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Projekt_dobrovolnictvi\Aleksićová\ÚZIS\"/>
    </mc:Choice>
  </mc:AlternateContent>
  <xr:revisionPtr revIDLastSave="0" documentId="8_{0CFE7A94-B6E1-44CB-A265-8A839443F50F}" xr6:coauthVersionLast="36" xr6:coauthVersionMax="36" xr10:uidLastSave="{00000000-0000-0000-0000-000000000000}"/>
  <bookViews>
    <workbookView xWindow="0" yWindow="0" windowWidth="23040" windowHeight="8484" tabRatio="779" firstSheet="1" activeTab="1" xr2:uid="{7902B217-3CA1-4AFB-9927-9F4BEB0E8646}"/>
  </bookViews>
  <sheets>
    <sheet name="Legenda" sheetId="9" r:id="rId1"/>
    <sheet name="Personálie dobrovolníků " sheetId="12" r:id="rId2"/>
    <sheet name="Evidence pravidelné činnosti" sheetId="5" r:id="rId3"/>
    <sheet name="Evidence jednorázové akce" sheetId="10" r:id="rId4"/>
    <sheet name="VZOR Prezenční listiny JA " sheetId="13" r:id="rId5"/>
    <sheet name="SOUHRN dobrovolnické činnosti" sheetId="3" r:id="rId6"/>
    <sheet name="List1" sheetId="6" state="hidden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5" i="10" l="1"/>
  <c r="B25" i="10"/>
  <c r="C24" i="10"/>
  <c r="B24" i="10"/>
  <c r="C23" i="10"/>
  <c r="B23" i="10"/>
  <c r="C22" i="10"/>
  <c r="B22" i="10"/>
  <c r="C21" i="10"/>
  <c r="B21" i="10"/>
  <c r="M13" i="5" l="1"/>
  <c r="M14" i="5"/>
  <c r="G34" i="3"/>
  <c r="D101" i="3" l="1"/>
  <c r="D100" i="3"/>
  <c r="H99" i="3"/>
  <c r="H98" i="3"/>
  <c r="H97" i="3"/>
  <c r="H96" i="3"/>
  <c r="H94" i="3"/>
  <c r="H93" i="3"/>
  <c r="G99" i="3"/>
  <c r="G98" i="3"/>
  <c r="G97" i="3"/>
  <c r="G96" i="3"/>
  <c r="G95" i="3"/>
  <c r="F99" i="3"/>
  <c r="F98" i="3"/>
  <c r="F97" i="3"/>
  <c r="F96" i="3"/>
  <c r="F94" i="3"/>
  <c r="F93" i="3"/>
  <c r="E99" i="3"/>
  <c r="E98" i="3"/>
  <c r="E97" i="3"/>
  <c r="E96" i="3"/>
  <c r="E94" i="3"/>
  <c r="E93" i="3"/>
  <c r="D65" i="3"/>
  <c r="D64" i="3"/>
  <c r="D63" i="3"/>
  <c r="D62" i="3"/>
  <c r="D61" i="3"/>
  <c r="D60" i="3"/>
  <c r="H59" i="3"/>
  <c r="H58" i="3"/>
  <c r="H57" i="3"/>
  <c r="H56" i="3"/>
  <c r="G59" i="3"/>
  <c r="G58" i="3"/>
  <c r="G57" i="3"/>
  <c r="G56" i="3"/>
  <c r="F59" i="3"/>
  <c r="F58" i="3"/>
  <c r="F57" i="3"/>
  <c r="F56" i="3"/>
  <c r="E59" i="3"/>
  <c r="E58" i="3"/>
  <c r="E57" i="3"/>
  <c r="E56" i="3"/>
  <c r="G55" i="3"/>
  <c r="H54" i="3"/>
  <c r="H53" i="3"/>
  <c r="F54" i="3"/>
  <c r="F53" i="3"/>
  <c r="E54" i="3"/>
  <c r="E53" i="3"/>
  <c r="H81" i="3" l="1"/>
  <c r="H80" i="3"/>
  <c r="H79" i="3"/>
  <c r="H78" i="3"/>
  <c r="F81" i="3"/>
  <c r="F80" i="3"/>
  <c r="F79" i="3"/>
  <c r="E80" i="3"/>
  <c r="E78" i="3"/>
  <c r="D52" i="3"/>
  <c r="H37" i="3"/>
  <c r="H36" i="3"/>
  <c r="H35" i="3"/>
  <c r="F37" i="3"/>
  <c r="F36" i="3"/>
  <c r="F35" i="3"/>
  <c r="E36" i="3"/>
  <c r="H34" i="3"/>
  <c r="E34" i="3"/>
  <c r="H15" i="3" l="1"/>
  <c r="F15" i="3"/>
  <c r="H14" i="3"/>
  <c r="F14" i="3"/>
  <c r="E14" i="3"/>
  <c r="H13" i="3"/>
  <c r="F13" i="3"/>
  <c r="H12" i="3"/>
  <c r="E12" i="3"/>
  <c r="M9002" i="5"/>
  <c r="M9003" i="5"/>
  <c r="M9004" i="5"/>
  <c r="M9005" i="5"/>
  <c r="M9006" i="5"/>
  <c r="M9007" i="5"/>
  <c r="M9008" i="5"/>
  <c r="M9009" i="5"/>
  <c r="M9010" i="5"/>
  <c r="M9011" i="5"/>
  <c r="M9012" i="5"/>
  <c r="M9013" i="5"/>
  <c r="M9014" i="5"/>
  <c r="M9015" i="5"/>
  <c r="M9016" i="5"/>
  <c r="M9017" i="5"/>
  <c r="M9018" i="5"/>
  <c r="M9019" i="5"/>
  <c r="M9020" i="5"/>
  <c r="M9021" i="5"/>
  <c r="M9022" i="5"/>
  <c r="M9023" i="5"/>
  <c r="M9024" i="5"/>
  <c r="M9025" i="5"/>
  <c r="M9026" i="5"/>
  <c r="M9027" i="5"/>
  <c r="M9028" i="5"/>
  <c r="M9029" i="5"/>
  <c r="M9030" i="5"/>
  <c r="M9031" i="5"/>
  <c r="M9032" i="5"/>
  <c r="M9033" i="5"/>
  <c r="M9034" i="5"/>
  <c r="M9035" i="5"/>
  <c r="M9036" i="5"/>
  <c r="M9037" i="5"/>
  <c r="M9038" i="5"/>
  <c r="M9039" i="5"/>
  <c r="M9040" i="5"/>
  <c r="M9041" i="5"/>
  <c r="M9042" i="5"/>
  <c r="M9043" i="5"/>
  <c r="M9044" i="5"/>
  <c r="M9045" i="5"/>
  <c r="M9046" i="5"/>
  <c r="M9047" i="5"/>
  <c r="M9048" i="5"/>
  <c r="M9049" i="5"/>
  <c r="M9050" i="5"/>
  <c r="M9051" i="5"/>
  <c r="M9052" i="5"/>
  <c r="M9053" i="5"/>
  <c r="M9054" i="5"/>
  <c r="M9055" i="5"/>
  <c r="M9056" i="5"/>
  <c r="M9057" i="5"/>
  <c r="M9058" i="5"/>
  <c r="M9059" i="5"/>
  <c r="M9060" i="5"/>
  <c r="M9061" i="5"/>
  <c r="M9062" i="5"/>
  <c r="M9063" i="5"/>
  <c r="M9064" i="5"/>
  <c r="M9065" i="5"/>
  <c r="M9066" i="5"/>
  <c r="M9067" i="5"/>
  <c r="M9068" i="5"/>
  <c r="M9069" i="5"/>
  <c r="M9070" i="5"/>
  <c r="M9071" i="5"/>
  <c r="M9072" i="5"/>
  <c r="M9073" i="5"/>
  <c r="M9074" i="5"/>
  <c r="M9075" i="5"/>
  <c r="M9076" i="5"/>
  <c r="M9077" i="5"/>
  <c r="M9078" i="5"/>
  <c r="M9079" i="5"/>
  <c r="M9080" i="5"/>
  <c r="M9081" i="5"/>
  <c r="M9082" i="5"/>
  <c r="M9083" i="5"/>
  <c r="M9084" i="5"/>
  <c r="M9085" i="5"/>
  <c r="M9086" i="5"/>
  <c r="M9087" i="5"/>
  <c r="M9088" i="5"/>
  <c r="M9089" i="5"/>
  <c r="M9090" i="5"/>
  <c r="M9091" i="5"/>
  <c r="M9092" i="5"/>
  <c r="M9093" i="5"/>
  <c r="M9094" i="5"/>
  <c r="M9095" i="5"/>
  <c r="M9096" i="5"/>
  <c r="M9097" i="5"/>
  <c r="M9098" i="5"/>
  <c r="M9099" i="5"/>
  <c r="M9100" i="5"/>
  <c r="M9101" i="5"/>
  <c r="M9102" i="5"/>
  <c r="M9103" i="5"/>
  <c r="M9104" i="5"/>
  <c r="M9105" i="5"/>
  <c r="M9106" i="5"/>
  <c r="M9107" i="5"/>
  <c r="M9108" i="5"/>
  <c r="M9109" i="5"/>
  <c r="M9110" i="5"/>
  <c r="M9111" i="5"/>
  <c r="M9112" i="5"/>
  <c r="M9113" i="5"/>
  <c r="M9114" i="5"/>
  <c r="M9115" i="5"/>
  <c r="M9116" i="5"/>
  <c r="M9117" i="5"/>
  <c r="M9118" i="5"/>
  <c r="M9119" i="5"/>
  <c r="M9120" i="5"/>
  <c r="M9121" i="5"/>
  <c r="M9122" i="5"/>
  <c r="M9123" i="5"/>
  <c r="M9124" i="5"/>
  <c r="M9125" i="5"/>
  <c r="M9126" i="5"/>
  <c r="M9127" i="5"/>
  <c r="M9128" i="5"/>
  <c r="M9129" i="5"/>
  <c r="M9130" i="5"/>
  <c r="M9131" i="5"/>
  <c r="M9132" i="5"/>
  <c r="M9133" i="5"/>
  <c r="M9134" i="5"/>
  <c r="M9135" i="5"/>
  <c r="M9136" i="5"/>
  <c r="M9137" i="5"/>
  <c r="M9138" i="5"/>
  <c r="M9139" i="5"/>
  <c r="M9140" i="5"/>
  <c r="M9141" i="5"/>
  <c r="M9142" i="5"/>
  <c r="M9143" i="5"/>
  <c r="M9144" i="5"/>
  <c r="M9145" i="5"/>
  <c r="M9146" i="5"/>
  <c r="M9147" i="5"/>
  <c r="M9148" i="5"/>
  <c r="M9149" i="5"/>
  <c r="M9150" i="5"/>
  <c r="M9151" i="5"/>
  <c r="M9152" i="5"/>
  <c r="M9153" i="5"/>
  <c r="M9154" i="5"/>
  <c r="M9155" i="5"/>
  <c r="M9156" i="5"/>
  <c r="M9157" i="5"/>
  <c r="M9158" i="5"/>
  <c r="M9159" i="5"/>
  <c r="M9160" i="5"/>
  <c r="M9161" i="5"/>
  <c r="M9162" i="5"/>
  <c r="M9163" i="5"/>
  <c r="M9164" i="5"/>
  <c r="M9165" i="5"/>
  <c r="M9166" i="5"/>
  <c r="M9167" i="5"/>
  <c r="M9168" i="5"/>
  <c r="M9169" i="5"/>
  <c r="M9170" i="5"/>
  <c r="M9171" i="5"/>
  <c r="M9172" i="5"/>
  <c r="M9173" i="5"/>
  <c r="M9174" i="5"/>
  <c r="M9175" i="5"/>
  <c r="M9176" i="5"/>
  <c r="M9177" i="5"/>
  <c r="M9178" i="5"/>
  <c r="M9179" i="5"/>
  <c r="M9180" i="5"/>
  <c r="M9181" i="5"/>
  <c r="M9182" i="5"/>
  <c r="M9183" i="5"/>
  <c r="M9184" i="5"/>
  <c r="M9185" i="5"/>
  <c r="M9186" i="5"/>
  <c r="M9187" i="5"/>
  <c r="M9188" i="5"/>
  <c r="M9189" i="5"/>
  <c r="M9190" i="5"/>
  <c r="M9191" i="5"/>
  <c r="M9192" i="5"/>
  <c r="M9193" i="5"/>
  <c r="M9194" i="5"/>
  <c r="M9195" i="5"/>
  <c r="M9196" i="5"/>
  <c r="M9197" i="5"/>
  <c r="M9198" i="5"/>
  <c r="M9199" i="5"/>
  <c r="M9200" i="5"/>
  <c r="M9201" i="5"/>
  <c r="M9202" i="5"/>
  <c r="M9203" i="5"/>
  <c r="M9204" i="5"/>
  <c r="M9205" i="5"/>
  <c r="M9206" i="5"/>
  <c r="M9207" i="5"/>
  <c r="M9208" i="5"/>
  <c r="M9209" i="5"/>
  <c r="M9210" i="5"/>
  <c r="M9211" i="5"/>
  <c r="M9212" i="5"/>
  <c r="M9213" i="5"/>
  <c r="M9214" i="5"/>
  <c r="M9215" i="5"/>
  <c r="M9216" i="5"/>
  <c r="M9217" i="5"/>
  <c r="M9218" i="5"/>
  <c r="M9219" i="5"/>
  <c r="M9220" i="5"/>
  <c r="M9221" i="5"/>
  <c r="M9222" i="5"/>
  <c r="M9223" i="5"/>
  <c r="M9224" i="5"/>
  <c r="M9225" i="5"/>
  <c r="M9226" i="5"/>
  <c r="M9227" i="5"/>
  <c r="M9228" i="5"/>
  <c r="M9229" i="5"/>
  <c r="M9230" i="5"/>
  <c r="M9231" i="5"/>
  <c r="M9232" i="5"/>
  <c r="M9233" i="5"/>
  <c r="M9234" i="5"/>
  <c r="M9235" i="5"/>
  <c r="M9236" i="5"/>
  <c r="M9237" i="5"/>
  <c r="M9238" i="5"/>
  <c r="M9239" i="5"/>
  <c r="M9240" i="5"/>
  <c r="M9241" i="5"/>
  <c r="M9242" i="5"/>
  <c r="M9243" i="5"/>
  <c r="M9244" i="5"/>
  <c r="M9245" i="5"/>
  <c r="M9246" i="5"/>
  <c r="M9247" i="5"/>
  <c r="M9248" i="5"/>
  <c r="M9249" i="5"/>
  <c r="M9250" i="5"/>
  <c r="M9251" i="5"/>
  <c r="M9252" i="5"/>
  <c r="M9253" i="5"/>
  <c r="M9254" i="5"/>
  <c r="M9255" i="5"/>
  <c r="M9256" i="5"/>
  <c r="M9257" i="5"/>
  <c r="M9258" i="5"/>
  <c r="M9259" i="5"/>
  <c r="M9260" i="5"/>
  <c r="M9261" i="5"/>
  <c r="M9262" i="5"/>
  <c r="M9263" i="5"/>
  <c r="M9264" i="5"/>
  <c r="M9265" i="5"/>
  <c r="M9266" i="5"/>
  <c r="M9267" i="5"/>
  <c r="M9268" i="5"/>
  <c r="M9269" i="5"/>
  <c r="M9270" i="5"/>
  <c r="M9271" i="5"/>
  <c r="M9272" i="5"/>
  <c r="M9273" i="5"/>
  <c r="M9274" i="5"/>
  <c r="M9275" i="5"/>
  <c r="M9276" i="5"/>
  <c r="M9277" i="5"/>
  <c r="M9278" i="5"/>
  <c r="M9279" i="5"/>
  <c r="M9280" i="5"/>
  <c r="M9281" i="5"/>
  <c r="M9282" i="5"/>
  <c r="M9283" i="5"/>
  <c r="M9284" i="5"/>
  <c r="M9285" i="5"/>
  <c r="M9286" i="5"/>
  <c r="M9287" i="5"/>
  <c r="M9288" i="5"/>
  <c r="M9289" i="5"/>
  <c r="M9290" i="5"/>
  <c r="M9291" i="5"/>
  <c r="M9292" i="5"/>
  <c r="M9293" i="5"/>
  <c r="M9294" i="5"/>
  <c r="M9295" i="5"/>
  <c r="M9296" i="5"/>
  <c r="M9297" i="5"/>
  <c r="M9298" i="5"/>
  <c r="M9299" i="5"/>
  <c r="M9300" i="5"/>
  <c r="M9301" i="5"/>
  <c r="M9302" i="5"/>
  <c r="M9303" i="5"/>
  <c r="M9304" i="5"/>
  <c r="M9305" i="5"/>
  <c r="M9306" i="5"/>
  <c r="M9307" i="5"/>
  <c r="M9308" i="5"/>
  <c r="M9309" i="5"/>
  <c r="M9310" i="5"/>
  <c r="M9311" i="5"/>
  <c r="M9312" i="5"/>
  <c r="M9313" i="5"/>
  <c r="M9314" i="5"/>
  <c r="M9315" i="5"/>
  <c r="M9316" i="5"/>
  <c r="M9317" i="5"/>
  <c r="M9318" i="5"/>
  <c r="M9319" i="5"/>
  <c r="M9320" i="5"/>
  <c r="M9321" i="5"/>
  <c r="M9322" i="5"/>
  <c r="M9323" i="5"/>
  <c r="M9324" i="5"/>
  <c r="M9325" i="5"/>
  <c r="M9326" i="5"/>
  <c r="M9327" i="5"/>
  <c r="M9328" i="5"/>
  <c r="M9329" i="5"/>
  <c r="M9330" i="5"/>
  <c r="M9331" i="5"/>
  <c r="M9332" i="5"/>
  <c r="M9333" i="5"/>
  <c r="M9334" i="5"/>
  <c r="M9335" i="5"/>
  <c r="M9336" i="5"/>
  <c r="M9337" i="5"/>
  <c r="M9338" i="5"/>
  <c r="M9339" i="5"/>
  <c r="M9340" i="5"/>
  <c r="M9341" i="5"/>
  <c r="M9342" i="5"/>
  <c r="M9343" i="5"/>
  <c r="M9344" i="5"/>
  <c r="M9345" i="5"/>
  <c r="M9346" i="5"/>
  <c r="M9347" i="5"/>
  <c r="M9348" i="5"/>
  <c r="M9349" i="5"/>
  <c r="M9350" i="5"/>
  <c r="M9351" i="5"/>
  <c r="M9352" i="5"/>
  <c r="M9353" i="5"/>
  <c r="M9354" i="5"/>
  <c r="M9355" i="5"/>
  <c r="M9356" i="5"/>
  <c r="M9357" i="5"/>
  <c r="M9358" i="5"/>
  <c r="M9359" i="5"/>
  <c r="M9360" i="5"/>
  <c r="M9361" i="5"/>
  <c r="M9362" i="5"/>
  <c r="M9363" i="5"/>
  <c r="M9364" i="5"/>
  <c r="M9365" i="5"/>
  <c r="M9366" i="5"/>
  <c r="M9367" i="5"/>
  <c r="M9368" i="5"/>
  <c r="M9369" i="5"/>
  <c r="M9370" i="5"/>
  <c r="M9371" i="5"/>
  <c r="M9372" i="5"/>
  <c r="M9373" i="5"/>
  <c r="M9374" i="5"/>
  <c r="M9375" i="5"/>
  <c r="M9376" i="5"/>
  <c r="M9377" i="5"/>
  <c r="M9378" i="5"/>
  <c r="M9379" i="5"/>
  <c r="M9380" i="5"/>
  <c r="M9381" i="5"/>
  <c r="M9382" i="5"/>
  <c r="M9383" i="5"/>
  <c r="M9384" i="5"/>
  <c r="M9385" i="5"/>
  <c r="M9386" i="5"/>
  <c r="M9387" i="5"/>
  <c r="M9388" i="5"/>
  <c r="M9389" i="5"/>
  <c r="M9390" i="5"/>
  <c r="M9391" i="5"/>
  <c r="M9392" i="5"/>
  <c r="M9393" i="5"/>
  <c r="M9394" i="5"/>
  <c r="M9395" i="5"/>
  <c r="M9396" i="5"/>
  <c r="M9397" i="5"/>
  <c r="M9398" i="5"/>
  <c r="M9399" i="5"/>
  <c r="M9400" i="5"/>
  <c r="M9401" i="5"/>
  <c r="M9402" i="5"/>
  <c r="M9403" i="5"/>
  <c r="M9404" i="5"/>
  <c r="M9405" i="5"/>
  <c r="M9406" i="5"/>
  <c r="M9407" i="5"/>
  <c r="M9408" i="5"/>
  <c r="M9409" i="5"/>
  <c r="M9410" i="5"/>
  <c r="M9411" i="5"/>
  <c r="M9412" i="5"/>
  <c r="M9413" i="5"/>
  <c r="M9414" i="5"/>
  <c r="M9415" i="5"/>
  <c r="M9416" i="5"/>
  <c r="M9417" i="5"/>
  <c r="M9418" i="5"/>
  <c r="M9419" i="5"/>
  <c r="M9420" i="5"/>
  <c r="M9421" i="5"/>
  <c r="M9422" i="5"/>
  <c r="M9423" i="5"/>
  <c r="M9424" i="5"/>
  <c r="M9425" i="5"/>
  <c r="M9426" i="5"/>
  <c r="M9427" i="5"/>
  <c r="M9428" i="5"/>
  <c r="M9429" i="5"/>
  <c r="M9430" i="5"/>
  <c r="M9431" i="5"/>
  <c r="M9432" i="5"/>
  <c r="M9433" i="5"/>
  <c r="M9434" i="5"/>
  <c r="M9435" i="5"/>
  <c r="M9436" i="5"/>
  <c r="M9437" i="5"/>
  <c r="M9438" i="5"/>
  <c r="M9439" i="5"/>
  <c r="M9440" i="5"/>
  <c r="M9441" i="5"/>
  <c r="M9442" i="5"/>
  <c r="M9443" i="5"/>
  <c r="M9444" i="5"/>
  <c r="M9445" i="5"/>
  <c r="M9446" i="5"/>
  <c r="M9447" i="5"/>
  <c r="M9448" i="5"/>
  <c r="M9449" i="5"/>
  <c r="M9450" i="5"/>
  <c r="M9451" i="5"/>
  <c r="M9452" i="5"/>
  <c r="M9453" i="5"/>
  <c r="M9454" i="5"/>
  <c r="M9455" i="5"/>
  <c r="M9456" i="5"/>
  <c r="M9457" i="5"/>
  <c r="M9458" i="5"/>
  <c r="M9459" i="5"/>
  <c r="M9460" i="5"/>
  <c r="M9461" i="5"/>
  <c r="M9462" i="5"/>
  <c r="M9463" i="5"/>
  <c r="M9464" i="5"/>
  <c r="M9465" i="5"/>
  <c r="M9466" i="5"/>
  <c r="M9467" i="5"/>
  <c r="M9468" i="5"/>
  <c r="M9469" i="5"/>
  <c r="M9470" i="5"/>
  <c r="M9471" i="5"/>
  <c r="M9472" i="5"/>
  <c r="M9473" i="5"/>
  <c r="M9474" i="5"/>
  <c r="M9475" i="5"/>
  <c r="M9476" i="5"/>
  <c r="M9477" i="5"/>
  <c r="M9478" i="5"/>
  <c r="M9479" i="5"/>
  <c r="M9480" i="5"/>
  <c r="M9481" i="5"/>
  <c r="M9482" i="5"/>
  <c r="M9483" i="5"/>
  <c r="M9484" i="5"/>
  <c r="M9485" i="5"/>
  <c r="M9486" i="5"/>
  <c r="M9487" i="5"/>
  <c r="M9488" i="5"/>
  <c r="M9489" i="5"/>
  <c r="M9490" i="5"/>
  <c r="M9491" i="5"/>
  <c r="M9492" i="5"/>
  <c r="M9493" i="5"/>
  <c r="M9494" i="5"/>
  <c r="M9495" i="5"/>
  <c r="M9496" i="5"/>
  <c r="M9497" i="5"/>
  <c r="M9498" i="5"/>
  <c r="M9499" i="5"/>
  <c r="M9500" i="5"/>
  <c r="M9501" i="5"/>
  <c r="M9502" i="5"/>
  <c r="M9503" i="5"/>
  <c r="M9504" i="5"/>
  <c r="M9505" i="5"/>
  <c r="M9506" i="5"/>
  <c r="M9507" i="5"/>
  <c r="M9508" i="5"/>
  <c r="M9509" i="5"/>
  <c r="M9510" i="5"/>
  <c r="M9511" i="5"/>
  <c r="M9512" i="5"/>
  <c r="M9513" i="5"/>
  <c r="M9514" i="5"/>
  <c r="M9515" i="5"/>
  <c r="M9516" i="5"/>
  <c r="M9517" i="5"/>
  <c r="M9518" i="5"/>
  <c r="M9519" i="5"/>
  <c r="M9520" i="5"/>
  <c r="M9521" i="5"/>
  <c r="M9522" i="5"/>
  <c r="M9523" i="5"/>
  <c r="M9524" i="5"/>
  <c r="M9525" i="5"/>
  <c r="M9526" i="5"/>
  <c r="M9527" i="5"/>
  <c r="M9528" i="5"/>
  <c r="M9529" i="5"/>
  <c r="M9530" i="5"/>
  <c r="M9531" i="5"/>
  <c r="M9532" i="5"/>
  <c r="M9533" i="5"/>
  <c r="M9534" i="5"/>
  <c r="M9535" i="5"/>
  <c r="M9536" i="5"/>
  <c r="M9537" i="5"/>
  <c r="M9538" i="5"/>
  <c r="M9539" i="5"/>
  <c r="M9540" i="5"/>
  <c r="M9541" i="5"/>
  <c r="M9542" i="5"/>
  <c r="M9543" i="5"/>
  <c r="M9544" i="5"/>
  <c r="M9545" i="5"/>
  <c r="M9546" i="5"/>
  <c r="M9547" i="5"/>
  <c r="M9548" i="5"/>
  <c r="M9549" i="5"/>
  <c r="M9550" i="5"/>
  <c r="M9551" i="5"/>
  <c r="M9552" i="5"/>
  <c r="M9553" i="5"/>
  <c r="M9554" i="5"/>
  <c r="M9555" i="5"/>
  <c r="M9556" i="5"/>
  <c r="M9557" i="5"/>
  <c r="M9558" i="5"/>
  <c r="M9559" i="5"/>
  <c r="M9560" i="5"/>
  <c r="M9561" i="5"/>
  <c r="M9562" i="5"/>
  <c r="M9563" i="5"/>
  <c r="M9564" i="5"/>
  <c r="M9565" i="5"/>
  <c r="M9566" i="5"/>
  <c r="M9567" i="5"/>
  <c r="M9568" i="5"/>
  <c r="M9569" i="5"/>
  <c r="M9570" i="5"/>
  <c r="M9571" i="5"/>
  <c r="M9572" i="5"/>
  <c r="M9573" i="5"/>
  <c r="M9574" i="5"/>
  <c r="M9575" i="5"/>
  <c r="M9576" i="5"/>
  <c r="M9577" i="5"/>
  <c r="M9578" i="5"/>
  <c r="M9579" i="5"/>
  <c r="M9580" i="5"/>
  <c r="M9581" i="5"/>
  <c r="M9582" i="5"/>
  <c r="M9583" i="5"/>
  <c r="M9584" i="5"/>
  <c r="M9585" i="5"/>
  <c r="M9586" i="5"/>
  <c r="M9587" i="5"/>
  <c r="M9588" i="5"/>
  <c r="M9589" i="5"/>
  <c r="M9590" i="5"/>
  <c r="M9591" i="5"/>
  <c r="M9592" i="5"/>
  <c r="M9593" i="5"/>
  <c r="M9594" i="5"/>
  <c r="M9595" i="5"/>
  <c r="M9596" i="5"/>
  <c r="M9597" i="5"/>
  <c r="M9598" i="5"/>
  <c r="M9599" i="5"/>
  <c r="M9600" i="5"/>
  <c r="M9601" i="5"/>
  <c r="M9602" i="5"/>
  <c r="M9603" i="5"/>
  <c r="M9604" i="5"/>
  <c r="M9605" i="5"/>
  <c r="M9606" i="5"/>
  <c r="M9607" i="5"/>
  <c r="M9608" i="5"/>
  <c r="M9609" i="5"/>
  <c r="M9610" i="5"/>
  <c r="M9611" i="5"/>
  <c r="M9612" i="5"/>
  <c r="M9613" i="5"/>
  <c r="M9614" i="5"/>
  <c r="M9615" i="5"/>
  <c r="M9616" i="5"/>
  <c r="M9617" i="5"/>
  <c r="M9618" i="5"/>
  <c r="M9619" i="5"/>
  <c r="M9620" i="5"/>
  <c r="M9621" i="5"/>
  <c r="M9622" i="5"/>
  <c r="M9623" i="5"/>
  <c r="M9624" i="5"/>
  <c r="M9625" i="5"/>
  <c r="M9626" i="5"/>
  <c r="M9627" i="5"/>
  <c r="M9628" i="5"/>
  <c r="M9629" i="5"/>
  <c r="M9630" i="5"/>
  <c r="M9631" i="5"/>
  <c r="M9632" i="5"/>
  <c r="M9633" i="5"/>
  <c r="M9634" i="5"/>
  <c r="M9635" i="5"/>
  <c r="M9636" i="5"/>
  <c r="M9637" i="5"/>
  <c r="M9638" i="5"/>
  <c r="M9639" i="5"/>
  <c r="M9640" i="5"/>
  <c r="M9641" i="5"/>
  <c r="M9642" i="5"/>
  <c r="M9643" i="5"/>
  <c r="M9644" i="5"/>
  <c r="M9645" i="5"/>
  <c r="M9646" i="5"/>
  <c r="M9647" i="5"/>
  <c r="M9648" i="5"/>
  <c r="M9649" i="5"/>
  <c r="M9650" i="5"/>
  <c r="M9651" i="5"/>
  <c r="M9652" i="5"/>
  <c r="M9653" i="5"/>
  <c r="M9654" i="5"/>
  <c r="M9655" i="5"/>
  <c r="M9656" i="5"/>
  <c r="M9657" i="5"/>
  <c r="M9658" i="5"/>
  <c r="M9659" i="5"/>
  <c r="M9660" i="5"/>
  <c r="M9661" i="5"/>
  <c r="M9662" i="5"/>
  <c r="M9663" i="5"/>
  <c r="M9664" i="5"/>
  <c r="M9665" i="5"/>
  <c r="M9666" i="5"/>
  <c r="M9667" i="5"/>
  <c r="M9668" i="5"/>
  <c r="M9669" i="5"/>
  <c r="M9670" i="5"/>
  <c r="M9671" i="5"/>
  <c r="M9672" i="5"/>
  <c r="M9673" i="5"/>
  <c r="M9674" i="5"/>
  <c r="M9675" i="5"/>
  <c r="M9676" i="5"/>
  <c r="M9677" i="5"/>
  <c r="M9678" i="5"/>
  <c r="M9679" i="5"/>
  <c r="M9680" i="5"/>
  <c r="M9681" i="5"/>
  <c r="M9682" i="5"/>
  <c r="M9683" i="5"/>
  <c r="M9684" i="5"/>
  <c r="M9685" i="5"/>
  <c r="M9686" i="5"/>
  <c r="M9687" i="5"/>
  <c r="M9688" i="5"/>
  <c r="M9689" i="5"/>
  <c r="M9690" i="5"/>
  <c r="M9691" i="5"/>
  <c r="M9692" i="5"/>
  <c r="M9693" i="5"/>
  <c r="M9694" i="5"/>
  <c r="M9695" i="5"/>
  <c r="M9696" i="5"/>
  <c r="M9697" i="5"/>
  <c r="M9698" i="5"/>
  <c r="M9699" i="5"/>
  <c r="M9700" i="5"/>
  <c r="M9701" i="5"/>
  <c r="M9702" i="5"/>
  <c r="M9703" i="5"/>
  <c r="M9704" i="5"/>
  <c r="M9705" i="5"/>
  <c r="M9706" i="5"/>
  <c r="M9707" i="5"/>
  <c r="M9708" i="5"/>
  <c r="M9709" i="5"/>
  <c r="M9710" i="5"/>
  <c r="M9711" i="5"/>
  <c r="M9712" i="5"/>
  <c r="M9713" i="5"/>
  <c r="M9714" i="5"/>
  <c r="M9715" i="5"/>
  <c r="M9716" i="5"/>
  <c r="M9717" i="5"/>
  <c r="M9718" i="5"/>
  <c r="M9719" i="5"/>
  <c r="M9720" i="5"/>
  <c r="M9721" i="5"/>
  <c r="M9722" i="5"/>
  <c r="M9723" i="5"/>
  <c r="M9724" i="5"/>
  <c r="M9725" i="5"/>
  <c r="M9726" i="5"/>
  <c r="M9727" i="5"/>
  <c r="M9728" i="5"/>
  <c r="M9729" i="5"/>
  <c r="M9730" i="5"/>
  <c r="M9731" i="5"/>
  <c r="M9732" i="5"/>
  <c r="M9733" i="5"/>
  <c r="M9734" i="5"/>
  <c r="M9735" i="5"/>
  <c r="M9736" i="5"/>
  <c r="M9737" i="5"/>
  <c r="M9738" i="5"/>
  <c r="M9739" i="5"/>
  <c r="M9740" i="5"/>
  <c r="M9741" i="5"/>
  <c r="M9742" i="5"/>
  <c r="M9743" i="5"/>
  <c r="M9744" i="5"/>
  <c r="M9745" i="5"/>
  <c r="M9746" i="5"/>
  <c r="M9747" i="5"/>
  <c r="M9748" i="5"/>
  <c r="M9749" i="5"/>
  <c r="M9750" i="5"/>
  <c r="M9751" i="5"/>
  <c r="M9752" i="5"/>
  <c r="M9753" i="5"/>
  <c r="M9754" i="5"/>
  <c r="M9755" i="5"/>
  <c r="M9756" i="5"/>
  <c r="M9757" i="5"/>
  <c r="M9758" i="5"/>
  <c r="M9759" i="5"/>
  <c r="M9760" i="5"/>
  <c r="M9761" i="5"/>
  <c r="M9762" i="5"/>
  <c r="M9763" i="5"/>
  <c r="M9764" i="5"/>
  <c r="M9765" i="5"/>
  <c r="M9766" i="5"/>
  <c r="M9767" i="5"/>
  <c r="M9768" i="5"/>
  <c r="M9769" i="5"/>
  <c r="M9770" i="5"/>
  <c r="M9771" i="5"/>
  <c r="M9772" i="5"/>
  <c r="M9773" i="5"/>
  <c r="M9774" i="5"/>
  <c r="M9775" i="5"/>
  <c r="M9776" i="5"/>
  <c r="M9777" i="5"/>
  <c r="M9778" i="5"/>
  <c r="M9779" i="5"/>
  <c r="M9780" i="5"/>
  <c r="M9781" i="5"/>
  <c r="M9782" i="5"/>
  <c r="M9783" i="5"/>
  <c r="M9784" i="5"/>
  <c r="M9785" i="5"/>
  <c r="M9786" i="5"/>
  <c r="M9787" i="5"/>
  <c r="M9788" i="5"/>
  <c r="M9789" i="5"/>
  <c r="M9790" i="5"/>
  <c r="M9791" i="5"/>
  <c r="M9792" i="5"/>
  <c r="M9793" i="5"/>
  <c r="M9794" i="5"/>
  <c r="M9795" i="5"/>
  <c r="M9796" i="5"/>
  <c r="M9797" i="5"/>
  <c r="M9798" i="5"/>
  <c r="M9799" i="5"/>
  <c r="M9800" i="5"/>
  <c r="M9801" i="5"/>
  <c r="M9802" i="5"/>
  <c r="M9803" i="5"/>
  <c r="M9804" i="5"/>
  <c r="M9805" i="5"/>
  <c r="M9806" i="5"/>
  <c r="M9807" i="5"/>
  <c r="M9808" i="5"/>
  <c r="M9809" i="5"/>
  <c r="M9810" i="5"/>
  <c r="M9811" i="5"/>
  <c r="M9812" i="5"/>
  <c r="M9813" i="5"/>
  <c r="M9814" i="5"/>
  <c r="M9815" i="5"/>
  <c r="M9816" i="5"/>
  <c r="M9817" i="5"/>
  <c r="M9818" i="5"/>
  <c r="M9819" i="5"/>
  <c r="M9820" i="5"/>
  <c r="M9821" i="5"/>
  <c r="M9822" i="5"/>
  <c r="M9823" i="5"/>
  <c r="M9824" i="5"/>
  <c r="M9825" i="5"/>
  <c r="M9826" i="5"/>
  <c r="M9827" i="5"/>
  <c r="M9828" i="5"/>
  <c r="M9829" i="5"/>
  <c r="M9830" i="5"/>
  <c r="M9831" i="5"/>
  <c r="M9832" i="5"/>
  <c r="M9833" i="5"/>
  <c r="M9834" i="5"/>
  <c r="M9835" i="5"/>
  <c r="M9836" i="5"/>
  <c r="M9837" i="5"/>
  <c r="M9838" i="5"/>
  <c r="M9839" i="5"/>
  <c r="M9840" i="5"/>
  <c r="M9841" i="5"/>
  <c r="M9842" i="5"/>
  <c r="M9843" i="5"/>
  <c r="M9844" i="5"/>
  <c r="M9845" i="5"/>
  <c r="M9846" i="5"/>
  <c r="M9847" i="5"/>
  <c r="M9848" i="5"/>
  <c r="M9849" i="5"/>
  <c r="M9850" i="5"/>
  <c r="M9851" i="5"/>
  <c r="M9852" i="5"/>
  <c r="M9853" i="5"/>
  <c r="M9854" i="5"/>
  <c r="M9855" i="5"/>
  <c r="M9856" i="5"/>
  <c r="M9857" i="5"/>
  <c r="M9858" i="5"/>
  <c r="M9859" i="5"/>
  <c r="M9860" i="5"/>
  <c r="M9861" i="5"/>
  <c r="M9862" i="5"/>
  <c r="M9863" i="5"/>
  <c r="M9864" i="5"/>
  <c r="M9865" i="5"/>
  <c r="M9866" i="5"/>
  <c r="M9867" i="5"/>
  <c r="M9868" i="5"/>
  <c r="M9869" i="5"/>
  <c r="M9870" i="5"/>
  <c r="M9871" i="5"/>
  <c r="M9872" i="5"/>
  <c r="M9873" i="5"/>
  <c r="M9874" i="5"/>
  <c r="M9875" i="5"/>
  <c r="M9876" i="5"/>
  <c r="M9877" i="5"/>
  <c r="M9878" i="5"/>
  <c r="M9879" i="5"/>
  <c r="M9880" i="5"/>
  <c r="M9881" i="5"/>
  <c r="M9882" i="5"/>
  <c r="M9883" i="5"/>
  <c r="M9884" i="5"/>
  <c r="M9885" i="5"/>
  <c r="M9886" i="5"/>
  <c r="M9887" i="5"/>
  <c r="M9888" i="5"/>
  <c r="M9889" i="5"/>
  <c r="M9890" i="5"/>
  <c r="M9891" i="5"/>
  <c r="M9892" i="5"/>
  <c r="M9893" i="5"/>
  <c r="M9894" i="5"/>
  <c r="M9895" i="5"/>
  <c r="M9896" i="5"/>
  <c r="M9897" i="5"/>
  <c r="M9898" i="5"/>
  <c r="M9899" i="5"/>
  <c r="M9900" i="5"/>
  <c r="M9901" i="5"/>
  <c r="M9902" i="5"/>
  <c r="M9903" i="5"/>
  <c r="M9904" i="5"/>
  <c r="M9905" i="5"/>
  <c r="M9906" i="5"/>
  <c r="M9907" i="5"/>
  <c r="M9908" i="5"/>
  <c r="M9909" i="5"/>
  <c r="M9910" i="5"/>
  <c r="M9911" i="5"/>
  <c r="M9912" i="5"/>
  <c r="M9913" i="5"/>
  <c r="M9914" i="5"/>
  <c r="M9915" i="5"/>
  <c r="M9916" i="5"/>
  <c r="M9917" i="5"/>
  <c r="M9918" i="5"/>
  <c r="M9919" i="5"/>
  <c r="M9920" i="5"/>
  <c r="M9921" i="5"/>
  <c r="M9922" i="5"/>
  <c r="M9923" i="5"/>
  <c r="M9924" i="5"/>
  <c r="M9925" i="5"/>
  <c r="M9926" i="5"/>
  <c r="M9927" i="5"/>
  <c r="M9928" i="5"/>
  <c r="M9929" i="5"/>
  <c r="M9930" i="5"/>
  <c r="M9931" i="5"/>
  <c r="M9932" i="5"/>
  <c r="M9933" i="5"/>
  <c r="M9934" i="5"/>
  <c r="M9935" i="5"/>
  <c r="M9936" i="5"/>
  <c r="M9937" i="5"/>
  <c r="M9938" i="5"/>
  <c r="M9939" i="5"/>
  <c r="M9940" i="5"/>
  <c r="M9941" i="5"/>
  <c r="M9942" i="5"/>
  <c r="M9943" i="5"/>
  <c r="M9944" i="5"/>
  <c r="M9945" i="5"/>
  <c r="M9946" i="5"/>
  <c r="M9947" i="5"/>
  <c r="M9948" i="5"/>
  <c r="M9949" i="5"/>
  <c r="M9950" i="5"/>
  <c r="M9951" i="5"/>
  <c r="M9952" i="5"/>
  <c r="M9953" i="5"/>
  <c r="M9954" i="5"/>
  <c r="M9955" i="5"/>
  <c r="M9956" i="5"/>
  <c r="M9957" i="5"/>
  <c r="M9958" i="5"/>
  <c r="M9959" i="5"/>
  <c r="M9960" i="5"/>
  <c r="M9961" i="5"/>
  <c r="M9962" i="5"/>
  <c r="M9963" i="5"/>
  <c r="M9964" i="5"/>
  <c r="M9965" i="5"/>
  <c r="M9966" i="5"/>
  <c r="M9967" i="5"/>
  <c r="M9968" i="5"/>
  <c r="M9969" i="5"/>
  <c r="M9970" i="5"/>
  <c r="M9971" i="5"/>
  <c r="M9972" i="5"/>
  <c r="M9973" i="5"/>
  <c r="M9974" i="5"/>
  <c r="M9975" i="5"/>
  <c r="M9976" i="5"/>
  <c r="M9977" i="5"/>
  <c r="M9978" i="5"/>
  <c r="M9979" i="5"/>
  <c r="M9980" i="5"/>
  <c r="M9981" i="5"/>
  <c r="M9982" i="5"/>
  <c r="M9983" i="5"/>
  <c r="M9984" i="5"/>
  <c r="M9985" i="5"/>
  <c r="M9986" i="5"/>
  <c r="M9987" i="5"/>
  <c r="M9988" i="5"/>
  <c r="M9989" i="5"/>
  <c r="M9990" i="5"/>
  <c r="M9991" i="5"/>
  <c r="M9992" i="5"/>
  <c r="M9993" i="5"/>
  <c r="M9994" i="5"/>
  <c r="M9995" i="5"/>
  <c r="M9996" i="5"/>
  <c r="M9997" i="5"/>
  <c r="M9998" i="5"/>
  <c r="M9999" i="5"/>
  <c r="M10000" i="5"/>
  <c r="M10001" i="5"/>
  <c r="N9002" i="5"/>
  <c r="N9003" i="5"/>
  <c r="N9004" i="5"/>
  <c r="N9005" i="5"/>
  <c r="N9006" i="5"/>
  <c r="N9007" i="5"/>
  <c r="N9008" i="5"/>
  <c r="N9009" i="5"/>
  <c r="N9010" i="5"/>
  <c r="N9011" i="5"/>
  <c r="N9012" i="5"/>
  <c r="N9013" i="5"/>
  <c r="N9014" i="5"/>
  <c r="N9015" i="5"/>
  <c r="N9016" i="5"/>
  <c r="N9017" i="5"/>
  <c r="N9018" i="5"/>
  <c r="N9019" i="5"/>
  <c r="N9020" i="5"/>
  <c r="N9021" i="5"/>
  <c r="N9022" i="5"/>
  <c r="N9023" i="5"/>
  <c r="N9024" i="5"/>
  <c r="N9025" i="5"/>
  <c r="N9026" i="5"/>
  <c r="N9027" i="5"/>
  <c r="N9028" i="5"/>
  <c r="N9029" i="5"/>
  <c r="N9030" i="5"/>
  <c r="N9031" i="5"/>
  <c r="N9032" i="5"/>
  <c r="N9033" i="5"/>
  <c r="N9034" i="5"/>
  <c r="N9035" i="5"/>
  <c r="N9036" i="5"/>
  <c r="N9037" i="5"/>
  <c r="N9038" i="5"/>
  <c r="N9039" i="5"/>
  <c r="N9040" i="5"/>
  <c r="N9041" i="5"/>
  <c r="N9042" i="5"/>
  <c r="N9043" i="5"/>
  <c r="N9044" i="5"/>
  <c r="N9045" i="5"/>
  <c r="N9046" i="5"/>
  <c r="N9047" i="5"/>
  <c r="N9048" i="5"/>
  <c r="N9049" i="5"/>
  <c r="N9050" i="5"/>
  <c r="N9051" i="5"/>
  <c r="N9052" i="5"/>
  <c r="N9053" i="5"/>
  <c r="N9054" i="5"/>
  <c r="N9055" i="5"/>
  <c r="N9056" i="5"/>
  <c r="N9057" i="5"/>
  <c r="N9058" i="5"/>
  <c r="N9059" i="5"/>
  <c r="N9060" i="5"/>
  <c r="N9061" i="5"/>
  <c r="N9062" i="5"/>
  <c r="N9063" i="5"/>
  <c r="N9064" i="5"/>
  <c r="N9065" i="5"/>
  <c r="N9066" i="5"/>
  <c r="N9067" i="5"/>
  <c r="N9068" i="5"/>
  <c r="N9069" i="5"/>
  <c r="N9070" i="5"/>
  <c r="N9071" i="5"/>
  <c r="N9072" i="5"/>
  <c r="N9073" i="5"/>
  <c r="N9074" i="5"/>
  <c r="N9075" i="5"/>
  <c r="N9076" i="5"/>
  <c r="N9077" i="5"/>
  <c r="N9078" i="5"/>
  <c r="N9079" i="5"/>
  <c r="N9080" i="5"/>
  <c r="N9081" i="5"/>
  <c r="N9082" i="5"/>
  <c r="N9083" i="5"/>
  <c r="N9084" i="5"/>
  <c r="N9085" i="5"/>
  <c r="N9086" i="5"/>
  <c r="N9087" i="5"/>
  <c r="N9088" i="5"/>
  <c r="N9089" i="5"/>
  <c r="N9090" i="5"/>
  <c r="N9091" i="5"/>
  <c r="N9092" i="5"/>
  <c r="N9093" i="5"/>
  <c r="N9094" i="5"/>
  <c r="N9095" i="5"/>
  <c r="N9096" i="5"/>
  <c r="N9097" i="5"/>
  <c r="N9098" i="5"/>
  <c r="N9099" i="5"/>
  <c r="N9100" i="5"/>
  <c r="N9101" i="5"/>
  <c r="N9102" i="5"/>
  <c r="N9103" i="5"/>
  <c r="N9104" i="5"/>
  <c r="N9105" i="5"/>
  <c r="N9106" i="5"/>
  <c r="N9107" i="5"/>
  <c r="N9108" i="5"/>
  <c r="N9109" i="5"/>
  <c r="N9110" i="5"/>
  <c r="N9111" i="5"/>
  <c r="N9112" i="5"/>
  <c r="N9113" i="5"/>
  <c r="N9114" i="5"/>
  <c r="N9115" i="5"/>
  <c r="N9116" i="5"/>
  <c r="N9117" i="5"/>
  <c r="N9118" i="5"/>
  <c r="N9119" i="5"/>
  <c r="N9120" i="5"/>
  <c r="N9121" i="5"/>
  <c r="N9122" i="5"/>
  <c r="N9123" i="5"/>
  <c r="N9124" i="5"/>
  <c r="N9125" i="5"/>
  <c r="N9126" i="5"/>
  <c r="N9127" i="5"/>
  <c r="N9128" i="5"/>
  <c r="N9129" i="5"/>
  <c r="N9130" i="5"/>
  <c r="N9131" i="5"/>
  <c r="N9132" i="5"/>
  <c r="N9133" i="5"/>
  <c r="N9134" i="5"/>
  <c r="N9135" i="5"/>
  <c r="N9136" i="5"/>
  <c r="N9137" i="5"/>
  <c r="N9138" i="5"/>
  <c r="N9139" i="5"/>
  <c r="N9140" i="5"/>
  <c r="N9141" i="5"/>
  <c r="N9142" i="5"/>
  <c r="N9143" i="5"/>
  <c r="N9144" i="5"/>
  <c r="N9145" i="5"/>
  <c r="N9146" i="5"/>
  <c r="N9147" i="5"/>
  <c r="N9148" i="5"/>
  <c r="N9149" i="5"/>
  <c r="N9150" i="5"/>
  <c r="N9151" i="5"/>
  <c r="N9152" i="5"/>
  <c r="N9153" i="5"/>
  <c r="N9154" i="5"/>
  <c r="N9155" i="5"/>
  <c r="N9156" i="5"/>
  <c r="N9157" i="5"/>
  <c r="N9158" i="5"/>
  <c r="N9159" i="5"/>
  <c r="N9160" i="5"/>
  <c r="N9161" i="5"/>
  <c r="N9162" i="5"/>
  <c r="N9163" i="5"/>
  <c r="N9164" i="5"/>
  <c r="N9165" i="5"/>
  <c r="N9166" i="5"/>
  <c r="N9167" i="5"/>
  <c r="N9168" i="5"/>
  <c r="N9169" i="5"/>
  <c r="N9170" i="5"/>
  <c r="N9171" i="5"/>
  <c r="N9172" i="5"/>
  <c r="N9173" i="5"/>
  <c r="N9174" i="5"/>
  <c r="N9175" i="5"/>
  <c r="N9176" i="5"/>
  <c r="N9177" i="5"/>
  <c r="N9178" i="5"/>
  <c r="N9179" i="5"/>
  <c r="N9180" i="5"/>
  <c r="N9181" i="5"/>
  <c r="N9182" i="5"/>
  <c r="N9183" i="5"/>
  <c r="N9184" i="5"/>
  <c r="N9185" i="5"/>
  <c r="N9186" i="5"/>
  <c r="N9187" i="5"/>
  <c r="N9188" i="5"/>
  <c r="N9189" i="5"/>
  <c r="N9190" i="5"/>
  <c r="N9191" i="5"/>
  <c r="N9192" i="5"/>
  <c r="N9193" i="5"/>
  <c r="N9194" i="5"/>
  <c r="N9195" i="5"/>
  <c r="N9196" i="5"/>
  <c r="N9197" i="5"/>
  <c r="N9198" i="5"/>
  <c r="N9199" i="5"/>
  <c r="N9200" i="5"/>
  <c r="N9201" i="5"/>
  <c r="N9202" i="5"/>
  <c r="N9203" i="5"/>
  <c r="N9204" i="5"/>
  <c r="N9205" i="5"/>
  <c r="N9206" i="5"/>
  <c r="N9207" i="5"/>
  <c r="N9208" i="5"/>
  <c r="N9209" i="5"/>
  <c r="N9210" i="5"/>
  <c r="N9211" i="5"/>
  <c r="N9212" i="5"/>
  <c r="N9213" i="5"/>
  <c r="N9214" i="5"/>
  <c r="N9215" i="5"/>
  <c r="N9216" i="5"/>
  <c r="N9217" i="5"/>
  <c r="N9218" i="5"/>
  <c r="N9219" i="5"/>
  <c r="N9220" i="5"/>
  <c r="N9221" i="5"/>
  <c r="N9222" i="5"/>
  <c r="N9223" i="5"/>
  <c r="N9224" i="5"/>
  <c r="N9225" i="5"/>
  <c r="N9226" i="5"/>
  <c r="N9227" i="5"/>
  <c r="N9228" i="5"/>
  <c r="N9229" i="5"/>
  <c r="N9230" i="5"/>
  <c r="N9231" i="5"/>
  <c r="N9232" i="5"/>
  <c r="N9233" i="5"/>
  <c r="N9234" i="5"/>
  <c r="N9235" i="5"/>
  <c r="N9236" i="5"/>
  <c r="N9237" i="5"/>
  <c r="N9238" i="5"/>
  <c r="N9239" i="5"/>
  <c r="N9240" i="5"/>
  <c r="N9241" i="5"/>
  <c r="N9242" i="5"/>
  <c r="N9243" i="5"/>
  <c r="N9244" i="5"/>
  <c r="N9245" i="5"/>
  <c r="N9246" i="5"/>
  <c r="N9247" i="5"/>
  <c r="N9248" i="5"/>
  <c r="N9249" i="5"/>
  <c r="N9250" i="5"/>
  <c r="N9251" i="5"/>
  <c r="N9252" i="5"/>
  <c r="N9253" i="5"/>
  <c r="N9254" i="5"/>
  <c r="N9255" i="5"/>
  <c r="N9256" i="5"/>
  <c r="N9257" i="5"/>
  <c r="N9258" i="5"/>
  <c r="N9259" i="5"/>
  <c r="N9260" i="5"/>
  <c r="N9261" i="5"/>
  <c r="N9262" i="5"/>
  <c r="N9263" i="5"/>
  <c r="N9264" i="5"/>
  <c r="N9265" i="5"/>
  <c r="N9266" i="5"/>
  <c r="N9267" i="5"/>
  <c r="N9268" i="5"/>
  <c r="N9269" i="5"/>
  <c r="N9270" i="5"/>
  <c r="N9271" i="5"/>
  <c r="N9272" i="5"/>
  <c r="N9273" i="5"/>
  <c r="N9274" i="5"/>
  <c r="N9275" i="5"/>
  <c r="N9276" i="5"/>
  <c r="N9277" i="5"/>
  <c r="N9278" i="5"/>
  <c r="N9279" i="5"/>
  <c r="N9280" i="5"/>
  <c r="N9281" i="5"/>
  <c r="N9282" i="5"/>
  <c r="N9283" i="5"/>
  <c r="N9284" i="5"/>
  <c r="N9285" i="5"/>
  <c r="N9286" i="5"/>
  <c r="N9287" i="5"/>
  <c r="N9288" i="5"/>
  <c r="N9289" i="5"/>
  <c r="N9290" i="5"/>
  <c r="N9291" i="5"/>
  <c r="N9292" i="5"/>
  <c r="N9293" i="5"/>
  <c r="N9294" i="5"/>
  <c r="N9295" i="5"/>
  <c r="N9296" i="5"/>
  <c r="N9297" i="5"/>
  <c r="N9298" i="5"/>
  <c r="N9299" i="5"/>
  <c r="N9300" i="5"/>
  <c r="N9301" i="5"/>
  <c r="N9302" i="5"/>
  <c r="N9303" i="5"/>
  <c r="N9304" i="5"/>
  <c r="N9305" i="5"/>
  <c r="N9306" i="5"/>
  <c r="N9307" i="5"/>
  <c r="N9308" i="5"/>
  <c r="N9309" i="5"/>
  <c r="N9310" i="5"/>
  <c r="N9311" i="5"/>
  <c r="N9312" i="5"/>
  <c r="N9313" i="5"/>
  <c r="N9314" i="5"/>
  <c r="N9315" i="5"/>
  <c r="N9316" i="5"/>
  <c r="N9317" i="5"/>
  <c r="N9318" i="5"/>
  <c r="N9319" i="5"/>
  <c r="N9320" i="5"/>
  <c r="N9321" i="5"/>
  <c r="N9322" i="5"/>
  <c r="N9323" i="5"/>
  <c r="N9324" i="5"/>
  <c r="N9325" i="5"/>
  <c r="N9326" i="5"/>
  <c r="N9327" i="5"/>
  <c r="N9328" i="5"/>
  <c r="N9329" i="5"/>
  <c r="N9330" i="5"/>
  <c r="N9331" i="5"/>
  <c r="N9332" i="5"/>
  <c r="N9333" i="5"/>
  <c r="N9334" i="5"/>
  <c r="N9335" i="5"/>
  <c r="N9336" i="5"/>
  <c r="N9337" i="5"/>
  <c r="N9338" i="5"/>
  <c r="N9339" i="5"/>
  <c r="N9340" i="5"/>
  <c r="N9341" i="5"/>
  <c r="N9342" i="5"/>
  <c r="N9343" i="5"/>
  <c r="N9344" i="5"/>
  <c r="N9345" i="5"/>
  <c r="N9346" i="5"/>
  <c r="N9347" i="5"/>
  <c r="N9348" i="5"/>
  <c r="N9349" i="5"/>
  <c r="N9350" i="5"/>
  <c r="N9351" i="5"/>
  <c r="N9352" i="5"/>
  <c r="N9353" i="5"/>
  <c r="N9354" i="5"/>
  <c r="N9355" i="5"/>
  <c r="N9356" i="5"/>
  <c r="N9357" i="5"/>
  <c r="N9358" i="5"/>
  <c r="N9359" i="5"/>
  <c r="N9360" i="5"/>
  <c r="N9361" i="5"/>
  <c r="N9362" i="5"/>
  <c r="N9363" i="5"/>
  <c r="N9364" i="5"/>
  <c r="N9365" i="5"/>
  <c r="N9366" i="5"/>
  <c r="N9367" i="5"/>
  <c r="N9368" i="5"/>
  <c r="N9369" i="5"/>
  <c r="N9370" i="5"/>
  <c r="N9371" i="5"/>
  <c r="N9372" i="5"/>
  <c r="N9373" i="5"/>
  <c r="N9374" i="5"/>
  <c r="N9375" i="5"/>
  <c r="N9376" i="5"/>
  <c r="N9377" i="5"/>
  <c r="N9378" i="5"/>
  <c r="N9379" i="5"/>
  <c r="N9380" i="5"/>
  <c r="N9381" i="5"/>
  <c r="N9382" i="5"/>
  <c r="N9383" i="5"/>
  <c r="N9384" i="5"/>
  <c r="N9385" i="5"/>
  <c r="N9386" i="5"/>
  <c r="N9387" i="5"/>
  <c r="N9388" i="5"/>
  <c r="N9389" i="5"/>
  <c r="N9390" i="5"/>
  <c r="N9391" i="5"/>
  <c r="N9392" i="5"/>
  <c r="N9393" i="5"/>
  <c r="N9394" i="5"/>
  <c r="N9395" i="5"/>
  <c r="N9396" i="5"/>
  <c r="N9397" i="5"/>
  <c r="N9398" i="5"/>
  <c r="N9399" i="5"/>
  <c r="N9400" i="5"/>
  <c r="N9401" i="5"/>
  <c r="N9402" i="5"/>
  <c r="N9403" i="5"/>
  <c r="N9404" i="5"/>
  <c r="N9405" i="5"/>
  <c r="N9406" i="5"/>
  <c r="N9407" i="5"/>
  <c r="N9408" i="5"/>
  <c r="N9409" i="5"/>
  <c r="N9410" i="5"/>
  <c r="N9411" i="5"/>
  <c r="N9412" i="5"/>
  <c r="N9413" i="5"/>
  <c r="N9414" i="5"/>
  <c r="N9415" i="5"/>
  <c r="N9416" i="5"/>
  <c r="N9417" i="5"/>
  <c r="N9418" i="5"/>
  <c r="N9419" i="5"/>
  <c r="N9420" i="5"/>
  <c r="N9421" i="5"/>
  <c r="N9422" i="5"/>
  <c r="N9423" i="5"/>
  <c r="N9424" i="5"/>
  <c r="N9425" i="5"/>
  <c r="N9426" i="5"/>
  <c r="N9427" i="5"/>
  <c r="N9428" i="5"/>
  <c r="N9429" i="5"/>
  <c r="N9430" i="5"/>
  <c r="N9431" i="5"/>
  <c r="N9432" i="5"/>
  <c r="N9433" i="5"/>
  <c r="N9434" i="5"/>
  <c r="N9435" i="5"/>
  <c r="N9436" i="5"/>
  <c r="N9437" i="5"/>
  <c r="N9438" i="5"/>
  <c r="N9439" i="5"/>
  <c r="N9440" i="5"/>
  <c r="N9441" i="5"/>
  <c r="N9442" i="5"/>
  <c r="N9443" i="5"/>
  <c r="N9444" i="5"/>
  <c r="N9445" i="5"/>
  <c r="N9446" i="5"/>
  <c r="N9447" i="5"/>
  <c r="N9448" i="5"/>
  <c r="N9449" i="5"/>
  <c r="N9450" i="5"/>
  <c r="N9451" i="5"/>
  <c r="N9452" i="5"/>
  <c r="N9453" i="5"/>
  <c r="N9454" i="5"/>
  <c r="N9455" i="5"/>
  <c r="N9456" i="5"/>
  <c r="N9457" i="5"/>
  <c r="N9458" i="5"/>
  <c r="N9459" i="5"/>
  <c r="N9460" i="5"/>
  <c r="N9461" i="5"/>
  <c r="N9462" i="5"/>
  <c r="N9463" i="5"/>
  <c r="N9464" i="5"/>
  <c r="N9465" i="5"/>
  <c r="N9466" i="5"/>
  <c r="N9467" i="5"/>
  <c r="N9468" i="5"/>
  <c r="N9469" i="5"/>
  <c r="N9470" i="5"/>
  <c r="N9471" i="5"/>
  <c r="N9472" i="5"/>
  <c r="N9473" i="5"/>
  <c r="N9474" i="5"/>
  <c r="N9475" i="5"/>
  <c r="N9476" i="5"/>
  <c r="N9477" i="5"/>
  <c r="N9478" i="5"/>
  <c r="N9479" i="5"/>
  <c r="N9480" i="5"/>
  <c r="N9481" i="5"/>
  <c r="N9482" i="5"/>
  <c r="N9483" i="5"/>
  <c r="N9484" i="5"/>
  <c r="N9485" i="5"/>
  <c r="N9486" i="5"/>
  <c r="N9487" i="5"/>
  <c r="N9488" i="5"/>
  <c r="N9489" i="5"/>
  <c r="N9490" i="5"/>
  <c r="N9491" i="5"/>
  <c r="N9492" i="5"/>
  <c r="N9493" i="5"/>
  <c r="N9494" i="5"/>
  <c r="N9495" i="5"/>
  <c r="N9496" i="5"/>
  <c r="N9497" i="5"/>
  <c r="N9498" i="5"/>
  <c r="N9499" i="5"/>
  <c r="N9500" i="5"/>
  <c r="N9501" i="5"/>
  <c r="N9502" i="5"/>
  <c r="N9503" i="5"/>
  <c r="N9504" i="5"/>
  <c r="N9505" i="5"/>
  <c r="N9506" i="5"/>
  <c r="N9507" i="5"/>
  <c r="N9508" i="5"/>
  <c r="N9509" i="5"/>
  <c r="N9510" i="5"/>
  <c r="N9511" i="5"/>
  <c r="N9512" i="5"/>
  <c r="N9513" i="5"/>
  <c r="N9514" i="5"/>
  <c r="N9515" i="5"/>
  <c r="N9516" i="5"/>
  <c r="N9517" i="5"/>
  <c r="N9518" i="5"/>
  <c r="N9519" i="5"/>
  <c r="N9520" i="5"/>
  <c r="N9521" i="5"/>
  <c r="N9522" i="5"/>
  <c r="N9523" i="5"/>
  <c r="N9524" i="5"/>
  <c r="N9525" i="5"/>
  <c r="N9526" i="5"/>
  <c r="N9527" i="5"/>
  <c r="N9528" i="5"/>
  <c r="N9529" i="5"/>
  <c r="N9530" i="5"/>
  <c r="N9531" i="5"/>
  <c r="N9532" i="5"/>
  <c r="N9533" i="5"/>
  <c r="N9534" i="5"/>
  <c r="N9535" i="5"/>
  <c r="N9536" i="5"/>
  <c r="N9537" i="5"/>
  <c r="N9538" i="5"/>
  <c r="N9539" i="5"/>
  <c r="N9540" i="5"/>
  <c r="N9541" i="5"/>
  <c r="N9542" i="5"/>
  <c r="N9543" i="5"/>
  <c r="N9544" i="5"/>
  <c r="N9545" i="5"/>
  <c r="N9546" i="5"/>
  <c r="N9547" i="5"/>
  <c r="N9548" i="5"/>
  <c r="N9549" i="5"/>
  <c r="N9550" i="5"/>
  <c r="N9551" i="5"/>
  <c r="N9552" i="5"/>
  <c r="N9553" i="5"/>
  <c r="N9554" i="5"/>
  <c r="N9555" i="5"/>
  <c r="N9556" i="5"/>
  <c r="N9557" i="5"/>
  <c r="N9558" i="5"/>
  <c r="N9559" i="5"/>
  <c r="N9560" i="5"/>
  <c r="N9561" i="5"/>
  <c r="N9562" i="5"/>
  <c r="N9563" i="5"/>
  <c r="N9564" i="5"/>
  <c r="N9565" i="5"/>
  <c r="N9566" i="5"/>
  <c r="N9567" i="5"/>
  <c r="N9568" i="5"/>
  <c r="N9569" i="5"/>
  <c r="N9570" i="5"/>
  <c r="N9571" i="5"/>
  <c r="N9572" i="5"/>
  <c r="N9573" i="5"/>
  <c r="N9574" i="5"/>
  <c r="N9575" i="5"/>
  <c r="N9576" i="5"/>
  <c r="N9577" i="5"/>
  <c r="N9578" i="5"/>
  <c r="N9579" i="5"/>
  <c r="N9580" i="5"/>
  <c r="N9581" i="5"/>
  <c r="N9582" i="5"/>
  <c r="N9583" i="5"/>
  <c r="N9584" i="5"/>
  <c r="N9585" i="5"/>
  <c r="N9586" i="5"/>
  <c r="N9587" i="5"/>
  <c r="N9588" i="5"/>
  <c r="N9589" i="5"/>
  <c r="N9590" i="5"/>
  <c r="N9591" i="5"/>
  <c r="N9592" i="5"/>
  <c r="N9593" i="5"/>
  <c r="N9594" i="5"/>
  <c r="N9595" i="5"/>
  <c r="N9596" i="5"/>
  <c r="N9597" i="5"/>
  <c r="N9598" i="5"/>
  <c r="N9599" i="5"/>
  <c r="N9600" i="5"/>
  <c r="N9601" i="5"/>
  <c r="N9602" i="5"/>
  <c r="N9603" i="5"/>
  <c r="N9604" i="5"/>
  <c r="N9605" i="5"/>
  <c r="N9606" i="5"/>
  <c r="N9607" i="5"/>
  <c r="N9608" i="5"/>
  <c r="N9609" i="5"/>
  <c r="N9610" i="5"/>
  <c r="N9611" i="5"/>
  <c r="N9612" i="5"/>
  <c r="N9613" i="5"/>
  <c r="N9614" i="5"/>
  <c r="N9615" i="5"/>
  <c r="N9616" i="5"/>
  <c r="N9617" i="5"/>
  <c r="N9618" i="5"/>
  <c r="N9619" i="5"/>
  <c r="N9620" i="5"/>
  <c r="N9621" i="5"/>
  <c r="N9622" i="5"/>
  <c r="N9623" i="5"/>
  <c r="N9624" i="5"/>
  <c r="N9625" i="5"/>
  <c r="N9626" i="5"/>
  <c r="N9627" i="5"/>
  <c r="N9628" i="5"/>
  <c r="N9629" i="5"/>
  <c r="N9630" i="5"/>
  <c r="N9631" i="5"/>
  <c r="N9632" i="5"/>
  <c r="N9633" i="5"/>
  <c r="N9634" i="5"/>
  <c r="N9635" i="5"/>
  <c r="N9636" i="5"/>
  <c r="N9637" i="5"/>
  <c r="N9638" i="5"/>
  <c r="N9639" i="5"/>
  <c r="N9640" i="5"/>
  <c r="N9641" i="5"/>
  <c r="N9642" i="5"/>
  <c r="N9643" i="5"/>
  <c r="N9644" i="5"/>
  <c r="N9645" i="5"/>
  <c r="N9646" i="5"/>
  <c r="N9647" i="5"/>
  <c r="N9648" i="5"/>
  <c r="N9649" i="5"/>
  <c r="N9650" i="5"/>
  <c r="N9651" i="5"/>
  <c r="N9652" i="5"/>
  <c r="N9653" i="5"/>
  <c r="N9654" i="5"/>
  <c r="N9655" i="5"/>
  <c r="N9656" i="5"/>
  <c r="N9657" i="5"/>
  <c r="N9658" i="5"/>
  <c r="N9659" i="5"/>
  <c r="N9660" i="5"/>
  <c r="N9661" i="5"/>
  <c r="N9662" i="5"/>
  <c r="N9663" i="5"/>
  <c r="N9664" i="5"/>
  <c r="N9665" i="5"/>
  <c r="N9666" i="5"/>
  <c r="N9667" i="5"/>
  <c r="N9668" i="5"/>
  <c r="N9669" i="5"/>
  <c r="N9670" i="5"/>
  <c r="N9671" i="5"/>
  <c r="N9672" i="5"/>
  <c r="N9673" i="5"/>
  <c r="N9674" i="5"/>
  <c r="N9675" i="5"/>
  <c r="N9676" i="5"/>
  <c r="N9677" i="5"/>
  <c r="N9678" i="5"/>
  <c r="N9679" i="5"/>
  <c r="N9680" i="5"/>
  <c r="N9681" i="5"/>
  <c r="N9682" i="5"/>
  <c r="N9683" i="5"/>
  <c r="N9684" i="5"/>
  <c r="N9685" i="5"/>
  <c r="N9686" i="5"/>
  <c r="N9687" i="5"/>
  <c r="N9688" i="5"/>
  <c r="N9689" i="5"/>
  <c r="N9690" i="5"/>
  <c r="N9691" i="5"/>
  <c r="N9692" i="5"/>
  <c r="N9693" i="5"/>
  <c r="N9694" i="5"/>
  <c r="N9695" i="5"/>
  <c r="N9696" i="5"/>
  <c r="N9697" i="5"/>
  <c r="N9698" i="5"/>
  <c r="N9699" i="5"/>
  <c r="N9700" i="5"/>
  <c r="N9701" i="5"/>
  <c r="N9702" i="5"/>
  <c r="N9703" i="5"/>
  <c r="N9704" i="5"/>
  <c r="N9705" i="5"/>
  <c r="N9706" i="5"/>
  <c r="N9707" i="5"/>
  <c r="N9708" i="5"/>
  <c r="N9709" i="5"/>
  <c r="N9710" i="5"/>
  <c r="N9711" i="5"/>
  <c r="N9712" i="5"/>
  <c r="N9713" i="5"/>
  <c r="N9714" i="5"/>
  <c r="N9715" i="5"/>
  <c r="N9716" i="5"/>
  <c r="N9717" i="5"/>
  <c r="N9718" i="5"/>
  <c r="N9719" i="5"/>
  <c r="N9720" i="5"/>
  <c r="N9721" i="5"/>
  <c r="N9722" i="5"/>
  <c r="N9723" i="5"/>
  <c r="N9724" i="5"/>
  <c r="N9725" i="5"/>
  <c r="N9726" i="5"/>
  <c r="N9727" i="5"/>
  <c r="N9728" i="5"/>
  <c r="N9729" i="5"/>
  <c r="N9730" i="5"/>
  <c r="N9731" i="5"/>
  <c r="N9732" i="5"/>
  <c r="N9733" i="5"/>
  <c r="N9734" i="5"/>
  <c r="N9735" i="5"/>
  <c r="N9736" i="5"/>
  <c r="N9737" i="5"/>
  <c r="N9738" i="5"/>
  <c r="N9739" i="5"/>
  <c r="N9740" i="5"/>
  <c r="N9741" i="5"/>
  <c r="N9742" i="5"/>
  <c r="N9743" i="5"/>
  <c r="N9744" i="5"/>
  <c r="N9745" i="5"/>
  <c r="N9746" i="5"/>
  <c r="N9747" i="5"/>
  <c r="N9748" i="5"/>
  <c r="N9749" i="5"/>
  <c r="N9750" i="5"/>
  <c r="N9751" i="5"/>
  <c r="N9752" i="5"/>
  <c r="N9753" i="5"/>
  <c r="N9754" i="5"/>
  <c r="N9755" i="5"/>
  <c r="N9756" i="5"/>
  <c r="N9757" i="5"/>
  <c r="N9758" i="5"/>
  <c r="N9759" i="5"/>
  <c r="N9760" i="5"/>
  <c r="N9761" i="5"/>
  <c r="N9762" i="5"/>
  <c r="N9763" i="5"/>
  <c r="N9764" i="5"/>
  <c r="N9765" i="5"/>
  <c r="N9766" i="5"/>
  <c r="N9767" i="5"/>
  <c r="N9768" i="5"/>
  <c r="N9769" i="5"/>
  <c r="N9770" i="5"/>
  <c r="N9771" i="5"/>
  <c r="N9772" i="5"/>
  <c r="N9773" i="5"/>
  <c r="N9774" i="5"/>
  <c r="N9775" i="5"/>
  <c r="N9776" i="5"/>
  <c r="N9777" i="5"/>
  <c r="N9778" i="5"/>
  <c r="N9779" i="5"/>
  <c r="N9780" i="5"/>
  <c r="N9781" i="5"/>
  <c r="N9782" i="5"/>
  <c r="N9783" i="5"/>
  <c r="N9784" i="5"/>
  <c r="N9785" i="5"/>
  <c r="N9786" i="5"/>
  <c r="N9787" i="5"/>
  <c r="N9788" i="5"/>
  <c r="N9789" i="5"/>
  <c r="N9790" i="5"/>
  <c r="N9791" i="5"/>
  <c r="N9792" i="5"/>
  <c r="N9793" i="5"/>
  <c r="N9794" i="5"/>
  <c r="N9795" i="5"/>
  <c r="N9796" i="5"/>
  <c r="N9797" i="5"/>
  <c r="N9798" i="5"/>
  <c r="N9799" i="5"/>
  <c r="N9800" i="5"/>
  <c r="N9801" i="5"/>
  <c r="N9802" i="5"/>
  <c r="N9803" i="5"/>
  <c r="N9804" i="5"/>
  <c r="N9805" i="5"/>
  <c r="N9806" i="5"/>
  <c r="N9807" i="5"/>
  <c r="N9808" i="5"/>
  <c r="N9809" i="5"/>
  <c r="N9810" i="5"/>
  <c r="N9811" i="5"/>
  <c r="N9812" i="5"/>
  <c r="N9813" i="5"/>
  <c r="N9814" i="5"/>
  <c r="N9815" i="5"/>
  <c r="N9816" i="5"/>
  <c r="N9817" i="5"/>
  <c r="N9818" i="5"/>
  <c r="N9819" i="5"/>
  <c r="N9820" i="5"/>
  <c r="N9821" i="5"/>
  <c r="N9822" i="5"/>
  <c r="N9823" i="5"/>
  <c r="N9824" i="5"/>
  <c r="N9825" i="5"/>
  <c r="N9826" i="5"/>
  <c r="N9827" i="5"/>
  <c r="N9828" i="5"/>
  <c r="N9829" i="5"/>
  <c r="N9830" i="5"/>
  <c r="N9831" i="5"/>
  <c r="N9832" i="5"/>
  <c r="N9833" i="5"/>
  <c r="N9834" i="5"/>
  <c r="N9835" i="5"/>
  <c r="N9836" i="5"/>
  <c r="N9837" i="5"/>
  <c r="N9838" i="5"/>
  <c r="N9839" i="5"/>
  <c r="N9840" i="5"/>
  <c r="N9841" i="5"/>
  <c r="N9842" i="5"/>
  <c r="N9843" i="5"/>
  <c r="N9844" i="5"/>
  <c r="N9845" i="5"/>
  <c r="N9846" i="5"/>
  <c r="N9847" i="5"/>
  <c r="N9848" i="5"/>
  <c r="N9849" i="5"/>
  <c r="N9850" i="5"/>
  <c r="N9851" i="5"/>
  <c r="N9852" i="5"/>
  <c r="N9853" i="5"/>
  <c r="N9854" i="5"/>
  <c r="N9855" i="5"/>
  <c r="N9856" i="5"/>
  <c r="N9857" i="5"/>
  <c r="N9858" i="5"/>
  <c r="N9859" i="5"/>
  <c r="N9860" i="5"/>
  <c r="N9861" i="5"/>
  <c r="N9862" i="5"/>
  <c r="N9863" i="5"/>
  <c r="N9864" i="5"/>
  <c r="N9865" i="5"/>
  <c r="N9866" i="5"/>
  <c r="N9867" i="5"/>
  <c r="N9868" i="5"/>
  <c r="N9869" i="5"/>
  <c r="N9870" i="5"/>
  <c r="N9871" i="5"/>
  <c r="N9872" i="5"/>
  <c r="N9873" i="5"/>
  <c r="N9874" i="5"/>
  <c r="N9875" i="5"/>
  <c r="N9876" i="5"/>
  <c r="N9877" i="5"/>
  <c r="N9878" i="5"/>
  <c r="N9879" i="5"/>
  <c r="N9880" i="5"/>
  <c r="N9881" i="5"/>
  <c r="N9882" i="5"/>
  <c r="N9883" i="5"/>
  <c r="N9884" i="5"/>
  <c r="N9885" i="5"/>
  <c r="N9886" i="5"/>
  <c r="N9887" i="5"/>
  <c r="N9888" i="5"/>
  <c r="N9889" i="5"/>
  <c r="N9890" i="5"/>
  <c r="N9891" i="5"/>
  <c r="N9892" i="5"/>
  <c r="N9893" i="5"/>
  <c r="N9894" i="5"/>
  <c r="N9895" i="5"/>
  <c r="N9896" i="5"/>
  <c r="N9897" i="5"/>
  <c r="N9898" i="5"/>
  <c r="N9899" i="5"/>
  <c r="N9900" i="5"/>
  <c r="N9901" i="5"/>
  <c r="N9902" i="5"/>
  <c r="N9903" i="5"/>
  <c r="N9904" i="5"/>
  <c r="N9905" i="5"/>
  <c r="N9906" i="5"/>
  <c r="N9907" i="5"/>
  <c r="N9908" i="5"/>
  <c r="N9909" i="5"/>
  <c r="N9910" i="5"/>
  <c r="N9911" i="5"/>
  <c r="N9912" i="5"/>
  <c r="N9913" i="5"/>
  <c r="N9914" i="5"/>
  <c r="N9915" i="5"/>
  <c r="N9916" i="5"/>
  <c r="N9917" i="5"/>
  <c r="N9918" i="5"/>
  <c r="N9919" i="5"/>
  <c r="N9920" i="5"/>
  <c r="N9921" i="5"/>
  <c r="N9922" i="5"/>
  <c r="N9923" i="5"/>
  <c r="N9924" i="5"/>
  <c r="N9925" i="5"/>
  <c r="N9926" i="5"/>
  <c r="N9927" i="5"/>
  <c r="N9928" i="5"/>
  <c r="N9929" i="5"/>
  <c r="N9930" i="5"/>
  <c r="N9931" i="5"/>
  <c r="N9932" i="5"/>
  <c r="N9933" i="5"/>
  <c r="N9934" i="5"/>
  <c r="N9935" i="5"/>
  <c r="N9936" i="5"/>
  <c r="N9937" i="5"/>
  <c r="N9938" i="5"/>
  <c r="N9939" i="5"/>
  <c r="N9940" i="5"/>
  <c r="N9941" i="5"/>
  <c r="N9942" i="5"/>
  <c r="N9943" i="5"/>
  <c r="N9944" i="5"/>
  <c r="N9945" i="5"/>
  <c r="N9946" i="5"/>
  <c r="N9947" i="5"/>
  <c r="N9948" i="5"/>
  <c r="N9949" i="5"/>
  <c r="N9950" i="5"/>
  <c r="N9951" i="5"/>
  <c r="N9952" i="5"/>
  <c r="N9953" i="5"/>
  <c r="N9954" i="5"/>
  <c r="N9955" i="5"/>
  <c r="N9956" i="5"/>
  <c r="N9957" i="5"/>
  <c r="N9958" i="5"/>
  <c r="N9959" i="5"/>
  <c r="N9960" i="5"/>
  <c r="N9961" i="5"/>
  <c r="N9962" i="5"/>
  <c r="N9963" i="5"/>
  <c r="N9964" i="5"/>
  <c r="N9965" i="5"/>
  <c r="N9966" i="5"/>
  <c r="N9967" i="5"/>
  <c r="N9968" i="5"/>
  <c r="N9969" i="5"/>
  <c r="N9970" i="5"/>
  <c r="N9971" i="5"/>
  <c r="N9972" i="5"/>
  <c r="N9973" i="5"/>
  <c r="N9974" i="5"/>
  <c r="N9975" i="5"/>
  <c r="N9976" i="5"/>
  <c r="N9977" i="5"/>
  <c r="N9978" i="5"/>
  <c r="N9979" i="5"/>
  <c r="N9980" i="5"/>
  <c r="N9981" i="5"/>
  <c r="N9982" i="5"/>
  <c r="N9983" i="5"/>
  <c r="N9984" i="5"/>
  <c r="N9985" i="5"/>
  <c r="N9986" i="5"/>
  <c r="N9987" i="5"/>
  <c r="N9988" i="5"/>
  <c r="N9989" i="5"/>
  <c r="N9990" i="5"/>
  <c r="N9991" i="5"/>
  <c r="N9992" i="5"/>
  <c r="N9993" i="5"/>
  <c r="N9994" i="5"/>
  <c r="N9995" i="5"/>
  <c r="N9996" i="5"/>
  <c r="N9997" i="5"/>
  <c r="N9998" i="5"/>
  <c r="N9999" i="5"/>
  <c r="N10000" i="5"/>
  <c r="N10001" i="5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X214" i="12"/>
  <c r="X215" i="12"/>
  <c r="X216" i="12"/>
  <c r="X217" i="12"/>
  <c r="X218" i="12"/>
  <c r="X219" i="12"/>
  <c r="X220" i="12"/>
  <c r="X221" i="12"/>
  <c r="X222" i="12"/>
  <c r="X223" i="12"/>
  <c r="X224" i="12"/>
  <c r="X225" i="12"/>
  <c r="X226" i="12"/>
  <c r="X227" i="12"/>
  <c r="X228" i="12"/>
  <c r="X229" i="12"/>
  <c r="X230" i="12"/>
  <c r="X231" i="12"/>
  <c r="X232" i="12"/>
  <c r="X233" i="12"/>
  <c r="X234" i="12"/>
  <c r="X235" i="12"/>
  <c r="X236" i="12"/>
  <c r="X237" i="12"/>
  <c r="X238" i="12"/>
  <c r="X239" i="12"/>
  <c r="X240" i="12"/>
  <c r="X241" i="12"/>
  <c r="X242" i="12"/>
  <c r="X243" i="12"/>
  <c r="X244" i="12"/>
  <c r="X245" i="12"/>
  <c r="X246" i="12"/>
  <c r="X247" i="12"/>
  <c r="X248" i="12"/>
  <c r="X249" i="12"/>
  <c r="X250" i="12"/>
  <c r="X251" i="12"/>
  <c r="X252" i="12"/>
  <c r="X253" i="12"/>
  <c r="X254" i="12"/>
  <c r="X255" i="12"/>
  <c r="X256" i="12"/>
  <c r="X257" i="12"/>
  <c r="X258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X301" i="12"/>
  <c r="X302" i="12"/>
  <c r="X303" i="12"/>
  <c r="X304" i="12"/>
  <c r="X305" i="12"/>
  <c r="X306" i="12"/>
  <c r="X307" i="12"/>
  <c r="X308" i="12"/>
  <c r="X309" i="12"/>
  <c r="X310" i="12"/>
  <c r="X311" i="12"/>
  <c r="X312" i="12"/>
  <c r="X313" i="12"/>
  <c r="X314" i="12"/>
  <c r="X315" i="12"/>
  <c r="X316" i="12"/>
  <c r="X317" i="12"/>
  <c r="X318" i="12"/>
  <c r="X319" i="12"/>
  <c r="X320" i="12"/>
  <c r="X321" i="12"/>
  <c r="X322" i="12"/>
  <c r="X323" i="12"/>
  <c r="X324" i="12"/>
  <c r="X325" i="12"/>
  <c r="X326" i="12"/>
  <c r="X327" i="12"/>
  <c r="X328" i="12"/>
  <c r="X329" i="12"/>
  <c r="X330" i="12"/>
  <c r="X331" i="12"/>
  <c r="X332" i="12"/>
  <c r="X333" i="12"/>
  <c r="X334" i="12"/>
  <c r="X335" i="12"/>
  <c r="X336" i="12"/>
  <c r="X337" i="12"/>
  <c r="X338" i="12"/>
  <c r="X339" i="12"/>
  <c r="X340" i="12"/>
  <c r="X341" i="12"/>
  <c r="X342" i="12"/>
  <c r="X343" i="12"/>
  <c r="X344" i="12"/>
  <c r="X345" i="12"/>
  <c r="X346" i="12"/>
  <c r="X347" i="12"/>
  <c r="X348" i="12"/>
  <c r="X349" i="12"/>
  <c r="X350" i="12"/>
  <c r="X351" i="12"/>
  <c r="X352" i="12"/>
  <c r="X353" i="12"/>
  <c r="X354" i="12"/>
  <c r="X355" i="12"/>
  <c r="X356" i="12"/>
  <c r="X357" i="12"/>
  <c r="X358" i="12"/>
  <c r="X359" i="12"/>
  <c r="X360" i="12"/>
  <c r="X361" i="12"/>
  <c r="X362" i="12"/>
  <c r="X363" i="12"/>
  <c r="X364" i="12"/>
  <c r="X365" i="12"/>
  <c r="X366" i="12"/>
  <c r="X367" i="12"/>
  <c r="X368" i="12"/>
  <c r="X369" i="12"/>
  <c r="X370" i="12"/>
  <c r="X371" i="12"/>
  <c r="X372" i="12"/>
  <c r="X373" i="12"/>
  <c r="X374" i="12"/>
  <c r="X375" i="12"/>
  <c r="X376" i="12"/>
  <c r="X377" i="12"/>
  <c r="X378" i="12"/>
  <c r="X379" i="12"/>
  <c r="X380" i="12"/>
  <c r="X381" i="12"/>
  <c r="X382" i="12"/>
  <c r="X383" i="12"/>
  <c r="X384" i="12"/>
  <c r="X385" i="12"/>
  <c r="X386" i="12"/>
  <c r="X387" i="12"/>
  <c r="X388" i="12"/>
  <c r="X389" i="12"/>
  <c r="X390" i="12"/>
  <c r="X391" i="12"/>
  <c r="X392" i="12"/>
  <c r="X393" i="12"/>
  <c r="X394" i="12"/>
  <c r="X395" i="12"/>
  <c r="X396" i="12"/>
  <c r="X397" i="12"/>
  <c r="X398" i="12"/>
  <c r="X399" i="12"/>
  <c r="X400" i="12"/>
  <c r="X401" i="12"/>
  <c r="X402" i="12"/>
  <c r="X403" i="12"/>
  <c r="X404" i="12"/>
  <c r="X405" i="12"/>
  <c r="X406" i="12"/>
  <c r="X407" i="12"/>
  <c r="X408" i="12"/>
  <c r="X409" i="12"/>
  <c r="X410" i="12"/>
  <c r="X411" i="12"/>
  <c r="X412" i="12"/>
  <c r="X413" i="12"/>
  <c r="X414" i="12"/>
  <c r="X415" i="12"/>
  <c r="X416" i="12"/>
  <c r="X417" i="12"/>
  <c r="X418" i="12"/>
  <c r="X419" i="12"/>
  <c r="X420" i="12"/>
  <c r="X421" i="12"/>
  <c r="X422" i="12"/>
  <c r="X423" i="12"/>
  <c r="X424" i="12"/>
  <c r="X425" i="12"/>
  <c r="X426" i="12"/>
  <c r="X427" i="12"/>
  <c r="X428" i="12"/>
  <c r="X429" i="12"/>
  <c r="X430" i="12"/>
  <c r="X431" i="12"/>
  <c r="X432" i="12"/>
  <c r="X433" i="12"/>
  <c r="X434" i="12"/>
  <c r="X435" i="12"/>
  <c r="X436" i="12"/>
  <c r="X437" i="12"/>
  <c r="X438" i="12"/>
  <c r="X439" i="12"/>
  <c r="X440" i="12"/>
  <c r="X441" i="12"/>
  <c r="X442" i="12"/>
  <c r="X443" i="12"/>
  <c r="X444" i="12"/>
  <c r="X445" i="12"/>
  <c r="X446" i="12"/>
  <c r="X447" i="12"/>
  <c r="X448" i="12"/>
  <c r="X449" i="12"/>
  <c r="X450" i="12"/>
  <c r="X451" i="12"/>
  <c r="X452" i="12"/>
  <c r="X453" i="12"/>
  <c r="X454" i="12"/>
  <c r="X455" i="12"/>
  <c r="X456" i="12"/>
  <c r="X457" i="12"/>
  <c r="X458" i="12"/>
  <c r="X459" i="12"/>
  <c r="X460" i="12"/>
  <c r="X461" i="12"/>
  <c r="X462" i="12"/>
  <c r="X463" i="12"/>
  <c r="X464" i="12"/>
  <c r="X465" i="12"/>
  <c r="X466" i="12"/>
  <c r="X467" i="12"/>
  <c r="X468" i="12"/>
  <c r="X469" i="12"/>
  <c r="X470" i="12"/>
  <c r="X471" i="12"/>
  <c r="X472" i="12"/>
  <c r="X473" i="12"/>
  <c r="X474" i="12"/>
  <c r="X475" i="12"/>
  <c r="X476" i="12"/>
  <c r="X477" i="12"/>
  <c r="X478" i="12"/>
  <c r="X479" i="12"/>
  <c r="X480" i="12"/>
  <c r="X481" i="12"/>
  <c r="X482" i="12"/>
  <c r="X483" i="12"/>
  <c r="X484" i="12"/>
  <c r="X485" i="12"/>
  <c r="X486" i="12"/>
  <c r="X487" i="12"/>
  <c r="X488" i="12"/>
  <c r="X489" i="12"/>
  <c r="X490" i="12"/>
  <c r="X491" i="12"/>
  <c r="X492" i="12"/>
  <c r="X493" i="12"/>
  <c r="X494" i="12"/>
  <c r="X495" i="12"/>
  <c r="X496" i="12"/>
  <c r="X497" i="12"/>
  <c r="X498" i="12"/>
  <c r="X499" i="12"/>
  <c r="X500" i="12"/>
  <c r="X501" i="12"/>
  <c r="X502" i="12"/>
  <c r="X503" i="12"/>
  <c r="X504" i="12"/>
  <c r="X505" i="12"/>
  <c r="X506" i="12"/>
  <c r="X507" i="12"/>
  <c r="X508" i="12"/>
  <c r="X509" i="12"/>
  <c r="X510" i="12"/>
  <c r="X511" i="12"/>
  <c r="X512" i="12"/>
  <c r="X513" i="12"/>
  <c r="X514" i="12"/>
  <c r="X515" i="12"/>
  <c r="X516" i="12"/>
  <c r="X517" i="12"/>
  <c r="X518" i="12"/>
  <c r="X519" i="12"/>
  <c r="X520" i="12"/>
  <c r="X521" i="12"/>
  <c r="X522" i="12"/>
  <c r="X523" i="12"/>
  <c r="X524" i="12"/>
  <c r="X525" i="12"/>
  <c r="X526" i="12"/>
  <c r="X527" i="12"/>
  <c r="X528" i="12"/>
  <c r="X529" i="12"/>
  <c r="X530" i="12"/>
  <c r="X531" i="12"/>
  <c r="X532" i="12"/>
  <c r="X533" i="12"/>
  <c r="X534" i="12"/>
  <c r="X535" i="12"/>
  <c r="X536" i="12"/>
  <c r="X537" i="12"/>
  <c r="X538" i="12"/>
  <c r="X539" i="12"/>
  <c r="X540" i="12"/>
  <c r="X541" i="12"/>
  <c r="X542" i="12"/>
  <c r="X543" i="12"/>
  <c r="X544" i="12"/>
  <c r="X545" i="12"/>
  <c r="X546" i="12"/>
  <c r="X547" i="12"/>
  <c r="X548" i="12"/>
  <c r="X549" i="12"/>
  <c r="X550" i="12"/>
  <c r="X551" i="12"/>
  <c r="X552" i="12"/>
  <c r="X553" i="12"/>
  <c r="X554" i="12"/>
  <c r="X555" i="12"/>
  <c r="X556" i="12"/>
  <c r="X557" i="12"/>
  <c r="X558" i="12"/>
  <c r="X559" i="12"/>
  <c r="X560" i="12"/>
  <c r="X561" i="12"/>
  <c r="X562" i="12"/>
  <c r="X563" i="12"/>
  <c r="X564" i="12"/>
  <c r="X565" i="12"/>
  <c r="X566" i="12"/>
  <c r="X567" i="12"/>
  <c r="X568" i="12"/>
  <c r="X569" i="12"/>
  <c r="X570" i="12"/>
  <c r="X571" i="12"/>
  <c r="X572" i="12"/>
  <c r="X573" i="12"/>
  <c r="X574" i="12"/>
  <c r="X575" i="12"/>
  <c r="X576" i="12"/>
  <c r="X577" i="12"/>
  <c r="X578" i="12"/>
  <c r="X579" i="12"/>
  <c r="X580" i="12"/>
  <c r="X581" i="12"/>
  <c r="X582" i="12"/>
  <c r="X583" i="12"/>
  <c r="X584" i="12"/>
  <c r="X585" i="12"/>
  <c r="X586" i="12"/>
  <c r="X587" i="12"/>
  <c r="X588" i="12"/>
  <c r="X589" i="12"/>
  <c r="X590" i="12"/>
  <c r="X591" i="12"/>
  <c r="X592" i="12"/>
  <c r="X593" i="12"/>
  <c r="X594" i="12"/>
  <c r="X595" i="12"/>
  <c r="X596" i="12"/>
  <c r="X597" i="12"/>
  <c r="X598" i="12"/>
  <c r="X599" i="12"/>
  <c r="X600" i="12"/>
  <c r="X601" i="12"/>
  <c r="X602" i="12"/>
  <c r="X603" i="12"/>
  <c r="X604" i="12"/>
  <c r="X605" i="12"/>
  <c r="X606" i="12"/>
  <c r="X607" i="12"/>
  <c r="X608" i="12"/>
  <c r="X609" i="12"/>
  <c r="X610" i="12"/>
  <c r="X611" i="12"/>
  <c r="X612" i="12"/>
  <c r="X613" i="12"/>
  <c r="X614" i="12"/>
  <c r="X615" i="12"/>
  <c r="X616" i="12"/>
  <c r="X617" i="12"/>
  <c r="X618" i="12"/>
  <c r="X619" i="12"/>
  <c r="X620" i="12"/>
  <c r="X621" i="12"/>
  <c r="X622" i="12"/>
  <c r="X623" i="12"/>
  <c r="X624" i="12"/>
  <c r="X625" i="12"/>
  <c r="X626" i="12"/>
  <c r="X627" i="12"/>
  <c r="X628" i="12"/>
  <c r="X629" i="12"/>
  <c r="X630" i="12"/>
  <c r="X631" i="12"/>
  <c r="X632" i="12"/>
  <c r="X633" i="12"/>
  <c r="X634" i="12"/>
  <c r="X635" i="12"/>
  <c r="X636" i="12"/>
  <c r="X637" i="12"/>
  <c r="X638" i="12"/>
  <c r="X639" i="12"/>
  <c r="X640" i="12"/>
  <c r="X641" i="12"/>
  <c r="X642" i="12"/>
  <c r="X643" i="12"/>
  <c r="X644" i="12"/>
  <c r="X645" i="12"/>
  <c r="X646" i="12"/>
  <c r="X647" i="12"/>
  <c r="X648" i="12"/>
  <c r="X649" i="12"/>
  <c r="X650" i="12"/>
  <c r="X651" i="12"/>
  <c r="X652" i="12"/>
  <c r="X653" i="12"/>
  <c r="X654" i="12"/>
  <c r="X655" i="12"/>
  <c r="X656" i="12"/>
  <c r="X657" i="12"/>
  <c r="X658" i="12"/>
  <c r="X659" i="12"/>
  <c r="X660" i="12"/>
  <c r="X661" i="12"/>
  <c r="X662" i="12"/>
  <c r="X663" i="12"/>
  <c r="X664" i="12"/>
  <c r="X665" i="12"/>
  <c r="X666" i="12"/>
  <c r="X667" i="12"/>
  <c r="X668" i="12"/>
  <c r="X669" i="12"/>
  <c r="X670" i="12"/>
  <c r="X671" i="12"/>
  <c r="X672" i="12"/>
  <c r="X673" i="12"/>
  <c r="X674" i="12"/>
  <c r="X675" i="12"/>
  <c r="X676" i="12"/>
  <c r="X677" i="12"/>
  <c r="X678" i="12"/>
  <c r="X679" i="12"/>
  <c r="X680" i="12"/>
  <c r="X681" i="12"/>
  <c r="X682" i="12"/>
  <c r="X683" i="12"/>
  <c r="X684" i="12"/>
  <c r="X685" i="12"/>
  <c r="X686" i="12"/>
  <c r="X687" i="12"/>
  <c r="X688" i="12"/>
  <c r="X689" i="12"/>
  <c r="X690" i="12"/>
  <c r="X691" i="12"/>
  <c r="X692" i="12"/>
  <c r="X693" i="12"/>
  <c r="X694" i="12"/>
  <c r="X695" i="12"/>
  <c r="X696" i="12"/>
  <c r="X697" i="12"/>
  <c r="X698" i="12"/>
  <c r="X699" i="12"/>
  <c r="X700" i="12"/>
  <c r="X701" i="12"/>
  <c r="X702" i="12"/>
  <c r="X703" i="12"/>
  <c r="X704" i="12"/>
  <c r="X705" i="12"/>
  <c r="X706" i="12"/>
  <c r="X707" i="12"/>
  <c r="X708" i="12"/>
  <c r="X709" i="12"/>
  <c r="X710" i="12"/>
  <c r="X711" i="12"/>
  <c r="X712" i="12"/>
  <c r="X713" i="12"/>
  <c r="X714" i="12"/>
  <c r="X715" i="12"/>
  <c r="X716" i="12"/>
  <c r="X717" i="12"/>
  <c r="X718" i="12"/>
  <c r="X719" i="12"/>
  <c r="X720" i="12"/>
  <c r="X721" i="12"/>
  <c r="X722" i="12"/>
  <c r="X723" i="12"/>
  <c r="X724" i="12"/>
  <c r="X725" i="12"/>
  <c r="X726" i="12"/>
  <c r="X727" i="12"/>
  <c r="X728" i="12"/>
  <c r="X729" i="12"/>
  <c r="X730" i="12"/>
  <c r="X731" i="12"/>
  <c r="X732" i="12"/>
  <c r="X733" i="12"/>
  <c r="X734" i="12"/>
  <c r="X735" i="12"/>
  <c r="X736" i="12"/>
  <c r="X737" i="12"/>
  <c r="X738" i="12"/>
  <c r="X739" i="12"/>
  <c r="X740" i="12"/>
  <c r="X741" i="12"/>
  <c r="X742" i="12"/>
  <c r="X743" i="12"/>
  <c r="X744" i="12"/>
  <c r="X745" i="12"/>
  <c r="X746" i="12"/>
  <c r="X747" i="12"/>
  <c r="X748" i="12"/>
  <c r="X749" i="12"/>
  <c r="X750" i="12"/>
  <c r="X751" i="12"/>
  <c r="X752" i="12"/>
  <c r="X753" i="12"/>
  <c r="X754" i="12"/>
  <c r="X755" i="12"/>
  <c r="X756" i="12"/>
  <c r="X757" i="12"/>
  <c r="X758" i="12"/>
  <c r="X759" i="12"/>
  <c r="X760" i="12"/>
  <c r="X761" i="12"/>
  <c r="X762" i="12"/>
  <c r="X763" i="12"/>
  <c r="X764" i="12"/>
  <c r="X765" i="12"/>
  <c r="X766" i="12"/>
  <c r="X767" i="12"/>
  <c r="X768" i="12"/>
  <c r="X769" i="12"/>
  <c r="X770" i="12"/>
  <c r="X771" i="12"/>
  <c r="X772" i="12"/>
  <c r="X773" i="12"/>
  <c r="X774" i="12"/>
  <c r="X775" i="12"/>
  <c r="X776" i="12"/>
  <c r="X777" i="12"/>
  <c r="X778" i="12"/>
  <c r="X779" i="12"/>
  <c r="X780" i="12"/>
  <c r="X781" i="12"/>
  <c r="X782" i="12"/>
  <c r="X783" i="12"/>
  <c r="X784" i="12"/>
  <c r="X785" i="12"/>
  <c r="X786" i="12"/>
  <c r="X787" i="12"/>
  <c r="X788" i="12"/>
  <c r="X789" i="12"/>
  <c r="X790" i="12"/>
  <c r="X791" i="12"/>
  <c r="X792" i="12"/>
  <c r="X793" i="12"/>
  <c r="X794" i="12"/>
  <c r="X795" i="12"/>
  <c r="X796" i="12"/>
  <c r="X797" i="12"/>
  <c r="X798" i="12"/>
  <c r="X799" i="12"/>
  <c r="X800" i="12"/>
  <c r="X801" i="12"/>
  <c r="X802" i="12"/>
  <c r="X803" i="12"/>
  <c r="X804" i="12"/>
  <c r="X805" i="12"/>
  <c r="X806" i="12"/>
  <c r="X807" i="12"/>
  <c r="X808" i="12"/>
  <c r="X809" i="12"/>
  <c r="X810" i="12"/>
  <c r="X811" i="12"/>
  <c r="X812" i="12"/>
  <c r="X813" i="12"/>
  <c r="X814" i="12"/>
  <c r="X815" i="12"/>
  <c r="X816" i="12"/>
  <c r="X817" i="12"/>
  <c r="X818" i="12"/>
  <c r="X819" i="12"/>
  <c r="X820" i="12"/>
  <c r="X821" i="12"/>
  <c r="X822" i="12"/>
  <c r="X823" i="12"/>
  <c r="X824" i="12"/>
  <c r="X825" i="12"/>
  <c r="X826" i="12"/>
  <c r="X827" i="12"/>
  <c r="X828" i="12"/>
  <c r="X829" i="12"/>
  <c r="X830" i="12"/>
  <c r="X831" i="12"/>
  <c r="X832" i="12"/>
  <c r="X833" i="12"/>
  <c r="X834" i="12"/>
  <c r="X835" i="12"/>
  <c r="X836" i="12"/>
  <c r="X837" i="12"/>
  <c r="X838" i="12"/>
  <c r="X839" i="12"/>
  <c r="X840" i="12"/>
  <c r="X841" i="12"/>
  <c r="X842" i="12"/>
  <c r="X843" i="12"/>
  <c r="X844" i="12"/>
  <c r="X845" i="12"/>
  <c r="X846" i="12"/>
  <c r="X847" i="12"/>
  <c r="X848" i="12"/>
  <c r="X849" i="12"/>
  <c r="X850" i="12"/>
  <c r="X851" i="12"/>
  <c r="X852" i="12"/>
  <c r="X853" i="12"/>
  <c r="X854" i="12"/>
  <c r="X855" i="12"/>
  <c r="X856" i="12"/>
  <c r="X857" i="12"/>
  <c r="X858" i="12"/>
  <c r="X859" i="12"/>
  <c r="X860" i="12"/>
  <c r="X861" i="12"/>
  <c r="X862" i="12"/>
  <c r="X863" i="12"/>
  <c r="X864" i="12"/>
  <c r="X865" i="12"/>
  <c r="X866" i="12"/>
  <c r="X867" i="12"/>
  <c r="X868" i="12"/>
  <c r="X869" i="12"/>
  <c r="X870" i="12"/>
  <c r="X871" i="12"/>
  <c r="X872" i="12"/>
  <c r="X873" i="12"/>
  <c r="X874" i="12"/>
  <c r="X875" i="12"/>
  <c r="X876" i="12"/>
  <c r="X877" i="12"/>
  <c r="X878" i="12"/>
  <c r="X879" i="12"/>
  <c r="X880" i="12"/>
  <c r="X881" i="12"/>
  <c r="X882" i="12"/>
  <c r="X883" i="12"/>
  <c r="X884" i="12"/>
  <c r="X885" i="12"/>
  <c r="X886" i="12"/>
  <c r="X887" i="12"/>
  <c r="X888" i="12"/>
  <c r="X889" i="12"/>
  <c r="X890" i="12"/>
  <c r="X891" i="12"/>
  <c r="X892" i="12"/>
  <c r="X893" i="12"/>
  <c r="X894" i="12"/>
  <c r="X895" i="12"/>
  <c r="X896" i="12"/>
  <c r="X897" i="12"/>
  <c r="X898" i="12"/>
  <c r="X899" i="12"/>
  <c r="X900" i="12"/>
  <c r="X901" i="12"/>
  <c r="X902" i="12"/>
  <c r="X903" i="12"/>
  <c r="X904" i="12"/>
  <c r="X905" i="12"/>
  <c r="X906" i="12"/>
  <c r="X907" i="12"/>
  <c r="X908" i="12"/>
  <c r="X909" i="12"/>
  <c r="X910" i="12"/>
  <c r="X911" i="12"/>
  <c r="X912" i="12"/>
  <c r="X913" i="12"/>
  <c r="X914" i="12"/>
  <c r="X915" i="12"/>
  <c r="X916" i="12"/>
  <c r="X917" i="12"/>
  <c r="X918" i="12"/>
  <c r="X919" i="12"/>
  <c r="X920" i="12"/>
  <c r="X921" i="12"/>
  <c r="X922" i="12"/>
  <c r="X923" i="12"/>
  <c r="X924" i="12"/>
  <c r="X925" i="12"/>
  <c r="X926" i="12"/>
  <c r="X927" i="12"/>
  <c r="X928" i="12"/>
  <c r="X929" i="12"/>
  <c r="X930" i="12"/>
  <c r="X931" i="12"/>
  <c r="X932" i="12"/>
  <c r="X933" i="12"/>
  <c r="X934" i="12"/>
  <c r="X935" i="12"/>
  <c r="X936" i="12"/>
  <c r="X937" i="12"/>
  <c r="X938" i="12"/>
  <c r="X939" i="12"/>
  <c r="X940" i="12"/>
  <c r="X941" i="12"/>
  <c r="X942" i="12"/>
  <c r="X943" i="12"/>
  <c r="X944" i="12"/>
  <c r="X945" i="12"/>
  <c r="X946" i="12"/>
  <c r="X947" i="12"/>
  <c r="X948" i="12"/>
  <c r="X949" i="12"/>
  <c r="X950" i="12"/>
  <c r="X951" i="12"/>
  <c r="X952" i="12"/>
  <c r="X953" i="12"/>
  <c r="X954" i="12"/>
  <c r="X955" i="12"/>
  <c r="X956" i="12"/>
  <c r="X957" i="12"/>
  <c r="X958" i="12"/>
  <c r="X959" i="12"/>
  <c r="X960" i="12"/>
  <c r="X961" i="12"/>
  <c r="X962" i="12"/>
  <c r="X963" i="12"/>
  <c r="X964" i="12"/>
  <c r="X965" i="12"/>
  <c r="X966" i="12"/>
  <c r="X967" i="12"/>
  <c r="X968" i="12"/>
  <c r="X969" i="12"/>
  <c r="X970" i="12"/>
  <c r="X971" i="12"/>
  <c r="X972" i="12"/>
  <c r="X973" i="12"/>
  <c r="X974" i="12"/>
  <c r="X975" i="12"/>
  <c r="X976" i="12"/>
  <c r="X977" i="12"/>
  <c r="X978" i="12"/>
  <c r="X979" i="12"/>
  <c r="X980" i="12"/>
  <c r="X981" i="12"/>
  <c r="X982" i="12"/>
  <c r="X983" i="12"/>
  <c r="X984" i="12"/>
  <c r="X985" i="12"/>
  <c r="X986" i="12"/>
  <c r="X987" i="12"/>
  <c r="X988" i="12"/>
  <c r="X989" i="12"/>
  <c r="X990" i="12"/>
  <c r="X991" i="12"/>
  <c r="X992" i="12"/>
  <c r="X993" i="12"/>
  <c r="X994" i="12"/>
  <c r="X995" i="12"/>
  <c r="X996" i="12"/>
  <c r="X997" i="12"/>
  <c r="X998" i="12"/>
  <c r="X999" i="12"/>
  <c r="X1000" i="12"/>
  <c r="X1001" i="12"/>
  <c r="X1002" i="12"/>
  <c r="X1003" i="12"/>
  <c r="X1004" i="12"/>
  <c r="X1005" i="12"/>
  <c r="X1006" i="12"/>
  <c r="X1007" i="12"/>
  <c r="X1008" i="12"/>
  <c r="X1009" i="12"/>
  <c r="X1010" i="12"/>
  <c r="X1011" i="12"/>
  <c r="X1012" i="12"/>
  <c r="X1013" i="12"/>
  <c r="X1014" i="12"/>
  <c r="X1015" i="12"/>
  <c r="X1016" i="12"/>
  <c r="X1017" i="12"/>
  <c r="X1018" i="12"/>
  <c r="X1019" i="12"/>
  <c r="X1020" i="12"/>
  <c r="X1021" i="12"/>
  <c r="X1022" i="12"/>
  <c r="X1023" i="12"/>
  <c r="X1024" i="12"/>
  <c r="X1025" i="12"/>
  <c r="X1026" i="12"/>
  <c r="X1027" i="12"/>
  <c r="X1028" i="12"/>
  <c r="X1029" i="12"/>
  <c r="X1030" i="12"/>
  <c r="X1031" i="12"/>
  <c r="X1032" i="12"/>
  <c r="X1033" i="12"/>
  <c r="X1034" i="12"/>
  <c r="X1035" i="12"/>
  <c r="X1036" i="12"/>
  <c r="X1037" i="12"/>
  <c r="X1038" i="12"/>
  <c r="X1039" i="12"/>
  <c r="X1040" i="12"/>
  <c r="X1041" i="12"/>
  <c r="X1042" i="12"/>
  <c r="X1043" i="12"/>
  <c r="X1044" i="12"/>
  <c r="X1045" i="12"/>
  <c r="X1046" i="12"/>
  <c r="X1047" i="12"/>
  <c r="X1048" i="12"/>
  <c r="X1049" i="12"/>
  <c r="X1050" i="12"/>
  <c r="X1051" i="12"/>
  <c r="X1052" i="12"/>
  <c r="X1053" i="12"/>
  <c r="X1054" i="12"/>
  <c r="X1055" i="12"/>
  <c r="X1056" i="12"/>
  <c r="X1057" i="12"/>
  <c r="X1058" i="12"/>
  <c r="X1059" i="12"/>
  <c r="X1060" i="12"/>
  <c r="X1061" i="12"/>
  <c r="X1062" i="12"/>
  <c r="X1063" i="12"/>
  <c r="X1064" i="12"/>
  <c r="X1065" i="12"/>
  <c r="X1066" i="12"/>
  <c r="X1067" i="12"/>
  <c r="X1068" i="12"/>
  <c r="X1069" i="12"/>
  <c r="X1070" i="12"/>
  <c r="X1071" i="12"/>
  <c r="X1072" i="12"/>
  <c r="X1073" i="12"/>
  <c r="X1074" i="12"/>
  <c r="X1075" i="12"/>
  <c r="X1076" i="12"/>
  <c r="X1077" i="12"/>
  <c r="X1078" i="12"/>
  <c r="X1079" i="12"/>
  <c r="X1080" i="12"/>
  <c r="X1081" i="12"/>
  <c r="X1082" i="12"/>
  <c r="X1083" i="12"/>
  <c r="X1084" i="12"/>
  <c r="X1085" i="12"/>
  <c r="X1086" i="12"/>
  <c r="X1087" i="12"/>
  <c r="X1088" i="12"/>
  <c r="X1089" i="12"/>
  <c r="X1090" i="12"/>
  <c r="X1091" i="12"/>
  <c r="X1092" i="12"/>
  <c r="X1093" i="12"/>
  <c r="X1094" i="12"/>
  <c r="X1095" i="12"/>
  <c r="X1096" i="12"/>
  <c r="X1097" i="12"/>
  <c r="X1098" i="12"/>
  <c r="X1099" i="12"/>
  <c r="X1100" i="12"/>
  <c r="X1101" i="12"/>
  <c r="X1102" i="12"/>
  <c r="X1103" i="12"/>
  <c r="X1104" i="12"/>
  <c r="X1105" i="12"/>
  <c r="X1106" i="12"/>
  <c r="X1107" i="12"/>
  <c r="X1108" i="12"/>
  <c r="X1109" i="12"/>
  <c r="X1110" i="12"/>
  <c r="X1111" i="12"/>
  <c r="X1112" i="12"/>
  <c r="X1113" i="12"/>
  <c r="X1114" i="12"/>
  <c r="X1115" i="12"/>
  <c r="X1116" i="12"/>
  <c r="X1117" i="12"/>
  <c r="X1118" i="12"/>
  <c r="X1119" i="12"/>
  <c r="X1120" i="12"/>
  <c r="X1121" i="12"/>
  <c r="X1122" i="12"/>
  <c r="X1123" i="12"/>
  <c r="X1124" i="12"/>
  <c r="X1125" i="12"/>
  <c r="X1126" i="12"/>
  <c r="X1127" i="12"/>
  <c r="X1128" i="12"/>
  <c r="X1129" i="12"/>
  <c r="X1130" i="12"/>
  <c r="X1131" i="12"/>
  <c r="X1132" i="12"/>
  <c r="X1133" i="12"/>
  <c r="X1134" i="12"/>
  <c r="X1135" i="12"/>
  <c r="X1136" i="12"/>
  <c r="X1137" i="12"/>
  <c r="X1138" i="12"/>
  <c r="X1139" i="12"/>
  <c r="X1140" i="12"/>
  <c r="X1141" i="12"/>
  <c r="X1142" i="12"/>
  <c r="X1143" i="12"/>
  <c r="X1144" i="12"/>
  <c r="X1145" i="12"/>
  <c r="X1146" i="12"/>
  <c r="X1147" i="12"/>
  <c r="X1148" i="12"/>
  <c r="X1149" i="12"/>
  <c r="X1150" i="12"/>
  <c r="X1151" i="12"/>
  <c r="X1152" i="12"/>
  <c r="X1153" i="12"/>
  <c r="X1154" i="12"/>
  <c r="X1155" i="12"/>
  <c r="X1156" i="12"/>
  <c r="X1157" i="12"/>
  <c r="X1158" i="12"/>
  <c r="X1159" i="12"/>
  <c r="X1160" i="12"/>
  <c r="X1161" i="12"/>
  <c r="X1162" i="12"/>
  <c r="X1163" i="12"/>
  <c r="X1164" i="12"/>
  <c r="X1165" i="12"/>
  <c r="X1166" i="12"/>
  <c r="X1167" i="12"/>
  <c r="X1168" i="12"/>
  <c r="X1169" i="12"/>
  <c r="X1170" i="12"/>
  <c r="X1171" i="12"/>
  <c r="X1172" i="12"/>
  <c r="X1173" i="12"/>
  <c r="X1174" i="12"/>
  <c r="X1175" i="12"/>
  <c r="X1176" i="12"/>
  <c r="X1177" i="12"/>
  <c r="X1178" i="12"/>
  <c r="X1179" i="12"/>
  <c r="X1180" i="12"/>
  <c r="X1181" i="12"/>
  <c r="X1182" i="12"/>
  <c r="X1183" i="12"/>
  <c r="X1184" i="12"/>
  <c r="X1185" i="12"/>
  <c r="X1186" i="12"/>
  <c r="X1187" i="12"/>
  <c r="X1188" i="12"/>
  <c r="X1189" i="12"/>
  <c r="X1190" i="12"/>
  <c r="X1191" i="12"/>
  <c r="X1192" i="12"/>
  <c r="X1193" i="12"/>
  <c r="X1194" i="12"/>
  <c r="X1195" i="12"/>
  <c r="X1196" i="12"/>
  <c r="X1197" i="12"/>
  <c r="X1198" i="12"/>
  <c r="X1199" i="12"/>
  <c r="X1200" i="12"/>
  <c r="X1201" i="12"/>
  <c r="X1202" i="12"/>
  <c r="X1203" i="12"/>
  <c r="X1204" i="12"/>
  <c r="X1205" i="12"/>
  <c r="X1206" i="12"/>
  <c r="X1207" i="12"/>
  <c r="X1208" i="12"/>
  <c r="X1209" i="12"/>
  <c r="X1210" i="12"/>
  <c r="X1211" i="12"/>
  <c r="X1212" i="12"/>
  <c r="X1213" i="12"/>
  <c r="X1214" i="12"/>
  <c r="X1215" i="12"/>
  <c r="X1216" i="12"/>
  <c r="X1217" i="12"/>
  <c r="X1218" i="12"/>
  <c r="X1219" i="12"/>
  <c r="X1220" i="12"/>
  <c r="X1221" i="12"/>
  <c r="X1222" i="12"/>
  <c r="X1223" i="12"/>
  <c r="X1224" i="12"/>
  <c r="X1225" i="12"/>
  <c r="X1226" i="12"/>
  <c r="X1227" i="12"/>
  <c r="X1228" i="12"/>
  <c r="X1229" i="12"/>
  <c r="X1230" i="12"/>
  <c r="X1231" i="12"/>
  <c r="X1232" i="12"/>
  <c r="X1233" i="12"/>
  <c r="X1234" i="12"/>
  <c r="X1235" i="12"/>
  <c r="X1236" i="12"/>
  <c r="X1237" i="12"/>
  <c r="X1238" i="12"/>
  <c r="X1239" i="12"/>
  <c r="X1240" i="12"/>
  <c r="X1241" i="12"/>
  <c r="X1242" i="12"/>
  <c r="X1243" i="12"/>
  <c r="X1244" i="12"/>
  <c r="X1245" i="12"/>
  <c r="X1246" i="12"/>
  <c r="X1247" i="12"/>
  <c r="X1248" i="12"/>
  <c r="X1249" i="12"/>
  <c r="X1250" i="12"/>
  <c r="X1251" i="12"/>
  <c r="X1252" i="12"/>
  <c r="X1253" i="12"/>
  <c r="X1254" i="12"/>
  <c r="X1255" i="12"/>
  <c r="X1256" i="12"/>
  <c r="X1257" i="12"/>
  <c r="X1258" i="12"/>
  <c r="X1259" i="12"/>
  <c r="X1260" i="12"/>
  <c r="X1261" i="12"/>
  <c r="X1262" i="12"/>
  <c r="X1263" i="12"/>
  <c r="X1264" i="12"/>
  <c r="X1265" i="12"/>
  <c r="X1266" i="12"/>
  <c r="X1267" i="12"/>
  <c r="X1268" i="12"/>
  <c r="X1269" i="12"/>
  <c r="X1270" i="12"/>
  <c r="X1271" i="12"/>
  <c r="X1272" i="12"/>
  <c r="X1273" i="12"/>
  <c r="X1274" i="12"/>
  <c r="X1275" i="12"/>
  <c r="X1276" i="12"/>
  <c r="X1277" i="12"/>
  <c r="X1278" i="12"/>
  <c r="X1279" i="12"/>
  <c r="X1280" i="12"/>
  <c r="X1281" i="12"/>
  <c r="X1282" i="12"/>
  <c r="X1283" i="12"/>
  <c r="X1284" i="12"/>
  <c r="X1285" i="12"/>
  <c r="X1286" i="12"/>
  <c r="X1287" i="12"/>
  <c r="X1288" i="12"/>
  <c r="X1289" i="12"/>
  <c r="X1290" i="12"/>
  <c r="X1291" i="12"/>
  <c r="X1292" i="12"/>
  <c r="X1293" i="12"/>
  <c r="X1294" i="12"/>
  <c r="X1295" i="12"/>
  <c r="X1296" i="12"/>
  <c r="X1297" i="12"/>
  <c r="X1298" i="12"/>
  <c r="X1299" i="12"/>
  <c r="X1300" i="12"/>
  <c r="X1301" i="12"/>
  <c r="X1302" i="12"/>
  <c r="X1303" i="12"/>
  <c r="X1304" i="12"/>
  <c r="X1305" i="12"/>
  <c r="X1306" i="12"/>
  <c r="X1307" i="12"/>
  <c r="X1308" i="12"/>
  <c r="X1309" i="12"/>
  <c r="X1310" i="12"/>
  <c r="X1311" i="12"/>
  <c r="X1312" i="12"/>
  <c r="X1313" i="12"/>
  <c r="X1314" i="12"/>
  <c r="X1315" i="12"/>
  <c r="X1316" i="12"/>
  <c r="X1317" i="12"/>
  <c r="X1318" i="12"/>
  <c r="X1319" i="12"/>
  <c r="X1320" i="12"/>
  <c r="X1321" i="12"/>
  <c r="X1322" i="12"/>
  <c r="X1323" i="12"/>
  <c r="X1324" i="12"/>
  <c r="X1325" i="12"/>
  <c r="X1326" i="12"/>
  <c r="X1327" i="12"/>
  <c r="X1328" i="12"/>
  <c r="X1329" i="12"/>
  <c r="X1330" i="12"/>
  <c r="X1331" i="12"/>
  <c r="X1332" i="12"/>
  <c r="X1333" i="12"/>
  <c r="X1334" i="12"/>
  <c r="X1335" i="12"/>
  <c r="X1336" i="12"/>
  <c r="X1337" i="12"/>
  <c r="X1338" i="12"/>
  <c r="X1339" i="12"/>
  <c r="X1340" i="12"/>
  <c r="X1341" i="12"/>
  <c r="X1342" i="12"/>
  <c r="X1343" i="12"/>
  <c r="X1344" i="12"/>
  <c r="X1345" i="12"/>
  <c r="X1346" i="12"/>
  <c r="X1347" i="12"/>
  <c r="X1348" i="12"/>
  <c r="X1349" i="12"/>
  <c r="X1350" i="12"/>
  <c r="X1351" i="12"/>
  <c r="X1352" i="12"/>
  <c r="X1353" i="12"/>
  <c r="X1354" i="12"/>
  <c r="X1355" i="12"/>
  <c r="X1356" i="12"/>
  <c r="X1357" i="12"/>
  <c r="X1358" i="12"/>
  <c r="X1359" i="12"/>
  <c r="X1360" i="12"/>
  <c r="X1361" i="12"/>
  <c r="X1362" i="12"/>
  <c r="X1363" i="12"/>
  <c r="X1364" i="12"/>
  <c r="X1365" i="12"/>
  <c r="X1366" i="12"/>
  <c r="X1367" i="12"/>
  <c r="X1368" i="12"/>
  <c r="X1369" i="12"/>
  <c r="X1370" i="12"/>
  <c r="X1371" i="12"/>
  <c r="X1372" i="12"/>
  <c r="X1373" i="12"/>
  <c r="X1374" i="12"/>
  <c r="X1375" i="12"/>
  <c r="X1376" i="12"/>
  <c r="X1377" i="12"/>
  <c r="X1378" i="12"/>
  <c r="X1379" i="12"/>
  <c r="X1380" i="12"/>
  <c r="X1381" i="12"/>
  <c r="X1382" i="12"/>
  <c r="X1383" i="12"/>
  <c r="X1384" i="12"/>
  <c r="X1385" i="12"/>
  <c r="X1386" i="12"/>
  <c r="X1387" i="12"/>
  <c r="X1388" i="12"/>
  <c r="X1389" i="12"/>
  <c r="X1390" i="12"/>
  <c r="X1391" i="12"/>
  <c r="X1392" i="12"/>
  <c r="X1393" i="12"/>
  <c r="X1394" i="12"/>
  <c r="X1395" i="12"/>
  <c r="X1396" i="12"/>
  <c r="X1397" i="12"/>
  <c r="X1398" i="12"/>
  <c r="X1399" i="12"/>
  <c r="X1400" i="12"/>
  <c r="X1401" i="12"/>
  <c r="X1402" i="12"/>
  <c r="X1403" i="12"/>
  <c r="X1404" i="12"/>
  <c r="X1405" i="12"/>
  <c r="X1406" i="12"/>
  <c r="X1407" i="12"/>
  <c r="X1408" i="12"/>
  <c r="X1409" i="12"/>
  <c r="X1410" i="12"/>
  <c r="X1411" i="12"/>
  <c r="X1412" i="12"/>
  <c r="X1413" i="12"/>
  <c r="X1414" i="12"/>
  <c r="X1415" i="12"/>
  <c r="X1416" i="12"/>
  <c r="X1417" i="12"/>
  <c r="X1418" i="12"/>
  <c r="X1419" i="12"/>
  <c r="X1420" i="12"/>
  <c r="X1421" i="12"/>
  <c r="X1422" i="12"/>
  <c r="X1423" i="12"/>
  <c r="X1424" i="12"/>
  <c r="X1425" i="12"/>
  <c r="X1426" i="12"/>
  <c r="X1427" i="12"/>
  <c r="X1428" i="12"/>
  <c r="X1429" i="12"/>
  <c r="X1430" i="12"/>
  <c r="X1431" i="12"/>
  <c r="X1432" i="12"/>
  <c r="X1433" i="12"/>
  <c r="X1434" i="12"/>
  <c r="X1435" i="12"/>
  <c r="X1436" i="12"/>
  <c r="X1437" i="12"/>
  <c r="X1438" i="12"/>
  <c r="X1439" i="12"/>
  <c r="X1440" i="12"/>
  <c r="X1441" i="12"/>
  <c r="X1442" i="12"/>
  <c r="X1443" i="12"/>
  <c r="X1444" i="12"/>
  <c r="X1445" i="12"/>
  <c r="X1446" i="12"/>
  <c r="X1447" i="12"/>
  <c r="X1448" i="12"/>
  <c r="X1449" i="12"/>
  <c r="X1450" i="12"/>
  <c r="X1451" i="12"/>
  <c r="X1452" i="12"/>
  <c r="X1453" i="12"/>
  <c r="X1454" i="12"/>
  <c r="X1455" i="12"/>
  <c r="X1456" i="12"/>
  <c r="X1457" i="12"/>
  <c r="X1458" i="12"/>
  <c r="X1459" i="12"/>
  <c r="X1460" i="12"/>
  <c r="X1461" i="12"/>
  <c r="X1462" i="12"/>
  <c r="X1463" i="12"/>
  <c r="X1464" i="12"/>
  <c r="X1465" i="12"/>
  <c r="X1466" i="12"/>
  <c r="X1467" i="12"/>
  <c r="X1468" i="12"/>
  <c r="X1469" i="12"/>
  <c r="X1470" i="12"/>
  <c r="X1471" i="12"/>
  <c r="X1472" i="12"/>
  <c r="X1473" i="12"/>
  <c r="X1474" i="12"/>
  <c r="X1475" i="12"/>
  <c r="X1476" i="12"/>
  <c r="X1477" i="12"/>
  <c r="X1478" i="12"/>
  <c r="X1479" i="12"/>
  <c r="X1480" i="12"/>
  <c r="X1481" i="12"/>
  <c r="X1482" i="12"/>
  <c r="X1483" i="12"/>
  <c r="X1484" i="12"/>
  <c r="X1485" i="12"/>
  <c r="X1486" i="12"/>
  <c r="X1487" i="12"/>
  <c r="X1488" i="12"/>
  <c r="X1489" i="12"/>
  <c r="X1490" i="12"/>
  <c r="X1491" i="12"/>
  <c r="X1492" i="12"/>
  <c r="X1493" i="12"/>
  <c r="X1494" i="12"/>
  <c r="X1495" i="12"/>
  <c r="X1496" i="12"/>
  <c r="X1497" i="12"/>
  <c r="X1498" i="12"/>
  <c r="X1499" i="12"/>
  <c r="X1500" i="12"/>
  <c r="X1501" i="12"/>
  <c r="X1502" i="12"/>
  <c r="X1503" i="12"/>
  <c r="X1504" i="12"/>
  <c r="X1505" i="12"/>
  <c r="X1506" i="12"/>
  <c r="X1507" i="12"/>
  <c r="X1508" i="12"/>
  <c r="X1509" i="12"/>
  <c r="X1510" i="12"/>
  <c r="X1511" i="12"/>
  <c r="X1512" i="12"/>
  <c r="X1513" i="12"/>
  <c r="X1514" i="12"/>
  <c r="X1515" i="12"/>
  <c r="X1516" i="12"/>
  <c r="X1517" i="12"/>
  <c r="X1518" i="12"/>
  <c r="X1519" i="12"/>
  <c r="X1520" i="12"/>
  <c r="X1521" i="12"/>
  <c r="X1522" i="12"/>
  <c r="X1523" i="12"/>
  <c r="X1524" i="12"/>
  <c r="X1525" i="12"/>
  <c r="X1526" i="12"/>
  <c r="X1527" i="12"/>
  <c r="X1528" i="12"/>
  <c r="X1529" i="12"/>
  <c r="X1530" i="12"/>
  <c r="X1531" i="12"/>
  <c r="X1532" i="12"/>
  <c r="X1533" i="12"/>
  <c r="X1534" i="12"/>
  <c r="X1535" i="12"/>
  <c r="X1536" i="12"/>
  <c r="X1537" i="12"/>
  <c r="X1538" i="12"/>
  <c r="X1539" i="12"/>
  <c r="X1540" i="12"/>
  <c r="X1541" i="12"/>
  <c r="X1542" i="12"/>
  <c r="X1543" i="12"/>
  <c r="X1544" i="12"/>
  <c r="X1545" i="12"/>
  <c r="X1546" i="12"/>
  <c r="X1547" i="12"/>
  <c r="X1548" i="12"/>
  <c r="X1549" i="12"/>
  <c r="X1550" i="12"/>
  <c r="X1551" i="12"/>
  <c r="X1552" i="12"/>
  <c r="X1553" i="12"/>
  <c r="X1554" i="12"/>
  <c r="X1555" i="12"/>
  <c r="X1556" i="12"/>
  <c r="X1557" i="12"/>
  <c r="X1558" i="12"/>
  <c r="X1559" i="12"/>
  <c r="X1560" i="12"/>
  <c r="X1561" i="12"/>
  <c r="X1562" i="12"/>
  <c r="X1563" i="12"/>
  <c r="X1564" i="12"/>
  <c r="X1565" i="12"/>
  <c r="X1566" i="12"/>
  <c r="X1567" i="12"/>
  <c r="X1568" i="12"/>
  <c r="X1569" i="12"/>
  <c r="X1570" i="12"/>
  <c r="X1571" i="12"/>
  <c r="X1572" i="12"/>
  <c r="X1573" i="12"/>
  <c r="X1574" i="12"/>
  <c r="X1575" i="12"/>
  <c r="X1576" i="12"/>
  <c r="X1577" i="12"/>
  <c r="X1578" i="12"/>
  <c r="X1579" i="12"/>
  <c r="X1580" i="12"/>
  <c r="X1581" i="12"/>
  <c r="X1582" i="12"/>
  <c r="X1583" i="12"/>
  <c r="X1584" i="12"/>
  <c r="X1585" i="12"/>
  <c r="X1586" i="12"/>
  <c r="X1587" i="12"/>
  <c r="X1588" i="12"/>
  <c r="X1589" i="12"/>
  <c r="X1590" i="12"/>
  <c r="X1591" i="12"/>
  <c r="X1592" i="12"/>
  <c r="X1593" i="12"/>
  <c r="X1594" i="12"/>
  <c r="X1595" i="12"/>
  <c r="X1596" i="12"/>
  <c r="X1597" i="12"/>
  <c r="X1598" i="12"/>
  <c r="X1599" i="12"/>
  <c r="X1600" i="12"/>
  <c r="X1601" i="12"/>
  <c r="X1602" i="12"/>
  <c r="X1603" i="12"/>
  <c r="X1604" i="12"/>
  <c r="X1605" i="12"/>
  <c r="X1606" i="12"/>
  <c r="X1607" i="12"/>
  <c r="X1608" i="12"/>
  <c r="X1609" i="12"/>
  <c r="X1610" i="12"/>
  <c r="X1611" i="12"/>
  <c r="X1612" i="12"/>
  <c r="X1613" i="12"/>
  <c r="X1614" i="12"/>
  <c r="X1615" i="12"/>
  <c r="X1616" i="12"/>
  <c r="X1617" i="12"/>
  <c r="X1618" i="12"/>
  <c r="X1619" i="12"/>
  <c r="X1620" i="12"/>
  <c r="X1621" i="12"/>
  <c r="X1622" i="12"/>
  <c r="X1623" i="12"/>
  <c r="X1624" i="12"/>
  <c r="X1625" i="12"/>
  <c r="X1626" i="12"/>
  <c r="X1627" i="12"/>
  <c r="X1628" i="12"/>
  <c r="X1629" i="12"/>
  <c r="X1630" i="12"/>
  <c r="X1631" i="12"/>
  <c r="X1632" i="12"/>
  <c r="X1633" i="12"/>
  <c r="X1634" i="12"/>
  <c r="X1635" i="12"/>
  <c r="X1636" i="12"/>
  <c r="X1637" i="12"/>
  <c r="X1638" i="12"/>
  <c r="X1639" i="12"/>
  <c r="X1640" i="12"/>
  <c r="X1641" i="12"/>
  <c r="X1642" i="12"/>
  <c r="X1643" i="12"/>
  <c r="X1644" i="12"/>
  <c r="X1645" i="12"/>
  <c r="X1646" i="12"/>
  <c r="X1647" i="12"/>
  <c r="X1648" i="12"/>
  <c r="X1649" i="12"/>
  <c r="X1650" i="12"/>
  <c r="X1651" i="12"/>
  <c r="X1652" i="12"/>
  <c r="X1653" i="12"/>
  <c r="X1654" i="12"/>
  <c r="X1655" i="12"/>
  <c r="X1656" i="12"/>
  <c r="X1657" i="12"/>
  <c r="X1658" i="12"/>
  <c r="X1659" i="12"/>
  <c r="X1660" i="12"/>
  <c r="X1661" i="12"/>
  <c r="X1662" i="12"/>
  <c r="X1663" i="12"/>
  <c r="X1664" i="12"/>
  <c r="X1665" i="12"/>
  <c r="X1666" i="12"/>
  <c r="X1667" i="12"/>
  <c r="X1668" i="12"/>
  <c r="X1669" i="12"/>
  <c r="X1670" i="12"/>
  <c r="X1671" i="12"/>
  <c r="X1672" i="12"/>
  <c r="X1673" i="12"/>
  <c r="X1674" i="12"/>
  <c r="X1675" i="12"/>
  <c r="X1676" i="12"/>
  <c r="X1677" i="12"/>
  <c r="X1678" i="12"/>
  <c r="X1679" i="12"/>
  <c r="X1680" i="12"/>
  <c r="X1681" i="12"/>
  <c r="X1682" i="12"/>
  <c r="X1683" i="12"/>
  <c r="X1684" i="12"/>
  <c r="X1685" i="12"/>
  <c r="X1686" i="12"/>
  <c r="X1687" i="12"/>
  <c r="X1688" i="12"/>
  <c r="X1689" i="12"/>
  <c r="X1690" i="12"/>
  <c r="X1691" i="12"/>
  <c r="X1692" i="12"/>
  <c r="X1693" i="12"/>
  <c r="X1694" i="12"/>
  <c r="X1695" i="12"/>
  <c r="X1696" i="12"/>
  <c r="X1697" i="12"/>
  <c r="X1698" i="12"/>
  <c r="X1699" i="12"/>
  <c r="X1700" i="12"/>
  <c r="X1701" i="12"/>
  <c r="X1702" i="12"/>
  <c r="X1703" i="12"/>
  <c r="X1704" i="12"/>
  <c r="X1705" i="12"/>
  <c r="X1706" i="12"/>
  <c r="X1707" i="12"/>
  <c r="X1708" i="12"/>
  <c r="X1709" i="12"/>
  <c r="X1710" i="12"/>
  <c r="X1711" i="12"/>
  <c r="X1712" i="12"/>
  <c r="X1713" i="12"/>
  <c r="X1714" i="12"/>
  <c r="X1715" i="12"/>
  <c r="X1716" i="12"/>
  <c r="X1717" i="12"/>
  <c r="X1718" i="12"/>
  <c r="X1719" i="12"/>
  <c r="X1720" i="12"/>
  <c r="X1721" i="12"/>
  <c r="X1722" i="12"/>
  <c r="X1723" i="12"/>
  <c r="X1724" i="12"/>
  <c r="X1725" i="12"/>
  <c r="X1726" i="12"/>
  <c r="X1727" i="12"/>
  <c r="X1728" i="12"/>
  <c r="X1729" i="12"/>
  <c r="X1730" i="12"/>
  <c r="X1731" i="12"/>
  <c r="X1732" i="12"/>
  <c r="X1733" i="12"/>
  <c r="X1734" i="12"/>
  <c r="X1735" i="12"/>
  <c r="X1736" i="12"/>
  <c r="X1737" i="12"/>
  <c r="X1738" i="12"/>
  <c r="X1739" i="12"/>
  <c r="X1740" i="12"/>
  <c r="X1741" i="12"/>
  <c r="X1742" i="12"/>
  <c r="X1743" i="12"/>
  <c r="X1744" i="12"/>
  <c r="X1745" i="12"/>
  <c r="X1746" i="12"/>
  <c r="X1747" i="12"/>
  <c r="X1748" i="12"/>
  <c r="X1749" i="12"/>
  <c r="X1750" i="12"/>
  <c r="X1751" i="12"/>
  <c r="X1752" i="12"/>
  <c r="X1753" i="12"/>
  <c r="X1754" i="12"/>
  <c r="X1755" i="12"/>
  <c r="X1756" i="12"/>
  <c r="X1757" i="12"/>
  <c r="X1758" i="12"/>
  <c r="X1759" i="12"/>
  <c r="X1760" i="12"/>
  <c r="X1761" i="12"/>
  <c r="X1762" i="12"/>
  <c r="X1763" i="12"/>
  <c r="X1764" i="12"/>
  <c r="X1765" i="12"/>
  <c r="X1766" i="12"/>
  <c r="X1767" i="12"/>
  <c r="X1768" i="12"/>
  <c r="X1769" i="12"/>
  <c r="X1770" i="12"/>
  <c r="X1771" i="12"/>
  <c r="X1772" i="12"/>
  <c r="X1773" i="12"/>
  <c r="X1774" i="12"/>
  <c r="X1775" i="12"/>
  <c r="X1776" i="12"/>
  <c r="X1777" i="12"/>
  <c r="X1778" i="12"/>
  <c r="X1779" i="12"/>
  <c r="X1780" i="12"/>
  <c r="X1781" i="12"/>
  <c r="X1782" i="12"/>
  <c r="X1783" i="12"/>
  <c r="X1784" i="12"/>
  <c r="X1785" i="12"/>
  <c r="X1786" i="12"/>
  <c r="X1787" i="12"/>
  <c r="X1788" i="12"/>
  <c r="X1789" i="12"/>
  <c r="X1790" i="12"/>
  <c r="X1791" i="12"/>
  <c r="X1792" i="12"/>
  <c r="X1793" i="12"/>
  <c r="X1794" i="12"/>
  <c r="X1795" i="12"/>
  <c r="X1796" i="12"/>
  <c r="X1797" i="12"/>
  <c r="X1798" i="12"/>
  <c r="X1799" i="12"/>
  <c r="X1800" i="12"/>
  <c r="X1801" i="12"/>
  <c r="X1802" i="12"/>
  <c r="X1803" i="12"/>
  <c r="X1804" i="12"/>
  <c r="X1805" i="12"/>
  <c r="X1806" i="12"/>
  <c r="X1807" i="12"/>
  <c r="X1808" i="12"/>
  <c r="X1809" i="12"/>
  <c r="X1810" i="12"/>
  <c r="X1811" i="12"/>
  <c r="X1812" i="12"/>
  <c r="X1813" i="12"/>
  <c r="X1814" i="12"/>
  <c r="X1815" i="12"/>
  <c r="X1816" i="12"/>
  <c r="X1817" i="12"/>
  <c r="X1818" i="12"/>
  <c r="X1819" i="12"/>
  <c r="X1820" i="12"/>
  <c r="X1821" i="12"/>
  <c r="X1822" i="12"/>
  <c r="X1823" i="12"/>
  <c r="X1824" i="12"/>
  <c r="X1825" i="12"/>
  <c r="X1826" i="12"/>
  <c r="X1827" i="12"/>
  <c r="X1828" i="12"/>
  <c r="X1829" i="12"/>
  <c r="X1830" i="12"/>
  <c r="X1831" i="12"/>
  <c r="X1832" i="12"/>
  <c r="X1833" i="12"/>
  <c r="X1834" i="12"/>
  <c r="X1835" i="12"/>
  <c r="X1836" i="12"/>
  <c r="X1837" i="12"/>
  <c r="X1838" i="12"/>
  <c r="X1839" i="12"/>
  <c r="X1840" i="12"/>
  <c r="X1841" i="12"/>
  <c r="X1842" i="12"/>
  <c r="X1843" i="12"/>
  <c r="X1844" i="12"/>
  <c r="X1845" i="12"/>
  <c r="X1846" i="12"/>
  <c r="X1847" i="12"/>
  <c r="X1848" i="12"/>
  <c r="X1849" i="12"/>
  <c r="X1850" i="12"/>
  <c r="X1851" i="12"/>
  <c r="X1852" i="12"/>
  <c r="X1853" i="12"/>
  <c r="X1854" i="12"/>
  <c r="X1855" i="12"/>
  <c r="X1856" i="12"/>
  <c r="X1857" i="12"/>
  <c r="X1858" i="12"/>
  <c r="X1859" i="12"/>
  <c r="X1860" i="12"/>
  <c r="X1861" i="12"/>
  <c r="X1862" i="12"/>
  <c r="X1863" i="12"/>
  <c r="X1864" i="12"/>
  <c r="X1865" i="12"/>
  <c r="X1866" i="12"/>
  <c r="X1867" i="12"/>
  <c r="X1868" i="12"/>
  <c r="X1869" i="12"/>
  <c r="X1870" i="12"/>
  <c r="X1871" i="12"/>
  <c r="X1872" i="12"/>
  <c r="X1873" i="12"/>
  <c r="X1874" i="12"/>
  <c r="X1875" i="12"/>
  <c r="X1876" i="12"/>
  <c r="X1877" i="12"/>
  <c r="X1878" i="12"/>
  <c r="X1879" i="12"/>
  <c r="X1880" i="12"/>
  <c r="X1881" i="12"/>
  <c r="X1882" i="12"/>
  <c r="X1883" i="12"/>
  <c r="X1884" i="12"/>
  <c r="X1885" i="12"/>
  <c r="X1886" i="12"/>
  <c r="X1887" i="12"/>
  <c r="X1888" i="12"/>
  <c r="X1889" i="12"/>
  <c r="X1890" i="12"/>
  <c r="X1891" i="12"/>
  <c r="X1892" i="12"/>
  <c r="X1893" i="12"/>
  <c r="X1894" i="12"/>
  <c r="X1895" i="12"/>
  <c r="X1896" i="12"/>
  <c r="X1897" i="12"/>
  <c r="X1898" i="12"/>
  <c r="X1899" i="12"/>
  <c r="X1900" i="12"/>
  <c r="X1901" i="12"/>
  <c r="X1902" i="12"/>
  <c r="X1903" i="12"/>
  <c r="X1904" i="12"/>
  <c r="X1905" i="12"/>
  <c r="X1906" i="12"/>
  <c r="X1907" i="12"/>
  <c r="X1908" i="12"/>
  <c r="X1909" i="12"/>
  <c r="X1910" i="12"/>
  <c r="X1911" i="12"/>
  <c r="X1912" i="12"/>
  <c r="X1913" i="12"/>
  <c r="X1914" i="12"/>
  <c r="X1915" i="12"/>
  <c r="X1916" i="12"/>
  <c r="X1917" i="12"/>
  <c r="X1918" i="12"/>
  <c r="X1919" i="12"/>
  <c r="X1920" i="12"/>
  <c r="X1921" i="12"/>
  <c r="X1922" i="12"/>
  <c r="X1923" i="12"/>
  <c r="X1924" i="12"/>
  <c r="X1925" i="12"/>
  <c r="X1926" i="12"/>
  <c r="X1927" i="12"/>
  <c r="X1928" i="12"/>
  <c r="X1929" i="12"/>
  <c r="X1930" i="12"/>
  <c r="X1931" i="12"/>
  <c r="X1932" i="12"/>
  <c r="X1933" i="12"/>
  <c r="X1934" i="12"/>
  <c r="X1935" i="12"/>
  <c r="X1936" i="12"/>
  <c r="X1937" i="12"/>
  <c r="X1938" i="12"/>
  <c r="X1939" i="12"/>
  <c r="X1940" i="12"/>
  <c r="X1941" i="12"/>
  <c r="X1942" i="12"/>
  <c r="X1943" i="12"/>
  <c r="X1944" i="12"/>
  <c r="X1945" i="12"/>
  <c r="X1946" i="12"/>
  <c r="X1947" i="12"/>
  <c r="X1948" i="12"/>
  <c r="X1949" i="12"/>
  <c r="X1950" i="12"/>
  <c r="X1951" i="12"/>
  <c r="X1952" i="12"/>
  <c r="X1953" i="12"/>
  <c r="X1954" i="12"/>
  <c r="X1955" i="12"/>
  <c r="X1956" i="12"/>
  <c r="X1957" i="12"/>
  <c r="X1958" i="12"/>
  <c r="X1959" i="12"/>
  <c r="X1960" i="12"/>
  <c r="X1961" i="12"/>
  <c r="X1962" i="12"/>
  <c r="X1963" i="12"/>
  <c r="X1964" i="12"/>
  <c r="X1965" i="12"/>
  <c r="X1966" i="12"/>
  <c r="X1967" i="12"/>
  <c r="X1968" i="12"/>
  <c r="X1969" i="12"/>
  <c r="X1970" i="12"/>
  <c r="X1971" i="12"/>
  <c r="X1972" i="12"/>
  <c r="X1973" i="12"/>
  <c r="X1974" i="12"/>
  <c r="X1975" i="12"/>
  <c r="X1976" i="12"/>
  <c r="X1977" i="12"/>
  <c r="X1978" i="12"/>
  <c r="X1979" i="12"/>
  <c r="X1980" i="12"/>
  <c r="X1981" i="12"/>
  <c r="X1982" i="12"/>
  <c r="X1983" i="12"/>
  <c r="X1984" i="12"/>
  <c r="X1985" i="12"/>
  <c r="X1986" i="12"/>
  <c r="X1987" i="12"/>
  <c r="X1988" i="12"/>
  <c r="X1989" i="12"/>
  <c r="X1990" i="12"/>
  <c r="X1991" i="12"/>
  <c r="X1992" i="12"/>
  <c r="X1993" i="12"/>
  <c r="X1994" i="12"/>
  <c r="X1995" i="12"/>
  <c r="X1996" i="12"/>
  <c r="X1997" i="12"/>
  <c r="X1998" i="12"/>
  <c r="X1999" i="12"/>
  <c r="X2000" i="12"/>
  <c r="X2001" i="12"/>
  <c r="X2002" i="12"/>
  <c r="X2003" i="12"/>
  <c r="X2004" i="12"/>
  <c r="X2005" i="12"/>
  <c r="X2006" i="12"/>
  <c r="X2007" i="12"/>
  <c r="X2008" i="12"/>
  <c r="X2009" i="12"/>
  <c r="X2010" i="12"/>
  <c r="X2011" i="12"/>
  <c r="X2012" i="12"/>
  <c r="X2013" i="12"/>
  <c r="X2014" i="12"/>
  <c r="X2015" i="12"/>
  <c r="X2016" i="12"/>
  <c r="X2017" i="12"/>
  <c r="X2018" i="12"/>
  <c r="X2019" i="12"/>
  <c r="X2020" i="12"/>
  <c r="X2021" i="12"/>
  <c r="X2022" i="12"/>
  <c r="X2023" i="12"/>
  <c r="X2024" i="12"/>
  <c r="X2025" i="12"/>
  <c r="X2026" i="12"/>
  <c r="X2027" i="12"/>
  <c r="X2028" i="12"/>
  <c r="X2029" i="12"/>
  <c r="X2030" i="12"/>
  <c r="X2031" i="12"/>
  <c r="X2032" i="12"/>
  <c r="X2033" i="12"/>
  <c r="X2034" i="12"/>
  <c r="X2035" i="12"/>
  <c r="X2036" i="12"/>
  <c r="X2037" i="12"/>
  <c r="X2038" i="12"/>
  <c r="X2039" i="12"/>
  <c r="X2040" i="12"/>
  <c r="X2041" i="12"/>
  <c r="X2042" i="12"/>
  <c r="X2043" i="12"/>
  <c r="X2044" i="12"/>
  <c r="X2045" i="12"/>
  <c r="X2046" i="12"/>
  <c r="X2047" i="12"/>
  <c r="X2048" i="12"/>
  <c r="X2049" i="12"/>
  <c r="X2050" i="12"/>
  <c r="X2051" i="12"/>
  <c r="X2052" i="12"/>
  <c r="X2053" i="12"/>
  <c r="X2054" i="12"/>
  <c r="X2055" i="12"/>
  <c r="X2056" i="12"/>
  <c r="X2057" i="12"/>
  <c r="X2058" i="12"/>
  <c r="X2059" i="12"/>
  <c r="X2060" i="12"/>
  <c r="X2061" i="12"/>
  <c r="X2062" i="12"/>
  <c r="X2063" i="12"/>
  <c r="X2064" i="12"/>
  <c r="X2065" i="12"/>
  <c r="X2066" i="12"/>
  <c r="X2067" i="12"/>
  <c r="X2068" i="12"/>
  <c r="X2069" i="12"/>
  <c r="X2070" i="12"/>
  <c r="X2071" i="12"/>
  <c r="X2072" i="12"/>
  <c r="X2073" i="12"/>
  <c r="X2074" i="12"/>
  <c r="X2075" i="12"/>
  <c r="X2076" i="12"/>
  <c r="X2077" i="12"/>
  <c r="X2078" i="12"/>
  <c r="X2079" i="12"/>
  <c r="X2080" i="12"/>
  <c r="X2081" i="12"/>
  <c r="X2082" i="12"/>
  <c r="X2083" i="12"/>
  <c r="X2084" i="12"/>
  <c r="X2085" i="12"/>
  <c r="X2086" i="12"/>
  <c r="X2087" i="12"/>
  <c r="X2088" i="12"/>
  <c r="X2089" i="12"/>
  <c r="X2090" i="12"/>
  <c r="X2091" i="12"/>
  <c r="X2092" i="12"/>
  <c r="X2093" i="12"/>
  <c r="X2094" i="12"/>
  <c r="X2095" i="12"/>
  <c r="X2096" i="12"/>
  <c r="X2097" i="12"/>
  <c r="X2098" i="12"/>
  <c r="X2099" i="12"/>
  <c r="X2100" i="12"/>
  <c r="X2101" i="12"/>
  <c r="X2102" i="12"/>
  <c r="X2103" i="12"/>
  <c r="X2104" i="12"/>
  <c r="X2105" i="12"/>
  <c r="X2106" i="12"/>
  <c r="X2107" i="12"/>
  <c r="X2108" i="12"/>
  <c r="X2109" i="12"/>
  <c r="X2110" i="12"/>
  <c r="X2111" i="12"/>
  <c r="X2112" i="12"/>
  <c r="X2113" i="12"/>
  <c r="X2114" i="12"/>
  <c r="X2115" i="12"/>
  <c r="X2116" i="12"/>
  <c r="X2117" i="12"/>
  <c r="X2118" i="12"/>
  <c r="X2119" i="12"/>
  <c r="X2120" i="12"/>
  <c r="X2121" i="12"/>
  <c r="X2122" i="12"/>
  <c r="X2123" i="12"/>
  <c r="X2124" i="12"/>
  <c r="X2125" i="12"/>
  <c r="X2126" i="12"/>
  <c r="X2127" i="12"/>
  <c r="X2128" i="12"/>
  <c r="X2129" i="12"/>
  <c r="X2130" i="12"/>
  <c r="X2131" i="12"/>
  <c r="X2132" i="12"/>
  <c r="X2133" i="12"/>
  <c r="X2134" i="12"/>
  <c r="X2135" i="12"/>
  <c r="X2136" i="12"/>
  <c r="X2137" i="12"/>
  <c r="X2138" i="12"/>
  <c r="X2139" i="12"/>
  <c r="X2140" i="12"/>
  <c r="X2141" i="12"/>
  <c r="X2142" i="12"/>
  <c r="X2143" i="12"/>
  <c r="X2144" i="12"/>
  <c r="X2145" i="12"/>
  <c r="X2146" i="12"/>
  <c r="X2147" i="12"/>
  <c r="X2148" i="12"/>
  <c r="X2149" i="12"/>
  <c r="X2150" i="12"/>
  <c r="X2151" i="12"/>
  <c r="X2152" i="12"/>
  <c r="X2153" i="12"/>
  <c r="X2154" i="12"/>
  <c r="X2155" i="12"/>
  <c r="X2156" i="12"/>
  <c r="X2157" i="12"/>
  <c r="X2158" i="12"/>
  <c r="X2159" i="12"/>
  <c r="X2160" i="12"/>
  <c r="X2161" i="12"/>
  <c r="X2162" i="12"/>
  <c r="X2163" i="12"/>
  <c r="X2164" i="12"/>
  <c r="X2165" i="12"/>
  <c r="X2166" i="12"/>
  <c r="X2167" i="12"/>
  <c r="X2168" i="12"/>
  <c r="X2169" i="12"/>
  <c r="X2170" i="12"/>
  <c r="X2171" i="12"/>
  <c r="X2172" i="12"/>
  <c r="X2173" i="12"/>
  <c r="X2174" i="12"/>
  <c r="X2175" i="12"/>
  <c r="X2176" i="12"/>
  <c r="X2177" i="12"/>
  <c r="X2178" i="12"/>
  <c r="X2179" i="12"/>
  <c r="X2180" i="12"/>
  <c r="X2181" i="12"/>
  <c r="X2182" i="12"/>
  <c r="X2183" i="12"/>
  <c r="X2184" i="12"/>
  <c r="X2185" i="12"/>
  <c r="X2186" i="12"/>
  <c r="X2187" i="12"/>
  <c r="X2188" i="12"/>
  <c r="X2189" i="12"/>
  <c r="X2190" i="12"/>
  <c r="X2191" i="12"/>
  <c r="X2192" i="12"/>
  <c r="X2193" i="12"/>
  <c r="X2194" i="12"/>
  <c r="X2195" i="12"/>
  <c r="X2196" i="12"/>
  <c r="X2197" i="12"/>
  <c r="X2198" i="12"/>
  <c r="X2199" i="12"/>
  <c r="X2200" i="12"/>
  <c r="X2201" i="12"/>
  <c r="X2202" i="12"/>
  <c r="X2203" i="12"/>
  <c r="X2204" i="12"/>
  <c r="X2205" i="12"/>
  <c r="X2206" i="12"/>
  <c r="X2207" i="12"/>
  <c r="X2208" i="12"/>
  <c r="X2209" i="12"/>
  <c r="X2210" i="12"/>
  <c r="X2211" i="12"/>
  <c r="X2212" i="12"/>
  <c r="X2213" i="12"/>
  <c r="X2214" i="12"/>
  <c r="X2215" i="12"/>
  <c r="X2216" i="12"/>
  <c r="X2217" i="12"/>
  <c r="X2218" i="12"/>
  <c r="X2219" i="12"/>
  <c r="X2220" i="12"/>
  <c r="X2221" i="12"/>
  <c r="X2222" i="12"/>
  <c r="X2223" i="12"/>
  <c r="X2224" i="12"/>
  <c r="X2225" i="12"/>
  <c r="X2226" i="12"/>
  <c r="X2227" i="12"/>
  <c r="X2228" i="12"/>
  <c r="X2229" i="12"/>
  <c r="X2230" i="12"/>
  <c r="X2231" i="12"/>
  <c r="X2232" i="12"/>
  <c r="X2233" i="12"/>
  <c r="X2234" i="12"/>
  <c r="X2235" i="12"/>
  <c r="X2236" i="12"/>
  <c r="X2237" i="12"/>
  <c r="X2238" i="12"/>
  <c r="X2239" i="12"/>
  <c r="X2240" i="12"/>
  <c r="X2241" i="12"/>
  <c r="X2242" i="12"/>
  <c r="X2243" i="12"/>
  <c r="X2244" i="12"/>
  <c r="X2245" i="12"/>
  <c r="X2246" i="12"/>
  <c r="X2247" i="12"/>
  <c r="X2248" i="12"/>
  <c r="X2249" i="12"/>
  <c r="X2250" i="12"/>
  <c r="X2251" i="12"/>
  <c r="X2252" i="12"/>
  <c r="X2253" i="12"/>
  <c r="X2254" i="12"/>
  <c r="X2255" i="12"/>
  <c r="X2256" i="12"/>
  <c r="X2257" i="12"/>
  <c r="X2258" i="12"/>
  <c r="X2259" i="12"/>
  <c r="X2260" i="12"/>
  <c r="X2261" i="12"/>
  <c r="X2262" i="12"/>
  <c r="X2263" i="12"/>
  <c r="X2264" i="12"/>
  <c r="X2265" i="12"/>
  <c r="X2266" i="12"/>
  <c r="X2267" i="12"/>
  <c r="X2268" i="12"/>
  <c r="X2269" i="12"/>
  <c r="X2270" i="12"/>
  <c r="X2271" i="12"/>
  <c r="X2272" i="12"/>
  <c r="X2273" i="12"/>
  <c r="X2274" i="12"/>
  <c r="X2275" i="12"/>
  <c r="X2276" i="12"/>
  <c r="X2277" i="12"/>
  <c r="X2278" i="12"/>
  <c r="X2279" i="12"/>
  <c r="X2280" i="12"/>
  <c r="X2281" i="12"/>
  <c r="X2282" i="12"/>
  <c r="X2283" i="12"/>
  <c r="X2284" i="12"/>
  <c r="X2285" i="12"/>
  <c r="X2286" i="12"/>
  <c r="X2287" i="12"/>
  <c r="X2288" i="12"/>
  <c r="X2289" i="12"/>
  <c r="X2290" i="12"/>
  <c r="X2291" i="12"/>
  <c r="X2292" i="12"/>
  <c r="X2293" i="12"/>
  <c r="X2294" i="12"/>
  <c r="X2295" i="12"/>
  <c r="X2296" i="12"/>
  <c r="X2297" i="12"/>
  <c r="X2298" i="12"/>
  <c r="X2299" i="12"/>
  <c r="X2300" i="12"/>
  <c r="X2301" i="12"/>
  <c r="X2302" i="12"/>
  <c r="X2303" i="12"/>
  <c r="X2304" i="12"/>
  <c r="X2305" i="12"/>
  <c r="X2306" i="12"/>
  <c r="X2307" i="12"/>
  <c r="X2308" i="12"/>
  <c r="X2309" i="12"/>
  <c r="X2310" i="12"/>
  <c r="X2311" i="12"/>
  <c r="X2312" i="12"/>
  <c r="X2313" i="12"/>
  <c r="X2314" i="12"/>
  <c r="X2315" i="12"/>
  <c r="X2316" i="12"/>
  <c r="X2317" i="12"/>
  <c r="X2318" i="12"/>
  <c r="X2319" i="12"/>
  <c r="X2320" i="12"/>
  <c r="X2321" i="12"/>
  <c r="X2322" i="12"/>
  <c r="X2323" i="12"/>
  <c r="X2324" i="12"/>
  <c r="X2325" i="12"/>
  <c r="X2326" i="12"/>
  <c r="X2327" i="12"/>
  <c r="X2328" i="12"/>
  <c r="X2329" i="12"/>
  <c r="X2330" i="12"/>
  <c r="X2331" i="12"/>
  <c r="X2332" i="12"/>
  <c r="X2333" i="12"/>
  <c r="X2334" i="12"/>
  <c r="X2335" i="12"/>
  <c r="X2336" i="12"/>
  <c r="X2337" i="12"/>
  <c r="X2338" i="12"/>
  <c r="X2339" i="12"/>
  <c r="X2340" i="12"/>
  <c r="X2341" i="12"/>
  <c r="X2342" i="12"/>
  <c r="X2343" i="12"/>
  <c r="X2344" i="12"/>
  <c r="X2345" i="12"/>
  <c r="X2346" i="12"/>
  <c r="X2347" i="12"/>
  <c r="X2348" i="12"/>
  <c r="X2349" i="12"/>
  <c r="X2350" i="12"/>
  <c r="X2351" i="12"/>
  <c r="X2352" i="12"/>
  <c r="X2353" i="12"/>
  <c r="X2354" i="12"/>
  <c r="X2355" i="12"/>
  <c r="X2356" i="12"/>
  <c r="X2357" i="12"/>
  <c r="X2358" i="12"/>
  <c r="X2359" i="12"/>
  <c r="X2360" i="12"/>
  <c r="X2361" i="12"/>
  <c r="X2362" i="12"/>
  <c r="X2363" i="12"/>
  <c r="X2364" i="12"/>
  <c r="X2365" i="12"/>
  <c r="X2366" i="12"/>
  <c r="X2367" i="12"/>
  <c r="X2368" i="12"/>
  <c r="X2369" i="12"/>
  <c r="X2370" i="12"/>
  <c r="X2371" i="12"/>
  <c r="X2372" i="12"/>
  <c r="X2373" i="12"/>
  <c r="X2374" i="12"/>
  <c r="X2375" i="12"/>
  <c r="X2376" i="12"/>
  <c r="X2377" i="12"/>
  <c r="X2378" i="12"/>
  <c r="X2379" i="12"/>
  <c r="X2380" i="12"/>
  <c r="X2381" i="12"/>
  <c r="X2382" i="12"/>
  <c r="X2383" i="12"/>
  <c r="X2384" i="12"/>
  <c r="X2385" i="12"/>
  <c r="X2386" i="12"/>
  <c r="X2387" i="12"/>
  <c r="X2388" i="12"/>
  <c r="X2389" i="12"/>
  <c r="X2390" i="12"/>
  <c r="X2391" i="12"/>
  <c r="X2392" i="12"/>
  <c r="X2393" i="12"/>
  <c r="X2394" i="12"/>
  <c r="X2395" i="12"/>
  <c r="X2396" i="12"/>
  <c r="X2397" i="12"/>
  <c r="X2398" i="12"/>
  <c r="X2399" i="12"/>
  <c r="X2400" i="12"/>
  <c r="X2401" i="12"/>
  <c r="X2402" i="12"/>
  <c r="X2403" i="12"/>
  <c r="X2404" i="12"/>
  <c r="X2405" i="12"/>
  <c r="X2406" i="12"/>
  <c r="X2407" i="12"/>
  <c r="X2408" i="12"/>
  <c r="X2409" i="12"/>
  <c r="X2410" i="12"/>
  <c r="X2411" i="12"/>
  <c r="X2412" i="12"/>
  <c r="X2413" i="12"/>
  <c r="X2414" i="12"/>
  <c r="X2415" i="12"/>
  <c r="X2416" i="12"/>
  <c r="X2417" i="12"/>
  <c r="X2418" i="12"/>
  <c r="X2419" i="12"/>
  <c r="X2420" i="12"/>
  <c r="X2421" i="12"/>
  <c r="X2422" i="12"/>
  <c r="X2423" i="12"/>
  <c r="X2424" i="12"/>
  <c r="X2425" i="12"/>
  <c r="X2426" i="12"/>
  <c r="X2427" i="12"/>
  <c r="X2428" i="12"/>
  <c r="X2429" i="12"/>
  <c r="X2430" i="12"/>
  <c r="X2431" i="12"/>
  <c r="X2432" i="12"/>
  <c r="X2433" i="12"/>
  <c r="X2434" i="12"/>
  <c r="X2435" i="12"/>
  <c r="X2436" i="12"/>
  <c r="X2437" i="12"/>
  <c r="X2438" i="12"/>
  <c r="X2439" i="12"/>
  <c r="X2440" i="12"/>
  <c r="X2441" i="12"/>
  <c r="X2442" i="12"/>
  <c r="X2443" i="12"/>
  <c r="X2444" i="12"/>
  <c r="X2445" i="12"/>
  <c r="X2446" i="12"/>
  <c r="X2447" i="12"/>
  <c r="X2448" i="12"/>
  <c r="X2449" i="12"/>
  <c r="X2450" i="12"/>
  <c r="X2451" i="12"/>
  <c r="X2452" i="12"/>
  <c r="X2453" i="12"/>
  <c r="X2454" i="12"/>
  <c r="X2455" i="12"/>
  <c r="X2456" i="12"/>
  <c r="X2457" i="12"/>
  <c r="X2458" i="12"/>
  <c r="X2459" i="12"/>
  <c r="X2460" i="12"/>
  <c r="X2461" i="12"/>
  <c r="X2462" i="12"/>
  <c r="X2463" i="12"/>
  <c r="X2464" i="12"/>
  <c r="X2465" i="12"/>
  <c r="X2466" i="12"/>
  <c r="X2467" i="12"/>
  <c r="X2468" i="12"/>
  <c r="X2469" i="12"/>
  <c r="X2470" i="12"/>
  <c r="X2471" i="12"/>
  <c r="X2472" i="12"/>
  <c r="X2473" i="12"/>
  <c r="X2474" i="12"/>
  <c r="X2475" i="12"/>
  <c r="X2476" i="12"/>
  <c r="X2477" i="12"/>
  <c r="X2478" i="12"/>
  <c r="X2479" i="12"/>
  <c r="X2480" i="12"/>
  <c r="X2481" i="12"/>
  <c r="X2482" i="12"/>
  <c r="X2483" i="12"/>
  <c r="X2484" i="12"/>
  <c r="X2485" i="12"/>
  <c r="X2486" i="12"/>
  <c r="X2487" i="12"/>
  <c r="X2488" i="12"/>
  <c r="X2489" i="12"/>
  <c r="X2490" i="12"/>
  <c r="X2491" i="12"/>
  <c r="X2492" i="12"/>
  <c r="X2493" i="12"/>
  <c r="X2494" i="12"/>
  <c r="X2495" i="12"/>
  <c r="X2496" i="12"/>
  <c r="X2497" i="12"/>
  <c r="X2498" i="12"/>
  <c r="X2499" i="12"/>
  <c r="X2500" i="12"/>
  <c r="X2501" i="12"/>
  <c r="X2502" i="12"/>
  <c r="X2503" i="12"/>
  <c r="X2504" i="12"/>
  <c r="X2505" i="12"/>
  <c r="X2506" i="12"/>
  <c r="X2507" i="12"/>
  <c r="X2508" i="12"/>
  <c r="X2509" i="12"/>
  <c r="X2510" i="12"/>
  <c r="X2511" i="12"/>
  <c r="X2512" i="12"/>
  <c r="X2513" i="12"/>
  <c r="X2514" i="12"/>
  <c r="X2515" i="12"/>
  <c r="X2516" i="12"/>
  <c r="X2517" i="12"/>
  <c r="X2518" i="12"/>
  <c r="X2519" i="12"/>
  <c r="X2520" i="12"/>
  <c r="X2521" i="12"/>
  <c r="X2522" i="12"/>
  <c r="X2523" i="12"/>
  <c r="X2524" i="12"/>
  <c r="X2525" i="12"/>
  <c r="X2526" i="12"/>
  <c r="X2527" i="12"/>
  <c r="X2528" i="12"/>
  <c r="X2529" i="12"/>
  <c r="X2530" i="12"/>
  <c r="X2531" i="12"/>
  <c r="X2532" i="12"/>
  <c r="X2533" i="12"/>
  <c r="X2534" i="12"/>
  <c r="X2535" i="12"/>
  <c r="X2536" i="12"/>
  <c r="X2537" i="12"/>
  <c r="X2538" i="12"/>
  <c r="X2539" i="12"/>
  <c r="X2540" i="12"/>
  <c r="X2541" i="12"/>
  <c r="X2542" i="12"/>
  <c r="X2543" i="12"/>
  <c r="X2544" i="12"/>
  <c r="X2545" i="12"/>
  <c r="X2546" i="12"/>
  <c r="X2547" i="12"/>
  <c r="X2548" i="12"/>
  <c r="X2549" i="12"/>
  <c r="X2550" i="12"/>
  <c r="X2551" i="12"/>
  <c r="X2552" i="12"/>
  <c r="X2553" i="12"/>
  <c r="X2554" i="12"/>
  <c r="X2555" i="12"/>
  <c r="X2556" i="12"/>
  <c r="X2557" i="12"/>
  <c r="X2558" i="12"/>
  <c r="X2559" i="12"/>
  <c r="X2560" i="12"/>
  <c r="X2561" i="12"/>
  <c r="X2562" i="12"/>
  <c r="X2563" i="12"/>
  <c r="X2564" i="12"/>
  <c r="X2565" i="12"/>
  <c r="X2566" i="12"/>
  <c r="X2567" i="12"/>
  <c r="X2568" i="12"/>
  <c r="X2569" i="12"/>
  <c r="X2570" i="12"/>
  <c r="X2571" i="12"/>
  <c r="X2572" i="12"/>
  <c r="X2573" i="12"/>
  <c r="X2574" i="12"/>
  <c r="X2575" i="12"/>
  <c r="X2576" i="12"/>
  <c r="X2577" i="12"/>
  <c r="X2578" i="12"/>
  <c r="X2579" i="12"/>
  <c r="X2580" i="12"/>
  <c r="X2581" i="12"/>
  <c r="X2582" i="12"/>
  <c r="X2583" i="12"/>
  <c r="X2584" i="12"/>
  <c r="X2585" i="12"/>
  <c r="X2586" i="12"/>
  <c r="X2587" i="12"/>
  <c r="X2588" i="12"/>
  <c r="X2589" i="12"/>
  <c r="X2590" i="12"/>
  <c r="X2591" i="12"/>
  <c r="X2592" i="12"/>
  <c r="X2593" i="12"/>
  <c r="X2594" i="12"/>
  <c r="X2595" i="12"/>
  <c r="X2596" i="12"/>
  <c r="X2597" i="12"/>
  <c r="X2598" i="12"/>
  <c r="X2599" i="12"/>
  <c r="X2600" i="12"/>
  <c r="X2601" i="12"/>
  <c r="X2602" i="12"/>
  <c r="X2603" i="12"/>
  <c r="X2604" i="12"/>
  <c r="X2605" i="12"/>
  <c r="X2606" i="12"/>
  <c r="X2607" i="12"/>
  <c r="X2608" i="12"/>
  <c r="X2609" i="12"/>
  <c r="X2610" i="12"/>
  <c r="X2611" i="12"/>
  <c r="X2612" i="12"/>
  <c r="X2613" i="12"/>
  <c r="X2614" i="12"/>
  <c r="X2615" i="12"/>
  <c r="X2616" i="12"/>
  <c r="X2617" i="12"/>
  <c r="X2618" i="12"/>
  <c r="X2619" i="12"/>
  <c r="X2620" i="12"/>
  <c r="X2621" i="12"/>
  <c r="X2622" i="12"/>
  <c r="X2623" i="12"/>
  <c r="X2624" i="12"/>
  <c r="X2625" i="12"/>
  <c r="X2626" i="12"/>
  <c r="X2627" i="12"/>
  <c r="X2628" i="12"/>
  <c r="X2629" i="12"/>
  <c r="X2630" i="12"/>
  <c r="X2631" i="12"/>
  <c r="X2632" i="12"/>
  <c r="X2633" i="12"/>
  <c r="X2634" i="12"/>
  <c r="X2635" i="12"/>
  <c r="X2636" i="12"/>
  <c r="X2637" i="12"/>
  <c r="X2638" i="12"/>
  <c r="X2639" i="12"/>
  <c r="X2640" i="12"/>
  <c r="X2641" i="12"/>
  <c r="X2642" i="12"/>
  <c r="X2643" i="12"/>
  <c r="X2644" i="12"/>
  <c r="X2645" i="12"/>
  <c r="X2646" i="12"/>
  <c r="X2647" i="12"/>
  <c r="X2648" i="12"/>
  <c r="X2649" i="12"/>
  <c r="X2650" i="12"/>
  <c r="X2651" i="12"/>
  <c r="X2652" i="12"/>
  <c r="X2653" i="12"/>
  <c r="X2654" i="12"/>
  <c r="X2655" i="12"/>
  <c r="X2656" i="12"/>
  <c r="X2657" i="12"/>
  <c r="X2658" i="12"/>
  <c r="X2659" i="12"/>
  <c r="X2660" i="12"/>
  <c r="X2661" i="12"/>
  <c r="X2662" i="12"/>
  <c r="X2663" i="12"/>
  <c r="X2664" i="12"/>
  <c r="X2665" i="12"/>
  <c r="X2666" i="12"/>
  <c r="X2667" i="12"/>
  <c r="X2668" i="12"/>
  <c r="X2669" i="12"/>
  <c r="X2670" i="12"/>
  <c r="X2671" i="12"/>
  <c r="X2672" i="12"/>
  <c r="X2673" i="12"/>
  <c r="X2674" i="12"/>
  <c r="X2675" i="12"/>
  <c r="X2676" i="12"/>
  <c r="X2677" i="12"/>
  <c r="X2678" i="12"/>
  <c r="X2679" i="12"/>
  <c r="X2680" i="12"/>
  <c r="X2681" i="12"/>
  <c r="X2682" i="12"/>
  <c r="X2683" i="12"/>
  <c r="X2684" i="12"/>
  <c r="X2685" i="12"/>
  <c r="X2686" i="12"/>
  <c r="X2687" i="12"/>
  <c r="X2688" i="12"/>
  <c r="X2689" i="12"/>
  <c r="X2690" i="12"/>
  <c r="X2691" i="12"/>
  <c r="X2692" i="12"/>
  <c r="X2693" i="12"/>
  <c r="X2694" i="12"/>
  <c r="X2695" i="12"/>
  <c r="X2696" i="12"/>
  <c r="X2697" i="12"/>
  <c r="X2698" i="12"/>
  <c r="X2699" i="12"/>
  <c r="X2700" i="12"/>
  <c r="X2701" i="12"/>
  <c r="X2702" i="12"/>
  <c r="X2703" i="12"/>
  <c r="X2704" i="12"/>
  <c r="X2705" i="12"/>
  <c r="X2706" i="12"/>
  <c r="X2707" i="12"/>
  <c r="X2708" i="12"/>
  <c r="X2709" i="12"/>
  <c r="X2710" i="12"/>
  <c r="X2711" i="12"/>
  <c r="X2712" i="12"/>
  <c r="X2713" i="12"/>
  <c r="X2714" i="12"/>
  <c r="X2715" i="12"/>
  <c r="X2716" i="12"/>
  <c r="X2717" i="12"/>
  <c r="X2718" i="12"/>
  <c r="X2719" i="12"/>
  <c r="X2720" i="12"/>
  <c r="X2721" i="12"/>
  <c r="X2722" i="12"/>
  <c r="X2723" i="12"/>
  <c r="X2724" i="12"/>
  <c r="X2725" i="12"/>
  <c r="X2726" i="12"/>
  <c r="X2727" i="12"/>
  <c r="X2728" i="12"/>
  <c r="X2729" i="12"/>
  <c r="X2730" i="12"/>
  <c r="X2731" i="12"/>
  <c r="X2732" i="12"/>
  <c r="X2733" i="12"/>
  <c r="X2734" i="12"/>
  <c r="X2735" i="12"/>
  <c r="X2736" i="12"/>
  <c r="X2737" i="12"/>
  <c r="X2738" i="12"/>
  <c r="X2739" i="12"/>
  <c r="X2740" i="12"/>
  <c r="X2741" i="12"/>
  <c r="X2742" i="12"/>
  <c r="X2743" i="12"/>
  <c r="X2744" i="12"/>
  <c r="X2745" i="12"/>
  <c r="X2746" i="12"/>
  <c r="X2747" i="12"/>
  <c r="X2748" i="12"/>
  <c r="X2749" i="12"/>
  <c r="X2750" i="12"/>
  <c r="X2751" i="12"/>
  <c r="X2752" i="12"/>
  <c r="X2753" i="12"/>
  <c r="X2754" i="12"/>
  <c r="X2755" i="12"/>
  <c r="X2756" i="12"/>
  <c r="X2757" i="12"/>
  <c r="X2758" i="12"/>
  <c r="X2759" i="12"/>
  <c r="X2760" i="12"/>
  <c r="X2761" i="12"/>
  <c r="X2762" i="12"/>
  <c r="X2763" i="12"/>
  <c r="X2764" i="12"/>
  <c r="X2765" i="12"/>
  <c r="X2766" i="12"/>
  <c r="X2767" i="12"/>
  <c r="X2768" i="12"/>
  <c r="X2769" i="12"/>
  <c r="X2770" i="12"/>
  <c r="X2771" i="12"/>
  <c r="X2772" i="12"/>
  <c r="X2773" i="12"/>
  <c r="X2774" i="12"/>
  <c r="X2775" i="12"/>
  <c r="X2776" i="12"/>
  <c r="X2777" i="12"/>
  <c r="X2778" i="12"/>
  <c r="X2779" i="12"/>
  <c r="X2780" i="12"/>
  <c r="X2781" i="12"/>
  <c r="X2782" i="12"/>
  <c r="X2783" i="12"/>
  <c r="X2784" i="12"/>
  <c r="X2785" i="12"/>
  <c r="X2786" i="12"/>
  <c r="X2787" i="12"/>
  <c r="X2788" i="12"/>
  <c r="X2789" i="12"/>
  <c r="X2790" i="12"/>
  <c r="X2791" i="12"/>
  <c r="X2792" i="12"/>
  <c r="X2793" i="12"/>
  <c r="X2794" i="12"/>
  <c r="X2795" i="12"/>
  <c r="X2796" i="12"/>
  <c r="X2797" i="12"/>
  <c r="X2798" i="12"/>
  <c r="X2799" i="12"/>
  <c r="X2800" i="12"/>
  <c r="X2801" i="12"/>
  <c r="X2802" i="12"/>
  <c r="X2803" i="12"/>
  <c r="X2804" i="12"/>
  <c r="X2805" i="12"/>
  <c r="X2806" i="12"/>
  <c r="X2807" i="12"/>
  <c r="X2808" i="12"/>
  <c r="X2809" i="12"/>
  <c r="X2810" i="12"/>
  <c r="X2811" i="12"/>
  <c r="X2812" i="12"/>
  <c r="X2813" i="12"/>
  <c r="X2814" i="12"/>
  <c r="X2815" i="12"/>
  <c r="X2816" i="12"/>
  <c r="X2817" i="12"/>
  <c r="X2818" i="12"/>
  <c r="X2819" i="12"/>
  <c r="X2820" i="12"/>
  <c r="X2821" i="12"/>
  <c r="X2822" i="12"/>
  <c r="X2823" i="12"/>
  <c r="X2824" i="12"/>
  <c r="X2825" i="12"/>
  <c r="X2826" i="12"/>
  <c r="X2827" i="12"/>
  <c r="X2828" i="12"/>
  <c r="X2829" i="12"/>
  <c r="X2830" i="12"/>
  <c r="X2831" i="12"/>
  <c r="X2832" i="12"/>
  <c r="X2833" i="12"/>
  <c r="X2834" i="12"/>
  <c r="X2835" i="12"/>
  <c r="X2836" i="12"/>
  <c r="X2837" i="12"/>
  <c r="X2838" i="12"/>
  <c r="X2839" i="12"/>
  <c r="X2840" i="12"/>
  <c r="X2841" i="12"/>
  <c r="X2842" i="12"/>
  <c r="X2843" i="12"/>
  <c r="X2844" i="12"/>
  <c r="X2845" i="12"/>
  <c r="X2846" i="12"/>
  <c r="X2847" i="12"/>
  <c r="X2848" i="12"/>
  <c r="X2849" i="12"/>
  <c r="X2850" i="12"/>
  <c r="X2851" i="12"/>
  <c r="X2852" i="12"/>
  <c r="X2853" i="12"/>
  <c r="X2854" i="12"/>
  <c r="X2855" i="12"/>
  <c r="X2856" i="12"/>
  <c r="X2857" i="12"/>
  <c r="X2858" i="12"/>
  <c r="X2859" i="12"/>
  <c r="X2860" i="12"/>
  <c r="X2861" i="12"/>
  <c r="X2862" i="12"/>
  <c r="X2863" i="12"/>
  <c r="X2864" i="12"/>
  <c r="X2865" i="12"/>
  <c r="X2866" i="12"/>
  <c r="X2867" i="12"/>
  <c r="X2868" i="12"/>
  <c r="X2869" i="12"/>
  <c r="X2870" i="12"/>
  <c r="X2871" i="12"/>
  <c r="X2872" i="12"/>
  <c r="X2873" i="12"/>
  <c r="X2874" i="12"/>
  <c r="X2875" i="12"/>
  <c r="X2876" i="12"/>
  <c r="X2877" i="12"/>
  <c r="X2878" i="12"/>
  <c r="X2879" i="12"/>
  <c r="X2880" i="12"/>
  <c r="X2881" i="12"/>
  <c r="X2882" i="12"/>
  <c r="X2883" i="12"/>
  <c r="X2884" i="12"/>
  <c r="X2885" i="12"/>
  <c r="X2886" i="12"/>
  <c r="X2887" i="12"/>
  <c r="X2888" i="12"/>
  <c r="X2889" i="12"/>
  <c r="X2890" i="12"/>
  <c r="X2891" i="12"/>
  <c r="X2892" i="12"/>
  <c r="X2893" i="12"/>
  <c r="X2894" i="12"/>
  <c r="X2895" i="12"/>
  <c r="X2896" i="12"/>
  <c r="X2897" i="12"/>
  <c r="X2898" i="12"/>
  <c r="X2899" i="12"/>
  <c r="X2900" i="12"/>
  <c r="X2901" i="12"/>
  <c r="X2902" i="12"/>
  <c r="X2903" i="12"/>
  <c r="X2904" i="12"/>
  <c r="X2905" i="12"/>
  <c r="X2906" i="12"/>
  <c r="X2907" i="12"/>
  <c r="X2908" i="12"/>
  <c r="X2909" i="12"/>
  <c r="X2910" i="12"/>
  <c r="X2911" i="12"/>
  <c r="X2912" i="12"/>
  <c r="X2913" i="12"/>
  <c r="X2914" i="12"/>
  <c r="X2915" i="12"/>
  <c r="X2916" i="12"/>
  <c r="X2917" i="12"/>
  <c r="X2918" i="12"/>
  <c r="X2919" i="12"/>
  <c r="X2920" i="12"/>
  <c r="X2921" i="12"/>
  <c r="X2922" i="12"/>
  <c r="X2923" i="12"/>
  <c r="X2924" i="12"/>
  <c r="X2925" i="12"/>
  <c r="X2926" i="12"/>
  <c r="X2927" i="12"/>
  <c r="X2928" i="12"/>
  <c r="X2929" i="12"/>
  <c r="X2930" i="12"/>
  <c r="X2931" i="12"/>
  <c r="X2932" i="12"/>
  <c r="X2933" i="12"/>
  <c r="X2934" i="12"/>
  <c r="X2935" i="12"/>
  <c r="X2936" i="12"/>
  <c r="X2937" i="12"/>
  <c r="X2938" i="12"/>
  <c r="X2939" i="12"/>
  <c r="X2940" i="12"/>
  <c r="X2941" i="12"/>
  <c r="X2942" i="12"/>
  <c r="X2943" i="12"/>
  <c r="X2944" i="12"/>
  <c r="X2945" i="12"/>
  <c r="X2946" i="12"/>
  <c r="X2947" i="12"/>
  <c r="X2948" i="12"/>
  <c r="X2949" i="12"/>
  <c r="X2950" i="12"/>
  <c r="X2951" i="12"/>
  <c r="X2952" i="12"/>
  <c r="X2953" i="12"/>
  <c r="X2954" i="12"/>
  <c r="X2955" i="12"/>
  <c r="X2956" i="12"/>
  <c r="X2957" i="12"/>
  <c r="X2958" i="12"/>
  <c r="X2959" i="12"/>
  <c r="X2960" i="12"/>
  <c r="X2961" i="12"/>
  <c r="X2962" i="12"/>
  <c r="X2963" i="12"/>
  <c r="X2964" i="12"/>
  <c r="X2965" i="12"/>
  <c r="X2966" i="12"/>
  <c r="X2967" i="12"/>
  <c r="X2968" i="12"/>
  <c r="X2969" i="12"/>
  <c r="X2970" i="12"/>
  <c r="X2971" i="12"/>
  <c r="X2972" i="12"/>
  <c r="X2973" i="12"/>
  <c r="X2974" i="12"/>
  <c r="X2975" i="12"/>
  <c r="X2976" i="12"/>
  <c r="X2977" i="12"/>
  <c r="X2978" i="12"/>
  <c r="X2979" i="12"/>
  <c r="X2980" i="12"/>
  <c r="X2981" i="12"/>
  <c r="X2982" i="12"/>
  <c r="X2983" i="12"/>
  <c r="X2984" i="12"/>
  <c r="X2985" i="12"/>
  <c r="X2986" i="12"/>
  <c r="X2987" i="12"/>
  <c r="X2988" i="12"/>
  <c r="X2989" i="12"/>
  <c r="X2990" i="12"/>
  <c r="X2991" i="12"/>
  <c r="X2992" i="12"/>
  <c r="X2993" i="12"/>
  <c r="X2994" i="12"/>
  <c r="X2995" i="12"/>
  <c r="X2996" i="12"/>
  <c r="X2997" i="12"/>
  <c r="X2998" i="12"/>
  <c r="X2999" i="12"/>
  <c r="X3000" i="12"/>
  <c r="X3001" i="12"/>
  <c r="X3002" i="12"/>
  <c r="X3003" i="12"/>
  <c r="X3004" i="12"/>
  <c r="X3005" i="12"/>
  <c r="X3006" i="12"/>
  <c r="X3007" i="12"/>
  <c r="X3008" i="12"/>
  <c r="X3009" i="12"/>
  <c r="X3010" i="12"/>
  <c r="X3011" i="12"/>
  <c r="X3012" i="12"/>
  <c r="X3013" i="12"/>
  <c r="X3014" i="12"/>
  <c r="X3015" i="12"/>
  <c r="X3016" i="12"/>
  <c r="X3017" i="12"/>
  <c r="X3018" i="12"/>
  <c r="X3019" i="12"/>
  <c r="X3020" i="12"/>
  <c r="X3021" i="12"/>
  <c r="X3022" i="12"/>
  <c r="X3023" i="12"/>
  <c r="X3024" i="12"/>
  <c r="X3025" i="12"/>
  <c r="X3026" i="12"/>
  <c r="X3027" i="12"/>
  <c r="X3028" i="12"/>
  <c r="X3029" i="12"/>
  <c r="X3030" i="12"/>
  <c r="X3031" i="12"/>
  <c r="X3032" i="12"/>
  <c r="X3033" i="12"/>
  <c r="X3034" i="12"/>
  <c r="X3035" i="12"/>
  <c r="X3036" i="12"/>
  <c r="X3037" i="12"/>
  <c r="X3038" i="12"/>
  <c r="X3039" i="12"/>
  <c r="X3040" i="12"/>
  <c r="X3041" i="12"/>
  <c r="X3042" i="12"/>
  <c r="X3043" i="12"/>
  <c r="X3044" i="12"/>
  <c r="X3045" i="12"/>
  <c r="X3046" i="12"/>
  <c r="X3047" i="12"/>
  <c r="X3048" i="12"/>
  <c r="X3049" i="12"/>
  <c r="X3050" i="12"/>
  <c r="X3051" i="12"/>
  <c r="X3052" i="12"/>
  <c r="X3053" i="12"/>
  <c r="X3054" i="12"/>
  <c r="X3055" i="12"/>
  <c r="X3056" i="12"/>
  <c r="X3057" i="12"/>
  <c r="X3058" i="12"/>
  <c r="X3059" i="12"/>
  <c r="X3060" i="12"/>
  <c r="X3061" i="12"/>
  <c r="X3062" i="12"/>
  <c r="X3063" i="12"/>
  <c r="X3064" i="12"/>
  <c r="X3065" i="12"/>
  <c r="X3066" i="12"/>
  <c r="X3067" i="12"/>
  <c r="X3068" i="12"/>
  <c r="X3069" i="12"/>
  <c r="X3070" i="12"/>
  <c r="X3071" i="12"/>
  <c r="X3072" i="12"/>
  <c r="X3073" i="12"/>
  <c r="X3074" i="12"/>
  <c r="X3075" i="12"/>
  <c r="X3076" i="12"/>
  <c r="X3077" i="12"/>
  <c r="X3078" i="12"/>
  <c r="X3079" i="12"/>
  <c r="X3080" i="12"/>
  <c r="X3081" i="12"/>
  <c r="X3082" i="12"/>
  <c r="X3083" i="12"/>
  <c r="X3084" i="12"/>
  <c r="X3085" i="12"/>
  <c r="X3086" i="12"/>
  <c r="X3087" i="12"/>
  <c r="X3088" i="12"/>
  <c r="X3089" i="12"/>
  <c r="X3090" i="12"/>
  <c r="X3091" i="12"/>
  <c r="X3092" i="12"/>
  <c r="X3093" i="12"/>
  <c r="X3094" i="12"/>
  <c r="X3095" i="12"/>
  <c r="X3096" i="12"/>
  <c r="X3097" i="12"/>
  <c r="X3098" i="12"/>
  <c r="X3099" i="12"/>
  <c r="X3100" i="12"/>
  <c r="X3101" i="12"/>
  <c r="X3102" i="12"/>
  <c r="X3103" i="12"/>
  <c r="X3104" i="12"/>
  <c r="X3105" i="12"/>
  <c r="X3106" i="12"/>
  <c r="X3107" i="12"/>
  <c r="X3108" i="12"/>
  <c r="X3109" i="12"/>
  <c r="X3110" i="12"/>
  <c r="X3111" i="12"/>
  <c r="X3112" i="12"/>
  <c r="X3113" i="12"/>
  <c r="X3114" i="12"/>
  <c r="X3115" i="12"/>
  <c r="X3116" i="12"/>
  <c r="X3117" i="12"/>
  <c r="X3118" i="12"/>
  <c r="X3119" i="12"/>
  <c r="X3120" i="12"/>
  <c r="X3121" i="12"/>
  <c r="X3122" i="12"/>
  <c r="X3123" i="12"/>
  <c r="X3124" i="12"/>
  <c r="X3125" i="12"/>
  <c r="X3126" i="12"/>
  <c r="X3127" i="12"/>
  <c r="X3128" i="12"/>
  <c r="X3129" i="12"/>
  <c r="X3130" i="12"/>
  <c r="X3131" i="12"/>
  <c r="X3132" i="12"/>
  <c r="X3133" i="12"/>
  <c r="X3134" i="12"/>
  <c r="X3135" i="12"/>
  <c r="X3136" i="12"/>
  <c r="X3137" i="12"/>
  <c r="X3138" i="12"/>
  <c r="X3139" i="12"/>
  <c r="X3140" i="12"/>
  <c r="X3141" i="12"/>
  <c r="X3142" i="12"/>
  <c r="X3143" i="12"/>
  <c r="X3144" i="12"/>
  <c r="X3145" i="12"/>
  <c r="X3146" i="12"/>
  <c r="X3147" i="12"/>
  <c r="X3148" i="12"/>
  <c r="X3149" i="12"/>
  <c r="X3150" i="12"/>
  <c r="X3151" i="12"/>
  <c r="X3152" i="12"/>
  <c r="X3153" i="12"/>
  <c r="X3154" i="12"/>
  <c r="X3155" i="12"/>
  <c r="X3156" i="12"/>
  <c r="X3157" i="12"/>
  <c r="X3158" i="12"/>
  <c r="X3159" i="12"/>
  <c r="X3160" i="12"/>
  <c r="X3161" i="12"/>
  <c r="X3162" i="12"/>
  <c r="X3163" i="12"/>
  <c r="X3164" i="12"/>
  <c r="X3165" i="12"/>
  <c r="X3166" i="12"/>
  <c r="X3167" i="12"/>
  <c r="X3168" i="12"/>
  <c r="X3169" i="12"/>
  <c r="X3170" i="12"/>
  <c r="X3171" i="12"/>
  <c r="X3172" i="12"/>
  <c r="X3173" i="12"/>
  <c r="X3174" i="12"/>
  <c r="X3175" i="12"/>
  <c r="X3176" i="12"/>
  <c r="X3177" i="12"/>
  <c r="X3178" i="12"/>
  <c r="X3179" i="12"/>
  <c r="X3180" i="12"/>
  <c r="X3181" i="12"/>
  <c r="X3182" i="12"/>
  <c r="X3183" i="12"/>
  <c r="X3184" i="12"/>
  <c r="X3185" i="12"/>
  <c r="X3186" i="12"/>
  <c r="X3187" i="12"/>
  <c r="X3188" i="12"/>
  <c r="X3189" i="12"/>
  <c r="X3190" i="12"/>
  <c r="X3191" i="12"/>
  <c r="X3192" i="12"/>
  <c r="X3193" i="12"/>
  <c r="X3194" i="12"/>
  <c r="X3195" i="12"/>
  <c r="X3196" i="12"/>
  <c r="X3197" i="12"/>
  <c r="X3198" i="12"/>
  <c r="X3199" i="12"/>
  <c r="X3200" i="12"/>
  <c r="X3201" i="12"/>
  <c r="X3202" i="12"/>
  <c r="X3203" i="12"/>
  <c r="X3204" i="12"/>
  <c r="X3205" i="12"/>
  <c r="X3206" i="12"/>
  <c r="X3207" i="12"/>
  <c r="X3208" i="12"/>
  <c r="X3209" i="12"/>
  <c r="X3210" i="12"/>
  <c r="X3211" i="12"/>
  <c r="X3212" i="12"/>
  <c r="X3213" i="12"/>
  <c r="X3214" i="12"/>
  <c r="X3215" i="12"/>
  <c r="X3216" i="12"/>
  <c r="X3217" i="12"/>
  <c r="X3218" i="12"/>
  <c r="X3219" i="12"/>
  <c r="X3220" i="12"/>
  <c r="X3221" i="12"/>
  <c r="X3222" i="12"/>
  <c r="X3223" i="12"/>
  <c r="X3224" i="12"/>
  <c r="X3225" i="12"/>
  <c r="X3226" i="12"/>
  <c r="X3227" i="12"/>
  <c r="X3228" i="12"/>
  <c r="X3229" i="12"/>
  <c r="X3230" i="12"/>
  <c r="X3231" i="12"/>
  <c r="X3232" i="12"/>
  <c r="X3233" i="12"/>
  <c r="X3234" i="12"/>
  <c r="X3235" i="12"/>
  <c r="X3236" i="12"/>
  <c r="X3237" i="12"/>
  <c r="X3238" i="12"/>
  <c r="X3239" i="12"/>
  <c r="X3240" i="12"/>
  <c r="X3241" i="12"/>
  <c r="X3242" i="12"/>
  <c r="X3243" i="12"/>
  <c r="X3244" i="12"/>
  <c r="X3245" i="12"/>
  <c r="X3246" i="12"/>
  <c r="X3247" i="12"/>
  <c r="X3248" i="12"/>
  <c r="X3249" i="12"/>
  <c r="X3250" i="12"/>
  <c r="X3251" i="12"/>
  <c r="X3252" i="12"/>
  <c r="X3253" i="12"/>
  <c r="X3254" i="12"/>
  <c r="X3255" i="12"/>
  <c r="X3256" i="12"/>
  <c r="X3257" i="12"/>
  <c r="X3258" i="12"/>
  <c r="X3259" i="12"/>
  <c r="X3260" i="12"/>
  <c r="X3261" i="12"/>
  <c r="X3262" i="12"/>
  <c r="X3263" i="12"/>
  <c r="X3264" i="12"/>
  <c r="X3265" i="12"/>
  <c r="X3266" i="12"/>
  <c r="X3267" i="12"/>
  <c r="X3268" i="12"/>
  <c r="X3269" i="12"/>
  <c r="X3270" i="12"/>
  <c r="X3271" i="12"/>
  <c r="X3272" i="12"/>
  <c r="X3273" i="12"/>
  <c r="X3274" i="12"/>
  <c r="X3275" i="12"/>
  <c r="X3276" i="12"/>
  <c r="X3277" i="12"/>
  <c r="X3278" i="12"/>
  <c r="X3279" i="12"/>
  <c r="X3280" i="12"/>
  <c r="X3281" i="12"/>
  <c r="X3282" i="12"/>
  <c r="X3283" i="12"/>
  <c r="X3284" i="12"/>
  <c r="X3285" i="12"/>
  <c r="X3286" i="12"/>
  <c r="X3287" i="12"/>
  <c r="X3288" i="12"/>
  <c r="X3289" i="12"/>
  <c r="X3290" i="12"/>
  <c r="X3291" i="12"/>
  <c r="X3292" i="12"/>
  <c r="X3293" i="12"/>
  <c r="X3294" i="12"/>
  <c r="X3295" i="12"/>
  <c r="X3296" i="12"/>
  <c r="X3297" i="12"/>
  <c r="X3298" i="12"/>
  <c r="X3299" i="12"/>
  <c r="X3300" i="12"/>
  <c r="X3301" i="12"/>
  <c r="X3302" i="12"/>
  <c r="X3303" i="12"/>
  <c r="X3304" i="12"/>
  <c r="X3305" i="12"/>
  <c r="X3306" i="12"/>
  <c r="X3307" i="12"/>
  <c r="X3308" i="12"/>
  <c r="X3309" i="12"/>
  <c r="X3310" i="12"/>
  <c r="X3311" i="12"/>
  <c r="X3312" i="12"/>
  <c r="X3313" i="12"/>
  <c r="X3314" i="12"/>
  <c r="X3315" i="12"/>
  <c r="X3316" i="12"/>
  <c r="X3317" i="12"/>
  <c r="X3318" i="12"/>
  <c r="X3319" i="12"/>
  <c r="X3320" i="12"/>
  <c r="X3321" i="12"/>
  <c r="X3322" i="12"/>
  <c r="X3323" i="12"/>
  <c r="X3324" i="12"/>
  <c r="X3325" i="12"/>
  <c r="X3326" i="12"/>
  <c r="X3327" i="12"/>
  <c r="X3328" i="12"/>
  <c r="X3329" i="12"/>
  <c r="X3330" i="12"/>
  <c r="X3331" i="12"/>
  <c r="X3332" i="12"/>
  <c r="X3333" i="12"/>
  <c r="X3334" i="12"/>
  <c r="X3335" i="12"/>
  <c r="X3336" i="12"/>
  <c r="X3337" i="12"/>
  <c r="X3338" i="12"/>
  <c r="X3339" i="12"/>
  <c r="X3340" i="12"/>
  <c r="X3341" i="12"/>
  <c r="X3342" i="12"/>
  <c r="X3343" i="12"/>
  <c r="X3344" i="12"/>
  <c r="X3345" i="12"/>
  <c r="X3346" i="12"/>
  <c r="X3347" i="12"/>
  <c r="X3348" i="12"/>
  <c r="X3349" i="12"/>
  <c r="X3350" i="12"/>
  <c r="X3351" i="12"/>
  <c r="X3352" i="12"/>
  <c r="X3353" i="12"/>
  <c r="X3354" i="12"/>
  <c r="X3355" i="12"/>
  <c r="X3356" i="12"/>
  <c r="X3357" i="12"/>
  <c r="X3358" i="12"/>
  <c r="X3359" i="12"/>
  <c r="X3360" i="12"/>
  <c r="X3361" i="12"/>
  <c r="X3362" i="12"/>
  <c r="X3363" i="12"/>
  <c r="X3364" i="12"/>
  <c r="X3365" i="12"/>
  <c r="X3366" i="12"/>
  <c r="X3367" i="12"/>
  <c r="X3368" i="12"/>
  <c r="X3369" i="12"/>
  <c r="X3370" i="12"/>
  <c r="X3371" i="12"/>
  <c r="X3372" i="12"/>
  <c r="X3373" i="12"/>
  <c r="X3374" i="12"/>
  <c r="X3375" i="12"/>
  <c r="X3376" i="12"/>
  <c r="X3377" i="12"/>
  <c r="X3378" i="12"/>
  <c r="X3379" i="12"/>
  <c r="X3380" i="12"/>
  <c r="X3381" i="12"/>
  <c r="X3382" i="12"/>
  <c r="X3383" i="12"/>
  <c r="X3384" i="12"/>
  <c r="X3385" i="12"/>
  <c r="X3386" i="12"/>
  <c r="X3387" i="12"/>
  <c r="X3388" i="12"/>
  <c r="X3389" i="12"/>
  <c r="X3390" i="12"/>
  <c r="X3391" i="12"/>
  <c r="X3392" i="12"/>
  <c r="X3393" i="12"/>
  <c r="X3394" i="12"/>
  <c r="X3395" i="12"/>
  <c r="X3396" i="12"/>
  <c r="X3397" i="12"/>
  <c r="X3398" i="12"/>
  <c r="X3399" i="12"/>
  <c r="X3400" i="12"/>
  <c r="X3401" i="12"/>
  <c r="X3402" i="12"/>
  <c r="X3403" i="12"/>
  <c r="X3404" i="12"/>
  <c r="X3405" i="12"/>
  <c r="X3406" i="12"/>
  <c r="X3407" i="12"/>
  <c r="X3408" i="12"/>
  <c r="X3409" i="12"/>
  <c r="X3410" i="12"/>
  <c r="X3411" i="12"/>
  <c r="X3412" i="12"/>
  <c r="X3413" i="12"/>
  <c r="X3414" i="12"/>
  <c r="X3415" i="12"/>
  <c r="X3416" i="12"/>
  <c r="X3417" i="12"/>
  <c r="X3418" i="12"/>
  <c r="X3419" i="12"/>
  <c r="X3420" i="12"/>
  <c r="X3421" i="12"/>
  <c r="X3422" i="12"/>
  <c r="X3423" i="12"/>
  <c r="X3424" i="12"/>
  <c r="X3425" i="12"/>
  <c r="X3426" i="12"/>
  <c r="X3427" i="12"/>
  <c r="X3428" i="12"/>
  <c r="X3429" i="12"/>
  <c r="X3430" i="12"/>
  <c r="X3431" i="12"/>
  <c r="X3432" i="12"/>
  <c r="X3433" i="12"/>
  <c r="X3434" i="12"/>
  <c r="X3435" i="12"/>
  <c r="X3436" i="12"/>
  <c r="X3437" i="12"/>
  <c r="X3438" i="12"/>
  <c r="X3439" i="12"/>
  <c r="X3440" i="12"/>
  <c r="X3441" i="12"/>
  <c r="X3442" i="12"/>
  <c r="X3443" i="12"/>
  <c r="X3444" i="12"/>
  <c r="X3445" i="12"/>
  <c r="X3446" i="12"/>
  <c r="X3447" i="12"/>
  <c r="X3448" i="12"/>
  <c r="X3449" i="12"/>
  <c r="X3450" i="12"/>
  <c r="X3451" i="12"/>
  <c r="X3452" i="12"/>
  <c r="X3453" i="12"/>
  <c r="X3454" i="12"/>
  <c r="X3455" i="12"/>
  <c r="X3456" i="12"/>
  <c r="X3457" i="12"/>
  <c r="X3458" i="12"/>
  <c r="X3459" i="12"/>
  <c r="X3460" i="12"/>
  <c r="X3461" i="12"/>
  <c r="X3462" i="12"/>
  <c r="X3463" i="12"/>
  <c r="X3464" i="12"/>
  <c r="X3465" i="12"/>
  <c r="X3466" i="12"/>
  <c r="X3467" i="12"/>
  <c r="X3468" i="12"/>
  <c r="X3469" i="12"/>
  <c r="X3470" i="12"/>
  <c r="X3471" i="12"/>
  <c r="X3472" i="12"/>
  <c r="X3473" i="12"/>
  <c r="X3474" i="12"/>
  <c r="X3475" i="12"/>
  <c r="X3476" i="12"/>
  <c r="X3477" i="12"/>
  <c r="X3478" i="12"/>
  <c r="X3479" i="12"/>
  <c r="X3480" i="12"/>
  <c r="X3481" i="12"/>
  <c r="X3482" i="12"/>
  <c r="X3483" i="12"/>
  <c r="X3484" i="12"/>
  <c r="X3485" i="12"/>
  <c r="X3486" i="12"/>
  <c r="X3487" i="12"/>
  <c r="X3488" i="12"/>
  <c r="X3489" i="12"/>
  <c r="X3490" i="12"/>
  <c r="X3491" i="12"/>
  <c r="X3492" i="12"/>
  <c r="X3493" i="12"/>
  <c r="X3494" i="12"/>
  <c r="X3495" i="12"/>
  <c r="X3496" i="12"/>
  <c r="X3497" i="12"/>
  <c r="X3498" i="12"/>
  <c r="X3499" i="12"/>
  <c r="X3500" i="12"/>
  <c r="X3501" i="12"/>
  <c r="X3502" i="12"/>
  <c r="X3503" i="12"/>
  <c r="X3504" i="12"/>
  <c r="X3505" i="12"/>
  <c r="X3506" i="12"/>
  <c r="X3507" i="12"/>
  <c r="X3508" i="12"/>
  <c r="X3509" i="12"/>
  <c r="X3510" i="12"/>
  <c r="X3511" i="12"/>
  <c r="X3512" i="12"/>
  <c r="X3513" i="12"/>
  <c r="X3514" i="12"/>
  <c r="X3515" i="12"/>
  <c r="X3516" i="12"/>
  <c r="X3517" i="12"/>
  <c r="X3518" i="12"/>
  <c r="X3519" i="12"/>
  <c r="X3520" i="12"/>
  <c r="X3521" i="12"/>
  <c r="X3522" i="12"/>
  <c r="X3523" i="12"/>
  <c r="X3524" i="12"/>
  <c r="X3525" i="12"/>
  <c r="X3526" i="12"/>
  <c r="X3527" i="12"/>
  <c r="X3528" i="12"/>
  <c r="X3529" i="12"/>
  <c r="X3530" i="12"/>
  <c r="X3531" i="12"/>
  <c r="X3532" i="12"/>
  <c r="X3533" i="12"/>
  <c r="X3534" i="12"/>
  <c r="X3535" i="12"/>
  <c r="X3536" i="12"/>
  <c r="X3537" i="12"/>
  <c r="X3538" i="12"/>
  <c r="X3539" i="12"/>
  <c r="X3540" i="12"/>
  <c r="X3541" i="12"/>
  <c r="X3542" i="12"/>
  <c r="X3543" i="12"/>
  <c r="X3544" i="12"/>
  <c r="X3545" i="12"/>
  <c r="X3546" i="12"/>
  <c r="X3547" i="12"/>
  <c r="X3548" i="12"/>
  <c r="X3549" i="12"/>
  <c r="X3550" i="12"/>
  <c r="X3551" i="12"/>
  <c r="X3552" i="12"/>
  <c r="X3553" i="12"/>
  <c r="X3554" i="12"/>
  <c r="X3555" i="12"/>
  <c r="X3556" i="12"/>
  <c r="X3557" i="12"/>
  <c r="X3558" i="12"/>
  <c r="X3559" i="12"/>
  <c r="X3560" i="12"/>
  <c r="X3561" i="12"/>
  <c r="X3562" i="12"/>
  <c r="X3563" i="12"/>
  <c r="X3564" i="12"/>
  <c r="X3565" i="12"/>
  <c r="X3566" i="12"/>
  <c r="X3567" i="12"/>
  <c r="X3568" i="12"/>
  <c r="X3569" i="12"/>
  <c r="X3570" i="12"/>
  <c r="X3571" i="12"/>
  <c r="X3572" i="12"/>
  <c r="X3573" i="12"/>
  <c r="X3574" i="12"/>
  <c r="X3575" i="12"/>
  <c r="X3576" i="12"/>
  <c r="X3577" i="12"/>
  <c r="X3578" i="12"/>
  <c r="X3579" i="12"/>
  <c r="X3580" i="12"/>
  <c r="X3581" i="12"/>
  <c r="X3582" i="12"/>
  <c r="X3583" i="12"/>
  <c r="X3584" i="12"/>
  <c r="X3585" i="12"/>
  <c r="X3586" i="12"/>
  <c r="X3587" i="12"/>
  <c r="X3588" i="12"/>
  <c r="X3589" i="12"/>
  <c r="X3590" i="12"/>
  <c r="X3591" i="12"/>
  <c r="X3592" i="12"/>
  <c r="X3593" i="12"/>
  <c r="X3594" i="12"/>
  <c r="X3595" i="12"/>
  <c r="X3596" i="12"/>
  <c r="X3597" i="12"/>
  <c r="X3598" i="12"/>
  <c r="X3599" i="12"/>
  <c r="X3600" i="12"/>
  <c r="X3601" i="12"/>
  <c r="X3602" i="12"/>
  <c r="X3603" i="12"/>
  <c r="X3604" i="12"/>
  <c r="X3605" i="12"/>
  <c r="X3606" i="12"/>
  <c r="X3607" i="12"/>
  <c r="X3608" i="12"/>
  <c r="X3609" i="12"/>
  <c r="X3610" i="12"/>
  <c r="X3611" i="12"/>
  <c r="X3612" i="12"/>
  <c r="X3613" i="12"/>
  <c r="X3614" i="12"/>
  <c r="X3615" i="12"/>
  <c r="X3616" i="12"/>
  <c r="X3617" i="12"/>
  <c r="X3618" i="12"/>
  <c r="X3619" i="12"/>
  <c r="X3620" i="12"/>
  <c r="X3621" i="12"/>
  <c r="X3622" i="12"/>
  <c r="X3623" i="12"/>
  <c r="X3624" i="12"/>
  <c r="X3625" i="12"/>
  <c r="X3626" i="12"/>
  <c r="X3627" i="12"/>
  <c r="X3628" i="12"/>
  <c r="X3629" i="12"/>
  <c r="X3630" i="12"/>
  <c r="X3631" i="12"/>
  <c r="X3632" i="12"/>
  <c r="X3633" i="12"/>
  <c r="X3634" i="12"/>
  <c r="X3635" i="12"/>
  <c r="X3636" i="12"/>
  <c r="X3637" i="12"/>
  <c r="X3638" i="12"/>
  <c r="X3639" i="12"/>
  <c r="X3640" i="12"/>
  <c r="X3641" i="12"/>
  <c r="X3642" i="12"/>
  <c r="X3643" i="12"/>
  <c r="X3644" i="12"/>
  <c r="X3645" i="12"/>
  <c r="X3646" i="12"/>
  <c r="X3647" i="12"/>
  <c r="X3648" i="12"/>
  <c r="X3649" i="12"/>
  <c r="X3650" i="12"/>
  <c r="X3651" i="12"/>
  <c r="X3652" i="12"/>
  <c r="X3653" i="12"/>
  <c r="X3654" i="12"/>
  <c r="X3655" i="12"/>
  <c r="X3656" i="12"/>
  <c r="X3657" i="12"/>
  <c r="X3658" i="12"/>
  <c r="X3659" i="12"/>
  <c r="X3660" i="12"/>
  <c r="X3661" i="12"/>
  <c r="X3662" i="12"/>
  <c r="X3663" i="12"/>
  <c r="X3664" i="12"/>
  <c r="X3665" i="12"/>
  <c r="X3666" i="12"/>
  <c r="X3667" i="12"/>
  <c r="X3668" i="12"/>
  <c r="X3669" i="12"/>
  <c r="X3670" i="12"/>
  <c r="X3671" i="12"/>
  <c r="X3672" i="12"/>
  <c r="X3673" i="12"/>
  <c r="X3674" i="12"/>
  <c r="X3675" i="12"/>
  <c r="X3676" i="12"/>
  <c r="X3677" i="12"/>
  <c r="X3678" i="12"/>
  <c r="X3679" i="12"/>
  <c r="X3680" i="12"/>
  <c r="X3681" i="12"/>
  <c r="X3682" i="12"/>
  <c r="X3683" i="12"/>
  <c r="X3684" i="12"/>
  <c r="X3685" i="12"/>
  <c r="X3686" i="12"/>
  <c r="X3687" i="12"/>
  <c r="X3688" i="12"/>
  <c r="X3689" i="12"/>
  <c r="X3690" i="12"/>
  <c r="X3691" i="12"/>
  <c r="X3692" i="12"/>
  <c r="X3693" i="12"/>
  <c r="X3694" i="12"/>
  <c r="X3695" i="12"/>
  <c r="X3696" i="12"/>
  <c r="X3697" i="12"/>
  <c r="X3698" i="12"/>
  <c r="X3699" i="12"/>
  <c r="X3700" i="12"/>
  <c r="X3701" i="12"/>
  <c r="X3702" i="12"/>
  <c r="X3703" i="12"/>
  <c r="X3704" i="12"/>
  <c r="X3705" i="12"/>
  <c r="X3706" i="12"/>
  <c r="X3707" i="12"/>
  <c r="X3708" i="12"/>
  <c r="X3709" i="12"/>
  <c r="X3710" i="12"/>
  <c r="X3711" i="12"/>
  <c r="X3712" i="12"/>
  <c r="X3713" i="12"/>
  <c r="X3714" i="12"/>
  <c r="X3715" i="12"/>
  <c r="X3716" i="12"/>
  <c r="X3717" i="12"/>
  <c r="X3718" i="12"/>
  <c r="X3719" i="12"/>
  <c r="X3720" i="12"/>
  <c r="X3721" i="12"/>
  <c r="X3722" i="12"/>
  <c r="X3723" i="12"/>
  <c r="X3724" i="12"/>
  <c r="X3725" i="12"/>
  <c r="X3726" i="12"/>
  <c r="X3727" i="12"/>
  <c r="X3728" i="12"/>
  <c r="X3729" i="12"/>
  <c r="X3730" i="12"/>
  <c r="X3731" i="12"/>
  <c r="X3732" i="12"/>
  <c r="X3733" i="12"/>
  <c r="X3734" i="12"/>
  <c r="X3735" i="12"/>
  <c r="X3736" i="12"/>
  <c r="X3737" i="12"/>
  <c r="X3738" i="12"/>
  <c r="X3739" i="12"/>
  <c r="X3740" i="12"/>
  <c r="X3741" i="12"/>
  <c r="X3742" i="12"/>
  <c r="X3743" i="12"/>
  <c r="X3744" i="12"/>
  <c r="X3745" i="12"/>
  <c r="X3746" i="12"/>
  <c r="X3747" i="12"/>
  <c r="X3748" i="12"/>
  <c r="X3749" i="12"/>
  <c r="X3750" i="12"/>
  <c r="X3751" i="12"/>
  <c r="X3752" i="12"/>
  <c r="X3753" i="12"/>
  <c r="X3754" i="12"/>
  <c r="X3755" i="12"/>
  <c r="X3756" i="12"/>
  <c r="X3757" i="12"/>
  <c r="X3758" i="12"/>
  <c r="X3759" i="12"/>
  <c r="X3760" i="12"/>
  <c r="X3761" i="12"/>
  <c r="X3762" i="12"/>
  <c r="X3763" i="12"/>
  <c r="X3764" i="12"/>
  <c r="X3765" i="12"/>
  <c r="X3766" i="12"/>
  <c r="X3767" i="12"/>
  <c r="X3768" i="12"/>
  <c r="X3769" i="12"/>
  <c r="X3770" i="12"/>
  <c r="X3771" i="12"/>
  <c r="X3772" i="12"/>
  <c r="X3773" i="12"/>
  <c r="X3774" i="12"/>
  <c r="X3775" i="12"/>
  <c r="X3776" i="12"/>
  <c r="X3777" i="12"/>
  <c r="X3778" i="12"/>
  <c r="X3779" i="12"/>
  <c r="X3780" i="12"/>
  <c r="X3781" i="12"/>
  <c r="X3782" i="12"/>
  <c r="X3783" i="12"/>
  <c r="X3784" i="12"/>
  <c r="X3785" i="12"/>
  <c r="X3786" i="12"/>
  <c r="X3787" i="12"/>
  <c r="X3788" i="12"/>
  <c r="X3789" i="12"/>
  <c r="X3790" i="12"/>
  <c r="X3791" i="12"/>
  <c r="X3792" i="12"/>
  <c r="X3793" i="12"/>
  <c r="X3794" i="12"/>
  <c r="X3795" i="12"/>
  <c r="X3796" i="12"/>
  <c r="X3797" i="12"/>
  <c r="X3798" i="12"/>
  <c r="X3799" i="12"/>
  <c r="X3800" i="12"/>
  <c r="X3801" i="12"/>
  <c r="X3802" i="12"/>
  <c r="X3803" i="12"/>
  <c r="X3804" i="12"/>
  <c r="X3805" i="12"/>
  <c r="X3806" i="12"/>
  <c r="X3807" i="12"/>
  <c r="X3808" i="12"/>
  <c r="X3809" i="12"/>
  <c r="X3810" i="12"/>
  <c r="X3811" i="12"/>
  <c r="X3812" i="12"/>
  <c r="X3813" i="12"/>
  <c r="X3814" i="12"/>
  <c r="X3815" i="12"/>
  <c r="X3816" i="12"/>
  <c r="X3817" i="12"/>
  <c r="X3818" i="12"/>
  <c r="X3819" i="12"/>
  <c r="X3820" i="12"/>
  <c r="X3821" i="12"/>
  <c r="X3822" i="12"/>
  <c r="X3823" i="12"/>
  <c r="X3824" i="12"/>
  <c r="X3825" i="12"/>
  <c r="X3826" i="12"/>
  <c r="X3827" i="12"/>
  <c r="X3828" i="12"/>
  <c r="X3829" i="12"/>
  <c r="X3830" i="12"/>
  <c r="X3831" i="12"/>
  <c r="X3832" i="12"/>
  <c r="X3833" i="12"/>
  <c r="X3834" i="12"/>
  <c r="X3835" i="12"/>
  <c r="X3836" i="12"/>
  <c r="X3837" i="12"/>
  <c r="X3838" i="12"/>
  <c r="X3839" i="12"/>
  <c r="X3840" i="12"/>
  <c r="X3841" i="12"/>
  <c r="X3842" i="12"/>
  <c r="X3843" i="12"/>
  <c r="X3844" i="12"/>
  <c r="X3845" i="12"/>
  <c r="X3846" i="12"/>
  <c r="X3847" i="12"/>
  <c r="X3848" i="12"/>
  <c r="X3849" i="12"/>
  <c r="X3850" i="12"/>
  <c r="X3851" i="12"/>
  <c r="X3852" i="12"/>
  <c r="X3853" i="12"/>
  <c r="X3854" i="12"/>
  <c r="X3855" i="12"/>
  <c r="X3856" i="12"/>
  <c r="X3857" i="12"/>
  <c r="X3858" i="12"/>
  <c r="X3859" i="12"/>
  <c r="X3860" i="12"/>
  <c r="X3861" i="12"/>
  <c r="X3862" i="12"/>
  <c r="X3863" i="12"/>
  <c r="X3864" i="12"/>
  <c r="X3865" i="12"/>
  <c r="X3866" i="12"/>
  <c r="X3867" i="12"/>
  <c r="X3868" i="12"/>
  <c r="X3869" i="12"/>
  <c r="X3870" i="12"/>
  <c r="X3871" i="12"/>
  <c r="X3872" i="12"/>
  <c r="X3873" i="12"/>
  <c r="X3874" i="12"/>
  <c r="X3875" i="12"/>
  <c r="X3876" i="12"/>
  <c r="X3877" i="12"/>
  <c r="X3878" i="12"/>
  <c r="X3879" i="12"/>
  <c r="X3880" i="12"/>
  <c r="X3881" i="12"/>
  <c r="X3882" i="12"/>
  <c r="X3883" i="12"/>
  <c r="X3884" i="12"/>
  <c r="X3885" i="12"/>
  <c r="X3886" i="12"/>
  <c r="X3887" i="12"/>
  <c r="X3888" i="12"/>
  <c r="X3889" i="12"/>
  <c r="X3890" i="12"/>
  <c r="X3891" i="12"/>
  <c r="X3892" i="12"/>
  <c r="X3893" i="12"/>
  <c r="X3894" i="12"/>
  <c r="X3895" i="12"/>
  <c r="X3896" i="12"/>
  <c r="X3897" i="12"/>
  <c r="X3898" i="12"/>
  <c r="X3899" i="12"/>
  <c r="X3900" i="12"/>
  <c r="X3901" i="12"/>
  <c r="X3902" i="12"/>
  <c r="X3903" i="12"/>
  <c r="X3904" i="12"/>
  <c r="X3905" i="12"/>
  <c r="X3906" i="12"/>
  <c r="X3907" i="12"/>
  <c r="X3908" i="12"/>
  <c r="X3909" i="12"/>
  <c r="X3910" i="12"/>
  <c r="X3911" i="12"/>
  <c r="X3912" i="12"/>
  <c r="X3913" i="12"/>
  <c r="X3914" i="12"/>
  <c r="X3915" i="12"/>
  <c r="X3916" i="12"/>
  <c r="X3917" i="12"/>
  <c r="X3918" i="12"/>
  <c r="X3919" i="12"/>
  <c r="X3920" i="12"/>
  <c r="X3921" i="12"/>
  <c r="X3922" i="12"/>
  <c r="X3923" i="12"/>
  <c r="X3924" i="12"/>
  <c r="X3925" i="12"/>
  <c r="X3926" i="12"/>
  <c r="X3927" i="12"/>
  <c r="X3928" i="12"/>
  <c r="X3929" i="12"/>
  <c r="X3930" i="12"/>
  <c r="X3931" i="12"/>
  <c r="X3932" i="12"/>
  <c r="X3933" i="12"/>
  <c r="X3934" i="12"/>
  <c r="X3935" i="12"/>
  <c r="X3936" i="12"/>
  <c r="X3937" i="12"/>
  <c r="X3938" i="12"/>
  <c r="X3939" i="12"/>
  <c r="X3940" i="12"/>
  <c r="X3941" i="12"/>
  <c r="X3942" i="12"/>
  <c r="X3943" i="12"/>
  <c r="X3944" i="12"/>
  <c r="X3945" i="12"/>
  <c r="X3946" i="12"/>
  <c r="X3947" i="12"/>
  <c r="X3948" i="12"/>
  <c r="X3949" i="12"/>
  <c r="X3950" i="12"/>
  <c r="X3951" i="12"/>
  <c r="X3952" i="12"/>
  <c r="X3953" i="12"/>
  <c r="X3954" i="12"/>
  <c r="X3955" i="12"/>
  <c r="X3956" i="12"/>
  <c r="X3957" i="12"/>
  <c r="X3958" i="12"/>
  <c r="X3959" i="12"/>
  <c r="X3960" i="12"/>
  <c r="X3961" i="12"/>
  <c r="X3962" i="12"/>
  <c r="X3963" i="12"/>
  <c r="X3964" i="12"/>
  <c r="X3965" i="12"/>
  <c r="X3966" i="12"/>
  <c r="X3967" i="12"/>
  <c r="X3968" i="12"/>
  <c r="X3969" i="12"/>
  <c r="X3970" i="12"/>
  <c r="X3971" i="12"/>
  <c r="X3972" i="12"/>
  <c r="X3973" i="12"/>
  <c r="X3974" i="12"/>
  <c r="X3975" i="12"/>
  <c r="X3976" i="12"/>
  <c r="X3977" i="12"/>
  <c r="X3978" i="12"/>
  <c r="X3979" i="12"/>
  <c r="X3980" i="12"/>
  <c r="X3981" i="12"/>
  <c r="X3982" i="12"/>
  <c r="X3983" i="12"/>
  <c r="X3984" i="12"/>
  <c r="X3985" i="12"/>
  <c r="X3986" i="12"/>
  <c r="X3987" i="12"/>
  <c r="X3988" i="12"/>
  <c r="X3989" i="12"/>
  <c r="X3990" i="12"/>
  <c r="X3991" i="12"/>
  <c r="X3992" i="12"/>
  <c r="X3993" i="12"/>
  <c r="X3994" i="12"/>
  <c r="X3995" i="12"/>
  <c r="X3996" i="12"/>
  <c r="X3997" i="12"/>
  <c r="X3998" i="12"/>
  <c r="X3999" i="12"/>
  <c r="X4000" i="12"/>
  <c r="X4001" i="12"/>
  <c r="X4002" i="12"/>
  <c r="X4003" i="12"/>
  <c r="X4004" i="12"/>
  <c r="X4005" i="12"/>
  <c r="X4006" i="12"/>
  <c r="X4007" i="12"/>
  <c r="X4008" i="12"/>
  <c r="X4009" i="12"/>
  <c r="X4010" i="12"/>
  <c r="X4011" i="12"/>
  <c r="X4012" i="12"/>
  <c r="X4013" i="12"/>
  <c r="X4014" i="12"/>
  <c r="X4015" i="12"/>
  <c r="X4016" i="12"/>
  <c r="X4017" i="12"/>
  <c r="X4018" i="12"/>
  <c r="X4019" i="12"/>
  <c r="X4020" i="12"/>
  <c r="X4021" i="12"/>
  <c r="X4022" i="12"/>
  <c r="X4023" i="12"/>
  <c r="X4024" i="12"/>
  <c r="X4025" i="12"/>
  <c r="X4026" i="12"/>
  <c r="X4027" i="12"/>
  <c r="X4028" i="12"/>
  <c r="X4029" i="12"/>
  <c r="X4030" i="12"/>
  <c r="X4031" i="12"/>
  <c r="X4032" i="12"/>
  <c r="X4033" i="12"/>
  <c r="X4034" i="12"/>
  <c r="X4035" i="12"/>
  <c r="X4036" i="12"/>
  <c r="X4037" i="12"/>
  <c r="X4038" i="12"/>
  <c r="X4039" i="12"/>
  <c r="X4040" i="12"/>
  <c r="X4041" i="12"/>
  <c r="X4042" i="12"/>
  <c r="X4043" i="12"/>
  <c r="X4044" i="12"/>
  <c r="X4045" i="12"/>
  <c r="X4046" i="12"/>
  <c r="X4047" i="12"/>
  <c r="X4048" i="12"/>
  <c r="X4049" i="12"/>
  <c r="X4050" i="12"/>
  <c r="X4051" i="12"/>
  <c r="X4052" i="12"/>
  <c r="X4053" i="12"/>
  <c r="X4054" i="12"/>
  <c r="X4055" i="12"/>
  <c r="X4056" i="12"/>
  <c r="X4057" i="12"/>
  <c r="X4058" i="12"/>
  <c r="X4059" i="12"/>
  <c r="X4060" i="12"/>
  <c r="X4061" i="12"/>
  <c r="X4062" i="12"/>
  <c r="X4063" i="12"/>
  <c r="X4064" i="12"/>
  <c r="X4065" i="12"/>
  <c r="X4066" i="12"/>
  <c r="X4067" i="12"/>
  <c r="X4068" i="12"/>
  <c r="X4069" i="12"/>
  <c r="X4070" i="12"/>
  <c r="X4071" i="12"/>
  <c r="X4072" i="12"/>
  <c r="X4073" i="12"/>
  <c r="X4074" i="12"/>
  <c r="X4075" i="12"/>
  <c r="X4076" i="12"/>
  <c r="X4077" i="12"/>
  <c r="X4078" i="12"/>
  <c r="X4079" i="12"/>
  <c r="X4080" i="12"/>
  <c r="X4081" i="12"/>
  <c r="X4082" i="12"/>
  <c r="X4083" i="12"/>
  <c r="X4084" i="12"/>
  <c r="X4085" i="12"/>
  <c r="X4086" i="12"/>
  <c r="X4087" i="12"/>
  <c r="X4088" i="12"/>
  <c r="X4089" i="12"/>
  <c r="X4090" i="12"/>
  <c r="X4091" i="12"/>
  <c r="X4092" i="12"/>
  <c r="X4093" i="12"/>
  <c r="X4094" i="12"/>
  <c r="X4095" i="12"/>
  <c r="X4096" i="12"/>
  <c r="X4097" i="12"/>
  <c r="X4098" i="12"/>
  <c r="X4099" i="12"/>
  <c r="X4100" i="12"/>
  <c r="X4101" i="12"/>
  <c r="X4102" i="12"/>
  <c r="X4103" i="12"/>
  <c r="X4104" i="12"/>
  <c r="X4105" i="12"/>
  <c r="X4106" i="12"/>
  <c r="X4107" i="12"/>
  <c r="X4108" i="12"/>
  <c r="X4109" i="12"/>
  <c r="X4110" i="12"/>
  <c r="X4111" i="12"/>
  <c r="X4112" i="12"/>
  <c r="X4113" i="12"/>
  <c r="X4114" i="12"/>
  <c r="X4115" i="12"/>
  <c r="X4116" i="12"/>
  <c r="X4117" i="12"/>
  <c r="X4118" i="12"/>
  <c r="X4119" i="12"/>
  <c r="X4120" i="12"/>
  <c r="X4121" i="12"/>
  <c r="X4122" i="12"/>
  <c r="X4123" i="12"/>
  <c r="X4124" i="12"/>
  <c r="X4125" i="12"/>
  <c r="X4126" i="12"/>
  <c r="X4127" i="12"/>
  <c r="X4128" i="12"/>
  <c r="X4129" i="12"/>
  <c r="X4130" i="12"/>
  <c r="X4131" i="12"/>
  <c r="X4132" i="12"/>
  <c r="X4133" i="12"/>
  <c r="X4134" i="12"/>
  <c r="X4135" i="12"/>
  <c r="X4136" i="12"/>
  <c r="X4137" i="12"/>
  <c r="X4138" i="12"/>
  <c r="X4139" i="12"/>
  <c r="X4140" i="12"/>
  <c r="X4141" i="12"/>
  <c r="X4142" i="12"/>
  <c r="X4143" i="12"/>
  <c r="X4144" i="12"/>
  <c r="X4145" i="12"/>
  <c r="X4146" i="12"/>
  <c r="X4147" i="12"/>
  <c r="X4148" i="12"/>
  <c r="X4149" i="12"/>
  <c r="X4150" i="12"/>
  <c r="X4151" i="12"/>
  <c r="X4152" i="12"/>
  <c r="X4153" i="12"/>
  <c r="X4154" i="12"/>
  <c r="X4155" i="12"/>
  <c r="X4156" i="12"/>
  <c r="X4157" i="12"/>
  <c r="X4158" i="12"/>
  <c r="X4159" i="12"/>
  <c r="X4160" i="12"/>
  <c r="X4161" i="12"/>
  <c r="X4162" i="12"/>
  <c r="X4163" i="12"/>
  <c r="X4164" i="12"/>
  <c r="X4165" i="12"/>
  <c r="X4166" i="12"/>
  <c r="X4167" i="12"/>
  <c r="X4168" i="12"/>
  <c r="X4169" i="12"/>
  <c r="X4170" i="12"/>
  <c r="X4171" i="12"/>
  <c r="X4172" i="12"/>
  <c r="X4173" i="12"/>
  <c r="X4174" i="12"/>
  <c r="X4175" i="12"/>
  <c r="X4176" i="12"/>
  <c r="X4177" i="12"/>
  <c r="X4178" i="12"/>
  <c r="X4179" i="12"/>
  <c r="X4180" i="12"/>
  <c r="X4181" i="12"/>
  <c r="X4182" i="12"/>
  <c r="X4183" i="12"/>
  <c r="X4184" i="12"/>
  <c r="X4185" i="12"/>
  <c r="X4186" i="12"/>
  <c r="X4187" i="12"/>
  <c r="X4188" i="12"/>
  <c r="X4189" i="12"/>
  <c r="X4190" i="12"/>
  <c r="X4191" i="12"/>
  <c r="X4192" i="12"/>
  <c r="X4193" i="12"/>
  <c r="X4194" i="12"/>
  <c r="X4195" i="12"/>
  <c r="X4196" i="12"/>
  <c r="X4197" i="12"/>
  <c r="X4198" i="12"/>
  <c r="X4199" i="12"/>
  <c r="X4200" i="12"/>
  <c r="X4201" i="12"/>
  <c r="X4202" i="12"/>
  <c r="X4203" i="12"/>
  <c r="X4204" i="12"/>
  <c r="X4205" i="12"/>
  <c r="X4206" i="12"/>
  <c r="X4207" i="12"/>
  <c r="X4208" i="12"/>
  <c r="X4209" i="12"/>
  <c r="X4210" i="12"/>
  <c r="X4211" i="12"/>
  <c r="X4212" i="12"/>
  <c r="X4213" i="12"/>
  <c r="X4214" i="12"/>
  <c r="X4215" i="12"/>
  <c r="X4216" i="12"/>
  <c r="X4217" i="12"/>
  <c r="X4218" i="12"/>
  <c r="X4219" i="12"/>
  <c r="X4220" i="12"/>
  <c r="X4221" i="12"/>
  <c r="X4222" i="12"/>
  <c r="X4223" i="12"/>
  <c r="X4224" i="12"/>
  <c r="X4225" i="12"/>
  <c r="X4226" i="12"/>
  <c r="X4227" i="12"/>
  <c r="X4228" i="12"/>
  <c r="X4229" i="12"/>
  <c r="X4230" i="12"/>
  <c r="X4231" i="12"/>
  <c r="X4232" i="12"/>
  <c r="X4233" i="12"/>
  <c r="X4234" i="12"/>
  <c r="X4235" i="12"/>
  <c r="X4236" i="12"/>
  <c r="X4237" i="12"/>
  <c r="X4238" i="12"/>
  <c r="X4239" i="12"/>
  <c r="X4240" i="12"/>
  <c r="X4241" i="12"/>
  <c r="X4242" i="12"/>
  <c r="X4243" i="12"/>
  <c r="X4244" i="12"/>
  <c r="X4245" i="12"/>
  <c r="X4246" i="12"/>
  <c r="X4247" i="12"/>
  <c r="X4248" i="12"/>
  <c r="X4249" i="12"/>
  <c r="X4250" i="12"/>
  <c r="X4251" i="12"/>
  <c r="X4252" i="12"/>
  <c r="X4253" i="12"/>
  <c r="X4254" i="12"/>
  <c r="X4255" i="12"/>
  <c r="X4256" i="12"/>
  <c r="X4257" i="12"/>
  <c r="X4258" i="12"/>
  <c r="X4259" i="12"/>
  <c r="X4260" i="12"/>
  <c r="X4261" i="12"/>
  <c r="X4262" i="12"/>
  <c r="X4263" i="12"/>
  <c r="X4264" i="12"/>
  <c r="X4265" i="12"/>
  <c r="X4266" i="12"/>
  <c r="X4267" i="12"/>
  <c r="X4268" i="12"/>
  <c r="X4269" i="12"/>
  <c r="X4270" i="12"/>
  <c r="X4271" i="12"/>
  <c r="X4272" i="12"/>
  <c r="X4273" i="12"/>
  <c r="X4274" i="12"/>
  <c r="X4275" i="12"/>
  <c r="X4276" i="12"/>
  <c r="X4277" i="12"/>
  <c r="X4278" i="12"/>
  <c r="X4279" i="12"/>
  <c r="X4280" i="12"/>
  <c r="X4281" i="12"/>
  <c r="X4282" i="12"/>
  <c r="X4283" i="12"/>
  <c r="X4284" i="12"/>
  <c r="X4285" i="12"/>
  <c r="X4286" i="12"/>
  <c r="X4287" i="12"/>
  <c r="X4288" i="12"/>
  <c r="X4289" i="12"/>
  <c r="X4290" i="12"/>
  <c r="X4291" i="12"/>
  <c r="X4292" i="12"/>
  <c r="X4293" i="12"/>
  <c r="X4294" i="12"/>
  <c r="X4295" i="12"/>
  <c r="X4296" i="12"/>
  <c r="X4297" i="12"/>
  <c r="X4298" i="12"/>
  <c r="X4299" i="12"/>
  <c r="X4300" i="12"/>
  <c r="X4301" i="12"/>
  <c r="X4302" i="12"/>
  <c r="X4303" i="12"/>
  <c r="X4304" i="12"/>
  <c r="X4305" i="12"/>
  <c r="X4306" i="12"/>
  <c r="X4307" i="12"/>
  <c r="X4308" i="12"/>
  <c r="X4309" i="12"/>
  <c r="X4310" i="12"/>
  <c r="X4311" i="12"/>
  <c r="X4312" i="12"/>
  <c r="X4313" i="12"/>
  <c r="X4314" i="12"/>
  <c r="X4315" i="12"/>
  <c r="X4316" i="12"/>
  <c r="X4317" i="12"/>
  <c r="X4318" i="12"/>
  <c r="X4319" i="12"/>
  <c r="X4320" i="12"/>
  <c r="X4321" i="12"/>
  <c r="X4322" i="12"/>
  <c r="X4323" i="12"/>
  <c r="X4324" i="12"/>
  <c r="X4325" i="12"/>
  <c r="X4326" i="12"/>
  <c r="X4327" i="12"/>
  <c r="X4328" i="12"/>
  <c r="X4329" i="12"/>
  <c r="X4330" i="12"/>
  <c r="X4331" i="12"/>
  <c r="X4332" i="12"/>
  <c r="X4333" i="12"/>
  <c r="X4334" i="12"/>
  <c r="X4335" i="12"/>
  <c r="X4336" i="12"/>
  <c r="X4337" i="12"/>
  <c r="X4338" i="12"/>
  <c r="X4339" i="12"/>
  <c r="X4340" i="12"/>
  <c r="X4341" i="12"/>
  <c r="X4342" i="12"/>
  <c r="X4343" i="12"/>
  <c r="X4344" i="12"/>
  <c r="X4345" i="12"/>
  <c r="X4346" i="12"/>
  <c r="X4347" i="12"/>
  <c r="X4348" i="12"/>
  <c r="X4349" i="12"/>
  <c r="X4350" i="12"/>
  <c r="X4351" i="12"/>
  <c r="X4352" i="12"/>
  <c r="X4353" i="12"/>
  <c r="X4354" i="12"/>
  <c r="X4355" i="12"/>
  <c r="X4356" i="12"/>
  <c r="X4357" i="12"/>
  <c r="X4358" i="12"/>
  <c r="X4359" i="12"/>
  <c r="X4360" i="12"/>
  <c r="X4361" i="12"/>
  <c r="X4362" i="12"/>
  <c r="X4363" i="12"/>
  <c r="X4364" i="12"/>
  <c r="X4365" i="12"/>
  <c r="X4366" i="12"/>
  <c r="X4367" i="12"/>
  <c r="X4368" i="12"/>
  <c r="X4369" i="12"/>
  <c r="X4370" i="12"/>
  <c r="X4371" i="12"/>
  <c r="X4372" i="12"/>
  <c r="X4373" i="12"/>
  <c r="X4374" i="12"/>
  <c r="X4375" i="12"/>
  <c r="X4376" i="12"/>
  <c r="X4377" i="12"/>
  <c r="X4378" i="12"/>
  <c r="X4379" i="12"/>
  <c r="X4380" i="12"/>
  <c r="X4381" i="12"/>
  <c r="X4382" i="12"/>
  <c r="X4383" i="12"/>
  <c r="X4384" i="12"/>
  <c r="X4385" i="12"/>
  <c r="X4386" i="12"/>
  <c r="X4387" i="12"/>
  <c r="X4388" i="12"/>
  <c r="X4389" i="12"/>
  <c r="X4390" i="12"/>
  <c r="X4391" i="12"/>
  <c r="X4392" i="12"/>
  <c r="X4393" i="12"/>
  <c r="X4394" i="12"/>
  <c r="X4395" i="12"/>
  <c r="X4396" i="12"/>
  <c r="X4397" i="12"/>
  <c r="X4398" i="12"/>
  <c r="X4399" i="12"/>
  <c r="X4400" i="12"/>
  <c r="X4401" i="12"/>
  <c r="X4402" i="12"/>
  <c r="X4403" i="12"/>
  <c r="X4404" i="12"/>
  <c r="X4405" i="12"/>
  <c r="X4406" i="12"/>
  <c r="X4407" i="12"/>
  <c r="X4408" i="12"/>
  <c r="X4409" i="12"/>
  <c r="X4410" i="12"/>
  <c r="X4411" i="12"/>
  <c r="X4412" i="12"/>
  <c r="X4413" i="12"/>
  <c r="X4414" i="12"/>
  <c r="X4415" i="12"/>
  <c r="X4416" i="12"/>
  <c r="X4417" i="12"/>
  <c r="X4418" i="12"/>
  <c r="X4419" i="12"/>
  <c r="X4420" i="12"/>
  <c r="X4421" i="12"/>
  <c r="X4422" i="12"/>
  <c r="X4423" i="12"/>
  <c r="X4424" i="12"/>
  <c r="X4425" i="12"/>
  <c r="X4426" i="12"/>
  <c r="X4427" i="12"/>
  <c r="X4428" i="12"/>
  <c r="X4429" i="12"/>
  <c r="X4430" i="12"/>
  <c r="X4431" i="12"/>
  <c r="X4432" i="12"/>
  <c r="X4433" i="12"/>
  <c r="X4434" i="12"/>
  <c r="X4435" i="12"/>
  <c r="X4436" i="12"/>
  <c r="X4437" i="12"/>
  <c r="X4438" i="12"/>
  <c r="X4439" i="12"/>
  <c r="X4440" i="12"/>
  <c r="X4441" i="12"/>
  <c r="X4442" i="12"/>
  <c r="X4443" i="12"/>
  <c r="X4444" i="12"/>
  <c r="X4445" i="12"/>
  <c r="X4446" i="12"/>
  <c r="X4447" i="12"/>
  <c r="X4448" i="12"/>
  <c r="X4449" i="12"/>
  <c r="X4450" i="12"/>
  <c r="X4451" i="12"/>
  <c r="X4452" i="12"/>
  <c r="X4453" i="12"/>
  <c r="X4454" i="12"/>
  <c r="X4455" i="12"/>
  <c r="X4456" i="12"/>
  <c r="X4457" i="12"/>
  <c r="X4458" i="12"/>
  <c r="X4459" i="12"/>
  <c r="X4460" i="12"/>
  <c r="X4461" i="12"/>
  <c r="X4462" i="12"/>
  <c r="X4463" i="12"/>
  <c r="X4464" i="12"/>
  <c r="X4465" i="12"/>
  <c r="X4466" i="12"/>
  <c r="X4467" i="12"/>
  <c r="X4468" i="12"/>
  <c r="X4469" i="12"/>
  <c r="X4470" i="12"/>
  <c r="X4471" i="12"/>
  <c r="X4472" i="12"/>
  <c r="X4473" i="12"/>
  <c r="X4474" i="12"/>
  <c r="X4475" i="12"/>
  <c r="X4476" i="12"/>
  <c r="X4477" i="12"/>
  <c r="X4478" i="12"/>
  <c r="X4479" i="12"/>
  <c r="X4480" i="12"/>
  <c r="X4481" i="12"/>
  <c r="X4482" i="12"/>
  <c r="X4483" i="12"/>
  <c r="X4484" i="12"/>
  <c r="X4485" i="12"/>
  <c r="X4486" i="12"/>
  <c r="X4487" i="12"/>
  <c r="X4488" i="12"/>
  <c r="X4489" i="12"/>
  <c r="X4490" i="12"/>
  <c r="X4491" i="12"/>
  <c r="X4492" i="12"/>
  <c r="X4493" i="12"/>
  <c r="X4494" i="12"/>
  <c r="X4495" i="12"/>
  <c r="X4496" i="12"/>
  <c r="X4497" i="12"/>
  <c r="X4498" i="12"/>
  <c r="X4499" i="12"/>
  <c r="X4500" i="12"/>
  <c r="X4501" i="12"/>
  <c r="X4502" i="12"/>
  <c r="X4503" i="12"/>
  <c r="X4504" i="12"/>
  <c r="X4505" i="12"/>
  <c r="X4506" i="12"/>
  <c r="X4507" i="12"/>
  <c r="X4508" i="12"/>
  <c r="X4509" i="12"/>
  <c r="X4510" i="12"/>
  <c r="X4511" i="12"/>
  <c r="X4512" i="12"/>
  <c r="X4513" i="12"/>
  <c r="X4514" i="12"/>
  <c r="X4515" i="12"/>
  <c r="X4516" i="12"/>
  <c r="X4517" i="12"/>
  <c r="X4518" i="12"/>
  <c r="X4519" i="12"/>
  <c r="X4520" i="12"/>
  <c r="X4521" i="12"/>
  <c r="X4522" i="12"/>
  <c r="X4523" i="12"/>
  <c r="X4524" i="12"/>
  <c r="X4525" i="12"/>
  <c r="X4526" i="12"/>
  <c r="X4527" i="12"/>
  <c r="X4528" i="12"/>
  <c r="X4529" i="12"/>
  <c r="X4530" i="12"/>
  <c r="X4531" i="12"/>
  <c r="X4532" i="12"/>
  <c r="X4533" i="12"/>
  <c r="X4534" i="12"/>
  <c r="X4535" i="12"/>
  <c r="X4536" i="12"/>
  <c r="X4537" i="12"/>
  <c r="X4538" i="12"/>
  <c r="X4539" i="12"/>
  <c r="X4540" i="12"/>
  <c r="X4541" i="12"/>
  <c r="X4542" i="12"/>
  <c r="X4543" i="12"/>
  <c r="X4544" i="12"/>
  <c r="X4545" i="12"/>
  <c r="X4546" i="12"/>
  <c r="X4547" i="12"/>
  <c r="X4548" i="12"/>
  <c r="X4549" i="12"/>
  <c r="X4550" i="12"/>
  <c r="X4551" i="12"/>
  <c r="X4552" i="12"/>
  <c r="X4553" i="12"/>
  <c r="X4554" i="12"/>
  <c r="X4555" i="12"/>
  <c r="X4556" i="12"/>
  <c r="X4557" i="12"/>
  <c r="X4558" i="12"/>
  <c r="X4559" i="12"/>
  <c r="X4560" i="12"/>
  <c r="X4561" i="12"/>
  <c r="X4562" i="12"/>
  <c r="X4563" i="12"/>
  <c r="X4564" i="12"/>
  <c r="X4565" i="12"/>
  <c r="X4566" i="12"/>
  <c r="X4567" i="12"/>
  <c r="X4568" i="12"/>
  <c r="X4569" i="12"/>
  <c r="X4570" i="12"/>
  <c r="X4571" i="12"/>
  <c r="X4572" i="12"/>
  <c r="X4573" i="12"/>
  <c r="X4574" i="12"/>
  <c r="X4575" i="12"/>
  <c r="X4576" i="12"/>
  <c r="X4577" i="12"/>
  <c r="X4578" i="12"/>
  <c r="X4579" i="12"/>
  <c r="X4580" i="12"/>
  <c r="X4581" i="12"/>
  <c r="X4582" i="12"/>
  <c r="X4583" i="12"/>
  <c r="X4584" i="12"/>
  <c r="X4585" i="12"/>
  <c r="X4586" i="12"/>
  <c r="X4587" i="12"/>
  <c r="X4588" i="12"/>
  <c r="X4589" i="12"/>
  <c r="X4590" i="12"/>
  <c r="X4591" i="12"/>
  <c r="X4592" i="12"/>
  <c r="X4593" i="12"/>
  <c r="X4594" i="12"/>
  <c r="X4595" i="12"/>
  <c r="X4596" i="12"/>
  <c r="X4597" i="12"/>
  <c r="X4598" i="12"/>
  <c r="X4599" i="12"/>
  <c r="X4600" i="12"/>
  <c r="X4601" i="12"/>
  <c r="X4602" i="12"/>
  <c r="X4603" i="12"/>
  <c r="X4604" i="12"/>
  <c r="X4605" i="12"/>
  <c r="X4606" i="12"/>
  <c r="X4607" i="12"/>
  <c r="X4608" i="12"/>
  <c r="X4609" i="12"/>
  <c r="X4610" i="12"/>
  <c r="X4611" i="12"/>
  <c r="X4612" i="12"/>
  <c r="X4613" i="12"/>
  <c r="X4614" i="12"/>
  <c r="X4615" i="12"/>
  <c r="X4616" i="12"/>
  <c r="X4617" i="12"/>
  <c r="X4618" i="12"/>
  <c r="X4619" i="12"/>
  <c r="X4620" i="12"/>
  <c r="X4621" i="12"/>
  <c r="X4622" i="12"/>
  <c r="X4623" i="12"/>
  <c r="X4624" i="12"/>
  <c r="X4625" i="12"/>
  <c r="X4626" i="12"/>
  <c r="X4627" i="12"/>
  <c r="X4628" i="12"/>
  <c r="X4629" i="12"/>
  <c r="X4630" i="12"/>
  <c r="X4631" i="12"/>
  <c r="X4632" i="12"/>
  <c r="X4633" i="12"/>
  <c r="X4634" i="12"/>
  <c r="X4635" i="12"/>
  <c r="X4636" i="12"/>
  <c r="X4637" i="12"/>
  <c r="X4638" i="12"/>
  <c r="X4639" i="12"/>
  <c r="X4640" i="12"/>
  <c r="X4641" i="12"/>
  <c r="X4642" i="12"/>
  <c r="X4643" i="12"/>
  <c r="X4644" i="12"/>
  <c r="X4645" i="12"/>
  <c r="X4646" i="12"/>
  <c r="X4647" i="12"/>
  <c r="X4648" i="12"/>
  <c r="X4649" i="12"/>
  <c r="X4650" i="12"/>
  <c r="X4651" i="12"/>
  <c r="X4652" i="12"/>
  <c r="X4653" i="12"/>
  <c r="X4654" i="12"/>
  <c r="X4655" i="12"/>
  <c r="X4656" i="12"/>
  <c r="X4657" i="12"/>
  <c r="X4658" i="12"/>
  <c r="X4659" i="12"/>
  <c r="X4660" i="12"/>
  <c r="X4661" i="12"/>
  <c r="X4662" i="12"/>
  <c r="X4663" i="12"/>
  <c r="X4664" i="12"/>
  <c r="X4665" i="12"/>
  <c r="X4666" i="12"/>
  <c r="X4667" i="12"/>
  <c r="X4668" i="12"/>
  <c r="X4669" i="12"/>
  <c r="X4670" i="12"/>
  <c r="X4671" i="12"/>
  <c r="X4672" i="12"/>
  <c r="X4673" i="12"/>
  <c r="X4674" i="12"/>
  <c r="X4675" i="12"/>
  <c r="X4676" i="12"/>
  <c r="X4677" i="12"/>
  <c r="X4678" i="12"/>
  <c r="X4679" i="12"/>
  <c r="X4680" i="12"/>
  <c r="X4681" i="12"/>
  <c r="X4682" i="12"/>
  <c r="X4683" i="12"/>
  <c r="X4684" i="12"/>
  <c r="X4685" i="12"/>
  <c r="X4686" i="12"/>
  <c r="X4687" i="12"/>
  <c r="X4688" i="12"/>
  <c r="X4689" i="12"/>
  <c r="X4690" i="12"/>
  <c r="X4691" i="12"/>
  <c r="X4692" i="12"/>
  <c r="X4693" i="12"/>
  <c r="X4694" i="12"/>
  <c r="X4695" i="12"/>
  <c r="X4696" i="12"/>
  <c r="X4697" i="12"/>
  <c r="X4698" i="12"/>
  <c r="X4699" i="12"/>
  <c r="X4700" i="12"/>
  <c r="X4701" i="12"/>
  <c r="X4702" i="12"/>
  <c r="X4703" i="12"/>
  <c r="X4704" i="12"/>
  <c r="X4705" i="12"/>
  <c r="X4706" i="12"/>
  <c r="X4707" i="12"/>
  <c r="X4708" i="12"/>
  <c r="X4709" i="12"/>
  <c r="X4710" i="12"/>
  <c r="X4711" i="12"/>
  <c r="X4712" i="12"/>
  <c r="X4713" i="12"/>
  <c r="X4714" i="12"/>
  <c r="X4715" i="12"/>
  <c r="X4716" i="12"/>
  <c r="X4717" i="12"/>
  <c r="X4718" i="12"/>
  <c r="X4719" i="12"/>
  <c r="X4720" i="12"/>
  <c r="X4721" i="12"/>
  <c r="X4722" i="12"/>
  <c r="X4723" i="12"/>
  <c r="X4724" i="12"/>
  <c r="X4725" i="12"/>
  <c r="X4726" i="12"/>
  <c r="X4727" i="12"/>
  <c r="X4728" i="12"/>
  <c r="X4729" i="12"/>
  <c r="X4730" i="12"/>
  <c r="X4731" i="12"/>
  <c r="X4732" i="12"/>
  <c r="X4733" i="12"/>
  <c r="X4734" i="12"/>
  <c r="X4735" i="12"/>
  <c r="X4736" i="12"/>
  <c r="X4737" i="12"/>
  <c r="X4738" i="12"/>
  <c r="X4739" i="12"/>
  <c r="X4740" i="12"/>
  <c r="X4741" i="12"/>
  <c r="X4742" i="12"/>
  <c r="X4743" i="12"/>
  <c r="X4744" i="12"/>
  <c r="X4745" i="12"/>
  <c r="X4746" i="12"/>
  <c r="X4747" i="12"/>
  <c r="X4748" i="12"/>
  <c r="X4749" i="12"/>
  <c r="X4750" i="12"/>
  <c r="X4751" i="12"/>
  <c r="X4752" i="12"/>
  <c r="X4753" i="12"/>
  <c r="X4754" i="12"/>
  <c r="X4755" i="12"/>
  <c r="X4756" i="12"/>
  <c r="X4757" i="12"/>
  <c r="X4758" i="12"/>
  <c r="X4759" i="12"/>
  <c r="X4760" i="12"/>
  <c r="X4761" i="12"/>
  <c r="X4762" i="12"/>
  <c r="X4763" i="12"/>
  <c r="X4764" i="12"/>
  <c r="X4765" i="12"/>
  <c r="X4766" i="12"/>
  <c r="X4767" i="12"/>
  <c r="X4768" i="12"/>
  <c r="X4769" i="12"/>
  <c r="X4770" i="12"/>
  <c r="X4771" i="12"/>
  <c r="X4772" i="12"/>
  <c r="X4773" i="12"/>
  <c r="X4774" i="12"/>
  <c r="X4775" i="12"/>
  <c r="X4776" i="12"/>
  <c r="X4777" i="12"/>
  <c r="X4778" i="12"/>
  <c r="X4779" i="12"/>
  <c r="X4780" i="12"/>
  <c r="X4781" i="12"/>
  <c r="X4782" i="12"/>
  <c r="X4783" i="12"/>
  <c r="X4784" i="12"/>
  <c r="X4785" i="12"/>
  <c r="X4786" i="12"/>
  <c r="X4787" i="12"/>
  <c r="X4788" i="12"/>
  <c r="X4789" i="12"/>
  <c r="X4790" i="12"/>
  <c r="X4791" i="12"/>
  <c r="X4792" i="12"/>
  <c r="X4793" i="12"/>
  <c r="X4794" i="12"/>
  <c r="X4795" i="12"/>
  <c r="X4796" i="12"/>
  <c r="X4797" i="12"/>
  <c r="X4798" i="12"/>
  <c r="X4799" i="12"/>
  <c r="X4800" i="12"/>
  <c r="X4801" i="12"/>
  <c r="X4802" i="12"/>
  <c r="X4803" i="12"/>
  <c r="X4804" i="12"/>
  <c r="X4805" i="12"/>
  <c r="X4806" i="12"/>
  <c r="X4807" i="12"/>
  <c r="X4808" i="12"/>
  <c r="X4809" i="12"/>
  <c r="X4810" i="12"/>
  <c r="X4811" i="12"/>
  <c r="X4812" i="12"/>
  <c r="X4813" i="12"/>
  <c r="X4814" i="12"/>
  <c r="X4815" i="12"/>
  <c r="X4816" i="12"/>
  <c r="X4817" i="12"/>
  <c r="X4818" i="12"/>
  <c r="X4819" i="12"/>
  <c r="X4820" i="12"/>
  <c r="X4821" i="12"/>
  <c r="X4822" i="12"/>
  <c r="X4823" i="12"/>
  <c r="X4824" i="12"/>
  <c r="X4825" i="12"/>
  <c r="X4826" i="12"/>
  <c r="X4827" i="12"/>
  <c r="X4828" i="12"/>
  <c r="X4829" i="12"/>
  <c r="X4830" i="12"/>
  <c r="X4831" i="12"/>
  <c r="X4832" i="12"/>
  <c r="X4833" i="12"/>
  <c r="X4834" i="12"/>
  <c r="X4835" i="12"/>
  <c r="X4836" i="12"/>
  <c r="X4837" i="12"/>
  <c r="X4838" i="12"/>
  <c r="X4839" i="12"/>
  <c r="X4840" i="12"/>
  <c r="X4841" i="12"/>
  <c r="X4842" i="12"/>
  <c r="X4843" i="12"/>
  <c r="X4844" i="12"/>
  <c r="X4845" i="12"/>
  <c r="X4846" i="12"/>
  <c r="X4847" i="12"/>
  <c r="X4848" i="12"/>
  <c r="X4849" i="12"/>
  <c r="X4850" i="12"/>
  <c r="X4851" i="12"/>
  <c r="X4852" i="12"/>
  <c r="X4853" i="12"/>
  <c r="X4854" i="12"/>
  <c r="X4855" i="12"/>
  <c r="X4856" i="12"/>
  <c r="X4857" i="12"/>
  <c r="X4858" i="12"/>
  <c r="X4859" i="12"/>
  <c r="X4860" i="12"/>
  <c r="X4861" i="12"/>
  <c r="X4862" i="12"/>
  <c r="X4863" i="12"/>
  <c r="X4864" i="12"/>
  <c r="X4865" i="12"/>
  <c r="X4866" i="12"/>
  <c r="X4867" i="12"/>
  <c r="X4868" i="12"/>
  <c r="X4869" i="12"/>
  <c r="X4870" i="12"/>
  <c r="X4871" i="12"/>
  <c r="X4872" i="12"/>
  <c r="X4873" i="12"/>
  <c r="X4874" i="12"/>
  <c r="X4875" i="12"/>
  <c r="X4876" i="12"/>
  <c r="X4877" i="12"/>
  <c r="X4878" i="12"/>
  <c r="X4879" i="12"/>
  <c r="X4880" i="12"/>
  <c r="X4881" i="12"/>
  <c r="X4882" i="12"/>
  <c r="X4883" i="12"/>
  <c r="X4884" i="12"/>
  <c r="X4885" i="12"/>
  <c r="X4886" i="12"/>
  <c r="X4887" i="12"/>
  <c r="X4888" i="12"/>
  <c r="X4889" i="12"/>
  <c r="X4890" i="12"/>
  <c r="X4891" i="12"/>
  <c r="X4892" i="12"/>
  <c r="X4893" i="12"/>
  <c r="X4894" i="12"/>
  <c r="X4895" i="12"/>
  <c r="X4896" i="12"/>
  <c r="X4897" i="12"/>
  <c r="X4898" i="12"/>
  <c r="X4899" i="12"/>
  <c r="X4900" i="12"/>
  <c r="X4901" i="12"/>
  <c r="X4902" i="12"/>
  <c r="X4903" i="12"/>
  <c r="X4904" i="12"/>
  <c r="X4905" i="12"/>
  <c r="X4906" i="12"/>
  <c r="X4907" i="12"/>
  <c r="X4908" i="12"/>
  <c r="X4909" i="12"/>
  <c r="X4910" i="12"/>
  <c r="X4911" i="12"/>
  <c r="X4912" i="12"/>
  <c r="X4913" i="12"/>
  <c r="X4914" i="12"/>
  <c r="X4915" i="12"/>
  <c r="X4916" i="12"/>
  <c r="X4917" i="12"/>
  <c r="X4918" i="12"/>
  <c r="X4919" i="12"/>
  <c r="X4920" i="12"/>
  <c r="X4921" i="12"/>
  <c r="X4922" i="12"/>
  <c r="X4923" i="12"/>
  <c r="X4924" i="12"/>
  <c r="X4925" i="12"/>
  <c r="X4926" i="12"/>
  <c r="X4927" i="12"/>
  <c r="X4928" i="12"/>
  <c r="X4929" i="12"/>
  <c r="X4930" i="12"/>
  <c r="X4931" i="12"/>
  <c r="X4932" i="12"/>
  <c r="X4933" i="12"/>
  <c r="X4934" i="12"/>
  <c r="X4935" i="12"/>
  <c r="X4936" i="12"/>
  <c r="X4937" i="12"/>
  <c r="X4938" i="12"/>
  <c r="X4939" i="12"/>
  <c r="X4940" i="12"/>
  <c r="X4941" i="12"/>
  <c r="X4942" i="12"/>
  <c r="X4943" i="12"/>
  <c r="X4944" i="12"/>
  <c r="X4945" i="12"/>
  <c r="X4946" i="12"/>
  <c r="X4947" i="12"/>
  <c r="X4948" i="12"/>
  <c r="X4949" i="12"/>
  <c r="X4950" i="12"/>
  <c r="X4951" i="12"/>
  <c r="X4952" i="12"/>
  <c r="X4953" i="12"/>
  <c r="X4954" i="12"/>
  <c r="X4955" i="12"/>
  <c r="X4956" i="12"/>
  <c r="X4957" i="12"/>
  <c r="X4958" i="12"/>
  <c r="X4959" i="12"/>
  <c r="X4960" i="12"/>
  <c r="X4961" i="12"/>
  <c r="X4962" i="12"/>
  <c r="X4963" i="12"/>
  <c r="X4964" i="12"/>
  <c r="X4965" i="12"/>
  <c r="X4966" i="12"/>
  <c r="X4967" i="12"/>
  <c r="X4968" i="12"/>
  <c r="X4969" i="12"/>
  <c r="X4970" i="12"/>
  <c r="X4971" i="12"/>
  <c r="X4972" i="12"/>
  <c r="X4973" i="12"/>
  <c r="X4974" i="12"/>
  <c r="X4975" i="12"/>
  <c r="X4976" i="12"/>
  <c r="X4977" i="12"/>
  <c r="X4978" i="12"/>
  <c r="X4979" i="12"/>
  <c r="X4980" i="12"/>
  <c r="X4981" i="12"/>
  <c r="X4982" i="12"/>
  <c r="X4983" i="12"/>
  <c r="X4984" i="12"/>
  <c r="X4985" i="12"/>
  <c r="X4986" i="12"/>
  <c r="X4987" i="12"/>
  <c r="X4988" i="12"/>
  <c r="X4989" i="12"/>
  <c r="X4990" i="12"/>
  <c r="X4991" i="12"/>
  <c r="X4992" i="12"/>
  <c r="X4993" i="12"/>
  <c r="X4994" i="12"/>
  <c r="X4995" i="12"/>
  <c r="X4996" i="12"/>
  <c r="X4997" i="12"/>
  <c r="X4998" i="12"/>
  <c r="X4999" i="12"/>
  <c r="X5000" i="12"/>
  <c r="X5001" i="12"/>
  <c r="X5002" i="12"/>
  <c r="X5003" i="12"/>
  <c r="X5004" i="12"/>
  <c r="X5005" i="12"/>
  <c r="X5006" i="12"/>
  <c r="X5007" i="12"/>
  <c r="X5008" i="12"/>
  <c r="X5009" i="12"/>
  <c r="X5010" i="12"/>
  <c r="X5011" i="12"/>
  <c r="X5012" i="12"/>
  <c r="X5013" i="12"/>
  <c r="X5014" i="12"/>
  <c r="X5015" i="12"/>
  <c r="X5016" i="12"/>
  <c r="X5017" i="12"/>
  <c r="X5018" i="12"/>
  <c r="X5019" i="12"/>
  <c r="X5020" i="12"/>
  <c r="X5021" i="12"/>
  <c r="X5022" i="12"/>
  <c r="X5023" i="12"/>
  <c r="X5024" i="12"/>
  <c r="X5025" i="12"/>
  <c r="X5026" i="12"/>
  <c r="X5027" i="12"/>
  <c r="X5028" i="12"/>
  <c r="X5029" i="12"/>
  <c r="X5030" i="12"/>
  <c r="X5031" i="12"/>
  <c r="X5032" i="12"/>
  <c r="X5033" i="12"/>
  <c r="X5034" i="12"/>
  <c r="X5035" i="12"/>
  <c r="X5036" i="12"/>
  <c r="X5037" i="12"/>
  <c r="X5038" i="12"/>
  <c r="X5039" i="12"/>
  <c r="X5040" i="12"/>
  <c r="X5041" i="12"/>
  <c r="X5042" i="12"/>
  <c r="X5043" i="12"/>
  <c r="X5044" i="12"/>
  <c r="X5045" i="12"/>
  <c r="X5046" i="12"/>
  <c r="X5047" i="12"/>
  <c r="X5048" i="12"/>
  <c r="X5049" i="12"/>
  <c r="X5050" i="12"/>
  <c r="X5051" i="12"/>
  <c r="X5052" i="12"/>
  <c r="X5053" i="12"/>
  <c r="X5054" i="12"/>
  <c r="X5055" i="12"/>
  <c r="X5056" i="12"/>
  <c r="X5057" i="12"/>
  <c r="X5058" i="12"/>
  <c r="X5059" i="12"/>
  <c r="X5060" i="12"/>
  <c r="X5061" i="12"/>
  <c r="X5062" i="12"/>
  <c r="X5063" i="12"/>
  <c r="X5064" i="12"/>
  <c r="X5065" i="12"/>
  <c r="X5066" i="12"/>
  <c r="X5067" i="12"/>
  <c r="X5068" i="12"/>
  <c r="X5069" i="12"/>
  <c r="X5070" i="12"/>
  <c r="X5071" i="12"/>
  <c r="X5072" i="12"/>
  <c r="X5073" i="12"/>
  <c r="X5074" i="12"/>
  <c r="X5075" i="12"/>
  <c r="X5076" i="12"/>
  <c r="X5077" i="12"/>
  <c r="X5078" i="12"/>
  <c r="X5079" i="12"/>
  <c r="X5080" i="12"/>
  <c r="X5081" i="12"/>
  <c r="X5082" i="12"/>
  <c r="X5083" i="12"/>
  <c r="X5084" i="12"/>
  <c r="X5085" i="12"/>
  <c r="X5086" i="12"/>
  <c r="X5087" i="12"/>
  <c r="X5088" i="12"/>
  <c r="X5089" i="12"/>
  <c r="X5090" i="12"/>
  <c r="X5091" i="12"/>
  <c r="X5092" i="12"/>
  <c r="X5093" i="12"/>
  <c r="X5094" i="12"/>
  <c r="X5095" i="12"/>
  <c r="X5096" i="12"/>
  <c r="X5097" i="12"/>
  <c r="X5098" i="12"/>
  <c r="X5099" i="12"/>
  <c r="X5100" i="12"/>
  <c r="X5101" i="12"/>
  <c r="X5102" i="12"/>
  <c r="X5103" i="12"/>
  <c r="X5104" i="12"/>
  <c r="X5105" i="12"/>
  <c r="X5106" i="12"/>
  <c r="X5107" i="12"/>
  <c r="X5108" i="12"/>
  <c r="X5109" i="12"/>
  <c r="X5110" i="12"/>
  <c r="X5111" i="12"/>
  <c r="X5112" i="12"/>
  <c r="X5113" i="12"/>
  <c r="X5114" i="12"/>
  <c r="X5115" i="12"/>
  <c r="X5116" i="12"/>
  <c r="X5117" i="12"/>
  <c r="X5118" i="12"/>
  <c r="X5119" i="12"/>
  <c r="X5120" i="12"/>
  <c r="X5121" i="12"/>
  <c r="X5122" i="12"/>
  <c r="X5123" i="12"/>
  <c r="X5124" i="12"/>
  <c r="X5125" i="12"/>
  <c r="X5126" i="12"/>
  <c r="X5127" i="12"/>
  <c r="X5128" i="12"/>
  <c r="X5129" i="12"/>
  <c r="X5130" i="12"/>
  <c r="X5131" i="12"/>
  <c r="X5132" i="12"/>
  <c r="X5133" i="12"/>
  <c r="X5134" i="12"/>
  <c r="X5135" i="12"/>
  <c r="X5136" i="12"/>
  <c r="X5137" i="12"/>
  <c r="X5138" i="12"/>
  <c r="X5139" i="12"/>
  <c r="X5140" i="12"/>
  <c r="X5141" i="12"/>
  <c r="X5142" i="12"/>
  <c r="X5143" i="12"/>
  <c r="X5144" i="12"/>
  <c r="X5145" i="12"/>
  <c r="X5146" i="12"/>
  <c r="X5147" i="12"/>
  <c r="X5148" i="12"/>
  <c r="X5149" i="12"/>
  <c r="X5150" i="12"/>
  <c r="X5151" i="12"/>
  <c r="X5152" i="12"/>
  <c r="X5153" i="12"/>
  <c r="X5154" i="12"/>
  <c r="X5155" i="12"/>
  <c r="X5156" i="12"/>
  <c r="X5157" i="12"/>
  <c r="X5158" i="12"/>
  <c r="X5159" i="12"/>
  <c r="X5160" i="12"/>
  <c r="X5161" i="12"/>
  <c r="X5162" i="12"/>
  <c r="X5163" i="12"/>
  <c r="X5164" i="12"/>
  <c r="X5165" i="12"/>
  <c r="X5166" i="12"/>
  <c r="X5167" i="12"/>
  <c r="X5168" i="12"/>
  <c r="X5169" i="12"/>
  <c r="X5170" i="12"/>
  <c r="X5171" i="12"/>
  <c r="X5172" i="12"/>
  <c r="X5173" i="12"/>
  <c r="X5174" i="12"/>
  <c r="X5175" i="12"/>
  <c r="X5176" i="12"/>
  <c r="X5177" i="12"/>
  <c r="X5178" i="12"/>
  <c r="X5179" i="12"/>
  <c r="X5180" i="12"/>
  <c r="X5181" i="12"/>
  <c r="X5182" i="12"/>
  <c r="X5183" i="12"/>
  <c r="X5184" i="12"/>
  <c r="X5185" i="12"/>
  <c r="X5186" i="12"/>
  <c r="X5187" i="12"/>
  <c r="X5188" i="12"/>
  <c r="X5189" i="12"/>
  <c r="X5190" i="12"/>
  <c r="X5191" i="12"/>
  <c r="X5192" i="12"/>
  <c r="X5193" i="12"/>
  <c r="X5194" i="12"/>
  <c r="X5195" i="12"/>
  <c r="X5196" i="12"/>
  <c r="X5197" i="12"/>
  <c r="X5198" i="12"/>
  <c r="X5199" i="12"/>
  <c r="X5200" i="12"/>
  <c r="X5201" i="12"/>
  <c r="X5202" i="12"/>
  <c r="X5203" i="12"/>
  <c r="X5204" i="12"/>
  <c r="X5205" i="12"/>
  <c r="X5206" i="12"/>
  <c r="X5207" i="12"/>
  <c r="X5208" i="12"/>
  <c r="X5209" i="12"/>
  <c r="X5210" i="12"/>
  <c r="X5211" i="12"/>
  <c r="X5212" i="12"/>
  <c r="X5213" i="12"/>
  <c r="X5214" i="12"/>
  <c r="X5215" i="12"/>
  <c r="X5216" i="12"/>
  <c r="X5217" i="12"/>
  <c r="X5218" i="12"/>
  <c r="X5219" i="12"/>
  <c r="X5220" i="12"/>
  <c r="X5221" i="12"/>
  <c r="X5222" i="12"/>
  <c r="X5223" i="12"/>
  <c r="X5224" i="12"/>
  <c r="X5225" i="12"/>
  <c r="X5226" i="12"/>
  <c r="X5227" i="12"/>
  <c r="X5228" i="12"/>
  <c r="X5229" i="12"/>
  <c r="X5230" i="12"/>
  <c r="X5231" i="12"/>
  <c r="X5232" i="12"/>
  <c r="X5233" i="12"/>
  <c r="X5234" i="12"/>
  <c r="X5235" i="12"/>
  <c r="X5236" i="12"/>
  <c r="X5237" i="12"/>
  <c r="X5238" i="12"/>
  <c r="X5239" i="12"/>
  <c r="X5240" i="12"/>
  <c r="X5241" i="12"/>
  <c r="X5242" i="12"/>
  <c r="X5243" i="12"/>
  <c r="X5244" i="12"/>
  <c r="X5245" i="12"/>
  <c r="X5246" i="12"/>
  <c r="X5247" i="12"/>
  <c r="X5248" i="12"/>
  <c r="X5249" i="12"/>
  <c r="X5250" i="12"/>
  <c r="X5251" i="12"/>
  <c r="X5252" i="12"/>
  <c r="X5253" i="12"/>
  <c r="X5254" i="12"/>
  <c r="X5255" i="12"/>
  <c r="X5256" i="12"/>
  <c r="X5257" i="12"/>
  <c r="X5258" i="12"/>
  <c r="X5259" i="12"/>
  <c r="X5260" i="12"/>
  <c r="X5261" i="12"/>
  <c r="X5262" i="12"/>
  <c r="X5263" i="12"/>
  <c r="X5264" i="12"/>
  <c r="X5265" i="12"/>
  <c r="X5266" i="12"/>
  <c r="X5267" i="12"/>
  <c r="X5268" i="12"/>
  <c r="X5269" i="12"/>
  <c r="X5270" i="12"/>
  <c r="X5271" i="12"/>
  <c r="X5272" i="12"/>
  <c r="X5273" i="12"/>
  <c r="X5274" i="12"/>
  <c r="X5275" i="12"/>
  <c r="X5276" i="12"/>
  <c r="X5277" i="12"/>
  <c r="X5278" i="12"/>
  <c r="X5279" i="12"/>
  <c r="X5280" i="12"/>
  <c r="X5281" i="12"/>
  <c r="X5282" i="12"/>
  <c r="X5283" i="12"/>
  <c r="X5284" i="12"/>
  <c r="X5285" i="12"/>
  <c r="X5286" i="12"/>
  <c r="X5287" i="12"/>
  <c r="X5288" i="12"/>
  <c r="X5289" i="12"/>
  <c r="X5290" i="12"/>
  <c r="X5291" i="12"/>
  <c r="X5292" i="12"/>
  <c r="X5293" i="12"/>
  <c r="X5294" i="12"/>
  <c r="X5295" i="12"/>
  <c r="X5296" i="12"/>
  <c r="X5297" i="12"/>
  <c r="X5298" i="12"/>
  <c r="X5299" i="12"/>
  <c r="X5300" i="12"/>
  <c r="X5301" i="12"/>
  <c r="X5302" i="12"/>
  <c r="X5303" i="12"/>
  <c r="X5304" i="12"/>
  <c r="X5305" i="12"/>
  <c r="X5306" i="12"/>
  <c r="X5307" i="12"/>
  <c r="X5308" i="12"/>
  <c r="X5309" i="12"/>
  <c r="X5310" i="12"/>
  <c r="X5311" i="12"/>
  <c r="X5312" i="12"/>
  <c r="X5313" i="12"/>
  <c r="X5314" i="12"/>
  <c r="X5315" i="12"/>
  <c r="X5316" i="12"/>
  <c r="X5317" i="12"/>
  <c r="X5318" i="12"/>
  <c r="X5319" i="12"/>
  <c r="X5320" i="12"/>
  <c r="X5321" i="12"/>
  <c r="X5322" i="12"/>
  <c r="X5323" i="12"/>
  <c r="X5324" i="12"/>
  <c r="X5325" i="12"/>
  <c r="X5326" i="12"/>
  <c r="X5327" i="12"/>
  <c r="X5328" i="12"/>
  <c r="X5329" i="12"/>
  <c r="X5330" i="12"/>
  <c r="X5331" i="12"/>
  <c r="X5332" i="12"/>
  <c r="X5333" i="12"/>
  <c r="X5334" i="12"/>
  <c r="X5335" i="12"/>
  <c r="X5336" i="12"/>
  <c r="X5337" i="12"/>
  <c r="X5338" i="12"/>
  <c r="X5339" i="12"/>
  <c r="X5340" i="12"/>
  <c r="X5341" i="12"/>
  <c r="X5342" i="12"/>
  <c r="X5343" i="12"/>
  <c r="X5344" i="12"/>
  <c r="X5345" i="12"/>
  <c r="X5346" i="12"/>
  <c r="X5347" i="12"/>
  <c r="X5348" i="12"/>
  <c r="X5349" i="12"/>
  <c r="X5350" i="12"/>
  <c r="X5351" i="12"/>
  <c r="X5352" i="12"/>
  <c r="X5353" i="12"/>
  <c r="X5354" i="12"/>
  <c r="X5355" i="12"/>
  <c r="X5356" i="12"/>
  <c r="X5357" i="12"/>
  <c r="X5358" i="12"/>
  <c r="X5359" i="12"/>
  <c r="X5360" i="12"/>
  <c r="X5361" i="12"/>
  <c r="X5362" i="12"/>
  <c r="X5363" i="12"/>
  <c r="X5364" i="12"/>
  <c r="X5365" i="12"/>
  <c r="X5366" i="12"/>
  <c r="X5367" i="12"/>
  <c r="X5368" i="12"/>
  <c r="X5369" i="12"/>
  <c r="X5370" i="12"/>
  <c r="X5371" i="12"/>
  <c r="X5372" i="12"/>
  <c r="X5373" i="12"/>
  <c r="X5374" i="12"/>
  <c r="X5375" i="12"/>
  <c r="X5376" i="12"/>
  <c r="X5377" i="12"/>
  <c r="X5378" i="12"/>
  <c r="X5379" i="12"/>
  <c r="X5380" i="12"/>
  <c r="X5381" i="12"/>
  <c r="X5382" i="12"/>
  <c r="X5383" i="12"/>
  <c r="X5384" i="12"/>
  <c r="X5385" i="12"/>
  <c r="X5386" i="12"/>
  <c r="X5387" i="12"/>
  <c r="X5388" i="12"/>
  <c r="X5389" i="12"/>
  <c r="X5390" i="12"/>
  <c r="X5391" i="12"/>
  <c r="X5392" i="12"/>
  <c r="X5393" i="12"/>
  <c r="X5394" i="12"/>
  <c r="X5395" i="12"/>
  <c r="X5396" i="12"/>
  <c r="X5397" i="12"/>
  <c r="X5398" i="12"/>
  <c r="X5399" i="12"/>
  <c r="X5400" i="12"/>
  <c r="X5401" i="12"/>
  <c r="X5402" i="12"/>
  <c r="X5403" i="12"/>
  <c r="X5404" i="12"/>
  <c r="X5405" i="12"/>
  <c r="X5406" i="12"/>
  <c r="X5407" i="12"/>
  <c r="X5408" i="12"/>
  <c r="X5409" i="12"/>
  <c r="X5410" i="12"/>
  <c r="X5411" i="12"/>
  <c r="X5412" i="12"/>
  <c r="X5413" i="12"/>
  <c r="X5414" i="12"/>
  <c r="X5415" i="12"/>
  <c r="X5416" i="12"/>
  <c r="X5417" i="12"/>
  <c r="X5418" i="12"/>
  <c r="X5419" i="12"/>
  <c r="X5420" i="12"/>
  <c r="X5421" i="12"/>
  <c r="X5422" i="12"/>
  <c r="X5423" i="12"/>
  <c r="X5424" i="12"/>
  <c r="X5425" i="12"/>
  <c r="X5426" i="12"/>
  <c r="X5427" i="12"/>
  <c r="X5428" i="12"/>
  <c r="X5429" i="12"/>
  <c r="X5430" i="12"/>
  <c r="X5431" i="12"/>
  <c r="X5432" i="12"/>
  <c r="X5433" i="12"/>
  <c r="X5434" i="12"/>
  <c r="X5435" i="12"/>
  <c r="X5436" i="12"/>
  <c r="X5437" i="12"/>
  <c r="X5438" i="12"/>
  <c r="X5439" i="12"/>
  <c r="X5440" i="12"/>
  <c r="X5441" i="12"/>
  <c r="X5442" i="12"/>
  <c r="X5443" i="12"/>
  <c r="X5444" i="12"/>
  <c r="X5445" i="12"/>
  <c r="X5446" i="12"/>
  <c r="X5447" i="12"/>
  <c r="X5448" i="12"/>
  <c r="X5449" i="12"/>
  <c r="X5450" i="12"/>
  <c r="X5451" i="12"/>
  <c r="X5452" i="12"/>
  <c r="X5453" i="12"/>
  <c r="X5454" i="12"/>
  <c r="X5455" i="12"/>
  <c r="X5456" i="12"/>
  <c r="X5457" i="12"/>
  <c r="X5458" i="12"/>
  <c r="X5459" i="12"/>
  <c r="X5460" i="12"/>
  <c r="X5461" i="12"/>
  <c r="X5462" i="12"/>
  <c r="X5463" i="12"/>
  <c r="X5464" i="12"/>
  <c r="X5465" i="12"/>
  <c r="X5466" i="12"/>
  <c r="X5467" i="12"/>
  <c r="X5468" i="12"/>
  <c r="X5469" i="12"/>
  <c r="X5470" i="12"/>
  <c r="X5471" i="12"/>
  <c r="X5472" i="12"/>
  <c r="X5473" i="12"/>
  <c r="X5474" i="12"/>
  <c r="X5475" i="12"/>
  <c r="X5476" i="12"/>
  <c r="X5477" i="12"/>
  <c r="X5478" i="12"/>
  <c r="X5479" i="12"/>
  <c r="X5480" i="12"/>
  <c r="X5481" i="12"/>
  <c r="X5482" i="12"/>
  <c r="X5483" i="12"/>
  <c r="X5484" i="12"/>
  <c r="X5485" i="12"/>
  <c r="X5486" i="12"/>
  <c r="X5487" i="12"/>
  <c r="X5488" i="12"/>
  <c r="X5489" i="12"/>
  <c r="X5490" i="12"/>
  <c r="X5491" i="12"/>
  <c r="X5492" i="12"/>
  <c r="X5493" i="12"/>
  <c r="X5494" i="12"/>
  <c r="X5495" i="12"/>
  <c r="X5496" i="12"/>
  <c r="X5497" i="12"/>
  <c r="X5498" i="12"/>
  <c r="X5499" i="12"/>
  <c r="X5500" i="12"/>
  <c r="X5501" i="12"/>
  <c r="X5502" i="12"/>
  <c r="X5503" i="12"/>
  <c r="X5504" i="12"/>
  <c r="X5505" i="12"/>
  <c r="X5506" i="12"/>
  <c r="X5507" i="12"/>
  <c r="X5508" i="12"/>
  <c r="X5509" i="12"/>
  <c r="X5510" i="12"/>
  <c r="X5511" i="12"/>
  <c r="X5512" i="12"/>
  <c r="X5513" i="12"/>
  <c r="X5514" i="12"/>
  <c r="X5515" i="12"/>
  <c r="X5516" i="12"/>
  <c r="X5517" i="12"/>
  <c r="X5518" i="12"/>
  <c r="X5519" i="12"/>
  <c r="X5520" i="12"/>
  <c r="X5521" i="12"/>
  <c r="X5522" i="12"/>
  <c r="X5523" i="12"/>
  <c r="X5524" i="12"/>
  <c r="X5525" i="12"/>
  <c r="X5526" i="12"/>
  <c r="X5527" i="12"/>
  <c r="X5528" i="12"/>
  <c r="X5529" i="12"/>
  <c r="X5530" i="12"/>
  <c r="X5531" i="12"/>
  <c r="X5532" i="12"/>
  <c r="X5533" i="12"/>
  <c r="X5534" i="12"/>
  <c r="X5535" i="12"/>
  <c r="X5536" i="12"/>
  <c r="X5537" i="12"/>
  <c r="X5538" i="12"/>
  <c r="X5539" i="12"/>
  <c r="X5540" i="12"/>
  <c r="X5541" i="12"/>
  <c r="X5542" i="12"/>
  <c r="X5543" i="12"/>
  <c r="X5544" i="12"/>
  <c r="X5545" i="12"/>
  <c r="X5546" i="12"/>
  <c r="X5547" i="12"/>
  <c r="X5548" i="12"/>
  <c r="X5549" i="12"/>
  <c r="X5550" i="12"/>
  <c r="X5551" i="12"/>
  <c r="X5552" i="12"/>
  <c r="X5553" i="12"/>
  <c r="X5554" i="12"/>
  <c r="X5555" i="12"/>
  <c r="X5556" i="12"/>
  <c r="X5557" i="12"/>
  <c r="X5558" i="12"/>
  <c r="X5559" i="12"/>
  <c r="X5560" i="12"/>
  <c r="X5561" i="12"/>
  <c r="X5562" i="12"/>
  <c r="X5563" i="12"/>
  <c r="X5564" i="12"/>
  <c r="X5565" i="12"/>
  <c r="X5566" i="12"/>
  <c r="X5567" i="12"/>
  <c r="X5568" i="12"/>
  <c r="X5569" i="12"/>
  <c r="X5570" i="12"/>
  <c r="X5571" i="12"/>
  <c r="X5572" i="12"/>
  <c r="X5573" i="12"/>
  <c r="X5574" i="12"/>
  <c r="X5575" i="12"/>
  <c r="X5576" i="12"/>
  <c r="X5577" i="12"/>
  <c r="X5578" i="12"/>
  <c r="X5579" i="12"/>
  <c r="X5580" i="12"/>
  <c r="X5581" i="12"/>
  <c r="X5582" i="12"/>
  <c r="X5583" i="12"/>
  <c r="X5584" i="12"/>
  <c r="X5585" i="12"/>
  <c r="X5586" i="12"/>
  <c r="X5587" i="12"/>
  <c r="X5588" i="12"/>
  <c r="X5589" i="12"/>
  <c r="X5590" i="12"/>
  <c r="X5591" i="12"/>
  <c r="X5592" i="12"/>
  <c r="X5593" i="12"/>
  <c r="X5594" i="12"/>
  <c r="X5595" i="12"/>
  <c r="X5596" i="12"/>
  <c r="X5597" i="12"/>
  <c r="X5598" i="12"/>
  <c r="X5599" i="12"/>
  <c r="X5600" i="12"/>
  <c r="X5601" i="12"/>
  <c r="X5602" i="12"/>
  <c r="X5603" i="12"/>
  <c r="X5604" i="12"/>
  <c r="X5605" i="12"/>
  <c r="X5606" i="12"/>
  <c r="X5607" i="12"/>
  <c r="X5608" i="12"/>
  <c r="X5609" i="12"/>
  <c r="X5610" i="12"/>
  <c r="X5611" i="12"/>
  <c r="X5612" i="12"/>
  <c r="X5613" i="12"/>
  <c r="X5614" i="12"/>
  <c r="X5615" i="12"/>
  <c r="X5616" i="12"/>
  <c r="X5617" i="12"/>
  <c r="X5618" i="12"/>
  <c r="X5619" i="12"/>
  <c r="X5620" i="12"/>
  <c r="X5621" i="12"/>
  <c r="X5622" i="12"/>
  <c r="X5623" i="12"/>
  <c r="X5624" i="12"/>
  <c r="X5625" i="12"/>
  <c r="X5626" i="12"/>
  <c r="X5627" i="12"/>
  <c r="X5628" i="12"/>
  <c r="X5629" i="12"/>
  <c r="X5630" i="12"/>
  <c r="X5631" i="12"/>
  <c r="X5632" i="12"/>
  <c r="X5633" i="12"/>
  <c r="X5634" i="12"/>
  <c r="X5635" i="12"/>
  <c r="X5636" i="12"/>
  <c r="X5637" i="12"/>
  <c r="X5638" i="12"/>
  <c r="X5639" i="12"/>
  <c r="X5640" i="12"/>
  <c r="X5641" i="12"/>
  <c r="X5642" i="12"/>
  <c r="X5643" i="12"/>
  <c r="X5644" i="12"/>
  <c r="X5645" i="12"/>
  <c r="X5646" i="12"/>
  <c r="X5647" i="12"/>
  <c r="X5648" i="12"/>
  <c r="X5649" i="12"/>
  <c r="X5650" i="12"/>
  <c r="X5651" i="12"/>
  <c r="X5652" i="12"/>
  <c r="X5653" i="12"/>
  <c r="X5654" i="12"/>
  <c r="X5655" i="12"/>
  <c r="X5656" i="12"/>
  <c r="X5657" i="12"/>
  <c r="X5658" i="12"/>
  <c r="X5659" i="12"/>
  <c r="X5660" i="12"/>
  <c r="X5661" i="12"/>
  <c r="X5662" i="12"/>
  <c r="X5663" i="12"/>
  <c r="X5664" i="12"/>
  <c r="X5665" i="12"/>
  <c r="X5666" i="12"/>
  <c r="X5667" i="12"/>
  <c r="X5668" i="12"/>
  <c r="X5669" i="12"/>
  <c r="X5670" i="12"/>
  <c r="X5671" i="12"/>
  <c r="X5672" i="12"/>
  <c r="X5673" i="12"/>
  <c r="X5674" i="12"/>
  <c r="X5675" i="12"/>
  <c r="X5676" i="12"/>
  <c r="X5677" i="12"/>
  <c r="X5678" i="12"/>
  <c r="X5679" i="12"/>
  <c r="X5680" i="12"/>
  <c r="X5681" i="12"/>
  <c r="X5682" i="12"/>
  <c r="X5683" i="12"/>
  <c r="X5684" i="12"/>
  <c r="X5685" i="12"/>
  <c r="X5686" i="12"/>
  <c r="X5687" i="12"/>
  <c r="X5688" i="12"/>
  <c r="X5689" i="12"/>
  <c r="X5690" i="12"/>
  <c r="X5691" i="12"/>
  <c r="X5692" i="12"/>
  <c r="X5693" i="12"/>
  <c r="X5694" i="12"/>
  <c r="X5695" i="12"/>
  <c r="X5696" i="12"/>
  <c r="X5697" i="12"/>
  <c r="X5698" i="12"/>
  <c r="X5699" i="12"/>
  <c r="X5700" i="12"/>
  <c r="X5701" i="12"/>
  <c r="X5702" i="12"/>
  <c r="X5703" i="12"/>
  <c r="X5704" i="12"/>
  <c r="X5705" i="12"/>
  <c r="X5706" i="12"/>
  <c r="X5707" i="12"/>
  <c r="X5708" i="12"/>
  <c r="X5709" i="12"/>
  <c r="X5710" i="12"/>
  <c r="X5711" i="12"/>
  <c r="X5712" i="12"/>
  <c r="X5713" i="12"/>
  <c r="X5714" i="12"/>
  <c r="X5715" i="12"/>
  <c r="X5716" i="12"/>
  <c r="X5717" i="12"/>
  <c r="X5718" i="12"/>
  <c r="X5719" i="12"/>
  <c r="X5720" i="12"/>
  <c r="X5721" i="12"/>
  <c r="X5722" i="12"/>
  <c r="X5723" i="12"/>
  <c r="X5724" i="12"/>
  <c r="X5725" i="12"/>
  <c r="X5726" i="12"/>
  <c r="X5727" i="12"/>
  <c r="X5728" i="12"/>
  <c r="X5729" i="12"/>
  <c r="X5730" i="12"/>
  <c r="X5731" i="12"/>
  <c r="X5732" i="12"/>
  <c r="X5733" i="12"/>
  <c r="X5734" i="12"/>
  <c r="X5735" i="12"/>
  <c r="X5736" i="12"/>
  <c r="X5737" i="12"/>
  <c r="X5738" i="12"/>
  <c r="X5739" i="12"/>
  <c r="X5740" i="12"/>
  <c r="X5741" i="12"/>
  <c r="X5742" i="12"/>
  <c r="X5743" i="12"/>
  <c r="X5744" i="12"/>
  <c r="X5745" i="12"/>
  <c r="X5746" i="12"/>
  <c r="X5747" i="12"/>
  <c r="X5748" i="12"/>
  <c r="X5749" i="12"/>
  <c r="X5750" i="12"/>
  <c r="X5751" i="12"/>
  <c r="X5752" i="12"/>
  <c r="X5753" i="12"/>
  <c r="X5754" i="12"/>
  <c r="X5755" i="12"/>
  <c r="X5756" i="12"/>
  <c r="X5757" i="12"/>
  <c r="X5758" i="12"/>
  <c r="X5759" i="12"/>
  <c r="X5760" i="12"/>
  <c r="X5761" i="12"/>
  <c r="X5762" i="12"/>
  <c r="X5763" i="12"/>
  <c r="X5764" i="12"/>
  <c r="X5765" i="12"/>
  <c r="X5766" i="12"/>
  <c r="X5767" i="12"/>
  <c r="X5768" i="12"/>
  <c r="X5769" i="12"/>
  <c r="X5770" i="12"/>
  <c r="X5771" i="12"/>
  <c r="X5772" i="12"/>
  <c r="X5773" i="12"/>
  <c r="X5774" i="12"/>
  <c r="X5775" i="12"/>
  <c r="X5776" i="12"/>
  <c r="X5777" i="12"/>
  <c r="X5778" i="12"/>
  <c r="X5779" i="12"/>
  <c r="X5780" i="12"/>
  <c r="X5781" i="12"/>
  <c r="X5782" i="12"/>
  <c r="X5783" i="12"/>
  <c r="X5784" i="12"/>
  <c r="X5785" i="12"/>
  <c r="X5786" i="12"/>
  <c r="X5787" i="12"/>
  <c r="X5788" i="12"/>
  <c r="X5789" i="12"/>
  <c r="X5790" i="12"/>
  <c r="X5791" i="12"/>
  <c r="X5792" i="12"/>
  <c r="X5793" i="12"/>
  <c r="X5794" i="12"/>
  <c r="X5795" i="12"/>
  <c r="X5796" i="12"/>
  <c r="X5797" i="12"/>
  <c r="X5798" i="12"/>
  <c r="X5799" i="12"/>
  <c r="X5800" i="12"/>
  <c r="X5801" i="12"/>
  <c r="X5802" i="12"/>
  <c r="X5803" i="12"/>
  <c r="X5804" i="12"/>
  <c r="X5805" i="12"/>
  <c r="X5806" i="12"/>
  <c r="X5807" i="12"/>
  <c r="X5808" i="12"/>
  <c r="X5809" i="12"/>
  <c r="X5810" i="12"/>
  <c r="X5811" i="12"/>
  <c r="X5812" i="12"/>
  <c r="X5813" i="12"/>
  <c r="X5814" i="12"/>
  <c r="X5815" i="12"/>
  <c r="X5816" i="12"/>
  <c r="X5817" i="12"/>
  <c r="X5818" i="12"/>
  <c r="X5819" i="12"/>
  <c r="X5820" i="12"/>
  <c r="X5821" i="12"/>
  <c r="X5822" i="12"/>
  <c r="X5823" i="12"/>
  <c r="X5824" i="12"/>
  <c r="X5825" i="12"/>
  <c r="X5826" i="12"/>
  <c r="X5827" i="12"/>
  <c r="X5828" i="12"/>
  <c r="X5829" i="12"/>
  <c r="X5830" i="12"/>
  <c r="X5831" i="12"/>
  <c r="X5832" i="12"/>
  <c r="X5833" i="12"/>
  <c r="X5834" i="12"/>
  <c r="X5835" i="12"/>
  <c r="X5836" i="12"/>
  <c r="X5837" i="12"/>
  <c r="X5838" i="12"/>
  <c r="X5839" i="12"/>
  <c r="X5840" i="12"/>
  <c r="X5841" i="12"/>
  <c r="X5842" i="12"/>
  <c r="X5843" i="12"/>
  <c r="X5844" i="12"/>
  <c r="X5845" i="12"/>
  <c r="X5846" i="12"/>
  <c r="X5847" i="12"/>
  <c r="X5848" i="12"/>
  <c r="X5849" i="12"/>
  <c r="X5850" i="12"/>
  <c r="X5851" i="12"/>
  <c r="X5852" i="12"/>
  <c r="X5853" i="12"/>
  <c r="X5854" i="12"/>
  <c r="X5855" i="12"/>
  <c r="X5856" i="12"/>
  <c r="X5857" i="12"/>
  <c r="X5858" i="12"/>
  <c r="X5859" i="12"/>
  <c r="X5860" i="12"/>
  <c r="X5861" i="12"/>
  <c r="X5862" i="12"/>
  <c r="X5863" i="12"/>
  <c r="X5864" i="12"/>
  <c r="X5865" i="12"/>
  <c r="X5866" i="12"/>
  <c r="X5867" i="12"/>
  <c r="X5868" i="12"/>
  <c r="X5869" i="12"/>
  <c r="X5870" i="12"/>
  <c r="X5871" i="12"/>
  <c r="X5872" i="12"/>
  <c r="X5873" i="12"/>
  <c r="X5874" i="12"/>
  <c r="X5875" i="12"/>
  <c r="X5876" i="12"/>
  <c r="X5877" i="12"/>
  <c r="X5878" i="12"/>
  <c r="X5879" i="12"/>
  <c r="X5880" i="12"/>
  <c r="X5881" i="12"/>
  <c r="X5882" i="12"/>
  <c r="X5883" i="12"/>
  <c r="X5884" i="12"/>
  <c r="X5885" i="12"/>
  <c r="X5886" i="12"/>
  <c r="X5887" i="12"/>
  <c r="X5888" i="12"/>
  <c r="X5889" i="12"/>
  <c r="X5890" i="12"/>
  <c r="X5891" i="12"/>
  <c r="X5892" i="12"/>
  <c r="X5893" i="12"/>
  <c r="X5894" i="12"/>
  <c r="X5895" i="12"/>
  <c r="X5896" i="12"/>
  <c r="X5897" i="12"/>
  <c r="X5898" i="12"/>
  <c r="X5899" i="12"/>
  <c r="X5900" i="12"/>
  <c r="X5901" i="12"/>
  <c r="X5902" i="12"/>
  <c r="X5903" i="12"/>
  <c r="X5904" i="12"/>
  <c r="X5905" i="12"/>
  <c r="X5906" i="12"/>
  <c r="X5907" i="12"/>
  <c r="X5908" i="12"/>
  <c r="X5909" i="12"/>
  <c r="X5910" i="12"/>
  <c r="X5911" i="12"/>
  <c r="X5912" i="12"/>
  <c r="X5913" i="12"/>
  <c r="X5914" i="12"/>
  <c r="X5915" i="12"/>
  <c r="X5916" i="12"/>
  <c r="X5917" i="12"/>
  <c r="X5918" i="12"/>
  <c r="X5919" i="12"/>
  <c r="X5920" i="12"/>
  <c r="X5921" i="12"/>
  <c r="X5922" i="12"/>
  <c r="X5923" i="12"/>
  <c r="X5924" i="12"/>
  <c r="X5925" i="12"/>
  <c r="X5926" i="12"/>
  <c r="X5927" i="12"/>
  <c r="X5928" i="12"/>
  <c r="X5929" i="12"/>
  <c r="X5930" i="12"/>
  <c r="X5931" i="12"/>
  <c r="X5932" i="12"/>
  <c r="X5933" i="12"/>
  <c r="X5934" i="12"/>
  <c r="X5935" i="12"/>
  <c r="X5936" i="12"/>
  <c r="X5937" i="12"/>
  <c r="X5938" i="12"/>
  <c r="X5939" i="12"/>
  <c r="X5940" i="12"/>
  <c r="X5941" i="12"/>
  <c r="X5942" i="12"/>
  <c r="X5943" i="12"/>
  <c r="X5944" i="12"/>
  <c r="X5945" i="12"/>
  <c r="X5946" i="12"/>
  <c r="X5947" i="12"/>
  <c r="X5948" i="12"/>
  <c r="X5949" i="12"/>
  <c r="X5950" i="12"/>
  <c r="X5951" i="12"/>
  <c r="X5952" i="12"/>
  <c r="X5953" i="12"/>
  <c r="X5954" i="12"/>
  <c r="X5955" i="12"/>
  <c r="X5956" i="12"/>
  <c r="X5957" i="12"/>
  <c r="X5958" i="12"/>
  <c r="X5959" i="12"/>
  <c r="X5960" i="12"/>
  <c r="X5961" i="12"/>
  <c r="X5962" i="12"/>
  <c r="X5963" i="12"/>
  <c r="X5964" i="12"/>
  <c r="X5965" i="12"/>
  <c r="X5966" i="12"/>
  <c r="X5967" i="12"/>
  <c r="X5968" i="12"/>
  <c r="X5969" i="12"/>
  <c r="X5970" i="12"/>
  <c r="X5971" i="12"/>
  <c r="X5972" i="12"/>
  <c r="X5973" i="12"/>
  <c r="X5974" i="12"/>
  <c r="X5975" i="12"/>
  <c r="X5976" i="12"/>
  <c r="X5977" i="12"/>
  <c r="X5978" i="12"/>
  <c r="X5979" i="12"/>
  <c r="X5980" i="12"/>
  <c r="X5981" i="12"/>
  <c r="X5982" i="12"/>
  <c r="X5983" i="12"/>
  <c r="X5984" i="12"/>
  <c r="X5985" i="12"/>
  <c r="X5986" i="12"/>
  <c r="X5987" i="12"/>
  <c r="X5988" i="12"/>
  <c r="X5989" i="12"/>
  <c r="X5990" i="12"/>
  <c r="X5991" i="12"/>
  <c r="X5992" i="12"/>
  <c r="X5993" i="12"/>
  <c r="X5994" i="12"/>
  <c r="X5995" i="12"/>
  <c r="X5996" i="12"/>
  <c r="X5997" i="12"/>
  <c r="X5998" i="12"/>
  <c r="X5999" i="12"/>
  <c r="X6000" i="12"/>
  <c r="X6001" i="12"/>
  <c r="X6002" i="12"/>
  <c r="X6003" i="12"/>
  <c r="X6004" i="12"/>
  <c r="X6005" i="12"/>
  <c r="X6006" i="12"/>
  <c r="X6007" i="12"/>
  <c r="X6008" i="12"/>
  <c r="X6009" i="12"/>
  <c r="X6010" i="12"/>
  <c r="X6011" i="12"/>
  <c r="X6012" i="12"/>
  <c r="X6013" i="12"/>
  <c r="X6014" i="12"/>
  <c r="X6015" i="12"/>
  <c r="X6016" i="12"/>
  <c r="X6017" i="12"/>
  <c r="X6018" i="12"/>
  <c r="X6019" i="12"/>
  <c r="X6020" i="12"/>
  <c r="X6021" i="12"/>
  <c r="X6022" i="12"/>
  <c r="X6023" i="12"/>
  <c r="X6024" i="12"/>
  <c r="X6025" i="12"/>
  <c r="X6026" i="12"/>
  <c r="X6027" i="12"/>
  <c r="X6028" i="12"/>
  <c r="X6029" i="12"/>
  <c r="X6030" i="12"/>
  <c r="X6031" i="12"/>
  <c r="X6032" i="12"/>
  <c r="X6033" i="12"/>
  <c r="X6034" i="12"/>
  <c r="X6035" i="12"/>
  <c r="X6036" i="12"/>
  <c r="X6037" i="12"/>
  <c r="X6038" i="12"/>
  <c r="X6039" i="12"/>
  <c r="X6040" i="12"/>
  <c r="X6041" i="12"/>
  <c r="X6042" i="12"/>
  <c r="X6043" i="12"/>
  <c r="X6044" i="12"/>
  <c r="X6045" i="12"/>
  <c r="X6046" i="12"/>
  <c r="X6047" i="12"/>
  <c r="X6048" i="12"/>
  <c r="X6049" i="12"/>
  <c r="X6050" i="12"/>
  <c r="X6051" i="12"/>
  <c r="X6052" i="12"/>
  <c r="X6053" i="12"/>
  <c r="X6054" i="12"/>
  <c r="X6055" i="12"/>
  <c r="X6056" i="12"/>
  <c r="X6057" i="12"/>
  <c r="X6058" i="12"/>
  <c r="X6059" i="12"/>
  <c r="X6060" i="12"/>
  <c r="X6061" i="12"/>
  <c r="X6062" i="12"/>
  <c r="X6063" i="12"/>
  <c r="X6064" i="12"/>
  <c r="X6065" i="12"/>
  <c r="X6066" i="12"/>
  <c r="X6067" i="12"/>
  <c r="X6068" i="12"/>
  <c r="X6069" i="12"/>
  <c r="X6070" i="12"/>
  <c r="X6071" i="12"/>
  <c r="X6072" i="12"/>
  <c r="X6073" i="12"/>
  <c r="X6074" i="12"/>
  <c r="X6075" i="12"/>
  <c r="X6076" i="12"/>
  <c r="X6077" i="12"/>
  <c r="X6078" i="12"/>
  <c r="X6079" i="12"/>
  <c r="X6080" i="12"/>
  <c r="X6081" i="12"/>
  <c r="X6082" i="12"/>
  <c r="X6083" i="12"/>
  <c r="X6084" i="12"/>
  <c r="X6085" i="12"/>
  <c r="X6086" i="12"/>
  <c r="X6087" i="12"/>
  <c r="X6088" i="12"/>
  <c r="X6089" i="12"/>
  <c r="X6090" i="12"/>
  <c r="X6091" i="12"/>
  <c r="X6092" i="12"/>
  <c r="X6093" i="12"/>
  <c r="X6094" i="12"/>
  <c r="X6095" i="12"/>
  <c r="X6096" i="12"/>
  <c r="X6097" i="12"/>
  <c r="X6098" i="12"/>
  <c r="X6099" i="12"/>
  <c r="X6100" i="12"/>
  <c r="X6101" i="12"/>
  <c r="X6102" i="12"/>
  <c r="X6103" i="12"/>
  <c r="X6104" i="12"/>
  <c r="X6105" i="12"/>
  <c r="X6106" i="12"/>
  <c r="X6107" i="12"/>
  <c r="X6108" i="12"/>
  <c r="X6109" i="12"/>
  <c r="X6110" i="12"/>
  <c r="X6111" i="12"/>
  <c r="X6112" i="12"/>
  <c r="X6113" i="12"/>
  <c r="X6114" i="12"/>
  <c r="X6115" i="12"/>
  <c r="X6116" i="12"/>
  <c r="X6117" i="12"/>
  <c r="X6118" i="12"/>
  <c r="X6119" i="12"/>
  <c r="X6120" i="12"/>
  <c r="X6121" i="12"/>
  <c r="X6122" i="12"/>
  <c r="X6123" i="12"/>
  <c r="X6124" i="12"/>
  <c r="X6125" i="12"/>
  <c r="X6126" i="12"/>
  <c r="X6127" i="12"/>
  <c r="X6128" i="12"/>
  <c r="X6129" i="12"/>
  <c r="X6130" i="12"/>
  <c r="X6131" i="12"/>
  <c r="X6132" i="12"/>
  <c r="X6133" i="12"/>
  <c r="X6134" i="12"/>
  <c r="X6135" i="12"/>
  <c r="X6136" i="12"/>
  <c r="X6137" i="12"/>
  <c r="X6138" i="12"/>
  <c r="X6139" i="12"/>
  <c r="X6140" i="12"/>
  <c r="X6141" i="12"/>
  <c r="X6142" i="12"/>
  <c r="X6143" i="12"/>
  <c r="X6144" i="12"/>
  <c r="X6145" i="12"/>
  <c r="X6146" i="12"/>
  <c r="X6147" i="12"/>
  <c r="X6148" i="12"/>
  <c r="X6149" i="12"/>
  <c r="X6150" i="12"/>
  <c r="X6151" i="12"/>
  <c r="X6152" i="12"/>
  <c r="X6153" i="12"/>
  <c r="X6154" i="12"/>
  <c r="X6155" i="12"/>
  <c r="X6156" i="12"/>
  <c r="X6157" i="12"/>
  <c r="X6158" i="12"/>
  <c r="X6159" i="12"/>
  <c r="X6160" i="12"/>
  <c r="X6161" i="12"/>
  <c r="X6162" i="12"/>
  <c r="X6163" i="12"/>
  <c r="X6164" i="12"/>
  <c r="X6165" i="12"/>
  <c r="X6166" i="12"/>
  <c r="X6167" i="12"/>
  <c r="X6168" i="12"/>
  <c r="X6169" i="12"/>
  <c r="X6170" i="12"/>
  <c r="X6171" i="12"/>
  <c r="X6172" i="12"/>
  <c r="X6173" i="12"/>
  <c r="X6174" i="12"/>
  <c r="X6175" i="12"/>
  <c r="X6176" i="12"/>
  <c r="X6177" i="12"/>
  <c r="X6178" i="12"/>
  <c r="X6179" i="12"/>
  <c r="X6180" i="12"/>
  <c r="X6181" i="12"/>
  <c r="X6182" i="12"/>
  <c r="X6183" i="12"/>
  <c r="X6184" i="12"/>
  <c r="X6185" i="12"/>
  <c r="X6186" i="12"/>
  <c r="X6187" i="12"/>
  <c r="X6188" i="12"/>
  <c r="X6189" i="12"/>
  <c r="X6190" i="12"/>
  <c r="X6191" i="12"/>
  <c r="X6192" i="12"/>
  <c r="X6193" i="12"/>
  <c r="X6194" i="12"/>
  <c r="X6195" i="12"/>
  <c r="X6196" i="12"/>
  <c r="X6197" i="12"/>
  <c r="X6198" i="12"/>
  <c r="X6199" i="12"/>
  <c r="X6200" i="12"/>
  <c r="X6201" i="12"/>
  <c r="X6202" i="12"/>
  <c r="X6203" i="12"/>
  <c r="X6204" i="12"/>
  <c r="X6205" i="12"/>
  <c r="X6206" i="12"/>
  <c r="X6207" i="12"/>
  <c r="X6208" i="12"/>
  <c r="X6209" i="12"/>
  <c r="X6210" i="12"/>
  <c r="X6211" i="12"/>
  <c r="X6212" i="12"/>
  <c r="X6213" i="12"/>
  <c r="X6214" i="12"/>
  <c r="X6215" i="12"/>
  <c r="X6216" i="12"/>
  <c r="X6217" i="12"/>
  <c r="X6218" i="12"/>
  <c r="X6219" i="12"/>
  <c r="X6220" i="12"/>
  <c r="X6221" i="12"/>
  <c r="X6222" i="12"/>
  <c r="X6223" i="12"/>
  <c r="X6224" i="12"/>
  <c r="X6225" i="12"/>
  <c r="X6226" i="12"/>
  <c r="X6227" i="12"/>
  <c r="X6228" i="12"/>
  <c r="X6229" i="12"/>
  <c r="X6230" i="12"/>
  <c r="X6231" i="12"/>
  <c r="X6232" i="12"/>
  <c r="X6233" i="12"/>
  <c r="X6234" i="12"/>
  <c r="X6235" i="12"/>
  <c r="X6236" i="12"/>
  <c r="X6237" i="12"/>
  <c r="X6238" i="12"/>
  <c r="X6239" i="12"/>
  <c r="X6240" i="12"/>
  <c r="X6241" i="12"/>
  <c r="X6242" i="12"/>
  <c r="X6243" i="12"/>
  <c r="X6244" i="12"/>
  <c r="X6245" i="12"/>
  <c r="X6246" i="12"/>
  <c r="X6247" i="12"/>
  <c r="X6248" i="12"/>
  <c r="X6249" i="12"/>
  <c r="X6250" i="12"/>
  <c r="X6251" i="12"/>
  <c r="X6252" i="12"/>
  <c r="X6253" i="12"/>
  <c r="X6254" i="12"/>
  <c r="X6255" i="12"/>
  <c r="X6256" i="12"/>
  <c r="X6257" i="12"/>
  <c r="X6258" i="12"/>
  <c r="X6259" i="12"/>
  <c r="X6260" i="12"/>
  <c r="X6261" i="12"/>
  <c r="X6262" i="12"/>
  <c r="X6263" i="12"/>
  <c r="X6264" i="12"/>
  <c r="X6265" i="12"/>
  <c r="X6266" i="12"/>
  <c r="X6267" i="12"/>
  <c r="X6268" i="12"/>
  <c r="X6269" i="12"/>
  <c r="X6270" i="12"/>
  <c r="X6271" i="12"/>
  <c r="X6272" i="12"/>
  <c r="X6273" i="12"/>
  <c r="X6274" i="12"/>
  <c r="X6275" i="12"/>
  <c r="X6276" i="12"/>
  <c r="X6277" i="12"/>
  <c r="X6278" i="12"/>
  <c r="X6279" i="12"/>
  <c r="X6280" i="12"/>
  <c r="X6281" i="12"/>
  <c r="X6282" i="12"/>
  <c r="X6283" i="12"/>
  <c r="X6284" i="12"/>
  <c r="X6285" i="12"/>
  <c r="X6286" i="12"/>
  <c r="X6287" i="12"/>
  <c r="X6288" i="12"/>
  <c r="X6289" i="12"/>
  <c r="X6290" i="12"/>
  <c r="X6291" i="12"/>
  <c r="X6292" i="12"/>
  <c r="X6293" i="12"/>
  <c r="X6294" i="12"/>
  <c r="X6295" i="12"/>
  <c r="X6296" i="12"/>
  <c r="X6297" i="12"/>
  <c r="X6298" i="12"/>
  <c r="X6299" i="12"/>
  <c r="X6300" i="12"/>
  <c r="X6301" i="12"/>
  <c r="X6302" i="12"/>
  <c r="X6303" i="12"/>
  <c r="X6304" i="12"/>
  <c r="X6305" i="12"/>
  <c r="X6306" i="12"/>
  <c r="X6307" i="12"/>
  <c r="X6308" i="12"/>
  <c r="X6309" i="12"/>
  <c r="X6310" i="12"/>
  <c r="X6311" i="12"/>
  <c r="X6312" i="12"/>
  <c r="X6313" i="12"/>
  <c r="X6314" i="12"/>
  <c r="X6315" i="12"/>
  <c r="X6316" i="12"/>
  <c r="X6317" i="12"/>
  <c r="X6318" i="12"/>
  <c r="X6319" i="12"/>
  <c r="X6320" i="12"/>
  <c r="X6321" i="12"/>
  <c r="X6322" i="12"/>
  <c r="X6323" i="12"/>
  <c r="X6324" i="12"/>
  <c r="X6325" i="12"/>
  <c r="X6326" i="12"/>
  <c r="X6327" i="12"/>
  <c r="X6328" i="12"/>
  <c r="X6329" i="12"/>
  <c r="X6330" i="12"/>
  <c r="X6331" i="12"/>
  <c r="X6332" i="12"/>
  <c r="X6333" i="12"/>
  <c r="X6334" i="12"/>
  <c r="X6335" i="12"/>
  <c r="X6336" i="12"/>
  <c r="X6337" i="12"/>
  <c r="X6338" i="12"/>
  <c r="X6339" i="12"/>
  <c r="X6340" i="12"/>
  <c r="X6341" i="12"/>
  <c r="X6342" i="12"/>
  <c r="X6343" i="12"/>
  <c r="X6344" i="12"/>
  <c r="X6345" i="12"/>
  <c r="X6346" i="12"/>
  <c r="X6347" i="12"/>
  <c r="X6348" i="12"/>
  <c r="X6349" i="12"/>
  <c r="X6350" i="12"/>
  <c r="X6351" i="12"/>
  <c r="X6352" i="12"/>
  <c r="X6353" i="12"/>
  <c r="X6354" i="12"/>
  <c r="X6355" i="12"/>
  <c r="X6356" i="12"/>
  <c r="X6357" i="12"/>
  <c r="X6358" i="12"/>
  <c r="X6359" i="12"/>
  <c r="X6360" i="12"/>
  <c r="X6361" i="12"/>
  <c r="X6362" i="12"/>
  <c r="X6363" i="12"/>
  <c r="X6364" i="12"/>
  <c r="X6365" i="12"/>
  <c r="X6366" i="12"/>
  <c r="X6367" i="12"/>
  <c r="X6368" i="12"/>
  <c r="X6369" i="12"/>
  <c r="X6370" i="12"/>
  <c r="X6371" i="12"/>
  <c r="X6372" i="12"/>
  <c r="X6373" i="12"/>
  <c r="X6374" i="12"/>
  <c r="X6375" i="12"/>
  <c r="X6376" i="12"/>
  <c r="X6377" i="12"/>
  <c r="X6378" i="12"/>
  <c r="X6379" i="12"/>
  <c r="X6380" i="12"/>
  <c r="X6381" i="12"/>
  <c r="X6382" i="12"/>
  <c r="X6383" i="12"/>
  <c r="X6384" i="12"/>
  <c r="X6385" i="12"/>
  <c r="X6386" i="12"/>
  <c r="X6387" i="12"/>
  <c r="X6388" i="12"/>
  <c r="X6389" i="12"/>
  <c r="X6390" i="12"/>
  <c r="X6391" i="12"/>
  <c r="X6392" i="12"/>
  <c r="X6393" i="12"/>
  <c r="X6394" i="12"/>
  <c r="X6395" i="12"/>
  <c r="X6396" i="12"/>
  <c r="X6397" i="12"/>
  <c r="X6398" i="12"/>
  <c r="X6399" i="12"/>
  <c r="X6400" i="12"/>
  <c r="X6401" i="12"/>
  <c r="X6402" i="12"/>
  <c r="X6403" i="12"/>
  <c r="X6404" i="12"/>
  <c r="X6405" i="12"/>
  <c r="X6406" i="12"/>
  <c r="X6407" i="12"/>
  <c r="X6408" i="12"/>
  <c r="X6409" i="12"/>
  <c r="X6410" i="12"/>
  <c r="X6411" i="12"/>
  <c r="X6412" i="12"/>
  <c r="X6413" i="12"/>
  <c r="X6414" i="12"/>
  <c r="X6415" i="12"/>
  <c r="X6416" i="12"/>
  <c r="X6417" i="12"/>
  <c r="X6418" i="12"/>
  <c r="X6419" i="12"/>
  <c r="X6420" i="12"/>
  <c r="X6421" i="12"/>
  <c r="X6422" i="12"/>
  <c r="X6423" i="12"/>
  <c r="X6424" i="12"/>
  <c r="X6425" i="12"/>
  <c r="X6426" i="12"/>
  <c r="X6427" i="12"/>
  <c r="X6428" i="12"/>
  <c r="X6429" i="12"/>
  <c r="X6430" i="12"/>
  <c r="X6431" i="12"/>
  <c r="X6432" i="12"/>
  <c r="X6433" i="12"/>
  <c r="X6434" i="12"/>
  <c r="X6435" i="12"/>
  <c r="X6436" i="12"/>
  <c r="X6437" i="12"/>
  <c r="X6438" i="12"/>
  <c r="X6439" i="12"/>
  <c r="X6440" i="12"/>
  <c r="X6441" i="12"/>
  <c r="X6442" i="12"/>
  <c r="X6443" i="12"/>
  <c r="X6444" i="12"/>
  <c r="X6445" i="12"/>
  <c r="X6446" i="12"/>
  <c r="X6447" i="12"/>
  <c r="X6448" i="12"/>
  <c r="X6449" i="12"/>
  <c r="X6450" i="12"/>
  <c r="X6451" i="12"/>
  <c r="X6452" i="12"/>
  <c r="X6453" i="12"/>
  <c r="X6454" i="12"/>
  <c r="X6455" i="12"/>
  <c r="X6456" i="12"/>
  <c r="X6457" i="12"/>
  <c r="X6458" i="12"/>
  <c r="X6459" i="12"/>
  <c r="X6460" i="12"/>
  <c r="X6461" i="12"/>
  <c r="X6462" i="12"/>
  <c r="X6463" i="12"/>
  <c r="X6464" i="12"/>
  <c r="X6465" i="12"/>
  <c r="X6466" i="12"/>
  <c r="X6467" i="12"/>
  <c r="X6468" i="12"/>
  <c r="X6469" i="12"/>
  <c r="X6470" i="12"/>
  <c r="X6471" i="12"/>
  <c r="X6472" i="12"/>
  <c r="X6473" i="12"/>
  <c r="X6474" i="12"/>
  <c r="X6475" i="12"/>
  <c r="X6476" i="12"/>
  <c r="X6477" i="12"/>
  <c r="X6478" i="12"/>
  <c r="X6479" i="12"/>
  <c r="X6480" i="12"/>
  <c r="X6481" i="12"/>
  <c r="X6482" i="12"/>
  <c r="X6483" i="12"/>
  <c r="X6484" i="12"/>
  <c r="X6485" i="12"/>
  <c r="X6486" i="12"/>
  <c r="X6487" i="12"/>
  <c r="X6488" i="12"/>
  <c r="X6489" i="12"/>
  <c r="X6490" i="12"/>
  <c r="X6491" i="12"/>
  <c r="X6492" i="12"/>
  <c r="X6493" i="12"/>
  <c r="X6494" i="12"/>
  <c r="X6495" i="12"/>
  <c r="X6496" i="12"/>
  <c r="X6497" i="12"/>
  <c r="X6498" i="12"/>
  <c r="X6499" i="12"/>
  <c r="X6500" i="12"/>
  <c r="X6501" i="12"/>
  <c r="X6502" i="12"/>
  <c r="X6503" i="12"/>
  <c r="X6504" i="12"/>
  <c r="X6505" i="12"/>
  <c r="X6506" i="12"/>
  <c r="X6507" i="12"/>
  <c r="X6508" i="12"/>
  <c r="X6509" i="12"/>
  <c r="X6510" i="12"/>
  <c r="X6511" i="12"/>
  <c r="X6512" i="12"/>
  <c r="X6513" i="12"/>
  <c r="X6514" i="12"/>
  <c r="X6515" i="12"/>
  <c r="X6516" i="12"/>
  <c r="X6517" i="12"/>
  <c r="X6518" i="12"/>
  <c r="X6519" i="12"/>
  <c r="X6520" i="12"/>
  <c r="X6521" i="12"/>
  <c r="X6522" i="12"/>
  <c r="X6523" i="12"/>
  <c r="X6524" i="12"/>
  <c r="X6525" i="12"/>
  <c r="X6526" i="12"/>
  <c r="X6527" i="12"/>
  <c r="X6528" i="12"/>
  <c r="X6529" i="12"/>
  <c r="X6530" i="12"/>
  <c r="X6531" i="12"/>
  <c r="X6532" i="12"/>
  <c r="X6533" i="12"/>
  <c r="X6534" i="12"/>
  <c r="X6535" i="12"/>
  <c r="X6536" i="12"/>
  <c r="X6537" i="12"/>
  <c r="X6538" i="12"/>
  <c r="X6539" i="12"/>
  <c r="X6540" i="12"/>
  <c r="X6541" i="12"/>
  <c r="X6542" i="12"/>
  <c r="X6543" i="12"/>
  <c r="X6544" i="12"/>
  <c r="X6545" i="12"/>
  <c r="X6546" i="12"/>
  <c r="X6547" i="12"/>
  <c r="X6548" i="12"/>
  <c r="X6549" i="12"/>
  <c r="X6550" i="12"/>
  <c r="X6551" i="12"/>
  <c r="X6552" i="12"/>
  <c r="X6553" i="12"/>
  <c r="X6554" i="12"/>
  <c r="X6555" i="12"/>
  <c r="X6556" i="12"/>
  <c r="X6557" i="12"/>
  <c r="X6558" i="12"/>
  <c r="X6559" i="12"/>
  <c r="X6560" i="12"/>
  <c r="X6561" i="12"/>
  <c r="X6562" i="12"/>
  <c r="X6563" i="12"/>
  <c r="X6564" i="12"/>
  <c r="X6565" i="12"/>
  <c r="X6566" i="12"/>
  <c r="X6567" i="12"/>
  <c r="X6568" i="12"/>
  <c r="X6569" i="12"/>
  <c r="X6570" i="12"/>
  <c r="X6571" i="12"/>
  <c r="X6572" i="12"/>
  <c r="X6573" i="12"/>
  <c r="X6574" i="12"/>
  <c r="X6575" i="12"/>
  <c r="X6576" i="12"/>
  <c r="X6577" i="12"/>
  <c r="X6578" i="12"/>
  <c r="X6579" i="12"/>
  <c r="X6580" i="12"/>
  <c r="X6581" i="12"/>
  <c r="X6582" i="12"/>
  <c r="X6583" i="12"/>
  <c r="X6584" i="12"/>
  <c r="X6585" i="12"/>
  <c r="X6586" i="12"/>
  <c r="X6587" i="12"/>
  <c r="X6588" i="12"/>
  <c r="X6589" i="12"/>
  <c r="X6590" i="12"/>
  <c r="X6591" i="12"/>
  <c r="X6592" i="12"/>
  <c r="X6593" i="12"/>
  <c r="X6594" i="12"/>
  <c r="X6595" i="12"/>
  <c r="X6596" i="12"/>
  <c r="X6597" i="12"/>
  <c r="X6598" i="12"/>
  <c r="X6599" i="12"/>
  <c r="X6600" i="12"/>
  <c r="X6601" i="12"/>
  <c r="X6602" i="12"/>
  <c r="X6603" i="12"/>
  <c r="X6604" i="12"/>
  <c r="X6605" i="12"/>
  <c r="X6606" i="12"/>
  <c r="X6607" i="12"/>
  <c r="X6608" i="12"/>
  <c r="X6609" i="12"/>
  <c r="X6610" i="12"/>
  <c r="X6611" i="12"/>
  <c r="X6612" i="12"/>
  <c r="X6613" i="12"/>
  <c r="X6614" i="12"/>
  <c r="X6615" i="12"/>
  <c r="X6616" i="12"/>
  <c r="X6617" i="12"/>
  <c r="X6618" i="12"/>
  <c r="X6619" i="12"/>
  <c r="X6620" i="12"/>
  <c r="X6621" i="12"/>
  <c r="X6622" i="12"/>
  <c r="X6623" i="12"/>
  <c r="X6624" i="12"/>
  <c r="X6625" i="12"/>
  <c r="X6626" i="12"/>
  <c r="X6627" i="12"/>
  <c r="X6628" i="12"/>
  <c r="X6629" i="12"/>
  <c r="X6630" i="12"/>
  <c r="X6631" i="12"/>
  <c r="X6632" i="12"/>
  <c r="X6633" i="12"/>
  <c r="X6634" i="12"/>
  <c r="X6635" i="12"/>
  <c r="X6636" i="12"/>
  <c r="X6637" i="12"/>
  <c r="X6638" i="12"/>
  <c r="X6639" i="12"/>
  <c r="X6640" i="12"/>
  <c r="X6641" i="12"/>
  <c r="X6642" i="12"/>
  <c r="X6643" i="12"/>
  <c r="X6644" i="12"/>
  <c r="X6645" i="12"/>
  <c r="X6646" i="12"/>
  <c r="X6647" i="12"/>
  <c r="X6648" i="12"/>
  <c r="X6649" i="12"/>
  <c r="X6650" i="12"/>
  <c r="X6651" i="12"/>
  <c r="X6652" i="12"/>
  <c r="X6653" i="12"/>
  <c r="X6654" i="12"/>
  <c r="X6655" i="12"/>
  <c r="X6656" i="12"/>
  <c r="X6657" i="12"/>
  <c r="X6658" i="12"/>
  <c r="X6659" i="12"/>
  <c r="X6660" i="12"/>
  <c r="X6661" i="12"/>
  <c r="X6662" i="12"/>
  <c r="X6663" i="12"/>
  <c r="X6664" i="12"/>
  <c r="X6665" i="12"/>
  <c r="X6666" i="12"/>
  <c r="X6667" i="12"/>
  <c r="X6668" i="12"/>
  <c r="X6669" i="12"/>
  <c r="X6670" i="12"/>
  <c r="X6671" i="12"/>
  <c r="X6672" i="12"/>
  <c r="X6673" i="12"/>
  <c r="X6674" i="12"/>
  <c r="X6675" i="12"/>
  <c r="X6676" i="12"/>
  <c r="X6677" i="12"/>
  <c r="X6678" i="12"/>
  <c r="X6679" i="12"/>
  <c r="X6680" i="12"/>
  <c r="X6681" i="12"/>
  <c r="X6682" i="12"/>
  <c r="X6683" i="12"/>
  <c r="X6684" i="12"/>
  <c r="X6685" i="12"/>
  <c r="X6686" i="12"/>
  <c r="X6687" i="12"/>
  <c r="X6688" i="12"/>
  <c r="X6689" i="12"/>
  <c r="X6690" i="12"/>
  <c r="X6691" i="12"/>
  <c r="X6692" i="12"/>
  <c r="X6693" i="12"/>
  <c r="X6694" i="12"/>
  <c r="X6695" i="12"/>
  <c r="X6696" i="12"/>
  <c r="X6697" i="12"/>
  <c r="X6698" i="12"/>
  <c r="X6699" i="12"/>
  <c r="X6700" i="12"/>
  <c r="X6701" i="12"/>
  <c r="X6702" i="12"/>
  <c r="X6703" i="12"/>
  <c r="X6704" i="12"/>
  <c r="X6705" i="12"/>
  <c r="X6706" i="12"/>
  <c r="X6707" i="12"/>
  <c r="X6708" i="12"/>
  <c r="X6709" i="12"/>
  <c r="X6710" i="12"/>
  <c r="X6711" i="12"/>
  <c r="X6712" i="12"/>
  <c r="X6713" i="12"/>
  <c r="X6714" i="12"/>
  <c r="X6715" i="12"/>
  <c r="X6716" i="12"/>
  <c r="X6717" i="12"/>
  <c r="X6718" i="12"/>
  <c r="X6719" i="12"/>
  <c r="X6720" i="12"/>
  <c r="X6721" i="12"/>
  <c r="X6722" i="12"/>
  <c r="X6723" i="12"/>
  <c r="X6724" i="12"/>
  <c r="X6725" i="12"/>
  <c r="X6726" i="12"/>
  <c r="X6727" i="12"/>
  <c r="X6728" i="12"/>
  <c r="X6729" i="12"/>
  <c r="X6730" i="12"/>
  <c r="X6731" i="12"/>
  <c r="X6732" i="12"/>
  <c r="X6733" i="12"/>
  <c r="X6734" i="12"/>
  <c r="X6735" i="12"/>
  <c r="X6736" i="12"/>
  <c r="X6737" i="12"/>
  <c r="X6738" i="12"/>
  <c r="X6739" i="12"/>
  <c r="X6740" i="12"/>
  <c r="X6741" i="12"/>
  <c r="X6742" i="12"/>
  <c r="X6743" i="12"/>
  <c r="X6744" i="12"/>
  <c r="X6745" i="12"/>
  <c r="X6746" i="12"/>
  <c r="X6747" i="12"/>
  <c r="X6748" i="12"/>
  <c r="X6749" i="12"/>
  <c r="X6750" i="12"/>
  <c r="X6751" i="12"/>
  <c r="X6752" i="12"/>
  <c r="X6753" i="12"/>
  <c r="X6754" i="12"/>
  <c r="X6755" i="12"/>
  <c r="X6756" i="12"/>
  <c r="X6757" i="12"/>
  <c r="X6758" i="12"/>
  <c r="X6759" i="12"/>
  <c r="X6760" i="12"/>
  <c r="X6761" i="12"/>
  <c r="X6762" i="12"/>
  <c r="X6763" i="12"/>
  <c r="X6764" i="12"/>
  <c r="X6765" i="12"/>
  <c r="X6766" i="12"/>
  <c r="X6767" i="12"/>
  <c r="X6768" i="12"/>
  <c r="X6769" i="12"/>
  <c r="X6770" i="12"/>
  <c r="X6771" i="12"/>
  <c r="X6772" i="12"/>
  <c r="X6773" i="12"/>
  <c r="X6774" i="12"/>
  <c r="X6775" i="12"/>
  <c r="X6776" i="12"/>
  <c r="X6777" i="12"/>
  <c r="X6778" i="12"/>
  <c r="X6779" i="12"/>
  <c r="X6780" i="12"/>
  <c r="X6781" i="12"/>
  <c r="X6782" i="12"/>
  <c r="X6783" i="12"/>
  <c r="X6784" i="12"/>
  <c r="X6785" i="12"/>
  <c r="X6786" i="12"/>
  <c r="X6787" i="12"/>
  <c r="X6788" i="12"/>
  <c r="X6789" i="12"/>
  <c r="X6790" i="12"/>
  <c r="X6791" i="12"/>
  <c r="X6792" i="12"/>
  <c r="X6793" i="12"/>
  <c r="X6794" i="12"/>
  <c r="X6795" i="12"/>
  <c r="X6796" i="12"/>
  <c r="X6797" i="12"/>
  <c r="X6798" i="12"/>
  <c r="X6799" i="12"/>
  <c r="X6800" i="12"/>
  <c r="X6801" i="12"/>
  <c r="X6802" i="12"/>
  <c r="X6803" i="12"/>
  <c r="X6804" i="12"/>
  <c r="X6805" i="12"/>
  <c r="X6806" i="12"/>
  <c r="X6807" i="12"/>
  <c r="X6808" i="12"/>
  <c r="X6809" i="12"/>
  <c r="X6810" i="12"/>
  <c r="X6811" i="12"/>
  <c r="X6812" i="12"/>
  <c r="X6813" i="12"/>
  <c r="X6814" i="12"/>
  <c r="X6815" i="12"/>
  <c r="X6816" i="12"/>
  <c r="X6817" i="12"/>
  <c r="X6818" i="12"/>
  <c r="X6819" i="12"/>
  <c r="X6820" i="12"/>
  <c r="X6821" i="12"/>
  <c r="X6822" i="12"/>
  <c r="X6823" i="12"/>
  <c r="X6824" i="12"/>
  <c r="X6825" i="12"/>
  <c r="X6826" i="12"/>
  <c r="X6827" i="12"/>
  <c r="X6828" i="12"/>
  <c r="X6829" i="12"/>
  <c r="X6830" i="12"/>
  <c r="X6831" i="12"/>
  <c r="X6832" i="12"/>
  <c r="X6833" i="12"/>
  <c r="X6834" i="12"/>
  <c r="X6835" i="12"/>
  <c r="X6836" i="12"/>
  <c r="X6837" i="12"/>
  <c r="X6838" i="12"/>
  <c r="X6839" i="12"/>
  <c r="X6840" i="12"/>
  <c r="X6841" i="12"/>
  <c r="X6842" i="12"/>
  <c r="X6843" i="12"/>
  <c r="X6844" i="12"/>
  <c r="X6845" i="12"/>
  <c r="X6846" i="12"/>
  <c r="X6847" i="12"/>
  <c r="X6848" i="12"/>
  <c r="X6849" i="12"/>
  <c r="X6850" i="12"/>
  <c r="X6851" i="12"/>
  <c r="X6852" i="12"/>
  <c r="X6853" i="12"/>
  <c r="X6854" i="12"/>
  <c r="X6855" i="12"/>
  <c r="X6856" i="12"/>
  <c r="X6857" i="12"/>
  <c r="X6858" i="12"/>
  <c r="X6859" i="12"/>
  <c r="X6860" i="12"/>
  <c r="X6861" i="12"/>
  <c r="X6862" i="12"/>
  <c r="X6863" i="12"/>
  <c r="X6864" i="12"/>
  <c r="X6865" i="12"/>
  <c r="X6866" i="12"/>
  <c r="X6867" i="12"/>
  <c r="X6868" i="12"/>
  <c r="X6869" i="12"/>
  <c r="X6870" i="12"/>
  <c r="X6871" i="12"/>
  <c r="X6872" i="12"/>
  <c r="X6873" i="12"/>
  <c r="X6874" i="12"/>
  <c r="X6875" i="12"/>
  <c r="X6876" i="12"/>
  <c r="X6877" i="12"/>
  <c r="X6878" i="12"/>
  <c r="X6879" i="12"/>
  <c r="X6880" i="12"/>
  <c r="X6881" i="12"/>
  <c r="X6882" i="12"/>
  <c r="X6883" i="12"/>
  <c r="X6884" i="12"/>
  <c r="X6885" i="12"/>
  <c r="X6886" i="12"/>
  <c r="X6887" i="12"/>
  <c r="X6888" i="12"/>
  <c r="X6889" i="12"/>
  <c r="X6890" i="12"/>
  <c r="X6891" i="12"/>
  <c r="X6892" i="12"/>
  <c r="X6893" i="12"/>
  <c r="X6894" i="12"/>
  <c r="X6895" i="12"/>
  <c r="X6896" i="12"/>
  <c r="X6897" i="12"/>
  <c r="X6898" i="12"/>
  <c r="X6899" i="12"/>
  <c r="X6900" i="12"/>
  <c r="X6901" i="12"/>
  <c r="X6902" i="12"/>
  <c r="X6903" i="12"/>
  <c r="X6904" i="12"/>
  <c r="X6905" i="12"/>
  <c r="X6906" i="12"/>
  <c r="X6907" i="12"/>
  <c r="X6908" i="12"/>
  <c r="X6909" i="12"/>
  <c r="X6910" i="12"/>
  <c r="X6911" i="12"/>
  <c r="X6912" i="12"/>
  <c r="X6913" i="12"/>
  <c r="X6914" i="12"/>
  <c r="X6915" i="12"/>
  <c r="X6916" i="12"/>
  <c r="X6917" i="12"/>
  <c r="X6918" i="12"/>
  <c r="X6919" i="12"/>
  <c r="X6920" i="12"/>
  <c r="X6921" i="12"/>
  <c r="X6922" i="12"/>
  <c r="X6923" i="12"/>
  <c r="X6924" i="12"/>
  <c r="X6925" i="12"/>
  <c r="X6926" i="12"/>
  <c r="X6927" i="12"/>
  <c r="X6928" i="12"/>
  <c r="X6929" i="12"/>
  <c r="X6930" i="12"/>
  <c r="X6931" i="12"/>
  <c r="X6932" i="12"/>
  <c r="X6933" i="12"/>
  <c r="X6934" i="12"/>
  <c r="X6935" i="12"/>
  <c r="X6936" i="12"/>
  <c r="X6937" i="12"/>
  <c r="X6938" i="12"/>
  <c r="X6939" i="12"/>
  <c r="X6940" i="12"/>
  <c r="X6941" i="12"/>
  <c r="X6942" i="12"/>
  <c r="X6943" i="12"/>
  <c r="X6944" i="12"/>
  <c r="X6945" i="12"/>
  <c r="X6946" i="12"/>
  <c r="X6947" i="12"/>
  <c r="X6948" i="12"/>
  <c r="X6949" i="12"/>
  <c r="X6950" i="12"/>
  <c r="X6951" i="12"/>
  <c r="X6952" i="12"/>
  <c r="X6953" i="12"/>
  <c r="X6954" i="12"/>
  <c r="X6955" i="12"/>
  <c r="X6956" i="12"/>
  <c r="X6957" i="12"/>
  <c r="X6958" i="12"/>
  <c r="X6959" i="12"/>
  <c r="X6960" i="12"/>
  <c r="X6961" i="12"/>
  <c r="X6962" i="12"/>
  <c r="X6963" i="12"/>
  <c r="X6964" i="12"/>
  <c r="X6965" i="12"/>
  <c r="X6966" i="12"/>
  <c r="X6967" i="12"/>
  <c r="X6968" i="12"/>
  <c r="X6969" i="12"/>
  <c r="X6970" i="12"/>
  <c r="X6971" i="12"/>
  <c r="X6972" i="12"/>
  <c r="X6973" i="12"/>
  <c r="X6974" i="12"/>
  <c r="X6975" i="12"/>
  <c r="X6976" i="12"/>
  <c r="X6977" i="12"/>
  <c r="X6978" i="12"/>
  <c r="X6979" i="12"/>
  <c r="X6980" i="12"/>
  <c r="X6981" i="12"/>
  <c r="X6982" i="12"/>
  <c r="X6983" i="12"/>
  <c r="X6984" i="12"/>
  <c r="X6985" i="12"/>
  <c r="X6986" i="12"/>
  <c r="X6987" i="12"/>
  <c r="X6988" i="12"/>
  <c r="X6989" i="12"/>
  <c r="X6990" i="12"/>
  <c r="X6991" i="12"/>
  <c r="X6992" i="12"/>
  <c r="X6993" i="12"/>
  <c r="X6994" i="12"/>
  <c r="X6995" i="12"/>
  <c r="X6996" i="12"/>
  <c r="X6997" i="12"/>
  <c r="X6998" i="12"/>
  <c r="X6999" i="12"/>
  <c r="X7000" i="12"/>
  <c r="X7001" i="12"/>
  <c r="X7002" i="12"/>
  <c r="X7003" i="12"/>
  <c r="X7004" i="12"/>
  <c r="X7005" i="12"/>
  <c r="X7006" i="12"/>
  <c r="X7007" i="12"/>
  <c r="X7008" i="12"/>
  <c r="X7009" i="12"/>
  <c r="X7010" i="12"/>
  <c r="X7011" i="12"/>
  <c r="X7012" i="12"/>
  <c r="X7013" i="12"/>
  <c r="X7014" i="12"/>
  <c r="X7015" i="12"/>
  <c r="X7016" i="12"/>
  <c r="X7017" i="12"/>
  <c r="X7018" i="12"/>
  <c r="X7019" i="12"/>
  <c r="X7020" i="12"/>
  <c r="X7021" i="12"/>
  <c r="X7022" i="12"/>
  <c r="X7023" i="12"/>
  <c r="X7024" i="12"/>
  <c r="X7025" i="12"/>
  <c r="X7026" i="12"/>
  <c r="X7027" i="12"/>
  <c r="X7028" i="12"/>
  <c r="X7029" i="12"/>
  <c r="X7030" i="12"/>
  <c r="X7031" i="12"/>
  <c r="X7032" i="12"/>
  <c r="X7033" i="12"/>
  <c r="X7034" i="12"/>
  <c r="X7035" i="12"/>
  <c r="X7036" i="12"/>
  <c r="X7037" i="12"/>
  <c r="X7038" i="12"/>
  <c r="X7039" i="12"/>
  <c r="X7040" i="12"/>
  <c r="X7041" i="12"/>
  <c r="X7042" i="12"/>
  <c r="X7043" i="12"/>
  <c r="X7044" i="12"/>
  <c r="X7045" i="12"/>
  <c r="X7046" i="12"/>
  <c r="X7047" i="12"/>
  <c r="X7048" i="12"/>
  <c r="X7049" i="12"/>
  <c r="X7050" i="12"/>
  <c r="X7051" i="12"/>
  <c r="X7052" i="12"/>
  <c r="X7053" i="12"/>
  <c r="X7054" i="12"/>
  <c r="X7055" i="12"/>
  <c r="X7056" i="12"/>
  <c r="X7057" i="12"/>
  <c r="X7058" i="12"/>
  <c r="X7059" i="12"/>
  <c r="X7060" i="12"/>
  <c r="X7061" i="12"/>
  <c r="X7062" i="12"/>
  <c r="X7063" i="12"/>
  <c r="X7064" i="12"/>
  <c r="X7065" i="12"/>
  <c r="X7066" i="12"/>
  <c r="X7067" i="12"/>
  <c r="X7068" i="12"/>
  <c r="X7069" i="12"/>
  <c r="X7070" i="12"/>
  <c r="X7071" i="12"/>
  <c r="X7072" i="12"/>
  <c r="X7073" i="12"/>
  <c r="X7074" i="12"/>
  <c r="X7075" i="12"/>
  <c r="X7076" i="12"/>
  <c r="X7077" i="12"/>
  <c r="X7078" i="12"/>
  <c r="X7079" i="12"/>
  <c r="X7080" i="12"/>
  <c r="X7081" i="12"/>
  <c r="X7082" i="12"/>
  <c r="X7083" i="12"/>
  <c r="X7084" i="12"/>
  <c r="X7085" i="12"/>
  <c r="X7086" i="12"/>
  <c r="X7087" i="12"/>
  <c r="X7088" i="12"/>
  <c r="X7089" i="12"/>
  <c r="X7090" i="12"/>
  <c r="X7091" i="12"/>
  <c r="X7092" i="12"/>
  <c r="X7093" i="12"/>
  <c r="X7094" i="12"/>
  <c r="X7095" i="12"/>
  <c r="X7096" i="12"/>
  <c r="X7097" i="12"/>
  <c r="X7098" i="12"/>
  <c r="X7099" i="12"/>
  <c r="X7100" i="12"/>
  <c r="X7101" i="12"/>
  <c r="X7102" i="12"/>
  <c r="X7103" i="12"/>
  <c r="X7104" i="12"/>
  <c r="X7105" i="12"/>
  <c r="X7106" i="12"/>
  <c r="X7107" i="12"/>
  <c r="X7108" i="12"/>
  <c r="X7109" i="12"/>
  <c r="X7110" i="12"/>
  <c r="X7111" i="12"/>
  <c r="X7112" i="12"/>
  <c r="X7113" i="12"/>
  <c r="X7114" i="12"/>
  <c r="X7115" i="12"/>
  <c r="X7116" i="12"/>
  <c r="X7117" i="12"/>
  <c r="X7118" i="12"/>
  <c r="X7119" i="12"/>
  <c r="X7120" i="12"/>
  <c r="X7121" i="12"/>
  <c r="X7122" i="12"/>
  <c r="X7123" i="12"/>
  <c r="X7124" i="12"/>
  <c r="X7125" i="12"/>
  <c r="X7126" i="12"/>
  <c r="X7127" i="12"/>
  <c r="X7128" i="12"/>
  <c r="X7129" i="12"/>
  <c r="X7130" i="12"/>
  <c r="X7131" i="12"/>
  <c r="X7132" i="12"/>
  <c r="X7133" i="12"/>
  <c r="X7134" i="12"/>
  <c r="X7135" i="12"/>
  <c r="X7136" i="12"/>
  <c r="X7137" i="12"/>
  <c r="X7138" i="12"/>
  <c r="X7139" i="12"/>
  <c r="X7140" i="12"/>
  <c r="X7141" i="12"/>
  <c r="X7142" i="12"/>
  <c r="X7143" i="12"/>
  <c r="X7144" i="12"/>
  <c r="X7145" i="12"/>
  <c r="X7146" i="12"/>
  <c r="X7147" i="12"/>
  <c r="X7148" i="12"/>
  <c r="X7149" i="12"/>
  <c r="X7150" i="12"/>
  <c r="X7151" i="12"/>
  <c r="X7152" i="12"/>
  <c r="X7153" i="12"/>
  <c r="X7154" i="12"/>
  <c r="X7155" i="12"/>
  <c r="X7156" i="12"/>
  <c r="X7157" i="12"/>
  <c r="X7158" i="12"/>
  <c r="X7159" i="12"/>
  <c r="X7160" i="12"/>
  <c r="X7161" i="12"/>
  <c r="X7162" i="12"/>
  <c r="X7163" i="12"/>
  <c r="X7164" i="12"/>
  <c r="X7165" i="12"/>
  <c r="X7166" i="12"/>
  <c r="X7167" i="12"/>
  <c r="X7168" i="12"/>
  <c r="X7169" i="12"/>
  <c r="X7170" i="12"/>
  <c r="X7171" i="12"/>
  <c r="X7172" i="12"/>
  <c r="X7173" i="12"/>
  <c r="X7174" i="12"/>
  <c r="X7175" i="12"/>
  <c r="X7176" i="12"/>
  <c r="X7177" i="12"/>
  <c r="X7178" i="12"/>
  <c r="X7179" i="12"/>
  <c r="X7180" i="12"/>
  <c r="X7181" i="12"/>
  <c r="X7182" i="12"/>
  <c r="X7183" i="12"/>
  <c r="X7184" i="12"/>
  <c r="X7185" i="12"/>
  <c r="X7186" i="12"/>
  <c r="X7187" i="12"/>
  <c r="X7188" i="12"/>
  <c r="X7189" i="12"/>
  <c r="X7190" i="12"/>
  <c r="X7191" i="12"/>
  <c r="X7192" i="12"/>
  <c r="X7193" i="12"/>
  <c r="X7194" i="12"/>
  <c r="X7195" i="12"/>
  <c r="X7196" i="12"/>
  <c r="X7197" i="12"/>
  <c r="X7198" i="12"/>
  <c r="X7199" i="12"/>
  <c r="X7200" i="12"/>
  <c r="X7201" i="12"/>
  <c r="X7202" i="12"/>
  <c r="X7203" i="12"/>
  <c r="X7204" i="12"/>
  <c r="X7205" i="12"/>
  <c r="X7206" i="12"/>
  <c r="X7207" i="12"/>
  <c r="X7208" i="12"/>
  <c r="X7209" i="12"/>
  <c r="X7210" i="12"/>
  <c r="X7211" i="12"/>
  <c r="X7212" i="12"/>
  <c r="X7213" i="12"/>
  <c r="X7214" i="12"/>
  <c r="X7215" i="12"/>
  <c r="X7216" i="12"/>
  <c r="X7217" i="12"/>
  <c r="X7218" i="12"/>
  <c r="X7219" i="12"/>
  <c r="X7220" i="12"/>
  <c r="X7221" i="12"/>
  <c r="X7222" i="12"/>
  <c r="X7223" i="12"/>
  <c r="X7224" i="12"/>
  <c r="X7225" i="12"/>
  <c r="X7226" i="12"/>
  <c r="X7227" i="12"/>
  <c r="X7228" i="12"/>
  <c r="X7229" i="12"/>
  <c r="X7230" i="12"/>
  <c r="X7231" i="12"/>
  <c r="X7232" i="12"/>
  <c r="X7233" i="12"/>
  <c r="X7234" i="12"/>
  <c r="X7235" i="12"/>
  <c r="X7236" i="12"/>
  <c r="X7237" i="12"/>
  <c r="X7238" i="12"/>
  <c r="X7239" i="12"/>
  <c r="X7240" i="12"/>
  <c r="X7241" i="12"/>
  <c r="X7242" i="12"/>
  <c r="X7243" i="12"/>
  <c r="X7244" i="12"/>
  <c r="X7245" i="12"/>
  <c r="X7246" i="12"/>
  <c r="X7247" i="12"/>
  <c r="X7248" i="12"/>
  <c r="X7249" i="12"/>
  <c r="X7250" i="12"/>
  <c r="X7251" i="12"/>
  <c r="X7252" i="12"/>
  <c r="X7253" i="12"/>
  <c r="X7254" i="12"/>
  <c r="X7255" i="12"/>
  <c r="X7256" i="12"/>
  <c r="X7257" i="12"/>
  <c r="X7258" i="12"/>
  <c r="X7259" i="12"/>
  <c r="X7260" i="12"/>
  <c r="X7261" i="12"/>
  <c r="X7262" i="12"/>
  <c r="X7263" i="12"/>
  <c r="X7264" i="12"/>
  <c r="X7265" i="12"/>
  <c r="X7266" i="12"/>
  <c r="X7267" i="12"/>
  <c r="X7268" i="12"/>
  <c r="X7269" i="12"/>
  <c r="X7270" i="12"/>
  <c r="X7271" i="12"/>
  <c r="X7272" i="12"/>
  <c r="X7273" i="12"/>
  <c r="X7274" i="12"/>
  <c r="X7275" i="12"/>
  <c r="X7276" i="12"/>
  <c r="X7277" i="12"/>
  <c r="X7278" i="12"/>
  <c r="X7279" i="12"/>
  <c r="X7280" i="12"/>
  <c r="X7281" i="12"/>
  <c r="X7282" i="12"/>
  <c r="X7283" i="12"/>
  <c r="X7284" i="12"/>
  <c r="X7285" i="12"/>
  <c r="X7286" i="12"/>
  <c r="X7287" i="12"/>
  <c r="X7288" i="12"/>
  <c r="X7289" i="12"/>
  <c r="X7290" i="12"/>
  <c r="X7291" i="12"/>
  <c r="X7292" i="12"/>
  <c r="X7293" i="12"/>
  <c r="X7294" i="12"/>
  <c r="X7295" i="12"/>
  <c r="X7296" i="12"/>
  <c r="X7297" i="12"/>
  <c r="X7298" i="12"/>
  <c r="X7299" i="12"/>
  <c r="X7300" i="12"/>
  <c r="X7301" i="12"/>
  <c r="X7302" i="12"/>
  <c r="X7303" i="12"/>
  <c r="X7304" i="12"/>
  <c r="X7305" i="12"/>
  <c r="X7306" i="12"/>
  <c r="X7307" i="12"/>
  <c r="X7308" i="12"/>
  <c r="X7309" i="12"/>
  <c r="X7310" i="12"/>
  <c r="X7311" i="12"/>
  <c r="X7312" i="12"/>
  <c r="X7313" i="12"/>
  <c r="X7314" i="12"/>
  <c r="X7315" i="12"/>
  <c r="X7316" i="12"/>
  <c r="X7317" i="12"/>
  <c r="X7318" i="12"/>
  <c r="X7319" i="12"/>
  <c r="X7320" i="12"/>
  <c r="X7321" i="12"/>
  <c r="X7322" i="12"/>
  <c r="X7323" i="12"/>
  <c r="X7324" i="12"/>
  <c r="X7325" i="12"/>
  <c r="X7326" i="12"/>
  <c r="X7327" i="12"/>
  <c r="X7328" i="12"/>
  <c r="X7329" i="12"/>
  <c r="X7330" i="12"/>
  <c r="X7331" i="12"/>
  <c r="X7332" i="12"/>
  <c r="X7333" i="12"/>
  <c r="X7334" i="12"/>
  <c r="X7335" i="12"/>
  <c r="X7336" i="12"/>
  <c r="X7337" i="12"/>
  <c r="X7338" i="12"/>
  <c r="X7339" i="12"/>
  <c r="X7340" i="12"/>
  <c r="X7341" i="12"/>
  <c r="X7342" i="12"/>
  <c r="X7343" i="12"/>
  <c r="X7344" i="12"/>
  <c r="X7345" i="12"/>
  <c r="X7346" i="12"/>
  <c r="X7347" i="12"/>
  <c r="X7348" i="12"/>
  <c r="X7349" i="12"/>
  <c r="X7350" i="12"/>
  <c r="X7351" i="12"/>
  <c r="X7352" i="12"/>
  <c r="X7353" i="12"/>
  <c r="X7354" i="12"/>
  <c r="X7355" i="12"/>
  <c r="X7356" i="12"/>
  <c r="X7357" i="12"/>
  <c r="X7358" i="12"/>
  <c r="X7359" i="12"/>
  <c r="X7360" i="12"/>
  <c r="X7361" i="12"/>
  <c r="X7362" i="12"/>
  <c r="X7363" i="12"/>
  <c r="X7364" i="12"/>
  <c r="X7365" i="12"/>
  <c r="X7366" i="12"/>
  <c r="X7367" i="12"/>
  <c r="X7368" i="12"/>
  <c r="X7369" i="12"/>
  <c r="X7370" i="12"/>
  <c r="X7371" i="12"/>
  <c r="X7372" i="12"/>
  <c r="X7373" i="12"/>
  <c r="X7374" i="12"/>
  <c r="X7375" i="12"/>
  <c r="X7376" i="12"/>
  <c r="X7377" i="12"/>
  <c r="X7378" i="12"/>
  <c r="X7379" i="12"/>
  <c r="X7380" i="12"/>
  <c r="X7381" i="12"/>
  <c r="X7382" i="12"/>
  <c r="X7383" i="12"/>
  <c r="X7384" i="12"/>
  <c r="X7385" i="12"/>
  <c r="X7386" i="12"/>
  <c r="X7387" i="12"/>
  <c r="X7388" i="12"/>
  <c r="X7389" i="12"/>
  <c r="X7390" i="12"/>
  <c r="X7391" i="12"/>
  <c r="X7392" i="12"/>
  <c r="X7393" i="12"/>
  <c r="X7394" i="12"/>
  <c r="X7395" i="12"/>
  <c r="X7396" i="12"/>
  <c r="X7397" i="12"/>
  <c r="X7398" i="12"/>
  <c r="X7399" i="12"/>
  <c r="X7400" i="12"/>
  <c r="X7401" i="12"/>
  <c r="X7402" i="12"/>
  <c r="X7403" i="12"/>
  <c r="X7404" i="12"/>
  <c r="X7405" i="12"/>
  <c r="X7406" i="12"/>
  <c r="X7407" i="12"/>
  <c r="X7408" i="12"/>
  <c r="X7409" i="12"/>
  <c r="X7410" i="12"/>
  <c r="X7411" i="12"/>
  <c r="X7412" i="12"/>
  <c r="X7413" i="12"/>
  <c r="X7414" i="12"/>
  <c r="X7415" i="12"/>
  <c r="X7416" i="12"/>
  <c r="X7417" i="12"/>
  <c r="X7418" i="12"/>
  <c r="X7419" i="12"/>
  <c r="X7420" i="12"/>
  <c r="X7421" i="12"/>
  <c r="X7422" i="12"/>
  <c r="X7423" i="12"/>
  <c r="X7424" i="12"/>
  <c r="X7425" i="12"/>
  <c r="X7426" i="12"/>
  <c r="X7427" i="12"/>
  <c r="X7428" i="12"/>
  <c r="X7429" i="12"/>
  <c r="X7430" i="12"/>
  <c r="X7431" i="12"/>
  <c r="X7432" i="12"/>
  <c r="X7433" i="12"/>
  <c r="X7434" i="12"/>
  <c r="X7435" i="12"/>
  <c r="X7436" i="12"/>
  <c r="X7437" i="12"/>
  <c r="X7438" i="12"/>
  <c r="X7439" i="12"/>
  <c r="X7440" i="12"/>
  <c r="X7441" i="12"/>
  <c r="X7442" i="12"/>
  <c r="X7443" i="12"/>
  <c r="X7444" i="12"/>
  <c r="X7445" i="12"/>
  <c r="X7446" i="12"/>
  <c r="X7447" i="12"/>
  <c r="X7448" i="12"/>
  <c r="X7449" i="12"/>
  <c r="X7450" i="12"/>
  <c r="X7451" i="12"/>
  <c r="X7452" i="12"/>
  <c r="X7453" i="12"/>
  <c r="X7454" i="12"/>
  <c r="X7455" i="12"/>
  <c r="X7456" i="12"/>
  <c r="X7457" i="12"/>
  <c r="X7458" i="12"/>
  <c r="X7459" i="12"/>
  <c r="X7460" i="12"/>
  <c r="X7461" i="12"/>
  <c r="X7462" i="12"/>
  <c r="X7463" i="12"/>
  <c r="X7464" i="12"/>
  <c r="X7465" i="12"/>
  <c r="X7466" i="12"/>
  <c r="X7467" i="12"/>
  <c r="X7468" i="12"/>
  <c r="X7469" i="12"/>
  <c r="X7470" i="12"/>
  <c r="X7471" i="12"/>
  <c r="X7472" i="12"/>
  <c r="X7473" i="12"/>
  <c r="X7474" i="12"/>
  <c r="X7475" i="12"/>
  <c r="X7476" i="12"/>
  <c r="X7477" i="12"/>
  <c r="X7478" i="12"/>
  <c r="X7479" i="12"/>
  <c r="X7480" i="12"/>
  <c r="X7481" i="12"/>
  <c r="X7482" i="12"/>
  <c r="X7483" i="12"/>
  <c r="X7484" i="12"/>
  <c r="X7485" i="12"/>
  <c r="X7486" i="12"/>
  <c r="X7487" i="12"/>
  <c r="X7488" i="12"/>
  <c r="X7489" i="12"/>
  <c r="X7490" i="12"/>
  <c r="X7491" i="12"/>
  <c r="X7492" i="12"/>
  <c r="X7493" i="12"/>
  <c r="X7494" i="12"/>
  <c r="X7495" i="12"/>
  <c r="X7496" i="12"/>
  <c r="X7497" i="12"/>
  <c r="X7498" i="12"/>
  <c r="X7499" i="12"/>
  <c r="X7500" i="12"/>
  <c r="X7501" i="12"/>
  <c r="X7502" i="12"/>
  <c r="X7503" i="12"/>
  <c r="X7504" i="12"/>
  <c r="X7505" i="12"/>
  <c r="X7506" i="12"/>
  <c r="X7507" i="12"/>
  <c r="X7508" i="12"/>
  <c r="X7509" i="12"/>
  <c r="X7510" i="12"/>
  <c r="X7511" i="12"/>
  <c r="X7512" i="12"/>
  <c r="X7513" i="12"/>
  <c r="X7514" i="12"/>
  <c r="X7515" i="12"/>
  <c r="X7516" i="12"/>
  <c r="X7517" i="12"/>
  <c r="X7518" i="12"/>
  <c r="X7519" i="12"/>
  <c r="X7520" i="12"/>
  <c r="X7521" i="12"/>
  <c r="X7522" i="12"/>
  <c r="X7523" i="12"/>
  <c r="X7524" i="12"/>
  <c r="X7525" i="12"/>
  <c r="X7526" i="12"/>
  <c r="X7527" i="12"/>
  <c r="X7528" i="12"/>
  <c r="X7529" i="12"/>
  <c r="X7530" i="12"/>
  <c r="X7531" i="12"/>
  <c r="X7532" i="12"/>
  <c r="X7533" i="12"/>
  <c r="X7534" i="12"/>
  <c r="X7535" i="12"/>
  <c r="X7536" i="12"/>
  <c r="X7537" i="12"/>
  <c r="X7538" i="12"/>
  <c r="X7539" i="12"/>
  <c r="X7540" i="12"/>
  <c r="X7541" i="12"/>
  <c r="X7542" i="12"/>
  <c r="X7543" i="12"/>
  <c r="X7544" i="12"/>
  <c r="X7545" i="12"/>
  <c r="X7546" i="12"/>
  <c r="X7547" i="12"/>
  <c r="X7548" i="12"/>
  <c r="X7549" i="12"/>
  <c r="X7550" i="12"/>
  <c r="X7551" i="12"/>
  <c r="X7552" i="12"/>
  <c r="X7553" i="12"/>
  <c r="X7554" i="12"/>
  <c r="X7555" i="12"/>
  <c r="X7556" i="12"/>
  <c r="X7557" i="12"/>
  <c r="X7558" i="12"/>
  <c r="X7559" i="12"/>
  <c r="X7560" i="12"/>
  <c r="X7561" i="12"/>
  <c r="X7562" i="12"/>
  <c r="X7563" i="12"/>
  <c r="X7564" i="12"/>
  <c r="X7565" i="12"/>
  <c r="X7566" i="12"/>
  <c r="X7567" i="12"/>
  <c r="X7568" i="12"/>
  <c r="X7569" i="12"/>
  <c r="X7570" i="12"/>
  <c r="X7571" i="12"/>
  <c r="X7572" i="12"/>
  <c r="X7573" i="12"/>
  <c r="X7574" i="12"/>
  <c r="X7575" i="12"/>
  <c r="X7576" i="12"/>
  <c r="X7577" i="12"/>
  <c r="X7578" i="12"/>
  <c r="X7579" i="12"/>
  <c r="X7580" i="12"/>
  <c r="X7581" i="12"/>
  <c r="X7582" i="12"/>
  <c r="X7583" i="12"/>
  <c r="X7584" i="12"/>
  <c r="X7585" i="12"/>
  <c r="X7586" i="12"/>
  <c r="X7587" i="12"/>
  <c r="X7588" i="12"/>
  <c r="X7589" i="12"/>
  <c r="X7590" i="12"/>
  <c r="X7591" i="12"/>
  <c r="X7592" i="12"/>
  <c r="X7593" i="12"/>
  <c r="X7594" i="12"/>
  <c r="X7595" i="12"/>
  <c r="X7596" i="12"/>
  <c r="X7597" i="12"/>
  <c r="X7598" i="12"/>
  <c r="X7599" i="12"/>
  <c r="X7600" i="12"/>
  <c r="X7601" i="12"/>
  <c r="X7602" i="12"/>
  <c r="X7603" i="12"/>
  <c r="X7604" i="12"/>
  <c r="X7605" i="12"/>
  <c r="X7606" i="12"/>
  <c r="X7607" i="12"/>
  <c r="X7608" i="12"/>
  <c r="X7609" i="12"/>
  <c r="X7610" i="12"/>
  <c r="X7611" i="12"/>
  <c r="X7612" i="12"/>
  <c r="X7613" i="12"/>
  <c r="X7614" i="12"/>
  <c r="X7615" i="12"/>
  <c r="X7616" i="12"/>
  <c r="X7617" i="12"/>
  <c r="X7618" i="12"/>
  <c r="X7619" i="12"/>
  <c r="X7620" i="12"/>
  <c r="X7621" i="12"/>
  <c r="X7622" i="12"/>
  <c r="X7623" i="12"/>
  <c r="X7624" i="12"/>
  <c r="X7625" i="12"/>
  <c r="X7626" i="12"/>
  <c r="X7627" i="12"/>
  <c r="X7628" i="12"/>
  <c r="X7629" i="12"/>
  <c r="X7630" i="12"/>
  <c r="X7631" i="12"/>
  <c r="X7632" i="12"/>
  <c r="X7633" i="12"/>
  <c r="X7634" i="12"/>
  <c r="X7635" i="12"/>
  <c r="X7636" i="12"/>
  <c r="X7637" i="12"/>
  <c r="X7638" i="12"/>
  <c r="X7639" i="12"/>
  <c r="X7640" i="12"/>
  <c r="X7641" i="12"/>
  <c r="X7642" i="12"/>
  <c r="X7643" i="12"/>
  <c r="X7644" i="12"/>
  <c r="X7645" i="12"/>
  <c r="X7646" i="12"/>
  <c r="X7647" i="12"/>
  <c r="X7648" i="12"/>
  <c r="X7649" i="12"/>
  <c r="X7650" i="12"/>
  <c r="X7651" i="12"/>
  <c r="X7652" i="12"/>
  <c r="X7653" i="12"/>
  <c r="X7654" i="12"/>
  <c r="X7655" i="12"/>
  <c r="X7656" i="12"/>
  <c r="X7657" i="12"/>
  <c r="X7658" i="12"/>
  <c r="X7659" i="12"/>
  <c r="X7660" i="12"/>
  <c r="X7661" i="12"/>
  <c r="X7662" i="12"/>
  <c r="X7663" i="12"/>
  <c r="X7664" i="12"/>
  <c r="X7665" i="12"/>
  <c r="X7666" i="12"/>
  <c r="X7667" i="12"/>
  <c r="X7668" i="12"/>
  <c r="X7669" i="12"/>
  <c r="X7670" i="12"/>
  <c r="X7671" i="12"/>
  <c r="X7672" i="12"/>
  <c r="X7673" i="12"/>
  <c r="X7674" i="12"/>
  <c r="X7675" i="12"/>
  <c r="X7676" i="12"/>
  <c r="X7677" i="12"/>
  <c r="X7678" i="12"/>
  <c r="X7679" i="12"/>
  <c r="X7680" i="12"/>
  <c r="X7681" i="12"/>
  <c r="X7682" i="12"/>
  <c r="X7683" i="12"/>
  <c r="X7684" i="12"/>
  <c r="X7685" i="12"/>
  <c r="X7686" i="12"/>
  <c r="X7687" i="12"/>
  <c r="X7688" i="12"/>
  <c r="X7689" i="12"/>
  <c r="X7690" i="12"/>
  <c r="X7691" i="12"/>
  <c r="X7692" i="12"/>
  <c r="X7693" i="12"/>
  <c r="X7694" i="12"/>
  <c r="X7695" i="12"/>
  <c r="X7696" i="12"/>
  <c r="X7697" i="12"/>
  <c r="X7698" i="12"/>
  <c r="X7699" i="12"/>
  <c r="X7700" i="12"/>
  <c r="X7701" i="12"/>
  <c r="X7702" i="12"/>
  <c r="X7703" i="12"/>
  <c r="X7704" i="12"/>
  <c r="X7705" i="12"/>
  <c r="X7706" i="12"/>
  <c r="X7707" i="12"/>
  <c r="X7708" i="12"/>
  <c r="X7709" i="12"/>
  <c r="X7710" i="12"/>
  <c r="X7711" i="12"/>
  <c r="X7712" i="12"/>
  <c r="X7713" i="12"/>
  <c r="X7714" i="12"/>
  <c r="X7715" i="12"/>
  <c r="X7716" i="12"/>
  <c r="X7717" i="12"/>
  <c r="X7718" i="12"/>
  <c r="X7719" i="12"/>
  <c r="X7720" i="12"/>
  <c r="X7721" i="12"/>
  <c r="X7722" i="12"/>
  <c r="X7723" i="12"/>
  <c r="X7724" i="12"/>
  <c r="X7725" i="12"/>
  <c r="X7726" i="12"/>
  <c r="X7727" i="12"/>
  <c r="X7728" i="12"/>
  <c r="X7729" i="12"/>
  <c r="X7730" i="12"/>
  <c r="X7731" i="12"/>
  <c r="X7732" i="12"/>
  <c r="X7733" i="12"/>
  <c r="X7734" i="12"/>
  <c r="X7735" i="12"/>
  <c r="X7736" i="12"/>
  <c r="X7737" i="12"/>
  <c r="X7738" i="12"/>
  <c r="X7739" i="12"/>
  <c r="X7740" i="12"/>
  <c r="X7741" i="12"/>
  <c r="X7742" i="12"/>
  <c r="X7743" i="12"/>
  <c r="X7744" i="12"/>
  <c r="X7745" i="12"/>
  <c r="X7746" i="12"/>
  <c r="X7747" i="12"/>
  <c r="X7748" i="12"/>
  <c r="X7749" i="12"/>
  <c r="X7750" i="12"/>
  <c r="X7751" i="12"/>
  <c r="X7752" i="12"/>
  <c r="X7753" i="12"/>
  <c r="X7754" i="12"/>
  <c r="X7755" i="12"/>
  <c r="X7756" i="12"/>
  <c r="X7757" i="12"/>
  <c r="X7758" i="12"/>
  <c r="X7759" i="12"/>
  <c r="X7760" i="12"/>
  <c r="X7761" i="12"/>
  <c r="X7762" i="12"/>
  <c r="X7763" i="12"/>
  <c r="X7764" i="12"/>
  <c r="X7765" i="12"/>
  <c r="X7766" i="12"/>
  <c r="X7767" i="12"/>
  <c r="X7768" i="12"/>
  <c r="X7769" i="12"/>
  <c r="X7770" i="12"/>
  <c r="X7771" i="12"/>
  <c r="X7772" i="12"/>
  <c r="X7773" i="12"/>
  <c r="X7774" i="12"/>
  <c r="X7775" i="12"/>
  <c r="X7776" i="12"/>
  <c r="X7777" i="12"/>
  <c r="X7778" i="12"/>
  <c r="X7779" i="12"/>
  <c r="X7780" i="12"/>
  <c r="X7781" i="12"/>
  <c r="X7782" i="12"/>
  <c r="X7783" i="12"/>
  <c r="X7784" i="12"/>
  <c r="X7785" i="12"/>
  <c r="X7786" i="12"/>
  <c r="X7787" i="12"/>
  <c r="X7788" i="12"/>
  <c r="X7789" i="12"/>
  <c r="X7790" i="12"/>
  <c r="X7791" i="12"/>
  <c r="X7792" i="12"/>
  <c r="X7793" i="12"/>
  <c r="X7794" i="12"/>
  <c r="X7795" i="12"/>
  <c r="X7796" i="12"/>
  <c r="X7797" i="12"/>
  <c r="X7798" i="12"/>
  <c r="X7799" i="12"/>
  <c r="X7800" i="12"/>
  <c r="X7801" i="12"/>
  <c r="X7802" i="12"/>
  <c r="X7803" i="12"/>
  <c r="X7804" i="12"/>
  <c r="X7805" i="12"/>
  <c r="X7806" i="12"/>
  <c r="X7807" i="12"/>
  <c r="X7808" i="12"/>
  <c r="X7809" i="12"/>
  <c r="X7810" i="12"/>
  <c r="X7811" i="12"/>
  <c r="X7812" i="12"/>
  <c r="X7813" i="12"/>
  <c r="X7814" i="12"/>
  <c r="X7815" i="12"/>
  <c r="X7816" i="12"/>
  <c r="X7817" i="12"/>
  <c r="X7818" i="12"/>
  <c r="X7819" i="12"/>
  <c r="X7820" i="12"/>
  <c r="X7821" i="12"/>
  <c r="X7822" i="12"/>
  <c r="X7823" i="12"/>
  <c r="X7824" i="12"/>
  <c r="X7825" i="12"/>
  <c r="X7826" i="12"/>
  <c r="X7827" i="12"/>
  <c r="X7828" i="12"/>
  <c r="X7829" i="12"/>
  <c r="X7830" i="12"/>
  <c r="X7831" i="12"/>
  <c r="X7832" i="12"/>
  <c r="X7833" i="12"/>
  <c r="X7834" i="12"/>
  <c r="X7835" i="12"/>
  <c r="X7836" i="12"/>
  <c r="X7837" i="12"/>
  <c r="X7838" i="12"/>
  <c r="X7839" i="12"/>
  <c r="X7840" i="12"/>
  <c r="X7841" i="12"/>
  <c r="X7842" i="12"/>
  <c r="X7843" i="12"/>
  <c r="X7844" i="12"/>
  <c r="X7845" i="12"/>
  <c r="X7846" i="12"/>
  <c r="X7847" i="12"/>
  <c r="X7848" i="12"/>
  <c r="X7849" i="12"/>
  <c r="X7850" i="12"/>
  <c r="X7851" i="12"/>
  <c r="X7852" i="12"/>
  <c r="X7853" i="12"/>
  <c r="X7854" i="12"/>
  <c r="X7855" i="12"/>
  <c r="X7856" i="12"/>
  <c r="X7857" i="12"/>
  <c r="X7858" i="12"/>
  <c r="X7859" i="12"/>
  <c r="X7860" i="12"/>
  <c r="X7861" i="12"/>
  <c r="X7862" i="12"/>
  <c r="X7863" i="12"/>
  <c r="X7864" i="12"/>
  <c r="X7865" i="12"/>
  <c r="X7866" i="12"/>
  <c r="X7867" i="12"/>
  <c r="X7868" i="12"/>
  <c r="X7869" i="12"/>
  <c r="X7870" i="12"/>
  <c r="X7871" i="12"/>
  <c r="X7872" i="12"/>
  <c r="X7873" i="12"/>
  <c r="X7874" i="12"/>
  <c r="X7875" i="12"/>
  <c r="X7876" i="12"/>
  <c r="X7877" i="12"/>
  <c r="X7878" i="12"/>
  <c r="X7879" i="12"/>
  <c r="X7880" i="12"/>
  <c r="X7881" i="12"/>
  <c r="X7882" i="12"/>
  <c r="X7883" i="12"/>
  <c r="X7884" i="12"/>
  <c r="X7885" i="12"/>
  <c r="X7886" i="12"/>
  <c r="X7887" i="12"/>
  <c r="X7888" i="12"/>
  <c r="X7889" i="12"/>
  <c r="X7890" i="12"/>
  <c r="X7891" i="12"/>
  <c r="X7892" i="12"/>
  <c r="X7893" i="12"/>
  <c r="X7894" i="12"/>
  <c r="X7895" i="12"/>
  <c r="X7896" i="12"/>
  <c r="X7897" i="12"/>
  <c r="X7898" i="12"/>
  <c r="X7899" i="12"/>
  <c r="X7900" i="12"/>
  <c r="X7901" i="12"/>
  <c r="X7902" i="12"/>
  <c r="X7903" i="12"/>
  <c r="X7904" i="12"/>
  <c r="X7905" i="12"/>
  <c r="X7906" i="12"/>
  <c r="X7907" i="12"/>
  <c r="X7908" i="12"/>
  <c r="X7909" i="12"/>
  <c r="X7910" i="12"/>
  <c r="X7911" i="12"/>
  <c r="X7912" i="12"/>
  <c r="X7913" i="12"/>
  <c r="X7914" i="12"/>
  <c r="X7915" i="12"/>
  <c r="X7916" i="12"/>
  <c r="X7917" i="12"/>
  <c r="X7918" i="12"/>
  <c r="X7919" i="12"/>
  <c r="X7920" i="12"/>
  <c r="X7921" i="12"/>
  <c r="X7922" i="12"/>
  <c r="X7923" i="12"/>
  <c r="X7924" i="12"/>
  <c r="X7925" i="12"/>
  <c r="X7926" i="12"/>
  <c r="X7927" i="12"/>
  <c r="X7928" i="12"/>
  <c r="X7929" i="12"/>
  <c r="X7930" i="12"/>
  <c r="X7931" i="12"/>
  <c r="X7932" i="12"/>
  <c r="X7933" i="12"/>
  <c r="X7934" i="12"/>
  <c r="X7935" i="12"/>
  <c r="X7936" i="12"/>
  <c r="X7937" i="12"/>
  <c r="X7938" i="12"/>
  <c r="X7939" i="12"/>
  <c r="X7940" i="12"/>
  <c r="X7941" i="12"/>
  <c r="X7942" i="12"/>
  <c r="X7943" i="12"/>
  <c r="X7944" i="12"/>
  <c r="X7945" i="12"/>
  <c r="X7946" i="12"/>
  <c r="X7947" i="12"/>
  <c r="X7948" i="12"/>
  <c r="X7949" i="12"/>
  <c r="X7950" i="12"/>
  <c r="X7951" i="12"/>
  <c r="X7952" i="12"/>
  <c r="X7953" i="12"/>
  <c r="X7954" i="12"/>
  <c r="X7955" i="12"/>
  <c r="X7956" i="12"/>
  <c r="X7957" i="12"/>
  <c r="X7958" i="12"/>
  <c r="X7959" i="12"/>
  <c r="X7960" i="12"/>
  <c r="X7961" i="12"/>
  <c r="X7962" i="12"/>
  <c r="X7963" i="12"/>
  <c r="X7964" i="12"/>
  <c r="X7965" i="12"/>
  <c r="X7966" i="12"/>
  <c r="X7967" i="12"/>
  <c r="X7968" i="12"/>
  <c r="X7969" i="12"/>
  <c r="X7970" i="12"/>
  <c r="X7971" i="12"/>
  <c r="X7972" i="12"/>
  <c r="X7973" i="12"/>
  <c r="X7974" i="12"/>
  <c r="X7975" i="12"/>
  <c r="X7976" i="12"/>
  <c r="X7977" i="12"/>
  <c r="X7978" i="12"/>
  <c r="X7979" i="12"/>
  <c r="X7980" i="12"/>
  <c r="X7981" i="12"/>
  <c r="X7982" i="12"/>
  <c r="X7983" i="12"/>
  <c r="X7984" i="12"/>
  <c r="X7985" i="12"/>
  <c r="X7986" i="12"/>
  <c r="X7987" i="12"/>
  <c r="X7988" i="12"/>
  <c r="X7989" i="12"/>
  <c r="X7990" i="12"/>
  <c r="X7991" i="12"/>
  <c r="X7992" i="12"/>
  <c r="X7993" i="12"/>
  <c r="X7994" i="12"/>
  <c r="X7995" i="12"/>
  <c r="X7996" i="12"/>
  <c r="X7997" i="12"/>
  <c r="X7998" i="12"/>
  <c r="X7999" i="12"/>
  <c r="X8000" i="12"/>
  <c r="X8001" i="12"/>
  <c r="X8002" i="12"/>
  <c r="X8003" i="12"/>
  <c r="X8004" i="12"/>
  <c r="X8005" i="12"/>
  <c r="X8006" i="12"/>
  <c r="X8007" i="12"/>
  <c r="X8008" i="12"/>
  <c r="X8009" i="12"/>
  <c r="X8010" i="12"/>
  <c r="X8011" i="12"/>
  <c r="X8012" i="12"/>
  <c r="X8013" i="12"/>
  <c r="X8014" i="12"/>
  <c r="X8015" i="12"/>
  <c r="X8016" i="12"/>
  <c r="X8017" i="12"/>
  <c r="X8018" i="12"/>
  <c r="X8019" i="12"/>
  <c r="X8020" i="12"/>
  <c r="X8021" i="12"/>
  <c r="X8022" i="12"/>
  <c r="X8023" i="12"/>
  <c r="X8024" i="12"/>
  <c r="X8025" i="12"/>
  <c r="X8026" i="12"/>
  <c r="X8027" i="12"/>
  <c r="X8028" i="12"/>
  <c r="X8029" i="12"/>
  <c r="X8030" i="12"/>
  <c r="X8031" i="12"/>
  <c r="X8032" i="12"/>
  <c r="X8033" i="12"/>
  <c r="X8034" i="12"/>
  <c r="X8035" i="12"/>
  <c r="X8036" i="12"/>
  <c r="X8037" i="12"/>
  <c r="X8038" i="12"/>
  <c r="X8039" i="12"/>
  <c r="X8040" i="12"/>
  <c r="X8041" i="12"/>
  <c r="X8042" i="12"/>
  <c r="X8043" i="12"/>
  <c r="X8044" i="12"/>
  <c r="X8045" i="12"/>
  <c r="X8046" i="12"/>
  <c r="X8047" i="12"/>
  <c r="X8048" i="12"/>
  <c r="X8049" i="12"/>
  <c r="X8050" i="12"/>
  <c r="X8051" i="12"/>
  <c r="X8052" i="12"/>
  <c r="X8053" i="12"/>
  <c r="X8054" i="12"/>
  <c r="X8055" i="12"/>
  <c r="X8056" i="12"/>
  <c r="X8057" i="12"/>
  <c r="X8058" i="12"/>
  <c r="X8059" i="12"/>
  <c r="X8060" i="12"/>
  <c r="X8061" i="12"/>
  <c r="X8062" i="12"/>
  <c r="X8063" i="12"/>
  <c r="X8064" i="12"/>
  <c r="X8065" i="12"/>
  <c r="X8066" i="12"/>
  <c r="X8067" i="12"/>
  <c r="X8068" i="12"/>
  <c r="X8069" i="12"/>
  <c r="X8070" i="12"/>
  <c r="X8071" i="12"/>
  <c r="X8072" i="12"/>
  <c r="X8073" i="12"/>
  <c r="X8074" i="12"/>
  <c r="X8075" i="12"/>
  <c r="X8076" i="12"/>
  <c r="X8077" i="12"/>
  <c r="X8078" i="12"/>
  <c r="X8079" i="12"/>
  <c r="X8080" i="12"/>
  <c r="X8081" i="12"/>
  <c r="X8082" i="12"/>
  <c r="X8083" i="12"/>
  <c r="X8084" i="12"/>
  <c r="X8085" i="12"/>
  <c r="X8086" i="12"/>
  <c r="X8087" i="12"/>
  <c r="X8088" i="12"/>
  <c r="X8089" i="12"/>
  <c r="X8090" i="12"/>
  <c r="X8091" i="12"/>
  <c r="X8092" i="12"/>
  <c r="X8093" i="12"/>
  <c r="X8094" i="12"/>
  <c r="X8095" i="12"/>
  <c r="X8096" i="12"/>
  <c r="X8097" i="12"/>
  <c r="X8098" i="12"/>
  <c r="X8099" i="12"/>
  <c r="X8100" i="12"/>
  <c r="X8101" i="12"/>
  <c r="X8102" i="12"/>
  <c r="X8103" i="12"/>
  <c r="X8104" i="12"/>
  <c r="X8105" i="12"/>
  <c r="X8106" i="12"/>
  <c r="X8107" i="12"/>
  <c r="X8108" i="12"/>
  <c r="X8109" i="12"/>
  <c r="X8110" i="12"/>
  <c r="X8111" i="12"/>
  <c r="X8112" i="12"/>
  <c r="X8113" i="12"/>
  <c r="X8114" i="12"/>
  <c r="X8115" i="12"/>
  <c r="X8116" i="12"/>
  <c r="X8117" i="12"/>
  <c r="X8118" i="12"/>
  <c r="X8119" i="12"/>
  <c r="X8120" i="12"/>
  <c r="X8121" i="12"/>
  <c r="X8122" i="12"/>
  <c r="X8123" i="12"/>
  <c r="X8124" i="12"/>
  <c r="X8125" i="12"/>
  <c r="X8126" i="12"/>
  <c r="X8127" i="12"/>
  <c r="X8128" i="12"/>
  <c r="X8129" i="12"/>
  <c r="X8130" i="12"/>
  <c r="X8131" i="12"/>
  <c r="X8132" i="12"/>
  <c r="X8133" i="12"/>
  <c r="X8134" i="12"/>
  <c r="X8135" i="12"/>
  <c r="X8136" i="12"/>
  <c r="X8137" i="12"/>
  <c r="X8138" i="12"/>
  <c r="X8139" i="12"/>
  <c r="X8140" i="12"/>
  <c r="X8141" i="12"/>
  <c r="X8142" i="12"/>
  <c r="X8143" i="12"/>
  <c r="X8144" i="12"/>
  <c r="X8145" i="12"/>
  <c r="X8146" i="12"/>
  <c r="X8147" i="12"/>
  <c r="X8148" i="12"/>
  <c r="X8149" i="12"/>
  <c r="X8150" i="12"/>
  <c r="X8151" i="12"/>
  <c r="X8152" i="12"/>
  <c r="X8153" i="12"/>
  <c r="X8154" i="12"/>
  <c r="X8155" i="12"/>
  <c r="X8156" i="12"/>
  <c r="X8157" i="12"/>
  <c r="X8158" i="12"/>
  <c r="X8159" i="12"/>
  <c r="X8160" i="12"/>
  <c r="X8161" i="12"/>
  <c r="X8162" i="12"/>
  <c r="X8163" i="12"/>
  <c r="X8164" i="12"/>
  <c r="X8165" i="12"/>
  <c r="X8166" i="12"/>
  <c r="X8167" i="12"/>
  <c r="X8168" i="12"/>
  <c r="X8169" i="12"/>
  <c r="X8170" i="12"/>
  <c r="X8171" i="12"/>
  <c r="X8172" i="12"/>
  <c r="X8173" i="12"/>
  <c r="X8174" i="12"/>
  <c r="X8175" i="12"/>
  <c r="X8176" i="12"/>
  <c r="X8177" i="12"/>
  <c r="X8178" i="12"/>
  <c r="X8179" i="12"/>
  <c r="X8180" i="12"/>
  <c r="X8181" i="12"/>
  <c r="X8182" i="12"/>
  <c r="X8183" i="12"/>
  <c r="X8184" i="12"/>
  <c r="X8185" i="12"/>
  <c r="X8186" i="12"/>
  <c r="X8187" i="12"/>
  <c r="X8188" i="12"/>
  <c r="X8189" i="12"/>
  <c r="X8190" i="12"/>
  <c r="X8191" i="12"/>
  <c r="X8192" i="12"/>
  <c r="X8193" i="12"/>
  <c r="X8194" i="12"/>
  <c r="X8195" i="12"/>
  <c r="X8196" i="12"/>
  <c r="X8197" i="12"/>
  <c r="X8198" i="12"/>
  <c r="X8199" i="12"/>
  <c r="X8200" i="12"/>
  <c r="X8201" i="12"/>
  <c r="X8202" i="12"/>
  <c r="X8203" i="12"/>
  <c r="X8204" i="12"/>
  <c r="X8205" i="12"/>
  <c r="X8206" i="12"/>
  <c r="X8207" i="12"/>
  <c r="X8208" i="12"/>
  <c r="X8209" i="12"/>
  <c r="X8210" i="12"/>
  <c r="X8211" i="12"/>
  <c r="X8212" i="12"/>
  <c r="X8213" i="12"/>
  <c r="X8214" i="12"/>
  <c r="X8215" i="12"/>
  <c r="X8216" i="12"/>
  <c r="X8217" i="12"/>
  <c r="X8218" i="12"/>
  <c r="X8219" i="12"/>
  <c r="X8220" i="12"/>
  <c r="X8221" i="12"/>
  <c r="X8222" i="12"/>
  <c r="X8223" i="12"/>
  <c r="X8224" i="12"/>
  <c r="X8225" i="12"/>
  <c r="X8226" i="12"/>
  <c r="X8227" i="12"/>
  <c r="X8228" i="12"/>
  <c r="X8229" i="12"/>
  <c r="X8230" i="12"/>
  <c r="X8231" i="12"/>
  <c r="X8232" i="12"/>
  <c r="X8233" i="12"/>
  <c r="X8234" i="12"/>
  <c r="X8235" i="12"/>
  <c r="X8236" i="12"/>
  <c r="X8237" i="12"/>
  <c r="X8238" i="12"/>
  <c r="X8239" i="12"/>
  <c r="X8240" i="12"/>
  <c r="X8241" i="12"/>
  <c r="X8242" i="12"/>
  <c r="X8243" i="12"/>
  <c r="X8244" i="12"/>
  <c r="X8245" i="12"/>
  <c r="X8246" i="12"/>
  <c r="X8247" i="12"/>
  <c r="X8248" i="12"/>
  <c r="X8249" i="12"/>
  <c r="X8250" i="12"/>
  <c r="X8251" i="12"/>
  <c r="X8252" i="12"/>
  <c r="X8253" i="12"/>
  <c r="X8254" i="12"/>
  <c r="X8255" i="12"/>
  <c r="X8256" i="12"/>
  <c r="X8257" i="12"/>
  <c r="X8258" i="12"/>
  <c r="X8259" i="12"/>
  <c r="X8260" i="12"/>
  <c r="X8261" i="12"/>
  <c r="X8262" i="12"/>
  <c r="X8263" i="12"/>
  <c r="X8264" i="12"/>
  <c r="X8265" i="12"/>
  <c r="X8266" i="12"/>
  <c r="X8267" i="12"/>
  <c r="X8268" i="12"/>
  <c r="X8269" i="12"/>
  <c r="X8270" i="12"/>
  <c r="X8271" i="12"/>
  <c r="X8272" i="12"/>
  <c r="X8273" i="12"/>
  <c r="X8274" i="12"/>
  <c r="X8275" i="12"/>
  <c r="X8276" i="12"/>
  <c r="X8277" i="12"/>
  <c r="X8278" i="12"/>
  <c r="X8279" i="12"/>
  <c r="X8280" i="12"/>
  <c r="X8281" i="12"/>
  <c r="X8282" i="12"/>
  <c r="X8283" i="12"/>
  <c r="X8284" i="12"/>
  <c r="X8285" i="12"/>
  <c r="X8286" i="12"/>
  <c r="X8287" i="12"/>
  <c r="X8288" i="12"/>
  <c r="X8289" i="12"/>
  <c r="X8290" i="12"/>
  <c r="X8291" i="12"/>
  <c r="X8292" i="12"/>
  <c r="X8293" i="12"/>
  <c r="X8294" i="12"/>
  <c r="X8295" i="12"/>
  <c r="X8296" i="12"/>
  <c r="X8297" i="12"/>
  <c r="X8298" i="12"/>
  <c r="X8299" i="12"/>
  <c r="X8300" i="12"/>
  <c r="X8301" i="12"/>
  <c r="X8302" i="12"/>
  <c r="X8303" i="12"/>
  <c r="X8304" i="12"/>
  <c r="X8305" i="12"/>
  <c r="X8306" i="12"/>
  <c r="X8307" i="12"/>
  <c r="X8308" i="12"/>
  <c r="X8309" i="12"/>
  <c r="X8310" i="12"/>
  <c r="X8311" i="12"/>
  <c r="X8312" i="12"/>
  <c r="X8313" i="12"/>
  <c r="X8314" i="12"/>
  <c r="X8315" i="12"/>
  <c r="X8316" i="12"/>
  <c r="X8317" i="12"/>
  <c r="X8318" i="12"/>
  <c r="X8319" i="12"/>
  <c r="X8320" i="12"/>
  <c r="X8321" i="12"/>
  <c r="X8322" i="12"/>
  <c r="X8323" i="12"/>
  <c r="X8324" i="12"/>
  <c r="X8325" i="12"/>
  <c r="X8326" i="12"/>
  <c r="X8327" i="12"/>
  <c r="X8328" i="12"/>
  <c r="X8329" i="12"/>
  <c r="X8330" i="12"/>
  <c r="X8331" i="12"/>
  <c r="X8332" i="12"/>
  <c r="X8333" i="12"/>
  <c r="X8334" i="12"/>
  <c r="X8335" i="12"/>
  <c r="X8336" i="12"/>
  <c r="X8337" i="12"/>
  <c r="X8338" i="12"/>
  <c r="X8339" i="12"/>
  <c r="X8340" i="12"/>
  <c r="X8341" i="12"/>
  <c r="X8342" i="12"/>
  <c r="X8343" i="12"/>
  <c r="X8344" i="12"/>
  <c r="X8345" i="12"/>
  <c r="X8346" i="12"/>
  <c r="X8347" i="12"/>
  <c r="X8348" i="12"/>
  <c r="X8349" i="12"/>
  <c r="X8350" i="12"/>
  <c r="X8351" i="12"/>
  <c r="X8352" i="12"/>
  <c r="X8353" i="12"/>
  <c r="X8354" i="12"/>
  <c r="X8355" i="12"/>
  <c r="X8356" i="12"/>
  <c r="X8357" i="12"/>
  <c r="X8358" i="12"/>
  <c r="X8359" i="12"/>
  <c r="X8360" i="12"/>
  <c r="X8361" i="12"/>
  <c r="X8362" i="12"/>
  <c r="X8363" i="12"/>
  <c r="X8364" i="12"/>
  <c r="X8365" i="12"/>
  <c r="X8366" i="12"/>
  <c r="X8367" i="12"/>
  <c r="X8368" i="12"/>
  <c r="X8369" i="12"/>
  <c r="X8370" i="12"/>
  <c r="X8371" i="12"/>
  <c r="X8372" i="12"/>
  <c r="X8373" i="12"/>
  <c r="X8374" i="12"/>
  <c r="X8375" i="12"/>
  <c r="X8376" i="12"/>
  <c r="X8377" i="12"/>
  <c r="X8378" i="12"/>
  <c r="X8379" i="12"/>
  <c r="X8380" i="12"/>
  <c r="X8381" i="12"/>
  <c r="X8382" i="12"/>
  <c r="X8383" i="12"/>
  <c r="X8384" i="12"/>
  <c r="X8385" i="12"/>
  <c r="X8386" i="12"/>
  <c r="X8387" i="12"/>
  <c r="X8388" i="12"/>
  <c r="X8389" i="12"/>
  <c r="X8390" i="12"/>
  <c r="X8391" i="12"/>
  <c r="X8392" i="12"/>
  <c r="X8393" i="12"/>
  <c r="X8394" i="12"/>
  <c r="X8395" i="12"/>
  <c r="X8396" i="12"/>
  <c r="X8397" i="12"/>
  <c r="X8398" i="12"/>
  <c r="X8399" i="12"/>
  <c r="X8400" i="12"/>
  <c r="X8401" i="12"/>
  <c r="X8402" i="12"/>
  <c r="X8403" i="12"/>
  <c r="X8404" i="12"/>
  <c r="X8405" i="12"/>
  <c r="X8406" i="12"/>
  <c r="X8407" i="12"/>
  <c r="X8408" i="12"/>
  <c r="X8409" i="12"/>
  <c r="X8410" i="12"/>
  <c r="X8411" i="12"/>
  <c r="X8412" i="12"/>
  <c r="X8413" i="12"/>
  <c r="X8414" i="12"/>
  <c r="X8415" i="12"/>
  <c r="X8416" i="12"/>
  <c r="X8417" i="12"/>
  <c r="X8418" i="12"/>
  <c r="X8419" i="12"/>
  <c r="X8420" i="12"/>
  <c r="X8421" i="12"/>
  <c r="X8422" i="12"/>
  <c r="X8423" i="12"/>
  <c r="X8424" i="12"/>
  <c r="X8425" i="12"/>
  <c r="X8426" i="12"/>
  <c r="X8427" i="12"/>
  <c r="X8428" i="12"/>
  <c r="X8429" i="12"/>
  <c r="X8430" i="12"/>
  <c r="X8431" i="12"/>
  <c r="X8432" i="12"/>
  <c r="X8433" i="12"/>
  <c r="X8434" i="12"/>
  <c r="X8435" i="12"/>
  <c r="X8436" i="12"/>
  <c r="X8437" i="12"/>
  <c r="X8438" i="12"/>
  <c r="X8439" i="12"/>
  <c r="X8440" i="12"/>
  <c r="X8441" i="12"/>
  <c r="X8442" i="12"/>
  <c r="X8443" i="12"/>
  <c r="X8444" i="12"/>
  <c r="X8445" i="12"/>
  <c r="X8446" i="12"/>
  <c r="X8447" i="12"/>
  <c r="X8448" i="12"/>
  <c r="X8449" i="12"/>
  <c r="X8450" i="12"/>
  <c r="X8451" i="12"/>
  <c r="X8452" i="12"/>
  <c r="X8453" i="12"/>
  <c r="X8454" i="12"/>
  <c r="X8455" i="12"/>
  <c r="X8456" i="12"/>
  <c r="X8457" i="12"/>
  <c r="X8458" i="12"/>
  <c r="X8459" i="12"/>
  <c r="X8460" i="12"/>
  <c r="X8461" i="12"/>
  <c r="X8462" i="12"/>
  <c r="X8463" i="12"/>
  <c r="X8464" i="12"/>
  <c r="X8465" i="12"/>
  <c r="X8466" i="12"/>
  <c r="X8467" i="12"/>
  <c r="X8468" i="12"/>
  <c r="X8469" i="12"/>
  <c r="X8470" i="12"/>
  <c r="X8471" i="12"/>
  <c r="X8472" i="12"/>
  <c r="X8473" i="12"/>
  <c r="X8474" i="12"/>
  <c r="X8475" i="12"/>
  <c r="X8476" i="12"/>
  <c r="X8477" i="12"/>
  <c r="X8478" i="12"/>
  <c r="X8479" i="12"/>
  <c r="X8480" i="12"/>
  <c r="X8481" i="12"/>
  <c r="X8482" i="12"/>
  <c r="X8483" i="12"/>
  <c r="X8484" i="12"/>
  <c r="X8485" i="12"/>
  <c r="X8486" i="12"/>
  <c r="X8487" i="12"/>
  <c r="X8488" i="12"/>
  <c r="X8489" i="12"/>
  <c r="X8490" i="12"/>
  <c r="X8491" i="12"/>
  <c r="X8492" i="12"/>
  <c r="X8493" i="12"/>
  <c r="X8494" i="12"/>
  <c r="X8495" i="12"/>
  <c r="X8496" i="12"/>
  <c r="X8497" i="12"/>
  <c r="X8498" i="12"/>
  <c r="X8499" i="12"/>
  <c r="X8500" i="12"/>
  <c r="X8501" i="12"/>
  <c r="X8502" i="12"/>
  <c r="X8503" i="12"/>
  <c r="X8504" i="12"/>
  <c r="X8505" i="12"/>
  <c r="X8506" i="12"/>
  <c r="X8507" i="12"/>
  <c r="X8508" i="12"/>
  <c r="X8509" i="12"/>
  <c r="X8510" i="12"/>
  <c r="X8511" i="12"/>
  <c r="X8512" i="12"/>
  <c r="X8513" i="12"/>
  <c r="X8514" i="12"/>
  <c r="X8515" i="12"/>
  <c r="X8516" i="12"/>
  <c r="X8517" i="12"/>
  <c r="X8518" i="12"/>
  <c r="X8519" i="12"/>
  <c r="X8520" i="12"/>
  <c r="X8521" i="12"/>
  <c r="X8522" i="12"/>
  <c r="X8523" i="12"/>
  <c r="X8524" i="12"/>
  <c r="X8525" i="12"/>
  <c r="X8526" i="12"/>
  <c r="X8527" i="12"/>
  <c r="X8528" i="12"/>
  <c r="X8529" i="12"/>
  <c r="X8530" i="12"/>
  <c r="X8531" i="12"/>
  <c r="X8532" i="12"/>
  <c r="X8533" i="12"/>
  <c r="X8534" i="12"/>
  <c r="X8535" i="12"/>
  <c r="X8536" i="12"/>
  <c r="X8537" i="12"/>
  <c r="X8538" i="12"/>
  <c r="X8539" i="12"/>
  <c r="X8540" i="12"/>
  <c r="X8541" i="12"/>
  <c r="X8542" i="12"/>
  <c r="X8543" i="12"/>
  <c r="X8544" i="12"/>
  <c r="X8545" i="12"/>
  <c r="X8546" i="12"/>
  <c r="X8547" i="12"/>
  <c r="X8548" i="12"/>
  <c r="X8549" i="12"/>
  <c r="X8550" i="12"/>
  <c r="X8551" i="12"/>
  <c r="X8552" i="12"/>
  <c r="X8553" i="12"/>
  <c r="X8554" i="12"/>
  <c r="X8555" i="12"/>
  <c r="X8556" i="12"/>
  <c r="X8557" i="12"/>
  <c r="X8558" i="12"/>
  <c r="X8559" i="12"/>
  <c r="X8560" i="12"/>
  <c r="X8561" i="12"/>
  <c r="X8562" i="12"/>
  <c r="X8563" i="12"/>
  <c r="X8564" i="12"/>
  <c r="X8565" i="12"/>
  <c r="X8566" i="12"/>
  <c r="X8567" i="12"/>
  <c r="X8568" i="12"/>
  <c r="X8569" i="12"/>
  <c r="X8570" i="12"/>
  <c r="X8571" i="12"/>
  <c r="X8572" i="12"/>
  <c r="X8573" i="12"/>
  <c r="X8574" i="12"/>
  <c r="X8575" i="12"/>
  <c r="X8576" i="12"/>
  <c r="X8577" i="12"/>
  <c r="X8578" i="12"/>
  <c r="X8579" i="12"/>
  <c r="X8580" i="12"/>
  <c r="X8581" i="12"/>
  <c r="X8582" i="12"/>
  <c r="X8583" i="12"/>
  <c r="X8584" i="12"/>
  <c r="X8585" i="12"/>
  <c r="X8586" i="12"/>
  <c r="X8587" i="12"/>
  <c r="X8588" i="12"/>
  <c r="X8589" i="12"/>
  <c r="X8590" i="12"/>
  <c r="X8591" i="12"/>
  <c r="X8592" i="12"/>
  <c r="X8593" i="12"/>
  <c r="X8594" i="12"/>
  <c r="X8595" i="12"/>
  <c r="X8596" i="12"/>
  <c r="X8597" i="12"/>
  <c r="X8598" i="12"/>
  <c r="X8599" i="12"/>
  <c r="X8600" i="12"/>
  <c r="X8601" i="12"/>
  <c r="X8602" i="12"/>
  <c r="X8603" i="12"/>
  <c r="X8604" i="12"/>
  <c r="X8605" i="12"/>
  <c r="X8606" i="12"/>
  <c r="X8607" i="12"/>
  <c r="X8608" i="12"/>
  <c r="X8609" i="12"/>
  <c r="X8610" i="12"/>
  <c r="X8611" i="12"/>
  <c r="X8612" i="12"/>
  <c r="X8613" i="12"/>
  <c r="X8614" i="12"/>
  <c r="X8615" i="12"/>
  <c r="X8616" i="12"/>
  <c r="X8617" i="12"/>
  <c r="X8618" i="12"/>
  <c r="X8619" i="12"/>
  <c r="X8620" i="12"/>
  <c r="X8621" i="12"/>
  <c r="X8622" i="12"/>
  <c r="X8623" i="12"/>
  <c r="X8624" i="12"/>
  <c r="X8625" i="12"/>
  <c r="X8626" i="12"/>
  <c r="X8627" i="12"/>
  <c r="X8628" i="12"/>
  <c r="X8629" i="12"/>
  <c r="X8630" i="12"/>
  <c r="X8631" i="12"/>
  <c r="X8632" i="12"/>
  <c r="X8633" i="12"/>
  <c r="X8634" i="12"/>
  <c r="X8635" i="12"/>
  <c r="X8636" i="12"/>
  <c r="X8637" i="12"/>
  <c r="X8638" i="12"/>
  <c r="X8639" i="12"/>
  <c r="X8640" i="12"/>
  <c r="X8641" i="12"/>
  <c r="X8642" i="12"/>
  <c r="X8643" i="12"/>
  <c r="X8644" i="12"/>
  <c r="X8645" i="12"/>
  <c r="X8646" i="12"/>
  <c r="X8647" i="12"/>
  <c r="X8648" i="12"/>
  <c r="X8649" i="12"/>
  <c r="X8650" i="12"/>
  <c r="X8651" i="12"/>
  <c r="X8652" i="12"/>
  <c r="X8653" i="12"/>
  <c r="X8654" i="12"/>
  <c r="X8655" i="12"/>
  <c r="X8656" i="12"/>
  <c r="X8657" i="12"/>
  <c r="X8658" i="12"/>
  <c r="X8659" i="12"/>
  <c r="X8660" i="12"/>
  <c r="X8661" i="12"/>
  <c r="X8662" i="12"/>
  <c r="X8663" i="12"/>
  <c r="X8664" i="12"/>
  <c r="X8665" i="12"/>
  <c r="X8666" i="12"/>
  <c r="X8667" i="12"/>
  <c r="X8668" i="12"/>
  <c r="X8669" i="12"/>
  <c r="X8670" i="12"/>
  <c r="X8671" i="12"/>
  <c r="X8672" i="12"/>
  <c r="X8673" i="12"/>
  <c r="X8674" i="12"/>
  <c r="X8675" i="12"/>
  <c r="X8676" i="12"/>
  <c r="X8677" i="12"/>
  <c r="X8678" i="12"/>
  <c r="X8679" i="12"/>
  <c r="X8680" i="12"/>
  <c r="X8681" i="12"/>
  <c r="X8682" i="12"/>
  <c r="X8683" i="12"/>
  <c r="X8684" i="12"/>
  <c r="X8685" i="12"/>
  <c r="X8686" i="12"/>
  <c r="X8687" i="12"/>
  <c r="X8688" i="12"/>
  <c r="X8689" i="12"/>
  <c r="X8690" i="12"/>
  <c r="X8691" i="12"/>
  <c r="X8692" i="12"/>
  <c r="X8693" i="12"/>
  <c r="X8694" i="12"/>
  <c r="X8695" i="12"/>
  <c r="X8696" i="12"/>
  <c r="X8697" i="12"/>
  <c r="X8698" i="12"/>
  <c r="X8699" i="12"/>
  <c r="X8700" i="12"/>
  <c r="X8701" i="12"/>
  <c r="X8702" i="12"/>
  <c r="X8703" i="12"/>
  <c r="X8704" i="12"/>
  <c r="X8705" i="12"/>
  <c r="X8706" i="12"/>
  <c r="X8707" i="12"/>
  <c r="X8708" i="12"/>
  <c r="X8709" i="12"/>
  <c r="X8710" i="12"/>
  <c r="X8711" i="12"/>
  <c r="X8712" i="12"/>
  <c r="X8713" i="12"/>
  <c r="X8714" i="12"/>
  <c r="X8715" i="12"/>
  <c r="X8716" i="12"/>
  <c r="X8717" i="12"/>
  <c r="X8718" i="12"/>
  <c r="X8719" i="12"/>
  <c r="X8720" i="12"/>
  <c r="X8721" i="12"/>
  <c r="X8722" i="12"/>
  <c r="X8723" i="12"/>
  <c r="X8724" i="12"/>
  <c r="X8725" i="12"/>
  <c r="X8726" i="12"/>
  <c r="X8727" i="12"/>
  <c r="X8728" i="12"/>
  <c r="X8729" i="12"/>
  <c r="X8730" i="12"/>
  <c r="X8731" i="12"/>
  <c r="X8732" i="12"/>
  <c r="X8733" i="12"/>
  <c r="X8734" i="12"/>
  <c r="X8735" i="12"/>
  <c r="X8736" i="12"/>
  <c r="X8737" i="12"/>
  <c r="X8738" i="12"/>
  <c r="X8739" i="12"/>
  <c r="X8740" i="12"/>
  <c r="X8741" i="12"/>
  <c r="X8742" i="12"/>
  <c r="X8743" i="12"/>
  <c r="X8744" i="12"/>
  <c r="X8745" i="12"/>
  <c r="X8746" i="12"/>
  <c r="X8747" i="12"/>
  <c r="X8748" i="12"/>
  <c r="X8749" i="12"/>
  <c r="X8750" i="12"/>
  <c r="X8751" i="12"/>
  <c r="X8752" i="12"/>
  <c r="X8753" i="12"/>
  <c r="X8754" i="12"/>
  <c r="X8755" i="12"/>
  <c r="X8756" i="12"/>
  <c r="X8757" i="12"/>
  <c r="X8758" i="12"/>
  <c r="X8759" i="12"/>
  <c r="X8760" i="12"/>
  <c r="X8761" i="12"/>
  <c r="X8762" i="12"/>
  <c r="X8763" i="12"/>
  <c r="X8764" i="12"/>
  <c r="X8765" i="12"/>
  <c r="X8766" i="12"/>
  <c r="X8767" i="12"/>
  <c r="X8768" i="12"/>
  <c r="X8769" i="12"/>
  <c r="X8770" i="12"/>
  <c r="X8771" i="12"/>
  <c r="X8772" i="12"/>
  <c r="X8773" i="12"/>
  <c r="X8774" i="12"/>
  <c r="X8775" i="12"/>
  <c r="X8776" i="12"/>
  <c r="X8777" i="12"/>
  <c r="X8778" i="12"/>
  <c r="X8779" i="12"/>
  <c r="X8780" i="12"/>
  <c r="X8781" i="12"/>
  <c r="X8782" i="12"/>
  <c r="X8783" i="12"/>
  <c r="X8784" i="12"/>
  <c r="X8785" i="12"/>
  <c r="X8786" i="12"/>
  <c r="X8787" i="12"/>
  <c r="X8788" i="12"/>
  <c r="X8789" i="12"/>
  <c r="X8790" i="12"/>
  <c r="X8791" i="12"/>
  <c r="X8792" i="12"/>
  <c r="X8793" i="12"/>
  <c r="X8794" i="12"/>
  <c r="X8795" i="12"/>
  <c r="X8796" i="12"/>
  <c r="X8797" i="12"/>
  <c r="X8798" i="12"/>
  <c r="X8799" i="12"/>
  <c r="X8800" i="12"/>
  <c r="X8801" i="12"/>
  <c r="X8802" i="12"/>
  <c r="X8803" i="12"/>
  <c r="X8804" i="12"/>
  <c r="X8805" i="12"/>
  <c r="X8806" i="12"/>
  <c r="X8807" i="12"/>
  <c r="X8808" i="12"/>
  <c r="X8809" i="12"/>
  <c r="X8810" i="12"/>
  <c r="X8811" i="12"/>
  <c r="X8812" i="12"/>
  <c r="X8813" i="12"/>
  <c r="X8814" i="12"/>
  <c r="X8815" i="12"/>
  <c r="X8816" i="12"/>
  <c r="X8817" i="12"/>
  <c r="X8818" i="12"/>
  <c r="X8819" i="12"/>
  <c r="X8820" i="12"/>
  <c r="X8821" i="12"/>
  <c r="X8822" i="12"/>
  <c r="X8823" i="12"/>
  <c r="X8824" i="12"/>
  <c r="X8825" i="12"/>
  <c r="X8826" i="12"/>
  <c r="X8827" i="12"/>
  <c r="X8828" i="12"/>
  <c r="X8829" i="12"/>
  <c r="X8830" i="12"/>
  <c r="X8831" i="12"/>
  <c r="X8832" i="12"/>
  <c r="X8833" i="12"/>
  <c r="X8834" i="12"/>
  <c r="X8835" i="12"/>
  <c r="X8836" i="12"/>
  <c r="X8837" i="12"/>
  <c r="X8838" i="12"/>
  <c r="X8839" i="12"/>
  <c r="X8840" i="12"/>
  <c r="X8841" i="12"/>
  <c r="X8842" i="12"/>
  <c r="X8843" i="12"/>
  <c r="X8844" i="12"/>
  <c r="X8845" i="12"/>
  <c r="X8846" i="12"/>
  <c r="X8847" i="12"/>
  <c r="X8848" i="12"/>
  <c r="X8849" i="12"/>
  <c r="X8850" i="12"/>
  <c r="X8851" i="12"/>
  <c r="X8852" i="12"/>
  <c r="X8853" i="12"/>
  <c r="X8854" i="12"/>
  <c r="X8855" i="12"/>
  <c r="X8856" i="12"/>
  <c r="X8857" i="12"/>
  <c r="X8858" i="12"/>
  <c r="X8859" i="12"/>
  <c r="X8860" i="12"/>
  <c r="X8861" i="12"/>
  <c r="X8862" i="12"/>
  <c r="X8863" i="12"/>
  <c r="X8864" i="12"/>
  <c r="X8865" i="12"/>
  <c r="X8866" i="12"/>
  <c r="X8867" i="12"/>
  <c r="X8868" i="12"/>
  <c r="X8869" i="12"/>
  <c r="X8870" i="12"/>
  <c r="X8871" i="12"/>
  <c r="X8872" i="12"/>
  <c r="X8873" i="12"/>
  <c r="X8874" i="12"/>
  <c r="X8875" i="12"/>
  <c r="X8876" i="12"/>
  <c r="X8877" i="12"/>
  <c r="X8878" i="12"/>
  <c r="X8879" i="12"/>
  <c r="X8880" i="12"/>
  <c r="X8881" i="12"/>
  <c r="X8882" i="12"/>
  <c r="X8883" i="12"/>
  <c r="X8884" i="12"/>
  <c r="X8885" i="12"/>
  <c r="X8886" i="12"/>
  <c r="X8887" i="12"/>
  <c r="X8888" i="12"/>
  <c r="X8889" i="12"/>
  <c r="X8890" i="12"/>
  <c r="X8891" i="12"/>
  <c r="X8892" i="12"/>
  <c r="X8893" i="12"/>
  <c r="X8894" i="12"/>
  <c r="X8895" i="12"/>
  <c r="X8896" i="12"/>
  <c r="X8897" i="12"/>
  <c r="X8898" i="12"/>
  <c r="X8899" i="12"/>
  <c r="X8900" i="12"/>
  <c r="X8901" i="12"/>
  <c r="X8902" i="12"/>
  <c r="X8903" i="12"/>
  <c r="X8904" i="12"/>
  <c r="X8905" i="12"/>
  <c r="X8906" i="12"/>
  <c r="X8907" i="12"/>
  <c r="X8908" i="12"/>
  <c r="X8909" i="12"/>
  <c r="X8910" i="12"/>
  <c r="X8911" i="12"/>
  <c r="X8912" i="12"/>
  <c r="X8913" i="12"/>
  <c r="X8914" i="12"/>
  <c r="X8915" i="12"/>
  <c r="X8916" i="12"/>
  <c r="X8917" i="12"/>
  <c r="X8918" i="12"/>
  <c r="X8919" i="12"/>
  <c r="X8920" i="12"/>
  <c r="X8921" i="12"/>
  <c r="X8922" i="12"/>
  <c r="X8923" i="12"/>
  <c r="X8924" i="12"/>
  <c r="X8925" i="12"/>
  <c r="X8926" i="12"/>
  <c r="X8927" i="12"/>
  <c r="X8928" i="12"/>
  <c r="X8929" i="12"/>
  <c r="X8930" i="12"/>
  <c r="X8931" i="12"/>
  <c r="X8932" i="12"/>
  <c r="X8933" i="12"/>
  <c r="X8934" i="12"/>
  <c r="X8935" i="12"/>
  <c r="X8936" i="12"/>
  <c r="X8937" i="12"/>
  <c r="X8938" i="12"/>
  <c r="X8939" i="12"/>
  <c r="X8940" i="12"/>
  <c r="X8941" i="12"/>
  <c r="X8942" i="12"/>
  <c r="X8943" i="12"/>
  <c r="X8944" i="12"/>
  <c r="X8945" i="12"/>
  <c r="X8946" i="12"/>
  <c r="X8947" i="12"/>
  <c r="X8948" i="12"/>
  <c r="X8949" i="12"/>
  <c r="X8950" i="12"/>
  <c r="X8951" i="12"/>
  <c r="X8952" i="12"/>
  <c r="X8953" i="12"/>
  <c r="X8954" i="12"/>
  <c r="X8955" i="12"/>
  <c r="X8956" i="12"/>
  <c r="X8957" i="12"/>
  <c r="X8958" i="12"/>
  <c r="X8959" i="12"/>
  <c r="X8960" i="12"/>
  <c r="X8961" i="12"/>
  <c r="X8962" i="12"/>
  <c r="X8963" i="12"/>
  <c r="X8964" i="12"/>
  <c r="X8965" i="12"/>
  <c r="X8966" i="12"/>
  <c r="X8967" i="12"/>
  <c r="X8968" i="12"/>
  <c r="X8969" i="12"/>
  <c r="X8970" i="12"/>
  <c r="X8971" i="12"/>
  <c r="X8972" i="12"/>
  <c r="X8973" i="12"/>
  <c r="X8974" i="12"/>
  <c r="X8975" i="12"/>
  <c r="X8976" i="12"/>
  <c r="X8977" i="12"/>
  <c r="X8978" i="12"/>
  <c r="X8979" i="12"/>
  <c r="X8980" i="12"/>
  <c r="X8981" i="12"/>
  <c r="X8982" i="12"/>
  <c r="X8983" i="12"/>
  <c r="X8984" i="12"/>
  <c r="X8985" i="12"/>
  <c r="X8986" i="12"/>
  <c r="X8987" i="12"/>
  <c r="X8988" i="12"/>
  <c r="X8989" i="12"/>
  <c r="X8990" i="12"/>
  <c r="X8991" i="12"/>
  <c r="X8992" i="12"/>
  <c r="X8993" i="12"/>
  <c r="X8994" i="12"/>
  <c r="X8995" i="12"/>
  <c r="X8996" i="12"/>
  <c r="X8997" i="12"/>
  <c r="X8998" i="12"/>
  <c r="X8999" i="12"/>
  <c r="X9000" i="12"/>
  <c r="X9001" i="12"/>
  <c r="X9002" i="12"/>
  <c r="X9003" i="12"/>
  <c r="X9004" i="12"/>
  <c r="X9005" i="12"/>
  <c r="X9006" i="12"/>
  <c r="X9007" i="12"/>
  <c r="X9008" i="12"/>
  <c r="X9009" i="12"/>
  <c r="X9010" i="12"/>
  <c r="X9011" i="12"/>
  <c r="X9012" i="12"/>
  <c r="X9013" i="12"/>
  <c r="X9014" i="12"/>
  <c r="X9015" i="12"/>
  <c r="X9016" i="12"/>
  <c r="X9017" i="12"/>
  <c r="X9018" i="12"/>
  <c r="X9019" i="12"/>
  <c r="X9020" i="12"/>
  <c r="X9021" i="12"/>
  <c r="X9022" i="12"/>
  <c r="X9023" i="12"/>
  <c r="X9024" i="12"/>
  <c r="X9025" i="12"/>
  <c r="X9026" i="12"/>
  <c r="X9027" i="12"/>
  <c r="X9028" i="12"/>
  <c r="X9029" i="12"/>
  <c r="X9030" i="12"/>
  <c r="X9031" i="12"/>
  <c r="X9032" i="12"/>
  <c r="X9033" i="12"/>
  <c r="X9034" i="12"/>
  <c r="X9035" i="12"/>
  <c r="X9036" i="12"/>
  <c r="X9037" i="12"/>
  <c r="X9038" i="12"/>
  <c r="X9039" i="12"/>
  <c r="X9040" i="12"/>
  <c r="X9041" i="12"/>
  <c r="X9042" i="12"/>
  <c r="X9043" i="12"/>
  <c r="X9044" i="12"/>
  <c r="X9045" i="12"/>
  <c r="X9046" i="12"/>
  <c r="X9047" i="12"/>
  <c r="X9048" i="12"/>
  <c r="X9049" i="12"/>
  <c r="X9050" i="12"/>
  <c r="X9051" i="12"/>
  <c r="X9052" i="12"/>
  <c r="X9053" i="12"/>
  <c r="X9054" i="12"/>
  <c r="X9055" i="12"/>
  <c r="X9056" i="12"/>
  <c r="X9057" i="12"/>
  <c r="X9058" i="12"/>
  <c r="X9059" i="12"/>
  <c r="X9060" i="12"/>
  <c r="X9061" i="12"/>
  <c r="X9062" i="12"/>
  <c r="X9063" i="12"/>
  <c r="X9064" i="12"/>
  <c r="X9065" i="12"/>
  <c r="X9066" i="12"/>
  <c r="X9067" i="12"/>
  <c r="X9068" i="12"/>
  <c r="X9069" i="12"/>
  <c r="X9070" i="12"/>
  <c r="X9071" i="12"/>
  <c r="X9072" i="12"/>
  <c r="X9073" i="12"/>
  <c r="X9074" i="12"/>
  <c r="X9075" i="12"/>
  <c r="X9076" i="12"/>
  <c r="X9077" i="12"/>
  <c r="X9078" i="12"/>
  <c r="X9079" i="12"/>
  <c r="X9080" i="12"/>
  <c r="X9081" i="12"/>
  <c r="X9082" i="12"/>
  <c r="X9083" i="12"/>
  <c r="X9084" i="12"/>
  <c r="X9085" i="12"/>
  <c r="X9086" i="12"/>
  <c r="X9087" i="12"/>
  <c r="X9088" i="12"/>
  <c r="X9089" i="12"/>
  <c r="X9090" i="12"/>
  <c r="X9091" i="12"/>
  <c r="X9092" i="12"/>
  <c r="X9093" i="12"/>
  <c r="X9094" i="12"/>
  <c r="X9095" i="12"/>
  <c r="X9096" i="12"/>
  <c r="X9097" i="12"/>
  <c r="X9098" i="12"/>
  <c r="X9099" i="12"/>
  <c r="X9100" i="12"/>
  <c r="X9101" i="12"/>
  <c r="X9102" i="12"/>
  <c r="X9103" i="12"/>
  <c r="X9104" i="12"/>
  <c r="X9105" i="12"/>
  <c r="X9106" i="12"/>
  <c r="X9107" i="12"/>
  <c r="X9108" i="12"/>
  <c r="X9109" i="12"/>
  <c r="X9110" i="12"/>
  <c r="X9111" i="12"/>
  <c r="X9112" i="12"/>
  <c r="X9113" i="12"/>
  <c r="X9114" i="12"/>
  <c r="X9115" i="12"/>
  <c r="X9116" i="12"/>
  <c r="X9117" i="12"/>
  <c r="X9118" i="12"/>
  <c r="X9119" i="12"/>
  <c r="X9120" i="12"/>
  <c r="X9121" i="12"/>
  <c r="X9122" i="12"/>
  <c r="X9123" i="12"/>
  <c r="X9124" i="12"/>
  <c r="X9125" i="12"/>
  <c r="X9126" i="12"/>
  <c r="X9127" i="12"/>
  <c r="X9128" i="12"/>
  <c r="X9129" i="12"/>
  <c r="X9130" i="12"/>
  <c r="X9131" i="12"/>
  <c r="X9132" i="12"/>
  <c r="X9133" i="12"/>
  <c r="X9134" i="12"/>
  <c r="X9135" i="12"/>
  <c r="X9136" i="12"/>
  <c r="X9137" i="12"/>
  <c r="X9138" i="12"/>
  <c r="X9139" i="12"/>
  <c r="X9140" i="12"/>
  <c r="X9141" i="12"/>
  <c r="X9142" i="12"/>
  <c r="X9143" i="12"/>
  <c r="X9144" i="12"/>
  <c r="X9145" i="12"/>
  <c r="X9146" i="12"/>
  <c r="X9147" i="12"/>
  <c r="X9148" i="12"/>
  <c r="X9149" i="12"/>
  <c r="X9150" i="12"/>
  <c r="X9151" i="12"/>
  <c r="X9152" i="12"/>
  <c r="X9153" i="12"/>
  <c r="X9154" i="12"/>
  <c r="X9155" i="12"/>
  <c r="X9156" i="12"/>
  <c r="X9157" i="12"/>
  <c r="X9158" i="12"/>
  <c r="X9159" i="12"/>
  <c r="X9160" i="12"/>
  <c r="X9161" i="12"/>
  <c r="X9162" i="12"/>
  <c r="X9163" i="12"/>
  <c r="X9164" i="12"/>
  <c r="X9165" i="12"/>
  <c r="X9166" i="12"/>
  <c r="X9167" i="12"/>
  <c r="X9168" i="12"/>
  <c r="X9169" i="12"/>
  <c r="X9170" i="12"/>
  <c r="X9171" i="12"/>
  <c r="X9172" i="12"/>
  <c r="X9173" i="12"/>
  <c r="X9174" i="12"/>
  <c r="X9175" i="12"/>
  <c r="X9176" i="12"/>
  <c r="X9177" i="12"/>
  <c r="X9178" i="12"/>
  <c r="X9179" i="12"/>
  <c r="X9180" i="12"/>
  <c r="X9181" i="12"/>
  <c r="X9182" i="12"/>
  <c r="X9183" i="12"/>
  <c r="X9184" i="12"/>
  <c r="X9185" i="12"/>
  <c r="X9186" i="12"/>
  <c r="X9187" i="12"/>
  <c r="X9188" i="12"/>
  <c r="X9189" i="12"/>
  <c r="X9190" i="12"/>
  <c r="X9191" i="12"/>
  <c r="X9192" i="12"/>
  <c r="X9193" i="12"/>
  <c r="X9194" i="12"/>
  <c r="X9195" i="12"/>
  <c r="X9196" i="12"/>
  <c r="X9197" i="12"/>
  <c r="X9198" i="12"/>
  <c r="X9199" i="12"/>
  <c r="X9200" i="12"/>
  <c r="X9201" i="12"/>
  <c r="X9202" i="12"/>
  <c r="X9203" i="12"/>
  <c r="X9204" i="12"/>
  <c r="X9205" i="12"/>
  <c r="X9206" i="12"/>
  <c r="X9207" i="12"/>
  <c r="X9208" i="12"/>
  <c r="X9209" i="12"/>
  <c r="X9210" i="12"/>
  <c r="X9211" i="12"/>
  <c r="X9212" i="12"/>
  <c r="X9213" i="12"/>
  <c r="X9214" i="12"/>
  <c r="X9215" i="12"/>
  <c r="X9216" i="12"/>
  <c r="X9217" i="12"/>
  <c r="X9218" i="12"/>
  <c r="X9219" i="12"/>
  <c r="X9220" i="12"/>
  <c r="X9221" i="12"/>
  <c r="X9222" i="12"/>
  <c r="X9223" i="12"/>
  <c r="X9224" i="12"/>
  <c r="X9225" i="12"/>
  <c r="X9226" i="12"/>
  <c r="X9227" i="12"/>
  <c r="X9228" i="12"/>
  <c r="X9229" i="12"/>
  <c r="X9230" i="12"/>
  <c r="X9231" i="12"/>
  <c r="X9232" i="12"/>
  <c r="X9233" i="12"/>
  <c r="X9234" i="12"/>
  <c r="X9235" i="12"/>
  <c r="X9236" i="12"/>
  <c r="X9237" i="12"/>
  <c r="X9238" i="12"/>
  <c r="X9239" i="12"/>
  <c r="X9240" i="12"/>
  <c r="X9241" i="12"/>
  <c r="X9242" i="12"/>
  <c r="X9243" i="12"/>
  <c r="X9244" i="12"/>
  <c r="X9245" i="12"/>
  <c r="X9246" i="12"/>
  <c r="X9247" i="12"/>
  <c r="X9248" i="12"/>
  <c r="X9249" i="12"/>
  <c r="X9250" i="12"/>
  <c r="X9251" i="12"/>
  <c r="X9252" i="12"/>
  <c r="X9253" i="12"/>
  <c r="X9254" i="12"/>
  <c r="X9255" i="12"/>
  <c r="X9256" i="12"/>
  <c r="X9257" i="12"/>
  <c r="X9258" i="12"/>
  <c r="X9259" i="12"/>
  <c r="X9260" i="12"/>
  <c r="X9261" i="12"/>
  <c r="X9262" i="12"/>
  <c r="X9263" i="12"/>
  <c r="X9264" i="12"/>
  <c r="X9265" i="12"/>
  <c r="X9266" i="12"/>
  <c r="X9267" i="12"/>
  <c r="X9268" i="12"/>
  <c r="X9269" i="12"/>
  <c r="X9270" i="12"/>
  <c r="X9271" i="12"/>
  <c r="X9272" i="12"/>
  <c r="X9273" i="12"/>
  <c r="X9274" i="12"/>
  <c r="X9275" i="12"/>
  <c r="X9276" i="12"/>
  <c r="X9277" i="12"/>
  <c r="X9278" i="12"/>
  <c r="X9279" i="12"/>
  <c r="X9280" i="12"/>
  <c r="X9281" i="12"/>
  <c r="X9282" i="12"/>
  <c r="X9283" i="12"/>
  <c r="X9284" i="12"/>
  <c r="X9285" i="12"/>
  <c r="X9286" i="12"/>
  <c r="X9287" i="12"/>
  <c r="X9288" i="12"/>
  <c r="X9289" i="12"/>
  <c r="X9290" i="12"/>
  <c r="X9291" i="12"/>
  <c r="X9292" i="12"/>
  <c r="X9293" i="12"/>
  <c r="X9294" i="12"/>
  <c r="X9295" i="12"/>
  <c r="X9296" i="12"/>
  <c r="X9297" i="12"/>
  <c r="X9298" i="12"/>
  <c r="X9299" i="12"/>
  <c r="X9300" i="12"/>
  <c r="X9301" i="12"/>
  <c r="X9302" i="12"/>
  <c r="X9303" i="12"/>
  <c r="X9304" i="12"/>
  <c r="X9305" i="12"/>
  <c r="X9306" i="12"/>
  <c r="X9307" i="12"/>
  <c r="X9308" i="12"/>
  <c r="X9309" i="12"/>
  <c r="X9310" i="12"/>
  <c r="X9311" i="12"/>
  <c r="X9312" i="12"/>
  <c r="X9313" i="12"/>
  <c r="X9314" i="12"/>
  <c r="X9315" i="12"/>
  <c r="X9316" i="12"/>
  <c r="X9317" i="12"/>
  <c r="X9318" i="12"/>
  <c r="X9319" i="12"/>
  <c r="X9320" i="12"/>
  <c r="X9321" i="12"/>
  <c r="X9322" i="12"/>
  <c r="X9323" i="12"/>
  <c r="X9324" i="12"/>
  <c r="X9325" i="12"/>
  <c r="X9326" i="12"/>
  <c r="X9327" i="12"/>
  <c r="X9328" i="12"/>
  <c r="X9329" i="12"/>
  <c r="X9330" i="12"/>
  <c r="X9331" i="12"/>
  <c r="X9332" i="12"/>
  <c r="X9333" i="12"/>
  <c r="X9334" i="12"/>
  <c r="X9335" i="12"/>
  <c r="X9336" i="12"/>
  <c r="X9337" i="12"/>
  <c r="X9338" i="12"/>
  <c r="X9339" i="12"/>
  <c r="X9340" i="12"/>
  <c r="X9341" i="12"/>
  <c r="X9342" i="12"/>
  <c r="X9343" i="12"/>
  <c r="X9344" i="12"/>
  <c r="X9345" i="12"/>
  <c r="X9346" i="12"/>
  <c r="X9347" i="12"/>
  <c r="X9348" i="12"/>
  <c r="X9349" i="12"/>
  <c r="X9350" i="12"/>
  <c r="X9351" i="12"/>
  <c r="X9352" i="12"/>
  <c r="X9353" i="12"/>
  <c r="X9354" i="12"/>
  <c r="X9355" i="12"/>
  <c r="X9356" i="12"/>
  <c r="X9357" i="12"/>
  <c r="X9358" i="12"/>
  <c r="X9359" i="12"/>
  <c r="X9360" i="12"/>
  <c r="X9361" i="12"/>
  <c r="X9362" i="12"/>
  <c r="X9363" i="12"/>
  <c r="X9364" i="12"/>
  <c r="X9365" i="12"/>
  <c r="X9366" i="12"/>
  <c r="X9367" i="12"/>
  <c r="X9368" i="12"/>
  <c r="X9369" i="12"/>
  <c r="X9370" i="12"/>
  <c r="X9371" i="12"/>
  <c r="X9372" i="12"/>
  <c r="X9373" i="12"/>
  <c r="X9374" i="12"/>
  <c r="X9375" i="12"/>
  <c r="X9376" i="12"/>
  <c r="X9377" i="12"/>
  <c r="X9378" i="12"/>
  <c r="X9379" i="12"/>
  <c r="X9380" i="12"/>
  <c r="X9381" i="12"/>
  <c r="X9382" i="12"/>
  <c r="X9383" i="12"/>
  <c r="X9384" i="12"/>
  <c r="X9385" i="12"/>
  <c r="X9386" i="12"/>
  <c r="X9387" i="12"/>
  <c r="X9388" i="12"/>
  <c r="X9389" i="12"/>
  <c r="X9390" i="12"/>
  <c r="X9391" i="12"/>
  <c r="X9392" i="12"/>
  <c r="X9393" i="12"/>
  <c r="X9394" i="12"/>
  <c r="X9395" i="12"/>
  <c r="X9396" i="12"/>
  <c r="X9397" i="12"/>
  <c r="X9398" i="12"/>
  <c r="X9399" i="12"/>
  <c r="X9400" i="12"/>
  <c r="X9401" i="12"/>
  <c r="X9402" i="12"/>
  <c r="X9403" i="12"/>
  <c r="X9404" i="12"/>
  <c r="X9405" i="12"/>
  <c r="X9406" i="12"/>
  <c r="X9407" i="12"/>
  <c r="X9408" i="12"/>
  <c r="X9409" i="12"/>
  <c r="X9410" i="12"/>
  <c r="X9411" i="12"/>
  <c r="X9412" i="12"/>
  <c r="X9413" i="12"/>
  <c r="X9414" i="12"/>
  <c r="X9415" i="12"/>
  <c r="X9416" i="12"/>
  <c r="X9417" i="12"/>
  <c r="X9418" i="12"/>
  <c r="X9419" i="12"/>
  <c r="X9420" i="12"/>
  <c r="X9421" i="12"/>
  <c r="X9422" i="12"/>
  <c r="X9423" i="12"/>
  <c r="X9424" i="12"/>
  <c r="X9425" i="12"/>
  <c r="X9426" i="12"/>
  <c r="X9427" i="12"/>
  <c r="X9428" i="12"/>
  <c r="X9429" i="12"/>
  <c r="X9430" i="12"/>
  <c r="X9431" i="12"/>
  <c r="X9432" i="12"/>
  <c r="X9433" i="12"/>
  <c r="X9434" i="12"/>
  <c r="X9435" i="12"/>
  <c r="X9436" i="12"/>
  <c r="X9437" i="12"/>
  <c r="X9438" i="12"/>
  <c r="X9439" i="12"/>
  <c r="X9440" i="12"/>
  <c r="X9441" i="12"/>
  <c r="X9442" i="12"/>
  <c r="X9443" i="12"/>
  <c r="X9444" i="12"/>
  <c r="X9445" i="12"/>
  <c r="X9446" i="12"/>
  <c r="X9447" i="12"/>
  <c r="X9448" i="12"/>
  <c r="X9449" i="12"/>
  <c r="X9450" i="12"/>
  <c r="X9451" i="12"/>
  <c r="X9452" i="12"/>
  <c r="X9453" i="12"/>
  <c r="X9454" i="12"/>
  <c r="X9455" i="12"/>
  <c r="X9456" i="12"/>
  <c r="X9457" i="12"/>
  <c r="X9458" i="12"/>
  <c r="X9459" i="12"/>
  <c r="X9460" i="12"/>
  <c r="X9461" i="12"/>
  <c r="X9462" i="12"/>
  <c r="X9463" i="12"/>
  <c r="X9464" i="12"/>
  <c r="X9465" i="12"/>
  <c r="X9466" i="12"/>
  <c r="X9467" i="12"/>
  <c r="X9468" i="12"/>
  <c r="X9469" i="12"/>
  <c r="X9470" i="12"/>
  <c r="X9471" i="12"/>
  <c r="X9472" i="12"/>
  <c r="X9473" i="12"/>
  <c r="X9474" i="12"/>
  <c r="X9475" i="12"/>
  <c r="X9476" i="12"/>
  <c r="X9477" i="12"/>
  <c r="X9478" i="12"/>
  <c r="X9479" i="12"/>
  <c r="X9480" i="12"/>
  <c r="X9481" i="12"/>
  <c r="X9482" i="12"/>
  <c r="X9483" i="12"/>
  <c r="X9484" i="12"/>
  <c r="X9485" i="12"/>
  <c r="X9486" i="12"/>
  <c r="X9487" i="12"/>
  <c r="X9488" i="12"/>
  <c r="X9489" i="12"/>
  <c r="X9490" i="12"/>
  <c r="X9491" i="12"/>
  <c r="X9492" i="12"/>
  <c r="X9493" i="12"/>
  <c r="X9494" i="12"/>
  <c r="X9495" i="12"/>
  <c r="X9496" i="12"/>
  <c r="X9497" i="12"/>
  <c r="X9498" i="12"/>
  <c r="X9499" i="12"/>
  <c r="X9500" i="12"/>
  <c r="X9501" i="12"/>
  <c r="X9502" i="12"/>
  <c r="X9503" i="12"/>
  <c r="X9504" i="12"/>
  <c r="X9505" i="12"/>
  <c r="X9506" i="12"/>
  <c r="X9507" i="12"/>
  <c r="X9508" i="12"/>
  <c r="X9509" i="12"/>
  <c r="X9510" i="12"/>
  <c r="X9511" i="12"/>
  <c r="X9512" i="12"/>
  <c r="X9513" i="12"/>
  <c r="X9514" i="12"/>
  <c r="X9515" i="12"/>
  <c r="X9516" i="12"/>
  <c r="X9517" i="12"/>
  <c r="X9518" i="12"/>
  <c r="X9519" i="12"/>
  <c r="X9520" i="12"/>
  <c r="X9521" i="12"/>
  <c r="X9522" i="12"/>
  <c r="X9523" i="12"/>
  <c r="X9524" i="12"/>
  <c r="X9525" i="12"/>
  <c r="X9526" i="12"/>
  <c r="X9527" i="12"/>
  <c r="X9528" i="12"/>
  <c r="X9529" i="12"/>
  <c r="X9530" i="12"/>
  <c r="X9531" i="12"/>
  <c r="X9532" i="12"/>
  <c r="X9533" i="12"/>
  <c r="X9534" i="12"/>
  <c r="X9535" i="12"/>
  <c r="X9536" i="12"/>
  <c r="X9537" i="12"/>
  <c r="X9538" i="12"/>
  <c r="X9539" i="12"/>
  <c r="X9540" i="12"/>
  <c r="X9541" i="12"/>
  <c r="X9542" i="12"/>
  <c r="X9543" i="12"/>
  <c r="X9544" i="12"/>
  <c r="X9545" i="12"/>
  <c r="X9546" i="12"/>
  <c r="X9547" i="12"/>
  <c r="X9548" i="12"/>
  <c r="X9549" i="12"/>
  <c r="X9550" i="12"/>
  <c r="X9551" i="12"/>
  <c r="X9552" i="12"/>
  <c r="X9553" i="12"/>
  <c r="X9554" i="12"/>
  <c r="X9555" i="12"/>
  <c r="X9556" i="12"/>
  <c r="X9557" i="12"/>
  <c r="X9558" i="12"/>
  <c r="X9559" i="12"/>
  <c r="X9560" i="12"/>
  <c r="X9561" i="12"/>
  <c r="X9562" i="12"/>
  <c r="X9563" i="12"/>
  <c r="X9564" i="12"/>
  <c r="X9565" i="12"/>
  <c r="X9566" i="12"/>
  <c r="X9567" i="12"/>
  <c r="X9568" i="12"/>
  <c r="X9569" i="12"/>
  <c r="X9570" i="12"/>
  <c r="X9571" i="12"/>
  <c r="X9572" i="12"/>
  <c r="X9573" i="12"/>
  <c r="X9574" i="12"/>
  <c r="X9575" i="12"/>
  <c r="X9576" i="12"/>
  <c r="X9577" i="12"/>
  <c r="X9578" i="12"/>
  <c r="X9579" i="12"/>
  <c r="X9580" i="12"/>
  <c r="X9581" i="12"/>
  <c r="X9582" i="12"/>
  <c r="X9583" i="12"/>
  <c r="X9584" i="12"/>
  <c r="X9585" i="12"/>
  <c r="X9586" i="12"/>
  <c r="X9587" i="12"/>
  <c r="X9588" i="12"/>
  <c r="X9589" i="12"/>
  <c r="X9590" i="12"/>
  <c r="X9591" i="12"/>
  <c r="X9592" i="12"/>
  <c r="X9593" i="12"/>
  <c r="X9594" i="12"/>
  <c r="X9595" i="12"/>
  <c r="X9596" i="12"/>
  <c r="X9597" i="12"/>
  <c r="X9598" i="12"/>
  <c r="X9599" i="12"/>
  <c r="X9600" i="12"/>
  <c r="X9601" i="12"/>
  <c r="X9602" i="12"/>
  <c r="X9603" i="12"/>
  <c r="X9604" i="12"/>
  <c r="X9605" i="12"/>
  <c r="X9606" i="12"/>
  <c r="X9607" i="12"/>
  <c r="X9608" i="12"/>
  <c r="X9609" i="12"/>
  <c r="X9610" i="12"/>
  <c r="X9611" i="12"/>
  <c r="X9612" i="12"/>
  <c r="X9613" i="12"/>
  <c r="X9614" i="12"/>
  <c r="X9615" i="12"/>
  <c r="X9616" i="12"/>
  <c r="X9617" i="12"/>
  <c r="X9618" i="12"/>
  <c r="X9619" i="12"/>
  <c r="X9620" i="12"/>
  <c r="X9621" i="12"/>
  <c r="X9622" i="12"/>
  <c r="X9623" i="12"/>
  <c r="X9624" i="12"/>
  <c r="X9625" i="12"/>
  <c r="X9626" i="12"/>
  <c r="X9627" i="12"/>
  <c r="X9628" i="12"/>
  <c r="X9629" i="12"/>
  <c r="X9630" i="12"/>
  <c r="X9631" i="12"/>
  <c r="X9632" i="12"/>
  <c r="X9633" i="12"/>
  <c r="X9634" i="12"/>
  <c r="X9635" i="12"/>
  <c r="X9636" i="12"/>
  <c r="X9637" i="12"/>
  <c r="X9638" i="12"/>
  <c r="X9639" i="12"/>
  <c r="X9640" i="12"/>
  <c r="X9641" i="12"/>
  <c r="X9642" i="12"/>
  <c r="X9643" i="12"/>
  <c r="X9644" i="12"/>
  <c r="X9645" i="12"/>
  <c r="X9646" i="12"/>
  <c r="X9647" i="12"/>
  <c r="X9648" i="12"/>
  <c r="X9649" i="12"/>
  <c r="X9650" i="12"/>
  <c r="X9651" i="12"/>
  <c r="X9652" i="12"/>
  <c r="X9653" i="12"/>
  <c r="X9654" i="12"/>
  <c r="X9655" i="12"/>
  <c r="X9656" i="12"/>
  <c r="X9657" i="12"/>
  <c r="X9658" i="12"/>
  <c r="X9659" i="12"/>
  <c r="X9660" i="12"/>
  <c r="X9661" i="12"/>
  <c r="X9662" i="12"/>
  <c r="X9663" i="12"/>
  <c r="X9664" i="12"/>
  <c r="X9665" i="12"/>
  <c r="X9666" i="12"/>
  <c r="X9667" i="12"/>
  <c r="X9668" i="12"/>
  <c r="X9669" i="12"/>
  <c r="X9670" i="12"/>
  <c r="X9671" i="12"/>
  <c r="X9672" i="12"/>
  <c r="X9673" i="12"/>
  <c r="X9674" i="12"/>
  <c r="X9675" i="12"/>
  <c r="X9676" i="12"/>
  <c r="X9677" i="12"/>
  <c r="X9678" i="12"/>
  <c r="X9679" i="12"/>
  <c r="X9680" i="12"/>
  <c r="X9681" i="12"/>
  <c r="X9682" i="12"/>
  <c r="X9683" i="12"/>
  <c r="X9684" i="12"/>
  <c r="X9685" i="12"/>
  <c r="X9686" i="12"/>
  <c r="X9687" i="12"/>
  <c r="X9688" i="12"/>
  <c r="X9689" i="12"/>
  <c r="X9690" i="12"/>
  <c r="X9691" i="12"/>
  <c r="X9692" i="12"/>
  <c r="X9693" i="12"/>
  <c r="X9694" i="12"/>
  <c r="X9695" i="12"/>
  <c r="X9696" i="12"/>
  <c r="X9697" i="12"/>
  <c r="X9698" i="12"/>
  <c r="X9699" i="12"/>
  <c r="X9700" i="12"/>
  <c r="X9701" i="12"/>
  <c r="X9702" i="12"/>
  <c r="X9703" i="12"/>
  <c r="X9704" i="12"/>
  <c r="X9705" i="12"/>
  <c r="X9706" i="12"/>
  <c r="X9707" i="12"/>
  <c r="X9708" i="12"/>
  <c r="X9709" i="12"/>
  <c r="X9710" i="12"/>
  <c r="X9711" i="12"/>
  <c r="X9712" i="12"/>
  <c r="X9713" i="12"/>
  <c r="X9714" i="12"/>
  <c r="X9715" i="12"/>
  <c r="X9716" i="12"/>
  <c r="X9717" i="12"/>
  <c r="X9718" i="12"/>
  <c r="X9719" i="12"/>
  <c r="X9720" i="12"/>
  <c r="X9721" i="12"/>
  <c r="X9722" i="12"/>
  <c r="X9723" i="12"/>
  <c r="X9724" i="12"/>
  <c r="X9725" i="12"/>
  <c r="X9726" i="12"/>
  <c r="X9727" i="12"/>
  <c r="X9728" i="12"/>
  <c r="X9729" i="12"/>
  <c r="X9730" i="12"/>
  <c r="X9731" i="12"/>
  <c r="X9732" i="12"/>
  <c r="X9733" i="12"/>
  <c r="X9734" i="12"/>
  <c r="X9735" i="12"/>
  <c r="X9736" i="12"/>
  <c r="X9737" i="12"/>
  <c r="X9738" i="12"/>
  <c r="X9739" i="12"/>
  <c r="X9740" i="12"/>
  <c r="X9741" i="12"/>
  <c r="X9742" i="12"/>
  <c r="X9743" i="12"/>
  <c r="X9744" i="12"/>
  <c r="X9745" i="12"/>
  <c r="X9746" i="12"/>
  <c r="X9747" i="12"/>
  <c r="X9748" i="12"/>
  <c r="X9749" i="12"/>
  <c r="X9750" i="12"/>
  <c r="X9751" i="12"/>
  <c r="X9752" i="12"/>
  <c r="X9753" i="12"/>
  <c r="X9754" i="12"/>
  <c r="X9755" i="12"/>
  <c r="X9756" i="12"/>
  <c r="X9757" i="12"/>
  <c r="X9758" i="12"/>
  <c r="X9759" i="12"/>
  <c r="X9760" i="12"/>
  <c r="X9761" i="12"/>
  <c r="X9762" i="12"/>
  <c r="X9763" i="12"/>
  <c r="X9764" i="12"/>
  <c r="X9765" i="12"/>
  <c r="X9766" i="12"/>
  <c r="X9767" i="12"/>
  <c r="X9768" i="12"/>
  <c r="X9769" i="12"/>
  <c r="X9770" i="12"/>
  <c r="X9771" i="12"/>
  <c r="X9772" i="12"/>
  <c r="X9773" i="12"/>
  <c r="X9774" i="12"/>
  <c r="X9775" i="12"/>
  <c r="X9776" i="12"/>
  <c r="X9777" i="12"/>
  <c r="X9778" i="12"/>
  <c r="X9779" i="12"/>
  <c r="X9780" i="12"/>
  <c r="X9781" i="12"/>
  <c r="X9782" i="12"/>
  <c r="X9783" i="12"/>
  <c r="X9784" i="12"/>
  <c r="X9785" i="12"/>
  <c r="X9786" i="12"/>
  <c r="X9787" i="12"/>
  <c r="X9788" i="12"/>
  <c r="X9789" i="12"/>
  <c r="X9790" i="12"/>
  <c r="X9791" i="12"/>
  <c r="X9792" i="12"/>
  <c r="X9793" i="12"/>
  <c r="X9794" i="12"/>
  <c r="X9795" i="12"/>
  <c r="X9796" i="12"/>
  <c r="X9797" i="12"/>
  <c r="X9798" i="12"/>
  <c r="X9799" i="12"/>
  <c r="X9800" i="12"/>
  <c r="X9801" i="12"/>
  <c r="X9802" i="12"/>
  <c r="X9803" i="12"/>
  <c r="X9804" i="12"/>
  <c r="X9805" i="12"/>
  <c r="X9806" i="12"/>
  <c r="X9807" i="12"/>
  <c r="X9808" i="12"/>
  <c r="X9809" i="12"/>
  <c r="X9810" i="12"/>
  <c r="X9811" i="12"/>
  <c r="X9812" i="12"/>
  <c r="X9813" i="12"/>
  <c r="X9814" i="12"/>
  <c r="X9815" i="12"/>
  <c r="X9816" i="12"/>
  <c r="X9817" i="12"/>
  <c r="X9818" i="12"/>
  <c r="X9819" i="12"/>
  <c r="X9820" i="12"/>
  <c r="X9821" i="12"/>
  <c r="X9822" i="12"/>
  <c r="X9823" i="12"/>
  <c r="X9824" i="12"/>
  <c r="X9825" i="12"/>
  <c r="X9826" i="12"/>
  <c r="X9827" i="12"/>
  <c r="X9828" i="12"/>
  <c r="X9829" i="12"/>
  <c r="X9830" i="12"/>
  <c r="X9831" i="12"/>
  <c r="X9832" i="12"/>
  <c r="X9833" i="12"/>
  <c r="X9834" i="12"/>
  <c r="X9835" i="12"/>
  <c r="X9836" i="12"/>
  <c r="X9837" i="12"/>
  <c r="X9838" i="12"/>
  <c r="X9839" i="12"/>
  <c r="X9840" i="12"/>
  <c r="X9841" i="12"/>
  <c r="X9842" i="12"/>
  <c r="X9843" i="12"/>
  <c r="X9844" i="12"/>
  <c r="X9845" i="12"/>
  <c r="X9846" i="12"/>
  <c r="X9847" i="12"/>
  <c r="X9848" i="12"/>
  <c r="X9849" i="12"/>
  <c r="X9850" i="12"/>
  <c r="X9851" i="12"/>
  <c r="X9852" i="12"/>
  <c r="X9853" i="12"/>
  <c r="X9854" i="12"/>
  <c r="X9855" i="12"/>
  <c r="X9856" i="12"/>
  <c r="X9857" i="12"/>
  <c r="X9858" i="12"/>
  <c r="X9859" i="12"/>
  <c r="X9860" i="12"/>
  <c r="X9861" i="12"/>
  <c r="X9862" i="12"/>
  <c r="X9863" i="12"/>
  <c r="X9864" i="12"/>
  <c r="X9865" i="12"/>
  <c r="X9866" i="12"/>
  <c r="X9867" i="12"/>
  <c r="X9868" i="12"/>
  <c r="X9869" i="12"/>
  <c r="X9870" i="12"/>
  <c r="X9871" i="12"/>
  <c r="X9872" i="12"/>
  <c r="X9873" i="12"/>
  <c r="X9874" i="12"/>
  <c r="X9875" i="12"/>
  <c r="X9876" i="12"/>
  <c r="X9877" i="12"/>
  <c r="X9878" i="12"/>
  <c r="X9879" i="12"/>
  <c r="X9880" i="12"/>
  <c r="X9881" i="12"/>
  <c r="X9882" i="12"/>
  <c r="X9883" i="12"/>
  <c r="X9884" i="12"/>
  <c r="X9885" i="12"/>
  <c r="X9886" i="12"/>
  <c r="X9887" i="12"/>
  <c r="X9888" i="12"/>
  <c r="X9889" i="12"/>
  <c r="X9890" i="12"/>
  <c r="X9891" i="12"/>
  <c r="X9892" i="12"/>
  <c r="X9893" i="12"/>
  <c r="X9894" i="12"/>
  <c r="X9895" i="12"/>
  <c r="X9896" i="12"/>
  <c r="X9897" i="12"/>
  <c r="X9898" i="12"/>
  <c r="X9899" i="12"/>
  <c r="X9900" i="12"/>
  <c r="X9901" i="12"/>
  <c r="X9902" i="12"/>
  <c r="X9903" i="12"/>
  <c r="X9904" i="12"/>
  <c r="X9905" i="12"/>
  <c r="X9906" i="12"/>
  <c r="X9907" i="12"/>
  <c r="X9908" i="12"/>
  <c r="X9909" i="12"/>
  <c r="X9910" i="12"/>
  <c r="X9911" i="12"/>
  <c r="X9912" i="12"/>
  <c r="X9913" i="12"/>
  <c r="X9914" i="12"/>
  <c r="X9915" i="12"/>
  <c r="X9916" i="12"/>
  <c r="X9917" i="12"/>
  <c r="X9918" i="12"/>
  <c r="X9919" i="12"/>
  <c r="X9920" i="12"/>
  <c r="X9921" i="12"/>
  <c r="X9922" i="12"/>
  <c r="X9923" i="12"/>
  <c r="X9924" i="12"/>
  <c r="X9925" i="12"/>
  <c r="X9926" i="12"/>
  <c r="X9927" i="12"/>
  <c r="X9928" i="12"/>
  <c r="X9929" i="12"/>
  <c r="X9930" i="12"/>
  <c r="X9931" i="12"/>
  <c r="X9932" i="12"/>
  <c r="X9933" i="12"/>
  <c r="X9934" i="12"/>
  <c r="X9935" i="12"/>
  <c r="X9936" i="12"/>
  <c r="X9937" i="12"/>
  <c r="X9938" i="12"/>
  <c r="X9939" i="12"/>
  <c r="X9940" i="12"/>
  <c r="X9941" i="12"/>
  <c r="X9942" i="12"/>
  <c r="X9943" i="12"/>
  <c r="X9944" i="12"/>
  <c r="X9945" i="12"/>
  <c r="X9946" i="12"/>
  <c r="X9947" i="12"/>
  <c r="X9948" i="12"/>
  <c r="X9949" i="12"/>
  <c r="X9950" i="12"/>
  <c r="X9951" i="12"/>
  <c r="X9952" i="12"/>
  <c r="X9953" i="12"/>
  <c r="X9954" i="12"/>
  <c r="X9955" i="12"/>
  <c r="X9956" i="12"/>
  <c r="X9957" i="12"/>
  <c r="X9958" i="12"/>
  <c r="X9959" i="12"/>
  <c r="X9960" i="12"/>
  <c r="X9961" i="12"/>
  <c r="X9962" i="12"/>
  <c r="X9963" i="12"/>
  <c r="X9964" i="12"/>
  <c r="X9965" i="12"/>
  <c r="X9966" i="12"/>
  <c r="X9967" i="12"/>
  <c r="X9968" i="12"/>
  <c r="X9969" i="12"/>
  <c r="X9970" i="12"/>
  <c r="X9971" i="12"/>
  <c r="X9972" i="12"/>
  <c r="X9973" i="12"/>
  <c r="X9974" i="12"/>
  <c r="X9975" i="12"/>
  <c r="X9976" i="12"/>
  <c r="X9977" i="12"/>
  <c r="X9978" i="12"/>
  <c r="X9979" i="12"/>
  <c r="X9980" i="12"/>
  <c r="X9981" i="12"/>
  <c r="X9982" i="12"/>
  <c r="X9983" i="12"/>
  <c r="X9984" i="12"/>
  <c r="X9985" i="12"/>
  <c r="X9986" i="12"/>
  <c r="X9987" i="12"/>
  <c r="X9988" i="12"/>
  <c r="X9989" i="12"/>
  <c r="X9990" i="12"/>
  <c r="X9991" i="12"/>
  <c r="X9992" i="12"/>
  <c r="X9993" i="12"/>
  <c r="X9994" i="12"/>
  <c r="X9995" i="12"/>
  <c r="X9996" i="12"/>
  <c r="X9997" i="12"/>
  <c r="X9998" i="12"/>
  <c r="X9999" i="12"/>
  <c r="X10000" i="12"/>
  <c r="X10001" i="12"/>
  <c r="X10002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W173" i="12"/>
  <c r="W174" i="12"/>
  <c r="W175" i="12"/>
  <c r="W176" i="12"/>
  <c r="W177" i="12"/>
  <c r="W178" i="12"/>
  <c r="W179" i="12"/>
  <c r="W180" i="12"/>
  <c r="W181" i="12"/>
  <c r="W182" i="12"/>
  <c r="W183" i="12"/>
  <c r="W184" i="12"/>
  <c r="W185" i="12"/>
  <c r="W186" i="12"/>
  <c r="W187" i="12"/>
  <c r="W188" i="12"/>
  <c r="W189" i="12"/>
  <c r="W190" i="12"/>
  <c r="W191" i="12"/>
  <c r="W192" i="12"/>
  <c r="W193" i="12"/>
  <c r="W194" i="12"/>
  <c r="W195" i="12"/>
  <c r="W196" i="12"/>
  <c r="W197" i="12"/>
  <c r="W198" i="12"/>
  <c r="W199" i="12"/>
  <c r="W200" i="12"/>
  <c r="W201" i="12"/>
  <c r="W202" i="12"/>
  <c r="W203" i="12"/>
  <c r="W204" i="12"/>
  <c r="W205" i="12"/>
  <c r="W206" i="12"/>
  <c r="W207" i="12"/>
  <c r="W208" i="12"/>
  <c r="W209" i="12"/>
  <c r="W210" i="12"/>
  <c r="W211" i="12"/>
  <c r="W212" i="12"/>
  <c r="W213" i="12"/>
  <c r="W214" i="12"/>
  <c r="W215" i="12"/>
  <c r="W216" i="12"/>
  <c r="W217" i="12"/>
  <c r="W218" i="12"/>
  <c r="W219" i="12"/>
  <c r="W220" i="12"/>
  <c r="W221" i="12"/>
  <c r="W222" i="12"/>
  <c r="W223" i="12"/>
  <c r="W224" i="12"/>
  <c r="W225" i="12"/>
  <c r="W226" i="12"/>
  <c r="W227" i="12"/>
  <c r="W228" i="12"/>
  <c r="W229" i="12"/>
  <c r="W230" i="12"/>
  <c r="W231" i="12"/>
  <c r="W232" i="12"/>
  <c r="W233" i="12"/>
  <c r="W234" i="12"/>
  <c r="W235" i="12"/>
  <c r="W236" i="12"/>
  <c r="W237" i="12"/>
  <c r="W238" i="12"/>
  <c r="W239" i="12"/>
  <c r="W240" i="12"/>
  <c r="W241" i="12"/>
  <c r="W242" i="12"/>
  <c r="W243" i="12"/>
  <c r="W244" i="12"/>
  <c r="W245" i="12"/>
  <c r="W246" i="12"/>
  <c r="W247" i="12"/>
  <c r="W248" i="12"/>
  <c r="W249" i="12"/>
  <c r="W250" i="12"/>
  <c r="W251" i="12"/>
  <c r="W252" i="12"/>
  <c r="W253" i="12"/>
  <c r="W254" i="12"/>
  <c r="W255" i="12"/>
  <c r="W256" i="12"/>
  <c r="W257" i="12"/>
  <c r="W258" i="12"/>
  <c r="W259" i="12"/>
  <c r="W260" i="12"/>
  <c r="W261" i="12"/>
  <c r="W262" i="12"/>
  <c r="W263" i="12"/>
  <c r="W264" i="12"/>
  <c r="W265" i="12"/>
  <c r="W266" i="12"/>
  <c r="W267" i="12"/>
  <c r="W268" i="12"/>
  <c r="W269" i="12"/>
  <c r="W270" i="12"/>
  <c r="W271" i="12"/>
  <c r="W272" i="12"/>
  <c r="W273" i="12"/>
  <c r="W274" i="12"/>
  <c r="W275" i="12"/>
  <c r="W276" i="12"/>
  <c r="W277" i="12"/>
  <c r="W278" i="12"/>
  <c r="W279" i="12"/>
  <c r="W280" i="12"/>
  <c r="W281" i="12"/>
  <c r="W282" i="12"/>
  <c r="W283" i="12"/>
  <c r="W284" i="12"/>
  <c r="W285" i="12"/>
  <c r="W286" i="12"/>
  <c r="W287" i="12"/>
  <c r="W288" i="12"/>
  <c r="W289" i="12"/>
  <c r="W290" i="12"/>
  <c r="W291" i="12"/>
  <c r="W292" i="12"/>
  <c r="W293" i="12"/>
  <c r="W294" i="12"/>
  <c r="W295" i="12"/>
  <c r="W296" i="12"/>
  <c r="W297" i="12"/>
  <c r="W298" i="12"/>
  <c r="W299" i="12"/>
  <c r="W300" i="12"/>
  <c r="W301" i="12"/>
  <c r="W302" i="12"/>
  <c r="W303" i="12"/>
  <c r="W304" i="12"/>
  <c r="W305" i="12"/>
  <c r="W306" i="12"/>
  <c r="W307" i="12"/>
  <c r="W308" i="12"/>
  <c r="W309" i="12"/>
  <c r="W310" i="12"/>
  <c r="W311" i="12"/>
  <c r="W312" i="12"/>
  <c r="W313" i="12"/>
  <c r="W314" i="12"/>
  <c r="W315" i="12"/>
  <c r="W316" i="12"/>
  <c r="W317" i="12"/>
  <c r="W318" i="12"/>
  <c r="W319" i="12"/>
  <c r="W320" i="12"/>
  <c r="W321" i="12"/>
  <c r="W322" i="12"/>
  <c r="W323" i="12"/>
  <c r="W324" i="12"/>
  <c r="W325" i="12"/>
  <c r="W326" i="12"/>
  <c r="W327" i="12"/>
  <c r="W328" i="12"/>
  <c r="W329" i="12"/>
  <c r="W330" i="12"/>
  <c r="W331" i="12"/>
  <c r="W332" i="12"/>
  <c r="W333" i="12"/>
  <c r="W334" i="12"/>
  <c r="W335" i="12"/>
  <c r="W336" i="12"/>
  <c r="W337" i="12"/>
  <c r="W338" i="12"/>
  <c r="W339" i="12"/>
  <c r="W340" i="12"/>
  <c r="W341" i="12"/>
  <c r="W342" i="12"/>
  <c r="W343" i="12"/>
  <c r="W344" i="12"/>
  <c r="W345" i="12"/>
  <c r="W346" i="12"/>
  <c r="W347" i="12"/>
  <c r="W348" i="12"/>
  <c r="W349" i="12"/>
  <c r="W350" i="12"/>
  <c r="W351" i="12"/>
  <c r="W352" i="12"/>
  <c r="W353" i="12"/>
  <c r="W354" i="12"/>
  <c r="W355" i="12"/>
  <c r="W356" i="12"/>
  <c r="W357" i="12"/>
  <c r="W358" i="12"/>
  <c r="W359" i="12"/>
  <c r="W360" i="12"/>
  <c r="W361" i="12"/>
  <c r="W362" i="12"/>
  <c r="W363" i="12"/>
  <c r="W364" i="12"/>
  <c r="W365" i="12"/>
  <c r="W366" i="12"/>
  <c r="W367" i="12"/>
  <c r="W368" i="12"/>
  <c r="W369" i="12"/>
  <c r="W370" i="12"/>
  <c r="W371" i="12"/>
  <c r="W372" i="12"/>
  <c r="W373" i="12"/>
  <c r="W374" i="12"/>
  <c r="W375" i="12"/>
  <c r="W376" i="12"/>
  <c r="W377" i="12"/>
  <c r="W378" i="12"/>
  <c r="W379" i="12"/>
  <c r="W380" i="12"/>
  <c r="W381" i="12"/>
  <c r="W382" i="12"/>
  <c r="W383" i="12"/>
  <c r="W384" i="12"/>
  <c r="W385" i="12"/>
  <c r="W386" i="12"/>
  <c r="W387" i="12"/>
  <c r="W388" i="12"/>
  <c r="W389" i="12"/>
  <c r="W390" i="12"/>
  <c r="W391" i="12"/>
  <c r="W392" i="12"/>
  <c r="W393" i="12"/>
  <c r="W394" i="12"/>
  <c r="W395" i="12"/>
  <c r="W396" i="12"/>
  <c r="W397" i="12"/>
  <c r="W398" i="12"/>
  <c r="W399" i="12"/>
  <c r="W400" i="12"/>
  <c r="W401" i="12"/>
  <c r="W402" i="12"/>
  <c r="W403" i="12"/>
  <c r="W404" i="12"/>
  <c r="W405" i="12"/>
  <c r="W406" i="12"/>
  <c r="W407" i="12"/>
  <c r="W408" i="12"/>
  <c r="W409" i="12"/>
  <c r="W410" i="12"/>
  <c r="W411" i="12"/>
  <c r="W412" i="12"/>
  <c r="W413" i="12"/>
  <c r="W414" i="12"/>
  <c r="W415" i="12"/>
  <c r="W416" i="12"/>
  <c r="W417" i="12"/>
  <c r="W418" i="12"/>
  <c r="W419" i="12"/>
  <c r="W420" i="12"/>
  <c r="W421" i="12"/>
  <c r="W422" i="12"/>
  <c r="W423" i="12"/>
  <c r="W424" i="12"/>
  <c r="W425" i="12"/>
  <c r="W426" i="12"/>
  <c r="W427" i="12"/>
  <c r="W428" i="12"/>
  <c r="W429" i="12"/>
  <c r="W430" i="12"/>
  <c r="W431" i="12"/>
  <c r="W432" i="12"/>
  <c r="W433" i="12"/>
  <c r="W434" i="12"/>
  <c r="W435" i="12"/>
  <c r="W436" i="12"/>
  <c r="W437" i="12"/>
  <c r="W438" i="12"/>
  <c r="W439" i="12"/>
  <c r="W440" i="12"/>
  <c r="W441" i="12"/>
  <c r="W442" i="12"/>
  <c r="W443" i="12"/>
  <c r="W444" i="12"/>
  <c r="W445" i="12"/>
  <c r="W446" i="12"/>
  <c r="W447" i="12"/>
  <c r="W448" i="12"/>
  <c r="W449" i="12"/>
  <c r="W450" i="12"/>
  <c r="W451" i="12"/>
  <c r="W452" i="12"/>
  <c r="W453" i="12"/>
  <c r="W454" i="12"/>
  <c r="W455" i="12"/>
  <c r="W456" i="12"/>
  <c r="W457" i="12"/>
  <c r="W458" i="12"/>
  <c r="W459" i="12"/>
  <c r="W460" i="12"/>
  <c r="W461" i="12"/>
  <c r="W462" i="12"/>
  <c r="W463" i="12"/>
  <c r="W464" i="12"/>
  <c r="W465" i="12"/>
  <c r="W466" i="12"/>
  <c r="W467" i="12"/>
  <c r="W468" i="12"/>
  <c r="W469" i="12"/>
  <c r="W470" i="12"/>
  <c r="W471" i="12"/>
  <c r="W472" i="12"/>
  <c r="W473" i="12"/>
  <c r="W474" i="12"/>
  <c r="W475" i="12"/>
  <c r="W476" i="12"/>
  <c r="W477" i="12"/>
  <c r="W478" i="12"/>
  <c r="W479" i="12"/>
  <c r="W480" i="12"/>
  <c r="W481" i="12"/>
  <c r="W482" i="12"/>
  <c r="W483" i="12"/>
  <c r="W484" i="12"/>
  <c r="W485" i="12"/>
  <c r="W486" i="12"/>
  <c r="W487" i="12"/>
  <c r="W488" i="12"/>
  <c r="W489" i="12"/>
  <c r="W490" i="12"/>
  <c r="W491" i="12"/>
  <c r="W492" i="12"/>
  <c r="W493" i="12"/>
  <c r="W494" i="12"/>
  <c r="W495" i="12"/>
  <c r="W496" i="12"/>
  <c r="W497" i="12"/>
  <c r="W498" i="12"/>
  <c r="W499" i="12"/>
  <c r="W500" i="12"/>
  <c r="W501" i="12"/>
  <c r="W502" i="12"/>
  <c r="W503" i="12"/>
  <c r="W504" i="12"/>
  <c r="W505" i="12"/>
  <c r="W506" i="12"/>
  <c r="W507" i="12"/>
  <c r="W508" i="12"/>
  <c r="W509" i="12"/>
  <c r="W510" i="12"/>
  <c r="W511" i="12"/>
  <c r="W512" i="12"/>
  <c r="W513" i="12"/>
  <c r="W514" i="12"/>
  <c r="W515" i="12"/>
  <c r="W516" i="12"/>
  <c r="W517" i="12"/>
  <c r="W518" i="12"/>
  <c r="W519" i="12"/>
  <c r="W520" i="12"/>
  <c r="W521" i="12"/>
  <c r="W522" i="12"/>
  <c r="W523" i="12"/>
  <c r="W524" i="12"/>
  <c r="W525" i="12"/>
  <c r="W526" i="12"/>
  <c r="W527" i="12"/>
  <c r="W528" i="12"/>
  <c r="W529" i="12"/>
  <c r="W530" i="12"/>
  <c r="W531" i="12"/>
  <c r="W532" i="12"/>
  <c r="W533" i="12"/>
  <c r="W534" i="12"/>
  <c r="W535" i="12"/>
  <c r="W536" i="12"/>
  <c r="W537" i="12"/>
  <c r="W538" i="12"/>
  <c r="W539" i="12"/>
  <c r="W540" i="12"/>
  <c r="W541" i="12"/>
  <c r="W542" i="12"/>
  <c r="W543" i="12"/>
  <c r="W544" i="12"/>
  <c r="W545" i="12"/>
  <c r="W546" i="12"/>
  <c r="W547" i="12"/>
  <c r="W548" i="12"/>
  <c r="W549" i="12"/>
  <c r="W550" i="12"/>
  <c r="W551" i="12"/>
  <c r="W552" i="12"/>
  <c r="W553" i="12"/>
  <c r="W554" i="12"/>
  <c r="W555" i="12"/>
  <c r="W556" i="12"/>
  <c r="W557" i="12"/>
  <c r="W558" i="12"/>
  <c r="W559" i="12"/>
  <c r="W560" i="12"/>
  <c r="W561" i="12"/>
  <c r="W562" i="12"/>
  <c r="W563" i="12"/>
  <c r="W564" i="12"/>
  <c r="W565" i="12"/>
  <c r="W566" i="12"/>
  <c r="W567" i="12"/>
  <c r="W568" i="12"/>
  <c r="W569" i="12"/>
  <c r="W570" i="12"/>
  <c r="W571" i="12"/>
  <c r="W572" i="12"/>
  <c r="W573" i="12"/>
  <c r="W574" i="12"/>
  <c r="W575" i="12"/>
  <c r="W576" i="12"/>
  <c r="W577" i="12"/>
  <c r="W578" i="12"/>
  <c r="W579" i="12"/>
  <c r="W580" i="12"/>
  <c r="W581" i="12"/>
  <c r="W582" i="12"/>
  <c r="W583" i="12"/>
  <c r="W584" i="12"/>
  <c r="W585" i="12"/>
  <c r="W586" i="12"/>
  <c r="W587" i="12"/>
  <c r="W588" i="12"/>
  <c r="W589" i="12"/>
  <c r="W590" i="12"/>
  <c r="W591" i="12"/>
  <c r="W592" i="12"/>
  <c r="W593" i="12"/>
  <c r="W594" i="12"/>
  <c r="W595" i="12"/>
  <c r="W596" i="12"/>
  <c r="W597" i="12"/>
  <c r="W598" i="12"/>
  <c r="W599" i="12"/>
  <c r="W600" i="12"/>
  <c r="W601" i="12"/>
  <c r="W602" i="12"/>
  <c r="W603" i="12"/>
  <c r="W604" i="12"/>
  <c r="W605" i="12"/>
  <c r="W606" i="12"/>
  <c r="W607" i="12"/>
  <c r="W608" i="12"/>
  <c r="W609" i="12"/>
  <c r="W610" i="12"/>
  <c r="W611" i="12"/>
  <c r="W612" i="12"/>
  <c r="W613" i="12"/>
  <c r="W614" i="12"/>
  <c r="W615" i="12"/>
  <c r="W616" i="12"/>
  <c r="W617" i="12"/>
  <c r="W618" i="12"/>
  <c r="W619" i="12"/>
  <c r="W620" i="12"/>
  <c r="W621" i="12"/>
  <c r="W622" i="12"/>
  <c r="W623" i="12"/>
  <c r="W624" i="12"/>
  <c r="W625" i="12"/>
  <c r="W626" i="12"/>
  <c r="W627" i="12"/>
  <c r="W628" i="12"/>
  <c r="W629" i="12"/>
  <c r="W630" i="12"/>
  <c r="W631" i="12"/>
  <c r="W632" i="12"/>
  <c r="W633" i="12"/>
  <c r="W634" i="12"/>
  <c r="W635" i="12"/>
  <c r="W636" i="12"/>
  <c r="W637" i="12"/>
  <c r="W638" i="12"/>
  <c r="W639" i="12"/>
  <c r="W640" i="12"/>
  <c r="W641" i="12"/>
  <c r="W642" i="12"/>
  <c r="W643" i="12"/>
  <c r="W644" i="12"/>
  <c r="W645" i="12"/>
  <c r="W646" i="12"/>
  <c r="W647" i="12"/>
  <c r="W648" i="12"/>
  <c r="W649" i="12"/>
  <c r="W650" i="12"/>
  <c r="W651" i="12"/>
  <c r="W652" i="12"/>
  <c r="W653" i="12"/>
  <c r="W654" i="12"/>
  <c r="W655" i="12"/>
  <c r="W656" i="12"/>
  <c r="W657" i="12"/>
  <c r="W658" i="12"/>
  <c r="W659" i="12"/>
  <c r="W660" i="12"/>
  <c r="W661" i="12"/>
  <c r="W662" i="12"/>
  <c r="W663" i="12"/>
  <c r="W664" i="12"/>
  <c r="W665" i="12"/>
  <c r="W666" i="12"/>
  <c r="W667" i="12"/>
  <c r="W668" i="12"/>
  <c r="W669" i="12"/>
  <c r="W670" i="12"/>
  <c r="W671" i="12"/>
  <c r="W672" i="12"/>
  <c r="W673" i="12"/>
  <c r="W674" i="12"/>
  <c r="W675" i="12"/>
  <c r="W676" i="12"/>
  <c r="W677" i="12"/>
  <c r="W678" i="12"/>
  <c r="W679" i="12"/>
  <c r="W680" i="12"/>
  <c r="W681" i="12"/>
  <c r="W682" i="12"/>
  <c r="W683" i="12"/>
  <c r="W684" i="12"/>
  <c r="W685" i="12"/>
  <c r="W686" i="12"/>
  <c r="W687" i="12"/>
  <c r="W688" i="12"/>
  <c r="W689" i="12"/>
  <c r="W690" i="12"/>
  <c r="W691" i="12"/>
  <c r="W692" i="12"/>
  <c r="W693" i="12"/>
  <c r="W694" i="12"/>
  <c r="W695" i="12"/>
  <c r="W696" i="12"/>
  <c r="W697" i="12"/>
  <c r="W698" i="12"/>
  <c r="W699" i="12"/>
  <c r="W700" i="12"/>
  <c r="W701" i="12"/>
  <c r="W702" i="12"/>
  <c r="W703" i="12"/>
  <c r="W704" i="12"/>
  <c r="W705" i="12"/>
  <c r="W706" i="12"/>
  <c r="W707" i="12"/>
  <c r="W708" i="12"/>
  <c r="W709" i="12"/>
  <c r="W710" i="12"/>
  <c r="W711" i="12"/>
  <c r="W712" i="12"/>
  <c r="W713" i="12"/>
  <c r="W714" i="12"/>
  <c r="W715" i="12"/>
  <c r="W716" i="12"/>
  <c r="W717" i="12"/>
  <c r="W718" i="12"/>
  <c r="W719" i="12"/>
  <c r="W720" i="12"/>
  <c r="W721" i="12"/>
  <c r="W722" i="12"/>
  <c r="W723" i="12"/>
  <c r="W724" i="12"/>
  <c r="W725" i="12"/>
  <c r="W726" i="12"/>
  <c r="W727" i="12"/>
  <c r="W728" i="12"/>
  <c r="W729" i="12"/>
  <c r="W730" i="12"/>
  <c r="W731" i="12"/>
  <c r="W732" i="12"/>
  <c r="W733" i="12"/>
  <c r="W734" i="12"/>
  <c r="W735" i="12"/>
  <c r="W736" i="12"/>
  <c r="W737" i="12"/>
  <c r="W738" i="12"/>
  <c r="W739" i="12"/>
  <c r="W740" i="12"/>
  <c r="W741" i="12"/>
  <c r="W742" i="12"/>
  <c r="W743" i="12"/>
  <c r="W744" i="12"/>
  <c r="W745" i="12"/>
  <c r="W746" i="12"/>
  <c r="W747" i="12"/>
  <c r="W748" i="12"/>
  <c r="W749" i="12"/>
  <c r="W750" i="12"/>
  <c r="W751" i="12"/>
  <c r="W752" i="12"/>
  <c r="W753" i="12"/>
  <c r="W754" i="12"/>
  <c r="W755" i="12"/>
  <c r="W756" i="12"/>
  <c r="W757" i="12"/>
  <c r="W758" i="12"/>
  <c r="W759" i="12"/>
  <c r="W760" i="12"/>
  <c r="W761" i="12"/>
  <c r="W762" i="12"/>
  <c r="W763" i="12"/>
  <c r="W764" i="12"/>
  <c r="W765" i="12"/>
  <c r="W766" i="12"/>
  <c r="W767" i="12"/>
  <c r="W768" i="12"/>
  <c r="W769" i="12"/>
  <c r="W770" i="12"/>
  <c r="W771" i="12"/>
  <c r="W772" i="12"/>
  <c r="W773" i="12"/>
  <c r="W774" i="12"/>
  <c r="W775" i="12"/>
  <c r="W776" i="12"/>
  <c r="W777" i="12"/>
  <c r="W778" i="12"/>
  <c r="W779" i="12"/>
  <c r="W780" i="12"/>
  <c r="W781" i="12"/>
  <c r="W782" i="12"/>
  <c r="W783" i="12"/>
  <c r="W784" i="12"/>
  <c r="W785" i="12"/>
  <c r="W786" i="12"/>
  <c r="W787" i="12"/>
  <c r="W788" i="12"/>
  <c r="W789" i="12"/>
  <c r="W790" i="12"/>
  <c r="W791" i="12"/>
  <c r="W792" i="12"/>
  <c r="W793" i="12"/>
  <c r="W794" i="12"/>
  <c r="W795" i="12"/>
  <c r="W796" i="12"/>
  <c r="W797" i="12"/>
  <c r="W798" i="12"/>
  <c r="W799" i="12"/>
  <c r="W800" i="12"/>
  <c r="W801" i="12"/>
  <c r="W802" i="12"/>
  <c r="W803" i="12"/>
  <c r="W804" i="12"/>
  <c r="W805" i="12"/>
  <c r="W806" i="12"/>
  <c r="W807" i="12"/>
  <c r="W808" i="12"/>
  <c r="W809" i="12"/>
  <c r="W810" i="12"/>
  <c r="W811" i="12"/>
  <c r="W812" i="12"/>
  <c r="W813" i="12"/>
  <c r="W814" i="12"/>
  <c r="W815" i="12"/>
  <c r="W816" i="12"/>
  <c r="W817" i="12"/>
  <c r="W818" i="12"/>
  <c r="W819" i="12"/>
  <c r="W820" i="12"/>
  <c r="W821" i="12"/>
  <c r="W822" i="12"/>
  <c r="W823" i="12"/>
  <c r="W824" i="12"/>
  <c r="W825" i="12"/>
  <c r="W826" i="12"/>
  <c r="W827" i="12"/>
  <c r="W828" i="12"/>
  <c r="W829" i="12"/>
  <c r="W830" i="12"/>
  <c r="W831" i="12"/>
  <c r="W832" i="12"/>
  <c r="W833" i="12"/>
  <c r="W834" i="12"/>
  <c r="W835" i="12"/>
  <c r="W836" i="12"/>
  <c r="W837" i="12"/>
  <c r="W838" i="12"/>
  <c r="W839" i="12"/>
  <c r="W840" i="12"/>
  <c r="W841" i="12"/>
  <c r="W842" i="12"/>
  <c r="W843" i="12"/>
  <c r="W844" i="12"/>
  <c r="W845" i="12"/>
  <c r="W846" i="12"/>
  <c r="W847" i="12"/>
  <c r="W848" i="12"/>
  <c r="W849" i="12"/>
  <c r="W850" i="12"/>
  <c r="W851" i="12"/>
  <c r="W852" i="12"/>
  <c r="W853" i="12"/>
  <c r="W854" i="12"/>
  <c r="W855" i="12"/>
  <c r="W856" i="12"/>
  <c r="W857" i="12"/>
  <c r="W858" i="12"/>
  <c r="W859" i="12"/>
  <c r="W860" i="12"/>
  <c r="W861" i="12"/>
  <c r="W862" i="12"/>
  <c r="W863" i="12"/>
  <c r="W864" i="12"/>
  <c r="W865" i="12"/>
  <c r="W866" i="12"/>
  <c r="W867" i="12"/>
  <c r="W868" i="12"/>
  <c r="W869" i="12"/>
  <c r="W870" i="12"/>
  <c r="W871" i="12"/>
  <c r="W872" i="12"/>
  <c r="W873" i="12"/>
  <c r="W874" i="12"/>
  <c r="W875" i="12"/>
  <c r="W876" i="12"/>
  <c r="W877" i="12"/>
  <c r="W878" i="12"/>
  <c r="W879" i="12"/>
  <c r="W880" i="12"/>
  <c r="W881" i="12"/>
  <c r="W882" i="12"/>
  <c r="W883" i="12"/>
  <c r="W884" i="12"/>
  <c r="W885" i="12"/>
  <c r="W886" i="12"/>
  <c r="W887" i="12"/>
  <c r="W888" i="12"/>
  <c r="W889" i="12"/>
  <c r="W890" i="12"/>
  <c r="W891" i="12"/>
  <c r="W892" i="12"/>
  <c r="W893" i="12"/>
  <c r="W894" i="12"/>
  <c r="W895" i="12"/>
  <c r="W896" i="12"/>
  <c r="W897" i="12"/>
  <c r="W898" i="12"/>
  <c r="W899" i="12"/>
  <c r="W900" i="12"/>
  <c r="W901" i="12"/>
  <c r="W902" i="12"/>
  <c r="W903" i="12"/>
  <c r="W904" i="12"/>
  <c r="W905" i="12"/>
  <c r="W906" i="12"/>
  <c r="W907" i="12"/>
  <c r="W908" i="12"/>
  <c r="W909" i="12"/>
  <c r="W910" i="12"/>
  <c r="W911" i="12"/>
  <c r="W912" i="12"/>
  <c r="W913" i="12"/>
  <c r="W914" i="12"/>
  <c r="W915" i="12"/>
  <c r="W916" i="12"/>
  <c r="W917" i="12"/>
  <c r="W918" i="12"/>
  <c r="W919" i="12"/>
  <c r="W920" i="12"/>
  <c r="W921" i="12"/>
  <c r="W922" i="12"/>
  <c r="W923" i="12"/>
  <c r="W924" i="12"/>
  <c r="W925" i="12"/>
  <c r="W926" i="12"/>
  <c r="W927" i="12"/>
  <c r="W928" i="12"/>
  <c r="W929" i="12"/>
  <c r="W930" i="12"/>
  <c r="W931" i="12"/>
  <c r="W932" i="12"/>
  <c r="W933" i="12"/>
  <c r="W934" i="12"/>
  <c r="W935" i="12"/>
  <c r="W936" i="12"/>
  <c r="W937" i="12"/>
  <c r="W938" i="12"/>
  <c r="W939" i="12"/>
  <c r="W940" i="12"/>
  <c r="W941" i="12"/>
  <c r="W942" i="12"/>
  <c r="W943" i="12"/>
  <c r="W944" i="12"/>
  <c r="W945" i="12"/>
  <c r="W946" i="12"/>
  <c r="W947" i="12"/>
  <c r="W948" i="12"/>
  <c r="W949" i="12"/>
  <c r="W950" i="12"/>
  <c r="W951" i="12"/>
  <c r="W952" i="12"/>
  <c r="W953" i="12"/>
  <c r="W954" i="12"/>
  <c r="W955" i="12"/>
  <c r="W956" i="12"/>
  <c r="W957" i="12"/>
  <c r="W958" i="12"/>
  <c r="W959" i="12"/>
  <c r="W960" i="12"/>
  <c r="W961" i="12"/>
  <c r="W962" i="12"/>
  <c r="W963" i="12"/>
  <c r="W964" i="12"/>
  <c r="W965" i="12"/>
  <c r="W966" i="12"/>
  <c r="W967" i="12"/>
  <c r="W968" i="12"/>
  <c r="W969" i="12"/>
  <c r="W970" i="12"/>
  <c r="W971" i="12"/>
  <c r="W972" i="12"/>
  <c r="W973" i="12"/>
  <c r="W974" i="12"/>
  <c r="W975" i="12"/>
  <c r="W976" i="12"/>
  <c r="W977" i="12"/>
  <c r="W978" i="12"/>
  <c r="W979" i="12"/>
  <c r="W980" i="12"/>
  <c r="W981" i="12"/>
  <c r="W982" i="12"/>
  <c r="W983" i="12"/>
  <c r="W984" i="12"/>
  <c r="W985" i="12"/>
  <c r="W986" i="12"/>
  <c r="W987" i="12"/>
  <c r="W988" i="12"/>
  <c r="W989" i="12"/>
  <c r="W990" i="12"/>
  <c r="W991" i="12"/>
  <c r="W992" i="12"/>
  <c r="W993" i="12"/>
  <c r="W994" i="12"/>
  <c r="W995" i="12"/>
  <c r="W996" i="12"/>
  <c r="W997" i="12"/>
  <c r="W998" i="12"/>
  <c r="W999" i="12"/>
  <c r="W1000" i="12"/>
  <c r="W1001" i="12"/>
  <c r="W1002" i="12"/>
  <c r="W1003" i="12"/>
  <c r="W1004" i="12"/>
  <c r="W1005" i="12"/>
  <c r="W1006" i="12"/>
  <c r="W1007" i="12"/>
  <c r="W1008" i="12"/>
  <c r="W1009" i="12"/>
  <c r="W1010" i="12"/>
  <c r="W1011" i="12"/>
  <c r="W1012" i="12"/>
  <c r="W1013" i="12"/>
  <c r="W1014" i="12"/>
  <c r="W1015" i="12"/>
  <c r="W1016" i="12"/>
  <c r="W1017" i="12"/>
  <c r="W1018" i="12"/>
  <c r="W1019" i="12"/>
  <c r="W1020" i="12"/>
  <c r="W1021" i="12"/>
  <c r="W1022" i="12"/>
  <c r="W1023" i="12"/>
  <c r="W1024" i="12"/>
  <c r="W1025" i="12"/>
  <c r="W1026" i="12"/>
  <c r="W1027" i="12"/>
  <c r="W1028" i="12"/>
  <c r="W1029" i="12"/>
  <c r="W1030" i="12"/>
  <c r="W1031" i="12"/>
  <c r="W1032" i="12"/>
  <c r="W1033" i="12"/>
  <c r="W1034" i="12"/>
  <c r="W1035" i="12"/>
  <c r="W1036" i="12"/>
  <c r="W1037" i="12"/>
  <c r="W1038" i="12"/>
  <c r="W1039" i="12"/>
  <c r="W1040" i="12"/>
  <c r="W1041" i="12"/>
  <c r="W1042" i="12"/>
  <c r="W1043" i="12"/>
  <c r="W1044" i="12"/>
  <c r="W1045" i="12"/>
  <c r="W1046" i="12"/>
  <c r="W1047" i="12"/>
  <c r="W1048" i="12"/>
  <c r="W1049" i="12"/>
  <c r="W1050" i="12"/>
  <c r="W1051" i="12"/>
  <c r="W1052" i="12"/>
  <c r="W1053" i="12"/>
  <c r="W1054" i="12"/>
  <c r="W1055" i="12"/>
  <c r="W1056" i="12"/>
  <c r="W1057" i="12"/>
  <c r="W1058" i="12"/>
  <c r="W1059" i="12"/>
  <c r="W1060" i="12"/>
  <c r="W1061" i="12"/>
  <c r="W1062" i="12"/>
  <c r="W1063" i="12"/>
  <c r="W1064" i="12"/>
  <c r="W1065" i="12"/>
  <c r="W1066" i="12"/>
  <c r="W1067" i="12"/>
  <c r="W1068" i="12"/>
  <c r="W1069" i="12"/>
  <c r="W1070" i="12"/>
  <c r="W1071" i="12"/>
  <c r="W1072" i="12"/>
  <c r="W1073" i="12"/>
  <c r="W1074" i="12"/>
  <c r="W1075" i="12"/>
  <c r="W1076" i="12"/>
  <c r="W1077" i="12"/>
  <c r="W1078" i="12"/>
  <c r="W1079" i="12"/>
  <c r="W1080" i="12"/>
  <c r="W1081" i="12"/>
  <c r="W1082" i="12"/>
  <c r="W1083" i="12"/>
  <c r="W1084" i="12"/>
  <c r="W1085" i="12"/>
  <c r="W1086" i="12"/>
  <c r="W1087" i="12"/>
  <c r="W1088" i="12"/>
  <c r="W1089" i="12"/>
  <c r="W1090" i="12"/>
  <c r="W1091" i="12"/>
  <c r="W1092" i="12"/>
  <c r="W1093" i="12"/>
  <c r="W1094" i="12"/>
  <c r="W1095" i="12"/>
  <c r="W1096" i="12"/>
  <c r="W1097" i="12"/>
  <c r="W1098" i="12"/>
  <c r="W1099" i="12"/>
  <c r="W1100" i="12"/>
  <c r="W1101" i="12"/>
  <c r="W1102" i="12"/>
  <c r="W1103" i="12"/>
  <c r="W1104" i="12"/>
  <c r="W1105" i="12"/>
  <c r="W1106" i="12"/>
  <c r="W1107" i="12"/>
  <c r="W1108" i="12"/>
  <c r="W1109" i="12"/>
  <c r="W1110" i="12"/>
  <c r="W1111" i="12"/>
  <c r="W1112" i="12"/>
  <c r="W1113" i="12"/>
  <c r="W1114" i="12"/>
  <c r="W1115" i="12"/>
  <c r="W1116" i="12"/>
  <c r="W1117" i="12"/>
  <c r="W1118" i="12"/>
  <c r="W1119" i="12"/>
  <c r="W1120" i="12"/>
  <c r="W1121" i="12"/>
  <c r="W1122" i="12"/>
  <c r="W1123" i="12"/>
  <c r="W1124" i="12"/>
  <c r="W1125" i="12"/>
  <c r="W1126" i="12"/>
  <c r="W1127" i="12"/>
  <c r="W1128" i="12"/>
  <c r="W1129" i="12"/>
  <c r="W1130" i="12"/>
  <c r="W1131" i="12"/>
  <c r="W1132" i="12"/>
  <c r="W1133" i="12"/>
  <c r="W1134" i="12"/>
  <c r="W1135" i="12"/>
  <c r="W1136" i="12"/>
  <c r="W1137" i="12"/>
  <c r="W1138" i="12"/>
  <c r="W1139" i="12"/>
  <c r="W1140" i="12"/>
  <c r="W1141" i="12"/>
  <c r="W1142" i="12"/>
  <c r="W1143" i="12"/>
  <c r="W1144" i="12"/>
  <c r="W1145" i="12"/>
  <c r="W1146" i="12"/>
  <c r="W1147" i="12"/>
  <c r="W1148" i="12"/>
  <c r="W1149" i="12"/>
  <c r="W1150" i="12"/>
  <c r="W1151" i="12"/>
  <c r="W1152" i="12"/>
  <c r="W1153" i="12"/>
  <c r="W1154" i="12"/>
  <c r="W1155" i="12"/>
  <c r="W1156" i="12"/>
  <c r="W1157" i="12"/>
  <c r="W1158" i="12"/>
  <c r="W1159" i="12"/>
  <c r="W1160" i="12"/>
  <c r="W1161" i="12"/>
  <c r="W1162" i="12"/>
  <c r="W1163" i="12"/>
  <c r="W1164" i="12"/>
  <c r="W1165" i="12"/>
  <c r="W1166" i="12"/>
  <c r="W1167" i="12"/>
  <c r="W1168" i="12"/>
  <c r="W1169" i="12"/>
  <c r="W1170" i="12"/>
  <c r="W1171" i="12"/>
  <c r="W1172" i="12"/>
  <c r="W1173" i="12"/>
  <c r="W1174" i="12"/>
  <c r="W1175" i="12"/>
  <c r="W1176" i="12"/>
  <c r="W1177" i="12"/>
  <c r="W1178" i="12"/>
  <c r="W1179" i="12"/>
  <c r="W1180" i="12"/>
  <c r="W1181" i="12"/>
  <c r="W1182" i="12"/>
  <c r="W1183" i="12"/>
  <c r="W1184" i="12"/>
  <c r="W1185" i="12"/>
  <c r="W1186" i="12"/>
  <c r="W1187" i="12"/>
  <c r="W1188" i="12"/>
  <c r="W1189" i="12"/>
  <c r="W1190" i="12"/>
  <c r="W1191" i="12"/>
  <c r="W1192" i="12"/>
  <c r="W1193" i="12"/>
  <c r="W1194" i="12"/>
  <c r="W1195" i="12"/>
  <c r="W1196" i="12"/>
  <c r="W1197" i="12"/>
  <c r="W1198" i="12"/>
  <c r="W1199" i="12"/>
  <c r="W1200" i="12"/>
  <c r="W1201" i="12"/>
  <c r="W1202" i="12"/>
  <c r="W1203" i="12"/>
  <c r="W1204" i="12"/>
  <c r="W1205" i="12"/>
  <c r="W1206" i="12"/>
  <c r="W1207" i="12"/>
  <c r="W1208" i="12"/>
  <c r="W1209" i="12"/>
  <c r="W1210" i="12"/>
  <c r="W1211" i="12"/>
  <c r="W1212" i="12"/>
  <c r="W1213" i="12"/>
  <c r="W1214" i="12"/>
  <c r="W1215" i="12"/>
  <c r="W1216" i="12"/>
  <c r="W1217" i="12"/>
  <c r="W1218" i="12"/>
  <c r="W1219" i="12"/>
  <c r="W1220" i="12"/>
  <c r="W1221" i="12"/>
  <c r="W1222" i="12"/>
  <c r="W1223" i="12"/>
  <c r="W1224" i="12"/>
  <c r="W1225" i="12"/>
  <c r="W1226" i="12"/>
  <c r="W1227" i="12"/>
  <c r="W1228" i="12"/>
  <c r="W1229" i="12"/>
  <c r="W1230" i="12"/>
  <c r="W1231" i="12"/>
  <c r="W1232" i="12"/>
  <c r="W1233" i="12"/>
  <c r="W1234" i="12"/>
  <c r="W1235" i="12"/>
  <c r="W1236" i="12"/>
  <c r="W1237" i="12"/>
  <c r="W1238" i="12"/>
  <c r="W1239" i="12"/>
  <c r="W1240" i="12"/>
  <c r="W1241" i="12"/>
  <c r="W1242" i="12"/>
  <c r="W1243" i="12"/>
  <c r="W1244" i="12"/>
  <c r="W1245" i="12"/>
  <c r="W1246" i="12"/>
  <c r="W1247" i="12"/>
  <c r="W1248" i="12"/>
  <c r="W1249" i="12"/>
  <c r="W1250" i="12"/>
  <c r="W1251" i="12"/>
  <c r="W1252" i="12"/>
  <c r="W1253" i="12"/>
  <c r="W1254" i="12"/>
  <c r="W1255" i="12"/>
  <c r="W1256" i="12"/>
  <c r="W1257" i="12"/>
  <c r="W1258" i="12"/>
  <c r="W1259" i="12"/>
  <c r="W1260" i="12"/>
  <c r="W1261" i="12"/>
  <c r="W1262" i="12"/>
  <c r="W1263" i="12"/>
  <c r="W1264" i="12"/>
  <c r="W1265" i="12"/>
  <c r="W1266" i="12"/>
  <c r="W1267" i="12"/>
  <c r="W1268" i="12"/>
  <c r="W1269" i="12"/>
  <c r="W1270" i="12"/>
  <c r="W1271" i="12"/>
  <c r="W1272" i="12"/>
  <c r="W1273" i="12"/>
  <c r="W1274" i="12"/>
  <c r="W1275" i="12"/>
  <c r="W1276" i="12"/>
  <c r="W1277" i="12"/>
  <c r="W1278" i="12"/>
  <c r="W1279" i="12"/>
  <c r="W1280" i="12"/>
  <c r="W1281" i="12"/>
  <c r="W1282" i="12"/>
  <c r="W1283" i="12"/>
  <c r="W1284" i="12"/>
  <c r="W1285" i="12"/>
  <c r="W1286" i="12"/>
  <c r="W1287" i="12"/>
  <c r="W1288" i="12"/>
  <c r="W1289" i="12"/>
  <c r="W1290" i="12"/>
  <c r="W1291" i="12"/>
  <c r="W1292" i="12"/>
  <c r="W1293" i="12"/>
  <c r="W1294" i="12"/>
  <c r="W1295" i="12"/>
  <c r="W1296" i="12"/>
  <c r="W1297" i="12"/>
  <c r="W1298" i="12"/>
  <c r="W1299" i="12"/>
  <c r="W1300" i="12"/>
  <c r="W1301" i="12"/>
  <c r="W1302" i="12"/>
  <c r="W1303" i="12"/>
  <c r="W1304" i="12"/>
  <c r="W1305" i="12"/>
  <c r="W1306" i="12"/>
  <c r="W1307" i="12"/>
  <c r="W1308" i="12"/>
  <c r="W1309" i="12"/>
  <c r="W1310" i="12"/>
  <c r="W1311" i="12"/>
  <c r="W1312" i="12"/>
  <c r="W1313" i="12"/>
  <c r="W1314" i="12"/>
  <c r="W1315" i="12"/>
  <c r="W1316" i="12"/>
  <c r="W1317" i="12"/>
  <c r="W1318" i="12"/>
  <c r="W1319" i="12"/>
  <c r="W1320" i="12"/>
  <c r="W1321" i="12"/>
  <c r="W1322" i="12"/>
  <c r="W1323" i="12"/>
  <c r="W1324" i="12"/>
  <c r="W1325" i="12"/>
  <c r="W1326" i="12"/>
  <c r="W1327" i="12"/>
  <c r="W1328" i="12"/>
  <c r="W1329" i="12"/>
  <c r="W1330" i="12"/>
  <c r="W1331" i="12"/>
  <c r="W1332" i="12"/>
  <c r="W1333" i="12"/>
  <c r="W1334" i="12"/>
  <c r="W1335" i="12"/>
  <c r="W1336" i="12"/>
  <c r="W1337" i="12"/>
  <c r="W1338" i="12"/>
  <c r="W1339" i="12"/>
  <c r="W1340" i="12"/>
  <c r="W1341" i="12"/>
  <c r="W1342" i="12"/>
  <c r="W1343" i="12"/>
  <c r="W1344" i="12"/>
  <c r="W1345" i="12"/>
  <c r="W1346" i="12"/>
  <c r="W1347" i="12"/>
  <c r="W1348" i="12"/>
  <c r="W1349" i="12"/>
  <c r="W1350" i="12"/>
  <c r="W1351" i="12"/>
  <c r="W1352" i="12"/>
  <c r="W1353" i="12"/>
  <c r="W1354" i="12"/>
  <c r="W1355" i="12"/>
  <c r="W1356" i="12"/>
  <c r="W1357" i="12"/>
  <c r="W1358" i="12"/>
  <c r="W1359" i="12"/>
  <c r="W1360" i="12"/>
  <c r="W1361" i="12"/>
  <c r="W1362" i="12"/>
  <c r="W1363" i="12"/>
  <c r="W1364" i="12"/>
  <c r="W1365" i="12"/>
  <c r="W1366" i="12"/>
  <c r="W1367" i="12"/>
  <c r="W1368" i="12"/>
  <c r="W1369" i="12"/>
  <c r="W1370" i="12"/>
  <c r="W1371" i="12"/>
  <c r="W1372" i="12"/>
  <c r="W1373" i="12"/>
  <c r="W1374" i="12"/>
  <c r="W1375" i="12"/>
  <c r="W1376" i="12"/>
  <c r="W1377" i="12"/>
  <c r="W1378" i="12"/>
  <c r="W1379" i="12"/>
  <c r="W1380" i="12"/>
  <c r="W1381" i="12"/>
  <c r="W1382" i="12"/>
  <c r="W1383" i="12"/>
  <c r="W1384" i="12"/>
  <c r="W1385" i="12"/>
  <c r="W1386" i="12"/>
  <c r="W1387" i="12"/>
  <c r="W1388" i="12"/>
  <c r="W1389" i="12"/>
  <c r="W1390" i="12"/>
  <c r="W1391" i="12"/>
  <c r="W1392" i="12"/>
  <c r="W1393" i="12"/>
  <c r="W1394" i="12"/>
  <c r="W1395" i="12"/>
  <c r="W1396" i="12"/>
  <c r="W1397" i="12"/>
  <c r="W1398" i="12"/>
  <c r="W1399" i="12"/>
  <c r="W1400" i="12"/>
  <c r="W1401" i="12"/>
  <c r="W1402" i="12"/>
  <c r="W1403" i="12"/>
  <c r="W1404" i="12"/>
  <c r="W1405" i="12"/>
  <c r="W1406" i="12"/>
  <c r="W1407" i="12"/>
  <c r="W1408" i="12"/>
  <c r="W1409" i="12"/>
  <c r="W1410" i="12"/>
  <c r="W1411" i="12"/>
  <c r="W1412" i="12"/>
  <c r="W1413" i="12"/>
  <c r="W1414" i="12"/>
  <c r="W1415" i="12"/>
  <c r="W1416" i="12"/>
  <c r="W1417" i="12"/>
  <c r="W1418" i="12"/>
  <c r="W1419" i="12"/>
  <c r="W1420" i="12"/>
  <c r="W1421" i="12"/>
  <c r="W1422" i="12"/>
  <c r="W1423" i="12"/>
  <c r="W1424" i="12"/>
  <c r="W1425" i="12"/>
  <c r="W1426" i="12"/>
  <c r="W1427" i="12"/>
  <c r="W1428" i="12"/>
  <c r="W1429" i="12"/>
  <c r="W1430" i="12"/>
  <c r="W1431" i="12"/>
  <c r="W1432" i="12"/>
  <c r="W1433" i="12"/>
  <c r="W1434" i="12"/>
  <c r="W1435" i="12"/>
  <c r="W1436" i="12"/>
  <c r="W1437" i="12"/>
  <c r="W1438" i="12"/>
  <c r="W1439" i="12"/>
  <c r="W1440" i="12"/>
  <c r="W1441" i="12"/>
  <c r="W1442" i="12"/>
  <c r="W1443" i="12"/>
  <c r="W1444" i="12"/>
  <c r="W1445" i="12"/>
  <c r="W1446" i="12"/>
  <c r="W1447" i="12"/>
  <c r="W1448" i="12"/>
  <c r="W1449" i="12"/>
  <c r="W1450" i="12"/>
  <c r="W1451" i="12"/>
  <c r="W1452" i="12"/>
  <c r="W1453" i="12"/>
  <c r="W1454" i="12"/>
  <c r="W1455" i="12"/>
  <c r="W1456" i="12"/>
  <c r="W1457" i="12"/>
  <c r="W1458" i="12"/>
  <c r="W1459" i="12"/>
  <c r="W1460" i="12"/>
  <c r="W1461" i="12"/>
  <c r="W1462" i="12"/>
  <c r="W1463" i="12"/>
  <c r="W1464" i="12"/>
  <c r="W1465" i="12"/>
  <c r="W1466" i="12"/>
  <c r="W1467" i="12"/>
  <c r="W1468" i="12"/>
  <c r="W1469" i="12"/>
  <c r="W1470" i="12"/>
  <c r="W1471" i="12"/>
  <c r="W1472" i="12"/>
  <c r="W1473" i="12"/>
  <c r="W1474" i="12"/>
  <c r="W1475" i="12"/>
  <c r="W1476" i="12"/>
  <c r="W1477" i="12"/>
  <c r="W1478" i="12"/>
  <c r="W1479" i="12"/>
  <c r="W1480" i="12"/>
  <c r="W1481" i="12"/>
  <c r="W1482" i="12"/>
  <c r="W1483" i="12"/>
  <c r="W1484" i="12"/>
  <c r="W1485" i="12"/>
  <c r="W1486" i="12"/>
  <c r="W1487" i="12"/>
  <c r="W1488" i="12"/>
  <c r="W1489" i="12"/>
  <c r="W1490" i="12"/>
  <c r="W1491" i="12"/>
  <c r="W1492" i="12"/>
  <c r="W1493" i="12"/>
  <c r="W1494" i="12"/>
  <c r="W1495" i="12"/>
  <c r="W1496" i="12"/>
  <c r="W1497" i="12"/>
  <c r="W1498" i="12"/>
  <c r="W1499" i="12"/>
  <c r="W1500" i="12"/>
  <c r="W1501" i="12"/>
  <c r="W1502" i="12"/>
  <c r="W1503" i="12"/>
  <c r="W1504" i="12"/>
  <c r="W1505" i="12"/>
  <c r="W1506" i="12"/>
  <c r="W1507" i="12"/>
  <c r="W1508" i="12"/>
  <c r="W1509" i="12"/>
  <c r="W1510" i="12"/>
  <c r="W1511" i="12"/>
  <c r="W1512" i="12"/>
  <c r="W1513" i="12"/>
  <c r="W1514" i="12"/>
  <c r="W1515" i="12"/>
  <c r="W1516" i="12"/>
  <c r="W1517" i="12"/>
  <c r="W1518" i="12"/>
  <c r="W1519" i="12"/>
  <c r="W1520" i="12"/>
  <c r="W1521" i="12"/>
  <c r="W1522" i="12"/>
  <c r="W1523" i="12"/>
  <c r="W1524" i="12"/>
  <c r="W1525" i="12"/>
  <c r="W1526" i="12"/>
  <c r="W1527" i="12"/>
  <c r="W1528" i="12"/>
  <c r="W1529" i="12"/>
  <c r="W1530" i="12"/>
  <c r="W1531" i="12"/>
  <c r="W1532" i="12"/>
  <c r="W1533" i="12"/>
  <c r="W1534" i="12"/>
  <c r="W1535" i="12"/>
  <c r="W1536" i="12"/>
  <c r="W1537" i="12"/>
  <c r="W1538" i="12"/>
  <c r="W1539" i="12"/>
  <c r="W1540" i="12"/>
  <c r="W1541" i="12"/>
  <c r="W1542" i="12"/>
  <c r="W1543" i="12"/>
  <c r="W1544" i="12"/>
  <c r="W1545" i="12"/>
  <c r="W1546" i="12"/>
  <c r="W1547" i="12"/>
  <c r="W1548" i="12"/>
  <c r="W1549" i="12"/>
  <c r="W1550" i="12"/>
  <c r="W1551" i="12"/>
  <c r="W1552" i="12"/>
  <c r="W1553" i="12"/>
  <c r="W1554" i="12"/>
  <c r="W1555" i="12"/>
  <c r="W1556" i="12"/>
  <c r="W1557" i="12"/>
  <c r="W1558" i="12"/>
  <c r="W1559" i="12"/>
  <c r="W1560" i="12"/>
  <c r="W1561" i="12"/>
  <c r="W1562" i="12"/>
  <c r="W1563" i="12"/>
  <c r="W1564" i="12"/>
  <c r="W1565" i="12"/>
  <c r="W1566" i="12"/>
  <c r="W1567" i="12"/>
  <c r="W1568" i="12"/>
  <c r="W1569" i="12"/>
  <c r="W1570" i="12"/>
  <c r="W1571" i="12"/>
  <c r="W1572" i="12"/>
  <c r="W1573" i="12"/>
  <c r="W1574" i="12"/>
  <c r="W1575" i="12"/>
  <c r="W1576" i="12"/>
  <c r="W1577" i="12"/>
  <c r="W1578" i="12"/>
  <c r="W1579" i="12"/>
  <c r="W1580" i="12"/>
  <c r="W1581" i="12"/>
  <c r="W1582" i="12"/>
  <c r="W1583" i="12"/>
  <c r="W1584" i="12"/>
  <c r="W1585" i="12"/>
  <c r="W1586" i="12"/>
  <c r="W1587" i="12"/>
  <c r="W1588" i="12"/>
  <c r="W1589" i="12"/>
  <c r="W1590" i="12"/>
  <c r="W1591" i="12"/>
  <c r="W1592" i="12"/>
  <c r="W1593" i="12"/>
  <c r="W1594" i="12"/>
  <c r="W1595" i="12"/>
  <c r="W1596" i="12"/>
  <c r="W1597" i="12"/>
  <c r="W1598" i="12"/>
  <c r="W1599" i="12"/>
  <c r="W1600" i="12"/>
  <c r="W1601" i="12"/>
  <c r="W1602" i="12"/>
  <c r="W1603" i="12"/>
  <c r="W1604" i="12"/>
  <c r="W1605" i="12"/>
  <c r="W1606" i="12"/>
  <c r="W1607" i="12"/>
  <c r="W1608" i="12"/>
  <c r="W1609" i="12"/>
  <c r="W1610" i="12"/>
  <c r="W1611" i="12"/>
  <c r="W1612" i="12"/>
  <c r="W1613" i="12"/>
  <c r="W1614" i="12"/>
  <c r="W1615" i="12"/>
  <c r="W1616" i="12"/>
  <c r="W1617" i="12"/>
  <c r="W1618" i="12"/>
  <c r="W1619" i="12"/>
  <c r="W1620" i="12"/>
  <c r="W1621" i="12"/>
  <c r="W1622" i="12"/>
  <c r="W1623" i="12"/>
  <c r="W1624" i="12"/>
  <c r="W1625" i="12"/>
  <c r="W1626" i="12"/>
  <c r="W1627" i="12"/>
  <c r="W1628" i="12"/>
  <c r="W1629" i="12"/>
  <c r="W1630" i="12"/>
  <c r="W1631" i="12"/>
  <c r="W1632" i="12"/>
  <c r="W1633" i="12"/>
  <c r="W1634" i="12"/>
  <c r="W1635" i="12"/>
  <c r="W1636" i="12"/>
  <c r="W1637" i="12"/>
  <c r="W1638" i="12"/>
  <c r="W1639" i="12"/>
  <c r="W1640" i="12"/>
  <c r="W1641" i="12"/>
  <c r="W1642" i="12"/>
  <c r="W1643" i="12"/>
  <c r="W1644" i="12"/>
  <c r="W1645" i="12"/>
  <c r="W1646" i="12"/>
  <c r="W1647" i="12"/>
  <c r="W1648" i="12"/>
  <c r="W1649" i="12"/>
  <c r="W1650" i="12"/>
  <c r="W1651" i="12"/>
  <c r="W1652" i="12"/>
  <c r="W1653" i="12"/>
  <c r="W1654" i="12"/>
  <c r="W1655" i="12"/>
  <c r="W1656" i="12"/>
  <c r="W1657" i="12"/>
  <c r="W1658" i="12"/>
  <c r="W1659" i="12"/>
  <c r="W1660" i="12"/>
  <c r="W1661" i="12"/>
  <c r="W1662" i="12"/>
  <c r="W1663" i="12"/>
  <c r="W1664" i="12"/>
  <c r="W1665" i="12"/>
  <c r="W1666" i="12"/>
  <c r="W1667" i="12"/>
  <c r="W1668" i="12"/>
  <c r="W1669" i="12"/>
  <c r="W1670" i="12"/>
  <c r="W1671" i="12"/>
  <c r="W1672" i="12"/>
  <c r="W1673" i="12"/>
  <c r="W1674" i="12"/>
  <c r="W1675" i="12"/>
  <c r="W1676" i="12"/>
  <c r="W1677" i="12"/>
  <c r="W1678" i="12"/>
  <c r="W1679" i="12"/>
  <c r="W1680" i="12"/>
  <c r="W1681" i="12"/>
  <c r="W1682" i="12"/>
  <c r="W1683" i="12"/>
  <c r="W1684" i="12"/>
  <c r="W1685" i="12"/>
  <c r="W1686" i="12"/>
  <c r="W1687" i="12"/>
  <c r="W1688" i="12"/>
  <c r="W1689" i="12"/>
  <c r="W1690" i="12"/>
  <c r="W1691" i="12"/>
  <c r="W1692" i="12"/>
  <c r="W1693" i="12"/>
  <c r="W1694" i="12"/>
  <c r="W1695" i="12"/>
  <c r="W1696" i="12"/>
  <c r="W1697" i="12"/>
  <c r="W1698" i="12"/>
  <c r="W1699" i="12"/>
  <c r="W1700" i="12"/>
  <c r="W1701" i="12"/>
  <c r="W1702" i="12"/>
  <c r="W1703" i="12"/>
  <c r="W1704" i="12"/>
  <c r="W1705" i="12"/>
  <c r="W1706" i="12"/>
  <c r="W1707" i="12"/>
  <c r="W1708" i="12"/>
  <c r="W1709" i="12"/>
  <c r="W1710" i="12"/>
  <c r="W1711" i="12"/>
  <c r="W1712" i="12"/>
  <c r="W1713" i="12"/>
  <c r="W1714" i="12"/>
  <c r="W1715" i="12"/>
  <c r="W1716" i="12"/>
  <c r="W1717" i="12"/>
  <c r="W1718" i="12"/>
  <c r="W1719" i="12"/>
  <c r="W1720" i="12"/>
  <c r="W1721" i="12"/>
  <c r="W1722" i="12"/>
  <c r="W1723" i="12"/>
  <c r="W1724" i="12"/>
  <c r="W1725" i="12"/>
  <c r="W1726" i="12"/>
  <c r="W1727" i="12"/>
  <c r="W1728" i="12"/>
  <c r="W1729" i="12"/>
  <c r="W1730" i="12"/>
  <c r="W1731" i="12"/>
  <c r="W1732" i="12"/>
  <c r="W1733" i="12"/>
  <c r="W1734" i="12"/>
  <c r="W1735" i="12"/>
  <c r="W1736" i="12"/>
  <c r="W1737" i="12"/>
  <c r="W1738" i="12"/>
  <c r="W1739" i="12"/>
  <c r="W1740" i="12"/>
  <c r="W1741" i="12"/>
  <c r="W1742" i="12"/>
  <c r="W1743" i="12"/>
  <c r="W1744" i="12"/>
  <c r="W1745" i="12"/>
  <c r="W1746" i="12"/>
  <c r="W1747" i="12"/>
  <c r="W1748" i="12"/>
  <c r="W1749" i="12"/>
  <c r="W1750" i="12"/>
  <c r="W1751" i="12"/>
  <c r="W1752" i="12"/>
  <c r="W1753" i="12"/>
  <c r="W1754" i="12"/>
  <c r="W1755" i="12"/>
  <c r="W1756" i="12"/>
  <c r="W1757" i="12"/>
  <c r="W1758" i="12"/>
  <c r="W1759" i="12"/>
  <c r="W1760" i="12"/>
  <c r="W1761" i="12"/>
  <c r="W1762" i="12"/>
  <c r="W1763" i="12"/>
  <c r="W1764" i="12"/>
  <c r="W1765" i="12"/>
  <c r="W1766" i="12"/>
  <c r="W1767" i="12"/>
  <c r="W1768" i="12"/>
  <c r="W1769" i="12"/>
  <c r="W1770" i="12"/>
  <c r="W1771" i="12"/>
  <c r="W1772" i="12"/>
  <c r="W1773" i="12"/>
  <c r="W1774" i="12"/>
  <c r="W1775" i="12"/>
  <c r="W1776" i="12"/>
  <c r="W1777" i="12"/>
  <c r="W1778" i="12"/>
  <c r="W1779" i="12"/>
  <c r="W1780" i="12"/>
  <c r="W1781" i="12"/>
  <c r="W1782" i="12"/>
  <c r="W1783" i="12"/>
  <c r="W1784" i="12"/>
  <c r="W1785" i="12"/>
  <c r="W1786" i="12"/>
  <c r="W1787" i="12"/>
  <c r="W1788" i="12"/>
  <c r="W1789" i="12"/>
  <c r="W1790" i="12"/>
  <c r="W1791" i="12"/>
  <c r="W1792" i="12"/>
  <c r="W1793" i="12"/>
  <c r="W1794" i="12"/>
  <c r="W1795" i="12"/>
  <c r="W1796" i="12"/>
  <c r="W1797" i="12"/>
  <c r="W1798" i="12"/>
  <c r="W1799" i="12"/>
  <c r="W1800" i="12"/>
  <c r="W1801" i="12"/>
  <c r="W1802" i="12"/>
  <c r="W1803" i="12"/>
  <c r="W1804" i="12"/>
  <c r="W1805" i="12"/>
  <c r="W1806" i="12"/>
  <c r="W1807" i="12"/>
  <c r="W1808" i="12"/>
  <c r="W1809" i="12"/>
  <c r="W1810" i="12"/>
  <c r="W1811" i="12"/>
  <c r="W1812" i="12"/>
  <c r="W1813" i="12"/>
  <c r="W1814" i="12"/>
  <c r="W1815" i="12"/>
  <c r="W1816" i="12"/>
  <c r="W1817" i="12"/>
  <c r="W1818" i="12"/>
  <c r="W1819" i="12"/>
  <c r="W1820" i="12"/>
  <c r="W1821" i="12"/>
  <c r="W1822" i="12"/>
  <c r="W1823" i="12"/>
  <c r="W1824" i="12"/>
  <c r="W1825" i="12"/>
  <c r="W1826" i="12"/>
  <c r="W1827" i="12"/>
  <c r="W1828" i="12"/>
  <c r="W1829" i="12"/>
  <c r="W1830" i="12"/>
  <c r="W1831" i="12"/>
  <c r="W1832" i="12"/>
  <c r="W1833" i="12"/>
  <c r="W1834" i="12"/>
  <c r="W1835" i="12"/>
  <c r="W1836" i="12"/>
  <c r="W1837" i="12"/>
  <c r="W1838" i="12"/>
  <c r="W1839" i="12"/>
  <c r="W1840" i="12"/>
  <c r="W1841" i="12"/>
  <c r="W1842" i="12"/>
  <c r="W1843" i="12"/>
  <c r="W1844" i="12"/>
  <c r="W1845" i="12"/>
  <c r="W1846" i="12"/>
  <c r="W1847" i="12"/>
  <c r="W1848" i="12"/>
  <c r="W1849" i="12"/>
  <c r="W1850" i="12"/>
  <c r="W1851" i="12"/>
  <c r="W1852" i="12"/>
  <c r="W1853" i="12"/>
  <c r="W1854" i="12"/>
  <c r="W1855" i="12"/>
  <c r="W1856" i="12"/>
  <c r="W1857" i="12"/>
  <c r="W1858" i="12"/>
  <c r="W1859" i="12"/>
  <c r="W1860" i="12"/>
  <c r="W1861" i="12"/>
  <c r="W1862" i="12"/>
  <c r="W1863" i="12"/>
  <c r="W1864" i="12"/>
  <c r="W1865" i="12"/>
  <c r="W1866" i="12"/>
  <c r="W1867" i="12"/>
  <c r="W1868" i="12"/>
  <c r="W1869" i="12"/>
  <c r="W1870" i="12"/>
  <c r="W1871" i="12"/>
  <c r="W1872" i="12"/>
  <c r="W1873" i="12"/>
  <c r="W1874" i="12"/>
  <c r="W1875" i="12"/>
  <c r="W1876" i="12"/>
  <c r="W1877" i="12"/>
  <c r="W1878" i="12"/>
  <c r="W1879" i="12"/>
  <c r="W1880" i="12"/>
  <c r="W1881" i="12"/>
  <c r="W1882" i="12"/>
  <c r="W1883" i="12"/>
  <c r="W1884" i="12"/>
  <c r="W1885" i="12"/>
  <c r="W1886" i="12"/>
  <c r="W1887" i="12"/>
  <c r="W1888" i="12"/>
  <c r="W1889" i="12"/>
  <c r="W1890" i="12"/>
  <c r="W1891" i="12"/>
  <c r="W1892" i="12"/>
  <c r="W1893" i="12"/>
  <c r="W1894" i="12"/>
  <c r="W1895" i="12"/>
  <c r="W1896" i="12"/>
  <c r="W1897" i="12"/>
  <c r="W1898" i="12"/>
  <c r="W1899" i="12"/>
  <c r="W1900" i="12"/>
  <c r="W1901" i="12"/>
  <c r="W1902" i="12"/>
  <c r="W1903" i="12"/>
  <c r="W1904" i="12"/>
  <c r="W1905" i="12"/>
  <c r="W1906" i="12"/>
  <c r="W1907" i="12"/>
  <c r="W1908" i="12"/>
  <c r="W1909" i="12"/>
  <c r="W1910" i="12"/>
  <c r="W1911" i="12"/>
  <c r="W1912" i="12"/>
  <c r="W1913" i="12"/>
  <c r="W1914" i="12"/>
  <c r="W1915" i="12"/>
  <c r="W1916" i="12"/>
  <c r="W1917" i="12"/>
  <c r="W1918" i="12"/>
  <c r="W1919" i="12"/>
  <c r="W1920" i="12"/>
  <c r="W1921" i="12"/>
  <c r="W1922" i="12"/>
  <c r="W1923" i="12"/>
  <c r="W1924" i="12"/>
  <c r="W1925" i="12"/>
  <c r="W1926" i="12"/>
  <c r="W1927" i="12"/>
  <c r="W1928" i="12"/>
  <c r="W1929" i="12"/>
  <c r="W1930" i="12"/>
  <c r="W1931" i="12"/>
  <c r="W1932" i="12"/>
  <c r="W1933" i="12"/>
  <c r="W1934" i="12"/>
  <c r="W1935" i="12"/>
  <c r="W1936" i="12"/>
  <c r="W1937" i="12"/>
  <c r="W1938" i="12"/>
  <c r="W1939" i="12"/>
  <c r="W1940" i="12"/>
  <c r="W1941" i="12"/>
  <c r="W1942" i="12"/>
  <c r="W1943" i="12"/>
  <c r="W1944" i="12"/>
  <c r="W1945" i="12"/>
  <c r="W1946" i="12"/>
  <c r="W1947" i="12"/>
  <c r="W1948" i="12"/>
  <c r="W1949" i="12"/>
  <c r="W1950" i="12"/>
  <c r="W1951" i="12"/>
  <c r="W1952" i="12"/>
  <c r="W1953" i="12"/>
  <c r="W1954" i="12"/>
  <c r="W1955" i="12"/>
  <c r="W1956" i="12"/>
  <c r="W1957" i="12"/>
  <c r="W1958" i="12"/>
  <c r="W1959" i="12"/>
  <c r="W1960" i="12"/>
  <c r="W1961" i="12"/>
  <c r="W1962" i="12"/>
  <c r="W1963" i="12"/>
  <c r="W1964" i="12"/>
  <c r="W1965" i="12"/>
  <c r="W1966" i="12"/>
  <c r="W1967" i="12"/>
  <c r="W1968" i="12"/>
  <c r="W1969" i="12"/>
  <c r="W1970" i="12"/>
  <c r="W1971" i="12"/>
  <c r="W1972" i="12"/>
  <c r="W1973" i="12"/>
  <c r="W1974" i="12"/>
  <c r="W1975" i="12"/>
  <c r="W1976" i="12"/>
  <c r="W1977" i="12"/>
  <c r="W1978" i="12"/>
  <c r="W1979" i="12"/>
  <c r="W1980" i="12"/>
  <c r="W1981" i="12"/>
  <c r="W1982" i="12"/>
  <c r="W1983" i="12"/>
  <c r="W1984" i="12"/>
  <c r="W1985" i="12"/>
  <c r="W1986" i="12"/>
  <c r="W1987" i="12"/>
  <c r="W1988" i="12"/>
  <c r="W1989" i="12"/>
  <c r="W1990" i="12"/>
  <c r="W1991" i="12"/>
  <c r="W1992" i="12"/>
  <c r="W1993" i="12"/>
  <c r="W1994" i="12"/>
  <c r="W1995" i="12"/>
  <c r="W1996" i="12"/>
  <c r="W1997" i="12"/>
  <c r="W1998" i="12"/>
  <c r="W1999" i="12"/>
  <c r="W2000" i="12"/>
  <c r="W2001" i="12"/>
  <c r="W2002" i="12"/>
  <c r="W2003" i="12"/>
  <c r="W2004" i="12"/>
  <c r="W2005" i="12"/>
  <c r="W2006" i="12"/>
  <c r="W2007" i="12"/>
  <c r="W2008" i="12"/>
  <c r="W2009" i="12"/>
  <c r="W2010" i="12"/>
  <c r="W2011" i="12"/>
  <c r="W2012" i="12"/>
  <c r="W2013" i="12"/>
  <c r="W2014" i="12"/>
  <c r="W2015" i="12"/>
  <c r="W2016" i="12"/>
  <c r="W2017" i="12"/>
  <c r="W2018" i="12"/>
  <c r="W2019" i="12"/>
  <c r="W2020" i="12"/>
  <c r="W2021" i="12"/>
  <c r="W2022" i="12"/>
  <c r="W2023" i="12"/>
  <c r="W2024" i="12"/>
  <c r="W2025" i="12"/>
  <c r="W2026" i="12"/>
  <c r="W2027" i="12"/>
  <c r="W2028" i="12"/>
  <c r="W2029" i="12"/>
  <c r="W2030" i="12"/>
  <c r="W2031" i="12"/>
  <c r="W2032" i="12"/>
  <c r="W2033" i="12"/>
  <c r="W2034" i="12"/>
  <c r="W2035" i="12"/>
  <c r="W2036" i="12"/>
  <c r="W2037" i="12"/>
  <c r="W2038" i="12"/>
  <c r="W2039" i="12"/>
  <c r="W2040" i="12"/>
  <c r="W2041" i="12"/>
  <c r="W2042" i="12"/>
  <c r="W2043" i="12"/>
  <c r="W2044" i="12"/>
  <c r="W2045" i="12"/>
  <c r="W2046" i="12"/>
  <c r="W2047" i="12"/>
  <c r="W2048" i="12"/>
  <c r="W2049" i="12"/>
  <c r="W2050" i="12"/>
  <c r="W2051" i="12"/>
  <c r="W2052" i="12"/>
  <c r="W2053" i="12"/>
  <c r="W2054" i="12"/>
  <c r="W2055" i="12"/>
  <c r="W2056" i="12"/>
  <c r="W2057" i="12"/>
  <c r="W2058" i="12"/>
  <c r="W2059" i="12"/>
  <c r="W2060" i="12"/>
  <c r="W2061" i="12"/>
  <c r="W2062" i="12"/>
  <c r="W2063" i="12"/>
  <c r="W2064" i="12"/>
  <c r="W2065" i="12"/>
  <c r="W2066" i="12"/>
  <c r="W2067" i="12"/>
  <c r="W2068" i="12"/>
  <c r="W2069" i="12"/>
  <c r="W2070" i="12"/>
  <c r="W2071" i="12"/>
  <c r="W2072" i="12"/>
  <c r="W2073" i="12"/>
  <c r="W2074" i="12"/>
  <c r="W2075" i="12"/>
  <c r="W2076" i="12"/>
  <c r="W2077" i="12"/>
  <c r="W2078" i="12"/>
  <c r="W2079" i="12"/>
  <c r="W2080" i="12"/>
  <c r="W2081" i="12"/>
  <c r="W2082" i="12"/>
  <c r="W2083" i="12"/>
  <c r="W2084" i="12"/>
  <c r="W2085" i="12"/>
  <c r="W2086" i="12"/>
  <c r="W2087" i="12"/>
  <c r="W2088" i="12"/>
  <c r="W2089" i="12"/>
  <c r="W2090" i="12"/>
  <c r="W2091" i="12"/>
  <c r="W2092" i="12"/>
  <c r="W2093" i="12"/>
  <c r="W2094" i="12"/>
  <c r="W2095" i="12"/>
  <c r="W2096" i="12"/>
  <c r="W2097" i="12"/>
  <c r="W2098" i="12"/>
  <c r="W2099" i="12"/>
  <c r="W2100" i="12"/>
  <c r="W2101" i="12"/>
  <c r="W2102" i="12"/>
  <c r="W2103" i="12"/>
  <c r="W2104" i="12"/>
  <c r="W2105" i="12"/>
  <c r="W2106" i="12"/>
  <c r="W2107" i="12"/>
  <c r="W2108" i="12"/>
  <c r="W2109" i="12"/>
  <c r="W2110" i="12"/>
  <c r="W2111" i="12"/>
  <c r="W2112" i="12"/>
  <c r="W2113" i="12"/>
  <c r="W2114" i="12"/>
  <c r="W2115" i="12"/>
  <c r="W2116" i="12"/>
  <c r="W2117" i="12"/>
  <c r="W2118" i="12"/>
  <c r="W2119" i="12"/>
  <c r="W2120" i="12"/>
  <c r="W2121" i="12"/>
  <c r="W2122" i="12"/>
  <c r="W2123" i="12"/>
  <c r="W2124" i="12"/>
  <c r="W2125" i="12"/>
  <c r="W2126" i="12"/>
  <c r="W2127" i="12"/>
  <c r="W2128" i="12"/>
  <c r="W2129" i="12"/>
  <c r="W2130" i="12"/>
  <c r="W2131" i="12"/>
  <c r="W2132" i="12"/>
  <c r="W2133" i="12"/>
  <c r="W2134" i="12"/>
  <c r="W2135" i="12"/>
  <c r="W2136" i="12"/>
  <c r="W2137" i="12"/>
  <c r="W2138" i="12"/>
  <c r="W2139" i="12"/>
  <c r="W2140" i="12"/>
  <c r="W2141" i="12"/>
  <c r="W2142" i="12"/>
  <c r="W2143" i="12"/>
  <c r="W2144" i="12"/>
  <c r="W2145" i="12"/>
  <c r="W2146" i="12"/>
  <c r="W2147" i="12"/>
  <c r="W2148" i="12"/>
  <c r="W2149" i="12"/>
  <c r="W2150" i="12"/>
  <c r="W2151" i="12"/>
  <c r="W2152" i="12"/>
  <c r="W2153" i="12"/>
  <c r="W2154" i="12"/>
  <c r="W2155" i="12"/>
  <c r="W2156" i="12"/>
  <c r="W2157" i="12"/>
  <c r="W2158" i="12"/>
  <c r="W2159" i="12"/>
  <c r="W2160" i="12"/>
  <c r="W2161" i="12"/>
  <c r="W2162" i="12"/>
  <c r="W2163" i="12"/>
  <c r="W2164" i="12"/>
  <c r="W2165" i="12"/>
  <c r="W2166" i="12"/>
  <c r="W2167" i="12"/>
  <c r="W2168" i="12"/>
  <c r="W2169" i="12"/>
  <c r="W2170" i="12"/>
  <c r="W2171" i="12"/>
  <c r="W2172" i="12"/>
  <c r="W2173" i="12"/>
  <c r="W2174" i="12"/>
  <c r="W2175" i="12"/>
  <c r="W2176" i="12"/>
  <c r="W2177" i="12"/>
  <c r="W2178" i="12"/>
  <c r="W2179" i="12"/>
  <c r="W2180" i="12"/>
  <c r="W2181" i="12"/>
  <c r="W2182" i="12"/>
  <c r="W2183" i="12"/>
  <c r="W2184" i="12"/>
  <c r="W2185" i="12"/>
  <c r="W2186" i="12"/>
  <c r="W2187" i="12"/>
  <c r="W2188" i="12"/>
  <c r="W2189" i="12"/>
  <c r="W2190" i="12"/>
  <c r="W2191" i="12"/>
  <c r="W2192" i="12"/>
  <c r="W2193" i="12"/>
  <c r="W2194" i="12"/>
  <c r="W2195" i="12"/>
  <c r="W2196" i="12"/>
  <c r="W2197" i="12"/>
  <c r="W2198" i="12"/>
  <c r="W2199" i="12"/>
  <c r="W2200" i="12"/>
  <c r="W2201" i="12"/>
  <c r="W2202" i="12"/>
  <c r="W2203" i="12"/>
  <c r="W2204" i="12"/>
  <c r="W2205" i="12"/>
  <c r="W2206" i="12"/>
  <c r="W2207" i="12"/>
  <c r="W2208" i="12"/>
  <c r="W2209" i="12"/>
  <c r="W2210" i="12"/>
  <c r="W2211" i="12"/>
  <c r="W2212" i="12"/>
  <c r="W2213" i="12"/>
  <c r="W2214" i="12"/>
  <c r="W2215" i="12"/>
  <c r="W2216" i="12"/>
  <c r="W2217" i="12"/>
  <c r="W2218" i="12"/>
  <c r="W2219" i="12"/>
  <c r="W2220" i="12"/>
  <c r="W2221" i="12"/>
  <c r="W2222" i="12"/>
  <c r="W2223" i="12"/>
  <c r="W2224" i="12"/>
  <c r="W2225" i="12"/>
  <c r="W2226" i="12"/>
  <c r="W2227" i="12"/>
  <c r="W2228" i="12"/>
  <c r="W2229" i="12"/>
  <c r="W2230" i="12"/>
  <c r="W2231" i="12"/>
  <c r="W2232" i="12"/>
  <c r="W2233" i="12"/>
  <c r="W2234" i="12"/>
  <c r="W2235" i="12"/>
  <c r="W2236" i="12"/>
  <c r="W2237" i="12"/>
  <c r="W2238" i="12"/>
  <c r="W2239" i="12"/>
  <c r="W2240" i="12"/>
  <c r="W2241" i="12"/>
  <c r="W2242" i="12"/>
  <c r="W2243" i="12"/>
  <c r="W2244" i="12"/>
  <c r="W2245" i="12"/>
  <c r="W2246" i="12"/>
  <c r="W2247" i="12"/>
  <c r="W2248" i="12"/>
  <c r="W2249" i="12"/>
  <c r="W2250" i="12"/>
  <c r="W2251" i="12"/>
  <c r="W2252" i="12"/>
  <c r="W2253" i="12"/>
  <c r="W2254" i="12"/>
  <c r="W2255" i="12"/>
  <c r="W2256" i="12"/>
  <c r="W2257" i="12"/>
  <c r="W2258" i="12"/>
  <c r="W2259" i="12"/>
  <c r="W2260" i="12"/>
  <c r="W2261" i="12"/>
  <c r="W2262" i="12"/>
  <c r="W2263" i="12"/>
  <c r="W2264" i="12"/>
  <c r="W2265" i="12"/>
  <c r="W2266" i="12"/>
  <c r="W2267" i="12"/>
  <c r="W2268" i="12"/>
  <c r="W2269" i="12"/>
  <c r="W2270" i="12"/>
  <c r="W2271" i="12"/>
  <c r="W2272" i="12"/>
  <c r="W2273" i="12"/>
  <c r="W2274" i="12"/>
  <c r="W2275" i="12"/>
  <c r="W2276" i="12"/>
  <c r="W2277" i="12"/>
  <c r="W2278" i="12"/>
  <c r="W2279" i="12"/>
  <c r="W2280" i="12"/>
  <c r="W2281" i="12"/>
  <c r="W2282" i="12"/>
  <c r="W2283" i="12"/>
  <c r="W2284" i="12"/>
  <c r="W2285" i="12"/>
  <c r="W2286" i="12"/>
  <c r="W2287" i="12"/>
  <c r="W2288" i="12"/>
  <c r="W2289" i="12"/>
  <c r="W2290" i="12"/>
  <c r="W2291" i="12"/>
  <c r="W2292" i="12"/>
  <c r="W2293" i="12"/>
  <c r="W2294" i="12"/>
  <c r="W2295" i="12"/>
  <c r="W2296" i="12"/>
  <c r="W2297" i="12"/>
  <c r="W2298" i="12"/>
  <c r="W2299" i="12"/>
  <c r="W2300" i="12"/>
  <c r="W2301" i="12"/>
  <c r="W2302" i="12"/>
  <c r="W2303" i="12"/>
  <c r="W2304" i="12"/>
  <c r="W2305" i="12"/>
  <c r="W2306" i="12"/>
  <c r="W2307" i="12"/>
  <c r="W2308" i="12"/>
  <c r="W2309" i="12"/>
  <c r="W2310" i="12"/>
  <c r="W2311" i="12"/>
  <c r="W2312" i="12"/>
  <c r="W2313" i="12"/>
  <c r="W2314" i="12"/>
  <c r="W2315" i="12"/>
  <c r="W2316" i="12"/>
  <c r="W2317" i="12"/>
  <c r="W2318" i="12"/>
  <c r="W2319" i="12"/>
  <c r="W2320" i="12"/>
  <c r="W2321" i="12"/>
  <c r="W2322" i="12"/>
  <c r="W2323" i="12"/>
  <c r="W2324" i="12"/>
  <c r="W2325" i="12"/>
  <c r="W2326" i="12"/>
  <c r="W2327" i="12"/>
  <c r="W2328" i="12"/>
  <c r="W2329" i="12"/>
  <c r="W2330" i="12"/>
  <c r="W2331" i="12"/>
  <c r="W2332" i="12"/>
  <c r="W2333" i="12"/>
  <c r="W2334" i="12"/>
  <c r="W2335" i="12"/>
  <c r="W2336" i="12"/>
  <c r="W2337" i="12"/>
  <c r="W2338" i="12"/>
  <c r="W2339" i="12"/>
  <c r="W2340" i="12"/>
  <c r="W2341" i="12"/>
  <c r="W2342" i="12"/>
  <c r="W2343" i="12"/>
  <c r="W2344" i="12"/>
  <c r="W2345" i="12"/>
  <c r="W2346" i="12"/>
  <c r="W2347" i="12"/>
  <c r="W2348" i="12"/>
  <c r="W2349" i="12"/>
  <c r="W2350" i="12"/>
  <c r="W2351" i="12"/>
  <c r="W2352" i="12"/>
  <c r="W2353" i="12"/>
  <c r="W2354" i="12"/>
  <c r="W2355" i="12"/>
  <c r="W2356" i="12"/>
  <c r="W2357" i="12"/>
  <c r="W2358" i="12"/>
  <c r="W2359" i="12"/>
  <c r="W2360" i="12"/>
  <c r="W2361" i="12"/>
  <c r="W2362" i="12"/>
  <c r="W2363" i="12"/>
  <c r="W2364" i="12"/>
  <c r="W2365" i="12"/>
  <c r="W2366" i="12"/>
  <c r="W2367" i="12"/>
  <c r="W2368" i="12"/>
  <c r="W2369" i="12"/>
  <c r="W2370" i="12"/>
  <c r="W2371" i="12"/>
  <c r="W2372" i="12"/>
  <c r="W2373" i="12"/>
  <c r="W2374" i="12"/>
  <c r="W2375" i="12"/>
  <c r="W2376" i="12"/>
  <c r="W2377" i="12"/>
  <c r="W2378" i="12"/>
  <c r="W2379" i="12"/>
  <c r="W2380" i="12"/>
  <c r="W2381" i="12"/>
  <c r="W2382" i="12"/>
  <c r="W2383" i="12"/>
  <c r="W2384" i="12"/>
  <c r="W2385" i="12"/>
  <c r="W2386" i="12"/>
  <c r="W2387" i="12"/>
  <c r="W2388" i="12"/>
  <c r="W2389" i="12"/>
  <c r="W2390" i="12"/>
  <c r="W2391" i="12"/>
  <c r="W2392" i="12"/>
  <c r="W2393" i="12"/>
  <c r="W2394" i="12"/>
  <c r="W2395" i="12"/>
  <c r="W2396" i="12"/>
  <c r="W2397" i="12"/>
  <c r="W2398" i="12"/>
  <c r="W2399" i="12"/>
  <c r="W2400" i="12"/>
  <c r="W2401" i="12"/>
  <c r="W2402" i="12"/>
  <c r="W2403" i="12"/>
  <c r="W2404" i="12"/>
  <c r="W2405" i="12"/>
  <c r="W2406" i="12"/>
  <c r="W2407" i="12"/>
  <c r="W2408" i="12"/>
  <c r="W2409" i="12"/>
  <c r="W2410" i="12"/>
  <c r="W2411" i="12"/>
  <c r="W2412" i="12"/>
  <c r="W2413" i="12"/>
  <c r="W2414" i="12"/>
  <c r="W2415" i="12"/>
  <c r="W2416" i="12"/>
  <c r="W2417" i="12"/>
  <c r="W2418" i="12"/>
  <c r="W2419" i="12"/>
  <c r="W2420" i="12"/>
  <c r="W2421" i="12"/>
  <c r="W2422" i="12"/>
  <c r="W2423" i="12"/>
  <c r="W2424" i="12"/>
  <c r="W2425" i="12"/>
  <c r="W2426" i="12"/>
  <c r="W2427" i="12"/>
  <c r="W2428" i="12"/>
  <c r="W2429" i="12"/>
  <c r="W2430" i="12"/>
  <c r="W2431" i="12"/>
  <c r="W2432" i="12"/>
  <c r="W2433" i="12"/>
  <c r="W2434" i="12"/>
  <c r="W2435" i="12"/>
  <c r="W2436" i="12"/>
  <c r="W2437" i="12"/>
  <c r="W2438" i="12"/>
  <c r="W2439" i="12"/>
  <c r="W2440" i="12"/>
  <c r="W2441" i="12"/>
  <c r="W2442" i="12"/>
  <c r="W2443" i="12"/>
  <c r="W2444" i="12"/>
  <c r="W2445" i="12"/>
  <c r="W2446" i="12"/>
  <c r="W2447" i="12"/>
  <c r="W2448" i="12"/>
  <c r="W2449" i="12"/>
  <c r="W2450" i="12"/>
  <c r="W2451" i="12"/>
  <c r="W2452" i="12"/>
  <c r="W2453" i="12"/>
  <c r="W2454" i="12"/>
  <c r="W2455" i="12"/>
  <c r="W2456" i="12"/>
  <c r="W2457" i="12"/>
  <c r="W2458" i="12"/>
  <c r="W2459" i="12"/>
  <c r="W2460" i="12"/>
  <c r="W2461" i="12"/>
  <c r="W2462" i="12"/>
  <c r="W2463" i="12"/>
  <c r="W2464" i="12"/>
  <c r="W2465" i="12"/>
  <c r="W2466" i="12"/>
  <c r="W2467" i="12"/>
  <c r="W2468" i="12"/>
  <c r="W2469" i="12"/>
  <c r="W2470" i="12"/>
  <c r="W2471" i="12"/>
  <c r="W2472" i="12"/>
  <c r="W2473" i="12"/>
  <c r="W2474" i="12"/>
  <c r="W2475" i="12"/>
  <c r="W2476" i="12"/>
  <c r="W2477" i="12"/>
  <c r="W2478" i="12"/>
  <c r="W2479" i="12"/>
  <c r="W2480" i="12"/>
  <c r="W2481" i="12"/>
  <c r="W2482" i="12"/>
  <c r="W2483" i="12"/>
  <c r="W2484" i="12"/>
  <c r="W2485" i="12"/>
  <c r="W2486" i="12"/>
  <c r="W2487" i="12"/>
  <c r="W2488" i="12"/>
  <c r="W2489" i="12"/>
  <c r="W2490" i="12"/>
  <c r="W2491" i="12"/>
  <c r="W2492" i="12"/>
  <c r="W2493" i="12"/>
  <c r="W2494" i="12"/>
  <c r="W2495" i="12"/>
  <c r="W2496" i="12"/>
  <c r="W2497" i="12"/>
  <c r="W2498" i="12"/>
  <c r="W2499" i="12"/>
  <c r="W2500" i="12"/>
  <c r="W2501" i="12"/>
  <c r="W2502" i="12"/>
  <c r="W2503" i="12"/>
  <c r="W2504" i="12"/>
  <c r="W2505" i="12"/>
  <c r="W2506" i="12"/>
  <c r="W2507" i="12"/>
  <c r="W2508" i="12"/>
  <c r="W2509" i="12"/>
  <c r="W2510" i="12"/>
  <c r="W2511" i="12"/>
  <c r="W2512" i="12"/>
  <c r="W2513" i="12"/>
  <c r="W2514" i="12"/>
  <c r="W2515" i="12"/>
  <c r="W2516" i="12"/>
  <c r="W2517" i="12"/>
  <c r="W2518" i="12"/>
  <c r="W2519" i="12"/>
  <c r="W2520" i="12"/>
  <c r="W2521" i="12"/>
  <c r="W2522" i="12"/>
  <c r="W2523" i="12"/>
  <c r="W2524" i="12"/>
  <c r="W2525" i="12"/>
  <c r="W2526" i="12"/>
  <c r="W2527" i="12"/>
  <c r="W2528" i="12"/>
  <c r="W2529" i="12"/>
  <c r="W2530" i="12"/>
  <c r="W2531" i="12"/>
  <c r="W2532" i="12"/>
  <c r="W2533" i="12"/>
  <c r="W2534" i="12"/>
  <c r="W2535" i="12"/>
  <c r="W2536" i="12"/>
  <c r="W2537" i="12"/>
  <c r="W2538" i="12"/>
  <c r="W2539" i="12"/>
  <c r="W2540" i="12"/>
  <c r="W2541" i="12"/>
  <c r="W2542" i="12"/>
  <c r="W2543" i="12"/>
  <c r="W2544" i="12"/>
  <c r="W2545" i="12"/>
  <c r="W2546" i="12"/>
  <c r="W2547" i="12"/>
  <c r="W2548" i="12"/>
  <c r="W2549" i="12"/>
  <c r="W2550" i="12"/>
  <c r="W2551" i="12"/>
  <c r="W2552" i="12"/>
  <c r="W2553" i="12"/>
  <c r="W2554" i="12"/>
  <c r="W2555" i="12"/>
  <c r="W2556" i="12"/>
  <c r="W2557" i="12"/>
  <c r="W2558" i="12"/>
  <c r="W2559" i="12"/>
  <c r="W2560" i="12"/>
  <c r="W2561" i="12"/>
  <c r="W2562" i="12"/>
  <c r="W2563" i="12"/>
  <c r="W2564" i="12"/>
  <c r="W2565" i="12"/>
  <c r="W2566" i="12"/>
  <c r="W2567" i="12"/>
  <c r="W2568" i="12"/>
  <c r="W2569" i="12"/>
  <c r="W2570" i="12"/>
  <c r="W2571" i="12"/>
  <c r="W2572" i="12"/>
  <c r="W2573" i="12"/>
  <c r="W2574" i="12"/>
  <c r="W2575" i="12"/>
  <c r="W2576" i="12"/>
  <c r="W2577" i="12"/>
  <c r="W2578" i="12"/>
  <c r="W2579" i="12"/>
  <c r="W2580" i="12"/>
  <c r="W2581" i="12"/>
  <c r="W2582" i="12"/>
  <c r="W2583" i="12"/>
  <c r="W2584" i="12"/>
  <c r="W2585" i="12"/>
  <c r="W2586" i="12"/>
  <c r="W2587" i="12"/>
  <c r="W2588" i="12"/>
  <c r="W2589" i="12"/>
  <c r="W2590" i="12"/>
  <c r="W2591" i="12"/>
  <c r="W2592" i="12"/>
  <c r="W2593" i="12"/>
  <c r="W2594" i="12"/>
  <c r="W2595" i="12"/>
  <c r="W2596" i="12"/>
  <c r="W2597" i="12"/>
  <c r="W2598" i="12"/>
  <c r="W2599" i="12"/>
  <c r="W2600" i="12"/>
  <c r="W2601" i="12"/>
  <c r="W2602" i="12"/>
  <c r="W2603" i="12"/>
  <c r="W2604" i="12"/>
  <c r="W2605" i="12"/>
  <c r="W2606" i="12"/>
  <c r="W2607" i="12"/>
  <c r="W2608" i="12"/>
  <c r="W2609" i="12"/>
  <c r="W2610" i="12"/>
  <c r="W2611" i="12"/>
  <c r="W2612" i="12"/>
  <c r="W2613" i="12"/>
  <c r="W2614" i="12"/>
  <c r="W2615" i="12"/>
  <c r="W2616" i="12"/>
  <c r="W2617" i="12"/>
  <c r="W2618" i="12"/>
  <c r="W2619" i="12"/>
  <c r="W2620" i="12"/>
  <c r="W2621" i="12"/>
  <c r="W2622" i="12"/>
  <c r="W2623" i="12"/>
  <c r="W2624" i="12"/>
  <c r="W2625" i="12"/>
  <c r="W2626" i="12"/>
  <c r="W2627" i="12"/>
  <c r="W2628" i="12"/>
  <c r="W2629" i="12"/>
  <c r="W2630" i="12"/>
  <c r="W2631" i="12"/>
  <c r="W2632" i="12"/>
  <c r="W2633" i="12"/>
  <c r="W2634" i="12"/>
  <c r="W2635" i="12"/>
  <c r="W2636" i="12"/>
  <c r="W2637" i="12"/>
  <c r="W2638" i="12"/>
  <c r="W2639" i="12"/>
  <c r="W2640" i="12"/>
  <c r="W2641" i="12"/>
  <c r="W2642" i="12"/>
  <c r="W2643" i="12"/>
  <c r="W2644" i="12"/>
  <c r="W2645" i="12"/>
  <c r="W2646" i="12"/>
  <c r="W2647" i="12"/>
  <c r="W2648" i="12"/>
  <c r="W2649" i="12"/>
  <c r="W2650" i="12"/>
  <c r="W2651" i="12"/>
  <c r="W2652" i="12"/>
  <c r="W2653" i="12"/>
  <c r="W2654" i="12"/>
  <c r="W2655" i="12"/>
  <c r="W2656" i="12"/>
  <c r="W2657" i="12"/>
  <c r="W2658" i="12"/>
  <c r="W2659" i="12"/>
  <c r="W2660" i="12"/>
  <c r="W2661" i="12"/>
  <c r="W2662" i="12"/>
  <c r="W2663" i="12"/>
  <c r="W2664" i="12"/>
  <c r="W2665" i="12"/>
  <c r="W2666" i="12"/>
  <c r="W2667" i="12"/>
  <c r="W2668" i="12"/>
  <c r="W2669" i="12"/>
  <c r="W2670" i="12"/>
  <c r="W2671" i="12"/>
  <c r="W2672" i="12"/>
  <c r="W2673" i="12"/>
  <c r="W2674" i="12"/>
  <c r="W2675" i="12"/>
  <c r="W2676" i="12"/>
  <c r="W2677" i="12"/>
  <c r="W2678" i="12"/>
  <c r="W2679" i="12"/>
  <c r="W2680" i="12"/>
  <c r="W2681" i="12"/>
  <c r="W2682" i="12"/>
  <c r="W2683" i="12"/>
  <c r="W2684" i="12"/>
  <c r="W2685" i="12"/>
  <c r="W2686" i="12"/>
  <c r="W2687" i="12"/>
  <c r="W2688" i="12"/>
  <c r="W2689" i="12"/>
  <c r="W2690" i="12"/>
  <c r="W2691" i="12"/>
  <c r="W2692" i="12"/>
  <c r="W2693" i="12"/>
  <c r="W2694" i="12"/>
  <c r="W2695" i="12"/>
  <c r="W2696" i="12"/>
  <c r="W2697" i="12"/>
  <c r="W2698" i="12"/>
  <c r="W2699" i="12"/>
  <c r="W2700" i="12"/>
  <c r="W2701" i="12"/>
  <c r="W2702" i="12"/>
  <c r="W2703" i="12"/>
  <c r="W2704" i="12"/>
  <c r="W2705" i="12"/>
  <c r="W2706" i="12"/>
  <c r="W2707" i="12"/>
  <c r="W2708" i="12"/>
  <c r="W2709" i="12"/>
  <c r="W2710" i="12"/>
  <c r="W2711" i="12"/>
  <c r="W2712" i="12"/>
  <c r="W2713" i="12"/>
  <c r="W2714" i="12"/>
  <c r="W2715" i="12"/>
  <c r="W2716" i="12"/>
  <c r="W2717" i="12"/>
  <c r="W2718" i="12"/>
  <c r="W2719" i="12"/>
  <c r="W2720" i="12"/>
  <c r="W2721" i="12"/>
  <c r="W2722" i="12"/>
  <c r="W2723" i="12"/>
  <c r="W2724" i="12"/>
  <c r="W2725" i="12"/>
  <c r="W2726" i="12"/>
  <c r="W2727" i="12"/>
  <c r="W2728" i="12"/>
  <c r="W2729" i="12"/>
  <c r="W2730" i="12"/>
  <c r="W2731" i="12"/>
  <c r="W2732" i="12"/>
  <c r="W2733" i="12"/>
  <c r="W2734" i="12"/>
  <c r="W2735" i="12"/>
  <c r="W2736" i="12"/>
  <c r="W2737" i="12"/>
  <c r="W2738" i="12"/>
  <c r="W2739" i="12"/>
  <c r="W2740" i="12"/>
  <c r="W2741" i="12"/>
  <c r="W2742" i="12"/>
  <c r="W2743" i="12"/>
  <c r="W2744" i="12"/>
  <c r="W2745" i="12"/>
  <c r="W2746" i="12"/>
  <c r="W2747" i="12"/>
  <c r="W2748" i="12"/>
  <c r="W2749" i="12"/>
  <c r="W2750" i="12"/>
  <c r="W2751" i="12"/>
  <c r="W2752" i="12"/>
  <c r="W2753" i="12"/>
  <c r="W2754" i="12"/>
  <c r="W2755" i="12"/>
  <c r="W2756" i="12"/>
  <c r="W2757" i="12"/>
  <c r="W2758" i="12"/>
  <c r="W2759" i="12"/>
  <c r="W2760" i="12"/>
  <c r="W2761" i="12"/>
  <c r="W2762" i="12"/>
  <c r="W2763" i="12"/>
  <c r="W2764" i="12"/>
  <c r="W2765" i="12"/>
  <c r="W2766" i="12"/>
  <c r="W2767" i="12"/>
  <c r="W2768" i="12"/>
  <c r="W2769" i="12"/>
  <c r="W2770" i="12"/>
  <c r="W2771" i="12"/>
  <c r="W2772" i="12"/>
  <c r="W2773" i="12"/>
  <c r="W2774" i="12"/>
  <c r="W2775" i="12"/>
  <c r="W2776" i="12"/>
  <c r="W2777" i="12"/>
  <c r="W2778" i="12"/>
  <c r="W2779" i="12"/>
  <c r="W2780" i="12"/>
  <c r="W2781" i="12"/>
  <c r="W2782" i="12"/>
  <c r="W2783" i="12"/>
  <c r="W2784" i="12"/>
  <c r="W2785" i="12"/>
  <c r="W2786" i="12"/>
  <c r="W2787" i="12"/>
  <c r="W2788" i="12"/>
  <c r="W2789" i="12"/>
  <c r="W2790" i="12"/>
  <c r="W2791" i="12"/>
  <c r="W2792" i="12"/>
  <c r="W2793" i="12"/>
  <c r="W2794" i="12"/>
  <c r="W2795" i="12"/>
  <c r="W2796" i="12"/>
  <c r="W2797" i="12"/>
  <c r="W2798" i="12"/>
  <c r="W2799" i="12"/>
  <c r="W2800" i="12"/>
  <c r="W2801" i="12"/>
  <c r="W2802" i="12"/>
  <c r="W2803" i="12"/>
  <c r="W2804" i="12"/>
  <c r="W2805" i="12"/>
  <c r="W2806" i="12"/>
  <c r="W2807" i="12"/>
  <c r="W2808" i="12"/>
  <c r="W2809" i="12"/>
  <c r="W2810" i="12"/>
  <c r="W2811" i="12"/>
  <c r="W2812" i="12"/>
  <c r="W2813" i="12"/>
  <c r="W2814" i="12"/>
  <c r="W2815" i="12"/>
  <c r="W2816" i="12"/>
  <c r="W2817" i="12"/>
  <c r="W2818" i="12"/>
  <c r="W2819" i="12"/>
  <c r="W2820" i="12"/>
  <c r="W2821" i="12"/>
  <c r="W2822" i="12"/>
  <c r="W2823" i="12"/>
  <c r="W2824" i="12"/>
  <c r="W2825" i="12"/>
  <c r="W2826" i="12"/>
  <c r="W2827" i="12"/>
  <c r="W2828" i="12"/>
  <c r="W2829" i="12"/>
  <c r="W2830" i="12"/>
  <c r="W2831" i="12"/>
  <c r="W2832" i="12"/>
  <c r="W2833" i="12"/>
  <c r="W2834" i="12"/>
  <c r="W2835" i="12"/>
  <c r="W2836" i="12"/>
  <c r="W2837" i="12"/>
  <c r="W2838" i="12"/>
  <c r="W2839" i="12"/>
  <c r="W2840" i="12"/>
  <c r="W2841" i="12"/>
  <c r="W2842" i="12"/>
  <c r="W2843" i="12"/>
  <c r="W2844" i="12"/>
  <c r="W2845" i="12"/>
  <c r="W2846" i="12"/>
  <c r="W2847" i="12"/>
  <c r="W2848" i="12"/>
  <c r="W2849" i="12"/>
  <c r="W2850" i="12"/>
  <c r="W2851" i="12"/>
  <c r="W2852" i="12"/>
  <c r="W2853" i="12"/>
  <c r="W2854" i="12"/>
  <c r="W2855" i="12"/>
  <c r="W2856" i="12"/>
  <c r="W2857" i="12"/>
  <c r="W2858" i="12"/>
  <c r="W2859" i="12"/>
  <c r="W2860" i="12"/>
  <c r="W2861" i="12"/>
  <c r="W2862" i="12"/>
  <c r="W2863" i="12"/>
  <c r="W2864" i="12"/>
  <c r="W2865" i="12"/>
  <c r="W2866" i="12"/>
  <c r="W2867" i="12"/>
  <c r="W2868" i="12"/>
  <c r="W2869" i="12"/>
  <c r="W2870" i="12"/>
  <c r="W2871" i="12"/>
  <c r="W2872" i="12"/>
  <c r="W2873" i="12"/>
  <c r="W2874" i="12"/>
  <c r="W2875" i="12"/>
  <c r="W2876" i="12"/>
  <c r="W2877" i="12"/>
  <c r="W2878" i="12"/>
  <c r="W2879" i="12"/>
  <c r="W2880" i="12"/>
  <c r="W2881" i="12"/>
  <c r="W2882" i="12"/>
  <c r="W2883" i="12"/>
  <c r="W2884" i="12"/>
  <c r="W2885" i="12"/>
  <c r="W2886" i="12"/>
  <c r="W2887" i="12"/>
  <c r="W2888" i="12"/>
  <c r="W2889" i="12"/>
  <c r="W2890" i="12"/>
  <c r="W2891" i="12"/>
  <c r="W2892" i="12"/>
  <c r="W2893" i="12"/>
  <c r="W2894" i="12"/>
  <c r="W2895" i="12"/>
  <c r="W2896" i="12"/>
  <c r="W2897" i="12"/>
  <c r="W2898" i="12"/>
  <c r="W2899" i="12"/>
  <c r="W2900" i="12"/>
  <c r="W2901" i="12"/>
  <c r="W2902" i="12"/>
  <c r="W2903" i="12"/>
  <c r="W2904" i="12"/>
  <c r="W2905" i="12"/>
  <c r="W2906" i="12"/>
  <c r="W2907" i="12"/>
  <c r="W2908" i="12"/>
  <c r="W2909" i="12"/>
  <c r="W2910" i="12"/>
  <c r="W2911" i="12"/>
  <c r="W2912" i="12"/>
  <c r="W2913" i="12"/>
  <c r="W2914" i="12"/>
  <c r="W2915" i="12"/>
  <c r="W2916" i="12"/>
  <c r="W2917" i="12"/>
  <c r="W2918" i="12"/>
  <c r="W2919" i="12"/>
  <c r="W2920" i="12"/>
  <c r="W2921" i="12"/>
  <c r="W2922" i="12"/>
  <c r="W2923" i="12"/>
  <c r="W2924" i="12"/>
  <c r="W2925" i="12"/>
  <c r="W2926" i="12"/>
  <c r="W2927" i="12"/>
  <c r="W2928" i="12"/>
  <c r="W2929" i="12"/>
  <c r="W2930" i="12"/>
  <c r="W2931" i="12"/>
  <c r="W2932" i="12"/>
  <c r="W2933" i="12"/>
  <c r="W2934" i="12"/>
  <c r="W2935" i="12"/>
  <c r="W2936" i="12"/>
  <c r="W2937" i="12"/>
  <c r="W2938" i="12"/>
  <c r="W2939" i="12"/>
  <c r="W2940" i="12"/>
  <c r="W2941" i="12"/>
  <c r="W2942" i="12"/>
  <c r="W2943" i="12"/>
  <c r="W2944" i="12"/>
  <c r="W2945" i="12"/>
  <c r="W2946" i="12"/>
  <c r="W2947" i="12"/>
  <c r="W2948" i="12"/>
  <c r="W2949" i="12"/>
  <c r="W2950" i="12"/>
  <c r="W2951" i="12"/>
  <c r="W2952" i="12"/>
  <c r="W2953" i="12"/>
  <c r="W2954" i="12"/>
  <c r="W2955" i="12"/>
  <c r="W2956" i="12"/>
  <c r="W2957" i="12"/>
  <c r="W2958" i="12"/>
  <c r="W2959" i="12"/>
  <c r="W2960" i="12"/>
  <c r="W2961" i="12"/>
  <c r="W2962" i="12"/>
  <c r="W2963" i="12"/>
  <c r="W2964" i="12"/>
  <c r="W2965" i="12"/>
  <c r="W2966" i="12"/>
  <c r="W2967" i="12"/>
  <c r="W2968" i="12"/>
  <c r="W2969" i="12"/>
  <c r="W2970" i="12"/>
  <c r="W2971" i="12"/>
  <c r="W2972" i="12"/>
  <c r="W2973" i="12"/>
  <c r="W2974" i="12"/>
  <c r="W2975" i="12"/>
  <c r="W2976" i="12"/>
  <c r="W2977" i="12"/>
  <c r="W2978" i="12"/>
  <c r="W2979" i="12"/>
  <c r="W2980" i="12"/>
  <c r="W2981" i="12"/>
  <c r="W2982" i="12"/>
  <c r="W2983" i="12"/>
  <c r="W2984" i="12"/>
  <c r="W2985" i="12"/>
  <c r="W2986" i="12"/>
  <c r="W2987" i="12"/>
  <c r="W2988" i="12"/>
  <c r="W2989" i="12"/>
  <c r="W2990" i="12"/>
  <c r="W2991" i="12"/>
  <c r="W2992" i="12"/>
  <c r="W2993" i="12"/>
  <c r="W2994" i="12"/>
  <c r="W2995" i="12"/>
  <c r="W2996" i="12"/>
  <c r="W2997" i="12"/>
  <c r="W2998" i="12"/>
  <c r="W2999" i="12"/>
  <c r="W3000" i="12"/>
  <c r="W3001" i="12"/>
  <c r="W3002" i="12"/>
  <c r="W3003" i="12"/>
  <c r="W3004" i="12"/>
  <c r="W3005" i="12"/>
  <c r="W3006" i="12"/>
  <c r="W3007" i="12"/>
  <c r="W3008" i="12"/>
  <c r="W3009" i="12"/>
  <c r="W3010" i="12"/>
  <c r="W3011" i="12"/>
  <c r="W3012" i="12"/>
  <c r="W3013" i="12"/>
  <c r="W3014" i="12"/>
  <c r="W3015" i="12"/>
  <c r="W3016" i="12"/>
  <c r="W3017" i="12"/>
  <c r="W3018" i="12"/>
  <c r="W3019" i="12"/>
  <c r="W3020" i="12"/>
  <c r="W3021" i="12"/>
  <c r="W3022" i="12"/>
  <c r="W3023" i="12"/>
  <c r="W3024" i="12"/>
  <c r="W3025" i="12"/>
  <c r="W3026" i="12"/>
  <c r="W3027" i="12"/>
  <c r="W3028" i="12"/>
  <c r="W3029" i="12"/>
  <c r="W3030" i="12"/>
  <c r="W3031" i="12"/>
  <c r="W3032" i="12"/>
  <c r="W3033" i="12"/>
  <c r="W3034" i="12"/>
  <c r="W3035" i="12"/>
  <c r="W3036" i="12"/>
  <c r="W3037" i="12"/>
  <c r="W3038" i="12"/>
  <c r="W3039" i="12"/>
  <c r="W3040" i="12"/>
  <c r="W3041" i="12"/>
  <c r="W3042" i="12"/>
  <c r="W3043" i="12"/>
  <c r="W3044" i="12"/>
  <c r="W3045" i="12"/>
  <c r="W3046" i="12"/>
  <c r="W3047" i="12"/>
  <c r="W3048" i="12"/>
  <c r="W3049" i="12"/>
  <c r="W3050" i="12"/>
  <c r="W3051" i="12"/>
  <c r="W3052" i="12"/>
  <c r="W3053" i="12"/>
  <c r="W3054" i="12"/>
  <c r="W3055" i="12"/>
  <c r="W3056" i="12"/>
  <c r="W3057" i="12"/>
  <c r="W3058" i="12"/>
  <c r="W3059" i="12"/>
  <c r="W3060" i="12"/>
  <c r="W3061" i="12"/>
  <c r="W3062" i="12"/>
  <c r="W3063" i="12"/>
  <c r="W3064" i="12"/>
  <c r="W3065" i="12"/>
  <c r="W3066" i="12"/>
  <c r="W3067" i="12"/>
  <c r="W3068" i="12"/>
  <c r="W3069" i="12"/>
  <c r="W3070" i="12"/>
  <c r="W3071" i="12"/>
  <c r="W3072" i="12"/>
  <c r="W3073" i="12"/>
  <c r="W3074" i="12"/>
  <c r="W3075" i="12"/>
  <c r="W3076" i="12"/>
  <c r="W3077" i="12"/>
  <c r="W3078" i="12"/>
  <c r="W3079" i="12"/>
  <c r="W3080" i="12"/>
  <c r="W3081" i="12"/>
  <c r="W3082" i="12"/>
  <c r="W3083" i="12"/>
  <c r="W3084" i="12"/>
  <c r="W3085" i="12"/>
  <c r="W3086" i="12"/>
  <c r="W3087" i="12"/>
  <c r="W3088" i="12"/>
  <c r="W3089" i="12"/>
  <c r="W3090" i="12"/>
  <c r="W3091" i="12"/>
  <c r="W3092" i="12"/>
  <c r="W3093" i="12"/>
  <c r="W3094" i="12"/>
  <c r="W3095" i="12"/>
  <c r="W3096" i="12"/>
  <c r="W3097" i="12"/>
  <c r="W3098" i="12"/>
  <c r="W3099" i="12"/>
  <c r="W3100" i="12"/>
  <c r="W3101" i="12"/>
  <c r="W3102" i="12"/>
  <c r="W3103" i="12"/>
  <c r="W3104" i="12"/>
  <c r="W3105" i="12"/>
  <c r="W3106" i="12"/>
  <c r="W3107" i="12"/>
  <c r="W3108" i="12"/>
  <c r="W3109" i="12"/>
  <c r="W3110" i="12"/>
  <c r="W3111" i="12"/>
  <c r="W3112" i="12"/>
  <c r="W3113" i="12"/>
  <c r="W3114" i="12"/>
  <c r="W3115" i="12"/>
  <c r="W3116" i="12"/>
  <c r="W3117" i="12"/>
  <c r="W3118" i="12"/>
  <c r="W3119" i="12"/>
  <c r="W3120" i="12"/>
  <c r="W3121" i="12"/>
  <c r="W3122" i="12"/>
  <c r="W3123" i="12"/>
  <c r="W3124" i="12"/>
  <c r="W3125" i="12"/>
  <c r="W3126" i="12"/>
  <c r="W3127" i="12"/>
  <c r="W3128" i="12"/>
  <c r="W3129" i="12"/>
  <c r="W3130" i="12"/>
  <c r="W3131" i="12"/>
  <c r="W3132" i="12"/>
  <c r="W3133" i="12"/>
  <c r="W3134" i="12"/>
  <c r="W3135" i="12"/>
  <c r="W3136" i="12"/>
  <c r="W3137" i="12"/>
  <c r="W3138" i="12"/>
  <c r="W3139" i="12"/>
  <c r="W3140" i="12"/>
  <c r="W3141" i="12"/>
  <c r="W3142" i="12"/>
  <c r="W3143" i="12"/>
  <c r="W3144" i="12"/>
  <c r="W3145" i="12"/>
  <c r="W3146" i="12"/>
  <c r="W3147" i="12"/>
  <c r="W3148" i="12"/>
  <c r="W3149" i="12"/>
  <c r="W3150" i="12"/>
  <c r="W3151" i="12"/>
  <c r="W3152" i="12"/>
  <c r="W3153" i="12"/>
  <c r="W3154" i="12"/>
  <c r="W3155" i="12"/>
  <c r="W3156" i="12"/>
  <c r="W3157" i="12"/>
  <c r="W3158" i="12"/>
  <c r="W3159" i="12"/>
  <c r="W3160" i="12"/>
  <c r="W3161" i="12"/>
  <c r="W3162" i="12"/>
  <c r="W3163" i="12"/>
  <c r="W3164" i="12"/>
  <c r="W3165" i="12"/>
  <c r="W3166" i="12"/>
  <c r="W3167" i="12"/>
  <c r="W3168" i="12"/>
  <c r="W3169" i="12"/>
  <c r="W3170" i="12"/>
  <c r="W3171" i="12"/>
  <c r="W3172" i="12"/>
  <c r="W3173" i="12"/>
  <c r="W3174" i="12"/>
  <c r="W3175" i="12"/>
  <c r="W3176" i="12"/>
  <c r="W3177" i="12"/>
  <c r="W3178" i="12"/>
  <c r="W3179" i="12"/>
  <c r="W3180" i="12"/>
  <c r="W3181" i="12"/>
  <c r="W3182" i="12"/>
  <c r="W3183" i="12"/>
  <c r="W3184" i="12"/>
  <c r="W3185" i="12"/>
  <c r="W3186" i="12"/>
  <c r="W3187" i="12"/>
  <c r="W3188" i="12"/>
  <c r="W3189" i="12"/>
  <c r="W3190" i="12"/>
  <c r="W3191" i="12"/>
  <c r="W3192" i="12"/>
  <c r="W3193" i="12"/>
  <c r="W3194" i="12"/>
  <c r="W3195" i="12"/>
  <c r="W3196" i="12"/>
  <c r="W3197" i="12"/>
  <c r="W3198" i="12"/>
  <c r="W3199" i="12"/>
  <c r="W3200" i="12"/>
  <c r="W3201" i="12"/>
  <c r="W3202" i="12"/>
  <c r="W3203" i="12"/>
  <c r="W3204" i="12"/>
  <c r="W3205" i="12"/>
  <c r="W3206" i="12"/>
  <c r="W3207" i="12"/>
  <c r="W3208" i="12"/>
  <c r="W3209" i="12"/>
  <c r="W3210" i="12"/>
  <c r="W3211" i="12"/>
  <c r="W3212" i="12"/>
  <c r="W3213" i="12"/>
  <c r="W3214" i="12"/>
  <c r="W3215" i="12"/>
  <c r="W3216" i="12"/>
  <c r="W3217" i="12"/>
  <c r="W3218" i="12"/>
  <c r="W3219" i="12"/>
  <c r="W3220" i="12"/>
  <c r="W3221" i="12"/>
  <c r="W3222" i="12"/>
  <c r="W3223" i="12"/>
  <c r="W3224" i="12"/>
  <c r="W3225" i="12"/>
  <c r="W3226" i="12"/>
  <c r="W3227" i="12"/>
  <c r="W3228" i="12"/>
  <c r="W3229" i="12"/>
  <c r="W3230" i="12"/>
  <c r="W3231" i="12"/>
  <c r="W3232" i="12"/>
  <c r="W3233" i="12"/>
  <c r="W3234" i="12"/>
  <c r="W3235" i="12"/>
  <c r="W3236" i="12"/>
  <c r="W3237" i="12"/>
  <c r="W3238" i="12"/>
  <c r="W3239" i="12"/>
  <c r="W3240" i="12"/>
  <c r="W3241" i="12"/>
  <c r="W3242" i="12"/>
  <c r="W3243" i="12"/>
  <c r="W3244" i="12"/>
  <c r="W3245" i="12"/>
  <c r="W3246" i="12"/>
  <c r="W3247" i="12"/>
  <c r="W3248" i="12"/>
  <c r="W3249" i="12"/>
  <c r="W3250" i="12"/>
  <c r="W3251" i="12"/>
  <c r="W3252" i="12"/>
  <c r="W3253" i="12"/>
  <c r="W3254" i="12"/>
  <c r="W3255" i="12"/>
  <c r="W3256" i="12"/>
  <c r="W3257" i="12"/>
  <c r="W3258" i="12"/>
  <c r="W3259" i="12"/>
  <c r="W3260" i="12"/>
  <c r="W3261" i="12"/>
  <c r="W3262" i="12"/>
  <c r="W3263" i="12"/>
  <c r="W3264" i="12"/>
  <c r="W3265" i="12"/>
  <c r="W3266" i="12"/>
  <c r="W3267" i="12"/>
  <c r="W3268" i="12"/>
  <c r="W3269" i="12"/>
  <c r="W3270" i="12"/>
  <c r="W3271" i="12"/>
  <c r="W3272" i="12"/>
  <c r="W3273" i="12"/>
  <c r="W3274" i="12"/>
  <c r="W3275" i="12"/>
  <c r="W3276" i="12"/>
  <c r="W3277" i="12"/>
  <c r="W3278" i="12"/>
  <c r="W3279" i="12"/>
  <c r="W3280" i="12"/>
  <c r="W3281" i="12"/>
  <c r="W3282" i="12"/>
  <c r="W3283" i="12"/>
  <c r="W3284" i="12"/>
  <c r="W3285" i="12"/>
  <c r="W3286" i="12"/>
  <c r="W3287" i="12"/>
  <c r="W3288" i="12"/>
  <c r="W3289" i="12"/>
  <c r="W3290" i="12"/>
  <c r="W3291" i="12"/>
  <c r="W3292" i="12"/>
  <c r="W3293" i="12"/>
  <c r="W3294" i="12"/>
  <c r="W3295" i="12"/>
  <c r="W3296" i="12"/>
  <c r="W3297" i="12"/>
  <c r="W3298" i="12"/>
  <c r="W3299" i="12"/>
  <c r="W3300" i="12"/>
  <c r="W3301" i="12"/>
  <c r="W3302" i="12"/>
  <c r="W3303" i="12"/>
  <c r="W3304" i="12"/>
  <c r="W3305" i="12"/>
  <c r="W3306" i="12"/>
  <c r="W3307" i="12"/>
  <c r="W3308" i="12"/>
  <c r="W3309" i="12"/>
  <c r="W3310" i="12"/>
  <c r="W3311" i="12"/>
  <c r="W3312" i="12"/>
  <c r="W3313" i="12"/>
  <c r="W3314" i="12"/>
  <c r="W3315" i="12"/>
  <c r="W3316" i="12"/>
  <c r="W3317" i="12"/>
  <c r="W3318" i="12"/>
  <c r="W3319" i="12"/>
  <c r="W3320" i="12"/>
  <c r="W3321" i="12"/>
  <c r="W3322" i="12"/>
  <c r="W3323" i="12"/>
  <c r="W3324" i="12"/>
  <c r="W3325" i="12"/>
  <c r="W3326" i="12"/>
  <c r="W3327" i="12"/>
  <c r="W3328" i="12"/>
  <c r="W3329" i="12"/>
  <c r="W3330" i="12"/>
  <c r="W3331" i="12"/>
  <c r="W3332" i="12"/>
  <c r="W3333" i="12"/>
  <c r="W3334" i="12"/>
  <c r="W3335" i="12"/>
  <c r="W3336" i="12"/>
  <c r="W3337" i="12"/>
  <c r="W3338" i="12"/>
  <c r="W3339" i="12"/>
  <c r="W3340" i="12"/>
  <c r="W3341" i="12"/>
  <c r="W3342" i="12"/>
  <c r="W3343" i="12"/>
  <c r="W3344" i="12"/>
  <c r="W3345" i="12"/>
  <c r="W3346" i="12"/>
  <c r="W3347" i="12"/>
  <c r="W3348" i="12"/>
  <c r="W3349" i="12"/>
  <c r="W3350" i="12"/>
  <c r="W3351" i="12"/>
  <c r="W3352" i="12"/>
  <c r="W3353" i="12"/>
  <c r="W3354" i="12"/>
  <c r="W3355" i="12"/>
  <c r="W3356" i="12"/>
  <c r="W3357" i="12"/>
  <c r="W3358" i="12"/>
  <c r="W3359" i="12"/>
  <c r="W3360" i="12"/>
  <c r="W3361" i="12"/>
  <c r="W3362" i="12"/>
  <c r="W3363" i="12"/>
  <c r="W3364" i="12"/>
  <c r="W3365" i="12"/>
  <c r="W3366" i="12"/>
  <c r="W3367" i="12"/>
  <c r="W3368" i="12"/>
  <c r="W3369" i="12"/>
  <c r="W3370" i="12"/>
  <c r="W3371" i="12"/>
  <c r="W3372" i="12"/>
  <c r="W3373" i="12"/>
  <c r="W3374" i="12"/>
  <c r="W3375" i="12"/>
  <c r="W3376" i="12"/>
  <c r="W3377" i="12"/>
  <c r="W3378" i="12"/>
  <c r="W3379" i="12"/>
  <c r="W3380" i="12"/>
  <c r="W3381" i="12"/>
  <c r="W3382" i="12"/>
  <c r="W3383" i="12"/>
  <c r="W3384" i="12"/>
  <c r="W3385" i="12"/>
  <c r="W3386" i="12"/>
  <c r="W3387" i="12"/>
  <c r="W3388" i="12"/>
  <c r="W3389" i="12"/>
  <c r="W3390" i="12"/>
  <c r="W3391" i="12"/>
  <c r="W3392" i="12"/>
  <c r="W3393" i="12"/>
  <c r="W3394" i="12"/>
  <c r="W3395" i="12"/>
  <c r="W3396" i="12"/>
  <c r="W3397" i="12"/>
  <c r="W3398" i="12"/>
  <c r="W3399" i="12"/>
  <c r="W3400" i="12"/>
  <c r="W3401" i="12"/>
  <c r="W3402" i="12"/>
  <c r="W3403" i="12"/>
  <c r="W3404" i="12"/>
  <c r="W3405" i="12"/>
  <c r="W3406" i="12"/>
  <c r="W3407" i="12"/>
  <c r="W3408" i="12"/>
  <c r="W3409" i="12"/>
  <c r="W3410" i="12"/>
  <c r="W3411" i="12"/>
  <c r="W3412" i="12"/>
  <c r="W3413" i="12"/>
  <c r="W3414" i="12"/>
  <c r="W3415" i="12"/>
  <c r="W3416" i="12"/>
  <c r="W3417" i="12"/>
  <c r="W3418" i="12"/>
  <c r="W3419" i="12"/>
  <c r="W3420" i="12"/>
  <c r="W3421" i="12"/>
  <c r="W3422" i="12"/>
  <c r="W3423" i="12"/>
  <c r="W3424" i="12"/>
  <c r="W3425" i="12"/>
  <c r="W3426" i="12"/>
  <c r="W3427" i="12"/>
  <c r="W3428" i="12"/>
  <c r="W3429" i="12"/>
  <c r="W3430" i="12"/>
  <c r="W3431" i="12"/>
  <c r="W3432" i="12"/>
  <c r="W3433" i="12"/>
  <c r="W3434" i="12"/>
  <c r="W3435" i="12"/>
  <c r="W3436" i="12"/>
  <c r="W3437" i="12"/>
  <c r="W3438" i="12"/>
  <c r="W3439" i="12"/>
  <c r="W3440" i="12"/>
  <c r="W3441" i="12"/>
  <c r="W3442" i="12"/>
  <c r="W3443" i="12"/>
  <c r="W3444" i="12"/>
  <c r="W3445" i="12"/>
  <c r="W3446" i="12"/>
  <c r="W3447" i="12"/>
  <c r="W3448" i="12"/>
  <c r="W3449" i="12"/>
  <c r="W3450" i="12"/>
  <c r="W3451" i="12"/>
  <c r="W3452" i="12"/>
  <c r="W3453" i="12"/>
  <c r="W3454" i="12"/>
  <c r="W3455" i="12"/>
  <c r="W3456" i="12"/>
  <c r="W3457" i="12"/>
  <c r="W3458" i="12"/>
  <c r="W3459" i="12"/>
  <c r="W3460" i="12"/>
  <c r="W3461" i="12"/>
  <c r="W3462" i="12"/>
  <c r="W3463" i="12"/>
  <c r="W3464" i="12"/>
  <c r="W3465" i="12"/>
  <c r="W3466" i="12"/>
  <c r="W3467" i="12"/>
  <c r="W3468" i="12"/>
  <c r="W3469" i="12"/>
  <c r="W3470" i="12"/>
  <c r="W3471" i="12"/>
  <c r="W3472" i="12"/>
  <c r="W3473" i="12"/>
  <c r="W3474" i="12"/>
  <c r="W3475" i="12"/>
  <c r="W3476" i="12"/>
  <c r="W3477" i="12"/>
  <c r="W3478" i="12"/>
  <c r="W3479" i="12"/>
  <c r="W3480" i="12"/>
  <c r="W3481" i="12"/>
  <c r="W3482" i="12"/>
  <c r="W3483" i="12"/>
  <c r="W3484" i="12"/>
  <c r="W3485" i="12"/>
  <c r="W3486" i="12"/>
  <c r="W3487" i="12"/>
  <c r="W3488" i="12"/>
  <c r="W3489" i="12"/>
  <c r="W3490" i="12"/>
  <c r="W3491" i="12"/>
  <c r="W3492" i="12"/>
  <c r="W3493" i="12"/>
  <c r="W3494" i="12"/>
  <c r="W3495" i="12"/>
  <c r="W3496" i="12"/>
  <c r="W3497" i="12"/>
  <c r="W3498" i="12"/>
  <c r="W3499" i="12"/>
  <c r="W3500" i="12"/>
  <c r="W3501" i="12"/>
  <c r="W3502" i="12"/>
  <c r="W3503" i="12"/>
  <c r="W3504" i="12"/>
  <c r="W3505" i="12"/>
  <c r="W3506" i="12"/>
  <c r="W3507" i="12"/>
  <c r="W3508" i="12"/>
  <c r="W3509" i="12"/>
  <c r="W3510" i="12"/>
  <c r="W3511" i="12"/>
  <c r="W3512" i="12"/>
  <c r="W3513" i="12"/>
  <c r="W3514" i="12"/>
  <c r="W3515" i="12"/>
  <c r="W3516" i="12"/>
  <c r="W3517" i="12"/>
  <c r="W3518" i="12"/>
  <c r="W3519" i="12"/>
  <c r="W3520" i="12"/>
  <c r="W3521" i="12"/>
  <c r="W3522" i="12"/>
  <c r="W3523" i="12"/>
  <c r="W3524" i="12"/>
  <c r="W3525" i="12"/>
  <c r="W3526" i="12"/>
  <c r="W3527" i="12"/>
  <c r="W3528" i="12"/>
  <c r="W3529" i="12"/>
  <c r="W3530" i="12"/>
  <c r="W3531" i="12"/>
  <c r="W3532" i="12"/>
  <c r="W3533" i="12"/>
  <c r="W3534" i="12"/>
  <c r="W3535" i="12"/>
  <c r="W3536" i="12"/>
  <c r="W3537" i="12"/>
  <c r="W3538" i="12"/>
  <c r="W3539" i="12"/>
  <c r="W3540" i="12"/>
  <c r="W3541" i="12"/>
  <c r="W3542" i="12"/>
  <c r="W3543" i="12"/>
  <c r="W3544" i="12"/>
  <c r="W3545" i="12"/>
  <c r="W3546" i="12"/>
  <c r="W3547" i="12"/>
  <c r="W3548" i="12"/>
  <c r="W3549" i="12"/>
  <c r="W3550" i="12"/>
  <c r="W3551" i="12"/>
  <c r="W3552" i="12"/>
  <c r="W3553" i="12"/>
  <c r="W3554" i="12"/>
  <c r="W3555" i="12"/>
  <c r="W3556" i="12"/>
  <c r="W3557" i="12"/>
  <c r="W3558" i="12"/>
  <c r="W3559" i="12"/>
  <c r="W3560" i="12"/>
  <c r="W3561" i="12"/>
  <c r="W3562" i="12"/>
  <c r="W3563" i="12"/>
  <c r="W3564" i="12"/>
  <c r="W3565" i="12"/>
  <c r="W3566" i="12"/>
  <c r="W3567" i="12"/>
  <c r="W3568" i="12"/>
  <c r="W3569" i="12"/>
  <c r="W3570" i="12"/>
  <c r="W3571" i="12"/>
  <c r="W3572" i="12"/>
  <c r="W3573" i="12"/>
  <c r="W3574" i="12"/>
  <c r="W3575" i="12"/>
  <c r="W3576" i="12"/>
  <c r="W3577" i="12"/>
  <c r="W3578" i="12"/>
  <c r="W3579" i="12"/>
  <c r="W3580" i="12"/>
  <c r="W3581" i="12"/>
  <c r="W3582" i="12"/>
  <c r="W3583" i="12"/>
  <c r="W3584" i="12"/>
  <c r="W3585" i="12"/>
  <c r="W3586" i="12"/>
  <c r="W3587" i="12"/>
  <c r="W3588" i="12"/>
  <c r="W3589" i="12"/>
  <c r="W3590" i="12"/>
  <c r="W3591" i="12"/>
  <c r="W3592" i="12"/>
  <c r="W3593" i="12"/>
  <c r="W3594" i="12"/>
  <c r="W3595" i="12"/>
  <c r="W3596" i="12"/>
  <c r="W3597" i="12"/>
  <c r="W3598" i="12"/>
  <c r="W3599" i="12"/>
  <c r="W3600" i="12"/>
  <c r="W3601" i="12"/>
  <c r="W3602" i="12"/>
  <c r="W3603" i="12"/>
  <c r="W3604" i="12"/>
  <c r="W3605" i="12"/>
  <c r="W3606" i="12"/>
  <c r="W3607" i="12"/>
  <c r="W3608" i="12"/>
  <c r="W3609" i="12"/>
  <c r="W3610" i="12"/>
  <c r="W3611" i="12"/>
  <c r="W3612" i="12"/>
  <c r="W3613" i="12"/>
  <c r="W3614" i="12"/>
  <c r="W3615" i="12"/>
  <c r="W3616" i="12"/>
  <c r="W3617" i="12"/>
  <c r="W3618" i="12"/>
  <c r="W3619" i="12"/>
  <c r="W3620" i="12"/>
  <c r="W3621" i="12"/>
  <c r="W3622" i="12"/>
  <c r="W3623" i="12"/>
  <c r="W3624" i="12"/>
  <c r="W3625" i="12"/>
  <c r="W3626" i="12"/>
  <c r="W3627" i="12"/>
  <c r="W3628" i="12"/>
  <c r="W3629" i="12"/>
  <c r="W3630" i="12"/>
  <c r="W3631" i="12"/>
  <c r="W3632" i="12"/>
  <c r="W3633" i="12"/>
  <c r="W3634" i="12"/>
  <c r="W3635" i="12"/>
  <c r="W3636" i="12"/>
  <c r="W3637" i="12"/>
  <c r="W3638" i="12"/>
  <c r="W3639" i="12"/>
  <c r="W3640" i="12"/>
  <c r="W3641" i="12"/>
  <c r="W3642" i="12"/>
  <c r="W3643" i="12"/>
  <c r="W3644" i="12"/>
  <c r="W3645" i="12"/>
  <c r="W3646" i="12"/>
  <c r="W3647" i="12"/>
  <c r="W3648" i="12"/>
  <c r="W3649" i="12"/>
  <c r="W3650" i="12"/>
  <c r="W3651" i="12"/>
  <c r="W3652" i="12"/>
  <c r="W3653" i="12"/>
  <c r="W3654" i="12"/>
  <c r="W3655" i="12"/>
  <c r="W3656" i="12"/>
  <c r="W3657" i="12"/>
  <c r="W3658" i="12"/>
  <c r="W3659" i="12"/>
  <c r="W3660" i="12"/>
  <c r="W3661" i="12"/>
  <c r="W3662" i="12"/>
  <c r="W3663" i="12"/>
  <c r="W3664" i="12"/>
  <c r="W3665" i="12"/>
  <c r="W3666" i="12"/>
  <c r="W3667" i="12"/>
  <c r="W3668" i="12"/>
  <c r="W3669" i="12"/>
  <c r="W3670" i="12"/>
  <c r="W3671" i="12"/>
  <c r="W3672" i="12"/>
  <c r="W3673" i="12"/>
  <c r="W3674" i="12"/>
  <c r="W3675" i="12"/>
  <c r="W3676" i="12"/>
  <c r="W3677" i="12"/>
  <c r="W3678" i="12"/>
  <c r="W3679" i="12"/>
  <c r="W3680" i="12"/>
  <c r="W3681" i="12"/>
  <c r="W3682" i="12"/>
  <c r="W3683" i="12"/>
  <c r="W3684" i="12"/>
  <c r="W3685" i="12"/>
  <c r="W3686" i="12"/>
  <c r="W3687" i="12"/>
  <c r="W3688" i="12"/>
  <c r="W3689" i="12"/>
  <c r="W3690" i="12"/>
  <c r="W3691" i="12"/>
  <c r="W3692" i="12"/>
  <c r="W3693" i="12"/>
  <c r="W3694" i="12"/>
  <c r="W3695" i="12"/>
  <c r="W3696" i="12"/>
  <c r="W3697" i="12"/>
  <c r="W3698" i="12"/>
  <c r="W3699" i="12"/>
  <c r="W3700" i="12"/>
  <c r="W3701" i="12"/>
  <c r="W3702" i="12"/>
  <c r="W3703" i="12"/>
  <c r="W3704" i="12"/>
  <c r="W3705" i="12"/>
  <c r="W3706" i="12"/>
  <c r="W3707" i="12"/>
  <c r="W3708" i="12"/>
  <c r="W3709" i="12"/>
  <c r="W3710" i="12"/>
  <c r="W3711" i="12"/>
  <c r="W3712" i="12"/>
  <c r="W3713" i="12"/>
  <c r="W3714" i="12"/>
  <c r="W3715" i="12"/>
  <c r="W3716" i="12"/>
  <c r="W3717" i="12"/>
  <c r="W3718" i="12"/>
  <c r="W3719" i="12"/>
  <c r="W3720" i="12"/>
  <c r="W3721" i="12"/>
  <c r="W3722" i="12"/>
  <c r="W3723" i="12"/>
  <c r="W3724" i="12"/>
  <c r="W3725" i="12"/>
  <c r="W3726" i="12"/>
  <c r="W3727" i="12"/>
  <c r="W3728" i="12"/>
  <c r="W3729" i="12"/>
  <c r="W3730" i="12"/>
  <c r="W3731" i="12"/>
  <c r="W3732" i="12"/>
  <c r="W3733" i="12"/>
  <c r="W3734" i="12"/>
  <c r="W3735" i="12"/>
  <c r="W3736" i="12"/>
  <c r="W3737" i="12"/>
  <c r="W3738" i="12"/>
  <c r="W3739" i="12"/>
  <c r="W3740" i="12"/>
  <c r="W3741" i="12"/>
  <c r="W3742" i="12"/>
  <c r="W3743" i="12"/>
  <c r="W3744" i="12"/>
  <c r="W3745" i="12"/>
  <c r="W3746" i="12"/>
  <c r="W3747" i="12"/>
  <c r="W3748" i="12"/>
  <c r="W3749" i="12"/>
  <c r="W3750" i="12"/>
  <c r="W3751" i="12"/>
  <c r="W3752" i="12"/>
  <c r="W3753" i="12"/>
  <c r="W3754" i="12"/>
  <c r="W3755" i="12"/>
  <c r="W3756" i="12"/>
  <c r="W3757" i="12"/>
  <c r="W3758" i="12"/>
  <c r="W3759" i="12"/>
  <c r="W3760" i="12"/>
  <c r="W3761" i="12"/>
  <c r="W3762" i="12"/>
  <c r="W3763" i="12"/>
  <c r="W3764" i="12"/>
  <c r="W3765" i="12"/>
  <c r="W3766" i="12"/>
  <c r="W3767" i="12"/>
  <c r="W3768" i="12"/>
  <c r="W3769" i="12"/>
  <c r="W3770" i="12"/>
  <c r="W3771" i="12"/>
  <c r="W3772" i="12"/>
  <c r="W3773" i="12"/>
  <c r="W3774" i="12"/>
  <c r="W3775" i="12"/>
  <c r="W3776" i="12"/>
  <c r="W3777" i="12"/>
  <c r="W3778" i="12"/>
  <c r="W3779" i="12"/>
  <c r="W3780" i="12"/>
  <c r="W3781" i="12"/>
  <c r="W3782" i="12"/>
  <c r="W3783" i="12"/>
  <c r="W3784" i="12"/>
  <c r="W3785" i="12"/>
  <c r="W3786" i="12"/>
  <c r="W3787" i="12"/>
  <c r="W3788" i="12"/>
  <c r="W3789" i="12"/>
  <c r="W3790" i="12"/>
  <c r="W3791" i="12"/>
  <c r="W3792" i="12"/>
  <c r="W3793" i="12"/>
  <c r="W3794" i="12"/>
  <c r="W3795" i="12"/>
  <c r="W3796" i="12"/>
  <c r="W3797" i="12"/>
  <c r="W3798" i="12"/>
  <c r="W3799" i="12"/>
  <c r="W3800" i="12"/>
  <c r="W3801" i="12"/>
  <c r="W3802" i="12"/>
  <c r="W3803" i="12"/>
  <c r="W3804" i="12"/>
  <c r="W3805" i="12"/>
  <c r="W3806" i="12"/>
  <c r="W3807" i="12"/>
  <c r="W3808" i="12"/>
  <c r="W3809" i="12"/>
  <c r="W3810" i="12"/>
  <c r="W3811" i="12"/>
  <c r="W3812" i="12"/>
  <c r="W3813" i="12"/>
  <c r="W3814" i="12"/>
  <c r="W3815" i="12"/>
  <c r="W3816" i="12"/>
  <c r="W3817" i="12"/>
  <c r="W3818" i="12"/>
  <c r="W3819" i="12"/>
  <c r="W3820" i="12"/>
  <c r="W3821" i="12"/>
  <c r="W3822" i="12"/>
  <c r="W3823" i="12"/>
  <c r="W3824" i="12"/>
  <c r="W3825" i="12"/>
  <c r="W3826" i="12"/>
  <c r="W3827" i="12"/>
  <c r="W3828" i="12"/>
  <c r="W3829" i="12"/>
  <c r="W3830" i="12"/>
  <c r="W3831" i="12"/>
  <c r="W3832" i="12"/>
  <c r="W3833" i="12"/>
  <c r="W3834" i="12"/>
  <c r="W3835" i="12"/>
  <c r="W3836" i="12"/>
  <c r="W3837" i="12"/>
  <c r="W3838" i="12"/>
  <c r="W3839" i="12"/>
  <c r="W3840" i="12"/>
  <c r="W3841" i="12"/>
  <c r="W3842" i="12"/>
  <c r="W3843" i="12"/>
  <c r="W3844" i="12"/>
  <c r="W3845" i="12"/>
  <c r="W3846" i="12"/>
  <c r="W3847" i="12"/>
  <c r="W3848" i="12"/>
  <c r="W3849" i="12"/>
  <c r="W3850" i="12"/>
  <c r="W3851" i="12"/>
  <c r="W3852" i="12"/>
  <c r="W3853" i="12"/>
  <c r="W3854" i="12"/>
  <c r="W3855" i="12"/>
  <c r="W3856" i="12"/>
  <c r="W3857" i="12"/>
  <c r="W3858" i="12"/>
  <c r="W3859" i="12"/>
  <c r="W3860" i="12"/>
  <c r="W3861" i="12"/>
  <c r="W3862" i="12"/>
  <c r="W3863" i="12"/>
  <c r="W3864" i="12"/>
  <c r="W3865" i="12"/>
  <c r="W3866" i="12"/>
  <c r="W3867" i="12"/>
  <c r="W3868" i="12"/>
  <c r="W3869" i="12"/>
  <c r="W3870" i="12"/>
  <c r="W3871" i="12"/>
  <c r="W3872" i="12"/>
  <c r="W3873" i="12"/>
  <c r="W3874" i="12"/>
  <c r="W3875" i="12"/>
  <c r="W3876" i="12"/>
  <c r="W3877" i="12"/>
  <c r="W3878" i="12"/>
  <c r="W3879" i="12"/>
  <c r="W3880" i="12"/>
  <c r="W3881" i="12"/>
  <c r="W3882" i="12"/>
  <c r="W3883" i="12"/>
  <c r="W3884" i="12"/>
  <c r="W3885" i="12"/>
  <c r="W3886" i="12"/>
  <c r="W3887" i="12"/>
  <c r="W3888" i="12"/>
  <c r="W3889" i="12"/>
  <c r="W3890" i="12"/>
  <c r="W3891" i="12"/>
  <c r="W3892" i="12"/>
  <c r="W3893" i="12"/>
  <c r="W3894" i="12"/>
  <c r="W3895" i="12"/>
  <c r="W3896" i="12"/>
  <c r="W3897" i="12"/>
  <c r="W3898" i="12"/>
  <c r="W3899" i="12"/>
  <c r="W3900" i="12"/>
  <c r="W3901" i="12"/>
  <c r="W3902" i="12"/>
  <c r="W3903" i="12"/>
  <c r="W3904" i="12"/>
  <c r="W3905" i="12"/>
  <c r="W3906" i="12"/>
  <c r="W3907" i="12"/>
  <c r="W3908" i="12"/>
  <c r="W3909" i="12"/>
  <c r="W3910" i="12"/>
  <c r="W3911" i="12"/>
  <c r="W3912" i="12"/>
  <c r="W3913" i="12"/>
  <c r="W3914" i="12"/>
  <c r="W3915" i="12"/>
  <c r="W3916" i="12"/>
  <c r="W3917" i="12"/>
  <c r="W3918" i="12"/>
  <c r="W3919" i="12"/>
  <c r="W3920" i="12"/>
  <c r="W3921" i="12"/>
  <c r="W3922" i="12"/>
  <c r="W3923" i="12"/>
  <c r="W3924" i="12"/>
  <c r="W3925" i="12"/>
  <c r="W3926" i="12"/>
  <c r="W3927" i="12"/>
  <c r="W3928" i="12"/>
  <c r="W3929" i="12"/>
  <c r="W3930" i="12"/>
  <c r="W3931" i="12"/>
  <c r="W3932" i="12"/>
  <c r="W3933" i="12"/>
  <c r="W3934" i="12"/>
  <c r="W3935" i="12"/>
  <c r="W3936" i="12"/>
  <c r="W3937" i="12"/>
  <c r="W3938" i="12"/>
  <c r="W3939" i="12"/>
  <c r="W3940" i="12"/>
  <c r="W3941" i="12"/>
  <c r="W3942" i="12"/>
  <c r="W3943" i="12"/>
  <c r="W3944" i="12"/>
  <c r="W3945" i="12"/>
  <c r="W3946" i="12"/>
  <c r="W3947" i="12"/>
  <c r="W3948" i="12"/>
  <c r="W3949" i="12"/>
  <c r="W3950" i="12"/>
  <c r="W3951" i="12"/>
  <c r="W3952" i="12"/>
  <c r="W3953" i="12"/>
  <c r="W3954" i="12"/>
  <c r="W3955" i="12"/>
  <c r="W3956" i="12"/>
  <c r="W3957" i="12"/>
  <c r="W3958" i="12"/>
  <c r="W3959" i="12"/>
  <c r="W3960" i="12"/>
  <c r="W3961" i="12"/>
  <c r="W3962" i="12"/>
  <c r="W3963" i="12"/>
  <c r="W3964" i="12"/>
  <c r="W3965" i="12"/>
  <c r="W3966" i="12"/>
  <c r="W3967" i="12"/>
  <c r="W3968" i="12"/>
  <c r="W3969" i="12"/>
  <c r="W3970" i="12"/>
  <c r="W3971" i="12"/>
  <c r="W3972" i="12"/>
  <c r="W3973" i="12"/>
  <c r="W3974" i="12"/>
  <c r="W3975" i="12"/>
  <c r="W3976" i="12"/>
  <c r="W3977" i="12"/>
  <c r="W3978" i="12"/>
  <c r="W3979" i="12"/>
  <c r="W3980" i="12"/>
  <c r="W3981" i="12"/>
  <c r="W3982" i="12"/>
  <c r="W3983" i="12"/>
  <c r="W3984" i="12"/>
  <c r="W3985" i="12"/>
  <c r="W3986" i="12"/>
  <c r="W3987" i="12"/>
  <c r="W3988" i="12"/>
  <c r="W3989" i="12"/>
  <c r="W3990" i="12"/>
  <c r="W3991" i="12"/>
  <c r="W3992" i="12"/>
  <c r="W3993" i="12"/>
  <c r="W3994" i="12"/>
  <c r="W3995" i="12"/>
  <c r="W3996" i="12"/>
  <c r="W3997" i="12"/>
  <c r="W3998" i="12"/>
  <c r="W3999" i="12"/>
  <c r="W4000" i="12"/>
  <c r="W4001" i="12"/>
  <c r="W4002" i="12"/>
  <c r="W4003" i="12"/>
  <c r="W4004" i="12"/>
  <c r="W4005" i="12"/>
  <c r="W4006" i="12"/>
  <c r="W4007" i="12"/>
  <c r="W4008" i="12"/>
  <c r="W4009" i="12"/>
  <c r="W4010" i="12"/>
  <c r="W4011" i="12"/>
  <c r="W4012" i="12"/>
  <c r="W4013" i="12"/>
  <c r="W4014" i="12"/>
  <c r="W4015" i="12"/>
  <c r="W4016" i="12"/>
  <c r="W4017" i="12"/>
  <c r="W4018" i="12"/>
  <c r="W4019" i="12"/>
  <c r="W4020" i="12"/>
  <c r="W4021" i="12"/>
  <c r="W4022" i="12"/>
  <c r="W4023" i="12"/>
  <c r="W4024" i="12"/>
  <c r="W4025" i="12"/>
  <c r="W4026" i="12"/>
  <c r="W4027" i="12"/>
  <c r="W4028" i="12"/>
  <c r="W4029" i="12"/>
  <c r="W4030" i="12"/>
  <c r="W4031" i="12"/>
  <c r="W4032" i="12"/>
  <c r="W4033" i="12"/>
  <c r="W4034" i="12"/>
  <c r="W4035" i="12"/>
  <c r="W4036" i="12"/>
  <c r="W4037" i="12"/>
  <c r="W4038" i="12"/>
  <c r="W4039" i="12"/>
  <c r="W4040" i="12"/>
  <c r="W4041" i="12"/>
  <c r="W4042" i="12"/>
  <c r="W4043" i="12"/>
  <c r="W4044" i="12"/>
  <c r="W4045" i="12"/>
  <c r="W4046" i="12"/>
  <c r="W4047" i="12"/>
  <c r="W4048" i="12"/>
  <c r="W4049" i="12"/>
  <c r="W4050" i="12"/>
  <c r="W4051" i="12"/>
  <c r="W4052" i="12"/>
  <c r="W4053" i="12"/>
  <c r="W4054" i="12"/>
  <c r="W4055" i="12"/>
  <c r="W4056" i="12"/>
  <c r="W4057" i="12"/>
  <c r="W4058" i="12"/>
  <c r="W4059" i="12"/>
  <c r="W4060" i="12"/>
  <c r="W4061" i="12"/>
  <c r="W4062" i="12"/>
  <c r="W4063" i="12"/>
  <c r="W4064" i="12"/>
  <c r="W4065" i="12"/>
  <c r="W4066" i="12"/>
  <c r="W4067" i="12"/>
  <c r="W4068" i="12"/>
  <c r="W4069" i="12"/>
  <c r="W4070" i="12"/>
  <c r="W4071" i="12"/>
  <c r="W4072" i="12"/>
  <c r="W4073" i="12"/>
  <c r="W4074" i="12"/>
  <c r="W4075" i="12"/>
  <c r="W4076" i="12"/>
  <c r="W4077" i="12"/>
  <c r="W4078" i="12"/>
  <c r="W4079" i="12"/>
  <c r="W4080" i="12"/>
  <c r="W4081" i="12"/>
  <c r="W4082" i="12"/>
  <c r="W4083" i="12"/>
  <c r="W4084" i="12"/>
  <c r="W4085" i="12"/>
  <c r="W4086" i="12"/>
  <c r="W4087" i="12"/>
  <c r="W4088" i="12"/>
  <c r="W4089" i="12"/>
  <c r="W4090" i="12"/>
  <c r="W4091" i="12"/>
  <c r="W4092" i="12"/>
  <c r="W4093" i="12"/>
  <c r="W4094" i="12"/>
  <c r="W4095" i="12"/>
  <c r="W4096" i="12"/>
  <c r="W4097" i="12"/>
  <c r="W4098" i="12"/>
  <c r="W4099" i="12"/>
  <c r="W4100" i="12"/>
  <c r="W4101" i="12"/>
  <c r="W4102" i="12"/>
  <c r="W4103" i="12"/>
  <c r="W4104" i="12"/>
  <c r="W4105" i="12"/>
  <c r="W4106" i="12"/>
  <c r="W4107" i="12"/>
  <c r="W4108" i="12"/>
  <c r="W4109" i="12"/>
  <c r="W4110" i="12"/>
  <c r="W4111" i="12"/>
  <c r="W4112" i="12"/>
  <c r="W4113" i="12"/>
  <c r="W4114" i="12"/>
  <c r="W4115" i="12"/>
  <c r="W4116" i="12"/>
  <c r="W4117" i="12"/>
  <c r="W4118" i="12"/>
  <c r="W4119" i="12"/>
  <c r="W4120" i="12"/>
  <c r="W4121" i="12"/>
  <c r="W4122" i="12"/>
  <c r="W4123" i="12"/>
  <c r="W4124" i="12"/>
  <c r="W4125" i="12"/>
  <c r="W4126" i="12"/>
  <c r="W4127" i="12"/>
  <c r="W4128" i="12"/>
  <c r="W4129" i="12"/>
  <c r="W4130" i="12"/>
  <c r="W4131" i="12"/>
  <c r="W4132" i="12"/>
  <c r="W4133" i="12"/>
  <c r="W4134" i="12"/>
  <c r="W4135" i="12"/>
  <c r="W4136" i="12"/>
  <c r="W4137" i="12"/>
  <c r="W4138" i="12"/>
  <c r="W4139" i="12"/>
  <c r="W4140" i="12"/>
  <c r="W4141" i="12"/>
  <c r="W4142" i="12"/>
  <c r="W4143" i="12"/>
  <c r="W4144" i="12"/>
  <c r="W4145" i="12"/>
  <c r="W4146" i="12"/>
  <c r="W4147" i="12"/>
  <c r="W4148" i="12"/>
  <c r="W4149" i="12"/>
  <c r="W4150" i="12"/>
  <c r="W4151" i="12"/>
  <c r="W4152" i="12"/>
  <c r="W4153" i="12"/>
  <c r="W4154" i="12"/>
  <c r="W4155" i="12"/>
  <c r="W4156" i="12"/>
  <c r="W4157" i="12"/>
  <c r="W4158" i="12"/>
  <c r="W4159" i="12"/>
  <c r="W4160" i="12"/>
  <c r="W4161" i="12"/>
  <c r="W4162" i="12"/>
  <c r="W4163" i="12"/>
  <c r="W4164" i="12"/>
  <c r="W4165" i="12"/>
  <c r="W4166" i="12"/>
  <c r="W4167" i="12"/>
  <c r="W4168" i="12"/>
  <c r="W4169" i="12"/>
  <c r="W4170" i="12"/>
  <c r="W4171" i="12"/>
  <c r="W4172" i="12"/>
  <c r="W4173" i="12"/>
  <c r="W4174" i="12"/>
  <c r="W4175" i="12"/>
  <c r="W4176" i="12"/>
  <c r="W4177" i="12"/>
  <c r="W4178" i="12"/>
  <c r="W4179" i="12"/>
  <c r="W4180" i="12"/>
  <c r="W4181" i="12"/>
  <c r="W4182" i="12"/>
  <c r="W4183" i="12"/>
  <c r="W4184" i="12"/>
  <c r="W4185" i="12"/>
  <c r="W4186" i="12"/>
  <c r="W4187" i="12"/>
  <c r="W4188" i="12"/>
  <c r="W4189" i="12"/>
  <c r="W4190" i="12"/>
  <c r="W4191" i="12"/>
  <c r="W4192" i="12"/>
  <c r="W4193" i="12"/>
  <c r="W4194" i="12"/>
  <c r="W4195" i="12"/>
  <c r="W4196" i="12"/>
  <c r="W4197" i="12"/>
  <c r="W4198" i="12"/>
  <c r="W4199" i="12"/>
  <c r="W4200" i="12"/>
  <c r="W4201" i="12"/>
  <c r="W4202" i="12"/>
  <c r="W4203" i="12"/>
  <c r="W4204" i="12"/>
  <c r="W4205" i="12"/>
  <c r="W4206" i="12"/>
  <c r="W4207" i="12"/>
  <c r="W4208" i="12"/>
  <c r="W4209" i="12"/>
  <c r="W4210" i="12"/>
  <c r="W4211" i="12"/>
  <c r="W4212" i="12"/>
  <c r="W4213" i="12"/>
  <c r="W4214" i="12"/>
  <c r="W4215" i="12"/>
  <c r="W4216" i="12"/>
  <c r="W4217" i="12"/>
  <c r="W4218" i="12"/>
  <c r="W4219" i="12"/>
  <c r="W4220" i="12"/>
  <c r="W4221" i="12"/>
  <c r="W4222" i="12"/>
  <c r="W4223" i="12"/>
  <c r="W4224" i="12"/>
  <c r="W4225" i="12"/>
  <c r="W4226" i="12"/>
  <c r="W4227" i="12"/>
  <c r="W4228" i="12"/>
  <c r="W4229" i="12"/>
  <c r="W4230" i="12"/>
  <c r="W4231" i="12"/>
  <c r="W4232" i="12"/>
  <c r="W4233" i="12"/>
  <c r="W4234" i="12"/>
  <c r="W4235" i="12"/>
  <c r="W4236" i="12"/>
  <c r="W4237" i="12"/>
  <c r="W4238" i="12"/>
  <c r="W4239" i="12"/>
  <c r="W4240" i="12"/>
  <c r="W4241" i="12"/>
  <c r="W4242" i="12"/>
  <c r="W4243" i="12"/>
  <c r="W4244" i="12"/>
  <c r="W4245" i="12"/>
  <c r="W4246" i="12"/>
  <c r="W4247" i="12"/>
  <c r="W4248" i="12"/>
  <c r="W4249" i="12"/>
  <c r="W4250" i="12"/>
  <c r="W4251" i="12"/>
  <c r="W4252" i="12"/>
  <c r="W4253" i="12"/>
  <c r="W4254" i="12"/>
  <c r="W4255" i="12"/>
  <c r="W4256" i="12"/>
  <c r="W4257" i="12"/>
  <c r="W4258" i="12"/>
  <c r="W4259" i="12"/>
  <c r="W4260" i="12"/>
  <c r="W4261" i="12"/>
  <c r="W4262" i="12"/>
  <c r="W4263" i="12"/>
  <c r="W4264" i="12"/>
  <c r="W4265" i="12"/>
  <c r="W4266" i="12"/>
  <c r="W4267" i="12"/>
  <c r="W4268" i="12"/>
  <c r="W4269" i="12"/>
  <c r="W4270" i="12"/>
  <c r="W4271" i="12"/>
  <c r="W4272" i="12"/>
  <c r="W4273" i="12"/>
  <c r="W4274" i="12"/>
  <c r="W4275" i="12"/>
  <c r="W4276" i="12"/>
  <c r="W4277" i="12"/>
  <c r="W4278" i="12"/>
  <c r="W4279" i="12"/>
  <c r="W4280" i="12"/>
  <c r="W4281" i="12"/>
  <c r="W4282" i="12"/>
  <c r="W4283" i="12"/>
  <c r="W4284" i="12"/>
  <c r="W4285" i="12"/>
  <c r="W4286" i="12"/>
  <c r="W4287" i="12"/>
  <c r="W4288" i="12"/>
  <c r="W4289" i="12"/>
  <c r="W4290" i="12"/>
  <c r="W4291" i="12"/>
  <c r="W4292" i="12"/>
  <c r="W4293" i="12"/>
  <c r="W4294" i="12"/>
  <c r="W4295" i="12"/>
  <c r="W4296" i="12"/>
  <c r="W4297" i="12"/>
  <c r="W4298" i="12"/>
  <c r="W4299" i="12"/>
  <c r="W4300" i="12"/>
  <c r="W4301" i="12"/>
  <c r="W4302" i="12"/>
  <c r="W4303" i="12"/>
  <c r="W4304" i="12"/>
  <c r="W4305" i="12"/>
  <c r="W4306" i="12"/>
  <c r="W4307" i="12"/>
  <c r="W4308" i="12"/>
  <c r="W4309" i="12"/>
  <c r="W4310" i="12"/>
  <c r="W4311" i="12"/>
  <c r="W4312" i="12"/>
  <c r="W4313" i="12"/>
  <c r="W4314" i="12"/>
  <c r="W4315" i="12"/>
  <c r="W4316" i="12"/>
  <c r="W4317" i="12"/>
  <c r="W4318" i="12"/>
  <c r="W4319" i="12"/>
  <c r="W4320" i="12"/>
  <c r="W4321" i="12"/>
  <c r="W4322" i="12"/>
  <c r="W4323" i="12"/>
  <c r="W4324" i="12"/>
  <c r="W4325" i="12"/>
  <c r="W4326" i="12"/>
  <c r="W4327" i="12"/>
  <c r="W4328" i="12"/>
  <c r="W4329" i="12"/>
  <c r="W4330" i="12"/>
  <c r="W4331" i="12"/>
  <c r="W4332" i="12"/>
  <c r="W4333" i="12"/>
  <c r="W4334" i="12"/>
  <c r="W4335" i="12"/>
  <c r="W4336" i="12"/>
  <c r="W4337" i="12"/>
  <c r="W4338" i="12"/>
  <c r="W4339" i="12"/>
  <c r="W4340" i="12"/>
  <c r="W4341" i="12"/>
  <c r="W4342" i="12"/>
  <c r="W4343" i="12"/>
  <c r="W4344" i="12"/>
  <c r="W4345" i="12"/>
  <c r="W4346" i="12"/>
  <c r="W4347" i="12"/>
  <c r="W4348" i="12"/>
  <c r="W4349" i="12"/>
  <c r="W4350" i="12"/>
  <c r="W4351" i="12"/>
  <c r="W4352" i="12"/>
  <c r="W4353" i="12"/>
  <c r="W4354" i="12"/>
  <c r="W4355" i="12"/>
  <c r="W4356" i="12"/>
  <c r="W4357" i="12"/>
  <c r="W4358" i="12"/>
  <c r="W4359" i="12"/>
  <c r="W4360" i="12"/>
  <c r="W4361" i="12"/>
  <c r="W4362" i="12"/>
  <c r="W4363" i="12"/>
  <c r="W4364" i="12"/>
  <c r="W4365" i="12"/>
  <c r="W4366" i="12"/>
  <c r="W4367" i="12"/>
  <c r="W4368" i="12"/>
  <c r="W4369" i="12"/>
  <c r="W4370" i="12"/>
  <c r="W4371" i="12"/>
  <c r="W4372" i="12"/>
  <c r="W4373" i="12"/>
  <c r="W4374" i="12"/>
  <c r="W4375" i="12"/>
  <c r="W4376" i="12"/>
  <c r="W4377" i="12"/>
  <c r="W4378" i="12"/>
  <c r="W4379" i="12"/>
  <c r="W4380" i="12"/>
  <c r="W4381" i="12"/>
  <c r="W4382" i="12"/>
  <c r="W4383" i="12"/>
  <c r="W4384" i="12"/>
  <c r="W4385" i="12"/>
  <c r="W4386" i="12"/>
  <c r="W4387" i="12"/>
  <c r="W4388" i="12"/>
  <c r="W4389" i="12"/>
  <c r="W4390" i="12"/>
  <c r="W4391" i="12"/>
  <c r="W4392" i="12"/>
  <c r="W4393" i="12"/>
  <c r="W4394" i="12"/>
  <c r="W4395" i="12"/>
  <c r="W4396" i="12"/>
  <c r="W4397" i="12"/>
  <c r="W4398" i="12"/>
  <c r="W4399" i="12"/>
  <c r="W4400" i="12"/>
  <c r="W4401" i="12"/>
  <c r="W4402" i="12"/>
  <c r="W4403" i="12"/>
  <c r="W4404" i="12"/>
  <c r="W4405" i="12"/>
  <c r="W4406" i="12"/>
  <c r="W4407" i="12"/>
  <c r="W4408" i="12"/>
  <c r="W4409" i="12"/>
  <c r="W4410" i="12"/>
  <c r="W4411" i="12"/>
  <c r="W4412" i="12"/>
  <c r="W4413" i="12"/>
  <c r="W4414" i="12"/>
  <c r="W4415" i="12"/>
  <c r="W4416" i="12"/>
  <c r="W4417" i="12"/>
  <c r="W4418" i="12"/>
  <c r="W4419" i="12"/>
  <c r="W4420" i="12"/>
  <c r="W4421" i="12"/>
  <c r="W4422" i="12"/>
  <c r="W4423" i="12"/>
  <c r="W4424" i="12"/>
  <c r="W4425" i="12"/>
  <c r="W4426" i="12"/>
  <c r="W4427" i="12"/>
  <c r="W4428" i="12"/>
  <c r="W4429" i="12"/>
  <c r="W4430" i="12"/>
  <c r="W4431" i="12"/>
  <c r="W4432" i="12"/>
  <c r="W4433" i="12"/>
  <c r="W4434" i="12"/>
  <c r="W4435" i="12"/>
  <c r="W4436" i="12"/>
  <c r="W4437" i="12"/>
  <c r="W4438" i="12"/>
  <c r="W4439" i="12"/>
  <c r="W4440" i="12"/>
  <c r="W4441" i="12"/>
  <c r="W4442" i="12"/>
  <c r="W4443" i="12"/>
  <c r="W4444" i="12"/>
  <c r="W4445" i="12"/>
  <c r="W4446" i="12"/>
  <c r="W4447" i="12"/>
  <c r="W4448" i="12"/>
  <c r="W4449" i="12"/>
  <c r="W4450" i="12"/>
  <c r="W4451" i="12"/>
  <c r="W4452" i="12"/>
  <c r="W4453" i="12"/>
  <c r="W4454" i="12"/>
  <c r="W4455" i="12"/>
  <c r="W4456" i="12"/>
  <c r="W4457" i="12"/>
  <c r="W4458" i="12"/>
  <c r="W4459" i="12"/>
  <c r="W4460" i="12"/>
  <c r="W4461" i="12"/>
  <c r="W4462" i="12"/>
  <c r="W4463" i="12"/>
  <c r="W4464" i="12"/>
  <c r="W4465" i="12"/>
  <c r="W4466" i="12"/>
  <c r="W4467" i="12"/>
  <c r="W4468" i="12"/>
  <c r="W4469" i="12"/>
  <c r="W4470" i="12"/>
  <c r="W4471" i="12"/>
  <c r="W4472" i="12"/>
  <c r="W4473" i="12"/>
  <c r="W4474" i="12"/>
  <c r="W4475" i="12"/>
  <c r="W4476" i="12"/>
  <c r="W4477" i="12"/>
  <c r="W4478" i="12"/>
  <c r="W4479" i="12"/>
  <c r="W4480" i="12"/>
  <c r="W4481" i="12"/>
  <c r="W4482" i="12"/>
  <c r="W4483" i="12"/>
  <c r="W4484" i="12"/>
  <c r="W4485" i="12"/>
  <c r="W4486" i="12"/>
  <c r="W4487" i="12"/>
  <c r="W4488" i="12"/>
  <c r="W4489" i="12"/>
  <c r="W4490" i="12"/>
  <c r="W4491" i="12"/>
  <c r="W4492" i="12"/>
  <c r="W4493" i="12"/>
  <c r="W4494" i="12"/>
  <c r="W4495" i="12"/>
  <c r="W4496" i="12"/>
  <c r="W4497" i="12"/>
  <c r="W4498" i="12"/>
  <c r="W4499" i="12"/>
  <c r="W4500" i="12"/>
  <c r="W4501" i="12"/>
  <c r="W4502" i="12"/>
  <c r="W4503" i="12"/>
  <c r="W4504" i="12"/>
  <c r="W4505" i="12"/>
  <c r="W4506" i="12"/>
  <c r="W4507" i="12"/>
  <c r="W4508" i="12"/>
  <c r="W4509" i="12"/>
  <c r="W4510" i="12"/>
  <c r="W4511" i="12"/>
  <c r="W4512" i="12"/>
  <c r="W4513" i="12"/>
  <c r="W4514" i="12"/>
  <c r="W4515" i="12"/>
  <c r="W4516" i="12"/>
  <c r="W4517" i="12"/>
  <c r="W4518" i="12"/>
  <c r="W4519" i="12"/>
  <c r="W4520" i="12"/>
  <c r="W4521" i="12"/>
  <c r="W4522" i="12"/>
  <c r="W4523" i="12"/>
  <c r="W4524" i="12"/>
  <c r="W4525" i="12"/>
  <c r="W4526" i="12"/>
  <c r="W4527" i="12"/>
  <c r="W4528" i="12"/>
  <c r="W4529" i="12"/>
  <c r="W4530" i="12"/>
  <c r="W4531" i="12"/>
  <c r="W4532" i="12"/>
  <c r="W4533" i="12"/>
  <c r="W4534" i="12"/>
  <c r="W4535" i="12"/>
  <c r="W4536" i="12"/>
  <c r="W4537" i="12"/>
  <c r="W4538" i="12"/>
  <c r="W4539" i="12"/>
  <c r="W4540" i="12"/>
  <c r="W4541" i="12"/>
  <c r="W4542" i="12"/>
  <c r="W4543" i="12"/>
  <c r="W4544" i="12"/>
  <c r="W4545" i="12"/>
  <c r="W4546" i="12"/>
  <c r="W4547" i="12"/>
  <c r="W4548" i="12"/>
  <c r="W4549" i="12"/>
  <c r="W4550" i="12"/>
  <c r="W4551" i="12"/>
  <c r="W4552" i="12"/>
  <c r="W4553" i="12"/>
  <c r="W4554" i="12"/>
  <c r="W4555" i="12"/>
  <c r="W4556" i="12"/>
  <c r="W4557" i="12"/>
  <c r="W4558" i="12"/>
  <c r="W4559" i="12"/>
  <c r="W4560" i="12"/>
  <c r="W4561" i="12"/>
  <c r="W4562" i="12"/>
  <c r="W4563" i="12"/>
  <c r="W4564" i="12"/>
  <c r="W4565" i="12"/>
  <c r="W4566" i="12"/>
  <c r="W4567" i="12"/>
  <c r="W4568" i="12"/>
  <c r="W4569" i="12"/>
  <c r="W4570" i="12"/>
  <c r="W4571" i="12"/>
  <c r="W4572" i="12"/>
  <c r="W4573" i="12"/>
  <c r="W4574" i="12"/>
  <c r="W4575" i="12"/>
  <c r="W4576" i="12"/>
  <c r="W4577" i="12"/>
  <c r="W4578" i="12"/>
  <c r="W4579" i="12"/>
  <c r="W4580" i="12"/>
  <c r="W4581" i="12"/>
  <c r="W4582" i="12"/>
  <c r="W4583" i="12"/>
  <c r="W4584" i="12"/>
  <c r="W4585" i="12"/>
  <c r="W4586" i="12"/>
  <c r="W4587" i="12"/>
  <c r="W4588" i="12"/>
  <c r="W4589" i="12"/>
  <c r="W4590" i="12"/>
  <c r="W4591" i="12"/>
  <c r="W4592" i="12"/>
  <c r="W4593" i="12"/>
  <c r="W4594" i="12"/>
  <c r="W4595" i="12"/>
  <c r="W4596" i="12"/>
  <c r="W4597" i="12"/>
  <c r="W4598" i="12"/>
  <c r="W4599" i="12"/>
  <c r="W4600" i="12"/>
  <c r="W4601" i="12"/>
  <c r="W4602" i="12"/>
  <c r="W4603" i="12"/>
  <c r="W4604" i="12"/>
  <c r="W4605" i="12"/>
  <c r="W4606" i="12"/>
  <c r="W4607" i="12"/>
  <c r="W4608" i="12"/>
  <c r="W4609" i="12"/>
  <c r="W4610" i="12"/>
  <c r="W4611" i="12"/>
  <c r="W4612" i="12"/>
  <c r="W4613" i="12"/>
  <c r="W4614" i="12"/>
  <c r="W4615" i="12"/>
  <c r="W4616" i="12"/>
  <c r="W4617" i="12"/>
  <c r="W4618" i="12"/>
  <c r="W4619" i="12"/>
  <c r="W4620" i="12"/>
  <c r="W4621" i="12"/>
  <c r="W4622" i="12"/>
  <c r="W4623" i="12"/>
  <c r="W4624" i="12"/>
  <c r="W4625" i="12"/>
  <c r="W4626" i="12"/>
  <c r="W4627" i="12"/>
  <c r="W4628" i="12"/>
  <c r="W4629" i="12"/>
  <c r="W4630" i="12"/>
  <c r="W4631" i="12"/>
  <c r="W4632" i="12"/>
  <c r="W4633" i="12"/>
  <c r="W4634" i="12"/>
  <c r="W4635" i="12"/>
  <c r="W4636" i="12"/>
  <c r="W4637" i="12"/>
  <c r="W4638" i="12"/>
  <c r="W4639" i="12"/>
  <c r="W4640" i="12"/>
  <c r="W4641" i="12"/>
  <c r="W4642" i="12"/>
  <c r="W4643" i="12"/>
  <c r="W4644" i="12"/>
  <c r="W4645" i="12"/>
  <c r="W4646" i="12"/>
  <c r="W4647" i="12"/>
  <c r="W4648" i="12"/>
  <c r="W4649" i="12"/>
  <c r="W4650" i="12"/>
  <c r="W4651" i="12"/>
  <c r="W4652" i="12"/>
  <c r="W4653" i="12"/>
  <c r="W4654" i="12"/>
  <c r="W4655" i="12"/>
  <c r="W4656" i="12"/>
  <c r="W4657" i="12"/>
  <c r="W4658" i="12"/>
  <c r="W4659" i="12"/>
  <c r="W4660" i="12"/>
  <c r="W4661" i="12"/>
  <c r="W4662" i="12"/>
  <c r="W4663" i="12"/>
  <c r="W4664" i="12"/>
  <c r="W4665" i="12"/>
  <c r="W4666" i="12"/>
  <c r="W4667" i="12"/>
  <c r="W4668" i="12"/>
  <c r="W4669" i="12"/>
  <c r="W4670" i="12"/>
  <c r="W4671" i="12"/>
  <c r="W4672" i="12"/>
  <c r="W4673" i="12"/>
  <c r="W4674" i="12"/>
  <c r="W4675" i="12"/>
  <c r="W4676" i="12"/>
  <c r="W4677" i="12"/>
  <c r="W4678" i="12"/>
  <c r="W4679" i="12"/>
  <c r="W4680" i="12"/>
  <c r="W4681" i="12"/>
  <c r="W4682" i="12"/>
  <c r="W4683" i="12"/>
  <c r="W4684" i="12"/>
  <c r="W4685" i="12"/>
  <c r="W4686" i="12"/>
  <c r="W4687" i="12"/>
  <c r="W4688" i="12"/>
  <c r="W4689" i="12"/>
  <c r="W4690" i="12"/>
  <c r="W4691" i="12"/>
  <c r="W4692" i="12"/>
  <c r="W4693" i="12"/>
  <c r="W4694" i="12"/>
  <c r="W4695" i="12"/>
  <c r="W4696" i="12"/>
  <c r="W4697" i="12"/>
  <c r="W4698" i="12"/>
  <c r="W4699" i="12"/>
  <c r="W4700" i="12"/>
  <c r="W4701" i="12"/>
  <c r="W4702" i="12"/>
  <c r="W4703" i="12"/>
  <c r="W4704" i="12"/>
  <c r="W4705" i="12"/>
  <c r="W4706" i="12"/>
  <c r="W4707" i="12"/>
  <c r="W4708" i="12"/>
  <c r="W4709" i="12"/>
  <c r="W4710" i="12"/>
  <c r="W4711" i="12"/>
  <c r="W4712" i="12"/>
  <c r="W4713" i="12"/>
  <c r="W4714" i="12"/>
  <c r="W4715" i="12"/>
  <c r="W4716" i="12"/>
  <c r="W4717" i="12"/>
  <c r="W4718" i="12"/>
  <c r="W4719" i="12"/>
  <c r="W4720" i="12"/>
  <c r="W4721" i="12"/>
  <c r="W4722" i="12"/>
  <c r="W4723" i="12"/>
  <c r="W4724" i="12"/>
  <c r="W4725" i="12"/>
  <c r="W4726" i="12"/>
  <c r="W4727" i="12"/>
  <c r="W4728" i="12"/>
  <c r="W4729" i="12"/>
  <c r="W4730" i="12"/>
  <c r="W4731" i="12"/>
  <c r="W4732" i="12"/>
  <c r="W4733" i="12"/>
  <c r="W4734" i="12"/>
  <c r="W4735" i="12"/>
  <c r="W4736" i="12"/>
  <c r="W4737" i="12"/>
  <c r="W4738" i="12"/>
  <c r="W4739" i="12"/>
  <c r="W4740" i="12"/>
  <c r="W4741" i="12"/>
  <c r="W4742" i="12"/>
  <c r="W4743" i="12"/>
  <c r="W4744" i="12"/>
  <c r="W4745" i="12"/>
  <c r="W4746" i="12"/>
  <c r="W4747" i="12"/>
  <c r="W4748" i="12"/>
  <c r="W4749" i="12"/>
  <c r="W4750" i="12"/>
  <c r="W4751" i="12"/>
  <c r="W4752" i="12"/>
  <c r="W4753" i="12"/>
  <c r="W4754" i="12"/>
  <c r="W4755" i="12"/>
  <c r="W4756" i="12"/>
  <c r="W4757" i="12"/>
  <c r="W4758" i="12"/>
  <c r="W4759" i="12"/>
  <c r="W4760" i="12"/>
  <c r="W4761" i="12"/>
  <c r="W4762" i="12"/>
  <c r="W4763" i="12"/>
  <c r="W4764" i="12"/>
  <c r="W4765" i="12"/>
  <c r="W4766" i="12"/>
  <c r="W4767" i="12"/>
  <c r="W4768" i="12"/>
  <c r="W4769" i="12"/>
  <c r="W4770" i="12"/>
  <c r="W4771" i="12"/>
  <c r="W4772" i="12"/>
  <c r="W4773" i="12"/>
  <c r="W4774" i="12"/>
  <c r="W4775" i="12"/>
  <c r="W4776" i="12"/>
  <c r="W4777" i="12"/>
  <c r="W4778" i="12"/>
  <c r="W4779" i="12"/>
  <c r="W4780" i="12"/>
  <c r="W4781" i="12"/>
  <c r="W4782" i="12"/>
  <c r="W4783" i="12"/>
  <c r="W4784" i="12"/>
  <c r="W4785" i="12"/>
  <c r="W4786" i="12"/>
  <c r="W4787" i="12"/>
  <c r="W4788" i="12"/>
  <c r="W4789" i="12"/>
  <c r="W4790" i="12"/>
  <c r="W4791" i="12"/>
  <c r="W4792" i="12"/>
  <c r="W4793" i="12"/>
  <c r="W4794" i="12"/>
  <c r="W4795" i="12"/>
  <c r="W4796" i="12"/>
  <c r="W4797" i="12"/>
  <c r="W4798" i="12"/>
  <c r="W4799" i="12"/>
  <c r="W4800" i="12"/>
  <c r="W4801" i="12"/>
  <c r="W4802" i="12"/>
  <c r="W4803" i="12"/>
  <c r="W4804" i="12"/>
  <c r="W4805" i="12"/>
  <c r="W4806" i="12"/>
  <c r="W4807" i="12"/>
  <c r="W4808" i="12"/>
  <c r="W4809" i="12"/>
  <c r="W4810" i="12"/>
  <c r="W4811" i="12"/>
  <c r="W4812" i="12"/>
  <c r="W4813" i="12"/>
  <c r="W4814" i="12"/>
  <c r="W4815" i="12"/>
  <c r="W4816" i="12"/>
  <c r="W4817" i="12"/>
  <c r="W4818" i="12"/>
  <c r="W4819" i="12"/>
  <c r="W4820" i="12"/>
  <c r="W4821" i="12"/>
  <c r="W4822" i="12"/>
  <c r="W4823" i="12"/>
  <c r="W4824" i="12"/>
  <c r="W4825" i="12"/>
  <c r="W4826" i="12"/>
  <c r="W4827" i="12"/>
  <c r="W4828" i="12"/>
  <c r="W4829" i="12"/>
  <c r="W4830" i="12"/>
  <c r="W4831" i="12"/>
  <c r="W4832" i="12"/>
  <c r="W4833" i="12"/>
  <c r="W4834" i="12"/>
  <c r="W4835" i="12"/>
  <c r="W4836" i="12"/>
  <c r="W4837" i="12"/>
  <c r="W4838" i="12"/>
  <c r="W4839" i="12"/>
  <c r="W4840" i="12"/>
  <c r="W4841" i="12"/>
  <c r="W4842" i="12"/>
  <c r="W4843" i="12"/>
  <c r="W4844" i="12"/>
  <c r="W4845" i="12"/>
  <c r="W4846" i="12"/>
  <c r="W4847" i="12"/>
  <c r="W4848" i="12"/>
  <c r="W4849" i="12"/>
  <c r="W4850" i="12"/>
  <c r="W4851" i="12"/>
  <c r="W4852" i="12"/>
  <c r="W4853" i="12"/>
  <c r="W4854" i="12"/>
  <c r="W4855" i="12"/>
  <c r="W4856" i="12"/>
  <c r="W4857" i="12"/>
  <c r="W4858" i="12"/>
  <c r="W4859" i="12"/>
  <c r="W4860" i="12"/>
  <c r="W4861" i="12"/>
  <c r="W4862" i="12"/>
  <c r="W4863" i="12"/>
  <c r="W4864" i="12"/>
  <c r="W4865" i="12"/>
  <c r="W4866" i="12"/>
  <c r="W4867" i="12"/>
  <c r="W4868" i="12"/>
  <c r="W4869" i="12"/>
  <c r="W4870" i="12"/>
  <c r="W4871" i="12"/>
  <c r="W4872" i="12"/>
  <c r="W4873" i="12"/>
  <c r="W4874" i="12"/>
  <c r="W4875" i="12"/>
  <c r="W4876" i="12"/>
  <c r="W4877" i="12"/>
  <c r="W4878" i="12"/>
  <c r="W4879" i="12"/>
  <c r="W4880" i="12"/>
  <c r="W4881" i="12"/>
  <c r="W4882" i="12"/>
  <c r="W4883" i="12"/>
  <c r="W4884" i="12"/>
  <c r="W4885" i="12"/>
  <c r="W4886" i="12"/>
  <c r="W4887" i="12"/>
  <c r="W4888" i="12"/>
  <c r="W4889" i="12"/>
  <c r="W4890" i="12"/>
  <c r="W4891" i="12"/>
  <c r="W4892" i="12"/>
  <c r="W4893" i="12"/>
  <c r="W4894" i="12"/>
  <c r="W4895" i="12"/>
  <c r="W4896" i="12"/>
  <c r="W4897" i="12"/>
  <c r="W4898" i="12"/>
  <c r="W4899" i="12"/>
  <c r="W4900" i="12"/>
  <c r="W4901" i="12"/>
  <c r="W4902" i="12"/>
  <c r="W4903" i="12"/>
  <c r="W4904" i="12"/>
  <c r="W4905" i="12"/>
  <c r="W4906" i="12"/>
  <c r="W4907" i="12"/>
  <c r="W4908" i="12"/>
  <c r="W4909" i="12"/>
  <c r="W4910" i="12"/>
  <c r="W4911" i="12"/>
  <c r="W4912" i="12"/>
  <c r="W4913" i="12"/>
  <c r="W4914" i="12"/>
  <c r="W4915" i="12"/>
  <c r="W4916" i="12"/>
  <c r="W4917" i="12"/>
  <c r="W4918" i="12"/>
  <c r="W4919" i="12"/>
  <c r="W4920" i="12"/>
  <c r="W4921" i="12"/>
  <c r="W4922" i="12"/>
  <c r="W4923" i="12"/>
  <c r="W4924" i="12"/>
  <c r="W4925" i="12"/>
  <c r="W4926" i="12"/>
  <c r="W4927" i="12"/>
  <c r="W4928" i="12"/>
  <c r="W4929" i="12"/>
  <c r="W4930" i="12"/>
  <c r="W4931" i="12"/>
  <c r="W4932" i="12"/>
  <c r="W4933" i="12"/>
  <c r="W4934" i="12"/>
  <c r="W4935" i="12"/>
  <c r="W4936" i="12"/>
  <c r="W4937" i="12"/>
  <c r="W4938" i="12"/>
  <c r="W4939" i="12"/>
  <c r="W4940" i="12"/>
  <c r="W4941" i="12"/>
  <c r="W4942" i="12"/>
  <c r="W4943" i="12"/>
  <c r="W4944" i="12"/>
  <c r="W4945" i="12"/>
  <c r="W4946" i="12"/>
  <c r="W4947" i="12"/>
  <c r="W4948" i="12"/>
  <c r="W4949" i="12"/>
  <c r="W4950" i="12"/>
  <c r="W4951" i="12"/>
  <c r="W4952" i="12"/>
  <c r="W4953" i="12"/>
  <c r="W4954" i="12"/>
  <c r="W4955" i="12"/>
  <c r="W4956" i="12"/>
  <c r="W4957" i="12"/>
  <c r="W4958" i="12"/>
  <c r="W4959" i="12"/>
  <c r="W4960" i="12"/>
  <c r="W4961" i="12"/>
  <c r="W4962" i="12"/>
  <c r="W4963" i="12"/>
  <c r="W4964" i="12"/>
  <c r="W4965" i="12"/>
  <c r="W4966" i="12"/>
  <c r="W4967" i="12"/>
  <c r="W4968" i="12"/>
  <c r="W4969" i="12"/>
  <c r="W4970" i="12"/>
  <c r="W4971" i="12"/>
  <c r="W4972" i="12"/>
  <c r="W4973" i="12"/>
  <c r="W4974" i="12"/>
  <c r="W4975" i="12"/>
  <c r="W4976" i="12"/>
  <c r="W4977" i="12"/>
  <c r="W4978" i="12"/>
  <c r="W4979" i="12"/>
  <c r="W4980" i="12"/>
  <c r="W4981" i="12"/>
  <c r="W4982" i="12"/>
  <c r="W4983" i="12"/>
  <c r="W4984" i="12"/>
  <c r="W4985" i="12"/>
  <c r="W4986" i="12"/>
  <c r="W4987" i="12"/>
  <c r="W4988" i="12"/>
  <c r="W4989" i="12"/>
  <c r="W4990" i="12"/>
  <c r="W4991" i="12"/>
  <c r="W4992" i="12"/>
  <c r="W4993" i="12"/>
  <c r="W4994" i="12"/>
  <c r="W4995" i="12"/>
  <c r="W4996" i="12"/>
  <c r="W4997" i="12"/>
  <c r="W4998" i="12"/>
  <c r="W4999" i="12"/>
  <c r="W5000" i="12"/>
  <c r="W5001" i="12"/>
  <c r="W5002" i="12"/>
  <c r="W5003" i="12"/>
  <c r="W5004" i="12"/>
  <c r="W5005" i="12"/>
  <c r="W5006" i="12"/>
  <c r="W5007" i="12"/>
  <c r="W5008" i="12"/>
  <c r="W5009" i="12"/>
  <c r="W5010" i="12"/>
  <c r="W5011" i="12"/>
  <c r="W5012" i="12"/>
  <c r="W5013" i="12"/>
  <c r="W5014" i="12"/>
  <c r="W5015" i="12"/>
  <c r="W5016" i="12"/>
  <c r="W5017" i="12"/>
  <c r="W5018" i="12"/>
  <c r="W5019" i="12"/>
  <c r="W5020" i="12"/>
  <c r="W5021" i="12"/>
  <c r="W5022" i="12"/>
  <c r="W5023" i="12"/>
  <c r="W5024" i="12"/>
  <c r="W5025" i="12"/>
  <c r="W5026" i="12"/>
  <c r="W5027" i="12"/>
  <c r="W5028" i="12"/>
  <c r="W5029" i="12"/>
  <c r="W5030" i="12"/>
  <c r="W5031" i="12"/>
  <c r="W5032" i="12"/>
  <c r="W5033" i="12"/>
  <c r="W5034" i="12"/>
  <c r="W5035" i="12"/>
  <c r="W5036" i="12"/>
  <c r="W5037" i="12"/>
  <c r="W5038" i="12"/>
  <c r="W5039" i="12"/>
  <c r="W5040" i="12"/>
  <c r="W5041" i="12"/>
  <c r="W5042" i="12"/>
  <c r="W5043" i="12"/>
  <c r="W5044" i="12"/>
  <c r="W5045" i="12"/>
  <c r="W5046" i="12"/>
  <c r="W5047" i="12"/>
  <c r="W5048" i="12"/>
  <c r="W5049" i="12"/>
  <c r="W5050" i="12"/>
  <c r="W5051" i="12"/>
  <c r="W5052" i="12"/>
  <c r="W5053" i="12"/>
  <c r="W5054" i="12"/>
  <c r="W5055" i="12"/>
  <c r="W5056" i="12"/>
  <c r="W5057" i="12"/>
  <c r="W5058" i="12"/>
  <c r="W5059" i="12"/>
  <c r="W5060" i="12"/>
  <c r="W5061" i="12"/>
  <c r="W5062" i="12"/>
  <c r="W5063" i="12"/>
  <c r="W5064" i="12"/>
  <c r="W5065" i="12"/>
  <c r="W5066" i="12"/>
  <c r="W5067" i="12"/>
  <c r="W5068" i="12"/>
  <c r="W5069" i="12"/>
  <c r="W5070" i="12"/>
  <c r="W5071" i="12"/>
  <c r="W5072" i="12"/>
  <c r="W5073" i="12"/>
  <c r="W5074" i="12"/>
  <c r="W5075" i="12"/>
  <c r="W5076" i="12"/>
  <c r="W5077" i="12"/>
  <c r="W5078" i="12"/>
  <c r="W5079" i="12"/>
  <c r="W5080" i="12"/>
  <c r="W5081" i="12"/>
  <c r="W5082" i="12"/>
  <c r="W5083" i="12"/>
  <c r="W5084" i="12"/>
  <c r="W5085" i="12"/>
  <c r="W5086" i="12"/>
  <c r="W5087" i="12"/>
  <c r="W5088" i="12"/>
  <c r="W5089" i="12"/>
  <c r="W5090" i="12"/>
  <c r="W5091" i="12"/>
  <c r="W5092" i="12"/>
  <c r="W5093" i="12"/>
  <c r="W5094" i="12"/>
  <c r="W5095" i="12"/>
  <c r="W5096" i="12"/>
  <c r="W5097" i="12"/>
  <c r="W5098" i="12"/>
  <c r="W5099" i="12"/>
  <c r="W5100" i="12"/>
  <c r="W5101" i="12"/>
  <c r="W5102" i="12"/>
  <c r="W5103" i="12"/>
  <c r="W5104" i="12"/>
  <c r="W5105" i="12"/>
  <c r="W5106" i="12"/>
  <c r="W5107" i="12"/>
  <c r="W5108" i="12"/>
  <c r="W5109" i="12"/>
  <c r="W5110" i="12"/>
  <c r="W5111" i="12"/>
  <c r="W5112" i="12"/>
  <c r="W5113" i="12"/>
  <c r="W5114" i="12"/>
  <c r="W5115" i="12"/>
  <c r="W5116" i="12"/>
  <c r="W5117" i="12"/>
  <c r="W5118" i="12"/>
  <c r="W5119" i="12"/>
  <c r="W5120" i="12"/>
  <c r="W5121" i="12"/>
  <c r="W5122" i="12"/>
  <c r="W5123" i="12"/>
  <c r="W5124" i="12"/>
  <c r="W5125" i="12"/>
  <c r="W5126" i="12"/>
  <c r="W5127" i="12"/>
  <c r="W5128" i="12"/>
  <c r="W5129" i="12"/>
  <c r="W5130" i="12"/>
  <c r="W5131" i="12"/>
  <c r="W5132" i="12"/>
  <c r="W5133" i="12"/>
  <c r="W5134" i="12"/>
  <c r="W5135" i="12"/>
  <c r="W5136" i="12"/>
  <c r="W5137" i="12"/>
  <c r="W5138" i="12"/>
  <c r="W5139" i="12"/>
  <c r="W5140" i="12"/>
  <c r="W5141" i="12"/>
  <c r="W5142" i="12"/>
  <c r="W5143" i="12"/>
  <c r="W5144" i="12"/>
  <c r="W5145" i="12"/>
  <c r="W5146" i="12"/>
  <c r="W5147" i="12"/>
  <c r="W5148" i="12"/>
  <c r="W5149" i="12"/>
  <c r="W5150" i="12"/>
  <c r="W5151" i="12"/>
  <c r="W5152" i="12"/>
  <c r="W5153" i="12"/>
  <c r="W5154" i="12"/>
  <c r="W5155" i="12"/>
  <c r="W5156" i="12"/>
  <c r="W5157" i="12"/>
  <c r="W5158" i="12"/>
  <c r="W5159" i="12"/>
  <c r="W5160" i="12"/>
  <c r="W5161" i="12"/>
  <c r="W5162" i="12"/>
  <c r="W5163" i="12"/>
  <c r="W5164" i="12"/>
  <c r="W5165" i="12"/>
  <c r="W5166" i="12"/>
  <c r="W5167" i="12"/>
  <c r="W5168" i="12"/>
  <c r="W5169" i="12"/>
  <c r="W5170" i="12"/>
  <c r="W5171" i="12"/>
  <c r="W5172" i="12"/>
  <c r="W5173" i="12"/>
  <c r="W5174" i="12"/>
  <c r="W5175" i="12"/>
  <c r="W5176" i="12"/>
  <c r="W5177" i="12"/>
  <c r="W5178" i="12"/>
  <c r="W5179" i="12"/>
  <c r="W5180" i="12"/>
  <c r="W5181" i="12"/>
  <c r="W5182" i="12"/>
  <c r="W5183" i="12"/>
  <c r="W5184" i="12"/>
  <c r="W5185" i="12"/>
  <c r="W5186" i="12"/>
  <c r="W5187" i="12"/>
  <c r="W5188" i="12"/>
  <c r="W5189" i="12"/>
  <c r="W5190" i="12"/>
  <c r="W5191" i="12"/>
  <c r="W5192" i="12"/>
  <c r="W5193" i="12"/>
  <c r="W5194" i="12"/>
  <c r="W5195" i="12"/>
  <c r="W5196" i="12"/>
  <c r="W5197" i="12"/>
  <c r="W5198" i="12"/>
  <c r="W5199" i="12"/>
  <c r="W5200" i="12"/>
  <c r="W5201" i="12"/>
  <c r="W5202" i="12"/>
  <c r="W5203" i="12"/>
  <c r="W5204" i="12"/>
  <c r="W5205" i="12"/>
  <c r="W5206" i="12"/>
  <c r="W5207" i="12"/>
  <c r="W5208" i="12"/>
  <c r="W5209" i="12"/>
  <c r="W5210" i="12"/>
  <c r="W5211" i="12"/>
  <c r="W5212" i="12"/>
  <c r="W5213" i="12"/>
  <c r="W5214" i="12"/>
  <c r="W5215" i="12"/>
  <c r="W5216" i="12"/>
  <c r="W5217" i="12"/>
  <c r="W5218" i="12"/>
  <c r="W5219" i="12"/>
  <c r="W5220" i="12"/>
  <c r="W5221" i="12"/>
  <c r="W5222" i="12"/>
  <c r="W5223" i="12"/>
  <c r="W5224" i="12"/>
  <c r="W5225" i="12"/>
  <c r="W5226" i="12"/>
  <c r="W5227" i="12"/>
  <c r="W5228" i="12"/>
  <c r="W5229" i="12"/>
  <c r="W5230" i="12"/>
  <c r="W5231" i="12"/>
  <c r="W5232" i="12"/>
  <c r="W5233" i="12"/>
  <c r="W5234" i="12"/>
  <c r="W5235" i="12"/>
  <c r="W5236" i="12"/>
  <c r="W5237" i="12"/>
  <c r="W5238" i="12"/>
  <c r="W5239" i="12"/>
  <c r="W5240" i="12"/>
  <c r="W5241" i="12"/>
  <c r="W5242" i="12"/>
  <c r="W5243" i="12"/>
  <c r="W5244" i="12"/>
  <c r="W5245" i="12"/>
  <c r="W5246" i="12"/>
  <c r="W5247" i="12"/>
  <c r="W5248" i="12"/>
  <c r="W5249" i="12"/>
  <c r="W5250" i="12"/>
  <c r="W5251" i="12"/>
  <c r="W5252" i="12"/>
  <c r="W5253" i="12"/>
  <c r="W5254" i="12"/>
  <c r="W5255" i="12"/>
  <c r="W5256" i="12"/>
  <c r="W5257" i="12"/>
  <c r="W5258" i="12"/>
  <c r="W5259" i="12"/>
  <c r="W5260" i="12"/>
  <c r="W5261" i="12"/>
  <c r="W5262" i="12"/>
  <c r="W5263" i="12"/>
  <c r="W5264" i="12"/>
  <c r="W5265" i="12"/>
  <c r="W5266" i="12"/>
  <c r="W5267" i="12"/>
  <c r="W5268" i="12"/>
  <c r="W5269" i="12"/>
  <c r="W5270" i="12"/>
  <c r="W5271" i="12"/>
  <c r="W5272" i="12"/>
  <c r="W5273" i="12"/>
  <c r="W5274" i="12"/>
  <c r="W5275" i="12"/>
  <c r="W5276" i="12"/>
  <c r="W5277" i="12"/>
  <c r="W5278" i="12"/>
  <c r="W5279" i="12"/>
  <c r="W5280" i="12"/>
  <c r="W5281" i="12"/>
  <c r="W5282" i="12"/>
  <c r="W5283" i="12"/>
  <c r="W5284" i="12"/>
  <c r="W5285" i="12"/>
  <c r="W5286" i="12"/>
  <c r="W5287" i="12"/>
  <c r="W5288" i="12"/>
  <c r="W5289" i="12"/>
  <c r="W5290" i="12"/>
  <c r="W5291" i="12"/>
  <c r="W5292" i="12"/>
  <c r="W5293" i="12"/>
  <c r="W5294" i="12"/>
  <c r="W5295" i="12"/>
  <c r="W5296" i="12"/>
  <c r="W5297" i="12"/>
  <c r="W5298" i="12"/>
  <c r="W5299" i="12"/>
  <c r="W5300" i="12"/>
  <c r="W5301" i="12"/>
  <c r="W5302" i="12"/>
  <c r="W5303" i="12"/>
  <c r="W5304" i="12"/>
  <c r="W5305" i="12"/>
  <c r="W5306" i="12"/>
  <c r="W5307" i="12"/>
  <c r="W5308" i="12"/>
  <c r="W5309" i="12"/>
  <c r="W5310" i="12"/>
  <c r="W5311" i="12"/>
  <c r="W5312" i="12"/>
  <c r="W5313" i="12"/>
  <c r="W5314" i="12"/>
  <c r="W5315" i="12"/>
  <c r="W5316" i="12"/>
  <c r="W5317" i="12"/>
  <c r="W5318" i="12"/>
  <c r="W5319" i="12"/>
  <c r="W5320" i="12"/>
  <c r="W5321" i="12"/>
  <c r="W5322" i="12"/>
  <c r="W5323" i="12"/>
  <c r="W5324" i="12"/>
  <c r="W5325" i="12"/>
  <c r="W5326" i="12"/>
  <c r="W5327" i="12"/>
  <c r="W5328" i="12"/>
  <c r="W5329" i="12"/>
  <c r="W5330" i="12"/>
  <c r="W5331" i="12"/>
  <c r="W5332" i="12"/>
  <c r="W5333" i="12"/>
  <c r="W5334" i="12"/>
  <c r="W5335" i="12"/>
  <c r="W5336" i="12"/>
  <c r="W5337" i="12"/>
  <c r="W5338" i="12"/>
  <c r="W5339" i="12"/>
  <c r="W5340" i="12"/>
  <c r="W5341" i="12"/>
  <c r="W5342" i="12"/>
  <c r="W5343" i="12"/>
  <c r="W5344" i="12"/>
  <c r="W5345" i="12"/>
  <c r="W5346" i="12"/>
  <c r="W5347" i="12"/>
  <c r="W5348" i="12"/>
  <c r="W5349" i="12"/>
  <c r="W5350" i="12"/>
  <c r="W5351" i="12"/>
  <c r="W5352" i="12"/>
  <c r="W5353" i="12"/>
  <c r="W5354" i="12"/>
  <c r="W5355" i="12"/>
  <c r="W5356" i="12"/>
  <c r="W5357" i="12"/>
  <c r="W5358" i="12"/>
  <c r="W5359" i="12"/>
  <c r="W5360" i="12"/>
  <c r="W5361" i="12"/>
  <c r="W5362" i="12"/>
  <c r="W5363" i="12"/>
  <c r="W5364" i="12"/>
  <c r="W5365" i="12"/>
  <c r="W5366" i="12"/>
  <c r="W5367" i="12"/>
  <c r="W5368" i="12"/>
  <c r="W5369" i="12"/>
  <c r="W5370" i="12"/>
  <c r="W5371" i="12"/>
  <c r="W5372" i="12"/>
  <c r="W5373" i="12"/>
  <c r="W5374" i="12"/>
  <c r="W5375" i="12"/>
  <c r="W5376" i="12"/>
  <c r="W5377" i="12"/>
  <c r="W5378" i="12"/>
  <c r="W5379" i="12"/>
  <c r="W5380" i="12"/>
  <c r="W5381" i="12"/>
  <c r="W5382" i="12"/>
  <c r="W5383" i="12"/>
  <c r="W5384" i="12"/>
  <c r="W5385" i="12"/>
  <c r="W5386" i="12"/>
  <c r="W5387" i="12"/>
  <c r="W5388" i="12"/>
  <c r="W5389" i="12"/>
  <c r="W5390" i="12"/>
  <c r="W5391" i="12"/>
  <c r="W5392" i="12"/>
  <c r="W5393" i="12"/>
  <c r="W5394" i="12"/>
  <c r="W5395" i="12"/>
  <c r="W5396" i="12"/>
  <c r="W5397" i="12"/>
  <c r="W5398" i="12"/>
  <c r="W5399" i="12"/>
  <c r="W5400" i="12"/>
  <c r="W5401" i="12"/>
  <c r="W5402" i="12"/>
  <c r="W5403" i="12"/>
  <c r="W5404" i="12"/>
  <c r="W5405" i="12"/>
  <c r="W5406" i="12"/>
  <c r="W5407" i="12"/>
  <c r="W5408" i="12"/>
  <c r="W5409" i="12"/>
  <c r="W5410" i="12"/>
  <c r="W5411" i="12"/>
  <c r="W5412" i="12"/>
  <c r="W5413" i="12"/>
  <c r="W5414" i="12"/>
  <c r="W5415" i="12"/>
  <c r="W5416" i="12"/>
  <c r="W5417" i="12"/>
  <c r="W5418" i="12"/>
  <c r="W5419" i="12"/>
  <c r="W5420" i="12"/>
  <c r="W5421" i="12"/>
  <c r="W5422" i="12"/>
  <c r="W5423" i="12"/>
  <c r="W5424" i="12"/>
  <c r="W5425" i="12"/>
  <c r="W5426" i="12"/>
  <c r="W5427" i="12"/>
  <c r="W5428" i="12"/>
  <c r="W5429" i="12"/>
  <c r="W5430" i="12"/>
  <c r="W5431" i="12"/>
  <c r="W5432" i="12"/>
  <c r="W5433" i="12"/>
  <c r="W5434" i="12"/>
  <c r="W5435" i="12"/>
  <c r="W5436" i="12"/>
  <c r="W5437" i="12"/>
  <c r="W5438" i="12"/>
  <c r="W5439" i="12"/>
  <c r="W5440" i="12"/>
  <c r="W5441" i="12"/>
  <c r="W5442" i="12"/>
  <c r="W5443" i="12"/>
  <c r="W5444" i="12"/>
  <c r="W5445" i="12"/>
  <c r="W5446" i="12"/>
  <c r="W5447" i="12"/>
  <c r="W5448" i="12"/>
  <c r="W5449" i="12"/>
  <c r="W5450" i="12"/>
  <c r="W5451" i="12"/>
  <c r="W5452" i="12"/>
  <c r="W5453" i="12"/>
  <c r="W5454" i="12"/>
  <c r="W5455" i="12"/>
  <c r="W5456" i="12"/>
  <c r="W5457" i="12"/>
  <c r="W5458" i="12"/>
  <c r="W5459" i="12"/>
  <c r="W5460" i="12"/>
  <c r="W5461" i="12"/>
  <c r="W5462" i="12"/>
  <c r="W5463" i="12"/>
  <c r="W5464" i="12"/>
  <c r="W5465" i="12"/>
  <c r="W5466" i="12"/>
  <c r="W5467" i="12"/>
  <c r="W5468" i="12"/>
  <c r="W5469" i="12"/>
  <c r="W5470" i="12"/>
  <c r="W5471" i="12"/>
  <c r="W5472" i="12"/>
  <c r="W5473" i="12"/>
  <c r="W5474" i="12"/>
  <c r="W5475" i="12"/>
  <c r="W5476" i="12"/>
  <c r="W5477" i="12"/>
  <c r="W5478" i="12"/>
  <c r="W5479" i="12"/>
  <c r="W5480" i="12"/>
  <c r="W5481" i="12"/>
  <c r="W5482" i="12"/>
  <c r="W5483" i="12"/>
  <c r="W5484" i="12"/>
  <c r="W5485" i="12"/>
  <c r="W5486" i="12"/>
  <c r="W5487" i="12"/>
  <c r="W5488" i="12"/>
  <c r="W5489" i="12"/>
  <c r="W5490" i="12"/>
  <c r="W5491" i="12"/>
  <c r="W5492" i="12"/>
  <c r="W5493" i="12"/>
  <c r="W5494" i="12"/>
  <c r="W5495" i="12"/>
  <c r="W5496" i="12"/>
  <c r="W5497" i="12"/>
  <c r="W5498" i="12"/>
  <c r="W5499" i="12"/>
  <c r="W5500" i="12"/>
  <c r="W5501" i="12"/>
  <c r="W5502" i="12"/>
  <c r="W5503" i="12"/>
  <c r="W5504" i="12"/>
  <c r="W5505" i="12"/>
  <c r="W5506" i="12"/>
  <c r="W5507" i="12"/>
  <c r="W5508" i="12"/>
  <c r="W5509" i="12"/>
  <c r="W5510" i="12"/>
  <c r="W5511" i="12"/>
  <c r="W5512" i="12"/>
  <c r="W5513" i="12"/>
  <c r="W5514" i="12"/>
  <c r="W5515" i="12"/>
  <c r="W5516" i="12"/>
  <c r="W5517" i="12"/>
  <c r="W5518" i="12"/>
  <c r="W5519" i="12"/>
  <c r="W5520" i="12"/>
  <c r="W5521" i="12"/>
  <c r="W5522" i="12"/>
  <c r="W5523" i="12"/>
  <c r="W5524" i="12"/>
  <c r="W5525" i="12"/>
  <c r="W5526" i="12"/>
  <c r="W5527" i="12"/>
  <c r="W5528" i="12"/>
  <c r="W5529" i="12"/>
  <c r="W5530" i="12"/>
  <c r="W5531" i="12"/>
  <c r="W5532" i="12"/>
  <c r="W5533" i="12"/>
  <c r="W5534" i="12"/>
  <c r="W5535" i="12"/>
  <c r="W5536" i="12"/>
  <c r="W5537" i="12"/>
  <c r="W5538" i="12"/>
  <c r="W5539" i="12"/>
  <c r="W5540" i="12"/>
  <c r="W5541" i="12"/>
  <c r="W5542" i="12"/>
  <c r="W5543" i="12"/>
  <c r="W5544" i="12"/>
  <c r="W5545" i="12"/>
  <c r="W5546" i="12"/>
  <c r="W5547" i="12"/>
  <c r="W5548" i="12"/>
  <c r="W5549" i="12"/>
  <c r="W5550" i="12"/>
  <c r="W5551" i="12"/>
  <c r="W5552" i="12"/>
  <c r="W5553" i="12"/>
  <c r="W5554" i="12"/>
  <c r="W5555" i="12"/>
  <c r="W5556" i="12"/>
  <c r="W5557" i="12"/>
  <c r="W5558" i="12"/>
  <c r="W5559" i="12"/>
  <c r="W5560" i="12"/>
  <c r="W5561" i="12"/>
  <c r="W5562" i="12"/>
  <c r="W5563" i="12"/>
  <c r="W5564" i="12"/>
  <c r="W5565" i="12"/>
  <c r="W5566" i="12"/>
  <c r="W5567" i="12"/>
  <c r="W5568" i="12"/>
  <c r="W5569" i="12"/>
  <c r="W5570" i="12"/>
  <c r="W5571" i="12"/>
  <c r="W5572" i="12"/>
  <c r="W5573" i="12"/>
  <c r="W5574" i="12"/>
  <c r="W5575" i="12"/>
  <c r="W5576" i="12"/>
  <c r="W5577" i="12"/>
  <c r="W5578" i="12"/>
  <c r="W5579" i="12"/>
  <c r="W5580" i="12"/>
  <c r="W5581" i="12"/>
  <c r="W5582" i="12"/>
  <c r="W5583" i="12"/>
  <c r="W5584" i="12"/>
  <c r="W5585" i="12"/>
  <c r="W5586" i="12"/>
  <c r="W5587" i="12"/>
  <c r="W5588" i="12"/>
  <c r="W5589" i="12"/>
  <c r="W5590" i="12"/>
  <c r="W5591" i="12"/>
  <c r="W5592" i="12"/>
  <c r="W5593" i="12"/>
  <c r="W5594" i="12"/>
  <c r="W5595" i="12"/>
  <c r="W5596" i="12"/>
  <c r="W5597" i="12"/>
  <c r="W5598" i="12"/>
  <c r="W5599" i="12"/>
  <c r="W5600" i="12"/>
  <c r="W5601" i="12"/>
  <c r="W5602" i="12"/>
  <c r="W5603" i="12"/>
  <c r="W5604" i="12"/>
  <c r="W5605" i="12"/>
  <c r="W5606" i="12"/>
  <c r="W5607" i="12"/>
  <c r="W5608" i="12"/>
  <c r="W5609" i="12"/>
  <c r="W5610" i="12"/>
  <c r="W5611" i="12"/>
  <c r="W5612" i="12"/>
  <c r="W5613" i="12"/>
  <c r="W5614" i="12"/>
  <c r="W5615" i="12"/>
  <c r="W5616" i="12"/>
  <c r="W5617" i="12"/>
  <c r="W5618" i="12"/>
  <c r="W5619" i="12"/>
  <c r="W5620" i="12"/>
  <c r="W5621" i="12"/>
  <c r="W5622" i="12"/>
  <c r="W5623" i="12"/>
  <c r="W5624" i="12"/>
  <c r="W5625" i="12"/>
  <c r="W5626" i="12"/>
  <c r="W5627" i="12"/>
  <c r="W5628" i="12"/>
  <c r="W5629" i="12"/>
  <c r="W5630" i="12"/>
  <c r="W5631" i="12"/>
  <c r="W5632" i="12"/>
  <c r="W5633" i="12"/>
  <c r="W5634" i="12"/>
  <c r="W5635" i="12"/>
  <c r="W5636" i="12"/>
  <c r="W5637" i="12"/>
  <c r="W5638" i="12"/>
  <c r="W5639" i="12"/>
  <c r="W5640" i="12"/>
  <c r="W5641" i="12"/>
  <c r="W5642" i="12"/>
  <c r="W5643" i="12"/>
  <c r="W5644" i="12"/>
  <c r="W5645" i="12"/>
  <c r="W5646" i="12"/>
  <c r="W5647" i="12"/>
  <c r="W5648" i="12"/>
  <c r="W5649" i="12"/>
  <c r="W5650" i="12"/>
  <c r="W5651" i="12"/>
  <c r="W5652" i="12"/>
  <c r="W5653" i="12"/>
  <c r="W5654" i="12"/>
  <c r="W5655" i="12"/>
  <c r="W5656" i="12"/>
  <c r="W5657" i="12"/>
  <c r="W5658" i="12"/>
  <c r="W5659" i="12"/>
  <c r="W5660" i="12"/>
  <c r="W5661" i="12"/>
  <c r="W5662" i="12"/>
  <c r="W5663" i="12"/>
  <c r="W5664" i="12"/>
  <c r="W5665" i="12"/>
  <c r="W5666" i="12"/>
  <c r="W5667" i="12"/>
  <c r="W5668" i="12"/>
  <c r="W5669" i="12"/>
  <c r="W5670" i="12"/>
  <c r="W5671" i="12"/>
  <c r="W5672" i="12"/>
  <c r="W5673" i="12"/>
  <c r="W5674" i="12"/>
  <c r="W5675" i="12"/>
  <c r="W5676" i="12"/>
  <c r="W5677" i="12"/>
  <c r="W5678" i="12"/>
  <c r="W5679" i="12"/>
  <c r="W5680" i="12"/>
  <c r="W5681" i="12"/>
  <c r="W5682" i="12"/>
  <c r="W5683" i="12"/>
  <c r="W5684" i="12"/>
  <c r="W5685" i="12"/>
  <c r="W5686" i="12"/>
  <c r="W5687" i="12"/>
  <c r="W5688" i="12"/>
  <c r="W5689" i="12"/>
  <c r="W5690" i="12"/>
  <c r="W5691" i="12"/>
  <c r="W5692" i="12"/>
  <c r="W5693" i="12"/>
  <c r="W5694" i="12"/>
  <c r="W5695" i="12"/>
  <c r="W5696" i="12"/>
  <c r="W5697" i="12"/>
  <c r="W5698" i="12"/>
  <c r="W5699" i="12"/>
  <c r="W5700" i="12"/>
  <c r="W5701" i="12"/>
  <c r="W5702" i="12"/>
  <c r="W5703" i="12"/>
  <c r="W5704" i="12"/>
  <c r="W5705" i="12"/>
  <c r="W5706" i="12"/>
  <c r="W5707" i="12"/>
  <c r="W5708" i="12"/>
  <c r="W5709" i="12"/>
  <c r="W5710" i="12"/>
  <c r="W5711" i="12"/>
  <c r="W5712" i="12"/>
  <c r="W5713" i="12"/>
  <c r="W5714" i="12"/>
  <c r="W5715" i="12"/>
  <c r="W5716" i="12"/>
  <c r="W5717" i="12"/>
  <c r="W5718" i="12"/>
  <c r="W5719" i="12"/>
  <c r="W5720" i="12"/>
  <c r="W5721" i="12"/>
  <c r="W5722" i="12"/>
  <c r="W5723" i="12"/>
  <c r="W5724" i="12"/>
  <c r="W5725" i="12"/>
  <c r="W5726" i="12"/>
  <c r="W5727" i="12"/>
  <c r="W5728" i="12"/>
  <c r="W5729" i="12"/>
  <c r="W5730" i="12"/>
  <c r="W5731" i="12"/>
  <c r="W5732" i="12"/>
  <c r="W5733" i="12"/>
  <c r="W5734" i="12"/>
  <c r="W5735" i="12"/>
  <c r="W5736" i="12"/>
  <c r="W5737" i="12"/>
  <c r="W5738" i="12"/>
  <c r="W5739" i="12"/>
  <c r="W5740" i="12"/>
  <c r="W5741" i="12"/>
  <c r="W5742" i="12"/>
  <c r="W5743" i="12"/>
  <c r="W5744" i="12"/>
  <c r="W5745" i="12"/>
  <c r="W5746" i="12"/>
  <c r="W5747" i="12"/>
  <c r="W5748" i="12"/>
  <c r="W5749" i="12"/>
  <c r="W5750" i="12"/>
  <c r="W5751" i="12"/>
  <c r="W5752" i="12"/>
  <c r="W5753" i="12"/>
  <c r="W5754" i="12"/>
  <c r="W5755" i="12"/>
  <c r="W5756" i="12"/>
  <c r="W5757" i="12"/>
  <c r="W5758" i="12"/>
  <c r="W5759" i="12"/>
  <c r="W5760" i="12"/>
  <c r="W5761" i="12"/>
  <c r="W5762" i="12"/>
  <c r="W5763" i="12"/>
  <c r="W5764" i="12"/>
  <c r="W5765" i="12"/>
  <c r="W5766" i="12"/>
  <c r="W5767" i="12"/>
  <c r="W5768" i="12"/>
  <c r="W5769" i="12"/>
  <c r="W5770" i="12"/>
  <c r="W5771" i="12"/>
  <c r="W5772" i="12"/>
  <c r="W5773" i="12"/>
  <c r="W5774" i="12"/>
  <c r="W5775" i="12"/>
  <c r="W5776" i="12"/>
  <c r="W5777" i="12"/>
  <c r="W5778" i="12"/>
  <c r="W5779" i="12"/>
  <c r="W5780" i="12"/>
  <c r="W5781" i="12"/>
  <c r="W5782" i="12"/>
  <c r="W5783" i="12"/>
  <c r="W5784" i="12"/>
  <c r="W5785" i="12"/>
  <c r="W5786" i="12"/>
  <c r="W5787" i="12"/>
  <c r="W5788" i="12"/>
  <c r="W5789" i="12"/>
  <c r="W5790" i="12"/>
  <c r="W5791" i="12"/>
  <c r="W5792" i="12"/>
  <c r="W5793" i="12"/>
  <c r="W5794" i="12"/>
  <c r="W5795" i="12"/>
  <c r="W5796" i="12"/>
  <c r="W5797" i="12"/>
  <c r="W5798" i="12"/>
  <c r="W5799" i="12"/>
  <c r="W5800" i="12"/>
  <c r="W5801" i="12"/>
  <c r="W5802" i="12"/>
  <c r="W5803" i="12"/>
  <c r="W5804" i="12"/>
  <c r="W5805" i="12"/>
  <c r="W5806" i="12"/>
  <c r="W5807" i="12"/>
  <c r="W5808" i="12"/>
  <c r="W5809" i="12"/>
  <c r="W5810" i="12"/>
  <c r="W5811" i="12"/>
  <c r="W5812" i="12"/>
  <c r="W5813" i="12"/>
  <c r="W5814" i="12"/>
  <c r="W5815" i="12"/>
  <c r="W5816" i="12"/>
  <c r="W5817" i="12"/>
  <c r="W5818" i="12"/>
  <c r="W5819" i="12"/>
  <c r="W5820" i="12"/>
  <c r="W5821" i="12"/>
  <c r="W5822" i="12"/>
  <c r="W5823" i="12"/>
  <c r="W5824" i="12"/>
  <c r="W5825" i="12"/>
  <c r="W5826" i="12"/>
  <c r="W5827" i="12"/>
  <c r="W5828" i="12"/>
  <c r="W5829" i="12"/>
  <c r="W5830" i="12"/>
  <c r="W5831" i="12"/>
  <c r="W5832" i="12"/>
  <c r="W5833" i="12"/>
  <c r="W5834" i="12"/>
  <c r="W5835" i="12"/>
  <c r="W5836" i="12"/>
  <c r="W5837" i="12"/>
  <c r="W5838" i="12"/>
  <c r="W5839" i="12"/>
  <c r="W5840" i="12"/>
  <c r="W5841" i="12"/>
  <c r="W5842" i="12"/>
  <c r="W5843" i="12"/>
  <c r="W5844" i="12"/>
  <c r="W5845" i="12"/>
  <c r="W5846" i="12"/>
  <c r="W5847" i="12"/>
  <c r="W5848" i="12"/>
  <c r="W5849" i="12"/>
  <c r="W5850" i="12"/>
  <c r="W5851" i="12"/>
  <c r="W5852" i="12"/>
  <c r="W5853" i="12"/>
  <c r="W5854" i="12"/>
  <c r="W5855" i="12"/>
  <c r="W5856" i="12"/>
  <c r="W5857" i="12"/>
  <c r="W5858" i="12"/>
  <c r="W5859" i="12"/>
  <c r="W5860" i="12"/>
  <c r="W5861" i="12"/>
  <c r="W5862" i="12"/>
  <c r="W5863" i="12"/>
  <c r="W5864" i="12"/>
  <c r="W5865" i="12"/>
  <c r="W5866" i="12"/>
  <c r="W5867" i="12"/>
  <c r="W5868" i="12"/>
  <c r="W5869" i="12"/>
  <c r="W5870" i="12"/>
  <c r="W5871" i="12"/>
  <c r="W5872" i="12"/>
  <c r="W5873" i="12"/>
  <c r="W5874" i="12"/>
  <c r="W5875" i="12"/>
  <c r="W5876" i="12"/>
  <c r="W5877" i="12"/>
  <c r="W5878" i="12"/>
  <c r="W5879" i="12"/>
  <c r="W5880" i="12"/>
  <c r="W5881" i="12"/>
  <c r="W5882" i="12"/>
  <c r="W5883" i="12"/>
  <c r="W5884" i="12"/>
  <c r="W5885" i="12"/>
  <c r="W5886" i="12"/>
  <c r="W5887" i="12"/>
  <c r="W5888" i="12"/>
  <c r="W5889" i="12"/>
  <c r="W5890" i="12"/>
  <c r="W5891" i="12"/>
  <c r="W5892" i="12"/>
  <c r="W5893" i="12"/>
  <c r="W5894" i="12"/>
  <c r="W5895" i="12"/>
  <c r="W5896" i="12"/>
  <c r="W5897" i="12"/>
  <c r="W5898" i="12"/>
  <c r="W5899" i="12"/>
  <c r="W5900" i="12"/>
  <c r="W5901" i="12"/>
  <c r="W5902" i="12"/>
  <c r="W5903" i="12"/>
  <c r="W5904" i="12"/>
  <c r="W5905" i="12"/>
  <c r="W5906" i="12"/>
  <c r="W5907" i="12"/>
  <c r="W5908" i="12"/>
  <c r="W5909" i="12"/>
  <c r="W5910" i="12"/>
  <c r="W5911" i="12"/>
  <c r="W5912" i="12"/>
  <c r="W5913" i="12"/>
  <c r="W5914" i="12"/>
  <c r="W5915" i="12"/>
  <c r="W5916" i="12"/>
  <c r="W5917" i="12"/>
  <c r="W5918" i="12"/>
  <c r="W5919" i="12"/>
  <c r="W5920" i="12"/>
  <c r="W5921" i="12"/>
  <c r="W5922" i="12"/>
  <c r="W5923" i="12"/>
  <c r="W5924" i="12"/>
  <c r="W5925" i="12"/>
  <c r="W5926" i="12"/>
  <c r="W5927" i="12"/>
  <c r="W5928" i="12"/>
  <c r="W5929" i="12"/>
  <c r="W5930" i="12"/>
  <c r="W5931" i="12"/>
  <c r="W5932" i="12"/>
  <c r="W5933" i="12"/>
  <c r="W5934" i="12"/>
  <c r="W5935" i="12"/>
  <c r="W5936" i="12"/>
  <c r="W5937" i="12"/>
  <c r="W5938" i="12"/>
  <c r="W5939" i="12"/>
  <c r="W5940" i="12"/>
  <c r="W5941" i="12"/>
  <c r="W5942" i="12"/>
  <c r="W5943" i="12"/>
  <c r="W5944" i="12"/>
  <c r="W5945" i="12"/>
  <c r="W5946" i="12"/>
  <c r="W5947" i="12"/>
  <c r="W5948" i="12"/>
  <c r="W5949" i="12"/>
  <c r="W5950" i="12"/>
  <c r="W5951" i="12"/>
  <c r="W5952" i="12"/>
  <c r="W5953" i="12"/>
  <c r="W5954" i="12"/>
  <c r="W5955" i="12"/>
  <c r="W5956" i="12"/>
  <c r="W5957" i="12"/>
  <c r="W5958" i="12"/>
  <c r="W5959" i="12"/>
  <c r="W5960" i="12"/>
  <c r="W5961" i="12"/>
  <c r="W5962" i="12"/>
  <c r="W5963" i="12"/>
  <c r="W5964" i="12"/>
  <c r="W5965" i="12"/>
  <c r="W5966" i="12"/>
  <c r="W5967" i="12"/>
  <c r="W5968" i="12"/>
  <c r="W5969" i="12"/>
  <c r="W5970" i="12"/>
  <c r="W5971" i="12"/>
  <c r="W5972" i="12"/>
  <c r="W5973" i="12"/>
  <c r="W5974" i="12"/>
  <c r="W5975" i="12"/>
  <c r="W5976" i="12"/>
  <c r="W5977" i="12"/>
  <c r="W5978" i="12"/>
  <c r="W5979" i="12"/>
  <c r="W5980" i="12"/>
  <c r="W5981" i="12"/>
  <c r="W5982" i="12"/>
  <c r="W5983" i="12"/>
  <c r="W5984" i="12"/>
  <c r="W5985" i="12"/>
  <c r="W5986" i="12"/>
  <c r="W5987" i="12"/>
  <c r="W5988" i="12"/>
  <c r="W5989" i="12"/>
  <c r="W5990" i="12"/>
  <c r="W5991" i="12"/>
  <c r="W5992" i="12"/>
  <c r="W5993" i="12"/>
  <c r="W5994" i="12"/>
  <c r="W5995" i="12"/>
  <c r="W5996" i="12"/>
  <c r="W5997" i="12"/>
  <c r="W5998" i="12"/>
  <c r="W5999" i="12"/>
  <c r="W6000" i="12"/>
  <c r="W6001" i="12"/>
  <c r="W6002" i="12"/>
  <c r="W6003" i="12"/>
  <c r="W6004" i="12"/>
  <c r="W6005" i="12"/>
  <c r="W6006" i="12"/>
  <c r="W6007" i="12"/>
  <c r="W6008" i="12"/>
  <c r="W6009" i="12"/>
  <c r="W6010" i="12"/>
  <c r="W6011" i="12"/>
  <c r="W6012" i="12"/>
  <c r="W6013" i="12"/>
  <c r="W6014" i="12"/>
  <c r="W6015" i="12"/>
  <c r="W6016" i="12"/>
  <c r="W6017" i="12"/>
  <c r="W6018" i="12"/>
  <c r="W6019" i="12"/>
  <c r="W6020" i="12"/>
  <c r="W6021" i="12"/>
  <c r="W6022" i="12"/>
  <c r="W6023" i="12"/>
  <c r="W6024" i="12"/>
  <c r="W6025" i="12"/>
  <c r="W6026" i="12"/>
  <c r="W6027" i="12"/>
  <c r="W6028" i="12"/>
  <c r="W6029" i="12"/>
  <c r="W6030" i="12"/>
  <c r="W6031" i="12"/>
  <c r="W6032" i="12"/>
  <c r="W6033" i="12"/>
  <c r="W6034" i="12"/>
  <c r="W6035" i="12"/>
  <c r="W6036" i="12"/>
  <c r="W6037" i="12"/>
  <c r="W6038" i="12"/>
  <c r="W6039" i="12"/>
  <c r="W6040" i="12"/>
  <c r="W6041" i="12"/>
  <c r="W6042" i="12"/>
  <c r="W6043" i="12"/>
  <c r="W6044" i="12"/>
  <c r="W6045" i="12"/>
  <c r="W6046" i="12"/>
  <c r="W6047" i="12"/>
  <c r="W6048" i="12"/>
  <c r="W6049" i="12"/>
  <c r="W6050" i="12"/>
  <c r="W6051" i="12"/>
  <c r="W6052" i="12"/>
  <c r="W6053" i="12"/>
  <c r="W6054" i="12"/>
  <c r="W6055" i="12"/>
  <c r="W6056" i="12"/>
  <c r="W6057" i="12"/>
  <c r="W6058" i="12"/>
  <c r="W6059" i="12"/>
  <c r="W6060" i="12"/>
  <c r="W6061" i="12"/>
  <c r="W6062" i="12"/>
  <c r="W6063" i="12"/>
  <c r="W6064" i="12"/>
  <c r="W6065" i="12"/>
  <c r="W6066" i="12"/>
  <c r="W6067" i="12"/>
  <c r="W6068" i="12"/>
  <c r="W6069" i="12"/>
  <c r="W6070" i="12"/>
  <c r="W6071" i="12"/>
  <c r="W6072" i="12"/>
  <c r="W6073" i="12"/>
  <c r="W6074" i="12"/>
  <c r="W6075" i="12"/>
  <c r="W6076" i="12"/>
  <c r="W6077" i="12"/>
  <c r="W6078" i="12"/>
  <c r="W6079" i="12"/>
  <c r="W6080" i="12"/>
  <c r="W6081" i="12"/>
  <c r="W6082" i="12"/>
  <c r="W6083" i="12"/>
  <c r="W6084" i="12"/>
  <c r="W6085" i="12"/>
  <c r="W6086" i="12"/>
  <c r="W6087" i="12"/>
  <c r="W6088" i="12"/>
  <c r="W6089" i="12"/>
  <c r="W6090" i="12"/>
  <c r="W6091" i="12"/>
  <c r="W6092" i="12"/>
  <c r="W6093" i="12"/>
  <c r="W6094" i="12"/>
  <c r="W6095" i="12"/>
  <c r="W6096" i="12"/>
  <c r="W6097" i="12"/>
  <c r="W6098" i="12"/>
  <c r="W6099" i="12"/>
  <c r="W6100" i="12"/>
  <c r="W6101" i="12"/>
  <c r="W6102" i="12"/>
  <c r="W6103" i="12"/>
  <c r="W6104" i="12"/>
  <c r="W6105" i="12"/>
  <c r="W6106" i="12"/>
  <c r="W6107" i="12"/>
  <c r="W6108" i="12"/>
  <c r="W6109" i="12"/>
  <c r="W6110" i="12"/>
  <c r="W6111" i="12"/>
  <c r="W6112" i="12"/>
  <c r="W6113" i="12"/>
  <c r="W6114" i="12"/>
  <c r="W6115" i="12"/>
  <c r="W6116" i="12"/>
  <c r="W6117" i="12"/>
  <c r="W6118" i="12"/>
  <c r="W6119" i="12"/>
  <c r="W6120" i="12"/>
  <c r="W6121" i="12"/>
  <c r="W6122" i="12"/>
  <c r="W6123" i="12"/>
  <c r="W6124" i="12"/>
  <c r="W6125" i="12"/>
  <c r="W6126" i="12"/>
  <c r="W6127" i="12"/>
  <c r="W6128" i="12"/>
  <c r="W6129" i="12"/>
  <c r="W6130" i="12"/>
  <c r="W6131" i="12"/>
  <c r="W6132" i="12"/>
  <c r="W6133" i="12"/>
  <c r="W6134" i="12"/>
  <c r="W6135" i="12"/>
  <c r="W6136" i="12"/>
  <c r="W6137" i="12"/>
  <c r="W6138" i="12"/>
  <c r="W6139" i="12"/>
  <c r="W6140" i="12"/>
  <c r="W6141" i="12"/>
  <c r="W6142" i="12"/>
  <c r="W6143" i="12"/>
  <c r="W6144" i="12"/>
  <c r="W6145" i="12"/>
  <c r="W6146" i="12"/>
  <c r="W6147" i="12"/>
  <c r="W6148" i="12"/>
  <c r="W6149" i="12"/>
  <c r="W6150" i="12"/>
  <c r="W6151" i="12"/>
  <c r="W6152" i="12"/>
  <c r="W6153" i="12"/>
  <c r="W6154" i="12"/>
  <c r="W6155" i="12"/>
  <c r="W6156" i="12"/>
  <c r="W6157" i="12"/>
  <c r="W6158" i="12"/>
  <c r="W6159" i="12"/>
  <c r="W6160" i="12"/>
  <c r="W6161" i="12"/>
  <c r="W6162" i="12"/>
  <c r="W6163" i="12"/>
  <c r="W6164" i="12"/>
  <c r="W6165" i="12"/>
  <c r="W6166" i="12"/>
  <c r="W6167" i="12"/>
  <c r="W6168" i="12"/>
  <c r="W6169" i="12"/>
  <c r="W6170" i="12"/>
  <c r="W6171" i="12"/>
  <c r="W6172" i="12"/>
  <c r="W6173" i="12"/>
  <c r="W6174" i="12"/>
  <c r="W6175" i="12"/>
  <c r="W6176" i="12"/>
  <c r="W6177" i="12"/>
  <c r="W6178" i="12"/>
  <c r="W6179" i="12"/>
  <c r="W6180" i="12"/>
  <c r="W6181" i="12"/>
  <c r="W6182" i="12"/>
  <c r="W6183" i="12"/>
  <c r="W6184" i="12"/>
  <c r="W6185" i="12"/>
  <c r="W6186" i="12"/>
  <c r="W6187" i="12"/>
  <c r="W6188" i="12"/>
  <c r="W6189" i="12"/>
  <c r="W6190" i="12"/>
  <c r="W6191" i="12"/>
  <c r="W6192" i="12"/>
  <c r="W6193" i="12"/>
  <c r="W6194" i="12"/>
  <c r="W6195" i="12"/>
  <c r="W6196" i="12"/>
  <c r="W6197" i="12"/>
  <c r="W6198" i="12"/>
  <c r="W6199" i="12"/>
  <c r="W6200" i="12"/>
  <c r="W6201" i="12"/>
  <c r="W6202" i="12"/>
  <c r="W6203" i="12"/>
  <c r="W6204" i="12"/>
  <c r="W6205" i="12"/>
  <c r="W6206" i="12"/>
  <c r="W6207" i="12"/>
  <c r="W6208" i="12"/>
  <c r="W6209" i="12"/>
  <c r="W6210" i="12"/>
  <c r="W6211" i="12"/>
  <c r="W6212" i="12"/>
  <c r="W6213" i="12"/>
  <c r="W6214" i="12"/>
  <c r="W6215" i="12"/>
  <c r="W6216" i="12"/>
  <c r="W6217" i="12"/>
  <c r="W6218" i="12"/>
  <c r="W6219" i="12"/>
  <c r="W6220" i="12"/>
  <c r="W6221" i="12"/>
  <c r="W6222" i="12"/>
  <c r="W6223" i="12"/>
  <c r="W6224" i="12"/>
  <c r="W6225" i="12"/>
  <c r="W6226" i="12"/>
  <c r="W6227" i="12"/>
  <c r="W6228" i="12"/>
  <c r="W6229" i="12"/>
  <c r="W6230" i="12"/>
  <c r="W6231" i="12"/>
  <c r="W6232" i="12"/>
  <c r="W6233" i="12"/>
  <c r="W6234" i="12"/>
  <c r="W6235" i="12"/>
  <c r="W6236" i="12"/>
  <c r="W6237" i="12"/>
  <c r="W6238" i="12"/>
  <c r="W6239" i="12"/>
  <c r="W6240" i="12"/>
  <c r="W6241" i="12"/>
  <c r="W6242" i="12"/>
  <c r="W6243" i="12"/>
  <c r="W6244" i="12"/>
  <c r="W6245" i="12"/>
  <c r="W6246" i="12"/>
  <c r="W6247" i="12"/>
  <c r="W6248" i="12"/>
  <c r="W6249" i="12"/>
  <c r="W6250" i="12"/>
  <c r="W6251" i="12"/>
  <c r="W6252" i="12"/>
  <c r="W6253" i="12"/>
  <c r="W6254" i="12"/>
  <c r="W6255" i="12"/>
  <c r="W6256" i="12"/>
  <c r="W6257" i="12"/>
  <c r="W6258" i="12"/>
  <c r="W6259" i="12"/>
  <c r="W6260" i="12"/>
  <c r="W6261" i="12"/>
  <c r="W6262" i="12"/>
  <c r="W6263" i="12"/>
  <c r="W6264" i="12"/>
  <c r="W6265" i="12"/>
  <c r="W6266" i="12"/>
  <c r="W6267" i="12"/>
  <c r="W6268" i="12"/>
  <c r="W6269" i="12"/>
  <c r="W6270" i="12"/>
  <c r="W6271" i="12"/>
  <c r="W6272" i="12"/>
  <c r="W6273" i="12"/>
  <c r="W6274" i="12"/>
  <c r="W6275" i="12"/>
  <c r="W6276" i="12"/>
  <c r="W6277" i="12"/>
  <c r="W6278" i="12"/>
  <c r="W6279" i="12"/>
  <c r="W6280" i="12"/>
  <c r="W6281" i="12"/>
  <c r="W6282" i="12"/>
  <c r="W6283" i="12"/>
  <c r="W6284" i="12"/>
  <c r="W6285" i="12"/>
  <c r="W6286" i="12"/>
  <c r="W6287" i="12"/>
  <c r="W6288" i="12"/>
  <c r="W6289" i="12"/>
  <c r="W6290" i="12"/>
  <c r="W6291" i="12"/>
  <c r="W6292" i="12"/>
  <c r="W6293" i="12"/>
  <c r="W6294" i="12"/>
  <c r="W6295" i="12"/>
  <c r="W6296" i="12"/>
  <c r="W6297" i="12"/>
  <c r="W6298" i="12"/>
  <c r="W6299" i="12"/>
  <c r="W6300" i="12"/>
  <c r="W6301" i="12"/>
  <c r="W6302" i="12"/>
  <c r="W6303" i="12"/>
  <c r="W6304" i="12"/>
  <c r="W6305" i="12"/>
  <c r="W6306" i="12"/>
  <c r="W6307" i="12"/>
  <c r="W6308" i="12"/>
  <c r="W6309" i="12"/>
  <c r="W6310" i="12"/>
  <c r="W6311" i="12"/>
  <c r="W6312" i="12"/>
  <c r="W6313" i="12"/>
  <c r="W6314" i="12"/>
  <c r="W6315" i="12"/>
  <c r="W6316" i="12"/>
  <c r="W6317" i="12"/>
  <c r="W6318" i="12"/>
  <c r="W6319" i="12"/>
  <c r="W6320" i="12"/>
  <c r="W6321" i="12"/>
  <c r="W6322" i="12"/>
  <c r="W6323" i="12"/>
  <c r="W6324" i="12"/>
  <c r="W6325" i="12"/>
  <c r="W6326" i="12"/>
  <c r="W6327" i="12"/>
  <c r="W6328" i="12"/>
  <c r="W6329" i="12"/>
  <c r="W6330" i="12"/>
  <c r="W6331" i="12"/>
  <c r="W6332" i="12"/>
  <c r="W6333" i="12"/>
  <c r="W6334" i="12"/>
  <c r="W6335" i="12"/>
  <c r="W6336" i="12"/>
  <c r="W6337" i="12"/>
  <c r="W6338" i="12"/>
  <c r="W6339" i="12"/>
  <c r="W6340" i="12"/>
  <c r="W6341" i="12"/>
  <c r="W6342" i="12"/>
  <c r="W6343" i="12"/>
  <c r="W6344" i="12"/>
  <c r="W6345" i="12"/>
  <c r="W6346" i="12"/>
  <c r="W6347" i="12"/>
  <c r="W6348" i="12"/>
  <c r="W6349" i="12"/>
  <c r="W6350" i="12"/>
  <c r="W6351" i="12"/>
  <c r="W6352" i="12"/>
  <c r="W6353" i="12"/>
  <c r="W6354" i="12"/>
  <c r="W6355" i="12"/>
  <c r="W6356" i="12"/>
  <c r="W6357" i="12"/>
  <c r="W6358" i="12"/>
  <c r="W6359" i="12"/>
  <c r="W6360" i="12"/>
  <c r="W6361" i="12"/>
  <c r="W6362" i="12"/>
  <c r="W6363" i="12"/>
  <c r="W6364" i="12"/>
  <c r="W6365" i="12"/>
  <c r="W6366" i="12"/>
  <c r="W6367" i="12"/>
  <c r="W6368" i="12"/>
  <c r="W6369" i="12"/>
  <c r="W6370" i="12"/>
  <c r="W6371" i="12"/>
  <c r="W6372" i="12"/>
  <c r="W6373" i="12"/>
  <c r="W6374" i="12"/>
  <c r="W6375" i="12"/>
  <c r="W6376" i="12"/>
  <c r="W6377" i="12"/>
  <c r="W6378" i="12"/>
  <c r="W6379" i="12"/>
  <c r="W6380" i="12"/>
  <c r="W6381" i="12"/>
  <c r="W6382" i="12"/>
  <c r="W6383" i="12"/>
  <c r="W6384" i="12"/>
  <c r="W6385" i="12"/>
  <c r="W6386" i="12"/>
  <c r="W6387" i="12"/>
  <c r="W6388" i="12"/>
  <c r="W6389" i="12"/>
  <c r="W6390" i="12"/>
  <c r="W6391" i="12"/>
  <c r="W6392" i="12"/>
  <c r="W6393" i="12"/>
  <c r="W6394" i="12"/>
  <c r="W6395" i="12"/>
  <c r="W6396" i="12"/>
  <c r="W6397" i="12"/>
  <c r="W6398" i="12"/>
  <c r="W6399" i="12"/>
  <c r="W6400" i="12"/>
  <c r="W6401" i="12"/>
  <c r="W6402" i="12"/>
  <c r="W6403" i="12"/>
  <c r="W6404" i="12"/>
  <c r="W6405" i="12"/>
  <c r="W6406" i="12"/>
  <c r="W6407" i="12"/>
  <c r="W6408" i="12"/>
  <c r="W6409" i="12"/>
  <c r="W6410" i="12"/>
  <c r="W6411" i="12"/>
  <c r="W6412" i="12"/>
  <c r="W6413" i="12"/>
  <c r="W6414" i="12"/>
  <c r="W6415" i="12"/>
  <c r="W6416" i="12"/>
  <c r="W6417" i="12"/>
  <c r="W6418" i="12"/>
  <c r="W6419" i="12"/>
  <c r="W6420" i="12"/>
  <c r="W6421" i="12"/>
  <c r="W6422" i="12"/>
  <c r="W6423" i="12"/>
  <c r="W6424" i="12"/>
  <c r="W6425" i="12"/>
  <c r="W6426" i="12"/>
  <c r="W6427" i="12"/>
  <c r="W6428" i="12"/>
  <c r="W6429" i="12"/>
  <c r="W6430" i="12"/>
  <c r="W6431" i="12"/>
  <c r="W6432" i="12"/>
  <c r="W6433" i="12"/>
  <c r="W6434" i="12"/>
  <c r="W6435" i="12"/>
  <c r="W6436" i="12"/>
  <c r="W6437" i="12"/>
  <c r="W6438" i="12"/>
  <c r="W6439" i="12"/>
  <c r="W6440" i="12"/>
  <c r="W6441" i="12"/>
  <c r="W6442" i="12"/>
  <c r="W6443" i="12"/>
  <c r="W6444" i="12"/>
  <c r="W6445" i="12"/>
  <c r="W6446" i="12"/>
  <c r="W6447" i="12"/>
  <c r="W6448" i="12"/>
  <c r="W6449" i="12"/>
  <c r="W6450" i="12"/>
  <c r="W6451" i="12"/>
  <c r="W6452" i="12"/>
  <c r="W6453" i="12"/>
  <c r="W6454" i="12"/>
  <c r="W6455" i="12"/>
  <c r="W6456" i="12"/>
  <c r="W6457" i="12"/>
  <c r="W6458" i="12"/>
  <c r="W6459" i="12"/>
  <c r="W6460" i="12"/>
  <c r="W6461" i="12"/>
  <c r="W6462" i="12"/>
  <c r="W6463" i="12"/>
  <c r="W6464" i="12"/>
  <c r="W6465" i="12"/>
  <c r="W6466" i="12"/>
  <c r="W6467" i="12"/>
  <c r="W6468" i="12"/>
  <c r="W6469" i="12"/>
  <c r="W6470" i="12"/>
  <c r="W6471" i="12"/>
  <c r="W6472" i="12"/>
  <c r="W6473" i="12"/>
  <c r="W6474" i="12"/>
  <c r="W6475" i="12"/>
  <c r="W6476" i="12"/>
  <c r="W6477" i="12"/>
  <c r="W6478" i="12"/>
  <c r="W6479" i="12"/>
  <c r="W6480" i="12"/>
  <c r="W6481" i="12"/>
  <c r="W6482" i="12"/>
  <c r="W6483" i="12"/>
  <c r="W6484" i="12"/>
  <c r="W6485" i="12"/>
  <c r="W6486" i="12"/>
  <c r="W6487" i="12"/>
  <c r="W6488" i="12"/>
  <c r="W6489" i="12"/>
  <c r="W6490" i="12"/>
  <c r="W6491" i="12"/>
  <c r="W6492" i="12"/>
  <c r="W6493" i="12"/>
  <c r="W6494" i="12"/>
  <c r="W6495" i="12"/>
  <c r="W6496" i="12"/>
  <c r="W6497" i="12"/>
  <c r="W6498" i="12"/>
  <c r="W6499" i="12"/>
  <c r="W6500" i="12"/>
  <c r="W6501" i="12"/>
  <c r="W6502" i="12"/>
  <c r="W6503" i="12"/>
  <c r="W6504" i="12"/>
  <c r="W6505" i="12"/>
  <c r="W6506" i="12"/>
  <c r="W6507" i="12"/>
  <c r="W6508" i="12"/>
  <c r="W6509" i="12"/>
  <c r="W6510" i="12"/>
  <c r="W6511" i="12"/>
  <c r="W6512" i="12"/>
  <c r="W6513" i="12"/>
  <c r="W6514" i="12"/>
  <c r="W6515" i="12"/>
  <c r="W6516" i="12"/>
  <c r="W6517" i="12"/>
  <c r="W6518" i="12"/>
  <c r="W6519" i="12"/>
  <c r="W6520" i="12"/>
  <c r="W6521" i="12"/>
  <c r="W6522" i="12"/>
  <c r="W6523" i="12"/>
  <c r="W6524" i="12"/>
  <c r="W6525" i="12"/>
  <c r="W6526" i="12"/>
  <c r="W6527" i="12"/>
  <c r="W6528" i="12"/>
  <c r="W6529" i="12"/>
  <c r="W6530" i="12"/>
  <c r="W6531" i="12"/>
  <c r="W6532" i="12"/>
  <c r="W6533" i="12"/>
  <c r="W6534" i="12"/>
  <c r="W6535" i="12"/>
  <c r="W6536" i="12"/>
  <c r="W6537" i="12"/>
  <c r="W6538" i="12"/>
  <c r="W6539" i="12"/>
  <c r="W6540" i="12"/>
  <c r="W6541" i="12"/>
  <c r="W6542" i="12"/>
  <c r="W6543" i="12"/>
  <c r="W6544" i="12"/>
  <c r="W6545" i="12"/>
  <c r="W6546" i="12"/>
  <c r="W6547" i="12"/>
  <c r="W6548" i="12"/>
  <c r="W6549" i="12"/>
  <c r="W6550" i="12"/>
  <c r="W6551" i="12"/>
  <c r="W6552" i="12"/>
  <c r="W6553" i="12"/>
  <c r="W6554" i="12"/>
  <c r="W6555" i="12"/>
  <c r="W6556" i="12"/>
  <c r="W6557" i="12"/>
  <c r="W6558" i="12"/>
  <c r="W6559" i="12"/>
  <c r="W6560" i="12"/>
  <c r="W6561" i="12"/>
  <c r="W6562" i="12"/>
  <c r="W6563" i="12"/>
  <c r="W6564" i="12"/>
  <c r="W6565" i="12"/>
  <c r="W6566" i="12"/>
  <c r="W6567" i="12"/>
  <c r="W6568" i="12"/>
  <c r="W6569" i="12"/>
  <c r="W6570" i="12"/>
  <c r="W6571" i="12"/>
  <c r="W6572" i="12"/>
  <c r="W6573" i="12"/>
  <c r="W6574" i="12"/>
  <c r="W6575" i="12"/>
  <c r="W6576" i="12"/>
  <c r="W6577" i="12"/>
  <c r="W6578" i="12"/>
  <c r="W6579" i="12"/>
  <c r="W6580" i="12"/>
  <c r="W6581" i="12"/>
  <c r="W6582" i="12"/>
  <c r="W6583" i="12"/>
  <c r="W6584" i="12"/>
  <c r="W6585" i="12"/>
  <c r="W6586" i="12"/>
  <c r="W6587" i="12"/>
  <c r="W6588" i="12"/>
  <c r="W6589" i="12"/>
  <c r="W6590" i="12"/>
  <c r="W6591" i="12"/>
  <c r="W6592" i="12"/>
  <c r="W6593" i="12"/>
  <c r="W6594" i="12"/>
  <c r="W6595" i="12"/>
  <c r="W6596" i="12"/>
  <c r="W6597" i="12"/>
  <c r="W6598" i="12"/>
  <c r="W6599" i="12"/>
  <c r="W6600" i="12"/>
  <c r="W6601" i="12"/>
  <c r="W6602" i="12"/>
  <c r="W6603" i="12"/>
  <c r="W6604" i="12"/>
  <c r="W6605" i="12"/>
  <c r="W6606" i="12"/>
  <c r="W6607" i="12"/>
  <c r="W6608" i="12"/>
  <c r="W6609" i="12"/>
  <c r="W6610" i="12"/>
  <c r="W6611" i="12"/>
  <c r="W6612" i="12"/>
  <c r="W6613" i="12"/>
  <c r="W6614" i="12"/>
  <c r="W6615" i="12"/>
  <c r="W6616" i="12"/>
  <c r="W6617" i="12"/>
  <c r="W6618" i="12"/>
  <c r="W6619" i="12"/>
  <c r="W6620" i="12"/>
  <c r="W6621" i="12"/>
  <c r="W6622" i="12"/>
  <c r="W6623" i="12"/>
  <c r="W6624" i="12"/>
  <c r="W6625" i="12"/>
  <c r="W6626" i="12"/>
  <c r="W6627" i="12"/>
  <c r="W6628" i="12"/>
  <c r="W6629" i="12"/>
  <c r="W6630" i="12"/>
  <c r="W6631" i="12"/>
  <c r="W6632" i="12"/>
  <c r="W6633" i="12"/>
  <c r="W6634" i="12"/>
  <c r="W6635" i="12"/>
  <c r="W6636" i="12"/>
  <c r="W6637" i="12"/>
  <c r="W6638" i="12"/>
  <c r="W6639" i="12"/>
  <c r="W6640" i="12"/>
  <c r="W6641" i="12"/>
  <c r="W6642" i="12"/>
  <c r="W6643" i="12"/>
  <c r="W6644" i="12"/>
  <c r="W6645" i="12"/>
  <c r="W6646" i="12"/>
  <c r="W6647" i="12"/>
  <c r="W6648" i="12"/>
  <c r="W6649" i="12"/>
  <c r="W6650" i="12"/>
  <c r="W6651" i="12"/>
  <c r="W6652" i="12"/>
  <c r="W6653" i="12"/>
  <c r="W6654" i="12"/>
  <c r="W6655" i="12"/>
  <c r="W6656" i="12"/>
  <c r="W6657" i="12"/>
  <c r="W6658" i="12"/>
  <c r="W6659" i="12"/>
  <c r="W6660" i="12"/>
  <c r="W6661" i="12"/>
  <c r="W6662" i="12"/>
  <c r="W6663" i="12"/>
  <c r="W6664" i="12"/>
  <c r="W6665" i="12"/>
  <c r="W6666" i="12"/>
  <c r="W6667" i="12"/>
  <c r="W6668" i="12"/>
  <c r="W6669" i="12"/>
  <c r="W6670" i="12"/>
  <c r="W6671" i="12"/>
  <c r="W6672" i="12"/>
  <c r="W6673" i="12"/>
  <c r="W6674" i="12"/>
  <c r="W6675" i="12"/>
  <c r="W6676" i="12"/>
  <c r="W6677" i="12"/>
  <c r="W6678" i="12"/>
  <c r="W6679" i="12"/>
  <c r="W6680" i="12"/>
  <c r="W6681" i="12"/>
  <c r="W6682" i="12"/>
  <c r="W6683" i="12"/>
  <c r="W6684" i="12"/>
  <c r="W6685" i="12"/>
  <c r="W6686" i="12"/>
  <c r="W6687" i="12"/>
  <c r="W6688" i="12"/>
  <c r="W6689" i="12"/>
  <c r="W6690" i="12"/>
  <c r="W6691" i="12"/>
  <c r="W6692" i="12"/>
  <c r="W6693" i="12"/>
  <c r="W6694" i="12"/>
  <c r="W6695" i="12"/>
  <c r="W6696" i="12"/>
  <c r="W6697" i="12"/>
  <c r="W6698" i="12"/>
  <c r="W6699" i="12"/>
  <c r="W6700" i="12"/>
  <c r="W6701" i="12"/>
  <c r="W6702" i="12"/>
  <c r="W6703" i="12"/>
  <c r="W6704" i="12"/>
  <c r="W6705" i="12"/>
  <c r="W6706" i="12"/>
  <c r="W6707" i="12"/>
  <c r="W6708" i="12"/>
  <c r="W6709" i="12"/>
  <c r="W6710" i="12"/>
  <c r="W6711" i="12"/>
  <c r="W6712" i="12"/>
  <c r="W6713" i="12"/>
  <c r="W6714" i="12"/>
  <c r="W6715" i="12"/>
  <c r="W6716" i="12"/>
  <c r="W6717" i="12"/>
  <c r="W6718" i="12"/>
  <c r="W6719" i="12"/>
  <c r="W6720" i="12"/>
  <c r="W6721" i="12"/>
  <c r="W6722" i="12"/>
  <c r="W6723" i="12"/>
  <c r="W6724" i="12"/>
  <c r="W6725" i="12"/>
  <c r="W6726" i="12"/>
  <c r="W6727" i="12"/>
  <c r="W6728" i="12"/>
  <c r="W6729" i="12"/>
  <c r="W6730" i="12"/>
  <c r="W6731" i="12"/>
  <c r="W6732" i="12"/>
  <c r="W6733" i="12"/>
  <c r="W6734" i="12"/>
  <c r="W6735" i="12"/>
  <c r="W6736" i="12"/>
  <c r="W6737" i="12"/>
  <c r="W6738" i="12"/>
  <c r="W6739" i="12"/>
  <c r="W6740" i="12"/>
  <c r="W6741" i="12"/>
  <c r="W6742" i="12"/>
  <c r="W6743" i="12"/>
  <c r="W6744" i="12"/>
  <c r="W6745" i="12"/>
  <c r="W6746" i="12"/>
  <c r="W6747" i="12"/>
  <c r="W6748" i="12"/>
  <c r="W6749" i="12"/>
  <c r="W6750" i="12"/>
  <c r="W6751" i="12"/>
  <c r="W6752" i="12"/>
  <c r="W6753" i="12"/>
  <c r="W6754" i="12"/>
  <c r="W6755" i="12"/>
  <c r="W6756" i="12"/>
  <c r="W6757" i="12"/>
  <c r="W6758" i="12"/>
  <c r="W6759" i="12"/>
  <c r="W6760" i="12"/>
  <c r="W6761" i="12"/>
  <c r="W6762" i="12"/>
  <c r="W6763" i="12"/>
  <c r="W6764" i="12"/>
  <c r="W6765" i="12"/>
  <c r="W6766" i="12"/>
  <c r="W6767" i="12"/>
  <c r="W6768" i="12"/>
  <c r="W6769" i="12"/>
  <c r="W6770" i="12"/>
  <c r="W6771" i="12"/>
  <c r="W6772" i="12"/>
  <c r="W6773" i="12"/>
  <c r="W6774" i="12"/>
  <c r="W6775" i="12"/>
  <c r="W6776" i="12"/>
  <c r="W6777" i="12"/>
  <c r="W6778" i="12"/>
  <c r="W6779" i="12"/>
  <c r="W6780" i="12"/>
  <c r="W6781" i="12"/>
  <c r="W6782" i="12"/>
  <c r="W6783" i="12"/>
  <c r="W6784" i="12"/>
  <c r="W6785" i="12"/>
  <c r="W6786" i="12"/>
  <c r="W6787" i="12"/>
  <c r="W6788" i="12"/>
  <c r="W6789" i="12"/>
  <c r="W6790" i="12"/>
  <c r="W6791" i="12"/>
  <c r="W6792" i="12"/>
  <c r="W6793" i="12"/>
  <c r="W6794" i="12"/>
  <c r="W6795" i="12"/>
  <c r="W6796" i="12"/>
  <c r="W6797" i="12"/>
  <c r="W6798" i="12"/>
  <c r="W6799" i="12"/>
  <c r="W6800" i="12"/>
  <c r="W6801" i="12"/>
  <c r="W6802" i="12"/>
  <c r="W6803" i="12"/>
  <c r="W6804" i="12"/>
  <c r="W6805" i="12"/>
  <c r="W6806" i="12"/>
  <c r="W6807" i="12"/>
  <c r="W6808" i="12"/>
  <c r="W6809" i="12"/>
  <c r="W6810" i="12"/>
  <c r="W6811" i="12"/>
  <c r="W6812" i="12"/>
  <c r="W6813" i="12"/>
  <c r="W6814" i="12"/>
  <c r="W6815" i="12"/>
  <c r="W6816" i="12"/>
  <c r="W6817" i="12"/>
  <c r="W6818" i="12"/>
  <c r="W6819" i="12"/>
  <c r="W6820" i="12"/>
  <c r="W6821" i="12"/>
  <c r="W6822" i="12"/>
  <c r="W6823" i="12"/>
  <c r="W6824" i="12"/>
  <c r="W6825" i="12"/>
  <c r="W6826" i="12"/>
  <c r="W6827" i="12"/>
  <c r="W6828" i="12"/>
  <c r="W6829" i="12"/>
  <c r="W6830" i="12"/>
  <c r="W6831" i="12"/>
  <c r="W6832" i="12"/>
  <c r="W6833" i="12"/>
  <c r="W6834" i="12"/>
  <c r="W6835" i="12"/>
  <c r="W6836" i="12"/>
  <c r="W6837" i="12"/>
  <c r="W6838" i="12"/>
  <c r="W6839" i="12"/>
  <c r="W6840" i="12"/>
  <c r="W6841" i="12"/>
  <c r="W6842" i="12"/>
  <c r="W6843" i="12"/>
  <c r="W6844" i="12"/>
  <c r="W6845" i="12"/>
  <c r="W6846" i="12"/>
  <c r="W6847" i="12"/>
  <c r="W6848" i="12"/>
  <c r="W6849" i="12"/>
  <c r="W6850" i="12"/>
  <c r="W6851" i="12"/>
  <c r="W6852" i="12"/>
  <c r="W6853" i="12"/>
  <c r="W6854" i="12"/>
  <c r="W6855" i="12"/>
  <c r="W6856" i="12"/>
  <c r="W6857" i="12"/>
  <c r="W6858" i="12"/>
  <c r="W6859" i="12"/>
  <c r="W6860" i="12"/>
  <c r="W6861" i="12"/>
  <c r="W6862" i="12"/>
  <c r="W6863" i="12"/>
  <c r="W6864" i="12"/>
  <c r="W6865" i="12"/>
  <c r="W6866" i="12"/>
  <c r="W6867" i="12"/>
  <c r="W6868" i="12"/>
  <c r="W6869" i="12"/>
  <c r="W6870" i="12"/>
  <c r="W6871" i="12"/>
  <c r="W6872" i="12"/>
  <c r="W6873" i="12"/>
  <c r="W6874" i="12"/>
  <c r="W6875" i="12"/>
  <c r="W6876" i="12"/>
  <c r="W6877" i="12"/>
  <c r="W6878" i="12"/>
  <c r="W6879" i="12"/>
  <c r="W6880" i="12"/>
  <c r="W6881" i="12"/>
  <c r="W6882" i="12"/>
  <c r="W6883" i="12"/>
  <c r="W6884" i="12"/>
  <c r="W6885" i="12"/>
  <c r="W6886" i="12"/>
  <c r="W6887" i="12"/>
  <c r="W6888" i="12"/>
  <c r="W6889" i="12"/>
  <c r="W6890" i="12"/>
  <c r="W6891" i="12"/>
  <c r="W6892" i="12"/>
  <c r="W6893" i="12"/>
  <c r="W6894" i="12"/>
  <c r="W6895" i="12"/>
  <c r="W6896" i="12"/>
  <c r="W6897" i="12"/>
  <c r="W6898" i="12"/>
  <c r="W6899" i="12"/>
  <c r="W6900" i="12"/>
  <c r="W6901" i="12"/>
  <c r="W6902" i="12"/>
  <c r="W6903" i="12"/>
  <c r="W6904" i="12"/>
  <c r="W6905" i="12"/>
  <c r="W6906" i="12"/>
  <c r="W6907" i="12"/>
  <c r="W6908" i="12"/>
  <c r="W6909" i="12"/>
  <c r="W6910" i="12"/>
  <c r="W6911" i="12"/>
  <c r="W6912" i="12"/>
  <c r="W6913" i="12"/>
  <c r="W6914" i="12"/>
  <c r="W6915" i="12"/>
  <c r="W6916" i="12"/>
  <c r="W6917" i="12"/>
  <c r="W6918" i="12"/>
  <c r="W6919" i="12"/>
  <c r="W6920" i="12"/>
  <c r="W6921" i="12"/>
  <c r="W6922" i="12"/>
  <c r="W6923" i="12"/>
  <c r="W6924" i="12"/>
  <c r="W6925" i="12"/>
  <c r="W6926" i="12"/>
  <c r="W6927" i="12"/>
  <c r="W6928" i="12"/>
  <c r="W6929" i="12"/>
  <c r="W6930" i="12"/>
  <c r="W6931" i="12"/>
  <c r="W6932" i="12"/>
  <c r="W6933" i="12"/>
  <c r="W6934" i="12"/>
  <c r="W6935" i="12"/>
  <c r="W6936" i="12"/>
  <c r="W6937" i="12"/>
  <c r="W6938" i="12"/>
  <c r="W6939" i="12"/>
  <c r="W6940" i="12"/>
  <c r="W6941" i="12"/>
  <c r="W6942" i="12"/>
  <c r="W6943" i="12"/>
  <c r="W6944" i="12"/>
  <c r="W6945" i="12"/>
  <c r="W6946" i="12"/>
  <c r="W6947" i="12"/>
  <c r="W6948" i="12"/>
  <c r="W6949" i="12"/>
  <c r="W6950" i="12"/>
  <c r="W6951" i="12"/>
  <c r="W6952" i="12"/>
  <c r="W6953" i="12"/>
  <c r="W6954" i="12"/>
  <c r="W6955" i="12"/>
  <c r="W6956" i="12"/>
  <c r="W6957" i="12"/>
  <c r="W6958" i="12"/>
  <c r="W6959" i="12"/>
  <c r="W6960" i="12"/>
  <c r="W6961" i="12"/>
  <c r="W6962" i="12"/>
  <c r="W6963" i="12"/>
  <c r="W6964" i="12"/>
  <c r="W6965" i="12"/>
  <c r="W6966" i="12"/>
  <c r="W6967" i="12"/>
  <c r="W6968" i="12"/>
  <c r="W6969" i="12"/>
  <c r="W6970" i="12"/>
  <c r="W6971" i="12"/>
  <c r="W6972" i="12"/>
  <c r="W6973" i="12"/>
  <c r="W6974" i="12"/>
  <c r="W6975" i="12"/>
  <c r="W6976" i="12"/>
  <c r="W6977" i="12"/>
  <c r="W6978" i="12"/>
  <c r="W6979" i="12"/>
  <c r="W6980" i="12"/>
  <c r="W6981" i="12"/>
  <c r="W6982" i="12"/>
  <c r="W6983" i="12"/>
  <c r="W6984" i="12"/>
  <c r="W6985" i="12"/>
  <c r="W6986" i="12"/>
  <c r="W6987" i="12"/>
  <c r="W6988" i="12"/>
  <c r="W6989" i="12"/>
  <c r="W6990" i="12"/>
  <c r="W6991" i="12"/>
  <c r="W6992" i="12"/>
  <c r="W6993" i="12"/>
  <c r="W6994" i="12"/>
  <c r="W6995" i="12"/>
  <c r="W6996" i="12"/>
  <c r="W6997" i="12"/>
  <c r="W6998" i="12"/>
  <c r="W6999" i="12"/>
  <c r="W7000" i="12"/>
  <c r="W7001" i="12"/>
  <c r="W7002" i="12"/>
  <c r="W7003" i="12"/>
  <c r="W7004" i="12"/>
  <c r="W7005" i="12"/>
  <c r="W7006" i="12"/>
  <c r="W7007" i="12"/>
  <c r="W7008" i="12"/>
  <c r="W7009" i="12"/>
  <c r="W7010" i="12"/>
  <c r="W7011" i="12"/>
  <c r="W7012" i="12"/>
  <c r="W7013" i="12"/>
  <c r="W7014" i="12"/>
  <c r="W7015" i="12"/>
  <c r="W7016" i="12"/>
  <c r="W7017" i="12"/>
  <c r="W7018" i="12"/>
  <c r="W7019" i="12"/>
  <c r="W7020" i="12"/>
  <c r="W7021" i="12"/>
  <c r="W7022" i="12"/>
  <c r="W7023" i="12"/>
  <c r="W7024" i="12"/>
  <c r="W7025" i="12"/>
  <c r="W7026" i="12"/>
  <c r="W7027" i="12"/>
  <c r="W7028" i="12"/>
  <c r="W7029" i="12"/>
  <c r="W7030" i="12"/>
  <c r="W7031" i="12"/>
  <c r="W7032" i="12"/>
  <c r="W7033" i="12"/>
  <c r="W7034" i="12"/>
  <c r="W7035" i="12"/>
  <c r="W7036" i="12"/>
  <c r="W7037" i="12"/>
  <c r="W7038" i="12"/>
  <c r="W7039" i="12"/>
  <c r="W7040" i="12"/>
  <c r="W7041" i="12"/>
  <c r="W7042" i="12"/>
  <c r="W7043" i="12"/>
  <c r="W7044" i="12"/>
  <c r="W7045" i="12"/>
  <c r="W7046" i="12"/>
  <c r="W7047" i="12"/>
  <c r="W7048" i="12"/>
  <c r="W7049" i="12"/>
  <c r="W7050" i="12"/>
  <c r="W7051" i="12"/>
  <c r="W7052" i="12"/>
  <c r="W7053" i="12"/>
  <c r="W7054" i="12"/>
  <c r="W7055" i="12"/>
  <c r="W7056" i="12"/>
  <c r="W7057" i="12"/>
  <c r="W7058" i="12"/>
  <c r="W7059" i="12"/>
  <c r="W7060" i="12"/>
  <c r="W7061" i="12"/>
  <c r="W7062" i="12"/>
  <c r="W7063" i="12"/>
  <c r="W7064" i="12"/>
  <c r="W7065" i="12"/>
  <c r="W7066" i="12"/>
  <c r="W7067" i="12"/>
  <c r="W7068" i="12"/>
  <c r="W7069" i="12"/>
  <c r="W7070" i="12"/>
  <c r="W7071" i="12"/>
  <c r="W7072" i="12"/>
  <c r="W7073" i="12"/>
  <c r="W7074" i="12"/>
  <c r="W7075" i="12"/>
  <c r="W7076" i="12"/>
  <c r="W7077" i="12"/>
  <c r="W7078" i="12"/>
  <c r="W7079" i="12"/>
  <c r="W7080" i="12"/>
  <c r="W7081" i="12"/>
  <c r="W7082" i="12"/>
  <c r="W7083" i="12"/>
  <c r="W7084" i="12"/>
  <c r="W7085" i="12"/>
  <c r="W7086" i="12"/>
  <c r="W7087" i="12"/>
  <c r="W7088" i="12"/>
  <c r="W7089" i="12"/>
  <c r="W7090" i="12"/>
  <c r="W7091" i="12"/>
  <c r="W7092" i="12"/>
  <c r="W7093" i="12"/>
  <c r="W7094" i="12"/>
  <c r="W7095" i="12"/>
  <c r="W7096" i="12"/>
  <c r="W7097" i="12"/>
  <c r="W7098" i="12"/>
  <c r="W7099" i="12"/>
  <c r="W7100" i="12"/>
  <c r="W7101" i="12"/>
  <c r="W7102" i="12"/>
  <c r="W7103" i="12"/>
  <c r="W7104" i="12"/>
  <c r="W7105" i="12"/>
  <c r="W7106" i="12"/>
  <c r="W7107" i="12"/>
  <c r="W7108" i="12"/>
  <c r="W7109" i="12"/>
  <c r="W7110" i="12"/>
  <c r="W7111" i="12"/>
  <c r="W7112" i="12"/>
  <c r="W7113" i="12"/>
  <c r="W7114" i="12"/>
  <c r="W7115" i="12"/>
  <c r="W7116" i="12"/>
  <c r="W7117" i="12"/>
  <c r="W7118" i="12"/>
  <c r="W7119" i="12"/>
  <c r="W7120" i="12"/>
  <c r="W7121" i="12"/>
  <c r="W7122" i="12"/>
  <c r="W7123" i="12"/>
  <c r="W7124" i="12"/>
  <c r="W7125" i="12"/>
  <c r="W7126" i="12"/>
  <c r="W7127" i="12"/>
  <c r="W7128" i="12"/>
  <c r="W7129" i="12"/>
  <c r="W7130" i="12"/>
  <c r="W7131" i="12"/>
  <c r="W7132" i="12"/>
  <c r="W7133" i="12"/>
  <c r="W7134" i="12"/>
  <c r="W7135" i="12"/>
  <c r="W7136" i="12"/>
  <c r="W7137" i="12"/>
  <c r="W7138" i="12"/>
  <c r="W7139" i="12"/>
  <c r="W7140" i="12"/>
  <c r="W7141" i="12"/>
  <c r="W7142" i="12"/>
  <c r="W7143" i="12"/>
  <c r="W7144" i="12"/>
  <c r="W7145" i="12"/>
  <c r="W7146" i="12"/>
  <c r="W7147" i="12"/>
  <c r="W7148" i="12"/>
  <c r="W7149" i="12"/>
  <c r="W7150" i="12"/>
  <c r="W7151" i="12"/>
  <c r="W7152" i="12"/>
  <c r="W7153" i="12"/>
  <c r="W7154" i="12"/>
  <c r="W7155" i="12"/>
  <c r="W7156" i="12"/>
  <c r="W7157" i="12"/>
  <c r="W7158" i="12"/>
  <c r="W7159" i="12"/>
  <c r="W7160" i="12"/>
  <c r="W7161" i="12"/>
  <c r="W7162" i="12"/>
  <c r="W7163" i="12"/>
  <c r="W7164" i="12"/>
  <c r="W7165" i="12"/>
  <c r="W7166" i="12"/>
  <c r="W7167" i="12"/>
  <c r="W7168" i="12"/>
  <c r="W7169" i="12"/>
  <c r="W7170" i="12"/>
  <c r="W7171" i="12"/>
  <c r="W7172" i="12"/>
  <c r="W7173" i="12"/>
  <c r="W7174" i="12"/>
  <c r="W7175" i="12"/>
  <c r="W7176" i="12"/>
  <c r="W7177" i="12"/>
  <c r="W7178" i="12"/>
  <c r="W7179" i="12"/>
  <c r="W7180" i="12"/>
  <c r="W7181" i="12"/>
  <c r="W7182" i="12"/>
  <c r="W7183" i="12"/>
  <c r="W7184" i="12"/>
  <c r="W7185" i="12"/>
  <c r="W7186" i="12"/>
  <c r="W7187" i="12"/>
  <c r="W7188" i="12"/>
  <c r="W7189" i="12"/>
  <c r="W7190" i="12"/>
  <c r="W7191" i="12"/>
  <c r="W7192" i="12"/>
  <c r="W7193" i="12"/>
  <c r="W7194" i="12"/>
  <c r="W7195" i="12"/>
  <c r="W7196" i="12"/>
  <c r="W7197" i="12"/>
  <c r="W7198" i="12"/>
  <c r="W7199" i="12"/>
  <c r="W7200" i="12"/>
  <c r="W7201" i="12"/>
  <c r="W7202" i="12"/>
  <c r="W7203" i="12"/>
  <c r="W7204" i="12"/>
  <c r="W7205" i="12"/>
  <c r="W7206" i="12"/>
  <c r="W7207" i="12"/>
  <c r="W7208" i="12"/>
  <c r="W7209" i="12"/>
  <c r="W7210" i="12"/>
  <c r="W7211" i="12"/>
  <c r="W7212" i="12"/>
  <c r="W7213" i="12"/>
  <c r="W7214" i="12"/>
  <c r="W7215" i="12"/>
  <c r="W7216" i="12"/>
  <c r="W7217" i="12"/>
  <c r="W7218" i="12"/>
  <c r="W7219" i="12"/>
  <c r="W7220" i="12"/>
  <c r="W7221" i="12"/>
  <c r="W7222" i="12"/>
  <c r="W7223" i="12"/>
  <c r="W7224" i="12"/>
  <c r="W7225" i="12"/>
  <c r="W7226" i="12"/>
  <c r="W7227" i="12"/>
  <c r="W7228" i="12"/>
  <c r="W7229" i="12"/>
  <c r="W7230" i="12"/>
  <c r="W7231" i="12"/>
  <c r="W7232" i="12"/>
  <c r="W7233" i="12"/>
  <c r="W7234" i="12"/>
  <c r="W7235" i="12"/>
  <c r="W7236" i="12"/>
  <c r="W7237" i="12"/>
  <c r="W7238" i="12"/>
  <c r="W7239" i="12"/>
  <c r="W7240" i="12"/>
  <c r="W7241" i="12"/>
  <c r="W7242" i="12"/>
  <c r="W7243" i="12"/>
  <c r="W7244" i="12"/>
  <c r="W7245" i="12"/>
  <c r="W7246" i="12"/>
  <c r="W7247" i="12"/>
  <c r="W7248" i="12"/>
  <c r="W7249" i="12"/>
  <c r="W7250" i="12"/>
  <c r="W7251" i="12"/>
  <c r="W7252" i="12"/>
  <c r="W7253" i="12"/>
  <c r="W7254" i="12"/>
  <c r="W7255" i="12"/>
  <c r="W7256" i="12"/>
  <c r="W7257" i="12"/>
  <c r="W7258" i="12"/>
  <c r="W7259" i="12"/>
  <c r="W7260" i="12"/>
  <c r="W7261" i="12"/>
  <c r="W7262" i="12"/>
  <c r="W7263" i="12"/>
  <c r="W7264" i="12"/>
  <c r="W7265" i="12"/>
  <c r="W7266" i="12"/>
  <c r="W7267" i="12"/>
  <c r="W7268" i="12"/>
  <c r="W7269" i="12"/>
  <c r="W7270" i="12"/>
  <c r="W7271" i="12"/>
  <c r="W7272" i="12"/>
  <c r="W7273" i="12"/>
  <c r="W7274" i="12"/>
  <c r="W7275" i="12"/>
  <c r="W7276" i="12"/>
  <c r="W7277" i="12"/>
  <c r="W7278" i="12"/>
  <c r="W7279" i="12"/>
  <c r="W7280" i="12"/>
  <c r="W7281" i="12"/>
  <c r="W7282" i="12"/>
  <c r="W7283" i="12"/>
  <c r="W7284" i="12"/>
  <c r="W7285" i="12"/>
  <c r="W7286" i="12"/>
  <c r="W7287" i="12"/>
  <c r="W7288" i="12"/>
  <c r="W7289" i="12"/>
  <c r="W7290" i="12"/>
  <c r="W7291" i="12"/>
  <c r="W7292" i="12"/>
  <c r="W7293" i="12"/>
  <c r="W7294" i="12"/>
  <c r="W7295" i="12"/>
  <c r="W7296" i="12"/>
  <c r="W7297" i="12"/>
  <c r="W7298" i="12"/>
  <c r="W7299" i="12"/>
  <c r="W7300" i="12"/>
  <c r="W7301" i="12"/>
  <c r="W7302" i="12"/>
  <c r="W7303" i="12"/>
  <c r="W7304" i="12"/>
  <c r="W7305" i="12"/>
  <c r="W7306" i="12"/>
  <c r="W7307" i="12"/>
  <c r="W7308" i="12"/>
  <c r="W7309" i="12"/>
  <c r="W7310" i="12"/>
  <c r="W7311" i="12"/>
  <c r="W7312" i="12"/>
  <c r="W7313" i="12"/>
  <c r="W7314" i="12"/>
  <c r="W7315" i="12"/>
  <c r="W7316" i="12"/>
  <c r="W7317" i="12"/>
  <c r="W7318" i="12"/>
  <c r="W7319" i="12"/>
  <c r="W7320" i="12"/>
  <c r="W7321" i="12"/>
  <c r="W7322" i="12"/>
  <c r="W7323" i="12"/>
  <c r="W7324" i="12"/>
  <c r="W7325" i="12"/>
  <c r="W7326" i="12"/>
  <c r="W7327" i="12"/>
  <c r="W7328" i="12"/>
  <c r="W7329" i="12"/>
  <c r="W7330" i="12"/>
  <c r="W7331" i="12"/>
  <c r="W7332" i="12"/>
  <c r="W7333" i="12"/>
  <c r="W7334" i="12"/>
  <c r="W7335" i="12"/>
  <c r="W7336" i="12"/>
  <c r="W7337" i="12"/>
  <c r="W7338" i="12"/>
  <c r="W7339" i="12"/>
  <c r="W7340" i="12"/>
  <c r="W7341" i="12"/>
  <c r="W7342" i="12"/>
  <c r="W7343" i="12"/>
  <c r="W7344" i="12"/>
  <c r="W7345" i="12"/>
  <c r="W7346" i="12"/>
  <c r="W7347" i="12"/>
  <c r="W7348" i="12"/>
  <c r="W7349" i="12"/>
  <c r="W7350" i="12"/>
  <c r="W7351" i="12"/>
  <c r="W7352" i="12"/>
  <c r="W7353" i="12"/>
  <c r="W7354" i="12"/>
  <c r="W7355" i="12"/>
  <c r="W7356" i="12"/>
  <c r="W7357" i="12"/>
  <c r="W7358" i="12"/>
  <c r="W7359" i="12"/>
  <c r="W7360" i="12"/>
  <c r="W7361" i="12"/>
  <c r="W7362" i="12"/>
  <c r="W7363" i="12"/>
  <c r="W7364" i="12"/>
  <c r="W7365" i="12"/>
  <c r="W7366" i="12"/>
  <c r="W7367" i="12"/>
  <c r="W7368" i="12"/>
  <c r="W7369" i="12"/>
  <c r="W7370" i="12"/>
  <c r="W7371" i="12"/>
  <c r="W7372" i="12"/>
  <c r="W7373" i="12"/>
  <c r="W7374" i="12"/>
  <c r="W7375" i="12"/>
  <c r="W7376" i="12"/>
  <c r="W7377" i="12"/>
  <c r="W7378" i="12"/>
  <c r="W7379" i="12"/>
  <c r="W7380" i="12"/>
  <c r="W7381" i="12"/>
  <c r="W7382" i="12"/>
  <c r="W7383" i="12"/>
  <c r="W7384" i="12"/>
  <c r="W7385" i="12"/>
  <c r="W7386" i="12"/>
  <c r="W7387" i="12"/>
  <c r="W7388" i="12"/>
  <c r="W7389" i="12"/>
  <c r="W7390" i="12"/>
  <c r="W7391" i="12"/>
  <c r="W7392" i="12"/>
  <c r="W7393" i="12"/>
  <c r="W7394" i="12"/>
  <c r="W7395" i="12"/>
  <c r="W7396" i="12"/>
  <c r="W7397" i="12"/>
  <c r="W7398" i="12"/>
  <c r="W7399" i="12"/>
  <c r="W7400" i="12"/>
  <c r="W7401" i="12"/>
  <c r="W7402" i="12"/>
  <c r="W7403" i="12"/>
  <c r="W7404" i="12"/>
  <c r="W7405" i="12"/>
  <c r="W7406" i="12"/>
  <c r="W7407" i="12"/>
  <c r="W7408" i="12"/>
  <c r="W7409" i="12"/>
  <c r="W7410" i="12"/>
  <c r="W7411" i="12"/>
  <c r="W7412" i="12"/>
  <c r="W7413" i="12"/>
  <c r="W7414" i="12"/>
  <c r="W7415" i="12"/>
  <c r="W7416" i="12"/>
  <c r="W7417" i="12"/>
  <c r="W7418" i="12"/>
  <c r="W7419" i="12"/>
  <c r="W7420" i="12"/>
  <c r="W7421" i="12"/>
  <c r="W7422" i="12"/>
  <c r="W7423" i="12"/>
  <c r="W7424" i="12"/>
  <c r="W7425" i="12"/>
  <c r="W7426" i="12"/>
  <c r="W7427" i="12"/>
  <c r="W7428" i="12"/>
  <c r="W7429" i="12"/>
  <c r="W7430" i="12"/>
  <c r="W7431" i="12"/>
  <c r="W7432" i="12"/>
  <c r="W7433" i="12"/>
  <c r="W7434" i="12"/>
  <c r="W7435" i="12"/>
  <c r="W7436" i="12"/>
  <c r="W7437" i="12"/>
  <c r="W7438" i="12"/>
  <c r="W7439" i="12"/>
  <c r="W7440" i="12"/>
  <c r="W7441" i="12"/>
  <c r="W7442" i="12"/>
  <c r="W7443" i="12"/>
  <c r="W7444" i="12"/>
  <c r="W7445" i="12"/>
  <c r="W7446" i="12"/>
  <c r="W7447" i="12"/>
  <c r="W7448" i="12"/>
  <c r="W7449" i="12"/>
  <c r="W7450" i="12"/>
  <c r="W7451" i="12"/>
  <c r="W7452" i="12"/>
  <c r="W7453" i="12"/>
  <c r="W7454" i="12"/>
  <c r="W7455" i="12"/>
  <c r="W7456" i="12"/>
  <c r="W7457" i="12"/>
  <c r="W7458" i="12"/>
  <c r="W7459" i="12"/>
  <c r="W7460" i="12"/>
  <c r="W7461" i="12"/>
  <c r="W7462" i="12"/>
  <c r="W7463" i="12"/>
  <c r="W7464" i="12"/>
  <c r="W7465" i="12"/>
  <c r="W7466" i="12"/>
  <c r="W7467" i="12"/>
  <c r="W7468" i="12"/>
  <c r="W7469" i="12"/>
  <c r="W7470" i="12"/>
  <c r="W7471" i="12"/>
  <c r="W7472" i="12"/>
  <c r="W7473" i="12"/>
  <c r="W7474" i="12"/>
  <c r="W7475" i="12"/>
  <c r="W7476" i="12"/>
  <c r="W7477" i="12"/>
  <c r="W7478" i="12"/>
  <c r="W7479" i="12"/>
  <c r="W7480" i="12"/>
  <c r="W7481" i="12"/>
  <c r="W7482" i="12"/>
  <c r="W7483" i="12"/>
  <c r="W7484" i="12"/>
  <c r="W7485" i="12"/>
  <c r="W7486" i="12"/>
  <c r="W7487" i="12"/>
  <c r="W7488" i="12"/>
  <c r="W7489" i="12"/>
  <c r="W7490" i="12"/>
  <c r="W7491" i="12"/>
  <c r="W7492" i="12"/>
  <c r="W7493" i="12"/>
  <c r="W7494" i="12"/>
  <c r="W7495" i="12"/>
  <c r="W7496" i="12"/>
  <c r="W7497" i="12"/>
  <c r="W7498" i="12"/>
  <c r="W7499" i="12"/>
  <c r="W7500" i="12"/>
  <c r="W7501" i="12"/>
  <c r="W7502" i="12"/>
  <c r="W7503" i="12"/>
  <c r="W7504" i="12"/>
  <c r="W7505" i="12"/>
  <c r="W7506" i="12"/>
  <c r="W7507" i="12"/>
  <c r="W7508" i="12"/>
  <c r="W7509" i="12"/>
  <c r="W7510" i="12"/>
  <c r="W7511" i="12"/>
  <c r="W7512" i="12"/>
  <c r="W7513" i="12"/>
  <c r="W7514" i="12"/>
  <c r="W7515" i="12"/>
  <c r="W7516" i="12"/>
  <c r="W7517" i="12"/>
  <c r="W7518" i="12"/>
  <c r="W7519" i="12"/>
  <c r="W7520" i="12"/>
  <c r="W7521" i="12"/>
  <c r="W7522" i="12"/>
  <c r="W7523" i="12"/>
  <c r="W7524" i="12"/>
  <c r="W7525" i="12"/>
  <c r="W7526" i="12"/>
  <c r="W7527" i="12"/>
  <c r="W7528" i="12"/>
  <c r="W7529" i="12"/>
  <c r="W7530" i="12"/>
  <c r="W7531" i="12"/>
  <c r="W7532" i="12"/>
  <c r="W7533" i="12"/>
  <c r="W7534" i="12"/>
  <c r="W7535" i="12"/>
  <c r="W7536" i="12"/>
  <c r="W7537" i="12"/>
  <c r="W7538" i="12"/>
  <c r="W7539" i="12"/>
  <c r="W7540" i="12"/>
  <c r="W7541" i="12"/>
  <c r="W7542" i="12"/>
  <c r="W7543" i="12"/>
  <c r="W7544" i="12"/>
  <c r="W7545" i="12"/>
  <c r="W7546" i="12"/>
  <c r="W7547" i="12"/>
  <c r="W7548" i="12"/>
  <c r="W7549" i="12"/>
  <c r="W7550" i="12"/>
  <c r="W7551" i="12"/>
  <c r="W7552" i="12"/>
  <c r="W7553" i="12"/>
  <c r="W7554" i="12"/>
  <c r="W7555" i="12"/>
  <c r="W7556" i="12"/>
  <c r="W7557" i="12"/>
  <c r="W7558" i="12"/>
  <c r="W7559" i="12"/>
  <c r="W7560" i="12"/>
  <c r="W7561" i="12"/>
  <c r="W7562" i="12"/>
  <c r="W7563" i="12"/>
  <c r="W7564" i="12"/>
  <c r="W7565" i="12"/>
  <c r="W7566" i="12"/>
  <c r="W7567" i="12"/>
  <c r="W7568" i="12"/>
  <c r="W7569" i="12"/>
  <c r="W7570" i="12"/>
  <c r="W7571" i="12"/>
  <c r="W7572" i="12"/>
  <c r="W7573" i="12"/>
  <c r="W7574" i="12"/>
  <c r="W7575" i="12"/>
  <c r="W7576" i="12"/>
  <c r="W7577" i="12"/>
  <c r="W7578" i="12"/>
  <c r="W7579" i="12"/>
  <c r="W7580" i="12"/>
  <c r="W7581" i="12"/>
  <c r="W7582" i="12"/>
  <c r="W7583" i="12"/>
  <c r="W7584" i="12"/>
  <c r="W7585" i="12"/>
  <c r="W7586" i="12"/>
  <c r="W7587" i="12"/>
  <c r="W7588" i="12"/>
  <c r="W7589" i="12"/>
  <c r="W7590" i="12"/>
  <c r="W7591" i="12"/>
  <c r="W7592" i="12"/>
  <c r="W7593" i="12"/>
  <c r="W7594" i="12"/>
  <c r="W7595" i="12"/>
  <c r="W7596" i="12"/>
  <c r="W7597" i="12"/>
  <c r="W7598" i="12"/>
  <c r="W7599" i="12"/>
  <c r="W7600" i="12"/>
  <c r="W7601" i="12"/>
  <c r="W7602" i="12"/>
  <c r="W7603" i="12"/>
  <c r="W7604" i="12"/>
  <c r="W7605" i="12"/>
  <c r="W7606" i="12"/>
  <c r="W7607" i="12"/>
  <c r="W7608" i="12"/>
  <c r="W7609" i="12"/>
  <c r="W7610" i="12"/>
  <c r="W7611" i="12"/>
  <c r="W7612" i="12"/>
  <c r="W7613" i="12"/>
  <c r="W7614" i="12"/>
  <c r="W7615" i="12"/>
  <c r="W7616" i="12"/>
  <c r="W7617" i="12"/>
  <c r="W7618" i="12"/>
  <c r="W7619" i="12"/>
  <c r="W7620" i="12"/>
  <c r="W7621" i="12"/>
  <c r="W7622" i="12"/>
  <c r="W7623" i="12"/>
  <c r="W7624" i="12"/>
  <c r="W7625" i="12"/>
  <c r="W7626" i="12"/>
  <c r="W7627" i="12"/>
  <c r="W7628" i="12"/>
  <c r="W7629" i="12"/>
  <c r="W7630" i="12"/>
  <c r="W7631" i="12"/>
  <c r="W7632" i="12"/>
  <c r="W7633" i="12"/>
  <c r="W7634" i="12"/>
  <c r="W7635" i="12"/>
  <c r="W7636" i="12"/>
  <c r="W7637" i="12"/>
  <c r="W7638" i="12"/>
  <c r="W7639" i="12"/>
  <c r="W7640" i="12"/>
  <c r="W7641" i="12"/>
  <c r="W7642" i="12"/>
  <c r="W7643" i="12"/>
  <c r="W7644" i="12"/>
  <c r="W7645" i="12"/>
  <c r="W7646" i="12"/>
  <c r="W7647" i="12"/>
  <c r="W7648" i="12"/>
  <c r="W7649" i="12"/>
  <c r="W7650" i="12"/>
  <c r="W7651" i="12"/>
  <c r="W7652" i="12"/>
  <c r="W7653" i="12"/>
  <c r="W7654" i="12"/>
  <c r="W7655" i="12"/>
  <c r="W7656" i="12"/>
  <c r="W7657" i="12"/>
  <c r="W7658" i="12"/>
  <c r="W7659" i="12"/>
  <c r="W7660" i="12"/>
  <c r="W7661" i="12"/>
  <c r="W7662" i="12"/>
  <c r="W7663" i="12"/>
  <c r="W7664" i="12"/>
  <c r="W7665" i="12"/>
  <c r="W7666" i="12"/>
  <c r="W7667" i="12"/>
  <c r="W7668" i="12"/>
  <c r="W7669" i="12"/>
  <c r="W7670" i="12"/>
  <c r="W7671" i="12"/>
  <c r="W7672" i="12"/>
  <c r="W7673" i="12"/>
  <c r="W7674" i="12"/>
  <c r="W7675" i="12"/>
  <c r="W7676" i="12"/>
  <c r="W7677" i="12"/>
  <c r="W7678" i="12"/>
  <c r="W7679" i="12"/>
  <c r="W7680" i="12"/>
  <c r="W7681" i="12"/>
  <c r="W7682" i="12"/>
  <c r="W7683" i="12"/>
  <c r="W7684" i="12"/>
  <c r="W7685" i="12"/>
  <c r="W7686" i="12"/>
  <c r="W7687" i="12"/>
  <c r="W7688" i="12"/>
  <c r="W7689" i="12"/>
  <c r="W7690" i="12"/>
  <c r="W7691" i="12"/>
  <c r="W7692" i="12"/>
  <c r="W7693" i="12"/>
  <c r="W7694" i="12"/>
  <c r="W7695" i="12"/>
  <c r="W7696" i="12"/>
  <c r="W7697" i="12"/>
  <c r="W7698" i="12"/>
  <c r="W7699" i="12"/>
  <c r="W7700" i="12"/>
  <c r="W7701" i="12"/>
  <c r="W7702" i="12"/>
  <c r="W7703" i="12"/>
  <c r="W7704" i="12"/>
  <c r="W7705" i="12"/>
  <c r="W7706" i="12"/>
  <c r="W7707" i="12"/>
  <c r="W7708" i="12"/>
  <c r="W7709" i="12"/>
  <c r="W7710" i="12"/>
  <c r="W7711" i="12"/>
  <c r="W7712" i="12"/>
  <c r="W7713" i="12"/>
  <c r="W7714" i="12"/>
  <c r="W7715" i="12"/>
  <c r="W7716" i="12"/>
  <c r="W7717" i="12"/>
  <c r="W7718" i="12"/>
  <c r="W7719" i="12"/>
  <c r="W7720" i="12"/>
  <c r="W7721" i="12"/>
  <c r="W7722" i="12"/>
  <c r="W7723" i="12"/>
  <c r="W7724" i="12"/>
  <c r="W7725" i="12"/>
  <c r="W7726" i="12"/>
  <c r="W7727" i="12"/>
  <c r="W7728" i="12"/>
  <c r="W7729" i="12"/>
  <c r="W7730" i="12"/>
  <c r="W7731" i="12"/>
  <c r="W7732" i="12"/>
  <c r="W7733" i="12"/>
  <c r="W7734" i="12"/>
  <c r="W7735" i="12"/>
  <c r="W7736" i="12"/>
  <c r="W7737" i="12"/>
  <c r="W7738" i="12"/>
  <c r="W7739" i="12"/>
  <c r="W7740" i="12"/>
  <c r="W7741" i="12"/>
  <c r="W7742" i="12"/>
  <c r="W7743" i="12"/>
  <c r="W7744" i="12"/>
  <c r="W7745" i="12"/>
  <c r="W7746" i="12"/>
  <c r="W7747" i="12"/>
  <c r="W7748" i="12"/>
  <c r="W7749" i="12"/>
  <c r="W7750" i="12"/>
  <c r="W7751" i="12"/>
  <c r="W7752" i="12"/>
  <c r="W7753" i="12"/>
  <c r="W7754" i="12"/>
  <c r="W7755" i="12"/>
  <c r="W7756" i="12"/>
  <c r="W7757" i="12"/>
  <c r="W7758" i="12"/>
  <c r="W7759" i="12"/>
  <c r="W7760" i="12"/>
  <c r="W7761" i="12"/>
  <c r="W7762" i="12"/>
  <c r="W7763" i="12"/>
  <c r="W7764" i="12"/>
  <c r="W7765" i="12"/>
  <c r="W7766" i="12"/>
  <c r="W7767" i="12"/>
  <c r="W7768" i="12"/>
  <c r="W7769" i="12"/>
  <c r="W7770" i="12"/>
  <c r="W7771" i="12"/>
  <c r="W7772" i="12"/>
  <c r="W7773" i="12"/>
  <c r="W7774" i="12"/>
  <c r="W7775" i="12"/>
  <c r="W7776" i="12"/>
  <c r="W7777" i="12"/>
  <c r="W7778" i="12"/>
  <c r="W7779" i="12"/>
  <c r="W7780" i="12"/>
  <c r="W7781" i="12"/>
  <c r="W7782" i="12"/>
  <c r="W7783" i="12"/>
  <c r="W7784" i="12"/>
  <c r="W7785" i="12"/>
  <c r="W7786" i="12"/>
  <c r="W7787" i="12"/>
  <c r="W7788" i="12"/>
  <c r="W7789" i="12"/>
  <c r="W7790" i="12"/>
  <c r="W7791" i="12"/>
  <c r="W7792" i="12"/>
  <c r="W7793" i="12"/>
  <c r="W7794" i="12"/>
  <c r="W7795" i="12"/>
  <c r="W7796" i="12"/>
  <c r="W7797" i="12"/>
  <c r="W7798" i="12"/>
  <c r="W7799" i="12"/>
  <c r="W7800" i="12"/>
  <c r="W7801" i="12"/>
  <c r="W7802" i="12"/>
  <c r="W7803" i="12"/>
  <c r="W7804" i="12"/>
  <c r="W7805" i="12"/>
  <c r="W7806" i="12"/>
  <c r="W7807" i="12"/>
  <c r="W7808" i="12"/>
  <c r="W7809" i="12"/>
  <c r="W7810" i="12"/>
  <c r="W7811" i="12"/>
  <c r="W7812" i="12"/>
  <c r="W7813" i="12"/>
  <c r="W7814" i="12"/>
  <c r="W7815" i="12"/>
  <c r="W7816" i="12"/>
  <c r="W7817" i="12"/>
  <c r="W7818" i="12"/>
  <c r="W7819" i="12"/>
  <c r="W7820" i="12"/>
  <c r="W7821" i="12"/>
  <c r="W7822" i="12"/>
  <c r="W7823" i="12"/>
  <c r="W7824" i="12"/>
  <c r="W7825" i="12"/>
  <c r="W7826" i="12"/>
  <c r="W7827" i="12"/>
  <c r="W7828" i="12"/>
  <c r="W7829" i="12"/>
  <c r="W7830" i="12"/>
  <c r="W7831" i="12"/>
  <c r="W7832" i="12"/>
  <c r="W7833" i="12"/>
  <c r="W7834" i="12"/>
  <c r="W7835" i="12"/>
  <c r="W7836" i="12"/>
  <c r="W7837" i="12"/>
  <c r="W7838" i="12"/>
  <c r="W7839" i="12"/>
  <c r="W7840" i="12"/>
  <c r="W7841" i="12"/>
  <c r="W7842" i="12"/>
  <c r="W7843" i="12"/>
  <c r="W7844" i="12"/>
  <c r="W7845" i="12"/>
  <c r="W7846" i="12"/>
  <c r="W7847" i="12"/>
  <c r="W7848" i="12"/>
  <c r="W7849" i="12"/>
  <c r="W7850" i="12"/>
  <c r="W7851" i="12"/>
  <c r="W7852" i="12"/>
  <c r="W7853" i="12"/>
  <c r="W7854" i="12"/>
  <c r="W7855" i="12"/>
  <c r="W7856" i="12"/>
  <c r="W7857" i="12"/>
  <c r="W7858" i="12"/>
  <c r="W7859" i="12"/>
  <c r="W7860" i="12"/>
  <c r="W7861" i="12"/>
  <c r="W7862" i="12"/>
  <c r="W7863" i="12"/>
  <c r="W7864" i="12"/>
  <c r="W7865" i="12"/>
  <c r="W7866" i="12"/>
  <c r="W7867" i="12"/>
  <c r="W7868" i="12"/>
  <c r="W7869" i="12"/>
  <c r="W7870" i="12"/>
  <c r="W7871" i="12"/>
  <c r="W7872" i="12"/>
  <c r="W7873" i="12"/>
  <c r="W7874" i="12"/>
  <c r="W7875" i="12"/>
  <c r="W7876" i="12"/>
  <c r="W7877" i="12"/>
  <c r="W7878" i="12"/>
  <c r="W7879" i="12"/>
  <c r="W7880" i="12"/>
  <c r="W7881" i="12"/>
  <c r="W7882" i="12"/>
  <c r="W7883" i="12"/>
  <c r="W7884" i="12"/>
  <c r="W7885" i="12"/>
  <c r="W7886" i="12"/>
  <c r="W7887" i="12"/>
  <c r="W7888" i="12"/>
  <c r="W7889" i="12"/>
  <c r="W7890" i="12"/>
  <c r="W7891" i="12"/>
  <c r="W7892" i="12"/>
  <c r="W7893" i="12"/>
  <c r="W7894" i="12"/>
  <c r="W7895" i="12"/>
  <c r="W7896" i="12"/>
  <c r="W7897" i="12"/>
  <c r="W7898" i="12"/>
  <c r="W7899" i="12"/>
  <c r="W7900" i="12"/>
  <c r="W7901" i="12"/>
  <c r="W7902" i="12"/>
  <c r="W7903" i="12"/>
  <c r="W7904" i="12"/>
  <c r="W7905" i="12"/>
  <c r="W7906" i="12"/>
  <c r="W7907" i="12"/>
  <c r="W7908" i="12"/>
  <c r="W7909" i="12"/>
  <c r="W7910" i="12"/>
  <c r="W7911" i="12"/>
  <c r="W7912" i="12"/>
  <c r="W7913" i="12"/>
  <c r="W7914" i="12"/>
  <c r="W7915" i="12"/>
  <c r="W7916" i="12"/>
  <c r="W7917" i="12"/>
  <c r="W7918" i="12"/>
  <c r="W7919" i="12"/>
  <c r="W7920" i="12"/>
  <c r="W7921" i="12"/>
  <c r="W7922" i="12"/>
  <c r="W7923" i="12"/>
  <c r="W7924" i="12"/>
  <c r="W7925" i="12"/>
  <c r="W7926" i="12"/>
  <c r="W7927" i="12"/>
  <c r="W7928" i="12"/>
  <c r="W7929" i="12"/>
  <c r="W7930" i="12"/>
  <c r="W7931" i="12"/>
  <c r="W7932" i="12"/>
  <c r="W7933" i="12"/>
  <c r="W7934" i="12"/>
  <c r="W7935" i="12"/>
  <c r="W7936" i="12"/>
  <c r="W7937" i="12"/>
  <c r="W7938" i="12"/>
  <c r="W7939" i="12"/>
  <c r="W7940" i="12"/>
  <c r="W7941" i="12"/>
  <c r="W7942" i="12"/>
  <c r="W7943" i="12"/>
  <c r="W7944" i="12"/>
  <c r="W7945" i="12"/>
  <c r="W7946" i="12"/>
  <c r="W7947" i="12"/>
  <c r="W7948" i="12"/>
  <c r="W7949" i="12"/>
  <c r="W7950" i="12"/>
  <c r="W7951" i="12"/>
  <c r="W7952" i="12"/>
  <c r="W7953" i="12"/>
  <c r="W7954" i="12"/>
  <c r="W7955" i="12"/>
  <c r="W7956" i="12"/>
  <c r="W7957" i="12"/>
  <c r="W7958" i="12"/>
  <c r="W7959" i="12"/>
  <c r="W7960" i="12"/>
  <c r="W7961" i="12"/>
  <c r="W7962" i="12"/>
  <c r="W7963" i="12"/>
  <c r="W7964" i="12"/>
  <c r="W7965" i="12"/>
  <c r="W7966" i="12"/>
  <c r="W7967" i="12"/>
  <c r="W7968" i="12"/>
  <c r="W7969" i="12"/>
  <c r="W7970" i="12"/>
  <c r="W7971" i="12"/>
  <c r="W7972" i="12"/>
  <c r="W7973" i="12"/>
  <c r="W7974" i="12"/>
  <c r="W7975" i="12"/>
  <c r="W7976" i="12"/>
  <c r="W7977" i="12"/>
  <c r="W7978" i="12"/>
  <c r="W7979" i="12"/>
  <c r="W7980" i="12"/>
  <c r="W7981" i="12"/>
  <c r="W7982" i="12"/>
  <c r="W7983" i="12"/>
  <c r="W7984" i="12"/>
  <c r="W7985" i="12"/>
  <c r="W7986" i="12"/>
  <c r="W7987" i="12"/>
  <c r="W7988" i="12"/>
  <c r="W7989" i="12"/>
  <c r="W7990" i="12"/>
  <c r="W7991" i="12"/>
  <c r="W7992" i="12"/>
  <c r="W7993" i="12"/>
  <c r="W7994" i="12"/>
  <c r="W7995" i="12"/>
  <c r="W7996" i="12"/>
  <c r="W7997" i="12"/>
  <c r="W7998" i="12"/>
  <c r="W7999" i="12"/>
  <c r="W8000" i="12"/>
  <c r="W8001" i="12"/>
  <c r="W8002" i="12"/>
  <c r="W8003" i="12"/>
  <c r="W8004" i="12"/>
  <c r="W8005" i="12"/>
  <c r="W8006" i="12"/>
  <c r="W8007" i="12"/>
  <c r="W8008" i="12"/>
  <c r="W8009" i="12"/>
  <c r="W8010" i="12"/>
  <c r="W8011" i="12"/>
  <c r="W8012" i="12"/>
  <c r="W8013" i="12"/>
  <c r="W8014" i="12"/>
  <c r="W8015" i="12"/>
  <c r="W8016" i="12"/>
  <c r="W8017" i="12"/>
  <c r="W8018" i="12"/>
  <c r="W8019" i="12"/>
  <c r="W8020" i="12"/>
  <c r="W8021" i="12"/>
  <c r="W8022" i="12"/>
  <c r="W8023" i="12"/>
  <c r="W8024" i="12"/>
  <c r="W8025" i="12"/>
  <c r="W8026" i="12"/>
  <c r="W8027" i="12"/>
  <c r="W8028" i="12"/>
  <c r="W8029" i="12"/>
  <c r="W8030" i="12"/>
  <c r="W8031" i="12"/>
  <c r="W8032" i="12"/>
  <c r="W8033" i="12"/>
  <c r="W8034" i="12"/>
  <c r="W8035" i="12"/>
  <c r="W8036" i="12"/>
  <c r="W8037" i="12"/>
  <c r="W8038" i="12"/>
  <c r="W8039" i="12"/>
  <c r="W8040" i="12"/>
  <c r="W8041" i="12"/>
  <c r="W8042" i="12"/>
  <c r="W8043" i="12"/>
  <c r="W8044" i="12"/>
  <c r="W8045" i="12"/>
  <c r="W8046" i="12"/>
  <c r="W8047" i="12"/>
  <c r="W8048" i="12"/>
  <c r="W8049" i="12"/>
  <c r="W8050" i="12"/>
  <c r="W8051" i="12"/>
  <c r="W8052" i="12"/>
  <c r="W8053" i="12"/>
  <c r="W8054" i="12"/>
  <c r="W8055" i="12"/>
  <c r="W8056" i="12"/>
  <c r="W8057" i="12"/>
  <c r="W8058" i="12"/>
  <c r="W8059" i="12"/>
  <c r="W8060" i="12"/>
  <c r="W8061" i="12"/>
  <c r="W8062" i="12"/>
  <c r="W8063" i="12"/>
  <c r="W8064" i="12"/>
  <c r="W8065" i="12"/>
  <c r="W8066" i="12"/>
  <c r="W8067" i="12"/>
  <c r="W8068" i="12"/>
  <c r="W8069" i="12"/>
  <c r="W8070" i="12"/>
  <c r="W8071" i="12"/>
  <c r="W8072" i="12"/>
  <c r="W8073" i="12"/>
  <c r="W8074" i="12"/>
  <c r="W8075" i="12"/>
  <c r="W8076" i="12"/>
  <c r="W8077" i="12"/>
  <c r="W8078" i="12"/>
  <c r="W8079" i="12"/>
  <c r="W8080" i="12"/>
  <c r="W8081" i="12"/>
  <c r="W8082" i="12"/>
  <c r="W8083" i="12"/>
  <c r="W8084" i="12"/>
  <c r="W8085" i="12"/>
  <c r="W8086" i="12"/>
  <c r="W8087" i="12"/>
  <c r="W8088" i="12"/>
  <c r="W8089" i="12"/>
  <c r="W8090" i="12"/>
  <c r="W8091" i="12"/>
  <c r="W8092" i="12"/>
  <c r="W8093" i="12"/>
  <c r="W8094" i="12"/>
  <c r="W8095" i="12"/>
  <c r="W8096" i="12"/>
  <c r="W8097" i="12"/>
  <c r="W8098" i="12"/>
  <c r="W8099" i="12"/>
  <c r="W8100" i="12"/>
  <c r="W8101" i="12"/>
  <c r="W8102" i="12"/>
  <c r="W8103" i="12"/>
  <c r="W8104" i="12"/>
  <c r="W8105" i="12"/>
  <c r="W8106" i="12"/>
  <c r="W8107" i="12"/>
  <c r="W8108" i="12"/>
  <c r="W8109" i="12"/>
  <c r="W8110" i="12"/>
  <c r="W8111" i="12"/>
  <c r="W8112" i="12"/>
  <c r="W8113" i="12"/>
  <c r="W8114" i="12"/>
  <c r="W8115" i="12"/>
  <c r="W8116" i="12"/>
  <c r="W8117" i="12"/>
  <c r="W8118" i="12"/>
  <c r="W8119" i="12"/>
  <c r="W8120" i="12"/>
  <c r="W8121" i="12"/>
  <c r="W8122" i="12"/>
  <c r="W8123" i="12"/>
  <c r="W8124" i="12"/>
  <c r="W8125" i="12"/>
  <c r="W8126" i="12"/>
  <c r="W8127" i="12"/>
  <c r="W8128" i="12"/>
  <c r="W8129" i="12"/>
  <c r="W8130" i="12"/>
  <c r="W8131" i="12"/>
  <c r="W8132" i="12"/>
  <c r="W8133" i="12"/>
  <c r="W8134" i="12"/>
  <c r="W8135" i="12"/>
  <c r="W8136" i="12"/>
  <c r="W8137" i="12"/>
  <c r="W8138" i="12"/>
  <c r="W8139" i="12"/>
  <c r="W8140" i="12"/>
  <c r="W8141" i="12"/>
  <c r="W8142" i="12"/>
  <c r="W8143" i="12"/>
  <c r="W8144" i="12"/>
  <c r="W8145" i="12"/>
  <c r="W8146" i="12"/>
  <c r="W8147" i="12"/>
  <c r="W8148" i="12"/>
  <c r="W8149" i="12"/>
  <c r="W8150" i="12"/>
  <c r="W8151" i="12"/>
  <c r="W8152" i="12"/>
  <c r="W8153" i="12"/>
  <c r="W8154" i="12"/>
  <c r="W8155" i="12"/>
  <c r="W8156" i="12"/>
  <c r="W8157" i="12"/>
  <c r="W8158" i="12"/>
  <c r="W8159" i="12"/>
  <c r="W8160" i="12"/>
  <c r="W8161" i="12"/>
  <c r="W8162" i="12"/>
  <c r="W8163" i="12"/>
  <c r="W8164" i="12"/>
  <c r="W8165" i="12"/>
  <c r="W8166" i="12"/>
  <c r="W8167" i="12"/>
  <c r="W8168" i="12"/>
  <c r="W8169" i="12"/>
  <c r="W8170" i="12"/>
  <c r="W8171" i="12"/>
  <c r="W8172" i="12"/>
  <c r="W8173" i="12"/>
  <c r="W8174" i="12"/>
  <c r="W8175" i="12"/>
  <c r="W8176" i="12"/>
  <c r="W8177" i="12"/>
  <c r="W8178" i="12"/>
  <c r="W8179" i="12"/>
  <c r="W8180" i="12"/>
  <c r="W8181" i="12"/>
  <c r="W8182" i="12"/>
  <c r="W8183" i="12"/>
  <c r="W8184" i="12"/>
  <c r="W8185" i="12"/>
  <c r="W8186" i="12"/>
  <c r="W8187" i="12"/>
  <c r="W8188" i="12"/>
  <c r="W8189" i="12"/>
  <c r="W8190" i="12"/>
  <c r="W8191" i="12"/>
  <c r="W8192" i="12"/>
  <c r="W8193" i="12"/>
  <c r="W8194" i="12"/>
  <c r="W8195" i="12"/>
  <c r="W8196" i="12"/>
  <c r="W8197" i="12"/>
  <c r="W8198" i="12"/>
  <c r="W8199" i="12"/>
  <c r="W8200" i="12"/>
  <c r="W8201" i="12"/>
  <c r="W8202" i="12"/>
  <c r="W8203" i="12"/>
  <c r="W8204" i="12"/>
  <c r="W8205" i="12"/>
  <c r="W8206" i="12"/>
  <c r="W8207" i="12"/>
  <c r="W8208" i="12"/>
  <c r="W8209" i="12"/>
  <c r="W8210" i="12"/>
  <c r="W8211" i="12"/>
  <c r="W8212" i="12"/>
  <c r="W8213" i="12"/>
  <c r="W8214" i="12"/>
  <c r="W8215" i="12"/>
  <c r="W8216" i="12"/>
  <c r="W8217" i="12"/>
  <c r="W8218" i="12"/>
  <c r="W8219" i="12"/>
  <c r="W8220" i="12"/>
  <c r="W8221" i="12"/>
  <c r="W8222" i="12"/>
  <c r="W8223" i="12"/>
  <c r="W8224" i="12"/>
  <c r="W8225" i="12"/>
  <c r="W8226" i="12"/>
  <c r="W8227" i="12"/>
  <c r="W8228" i="12"/>
  <c r="W8229" i="12"/>
  <c r="W8230" i="12"/>
  <c r="W8231" i="12"/>
  <c r="W8232" i="12"/>
  <c r="W8233" i="12"/>
  <c r="W8234" i="12"/>
  <c r="W8235" i="12"/>
  <c r="W8236" i="12"/>
  <c r="W8237" i="12"/>
  <c r="W8238" i="12"/>
  <c r="W8239" i="12"/>
  <c r="W8240" i="12"/>
  <c r="W8241" i="12"/>
  <c r="W8242" i="12"/>
  <c r="W8243" i="12"/>
  <c r="W8244" i="12"/>
  <c r="W8245" i="12"/>
  <c r="W8246" i="12"/>
  <c r="W8247" i="12"/>
  <c r="W8248" i="12"/>
  <c r="W8249" i="12"/>
  <c r="W8250" i="12"/>
  <c r="W8251" i="12"/>
  <c r="W8252" i="12"/>
  <c r="W8253" i="12"/>
  <c r="W8254" i="12"/>
  <c r="W8255" i="12"/>
  <c r="W8256" i="12"/>
  <c r="W8257" i="12"/>
  <c r="W8258" i="12"/>
  <c r="W8259" i="12"/>
  <c r="W8260" i="12"/>
  <c r="W8261" i="12"/>
  <c r="W8262" i="12"/>
  <c r="W8263" i="12"/>
  <c r="W8264" i="12"/>
  <c r="W8265" i="12"/>
  <c r="W8266" i="12"/>
  <c r="W8267" i="12"/>
  <c r="W8268" i="12"/>
  <c r="W8269" i="12"/>
  <c r="W8270" i="12"/>
  <c r="W8271" i="12"/>
  <c r="W8272" i="12"/>
  <c r="W8273" i="12"/>
  <c r="W8274" i="12"/>
  <c r="W8275" i="12"/>
  <c r="W8276" i="12"/>
  <c r="W8277" i="12"/>
  <c r="W8278" i="12"/>
  <c r="W8279" i="12"/>
  <c r="W8280" i="12"/>
  <c r="W8281" i="12"/>
  <c r="W8282" i="12"/>
  <c r="W8283" i="12"/>
  <c r="W8284" i="12"/>
  <c r="W8285" i="12"/>
  <c r="W8286" i="12"/>
  <c r="W8287" i="12"/>
  <c r="W8288" i="12"/>
  <c r="W8289" i="12"/>
  <c r="W8290" i="12"/>
  <c r="W8291" i="12"/>
  <c r="W8292" i="12"/>
  <c r="W8293" i="12"/>
  <c r="W8294" i="12"/>
  <c r="W8295" i="12"/>
  <c r="W8296" i="12"/>
  <c r="W8297" i="12"/>
  <c r="W8298" i="12"/>
  <c r="W8299" i="12"/>
  <c r="W8300" i="12"/>
  <c r="W8301" i="12"/>
  <c r="W8302" i="12"/>
  <c r="W8303" i="12"/>
  <c r="W8304" i="12"/>
  <c r="W8305" i="12"/>
  <c r="W8306" i="12"/>
  <c r="W8307" i="12"/>
  <c r="W8308" i="12"/>
  <c r="W8309" i="12"/>
  <c r="W8310" i="12"/>
  <c r="W8311" i="12"/>
  <c r="W8312" i="12"/>
  <c r="W8313" i="12"/>
  <c r="W8314" i="12"/>
  <c r="W8315" i="12"/>
  <c r="W8316" i="12"/>
  <c r="W8317" i="12"/>
  <c r="W8318" i="12"/>
  <c r="W8319" i="12"/>
  <c r="W8320" i="12"/>
  <c r="W8321" i="12"/>
  <c r="W8322" i="12"/>
  <c r="W8323" i="12"/>
  <c r="W8324" i="12"/>
  <c r="W8325" i="12"/>
  <c r="W8326" i="12"/>
  <c r="W8327" i="12"/>
  <c r="W8328" i="12"/>
  <c r="W8329" i="12"/>
  <c r="W8330" i="12"/>
  <c r="W8331" i="12"/>
  <c r="W8332" i="12"/>
  <c r="W8333" i="12"/>
  <c r="W8334" i="12"/>
  <c r="W8335" i="12"/>
  <c r="W8336" i="12"/>
  <c r="W8337" i="12"/>
  <c r="W8338" i="12"/>
  <c r="W8339" i="12"/>
  <c r="W8340" i="12"/>
  <c r="W8341" i="12"/>
  <c r="W8342" i="12"/>
  <c r="W8343" i="12"/>
  <c r="W8344" i="12"/>
  <c r="W8345" i="12"/>
  <c r="W8346" i="12"/>
  <c r="W8347" i="12"/>
  <c r="W8348" i="12"/>
  <c r="W8349" i="12"/>
  <c r="W8350" i="12"/>
  <c r="W8351" i="12"/>
  <c r="W8352" i="12"/>
  <c r="W8353" i="12"/>
  <c r="W8354" i="12"/>
  <c r="W8355" i="12"/>
  <c r="W8356" i="12"/>
  <c r="W8357" i="12"/>
  <c r="W8358" i="12"/>
  <c r="W8359" i="12"/>
  <c r="W8360" i="12"/>
  <c r="W8361" i="12"/>
  <c r="W8362" i="12"/>
  <c r="W8363" i="12"/>
  <c r="W8364" i="12"/>
  <c r="W8365" i="12"/>
  <c r="W8366" i="12"/>
  <c r="W8367" i="12"/>
  <c r="W8368" i="12"/>
  <c r="W8369" i="12"/>
  <c r="W8370" i="12"/>
  <c r="W8371" i="12"/>
  <c r="W8372" i="12"/>
  <c r="W8373" i="12"/>
  <c r="W8374" i="12"/>
  <c r="W8375" i="12"/>
  <c r="W8376" i="12"/>
  <c r="W8377" i="12"/>
  <c r="W8378" i="12"/>
  <c r="W8379" i="12"/>
  <c r="W8380" i="12"/>
  <c r="W8381" i="12"/>
  <c r="W8382" i="12"/>
  <c r="W8383" i="12"/>
  <c r="W8384" i="12"/>
  <c r="W8385" i="12"/>
  <c r="W8386" i="12"/>
  <c r="W8387" i="12"/>
  <c r="W8388" i="12"/>
  <c r="W8389" i="12"/>
  <c r="W8390" i="12"/>
  <c r="W8391" i="12"/>
  <c r="W8392" i="12"/>
  <c r="W8393" i="12"/>
  <c r="W8394" i="12"/>
  <c r="W8395" i="12"/>
  <c r="W8396" i="12"/>
  <c r="W8397" i="12"/>
  <c r="W8398" i="12"/>
  <c r="W8399" i="12"/>
  <c r="W8400" i="12"/>
  <c r="W8401" i="12"/>
  <c r="W8402" i="12"/>
  <c r="W8403" i="12"/>
  <c r="W8404" i="12"/>
  <c r="W8405" i="12"/>
  <c r="W8406" i="12"/>
  <c r="W8407" i="12"/>
  <c r="W8408" i="12"/>
  <c r="W8409" i="12"/>
  <c r="W8410" i="12"/>
  <c r="W8411" i="12"/>
  <c r="W8412" i="12"/>
  <c r="W8413" i="12"/>
  <c r="W8414" i="12"/>
  <c r="W8415" i="12"/>
  <c r="W8416" i="12"/>
  <c r="W8417" i="12"/>
  <c r="W8418" i="12"/>
  <c r="W8419" i="12"/>
  <c r="W8420" i="12"/>
  <c r="W8421" i="12"/>
  <c r="W8422" i="12"/>
  <c r="W8423" i="12"/>
  <c r="W8424" i="12"/>
  <c r="W8425" i="12"/>
  <c r="W8426" i="12"/>
  <c r="W8427" i="12"/>
  <c r="W8428" i="12"/>
  <c r="W8429" i="12"/>
  <c r="W8430" i="12"/>
  <c r="W8431" i="12"/>
  <c r="W8432" i="12"/>
  <c r="W8433" i="12"/>
  <c r="W8434" i="12"/>
  <c r="W8435" i="12"/>
  <c r="W8436" i="12"/>
  <c r="W8437" i="12"/>
  <c r="W8438" i="12"/>
  <c r="W8439" i="12"/>
  <c r="W8440" i="12"/>
  <c r="W8441" i="12"/>
  <c r="W8442" i="12"/>
  <c r="W8443" i="12"/>
  <c r="W8444" i="12"/>
  <c r="W8445" i="12"/>
  <c r="W8446" i="12"/>
  <c r="W8447" i="12"/>
  <c r="W8448" i="12"/>
  <c r="W8449" i="12"/>
  <c r="W8450" i="12"/>
  <c r="W8451" i="12"/>
  <c r="W8452" i="12"/>
  <c r="W8453" i="12"/>
  <c r="W8454" i="12"/>
  <c r="W8455" i="12"/>
  <c r="W8456" i="12"/>
  <c r="W8457" i="12"/>
  <c r="W8458" i="12"/>
  <c r="W8459" i="12"/>
  <c r="W8460" i="12"/>
  <c r="W8461" i="12"/>
  <c r="W8462" i="12"/>
  <c r="W8463" i="12"/>
  <c r="W8464" i="12"/>
  <c r="W8465" i="12"/>
  <c r="W8466" i="12"/>
  <c r="W8467" i="12"/>
  <c r="W8468" i="12"/>
  <c r="W8469" i="12"/>
  <c r="W8470" i="12"/>
  <c r="W8471" i="12"/>
  <c r="W8472" i="12"/>
  <c r="W8473" i="12"/>
  <c r="W8474" i="12"/>
  <c r="W8475" i="12"/>
  <c r="W8476" i="12"/>
  <c r="W8477" i="12"/>
  <c r="W8478" i="12"/>
  <c r="W8479" i="12"/>
  <c r="W8480" i="12"/>
  <c r="W8481" i="12"/>
  <c r="W8482" i="12"/>
  <c r="W8483" i="12"/>
  <c r="W8484" i="12"/>
  <c r="W8485" i="12"/>
  <c r="W8486" i="12"/>
  <c r="W8487" i="12"/>
  <c r="W8488" i="12"/>
  <c r="W8489" i="12"/>
  <c r="W8490" i="12"/>
  <c r="W8491" i="12"/>
  <c r="W8492" i="12"/>
  <c r="W8493" i="12"/>
  <c r="W8494" i="12"/>
  <c r="W8495" i="12"/>
  <c r="W8496" i="12"/>
  <c r="W8497" i="12"/>
  <c r="W8498" i="12"/>
  <c r="W8499" i="12"/>
  <c r="W8500" i="12"/>
  <c r="W8501" i="12"/>
  <c r="W8502" i="12"/>
  <c r="W8503" i="12"/>
  <c r="W8504" i="12"/>
  <c r="W8505" i="12"/>
  <c r="W8506" i="12"/>
  <c r="W8507" i="12"/>
  <c r="W8508" i="12"/>
  <c r="W8509" i="12"/>
  <c r="W8510" i="12"/>
  <c r="W8511" i="12"/>
  <c r="W8512" i="12"/>
  <c r="W8513" i="12"/>
  <c r="W8514" i="12"/>
  <c r="W8515" i="12"/>
  <c r="W8516" i="12"/>
  <c r="W8517" i="12"/>
  <c r="W8518" i="12"/>
  <c r="W8519" i="12"/>
  <c r="W8520" i="12"/>
  <c r="W8521" i="12"/>
  <c r="W8522" i="12"/>
  <c r="W8523" i="12"/>
  <c r="W8524" i="12"/>
  <c r="W8525" i="12"/>
  <c r="W8526" i="12"/>
  <c r="W8527" i="12"/>
  <c r="W8528" i="12"/>
  <c r="W8529" i="12"/>
  <c r="W8530" i="12"/>
  <c r="W8531" i="12"/>
  <c r="W8532" i="12"/>
  <c r="W8533" i="12"/>
  <c r="W8534" i="12"/>
  <c r="W8535" i="12"/>
  <c r="W8536" i="12"/>
  <c r="W8537" i="12"/>
  <c r="W8538" i="12"/>
  <c r="W8539" i="12"/>
  <c r="W8540" i="12"/>
  <c r="W8541" i="12"/>
  <c r="W8542" i="12"/>
  <c r="W8543" i="12"/>
  <c r="W8544" i="12"/>
  <c r="W8545" i="12"/>
  <c r="W8546" i="12"/>
  <c r="W8547" i="12"/>
  <c r="W8548" i="12"/>
  <c r="W8549" i="12"/>
  <c r="W8550" i="12"/>
  <c r="W8551" i="12"/>
  <c r="W8552" i="12"/>
  <c r="W8553" i="12"/>
  <c r="W8554" i="12"/>
  <c r="W8555" i="12"/>
  <c r="W8556" i="12"/>
  <c r="W8557" i="12"/>
  <c r="W8558" i="12"/>
  <c r="W8559" i="12"/>
  <c r="W8560" i="12"/>
  <c r="W8561" i="12"/>
  <c r="W8562" i="12"/>
  <c r="W8563" i="12"/>
  <c r="W8564" i="12"/>
  <c r="W8565" i="12"/>
  <c r="W8566" i="12"/>
  <c r="W8567" i="12"/>
  <c r="W8568" i="12"/>
  <c r="W8569" i="12"/>
  <c r="W8570" i="12"/>
  <c r="W8571" i="12"/>
  <c r="W8572" i="12"/>
  <c r="W8573" i="12"/>
  <c r="W8574" i="12"/>
  <c r="W8575" i="12"/>
  <c r="W8576" i="12"/>
  <c r="W8577" i="12"/>
  <c r="W8578" i="12"/>
  <c r="W8579" i="12"/>
  <c r="W8580" i="12"/>
  <c r="W8581" i="12"/>
  <c r="W8582" i="12"/>
  <c r="W8583" i="12"/>
  <c r="W8584" i="12"/>
  <c r="W8585" i="12"/>
  <c r="W8586" i="12"/>
  <c r="W8587" i="12"/>
  <c r="W8588" i="12"/>
  <c r="W8589" i="12"/>
  <c r="W8590" i="12"/>
  <c r="W8591" i="12"/>
  <c r="W8592" i="12"/>
  <c r="W8593" i="12"/>
  <c r="W8594" i="12"/>
  <c r="W8595" i="12"/>
  <c r="W8596" i="12"/>
  <c r="W8597" i="12"/>
  <c r="W8598" i="12"/>
  <c r="W8599" i="12"/>
  <c r="W8600" i="12"/>
  <c r="W8601" i="12"/>
  <c r="W8602" i="12"/>
  <c r="W8603" i="12"/>
  <c r="W8604" i="12"/>
  <c r="W8605" i="12"/>
  <c r="W8606" i="12"/>
  <c r="W8607" i="12"/>
  <c r="W8608" i="12"/>
  <c r="W8609" i="12"/>
  <c r="W8610" i="12"/>
  <c r="W8611" i="12"/>
  <c r="W8612" i="12"/>
  <c r="W8613" i="12"/>
  <c r="W8614" i="12"/>
  <c r="W8615" i="12"/>
  <c r="W8616" i="12"/>
  <c r="W8617" i="12"/>
  <c r="W8618" i="12"/>
  <c r="W8619" i="12"/>
  <c r="W8620" i="12"/>
  <c r="W8621" i="12"/>
  <c r="W8622" i="12"/>
  <c r="W8623" i="12"/>
  <c r="W8624" i="12"/>
  <c r="W8625" i="12"/>
  <c r="W8626" i="12"/>
  <c r="W8627" i="12"/>
  <c r="W8628" i="12"/>
  <c r="W8629" i="12"/>
  <c r="W8630" i="12"/>
  <c r="W8631" i="12"/>
  <c r="W8632" i="12"/>
  <c r="W8633" i="12"/>
  <c r="W8634" i="12"/>
  <c r="W8635" i="12"/>
  <c r="W8636" i="12"/>
  <c r="W8637" i="12"/>
  <c r="W8638" i="12"/>
  <c r="W8639" i="12"/>
  <c r="W8640" i="12"/>
  <c r="W8641" i="12"/>
  <c r="W8642" i="12"/>
  <c r="W8643" i="12"/>
  <c r="W8644" i="12"/>
  <c r="W8645" i="12"/>
  <c r="W8646" i="12"/>
  <c r="W8647" i="12"/>
  <c r="W8648" i="12"/>
  <c r="W8649" i="12"/>
  <c r="W8650" i="12"/>
  <c r="W8651" i="12"/>
  <c r="W8652" i="12"/>
  <c r="W8653" i="12"/>
  <c r="W8654" i="12"/>
  <c r="W8655" i="12"/>
  <c r="W8656" i="12"/>
  <c r="W8657" i="12"/>
  <c r="W8658" i="12"/>
  <c r="W8659" i="12"/>
  <c r="W8660" i="12"/>
  <c r="W8661" i="12"/>
  <c r="W8662" i="12"/>
  <c r="W8663" i="12"/>
  <c r="W8664" i="12"/>
  <c r="W8665" i="12"/>
  <c r="W8666" i="12"/>
  <c r="W8667" i="12"/>
  <c r="W8668" i="12"/>
  <c r="W8669" i="12"/>
  <c r="W8670" i="12"/>
  <c r="W8671" i="12"/>
  <c r="W8672" i="12"/>
  <c r="W8673" i="12"/>
  <c r="W8674" i="12"/>
  <c r="W8675" i="12"/>
  <c r="W8676" i="12"/>
  <c r="W8677" i="12"/>
  <c r="W8678" i="12"/>
  <c r="W8679" i="12"/>
  <c r="W8680" i="12"/>
  <c r="W8681" i="12"/>
  <c r="W8682" i="12"/>
  <c r="W8683" i="12"/>
  <c r="W8684" i="12"/>
  <c r="W8685" i="12"/>
  <c r="W8686" i="12"/>
  <c r="W8687" i="12"/>
  <c r="W8688" i="12"/>
  <c r="W8689" i="12"/>
  <c r="W8690" i="12"/>
  <c r="W8691" i="12"/>
  <c r="W8692" i="12"/>
  <c r="W8693" i="12"/>
  <c r="W8694" i="12"/>
  <c r="W8695" i="12"/>
  <c r="W8696" i="12"/>
  <c r="W8697" i="12"/>
  <c r="W8698" i="12"/>
  <c r="W8699" i="12"/>
  <c r="W8700" i="12"/>
  <c r="W8701" i="12"/>
  <c r="W8702" i="12"/>
  <c r="W8703" i="12"/>
  <c r="W8704" i="12"/>
  <c r="W8705" i="12"/>
  <c r="W8706" i="12"/>
  <c r="W8707" i="12"/>
  <c r="W8708" i="12"/>
  <c r="W8709" i="12"/>
  <c r="W8710" i="12"/>
  <c r="W8711" i="12"/>
  <c r="W8712" i="12"/>
  <c r="W8713" i="12"/>
  <c r="W8714" i="12"/>
  <c r="W8715" i="12"/>
  <c r="W8716" i="12"/>
  <c r="W8717" i="12"/>
  <c r="W8718" i="12"/>
  <c r="W8719" i="12"/>
  <c r="W8720" i="12"/>
  <c r="W8721" i="12"/>
  <c r="W8722" i="12"/>
  <c r="W8723" i="12"/>
  <c r="W8724" i="12"/>
  <c r="W8725" i="12"/>
  <c r="W8726" i="12"/>
  <c r="W8727" i="12"/>
  <c r="W8728" i="12"/>
  <c r="W8729" i="12"/>
  <c r="W8730" i="12"/>
  <c r="W8731" i="12"/>
  <c r="W8732" i="12"/>
  <c r="W8733" i="12"/>
  <c r="W8734" i="12"/>
  <c r="W8735" i="12"/>
  <c r="W8736" i="12"/>
  <c r="W8737" i="12"/>
  <c r="W8738" i="12"/>
  <c r="W8739" i="12"/>
  <c r="W8740" i="12"/>
  <c r="W8741" i="12"/>
  <c r="W8742" i="12"/>
  <c r="W8743" i="12"/>
  <c r="W8744" i="12"/>
  <c r="W8745" i="12"/>
  <c r="W8746" i="12"/>
  <c r="W8747" i="12"/>
  <c r="W8748" i="12"/>
  <c r="W8749" i="12"/>
  <c r="W8750" i="12"/>
  <c r="W8751" i="12"/>
  <c r="W8752" i="12"/>
  <c r="W8753" i="12"/>
  <c r="W8754" i="12"/>
  <c r="W8755" i="12"/>
  <c r="W8756" i="12"/>
  <c r="W8757" i="12"/>
  <c r="W8758" i="12"/>
  <c r="W8759" i="12"/>
  <c r="W8760" i="12"/>
  <c r="W8761" i="12"/>
  <c r="W8762" i="12"/>
  <c r="W8763" i="12"/>
  <c r="W8764" i="12"/>
  <c r="W8765" i="12"/>
  <c r="W8766" i="12"/>
  <c r="W8767" i="12"/>
  <c r="W8768" i="12"/>
  <c r="W8769" i="12"/>
  <c r="W8770" i="12"/>
  <c r="W8771" i="12"/>
  <c r="W8772" i="12"/>
  <c r="W8773" i="12"/>
  <c r="W8774" i="12"/>
  <c r="W8775" i="12"/>
  <c r="W8776" i="12"/>
  <c r="W8777" i="12"/>
  <c r="W8778" i="12"/>
  <c r="W8779" i="12"/>
  <c r="W8780" i="12"/>
  <c r="W8781" i="12"/>
  <c r="W8782" i="12"/>
  <c r="W8783" i="12"/>
  <c r="W8784" i="12"/>
  <c r="W8785" i="12"/>
  <c r="W8786" i="12"/>
  <c r="W8787" i="12"/>
  <c r="W8788" i="12"/>
  <c r="W8789" i="12"/>
  <c r="W8790" i="12"/>
  <c r="W8791" i="12"/>
  <c r="W8792" i="12"/>
  <c r="W8793" i="12"/>
  <c r="W8794" i="12"/>
  <c r="W8795" i="12"/>
  <c r="W8796" i="12"/>
  <c r="W8797" i="12"/>
  <c r="W8798" i="12"/>
  <c r="W8799" i="12"/>
  <c r="W8800" i="12"/>
  <c r="W8801" i="12"/>
  <c r="W8802" i="12"/>
  <c r="W8803" i="12"/>
  <c r="W8804" i="12"/>
  <c r="W8805" i="12"/>
  <c r="W8806" i="12"/>
  <c r="W8807" i="12"/>
  <c r="W8808" i="12"/>
  <c r="W8809" i="12"/>
  <c r="W8810" i="12"/>
  <c r="W8811" i="12"/>
  <c r="W8812" i="12"/>
  <c r="W8813" i="12"/>
  <c r="W8814" i="12"/>
  <c r="W8815" i="12"/>
  <c r="W8816" i="12"/>
  <c r="W8817" i="12"/>
  <c r="W8818" i="12"/>
  <c r="W8819" i="12"/>
  <c r="W8820" i="12"/>
  <c r="W8821" i="12"/>
  <c r="W8822" i="12"/>
  <c r="W8823" i="12"/>
  <c r="W8824" i="12"/>
  <c r="W8825" i="12"/>
  <c r="W8826" i="12"/>
  <c r="W8827" i="12"/>
  <c r="W8828" i="12"/>
  <c r="W8829" i="12"/>
  <c r="W8830" i="12"/>
  <c r="W8831" i="12"/>
  <c r="W8832" i="12"/>
  <c r="W8833" i="12"/>
  <c r="W8834" i="12"/>
  <c r="W8835" i="12"/>
  <c r="W8836" i="12"/>
  <c r="W8837" i="12"/>
  <c r="W8838" i="12"/>
  <c r="W8839" i="12"/>
  <c r="W8840" i="12"/>
  <c r="W8841" i="12"/>
  <c r="W8842" i="12"/>
  <c r="W8843" i="12"/>
  <c r="W8844" i="12"/>
  <c r="W8845" i="12"/>
  <c r="W8846" i="12"/>
  <c r="W8847" i="12"/>
  <c r="W8848" i="12"/>
  <c r="W8849" i="12"/>
  <c r="W8850" i="12"/>
  <c r="W8851" i="12"/>
  <c r="W8852" i="12"/>
  <c r="W8853" i="12"/>
  <c r="W8854" i="12"/>
  <c r="W8855" i="12"/>
  <c r="W8856" i="12"/>
  <c r="W8857" i="12"/>
  <c r="W8858" i="12"/>
  <c r="W8859" i="12"/>
  <c r="W8860" i="12"/>
  <c r="W8861" i="12"/>
  <c r="W8862" i="12"/>
  <c r="W8863" i="12"/>
  <c r="W8864" i="12"/>
  <c r="W8865" i="12"/>
  <c r="W8866" i="12"/>
  <c r="W8867" i="12"/>
  <c r="W8868" i="12"/>
  <c r="W8869" i="12"/>
  <c r="W8870" i="12"/>
  <c r="W8871" i="12"/>
  <c r="W8872" i="12"/>
  <c r="W8873" i="12"/>
  <c r="W8874" i="12"/>
  <c r="W8875" i="12"/>
  <c r="W8876" i="12"/>
  <c r="W8877" i="12"/>
  <c r="W8878" i="12"/>
  <c r="W8879" i="12"/>
  <c r="W8880" i="12"/>
  <c r="W8881" i="12"/>
  <c r="W8882" i="12"/>
  <c r="W8883" i="12"/>
  <c r="W8884" i="12"/>
  <c r="W8885" i="12"/>
  <c r="W8886" i="12"/>
  <c r="W8887" i="12"/>
  <c r="W8888" i="12"/>
  <c r="W8889" i="12"/>
  <c r="W8890" i="12"/>
  <c r="W8891" i="12"/>
  <c r="W8892" i="12"/>
  <c r="W8893" i="12"/>
  <c r="W8894" i="12"/>
  <c r="W8895" i="12"/>
  <c r="W8896" i="12"/>
  <c r="W8897" i="12"/>
  <c r="W8898" i="12"/>
  <c r="W8899" i="12"/>
  <c r="W8900" i="12"/>
  <c r="W8901" i="12"/>
  <c r="W8902" i="12"/>
  <c r="W8903" i="12"/>
  <c r="W8904" i="12"/>
  <c r="W8905" i="12"/>
  <c r="W8906" i="12"/>
  <c r="W8907" i="12"/>
  <c r="W8908" i="12"/>
  <c r="W8909" i="12"/>
  <c r="W8910" i="12"/>
  <c r="W8911" i="12"/>
  <c r="W8912" i="12"/>
  <c r="W8913" i="12"/>
  <c r="W8914" i="12"/>
  <c r="W8915" i="12"/>
  <c r="W8916" i="12"/>
  <c r="W8917" i="12"/>
  <c r="W8918" i="12"/>
  <c r="W8919" i="12"/>
  <c r="W8920" i="12"/>
  <c r="W8921" i="12"/>
  <c r="W8922" i="12"/>
  <c r="W8923" i="12"/>
  <c r="W8924" i="12"/>
  <c r="W8925" i="12"/>
  <c r="W8926" i="12"/>
  <c r="W8927" i="12"/>
  <c r="W8928" i="12"/>
  <c r="W8929" i="12"/>
  <c r="W8930" i="12"/>
  <c r="W8931" i="12"/>
  <c r="W8932" i="12"/>
  <c r="W8933" i="12"/>
  <c r="W8934" i="12"/>
  <c r="W8935" i="12"/>
  <c r="W8936" i="12"/>
  <c r="W8937" i="12"/>
  <c r="W8938" i="12"/>
  <c r="W8939" i="12"/>
  <c r="W8940" i="12"/>
  <c r="W8941" i="12"/>
  <c r="W8942" i="12"/>
  <c r="W8943" i="12"/>
  <c r="W8944" i="12"/>
  <c r="W8945" i="12"/>
  <c r="W8946" i="12"/>
  <c r="W8947" i="12"/>
  <c r="W8948" i="12"/>
  <c r="W8949" i="12"/>
  <c r="W8950" i="12"/>
  <c r="W8951" i="12"/>
  <c r="W8952" i="12"/>
  <c r="W8953" i="12"/>
  <c r="W8954" i="12"/>
  <c r="W8955" i="12"/>
  <c r="W8956" i="12"/>
  <c r="W8957" i="12"/>
  <c r="W8958" i="12"/>
  <c r="W8959" i="12"/>
  <c r="W8960" i="12"/>
  <c r="W8961" i="12"/>
  <c r="W8962" i="12"/>
  <c r="W8963" i="12"/>
  <c r="W8964" i="12"/>
  <c r="W8965" i="12"/>
  <c r="W8966" i="12"/>
  <c r="W8967" i="12"/>
  <c r="W8968" i="12"/>
  <c r="W8969" i="12"/>
  <c r="W8970" i="12"/>
  <c r="W8971" i="12"/>
  <c r="W8972" i="12"/>
  <c r="W8973" i="12"/>
  <c r="W8974" i="12"/>
  <c r="W8975" i="12"/>
  <c r="W8976" i="12"/>
  <c r="W8977" i="12"/>
  <c r="W8978" i="12"/>
  <c r="W8979" i="12"/>
  <c r="W8980" i="12"/>
  <c r="W8981" i="12"/>
  <c r="W8982" i="12"/>
  <c r="W8983" i="12"/>
  <c r="W8984" i="12"/>
  <c r="W8985" i="12"/>
  <c r="W8986" i="12"/>
  <c r="W8987" i="12"/>
  <c r="W8988" i="12"/>
  <c r="W8989" i="12"/>
  <c r="W8990" i="12"/>
  <c r="W8991" i="12"/>
  <c r="W8992" i="12"/>
  <c r="W8993" i="12"/>
  <c r="W8994" i="12"/>
  <c r="W8995" i="12"/>
  <c r="W8996" i="12"/>
  <c r="W8997" i="12"/>
  <c r="W8998" i="12"/>
  <c r="W8999" i="12"/>
  <c r="W9000" i="12"/>
  <c r="W9001" i="12"/>
  <c r="W9002" i="12"/>
  <c r="W9003" i="12"/>
  <c r="W9004" i="12"/>
  <c r="W9005" i="12"/>
  <c r="W9006" i="12"/>
  <c r="W9007" i="12"/>
  <c r="W9008" i="12"/>
  <c r="W9009" i="12"/>
  <c r="W9010" i="12"/>
  <c r="W9011" i="12"/>
  <c r="W9012" i="12"/>
  <c r="W9013" i="12"/>
  <c r="W9014" i="12"/>
  <c r="W9015" i="12"/>
  <c r="W9016" i="12"/>
  <c r="W9017" i="12"/>
  <c r="W9018" i="12"/>
  <c r="W9019" i="12"/>
  <c r="W9020" i="12"/>
  <c r="W9021" i="12"/>
  <c r="W9022" i="12"/>
  <c r="W9023" i="12"/>
  <c r="W9024" i="12"/>
  <c r="W9025" i="12"/>
  <c r="W9026" i="12"/>
  <c r="W9027" i="12"/>
  <c r="W9028" i="12"/>
  <c r="W9029" i="12"/>
  <c r="W9030" i="12"/>
  <c r="W9031" i="12"/>
  <c r="W9032" i="12"/>
  <c r="W9033" i="12"/>
  <c r="W9034" i="12"/>
  <c r="W9035" i="12"/>
  <c r="W9036" i="12"/>
  <c r="W9037" i="12"/>
  <c r="W9038" i="12"/>
  <c r="W9039" i="12"/>
  <c r="W9040" i="12"/>
  <c r="W9041" i="12"/>
  <c r="W9042" i="12"/>
  <c r="W9043" i="12"/>
  <c r="W9044" i="12"/>
  <c r="W9045" i="12"/>
  <c r="W9046" i="12"/>
  <c r="W9047" i="12"/>
  <c r="W9048" i="12"/>
  <c r="W9049" i="12"/>
  <c r="W9050" i="12"/>
  <c r="W9051" i="12"/>
  <c r="W9052" i="12"/>
  <c r="W9053" i="12"/>
  <c r="W9054" i="12"/>
  <c r="W9055" i="12"/>
  <c r="W9056" i="12"/>
  <c r="W9057" i="12"/>
  <c r="W9058" i="12"/>
  <c r="W9059" i="12"/>
  <c r="W9060" i="12"/>
  <c r="W9061" i="12"/>
  <c r="W9062" i="12"/>
  <c r="W9063" i="12"/>
  <c r="W9064" i="12"/>
  <c r="W9065" i="12"/>
  <c r="W9066" i="12"/>
  <c r="W9067" i="12"/>
  <c r="W9068" i="12"/>
  <c r="W9069" i="12"/>
  <c r="W9070" i="12"/>
  <c r="W9071" i="12"/>
  <c r="W9072" i="12"/>
  <c r="W9073" i="12"/>
  <c r="W9074" i="12"/>
  <c r="W9075" i="12"/>
  <c r="W9076" i="12"/>
  <c r="W9077" i="12"/>
  <c r="W9078" i="12"/>
  <c r="W9079" i="12"/>
  <c r="W9080" i="12"/>
  <c r="W9081" i="12"/>
  <c r="W9082" i="12"/>
  <c r="W9083" i="12"/>
  <c r="W9084" i="12"/>
  <c r="W9085" i="12"/>
  <c r="W9086" i="12"/>
  <c r="W9087" i="12"/>
  <c r="W9088" i="12"/>
  <c r="W9089" i="12"/>
  <c r="W9090" i="12"/>
  <c r="W9091" i="12"/>
  <c r="W9092" i="12"/>
  <c r="W9093" i="12"/>
  <c r="W9094" i="12"/>
  <c r="W9095" i="12"/>
  <c r="W9096" i="12"/>
  <c r="W9097" i="12"/>
  <c r="W9098" i="12"/>
  <c r="W9099" i="12"/>
  <c r="W9100" i="12"/>
  <c r="W9101" i="12"/>
  <c r="W9102" i="12"/>
  <c r="W9103" i="12"/>
  <c r="W9104" i="12"/>
  <c r="W9105" i="12"/>
  <c r="W9106" i="12"/>
  <c r="W9107" i="12"/>
  <c r="W9108" i="12"/>
  <c r="W9109" i="12"/>
  <c r="W9110" i="12"/>
  <c r="W9111" i="12"/>
  <c r="W9112" i="12"/>
  <c r="W9113" i="12"/>
  <c r="W9114" i="12"/>
  <c r="W9115" i="12"/>
  <c r="W9116" i="12"/>
  <c r="W9117" i="12"/>
  <c r="W9118" i="12"/>
  <c r="W9119" i="12"/>
  <c r="W9120" i="12"/>
  <c r="W9121" i="12"/>
  <c r="W9122" i="12"/>
  <c r="W9123" i="12"/>
  <c r="W9124" i="12"/>
  <c r="W9125" i="12"/>
  <c r="W9126" i="12"/>
  <c r="W9127" i="12"/>
  <c r="W9128" i="12"/>
  <c r="W9129" i="12"/>
  <c r="W9130" i="12"/>
  <c r="W9131" i="12"/>
  <c r="W9132" i="12"/>
  <c r="W9133" i="12"/>
  <c r="W9134" i="12"/>
  <c r="W9135" i="12"/>
  <c r="W9136" i="12"/>
  <c r="W9137" i="12"/>
  <c r="W9138" i="12"/>
  <c r="W9139" i="12"/>
  <c r="W9140" i="12"/>
  <c r="W9141" i="12"/>
  <c r="W9142" i="12"/>
  <c r="W9143" i="12"/>
  <c r="W9144" i="12"/>
  <c r="W9145" i="12"/>
  <c r="W9146" i="12"/>
  <c r="W9147" i="12"/>
  <c r="W9148" i="12"/>
  <c r="W9149" i="12"/>
  <c r="W9150" i="12"/>
  <c r="W9151" i="12"/>
  <c r="W9152" i="12"/>
  <c r="W9153" i="12"/>
  <c r="W9154" i="12"/>
  <c r="W9155" i="12"/>
  <c r="W9156" i="12"/>
  <c r="W9157" i="12"/>
  <c r="W9158" i="12"/>
  <c r="W9159" i="12"/>
  <c r="W9160" i="12"/>
  <c r="W9161" i="12"/>
  <c r="W9162" i="12"/>
  <c r="W9163" i="12"/>
  <c r="W9164" i="12"/>
  <c r="W9165" i="12"/>
  <c r="W9166" i="12"/>
  <c r="W9167" i="12"/>
  <c r="W9168" i="12"/>
  <c r="W9169" i="12"/>
  <c r="W9170" i="12"/>
  <c r="W9171" i="12"/>
  <c r="W9172" i="12"/>
  <c r="W9173" i="12"/>
  <c r="W9174" i="12"/>
  <c r="W9175" i="12"/>
  <c r="W9176" i="12"/>
  <c r="W9177" i="12"/>
  <c r="W9178" i="12"/>
  <c r="W9179" i="12"/>
  <c r="W9180" i="12"/>
  <c r="W9181" i="12"/>
  <c r="W9182" i="12"/>
  <c r="W9183" i="12"/>
  <c r="W9184" i="12"/>
  <c r="W9185" i="12"/>
  <c r="W9186" i="12"/>
  <c r="W9187" i="12"/>
  <c r="W9188" i="12"/>
  <c r="W9189" i="12"/>
  <c r="W9190" i="12"/>
  <c r="W9191" i="12"/>
  <c r="W9192" i="12"/>
  <c r="W9193" i="12"/>
  <c r="W9194" i="12"/>
  <c r="W9195" i="12"/>
  <c r="W9196" i="12"/>
  <c r="W9197" i="12"/>
  <c r="W9198" i="12"/>
  <c r="W9199" i="12"/>
  <c r="W9200" i="12"/>
  <c r="W9201" i="12"/>
  <c r="W9202" i="12"/>
  <c r="W9203" i="12"/>
  <c r="W9204" i="12"/>
  <c r="W9205" i="12"/>
  <c r="W9206" i="12"/>
  <c r="W9207" i="12"/>
  <c r="W9208" i="12"/>
  <c r="W9209" i="12"/>
  <c r="W9210" i="12"/>
  <c r="W9211" i="12"/>
  <c r="W9212" i="12"/>
  <c r="W9213" i="12"/>
  <c r="W9214" i="12"/>
  <c r="W9215" i="12"/>
  <c r="W9216" i="12"/>
  <c r="W9217" i="12"/>
  <c r="W9218" i="12"/>
  <c r="W9219" i="12"/>
  <c r="W9220" i="12"/>
  <c r="W9221" i="12"/>
  <c r="W9222" i="12"/>
  <c r="W9223" i="12"/>
  <c r="W9224" i="12"/>
  <c r="W9225" i="12"/>
  <c r="W9226" i="12"/>
  <c r="W9227" i="12"/>
  <c r="W9228" i="12"/>
  <c r="W9229" i="12"/>
  <c r="W9230" i="12"/>
  <c r="W9231" i="12"/>
  <c r="W9232" i="12"/>
  <c r="W9233" i="12"/>
  <c r="W9234" i="12"/>
  <c r="W9235" i="12"/>
  <c r="W9236" i="12"/>
  <c r="W9237" i="12"/>
  <c r="W9238" i="12"/>
  <c r="W9239" i="12"/>
  <c r="W9240" i="12"/>
  <c r="W9241" i="12"/>
  <c r="W9242" i="12"/>
  <c r="W9243" i="12"/>
  <c r="W9244" i="12"/>
  <c r="W9245" i="12"/>
  <c r="W9246" i="12"/>
  <c r="W9247" i="12"/>
  <c r="W9248" i="12"/>
  <c r="W9249" i="12"/>
  <c r="W9250" i="12"/>
  <c r="W9251" i="12"/>
  <c r="W9252" i="12"/>
  <c r="W9253" i="12"/>
  <c r="W9254" i="12"/>
  <c r="W9255" i="12"/>
  <c r="W9256" i="12"/>
  <c r="W9257" i="12"/>
  <c r="W9258" i="12"/>
  <c r="W9259" i="12"/>
  <c r="W9260" i="12"/>
  <c r="W9261" i="12"/>
  <c r="W9262" i="12"/>
  <c r="W9263" i="12"/>
  <c r="W9264" i="12"/>
  <c r="W9265" i="12"/>
  <c r="W9266" i="12"/>
  <c r="W9267" i="12"/>
  <c r="W9268" i="12"/>
  <c r="W9269" i="12"/>
  <c r="W9270" i="12"/>
  <c r="W9271" i="12"/>
  <c r="W9272" i="12"/>
  <c r="W9273" i="12"/>
  <c r="W9274" i="12"/>
  <c r="W9275" i="12"/>
  <c r="W9276" i="12"/>
  <c r="W9277" i="12"/>
  <c r="W9278" i="12"/>
  <c r="W9279" i="12"/>
  <c r="W9280" i="12"/>
  <c r="W9281" i="12"/>
  <c r="W9282" i="12"/>
  <c r="W9283" i="12"/>
  <c r="W9284" i="12"/>
  <c r="W9285" i="12"/>
  <c r="W9286" i="12"/>
  <c r="W9287" i="12"/>
  <c r="W9288" i="12"/>
  <c r="W9289" i="12"/>
  <c r="W9290" i="12"/>
  <c r="W9291" i="12"/>
  <c r="W9292" i="12"/>
  <c r="W9293" i="12"/>
  <c r="W9294" i="12"/>
  <c r="W9295" i="12"/>
  <c r="W9296" i="12"/>
  <c r="W9297" i="12"/>
  <c r="W9298" i="12"/>
  <c r="W9299" i="12"/>
  <c r="W9300" i="12"/>
  <c r="W9301" i="12"/>
  <c r="W9302" i="12"/>
  <c r="W9303" i="12"/>
  <c r="W9304" i="12"/>
  <c r="W9305" i="12"/>
  <c r="W9306" i="12"/>
  <c r="W9307" i="12"/>
  <c r="W9308" i="12"/>
  <c r="W9309" i="12"/>
  <c r="W9310" i="12"/>
  <c r="W9311" i="12"/>
  <c r="W9312" i="12"/>
  <c r="W9313" i="12"/>
  <c r="W9314" i="12"/>
  <c r="W9315" i="12"/>
  <c r="W9316" i="12"/>
  <c r="W9317" i="12"/>
  <c r="W9318" i="12"/>
  <c r="W9319" i="12"/>
  <c r="W9320" i="12"/>
  <c r="W9321" i="12"/>
  <c r="W9322" i="12"/>
  <c r="W9323" i="12"/>
  <c r="W9324" i="12"/>
  <c r="W9325" i="12"/>
  <c r="W9326" i="12"/>
  <c r="W9327" i="12"/>
  <c r="W9328" i="12"/>
  <c r="W9329" i="12"/>
  <c r="W9330" i="12"/>
  <c r="W9331" i="12"/>
  <c r="W9332" i="12"/>
  <c r="W9333" i="12"/>
  <c r="W9334" i="12"/>
  <c r="W9335" i="12"/>
  <c r="W9336" i="12"/>
  <c r="W9337" i="12"/>
  <c r="W9338" i="12"/>
  <c r="W9339" i="12"/>
  <c r="W9340" i="12"/>
  <c r="W9341" i="12"/>
  <c r="W9342" i="12"/>
  <c r="W9343" i="12"/>
  <c r="W9344" i="12"/>
  <c r="W9345" i="12"/>
  <c r="W9346" i="12"/>
  <c r="W9347" i="12"/>
  <c r="W9348" i="12"/>
  <c r="W9349" i="12"/>
  <c r="W9350" i="12"/>
  <c r="W9351" i="12"/>
  <c r="W9352" i="12"/>
  <c r="W9353" i="12"/>
  <c r="W9354" i="12"/>
  <c r="W9355" i="12"/>
  <c r="W9356" i="12"/>
  <c r="W9357" i="12"/>
  <c r="W9358" i="12"/>
  <c r="W9359" i="12"/>
  <c r="W9360" i="12"/>
  <c r="W9361" i="12"/>
  <c r="W9362" i="12"/>
  <c r="W9363" i="12"/>
  <c r="W9364" i="12"/>
  <c r="W9365" i="12"/>
  <c r="W9366" i="12"/>
  <c r="W9367" i="12"/>
  <c r="W9368" i="12"/>
  <c r="W9369" i="12"/>
  <c r="W9370" i="12"/>
  <c r="W9371" i="12"/>
  <c r="W9372" i="12"/>
  <c r="W9373" i="12"/>
  <c r="W9374" i="12"/>
  <c r="W9375" i="12"/>
  <c r="W9376" i="12"/>
  <c r="W9377" i="12"/>
  <c r="W9378" i="12"/>
  <c r="W9379" i="12"/>
  <c r="W9380" i="12"/>
  <c r="W9381" i="12"/>
  <c r="W9382" i="12"/>
  <c r="W9383" i="12"/>
  <c r="W9384" i="12"/>
  <c r="W9385" i="12"/>
  <c r="W9386" i="12"/>
  <c r="W9387" i="12"/>
  <c r="W9388" i="12"/>
  <c r="W9389" i="12"/>
  <c r="W9390" i="12"/>
  <c r="W9391" i="12"/>
  <c r="W9392" i="12"/>
  <c r="W9393" i="12"/>
  <c r="W9394" i="12"/>
  <c r="W9395" i="12"/>
  <c r="W9396" i="12"/>
  <c r="W9397" i="12"/>
  <c r="W9398" i="12"/>
  <c r="W9399" i="12"/>
  <c r="W9400" i="12"/>
  <c r="W9401" i="12"/>
  <c r="W9402" i="12"/>
  <c r="W9403" i="12"/>
  <c r="W9404" i="12"/>
  <c r="W9405" i="12"/>
  <c r="W9406" i="12"/>
  <c r="W9407" i="12"/>
  <c r="W9408" i="12"/>
  <c r="W9409" i="12"/>
  <c r="W9410" i="12"/>
  <c r="W9411" i="12"/>
  <c r="W9412" i="12"/>
  <c r="W9413" i="12"/>
  <c r="W9414" i="12"/>
  <c r="W9415" i="12"/>
  <c r="W9416" i="12"/>
  <c r="W9417" i="12"/>
  <c r="W9418" i="12"/>
  <c r="W9419" i="12"/>
  <c r="W9420" i="12"/>
  <c r="W9421" i="12"/>
  <c r="W9422" i="12"/>
  <c r="W9423" i="12"/>
  <c r="W9424" i="12"/>
  <c r="W9425" i="12"/>
  <c r="W9426" i="12"/>
  <c r="W9427" i="12"/>
  <c r="W9428" i="12"/>
  <c r="W9429" i="12"/>
  <c r="W9430" i="12"/>
  <c r="W9431" i="12"/>
  <c r="W9432" i="12"/>
  <c r="W9433" i="12"/>
  <c r="W9434" i="12"/>
  <c r="W9435" i="12"/>
  <c r="W9436" i="12"/>
  <c r="W9437" i="12"/>
  <c r="W9438" i="12"/>
  <c r="W9439" i="12"/>
  <c r="W9440" i="12"/>
  <c r="W9441" i="12"/>
  <c r="W9442" i="12"/>
  <c r="W9443" i="12"/>
  <c r="W9444" i="12"/>
  <c r="W9445" i="12"/>
  <c r="W9446" i="12"/>
  <c r="W9447" i="12"/>
  <c r="W9448" i="12"/>
  <c r="W9449" i="12"/>
  <c r="W9450" i="12"/>
  <c r="W9451" i="12"/>
  <c r="W9452" i="12"/>
  <c r="W9453" i="12"/>
  <c r="W9454" i="12"/>
  <c r="W9455" i="12"/>
  <c r="W9456" i="12"/>
  <c r="W9457" i="12"/>
  <c r="W9458" i="12"/>
  <c r="W9459" i="12"/>
  <c r="W9460" i="12"/>
  <c r="W9461" i="12"/>
  <c r="W9462" i="12"/>
  <c r="W9463" i="12"/>
  <c r="W9464" i="12"/>
  <c r="W9465" i="12"/>
  <c r="W9466" i="12"/>
  <c r="W9467" i="12"/>
  <c r="W9468" i="12"/>
  <c r="W9469" i="12"/>
  <c r="W9470" i="12"/>
  <c r="W9471" i="12"/>
  <c r="W9472" i="12"/>
  <c r="W9473" i="12"/>
  <c r="W9474" i="12"/>
  <c r="W9475" i="12"/>
  <c r="W9476" i="12"/>
  <c r="W9477" i="12"/>
  <c r="W9478" i="12"/>
  <c r="W9479" i="12"/>
  <c r="W9480" i="12"/>
  <c r="W9481" i="12"/>
  <c r="W9482" i="12"/>
  <c r="W9483" i="12"/>
  <c r="W9484" i="12"/>
  <c r="W9485" i="12"/>
  <c r="W9486" i="12"/>
  <c r="W9487" i="12"/>
  <c r="W9488" i="12"/>
  <c r="W9489" i="12"/>
  <c r="W9490" i="12"/>
  <c r="W9491" i="12"/>
  <c r="W9492" i="12"/>
  <c r="W9493" i="12"/>
  <c r="W9494" i="12"/>
  <c r="W9495" i="12"/>
  <c r="W9496" i="12"/>
  <c r="W9497" i="12"/>
  <c r="W9498" i="12"/>
  <c r="W9499" i="12"/>
  <c r="W9500" i="12"/>
  <c r="W9501" i="12"/>
  <c r="W9502" i="12"/>
  <c r="W9503" i="12"/>
  <c r="W9504" i="12"/>
  <c r="W9505" i="12"/>
  <c r="W9506" i="12"/>
  <c r="W9507" i="12"/>
  <c r="W9508" i="12"/>
  <c r="W9509" i="12"/>
  <c r="W9510" i="12"/>
  <c r="W9511" i="12"/>
  <c r="W9512" i="12"/>
  <c r="W9513" i="12"/>
  <c r="W9514" i="12"/>
  <c r="W9515" i="12"/>
  <c r="W9516" i="12"/>
  <c r="W9517" i="12"/>
  <c r="W9518" i="12"/>
  <c r="W9519" i="12"/>
  <c r="W9520" i="12"/>
  <c r="W9521" i="12"/>
  <c r="W9522" i="12"/>
  <c r="W9523" i="12"/>
  <c r="W9524" i="12"/>
  <c r="W9525" i="12"/>
  <c r="W9526" i="12"/>
  <c r="W9527" i="12"/>
  <c r="W9528" i="12"/>
  <c r="W9529" i="12"/>
  <c r="W9530" i="12"/>
  <c r="W9531" i="12"/>
  <c r="W9532" i="12"/>
  <c r="W9533" i="12"/>
  <c r="W9534" i="12"/>
  <c r="W9535" i="12"/>
  <c r="W9536" i="12"/>
  <c r="W9537" i="12"/>
  <c r="W9538" i="12"/>
  <c r="W9539" i="12"/>
  <c r="W9540" i="12"/>
  <c r="W9541" i="12"/>
  <c r="W9542" i="12"/>
  <c r="W9543" i="12"/>
  <c r="W9544" i="12"/>
  <c r="W9545" i="12"/>
  <c r="W9546" i="12"/>
  <c r="W9547" i="12"/>
  <c r="W9548" i="12"/>
  <c r="W9549" i="12"/>
  <c r="W9550" i="12"/>
  <c r="W9551" i="12"/>
  <c r="W9552" i="12"/>
  <c r="W9553" i="12"/>
  <c r="W9554" i="12"/>
  <c r="W9555" i="12"/>
  <c r="W9556" i="12"/>
  <c r="W9557" i="12"/>
  <c r="W9558" i="12"/>
  <c r="W9559" i="12"/>
  <c r="W9560" i="12"/>
  <c r="W9561" i="12"/>
  <c r="W9562" i="12"/>
  <c r="W9563" i="12"/>
  <c r="W9564" i="12"/>
  <c r="W9565" i="12"/>
  <c r="W9566" i="12"/>
  <c r="W9567" i="12"/>
  <c r="W9568" i="12"/>
  <c r="W9569" i="12"/>
  <c r="W9570" i="12"/>
  <c r="W9571" i="12"/>
  <c r="W9572" i="12"/>
  <c r="W9573" i="12"/>
  <c r="W9574" i="12"/>
  <c r="W9575" i="12"/>
  <c r="W9576" i="12"/>
  <c r="W9577" i="12"/>
  <c r="W9578" i="12"/>
  <c r="W9579" i="12"/>
  <c r="W9580" i="12"/>
  <c r="W9581" i="12"/>
  <c r="W9582" i="12"/>
  <c r="W9583" i="12"/>
  <c r="W9584" i="12"/>
  <c r="W9585" i="12"/>
  <c r="W9586" i="12"/>
  <c r="W9587" i="12"/>
  <c r="W9588" i="12"/>
  <c r="W9589" i="12"/>
  <c r="W9590" i="12"/>
  <c r="W9591" i="12"/>
  <c r="W9592" i="12"/>
  <c r="W9593" i="12"/>
  <c r="W9594" i="12"/>
  <c r="W9595" i="12"/>
  <c r="W9596" i="12"/>
  <c r="W9597" i="12"/>
  <c r="W9598" i="12"/>
  <c r="W9599" i="12"/>
  <c r="W9600" i="12"/>
  <c r="W9601" i="12"/>
  <c r="W9602" i="12"/>
  <c r="W9603" i="12"/>
  <c r="W9604" i="12"/>
  <c r="W9605" i="12"/>
  <c r="W9606" i="12"/>
  <c r="W9607" i="12"/>
  <c r="W9608" i="12"/>
  <c r="W9609" i="12"/>
  <c r="W9610" i="12"/>
  <c r="W9611" i="12"/>
  <c r="W9612" i="12"/>
  <c r="W9613" i="12"/>
  <c r="W9614" i="12"/>
  <c r="W9615" i="12"/>
  <c r="W9616" i="12"/>
  <c r="W9617" i="12"/>
  <c r="W9618" i="12"/>
  <c r="W9619" i="12"/>
  <c r="W9620" i="12"/>
  <c r="W9621" i="12"/>
  <c r="W9622" i="12"/>
  <c r="W9623" i="12"/>
  <c r="W9624" i="12"/>
  <c r="W9625" i="12"/>
  <c r="W9626" i="12"/>
  <c r="W9627" i="12"/>
  <c r="W9628" i="12"/>
  <c r="W9629" i="12"/>
  <c r="W9630" i="12"/>
  <c r="W9631" i="12"/>
  <c r="W9632" i="12"/>
  <c r="W9633" i="12"/>
  <c r="W9634" i="12"/>
  <c r="W9635" i="12"/>
  <c r="W9636" i="12"/>
  <c r="W9637" i="12"/>
  <c r="W9638" i="12"/>
  <c r="W9639" i="12"/>
  <c r="W9640" i="12"/>
  <c r="W9641" i="12"/>
  <c r="W9642" i="12"/>
  <c r="W9643" i="12"/>
  <c r="W9644" i="12"/>
  <c r="W9645" i="12"/>
  <c r="W9646" i="12"/>
  <c r="W9647" i="12"/>
  <c r="W9648" i="12"/>
  <c r="W9649" i="12"/>
  <c r="W9650" i="12"/>
  <c r="W9651" i="12"/>
  <c r="W9652" i="12"/>
  <c r="W9653" i="12"/>
  <c r="W9654" i="12"/>
  <c r="W9655" i="12"/>
  <c r="W9656" i="12"/>
  <c r="W9657" i="12"/>
  <c r="W9658" i="12"/>
  <c r="W9659" i="12"/>
  <c r="W9660" i="12"/>
  <c r="W9661" i="12"/>
  <c r="W9662" i="12"/>
  <c r="W9663" i="12"/>
  <c r="W9664" i="12"/>
  <c r="W9665" i="12"/>
  <c r="W9666" i="12"/>
  <c r="W9667" i="12"/>
  <c r="W9668" i="12"/>
  <c r="W9669" i="12"/>
  <c r="W9670" i="12"/>
  <c r="W9671" i="12"/>
  <c r="W9672" i="12"/>
  <c r="W9673" i="12"/>
  <c r="W9674" i="12"/>
  <c r="W9675" i="12"/>
  <c r="W9676" i="12"/>
  <c r="W9677" i="12"/>
  <c r="W9678" i="12"/>
  <c r="W9679" i="12"/>
  <c r="W9680" i="12"/>
  <c r="W9681" i="12"/>
  <c r="W9682" i="12"/>
  <c r="W9683" i="12"/>
  <c r="W9684" i="12"/>
  <c r="W9685" i="12"/>
  <c r="W9686" i="12"/>
  <c r="W9687" i="12"/>
  <c r="W9688" i="12"/>
  <c r="W9689" i="12"/>
  <c r="W9690" i="12"/>
  <c r="W9691" i="12"/>
  <c r="W9692" i="12"/>
  <c r="W9693" i="12"/>
  <c r="W9694" i="12"/>
  <c r="W9695" i="12"/>
  <c r="W9696" i="12"/>
  <c r="W9697" i="12"/>
  <c r="W9698" i="12"/>
  <c r="W9699" i="12"/>
  <c r="W9700" i="12"/>
  <c r="W9701" i="12"/>
  <c r="W9702" i="12"/>
  <c r="W9703" i="12"/>
  <c r="W9704" i="12"/>
  <c r="W9705" i="12"/>
  <c r="W9706" i="12"/>
  <c r="W9707" i="12"/>
  <c r="W9708" i="12"/>
  <c r="W9709" i="12"/>
  <c r="W9710" i="12"/>
  <c r="W9711" i="12"/>
  <c r="W9712" i="12"/>
  <c r="W9713" i="12"/>
  <c r="W9714" i="12"/>
  <c r="W9715" i="12"/>
  <c r="W9716" i="12"/>
  <c r="W9717" i="12"/>
  <c r="W9718" i="12"/>
  <c r="W9719" i="12"/>
  <c r="W9720" i="12"/>
  <c r="W9721" i="12"/>
  <c r="W9722" i="12"/>
  <c r="W9723" i="12"/>
  <c r="W9724" i="12"/>
  <c r="W9725" i="12"/>
  <c r="W9726" i="12"/>
  <c r="W9727" i="12"/>
  <c r="W9728" i="12"/>
  <c r="W9729" i="12"/>
  <c r="W9730" i="12"/>
  <c r="W9731" i="12"/>
  <c r="W9732" i="12"/>
  <c r="W9733" i="12"/>
  <c r="W9734" i="12"/>
  <c r="W9735" i="12"/>
  <c r="W9736" i="12"/>
  <c r="W9737" i="12"/>
  <c r="W9738" i="12"/>
  <c r="W9739" i="12"/>
  <c r="W9740" i="12"/>
  <c r="W9741" i="12"/>
  <c r="W9742" i="12"/>
  <c r="W9743" i="12"/>
  <c r="W9744" i="12"/>
  <c r="W9745" i="12"/>
  <c r="W9746" i="12"/>
  <c r="W9747" i="12"/>
  <c r="W9748" i="12"/>
  <c r="W9749" i="12"/>
  <c r="W9750" i="12"/>
  <c r="W9751" i="12"/>
  <c r="W9752" i="12"/>
  <c r="W9753" i="12"/>
  <c r="W9754" i="12"/>
  <c r="W9755" i="12"/>
  <c r="W9756" i="12"/>
  <c r="W9757" i="12"/>
  <c r="W9758" i="12"/>
  <c r="W9759" i="12"/>
  <c r="W9760" i="12"/>
  <c r="W9761" i="12"/>
  <c r="W9762" i="12"/>
  <c r="W9763" i="12"/>
  <c r="W9764" i="12"/>
  <c r="W9765" i="12"/>
  <c r="W9766" i="12"/>
  <c r="W9767" i="12"/>
  <c r="W9768" i="12"/>
  <c r="W9769" i="12"/>
  <c r="W9770" i="12"/>
  <c r="W9771" i="12"/>
  <c r="W9772" i="12"/>
  <c r="W9773" i="12"/>
  <c r="W9774" i="12"/>
  <c r="W9775" i="12"/>
  <c r="W9776" i="12"/>
  <c r="W9777" i="12"/>
  <c r="W9778" i="12"/>
  <c r="W9779" i="12"/>
  <c r="W9780" i="12"/>
  <c r="W9781" i="12"/>
  <c r="W9782" i="12"/>
  <c r="W9783" i="12"/>
  <c r="W9784" i="12"/>
  <c r="W9785" i="12"/>
  <c r="W9786" i="12"/>
  <c r="W9787" i="12"/>
  <c r="W9788" i="12"/>
  <c r="W9789" i="12"/>
  <c r="W9790" i="12"/>
  <c r="W9791" i="12"/>
  <c r="W9792" i="12"/>
  <c r="W9793" i="12"/>
  <c r="W9794" i="12"/>
  <c r="W9795" i="12"/>
  <c r="W9796" i="12"/>
  <c r="W9797" i="12"/>
  <c r="W9798" i="12"/>
  <c r="W9799" i="12"/>
  <c r="W9800" i="12"/>
  <c r="W9801" i="12"/>
  <c r="W9802" i="12"/>
  <c r="W9803" i="12"/>
  <c r="W9804" i="12"/>
  <c r="W9805" i="12"/>
  <c r="W9806" i="12"/>
  <c r="W9807" i="12"/>
  <c r="W9808" i="12"/>
  <c r="W9809" i="12"/>
  <c r="W9810" i="12"/>
  <c r="W9811" i="12"/>
  <c r="W9812" i="12"/>
  <c r="W9813" i="12"/>
  <c r="W9814" i="12"/>
  <c r="W9815" i="12"/>
  <c r="W9816" i="12"/>
  <c r="W9817" i="12"/>
  <c r="W9818" i="12"/>
  <c r="W9819" i="12"/>
  <c r="W9820" i="12"/>
  <c r="W9821" i="12"/>
  <c r="W9822" i="12"/>
  <c r="W9823" i="12"/>
  <c r="W9824" i="12"/>
  <c r="W9825" i="12"/>
  <c r="W9826" i="12"/>
  <c r="W9827" i="12"/>
  <c r="W9828" i="12"/>
  <c r="W9829" i="12"/>
  <c r="W9830" i="12"/>
  <c r="W9831" i="12"/>
  <c r="W9832" i="12"/>
  <c r="W9833" i="12"/>
  <c r="W9834" i="12"/>
  <c r="W9835" i="12"/>
  <c r="W9836" i="12"/>
  <c r="W9837" i="12"/>
  <c r="W9838" i="12"/>
  <c r="W9839" i="12"/>
  <c r="W9840" i="12"/>
  <c r="W9841" i="12"/>
  <c r="W9842" i="12"/>
  <c r="W9843" i="12"/>
  <c r="W9844" i="12"/>
  <c r="W9845" i="12"/>
  <c r="W9846" i="12"/>
  <c r="W9847" i="12"/>
  <c r="W9848" i="12"/>
  <c r="W9849" i="12"/>
  <c r="W9850" i="12"/>
  <c r="W9851" i="12"/>
  <c r="W9852" i="12"/>
  <c r="W9853" i="12"/>
  <c r="W9854" i="12"/>
  <c r="W9855" i="12"/>
  <c r="W9856" i="12"/>
  <c r="W9857" i="12"/>
  <c r="W9858" i="12"/>
  <c r="W9859" i="12"/>
  <c r="W9860" i="12"/>
  <c r="W9861" i="12"/>
  <c r="W9862" i="12"/>
  <c r="W9863" i="12"/>
  <c r="W9864" i="12"/>
  <c r="W9865" i="12"/>
  <c r="W9866" i="12"/>
  <c r="W9867" i="12"/>
  <c r="W9868" i="12"/>
  <c r="W9869" i="12"/>
  <c r="W9870" i="12"/>
  <c r="W9871" i="12"/>
  <c r="W9872" i="12"/>
  <c r="W9873" i="12"/>
  <c r="W9874" i="12"/>
  <c r="W9875" i="12"/>
  <c r="W9876" i="12"/>
  <c r="W9877" i="12"/>
  <c r="W9878" i="12"/>
  <c r="W9879" i="12"/>
  <c r="W9880" i="12"/>
  <c r="W9881" i="12"/>
  <c r="W9882" i="12"/>
  <c r="W9883" i="12"/>
  <c r="W9884" i="12"/>
  <c r="W9885" i="12"/>
  <c r="W9886" i="12"/>
  <c r="W9887" i="12"/>
  <c r="W9888" i="12"/>
  <c r="W9889" i="12"/>
  <c r="W9890" i="12"/>
  <c r="W9891" i="12"/>
  <c r="W9892" i="12"/>
  <c r="W9893" i="12"/>
  <c r="W9894" i="12"/>
  <c r="W9895" i="12"/>
  <c r="W9896" i="12"/>
  <c r="W9897" i="12"/>
  <c r="W9898" i="12"/>
  <c r="W9899" i="12"/>
  <c r="W9900" i="12"/>
  <c r="W9901" i="12"/>
  <c r="W9902" i="12"/>
  <c r="W9903" i="12"/>
  <c r="W9904" i="12"/>
  <c r="W9905" i="12"/>
  <c r="W9906" i="12"/>
  <c r="W9907" i="12"/>
  <c r="W9908" i="12"/>
  <c r="W9909" i="12"/>
  <c r="W9910" i="12"/>
  <c r="W9911" i="12"/>
  <c r="W9912" i="12"/>
  <c r="W9913" i="12"/>
  <c r="W9914" i="12"/>
  <c r="W9915" i="12"/>
  <c r="W9916" i="12"/>
  <c r="W9917" i="12"/>
  <c r="W9918" i="12"/>
  <c r="W9919" i="12"/>
  <c r="W9920" i="12"/>
  <c r="W9921" i="12"/>
  <c r="W9922" i="12"/>
  <c r="W9923" i="12"/>
  <c r="W9924" i="12"/>
  <c r="W9925" i="12"/>
  <c r="W9926" i="12"/>
  <c r="W9927" i="12"/>
  <c r="W9928" i="12"/>
  <c r="W9929" i="12"/>
  <c r="W9930" i="12"/>
  <c r="W9931" i="12"/>
  <c r="W9932" i="12"/>
  <c r="W9933" i="12"/>
  <c r="W9934" i="12"/>
  <c r="W9935" i="12"/>
  <c r="W9936" i="12"/>
  <c r="W9937" i="12"/>
  <c r="W9938" i="12"/>
  <c r="W9939" i="12"/>
  <c r="W9940" i="12"/>
  <c r="W9941" i="12"/>
  <c r="W9942" i="12"/>
  <c r="W9943" i="12"/>
  <c r="W9944" i="12"/>
  <c r="W9945" i="12"/>
  <c r="W9946" i="12"/>
  <c r="W9947" i="12"/>
  <c r="W9948" i="12"/>
  <c r="W9949" i="12"/>
  <c r="W9950" i="12"/>
  <c r="W9951" i="12"/>
  <c r="W9952" i="12"/>
  <c r="W9953" i="12"/>
  <c r="W9954" i="12"/>
  <c r="W9955" i="12"/>
  <c r="W9956" i="12"/>
  <c r="W9957" i="12"/>
  <c r="W9958" i="12"/>
  <c r="W9959" i="12"/>
  <c r="W9960" i="12"/>
  <c r="W9961" i="12"/>
  <c r="W9962" i="12"/>
  <c r="W9963" i="12"/>
  <c r="W9964" i="12"/>
  <c r="W9965" i="12"/>
  <c r="W9966" i="12"/>
  <c r="W9967" i="12"/>
  <c r="W9968" i="12"/>
  <c r="W9969" i="12"/>
  <c r="W9970" i="12"/>
  <c r="W9971" i="12"/>
  <c r="W9972" i="12"/>
  <c r="W9973" i="12"/>
  <c r="W9974" i="12"/>
  <c r="W9975" i="12"/>
  <c r="W9976" i="12"/>
  <c r="W9977" i="12"/>
  <c r="W9978" i="12"/>
  <c r="W9979" i="12"/>
  <c r="W9980" i="12"/>
  <c r="W9981" i="12"/>
  <c r="W9982" i="12"/>
  <c r="W9983" i="12"/>
  <c r="W9984" i="12"/>
  <c r="W9985" i="12"/>
  <c r="W9986" i="12"/>
  <c r="W9987" i="12"/>
  <c r="W9988" i="12"/>
  <c r="W9989" i="12"/>
  <c r="W9990" i="12"/>
  <c r="W9991" i="12"/>
  <c r="W9992" i="12"/>
  <c r="W9993" i="12"/>
  <c r="W9994" i="12"/>
  <c r="W9995" i="12"/>
  <c r="W9996" i="12"/>
  <c r="W9997" i="12"/>
  <c r="W9998" i="12"/>
  <c r="W9999" i="12"/>
  <c r="W10000" i="12"/>
  <c r="W10001" i="12"/>
  <c r="W10002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V301" i="12"/>
  <c r="V302" i="12"/>
  <c r="V303" i="12"/>
  <c r="V304" i="12"/>
  <c r="V305" i="12"/>
  <c r="V306" i="12"/>
  <c r="V307" i="12"/>
  <c r="V308" i="12"/>
  <c r="V309" i="12"/>
  <c r="V310" i="12"/>
  <c r="V311" i="12"/>
  <c r="V312" i="12"/>
  <c r="V313" i="12"/>
  <c r="V314" i="12"/>
  <c r="V315" i="12"/>
  <c r="V316" i="12"/>
  <c r="V317" i="12"/>
  <c r="V318" i="12"/>
  <c r="V319" i="12"/>
  <c r="V320" i="12"/>
  <c r="V321" i="12"/>
  <c r="V322" i="12"/>
  <c r="V323" i="12"/>
  <c r="V324" i="12"/>
  <c r="V325" i="12"/>
  <c r="V326" i="12"/>
  <c r="V327" i="12"/>
  <c r="V328" i="12"/>
  <c r="V329" i="12"/>
  <c r="V330" i="12"/>
  <c r="V331" i="12"/>
  <c r="V332" i="12"/>
  <c r="V333" i="12"/>
  <c r="V334" i="12"/>
  <c r="V335" i="12"/>
  <c r="V336" i="12"/>
  <c r="V337" i="12"/>
  <c r="V338" i="12"/>
  <c r="V339" i="12"/>
  <c r="V340" i="12"/>
  <c r="V341" i="12"/>
  <c r="V342" i="12"/>
  <c r="V343" i="12"/>
  <c r="V344" i="12"/>
  <c r="V345" i="12"/>
  <c r="V346" i="12"/>
  <c r="V347" i="12"/>
  <c r="V348" i="12"/>
  <c r="V349" i="12"/>
  <c r="V350" i="12"/>
  <c r="V351" i="12"/>
  <c r="V352" i="12"/>
  <c r="V353" i="12"/>
  <c r="V354" i="12"/>
  <c r="V355" i="12"/>
  <c r="V356" i="12"/>
  <c r="V357" i="12"/>
  <c r="V358" i="12"/>
  <c r="V359" i="12"/>
  <c r="V360" i="12"/>
  <c r="V361" i="12"/>
  <c r="V362" i="12"/>
  <c r="V363" i="12"/>
  <c r="V364" i="12"/>
  <c r="V365" i="12"/>
  <c r="V366" i="12"/>
  <c r="V367" i="12"/>
  <c r="V368" i="12"/>
  <c r="V369" i="12"/>
  <c r="V370" i="12"/>
  <c r="V371" i="12"/>
  <c r="V372" i="12"/>
  <c r="V373" i="12"/>
  <c r="V374" i="12"/>
  <c r="V375" i="12"/>
  <c r="V376" i="12"/>
  <c r="V377" i="12"/>
  <c r="V378" i="12"/>
  <c r="V379" i="12"/>
  <c r="V380" i="12"/>
  <c r="V381" i="12"/>
  <c r="V382" i="12"/>
  <c r="V383" i="12"/>
  <c r="V384" i="12"/>
  <c r="V385" i="12"/>
  <c r="V386" i="12"/>
  <c r="V387" i="12"/>
  <c r="V388" i="12"/>
  <c r="V389" i="12"/>
  <c r="V390" i="12"/>
  <c r="V391" i="12"/>
  <c r="V392" i="12"/>
  <c r="V393" i="12"/>
  <c r="V394" i="12"/>
  <c r="V395" i="12"/>
  <c r="V396" i="12"/>
  <c r="V397" i="12"/>
  <c r="V398" i="12"/>
  <c r="V399" i="12"/>
  <c r="V400" i="12"/>
  <c r="V401" i="12"/>
  <c r="V402" i="12"/>
  <c r="V403" i="12"/>
  <c r="V404" i="12"/>
  <c r="V405" i="12"/>
  <c r="V406" i="12"/>
  <c r="V407" i="12"/>
  <c r="V408" i="12"/>
  <c r="V409" i="12"/>
  <c r="V410" i="12"/>
  <c r="V411" i="12"/>
  <c r="V412" i="12"/>
  <c r="V413" i="12"/>
  <c r="V414" i="12"/>
  <c r="V415" i="12"/>
  <c r="V416" i="12"/>
  <c r="V417" i="12"/>
  <c r="V418" i="12"/>
  <c r="V419" i="12"/>
  <c r="V420" i="12"/>
  <c r="V421" i="12"/>
  <c r="V422" i="12"/>
  <c r="V423" i="12"/>
  <c r="V424" i="12"/>
  <c r="V425" i="12"/>
  <c r="V426" i="12"/>
  <c r="V427" i="12"/>
  <c r="V428" i="12"/>
  <c r="V429" i="12"/>
  <c r="V430" i="12"/>
  <c r="V431" i="12"/>
  <c r="V432" i="12"/>
  <c r="V433" i="12"/>
  <c r="V434" i="12"/>
  <c r="V435" i="12"/>
  <c r="V436" i="12"/>
  <c r="V437" i="12"/>
  <c r="V438" i="12"/>
  <c r="V439" i="12"/>
  <c r="V440" i="12"/>
  <c r="V441" i="12"/>
  <c r="V442" i="12"/>
  <c r="V443" i="12"/>
  <c r="V444" i="12"/>
  <c r="V445" i="12"/>
  <c r="V446" i="12"/>
  <c r="V447" i="12"/>
  <c r="V448" i="12"/>
  <c r="V449" i="12"/>
  <c r="V450" i="12"/>
  <c r="V451" i="12"/>
  <c r="V452" i="12"/>
  <c r="V453" i="12"/>
  <c r="V454" i="12"/>
  <c r="V455" i="12"/>
  <c r="V456" i="12"/>
  <c r="V457" i="12"/>
  <c r="V458" i="12"/>
  <c r="V459" i="12"/>
  <c r="V460" i="12"/>
  <c r="V461" i="12"/>
  <c r="V462" i="12"/>
  <c r="V463" i="12"/>
  <c r="V464" i="12"/>
  <c r="V465" i="12"/>
  <c r="V466" i="12"/>
  <c r="V467" i="12"/>
  <c r="V468" i="12"/>
  <c r="V469" i="12"/>
  <c r="V470" i="12"/>
  <c r="V471" i="12"/>
  <c r="V472" i="12"/>
  <c r="V473" i="12"/>
  <c r="V474" i="12"/>
  <c r="V475" i="12"/>
  <c r="V476" i="12"/>
  <c r="V477" i="12"/>
  <c r="V478" i="12"/>
  <c r="V479" i="12"/>
  <c r="V480" i="12"/>
  <c r="V481" i="12"/>
  <c r="V482" i="12"/>
  <c r="V483" i="12"/>
  <c r="V484" i="12"/>
  <c r="V485" i="12"/>
  <c r="V486" i="12"/>
  <c r="V487" i="12"/>
  <c r="V488" i="12"/>
  <c r="V489" i="12"/>
  <c r="V490" i="12"/>
  <c r="V491" i="12"/>
  <c r="V492" i="12"/>
  <c r="V493" i="12"/>
  <c r="V494" i="12"/>
  <c r="V495" i="12"/>
  <c r="V496" i="12"/>
  <c r="V497" i="12"/>
  <c r="V498" i="12"/>
  <c r="V499" i="12"/>
  <c r="V500" i="12"/>
  <c r="V501" i="12"/>
  <c r="V502" i="12"/>
  <c r="V503" i="12"/>
  <c r="V504" i="12"/>
  <c r="V505" i="12"/>
  <c r="V506" i="12"/>
  <c r="V507" i="12"/>
  <c r="V508" i="12"/>
  <c r="V509" i="12"/>
  <c r="V510" i="12"/>
  <c r="V511" i="12"/>
  <c r="V512" i="12"/>
  <c r="V513" i="12"/>
  <c r="V514" i="12"/>
  <c r="V515" i="12"/>
  <c r="V516" i="12"/>
  <c r="V517" i="12"/>
  <c r="V518" i="12"/>
  <c r="V519" i="12"/>
  <c r="V520" i="12"/>
  <c r="V521" i="12"/>
  <c r="V522" i="12"/>
  <c r="V523" i="12"/>
  <c r="V524" i="12"/>
  <c r="V525" i="12"/>
  <c r="V526" i="12"/>
  <c r="V527" i="12"/>
  <c r="V528" i="12"/>
  <c r="V529" i="12"/>
  <c r="V530" i="12"/>
  <c r="V531" i="12"/>
  <c r="V532" i="12"/>
  <c r="V533" i="12"/>
  <c r="V534" i="12"/>
  <c r="V535" i="12"/>
  <c r="V536" i="12"/>
  <c r="V537" i="12"/>
  <c r="V538" i="12"/>
  <c r="V539" i="12"/>
  <c r="V540" i="12"/>
  <c r="V541" i="12"/>
  <c r="V542" i="12"/>
  <c r="V543" i="12"/>
  <c r="V544" i="12"/>
  <c r="V545" i="12"/>
  <c r="V546" i="12"/>
  <c r="V547" i="12"/>
  <c r="V548" i="12"/>
  <c r="V549" i="12"/>
  <c r="V550" i="12"/>
  <c r="V551" i="12"/>
  <c r="V552" i="12"/>
  <c r="V553" i="12"/>
  <c r="V554" i="12"/>
  <c r="V555" i="12"/>
  <c r="V556" i="12"/>
  <c r="V557" i="12"/>
  <c r="V558" i="12"/>
  <c r="V559" i="12"/>
  <c r="V560" i="12"/>
  <c r="V561" i="12"/>
  <c r="V562" i="12"/>
  <c r="V563" i="12"/>
  <c r="V564" i="12"/>
  <c r="V565" i="12"/>
  <c r="V566" i="12"/>
  <c r="V567" i="12"/>
  <c r="V568" i="12"/>
  <c r="V569" i="12"/>
  <c r="V570" i="12"/>
  <c r="V571" i="12"/>
  <c r="V572" i="12"/>
  <c r="V573" i="12"/>
  <c r="V574" i="12"/>
  <c r="V575" i="12"/>
  <c r="V576" i="12"/>
  <c r="V577" i="12"/>
  <c r="V578" i="12"/>
  <c r="V579" i="12"/>
  <c r="V580" i="12"/>
  <c r="V581" i="12"/>
  <c r="V582" i="12"/>
  <c r="V583" i="12"/>
  <c r="V584" i="12"/>
  <c r="V585" i="12"/>
  <c r="V586" i="12"/>
  <c r="V587" i="12"/>
  <c r="V588" i="12"/>
  <c r="V589" i="12"/>
  <c r="V590" i="12"/>
  <c r="V591" i="12"/>
  <c r="V592" i="12"/>
  <c r="V593" i="12"/>
  <c r="V594" i="12"/>
  <c r="V595" i="12"/>
  <c r="V596" i="12"/>
  <c r="V597" i="12"/>
  <c r="V598" i="12"/>
  <c r="V599" i="12"/>
  <c r="V600" i="12"/>
  <c r="V601" i="12"/>
  <c r="V602" i="12"/>
  <c r="V603" i="12"/>
  <c r="V604" i="12"/>
  <c r="V605" i="12"/>
  <c r="V606" i="12"/>
  <c r="V607" i="12"/>
  <c r="V608" i="12"/>
  <c r="V609" i="12"/>
  <c r="V610" i="12"/>
  <c r="V61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V647" i="12"/>
  <c r="V648" i="12"/>
  <c r="V649" i="12"/>
  <c r="V650" i="12"/>
  <c r="V651" i="12"/>
  <c r="V652" i="12"/>
  <c r="V653" i="12"/>
  <c r="V654" i="12"/>
  <c r="V655" i="12"/>
  <c r="V656" i="12"/>
  <c r="V657" i="12"/>
  <c r="V658" i="12"/>
  <c r="V659" i="12"/>
  <c r="V660" i="12"/>
  <c r="V661" i="12"/>
  <c r="V662" i="12"/>
  <c r="V663" i="12"/>
  <c r="V664" i="12"/>
  <c r="V665" i="12"/>
  <c r="V666" i="12"/>
  <c r="V667" i="12"/>
  <c r="V668" i="12"/>
  <c r="V669" i="12"/>
  <c r="V670" i="12"/>
  <c r="V671" i="12"/>
  <c r="V672" i="12"/>
  <c r="V673" i="12"/>
  <c r="V674" i="12"/>
  <c r="V675" i="12"/>
  <c r="V676" i="12"/>
  <c r="V677" i="12"/>
  <c r="V678" i="12"/>
  <c r="V679" i="12"/>
  <c r="V680" i="12"/>
  <c r="V681" i="12"/>
  <c r="V682" i="12"/>
  <c r="V683" i="12"/>
  <c r="V684" i="12"/>
  <c r="V685" i="12"/>
  <c r="V686" i="12"/>
  <c r="V687" i="12"/>
  <c r="V688" i="12"/>
  <c r="V689" i="12"/>
  <c r="V690" i="12"/>
  <c r="V691" i="12"/>
  <c r="V692" i="12"/>
  <c r="V693" i="12"/>
  <c r="V694" i="12"/>
  <c r="V695" i="12"/>
  <c r="V696" i="12"/>
  <c r="V697" i="12"/>
  <c r="V698" i="12"/>
  <c r="V699" i="12"/>
  <c r="V700" i="12"/>
  <c r="V701" i="12"/>
  <c r="V702" i="12"/>
  <c r="V703" i="12"/>
  <c r="V704" i="12"/>
  <c r="V705" i="12"/>
  <c r="V706" i="12"/>
  <c r="V707" i="12"/>
  <c r="V708" i="12"/>
  <c r="V709" i="12"/>
  <c r="V710" i="12"/>
  <c r="V711" i="12"/>
  <c r="V712" i="12"/>
  <c r="V713" i="12"/>
  <c r="V714" i="12"/>
  <c r="V715" i="12"/>
  <c r="V716" i="12"/>
  <c r="V717" i="12"/>
  <c r="V718" i="12"/>
  <c r="V719" i="12"/>
  <c r="V720" i="12"/>
  <c r="V721" i="12"/>
  <c r="V722" i="12"/>
  <c r="V723" i="12"/>
  <c r="V724" i="12"/>
  <c r="V725" i="12"/>
  <c r="V726" i="12"/>
  <c r="V727" i="12"/>
  <c r="V728" i="12"/>
  <c r="V729" i="12"/>
  <c r="V730" i="12"/>
  <c r="V731" i="12"/>
  <c r="V732" i="12"/>
  <c r="V733" i="12"/>
  <c r="V734" i="12"/>
  <c r="V735" i="12"/>
  <c r="V736" i="12"/>
  <c r="V737" i="12"/>
  <c r="V738" i="12"/>
  <c r="V739" i="12"/>
  <c r="V740" i="12"/>
  <c r="V741" i="12"/>
  <c r="V742" i="12"/>
  <c r="V743" i="12"/>
  <c r="V744" i="12"/>
  <c r="V745" i="12"/>
  <c r="V746" i="12"/>
  <c r="V747" i="12"/>
  <c r="V748" i="12"/>
  <c r="V749" i="12"/>
  <c r="V750" i="12"/>
  <c r="V751" i="12"/>
  <c r="V752" i="12"/>
  <c r="V753" i="12"/>
  <c r="V754" i="12"/>
  <c r="V755" i="12"/>
  <c r="V756" i="12"/>
  <c r="V757" i="12"/>
  <c r="V758" i="12"/>
  <c r="V759" i="12"/>
  <c r="V760" i="12"/>
  <c r="V761" i="12"/>
  <c r="V762" i="12"/>
  <c r="V763" i="12"/>
  <c r="V764" i="12"/>
  <c r="V765" i="12"/>
  <c r="V766" i="12"/>
  <c r="V767" i="12"/>
  <c r="V768" i="12"/>
  <c r="V769" i="12"/>
  <c r="V770" i="12"/>
  <c r="V771" i="12"/>
  <c r="V772" i="12"/>
  <c r="V773" i="12"/>
  <c r="V774" i="12"/>
  <c r="V775" i="12"/>
  <c r="V776" i="12"/>
  <c r="V777" i="12"/>
  <c r="V778" i="12"/>
  <c r="V779" i="12"/>
  <c r="V780" i="12"/>
  <c r="V781" i="12"/>
  <c r="V782" i="12"/>
  <c r="V783" i="12"/>
  <c r="V784" i="12"/>
  <c r="V785" i="12"/>
  <c r="V786" i="12"/>
  <c r="V787" i="12"/>
  <c r="V788" i="12"/>
  <c r="V789" i="12"/>
  <c r="V790" i="12"/>
  <c r="V791" i="12"/>
  <c r="V792" i="12"/>
  <c r="V793" i="12"/>
  <c r="V794" i="12"/>
  <c r="V795" i="12"/>
  <c r="V796" i="12"/>
  <c r="V797" i="12"/>
  <c r="V798" i="12"/>
  <c r="V799" i="12"/>
  <c r="V800" i="12"/>
  <c r="V801" i="12"/>
  <c r="V802" i="12"/>
  <c r="V803" i="12"/>
  <c r="V804" i="12"/>
  <c r="V805" i="12"/>
  <c r="V806" i="12"/>
  <c r="V807" i="12"/>
  <c r="V808" i="12"/>
  <c r="V809" i="12"/>
  <c r="V810" i="12"/>
  <c r="V811" i="12"/>
  <c r="V812" i="12"/>
  <c r="V813" i="12"/>
  <c r="V814" i="12"/>
  <c r="V815" i="12"/>
  <c r="V816" i="12"/>
  <c r="V817" i="12"/>
  <c r="V818" i="12"/>
  <c r="V819" i="12"/>
  <c r="V820" i="12"/>
  <c r="V821" i="12"/>
  <c r="V822" i="12"/>
  <c r="V823" i="12"/>
  <c r="V824" i="12"/>
  <c r="V825" i="12"/>
  <c r="V826" i="12"/>
  <c r="V827" i="12"/>
  <c r="V828" i="12"/>
  <c r="V829" i="12"/>
  <c r="V830" i="12"/>
  <c r="V831" i="12"/>
  <c r="V832" i="12"/>
  <c r="V833" i="12"/>
  <c r="V834" i="12"/>
  <c r="V835" i="12"/>
  <c r="V836" i="12"/>
  <c r="V837" i="12"/>
  <c r="V838" i="12"/>
  <c r="V839" i="12"/>
  <c r="V840" i="12"/>
  <c r="V841" i="12"/>
  <c r="V842" i="12"/>
  <c r="V843" i="12"/>
  <c r="V844" i="12"/>
  <c r="V845" i="12"/>
  <c r="V846" i="12"/>
  <c r="V847" i="12"/>
  <c r="V848" i="12"/>
  <c r="V849" i="12"/>
  <c r="V850" i="12"/>
  <c r="V851" i="12"/>
  <c r="V852" i="12"/>
  <c r="V853" i="12"/>
  <c r="V854" i="12"/>
  <c r="V855" i="12"/>
  <c r="V856" i="12"/>
  <c r="V857" i="12"/>
  <c r="V858" i="12"/>
  <c r="V859" i="12"/>
  <c r="V860" i="12"/>
  <c r="V861" i="12"/>
  <c r="V862" i="12"/>
  <c r="V863" i="12"/>
  <c r="V864" i="12"/>
  <c r="V865" i="12"/>
  <c r="V866" i="12"/>
  <c r="V867" i="12"/>
  <c r="V868" i="12"/>
  <c r="V869" i="12"/>
  <c r="V870" i="12"/>
  <c r="V871" i="12"/>
  <c r="V872" i="12"/>
  <c r="V873" i="12"/>
  <c r="V874" i="12"/>
  <c r="V875" i="12"/>
  <c r="V876" i="12"/>
  <c r="V877" i="12"/>
  <c r="V878" i="12"/>
  <c r="V879" i="12"/>
  <c r="V880" i="12"/>
  <c r="V881" i="12"/>
  <c r="V882" i="12"/>
  <c r="V883" i="12"/>
  <c r="V884" i="12"/>
  <c r="V885" i="12"/>
  <c r="V886" i="12"/>
  <c r="V887" i="12"/>
  <c r="V888" i="12"/>
  <c r="V889" i="12"/>
  <c r="V890" i="12"/>
  <c r="V891" i="12"/>
  <c r="V892" i="12"/>
  <c r="V893" i="12"/>
  <c r="V894" i="12"/>
  <c r="V895" i="12"/>
  <c r="V896" i="12"/>
  <c r="V897" i="12"/>
  <c r="V898" i="12"/>
  <c r="V899" i="12"/>
  <c r="V900" i="12"/>
  <c r="V901" i="12"/>
  <c r="V902" i="12"/>
  <c r="V903" i="12"/>
  <c r="V904" i="12"/>
  <c r="V905" i="12"/>
  <c r="V906" i="12"/>
  <c r="V907" i="12"/>
  <c r="V908" i="12"/>
  <c r="V909" i="12"/>
  <c r="V910" i="12"/>
  <c r="V911" i="12"/>
  <c r="V912" i="12"/>
  <c r="V913" i="12"/>
  <c r="V914" i="12"/>
  <c r="V915" i="12"/>
  <c r="V916" i="12"/>
  <c r="V917" i="12"/>
  <c r="V918" i="12"/>
  <c r="V919" i="12"/>
  <c r="V920" i="12"/>
  <c r="V921" i="12"/>
  <c r="V922" i="12"/>
  <c r="V923" i="12"/>
  <c r="V924" i="12"/>
  <c r="V925" i="12"/>
  <c r="V926" i="12"/>
  <c r="V927" i="12"/>
  <c r="V928" i="12"/>
  <c r="V929" i="12"/>
  <c r="V930" i="12"/>
  <c r="V931" i="12"/>
  <c r="V932" i="12"/>
  <c r="V933" i="12"/>
  <c r="V934" i="12"/>
  <c r="V935" i="12"/>
  <c r="V936" i="12"/>
  <c r="V937" i="12"/>
  <c r="V938" i="12"/>
  <c r="V939" i="12"/>
  <c r="V940" i="12"/>
  <c r="V941" i="12"/>
  <c r="V942" i="12"/>
  <c r="V943" i="12"/>
  <c r="V944" i="12"/>
  <c r="V945" i="12"/>
  <c r="V946" i="12"/>
  <c r="V947" i="12"/>
  <c r="V948" i="12"/>
  <c r="V949" i="12"/>
  <c r="V950" i="12"/>
  <c r="V951" i="12"/>
  <c r="V952" i="12"/>
  <c r="V953" i="12"/>
  <c r="V954" i="12"/>
  <c r="V955" i="12"/>
  <c r="V956" i="12"/>
  <c r="V957" i="12"/>
  <c r="V958" i="12"/>
  <c r="V959" i="12"/>
  <c r="V960" i="12"/>
  <c r="V961" i="12"/>
  <c r="V962" i="12"/>
  <c r="V963" i="12"/>
  <c r="V964" i="12"/>
  <c r="V965" i="12"/>
  <c r="V966" i="12"/>
  <c r="V967" i="12"/>
  <c r="V968" i="12"/>
  <c r="V969" i="12"/>
  <c r="V970" i="12"/>
  <c r="V971" i="12"/>
  <c r="V972" i="12"/>
  <c r="V973" i="12"/>
  <c r="V974" i="12"/>
  <c r="V975" i="12"/>
  <c r="V976" i="12"/>
  <c r="V977" i="12"/>
  <c r="V978" i="12"/>
  <c r="V979" i="12"/>
  <c r="V980" i="12"/>
  <c r="V981" i="12"/>
  <c r="V982" i="12"/>
  <c r="V983" i="12"/>
  <c r="V984" i="12"/>
  <c r="V985" i="12"/>
  <c r="V986" i="12"/>
  <c r="V987" i="12"/>
  <c r="V988" i="12"/>
  <c r="V989" i="12"/>
  <c r="V990" i="12"/>
  <c r="V991" i="12"/>
  <c r="V992" i="12"/>
  <c r="V993" i="12"/>
  <c r="V994" i="12"/>
  <c r="V995" i="12"/>
  <c r="V996" i="12"/>
  <c r="V997" i="12"/>
  <c r="V998" i="12"/>
  <c r="V999" i="12"/>
  <c r="V1000" i="12"/>
  <c r="V1001" i="12"/>
  <c r="V1002" i="12"/>
  <c r="V1003" i="12"/>
  <c r="V1004" i="12"/>
  <c r="V1005" i="12"/>
  <c r="V1006" i="12"/>
  <c r="V1007" i="12"/>
  <c r="V1008" i="12"/>
  <c r="V1009" i="12"/>
  <c r="V1010" i="12"/>
  <c r="V1011" i="12"/>
  <c r="V1012" i="12"/>
  <c r="V1013" i="12"/>
  <c r="V1014" i="12"/>
  <c r="V1015" i="12"/>
  <c r="V1016" i="12"/>
  <c r="V1017" i="12"/>
  <c r="V1018" i="12"/>
  <c r="V1019" i="12"/>
  <c r="V1020" i="12"/>
  <c r="V1021" i="12"/>
  <c r="V1022" i="12"/>
  <c r="V1023" i="12"/>
  <c r="V1024" i="12"/>
  <c r="V1025" i="12"/>
  <c r="V1026" i="12"/>
  <c r="V1027" i="12"/>
  <c r="V1028" i="12"/>
  <c r="V1029" i="12"/>
  <c r="V1030" i="12"/>
  <c r="V1031" i="12"/>
  <c r="V1032" i="12"/>
  <c r="V1033" i="12"/>
  <c r="V1034" i="12"/>
  <c r="V1035" i="12"/>
  <c r="V1036" i="12"/>
  <c r="V1037" i="12"/>
  <c r="V1038" i="12"/>
  <c r="V1039" i="12"/>
  <c r="V1040" i="12"/>
  <c r="V1041" i="12"/>
  <c r="V1042" i="12"/>
  <c r="V1043" i="12"/>
  <c r="V1044" i="12"/>
  <c r="V1045" i="12"/>
  <c r="V1046" i="12"/>
  <c r="V1047" i="12"/>
  <c r="V1048" i="12"/>
  <c r="V1049" i="12"/>
  <c r="V1050" i="12"/>
  <c r="V1051" i="12"/>
  <c r="V1052" i="12"/>
  <c r="V1053" i="12"/>
  <c r="V1054" i="12"/>
  <c r="V1055" i="12"/>
  <c r="V1056" i="12"/>
  <c r="V1057" i="12"/>
  <c r="V1058" i="12"/>
  <c r="V1059" i="12"/>
  <c r="V1060" i="12"/>
  <c r="V1061" i="12"/>
  <c r="V1062" i="12"/>
  <c r="V1063" i="12"/>
  <c r="V1064" i="12"/>
  <c r="V1065" i="12"/>
  <c r="V1066" i="12"/>
  <c r="V1067" i="12"/>
  <c r="V1068" i="12"/>
  <c r="V1069" i="12"/>
  <c r="V1070" i="12"/>
  <c r="V1071" i="12"/>
  <c r="V1072" i="12"/>
  <c r="V1073" i="12"/>
  <c r="V1074" i="12"/>
  <c r="V1075" i="12"/>
  <c r="V1076" i="12"/>
  <c r="V1077" i="12"/>
  <c r="V1078" i="12"/>
  <c r="V1079" i="12"/>
  <c r="V1080" i="12"/>
  <c r="V1081" i="12"/>
  <c r="V1082" i="12"/>
  <c r="V1083" i="12"/>
  <c r="V1084" i="12"/>
  <c r="V1085" i="12"/>
  <c r="V1086" i="12"/>
  <c r="V1087" i="12"/>
  <c r="V1088" i="12"/>
  <c r="V1089" i="12"/>
  <c r="V1090" i="12"/>
  <c r="V1091" i="12"/>
  <c r="V1092" i="12"/>
  <c r="V1093" i="12"/>
  <c r="V1094" i="12"/>
  <c r="V1095" i="12"/>
  <c r="V1096" i="12"/>
  <c r="V1097" i="12"/>
  <c r="V1098" i="12"/>
  <c r="V1099" i="12"/>
  <c r="V1100" i="12"/>
  <c r="V1101" i="12"/>
  <c r="V1102" i="12"/>
  <c r="V1103" i="12"/>
  <c r="V1104" i="12"/>
  <c r="V1105" i="12"/>
  <c r="V1106" i="12"/>
  <c r="V1107" i="12"/>
  <c r="V1108" i="12"/>
  <c r="V1109" i="12"/>
  <c r="V1110" i="12"/>
  <c r="V1111" i="12"/>
  <c r="V1112" i="12"/>
  <c r="V1113" i="12"/>
  <c r="V1114" i="12"/>
  <c r="V1115" i="12"/>
  <c r="V1116" i="12"/>
  <c r="V1117" i="12"/>
  <c r="V1118" i="12"/>
  <c r="V1119" i="12"/>
  <c r="V1120" i="12"/>
  <c r="V1121" i="12"/>
  <c r="V1122" i="12"/>
  <c r="V1123" i="12"/>
  <c r="V1124" i="12"/>
  <c r="V1125" i="12"/>
  <c r="V1126" i="12"/>
  <c r="V1127" i="12"/>
  <c r="V1128" i="12"/>
  <c r="V1129" i="12"/>
  <c r="V1130" i="12"/>
  <c r="V1131" i="12"/>
  <c r="V1132" i="12"/>
  <c r="V1133" i="12"/>
  <c r="V1134" i="12"/>
  <c r="V1135" i="12"/>
  <c r="V1136" i="12"/>
  <c r="V1137" i="12"/>
  <c r="V1138" i="12"/>
  <c r="V1139" i="12"/>
  <c r="V1140" i="12"/>
  <c r="V1141" i="12"/>
  <c r="V1142" i="12"/>
  <c r="V1143" i="12"/>
  <c r="V1144" i="12"/>
  <c r="V1145" i="12"/>
  <c r="V1146" i="12"/>
  <c r="V1147" i="12"/>
  <c r="V1148" i="12"/>
  <c r="V1149" i="12"/>
  <c r="V1150" i="12"/>
  <c r="V1151" i="12"/>
  <c r="V1152" i="12"/>
  <c r="V1153" i="12"/>
  <c r="V1154" i="12"/>
  <c r="V1155" i="12"/>
  <c r="V1156" i="12"/>
  <c r="V1157" i="12"/>
  <c r="V1158" i="12"/>
  <c r="V1159" i="12"/>
  <c r="V1160" i="12"/>
  <c r="V1161" i="12"/>
  <c r="V1162" i="12"/>
  <c r="V1163" i="12"/>
  <c r="V1164" i="12"/>
  <c r="V1165" i="12"/>
  <c r="V1166" i="12"/>
  <c r="V1167" i="12"/>
  <c r="V1168" i="12"/>
  <c r="V1169" i="12"/>
  <c r="V1170" i="12"/>
  <c r="V1171" i="12"/>
  <c r="V1172" i="12"/>
  <c r="V1173" i="12"/>
  <c r="V1174" i="12"/>
  <c r="V1175" i="12"/>
  <c r="V1176" i="12"/>
  <c r="V1177" i="12"/>
  <c r="V1178" i="12"/>
  <c r="V1179" i="12"/>
  <c r="V1180" i="12"/>
  <c r="V1181" i="12"/>
  <c r="V1182" i="12"/>
  <c r="V1183" i="12"/>
  <c r="V1184" i="12"/>
  <c r="V1185" i="12"/>
  <c r="V1186" i="12"/>
  <c r="V1187" i="12"/>
  <c r="V1188" i="12"/>
  <c r="V1189" i="12"/>
  <c r="V1190" i="12"/>
  <c r="V1191" i="12"/>
  <c r="V1192" i="12"/>
  <c r="V1193" i="12"/>
  <c r="V1194" i="12"/>
  <c r="V1195" i="12"/>
  <c r="V1196" i="12"/>
  <c r="V1197" i="12"/>
  <c r="V1198" i="12"/>
  <c r="V1199" i="12"/>
  <c r="V1200" i="12"/>
  <c r="V1201" i="12"/>
  <c r="V1202" i="12"/>
  <c r="V1203" i="12"/>
  <c r="V1204" i="12"/>
  <c r="V1205" i="12"/>
  <c r="V1206" i="12"/>
  <c r="V1207" i="12"/>
  <c r="V1208" i="12"/>
  <c r="V1209" i="12"/>
  <c r="V1210" i="12"/>
  <c r="V1211" i="12"/>
  <c r="V1212" i="12"/>
  <c r="V1213" i="12"/>
  <c r="V1214" i="12"/>
  <c r="V1215" i="12"/>
  <c r="V1216" i="12"/>
  <c r="V1217" i="12"/>
  <c r="V1218" i="12"/>
  <c r="V1219" i="12"/>
  <c r="V1220" i="12"/>
  <c r="V1221" i="12"/>
  <c r="V1222" i="12"/>
  <c r="V1223" i="12"/>
  <c r="V1224" i="12"/>
  <c r="V1225" i="12"/>
  <c r="V1226" i="12"/>
  <c r="V1227" i="12"/>
  <c r="V1228" i="12"/>
  <c r="V1229" i="12"/>
  <c r="V1230" i="12"/>
  <c r="V1231" i="12"/>
  <c r="V1232" i="12"/>
  <c r="V1233" i="12"/>
  <c r="V1234" i="12"/>
  <c r="V1235" i="12"/>
  <c r="V1236" i="12"/>
  <c r="V1237" i="12"/>
  <c r="V1238" i="12"/>
  <c r="V1239" i="12"/>
  <c r="V1240" i="12"/>
  <c r="V1241" i="12"/>
  <c r="V1242" i="12"/>
  <c r="V1243" i="12"/>
  <c r="V1244" i="12"/>
  <c r="V1245" i="12"/>
  <c r="V1246" i="12"/>
  <c r="V1247" i="12"/>
  <c r="V1248" i="12"/>
  <c r="V1249" i="12"/>
  <c r="V1250" i="12"/>
  <c r="V1251" i="12"/>
  <c r="V1252" i="12"/>
  <c r="V1253" i="12"/>
  <c r="V1254" i="12"/>
  <c r="V1255" i="12"/>
  <c r="V1256" i="12"/>
  <c r="V1257" i="12"/>
  <c r="V1258" i="12"/>
  <c r="V1259" i="12"/>
  <c r="V1260" i="12"/>
  <c r="V1261" i="12"/>
  <c r="V1262" i="12"/>
  <c r="V1263" i="12"/>
  <c r="V1264" i="12"/>
  <c r="V1265" i="12"/>
  <c r="V1266" i="12"/>
  <c r="V1267" i="12"/>
  <c r="V1268" i="12"/>
  <c r="V1269" i="12"/>
  <c r="V1270" i="12"/>
  <c r="V1271" i="12"/>
  <c r="V1272" i="12"/>
  <c r="V1273" i="12"/>
  <c r="V1274" i="12"/>
  <c r="V1275" i="12"/>
  <c r="V1276" i="12"/>
  <c r="V1277" i="12"/>
  <c r="V1278" i="12"/>
  <c r="V1279" i="12"/>
  <c r="V1280" i="12"/>
  <c r="V1281" i="12"/>
  <c r="V1282" i="12"/>
  <c r="V1283" i="12"/>
  <c r="V1284" i="12"/>
  <c r="V1285" i="12"/>
  <c r="V1286" i="12"/>
  <c r="V1287" i="12"/>
  <c r="V1288" i="12"/>
  <c r="V1289" i="12"/>
  <c r="V1290" i="12"/>
  <c r="V1291" i="12"/>
  <c r="V1292" i="12"/>
  <c r="V1293" i="12"/>
  <c r="V1294" i="12"/>
  <c r="V1295" i="12"/>
  <c r="V1296" i="12"/>
  <c r="V1297" i="12"/>
  <c r="V1298" i="12"/>
  <c r="V1299" i="12"/>
  <c r="V1300" i="12"/>
  <c r="V1301" i="12"/>
  <c r="V1302" i="12"/>
  <c r="V1303" i="12"/>
  <c r="V1304" i="12"/>
  <c r="V1305" i="12"/>
  <c r="V1306" i="12"/>
  <c r="V1307" i="12"/>
  <c r="V1308" i="12"/>
  <c r="V1309" i="12"/>
  <c r="V1310" i="12"/>
  <c r="V1311" i="12"/>
  <c r="V1312" i="12"/>
  <c r="V1313" i="12"/>
  <c r="V1314" i="12"/>
  <c r="V1315" i="12"/>
  <c r="V1316" i="12"/>
  <c r="V1317" i="12"/>
  <c r="V1318" i="12"/>
  <c r="V1319" i="12"/>
  <c r="V1320" i="12"/>
  <c r="V1321" i="12"/>
  <c r="V1322" i="12"/>
  <c r="V1323" i="12"/>
  <c r="V1324" i="12"/>
  <c r="V1325" i="12"/>
  <c r="V1326" i="12"/>
  <c r="V1327" i="12"/>
  <c r="V1328" i="12"/>
  <c r="V1329" i="12"/>
  <c r="V1330" i="12"/>
  <c r="V1331" i="12"/>
  <c r="V1332" i="12"/>
  <c r="V1333" i="12"/>
  <c r="V1334" i="12"/>
  <c r="V1335" i="12"/>
  <c r="V1336" i="12"/>
  <c r="V1337" i="12"/>
  <c r="V1338" i="12"/>
  <c r="V1339" i="12"/>
  <c r="V1340" i="12"/>
  <c r="V1341" i="12"/>
  <c r="V1342" i="12"/>
  <c r="V1343" i="12"/>
  <c r="V1344" i="12"/>
  <c r="V1345" i="12"/>
  <c r="V1346" i="12"/>
  <c r="V1347" i="12"/>
  <c r="V1348" i="12"/>
  <c r="V1349" i="12"/>
  <c r="V1350" i="12"/>
  <c r="V1351" i="12"/>
  <c r="V1352" i="12"/>
  <c r="V1353" i="12"/>
  <c r="V1354" i="12"/>
  <c r="V1355" i="12"/>
  <c r="V1356" i="12"/>
  <c r="V1357" i="12"/>
  <c r="V1358" i="12"/>
  <c r="V1359" i="12"/>
  <c r="V1360" i="12"/>
  <c r="V1361" i="12"/>
  <c r="V1362" i="12"/>
  <c r="V1363" i="12"/>
  <c r="V1364" i="12"/>
  <c r="V1365" i="12"/>
  <c r="V1366" i="12"/>
  <c r="V1367" i="12"/>
  <c r="V1368" i="12"/>
  <c r="V1369" i="12"/>
  <c r="V1370" i="12"/>
  <c r="V1371" i="12"/>
  <c r="V1372" i="12"/>
  <c r="V1373" i="12"/>
  <c r="V1374" i="12"/>
  <c r="V1375" i="12"/>
  <c r="V1376" i="12"/>
  <c r="V1377" i="12"/>
  <c r="V1378" i="12"/>
  <c r="V1379" i="12"/>
  <c r="V1380" i="12"/>
  <c r="V1381" i="12"/>
  <c r="V1382" i="12"/>
  <c r="V1383" i="12"/>
  <c r="V1384" i="12"/>
  <c r="V1385" i="12"/>
  <c r="V1386" i="12"/>
  <c r="V1387" i="12"/>
  <c r="V1388" i="12"/>
  <c r="V1389" i="12"/>
  <c r="V1390" i="12"/>
  <c r="V1391" i="12"/>
  <c r="V1392" i="12"/>
  <c r="V1393" i="12"/>
  <c r="V1394" i="12"/>
  <c r="V1395" i="12"/>
  <c r="V1396" i="12"/>
  <c r="V1397" i="12"/>
  <c r="V1398" i="12"/>
  <c r="V1399" i="12"/>
  <c r="V1400" i="12"/>
  <c r="V1401" i="12"/>
  <c r="V1402" i="12"/>
  <c r="V1403" i="12"/>
  <c r="V1404" i="12"/>
  <c r="V1405" i="12"/>
  <c r="V1406" i="12"/>
  <c r="V1407" i="12"/>
  <c r="V1408" i="12"/>
  <c r="V1409" i="12"/>
  <c r="V1410" i="12"/>
  <c r="V1411" i="12"/>
  <c r="V1412" i="12"/>
  <c r="V1413" i="12"/>
  <c r="V1414" i="12"/>
  <c r="V1415" i="12"/>
  <c r="V1416" i="12"/>
  <c r="V1417" i="12"/>
  <c r="V1418" i="12"/>
  <c r="V1419" i="12"/>
  <c r="V1420" i="12"/>
  <c r="V1421" i="12"/>
  <c r="V1422" i="12"/>
  <c r="V1423" i="12"/>
  <c r="V1424" i="12"/>
  <c r="V1425" i="12"/>
  <c r="V1426" i="12"/>
  <c r="V1427" i="12"/>
  <c r="V1428" i="12"/>
  <c r="V1429" i="12"/>
  <c r="V1430" i="12"/>
  <c r="V1431" i="12"/>
  <c r="V1432" i="12"/>
  <c r="V1433" i="12"/>
  <c r="V1434" i="12"/>
  <c r="V1435" i="12"/>
  <c r="V1436" i="12"/>
  <c r="V1437" i="12"/>
  <c r="V1438" i="12"/>
  <c r="V1439" i="12"/>
  <c r="V1440" i="12"/>
  <c r="V1441" i="12"/>
  <c r="V1442" i="12"/>
  <c r="V1443" i="12"/>
  <c r="V1444" i="12"/>
  <c r="V1445" i="12"/>
  <c r="V1446" i="12"/>
  <c r="V1447" i="12"/>
  <c r="V1448" i="12"/>
  <c r="V1449" i="12"/>
  <c r="V1450" i="12"/>
  <c r="V1451" i="12"/>
  <c r="V1452" i="12"/>
  <c r="V1453" i="12"/>
  <c r="V1454" i="12"/>
  <c r="V1455" i="12"/>
  <c r="V1456" i="12"/>
  <c r="V1457" i="12"/>
  <c r="V1458" i="12"/>
  <c r="V1459" i="12"/>
  <c r="V1460" i="12"/>
  <c r="V1461" i="12"/>
  <c r="V1462" i="12"/>
  <c r="V1463" i="12"/>
  <c r="V1464" i="12"/>
  <c r="V1465" i="12"/>
  <c r="V1466" i="12"/>
  <c r="V1467" i="12"/>
  <c r="V1468" i="12"/>
  <c r="V1469" i="12"/>
  <c r="V1470" i="12"/>
  <c r="V1471" i="12"/>
  <c r="V1472" i="12"/>
  <c r="V1473" i="12"/>
  <c r="V1474" i="12"/>
  <c r="V1475" i="12"/>
  <c r="V1476" i="12"/>
  <c r="V1477" i="12"/>
  <c r="V1478" i="12"/>
  <c r="V1479" i="12"/>
  <c r="V1480" i="12"/>
  <c r="V1481" i="12"/>
  <c r="V1482" i="12"/>
  <c r="V1483" i="12"/>
  <c r="V1484" i="12"/>
  <c r="V1485" i="12"/>
  <c r="V1486" i="12"/>
  <c r="V1487" i="12"/>
  <c r="V1488" i="12"/>
  <c r="V1489" i="12"/>
  <c r="V1490" i="12"/>
  <c r="V1491" i="12"/>
  <c r="V1492" i="12"/>
  <c r="V1493" i="12"/>
  <c r="V1494" i="12"/>
  <c r="V1495" i="12"/>
  <c r="V1496" i="12"/>
  <c r="V1497" i="12"/>
  <c r="V1498" i="12"/>
  <c r="V1499" i="12"/>
  <c r="V1500" i="12"/>
  <c r="V1501" i="12"/>
  <c r="V1502" i="12"/>
  <c r="V1503" i="12"/>
  <c r="V1504" i="12"/>
  <c r="V1505" i="12"/>
  <c r="V1506" i="12"/>
  <c r="V1507" i="12"/>
  <c r="V1508" i="12"/>
  <c r="V1509" i="12"/>
  <c r="V1510" i="12"/>
  <c r="V1511" i="12"/>
  <c r="V1512" i="12"/>
  <c r="V1513" i="12"/>
  <c r="V1514" i="12"/>
  <c r="V1515" i="12"/>
  <c r="V1516" i="12"/>
  <c r="V1517" i="12"/>
  <c r="V1518" i="12"/>
  <c r="V1519" i="12"/>
  <c r="V1520" i="12"/>
  <c r="V1521" i="12"/>
  <c r="V1522" i="12"/>
  <c r="V1523" i="12"/>
  <c r="V1524" i="12"/>
  <c r="V1525" i="12"/>
  <c r="V1526" i="12"/>
  <c r="V1527" i="12"/>
  <c r="V1528" i="12"/>
  <c r="V1529" i="12"/>
  <c r="V1530" i="12"/>
  <c r="V1531" i="12"/>
  <c r="V1532" i="12"/>
  <c r="V1533" i="12"/>
  <c r="V1534" i="12"/>
  <c r="V1535" i="12"/>
  <c r="V1536" i="12"/>
  <c r="V1537" i="12"/>
  <c r="V1538" i="12"/>
  <c r="V1539" i="12"/>
  <c r="V1540" i="12"/>
  <c r="V1541" i="12"/>
  <c r="V1542" i="12"/>
  <c r="V1543" i="12"/>
  <c r="V1544" i="12"/>
  <c r="V1545" i="12"/>
  <c r="V1546" i="12"/>
  <c r="V1547" i="12"/>
  <c r="V1548" i="12"/>
  <c r="V1549" i="12"/>
  <c r="V1550" i="12"/>
  <c r="V1551" i="12"/>
  <c r="V1552" i="12"/>
  <c r="V1553" i="12"/>
  <c r="V1554" i="12"/>
  <c r="V1555" i="12"/>
  <c r="V1556" i="12"/>
  <c r="V1557" i="12"/>
  <c r="V1558" i="12"/>
  <c r="V1559" i="12"/>
  <c r="V1560" i="12"/>
  <c r="V1561" i="12"/>
  <c r="V1562" i="12"/>
  <c r="V1563" i="12"/>
  <c r="V1564" i="12"/>
  <c r="V1565" i="12"/>
  <c r="V1566" i="12"/>
  <c r="V1567" i="12"/>
  <c r="V1568" i="12"/>
  <c r="V1569" i="12"/>
  <c r="V1570" i="12"/>
  <c r="V1571" i="12"/>
  <c r="V1572" i="12"/>
  <c r="V1573" i="12"/>
  <c r="V1574" i="12"/>
  <c r="V1575" i="12"/>
  <c r="V1576" i="12"/>
  <c r="V1577" i="12"/>
  <c r="V1578" i="12"/>
  <c r="V1579" i="12"/>
  <c r="V1580" i="12"/>
  <c r="V1581" i="12"/>
  <c r="V1582" i="12"/>
  <c r="V1583" i="12"/>
  <c r="V1584" i="12"/>
  <c r="V1585" i="12"/>
  <c r="V1586" i="12"/>
  <c r="V1587" i="12"/>
  <c r="V1588" i="12"/>
  <c r="V1589" i="12"/>
  <c r="V1590" i="12"/>
  <c r="V1591" i="12"/>
  <c r="V1592" i="12"/>
  <c r="V1593" i="12"/>
  <c r="V1594" i="12"/>
  <c r="V1595" i="12"/>
  <c r="V1596" i="12"/>
  <c r="V1597" i="12"/>
  <c r="V1598" i="12"/>
  <c r="V1599" i="12"/>
  <c r="V1600" i="12"/>
  <c r="V1601" i="12"/>
  <c r="V1602" i="12"/>
  <c r="V1603" i="12"/>
  <c r="V1604" i="12"/>
  <c r="V1605" i="12"/>
  <c r="V1606" i="12"/>
  <c r="V1607" i="12"/>
  <c r="V1608" i="12"/>
  <c r="V1609" i="12"/>
  <c r="V1610" i="12"/>
  <c r="V1611" i="12"/>
  <c r="V1612" i="12"/>
  <c r="V1613" i="12"/>
  <c r="V1614" i="12"/>
  <c r="V1615" i="12"/>
  <c r="V1616" i="12"/>
  <c r="V1617" i="12"/>
  <c r="V1618" i="12"/>
  <c r="V1619" i="12"/>
  <c r="V1620" i="12"/>
  <c r="V1621" i="12"/>
  <c r="V1622" i="12"/>
  <c r="V1623" i="12"/>
  <c r="V1624" i="12"/>
  <c r="V1625" i="12"/>
  <c r="V1626" i="12"/>
  <c r="V1627" i="12"/>
  <c r="V1628" i="12"/>
  <c r="V1629" i="12"/>
  <c r="V1630" i="12"/>
  <c r="V1631" i="12"/>
  <c r="V1632" i="12"/>
  <c r="V1633" i="12"/>
  <c r="V1634" i="12"/>
  <c r="V1635" i="12"/>
  <c r="V1636" i="12"/>
  <c r="V1637" i="12"/>
  <c r="V1638" i="12"/>
  <c r="V1639" i="12"/>
  <c r="V1640" i="12"/>
  <c r="V1641" i="12"/>
  <c r="V1642" i="12"/>
  <c r="V1643" i="12"/>
  <c r="V1644" i="12"/>
  <c r="V1645" i="12"/>
  <c r="V1646" i="12"/>
  <c r="V1647" i="12"/>
  <c r="V1648" i="12"/>
  <c r="V1649" i="12"/>
  <c r="V1650" i="12"/>
  <c r="V1651" i="12"/>
  <c r="V1652" i="12"/>
  <c r="V1653" i="12"/>
  <c r="V1654" i="12"/>
  <c r="V1655" i="12"/>
  <c r="V1656" i="12"/>
  <c r="V1657" i="12"/>
  <c r="V1658" i="12"/>
  <c r="V1659" i="12"/>
  <c r="V1660" i="12"/>
  <c r="V1661" i="12"/>
  <c r="V1662" i="12"/>
  <c r="V1663" i="12"/>
  <c r="V1664" i="12"/>
  <c r="V1665" i="12"/>
  <c r="V1666" i="12"/>
  <c r="V1667" i="12"/>
  <c r="V1668" i="12"/>
  <c r="V1669" i="12"/>
  <c r="V1670" i="12"/>
  <c r="V1671" i="12"/>
  <c r="V1672" i="12"/>
  <c r="V1673" i="12"/>
  <c r="V1674" i="12"/>
  <c r="V1675" i="12"/>
  <c r="V1676" i="12"/>
  <c r="V1677" i="12"/>
  <c r="V1678" i="12"/>
  <c r="V1679" i="12"/>
  <c r="V1680" i="12"/>
  <c r="V1681" i="12"/>
  <c r="V1682" i="12"/>
  <c r="V1683" i="12"/>
  <c r="V1684" i="12"/>
  <c r="V1685" i="12"/>
  <c r="V1686" i="12"/>
  <c r="V1687" i="12"/>
  <c r="V1688" i="12"/>
  <c r="V1689" i="12"/>
  <c r="V1690" i="12"/>
  <c r="V1691" i="12"/>
  <c r="V1692" i="12"/>
  <c r="V1693" i="12"/>
  <c r="V1694" i="12"/>
  <c r="V1695" i="12"/>
  <c r="V1696" i="12"/>
  <c r="V1697" i="12"/>
  <c r="V1698" i="12"/>
  <c r="V1699" i="12"/>
  <c r="V1700" i="12"/>
  <c r="V1701" i="12"/>
  <c r="V1702" i="12"/>
  <c r="V1703" i="12"/>
  <c r="V1704" i="12"/>
  <c r="V1705" i="12"/>
  <c r="V1706" i="12"/>
  <c r="V1707" i="12"/>
  <c r="V1708" i="12"/>
  <c r="V1709" i="12"/>
  <c r="V1710" i="12"/>
  <c r="V1711" i="12"/>
  <c r="V1712" i="12"/>
  <c r="V1713" i="12"/>
  <c r="V1714" i="12"/>
  <c r="V1715" i="12"/>
  <c r="V1716" i="12"/>
  <c r="V1717" i="12"/>
  <c r="V1718" i="12"/>
  <c r="V1719" i="12"/>
  <c r="V1720" i="12"/>
  <c r="V1721" i="12"/>
  <c r="V1722" i="12"/>
  <c r="V1723" i="12"/>
  <c r="V1724" i="12"/>
  <c r="V1725" i="12"/>
  <c r="V1726" i="12"/>
  <c r="V1727" i="12"/>
  <c r="V1728" i="12"/>
  <c r="V1729" i="12"/>
  <c r="V1730" i="12"/>
  <c r="V1731" i="12"/>
  <c r="V1732" i="12"/>
  <c r="V1733" i="12"/>
  <c r="V1734" i="12"/>
  <c r="V1735" i="12"/>
  <c r="V1736" i="12"/>
  <c r="V1737" i="12"/>
  <c r="V1738" i="12"/>
  <c r="V1739" i="12"/>
  <c r="V1740" i="12"/>
  <c r="V1741" i="12"/>
  <c r="V1742" i="12"/>
  <c r="V1743" i="12"/>
  <c r="V1744" i="12"/>
  <c r="V1745" i="12"/>
  <c r="V1746" i="12"/>
  <c r="V1747" i="12"/>
  <c r="V1748" i="12"/>
  <c r="V1749" i="12"/>
  <c r="V1750" i="12"/>
  <c r="V1751" i="12"/>
  <c r="V1752" i="12"/>
  <c r="V1753" i="12"/>
  <c r="V1754" i="12"/>
  <c r="V1755" i="12"/>
  <c r="V1756" i="12"/>
  <c r="V1757" i="12"/>
  <c r="V1758" i="12"/>
  <c r="V1759" i="12"/>
  <c r="V1760" i="12"/>
  <c r="V1761" i="12"/>
  <c r="V1762" i="12"/>
  <c r="V1763" i="12"/>
  <c r="V1764" i="12"/>
  <c r="V1765" i="12"/>
  <c r="V1766" i="12"/>
  <c r="V1767" i="12"/>
  <c r="V1768" i="12"/>
  <c r="V1769" i="12"/>
  <c r="V1770" i="12"/>
  <c r="V1771" i="12"/>
  <c r="V1772" i="12"/>
  <c r="V1773" i="12"/>
  <c r="V1774" i="12"/>
  <c r="V1775" i="12"/>
  <c r="V1776" i="12"/>
  <c r="V1777" i="12"/>
  <c r="V1778" i="12"/>
  <c r="V1779" i="12"/>
  <c r="V1780" i="12"/>
  <c r="V1781" i="12"/>
  <c r="V1782" i="12"/>
  <c r="V1783" i="12"/>
  <c r="V1784" i="12"/>
  <c r="V1785" i="12"/>
  <c r="V1786" i="12"/>
  <c r="V1787" i="12"/>
  <c r="V1788" i="12"/>
  <c r="V1789" i="12"/>
  <c r="V1790" i="12"/>
  <c r="V1791" i="12"/>
  <c r="V1792" i="12"/>
  <c r="V1793" i="12"/>
  <c r="V1794" i="12"/>
  <c r="V1795" i="12"/>
  <c r="V1796" i="12"/>
  <c r="V1797" i="12"/>
  <c r="V1798" i="12"/>
  <c r="V1799" i="12"/>
  <c r="V1800" i="12"/>
  <c r="V1801" i="12"/>
  <c r="V1802" i="12"/>
  <c r="V1803" i="12"/>
  <c r="V1804" i="12"/>
  <c r="V1805" i="12"/>
  <c r="V1806" i="12"/>
  <c r="V1807" i="12"/>
  <c r="V1808" i="12"/>
  <c r="V1809" i="12"/>
  <c r="V1810" i="12"/>
  <c r="V1811" i="12"/>
  <c r="V1812" i="12"/>
  <c r="V1813" i="12"/>
  <c r="V1814" i="12"/>
  <c r="V1815" i="12"/>
  <c r="V1816" i="12"/>
  <c r="V1817" i="12"/>
  <c r="V1818" i="12"/>
  <c r="V1819" i="12"/>
  <c r="V1820" i="12"/>
  <c r="V1821" i="12"/>
  <c r="V1822" i="12"/>
  <c r="V1823" i="12"/>
  <c r="V1824" i="12"/>
  <c r="V1825" i="12"/>
  <c r="V1826" i="12"/>
  <c r="V1827" i="12"/>
  <c r="V1828" i="12"/>
  <c r="V1829" i="12"/>
  <c r="V1830" i="12"/>
  <c r="V1831" i="12"/>
  <c r="V1832" i="12"/>
  <c r="V1833" i="12"/>
  <c r="V1834" i="12"/>
  <c r="V1835" i="12"/>
  <c r="V1836" i="12"/>
  <c r="V1837" i="12"/>
  <c r="V1838" i="12"/>
  <c r="V1839" i="12"/>
  <c r="V1840" i="12"/>
  <c r="V1841" i="12"/>
  <c r="V1842" i="12"/>
  <c r="V1843" i="12"/>
  <c r="V1844" i="12"/>
  <c r="V1845" i="12"/>
  <c r="V1846" i="12"/>
  <c r="V1847" i="12"/>
  <c r="V1848" i="12"/>
  <c r="V1849" i="12"/>
  <c r="V1850" i="12"/>
  <c r="V1851" i="12"/>
  <c r="V1852" i="12"/>
  <c r="V1853" i="12"/>
  <c r="V1854" i="12"/>
  <c r="V1855" i="12"/>
  <c r="V1856" i="12"/>
  <c r="V1857" i="12"/>
  <c r="V1858" i="12"/>
  <c r="V1859" i="12"/>
  <c r="V1860" i="12"/>
  <c r="V1861" i="12"/>
  <c r="V1862" i="12"/>
  <c r="V1863" i="12"/>
  <c r="V1864" i="12"/>
  <c r="V1865" i="12"/>
  <c r="V1866" i="12"/>
  <c r="V1867" i="12"/>
  <c r="V1868" i="12"/>
  <c r="V1869" i="12"/>
  <c r="V1870" i="12"/>
  <c r="V1871" i="12"/>
  <c r="V1872" i="12"/>
  <c r="V1873" i="12"/>
  <c r="V1874" i="12"/>
  <c r="V1875" i="12"/>
  <c r="V1876" i="12"/>
  <c r="V1877" i="12"/>
  <c r="V1878" i="12"/>
  <c r="V1879" i="12"/>
  <c r="V1880" i="12"/>
  <c r="V1881" i="12"/>
  <c r="V1882" i="12"/>
  <c r="V1883" i="12"/>
  <c r="V1884" i="12"/>
  <c r="V1885" i="12"/>
  <c r="V1886" i="12"/>
  <c r="V1887" i="12"/>
  <c r="V1888" i="12"/>
  <c r="V1889" i="12"/>
  <c r="V1890" i="12"/>
  <c r="V1891" i="12"/>
  <c r="V1892" i="12"/>
  <c r="V1893" i="12"/>
  <c r="V1894" i="12"/>
  <c r="V1895" i="12"/>
  <c r="V1896" i="12"/>
  <c r="V1897" i="12"/>
  <c r="V1898" i="12"/>
  <c r="V1899" i="12"/>
  <c r="V1900" i="12"/>
  <c r="V1901" i="12"/>
  <c r="V1902" i="12"/>
  <c r="V1903" i="12"/>
  <c r="V1904" i="12"/>
  <c r="V1905" i="12"/>
  <c r="V1906" i="12"/>
  <c r="V1907" i="12"/>
  <c r="V1908" i="12"/>
  <c r="V1909" i="12"/>
  <c r="V1910" i="12"/>
  <c r="V1911" i="12"/>
  <c r="V1912" i="12"/>
  <c r="V1913" i="12"/>
  <c r="V1914" i="12"/>
  <c r="V1915" i="12"/>
  <c r="V1916" i="12"/>
  <c r="V1917" i="12"/>
  <c r="V1918" i="12"/>
  <c r="V1919" i="12"/>
  <c r="V1920" i="12"/>
  <c r="V1921" i="12"/>
  <c r="V1922" i="12"/>
  <c r="V1923" i="12"/>
  <c r="V1924" i="12"/>
  <c r="V1925" i="12"/>
  <c r="V1926" i="12"/>
  <c r="V1927" i="12"/>
  <c r="V1928" i="12"/>
  <c r="V1929" i="12"/>
  <c r="V1930" i="12"/>
  <c r="V1931" i="12"/>
  <c r="V1932" i="12"/>
  <c r="V1933" i="12"/>
  <c r="V1934" i="12"/>
  <c r="V1935" i="12"/>
  <c r="V1936" i="12"/>
  <c r="V1937" i="12"/>
  <c r="V1938" i="12"/>
  <c r="V1939" i="12"/>
  <c r="V1940" i="12"/>
  <c r="V1941" i="12"/>
  <c r="V1942" i="12"/>
  <c r="V1943" i="12"/>
  <c r="V1944" i="12"/>
  <c r="V1945" i="12"/>
  <c r="V1946" i="12"/>
  <c r="V1947" i="12"/>
  <c r="V1948" i="12"/>
  <c r="V1949" i="12"/>
  <c r="V1950" i="12"/>
  <c r="V1951" i="12"/>
  <c r="V1952" i="12"/>
  <c r="V1953" i="12"/>
  <c r="V1954" i="12"/>
  <c r="V1955" i="12"/>
  <c r="V1956" i="12"/>
  <c r="V1957" i="12"/>
  <c r="V1958" i="12"/>
  <c r="V1959" i="12"/>
  <c r="V1960" i="12"/>
  <c r="V1961" i="12"/>
  <c r="V1962" i="12"/>
  <c r="V1963" i="12"/>
  <c r="V1964" i="12"/>
  <c r="V1965" i="12"/>
  <c r="V1966" i="12"/>
  <c r="V1967" i="12"/>
  <c r="V1968" i="12"/>
  <c r="V1969" i="12"/>
  <c r="V1970" i="12"/>
  <c r="V1971" i="12"/>
  <c r="V1972" i="12"/>
  <c r="V1973" i="12"/>
  <c r="V1974" i="12"/>
  <c r="V1975" i="12"/>
  <c r="V1976" i="12"/>
  <c r="V1977" i="12"/>
  <c r="V1978" i="12"/>
  <c r="V1979" i="12"/>
  <c r="V1980" i="12"/>
  <c r="V1981" i="12"/>
  <c r="V1982" i="12"/>
  <c r="V1983" i="12"/>
  <c r="V1984" i="12"/>
  <c r="V1985" i="12"/>
  <c r="V1986" i="12"/>
  <c r="V1987" i="12"/>
  <c r="V1988" i="12"/>
  <c r="V1989" i="12"/>
  <c r="V1990" i="12"/>
  <c r="V1991" i="12"/>
  <c r="V1992" i="12"/>
  <c r="V1993" i="12"/>
  <c r="V1994" i="12"/>
  <c r="V1995" i="12"/>
  <c r="V1996" i="12"/>
  <c r="V1997" i="12"/>
  <c r="V1998" i="12"/>
  <c r="V1999" i="12"/>
  <c r="V2000" i="12"/>
  <c r="V2001" i="12"/>
  <c r="V2002" i="12"/>
  <c r="V2003" i="12"/>
  <c r="V2004" i="12"/>
  <c r="V2005" i="12"/>
  <c r="V2006" i="12"/>
  <c r="V2007" i="12"/>
  <c r="V2008" i="12"/>
  <c r="V2009" i="12"/>
  <c r="V2010" i="12"/>
  <c r="V2011" i="12"/>
  <c r="V2012" i="12"/>
  <c r="V2013" i="12"/>
  <c r="V2014" i="12"/>
  <c r="V2015" i="12"/>
  <c r="V2016" i="12"/>
  <c r="V2017" i="12"/>
  <c r="V2018" i="12"/>
  <c r="V2019" i="12"/>
  <c r="V2020" i="12"/>
  <c r="V2021" i="12"/>
  <c r="V2022" i="12"/>
  <c r="V2023" i="12"/>
  <c r="V2024" i="12"/>
  <c r="V2025" i="12"/>
  <c r="V2026" i="12"/>
  <c r="V2027" i="12"/>
  <c r="V2028" i="12"/>
  <c r="V2029" i="12"/>
  <c r="V2030" i="12"/>
  <c r="V2031" i="12"/>
  <c r="V2032" i="12"/>
  <c r="V2033" i="12"/>
  <c r="V2034" i="12"/>
  <c r="V2035" i="12"/>
  <c r="V2036" i="12"/>
  <c r="V2037" i="12"/>
  <c r="V2038" i="12"/>
  <c r="V2039" i="12"/>
  <c r="V2040" i="12"/>
  <c r="V2041" i="12"/>
  <c r="V2042" i="12"/>
  <c r="V2043" i="12"/>
  <c r="V2044" i="12"/>
  <c r="V2045" i="12"/>
  <c r="V2046" i="12"/>
  <c r="V2047" i="12"/>
  <c r="V2048" i="12"/>
  <c r="V2049" i="12"/>
  <c r="V2050" i="12"/>
  <c r="V2051" i="12"/>
  <c r="V2052" i="12"/>
  <c r="V2053" i="12"/>
  <c r="V2054" i="12"/>
  <c r="V2055" i="12"/>
  <c r="V2056" i="12"/>
  <c r="V2057" i="12"/>
  <c r="V2058" i="12"/>
  <c r="V2059" i="12"/>
  <c r="V2060" i="12"/>
  <c r="V2061" i="12"/>
  <c r="V2062" i="12"/>
  <c r="V2063" i="12"/>
  <c r="V2064" i="12"/>
  <c r="V2065" i="12"/>
  <c r="V2066" i="12"/>
  <c r="V2067" i="12"/>
  <c r="V2068" i="12"/>
  <c r="V2069" i="12"/>
  <c r="V2070" i="12"/>
  <c r="V2071" i="12"/>
  <c r="V2072" i="12"/>
  <c r="V2073" i="12"/>
  <c r="V2074" i="12"/>
  <c r="V2075" i="12"/>
  <c r="V2076" i="12"/>
  <c r="V2077" i="12"/>
  <c r="V2078" i="12"/>
  <c r="V2079" i="12"/>
  <c r="V2080" i="12"/>
  <c r="V2081" i="12"/>
  <c r="V2082" i="12"/>
  <c r="V2083" i="12"/>
  <c r="V2084" i="12"/>
  <c r="V2085" i="12"/>
  <c r="V2086" i="12"/>
  <c r="V2087" i="12"/>
  <c r="V2088" i="12"/>
  <c r="V2089" i="12"/>
  <c r="V2090" i="12"/>
  <c r="V2091" i="12"/>
  <c r="V2092" i="12"/>
  <c r="V2093" i="12"/>
  <c r="V2094" i="12"/>
  <c r="V2095" i="12"/>
  <c r="V2096" i="12"/>
  <c r="V2097" i="12"/>
  <c r="V2098" i="12"/>
  <c r="V2099" i="12"/>
  <c r="V2100" i="12"/>
  <c r="V2101" i="12"/>
  <c r="V2102" i="12"/>
  <c r="V2103" i="12"/>
  <c r="V2104" i="12"/>
  <c r="V2105" i="12"/>
  <c r="V2106" i="12"/>
  <c r="V2107" i="12"/>
  <c r="V2108" i="12"/>
  <c r="V2109" i="12"/>
  <c r="V2110" i="12"/>
  <c r="V2111" i="12"/>
  <c r="V2112" i="12"/>
  <c r="V2113" i="12"/>
  <c r="V2114" i="12"/>
  <c r="V2115" i="12"/>
  <c r="V2116" i="12"/>
  <c r="V2117" i="12"/>
  <c r="V2118" i="12"/>
  <c r="V2119" i="12"/>
  <c r="V2120" i="12"/>
  <c r="V2121" i="12"/>
  <c r="V2122" i="12"/>
  <c r="V2123" i="12"/>
  <c r="V2124" i="12"/>
  <c r="V2125" i="12"/>
  <c r="V2126" i="12"/>
  <c r="V2127" i="12"/>
  <c r="V2128" i="12"/>
  <c r="V2129" i="12"/>
  <c r="V2130" i="12"/>
  <c r="V2131" i="12"/>
  <c r="V2132" i="12"/>
  <c r="V2133" i="12"/>
  <c r="V2134" i="12"/>
  <c r="V2135" i="12"/>
  <c r="V2136" i="12"/>
  <c r="V2137" i="12"/>
  <c r="V2138" i="12"/>
  <c r="V2139" i="12"/>
  <c r="V2140" i="12"/>
  <c r="V2141" i="12"/>
  <c r="V2142" i="12"/>
  <c r="V2143" i="12"/>
  <c r="V2144" i="12"/>
  <c r="V2145" i="12"/>
  <c r="V2146" i="12"/>
  <c r="V2147" i="12"/>
  <c r="V2148" i="12"/>
  <c r="V2149" i="12"/>
  <c r="V2150" i="12"/>
  <c r="V2151" i="12"/>
  <c r="V2152" i="12"/>
  <c r="V2153" i="12"/>
  <c r="V2154" i="12"/>
  <c r="V2155" i="12"/>
  <c r="V2156" i="12"/>
  <c r="V2157" i="12"/>
  <c r="V2158" i="12"/>
  <c r="V2159" i="12"/>
  <c r="V2160" i="12"/>
  <c r="V2161" i="12"/>
  <c r="V2162" i="12"/>
  <c r="V2163" i="12"/>
  <c r="V2164" i="12"/>
  <c r="V2165" i="12"/>
  <c r="V2166" i="12"/>
  <c r="V2167" i="12"/>
  <c r="V2168" i="12"/>
  <c r="V2169" i="12"/>
  <c r="V2170" i="12"/>
  <c r="V2171" i="12"/>
  <c r="V2172" i="12"/>
  <c r="V2173" i="12"/>
  <c r="V2174" i="12"/>
  <c r="V2175" i="12"/>
  <c r="V2176" i="12"/>
  <c r="V2177" i="12"/>
  <c r="V2178" i="12"/>
  <c r="V2179" i="12"/>
  <c r="V2180" i="12"/>
  <c r="V2181" i="12"/>
  <c r="V2182" i="12"/>
  <c r="V2183" i="12"/>
  <c r="V2184" i="12"/>
  <c r="V2185" i="12"/>
  <c r="V2186" i="12"/>
  <c r="V2187" i="12"/>
  <c r="V2188" i="12"/>
  <c r="V2189" i="12"/>
  <c r="V2190" i="12"/>
  <c r="V2191" i="12"/>
  <c r="V2192" i="12"/>
  <c r="V2193" i="12"/>
  <c r="V2194" i="12"/>
  <c r="V2195" i="12"/>
  <c r="V2196" i="12"/>
  <c r="V2197" i="12"/>
  <c r="V2198" i="12"/>
  <c r="V2199" i="12"/>
  <c r="V2200" i="12"/>
  <c r="V2201" i="12"/>
  <c r="V2202" i="12"/>
  <c r="V2203" i="12"/>
  <c r="V2204" i="12"/>
  <c r="V2205" i="12"/>
  <c r="V2206" i="12"/>
  <c r="V2207" i="12"/>
  <c r="V2208" i="12"/>
  <c r="V2209" i="12"/>
  <c r="V2210" i="12"/>
  <c r="V2211" i="12"/>
  <c r="V2212" i="12"/>
  <c r="V2213" i="12"/>
  <c r="V2214" i="12"/>
  <c r="V2215" i="12"/>
  <c r="V2216" i="12"/>
  <c r="V2217" i="12"/>
  <c r="V2218" i="12"/>
  <c r="V2219" i="12"/>
  <c r="V2220" i="12"/>
  <c r="V2221" i="12"/>
  <c r="V2222" i="12"/>
  <c r="V2223" i="12"/>
  <c r="V2224" i="12"/>
  <c r="V2225" i="12"/>
  <c r="V2226" i="12"/>
  <c r="V2227" i="12"/>
  <c r="V2228" i="12"/>
  <c r="V2229" i="12"/>
  <c r="V2230" i="12"/>
  <c r="V2231" i="12"/>
  <c r="V2232" i="12"/>
  <c r="V2233" i="12"/>
  <c r="V2234" i="12"/>
  <c r="V2235" i="12"/>
  <c r="V2236" i="12"/>
  <c r="V2237" i="12"/>
  <c r="V2238" i="12"/>
  <c r="V2239" i="12"/>
  <c r="V2240" i="12"/>
  <c r="V2241" i="12"/>
  <c r="V2242" i="12"/>
  <c r="V2243" i="12"/>
  <c r="V2244" i="12"/>
  <c r="V2245" i="12"/>
  <c r="V2246" i="12"/>
  <c r="V2247" i="12"/>
  <c r="V2248" i="12"/>
  <c r="V2249" i="12"/>
  <c r="V2250" i="12"/>
  <c r="V2251" i="12"/>
  <c r="V2252" i="12"/>
  <c r="V2253" i="12"/>
  <c r="V2254" i="12"/>
  <c r="V2255" i="12"/>
  <c r="V2256" i="12"/>
  <c r="V2257" i="12"/>
  <c r="V2258" i="12"/>
  <c r="V2259" i="12"/>
  <c r="V2260" i="12"/>
  <c r="V2261" i="12"/>
  <c r="V2262" i="12"/>
  <c r="V2263" i="12"/>
  <c r="V2264" i="12"/>
  <c r="V2265" i="12"/>
  <c r="V2266" i="12"/>
  <c r="V2267" i="12"/>
  <c r="V2268" i="12"/>
  <c r="V2269" i="12"/>
  <c r="V2270" i="12"/>
  <c r="V2271" i="12"/>
  <c r="V2272" i="12"/>
  <c r="V2273" i="12"/>
  <c r="V2274" i="12"/>
  <c r="V2275" i="12"/>
  <c r="V2276" i="12"/>
  <c r="V2277" i="12"/>
  <c r="V2278" i="12"/>
  <c r="V2279" i="12"/>
  <c r="V2280" i="12"/>
  <c r="V2281" i="12"/>
  <c r="V2282" i="12"/>
  <c r="V2283" i="12"/>
  <c r="V2284" i="12"/>
  <c r="V2285" i="12"/>
  <c r="V2286" i="12"/>
  <c r="V2287" i="12"/>
  <c r="V2288" i="12"/>
  <c r="V2289" i="12"/>
  <c r="V2290" i="12"/>
  <c r="V2291" i="12"/>
  <c r="V2292" i="12"/>
  <c r="V2293" i="12"/>
  <c r="V2294" i="12"/>
  <c r="V2295" i="12"/>
  <c r="V2296" i="12"/>
  <c r="V2297" i="12"/>
  <c r="V2298" i="12"/>
  <c r="V2299" i="12"/>
  <c r="V2300" i="12"/>
  <c r="V2301" i="12"/>
  <c r="V2302" i="12"/>
  <c r="V2303" i="12"/>
  <c r="V2304" i="12"/>
  <c r="V2305" i="12"/>
  <c r="V2306" i="12"/>
  <c r="V2307" i="12"/>
  <c r="V2308" i="12"/>
  <c r="V2309" i="12"/>
  <c r="V2310" i="12"/>
  <c r="V2311" i="12"/>
  <c r="V2312" i="12"/>
  <c r="V2313" i="12"/>
  <c r="V2314" i="12"/>
  <c r="V2315" i="12"/>
  <c r="V2316" i="12"/>
  <c r="V2317" i="12"/>
  <c r="V2318" i="12"/>
  <c r="V2319" i="12"/>
  <c r="V2320" i="12"/>
  <c r="V2321" i="12"/>
  <c r="V2322" i="12"/>
  <c r="V2323" i="12"/>
  <c r="V2324" i="12"/>
  <c r="V2325" i="12"/>
  <c r="V2326" i="12"/>
  <c r="V2327" i="12"/>
  <c r="V2328" i="12"/>
  <c r="V2329" i="12"/>
  <c r="V2330" i="12"/>
  <c r="V2331" i="12"/>
  <c r="V2332" i="12"/>
  <c r="V2333" i="12"/>
  <c r="V2334" i="12"/>
  <c r="V2335" i="12"/>
  <c r="V2336" i="12"/>
  <c r="V2337" i="12"/>
  <c r="V2338" i="12"/>
  <c r="V2339" i="12"/>
  <c r="V2340" i="12"/>
  <c r="V2341" i="12"/>
  <c r="V2342" i="12"/>
  <c r="V2343" i="12"/>
  <c r="V2344" i="12"/>
  <c r="V2345" i="12"/>
  <c r="V2346" i="12"/>
  <c r="V2347" i="12"/>
  <c r="V2348" i="12"/>
  <c r="V2349" i="12"/>
  <c r="V2350" i="12"/>
  <c r="V2351" i="12"/>
  <c r="V2352" i="12"/>
  <c r="V2353" i="12"/>
  <c r="V2354" i="12"/>
  <c r="V2355" i="12"/>
  <c r="V2356" i="12"/>
  <c r="V2357" i="12"/>
  <c r="V2358" i="12"/>
  <c r="V2359" i="12"/>
  <c r="V2360" i="12"/>
  <c r="V2361" i="12"/>
  <c r="V2362" i="12"/>
  <c r="V2363" i="12"/>
  <c r="V2364" i="12"/>
  <c r="V2365" i="12"/>
  <c r="V2366" i="12"/>
  <c r="V2367" i="12"/>
  <c r="V2368" i="12"/>
  <c r="V2369" i="12"/>
  <c r="V2370" i="12"/>
  <c r="V2371" i="12"/>
  <c r="V2372" i="12"/>
  <c r="V2373" i="12"/>
  <c r="V2374" i="12"/>
  <c r="V2375" i="12"/>
  <c r="V2376" i="12"/>
  <c r="V2377" i="12"/>
  <c r="V2378" i="12"/>
  <c r="V2379" i="12"/>
  <c r="V2380" i="12"/>
  <c r="V2381" i="12"/>
  <c r="V2382" i="12"/>
  <c r="V2383" i="12"/>
  <c r="V2384" i="12"/>
  <c r="V2385" i="12"/>
  <c r="V2386" i="12"/>
  <c r="V2387" i="12"/>
  <c r="V2388" i="12"/>
  <c r="V2389" i="12"/>
  <c r="V2390" i="12"/>
  <c r="V2391" i="12"/>
  <c r="V2392" i="12"/>
  <c r="V2393" i="12"/>
  <c r="V2394" i="12"/>
  <c r="V2395" i="12"/>
  <c r="V2396" i="12"/>
  <c r="V2397" i="12"/>
  <c r="V2398" i="12"/>
  <c r="V2399" i="12"/>
  <c r="V2400" i="12"/>
  <c r="V2401" i="12"/>
  <c r="V2402" i="12"/>
  <c r="V2403" i="12"/>
  <c r="V2404" i="12"/>
  <c r="V2405" i="12"/>
  <c r="V2406" i="12"/>
  <c r="V2407" i="12"/>
  <c r="V2408" i="12"/>
  <c r="V2409" i="12"/>
  <c r="V2410" i="12"/>
  <c r="V2411" i="12"/>
  <c r="V2412" i="12"/>
  <c r="V2413" i="12"/>
  <c r="V2414" i="12"/>
  <c r="V2415" i="12"/>
  <c r="V2416" i="12"/>
  <c r="V2417" i="12"/>
  <c r="V2418" i="12"/>
  <c r="V2419" i="12"/>
  <c r="V2420" i="12"/>
  <c r="V2421" i="12"/>
  <c r="V2422" i="12"/>
  <c r="V2423" i="12"/>
  <c r="V2424" i="12"/>
  <c r="V2425" i="12"/>
  <c r="V2426" i="12"/>
  <c r="V2427" i="12"/>
  <c r="V2428" i="12"/>
  <c r="V2429" i="12"/>
  <c r="V2430" i="12"/>
  <c r="V2431" i="12"/>
  <c r="V2432" i="12"/>
  <c r="V2433" i="12"/>
  <c r="V2434" i="12"/>
  <c r="V2435" i="12"/>
  <c r="V2436" i="12"/>
  <c r="V2437" i="12"/>
  <c r="V2438" i="12"/>
  <c r="V2439" i="12"/>
  <c r="V2440" i="12"/>
  <c r="V2441" i="12"/>
  <c r="V2442" i="12"/>
  <c r="V2443" i="12"/>
  <c r="V2444" i="12"/>
  <c r="V2445" i="12"/>
  <c r="V2446" i="12"/>
  <c r="V2447" i="12"/>
  <c r="V2448" i="12"/>
  <c r="V2449" i="12"/>
  <c r="V2450" i="12"/>
  <c r="V2451" i="12"/>
  <c r="V2452" i="12"/>
  <c r="V2453" i="12"/>
  <c r="V2454" i="12"/>
  <c r="V2455" i="12"/>
  <c r="V2456" i="12"/>
  <c r="V2457" i="12"/>
  <c r="V2458" i="12"/>
  <c r="V2459" i="12"/>
  <c r="V2460" i="12"/>
  <c r="V2461" i="12"/>
  <c r="V2462" i="12"/>
  <c r="V2463" i="12"/>
  <c r="V2464" i="12"/>
  <c r="V2465" i="12"/>
  <c r="V2466" i="12"/>
  <c r="V2467" i="12"/>
  <c r="V2468" i="12"/>
  <c r="V2469" i="12"/>
  <c r="V2470" i="12"/>
  <c r="V2471" i="12"/>
  <c r="V2472" i="12"/>
  <c r="V2473" i="12"/>
  <c r="V2474" i="12"/>
  <c r="V2475" i="12"/>
  <c r="V2476" i="12"/>
  <c r="V2477" i="12"/>
  <c r="V2478" i="12"/>
  <c r="V2479" i="12"/>
  <c r="V2480" i="12"/>
  <c r="V2481" i="12"/>
  <c r="V2482" i="12"/>
  <c r="V2483" i="12"/>
  <c r="V2484" i="12"/>
  <c r="V2485" i="12"/>
  <c r="V2486" i="12"/>
  <c r="V2487" i="12"/>
  <c r="V2488" i="12"/>
  <c r="V2489" i="12"/>
  <c r="V2490" i="12"/>
  <c r="V2491" i="12"/>
  <c r="V2492" i="12"/>
  <c r="V2493" i="12"/>
  <c r="V2494" i="12"/>
  <c r="V2495" i="12"/>
  <c r="V2496" i="12"/>
  <c r="V2497" i="12"/>
  <c r="V2498" i="12"/>
  <c r="V2499" i="12"/>
  <c r="V2500" i="12"/>
  <c r="V2501" i="12"/>
  <c r="V2502" i="12"/>
  <c r="V2503" i="12"/>
  <c r="V2504" i="12"/>
  <c r="V2505" i="12"/>
  <c r="V2506" i="12"/>
  <c r="V2507" i="12"/>
  <c r="V2508" i="12"/>
  <c r="V2509" i="12"/>
  <c r="V2510" i="12"/>
  <c r="V2511" i="12"/>
  <c r="V2512" i="12"/>
  <c r="V2513" i="12"/>
  <c r="V2514" i="12"/>
  <c r="V2515" i="12"/>
  <c r="V2516" i="12"/>
  <c r="V2517" i="12"/>
  <c r="V2518" i="12"/>
  <c r="V2519" i="12"/>
  <c r="V2520" i="12"/>
  <c r="V2521" i="12"/>
  <c r="V2522" i="12"/>
  <c r="V2523" i="12"/>
  <c r="V2524" i="12"/>
  <c r="V2525" i="12"/>
  <c r="V2526" i="12"/>
  <c r="V2527" i="12"/>
  <c r="V2528" i="12"/>
  <c r="V2529" i="12"/>
  <c r="V2530" i="12"/>
  <c r="V2531" i="12"/>
  <c r="V2532" i="12"/>
  <c r="V2533" i="12"/>
  <c r="V2534" i="12"/>
  <c r="V2535" i="12"/>
  <c r="V2536" i="12"/>
  <c r="V2537" i="12"/>
  <c r="V2538" i="12"/>
  <c r="V2539" i="12"/>
  <c r="V2540" i="12"/>
  <c r="V2541" i="12"/>
  <c r="V2542" i="12"/>
  <c r="V2543" i="12"/>
  <c r="V2544" i="12"/>
  <c r="V2545" i="12"/>
  <c r="V2546" i="12"/>
  <c r="V2547" i="12"/>
  <c r="V2548" i="12"/>
  <c r="V2549" i="12"/>
  <c r="V2550" i="12"/>
  <c r="V2551" i="12"/>
  <c r="V2552" i="12"/>
  <c r="V2553" i="12"/>
  <c r="V2554" i="12"/>
  <c r="V2555" i="12"/>
  <c r="V2556" i="12"/>
  <c r="V2557" i="12"/>
  <c r="V2558" i="12"/>
  <c r="V2559" i="12"/>
  <c r="V2560" i="12"/>
  <c r="V2561" i="12"/>
  <c r="V2562" i="12"/>
  <c r="V2563" i="12"/>
  <c r="V2564" i="12"/>
  <c r="V2565" i="12"/>
  <c r="V2566" i="12"/>
  <c r="V2567" i="12"/>
  <c r="V2568" i="12"/>
  <c r="V2569" i="12"/>
  <c r="V2570" i="12"/>
  <c r="V2571" i="12"/>
  <c r="V2572" i="12"/>
  <c r="V2573" i="12"/>
  <c r="V2574" i="12"/>
  <c r="V2575" i="12"/>
  <c r="V2576" i="12"/>
  <c r="V2577" i="12"/>
  <c r="V2578" i="12"/>
  <c r="V2579" i="12"/>
  <c r="V2580" i="12"/>
  <c r="V2581" i="12"/>
  <c r="V2582" i="12"/>
  <c r="V2583" i="12"/>
  <c r="V2584" i="12"/>
  <c r="V2585" i="12"/>
  <c r="V2586" i="12"/>
  <c r="V2587" i="12"/>
  <c r="V2588" i="12"/>
  <c r="V2589" i="12"/>
  <c r="V2590" i="12"/>
  <c r="V2591" i="12"/>
  <c r="V2592" i="12"/>
  <c r="V2593" i="12"/>
  <c r="V2594" i="12"/>
  <c r="V2595" i="12"/>
  <c r="V2596" i="12"/>
  <c r="V2597" i="12"/>
  <c r="V2598" i="12"/>
  <c r="V2599" i="12"/>
  <c r="V2600" i="12"/>
  <c r="V2601" i="12"/>
  <c r="V2602" i="12"/>
  <c r="V2603" i="12"/>
  <c r="V2604" i="12"/>
  <c r="V2605" i="12"/>
  <c r="V2606" i="12"/>
  <c r="V2607" i="12"/>
  <c r="V2608" i="12"/>
  <c r="V2609" i="12"/>
  <c r="V2610" i="12"/>
  <c r="V2611" i="12"/>
  <c r="V2612" i="12"/>
  <c r="V2613" i="12"/>
  <c r="V2614" i="12"/>
  <c r="V2615" i="12"/>
  <c r="V2616" i="12"/>
  <c r="V2617" i="12"/>
  <c r="V2618" i="12"/>
  <c r="V2619" i="12"/>
  <c r="V2620" i="12"/>
  <c r="V2621" i="12"/>
  <c r="V2622" i="12"/>
  <c r="V2623" i="12"/>
  <c r="V2624" i="12"/>
  <c r="V2625" i="12"/>
  <c r="V2626" i="12"/>
  <c r="V2627" i="12"/>
  <c r="V2628" i="12"/>
  <c r="V2629" i="12"/>
  <c r="V2630" i="12"/>
  <c r="V2631" i="12"/>
  <c r="V2632" i="12"/>
  <c r="V2633" i="12"/>
  <c r="V2634" i="12"/>
  <c r="V2635" i="12"/>
  <c r="V2636" i="12"/>
  <c r="V2637" i="12"/>
  <c r="V2638" i="12"/>
  <c r="V2639" i="12"/>
  <c r="V2640" i="12"/>
  <c r="V2641" i="12"/>
  <c r="V2642" i="12"/>
  <c r="V2643" i="12"/>
  <c r="V2644" i="12"/>
  <c r="V2645" i="12"/>
  <c r="V2646" i="12"/>
  <c r="V2647" i="12"/>
  <c r="V2648" i="12"/>
  <c r="V2649" i="12"/>
  <c r="V2650" i="12"/>
  <c r="V2651" i="12"/>
  <c r="V2652" i="12"/>
  <c r="V2653" i="12"/>
  <c r="V2654" i="12"/>
  <c r="V2655" i="12"/>
  <c r="V2656" i="12"/>
  <c r="V2657" i="12"/>
  <c r="V2658" i="12"/>
  <c r="V2659" i="12"/>
  <c r="V2660" i="12"/>
  <c r="V2661" i="12"/>
  <c r="V2662" i="12"/>
  <c r="V2663" i="12"/>
  <c r="V2664" i="12"/>
  <c r="V2665" i="12"/>
  <c r="V2666" i="12"/>
  <c r="V2667" i="12"/>
  <c r="V2668" i="12"/>
  <c r="V2669" i="12"/>
  <c r="V2670" i="12"/>
  <c r="V2671" i="12"/>
  <c r="V2672" i="12"/>
  <c r="V2673" i="12"/>
  <c r="V2674" i="12"/>
  <c r="V2675" i="12"/>
  <c r="V2676" i="12"/>
  <c r="V2677" i="12"/>
  <c r="V2678" i="12"/>
  <c r="V2679" i="12"/>
  <c r="V2680" i="12"/>
  <c r="V2681" i="12"/>
  <c r="V2682" i="12"/>
  <c r="V2683" i="12"/>
  <c r="V2684" i="12"/>
  <c r="V2685" i="12"/>
  <c r="V2686" i="12"/>
  <c r="V2687" i="12"/>
  <c r="V2688" i="12"/>
  <c r="V2689" i="12"/>
  <c r="V2690" i="12"/>
  <c r="V2691" i="12"/>
  <c r="V2692" i="12"/>
  <c r="V2693" i="12"/>
  <c r="V2694" i="12"/>
  <c r="V2695" i="12"/>
  <c r="V2696" i="12"/>
  <c r="V2697" i="12"/>
  <c r="V2698" i="12"/>
  <c r="V2699" i="12"/>
  <c r="V2700" i="12"/>
  <c r="V2701" i="12"/>
  <c r="V2702" i="12"/>
  <c r="V2703" i="12"/>
  <c r="V2704" i="12"/>
  <c r="V2705" i="12"/>
  <c r="V2706" i="12"/>
  <c r="V2707" i="12"/>
  <c r="V2708" i="12"/>
  <c r="V2709" i="12"/>
  <c r="V2710" i="12"/>
  <c r="V2711" i="12"/>
  <c r="V2712" i="12"/>
  <c r="V2713" i="12"/>
  <c r="V2714" i="12"/>
  <c r="V2715" i="12"/>
  <c r="V2716" i="12"/>
  <c r="V2717" i="12"/>
  <c r="V2718" i="12"/>
  <c r="V2719" i="12"/>
  <c r="V2720" i="12"/>
  <c r="V2721" i="12"/>
  <c r="V2722" i="12"/>
  <c r="V2723" i="12"/>
  <c r="V2724" i="12"/>
  <c r="V2725" i="12"/>
  <c r="V2726" i="12"/>
  <c r="V2727" i="12"/>
  <c r="V2728" i="12"/>
  <c r="V2729" i="12"/>
  <c r="V2730" i="12"/>
  <c r="V2731" i="12"/>
  <c r="V2732" i="12"/>
  <c r="V2733" i="12"/>
  <c r="V2734" i="12"/>
  <c r="V2735" i="12"/>
  <c r="V2736" i="12"/>
  <c r="V2737" i="12"/>
  <c r="V2738" i="12"/>
  <c r="V2739" i="12"/>
  <c r="V2740" i="12"/>
  <c r="V2741" i="12"/>
  <c r="V2742" i="12"/>
  <c r="V2743" i="12"/>
  <c r="V2744" i="12"/>
  <c r="V2745" i="12"/>
  <c r="V2746" i="12"/>
  <c r="V2747" i="12"/>
  <c r="V2748" i="12"/>
  <c r="V2749" i="12"/>
  <c r="V2750" i="12"/>
  <c r="V2751" i="12"/>
  <c r="V2752" i="12"/>
  <c r="V2753" i="12"/>
  <c r="V2754" i="12"/>
  <c r="V2755" i="12"/>
  <c r="V2756" i="12"/>
  <c r="V2757" i="12"/>
  <c r="V2758" i="12"/>
  <c r="V2759" i="12"/>
  <c r="V2760" i="12"/>
  <c r="V2761" i="12"/>
  <c r="V2762" i="12"/>
  <c r="V2763" i="12"/>
  <c r="V2764" i="12"/>
  <c r="V2765" i="12"/>
  <c r="V2766" i="12"/>
  <c r="V2767" i="12"/>
  <c r="V2768" i="12"/>
  <c r="V2769" i="12"/>
  <c r="V2770" i="12"/>
  <c r="V2771" i="12"/>
  <c r="V2772" i="12"/>
  <c r="V2773" i="12"/>
  <c r="V2774" i="12"/>
  <c r="V2775" i="12"/>
  <c r="V2776" i="12"/>
  <c r="V2777" i="12"/>
  <c r="V2778" i="12"/>
  <c r="V2779" i="12"/>
  <c r="V2780" i="12"/>
  <c r="V2781" i="12"/>
  <c r="V2782" i="12"/>
  <c r="V2783" i="12"/>
  <c r="V2784" i="12"/>
  <c r="V2785" i="12"/>
  <c r="V2786" i="12"/>
  <c r="V2787" i="12"/>
  <c r="V2788" i="12"/>
  <c r="V2789" i="12"/>
  <c r="V2790" i="12"/>
  <c r="V2791" i="12"/>
  <c r="V2792" i="12"/>
  <c r="V2793" i="12"/>
  <c r="V2794" i="12"/>
  <c r="V2795" i="12"/>
  <c r="V2796" i="12"/>
  <c r="V2797" i="12"/>
  <c r="V2798" i="12"/>
  <c r="V2799" i="12"/>
  <c r="V2800" i="12"/>
  <c r="V2801" i="12"/>
  <c r="V2802" i="12"/>
  <c r="V2803" i="12"/>
  <c r="V2804" i="12"/>
  <c r="V2805" i="12"/>
  <c r="V2806" i="12"/>
  <c r="V2807" i="12"/>
  <c r="V2808" i="12"/>
  <c r="V2809" i="12"/>
  <c r="V2810" i="12"/>
  <c r="V2811" i="12"/>
  <c r="V2812" i="12"/>
  <c r="V2813" i="12"/>
  <c r="V2814" i="12"/>
  <c r="V2815" i="12"/>
  <c r="V2816" i="12"/>
  <c r="V2817" i="12"/>
  <c r="V2818" i="12"/>
  <c r="V2819" i="12"/>
  <c r="V2820" i="12"/>
  <c r="V2821" i="12"/>
  <c r="V2822" i="12"/>
  <c r="V2823" i="12"/>
  <c r="V2824" i="12"/>
  <c r="V2825" i="12"/>
  <c r="V2826" i="12"/>
  <c r="V2827" i="12"/>
  <c r="V2828" i="12"/>
  <c r="V2829" i="12"/>
  <c r="V2830" i="12"/>
  <c r="V2831" i="12"/>
  <c r="V2832" i="12"/>
  <c r="V2833" i="12"/>
  <c r="V2834" i="12"/>
  <c r="V2835" i="12"/>
  <c r="V2836" i="12"/>
  <c r="V2837" i="12"/>
  <c r="V2838" i="12"/>
  <c r="V2839" i="12"/>
  <c r="V2840" i="12"/>
  <c r="V2841" i="12"/>
  <c r="V2842" i="12"/>
  <c r="V2843" i="12"/>
  <c r="V2844" i="12"/>
  <c r="V2845" i="12"/>
  <c r="V2846" i="12"/>
  <c r="V2847" i="12"/>
  <c r="V2848" i="12"/>
  <c r="V2849" i="12"/>
  <c r="V2850" i="12"/>
  <c r="V2851" i="12"/>
  <c r="V2852" i="12"/>
  <c r="V2853" i="12"/>
  <c r="V2854" i="12"/>
  <c r="V2855" i="12"/>
  <c r="V2856" i="12"/>
  <c r="V2857" i="12"/>
  <c r="V2858" i="12"/>
  <c r="V2859" i="12"/>
  <c r="V2860" i="12"/>
  <c r="V2861" i="12"/>
  <c r="V2862" i="12"/>
  <c r="V2863" i="12"/>
  <c r="V2864" i="12"/>
  <c r="V2865" i="12"/>
  <c r="V2866" i="12"/>
  <c r="V2867" i="12"/>
  <c r="V2868" i="12"/>
  <c r="V2869" i="12"/>
  <c r="V2870" i="12"/>
  <c r="V2871" i="12"/>
  <c r="V2872" i="12"/>
  <c r="V2873" i="12"/>
  <c r="V2874" i="12"/>
  <c r="V2875" i="12"/>
  <c r="V2876" i="12"/>
  <c r="V2877" i="12"/>
  <c r="V2878" i="12"/>
  <c r="V2879" i="12"/>
  <c r="V2880" i="12"/>
  <c r="V2881" i="12"/>
  <c r="V2882" i="12"/>
  <c r="V2883" i="12"/>
  <c r="V2884" i="12"/>
  <c r="V2885" i="12"/>
  <c r="V2886" i="12"/>
  <c r="V2887" i="12"/>
  <c r="V2888" i="12"/>
  <c r="V2889" i="12"/>
  <c r="V2890" i="12"/>
  <c r="V2891" i="12"/>
  <c r="V2892" i="12"/>
  <c r="V2893" i="12"/>
  <c r="V2894" i="12"/>
  <c r="V2895" i="12"/>
  <c r="V2896" i="12"/>
  <c r="V2897" i="12"/>
  <c r="V2898" i="12"/>
  <c r="V2899" i="12"/>
  <c r="V2900" i="12"/>
  <c r="V2901" i="12"/>
  <c r="V2902" i="12"/>
  <c r="V2903" i="12"/>
  <c r="V2904" i="12"/>
  <c r="V2905" i="12"/>
  <c r="V2906" i="12"/>
  <c r="V2907" i="12"/>
  <c r="V2908" i="12"/>
  <c r="V2909" i="12"/>
  <c r="V2910" i="12"/>
  <c r="V2911" i="12"/>
  <c r="V2912" i="12"/>
  <c r="V2913" i="12"/>
  <c r="V2914" i="12"/>
  <c r="V2915" i="12"/>
  <c r="V2916" i="12"/>
  <c r="V2917" i="12"/>
  <c r="V2918" i="12"/>
  <c r="V2919" i="12"/>
  <c r="V2920" i="12"/>
  <c r="V2921" i="12"/>
  <c r="V2922" i="12"/>
  <c r="V2923" i="12"/>
  <c r="V2924" i="12"/>
  <c r="V2925" i="12"/>
  <c r="V2926" i="12"/>
  <c r="V2927" i="12"/>
  <c r="V2928" i="12"/>
  <c r="V2929" i="12"/>
  <c r="V2930" i="12"/>
  <c r="V2931" i="12"/>
  <c r="V2932" i="12"/>
  <c r="V2933" i="12"/>
  <c r="V2934" i="12"/>
  <c r="V2935" i="12"/>
  <c r="V2936" i="12"/>
  <c r="V2937" i="12"/>
  <c r="V2938" i="12"/>
  <c r="V2939" i="12"/>
  <c r="V2940" i="12"/>
  <c r="V2941" i="12"/>
  <c r="V2942" i="12"/>
  <c r="V2943" i="12"/>
  <c r="V2944" i="12"/>
  <c r="V2945" i="12"/>
  <c r="V2946" i="12"/>
  <c r="V2947" i="12"/>
  <c r="V2948" i="12"/>
  <c r="V2949" i="12"/>
  <c r="V2950" i="12"/>
  <c r="V2951" i="12"/>
  <c r="V2952" i="12"/>
  <c r="V2953" i="12"/>
  <c r="V2954" i="12"/>
  <c r="V2955" i="12"/>
  <c r="V2956" i="12"/>
  <c r="V2957" i="12"/>
  <c r="V2958" i="12"/>
  <c r="V2959" i="12"/>
  <c r="V2960" i="12"/>
  <c r="V2961" i="12"/>
  <c r="V2962" i="12"/>
  <c r="V2963" i="12"/>
  <c r="V2964" i="12"/>
  <c r="V2965" i="12"/>
  <c r="V2966" i="12"/>
  <c r="V2967" i="12"/>
  <c r="V2968" i="12"/>
  <c r="V2969" i="12"/>
  <c r="V2970" i="12"/>
  <c r="V2971" i="12"/>
  <c r="V2972" i="12"/>
  <c r="V2973" i="12"/>
  <c r="V2974" i="12"/>
  <c r="V2975" i="12"/>
  <c r="V2976" i="12"/>
  <c r="V2977" i="12"/>
  <c r="V2978" i="12"/>
  <c r="V2979" i="12"/>
  <c r="V2980" i="12"/>
  <c r="V2981" i="12"/>
  <c r="V2982" i="12"/>
  <c r="V2983" i="12"/>
  <c r="V2984" i="12"/>
  <c r="V2985" i="12"/>
  <c r="V2986" i="12"/>
  <c r="V2987" i="12"/>
  <c r="V2988" i="12"/>
  <c r="V2989" i="12"/>
  <c r="V2990" i="12"/>
  <c r="V2991" i="12"/>
  <c r="V2992" i="12"/>
  <c r="V2993" i="12"/>
  <c r="V2994" i="12"/>
  <c r="V2995" i="12"/>
  <c r="V2996" i="12"/>
  <c r="V2997" i="12"/>
  <c r="V2998" i="12"/>
  <c r="V2999" i="12"/>
  <c r="V3000" i="12"/>
  <c r="V3001" i="12"/>
  <c r="V3002" i="12"/>
  <c r="V3003" i="12"/>
  <c r="V3004" i="12"/>
  <c r="V3005" i="12"/>
  <c r="V3006" i="12"/>
  <c r="V3007" i="12"/>
  <c r="V3008" i="12"/>
  <c r="V3009" i="12"/>
  <c r="V3010" i="12"/>
  <c r="V3011" i="12"/>
  <c r="V3012" i="12"/>
  <c r="V3013" i="12"/>
  <c r="V3014" i="12"/>
  <c r="V3015" i="12"/>
  <c r="V3016" i="12"/>
  <c r="V3017" i="12"/>
  <c r="V3018" i="12"/>
  <c r="V3019" i="12"/>
  <c r="V3020" i="12"/>
  <c r="V3021" i="12"/>
  <c r="V3022" i="12"/>
  <c r="V3023" i="12"/>
  <c r="V3024" i="12"/>
  <c r="V3025" i="12"/>
  <c r="V3026" i="12"/>
  <c r="V3027" i="12"/>
  <c r="V3028" i="12"/>
  <c r="V3029" i="12"/>
  <c r="V3030" i="12"/>
  <c r="V3031" i="12"/>
  <c r="V3032" i="12"/>
  <c r="V3033" i="12"/>
  <c r="V3034" i="12"/>
  <c r="V3035" i="12"/>
  <c r="V3036" i="12"/>
  <c r="V3037" i="12"/>
  <c r="V3038" i="12"/>
  <c r="V3039" i="12"/>
  <c r="V3040" i="12"/>
  <c r="V3041" i="12"/>
  <c r="V3042" i="12"/>
  <c r="V3043" i="12"/>
  <c r="V3044" i="12"/>
  <c r="V3045" i="12"/>
  <c r="V3046" i="12"/>
  <c r="V3047" i="12"/>
  <c r="V3048" i="12"/>
  <c r="V3049" i="12"/>
  <c r="V3050" i="12"/>
  <c r="V3051" i="12"/>
  <c r="V3052" i="12"/>
  <c r="V3053" i="12"/>
  <c r="V3054" i="12"/>
  <c r="V3055" i="12"/>
  <c r="V3056" i="12"/>
  <c r="V3057" i="12"/>
  <c r="V3058" i="12"/>
  <c r="V3059" i="12"/>
  <c r="V3060" i="12"/>
  <c r="V3061" i="12"/>
  <c r="V3062" i="12"/>
  <c r="V3063" i="12"/>
  <c r="V3064" i="12"/>
  <c r="V3065" i="12"/>
  <c r="V3066" i="12"/>
  <c r="V3067" i="12"/>
  <c r="V3068" i="12"/>
  <c r="V3069" i="12"/>
  <c r="V3070" i="12"/>
  <c r="V3071" i="12"/>
  <c r="V3072" i="12"/>
  <c r="V3073" i="12"/>
  <c r="V3074" i="12"/>
  <c r="V3075" i="12"/>
  <c r="V3076" i="12"/>
  <c r="V3077" i="12"/>
  <c r="V3078" i="12"/>
  <c r="V3079" i="12"/>
  <c r="V3080" i="12"/>
  <c r="V3081" i="12"/>
  <c r="V3082" i="12"/>
  <c r="V3083" i="12"/>
  <c r="V3084" i="12"/>
  <c r="V3085" i="12"/>
  <c r="V3086" i="12"/>
  <c r="V3087" i="12"/>
  <c r="V3088" i="12"/>
  <c r="V3089" i="12"/>
  <c r="V3090" i="12"/>
  <c r="V3091" i="12"/>
  <c r="V3092" i="12"/>
  <c r="V3093" i="12"/>
  <c r="V3094" i="12"/>
  <c r="V3095" i="12"/>
  <c r="V3096" i="12"/>
  <c r="V3097" i="12"/>
  <c r="V3098" i="12"/>
  <c r="V3099" i="12"/>
  <c r="V3100" i="12"/>
  <c r="V3101" i="12"/>
  <c r="V3102" i="12"/>
  <c r="V3103" i="12"/>
  <c r="V3104" i="12"/>
  <c r="V3105" i="12"/>
  <c r="V3106" i="12"/>
  <c r="V3107" i="12"/>
  <c r="V3108" i="12"/>
  <c r="V3109" i="12"/>
  <c r="V3110" i="12"/>
  <c r="V3111" i="12"/>
  <c r="V3112" i="12"/>
  <c r="V3113" i="12"/>
  <c r="V3114" i="12"/>
  <c r="V3115" i="12"/>
  <c r="V3116" i="12"/>
  <c r="V3117" i="12"/>
  <c r="V3118" i="12"/>
  <c r="V3119" i="12"/>
  <c r="V3120" i="12"/>
  <c r="V3121" i="12"/>
  <c r="V3122" i="12"/>
  <c r="V3123" i="12"/>
  <c r="V3124" i="12"/>
  <c r="V3125" i="12"/>
  <c r="V3126" i="12"/>
  <c r="V3127" i="12"/>
  <c r="V3128" i="12"/>
  <c r="V3129" i="12"/>
  <c r="V3130" i="12"/>
  <c r="V3131" i="12"/>
  <c r="V3132" i="12"/>
  <c r="V3133" i="12"/>
  <c r="V3134" i="12"/>
  <c r="V3135" i="12"/>
  <c r="V3136" i="12"/>
  <c r="V3137" i="12"/>
  <c r="V3138" i="12"/>
  <c r="V3139" i="12"/>
  <c r="V3140" i="12"/>
  <c r="V3141" i="12"/>
  <c r="V3142" i="12"/>
  <c r="V3143" i="12"/>
  <c r="V3144" i="12"/>
  <c r="V3145" i="12"/>
  <c r="V3146" i="12"/>
  <c r="V3147" i="12"/>
  <c r="V3148" i="12"/>
  <c r="V3149" i="12"/>
  <c r="V3150" i="12"/>
  <c r="V3151" i="12"/>
  <c r="V3152" i="12"/>
  <c r="V3153" i="12"/>
  <c r="V3154" i="12"/>
  <c r="V3155" i="12"/>
  <c r="V3156" i="12"/>
  <c r="V3157" i="12"/>
  <c r="V3158" i="12"/>
  <c r="V3159" i="12"/>
  <c r="V3160" i="12"/>
  <c r="V3161" i="12"/>
  <c r="V3162" i="12"/>
  <c r="V3163" i="12"/>
  <c r="V3164" i="12"/>
  <c r="V3165" i="12"/>
  <c r="V3166" i="12"/>
  <c r="V3167" i="12"/>
  <c r="V3168" i="12"/>
  <c r="V3169" i="12"/>
  <c r="V3170" i="12"/>
  <c r="V3171" i="12"/>
  <c r="V3172" i="12"/>
  <c r="V3173" i="12"/>
  <c r="V3174" i="12"/>
  <c r="V3175" i="12"/>
  <c r="V3176" i="12"/>
  <c r="V3177" i="12"/>
  <c r="V3178" i="12"/>
  <c r="V3179" i="12"/>
  <c r="V3180" i="12"/>
  <c r="V3181" i="12"/>
  <c r="V3182" i="12"/>
  <c r="V3183" i="12"/>
  <c r="V3184" i="12"/>
  <c r="V3185" i="12"/>
  <c r="V3186" i="12"/>
  <c r="V3187" i="12"/>
  <c r="V3188" i="12"/>
  <c r="V3189" i="12"/>
  <c r="V3190" i="12"/>
  <c r="V3191" i="12"/>
  <c r="V3192" i="12"/>
  <c r="V3193" i="12"/>
  <c r="V3194" i="12"/>
  <c r="V3195" i="12"/>
  <c r="V3196" i="12"/>
  <c r="V3197" i="12"/>
  <c r="V3198" i="12"/>
  <c r="V3199" i="12"/>
  <c r="V3200" i="12"/>
  <c r="V3201" i="12"/>
  <c r="V3202" i="12"/>
  <c r="V3203" i="12"/>
  <c r="V3204" i="12"/>
  <c r="V3205" i="12"/>
  <c r="V3206" i="12"/>
  <c r="V3207" i="12"/>
  <c r="V3208" i="12"/>
  <c r="V3209" i="12"/>
  <c r="V3210" i="12"/>
  <c r="V3211" i="12"/>
  <c r="V3212" i="12"/>
  <c r="V3213" i="12"/>
  <c r="V3214" i="12"/>
  <c r="V3215" i="12"/>
  <c r="V3216" i="12"/>
  <c r="V3217" i="12"/>
  <c r="V3218" i="12"/>
  <c r="V3219" i="12"/>
  <c r="V3220" i="12"/>
  <c r="V3221" i="12"/>
  <c r="V3222" i="12"/>
  <c r="V3223" i="12"/>
  <c r="V3224" i="12"/>
  <c r="V3225" i="12"/>
  <c r="V3226" i="12"/>
  <c r="V3227" i="12"/>
  <c r="V3228" i="12"/>
  <c r="V3229" i="12"/>
  <c r="V3230" i="12"/>
  <c r="V3231" i="12"/>
  <c r="V3232" i="12"/>
  <c r="V3233" i="12"/>
  <c r="V3234" i="12"/>
  <c r="V3235" i="12"/>
  <c r="V3236" i="12"/>
  <c r="V3237" i="12"/>
  <c r="V3238" i="12"/>
  <c r="V3239" i="12"/>
  <c r="V3240" i="12"/>
  <c r="V3241" i="12"/>
  <c r="V3242" i="12"/>
  <c r="V3243" i="12"/>
  <c r="V3244" i="12"/>
  <c r="V3245" i="12"/>
  <c r="V3246" i="12"/>
  <c r="V3247" i="12"/>
  <c r="V3248" i="12"/>
  <c r="V3249" i="12"/>
  <c r="V3250" i="12"/>
  <c r="V3251" i="12"/>
  <c r="V3252" i="12"/>
  <c r="V3253" i="12"/>
  <c r="V3254" i="12"/>
  <c r="V3255" i="12"/>
  <c r="V3256" i="12"/>
  <c r="V3257" i="12"/>
  <c r="V3258" i="12"/>
  <c r="V3259" i="12"/>
  <c r="V3260" i="12"/>
  <c r="V3261" i="12"/>
  <c r="V3262" i="12"/>
  <c r="V3263" i="12"/>
  <c r="V3264" i="12"/>
  <c r="V3265" i="12"/>
  <c r="V3266" i="12"/>
  <c r="V3267" i="12"/>
  <c r="V3268" i="12"/>
  <c r="V3269" i="12"/>
  <c r="V3270" i="12"/>
  <c r="V3271" i="12"/>
  <c r="V3272" i="12"/>
  <c r="V3273" i="12"/>
  <c r="V3274" i="12"/>
  <c r="V3275" i="12"/>
  <c r="V3276" i="12"/>
  <c r="V3277" i="12"/>
  <c r="V3278" i="12"/>
  <c r="V3279" i="12"/>
  <c r="V3280" i="12"/>
  <c r="V3281" i="12"/>
  <c r="V3282" i="12"/>
  <c r="V3283" i="12"/>
  <c r="V3284" i="12"/>
  <c r="V3285" i="12"/>
  <c r="V3286" i="12"/>
  <c r="V3287" i="12"/>
  <c r="V3288" i="12"/>
  <c r="V3289" i="12"/>
  <c r="V3290" i="12"/>
  <c r="V3291" i="12"/>
  <c r="V3292" i="12"/>
  <c r="V3293" i="12"/>
  <c r="V3294" i="12"/>
  <c r="V3295" i="12"/>
  <c r="V3296" i="12"/>
  <c r="V3297" i="12"/>
  <c r="V3298" i="12"/>
  <c r="V3299" i="12"/>
  <c r="V3300" i="12"/>
  <c r="V3301" i="12"/>
  <c r="V3302" i="12"/>
  <c r="V3303" i="12"/>
  <c r="V3304" i="12"/>
  <c r="V3305" i="12"/>
  <c r="V3306" i="12"/>
  <c r="V3307" i="12"/>
  <c r="V3308" i="12"/>
  <c r="V3309" i="12"/>
  <c r="V3310" i="12"/>
  <c r="V3311" i="12"/>
  <c r="V3312" i="12"/>
  <c r="V3313" i="12"/>
  <c r="V3314" i="12"/>
  <c r="V3315" i="12"/>
  <c r="V3316" i="12"/>
  <c r="V3317" i="12"/>
  <c r="V3318" i="12"/>
  <c r="V3319" i="12"/>
  <c r="V3320" i="12"/>
  <c r="V3321" i="12"/>
  <c r="V3322" i="12"/>
  <c r="V3323" i="12"/>
  <c r="V3324" i="12"/>
  <c r="V3325" i="12"/>
  <c r="V3326" i="12"/>
  <c r="V3327" i="12"/>
  <c r="V3328" i="12"/>
  <c r="V3329" i="12"/>
  <c r="V3330" i="12"/>
  <c r="V3331" i="12"/>
  <c r="V3332" i="12"/>
  <c r="V3333" i="12"/>
  <c r="V3334" i="12"/>
  <c r="V3335" i="12"/>
  <c r="V3336" i="12"/>
  <c r="V3337" i="12"/>
  <c r="V3338" i="12"/>
  <c r="V3339" i="12"/>
  <c r="V3340" i="12"/>
  <c r="V3341" i="12"/>
  <c r="V3342" i="12"/>
  <c r="V3343" i="12"/>
  <c r="V3344" i="12"/>
  <c r="V3345" i="12"/>
  <c r="V3346" i="12"/>
  <c r="V3347" i="12"/>
  <c r="V3348" i="12"/>
  <c r="V3349" i="12"/>
  <c r="V3350" i="12"/>
  <c r="V3351" i="12"/>
  <c r="V3352" i="12"/>
  <c r="V3353" i="12"/>
  <c r="V3354" i="12"/>
  <c r="V3355" i="12"/>
  <c r="V3356" i="12"/>
  <c r="V3357" i="12"/>
  <c r="V3358" i="12"/>
  <c r="V3359" i="12"/>
  <c r="V3360" i="12"/>
  <c r="V3361" i="12"/>
  <c r="V3362" i="12"/>
  <c r="V3363" i="12"/>
  <c r="V3364" i="12"/>
  <c r="V3365" i="12"/>
  <c r="V3366" i="12"/>
  <c r="V3367" i="12"/>
  <c r="V3368" i="12"/>
  <c r="V3369" i="12"/>
  <c r="V3370" i="12"/>
  <c r="V3371" i="12"/>
  <c r="V3372" i="12"/>
  <c r="V3373" i="12"/>
  <c r="V3374" i="12"/>
  <c r="V3375" i="12"/>
  <c r="V3376" i="12"/>
  <c r="V3377" i="12"/>
  <c r="V3378" i="12"/>
  <c r="V3379" i="12"/>
  <c r="V3380" i="12"/>
  <c r="V3381" i="12"/>
  <c r="V3382" i="12"/>
  <c r="V3383" i="12"/>
  <c r="V3384" i="12"/>
  <c r="V3385" i="12"/>
  <c r="V3386" i="12"/>
  <c r="V3387" i="12"/>
  <c r="V3388" i="12"/>
  <c r="V3389" i="12"/>
  <c r="V3390" i="12"/>
  <c r="V3391" i="12"/>
  <c r="V3392" i="12"/>
  <c r="V3393" i="12"/>
  <c r="V3394" i="12"/>
  <c r="V3395" i="12"/>
  <c r="V3396" i="12"/>
  <c r="V3397" i="12"/>
  <c r="V3398" i="12"/>
  <c r="V3399" i="12"/>
  <c r="V3400" i="12"/>
  <c r="V3401" i="12"/>
  <c r="V3402" i="12"/>
  <c r="V3403" i="12"/>
  <c r="V3404" i="12"/>
  <c r="V3405" i="12"/>
  <c r="V3406" i="12"/>
  <c r="V3407" i="12"/>
  <c r="V3408" i="12"/>
  <c r="V3409" i="12"/>
  <c r="V3410" i="12"/>
  <c r="V3411" i="12"/>
  <c r="V3412" i="12"/>
  <c r="V3413" i="12"/>
  <c r="V3414" i="12"/>
  <c r="V3415" i="12"/>
  <c r="V3416" i="12"/>
  <c r="V3417" i="12"/>
  <c r="V3418" i="12"/>
  <c r="V3419" i="12"/>
  <c r="V3420" i="12"/>
  <c r="V3421" i="12"/>
  <c r="V3422" i="12"/>
  <c r="V3423" i="12"/>
  <c r="V3424" i="12"/>
  <c r="V3425" i="12"/>
  <c r="V3426" i="12"/>
  <c r="V3427" i="12"/>
  <c r="V3428" i="12"/>
  <c r="V3429" i="12"/>
  <c r="V3430" i="12"/>
  <c r="V3431" i="12"/>
  <c r="V3432" i="12"/>
  <c r="V3433" i="12"/>
  <c r="V3434" i="12"/>
  <c r="V3435" i="12"/>
  <c r="V3436" i="12"/>
  <c r="V3437" i="12"/>
  <c r="V3438" i="12"/>
  <c r="V3439" i="12"/>
  <c r="V3440" i="12"/>
  <c r="V3441" i="12"/>
  <c r="V3442" i="12"/>
  <c r="V3443" i="12"/>
  <c r="V3444" i="12"/>
  <c r="V3445" i="12"/>
  <c r="V3446" i="12"/>
  <c r="V3447" i="12"/>
  <c r="V3448" i="12"/>
  <c r="V3449" i="12"/>
  <c r="V3450" i="12"/>
  <c r="V3451" i="12"/>
  <c r="V3452" i="12"/>
  <c r="V3453" i="12"/>
  <c r="V3454" i="12"/>
  <c r="V3455" i="12"/>
  <c r="V3456" i="12"/>
  <c r="V3457" i="12"/>
  <c r="V3458" i="12"/>
  <c r="V3459" i="12"/>
  <c r="V3460" i="12"/>
  <c r="V3461" i="12"/>
  <c r="V3462" i="12"/>
  <c r="V3463" i="12"/>
  <c r="V3464" i="12"/>
  <c r="V3465" i="12"/>
  <c r="V3466" i="12"/>
  <c r="V3467" i="12"/>
  <c r="V3468" i="12"/>
  <c r="V3469" i="12"/>
  <c r="V3470" i="12"/>
  <c r="V3471" i="12"/>
  <c r="V3472" i="12"/>
  <c r="V3473" i="12"/>
  <c r="V3474" i="12"/>
  <c r="V3475" i="12"/>
  <c r="V3476" i="12"/>
  <c r="V3477" i="12"/>
  <c r="V3478" i="12"/>
  <c r="V3479" i="12"/>
  <c r="V3480" i="12"/>
  <c r="V3481" i="12"/>
  <c r="V3482" i="12"/>
  <c r="V3483" i="12"/>
  <c r="V3484" i="12"/>
  <c r="V3485" i="12"/>
  <c r="V3486" i="12"/>
  <c r="V3487" i="12"/>
  <c r="V3488" i="12"/>
  <c r="V3489" i="12"/>
  <c r="V3490" i="12"/>
  <c r="V3491" i="12"/>
  <c r="V3492" i="12"/>
  <c r="V3493" i="12"/>
  <c r="V3494" i="12"/>
  <c r="V3495" i="12"/>
  <c r="V3496" i="12"/>
  <c r="V3497" i="12"/>
  <c r="V3498" i="12"/>
  <c r="V3499" i="12"/>
  <c r="V3500" i="12"/>
  <c r="V3501" i="12"/>
  <c r="V3502" i="12"/>
  <c r="V3503" i="12"/>
  <c r="V3504" i="12"/>
  <c r="V3505" i="12"/>
  <c r="V3506" i="12"/>
  <c r="V3507" i="12"/>
  <c r="V3508" i="12"/>
  <c r="V3509" i="12"/>
  <c r="V3510" i="12"/>
  <c r="V3511" i="12"/>
  <c r="V3512" i="12"/>
  <c r="V3513" i="12"/>
  <c r="V3514" i="12"/>
  <c r="V3515" i="12"/>
  <c r="V3516" i="12"/>
  <c r="V3517" i="12"/>
  <c r="V3518" i="12"/>
  <c r="V3519" i="12"/>
  <c r="V3520" i="12"/>
  <c r="V3521" i="12"/>
  <c r="V3522" i="12"/>
  <c r="V3523" i="12"/>
  <c r="V3524" i="12"/>
  <c r="V3525" i="12"/>
  <c r="V3526" i="12"/>
  <c r="V3527" i="12"/>
  <c r="V3528" i="12"/>
  <c r="V3529" i="12"/>
  <c r="V3530" i="12"/>
  <c r="V3531" i="12"/>
  <c r="V3532" i="12"/>
  <c r="V3533" i="12"/>
  <c r="V3534" i="12"/>
  <c r="V3535" i="12"/>
  <c r="V3536" i="12"/>
  <c r="V3537" i="12"/>
  <c r="V3538" i="12"/>
  <c r="V3539" i="12"/>
  <c r="V3540" i="12"/>
  <c r="V3541" i="12"/>
  <c r="V3542" i="12"/>
  <c r="V3543" i="12"/>
  <c r="V3544" i="12"/>
  <c r="V3545" i="12"/>
  <c r="V3546" i="12"/>
  <c r="V3547" i="12"/>
  <c r="V3548" i="12"/>
  <c r="V3549" i="12"/>
  <c r="V3550" i="12"/>
  <c r="V3551" i="12"/>
  <c r="V3552" i="12"/>
  <c r="V3553" i="12"/>
  <c r="V3554" i="12"/>
  <c r="V3555" i="12"/>
  <c r="V3556" i="12"/>
  <c r="V3557" i="12"/>
  <c r="V3558" i="12"/>
  <c r="V3559" i="12"/>
  <c r="V3560" i="12"/>
  <c r="V3561" i="12"/>
  <c r="V3562" i="12"/>
  <c r="V3563" i="12"/>
  <c r="V3564" i="12"/>
  <c r="V3565" i="12"/>
  <c r="V3566" i="12"/>
  <c r="V3567" i="12"/>
  <c r="V3568" i="12"/>
  <c r="V3569" i="12"/>
  <c r="V3570" i="12"/>
  <c r="V3571" i="12"/>
  <c r="V3572" i="12"/>
  <c r="V3573" i="12"/>
  <c r="V3574" i="12"/>
  <c r="V3575" i="12"/>
  <c r="V3576" i="12"/>
  <c r="V3577" i="12"/>
  <c r="V3578" i="12"/>
  <c r="V3579" i="12"/>
  <c r="V3580" i="12"/>
  <c r="V3581" i="12"/>
  <c r="V3582" i="12"/>
  <c r="V3583" i="12"/>
  <c r="V3584" i="12"/>
  <c r="V3585" i="12"/>
  <c r="V3586" i="12"/>
  <c r="V3587" i="12"/>
  <c r="V3588" i="12"/>
  <c r="V3589" i="12"/>
  <c r="V3590" i="12"/>
  <c r="V3591" i="12"/>
  <c r="V3592" i="12"/>
  <c r="V3593" i="12"/>
  <c r="V3594" i="12"/>
  <c r="V3595" i="12"/>
  <c r="V3596" i="12"/>
  <c r="V3597" i="12"/>
  <c r="V3598" i="12"/>
  <c r="V3599" i="12"/>
  <c r="V3600" i="12"/>
  <c r="V3601" i="12"/>
  <c r="V3602" i="12"/>
  <c r="V3603" i="12"/>
  <c r="V3604" i="12"/>
  <c r="V3605" i="12"/>
  <c r="V3606" i="12"/>
  <c r="V3607" i="12"/>
  <c r="V3608" i="12"/>
  <c r="V3609" i="12"/>
  <c r="V3610" i="12"/>
  <c r="V3611" i="12"/>
  <c r="V3612" i="12"/>
  <c r="V3613" i="12"/>
  <c r="V3614" i="12"/>
  <c r="V3615" i="12"/>
  <c r="V3616" i="12"/>
  <c r="V3617" i="12"/>
  <c r="V3618" i="12"/>
  <c r="V3619" i="12"/>
  <c r="V3620" i="12"/>
  <c r="V3621" i="12"/>
  <c r="V3622" i="12"/>
  <c r="V3623" i="12"/>
  <c r="V3624" i="12"/>
  <c r="V3625" i="12"/>
  <c r="V3626" i="12"/>
  <c r="V3627" i="12"/>
  <c r="V3628" i="12"/>
  <c r="V3629" i="12"/>
  <c r="V3630" i="12"/>
  <c r="V3631" i="12"/>
  <c r="V3632" i="12"/>
  <c r="V3633" i="12"/>
  <c r="V3634" i="12"/>
  <c r="V3635" i="12"/>
  <c r="V3636" i="12"/>
  <c r="V3637" i="12"/>
  <c r="V3638" i="12"/>
  <c r="V3639" i="12"/>
  <c r="V3640" i="12"/>
  <c r="V3641" i="12"/>
  <c r="V3642" i="12"/>
  <c r="V3643" i="12"/>
  <c r="V3644" i="12"/>
  <c r="V3645" i="12"/>
  <c r="V3646" i="12"/>
  <c r="V3647" i="12"/>
  <c r="V3648" i="12"/>
  <c r="V3649" i="12"/>
  <c r="V3650" i="12"/>
  <c r="V3651" i="12"/>
  <c r="V3652" i="12"/>
  <c r="V3653" i="12"/>
  <c r="V3654" i="12"/>
  <c r="V3655" i="12"/>
  <c r="V3656" i="12"/>
  <c r="V3657" i="12"/>
  <c r="V3658" i="12"/>
  <c r="V3659" i="12"/>
  <c r="V3660" i="12"/>
  <c r="V3661" i="12"/>
  <c r="V3662" i="12"/>
  <c r="V3663" i="12"/>
  <c r="V3664" i="12"/>
  <c r="V3665" i="12"/>
  <c r="V3666" i="12"/>
  <c r="V3667" i="12"/>
  <c r="V3668" i="12"/>
  <c r="V3669" i="12"/>
  <c r="V3670" i="12"/>
  <c r="V3671" i="12"/>
  <c r="V3672" i="12"/>
  <c r="V3673" i="12"/>
  <c r="V3674" i="12"/>
  <c r="V3675" i="12"/>
  <c r="V3676" i="12"/>
  <c r="V3677" i="12"/>
  <c r="V3678" i="12"/>
  <c r="V3679" i="12"/>
  <c r="V3680" i="12"/>
  <c r="V3681" i="12"/>
  <c r="V3682" i="12"/>
  <c r="V3683" i="12"/>
  <c r="V3684" i="12"/>
  <c r="V3685" i="12"/>
  <c r="V3686" i="12"/>
  <c r="V3687" i="12"/>
  <c r="V3688" i="12"/>
  <c r="V3689" i="12"/>
  <c r="V3690" i="12"/>
  <c r="V3691" i="12"/>
  <c r="V3692" i="12"/>
  <c r="V3693" i="12"/>
  <c r="V3694" i="12"/>
  <c r="V3695" i="12"/>
  <c r="V3696" i="12"/>
  <c r="V3697" i="12"/>
  <c r="V3698" i="12"/>
  <c r="V3699" i="12"/>
  <c r="V3700" i="12"/>
  <c r="V3701" i="12"/>
  <c r="V3702" i="12"/>
  <c r="V3703" i="12"/>
  <c r="V3704" i="12"/>
  <c r="V3705" i="12"/>
  <c r="V3706" i="12"/>
  <c r="V3707" i="12"/>
  <c r="V3708" i="12"/>
  <c r="V3709" i="12"/>
  <c r="V3710" i="12"/>
  <c r="V3711" i="12"/>
  <c r="V3712" i="12"/>
  <c r="V3713" i="12"/>
  <c r="V3714" i="12"/>
  <c r="V3715" i="12"/>
  <c r="V3716" i="12"/>
  <c r="V3717" i="12"/>
  <c r="V3718" i="12"/>
  <c r="V3719" i="12"/>
  <c r="V3720" i="12"/>
  <c r="V3721" i="12"/>
  <c r="V3722" i="12"/>
  <c r="V3723" i="12"/>
  <c r="V3724" i="12"/>
  <c r="V3725" i="12"/>
  <c r="V3726" i="12"/>
  <c r="V3727" i="12"/>
  <c r="V3728" i="12"/>
  <c r="V3729" i="12"/>
  <c r="V3730" i="12"/>
  <c r="V3731" i="12"/>
  <c r="V3732" i="12"/>
  <c r="V3733" i="12"/>
  <c r="V3734" i="12"/>
  <c r="V3735" i="12"/>
  <c r="V3736" i="12"/>
  <c r="V3737" i="12"/>
  <c r="V3738" i="12"/>
  <c r="V3739" i="12"/>
  <c r="V3740" i="12"/>
  <c r="V3741" i="12"/>
  <c r="V3742" i="12"/>
  <c r="V3743" i="12"/>
  <c r="V3744" i="12"/>
  <c r="V3745" i="12"/>
  <c r="V3746" i="12"/>
  <c r="V3747" i="12"/>
  <c r="V3748" i="12"/>
  <c r="V3749" i="12"/>
  <c r="V3750" i="12"/>
  <c r="V3751" i="12"/>
  <c r="V3752" i="12"/>
  <c r="V3753" i="12"/>
  <c r="V3754" i="12"/>
  <c r="V3755" i="12"/>
  <c r="V3756" i="12"/>
  <c r="V3757" i="12"/>
  <c r="V3758" i="12"/>
  <c r="V3759" i="12"/>
  <c r="V3760" i="12"/>
  <c r="V3761" i="12"/>
  <c r="V3762" i="12"/>
  <c r="V3763" i="12"/>
  <c r="V3764" i="12"/>
  <c r="V3765" i="12"/>
  <c r="V3766" i="12"/>
  <c r="V3767" i="12"/>
  <c r="V3768" i="12"/>
  <c r="V3769" i="12"/>
  <c r="V3770" i="12"/>
  <c r="V3771" i="12"/>
  <c r="V3772" i="12"/>
  <c r="V3773" i="12"/>
  <c r="V3774" i="12"/>
  <c r="V3775" i="12"/>
  <c r="V3776" i="12"/>
  <c r="V3777" i="12"/>
  <c r="V3778" i="12"/>
  <c r="V3779" i="12"/>
  <c r="V3780" i="12"/>
  <c r="V3781" i="12"/>
  <c r="V3782" i="12"/>
  <c r="V3783" i="12"/>
  <c r="V3784" i="12"/>
  <c r="V3785" i="12"/>
  <c r="V3786" i="12"/>
  <c r="V3787" i="12"/>
  <c r="V3788" i="12"/>
  <c r="V3789" i="12"/>
  <c r="V3790" i="12"/>
  <c r="V3791" i="12"/>
  <c r="V3792" i="12"/>
  <c r="V3793" i="12"/>
  <c r="V3794" i="12"/>
  <c r="V3795" i="12"/>
  <c r="V3796" i="12"/>
  <c r="V3797" i="12"/>
  <c r="V3798" i="12"/>
  <c r="V3799" i="12"/>
  <c r="V3800" i="12"/>
  <c r="V3801" i="12"/>
  <c r="V3802" i="12"/>
  <c r="V3803" i="12"/>
  <c r="V3804" i="12"/>
  <c r="V3805" i="12"/>
  <c r="V3806" i="12"/>
  <c r="V3807" i="12"/>
  <c r="V3808" i="12"/>
  <c r="V3809" i="12"/>
  <c r="V3810" i="12"/>
  <c r="V3811" i="12"/>
  <c r="V3812" i="12"/>
  <c r="V3813" i="12"/>
  <c r="V3814" i="12"/>
  <c r="V3815" i="12"/>
  <c r="V3816" i="12"/>
  <c r="V3817" i="12"/>
  <c r="V3818" i="12"/>
  <c r="V3819" i="12"/>
  <c r="V3820" i="12"/>
  <c r="V3821" i="12"/>
  <c r="V3822" i="12"/>
  <c r="V3823" i="12"/>
  <c r="V3824" i="12"/>
  <c r="V3825" i="12"/>
  <c r="V3826" i="12"/>
  <c r="V3827" i="12"/>
  <c r="V3828" i="12"/>
  <c r="V3829" i="12"/>
  <c r="V3830" i="12"/>
  <c r="V3831" i="12"/>
  <c r="V3832" i="12"/>
  <c r="V3833" i="12"/>
  <c r="V3834" i="12"/>
  <c r="V3835" i="12"/>
  <c r="V3836" i="12"/>
  <c r="V3837" i="12"/>
  <c r="V3838" i="12"/>
  <c r="V3839" i="12"/>
  <c r="V3840" i="12"/>
  <c r="V3841" i="12"/>
  <c r="V3842" i="12"/>
  <c r="V3843" i="12"/>
  <c r="V3844" i="12"/>
  <c r="V3845" i="12"/>
  <c r="V3846" i="12"/>
  <c r="V3847" i="12"/>
  <c r="V3848" i="12"/>
  <c r="V3849" i="12"/>
  <c r="V3850" i="12"/>
  <c r="V3851" i="12"/>
  <c r="V3852" i="12"/>
  <c r="V3853" i="12"/>
  <c r="V3854" i="12"/>
  <c r="V3855" i="12"/>
  <c r="V3856" i="12"/>
  <c r="V3857" i="12"/>
  <c r="V3858" i="12"/>
  <c r="V3859" i="12"/>
  <c r="V3860" i="12"/>
  <c r="V3861" i="12"/>
  <c r="V3862" i="12"/>
  <c r="V3863" i="12"/>
  <c r="V3864" i="12"/>
  <c r="V3865" i="12"/>
  <c r="V3866" i="12"/>
  <c r="V3867" i="12"/>
  <c r="V3868" i="12"/>
  <c r="V3869" i="12"/>
  <c r="V3870" i="12"/>
  <c r="V3871" i="12"/>
  <c r="V3872" i="12"/>
  <c r="V3873" i="12"/>
  <c r="V3874" i="12"/>
  <c r="V3875" i="12"/>
  <c r="V3876" i="12"/>
  <c r="V3877" i="12"/>
  <c r="V3878" i="12"/>
  <c r="V3879" i="12"/>
  <c r="V3880" i="12"/>
  <c r="V3881" i="12"/>
  <c r="V3882" i="12"/>
  <c r="V3883" i="12"/>
  <c r="V3884" i="12"/>
  <c r="V3885" i="12"/>
  <c r="V3886" i="12"/>
  <c r="V3887" i="12"/>
  <c r="V3888" i="12"/>
  <c r="V3889" i="12"/>
  <c r="V3890" i="12"/>
  <c r="V3891" i="12"/>
  <c r="V3892" i="12"/>
  <c r="V3893" i="12"/>
  <c r="V3894" i="12"/>
  <c r="V3895" i="12"/>
  <c r="V3896" i="12"/>
  <c r="V3897" i="12"/>
  <c r="V3898" i="12"/>
  <c r="V3899" i="12"/>
  <c r="V3900" i="12"/>
  <c r="V3901" i="12"/>
  <c r="V3902" i="12"/>
  <c r="V3903" i="12"/>
  <c r="V3904" i="12"/>
  <c r="V3905" i="12"/>
  <c r="V3906" i="12"/>
  <c r="V3907" i="12"/>
  <c r="V3908" i="12"/>
  <c r="V3909" i="12"/>
  <c r="V3910" i="12"/>
  <c r="V3911" i="12"/>
  <c r="V3912" i="12"/>
  <c r="V3913" i="12"/>
  <c r="V3914" i="12"/>
  <c r="V3915" i="12"/>
  <c r="V3916" i="12"/>
  <c r="V3917" i="12"/>
  <c r="V3918" i="12"/>
  <c r="V3919" i="12"/>
  <c r="V3920" i="12"/>
  <c r="V3921" i="12"/>
  <c r="V3922" i="12"/>
  <c r="V3923" i="12"/>
  <c r="V3924" i="12"/>
  <c r="V3925" i="12"/>
  <c r="V3926" i="12"/>
  <c r="V3927" i="12"/>
  <c r="V3928" i="12"/>
  <c r="V3929" i="12"/>
  <c r="V3930" i="12"/>
  <c r="V3931" i="12"/>
  <c r="V3932" i="12"/>
  <c r="V3933" i="12"/>
  <c r="V3934" i="12"/>
  <c r="V3935" i="12"/>
  <c r="V3936" i="12"/>
  <c r="V3937" i="12"/>
  <c r="V3938" i="12"/>
  <c r="V3939" i="12"/>
  <c r="V3940" i="12"/>
  <c r="V3941" i="12"/>
  <c r="V3942" i="12"/>
  <c r="V3943" i="12"/>
  <c r="V3944" i="12"/>
  <c r="V3945" i="12"/>
  <c r="V3946" i="12"/>
  <c r="V3947" i="12"/>
  <c r="V3948" i="12"/>
  <c r="V3949" i="12"/>
  <c r="V3950" i="12"/>
  <c r="V3951" i="12"/>
  <c r="V3952" i="12"/>
  <c r="V3953" i="12"/>
  <c r="V3954" i="12"/>
  <c r="V3955" i="12"/>
  <c r="V3956" i="12"/>
  <c r="V3957" i="12"/>
  <c r="V3958" i="12"/>
  <c r="V3959" i="12"/>
  <c r="V3960" i="12"/>
  <c r="V3961" i="12"/>
  <c r="V3962" i="12"/>
  <c r="V3963" i="12"/>
  <c r="V3964" i="12"/>
  <c r="V3965" i="12"/>
  <c r="V3966" i="12"/>
  <c r="V3967" i="12"/>
  <c r="V3968" i="12"/>
  <c r="V3969" i="12"/>
  <c r="V3970" i="12"/>
  <c r="V3971" i="12"/>
  <c r="V3972" i="12"/>
  <c r="V3973" i="12"/>
  <c r="V3974" i="12"/>
  <c r="V3975" i="12"/>
  <c r="V3976" i="12"/>
  <c r="V3977" i="12"/>
  <c r="V3978" i="12"/>
  <c r="V3979" i="12"/>
  <c r="V3980" i="12"/>
  <c r="V3981" i="12"/>
  <c r="V3982" i="12"/>
  <c r="V3983" i="12"/>
  <c r="V3984" i="12"/>
  <c r="V3985" i="12"/>
  <c r="V3986" i="12"/>
  <c r="V3987" i="12"/>
  <c r="V3988" i="12"/>
  <c r="V3989" i="12"/>
  <c r="V3990" i="12"/>
  <c r="V3991" i="12"/>
  <c r="V3992" i="12"/>
  <c r="V3993" i="12"/>
  <c r="V3994" i="12"/>
  <c r="V3995" i="12"/>
  <c r="V3996" i="12"/>
  <c r="V3997" i="12"/>
  <c r="V3998" i="12"/>
  <c r="V3999" i="12"/>
  <c r="V4000" i="12"/>
  <c r="V4001" i="12"/>
  <c r="V4002" i="12"/>
  <c r="V4003" i="12"/>
  <c r="V4004" i="12"/>
  <c r="V4005" i="12"/>
  <c r="V4006" i="12"/>
  <c r="V4007" i="12"/>
  <c r="V4008" i="12"/>
  <c r="V4009" i="12"/>
  <c r="V4010" i="12"/>
  <c r="V4011" i="12"/>
  <c r="V4012" i="12"/>
  <c r="V4013" i="12"/>
  <c r="V4014" i="12"/>
  <c r="V4015" i="12"/>
  <c r="V4016" i="12"/>
  <c r="V4017" i="12"/>
  <c r="V4018" i="12"/>
  <c r="V4019" i="12"/>
  <c r="V4020" i="12"/>
  <c r="V4021" i="12"/>
  <c r="V4022" i="12"/>
  <c r="V4023" i="12"/>
  <c r="V4024" i="12"/>
  <c r="V4025" i="12"/>
  <c r="V4026" i="12"/>
  <c r="V4027" i="12"/>
  <c r="V4028" i="12"/>
  <c r="V4029" i="12"/>
  <c r="V4030" i="12"/>
  <c r="V4031" i="12"/>
  <c r="V4032" i="12"/>
  <c r="V4033" i="12"/>
  <c r="V4034" i="12"/>
  <c r="V4035" i="12"/>
  <c r="V4036" i="12"/>
  <c r="V4037" i="12"/>
  <c r="V4038" i="12"/>
  <c r="V4039" i="12"/>
  <c r="V4040" i="12"/>
  <c r="V4041" i="12"/>
  <c r="V4042" i="12"/>
  <c r="V4043" i="12"/>
  <c r="V4044" i="12"/>
  <c r="V4045" i="12"/>
  <c r="V4046" i="12"/>
  <c r="V4047" i="12"/>
  <c r="V4048" i="12"/>
  <c r="V4049" i="12"/>
  <c r="V4050" i="12"/>
  <c r="V4051" i="12"/>
  <c r="V4052" i="12"/>
  <c r="V4053" i="12"/>
  <c r="V4054" i="12"/>
  <c r="V4055" i="12"/>
  <c r="V4056" i="12"/>
  <c r="V4057" i="12"/>
  <c r="V4058" i="12"/>
  <c r="V4059" i="12"/>
  <c r="V4060" i="12"/>
  <c r="V4061" i="12"/>
  <c r="V4062" i="12"/>
  <c r="V4063" i="12"/>
  <c r="V4064" i="12"/>
  <c r="V4065" i="12"/>
  <c r="V4066" i="12"/>
  <c r="V4067" i="12"/>
  <c r="V4068" i="12"/>
  <c r="V4069" i="12"/>
  <c r="V4070" i="12"/>
  <c r="V4071" i="12"/>
  <c r="V4072" i="12"/>
  <c r="V4073" i="12"/>
  <c r="V4074" i="12"/>
  <c r="V4075" i="12"/>
  <c r="V4076" i="12"/>
  <c r="V4077" i="12"/>
  <c r="V4078" i="12"/>
  <c r="V4079" i="12"/>
  <c r="V4080" i="12"/>
  <c r="V4081" i="12"/>
  <c r="V4082" i="12"/>
  <c r="V4083" i="12"/>
  <c r="V4084" i="12"/>
  <c r="V4085" i="12"/>
  <c r="V4086" i="12"/>
  <c r="V4087" i="12"/>
  <c r="V4088" i="12"/>
  <c r="V4089" i="12"/>
  <c r="V4090" i="12"/>
  <c r="V4091" i="12"/>
  <c r="V4092" i="12"/>
  <c r="V4093" i="12"/>
  <c r="V4094" i="12"/>
  <c r="V4095" i="12"/>
  <c r="V4096" i="12"/>
  <c r="V4097" i="12"/>
  <c r="V4098" i="12"/>
  <c r="V4099" i="12"/>
  <c r="V4100" i="12"/>
  <c r="V4101" i="12"/>
  <c r="V4102" i="12"/>
  <c r="V4103" i="12"/>
  <c r="V4104" i="12"/>
  <c r="V4105" i="12"/>
  <c r="V4106" i="12"/>
  <c r="V4107" i="12"/>
  <c r="V4108" i="12"/>
  <c r="V4109" i="12"/>
  <c r="V4110" i="12"/>
  <c r="V4111" i="12"/>
  <c r="V4112" i="12"/>
  <c r="V4113" i="12"/>
  <c r="V4114" i="12"/>
  <c r="V4115" i="12"/>
  <c r="V4116" i="12"/>
  <c r="V4117" i="12"/>
  <c r="V4118" i="12"/>
  <c r="V4119" i="12"/>
  <c r="V4120" i="12"/>
  <c r="V4121" i="12"/>
  <c r="V4122" i="12"/>
  <c r="V4123" i="12"/>
  <c r="V4124" i="12"/>
  <c r="V4125" i="12"/>
  <c r="V4126" i="12"/>
  <c r="V4127" i="12"/>
  <c r="V4128" i="12"/>
  <c r="V4129" i="12"/>
  <c r="V4130" i="12"/>
  <c r="V4131" i="12"/>
  <c r="V4132" i="12"/>
  <c r="V4133" i="12"/>
  <c r="V4134" i="12"/>
  <c r="V4135" i="12"/>
  <c r="V4136" i="12"/>
  <c r="V4137" i="12"/>
  <c r="V4138" i="12"/>
  <c r="V4139" i="12"/>
  <c r="V4140" i="12"/>
  <c r="V4141" i="12"/>
  <c r="V4142" i="12"/>
  <c r="V4143" i="12"/>
  <c r="V4144" i="12"/>
  <c r="V4145" i="12"/>
  <c r="V4146" i="12"/>
  <c r="V4147" i="12"/>
  <c r="V4148" i="12"/>
  <c r="V4149" i="12"/>
  <c r="V4150" i="12"/>
  <c r="V4151" i="12"/>
  <c r="V4152" i="12"/>
  <c r="V4153" i="12"/>
  <c r="V4154" i="12"/>
  <c r="V4155" i="12"/>
  <c r="V4156" i="12"/>
  <c r="V4157" i="12"/>
  <c r="V4158" i="12"/>
  <c r="V4159" i="12"/>
  <c r="V4160" i="12"/>
  <c r="V4161" i="12"/>
  <c r="V4162" i="12"/>
  <c r="V4163" i="12"/>
  <c r="V4164" i="12"/>
  <c r="V4165" i="12"/>
  <c r="V4166" i="12"/>
  <c r="V4167" i="12"/>
  <c r="V4168" i="12"/>
  <c r="V4169" i="12"/>
  <c r="V4170" i="12"/>
  <c r="V4171" i="12"/>
  <c r="V4172" i="12"/>
  <c r="V4173" i="12"/>
  <c r="V4174" i="12"/>
  <c r="V4175" i="12"/>
  <c r="V4176" i="12"/>
  <c r="V4177" i="12"/>
  <c r="V4178" i="12"/>
  <c r="V4179" i="12"/>
  <c r="V4180" i="12"/>
  <c r="V4181" i="12"/>
  <c r="V4182" i="12"/>
  <c r="V4183" i="12"/>
  <c r="V4184" i="12"/>
  <c r="V4185" i="12"/>
  <c r="V4186" i="12"/>
  <c r="V4187" i="12"/>
  <c r="V4188" i="12"/>
  <c r="V4189" i="12"/>
  <c r="V4190" i="12"/>
  <c r="V4191" i="12"/>
  <c r="V4192" i="12"/>
  <c r="V4193" i="12"/>
  <c r="V4194" i="12"/>
  <c r="V4195" i="12"/>
  <c r="V4196" i="12"/>
  <c r="V4197" i="12"/>
  <c r="V4198" i="12"/>
  <c r="V4199" i="12"/>
  <c r="V4200" i="12"/>
  <c r="V4201" i="12"/>
  <c r="V4202" i="12"/>
  <c r="V4203" i="12"/>
  <c r="V4204" i="12"/>
  <c r="V4205" i="12"/>
  <c r="V4206" i="12"/>
  <c r="V4207" i="12"/>
  <c r="V4208" i="12"/>
  <c r="V4209" i="12"/>
  <c r="V4210" i="12"/>
  <c r="V4211" i="12"/>
  <c r="V4212" i="12"/>
  <c r="V4213" i="12"/>
  <c r="V4214" i="12"/>
  <c r="V4215" i="12"/>
  <c r="V4216" i="12"/>
  <c r="V4217" i="12"/>
  <c r="V4218" i="12"/>
  <c r="V4219" i="12"/>
  <c r="V4220" i="12"/>
  <c r="V4221" i="12"/>
  <c r="V4222" i="12"/>
  <c r="V4223" i="12"/>
  <c r="V4224" i="12"/>
  <c r="V4225" i="12"/>
  <c r="V4226" i="12"/>
  <c r="V4227" i="12"/>
  <c r="V4228" i="12"/>
  <c r="V4229" i="12"/>
  <c r="V4230" i="12"/>
  <c r="V4231" i="12"/>
  <c r="V4232" i="12"/>
  <c r="V4233" i="12"/>
  <c r="V4234" i="12"/>
  <c r="V4235" i="12"/>
  <c r="V4236" i="12"/>
  <c r="V4237" i="12"/>
  <c r="V4238" i="12"/>
  <c r="V4239" i="12"/>
  <c r="V4240" i="12"/>
  <c r="V4241" i="12"/>
  <c r="V4242" i="12"/>
  <c r="V4243" i="12"/>
  <c r="V4244" i="12"/>
  <c r="V4245" i="12"/>
  <c r="V4246" i="12"/>
  <c r="V4247" i="12"/>
  <c r="V4248" i="12"/>
  <c r="V4249" i="12"/>
  <c r="V4250" i="12"/>
  <c r="V4251" i="12"/>
  <c r="V4252" i="12"/>
  <c r="V4253" i="12"/>
  <c r="V4254" i="12"/>
  <c r="V4255" i="12"/>
  <c r="V4256" i="12"/>
  <c r="V4257" i="12"/>
  <c r="V4258" i="12"/>
  <c r="V4259" i="12"/>
  <c r="V4260" i="12"/>
  <c r="V4261" i="12"/>
  <c r="V4262" i="12"/>
  <c r="V4263" i="12"/>
  <c r="V4264" i="12"/>
  <c r="V4265" i="12"/>
  <c r="V4266" i="12"/>
  <c r="V4267" i="12"/>
  <c r="V4268" i="12"/>
  <c r="V4269" i="12"/>
  <c r="V4270" i="12"/>
  <c r="V4271" i="12"/>
  <c r="V4272" i="12"/>
  <c r="V4273" i="12"/>
  <c r="V4274" i="12"/>
  <c r="V4275" i="12"/>
  <c r="V4276" i="12"/>
  <c r="V4277" i="12"/>
  <c r="V4278" i="12"/>
  <c r="V4279" i="12"/>
  <c r="V4280" i="12"/>
  <c r="V4281" i="12"/>
  <c r="V4282" i="12"/>
  <c r="V4283" i="12"/>
  <c r="V4284" i="12"/>
  <c r="V4285" i="12"/>
  <c r="V4286" i="12"/>
  <c r="V4287" i="12"/>
  <c r="V4288" i="12"/>
  <c r="V4289" i="12"/>
  <c r="V4290" i="12"/>
  <c r="V4291" i="12"/>
  <c r="V4292" i="12"/>
  <c r="V4293" i="12"/>
  <c r="V4294" i="12"/>
  <c r="V4295" i="12"/>
  <c r="V4296" i="12"/>
  <c r="V4297" i="12"/>
  <c r="V4298" i="12"/>
  <c r="V4299" i="12"/>
  <c r="V4300" i="12"/>
  <c r="V4301" i="12"/>
  <c r="V4302" i="12"/>
  <c r="V4303" i="12"/>
  <c r="V4304" i="12"/>
  <c r="V4305" i="12"/>
  <c r="V4306" i="12"/>
  <c r="V4307" i="12"/>
  <c r="V4308" i="12"/>
  <c r="V4309" i="12"/>
  <c r="V4310" i="12"/>
  <c r="V4311" i="12"/>
  <c r="V4312" i="12"/>
  <c r="V4313" i="12"/>
  <c r="V4314" i="12"/>
  <c r="V4315" i="12"/>
  <c r="V4316" i="12"/>
  <c r="V4317" i="12"/>
  <c r="V4318" i="12"/>
  <c r="V4319" i="12"/>
  <c r="V4320" i="12"/>
  <c r="V4321" i="12"/>
  <c r="V4322" i="12"/>
  <c r="V4323" i="12"/>
  <c r="V4324" i="12"/>
  <c r="V4325" i="12"/>
  <c r="V4326" i="12"/>
  <c r="V4327" i="12"/>
  <c r="V4328" i="12"/>
  <c r="V4329" i="12"/>
  <c r="V4330" i="12"/>
  <c r="V4331" i="12"/>
  <c r="V4332" i="12"/>
  <c r="V4333" i="12"/>
  <c r="V4334" i="12"/>
  <c r="V4335" i="12"/>
  <c r="V4336" i="12"/>
  <c r="V4337" i="12"/>
  <c r="V4338" i="12"/>
  <c r="V4339" i="12"/>
  <c r="V4340" i="12"/>
  <c r="V4341" i="12"/>
  <c r="V4342" i="12"/>
  <c r="V4343" i="12"/>
  <c r="V4344" i="12"/>
  <c r="V4345" i="12"/>
  <c r="V4346" i="12"/>
  <c r="V4347" i="12"/>
  <c r="V4348" i="12"/>
  <c r="V4349" i="12"/>
  <c r="V4350" i="12"/>
  <c r="V4351" i="12"/>
  <c r="V4352" i="12"/>
  <c r="V4353" i="12"/>
  <c r="V4354" i="12"/>
  <c r="V4355" i="12"/>
  <c r="V4356" i="12"/>
  <c r="V4357" i="12"/>
  <c r="V4358" i="12"/>
  <c r="V4359" i="12"/>
  <c r="V4360" i="12"/>
  <c r="V4361" i="12"/>
  <c r="V4362" i="12"/>
  <c r="V4363" i="12"/>
  <c r="V4364" i="12"/>
  <c r="V4365" i="12"/>
  <c r="V4366" i="12"/>
  <c r="V4367" i="12"/>
  <c r="V4368" i="12"/>
  <c r="V4369" i="12"/>
  <c r="V4370" i="12"/>
  <c r="V4371" i="12"/>
  <c r="V4372" i="12"/>
  <c r="V4373" i="12"/>
  <c r="V4374" i="12"/>
  <c r="V4375" i="12"/>
  <c r="V4376" i="12"/>
  <c r="V4377" i="12"/>
  <c r="V4378" i="12"/>
  <c r="V4379" i="12"/>
  <c r="V4380" i="12"/>
  <c r="V4381" i="12"/>
  <c r="V4382" i="12"/>
  <c r="V4383" i="12"/>
  <c r="V4384" i="12"/>
  <c r="V4385" i="12"/>
  <c r="V4386" i="12"/>
  <c r="V4387" i="12"/>
  <c r="V4388" i="12"/>
  <c r="V4389" i="12"/>
  <c r="V4390" i="12"/>
  <c r="V4391" i="12"/>
  <c r="V4392" i="12"/>
  <c r="V4393" i="12"/>
  <c r="V4394" i="12"/>
  <c r="V4395" i="12"/>
  <c r="V4396" i="12"/>
  <c r="V4397" i="12"/>
  <c r="V4398" i="12"/>
  <c r="V4399" i="12"/>
  <c r="V4400" i="12"/>
  <c r="V4401" i="12"/>
  <c r="V4402" i="12"/>
  <c r="V4403" i="12"/>
  <c r="V4404" i="12"/>
  <c r="V4405" i="12"/>
  <c r="V4406" i="12"/>
  <c r="V4407" i="12"/>
  <c r="V4408" i="12"/>
  <c r="V4409" i="12"/>
  <c r="V4410" i="12"/>
  <c r="V4411" i="12"/>
  <c r="V4412" i="12"/>
  <c r="V4413" i="12"/>
  <c r="V4414" i="12"/>
  <c r="V4415" i="12"/>
  <c r="V4416" i="12"/>
  <c r="V4417" i="12"/>
  <c r="V4418" i="12"/>
  <c r="V4419" i="12"/>
  <c r="V4420" i="12"/>
  <c r="V4421" i="12"/>
  <c r="V4422" i="12"/>
  <c r="V4423" i="12"/>
  <c r="V4424" i="12"/>
  <c r="V4425" i="12"/>
  <c r="V4426" i="12"/>
  <c r="V4427" i="12"/>
  <c r="V4428" i="12"/>
  <c r="V4429" i="12"/>
  <c r="V4430" i="12"/>
  <c r="V4431" i="12"/>
  <c r="V4432" i="12"/>
  <c r="V4433" i="12"/>
  <c r="V4434" i="12"/>
  <c r="V4435" i="12"/>
  <c r="V4436" i="12"/>
  <c r="V4437" i="12"/>
  <c r="V4438" i="12"/>
  <c r="V4439" i="12"/>
  <c r="V4440" i="12"/>
  <c r="V4441" i="12"/>
  <c r="V4442" i="12"/>
  <c r="V4443" i="12"/>
  <c r="V4444" i="12"/>
  <c r="V4445" i="12"/>
  <c r="V4446" i="12"/>
  <c r="V4447" i="12"/>
  <c r="V4448" i="12"/>
  <c r="V4449" i="12"/>
  <c r="V4450" i="12"/>
  <c r="V4451" i="12"/>
  <c r="V4452" i="12"/>
  <c r="V4453" i="12"/>
  <c r="V4454" i="12"/>
  <c r="V4455" i="12"/>
  <c r="V4456" i="12"/>
  <c r="V4457" i="12"/>
  <c r="V4458" i="12"/>
  <c r="V4459" i="12"/>
  <c r="V4460" i="12"/>
  <c r="V4461" i="12"/>
  <c r="V4462" i="12"/>
  <c r="V4463" i="12"/>
  <c r="V4464" i="12"/>
  <c r="V4465" i="12"/>
  <c r="V4466" i="12"/>
  <c r="V4467" i="12"/>
  <c r="V4468" i="12"/>
  <c r="V4469" i="12"/>
  <c r="V4470" i="12"/>
  <c r="V4471" i="12"/>
  <c r="V4472" i="12"/>
  <c r="V4473" i="12"/>
  <c r="V4474" i="12"/>
  <c r="V4475" i="12"/>
  <c r="V4476" i="12"/>
  <c r="V4477" i="12"/>
  <c r="V4478" i="12"/>
  <c r="V4479" i="12"/>
  <c r="V4480" i="12"/>
  <c r="V4481" i="12"/>
  <c r="V4482" i="12"/>
  <c r="V4483" i="12"/>
  <c r="V4484" i="12"/>
  <c r="V4485" i="12"/>
  <c r="V4486" i="12"/>
  <c r="V4487" i="12"/>
  <c r="V4488" i="12"/>
  <c r="V4489" i="12"/>
  <c r="V4490" i="12"/>
  <c r="V4491" i="12"/>
  <c r="V4492" i="12"/>
  <c r="V4493" i="12"/>
  <c r="V4494" i="12"/>
  <c r="V4495" i="12"/>
  <c r="V4496" i="12"/>
  <c r="V4497" i="12"/>
  <c r="V4498" i="12"/>
  <c r="V4499" i="12"/>
  <c r="V4500" i="12"/>
  <c r="V4501" i="12"/>
  <c r="V4502" i="12"/>
  <c r="V4503" i="12"/>
  <c r="V4504" i="12"/>
  <c r="V4505" i="12"/>
  <c r="V4506" i="12"/>
  <c r="V4507" i="12"/>
  <c r="V4508" i="12"/>
  <c r="V4509" i="12"/>
  <c r="V4510" i="12"/>
  <c r="V4511" i="12"/>
  <c r="V4512" i="12"/>
  <c r="V4513" i="12"/>
  <c r="V4514" i="12"/>
  <c r="V4515" i="12"/>
  <c r="V4516" i="12"/>
  <c r="V4517" i="12"/>
  <c r="V4518" i="12"/>
  <c r="V4519" i="12"/>
  <c r="V4520" i="12"/>
  <c r="V4521" i="12"/>
  <c r="V4522" i="12"/>
  <c r="V4523" i="12"/>
  <c r="V4524" i="12"/>
  <c r="V4525" i="12"/>
  <c r="V4526" i="12"/>
  <c r="V4527" i="12"/>
  <c r="V4528" i="12"/>
  <c r="V4529" i="12"/>
  <c r="V4530" i="12"/>
  <c r="V4531" i="12"/>
  <c r="V4532" i="12"/>
  <c r="V4533" i="12"/>
  <c r="V4534" i="12"/>
  <c r="V4535" i="12"/>
  <c r="V4536" i="12"/>
  <c r="V4537" i="12"/>
  <c r="V4538" i="12"/>
  <c r="V4539" i="12"/>
  <c r="V4540" i="12"/>
  <c r="V4541" i="12"/>
  <c r="V4542" i="12"/>
  <c r="V4543" i="12"/>
  <c r="V4544" i="12"/>
  <c r="V4545" i="12"/>
  <c r="V4546" i="12"/>
  <c r="V4547" i="12"/>
  <c r="V4548" i="12"/>
  <c r="V4549" i="12"/>
  <c r="V4550" i="12"/>
  <c r="V4551" i="12"/>
  <c r="V4552" i="12"/>
  <c r="V4553" i="12"/>
  <c r="V4554" i="12"/>
  <c r="V4555" i="12"/>
  <c r="V4556" i="12"/>
  <c r="V4557" i="12"/>
  <c r="V4558" i="12"/>
  <c r="V4559" i="12"/>
  <c r="V4560" i="12"/>
  <c r="V4561" i="12"/>
  <c r="V4562" i="12"/>
  <c r="V4563" i="12"/>
  <c r="V4564" i="12"/>
  <c r="V4565" i="12"/>
  <c r="V4566" i="12"/>
  <c r="V4567" i="12"/>
  <c r="V4568" i="12"/>
  <c r="V4569" i="12"/>
  <c r="V4570" i="12"/>
  <c r="V4571" i="12"/>
  <c r="V4572" i="12"/>
  <c r="V4573" i="12"/>
  <c r="V4574" i="12"/>
  <c r="V4575" i="12"/>
  <c r="V4576" i="12"/>
  <c r="V4577" i="12"/>
  <c r="V4578" i="12"/>
  <c r="V4579" i="12"/>
  <c r="V4580" i="12"/>
  <c r="V4581" i="12"/>
  <c r="V4582" i="12"/>
  <c r="V4583" i="12"/>
  <c r="V4584" i="12"/>
  <c r="V4585" i="12"/>
  <c r="V4586" i="12"/>
  <c r="V4587" i="12"/>
  <c r="V4588" i="12"/>
  <c r="V4589" i="12"/>
  <c r="V4590" i="12"/>
  <c r="V4591" i="12"/>
  <c r="V4592" i="12"/>
  <c r="V4593" i="12"/>
  <c r="V4594" i="12"/>
  <c r="V4595" i="12"/>
  <c r="V4596" i="12"/>
  <c r="V4597" i="12"/>
  <c r="V4598" i="12"/>
  <c r="V4599" i="12"/>
  <c r="V4600" i="12"/>
  <c r="V4601" i="12"/>
  <c r="V4602" i="12"/>
  <c r="V4603" i="12"/>
  <c r="V4604" i="12"/>
  <c r="V4605" i="12"/>
  <c r="V4606" i="12"/>
  <c r="V4607" i="12"/>
  <c r="V4608" i="12"/>
  <c r="V4609" i="12"/>
  <c r="V4610" i="12"/>
  <c r="V4611" i="12"/>
  <c r="V4612" i="12"/>
  <c r="V4613" i="12"/>
  <c r="V4614" i="12"/>
  <c r="V4615" i="12"/>
  <c r="V4616" i="12"/>
  <c r="V4617" i="12"/>
  <c r="V4618" i="12"/>
  <c r="V4619" i="12"/>
  <c r="V4620" i="12"/>
  <c r="V4621" i="12"/>
  <c r="V4622" i="12"/>
  <c r="V4623" i="12"/>
  <c r="V4624" i="12"/>
  <c r="V4625" i="12"/>
  <c r="V4626" i="12"/>
  <c r="V4627" i="12"/>
  <c r="V4628" i="12"/>
  <c r="V4629" i="12"/>
  <c r="V4630" i="12"/>
  <c r="V4631" i="12"/>
  <c r="V4632" i="12"/>
  <c r="V4633" i="12"/>
  <c r="V4634" i="12"/>
  <c r="V4635" i="12"/>
  <c r="V4636" i="12"/>
  <c r="V4637" i="12"/>
  <c r="V4638" i="12"/>
  <c r="V4639" i="12"/>
  <c r="V4640" i="12"/>
  <c r="V4641" i="12"/>
  <c r="V4642" i="12"/>
  <c r="V4643" i="12"/>
  <c r="V4644" i="12"/>
  <c r="V4645" i="12"/>
  <c r="V4646" i="12"/>
  <c r="V4647" i="12"/>
  <c r="V4648" i="12"/>
  <c r="V4649" i="12"/>
  <c r="V4650" i="12"/>
  <c r="V4651" i="12"/>
  <c r="V4652" i="12"/>
  <c r="V4653" i="12"/>
  <c r="V4654" i="12"/>
  <c r="V4655" i="12"/>
  <c r="V4656" i="12"/>
  <c r="V4657" i="12"/>
  <c r="V4658" i="12"/>
  <c r="V4659" i="12"/>
  <c r="V4660" i="12"/>
  <c r="V4661" i="12"/>
  <c r="V4662" i="12"/>
  <c r="V4663" i="12"/>
  <c r="V4664" i="12"/>
  <c r="V4665" i="12"/>
  <c r="V4666" i="12"/>
  <c r="V4667" i="12"/>
  <c r="V4668" i="12"/>
  <c r="V4669" i="12"/>
  <c r="V4670" i="12"/>
  <c r="V4671" i="12"/>
  <c r="V4672" i="12"/>
  <c r="V4673" i="12"/>
  <c r="V4674" i="12"/>
  <c r="V4675" i="12"/>
  <c r="V4676" i="12"/>
  <c r="V4677" i="12"/>
  <c r="V4678" i="12"/>
  <c r="V4679" i="12"/>
  <c r="V4680" i="12"/>
  <c r="V4681" i="12"/>
  <c r="V4682" i="12"/>
  <c r="V4683" i="12"/>
  <c r="V4684" i="12"/>
  <c r="V4685" i="12"/>
  <c r="V4686" i="12"/>
  <c r="V4687" i="12"/>
  <c r="V4688" i="12"/>
  <c r="V4689" i="12"/>
  <c r="V4690" i="12"/>
  <c r="V4691" i="12"/>
  <c r="V4692" i="12"/>
  <c r="V4693" i="12"/>
  <c r="V4694" i="12"/>
  <c r="V4695" i="12"/>
  <c r="V4696" i="12"/>
  <c r="V4697" i="12"/>
  <c r="V4698" i="12"/>
  <c r="V4699" i="12"/>
  <c r="V4700" i="12"/>
  <c r="V4701" i="12"/>
  <c r="V4702" i="12"/>
  <c r="V4703" i="12"/>
  <c r="V4704" i="12"/>
  <c r="V4705" i="12"/>
  <c r="V4706" i="12"/>
  <c r="V4707" i="12"/>
  <c r="V4708" i="12"/>
  <c r="V4709" i="12"/>
  <c r="V4710" i="12"/>
  <c r="V4711" i="12"/>
  <c r="V4712" i="12"/>
  <c r="V4713" i="12"/>
  <c r="V4714" i="12"/>
  <c r="V4715" i="12"/>
  <c r="V4716" i="12"/>
  <c r="V4717" i="12"/>
  <c r="V4718" i="12"/>
  <c r="V4719" i="12"/>
  <c r="V4720" i="12"/>
  <c r="V4721" i="12"/>
  <c r="V4722" i="12"/>
  <c r="V4723" i="12"/>
  <c r="V4724" i="12"/>
  <c r="V4725" i="12"/>
  <c r="V4726" i="12"/>
  <c r="V4727" i="12"/>
  <c r="V4728" i="12"/>
  <c r="V4729" i="12"/>
  <c r="V4730" i="12"/>
  <c r="V4731" i="12"/>
  <c r="V4732" i="12"/>
  <c r="V4733" i="12"/>
  <c r="V4734" i="12"/>
  <c r="V4735" i="12"/>
  <c r="V4736" i="12"/>
  <c r="V4737" i="12"/>
  <c r="V4738" i="12"/>
  <c r="V4739" i="12"/>
  <c r="V4740" i="12"/>
  <c r="V4741" i="12"/>
  <c r="V4742" i="12"/>
  <c r="V4743" i="12"/>
  <c r="V4744" i="12"/>
  <c r="V4745" i="12"/>
  <c r="V4746" i="12"/>
  <c r="V4747" i="12"/>
  <c r="V4748" i="12"/>
  <c r="V4749" i="12"/>
  <c r="V4750" i="12"/>
  <c r="V4751" i="12"/>
  <c r="V4752" i="12"/>
  <c r="V4753" i="12"/>
  <c r="V4754" i="12"/>
  <c r="V4755" i="12"/>
  <c r="V4756" i="12"/>
  <c r="V4757" i="12"/>
  <c r="V4758" i="12"/>
  <c r="V4759" i="12"/>
  <c r="V4760" i="12"/>
  <c r="V4761" i="12"/>
  <c r="V4762" i="12"/>
  <c r="V4763" i="12"/>
  <c r="V4764" i="12"/>
  <c r="V4765" i="12"/>
  <c r="V4766" i="12"/>
  <c r="V4767" i="12"/>
  <c r="V4768" i="12"/>
  <c r="V4769" i="12"/>
  <c r="V4770" i="12"/>
  <c r="V4771" i="12"/>
  <c r="V4772" i="12"/>
  <c r="V4773" i="12"/>
  <c r="V4774" i="12"/>
  <c r="V4775" i="12"/>
  <c r="V4776" i="12"/>
  <c r="V4777" i="12"/>
  <c r="V4778" i="12"/>
  <c r="V4779" i="12"/>
  <c r="V4780" i="12"/>
  <c r="V4781" i="12"/>
  <c r="V4782" i="12"/>
  <c r="V4783" i="12"/>
  <c r="V4784" i="12"/>
  <c r="V4785" i="12"/>
  <c r="V4786" i="12"/>
  <c r="V4787" i="12"/>
  <c r="V4788" i="12"/>
  <c r="V4789" i="12"/>
  <c r="V4790" i="12"/>
  <c r="V4791" i="12"/>
  <c r="V4792" i="12"/>
  <c r="V4793" i="12"/>
  <c r="V4794" i="12"/>
  <c r="V4795" i="12"/>
  <c r="V4796" i="12"/>
  <c r="V4797" i="12"/>
  <c r="V4798" i="12"/>
  <c r="V4799" i="12"/>
  <c r="V4800" i="12"/>
  <c r="V4801" i="12"/>
  <c r="V4802" i="12"/>
  <c r="V4803" i="12"/>
  <c r="V4804" i="12"/>
  <c r="V4805" i="12"/>
  <c r="V4806" i="12"/>
  <c r="V4807" i="12"/>
  <c r="V4808" i="12"/>
  <c r="V4809" i="12"/>
  <c r="V4810" i="12"/>
  <c r="V4811" i="12"/>
  <c r="V4812" i="12"/>
  <c r="V4813" i="12"/>
  <c r="V4814" i="12"/>
  <c r="V4815" i="12"/>
  <c r="V4816" i="12"/>
  <c r="V4817" i="12"/>
  <c r="V4818" i="12"/>
  <c r="V4819" i="12"/>
  <c r="V4820" i="12"/>
  <c r="V4821" i="12"/>
  <c r="V4822" i="12"/>
  <c r="V4823" i="12"/>
  <c r="V4824" i="12"/>
  <c r="V4825" i="12"/>
  <c r="V4826" i="12"/>
  <c r="V4827" i="12"/>
  <c r="V4828" i="12"/>
  <c r="V4829" i="12"/>
  <c r="V4830" i="12"/>
  <c r="V4831" i="12"/>
  <c r="V4832" i="12"/>
  <c r="V4833" i="12"/>
  <c r="V4834" i="12"/>
  <c r="V4835" i="12"/>
  <c r="V4836" i="12"/>
  <c r="V4837" i="12"/>
  <c r="V4838" i="12"/>
  <c r="V4839" i="12"/>
  <c r="V4840" i="12"/>
  <c r="V4841" i="12"/>
  <c r="V4842" i="12"/>
  <c r="V4843" i="12"/>
  <c r="V4844" i="12"/>
  <c r="V4845" i="12"/>
  <c r="V4846" i="12"/>
  <c r="V4847" i="12"/>
  <c r="V4848" i="12"/>
  <c r="V4849" i="12"/>
  <c r="V4850" i="12"/>
  <c r="V4851" i="12"/>
  <c r="V4852" i="12"/>
  <c r="V4853" i="12"/>
  <c r="V4854" i="12"/>
  <c r="V4855" i="12"/>
  <c r="V4856" i="12"/>
  <c r="V4857" i="12"/>
  <c r="V4858" i="12"/>
  <c r="V4859" i="12"/>
  <c r="V4860" i="12"/>
  <c r="V4861" i="12"/>
  <c r="V4862" i="12"/>
  <c r="V4863" i="12"/>
  <c r="V4864" i="12"/>
  <c r="V4865" i="12"/>
  <c r="V4866" i="12"/>
  <c r="V4867" i="12"/>
  <c r="V4868" i="12"/>
  <c r="V4869" i="12"/>
  <c r="V4870" i="12"/>
  <c r="V4871" i="12"/>
  <c r="V4872" i="12"/>
  <c r="V4873" i="12"/>
  <c r="V4874" i="12"/>
  <c r="V4875" i="12"/>
  <c r="V4876" i="12"/>
  <c r="V4877" i="12"/>
  <c r="V4878" i="12"/>
  <c r="V4879" i="12"/>
  <c r="V4880" i="12"/>
  <c r="V4881" i="12"/>
  <c r="V4882" i="12"/>
  <c r="V4883" i="12"/>
  <c r="V4884" i="12"/>
  <c r="V4885" i="12"/>
  <c r="V4886" i="12"/>
  <c r="V4887" i="12"/>
  <c r="V4888" i="12"/>
  <c r="V4889" i="12"/>
  <c r="V4890" i="12"/>
  <c r="V4891" i="12"/>
  <c r="V4892" i="12"/>
  <c r="V4893" i="12"/>
  <c r="V4894" i="12"/>
  <c r="V4895" i="12"/>
  <c r="V4896" i="12"/>
  <c r="V4897" i="12"/>
  <c r="V4898" i="12"/>
  <c r="V4899" i="12"/>
  <c r="V4900" i="12"/>
  <c r="V4901" i="12"/>
  <c r="V4902" i="12"/>
  <c r="V4903" i="12"/>
  <c r="V4904" i="12"/>
  <c r="V4905" i="12"/>
  <c r="V4906" i="12"/>
  <c r="V4907" i="12"/>
  <c r="V4908" i="12"/>
  <c r="V4909" i="12"/>
  <c r="V4910" i="12"/>
  <c r="V4911" i="12"/>
  <c r="V4912" i="12"/>
  <c r="V4913" i="12"/>
  <c r="V4914" i="12"/>
  <c r="V4915" i="12"/>
  <c r="V4916" i="12"/>
  <c r="V4917" i="12"/>
  <c r="V4918" i="12"/>
  <c r="V4919" i="12"/>
  <c r="V4920" i="12"/>
  <c r="V4921" i="12"/>
  <c r="V4922" i="12"/>
  <c r="V4923" i="12"/>
  <c r="V4924" i="12"/>
  <c r="V4925" i="12"/>
  <c r="V4926" i="12"/>
  <c r="V4927" i="12"/>
  <c r="V4928" i="12"/>
  <c r="V4929" i="12"/>
  <c r="V4930" i="12"/>
  <c r="V4931" i="12"/>
  <c r="V4932" i="12"/>
  <c r="V4933" i="12"/>
  <c r="V4934" i="12"/>
  <c r="V4935" i="12"/>
  <c r="V4936" i="12"/>
  <c r="V4937" i="12"/>
  <c r="V4938" i="12"/>
  <c r="V4939" i="12"/>
  <c r="V4940" i="12"/>
  <c r="V4941" i="12"/>
  <c r="V4942" i="12"/>
  <c r="V4943" i="12"/>
  <c r="V4944" i="12"/>
  <c r="V4945" i="12"/>
  <c r="V4946" i="12"/>
  <c r="V4947" i="12"/>
  <c r="V4948" i="12"/>
  <c r="V4949" i="12"/>
  <c r="V4950" i="12"/>
  <c r="V4951" i="12"/>
  <c r="V4952" i="12"/>
  <c r="V4953" i="12"/>
  <c r="V4954" i="12"/>
  <c r="V4955" i="12"/>
  <c r="V4956" i="12"/>
  <c r="V4957" i="12"/>
  <c r="V4958" i="12"/>
  <c r="V4959" i="12"/>
  <c r="V4960" i="12"/>
  <c r="V4961" i="12"/>
  <c r="V4962" i="12"/>
  <c r="V4963" i="12"/>
  <c r="V4964" i="12"/>
  <c r="V4965" i="12"/>
  <c r="V4966" i="12"/>
  <c r="V4967" i="12"/>
  <c r="V4968" i="12"/>
  <c r="V4969" i="12"/>
  <c r="V4970" i="12"/>
  <c r="V4971" i="12"/>
  <c r="V4972" i="12"/>
  <c r="V4973" i="12"/>
  <c r="V4974" i="12"/>
  <c r="V4975" i="12"/>
  <c r="V4976" i="12"/>
  <c r="V4977" i="12"/>
  <c r="V4978" i="12"/>
  <c r="V4979" i="12"/>
  <c r="V4980" i="12"/>
  <c r="V4981" i="12"/>
  <c r="V4982" i="12"/>
  <c r="V4983" i="12"/>
  <c r="V4984" i="12"/>
  <c r="V4985" i="12"/>
  <c r="V4986" i="12"/>
  <c r="V4987" i="12"/>
  <c r="V4988" i="12"/>
  <c r="V4989" i="12"/>
  <c r="V4990" i="12"/>
  <c r="V4991" i="12"/>
  <c r="V4992" i="12"/>
  <c r="V4993" i="12"/>
  <c r="V4994" i="12"/>
  <c r="V4995" i="12"/>
  <c r="V4996" i="12"/>
  <c r="V4997" i="12"/>
  <c r="V4998" i="12"/>
  <c r="V4999" i="12"/>
  <c r="V5000" i="12"/>
  <c r="V5001" i="12"/>
  <c r="V5002" i="12"/>
  <c r="V5003" i="12"/>
  <c r="V5004" i="12"/>
  <c r="V5005" i="12"/>
  <c r="V5006" i="12"/>
  <c r="V5007" i="12"/>
  <c r="V5008" i="12"/>
  <c r="V5009" i="12"/>
  <c r="V5010" i="12"/>
  <c r="V5011" i="12"/>
  <c r="V5012" i="12"/>
  <c r="V5013" i="12"/>
  <c r="V5014" i="12"/>
  <c r="V5015" i="12"/>
  <c r="V5016" i="12"/>
  <c r="V5017" i="12"/>
  <c r="V5018" i="12"/>
  <c r="V5019" i="12"/>
  <c r="V5020" i="12"/>
  <c r="V5021" i="12"/>
  <c r="V5022" i="12"/>
  <c r="V5023" i="12"/>
  <c r="V5024" i="12"/>
  <c r="V5025" i="12"/>
  <c r="V5026" i="12"/>
  <c r="V5027" i="12"/>
  <c r="V5028" i="12"/>
  <c r="V5029" i="12"/>
  <c r="V5030" i="12"/>
  <c r="V5031" i="12"/>
  <c r="V5032" i="12"/>
  <c r="V5033" i="12"/>
  <c r="V5034" i="12"/>
  <c r="V5035" i="12"/>
  <c r="V5036" i="12"/>
  <c r="V5037" i="12"/>
  <c r="V5038" i="12"/>
  <c r="V5039" i="12"/>
  <c r="V5040" i="12"/>
  <c r="V5041" i="12"/>
  <c r="V5042" i="12"/>
  <c r="V5043" i="12"/>
  <c r="V5044" i="12"/>
  <c r="V5045" i="12"/>
  <c r="V5046" i="12"/>
  <c r="V5047" i="12"/>
  <c r="V5048" i="12"/>
  <c r="V5049" i="12"/>
  <c r="V5050" i="12"/>
  <c r="V5051" i="12"/>
  <c r="V5052" i="12"/>
  <c r="V5053" i="12"/>
  <c r="V5054" i="12"/>
  <c r="V5055" i="12"/>
  <c r="V5056" i="12"/>
  <c r="V5057" i="12"/>
  <c r="V5058" i="12"/>
  <c r="V5059" i="12"/>
  <c r="V5060" i="12"/>
  <c r="V5061" i="12"/>
  <c r="V5062" i="12"/>
  <c r="V5063" i="12"/>
  <c r="V5064" i="12"/>
  <c r="V5065" i="12"/>
  <c r="V5066" i="12"/>
  <c r="V5067" i="12"/>
  <c r="V5068" i="12"/>
  <c r="V5069" i="12"/>
  <c r="V5070" i="12"/>
  <c r="V5071" i="12"/>
  <c r="V5072" i="12"/>
  <c r="V5073" i="12"/>
  <c r="V5074" i="12"/>
  <c r="V5075" i="12"/>
  <c r="V5076" i="12"/>
  <c r="V5077" i="12"/>
  <c r="V5078" i="12"/>
  <c r="V5079" i="12"/>
  <c r="V5080" i="12"/>
  <c r="V5081" i="12"/>
  <c r="V5082" i="12"/>
  <c r="V5083" i="12"/>
  <c r="V5084" i="12"/>
  <c r="V5085" i="12"/>
  <c r="V5086" i="12"/>
  <c r="V5087" i="12"/>
  <c r="V5088" i="12"/>
  <c r="V5089" i="12"/>
  <c r="V5090" i="12"/>
  <c r="V5091" i="12"/>
  <c r="V5092" i="12"/>
  <c r="V5093" i="12"/>
  <c r="V5094" i="12"/>
  <c r="V5095" i="12"/>
  <c r="V5096" i="12"/>
  <c r="V5097" i="12"/>
  <c r="V5098" i="12"/>
  <c r="V5099" i="12"/>
  <c r="V5100" i="12"/>
  <c r="V5101" i="12"/>
  <c r="V5102" i="12"/>
  <c r="V5103" i="12"/>
  <c r="V5104" i="12"/>
  <c r="V5105" i="12"/>
  <c r="V5106" i="12"/>
  <c r="V5107" i="12"/>
  <c r="V5108" i="12"/>
  <c r="V5109" i="12"/>
  <c r="V5110" i="12"/>
  <c r="V5111" i="12"/>
  <c r="V5112" i="12"/>
  <c r="V5113" i="12"/>
  <c r="V5114" i="12"/>
  <c r="V5115" i="12"/>
  <c r="V5116" i="12"/>
  <c r="V5117" i="12"/>
  <c r="V5118" i="12"/>
  <c r="V5119" i="12"/>
  <c r="V5120" i="12"/>
  <c r="V5121" i="12"/>
  <c r="V5122" i="12"/>
  <c r="V5123" i="12"/>
  <c r="V5124" i="12"/>
  <c r="V5125" i="12"/>
  <c r="V5126" i="12"/>
  <c r="V5127" i="12"/>
  <c r="V5128" i="12"/>
  <c r="V5129" i="12"/>
  <c r="V5130" i="12"/>
  <c r="V5131" i="12"/>
  <c r="V5132" i="12"/>
  <c r="V5133" i="12"/>
  <c r="V5134" i="12"/>
  <c r="V5135" i="12"/>
  <c r="V5136" i="12"/>
  <c r="V5137" i="12"/>
  <c r="V5138" i="12"/>
  <c r="V5139" i="12"/>
  <c r="V5140" i="12"/>
  <c r="V5141" i="12"/>
  <c r="V5142" i="12"/>
  <c r="V5143" i="12"/>
  <c r="V5144" i="12"/>
  <c r="V5145" i="12"/>
  <c r="V5146" i="12"/>
  <c r="V5147" i="12"/>
  <c r="V5148" i="12"/>
  <c r="V5149" i="12"/>
  <c r="V5150" i="12"/>
  <c r="V5151" i="12"/>
  <c r="V5152" i="12"/>
  <c r="V5153" i="12"/>
  <c r="V5154" i="12"/>
  <c r="V5155" i="12"/>
  <c r="V5156" i="12"/>
  <c r="V5157" i="12"/>
  <c r="V5158" i="12"/>
  <c r="V5159" i="12"/>
  <c r="V5160" i="12"/>
  <c r="V5161" i="12"/>
  <c r="V5162" i="12"/>
  <c r="V5163" i="12"/>
  <c r="V5164" i="12"/>
  <c r="V5165" i="12"/>
  <c r="V5166" i="12"/>
  <c r="V5167" i="12"/>
  <c r="V5168" i="12"/>
  <c r="V5169" i="12"/>
  <c r="V5170" i="12"/>
  <c r="V5171" i="12"/>
  <c r="V5172" i="12"/>
  <c r="V5173" i="12"/>
  <c r="V5174" i="12"/>
  <c r="V5175" i="12"/>
  <c r="V5176" i="12"/>
  <c r="V5177" i="12"/>
  <c r="V5178" i="12"/>
  <c r="V5179" i="12"/>
  <c r="V5180" i="12"/>
  <c r="V5181" i="12"/>
  <c r="V5182" i="12"/>
  <c r="V5183" i="12"/>
  <c r="V5184" i="12"/>
  <c r="V5185" i="12"/>
  <c r="V5186" i="12"/>
  <c r="V5187" i="12"/>
  <c r="V5188" i="12"/>
  <c r="V5189" i="12"/>
  <c r="V5190" i="12"/>
  <c r="V5191" i="12"/>
  <c r="V5192" i="12"/>
  <c r="V5193" i="12"/>
  <c r="V5194" i="12"/>
  <c r="V5195" i="12"/>
  <c r="V5196" i="12"/>
  <c r="V5197" i="12"/>
  <c r="V5198" i="12"/>
  <c r="V5199" i="12"/>
  <c r="V5200" i="12"/>
  <c r="V5201" i="12"/>
  <c r="V5202" i="12"/>
  <c r="V5203" i="12"/>
  <c r="V5204" i="12"/>
  <c r="V5205" i="12"/>
  <c r="V5206" i="12"/>
  <c r="V5207" i="12"/>
  <c r="V5208" i="12"/>
  <c r="V5209" i="12"/>
  <c r="V5210" i="12"/>
  <c r="V5211" i="12"/>
  <c r="V5212" i="12"/>
  <c r="V5213" i="12"/>
  <c r="V5214" i="12"/>
  <c r="V5215" i="12"/>
  <c r="V5216" i="12"/>
  <c r="V5217" i="12"/>
  <c r="V5218" i="12"/>
  <c r="V5219" i="12"/>
  <c r="V5220" i="12"/>
  <c r="V5221" i="12"/>
  <c r="V5222" i="12"/>
  <c r="V5223" i="12"/>
  <c r="V5224" i="12"/>
  <c r="V5225" i="12"/>
  <c r="V5226" i="12"/>
  <c r="V5227" i="12"/>
  <c r="V5228" i="12"/>
  <c r="V5229" i="12"/>
  <c r="V5230" i="12"/>
  <c r="V5231" i="12"/>
  <c r="V5232" i="12"/>
  <c r="V5233" i="12"/>
  <c r="V5234" i="12"/>
  <c r="V5235" i="12"/>
  <c r="V5236" i="12"/>
  <c r="V5237" i="12"/>
  <c r="V5238" i="12"/>
  <c r="V5239" i="12"/>
  <c r="V5240" i="12"/>
  <c r="V5241" i="12"/>
  <c r="V5242" i="12"/>
  <c r="V5243" i="12"/>
  <c r="V5244" i="12"/>
  <c r="V5245" i="12"/>
  <c r="V5246" i="12"/>
  <c r="V5247" i="12"/>
  <c r="V5248" i="12"/>
  <c r="V5249" i="12"/>
  <c r="V5250" i="12"/>
  <c r="V5251" i="12"/>
  <c r="V5252" i="12"/>
  <c r="V5253" i="12"/>
  <c r="V5254" i="12"/>
  <c r="V5255" i="12"/>
  <c r="V5256" i="12"/>
  <c r="V5257" i="12"/>
  <c r="V5258" i="12"/>
  <c r="V5259" i="12"/>
  <c r="V5260" i="12"/>
  <c r="V5261" i="12"/>
  <c r="V5262" i="12"/>
  <c r="V5263" i="12"/>
  <c r="V5264" i="12"/>
  <c r="V5265" i="12"/>
  <c r="V5266" i="12"/>
  <c r="V5267" i="12"/>
  <c r="V5268" i="12"/>
  <c r="V5269" i="12"/>
  <c r="V5270" i="12"/>
  <c r="V5271" i="12"/>
  <c r="V5272" i="12"/>
  <c r="V5273" i="12"/>
  <c r="V5274" i="12"/>
  <c r="V5275" i="12"/>
  <c r="V5276" i="12"/>
  <c r="V5277" i="12"/>
  <c r="V5278" i="12"/>
  <c r="V5279" i="12"/>
  <c r="V5280" i="12"/>
  <c r="V5281" i="12"/>
  <c r="V5282" i="12"/>
  <c r="V5283" i="12"/>
  <c r="V5284" i="12"/>
  <c r="V5285" i="12"/>
  <c r="V5286" i="12"/>
  <c r="V5287" i="12"/>
  <c r="V5288" i="12"/>
  <c r="V5289" i="12"/>
  <c r="V5290" i="12"/>
  <c r="V5291" i="12"/>
  <c r="V5292" i="12"/>
  <c r="V5293" i="12"/>
  <c r="V5294" i="12"/>
  <c r="V5295" i="12"/>
  <c r="V5296" i="12"/>
  <c r="V5297" i="12"/>
  <c r="V5298" i="12"/>
  <c r="V5299" i="12"/>
  <c r="V5300" i="12"/>
  <c r="V5301" i="12"/>
  <c r="V5302" i="12"/>
  <c r="V5303" i="12"/>
  <c r="V5304" i="12"/>
  <c r="V5305" i="12"/>
  <c r="V5306" i="12"/>
  <c r="V5307" i="12"/>
  <c r="V5308" i="12"/>
  <c r="V5309" i="12"/>
  <c r="V5310" i="12"/>
  <c r="V5311" i="12"/>
  <c r="V5312" i="12"/>
  <c r="V5313" i="12"/>
  <c r="V5314" i="12"/>
  <c r="V5315" i="12"/>
  <c r="V5316" i="12"/>
  <c r="V5317" i="12"/>
  <c r="V5318" i="12"/>
  <c r="V5319" i="12"/>
  <c r="V5320" i="12"/>
  <c r="V5321" i="12"/>
  <c r="V5322" i="12"/>
  <c r="V5323" i="12"/>
  <c r="V5324" i="12"/>
  <c r="V5325" i="12"/>
  <c r="V5326" i="12"/>
  <c r="V5327" i="12"/>
  <c r="V5328" i="12"/>
  <c r="V5329" i="12"/>
  <c r="V5330" i="12"/>
  <c r="V5331" i="12"/>
  <c r="V5332" i="12"/>
  <c r="V5333" i="12"/>
  <c r="V5334" i="12"/>
  <c r="V5335" i="12"/>
  <c r="V5336" i="12"/>
  <c r="V5337" i="12"/>
  <c r="V5338" i="12"/>
  <c r="V5339" i="12"/>
  <c r="V5340" i="12"/>
  <c r="V5341" i="12"/>
  <c r="V5342" i="12"/>
  <c r="V5343" i="12"/>
  <c r="V5344" i="12"/>
  <c r="V5345" i="12"/>
  <c r="V5346" i="12"/>
  <c r="V5347" i="12"/>
  <c r="V5348" i="12"/>
  <c r="V5349" i="12"/>
  <c r="V5350" i="12"/>
  <c r="V5351" i="12"/>
  <c r="V5352" i="12"/>
  <c r="V5353" i="12"/>
  <c r="V5354" i="12"/>
  <c r="V5355" i="12"/>
  <c r="V5356" i="12"/>
  <c r="V5357" i="12"/>
  <c r="V5358" i="12"/>
  <c r="V5359" i="12"/>
  <c r="V5360" i="12"/>
  <c r="V5361" i="12"/>
  <c r="V5362" i="12"/>
  <c r="V5363" i="12"/>
  <c r="V5364" i="12"/>
  <c r="V5365" i="12"/>
  <c r="V5366" i="12"/>
  <c r="V5367" i="12"/>
  <c r="V5368" i="12"/>
  <c r="V5369" i="12"/>
  <c r="V5370" i="12"/>
  <c r="V5371" i="12"/>
  <c r="V5372" i="12"/>
  <c r="V5373" i="12"/>
  <c r="V5374" i="12"/>
  <c r="V5375" i="12"/>
  <c r="V5376" i="12"/>
  <c r="V5377" i="12"/>
  <c r="V5378" i="12"/>
  <c r="V5379" i="12"/>
  <c r="V5380" i="12"/>
  <c r="V5381" i="12"/>
  <c r="V5382" i="12"/>
  <c r="V5383" i="12"/>
  <c r="V5384" i="12"/>
  <c r="V5385" i="12"/>
  <c r="V5386" i="12"/>
  <c r="V5387" i="12"/>
  <c r="V5388" i="12"/>
  <c r="V5389" i="12"/>
  <c r="V5390" i="12"/>
  <c r="V5391" i="12"/>
  <c r="V5392" i="12"/>
  <c r="V5393" i="12"/>
  <c r="V5394" i="12"/>
  <c r="V5395" i="12"/>
  <c r="V5396" i="12"/>
  <c r="V5397" i="12"/>
  <c r="V5398" i="12"/>
  <c r="V5399" i="12"/>
  <c r="V5400" i="12"/>
  <c r="V5401" i="12"/>
  <c r="V5402" i="12"/>
  <c r="V5403" i="12"/>
  <c r="V5404" i="12"/>
  <c r="V5405" i="12"/>
  <c r="V5406" i="12"/>
  <c r="V5407" i="12"/>
  <c r="V5408" i="12"/>
  <c r="V5409" i="12"/>
  <c r="V5410" i="12"/>
  <c r="V5411" i="12"/>
  <c r="V5412" i="12"/>
  <c r="V5413" i="12"/>
  <c r="V5414" i="12"/>
  <c r="V5415" i="12"/>
  <c r="V5416" i="12"/>
  <c r="V5417" i="12"/>
  <c r="V5418" i="12"/>
  <c r="V5419" i="12"/>
  <c r="V5420" i="12"/>
  <c r="V5421" i="12"/>
  <c r="V5422" i="12"/>
  <c r="V5423" i="12"/>
  <c r="V5424" i="12"/>
  <c r="V5425" i="12"/>
  <c r="V5426" i="12"/>
  <c r="V5427" i="12"/>
  <c r="V5428" i="12"/>
  <c r="V5429" i="12"/>
  <c r="V5430" i="12"/>
  <c r="V5431" i="12"/>
  <c r="V5432" i="12"/>
  <c r="V5433" i="12"/>
  <c r="V5434" i="12"/>
  <c r="V5435" i="12"/>
  <c r="V5436" i="12"/>
  <c r="V5437" i="12"/>
  <c r="V5438" i="12"/>
  <c r="V5439" i="12"/>
  <c r="V5440" i="12"/>
  <c r="V5441" i="12"/>
  <c r="V5442" i="12"/>
  <c r="V5443" i="12"/>
  <c r="V5444" i="12"/>
  <c r="V5445" i="12"/>
  <c r="V5446" i="12"/>
  <c r="V5447" i="12"/>
  <c r="V5448" i="12"/>
  <c r="V5449" i="12"/>
  <c r="V5450" i="12"/>
  <c r="V5451" i="12"/>
  <c r="V5452" i="12"/>
  <c r="V5453" i="12"/>
  <c r="V5454" i="12"/>
  <c r="V5455" i="12"/>
  <c r="V5456" i="12"/>
  <c r="V5457" i="12"/>
  <c r="V5458" i="12"/>
  <c r="V5459" i="12"/>
  <c r="V5460" i="12"/>
  <c r="V5461" i="12"/>
  <c r="V5462" i="12"/>
  <c r="V5463" i="12"/>
  <c r="V5464" i="12"/>
  <c r="V5465" i="12"/>
  <c r="V5466" i="12"/>
  <c r="V5467" i="12"/>
  <c r="V5468" i="12"/>
  <c r="V5469" i="12"/>
  <c r="V5470" i="12"/>
  <c r="V5471" i="12"/>
  <c r="V5472" i="12"/>
  <c r="V5473" i="12"/>
  <c r="V5474" i="12"/>
  <c r="V5475" i="12"/>
  <c r="V5476" i="12"/>
  <c r="V5477" i="12"/>
  <c r="V5478" i="12"/>
  <c r="V5479" i="12"/>
  <c r="V5480" i="12"/>
  <c r="V5481" i="12"/>
  <c r="V5482" i="12"/>
  <c r="V5483" i="12"/>
  <c r="V5484" i="12"/>
  <c r="V5485" i="12"/>
  <c r="V5486" i="12"/>
  <c r="V5487" i="12"/>
  <c r="V5488" i="12"/>
  <c r="V5489" i="12"/>
  <c r="V5490" i="12"/>
  <c r="V5491" i="12"/>
  <c r="V5492" i="12"/>
  <c r="V5493" i="12"/>
  <c r="V5494" i="12"/>
  <c r="V5495" i="12"/>
  <c r="V5496" i="12"/>
  <c r="V5497" i="12"/>
  <c r="V5498" i="12"/>
  <c r="V5499" i="12"/>
  <c r="V5500" i="12"/>
  <c r="V5501" i="12"/>
  <c r="V5502" i="12"/>
  <c r="V5503" i="12"/>
  <c r="V5504" i="12"/>
  <c r="V5505" i="12"/>
  <c r="V5506" i="12"/>
  <c r="V5507" i="12"/>
  <c r="V5508" i="12"/>
  <c r="V5509" i="12"/>
  <c r="V5510" i="12"/>
  <c r="V5511" i="12"/>
  <c r="V5512" i="12"/>
  <c r="V5513" i="12"/>
  <c r="V5514" i="12"/>
  <c r="V5515" i="12"/>
  <c r="V5516" i="12"/>
  <c r="V5517" i="12"/>
  <c r="V5518" i="12"/>
  <c r="V5519" i="12"/>
  <c r="V5520" i="12"/>
  <c r="V5521" i="12"/>
  <c r="V5522" i="12"/>
  <c r="V5523" i="12"/>
  <c r="V5524" i="12"/>
  <c r="V5525" i="12"/>
  <c r="V5526" i="12"/>
  <c r="V5527" i="12"/>
  <c r="V5528" i="12"/>
  <c r="V5529" i="12"/>
  <c r="V5530" i="12"/>
  <c r="V5531" i="12"/>
  <c r="V5532" i="12"/>
  <c r="V5533" i="12"/>
  <c r="V5534" i="12"/>
  <c r="V5535" i="12"/>
  <c r="V5536" i="12"/>
  <c r="V5537" i="12"/>
  <c r="V5538" i="12"/>
  <c r="V5539" i="12"/>
  <c r="V5540" i="12"/>
  <c r="V5541" i="12"/>
  <c r="V5542" i="12"/>
  <c r="V5543" i="12"/>
  <c r="V5544" i="12"/>
  <c r="V5545" i="12"/>
  <c r="V5546" i="12"/>
  <c r="V5547" i="12"/>
  <c r="V5548" i="12"/>
  <c r="V5549" i="12"/>
  <c r="V5550" i="12"/>
  <c r="V5551" i="12"/>
  <c r="V5552" i="12"/>
  <c r="V5553" i="12"/>
  <c r="V5554" i="12"/>
  <c r="V5555" i="12"/>
  <c r="V5556" i="12"/>
  <c r="V5557" i="12"/>
  <c r="V5558" i="12"/>
  <c r="V5559" i="12"/>
  <c r="V5560" i="12"/>
  <c r="V5561" i="12"/>
  <c r="V5562" i="12"/>
  <c r="V5563" i="12"/>
  <c r="V5564" i="12"/>
  <c r="V5565" i="12"/>
  <c r="V5566" i="12"/>
  <c r="V5567" i="12"/>
  <c r="V5568" i="12"/>
  <c r="V5569" i="12"/>
  <c r="V5570" i="12"/>
  <c r="V5571" i="12"/>
  <c r="V5572" i="12"/>
  <c r="V5573" i="12"/>
  <c r="V5574" i="12"/>
  <c r="V5575" i="12"/>
  <c r="V5576" i="12"/>
  <c r="V5577" i="12"/>
  <c r="V5578" i="12"/>
  <c r="V5579" i="12"/>
  <c r="V5580" i="12"/>
  <c r="V5581" i="12"/>
  <c r="V5582" i="12"/>
  <c r="V5583" i="12"/>
  <c r="V5584" i="12"/>
  <c r="V5585" i="12"/>
  <c r="V5586" i="12"/>
  <c r="V5587" i="12"/>
  <c r="V5588" i="12"/>
  <c r="V5589" i="12"/>
  <c r="V5590" i="12"/>
  <c r="V5591" i="12"/>
  <c r="V5592" i="12"/>
  <c r="V5593" i="12"/>
  <c r="V5594" i="12"/>
  <c r="V5595" i="12"/>
  <c r="V5596" i="12"/>
  <c r="V5597" i="12"/>
  <c r="V5598" i="12"/>
  <c r="V5599" i="12"/>
  <c r="V5600" i="12"/>
  <c r="V5601" i="12"/>
  <c r="V5602" i="12"/>
  <c r="V5603" i="12"/>
  <c r="V5604" i="12"/>
  <c r="V5605" i="12"/>
  <c r="V5606" i="12"/>
  <c r="V5607" i="12"/>
  <c r="V5608" i="12"/>
  <c r="V5609" i="12"/>
  <c r="V5610" i="12"/>
  <c r="V5611" i="12"/>
  <c r="V5612" i="12"/>
  <c r="V5613" i="12"/>
  <c r="V5614" i="12"/>
  <c r="V5615" i="12"/>
  <c r="V5616" i="12"/>
  <c r="V5617" i="12"/>
  <c r="V5618" i="12"/>
  <c r="V5619" i="12"/>
  <c r="V5620" i="12"/>
  <c r="V5621" i="12"/>
  <c r="V5622" i="12"/>
  <c r="V5623" i="12"/>
  <c r="V5624" i="12"/>
  <c r="V5625" i="12"/>
  <c r="V5626" i="12"/>
  <c r="V5627" i="12"/>
  <c r="V5628" i="12"/>
  <c r="V5629" i="12"/>
  <c r="V5630" i="12"/>
  <c r="V5631" i="12"/>
  <c r="V5632" i="12"/>
  <c r="V5633" i="12"/>
  <c r="V5634" i="12"/>
  <c r="V5635" i="12"/>
  <c r="V5636" i="12"/>
  <c r="V5637" i="12"/>
  <c r="V5638" i="12"/>
  <c r="V5639" i="12"/>
  <c r="V5640" i="12"/>
  <c r="V5641" i="12"/>
  <c r="V5642" i="12"/>
  <c r="V5643" i="12"/>
  <c r="V5644" i="12"/>
  <c r="V5645" i="12"/>
  <c r="V5646" i="12"/>
  <c r="V5647" i="12"/>
  <c r="V5648" i="12"/>
  <c r="V5649" i="12"/>
  <c r="V5650" i="12"/>
  <c r="V5651" i="12"/>
  <c r="V5652" i="12"/>
  <c r="V5653" i="12"/>
  <c r="V5654" i="12"/>
  <c r="V5655" i="12"/>
  <c r="V5656" i="12"/>
  <c r="V5657" i="12"/>
  <c r="V5658" i="12"/>
  <c r="V5659" i="12"/>
  <c r="V5660" i="12"/>
  <c r="V5661" i="12"/>
  <c r="V5662" i="12"/>
  <c r="V5663" i="12"/>
  <c r="V5664" i="12"/>
  <c r="V5665" i="12"/>
  <c r="V5666" i="12"/>
  <c r="V5667" i="12"/>
  <c r="V5668" i="12"/>
  <c r="V5669" i="12"/>
  <c r="V5670" i="12"/>
  <c r="V5671" i="12"/>
  <c r="V5672" i="12"/>
  <c r="V5673" i="12"/>
  <c r="V5674" i="12"/>
  <c r="V5675" i="12"/>
  <c r="V5676" i="12"/>
  <c r="V5677" i="12"/>
  <c r="V5678" i="12"/>
  <c r="V5679" i="12"/>
  <c r="V5680" i="12"/>
  <c r="V5681" i="12"/>
  <c r="V5682" i="12"/>
  <c r="V5683" i="12"/>
  <c r="V5684" i="12"/>
  <c r="V5685" i="12"/>
  <c r="V5686" i="12"/>
  <c r="V5687" i="12"/>
  <c r="V5688" i="12"/>
  <c r="V5689" i="12"/>
  <c r="V5690" i="12"/>
  <c r="V5691" i="12"/>
  <c r="V5692" i="12"/>
  <c r="V5693" i="12"/>
  <c r="V5694" i="12"/>
  <c r="V5695" i="12"/>
  <c r="V5696" i="12"/>
  <c r="V5697" i="12"/>
  <c r="V5698" i="12"/>
  <c r="V5699" i="12"/>
  <c r="V5700" i="12"/>
  <c r="V5701" i="12"/>
  <c r="V5702" i="12"/>
  <c r="V5703" i="12"/>
  <c r="V5704" i="12"/>
  <c r="V5705" i="12"/>
  <c r="V5706" i="12"/>
  <c r="V5707" i="12"/>
  <c r="V5708" i="12"/>
  <c r="V5709" i="12"/>
  <c r="V5710" i="12"/>
  <c r="V5711" i="12"/>
  <c r="V5712" i="12"/>
  <c r="V5713" i="12"/>
  <c r="V5714" i="12"/>
  <c r="V5715" i="12"/>
  <c r="V5716" i="12"/>
  <c r="V5717" i="12"/>
  <c r="V5718" i="12"/>
  <c r="V5719" i="12"/>
  <c r="V5720" i="12"/>
  <c r="V5721" i="12"/>
  <c r="V5722" i="12"/>
  <c r="V5723" i="12"/>
  <c r="V5724" i="12"/>
  <c r="V5725" i="12"/>
  <c r="V5726" i="12"/>
  <c r="V5727" i="12"/>
  <c r="V5728" i="12"/>
  <c r="V5729" i="12"/>
  <c r="V5730" i="12"/>
  <c r="V5731" i="12"/>
  <c r="V5732" i="12"/>
  <c r="V5733" i="12"/>
  <c r="V5734" i="12"/>
  <c r="V5735" i="12"/>
  <c r="V5736" i="12"/>
  <c r="V5737" i="12"/>
  <c r="V5738" i="12"/>
  <c r="V5739" i="12"/>
  <c r="V5740" i="12"/>
  <c r="V5741" i="12"/>
  <c r="V5742" i="12"/>
  <c r="V5743" i="12"/>
  <c r="V5744" i="12"/>
  <c r="V5745" i="12"/>
  <c r="V5746" i="12"/>
  <c r="V5747" i="12"/>
  <c r="V5748" i="12"/>
  <c r="V5749" i="12"/>
  <c r="V5750" i="12"/>
  <c r="V5751" i="12"/>
  <c r="V5752" i="12"/>
  <c r="V5753" i="12"/>
  <c r="V5754" i="12"/>
  <c r="V5755" i="12"/>
  <c r="V5756" i="12"/>
  <c r="V5757" i="12"/>
  <c r="V5758" i="12"/>
  <c r="V5759" i="12"/>
  <c r="V5760" i="12"/>
  <c r="V5761" i="12"/>
  <c r="V5762" i="12"/>
  <c r="V5763" i="12"/>
  <c r="V5764" i="12"/>
  <c r="V5765" i="12"/>
  <c r="V5766" i="12"/>
  <c r="V5767" i="12"/>
  <c r="V5768" i="12"/>
  <c r="V5769" i="12"/>
  <c r="V5770" i="12"/>
  <c r="V5771" i="12"/>
  <c r="V5772" i="12"/>
  <c r="V5773" i="12"/>
  <c r="V5774" i="12"/>
  <c r="V5775" i="12"/>
  <c r="V5776" i="12"/>
  <c r="V5777" i="12"/>
  <c r="V5778" i="12"/>
  <c r="V5779" i="12"/>
  <c r="V5780" i="12"/>
  <c r="V5781" i="12"/>
  <c r="V5782" i="12"/>
  <c r="V5783" i="12"/>
  <c r="V5784" i="12"/>
  <c r="V5785" i="12"/>
  <c r="V5786" i="12"/>
  <c r="V5787" i="12"/>
  <c r="V5788" i="12"/>
  <c r="V5789" i="12"/>
  <c r="V5790" i="12"/>
  <c r="V5791" i="12"/>
  <c r="V5792" i="12"/>
  <c r="V5793" i="12"/>
  <c r="V5794" i="12"/>
  <c r="V5795" i="12"/>
  <c r="V5796" i="12"/>
  <c r="V5797" i="12"/>
  <c r="V5798" i="12"/>
  <c r="V5799" i="12"/>
  <c r="V5800" i="12"/>
  <c r="V5801" i="12"/>
  <c r="V5802" i="12"/>
  <c r="V5803" i="12"/>
  <c r="V5804" i="12"/>
  <c r="V5805" i="12"/>
  <c r="V5806" i="12"/>
  <c r="V5807" i="12"/>
  <c r="V5808" i="12"/>
  <c r="V5809" i="12"/>
  <c r="V5810" i="12"/>
  <c r="V5811" i="12"/>
  <c r="V5812" i="12"/>
  <c r="V5813" i="12"/>
  <c r="V5814" i="12"/>
  <c r="V5815" i="12"/>
  <c r="V5816" i="12"/>
  <c r="V5817" i="12"/>
  <c r="V5818" i="12"/>
  <c r="V5819" i="12"/>
  <c r="V5820" i="12"/>
  <c r="V5821" i="12"/>
  <c r="V5822" i="12"/>
  <c r="V5823" i="12"/>
  <c r="V5824" i="12"/>
  <c r="V5825" i="12"/>
  <c r="V5826" i="12"/>
  <c r="V5827" i="12"/>
  <c r="V5828" i="12"/>
  <c r="V5829" i="12"/>
  <c r="V5830" i="12"/>
  <c r="V5831" i="12"/>
  <c r="V5832" i="12"/>
  <c r="V5833" i="12"/>
  <c r="V5834" i="12"/>
  <c r="V5835" i="12"/>
  <c r="V5836" i="12"/>
  <c r="V5837" i="12"/>
  <c r="V5838" i="12"/>
  <c r="V5839" i="12"/>
  <c r="V5840" i="12"/>
  <c r="V5841" i="12"/>
  <c r="V5842" i="12"/>
  <c r="V5843" i="12"/>
  <c r="V5844" i="12"/>
  <c r="V5845" i="12"/>
  <c r="V5846" i="12"/>
  <c r="V5847" i="12"/>
  <c r="V5848" i="12"/>
  <c r="V5849" i="12"/>
  <c r="V5850" i="12"/>
  <c r="V5851" i="12"/>
  <c r="V5852" i="12"/>
  <c r="V5853" i="12"/>
  <c r="V5854" i="12"/>
  <c r="V5855" i="12"/>
  <c r="V5856" i="12"/>
  <c r="V5857" i="12"/>
  <c r="V5858" i="12"/>
  <c r="V5859" i="12"/>
  <c r="V5860" i="12"/>
  <c r="V5861" i="12"/>
  <c r="V5862" i="12"/>
  <c r="V5863" i="12"/>
  <c r="V5864" i="12"/>
  <c r="V5865" i="12"/>
  <c r="V5866" i="12"/>
  <c r="V5867" i="12"/>
  <c r="V5868" i="12"/>
  <c r="V5869" i="12"/>
  <c r="V5870" i="12"/>
  <c r="V5871" i="12"/>
  <c r="V5872" i="12"/>
  <c r="V5873" i="12"/>
  <c r="V5874" i="12"/>
  <c r="V5875" i="12"/>
  <c r="V5876" i="12"/>
  <c r="V5877" i="12"/>
  <c r="V5878" i="12"/>
  <c r="V5879" i="12"/>
  <c r="V5880" i="12"/>
  <c r="V5881" i="12"/>
  <c r="V5882" i="12"/>
  <c r="V5883" i="12"/>
  <c r="V5884" i="12"/>
  <c r="V5885" i="12"/>
  <c r="V5886" i="12"/>
  <c r="V5887" i="12"/>
  <c r="V5888" i="12"/>
  <c r="V5889" i="12"/>
  <c r="V5890" i="12"/>
  <c r="V5891" i="12"/>
  <c r="V5892" i="12"/>
  <c r="V5893" i="12"/>
  <c r="V5894" i="12"/>
  <c r="V5895" i="12"/>
  <c r="V5896" i="12"/>
  <c r="V5897" i="12"/>
  <c r="V5898" i="12"/>
  <c r="V5899" i="12"/>
  <c r="V5900" i="12"/>
  <c r="V5901" i="12"/>
  <c r="V5902" i="12"/>
  <c r="V5903" i="12"/>
  <c r="V5904" i="12"/>
  <c r="V5905" i="12"/>
  <c r="V5906" i="12"/>
  <c r="V5907" i="12"/>
  <c r="V5908" i="12"/>
  <c r="V5909" i="12"/>
  <c r="V5910" i="12"/>
  <c r="V5911" i="12"/>
  <c r="V5912" i="12"/>
  <c r="V5913" i="12"/>
  <c r="V5914" i="12"/>
  <c r="V5915" i="12"/>
  <c r="V5916" i="12"/>
  <c r="V5917" i="12"/>
  <c r="V5918" i="12"/>
  <c r="V5919" i="12"/>
  <c r="V5920" i="12"/>
  <c r="V5921" i="12"/>
  <c r="V5922" i="12"/>
  <c r="V5923" i="12"/>
  <c r="V5924" i="12"/>
  <c r="V5925" i="12"/>
  <c r="V5926" i="12"/>
  <c r="V5927" i="12"/>
  <c r="V5928" i="12"/>
  <c r="V5929" i="12"/>
  <c r="V5930" i="12"/>
  <c r="V5931" i="12"/>
  <c r="V5932" i="12"/>
  <c r="V5933" i="12"/>
  <c r="V5934" i="12"/>
  <c r="V5935" i="12"/>
  <c r="V5936" i="12"/>
  <c r="V5937" i="12"/>
  <c r="V5938" i="12"/>
  <c r="V5939" i="12"/>
  <c r="V5940" i="12"/>
  <c r="V5941" i="12"/>
  <c r="V5942" i="12"/>
  <c r="V5943" i="12"/>
  <c r="V5944" i="12"/>
  <c r="V5945" i="12"/>
  <c r="V5946" i="12"/>
  <c r="V5947" i="12"/>
  <c r="V5948" i="12"/>
  <c r="V5949" i="12"/>
  <c r="V5950" i="12"/>
  <c r="V5951" i="12"/>
  <c r="V5952" i="12"/>
  <c r="V5953" i="12"/>
  <c r="V5954" i="12"/>
  <c r="V5955" i="12"/>
  <c r="V5956" i="12"/>
  <c r="V5957" i="12"/>
  <c r="V5958" i="12"/>
  <c r="V5959" i="12"/>
  <c r="V5960" i="12"/>
  <c r="V5961" i="12"/>
  <c r="V5962" i="12"/>
  <c r="V5963" i="12"/>
  <c r="V5964" i="12"/>
  <c r="V5965" i="12"/>
  <c r="V5966" i="12"/>
  <c r="V5967" i="12"/>
  <c r="V5968" i="12"/>
  <c r="V5969" i="12"/>
  <c r="V5970" i="12"/>
  <c r="V5971" i="12"/>
  <c r="V5972" i="12"/>
  <c r="V5973" i="12"/>
  <c r="V5974" i="12"/>
  <c r="V5975" i="12"/>
  <c r="V5976" i="12"/>
  <c r="V5977" i="12"/>
  <c r="V5978" i="12"/>
  <c r="V5979" i="12"/>
  <c r="V5980" i="12"/>
  <c r="V5981" i="12"/>
  <c r="V5982" i="12"/>
  <c r="V5983" i="12"/>
  <c r="V5984" i="12"/>
  <c r="V5985" i="12"/>
  <c r="V5986" i="12"/>
  <c r="V5987" i="12"/>
  <c r="V5988" i="12"/>
  <c r="V5989" i="12"/>
  <c r="V5990" i="12"/>
  <c r="V5991" i="12"/>
  <c r="V5992" i="12"/>
  <c r="V5993" i="12"/>
  <c r="V5994" i="12"/>
  <c r="V5995" i="12"/>
  <c r="V5996" i="12"/>
  <c r="V5997" i="12"/>
  <c r="V5998" i="12"/>
  <c r="V5999" i="12"/>
  <c r="V6000" i="12"/>
  <c r="V6001" i="12"/>
  <c r="V6002" i="12"/>
  <c r="V6003" i="12"/>
  <c r="V6004" i="12"/>
  <c r="V6005" i="12"/>
  <c r="V6006" i="12"/>
  <c r="V6007" i="12"/>
  <c r="V6008" i="12"/>
  <c r="V6009" i="12"/>
  <c r="V6010" i="12"/>
  <c r="V6011" i="12"/>
  <c r="V6012" i="12"/>
  <c r="V6013" i="12"/>
  <c r="V6014" i="12"/>
  <c r="V6015" i="12"/>
  <c r="V6016" i="12"/>
  <c r="V6017" i="12"/>
  <c r="V6018" i="12"/>
  <c r="V6019" i="12"/>
  <c r="V6020" i="12"/>
  <c r="V6021" i="12"/>
  <c r="V6022" i="12"/>
  <c r="V6023" i="12"/>
  <c r="V6024" i="12"/>
  <c r="V6025" i="12"/>
  <c r="V6026" i="12"/>
  <c r="V6027" i="12"/>
  <c r="V6028" i="12"/>
  <c r="V6029" i="12"/>
  <c r="V6030" i="12"/>
  <c r="V6031" i="12"/>
  <c r="V6032" i="12"/>
  <c r="V6033" i="12"/>
  <c r="V6034" i="12"/>
  <c r="V6035" i="12"/>
  <c r="V6036" i="12"/>
  <c r="V6037" i="12"/>
  <c r="V6038" i="12"/>
  <c r="V6039" i="12"/>
  <c r="V6040" i="12"/>
  <c r="V6041" i="12"/>
  <c r="V6042" i="12"/>
  <c r="V6043" i="12"/>
  <c r="V6044" i="12"/>
  <c r="V6045" i="12"/>
  <c r="V6046" i="12"/>
  <c r="V6047" i="12"/>
  <c r="V6048" i="12"/>
  <c r="V6049" i="12"/>
  <c r="V6050" i="12"/>
  <c r="V6051" i="12"/>
  <c r="V6052" i="12"/>
  <c r="V6053" i="12"/>
  <c r="V6054" i="12"/>
  <c r="V6055" i="12"/>
  <c r="V6056" i="12"/>
  <c r="V6057" i="12"/>
  <c r="V6058" i="12"/>
  <c r="V6059" i="12"/>
  <c r="V6060" i="12"/>
  <c r="V6061" i="12"/>
  <c r="V6062" i="12"/>
  <c r="V6063" i="12"/>
  <c r="V6064" i="12"/>
  <c r="V6065" i="12"/>
  <c r="V6066" i="12"/>
  <c r="V6067" i="12"/>
  <c r="V6068" i="12"/>
  <c r="V6069" i="12"/>
  <c r="V6070" i="12"/>
  <c r="V6071" i="12"/>
  <c r="V6072" i="12"/>
  <c r="V6073" i="12"/>
  <c r="V6074" i="12"/>
  <c r="V6075" i="12"/>
  <c r="V6076" i="12"/>
  <c r="V6077" i="12"/>
  <c r="V6078" i="12"/>
  <c r="V6079" i="12"/>
  <c r="V6080" i="12"/>
  <c r="V6081" i="12"/>
  <c r="V6082" i="12"/>
  <c r="V6083" i="12"/>
  <c r="V6084" i="12"/>
  <c r="V6085" i="12"/>
  <c r="V6086" i="12"/>
  <c r="V6087" i="12"/>
  <c r="V6088" i="12"/>
  <c r="V6089" i="12"/>
  <c r="V6090" i="12"/>
  <c r="V6091" i="12"/>
  <c r="V6092" i="12"/>
  <c r="V6093" i="12"/>
  <c r="V6094" i="12"/>
  <c r="V6095" i="12"/>
  <c r="V6096" i="12"/>
  <c r="V6097" i="12"/>
  <c r="V6098" i="12"/>
  <c r="V6099" i="12"/>
  <c r="V6100" i="12"/>
  <c r="V6101" i="12"/>
  <c r="V6102" i="12"/>
  <c r="V6103" i="12"/>
  <c r="V6104" i="12"/>
  <c r="V6105" i="12"/>
  <c r="V6106" i="12"/>
  <c r="V6107" i="12"/>
  <c r="V6108" i="12"/>
  <c r="V6109" i="12"/>
  <c r="V6110" i="12"/>
  <c r="V6111" i="12"/>
  <c r="V6112" i="12"/>
  <c r="V6113" i="12"/>
  <c r="V6114" i="12"/>
  <c r="V6115" i="12"/>
  <c r="V6116" i="12"/>
  <c r="V6117" i="12"/>
  <c r="V6118" i="12"/>
  <c r="V6119" i="12"/>
  <c r="V6120" i="12"/>
  <c r="V6121" i="12"/>
  <c r="V6122" i="12"/>
  <c r="V6123" i="12"/>
  <c r="V6124" i="12"/>
  <c r="V6125" i="12"/>
  <c r="V6126" i="12"/>
  <c r="V6127" i="12"/>
  <c r="V6128" i="12"/>
  <c r="V6129" i="12"/>
  <c r="V6130" i="12"/>
  <c r="V6131" i="12"/>
  <c r="V6132" i="12"/>
  <c r="V6133" i="12"/>
  <c r="V6134" i="12"/>
  <c r="V6135" i="12"/>
  <c r="V6136" i="12"/>
  <c r="V6137" i="12"/>
  <c r="V6138" i="12"/>
  <c r="V6139" i="12"/>
  <c r="V6140" i="12"/>
  <c r="V6141" i="12"/>
  <c r="V6142" i="12"/>
  <c r="V6143" i="12"/>
  <c r="V6144" i="12"/>
  <c r="V6145" i="12"/>
  <c r="V6146" i="12"/>
  <c r="V6147" i="12"/>
  <c r="V6148" i="12"/>
  <c r="V6149" i="12"/>
  <c r="V6150" i="12"/>
  <c r="V6151" i="12"/>
  <c r="V6152" i="12"/>
  <c r="V6153" i="12"/>
  <c r="V6154" i="12"/>
  <c r="V6155" i="12"/>
  <c r="V6156" i="12"/>
  <c r="V6157" i="12"/>
  <c r="V6158" i="12"/>
  <c r="V6159" i="12"/>
  <c r="V6160" i="12"/>
  <c r="V6161" i="12"/>
  <c r="V6162" i="12"/>
  <c r="V6163" i="12"/>
  <c r="V6164" i="12"/>
  <c r="V6165" i="12"/>
  <c r="V6166" i="12"/>
  <c r="V6167" i="12"/>
  <c r="V6168" i="12"/>
  <c r="V6169" i="12"/>
  <c r="V6170" i="12"/>
  <c r="V6171" i="12"/>
  <c r="V6172" i="12"/>
  <c r="V6173" i="12"/>
  <c r="V6174" i="12"/>
  <c r="V6175" i="12"/>
  <c r="V6176" i="12"/>
  <c r="V6177" i="12"/>
  <c r="V6178" i="12"/>
  <c r="V6179" i="12"/>
  <c r="V6180" i="12"/>
  <c r="V6181" i="12"/>
  <c r="V6182" i="12"/>
  <c r="V6183" i="12"/>
  <c r="V6184" i="12"/>
  <c r="V6185" i="12"/>
  <c r="V6186" i="12"/>
  <c r="V6187" i="12"/>
  <c r="V6188" i="12"/>
  <c r="V6189" i="12"/>
  <c r="V6190" i="12"/>
  <c r="V6191" i="12"/>
  <c r="V6192" i="12"/>
  <c r="V6193" i="12"/>
  <c r="V6194" i="12"/>
  <c r="V6195" i="12"/>
  <c r="V6196" i="12"/>
  <c r="V6197" i="12"/>
  <c r="V6198" i="12"/>
  <c r="V6199" i="12"/>
  <c r="V6200" i="12"/>
  <c r="V6201" i="12"/>
  <c r="V6202" i="12"/>
  <c r="V6203" i="12"/>
  <c r="V6204" i="12"/>
  <c r="V6205" i="12"/>
  <c r="V6206" i="12"/>
  <c r="V6207" i="12"/>
  <c r="V6208" i="12"/>
  <c r="V6209" i="12"/>
  <c r="V6210" i="12"/>
  <c r="V6211" i="12"/>
  <c r="V6212" i="12"/>
  <c r="V6213" i="12"/>
  <c r="V6214" i="12"/>
  <c r="V6215" i="12"/>
  <c r="V6216" i="12"/>
  <c r="V6217" i="12"/>
  <c r="V6218" i="12"/>
  <c r="V6219" i="12"/>
  <c r="V6220" i="12"/>
  <c r="V6221" i="12"/>
  <c r="V6222" i="12"/>
  <c r="V6223" i="12"/>
  <c r="V6224" i="12"/>
  <c r="V6225" i="12"/>
  <c r="V6226" i="12"/>
  <c r="V6227" i="12"/>
  <c r="V6228" i="12"/>
  <c r="V6229" i="12"/>
  <c r="V6230" i="12"/>
  <c r="V6231" i="12"/>
  <c r="V6232" i="12"/>
  <c r="V6233" i="12"/>
  <c r="V6234" i="12"/>
  <c r="V6235" i="12"/>
  <c r="V6236" i="12"/>
  <c r="V6237" i="12"/>
  <c r="V6238" i="12"/>
  <c r="V6239" i="12"/>
  <c r="V6240" i="12"/>
  <c r="V6241" i="12"/>
  <c r="V6242" i="12"/>
  <c r="V6243" i="12"/>
  <c r="V6244" i="12"/>
  <c r="V6245" i="12"/>
  <c r="V6246" i="12"/>
  <c r="V6247" i="12"/>
  <c r="V6248" i="12"/>
  <c r="V6249" i="12"/>
  <c r="V6250" i="12"/>
  <c r="V6251" i="12"/>
  <c r="V6252" i="12"/>
  <c r="V6253" i="12"/>
  <c r="V6254" i="12"/>
  <c r="V6255" i="12"/>
  <c r="V6256" i="12"/>
  <c r="V6257" i="12"/>
  <c r="V6258" i="12"/>
  <c r="V6259" i="12"/>
  <c r="V6260" i="12"/>
  <c r="V6261" i="12"/>
  <c r="V6262" i="12"/>
  <c r="V6263" i="12"/>
  <c r="V6264" i="12"/>
  <c r="V6265" i="12"/>
  <c r="V6266" i="12"/>
  <c r="V6267" i="12"/>
  <c r="V6268" i="12"/>
  <c r="V6269" i="12"/>
  <c r="V6270" i="12"/>
  <c r="V6271" i="12"/>
  <c r="V6272" i="12"/>
  <c r="V6273" i="12"/>
  <c r="V6274" i="12"/>
  <c r="V6275" i="12"/>
  <c r="V6276" i="12"/>
  <c r="V6277" i="12"/>
  <c r="V6278" i="12"/>
  <c r="V6279" i="12"/>
  <c r="V6280" i="12"/>
  <c r="V6281" i="12"/>
  <c r="V6282" i="12"/>
  <c r="V6283" i="12"/>
  <c r="V6284" i="12"/>
  <c r="V6285" i="12"/>
  <c r="V6286" i="12"/>
  <c r="V6287" i="12"/>
  <c r="V6288" i="12"/>
  <c r="V6289" i="12"/>
  <c r="V6290" i="12"/>
  <c r="V6291" i="12"/>
  <c r="V6292" i="12"/>
  <c r="V6293" i="12"/>
  <c r="V6294" i="12"/>
  <c r="V6295" i="12"/>
  <c r="V6296" i="12"/>
  <c r="V6297" i="12"/>
  <c r="V6298" i="12"/>
  <c r="V6299" i="12"/>
  <c r="V6300" i="12"/>
  <c r="V6301" i="12"/>
  <c r="V6302" i="12"/>
  <c r="V6303" i="12"/>
  <c r="V6304" i="12"/>
  <c r="V6305" i="12"/>
  <c r="V6306" i="12"/>
  <c r="V6307" i="12"/>
  <c r="V6308" i="12"/>
  <c r="V6309" i="12"/>
  <c r="V6310" i="12"/>
  <c r="V6311" i="12"/>
  <c r="V6312" i="12"/>
  <c r="V6313" i="12"/>
  <c r="V6314" i="12"/>
  <c r="V6315" i="12"/>
  <c r="V6316" i="12"/>
  <c r="V6317" i="12"/>
  <c r="V6318" i="12"/>
  <c r="V6319" i="12"/>
  <c r="V6320" i="12"/>
  <c r="V6321" i="12"/>
  <c r="V6322" i="12"/>
  <c r="V6323" i="12"/>
  <c r="V6324" i="12"/>
  <c r="V6325" i="12"/>
  <c r="V6326" i="12"/>
  <c r="V6327" i="12"/>
  <c r="V6328" i="12"/>
  <c r="V6329" i="12"/>
  <c r="V6330" i="12"/>
  <c r="V6331" i="12"/>
  <c r="V6332" i="12"/>
  <c r="V6333" i="12"/>
  <c r="V6334" i="12"/>
  <c r="V6335" i="12"/>
  <c r="V6336" i="12"/>
  <c r="V6337" i="12"/>
  <c r="V6338" i="12"/>
  <c r="V6339" i="12"/>
  <c r="V6340" i="12"/>
  <c r="V6341" i="12"/>
  <c r="V6342" i="12"/>
  <c r="V6343" i="12"/>
  <c r="V6344" i="12"/>
  <c r="V6345" i="12"/>
  <c r="V6346" i="12"/>
  <c r="V6347" i="12"/>
  <c r="V6348" i="12"/>
  <c r="V6349" i="12"/>
  <c r="V6350" i="12"/>
  <c r="V6351" i="12"/>
  <c r="V6352" i="12"/>
  <c r="V6353" i="12"/>
  <c r="V6354" i="12"/>
  <c r="V6355" i="12"/>
  <c r="V6356" i="12"/>
  <c r="V6357" i="12"/>
  <c r="V6358" i="12"/>
  <c r="V6359" i="12"/>
  <c r="V6360" i="12"/>
  <c r="V6361" i="12"/>
  <c r="V6362" i="12"/>
  <c r="V6363" i="12"/>
  <c r="V6364" i="12"/>
  <c r="V6365" i="12"/>
  <c r="V6366" i="12"/>
  <c r="V6367" i="12"/>
  <c r="V6368" i="12"/>
  <c r="V6369" i="12"/>
  <c r="V6370" i="12"/>
  <c r="V6371" i="12"/>
  <c r="V6372" i="12"/>
  <c r="V6373" i="12"/>
  <c r="V6374" i="12"/>
  <c r="V6375" i="12"/>
  <c r="V6376" i="12"/>
  <c r="V6377" i="12"/>
  <c r="V6378" i="12"/>
  <c r="V6379" i="12"/>
  <c r="V6380" i="12"/>
  <c r="V6381" i="12"/>
  <c r="V6382" i="12"/>
  <c r="V6383" i="12"/>
  <c r="V6384" i="12"/>
  <c r="V6385" i="12"/>
  <c r="V6386" i="12"/>
  <c r="V6387" i="12"/>
  <c r="V6388" i="12"/>
  <c r="V6389" i="12"/>
  <c r="V6390" i="12"/>
  <c r="V6391" i="12"/>
  <c r="V6392" i="12"/>
  <c r="V6393" i="12"/>
  <c r="V6394" i="12"/>
  <c r="V6395" i="12"/>
  <c r="V6396" i="12"/>
  <c r="V6397" i="12"/>
  <c r="V6398" i="12"/>
  <c r="V6399" i="12"/>
  <c r="V6400" i="12"/>
  <c r="V6401" i="12"/>
  <c r="V6402" i="12"/>
  <c r="V6403" i="12"/>
  <c r="V6404" i="12"/>
  <c r="V6405" i="12"/>
  <c r="V6406" i="12"/>
  <c r="V6407" i="12"/>
  <c r="V6408" i="12"/>
  <c r="V6409" i="12"/>
  <c r="V6410" i="12"/>
  <c r="V6411" i="12"/>
  <c r="V6412" i="12"/>
  <c r="V6413" i="12"/>
  <c r="V6414" i="12"/>
  <c r="V6415" i="12"/>
  <c r="V6416" i="12"/>
  <c r="V6417" i="12"/>
  <c r="V6418" i="12"/>
  <c r="V6419" i="12"/>
  <c r="V6420" i="12"/>
  <c r="V6421" i="12"/>
  <c r="V6422" i="12"/>
  <c r="V6423" i="12"/>
  <c r="V6424" i="12"/>
  <c r="V6425" i="12"/>
  <c r="V6426" i="12"/>
  <c r="V6427" i="12"/>
  <c r="V6428" i="12"/>
  <c r="V6429" i="12"/>
  <c r="V6430" i="12"/>
  <c r="V6431" i="12"/>
  <c r="V6432" i="12"/>
  <c r="V6433" i="12"/>
  <c r="V6434" i="12"/>
  <c r="V6435" i="12"/>
  <c r="V6436" i="12"/>
  <c r="V6437" i="12"/>
  <c r="V6438" i="12"/>
  <c r="V6439" i="12"/>
  <c r="V6440" i="12"/>
  <c r="V6441" i="12"/>
  <c r="V6442" i="12"/>
  <c r="V6443" i="12"/>
  <c r="V6444" i="12"/>
  <c r="V6445" i="12"/>
  <c r="V6446" i="12"/>
  <c r="V6447" i="12"/>
  <c r="V6448" i="12"/>
  <c r="V6449" i="12"/>
  <c r="V6450" i="12"/>
  <c r="V6451" i="12"/>
  <c r="V6452" i="12"/>
  <c r="V6453" i="12"/>
  <c r="V6454" i="12"/>
  <c r="V6455" i="12"/>
  <c r="V6456" i="12"/>
  <c r="V6457" i="12"/>
  <c r="V6458" i="12"/>
  <c r="V6459" i="12"/>
  <c r="V6460" i="12"/>
  <c r="V6461" i="12"/>
  <c r="V6462" i="12"/>
  <c r="V6463" i="12"/>
  <c r="V6464" i="12"/>
  <c r="V6465" i="12"/>
  <c r="V6466" i="12"/>
  <c r="V6467" i="12"/>
  <c r="V6468" i="12"/>
  <c r="V6469" i="12"/>
  <c r="V6470" i="12"/>
  <c r="V6471" i="12"/>
  <c r="V6472" i="12"/>
  <c r="V6473" i="12"/>
  <c r="V6474" i="12"/>
  <c r="V6475" i="12"/>
  <c r="V6476" i="12"/>
  <c r="V6477" i="12"/>
  <c r="V6478" i="12"/>
  <c r="V6479" i="12"/>
  <c r="V6480" i="12"/>
  <c r="V6481" i="12"/>
  <c r="V6482" i="12"/>
  <c r="V6483" i="12"/>
  <c r="V6484" i="12"/>
  <c r="V6485" i="12"/>
  <c r="V6486" i="12"/>
  <c r="V6487" i="12"/>
  <c r="V6488" i="12"/>
  <c r="V6489" i="12"/>
  <c r="V6490" i="12"/>
  <c r="V6491" i="12"/>
  <c r="V6492" i="12"/>
  <c r="V6493" i="12"/>
  <c r="V6494" i="12"/>
  <c r="V6495" i="12"/>
  <c r="V6496" i="12"/>
  <c r="V6497" i="12"/>
  <c r="V6498" i="12"/>
  <c r="V6499" i="12"/>
  <c r="V6500" i="12"/>
  <c r="V6501" i="12"/>
  <c r="V6502" i="12"/>
  <c r="V6503" i="12"/>
  <c r="V6504" i="12"/>
  <c r="V6505" i="12"/>
  <c r="V6506" i="12"/>
  <c r="V6507" i="12"/>
  <c r="V6508" i="12"/>
  <c r="V6509" i="12"/>
  <c r="V6510" i="12"/>
  <c r="V6511" i="12"/>
  <c r="V6512" i="12"/>
  <c r="V6513" i="12"/>
  <c r="V6514" i="12"/>
  <c r="V6515" i="12"/>
  <c r="V6516" i="12"/>
  <c r="V6517" i="12"/>
  <c r="V6518" i="12"/>
  <c r="V6519" i="12"/>
  <c r="V6520" i="12"/>
  <c r="V6521" i="12"/>
  <c r="V6522" i="12"/>
  <c r="V6523" i="12"/>
  <c r="V6524" i="12"/>
  <c r="V6525" i="12"/>
  <c r="V6526" i="12"/>
  <c r="V6527" i="12"/>
  <c r="V6528" i="12"/>
  <c r="V6529" i="12"/>
  <c r="V6530" i="12"/>
  <c r="V6531" i="12"/>
  <c r="V6532" i="12"/>
  <c r="V6533" i="12"/>
  <c r="V6534" i="12"/>
  <c r="V6535" i="12"/>
  <c r="V6536" i="12"/>
  <c r="V6537" i="12"/>
  <c r="V6538" i="12"/>
  <c r="V6539" i="12"/>
  <c r="V6540" i="12"/>
  <c r="V6541" i="12"/>
  <c r="V6542" i="12"/>
  <c r="V6543" i="12"/>
  <c r="V6544" i="12"/>
  <c r="V6545" i="12"/>
  <c r="V6546" i="12"/>
  <c r="V6547" i="12"/>
  <c r="V6548" i="12"/>
  <c r="V6549" i="12"/>
  <c r="V6550" i="12"/>
  <c r="V6551" i="12"/>
  <c r="V6552" i="12"/>
  <c r="V6553" i="12"/>
  <c r="V6554" i="12"/>
  <c r="V6555" i="12"/>
  <c r="V6556" i="12"/>
  <c r="V6557" i="12"/>
  <c r="V6558" i="12"/>
  <c r="V6559" i="12"/>
  <c r="V6560" i="12"/>
  <c r="V6561" i="12"/>
  <c r="V6562" i="12"/>
  <c r="V6563" i="12"/>
  <c r="V6564" i="12"/>
  <c r="V6565" i="12"/>
  <c r="V6566" i="12"/>
  <c r="V6567" i="12"/>
  <c r="V6568" i="12"/>
  <c r="V6569" i="12"/>
  <c r="V6570" i="12"/>
  <c r="V6571" i="12"/>
  <c r="V6572" i="12"/>
  <c r="V6573" i="12"/>
  <c r="V6574" i="12"/>
  <c r="V6575" i="12"/>
  <c r="V6576" i="12"/>
  <c r="V6577" i="12"/>
  <c r="V6578" i="12"/>
  <c r="V6579" i="12"/>
  <c r="V6580" i="12"/>
  <c r="V6581" i="12"/>
  <c r="V6582" i="12"/>
  <c r="V6583" i="12"/>
  <c r="V6584" i="12"/>
  <c r="V6585" i="12"/>
  <c r="V6586" i="12"/>
  <c r="V6587" i="12"/>
  <c r="V6588" i="12"/>
  <c r="V6589" i="12"/>
  <c r="V6590" i="12"/>
  <c r="V6591" i="12"/>
  <c r="V6592" i="12"/>
  <c r="V6593" i="12"/>
  <c r="V6594" i="12"/>
  <c r="V6595" i="12"/>
  <c r="V6596" i="12"/>
  <c r="V6597" i="12"/>
  <c r="V6598" i="12"/>
  <c r="V6599" i="12"/>
  <c r="V6600" i="12"/>
  <c r="V6601" i="12"/>
  <c r="V6602" i="12"/>
  <c r="V6603" i="12"/>
  <c r="V6604" i="12"/>
  <c r="V6605" i="12"/>
  <c r="V6606" i="12"/>
  <c r="V6607" i="12"/>
  <c r="V6608" i="12"/>
  <c r="V6609" i="12"/>
  <c r="V6610" i="12"/>
  <c r="V6611" i="12"/>
  <c r="V6612" i="12"/>
  <c r="V6613" i="12"/>
  <c r="V6614" i="12"/>
  <c r="V6615" i="12"/>
  <c r="V6616" i="12"/>
  <c r="V6617" i="12"/>
  <c r="V6618" i="12"/>
  <c r="V6619" i="12"/>
  <c r="V6620" i="12"/>
  <c r="V6621" i="12"/>
  <c r="V6622" i="12"/>
  <c r="V6623" i="12"/>
  <c r="V6624" i="12"/>
  <c r="V6625" i="12"/>
  <c r="V6626" i="12"/>
  <c r="V6627" i="12"/>
  <c r="V6628" i="12"/>
  <c r="V6629" i="12"/>
  <c r="V6630" i="12"/>
  <c r="V6631" i="12"/>
  <c r="V6632" i="12"/>
  <c r="V6633" i="12"/>
  <c r="V6634" i="12"/>
  <c r="V6635" i="12"/>
  <c r="V6636" i="12"/>
  <c r="V6637" i="12"/>
  <c r="V6638" i="12"/>
  <c r="V6639" i="12"/>
  <c r="V6640" i="12"/>
  <c r="V6641" i="12"/>
  <c r="V6642" i="12"/>
  <c r="V6643" i="12"/>
  <c r="V6644" i="12"/>
  <c r="V6645" i="12"/>
  <c r="V6646" i="12"/>
  <c r="V6647" i="12"/>
  <c r="V6648" i="12"/>
  <c r="V6649" i="12"/>
  <c r="V6650" i="12"/>
  <c r="V6651" i="12"/>
  <c r="V6652" i="12"/>
  <c r="V6653" i="12"/>
  <c r="V6654" i="12"/>
  <c r="V6655" i="12"/>
  <c r="V6656" i="12"/>
  <c r="V6657" i="12"/>
  <c r="V6658" i="12"/>
  <c r="V6659" i="12"/>
  <c r="V6660" i="12"/>
  <c r="V6661" i="12"/>
  <c r="V6662" i="12"/>
  <c r="V6663" i="12"/>
  <c r="V6664" i="12"/>
  <c r="V6665" i="12"/>
  <c r="V6666" i="12"/>
  <c r="V6667" i="12"/>
  <c r="V6668" i="12"/>
  <c r="V6669" i="12"/>
  <c r="V6670" i="12"/>
  <c r="V6671" i="12"/>
  <c r="V6672" i="12"/>
  <c r="V6673" i="12"/>
  <c r="V6674" i="12"/>
  <c r="V6675" i="12"/>
  <c r="V6676" i="12"/>
  <c r="V6677" i="12"/>
  <c r="V6678" i="12"/>
  <c r="V6679" i="12"/>
  <c r="V6680" i="12"/>
  <c r="V6681" i="12"/>
  <c r="V6682" i="12"/>
  <c r="V6683" i="12"/>
  <c r="V6684" i="12"/>
  <c r="V6685" i="12"/>
  <c r="V6686" i="12"/>
  <c r="V6687" i="12"/>
  <c r="V6688" i="12"/>
  <c r="V6689" i="12"/>
  <c r="V6690" i="12"/>
  <c r="V6691" i="12"/>
  <c r="V6692" i="12"/>
  <c r="V6693" i="12"/>
  <c r="V6694" i="12"/>
  <c r="V6695" i="12"/>
  <c r="V6696" i="12"/>
  <c r="V6697" i="12"/>
  <c r="V6698" i="12"/>
  <c r="V6699" i="12"/>
  <c r="V6700" i="12"/>
  <c r="V6701" i="12"/>
  <c r="V6702" i="12"/>
  <c r="V6703" i="12"/>
  <c r="V6704" i="12"/>
  <c r="V6705" i="12"/>
  <c r="V6706" i="12"/>
  <c r="V6707" i="12"/>
  <c r="V6708" i="12"/>
  <c r="V6709" i="12"/>
  <c r="V6710" i="12"/>
  <c r="V6711" i="12"/>
  <c r="V6712" i="12"/>
  <c r="V6713" i="12"/>
  <c r="V6714" i="12"/>
  <c r="V6715" i="12"/>
  <c r="V6716" i="12"/>
  <c r="V6717" i="12"/>
  <c r="V6718" i="12"/>
  <c r="V6719" i="12"/>
  <c r="V6720" i="12"/>
  <c r="V6721" i="12"/>
  <c r="V6722" i="12"/>
  <c r="V6723" i="12"/>
  <c r="V6724" i="12"/>
  <c r="V6725" i="12"/>
  <c r="V6726" i="12"/>
  <c r="V6727" i="12"/>
  <c r="V6728" i="12"/>
  <c r="V6729" i="12"/>
  <c r="V6730" i="12"/>
  <c r="V6731" i="12"/>
  <c r="V6732" i="12"/>
  <c r="V6733" i="12"/>
  <c r="V6734" i="12"/>
  <c r="V6735" i="12"/>
  <c r="V6736" i="12"/>
  <c r="V6737" i="12"/>
  <c r="V6738" i="12"/>
  <c r="V6739" i="12"/>
  <c r="V6740" i="12"/>
  <c r="V6741" i="12"/>
  <c r="V6742" i="12"/>
  <c r="V6743" i="12"/>
  <c r="V6744" i="12"/>
  <c r="V6745" i="12"/>
  <c r="V6746" i="12"/>
  <c r="V6747" i="12"/>
  <c r="V6748" i="12"/>
  <c r="V6749" i="12"/>
  <c r="V6750" i="12"/>
  <c r="V6751" i="12"/>
  <c r="V6752" i="12"/>
  <c r="V6753" i="12"/>
  <c r="V6754" i="12"/>
  <c r="V6755" i="12"/>
  <c r="V6756" i="12"/>
  <c r="V6757" i="12"/>
  <c r="V6758" i="12"/>
  <c r="V6759" i="12"/>
  <c r="V6760" i="12"/>
  <c r="V6761" i="12"/>
  <c r="V6762" i="12"/>
  <c r="V6763" i="12"/>
  <c r="V6764" i="12"/>
  <c r="V6765" i="12"/>
  <c r="V6766" i="12"/>
  <c r="V6767" i="12"/>
  <c r="V6768" i="12"/>
  <c r="V6769" i="12"/>
  <c r="V6770" i="12"/>
  <c r="V6771" i="12"/>
  <c r="V6772" i="12"/>
  <c r="V6773" i="12"/>
  <c r="V6774" i="12"/>
  <c r="V6775" i="12"/>
  <c r="V6776" i="12"/>
  <c r="V6777" i="12"/>
  <c r="V6778" i="12"/>
  <c r="V6779" i="12"/>
  <c r="V6780" i="12"/>
  <c r="V6781" i="12"/>
  <c r="V6782" i="12"/>
  <c r="V6783" i="12"/>
  <c r="V6784" i="12"/>
  <c r="V6785" i="12"/>
  <c r="V6786" i="12"/>
  <c r="V6787" i="12"/>
  <c r="V6788" i="12"/>
  <c r="V6789" i="12"/>
  <c r="V6790" i="12"/>
  <c r="V6791" i="12"/>
  <c r="V6792" i="12"/>
  <c r="V6793" i="12"/>
  <c r="V6794" i="12"/>
  <c r="V6795" i="12"/>
  <c r="V6796" i="12"/>
  <c r="V6797" i="12"/>
  <c r="V6798" i="12"/>
  <c r="V6799" i="12"/>
  <c r="V6800" i="12"/>
  <c r="V6801" i="12"/>
  <c r="V6802" i="12"/>
  <c r="V6803" i="12"/>
  <c r="V6804" i="12"/>
  <c r="V6805" i="12"/>
  <c r="V6806" i="12"/>
  <c r="V6807" i="12"/>
  <c r="V6808" i="12"/>
  <c r="V6809" i="12"/>
  <c r="V6810" i="12"/>
  <c r="V6811" i="12"/>
  <c r="V6812" i="12"/>
  <c r="V6813" i="12"/>
  <c r="V6814" i="12"/>
  <c r="V6815" i="12"/>
  <c r="V6816" i="12"/>
  <c r="V6817" i="12"/>
  <c r="V6818" i="12"/>
  <c r="V6819" i="12"/>
  <c r="V6820" i="12"/>
  <c r="V6821" i="12"/>
  <c r="V6822" i="12"/>
  <c r="V6823" i="12"/>
  <c r="V6824" i="12"/>
  <c r="V6825" i="12"/>
  <c r="V6826" i="12"/>
  <c r="V6827" i="12"/>
  <c r="V6828" i="12"/>
  <c r="V6829" i="12"/>
  <c r="V6830" i="12"/>
  <c r="V6831" i="12"/>
  <c r="V6832" i="12"/>
  <c r="V6833" i="12"/>
  <c r="V6834" i="12"/>
  <c r="V6835" i="12"/>
  <c r="V6836" i="12"/>
  <c r="V6837" i="12"/>
  <c r="V6838" i="12"/>
  <c r="V6839" i="12"/>
  <c r="V6840" i="12"/>
  <c r="V6841" i="12"/>
  <c r="V6842" i="12"/>
  <c r="V6843" i="12"/>
  <c r="V6844" i="12"/>
  <c r="V6845" i="12"/>
  <c r="V6846" i="12"/>
  <c r="V6847" i="12"/>
  <c r="V6848" i="12"/>
  <c r="V6849" i="12"/>
  <c r="V6850" i="12"/>
  <c r="V6851" i="12"/>
  <c r="V6852" i="12"/>
  <c r="V6853" i="12"/>
  <c r="V6854" i="12"/>
  <c r="V6855" i="12"/>
  <c r="V6856" i="12"/>
  <c r="V6857" i="12"/>
  <c r="V6858" i="12"/>
  <c r="V6859" i="12"/>
  <c r="V6860" i="12"/>
  <c r="V6861" i="12"/>
  <c r="V6862" i="12"/>
  <c r="V6863" i="12"/>
  <c r="V6864" i="12"/>
  <c r="V6865" i="12"/>
  <c r="V6866" i="12"/>
  <c r="V6867" i="12"/>
  <c r="V6868" i="12"/>
  <c r="V6869" i="12"/>
  <c r="V6870" i="12"/>
  <c r="V6871" i="12"/>
  <c r="V6872" i="12"/>
  <c r="V6873" i="12"/>
  <c r="V6874" i="12"/>
  <c r="V6875" i="12"/>
  <c r="V6876" i="12"/>
  <c r="V6877" i="12"/>
  <c r="V6878" i="12"/>
  <c r="V6879" i="12"/>
  <c r="V6880" i="12"/>
  <c r="V6881" i="12"/>
  <c r="V6882" i="12"/>
  <c r="V6883" i="12"/>
  <c r="V6884" i="12"/>
  <c r="V6885" i="12"/>
  <c r="V6886" i="12"/>
  <c r="V6887" i="12"/>
  <c r="V6888" i="12"/>
  <c r="V6889" i="12"/>
  <c r="V6890" i="12"/>
  <c r="V6891" i="12"/>
  <c r="V6892" i="12"/>
  <c r="V6893" i="12"/>
  <c r="V6894" i="12"/>
  <c r="V6895" i="12"/>
  <c r="V6896" i="12"/>
  <c r="V6897" i="12"/>
  <c r="V6898" i="12"/>
  <c r="V6899" i="12"/>
  <c r="V6900" i="12"/>
  <c r="V6901" i="12"/>
  <c r="V6902" i="12"/>
  <c r="V6903" i="12"/>
  <c r="V6904" i="12"/>
  <c r="V6905" i="12"/>
  <c r="V6906" i="12"/>
  <c r="V6907" i="12"/>
  <c r="V6908" i="12"/>
  <c r="V6909" i="12"/>
  <c r="V6910" i="12"/>
  <c r="V6911" i="12"/>
  <c r="V6912" i="12"/>
  <c r="V6913" i="12"/>
  <c r="V6914" i="12"/>
  <c r="V6915" i="12"/>
  <c r="V6916" i="12"/>
  <c r="V6917" i="12"/>
  <c r="V6918" i="12"/>
  <c r="V6919" i="12"/>
  <c r="V6920" i="12"/>
  <c r="V6921" i="12"/>
  <c r="V6922" i="12"/>
  <c r="V6923" i="12"/>
  <c r="V6924" i="12"/>
  <c r="V6925" i="12"/>
  <c r="V6926" i="12"/>
  <c r="V6927" i="12"/>
  <c r="V6928" i="12"/>
  <c r="V6929" i="12"/>
  <c r="V6930" i="12"/>
  <c r="V6931" i="12"/>
  <c r="V6932" i="12"/>
  <c r="V6933" i="12"/>
  <c r="V6934" i="12"/>
  <c r="V6935" i="12"/>
  <c r="V6936" i="12"/>
  <c r="V6937" i="12"/>
  <c r="V6938" i="12"/>
  <c r="V6939" i="12"/>
  <c r="V6940" i="12"/>
  <c r="V6941" i="12"/>
  <c r="V6942" i="12"/>
  <c r="V6943" i="12"/>
  <c r="V6944" i="12"/>
  <c r="V6945" i="12"/>
  <c r="V6946" i="12"/>
  <c r="V6947" i="12"/>
  <c r="V6948" i="12"/>
  <c r="V6949" i="12"/>
  <c r="V6950" i="12"/>
  <c r="V6951" i="12"/>
  <c r="V6952" i="12"/>
  <c r="V6953" i="12"/>
  <c r="V6954" i="12"/>
  <c r="V6955" i="12"/>
  <c r="V6956" i="12"/>
  <c r="V6957" i="12"/>
  <c r="V6958" i="12"/>
  <c r="V6959" i="12"/>
  <c r="V6960" i="12"/>
  <c r="V6961" i="12"/>
  <c r="V6962" i="12"/>
  <c r="V6963" i="12"/>
  <c r="V6964" i="12"/>
  <c r="V6965" i="12"/>
  <c r="V6966" i="12"/>
  <c r="V6967" i="12"/>
  <c r="V6968" i="12"/>
  <c r="V6969" i="12"/>
  <c r="V6970" i="12"/>
  <c r="V6971" i="12"/>
  <c r="V6972" i="12"/>
  <c r="V6973" i="12"/>
  <c r="V6974" i="12"/>
  <c r="V6975" i="12"/>
  <c r="V6976" i="12"/>
  <c r="V6977" i="12"/>
  <c r="V6978" i="12"/>
  <c r="V6979" i="12"/>
  <c r="V6980" i="12"/>
  <c r="V6981" i="12"/>
  <c r="V6982" i="12"/>
  <c r="V6983" i="12"/>
  <c r="V6984" i="12"/>
  <c r="V6985" i="12"/>
  <c r="V6986" i="12"/>
  <c r="V6987" i="12"/>
  <c r="V6988" i="12"/>
  <c r="V6989" i="12"/>
  <c r="V6990" i="12"/>
  <c r="V6991" i="12"/>
  <c r="V6992" i="12"/>
  <c r="V6993" i="12"/>
  <c r="V6994" i="12"/>
  <c r="V6995" i="12"/>
  <c r="V6996" i="12"/>
  <c r="V6997" i="12"/>
  <c r="V6998" i="12"/>
  <c r="V6999" i="12"/>
  <c r="V7000" i="12"/>
  <c r="V7001" i="12"/>
  <c r="V7002" i="12"/>
  <c r="V7003" i="12"/>
  <c r="V7004" i="12"/>
  <c r="V7005" i="12"/>
  <c r="V7006" i="12"/>
  <c r="V7007" i="12"/>
  <c r="V7008" i="12"/>
  <c r="V7009" i="12"/>
  <c r="V7010" i="12"/>
  <c r="V7011" i="12"/>
  <c r="V7012" i="12"/>
  <c r="V7013" i="12"/>
  <c r="V7014" i="12"/>
  <c r="V7015" i="12"/>
  <c r="V7016" i="12"/>
  <c r="V7017" i="12"/>
  <c r="V7018" i="12"/>
  <c r="V7019" i="12"/>
  <c r="V7020" i="12"/>
  <c r="V7021" i="12"/>
  <c r="V7022" i="12"/>
  <c r="V7023" i="12"/>
  <c r="V7024" i="12"/>
  <c r="V7025" i="12"/>
  <c r="V7026" i="12"/>
  <c r="V7027" i="12"/>
  <c r="V7028" i="12"/>
  <c r="V7029" i="12"/>
  <c r="V7030" i="12"/>
  <c r="V7031" i="12"/>
  <c r="V7032" i="12"/>
  <c r="V7033" i="12"/>
  <c r="V7034" i="12"/>
  <c r="V7035" i="12"/>
  <c r="V7036" i="12"/>
  <c r="V7037" i="12"/>
  <c r="V7038" i="12"/>
  <c r="V7039" i="12"/>
  <c r="V7040" i="12"/>
  <c r="V7041" i="12"/>
  <c r="V7042" i="12"/>
  <c r="V7043" i="12"/>
  <c r="V7044" i="12"/>
  <c r="V7045" i="12"/>
  <c r="V7046" i="12"/>
  <c r="V7047" i="12"/>
  <c r="V7048" i="12"/>
  <c r="V7049" i="12"/>
  <c r="V7050" i="12"/>
  <c r="V7051" i="12"/>
  <c r="V7052" i="12"/>
  <c r="V7053" i="12"/>
  <c r="V7054" i="12"/>
  <c r="V7055" i="12"/>
  <c r="V7056" i="12"/>
  <c r="V7057" i="12"/>
  <c r="V7058" i="12"/>
  <c r="V7059" i="12"/>
  <c r="V7060" i="12"/>
  <c r="V7061" i="12"/>
  <c r="V7062" i="12"/>
  <c r="V7063" i="12"/>
  <c r="V7064" i="12"/>
  <c r="V7065" i="12"/>
  <c r="V7066" i="12"/>
  <c r="V7067" i="12"/>
  <c r="V7068" i="12"/>
  <c r="V7069" i="12"/>
  <c r="V7070" i="12"/>
  <c r="V7071" i="12"/>
  <c r="V7072" i="12"/>
  <c r="V7073" i="12"/>
  <c r="V7074" i="12"/>
  <c r="V7075" i="12"/>
  <c r="V7076" i="12"/>
  <c r="V7077" i="12"/>
  <c r="V7078" i="12"/>
  <c r="V7079" i="12"/>
  <c r="V7080" i="12"/>
  <c r="V7081" i="12"/>
  <c r="V7082" i="12"/>
  <c r="V7083" i="12"/>
  <c r="V7084" i="12"/>
  <c r="V7085" i="12"/>
  <c r="V7086" i="12"/>
  <c r="V7087" i="12"/>
  <c r="V7088" i="12"/>
  <c r="V7089" i="12"/>
  <c r="V7090" i="12"/>
  <c r="V7091" i="12"/>
  <c r="V7092" i="12"/>
  <c r="V7093" i="12"/>
  <c r="V7094" i="12"/>
  <c r="V7095" i="12"/>
  <c r="V7096" i="12"/>
  <c r="V7097" i="12"/>
  <c r="V7098" i="12"/>
  <c r="V7099" i="12"/>
  <c r="V7100" i="12"/>
  <c r="V7101" i="12"/>
  <c r="V7102" i="12"/>
  <c r="V7103" i="12"/>
  <c r="V7104" i="12"/>
  <c r="V7105" i="12"/>
  <c r="V7106" i="12"/>
  <c r="V7107" i="12"/>
  <c r="V7108" i="12"/>
  <c r="V7109" i="12"/>
  <c r="V7110" i="12"/>
  <c r="V7111" i="12"/>
  <c r="V7112" i="12"/>
  <c r="V7113" i="12"/>
  <c r="V7114" i="12"/>
  <c r="V7115" i="12"/>
  <c r="V7116" i="12"/>
  <c r="V7117" i="12"/>
  <c r="V7118" i="12"/>
  <c r="V7119" i="12"/>
  <c r="V7120" i="12"/>
  <c r="V7121" i="12"/>
  <c r="V7122" i="12"/>
  <c r="V7123" i="12"/>
  <c r="V7124" i="12"/>
  <c r="V7125" i="12"/>
  <c r="V7126" i="12"/>
  <c r="V7127" i="12"/>
  <c r="V7128" i="12"/>
  <c r="V7129" i="12"/>
  <c r="V7130" i="12"/>
  <c r="V7131" i="12"/>
  <c r="V7132" i="12"/>
  <c r="V7133" i="12"/>
  <c r="V7134" i="12"/>
  <c r="V7135" i="12"/>
  <c r="V7136" i="12"/>
  <c r="V7137" i="12"/>
  <c r="V7138" i="12"/>
  <c r="V7139" i="12"/>
  <c r="V7140" i="12"/>
  <c r="V7141" i="12"/>
  <c r="V7142" i="12"/>
  <c r="V7143" i="12"/>
  <c r="V7144" i="12"/>
  <c r="V7145" i="12"/>
  <c r="V7146" i="12"/>
  <c r="V7147" i="12"/>
  <c r="V7148" i="12"/>
  <c r="V7149" i="12"/>
  <c r="V7150" i="12"/>
  <c r="V7151" i="12"/>
  <c r="V7152" i="12"/>
  <c r="V7153" i="12"/>
  <c r="V7154" i="12"/>
  <c r="V7155" i="12"/>
  <c r="V7156" i="12"/>
  <c r="V7157" i="12"/>
  <c r="V7158" i="12"/>
  <c r="V7159" i="12"/>
  <c r="V7160" i="12"/>
  <c r="V7161" i="12"/>
  <c r="V7162" i="12"/>
  <c r="V7163" i="12"/>
  <c r="V7164" i="12"/>
  <c r="V7165" i="12"/>
  <c r="V7166" i="12"/>
  <c r="V7167" i="12"/>
  <c r="V7168" i="12"/>
  <c r="V7169" i="12"/>
  <c r="V7170" i="12"/>
  <c r="V7171" i="12"/>
  <c r="V7172" i="12"/>
  <c r="V7173" i="12"/>
  <c r="V7174" i="12"/>
  <c r="V7175" i="12"/>
  <c r="V7176" i="12"/>
  <c r="V7177" i="12"/>
  <c r="V7178" i="12"/>
  <c r="V7179" i="12"/>
  <c r="V7180" i="12"/>
  <c r="V7181" i="12"/>
  <c r="V7182" i="12"/>
  <c r="V7183" i="12"/>
  <c r="V7184" i="12"/>
  <c r="V7185" i="12"/>
  <c r="V7186" i="12"/>
  <c r="V7187" i="12"/>
  <c r="V7188" i="12"/>
  <c r="V7189" i="12"/>
  <c r="V7190" i="12"/>
  <c r="V7191" i="12"/>
  <c r="V7192" i="12"/>
  <c r="V7193" i="12"/>
  <c r="V7194" i="12"/>
  <c r="V7195" i="12"/>
  <c r="V7196" i="12"/>
  <c r="V7197" i="12"/>
  <c r="V7198" i="12"/>
  <c r="V7199" i="12"/>
  <c r="V7200" i="12"/>
  <c r="V7201" i="12"/>
  <c r="V7202" i="12"/>
  <c r="V7203" i="12"/>
  <c r="V7204" i="12"/>
  <c r="V7205" i="12"/>
  <c r="V7206" i="12"/>
  <c r="V7207" i="12"/>
  <c r="V7208" i="12"/>
  <c r="V7209" i="12"/>
  <c r="V7210" i="12"/>
  <c r="V7211" i="12"/>
  <c r="V7212" i="12"/>
  <c r="V7213" i="12"/>
  <c r="V7214" i="12"/>
  <c r="V7215" i="12"/>
  <c r="V7216" i="12"/>
  <c r="V7217" i="12"/>
  <c r="V7218" i="12"/>
  <c r="V7219" i="12"/>
  <c r="V7220" i="12"/>
  <c r="V7221" i="12"/>
  <c r="V7222" i="12"/>
  <c r="V7223" i="12"/>
  <c r="V7224" i="12"/>
  <c r="V7225" i="12"/>
  <c r="V7226" i="12"/>
  <c r="V7227" i="12"/>
  <c r="V7228" i="12"/>
  <c r="V7229" i="12"/>
  <c r="V7230" i="12"/>
  <c r="V7231" i="12"/>
  <c r="V7232" i="12"/>
  <c r="V7233" i="12"/>
  <c r="V7234" i="12"/>
  <c r="V7235" i="12"/>
  <c r="V7236" i="12"/>
  <c r="V7237" i="12"/>
  <c r="V7238" i="12"/>
  <c r="V7239" i="12"/>
  <c r="V7240" i="12"/>
  <c r="V7241" i="12"/>
  <c r="V7242" i="12"/>
  <c r="V7243" i="12"/>
  <c r="V7244" i="12"/>
  <c r="V7245" i="12"/>
  <c r="V7246" i="12"/>
  <c r="V7247" i="12"/>
  <c r="V7248" i="12"/>
  <c r="V7249" i="12"/>
  <c r="V7250" i="12"/>
  <c r="V7251" i="12"/>
  <c r="V7252" i="12"/>
  <c r="V7253" i="12"/>
  <c r="V7254" i="12"/>
  <c r="V7255" i="12"/>
  <c r="V7256" i="12"/>
  <c r="V7257" i="12"/>
  <c r="V7258" i="12"/>
  <c r="V7259" i="12"/>
  <c r="V7260" i="12"/>
  <c r="V7261" i="12"/>
  <c r="V7262" i="12"/>
  <c r="V7263" i="12"/>
  <c r="V7264" i="12"/>
  <c r="V7265" i="12"/>
  <c r="V7266" i="12"/>
  <c r="V7267" i="12"/>
  <c r="V7268" i="12"/>
  <c r="V7269" i="12"/>
  <c r="V7270" i="12"/>
  <c r="V7271" i="12"/>
  <c r="V7272" i="12"/>
  <c r="V7273" i="12"/>
  <c r="V7274" i="12"/>
  <c r="V7275" i="12"/>
  <c r="V7276" i="12"/>
  <c r="V7277" i="12"/>
  <c r="V7278" i="12"/>
  <c r="V7279" i="12"/>
  <c r="V7280" i="12"/>
  <c r="V7281" i="12"/>
  <c r="V7282" i="12"/>
  <c r="V7283" i="12"/>
  <c r="V7284" i="12"/>
  <c r="V7285" i="12"/>
  <c r="V7286" i="12"/>
  <c r="V7287" i="12"/>
  <c r="V7288" i="12"/>
  <c r="V7289" i="12"/>
  <c r="V7290" i="12"/>
  <c r="V7291" i="12"/>
  <c r="V7292" i="12"/>
  <c r="V7293" i="12"/>
  <c r="V7294" i="12"/>
  <c r="V7295" i="12"/>
  <c r="V7296" i="12"/>
  <c r="V7297" i="12"/>
  <c r="V7298" i="12"/>
  <c r="V7299" i="12"/>
  <c r="V7300" i="12"/>
  <c r="V7301" i="12"/>
  <c r="V7302" i="12"/>
  <c r="V7303" i="12"/>
  <c r="V7304" i="12"/>
  <c r="V7305" i="12"/>
  <c r="V7306" i="12"/>
  <c r="V7307" i="12"/>
  <c r="V7308" i="12"/>
  <c r="V7309" i="12"/>
  <c r="V7310" i="12"/>
  <c r="V7311" i="12"/>
  <c r="V7312" i="12"/>
  <c r="V7313" i="12"/>
  <c r="V7314" i="12"/>
  <c r="V7315" i="12"/>
  <c r="V7316" i="12"/>
  <c r="V7317" i="12"/>
  <c r="V7318" i="12"/>
  <c r="V7319" i="12"/>
  <c r="V7320" i="12"/>
  <c r="V7321" i="12"/>
  <c r="V7322" i="12"/>
  <c r="V7323" i="12"/>
  <c r="V7324" i="12"/>
  <c r="V7325" i="12"/>
  <c r="V7326" i="12"/>
  <c r="V7327" i="12"/>
  <c r="V7328" i="12"/>
  <c r="V7329" i="12"/>
  <c r="V7330" i="12"/>
  <c r="V7331" i="12"/>
  <c r="V7332" i="12"/>
  <c r="V7333" i="12"/>
  <c r="V7334" i="12"/>
  <c r="V7335" i="12"/>
  <c r="V7336" i="12"/>
  <c r="V7337" i="12"/>
  <c r="V7338" i="12"/>
  <c r="V7339" i="12"/>
  <c r="V7340" i="12"/>
  <c r="V7341" i="12"/>
  <c r="V7342" i="12"/>
  <c r="V7343" i="12"/>
  <c r="V7344" i="12"/>
  <c r="V7345" i="12"/>
  <c r="V7346" i="12"/>
  <c r="V7347" i="12"/>
  <c r="V7348" i="12"/>
  <c r="V7349" i="12"/>
  <c r="V7350" i="12"/>
  <c r="V7351" i="12"/>
  <c r="V7352" i="12"/>
  <c r="V7353" i="12"/>
  <c r="V7354" i="12"/>
  <c r="V7355" i="12"/>
  <c r="V7356" i="12"/>
  <c r="V7357" i="12"/>
  <c r="V7358" i="12"/>
  <c r="V7359" i="12"/>
  <c r="V7360" i="12"/>
  <c r="V7361" i="12"/>
  <c r="V7362" i="12"/>
  <c r="V7363" i="12"/>
  <c r="V7364" i="12"/>
  <c r="V7365" i="12"/>
  <c r="V7366" i="12"/>
  <c r="V7367" i="12"/>
  <c r="V7368" i="12"/>
  <c r="V7369" i="12"/>
  <c r="V7370" i="12"/>
  <c r="V7371" i="12"/>
  <c r="V7372" i="12"/>
  <c r="V7373" i="12"/>
  <c r="V7374" i="12"/>
  <c r="V7375" i="12"/>
  <c r="V7376" i="12"/>
  <c r="V7377" i="12"/>
  <c r="V7378" i="12"/>
  <c r="V7379" i="12"/>
  <c r="V7380" i="12"/>
  <c r="V7381" i="12"/>
  <c r="V7382" i="12"/>
  <c r="V7383" i="12"/>
  <c r="V7384" i="12"/>
  <c r="V7385" i="12"/>
  <c r="V7386" i="12"/>
  <c r="V7387" i="12"/>
  <c r="V7388" i="12"/>
  <c r="V7389" i="12"/>
  <c r="V7390" i="12"/>
  <c r="V7391" i="12"/>
  <c r="V7392" i="12"/>
  <c r="V7393" i="12"/>
  <c r="V7394" i="12"/>
  <c r="V7395" i="12"/>
  <c r="V7396" i="12"/>
  <c r="V7397" i="12"/>
  <c r="V7398" i="12"/>
  <c r="V7399" i="12"/>
  <c r="V7400" i="12"/>
  <c r="V7401" i="12"/>
  <c r="V7402" i="12"/>
  <c r="V7403" i="12"/>
  <c r="V7404" i="12"/>
  <c r="V7405" i="12"/>
  <c r="V7406" i="12"/>
  <c r="V7407" i="12"/>
  <c r="V7408" i="12"/>
  <c r="V7409" i="12"/>
  <c r="V7410" i="12"/>
  <c r="V7411" i="12"/>
  <c r="V7412" i="12"/>
  <c r="V7413" i="12"/>
  <c r="V7414" i="12"/>
  <c r="V7415" i="12"/>
  <c r="V7416" i="12"/>
  <c r="V7417" i="12"/>
  <c r="V7418" i="12"/>
  <c r="V7419" i="12"/>
  <c r="V7420" i="12"/>
  <c r="V7421" i="12"/>
  <c r="V7422" i="12"/>
  <c r="V7423" i="12"/>
  <c r="V7424" i="12"/>
  <c r="V7425" i="12"/>
  <c r="V7426" i="12"/>
  <c r="V7427" i="12"/>
  <c r="V7428" i="12"/>
  <c r="V7429" i="12"/>
  <c r="V7430" i="12"/>
  <c r="V7431" i="12"/>
  <c r="V7432" i="12"/>
  <c r="V7433" i="12"/>
  <c r="V7434" i="12"/>
  <c r="V7435" i="12"/>
  <c r="V7436" i="12"/>
  <c r="V7437" i="12"/>
  <c r="V7438" i="12"/>
  <c r="V7439" i="12"/>
  <c r="V7440" i="12"/>
  <c r="V7441" i="12"/>
  <c r="V7442" i="12"/>
  <c r="V7443" i="12"/>
  <c r="V7444" i="12"/>
  <c r="V7445" i="12"/>
  <c r="V7446" i="12"/>
  <c r="V7447" i="12"/>
  <c r="V7448" i="12"/>
  <c r="V7449" i="12"/>
  <c r="V7450" i="12"/>
  <c r="V7451" i="12"/>
  <c r="V7452" i="12"/>
  <c r="V7453" i="12"/>
  <c r="V7454" i="12"/>
  <c r="V7455" i="12"/>
  <c r="V7456" i="12"/>
  <c r="V7457" i="12"/>
  <c r="V7458" i="12"/>
  <c r="V7459" i="12"/>
  <c r="V7460" i="12"/>
  <c r="V7461" i="12"/>
  <c r="V7462" i="12"/>
  <c r="V7463" i="12"/>
  <c r="V7464" i="12"/>
  <c r="V7465" i="12"/>
  <c r="V7466" i="12"/>
  <c r="V7467" i="12"/>
  <c r="V7468" i="12"/>
  <c r="V7469" i="12"/>
  <c r="V7470" i="12"/>
  <c r="V7471" i="12"/>
  <c r="V7472" i="12"/>
  <c r="V7473" i="12"/>
  <c r="V7474" i="12"/>
  <c r="V7475" i="12"/>
  <c r="V7476" i="12"/>
  <c r="V7477" i="12"/>
  <c r="V7478" i="12"/>
  <c r="V7479" i="12"/>
  <c r="V7480" i="12"/>
  <c r="V7481" i="12"/>
  <c r="V7482" i="12"/>
  <c r="V7483" i="12"/>
  <c r="V7484" i="12"/>
  <c r="V7485" i="12"/>
  <c r="V7486" i="12"/>
  <c r="V7487" i="12"/>
  <c r="V7488" i="12"/>
  <c r="V7489" i="12"/>
  <c r="V7490" i="12"/>
  <c r="V7491" i="12"/>
  <c r="V7492" i="12"/>
  <c r="V7493" i="12"/>
  <c r="V7494" i="12"/>
  <c r="V7495" i="12"/>
  <c r="V7496" i="12"/>
  <c r="V7497" i="12"/>
  <c r="V7498" i="12"/>
  <c r="V7499" i="12"/>
  <c r="V7500" i="12"/>
  <c r="V7501" i="12"/>
  <c r="V7502" i="12"/>
  <c r="V7503" i="12"/>
  <c r="V7504" i="12"/>
  <c r="V7505" i="12"/>
  <c r="V7506" i="12"/>
  <c r="V7507" i="12"/>
  <c r="V7508" i="12"/>
  <c r="V7509" i="12"/>
  <c r="V7510" i="12"/>
  <c r="V7511" i="12"/>
  <c r="V7512" i="12"/>
  <c r="V7513" i="12"/>
  <c r="V7514" i="12"/>
  <c r="V7515" i="12"/>
  <c r="V7516" i="12"/>
  <c r="V7517" i="12"/>
  <c r="V7518" i="12"/>
  <c r="V7519" i="12"/>
  <c r="V7520" i="12"/>
  <c r="V7521" i="12"/>
  <c r="V7522" i="12"/>
  <c r="V7523" i="12"/>
  <c r="V7524" i="12"/>
  <c r="V7525" i="12"/>
  <c r="V7526" i="12"/>
  <c r="V7527" i="12"/>
  <c r="V7528" i="12"/>
  <c r="V7529" i="12"/>
  <c r="V7530" i="12"/>
  <c r="V7531" i="12"/>
  <c r="V7532" i="12"/>
  <c r="V7533" i="12"/>
  <c r="V7534" i="12"/>
  <c r="V7535" i="12"/>
  <c r="V7536" i="12"/>
  <c r="V7537" i="12"/>
  <c r="V7538" i="12"/>
  <c r="V7539" i="12"/>
  <c r="V7540" i="12"/>
  <c r="V7541" i="12"/>
  <c r="V7542" i="12"/>
  <c r="V7543" i="12"/>
  <c r="V7544" i="12"/>
  <c r="V7545" i="12"/>
  <c r="V7546" i="12"/>
  <c r="V7547" i="12"/>
  <c r="V7548" i="12"/>
  <c r="V7549" i="12"/>
  <c r="V7550" i="12"/>
  <c r="V7551" i="12"/>
  <c r="V7552" i="12"/>
  <c r="V7553" i="12"/>
  <c r="V7554" i="12"/>
  <c r="V7555" i="12"/>
  <c r="V7556" i="12"/>
  <c r="V7557" i="12"/>
  <c r="V7558" i="12"/>
  <c r="V7559" i="12"/>
  <c r="V7560" i="12"/>
  <c r="V7561" i="12"/>
  <c r="V7562" i="12"/>
  <c r="V7563" i="12"/>
  <c r="V7564" i="12"/>
  <c r="V7565" i="12"/>
  <c r="V7566" i="12"/>
  <c r="V7567" i="12"/>
  <c r="V7568" i="12"/>
  <c r="V7569" i="12"/>
  <c r="V7570" i="12"/>
  <c r="V7571" i="12"/>
  <c r="V7572" i="12"/>
  <c r="V7573" i="12"/>
  <c r="V7574" i="12"/>
  <c r="V7575" i="12"/>
  <c r="V7576" i="12"/>
  <c r="V7577" i="12"/>
  <c r="V7578" i="12"/>
  <c r="V7579" i="12"/>
  <c r="V7580" i="12"/>
  <c r="V7581" i="12"/>
  <c r="V7582" i="12"/>
  <c r="V7583" i="12"/>
  <c r="V7584" i="12"/>
  <c r="V7585" i="12"/>
  <c r="V7586" i="12"/>
  <c r="V7587" i="12"/>
  <c r="V7588" i="12"/>
  <c r="V7589" i="12"/>
  <c r="V7590" i="12"/>
  <c r="V7591" i="12"/>
  <c r="V7592" i="12"/>
  <c r="V7593" i="12"/>
  <c r="V7594" i="12"/>
  <c r="V7595" i="12"/>
  <c r="V7596" i="12"/>
  <c r="V7597" i="12"/>
  <c r="V7598" i="12"/>
  <c r="V7599" i="12"/>
  <c r="V7600" i="12"/>
  <c r="V7601" i="12"/>
  <c r="V7602" i="12"/>
  <c r="V7603" i="12"/>
  <c r="V7604" i="12"/>
  <c r="V7605" i="12"/>
  <c r="V7606" i="12"/>
  <c r="V7607" i="12"/>
  <c r="V7608" i="12"/>
  <c r="V7609" i="12"/>
  <c r="V7610" i="12"/>
  <c r="V7611" i="12"/>
  <c r="V7612" i="12"/>
  <c r="V7613" i="12"/>
  <c r="V7614" i="12"/>
  <c r="V7615" i="12"/>
  <c r="V7616" i="12"/>
  <c r="V7617" i="12"/>
  <c r="V7618" i="12"/>
  <c r="V7619" i="12"/>
  <c r="V7620" i="12"/>
  <c r="V7621" i="12"/>
  <c r="V7622" i="12"/>
  <c r="V7623" i="12"/>
  <c r="V7624" i="12"/>
  <c r="V7625" i="12"/>
  <c r="V7626" i="12"/>
  <c r="V7627" i="12"/>
  <c r="V7628" i="12"/>
  <c r="V7629" i="12"/>
  <c r="V7630" i="12"/>
  <c r="V7631" i="12"/>
  <c r="V7632" i="12"/>
  <c r="V7633" i="12"/>
  <c r="V7634" i="12"/>
  <c r="V7635" i="12"/>
  <c r="V7636" i="12"/>
  <c r="V7637" i="12"/>
  <c r="V7638" i="12"/>
  <c r="V7639" i="12"/>
  <c r="V7640" i="12"/>
  <c r="V7641" i="12"/>
  <c r="V7642" i="12"/>
  <c r="V7643" i="12"/>
  <c r="V7644" i="12"/>
  <c r="V7645" i="12"/>
  <c r="V7646" i="12"/>
  <c r="V7647" i="12"/>
  <c r="V7648" i="12"/>
  <c r="V7649" i="12"/>
  <c r="V7650" i="12"/>
  <c r="V7651" i="12"/>
  <c r="V7652" i="12"/>
  <c r="V7653" i="12"/>
  <c r="V7654" i="12"/>
  <c r="V7655" i="12"/>
  <c r="V7656" i="12"/>
  <c r="V7657" i="12"/>
  <c r="V7658" i="12"/>
  <c r="V7659" i="12"/>
  <c r="V7660" i="12"/>
  <c r="V7661" i="12"/>
  <c r="V7662" i="12"/>
  <c r="V7663" i="12"/>
  <c r="V7664" i="12"/>
  <c r="V7665" i="12"/>
  <c r="V7666" i="12"/>
  <c r="V7667" i="12"/>
  <c r="V7668" i="12"/>
  <c r="V7669" i="12"/>
  <c r="V7670" i="12"/>
  <c r="V7671" i="12"/>
  <c r="V7672" i="12"/>
  <c r="V7673" i="12"/>
  <c r="V7674" i="12"/>
  <c r="V7675" i="12"/>
  <c r="V7676" i="12"/>
  <c r="V7677" i="12"/>
  <c r="V7678" i="12"/>
  <c r="V7679" i="12"/>
  <c r="V7680" i="12"/>
  <c r="V7681" i="12"/>
  <c r="V7682" i="12"/>
  <c r="V7683" i="12"/>
  <c r="V7684" i="12"/>
  <c r="V7685" i="12"/>
  <c r="V7686" i="12"/>
  <c r="V7687" i="12"/>
  <c r="V7688" i="12"/>
  <c r="V7689" i="12"/>
  <c r="V7690" i="12"/>
  <c r="V7691" i="12"/>
  <c r="V7692" i="12"/>
  <c r="V7693" i="12"/>
  <c r="V7694" i="12"/>
  <c r="V7695" i="12"/>
  <c r="V7696" i="12"/>
  <c r="V7697" i="12"/>
  <c r="V7698" i="12"/>
  <c r="V7699" i="12"/>
  <c r="V7700" i="12"/>
  <c r="V7701" i="12"/>
  <c r="V7702" i="12"/>
  <c r="V7703" i="12"/>
  <c r="V7704" i="12"/>
  <c r="V7705" i="12"/>
  <c r="V7706" i="12"/>
  <c r="V7707" i="12"/>
  <c r="V7708" i="12"/>
  <c r="V7709" i="12"/>
  <c r="V7710" i="12"/>
  <c r="V7711" i="12"/>
  <c r="V7712" i="12"/>
  <c r="V7713" i="12"/>
  <c r="V7714" i="12"/>
  <c r="V7715" i="12"/>
  <c r="V7716" i="12"/>
  <c r="V7717" i="12"/>
  <c r="V7718" i="12"/>
  <c r="V7719" i="12"/>
  <c r="V7720" i="12"/>
  <c r="V7721" i="12"/>
  <c r="V7722" i="12"/>
  <c r="V7723" i="12"/>
  <c r="V7724" i="12"/>
  <c r="V7725" i="12"/>
  <c r="V7726" i="12"/>
  <c r="V7727" i="12"/>
  <c r="V7728" i="12"/>
  <c r="V7729" i="12"/>
  <c r="V7730" i="12"/>
  <c r="V7731" i="12"/>
  <c r="V7732" i="12"/>
  <c r="V7733" i="12"/>
  <c r="V7734" i="12"/>
  <c r="V7735" i="12"/>
  <c r="V7736" i="12"/>
  <c r="V7737" i="12"/>
  <c r="V7738" i="12"/>
  <c r="V7739" i="12"/>
  <c r="V7740" i="12"/>
  <c r="V7741" i="12"/>
  <c r="V7742" i="12"/>
  <c r="V7743" i="12"/>
  <c r="V7744" i="12"/>
  <c r="V7745" i="12"/>
  <c r="V7746" i="12"/>
  <c r="V7747" i="12"/>
  <c r="V7748" i="12"/>
  <c r="V7749" i="12"/>
  <c r="V7750" i="12"/>
  <c r="V7751" i="12"/>
  <c r="V7752" i="12"/>
  <c r="V7753" i="12"/>
  <c r="V7754" i="12"/>
  <c r="V7755" i="12"/>
  <c r="V7756" i="12"/>
  <c r="V7757" i="12"/>
  <c r="V7758" i="12"/>
  <c r="V7759" i="12"/>
  <c r="V7760" i="12"/>
  <c r="V7761" i="12"/>
  <c r="V7762" i="12"/>
  <c r="V7763" i="12"/>
  <c r="V7764" i="12"/>
  <c r="V7765" i="12"/>
  <c r="V7766" i="12"/>
  <c r="V7767" i="12"/>
  <c r="V7768" i="12"/>
  <c r="V7769" i="12"/>
  <c r="V7770" i="12"/>
  <c r="V7771" i="12"/>
  <c r="V7772" i="12"/>
  <c r="V7773" i="12"/>
  <c r="V7774" i="12"/>
  <c r="V7775" i="12"/>
  <c r="V7776" i="12"/>
  <c r="V7777" i="12"/>
  <c r="V7778" i="12"/>
  <c r="V7779" i="12"/>
  <c r="V7780" i="12"/>
  <c r="V7781" i="12"/>
  <c r="V7782" i="12"/>
  <c r="V7783" i="12"/>
  <c r="V7784" i="12"/>
  <c r="V7785" i="12"/>
  <c r="V7786" i="12"/>
  <c r="V7787" i="12"/>
  <c r="V7788" i="12"/>
  <c r="V7789" i="12"/>
  <c r="V7790" i="12"/>
  <c r="V7791" i="12"/>
  <c r="V7792" i="12"/>
  <c r="V7793" i="12"/>
  <c r="V7794" i="12"/>
  <c r="V7795" i="12"/>
  <c r="V7796" i="12"/>
  <c r="V7797" i="12"/>
  <c r="V7798" i="12"/>
  <c r="V7799" i="12"/>
  <c r="V7800" i="12"/>
  <c r="V7801" i="12"/>
  <c r="V7802" i="12"/>
  <c r="V7803" i="12"/>
  <c r="V7804" i="12"/>
  <c r="V7805" i="12"/>
  <c r="V7806" i="12"/>
  <c r="V7807" i="12"/>
  <c r="V7808" i="12"/>
  <c r="V7809" i="12"/>
  <c r="V7810" i="12"/>
  <c r="V7811" i="12"/>
  <c r="V7812" i="12"/>
  <c r="V7813" i="12"/>
  <c r="V7814" i="12"/>
  <c r="V7815" i="12"/>
  <c r="V7816" i="12"/>
  <c r="V7817" i="12"/>
  <c r="V7818" i="12"/>
  <c r="V7819" i="12"/>
  <c r="V7820" i="12"/>
  <c r="V7821" i="12"/>
  <c r="V7822" i="12"/>
  <c r="V7823" i="12"/>
  <c r="V7824" i="12"/>
  <c r="V7825" i="12"/>
  <c r="V7826" i="12"/>
  <c r="V7827" i="12"/>
  <c r="V7828" i="12"/>
  <c r="V7829" i="12"/>
  <c r="V7830" i="12"/>
  <c r="V7831" i="12"/>
  <c r="V7832" i="12"/>
  <c r="V7833" i="12"/>
  <c r="V7834" i="12"/>
  <c r="V7835" i="12"/>
  <c r="V7836" i="12"/>
  <c r="V7837" i="12"/>
  <c r="V7838" i="12"/>
  <c r="V7839" i="12"/>
  <c r="V7840" i="12"/>
  <c r="V7841" i="12"/>
  <c r="V7842" i="12"/>
  <c r="V7843" i="12"/>
  <c r="V7844" i="12"/>
  <c r="V7845" i="12"/>
  <c r="V7846" i="12"/>
  <c r="V7847" i="12"/>
  <c r="V7848" i="12"/>
  <c r="V7849" i="12"/>
  <c r="V7850" i="12"/>
  <c r="V7851" i="12"/>
  <c r="V7852" i="12"/>
  <c r="V7853" i="12"/>
  <c r="V7854" i="12"/>
  <c r="V7855" i="12"/>
  <c r="V7856" i="12"/>
  <c r="V7857" i="12"/>
  <c r="V7858" i="12"/>
  <c r="V7859" i="12"/>
  <c r="V7860" i="12"/>
  <c r="V7861" i="12"/>
  <c r="V7862" i="12"/>
  <c r="V7863" i="12"/>
  <c r="V7864" i="12"/>
  <c r="V7865" i="12"/>
  <c r="V7866" i="12"/>
  <c r="V7867" i="12"/>
  <c r="V7868" i="12"/>
  <c r="V7869" i="12"/>
  <c r="V7870" i="12"/>
  <c r="V7871" i="12"/>
  <c r="V7872" i="12"/>
  <c r="V7873" i="12"/>
  <c r="V7874" i="12"/>
  <c r="V7875" i="12"/>
  <c r="V7876" i="12"/>
  <c r="V7877" i="12"/>
  <c r="V7878" i="12"/>
  <c r="V7879" i="12"/>
  <c r="V7880" i="12"/>
  <c r="V7881" i="12"/>
  <c r="V7882" i="12"/>
  <c r="V7883" i="12"/>
  <c r="V7884" i="12"/>
  <c r="V7885" i="12"/>
  <c r="V7886" i="12"/>
  <c r="V7887" i="12"/>
  <c r="V7888" i="12"/>
  <c r="V7889" i="12"/>
  <c r="V7890" i="12"/>
  <c r="V7891" i="12"/>
  <c r="V7892" i="12"/>
  <c r="V7893" i="12"/>
  <c r="V7894" i="12"/>
  <c r="V7895" i="12"/>
  <c r="V7896" i="12"/>
  <c r="V7897" i="12"/>
  <c r="V7898" i="12"/>
  <c r="V7899" i="12"/>
  <c r="V7900" i="12"/>
  <c r="V7901" i="12"/>
  <c r="V7902" i="12"/>
  <c r="V7903" i="12"/>
  <c r="V7904" i="12"/>
  <c r="V7905" i="12"/>
  <c r="V7906" i="12"/>
  <c r="V7907" i="12"/>
  <c r="V7908" i="12"/>
  <c r="V7909" i="12"/>
  <c r="V7910" i="12"/>
  <c r="V7911" i="12"/>
  <c r="V7912" i="12"/>
  <c r="V7913" i="12"/>
  <c r="V7914" i="12"/>
  <c r="V7915" i="12"/>
  <c r="V7916" i="12"/>
  <c r="V7917" i="12"/>
  <c r="V7918" i="12"/>
  <c r="V7919" i="12"/>
  <c r="V7920" i="12"/>
  <c r="V7921" i="12"/>
  <c r="V7922" i="12"/>
  <c r="V7923" i="12"/>
  <c r="V7924" i="12"/>
  <c r="V7925" i="12"/>
  <c r="V7926" i="12"/>
  <c r="V7927" i="12"/>
  <c r="V7928" i="12"/>
  <c r="V7929" i="12"/>
  <c r="V7930" i="12"/>
  <c r="V7931" i="12"/>
  <c r="V7932" i="12"/>
  <c r="V7933" i="12"/>
  <c r="V7934" i="12"/>
  <c r="V7935" i="12"/>
  <c r="V7936" i="12"/>
  <c r="V7937" i="12"/>
  <c r="V7938" i="12"/>
  <c r="V7939" i="12"/>
  <c r="V7940" i="12"/>
  <c r="V7941" i="12"/>
  <c r="V7942" i="12"/>
  <c r="V7943" i="12"/>
  <c r="V7944" i="12"/>
  <c r="V7945" i="12"/>
  <c r="V7946" i="12"/>
  <c r="V7947" i="12"/>
  <c r="V7948" i="12"/>
  <c r="V7949" i="12"/>
  <c r="V7950" i="12"/>
  <c r="V7951" i="12"/>
  <c r="V7952" i="12"/>
  <c r="V7953" i="12"/>
  <c r="V7954" i="12"/>
  <c r="V7955" i="12"/>
  <c r="V7956" i="12"/>
  <c r="V7957" i="12"/>
  <c r="V7958" i="12"/>
  <c r="V7959" i="12"/>
  <c r="V7960" i="12"/>
  <c r="V7961" i="12"/>
  <c r="V7962" i="12"/>
  <c r="V7963" i="12"/>
  <c r="V7964" i="12"/>
  <c r="V7965" i="12"/>
  <c r="V7966" i="12"/>
  <c r="V7967" i="12"/>
  <c r="V7968" i="12"/>
  <c r="V7969" i="12"/>
  <c r="V7970" i="12"/>
  <c r="V7971" i="12"/>
  <c r="V7972" i="12"/>
  <c r="V7973" i="12"/>
  <c r="V7974" i="12"/>
  <c r="V7975" i="12"/>
  <c r="V7976" i="12"/>
  <c r="V7977" i="12"/>
  <c r="V7978" i="12"/>
  <c r="V7979" i="12"/>
  <c r="V7980" i="12"/>
  <c r="V7981" i="12"/>
  <c r="V7982" i="12"/>
  <c r="V7983" i="12"/>
  <c r="V7984" i="12"/>
  <c r="V7985" i="12"/>
  <c r="V7986" i="12"/>
  <c r="V7987" i="12"/>
  <c r="V7988" i="12"/>
  <c r="V7989" i="12"/>
  <c r="V7990" i="12"/>
  <c r="V7991" i="12"/>
  <c r="V7992" i="12"/>
  <c r="V7993" i="12"/>
  <c r="V7994" i="12"/>
  <c r="V7995" i="12"/>
  <c r="V7996" i="12"/>
  <c r="V7997" i="12"/>
  <c r="V7998" i="12"/>
  <c r="V7999" i="12"/>
  <c r="V8000" i="12"/>
  <c r="V8001" i="12"/>
  <c r="V8002" i="12"/>
  <c r="V8003" i="12"/>
  <c r="V8004" i="12"/>
  <c r="V8005" i="12"/>
  <c r="V8006" i="12"/>
  <c r="V8007" i="12"/>
  <c r="V8008" i="12"/>
  <c r="V8009" i="12"/>
  <c r="V8010" i="12"/>
  <c r="V8011" i="12"/>
  <c r="V8012" i="12"/>
  <c r="V8013" i="12"/>
  <c r="V8014" i="12"/>
  <c r="V8015" i="12"/>
  <c r="V8016" i="12"/>
  <c r="V8017" i="12"/>
  <c r="V8018" i="12"/>
  <c r="V8019" i="12"/>
  <c r="V8020" i="12"/>
  <c r="V8021" i="12"/>
  <c r="V8022" i="12"/>
  <c r="V8023" i="12"/>
  <c r="V8024" i="12"/>
  <c r="V8025" i="12"/>
  <c r="V8026" i="12"/>
  <c r="V8027" i="12"/>
  <c r="V8028" i="12"/>
  <c r="V8029" i="12"/>
  <c r="V8030" i="12"/>
  <c r="V8031" i="12"/>
  <c r="V8032" i="12"/>
  <c r="V8033" i="12"/>
  <c r="V8034" i="12"/>
  <c r="V8035" i="12"/>
  <c r="V8036" i="12"/>
  <c r="V8037" i="12"/>
  <c r="V8038" i="12"/>
  <c r="V8039" i="12"/>
  <c r="V8040" i="12"/>
  <c r="V8041" i="12"/>
  <c r="V8042" i="12"/>
  <c r="V8043" i="12"/>
  <c r="V8044" i="12"/>
  <c r="V8045" i="12"/>
  <c r="V8046" i="12"/>
  <c r="V8047" i="12"/>
  <c r="V8048" i="12"/>
  <c r="V8049" i="12"/>
  <c r="V8050" i="12"/>
  <c r="V8051" i="12"/>
  <c r="V8052" i="12"/>
  <c r="V8053" i="12"/>
  <c r="V8054" i="12"/>
  <c r="V8055" i="12"/>
  <c r="V8056" i="12"/>
  <c r="V8057" i="12"/>
  <c r="V8058" i="12"/>
  <c r="V8059" i="12"/>
  <c r="V8060" i="12"/>
  <c r="V8061" i="12"/>
  <c r="V8062" i="12"/>
  <c r="V8063" i="12"/>
  <c r="V8064" i="12"/>
  <c r="V8065" i="12"/>
  <c r="V8066" i="12"/>
  <c r="V8067" i="12"/>
  <c r="V8068" i="12"/>
  <c r="V8069" i="12"/>
  <c r="V8070" i="12"/>
  <c r="V8071" i="12"/>
  <c r="V8072" i="12"/>
  <c r="V8073" i="12"/>
  <c r="V8074" i="12"/>
  <c r="V8075" i="12"/>
  <c r="V8076" i="12"/>
  <c r="V8077" i="12"/>
  <c r="V8078" i="12"/>
  <c r="V8079" i="12"/>
  <c r="V8080" i="12"/>
  <c r="V8081" i="12"/>
  <c r="V8082" i="12"/>
  <c r="V8083" i="12"/>
  <c r="V8084" i="12"/>
  <c r="V8085" i="12"/>
  <c r="V8086" i="12"/>
  <c r="V8087" i="12"/>
  <c r="V8088" i="12"/>
  <c r="V8089" i="12"/>
  <c r="V8090" i="12"/>
  <c r="V8091" i="12"/>
  <c r="V8092" i="12"/>
  <c r="V8093" i="12"/>
  <c r="V8094" i="12"/>
  <c r="V8095" i="12"/>
  <c r="V8096" i="12"/>
  <c r="V8097" i="12"/>
  <c r="V8098" i="12"/>
  <c r="V8099" i="12"/>
  <c r="V8100" i="12"/>
  <c r="V8101" i="12"/>
  <c r="V8102" i="12"/>
  <c r="V8103" i="12"/>
  <c r="V8104" i="12"/>
  <c r="V8105" i="12"/>
  <c r="V8106" i="12"/>
  <c r="V8107" i="12"/>
  <c r="V8108" i="12"/>
  <c r="V8109" i="12"/>
  <c r="V8110" i="12"/>
  <c r="V8111" i="12"/>
  <c r="V8112" i="12"/>
  <c r="V8113" i="12"/>
  <c r="V8114" i="12"/>
  <c r="V8115" i="12"/>
  <c r="V8116" i="12"/>
  <c r="V8117" i="12"/>
  <c r="V8118" i="12"/>
  <c r="V8119" i="12"/>
  <c r="V8120" i="12"/>
  <c r="V8121" i="12"/>
  <c r="V8122" i="12"/>
  <c r="V8123" i="12"/>
  <c r="V8124" i="12"/>
  <c r="V8125" i="12"/>
  <c r="V8126" i="12"/>
  <c r="V8127" i="12"/>
  <c r="V8128" i="12"/>
  <c r="V8129" i="12"/>
  <c r="V8130" i="12"/>
  <c r="V8131" i="12"/>
  <c r="V8132" i="12"/>
  <c r="V8133" i="12"/>
  <c r="V8134" i="12"/>
  <c r="V8135" i="12"/>
  <c r="V8136" i="12"/>
  <c r="V8137" i="12"/>
  <c r="V8138" i="12"/>
  <c r="V8139" i="12"/>
  <c r="V8140" i="12"/>
  <c r="V8141" i="12"/>
  <c r="V8142" i="12"/>
  <c r="V8143" i="12"/>
  <c r="V8144" i="12"/>
  <c r="V8145" i="12"/>
  <c r="V8146" i="12"/>
  <c r="V8147" i="12"/>
  <c r="V8148" i="12"/>
  <c r="V8149" i="12"/>
  <c r="V8150" i="12"/>
  <c r="V8151" i="12"/>
  <c r="V8152" i="12"/>
  <c r="V8153" i="12"/>
  <c r="V8154" i="12"/>
  <c r="V8155" i="12"/>
  <c r="V8156" i="12"/>
  <c r="V8157" i="12"/>
  <c r="V8158" i="12"/>
  <c r="V8159" i="12"/>
  <c r="V8160" i="12"/>
  <c r="V8161" i="12"/>
  <c r="V8162" i="12"/>
  <c r="V8163" i="12"/>
  <c r="V8164" i="12"/>
  <c r="V8165" i="12"/>
  <c r="V8166" i="12"/>
  <c r="V8167" i="12"/>
  <c r="V8168" i="12"/>
  <c r="V8169" i="12"/>
  <c r="V8170" i="12"/>
  <c r="V8171" i="12"/>
  <c r="V8172" i="12"/>
  <c r="V8173" i="12"/>
  <c r="V8174" i="12"/>
  <c r="V8175" i="12"/>
  <c r="V8176" i="12"/>
  <c r="V8177" i="12"/>
  <c r="V8178" i="12"/>
  <c r="V8179" i="12"/>
  <c r="V8180" i="12"/>
  <c r="V8181" i="12"/>
  <c r="V8182" i="12"/>
  <c r="V8183" i="12"/>
  <c r="V8184" i="12"/>
  <c r="V8185" i="12"/>
  <c r="V8186" i="12"/>
  <c r="V8187" i="12"/>
  <c r="V8188" i="12"/>
  <c r="V8189" i="12"/>
  <c r="V8190" i="12"/>
  <c r="V8191" i="12"/>
  <c r="V8192" i="12"/>
  <c r="V8193" i="12"/>
  <c r="V8194" i="12"/>
  <c r="V8195" i="12"/>
  <c r="V8196" i="12"/>
  <c r="V8197" i="12"/>
  <c r="V8198" i="12"/>
  <c r="V8199" i="12"/>
  <c r="V8200" i="12"/>
  <c r="V8201" i="12"/>
  <c r="V8202" i="12"/>
  <c r="V8203" i="12"/>
  <c r="V8204" i="12"/>
  <c r="V8205" i="12"/>
  <c r="V8206" i="12"/>
  <c r="V8207" i="12"/>
  <c r="V8208" i="12"/>
  <c r="V8209" i="12"/>
  <c r="V8210" i="12"/>
  <c r="V8211" i="12"/>
  <c r="V8212" i="12"/>
  <c r="V8213" i="12"/>
  <c r="V8214" i="12"/>
  <c r="V8215" i="12"/>
  <c r="V8216" i="12"/>
  <c r="V8217" i="12"/>
  <c r="V8218" i="12"/>
  <c r="V8219" i="12"/>
  <c r="V8220" i="12"/>
  <c r="V8221" i="12"/>
  <c r="V8222" i="12"/>
  <c r="V8223" i="12"/>
  <c r="V8224" i="12"/>
  <c r="V8225" i="12"/>
  <c r="V8226" i="12"/>
  <c r="V8227" i="12"/>
  <c r="V8228" i="12"/>
  <c r="V8229" i="12"/>
  <c r="V8230" i="12"/>
  <c r="V8231" i="12"/>
  <c r="V8232" i="12"/>
  <c r="V8233" i="12"/>
  <c r="V8234" i="12"/>
  <c r="V8235" i="12"/>
  <c r="V8236" i="12"/>
  <c r="V8237" i="12"/>
  <c r="V8238" i="12"/>
  <c r="V8239" i="12"/>
  <c r="V8240" i="12"/>
  <c r="V8241" i="12"/>
  <c r="V8242" i="12"/>
  <c r="V8243" i="12"/>
  <c r="V8244" i="12"/>
  <c r="V8245" i="12"/>
  <c r="V8246" i="12"/>
  <c r="V8247" i="12"/>
  <c r="V8248" i="12"/>
  <c r="V8249" i="12"/>
  <c r="V8250" i="12"/>
  <c r="V8251" i="12"/>
  <c r="V8252" i="12"/>
  <c r="V8253" i="12"/>
  <c r="V8254" i="12"/>
  <c r="V8255" i="12"/>
  <c r="V8256" i="12"/>
  <c r="V8257" i="12"/>
  <c r="V8258" i="12"/>
  <c r="V8259" i="12"/>
  <c r="V8260" i="12"/>
  <c r="V8261" i="12"/>
  <c r="V8262" i="12"/>
  <c r="V8263" i="12"/>
  <c r="V8264" i="12"/>
  <c r="V8265" i="12"/>
  <c r="V8266" i="12"/>
  <c r="V8267" i="12"/>
  <c r="V8268" i="12"/>
  <c r="V8269" i="12"/>
  <c r="V8270" i="12"/>
  <c r="V8271" i="12"/>
  <c r="V8272" i="12"/>
  <c r="V8273" i="12"/>
  <c r="V8274" i="12"/>
  <c r="V8275" i="12"/>
  <c r="V8276" i="12"/>
  <c r="V8277" i="12"/>
  <c r="V8278" i="12"/>
  <c r="V8279" i="12"/>
  <c r="V8280" i="12"/>
  <c r="V8281" i="12"/>
  <c r="V8282" i="12"/>
  <c r="V8283" i="12"/>
  <c r="V8284" i="12"/>
  <c r="V8285" i="12"/>
  <c r="V8286" i="12"/>
  <c r="V8287" i="12"/>
  <c r="V8288" i="12"/>
  <c r="V8289" i="12"/>
  <c r="V8290" i="12"/>
  <c r="V8291" i="12"/>
  <c r="V8292" i="12"/>
  <c r="V8293" i="12"/>
  <c r="V8294" i="12"/>
  <c r="V8295" i="12"/>
  <c r="V8296" i="12"/>
  <c r="V8297" i="12"/>
  <c r="V8298" i="12"/>
  <c r="V8299" i="12"/>
  <c r="V8300" i="12"/>
  <c r="V8301" i="12"/>
  <c r="V8302" i="12"/>
  <c r="V8303" i="12"/>
  <c r="V8304" i="12"/>
  <c r="V8305" i="12"/>
  <c r="V8306" i="12"/>
  <c r="V8307" i="12"/>
  <c r="V8308" i="12"/>
  <c r="V8309" i="12"/>
  <c r="V8310" i="12"/>
  <c r="V8311" i="12"/>
  <c r="V8312" i="12"/>
  <c r="V8313" i="12"/>
  <c r="V8314" i="12"/>
  <c r="V8315" i="12"/>
  <c r="V8316" i="12"/>
  <c r="V8317" i="12"/>
  <c r="V8318" i="12"/>
  <c r="V8319" i="12"/>
  <c r="V8320" i="12"/>
  <c r="V8321" i="12"/>
  <c r="V8322" i="12"/>
  <c r="V8323" i="12"/>
  <c r="V8324" i="12"/>
  <c r="V8325" i="12"/>
  <c r="V8326" i="12"/>
  <c r="V8327" i="12"/>
  <c r="V8328" i="12"/>
  <c r="V8329" i="12"/>
  <c r="V8330" i="12"/>
  <c r="V8331" i="12"/>
  <c r="V8332" i="12"/>
  <c r="V8333" i="12"/>
  <c r="V8334" i="12"/>
  <c r="V8335" i="12"/>
  <c r="V8336" i="12"/>
  <c r="V8337" i="12"/>
  <c r="V8338" i="12"/>
  <c r="V8339" i="12"/>
  <c r="V8340" i="12"/>
  <c r="V8341" i="12"/>
  <c r="V8342" i="12"/>
  <c r="V8343" i="12"/>
  <c r="V8344" i="12"/>
  <c r="V8345" i="12"/>
  <c r="V8346" i="12"/>
  <c r="V8347" i="12"/>
  <c r="V8348" i="12"/>
  <c r="V8349" i="12"/>
  <c r="V8350" i="12"/>
  <c r="V8351" i="12"/>
  <c r="V8352" i="12"/>
  <c r="V8353" i="12"/>
  <c r="V8354" i="12"/>
  <c r="V8355" i="12"/>
  <c r="V8356" i="12"/>
  <c r="V8357" i="12"/>
  <c r="V8358" i="12"/>
  <c r="V8359" i="12"/>
  <c r="V8360" i="12"/>
  <c r="V8361" i="12"/>
  <c r="V8362" i="12"/>
  <c r="V8363" i="12"/>
  <c r="V8364" i="12"/>
  <c r="V8365" i="12"/>
  <c r="V8366" i="12"/>
  <c r="V8367" i="12"/>
  <c r="V8368" i="12"/>
  <c r="V8369" i="12"/>
  <c r="V8370" i="12"/>
  <c r="V8371" i="12"/>
  <c r="V8372" i="12"/>
  <c r="V8373" i="12"/>
  <c r="V8374" i="12"/>
  <c r="V8375" i="12"/>
  <c r="V8376" i="12"/>
  <c r="V8377" i="12"/>
  <c r="V8378" i="12"/>
  <c r="V8379" i="12"/>
  <c r="V8380" i="12"/>
  <c r="V8381" i="12"/>
  <c r="V8382" i="12"/>
  <c r="V8383" i="12"/>
  <c r="V8384" i="12"/>
  <c r="V8385" i="12"/>
  <c r="V8386" i="12"/>
  <c r="V8387" i="12"/>
  <c r="V8388" i="12"/>
  <c r="V8389" i="12"/>
  <c r="V8390" i="12"/>
  <c r="V8391" i="12"/>
  <c r="V8392" i="12"/>
  <c r="V8393" i="12"/>
  <c r="V8394" i="12"/>
  <c r="V8395" i="12"/>
  <c r="V8396" i="12"/>
  <c r="V8397" i="12"/>
  <c r="V8398" i="12"/>
  <c r="V8399" i="12"/>
  <c r="V8400" i="12"/>
  <c r="V8401" i="12"/>
  <c r="V8402" i="12"/>
  <c r="V8403" i="12"/>
  <c r="V8404" i="12"/>
  <c r="V8405" i="12"/>
  <c r="V8406" i="12"/>
  <c r="V8407" i="12"/>
  <c r="V8408" i="12"/>
  <c r="V8409" i="12"/>
  <c r="V8410" i="12"/>
  <c r="V8411" i="12"/>
  <c r="V8412" i="12"/>
  <c r="V8413" i="12"/>
  <c r="V8414" i="12"/>
  <c r="V8415" i="12"/>
  <c r="V8416" i="12"/>
  <c r="V8417" i="12"/>
  <c r="V8418" i="12"/>
  <c r="V8419" i="12"/>
  <c r="V8420" i="12"/>
  <c r="V8421" i="12"/>
  <c r="V8422" i="12"/>
  <c r="V8423" i="12"/>
  <c r="V8424" i="12"/>
  <c r="V8425" i="12"/>
  <c r="V8426" i="12"/>
  <c r="V8427" i="12"/>
  <c r="V8428" i="12"/>
  <c r="V8429" i="12"/>
  <c r="V8430" i="12"/>
  <c r="V8431" i="12"/>
  <c r="V8432" i="12"/>
  <c r="V8433" i="12"/>
  <c r="V8434" i="12"/>
  <c r="V8435" i="12"/>
  <c r="V8436" i="12"/>
  <c r="V8437" i="12"/>
  <c r="V8438" i="12"/>
  <c r="V8439" i="12"/>
  <c r="V8440" i="12"/>
  <c r="V8441" i="12"/>
  <c r="V8442" i="12"/>
  <c r="V8443" i="12"/>
  <c r="V8444" i="12"/>
  <c r="V8445" i="12"/>
  <c r="V8446" i="12"/>
  <c r="V8447" i="12"/>
  <c r="V8448" i="12"/>
  <c r="V8449" i="12"/>
  <c r="V8450" i="12"/>
  <c r="V8451" i="12"/>
  <c r="V8452" i="12"/>
  <c r="V8453" i="12"/>
  <c r="V8454" i="12"/>
  <c r="V8455" i="12"/>
  <c r="V8456" i="12"/>
  <c r="V8457" i="12"/>
  <c r="V8458" i="12"/>
  <c r="V8459" i="12"/>
  <c r="V8460" i="12"/>
  <c r="V8461" i="12"/>
  <c r="V8462" i="12"/>
  <c r="V8463" i="12"/>
  <c r="V8464" i="12"/>
  <c r="V8465" i="12"/>
  <c r="V8466" i="12"/>
  <c r="V8467" i="12"/>
  <c r="V8468" i="12"/>
  <c r="V8469" i="12"/>
  <c r="V8470" i="12"/>
  <c r="V8471" i="12"/>
  <c r="V8472" i="12"/>
  <c r="V8473" i="12"/>
  <c r="V8474" i="12"/>
  <c r="V8475" i="12"/>
  <c r="V8476" i="12"/>
  <c r="V8477" i="12"/>
  <c r="V8478" i="12"/>
  <c r="V8479" i="12"/>
  <c r="V8480" i="12"/>
  <c r="V8481" i="12"/>
  <c r="V8482" i="12"/>
  <c r="V8483" i="12"/>
  <c r="V8484" i="12"/>
  <c r="V8485" i="12"/>
  <c r="V8486" i="12"/>
  <c r="V8487" i="12"/>
  <c r="V8488" i="12"/>
  <c r="V8489" i="12"/>
  <c r="V8490" i="12"/>
  <c r="V8491" i="12"/>
  <c r="V8492" i="12"/>
  <c r="V8493" i="12"/>
  <c r="V8494" i="12"/>
  <c r="V8495" i="12"/>
  <c r="V8496" i="12"/>
  <c r="V8497" i="12"/>
  <c r="V8498" i="12"/>
  <c r="V8499" i="12"/>
  <c r="V8500" i="12"/>
  <c r="V8501" i="12"/>
  <c r="V8502" i="12"/>
  <c r="V8503" i="12"/>
  <c r="V8504" i="12"/>
  <c r="V8505" i="12"/>
  <c r="V8506" i="12"/>
  <c r="V8507" i="12"/>
  <c r="V8508" i="12"/>
  <c r="V8509" i="12"/>
  <c r="V8510" i="12"/>
  <c r="V8511" i="12"/>
  <c r="V8512" i="12"/>
  <c r="V8513" i="12"/>
  <c r="V8514" i="12"/>
  <c r="V8515" i="12"/>
  <c r="V8516" i="12"/>
  <c r="V8517" i="12"/>
  <c r="V8518" i="12"/>
  <c r="V8519" i="12"/>
  <c r="V8520" i="12"/>
  <c r="V8521" i="12"/>
  <c r="V8522" i="12"/>
  <c r="V8523" i="12"/>
  <c r="V8524" i="12"/>
  <c r="V8525" i="12"/>
  <c r="V8526" i="12"/>
  <c r="V8527" i="12"/>
  <c r="V8528" i="12"/>
  <c r="V8529" i="12"/>
  <c r="V8530" i="12"/>
  <c r="V8531" i="12"/>
  <c r="V8532" i="12"/>
  <c r="V8533" i="12"/>
  <c r="V8534" i="12"/>
  <c r="V8535" i="12"/>
  <c r="V8536" i="12"/>
  <c r="V8537" i="12"/>
  <c r="V8538" i="12"/>
  <c r="V8539" i="12"/>
  <c r="V8540" i="12"/>
  <c r="V8541" i="12"/>
  <c r="V8542" i="12"/>
  <c r="V8543" i="12"/>
  <c r="V8544" i="12"/>
  <c r="V8545" i="12"/>
  <c r="V8546" i="12"/>
  <c r="V8547" i="12"/>
  <c r="V8548" i="12"/>
  <c r="V8549" i="12"/>
  <c r="V8550" i="12"/>
  <c r="V8551" i="12"/>
  <c r="V8552" i="12"/>
  <c r="V8553" i="12"/>
  <c r="V8554" i="12"/>
  <c r="V8555" i="12"/>
  <c r="V8556" i="12"/>
  <c r="V8557" i="12"/>
  <c r="V8558" i="12"/>
  <c r="V8559" i="12"/>
  <c r="V8560" i="12"/>
  <c r="V8561" i="12"/>
  <c r="V8562" i="12"/>
  <c r="V8563" i="12"/>
  <c r="V8564" i="12"/>
  <c r="V8565" i="12"/>
  <c r="V8566" i="12"/>
  <c r="V8567" i="12"/>
  <c r="V8568" i="12"/>
  <c r="V8569" i="12"/>
  <c r="V8570" i="12"/>
  <c r="V8571" i="12"/>
  <c r="V8572" i="12"/>
  <c r="V8573" i="12"/>
  <c r="V8574" i="12"/>
  <c r="V8575" i="12"/>
  <c r="V8576" i="12"/>
  <c r="V8577" i="12"/>
  <c r="V8578" i="12"/>
  <c r="V8579" i="12"/>
  <c r="V8580" i="12"/>
  <c r="V8581" i="12"/>
  <c r="V8582" i="12"/>
  <c r="V8583" i="12"/>
  <c r="V8584" i="12"/>
  <c r="V8585" i="12"/>
  <c r="V8586" i="12"/>
  <c r="V8587" i="12"/>
  <c r="V8588" i="12"/>
  <c r="V8589" i="12"/>
  <c r="V8590" i="12"/>
  <c r="V8591" i="12"/>
  <c r="V8592" i="12"/>
  <c r="V8593" i="12"/>
  <c r="V8594" i="12"/>
  <c r="V8595" i="12"/>
  <c r="V8596" i="12"/>
  <c r="V8597" i="12"/>
  <c r="V8598" i="12"/>
  <c r="V8599" i="12"/>
  <c r="V8600" i="12"/>
  <c r="V8601" i="12"/>
  <c r="V8602" i="12"/>
  <c r="V8603" i="12"/>
  <c r="V8604" i="12"/>
  <c r="V8605" i="12"/>
  <c r="V8606" i="12"/>
  <c r="V8607" i="12"/>
  <c r="V8608" i="12"/>
  <c r="V8609" i="12"/>
  <c r="V8610" i="12"/>
  <c r="V8611" i="12"/>
  <c r="V8612" i="12"/>
  <c r="V8613" i="12"/>
  <c r="V8614" i="12"/>
  <c r="V8615" i="12"/>
  <c r="V8616" i="12"/>
  <c r="V8617" i="12"/>
  <c r="V8618" i="12"/>
  <c r="V8619" i="12"/>
  <c r="V8620" i="12"/>
  <c r="V8621" i="12"/>
  <c r="V8622" i="12"/>
  <c r="V8623" i="12"/>
  <c r="V8624" i="12"/>
  <c r="V8625" i="12"/>
  <c r="V8626" i="12"/>
  <c r="V8627" i="12"/>
  <c r="V8628" i="12"/>
  <c r="V8629" i="12"/>
  <c r="V8630" i="12"/>
  <c r="V8631" i="12"/>
  <c r="V8632" i="12"/>
  <c r="V8633" i="12"/>
  <c r="V8634" i="12"/>
  <c r="V8635" i="12"/>
  <c r="V8636" i="12"/>
  <c r="V8637" i="12"/>
  <c r="V8638" i="12"/>
  <c r="V8639" i="12"/>
  <c r="V8640" i="12"/>
  <c r="V8641" i="12"/>
  <c r="V8642" i="12"/>
  <c r="V8643" i="12"/>
  <c r="V8644" i="12"/>
  <c r="V8645" i="12"/>
  <c r="V8646" i="12"/>
  <c r="V8647" i="12"/>
  <c r="V8648" i="12"/>
  <c r="V8649" i="12"/>
  <c r="V8650" i="12"/>
  <c r="V8651" i="12"/>
  <c r="V8652" i="12"/>
  <c r="V8653" i="12"/>
  <c r="V8654" i="12"/>
  <c r="V8655" i="12"/>
  <c r="V8656" i="12"/>
  <c r="V8657" i="12"/>
  <c r="V8658" i="12"/>
  <c r="V8659" i="12"/>
  <c r="V8660" i="12"/>
  <c r="V8661" i="12"/>
  <c r="V8662" i="12"/>
  <c r="V8663" i="12"/>
  <c r="V8664" i="12"/>
  <c r="V8665" i="12"/>
  <c r="V8666" i="12"/>
  <c r="V8667" i="12"/>
  <c r="V8668" i="12"/>
  <c r="V8669" i="12"/>
  <c r="V8670" i="12"/>
  <c r="V8671" i="12"/>
  <c r="V8672" i="12"/>
  <c r="V8673" i="12"/>
  <c r="V8674" i="12"/>
  <c r="V8675" i="12"/>
  <c r="V8676" i="12"/>
  <c r="V8677" i="12"/>
  <c r="V8678" i="12"/>
  <c r="V8679" i="12"/>
  <c r="V8680" i="12"/>
  <c r="V8681" i="12"/>
  <c r="V8682" i="12"/>
  <c r="V8683" i="12"/>
  <c r="V8684" i="12"/>
  <c r="V8685" i="12"/>
  <c r="V8686" i="12"/>
  <c r="V8687" i="12"/>
  <c r="V8688" i="12"/>
  <c r="V8689" i="12"/>
  <c r="V8690" i="12"/>
  <c r="V8691" i="12"/>
  <c r="V8692" i="12"/>
  <c r="V8693" i="12"/>
  <c r="V8694" i="12"/>
  <c r="V8695" i="12"/>
  <c r="V8696" i="12"/>
  <c r="V8697" i="12"/>
  <c r="V8698" i="12"/>
  <c r="V8699" i="12"/>
  <c r="V8700" i="12"/>
  <c r="V8701" i="12"/>
  <c r="V8702" i="12"/>
  <c r="V8703" i="12"/>
  <c r="V8704" i="12"/>
  <c r="V8705" i="12"/>
  <c r="V8706" i="12"/>
  <c r="V8707" i="12"/>
  <c r="V8708" i="12"/>
  <c r="V8709" i="12"/>
  <c r="V8710" i="12"/>
  <c r="V8711" i="12"/>
  <c r="V8712" i="12"/>
  <c r="V8713" i="12"/>
  <c r="V8714" i="12"/>
  <c r="V8715" i="12"/>
  <c r="V8716" i="12"/>
  <c r="V8717" i="12"/>
  <c r="V8718" i="12"/>
  <c r="V8719" i="12"/>
  <c r="V8720" i="12"/>
  <c r="V8721" i="12"/>
  <c r="V8722" i="12"/>
  <c r="V8723" i="12"/>
  <c r="V8724" i="12"/>
  <c r="V8725" i="12"/>
  <c r="V8726" i="12"/>
  <c r="V8727" i="12"/>
  <c r="V8728" i="12"/>
  <c r="V8729" i="12"/>
  <c r="V8730" i="12"/>
  <c r="V8731" i="12"/>
  <c r="V8732" i="12"/>
  <c r="V8733" i="12"/>
  <c r="V8734" i="12"/>
  <c r="V8735" i="12"/>
  <c r="V8736" i="12"/>
  <c r="V8737" i="12"/>
  <c r="V8738" i="12"/>
  <c r="V8739" i="12"/>
  <c r="V8740" i="12"/>
  <c r="V8741" i="12"/>
  <c r="V8742" i="12"/>
  <c r="V8743" i="12"/>
  <c r="V8744" i="12"/>
  <c r="V8745" i="12"/>
  <c r="V8746" i="12"/>
  <c r="V8747" i="12"/>
  <c r="V8748" i="12"/>
  <c r="V8749" i="12"/>
  <c r="V8750" i="12"/>
  <c r="V8751" i="12"/>
  <c r="V8752" i="12"/>
  <c r="V8753" i="12"/>
  <c r="V8754" i="12"/>
  <c r="V8755" i="12"/>
  <c r="V8756" i="12"/>
  <c r="V8757" i="12"/>
  <c r="V8758" i="12"/>
  <c r="V8759" i="12"/>
  <c r="V8760" i="12"/>
  <c r="V8761" i="12"/>
  <c r="V8762" i="12"/>
  <c r="V8763" i="12"/>
  <c r="V8764" i="12"/>
  <c r="V8765" i="12"/>
  <c r="V8766" i="12"/>
  <c r="V8767" i="12"/>
  <c r="V8768" i="12"/>
  <c r="V8769" i="12"/>
  <c r="V8770" i="12"/>
  <c r="V8771" i="12"/>
  <c r="V8772" i="12"/>
  <c r="V8773" i="12"/>
  <c r="V8774" i="12"/>
  <c r="V8775" i="12"/>
  <c r="V8776" i="12"/>
  <c r="V8777" i="12"/>
  <c r="V8778" i="12"/>
  <c r="V8779" i="12"/>
  <c r="V8780" i="12"/>
  <c r="V8781" i="12"/>
  <c r="V8782" i="12"/>
  <c r="V8783" i="12"/>
  <c r="V8784" i="12"/>
  <c r="V8785" i="12"/>
  <c r="V8786" i="12"/>
  <c r="V8787" i="12"/>
  <c r="V8788" i="12"/>
  <c r="V8789" i="12"/>
  <c r="V8790" i="12"/>
  <c r="V8791" i="12"/>
  <c r="V8792" i="12"/>
  <c r="V8793" i="12"/>
  <c r="V8794" i="12"/>
  <c r="V8795" i="12"/>
  <c r="V8796" i="12"/>
  <c r="V8797" i="12"/>
  <c r="V8798" i="12"/>
  <c r="V8799" i="12"/>
  <c r="V8800" i="12"/>
  <c r="V8801" i="12"/>
  <c r="V8802" i="12"/>
  <c r="V8803" i="12"/>
  <c r="V8804" i="12"/>
  <c r="V8805" i="12"/>
  <c r="V8806" i="12"/>
  <c r="V8807" i="12"/>
  <c r="V8808" i="12"/>
  <c r="V8809" i="12"/>
  <c r="V8810" i="12"/>
  <c r="V8811" i="12"/>
  <c r="V8812" i="12"/>
  <c r="V8813" i="12"/>
  <c r="V8814" i="12"/>
  <c r="V8815" i="12"/>
  <c r="V8816" i="12"/>
  <c r="V8817" i="12"/>
  <c r="V8818" i="12"/>
  <c r="V8819" i="12"/>
  <c r="V8820" i="12"/>
  <c r="V8821" i="12"/>
  <c r="V8822" i="12"/>
  <c r="V8823" i="12"/>
  <c r="V8824" i="12"/>
  <c r="V8825" i="12"/>
  <c r="V8826" i="12"/>
  <c r="V8827" i="12"/>
  <c r="V8828" i="12"/>
  <c r="V8829" i="12"/>
  <c r="V8830" i="12"/>
  <c r="V8831" i="12"/>
  <c r="V8832" i="12"/>
  <c r="V8833" i="12"/>
  <c r="V8834" i="12"/>
  <c r="V8835" i="12"/>
  <c r="V8836" i="12"/>
  <c r="V8837" i="12"/>
  <c r="V8838" i="12"/>
  <c r="V8839" i="12"/>
  <c r="V8840" i="12"/>
  <c r="V8841" i="12"/>
  <c r="V8842" i="12"/>
  <c r="V8843" i="12"/>
  <c r="V8844" i="12"/>
  <c r="V8845" i="12"/>
  <c r="V8846" i="12"/>
  <c r="V8847" i="12"/>
  <c r="V8848" i="12"/>
  <c r="V8849" i="12"/>
  <c r="V8850" i="12"/>
  <c r="V8851" i="12"/>
  <c r="V8852" i="12"/>
  <c r="V8853" i="12"/>
  <c r="V8854" i="12"/>
  <c r="V8855" i="12"/>
  <c r="V8856" i="12"/>
  <c r="V8857" i="12"/>
  <c r="V8858" i="12"/>
  <c r="V8859" i="12"/>
  <c r="V8860" i="12"/>
  <c r="V8861" i="12"/>
  <c r="V8862" i="12"/>
  <c r="V8863" i="12"/>
  <c r="V8864" i="12"/>
  <c r="V8865" i="12"/>
  <c r="V8866" i="12"/>
  <c r="V8867" i="12"/>
  <c r="V8868" i="12"/>
  <c r="V8869" i="12"/>
  <c r="V8870" i="12"/>
  <c r="V8871" i="12"/>
  <c r="V8872" i="12"/>
  <c r="V8873" i="12"/>
  <c r="V8874" i="12"/>
  <c r="V8875" i="12"/>
  <c r="V8876" i="12"/>
  <c r="V8877" i="12"/>
  <c r="V8878" i="12"/>
  <c r="V8879" i="12"/>
  <c r="V8880" i="12"/>
  <c r="V8881" i="12"/>
  <c r="V8882" i="12"/>
  <c r="V8883" i="12"/>
  <c r="V8884" i="12"/>
  <c r="V8885" i="12"/>
  <c r="V8886" i="12"/>
  <c r="V8887" i="12"/>
  <c r="V8888" i="12"/>
  <c r="V8889" i="12"/>
  <c r="V8890" i="12"/>
  <c r="V8891" i="12"/>
  <c r="V8892" i="12"/>
  <c r="V8893" i="12"/>
  <c r="V8894" i="12"/>
  <c r="V8895" i="12"/>
  <c r="V8896" i="12"/>
  <c r="V8897" i="12"/>
  <c r="V8898" i="12"/>
  <c r="V8899" i="12"/>
  <c r="V8900" i="12"/>
  <c r="V8901" i="12"/>
  <c r="V8902" i="12"/>
  <c r="V8903" i="12"/>
  <c r="V8904" i="12"/>
  <c r="V8905" i="12"/>
  <c r="V8906" i="12"/>
  <c r="V8907" i="12"/>
  <c r="V8908" i="12"/>
  <c r="V8909" i="12"/>
  <c r="V8910" i="12"/>
  <c r="V8911" i="12"/>
  <c r="V8912" i="12"/>
  <c r="V8913" i="12"/>
  <c r="V8914" i="12"/>
  <c r="V8915" i="12"/>
  <c r="V8916" i="12"/>
  <c r="V8917" i="12"/>
  <c r="V8918" i="12"/>
  <c r="V8919" i="12"/>
  <c r="V8920" i="12"/>
  <c r="V8921" i="12"/>
  <c r="V8922" i="12"/>
  <c r="V8923" i="12"/>
  <c r="V8924" i="12"/>
  <c r="V8925" i="12"/>
  <c r="V8926" i="12"/>
  <c r="V8927" i="12"/>
  <c r="V8928" i="12"/>
  <c r="V8929" i="12"/>
  <c r="V8930" i="12"/>
  <c r="V8931" i="12"/>
  <c r="V8932" i="12"/>
  <c r="V8933" i="12"/>
  <c r="V8934" i="12"/>
  <c r="V8935" i="12"/>
  <c r="V8936" i="12"/>
  <c r="V8937" i="12"/>
  <c r="V8938" i="12"/>
  <c r="V8939" i="12"/>
  <c r="V8940" i="12"/>
  <c r="V8941" i="12"/>
  <c r="V8942" i="12"/>
  <c r="V8943" i="12"/>
  <c r="V8944" i="12"/>
  <c r="V8945" i="12"/>
  <c r="V8946" i="12"/>
  <c r="V8947" i="12"/>
  <c r="V8948" i="12"/>
  <c r="V8949" i="12"/>
  <c r="V8950" i="12"/>
  <c r="V8951" i="12"/>
  <c r="V8952" i="12"/>
  <c r="V8953" i="12"/>
  <c r="V8954" i="12"/>
  <c r="V8955" i="12"/>
  <c r="V8956" i="12"/>
  <c r="V8957" i="12"/>
  <c r="V8958" i="12"/>
  <c r="V8959" i="12"/>
  <c r="V8960" i="12"/>
  <c r="V8961" i="12"/>
  <c r="V8962" i="12"/>
  <c r="V8963" i="12"/>
  <c r="V8964" i="12"/>
  <c r="V8965" i="12"/>
  <c r="V8966" i="12"/>
  <c r="V8967" i="12"/>
  <c r="V8968" i="12"/>
  <c r="V8969" i="12"/>
  <c r="V8970" i="12"/>
  <c r="V8971" i="12"/>
  <c r="V8972" i="12"/>
  <c r="V8973" i="12"/>
  <c r="V8974" i="12"/>
  <c r="V8975" i="12"/>
  <c r="V8976" i="12"/>
  <c r="V8977" i="12"/>
  <c r="V8978" i="12"/>
  <c r="V8979" i="12"/>
  <c r="V8980" i="12"/>
  <c r="V8981" i="12"/>
  <c r="V8982" i="12"/>
  <c r="V8983" i="12"/>
  <c r="V8984" i="12"/>
  <c r="V8985" i="12"/>
  <c r="V8986" i="12"/>
  <c r="V8987" i="12"/>
  <c r="V8988" i="12"/>
  <c r="V8989" i="12"/>
  <c r="V8990" i="12"/>
  <c r="V8991" i="12"/>
  <c r="V8992" i="12"/>
  <c r="V8993" i="12"/>
  <c r="V8994" i="12"/>
  <c r="V8995" i="12"/>
  <c r="V8996" i="12"/>
  <c r="V8997" i="12"/>
  <c r="V8998" i="12"/>
  <c r="V8999" i="12"/>
  <c r="V9000" i="12"/>
  <c r="V9001" i="12"/>
  <c r="V9002" i="12"/>
  <c r="V9003" i="12"/>
  <c r="V9004" i="12"/>
  <c r="V9005" i="12"/>
  <c r="V9006" i="12"/>
  <c r="V9007" i="12"/>
  <c r="V9008" i="12"/>
  <c r="V9009" i="12"/>
  <c r="V9010" i="12"/>
  <c r="V9011" i="12"/>
  <c r="V9012" i="12"/>
  <c r="V9013" i="12"/>
  <c r="V9014" i="12"/>
  <c r="V9015" i="12"/>
  <c r="V9016" i="12"/>
  <c r="V9017" i="12"/>
  <c r="V9018" i="12"/>
  <c r="V9019" i="12"/>
  <c r="V9020" i="12"/>
  <c r="V9021" i="12"/>
  <c r="V9022" i="12"/>
  <c r="V9023" i="12"/>
  <c r="V9024" i="12"/>
  <c r="V9025" i="12"/>
  <c r="V9026" i="12"/>
  <c r="V9027" i="12"/>
  <c r="V9028" i="12"/>
  <c r="V9029" i="12"/>
  <c r="V9030" i="12"/>
  <c r="V9031" i="12"/>
  <c r="V9032" i="12"/>
  <c r="V9033" i="12"/>
  <c r="V9034" i="12"/>
  <c r="V9035" i="12"/>
  <c r="V9036" i="12"/>
  <c r="V9037" i="12"/>
  <c r="V9038" i="12"/>
  <c r="V9039" i="12"/>
  <c r="V9040" i="12"/>
  <c r="V9041" i="12"/>
  <c r="V9042" i="12"/>
  <c r="V9043" i="12"/>
  <c r="V9044" i="12"/>
  <c r="V9045" i="12"/>
  <c r="V9046" i="12"/>
  <c r="V9047" i="12"/>
  <c r="V9048" i="12"/>
  <c r="V9049" i="12"/>
  <c r="V9050" i="12"/>
  <c r="V9051" i="12"/>
  <c r="V9052" i="12"/>
  <c r="V9053" i="12"/>
  <c r="V9054" i="12"/>
  <c r="V9055" i="12"/>
  <c r="V9056" i="12"/>
  <c r="V9057" i="12"/>
  <c r="V9058" i="12"/>
  <c r="V9059" i="12"/>
  <c r="V9060" i="12"/>
  <c r="V9061" i="12"/>
  <c r="V9062" i="12"/>
  <c r="V9063" i="12"/>
  <c r="V9064" i="12"/>
  <c r="V9065" i="12"/>
  <c r="V9066" i="12"/>
  <c r="V9067" i="12"/>
  <c r="V9068" i="12"/>
  <c r="V9069" i="12"/>
  <c r="V9070" i="12"/>
  <c r="V9071" i="12"/>
  <c r="V9072" i="12"/>
  <c r="V9073" i="12"/>
  <c r="V9074" i="12"/>
  <c r="V9075" i="12"/>
  <c r="V9076" i="12"/>
  <c r="V9077" i="12"/>
  <c r="V9078" i="12"/>
  <c r="V9079" i="12"/>
  <c r="V9080" i="12"/>
  <c r="V9081" i="12"/>
  <c r="V9082" i="12"/>
  <c r="V9083" i="12"/>
  <c r="V9084" i="12"/>
  <c r="V9085" i="12"/>
  <c r="V9086" i="12"/>
  <c r="V9087" i="12"/>
  <c r="V9088" i="12"/>
  <c r="V9089" i="12"/>
  <c r="V9090" i="12"/>
  <c r="V9091" i="12"/>
  <c r="V9092" i="12"/>
  <c r="V9093" i="12"/>
  <c r="V9094" i="12"/>
  <c r="V9095" i="12"/>
  <c r="V9096" i="12"/>
  <c r="V9097" i="12"/>
  <c r="V9098" i="12"/>
  <c r="V9099" i="12"/>
  <c r="V9100" i="12"/>
  <c r="V9101" i="12"/>
  <c r="V9102" i="12"/>
  <c r="V9103" i="12"/>
  <c r="V9104" i="12"/>
  <c r="V9105" i="12"/>
  <c r="V9106" i="12"/>
  <c r="V9107" i="12"/>
  <c r="V9108" i="12"/>
  <c r="V9109" i="12"/>
  <c r="V9110" i="12"/>
  <c r="V9111" i="12"/>
  <c r="V9112" i="12"/>
  <c r="V9113" i="12"/>
  <c r="V9114" i="12"/>
  <c r="V9115" i="12"/>
  <c r="V9116" i="12"/>
  <c r="V9117" i="12"/>
  <c r="V9118" i="12"/>
  <c r="V9119" i="12"/>
  <c r="V9120" i="12"/>
  <c r="V9121" i="12"/>
  <c r="V9122" i="12"/>
  <c r="V9123" i="12"/>
  <c r="V9124" i="12"/>
  <c r="V9125" i="12"/>
  <c r="V9126" i="12"/>
  <c r="V9127" i="12"/>
  <c r="V9128" i="12"/>
  <c r="V9129" i="12"/>
  <c r="V9130" i="12"/>
  <c r="V9131" i="12"/>
  <c r="V9132" i="12"/>
  <c r="V9133" i="12"/>
  <c r="V9134" i="12"/>
  <c r="V9135" i="12"/>
  <c r="V9136" i="12"/>
  <c r="V9137" i="12"/>
  <c r="V9138" i="12"/>
  <c r="V9139" i="12"/>
  <c r="V9140" i="12"/>
  <c r="V9141" i="12"/>
  <c r="V9142" i="12"/>
  <c r="V9143" i="12"/>
  <c r="V9144" i="12"/>
  <c r="V9145" i="12"/>
  <c r="V9146" i="12"/>
  <c r="V9147" i="12"/>
  <c r="V9148" i="12"/>
  <c r="V9149" i="12"/>
  <c r="V9150" i="12"/>
  <c r="V9151" i="12"/>
  <c r="V9152" i="12"/>
  <c r="V9153" i="12"/>
  <c r="V9154" i="12"/>
  <c r="V9155" i="12"/>
  <c r="V9156" i="12"/>
  <c r="V9157" i="12"/>
  <c r="V9158" i="12"/>
  <c r="V9159" i="12"/>
  <c r="V9160" i="12"/>
  <c r="V9161" i="12"/>
  <c r="V9162" i="12"/>
  <c r="V9163" i="12"/>
  <c r="V9164" i="12"/>
  <c r="V9165" i="12"/>
  <c r="V9166" i="12"/>
  <c r="V9167" i="12"/>
  <c r="V9168" i="12"/>
  <c r="V9169" i="12"/>
  <c r="V9170" i="12"/>
  <c r="V9171" i="12"/>
  <c r="V9172" i="12"/>
  <c r="V9173" i="12"/>
  <c r="V9174" i="12"/>
  <c r="V9175" i="12"/>
  <c r="V9176" i="12"/>
  <c r="V9177" i="12"/>
  <c r="V9178" i="12"/>
  <c r="V9179" i="12"/>
  <c r="V9180" i="12"/>
  <c r="V9181" i="12"/>
  <c r="V9182" i="12"/>
  <c r="V9183" i="12"/>
  <c r="V9184" i="12"/>
  <c r="V9185" i="12"/>
  <c r="V9186" i="12"/>
  <c r="V9187" i="12"/>
  <c r="V9188" i="12"/>
  <c r="V9189" i="12"/>
  <c r="V9190" i="12"/>
  <c r="V9191" i="12"/>
  <c r="V9192" i="12"/>
  <c r="V9193" i="12"/>
  <c r="V9194" i="12"/>
  <c r="V9195" i="12"/>
  <c r="V9196" i="12"/>
  <c r="V9197" i="12"/>
  <c r="V9198" i="12"/>
  <c r="V9199" i="12"/>
  <c r="V9200" i="12"/>
  <c r="V9201" i="12"/>
  <c r="V9202" i="12"/>
  <c r="V9203" i="12"/>
  <c r="V9204" i="12"/>
  <c r="V9205" i="12"/>
  <c r="V9206" i="12"/>
  <c r="V9207" i="12"/>
  <c r="V9208" i="12"/>
  <c r="V9209" i="12"/>
  <c r="V9210" i="12"/>
  <c r="V9211" i="12"/>
  <c r="V9212" i="12"/>
  <c r="V9213" i="12"/>
  <c r="V9214" i="12"/>
  <c r="V9215" i="12"/>
  <c r="V9216" i="12"/>
  <c r="V9217" i="12"/>
  <c r="V9218" i="12"/>
  <c r="V9219" i="12"/>
  <c r="V9220" i="12"/>
  <c r="V9221" i="12"/>
  <c r="V9222" i="12"/>
  <c r="V9223" i="12"/>
  <c r="V9224" i="12"/>
  <c r="V9225" i="12"/>
  <c r="V9226" i="12"/>
  <c r="V9227" i="12"/>
  <c r="V9228" i="12"/>
  <c r="V9229" i="12"/>
  <c r="V9230" i="12"/>
  <c r="V9231" i="12"/>
  <c r="V9232" i="12"/>
  <c r="V9233" i="12"/>
  <c r="V9234" i="12"/>
  <c r="V9235" i="12"/>
  <c r="V9236" i="12"/>
  <c r="V9237" i="12"/>
  <c r="V9238" i="12"/>
  <c r="V9239" i="12"/>
  <c r="V9240" i="12"/>
  <c r="V9241" i="12"/>
  <c r="V9242" i="12"/>
  <c r="V9243" i="12"/>
  <c r="V9244" i="12"/>
  <c r="V9245" i="12"/>
  <c r="V9246" i="12"/>
  <c r="V9247" i="12"/>
  <c r="V9248" i="12"/>
  <c r="V9249" i="12"/>
  <c r="V9250" i="12"/>
  <c r="V9251" i="12"/>
  <c r="V9252" i="12"/>
  <c r="V9253" i="12"/>
  <c r="V9254" i="12"/>
  <c r="V9255" i="12"/>
  <c r="V9256" i="12"/>
  <c r="V9257" i="12"/>
  <c r="V9258" i="12"/>
  <c r="V9259" i="12"/>
  <c r="V9260" i="12"/>
  <c r="V9261" i="12"/>
  <c r="V9262" i="12"/>
  <c r="V9263" i="12"/>
  <c r="V9264" i="12"/>
  <c r="V9265" i="12"/>
  <c r="V9266" i="12"/>
  <c r="V9267" i="12"/>
  <c r="V9268" i="12"/>
  <c r="V9269" i="12"/>
  <c r="V9270" i="12"/>
  <c r="V9271" i="12"/>
  <c r="V9272" i="12"/>
  <c r="V9273" i="12"/>
  <c r="V9274" i="12"/>
  <c r="V9275" i="12"/>
  <c r="V9276" i="12"/>
  <c r="V9277" i="12"/>
  <c r="V9278" i="12"/>
  <c r="V9279" i="12"/>
  <c r="V9280" i="12"/>
  <c r="V9281" i="12"/>
  <c r="V9282" i="12"/>
  <c r="V9283" i="12"/>
  <c r="V9284" i="12"/>
  <c r="V9285" i="12"/>
  <c r="V9286" i="12"/>
  <c r="V9287" i="12"/>
  <c r="V9288" i="12"/>
  <c r="V9289" i="12"/>
  <c r="V9290" i="12"/>
  <c r="V9291" i="12"/>
  <c r="V9292" i="12"/>
  <c r="V9293" i="12"/>
  <c r="V9294" i="12"/>
  <c r="V9295" i="12"/>
  <c r="V9296" i="12"/>
  <c r="V9297" i="12"/>
  <c r="V9298" i="12"/>
  <c r="V9299" i="12"/>
  <c r="V9300" i="12"/>
  <c r="V9301" i="12"/>
  <c r="V9302" i="12"/>
  <c r="V9303" i="12"/>
  <c r="V9304" i="12"/>
  <c r="V9305" i="12"/>
  <c r="V9306" i="12"/>
  <c r="V9307" i="12"/>
  <c r="V9308" i="12"/>
  <c r="V9309" i="12"/>
  <c r="V9310" i="12"/>
  <c r="V9311" i="12"/>
  <c r="V9312" i="12"/>
  <c r="V9313" i="12"/>
  <c r="V9314" i="12"/>
  <c r="V9315" i="12"/>
  <c r="V9316" i="12"/>
  <c r="V9317" i="12"/>
  <c r="V9318" i="12"/>
  <c r="V9319" i="12"/>
  <c r="V9320" i="12"/>
  <c r="V9321" i="12"/>
  <c r="V9322" i="12"/>
  <c r="V9323" i="12"/>
  <c r="V9324" i="12"/>
  <c r="V9325" i="12"/>
  <c r="V9326" i="12"/>
  <c r="V9327" i="12"/>
  <c r="V9328" i="12"/>
  <c r="V9329" i="12"/>
  <c r="V9330" i="12"/>
  <c r="V9331" i="12"/>
  <c r="V9332" i="12"/>
  <c r="V9333" i="12"/>
  <c r="V9334" i="12"/>
  <c r="V9335" i="12"/>
  <c r="V9336" i="12"/>
  <c r="V9337" i="12"/>
  <c r="V9338" i="12"/>
  <c r="V9339" i="12"/>
  <c r="V9340" i="12"/>
  <c r="V9341" i="12"/>
  <c r="V9342" i="12"/>
  <c r="V9343" i="12"/>
  <c r="V9344" i="12"/>
  <c r="V9345" i="12"/>
  <c r="V9346" i="12"/>
  <c r="V9347" i="12"/>
  <c r="V9348" i="12"/>
  <c r="V9349" i="12"/>
  <c r="V9350" i="12"/>
  <c r="V9351" i="12"/>
  <c r="V9352" i="12"/>
  <c r="V9353" i="12"/>
  <c r="V9354" i="12"/>
  <c r="V9355" i="12"/>
  <c r="V9356" i="12"/>
  <c r="V9357" i="12"/>
  <c r="V9358" i="12"/>
  <c r="V9359" i="12"/>
  <c r="V9360" i="12"/>
  <c r="V9361" i="12"/>
  <c r="V9362" i="12"/>
  <c r="V9363" i="12"/>
  <c r="V9364" i="12"/>
  <c r="V9365" i="12"/>
  <c r="V9366" i="12"/>
  <c r="V9367" i="12"/>
  <c r="V9368" i="12"/>
  <c r="V9369" i="12"/>
  <c r="V9370" i="12"/>
  <c r="V9371" i="12"/>
  <c r="V9372" i="12"/>
  <c r="V9373" i="12"/>
  <c r="V9374" i="12"/>
  <c r="V9375" i="12"/>
  <c r="V9376" i="12"/>
  <c r="V9377" i="12"/>
  <c r="V9378" i="12"/>
  <c r="V9379" i="12"/>
  <c r="V9380" i="12"/>
  <c r="V9381" i="12"/>
  <c r="V9382" i="12"/>
  <c r="V9383" i="12"/>
  <c r="V9384" i="12"/>
  <c r="V9385" i="12"/>
  <c r="V9386" i="12"/>
  <c r="V9387" i="12"/>
  <c r="V9388" i="12"/>
  <c r="V9389" i="12"/>
  <c r="V9390" i="12"/>
  <c r="V9391" i="12"/>
  <c r="V9392" i="12"/>
  <c r="V9393" i="12"/>
  <c r="V9394" i="12"/>
  <c r="V9395" i="12"/>
  <c r="V9396" i="12"/>
  <c r="V9397" i="12"/>
  <c r="V9398" i="12"/>
  <c r="V9399" i="12"/>
  <c r="V9400" i="12"/>
  <c r="V9401" i="12"/>
  <c r="V9402" i="12"/>
  <c r="V9403" i="12"/>
  <c r="V9404" i="12"/>
  <c r="V9405" i="12"/>
  <c r="V9406" i="12"/>
  <c r="V9407" i="12"/>
  <c r="V9408" i="12"/>
  <c r="V9409" i="12"/>
  <c r="V9410" i="12"/>
  <c r="V9411" i="12"/>
  <c r="V9412" i="12"/>
  <c r="V9413" i="12"/>
  <c r="V9414" i="12"/>
  <c r="V9415" i="12"/>
  <c r="V9416" i="12"/>
  <c r="V9417" i="12"/>
  <c r="V9418" i="12"/>
  <c r="V9419" i="12"/>
  <c r="V9420" i="12"/>
  <c r="V9421" i="12"/>
  <c r="V9422" i="12"/>
  <c r="V9423" i="12"/>
  <c r="V9424" i="12"/>
  <c r="V9425" i="12"/>
  <c r="V9426" i="12"/>
  <c r="V9427" i="12"/>
  <c r="V9428" i="12"/>
  <c r="V9429" i="12"/>
  <c r="V9430" i="12"/>
  <c r="V9431" i="12"/>
  <c r="V9432" i="12"/>
  <c r="V9433" i="12"/>
  <c r="V9434" i="12"/>
  <c r="V9435" i="12"/>
  <c r="V9436" i="12"/>
  <c r="V9437" i="12"/>
  <c r="V9438" i="12"/>
  <c r="V9439" i="12"/>
  <c r="V9440" i="12"/>
  <c r="V9441" i="12"/>
  <c r="V9442" i="12"/>
  <c r="V9443" i="12"/>
  <c r="V9444" i="12"/>
  <c r="V9445" i="12"/>
  <c r="V9446" i="12"/>
  <c r="V9447" i="12"/>
  <c r="V9448" i="12"/>
  <c r="V9449" i="12"/>
  <c r="V9450" i="12"/>
  <c r="V9451" i="12"/>
  <c r="V9452" i="12"/>
  <c r="V9453" i="12"/>
  <c r="V9454" i="12"/>
  <c r="V9455" i="12"/>
  <c r="V9456" i="12"/>
  <c r="V9457" i="12"/>
  <c r="V9458" i="12"/>
  <c r="V9459" i="12"/>
  <c r="V9460" i="12"/>
  <c r="V9461" i="12"/>
  <c r="V9462" i="12"/>
  <c r="V9463" i="12"/>
  <c r="V9464" i="12"/>
  <c r="V9465" i="12"/>
  <c r="V9466" i="12"/>
  <c r="V9467" i="12"/>
  <c r="V9468" i="12"/>
  <c r="V9469" i="12"/>
  <c r="V9470" i="12"/>
  <c r="V9471" i="12"/>
  <c r="V9472" i="12"/>
  <c r="V9473" i="12"/>
  <c r="V9474" i="12"/>
  <c r="V9475" i="12"/>
  <c r="V9476" i="12"/>
  <c r="V9477" i="12"/>
  <c r="V9478" i="12"/>
  <c r="V9479" i="12"/>
  <c r="V9480" i="12"/>
  <c r="V9481" i="12"/>
  <c r="V9482" i="12"/>
  <c r="V9483" i="12"/>
  <c r="V9484" i="12"/>
  <c r="V9485" i="12"/>
  <c r="V9486" i="12"/>
  <c r="V9487" i="12"/>
  <c r="V9488" i="12"/>
  <c r="V9489" i="12"/>
  <c r="V9490" i="12"/>
  <c r="V9491" i="12"/>
  <c r="V9492" i="12"/>
  <c r="V9493" i="12"/>
  <c r="V9494" i="12"/>
  <c r="V9495" i="12"/>
  <c r="V9496" i="12"/>
  <c r="V9497" i="12"/>
  <c r="V9498" i="12"/>
  <c r="V9499" i="12"/>
  <c r="V9500" i="12"/>
  <c r="V9501" i="12"/>
  <c r="V9502" i="12"/>
  <c r="V9503" i="12"/>
  <c r="V9504" i="12"/>
  <c r="V9505" i="12"/>
  <c r="V9506" i="12"/>
  <c r="V9507" i="12"/>
  <c r="V9508" i="12"/>
  <c r="V9509" i="12"/>
  <c r="V9510" i="12"/>
  <c r="V9511" i="12"/>
  <c r="V9512" i="12"/>
  <c r="V9513" i="12"/>
  <c r="V9514" i="12"/>
  <c r="V9515" i="12"/>
  <c r="V9516" i="12"/>
  <c r="V9517" i="12"/>
  <c r="V9518" i="12"/>
  <c r="V9519" i="12"/>
  <c r="V9520" i="12"/>
  <c r="V9521" i="12"/>
  <c r="V9522" i="12"/>
  <c r="V9523" i="12"/>
  <c r="V9524" i="12"/>
  <c r="V9525" i="12"/>
  <c r="V9526" i="12"/>
  <c r="V9527" i="12"/>
  <c r="V9528" i="12"/>
  <c r="V9529" i="12"/>
  <c r="V9530" i="12"/>
  <c r="V9531" i="12"/>
  <c r="V9532" i="12"/>
  <c r="V9533" i="12"/>
  <c r="V9534" i="12"/>
  <c r="V9535" i="12"/>
  <c r="V9536" i="12"/>
  <c r="V9537" i="12"/>
  <c r="V9538" i="12"/>
  <c r="V9539" i="12"/>
  <c r="V9540" i="12"/>
  <c r="V9541" i="12"/>
  <c r="V9542" i="12"/>
  <c r="V9543" i="12"/>
  <c r="V9544" i="12"/>
  <c r="V9545" i="12"/>
  <c r="V9546" i="12"/>
  <c r="V9547" i="12"/>
  <c r="V9548" i="12"/>
  <c r="V9549" i="12"/>
  <c r="V9550" i="12"/>
  <c r="V9551" i="12"/>
  <c r="V9552" i="12"/>
  <c r="V9553" i="12"/>
  <c r="V9554" i="12"/>
  <c r="V9555" i="12"/>
  <c r="V9556" i="12"/>
  <c r="V9557" i="12"/>
  <c r="V9558" i="12"/>
  <c r="V9559" i="12"/>
  <c r="V9560" i="12"/>
  <c r="V9561" i="12"/>
  <c r="V9562" i="12"/>
  <c r="V9563" i="12"/>
  <c r="V9564" i="12"/>
  <c r="V9565" i="12"/>
  <c r="V9566" i="12"/>
  <c r="V9567" i="12"/>
  <c r="V9568" i="12"/>
  <c r="V9569" i="12"/>
  <c r="V9570" i="12"/>
  <c r="V9571" i="12"/>
  <c r="V9572" i="12"/>
  <c r="V9573" i="12"/>
  <c r="V9574" i="12"/>
  <c r="V9575" i="12"/>
  <c r="V9576" i="12"/>
  <c r="V9577" i="12"/>
  <c r="V9578" i="12"/>
  <c r="V9579" i="12"/>
  <c r="V9580" i="12"/>
  <c r="V9581" i="12"/>
  <c r="V9582" i="12"/>
  <c r="V9583" i="12"/>
  <c r="V9584" i="12"/>
  <c r="V9585" i="12"/>
  <c r="V9586" i="12"/>
  <c r="V9587" i="12"/>
  <c r="V9588" i="12"/>
  <c r="V9589" i="12"/>
  <c r="V9590" i="12"/>
  <c r="V9591" i="12"/>
  <c r="V9592" i="12"/>
  <c r="V9593" i="12"/>
  <c r="V9594" i="12"/>
  <c r="V9595" i="12"/>
  <c r="V9596" i="12"/>
  <c r="V9597" i="12"/>
  <c r="V9598" i="12"/>
  <c r="V9599" i="12"/>
  <c r="V9600" i="12"/>
  <c r="V9601" i="12"/>
  <c r="V9602" i="12"/>
  <c r="V9603" i="12"/>
  <c r="V9604" i="12"/>
  <c r="V9605" i="12"/>
  <c r="V9606" i="12"/>
  <c r="V9607" i="12"/>
  <c r="V9608" i="12"/>
  <c r="V9609" i="12"/>
  <c r="V9610" i="12"/>
  <c r="V9611" i="12"/>
  <c r="V9612" i="12"/>
  <c r="V9613" i="12"/>
  <c r="V9614" i="12"/>
  <c r="V9615" i="12"/>
  <c r="V9616" i="12"/>
  <c r="V9617" i="12"/>
  <c r="V9618" i="12"/>
  <c r="V9619" i="12"/>
  <c r="V9620" i="12"/>
  <c r="V9621" i="12"/>
  <c r="V9622" i="12"/>
  <c r="V9623" i="12"/>
  <c r="V9624" i="12"/>
  <c r="V9625" i="12"/>
  <c r="V9626" i="12"/>
  <c r="V9627" i="12"/>
  <c r="V9628" i="12"/>
  <c r="V9629" i="12"/>
  <c r="V9630" i="12"/>
  <c r="V9631" i="12"/>
  <c r="V9632" i="12"/>
  <c r="V9633" i="12"/>
  <c r="V9634" i="12"/>
  <c r="V9635" i="12"/>
  <c r="V9636" i="12"/>
  <c r="V9637" i="12"/>
  <c r="V9638" i="12"/>
  <c r="V9639" i="12"/>
  <c r="V9640" i="12"/>
  <c r="V9641" i="12"/>
  <c r="V9642" i="12"/>
  <c r="V9643" i="12"/>
  <c r="V9644" i="12"/>
  <c r="V9645" i="12"/>
  <c r="V9646" i="12"/>
  <c r="V9647" i="12"/>
  <c r="V9648" i="12"/>
  <c r="V9649" i="12"/>
  <c r="V9650" i="12"/>
  <c r="V9651" i="12"/>
  <c r="V9652" i="12"/>
  <c r="V9653" i="12"/>
  <c r="V9654" i="12"/>
  <c r="V9655" i="12"/>
  <c r="V9656" i="12"/>
  <c r="V9657" i="12"/>
  <c r="V9658" i="12"/>
  <c r="V9659" i="12"/>
  <c r="V9660" i="12"/>
  <c r="V9661" i="12"/>
  <c r="V9662" i="12"/>
  <c r="V9663" i="12"/>
  <c r="V9664" i="12"/>
  <c r="V9665" i="12"/>
  <c r="V9666" i="12"/>
  <c r="V9667" i="12"/>
  <c r="V9668" i="12"/>
  <c r="V9669" i="12"/>
  <c r="V9670" i="12"/>
  <c r="V9671" i="12"/>
  <c r="V9672" i="12"/>
  <c r="V9673" i="12"/>
  <c r="V9674" i="12"/>
  <c r="V9675" i="12"/>
  <c r="V9676" i="12"/>
  <c r="V9677" i="12"/>
  <c r="V9678" i="12"/>
  <c r="V9679" i="12"/>
  <c r="V9680" i="12"/>
  <c r="V9681" i="12"/>
  <c r="V9682" i="12"/>
  <c r="V9683" i="12"/>
  <c r="V9684" i="12"/>
  <c r="V9685" i="12"/>
  <c r="V9686" i="12"/>
  <c r="V9687" i="12"/>
  <c r="V9688" i="12"/>
  <c r="V9689" i="12"/>
  <c r="V9690" i="12"/>
  <c r="V9691" i="12"/>
  <c r="V9692" i="12"/>
  <c r="V9693" i="12"/>
  <c r="V9694" i="12"/>
  <c r="V9695" i="12"/>
  <c r="V9696" i="12"/>
  <c r="V9697" i="12"/>
  <c r="V9698" i="12"/>
  <c r="V9699" i="12"/>
  <c r="V9700" i="12"/>
  <c r="V9701" i="12"/>
  <c r="V9702" i="12"/>
  <c r="V9703" i="12"/>
  <c r="V9704" i="12"/>
  <c r="V9705" i="12"/>
  <c r="V9706" i="12"/>
  <c r="V9707" i="12"/>
  <c r="V9708" i="12"/>
  <c r="V9709" i="12"/>
  <c r="V9710" i="12"/>
  <c r="V9711" i="12"/>
  <c r="V9712" i="12"/>
  <c r="V9713" i="12"/>
  <c r="V9714" i="12"/>
  <c r="V9715" i="12"/>
  <c r="V9716" i="12"/>
  <c r="V9717" i="12"/>
  <c r="V9718" i="12"/>
  <c r="V9719" i="12"/>
  <c r="V9720" i="12"/>
  <c r="V9721" i="12"/>
  <c r="V9722" i="12"/>
  <c r="V9723" i="12"/>
  <c r="V9724" i="12"/>
  <c r="V9725" i="12"/>
  <c r="V9726" i="12"/>
  <c r="V9727" i="12"/>
  <c r="V9728" i="12"/>
  <c r="V9729" i="12"/>
  <c r="V9730" i="12"/>
  <c r="V9731" i="12"/>
  <c r="V9732" i="12"/>
  <c r="V9733" i="12"/>
  <c r="V9734" i="12"/>
  <c r="V9735" i="12"/>
  <c r="V9736" i="12"/>
  <c r="V9737" i="12"/>
  <c r="V9738" i="12"/>
  <c r="V9739" i="12"/>
  <c r="V9740" i="12"/>
  <c r="V9741" i="12"/>
  <c r="V9742" i="12"/>
  <c r="V9743" i="12"/>
  <c r="V9744" i="12"/>
  <c r="V9745" i="12"/>
  <c r="V9746" i="12"/>
  <c r="V9747" i="12"/>
  <c r="V9748" i="12"/>
  <c r="V9749" i="12"/>
  <c r="V9750" i="12"/>
  <c r="V9751" i="12"/>
  <c r="V9752" i="12"/>
  <c r="V9753" i="12"/>
  <c r="V9754" i="12"/>
  <c r="V9755" i="12"/>
  <c r="V9756" i="12"/>
  <c r="V9757" i="12"/>
  <c r="V9758" i="12"/>
  <c r="V9759" i="12"/>
  <c r="V9760" i="12"/>
  <c r="V9761" i="12"/>
  <c r="V9762" i="12"/>
  <c r="V9763" i="12"/>
  <c r="V9764" i="12"/>
  <c r="V9765" i="12"/>
  <c r="V9766" i="12"/>
  <c r="V9767" i="12"/>
  <c r="V9768" i="12"/>
  <c r="V9769" i="12"/>
  <c r="V9770" i="12"/>
  <c r="V9771" i="12"/>
  <c r="V9772" i="12"/>
  <c r="V9773" i="12"/>
  <c r="V9774" i="12"/>
  <c r="V9775" i="12"/>
  <c r="V9776" i="12"/>
  <c r="V9777" i="12"/>
  <c r="V9778" i="12"/>
  <c r="V9779" i="12"/>
  <c r="V9780" i="12"/>
  <c r="V9781" i="12"/>
  <c r="V9782" i="12"/>
  <c r="V9783" i="12"/>
  <c r="V9784" i="12"/>
  <c r="V9785" i="12"/>
  <c r="V9786" i="12"/>
  <c r="V9787" i="12"/>
  <c r="V9788" i="12"/>
  <c r="V9789" i="12"/>
  <c r="V9790" i="12"/>
  <c r="V9791" i="12"/>
  <c r="V9792" i="12"/>
  <c r="V9793" i="12"/>
  <c r="V9794" i="12"/>
  <c r="V9795" i="12"/>
  <c r="V9796" i="12"/>
  <c r="V9797" i="12"/>
  <c r="V9798" i="12"/>
  <c r="V9799" i="12"/>
  <c r="V9800" i="12"/>
  <c r="V9801" i="12"/>
  <c r="V9802" i="12"/>
  <c r="V9803" i="12"/>
  <c r="V9804" i="12"/>
  <c r="V9805" i="12"/>
  <c r="V9806" i="12"/>
  <c r="V9807" i="12"/>
  <c r="V9808" i="12"/>
  <c r="V9809" i="12"/>
  <c r="V9810" i="12"/>
  <c r="V9811" i="12"/>
  <c r="V9812" i="12"/>
  <c r="V9813" i="12"/>
  <c r="V9814" i="12"/>
  <c r="V9815" i="12"/>
  <c r="V9816" i="12"/>
  <c r="V9817" i="12"/>
  <c r="V9818" i="12"/>
  <c r="V9819" i="12"/>
  <c r="V9820" i="12"/>
  <c r="V9821" i="12"/>
  <c r="V9822" i="12"/>
  <c r="V9823" i="12"/>
  <c r="V9824" i="12"/>
  <c r="V9825" i="12"/>
  <c r="V9826" i="12"/>
  <c r="V9827" i="12"/>
  <c r="V9828" i="12"/>
  <c r="V9829" i="12"/>
  <c r="V9830" i="12"/>
  <c r="V9831" i="12"/>
  <c r="V9832" i="12"/>
  <c r="V9833" i="12"/>
  <c r="V9834" i="12"/>
  <c r="V9835" i="12"/>
  <c r="V9836" i="12"/>
  <c r="V9837" i="12"/>
  <c r="V9838" i="12"/>
  <c r="V9839" i="12"/>
  <c r="V9840" i="12"/>
  <c r="V9841" i="12"/>
  <c r="V9842" i="12"/>
  <c r="V9843" i="12"/>
  <c r="V9844" i="12"/>
  <c r="V9845" i="12"/>
  <c r="V9846" i="12"/>
  <c r="V9847" i="12"/>
  <c r="V9848" i="12"/>
  <c r="V9849" i="12"/>
  <c r="V9850" i="12"/>
  <c r="V9851" i="12"/>
  <c r="V9852" i="12"/>
  <c r="V9853" i="12"/>
  <c r="V9854" i="12"/>
  <c r="V9855" i="12"/>
  <c r="V9856" i="12"/>
  <c r="V9857" i="12"/>
  <c r="V9858" i="12"/>
  <c r="V9859" i="12"/>
  <c r="V9860" i="12"/>
  <c r="V9861" i="12"/>
  <c r="V9862" i="12"/>
  <c r="V9863" i="12"/>
  <c r="V9864" i="12"/>
  <c r="V9865" i="12"/>
  <c r="V9866" i="12"/>
  <c r="V9867" i="12"/>
  <c r="V9868" i="12"/>
  <c r="V9869" i="12"/>
  <c r="V9870" i="12"/>
  <c r="V9871" i="12"/>
  <c r="V9872" i="12"/>
  <c r="V9873" i="12"/>
  <c r="V9874" i="12"/>
  <c r="V9875" i="12"/>
  <c r="V9876" i="12"/>
  <c r="V9877" i="12"/>
  <c r="V9878" i="12"/>
  <c r="V9879" i="12"/>
  <c r="V9880" i="12"/>
  <c r="V9881" i="12"/>
  <c r="V9882" i="12"/>
  <c r="V9883" i="12"/>
  <c r="V9884" i="12"/>
  <c r="V9885" i="12"/>
  <c r="V9886" i="12"/>
  <c r="V9887" i="12"/>
  <c r="V9888" i="12"/>
  <c r="V9889" i="12"/>
  <c r="V9890" i="12"/>
  <c r="V9891" i="12"/>
  <c r="V9892" i="12"/>
  <c r="V9893" i="12"/>
  <c r="V9894" i="12"/>
  <c r="V9895" i="12"/>
  <c r="V9896" i="12"/>
  <c r="V9897" i="12"/>
  <c r="V9898" i="12"/>
  <c r="V9899" i="12"/>
  <c r="V9900" i="12"/>
  <c r="V9901" i="12"/>
  <c r="V9902" i="12"/>
  <c r="V9903" i="12"/>
  <c r="V9904" i="12"/>
  <c r="V9905" i="12"/>
  <c r="V9906" i="12"/>
  <c r="V9907" i="12"/>
  <c r="V9908" i="12"/>
  <c r="V9909" i="12"/>
  <c r="V9910" i="12"/>
  <c r="V9911" i="12"/>
  <c r="V9912" i="12"/>
  <c r="V9913" i="12"/>
  <c r="V9914" i="12"/>
  <c r="V9915" i="12"/>
  <c r="V9916" i="12"/>
  <c r="V9917" i="12"/>
  <c r="V9918" i="12"/>
  <c r="V9919" i="12"/>
  <c r="V9920" i="12"/>
  <c r="V9921" i="12"/>
  <c r="V9922" i="12"/>
  <c r="V9923" i="12"/>
  <c r="V9924" i="12"/>
  <c r="V9925" i="12"/>
  <c r="V9926" i="12"/>
  <c r="V9927" i="12"/>
  <c r="V9928" i="12"/>
  <c r="V9929" i="12"/>
  <c r="V9930" i="12"/>
  <c r="V9931" i="12"/>
  <c r="V9932" i="12"/>
  <c r="V9933" i="12"/>
  <c r="V9934" i="12"/>
  <c r="V9935" i="12"/>
  <c r="V9936" i="12"/>
  <c r="V9937" i="12"/>
  <c r="V9938" i="12"/>
  <c r="V9939" i="12"/>
  <c r="V9940" i="12"/>
  <c r="V9941" i="12"/>
  <c r="V9942" i="12"/>
  <c r="V9943" i="12"/>
  <c r="V9944" i="12"/>
  <c r="V9945" i="12"/>
  <c r="V9946" i="12"/>
  <c r="V9947" i="12"/>
  <c r="V9948" i="12"/>
  <c r="V9949" i="12"/>
  <c r="V9950" i="12"/>
  <c r="V9951" i="12"/>
  <c r="V9952" i="12"/>
  <c r="V9953" i="12"/>
  <c r="V9954" i="12"/>
  <c r="V9955" i="12"/>
  <c r="V9956" i="12"/>
  <c r="V9957" i="12"/>
  <c r="V9958" i="12"/>
  <c r="V9959" i="12"/>
  <c r="V9960" i="12"/>
  <c r="V9961" i="12"/>
  <c r="V9962" i="12"/>
  <c r="V9963" i="12"/>
  <c r="V9964" i="12"/>
  <c r="V9965" i="12"/>
  <c r="V9966" i="12"/>
  <c r="V9967" i="12"/>
  <c r="V9968" i="12"/>
  <c r="V9969" i="12"/>
  <c r="V9970" i="12"/>
  <c r="V9971" i="12"/>
  <c r="V9972" i="12"/>
  <c r="V9973" i="12"/>
  <c r="V9974" i="12"/>
  <c r="V9975" i="12"/>
  <c r="V9976" i="12"/>
  <c r="V9977" i="12"/>
  <c r="V9978" i="12"/>
  <c r="V9979" i="12"/>
  <c r="V9980" i="12"/>
  <c r="V9981" i="12"/>
  <c r="V9982" i="12"/>
  <c r="V9983" i="12"/>
  <c r="V9984" i="12"/>
  <c r="V9985" i="12"/>
  <c r="V9986" i="12"/>
  <c r="V9987" i="12"/>
  <c r="V9988" i="12"/>
  <c r="V9989" i="12"/>
  <c r="V9990" i="12"/>
  <c r="V9991" i="12"/>
  <c r="V9992" i="12"/>
  <c r="V9993" i="12"/>
  <c r="V9994" i="12"/>
  <c r="V9995" i="12"/>
  <c r="V9996" i="12"/>
  <c r="V9997" i="12"/>
  <c r="V9998" i="12"/>
  <c r="V9999" i="12"/>
  <c r="V10000" i="12"/>
  <c r="V10001" i="12"/>
  <c r="V10002" i="12"/>
  <c r="X5" i="12"/>
  <c r="W5" i="12"/>
  <c r="V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U234" i="12"/>
  <c r="U235" i="12"/>
  <c r="U236" i="12"/>
  <c r="U237" i="12"/>
  <c r="U238" i="12"/>
  <c r="U239" i="12"/>
  <c r="U240" i="12"/>
  <c r="U241" i="12"/>
  <c r="U242" i="12"/>
  <c r="U243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U257" i="12"/>
  <c r="U258" i="12"/>
  <c r="U259" i="12"/>
  <c r="U260" i="12"/>
  <c r="U261" i="12"/>
  <c r="U262" i="12"/>
  <c r="U263" i="12"/>
  <c r="U264" i="12"/>
  <c r="U265" i="12"/>
  <c r="U266" i="12"/>
  <c r="U267" i="12"/>
  <c r="U268" i="12"/>
  <c r="U269" i="12"/>
  <c r="U270" i="12"/>
  <c r="U271" i="12"/>
  <c r="U272" i="12"/>
  <c r="U273" i="12"/>
  <c r="U274" i="12"/>
  <c r="U275" i="12"/>
  <c r="U276" i="12"/>
  <c r="U277" i="12"/>
  <c r="U278" i="12"/>
  <c r="U279" i="12"/>
  <c r="U280" i="12"/>
  <c r="U281" i="12"/>
  <c r="U282" i="12"/>
  <c r="U283" i="12"/>
  <c r="U284" i="12"/>
  <c r="U285" i="12"/>
  <c r="U286" i="12"/>
  <c r="U287" i="12"/>
  <c r="U288" i="12"/>
  <c r="U289" i="12"/>
  <c r="U290" i="12"/>
  <c r="U291" i="12"/>
  <c r="U292" i="12"/>
  <c r="U293" i="12"/>
  <c r="U294" i="12"/>
  <c r="U295" i="12"/>
  <c r="U296" i="12"/>
  <c r="U297" i="12"/>
  <c r="U298" i="12"/>
  <c r="U299" i="12"/>
  <c r="U300" i="12"/>
  <c r="U301" i="12"/>
  <c r="U302" i="12"/>
  <c r="U303" i="12"/>
  <c r="U304" i="12"/>
  <c r="U305" i="12"/>
  <c r="U306" i="12"/>
  <c r="U307" i="12"/>
  <c r="U308" i="12"/>
  <c r="U309" i="12"/>
  <c r="U310" i="12"/>
  <c r="U311" i="12"/>
  <c r="U312" i="12"/>
  <c r="U313" i="12"/>
  <c r="U314" i="12"/>
  <c r="U315" i="12"/>
  <c r="U316" i="12"/>
  <c r="U317" i="12"/>
  <c r="U318" i="12"/>
  <c r="U319" i="12"/>
  <c r="U320" i="12"/>
  <c r="U321" i="12"/>
  <c r="U322" i="12"/>
  <c r="U323" i="12"/>
  <c r="U324" i="12"/>
  <c r="U325" i="12"/>
  <c r="U326" i="12"/>
  <c r="U327" i="12"/>
  <c r="U328" i="12"/>
  <c r="U329" i="12"/>
  <c r="U330" i="12"/>
  <c r="U331" i="12"/>
  <c r="U332" i="12"/>
  <c r="U333" i="12"/>
  <c r="U334" i="12"/>
  <c r="U335" i="12"/>
  <c r="U336" i="12"/>
  <c r="U337" i="12"/>
  <c r="U338" i="12"/>
  <c r="U339" i="12"/>
  <c r="U340" i="12"/>
  <c r="U341" i="12"/>
  <c r="U342" i="12"/>
  <c r="U343" i="12"/>
  <c r="U344" i="12"/>
  <c r="U345" i="12"/>
  <c r="U346" i="12"/>
  <c r="U347" i="12"/>
  <c r="U348" i="12"/>
  <c r="U349" i="12"/>
  <c r="U350" i="12"/>
  <c r="U351" i="12"/>
  <c r="U352" i="12"/>
  <c r="U353" i="12"/>
  <c r="U354" i="12"/>
  <c r="U355" i="12"/>
  <c r="U356" i="12"/>
  <c r="U357" i="12"/>
  <c r="U358" i="12"/>
  <c r="U359" i="12"/>
  <c r="U360" i="12"/>
  <c r="U361" i="12"/>
  <c r="U362" i="12"/>
  <c r="U363" i="12"/>
  <c r="U364" i="12"/>
  <c r="U365" i="12"/>
  <c r="U366" i="12"/>
  <c r="U367" i="12"/>
  <c r="U368" i="12"/>
  <c r="U369" i="12"/>
  <c r="U370" i="12"/>
  <c r="U371" i="12"/>
  <c r="U372" i="12"/>
  <c r="U373" i="12"/>
  <c r="U374" i="12"/>
  <c r="U375" i="12"/>
  <c r="U376" i="12"/>
  <c r="U377" i="12"/>
  <c r="U378" i="12"/>
  <c r="U379" i="12"/>
  <c r="U380" i="12"/>
  <c r="U381" i="12"/>
  <c r="U382" i="12"/>
  <c r="U383" i="12"/>
  <c r="U384" i="12"/>
  <c r="U385" i="12"/>
  <c r="U386" i="12"/>
  <c r="U387" i="12"/>
  <c r="U388" i="12"/>
  <c r="U389" i="12"/>
  <c r="U390" i="12"/>
  <c r="U391" i="12"/>
  <c r="U392" i="12"/>
  <c r="U393" i="12"/>
  <c r="U394" i="12"/>
  <c r="U395" i="12"/>
  <c r="U396" i="12"/>
  <c r="U397" i="12"/>
  <c r="U398" i="12"/>
  <c r="U399" i="12"/>
  <c r="U400" i="12"/>
  <c r="U401" i="12"/>
  <c r="U402" i="12"/>
  <c r="U403" i="12"/>
  <c r="U404" i="12"/>
  <c r="U405" i="12"/>
  <c r="U406" i="12"/>
  <c r="U407" i="12"/>
  <c r="U408" i="12"/>
  <c r="U409" i="12"/>
  <c r="U410" i="12"/>
  <c r="U411" i="12"/>
  <c r="U412" i="12"/>
  <c r="U413" i="12"/>
  <c r="U414" i="12"/>
  <c r="U415" i="12"/>
  <c r="U416" i="12"/>
  <c r="U417" i="12"/>
  <c r="U418" i="12"/>
  <c r="U419" i="12"/>
  <c r="U420" i="12"/>
  <c r="U421" i="12"/>
  <c r="U422" i="12"/>
  <c r="U423" i="12"/>
  <c r="U424" i="12"/>
  <c r="U425" i="12"/>
  <c r="U426" i="12"/>
  <c r="U427" i="12"/>
  <c r="U428" i="12"/>
  <c r="U429" i="12"/>
  <c r="U430" i="12"/>
  <c r="U431" i="12"/>
  <c r="U432" i="12"/>
  <c r="U433" i="12"/>
  <c r="U434" i="12"/>
  <c r="U435" i="12"/>
  <c r="U436" i="12"/>
  <c r="U437" i="12"/>
  <c r="U438" i="12"/>
  <c r="U439" i="12"/>
  <c r="U440" i="12"/>
  <c r="U441" i="12"/>
  <c r="U442" i="12"/>
  <c r="U443" i="12"/>
  <c r="U444" i="12"/>
  <c r="U445" i="12"/>
  <c r="U446" i="12"/>
  <c r="U447" i="12"/>
  <c r="U448" i="12"/>
  <c r="U449" i="12"/>
  <c r="U450" i="12"/>
  <c r="U451" i="12"/>
  <c r="U452" i="12"/>
  <c r="U453" i="12"/>
  <c r="U454" i="12"/>
  <c r="U455" i="12"/>
  <c r="U456" i="12"/>
  <c r="U457" i="12"/>
  <c r="U458" i="12"/>
  <c r="U459" i="12"/>
  <c r="U460" i="12"/>
  <c r="U461" i="12"/>
  <c r="U462" i="12"/>
  <c r="U463" i="12"/>
  <c r="U464" i="12"/>
  <c r="U465" i="12"/>
  <c r="U466" i="12"/>
  <c r="U467" i="12"/>
  <c r="U468" i="12"/>
  <c r="U469" i="12"/>
  <c r="U470" i="12"/>
  <c r="U471" i="12"/>
  <c r="U472" i="12"/>
  <c r="U473" i="12"/>
  <c r="U474" i="12"/>
  <c r="U475" i="12"/>
  <c r="U476" i="12"/>
  <c r="U477" i="12"/>
  <c r="U478" i="12"/>
  <c r="U479" i="12"/>
  <c r="U480" i="12"/>
  <c r="U481" i="12"/>
  <c r="U482" i="12"/>
  <c r="U483" i="12"/>
  <c r="U484" i="12"/>
  <c r="U485" i="12"/>
  <c r="U486" i="12"/>
  <c r="U487" i="12"/>
  <c r="U488" i="12"/>
  <c r="U489" i="12"/>
  <c r="U490" i="12"/>
  <c r="U491" i="12"/>
  <c r="U492" i="12"/>
  <c r="U493" i="12"/>
  <c r="U494" i="12"/>
  <c r="U495" i="12"/>
  <c r="U496" i="12"/>
  <c r="U497" i="12"/>
  <c r="U498" i="12"/>
  <c r="U499" i="12"/>
  <c r="U500" i="12"/>
  <c r="U501" i="12"/>
  <c r="U502" i="12"/>
  <c r="U503" i="12"/>
  <c r="U504" i="12"/>
  <c r="U505" i="12"/>
  <c r="U506" i="12"/>
  <c r="U507" i="12"/>
  <c r="U508" i="12"/>
  <c r="U509" i="12"/>
  <c r="U510" i="12"/>
  <c r="U511" i="12"/>
  <c r="U512" i="12"/>
  <c r="U513" i="12"/>
  <c r="U514" i="12"/>
  <c r="U515" i="12"/>
  <c r="U516" i="12"/>
  <c r="U517" i="12"/>
  <c r="U518" i="12"/>
  <c r="U519" i="12"/>
  <c r="U520" i="12"/>
  <c r="U521" i="12"/>
  <c r="U522" i="12"/>
  <c r="U523" i="12"/>
  <c r="U524" i="12"/>
  <c r="U525" i="12"/>
  <c r="U526" i="12"/>
  <c r="U527" i="12"/>
  <c r="U528" i="12"/>
  <c r="U529" i="12"/>
  <c r="U530" i="12"/>
  <c r="U531" i="12"/>
  <c r="U532" i="12"/>
  <c r="U533" i="12"/>
  <c r="U534" i="12"/>
  <c r="U535" i="12"/>
  <c r="U536" i="12"/>
  <c r="U537" i="12"/>
  <c r="U538" i="12"/>
  <c r="U539" i="12"/>
  <c r="U540" i="12"/>
  <c r="U541" i="12"/>
  <c r="U542" i="12"/>
  <c r="U543" i="12"/>
  <c r="U544" i="12"/>
  <c r="U545" i="12"/>
  <c r="U546" i="12"/>
  <c r="U547" i="12"/>
  <c r="U548" i="12"/>
  <c r="U549" i="12"/>
  <c r="U550" i="12"/>
  <c r="U551" i="12"/>
  <c r="U552" i="12"/>
  <c r="U553" i="12"/>
  <c r="U554" i="12"/>
  <c r="U555" i="12"/>
  <c r="U556" i="12"/>
  <c r="U557" i="12"/>
  <c r="U558" i="12"/>
  <c r="U559" i="12"/>
  <c r="U560" i="12"/>
  <c r="U561" i="12"/>
  <c r="U562" i="12"/>
  <c r="U563" i="12"/>
  <c r="U564" i="12"/>
  <c r="U565" i="12"/>
  <c r="U566" i="12"/>
  <c r="U567" i="12"/>
  <c r="U568" i="12"/>
  <c r="U569" i="12"/>
  <c r="U570" i="12"/>
  <c r="U571" i="12"/>
  <c r="U572" i="12"/>
  <c r="U573" i="12"/>
  <c r="U574" i="12"/>
  <c r="U575" i="12"/>
  <c r="U576" i="12"/>
  <c r="U577" i="12"/>
  <c r="U578" i="12"/>
  <c r="U579" i="12"/>
  <c r="U580" i="12"/>
  <c r="U581" i="12"/>
  <c r="U582" i="12"/>
  <c r="U583" i="12"/>
  <c r="U584" i="12"/>
  <c r="U585" i="12"/>
  <c r="U586" i="12"/>
  <c r="U587" i="12"/>
  <c r="U588" i="12"/>
  <c r="U589" i="12"/>
  <c r="U590" i="12"/>
  <c r="U591" i="12"/>
  <c r="U592" i="12"/>
  <c r="U593" i="12"/>
  <c r="U594" i="12"/>
  <c r="U595" i="12"/>
  <c r="U596" i="12"/>
  <c r="U597" i="12"/>
  <c r="U598" i="12"/>
  <c r="U599" i="12"/>
  <c r="U600" i="12"/>
  <c r="U601" i="12"/>
  <c r="U602" i="12"/>
  <c r="U603" i="12"/>
  <c r="U604" i="12"/>
  <c r="U605" i="12"/>
  <c r="U606" i="12"/>
  <c r="U607" i="12"/>
  <c r="U608" i="12"/>
  <c r="U609" i="12"/>
  <c r="U610" i="12"/>
  <c r="U611" i="12"/>
  <c r="U612" i="12"/>
  <c r="U613" i="12"/>
  <c r="U614" i="12"/>
  <c r="U615" i="12"/>
  <c r="U616" i="12"/>
  <c r="U617" i="12"/>
  <c r="U618" i="12"/>
  <c r="U619" i="12"/>
  <c r="U620" i="12"/>
  <c r="U621" i="12"/>
  <c r="U622" i="12"/>
  <c r="U623" i="12"/>
  <c r="U624" i="12"/>
  <c r="U625" i="12"/>
  <c r="U626" i="12"/>
  <c r="U627" i="12"/>
  <c r="U628" i="12"/>
  <c r="U629" i="12"/>
  <c r="U630" i="12"/>
  <c r="U631" i="12"/>
  <c r="U632" i="12"/>
  <c r="U633" i="12"/>
  <c r="U634" i="12"/>
  <c r="U635" i="12"/>
  <c r="U636" i="12"/>
  <c r="U637" i="12"/>
  <c r="U638" i="12"/>
  <c r="U639" i="12"/>
  <c r="U640" i="12"/>
  <c r="U641" i="12"/>
  <c r="U642" i="12"/>
  <c r="U643" i="12"/>
  <c r="U644" i="12"/>
  <c r="U645" i="12"/>
  <c r="U646" i="12"/>
  <c r="U647" i="12"/>
  <c r="U648" i="12"/>
  <c r="U649" i="12"/>
  <c r="U650" i="12"/>
  <c r="U651" i="12"/>
  <c r="U652" i="12"/>
  <c r="U653" i="12"/>
  <c r="U654" i="12"/>
  <c r="U655" i="12"/>
  <c r="U656" i="12"/>
  <c r="U657" i="12"/>
  <c r="U658" i="12"/>
  <c r="U659" i="12"/>
  <c r="U660" i="12"/>
  <c r="U661" i="12"/>
  <c r="U662" i="12"/>
  <c r="U663" i="12"/>
  <c r="U664" i="12"/>
  <c r="U665" i="12"/>
  <c r="U666" i="12"/>
  <c r="U667" i="12"/>
  <c r="U668" i="12"/>
  <c r="U669" i="12"/>
  <c r="U670" i="12"/>
  <c r="U671" i="12"/>
  <c r="U672" i="12"/>
  <c r="U673" i="12"/>
  <c r="U674" i="12"/>
  <c r="U675" i="12"/>
  <c r="U676" i="12"/>
  <c r="U677" i="12"/>
  <c r="U678" i="12"/>
  <c r="U679" i="12"/>
  <c r="U680" i="12"/>
  <c r="U681" i="12"/>
  <c r="U682" i="12"/>
  <c r="U683" i="12"/>
  <c r="U684" i="12"/>
  <c r="U685" i="12"/>
  <c r="U686" i="12"/>
  <c r="U687" i="12"/>
  <c r="U688" i="12"/>
  <c r="U689" i="12"/>
  <c r="U690" i="12"/>
  <c r="U691" i="12"/>
  <c r="U692" i="12"/>
  <c r="U693" i="12"/>
  <c r="U694" i="12"/>
  <c r="U695" i="12"/>
  <c r="U696" i="12"/>
  <c r="U697" i="12"/>
  <c r="U698" i="12"/>
  <c r="U699" i="12"/>
  <c r="U700" i="12"/>
  <c r="U701" i="12"/>
  <c r="U702" i="12"/>
  <c r="U703" i="12"/>
  <c r="U704" i="12"/>
  <c r="U705" i="12"/>
  <c r="U706" i="12"/>
  <c r="U707" i="12"/>
  <c r="U708" i="12"/>
  <c r="U709" i="12"/>
  <c r="U710" i="12"/>
  <c r="U711" i="12"/>
  <c r="U712" i="12"/>
  <c r="U713" i="12"/>
  <c r="U714" i="12"/>
  <c r="U715" i="12"/>
  <c r="U716" i="12"/>
  <c r="U717" i="12"/>
  <c r="U718" i="12"/>
  <c r="U719" i="12"/>
  <c r="U720" i="12"/>
  <c r="U721" i="12"/>
  <c r="U722" i="12"/>
  <c r="U723" i="12"/>
  <c r="U724" i="12"/>
  <c r="U725" i="12"/>
  <c r="U726" i="12"/>
  <c r="U727" i="12"/>
  <c r="U728" i="12"/>
  <c r="U729" i="12"/>
  <c r="U730" i="12"/>
  <c r="U731" i="12"/>
  <c r="U732" i="12"/>
  <c r="U733" i="12"/>
  <c r="U734" i="12"/>
  <c r="U735" i="12"/>
  <c r="U736" i="12"/>
  <c r="U737" i="12"/>
  <c r="U738" i="12"/>
  <c r="U739" i="12"/>
  <c r="U740" i="12"/>
  <c r="U741" i="12"/>
  <c r="U742" i="12"/>
  <c r="U743" i="12"/>
  <c r="U744" i="12"/>
  <c r="U745" i="12"/>
  <c r="U746" i="12"/>
  <c r="U747" i="12"/>
  <c r="U748" i="12"/>
  <c r="U749" i="12"/>
  <c r="U750" i="12"/>
  <c r="U751" i="12"/>
  <c r="U752" i="12"/>
  <c r="U753" i="12"/>
  <c r="U754" i="12"/>
  <c r="U755" i="12"/>
  <c r="U756" i="12"/>
  <c r="U757" i="12"/>
  <c r="U758" i="12"/>
  <c r="U759" i="12"/>
  <c r="U760" i="12"/>
  <c r="U761" i="12"/>
  <c r="U762" i="12"/>
  <c r="U763" i="12"/>
  <c r="U764" i="12"/>
  <c r="U765" i="12"/>
  <c r="U766" i="12"/>
  <c r="U767" i="12"/>
  <c r="U768" i="12"/>
  <c r="U769" i="12"/>
  <c r="U770" i="12"/>
  <c r="U771" i="12"/>
  <c r="U772" i="12"/>
  <c r="U773" i="12"/>
  <c r="U774" i="12"/>
  <c r="U775" i="12"/>
  <c r="U776" i="12"/>
  <c r="U777" i="12"/>
  <c r="U778" i="12"/>
  <c r="U779" i="12"/>
  <c r="U780" i="12"/>
  <c r="U781" i="12"/>
  <c r="U782" i="12"/>
  <c r="U783" i="12"/>
  <c r="U784" i="12"/>
  <c r="U785" i="12"/>
  <c r="U786" i="12"/>
  <c r="U787" i="12"/>
  <c r="U788" i="12"/>
  <c r="U789" i="12"/>
  <c r="U790" i="12"/>
  <c r="U791" i="12"/>
  <c r="U792" i="12"/>
  <c r="U793" i="12"/>
  <c r="U794" i="12"/>
  <c r="U795" i="12"/>
  <c r="U796" i="12"/>
  <c r="U797" i="12"/>
  <c r="U798" i="12"/>
  <c r="U799" i="12"/>
  <c r="U800" i="12"/>
  <c r="U801" i="12"/>
  <c r="U802" i="12"/>
  <c r="U803" i="12"/>
  <c r="U804" i="12"/>
  <c r="U805" i="12"/>
  <c r="U806" i="12"/>
  <c r="U807" i="12"/>
  <c r="U808" i="12"/>
  <c r="U809" i="12"/>
  <c r="U810" i="12"/>
  <c r="U811" i="12"/>
  <c r="U812" i="12"/>
  <c r="U813" i="12"/>
  <c r="U814" i="12"/>
  <c r="U815" i="12"/>
  <c r="U816" i="12"/>
  <c r="U817" i="12"/>
  <c r="U818" i="12"/>
  <c r="U819" i="12"/>
  <c r="U820" i="12"/>
  <c r="U821" i="12"/>
  <c r="U822" i="12"/>
  <c r="U823" i="12"/>
  <c r="U824" i="12"/>
  <c r="U825" i="12"/>
  <c r="U826" i="12"/>
  <c r="U827" i="12"/>
  <c r="U828" i="12"/>
  <c r="U829" i="12"/>
  <c r="U830" i="12"/>
  <c r="U831" i="12"/>
  <c r="U832" i="12"/>
  <c r="U833" i="12"/>
  <c r="U834" i="12"/>
  <c r="U835" i="12"/>
  <c r="U836" i="12"/>
  <c r="U837" i="12"/>
  <c r="U838" i="12"/>
  <c r="U839" i="12"/>
  <c r="U840" i="12"/>
  <c r="U841" i="12"/>
  <c r="U842" i="12"/>
  <c r="U843" i="12"/>
  <c r="U844" i="12"/>
  <c r="U845" i="12"/>
  <c r="U846" i="12"/>
  <c r="U847" i="12"/>
  <c r="U848" i="12"/>
  <c r="U849" i="12"/>
  <c r="U850" i="12"/>
  <c r="U851" i="12"/>
  <c r="U852" i="12"/>
  <c r="U853" i="12"/>
  <c r="U854" i="12"/>
  <c r="U855" i="12"/>
  <c r="U856" i="12"/>
  <c r="U857" i="12"/>
  <c r="U858" i="12"/>
  <c r="U859" i="12"/>
  <c r="U860" i="12"/>
  <c r="U861" i="12"/>
  <c r="U862" i="12"/>
  <c r="U863" i="12"/>
  <c r="U864" i="12"/>
  <c r="U865" i="12"/>
  <c r="U866" i="12"/>
  <c r="U867" i="12"/>
  <c r="U868" i="12"/>
  <c r="U869" i="12"/>
  <c r="U870" i="12"/>
  <c r="U871" i="12"/>
  <c r="U872" i="12"/>
  <c r="U873" i="12"/>
  <c r="U874" i="12"/>
  <c r="U875" i="12"/>
  <c r="U876" i="12"/>
  <c r="U877" i="12"/>
  <c r="U878" i="12"/>
  <c r="U879" i="12"/>
  <c r="U880" i="12"/>
  <c r="U881" i="12"/>
  <c r="U882" i="12"/>
  <c r="U883" i="12"/>
  <c r="U884" i="12"/>
  <c r="U885" i="12"/>
  <c r="U886" i="12"/>
  <c r="U887" i="12"/>
  <c r="U888" i="12"/>
  <c r="U889" i="12"/>
  <c r="U890" i="12"/>
  <c r="U891" i="12"/>
  <c r="U892" i="12"/>
  <c r="U893" i="12"/>
  <c r="U894" i="12"/>
  <c r="U895" i="12"/>
  <c r="U896" i="12"/>
  <c r="U897" i="12"/>
  <c r="U898" i="12"/>
  <c r="U899" i="12"/>
  <c r="U900" i="12"/>
  <c r="U901" i="12"/>
  <c r="U902" i="12"/>
  <c r="U903" i="12"/>
  <c r="U904" i="12"/>
  <c r="U905" i="12"/>
  <c r="U906" i="12"/>
  <c r="U907" i="12"/>
  <c r="U908" i="12"/>
  <c r="U909" i="12"/>
  <c r="U910" i="12"/>
  <c r="U911" i="12"/>
  <c r="U912" i="12"/>
  <c r="U913" i="12"/>
  <c r="U914" i="12"/>
  <c r="U915" i="12"/>
  <c r="U916" i="12"/>
  <c r="U917" i="12"/>
  <c r="U918" i="12"/>
  <c r="U919" i="12"/>
  <c r="U920" i="12"/>
  <c r="U921" i="12"/>
  <c r="U922" i="12"/>
  <c r="U923" i="12"/>
  <c r="U924" i="12"/>
  <c r="U925" i="12"/>
  <c r="U926" i="12"/>
  <c r="U927" i="12"/>
  <c r="U928" i="12"/>
  <c r="U929" i="12"/>
  <c r="U930" i="12"/>
  <c r="U931" i="12"/>
  <c r="U932" i="12"/>
  <c r="U933" i="12"/>
  <c r="U934" i="12"/>
  <c r="U935" i="12"/>
  <c r="U936" i="12"/>
  <c r="U937" i="12"/>
  <c r="U938" i="12"/>
  <c r="U939" i="12"/>
  <c r="U940" i="12"/>
  <c r="U941" i="12"/>
  <c r="U942" i="12"/>
  <c r="U943" i="12"/>
  <c r="U944" i="12"/>
  <c r="U945" i="12"/>
  <c r="U946" i="12"/>
  <c r="U947" i="12"/>
  <c r="U948" i="12"/>
  <c r="U949" i="12"/>
  <c r="U950" i="12"/>
  <c r="U951" i="12"/>
  <c r="U952" i="12"/>
  <c r="U953" i="12"/>
  <c r="U954" i="12"/>
  <c r="U955" i="12"/>
  <c r="U956" i="12"/>
  <c r="U957" i="12"/>
  <c r="U958" i="12"/>
  <c r="U959" i="12"/>
  <c r="U960" i="12"/>
  <c r="U961" i="12"/>
  <c r="U962" i="12"/>
  <c r="U963" i="12"/>
  <c r="U964" i="12"/>
  <c r="U965" i="12"/>
  <c r="U966" i="12"/>
  <c r="U967" i="12"/>
  <c r="U968" i="12"/>
  <c r="U969" i="12"/>
  <c r="U970" i="12"/>
  <c r="U971" i="12"/>
  <c r="U972" i="12"/>
  <c r="U973" i="12"/>
  <c r="U974" i="12"/>
  <c r="U975" i="12"/>
  <c r="U976" i="12"/>
  <c r="U977" i="12"/>
  <c r="U978" i="12"/>
  <c r="U979" i="12"/>
  <c r="U980" i="12"/>
  <c r="U981" i="12"/>
  <c r="U982" i="12"/>
  <c r="U983" i="12"/>
  <c r="U984" i="12"/>
  <c r="U985" i="12"/>
  <c r="U986" i="12"/>
  <c r="U987" i="12"/>
  <c r="U988" i="12"/>
  <c r="U989" i="12"/>
  <c r="U990" i="12"/>
  <c r="U991" i="12"/>
  <c r="U992" i="12"/>
  <c r="U993" i="12"/>
  <c r="U994" i="12"/>
  <c r="U995" i="12"/>
  <c r="U996" i="12"/>
  <c r="U997" i="12"/>
  <c r="U998" i="12"/>
  <c r="U999" i="12"/>
  <c r="U1000" i="12"/>
  <c r="U1001" i="12"/>
  <c r="U1002" i="12"/>
  <c r="U1003" i="12"/>
  <c r="U1004" i="12"/>
  <c r="U1005" i="12"/>
  <c r="U1006" i="12"/>
  <c r="U1007" i="12"/>
  <c r="U1008" i="12"/>
  <c r="U1009" i="12"/>
  <c r="U1010" i="12"/>
  <c r="U1011" i="12"/>
  <c r="U1012" i="12"/>
  <c r="U1013" i="12"/>
  <c r="U1014" i="12"/>
  <c r="U1015" i="12"/>
  <c r="U1016" i="12"/>
  <c r="U1017" i="12"/>
  <c r="U1018" i="12"/>
  <c r="U1019" i="12"/>
  <c r="U1020" i="12"/>
  <c r="U1021" i="12"/>
  <c r="U1022" i="12"/>
  <c r="U1023" i="12"/>
  <c r="U1024" i="12"/>
  <c r="U1025" i="12"/>
  <c r="U1026" i="12"/>
  <c r="U1027" i="12"/>
  <c r="U1028" i="12"/>
  <c r="U1029" i="12"/>
  <c r="U1030" i="12"/>
  <c r="U1031" i="12"/>
  <c r="U1032" i="12"/>
  <c r="U1033" i="12"/>
  <c r="U1034" i="12"/>
  <c r="U1035" i="12"/>
  <c r="U1036" i="12"/>
  <c r="U1037" i="12"/>
  <c r="U1038" i="12"/>
  <c r="U1039" i="12"/>
  <c r="U1040" i="12"/>
  <c r="U1041" i="12"/>
  <c r="U1042" i="12"/>
  <c r="U1043" i="12"/>
  <c r="U1044" i="12"/>
  <c r="U1045" i="12"/>
  <c r="U1046" i="12"/>
  <c r="U1047" i="12"/>
  <c r="U1048" i="12"/>
  <c r="U1049" i="12"/>
  <c r="U1050" i="12"/>
  <c r="U1051" i="12"/>
  <c r="U1052" i="12"/>
  <c r="U1053" i="12"/>
  <c r="U1054" i="12"/>
  <c r="U1055" i="12"/>
  <c r="U1056" i="12"/>
  <c r="U1057" i="12"/>
  <c r="U1058" i="12"/>
  <c r="U1059" i="12"/>
  <c r="U1060" i="12"/>
  <c r="U1061" i="12"/>
  <c r="U1062" i="12"/>
  <c r="U1063" i="12"/>
  <c r="U1064" i="12"/>
  <c r="U1065" i="12"/>
  <c r="U1066" i="12"/>
  <c r="U1067" i="12"/>
  <c r="U1068" i="12"/>
  <c r="U1069" i="12"/>
  <c r="U1070" i="12"/>
  <c r="U1071" i="12"/>
  <c r="U1072" i="12"/>
  <c r="U1073" i="12"/>
  <c r="U1074" i="12"/>
  <c r="U1075" i="12"/>
  <c r="U1076" i="12"/>
  <c r="U1077" i="12"/>
  <c r="U1078" i="12"/>
  <c r="U1079" i="12"/>
  <c r="U1080" i="12"/>
  <c r="U1081" i="12"/>
  <c r="U1082" i="12"/>
  <c r="U1083" i="12"/>
  <c r="U1084" i="12"/>
  <c r="U1085" i="12"/>
  <c r="U1086" i="12"/>
  <c r="U1087" i="12"/>
  <c r="U1088" i="12"/>
  <c r="U1089" i="12"/>
  <c r="U1090" i="12"/>
  <c r="U1091" i="12"/>
  <c r="U1092" i="12"/>
  <c r="U1093" i="12"/>
  <c r="U1094" i="12"/>
  <c r="U1095" i="12"/>
  <c r="U1096" i="12"/>
  <c r="U1097" i="12"/>
  <c r="U1098" i="12"/>
  <c r="U1099" i="12"/>
  <c r="U1100" i="12"/>
  <c r="U1101" i="12"/>
  <c r="U1102" i="12"/>
  <c r="U1103" i="12"/>
  <c r="U1104" i="12"/>
  <c r="U1105" i="12"/>
  <c r="U1106" i="12"/>
  <c r="U1107" i="12"/>
  <c r="U1108" i="12"/>
  <c r="U1109" i="12"/>
  <c r="U1110" i="12"/>
  <c r="U1111" i="12"/>
  <c r="U1112" i="12"/>
  <c r="U1113" i="12"/>
  <c r="U1114" i="12"/>
  <c r="U1115" i="12"/>
  <c r="U1116" i="12"/>
  <c r="U1117" i="12"/>
  <c r="U1118" i="12"/>
  <c r="U1119" i="12"/>
  <c r="U1120" i="12"/>
  <c r="U1121" i="12"/>
  <c r="U1122" i="12"/>
  <c r="U1123" i="12"/>
  <c r="U1124" i="12"/>
  <c r="U1125" i="12"/>
  <c r="U1126" i="12"/>
  <c r="U1127" i="12"/>
  <c r="U1128" i="12"/>
  <c r="U1129" i="12"/>
  <c r="U1130" i="12"/>
  <c r="U1131" i="12"/>
  <c r="U1132" i="12"/>
  <c r="U1133" i="12"/>
  <c r="U1134" i="12"/>
  <c r="U1135" i="12"/>
  <c r="U1136" i="12"/>
  <c r="U1137" i="12"/>
  <c r="U1138" i="12"/>
  <c r="U1139" i="12"/>
  <c r="U1140" i="12"/>
  <c r="U1141" i="12"/>
  <c r="U1142" i="12"/>
  <c r="U1143" i="12"/>
  <c r="U1144" i="12"/>
  <c r="U1145" i="12"/>
  <c r="U1146" i="12"/>
  <c r="U1147" i="12"/>
  <c r="U1148" i="12"/>
  <c r="U1149" i="12"/>
  <c r="U1150" i="12"/>
  <c r="U1151" i="12"/>
  <c r="U1152" i="12"/>
  <c r="U1153" i="12"/>
  <c r="U1154" i="12"/>
  <c r="U1155" i="12"/>
  <c r="U1156" i="12"/>
  <c r="U1157" i="12"/>
  <c r="U1158" i="12"/>
  <c r="U1159" i="12"/>
  <c r="U1160" i="12"/>
  <c r="U1161" i="12"/>
  <c r="U1162" i="12"/>
  <c r="U1163" i="12"/>
  <c r="U1164" i="12"/>
  <c r="U1165" i="12"/>
  <c r="U1166" i="12"/>
  <c r="U1167" i="12"/>
  <c r="U1168" i="12"/>
  <c r="U1169" i="12"/>
  <c r="U1170" i="12"/>
  <c r="U1171" i="12"/>
  <c r="U1172" i="12"/>
  <c r="U1173" i="12"/>
  <c r="U1174" i="12"/>
  <c r="U1175" i="12"/>
  <c r="U1176" i="12"/>
  <c r="U1177" i="12"/>
  <c r="U1178" i="12"/>
  <c r="U1179" i="12"/>
  <c r="U1180" i="12"/>
  <c r="U1181" i="12"/>
  <c r="U1182" i="12"/>
  <c r="U1183" i="12"/>
  <c r="U1184" i="12"/>
  <c r="U1185" i="12"/>
  <c r="U1186" i="12"/>
  <c r="U1187" i="12"/>
  <c r="U1188" i="12"/>
  <c r="U1189" i="12"/>
  <c r="U1190" i="12"/>
  <c r="U1191" i="12"/>
  <c r="U1192" i="12"/>
  <c r="U1193" i="12"/>
  <c r="U1194" i="12"/>
  <c r="U1195" i="12"/>
  <c r="U1196" i="12"/>
  <c r="U1197" i="12"/>
  <c r="U1198" i="12"/>
  <c r="U1199" i="12"/>
  <c r="U1200" i="12"/>
  <c r="U1201" i="12"/>
  <c r="U1202" i="12"/>
  <c r="U1203" i="12"/>
  <c r="U1204" i="12"/>
  <c r="U1205" i="12"/>
  <c r="U1206" i="12"/>
  <c r="U1207" i="12"/>
  <c r="U1208" i="12"/>
  <c r="U1209" i="12"/>
  <c r="U1210" i="12"/>
  <c r="U1211" i="12"/>
  <c r="U1212" i="12"/>
  <c r="U1213" i="12"/>
  <c r="U1214" i="12"/>
  <c r="U1215" i="12"/>
  <c r="U1216" i="12"/>
  <c r="U1217" i="12"/>
  <c r="U1218" i="12"/>
  <c r="U1219" i="12"/>
  <c r="U1220" i="12"/>
  <c r="U1221" i="12"/>
  <c r="U1222" i="12"/>
  <c r="U1223" i="12"/>
  <c r="U1224" i="12"/>
  <c r="U1225" i="12"/>
  <c r="U1226" i="12"/>
  <c r="U1227" i="12"/>
  <c r="U1228" i="12"/>
  <c r="U1229" i="12"/>
  <c r="U1230" i="12"/>
  <c r="U1231" i="12"/>
  <c r="U1232" i="12"/>
  <c r="U1233" i="12"/>
  <c r="U1234" i="12"/>
  <c r="U1235" i="12"/>
  <c r="U1236" i="12"/>
  <c r="U1237" i="12"/>
  <c r="U1238" i="12"/>
  <c r="U1239" i="12"/>
  <c r="U1240" i="12"/>
  <c r="U1241" i="12"/>
  <c r="U1242" i="12"/>
  <c r="U1243" i="12"/>
  <c r="U1244" i="12"/>
  <c r="U1245" i="12"/>
  <c r="U1246" i="12"/>
  <c r="U1247" i="12"/>
  <c r="U1248" i="12"/>
  <c r="U1249" i="12"/>
  <c r="U1250" i="12"/>
  <c r="U1251" i="12"/>
  <c r="U1252" i="12"/>
  <c r="U1253" i="12"/>
  <c r="U1254" i="12"/>
  <c r="U1255" i="12"/>
  <c r="U1256" i="12"/>
  <c r="U1257" i="12"/>
  <c r="U1258" i="12"/>
  <c r="U1259" i="12"/>
  <c r="U1260" i="12"/>
  <c r="U1261" i="12"/>
  <c r="U1262" i="12"/>
  <c r="U1263" i="12"/>
  <c r="U1264" i="12"/>
  <c r="U1265" i="12"/>
  <c r="U1266" i="12"/>
  <c r="U1267" i="12"/>
  <c r="U1268" i="12"/>
  <c r="U1269" i="12"/>
  <c r="U1270" i="12"/>
  <c r="U1271" i="12"/>
  <c r="U1272" i="12"/>
  <c r="U1273" i="12"/>
  <c r="U1274" i="12"/>
  <c r="U1275" i="12"/>
  <c r="U1276" i="12"/>
  <c r="U1277" i="12"/>
  <c r="U1278" i="12"/>
  <c r="U1279" i="12"/>
  <c r="U1280" i="12"/>
  <c r="U1281" i="12"/>
  <c r="U1282" i="12"/>
  <c r="U1283" i="12"/>
  <c r="U1284" i="12"/>
  <c r="U1285" i="12"/>
  <c r="U1286" i="12"/>
  <c r="U1287" i="12"/>
  <c r="U1288" i="12"/>
  <c r="U1289" i="12"/>
  <c r="U1290" i="12"/>
  <c r="U1291" i="12"/>
  <c r="U1292" i="12"/>
  <c r="U1293" i="12"/>
  <c r="U1294" i="12"/>
  <c r="U1295" i="12"/>
  <c r="U1296" i="12"/>
  <c r="U1297" i="12"/>
  <c r="U1298" i="12"/>
  <c r="U1299" i="12"/>
  <c r="U1300" i="12"/>
  <c r="U1301" i="12"/>
  <c r="U1302" i="12"/>
  <c r="U1303" i="12"/>
  <c r="U1304" i="12"/>
  <c r="U1305" i="12"/>
  <c r="U1306" i="12"/>
  <c r="U1307" i="12"/>
  <c r="U1308" i="12"/>
  <c r="U1309" i="12"/>
  <c r="U1310" i="12"/>
  <c r="U1311" i="12"/>
  <c r="U1312" i="12"/>
  <c r="U1313" i="12"/>
  <c r="U1314" i="12"/>
  <c r="U1315" i="12"/>
  <c r="U1316" i="12"/>
  <c r="U1317" i="12"/>
  <c r="U1318" i="12"/>
  <c r="U1319" i="12"/>
  <c r="U1320" i="12"/>
  <c r="U1321" i="12"/>
  <c r="U1322" i="12"/>
  <c r="U1323" i="12"/>
  <c r="U1324" i="12"/>
  <c r="U1325" i="12"/>
  <c r="U1326" i="12"/>
  <c r="U1327" i="12"/>
  <c r="U1328" i="12"/>
  <c r="U1329" i="12"/>
  <c r="U1330" i="12"/>
  <c r="U1331" i="12"/>
  <c r="U1332" i="12"/>
  <c r="U1333" i="12"/>
  <c r="U1334" i="12"/>
  <c r="U1335" i="12"/>
  <c r="U1336" i="12"/>
  <c r="U1337" i="12"/>
  <c r="U1338" i="12"/>
  <c r="U1339" i="12"/>
  <c r="U1340" i="12"/>
  <c r="U1341" i="12"/>
  <c r="U1342" i="12"/>
  <c r="U1343" i="12"/>
  <c r="U1344" i="12"/>
  <c r="U1345" i="12"/>
  <c r="U1346" i="12"/>
  <c r="U1347" i="12"/>
  <c r="U1348" i="12"/>
  <c r="U1349" i="12"/>
  <c r="U1350" i="12"/>
  <c r="U1351" i="12"/>
  <c r="U1352" i="12"/>
  <c r="U1353" i="12"/>
  <c r="U1354" i="12"/>
  <c r="U1355" i="12"/>
  <c r="U1356" i="12"/>
  <c r="U1357" i="12"/>
  <c r="U1358" i="12"/>
  <c r="U1359" i="12"/>
  <c r="U1360" i="12"/>
  <c r="U1361" i="12"/>
  <c r="U1362" i="12"/>
  <c r="U1363" i="12"/>
  <c r="U1364" i="12"/>
  <c r="U1365" i="12"/>
  <c r="U1366" i="12"/>
  <c r="U1367" i="12"/>
  <c r="U1368" i="12"/>
  <c r="U1369" i="12"/>
  <c r="U1370" i="12"/>
  <c r="U1371" i="12"/>
  <c r="U1372" i="12"/>
  <c r="U1373" i="12"/>
  <c r="U1374" i="12"/>
  <c r="U1375" i="12"/>
  <c r="U1376" i="12"/>
  <c r="U1377" i="12"/>
  <c r="U1378" i="12"/>
  <c r="U1379" i="12"/>
  <c r="U1380" i="12"/>
  <c r="U1381" i="12"/>
  <c r="U1382" i="12"/>
  <c r="U1383" i="12"/>
  <c r="U1384" i="12"/>
  <c r="U1385" i="12"/>
  <c r="U1386" i="12"/>
  <c r="U1387" i="12"/>
  <c r="U1388" i="12"/>
  <c r="U1389" i="12"/>
  <c r="U1390" i="12"/>
  <c r="U1391" i="12"/>
  <c r="U1392" i="12"/>
  <c r="U1393" i="12"/>
  <c r="U1394" i="12"/>
  <c r="U1395" i="12"/>
  <c r="U1396" i="12"/>
  <c r="U1397" i="12"/>
  <c r="U1398" i="12"/>
  <c r="U1399" i="12"/>
  <c r="U1400" i="12"/>
  <c r="U1401" i="12"/>
  <c r="U1402" i="12"/>
  <c r="U1403" i="12"/>
  <c r="U1404" i="12"/>
  <c r="U1405" i="12"/>
  <c r="U1406" i="12"/>
  <c r="U1407" i="12"/>
  <c r="U1408" i="12"/>
  <c r="U1409" i="12"/>
  <c r="U1410" i="12"/>
  <c r="U1411" i="12"/>
  <c r="U1412" i="12"/>
  <c r="U1413" i="12"/>
  <c r="U1414" i="12"/>
  <c r="U1415" i="12"/>
  <c r="U1416" i="12"/>
  <c r="U1417" i="12"/>
  <c r="U1418" i="12"/>
  <c r="U1419" i="12"/>
  <c r="U1420" i="12"/>
  <c r="U1421" i="12"/>
  <c r="U1422" i="12"/>
  <c r="U1423" i="12"/>
  <c r="U1424" i="12"/>
  <c r="U1425" i="12"/>
  <c r="U1426" i="12"/>
  <c r="U1427" i="12"/>
  <c r="U1428" i="12"/>
  <c r="U1429" i="12"/>
  <c r="U1430" i="12"/>
  <c r="U1431" i="12"/>
  <c r="U1432" i="12"/>
  <c r="U1433" i="12"/>
  <c r="U1434" i="12"/>
  <c r="U1435" i="12"/>
  <c r="U1436" i="12"/>
  <c r="U1437" i="12"/>
  <c r="U1438" i="12"/>
  <c r="U1439" i="12"/>
  <c r="U1440" i="12"/>
  <c r="U1441" i="12"/>
  <c r="U1442" i="12"/>
  <c r="U1443" i="12"/>
  <c r="U1444" i="12"/>
  <c r="U1445" i="12"/>
  <c r="U1446" i="12"/>
  <c r="U1447" i="12"/>
  <c r="U1448" i="12"/>
  <c r="U1449" i="12"/>
  <c r="U1450" i="12"/>
  <c r="U1451" i="12"/>
  <c r="U1452" i="12"/>
  <c r="U1453" i="12"/>
  <c r="U1454" i="12"/>
  <c r="U1455" i="12"/>
  <c r="U1456" i="12"/>
  <c r="U1457" i="12"/>
  <c r="U1458" i="12"/>
  <c r="U1459" i="12"/>
  <c r="U1460" i="12"/>
  <c r="U1461" i="12"/>
  <c r="U1462" i="12"/>
  <c r="U1463" i="12"/>
  <c r="U1464" i="12"/>
  <c r="U1465" i="12"/>
  <c r="U1466" i="12"/>
  <c r="U1467" i="12"/>
  <c r="U1468" i="12"/>
  <c r="U1469" i="12"/>
  <c r="U1470" i="12"/>
  <c r="U1471" i="12"/>
  <c r="U1472" i="12"/>
  <c r="U1473" i="12"/>
  <c r="U1474" i="12"/>
  <c r="U1475" i="12"/>
  <c r="U1476" i="12"/>
  <c r="U1477" i="12"/>
  <c r="U1478" i="12"/>
  <c r="U1479" i="12"/>
  <c r="U1480" i="12"/>
  <c r="U1481" i="12"/>
  <c r="U1482" i="12"/>
  <c r="U1483" i="12"/>
  <c r="U1484" i="12"/>
  <c r="U1485" i="12"/>
  <c r="U1486" i="12"/>
  <c r="U1487" i="12"/>
  <c r="U1488" i="12"/>
  <c r="U1489" i="12"/>
  <c r="U1490" i="12"/>
  <c r="U1491" i="12"/>
  <c r="U1492" i="12"/>
  <c r="U1493" i="12"/>
  <c r="U1494" i="12"/>
  <c r="U1495" i="12"/>
  <c r="U1496" i="12"/>
  <c r="U1497" i="12"/>
  <c r="U1498" i="12"/>
  <c r="U1499" i="12"/>
  <c r="U1500" i="12"/>
  <c r="U1501" i="12"/>
  <c r="U1502" i="12"/>
  <c r="U1503" i="12"/>
  <c r="U1504" i="12"/>
  <c r="U1505" i="12"/>
  <c r="U1506" i="12"/>
  <c r="U1507" i="12"/>
  <c r="U1508" i="12"/>
  <c r="U1509" i="12"/>
  <c r="U1510" i="12"/>
  <c r="U1511" i="12"/>
  <c r="U1512" i="12"/>
  <c r="U1513" i="12"/>
  <c r="U1514" i="12"/>
  <c r="U1515" i="12"/>
  <c r="U1516" i="12"/>
  <c r="U1517" i="12"/>
  <c r="U1518" i="12"/>
  <c r="U1519" i="12"/>
  <c r="U1520" i="12"/>
  <c r="U1521" i="12"/>
  <c r="U1522" i="12"/>
  <c r="U1523" i="12"/>
  <c r="U1524" i="12"/>
  <c r="U1525" i="12"/>
  <c r="U1526" i="12"/>
  <c r="U1527" i="12"/>
  <c r="U1528" i="12"/>
  <c r="U1529" i="12"/>
  <c r="U1530" i="12"/>
  <c r="U1531" i="12"/>
  <c r="U1532" i="12"/>
  <c r="U1533" i="12"/>
  <c r="U1534" i="12"/>
  <c r="U1535" i="12"/>
  <c r="U1536" i="12"/>
  <c r="U1537" i="12"/>
  <c r="U1538" i="12"/>
  <c r="U1539" i="12"/>
  <c r="U1540" i="12"/>
  <c r="U1541" i="12"/>
  <c r="U1542" i="12"/>
  <c r="U1543" i="12"/>
  <c r="U1544" i="12"/>
  <c r="U1545" i="12"/>
  <c r="U1546" i="12"/>
  <c r="U1547" i="12"/>
  <c r="U1548" i="12"/>
  <c r="U1549" i="12"/>
  <c r="U1550" i="12"/>
  <c r="U1551" i="12"/>
  <c r="U1552" i="12"/>
  <c r="U1553" i="12"/>
  <c r="U1554" i="12"/>
  <c r="U1555" i="12"/>
  <c r="U1556" i="12"/>
  <c r="U1557" i="12"/>
  <c r="U1558" i="12"/>
  <c r="U1559" i="12"/>
  <c r="U1560" i="12"/>
  <c r="U1561" i="12"/>
  <c r="U1562" i="12"/>
  <c r="U1563" i="12"/>
  <c r="U1564" i="12"/>
  <c r="U1565" i="12"/>
  <c r="U1566" i="12"/>
  <c r="U1567" i="12"/>
  <c r="U1568" i="12"/>
  <c r="U1569" i="12"/>
  <c r="U1570" i="12"/>
  <c r="U1571" i="12"/>
  <c r="U1572" i="12"/>
  <c r="U1573" i="12"/>
  <c r="U1574" i="12"/>
  <c r="U1575" i="12"/>
  <c r="U1576" i="12"/>
  <c r="U1577" i="12"/>
  <c r="U1578" i="12"/>
  <c r="U1579" i="12"/>
  <c r="U1580" i="12"/>
  <c r="U1581" i="12"/>
  <c r="U1582" i="12"/>
  <c r="U1583" i="12"/>
  <c r="U1584" i="12"/>
  <c r="U1585" i="12"/>
  <c r="U1586" i="12"/>
  <c r="U1587" i="12"/>
  <c r="U1588" i="12"/>
  <c r="U1589" i="12"/>
  <c r="U1590" i="12"/>
  <c r="U1591" i="12"/>
  <c r="U1592" i="12"/>
  <c r="U1593" i="12"/>
  <c r="U1594" i="12"/>
  <c r="U1595" i="12"/>
  <c r="U1596" i="12"/>
  <c r="U1597" i="12"/>
  <c r="U1598" i="12"/>
  <c r="U1599" i="12"/>
  <c r="U1600" i="12"/>
  <c r="U1601" i="12"/>
  <c r="U1602" i="12"/>
  <c r="U1603" i="12"/>
  <c r="U1604" i="12"/>
  <c r="U1605" i="12"/>
  <c r="U1606" i="12"/>
  <c r="U1607" i="12"/>
  <c r="U1608" i="12"/>
  <c r="U1609" i="12"/>
  <c r="U1610" i="12"/>
  <c r="U1611" i="12"/>
  <c r="U1612" i="12"/>
  <c r="U1613" i="12"/>
  <c r="U1614" i="12"/>
  <c r="U1615" i="12"/>
  <c r="U1616" i="12"/>
  <c r="U1617" i="12"/>
  <c r="U1618" i="12"/>
  <c r="U1619" i="12"/>
  <c r="U1620" i="12"/>
  <c r="U1621" i="12"/>
  <c r="U1622" i="12"/>
  <c r="U1623" i="12"/>
  <c r="U1624" i="12"/>
  <c r="U1625" i="12"/>
  <c r="U1626" i="12"/>
  <c r="U1627" i="12"/>
  <c r="U1628" i="12"/>
  <c r="U1629" i="12"/>
  <c r="U1630" i="12"/>
  <c r="U1631" i="12"/>
  <c r="U1632" i="12"/>
  <c r="U1633" i="12"/>
  <c r="U1634" i="12"/>
  <c r="U1635" i="12"/>
  <c r="U1636" i="12"/>
  <c r="U1637" i="12"/>
  <c r="U1638" i="12"/>
  <c r="U1639" i="12"/>
  <c r="U1640" i="12"/>
  <c r="U1641" i="12"/>
  <c r="U1642" i="12"/>
  <c r="U1643" i="12"/>
  <c r="U1644" i="12"/>
  <c r="U1645" i="12"/>
  <c r="U1646" i="12"/>
  <c r="U1647" i="12"/>
  <c r="U1648" i="12"/>
  <c r="U1649" i="12"/>
  <c r="U1650" i="12"/>
  <c r="U1651" i="12"/>
  <c r="U1652" i="12"/>
  <c r="U1653" i="12"/>
  <c r="U1654" i="12"/>
  <c r="U1655" i="12"/>
  <c r="U1656" i="12"/>
  <c r="U1657" i="12"/>
  <c r="U1658" i="12"/>
  <c r="U1659" i="12"/>
  <c r="U1660" i="12"/>
  <c r="U1661" i="12"/>
  <c r="U1662" i="12"/>
  <c r="U1663" i="12"/>
  <c r="U1664" i="12"/>
  <c r="U1665" i="12"/>
  <c r="U1666" i="12"/>
  <c r="U1667" i="12"/>
  <c r="U1668" i="12"/>
  <c r="U1669" i="12"/>
  <c r="U1670" i="12"/>
  <c r="U1671" i="12"/>
  <c r="U1672" i="12"/>
  <c r="U1673" i="12"/>
  <c r="U1674" i="12"/>
  <c r="U1675" i="12"/>
  <c r="U1676" i="12"/>
  <c r="U1677" i="12"/>
  <c r="U1678" i="12"/>
  <c r="U1679" i="12"/>
  <c r="U1680" i="12"/>
  <c r="U1681" i="12"/>
  <c r="U1682" i="12"/>
  <c r="U1683" i="12"/>
  <c r="U1684" i="12"/>
  <c r="U1685" i="12"/>
  <c r="U1686" i="12"/>
  <c r="U1687" i="12"/>
  <c r="U1688" i="12"/>
  <c r="U1689" i="12"/>
  <c r="U1690" i="12"/>
  <c r="U1691" i="12"/>
  <c r="U1692" i="12"/>
  <c r="U1693" i="12"/>
  <c r="U1694" i="12"/>
  <c r="U1695" i="12"/>
  <c r="U1696" i="12"/>
  <c r="U1697" i="12"/>
  <c r="U1698" i="12"/>
  <c r="U1699" i="12"/>
  <c r="U1700" i="12"/>
  <c r="U1701" i="12"/>
  <c r="U1702" i="12"/>
  <c r="U1703" i="12"/>
  <c r="U1704" i="12"/>
  <c r="U1705" i="12"/>
  <c r="U1706" i="12"/>
  <c r="U1707" i="12"/>
  <c r="U1708" i="12"/>
  <c r="U1709" i="12"/>
  <c r="U1710" i="12"/>
  <c r="U1711" i="12"/>
  <c r="U1712" i="12"/>
  <c r="U1713" i="12"/>
  <c r="U1714" i="12"/>
  <c r="U1715" i="12"/>
  <c r="U1716" i="12"/>
  <c r="U1717" i="12"/>
  <c r="U1718" i="12"/>
  <c r="U1719" i="12"/>
  <c r="U1720" i="12"/>
  <c r="U1721" i="12"/>
  <c r="U1722" i="12"/>
  <c r="U1723" i="12"/>
  <c r="U1724" i="12"/>
  <c r="U1725" i="12"/>
  <c r="U1726" i="12"/>
  <c r="U1727" i="12"/>
  <c r="U1728" i="12"/>
  <c r="U1729" i="12"/>
  <c r="U1730" i="12"/>
  <c r="U1731" i="12"/>
  <c r="U1732" i="12"/>
  <c r="U1733" i="12"/>
  <c r="U1734" i="12"/>
  <c r="U1735" i="12"/>
  <c r="U1736" i="12"/>
  <c r="U1737" i="12"/>
  <c r="U1738" i="12"/>
  <c r="U1739" i="12"/>
  <c r="U1740" i="12"/>
  <c r="U1741" i="12"/>
  <c r="U1742" i="12"/>
  <c r="U1743" i="12"/>
  <c r="U1744" i="12"/>
  <c r="U1745" i="12"/>
  <c r="U1746" i="12"/>
  <c r="U1747" i="12"/>
  <c r="U1748" i="12"/>
  <c r="U1749" i="12"/>
  <c r="U1750" i="12"/>
  <c r="U1751" i="12"/>
  <c r="U1752" i="12"/>
  <c r="U1753" i="12"/>
  <c r="U1754" i="12"/>
  <c r="U1755" i="12"/>
  <c r="U1756" i="12"/>
  <c r="U1757" i="12"/>
  <c r="U1758" i="12"/>
  <c r="U1759" i="12"/>
  <c r="U1760" i="12"/>
  <c r="U1761" i="12"/>
  <c r="U1762" i="12"/>
  <c r="U1763" i="12"/>
  <c r="U1764" i="12"/>
  <c r="U1765" i="12"/>
  <c r="U1766" i="12"/>
  <c r="U1767" i="12"/>
  <c r="U1768" i="12"/>
  <c r="U1769" i="12"/>
  <c r="U1770" i="12"/>
  <c r="U1771" i="12"/>
  <c r="U1772" i="12"/>
  <c r="U1773" i="12"/>
  <c r="U1774" i="12"/>
  <c r="U1775" i="12"/>
  <c r="U1776" i="12"/>
  <c r="U1777" i="12"/>
  <c r="U1778" i="12"/>
  <c r="U1779" i="12"/>
  <c r="U1780" i="12"/>
  <c r="U1781" i="12"/>
  <c r="U1782" i="12"/>
  <c r="U1783" i="12"/>
  <c r="U1784" i="12"/>
  <c r="U1785" i="12"/>
  <c r="U1786" i="12"/>
  <c r="U1787" i="12"/>
  <c r="U1788" i="12"/>
  <c r="U1789" i="12"/>
  <c r="U1790" i="12"/>
  <c r="U1791" i="12"/>
  <c r="U1792" i="12"/>
  <c r="U1793" i="12"/>
  <c r="U1794" i="12"/>
  <c r="U1795" i="12"/>
  <c r="U1796" i="12"/>
  <c r="U1797" i="12"/>
  <c r="U1798" i="12"/>
  <c r="U1799" i="12"/>
  <c r="U1800" i="12"/>
  <c r="U1801" i="12"/>
  <c r="U1802" i="12"/>
  <c r="U1803" i="12"/>
  <c r="U1804" i="12"/>
  <c r="U1805" i="12"/>
  <c r="U1806" i="12"/>
  <c r="U1807" i="12"/>
  <c r="U1808" i="12"/>
  <c r="U1809" i="12"/>
  <c r="U1810" i="12"/>
  <c r="U1811" i="12"/>
  <c r="U1812" i="12"/>
  <c r="U1813" i="12"/>
  <c r="U1814" i="12"/>
  <c r="U1815" i="12"/>
  <c r="U1816" i="12"/>
  <c r="U1817" i="12"/>
  <c r="U1818" i="12"/>
  <c r="U1819" i="12"/>
  <c r="U1820" i="12"/>
  <c r="U1821" i="12"/>
  <c r="U1822" i="12"/>
  <c r="U1823" i="12"/>
  <c r="U1824" i="12"/>
  <c r="U1825" i="12"/>
  <c r="U1826" i="12"/>
  <c r="U1827" i="12"/>
  <c r="U1828" i="12"/>
  <c r="U1829" i="12"/>
  <c r="U1830" i="12"/>
  <c r="U1831" i="12"/>
  <c r="U1832" i="12"/>
  <c r="U1833" i="12"/>
  <c r="U1834" i="12"/>
  <c r="U1835" i="12"/>
  <c r="U1836" i="12"/>
  <c r="U1837" i="12"/>
  <c r="U1838" i="12"/>
  <c r="U1839" i="12"/>
  <c r="U1840" i="12"/>
  <c r="U1841" i="12"/>
  <c r="U1842" i="12"/>
  <c r="U1843" i="12"/>
  <c r="U1844" i="12"/>
  <c r="U1845" i="12"/>
  <c r="U1846" i="12"/>
  <c r="U1847" i="12"/>
  <c r="U1848" i="12"/>
  <c r="U1849" i="12"/>
  <c r="U1850" i="12"/>
  <c r="U1851" i="12"/>
  <c r="U1852" i="12"/>
  <c r="U1853" i="12"/>
  <c r="U1854" i="12"/>
  <c r="U1855" i="12"/>
  <c r="U1856" i="12"/>
  <c r="U1857" i="12"/>
  <c r="U1858" i="12"/>
  <c r="U1859" i="12"/>
  <c r="U1860" i="12"/>
  <c r="U1861" i="12"/>
  <c r="U1862" i="12"/>
  <c r="U1863" i="12"/>
  <c r="U1864" i="12"/>
  <c r="U1865" i="12"/>
  <c r="U1866" i="12"/>
  <c r="U1867" i="12"/>
  <c r="U1868" i="12"/>
  <c r="U1869" i="12"/>
  <c r="U1870" i="12"/>
  <c r="U1871" i="12"/>
  <c r="U1872" i="12"/>
  <c r="U1873" i="12"/>
  <c r="U1874" i="12"/>
  <c r="U1875" i="12"/>
  <c r="U1876" i="12"/>
  <c r="U1877" i="12"/>
  <c r="U1878" i="12"/>
  <c r="U1879" i="12"/>
  <c r="U1880" i="12"/>
  <c r="U1881" i="12"/>
  <c r="U1882" i="12"/>
  <c r="U1883" i="12"/>
  <c r="U1884" i="12"/>
  <c r="U1885" i="12"/>
  <c r="U1886" i="12"/>
  <c r="U1887" i="12"/>
  <c r="U1888" i="12"/>
  <c r="U1889" i="12"/>
  <c r="U1890" i="12"/>
  <c r="U1891" i="12"/>
  <c r="U1892" i="12"/>
  <c r="U1893" i="12"/>
  <c r="U1894" i="12"/>
  <c r="U1895" i="12"/>
  <c r="U1896" i="12"/>
  <c r="U1897" i="12"/>
  <c r="U1898" i="12"/>
  <c r="U1899" i="12"/>
  <c r="U1900" i="12"/>
  <c r="U1901" i="12"/>
  <c r="U1902" i="12"/>
  <c r="U1903" i="12"/>
  <c r="U1904" i="12"/>
  <c r="U1905" i="12"/>
  <c r="U1906" i="12"/>
  <c r="U1907" i="12"/>
  <c r="U1908" i="12"/>
  <c r="U1909" i="12"/>
  <c r="U1910" i="12"/>
  <c r="U1911" i="12"/>
  <c r="U1912" i="12"/>
  <c r="U1913" i="12"/>
  <c r="U1914" i="12"/>
  <c r="U1915" i="12"/>
  <c r="U1916" i="12"/>
  <c r="U1917" i="12"/>
  <c r="U1918" i="12"/>
  <c r="U1919" i="12"/>
  <c r="U1920" i="12"/>
  <c r="U1921" i="12"/>
  <c r="U1922" i="12"/>
  <c r="U1923" i="12"/>
  <c r="U1924" i="12"/>
  <c r="U1925" i="12"/>
  <c r="U1926" i="12"/>
  <c r="U1927" i="12"/>
  <c r="U1928" i="12"/>
  <c r="U1929" i="12"/>
  <c r="U1930" i="12"/>
  <c r="U1931" i="12"/>
  <c r="U1932" i="12"/>
  <c r="U1933" i="12"/>
  <c r="U1934" i="12"/>
  <c r="U1935" i="12"/>
  <c r="U1936" i="12"/>
  <c r="U1937" i="12"/>
  <c r="U1938" i="12"/>
  <c r="U1939" i="12"/>
  <c r="U1940" i="12"/>
  <c r="U1941" i="12"/>
  <c r="U1942" i="12"/>
  <c r="U1943" i="12"/>
  <c r="U1944" i="12"/>
  <c r="U1945" i="12"/>
  <c r="U1946" i="12"/>
  <c r="U1947" i="12"/>
  <c r="U1948" i="12"/>
  <c r="U1949" i="12"/>
  <c r="U1950" i="12"/>
  <c r="U1951" i="12"/>
  <c r="U1952" i="12"/>
  <c r="U1953" i="12"/>
  <c r="U1954" i="12"/>
  <c r="U1955" i="12"/>
  <c r="U1956" i="12"/>
  <c r="U1957" i="12"/>
  <c r="U1958" i="12"/>
  <c r="U1959" i="12"/>
  <c r="U1960" i="12"/>
  <c r="U1961" i="12"/>
  <c r="U1962" i="12"/>
  <c r="U1963" i="12"/>
  <c r="U1964" i="12"/>
  <c r="U1965" i="12"/>
  <c r="U1966" i="12"/>
  <c r="U1967" i="12"/>
  <c r="U1968" i="12"/>
  <c r="U1969" i="12"/>
  <c r="U1970" i="12"/>
  <c r="U1971" i="12"/>
  <c r="U1972" i="12"/>
  <c r="U1973" i="12"/>
  <c r="U1974" i="12"/>
  <c r="U1975" i="12"/>
  <c r="U1976" i="12"/>
  <c r="U1977" i="12"/>
  <c r="U1978" i="12"/>
  <c r="U1979" i="12"/>
  <c r="U1980" i="12"/>
  <c r="U1981" i="12"/>
  <c r="U1982" i="12"/>
  <c r="U1983" i="12"/>
  <c r="U1984" i="12"/>
  <c r="U1985" i="12"/>
  <c r="U1986" i="12"/>
  <c r="U1987" i="12"/>
  <c r="U1988" i="12"/>
  <c r="U1989" i="12"/>
  <c r="U1990" i="12"/>
  <c r="U1991" i="12"/>
  <c r="U1992" i="12"/>
  <c r="U1993" i="12"/>
  <c r="U1994" i="12"/>
  <c r="U1995" i="12"/>
  <c r="U1996" i="12"/>
  <c r="U1997" i="12"/>
  <c r="U1998" i="12"/>
  <c r="U1999" i="12"/>
  <c r="U2000" i="12"/>
  <c r="U2001" i="12"/>
  <c r="U2002" i="12"/>
  <c r="U2003" i="12"/>
  <c r="U2004" i="12"/>
  <c r="U2005" i="12"/>
  <c r="U2006" i="12"/>
  <c r="U2007" i="12"/>
  <c r="U2008" i="12"/>
  <c r="U2009" i="12"/>
  <c r="U2010" i="12"/>
  <c r="U2011" i="12"/>
  <c r="U2012" i="12"/>
  <c r="U2013" i="12"/>
  <c r="U2014" i="12"/>
  <c r="U2015" i="12"/>
  <c r="U2016" i="12"/>
  <c r="U2017" i="12"/>
  <c r="U2018" i="12"/>
  <c r="U2019" i="12"/>
  <c r="U2020" i="12"/>
  <c r="U2021" i="12"/>
  <c r="U2022" i="12"/>
  <c r="U2023" i="12"/>
  <c r="U2024" i="12"/>
  <c r="U2025" i="12"/>
  <c r="U2026" i="12"/>
  <c r="U2027" i="12"/>
  <c r="U2028" i="12"/>
  <c r="U2029" i="12"/>
  <c r="U2030" i="12"/>
  <c r="U2031" i="12"/>
  <c r="U2032" i="12"/>
  <c r="U2033" i="12"/>
  <c r="U2034" i="12"/>
  <c r="U2035" i="12"/>
  <c r="U2036" i="12"/>
  <c r="U2037" i="12"/>
  <c r="U2038" i="12"/>
  <c r="U2039" i="12"/>
  <c r="U2040" i="12"/>
  <c r="U2041" i="12"/>
  <c r="U2042" i="12"/>
  <c r="U2043" i="12"/>
  <c r="U2044" i="12"/>
  <c r="U2045" i="12"/>
  <c r="U2046" i="12"/>
  <c r="U2047" i="12"/>
  <c r="U2048" i="12"/>
  <c r="U2049" i="12"/>
  <c r="U2050" i="12"/>
  <c r="U2051" i="12"/>
  <c r="U2052" i="12"/>
  <c r="U2053" i="12"/>
  <c r="U2054" i="12"/>
  <c r="U2055" i="12"/>
  <c r="U2056" i="12"/>
  <c r="U2057" i="12"/>
  <c r="U2058" i="12"/>
  <c r="U2059" i="12"/>
  <c r="U2060" i="12"/>
  <c r="U2061" i="12"/>
  <c r="U2062" i="12"/>
  <c r="U2063" i="12"/>
  <c r="U2064" i="12"/>
  <c r="U2065" i="12"/>
  <c r="U2066" i="12"/>
  <c r="U2067" i="12"/>
  <c r="U2068" i="12"/>
  <c r="U2069" i="12"/>
  <c r="U2070" i="12"/>
  <c r="U2071" i="12"/>
  <c r="U2072" i="12"/>
  <c r="U2073" i="12"/>
  <c r="U2074" i="12"/>
  <c r="U2075" i="12"/>
  <c r="U2076" i="12"/>
  <c r="U2077" i="12"/>
  <c r="U2078" i="12"/>
  <c r="U2079" i="12"/>
  <c r="U2080" i="12"/>
  <c r="U2081" i="12"/>
  <c r="U2082" i="12"/>
  <c r="U2083" i="12"/>
  <c r="U2084" i="12"/>
  <c r="U2085" i="12"/>
  <c r="U2086" i="12"/>
  <c r="U2087" i="12"/>
  <c r="U2088" i="12"/>
  <c r="U2089" i="12"/>
  <c r="U2090" i="12"/>
  <c r="U2091" i="12"/>
  <c r="U2092" i="12"/>
  <c r="U2093" i="12"/>
  <c r="U2094" i="12"/>
  <c r="U2095" i="12"/>
  <c r="U2096" i="12"/>
  <c r="U2097" i="12"/>
  <c r="U2098" i="12"/>
  <c r="U2099" i="12"/>
  <c r="U2100" i="12"/>
  <c r="U2101" i="12"/>
  <c r="U2102" i="12"/>
  <c r="U2103" i="12"/>
  <c r="U2104" i="12"/>
  <c r="U2105" i="12"/>
  <c r="U2106" i="12"/>
  <c r="U2107" i="12"/>
  <c r="U2108" i="12"/>
  <c r="U2109" i="12"/>
  <c r="U2110" i="12"/>
  <c r="U2111" i="12"/>
  <c r="U2112" i="12"/>
  <c r="U2113" i="12"/>
  <c r="U2114" i="12"/>
  <c r="U2115" i="12"/>
  <c r="U2116" i="12"/>
  <c r="U2117" i="12"/>
  <c r="U2118" i="12"/>
  <c r="U2119" i="12"/>
  <c r="U2120" i="12"/>
  <c r="U2121" i="12"/>
  <c r="U2122" i="12"/>
  <c r="U2123" i="12"/>
  <c r="U2124" i="12"/>
  <c r="U2125" i="12"/>
  <c r="U2126" i="12"/>
  <c r="U2127" i="12"/>
  <c r="U2128" i="12"/>
  <c r="U2129" i="12"/>
  <c r="U2130" i="12"/>
  <c r="U2131" i="12"/>
  <c r="U2132" i="12"/>
  <c r="U2133" i="12"/>
  <c r="U2134" i="12"/>
  <c r="U2135" i="12"/>
  <c r="U2136" i="12"/>
  <c r="U2137" i="12"/>
  <c r="U2138" i="12"/>
  <c r="U2139" i="12"/>
  <c r="U2140" i="12"/>
  <c r="U2141" i="12"/>
  <c r="U2142" i="12"/>
  <c r="U2143" i="12"/>
  <c r="U2144" i="12"/>
  <c r="U2145" i="12"/>
  <c r="U2146" i="12"/>
  <c r="U2147" i="12"/>
  <c r="U2148" i="12"/>
  <c r="U2149" i="12"/>
  <c r="U2150" i="12"/>
  <c r="U2151" i="12"/>
  <c r="U2152" i="12"/>
  <c r="U2153" i="12"/>
  <c r="U2154" i="12"/>
  <c r="U2155" i="12"/>
  <c r="U2156" i="12"/>
  <c r="U2157" i="12"/>
  <c r="U2158" i="12"/>
  <c r="U2159" i="12"/>
  <c r="U2160" i="12"/>
  <c r="U2161" i="12"/>
  <c r="U2162" i="12"/>
  <c r="U2163" i="12"/>
  <c r="U2164" i="12"/>
  <c r="U2165" i="12"/>
  <c r="U2166" i="12"/>
  <c r="U2167" i="12"/>
  <c r="U2168" i="12"/>
  <c r="U2169" i="12"/>
  <c r="U2170" i="12"/>
  <c r="U2171" i="12"/>
  <c r="U2172" i="12"/>
  <c r="U2173" i="12"/>
  <c r="U2174" i="12"/>
  <c r="U2175" i="12"/>
  <c r="U2176" i="12"/>
  <c r="U2177" i="12"/>
  <c r="U2178" i="12"/>
  <c r="U2179" i="12"/>
  <c r="U2180" i="12"/>
  <c r="U2181" i="12"/>
  <c r="U2182" i="12"/>
  <c r="U2183" i="12"/>
  <c r="U2184" i="12"/>
  <c r="U2185" i="12"/>
  <c r="U2186" i="12"/>
  <c r="U2187" i="12"/>
  <c r="U2188" i="12"/>
  <c r="U2189" i="12"/>
  <c r="U2190" i="12"/>
  <c r="U2191" i="12"/>
  <c r="U2192" i="12"/>
  <c r="U2193" i="12"/>
  <c r="U2194" i="12"/>
  <c r="U2195" i="12"/>
  <c r="U2196" i="12"/>
  <c r="U2197" i="12"/>
  <c r="U2198" i="12"/>
  <c r="U2199" i="12"/>
  <c r="U2200" i="12"/>
  <c r="U2201" i="12"/>
  <c r="U2202" i="12"/>
  <c r="U2203" i="12"/>
  <c r="U2204" i="12"/>
  <c r="U2205" i="12"/>
  <c r="U2206" i="12"/>
  <c r="U2207" i="12"/>
  <c r="U2208" i="12"/>
  <c r="U2209" i="12"/>
  <c r="U2210" i="12"/>
  <c r="U2211" i="12"/>
  <c r="U2212" i="12"/>
  <c r="U2213" i="12"/>
  <c r="U2214" i="12"/>
  <c r="U2215" i="12"/>
  <c r="U2216" i="12"/>
  <c r="U2217" i="12"/>
  <c r="U2218" i="12"/>
  <c r="U2219" i="12"/>
  <c r="U2220" i="12"/>
  <c r="U2221" i="12"/>
  <c r="U2222" i="12"/>
  <c r="U2223" i="12"/>
  <c r="U2224" i="12"/>
  <c r="U2225" i="12"/>
  <c r="U2226" i="12"/>
  <c r="U2227" i="12"/>
  <c r="U2228" i="12"/>
  <c r="U2229" i="12"/>
  <c r="U2230" i="12"/>
  <c r="U2231" i="12"/>
  <c r="U2232" i="12"/>
  <c r="U2233" i="12"/>
  <c r="U2234" i="12"/>
  <c r="U2235" i="12"/>
  <c r="U2236" i="12"/>
  <c r="U2237" i="12"/>
  <c r="U2238" i="12"/>
  <c r="U2239" i="12"/>
  <c r="U2240" i="12"/>
  <c r="U2241" i="12"/>
  <c r="U2242" i="12"/>
  <c r="U2243" i="12"/>
  <c r="U2244" i="12"/>
  <c r="U2245" i="12"/>
  <c r="U2246" i="12"/>
  <c r="U2247" i="12"/>
  <c r="U2248" i="12"/>
  <c r="U2249" i="12"/>
  <c r="U2250" i="12"/>
  <c r="U2251" i="12"/>
  <c r="U2252" i="12"/>
  <c r="U2253" i="12"/>
  <c r="U2254" i="12"/>
  <c r="U2255" i="12"/>
  <c r="U2256" i="12"/>
  <c r="U2257" i="12"/>
  <c r="U2258" i="12"/>
  <c r="U2259" i="12"/>
  <c r="U2260" i="12"/>
  <c r="U2261" i="12"/>
  <c r="U2262" i="12"/>
  <c r="U2263" i="12"/>
  <c r="U2264" i="12"/>
  <c r="U2265" i="12"/>
  <c r="U2266" i="12"/>
  <c r="U2267" i="12"/>
  <c r="U2268" i="12"/>
  <c r="U2269" i="12"/>
  <c r="U2270" i="12"/>
  <c r="U2271" i="12"/>
  <c r="U2272" i="12"/>
  <c r="U2273" i="12"/>
  <c r="U2274" i="12"/>
  <c r="U2275" i="12"/>
  <c r="U2276" i="12"/>
  <c r="U2277" i="12"/>
  <c r="U2278" i="12"/>
  <c r="U2279" i="12"/>
  <c r="U2280" i="12"/>
  <c r="U2281" i="12"/>
  <c r="U2282" i="12"/>
  <c r="U2283" i="12"/>
  <c r="U2284" i="12"/>
  <c r="U2285" i="12"/>
  <c r="U2286" i="12"/>
  <c r="U2287" i="12"/>
  <c r="U2288" i="12"/>
  <c r="U2289" i="12"/>
  <c r="U2290" i="12"/>
  <c r="U2291" i="12"/>
  <c r="U2292" i="12"/>
  <c r="U2293" i="12"/>
  <c r="U2294" i="12"/>
  <c r="U2295" i="12"/>
  <c r="U2296" i="12"/>
  <c r="U2297" i="12"/>
  <c r="U2298" i="12"/>
  <c r="U2299" i="12"/>
  <c r="U2300" i="12"/>
  <c r="U2301" i="12"/>
  <c r="U2302" i="12"/>
  <c r="U2303" i="12"/>
  <c r="U2304" i="12"/>
  <c r="U2305" i="12"/>
  <c r="U2306" i="12"/>
  <c r="U2307" i="12"/>
  <c r="U2308" i="12"/>
  <c r="U2309" i="12"/>
  <c r="U2310" i="12"/>
  <c r="U2311" i="12"/>
  <c r="U2312" i="12"/>
  <c r="U2313" i="12"/>
  <c r="U2314" i="12"/>
  <c r="U2315" i="12"/>
  <c r="U2316" i="12"/>
  <c r="U2317" i="12"/>
  <c r="U2318" i="12"/>
  <c r="U2319" i="12"/>
  <c r="U2320" i="12"/>
  <c r="U2321" i="12"/>
  <c r="U2322" i="12"/>
  <c r="U2323" i="12"/>
  <c r="U2324" i="12"/>
  <c r="U2325" i="12"/>
  <c r="U2326" i="12"/>
  <c r="U2327" i="12"/>
  <c r="U2328" i="12"/>
  <c r="U2329" i="12"/>
  <c r="U2330" i="12"/>
  <c r="U2331" i="12"/>
  <c r="U2332" i="12"/>
  <c r="U2333" i="12"/>
  <c r="U2334" i="12"/>
  <c r="U2335" i="12"/>
  <c r="U2336" i="12"/>
  <c r="U2337" i="12"/>
  <c r="U2338" i="12"/>
  <c r="U2339" i="12"/>
  <c r="U2340" i="12"/>
  <c r="U2341" i="12"/>
  <c r="U2342" i="12"/>
  <c r="U2343" i="12"/>
  <c r="U2344" i="12"/>
  <c r="U2345" i="12"/>
  <c r="U2346" i="12"/>
  <c r="U2347" i="12"/>
  <c r="U2348" i="12"/>
  <c r="U2349" i="12"/>
  <c r="U2350" i="12"/>
  <c r="U2351" i="12"/>
  <c r="U2352" i="12"/>
  <c r="U2353" i="12"/>
  <c r="U2354" i="12"/>
  <c r="U2355" i="12"/>
  <c r="U2356" i="12"/>
  <c r="U2357" i="12"/>
  <c r="U2358" i="12"/>
  <c r="U2359" i="12"/>
  <c r="U2360" i="12"/>
  <c r="U2361" i="12"/>
  <c r="U2362" i="12"/>
  <c r="U2363" i="12"/>
  <c r="U2364" i="12"/>
  <c r="U2365" i="12"/>
  <c r="U2366" i="12"/>
  <c r="U2367" i="12"/>
  <c r="U2368" i="12"/>
  <c r="U2369" i="12"/>
  <c r="U2370" i="12"/>
  <c r="U2371" i="12"/>
  <c r="U2372" i="12"/>
  <c r="U2373" i="12"/>
  <c r="U2374" i="12"/>
  <c r="U2375" i="12"/>
  <c r="U2376" i="12"/>
  <c r="U2377" i="12"/>
  <c r="U2378" i="12"/>
  <c r="U2379" i="12"/>
  <c r="U2380" i="12"/>
  <c r="U2381" i="12"/>
  <c r="U2382" i="12"/>
  <c r="U2383" i="12"/>
  <c r="U2384" i="12"/>
  <c r="U2385" i="12"/>
  <c r="U2386" i="12"/>
  <c r="U2387" i="12"/>
  <c r="U2388" i="12"/>
  <c r="U2389" i="12"/>
  <c r="U2390" i="12"/>
  <c r="U2391" i="12"/>
  <c r="U2392" i="12"/>
  <c r="U2393" i="12"/>
  <c r="U2394" i="12"/>
  <c r="U2395" i="12"/>
  <c r="U2396" i="12"/>
  <c r="U2397" i="12"/>
  <c r="U2398" i="12"/>
  <c r="U2399" i="12"/>
  <c r="U2400" i="12"/>
  <c r="U2401" i="12"/>
  <c r="U2402" i="12"/>
  <c r="U2403" i="12"/>
  <c r="U2404" i="12"/>
  <c r="U2405" i="12"/>
  <c r="U2406" i="12"/>
  <c r="U2407" i="12"/>
  <c r="U2408" i="12"/>
  <c r="U2409" i="12"/>
  <c r="U2410" i="12"/>
  <c r="U2411" i="12"/>
  <c r="U2412" i="12"/>
  <c r="U2413" i="12"/>
  <c r="U2414" i="12"/>
  <c r="U2415" i="12"/>
  <c r="U2416" i="12"/>
  <c r="U2417" i="12"/>
  <c r="U2418" i="12"/>
  <c r="U2419" i="12"/>
  <c r="U2420" i="12"/>
  <c r="U2421" i="12"/>
  <c r="U2422" i="12"/>
  <c r="U2423" i="12"/>
  <c r="U2424" i="12"/>
  <c r="U2425" i="12"/>
  <c r="U2426" i="12"/>
  <c r="U2427" i="12"/>
  <c r="U2428" i="12"/>
  <c r="U2429" i="12"/>
  <c r="U2430" i="12"/>
  <c r="U2431" i="12"/>
  <c r="U2432" i="12"/>
  <c r="U2433" i="12"/>
  <c r="U2434" i="12"/>
  <c r="U2435" i="12"/>
  <c r="U2436" i="12"/>
  <c r="U2437" i="12"/>
  <c r="U2438" i="12"/>
  <c r="U2439" i="12"/>
  <c r="U2440" i="12"/>
  <c r="U2441" i="12"/>
  <c r="U2442" i="12"/>
  <c r="U2443" i="12"/>
  <c r="U2444" i="12"/>
  <c r="U2445" i="12"/>
  <c r="U2446" i="12"/>
  <c r="U2447" i="12"/>
  <c r="U2448" i="12"/>
  <c r="U2449" i="12"/>
  <c r="U2450" i="12"/>
  <c r="U2451" i="12"/>
  <c r="U2452" i="12"/>
  <c r="U2453" i="12"/>
  <c r="U2454" i="12"/>
  <c r="U2455" i="12"/>
  <c r="U2456" i="12"/>
  <c r="U2457" i="12"/>
  <c r="U2458" i="12"/>
  <c r="U2459" i="12"/>
  <c r="U2460" i="12"/>
  <c r="U2461" i="12"/>
  <c r="U2462" i="12"/>
  <c r="U2463" i="12"/>
  <c r="U2464" i="12"/>
  <c r="U2465" i="12"/>
  <c r="U2466" i="12"/>
  <c r="U2467" i="12"/>
  <c r="U2468" i="12"/>
  <c r="U2469" i="12"/>
  <c r="U2470" i="12"/>
  <c r="U2471" i="12"/>
  <c r="U2472" i="12"/>
  <c r="U2473" i="12"/>
  <c r="U2474" i="12"/>
  <c r="U2475" i="12"/>
  <c r="U2476" i="12"/>
  <c r="U2477" i="12"/>
  <c r="U2478" i="12"/>
  <c r="U2479" i="12"/>
  <c r="U2480" i="12"/>
  <c r="U2481" i="12"/>
  <c r="U2482" i="12"/>
  <c r="U2483" i="12"/>
  <c r="U2484" i="12"/>
  <c r="U2485" i="12"/>
  <c r="U2486" i="12"/>
  <c r="U2487" i="12"/>
  <c r="U2488" i="12"/>
  <c r="U2489" i="12"/>
  <c r="U2490" i="12"/>
  <c r="U2491" i="12"/>
  <c r="U2492" i="12"/>
  <c r="U2493" i="12"/>
  <c r="U2494" i="12"/>
  <c r="U2495" i="12"/>
  <c r="U2496" i="12"/>
  <c r="U2497" i="12"/>
  <c r="U2498" i="12"/>
  <c r="U2499" i="12"/>
  <c r="U2500" i="12"/>
  <c r="U2501" i="12"/>
  <c r="U2502" i="12"/>
  <c r="U2503" i="12"/>
  <c r="U2504" i="12"/>
  <c r="U2505" i="12"/>
  <c r="U2506" i="12"/>
  <c r="U2507" i="12"/>
  <c r="U2508" i="12"/>
  <c r="U2509" i="12"/>
  <c r="U2510" i="12"/>
  <c r="U2511" i="12"/>
  <c r="U2512" i="12"/>
  <c r="U2513" i="12"/>
  <c r="U2514" i="12"/>
  <c r="U2515" i="12"/>
  <c r="U2516" i="12"/>
  <c r="U2517" i="12"/>
  <c r="U2518" i="12"/>
  <c r="U2519" i="12"/>
  <c r="U2520" i="12"/>
  <c r="U2521" i="12"/>
  <c r="U2522" i="12"/>
  <c r="U2523" i="12"/>
  <c r="U2524" i="12"/>
  <c r="U2525" i="12"/>
  <c r="U2526" i="12"/>
  <c r="U2527" i="12"/>
  <c r="U2528" i="12"/>
  <c r="U2529" i="12"/>
  <c r="U2530" i="12"/>
  <c r="U2531" i="12"/>
  <c r="U2532" i="12"/>
  <c r="U2533" i="12"/>
  <c r="U2534" i="12"/>
  <c r="U2535" i="12"/>
  <c r="U2536" i="12"/>
  <c r="U2537" i="12"/>
  <c r="U2538" i="12"/>
  <c r="U2539" i="12"/>
  <c r="U2540" i="12"/>
  <c r="U2541" i="12"/>
  <c r="U2542" i="12"/>
  <c r="U2543" i="12"/>
  <c r="U2544" i="12"/>
  <c r="U2545" i="12"/>
  <c r="U2546" i="12"/>
  <c r="U2547" i="12"/>
  <c r="U2548" i="12"/>
  <c r="U2549" i="12"/>
  <c r="U2550" i="12"/>
  <c r="U2551" i="12"/>
  <c r="U2552" i="12"/>
  <c r="U2553" i="12"/>
  <c r="U2554" i="12"/>
  <c r="U2555" i="12"/>
  <c r="U2556" i="12"/>
  <c r="U2557" i="12"/>
  <c r="U2558" i="12"/>
  <c r="U2559" i="12"/>
  <c r="U2560" i="12"/>
  <c r="U2561" i="12"/>
  <c r="U2562" i="12"/>
  <c r="U2563" i="12"/>
  <c r="U2564" i="12"/>
  <c r="U2565" i="12"/>
  <c r="U2566" i="12"/>
  <c r="U2567" i="12"/>
  <c r="U2568" i="12"/>
  <c r="U2569" i="12"/>
  <c r="U2570" i="12"/>
  <c r="U2571" i="12"/>
  <c r="U2572" i="12"/>
  <c r="U2573" i="12"/>
  <c r="U2574" i="12"/>
  <c r="U2575" i="12"/>
  <c r="U2576" i="12"/>
  <c r="U2577" i="12"/>
  <c r="U2578" i="12"/>
  <c r="U2579" i="12"/>
  <c r="U2580" i="12"/>
  <c r="U2581" i="12"/>
  <c r="U2582" i="12"/>
  <c r="U2583" i="12"/>
  <c r="U2584" i="12"/>
  <c r="U2585" i="12"/>
  <c r="U2586" i="12"/>
  <c r="U2587" i="12"/>
  <c r="U2588" i="12"/>
  <c r="U2589" i="12"/>
  <c r="U2590" i="12"/>
  <c r="U2591" i="12"/>
  <c r="U2592" i="12"/>
  <c r="U2593" i="12"/>
  <c r="U2594" i="12"/>
  <c r="U2595" i="12"/>
  <c r="U2596" i="12"/>
  <c r="U2597" i="12"/>
  <c r="U2598" i="12"/>
  <c r="U2599" i="12"/>
  <c r="U2600" i="12"/>
  <c r="U2601" i="12"/>
  <c r="U2602" i="12"/>
  <c r="U2603" i="12"/>
  <c r="U2604" i="12"/>
  <c r="U2605" i="12"/>
  <c r="U2606" i="12"/>
  <c r="U2607" i="12"/>
  <c r="U2608" i="12"/>
  <c r="U2609" i="12"/>
  <c r="U2610" i="12"/>
  <c r="U2611" i="12"/>
  <c r="U2612" i="12"/>
  <c r="U2613" i="12"/>
  <c r="U2614" i="12"/>
  <c r="U2615" i="12"/>
  <c r="U2616" i="12"/>
  <c r="U2617" i="12"/>
  <c r="U2618" i="12"/>
  <c r="U2619" i="12"/>
  <c r="U2620" i="12"/>
  <c r="U2621" i="12"/>
  <c r="U2622" i="12"/>
  <c r="U2623" i="12"/>
  <c r="U2624" i="12"/>
  <c r="U2625" i="12"/>
  <c r="U2626" i="12"/>
  <c r="U2627" i="12"/>
  <c r="U2628" i="12"/>
  <c r="U2629" i="12"/>
  <c r="U2630" i="12"/>
  <c r="U2631" i="12"/>
  <c r="U2632" i="12"/>
  <c r="U2633" i="12"/>
  <c r="U2634" i="12"/>
  <c r="U2635" i="12"/>
  <c r="U2636" i="12"/>
  <c r="U2637" i="12"/>
  <c r="U2638" i="12"/>
  <c r="U2639" i="12"/>
  <c r="U2640" i="12"/>
  <c r="U2641" i="12"/>
  <c r="U2642" i="12"/>
  <c r="U2643" i="12"/>
  <c r="U2644" i="12"/>
  <c r="U2645" i="12"/>
  <c r="U2646" i="12"/>
  <c r="U2647" i="12"/>
  <c r="U2648" i="12"/>
  <c r="U2649" i="12"/>
  <c r="U2650" i="12"/>
  <c r="U2651" i="12"/>
  <c r="U2652" i="12"/>
  <c r="U2653" i="12"/>
  <c r="U2654" i="12"/>
  <c r="U2655" i="12"/>
  <c r="U2656" i="12"/>
  <c r="U2657" i="12"/>
  <c r="U2658" i="12"/>
  <c r="U2659" i="12"/>
  <c r="U2660" i="12"/>
  <c r="U2661" i="12"/>
  <c r="U2662" i="12"/>
  <c r="U2663" i="12"/>
  <c r="U2664" i="12"/>
  <c r="U2665" i="12"/>
  <c r="U2666" i="12"/>
  <c r="U2667" i="12"/>
  <c r="U2668" i="12"/>
  <c r="U2669" i="12"/>
  <c r="U2670" i="12"/>
  <c r="U2671" i="12"/>
  <c r="U2672" i="12"/>
  <c r="U2673" i="12"/>
  <c r="U2674" i="12"/>
  <c r="U2675" i="12"/>
  <c r="U2676" i="12"/>
  <c r="U2677" i="12"/>
  <c r="U2678" i="12"/>
  <c r="U2679" i="12"/>
  <c r="U2680" i="12"/>
  <c r="U2681" i="12"/>
  <c r="U2682" i="12"/>
  <c r="U2683" i="12"/>
  <c r="U2684" i="12"/>
  <c r="U2685" i="12"/>
  <c r="U2686" i="12"/>
  <c r="U2687" i="12"/>
  <c r="U2688" i="12"/>
  <c r="U2689" i="12"/>
  <c r="U2690" i="12"/>
  <c r="U2691" i="12"/>
  <c r="U2692" i="12"/>
  <c r="U2693" i="12"/>
  <c r="U2694" i="12"/>
  <c r="U2695" i="12"/>
  <c r="U2696" i="12"/>
  <c r="U2697" i="12"/>
  <c r="U2698" i="12"/>
  <c r="U2699" i="12"/>
  <c r="U2700" i="12"/>
  <c r="U2701" i="12"/>
  <c r="U2702" i="12"/>
  <c r="U2703" i="12"/>
  <c r="U2704" i="12"/>
  <c r="U2705" i="12"/>
  <c r="U2706" i="12"/>
  <c r="U2707" i="12"/>
  <c r="U2708" i="12"/>
  <c r="U2709" i="12"/>
  <c r="U2710" i="12"/>
  <c r="U2711" i="12"/>
  <c r="U2712" i="12"/>
  <c r="U2713" i="12"/>
  <c r="U2714" i="12"/>
  <c r="U2715" i="12"/>
  <c r="U2716" i="12"/>
  <c r="U2717" i="12"/>
  <c r="U2718" i="12"/>
  <c r="U2719" i="12"/>
  <c r="U2720" i="12"/>
  <c r="U2721" i="12"/>
  <c r="U2722" i="12"/>
  <c r="U2723" i="12"/>
  <c r="U2724" i="12"/>
  <c r="U2725" i="12"/>
  <c r="U2726" i="12"/>
  <c r="U2727" i="12"/>
  <c r="U2728" i="12"/>
  <c r="U2729" i="12"/>
  <c r="U2730" i="12"/>
  <c r="U2731" i="12"/>
  <c r="U2732" i="12"/>
  <c r="U2733" i="12"/>
  <c r="U2734" i="12"/>
  <c r="U2735" i="12"/>
  <c r="U2736" i="12"/>
  <c r="U2737" i="12"/>
  <c r="U2738" i="12"/>
  <c r="U2739" i="12"/>
  <c r="U2740" i="12"/>
  <c r="U2741" i="12"/>
  <c r="U2742" i="12"/>
  <c r="U2743" i="12"/>
  <c r="U2744" i="12"/>
  <c r="U2745" i="12"/>
  <c r="U2746" i="12"/>
  <c r="U2747" i="12"/>
  <c r="U2748" i="12"/>
  <c r="U2749" i="12"/>
  <c r="U2750" i="12"/>
  <c r="U2751" i="12"/>
  <c r="U2752" i="12"/>
  <c r="U2753" i="12"/>
  <c r="U2754" i="12"/>
  <c r="U2755" i="12"/>
  <c r="U2756" i="12"/>
  <c r="U2757" i="12"/>
  <c r="U2758" i="12"/>
  <c r="U2759" i="12"/>
  <c r="U2760" i="12"/>
  <c r="U2761" i="12"/>
  <c r="U2762" i="12"/>
  <c r="U2763" i="12"/>
  <c r="U2764" i="12"/>
  <c r="U2765" i="12"/>
  <c r="U2766" i="12"/>
  <c r="U2767" i="12"/>
  <c r="U2768" i="12"/>
  <c r="U2769" i="12"/>
  <c r="U2770" i="12"/>
  <c r="U2771" i="12"/>
  <c r="U2772" i="12"/>
  <c r="U2773" i="12"/>
  <c r="U2774" i="12"/>
  <c r="U2775" i="12"/>
  <c r="U2776" i="12"/>
  <c r="U2777" i="12"/>
  <c r="U2778" i="12"/>
  <c r="U2779" i="12"/>
  <c r="U2780" i="12"/>
  <c r="U2781" i="12"/>
  <c r="U2782" i="12"/>
  <c r="U2783" i="12"/>
  <c r="U2784" i="12"/>
  <c r="U2785" i="12"/>
  <c r="U2786" i="12"/>
  <c r="U2787" i="12"/>
  <c r="U2788" i="12"/>
  <c r="U2789" i="12"/>
  <c r="U2790" i="12"/>
  <c r="U2791" i="12"/>
  <c r="U2792" i="12"/>
  <c r="U2793" i="12"/>
  <c r="U2794" i="12"/>
  <c r="U2795" i="12"/>
  <c r="U2796" i="12"/>
  <c r="U2797" i="12"/>
  <c r="U2798" i="12"/>
  <c r="U2799" i="12"/>
  <c r="U2800" i="12"/>
  <c r="U2801" i="12"/>
  <c r="U2802" i="12"/>
  <c r="U2803" i="12"/>
  <c r="U2804" i="12"/>
  <c r="U2805" i="12"/>
  <c r="U2806" i="12"/>
  <c r="U2807" i="12"/>
  <c r="U2808" i="12"/>
  <c r="U2809" i="12"/>
  <c r="U2810" i="12"/>
  <c r="U2811" i="12"/>
  <c r="U2812" i="12"/>
  <c r="U2813" i="12"/>
  <c r="U2814" i="12"/>
  <c r="U2815" i="12"/>
  <c r="U2816" i="12"/>
  <c r="U2817" i="12"/>
  <c r="U2818" i="12"/>
  <c r="U2819" i="12"/>
  <c r="U2820" i="12"/>
  <c r="U2821" i="12"/>
  <c r="U2822" i="12"/>
  <c r="U2823" i="12"/>
  <c r="U2824" i="12"/>
  <c r="U2825" i="12"/>
  <c r="U2826" i="12"/>
  <c r="U2827" i="12"/>
  <c r="U2828" i="12"/>
  <c r="U2829" i="12"/>
  <c r="U2830" i="12"/>
  <c r="U2831" i="12"/>
  <c r="U2832" i="12"/>
  <c r="U2833" i="12"/>
  <c r="U2834" i="12"/>
  <c r="U2835" i="12"/>
  <c r="U2836" i="12"/>
  <c r="U2837" i="12"/>
  <c r="U2838" i="12"/>
  <c r="U2839" i="12"/>
  <c r="U2840" i="12"/>
  <c r="U2841" i="12"/>
  <c r="U2842" i="12"/>
  <c r="U2843" i="12"/>
  <c r="U2844" i="12"/>
  <c r="U2845" i="12"/>
  <c r="U2846" i="12"/>
  <c r="U2847" i="12"/>
  <c r="U2848" i="12"/>
  <c r="U2849" i="12"/>
  <c r="U2850" i="12"/>
  <c r="U2851" i="12"/>
  <c r="U2852" i="12"/>
  <c r="U2853" i="12"/>
  <c r="U2854" i="12"/>
  <c r="U2855" i="12"/>
  <c r="U2856" i="12"/>
  <c r="U2857" i="12"/>
  <c r="U2858" i="12"/>
  <c r="U2859" i="12"/>
  <c r="U2860" i="12"/>
  <c r="U2861" i="12"/>
  <c r="U2862" i="12"/>
  <c r="U2863" i="12"/>
  <c r="U2864" i="12"/>
  <c r="U2865" i="12"/>
  <c r="U2866" i="12"/>
  <c r="U2867" i="12"/>
  <c r="U2868" i="12"/>
  <c r="U2869" i="12"/>
  <c r="U2870" i="12"/>
  <c r="U2871" i="12"/>
  <c r="U2872" i="12"/>
  <c r="U2873" i="12"/>
  <c r="U2874" i="12"/>
  <c r="U2875" i="12"/>
  <c r="U2876" i="12"/>
  <c r="U2877" i="12"/>
  <c r="U2878" i="12"/>
  <c r="U2879" i="12"/>
  <c r="U2880" i="12"/>
  <c r="U2881" i="12"/>
  <c r="U2882" i="12"/>
  <c r="U2883" i="12"/>
  <c r="U2884" i="12"/>
  <c r="U2885" i="12"/>
  <c r="U2886" i="12"/>
  <c r="U2887" i="12"/>
  <c r="U2888" i="12"/>
  <c r="U2889" i="12"/>
  <c r="U2890" i="12"/>
  <c r="U2891" i="12"/>
  <c r="U2892" i="12"/>
  <c r="U2893" i="12"/>
  <c r="U2894" i="12"/>
  <c r="U2895" i="12"/>
  <c r="U2896" i="12"/>
  <c r="U2897" i="12"/>
  <c r="U2898" i="12"/>
  <c r="U2899" i="12"/>
  <c r="U2900" i="12"/>
  <c r="U2901" i="12"/>
  <c r="U2902" i="12"/>
  <c r="U2903" i="12"/>
  <c r="U2904" i="12"/>
  <c r="U2905" i="12"/>
  <c r="U2906" i="12"/>
  <c r="U2907" i="12"/>
  <c r="U2908" i="12"/>
  <c r="U2909" i="12"/>
  <c r="U2910" i="12"/>
  <c r="U2911" i="12"/>
  <c r="U2912" i="12"/>
  <c r="U2913" i="12"/>
  <c r="U2914" i="12"/>
  <c r="U2915" i="12"/>
  <c r="U2916" i="12"/>
  <c r="U2917" i="12"/>
  <c r="U2918" i="12"/>
  <c r="U2919" i="12"/>
  <c r="U2920" i="12"/>
  <c r="U2921" i="12"/>
  <c r="U2922" i="12"/>
  <c r="U2923" i="12"/>
  <c r="U2924" i="12"/>
  <c r="U2925" i="12"/>
  <c r="U2926" i="12"/>
  <c r="U2927" i="12"/>
  <c r="U2928" i="12"/>
  <c r="U2929" i="12"/>
  <c r="U2930" i="12"/>
  <c r="U2931" i="12"/>
  <c r="U2932" i="12"/>
  <c r="U2933" i="12"/>
  <c r="U2934" i="12"/>
  <c r="U2935" i="12"/>
  <c r="U2936" i="12"/>
  <c r="U2937" i="12"/>
  <c r="U2938" i="12"/>
  <c r="U2939" i="12"/>
  <c r="U2940" i="12"/>
  <c r="U2941" i="12"/>
  <c r="U2942" i="12"/>
  <c r="U2943" i="12"/>
  <c r="U2944" i="12"/>
  <c r="U2945" i="12"/>
  <c r="U2946" i="12"/>
  <c r="U2947" i="12"/>
  <c r="U2948" i="12"/>
  <c r="U2949" i="12"/>
  <c r="U2950" i="12"/>
  <c r="U2951" i="12"/>
  <c r="U2952" i="12"/>
  <c r="U2953" i="12"/>
  <c r="U2954" i="12"/>
  <c r="U2955" i="12"/>
  <c r="U2956" i="12"/>
  <c r="U2957" i="12"/>
  <c r="U2958" i="12"/>
  <c r="U2959" i="12"/>
  <c r="U2960" i="12"/>
  <c r="U2961" i="12"/>
  <c r="U2962" i="12"/>
  <c r="U2963" i="12"/>
  <c r="U2964" i="12"/>
  <c r="U2965" i="12"/>
  <c r="U2966" i="12"/>
  <c r="U2967" i="12"/>
  <c r="U2968" i="12"/>
  <c r="U2969" i="12"/>
  <c r="U2970" i="12"/>
  <c r="U2971" i="12"/>
  <c r="U2972" i="12"/>
  <c r="U2973" i="12"/>
  <c r="U2974" i="12"/>
  <c r="U2975" i="12"/>
  <c r="U2976" i="12"/>
  <c r="U2977" i="12"/>
  <c r="U2978" i="12"/>
  <c r="U2979" i="12"/>
  <c r="U2980" i="12"/>
  <c r="U2981" i="12"/>
  <c r="U2982" i="12"/>
  <c r="U2983" i="12"/>
  <c r="U2984" i="12"/>
  <c r="U2985" i="12"/>
  <c r="U2986" i="12"/>
  <c r="U2987" i="12"/>
  <c r="U2988" i="12"/>
  <c r="U2989" i="12"/>
  <c r="U2990" i="12"/>
  <c r="U2991" i="12"/>
  <c r="U2992" i="12"/>
  <c r="U2993" i="12"/>
  <c r="U2994" i="12"/>
  <c r="U2995" i="12"/>
  <c r="U2996" i="12"/>
  <c r="U2997" i="12"/>
  <c r="U2998" i="12"/>
  <c r="U2999" i="12"/>
  <c r="U3000" i="12"/>
  <c r="U3001" i="12"/>
  <c r="U3002" i="12"/>
  <c r="U3003" i="12"/>
  <c r="U3004" i="12"/>
  <c r="U3005" i="12"/>
  <c r="U3006" i="12"/>
  <c r="U3007" i="12"/>
  <c r="U3008" i="12"/>
  <c r="U3009" i="12"/>
  <c r="U3010" i="12"/>
  <c r="U3011" i="12"/>
  <c r="U3012" i="12"/>
  <c r="U3013" i="12"/>
  <c r="U3014" i="12"/>
  <c r="U3015" i="12"/>
  <c r="U3016" i="12"/>
  <c r="U3017" i="12"/>
  <c r="U3018" i="12"/>
  <c r="U3019" i="12"/>
  <c r="U3020" i="12"/>
  <c r="U3021" i="12"/>
  <c r="U3022" i="12"/>
  <c r="U3023" i="12"/>
  <c r="U3024" i="12"/>
  <c r="U3025" i="12"/>
  <c r="U3026" i="12"/>
  <c r="U3027" i="12"/>
  <c r="U3028" i="12"/>
  <c r="U3029" i="12"/>
  <c r="U3030" i="12"/>
  <c r="U3031" i="12"/>
  <c r="U3032" i="12"/>
  <c r="U3033" i="12"/>
  <c r="U3034" i="12"/>
  <c r="U3035" i="12"/>
  <c r="U3036" i="12"/>
  <c r="U3037" i="12"/>
  <c r="U3038" i="12"/>
  <c r="U3039" i="12"/>
  <c r="U3040" i="12"/>
  <c r="U3041" i="12"/>
  <c r="U3042" i="12"/>
  <c r="U3043" i="12"/>
  <c r="U3044" i="12"/>
  <c r="U3045" i="12"/>
  <c r="U3046" i="12"/>
  <c r="U3047" i="12"/>
  <c r="U3048" i="12"/>
  <c r="U3049" i="12"/>
  <c r="U3050" i="12"/>
  <c r="U3051" i="12"/>
  <c r="U3052" i="12"/>
  <c r="U3053" i="12"/>
  <c r="U3054" i="12"/>
  <c r="U3055" i="12"/>
  <c r="U3056" i="12"/>
  <c r="U3057" i="12"/>
  <c r="U3058" i="12"/>
  <c r="U3059" i="12"/>
  <c r="U3060" i="12"/>
  <c r="U3061" i="12"/>
  <c r="U3062" i="12"/>
  <c r="U3063" i="12"/>
  <c r="U3064" i="12"/>
  <c r="U3065" i="12"/>
  <c r="U3066" i="12"/>
  <c r="U3067" i="12"/>
  <c r="U3068" i="12"/>
  <c r="U3069" i="12"/>
  <c r="U3070" i="12"/>
  <c r="U3071" i="12"/>
  <c r="U3072" i="12"/>
  <c r="U3073" i="12"/>
  <c r="U3074" i="12"/>
  <c r="U3075" i="12"/>
  <c r="U3076" i="12"/>
  <c r="U3077" i="12"/>
  <c r="U3078" i="12"/>
  <c r="U3079" i="12"/>
  <c r="U3080" i="12"/>
  <c r="U3081" i="12"/>
  <c r="U3082" i="12"/>
  <c r="U3083" i="12"/>
  <c r="U3084" i="12"/>
  <c r="U3085" i="12"/>
  <c r="U3086" i="12"/>
  <c r="U3087" i="12"/>
  <c r="U3088" i="12"/>
  <c r="U3089" i="12"/>
  <c r="U3090" i="12"/>
  <c r="U3091" i="12"/>
  <c r="U3092" i="12"/>
  <c r="U3093" i="12"/>
  <c r="U3094" i="12"/>
  <c r="U3095" i="12"/>
  <c r="U3096" i="12"/>
  <c r="U3097" i="12"/>
  <c r="U3098" i="12"/>
  <c r="U3099" i="12"/>
  <c r="U3100" i="12"/>
  <c r="U3101" i="12"/>
  <c r="U3102" i="12"/>
  <c r="U3103" i="12"/>
  <c r="U3104" i="12"/>
  <c r="U3105" i="12"/>
  <c r="U3106" i="12"/>
  <c r="U3107" i="12"/>
  <c r="U3108" i="12"/>
  <c r="U3109" i="12"/>
  <c r="U3110" i="12"/>
  <c r="U3111" i="12"/>
  <c r="U3112" i="12"/>
  <c r="U3113" i="12"/>
  <c r="U3114" i="12"/>
  <c r="U3115" i="12"/>
  <c r="U3116" i="12"/>
  <c r="U3117" i="12"/>
  <c r="U3118" i="12"/>
  <c r="U3119" i="12"/>
  <c r="U3120" i="12"/>
  <c r="U3121" i="12"/>
  <c r="U3122" i="12"/>
  <c r="U3123" i="12"/>
  <c r="U3124" i="12"/>
  <c r="U3125" i="12"/>
  <c r="U3126" i="12"/>
  <c r="U3127" i="12"/>
  <c r="U3128" i="12"/>
  <c r="U3129" i="12"/>
  <c r="U3130" i="12"/>
  <c r="U3131" i="12"/>
  <c r="U3132" i="12"/>
  <c r="U3133" i="12"/>
  <c r="U3134" i="12"/>
  <c r="U3135" i="12"/>
  <c r="U3136" i="12"/>
  <c r="U3137" i="12"/>
  <c r="U3138" i="12"/>
  <c r="U3139" i="12"/>
  <c r="U3140" i="12"/>
  <c r="U3141" i="12"/>
  <c r="U3142" i="12"/>
  <c r="U3143" i="12"/>
  <c r="U3144" i="12"/>
  <c r="U3145" i="12"/>
  <c r="U3146" i="12"/>
  <c r="U3147" i="12"/>
  <c r="U3148" i="12"/>
  <c r="U3149" i="12"/>
  <c r="U3150" i="12"/>
  <c r="U3151" i="12"/>
  <c r="U3152" i="12"/>
  <c r="U3153" i="12"/>
  <c r="U3154" i="12"/>
  <c r="U3155" i="12"/>
  <c r="U3156" i="12"/>
  <c r="U3157" i="12"/>
  <c r="U3158" i="12"/>
  <c r="U3159" i="12"/>
  <c r="U3160" i="12"/>
  <c r="U3161" i="12"/>
  <c r="U3162" i="12"/>
  <c r="U3163" i="12"/>
  <c r="U3164" i="12"/>
  <c r="U3165" i="12"/>
  <c r="U3166" i="12"/>
  <c r="U3167" i="12"/>
  <c r="U3168" i="12"/>
  <c r="U3169" i="12"/>
  <c r="U3170" i="12"/>
  <c r="U3171" i="12"/>
  <c r="U3172" i="12"/>
  <c r="U3173" i="12"/>
  <c r="U3174" i="12"/>
  <c r="U3175" i="12"/>
  <c r="U3176" i="12"/>
  <c r="U3177" i="12"/>
  <c r="U3178" i="12"/>
  <c r="U3179" i="12"/>
  <c r="U3180" i="12"/>
  <c r="U3181" i="12"/>
  <c r="U3182" i="12"/>
  <c r="U3183" i="12"/>
  <c r="U3184" i="12"/>
  <c r="U3185" i="12"/>
  <c r="U3186" i="12"/>
  <c r="U3187" i="12"/>
  <c r="U3188" i="12"/>
  <c r="U3189" i="12"/>
  <c r="U3190" i="12"/>
  <c r="U3191" i="12"/>
  <c r="U3192" i="12"/>
  <c r="U3193" i="12"/>
  <c r="U3194" i="12"/>
  <c r="U3195" i="12"/>
  <c r="U3196" i="12"/>
  <c r="U3197" i="12"/>
  <c r="U3198" i="12"/>
  <c r="U3199" i="12"/>
  <c r="U3200" i="12"/>
  <c r="U3201" i="12"/>
  <c r="U3202" i="12"/>
  <c r="U3203" i="12"/>
  <c r="U3204" i="12"/>
  <c r="U3205" i="12"/>
  <c r="U3206" i="12"/>
  <c r="U3207" i="12"/>
  <c r="U3208" i="12"/>
  <c r="U3209" i="12"/>
  <c r="U3210" i="12"/>
  <c r="U3211" i="12"/>
  <c r="U3212" i="12"/>
  <c r="U3213" i="12"/>
  <c r="U3214" i="12"/>
  <c r="U3215" i="12"/>
  <c r="U3216" i="12"/>
  <c r="U3217" i="12"/>
  <c r="U3218" i="12"/>
  <c r="U3219" i="12"/>
  <c r="U3220" i="12"/>
  <c r="U3221" i="12"/>
  <c r="U3222" i="12"/>
  <c r="U3223" i="12"/>
  <c r="U3224" i="12"/>
  <c r="U3225" i="12"/>
  <c r="U3226" i="12"/>
  <c r="U3227" i="12"/>
  <c r="U3228" i="12"/>
  <c r="U3229" i="12"/>
  <c r="U3230" i="12"/>
  <c r="U3231" i="12"/>
  <c r="U3232" i="12"/>
  <c r="U3233" i="12"/>
  <c r="U3234" i="12"/>
  <c r="U3235" i="12"/>
  <c r="U3236" i="12"/>
  <c r="U3237" i="12"/>
  <c r="U3238" i="12"/>
  <c r="U3239" i="12"/>
  <c r="U3240" i="12"/>
  <c r="U3241" i="12"/>
  <c r="U3242" i="12"/>
  <c r="U3243" i="12"/>
  <c r="U3244" i="12"/>
  <c r="U3245" i="12"/>
  <c r="U3246" i="12"/>
  <c r="U3247" i="12"/>
  <c r="U3248" i="12"/>
  <c r="U3249" i="12"/>
  <c r="U3250" i="12"/>
  <c r="U3251" i="12"/>
  <c r="U3252" i="12"/>
  <c r="U3253" i="12"/>
  <c r="U3254" i="12"/>
  <c r="U3255" i="12"/>
  <c r="U3256" i="12"/>
  <c r="U3257" i="12"/>
  <c r="U3258" i="12"/>
  <c r="U3259" i="12"/>
  <c r="U3260" i="12"/>
  <c r="U3261" i="12"/>
  <c r="U3262" i="12"/>
  <c r="U3263" i="12"/>
  <c r="U3264" i="12"/>
  <c r="U3265" i="12"/>
  <c r="U3266" i="12"/>
  <c r="U3267" i="12"/>
  <c r="U3268" i="12"/>
  <c r="U3269" i="12"/>
  <c r="U3270" i="12"/>
  <c r="U3271" i="12"/>
  <c r="U3272" i="12"/>
  <c r="U3273" i="12"/>
  <c r="U3274" i="12"/>
  <c r="U3275" i="12"/>
  <c r="U3276" i="12"/>
  <c r="U3277" i="12"/>
  <c r="U3278" i="12"/>
  <c r="U3279" i="12"/>
  <c r="U3280" i="12"/>
  <c r="U3281" i="12"/>
  <c r="U3282" i="12"/>
  <c r="U3283" i="12"/>
  <c r="U3284" i="12"/>
  <c r="U3285" i="12"/>
  <c r="U3286" i="12"/>
  <c r="U3287" i="12"/>
  <c r="U3288" i="12"/>
  <c r="U3289" i="12"/>
  <c r="U3290" i="12"/>
  <c r="U3291" i="12"/>
  <c r="U3292" i="12"/>
  <c r="U3293" i="12"/>
  <c r="U3294" i="12"/>
  <c r="U3295" i="12"/>
  <c r="U3296" i="12"/>
  <c r="U3297" i="12"/>
  <c r="U3298" i="12"/>
  <c r="U3299" i="12"/>
  <c r="U3300" i="12"/>
  <c r="U3301" i="12"/>
  <c r="U3302" i="12"/>
  <c r="U3303" i="12"/>
  <c r="U3304" i="12"/>
  <c r="U3305" i="12"/>
  <c r="U3306" i="12"/>
  <c r="U3307" i="12"/>
  <c r="U3308" i="12"/>
  <c r="U3309" i="12"/>
  <c r="U3310" i="12"/>
  <c r="U3311" i="12"/>
  <c r="U3312" i="12"/>
  <c r="U3313" i="12"/>
  <c r="U3314" i="12"/>
  <c r="U3315" i="12"/>
  <c r="U3316" i="12"/>
  <c r="U3317" i="12"/>
  <c r="U3318" i="12"/>
  <c r="U3319" i="12"/>
  <c r="U3320" i="12"/>
  <c r="U3321" i="12"/>
  <c r="U3322" i="12"/>
  <c r="U3323" i="12"/>
  <c r="U3324" i="12"/>
  <c r="U3325" i="12"/>
  <c r="U3326" i="12"/>
  <c r="U3327" i="12"/>
  <c r="U3328" i="12"/>
  <c r="U3329" i="12"/>
  <c r="U3330" i="12"/>
  <c r="U3331" i="12"/>
  <c r="U3332" i="12"/>
  <c r="U3333" i="12"/>
  <c r="U3334" i="12"/>
  <c r="U3335" i="12"/>
  <c r="U3336" i="12"/>
  <c r="U3337" i="12"/>
  <c r="U3338" i="12"/>
  <c r="U3339" i="12"/>
  <c r="U3340" i="12"/>
  <c r="U3341" i="12"/>
  <c r="U3342" i="12"/>
  <c r="U3343" i="12"/>
  <c r="U3344" i="12"/>
  <c r="U3345" i="12"/>
  <c r="U3346" i="12"/>
  <c r="U3347" i="12"/>
  <c r="U3348" i="12"/>
  <c r="U3349" i="12"/>
  <c r="U3350" i="12"/>
  <c r="U3351" i="12"/>
  <c r="U3352" i="12"/>
  <c r="U3353" i="12"/>
  <c r="U3354" i="12"/>
  <c r="U3355" i="12"/>
  <c r="U3356" i="12"/>
  <c r="U3357" i="12"/>
  <c r="U3358" i="12"/>
  <c r="U3359" i="12"/>
  <c r="U3360" i="12"/>
  <c r="U3361" i="12"/>
  <c r="U3362" i="12"/>
  <c r="U3363" i="12"/>
  <c r="U3364" i="12"/>
  <c r="U3365" i="12"/>
  <c r="U3366" i="12"/>
  <c r="U3367" i="12"/>
  <c r="U3368" i="12"/>
  <c r="U3369" i="12"/>
  <c r="U3370" i="12"/>
  <c r="U3371" i="12"/>
  <c r="U3372" i="12"/>
  <c r="U3373" i="12"/>
  <c r="U3374" i="12"/>
  <c r="U3375" i="12"/>
  <c r="U3376" i="12"/>
  <c r="U3377" i="12"/>
  <c r="U3378" i="12"/>
  <c r="U3379" i="12"/>
  <c r="U3380" i="12"/>
  <c r="U3381" i="12"/>
  <c r="U3382" i="12"/>
  <c r="U3383" i="12"/>
  <c r="U3384" i="12"/>
  <c r="U3385" i="12"/>
  <c r="U3386" i="12"/>
  <c r="U3387" i="12"/>
  <c r="U3388" i="12"/>
  <c r="U3389" i="12"/>
  <c r="U3390" i="12"/>
  <c r="U3391" i="12"/>
  <c r="U3392" i="12"/>
  <c r="U3393" i="12"/>
  <c r="U3394" i="12"/>
  <c r="U3395" i="12"/>
  <c r="U3396" i="12"/>
  <c r="U3397" i="12"/>
  <c r="U3398" i="12"/>
  <c r="U3399" i="12"/>
  <c r="U3400" i="12"/>
  <c r="U3401" i="12"/>
  <c r="U3402" i="12"/>
  <c r="U3403" i="12"/>
  <c r="U3404" i="12"/>
  <c r="U3405" i="12"/>
  <c r="U3406" i="12"/>
  <c r="U3407" i="12"/>
  <c r="U3408" i="12"/>
  <c r="U3409" i="12"/>
  <c r="U3410" i="12"/>
  <c r="U3411" i="12"/>
  <c r="U3412" i="12"/>
  <c r="U3413" i="12"/>
  <c r="U3414" i="12"/>
  <c r="U3415" i="12"/>
  <c r="U3416" i="12"/>
  <c r="U3417" i="12"/>
  <c r="U3418" i="12"/>
  <c r="U3419" i="12"/>
  <c r="U3420" i="12"/>
  <c r="U3421" i="12"/>
  <c r="U3422" i="12"/>
  <c r="U3423" i="12"/>
  <c r="U3424" i="12"/>
  <c r="U3425" i="12"/>
  <c r="U3426" i="12"/>
  <c r="U3427" i="12"/>
  <c r="U3428" i="12"/>
  <c r="U3429" i="12"/>
  <c r="U3430" i="12"/>
  <c r="U3431" i="12"/>
  <c r="U3432" i="12"/>
  <c r="U3433" i="12"/>
  <c r="U3434" i="12"/>
  <c r="U3435" i="12"/>
  <c r="U3436" i="12"/>
  <c r="U3437" i="12"/>
  <c r="U3438" i="12"/>
  <c r="U3439" i="12"/>
  <c r="U3440" i="12"/>
  <c r="U3441" i="12"/>
  <c r="U3442" i="12"/>
  <c r="U3443" i="12"/>
  <c r="U3444" i="12"/>
  <c r="U3445" i="12"/>
  <c r="U3446" i="12"/>
  <c r="U3447" i="12"/>
  <c r="U3448" i="12"/>
  <c r="U3449" i="12"/>
  <c r="U3450" i="12"/>
  <c r="U3451" i="12"/>
  <c r="U3452" i="12"/>
  <c r="U3453" i="12"/>
  <c r="U3454" i="12"/>
  <c r="U3455" i="12"/>
  <c r="U3456" i="12"/>
  <c r="U3457" i="12"/>
  <c r="U3458" i="12"/>
  <c r="U3459" i="12"/>
  <c r="U3460" i="12"/>
  <c r="U3461" i="12"/>
  <c r="U3462" i="12"/>
  <c r="U3463" i="12"/>
  <c r="U3464" i="12"/>
  <c r="U3465" i="12"/>
  <c r="U3466" i="12"/>
  <c r="U3467" i="12"/>
  <c r="U3468" i="12"/>
  <c r="U3469" i="12"/>
  <c r="U3470" i="12"/>
  <c r="U3471" i="12"/>
  <c r="U3472" i="12"/>
  <c r="U3473" i="12"/>
  <c r="U3474" i="12"/>
  <c r="U3475" i="12"/>
  <c r="U3476" i="12"/>
  <c r="U3477" i="12"/>
  <c r="U3478" i="12"/>
  <c r="U3479" i="12"/>
  <c r="U3480" i="12"/>
  <c r="U3481" i="12"/>
  <c r="U3482" i="12"/>
  <c r="U3483" i="12"/>
  <c r="U3484" i="12"/>
  <c r="U3485" i="12"/>
  <c r="U3486" i="12"/>
  <c r="U3487" i="12"/>
  <c r="U3488" i="12"/>
  <c r="U3489" i="12"/>
  <c r="U3490" i="12"/>
  <c r="U3491" i="12"/>
  <c r="U3492" i="12"/>
  <c r="U3493" i="12"/>
  <c r="U3494" i="12"/>
  <c r="U3495" i="12"/>
  <c r="U3496" i="12"/>
  <c r="U3497" i="12"/>
  <c r="U3498" i="12"/>
  <c r="U3499" i="12"/>
  <c r="U3500" i="12"/>
  <c r="U3501" i="12"/>
  <c r="U3502" i="12"/>
  <c r="U3503" i="12"/>
  <c r="U3504" i="12"/>
  <c r="U3505" i="12"/>
  <c r="U3506" i="12"/>
  <c r="U3507" i="12"/>
  <c r="U3508" i="12"/>
  <c r="U3509" i="12"/>
  <c r="U3510" i="12"/>
  <c r="U3511" i="12"/>
  <c r="U3512" i="12"/>
  <c r="U3513" i="12"/>
  <c r="U3514" i="12"/>
  <c r="U3515" i="12"/>
  <c r="U3516" i="12"/>
  <c r="U3517" i="12"/>
  <c r="U3518" i="12"/>
  <c r="U3519" i="12"/>
  <c r="U3520" i="12"/>
  <c r="U3521" i="12"/>
  <c r="U3522" i="12"/>
  <c r="U3523" i="12"/>
  <c r="U3524" i="12"/>
  <c r="U3525" i="12"/>
  <c r="U3526" i="12"/>
  <c r="U3527" i="12"/>
  <c r="U3528" i="12"/>
  <c r="U3529" i="12"/>
  <c r="U3530" i="12"/>
  <c r="U3531" i="12"/>
  <c r="U3532" i="12"/>
  <c r="U3533" i="12"/>
  <c r="U3534" i="12"/>
  <c r="U3535" i="12"/>
  <c r="U3536" i="12"/>
  <c r="U3537" i="12"/>
  <c r="U3538" i="12"/>
  <c r="U3539" i="12"/>
  <c r="U3540" i="12"/>
  <c r="U3541" i="12"/>
  <c r="U3542" i="12"/>
  <c r="U3543" i="12"/>
  <c r="U3544" i="12"/>
  <c r="U3545" i="12"/>
  <c r="U3546" i="12"/>
  <c r="U3547" i="12"/>
  <c r="U3548" i="12"/>
  <c r="U3549" i="12"/>
  <c r="U3550" i="12"/>
  <c r="U3551" i="12"/>
  <c r="U3552" i="12"/>
  <c r="U3553" i="12"/>
  <c r="U3554" i="12"/>
  <c r="U3555" i="12"/>
  <c r="U3556" i="12"/>
  <c r="U3557" i="12"/>
  <c r="U3558" i="12"/>
  <c r="U3559" i="12"/>
  <c r="U3560" i="12"/>
  <c r="U3561" i="12"/>
  <c r="U3562" i="12"/>
  <c r="U3563" i="12"/>
  <c r="U3564" i="12"/>
  <c r="U3565" i="12"/>
  <c r="U3566" i="12"/>
  <c r="U3567" i="12"/>
  <c r="U3568" i="12"/>
  <c r="U3569" i="12"/>
  <c r="U3570" i="12"/>
  <c r="U3571" i="12"/>
  <c r="U3572" i="12"/>
  <c r="U3573" i="12"/>
  <c r="U3574" i="12"/>
  <c r="U3575" i="12"/>
  <c r="U3576" i="12"/>
  <c r="U3577" i="12"/>
  <c r="U3578" i="12"/>
  <c r="U3579" i="12"/>
  <c r="U3580" i="12"/>
  <c r="U3581" i="12"/>
  <c r="U3582" i="12"/>
  <c r="U3583" i="12"/>
  <c r="U3584" i="12"/>
  <c r="U3585" i="12"/>
  <c r="U3586" i="12"/>
  <c r="U3587" i="12"/>
  <c r="U3588" i="12"/>
  <c r="U3589" i="12"/>
  <c r="U3590" i="12"/>
  <c r="U3591" i="12"/>
  <c r="U3592" i="12"/>
  <c r="U3593" i="12"/>
  <c r="U3594" i="12"/>
  <c r="U3595" i="12"/>
  <c r="U3596" i="12"/>
  <c r="U3597" i="12"/>
  <c r="U3598" i="12"/>
  <c r="U3599" i="12"/>
  <c r="U3600" i="12"/>
  <c r="U3601" i="12"/>
  <c r="U3602" i="12"/>
  <c r="U3603" i="12"/>
  <c r="U3604" i="12"/>
  <c r="U3605" i="12"/>
  <c r="U3606" i="12"/>
  <c r="U3607" i="12"/>
  <c r="U3608" i="12"/>
  <c r="U3609" i="12"/>
  <c r="U3610" i="12"/>
  <c r="U3611" i="12"/>
  <c r="U3612" i="12"/>
  <c r="U3613" i="12"/>
  <c r="U3614" i="12"/>
  <c r="U3615" i="12"/>
  <c r="U3616" i="12"/>
  <c r="U3617" i="12"/>
  <c r="U3618" i="12"/>
  <c r="U3619" i="12"/>
  <c r="U3620" i="12"/>
  <c r="U3621" i="12"/>
  <c r="U3622" i="12"/>
  <c r="U3623" i="12"/>
  <c r="U3624" i="12"/>
  <c r="U3625" i="12"/>
  <c r="U3626" i="12"/>
  <c r="U3627" i="12"/>
  <c r="U3628" i="12"/>
  <c r="U3629" i="12"/>
  <c r="U3630" i="12"/>
  <c r="U3631" i="12"/>
  <c r="U3632" i="12"/>
  <c r="U3633" i="12"/>
  <c r="U3634" i="12"/>
  <c r="U3635" i="12"/>
  <c r="U3636" i="12"/>
  <c r="U3637" i="12"/>
  <c r="U3638" i="12"/>
  <c r="U3639" i="12"/>
  <c r="U3640" i="12"/>
  <c r="U3641" i="12"/>
  <c r="U3642" i="12"/>
  <c r="U3643" i="12"/>
  <c r="U3644" i="12"/>
  <c r="U3645" i="12"/>
  <c r="U3646" i="12"/>
  <c r="U3647" i="12"/>
  <c r="U3648" i="12"/>
  <c r="U3649" i="12"/>
  <c r="U3650" i="12"/>
  <c r="U3651" i="12"/>
  <c r="U3652" i="12"/>
  <c r="U3653" i="12"/>
  <c r="U3654" i="12"/>
  <c r="U3655" i="12"/>
  <c r="U3656" i="12"/>
  <c r="U3657" i="12"/>
  <c r="U3658" i="12"/>
  <c r="U3659" i="12"/>
  <c r="U3660" i="12"/>
  <c r="U3661" i="12"/>
  <c r="U3662" i="12"/>
  <c r="U3663" i="12"/>
  <c r="U3664" i="12"/>
  <c r="U3665" i="12"/>
  <c r="U3666" i="12"/>
  <c r="U3667" i="12"/>
  <c r="U3668" i="12"/>
  <c r="U3669" i="12"/>
  <c r="U3670" i="12"/>
  <c r="U3671" i="12"/>
  <c r="U3672" i="12"/>
  <c r="U3673" i="12"/>
  <c r="U3674" i="12"/>
  <c r="U3675" i="12"/>
  <c r="U3676" i="12"/>
  <c r="U3677" i="12"/>
  <c r="U3678" i="12"/>
  <c r="U3679" i="12"/>
  <c r="U3680" i="12"/>
  <c r="U3681" i="12"/>
  <c r="U3682" i="12"/>
  <c r="U3683" i="12"/>
  <c r="U3684" i="12"/>
  <c r="U3685" i="12"/>
  <c r="U3686" i="12"/>
  <c r="U3687" i="12"/>
  <c r="U3688" i="12"/>
  <c r="U3689" i="12"/>
  <c r="U3690" i="12"/>
  <c r="U3691" i="12"/>
  <c r="U3692" i="12"/>
  <c r="U3693" i="12"/>
  <c r="U3694" i="12"/>
  <c r="U3695" i="12"/>
  <c r="U3696" i="12"/>
  <c r="U3697" i="12"/>
  <c r="U3698" i="12"/>
  <c r="U3699" i="12"/>
  <c r="U3700" i="12"/>
  <c r="U3701" i="12"/>
  <c r="U3702" i="12"/>
  <c r="U3703" i="12"/>
  <c r="U3704" i="12"/>
  <c r="U3705" i="12"/>
  <c r="U3706" i="12"/>
  <c r="U3707" i="12"/>
  <c r="U3708" i="12"/>
  <c r="U3709" i="12"/>
  <c r="U3710" i="12"/>
  <c r="U3711" i="12"/>
  <c r="U3712" i="12"/>
  <c r="U3713" i="12"/>
  <c r="U3714" i="12"/>
  <c r="U3715" i="12"/>
  <c r="U3716" i="12"/>
  <c r="U3717" i="12"/>
  <c r="U3718" i="12"/>
  <c r="U3719" i="12"/>
  <c r="U3720" i="12"/>
  <c r="U3721" i="12"/>
  <c r="U3722" i="12"/>
  <c r="U3723" i="12"/>
  <c r="U3724" i="12"/>
  <c r="U3725" i="12"/>
  <c r="U3726" i="12"/>
  <c r="U3727" i="12"/>
  <c r="U3728" i="12"/>
  <c r="U3729" i="12"/>
  <c r="U3730" i="12"/>
  <c r="U3731" i="12"/>
  <c r="U3732" i="12"/>
  <c r="U3733" i="12"/>
  <c r="U3734" i="12"/>
  <c r="U3735" i="12"/>
  <c r="U3736" i="12"/>
  <c r="U3737" i="12"/>
  <c r="U3738" i="12"/>
  <c r="U3739" i="12"/>
  <c r="U3740" i="12"/>
  <c r="U3741" i="12"/>
  <c r="U3742" i="12"/>
  <c r="U3743" i="12"/>
  <c r="U3744" i="12"/>
  <c r="U3745" i="12"/>
  <c r="U3746" i="12"/>
  <c r="U3747" i="12"/>
  <c r="U3748" i="12"/>
  <c r="U3749" i="12"/>
  <c r="U3750" i="12"/>
  <c r="U3751" i="12"/>
  <c r="U3752" i="12"/>
  <c r="U3753" i="12"/>
  <c r="U3754" i="12"/>
  <c r="U3755" i="12"/>
  <c r="U3756" i="12"/>
  <c r="U3757" i="12"/>
  <c r="U3758" i="12"/>
  <c r="U3759" i="12"/>
  <c r="U3760" i="12"/>
  <c r="U3761" i="12"/>
  <c r="U3762" i="12"/>
  <c r="U3763" i="12"/>
  <c r="U3764" i="12"/>
  <c r="U3765" i="12"/>
  <c r="U3766" i="12"/>
  <c r="U3767" i="12"/>
  <c r="U3768" i="12"/>
  <c r="U3769" i="12"/>
  <c r="U3770" i="12"/>
  <c r="U3771" i="12"/>
  <c r="U3772" i="12"/>
  <c r="U3773" i="12"/>
  <c r="U3774" i="12"/>
  <c r="U3775" i="12"/>
  <c r="U3776" i="12"/>
  <c r="U3777" i="12"/>
  <c r="U3778" i="12"/>
  <c r="U3779" i="12"/>
  <c r="U3780" i="12"/>
  <c r="U3781" i="12"/>
  <c r="U3782" i="12"/>
  <c r="U3783" i="12"/>
  <c r="U3784" i="12"/>
  <c r="U3785" i="12"/>
  <c r="U3786" i="12"/>
  <c r="U3787" i="12"/>
  <c r="U3788" i="12"/>
  <c r="U3789" i="12"/>
  <c r="U3790" i="12"/>
  <c r="U3791" i="12"/>
  <c r="U3792" i="12"/>
  <c r="U3793" i="12"/>
  <c r="U3794" i="12"/>
  <c r="U3795" i="12"/>
  <c r="U3796" i="12"/>
  <c r="U3797" i="12"/>
  <c r="U3798" i="12"/>
  <c r="U3799" i="12"/>
  <c r="U3800" i="12"/>
  <c r="U3801" i="12"/>
  <c r="U3802" i="12"/>
  <c r="U3803" i="12"/>
  <c r="U3804" i="12"/>
  <c r="U3805" i="12"/>
  <c r="U3806" i="12"/>
  <c r="U3807" i="12"/>
  <c r="U3808" i="12"/>
  <c r="U3809" i="12"/>
  <c r="U3810" i="12"/>
  <c r="U3811" i="12"/>
  <c r="U3812" i="12"/>
  <c r="U3813" i="12"/>
  <c r="U3814" i="12"/>
  <c r="U3815" i="12"/>
  <c r="U3816" i="12"/>
  <c r="U3817" i="12"/>
  <c r="U3818" i="12"/>
  <c r="U3819" i="12"/>
  <c r="U3820" i="12"/>
  <c r="U3821" i="12"/>
  <c r="U3822" i="12"/>
  <c r="U3823" i="12"/>
  <c r="U3824" i="12"/>
  <c r="U3825" i="12"/>
  <c r="U3826" i="12"/>
  <c r="U3827" i="12"/>
  <c r="U3828" i="12"/>
  <c r="U3829" i="12"/>
  <c r="U3830" i="12"/>
  <c r="U3831" i="12"/>
  <c r="U3832" i="12"/>
  <c r="U3833" i="12"/>
  <c r="U3834" i="12"/>
  <c r="U3835" i="12"/>
  <c r="U3836" i="12"/>
  <c r="U3837" i="12"/>
  <c r="U3838" i="12"/>
  <c r="U3839" i="12"/>
  <c r="U3840" i="12"/>
  <c r="U3841" i="12"/>
  <c r="U3842" i="12"/>
  <c r="U3843" i="12"/>
  <c r="U3844" i="12"/>
  <c r="U3845" i="12"/>
  <c r="U3846" i="12"/>
  <c r="U3847" i="12"/>
  <c r="U3848" i="12"/>
  <c r="U3849" i="12"/>
  <c r="U3850" i="12"/>
  <c r="U3851" i="12"/>
  <c r="U3852" i="12"/>
  <c r="U3853" i="12"/>
  <c r="U3854" i="12"/>
  <c r="U3855" i="12"/>
  <c r="U3856" i="12"/>
  <c r="U3857" i="12"/>
  <c r="U3858" i="12"/>
  <c r="U3859" i="12"/>
  <c r="U3860" i="12"/>
  <c r="U3861" i="12"/>
  <c r="U3862" i="12"/>
  <c r="U3863" i="12"/>
  <c r="U3864" i="12"/>
  <c r="U3865" i="12"/>
  <c r="U3866" i="12"/>
  <c r="U3867" i="12"/>
  <c r="U3868" i="12"/>
  <c r="U3869" i="12"/>
  <c r="U3870" i="12"/>
  <c r="U3871" i="12"/>
  <c r="U3872" i="12"/>
  <c r="U3873" i="12"/>
  <c r="U3874" i="12"/>
  <c r="U3875" i="12"/>
  <c r="U3876" i="12"/>
  <c r="U3877" i="12"/>
  <c r="U3878" i="12"/>
  <c r="U3879" i="12"/>
  <c r="U3880" i="12"/>
  <c r="U3881" i="12"/>
  <c r="U3882" i="12"/>
  <c r="U3883" i="12"/>
  <c r="U3884" i="12"/>
  <c r="U3885" i="12"/>
  <c r="U3886" i="12"/>
  <c r="U3887" i="12"/>
  <c r="U3888" i="12"/>
  <c r="U3889" i="12"/>
  <c r="U3890" i="12"/>
  <c r="U3891" i="12"/>
  <c r="U3892" i="12"/>
  <c r="U3893" i="12"/>
  <c r="U3894" i="12"/>
  <c r="U3895" i="12"/>
  <c r="U3896" i="12"/>
  <c r="U3897" i="12"/>
  <c r="U3898" i="12"/>
  <c r="U3899" i="12"/>
  <c r="U3900" i="12"/>
  <c r="U3901" i="12"/>
  <c r="U3902" i="12"/>
  <c r="U3903" i="12"/>
  <c r="U3904" i="12"/>
  <c r="U3905" i="12"/>
  <c r="U3906" i="12"/>
  <c r="U3907" i="12"/>
  <c r="U3908" i="12"/>
  <c r="U3909" i="12"/>
  <c r="U3910" i="12"/>
  <c r="U3911" i="12"/>
  <c r="U3912" i="12"/>
  <c r="U3913" i="12"/>
  <c r="U3914" i="12"/>
  <c r="U3915" i="12"/>
  <c r="U3916" i="12"/>
  <c r="U3917" i="12"/>
  <c r="U3918" i="12"/>
  <c r="U3919" i="12"/>
  <c r="U3920" i="12"/>
  <c r="U3921" i="12"/>
  <c r="U3922" i="12"/>
  <c r="U3923" i="12"/>
  <c r="U3924" i="12"/>
  <c r="U3925" i="12"/>
  <c r="U3926" i="12"/>
  <c r="U3927" i="12"/>
  <c r="U3928" i="12"/>
  <c r="U3929" i="12"/>
  <c r="U3930" i="12"/>
  <c r="U3931" i="12"/>
  <c r="U3932" i="12"/>
  <c r="U3933" i="12"/>
  <c r="U3934" i="12"/>
  <c r="U3935" i="12"/>
  <c r="U3936" i="12"/>
  <c r="U3937" i="12"/>
  <c r="U3938" i="12"/>
  <c r="U3939" i="12"/>
  <c r="U3940" i="12"/>
  <c r="U3941" i="12"/>
  <c r="U3942" i="12"/>
  <c r="U3943" i="12"/>
  <c r="U3944" i="12"/>
  <c r="U3945" i="12"/>
  <c r="U3946" i="12"/>
  <c r="U3947" i="12"/>
  <c r="U3948" i="12"/>
  <c r="U3949" i="12"/>
  <c r="U3950" i="12"/>
  <c r="U3951" i="12"/>
  <c r="U3952" i="12"/>
  <c r="U3953" i="12"/>
  <c r="U3954" i="12"/>
  <c r="U3955" i="12"/>
  <c r="U3956" i="12"/>
  <c r="U3957" i="12"/>
  <c r="U3958" i="12"/>
  <c r="U3959" i="12"/>
  <c r="U3960" i="12"/>
  <c r="U3961" i="12"/>
  <c r="U3962" i="12"/>
  <c r="U3963" i="12"/>
  <c r="U3964" i="12"/>
  <c r="U3965" i="12"/>
  <c r="U3966" i="12"/>
  <c r="U3967" i="12"/>
  <c r="U3968" i="12"/>
  <c r="U3969" i="12"/>
  <c r="U3970" i="12"/>
  <c r="U3971" i="12"/>
  <c r="U3972" i="12"/>
  <c r="U3973" i="12"/>
  <c r="U3974" i="12"/>
  <c r="U3975" i="12"/>
  <c r="U3976" i="12"/>
  <c r="U3977" i="12"/>
  <c r="U3978" i="12"/>
  <c r="U3979" i="12"/>
  <c r="U3980" i="12"/>
  <c r="U3981" i="12"/>
  <c r="U3982" i="12"/>
  <c r="U3983" i="12"/>
  <c r="U3984" i="12"/>
  <c r="U3985" i="12"/>
  <c r="U3986" i="12"/>
  <c r="U3987" i="12"/>
  <c r="U3988" i="12"/>
  <c r="U3989" i="12"/>
  <c r="U3990" i="12"/>
  <c r="U3991" i="12"/>
  <c r="U3992" i="12"/>
  <c r="U3993" i="12"/>
  <c r="U3994" i="12"/>
  <c r="U3995" i="12"/>
  <c r="U3996" i="12"/>
  <c r="U3997" i="12"/>
  <c r="U3998" i="12"/>
  <c r="U3999" i="12"/>
  <c r="U4000" i="12"/>
  <c r="U4001" i="12"/>
  <c r="U4002" i="12"/>
  <c r="U4003" i="12"/>
  <c r="U4004" i="12"/>
  <c r="U4005" i="12"/>
  <c r="U4006" i="12"/>
  <c r="U4007" i="12"/>
  <c r="U4008" i="12"/>
  <c r="U4009" i="12"/>
  <c r="U4010" i="12"/>
  <c r="U4011" i="12"/>
  <c r="U4012" i="12"/>
  <c r="U4013" i="12"/>
  <c r="U4014" i="12"/>
  <c r="U4015" i="12"/>
  <c r="U4016" i="12"/>
  <c r="U4017" i="12"/>
  <c r="U4018" i="12"/>
  <c r="U4019" i="12"/>
  <c r="U4020" i="12"/>
  <c r="U4021" i="12"/>
  <c r="U4022" i="12"/>
  <c r="U4023" i="12"/>
  <c r="U4024" i="12"/>
  <c r="U4025" i="12"/>
  <c r="U4026" i="12"/>
  <c r="U4027" i="12"/>
  <c r="U4028" i="12"/>
  <c r="U4029" i="12"/>
  <c r="U4030" i="12"/>
  <c r="U4031" i="12"/>
  <c r="U4032" i="12"/>
  <c r="U4033" i="12"/>
  <c r="U4034" i="12"/>
  <c r="U4035" i="12"/>
  <c r="U4036" i="12"/>
  <c r="U4037" i="12"/>
  <c r="U4038" i="12"/>
  <c r="U4039" i="12"/>
  <c r="U4040" i="12"/>
  <c r="U4041" i="12"/>
  <c r="U4042" i="12"/>
  <c r="U4043" i="12"/>
  <c r="U4044" i="12"/>
  <c r="U4045" i="12"/>
  <c r="U4046" i="12"/>
  <c r="U4047" i="12"/>
  <c r="U4048" i="12"/>
  <c r="U4049" i="12"/>
  <c r="U4050" i="12"/>
  <c r="U4051" i="12"/>
  <c r="U4052" i="12"/>
  <c r="U4053" i="12"/>
  <c r="U4054" i="12"/>
  <c r="U4055" i="12"/>
  <c r="U4056" i="12"/>
  <c r="U4057" i="12"/>
  <c r="U4058" i="12"/>
  <c r="U4059" i="12"/>
  <c r="U4060" i="12"/>
  <c r="U4061" i="12"/>
  <c r="U4062" i="12"/>
  <c r="U4063" i="12"/>
  <c r="U4064" i="12"/>
  <c r="U4065" i="12"/>
  <c r="U4066" i="12"/>
  <c r="U4067" i="12"/>
  <c r="U4068" i="12"/>
  <c r="U4069" i="12"/>
  <c r="U4070" i="12"/>
  <c r="U4071" i="12"/>
  <c r="U4072" i="12"/>
  <c r="U4073" i="12"/>
  <c r="U4074" i="12"/>
  <c r="U4075" i="12"/>
  <c r="U4076" i="12"/>
  <c r="U4077" i="12"/>
  <c r="U4078" i="12"/>
  <c r="U4079" i="12"/>
  <c r="U4080" i="12"/>
  <c r="U4081" i="12"/>
  <c r="U4082" i="12"/>
  <c r="U4083" i="12"/>
  <c r="U4084" i="12"/>
  <c r="U4085" i="12"/>
  <c r="U4086" i="12"/>
  <c r="U4087" i="12"/>
  <c r="U4088" i="12"/>
  <c r="U4089" i="12"/>
  <c r="U4090" i="12"/>
  <c r="U4091" i="12"/>
  <c r="U4092" i="12"/>
  <c r="U4093" i="12"/>
  <c r="U4094" i="12"/>
  <c r="U4095" i="12"/>
  <c r="U4096" i="12"/>
  <c r="U4097" i="12"/>
  <c r="U4098" i="12"/>
  <c r="U4099" i="12"/>
  <c r="U4100" i="12"/>
  <c r="U4101" i="12"/>
  <c r="U4102" i="12"/>
  <c r="U4103" i="12"/>
  <c r="U4104" i="12"/>
  <c r="U4105" i="12"/>
  <c r="U4106" i="12"/>
  <c r="U4107" i="12"/>
  <c r="U4108" i="12"/>
  <c r="U4109" i="12"/>
  <c r="U4110" i="12"/>
  <c r="U4111" i="12"/>
  <c r="U4112" i="12"/>
  <c r="U4113" i="12"/>
  <c r="U4114" i="12"/>
  <c r="U4115" i="12"/>
  <c r="U4116" i="12"/>
  <c r="U4117" i="12"/>
  <c r="U4118" i="12"/>
  <c r="U4119" i="12"/>
  <c r="U4120" i="12"/>
  <c r="U4121" i="12"/>
  <c r="U4122" i="12"/>
  <c r="U4123" i="12"/>
  <c r="U4124" i="12"/>
  <c r="U4125" i="12"/>
  <c r="U4126" i="12"/>
  <c r="U4127" i="12"/>
  <c r="U4128" i="12"/>
  <c r="U4129" i="12"/>
  <c r="U4130" i="12"/>
  <c r="U4131" i="12"/>
  <c r="U4132" i="12"/>
  <c r="U4133" i="12"/>
  <c r="U4134" i="12"/>
  <c r="U4135" i="12"/>
  <c r="U4136" i="12"/>
  <c r="U4137" i="12"/>
  <c r="U4138" i="12"/>
  <c r="U4139" i="12"/>
  <c r="U4140" i="12"/>
  <c r="U4141" i="12"/>
  <c r="U4142" i="12"/>
  <c r="U4143" i="12"/>
  <c r="U4144" i="12"/>
  <c r="U4145" i="12"/>
  <c r="U4146" i="12"/>
  <c r="U4147" i="12"/>
  <c r="U4148" i="12"/>
  <c r="U4149" i="12"/>
  <c r="U4150" i="12"/>
  <c r="U4151" i="12"/>
  <c r="U4152" i="12"/>
  <c r="U4153" i="12"/>
  <c r="U4154" i="12"/>
  <c r="U4155" i="12"/>
  <c r="U4156" i="12"/>
  <c r="U4157" i="12"/>
  <c r="U4158" i="12"/>
  <c r="U4159" i="12"/>
  <c r="U4160" i="12"/>
  <c r="U4161" i="12"/>
  <c r="U4162" i="12"/>
  <c r="U4163" i="12"/>
  <c r="U4164" i="12"/>
  <c r="U4165" i="12"/>
  <c r="U4166" i="12"/>
  <c r="U4167" i="12"/>
  <c r="U4168" i="12"/>
  <c r="U4169" i="12"/>
  <c r="U4170" i="12"/>
  <c r="U4171" i="12"/>
  <c r="U4172" i="12"/>
  <c r="U4173" i="12"/>
  <c r="U4174" i="12"/>
  <c r="U4175" i="12"/>
  <c r="U4176" i="12"/>
  <c r="U4177" i="12"/>
  <c r="U4178" i="12"/>
  <c r="U4179" i="12"/>
  <c r="U4180" i="12"/>
  <c r="U4181" i="12"/>
  <c r="U4182" i="12"/>
  <c r="U4183" i="12"/>
  <c r="U4184" i="12"/>
  <c r="U4185" i="12"/>
  <c r="U4186" i="12"/>
  <c r="U4187" i="12"/>
  <c r="U4188" i="12"/>
  <c r="U4189" i="12"/>
  <c r="U4190" i="12"/>
  <c r="U4191" i="12"/>
  <c r="U4192" i="12"/>
  <c r="U4193" i="12"/>
  <c r="U4194" i="12"/>
  <c r="U4195" i="12"/>
  <c r="U4196" i="12"/>
  <c r="U4197" i="12"/>
  <c r="U4198" i="12"/>
  <c r="U4199" i="12"/>
  <c r="U4200" i="12"/>
  <c r="U4201" i="12"/>
  <c r="U4202" i="12"/>
  <c r="U4203" i="12"/>
  <c r="U4204" i="12"/>
  <c r="U4205" i="12"/>
  <c r="U4206" i="12"/>
  <c r="U4207" i="12"/>
  <c r="U4208" i="12"/>
  <c r="U4209" i="12"/>
  <c r="U4210" i="12"/>
  <c r="U4211" i="12"/>
  <c r="U4212" i="12"/>
  <c r="U4213" i="12"/>
  <c r="U4214" i="12"/>
  <c r="U4215" i="12"/>
  <c r="U4216" i="12"/>
  <c r="U4217" i="12"/>
  <c r="U4218" i="12"/>
  <c r="U4219" i="12"/>
  <c r="U4220" i="12"/>
  <c r="U4221" i="12"/>
  <c r="U4222" i="12"/>
  <c r="U4223" i="12"/>
  <c r="U4224" i="12"/>
  <c r="U4225" i="12"/>
  <c r="U4226" i="12"/>
  <c r="U4227" i="12"/>
  <c r="U4228" i="12"/>
  <c r="U4229" i="12"/>
  <c r="U4230" i="12"/>
  <c r="U4231" i="12"/>
  <c r="U4232" i="12"/>
  <c r="U4233" i="12"/>
  <c r="U4234" i="12"/>
  <c r="U4235" i="12"/>
  <c r="U4236" i="12"/>
  <c r="U4237" i="12"/>
  <c r="U4238" i="12"/>
  <c r="U4239" i="12"/>
  <c r="U4240" i="12"/>
  <c r="U4241" i="12"/>
  <c r="U4242" i="12"/>
  <c r="U4243" i="12"/>
  <c r="U4244" i="12"/>
  <c r="U4245" i="12"/>
  <c r="U4246" i="12"/>
  <c r="U4247" i="12"/>
  <c r="U4248" i="12"/>
  <c r="U4249" i="12"/>
  <c r="U4250" i="12"/>
  <c r="U4251" i="12"/>
  <c r="U4252" i="12"/>
  <c r="U4253" i="12"/>
  <c r="U4254" i="12"/>
  <c r="U4255" i="12"/>
  <c r="U4256" i="12"/>
  <c r="U4257" i="12"/>
  <c r="U4258" i="12"/>
  <c r="U4259" i="12"/>
  <c r="U4260" i="12"/>
  <c r="U4261" i="12"/>
  <c r="U4262" i="12"/>
  <c r="U4263" i="12"/>
  <c r="U4264" i="12"/>
  <c r="U4265" i="12"/>
  <c r="U4266" i="12"/>
  <c r="U4267" i="12"/>
  <c r="U4268" i="12"/>
  <c r="U4269" i="12"/>
  <c r="U4270" i="12"/>
  <c r="U4271" i="12"/>
  <c r="U4272" i="12"/>
  <c r="U4273" i="12"/>
  <c r="U4274" i="12"/>
  <c r="U4275" i="12"/>
  <c r="U4276" i="12"/>
  <c r="U4277" i="12"/>
  <c r="U4278" i="12"/>
  <c r="U4279" i="12"/>
  <c r="U4280" i="12"/>
  <c r="U4281" i="12"/>
  <c r="U4282" i="12"/>
  <c r="U4283" i="12"/>
  <c r="U4284" i="12"/>
  <c r="U4285" i="12"/>
  <c r="U4286" i="12"/>
  <c r="U4287" i="12"/>
  <c r="U4288" i="12"/>
  <c r="U4289" i="12"/>
  <c r="U4290" i="12"/>
  <c r="U4291" i="12"/>
  <c r="U4292" i="12"/>
  <c r="U4293" i="12"/>
  <c r="U4294" i="12"/>
  <c r="U4295" i="12"/>
  <c r="U4296" i="12"/>
  <c r="U4297" i="12"/>
  <c r="U4298" i="12"/>
  <c r="U4299" i="12"/>
  <c r="U4300" i="12"/>
  <c r="U4301" i="12"/>
  <c r="U4302" i="12"/>
  <c r="U4303" i="12"/>
  <c r="U4304" i="12"/>
  <c r="U4305" i="12"/>
  <c r="U4306" i="12"/>
  <c r="U4307" i="12"/>
  <c r="U4308" i="12"/>
  <c r="U4309" i="12"/>
  <c r="U4310" i="12"/>
  <c r="U4311" i="12"/>
  <c r="U4312" i="12"/>
  <c r="U4313" i="12"/>
  <c r="U4314" i="12"/>
  <c r="U4315" i="12"/>
  <c r="U4316" i="12"/>
  <c r="U4317" i="12"/>
  <c r="U4318" i="12"/>
  <c r="U4319" i="12"/>
  <c r="U4320" i="12"/>
  <c r="U4321" i="12"/>
  <c r="U4322" i="12"/>
  <c r="U4323" i="12"/>
  <c r="U4324" i="12"/>
  <c r="U4325" i="12"/>
  <c r="U4326" i="12"/>
  <c r="U4327" i="12"/>
  <c r="U4328" i="12"/>
  <c r="U4329" i="12"/>
  <c r="U4330" i="12"/>
  <c r="U4331" i="12"/>
  <c r="U4332" i="12"/>
  <c r="U4333" i="12"/>
  <c r="U4334" i="12"/>
  <c r="U4335" i="12"/>
  <c r="U4336" i="12"/>
  <c r="U4337" i="12"/>
  <c r="U4338" i="12"/>
  <c r="U4339" i="12"/>
  <c r="U4340" i="12"/>
  <c r="U4341" i="12"/>
  <c r="U4342" i="12"/>
  <c r="U4343" i="12"/>
  <c r="U4344" i="12"/>
  <c r="U4345" i="12"/>
  <c r="U4346" i="12"/>
  <c r="U4347" i="12"/>
  <c r="U4348" i="12"/>
  <c r="U4349" i="12"/>
  <c r="U4350" i="12"/>
  <c r="U4351" i="12"/>
  <c r="U4352" i="12"/>
  <c r="U4353" i="12"/>
  <c r="U4354" i="12"/>
  <c r="U4355" i="12"/>
  <c r="U4356" i="12"/>
  <c r="U4357" i="12"/>
  <c r="U4358" i="12"/>
  <c r="U4359" i="12"/>
  <c r="U4360" i="12"/>
  <c r="U4361" i="12"/>
  <c r="U4362" i="12"/>
  <c r="U4363" i="12"/>
  <c r="U4364" i="12"/>
  <c r="U4365" i="12"/>
  <c r="U4366" i="12"/>
  <c r="U4367" i="12"/>
  <c r="U4368" i="12"/>
  <c r="U4369" i="12"/>
  <c r="U4370" i="12"/>
  <c r="U4371" i="12"/>
  <c r="U4372" i="12"/>
  <c r="U4373" i="12"/>
  <c r="U4374" i="12"/>
  <c r="U4375" i="12"/>
  <c r="U4376" i="12"/>
  <c r="U4377" i="12"/>
  <c r="U4378" i="12"/>
  <c r="U4379" i="12"/>
  <c r="U4380" i="12"/>
  <c r="U4381" i="12"/>
  <c r="U4382" i="12"/>
  <c r="U4383" i="12"/>
  <c r="U4384" i="12"/>
  <c r="U4385" i="12"/>
  <c r="U4386" i="12"/>
  <c r="U4387" i="12"/>
  <c r="U4388" i="12"/>
  <c r="U4389" i="12"/>
  <c r="U4390" i="12"/>
  <c r="U4391" i="12"/>
  <c r="U4392" i="12"/>
  <c r="U4393" i="12"/>
  <c r="U4394" i="12"/>
  <c r="U4395" i="12"/>
  <c r="U4396" i="12"/>
  <c r="U4397" i="12"/>
  <c r="U4398" i="12"/>
  <c r="U4399" i="12"/>
  <c r="U4400" i="12"/>
  <c r="U4401" i="12"/>
  <c r="U4402" i="12"/>
  <c r="U4403" i="12"/>
  <c r="U4404" i="12"/>
  <c r="U4405" i="12"/>
  <c r="U4406" i="12"/>
  <c r="U4407" i="12"/>
  <c r="U4408" i="12"/>
  <c r="U4409" i="12"/>
  <c r="U4410" i="12"/>
  <c r="U4411" i="12"/>
  <c r="U4412" i="12"/>
  <c r="U4413" i="12"/>
  <c r="U4414" i="12"/>
  <c r="U4415" i="12"/>
  <c r="U4416" i="12"/>
  <c r="U4417" i="12"/>
  <c r="U4418" i="12"/>
  <c r="U4419" i="12"/>
  <c r="U4420" i="12"/>
  <c r="U4421" i="12"/>
  <c r="U4422" i="12"/>
  <c r="U4423" i="12"/>
  <c r="U4424" i="12"/>
  <c r="U4425" i="12"/>
  <c r="U4426" i="12"/>
  <c r="U4427" i="12"/>
  <c r="U4428" i="12"/>
  <c r="U4429" i="12"/>
  <c r="U4430" i="12"/>
  <c r="U4431" i="12"/>
  <c r="U4432" i="12"/>
  <c r="U4433" i="12"/>
  <c r="U4434" i="12"/>
  <c r="U4435" i="12"/>
  <c r="U4436" i="12"/>
  <c r="U4437" i="12"/>
  <c r="U4438" i="12"/>
  <c r="U4439" i="12"/>
  <c r="U4440" i="12"/>
  <c r="U4441" i="12"/>
  <c r="U4442" i="12"/>
  <c r="U4443" i="12"/>
  <c r="U4444" i="12"/>
  <c r="U4445" i="12"/>
  <c r="U4446" i="12"/>
  <c r="U4447" i="12"/>
  <c r="U4448" i="12"/>
  <c r="U4449" i="12"/>
  <c r="U4450" i="12"/>
  <c r="U4451" i="12"/>
  <c r="U4452" i="12"/>
  <c r="U4453" i="12"/>
  <c r="U4454" i="12"/>
  <c r="U4455" i="12"/>
  <c r="U4456" i="12"/>
  <c r="U4457" i="12"/>
  <c r="U4458" i="12"/>
  <c r="U4459" i="12"/>
  <c r="U4460" i="12"/>
  <c r="U4461" i="12"/>
  <c r="U4462" i="12"/>
  <c r="U4463" i="12"/>
  <c r="U4464" i="12"/>
  <c r="U4465" i="12"/>
  <c r="U4466" i="12"/>
  <c r="U4467" i="12"/>
  <c r="U4468" i="12"/>
  <c r="U4469" i="12"/>
  <c r="U4470" i="12"/>
  <c r="U4471" i="12"/>
  <c r="U4472" i="12"/>
  <c r="U4473" i="12"/>
  <c r="U4474" i="12"/>
  <c r="U4475" i="12"/>
  <c r="U4476" i="12"/>
  <c r="U4477" i="12"/>
  <c r="U4478" i="12"/>
  <c r="U4479" i="12"/>
  <c r="U4480" i="12"/>
  <c r="U4481" i="12"/>
  <c r="U4482" i="12"/>
  <c r="U4483" i="12"/>
  <c r="U4484" i="12"/>
  <c r="U4485" i="12"/>
  <c r="U4486" i="12"/>
  <c r="U4487" i="12"/>
  <c r="U4488" i="12"/>
  <c r="U4489" i="12"/>
  <c r="U4490" i="12"/>
  <c r="U4491" i="12"/>
  <c r="U4492" i="12"/>
  <c r="U4493" i="12"/>
  <c r="U4494" i="12"/>
  <c r="U4495" i="12"/>
  <c r="U4496" i="12"/>
  <c r="U4497" i="12"/>
  <c r="U4498" i="12"/>
  <c r="U4499" i="12"/>
  <c r="U4500" i="12"/>
  <c r="U4501" i="12"/>
  <c r="U4502" i="12"/>
  <c r="U4503" i="12"/>
  <c r="U4504" i="12"/>
  <c r="U4505" i="12"/>
  <c r="U4506" i="12"/>
  <c r="U4507" i="12"/>
  <c r="U4508" i="12"/>
  <c r="U4509" i="12"/>
  <c r="U4510" i="12"/>
  <c r="U4511" i="12"/>
  <c r="U4512" i="12"/>
  <c r="U4513" i="12"/>
  <c r="U4514" i="12"/>
  <c r="U4515" i="12"/>
  <c r="U4516" i="12"/>
  <c r="U4517" i="12"/>
  <c r="U4518" i="12"/>
  <c r="U4519" i="12"/>
  <c r="U4520" i="12"/>
  <c r="U4521" i="12"/>
  <c r="U4522" i="12"/>
  <c r="U4523" i="12"/>
  <c r="U4524" i="12"/>
  <c r="U4525" i="12"/>
  <c r="U4526" i="12"/>
  <c r="U4527" i="12"/>
  <c r="U4528" i="12"/>
  <c r="U4529" i="12"/>
  <c r="U4530" i="12"/>
  <c r="U4531" i="12"/>
  <c r="U4532" i="12"/>
  <c r="U4533" i="12"/>
  <c r="U4534" i="12"/>
  <c r="U4535" i="12"/>
  <c r="U4536" i="12"/>
  <c r="U4537" i="12"/>
  <c r="U4538" i="12"/>
  <c r="U4539" i="12"/>
  <c r="U4540" i="12"/>
  <c r="U4541" i="12"/>
  <c r="U4542" i="12"/>
  <c r="U4543" i="12"/>
  <c r="U4544" i="12"/>
  <c r="U4545" i="12"/>
  <c r="U4546" i="12"/>
  <c r="U4547" i="12"/>
  <c r="U4548" i="12"/>
  <c r="U4549" i="12"/>
  <c r="U4550" i="12"/>
  <c r="U4551" i="12"/>
  <c r="U4552" i="12"/>
  <c r="U4553" i="12"/>
  <c r="U4554" i="12"/>
  <c r="U4555" i="12"/>
  <c r="U4556" i="12"/>
  <c r="U4557" i="12"/>
  <c r="U4558" i="12"/>
  <c r="U4559" i="12"/>
  <c r="U4560" i="12"/>
  <c r="U4561" i="12"/>
  <c r="U4562" i="12"/>
  <c r="U4563" i="12"/>
  <c r="U4564" i="12"/>
  <c r="U4565" i="12"/>
  <c r="U4566" i="12"/>
  <c r="U4567" i="12"/>
  <c r="U4568" i="12"/>
  <c r="U4569" i="12"/>
  <c r="U4570" i="12"/>
  <c r="U4571" i="12"/>
  <c r="U4572" i="12"/>
  <c r="U4573" i="12"/>
  <c r="U4574" i="12"/>
  <c r="U4575" i="12"/>
  <c r="U4576" i="12"/>
  <c r="U4577" i="12"/>
  <c r="U4578" i="12"/>
  <c r="U4579" i="12"/>
  <c r="U4580" i="12"/>
  <c r="U4581" i="12"/>
  <c r="U4582" i="12"/>
  <c r="U4583" i="12"/>
  <c r="U4584" i="12"/>
  <c r="U4585" i="12"/>
  <c r="U4586" i="12"/>
  <c r="U4587" i="12"/>
  <c r="U4588" i="12"/>
  <c r="U4589" i="12"/>
  <c r="U4590" i="12"/>
  <c r="U4591" i="12"/>
  <c r="U4592" i="12"/>
  <c r="U4593" i="12"/>
  <c r="U4594" i="12"/>
  <c r="U4595" i="12"/>
  <c r="U4596" i="12"/>
  <c r="U4597" i="12"/>
  <c r="U4598" i="12"/>
  <c r="U4599" i="12"/>
  <c r="U4600" i="12"/>
  <c r="U4601" i="12"/>
  <c r="U4602" i="12"/>
  <c r="U4603" i="12"/>
  <c r="U4604" i="12"/>
  <c r="U4605" i="12"/>
  <c r="U4606" i="12"/>
  <c r="U4607" i="12"/>
  <c r="U4608" i="12"/>
  <c r="U4609" i="12"/>
  <c r="U4610" i="12"/>
  <c r="U4611" i="12"/>
  <c r="U4612" i="12"/>
  <c r="U4613" i="12"/>
  <c r="U4614" i="12"/>
  <c r="U4615" i="12"/>
  <c r="U4616" i="12"/>
  <c r="U4617" i="12"/>
  <c r="U4618" i="12"/>
  <c r="U4619" i="12"/>
  <c r="U4620" i="12"/>
  <c r="U4621" i="12"/>
  <c r="U4622" i="12"/>
  <c r="U4623" i="12"/>
  <c r="U4624" i="12"/>
  <c r="U4625" i="12"/>
  <c r="U4626" i="12"/>
  <c r="U4627" i="12"/>
  <c r="U4628" i="12"/>
  <c r="U4629" i="12"/>
  <c r="U4630" i="12"/>
  <c r="U4631" i="12"/>
  <c r="U4632" i="12"/>
  <c r="U4633" i="12"/>
  <c r="U4634" i="12"/>
  <c r="U4635" i="12"/>
  <c r="U4636" i="12"/>
  <c r="U4637" i="12"/>
  <c r="U4638" i="12"/>
  <c r="U4639" i="12"/>
  <c r="U4640" i="12"/>
  <c r="U4641" i="12"/>
  <c r="U4642" i="12"/>
  <c r="U4643" i="12"/>
  <c r="U4644" i="12"/>
  <c r="U4645" i="12"/>
  <c r="U4646" i="12"/>
  <c r="U4647" i="12"/>
  <c r="U4648" i="12"/>
  <c r="U4649" i="12"/>
  <c r="U4650" i="12"/>
  <c r="U4651" i="12"/>
  <c r="U4652" i="12"/>
  <c r="U4653" i="12"/>
  <c r="U4654" i="12"/>
  <c r="U4655" i="12"/>
  <c r="U4656" i="12"/>
  <c r="U4657" i="12"/>
  <c r="U4658" i="12"/>
  <c r="U4659" i="12"/>
  <c r="U4660" i="12"/>
  <c r="U4661" i="12"/>
  <c r="U4662" i="12"/>
  <c r="U4663" i="12"/>
  <c r="U4664" i="12"/>
  <c r="U4665" i="12"/>
  <c r="U4666" i="12"/>
  <c r="U4667" i="12"/>
  <c r="U4668" i="12"/>
  <c r="U4669" i="12"/>
  <c r="U4670" i="12"/>
  <c r="U4671" i="12"/>
  <c r="U4672" i="12"/>
  <c r="U4673" i="12"/>
  <c r="U4674" i="12"/>
  <c r="U4675" i="12"/>
  <c r="U4676" i="12"/>
  <c r="U4677" i="12"/>
  <c r="U4678" i="12"/>
  <c r="U4679" i="12"/>
  <c r="U4680" i="12"/>
  <c r="U4681" i="12"/>
  <c r="U4682" i="12"/>
  <c r="U4683" i="12"/>
  <c r="U4684" i="12"/>
  <c r="U4685" i="12"/>
  <c r="U4686" i="12"/>
  <c r="U4687" i="12"/>
  <c r="U4688" i="12"/>
  <c r="U4689" i="12"/>
  <c r="U4690" i="12"/>
  <c r="U4691" i="12"/>
  <c r="U4692" i="12"/>
  <c r="U4693" i="12"/>
  <c r="U4694" i="12"/>
  <c r="U4695" i="12"/>
  <c r="U4696" i="12"/>
  <c r="U4697" i="12"/>
  <c r="U4698" i="12"/>
  <c r="U4699" i="12"/>
  <c r="U4700" i="12"/>
  <c r="U4701" i="12"/>
  <c r="U4702" i="12"/>
  <c r="U4703" i="12"/>
  <c r="U4704" i="12"/>
  <c r="U4705" i="12"/>
  <c r="U4706" i="12"/>
  <c r="U4707" i="12"/>
  <c r="U4708" i="12"/>
  <c r="U4709" i="12"/>
  <c r="U4710" i="12"/>
  <c r="U4711" i="12"/>
  <c r="U4712" i="12"/>
  <c r="U4713" i="12"/>
  <c r="U4714" i="12"/>
  <c r="U4715" i="12"/>
  <c r="U4716" i="12"/>
  <c r="U4717" i="12"/>
  <c r="U4718" i="12"/>
  <c r="U4719" i="12"/>
  <c r="U4720" i="12"/>
  <c r="U4721" i="12"/>
  <c r="U4722" i="12"/>
  <c r="U4723" i="12"/>
  <c r="U4724" i="12"/>
  <c r="U4725" i="12"/>
  <c r="U4726" i="12"/>
  <c r="U4727" i="12"/>
  <c r="U4728" i="12"/>
  <c r="U4729" i="12"/>
  <c r="U4730" i="12"/>
  <c r="U4731" i="12"/>
  <c r="U4732" i="12"/>
  <c r="U4733" i="12"/>
  <c r="U4734" i="12"/>
  <c r="U4735" i="12"/>
  <c r="U4736" i="12"/>
  <c r="U4737" i="12"/>
  <c r="U4738" i="12"/>
  <c r="U4739" i="12"/>
  <c r="U4740" i="12"/>
  <c r="U4741" i="12"/>
  <c r="U4742" i="12"/>
  <c r="U4743" i="12"/>
  <c r="U4744" i="12"/>
  <c r="U4745" i="12"/>
  <c r="U4746" i="12"/>
  <c r="U4747" i="12"/>
  <c r="U4748" i="12"/>
  <c r="U4749" i="12"/>
  <c r="U4750" i="12"/>
  <c r="U4751" i="12"/>
  <c r="U4752" i="12"/>
  <c r="U4753" i="12"/>
  <c r="U4754" i="12"/>
  <c r="U4755" i="12"/>
  <c r="U4756" i="12"/>
  <c r="U4757" i="12"/>
  <c r="U4758" i="12"/>
  <c r="U4759" i="12"/>
  <c r="U4760" i="12"/>
  <c r="U4761" i="12"/>
  <c r="U4762" i="12"/>
  <c r="U4763" i="12"/>
  <c r="U4764" i="12"/>
  <c r="U4765" i="12"/>
  <c r="U4766" i="12"/>
  <c r="U4767" i="12"/>
  <c r="U4768" i="12"/>
  <c r="U4769" i="12"/>
  <c r="U4770" i="12"/>
  <c r="U4771" i="12"/>
  <c r="U4772" i="12"/>
  <c r="U4773" i="12"/>
  <c r="U4774" i="12"/>
  <c r="U4775" i="12"/>
  <c r="U4776" i="12"/>
  <c r="U4777" i="12"/>
  <c r="U4778" i="12"/>
  <c r="U4779" i="12"/>
  <c r="U4780" i="12"/>
  <c r="U4781" i="12"/>
  <c r="U4782" i="12"/>
  <c r="U4783" i="12"/>
  <c r="U4784" i="12"/>
  <c r="U4785" i="12"/>
  <c r="U4786" i="12"/>
  <c r="U4787" i="12"/>
  <c r="U4788" i="12"/>
  <c r="U4789" i="12"/>
  <c r="U4790" i="12"/>
  <c r="U4791" i="12"/>
  <c r="U4792" i="12"/>
  <c r="U4793" i="12"/>
  <c r="U4794" i="12"/>
  <c r="U4795" i="12"/>
  <c r="U4796" i="12"/>
  <c r="U4797" i="12"/>
  <c r="U4798" i="12"/>
  <c r="U4799" i="12"/>
  <c r="U4800" i="12"/>
  <c r="U4801" i="12"/>
  <c r="U4802" i="12"/>
  <c r="U4803" i="12"/>
  <c r="U4804" i="12"/>
  <c r="U4805" i="12"/>
  <c r="U4806" i="12"/>
  <c r="U4807" i="12"/>
  <c r="U4808" i="12"/>
  <c r="U4809" i="12"/>
  <c r="U4810" i="12"/>
  <c r="U4811" i="12"/>
  <c r="U4812" i="12"/>
  <c r="U4813" i="12"/>
  <c r="U4814" i="12"/>
  <c r="U4815" i="12"/>
  <c r="U4816" i="12"/>
  <c r="U4817" i="12"/>
  <c r="U4818" i="12"/>
  <c r="U4819" i="12"/>
  <c r="U4820" i="12"/>
  <c r="U4821" i="12"/>
  <c r="U4822" i="12"/>
  <c r="U4823" i="12"/>
  <c r="U4824" i="12"/>
  <c r="U4825" i="12"/>
  <c r="U4826" i="12"/>
  <c r="U4827" i="12"/>
  <c r="U4828" i="12"/>
  <c r="U4829" i="12"/>
  <c r="U4830" i="12"/>
  <c r="U4831" i="12"/>
  <c r="U4832" i="12"/>
  <c r="U4833" i="12"/>
  <c r="U4834" i="12"/>
  <c r="U4835" i="12"/>
  <c r="U4836" i="12"/>
  <c r="U4837" i="12"/>
  <c r="U4838" i="12"/>
  <c r="U4839" i="12"/>
  <c r="U4840" i="12"/>
  <c r="U4841" i="12"/>
  <c r="U4842" i="12"/>
  <c r="U4843" i="12"/>
  <c r="U4844" i="12"/>
  <c r="U4845" i="12"/>
  <c r="U4846" i="12"/>
  <c r="U4847" i="12"/>
  <c r="U4848" i="12"/>
  <c r="U4849" i="12"/>
  <c r="U4850" i="12"/>
  <c r="U4851" i="12"/>
  <c r="U4852" i="12"/>
  <c r="U4853" i="12"/>
  <c r="U4854" i="12"/>
  <c r="U4855" i="12"/>
  <c r="U4856" i="12"/>
  <c r="U4857" i="12"/>
  <c r="U4858" i="12"/>
  <c r="U4859" i="12"/>
  <c r="U4860" i="12"/>
  <c r="U4861" i="12"/>
  <c r="U4862" i="12"/>
  <c r="U4863" i="12"/>
  <c r="U4864" i="12"/>
  <c r="U4865" i="12"/>
  <c r="U4866" i="12"/>
  <c r="U4867" i="12"/>
  <c r="U4868" i="12"/>
  <c r="U4869" i="12"/>
  <c r="U4870" i="12"/>
  <c r="U4871" i="12"/>
  <c r="U4872" i="12"/>
  <c r="U4873" i="12"/>
  <c r="U4874" i="12"/>
  <c r="U4875" i="12"/>
  <c r="U4876" i="12"/>
  <c r="U4877" i="12"/>
  <c r="U4878" i="12"/>
  <c r="U4879" i="12"/>
  <c r="U4880" i="12"/>
  <c r="U4881" i="12"/>
  <c r="U4882" i="12"/>
  <c r="U4883" i="12"/>
  <c r="U4884" i="12"/>
  <c r="U4885" i="12"/>
  <c r="U4886" i="12"/>
  <c r="U4887" i="12"/>
  <c r="U4888" i="12"/>
  <c r="U4889" i="12"/>
  <c r="U4890" i="12"/>
  <c r="U4891" i="12"/>
  <c r="U4892" i="12"/>
  <c r="U4893" i="12"/>
  <c r="U4894" i="12"/>
  <c r="U4895" i="12"/>
  <c r="U4896" i="12"/>
  <c r="U4897" i="12"/>
  <c r="U4898" i="12"/>
  <c r="U4899" i="12"/>
  <c r="U4900" i="12"/>
  <c r="U4901" i="12"/>
  <c r="U4902" i="12"/>
  <c r="U4903" i="12"/>
  <c r="U4904" i="12"/>
  <c r="U4905" i="12"/>
  <c r="U4906" i="12"/>
  <c r="U4907" i="12"/>
  <c r="U4908" i="12"/>
  <c r="U4909" i="12"/>
  <c r="U4910" i="12"/>
  <c r="U4911" i="12"/>
  <c r="U4912" i="12"/>
  <c r="U4913" i="12"/>
  <c r="U4914" i="12"/>
  <c r="U4915" i="12"/>
  <c r="U4916" i="12"/>
  <c r="U4917" i="12"/>
  <c r="U4918" i="12"/>
  <c r="U4919" i="12"/>
  <c r="U4920" i="12"/>
  <c r="U4921" i="12"/>
  <c r="U4922" i="12"/>
  <c r="U4923" i="12"/>
  <c r="U4924" i="12"/>
  <c r="U4925" i="12"/>
  <c r="U4926" i="12"/>
  <c r="U4927" i="12"/>
  <c r="U4928" i="12"/>
  <c r="U4929" i="12"/>
  <c r="U4930" i="12"/>
  <c r="U4931" i="12"/>
  <c r="U4932" i="12"/>
  <c r="U4933" i="12"/>
  <c r="U4934" i="12"/>
  <c r="U4935" i="12"/>
  <c r="U4936" i="12"/>
  <c r="U4937" i="12"/>
  <c r="U4938" i="12"/>
  <c r="U4939" i="12"/>
  <c r="U4940" i="12"/>
  <c r="U4941" i="12"/>
  <c r="U4942" i="12"/>
  <c r="U4943" i="12"/>
  <c r="U4944" i="12"/>
  <c r="U4945" i="12"/>
  <c r="U4946" i="12"/>
  <c r="U4947" i="12"/>
  <c r="U4948" i="12"/>
  <c r="U4949" i="12"/>
  <c r="U4950" i="12"/>
  <c r="U4951" i="12"/>
  <c r="U4952" i="12"/>
  <c r="U4953" i="12"/>
  <c r="U4954" i="12"/>
  <c r="U4955" i="12"/>
  <c r="U4956" i="12"/>
  <c r="U4957" i="12"/>
  <c r="U4958" i="12"/>
  <c r="U4959" i="12"/>
  <c r="U4960" i="12"/>
  <c r="U4961" i="12"/>
  <c r="U4962" i="12"/>
  <c r="U4963" i="12"/>
  <c r="U4964" i="12"/>
  <c r="U4965" i="12"/>
  <c r="U4966" i="12"/>
  <c r="U4967" i="12"/>
  <c r="U4968" i="12"/>
  <c r="U4969" i="12"/>
  <c r="U4970" i="12"/>
  <c r="U4971" i="12"/>
  <c r="U4972" i="12"/>
  <c r="U4973" i="12"/>
  <c r="U4974" i="12"/>
  <c r="U4975" i="12"/>
  <c r="U4976" i="12"/>
  <c r="U4977" i="12"/>
  <c r="U4978" i="12"/>
  <c r="U4979" i="12"/>
  <c r="U4980" i="12"/>
  <c r="U4981" i="12"/>
  <c r="U4982" i="12"/>
  <c r="U4983" i="12"/>
  <c r="U4984" i="12"/>
  <c r="U4985" i="12"/>
  <c r="U4986" i="12"/>
  <c r="U4987" i="12"/>
  <c r="U4988" i="12"/>
  <c r="U4989" i="12"/>
  <c r="U4990" i="12"/>
  <c r="U4991" i="12"/>
  <c r="U4992" i="12"/>
  <c r="U4993" i="12"/>
  <c r="U4994" i="12"/>
  <c r="U4995" i="12"/>
  <c r="U4996" i="12"/>
  <c r="U4997" i="12"/>
  <c r="U4998" i="12"/>
  <c r="U4999" i="12"/>
  <c r="U5000" i="12"/>
  <c r="U5001" i="12"/>
  <c r="U5002" i="12"/>
  <c r="U5003" i="12"/>
  <c r="U5004" i="12"/>
  <c r="U5005" i="12"/>
  <c r="U5006" i="12"/>
  <c r="U5007" i="12"/>
  <c r="U5008" i="12"/>
  <c r="U5009" i="12"/>
  <c r="U5010" i="12"/>
  <c r="U5011" i="12"/>
  <c r="U5012" i="12"/>
  <c r="U5013" i="12"/>
  <c r="U5014" i="12"/>
  <c r="U5015" i="12"/>
  <c r="U5016" i="12"/>
  <c r="U5017" i="12"/>
  <c r="U5018" i="12"/>
  <c r="U5019" i="12"/>
  <c r="U5020" i="12"/>
  <c r="U5021" i="12"/>
  <c r="U5022" i="12"/>
  <c r="U5023" i="12"/>
  <c r="U5024" i="12"/>
  <c r="U5025" i="12"/>
  <c r="U5026" i="12"/>
  <c r="U5027" i="12"/>
  <c r="U5028" i="12"/>
  <c r="U5029" i="12"/>
  <c r="U5030" i="12"/>
  <c r="U5031" i="12"/>
  <c r="U5032" i="12"/>
  <c r="U5033" i="12"/>
  <c r="U5034" i="12"/>
  <c r="U5035" i="12"/>
  <c r="U5036" i="12"/>
  <c r="U5037" i="12"/>
  <c r="U5038" i="12"/>
  <c r="U5039" i="12"/>
  <c r="U5040" i="12"/>
  <c r="U5041" i="12"/>
  <c r="U5042" i="12"/>
  <c r="U5043" i="12"/>
  <c r="U5044" i="12"/>
  <c r="U5045" i="12"/>
  <c r="U5046" i="12"/>
  <c r="U5047" i="12"/>
  <c r="U5048" i="12"/>
  <c r="U5049" i="12"/>
  <c r="U5050" i="12"/>
  <c r="U5051" i="12"/>
  <c r="U5052" i="12"/>
  <c r="U5053" i="12"/>
  <c r="U5054" i="12"/>
  <c r="U5055" i="12"/>
  <c r="U5056" i="12"/>
  <c r="U5057" i="12"/>
  <c r="U5058" i="12"/>
  <c r="U5059" i="12"/>
  <c r="U5060" i="12"/>
  <c r="U5061" i="12"/>
  <c r="U5062" i="12"/>
  <c r="U5063" i="12"/>
  <c r="U5064" i="12"/>
  <c r="U5065" i="12"/>
  <c r="U5066" i="12"/>
  <c r="U5067" i="12"/>
  <c r="U5068" i="12"/>
  <c r="U5069" i="12"/>
  <c r="U5070" i="12"/>
  <c r="U5071" i="12"/>
  <c r="U5072" i="12"/>
  <c r="U5073" i="12"/>
  <c r="U5074" i="12"/>
  <c r="U5075" i="12"/>
  <c r="U5076" i="12"/>
  <c r="U5077" i="12"/>
  <c r="U5078" i="12"/>
  <c r="U5079" i="12"/>
  <c r="U5080" i="12"/>
  <c r="U5081" i="12"/>
  <c r="U5082" i="12"/>
  <c r="U5083" i="12"/>
  <c r="U5084" i="12"/>
  <c r="U5085" i="12"/>
  <c r="U5086" i="12"/>
  <c r="U5087" i="12"/>
  <c r="U5088" i="12"/>
  <c r="U5089" i="12"/>
  <c r="U5090" i="12"/>
  <c r="U5091" i="12"/>
  <c r="U5092" i="12"/>
  <c r="U5093" i="12"/>
  <c r="U5094" i="12"/>
  <c r="U5095" i="12"/>
  <c r="U5096" i="12"/>
  <c r="U5097" i="12"/>
  <c r="U5098" i="12"/>
  <c r="U5099" i="12"/>
  <c r="U5100" i="12"/>
  <c r="U5101" i="12"/>
  <c r="U5102" i="12"/>
  <c r="U5103" i="12"/>
  <c r="U5104" i="12"/>
  <c r="U5105" i="12"/>
  <c r="U5106" i="12"/>
  <c r="U5107" i="12"/>
  <c r="U5108" i="12"/>
  <c r="U5109" i="12"/>
  <c r="U5110" i="12"/>
  <c r="U5111" i="12"/>
  <c r="U5112" i="12"/>
  <c r="U5113" i="12"/>
  <c r="U5114" i="12"/>
  <c r="U5115" i="12"/>
  <c r="U5116" i="12"/>
  <c r="U5117" i="12"/>
  <c r="U5118" i="12"/>
  <c r="U5119" i="12"/>
  <c r="U5120" i="12"/>
  <c r="U5121" i="12"/>
  <c r="U5122" i="12"/>
  <c r="U5123" i="12"/>
  <c r="U5124" i="12"/>
  <c r="U5125" i="12"/>
  <c r="U5126" i="12"/>
  <c r="U5127" i="12"/>
  <c r="U5128" i="12"/>
  <c r="U5129" i="12"/>
  <c r="U5130" i="12"/>
  <c r="U5131" i="12"/>
  <c r="U5132" i="12"/>
  <c r="U5133" i="12"/>
  <c r="U5134" i="12"/>
  <c r="U5135" i="12"/>
  <c r="U5136" i="12"/>
  <c r="U5137" i="12"/>
  <c r="U5138" i="12"/>
  <c r="U5139" i="12"/>
  <c r="U5140" i="12"/>
  <c r="U5141" i="12"/>
  <c r="U5142" i="12"/>
  <c r="U5143" i="12"/>
  <c r="U5144" i="12"/>
  <c r="U5145" i="12"/>
  <c r="U5146" i="12"/>
  <c r="U5147" i="12"/>
  <c r="U5148" i="12"/>
  <c r="U5149" i="12"/>
  <c r="U5150" i="12"/>
  <c r="U5151" i="12"/>
  <c r="U5152" i="12"/>
  <c r="U5153" i="12"/>
  <c r="U5154" i="12"/>
  <c r="U5155" i="12"/>
  <c r="U5156" i="12"/>
  <c r="U5157" i="12"/>
  <c r="U5158" i="12"/>
  <c r="U5159" i="12"/>
  <c r="U5160" i="12"/>
  <c r="U5161" i="12"/>
  <c r="U5162" i="12"/>
  <c r="U5163" i="12"/>
  <c r="U5164" i="12"/>
  <c r="U5165" i="12"/>
  <c r="U5166" i="12"/>
  <c r="U5167" i="12"/>
  <c r="U5168" i="12"/>
  <c r="U5169" i="12"/>
  <c r="U5170" i="12"/>
  <c r="U5171" i="12"/>
  <c r="U5172" i="12"/>
  <c r="U5173" i="12"/>
  <c r="U5174" i="12"/>
  <c r="U5175" i="12"/>
  <c r="U5176" i="12"/>
  <c r="U5177" i="12"/>
  <c r="U5178" i="12"/>
  <c r="U5179" i="12"/>
  <c r="U5180" i="12"/>
  <c r="U5181" i="12"/>
  <c r="U5182" i="12"/>
  <c r="U5183" i="12"/>
  <c r="U5184" i="12"/>
  <c r="U5185" i="12"/>
  <c r="U5186" i="12"/>
  <c r="U5187" i="12"/>
  <c r="U5188" i="12"/>
  <c r="U5189" i="12"/>
  <c r="U5190" i="12"/>
  <c r="U5191" i="12"/>
  <c r="U5192" i="12"/>
  <c r="U5193" i="12"/>
  <c r="U5194" i="12"/>
  <c r="U5195" i="12"/>
  <c r="U5196" i="12"/>
  <c r="U5197" i="12"/>
  <c r="U5198" i="12"/>
  <c r="U5199" i="12"/>
  <c r="U5200" i="12"/>
  <c r="U5201" i="12"/>
  <c r="U5202" i="12"/>
  <c r="U5203" i="12"/>
  <c r="U5204" i="12"/>
  <c r="U5205" i="12"/>
  <c r="U5206" i="12"/>
  <c r="U5207" i="12"/>
  <c r="U5208" i="12"/>
  <c r="U5209" i="12"/>
  <c r="U5210" i="12"/>
  <c r="U5211" i="12"/>
  <c r="U5212" i="12"/>
  <c r="U5213" i="12"/>
  <c r="U5214" i="12"/>
  <c r="U5215" i="12"/>
  <c r="U5216" i="12"/>
  <c r="U5217" i="12"/>
  <c r="U5218" i="12"/>
  <c r="U5219" i="12"/>
  <c r="U5220" i="12"/>
  <c r="U5221" i="12"/>
  <c r="U5222" i="12"/>
  <c r="U5223" i="12"/>
  <c r="U5224" i="12"/>
  <c r="U5225" i="12"/>
  <c r="U5226" i="12"/>
  <c r="U5227" i="12"/>
  <c r="U5228" i="12"/>
  <c r="U5229" i="12"/>
  <c r="U5230" i="12"/>
  <c r="U5231" i="12"/>
  <c r="U5232" i="12"/>
  <c r="U5233" i="12"/>
  <c r="U5234" i="12"/>
  <c r="U5235" i="12"/>
  <c r="U5236" i="12"/>
  <c r="U5237" i="12"/>
  <c r="U5238" i="12"/>
  <c r="U5239" i="12"/>
  <c r="U5240" i="12"/>
  <c r="U5241" i="12"/>
  <c r="U5242" i="12"/>
  <c r="U5243" i="12"/>
  <c r="U5244" i="12"/>
  <c r="U5245" i="12"/>
  <c r="U5246" i="12"/>
  <c r="U5247" i="12"/>
  <c r="U5248" i="12"/>
  <c r="U5249" i="12"/>
  <c r="U5250" i="12"/>
  <c r="U5251" i="12"/>
  <c r="U5252" i="12"/>
  <c r="U5253" i="12"/>
  <c r="U5254" i="12"/>
  <c r="U5255" i="12"/>
  <c r="U5256" i="12"/>
  <c r="U5257" i="12"/>
  <c r="U5258" i="12"/>
  <c r="U5259" i="12"/>
  <c r="U5260" i="12"/>
  <c r="U5261" i="12"/>
  <c r="U5262" i="12"/>
  <c r="U5263" i="12"/>
  <c r="U5264" i="12"/>
  <c r="U5265" i="12"/>
  <c r="U5266" i="12"/>
  <c r="U5267" i="12"/>
  <c r="U5268" i="12"/>
  <c r="U5269" i="12"/>
  <c r="U5270" i="12"/>
  <c r="U5271" i="12"/>
  <c r="U5272" i="12"/>
  <c r="U5273" i="12"/>
  <c r="U5274" i="12"/>
  <c r="U5275" i="12"/>
  <c r="U5276" i="12"/>
  <c r="U5277" i="12"/>
  <c r="U5278" i="12"/>
  <c r="U5279" i="12"/>
  <c r="U5280" i="12"/>
  <c r="U5281" i="12"/>
  <c r="U5282" i="12"/>
  <c r="U5283" i="12"/>
  <c r="U5284" i="12"/>
  <c r="U5285" i="12"/>
  <c r="U5286" i="12"/>
  <c r="U5287" i="12"/>
  <c r="U5288" i="12"/>
  <c r="U5289" i="12"/>
  <c r="U5290" i="12"/>
  <c r="U5291" i="12"/>
  <c r="U5292" i="12"/>
  <c r="U5293" i="12"/>
  <c r="U5294" i="12"/>
  <c r="U5295" i="12"/>
  <c r="U5296" i="12"/>
  <c r="U5297" i="12"/>
  <c r="U5298" i="12"/>
  <c r="U5299" i="12"/>
  <c r="U5300" i="12"/>
  <c r="U5301" i="12"/>
  <c r="U5302" i="12"/>
  <c r="U5303" i="12"/>
  <c r="U5304" i="12"/>
  <c r="U5305" i="12"/>
  <c r="U5306" i="12"/>
  <c r="U5307" i="12"/>
  <c r="U5308" i="12"/>
  <c r="U5309" i="12"/>
  <c r="U5310" i="12"/>
  <c r="U5311" i="12"/>
  <c r="U5312" i="12"/>
  <c r="U5313" i="12"/>
  <c r="U5314" i="12"/>
  <c r="U5315" i="12"/>
  <c r="U5316" i="12"/>
  <c r="U5317" i="12"/>
  <c r="U5318" i="12"/>
  <c r="U5319" i="12"/>
  <c r="U5320" i="12"/>
  <c r="U5321" i="12"/>
  <c r="U5322" i="12"/>
  <c r="U5323" i="12"/>
  <c r="U5324" i="12"/>
  <c r="U5325" i="12"/>
  <c r="U5326" i="12"/>
  <c r="U5327" i="12"/>
  <c r="U5328" i="12"/>
  <c r="U5329" i="12"/>
  <c r="U5330" i="12"/>
  <c r="U5331" i="12"/>
  <c r="U5332" i="12"/>
  <c r="U5333" i="12"/>
  <c r="U5334" i="12"/>
  <c r="U5335" i="12"/>
  <c r="U5336" i="12"/>
  <c r="U5337" i="12"/>
  <c r="U5338" i="12"/>
  <c r="U5339" i="12"/>
  <c r="U5340" i="12"/>
  <c r="U5341" i="12"/>
  <c r="U5342" i="12"/>
  <c r="U5343" i="12"/>
  <c r="U5344" i="12"/>
  <c r="U5345" i="12"/>
  <c r="U5346" i="12"/>
  <c r="U5347" i="12"/>
  <c r="U5348" i="12"/>
  <c r="U5349" i="12"/>
  <c r="U5350" i="12"/>
  <c r="U5351" i="12"/>
  <c r="U5352" i="12"/>
  <c r="U5353" i="12"/>
  <c r="U5354" i="12"/>
  <c r="U5355" i="12"/>
  <c r="U5356" i="12"/>
  <c r="U5357" i="12"/>
  <c r="U5358" i="12"/>
  <c r="U5359" i="12"/>
  <c r="U5360" i="12"/>
  <c r="U5361" i="12"/>
  <c r="U5362" i="12"/>
  <c r="U5363" i="12"/>
  <c r="U5364" i="12"/>
  <c r="U5365" i="12"/>
  <c r="U5366" i="12"/>
  <c r="U5367" i="12"/>
  <c r="U5368" i="12"/>
  <c r="U5369" i="12"/>
  <c r="U5370" i="12"/>
  <c r="U5371" i="12"/>
  <c r="U5372" i="12"/>
  <c r="U5373" i="12"/>
  <c r="U5374" i="12"/>
  <c r="U5375" i="12"/>
  <c r="U5376" i="12"/>
  <c r="U5377" i="12"/>
  <c r="U5378" i="12"/>
  <c r="U5379" i="12"/>
  <c r="U5380" i="12"/>
  <c r="U5381" i="12"/>
  <c r="U5382" i="12"/>
  <c r="U5383" i="12"/>
  <c r="U5384" i="12"/>
  <c r="U5385" i="12"/>
  <c r="U5386" i="12"/>
  <c r="U5387" i="12"/>
  <c r="U5388" i="12"/>
  <c r="U5389" i="12"/>
  <c r="U5390" i="12"/>
  <c r="U5391" i="12"/>
  <c r="U5392" i="12"/>
  <c r="U5393" i="12"/>
  <c r="U5394" i="12"/>
  <c r="U5395" i="12"/>
  <c r="U5396" i="12"/>
  <c r="U5397" i="12"/>
  <c r="U5398" i="12"/>
  <c r="U5399" i="12"/>
  <c r="U5400" i="12"/>
  <c r="U5401" i="12"/>
  <c r="U5402" i="12"/>
  <c r="U5403" i="12"/>
  <c r="U5404" i="12"/>
  <c r="U5405" i="12"/>
  <c r="U5406" i="12"/>
  <c r="U5407" i="12"/>
  <c r="U5408" i="12"/>
  <c r="U5409" i="12"/>
  <c r="U5410" i="12"/>
  <c r="U5411" i="12"/>
  <c r="U5412" i="12"/>
  <c r="U5413" i="12"/>
  <c r="U5414" i="12"/>
  <c r="U5415" i="12"/>
  <c r="U5416" i="12"/>
  <c r="U5417" i="12"/>
  <c r="U5418" i="12"/>
  <c r="U5419" i="12"/>
  <c r="U5420" i="12"/>
  <c r="U5421" i="12"/>
  <c r="U5422" i="12"/>
  <c r="U5423" i="12"/>
  <c r="U5424" i="12"/>
  <c r="U5425" i="12"/>
  <c r="U5426" i="12"/>
  <c r="U5427" i="12"/>
  <c r="U5428" i="12"/>
  <c r="U5429" i="12"/>
  <c r="U5430" i="12"/>
  <c r="U5431" i="12"/>
  <c r="U5432" i="12"/>
  <c r="U5433" i="12"/>
  <c r="U5434" i="12"/>
  <c r="U5435" i="12"/>
  <c r="U5436" i="12"/>
  <c r="U5437" i="12"/>
  <c r="U5438" i="12"/>
  <c r="U5439" i="12"/>
  <c r="U5440" i="12"/>
  <c r="U5441" i="12"/>
  <c r="U5442" i="12"/>
  <c r="U5443" i="12"/>
  <c r="U5444" i="12"/>
  <c r="U5445" i="12"/>
  <c r="U5446" i="12"/>
  <c r="U5447" i="12"/>
  <c r="U5448" i="12"/>
  <c r="U5449" i="12"/>
  <c r="U5450" i="12"/>
  <c r="U5451" i="12"/>
  <c r="U5452" i="12"/>
  <c r="U5453" i="12"/>
  <c r="U5454" i="12"/>
  <c r="U5455" i="12"/>
  <c r="U5456" i="12"/>
  <c r="U5457" i="12"/>
  <c r="U5458" i="12"/>
  <c r="U5459" i="12"/>
  <c r="U5460" i="12"/>
  <c r="U5461" i="12"/>
  <c r="U5462" i="12"/>
  <c r="U5463" i="12"/>
  <c r="U5464" i="12"/>
  <c r="U5465" i="12"/>
  <c r="U5466" i="12"/>
  <c r="U5467" i="12"/>
  <c r="U5468" i="12"/>
  <c r="U5469" i="12"/>
  <c r="U5470" i="12"/>
  <c r="U5471" i="12"/>
  <c r="U5472" i="12"/>
  <c r="U5473" i="12"/>
  <c r="U5474" i="12"/>
  <c r="U5475" i="12"/>
  <c r="U5476" i="12"/>
  <c r="U5477" i="12"/>
  <c r="U5478" i="12"/>
  <c r="U5479" i="12"/>
  <c r="U5480" i="12"/>
  <c r="U5481" i="12"/>
  <c r="U5482" i="12"/>
  <c r="U5483" i="12"/>
  <c r="U5484" i="12"/>
  <c r="U5485" i="12"/>
  <c r="U5486" i="12"/>
  <c r="U5487" i="12"/>
  <c r="U5488" i="12"/>
  <c r="U5489" i="12"/>
  <c r="U5490" i="12"/>
  <c r="U5491" i="12"/>
  <c r="U5492" i="12"/>
  <c r="U5493" i="12"/>
  <c r="U5494" i="12"/>
  <c r="U5495" i="12"/>
  <c r="U5496" i="12"/>
  <c r="U5497" i="12"/>
  <c r="U5498" i="12"/>
  <c r="U5499" i="12"/>
  <c r="U5500" i="12"/>
  <c r="U5501" i="12"/>
  <c r="U5502" i="12"/>
  <c r="U5503" i="12"/>
  <c r="U5504" i="12"/>
  <c r="U5505" i="12"/>
  <c r="U5506" i="12"/>
  <c r="U5507" i="12"/>
  <c r="U5508" i="12"/>
  <c r="U5509" i="12"/>
  <c r="U5510" i="12"/>
  <c r="U5511" i="12"/>
  <c r="U5512" i="12"/>
  <c r="U5513" i="12"/>
  <c r="U5514" i="12"/>
  <c r="U5515" i="12"/>
  <c r="U5516" i="12"/>
  <c r="U5517" i="12"/>
  <c r="U5518" i="12"/>
  <c r="U5519" i="12"/>
  <c r="U5520" i="12"/>
  <c r="U5521" i="12"/>
  <c r="U5522" i="12"/>
  <c r="U5523" i="12"/>
  <c r="U5524" i="12"/>
  <c r="U5525" i="12"/>
  <c r="U5526" i="12"/>
  <c r="U5527" i="12"/>
  <c r="U5528" i="12"/>
  <c r="U5529" i="12"/>
  <c r="U5530" i="12"/>
  <c r="U5531" i="12"/>
  <c r="U5532" i="12"/>
  <c r="U5533" i="12"/>
  <c r="U5534" i="12"/>
  <c r="U5535" i="12"/>
  <c r="U5536" i="12"/>
  <c r="U5537" i="12"/>
  <c r="U5538" i="12"/>
  <c r="U5539" i="12"/>
  <c r="U5540" i="12"/>
  <c r="U5541" i="12"/>
  <c r="U5542" i="12"/>
  <c r="U5543" i="12"/>
  <c r="U5544" i="12"/>
  <c r="U5545" i="12"/>
  <c r="U5546" i="12"/>
  <c r="U5547" i="12"/>
  <c r="U5548" i="12"/>
  <c r="U5549" i="12"/>
  <c r="U5550" i="12"/>
  <c r="U5551" i="12"/>
  <c r="U5552" i="12"/>
  <c r="U5553" i="12"/>
  <c r="U5554" i="12"/>
  <c r="U5555" i="12"/>
  <c r="U5556" i="12"/>
  <c r="U5557" i="12"/>
  <c r="U5558" i="12"/>
  <c r="U5559" i="12"/>
  <c r="U5560" i="12"/>
  <c r="U5561" i="12"/>
  <c r="U5562" i="12"/>
  <c r="U5563" i="12"/>
  <c r="U5564" i="12"/>
  <c r="U5565" i="12"/>
  <c r="U5566" i="12"/>
  <c r="U5567" i="12"/>
  <c r="U5568" i="12"/>
  <c r="U5569" i="12"/>
  <c r="U5570" i="12"/>
  <c r="U5571" i="12"/>
  <c r="U5572" i="12"/>
  <c r="U5573" i="12"/>
  <c r="U5574" i="12"/>
  <c r="U5575" i="12"/>
  <c r="U5576" i="12"/>
  <c r="U5577" i="12"/>
  <c r="U5578" i="12"/>
  <c r="U5579" i="12"/>
  <c r="U5580" i="12"/>
  <c r="U5581" i="12"/>
  <c r="U5582" i="12"/>
  <c r="U5583" i="12"/>
  <c r="U5584" i="12"/>
  <c r="U5585" i="12"/>
  <c r="U5586" i="12"/>
  <c r="U5587" i="12"/>
  <c r="U5588" i="12"/>
  <c r="U5589" i="12"/>
  <c r="U5590" i="12"/>
  <c r="U5591" i="12"/>
  <c r="U5592" i="12"/>
  <c r="U5593" i="12"/>
  <c r="U5594" i="12"/>
  <c r="U5595" i="12"/>
  <c r="U5596" i="12"/>
  <c r="U5597" i="12"/>
  <c r="U5598" i="12"/>
  <c r="U5599" i="12"/>
  <c r="U5600" i="12"/>
  <c r="U5601" i="12"/>
  <c r="U5602" i="12"/>
  <c r="U5603" i="12"/>
  <c r="U5604" i="12"/>
  <c r="U5605" i="12"/>
  <c r="U5606" i="12"/>
  <c r="U5607" i="12"/>
  <c r="U5608" i="12"/>
  <c r="U5609" i="12"/>
  <c r="U5610" i="12"/>
  <c r="U5611" i="12"/>
  <c r="U5612" i="12"/>
  <c r="U5613" i="12"/>
  <c r="U5614" i="12"/>
  <c r="U5615" i="12"/>
  <c r="U5616" i="12"/>
  <c r="U5617" i="12"/>
  <c r="U5618" i="12"/>
  <c r="U5619" i="12"/>
  <c r="U5620" i="12"/>
  <c r="U5621" i="12"/>
  <c r="U5622" i="12"/>
  <c r="U5623" i="12"/>
  <c r="U5624" i="12"/>
  <c r="U5625" i="12"/>
  <c r="U5626" i="12"/>
  <c r="U5627" i="12"/>
  <c r="U5628" i="12"/>
  <c r="U5629" i="12"/>
  <c r="U5630" i="12"/>
  <c r="U5631" i="12"/>
  <c r="U5632" i="12"/>
  <c r="U5633" i="12"/>
  <c r="U5634" i="12"/>
  <c r="U5635" i="12"/>
  <c r="U5636" i="12"/>
  <c r="U5637" i="12"/>
  <c r="U5638" i="12"/>
  <c r="U5639" i="12"/>
  <c r="U5640" i="12"/>
  <c r="U5641" i="12"/>
  <c r="U5642" i="12"/>
  <c r="U5643" i="12"/>
  <c r="U5644" i="12"/>
  <c r="U5645" i="12"/>
  <c r="U5646" i="12"/>
  <c r="U5647" i="12"/>
  <c r="U5648" i="12"/>
  <c r="U5649" i="12"/>
  <c r="U5650" i="12"/>
  <c r="U5651" i="12"/>
  <c r="U5652" i="12"/>
  <c r="U5653" i="12"/>
  <c r="U5654" i="12"/>
  <c r="U5655" i="12"/>
  <c r="U5656" i="12"/>
  <c r="U5657" i="12"/>
  <c r="U5658" i="12"/>
  <c r="U5659" i="12"/>
  <c r="U5660" i="12"/>
  <c r="U5661" i="12"/>
  <c r="U5662" i="12"/>
  <c r="U5663" i="12"/>
  <c r="U5664" i="12"/>
  <c r="U5665" i="12"/>
  <c r="U5666" i="12"/>
  <c r="U5667" i="12"/>
  <c r="U5668" i="12"/>
  <c r="U5669" i="12"/>
  <c r="U5670" i="12"/>
  <c r="U5671" i="12"/>
  <c r="U5672" i="12"/>
  <c r="U5673" i="12"/>
  <c r="U5674" i="12"/>
  <c r="U5675" i="12"/>
  <c r="U5676" i="12"/>
  <c r="U5677" i="12"/>
  <c r="U5678" i="12"/>
  <c r="U5679" i="12"/>
  <c r="U5680" i="12"/>
  <c r="U5681" i="12"/>
  <c r="U5682" i="12"/>
  <c r="U5683" i="12"/>
  <c r="U5684" i="12"/>
  <c r="U5685" i="12"/>
  <c r="U5686" i="12"/>
  <c r="U5687" i="12"/>
  <c r="U5688" i="12"/>
  <c r="U5689" i="12"/>
  <c r="U5690" i="12"/>
  <c r="U5691" i="12"/>
  <c r="U5692" i="12"/>
  <c r="U5693" i="12"/>
  <c r="U5694" i="12"/>
  <c r="U5695" i="12"/>
  <c r="U5696" i="12"/>
  <c r="U5697" i="12"/>
  <c r="U5698" i="12"/>
  <c r="U5699" i="12"/>
  <c r="U5700" i="12"/>
  <c r="U5701" i="12"/>
  <c r="U5702" i="12"/>
  <c r="U5703" i="12"/>
  <c r="U5704" i="12"/>
  <c r="U5705" i="12"/>
  <c r="U5706" i="12"/>
  <c r="U5707" i="12"/>
  <c r="U5708" i="12"/>
  <c r="U5709" i="12"/>
  <c r="U5710" i="12"/>
  <c r="U5711" i="12"/>
  <c r="U5712" i="12"/>
  <c r="U5713" i="12"/>
  <c r="U5714" i="12"/>
  <c r="U5715" i="12"/>
  <c r="U5716" i="12"/>
  <c r="U5717" i="12"/>
  <c r="U5718" i="12"/>
  <c r="U5719" i="12"/>
  <c r="U5720" i="12"/>
  <c r="U5721" i="12"/>
  <c r="U5722" i="12"/>
  <c r="U5723" i="12"/>
  <c r="U5724" i="12"/>
  <c r="U5725" i="12"/>
  <c r="U5726" i="12"/>
  <c r="U5727" i="12"/>
  <c r="U5728" i="12"/>
  <c r="U5729" i="12"/>
  <c r="U5730" i="12"/>
  <c r="U5731" i="12"/>
  <c r="U5732" i="12"/>
  <c r="U5733" i="12"/>
  <c r="U5734" i="12"/>
  <c r="U5735" i="12"/>
  <c r="U5736" i="12"/>
  <c r="U5737" i="12"/>
  <c r="U5738" i="12"/>
  <c r="U5739" i="12"/>
  <c r="U5740" i="12"/>
  <c r="U5741" i="12"/>
  <c r="U5742" i="12"/>
  <c r="U5743" i="12"/>
  <c r="U5744" i="12"/>
  <c r="U5745" i="12"/>
  <c r="U5746" i="12"/>
  <c r="U5747" i="12"/>
  <c r="U5748" i="12"/>
  <c r="U5749" i="12"/>
  <c r="U5750" i="12"/>
  <c r="U5751" i="12"/>
  <c r="U5752" i="12"/>
  <c r="U5753" i="12"/>
  <c r="U5754" i="12"/>
  <c r="U5755" i="12"/>
  <c r="U5756" i="12"/>
  <c r="U5757" i="12"/>
  <c r="U5758" i="12"/>
  <c r="U5759" i="12"/>
  <c r="U5760" i="12"/>
  <c r="U5761" i="12"/>
  <c r="U5762" i="12"/>
  <c r="U5763" i="12"/>
  <c r="U5764" i="12"/>
  <c r="U5765" i="12"/>
  <c r="U5766" i="12"/>
  <c r="U5767" i="12"/>
  <c r="U5768" i="12"/>
  <c r="U5769" i="12"/>
  <c r="U5770" i="12"/>
  <c r="U5771" i="12"/>
  <c r="U5772" i="12"/>
  <c r="U5773" i="12"/>
  <c r="U5774" i="12"/>
  <c r="U5775" i="12"/>
  <c r="U5776" i="12"/>
  <c r="U5777" i="12"/>
  <c r="U5778" i="12"/>
  <c r="U5779" i="12"/>
  <c r="U5780" i="12"/>
  <c r="U5781" i="12"/>
  <c r="U5782" i="12"/>
  <c r="U5783" i="12"/>
  <c r="U5784" i="12"/>
  <c r="U5785" i="12"/>
  <c r="U5786" i="12"/>
  <c r="U5787" i="12"/>
  <c r="U5788" i="12"/>
  <c r="U5789" i="12"/>
  <c r="U5790" i="12"/>
  <c r="U5791" i="12"/>
  <c r="U5792" i="12"/>
  <c r="U5793" i="12"/>
  <c r="U5794" i="12"/>
  <c r="U5795" i="12"/>
  <c r="U5796" i="12"/>
  <c r="U5797" i="12"/>
  <c r="U5798" i="12"/>
  <c r="U5799" i="12"/>
  <c r="U5800" i="12"/>
  <c r="U5801" i="12"/>
  <c r="U5802" i="12"/>
  <c r="U5803" i="12"/>
  <c r="U5804" i="12"/>
  <c r="U5805" i="12"/>
  <c r="U5806" i="12"/>
  <c r="U5807" i="12"/>
  <c r="U5808" i="12"/>
  <c r="U5809" i="12"/>
  <c r="U5810" i="12"/>
  <c r="U5811" i="12"/>
  <c r="U5812" i="12"/>
  <c r="U5813" i="12"/>
  <c r="U5814" i="12"/>
  <c r="U5815" i="12"/>
  <c r="U5816" i="12"/>
  <c r="U5817" i="12"/>
  <c r="U5818" i="12"/>
  <c r="U5819" i="12"/>
  <c r="U5820" i="12"/>
  <c r="U5821" i="12"/>
  <c r="U5822" i="12"/>
  <c r="U5823" i="12"/>
  <c r="U5824" i="12"/>
  <c r="U5825" i="12"/>
  <c r="U5826" i="12"/>
  <c r="U5827" i="12"/>
  <c r="U5828" i="12"/>
  <c r="U5829" i="12"/>
  <c r="U5830" i="12"/>
  <c r="U5831" i="12"/>
  <c r="U5832" i="12"/>
  <c r="U5833" i="12"/>
  <c r="U5834" i="12"/>
  <c r="U5835" i="12"/>
  <c r="U5836" i="12"/>
  <c r="U5837" i="12"/>
  <c r="U5838" i="12"/>
  <c r="U5839" i="12"/>
  <c r="U5840" i="12"/>
  <c r="U5841" i="12"/>
  <c r="U5842" i="12"/>
  <c r="U5843" i="12"/>
  <c r="U5844" i="12"/>
  <c r="U5845" i="12"/>
  <c r="U5846" i="12"/>
  <c r="U5847" i="12"/>
  <c r="U5848" i="12"/>
  <c r="U5849" i="12"/>
  <c r="U5850" i="12"/>
  <c r="U5851" i="12"/>
  <c r="U5852" i="12"/>
  <c r="U5853" i="12"/>
  <c r="U5854" i="12"/>
  <c r="U5855" i="12"/>
  <c r="U5856" i="12"/>
  <c r="U5857" i="12"/>
  <c r="U5858" i="12"/>
  <c r="U5859" i="12"/>
  <c r="U5860" i="12"/>
  <c r="U5861" i="12"/>
  <c r="U5862" i="12"/>
  <c r="U5863" i="12"/>
  <c r="U5864" i="12"/>
  <c r="U5865" i="12"/>
  <c r="U5866" i="12"/>
  <c r="U5867" i="12"/>
  <c r="U5868" i="12"/>
  <c r="U5869" i="12"/>
  <c r="U5870" i="12"/>
  <c r="U5871" i="12"/>
  <c r="U5872" i="12"/>
  <c r="U5873" i="12"/>
  <c r="U5874" i="12"/>
  <c r="U5875" i="12"/>
  <c r="U5876" i="12"/>
  <c r="U5877" i="12"/>
  <c r="U5878" i="12"/>
  <c r="U5879" i="12"/>
  <c r="U5880" i="12"/>
  <c r="U5881" i="12"/>
  <c r="U5882" i="12"/>
  <c r="U5883" i="12"/>
  <c r="U5884" i="12"/>
  <c r="U5885" i="12"/>
  <c r="U5886" i="12"/>
  <c r="U5887" i="12"/>
  <c r="U5888" i="12"/>
  <c r="U5889" i="12"/>
  <c r="U5890" i="12"/>
  <c r="U5891" i="12"/>
  <c r="U5892" i="12"/>
  <c r="U5893" i="12"/>
  <c r="U5894" i="12"/>
  <c r="U5895" i="12"/>
  <c r="U5896" i="12"/>
  <c r="U5897" i="12"/>
  <c r="U5898" i="12"/>
  <c r="U5899" i="12"/>
  <c r="U5900" i="12"/>
  <c r="U5901" i="12"/>
  <c r="U5902" i="12"/>
  <c r="U5903" i="12"/>
  <c r="U5904" i="12"/>
  <c r="U5905" i="12"/>
  <c r="U5906" i="12"/>
  <c r="U5907" i="12"/>
  <c r="U5908" i="12"/>
  <c r="U5909" i="12"/>
  <c r="U5910" i="12"/>
  <c r="U5911" i="12"/>
  <c r="U5912" i="12"/>
  <c r="U5913" i="12"/>
  <c r="U5914" i="12"/>
  <c r="U5915" i="12"/>
  <c r="U5916" i="12"/>
  <c r="U5917" i="12"/>
  <c r="U5918" i="12"/>
  <c r="U5919" i="12"/>
  <c r="U5920" i="12"/>
  <c r="U5921" i="12"/>
  <c r="U5922" i="12"/>
  <c r="U5923" i="12"/>
  <c r="U5924" i="12"/>
  <c r="U5925" i="12"/>
  <c r="U5926" i="12"/>
  <c r="U5927" i="12"/>
  <c r="U5928" i="12"/>
  <c r="U5929" i="12"/>
  <c r="U5930" i="12"/>
  <c r="U5931" i="12"/>
  <c r="U5932" i="12"/>
  <c r="U5933" i="12"/>
  <c r="U5934" i="12"/>
  <c r="U5935" i="12"/>
  <c r="U5936" i="12"/>
  <c r="U5937" i="12"/>
  <c r="U5938" i="12"/>
  <c r="U5939" i="12"/>
  <c r="U5940" i="12"/>
  <c r="U5941" i="12"/>
  <c r="U5942" i="12"/>
  <c r="U5943" i="12"/>
  <c r="U5944" i="12"/>
  <c r="U5945" i="12"/>
  <c r="U5946" i="12"/>
  <c r="U5947" i="12"/>
  <c r="U5948" i="12"/>
  <c r="U5949" i="12"/>
  <c r="U5950" i="12"/>
  <c r="U5951" i="12"/>
  <c r="U5952" i="12"/>
  <c r="U5953" i="12"/>
  <c r="U5954" i="12"/>
  <c r="U5955" i="12"/>
  <c r="U5956" i="12"/>
  <c r="U5957" i="12"/>
  <c r="U5958" i="12"/>
  <c r="U5959" i="12"/>
  <c r="U5960" i="12"/>
  <c r="U5961" i="12"/>
  <c r="U5962" i="12"/>
  <c r="U5963" i="12"/>
  <c r="U5964" i="12"/>
  <c r="U5965" i="12"/>
  <c r="U5966" i="12"/>
  <c r="U5967" i="12"/>
  <c r="U5968" i="12"/>
  <c r="U5969" i="12"/>
  <c r="U5970" i="12"/>
  <c r="U5971" i="12"/>
  <c r="U5972" i="12"/>
  <c r="U5973" i="12"/>
  <c r="U5974" i="12"/>
  <c r="U5975" i="12"/>
  <c r="U5976" i="12"/>
  <c r="U5977" i="12"/>
  <c r="U5978" i="12"/>
  <c r="U5979" i="12"/>
  <c r="U5980" i="12"/>
  <c r="U5981" i="12"/>
  <c r="U5982" i="12"/>
  <c r="U5983" i="12"/>
  <c r="U5984" i="12"/>
  <c r="U5985" i="12"/>
  <c r="U5986" i="12"/>
  <c r="U5987" i="12"/>
  <c r="U5988" i="12"/>
  <c r="U5989" i="12"/>
  <c r="U5990" i="12"/>
  <c r="U5991" i="12"/>
  <c r="U5992" i="12"/>
  <c r="U5993" i="12"/>
  <c r="U5994" i="12"/>
  <c r="U5995" i="12"/>
  <c r="U5996" i="12"/>
  <c r="U5997" i="12"/>
  <c r="U5998" i="12"/>
  <c r="U5999" i="12"/>
  <c r="U6000" i="12"/>
  <c r="U6001" i="12"/>
  <c r="U6002" i="12"/>
  <c r="U6003" i="12"/>
  <c r="U6004" i="12"/>
  <c r="U6005" i="12"/>
  <c r="U6006" i="12"/>
  <c r="U6007" i="12"/>
  <c r="U6008" i="12"/>
  <c r="U6009" i="12"/>
  <c r="U6010" i="12"/>
  <c r="U6011" i="12"/>
  <c r="U6012" i="12"/>
  <c r="U6013" i="12"/>
  <c r="U6014" i="12"/>
  <c r="U6015" i="12"/>
  <c r="U6016" i="12"/>
  <c r="U6017" i="12"/>
  <c r="U6018" i="12"/>
  <c r="U6019" i="12"/>
  <c r="U6020" i="12"/>
  <c r="U6021" i="12"/>
  <c r="U6022" i="12"/>
  <c r="U6023" i="12"/>
  <c r="U6024" i="12"/>
  <c r="U6025" i="12"/>
  <c r="U6026" i="12"/>
  <c r="U6027" i="12"/>
  <c r="U6028" i="12"/>
  <c r="U6029" i="12"/>
  <c r="U6030" i="12"/>
  <c r="U6031" i="12"/>
  <c r="U6032" i="12"/>
  <c r="U6033" i="12"/>
  <c r="U6034" i="12"/>
  <c r="U6035" i="12"/>
  <c r="U6036" i="12"/>
  <c r="U6037" i="12"/>
  <c r="U6038" i="12"/>
  <c r="U6039" i="12"/>
  <c r="U6040" i="12"/>
  <c r="U6041" i="12"/>
  <c r="U6042" i="12"/>
  <c r="U6043" i="12"/>
  <c r="U6044" i="12"/>
  <c r="U6045" i="12"/>
  <c r="U6046" i="12"/>
  <c r="U6047" i="12"/>
  <c r="U6048" i="12"/>
  <c r="U6049" i="12"/>
  <c r="U6050" i="12"/>
  <c r="U6051" i="12"/>
  <c r="U6052" i="12"/>
  <c r="U6053" i="12"/>
  <c r="U6054" i="12"/>
  <c r="U6055" i="12"/>
  <c r="U6056" i="12"/>
  <c r="U6057" i="12"/>
  <c r="U6058" i="12"/>
  <c r="U6059" i="12"/>
  <c r="U6060" i="12"/>
  <c r="U6061" i="12"/>
  <c r="U6062" i="12"/>
  <c r="U6063" i="12"/>
  <c r="U6064" i="12"/>
  <c r="U6065" i="12"/>
  <c r="U6066" i="12"/>
  <c r="U6067" i="12"/>
  <c r="U6068" i="12"/>
  <c r="U6069" i="12"/>
  <c r="U6070" i="12"/>
  <c r="U6071" i="12"/>
  <c r="U6072" i="12"/>
  <c r="U6073" i="12"/>
  <c r="U6074" i="12"/>
  <c r="U6075" i="12"/>
  <c r="U6076" i="12"/>
  <c r="U6077" i="12"/>
  <c r="U6078" i="12"/>
  <c r="U6079" i="12"/>
  <c r="U6080" i="12"/>
  <c r="U6081" i="12"/>
  <c r="U6082" i="12"/>
  <c r="U6083" i="12"/>
  <c r="U6084" i="12"/>
  <c r="U6085" i="12"/>
  <c r="U6086" i="12"/>
  <c r="U6087" i="12"/>
  <c r="U6088" i="12"/>
  <c r="U6089" i="12"/>
  <c r="U6090" i="12"/>
  <c r="U6091" i="12"/>
  <c r="U6092" i="12"/>
  <c r="U6093" i="12"/>
  <c r="U6094" i="12"/>
  <c r="U6095" i="12"/>
  <c r="U6096" i="12"/>
  <c r="U6097" i="12"/>
  <c r="U6098" i="12"/>
  <c r="U6099" i="12"/>
  <c r="U6100" i="12"/>
  <c r="U6101" i="12"/>
  <c r="U6102" i="12"/>
  <c r="U6103" i="12"/>
  <c r="U6104" i="12"/>
  <c r="U6105" i="12"/>
  <c r="U6106" i="12"/>
  <c r="U6107" i="12"/>
  <c r="U6108" i="12"/>
  <c r="U6109" i="12"/>
  <c r="U6110" i="12"/>
  <c r="U6111" i="12"/>
  <c r="U6112" i="12"/>
  <c r="U6113" i="12"/>
  <c r="U6114" i="12"/>
  <c r="U6115" i="12"/>
  <c r="U6116" i="12"/>
  <c r="U6117" i="12"/>
  <c r="U6118" i="12"/>
  <c r="U6119" i="12"/>
  <c r="U6120" i="12"/>
  <c r="U6121" i="12"/>
  <c r="U6122" i="12"/>
  <c r="U6123" i="12"/>
  <c r="U6124" i="12"/>
  <c r="U6125" i="12"/>
  <c r="U6126" i="12"/>
  <c r="U6127" i="12"/>
  <c r="U6128" i="12"/>
  <c r="U6129" i="12"/>
  <c r="U6130" i="12"/>
  <c r="U6131" i="12"/>
  <c r="U6132" i="12"/>
  <c r="U6133" i="12"/>
  <c r="U6134" i="12"/>
  <c r="U6135" i="12"/>
  <c r="U6136" i="12"/>
  <c r="U6137" i="12"/>
  <c r="U6138" i="12"/>
  <c r="U6139" i="12"/>
  <c r="U6140" i="12"/>
  <c r="U6141" i="12"/>
  <c r="U6142" i="12"/>
  <c r="U6143" i="12"/>
  <c r="U6144" i="12"/>
  <c r="U6145" i="12"/>
  <c r="U6146" i="12"/>
  <c r="U6147" i="12"/>
  <c r="U6148" i="12"/>
  <c r="U6149" i="12"/>
  <c r="U6150" i="12"/>
  <c r="U6151" i="12"/>
  <c r="U6152" i="12"/>
  <c r="U6153" i="12"/>
  <c r="U6154" i="12"/>
  <c r="U6155" i="12"/>
  <c r="U6156" i="12"/>
  <c r="U6157" i="12"/>
  <c r="U6158" i="12"/>
  <c r="U6159" i="12"/>
  <c r="U6160" i="12"/>
  <c r="U6161" i="12"/>
  <c r="U6162" i="12"/>
  <c r="U6163" i="12"/>
  <c r="U6164" i="12"/>
  <c r="U6165" i="12"/>
  <c r="U6166" i="12"/>
  <c r="U6167" i="12"/>
  <c r="U6168" i="12"/>
  <c r="U6169" i="12"/>
  <c r="U6170" i="12"/>
  <c r="U6171" i="12"/>
  <c r="U6172" i="12"/>
  <c r="U6173" i="12"/>
  <c r="U6174" i="12"/>
  <c r="U6175" i="12"/>
  <c r="U6176" i="12"/>
  <c r="U6177" i="12"/>
  <c r="U6178" i="12"/>
  <c r="U6179" i="12"/>
  <c r="U6180" i="12"/>
  <c r="U6181" i="12"/>
  <c r="U6182" i="12"/>
  <c r="U6183" i="12"/>
  <c r="U6184" i="12"/>
  <c r="U6185" i="12"/>
  <c r="U6186" i="12"/>
  <c r="U6187" i="12"/>
  <c r="U6188" i="12"/>
  <c r="U6189" i="12"/>
  <c r="U6190" i="12"/>
  <c r="U6191" i="12"/>
  <c r="U6192" i="12"/>
  <c r="U6193" i="12"/>
  <c r="U6194" i="12"/>
  <c r="U6195" i="12"/>
  <c r="U6196" i="12"/>
  <c r="U6197" i="12"/>
  <c r="U6198" i="12"/>
  <c r="U6199" i="12"/>
  <c r="U6200" i="12"/>
  <c r="U6201" i="12"/>
  <c r="U6202" i="12"/>
  <c r="U6203" i="12"/>
  <c r="U6204" i="12"/>
  <c r="U6205" i="12"/>
  <c r="U6206" i="12"/>
  <c r="U6207" i="12"/>
  <c r="U6208" i="12"/>
  <c r="U6209" i="12"/>
  <c r="U6210" i="12"/>
  <c r="U6211" i="12"/>
  <c r="U6212" i="12"/>
  <c r="U6213" i="12"/>
  <c r="U6214" i="12"/>
  <c r="U6215" i="12"/>
  <c r="U6216" i="12"/>
  <c r="U6217" i="12"/>
  <c r="U6218" i="12"/>
  <c r="U6219" i="12"/>
  <c r="U6220" i="12"/>
  <c r="U6221" i="12"/>
  <c r="U6222" i="12"/>
  <c r="U6223" i="12"/>
  <c r="U6224" i="12"/>
  <c r="U6225" i="12"/>
  <c r="U6226" i="12"/>
  <c r="U6227" i="12"/>
  <c r="U6228" i="12"/>
  <c r="U6229" i="12"/>
  <c r="U6230" i="12"/>
  <c r="U6231" i="12"/>
  <c r="U6232" i="12"/>
  <c r="U6233" i="12"/>
  <c r="U6234" i="12"/>
  <c r="U6235" i="12"/>
  <c r="U6236" i="12"/>
  <c r="U6237" i="12"/>
  <c r="U6238" i="12"/>
  <c r="U6239" i="12"/>
  <c r="U6240" i="12"/>
  <c r="U6241" i="12"/>
  <c r="U6242" i="12"/>
  <c r="U6243" i="12"/>
  <c r="U6244" i="12"/>
  <c r="U6245" i="12"/>
  <c r="U6246" i="12"/>
  <c r="U6247" i="12"/>
  <c r="U6248" i="12"/>
  <c r="U6249" i="12"/>
  <c r="U6250" i="12"/>
  <c r="U6251" i="12"/>
  <c r="U6252" i="12"/>
  <c r="U6253" i="12"/>
  <c r="U6254" i="12"/>
  <c r="U6255" i="12"/>
  <c r="U6256" i="12"/>
  <c r="U6257" i="12"/>
  <c r="U6258" i="12"/>
  <c r="U6259" i="12"/>
  <c r="U6260" i="12"/>
  <c r="U6261" i="12"/>
  <c r="U6262" i="12"/>
  <c r="U6263" i="12"/>
  <c r="U6264" i="12"/>
  <c r="U6265" i="12"/>
  <c r="U6266" i="12"/>
  <c r="U6267" i="12"/>
  <c r="U6268" i="12"/>
  <c r="U6269" i="12"/>
  <c r="U6270" i="12"/>
  <c r="U6271" i="12"/>
  <c r="U6272" i="12"/>
  <c r="U6273" i="12"/>
  <c r="U6274" i="12"/>
  <c r="U6275" i="12"/>
  <c r="U6276" i="12"/>
  <c r="U6277" i="12"/>
  <c r="U6278" i="12"/>
  <c r="U6279" i="12"/>
  <c r="U6280" i="12"/>
  <c r="U6281" i="12"/>
  <c r="U6282" i="12"/>
  <c r="U6283" i="12"/>
  <c r="U6284" i="12"/>
  <c r="U6285" i="12"/>
  <c r="U6286" i="12"/>
  <c r="U6287" i="12"/>
  <c r="U6288" i="12"/>
  <c r="U6289" i="12"/>
  <c r="U6290" i="12"/>
  <c r="U6291" i="12"/>
  <c r="U6292" i="12"/>
  <c r="U6293" i="12"/>
  <c r="U6294" i="12"/>
  <c r="U6295" i="12"/>
  <c r="U6296" i="12"/>
  <c r="U6297" i="12"/>
  <c r="U6298" i="12"/>
  <c r="U6299" i="12"/>
  <c r="U6300" i="12"/>
  <c r="U6301" i="12"/>
  <c r="U6302" i="12"/>
  <c r="U6303" i="12"/>
  <c r="U6304" i="12"/>
  <c r="U6305" i="12"/>
  <c r="U6306" i="12"/>
  <c r="U6307" i="12"/>
  <c r="U6308" i="12"/>
  <c r="U6309" i="12"/>
  <c r="U6310" i="12"/>
  <c r="U6311" i="12"/>
  <c r="U6312" i="12"/>
  <c r="U6313" i="12"/>
  <c r="U6314" i="12"/>
  <c r="U6315" i="12"/>
  <c r="U6316" i="12"/>
  <c r="U6317" i="12"/>
  <c r="U6318" i="12"/>
  <c r="U6319" i="12"/>
  <c r="U6320" i="12"/>
  <c r="U6321" i="12"/>
  <c r="U6322" i="12"/>
  <c r="U6323" i="12"/>
  <c r="U6324" i="12"/>
  <c r="U6325" i="12"/>
  <c r="U6326" i="12"/>
  <c r="U6327" i="12"/>
  <c r="U6328" i="12"/>
  <c r="U6329" i="12"/>
  <c r="U6330" i="12"/>
  <c r="U6331" i="12"/>
  <c r="U6332" i="12"/>
  <c r="U6333" i="12"/>
  <c r="U6334" i="12"/>
  <c r="U6335" i="12"/>
  <c r="U6336" i="12"/>
  <c r="U6337" i="12"/>
  <c r="U6338" i="12"/>
  <c r="U6339" i="12"/>
  <c r="U6340" i="12"/>
  <c r="U6341" i="12"/>
  <c r="U6342" i="12"/>
  <c r="U6343" i="12"/>
  <c r="U6344" i="12"/>
  <c r="U6345" i="12"/>
  <c r="U6346" i="12"/>
  <c r="U6347" i="12"/>
  <c r="U6348" i="12"/>
  <c r="U6349" i="12"/>
  <c r="U6350" i="12"/>
  <c r="U6351" i="12"/>
  <c r="U6352" i="12"/>
  <c r="U6353" i="12"/>
  <c r="U6354" i="12"/>
  <c r="U6355" i="12"/>
  <c r="U6356" i="12"/>
  <c r="U6357" i="12"/>
  <c r="U6358" i="12"/>
  <c r="U6359" i="12"/>
  <c r="U6360" i="12"/>
  <c r="U6361" i="12"/>
  <c r="U6362" i="12"/>
  <c r="U6363" i="12"/>
  <c r="U6364" i="12"/>
  <c r="U6365" i="12"/>
  <c r="U6366" i="12"/>
  <c r="U6367" i="12"/>
  <c r="U6368" i="12"/>
  <c r="U6369" i="12"/>
  <c r="U6370" i="12"/>
  <c r="U6371" i="12"/>
  <c r="U6372" i="12"/>
  <c r="U6373" i="12"/>
  <c r="U6374" i="12"/>
  <c r="U6375" i="12"/>
  <c r="U6376" i="12"/>
  <c r="U6377" i="12"/>
  <c r="U6378" i="12"/>
  <c r="U6379" i="12"/>
  <c r="U6380" i="12"/>
  <c r="U6381" i="12"/>
  <c r="U6382" i="12"/>
  <c r="U6383" i="12"/>
  <c r="U6384" i="12"/>
  <c r="U6385" i="12"/>
  <c r="U6386" i="12"/>
  <c r="U6387" i="12"/>
  <c r="U6388" i="12"/>
  <c r="U6389" i="12"/>
  <c r="U6390" i="12"/>
  <c r="U6391" i="12"/>
  <c r="U6392" i="12"/>
  <c r="U6393" i="12"/>
  <c r="U6394" i="12"/>
  <c r="U6395" i="12"/>
  <c r="U6396" i="12"/>
  <c r="U6397" i="12"/>
  <c r="U6398" i="12"/>
  <c r="U6399" i="12"/>
  <c r="U6400" i="12"/>
  <c r="U6401" i="12"/>
  <c r="U6402" i="12"/>
  <c r="U6403" i="12"/>
  <c r="U6404" i="12"/>
  <c r="U6405" i="12"/>
  <c r="U6406" i="12"/>
  <c r="U6407" i="12"/>
  <c r="U6408" i="12"/>
  <c r="U6409" i="12"/>
  <c r="U6410" i="12"/>
  <c r="U6411" i="12"/>
  <c r="U6412" i="12"/>
  <c r="U6413" i="12"/>
  <c r="U6414" i="12"/>
  <c r="U6415" i="12"/>
  <c r="U6416" i="12"/>
  <c r="U6417" i="12"/>
  <c r="U6418" i="12"/>
  <c r="U6419" i="12"/>
  <c r="U6420" i="12"/>
  <c r="U6421" i="12"/>
  <c r="U6422" i="12"/>
  <c r="U6423" i="12"/>
  <c r="U6424" i="12"/>
  <c r="U6425" i="12"/>
  <c r="U6426" i="12"/>
  <c r="U6427" i="12"/>
  <c r="U6428" i="12"/>
  <c r="U6429" i="12"/>
  <c r="U6430" i="12"/>
  <c r="U6431" i="12"/>
  <c r="U6432" i="12"/>
  <c r="U6433" i="12"/>
  <c r="U6434" i="12"/>
  <c r="U6435" i="12"/>
  <c r="U6436" i="12"/>
  <c r="U6437" i="12"/>
  <c r="U6438" i="12"/>
  <c r="U6439" i="12"/>
  <c r="U6440" i="12"/>
  <c r="U6441" i="12"/>
  <c r="U6442" i="12"/>
  <c r="U6443" i="12"/>
  <c r="U6444" i="12"/>
  <c r="U6445" i="12"/>
  <c r="U6446" i="12"/>
  <c r="U6447" i="12"/>
  <c r="U6448" i="12"/>
  <c r="U6449" i="12"/>
  <c r="U6450" i="12"/>
  <c r="U6451" i="12"/>
  <c r="U6452" i="12"/>
  <c r="U6453" i="12"/>
  <c r="U6454" i="12"/>
  <c r="U6455" i="12"/>
  <c r="U6456" i="12"/>
  <c r="U6457" i="12"/>
  <c r="U6458" i="12"/>
  <c r="U6459" i="12"/>
  <c r="U6460" i="12"/>
  <c r="U6461" i="12"/>
  <c r="U6462" i="12"/>
  <c r="U6463" i="12"/>
  <c r="U6464" i="12"/>
  <c r="U6465" i="12"/>
  <c r="U6466" i="12"/>
  <c r="U6467" i="12"/>
  <c r="U6468" i="12"/>
  <c r="U6469" i="12"/>
  <c r="U6470" i="12"/>
  <c r="U6471" i="12"/>
  <c r="U6472" i="12"/>
  <c r="U6473" i="12"/>
  <c r="U6474" i="12"/>
  <c r="U6475" i="12"/>
  <c r="U6476" i="12"/>
  <c r="U6477" i="12"/>
  <c r="U6478" i="12"/>
  <c r="U6479" i="12"/>
  <c r="U6480" i="12"/>
  <c r="U6481" i="12"/>
  <c r="U6482" i="12"/>
  <c r="U6483" i="12"/>
  <c r="U6484" i="12"/>
  <c r="U6485" i="12"/>
  <c r="U6486" i="12"/>
  <c r="U6487" i="12"/>
  <c r="U6488" i="12"/>
  <c r="U6489" i="12"/>
  <c r="U6490" i="12"/>
  <c r="U6491" i="12"/>
  <c r="U6492" i="12"/>
  <c r="U6493" i="12"/>
  <c r="U6494" i="12"/>
  <c r="U6495" i="12"/>
  <c r="U6496" i="12"/>
  <c r="U6497" i="12"/>
  <c r="U6498" i="12"/>
  <c r="U6499" i="12"/>
  <c r="U6500" i="12"/>
  <c r="U6501" i="12"/>
  <c r="U6502" i="12"/>
  <c r="U6503" i="12"/>
  <c r="U6504" i="12"/>
  <c r="U6505" i="12"/>
  <c r="U6506" i="12"/>
  <c r="U6507" i="12"/>
  <c r="U6508" i="12"/>
  <c r="U6509" i="12"/>
  <c r="U6510" i="12"/>
  <c r="U6511" i="12"/>
  <c r="U6512" i="12"/>
  <c r="U6513" i="12"/>
  <c r="U6514" i="12"/>
  <c r="U6515" i="12"/>
  <c r="U6516" i="12"/>
  <c r="U6517" i="12"/>
  <c r="U6518" i="12"/>
  <c r="U6519" i="12"/>
  <c r="U6520" i="12"/>
  <c r="U6521" i="12"/>
  <c r="U6522" i="12"/>
  <c r="U6523" i="12"/>
  <c r="U6524" i="12"/>
  <c r="U6525" i="12"/>
  <c r="U6526" i="12"/>
  <c r="U6527" i="12"/>
  <c r="U6528" i="12"/>
  <c r="U6529" i="12"/>
  <c r="U6530" i="12"/>
  <c r="U6531" i="12"/>
  <c r="U6532" i="12"/>
  <c r="U6533" i="12"/>
  <c r="U6534" i="12"/>
  <c r="U6535" i="12"/>
  <c r="U6536" i="12"/>
  <c r="U6537" i="12"/>
  <c r="U6538" i="12"/>
  <c r="U6539" i="12"/>
  <c r="U6540" i="12"/>
  <c r="U6541" i="12"/>
  <c r="U6542" i="12"/>
  <c r="U6543" i="12"/>
  <c r="U6544" i="12"/>
  <c r="U6545" i="12"/>
  <c r="U6546" i="12"/>
  <c r="U6547" i="12"/>
  <c r="U6548" i="12"/>
  <c r="U6549" i="12"/>
  <c r="U6550" i="12"/>
  <c r="U6551" i="12"/>
  <c r="U6552" i="12"/>
  <c r="U6553" i="12"/>
  <c r="U6554" i="12"/>
  <c r="U6555" i="12"/>
  <c r="U6556" i="12"/>
  <c r="U6557" i="12"/>
  <c r="U6558" i="12"/>
  <c r="U6559" i="12"/>
  <c r="U6560" i="12"/>
  <c r="U6561" i="12"/>
  <c r="U6562" i="12"/>
  <c r="U6563" i="12"/>
  <c r="U6564" i="12"/>
  <c r="U6565" i="12"/>
  <c r="U6566" i="12"/>
  <c r="U6567" i="12"/>
  <c r="U6568" i="12"/>
  <c r="U6569" i="12"/>
  <c r="U6570" i="12"/>
  <c r="U6571" i="12"/>
  <c r="U6572" i="12"/>
  <c r="U6573" i="12"/>
  <c r="U6574" i="12"/>
  <c r="U6575" i="12"/>
  <c r="U6576" i="12"/>
  <c r="U6577" i="12"/>
  <c r="U6578" i="12"/>
  <c r="U6579" i="12"/>
  <c r="U6580" i="12"/>
  <c r="U6581" i="12"/>
  <c r="U6582" i="12"/>
  <c r="U6583" i="12"/>
  <c r="U6584" i="12"/>
  <c r="U6585" i="12"/>
  <c r="U6586" i="12"/>
  <c r="U6587" i="12"/>
  <c r="U6588" i="12"/>
  <c r="U6589" i="12"/>
  <c r="U6590" i="12"/>
  <c r="U6591" i="12"/>
  <c r="U6592" i="12"/>
  <c r="U6593" i="12"/>
  <c r="U6594" i="12"/>
  <c r="U6595" i="12"/>
  <c r="U6596" i="12"/>
  <c r="U6597" i="12"/>
  <c r="U6598" i="12"/>
  <c r="U6599" i="12"/>
  <c r="U6600" i="12"/>
  <c r="U6601" i="12"/>
  <c r="U6602" i="12"/>
  <c r="U6603" i="12"/>
  <c r="U6604" i="12"/>
  <c r="U6605" i="12"/>
  <c r="U6606" i="12"/>
  <c r="U6607" i="12"/>
  <c r="U6608" i="12"/>
  <c r="U6609" i="12"/>
  <c r="U6610" i="12"/>
  <c r="U6611" i="12"/>
  <c r="U6612" i="12"/>
  <c r="U6613" i="12"/>
  <c r="U6614" i="12"/>
  <c r="U6615" i="12"/>
  <c r="U6616" i="12"/>
  <c r="U6617" i="12"/>
  <c r="U6618" i="12"/>
  <c r="U6619" i="12"/>
  <c r="U6620" i="12"/>
  <c r="U6621" i="12"/>
  <c r="U6622" i="12"/>
  <c r="U6623" i="12"/>
  <c r="U6624" i="12"/>
  <c r="U6625" i="12"/>
  <c r="U6626" i="12"/>
  <c r="U6627" i="12"/>
  <c r="U6628" i="12"/>
  <c r="U6629" i="12"/>
  <c r="U6630" i="12"/>
  <c r="U6631" i="12"/>
  <c r="U6632" i="12"/>
  <c r="U6633" i="12"/>
  <c r="U6634" i="12"/>
  <c r="U6635" i="12"/>
  <c r="U6636" i="12"/>
  <c r="U6637" i="12"/>
  <c r="U6638" i="12"/>
  <c r="U6639" i="12"/>
  <c r="U6640" i="12"/>
  <c r="U6641" i="12"/>
  <c r="U6642" i="12"/>
  <c r="U6643" i="12"/>
  <c r="U6644" i="12"/>
  <c r="U6645" i="12"/>
  <c r="U6646" i="12"/>
  <c r="U6647" i="12"/>
  <c r="U6648" i="12"/>
  <c r="U6649" i="12"/>
  <c r="U6650" i="12"/>
  <c r="U6651" i="12"/>
  <c r="U6652" i="12"/>
  <c r="U6653" i="12"/>
  <c r="U6654" i="12"/>
  <c r="U6655" i="12"/>
  <c r="U6656" i="12"/>
  <c r="U6657" i="12"/>
  <c r="U6658" i="12"/>
  <c r="U6659" i="12"/>
  <c r="U6660" i="12"/>
  <c r="U6661" i="12"/>
  <c r="U6662" i="12"/>
  <c r="U6663" i="12"/>
  <c r="U6664" i="12"/>
  <c r="U6665" i="12"/>
  <c r="U6666" i="12"/>
  <c r="U6667" i="12"/>
  <c r="U6668" i="12"/>
  <c r="U6669" i="12"/>
  <c r="U6670" i="12"/>
  <c r="U6671" i="12"/>
  <c r="U6672" i="12"/>
  <c r="U6673" i="12"/>
  <c r="U6674" i="12"/>
  <c r="U6675" i="12"/>
  <c r="U6676" i="12"/>
  <c r="U6677" i="12"/>
  <c r="U6678" i="12"/>
  <c r="U6679" i="12"/>
  <c r="U6680" i="12"/>
  <c r="U6681" i="12"/>
  <c r="U6682" i="12"/>
  <c r="U6683" i="12"/>
  <c r="U6684" i="12"/>
  <c r="U6685" i="12"/>
  <c r="U6686" i="12"/>
  <c r="U6687" i="12"/>
  <c r="U6688" i="12"/>
  <c r="U6689" i="12"/>
  <c r="U6690" i="12"/>
  <c r="U6691" i="12"/>
  <c r="U6692" i="12"/>
  <c r="U6693" i="12"/>
  <c r="U6694" i="12"/>
  <c r="U6695" i="12"/>
  <c r="U6696" i="12"/>
  <c r="U6697" i="12"/>
  <c r="U6698" i="12"/>
  <c r="U6699" i="12"/>
  <c r="U6700" i="12"/>
  <c r="U6701" i="12"/>
  <c r="U6702" i="12"/>
  <c r="U6703" i="12"/>
  <c r="U6704" i="12"/>
  <c r="U6705" i="12"/>
  <c r="U6706" i="12"/>
  <c r="U6707" i="12"/>
  <c r="U6708" i="12"/>
  <c r="U6709" i="12"/>
  <c r="U6710" i="12"/>
  <c r="U6711" i="12"/>
  <c r="U6712" i="12"/>
  <c r="U6713" i="12"/>
  <c r="U6714" i="12"/>
  <c r="U6715" i="12"/>
  <c r="U6716" i="12"/>
  <c r="U6717" i="12"/>
  <c r="U6718" i="12"/>
  <c r="U6719" i="12"/>
  <c r="U6720" i="12"/>
  <c r="U6721" i="12"/>
  <c r="U6722" i="12"/>
  <c r="U6723" i="12"/>
  <c r="U6724" i="12"/>
  <c r="U6725" i="12"/>
  <c r="U6726" i="12"/>
  <c r="U6727" i="12"/>
  <c r="U6728" i="12"/>
  <c r="U6729" i="12"/>
  <c r="U6730" i="12"/>
  <c r="U6731" i="12"/>
  <c r="U6732" i="12"/>
  <c r="U6733" i="12"/>
  <c r="U6734" i="12"/>
  <c r="U6735" i="12"/>
  <c r="U6736" i="12"/>
  <c r="U6737" i="12"/>
  <c r="U6738" i="12"/>
  <c r="U6739" i="12"/>
  <c r="U6740" i="12"/>
  <c r="U6741" i="12"/>
  <c r="U6742" i="12"/>
  <c r="U6743" i="12"/>
  <c r="U6744" i="12"/>
  <c r="U6745" i="12"/>
  <c r="U6746" i="12"/>
  <c r="U6747" i="12"/>
  <c r="U6748" i="12"/>
  <c r="U6749" i="12"/>
  <c r="U6750" i="12"/>
  <c r="U6751" i="12"/>
  <c r="U6752" i="12"/>
  <c r="U6753" i="12"/>
  <c r="U6754" i="12"/>
  <c r="U6755" i="12"/>
  <c r="U6756" i="12"/>
  <c r="U6757" i="12"/>
  <c r="U6758" i="12"/>
  <c r="U6759" i="12"/>
  <c r="U6760" i="12"/>
  <c r="U6761" i="12"/>
  <c r="U6762" i="12"/>
  <c r="U6763" i="12"/>
  <c r="U6764" i="12"/>
  <c r="U6765" i="12"/>
  <c r="U6766" i="12"/>
  <c r="U6767" i="12"/>
  <c r="U6768" i="12"/>
  <c r="U6769" i="12"/>
  <c r="U6770" i="12"/>
  <c r="U6771" i="12"/>
  <c r="U6772" i="12"/>
  <c r="U6773" i="12"/>
  <c r="U6774" i="12"/>
  <c r="U6775" i="12"/>
  <c r="U6776" i="12"/>
  <c r="U6777" i="12"/>
  <c r="U6778" i="12"/>
  <c r="U6779" i="12"/>
  <c r="U6780" i="12"/>
  <c r="U6781" i="12"/>
  <c r="U6782" i="12"/>
  <c r="U6783" i="12"/>
  <c r="U6784" i="12"/>
  <c r="U6785" i="12"/>
  <c r="U6786" i="12"/>
  <c r="U6787" i="12"/>
  <c r="U6788" i="12"/>
  <c r="U6789" i="12"/>
  <c r="U6790" i="12"/>
  <c r="U6791" i="12"/>
  <c r="U6792" i="12"/>
  <c r="U6793" i="12"/>
  <c r="U6794" i="12"/>
  <c r="U6795" i="12"/>
  <c r="U6796" i="12"/>
  <c r="U6797" i="12"/>
  <c r="U6798" i="12"/>
  <c r="U6799" i="12"/>
  <c r="U6800" i="12"/>
  <c r="U6801" i="12"/>
  <c r="U6802" i="12"/>
  <c r="U6803" i="12"/>
  <c r="U6804" i="12"/>
  <c r="U6805" i="12"/>
  <c r="U6806" i="12"/>
  <c r="U6807" i="12"/>
  <c r="U6808" i="12"/>
  <c r="U6809" i="12"/>
  <c r="U6810" i="12"/>
  <c r="U6811" i="12"/>
  <c r="U6812" i="12"/>
  <c r="U6813" i="12"/>
  <c r="U6814" i="12"/>
  <c r="U6815" i="12"/>
  <c r="U6816" i="12"/>
  <c r="U6817" i="12"/>
  <c r="U6818" i="12"/>
  <c r="U6819" i="12"/>
  <c r="U6820" i="12"/>
  <c r="U6821" i="12"/>
  <c r="U6822" i="12"/>
  <c r="U6823" i="12"/>
  <c r="U6824" i="12"/>
  <c r="U6825" i="12"/>
  <c r="U6826" i="12"/>
  <c r="U6827" i="12"/>
  <c r="U6828" i="12"/>
  <c r="U6829" i="12"/>
  <c r="U6830" i="12"/>
  <c r="U6831" i="12"/>
  <c r="U6832" i="12"/>
  <c r="U6833" i="12"/>
  <c r="U6834" i="12"/>
  <c r="U6835" i="12"/>
  <c r="U6836" i="12"/>
  <c r="U6837" i="12"/>
  <c r="U6838" i="12"/>
  <c r="U6839" i="12"/>
  <c r="U6840" i="12"/>
  <c r="U6841" i="12"/>
  <c r="U6842" i="12"/>
  <c r="U6843" i="12"/>
  <c r="U6844" i="12"/>
  <c r="U6845" i="12"/>
  <c r="U6846" i="12"/>
  <c r="U6847" i="12"/>
  <c r="U6848" i="12"/>
  <c r="U6849" i="12"/>
  <c r="U6850" i="12"/>
  <c r="U6851" i="12"/>
  <c r="U6852" i="12"/>
  <c r="U6853" i="12"/>
  <c r="U6854" i="12"/>
  <c r="U6855" i="12"/>
  <c r="U6856" i="12"/>
  <c r="U6857" i="12"/>
  <c r="U6858" i="12"/>
  <c r="U6859" i="12"/>
  <c r="U6860" i="12"/>
  <c r="U6861" i="12"/>
  <c r="U6862" i="12"/>
  <c r="U6863" i="12"/>
  <c r="U6864" i="12"/>
  <c r="U6865" i="12"/>
  <c r="U6866" i="12"/>
  <c r="U6867" i="12"/>
  <c r="U6868" i="12"/>
  <c r="U6869" i="12"/>
  <c r="U6870" i="12"/>
  <c r="U6871" i="12"/>
  <c r="U6872" i="12"/>
  <c r="U6873" i="12"/>
  <c r="U6874" i="12"/>
  <c r="U6875" i="12"/>
  <c r="U6876" i="12"/>
  <c r="U6877" i="12"/>
  <c r="U6878" i="12"/>
  <c r="U6879" i="12"/>
  <c r="U6880" i="12"/>
  <c r="U6881" i="12"/>
  <c r="U6882" i="12"/>
  <c r="U6883" i="12"/>
  <c r="U6884" i="12"/>
  <c r="U6885" i="12"/>
  <c r="U6886" i="12"/>
  <c r="U6887" i="12"/>
  <c r="U6888" i="12"/>
  <c r="U6889" i="12"/>
  <c r="U6890" i="12"/>
  <c r="U6891" i="12"/>
  <c r="U6892" i="12"/>
  <c r="U6893" i="12"/>
  <c r="U6894" i="12"/>
  <c r="U6895" i="12"/>
  <c r="U6896" i="12"/>
  <c r="U6897" i="12"/>
  <c r="U6898" i="12"/>
  <c r="U6899" i="12"/>
  <c r="U6900" i="12"/>
  <c r="U6901" i="12"/>
  <c r="U6902" i="12"/>
  <c r="U6903" i="12"/>
  <c r="U6904" i="12"/>
  <c r="U6905" i="12"/>
  <c r="U6906" i="12"/>
  <c r="U6907" i="12"/>
  <c r="U6908" i="12"/>
  <c r="U6909" i="12"/>
  <c r="U6910" i="12"/>
  <c r="U6911" i="12"/>
  <c r="U6912" i="12"/>
  <c r="U6913" i="12"/>
  <c r="U6914" i="12"/>
  <c r="U6915" i="12"/>
  <c r="U6916" i="12"/>
  <c r="U6917" i="12"/>
  <c r="U6918" i="12"/>
  <c r="U6919" i="12"/>
  <c r="U6920" i="12"/>
  <c r="U6921" i="12"/>
  <c r="U6922" i="12"/>
  <c r="U6923" i="12"/>
  <c r="U6924" i="12"/>
  <c r="U6925" i="12"/>
  <c r="U6926" i="12"/>
  <c r="U6927" i="12"/>
  <c r="U6928" i="12"/>
  <c r="U6929" i="12"/>
  <c r="U6930" i="12"/>
  <c r="U6931" i="12"/>
  <c r="U6932" i="12"/>
  <c r="U6933" i="12"/>
  <c r="U6934" i="12"/>
  <c r="U6935" i="12"/>
  <c r="U6936" i="12"/>
  <c r="U6937" i="12"/>
  <c r="U6938" i="12"/>
  <c r="U6939" i="12"/>
  <c r="U6940" i="12"/>
  <c r="U6941" i="12"/>
  <c r="U6942" i="12"/>
  <c r="U6943" i="12"/>
  <c r="U6944" i="12"/>
  <c r="U6945" i="12"/>
  <c r="U6946" i="12"/>
  <c r="U6947" i="12"/>
  <c r="U6948" i="12"/>
  <c r="U6949" i="12"/>
  <c r="U6950" i="12"/>
  <c r="U6951" i="12"/>
  <c r="U6952" i="12"/>
  <c r="U6953" i="12"/>
  <c r="U6954" i="12"/>
  <c r="U6955" i="12"/>
  <c r="U6956" i="12"/>
  <c r="U6957" i="12"/>
  <c r="U6958" i="12"/>
  <c r="U6959" i="12"/>
  <c r="U6960" i="12"/>
  <c r="U6961" i="12"/>
  <c r="U6962" i="12"/>
  <c r="U6963" i="12"/>
  <c r="U6964" i="12"/>
  <c r="U6965" i="12"/>
  <c r="U6966" i="12"/>
  <c r="U6967" i="12"/>
  <c r="U6968" i="12"/>
  <c r="U6969" i="12"/>
  <c r="U6970" i="12"/>
  <c r="U6971" i="12"/>
  <c r="U6972" i="12"/>
  <c r="U6973" i="12"/>
  <c r="U6974" i="12"/>
  <c r="U6975" i="12"/>
  <c r="U6976" i="12"/>
  <c r="U6977" i="12"/>
  <c r="U6978" i="12"/>
  <c r="U6979" i="12"/>
  <c r="U6980" i="12"/>
  <c r="U6981" i="12"/>
  <c r="U6982" i="12"/>
  <c r="U6983" i="12"/>
  <c r="U6984" i="12"/>
  <c r="U6985" i="12"/>
  <c r="U6986" i="12"/>
  <c r="U6987" i="12"/>
  <c r="U6988" i="12"/>
  <c r="U6989" i="12"/>
  <c r="U6990" i="12"/>
  <c r="U6991" i="12"/>
  <c r="U6992" i="12"/>
  <c r="U6993" i="12"/>
  <c r="U6994" i="12"/>
  <c r="U6995" i="12"/>
  <c r="U6996" i="12"/>
  <c r="U6997" i="12"/>
  <c r="U6998" i="12"/>
  <c r="U6999" i="12"/>
  <c r="U7000" i="12"/>
  <c r="U7001" i="12"/>
  <c r="U7002" i="12"/>
  <c r="U7003" i="12"/>
  <c r="U7004" i="12"/>
  <c r="U7005" i="12"/>
  <c r="U7006" i="12"/>
  <c r="U7007" i="12"/>
  <c r="U7008" i="12"/>
  <c r="U7009" i="12"/>
  <c r="U7010" i="12"/>
  <c r="U7011" i="12"/>
  <c r="U7012" i="12"/>
  <c r="U7013" i="12"/>
  <c r="U7014" i="12"/>
  <c r="U7015" i="12"/>
  <c r="U7016" i="12"/>
  <c r="U7017" i="12"/>
  <c r="U7018" i="12"/>
  <c r="U7019" i="12"/>
  <c r="U7020" i="12"/>
  <c r="U7021" i="12"/>
  <c r="U7022" i="12"/>
  <c r="U7023" i="12"/>
  <c r="U7024" i="12"/>
  <c r="U7025" i="12"/>
  <c r="U7026" i="12"/>
  <c r="U7027" i="12"/>
  <c r="U7028" i="12"/>
  <c r="U7029" i="12"/>
  <c r="U7030" i="12"/>
  <c r="U7031" i="12"/>
  <c r="U7032" i="12"/>
  <c r="U7033" i="12"/>
  <c r="U7034" i="12"/>
  <c r="U7035" i="12"/>
  <c r="U7036" i="12"/>
  <c r="U7037" i="12"/>
  <c r="U7038" i="12"/>
  <c r="U7039" i="12"/>
  <c r="U7040" i="12"/>
  <c r="U7041" i="12"/>
  <c r="U7042" i="12"/>
  <c r="U7043" i="12"/>
  <c r="U7044" i="12"/>
  <c r="U7045" i="12"/>
  <c r="U7046" i="12"/>
  <c r="U7047" i="12"/>
  <c r="U7048" i="12"/>
  <c r="U7049" i="12"/>
  <c r="U7050" i="12"/>
  <c r="U7051" i="12"/>
  <c r="U7052" i="12"/>
  <c r="U7053" i="12"/>
  <c r="U7054" i="12"/>
  <c r="U7055" i="12"/>
  <c r="U7056" i="12"/>
  <c r="U7057" i="12"/>
  <c r="U7058" i="12"/>
  <c r="U7059" i="12"/>
  <c r="U7060" i="12"/>
  <c r="U7061" i="12"/>
  <c r="U7062" i="12"/>
  <c r="U7063" i="12"/>
  <c r="U7064" i="12"/>
  <c r="U7065" i="12"/>
  <c r="U7066" i="12"/>
  <c r="U7067" i="12"/>
  <c r="U7068" i="12"/>
  <c r="U7069" i="12"/>
  <c r="U7070" i="12"/>
  <c r="U7071" i="12"/>
  <c r="U7072" i="12"/>
  <c r="U7073" i="12"/>
  <c r="U7074" i="12"/>
  <c r="U7075" i="12"/>
  <c r="U7076" i="12"/>
  <c r="U7077" i="12"/>
  <c r="U7078" i="12"/>
  <c r="U7079" i="12"/>
  <c r="U7080" i="12"/>
  <c r="U7081" i="12"/>
  <c r="U7082" i="12"/>
  <c r="U7083" i="12"/>
  <c r="U7084" i="12"/>
  <c r="U7085" i="12"/>
  <c r="U7086" i="12"/>
  <c r="U7087" i="12"/>
  <c r="U7088" i="12"/>
  <c r="U7089" i="12"/>
  <c r="U7090" i="12"/>
  <c r="U7091" i="12"/>
  <c r="U7092" i="12"/>
  <c r="U7093" i="12"/>
  <c r="U7094" i="12"/>
  <c r="U7095" i="12"/>
  <c r="U7096" i="12"/>
  <c r="U7097" i="12"/>
  <c r="U7098" i="12"/>
  <c r="U7099" i="12"/>
  <c r="U7100" i="12"/>
  <c r="U7101" i="12"/>
  <c r="U7102" i="12"/>
  <c r="U7103" i="12"/>
  <c r="U7104" i="12"/>
  <c r="U7105" i="12"/>
  <c r="U7106" i="12"/>
  <c r="U7107" i="12"/>
  <c r="U7108" i="12"/>
  <c r="U7109" i="12"/>
  <c r="U7110" i="12"/>
  <c r="U7111" i="12"/>
  <c r="U7112" i="12"/>
  <c r="U7113" i="12"/>
  <c r="U7114" i="12"/>
  <c r="U7115" i="12"/>
  <c r="U7116" i="12"/>
  <c r="U7117" i="12"/>
  <c r="U7118" i="12"/>
  <c r="U7119" i="12"/>
  <c r="U7120" i="12"/>
  <c r="U7121" i="12"/>
  <c r="U7122" i="12"/>
  <c r="U7123" i="12"/>
  <c r="U7124" i="12"/>
  <c r="U7125" i="12"/>
  <c r="U7126" i="12"/>
  <c r="U7127" i="12"/>
  <c r="U7128" i="12"/>
  <c r="U7129" i="12"/>
  <c r="U7130" i="12"/>
  <c r="U7131" i="12"/>
  <c r="U7132" i="12"/>
  <c r="U7133" i="12"/>
  <c r="U7134" i="12"/>
  <c r="U7135" i="12"/>
  <c r="U7136" i="12"/>
  <c r="U7137" i="12"/>
  <c r="U7138" i="12"/>
  <c r="U7139" i="12"/>
  <c r="U7140" i="12"/>
  <c r="U7141" i="12"/>
  <c r="U7142" i="12"/>
  <c r="U7143" i="12"/>
  <c r="U7144" i="12"/>
  <c r="U7145" i="12"/>
  <c r="U7146" i="12"/>
  <c r="U7147" i="12"/>
  <c r="U7148" i="12"/>
  <c r="U7149" i="12"/>
  <c r="U7150" i="12"/>
  <c r="U7151" i="12"/>
  <c r="U7152" i="12"/>
  <c r="U7153" i="12"/>
  <c r="U7154" i="12"/>
  <c r="U7155" i="12"/>
  <c r="U7156" i="12"/>
  <c r="U7157" i="12"/>
  <c r="U7158" i="12"/>
  <c r="U7159" i="12"/>
  <c r="U7160" i="12"/>
  <c r="U7161" i="12"/>
  <c r="U7162" i="12"/>
  <c r="U7163" i="12"/>
  <c r="U7164" i="12"/>
  <c r="U7165" i="12"/>
  <c r="U7166" i="12"/>
  <c r="U7167" i="12"/>
  <c r="U7168" i="12"/>
  <c r="U7169" i="12"/>
  <c r="U7170" i="12"/>
  <c r="U7171" i="12"/>
  <c r="U7172" i="12"/>
  <c r="U7173" i="12"/>
  <c r="U7174" i="12"/>
  <c r="U7175" i="12"/>
  <c r="U7176" i="12"/>
  <c r="U7177" i="12"/>
  <c r="U7178" i="12"/>
  <c r="U7179" i="12"/>
  <c r="U7180" i="12"/>
  <c r="U7181" i="12"/>
  <c r="U7182" i="12"/>
  <c r="U7183" i="12"/>
  <c r="U7184" i="12"/>
  <c r="U7185" i="12"/>
  <c r="U7186" i="12"/>
  <c r="U7187" i="12"/>
  <c r="U7188" i="12"/>
  <c r="U7189" i="12"/>
  <c r="U7190" i="12"/>
  <c r="U7191" i="12"/>
  <c r="U7192" i="12"/>
  <c r="U7193" i="12"/>
  <c r="U7194" i="12"/>
  <c r="U7195" i="12"/>
  <c r="U7196" i="12"/>
  <c r="U7197" i="12"/>
  <c r="U7198" i="12"/>
  <c r="U7199" i="12"/>
  <c r="U7200" i="12"/>
  <c r="U7201" i="12"/>
  <c r="U7202" i="12"/>
  <c r="U7203" i="12"/>
  <c r="U7204" i="12"/>
  <c r="U7205" i="12"/>
  <c r="U7206" i="12"/>
  <c r="U7207" i="12"/>
  <c r="U7208" i="12"/>
  <c r="U7209" i="12"/>
  <c r="U7210" i="12"/>
  <c r="U7211" i="12"/>
  <c r="U7212" i="12"/>
  <c r="U7213" i="12"/>
  <c r="U7214" i="12"/>
  <c r="U7215" i="12"/>
  <c r="U7216" i="12"/>
  <c r="U7217" i="12"/>
  <c r="U7218" i="12"/>
  <c r="U7219" i="12"/>
  <c r="U7220" i="12"/>
  <c r="U7221" i="12"/>
  <c r="U7222" i="12"/>
  <c r="U7223" i="12"/>
  <c r="U7224" i="12"/>
  <c r="U7225" i="12"/>
  <c r="U7226" i="12"/>
  <c r="U7227" i="12"/>
  <c r="U7228" i="12"/>
  <c r="U7229" i="12"/>
  <c r="U7230" i="12"/>
  <c r="U7231" i="12"/>
  <c r="U7232" i="12"/>
  <c r="U7233" i="12"/>
  <c r="U7234" i="12"/>
  <c r="U7235" i="12"/>
  <c r="U7236" i="12"/>
  <c r="U7237" i="12"/>
  <c r="U7238" i="12"/>
  <c r="U7239" i="12"/>
  <c r="U7240" i="12"/>
  <c r="U7241" i="12"/>
  <c r="U7242" i="12"/>
  <c r="U7243" i="12"/>
  <c r="U7244" i="12"/>
  <c r="U7245" i="12"/>
  <c r="U7246" i="12"/>
  <c r="U7247" i="12"/>
  <c r="U7248" i="12"/>
  <c r="U7249" i="12"/>
  <c r="U7250" i="12"/>
  <c r="U7251" i="12"/>
  <c r="U7252" i="12"/>
  <c r="U7253" i="12"/>
  <c r="U7254" i="12"/>
  <c r="U7255" i="12"/>
  <c r="U7256" i="12"/>
  <c r="U7257" i="12"/>
  <c r="U7258" i="12"/>
  <c r="U7259" i="12"/>
  <c r="U7260" i="12"/>
  <c r="U7261" i="12"/>
  <c r="U7262" i="12"/>
  <c r="U7263" i="12"/>
  <c r="U7264" i="12"/>
  <c r="U7265" i="12"/>
  <c r="U7266" i="12"/>
  <c r="U7267" i="12"/>
  <c r="U7268" i="12"/>
  <c r="U7269" i="12"/>
  <c r="U7270" i="12"/>
  <c r="U7271" i="12"/>
  <c r="U7272" i="12"/>
  <c r="U7273" i="12"/>
  <c r="U7274" i="12"/>
  <c r="U7275" i="12"/>
  <c r="U7276" i="12"/>
  <c r="U7277" i="12"/>
  <c r="U7278" i="12"/>
  <c r="U7279" i="12"/>
  <c r="U7280" i="12"/>
  <c r="U7281" i="12"/>
  <c r="U7282" i="12"/>
  <c r="U7283" i="12"/>
  <c r="U7284" i="12"/>
  <c r="U7285" i="12"/>
  <c r="U7286" i="12"/>
  <c r="U7287" i="12"/>
  <c r="U7288" i="12"/>
  <c r="U7289" i="12"/>
  <c r="U7290" i="12"/>
  <c r="U7291" i="12"/>
  <c r="U7292" i="12"/>
  <c r="U7293" i="12"/>
  <c r="U7294" i="12"/>
  <c r="U7295" i="12"/>
  <c r="U7296" i="12"/>
  <c r="U7297" i="12"/>
  <c r="U7298" i="12"/>
  <c r="U7299" i="12"/>
  <c r="U7300" i="12"/>
  <c r="U7301" i="12"/>
  <c r="U7302" i="12"/>
  <c r="U7303" i="12"/>
  <c r="U7304" i="12"/>
  <c r="U7305" i="12"/>
  <c r="U7306" i="12"/>
  <c r="U7307" i="12"/>
  <c r="U7308" i="12"/>
  <c r="U7309" i="12"/>
  <c r="U7310" i="12"/>
  <c r="U7311" i="12"/>
  <c r="U7312" i="12"/>
  <c r="U7313" i="12"/>
  <c r="U7314" i="12"/>
  <c r="U7315" i="12"/>
  <c r="U7316" i="12"/>
  <c r="U7317" i="12"/>
  <c r="U7318" i="12"/>
  <c r="U7319" i="12"/>
  <c r="U7320" i="12"/>
  <c r="U7321" i="12"/>
  <c r="U7322" i="12"/>
  <c r="U7323" i="12"/>
  <c r="U7324" i="12"/>
  <c r="U7325" i="12"/>
  <c r="U7326" i="12"/>
  <c r="U7327" i="12"/>
  <c r="U7328" i="12"/>
  <c r="U7329" i="12"/>
  <c r="U7330" i="12"/>
  <c r="U7331" i="12"/>
  <c r="U7332" i="12"/>
  <c r="U7333" i="12"/>
  <c r="U7334" i="12"/>
  <c r="U7335" i="12"/>
  <c r="U7336" i="12"/>
  <c r="U7337" i="12"/>
  <c r="U7338" i="12"/>
  <c r="U7339" i="12"/>
  <c r="U7340" i="12"/>
  <c r="U7341" i="12"/>
  <c r="U7342" i="12"/>
  <c r="U7343" i="12"/>
  <c r="U7344" i="12"/>
  <c r="U7345" i="12"/>
  <c r="U7346" i="12"/>
  <c r="U7347" i="12"/>
  <c r="U7348" i="12"/>
  <c r="U7349" i="12"/>
  <c r="U7350" i="12"/>
  <c r="U7351" i="12"/>
  <c r="U7352" i="12"/>
  <c r="U7353" i="12"/>
  <c r="U7354" i="12"/>
  <c r="U7355" i="12"/>
  <c r="U7356" i="12"/>
  <c r="U7357" i="12"/>
  <c r="U7358" i="12"/>
  <c r="U7359" i="12"/>
  <c r="U7360" i="12"/>
  <c r="U7361" i="12"/>
  <c r="U7362" i="12"/>
  <c r="U7363" i="12"/>
  <c r="U7364" i="12"/>
  <c r="U7365" i="12"/>
  <c r="U7366" i="12"/>
  <c r="U7367" i="12"/>
  <c r="U7368" i="12"/>
  <c r="U7369" i="12"/>
  <c r="U7370" i="12"/>
  <c r="U7371" i="12"/>
  <c r="U7372" i="12"/>
  <c r="U7373" i="12"/>
  <c r="U7374" i="12"/>
  <c r="U7375" i="12"/>
  <c r="U7376" i="12"/>
  <c r="U7377" i="12"/>
  <c r="U7378" i="12"/>
  <c r="U7379" i="12"/>
  <c r="U7380" i="12"/>
  <c r="U7381" i="12"/>
  <c r="U7382" i="12"/>
  <c r="U7383" i="12"/>
  <c r="U7384" i="12"/>
  <c r="U7385" i="12"/>
  <c r="U7386" i="12"/>
  <c r="U7387" i="12"/>
  <c r="U7388" i="12"/>
  <c r="U7389" i="12"/>
  <c r="U7390" i="12"/>
  <c r="U7391" i="12"/>
  <c r="U7392" i="12"/>
  <c r="U7393" i="12"/>
  <c r="U7394" i="12"/>
  <c r="U7395" i="12"/>
  <c r="U7396" i="12"/>
  <c r="U7397" i="12"/>
  <c r="U7398" i="12"/>
  <c r="U7399" i="12"/>
  <c r="U7400" i="12"/>
  <c r="U7401" i="12"/>
  <c r="U7402" i="12"/>
  <c r="U7403" i="12"/>
  <c r="U7404" i="12"/>
  <c r="U7405" i="12"/>
  <c r="U7406" i="12"/>
  <c r="U7407" i="12"/>
  <c r="U7408" i="12"/>
  <c r="U7409" i="12"/>
  <c r="U7410" i="12"/>
  <c r="U7411" i="12"/>
  <c r="U7412" i="12"/>
  <c r="U7413" i="12"/>
  <c r="U7414" i="12"/>
  <c r="U7415" i="12"/>
  <c r="U7416" i="12"/>
  <c r="U7417" i="12"/>
  <c r="U7418" i="12"/>
  <c r="U7419" i="12"/>
  <c r="U7420" i="12"/>
  <c r="U7421" i="12"/>
  <c r="U7422" i="12"/>
  <c r="U7423" i="12"/>
  <c r="U7424" i="12"/>
  <c r="U7425" i="12"/>
  <c r="U7426" i="12"/>
  <c r="U7427" i="12"/>
  <c r="U7428" i="12"/>
  <c r="U7429" i="12"/>
  <c r="U7430" i="12"/>
  <c r="U7431" i="12"/>
  <c r="U7432" i="12"/>
  <c r="U7433" i="12"/>
  <c r="U7434" i="12"/>
  <c r="U7435" i="12"/>
  <c r="U7436" i="12"/>
  <c r="U7437" i="12"/>
  <c r="U7438" i="12"/>
  <c r="U7439" i="12"/>
  <c r="U7440" i="12"/>
  <c r="U7441" i="12"/>
  <c r="U7442" i="12"/>
  <c r="U7443" i="12"/>
  <c r="U7444" i="12"/>
  <c r="U7445" i="12"/>
  <c r="U7446" i="12"/>
  <c r="U7447" i="12"/>
  <c r="U7448" i="12"/>
  <c r="U7449" i="12"/>
  <c r="U7450" i="12"/>
  <c r="U7451" i="12"/>
  <c r="U7452" i="12"/>
  <c r="U7453" i="12"/>
  <c r="U7454" i="12"/>
  <c r="U7455" i="12"/>
  <c r="U7456" i="12"/>
  <c r="U7457" i="12"/>
  <c r="U7458" i="12"/>
  <c r="U7459" i="12"/>
  <c r="U7460" i="12"/>
  <c r="U7461" i="12"/>
  <c r="U7462" i="12"/>
  <c r="U7463" i="12"/>
  <c r="U7464" i="12"/>
  <c r="U7465" i="12"/>
  <c r="U7466" i="12"/>
  <c r="U7467" i="12"/>
  <c r="U7468" i="12"/>
  <c r="U7469" i="12"/>
  <c r="U7470" i="12"/>
  <c r="U7471" i="12"/>
  <c r="U7472" i="12"/>
  <c r="U7473" i="12"/>
  <c r="U7474" i="12"/>
  <c r="U7475" i="12"/>
  <c r="U7476" i="12"/>
  <c r="U7477" i="12"/>
  <c r="U7478" i="12"/>
  <c r="U7479" i="12"/>
  <c r="U7480" i="12"/>
  <c r="U7481" i="12"/>
  <c r="U7482" i="12"/>
  <c r="U7483" i="12"/>
  <c r="U7484" i="12"/>
  <c r="U7485" i="12"/>
  <c r="U7486" i="12"/>
  <c r="U7487" i="12"/>
  <c r="U7488" i="12"/>
  <c r="U7489" i="12"/>
  <c r="U7490" i="12"/>
  <c r="U7491" i="12"/>
  <c r="U7492" i="12"/>
  <c r="U7493" i="12"/>
  <c r="U7494" i="12"/>
  <c r="U7495" i="12"/>
  <c r="U7496" i="12"/>
  <c r="U7497" i="12"/>
  <c r="U7498" i="12"/>
  <c r="U7499" i="12"/>
  <c r="U7500" i="12"/>
  <c r="U7501" i="12"/>
  <c r="U7502" i="12"/>
  <c r="U7503" i="12"/>
  <c r="U7504" i="12"/>
  <c r="U7505" i="12"/>
  <c r="U7506" i="12"/>
  <c r="U7507" i="12"/>
  <c r="U7508" i="12"/>
  <c r="U7509" i="12"/>
  <c r="U7510" i="12"/>
  <c r="U7511" i="12"/>
  <c r="U7512" i="12"/>
  <c r="U7513" i="12"/>
  <c r="U7514" i="12"/>
  <c r="U7515" i="12"/>
  <c r="U7516" i="12"/>
  <c r="U7517" i="12"/>
  <c r="U7518" i="12"/>
  <c r="U7519" i="12"/>
  <c r="U7520" i="12"/>
  <c r="U7521" i="12"/>
  <c r="U7522" i="12"/>
  <c r="U7523" i="12"/>
  <c r="U7524" i="12"/>
  <c r="U7525" i="12"/>
  <c r="U7526" i="12"/>
  <c r="U7527" i="12"/>
  <c r="U7528" i="12"/>
  <c r="U7529" i="12"/>
  <c r="U7530" i="12"/>
  <c r="U7531" i="12"/>
  <c r="U7532" i="12"/>
  <c r="U7533" i="12"/>
  <c r="U7534" i="12"/>
  <c r="U7535" i="12"/>
  <c r="U7536" i="12"/>
  <c r="U7537" i="12"/>
  <c r="U7538" i="12"/>
  <c r="U7539" i="12"/>
  <c r="U7540" i="12"/>
  <c r="U7541" i="12"/>
  <c r="U7542" i="12"/>
  <c r="U7543" i="12"/>
  <c r="U7544" i="12"/>
  <c r="U7545" i="12"/>
  <c r="U7546" i="12"/>
  <c r="U7547" i="12"/>
  <c r="U7548" i="12"/>
  <c r="U7549" i="12"/>
  <c r="U7550" i="12"/>
  <c r="U7551" i="12"/>
  <c r="U7552" i="12"/>
  <c r="U7553" i="12"/>
  <c r="U7554" i="12"/>
  <c r="U7555" i="12"/>
  <c r="U7556" i="12"/>
  <c r="U7557" i="12"/>
  <c r="U7558" i="12"/>
  <c r="U7559" i="12"/>
  <c r="U7560" i="12"/>
  <c r="U7561" i="12"/>
  <c r="U7562" i="12"/>
  <c r="U7563" i="12"/>
  <c r="U7564" i="12"/>
  <c r="U7565" i="12"/>
  <c r="U7566" i="12"/>
  <c r="U7567" i="12"/>
  <c r="U7568" i="12"/>
  <c r="U7569" i="12"/>
  <c r="U7570" i="12"/>
  <c r="U7571" i="12"/>
  <c r="U7572" i="12"/>
  <c r="U7573" i="12"/>
  <c r="U7574" i="12"/>
  <c r="U7575" i="12"/>
  <c r="U7576" i="12"/>
  <c r="U7577" i="12"/>
  <c r="U7578" i="12"/>
  <c r="U7579" i="12"/>
  <c r="U7580" i="12"/>
  <c r="U7581" i="12"/>
  <c r="U7582" i="12"/>
  <c r="U7583" i="12"/>
  <c r="U7584" i="12"/>
  <c r="U7585" i="12"/>
  <c r="U7586" i="12"/>
  <c r="U7587" i="12"/>
  <c r="U7588" i="12"/>
  <c r="U7589" i="12"/>
  <c r="U7590" i="12"/>
  <c r="U7591" i="12"/>
  <c r="U7592" i="12"/>
  <c r="U7593" i="12"/>
  <c r="U7594" i="12"/>
  <c r="U7595" i="12"/>
  <c r="U7596" i="12"/>
  <c r="U7597" i="12"/>
  <c r="U7598" i="12"/>
  <c r="U7599" i="12"/>
  <c r="U7600" i="12"/>
  <c r="U7601" i="12"/>
  <c r="U7602" i="12"/>
  <c r="U7603" i="12"/>
  <c r="U7604" i="12"/>
  <c r="U7605" i="12"/>
  <c r="U7606" i="12"/>
  <c r="U7607" i="12"/>
  <c r="U7608" i="12"/>
  <c r="U7609" i="12"/>
  <c r="U7610" i="12"/>
  <c r="U7611" i="12"/>
  <c r="U7612" i="12"/>
  <c r="U7613" i="12"/>
  <c r="U7614" i="12"/>
  <c r="U7615" i="12"/>
  <c r="U7616" i="12"/>
  <c r="U7617" i="12"/>
  <c r="U7618" i="12"/>
  <c r="U7619" i="12"/>
  <c r="U7620" i="12"/>
  <c r="U7621" i="12"/>
  <c r="U7622" i="12"/>
  <c r="U7623" i="12"/>
  <c r="U7624" i="12"/>
  <c r="U7625" i="12"/>
  <c r="U7626" i="12"/>
  <c r="U7627" i="12"/>
  <c r="U7628" i="12"/>
  <c r="U7629" i="12"/>
  <c r="U7630" i="12"/>
  <c r="U7631" i="12"/>
  <c r="U7632" i="12"/>
  <c r="U7633" i="12"/>
  <c r="U7634" i="12"/>
  <c r="U7635" i="12"/>
  <c r="U7636" i="12"/>
  <c r="U7637" i="12"/>
  <c r="U7638" i="12"/>
  <c r="U7639" i="12"/>
  <c r="U7640" i="12"/>
  <c r="U7641" i="12"/>
  <c r="U7642" i="12"/>
  <c r="U7643" i="12"/>
  <c r="U7644" i="12"/>
  <c r="U7645" i="12"/>
  <c r="U7646" i="12"/>
  <c r="U7647" i="12"/>
  <c r="U7648" i="12"/>
  <c r="U7649" i="12"/>
  <c r="U7650" i="12"/>
  <c r="U7651" i="12"/>
  <c r="U7652" i="12"/>
  <c r="U7653" i="12"/>
  <c r="U7654" i="12"/>
  <c r="U7655" i="12"/>
  <c r="U7656" i="12"/>
  <c r="U7657" i="12"/>
  <c r="U7658" i="12"/>
  <c r="U7659" i="12"/>
  <c r="U7660" i="12"/>
  <c r="U7661" i="12"/>
  <c r="U7662" i="12"/>
  <c r="U7663" i="12"/>
  <c r="U7664" i="12"/>
  <c r="U7665" i="12"/>
  <c r="U7666" i="12"/>
  <c r="U7667" i="12"/>
  <c r="U7668" i="12"/>
  <c r="U7669" i="12"/>
  <c r="U7670" i="12"/>
  <c r="U7671" i="12"/>
  <c r="U7672" i="12"/>
  <c r="U7673" i="12"/>
  <c r="U7674" i="12"/>
  <c r="U7675" i="12"/>
  <c r="U7676" i="12"/>
  <c r="U7677" i="12"/>
  <c r="U7678" i="12"/>
  <c r="U7679" i="12"/>
  <c r="U7680" i="12"/>
  <c r="U7681" i="12"/>
  <c r="U7682" i="12"/>
  <c r="U7683" i="12"/>
  <c r="U7684" i="12"/>
  <c r="U7685" i="12"/>
  <c r="U7686" i="12"/>
  <c r="U7687" i="12"/>
  <c r="U7688" i="12"/>
  <c r="U7689" i="12"/>
  <c r="U7690" i="12"/>
  <c r="U7691" i="12"/>
  <c r="U7692" i="12"/>
  <c r="U7693" i="12"/>
  <c r="U7694" i="12"/>
  <c r="U7695" i="12"/>
  <c r="U7696" i="12"/>
  <c r="U7697" i="12"/>
  <c r="U7698" i="12"/>
  <c r="U7699" i="12"/>
  <c r="U7700" i="12"/>
  <c r="U7701" i="12"/>
  <c r="U7702" i="12"/>
  <c r="U7703" i="12"/>
  <c r="U7704" i="12"/>
  <c r="U7705" i="12"/>
  <c r="U7706" i="12"/>
  <c r="U7707" i="12"/>
  <c r="U7708" i="12"/>
  <c r="U7709" i="12"/>
  <c r="U7710" i="12"/>
  <c r="U7711" i="12"/>
  <c r="U7712" i="12"/>
  <c r="U7713" i="12"/>
  <c r="U7714" i="12"/>
  <c r="U7715" i="12"/>
  <c r="U7716" i="12"/>
  <c r="U7717" i="12"/>
  <c r="U7718" i="12"/>
  <c r="U7719" i="12"/>
  <c r="U7720" i="12"/>
  <c r="U7721" i="12"/>
  <c r="U7722" i="12"/>
  <c r="U7723" i="12"/>
  <c r="U7724" i="12"/>
  <c r="U7725" i="12"/>
  <c r="U7726" i="12"/>
  <c r="U7727" i="12"/>
  <c r="U7728" i="12"/>
  <c r="U7729" i="12"/>
  <c r="U7730" i="12"/>
  <c r="U7731" i="12"/>
  <c r="U7732" i="12"/>
  <c r="U7733" i="12"/>
  <c r="U7734" i="12"/>
  <c r="U7735" i="12"/>
  <c r="U7736" i="12"/>
  <c r="U7737" i="12"/>
  <c r="U7738" i="12"/>
  <c r="U7739" i="12"/>
  <c r="U7740" i="12"/>
  <c r="U7741" i="12"/>
  <c r="U7742" i="12"/>
  <c r="U7743" i="12"/>
  <c r="U7744" i="12"/>
  <c r="U7745" i="12"/>
  <c r="U7746" i="12"/>
  <c r="U7747" i="12"/>
  <c r="U7748" i="12"/>
  <c r="U7749" i="12"/>
  <c r="U7750" i="12"/>
  <c r="U7751" i="12"/>
  <c r="U7752" i="12"/>
  <c r="U7753" i="12"/>
  <c r="U7754" i="12"/>
  <c r="U7755" i="12"/>
  <c r="U7756" i="12"/>
  <c r="U7757" i="12"/>
  <c r="U7758" i="12"/>
  <c r="U7759" i="12"/>
  <c r="U7760" i="12"/>
  <c r="U7761" i="12"/>
  <c r="U7762" i="12"/>
  <c r="U7763" i="12"/>
  <c r="U7764" i="12"/>
  <c r="U7765" i="12"/>
  <c r="U7766" i="12"/>
  <c r="U7767" i="12"/>
  <c r="U7768" i="12"/>
  <c r="U7769" i="12"/>
  <c r="U7770" i="12"/>
  <c r="U7771" i="12"/>
  <c r="U7772" i="12"/>
  <c r="U7773" i="12"/>
  <c r="U7774" i="12"/>
  <c r="U7775" i="12"/>
  <c r="U7776" i="12"/>
  <c r="U7777" i="12"/>
  <c r="U7778" i="12"/>
  <c r="U7779" i="12"/>
  <c r="U7780" i="12"/>
  <c r="U7781" i="12"/>
  <c r="U7782" i="12"/>
  <c r="U7783" i="12"/>
  <c r="U7784" i="12"/>
  <c r="U7785" i="12"/>
  <c r="U7786" i="12"/>
  <c r="U7787" i="12"/>
  <c r="U7788" i="12"/>
  <c r="U7789" i="12"/>
  <c r="U7790" i="12"/>
  <c r="U7791" i="12"/>
  <c r="U7792" i="12"/>
  <c r="U7793" i="12"/>
  <c r="U7794" i="12"/>
  <c r="U7795" i="12"/>
  <c r="U7796" i="12"/>
  <c r="U7797" i="12"/>
  <c r="U7798" i="12"/>
  <c r="U7799" i="12"/>
  <c r="U7800" i="12"/>
  <c r="U7801" i="12"/>
  <c r="U7802" i="12"/>
  <c r="U7803" i="12"/>
  <c r="U7804" i="12"/>
  <c r="U7805" i="12"/>
  <c r="U7806" i="12"/>
  <c r="U7807" i="12"/>
  <c r="U7808" i="12"/>
  <c r="U7809" i="12"/>
  <c r="U7810" i="12"/>
  <c r="U7811" i="12"/>
  <c r="U7812" i="12"/>
  <c r="U7813" i="12"/>
  <c r="U7814" i="12"/>
  <c r="U7815" i="12"/>
  <c r="U7816" i="12"/>
  <c r="U7817" i="12"/>
  <c r="U7818" i="12"/>
  <c r="U7819" i="12"/>
  <c r="U7820" i="12"/>
  <c r="U7821" i="12"/>
  <c r="U7822" i="12"/>
  <c r="U7823" i="12"/>
  <c r="U7824" i="12"/>
  <c r="U7825" i="12"/>
  <c r="U7826" i="12"/>
  <c r="U7827" i="12"/>
  <c r="U7828" i="12"/>
  <c r="U7829" i="12"/>
  <c r="U7830" i="12"/>
  <c r="U7831" i="12"/>
  <c r="U7832" i="12"/>
  <c r="U7833" i="12"/>
  <c r="U7834" i="12"/>
  <c r="U7835" i="12"/>
  <c r="U7836" i="12"/>
  <c r="U7837" i="12"/>
  <c r="U7838" i="12"/>
  <c r="U7839" i="12"/>
  <c r="U7840" i="12"/>
  <c r="U7841" i="12"/>
  <c r="U7842" i="12"/>
  <c r="U7843" i="12"/>
  <c r="U7844" i="12"/>
  <c r="U7845" i="12"/>
  <c r="U7846" i="12"/>
  <c r="U7847" i="12"/>
  <c r="U7848" i="12"/>
  <c r="U7849" i="12"/>
  <c r="U7850" i="12"/>
  <c r="U7851" i="12"/>
  <c r="U7852" i="12"/>
  <c r="U7853" i="12"/>
  <c r="U7854" i="12"/>
  <c r="U7855" i="12"/>
  <c r="U7856" i="12"/>
  <c r="U7857" i="12"/>
  <c r="U7858" i="12"/>
  <c r="U7859" i="12"/>
  <c r="U7860" i="12"/>
  <c r="U7861" i="12"/>
  <c r="U7862" i="12"/>
  <c r="U7863" i="12"/>
  <c r="U7864" i="12"/>
  <c r="U7865" i="12"/>
  <c r="U7866" i="12"/>
  <c r="U7867" i="12"/>
  <c r="U7868" i="12"/>
  <c r="U7869" i="12"/>
  <c r="U7870" i="12"/>
  <c r="U7871" i="12"/>
  <c r="U7872" i="12"/>
  <c r="U7873" i="12"/>
  <c r="U7874" i="12"/>
  <c r="U7875" i="12"/>
  <c r="U7876" i="12"/>
  <c r="U7877" i="12"/>
  <c r="U7878" i="12"/>
  <c r="U7879" i="12"/>
  <c r="U7880" i="12"/>
  <c r="U7881" i="12"/>
  <c r="U7882" i="12"/>
  <c r="U7883" i="12"/>
  <c r="U7884" i="12"/>
  <c r="U7885" i="12"/>
  <c r="U7886" i="12"/>
  <c r="U7887" i="12"/>
  <c r="U7888" i="12"/>
  <c r="U7889" i="12"/>
  <c r="U7890" i="12"/>
  <c r="U7891" i="12"/>
  <c r="U7892" i="12"/>
  <c r="U7893" i="12"/>
  <c r="U7894" i="12"/>
  <c r="U7895" i="12"/>
  <c r="U7896" i="12"/>
  <c r="U7897" i="12"/>
  <c r="U7898" i="12"/>
  <c r="U7899" i="12"/>
  <c r="U7900" i="12"/>
  <c r="U7901" i="12"/>
  <c r="U7902" i="12"/>
  <c r="U7903" i="12"/>
  <c r="U7904" i="12"/>
  <c r="U7905" i="12"/>
  <c r="U7906" i="12"/>
  <c r="U7907" i="12"/>
  <c r="U7908" i="12"/>
  <c r="U7909" i="12"/>
  <c r="U7910" i="12"/>
  <c r="U7911" i="12"/>
  <c r="U7912" i="12"/>
  <c r="U7913" i="12"/>
  <c r="U7914" i="12"/>
  <c r="U7915" i="12"/>
  <c r="U7916" i="12"/>
  <c r="U7917" i="12"/>
  <c r="U7918" i="12"/>
  <c r="U7919" i="12"/>
  <c r="U7920" i="12"/>
  <c r="U7921" i="12"/>
  <c r="U7922" i="12"/>
  <c r="U7923" i="12"/>
  <c r="U7924" i="12"/>
  <c r="U7925" i="12"/>
  <c r="U7926" i="12"/>
  <c r="U7927" i="12"/>
  <c r="U7928" i="12"/>
  <c r="U7929" i="12"/>
  <c r="U7930" i="12"/>
  <c r="U7931" i="12"/>
  <c r="U7932" i="12"/>
  <c r="U7933" i="12"/>
  <c r="U7934" i="12"/>
  <c r="U7935" i="12"/>
  <c r="U7936" i="12"/>
  <c r="U7937" i="12"/>
  <c r="U7938" i="12"/>
  <c r="U7939" i="12"/>
  <c r="U7940" i="12"/>
  <c r="U7941" i="12"/>
  <c r="U7942" i="12"/>
  <c r="U7943" i="12"/>
  <c r="U7944" i="12"/>
  <c r="U7945" i="12"/>
  <c r="U7946" i="12"/>
  <c r="U7947" i="12"/>
  <c r="U7948" i="12"/>
  <c r="U7949" i="12"/>
  <c r="U7950" i="12"/>
  <c r="U7951" i="12"/>
  <c r="U7952" i="12"/>
  <c r="U7953" i="12"/>
  <c r="U7954" i="12"/>
  <c r="U7955" i="12"/>
  <c r="U7956" i="12"/>
  <c r="U7957" i="12"/>
  <c r="U7958" i="12"/>
  <c r="U7959" i="12"/>
  <c r="U7960" i="12"/>
  <c r="U7961" i="12"/>
  <c r="U7962" i="12"/>
  <c r="U7963" i="12"/>
  <c r="U7964" i="12"/>
  <c r="U7965" i="12"/>
  <c r="U7966" i="12"/>
  <c r="U7967" i="12"/>
  <c r="U7968" i="12"/>
  <c r="U7969" i="12"/>
  <c r="U7970" i="12"/>
  <c r="U7971" i="12"/>
  <c r="U7972" i="12"/>
  <c r="U7973" i="12"/>
  <c r="U7974" i="12"/>
  <c r="U7975" i="12"/>
  <c r="U7976" i="12"/>
  <c r="U7977" i="12"/>
  <c r="U7978" i="12"/>
  <c r="U7979" i="12"/>
  <c r="U7980" i="12"/>
  <c r="U7981" i="12"/>
  <c r="U7982" i="12"/>
  <c r="U7983" i="12"/>
  <c r="U7984" i="12"/>
  <c r="U7985" i="12"/>
  <c r="U7986" i="12"/>
  <c r="U7987" i="12"/>
  <c r="U7988" i="12"/>
  <c r="U7989" i="12"/>
  <c r="U7990" i="12"/>
  <c r="U7991" i="12"/>
  <c r="U7992" i="12"/>
  <c r="U7993" i="12"/>
  <c r="U7994" i="12"/>
  <c r="U7995" i="12"/>
  <c r="U7996" i="12"/>
  <c r="U7997" i="12"/>
  <c r="U7998" i="12"/>
  <c r="U7999" i="12"/>
  <c r="U8000" i="12"/>
  <c r="U8001" i="12"/>
  <c r="U8002" i="12"/>
  <c r="U8003" i="12"/>
  <c r="U8004" i="12"/>
  <c r="U8005" i="12"/>
  <c r="U8006" i="12"/>
  <c r="U8007" i="12"/>
  <c r="U8008" i="12"/>
  <c r="U8009" i="12"/>
  <c r="U8010" i="12"/>
  <c r="U8011" i="12"/>
  <c r="U8012" i="12"/>
  <c r="U8013" i="12"/>
  <c r="U8014" i="12"/>
  <c r="U8015" i="12"/>
  <c r="U8016" i="12"/>
  <c r="U8017" i="12"/>
  <c r="U8018" i="12"/>
  <c r="U8019" i="12"/>
  <c r="U8020" i="12"/>
  <c r="U8021" i="12"/>
  <c r="U8022" i="12"/>
  <c r="U8023" i="12"/>
  <c r="U8024" i="12"/>
  <c r="U8025" i="12"/>
  <c r="U8026" i="12"/>
  <c r="U8027" i="12"/>
  <c r="U8028" i="12"/>
  <c r="U8029" i="12"/>
  <c r="U8030" i="12"/>
  <c r="U8031" i="12"/>
  <c r="U8032" i="12"/>
  <c r="U8033" i="12"/>
  <c r="U8034" i="12"/>
  <c r="U8035" i="12"/>
  <c r="U8036" i="12"/>
  <c r="U8037" i="12"/>
  <c r="U8038" i="12"/>
  <c r="U8039" i="12"/>
  <c r="U8040" i="12"/>
  <c r="U8041" i="12"/>
  <c r="U8042" i="12"/>
  <c r="U8043" i="12"/>
  <c r="U8044" i="12"/>
  <c r="U8045" i="12"/>
  <c r="U8046" i="12"/>
  <c r="U8047" i="12"/>
  <c r="U8048" i="12"/>
  <c r="U8049" i="12"/>
  <c r="U8050" i="12"/>
  <c r="U8051" i="12"/>
  <c r="U8052" i="12"/>
  <c r="U8053" i="12"/>
  <c r="U8054" i="12"/>
  <c r="U8055" i="12"/>
  <c r="U8056" i="12"/>
  <c r="U8057" i="12"/>
  <c r="U8058" i="12"/>
  <c r="U8059" i="12"/>
  <c r="U8060" i="12"/>
  <c r="U8061" i="12"/>
  <c r="U8062" i="12"/>
  <c r="U8063" i="12"/>
  <c r="U8064" i="12"/>
  <c r="U8065" i="12"/>
  <c r="U8066" i="12"/>
  <c r="U8067" i="12"/>
  <c r="U8068" i="12"/>
  <c r="U8069" i="12"/>
  <c r="U8070" i="12"/>
  <c r="U8071" i="12"/>
  <c r="U8072" i="12"/>
  <c r="U8073" i="12"/>
  <c r="U8074" i="12"/>
  <c r="U8075" i="12"/>
  <c r="U8076" i="12"/>
  <c r="U8077" i="12"/>
  <c r="U8078" i="12"/>
  <c r="U8079" i="12"/>
  <c r="U8080" i="12"/>
  <c r="U8081" i="12"/>
  <c r="U8082" i="12"/>
  <c r="U8083" i="12"/>
  <c r="U8084" i="12"/>
  <c r="U8085" i="12"/>
  <c r="U8086" i="12"/>
  <c r="U8087" i="12"/>
  <c r="U8088" i="12"/>
  <c r="U8089" i="12"/>
  <c r="U8090" i="12"/>
  <c r="U8091" i="12"/>
  <c r="U8092" i="12"/>
  <c r="U8093" i="12"/>
  <c r="U8094" i="12"/>
  <c r="U8095" i="12"/>
  <c r="U8096" i="12"/>
  <c r="U8097" i="12"/>
  <c r="U8098" i="12"/>
  <c r="U8099" i="12"/>
  <c r="U8100" i="12"/>
  <c r="U8101" i="12"/>
  <c r="U8102" i="12"/>
  <c r="U8103" i="12"/>
  <c r="U8104" i="12"/>
  <c r="U8105" i="12"/>
  <c r="U8106" i="12"/>
  <c r="U8107" i="12"/>
  <c r="U8108" i="12"/>
  <c r="U8109" i="12"/>
  <c r="U8110" i="12"/>
  <c r="U8111" i="12"/>
  <c r="U8112" i="12"/>
  <c r="U8113" i="12"/>
  <c r="U8114" i="12"/>
  <c r="U8115" i="12"/>
  <c r="U8116" i="12"/>
  <c r="U8117" i="12"/>
  <c r="U8118" i="12"/>
  <c r="U8119" i="12"/>
  <c r="U8120" i="12"/>
  <c r="U8121" i="12"/>
  <c r="U8122" i="12"/>
  <c r="U8123" i="12"/>
  <c r="U8124" i="12"/>
  <c r="U8125" i="12"/>
  <c r="U8126" i="12"/>
  <c r="U8127" i="12"/>
  <c r="U8128" i="12"/>
  <c r="U8129" i="12"/>
  <c r="U8130" i="12"/>
  <c r="U8131" i="12"/>
  <c r="U8132" i="12"/>
  <c r="U8133" i="12"/>
  <c r="U8134" i="12"/>
  <c r="U8135" i="12"/>
  <c r="U8136" i="12"/>
  <c r="U8137" i="12"/>
  <c r="U8138" i="12"/>
  <c r="U8139" i="12"/>
  <c r="U8140" i="12"/>
  <c r="U8141" i="12"/>
  <c r="U8142" i="12"/>
  <c r="U8143" i="12"/>
  <c r="U8144" i="12"/>
  <c r="U8145" i="12"/>
  <c r="U8146" i="12"/>
  <c r="U8147" i="12"/>
  <c r="U8148" i="12"/>
  <c r="U8149" i="12"/>
  <c r="U8150" i="12"/>
  <c r="U8151" i="12"/>
  <c r="U8152" i="12"/>
  <c r="U8153" i="12"/>
  <c r="U8154" i="12"/>
  <c r="U8155" i="12"/>
  <c r="U8156" i="12"/>
  <c r="U8157" i="12"/>
  <c r="U8158" i="12"/>
  <c r="U8159" i="12"/>
  <c r="U8160" i="12"/>
  <c r="U8161" i="12"/>
  <c r="U8162" i="12"/>
  <c r="U8163" i="12"/>
  <c r="U8164" i="12"/>
  <c r="U8165" i="12"/>
  <c r="U8166" i="12"/>
  <c r="U8167" i="12"/>
  <c r="U8168" i="12"/>
  <c r="U8169" i="12"/>
  <c r="U8170" i="12"/>
  <c r="U8171" i="12"/>
  <c r="U8172" i="12"/>
  <c r="U8173" i="12"/>
  <c r="U8174" i="12"/>
  <c r="U8175" i="12"/>
  <c r="U8176" i="12"/>
  <c r="U8177" i="12"/>
  <c r="U8178" i="12"/>
  <c r="U8179" i="12"/>
  <c r="U8180" i="12"/>
  <c r="U8181" i="12"/>
  <c r="U8182" i="12"/>
  <c r="U8183" i="12"/>
  <c r="U8184" i="12"/>
  <c r="U8185" i="12"/>
  <c r="U8186" i="12"/>
  <c r="U8187" i="12"/>
  <c r="U8188" i="12"/>
  <c r="U8189" i="12"/>
  <c r="U8190" i="12"/>
  <c r="U8191" i="12"/>
  <c r="U8192" i="12"/>
  <c r="U8193" i="12"/>
  <c r="U8194" i="12"/>
  <c r="U8195" i="12"/>
  <c r="U8196" i="12"/>
  <c r="U8197" i="12"/>
  <c r="U8198" i="12"/>
  <c r="U8199" i="12"/>
  <c r="U8200" i="12"/>
  <c r="U8201" i="12"/>
  <c r="U8202" i="12"/>
  <c r="U8203" i="12"/>
  <c r="U8204" i="12"/>
  <c r="U8205" i="12"/>
  <c r="U8206" i="12"/>
  <c r="U8207" i="12"/>
  <c r="U8208" i="12"/>
  <c r="U8209" i="12"/>
  <c r="U8210" i="12"/>
  <c r="U8211" i="12"/>
  <c r="U8212" i="12"/>
  <c r="U8213" i="12"/>
  <c r="U8214" i="12"/>
  <c r="U8215" i="12"/>
  <c r="U8216" i="12"/>
  <c r="U8217" i="12"/>
  <c r="U8218" i="12"/>
  <c r="U8219" i="12"/>
  <c r="U8220" i="12"/>
  <c r="U8221" i="12"/>
  <c r="U8222" i="12"/>
  <c r="U8223" i="12"/>
  <c r="U8224" i="12"/>
  <c r="U8225" i="12"/>
  <c r="U8226" i="12"/>
  <c r="U8227" i="12"/>
  <c r="U8228" i="12"/>
  <c r="U8229" i="12"/>
  <c r="U8230" i="12"/>
  <c r="U8231" i="12"/>
  <c r="U8232" i="12"/>
  <c r="U8233" i="12"/>
  <c r="U8234" i="12"/>
  <c r="U8235" i="12"/>
  <c r="U8236" i="12"/>
  <c r="U8237" i="12"/>
  <c r="U8238" i="12"/>
  <c r="U8239" i="12"/>
  <c r="U8240" i="12"/>
  <c r="U8241" i="12"/>
  <c r="U8242" i="12"/>
  <c r="U8243" i="12"/>
  <c r="U8244" i="12"/>
  <c r="U8245" i="12"/>
  <c r="U8246" i="12"/>
  <c r="U8247" i="12"/>
  <c r="U8248" i="12"/>
  <c r="U8249" i="12"/>
  <c r="U8250" i="12"/>
  <c r="U8251" i="12"/>
  <c r="U8252" i="12"/>
  <c r="U8253" i="12"/>
  <c r="U8254" i="12"/>
  <c r="U8255" i="12"/>
  <c r="U8256" i="12"/>
  <c r="U8257" i="12"/>
  <c r="U8258" i="12"/>
  <c r="U8259" i="12"/>
  <c r="U8260" i="12"/>
  <c r="U8261" i="12"/>
  <c r="U8262" i="12"/>
  <c r="U8263" i="12"/>
  <c r="U8264" i="12"/>
  <c r="U8265" i="12"/>
  <c r="U8266" i="12"/>
  <c r="U8267" i="12"/>
  <c r="U8268" i="12"/>
  <c r="U8269" i="12"/>
  <c r="U8270" i="12"/>
  <c r="U8271" i="12"/>
  <c r="U8272" i="12"/>
  <c r="U8273" i="12"/>
  <c r="U8274" i="12"/>
  <c r="U8275" i="12"/>
  <c r="U8276" i="12"/>
  <c r="U8277" i="12"/>
  <c r="U8278" i="12"/>
  <c r="U8279" i="12"/>
  <c r="U8280" i="12"/>
  <c r="U8281" i="12"/>
  <c r="U8282" i="12"/>
  <c r="U8283" i="12"/>
  <c r="U8284" i="12"/>
  <c r="U8285" i="12"/>
  <c r="U8286" i="12"/>
  <c r="U8287" i="12"/>
  <c r="U8288" i="12"/>
  <c r="U8289" i="12"/>
  <c r="U8290" i="12"/>
  <c r="U8291" i="12"/>
  <c r="U8292" i="12"/>
  <c r="U8293" i="12"/>
  <c r="U8294" i="12"/>
  <c r="U8295" i="12"/>
  <c r="U8296" i="12"/>
  <c r="U8297" i="12"/>
  <c r="U8298" i="12"/>
  <c r="U8299" i="12"/>
  <c r="U8300" i="12"/>
  <c r="U8301" i="12"/>
  <c r="U8302" i="12"/>
  <c r="U8303" i="12"/>
  <c r="U8304" i="12"/>
  <c r="U8305" i="12"/>
  <c r="U8306" i="12"/>
  <c r="U8307" i="12"/>
  <c r="U8308" i="12"/>
  <c r="U8309" i="12"/>
  <c r="U8310" i="12"/>
  <c r="U8311" i="12"/>
  <c r="U8312" i="12"/>
  <c r="U8313" i="12"/>
  <c r="U8314" i="12"/>
  <c r="U8315" i="12"/>
  <c r="U8316" i="12"/>
  <c r="U8317" i="12"/>
  <c r="U8318" i="12"/>
  <c r="U8319" i="12"/>
  <c r="U8320" i="12"/>
  <c r="U8321" i="12"/>
  <c r="U8322" i="12"/>
  <c r="U8323" i="12"/>
  <c r="U8324" i="12"/>
  <c r="U8325" i="12"/>
  <c r="U8326" i="12"/>
  <c r="U8327" i="12"/>
  <c r="U8328" i="12"/>
  <c r="U8329" i="12"/>
  <c r="U8330" i="12"/>
  <c r="U8331" i="12"/>
  <c r="U8332" i="12"/>
  <c r="U8333" i="12"/>
  <c r="U8334" i="12"/>
  <c r="U8335" i="12"/>
  <c r="U8336" i="12"/>
  <c r="U8337" i="12"/>
  <c r="U8338" i="12"/>
  <c r="U8339" i="12"/>
  <c r="U8340" i="12"/>
  <c r="U8341" i="12"/>
  <c r="U8342" i="12"/>
  <c r="U8343" i="12"/>
  <c r="U8344" i="12"/>
  <c r="U8345" i="12"/>
  <c r="U8346" i="12"/>
  <c r="U8347" i="12"/>
  <c r="U8348" i="12"/>
  <c r="U8349" i="12"/>
  <c r="U8350" i="12"/>
  <c r="U8351" i="12"/>
  <c r="U8352" i="12"/>
  <c r="U8353" i="12"/>
  <c r="U8354" i="12"/>
  <c r="U8355" i="12"/>
  <c r="U8356" i="12"/>
  <c r="U8357" i="12"/>
  <c r="U8358" i="12"/>
  <c r="U8359" i="12"/>
  <c r="U8360" i="12"/>
  <c r="U8361" i="12"/>
  <c r="U8362" i="12"/>
  <c r="U8363" i="12"/>
  <c r="U8364" i="12"/>
  <c r="U8365" i="12"/>
  <c r="U8366" i="12"/>
  <c r="U8367" i="12"/>
  <c r="U8368" i="12"/>
  <c r="U8369" i="12"/>
  <c r="U8370" i="12"/>
  <c r="U8371" i="12"/>
  <c r="U8372" i="12"/>
  <c r="U8373" i="12"/>
  <c r="U8374" i="12"/>
  <c r="U8375" i="12"/>
  <c r="U8376" i="12"/>
  <c r="U8377" i="12"/>
  <c r="U8378" i="12"/>
  <c r="U8379" i="12"/>
  <c r="U8380" i="12"/>
  <c r="U8381" i="12"/>
  <c r="U8382" i="12"/>
  <c r="U8383" i="12"/>
  <c r="U8384" i="12"/>
  <c r="U8385" i="12"/>
  <c r="U8386" i="12"/>
  <c r="U8387" i="12"/>
  <c r="U8388" i="12"/>
  <c r="U8389" i="12"/>
  <c r="U8390" i="12"/>
  <c r="U8391" i="12"/>
  <c r="U8392" i="12"/>
  <c r="U8393" i="12"/>
  <c r="U8394" i="12"/>
  <c r="U8395" i="12"/>
  <c r="U8396" i="12"/>
  <c r="U8397" i="12"/>
  <c r="U8398" i="12"/>
  <c r="U8399" i="12"/>
  <c r="U8400" i="12"/>
  <c r="U8401" i="12"/>
  <c r="U8402" i="12"/>
  <c r="U8403" i="12"/>
  <c r="U8404" i="12"/>
  <c r="U8405" i="12"/>
  <c r="U8406" i="12"/>
  <c r="U8407" i="12"/>
  <c r="U8408" i="12"/>
  <c r="U8409" i="12"/>
  <c r="U8410" i="12"/>
  <c r="U8411" i="12"/>
  <c r="U8412" i="12"/>
  <c r="U8413" i="12"/>
  <c r="U8414" i="12"/>
  <c r="U8415" i="12"/>
  <c r="U8416" i="12"/>
  <c r="U8417" i="12"/>
  <c r="U8418" i="12"/>
  <c r="U8419" i="12"/>
  <c r="U8420" i="12"/>
  <c r="U8421" i="12"/>
  <c r="U8422" i="12"/>
  <c r="U8423" i="12"/>
  <c r="U8424" i="12"/>
  <c r="U8425" i="12"/>
  <c r="U8426" i="12"/>
  <c r="U8427" i="12"/>
  <c r="U8428" i="12"/>
  <c r="U8429" i="12"/>
  <c r="U8430" i="12"/>
  <c r="U8431" i="12"/>
  <c r="U8432" i="12"/>
  <c r="U8433" i="12"/>
  <c r="U8434" i="12"/>
  <c r="U8435" i="12"/>
  <c r="U8436" i="12"/>
  <c r="U8437" i="12"/>
  <c r="U8438" i="12"/>
  <c r="U8439" i="12"/>
  <c r="U8440" i="12"/>
  <c r="U8441" i="12"/>
  <c r="U8442" i="12"/>
  <c r="U8443" i="12"/>
  <c r="U8444" i="12"/>
  <c r="U8445" i="12"/>
  <c r="U8446" i="12"/>
  <c r="U8447" i="12"/>
  <c r="U8448" i="12"/>
  <c r="U8449" i="12"/>
  <c r="U8450" i="12"/>
  <c r="U8451" i="12"/>
  <c r="U8452" i="12"/>
  <c r="U8453" i="12"/>
  <c r="U8454" i="12"/>
  <c r="U8455" i="12"/>
  <c r="U8456" i="12"/>
  <c r="U8457" i="12"/>
  <c r="U8458" i="12"/>
  <c r="U8459" i="12"/>
  <c r="U8460" i="12"/>
  <c r="U8461" i="12"/>
  <c r="U8462" i="12"/>
  <c r="U8463" i="12"/>
  <c r="U8464" i="12"/>
  <c r="U8465" i="12"/>
  <c r="U8466" i="12"/>
  <c r="U8467" i="12"/>
  <c r="U8468" i="12"/>
  <c r="U8469" i="12"/>
  <c r="U8470" i="12"/>
  <c r="U8471" i="12"/>
  <c r="U8472" i="12"/>
  <c r="U8473" i="12"/>
  <c r="U8474" i="12"/>
  <c r="U8475" i="12"/>
  <c r="U8476" i="12"/>
  <c r="U8477" i="12"/>
  <c r="U8478" i="12"/>
  <c r="U8479" i="12"/>
  <c r="U8480" i="12"/>
  <c r="U8481" i="12"/>
  <c r="U8482" i="12"/>
  <c r="U8483" i="12"/>
  <c r="U8484" i="12"/>
  <c r="U8485" i="12"/>
  <c r="U8486" i="12"/>
  <c r="U8487" i="12"/>
  <c r="U8488" i="12"/>
  <c r="U8489" i="12"/>
  <c r="U8490" i="12"/>
  <c r="U8491" i="12"/>
  <c r="U8492" i="12"/>
  <c r="U8493" i="12"/>
  <c r="U8494" i="12"/>
  <c r="U8495" i="12"/>
  <c r="U8496" i="12"/>
  <c r="U8497" i="12"/>
  <c r="U8498" i="12"/>
  <c r="U8499" i="12"/>
  <c r="U8500" i="12"/>
  <c r="U8501" i="12"/>
  <c r="U8502" i="12"/>
  <c r="U8503" i="12"/>
  <c r="U8504" i="12"/>
  <c r="U8505" i="12"/>
  <c r="U8506" i="12"/>
  <c r="U8507" i="12"/>
  <c r="U8508" i="12"/>
  <c r="U8509" i="12"/>
  <c r="U8510" i="12"/>
  <c r="U8511" i="12"/>
  <c r="U8512" i="12"/>
  <c r="U8513" i="12"/>
  <c r="U8514" i="12"/>
  <c r="U8515" i="12"/>
  <c r="U8516" i="12"/>
  <c r="U8517" i="12"/>
  <c r="U8518" i="12"/>
  <c r="U8519" i="12"/>
  <c r="U8520" i="12"/>
  <c r="U8521" i="12"/>
  <c r="U8522" i="12"/>
  <c r="U8523" i="12"/>
  <c r="U8524" i="12"/>
  <c r="U8525" i="12"/>
  <c r="U8526" i="12"/>
  <c r="U8527" i="12"/>
  <c r="U8528" i="12"/>
  <c r="U8529" i="12"/>
  <c r="U8530" i="12"/>
  <c r="U8531" i="12"/>
  <c r="U8532" i="12"/>
  <c r="U8533" i="12"/>
  <c r="U8534" i="12"/>
  <c r="U8535" i="12"/>
  <c r="U8536" i="12"/>
  <c r="U8537" i="12"/>
  <c r="U8538" i="12"/>
  <c r="U8539" i="12"/>
  <c r="U8540" i="12"/>
  <c r="U8541" i="12"/>
  <c r="U8542" i="12"/>
  <c r="U8543" i="12"/>
  <c r="U8544" i="12"/>
  <c r="U8545" i="12"/>
  <c r="U8546" i="12"/>
  <c r="U8547" i="12"/>
  <c r="U8548" i="12"/>
  <c r="U8549" i="12"/>
  <c r="U8550" i="12"/>
  <c r="U8551" i="12"/>
  <c r="U8552" i="12"/>
  <c r="U8553" i="12"/>
  <c r="U8554" i="12"/>
  <c r="U8555" i="12"/>
  <c r="U8556" i="12"/>
  <c r="U8557" i="12"/>
  <c r="U8558" i="12"/>
  <c r="U8559" i="12"/>
  <c r="U8560" i="12"/>
  <c r="U8561" i="12"/>
  <c r="U8562" i="12"/>
  <c r="U8563" i="12"/>
  <c r="U8564" i="12"/>
  <c r="U8565" i="12"/>
  <c r="U8566" i="12"/>
  <c r="U8567" i="12"/>
  <c r="U8568" i="12"/>
  <c r="U8569" i="12"/>
  <c r="U8570" i="12"/>
  <c r="U8571" i="12"/>
  <c r="U8572" i="12"/>
  <c r="U8573" i="12"/>
  <c r="U8574" i="12"/>
  <c r="U8575" i="12"/>
  <c r="U8576" i="12"/>
  <c r="U8577" i="12"/>
  <c r="U8578" i="12"/>
  <c r="U8579" i="12"/>
  <c r="U8580" i="12"/>
  <c r="U8581" i="12"/>
  <c r="U8582" i="12"/>
  <c r="U8583" i="12"/>
  <c r="U8584" i="12"/>
  <c r="U8585" i="12"/>
  <c r="U8586" i="12"/>
  <c r="U8587" i="12"/>
  <c r="U8588" i="12"/>
  <c r="U8589" i="12"/>
  <c r="U8590" i="12"/>
  <c r="U8591" i="12"/>
  <c r="U8592" i="12"/>
  <c r="U8593" i="12"/>
  <c r="U8594" i="12"/>
  <c r="U8595" i="12"/>
  <c r="U8596" i="12"/>
  <c r="U8597" i="12"/>
  <c r="U8598" i="12"/>
  <c r="U8599" i="12"/>
  <c r="U8600" i="12"/>
  <c r="U8601" i="12"/>
  <c r="U8602" i="12"/>
  <c r="U8603" i="12"/>
  <c r="U8604" i="12"/>
  <c r="U8605" i="12"/>
  <c r="U8606" i="12"/>
  <c r="U8607" i="12"/>
  <c r="U8608" i="12"/>
  <c r="U8609" i="12"/>
  <c r="U8610" i="12"/>
  <c r="U8611" i="12"/>
  <c r="U8612" i="12"/>
  <c r="U8613" i="12"/>
  <c r="U8614" i="12"/>
  <c r="U8615" i="12"/>
  <c r="U8616" i="12"/>
  <c r="U8617" i="12"/>
  <c r="U8618" i="12"/>
  <c r="U8619" i="12"/>
  <c r="U8620" i="12"/>
  <c r="U8621" i="12"/>
  <c r="U8622" i="12"/>
  <c r="U8623" i="12"/>
  <c r="U8624" i="12"/>
  <c r="U8625" i="12"/>
  <c r="U8626" i="12"/>
  <c r="U8627" i="12"/>
  <c r="U8628" i="12"/>
  <c r="U8629" i="12"/>
  <c r="U8630" i="12"/>
  <c r="U8631" i="12"/>
  <c r="U8632" i="12"/>
  <c r="U8633" i="12"/>
  <c r="U8634" i="12"/>
  <c r="U8635" i="12"/>
  <c r="U8636" i="12"/>
  <c r="U8637" i="12"/>
  <c r="U8638" i="12"/>
  <c r="U8639" i="12"/>
  <c r="U8640" i="12"/>
  <c r="U8641" i="12"/>
  <c r="U8642" i="12"/>
  <c r="U8643" i="12"/>
  <c r="U8644" i="12"/>
  <c r="U8645" i="12"/>
  <c r="U8646" i="12"/>
  <c r="U8647" i="12"/>
  <c r="U8648" i="12"/>
  <c r="U8649" i="12"/>
  <c r="U8650" i="12"/>
  <c r="U8651" i="12"/>
  <c r="U8652" i="12"/>
  <c r="U8653" i="12"/>
  <c r="U8654" i="12"/>
  <c r="U8655" i="12"/>
  <c r="U8656" i="12"/>
  <c r="U8657" i="12"/>
  <c r="U8658" i="12"/>
  <c r="U8659" i="12"/>
  <c r="U8660" i="12"/>
  <c r="U8661" i="12"/>
  <c r="U8662" i="12"/>
  <c r="U8663" i="12"/>
  <c r="U8664" i="12"/>
  <c r="U8665" i="12"/>
  <c r="U8666" i="12"/>
  <c r="U8667" i="12"/>
  <c r="U8668" i="12"/>
  <c r="U8669" i="12"/>
  <c r="U8670" i="12"/>
  <c r="U8671" i="12"/>
  <c r="U8672" i="12"/>
  <c r="U8673" i="12"/>
  <c r="U8674" i="12"/>
  <c r="U8675" i="12"/>
  <c r="U8676" i="12"/>
  <c r="U8677" i="12"/>
  <c r="U8678" i="12"/>
  <c r="U8679" i="12"/>
  <c r="U8680" i="12"/>
  <c r="U8681" i="12"/>
  <c r="U8682" i="12"/>
  <c r="U8683" i="12"/>
  <c r="U8684" i="12"/>
  <c r="U8685" i="12"/>
  <c r="U8686" i="12"/>
  <c r="U8687" i="12"/>
  <c r="U8688" i="12"/>
  <c r="U8689" i="12"/>
  <c r="U8690" i="12"/>
  <c r="U8691" i="12"/>
  <c r="U8692" i="12"/>
  <c r="U8693" i="12"/>
  <c r="U8694" i="12"/>
  <c r="U8695" i="12"/>
  <c r="U8696" i="12"/>
  <c r="U8697" i="12"/>
  <c r="U8698" i="12"/>
  <c r="U8699" i="12"/>
  <c r="U8700" i="12"/>
  <c r="U8701" i="12"/>
  <c r="U8702" i="12"/>
  <c r="U8703" i="12"/>
  <c r="U8704" i="12"/>
  <c r="U8705" i="12"/>
  <c r="U8706" i="12"/>
  <c r="U8707" i="12"/>
  <c r="U8708" i="12"/>
  <c r="U8709" i="12"/>
  <c r="U8710" i="12"/>
  <c r="U8711" i="12"/>
  <c r="U8712" i="12"/>
  <c r="U8713" i="12"/>
  <c r="U8714" i="12"/>
  <c r="U8715" i="12"/>
  <c r="U8716" i="12"/>
  <c r="U8717" i="12"/>
  <c r="U8718" i="12"/>
  <c r="U8719" i="12"/>
  <c r="U8720" i="12"/>
  <c r="U8721" i="12"/>
  <c r="U8722" i="12"/>
  <c r="U8723" i="12"/>
  <c r="U8724" i="12"/>
  <c r="U8725" i="12"/>
  <c r="U8726" i="12"/>
  <c r="U8727" i="12"/>
  <c r="U8728" i="12"/>
  <c r="U8729" i="12"/>
  <c r="U8730" i="12"/>
  <c r="U8731" i="12"/>
  <c r="U8732" i="12"/>
  <c r="U8733" i="12"/>
  <c r="U8734" i="12"/>
  <c r="U8735" i="12"/>
  <c r="U8736" i="12"/>
  <c r="U8737" i="12"/>
  <c r="U8738" i="12"/>
  <c r="U8739" i="12"/>
  <c r="U8740" i="12"/>
  <c r="U8741" i="12"/>
  <c r="U8742" i="12"/>
  <c r="U8743" i="12"/>
  <c r="U8744" i="12"/>
  <c r="U8745" i="12"/>
  <c r="U8746" i="12"/>
  <c r="U8747" i="12"/>
  <c r="U8748" i="12"/>
  <c r="U8749" i="12"/>
  <c r="U8750" i="12"/>
  <c r="U8751" i="12"/>
  <c r="U8752" i="12"/>
  <c r="U8753" i="12"/>
  <c r="U8754" i="12"/>
  <c r="U8755" i="12"/>
  <c r="U8756" i="12"/>
  <c r="U8757" i="12"/>
  <c r="U8758" i="12"/>
  <c r="U8759" i="12"/>
  <c r="U8760" i="12"/>
  <c r="U8761" i="12"/>
  <c r="U8762" i="12"/>
  <c r="U8763" i="12"/>
  <c r="U8764" i="12"/>
  <c r="U8765" i="12"/>
  <c r="U8766" i="12"/>
  <c r="U8767" i="12"/>
  <c r="U8768" i="12"/>
  <c r="U8769" i="12"/>
  <c r="U8770" i="12"/>
  <c r="U8771" i="12"/>
  <c r="U8772" i="12"/>
  <c r="U8773" i="12"/>
  <c r="U8774" i="12"/>
  <c r="U8775" i="12"/>
  <c r="U8776" i="12"/>
  <c r="U8777" i="12"/>
  <c r="U8778" i="12"/>
  <c r="U8779" i="12"/>
  <c r="U8780" i="12"/>
  <c r="U8781" i="12"/>
  <c r="U8782" i="12"/>
  <c r="U8783" i="12"/>
  <c r="U8784" i="12"/>
  <c r="U8785" i="12"/>
  <c r="U8786" i="12"/>
  <c r="U8787" i="12"/>
  <c r="U8788" i="12"/>
  <c r="U8789" i="12"/>
  <c r="U8790" i="12"/>
  <c r="U8791" i="12"/>
  <c r="U8792" i="12"/>
  <c r="U8793" i="12"/>
  <c r="U8794" i="12"/>
  <c r="U8795" i="12"/>
  <c r="U8796" i="12"/>
  <c r="U8797" i="12"/>
  <c r="U8798" i="12"/>
  <c r="U8799" i="12"/>
  <c r="U8800" i="12"/>
  <c r="U8801" i="12"/>
  <c r="U8802" i="12"/>
  <c r="U8803" i="12"/>
  <c r="U8804" i="12"/>
  <c r="U8805" i="12"/>
  <c r="U8806" i="12"/>
  <c r="U8807" i="12"/>
  <c r="U8808" i="12"/>
  <c r="U8809" i="12"/>
  <c r="U8810" i="12"/>
  <c r="U8811" i="12"/>
  <c r="U8812" i="12"/>
  <c r="U8813" i="12"/>
  <c r="U8814" i="12"/>
  <c r="U8815" i="12"/>
  <c r="U8816" i="12"/>
  <c r="U8817" i="12"/>
  <c r="U8818" i="12"/>
  <c r="U8819" i="12"/>
  <c r="U8820" i="12"/>
  <c r="U8821" i="12"/>
  <c r="U8822" i="12"/>
  <c r="U8823" i="12"/>
  <c r="U8824" i="12"/>
  <c r="U8825" i="12"/>
  <c r="U8826" i="12"/>
  <c r="U8827" i="12"/>
  <c r="U8828" i="12"/>
  <c r="U8829" i="12"/>
  <c r="U8830" i="12"/>
  <c r="U8831" i="12"/>
  <c r="U8832" i="12"/>
  <c r="U8833" i="12"/>
  <c r="U8834" i="12"/>
  <c r="U8835" i="12"/>
  <c r="U8836" i="12"/>
  <c r="U8837" i="12"/>
  <c r="U8838" i="12"/>
  <c r="U8839" i="12"/>
  <c r="U8840" i="12"/>
  <c r="U8841" i="12"/>
  <c r="U8842" i="12"/>
  <c r="U8843" i="12"/>
  <c r="U8844" i="12"/>
  <c r="U8845" i="12"/>
  <c r="U8846" i="12"/>
  <c r="U8847" i="12"/>
  <c r="U8848" i="12"/>
  <c r="U8849" i="12"/>
  <c r="U8850" i="12"/>
  <c r="U8851" i="12"/>
  <c r="U8852" i="12"/>
  <c r="U8853" i="12"/>
  <c r="U8854" i="12"/>
  <c r="U8855" i="12"/>
  <c r="U8856" i="12"/>
  <c r="U8857" i="12"/>
  <c r="U8858" i="12"/>
  <c r="U8859" i="12"/>
  <c r="U8860" i="12"/>
  <c r="U8861" i="12"/>
  <c r="U8862" i="12"/>
  <c r="U8863" i="12"/>
  <c r="U8864" i="12"/>
  <c r="U8865" i="12"/>
  <c r="U8866" i="12"/>
  <c r="U8867" i="12"/>
  <c r="U8868" i="12"/>
  <c r="U8869" i="12"/>
  <c r="U8870" i="12"/>
  <c r="U8871" i="12"/>
  <c r="U8872" i="12"/>
  <c r="U8873" i="12"/>
  <c r="U8874" i="12"/>
  <c r="U8875" i="12"/>
  <c r="U8876" i="12"/>
  <c r="U8877" i="12"/>
  <c r="U8878" i="12"/>
  <c r="U8879" i="12"/>
  <c r="U8880" i="12"/>
  <c r="U8881" i="12"/>
  <c r="U8882" i="12"/>
  <c r="U8883" i="12"/>
  <c r="U8884" i="12"/>
  <c r="U8885" i="12"/>
  <c r="U8886" i="12"/>
  <c r="U8887" i="12"/>
  <c r="U8888" i="12"/>
  <c r="U8889" i="12"/>
  <c r="U8890" i="12"/>
  <c r="U8891" i="12"/>
  <c r="U8892" i="12"/>
  <c r="U8893" i="12"/>
  <c r="U8894" i="12"/>
  <c r="U8895" i="12"/>
  <c r="U8896" i="12"/>
  <c r="U8897" i="12"/>
  <c r="U8898" i="12"/>
  <c r="U8899" i="12"/>
  <c r="U8900" i="12"/>
  <c r="U8901" i="12"/>
  <c r="U8902" i="12"/>
  <c r="U8903" i="12"/>
  <c r="U8904" i="12"/>
  <c r="U8905" i="12"/>
  <c r="U8906" i="12"/>
  <c r="U8907" i="12"/>
  <c r="U8908" i="12"/>
  <c r="U8909" i="12"/>
  <c r="U8910" i="12"/>
  <c r="U8911" i="12"/>
  <c r="U8912" i="12"/>
  <c r="U8913" i="12"/>
  <c r="U8914" i="12"/>
  <c r="U8915" i="12"/>
  <c r="U8916" i="12"/>
  <c r="U8917" i="12"/>
  <c r="U8918" i="12"/>
  <c r="U8919" i="12"/>
  <c r="U8920" i="12"/>
  <c r="U8921" i="12"/>
  <c r="U8922" i="12"/>
  <c r="U8923" i="12"/>
  <c r="U8924" i="12"/>
  <c r="U8925" i="12"/>
  <c r="U8926" i="12"/>
  <c r="U8927" i="12"/>
  <c r="U8928" i="12"/>
  <c r="U8929" i="12"/>
  <c r="U8930" i="12"/>
  <c r="U8931" i="12"/>
  <c r="U8932" i="12"/>
  <c r="U8933" i="12"/>
  <c r="U8934" i="12"/>
  <c r="U8935" i="12"/>
  <c r="U8936" i="12"/>
  <c r="U8937" i="12"/>
  <c r="U8938" i="12"/>
  <c r="U8939" i="12"/>
  <c r="U8940" i="12"/>
  <c r="U8941" i="12"/>
  <c r="U8942" i="12"/>
  <c r="U8943" i="12"/>
  <c r="U8944" i="12"/>
  <c r="U8945" i="12"/>
  <c r="U8946" i="12"/>
  <c r="U8947" i="12"/>
  <c r="U8948" i="12"/>
  <c r="U8949" i="12"/>
  <c r="U8950" i="12"/>
  <c r="U8951" i="12"/>
  <c r="U8952" i="12"/>
  <c r="U8953" i="12"/>
  <c r="U8954" i="12"/>
  <c r="U8955" i="12"/>
  <c r="U8956" i="12"/>
  <c r="U8957" i="12"/>
  <c r="U8958" i="12"/>
  <c r="U8959" i="12"/>
  <c r="U8960" i="12"/>
  <c r="U8961" i="12"/>
  <c r="U8962" i="12"/>
  <c r="U8963" i="12"/>
  <c r="U8964" i="12"/>
  <c r="U8965" i="12"/>
  <c r="U8966" i="12"/>
  <c r="U8967" i="12"/>
  <c r="U8968" i="12"/>
  <c r="U8969" i="12"/>
  <c r="U8970" i="12"/>
  <c r="U8971" i="12"/>
  <c r="U8972" i="12"/>
  <c r="U8973" i="12"/>
  <c r="U8974" i="12"/>
  <c r="U8975" i="12"/>
  <c r="U8976" i="12"/>
  <c r="U8977" i="12"/>
  <c r="U8978" i="12"/>
  <c r="U8979" i="12"/>
  <c r="U8980" i="12"/>
  <c r="U8981" i="12"/>
  <c r="U8982" i="12"/>
  <c r="U8983" i="12"/>
  <c r="U8984" i="12"/>
  <c r="U8985" i="12"/>
  <c r="U8986" i="12"/>
  <c r="U8987" i="12"/>
  <c r="U8988" i="12"/>
  <c r="U8989" i="12"/>
  <c r="U8990" i="12"/>
  <c r="U8991" i="12"/>
  <c r="U8992" i="12"/>
  <c r="U8993" i="12"/>
  <c r="U8994" i="12"/>
  <c r="U8995" i="12"/>
  <c r="U8996" i="12"/>
  <c r="U8997" i="12"/>
  <c r="U8998" i="12"/>
  <c r="U8999" i="12"/>
  <c r="U9000" i="12"/>
  <c r="U9001" i="12"/>
  <c r="U9002" i="12"/>
  <c r="U9003" i="12"/>
  <c r="U9004" i="12"/>
  <c r="U9005" i="12"/>
  <c r="U9006" i="12"/>
  <c r="U9007" i="12"/>
  <c r="U9008" i="12"/>
  <c r="U9009" i="12"/>
  <c r="U9010" i="12"/>
  <c r="U9011" i="12"/>
  <c r="U9012" i="12"/>
  <c r="U9013" i="12"/>
  <c r="U9014" i="12"/>
  <c r="U9015" i="12"/>
  <c r="U9016" i="12"/>
  <c r="U9017" i="12"/>
  <c r="U9018" i="12"/>
  <c r="U9019" i="12"/>
  <c r="U9020" i="12"/>
  <c r="U9021" i="12"/>
  <c r="U9022" i="12"/>
  <c r="U9023" i="12"/>
  <c r="U9024" i="12"/>
  <c r="U9025" i="12"/>
  <c r="U9026" i="12"/>
  <c r="U9027" i="12"/>
  <c r="U9028" i="12"/>
  <c r="U9029" i="12"/>
  <c r="U9030" i="12"/>
  <c r="U9031" i="12"/>
  <c r="U9032" i="12"/>
  <c r="U9033" i="12"/>
  <c r="U9034" i="12"/>
  <c r="U9035" i="12"/>
  <c r="U9036" i="12"/>
  <c r="U9037" i="12"/>
  <c r="U9038" i="12"/>
  <c r="U9039" i="12"/>
  <c r="U9040" i="12"/>
  <c r="U9041" i="12"/>
  <c r="U9042" i="12"/>
  <c r="U9043" i="12"/>
  <c r="U9044" i="12"/>
  <c r="U9045" i="12"/>
  <c r="U9046" i="12"/>
  <c r="U9047" i="12"/>
  <c r="U9048" i="12"/>
  <c r="U9049" i="12"/>
  <c r="U9050" i="12"/>
  <c r="U9051" i="12"/>
  <c r="U9052" i="12"/>
  <c r="U9053" i="12"/>
  <c r="U9054" i="12"/>
  <c r="U9055" i="12"/>
  <c r="U9056" i="12"/>
  <c r="U9057" i="12"/>
  <c r="U9058" i="12"/>
  <c r="U9059" i="12"/>
  <c r="U9060" i="12"/>
  <c r="U9061" i="12"/>
  <c r="U9062" i="12"/>
  <c r="U9063" i="12"/>
  <c r="U9064" i="12"/>
  <c r="U9065" i="12"/>
  <c r="U9066" i="12"/>
  <c r="U9067" i="12"/>
  <c r="U9068" i="12"/>
  <c r="U9069" i="12"/>
  <c r="U9070" i="12"/>
  <c r="U9071" i="12"/>
  <c r="U9072" i="12"/>
  <c r="U9073" i="12"/>
  <c r="U9074" i="12"/>
  <c r="U9075" i="12"/>
  <c r="U9076" i="12"/>
  <c r="U9077" i="12"/>
  <c r="U9078" i="12"/>
  <c r="U9079" i="12"/>
  <c r="U9080" i="12"/>
  <c r="U9081" i="12"/>
  <c r="U9082" i="12"/>
  <c r="U9083" i="12"/>
  <c r="U9084" i="12"/>
  <c r="U9085" i="12"/>
  <c r="U9086" i="12"/>
  <c r="U9087" i="12"/>
  <c r="U9088" i="12"/>
  <c r="U9089" i="12"/>
  <c r="U9090" i="12"/>
  <c r="U9091" i="12"/>
  <c r="U9092" i="12"/>
  <c r="U9093" i="12"/>
  <c r="U9094" i="12"/>
  <c r="U9095" i="12"/>
  <c r="U9096" i="12"/>
  <c r="U9097" i="12"/>
  <c r="U9098" i="12"/>
  <c r="U9099" i="12"/>
  <c r="U9100" i="12"/>
  <c r="U9101" i="12"/>
  <c r="U9102" i="12"/>
  <c r="U9103" i="12"/>
  <c r="U9104" i="12"/>
  <c r="U9105" i="12"/>
  <c r="U9106" i="12"/>
  <c r="U9107" i="12"/>
  <c r="U9108" i="12"/>
  <c r="U9109" i="12"/>
  <c r="U9110" i="12"/>
  <c r="U9111" i="12"/>
  <c r="U9112" i="12"/>
  <c r="U9113" i="12"/>
  <c r="U9114" i="12"/>
  <c r="U9115" i="12"/>
  <c r="U9116" i="12"/>
  <c r="U9117" i="12"/>
  <c r="U9118" i="12"/>
  <c r="U9119" i="12"/>
  <c r="U9120" i="12"/>
  <c r="U9121" i="12"/>
  <c r="U9122" i="12"/>
  <c r="U9123" i="12"/>
  <c r="U9124" i="12"/>
  <c r="U9125" i="12"/>
  <c r="U9126" i="12"/>
  <c r="U9127" i="12"/>
  <c r="U9128" i="12"/>
  <c r="U9129" i="12"/>
  <c r="U9130" i="12"/>
  <c r="U9131" i="12"/>
  <c r="U9132" i="12"/>
  <c r="U9133" i="12"/>
  <c r="U9134" i="12"/>
  <c r="U9135" i="12"/>
  <c r="U9136" i="12"/>
  <c r="U9137" i="12"/>
  <c r="U9138" i="12"/>
  <c r="U9139" i="12"/>
  <c r="U9140" i="12"/>
  <c r="U9141" i="12"/>
  <c r="U9142" i="12"/>
  <c r="U9143" i="12"/>
  <c r="U9144" i="12"/>
  <c r="U9145" i="12"/>
  <c r="U9146" i="12"/>
  <c r="U9147" i="12"/>
  <c r="U9148" i="12"/>
  <c r="U9149" i="12"/>
  <c r="U9150" i="12"/>
  <c r="U9151" i="12"/>
  <c r="U9152" i="12"/>
  <c r="U9153" i="12"/>
  <c r="U9154" i="12"/>
  <c r="U9155" i="12"/>
  <c r="U9156" i="12"/>
  <c r="U9157" i="12"/>
  <c r="U9158" i="12"/>
  <c r="U9159" i="12"/>
  <c r="U9160" i="12"/>
  <c r="U9161" i="12"/>
  <c r="U9162" i="12"/>
  <c r="U9163" i="12"/>
  <c r="U9164" i="12"/>
  <c r="U9165" i="12"/>
  <c r="U9166" i="12"/>
  <c r="U9167" i="12"/>
  <c r="U9168" i="12"/>
  <c r="U9169" i="12"/>
  <c r="U9170" i="12"/>
  <c r="U9171" i="12"/>
  <c r="U9172" i="12"/>
  <c r="U9173" i="12"/>
  <c r="U9174" i="12"/>
  <c r="U9175" i="12"/>
  <c r="U9176" i="12"/>
  <c r="U9177" i="12"/>
  <c r="U9178" i="12"/>
  <c r="U9179" i="12"/>
  <c r="U9180" i="12"/>
  <c r="U9181" i="12"/>
  <c r="U9182" i="12"/>
  <c r="U9183" i="12"/>
  <c r="U9184" i="12"/>
  <c r="U9185" i="12"/>
  <c r="U9186" i="12"/>
  <c r="U9187" i="12"/>
  <c r="U9188" i="12"/>
  <c r="U9189" i="12"/>
  <c r="U9190" i="12"/>
  <c r="U9191" i="12"/>
  <c r="U9192" i="12"/>
  <c r="U9193" i="12"/>
  <c r="U9194" i="12"/>
  <c r="U9195" i="12"/>
  <c r="U9196" i="12"/>
  <c r="U9197" i="12"/>
  <c r="U9198" i="12"/>
  <c r="U9199" i="12"/>
  <c r="U9200" i="12"/>
  <c r="U9201" i="12"/>
  <c r="U9202" i="12"/>
  <c r="U9203" i="12"/>
  <c r="U9204" i="12"/>
  <c r="U9205" i="12"/>
  <c r="U9206" i="12"/>
  <c r="U9207" i="12"/>
  <c r="U9208" i="12"/>
  <c r="U9209" i="12"/>
  <c r="U9210" i="12"/>
  <c r="U9211" i="12"/>
  <c r="U9212" i="12"/>
  <c r="U9213" i="12"/>
  <c r="U9214" i="12"/>
  <c r="U9215" i="12"/>
  <c r="U9216" i="12"/>
  <c r="U9217" i="12"/>
  <c r="U9218" i="12"/>
  <c r="U9219" i="12"/>
  <c r="U9220" i="12"/>
  <c r="U9221" i="12"/>
  <c r="U9222" i="12"/>
  <c r="U9223" i="12"/>
  <c r="U9224" i="12"/>
  <c r="U9225" i="12"/>
  <c r="U9226" i="12"/>
  <c r="U9227" i="12"/>
  <c r="U9228" i="12"/>
  <c r="U9229" i="12"/>
  <c r="U9230" i="12"/>
  <c r="U9231" i="12"/>
  <c r="U9232" i="12"/>
  <c r="U9233" i="12"/>
  <c r="U9234" i="12"/>
  <c r="U9235" i="12"/>
  <c r="U9236" i="12"/>
  <c r="U9237" i="12"/>
  <c r="U9238" i="12"/>
  <c r="U9239" i="12"/>
  <c r="U9240" i="12"/>
  <c r="U9241" i="12"/>
  <c r="U9242" i="12"/>
  <c r="U9243" i="12"/>
  <c r="U9244" i="12"/>
  <c r="U9245" i="12"/>
  <c r="U9246" i="12"/>
  <c r="U9247" i="12"/>
  <c r="U9248" i="12"/>
  <c r="U9249" i="12"/>
  <c r="U9250" i="12"/>
  <c r="U9251" i="12"/>
  <c r="U9252" i="12"/>
  <c r="U9253" i="12"/>
  <c r="U9254" i="12"/>
  <c r="U9255" i="12"/>
  <c r="U9256" i="12"/>
  <c r="U9257" i="12"/>
  <c r="U9258" i="12"/>
  <c r="U9259" i="12"/>
  <c r="U9260" i="12"/>
  <c r="U9261" i="12"/>
  <c r="U9262" i="12"/>
  <c r="U9263" i="12"/>
  <c r="U9264" i="12"/>
  <c r="U9265" i="12"/>
  <c r="U9266" i="12"/>
  <c r="U9267" i="12"/>
  <c r="U9268" i="12"/>
  <c r="U9269" i="12"/>
  <c r="U9270" i="12"/>
  <c r="U9271" i="12"/>
  <c r="U9272" i="12"/>
  <c r="U9273" i="12"/>
  <c r="U9274" i="12"/>
  <c r="U9275" i="12"/>
  <c r="U9276" i="12"/>
  <c r="U9277" i="12"/>
  <c r="U9278" i="12"/>
  <c r="U9279" i="12"/>
  <c r="U9280" i="12"/>
  <c r="U9281" i="12"/>
  <c r="U9282" i="12"/>
  <c r="U9283" i="12"/>
  <c r="U9284" i="12"/>
  <c r="U9285" i="12"/>
  <c r="U9286" i="12"/>
  <c r="U9287" i="12"/>
  <c r="U9288" i="12"/>
  <c r="U9289" i="12"/>
  <c r="U9290" i="12"/>
  <c r="U9291" i="12"/>
  <c r="U9292" i="12"/>
  <c r="U9293" i="12"/>
  <c r="U9294" i="12"/>
  <c r="U9295" i="12"/>
  <c r="U9296" i="12"/>
  <c r="U9297" i="12"/>
  <c r="U9298" i="12"/>
  <c r="U9299" i="12"/>
  <c r="U9300" i="12"/>
  <c r="U9301" i="12"/>
  <c r="U9302" i="12"/>
  <c r="U9303" i="12"/>
  <c r="U9304" i="12"/>
  <c r="U9305" i="12"/>
  <c r="U9306" i="12"/>
  <c r="U9307" i="12"/>
  <c r="U9308" i="12"/>
  <c r="U9309" i="12"/>
  <c r="U9310" i="12"/>
  <c r="U9311" i="12"/>
  <c r="U9312" i="12"/>
  <c r="U9313" i="12"/>
  <c r="U9314" i="12"/>
  <c r="U9315" i="12"/>
  <c r="U9316" i="12"/>
  <c r="U9317" i="12"/>
  <c r="U9318" i="12"/>
  <c r="U9319" i="12"/>
  <c r="U9320" i="12"/>
  <c r="U9321" i="12"/>
  <c r="U9322" i="12"/>
  <c r="U9323" i="12"/>
  <c r="U9324" i="12"/>
  <c r="U9325" i="12"/>
  <c r="U9326" i="12"/>
  <c r="U9327" i="12"/>
  <c r="U9328" i="12"/>
  <c r="U9329" i="12"/>
  <c r="U9330" i="12"/>
  <c r="U9331" i="12"/>
  <c r="U9332" i="12"/>
  <c r="U9333" i="12"/>
  <c r="U9334" i="12"/>
  <c r="U9335" i="12"/>
  <c r="U9336" i="12"/>
  <c r="U9337" i="12"/>
  <c r="U9338" i="12"/>
  <c r="U9339" i="12"/>
  <c r="U9340" i="12"/>
  <c r="U9341" i="12"/>
  <c r="U9342" i="12"/>
  <c r="U9343" i="12"/>
  <c r="U9344" i="12"/>
  <c r="U9345" i="12"/>
  <c r="U9346" i="12"/>
  <c r="U9347" i="12"/>
  <c r="U9348" i="12"/>
  <c r="U9349" i="12"/>
  <c r="U9350" i="12"/>
  <c r="U9351" i="12"/>
  <c r="U9352" i="12"/>
  <c r="U9353" i="12"/>
  <c r="U9354" i="12"/>
  <c r="U9355" i="12"/>
  <c r="U9356" i="12"/>
  <c r="U9357" i="12"/>
  <c r="U9358" i="12"/>
  <c r="U9359" i="12"/>
  <c r="U9360" i="12"/>
  <c r="U9361" i="12"/>
  <c r="U9362" i="12"/>
  <c r="U9363" i="12"/>
  <c r="U9364" i="12"/>
  <c r="U9365" i="12"/>
  <c r="U9366" i="12"/>
  <c r="U9367" i="12"/>
  <c r="U9368" i="12"/>
  <c r="U9369" i="12"/>
  <c r="U9370" i="12"/>
  <c r="U9371" i="12"/>
  <c r="U9372" i="12"/>
  <c r="U9373" i="12"/>
  <c r="U9374" i="12"/>
  <c r="U9375" i="12"/>
  <c r="U9376" i="12"/>
  <c r="U9377" i="12"/>
  <c r="U9378" i="12"/>
  <c r="U9379" i="12"/>
  <c r="U9380" i="12"/>
  <c r="U9381" i="12"/>
  <c r="U9382" i="12"/>
  <c r="U9383" i="12"/>
  <c r="U9384" i="12"/>
  <c r="U9385" i="12"/>
  <c r="U9386" i="12"/>
  <c r="U9387" i="12"/>
  <c r="U9388" i="12"/>
  <c r="U9389" i="12"/>
  <c r="U9390" i="12"/>
  <c r="U9391" i="12"/>
  <c r="U9392" i="12"/>
  <c r="U9393" i="12"/>
  <c r="U9394" i="12"/>
  <c r="U9395" i="12"/>
  <c r="U9396" i="12"/>
  <c r="U9397" i="12"/>
  <c r="U9398" i="12"/>
  <c r="U9399" i="12"/>
  <c r="U9400" i="12"/>
  <c r="U9401" i="12"/>
  <c r="U9402" i="12"/>
  <c r="U9403" i="12"/>
  <c r="U9404" i="12"/>
  <c r="U9405" i="12"/>
  <c r="U9406" i="12"/>
  <c r="U9407" i="12"/>
  <c r="U9408" i="12"/>
  <c r="U9409" i="12"/>
  <c r="U9410" i="12"/>
  <c r="U9411" i="12"/>
  <c r="U9412" i="12"/>
  <c r="U9413" i="12"/>
  <c r="U9414" i="12"/>
  <c r="U9415" i="12"/>
  <c r="U9416" i="12"/>
  <c r="U9417" i="12"/>
  <c r="U9418" i="12"/>
  <c r="U9419" i="12"/>
  <c r="U9420" i="12"/>
  <c r="U9421" i="12"/>
  <c r="U9422" i="12"/>
  <c r="U9423" i="12"/>
  <c r="U9424" i="12"/>
  <c r="U9425" i="12"/>
  <c r="U9426" i="12"/>
  <c r="U9427" i="12"/>
  <c r="U9428" i="12"/>
  <c r="U9429" i="12"/>
  <c r="U9430" i="12"/>
  <c r="U9431" i="12"/>
  <c r="U9432" i="12"/>
  <c r="U9433" i="12"/>
  <c r="U9434" i="12"/>
  <c r="U9435" i="12"/>
  <c r="U9436" i="12"/>
  <c r="U9437" i="12"/>
  <c r="U9438" i="12"/>
  <c r="U9439" i="12"/>
  <c r="U9440" i="12"/>
  <c r="U9441" i="12"/>
  <c r="U9442" i="12"/>
  <c r="U9443" i="12"/>
  <c r="U9444" i="12"/>
  <c r="U9445" i="12"/>
  <c r="U9446" i="12"/>
  <c r="U9447" i="12"/>
  <c r="U9448" i="12"/>
  <c r="U9449" i="12"/>
  <c r="U9450" i="12"/>
  <c r="U9451" i="12"/>
  <c r="U9452" i="12"/>
  <c r="U9453" i="12"/>
  <c r="U9454" i="12"/>
  <c r="U9455" i="12"/>
  <c r="U9456" i="12"/>
  <c r="U9457" i="12"/>
  <c r="U9458" i="12"/>
  <c r="U9459" i="12"/>
  <c r="U9460" i="12"/>
  <c r="U9461" i="12"/>
  <c r="U9462" i="12"/>
  <c r="U9463" i="12"/>
  <c r="U9464" i="12"/>
  <c r="U9465" i="12"/>
  <c r="U9466" i="12"/>
  <c r="U9467" i="12"/>
  <c r="U9468" i="12"/>
  <c r="U9469" i="12"/>
  <c r="U9470" i="12"/>
  <c r="U9471" i="12"/>
  <c r="U9472" i="12"/>
  <c r="U9473" i="12"/>
  <c r="U9474" i="12"/>
  <c r="U9475" i="12"/>
  <c r="U9476" i="12"/>
  <c r="U9477" i="12"/>
  <c r="U9478" i="12"/>
  <c r="U9479" i="12"/>
  <c r="U9480" i="12"/>
  <c r="U9481" i="12"/>
  <c r="U9482" i="12"/>
  <c r="U9483" i="12"/>
  <c r="U9484" i="12"/>
  <c r="U9485" i="12"/>
  <c r="U9486" i="12"/>
  <c r="U9487" i="12"/>
  <c r="U9488" i="12"/>
  <c r="U9489" i="12"/>
  <c r="U9490" i="12"/>
  <c r="U9491" i="12"/>
  <c r="U9492" i="12"/>
  <c r="U9493" i="12"/>
  <c r="U9494" i="12"/>
  <c r="U9495" i="12"/>
  <c r="U9496" i="12"/>
  <c r="U9497" i="12"/>
  <c r="U9498" i="12"/>
  <c r="U9499" i="12"/>
  <c r="U9500" i="12"/>
  <c r="U9501" i="12"/>
  <c r="U9502" i="12"/>
  <c r="U9503" i="12"/>
  <c r="U9504" i="12"/>
  <c r="U9505" i="12"/>
  <c r="U9506" i="12"/>
  <c r="U9507" i="12"/>
  <c r="U9508" i="12"/>
  <c r="U9509" i="12"/>
  <c r="U9510" i="12"/>
  <c r="U9511" i="12"/>
  <c r="U9512" i="12"/>
  <c r="U9513" i="12"/>
  <c r="U9514" i="12"/>
  <c r="U9515" i="12"/>
  <c r="U9516" i="12"/>
  <c r="U9517" i="12"/>
  <c r="U9518" i="12"/>
  <c r="U9519" i="12"/>
  <c r="U9520" i="12"/>
  <c r="U9521" i="12"/>
  <c r="U9522" i="12"/>
  <c r="U9523" i="12"/>
  <c r="U9524" i="12"/>
  <c r="U9525" i="12"/>
  <c r="U9526" i="12"/>
  <c r="U9527" i="12"/>
  <c r="U9528" i="12"/>
  <c r="U9529" i="12"/>
  <c r="U9530" i="12"/>
  <c r="U9531" i="12"/>
  <c r="U9532" i="12"/>
  <c r="U9533" i="12"/>
  <c r="U9534" i="12"/>
  <c r="U9535" i="12"/>
  <c r="U9536" i="12"/>
  <c r="U9537" i="12"/>
  <c r="U9538" i="12"/>
  <c r="U9539" i="12"/>
  <c r="U9540" i="12"/>
  <c r="U9541" i="12"/>
  <c r="U9542" i="12"/>
  <c r="U9543" i="12"/>
  <c r="U9544" i="12"/>
  <c r="U9545" i="12"/>
  <c r="U9546" i="12"/>
  <c r="U9547" i="12"/>
  <c r="U9548" i="12"/>
  <c r="U9549" i="12"/>
  <c r="U9550" i="12"/>
  <c r="U9551" i="12"/>
  <c r="U9552" i="12"/>
  <c r="U9553" i="12"/>
  <c r="U9554" i="12"/>
  <c r="U9555" i="12"/>
  <c r="U9556" i="12"/>
  <c r="U9557" i="12"/>
  <c r="U9558" i="12"/>
  <c r="U9559" i="12"/>
  <c r="U9560" i="12"/>
  <c r="U9561" i="12"/>
  <c r="U9562" i="12"/>
  <c r="U9563" i="12"/>
  <c r="U9564" i="12"/>
  <c r="U9565" i="12"/>
  <c r="U9566" i="12"/>
  <c r="U9567" i="12"/>
  <c r="U9568" i="12"/>
  <c r="U9569" i="12"/>
  <c r="U9570" i="12"/>
  <c r="U9571" i="12"/>
  <c r="U9572" i="12"/>
  <c r="U9573" i="12"/>
  <c r="U9574" i="12"/>
  <c r="U9575" i="12"/>
  <c r="U9576" i="12"/>
  <c r="U9577" i="12"/>
  <c r="U9578" i="12"/>
  <c r="U9579" i="12"/>
  <c r="U9580" i="12"/>
  <c r="U9581" i="12"/>
  <c r="U9582" i="12"/>
  <c r="U9583" i="12"/>
  <c r="U9584" i="12"/>
  <c r="U9585" i="12"/>
  <c r="U9586" i="12"/>
  <c r="U9587" i="12"/>
  <c r="U9588" i="12"/>
  <c r="U9589" i="12"/>
  <c r="U9590" i="12"/>
  <c r="U9591" i="12"/>
  <c r="U9592" i="12"/>
  <c r="U9593" i="12"/>
  <c r="U9594" i="12"/>
  <c r="U9595" i="12"/>
  <c r="U9596" i="12"/>
  <c r="U9597" i="12"/>
  <c r="U9598" i="12"/>
  <c r="U9599" i="12"/>
  <c r="U9600" i="12"/>
  <c r="U9601" i="12"/>
  <c r="U9602" i="12"/>
  <c r="U9603" i="12"/>
  <c r="U9604" i="12"/>
  <c r="U9605" i="12"/>
  <c r="U9606" i="12"/>
  <c r="U9607" i="12"/>
  <c r="U9608" i="12"/>
  <c r="U9609" i="12"/>
  <c r="U9610" i="12"/>
  <c r="U9611" i="12"/>
  <c r="U9612" i="12"/>
  <c r="U9613" i="12"/>
  <c r="U9614" i="12"/>
  <c r="U9615" i="12"/>
  <c r="U9616" i="12"/>
  <c r="U9617" i="12"/>
  <c r="U9618" i="12"/>
  <c r="U9619" i="12"/>
  <c r="U9620" i="12"/>
  <c r="U9621" i="12"/>
  <c r="U9622" i="12"/>
  <c r="U9623" i="12"/>
  <c r="U9624" i="12"/>
  <c r="U9625" i="12"/>
  <c r="U9626" i="12"/>
  <c r="U9627" i="12"/>
  <c r="U9628" i="12"/>
  <c r="U9629" i="12"/>
  <c r="U9630" i="12"/>
  <c r="U9631" i="12"/>
  <c r="U9632" i="12"/>
  <c r="U9633" i="12"/>
  <c r="U9634" i="12"/>
  <c r="U9635" i="12"/>
  <c r="U9636" i="12"/>
  <c r="U9637" i="12"/>
  <c r="U9638" i="12"/>
  <c r="U9639" i="12"/>
  <c r="U9640" i="12"/>
  <c r="U9641" i="12"/>
  <c r="U9642" i="12"/>
  <c r="U9643" i="12"/>
  <c r="U9644" i="12"/>
  <c r="U9645" i="12"/>
  <c r="U9646" i="12"/>
  <c r="U9647" i="12"/>
  <c r="U9648" i="12"/>
  <c r="U9649" i="12"/>
  <c r="U9650" i="12"/>
  <c r="U9651" i="12"/>
  <c r="U9652" i="12"/>
  <c r="U9653" i="12"/>
  <c r="U9654" i="12"/>
  <c r="U9655" i="12"/>
  <c r="U9656" i="12"/>
  <c r="U9657" i="12"/>
  <c r="U9658" i="12"/>
  <c r="U9659" i="12"/>
  <c r="U9660" i="12"/>
  <c r="U9661" i="12"/>
  <c r="U9662" i="12"/>
  <c r="U9663" i="12"/>
  <c r="U9664" i="12"/>
  <c r="U9665" i="12"/>
  <c r="U9666" i="12"/>
  <c r="U9667" i="12"/>
  <c r="U9668" i="12"/>
  <c r="U9669" i="12"/>
  <c r="U9670" i="12"/>
  <c r="U9671" i="12"/>
  <c r="U9672" i="12"/>
  <c r="U9673" i="12"/>
  <c r="U9674" i="12"/>
  <c r="U9675" i="12"/>
  <c r="U9676" i="12"/>
  <c r="U9677" i="12"/>
  <c r="U9678" i="12"/>
  <c r="U9679" i="12"/>
  <c r="U9680" i="12"/>
  <c r="U9681" i="12"/>
  <c r="U9682" i="12"/>
  <c r="U9683" i="12"/>
  <c r="U9684" i="12"/>
  <c r="U9685" i="12"/>
  <c r="U9686" i="12"/>
  <c r="U9687" i="12"/>
  <c r="U9688" i="12"/>
  <c r="U9689" i="12"/>
  <c r="U9690" i="12"/>
  <c r="U9691" i="12"/>
  <c r="U9692" i="12"/>
  <c r="U9693" i="12"/>
  <c r="U9694" i="12"/>
  <c r="U9695" i="12"/>
  <c r="U9696" i="12"/>
  <c r="U9697" i="12"/>
  <c r="U9698" i="12"/>
  <c r="U9699" i="12"/>
  <c r="U9700" i="12"/>
  <c r="U9701" i="12"/>
  <c r="U9702" i="12"/>
  <c r="U9703" i="12"/>
  <c r="U9704" i="12"/>
  <c r="U9705" i="12"/>
  <c r="U9706" i="12"/>
  <c r="U9707" i="12"/>
  <c r="U9708" i="12"/>
  <c r="U9709" i="12"/>
  <c r="U9710" i="12"/>
  <c r="U9711" i="12"/>
  <c r="U9712" i="12"/>
  <c r="U9713" i="12"/>
  <c r="U9714" i="12"/>
  <c r="U9715" i="12"/>
  <c r="U9716" i="12"/>
  <c r="U9717" i="12"/>
  <c r="U9718" i="12"/>
  <c r="U9719" i="12"/>
  <c r="U9720" i="12"/>
  <c r="U9721" i="12"/>
  <c r="U9722" i="12"/>
  <c r="U9723" i="12"/>
  <c r="U9724" i="12"/>
  <c r="U9725" i="12"/>
  <c r="U9726" i="12"/>
  <c r="U9727" i="12"/>
  <c r="U9728" i="12"/>
  <c r="U9729" i="12"/>
  <c r="U9730" i="12"/>
  <c r="U9731" i="12"/>
  <c r="U9732" i="12"/>
  <c r="U9733" i="12"/>
  <c r="U9734" i="12"/>
  <c r="U9735" i="12"/>
  <c r="U9736" i="12"/>
  <c r="U9737" i="12"/>
  <c r="U9738" i="12"/>
  <c r="U9739" i="12"/>
  <c r="U9740" i="12"/>
  <c r="U9741" i="12"/>
  <c r="U9742" i="12"/>
  <c r="U9743" i="12"/>
  <c r="U9744" i="12"/>
  <c r="U9745" i="12"/>
  <c r="U9746" i="12"/>
  <c r="U9747" i="12"/>
  <c r="U9748" i="12"/>
  <c r="U9749" i="12"/>
  <c r="U9750" i="12"/>
  <c r="U9751" i="12"/>
  <c r="U9752" i="12"/>
  <c r="U9753" i="12"/>
  <c r="U9754" i="12"/>
  <c r="U9755" i="12"/>
  <c r="U9756" i="12"/>
  <c r="U9757" i="12"/>
  <c r="U9758" i="12"/>
  <c r="U9759" i="12"/>
  <c r="U9760" i="12"/>
  <c r="U9761" i="12"/>
  <c r="U9762" i="12"/>
  <c r="U9763" i="12"/>
  <c r="U9764" i="12"/>
  <c r="U9765" i="12"/>
  <c r="U9766" i="12"/>
  <c r="U9767" i="12"/>
  <c r="U9768" i="12"/>
  <c r="U9769" i="12"/>
  <c r="U9770" i="12"/>
  <c r="U9771" i="12"/>
  <c r="U9772" i="12"/>
  <c r="U9773" i="12"/>
  <c r="U9774" i="12"/>
  <c r="U9775" i="12"/>
  <c r="U9776" i="12"/>
  <c r="U9777" i="12"/>
  <c r="U9778" i="12"/>
  <c r="U9779" i="12"/>
  <c r="U9780" i="12"/>
  <c r="U9781" i="12"/>
  <c r="U9782" i="12"/>
  <c r="U9783" i="12"/>
  <c r="U9784" i="12"/>
  <c r="U9785" i="12"/>
  <c r="U9786" i="12"/>
  <c r="U9787" i="12"/>
  <c r="U9788" i="12"/>
  <c r="U9789" i="12"/>
  <c r="U9790" i="12"/>
  <c r="U9791" i="12"/>
  <c r="U9792" i="12"/>
  <c r="U9793" i="12"/>
  <c r="U9794" i="12"/>
  <c r="U9795" i="12"/>
  <c r="U9796" i="12"/>
  <c r="U9797" i="12"/>
  <c r="U9798" i="12"/>
  <c r="U9799" i="12"/>
  <c r="U9800" i="12"/>
  <c r="U9801" i="12"/>
  <c r="U9802" i="12"/>
  <c r="U9803" i="12"/>
  <c r="U9804" i="12"/>
  <c r="U9805" i="12"/>
  <c r="U9806" i="12"/>
  <c r="U9807" i="12"/>
  <c r="U9808" i="12"/>
  <c r="U9809" i="12"/>
  <c r="U9810" i="12"/>
  <c r="U9811" i="12"/>
  <c r="U9812" i="12"/>
  <c r="U9813" i="12"/>
  <c r="U9814" i="12"/>
  <c r="U9815" i="12"/>
  <c r="U9816" i="12"/>
  <c r="U9817" i="12"/>
  <c r="U9818" i="12"/>
  <c r="U9819" i="12"/>
  <c r="U9820" i="12"/>
  <c r="U9821" i="12"/>
  <c r="U9822" i="12"/>
  <c r="U9823" i="12"/>
  <c r="U9824" i="12"/>
  <c r="U9825" i="12"/>
  <c r="U9826" i="12"/>
  <c r="U9827" i="12"/>
  <c r="U9828" i="12"/>
  <c r="U9829" i="12"/>
  <c r="U9830" i="12"/>
  <c r="U9831" i="12"/>
  <c r="U9832" i="12"/>
  <c r="U9833" i="12"/>
  <c r="U9834" i="12"/>
  <c r="U9835" i="12"/>
  <c r="U9836" i="12"/>
  <c r="U9837" i="12"/>
  <c r="U9838" i="12"/>
  <c r="U9839" i="12"/>
  <c r="U9840" i="12"/>
  <c r="U9841" i="12"/>
  <c r="U9842" i="12"/>
  <c r="U9843" i="12"/>
  <c r="U9844" i="12"/>
  <c r="U9845" i="12"/>
  <c r="U9846" i="12"/>
  <c r="U9847" i="12"/>
  <c r="U9848" i="12"/>
  <c r="U9849" i="12"/>
  <c r="U9850" i="12"/>
  <c r="U9851" i="12"/>
  <c r="U9852" i="12"/>
  <c r="U9853" i="12"/>
  <c r="U9854" i="12"/>
  <c r="U9855" i="12"/>
  <c r="U9856" i="12"/>
  <c r="U9857" i="12"/>
  <c r="U9858" i="12"/>
  <c r="U9859" i="12"/>
  <c r="U9860" i="12"/>
  <c r="U9861" i="12"/>
  <c r="U9862" i="12"/>
  <c r="U9863" i="12"/>
  <c r="U9864" i="12"/>
  <c r="U9865" i="12"/>
  <c r="U9866" i="12"/>
  <c r="U9867" i="12"/>
  <c r="U9868" i="12"/>
  <c r="U9869" i="12"/>
  <c r="U9870" i="12"/>
  <c r="U9871" i="12"/>
  <c r="U9872" i="12"/>
  <c r="U9873" i="12"/>
  <c r="U9874" i="12"/>
  <c r="U9875" i="12"/>
  <c r="U9876" i="12"/>
  <c r="U9877" i="12"/>
  <c r="U9878" i="12"/>
  <c r="U9879" i="12"/>
  <c r="U9880" i="12"/>
  <c r="U9881" i="12"/>
  <c r="U9882" i="12"/>
  <c r="U9883" i="12"/>
  <c r="U9884" i="12"/>
  <c r="U9885" i="12"/>
  <c r="U9886" i="12"/>
  <c r="U9887" i="12"/>
  <c r="U9888" i="12"/>
  <c r="U9889" i="12"/>
  <c r="U9890" i="12"/>
  <c r="U9891" i="12"/>
  <c r="U9892" i="12"/>
  <c r="U9893" i="12"/>
  <c r="U9894" i="12"/>
  <c r="U9895" i="12"/>
  <c r="U9896" i="12"/>
  <c r="U9897" i="12"/>
  <c r="U9898" i="12"/>
  <c r="U9899" i="12"/>
  <c r="U9900" i="12"/>
  <c r="U9901" i="12"/>
  <c r="U9902" i="12"/>
  <c r="U9903" i="12"/>
  <c r="U9904" i="12"/>
  <c r="U9905" i="12"/>
  <c r="U9906" i="12"/>
  <c r="U9907" i="12"/>
  <c r="U9908" i="12"/>
  <c r="U9909" i="12"/>
  <c r="U9910" i="12"/>
  <c r="U9911" i="12"/>
  <c r="U9912" i="12"/>
  <c r="U9913" i="12"/>
  <c r="U9914" i="12"/>
  <c r="U9915" i="12"/>
  <c r="U9916" i="12"/>
  <c r="U9917" i="12"/>
  <c r="U9918" i="12"/>
  <c r="U9919" i="12"/>
  <c r="U9920" i="12"/>
  <c r="U9921" i="12"/>
  <c r="U9922" i="12"/>
  <c r="U9923" i="12"/>
  <c r="U9924" i="12"/>
  <c r="U9925" i="12"/>
  <c r="U9926" i="12"/>
  <c r="U9927" i="12"/>
  <c r="U9928" i="12"/>
  <c r="U9929" i="12"/>
  <c r="U9930" i="12"/>
  <c r="U9931" i="12"/>
  <c r="U9932" i="12"/>
  <c r="U9933" i="12"/>
  <c r="U9934" i="12"/>
  <c r="U9935" i="12"/>
  <c r="U9936" i="12"/>
  <c r="U9937" i="12"/>
  <c r="U9938" i="12"/>
  <c r="U9939" i="12"/>
  <c r="U9940" i="12"/>
  <c r="U9941" i="12"/>
  <c r="U9942" i="12"/>
  <c r="U9943" i="12"/>
  <c r="U9944" i="12"/>
  <c r="U9945" i="12"/>
  <c r="U9946" i="12"/>
  <c r="U9947" i="12"/>
  <c r="U9948" i="12"/>
  <c r="U9949" i="12"/>
  <c r="U9950" i="12"/>
  <c r="U9951" i="12"/>
  <c r="U9952" i="12"/>
  <c r="U9953" i="12"/>
  <c r="U9954" i="12"/>
  <c r="U9955" i="12"/>
  <c r="U9956" i="12"/>
  <c r="U9957" i="12"/>
  <c r="U9958" i="12"/>
  <c r="U9959" i="12"/>
  <c r="U9960" i="12"/>
  <c r="U9961" i="12"/>
  <c r="U9962" i="12"/>
  <c r="U9963" i="12"/>
  <c r="U9964" i="12"/>
  <c r="U9965" i="12"/>
  <c r="U9966" i="12"/>
  <c r="U9967" i="12"/>
  <c r="U9968" i="12"/>
  <c r="U9969" i="12"/>
  <c r="U9970" i="12"/>
  <c r="U9971" i="12"/>
  <c r="U9972" i="12"/>
  <c r="U9973" i="12"/>
  <c r="U9974" i="12"/>
  <c r="U9975" i="12"/>
  <c r="U9976" i="12"/>
  <c r="U9977" i="12"/>
  <c r="U9978" i="12"/>
  <c r="U9979" i="12"/>
  <c r="U9980" i="12"/>
  <c r="U9981" i="12"/>
  <c r="U9982" i="12"/>
  <c r="U9983" i="12"/>
  <c r="U9984" i="12"/>
  <c r="U9985" i="12"/>
  <c r="U9986" i="12"/>
  <c r="U9987" i="12"/>
  <c r="U9988" i="12"/>
  <c r="U9989" i="12"/>
  <c r="U9990" i="12"/>
  <c r="U9991" i="12"/>
  <c r="U9992" i="12"/>
  <c r="U9993" i="12"/>
  <c r="U9994" i="12"/>
  <c r="U9995" i="12"/>
  <c r="U9996" i="12"/>
  <c r="U9997" i="12"/>
  <c r="U9998" i="12"/>
  <c r="U9999" i="12"/>
  <c r="U10000" i="12"/>
  <c r="U10001" i="12"/>
  <c r="U10002" i="12"/>
  <c r="U5" i="12"/>
  <c r="P9848" i="5" l="1"/>
  <c r="O9848" i="5" s="1"/>
  <c r="P9944" i="5"/>
  <c r="O9944" i="5" s="1"/>
  <c r="P9996" i="5"/>
  <c r="O9996" i="5" s="1"/>
  <c r="P9980" i="5"/>
  <c r="O9980" i="5" s="1"/>
  <c r="P9956" i="5"/>
  <c r="O9956" i="5" s="1"/>
  <c r="P9932" i="5"/>
  <c r="O9932" i="5" s="1"/>
  <c r="P9908" i="5"/>
  <c r="O9908" i="5" s="1"/>
  <c r="P9884" i="5"/>
  <c r="O9884" i="5" s="1"/>
  <c r="P9860" i="5"/>
  <c r="O9860" i="5" s="1"/>
  <c r="P9836" i="5"/>
  <c r="O9836" i="5" s="1"/>
  <c r="P9812" i="5"/>
  <c r="O9812" i="5" s="1"/>
  <c r="P9796" i="5"/>
  <c r="O9796" i="5" s="1"/>
  <c r="P9772" i="5"/>
  <c r="O9772" i="5" s="1"/>
  <c r="P9748" i="5"/>
  <c r="O9748" i="5" s="1"/>
  <c r="P9724" i="5"/>
  <c r="O9724" i="5" s="1"/>
  <c r="P9708" i="5"/>
  <c r="O9708" i="5" s="1"/>
  <c r="P9684" i="5"/>
  <c r="O9684" i="5" s="1"/>
  <c r="P9660" i="5"/>
  <c r="O9660" i="5" s="1"/>
  <c r="P9636" i="5"/>
  <c r="O9636" i="5" s="1"/>
  <c r="P9532" i="5"/>
  <c r="O9532" i="5" s="1"/>
  <c r="P9508" i="5"/>
  <c r="O9508" i="5" s="1"/>
  <c r="P9475" i="5"/>
  <c r="O9475" i="5" s="1"/>
  <c r="P9439" i="5"/>
  <c r="O9439" i="5" s="1"/>
  <c r="P9421" i="5"/>
  <c r="O9421" i="5" s="1"/>
  <c r="P9393" i="5"/>
  <c r="O9393" i="5" s="1"/>
  <c r="P9357" i="5"/>
  <c r="O9357" i="5" s="1"/>
  <c r="P9329" i="5"/>
  <c r="O9329" i="5" s="1"/>
  <c r="P9302" i="5"/>
  <c r="O9302" i="5" s="1"/>
  <c r="P9265" i="5"/>
  <c r="O9265" i="5" s="1"/>
  <c r="P9229" i="5"/>
  <c r="O9229" i="5" s="1"/>
  <c r="P9201" i="5"/>
  <c r="O9201" i="5" s="1"/>
  <c r="P9174" i="5"/>
  <c r="O9174" i="5" s="1"/>
  <c r="P9136" i="5"/>
  <c r="O9136" i="5" s="1"/>
  <c r="P9104" i="5"/>
  <c r="O9104" i="5" s="1"/>
  <c r="P9061" i="5"/>
  <c r="O9061" i="5" s="1"/>
  <c r="P9025" i="5"/>
  <c r="O9025" i="5" s="1"/>
  <c r="P9004" i="5"/>
  <c r="O9004" i="5" s="1"/>
  <c r="P9012" i="5"/>
  <c r="O9012" i="5" s="1"/>
  <c r="P9020" i="5"/>
  <c r="O9020" i="5" s="1"/>
  <c r="P9028" i="5"/>
  <c r="O9028" i="5" s="1"/>
  <c r="P9036" i="5"/>
  <c r="O9036" i="5" s="1"/>
  <c r="P9044" i="5"/>
  <c r="O9044" i="5" s="1"/>
  <c r="P9052" i="5"/>
  <c r="O9052" i="5" s="1"/>
  <c r="P9060" i="5"/>
  <c r="O9060" i="5" s="1"/>
  <c r="P9068" i="5"/>
  <c r="O9068" i="5" s="1"/>
  <c r="P9076" i="5"/>
  <c r="O9076" i="5" s="1"/>
  <c r="P9084" i="5"/>
  <c r="O9084" i="5" s="1"/>
  <c r="P9092" i="5"/>
  <c r="O9092" i="5" s="1"/>
  <c r="P9100" i="5"/>
  <c r="O9100" i="5" s="1"/>
  <c r="P9108" i="5"/>
  <c r="O9108" i="5" s="1"/>
  <c r="P9116" i="5"/>
  <c r="O9116" i="5" s="1"/>
  <c r="P9124" i="5"/>
  <c r="O9124" i="5" s="1"/>
  <c r="P9132" i="5"/>
  <c r="O9132" i="5" s="1"/>
  <c r="P9140" i="5"/>
  <c r="O9140" i="5" s="1"/>
  <c r="P9148" i="5"/>
  <c r="O9148" i="5" s="1"/>
  <c r="P9156" i="5"/>
  <c r="O9156" i="5" s="1"/>
  <c r="P9164" i="5"/>
  <c r="O9164" i="5" s="1"/>
  <c r="P9172" i="5"/>
  <c r="O9172" i="5" s="1"/>
  <c r="P9180" i="5"/>
  <c r="O9180" i="5" s="1"/>
  <c r="P9188" i="5"/>
  <c r="O9188" i="5" s="1"/>
  <c r="P9196" i="5"/>
  <c r="O9196" i="5" s="1"/>
  <c r="P9204" i="5"/>
  <c r="O9204" i="5" s="1"/>
  <c r="P9212" i="5"/>
  <c r="O9212" i="5" s="1"/>
  <c r="P9220" i="5"/>
  <c r="O9220" i="5" s="1"/>
  <c r="P9228" i="5"/>
  <c r="O9228" i="5" s="1"/>
  <c r="P9236" i="5"/>
  <c r="O9236" i="5" s="1"/>
  <c r="P9244" i="5"/>
  <c r="O9244" i="5" s="1"/>
  <c r="P9252" i="5"/>
  <c r="O9252" i="5" s="1"/>
  <c r="P9260" i="5"/>
  <c r="O9260" i="5" s="1"/>
  <c r="P9268" i="5"/>
  <c r="O9268" i="5" s="1"/>
  <c r="P9276" i="5"/>
  <c r="O9276" i="5" s="1"/>
  <c r="P9284" i="5"/>
  <c r="O9284" i="5" s="1"/>
  <c r="P9292" i="5"/>
  <c r="O9292" i="5" s="1"/>
  <c r="P9300" i="5"/>
  <c r="O9300" i="5" s="1"/>
  <c r="P9308" i="5"/>
  <c r="O9308" i="5" s="1"/>
  <c r="P9316" i="5"/>
  <c r="O9316" i="5" s="1"/>
  <c r="P9324" i="5"/>
  <c r="O9324" i="5" s="1"/>
  <c r="P9332" i="5"/>
  <c r="O9332" i="5" s="1"/>
  <c r="P9340" i="5"/>
  <c r="O9340" i="5" s="1"/>
  <c r="P9348" i="5"/>
  <c r="O9348" i="5" s="1"/>
  <c r="P9356" i="5"/>
  <c r="O9356" i="5" s="1"/>
  <c r="P9364" i="5"/>
  <c r="O9364" i="5" s="1"/>
  <c r="P9372" i="5"/>
  <c r="O9372" i="5" s="1"/>
  <c r="P9380" i="5"/>
  <c r="O9380" i="5" s="1"/>
  <c r="P9388" i="5"/>
  <c r="O9388" i="5" s="1"/>
  <c r="P9396" i="5"/>
  <c r="O9396" i="5" s="1"/>
  <c r="P9404" i="5"/>
  <c r="O9404" i="5" s="1"/>
  <c r="P9412" i="5"/>
  <c r="O9412" i="5" s="1"/>
  <c r="P9420" i="5"/>
  <c r="O9420" i="5" s="1"/>
  <c r="P9428" i="5"/>
  <c r="O9428" i="5" s="1"/>
  <c r="P9436" i="5"/>
  <c r="O9436" i="5" s="1"/>
  <c r="P9444" i="5"/>
  <c r="O9444" i="5" s="1"/>
  <c r="P9452" i="5"/>
  <c r="O9452" i="5" s="1"/>
  <c r="P9460" i="5"/>
  <c r="O9460" i="5" s="1"/>
  <c r="P9468" i="5"/>
  <c r="O9468" i="5" s="1"/>
  <c r="P9476" i="5"/>
  <c r="O9476" i="5" s="1"/>
  <c r="P9005" i="5"/>
  <c r="O9005" i="5" s="1"/>
  <c r="P9013" i="5"/>
  <c r="O9013" i="5" s="1"/>
  <c r="P9021" i="5"/>
  <c r="O9021" i="5" s="1"/>
  <c r="P9029" i="5"/>
  <c r="O9029" i="5" s="1"/>
  <c r="P9037" i="5"/>
  <c r="O9037" i="5" s="1"/>
  <c r="P9045" i="5"/>
  <c r="O9045" i="5" s="1"/>
  <c r="P9006" i="5"/>
  <c r="O9006" i="5" s="1"/>
  <c r="P9014" i="5"/>
  <c r="O9014" i="5" s="1"/>
  <c r="P9022" i="5"/>
  <c r="O9022" i="5" s="1"/>
  <c r="P9030" i="5"/>
  <c r="O9030" i="5" s="1"/>
  <c r="P9038" i="5"/>
  <c r="O9038" i="5" s="1"/>
  <c r="P9046" i="5"/>
  <c r="O9046" i="5" s="1"/>
  <c r="P9054" i="5"/>
  <c r="O9054" i="5" s="1"/>
  <c r="P9062" i="5"/>
  <c r="O9062" i="5" s="1"/>
  <c r="P9070" i="5"/>
  <c r="O9070" i="5" s="1"/>
  <c r="P9078" i="5"/>
  <c r="O9078" i="5" s="1"/>
  <c r="P9086" i="5"/>
  <c r="O9086" i="5" s="1"/>
  <c r="P9094" i="5"/>
  <c r="O9094" i="5" s="1"/>
  <c r="P9102" i="5"/>
  <c r="O9102" i="5" s="1"/>
  <c r="P9110" i="5"/>
  <c r="O9110" i="5" s="1"/>
  <c r="P9118" i="5"/>
  <c r="O9118" i="5" s="1"/>
  <c r="P9126" i="5"/>
  <c r="O9126" i="5" s="1"/>
  <c r="P9134" i="5"/>
  <c r="O9134" i="5" s="1"/>
  <c r="P9142" i="5"/>
  <c r="O9142" i="5" s="1"/>
  <c r="P9979" i="5"/>
  <c r="O9979" i="5" s="1"/>
  <c r="P9947" i="5"/>
  <c r="O9947" i="5" s="1"/>
  <c r="P9795" i="5"/>
  <c r="O9795" i="5" s="1"/>
  <c r="P9994" i="5"/>
  <c r="O9994" i="5" s="1"/>
  <c r="P9986" i="5"/>
  <c r="O9986" i="5" s="1"/>
  <c r="P9978" i="5"/>
  <c r="O9978" i="5" s="1"/>
  <c r="P9970" i="5"/>
  <c r="O9970" i="5" s="1"/>
  <c r="P9962" i="5"/>
  <c r="O9962" i="5" s="1"/>
  <c r="P9954" i="5"/>
  <c r="O9954" i="5" s="1"/>
  <c r="P9946" i="5"/>
  <c r="O9946" i="5" s="1"/>
  <c r="P9938" i="5"/>
  <c r="O9938" i="5" s="1"/>
  <c r="P9930" i="5"/>
  <c r="O9930" i="5" s="1"/>
  <c r="P9914" i="5"/>
  <c r="O9914" i="5" s="1"/>
  <c r="P9906" i="5"/>
  <c r="O9906" i="5" s="1"/>
  <c r="P9898" i="5"/>
  <c r="O9898" i="5" s="1"/>
  <c r="P9890" i="5"/>
  <c r="O9890" i="5" s="1"/>
  <c r="P9882" i="5"/>
  <c r="O9882" i="5" s="1"/>
  <c r="P9874" i="5"/>
  <c r="O9874" i="5" s="1"/>
  <c r="P9866" i="5"/>
  <c r="O9866" i="5" s="1"/>
  <c r="P9858" i="5"/>
  <c r="O9858" i="5" s="1"/>
  <c r="P9850" i="5"/>
  <c r="O9850" i="5" s="1"/>
  <c r="P9842" i="5"/>
  <c r="O9842" i="5" s="1"/>
  <c r="P9834" i="5"/>
  <c r="O9834" i="5" s="1"/>
  <c r="P9826" i="5"/>
  <c r="O9826" i="5" s="1"/>
  <c r="P9818" i="5"/>
  <c r="O9818" i="5" s="1"/>
  <c r="P9810" i="5"/>
  <c r="O9810" i="5" s="1"/>
  <c r="P9802" i="5"/>
  <c r="O9802" i="5" s="1"/>
  <c r="P9794" i="5"/>
  <c r="O9794" i="5" s="1"/>
  <c r="P9786" i="5"/>
  <c r="O9786" i="5" s="1"/>
  <c r="P9778" i="5"/>
  <c r="O9778" i="5" s="1"/>
  <c r="P9770" i="5"/>
  <c r="O9770" i="5" s="1"/>
  <c r="P9762" i="5"/>
  <c r="O9762" i="5" s="1"/>
  <c r="P9754" i="5"/>
  <c r="O9754" i="5" s="1"/>
  <c r="P9746" i="5"/>
  <c r="O9746" i="5" s="1"/>
  <c r="P9738" i="5"/>
  <c r="O9738" i="5" s="1"/>
  <c r="P9730" i="5"/>
  <c r="O9730" i="5" s="1"/>
  <c r="P9722" i="5"/>
  <c r="O9722" i="5" s="1"/>
  <c r="P9714" i="5"/>
  <c r="O9714" i="5" s="1"/>
  <c r="P9706" i="5"/>
  <c r="O9706" i="5" s="1"/>
  <c r="P9698" i="5"/>
  <c r="O9698" i="5" s="1"/>
  <c r="P9690" i="5"/>
  <c r="O9690" i="5" s="1"/>
  <c r="P9682" i="5"/>
  <c r="O9682" i="5" s="1"/>
  <c r="P9674" i="5"/>
  <c r="O9674" i="5" s="1"/>
  <c r="P9666" i="5"/>
  <c r="O9666" i="5" s="1"/>
  <c r="P9658" i="5"/>
  <c r="O9658" i="5" s="1"/>
  <c r="P9650" i="5"/>
  <c r="O9650" i="5" s="1"/>
  <c r="P9642" i="5"/>
  <c r="O9642" i="5" s="1"/>
  <c r="P9634" i="5"/>
  <c r="O9634" i="5" s="1"/>
  <c r="P9626" i="5"/>
  <c r="O9626" i="5" s="1"/>
  <c r="P9618" i="5"/>
  <c r="O9618" i="5" s="1"/>
  <c r="P9610" i="5"/>
  <c r="O9610" i="5" s="1"/>
  <c r="P9602" i="5"/>
  <c r="O9602" i="5" s="1"/>
  <c r="P9594" i="5"/>
  <c r="O9594" i="5" s="1"/>
  <c r="P9586" i="5"/>
  <c r="O9586" i="5" s="1"/>
  <c r="P9578" i="5"/>
  <c r="O9578" i="5" s="1"/>
  <c r="P9570" i="5"/>
  <c r="O9570" i="5" s="1"/>
  <c r="P9562" i="5"/>
  <c r="O9562" i="5" s="1"/>
  <c r="P9554" i="5"/>
  <c r="O9554" i="5" s="1"/>
  <c r="P9546" i="5"/>
  <c r="O9546" i="5" s="1"/>
  <c r="P9538" i="5"/>
  <c r="O9538" i="5" s="1"/>
  <c r="P9530" i="5"/>
  <c r="O9530" i="5" s="1"/>
  <c r="P9522" i="5"/>
  <c r="O9522" i="5" s="1"/>
  <c r="P9514" i="5"/>
  <c r="O9514" i="5" s="1"/>
  <c r="P9506" i="5"/>
  <c r="O9506" i="5" s="1"/>
  <c r="P9498" i="5"/>
  <c r="O9498" i="5" s="1"/>
  <c r="P9490" i="5"/>
  <c r="O9490" i="5" s="1"/>
  <c r="P9482" i="5"/>
  <c r="O9482" i="5" s="1"/>
  <c r="P9473" i="5"/>
  <c r="O9473" i="5" s="1"/>
  <c r="P9464" i="5"/>
  <c r="O9464" i="5" s="1"/>
  <c r="P9455" i="5"/>
  <c r="O9455" i="5" s="1"/>
  <c r="P9446" i="5"/>
  <c r="O9446" i="5" s="1"/>
  <c r="P9437" i="5"/>
  <c r="O9437" i="5" s="1"/>
  <c r="P9427" i="5"/>
  <c r="O9427" i="5" s="1"/>
  <c r="P9418" i="5"/>
  <c r="O9418" i="5" s="1"/>
  <c r="P9409" i="5"/>
  <c r="O9409" i="5" s="1"/>
  <c r="P9400" i="5"/>
  <c r="O9400" i="5" s="1"/>
  <c r="P9391" i="5"/>
  <c r="O9391" i="5" s="1"/>
  <c r="P9382" i="5"/>
  <c r="O9382" i="5" s="1"/>
  <c r="P9373" i="5"/>
  <c r="O9373" i="5" s="1"/>
  <c r="P9363" i="5"/>
  <c r="O9363" i="5" s="1"/>
  <c r="P9354" i="5"/>
  <c r="O9354" i="5" s="1"/>
  <c r="P9345" i="5"/>
  <c r="O9345" i="5" s="1"/>
  <c r="P9336" i="5"/>
  <c r="O9336" i="5" s="1"/>
  <c r="P9327" i="5"/>
  <c r="O9327" i="5" s="1"/>
  <c r="P9318" i="5"/>
  <c r="O9318" i="5" s="1"/>
  <c r="P9309" i="5"/>
  <c r="O9309" i="5" s="1"/>
  <c r="P9299" i="5"/>
  <c r="O9299" i="5" s="1"/>
  <c r="P9290" i="5"/>
  <c r="O9290" i="5" s="1"/>
  <c r="P9281" i="5"/>
  <c r="O9281" i="5" s="1"/>
  <c r="P9272" i="5"/>
  <c r="O9272" i="5" s="1"/>
  <c r="P9263" i="5"/>
  <c r="O9263" i="5" s="1"/>
  <c r="P9254" i="5"/>
  <c r="O9254" i="5" s="1"/>
  <c r="P9245" i="5"/>
  <c r="O9245" i="5" s="1"/>
  <c r="P9235" i="5"/>
  <c r="O9235" i="5" s="1"/>
  <c r="P9226" i="5"/>
  <c r="O9226" i="5" s="1"/>
  <c r="P9217" i="5"/>
  <c r="O9217" i="5" s="1"/>
  <c r="P9208" i="5"/>
  <c r="O9208" i="5" s="1"/>
  <c r="P9199" i="5"/>
  <c r="O9199" i="5" s="1"/>
  <c r="P9190" i="5"/>
  <c r="O9190" i="5" s="1"/>
  <c r="P9181" i="5"/>
  <c r="O9181" i="5" s="1"/>
  <c r="P9171" i="5"/>
  <c r="O9171" i="5" s="1"/>
  <c r="P9162" i="5"/>
  <c r="O9162" i="5" s="1"/>
  <c r="P9153" i="5"/>
  <c r="O9153" i="5" s="1"/>
  <c r="P9144" i="5"/>
  <c r="O9144" i="5" s="1"/>
  <c r="P9133" i="5"/>
  <c r="O9133" i="5" s="1"/>
  <c r="P9122" i="5"/>
  <c r="O9122" i="5" s="1"/>
  <c r="P9112" i="5"/>
  <c r="O9112" i="5" s="1"/>
  <c r="P9101" i="5"/>
  <c r="O9101" i="5" s="1"/>
  <c r="P9090" i="5"/>
  <c r="O9090" i="5" s="1"/>
  <c r="P9080" i="5"/>
  <c r="O9080" i="5" s="1"/>
  <c r="P9069" i="5"/>
  <c r="O9069" i="5" s="1"/>
  <c r="P9058" i="5"/>
  <c r="O9058" i="5" s="1"/>
  <c r="P9048" i="5"/>
  <c r="O9048" i="5" s="1"/>
  <c r="P9034" i="5"/>
  <c r="O9034" i="5" s="1"/>
  <c r="P9023" i="5"/>
  <c r="O9023" i="5" s="1"/>
  <c r="P9009" i="5"/>
  <c r="O9009" i="5" s="1"/>
  <c r="P9988" i="5"/>
  <c r="O9988" i="5" s="1"/>
  <c r="P9972" i="5"/>
  <c r="O9972" i="5" s="1"/>
  <c r="P9948" i="5"/>
  <c r="O9948" i="5" s="1"/>
  <c r="P9924" i="5"/>
  <c r="O9924" i="5" s="1"/>
  <c r="P9900" i="5"/>
  <c r="O9900" i="5" s="1"/>
  <c r="P9892" i="5"/>
  <c r="O9892" i="5" s="1"/>
  <c r="P9868" i="5"/>
  <c r="O9868" i="5" s="1"/>
  <c r="P9844" i="5"/>
  <c r="O9844" i="5" s="1"/>
  <c r="P9828" i="5"/>
  <c r="O9828" i="5" s="1"/>
  <c r="P9804" i="5"/>
  <c r="O9804" i="5" s="1"/>
  <c r="P9780" i="5"/>
  <c r="O9780" i="5" s="1"/>
  <c r="P9756" i="5"/>
  <c r="O9756" i="5" s="1"/>
  <c r="P9740" i="5"/>
  <c r="O9740" i="5" s="1"/>
  <c r="P9716" i="5"/>
  <c r="O9716" i="5" s="1"/>
  <c r="P9692" i="5"/>
  <c r="O9692" i="5" s="1"/>
  <c r="P9668" i="5"/>
  <c r="O9668" i="5" s="1"/>
  <c r="P9652" i="5"/>
  <c r="O9652" i="5" s="1"/>
  <c r="P9628" i="5"/>
  <c r="O9628" i="5" s="1"/>
  <c r="P9612" i="5"/>
  <c r="O9612" i="5" s="1"/>
  <c r="P9596" i="5"/>
  <c r="O9596" i="5" s="1"/>
  <c r="P9580" i="5"/>
  <c r="O9580" i="5" s="1"/>
  <c r="P9564" i="5"/>
  <c r="O9564" i="5" s="1"/>
  <c r="P9556" i="5"/>
  <c r="O9556" i="5" s="1"/>
  <c r="P9540" i="5"/>
  <c r="O9540" i="5" s="1"/>
  <c r="P9524" i="5"/>
  <c r="O9524" i="5" s="1"/>
  <c r="P9500" i="5"/>
  <c r="O9500" i="5" s="1"/>
  <c r="P9457" i="5"/>
  <c r="O9457" i="5" s="1"/>
  <c r="P9430" i="5"/>
  <c r="O9430" i="5" s="1"/>
  <c r="P9402" i="5"/>
  <c r="O9402" i="5" s="1"/>
  <c r="P9384" i="5"/>
  <c r="O9384" i="5" s="1"/>
  <c r="P9366" i="5"/>
  <c r="O9366" i="5" s="1"/>
  <c r="P9338" i="5"/>
  <c r="O9338" i="5" s="1"/>
  <c r="P9311" i="5"/>
  <c r="O9311" i="5" s="1"/>
  <c r="P9293" i="5"/>
  <c r="O9293" i="5" s="1"/>
  <c r="P9274" i="5"/>
  <c r="O9274" i="5" s="1"/>
  <c r="P9247" i="5"/>
  <c r="O9247" i="5" s="1"/>
  <c r="P9238" i="5"/>
  <c r="O9238" i="5" s="1"/>
  <c r="P9210" i="5"/>
  <c r="O9210" i="5" s="1"/>
  <c r="P9183" i="5"/>
  <c r="O9183" i="5" s="1"/>
  <c r="P9165" i="5"/>
  <c r="O9165" i="5" s="1"/>
  <c r="P9146" i="5"/>
  <c r="O9146" i="5" s="1"/>
  <c r="P9114" i="5"/>
  <c r="O9114" i="5" s="1"/>
  <c r="P9093" i="5"/>
  <c r="O9093" i="5" s="1"/>
  <c r="P9072" i="5"/>
  <c r="O9072" i="5" s="1"/>
  <c r="P9039" i="5"/>
  <c r="O9039" i="5" s="1"/>
  <c r="P9011" i="5"/>
  <c r="O9011" i="5" s="1"/>
  <c r="P9987" i="5"/>
  <c r="O9987" i="5" s="1"/>
  <c r="P9971" i="5"/>
  <c r="O9971" i="5" s="1"/>
  <c r="P9955" i="5"/>
  <c r="O9955" i="5" s="1"/>
  <c r="P9931" i="5"/>
  <c r="O9931" i="5" s="1"/>
  <c r="P9923" i="5"/>
  <c r="O9923" i="5" s="1"/>
  <c r="P9787" i="5"/>
  <c r="O9787" i="5" s="1"/>
  <c r="P9922" i="5"/>
  <c r="O9922" i="5" s="1"/>
  <c r="P10001" i="5"/>
  <c r="O10001" i="5" s="1"/>
  <c r="P9993" i="5"/>
  <c r="O9993" i="5" s="1"/>
  <c r="P9985" i="5"/>
  <c r="O9985" i="5" s="1"/>
  <c r="P9977" i="5"/>
  <c r="O9977" i="5" s="1"/>
  <c r="P9969" i="5"/>
  <c r="O9969" i="5" s="1"/>
  <c r="P9961" i="5"/>
  <c r="O9961" i="5" s="1"/>
  <c r="P9953" i="5"/>
  <c r="O9953" i="5" s="1"/>
  <c r="P9945" i="5"/>
  <c r="O9945" i="5" s="1"/>
  <c r="P9937" i="5"/>
  <c r="O9937" i="5" s="1"/>
  <c r="P9929" i="5"/>
  <c r="O9929" i="5" s="1"/>
  <c r="P9921" i="5"/>
  <c r="O9921" i="5" s="1"/>
  <c r="P9913" i="5"/>
  <c r="O9913" i="5" s="1"/>
  <c r="P9905" i="5"/>
  <c r="O9905" i="5" s="1"/>
  <c r="P9897" i="5"/>
  <c r="O9897" i="5" s="1"/>
  <c r="P9889" i="5"/>
  <c r="O9889" i="5" s="1"/>
  <c r="P9881" i="5"/>
  <c r="O9881" i="5" s="1"/>
  <c r="P9873" i="5"/>
  <c r="O9873" i="5" s="1"/>
  <c r="P9865" i="5"/>
  <c r="O9865" i="5" s="1"/>
  <c r="P9857" i="5"/>
  <c r="O9857" i="5" s="1"/>
  <c r="P9849" i="5"/>
  <c r="O9849" i="5" s="1"/>
  <c r="P9841" i="5"/>
  <c r="O9841" i="5" s="1"/>
  <c r="P9833" i="5"/>
  <c r="O9833" i="5" s="1"/>
  <c r="P9825" i="5"/>
  <c r="O9825" i="5" s="1"/>
  <c r="P9817" i="5"/>
  <c r="O9817" i="5" s="1"/>
  <c r="P9809" i="5"/>
  <c r="O9809" i="5" s="1"/>
  <c r="P9801" i="5"/>
  <c r="O9801" i="5" s="1"/>
  <c r="P9793" i="5"/>
  <c r="O9793" i="5" s="1"/>
  <c r="P9785" i="5"/>
  <c r="O9785" i="5" s="1"/>
  <c r="P9777" i="5"/>
  <c r="O9777" i="5" s="1"/>
  <c r="P9769" i="5"/>
  <c r="O9769" i="5" s="1"/>
  <c r="P9761" i="5"/>
  <c r="O9761" i="5" s="1"/>
  <c r="P9753" i="5"/>
  <c r="O9753" i="5" s="1"/>
  <c r="P9745" i="5"/>
  <c r="O9745" i="5" s="1"/>
  <c r="P9737" i="5"/>
  <c r="O9737" i="5" s="1"/>
  <c r="P9729" i="5"/>
  <c r="O9729" i="5" s="1"/>
  <c r="P9721" i="5"/>
  <c r="O9721" i="5" s="1"/>
  <c r="P9713" i="5"/>
  <c r="O9713" i="5" s="1"/>
  <c r="P9705" i="5"/>
  <c r="O9705" i="5" s="1"/>
  <c r="P9697" i="5"/>
  <c r="O9697" i="5" s="1"/>
  <c r="P9689" i="5"/>
  <c r="O9689" i="5" s="1"/>
  <c r="P9681" i="5"/>
  <c r="O9681" i="5" s="1"/>
  <c r="P9673" i="5"/>
  <c r="O9673" i="5" s="1"/>
  <c r="P9665" i="5"/>
  <c r="O9665" i="5" s="1"/>
  <c r="P9657" i="5"/>
  <c r="O9657" i="5" s="1"/>
  <c r="P9649" i="5"/>
  <c r="O9649" i="5" s="1"/>
  <c r="P9641" i="5"/>
  <c r="O9641" i="5" s="1"/>
  <c r="P9633" i="5"/>
  <c r="O9633" i="5" s="1"/>
  <c r="P9625" i="5"/>
  <c r="O9625" i="5" s="1"/>
  <c r="P9617" i="5"/>
  <c r="O9617" i="5" s="1"/>
  <c r="P9609" i="5"/>
  <c r="O9609" i="5" s="1"/>
  <c r="P9601" i="5"/>
  <c r="O9601" i="5" s="1"/>
  <c r="P9593" i="5"/>
  <c r="O9593" i="5" s="1"/>
  <c r="P9585" i="5"/>
  <c r="O9585" i="5" s="1"/>
  <c r="P9577" i="5"/>
  <c r="O9577" i="5" s="1"/>
  <c r="P9569" i="5"/>
  <c r="O9569" i="5" s="1"/>
  <c r="P9561" i="5"/>
  <c r="O9561" i="5" s="1"/>
  <c r="P9553" i="5"/>
  <c r="O9553" i="5" s="1"/>
  <c r="P9545" i="5"/>
  <c r="O9545" i="5" s="1"/>
  <c r="P9537" i="5"/>
  <c r="O9537" i="5" s="1"/>
  <c r="P9529" i="5"/>
  <c r="O9529" i="5" s="1"/>
  <c r="P9521" i="5"/>
  <c r="O9521" i="5" s="1"/>
  <c r="P9513" i="5"/>
  <c r="O9513" i="5" s="1"/>
  <c r="P9505" i="5"/>
  <c r="O9505" i="5" s="1"/>
  <c r="P9497" i="5"/>
  <c r="O9497" i="5" s="1"/>
  <c r="P9489" i="5"/>
  <c r="O9489" i="5" s="1"/>
  <c r="P9481" i="5"/>
  <c r="O9481" i="5" s="1"/>
  <c r="P9472" i="5"/>
  <c r="O9472" i="5" s="1"/>
  <c r="P9463" i="5"/>
  <c r="O9463" i="5" s="1"/>
  <c r="P9454" i="5"/>
  <c r="O9454" i="5" s="1"/>
  <c r="P9445" i="5"/>
  <c r="O9445" i="5" s="1"/>
  <c r="P9435" i="5"/>
  <c r="O9435" i="5" s="1"/>
  <c r="P9426" i="5"/>
  <c r="O9426" i="5" s="1"/>
  <c r="P9417" i="5"/>
  <c r="O9417" i="5" s="1"/>
  <c r="P9408" i="5"/>
  <c r="O9408" i="5" s="1"/>
  <c r="P9399" i="5"/>
  <c r="O9399" i="5" s="1"/>
  <c r="P9390" i="5"/>
  <c r="O9390" i="5" s="1"/>
  <c r="P9381" i="5"/>
  <c r="O9381" i="5" s="1"/>
  <c r="P9371" i="5"/>
  <c r="O9371" i="5" s="1"/>
  <c r="P9362" i="5"/>
  <c r="O9362" i="5" s="1"/>
  <c r="P9353" i="5"/>
  <c r="O9353" i="5" s="1"/>
  <c r="P9344" i="5"/>
  <c r="O9344" i="5" s="1"/>
  <c r="P9335" i="5"/>
  <c r="O9335" i="5" s="1"/>
  <c r="P9326" i="5"/>
  <c r="O9326" i="5" s="1"/>
  <c r="P9317" i="5"/>
  <c r="O9317" i="5" s="1"/>
  <c r="P9307" i="5"/>
  <c r="O9307" i="5" s="1"/>
  <c r="P9298" i="5"/>
  <c r="O9298" i="5" s="1"/>
  <c r="P9289" i="5"/>
  <c r="O9289" i="5" s="1"/>
  <c r="P9280" i="5"/>
  <c r="O9280" i="5" s="1"/>
  <c r="P9271" i="5"/>
  <c r="O9271" i="5" s="1"/>
  <c r="P9262" i="5"/>
  <c r="O9262" i="5" s="1"/>
  <c r="P9253" i="5"/>
  <c r="O9253" i="5" s="1"/>
  <c r="P9243" i="5"/>
  <c r="O9243" i="5" s="1"/>
  <c r="P9234" i="5"/>
  <c r="O9234" i="5" s="1"/>
  <c r="P9225" i="5"/>
  <c r="O9225" i="5" s="1"/>
  <c r="P9216" i="5"/>
  <c r="O9216" i="5" s="1"/>
  <c r="P9207" i="5"/>
  <c r="O9207" i="5" s="1"/>
  <c r="P9198" i="5"/>
  <c r="O9198" i="5" s="1"/>
  <c r="P9189" i="5"/>
  <c r="O9189" i="5" s="1"/>
  <c r="P9179" i="5"/>
  <c r="O9179" i="5" s="1"/>
  <c r="P9170" i="5"/>
  <c r="O9170" i="5" s="1"/>
  <c r="P9161" i="5"/>
  <c r="O9161" i="5" s="1"/>
  <c r="P9152" i="5"/>
  <c r="O9152" i="5" s="1"/>
  <c r="P9143" i="5"/>
  <c r="O9143" i="5" s="1"/>
  <c r="P9131" i="5"/>
  <c r="O9131" i="5" s="1"/>
  <c r="P9121" i="5"/>
  <c r="O9121" i="5" s="1"/>
  <c r="P9111" i="5"/>
  <c r="O9111" i="5" s="1"/>
  <c r="P9099" i="5"/>
  <c r="O9099" i="5" s="1"/>
  <c r="P9089" i="5"/>
  <c r="O9089" i="5" s="1"/>
  <c r="P9079" i="5"/>
  <c r="O9079" i="5" s="1"/>
  <c r="P9067" i="5"/>
  <c r="O9067" i="5" s="1"/>
  <c r="P9057" i="5"/>
  <c r="O9057" i="5" s="1"/>
  <c r="P9047" i="5"/>
  <c r="O9047" i="5" s="1"/>
  <c r="P9033" i="5"/>
  <c r="O9033" i="5" s="1"/>
  <c r="P9019" i="5"/>
  <c r="O9019" i="5" s="1"/>
  <c r="P9008" i="5"/>
  <c r="O9008" i="5" s="1"/>
  <c r="P9840" i="5"/>
  <c r="O9840" i="5" s="1"/>
  <c r="P9832" i="5"/>
  <c r="O9832" i="5" s="1"/>
  <c r="P9824" i="5"/>
  <c r="O9824" i="5" s="1"/>
  <c r="P9816" i="5"/>
  <c r="O9816" i="5" s="1"/>
  <c r="P9808" i="5"/>
  <c r="O9808" i="5" s="1"/>
  <c r="P9800" i="5"/>
  <c r="O9800" i="5" s="1"/>
  <c r="P9792" i="5"/>
  <c r="O9792" i="5" s="1"/>
  <c r="P9784" i="5"/>
  <c r="O9784" i="5" s="1"/>
  <c r="P9776" i="5"/>
  <c r="O9776" i="5" s="1"/>
  <c r="P9768" i="5"/>
  <c r="O9768" i="5" s="1"/>
  <c r="P9760" i="5"/>
  <c r="O9760" i="5" s="1"/>
  <c r="P9752" i="5"/>
  <c r="O9752" i="5" s="1"/>
  <c r="P9744" i="5"/>
  <c r="O9744" i="5" s="1"/>
  <c r="P9736" i="5"/>
  <c r="O9736" i="5" s="1"/>
  <c r="P9728" i="5"/>
  <c r="O9728" i="5" s="1"/>
  <c r="P9720" i="5"/>
  <c r="O9720" i="5" s="1"/>
  <c r="P9712" i="5"/>
  <c r="O9712" i="5" s="1"/>
  <c r="P9704" i="5"/>
  <c r="O9704" i="5" s="1"/>
  <c r="P9696" i="5"/>
  <c r="O9696" i="5" s="1"/>
  <c r="P9688" i="5"/>
  <c r="O9688" i="5" s="1"/>
  <c r="P9680" i="5"/>
  <c r="O9680" i="5" s="1"/>
  <c r="P9672" i="5"/>
  <c r="O9672" i="5" s="1"/>
  <c r="P9664" i="5"/>
  <c r="O9664" i="5" s="1"/>
  <c r="P9656" i="5"/>
  <c r="O9656" i="5" s="1"/>
  <c r="P9648" i="5"/>
  <c r="O9648" i="5" s="1"/>
  <c r="P9640" i="5"/>
  <c r="O9640" i="5" s="1"/>
  <c r="P9632" i="5"/>
  <c r="O9632" i="5" s="1"/>
  <c r="P9624" i="5"/>
  <c r="O9624" i="5" s="1"/>
  <c r="P9616" i="5"/>
  <c r="O9616" i="5" s="1"/>
  <c r="P9608" i="5"/>
  <c r="O9608" i="5" s="1"/>
  <c r="P9600" i="5"/>
  <c r="O9600" i="5" s="1"/>
  <c r="P9592" i="5"/>
  <c r="O9592" i="5" s="1"/>
  <c r="P9584" i="5"/>
  <c r="O9584" i="5" s="1"/>
  <c r="P9576" i="5"/>
  <c r="O9576" i="5" s="1"/>
  <c r="P9568" i="5"/>
  <c r="O9568" i="5" s="1"/>
  <c r="P9560" i="5"/>
  <c r="O9560" i="5" s="1"/>
  <c r="P9552" i="5"/>
  <c r="O9552" i="5" s="1"/>
  <c r="P9544" i="5"/>
  <c r="O9544" i="5" s="1"/>
  <c r="P9536" i="5"/>
  <c r="O9536" i="5" s="1"/>
  <c r="P9528" i="5"/>
  <c r="O9528" i="5" s="1"/>
  <c r="P9520" i="5"/>
  <c r="O9520" i="5" s="1"/>
  <c r="P9512" i="5"/>
  <c r="O9512" i="5" s="1"/>
  <c r="P9504" i="5"/>
  <c r="O9504" i="5" s="1"/>
  <c r="P9496" i="5"/>
  <c r="O9496" i="5" s="1"/>
  <c r="P9488" i="5"/>
  <c r="O9488" i="5" s="1"/>
  <c r="P9480" i="5"/>
  <c r="O9480" i="5" s="1"/>
  <c r="P9471" i="5"/>
  <c r="O9471" i="5" s="1"/>
  <c r="P9462" i="5"/>
  <c r="O9462" i="5" s="1"/>
  <c r="P9453" i="5"/>
  <c r="O9453" i="5" s="1"/>
  <c r="P9443" i="5"/>
  <c r="O9443" i="5" s="1"/>
  <c r="P9434" i="5"/>
  <c r="O9434" i="5" s="1"/>
  <c r="P9425" i="5"/>
  <c r="O9425" i="5" s="1"/>
  <c r="P9416" i="5"/>
  <c r="O9416" i="5" s="1"/>
  <c r="P9407" i="5"/>
  <c r="O9407" i="5" s="1"/>
  <c r="P9398" i="5"/>
  <c r="O9398" i="5" s="1"/>
  <c r="P9389" i="5"/>
  <c r="O9389" i="5" s="1"/>
  <c r="P9379" i="5"/>
  <c r="O9379" i="5" s="1"/>
  <c r="P9370" i="5"/>
  <c r="O9370" i="5" s="1"/>
  <c r="P9361" i="5"/>
  <c r="O9361" i="5" s="1"/>
  <c r="P9352" i="5"/>
  <c r="O9352" i="5" s="1"/>
  <c r="P9343" i="5"/>
  <c r="O9343" i="5" s="1"/>
  <c r="P9334" i="5"/>
  <c r="O9334" i="5" s="1"/>
  <c r="P9325" i="5"/>
  <c r="O9325" i="5" s="1"/>
  <c r="P9315" i="5"/>
  <c r="O9315" i="5" s="1"/>
  <c r="P9306" i="5"/>
  <c r="O9306" i="5" s="1"/>
  <c r="P9297" i="5"/>
  <c r="O9297" i="5" s="1"/>
  <c r="P9288" i="5"/>
  <c r="O9288" i="5" s="1"/>
  <c r="P9279" i="5"/>
  <c r="O9279" i="5" s="1"/>
  <c r="P9270" i="5"/>
  <c r="O9270" i="5" s="1"/>
  <c r="P9261" i="5"/>
  <c r="O9261" i="5" s="1"/>
  <c r="P9251" i="5"/>
  <c r="O9251" i="5" s="1"/>
  <c r="P9242" i="5"/>
  <c r="O9242" i="5" s="1"/>
  <c r="P9233" i="5"/>
  <c r="O9233" i="5" s="1"/>
  <c r="P9224" i="5"/>
  <c r="O9224" i="5" s="1"/>
  <c r="P9215" i="5"/>
  <c r="O9215" i="5" s="1"/>
  <c r="P9206" i="5"/>
  <c r="O9206" i="5" s="1"/>
  <c r="P9197" i="5"/>
  <c r="O9197" i="5" s="1"/>
  <c r="P9187" i="5"/>
  <c r="O9187" i="5" s="1"/>
  <c r="P9178" i="5"/>
  <c r="O9178" i="5" s="1"/>
  <c r="P9169" i="5"/>
  <c r="O9169" i="5" s="1"/>
  <c r="P9160" i="5"/>
  <c r="O9160" i="5" s="1"/>
  <c r="P9151" i="5"/>
  <c r="O9151" i="5" s="1"/>
  <c r="P9141" i="5"/>
  <c r="O9141" i="5" s="1"/>
  <c r="P9130" i="5"/>
  <c r="O9130" i="5" s="1"/>
  <c r="P9120" i="5"/>
  <c r="O9120" i="5" s="1"/>
  <c r="P9109" i="5"/>
  <c r="O9109" i="5" s="1"/>
  <c r="P9098" i="5"/>
  <c r="O9098" i="5" s="1"/>
  <c r="P9088" i="5"/>
  <c r="O9088" i="5" s="1"/>
  <c r="P9077" i="5"/>
  <c r="O9077" i="5" s="1"/>
  <c r="P9066" i="5"/>
  <c r="O9066" i="5" s="1"/>
  <c r="P9056" i="5"/>
  <c r="O9056" i="5" s="1"/>
  <c r="P9043" i="5"/>
  <c r="O9043" i="5" s="1"/>
  <c r="P9032" i="5"/>
  <c r="O9032" i="5" s="1"/>
  <c r="P9018" i="5"/>
  <c r="O9018" i="5" s="1"/>
  <c r="P9007" i="5"/>
  <c r="O9007" i="5" s="1"/>
  <c r="P9484" i="5"/>
  <c r="O9484" i="5" s="1"/>
  <c r="P10000" i="5"/>
  <c r="O10000" i="5" s="1"/>
  <c r="P9992" i="5"/>
  <c r="O9992" i="5" s="1"/>
  <c r="P9984" i="5"/>
  <c r="O9984" i="5" s="1"/>
  <c r="P9976" i="5"/>
  <c r="O9976" i="5" s="1"/>
  <c r="P9968" i="5"/>
  <c r="O9968" i="5" s="1"/>
  <c r="P9960" i="5"/>
  <c r="O9960" i="5" s="1"/>
  <c r="P9952" i="5"/>
  <c r="O9952" i="5" s="1"/>
  <c r="P9928" i="5"/>
  <c r="O9928" i="5" s="1"/>
  <c r="P9920" i="5"/>
  <c r="O9920" i="5" s="1"/>
  <c r="P9912" i="5"/>
  <c r="O9912" i="5" s="1"/>
  <c r="P9904" i="5"/>
  <c r="O9904" i="5" s="1"/>
  <c r="P9896" i="5"/>
  <c r="O9896" i="5" s="1"/>
  <c r="P9888" i="5"/>
  <c r="O9888" i="5" s="1"/>
  <c r="P9880" i="5"/>
  <c r="O9880" i="5" s="1"/>
  <c r="P9872" i="5"/>
  <c r="O9872" i="5" s="1"/>
  <c r="P9864" i="5"/>
  <c r="O9864" i="5" s="1"/>
  <c r="P9856" i="5"/>
  <c r="O9856" i="5" s="1"/>
  <c r="P9999" i="5"/>
  <c r="O9999" i="5" s="1"/>
  <c r="P9991" i="5"/>
  <c r="O9991" i="5" s="1"/>
  <c r="P9983" i="5"/>
  <c r="O9983" i="5" s="1"/>
  <c r="P9975" i="5"/>
  <c r="O9975" i="5" s="1"/>
  <c r="P9967" i="5"/>
  <c r="O9967" i="5" s="1"/>
  <c r="P9959" i="5"/>
  <c r="O9959" i="5" s="1"/>
  <c r="P9951" i="5"/>
  <c r="O9951" i="5" s="1"/>
  <c r="P9943" i="5"/>
  <c r="O9943" i="5" s="1"/>
  <c r="P9935" i="5"/>
  <c r="O9935" i="5" s="1"/>
  <c r="P9927" i="5"/>
  <c r="O9927" i="5" s="1"/>
  <c r="P9919" i="5"/>
  <c r="O9919" i="5" s="1"/>
  <c r="P9911" i="5"/>
  <c r="O9911" i="5" s="1"/>
  <c r="P9903" i="5"/>
  <c r="O9903" i="5" s="1"/>
  <c r="P9895" i="5"/>
  <c r="O9895" i="5" s="1"/>
  <c r="P9887" i="5"/>
  <c r="O9887" i="5" s="1"/>
  <c r="P9879" i="5"/>
  <c r="O9879" i="5" s="1"/>
  <c r="P9871" i="5"/>
  <c r="O9871" i="5" s="1"/>
  <c r="P9863" i="5"/>
  <c r="O9863" i="5" s="1"/>
  <c r="P9855" i="5"/>
  <c r="O9855" i="5" s="1"/>
  <c r="P9847" i="5"/>
  <c r="O9847" i="5" s="1"/>
  <c r="P9839" i="5"/>
  <c r="O9839" i="5" s="1"/>
  <c r="P9831" i="5"/>
  <c r="O9831" i="5" s="1"/>
  <c r="P9823" i="5"/>
  <c r="O9823" i="5" s="1"/>
  <c r="P9815" i="5"/>
  <c r="O9815" i="5" s="1"/>
  <c r="P9807" i="5"/>
  <c r="O9807" i="5" s="1"/>
  <c r="P9799" i="5"/>
  <c r="O9799" i="5" s="1"/>
  <c r="P9791" i="5"/>
  <c r="O9791" i="5" s="1"/>
  <c r="P9783" i="5"/>
  <c r="O9783" i="5" s="1"/>
  <c r="P9775" i="5"/>
  <c r="O9775" i="5" s="1"/>
  <c r="P9767" i="5"/>
  <c r="O9767" i="5" s="1"/>
  <c r="P9759" i="5"/>
  <c r="O9759" i="5" s="1"/>
  <c r="P9751" i="5"/>
  <c r="O9751" i="5" s="1"/>
  <c r="P9743" i="5"/>
  <c r="O9743" i="5" s="1"/>
  <c r="P9735" i="5"/>
  <c r="O9735" i="5" s="1"/>
  <c r="P9727" i="5"/>
  <c r="O9727" i="5" s="1"/>
  <c r="P9719" i="5"/>
  <c r="O9719" i="5" s="1"/>
  <c r="P9711" i="5"/>
  <c r="O9711" i="5" s="1"/>
  <c r="P9703" i="5"/>
  <c r="O9703" i="5" s="1"/>
  <c r="P9695" i="5"/>
  <c r="O9695" i="5" s="1"/>
  <c r="P9687" i="5"/>
  <c r="O9687" i="5" s="1"/>
  <c r="P9679" i="5"/>
  <c r="O9679" i="5" s="1"/>
  <c r="P9671" i="5"/>
  <c r="O9671" i="5" s="1"/>
  <c r="P9663" i="5"/>
  <c r="O9663" i="5" s="1"/>
  <c r="P9655" i="5"/>
  <c r="O9655" i="5" s="1"/>
  <c r="P9647" i="5"/>
  <c r="O9647" i="5" s="1"/>
  <c r="P9639" i="5"/>
  <c r="O9639" i="5" s="1"/>
  <c r="P9631" i="5"/>
  <c r="O9631" i="5" s="1"/>
  <c r="P9623" i="5"/>
  <c r="O9623" i="5" s="1"/>
  <c r="P9615" i="5"/>
  <c r="O9615" i="5" s="1"/>
  <c r="P9607" i="5"/>
  <c r="O9607" i="5" s="1"/>
  <c r="P9599" i="5"/>
  <c r="O9599" i="5" s="1"/>
  <c r="P9591" i="5"/>
  <c r="O9591" i="5" s="1"/>
  <c r="P9583" i="5"/>
  <c r="O9583" i="5" s="1"/>
  <c r="P9575" i="5"/>
  <c r="O9575" i="5" s="1"/>
  <c r="P9567" i="5"/>
  <c r="O9567" i="5" s="1"/>
  <c r="P9559" i="5"/>
  <c r="O9559" i="5" s="1"/>
  <c r="P9551" i="5"/>
  <c r="O9551" i="5" s="1"/>
  <c r="P9543" i="5"/>
  <c r="O9543" i="5" s="1"/>
  <c r="P9535" i="5"/>
  <c r="O9535" i="5" s="1"/>
  <c r="P9527" i="5"/>
  <c r="O9527" i="5" s="1"/>
  <c r="P9519" i="5"/>
  <c r="O9519" i="5" s="1"/>
  <c r="P9511" i="5"/>
  <c r="O9511" i="5" s="1"/>
  <c r="P9503" i="5"/>
  <c r="O9503" i="5" s="1"/>
  <c r="P9495" i="5"/>
  <c r="O9495" i="5" s="1"/>
  <c r="P9487" i="5"/>
  <c r="O9487" i="5" s="1"/>
  <c r="P9479" i="5"/>
  <c r="O9479" i="5" s="1"/>
  <c r="P9470" i="5"/>
  <c r="O9470" i="5" s="1"/>
  <c r="P9461" i="5"/>
  <c r="O9461" i="5" s="1"/>
  <c r="P9451" i="5"/>
  <c r="O9451" i="5" s="1"/>
  <c r="P9442" i="5"/>
  <c r="O9442" i="5" s="1"/>
  <c r="P9433" i="5"/>
  <c r="O9433" i="5" s="1"/>
  <c r="P9424" i="5"/>
  <c r="O9424" i="5" s="1"/>
  <c r="P9415" i="5"/>
  <c r="O9415" i="5" s="1"/>
  <c r="P9406" i="5"/>
  <c r="O9406" i="5" s="1"/>
  <c r="P9397" i="5"/>
  <c r="O9397" i="5" s="1"/>
  <c r="P9387" i="5"/>
  <c r="O9387" i="5" s="1"/>
  <c r="P9378" i="5"/>
  <c r="O9378" i="5" s="1"/>
  <c r="P9369" i="5"/>
  <c r="O9369" i="5" s="1"/>
  <c r="P9360" i="5"/>
  <c r="O9360" i="5" s="1"/>
  <c r="P9351" i="5"/>
  <c r="O9351" i="5" s="1"/>
  <c r="P9342" i="5"/>
  <c r="O9342" i="5" s="1"/>
  <c r="P9333" i="5"/>
  <c r="O9333" i="5" s="1"/>
  <c r="P9323" i="5"/>
  <c r="O9323" i="5" s="1"/>
  <c r="P9314" i="5"/>
  <c r="O9314" i="5" s="1"/>
  <c r="P9305" i="5"/>
  <c r="O9305" i="5" s="1"/>
  <c r="P9296" i="5"/>
  <c r="O9296" i="5" s="1"/>
  <c r="P9287" i="5"/>
  <c r="O9287" i="5" s="1"/>
  <c r="P9278" i="5"/>
  <c r="O9278" i="5" s="1"/>
  <c r="P9269" i="5"/>
  <c r="O9269" i="5" s="1"/>
  <c r="P9259" i="5"/>
  <c r="O9259" i="5" s="1"/>
  <c r="P9250" i="5"/>
  <c r="O9250" i="5" s="1"/>
  <c r="P9241" i="5"/>
  <c r="O9241" i="5" s="1"/>
  <c r="P9232" i="5"/>
  <c r="O9232" i="5" s="1"/>
  <c r="P9223" i="5"/>
  <c r="O9223" i="5" s="1"/>
  <c r="P9214" i="5"/>
  <c r="O9214" i="5" s="1"/>
  <c r="P9205" i="5"/>
  <c r="O9205" i="5" s="1"/>
  <c r="P9195" i="5"/>
  <c r="O9195" i="5" s="1"/>
  <c r="P9186" i="5"/>
  <c r="O9186" i="5" s="1"/>
  <c r="P9177" i="5"/>
  <c r="O9177" i="5" s="1"/>
  <c r="P9168" i="5"/>
  <c r="O9168" i="5" s="1"/>
  <c r="P9159" i="5"/>
  <c r="O9159" i="5" s="1"/>
  <c r="P9150" i="5"/>
  <c r="O9150" i="5" s="1"/>
  <c r="P9139" i="5"/>
  <c r="O9139" i="5" s="1"/>
  <c r="P9129" i="5"/>
  <c r="O9129" i="5" s="1"/>
  <c r="P9119" i="5"/>
  <c r="O9119" i="5" s="1"/>
  <c r="P9107" i="5"/>
  <c r="O9107" i="5" s="1"/>
  <c r="P9097" i="5"/>
  <c r="O9097" i="5" s="1"/>
  <c r="P9087" i="5"/>
  <c r="O9087" i="5" s="1"/>
  <c r="P9075" i="5"/>
  <c r="O9075" i="5" s="1"/>
  <c r="P9065" i="5"/>
  <c r="O9065" i="5" s="1"/>
  <c r="P9055" i="5"/>
  <c r="O9055" i="5" s="1"/>
  <c r="P9042" i="5"/>
  <c r="O9042" i="5" s="1"/>
  <c r="P9031" i="5"/>
  <c r="O9031" i="5" s="1"/>
  <c r="P9017" i="5"/>
  <c r="O9017" i="5" s="1"/>
  <c r="P9003" i="5"/>
  <c r="O9003" i="5" s="1"/>
  <c r="P9998" i="5"/>
  <c r="O9998" i="5" s="1"/>
  <c r="P9990" i="5"/>
  <c r="O9990" i="5" s="1"/>
  <c r="P9982" i="5"/>
  <c r="O9982" i="5" s="1"/>
  <c r="P9974" i="5"/>
  <c r="O9974" i="5" s="1"/>
  <c r="P9966" i="5"/>
  <c r="O9966" i="5" s="1"/>
  <c r="P9958" i="5"/>
  <c r="O9958" i="5" s="1"/>
  <c r="P9950" i="5"/>
  <c r="O9950" i="5" s="1"/>
  <c r="P9942" i="5"/>
  <c r="O9942" i="5" s="1"/>
  <c r="P9934" i="5"/>
  <c r="O9934" i="5" s="1"/>
  <c r="P9926" i="5"/>
  <c r="O9926" i="5" s="1"/>
  <c r="P9918" i="5"/>
  <c r="O9918" i="5" s="1"/>
  <c r="P9910" i="5"/>
  <c r="O9910" i="5" s="1"/>
  <c r="P9902" i="5"/>
  <c r="O9902" i="5" s="1"/>
  <c r="P9894" i="5"/>
  <c r="O9894" i="5" s="1"/>
  <c r="P9886" i="5"/>
  <c r="O9886" i="5" s="1"/>
  <c r="P9878" i="5"/>
  <c r="O9878" i="5" s="1"/>
  <c r="P9870" i="5"/>
  <c r="O9870" i="5" s="1"/>
  <c r="P9862" i="5"/>
  <c r="O9862" i="5" s="1"/>
  <c r="P9854" i="5"/>
  <c r="O9854" i="5" s="1"/>
  <c r="P9846" i="5"/>
  <c r="O9846" i="5" s="1"/>
  <c r="P9838" i="5"/>
  <c r="O9838" i="5" s="1"/>
  <c r="P9830" i="5"/>
  <c r="O9830" i="5" s="1"/>
  <c r="P9822" i="5"/>
  <c r="O9822" i="5" s="1"/>
  <c r="P9814" i="5"/>
  <c r="O9814" i="5" s="1"/>
  <c r="P9806" i="5"/>
  <c r="O9806" i="5" s="1"/>
  <c r="P9798" i="5"/>
  <c r="O9798" i="5" s="1"/>
  <c r="P9790" i="5"/>
  <c r="O9790" i="5" s="1"/>
  <c r="P9782" i="5"/>
  <c r="O9782" i="5" s="1"/>
  <c r="P9774" i="5"/>
  <c r="O9774" i="5" s="1"/>
  <c r="P9766" i="5"/>
  <c r="O9766" i="5" s="1"/>
  <c r="P9758" i="5"/>
  <c r="O9758" i="5" s="1"/>
  <c r="P9750" i="5"/>
  <c r="O9750" i="5" s="1"/>
  <c r="P9742" i="5"/>
  <c r="O9742" i="5" s="1"/>
  <c r="P9734" i="5"/>
  <c r="O9734" i="5" s="1"/>
  <c r="P9726" i="5"/>
  <c r="O9726" i="5" s="1"/>
  <c r="P9718" i="5"/>
  <c r="O9718" i="5" s="1"/>
  <c r="P9710" i="5"/>
  <c r="O9710" i="5" s="1"/>
  <c r="P9702" i="5"/>
  <c r="O9702" i="5" s="1"/>
  <c r="P9694" i="5"/>
  <c r="O9694" i="5" s="1"/>
  <c r="P9686" i="5"/>
  <c r="O9686" i="5" s="1"/>
  <c r="P9678" i="5"/>
  <c r="O9678" i="5" s="1"/>
  <c r="P9670" i="5"/>
  <c r="O9670" i="5" s="1"/>
  <c r="P9662" i="5"/>
  <c r="O9662" i="5" s="1"/>
  <c r="P9654" i="5"/>
  <c r="O9654" i="5" s="1"/>
  <c r="P9646" i="5"/>
  <c r="O9646" i="5" s="1"/>
  <c r="P9638" i="5"/>
  <c r="O9638" i="5" s="1"/>
  <c r="P9630" i="5"/>
  <c r="O9630" i="5" s="1"/>
  <c r="P9622" i="5"/>
  <c r="O9622" i="5" s="1"/>
  <c r="P9614" i="5"/>
  <c r="O9614" i="5" s="1"/>
  <c r="P9606" i="5"/>
  <c r="O9606" i="5" s="1"/>
  <c r="P9598" i="5"/>
  <c r="O9598" i="5" s="1"/>
  <c r="P9590" i="5"/>
  <c r="O9590" i="5" s="1"/>
  <c r="P9582" i="5"/>
  <c r="O9582" i="5" s="1"/>
  <c r="P9574" i="5"/>
  <c r="O9574" i="5" s="1"/>
  <c r="P9566" i="5"/>
  <c r="O9566" i="5" s="1"/>
  <c r="P9558" i="5"/>
  <c r="O9558" i="5" s="1"/>
  <c r="P9550" i="5"/>
  <c r="O9550" i="5" s="1"/>
  <c r="P9542" i="5"/>
  <c r="O9542" i="5" s="1"/>
  <c r="P9534" i="5"/>
  <c r="O9534" i="5" s="1"/>
  <c r="P9526" i="5"/>
  <c r="O9526" i="5" s="1"/>
  <c r="P9518" i="5"/>
  <c r="O9518" i="5" s="1"/>
  <c r="P9510" i="5"/>
  <c r="O9510" i="5" s="1"/>
  <c r="P9502" i="5"/>
  <c r="O9502" i="5" s="1"/>
  <c r="P9494" i="5"/>
  <c r="O9494" i="5" s="1"/>
  <c r="P9486" i="5"/>
  <c r="O9486" i="5" s="1"/>
  <c r="P9478" i="5"/>
  <c r="O9478" i="5" s="1"/>
  <c r="P9469" i="5"/>
  <c r="O9469" i="5" s="1"/>
  <c r="P9459" i="5"/>
  <c r="O9459" i="5" s="1"/>
  <c r="P9450" i="5"/>
  <c r="O9450" i="5" s="1"/>
  <c r="P9441" i="5"/>
  <c r="O9441" i="5" s="1"/>
  <c r="P9432" i="5"/>
  <c r="O9432" i="5" s="1"/>
  <c r="P9423" i="5"/>
  <c r="O9423" i="5" s="1"/>
  <c r="P9414" i="5"/>
  <c r="O9414" i="5" s="1"/>
  <c r="P9405" i="5"/>
  <c r="O9405" i="5" s="1"/>
  <c r="P9395" i="5"/>
  <c r="O9395" i="5" s="1"/>
  <c r="P9386" i="5"/>
  <c r="O9386" i="5" s="1"/>
  <c r="P9377" i="5"/>
  <c r="O9377" i="5" s="1"/>
  <c r="P9368" i="5"/>
  <c r="O9368" i="5" s="1"/>
  <c r="P9359" i="5"/>
  <c r="O9359" i="5" s="1"/>
  <c r="P9350" i="5"/>
  <c r="O9350" i="5" s="1"/>
  <c r="P9341" i="5"/>
  <c r="O9341" i="5" s="1"/>
  <c r="P9331" i="5"/>
  <c r="O9331" i="5" s="1"/>
  <c r="P9322" i="5"/>
  <c r="O9322" i="5" s="1"/>
  <c r="P9313" i="5"/>
  <c r="O9313" i="5" s="1"/>
  <c r="P9304" i="5"/>
  <c r="O9304" i="5" s="1"/>
  <c r="P9295" i="5"/>
  <c r="O9295" i="5" s="1"/>
  <c r="P9286" i="5"/>
  <c r="O9286" i="5" s="1"/>
  <c r="P9277" i="5"/>
  <c r="O9277" i="5" s="1"/>
  <c r="P9267" i="5"/>
  <c r="O9267" i="5" s="1"/>
  <c r="P9258" i="5"/>
  <c r="O9258" i="5" s="1"/>
  <c r="P9249" i="5"/>
  <c r="O9249" i="5" s="1"/>
  <c r="P9240" i="5"/>
  <c r="O9240" i="5" s="1"/>
  <c r="P9231" i="5"/>
  <c r="O9231" i="5" s="1"/>
  <c r="P9222" i="5"/>
  <c r="O9222" i="5" s="1"/>
  <c r="P9213" i="5"/>
  <c r="O9213" i="5" s="1"/>
  <c r="P9203" i="5"/>
  <c r="O9203" i="5" s="1"/>
  <c r="P9194" i="5"/>
  <c r="O9194" i="5" s="1"/>
  <c r="P9185" i="5"/>
  <c r="O9185" i="5" s="1"/>
  <c r="P9176" i="5"/>
  <c r="O9176" i="5" s="1"/>
  <c r="P9167" i="5"/>
  <c r="O9167" i="5" s="1"/>
  <c r="P9158" i="5"/>
  <c r="O9158" i="5" s="1"/>
  <c r="P9149" i="5"/>
  <c r="O9149" i="5" s="1"/>
  <c r="P9138" i="5"/>
  <c r="O9138" i="5" s="1"/>
  <c r="P9128" i="5"/>
  <c r="O9128" i="5" s="1"/>
  <c r="P9117" i="5"/>
  <c r="O9117" i="5" s="1"/>
  <c r="P9106" i="5"/>
  <c r="O9106" i="5" s="1"/>
  <c r="P9096" i="5"/>
  <c r="O9096" i="5" s="1"/>
  <c r="P9085" i="5"/>
  <c r="O9085" i="5" s="1"/>
  <c r="P9074" i="5"/>
  <c r="O9074" i="5" s="1"/>
  <c r="P9064" i="5"/>
  <c r="O9064" i="5" s="1"/>
  <c r="P9053" i="5"/>
  <c r="O9053" i="5" s="1"/>
  <c r="P9041" i="5"/>
  <c r="O9041" i="5" s="1"/>
  <c r="P9027" i="5"/>
  <c r="O9027" i="5" s="1"/>
  <c r="P9016" i="5"/>
  <c r="O9016" i="5" s="1"/>
  <c r="P9002" i="5"/>
  <c r="O9002" i="5" s="1"/>
  <c r="P9466" i="5"/>
  <c r="O9466" i="5" s="1"/>
  <c r="P9936" i="5"/>
  <c r="O9936" i="5" s="1"/>
  <c r="P9997" i="5"/>
  <c r="O9997" i="5" s="1"/>
  <c r="P9989" i="5"/>
  <c r="O9989" i="5" s="1"/>
  <c r="P9981" i="5"/>
  <c r="O9981" i="5" s="1"/>
  <c r="P9973" i="5"/>
  <c r="O9973" i="5" s="1"/>
  <c r="P9965" i="5"/>
  <c r="O9965" i="5" s="1"/>
  <c r="P9957" i="5"/>
  <c r="O9957" i="5" s="1"/>
  <c r="P9949" i="5"/>
  <c r="O9949" i="5" s="1"/>
  <c r="P9941" i="5"/>
  <c r="O9941" i="5" s="1"/>
  <c r="P9933" i="5"/>
  <c r="O9933" i="5" s="1"/>
  <c r="P9925" i="5"/>
  <c r="O9925" i="5" s="1"/>
  <c r="P9917" i="5"/>
  <c r="O9917" i="5" s="1"/>
  <c r="P9909" i="5"/>
  <c r="O9909" i="5" s="1"/>
  <c r="P9901" i="5"/>
  <c r="O9901" i="5" s="1"/>
  <c r="P9893" i="5"/>
  <c r="O9893" i="5" s="1"/>
  <c r="P9885" i="5"/>
  <c r="O9885" i="5" s="1"/>
  <c r="P9877" i="5"/>
  <c r="O9877" i="5" s="1"/>
  <c r="P9869" i="5"/>
  <c r="O9869" i="5" s="1"/>
  <c r="P9861" i="5"/>
  <c r="O9861" i="5" s="1"/>
  <c r="P9853" i="5"/>
  <c r="O9853" i="5" s="1"/>
  <c r="P9845" i="5"/>
  <c r="O9845" i="5" s="1"/>
  <c r="P9837" i="5"/>
  <c r="O9837" i="5" s="1"/>
  <c r="P9829" i="5"/>
  <c r="O9829" i="5" s="1"/>
  <c r="P9821" i="5"/>
  <c r="O9821" i="5" s="1"/>
  <c r="P9813" i="5"/>
  <c r="O9813" i="5" s="1"/>
  <c r="P9805" i="5"/>
  <c r="O9805" i="5" s="1"/>
  <c r="P9797" i="5"/>
  <c r="O9797" i="5" s="1"/>
  <c r="P9789" i="5"/>
  <c r="O9789" i="5" s="1"/>
  <c r="P9781" i="5"/>
  <c r="O9781" i="5" s="1"/>
  <c r="P9773" i="5"/>
  <c r="O9773" i="5" s="1"/>
  <c r="P9765" i="5"/>
  <c r="O9765" i="5" s="1"/>
  <c r="P9757" i="5"/>
  <c r="O9757" i="5" s="1"/>
  <c r="P9749" i="5"/>
  <c r="O9749" i="5" s="1"/>
  <c r="P9741" i="5"/>
  <c r="O9741" i="5" s="1"/>
  <c r="P9733" i="5"/>
  <c r="O9733" i="5" s="1"/>
  <c r="P9725" i="5"/>
  <c r="O9725" i="5" s="1"/>
  <c r="P9717" i="5"/>
  <c r="O9717" i="5" s="1"/>
  <c r="P9709" i="5"/>
  <c r="O9709" i="5" s="1"/>
  <c r="P9701" i="5"/>
  <c r="O9701" i="5" s="1"/>
  <c r="P9693" i="5"/>
  <c r="O9693" i="5" s="1"/>
  <c r="P9685" i="5"/>
  <c r="O9685" i="5" s="1"/>
  <c r="P9677" i="5"/>
  <c r="O9677" i="5" s="1"/>
  <c r="P9669" i="5"/>
  <c r="O9669" i="5" s="1"/>
  <c r="P9661" i="5"/>
  <c r="O9661" i="5" s="1"/>
  <c r="P9653" i="5"/>
  <c r="O9653" i="5" s="1"/>
  <c r="P9645" i="5"/>
  <c r="O9645" i="5" s="1"/>
  <c r="P9637" i="5"/>
  <c r="O9637" i="5" s="1"/>
  <c r="P9629" i="5"/>
  <c r="O9629" i="5" s="1"/>
  <c r="P9621" i="5"/>
  <c r="O9621" i="5" s="1"/>
  <c r="P9613" i="5"/>
  <c r="O9613" i="5" s="1"/>
  <c r="P9605" i="5"/>
  <c r="O9605" i="5" s="1"/>
  <c r="P9597" i="5"/>
  <c r="O9597" i="5" s="1"/>
  <c r="P9589" i="5"/>
  <c r="O9589" i="5" s="1"/>
  <c r="P9581" i="5"/>
  <c r="O9581" i="5" s="1"/>
  <c r="P9573" i="5"/>
  <c r="O9573" i="5" s="1"/>
  <c r="P9565" i="5"/>
  <c r="O9565" i="5" s="1"/>
  <c r="P9557" i="5"/>
  <c r="O9557" i="5" s="1"/>
  <c r="P9549" i="5"/>
  <c r="O9549" i="5" s="1"/>
  <c r="P9541" i="5"/>
  <c r="O9541" i="5" s="1"/>
  <c r="P9533" i="5"/>
  <c r="O9533" i="5" s="1"/>
  <c r="P9525" i="5"/>
  <c r="O9525" i="5" s="1"/>
  <c r="P9517" i="5"/>
  <c r="O9517" i="5" s="1"/>
  <c r="P9509" i="5"/>
  <c r="O9509" i="5" s="1"/>
  <c r="P9501" i="5"/>
  <c r="O9501" i="5" s="1"/>
  <c r="P9493" i="5"/>
  <c r="O9493" i="5" s="1"/>
  <c r="P9485" i="5"/>
  <c r="O9485" i="5" s="1"/>
  <c r="P9477" i="5"/>
  <c r="O9477" i="5" s="1"/>
  <c r="P9467" i="5"/>
  <c r="O9467" i="5" s="1"/>
  <c r="P9458" i="5"/>
  <c r="O9458" i="5" s="1"/>
  <c r="P9449" i="5"/>
  <c r="O9449" i="5" s="1"/>
  <c r="P9440" i="5"/>
  <c r="O9440" i="5" s="1"/>
  <c r="P9431" i="5"/>
  <c r="O9431" i="5" s="1"/>
  <c r="P9422" i="5"/>
  <c r="O9422" i="5" s="1"/>
  <c r="P9413" i="5"/>
  <c r="O9413" i="5" s="1"/>
  <c r="P9403" i="5"/>
  <c r="O9403" i="5" s="1"/>
  <c r="P9394" i="5"/>
  <c r="O9394" i="5" s="1"/>
  <c r="P9385" i="5"/>
  <c r="O9385" i="5" s="1"/>
  <c r="P9376" i="5"/>
  <c r="O9376" i="5" s="1"/>
  <c r="P9367" i="5"/>
  <c r="O9367" i="5" s="1"/>
  <c r="P9358" i="5"/>
  <c r="O9358" i="5" s="1"/>
  <c r="P9349" i="5"/>
  <c r="O9349" i="5" s="1"/>
  <c r="P9339" i="5"/>
  <c r="O9339" i="5" s="1"/>
  <c r="P9330" i="5"/>
  <c r="O9330" i="5" s="1"/>
  <c r="P9321" i="5"/>
  <c r="O9321" i="5" s="1"/>
  <c r="P9312" i="5"/>
  <c r="O9312" i="5" s="1"/>
  <c r="P9303" i="5"/>
  <c r="O9303" i="5" s="1"/>
  <c r="P9294" i="5"/>
  <c r="O9294" i="5" s="1"/>
  <c r="P9285" i="5"/>
  <c r="O9285" i="5" s="1"/>
  <c r="P9275" i="5"/>
  <c r="O9275" i="5" s="1"/>
  <c r="P9266" i="5"/>
  <c r="O9266" i="5" s="1"/>
  <c r="P9257" i="5"/>
  <c r="O9257" i="5" s="1"/>
  <c r="P9248" i="5"/>
  <c r="O9248" i="5" s="1"/>
  <c r="P9239" i="5"/>
  <c r="O9239" i="5" s="1"/>
  <c r="P9230" i="5"/>
  <c r="O9230" i="5" s="1"/>
  <c r="P9221" i="5"/>
  <c r="O9221" i="5" s="1"/>
  <c r="P9211" i="5"/>
  <c r="O9211" i="5" s="1"/>
  <c r="P9202" i="5"/>
  <c r="O9202" i="5" s="1"/>
  <c r="P9193" i="5"/>
  <c r="O9193" i="5" s="1"/>
  <c r="P9184" i="5"/>
  <c r="O9184" i="5" s="1"/>
  <c r="P9175" i="5"/>
  <c r="O9175" i="5" s="1"/>
  <c r="P9166" i="5"/>
  <c r="O9166" i="5" s="1"/>
  <c r="P9157" i="5"/>
  <c r="O9157" i="5" s="1"/>
  <c r="P9147" i="5"/>
  <c r="O9147" i="5" s="1"/>
  <c r="P9137" i="5"/>
  <c r="O9137" i="5" s="1"/>
  <c r="P9127" i="5"/>
  <c r="O9127" i="5" s="1"/>
  <c r="P9115" i="5"/>
  <c r="O9115" i="5" s="1"/>
  <c r="P9105" i="5"/>
  <c r="O9105" i="5" s="1"/>
  <c r="P9095" i="5"/>
  <c r="O9095" i="5" s="1"/>
  <c r="P9083" i="5"/>
  <c r="O9083" i="5" s="1"/>
  <c r="P9073" i="5"/>
  <c r="O9073" i="5" s="1"/>
  <c r="P9063" i="5"/>
  <c r="O9063" i="5" s="1"/>
  <c r="P9051" i="5"/>
  <c r="O9051" i="5" s="1"/>
  <c r="P9040" i="5"/>
  <c r="O9040" i="5" s="1"/>
  <c r="P9026" i="5"/>
  <c r="O9026" i="5" s="1"/>
  <c r="P9015" i="5"/>
  <c r="O9015" i="5" s="1"/>
  <c r="P9964" i="5"/>
  <c r="O9964" i="5" s="1"/>
  <c r="P9940" i="5"/>
  <c r="O9940" i="5" s="1"/>
  <c r="P9916" i="5"/>
  <c r="O9916" i="5" s="1"/>
  <c r="P9876" i="5"/>
  <c r="O9876" i="5" s="1"/>
  <c r="P9852" i="5"/>
  <c r="O9852" i="5" s="1"/>
  <c r="P9820" i="5"/>
  <c r="O9820" i="5" s="1"/>
  <c r="P9788" i="5"/>
  <c r="O9788" i="5" s="1"/>
  <c r="P9764" i="5"/>
  <c r="O9764" i="5" s="1"/>
  <c r="P9732" i="5"/>
  <c r="O9732" i="5" s="1"/>
  <c r="P9700" i="5"/>
  <c r="O9700" i="5" s="1"/>
  <c r="P9676" i="5"/>
  <c r="O9676" i="5" s="1"/>
  <c r="P9644" i="5"/>
  <c r="O9644" i="5" s="1"/>
  <c r="P9620" i="5"/>
  <c r="O9620" i="5" s="1"/>
  <c r="P9604" i="5"/>
  <c r="O9604" i="5" s="1"/>
  <c r="P9588" i="5"/>
  <c r="O9588" i="5" s="1"/>
  <c r="P9572" i="5"/>
  <c r="O9572" i="5" s="1"/>
  <c r="P9548" i="5"/>
  <c r="O9548" i="5" s="1"/>
  <c r="P9516" i="5"/>
  <c r="O9516" i="5" s="1"/>
  <c r="P9492" i="5"/>
  <c r="O9492" i="5" s="1"/>
  <c r="P9448" i="5"/>
  <c r="O9448" i="5" s="1"/>
  <c r="P9411" i="5"/>
  <c r="O9411" i="5" s="1"/>
  <c r="P9375" i="5"/>
  <c r="O9375" i="5" s="1"/>
  <c r="P9347" i="5"/>
  <c r="O9347" i="5" s="1"/>
  <c r="P9320" i="5"/>
  <c r="O9320" i="5" s="1"/>
  <c r="P9283" i="5"/>
  <c r="O9283" i="5" s="1"/>
  <c r="P9256" i="5"/>
  <c r="O9256" i="5" s="1"/>
  <c r="P9219" i="5"/>
  <c r="O9219" i="5" s="1"/>
  <c r="P9192" i="5"/>
  <c r="O9192" i="5" s="1"/>
  <c r="P9155" i="5"/>
  <c r="O9155" i="5" s="1"/>
  <c r="P9125" i="5"/>
  <c r="O9125" i="5" s="1"/>
  <c r="P9082" i="5"/>
  <c r="O9082" i="5" s="1"/>
  <c r="P9050" i="5"/>
  <c r="O9050" i="5" s="1"/>
  <c r="P9995" i="5"/>
  <c r="O9995" i="5" s="1"/>
  <c r="P9963" i="5"/>
  <c r="O9963" i="5" s="1"/>
  <c r="P9939" i="5"/>
  <c r="O9939" i="5" s="1"/>
  <c r="P9915" i="5"/>
  <c r="O9915" i="5" s="1"/>
  <c r="P9907" i="5"/>
  <c r="O9907" i="5" s="1"/>
  <c r="P9899" i="5"/>
  <c r="O9899" i="5" s="1"/>
  <c r="P9891" i="5"/>
  <c r="O9891" i="5" s="1"/>
  <c r="P9883" i="5"/>
  <c r="O9883" i="5" s="1"/>
  <c r="P9875" i="5"/>
  <c r="O9875" i="5" s="1"/>
  <c r="P9867" i="5"/>
  <c r="O9867" i="5" s="1"/>
  <c r="P9859" i="5"/>
  <c r="O9859" i="5" s="1"/>
  <c r="P9851" i="5"/>
  <c r="O9851" i="5" s="1"/>
  <c r="P9843" i="5"/>
  <c r="O9843" i="5" s="1"/>
  <c r="P9835" i="5"/>
  <c r="O9835" i="5" s="1"/>
  <c r="P9827" i="5"/>
  <c r="O9827" i="5" s="1"/>
  <c r="P9819" i="5"/>
  <c r="O9819" i="5" s="1"/>
  <c r="P9811" i="5"/>
  <c r="O9811" i="5" s="1"/>
  <c r="P9803" i="5"/>
  <c r="O9803" i="5" s="1"/>
  <c r="P9779" i="5"/>
  <c r="O9779" i="5" s="1"/>
  <c r="P9771" i="5"/>
  <c r="O9771" i="5" s="1"/>
  <c r="P9763" i="5"/>
  <c r="O9763" i="5" s="1"/>
  <c r="P9755" i="5"/>
  <c r="O9755" i="5" s="1"/>
  <c r="P9747" i="5"/>
  <c r="O9747" i="5" s="1"/>
  <c r="P9739" i="5"/>
  <c r="O9739" i="5" s="1"/>
  <c r="P9731" i="5"/>
  <c r="O9731" i="5" s="1"/>
  <c r="P9723" i="5"/>
  <c r="O9723" i="5" s="1"/>
  <c r="P9715" i="5"/>
  <c r="O9715" i="5" s="1"/>
  <c r="P9707" i="5"/>
  <c r="O9707" i="5" s="1"/>
  <c r="P9699" i="5"/>
  <c r="O9699" i="5" s="1"/>
  <c r="P9691" i="5"/>
  <c r="O9691" i="5" s="1"/>
  <c r="P9683" i="5"/>
  <c r="O9683" i="5" s="1"/>
  <c r="P9675" i="5"/>
  <c r="O9675" i="5" s="1"/>
  <c r="P9667" i="5"/>
  <c r="O9667" i="5" s="1"/>
  <c r="P9659" i="5"/>
  <c r="O9659" i="5" s="1"/>
  <c r="P9651" i="5"/>
  <c r="O9651" i="5" s="1"/>
  <c r="P9643" i="5"/>
  <c r="O9643" i="5" s="1"/>
  <c r="P9635" i="5"/>
  <c r="O9635" i="5" s="1"/>
  <c r="P9627" i="5"/>
  <c r="O9627" i="5" s="1"/>
  <c r="P9619" i="5"/>
  <c r="O9619" i="5" s="1"/>
  <c r="P9611" i="5"/>
  <c r="O9611" i="5" s="1"/>
  <c r="P9603" i="5"/>
  <c r="O9603" i="5" s="1"/>
  <c r="P9595" i="5"/>
  <c r="O9595" i="5" s="1"/>
  <c r="P9587" i="5"/>
  <c r="O9587" i="5" s="1"/>
  <c r="P9579" i="5"/>
  <c r="O9579" i="5" s="1"/>
  <c r="P9571" i="5"/>
  <c r="O9571" i="5" s="1"/>
  <c r="P9563" i="5"/>
  <c r="O9563" i="5" s="1"/>
  <c r="P9555" i="5"/>
  <c r="O9555" i="5" s="1"/>
  <c r="P9547" i="5"/>
  <c r="O9547" i="5" s="1"/>
  <c r="P9539" i="5"/>
  <c r="O9539" i="5" s="1"/>
  <c r="P9531" i="5"/>
  <c r="O9531" i="5" s="1"/>
  <c r="P9523" i="5"/>
  <c r="O9523" i="5" s="1"/>
  <c r="P9515" i="5"/>
  <c r="O9515" i="5" s="1"/>
  <c r="P9507" i="5"/>
  <c r="O9507" i="5" s="1"/>
  <c r="P9499" i="5"/>
  <c r="O9499" i="5" s="1"/>
  <c r="P9491" i="5"/>
  <c r="O9491" i="5" s="1"/>
  <c r="P9483" i="5"/>
  <c r="O9483" i="5" s="1"/>
  <c r="P9474" i="5"/>
  <c r="O9474" i="5" s="1"/>
  <c r="P9465" i="5"/>
  <c r="O9465" i="5" s="1"/>
  <c r="P9456" i="5"/>
  <c r="O9456" i="5" s="1"/>
  <c r="P9447" i="5"/>
  <c r="O9447" i="5" s="1"/>
  <c r="P9438" i="5"/>
  <c r="O9438" i="5" s="1"/>
  <c r="P9429" i="5"/>
  <c r="O9429" i="5" s="1"/>
  <c r="P9419" i="5"/>
  <c r="O9419" i="5" s="1"/>
  <c r="P9410" i="5"/>
  <c r="O9410" i="5" s="1"/>
  <c r="P9401" i="5"/>
  <c r="O9401" i="5" s="1"/>
  <c r="P9392" i="5"/>
  <c r="O9392" i="5" s="1"/>
  <c r="P9383" i="5"/>
  <c r="O9383" i="5" s="1"/>
  <c r="P9374" i="5"/>
  <c r="O9374" i="5" s="1"/>
  <c r="P9365" i="5"/>
  <c r="O9365" i="5" s="1"/>
  <c r="P9355" i="5"/>
  <c r="O9355" i="5" s="1"/>
  <c r="P9346" i="5"/>
  <c r="O9346" i="5" s="1"/>
  <c r="P9337" i="5"/>
  <c r="O9337" i="5" s="1"/>
  <c r="P9328" i="5"/>
  <c r="O9328" i="5" s="1"/>
  <c r="P9319" i="5"/>
  <c r="O9319" i="5" s="1"/>
  <c r="P9310" i="5"/>
  <c r="O9310" i="5" s="1"/>
  <c r="P9301" i="5"/>
  <c r="O9301" i="5" s="1"/>
  <c r="P9291" i="5"/>
  <c r="O9291" i="5" s="1"/>
  <c r="P9282" i="5"/>
  <c r="O9282" i="5" s="1"/>
  <c r="P9273" i="5"/>
  <c r="O9273" i="5" s="1"/>
  <c r="P9264" i="5"/>
  <c r="O9264" i="5" s="1"/>
  <c r="P9255" i="5"/>
  <c r="O9255" i="5" s="1"/>
  <c r="P9246" i="5"/>
  <c r="O9246" i="5" s="1"/>
  <c r="P9237" i="5"/>
  <c r="O9237" i="5" s="1"/>
  <c r="P9227" i="5"/>
  <c r="O9227" i="5" s="1"/>
  <c r="P9218" i="5"/>
  <c r="O9218" i="5" s="1"/>
  <c r="P9209" i="5"/>
  <c r="O9209" i="5" s="1"/>
  <c r="P9200" i="5"/>
  <c r="O9200" i="5" s="1"/>
  <c r="P9191" i="5"/>
  <c r="O9191" i="5" s="1"/>
  <c r="P9182" i="5"/>
  <c r="O9182" i="5" s="1"/>
  <c r="P9173" i="5"/>
  <c r="O9173" i="5" s="1"/>
  <c r="P9163" i="5"/>
  <c r="O9163" i="5" s="1"/>
  <c r="P9154" i="5"/>
  <c r="O9154" i="5" s="1"/>
  <c r="P9145" i="5"/>
  <c r="O9145" i="5" s="1"/>
  <c r="P9135" i="5"/>
  <c r="O9135" i="5" s="1"/>
  <c r="P9123" i="5"/>
  <c r="O9123" i="5" s="1"/>
  <c r="P9113" i="5"/>
  <c r="O9113" i="5" s="1"/>
  <c r="P9103" i="5"/>
  <c r="O9103" i="5" s="1"/>
  <c r="P9091" i="5"/>
  <c r="O9091" i="5" s="1"/>
  <c r="P9081" i="5"/>
  <c r="O9081" i="5" s="1"/>
  <c r="P9071" i="5"/>
  <c r="O9071" i="5" s="1"/>
  <c r="P9059" i="5"/>
  <c r="O9059" i="5" s="1"/>
  <c r="P9049" i="5"/>
  <c r="O9049" i="5" s="1"/>
  <c r="P9035" i="5"/>
  <c r="O9035" i="5" s="1"/>
  <c r="P9024" i="5"/>
  <c r="O9024" i="5" s="1"/>
  <c r="P9010" i="5"/>
  <c r="O9010" i="5" s="1"/>
  <c r="N4" i="5"/>
  <c r="P4" i="5" s="1"/>
  <c r="N5" i="5"/>
  <c r="N6" i="5"/>
  <c r="P6" i="5" s="1"/>
  <c r="N7" i="5"/>
  <c r="P7" i="5" s="1"/>
  <c r="N8" i="5"/>
  <c r="P8" i="5" s="1"/>
  <c r="N9" i="5"/>
  <c r="P9" i="5" s="1"/>
  <c r="N10" i="5"/>
  <c r="P10" i="5" s="1"/>
  <c r="N11" i="5"/>
  <c r="P11" i="5" s="1"/>
  <c r="N12" i="5"/>
  <c r="P12" i="5" s="1"/>
  <c r="N13" i="5"/>
  <c r="N14" i="5"/>
  <c r="P14" i="5" s="1"/>
  <c r="O14" i="5" s="1"/>
  <c r="N15" i="5"/>
  <c r="P15" i="5" s="1"/>
  <c r="N16" i="5"/>
  <c r="P16" i="5" s="1"/>
  <c r="N17" i="5"/>
  <c r="P17" i="5" s="1"/>
  <c r="N18" i="5"/>
  <c r="P18" i="5" s="1"/>
  <c r="N19" i="5"/>
  <c r="P19" i="5" s="1"/>
  <c r="N20" i="5"/>
  <c r="P20" i="5" s="1"/>
  <c r="N21" i="5"/>
  <c r="P21" i="5" s="1"/>
  <c r="N22" i="5"/>
  <c r="P22" i="5" s="1"/>
  <c r="N23" i="5"/>
  <c r="P23" i="5" s="1"/>
  <c r="N24" i="5"/>
  <c r="P24" i="5" s="1"/>
  <c r="N25" i="5"/>
  <c r="P25" i="5" s="1"/>
  <c r="N26" i="5"/>
  <c r="P26" i="5" s="1"/>
  <c r="N27" i="5"/>
  <c r="P27" i="5" s="1"/>
  <c r="N28" i="5"/>
  <c r="P28" i="5" s="1"/>
  <c r="N29" i="5"/>
  <c r="P29" i="5" s="1"/>
  <c r="N30" i="5"/>
  <c r="P30" i="5" s="1"/>
  <c r="N31" i="5"/>
  <c r="P31" i="5" s="1"/>
  <c r="N32" i="5"/>
  <c r="P32" i="5" s="1"/>
  <c r="N33" i="5"/>
  <c r="P33" i="5" s="1"/>
  <c r="N34" i="5"/>
  <c r="P34" i="5" s="1"/>
  <c r="N35" i="5"/>
  <c r="P35" i="5" s="1"/>
  <c r="N36" i="5"/>
  <c r="P36" i="5" s="1"/>
  <c r="N37" i="5"/>
  <c r="P37" i="5" s="1"/>
  <c r="N38" i="5"/>
  <c r="P38" i="5" s="1"/>
  <c r="N39" i="5"/>
  <c r="P39" i="5" s="1"/>
  <c r="N40" i="5"/>
  <c r="P40" i="5" s="1"/>
  <c r="N41" i="5"/>
  <c r="P41" i="5" s="1"/>
  <c r="N42" i="5"/>
  <c r="P42" i="5" s="1"/>
  <c r="N43" i="5"/>
  <c r="P43" i="5" s="1"/>
  <c r="N44" i="5"/>
  <c r="P44" i="5" s="1"/>
  <c r="N45" i="5"/>
  <c r="P45" i="5" s="1"/>
  <c r="N46" i="5"/>
  <c r="P46" i="5" s="1"/>
  <c r="N47" i="5"/>
  <c r="P47" i="5" s="1"/>
  <c r="N48" i="5"/>
  <c r="P48" i="5" s="1"/>
  <c r="N49" i="5"/>
  <c r="P49" i="5" s="1"/>
  <c r="N50" i="5"/>
  <c r="P50" i="5" s="1"/>
  <c r="N51" i="5"/>
  <c r="P51" i="5" s="1"/>
  <c r="N52" i="5"/>
  <c r="P52" i="5" s="1"/>
  <c r="N53" i="5"/>
  <c r="P53" i="5" s="1"/>
  <c r="N54" i="5"/>
  <c r="P54" i="5" s="1"/>
  <c r="N55" i="5"/>
  <c r="P55" i="5" s="1"/>
  <c r="N56" i="5"/>
  <c r="P56" i="5" s="1"/>
  <c r="N57" i="5"/>
  <c r="P57" i="5" s="1"/>
  <c r="N58" i="5"/>
  <c r="P58" i="5" s="1"/>
  <c r="N59" i="5"/>
  <c r="P59" i="5" s="1"/>
  <c r="N60" i="5"/>
  <c r="P60" i="5" s="1"/>
  <c r="N61" i="5"/>
  <c r="P61" i="5" s="1"/>
  <c r="N62" i="5"/>
  <c r="P62" i="5" s="1"/>
  <c r="N63" i="5"/>
  <c r="P63" i="5" s="1"/>
  <c r="N64" i="5"/>
  <c r="P64" i="5" s="1"/>
  <c r="N65" i="5"/>
  <c r="P65" i="5" s="1"/>
  <c r="N66" i="5"/>
  <c r="P66" i="5" s="1"/>
  <c r="N67" i="5"/>
  <c r="P67" i="5" s="1"/>
  <c r="N68" i="5"/>
  <c r="P68" i="5" s="1"/>
  <c r="N69" i="5"/>
  <c r="P69" i="5" s="1"/>
  <c r="N70" i="5"/>
  <c r="P70" i="5" s="1"/>
  <c r="N71" i="5"/>
  <c r="P71" i="5" s="1"/>
  <c r="N72" i="5"/>
  <c r="P72" i="5" s="1"/>
  <c r="N73" i="5"/>
  <c r="P73" i="5" s="1"/>
  <c r="N74" i="5"/>
  <c r="P74" i="5" s="1"/>
  <c r="N75" i="5"/>
  <c r="P75" i="5" s="1"/>
  <c r="N76" i="5"/>
  <c r="P76" i="5" s="1"/>
  <c r="N77" i="5"/>
  <c r="P77" i="5" s="1"/>
  <c r="N78" i="5"/>
  <c r="P78" i="5" s="1"/>
  <c r="N79" i="5"/>
  <c r="P79" i="5" s="1"/>
  <c r="N80" i="5"/>
  <c r="P80" i="5" s="1"/>
  <c r="N81" i="5"/>
  <c r="P81" i="5" s="1"/>
  <c r="N82" i="5"/>
  <c r="P82" i="5" s="1"/>
  <c r="N83" i="5"/>
  <c r="P83" i="5" s="1"/>
  <c r="N84" i="5"/>
  <c r="P84" i="5" s="1"/>
  <c r="N85" i="5"/>
  <c r="P85" i="5" s="1"/>
  <c r="N86" i="5"/>
  <c r="P86" i="5" s="1"/>
  <c r="N87" i="5"/>
  <c r="P87" i="5" s="1"/>
  <c r="N88" i="5"/>
  <c r="P88" i="5" s="1"/>
  <c r="N89" i="5"/>
  <c r="P89" i="5" s="1"/>
  <c r="N90" i="5"/>
  <c r="P90" i="5" s="1"/>
  <c r="N91" i="5"/>
  <c r="P91" i="5" s="1"/>
  <c r="N92" i="5"/>
  <c r="P92" i="5" s="1"/>
  <c r="N93" i="5"/>
  <c r="P93" i="5" s="1"/>
  <c r="N94" i="5"/>
  <c r="P94" i="5" s="1"/>
  <c r="N95" i="5"/>
  <c r="P95" i="5" s="1"/>
  <c r="N96" i="5"/>
  <c r="P96" i="5" s="1"/>
  <c r="N97" i="5"/>
  <c r="P97" i="5" s="1"/>
  <c r="N98" i="5"/>
  <c r="P98" i="5" s="1"/>
  <c r="N99" i="5"/>
  <c r="P99" i="5" s="1"/>
  <c r="N100" i="5"/>
  <c r="P100" i="5" s="1"/>
  <c r="N101" i="5"/>
  <c r="P101" i="5" s="1"/>
  <c r="N102" i="5"/>
  <c r="P102" i="5" s="1"/>
  <c r="N103" i="5"/>
  <c r="P103" i="5" s="1"/>
  <c r="N104" i="5"/>
  <c r="P104" i="5" s="1"/>
  <c r="N105" i="5"/>
  <c r="P105" i="5" s="1"/>
  <c r="N106" i="5"/>
  <c r="P106" i="5" s="1"/>
  <c r="N107" i="5"/>
  <c r="P107" i="5" s="1"/>
  <c r="N108" i="5"/>
  <c r="P108" i="5" s="1"/>
  <c r="N109" i="5"/>
  <c r="P109" i="5" s="1"/>
  <c r="N110" i="5"/>
  <c r="P110" i="5" s="1"/>
  <c r="N111" i="5"/>
  <c r="P111" i="5" s="1"/>
  <c r="N112" i="5"/>
  <c r="P112" i="5" s="1"/>
  <c r="N113" i="5"/>
  <c r="P113" i="5" s="1"/>
  <c r="N114" i="5"/>
  <c r="P114" i="5" s="1"/>
  <c r="N115" i="5"/>
  <c r="P115" i="5" s="1"/>
  <c r="N116" i="5"/>
  <c r="P116" i="5" s="1"/>
  <c r="N117" i="5"/>
  <c r="P117" i="5" s="1"/>
  <c r="N118" i="5"/>
  <c r="P118" i="5" s="1"/>
  <c r="N119" i="5"/>
  <c r="P119" i="5" s="1"/>
  <c r="N120" i="5"/>
  <c r="P120" i="5" s="1"/>
  <c r="N121" i="5"/>
  <c r="P121" i="5" s="1"/>
  <c r="N122" i="5"/>
  <c r="P122" i="5" s="1"/>
  <c r="N123" i="5"/>
  <c r="P123" i="5" s="1"/>
  <c r="N124" i="5"/>
  <c r="P124" i="5" s="1"/>
  <c r="N125" i="5"/>
  <c r="P125" i="5" s="1"/>
  <c r="N126" i="5"/>
  <c r="P126" i="5" s="1"/>
  <c r="N127" i="5"/>
  <c r="P127" i="5" s="1"/>
  <c r="N128" i="5"/>
  <c r="P128" i="5" s="1"/>
  <c r="N129" i="5"/>
  <c r="P129" i="5" s="1"/>
  <c r="N130" i="5"/>
  <c r="P130" i="5" s="1"/>
  <c r="N131" i="5"/>
  <c r="P131" i="5" s="1"/>
  <c r="N132" i="5"/>
  <c r="P132" i="5" s="1"/>
  <c r="N133" i="5"/>
  <c r="P133" i="5" s="1"/>
  <c r="N134" i="5"/>
  <c r="P134" i="5" s="1"/>
  <c r="N135" i="5"/>
  <c r="P135" i="5" s="1"/>
  <c r="N136" i="5"/>
  <c r="P136" i="5" s="1"/>
  <c r="N137" i="5"/>
  <c r="P137" i="5" s="1"/>
  <c r="N138" i="5"/>
  <c r="P138" i="5" s="1"/>
  <c r="N139" i="5"/>
  <c r="P139" i="5" s="1"/>
  <c r="N140" i="5"/>
  <c r="P140" i="5" s="1"/>
  <c r="N141" i="5"/>
  <c r="P141" i="5" s="1"/>
  <c r="N142" i="5"/>
  <c r="P142" i="5" s="1"/>
  <c r="N143" i="5"/>
  <c r="P143" i="5" s="1"/>
  <c r="N144" i="5"/>
  <c r="P144" i="5" s="1"/>
  <c r="N145" i="5"/>
  <c r="P145" i="5" s="1"/>
  <c r="N146" i="5"/>
  <c r="P146" i="5" s="1"/>
  <c r="N147" i="5"/>
  <c r="P147" i="5" s="1"/>
  <c r="N148" i="5"/>
  <c r="P148" i="5" s="1"/>
  <c r="N149" i="5"/>
  <c r="P149" i="5" s="1"/>
  <c r="N150" i="5"/>
  <c r="P150" i="5" s="1"/>
  <c r="N151" i="5"/>
  <c r="P151" i="5" s="1"/>
  <c r="N152" i="5"/>
  <c r="P152" i="5" s="1"/>
  <c r="N153" i="5"/>
  <c r="P153" i="5" s="1"/>
  <c r="N154" i="5"/>
  <c r="P154" i="5" s="1"/>
  <c r="N155" i="5"/>
  <c r="P155" i="5" s="1"/>
  <c r="N156" i="5"/>
  <c r="P156" i="5" s="1"/>
  <c r="N157" i="5"/>
  <c r="P157" i="5" s="1"/>
  <c r="N158" i="5"/>
  <c r="P158" i="5" s="1"/>
  <c r="N159" i="5"/>
  <c r="P159" i="5" s="1"/>
  <c r="N160" i="5"/>
  <c r="P160" i="5" s="1"/>
  <c r="N161" i="5"/>
  <c r="P161" i="5" s="1"/>
  <c r="N162" i="5"/>
  <c r="P162" i="5" s="1"/>
  <c r="N163" i="5"/>
  <c r="P163" i="5" s="1"/>
  <c r="N164" i="5"/>
  <c r="P164" i="5" s="1"/>
  <c r="N165" i="5"/>
  <c r="P165" i="5" s="1"/>
  <c r="N166" i="5"/>
  <c r="P166" i="5" s="1"/>
  <c r="N167" i="5"/>
  <c r="P167" i="5" s="1"/>
  <c r="N168" i="5"/>
  <c r="P168" i="5" s="1"/>
  <c r="N169" i="5"/>
  <c r="P169" i="5" s="1"/>
  <c r="N170" i="5"/>
  <c r="P170" i="5" s="1"/>
  <c r="N171" i="5"/>
  <c r="P171" i="5" s="1"/>
  <c r="N172" i="5"/>
  <c r="P172" i="5" s="1"/>
  <c r="N173" i="5"/>
  <c r="P173" i="5" s="1"/>
  <c r="N174" i="5"/>
  <c r="P174" i="5" s="1"/>
  <c r="N175" i="5"/>
  <c r="P175" i="5" s="1"/>
  <c r="N176" i="5"/>
  <c r="P176" i="5" s="1"/>
  <c r="N177" i="5"/>
  <c r="P177" i="5" s="1"/>
  <c r="N178" i="5"/>
  <c r="P178" i="5" s="1"/>
  <c r="N179" i="5"/>
  <c r="P179" i="5" s="1"/>
  <c r="N180" i="5"/>
  <c r="P180" i="5" s="1"/>
  <c r="N181" i="5"/>
  <c r="P181" i="5" s="1"/>
  <c r="N182" i="5"/>
  <c r="P182" i="5" s="1"/>
  <c r="N183" i="5"/>
  <c r="P183" i="5" s="1"/>
  <c r="N184" i="5"/>
  <c r="P184" i="5" s="1"/>
  <c r="N185" i="5"/>
  <c r="P185" i="5" s="1"/>
  <c r="N186" i="5"/>
  <c r="P186" i="5" s="1"/>
  <c r="N187" i="5"/>
  <c r="P187" i="5" s="1"/>
  <c r="N188" i="5"/>
  <c r="P188" i="5" s="1"/>
  <c r="N189" i="5"/>
  <c r="P189" i="5" s="1"/>
  <c r="N190" i="5"/>
  <c r="P190" i="5" s="1"/>
  <c r="N191" i="5"/>
  <c r="P191" i="5" s="1"/>
  <c r="N192" i="5"/>
  <c r="P192" i="5" s="1"/>
  <c r="N193" i="5"/>
  <c r="P193" i="5" s="1"/>
  <c r="N194" i="5"/>
  <c r="P194" i="5" s="1"/>
  <c r="N195" i="5"/>
  <c r="P195" i="5" s="1"/>
  <c r="N196" i="5"/>
  <c r="P196" i="5" s="1"/>
  <c r="N197" i="5"/>
  <c r="P197" i="5" s="1"/>
  <c r="N198" i="5"/>
  <c r="P198" i="5" s="1"/>
  <c r="N199" i="5"/>
  <c r="P199" i="5" s="1"/>
  <c r="N200" i="5"/>
  <c r="P200" i="5" s="1"/>
  <c r="N201" i="5"/>
  <c r="P201" i="5" s="1"/>
  <c r="N202" i="5"/>
  <c r="P202" i="5" s="1"/>
  <c r="N203" i="5"/>
  <c r="P203" i="5" s="1"/>
  <c r="N204" i="5"/>
  <c r="P204" i="5" s="1"/>
  <c r="N205" i="5"/>
  <c r="P205" i="5" s="1"/>
  <c r="N206" i="5"/>
  <c r="P206" i="5" s="1"/>
  <c r="N207" i="5"/>
  <c r="P207" i="5" s="1"/>
  <c r="N208" i="5"/>
  <c r="P208" i="5" s="1"/>
  <c r="N209" i="5"/>
  <c r="P209" i="5" s="1"/>
  <c r="N210" i="5"/>
  <c r="P210" i="5" s="1"/>
  <c r="N211" i="5"/>
  <c r="P211" i="5" s="1"/>
  <c r="N212" i="5"/>
  <c r="P212" i="5" s="1"/>
  <c r="N213" i="5"/>
  <c r="P213" i="5" s="1"/>
  <c r="N214" i="5"/>
  <c r="P214" i="5" s="1"/>
  <c r="N215" i="5"/>
  <c r="P215" i="5" s="1"/>
  <c r="N216" i="5"/>
  <c r="P216" i="5" s="1"/>
  <c r="N217" i="5"/>
  <c r="P217" i="5" s="1"/>
  <c r="N218" i="5"/>
  <c r="P218" i="5" s="1"/>
  <c r="N219" i="5"/>
  <c r="P219" i="5" s="1"/>
  <c r="N220" i="5"/>
  <c r="P220" i="5" s="1"/>
  <c r="N221" i="5"/>
  <c r="P221" i="5" s="1"/>
  <c r="N222" i="5"/>
  <c r="P222" i="5" s="1"/>
  <c r="N223" i="5"/>
  <c r="P223" i="5" s="1"/>
  <c r="N224" i="5"/>
  <c r="P224" i="5" s="1"/>
  <c r="N225" i="5"/>
  <c r="P225" i="5" s="1"/>
  <c r="N226" i="5"/>
  <c r="P226" i="5" s="1"/>
  <c r="N227" i="5"/>
  <c r="P227" i="5" s="1"/>
  <c r="N228" i="5"/>
  <c r="P228" i="5" s="1"/>
  <c r="N229" i="5"/>
  <c r="P229" i="5" s="1"/>
  <c r="N230" i="5"/>
  <c r="P230" i="5" s="1"/>
  <c r="N231" i="5"/>
  <c r="P231" i="5" s="1"/>
  <c r="N232" i="5"/>
  <c r="P232" i="5" s="1"/>
  <c r="N233" i="5"/>
  <c r="P233" i="5" s="1"/>
  <c r="N234" i="5"/>
  <c r="P234" i="5" s="1"/>
  <c r="N235" i="5"/>
  <c r="P235" i="5" s="1"/>
  <c r="N236" i="5"/>
  <c r="P236" i="5" s="1"/>
  <c r="N237" i="5"/>
  <c r="P237" i="5" s="1"/>
  <c r="N238" i="5"/>
  <c r="P238" i="5" s="1"/>
  <c r="N239" i="5"/>
  <c r="P239" i="5" s="1"/>
  <c r="N240" i="5"/>
  <c r="P240" i="5" s="1"/>
  <c r="N241" i="5"/>
  <c r="P241" i="5" s="1"/>
  <c r="N242" i="5"/>
  <c r="P242" i="5" s="1"/>
  <c r="N243" i="5"/>
  <c r="P243" i="5" s="1"/>
  <c r="N244" i="5"/>
  <c r="P244" i="5" s="1"/>
  <c r="N245" i="5"/>
  <c r="P245" i="5" s="1"/>
  <c r="N246" i="5"/>
  <c r="P246" i="5" s="1"/>
  <c r="N247" i="5"/>
  <c r="P247" i="5" s="1"/>
  <c r="N248" i="5"/>
  <c r="P248" i="5" s="1"/>
  <c r="N249" i="5"/>
  <c r="P249" i="5" s="1"/>
  <c r="N250" i="5"/>
  <c r="P250" i="5" s="1"/>
  <c r="N251" i="5"/>
  <c r="P251" i="5" s="1"/>
  <c r="N252" i="5"/>
  <c r="P252" i="5" s="1"/>
  <c r="N253" i="5"/>
  <c r="P253" i="5" s="1"/>
  <c r="N254" i="5"/>
  <c r="P254" i="5" s="1"/>
  <c r="N255" i="5"/>
  <c r="P255" i="5" s="1"/>
  <c r="N256" i="5"/>
  <c r="P256" i="5" s="1"/>
  <c r="N257" i="5"/>
  <c r="P257" i="5" s="1"/>
  <c r="N258" i="5"/>
  <c r="P258" i="5" s="1"/>
  <c r="N259" i="5"/>
  <c r="P259" i="5" s="1"/>
  <c r="N260" i="5"/>
  <c r="P260" i="5" s="1"/>
  <c r="N261" i="5"/>
  <c r="P261" i="5" s="1"/>
  <c r="N262" i="5"/>
  <c r="P262" i="5" s="1"/>
  <c r="N263" i="5"/>
  <c r="P263" i="5" s="1"/>
  <c r="N264" i="5"/>
  <c r="P264" i="5" s="1"/>
  <c r="N265" i="5"/>
  <c r="P265" i="5" s="1"/>
  <c r="N266" i="5"/>
  <c r="P266" i="5" s="1"/>
  <c r="N267" i="5"/>
  <c r="P267" i="5" s="1"/>
  <c r="N268" i="5"/>
  <c r="P268" i="5" s="1"/>
  <c r="N269" i="5"/>
  <c r="P269" i="5" s="1"/>
  <c r="N270" i="5"/>
  <c r="P270" i="5" s="1"/>
  <c r="N271" i="5"/>
  <c r="P271" i="5" s="1"/>
  <c r="N272" i="5"/>
  <c r="P272" i="5" s="1"/>
  <c r="N273" i="5"/>
  <c r="P273" i="5" s="1"/>
  <c r="N274" i="5"/>
  <c r="P274" i="5" s="1"/>
  <c r="N275" i="5"/>
  <c r="P275" i="5" s="1"/>
  <c r="N276" i="5"/>
  <c r="P276" i="5" s="1"/>
  <c r="N277" i="5"/>
  <c r="P277" i="5" s="1"/>
  <c r="N278" i="5"/>
  <c r="P278" i="5" s="1"/>
  <c r="N279" i="5"/>
  <c r="P279" i="5" s="1"/>
  <c r="N280" i="5"/>
  <c r="P280" i="5" s="1"/>
  <c r="N281" i="5"/>
  <c r="P281" i="5" s="1"/>
  <c r="N282" i="5"/>
  <c r="P282" i="5" s="1"/>
  <c r="N283" i="5"/>
  <c r="P283" i="5" s="1"/>
  <c r="N284" i="5"/>
  <c r="P284" i="5" s="1"/>
  <c r="N285" i="5"/>
  <c r="P285" i="5" s="1"/>
  <c r="N286" i="5"/>
  <c r="P286" i="5" s="1"/>
  <c r="N287" i="5"/>
  <c r="P287" i="5" s="1"/>
  <c r="N288" i="5"/>
  <c r="P288" i="5" s="1"/>
  <c r="N289" i="5"/>
  <c r="P289" i="5" s="1"/>
  <c r="N290" i="5"/>
  <c r="P290" i="5" s="1"/>
  <c r="N291" i="5"/>
  <c r="P291" i="5" s="1"/>
  <c r="N292" i="5"/>
  <c r="P292" i="5" s="1"/>
  <c r="N293" i="5"/>
  <c r="P293" i="5" s="1"/>
  <c r="N294" i="5"/>
  <c r="P294" i="5" s="1"/>
  <c r="N295" i="5"/>
  <c r="P295" i="5" s="1"/>
  <c r="N296" i="5"/>
  <c r="P296" i="5" s="1"/>
  <c r="N297" i="5"/>
  <c r="P297" i="5" s="1"/>
  <c r="N298" i="5"/>
  <c r="P298" i="5" s="1"/>
  <c r="N299" i="5"/>
  <c r="P299" i="5" s="1"/>
  <c r="N300" i="5"/>
  <c r="P300" i="5" s="1"/>
  <c r="N301" i="5"/>
  <c r="P301" i="5" s="1"/>
  <c r="N302" i="5"/>
  <c r="P302" i="5" s="1"/>
  <c r="N303" i="5"/>
  <c r="P303" i="5" s="1"/>
  <c r="N304" i="5"/>
  <c r="P304" i="5" s="1"/>
  <c r="N305" i="5"/>
  <c r="P305" i="5" s="1"/>
  <c r="N306" i="5"/>
  <c r="P306" i="5" s="1"/>
  <c r="N307" i="5"/>
  <c r="P307" i="5" s="1"/>
  <c r="N308" i="5"/>
  <c r="P308" i="5" s="1"/>
  <c r="N309" i="5"/>
  <c r="P309" i="5" s="1"/>
  <c r="N310" i="5"/>
  <c r="P310" i="5" s="1"/>
  <c r="N311" i="5"/>
  <c r="P311" i="5" s="1"/>
  <c r="N312" i="5"/>
  <c r="P312" i="5" s="1"/>
  <c r="N313" i="5"/>
  <c r="P313" i="5" s="1"/>
  <c r="N314" i="5"/>
  <c r="P314" i="5" s="1"/>
  <c r="N315" i="5"/>
  <c r="P315" i="5" s="1"/>
  <c r="N316" i="5"/>
  <c r="P316" i="5" s="1"/>
  <c r="N317" i="5"/>
  <c r="P317" i="5" s="1"/>
  <c r="N318" i="5"/>
  <c r="P318" i="5" s="1"/>
  <c r="N319" i="5"/>
  <c r="P319" i="5" s="1"/>
  <c r="N320" i="5"/>
  <c r="P320" i="5" s="1"/>
  <c r="N321" i="5"/>
  <c r="P321" i="5" s="1"/>
  <c r="N322" i="5"/>
  <c r="P322" i="5" s="1"/>
  <c r="N323" i="5"/>
  <c r="P323" i="5" s="1"/>
  <c r="N324" i="5"/>
  <c r="P324" i="5" s="1"/>
  <c r="N325" i="5"/>
  <c r="P325" i="5" s="1"/>
  <c r="N326" i="5"/>
  <c r="P326" i="5" s="1"/>
  <c r="N327" i="5"/>
  <c r="P327" i="5" s="1"/>
  <c r="N328" i="5"/>
  <c r="P328" i="5" s="1"/>
  <c r="N329" i="5"/>
  <c r="P329" i="5" s="1"/>
  <c r="N330" i="5"/>
  <c r="P330" i="5" s="1"/>
  <c r="N331" i="5"/>
  <c r="P331" i="5" s="1"/>
  <c r="N332" i="5"/>
  <c r="P332" i="5" s="1"/>
  <c r="N333" i="5"/>
  <c r="P333" i="5" s="1"/>
  <c r="N334" i="5"/>
  <c r="P334" i="5" s="1"/>
  <c r="N335" i="5"/>
  <c r="P335" i="5" s="1"/>
  <c r="N336" i="5"/>
  <c r="P336" i="5" s="1"/>
  <c r="N337" i="5"/>
  <c r="P337" i="5" s="1"/>
  <c r="N338" i="5"/>
  <c r="P338" i="5" s="1"/>
  <c r="N339" i="5"/>
  <c r="P339" i="5" s="1"/>
  <c r="N340" i="5"/>
  <c r="P340" i="5" s="1"/>
  <c r="N341" i="5"/>
  <c r="P341" i="5" s="1"/>
  <c r="N342" i="5"/>
  <c r="P342" i="5" s="1"/>
  <c r="N343" i="5"/>
  <c r="P343" i="5" s="1"/>
  <c r="N344" i="5"/>
  <c r="P344" i="5" s="1"/>
  <c r="N345" i="5"/>
  <c r="P345" i="5" s="1"/>
  <c r="N346" i="5"/>
  <c r="P346" i="5" s="1"/>
  <c r="N347" i="5"/>
  <c r="P347" i="5" s="1"/>
  <c r="N348" i="5"/>
  <c r="P348" i="5" s="1"/>
  <c r="N349" i="5"/>
  <c r="P349" i="5" s="1"/>
  <c r="N350" i="5"/>
  <c r="P350" i="5" s="1"/>
  <c r="N351" i="5"/>
  <c r="P351" i="5" s="1"/>
  <c r="N352" i="5"/>
  <c r="P352" i="5" s="1"/>
  <c r="N353" i="5"/>
  <c r="P353" i="5" s="1"/>
  <c r="N354" i="5"/>
  <c r="P354" i="5" s="1"/>
  <c r="N355" i="5"/>
  <c r="P355" i="5" s="1"/>
  <c r="N356" i="5"/>
  <c r="P356" i="5" s="1"/>
  <c r="N357" i="5"/>
  <c r="P357" i="5" s="1"/>
  <c r="N358" i="5"/>
  <c r="P358" i="5" s="1"/>
  <c r="N359" i="5"/>
  <c r="P359" i="5" s="1"/>
  <c r="N360" i="5"/>
  <c r="P360" i="5" s="1"/>
  <c r="N361" i="5"/>
  <c r="P361" i="5" s="1"/>
  <c r="N362" i="5"/>
  <c r="P362" i="5" s="1"/>
  <c r="N363" i="5"/>
  <c r="P363" i="5" s="1"/>
  <c r="N364" i="5"/>
  <c r="P364" i="5" s="1"/>
  <c r="N365" i="5"/>
  <c r="P365" i="5" s="1"/>
  <c r="N366" i="5"/>
  <c r="P366" i="5" s="1"/>
  <c r="N367" i="5"/>
  <c r="P367" i="5" s="1"/>
  <c r="N368" i="5"/>
  <c r="P368" i="5" s="1"/>
  <c r="N369" i="5"/>
  <c r="P369" i="5" s="1"/>
  <c r="N370" i="5"/>
  <c r="P370" i="5" s="1"/>
  <c r="N371" i="5"/>
  <c r="P371" i="5" s="1"/>
  <c r="N372" i="5"/>
  <c r="P372" i="5" s="1"/>
  <c r="N373" i="5"/>
  <c r="P373" i="5" s="1"/>
  <c r="N374" i="5"/>
  <c r="P374" i="5" s="1"/>
  <c r="N375" i="5"/>
  <c r="P375" i="5" s="1"/>
  <c r="N376" i="5"/>
  <c r="P376" i="5" s="1"/>
  <c r="N377" i="5"/>
  <c r="P377" i="5" s="1"/>
  <c r="N378" i="5"/>
  <c r="P378" i="5" s="1"/>
  <c r="N379" i="5"/>
  <c r="P379" i="5" s="1"/>
  <c r="N380" i="5"/>
  <c r="P380" i="5" s="1"/>
  <c r="N381" i="5"/>
  <c r="P381" i="5" s="1"/>
  <c r="N382" i="5"/>
  <c r="P382" i="5" s="1"/>
  <c r="N383" i="5"/>
  <c r="P383" i="5" s="1"/>
  <c r="N384" i="5"/>
  <c r="P384" i="5" s="1"/>
  <c r="N385" i="5"/>
  <c r="P385" i="5" s="1"/>
  <c r="N386" i="5"/>
  <c r="P386" i="5" s="1"/>
  <c r="N387" i="5"/>
  <c r="P387" i="5" s="1"/>
  <c r="N388" i="5"/>
  <c r="P388" i="5" s="1"/>
  <c r="N389" i="5"/>
  <c r="P389" i="5" s="1"/>
  <c r="N390" i="5"/>
  <c r="P390" i="5" s="1"/>
  <c r="N391" i="5"/>
  <c r="P391" i="5" s="1"/>
  <c r="N392" i="5"/>
  <c r="P392" i="5" s="1"/>
  <c r="N393" i="5"/>
  <c r="P393" i="5" s="1"/>
  <c r="N394" i="5"/>
  <c r="P394" i="5" s="1"/>
  <c r="N395" i="5"/>
  <c r="P395" i="5" s="1"/>
  <c r="N396" i="5"/>
  <c r="P396" i="5" s="1"/>
  <c r="N397" i="5"/>
  <c r="P397" i="5" s="1"/>
  <c r="N398" i="5"/>
  <c r="P398" i="5" s="1"/>
  <c r="N399" i="5"/>
  <c r="P399" i="5" s="1"/>
  <c r="N400" i="5"/>
  <c r="P400" i="5" s="1"/>
  <c r="N401" i="5"/>
  <c r="P401" i="5" s="1"/>
  <c r="N402" i="5"/>
  <c r="P402" i="5" s="1"/>
  <c r="N403" i="5"/>
  <c r="P403" i="5" s="1"/>
  <c r="N404" i="5"/>
  <c r="P404" i="5" s="1"/>
  <c r="N405" i="5"/>
  <c r="P405" i="5" s="1"/>
  <c r="N406" i="5"/>
  <c r="P406" i="5" s="1"/>
  <c r="N407" i="5"/>
  <c r="P407" i="5" s="1"/>
  <c r="N408" i="5"/>
  <c r="P408" i="5" s="1"/>
  <c r="N409" i="5"/>
  <c r="P409" i="5" s="1"/>
  <c r="N410" i="5"/>
  <c r="P410" i="5" s="1"/>
  <c r="N411" i="5"/>
  <c r="P411" i="5" s="1"/>
  <c r="N412" i="5"/>
  <c r="P412" i="5" s="1"/>
  <c r="N413" i="5"/>
  <c r="P413" i="5" s="1"/>
  <c r="N414" i="5"/>
  <c r="P414" i="5" s="1"/>
  <c r="N415" i="5"/>
  <c r="P415" i="5" s="1"/>
  <c r="N416" i="5"/>
  <c r="P416" i="5" s="1"/>
  <c r="N417" i="5"/>
  <c r="P417" i="5" s="1"/>
  <c r="N418" i="5"/>
  <c r="P418" i="5" s="1"/>
  <c r="N419" i="5"/>
  <c r="P419" i="5" s="1"/>
  <c r="N420" i="5"/>
  <c r="P420" i="5" s="1"/>
  <c r="N421" i="5"/>
  <c r="P421" i="5" s="1"/>
  <c r="N422" i="5"/>
  <c r="P422" i="5" s="1"/>
  <c r="N423" i="5"/>
  <c r="P423" i="5" s="1"/>
  <c r="N424" i="5"/>
  <c r="P424" i="5" s="1"/>
  <c r="N425" i="5"/>
  <c r="P425" i="5" s="1"/>
  <c r="N426" i="5"/>
  <c r="P426" i="5" s="1"/>
  <c r="N427" i="5"/>
  <c r="P427" i="5" s="1"/>
  <c r="N428" i="5"/>
  <c r="P428" i="5" s="1"/>
  <c r="N429" i="5"/>
  <c r="P429" i="5" s="1"/>
  <c r="N430" i="5"/>
  <c r="P430" i="5" s="1"/>
  <c r="N431" i="5"/>
  <c r="P431" i="5" s="1"/>
  <c r="N432" i="5"/>
  <c r="P432" i="5" s="1"/>
  <c r="N433" i="5"/>
  <c r="P433" i="5" s="1"/>
  <c r="N434" i="5"/>
  <c r="P434" i="5" s="1"/>
  <c r="N435" i="5"/>
  <c r="P435" i="5" s="1"/>
  <c r="N436" i="5"/>
  <c r="P436" i="5" s="1"/>
  <c r="N437" i="5"/>
  <c r="P437" i="5" s="1"/>
  <c r="N438" i="5"/>
  <c r="P438" i="5" s="1"/>
  <c r="N439" i="5"/>
  <c r="P439" i="5" s="1"/>
  <c r="N440" i="5"/>
  <c r="P440" i="5" s="1"/>
  <c r="N441" i="5"/>
  <c r="P441" i="5" s="1"/>
  <c r="N442" i="5"/>
  <c r="P442" i="5" s="1"/>
  <c r="N443" i="5"/>
  <c r="P443" i="5" s="1"/>
  <c r="N444" i="5"/>
  <c r="P444" i="5" s="1"/>
  <c r="N445" i="5"/>
  <c r="P445" i="5" s="1"/>
  <c r="N446" i="5"/>
  <c r="P446" i="5" s="1"/>
  <c r="N447" i="5"/>
  <c r="P447" i="5" s="1"/>
  <c r="N448" i="5"/>
  <c r="P448" i="5" s="1"/>
  <c r="N449" i="5"/>
  <c r="P449" i="5" s="1"/>
  <c r="N450" i="5"/>
  <c r="P450" i="5" s="1"/>
  <c r="N451" i="5"/>
  <c r="P451" i="5" s="1"/>
  <c r="N452" i="5"/>
  <c r="P452" i="5" s="1"/>
  <c r="N453" i="5"/>
  <c r="P453" i="5" s="1"/>
  <c r="N454" i="5"/>
  <c r="P454" i="5" s="1"/>
  <c r="N455" i="5"/>
  <c r="P455" i="5" s="1"/>
  <c r="N456" i="5"/>
  <c r="P456" i="5" s="1"/>
  <c r="N457" i="5"/>
  <c r="P457" i="5" s="1"/>
  <c r="N458" i="5"/>
  <c r="P458" i="5" s="1"/>
  <c r="N459" i="5"/>
  <c r="P459" i="5" s="1"/>
  <c r="N460" i="5"/>
  <c r="P460" i="5" s="1"/>
  <c r="N461" i="5"/>
  <c r="P461" i="5" s="1"/>
  <c r="N462" i="5"/>
  <c r="P462" i="5" s="1"/>
  <c r="N463" i="5"/>
  <c r="P463" i="5" s="1"/>
  <c r="N464" i="5"/>
  <c r="P464" i="5" s="1"/>
  <c r="N465" i="5"/>
  <c r="P465" i="5" s="1"/>
  <c r="N466" i="5"/>
  <c r="P466" i="5" s="1"/>
  <c r="N467" i="5"/>
  <c r="P467" i="5" s="1"/>
  <c r="N468" i="5"/>
  <c r="P468" i="5" s="1"/>
  <c r="N469" i="5"/>
  <c r="P469" i="5" s="1"/>
  <c r="N470" i="5"/>
  <c r="P470" i="5" s="1"/>
  <c r="N471" i="5"/>
  <c r="P471" i="5" s="1"/>
  <c r="N472" i="5"/>
  <c r="P472" i="5" s="1"/>
  <c r="N473" i="5"/>
  <c r="P473" i="5" s="1"/>
  <c r="N474" i="5"/>
  <c r="P474" i="5" s="1"/>
  <c r="N475" i="5"/>
  <c r="P475" i="5" s="1"/>
  <c r="N476" i="5"/>
  <c r="P476" i="5" s="1"/>
  <c r="N477" i="5"/>
  <c r="P477" i="5" s="1"/>
  <c r="N478" i="5"/>
  <c r="P478" i="5" s="1"/>
  <c r="N479" i="5"/>
  <c r="P479" i="5" s="1"/>
  <c r="N480" i="5"/>
  <c r="P480" i="5" s="1"/>
  <c r="N481" i="5"/>
  <c r="P481" i="5" s="1"/>
  <c r="N482" i="5"/>
  <c r="P482" i="5" s="1"/>
  <c r="N483" i="5"/>
  <c r="P483" i="5" s="1"/>
  <c r="N484" i="5"/>
  <c r="P484" i="5" s="1"/>
  <c r="N485" i="5"/>
  <c r="P485" i="5" s="1"/>
  <c r="N486" i="5"/>
  <c r="P486" i="5" s="1"/>
  <c r="N487" i="5"/>
  <c r="P487" i="5" s="1"/>
  <c r="N488" i="5"/>
  <c r="P488" i="5" s="1"/>
  <c r="N489" i="5"/>
  <c r="P489" i="5" s="1"/>
  <c r="N490" i="5"/>
  <c r="P490" i="5" s="1"/>
  <c r="N491" i="5"/>
  <c r="P491" i="5" s="1"/>
  <c r="N492" i="5"/>
  <c r="P492" i="5" s="1"/>
  <c r="N493" i="5"/>
  <c r="P493" i="5" s="1"/>
  <c r="N494" i="5"/>
  <c r="P494" i="5" s="1"/>
  <c r="N495" i="5"/>
  <c r="P495" i="5" s="1"/>
  <c r="N496" i="5"/>
  <c r="P496" i="5" s="1"/>
  <c r="N497" i="5"/>
  <c r="P497" i="5" s="1"/>
  <c r="N498" i="5"/>
  <c r="P498" i="5" s="1"/>
  <c r="N499" i="5"/>
  <c r="P499" i="5" s="1"/>
  <c r="N500" i="5"/>
  <c r="P500" i="5" s="1"/>
  <c r="N501" i="5"/>
  <c r="P501" i="5" s="1"/>
  <c r="N502" i="5"/>
  <c r="P502" i="5" s="1"/>
  <c r="N503" i="5"/>
  <c r="P503" i="5" s="1"/>
  <c r="N504" i="5"/>
  <c r="P504" i="5" s="1"/>
  <c r="N505" i="5"/>
  <c r="P505" i="5" s="1"/>
  <c r="N506" i="5"/>
  <c r="P506" i="5" s="1"/>
  <c r="N507" i="5"/>
  <c r="P507" i="5" s="1"/>
  <c r="N508" i="5"/>
  <c r="P508" i="5" s="1"/>
  <c r="N509" i="5"/>
  <c r="P509" i="5" s="1"/>
  <c r="N510" i="5"/>
  <c r="P510" i="5" s="1"/>
  <c r="N511" i="5"/>
  <c r="P511" i="5" s="1"/>
  <c r="N512" i="5"/>
  <c r="P512" i="5" s="1"/>
  <c r="N513" i="5"/>
  <c r="P513" i="5" s="1"/>
  <c r="N514" i="5"/>
  <c r="P514" i="5" s="1"/>
  <c r="N515" i="5"/>
  <c r="P515" i="5" s="1"/>
  <c r="N516" i="5"/>
  <c r="P516" i="5" s="1"/>
  <c r="N517" i="5"/>
  <c r="P517" i="5" s="1"/>
  <c r="N518" i="5"/>
  <c r="P518" i="5" s="1"/>
  <c r="N519" i="5"/>
  <c r="P519" i="5" s="1"/>
  <c r="N520" i="5"/>
  <c r="P520" i="5" s="1"/>
  <c r="N521" i="5"/>
  <c r="P521" i="5" s="1"/>
  <c r="N522" i="5"/>
  <c r="P522" i="5" s="1"/>
  <c r="N523" i="5"/>
  <c r="P523" i="5" s="1"/>
  <c r="N524" i="5"/>
  <c r="P524" i="5" s="1"/>
  <c r="N525" i="5"/>
  <c r="P525" i="5" s="1"/>
  <c r="N526" i="5"/>
  <c r="P526" i="5" s="1"/>
  <c r="N527" i="5"/>
  <c r="P527" i="5" s="1"/>
  <c r="N528" i="5"/>
  <c r="P528" i="5" s="1"/>
  <c r="N529" i="5"/>
  <c r="P529" i="5" s="1"/>
  <c r="N530" i="5"/>
  <c r="P530" i="5" s="1"/>
  <c r="N531" i="5"/>
  <c r="P531" i="5" s="1"/>
  <c r="N532" i="5"/>
  <c r="P532" i="5" s="1"/>
  <c r="N533" i="5"/>
  <c r="P533" i="5" s="1"/>
  <c r="N534" i="5"/>
  <c r="P534" i="5" s="1"/>
  <c r="N535" i="5"/>
  <c r="P535" i="5" s="1"/>
  <c r="N536" i="5"/>
  <c r="P536" i="5" s="1"/>
  <c r="N537" i="5"/>
  <c r="P537" i="5" s="1"/>
  <c r="N538" i="5"/>
  <c r="P538" i="5" s="1"/>
  <c r="N539" i="5"/>
  <c r="P539" i="5" s="1"/>
  <c r="N540" i="5"/>
  <c r="P540" i="5" s="1"/>
  <c r="N541" i="5"/>
  <c r="P541" i="5" s="1"/>
  <c r="N542" i="5"/>
  <c r="P542" i="5" s="1"/>
  <c r="N543" i="5"/>
  <c r="P543" i="5" s="1"/>
  <c r="N544" i="5"/>
  <c r="P544" i="5" s="1"/>
  <c r="N545" i="5"/>
  <c r="P545" i="5" s="1"/>
  <c r="N546" i="5"/>
  <c r="P546" i="5" s="1"/>
  <c r="N547" i="5"/>
  <c r="P547" i="5" s="1"/>
  <c r="N548" i="5"/>
  <c r="P548" i="5" s="1"/>
  <c r="N549" i="5"/>
  <c r="P549" i="5" s="1"/>
  <c r="N550" i="5"/>
  <c r="P550" i="5" s="1"/>
  <c r="N551" i="5"/>
  <c r="P551" i="5" s="1"/>
  <c r="N552" i="5"/>
  <c r="P552" i="5" s="1"/>
  <c r="N553" i="5"/>
  <c r="P553" i="5" s="1"/>
  <c r="N554" i="5"/>
  <c r="P554" i="5" s="1"/>
  <c r="N555" i="5"/>
  <c r="P555" i="5" s="1"/>
  <c r="N556" i="5"/>
  <c r="P556" i="5" s="1"/>
  <c r="N557" i="5"/>
  <c r="P557" i="5" s="1"/>
  <c r="N558" i="5"/>
  <c r="P558" i="5" s="1"/>
  <c r="N559" i="5"/>
  <c r="P559" i="5" s="1"/>
  <c r="N560" i="5"/>
  <c r="P560" i="5" s="1"/>
  <c r="N561" i="5"/>
  <c r="P561" i="5" s="1"/>
  <c r="N562" i="5"/>
  <c r="P562" i="5" s="1"/>
  <c r="N563" i="5"/>
  <c r="P563" i="5" s="1"/>
  <c r="N564" i="5"/>
  <c r="P564" i="5" s="1"/>
  <c r="N565" i="5"/>
  <c r="P565" i="5" s="1"/>
  <c r="N566" i="5"/>
  <c r="P566" i="5" s="1"/>
  <c r="N567" i="5"/>
  <c r="P567" i="5" s="1"/>
  <c r="N568" i="5"/>
  <c r="P568" i="5" s="1"/>
  <c r="N569" i="5"/>
  <c r="P569" i="5" s="1"/>
  <c r="N570" i="5"/>
  <c r="P570" i="5" s="1"/>
  <c r="N571" i="5"/>
  <c r="P571" i="5" s="1"/>
  <c r="N572" i="5"/>
  <c r="P572" i="5" s="1"/>
  <c r="N573" i="5"/>
  <c r="P573" i="5" s="1"/>
  <c r="N574" i="5"/>
  <c r="P574" i="5" s="1"/>
  <c r="N575" i="5"/>
  <c r="P575" i="5" s="1"/>
  <c r="N576" i="5"/>
  <c r="P576" i="5" s="1"/>
  <c r="N577" i="5"/>
  <c r="P577" i="5" s="1"/>
  <c r="N578" i="5"/>
  <c r="P578" i="5" s="1"/>
  <c r="N579" i="5"/>
  <c r="P579" i="5" s="1"/>
  <c r="N580" i="5"/>
  <c r="P580" i="5" s="1"/>
  <c r="N581" i="5"/>
  <c r="P581" i="5" s="1"/>
  <c r="N582" i="5"/>
  <c r="P582" i="5" s="1"/>
  <c r="N583" i="5"/>
  <c r="P583" i="5" s="1"/>
  <c r="N584" i="5"/>
  <c r="P584" i="5" s="1"/>
  <c r="N585" i="5"/>
  <c r="P585" i="5" s="1"/>
  <c r="N586" i="5"/>
  <c r="P586" i="5" s="1"/>
  <c r="N587" i="5"/>
  <c r="P587" i="5" s="1"/>
  <c r="N588" i="5"/>
  <c r="P588" i="5" s="1"/>
  <c r="N589" i="5"/>
  <c r="P589" i="5" s="1"/>
  <c r="N590" i="5"/>
  <c r="P590" i="5" s="1"/>
  <c r="N591" i="5"/>
  <c r="P591" i="5" s="1"/>
  <c r="N592" i="5"/>
  <c r="P592" i="5" s="1"/>
  <c r="N593" i="5"/>
  <c r="P593" i="5" s="1"/>
  <c r="N594" i="5"/>
  <c r="P594" i="5" s="1"/>
  <c r="N595" i="5"/>
  <c r="P595" i="5" s="1"/>
  <c r="N596" i="5"/>
  <c r="P596" i="5" s="1"/>
  <c r="N597" i="5"/>
  <c r="P597" i="5" s="1"/>
  <c r="N598" i="5"/>
  <c r="P598" i="5" s="1"/>
  <c r="N599" i="5"/>
  <c r="P599" i="5" s="1"/>
  <c r="N600" i="5"/>
  <c r="P600" i="5" s="1"/>
  <c r="N601" i="5"/>
  <c r="P601" i="5" s="1"/>
  <c r="N602" i="5"/>
  <c r="P602" i="5" s="1"/>
  <c r="N603" i="5"/>
  <c r="P603" i="5" s="1"/>
  <c r="N604" i="5"/>
  <c r="P604" i="5" s="1"/>
  <c r="N605" i="5"/>
  <c r="P605" i="5" s="1"/>
  <c r="N606" i="5"/>
  <c r="P606" i="5" s="1"/>
  <c r="N607" i="5"/>
  <c r="P607" i="5" s="1"/>
  <c r="N608" i="5"/>
  <c r="P608" i="5" s="1"/>
  <c r="N609" i="5"/>
  <c r="P609" i="5" s="1"/>
  <c r="N610" i="5"/>
  <c r="P610" i="5" s="1"/>
  <c r="N611" i="5"/>
  <c r="P611" i="5" s="1"/>
  <c r="N612" i="5"/>
  <c r="P612" i="5" s="1"/>
  <c r="N613" i="5"/>
  <c r="P613" i="5" s="1"/>
  <c r="N614" i="5"/>
  <c r="P614" i="5" s="1"/>
  <c r="N615" i="5"/>
  <c r="P615" i="5" s="1"/>
  <c r="N616" i="5"/>
  <c r="P616" i="5" s="1"/>
  <c r="N617" i="5"/>
  <c r="P617" i="5" s="1"/>
  <c r="N618" i="5"/>
  <c r="P618" i="5" s="1"/>
  <c r="N619" i="5"/>
  <c r="P619" i="5" s="1"/>
  <c r="N620" i="5"/>
  <c r="P620" i="5" s="1"/>
  <c r="N621" i="5"/>
  <c r="P621" i="5" s="1"/>
  <c r="N622" i="5"/>
  <c r="P622" i="5" s="1"/>
  <c r="N623" i="5"/>
  <c r="P623" i="5" s="1"/>
  <c r="N624" i="5"/>
  <c r="P624" i="5" s="1"/>
  <c r="N625" i="5"/>
  <c r="P625" i="5" s="1"/>
  <c r="N626" i="5"/>
  <c r="P626" i="5" s="1"/>
  <c r="N627" i="5"/>
  <c r="P627" i="5" s="1"/>
  <c r="N628" i="5"/>
  <c r="P628" i="5" s="1"/>
  <c r="N629" i="5"/>
  <c r="P629" i="5" s="1"/>
  <c r="N630" i="5"/>
  <c r="P630" i="5" s="1"/>
  <c r="N631" i="5"/>
  <c r="P631" i="5" s="1"/>
  <c r="N632" i="5"/>
  <c r="P632" i="5" s="1"/>
  <c r="N633" i="5"/>
  <c r="P633" i="5" s="1"/>
  <c r="N634" i="5"/>
  <c r="P634" i="5" s="1"/>
  <c r="N635" i="5"/>
  <c r="P635" i="5" s="1"/>
  <c r="N636" i="5"/>
  <c r="P636" i="5" s="1"/>
  <c r="N637" i="5"/>
  <c r="P637" i="5" s="1"/>
  <c r="N638" i="5"/>
  <c r="P638" i="5" s="1"/>
  <c r="N639" i="5"/>
  <c r="P639" i="5" s="1"/>
  <c r="N640" i="5"/>
  <c r="P640" i="5" s="1"/>
  <c r="N641" i="5"/>
  <c r="P641" i="5" s="1"/>
  <c r="N642" i="5"/>
  <c r="P642" i="5" s="1"/>
  <c r="N643" i="5"/>
  <c r="P643" i="5" s="1"/>
  <c r="N644" i="5"/>
  <c r="P644" i="5" s="1"/>
  <c r="N645" i="5"/>
  <c r="P645" i="5" s="1"/>
  <c r="N646" i="5"/>
  <c r="P646" i="5" s="1"/>
  <c r="N647" i="5"/>
  <c r="P647" i="5" s="1"/>
  <c r="N648" i="5"/>
  <c r="P648" i="5" s="1"/>
  <c r="N649" i="5"/>
  <c r="P649" i="5" s="1"/>
  <c r="N650" i="5"/>
  <c r="P650" i="5" s="1"/>
  <c r="N651" i="5"/>
  <c r="P651" i="5" s="1"/>
  <c r="N652" i="5"/>
  <c r="P652" i="5" s="1"/>
  <c r="N653" i="5"/>
  <c r="P653" i="5" s="1"/>
  <c r="N654" i="5"/>
  <c r="P654" i="5" s="1"/>
  <c r="N655" i="5"/>
  <c r="P655" i="5" s="1"/>
  <c r="N656" i="5"/>
  <c r="P656" i="5" s="1"/>
  <c r="N657" i="5"/>
  <c r="P657" i="5" s="1"/>
  <c r="N658" i="5"/>
  <c r="P658" i="5" s="1"/>
  <c r="N659" i="5"/>
  <c r="P659" i="5" s="1"/>
  <c r="N660" i="5"/>
  <c r="P660" i="5" s="1"/>
  <c r="N661" i="5"/>
  <c r="P661" i="5" s="1"/>
  <c r="N662" i="5"/>
  <c r="P662" i="5" s="1"/>
  <c r="N663" i="5"/>
  <c r="P663" i="5" s="1"/>
  <c r="N664" i="5"/>
  <c r="P664" i="5" s="1"/>
  <c r="N665" i="5"/>
  <c r="P665" i="5" s="1"/>
  <c r="N666" i="5"/>
  <c r="P666" i="5" s="1"/>
  <c r="N667" i="5"/>
  <c r="P667" i="5" s="1"/>
  <c r="N668" i="5"/>
  <c r="P668" i="5" s="1"/>
  <c r="N669" i="5"/>
  <c r="P669" i="5" s="1"/>
  <c r="N670" i="5"/>
  <c r="P670" i="5" s="1"/>
  <c r="N671" i="5"/>
  <c r="P671" i="5" s="1"/>
  <c r="N672" i="5"/>
  <c r="P672" i="5" s="1"/>
  <c r="N673" i="5"/>
  <c r="P673" i="5" s="1"/>
  <c r="N674" i="5"/>
  <c r="P674" i="5" s="1"/>
  <c r="N675" i="5"/>
  <c r="P675" i="5" s="1"/>
  <c r="N676" i="5"/>
  <c r="P676" i="5" s="1"/>
  <c r="N677" i="5"/>
  <c r="P677" i="5" s="1"/>
  <c r="N678" i="5"/>
  <c r="P678" i="5" s="1"/>
  <c r="N679" i="5"/>
  <c r="P679" i="5" s="1"/>
  <c r="N680" i="5"/>
  <c r="P680" i="5" s="1"/>
  <c r="N681" i="5"/>
  <c r="P681" i="5" s="1"/>
  <c r="N682" i="5"/>
  <c r="P682" i="5" s="1"/>
  <c r="N683" i="5"/>
  <c r="P683" i="5" s="1"/>
  <c r="N684" i="5"/>
  <c r="P684" i="5" s="1"/>
  <c r="N685" i="5"/>
  <c r="P685" i="5" s="1"/>
  <c r="N686" i="5"/>
  <c r="P686" i="5" s="1"/>
  <c r="N687" i="5"/>
  <c r="P687" i="5" s="1"/>
  <c r="N688" i="5"/>
  <c r="P688" i="5" s="1"/>
  <c r="N689" i="5"/>
  <c r="P689" i="5" s="1"/>
  <c r="N690" i="5"/>
  <c r="P690" i="5" s="1"/>
  <c r="N691" i="5"/>
  <c r="P691" i="5" s="1"/>
  <c r="N692" i="5"/>
  <c r="P692" i="5" s="1"/>
  <c r="N693" i="5"/>
  <c r="P693" i="5" s="1"/>
  <c r="N694" i="5"/>
  <c r="P694" i="5" s="1"/>
  <c r="N695" i="5"/>
  <c r="P695" i="5" s="1"/>
  <c r="N696" i="5"/>
  <c r="P696" i="5" s="1"/>
  <c r="N697" i="5"/>
  <c r="P697" i="5" s="1"/>
  <c r="N698" i="5"/>
  <c r="P698" i="5" s="1"/>
  <c r="N699" i="5"/>
  <c r="P699" i="5" s="1"/>
  <c r="N700" i="5"/>
  <c r="P700" i="5" s="1"/>
  <c r="N701" i="5"/>
  <c r="P701" i="5" s="1"/>
  <c r="N702" i="5"/>
  <c r="P702" i="5" s="1"/>
  <c r="N703" i="5"/>
  <c r="P703" i="5" s="1"/>
  <c r="N704" i="5"/>
  <c r="P704" i="5" s="1"/>
  <c r="N705" i="5"/>
  <c r="P705" i="5" s="1"/>
  <c r="N706" i="5"/>
  <c r="P706" i="5" s="1"/>
  <c r="N707" i="5"/>
  <c r="P707" i="5" s="1"/>
  <c r="N708" i="5"/>
  <c r="P708" i="5" s="1"/>
  <c r="N709" i="5"/>
  <c r="P709" i="5" s="1"/>
  <c r="N710" i="5"/>
  <c r="P710" i="5" s="1"/>
  <c r="N711" i="5"/>
  <c r="P711" i="5" s="1"/>
  <c r="N712" i="5"/>
  <c r="P712" i="5" s="1"/>
  <c r="N713" i="5"/>
  <c r="P713" i="5" s="1"/>
  <c r="N714" i="5"/>
  <c r="P714" i="5" s="1"/>
  <c r="N715" i="5"/>
  <c r="P715" i="5" s="1"/>
  <c r="N716" i="5"/>
  <c r="P716" i="5" s="1"/>
  <c r="N717" i="5"/>
  <c r="P717" i="5" s="1"/>
  <c r="N718" i="5"/>
  <c r="P718" i="5" s="1"/>
  <c r="N719" i="5"/>
  <c r="P719" i="5" s="1"/>
  <c r="N720" i="5"/>
  <c r="P720" i="5" s="1"/>
  <c r="N721" i="5"/>
  <c r="P721" i="5" s="1"/>
  <c r="N722" i="5"/>
  <c r="P722" i="5" s="1"/>
  <c r="N723" i="5"/>
  <c r="P723" i="5" s="1"/>
  <c r="N724" i="5"/>
  <c r="P724" i="5" s="1"/>
  <c r="N725" i="5"/>
  <c r="P725" i="5" s="1"/>
  <c r="N726" i="5"/>
  <c r="P726" i="5" s="1"/>
  <c r="N727" i="5"/>
  <c r="P727" i="5" s="1"/>
  <c r="N728" i="5"/>
  <c r="P728" i="5" s="1"/>
  <c r="N729" i="5"/>
  <c r="P729" i="5" s="1"/>
  <c r="N730" i="5"/>
  <c r="P730" i="5" s="1"/>
  <c r="N731" i="5"/>
  <c r="P731" i="5" s="1"/>
  <c r="N732" i="5"/>
  <c r="P732" i="5" s="1"/>
  <c r="N733" i="5"/>
  <c r="P733" i="5" s="1"/>
  <c r="N734" i="5"/>
  <c r="P734" i="5" s="1"/>
  <c r="N735" i="5"/>
  <c r="P735" i="5" s="1"/>
  <c r="N736" i="5"/>
  <c r="P736" i="5" s="1"/>
  <c r="N737" i="5"/>
  <c r="P737" i="5" s="1"/>
  <c r="N738" i="5"/>
  <c r="P738" i="5" s="1"/>
  <c r="N739" i="5"/>
  <c r="P739" i="5" s="1"/>
  <c r="N740" i="5"/>
  <c r="P740" i="5" s="1"/>
  <c r="N741" i="5"/>
  <c r="P741" i="5" s="1"/>
  <c r="N742" i="5"/>
  <c r="P742" i="5" s="1"/>
  <c r="N743" i="5"/>
  <c r="P743" i="5" s="1"/>
  <c r="N744" i="5"/>
  <c r="P744" i="5" s="1"/>
  <c r="N745" i="5"/>
  <c r="P745" i="5" s="1"/>
  <c r="N746" i="5"/>
  <c r="P746" i="5" s="1"/>
  <c r="N747" i="5"/>
  <c r="P747" i="5" s="1"/>
  <c r="N748" i="5"/>
  <c r="P748" i="5" s="1"/>
  <c r="N749" i="5"/>
  <c r="P749" i="5" s="1"/>
  <c r="N750" i="5"/>
  <c r="P750" i="5" s="1"/>
  <c r="N751" i="5"/>
  <c r="P751" i="5" s="1"/>
  <c r="N752" i="5"/>
  <c r="P752" i="5" s="1"/>
  <c r="N753" i="5"/>
  <c r="P753" i="5" s="1"/>
  <c r="N754" i="5"/>
  <c r="P754" i="5" s="1"/>
  <c r="N755" i="5"/>
  <c r="P755" i="5" s="1"/>
  <c r="N756" i="5"/>
  <c r="P756" i="5" s="1"/>
  <c r="N757" i="5"/>
  <c r="P757" i="5" s="1"/>
  <c r="N758" i="5"/>
  <c r="P758" i="5" s="1"/>
  <c r="N759" i="5"/>
  <c r="P759" i="5" s="1"/>
  <c r="N760" i="5"/>
  <c r="P760" i="5" s="1"/>
  <c r="N761" i="5"/>
  <c r="P761" i="5" s="1"/>
  <c r="N762" i="5"/>
  <c r="P762" i="5" s="1"/>
  <c r="N763" i="5"/>
  <c r="P763" i="5" s="1"/>
  <c r="N764" i="5"/>
  <c r="P764" i="5" s="1"/>
  <c r="N765" i="5"/>
  <c r="P765" i="5" s="1"/>
  <c r="N766" i="5"/>
  <c r="P766" i="5" s="1"/>
  <c r="N767" i="5"/>
  <c r="P767" i="5" s="1"/>
  <c r="N768" i="5"/>
  <c r="P768" i="5" s="1"/>
  <c r="N769" i="5"/>
  <c r="P769" i="5" s="1"/>
  <c r="N770" i="5"/>
  <c r="P770" i="5" s="1"/>
  <c r="N771" i="5"/>
  <c r="P771" i="5" s="1"/>
  <c r="N772" i="5"/>
  <c r="P772" i="5" s="1"/>
  <c r="N773" i="5"/>
  <c r="P773" i="5" s="1"/>
  <c r="N774" i="5"/>
  <c r="P774" i="5" s="1"/>
  <c r="N775" i="5"/>
  <c r="P775" i="5" s="1"/>
  <c r="N776" i="5"/>
  <c r="P776" i="5" s="1"/>
  <c r="N777" i="5"/>
  <c r="P777" i="5" s="1"/>
  <c r="N778" i="5"/>
  <c r="P778" i="5" s="1"/>
  <c r="N779" i="5"/>
  <c r="P779" i="5" s="1"/>
  <c r="N780" i="5"/>
  <c r="P780" i="5" s="1"/>
  <c r="N781" i="5"/>
  <c r="P781" i="5" s="1"/>
  <c r="N782" i="5"/>
  <c r="P782" i="5" s="1"/>
  <c r="N783" i="5"/>
  <c r="P783" i="5" s="1"/>
  <c r="N784" i="5"/>
  <c r="P784" i="5" s="1"/>
  <c r="N785" i="5"/>
  <c r="P785" i="5" s="1"/>
  <c r="N786" i="5"/>
  <c r="P786" i="5" s="1"/>
  <c r="N787" i="5"/>
  <c r="P787" i="5" s="1"/>
  <c r="N788" i="5"/>
  <c r="P788" i="5" s="1"/>
  <c r="N789" i="5"/>
  <c r="P789" i="5" s="1"/>
  <c r="N790" i="5"/>
  <c r="P790" i="5" s="1"/>
  <c r="N791" i="5"/>
  <c r="P791" i="5" s="1"/>
  <c r="N792" i="5"/>
  <c r="P792" i="5" s="1"/>
  <c r="N793" i="5"/>
  <c r="P793" i="5" s="1"/>
  <c r="N794" i="5"/>
  <c r="P794" i="5" s="1"/>
  <c r="N795" i="5"/>
  <c r="P795" i="5" s="1"/>
  <c r="N796" i="5"/>
  <c r="P796" i="5" s="1"/>
  <c r="N797" i="5"/>
  <c r="P797" i="5" s="1"/>
  <c r="N798" i="5"/>
  <c r="P798" i="5" s="1"/>
  <c r="N799" i="5"/>
  <c r="P799" i="5" s="1"/>
  <c r="N800" i="5"/>
  <c r="P800" i="5" s="1"/>
  <c r="N801" i="5"/>
  <c r="P801" i="5" s="1"/>
  <c r="N802" i="5"/>
  <c r="P802" i="5" s="1"/>
  <c r="N803" i="5"/>
  <c r="P803" i="5" s="1"/>
  <c r="N804" i="5"/>
  <c r="P804" i="5" s="1"/>
  <c r="N805" i="5"/>
  <c r="P805" i="5" s="1"/>
  <c r="N806" i="5"/>
  <c r="P806" i="5" s="1"/>
  <c r="N807" i="5"/>
  <c r="P807" i="5" s="1"/>
  <c r="N808" i="5"/>
  <c r="P808" i="5" s="1"/>
  <c r="N809" i="5"/>
  <c r="P809" i="5" s="1"/>
  <c r="N810" i="5"/>
  <c r="P810" i="5" s="1"/>
  <c r="N811" i="5"/>
  <c r="P811" i="5" s="1"/>
  <c r="N812" i="5"/>
  <c r="P812" i="5" s="1"/>
  <c r="N813" i="5"/>
  <c r="P813" i="5" s="1"/>
  <c r="N814" i="5"/>
  <c r="P814" i="5" s="1"/>
  <c r="N815" i="5"/>
  <c r="P815" i="5" s="1"/>
  <c r="N816" i="5"/>
  <c r="P816" i="5" s="1"/>
  <c r="N817" i="5"/>
  <c r="P817" i="5" s="1"/>
  <c r="N818" i="5"/>
  <c r="P818" i="5" s="1"/>
  <c r="N819" i="5"/>
  <c r="P819" i="5" s="1"/>
  <c r="N820" i="5"/>
  <c r="P820" i="5" s="1"/>
  <c r="N821" i="5"/>
  <c r="P821" i="5" s="1"/>
  <c r="N822" i="5"/>
  <c r="P822" i="5" s="1"/>
  <c r="N823" i="5"/>
  <c r="P823" i="5" s="1"/>
  <c r="N824" i="5"/>
  <c r="P824" i="5" s="1"/>
  <c r="N825" i="5"/>
  <c r="P825" i="5" s="1"/>
  <c r="N826" i="5"/>
  <c r="P826" i="5" s="1"/>
  <c r="N827" i="5"/>
  <c r="P827" i="5" s="1"/>
  <c r="N828" i="5"/>
  <c r="P828" i="5" s="1"/>
  <c r="N829" i="5"/>
  <c r="P829" i="5" s="1"/>
  <c r="N830" i="5"/>
  <c r="P830" i="5" s="1"/>
  <c r="N831" i="5"/>
  <c r="P831" i="5" s="1"/>
  <c r="N832" i="5"/>
  <c r="P832" i="5" s="1"/>
  <c r="N833" i="5"/>
  <c r="P833" i="5" s="1"/>
  <c r="N834" i="5"/>
  <c r="P834" i="5" s="1"/>
  <c r="N835" i="5"/>
  <c r="P835" i="5" s="1"/>
  <c r="N836" i="5"/>
  <c r="P836" i="5" s="1"/>
  <c r="N837" i="5"/>
  <c r="P837" i="5" s="1"/>
  <c r="N838" i="5"/>
  <c r="P838" i="5" s="1"/>
  <c r="N839" i="5"/>
  <c r="P839" i="5" s="1"/>
  <c r="N840" i="5"/>
  <c r="P840" i="5" s="1"/>
  <c r="N841" i="5"/>
  <c r="P841" i="5" s="1"/>
  <c r="N842" i="5"/>
  <c r="P842" i="5" s="1"/>
  <c r="N843" i="5"/>
  <c r="P843" i="5" s="1"/>
  <c r="N844" i="5"/>
  <c r="P844" i="5" s="1"/>
  <c r="N845" i="5"/>
  <c r="P845" i="5" s="1"/>
  <c r="N846" i="5"/>
  <c r="P846" i="5" s="1"/>
  <c r="N847" i="5"/>
  <c r="P847" i="5" s="1"/>
  <c r="N848" i="5"/>
  <c r="P848" i="5" s="1"/>
  <c r="N849" i="5"/>
  <c r="P849" i="5" s="1"/>
  <c r="N850" i="5"/>
  <c r="P850" i="5" s="1"/>
  <c r="N851" i="5"/>
  <c r="P851" i="5" s="1"/>
  <c r="N852" i="5"/>
  <c r="P852" i="5" s="1"/>
  <c r="N853" i="5"/>
  <c r="P853" i="5" s="1"/>
  <c r="N854" i="5"/>
  <c r="P854" i="5" s="1"/>
  <c r="N855" i="5"/>
  <c r="P855" i="5" s="1"/>
  <c r="N856" i="5"/>
  <c r="P856" i="5" s="1"/>
  <c r="N857" i="5"/>
  <c r="P857" i="5" s="1"/>
  <c r="N858" i="5"/>
  <c r="P858" i="5" s="1"/>
  <c r="N859" i="5"/>
  <c r="P859" i="5" s="1"/>
  <c r="N860" i="5"/>
  <c r="P860" i="5" s="1"/>
  <c r="N861" i="5"/>
  <c r="P861" i="5" s="1"/>
  <c r="N862" i="5"/>
  <c r="P862" i="5" s="1"/>
  <c r="N863" i="5"/>
  <c r="P863" i="5" s="1"/>
  <c r="N864" i="5"/>
  <c r="P864" i="5" s="1"/>
  <c r="N865" i="5"/>
  <c r="P865" i="5" s="1"/>
  <c r="N866" i="5"/>
  <c r="P866" i="5" s="1"/>
  <c r="N867" i="5"/>
  <c r="P867" i="5" s="1"/>
  <c r="N868" i="5"/>
  <c r="P868" i="5" s="1"/>
  <c r="N869" i="5"/>
  <c r="P869" i="5" s="1"/>
  <c r="N870" i="5"/>
  <c r="P870" i="5" s="1"/>
  <c r="N871" i="5"/>
  <c r="P871" i="5" s="1"/>
  <c r="N872" i="5"/>
  <c r="P872" i="5" s="1"/>
  <c r="N873" i="5"/>
  <c r="P873" i="5" s="1"/>
  <c r="N874" i="5"/>
  <c r="P874" i="5" s="1"/>
  <c r="N875" i="5"/>
  <c r="P875" i="5" s="1"/>
  <c r="N876" i="5"/>
  <c r="P876" i="5" s="1"/>
  <c r="N877" i="5"/>
  <c r="P877" i="5" s="1"/>
  <c r="N878" i="5"/>
  <c r="P878" i="5" s="1"/>
  <c r="N879" i="5"/>
  <c r="P879" i="5" s="1"/>
  <c r="N880" i="5"/>
  <c r="P880" i="5" s="1"/>
  <c r="N881" i="5"/>
  <c r="P881" i="5" s="1"/>
  <c r="N882" i="5"/>
  <c r="P882" i="5" s="1"/>
  <c r="N883" i="5"/>
  <c r="P883" i="5" s="1"/>
  <c r="N884" i="5"/>
  <c r="P884" i="5" s="1"/>
  <c r="N885" i="5"/>
  <c r="P885" i="5" s="1"/>
  <c r="N886" i="5"/>
  <c r="P886" i="5" s="1"/>
  <c r="N887" i="5"/>
  <c r="P887" i="5" s="1"/>
  <c r="N888" i="5"/>
  <c r="P888" i="5" s="1"/>
  <c r="N889" i="5"/>
  <c r="P889" i="5" s="1"/>
  <c r="N890" i="5"/>
  <c r="P890" i="5" s="1"/>
  <c r="N891" i="5"/>
  <c r="P891" i="5" s="1"/>
  <c r="N892" i="5"/>
  <c r="P892" i="5" s="1"/>
  <c r="N893" i="5"/>
  <c r="P893" i="5" s="1"/>
  <c r="N894" i="5"/>
  <c r="P894" i="5" s="1"/>
  <c r="N895" i="5"/>
  <c r="P895" i="5" s="1"/>
  <c r="N896" i="5"/>
  <c r="P896" i="5" s="1"/>
  <c r="N897" i="5"/>
  <c r="P897" i="5" s="1"/>
  <c r="N898" i="5"/>
  <c r="P898" i="5" s="1"/>
  <c r="N899" i="5"/>
  <c r="P899" i="5" s="1"/>
  <c r="N900" i="5"/>
  <c r="P900" i="5" s="1"/>
  <c r="N901" i="5"/>
  <c r="P901" i="5" s="1"/>
  <c r="N902" i="5"/>
  <c r="P902" i="5" s="1"/>
  <c r="N903" i="5"/>
  <c r="P903" i="5" s="1"/>
  <c r="N904" i="5"/>
  <c r="P904" i="5" s="1"/>
  <c r="N905" i="5"/>
  <c r="P905" i="5" s="1"/>
  <c r="N906" i="5"/>
  <c r="P906" i="5" s="1"/>
  <c r="N907" i="5"/>
  <c r="P907" i="5" s="1"/>
  <c r="N908" i="5"/>
  <c r="P908" i="5" s="1"/>
  <c r="N909" i="5"/>
  <c r="P909" i="5" s="1"/>
  <c r="N910" i="5"/>
  <c r="P910" i="5" s="1"/>
  <c r="N911" i="5"/>
  <c r="P911" i="5" s="1"/>
  <c r="N912" i="5"/>
  <c r="P912" i="5" s="1"/>
  <c r="N913" i="5"/>
  <c r="P913" i="5" s="1"/>
  <c r="N914" i="5"/>
  <c r="P914" i="5" s="1"/>
  <c r="N915" i="5"/>
  <c r="P915" i="5" s="1"/>
  <c r="N916" i="5"/>
  <c r="P916" i="5" s="1"/>
  <c r="N917" i="5"/>
  <c r="P917" i="5" s="1"/>
  <c r="N918" i="5"/>
  <c r="P918" i="5" s="1"/>
  <c r="N919" i="5"/>
  <c r="P919" i="5" s="1"/>
  <c r="N920" i="5"/>
  <c r="P920" i="5" s="1"/>
  <c r="N921" i="5"/>
  <c r="P921" i="5" s="1"/>
  <c r="N922" i="5"/>
  <c r="P922" i="5" s="1"/>
  <c r="N923" i="5"/>
  <c r="P923" i="5" s="1"/>
  <c r="N924" i="5"/>
  <c r="P924" i="5" s="1"/>
  <c r="N925" i="5"/>
  <c r="P925" i="5" s="1"/>
  <c r="N926" i="5"/>
  <c r="P926" i="5" s="1"/>
  <c r="N927" i="5"/>
  <c r="P927" i="5" s="1"/>
  <c r="N928" i="5"/>
  <c r="P928" i="5" s="1"/>
  <c r="N929" i="5"/>
  <c r="P929" i="5" s="1"/>
  <c r="N930" i="5"/>
  <c r="P930" i="5" s="1"/>
  <c r="N931" i="5"/>
  <c r="P931" i="5" s="1"/>
  <c r="N932" i="5"/>
  <c r="P932" i="5" s="1"/>
  <c r="N933" i="5"/>
  <c r="P933" i="5" s="1"/>
  <c r="N934" i="5"/>
  <c r="P934" i="5" s="1"/>
  <c r="N935" i="5"/>
  <c r="P935" i="5" s="1"/>
  <c r="N936" i="5"/>
  <c r="P936" i="5" s="1"/>
  <c r="N937" i="5"/>
  <c r="P937" i="5" s="1"/>
  <c r="N938" i="5"/>
  <c r="P938" i="5" s="1"/>
  <c r="N939" i="5"/>
  <c r="P939" i="5" s="1"/>
  <c r="N940" i="5"/>
  <c r="P940" i="5" s="1"/>
  <c r="N941" i="5"/>
  <c r="P941" i="5" s="1"/>
  <c r="N942" i="5"/>
  <c r="P942" i="5" s="1"/>
  <c r="N943" i="5"/>
  <c r="P943" i="5" s="1"/>
  <c r="N944" i="5"/>
  <c r="P944" i="5" s="1"/>
  <c r="N945" i="5"/>
  <c r="P945" i="5" s="1"/>
  <c r="N946" i="5"/>
  <c r="P946" i="5" s="1"/>
  <c r="N947" i="5"/>
  <c r="P947" i="5" s="1"/>
  <c r="N948" i="5"/>
  <c r="P948" i="5" s="1"/>
  <c r="N949" i="5"/>
  <c r="P949" i="5" s="1"/>
  <c r="N950" i="5"/>
  <c r="P950" i="5" s="1"/>
  <c r="N951" i="5"/>
  <c r="P951" i="5" s="1"/>
  <c r="N952" i="5"/>
  <c r="P952" i="5" s="1"/>
  <c r="N953" i="5"/>
  <c r="P953" i="5" s="1"/>
  <c r="N954" i="5"/>
  <c r="P954" i="5" s="1"/>
  <c r="N955" i="5"/>
  <c r="P955" i="5" s="1"/>
  <c r="N956" i="5"/>
  <c r="P956" i="5" s="1"/>
  <c r="N957" i="5"/>
  <c r="P957" i="5" s="1"/>
  <c r="N958" i="5"/>
  <c r="P958" i="5" s="1"/>
  <c r="N959" i="5"/>
  <c r="P959" i="5" s="1"/>
  <c r="N960" i="5"/>
  <c r="P960" i="5" s="1"/>
  <c r="N961" i="5"/>
  <c r="P961" i="5" s="1"/>
  <c r="N962" i="5"/>
  <c r="P962" i="5" s="1"/>
  <c r="N963" i="5"/>
  <c r="P963" i="5" s="1"/>
  <c r="N964" i="5"/>
  <c r="P964" i="5" s="1"/>
  <c r="N965" i="5"/>
  <c r="P965" i="5" s="1"/>
  <c r="N966" i="5"/>
  <c r="P966" i="5" s="1"/>
  <c r="N967" i="5"/>
  <c r="P967" i="5" s="1"/>
  <c r="N968" i="5"/>
  <c r="P968" i="5" s="1"/>
  <c r="N969" i="5"/>
  <c r="P969" i="5" s="1"/>
  <c r="N970" i="5"/>
  <c r="P970" i="5" s="1"/>
  <c r="N971" i="5"/>
  <c r="P971" i="5" s="1"/>
  <c r="N972" i="5"/>
  <c r="P972" i="5" s="1"/>
  <c r="N973" i="5"/>
  <c r="P973" i="5" s="1"/>
  <c r="N974" i="5"/>
  <c r="P974" i="5" s="1"/>
  <c r="N975" i="5"/>
  <c r="P975" i="5" s="1"/>
  <c r="N976" i="5"/>
  <c r="P976" i="5" s="1"/>
  <c r="N977" i="5"/>
  <c r="P977" i="5" s="1"/>
  <c r="N978" i="5"/>
  <c r="P978" i="5" s="1"/>
  <c r="N979" i="5"/>
  <c r="P979" i="5" s="1"/>
  <c r="N980" i="5"/>
  <c r="P980" i="5" s="1"/>
  <c r="N981" i="5"/>
  <c r="P981" i="5" s="1"/>
  <c r="N982" i="5"/>
  <c r="P982" i="5" s="1"/>
  <c r="N983" i="5"/>
  <c r="P983" i="5" s="1"/>
  <c r="N984" i="5"/>
  <c r="P984" i="5" s="1"/>
  <c r="N985" i="5"/>
  <c r="P985" i="5" s="1"/>
  <c r="N986" i="5"/>
  <c r="P986" i="5" s="1"/>
  <c r="N987" i="5"/>
  <c r="P987" i="5" s="1"/>
  <c r="N988" i="5"/>
  <c r="P988" i="5" s="1"/>
  <c r="N989" i="5"/>
  <c r="P989" i="5" s="1"/>
  <c r="N990" i="5"/>
  <c r="P990" i="5" s="1"/>
  <c r="N991" i="5"/>
  <c r="P991" i="5" s="1"/>
  <c r="N992" i="5"/>
  <c r="P992" i="5" s="1"/>
  <c r="N993" i="5"/>
  <c r="P993" i="5" s="1"/>
  <c r="N994" i="5"/>
  <c r="P994" i="5" s="1"/>
  <c r="N995" i="5"/>
  <c r="P995" i="5" s="1"/>
  <c r="N996" i="5"/>
  <c r="P996" i="5" s="1"/>
  <c r="N997" i="5"/>
  <c r="P997" i="5" s="1"/>
  <c r="N998" i="5"/>
  <c r="P998" i="5" s="1"/>
  <c r="N999" i="5"/>
  <c r="P999" i="5" s="1"/>
  <c r="N1000" i="5"/>
  <c r="P1000" i="5" s="1"/>
  <c r="N1001" i="5"/>
  <c r="P1001" i="5" s="1"/>
  <c r="N1002" i="5"/>
  <c r="P1002" i="5" s="1"/>
  <c r="N1003" i="5"/>
  <c r="P1003" i="5" s="1"/>
  <c r="N1004" i="5"/>
  <c r="P1004" i="5" s="1"/>
  <c r="N1005" i="5"/>
  <c r="P1005" i="5" s="1"/>
  <c r="N1006" i="5"/>
  <c r="P1006" i="5" s="1"/>
  <c r="N1007" i="5"/>
  <c r="P1007" i="5" s="1"/>
  <c r="N1008" i="5"/>
  <c r="P1008" i="5" s="1"/>
  <c r="N1009" i="5"/>
  <c r="P1009" i="5" s="1"/>
  <c r="N1010" i="5"/>
  <c r="P1010" i="5" s="1"/>
  <c r="N1011" i="5"/>
  <c r="P1011" i="5" s="1"/>
  <c r="N1012" i="5"/>
  <c r="P1012" i="5" s="1"/>
  <c r="N1013" i="5"/>
  <c r="P1013" i="5" s="1"/>
  <c r="N1014" i="5"/>
  <c r="P1014" i="5" s="1"/>
  <c r="N1015" i="5"/>
  <c r="P1015" i="5" s="1"/>
  <c r="N1016" i="5"/>
  <c r="P1016" i="5" s="1"/>
  <c r="N1017" i="5"/>
  <c r="P1017" i="5" s="1"/>
  <c r="N1018" i="5"/>
  <c r="P1018" i="5" s="1"/>
  <c r="N1019" i="5"/>
  <c r="P1019" i="5" s="1"/>
  <c r="N1020" i="5"/>
  <c r="P1020" i="5" s="1"/>
  <c r="N1021" i="5"/>
  <c r="P1021" i="5" s="1"/>
  <c r="N1022" i="5"/>
  <c r="P1022" i="5" s="1"/>
  <c r="N1023" i="5"/>
  <c r="P1023" i="5" s="1"/>
  <c r="N1024" i="5"/>
  <c r="P1024" i="5" s="1"/>
  <c r="N1025" i="5"/>
  <c r="P1025" i="5" s="1"/>
  <c r="N1026" i="5"/>
  <c r="P1026" i="5" s="1"/>
  <c r="N1027" i="5"/>
  <c r="P1027" i="5" s="1"/>
  <c r="N1028" i="5"/>
  <c r="P1028" i="5" s="1"/>
  <c r="N1029" i="5"/>
  <c r="P1029" i="5" s="1"/>
  <c r="N1030" i="5"/>
  <c r="P1030" i="5" s="1"/>
  <c r="N1031" i="5"/>
  <c r="P1031" i="5" s="1"/>
  <c r="N1032" i="5"/>
  <c r="P1032" i="5" s="1"/>
  <c r="N1033" i="5"/>
  <c r="P1033" i="5" s="1"/>
  <c r="N1034" i="5"/>
  <c r="P1034" i="5" s="1"/>
  <c r="N1035" i="5"/>
  <c r="P1035" i="5" s="1"/>
  <c r="N1036" i="5"/>
  <c r="P1036" i="5" s="1"/>
  <c r="N1037" i="5"/>
  <c r="P1037" i="5" s="1"/>
  <c r="N1038" i="5"/>
  <c r="P1038" i="5" s="1"/>
  <c r="N1039" i="5"/>
  <c r="P1039" i="5" s="1"/>
  <c r="N1040" i="5"/>
  <c r="P1040" i="5" s="1"/>
  <c r="N1041" i="5"/>
  <c r="P1041" i="5" s="1"/>
  <c r="N1042" i="5"/>
  <c r="P1042" i="5" s="1"/>
  <c r="N1043" i="5"/>
  <c r="P1043" i="5" s="1"/>
  <c r="N1044" i="5"/>
  <c r="P1044" i="5" s="1"/>
  <c r="N1045" i="5"/>
  <c r="P1045" i="5" s="1"/>
  <c r="N1046" i="5"/>
  <c r="P1046" i="5" s="1"/>
  <c r="N1047" i="5"/>
  <c r="P1047" i="5" s="1"/>
  <c r="N1048" i="5"/>
  <c r="P1048" i="5" s="1"/>
  <c r="N1049" i="5"/>
  <c r="P1049" i="5" s="1"/>
  <c r="N1050" i="5"/>
  <c r="P1050" i="5" s="1"/>
  <c r="N1051" i="5"/>
  <c r="P1051" i="5" s="1"/>
  <c r="N1052" i="5"/>
  <c r="P1052" i="5" s="1"/>
  <c r="N1053" i="5"/>
  <c r="P1053" i="5" s="1"/>
  <c r="N1054" i="5"/>
  <c r="P1054" i="5" s="1"/>
  <c r="N1055" i="5"/>
  <c r="P1055" i="5" s="1"/>
  <c r="N1056" i="5"/>
  <c r="P1056" i="5" s="1"/>
  <c r="N1057" i="5"/>
  <c r="P1057" i="5" s="1"/>
  <c r="N1058" i="5"/>
  <c r="P1058" i="5" s="1"/>
  <c r="N1059" i="5"/>
  <c r="P1059" i="5" s="1"/>
  <c r="N1060" i="5"/>
  <c r="P1060" i="5" s="1"/>
  <c r="N1061" i="5"/>
  <c r="P1061" i="5" s="1"/>
  <c r="N1062" i="5"/>
  <c r="P1062" i="5" s="1"/>
  <c r="N1063" i="5"/>
  <c r="P1063" i="5" s="1"/>
  <c r="N1064" i="5"/>
  <c r="P1064" i="5" s="1"/>
  <c r="N1065" i="5"/>
  <c r="P1065" i="5" s="1"/>
  <c r="N1066" i="5"/>
  <c r="P1066" i="5" s="1"/>
  <c r="N1067" i="5"/>
  <c r="P1067" i="5" s="1"/>
  <c r="N1068" i="5"/>
  <c r="P1068" i="5" s="1"/>
  <c r="N1069" i="5"/>
  <c r="P1069" i="5" s="1"/>
  <c r="N1070" i="5"/>
  <c r="P1070" i="5" s="1"/>
  <c r="N1071" i="5"/>
  <c r="P1071" i="5" s="1"/>
  <c r="N1072" i="5"/>
  <c r="P1072" i="5" s="1"/>
  <c r="N1073" i="5"/>
  <c r="P1073" i="5" s="1"/>
  <c r="N1074" i="5"/>
  <c r="P1074" i="5" s="1"/>
  <c r="N1075" i="5"/>
  <c r="P1075" i="5" s="1"/>
  <c r="N1076" i="5"/>
  <c r="P1076" i="5" s="1"/>
  <c r="N1077" i="5"/>
  <c r="P1077" i="5" s="1"/>
  <c r="N1078" i="5"/>
  <c r="P1078" i="5" s="1"/>
  <c r="N1079" i="5"/>
  <c r="P1079" i="5" s="1"/>
  <c r="N1080" i="5"/>
  <c r="P1080" i="5" s="1"/>
  <c r="N1081" i="5"/>
  <c r="P1081" i="5" s="1"/>
  <c r="N1082" i="5"/>
  <c r="P1082" i="5" s="1"/>
  <c r="N1083" i="5"/>
  <c r="P1083" i="5" s="1"/>
  <c r="N1084" i="5"/>
  <c r="P1084" i="5" s="1"/>
  <c r="N1085" i="5"/>
  <c r="P1085" i="5" s="1"/>
  <c r="N1086" i="5"/>
  <c r="P1086" i="5" s="1"/>
  <c r="N1087" i="5"/>
  <c r="P1087" i="5" s="1"/>
  <c r="N1088" i="5"/>
  <c r="P1088" i="5" s="1"/>
  <c r="N1089" i="5"/>
  <c r="P1089" i="5" s="1"/>
  <c r="N1090" i="5"/>
  <c r="P1090" i="5" s="1"/>
  <c r="N1091" i="5"/>
  <c r="P1091" i="5" s="1"/>
  <c r="N1092" i="5"/>
  <c r="P1092" i="5" s="1"/>
  <c r="N1093" i="5"/>
  <c r="P1093" i="5" s="1"/>
  <c r="N1094" i="5"/>
  <c r="P1094" i="5" s="1"/>
  <c r="N1095" i="5"/>
  <c r="P1095" i="5" s="1"/>
  <c r="N1096" i="5"/>
  <c r="P1096" i="5" s="1"/>
  <c r="N1097" i="5"/>
  <c r="P1097" i="5" s="1"/>
  <c r="N1098" i="5"/>
  <c r="P1098" i="5" s="1"/>
  <c r="N1099" i="5"/>
  <c r="P1099" i="5" s="1"/>
  <c r="N1100" i="5"/>
  <c r="P1100" i="5" s="1"/>
  <c r="N1101" i="5"/>
  <c r="P1101" i="5" s="1"/>
  <c r="N1102" i="5"/>
  <c r="P1102" i="5" s="1"/>
  <c r="N1103" i="5"/>
  <c r="P1103" i="5" s="1"/>
  <c r="N1104" i="5"/>
  <c r="P1104" i="5" s="1"/>
  <c r="N1105" i="5"/>
  <c r="P1105" i="5" s="1"/>
  <c r="N1106" i="5"/>
  <c r="P1106" i="5" s="1"/>
  <c r="N1107" i="5"/>
  <c r="P1107" i="5" s="1"/>
  <c r="N1108" i="5"/>
  <c r="P1108" i="5" s="1"/>
  <c r="N1109" i="5"/>
  <c r="P1109" i="5" s="1"/>
  <c r="N1110" i="5"/>
  <c r="P1110" i="5" s="1"/>
  <c r="N1111" i="5"/>
  <c r="P1111" i="5" s="1"/>
  <c r="N1112" i="5"/>
  <c r="P1112" i="5" s="1"/>
  <c r="N1113" i="5"/>
  <c r="P1113" i="5" s="1"/>
  <c r="N1114" i="5"/>
  <c r="P1114" i="5" s="1"/>
  <c r="N1115" i="5"/>
  <c r="P1115" i="5" s="1"/>
  <c r="N1116" i="5"/>
  <c r="P1116" i="5" s="1"/>
  <c r="N1117" i="5"/>
  <c r="P1117" i="5" s="1"/>
  <c r="N1118" i="5"/>
  <c r="P1118" i="5" s="1"/>
  <c r="N1119" i="5"/>
  <c r="P1119" i="5" s="1"/>
  <c r="N1120" i="5"/>
  <c r="P1120" i="5" s="1"/>
  <c r="N1121" i="5"/>
  <c r="P1121" i="5" s="1"/>
  <c r="N1122" i="5"/>
  <c r="P1122" i="5" s="1"/>
  <c r="N1123" i="5"/>
  <c r="P1123" i="5" s="1"/>
  <c r="N1124" i="5"/>
  <c r="P1124" i="5" s="1"/>
  <c r="N1125" i="5"/>
  <c r="P1125" i="5" s="1"/>
  <c r="N1126" i="5"/>
  <c r="P1126" i="5" s="1"/>
  <c r="N1127" i="5"/>
  <c r="P1127" i="5" s="1"/>
  <c r="N1128" i="5"/>
  <c r="P1128" i="5" s="1"/>
  <c r="N1129" i="5"/>
  <c r="P1129" i="5" s="1"/>
  <c r="N1130" i="5"/>
  <c r="P1130" i="5" s="1"/>
  <c r="N1131" i="5"/>
  <c r="P1131" i="5" s="1"/>
  <c r="N1132" i="5"/>
  <c r="P1132" i="5" s="1"/>
  <c r="N1133" i="5"/>
  <c r="P1133" i="5" s="1"/>
  <c r="N1134" i="5"/>
  <c r="P1134" i="5" s="1"/>
  <c r="N1135" i="5"/>
  <c r="P1135" i="5" s="1"/>
  <c r="N1136" i="5"/>
  <c r="P1136" i="5" s="1"/>
  <c r="N1137" i="5"/>
  <c r="P1137" i="5" s="1"/>
  <c r="N1138" i="5"/>
  <c r="P1138" i="5" s="1"/>
  <c r="N1139" i="5"/>
  <c r="P1139" i="5" s="1"/>
  <c r="N1140" i="5"/>
  <c r="P1140" i="5" s="1"/>
  <c r="N1141" i="5"/>
  <c r="P1141" i="5" s="1"/>
  <c r="N1142" i="5"/>
  <c r="P1142" i="5" s="1"/>
  <c r="N1143" i="5"/>
  <c r="P1143" i="5" s="1"/>
  <c r="N1144" i="5"/>
  <c r="P1144" i="5" s="1"/>
  <c r="N1145" i="5"/>
  <c r="P1145" i="5" s="1"/>
  <c r="N1146" i="5"/>
  <c r="P1146" i="5" s="1"/>
  <c r="N1147" i="5"/>
  <c r="P1147" i="5" s="1"/>
  <c r="N1148" i="5"/>
  <c r="P1148" i="5" s="1"/>
  <c r="N1149" i="5"/>
  <c r="P1149" i="5" s="1"/>
  <c r="N1150" i="5"/>
  <c r="P1150" i="5" s="1"/>
  <c r="N1151" i="5"/>
  <c r="P1151" i="5" s="1"/>
  <c r="N1152" i="5"/>
  <c r="P1152" i="5" s="1"/>
  <c r="N1153" i="5"/>
  <c r="P1153" i="5" s="1"/>
  <c r="N1154" i="5"/>
  <c r="P1154" i="5" s="1"/>
  <c r="N1155" i="5"/>
  <c r="P1155" i="5" s="1"/>
  <c r="N1156" i="5"/>
  <c r="P1156" i="5" s="1"/>
  <c r="N1157" i="5"/>
  <c r="P1157" i="5" s="1"/>
  <c r="N1158" i="5"/>
  <c r="P1158" i="5" s="1"/>
  <c r="N1159" i="5"/>
  <c r="P1159" i="5" s="1"/>
  <c r="N1160" i="5"/>
  <c r="P1160" i="5" s="1"/>
  <c r="N1161" i="5"/>
  <c r="P1161" i="5" s="1"/>
  <c r="N1162" i="5"/>
  <c r="P1162" i="5" s="1"/>
  <c r="N1163" i="5"/>
  <c r="P1163" i="5" s="1"/>
  <c r="N1164" i="5"/>
  <c r="P1164" i="5" s="1"/>
  <c r="N1165" i="5"/>
  <c r="P1165" i="5" s="1"/>
  <c r="N1166" i="5"/>
  <c r="P1166" i="5" s="1"/>
  <c r="N1167" i="5"/>
  <c r="P1167" i="5" s="1"/>
  <c r="N1168" i="5"/>
  <c r="P1168" i="5" s="1"/>
  <c r="N1169" i="5"/>
  <c r="P1169" i="5" s="1"/>
  <c r="N1170" i="5"/>
  <c r="P1170" i="5" s="1"/>
  <c r="N1171" i="5"/>
  <c r="P1171" i="5" s="1"/>
  <c r="N1172" i="5"/>
  <c r="P1172" i="5" s="1"/>
  <c r="N1173" i="5"/>
  <c r="P1173" i="5" s="1"/>
  <c r="N1174" i="5"/>
  <c r="P1174" i="5" s="1"/>
  <c r="N1175" i="5"/>
  <c r="P1175" i="5" s="1"/>
  <c r="N1176" i="5"/>
  <c r="P1176" i="5" s="1"/>
  <c r="N1177" i="5"/>
  <c r="P1177" i="5" s="1"/>
  <c r="N1178" i="5"/>
  <c r="P1178" i="5" s="1"/>
  <c r="N1179" i="5"/>
  <c r="P1179" i="5" s="1"/>
  <c r="N1180" i="5"/>
  <c r="P1180" i="5" s="1"/>
  <c r="N1181" i="5"/>
  <c r="P1181" i="5" s="1"/>
  <c r="N1182" i="5"/>
  <c r="P1182" i="5" s="1"/>
  <c r="N1183" i="5"/>
  <c r="P1183" i="5" s="1"/>
  <c r="N1184" i="5"/>
  <c r="P1184" i="5" s="1"/>
  <c r="N1185" i="5"/>
  <c r="P1185" i="5" s="1"/>
  <c r="N1186" i="5"/>
  <c r="P1186" i="5" s="1"/>
  <c r="N1187" i="5"/>
  <c r="P1187" i="5" s="1"/>
  <c r="N1188" i="5"/>
  <c r="P1188" i="5" s="1"/>
  <c r="N1189" i="5"/>
  <c r="P1189" i="5" s="1"/>
  <c r="N1190" i="5"/>
  <c r="P1190" i="5" s="1"/>
  <c r="N1191" i="5"/>
  <c r="P1191" i="5" s="1"/>
  <c r="N1192" i="5"/>
  <c r="P1192" i="5" s="1"/>
  <c r="N1193" i="5"/>
  <c r="P1193" i="5" s="1"/>
  <c r="N1194" i="5"/>
  <c r="P1194" i="5" s="1"/>
  <c r="N1195" i="5"/>
  <c r="P1195" i="5" s="1"/>
  <c r="N1196" i="5"/>
  <c r="P1196" i="5" s="1"/>
  <c r="N1197" i="5"/>
  <c r="P1197" i="5" s="1"/>
  <c r="N1198" i="5"/>
  <c r="P1198" i="5" s="1"/>
  <c r="N1199" i="5"/>
  <c r="P1199" i="5" s="1"/>
  <c r="N1200" i="5"/>
  <c r="P1200" i="5" s="1"/>
  <c r="N1201" i="5"/>
  <c r="P1201" i="5" s="1"/>
  <c r="N1202" i="5"/>
  <c r="P1202" i="5" s="1"/>
  <c r="N1203" i="5"/>
  <c r="P1203" i="5" s="1"/>
  <c r="N1204" i="5"/>
  <c r="P1204" i="5" s="1"/>
  <c r="N1205" i="5"/>
  <c r="P1205" i="5" s="1"/>
  <c r="N1206" i="5"/>
  <c r="P1206" i="5" s="1"/>
  <c r="N1207" i="5"/>
  <c r="P1207" i="5" s="1"/>
  <c r="N1208" i="5"/>
  <c r="P1208" i="5" s="1"/>
  <c r="N1209" i="5"/>
  <c r="P1209" i="5" s="1"/>
  <c r="N1210" i="5"/>
  <c r="P1210" i="5" s="1"/>
  <c r="N1211" i="5"/>
  <c r="P1211" i="5" s="1"/>
  <c r="N1212" i="5"/>
  <c r="P1212" i="5" s="1"/>
  <c r="N1213" i="5"/>
  <c r="P1213" i="5" s="1"/>
  <c r="N1214" i="5"/>
  <c r="P1214" i="5" s="1"/>
  <c r="N1215" i="5"/>
  <c r="P1215" i="5" s="1"/>
  <c r="N1216" i="5"/>
  <c r="P1216" i="5" s="1"/>
  <c r="N1217" i="5"/>
  <c r="P1217" i="5" s="1"/>
  <c r="N1218" i="5"/>
  <c r="P1218" i="5" s="1"/>
  <c r="N1219" i="5"/>
  <c r="P1219" i="5" s="1"/>
  <c r="N1220" i="5"/>
  <c r="P1220" i="5" s="1"/>
  <c r="N1221" i="5"/>
  <c r="P1221" i="5" s="1"/>
  <c r="N1222" i="5"/>
  <c r="P1222" i="5" s="1"/>
  <c r="N1223" i="5"/>
  <c r="P1223" i="5" s="1"/>
  <c r="N1224" i="5"/>
  <c r="P1224" i="5" s="1"/>
  <c r="N1225" i="5"/>
  <c r="P1225" i="5" s="1"/>
  <c r="N1226" i="5"/>
  <c r="P1226" i="5" s="1"/>
  <c r="N1227" i="5"/>
  <c r="P1227" i="5" s="1"/>
  <c r="N1228" i="5"/>
  <c r="P1228" i="5" s="1"/>
  <c r="N1229" i="5"/>
  <c r="P1229" i="5" s="1"/>
  <c r="N1230" i="5"/>
  <c r="P1230" i="5" s="1"/>
  <c r="N1231" i="5"/>
  <c r="P1231" i="5" s="1"/>
  <c r="N1232" i="5"/>
  <c r="P1232" i="5" s="1"/>
  <c r="N1233" i="5"/>
  <c r="P1233" i="5" s="1"/>
  <c r="N1234" i="5"/>
  <c r="P1234" i="5" s="1"/>
  <c r="N1235" i="5"/>
  <c r="P1235" i="5" s="1"/>
  <c r="N1236" i="5"/>
  <c r="P1236" i="5" s="1"/>
  <c r="N1237" i="5"/>
  <c r="P1237" i="5" s="1"/>
  <c r="N1238" i="5"/>
  <c r="P1238" i="5" s="1"/>
  <c r="N1239" i="5"/>
  <c r="P1239" i="5" s="1"/>
  <c r="N1240" i="5"/>
  <c r="P1240" i="5" s="1"/>
  <c r="N1241" i="5"/>
  <c r="P1241" i="5" s="1"/>
  <c r="N1242" i="5"/>
  <c r="P1242" i="5" s="1"/>
  <c r="N1243" i="5"/>
  <c r="P1243" i="5" s="1"/>
  <c r="N1244" i="5"/>
  <c r="P1244" i="5" s="1"/>
  <c r="N1245" i="5"/>
  <c r="P1245" i="5" s="1"/>
  <c r="N1246" i="5"/>
  <c r="P1246" i="5" s="1"/>
  <c r="N1247" i="5"/>
  <c r="P1247" i="5" s="1"/>
  <c r="N1248" i="5"/>
  <c r="P1248" i="5" s="1"/>
  <c r="N1249" i="5"/>
  <c r="P1249" i="5" s="1"/>
  <c r="N1250" i="5"/>
  <c r="P1250" i="5" s="1"/>
  <c r="N1251" i="5"/>
  <c r="P1251" i="5" s="1"/>
  <c r="N1252" i="5"/>
  <c r="P1252" i="5" s="1"/>
  <c r="N1253" i="5"/>
  <c r="P1253" i="5" s="1"/>
  <c r="N1254" i="5"/>
  <c r="P1254" i="5" s="1"/>
  <c r="N1255" i="5"/>
  <c r="P1255" i="5" s="1"/>
  <c r="N1256" i="5"/>
  <c r="P1256" i="5" s="1"/>
  <c r="N1257" i="5"/>
  <c r="P1257" i="5" s="1"/>
  <c r="N1258" i="5"/>
  <c r="P1258" i="5" s="1"/>
  <c r="N1259" i="5"/>
  <c r="P1259" i="5" s="1"/>
  <c r="N1260" i="5"/>
  <c r="P1260" i="5" s="1"/>
  <c r="N1261" i="5"/>
  <c r="P1261" i="5" s="1"/>
  <c r="N1262" i="5"/>
  <c r="P1262" i="5" s="1"/>
  <c r="N1263" i="5"/>
  <c r="P1263" i="5" s="1"/>
  <c r="N1264" i="5"/>
  <c r="P1264" i="5" s="1"/>
  <c r="N1265" i="5"/>
  <c r="P1265" i="5" s="1"/>
  <c r="N1266" i="5"/>
  <c r="P1266" i="5" s="1"/>
  <c r="N1267" i="5"/>
  <c r="P1267" i="5" s="1"/>
  <c r="N1268" i="5"/>
  <c r="P1268" i="5" s="1"/>
  <c r="N1269" i="5"/>
  <c r="P1269" i="5" s="1"/>
  <c r="N1270" i="5"/>
  <c r="P1270" i="5" s="1"/>
  <c r="N1271" i="5"/>
  <c r="P1271" i="5" s="1"/>
  <c r="N1272" i="5"/>
  <c r="P1272" i="5" s="1"/>
  <c r="N1273" i="5"/>
  <c r="P1273" i="5" s="1"/>
  <c r="N1274" i="5"/>
  <c r="P1274" i="5" s="1"/>
  <c r="N1275" i="5"/>
  <c r="P1275" i="5" s="1"/>
  <c r="N1276" i="5"/>
  <c r="P1276" i="5" s="1"/>
  <c r="N1277" i="5"/>
  <c r="P1277" i="5" s="1"/>
  <c r="N1278" i="5"/>
  <c r="P1278" i="5" s="1"/>
  <c r="N1279" i="5"/>
  <c r="P1279" i="5" s="1"/>
  <c r="N1280" i="5"/>
  <c r="P1280" i="5" s="1"/>
  <c r="N1281" i="5"/>
  <c r="P1281" i="5" s="1"/>
  <c r="N1282" i="5"/>
  <c r="P1282" i="5" s="1"/>
  <c r="N1283" i="5"/>
  <c r="P1283" i="5" s="1"/>
  <c r="N1284" i="5"/>
  <c r="P1284" i="5" s="1"/>
  <c r="N1285" i="5"/>
  <c r="P1285" i="5" s="1"/>
  <c r="N1286" i="5"/>
  <c r="P1286" i="5" s="1"/>
  <c r="N1287" i="5"/>
  <c r="P1287" i="5" s="1"/>
  <c r="N1288" i="5"/>
  <c r="P1288" i="5" s="1"/>
  <c r="N1289" i="5"/>
  <c r="P1289" i="5" s="1"/>
  <c r="N1290" i="5"/>
  <c r="P1290" i="5" s="1"/>
  <c r="N1291" i="5"/>
  <c r="P1291" i="5" s="1"/>
  <c r="N1292" i="5"/>
  <c r="P1292" i="5" s="1"/>
  <c r="N1293" i="5"/>
  <c r="P1293" i="5" s="1"/>
  <c r="N1294" i="5"/>
  <c r="P1294" i="5" s="1"/>
  <c r="N1295" i="5"/>
  <c r="P1295" i="5" s="1"/>
  <c r="N1296" i="5"/>
  <c r="P1296" i="5" s="1"/>
  <c r="N1297" i="5"/>
  <c r="P1297" i="5" s="1"/>
  <c r="N1298" i="5"/>
  <c r="P1298" i="5" s="1"/>
  <c r="N1299" i="5"/>
  <c r="P1299" i="5" s="1"/>
  <c r="N1300" i="5"/>
  <c r="P1300" i="5" s="1"/>
  <c r="N1301" i="5"/>
  <c r="P1301" i="5" s="1"/>
  <c r="N1302" i="5"/>
  <c r="P1302" i="5" s="1"/>
  <c r="N1303" i="5"/>
  <c r="P1303" i="5" s="1"/>
  <c r="N1304" i="5"/>
  <c r="P1304" i="5" s="1"/>
  <c r="N1305" i="5"/>
  <c r="P1305" i="5" s="1"/>
  <c r="N1306" i="5"/>
  <c r="P1306" i="5" s="1"/>
  <c r="N1307" i="5"/>
  <c r="P1307" i="5" s="1"/>
  <c r="N1308" i="5"/>
  <c r="P1308" i="5" s="1"/>
  <c r="N1309" i="5"/>
  <c r="P1309" i="5" s="1"/>
  <c r="N1310" i="5"/>
  <c r="P1310" i="5" s="1"/>
  <c r="N1311" i="5"/>
  <c r="P1311" i="5" s="1"/>
  <c r="N1312" i="5"/>
  <c r="P1312" i="5" s="1"/>
  <c r="N1313" i="5"/>
  <c r="P1313" i="5" s="1"/>
  <c r="N1314" i="5"/>
  <c r="P1314" i="5" s="1"/>
  <c r="N1315" i="5"/>
  <c r="P1315" i="5" s="1"/>
  <c r="N1316" i="5"/>
  <c r="P1316" i="5" s="1"/>
  <c r="N1317" i="5"/>
  <c r="P1317" i="5" s="1"/>
  <c r="N1318" i="5"/>
  <c r="P1318" i="5" s="1"/>
  <c r="N1319" i="5"/>
  <c r="P1319" i="5" s="1"/>
  <c r="N1320" i="5"/>
  <c r="P1320" i="5" s="1"/>
  <c r="N1321" i="5"/>
  <c r="P1321" i="5" s="1"/>
  <c r="N1322" i="5"/>
  <c r="P1322" i="5" s="1"/>
  <c r="N1323" i="5"/>
  <c r="P1323" i="5" s="1"/>
  <c r="N1324" i="5"/>
  <c r="P1324" i="5" s="1"/>
  <c r="N1325" i="5"/>
  <c r="P1325" i="5" s="1"/>
  <c r="N1326" i="5"/>
  <c r="P1326" i="5" s="1"/>
  <c r="N1327" i="5"/>
  <c r="P1327" i="5" s="1"/>
  <c r="N1328" i="5"/>
  <c r="P1328" i="5" s="1"/>
  <c r="N1329" i="5"/>
  <c r="P1329" i="5" s="1"/>
  <c r="N1330" i="5"/>
  <c r="P1330" i="5" s="1"/>
  <c r="N1331" i="5"/>
  <c r="P1331" i="5" s="1"/>
  <c r="N1332" i="5"/>
  <c r="P1332" i="5" s="1"/>
  <c r="N1333" i="5"/>
  <c r="P1333" i="5" s="1"/>
  <c r="N1334" i="5"/>
  <c r="P1334" i="5" s="1"/>
  <c r="N1335" i="5"/>
  <c r="P1335" i="5" s="1"/>
  <c r="N1336" i="5"/>
  <c r="P1336" i="5" s="1"/>
  <c r="N1337" i="5"/>
  <c r="P1337" i="5" s="1"/>
  <c r="N1338" i="5"/>
  <c r="P1338" i="5" s="1"/>
  <c r="N1339" i="5"/>
  <c r="P1339" i="5" s="1"/>
  <c r="N1340" i="5"/>
  <c r="P1340" i="5" s="1"/>
  <c r="N1341" i="5"/>
  <c r="P1341" i="5" s="1"/>
  <c r="N1342" i="5"/>
  <c r="P1342" i="5" s="1"/>
  <c r="N1343" i="5"/>
  <c r="P1343" i="5" s="1"/>
  <c r="N1344" i="5"/>
  <c r="P1344" i="5" s="1"/>
  <c r="N1345" i="5"/>
  <c r="P1345" i="5" s="1"/>
  <c r="N1346" i="5"/>
  <c r="P1346" i="5" s="1"/>
  <c r="N1347" i="5"/>
  <c r="P1347" i="5" s="1"/>
  <c r="N1348" i="5"/>
  <c r="P1348" i="5" s="1"/>
  <c r="N1349" i="5"/>
  <c r="P1349" i="5" s="1"/>
  <c r="N1350" i="5"/>
  <c r="P1350" i="5" s="1"/>
  <c r="N1351" i="5"/>
  <c r="P1351" i="5" s="1"/>
  <c r="N1352" i="5"/>
  <c r="P1352" i="5" s="1"/>
  <c r="N1353" i="5"/>
  <c r="P1353" i="5" s="1"/>
  <c r="N1354" i="5"/>
  <c r="P1354" i="5" s="1"/>
  <c r="N1355" i="5"/>
  <c r="P1355" i="5" s="1"/>
  <c r="N1356" i="5"/>
  <c r="P1356" i="5" s="1"/>
  <c r="N1357" i="5"/>
  <c r="P1357" i="5" s="1"/>
  <c r="N1358" i="5"/>
  <c r="P1358" i="5" s="1"/>
  <c r="N1359" i="5"/>
  <c r="P1359" i="5" s="1"/>
  <c r="N1360" i="5"/>
  <c r="P1360" i="5" s="1"/>
  <c r="N1361" i="5"/>
  <c r="P1361" i="5" s="1"/>
  <c r="N1362" i="5"/>
  <c r="P1362" i="5" s="1"/>
  <c r="N1363" i="5"/>
  <c r="P1363" i="5" s="1"/>
  <c r="N1364" i="5"/>
  <c r="P1364" i="5" s="1"/>
  <c r="N1365" i="5"/>
  <c r="P1365" i="5" s="1"/>
  <c r="N1366" i="5"/>
  <c r="P1366" i="5" s="1"/>
  <c r="N1367" i="5"/>
  <c r="P1367" i="5" s="1"/>
  <c r="N1368" i="5"/>
  <c r="P1368" i="5" s="1"/>
  <c r="N1369" i="5"/>
  <c r="P1369" i="5" s="1"/>
  <c r="N1370" i="5"/>
  <c r="P1370" i="5" s="1"/>
  <c r="N1371" i="5"/>
  <c r="P1371" i="5" s="1"/>
  <c r="N1372" i="5"/>
  <c r="P1372" i="5" s="1"/>
  <c r="N1373" i="5"/>
  <c r="P1373" i="5" s="1"/>
  <c r="N1374" i="5"/>
  <c r="P1374" i="5" s="1"/>
  <c r="N1375" i="5"/>
  <c r="P1375" i="5" s="1"/>
  <c r="N1376" i="5"/>
  <c r="P1376" i="5" s="1"/>
  <c r="N1377" i="5"/>
  <c r="P1377" i="5" s="1"/>
  <c r="N1378" i="5"/>
  <c r="P1378" i="5" s="1"/>
  <c r="N1379" i="5"/>
  <c r="P1379" i="5" s="1"/>
  <c r="N1380" i="5"/>
  <c r="P1380" i="5" s="1"/>
  <c r="N1381" i="5"/>
  <c r="P1381" i="5" s="1"/>
  <c r="N1382" i="5"/>
  <c r="P1382" i="5" s="1"/>
  <c r="N1383" i="5"/>
  <c r="P1383" i="5" s="1"/>
  <c r="N1384" i="5"/>
  <c r="P1384" i="5" s="1"/>
  <c r="N1385" i="5"/>
  <c r="P1385" i="5" s="1"/>
  <c r="N1386" i="5"/>
  <c r="P1386" i="5" s="1"/>
  <c r="N1387" i="5"/>
  <c r="P1387" i="5" s="1"/>
  <c r="N1388" i="5"/>
  <c r="P1388" i="5" s="1"/>
  <c r="N1389" i="5"/>
  <c r="P1389" i="5" s="1"/>
  <c r="N1390" i="5"/>
  <c r="P1390" i="5" s="1"/>
  <c r="N1391" i="5"/>
  <c r="P1391" i="5" s="1"/>
  <c r="N1392" i="5"/>
  <c r="P1392" i="5" s="1"/>
  <c r="N1393" i="5"/>
  <c r="P1393" i="5" s="1"/>
  <c r="N1394" i="5"/>
  <c r="P1394" i="5" s="1"/>
  <c r="N1395" i="5"/>
  <c r="P1395" i="5" s="1"/>
  <c r="N1396" i="5"/>
  <c r="P1396" i="5" s="1"/>
  <c r="N1397" i="5"/>
  <c r="P1397" i="5" s="1"/>
  <c r="N1398" i="5"/>
  <c r="P1398" i="5" s="1"/>
  <c r="N1399" i="5"/>
  <c r="P1399" i="5" s="1"/>
  <c r="N1400" i="5"/>
  <c r="P1400" i="5" s="1"/>
  <c r="N1401" i="5"/>
  <c r="P1401" i="5" s="1"/>
  <c r="N1402" i="5"/>
  <c r="P1402" i="5" s="1"/>
  <c r="N1403" i="5"/>
  <c r="P1403" i="5" s="1"/>
  <c r="N1404" i="5"/>
  <c r="P1404" i="5" s="1"/>
  <c r="N1405" i="5"/>
  <c r="P1405" i="5" s="1"/>
  <c r="N1406" i="5"/>
  <c r="P1406" i="5" s="1"/>
  <c r="N1407" i="5"/>
  <c r="P1407" i="5" s="1"/>
  <c r="N1408" i="5"/>
  <c r="P1408" i="5" s="1"/>
  <c r="N1409" i="5"/>
  <c r="P1409" i="5" s="1"/>
  <c r="N1410" i="5"/>
  <c r="P1410" i="5" s="1"/>
  <c r="N1411" i="5"/>
  <c r="P1411" i="5" s="1"/>
  <c r="N1412" i="5"/>
  <c r="P1412" i="5" s="1"/>
  <c r="N1413" i="5"/>
  <c r="P1413" i="5" s="1"/>
  <c r="N1414" i="5"/>
  <c r="P1414" i="5" s="1"/>
  <c r="N1415" i="5"/>
  <c r="P1415" i="5" s="1"/>
  <c r="N1416" i="5"/>
  <c r="P1416" i="5" s="1"/>
  <c r="N1417" i="5"/>
  <c r="P1417" i="5" s="1"/>
  <c r="N1418" i="5"/>
  <c r="P1418" i="5" s="1"/>
  <c r="N1419" i="5"/>
  <c r="P1419" i="5" s="1"/>
  <c r="N1420" i="5"/>
  <c r="P1420" i="5" s="1"/>
  <c r="N1421" i="5"/>
  <c r="P1421" i="5" s="1"/>
  <c r="N1422" i="5"/>
  <c r="P1422" i="5" s="1"/>
  <c r="N1423" i="5"/>
  <c r="P1423" i="5" s="1"/>
  <c r="N1424" i="5"/>
  <c r="P1424" i="5" s="1"/>
  <c r="N1425" i="5"/>
  <c r="P1425" i="5" s="1"/>
  <c r="N1426" i="5"/>
  <c r="P1426" i="5" s="1"/>
  <c r="N1427" i="5"/>
  <c r="P1427" i="5" s="1"/>
  <c r="N1428" i="5"/>
  <c r="P1428" i="5" s="1"/>
  <c r="N1429" i="5"/>
  <c r="P1429" i="5" s="1"/>
  <c r="N1430" i="5"/>
  <c r="P1430" i="5" s="1"/>
  <c r="N1431" i="5"/>
  <c r="P1431" i="5" s="1"/>
  <c r="N1432" i="5"/>
  <c r="P1432" i="5" s="1"/>
  <c r="N1433" i="5"/>
  <c r="P1433" i="5" s="1"/>
  <c r="N1434" i="5"/>
  <c r="P1434" i="5" s="1"/>
  <c r="N1435" i="5"/>
  <c r="P1435" i="5" s="1"/>
  <c r="N1436" i="5"/>
  <c r="P1436" i="5" s="1"/>
  <c r="N1437" i="5"/>
  <c r="P1437" i="5" s="1"/>
  <c r="N1438" i="5"/>
  <c r="P1438" i="5" s="1"/>
  <c r="N1439" i="5"/>
  <c r="P1439" i="5" s="1"/>
  <c r="N1440" i="5"/>
  <c r="P1440" i="5" s="1"/>
  <c r="N1441" i="5"/>
  <c r="P1441" i="5" s="1"/>
  <c r="N1442" i="5"/>
  <c r="P1442" i="5" s="1"/>
  <c r="N1443" i="5"/>
  <c r="P1443" i="5" s="1"/>
  <c r="N1444" i="5"/>
  <c r="P1444" i="5" s="1"/>
  <c r="N1445" i="5"/>
  <c r="P1445" i="5" s="1"/>
  <c r="N1446" i="5"/>
  <c r="P1446" i="5" s="1"/>
  <c r="N1447" i="5"/>
  <c r="P1447" i="5" s="1"/>
  <c r="N1448" i="5"/>
  <c r="P1448" i="5" s="1"/>
  <c r="N1449" i="5"/>
  <c r="P1449" i="5" s="1"/>
  <c r="N1450" i="5"/>
  <c r="P1450" i="5" s="1"/>
  <c r="N1451" i="5"/>
  <c r="P1451" i="5" s="1"/>
  <c r="N1452" i="5"/>
  <c r="P1452" i="5" s="1"/>
  <c r="N1453" i="5"/>
  <c r="P1453" i="5" s="1"/>
  <c r="N1454" i="5"/>
  <c r="P1454" i="5" s="1"/>
  <c r="N1455" i="5"/>
  <c r="P1455" i="5" s="1"/>
  <c r="N1456" i="5"/>
  <c r="P1456" i="5" s="1"/>
  <c r="N1457" i="5"/>
  <c r="P1457" i="5" s="1"/>
  <c r="N1458" i="5"/>
  <c r="P1458" i="5" s="1"/>
  <c r="N1459" i="5"/>
  <c r="P1459" i="5" s="1"/>
  <c r="N1460" i="5"/>
  <c r="P1460" i="5" s="1"/>
  <c r="N1461" i="5"/>
  <c r="P1461" i="5" s="1"/>
  <c r="N1462" i="5"/>
  <c r="P1462" i="5" s="1"/>
  <c r="N1463" i="5"/>
  <c r="P1463" i="5" s="1"/>
  <c r="N1464" i="5"/>
  <c r="P1464" i="5" s="1"/>
  <c r="N1465" i="5"/>
  <c r="P1465" i="5" s="1"/>
  <c r="N1466" i="5"/>
  <c r="P1466" i="5" s="1"/>
  <c r="N1467" i="5"/>
  <c r="P1467" i="5" s="1"/>
  <c r="N1468" i="5"/>
  <c r="P1468" i="5" s="1"/>
  <c r="N1469" i="5"/>
  <c r="P1469" i="5" s="1"/>
  <c r="N1470" i="5"/>
  <c r="P1470" i="5" s="1"/>
  <c r="N1471" i="5"/>
  <c r="P1471" i="5" s="1"/>
  <c r="N1472" i="5"/>
  <c r="P1472" i="5" s="1"/>
  <c r="N1473" i="5"/>
  <c r="P1473" i="5" s="1"/>
  <c r="N1474" i="5"/>
  <c r="P1474" i="5" s="1"/>
  <c r="N1475" i="5"/>
  <c r="P1475" i="5" s="1"/>
  <c r="N1476" i="5"/>
  <c r="P1476" i="5" s="1"/>
  <c r="N1477" i="5"/>
  <c r="P1477" i="5" s="1"/>
  <c r="N1478" i="5"/>
  <c r="P1478" i="5" s="1"/>
  <c r="N1479" i="5"/>
  <c r="P1479" i="5" s="1"/>
  <c r="N1480" i="5"/>
  <c r="P1480" i="5" s="1"/>
  <c r="N1481" i="5"/>
  <c r="P1481" i="5" s="1"/>
  <c r="N1482" i="5"/>
  <c r="P1482" i="5" s="1"/>
  <c r="N1483" i="5"/>
  <c r="P1483" i="5" s="1"/>
  <c r="N1484" i="5"/>
  <c r="P1484" i="5" s="1"/>
  <c r="N1485" i="5"/>
  <c r="P1485" i="5" s="1"/>
  <c r="N1486" i="5"/>
  <c r="P1486" i="5" s="1"/>
  <c r="N1487" i="5"/>
  <c r="P1487" i="5" s="1"/>
  <c r="N1488" i="5"/>
  <c r="P1488" i="5" s="1"/>
  <c r="N1489" i="5"/>
  <c r="P1489" i="5" s="1"/>
  <c r="N1490" i="5"/>
  <c r="P1490" i="5" s="1"/>
  <c r="N1491" i="5"/>
  <c r="P1491" i="5" s="1"/>
  <c r="N1492" i="5"/>
  <c r="P1492" i="5" s="1"/>
  <c r="N1493" i="5"/>
  <c r="P1493" i="5" s="1"/>
  <c r="N1494" i="5"/>
  <c r="P1494" i="5" s="1"/>
  <c r="N1495" i="5"/>
  <c r="P1495" i="5" s="1"/>
  <c r="N1496" i="5"/>
  <c r="P1496" i="5" s="1"/>
  <c r="N1497" i="5"/>
  <c r="P1497" i="5" s="1"/>
  <c r="N1498" i="5"/>
  <c r="P1498" i="5" s="1"/>
  <c r="N1499" i="5"/>
  <c r="P1499" i="5" s="1"/>
  <c r="N1500" i="5"/>
  <c r="P1500" i="5" s="1"/>
  <c r="N1501" i="5"/>
  <c r="P1501" i="5" s="1"/>
  <c r="N1502" i="5"/>
  <c r="P1502" i="5" s="1"/>
  <c r="N1503" i="5"/>
  <c r="P1503" i="5" s="1"/>
  <c r="N1504" i="5"/>
  <c r="P1504" i="5" s="1"/>
  <c r="N1505" i="5"/>
  <c r="P1505" i="5" s="1"/>
  <c r="N1506" i="5"/>
  <c r="P1506" i="5" s="1"/>
  <c r="N1507" i="5"/>
  <c r="P1507" i="5" s="1"/>
  <c r="N1508" i="5"/>
  <c r="P1508" i="5" s="1"/>
  <c r="N1509" i="5"/>
  <c r="P1509" i="5" s="1"/>
  <c r="N1510" i="5"/>
  <c r="P1510" i="5" s="1"/>
  <c r="N1511" i="5"/>
  <c r="P1511" i="5" s="1"/>
  <c r="N1512" i="5"/>
  <c r="P1512" i="5" s="1"/>
  <c r="N1513" i="5"/>
  <c r="P1513" i="5" s="1"/>
  <c r="N1514" i="5"/>
  <c r="P1514" i="5" s="1"/>
  <c r="N1515" i="5"/>
  <c r="P1515" i="5" s="1"/>
  <c r="N1516" i="5"/>
  <c r="P1516" i="5" s="1"/>
  <c r="N1517" i="5"/>
  <c r="P1517" i="5" s="1"/>
  <c r="N1518" i="5"/>
  <c r="P1518" i="5" s="1"/>
  <c r="N1519" i="5"/>
  <c r="P1519" i="5" s="1"/>
  <c r="N1520" i="5"/>
  <c r="P1520" i="5" s="1"/>
  <c r="N1521" i="5"/>
  <c r="P1521" i="5" s="1"/>
  <c r="N1522" i="5"/>
  <c r="P1522" i="5" s="1"/>
  <c r="N1523" i="5"/>
  <c r="P1523" i="5" s="1"/>
  <c r="N1524" i="5"/>
  <c r="P1524" i="5" s="1"/>
  <c r="N1525" i="5"/>
  <c r="P1525" i="5" s="1"/>
  <c r="N1526" i="5"/>
  <c r="P1526" i="5" s="1"/>
  <c r="N1527" i="5"/>
  <c r="P1527" i="5" s="1"/>
  <c r="N1528" i="5"/>
  <c r="P1528" i="5" s="1"/>
  <c r="N1529" i="5"/>
  <c r="P1529" i="5" s="1"/>
  <c r="N1530" i="5"/>
  <c r="P1530" i="5" s="1"/>
  <c r="N1531" i="5"/>
  <c r="P1531" i="5" s="1"/>
  <c r="N1532" i="5"/>
  <c r="P1532" i="5" s="1"/>
  <c r="N1533" i="5"/>
  <c r="P1533" i="5" s="1"/>
  <c r="N1534" i="5"/>
  <c r="P1534" i="5" s="1"/>
  <c r="N1535" i="5"/>
  <c r="P1535" i="5" s="1"/>
  <c r="N1536" i="5"/>
  <c r="P1536" i="5" s="1"/>
  <c r="N1537" i="5"/>
  <c r="P1537" i="5" s="1"/>
  <c r="N1538" i="5"/>
  <c r="P1538" i="5" s="1"/>
  <c r="N1539" i="5"/>
  <c r="P1539" i="5" s="1"/>
  <c r="N1540" i="5"/>
  <c r="P1540" i="5" s="1"/>
  <c r="N1541" i="5"/>
  <c r="P1541" i="5" s="1"/>
  <c r="N1542" i="5"/>
  <c r="P1542" i="5" s="1"/>
  <c r="N1543" i="5"/>
  <c r="P1543" i="5" s="1"/>
  <c r="N1544" i="5"/>
  <c r="P1544" i="5" s="1"/>
  <c r="N1545" i="5"/>
  <c r="P1545" i="5" s="1"/>
  <c r="N1546" i="5"/>
  <c r="P1546" i="5" s="1"/>
  <c r="N1547" i="5"/>
  <c r="P1547" i="5" s="1"/>
  <c r="N1548" i="5"/>
  <c r="P1548" i="5" s="1"/>
  <c r="N1549" i="5"/>
  <c r="P1549" i="5" s="1"/>
  <c r="N1550" i="5"/>
  <c r="P1550" i="5" s="1"/>
  <c r="N1551" i="5"/>
  <c r="P1551" i="5" s="1"/>
  <c r="N1552" i="5"/>
  <c r="P1552" i="5" s="1"/>
  <c r="N1553" i="5"/>
  <c r="P1553" i="5" s="1"/>
  <c r="N1554" i="5"/>
  <c r="P1554" i="5" s="1"/>
  <c r="N1555" i="5"/>
  <c r="P1555" i="5" s="1"/>
  <c r="N1556" i="5"/>
  <c r="P1556" i="5" s="1"/>
  <c r="N1557" i="5"/>
  <c r="P1557" i="5" s="1"/>
  <c r="N1558" i="5"/>
  <c r="P1558" i="5" s="1"/>
  <c r="N1559" i="5"/>
  <c r="P1559" i="5" s="1"/>
  <c r="N1560" i="5"/>
  <c r="P1560" i="5" s="1"/>
  <c r="N1561" i="5"/>
  <c r="P1561" i="5" s="1"/>
  <c r="N1562" i="5"/>
  <c r="P1562" i="5" s="1"/>
  <c r="N1563" i="5"/>
  <c r="P1563" i="5" s="1"/>
  <c r="N1564" i="5"/>
  <c r="P1564" i="5" s="1"/>
  <c r="N1565" i="5"/>
  <c r="P1565" i="5" s="1"/>
  <c r="N1566" i="5"/>
  <c r="P1566" i="5" s="1"/>
  <c r="N1567" i="5"/>
  <c r="P1567" i="5" s="1"/>
  <c r="N1568" i="5"/>
  <c r="P1568" i="5" s="1"/>
  <c r="N1569" i="5"/>
  <c r="P1569" i="5" s="1"/>
  <c r="N1570" i="5"/>
  <c r="P1570" i="5" s="1"/>
  <c r="N1571" i="5"/>
  <c r="P1571" i="5" s="1"/>
  <c r="N1572" i="5"/>
  <c r="P1572" i="5" s="1"/>
  <c r="N1573" i="5"/>
  <c r="P1573" i="5" s="1"/>
  <c r="N1574" i="5"/>
  <c r="P1574" i="5" s="1"/>
  <c r="N1575" i="5"/>
  <c r="P1575" i="5" s="1"/>
  <c r="N1576" i="5"/>
  <c r="P1576" i="5" s="1"/>
  <c r="N1577" i="5"/>
  <c r="P1577" i="5" s="1"/>
  <c r="N1578" i="5"/>
  <c r="P1578" i="5" s="1"/>
  <c r="N1579" i="5"/>
  <c r="P1579" i="5" s="1"/>
  <c r="N1580" i="5"/>
  <c r="P1580" i="5" s="1"/>
  <c r="N1581" i="5"/>
  <c r="P1581" i="5" s="1"/>
  <c r="N1582" i="5"/>
  <c r="P1582" i="5" s="1"/>
  <c r="N1583" i="5"/>
  <c r="P1583" i="5" s="1"/>
  <c r="N1584" i="5"/>
  <c r="P1584" i="5" s="1"/>
  <c r="N1585" i="5"/>
  <c r="P1585" i="5" s="1"/>
  <c r="N1586" i="5"/>
  <c r="P1586" i="5" s="1"/>
  <c r="N1587" i="5"/>
  <c r="P1587" i="5" s="1"/>
  <c r="N1588" i="5"/>
  <c r="P1588" i="5" s="1"/>
  <c r="N1589" i="5"/>
  <c r="P1589" i="5" s="1"/>
  <c r="N1590" i="5"/>
  <c r="P1590" i="5" s="1"/>
  <c r="N1591" i="5"/>
  <c r="P1591" i="5" s="1"/>
  <c r="N1592" i="5"/>
  <c r="P1592" i="5" s="1"/>
  <c r="N1593" i="5"/>
  <c r="P1593" i="5" s="1"/>
  <c r="N1594" i="5"/>
  <c r="P1594" i="5" s="1"/>
  <c r="N1595" i="5"/>
  <c r="P1595" i="5" s="1"/>
  <c r="N1596" i="5"/>
  <c r="P1596" i="5" s="1"/>
  <c r="N1597" i="5"/>
  <c r="P1597" i="5" s="1"/>
  <c r="N1598" i="5"/>
  <c r="P1598" i="5" s="1"/>
  <c r="N1599" i="5"/>
  <c r="P1599" i="5" s="1"/>
  <c r="N1600" i="5"/>
  <c r="P1600" i="5" s="1"/>
  <c r="N1601" i="5"/>
  <c r="P1601" i="5" s="1"/>
  <c r="N1602" i="5"/>
  <c r="P1602" i="5" s="1"/>
  <c r="N1603" i="5"/>
  <c r="P1603" i="5" s="1"/>
  <c r="N1604" i="5"/>
  <c r="P1604" i="5" s="1"/>
  <c r="N1605" i="5"/>
  <c r="P1605" i="5" s="1"/>
  <c r="N1606" i="5"/>
  <c r="P1606" i="5" s="1"/>
  <c r="N1607" i="5"/>
  <c r="P1607" i="5" s="1"/>
  <c r="N1608" i="5"/>
  <c r="P1608" i="5" s="1"/>
  <c r="N1609" i="5"/>
  <c r="P1609" i="5" s="1"/>
  <c r="N1610" i="5"/>
  <c r="P1610" i="5" s="1"/>
  <c r="N1611" i="5"/>
  <c r="P1611" i="5" s="1"/>
  <c r="N1612" i="5"/>
  <c r="P1612" i="5" s="1"/>
  <c r="N1613" i="5"/>
  <c r="P1613" i="5" s="1"/>
  <c r="N1614" i="5"/>
  <c r="P1614" i="5" s="1"/>
  <c r="N1615" i="5"/>
  <c r="P1615" i="5" s="1"/>
  <c r="N1616" i="5"/>
  <c r="P1616" i="5" s="1"/>
  <c r="N1617" i="5"/>
  <c r="P1617" i="5" s="1"/>
  <c r="N1618" i="5"/>
  <c r="P1618" i="5" s="1"/>
  <c r="N1619" i="5"/>
  <c r="P1619" i="5" s="1"/>
  <c r="N1620" i="5"/>
  <c r="P1620" i="5" s="1"/>
  <c r="N1621" i="5"/>
  <c r="P1621" i="5" s="1"/>
  <c r="N1622" i="5"/>
  <c r="P1622" i="5" s="1"/>
  <c r="N1623" i="5"/>
  <c r="P1623" i="5" s="1"/>
  <c r="N1624" i="5"/>
  <c r="P1624" i="5" s="1"/>
  <c r="N1625" i="5"/>
  <c r="P1625" i="5" s="1"/>
  <c r="N1626" i="5"/>
  <c r="P1626" i="5" s="1"/>
  <c r="N1627" i="5"/>
  <c r="P1627" i="5" s="1"/>
  <c r="N1628" i="5"/>
  <c r="P1628" i="5" s="1"/>
  <c r="N1629" i="5"/>
  <c r="P1629" i="5" s="1"/>
  <c r="N1630" i="5"/>
  <c r="P1630" i="5" s="1"/>
  <c r="N1631" i="5"/>
  <c r="P1631" i="5" s="1"/>
  <c r="N1632" i="5"/>
  <c r="P1632" i="5" s="1"/>
  <c r="N1633" i="5"/>
  <c r="P1633" i="5" s="1"/>
  <c r="N1634" i="5"/>
  <c r="P1634" i="5" s="1"/>
  <c r="N1635" i="5"/>
  <c r="P1635" i="5" s="1"/>
  <c r="N1636" i="5"/>
  <c r="P1636" i="5" s="1"/>
  <c r="N1637" i="5"/>
  <c r="P1637" i="5" s="1"/>
  <c r="N1638" i="5"/>
  <c r="P1638" i="5" s="1"/>
  <c r="N1639" i="5"/>
  <c r="P1639" i="5" s="1"/>
  <c r="N1640" i="5"/>
  <c r="P1640" i="5" s="1"/>
  <c r="N1641" i="5"/>
  <c r="P1641" i="5" s="1"/>
  <c r="N1642" i="5"/>
  <c r="P1642" i="5" s="1"/>
  <c r="N1643" i="5"/>
  <c r="P1643" i="5" s="1"/>
  <c r="N1644" i="5"/>
  <c r="P1644" i="5" s="1"/>
  <c r="N1645" i="5"/>
  <c r="P1645" i="5" s="1"/>
  <c r="N1646" i="5"/>
  <c r="P1646" i="5" s="1"/>
  <c r="N1647" i="5"/>
  <c r="P1647" i="5" s="1"/>
  <c r="N1648" i="5"/>
  <c r="P1648" i="5" s="1"/>
  <c r="N1649" i="5"/>
  <c r="P1649" i="5" s="1"/>
  <c r="N1650" i="5"/>
  <c r="P1650" i="5" s="1"/>
  <c r="N1651" i="5"/>
  <c r="P1651" i="5" s="1"/>
  <c r="N1652" i="5"/>
  <c r="P1652" i="5" s="1"/>
  <c r="N1653" i="5"/>
  <c r="P1653" i="5" s="1"/>
  <c r="N1654" i="5"/>
  <c r="P1654" i="5" s="1"/>
  <c r="N1655" i="5"/>
  <c r="P1655" i="5" s="1"/>
  <c r="N1656" i="5"/>
  <c r="P1656" i="5" s="1"/>
  <c r="N1657" i="5"/>
  <c r="P1657" i="5" s="1"/>
  <c r="N1658" i="5"/>
  <c r="P1658" i="5" s="1"/>
  <c r="N1659" i="5"/>
  <c r="P1659" i="5" s="1"/>
  <c r="N1660" i="5"/>
  <c r="P1660" i="5" s="1"/>
  <c r="N1661" i="5"/>
  <c r="P1661" i="5" s="1"/>
  <c r="N1662" i="5"/>
  <c r="P1662" i="5" s="1"/>
  <c r="N1663" i="5"/>
  <c r="P1663" i="5" s="1"/>
  <c r="N1664" i="5"/>
  <c r="P1664" i="5" s="1"/>
  <c r="N1665" i="5"/>
  <c r="P1665" i="5" s="1"/>
  <c r="N1666" i="5"/>
  <c r="P1666" i="5" s="1"/>
  <c r="N1667" i="5"/>
  <c r="P1667" i="5" s="1"/>
  <c r="N1668" i="5"/>
  <c r="P1668" i="5" s="1"/>
  <c r="N1669" i="5"/>
  <c r="P1669" i="5" s="1"/>
  <c r="N1670" i="5"/>
  <c r="P1670" i="5" s="1"/>
  <c r="N1671" i="5"/>
  <c r="P1671" i="5" s="1"/>
  <c r="N1672" i="5"/>
  <c r="P1672" i="5" s="1"/>
  <c r="N1673" i="5"/>
  <c r="P1673" i="5" s="1"/>
  <c r="N1674" i="5"/>
  <c r="P1674" i="5" s="1"/>
  <c r="N1675" i="5"/>
  <c r="P1675" i="5" s="1"/>
  <c r="N1676" i="5"/>
  <c r="P1676" i="5" s="1"/>
  <c r="N1677" i="5"/>
  <c r="P1677" i="5" s="1"/>
  <c r="N1678" i="5"/>
  <c r="P1678" i="5" s="1"/>
  <c r="N1679" i="5"/>
  <c r="P1679" i="5" s="1"/>
  <c r="N1680" i="5"/>
  <c r="P1680" i="5" s="1"/>
  <c r="N1681" i="5"/>
  <c r="P1681" i="5" s="1"/>
  <c r="N1682" i="5"/>
  <c r="P1682" i="5" s="1"/>
  <c r="N1683" i="5"/>
  <c r="P1683" i="5" s="1"/>
  <c r="N1684" i="5"/>
  <c r="P1684" i="5" s="1"/>
  <c r="N1685" i="5"/>
  <c r="P1685" i="5" s="1"/>
  <c r="N1686" i="5"/>
  <c r="P1686" i="5" s="1"/>
  <c r="N1687" i="5"/>
  <c r="P1687" i="5" s="1"/>
  <c r="N1688" i="5"/>
  <c r="P1688" i="5" s="1"/>
  <c r="N1689" i="5"/>
  <c r="P1689" i="5" s="1"/>
  <c r="N1690" i="5"/>
  <c r="P1690" i="5" s="1"/>
  <c r="N1691" i="5"/>
  <c r="P1691" i="5" s="1"/>
  <c r="N1692" i="5"/>
  <c r="P1692" i="5" s="1"/>
  <c r="N1693" i="5"/>
  <c r="P1693" i="5" s="1"/>
  <c r="N1694" i="5"/>
  <c r="P1694" i="5" s="1"/>
  <c r="N1695" i="5"/>
  <c r="P1695" i="5" s="1"/>
  <c r="N1696" i="5"/>
  <c r="P1696" i="5" s="1"/>
  <c r="N1697" i="5"/>
  <c r="P1697" i="5" s="1"/>
  <c r="N1698" i="5"/>
  <c r="P1698" i="5" s="1"/>
  <c r="N1699" i="5"/>
  <c r="P1699" i="5" s="1"/>
  <c r="N1700" i="5"/>
  <c r="P1700" i="5" s="1"/>
  <c r="N1701" i="5"/>
  <c r="P1701" i="5" s="1"/>
  <c r="N1702" i="5"/>
  <c r="P1702" i="5" s="1"/>
  <c r="N1703" i="5"/>
  <c r="P1703" i="5" s="1"/>
  <c r="N1704" i="5"/>
  <c r="P1704" i="5" s="1"/>
  <c r="N1705" i="5"/>
  <c r="P1705" i="5" s="1"/>
  <c r="N1706" i="5"/>
  <c r="P1706" i="5" s="1"/>
  <c r="N1707" i="5"/>
  <c r="P1707" i="5" s="1"/>
  <c r="N1708" i="5"/>
  <c r="P1708" i="5" s="1"/>
  <c r="N1709" i="5"/>
  <c r="P1709" i="5" s="1"/>
  <c r="N1710" i="5"/>
  <c r="P1710" i="5" s="1"/>
  <c r="N1711" i="5"/>
  <c r="P1711" i="5" s="1"/>
  <c r="N1712" i="5"/>
  <c r="P1712" i="5" s="1"/>
  <c r="N1713" i="5"/>
  <c r="P1713" i="5" s="1"/>
  <c r="N1714" i="5"/>
  <c r="P1714" i="5" s="1"/>
  <c r="N1715" i="5"/>
  <c r="P1715" i="5" s="1"/>
  <c r="N1716" i="5"/>
  <c r="P1716" i="5" s="1"/>
  <c r="N1717" i="5"/>
  <c r="P1717" i="5" s="1"/>
  <c r="N1718" i="5"/>
  <c r="P1718" i="5" s="1"/>
  <c r="N1719" i="5"/>
  <c r="P1719" i="5" s="1"/>
  <c r="N1720" i="5"/>
  <c r="P1720" i="5" s="1"/>
  <c r="N1721" i="5"/>
  <c r="P1721" i="5" s="1"/>
  <c r="N1722" i="5"/>
  <c r="P1722" i="5" s="1"/>
  <c r="N1723" i="5"/>
  <c r="P1723" i="5" s="1"/>
  <c r="N1724" i="5"/>
  <c r="P1724" i="5" s="1"/>
  <c r="N1725" i="5"/>
  <c r="P1725" i="5" s="1"/>
  <c r="N1726" i="5"/>
  <c r="P1726" i="5" s="1"/>
  <c r="N1727" i="5"/>
  <c r="P1727" i="5" s="1"/>
  <c r="N1728" i="5"/>
  <c r="P1728" i="5" s="1"/>
  <c r="N1729" i="5"/>
  <c r="P1729" i="5" s="1"/>
  <c r="N1730" i="5"/>
  <c r="P1730" i="5" s="1"/>
  <c r="N1731" i="5"/>
  <c r="P1731" i="5" s="1"/>
  <c r="N1732" i="5"/>
  <c r="P1732" i="5" s="1"/>
  <c r="N1733" i="5"/>
  <c r="P1733" i="5" s="1"/>
  <c r="N1734" i="5"/>
  <c r="P1734" i="5" s="1"/>
  <c r="N1735" i="5"/>
  <c r="P1735" i="5" s="1"/>
  <c r="N1736" i="5"/>
  <c r="P1736" i="5" s="1"/>
  <c r="N1737" i="5"/>
  <c r="P1737" i="5" s="1"/>
  <c r="N1738" i="5"/>
  <c r="P1738" i="5" s="1"/>
  <c r="N1739" i="5"/>
  <c r="P1739" i="5" s="1"/>
  <c r="N1740" i="5"/>
  <c r="P1740" i="5" s="1"/>
  <c r="N1741" i="5"/>
  <c r="P1741" i="5" s="1"/>
  <c r="N1742" i="5"/>
  <c r="P1742" i="5" s="1"/>
  <c r="N1743" i="5"/>
  <c r="P1743" i="5" s="1"/>
  <c r="N1744" i="5"/>
  <c r="P1744" i="5" s="1"/>
  <c r="N1745" i="5"/>
  <c r="P1745" i="5" s="1"/>
  <c r="N1746" i="5"/>
  <c r="P1746" i="5" s="1"/>
  <c r="N1747" i="5"/>
  <c r="P1747" i="5" s="1"/>
  <c r="N1748" i="5"/>
  <c r="P1748" i="5" s="1"/>
  <c r="N1749" i="5"/>
  <c r="P1749" i="5" s="1"/>
  <c r="N1750" i="5"/>
  <c r="P1750" i="5" s="1"/>
  <c r="N1751" i="5"/>
  <c r="P1751" i="5" s="1"/>
  <c r="N1752" i="5"/>
  <c r="P1752" i="5" s="1"/>
  <c r="N1753" i="5"/>
  <c r="P1753" i="5" s="1"/>
  <c r="N1754" i="5"/>
  <c r="P1754" i="5" s="1"/>
  <c r="N1755" i="5"/>
  <c r="P1755" i="5" s="1"/>
  <c r="N1756" i="5"/>
  <c r="P1756" i="5" s="1"/>
  <c r="N1757" i="5"/>
  <c r="P1757" i="5" s="1"/>
  <c r="N1758" i="5"/>
  <c r="P1758" i="5" s="1"/>
  <c r="N1759" i="5"/>
  <c r="P1759" i="5" s="1"/>
  <c r="N1760" i="5"/>
  <c r="P1760" i="5" s="1"/>
  <c r="N1761" i="5"/>
  <c r="P1761" i="5" s="1"/>
  <c r="N1762" i="5"/>
  <c r="P1762" i="5" s="1"/>
  <c r="N1763" i="5"/>
  <c r="P1763" i="5" s="1"/>
  <c r="N1764" i="5"/>
  <c r="P1764" i="5" s="1"/>
  <c r="N1765" i="5"/>
  <c r="P1765" i="5" s="1"/>
  <c r="N1766" i="5"/>
  <c r="P1766" i="5" s="1"/>
  <c r="N1767" i="5"/>
  <c r="P1767" i="5" s="1"/>
  <c r="N1768" i="5"/>
  <c r="P1768" i="5" s="1"/>
  <c r="N1769" i="5"/>
  <c r="P1769" i="5" s="1"/>
  <c r="N1770" i="5"/>
  <c r="P1770" i="5" s="1"/>
  <c r="N1771" i="5"/>
  <c r="P1771" i="5" s="1"/>
  <c r="N1772" i="5"/>
  <c r="P1772" i="5" s="1"/>
  <c r="N1773" i="5"/>
  <c r="P1773" i="5" s="1"/>
  <c r="N1774" i="5"/>
  <c r="P1774" i="5" s="1"/>
  <c r="N1775" i="5"/>
  <c r="P1775" i="5" s="1"/>
  <c r="N1776" i="5"/>
  <c r="P1776" i="5" s="1"/>
  <c r="N1777" i="5"/>
  <c r="P1777" i="5" s="1"/>
  <c r="N1778" i="5"/>
  <c r="P1778" i="5" s="1"/>
  <c r="N1779" i="5"/>
  <c r="P1779" i="5" s="1"/>
  <c r="N1780" i="5"/>
  <c r="P1780" i="5" s="1"/>
  <c r="N1781" i="5"/>
  <c r="P1781" i="5" s="1"/>
  <c r="N1782" i="5"/>
  <c r="P1782" i="5" s="1"/>
  <c r="N1783" i="5"/>
  <c r="P1783" i="5" s="1"/>
  <c r="N1784" i="5"/>
  <c r="P1784" i="5" s="1"/>
  <c r="N1785" i="5"/>
  <c r="P1785" i="5" s="1"/>
  <c r="N1786" i="5"/>
  <c r="P1786" i="5" s="1"/>
  <c r="N1787" i="5"/>
  <c r="P1787" i="5" s="1"/>
  <c r="N1788" i="5"/>
  <c r="P1788" i="5" s="1"/>
  <c r="N1789" i="5"/>
  <c r="P1789" i="5" s="1"/>
  <c r="N1790" i="5"/>
  <c r="P1790" i="5" s="1"/>
  <c r="N1791" i="5"/>
  <c r="P1791" i="5" s="1"/>
  <c r="N1792" i="5"/>
  <c r="P1792" i="5" s="1"/>
  <c r="N1793" i="5"/>
  <c r="P1793" i="5" s="1"/>
  <c r="N1794" i="5"/>
  <c r="P1794" i="5" s="1"/>
  <c r="N1795" i="5"/>
  <c r="P1795" i="5" s="1"/>
  <c r="N1796" i="5"/>
  <c r="P1796" i="5" s="1"/>
  <c r="N1797" i="5"/>
  <c r="P1797" i="5" s="1"/>
  <c r="N1798" i="5"/>
  <c r="P1798" i="5" s="1"/>
  <c r="N1799" i="5"/>
  <c r="P1799" i="5" s="1"/>
  <c r="N1800" i="5"/>
  <c r="P1800" i="5" s="1"/>
  <c r="N1801" i="5"/>
  <c r="P1801" i="5" s="1"/>
  <c r="N1802" i="5"/>
  <c r="P1802" i="5" s="1"/>
  <c r="N1803" i="5"/>
  <c r="P1803" i="5" s="1"/>
  <c r="N1804" i="5"/>
  <c r="P1804" i="5" s="1"/>
  <c r="N1805" i="5"/>
  <c r="P1805" i="5" s="1"/>
  <c r="N1806" i="5"/>
  <c r="P1806" i="5" s="1"/>
  <c r="N1807" i="5"/>
  <c r="P1807" i="5" s="1"/>
  <c r="N1808" i="5"/>
  <c r="P1808" i="5" s="1"/>
  <c r="N1809" i="5"/>
  <c r="P1809" i="5" s="1"/>
  <c r="N1810" i="5"/>
  <c r="P1810" i="5" s="1"/>
  <c r="N1811" i="5"/>
  <c r="P1811" i="5" s="1"/>
  <c r="N1812" i="5"/>
  <c r="P1812" i="5" s="1"/>
  <c r="N1813" i="5"/>
  <c r="P1813" i="5" s="1"/>
  <c r="N1814" i="5"/>
  <c r="P1814" i="5" s="1"/>
  <c r="N1815" i="5"/>
  <c r="P1815" i="5" s="1"/>
  <c r="N1816" i="5"/>
  <c r="P1816" i="5" s="1"/>
  <c r="N1817" i="5"/>
  <c r="P1817" i="5" s="1"/>
  <c r="N1818" i="5"/>
  <c r="P1818" i="5" s="1"/>
  <c r="N1819" i="5"/>
  <c r="P1819" i="5" s="1"/>
  <c r="N1820" i="5"/>
  <c r="P1820" i="5" s="1"/>
  <c r="N1821" i="5"/>
  <c r="P1821" i="5" s="1"/>
  <c r="N1822" i="5"/>
  <c r="P1822" i="5" s="1"/>
  <c r="N1823" i="5"/>
  <c r="P1823" i="5" s="1"/>
  <c r="N1824" i="5"/>
  <c r="P1824" i="5" s="1"/>
  <c r="N1825" i="5"/>
  <c r="P1825" i="5" s="1"/>
  <c r="N1826" i="5"/>
  <c r="P1826" i="5" s="1"/>
  <c r="N1827" i="5"/>
  <c r="P1827" i="5" s="1"/>
  <c r="N1828" i="5"/>
  <c r="P1828" i="5" s="1"/>
  <c r="N1829" i="5"/>
  <c r="P1829" i="5" s="1"/>
  <c r="N1830" i="5"/>
  <c r="P1830" i="5" s="1"/>
  <c r="N1831" i="5"/>
  <c r="P1831" i="5" s="1"/>
  <c r="N1832" i="5"/>
  <c r="P1832" i="5" s="1"/>
  <c r="N1833" i="5"/>
  <c r="P1833" i="5" s="1"/>
  <c r="N1834" i="5"/>
  <c r="P1834" i="5" s="1"/>
  <c r="N1835" i="5"/>
  <c r="P1835" i="5" s="1"/>
  <c r="N1836" i="5"/>
  <c r="P1836" i="5" s="1"/>
  <c r="N1837" i="5"/>
  <c r="P1837" i="5" s="1"/>
  <c r="N1838" i="5"/>
  <c r="P1838" i="5" s="1"/>
  <c r="N1839" i="5"/>
  <c r="P1839" i="5" s="1"/>
  <c r="N1840" i="5"/>
  <c r="P1840" i="5" s="1"/>
  <c r="N1841" i="5"/>
  <c r="P1841" i="5" s="1"/>
  <c r="N1842" i="5"/>
  <c r="P1842" i="5" s="1"/>
  <c r="N1843" i="5"/>
  <c r="P1843" i="5" s="1"/>
  <c r="N1844" i="5"/>
  <c r="P1844" i="5" s="1"/>
  <c r="N1845" i="5"/>
  <c r="P1845" i="5" s="1"/>
  <c r="N1846" i="5"/>
  <c r="P1846" i="5" s="1"/>
  <c r="N1847" i="5"/>
  <c r="P1847" i="5" s="1"/>
  <c r="N1848" i="5"/>
  <c r="P1848" i="5" s="1"/>
  <c r="N1849" i="5"/>
  <c r="P1849" i="5" s="1"/>
  <c r="N1850" i="5"/>
  <c r="P1850" i="5" s="1"/>
  <c r="N1851" i="5"/>
  <c r="P1851" i="5" s="1"/>
  <c r="N1852" i="5"/>
  <c r="P1852" i="5" s="1"/>
  <c r="N1853" i="5"/>
  <c r="P1853" i="5" s="1"/>
  <c r="N1854" i="5"/>
  <c r="P1854" i="5" s="1"/>
  <c r="N1855" i="5"/>
  <c r="P1855" i="5" s="1"/>
  <c r="N1856" i="5"/>
  <c r="P1856" i="5" s="1"/>
  <c r="N1857" i="5"/>
  <c r="P1857" i="5" s="1"/>
  <c r="N1858" i="5"/>
  <c r="P1858" i="5" s="1"/>
  <c r="N1859" i="5"/>
  <c r="P1859" i="5" s="1"/>
  <c r="N1860" i="5"/>
  <c r="P1860" i="5" s="1"/>
  <c r="N1861" i="5"/>
  <c r="P1861" i="5" s="1"/>
  <c r="N1862" i="5"/>
  <c r="P1862" i="5" s="1"/>
  <c r="N1863" i="5"/>
  <c r="P1863" i="5" s="1"/>
  <c r="N1864" i="5"/>
  <c r="P1864" i="5" s="1"/>
  <c r="N1865" i="5"/>
  <c r="P1865" i="5" s="1"/>
  <c r="N1866" i="5"/>
  <c r="P1866" i="5" s="1"/>
  <c r="N1867" i="5"/>
  <c r="P1867" i="5" s="1"/>
  <c r="N1868" i="5"/>
  <c r="P1868" i="5" s="1"/>
  <c r="N1869" i="5"/>
  <c r="P1869" i="5" s="1"/>
  <c r="N1870" i="5"/>
  <c r="P1870" i="5" s="1"/>
  <c r="N1871" i="5"/>
  <c r="P1871" i="5" s="1"/>
  <c r="N1872" i="5"/>
  <c r="P1872" i="5" s="1"/>
  <c r="N1873" i="5"/>
  <c r="P1873" i="5" s="1"/>
  <c r="N1874" i="5"/>
  <c r="P1874" i="5" s="1"/>
  <c r="N1875" i="5"/>
  <c r="P1875" i="5" s="1"/>
  <c r="N1876" i="5"/>
  <c r="P1876" i="5" s="1"/>
  <c r="N1877" i="5"/>
  <c r="P1877" i="5" s="1"/>
  <c r="N1878" i="5"/>
  <c r="P1878" i="5" s="1"/>
  <c r="N1879" i="5"/>
  <c r="P1879" i="5" s="1"/>
  <c r="N1880" i="5"/>
  <c r="P1880" i="5" s="1"/>
  <c r="N1881" i="5"/>
  <c r="P1881" i="5" s="1"/>
  <c r="N1882" i="5"/>
  <c r="P1882" i="5" s="1"/>
  <c r="N1883" i="5"/>
  <c r="P1883" i="5" s="1"/>
  <c r="N1884" i="5"/>
  <c r="P1884" i="5" s="1"/>
  <c r="N1885" i="5"/>
  <c r="P1885" i="5" s="1"/>
  <c r="N1886" i="5"/>
  <c r="P1886" i="5" s="1"/>
  <c r="N1887" i="5"/>
  <c r="P1887" i="5" s="1"/>
  <c r="N1888" i="5"/>
  <c r="P1888" i="5" s="1"/>
  <c r="N1889" i="5"/>
  <c r="P1889" i="5" s="1"/>
  <c r="N1890" i="5"/>
  <c r="P1890" i="5" s="1"/>
  <c r="N1891" i="5"/>
  <c r="P1891" i="5" s="1"/>
  <c r="N1892" i="5"/>
  <c r="P1892" i="5" s="1"/>
  <c r="N1893" i="5"/>
  <c r="P1893" i="5" s="1"/>
  <c r="N1894" i="5"/>
  <c r="P1894" i="5" s="1"/>
  <c r="N1895" i="5"/>
  <c r="P1895" i="5" s="1"/>
  <c r="N1896" i="5"/>
  <c r="P1896" i="5" s="1"/>
  <c r="N1897" i="5"/>
  <c r="P1897" i="5" s="1"/>
  <c r="N1898" i="5"/>
  <c r="P1898" i="5" s="1"/>
  <c r="N1899" i="5"/>
  <c r="P1899" i="5" s="1"/>
  <c r="N1900" i="5"/>
  <c r="P1900" i="5" s="1"/>
  <c r="N1901" i="5"/>
  <c r="P1901" i="5" s="1"/>
  <c r="N1902" i="5"/>
  <c r="P1902" i="5" s="1"/>
  <c r="N1903" i="5"/>
  <c r="P1903" i="5" s="1"/>
  <c r="N1904" i="5"/>
  <c r="P1904" i="5" s="1"/>
  <c r="N1905" i="5"/>
  <c r="P1905" i="5" s="1"/>
  <c r="N1906" i="5"/>
  <c r="P1906" i="5" s="1"/>
  <c r="N1907" i="5"/>
  <c r="P1907" i="5" s="1"/>
  <c r="N1908" i="5"/>
  <c r="P1908" i="5" s="1"/>
  <c r="N1909" i="5"/>
  <c r="P1909" i="5" s="1"/>
  <c r="N1910" i="5"/>
  <c r="P1910" i="5" s="1"/>
  <c r="N1911" i="5"/>
  <c r="P1911" i="5" s="1"/>
  <c r="N1912" i="5"/>
  <c r="P1912" i="5" s="1"/>
  <c r="N1913" i="5"/>
  <c r="P1913" i="5" s="1"/>
  <c r="N1914" i="5"/>
  <c r="P1914" i="5" s="1"/>
  <c r="N1915" i="5"/>
  <c r="P1915" i="5" s="1"/>
  <c r="N1916" i="5"/>
  <c r="P1916" i="5" s="1"/>
  <c r="N1917" i="5"/>
  <c r="P1917" i="5" s="1"/>
  <c r="N1918" i="5"/>
  <c r="P1918" i="5" s="1"/>
  <c r="N1919" i="5"/>
  <c r="P1919" i="5" s="1"/>
  <c r="N1920" i="5"/>
  <c r="P1920" i="5" s="1"/>
  <c r="N1921" i="5"/>
  <c r="P1921" i="5" s="1"/>
  <c r="N1922" i="5"/>
  <c r="P1922" i="5" s="1"/>
  <c r="N1923" i="5"/>
  <c r="P1923" i="5" s="1"/>
  <c r="N1924" i="5"/>
  <c r="P1924" i="5" s="1"/>
  <c r="N1925" i="5"/>
  <c r="P1925" i="5" s="1"/>
  <c r="N1926" i="5"/>
  <c r="P1926" i="5" s="1"/>
  <c r="N1927" i="5"/>
  <c r="P1927" i="5" s="1"/>
  <c r="N1928" i="5"/>
  <c r="P1928" i="5" s="1"/>
  <c r="N1929" i="5"/>
  <c r="P1929" i="5" s="1"/>
  <c r="N1930" i="5"/>
  <c r="P1930" i="5" s="1"/>
  <c r="N1931" i="5"/>
  <c r="P1931" i="5" s="1"/>
  <c r="N1932" i="5"/>
  <c r="P1932" i="5" s="1"/>
  <c r="N1933" i="5"/>
  <c r="P1933" i="5" s="1"/>
  <c r="N1934" i="5"/>
  <c r="P1934" i="5" s="1"/>
  <c r="N1935" i="5"/>
  <c r="P1935" i="5" s="1"/>
  <c r="N1936" i="5"/>
  <c r="P1936" i="5" s="1"/>
  <c r="N1937" i="5"/>
  <c r="P1937" i="5" s="1"/>
  <c r="N1938" i="5"/>
  <c r="P1938" i="5" s="1"/>
  <c r="N1939" i="5"/>
  <c r="P1939" i="5" s="1"/>
  <c r="N1940" i="5"/>
  <c r="P1940" i="5" s="1"/>
  <c r="N1941" i="5"/>
  <c r="P1941" i="5" s="1"/>
  <c r="N1942" i="5"/>
  <c r="P1942" i="5" s="1"/>
  <c r="N1943" i="5"/>
  <c r="P1943" i="5" s="1"/>
  <c r="N1944" i="5"/>
  <c r="P1944" i="5" s="1"/>
  <c r="N1945" i="5"/>
  <c r="P1945" i="5" s="1"/>
  <c r="N1946" i="5"/>
  <c r="P1946" i="5" s="1"/>
  <c r="N1947" i="5"/>
  <c r="P1947" i="5" s="1"/>
  <c r="N1948" i="5"/>
  <c r="P1948" i="5" s="1"/>
  <c r="N1949" i="5"/>
  <c r="P1949" i="5" s="1"/>
  <c r="N1950" i="5"/>
  <c r="P1950" i="5" s="1"/>
  <c r="N1951" i="5"/>
  <c r="P1951" i="5" s="1"/>
  <c r="N1952" i="5"/>
  <c r="P1952" i="5" s="1"/>
  <c r="N1953" i="5"/>
  <c r="P1953" i="5" s="1"/>
  <c r="N1954" i="5"/>
  <c r="P1954" i="5" s="1"/>
  <c r="N1955" i="5"/>
  <c r="P1955" i="5" s="1"/>
  <c r="N1956" i="5"/>
  <c r="P1956" i="5" s="1"/>
  <c r="N1957" i="5"/>
  <c r="P1957" i="5" s="1"/>
  <c r="N1958" i="5"/>
  <c r="P1958" i="5" s="1"/>
  <c r="N1959" i="5"/>
  <c r="P1959" i="5" s="1"/>
  <c r="N1960" i="5"/>
  <c r="P1960" i="5" s="1"/>
  <c r="N1961" i="5"/>
  <c r="P1961" i="5" s="1"/>
  <c r="N1962" i="5"/>
  <c r="P1962" i="5" s="1"/>
  <c r="N1963" i="5"/>
  <c r="P1963" i="5" s="1"/>
  <c r="N1964" i="5"/>
  <c r="P1964" i="5" s="1"/>
  <c r="N1965" i="5"/>
  <c r="P1965" i="5" s="1"/>
  <c r="N1966" i="5"/>
  <c r="P1966" i="5" s="1"/>
  <c r="N1967" i="5"/>
  <c r="P1967" i="5" s="1"/>
  <c r="N1968" i="5"/>
  <c r="P1968" i="5" s="1"/>
  <c r="N1969" i="5"/>
  <c r="P1969" i="5" s="1"/>
  <c r="N1970" i="5"/>
  <c r="P1970" i="5" s="1"/>
  <c r="N1971" i="5"/>
  <c r="P1971" i="5" s="1"/>
  <c r="N1972" i="5"/>
  <c r="P1972" i="5" s="1"/>
  <c r="N1973" i="5"/>
  <c r="P1973" i="5" s="1"/>
  <c r="N1974" i="5"/>
  <c r="P1974" i="5" s="1"/>
  <c r="N1975" i="5"/>
  <c r="P1975" i="5" s="1"/>
  <c r="N1976" i="5"/>
  <c r="P1976" i="5" s="1"/>
  <c r="N1977" i="5"/>
  <c r="P1977" i="5" s="1"/>
  <c r="N1978" i="5"/>
  <c r="P1978" i="5" s="1"/>
  <c r="N1979" i="5"/>
  <c r="P1979" i="5" s="1"/>
  <c r="N1980" i="5"/>
  <c r="P1980" i="5" s="1"/>
  <c r="N1981" i="5"/>
  <c r="P1981" i="5" s="1"/>
  <c r="N1982" i="5"/>
  <c r="P1982" i="5" s="1"/>
  <c r="N1983" i="5"/>
  <c r="P1983" i="5" s="1"/>
  <c r="N1984" i="5"/>
  <c r="P1984" i="5" s="1"/>
  <c r="N1985" i="5"/>
  <c r="P1985" i="5" s="1"/>
  <c r="N1986" i="5"/>
  <c r="P1986" i="5" s="1"/>
  <c r="N1987" i="5"/>
  <c r="P1987" i="5" s="1"/>
  <c r="N1988" i="5"/>
  <c r="P1988" i="5" s="1"/>
  <c r="N1989" i="5"/>
  <c r="P1989" i="5" s="1"/>
  <c r="N1990" i="5"/>
  <c r="P1990" i="5" s="1"/>
  <c r="N1991" i="5"/>
  <c r="P1991" i="5" s="1"/>
  <c r="N1992" i="5"/>
  <c r="P1992" i="5" s="1"/>
  <c r="N1993" i="5"/>
  <c r="P1993" i="5" s="1"/>
  <c r="N1994" i="5"/>
  <c r="P1994" i="5" s="1"/>
  <c r="N1995" i="5"/>
  <c r="P1995" i="5" s="1"/>
  <c r="N1996" i="5"/>
  <c r="P1996" i="5" s="1"/>
  <c r="N1997" i="5"/>
  <c r="P1997" i="5" s="1"/>
  <c r="N1998" i="5"/>
  <c r="P1998" i="5" s="1"/>
  <c r="N1999" i="5"/>
  <c r="P1999" i="5" s="1"/>
  <c r="N2000" i="5"/>
  <c r="P2000" i="5" s="1"/>
  <c r="N2001" i="5"/>
  <c r="P2001" i="5" s="1"/>
  <c r="N2002" i="5"/>
  <c r="P2002" i="5" s="1"/>
  <c r="N2003" i="5"/>
  <c r="P2003" i="5" s="1"/>
  <c r="N2004" i="5"/>
  <c r="P2004" i="5" s="1"/>
  <c r="N2005" i="5"/>
  <c r="P2005" i="5" s="1"/>
  <c r="N2006" i="5"/>
  <c r="P2006" i="5" s="1"/>
  <c r="N2007" i="5"/>
  <c r="P2007" i="5" s="1"/>
  <c r="N2008" i="5"/>
  <c r="P2008" i="5" s="1"/>
  <c r="N2009" i="5"/>
  <c r="P2009" i="5" s="1"/>
  <c r="N2010" i="5"/>
  <c r="P2010" i="5" s="1"/>
  <c r="N2011" i="5"/>
  <c r="P2011" i="5" s="1"/>
  <c r="N2012" i="5"/>
  <c r="P2012" i="5" s="1"/>
  <c r="N2013" i="5"/>
  <c r="P2013" i="5" s="1"/>
  <c r="N2014" i="5"/>
  <c r="P2014" i="5" s="1"/>
  <c r="N2015" i="5"/>
  <c r="P2015" i="5" s="1"/>
  <c r="N2016" i="5"/>
  <c r="P2016" i="5" s="1"/>
  <c r="N2017" i="5"/>
  <c r="P2017" i="5" s="1"/>
  <c r="N2018" i="5"/>
  <c r="P2018" i="5" s="1"/>
  <c r="N2019" i="5"/>
  <c r="P2019" i="5" s="1"/>
  <c r="N2020" i="5"/>
  <c r="P2020" i="5" s="1"/>
  <c r="N2021" i="5"/>
  <c r="P2021" i="5" s="1"/>
  <c r="N2022" i="5"/>
  <c r="P2022" i="5" s="1"/>
  <c r="N2023" i="5"/>
  <c r="P2023" i="5" s="1"/>
  <c r="N2024" i="5"/>
  <c r="P2024" i="5" s="1"/>
  <c r="N2025" i="5"/>
  <c r="P2025" i="5" s="1"/>
  <c r="N2026" i="5"/>
  <c r="P2026" i="5" s="1"/>
  <c r="N2027" i="5"/>
  <c r="P2027" i="5" s="1"/>
  <c r="N2028" i="5"/>
  <c r="P2028" i="5" s="1"/>
  <c r="N2029" i="5"/>
  <c r="P2029" i="5" s="1"/>
  <c r="N2030" i="5"/>
  <c r="P2030" i="5" s="1"/>
  <c r="N2031" i="5"/>
  <c r="P2031" i="5" s="1"/>
  <c r="N2032" i="5"/>
  <c r="P2032" i="5" s="1"/>
  <c r="N2033" i="5"/>
  <c r="P2033" i="5" s="1"/>
  <c r="N2034" i="5"/>
  <c r="P2034" i="5" s="1"/>
  <c r="N2035" i="5"/>
  <c r="P2035" i="5" s="1"/>
  <c r="N2036" i="5"/>
  <c r="P2036" i="5" s="1"/>
  <c r="N2037" i="5"/>
  <c r="P2037" i="5" s="1"/>
  <c r="N2038" i="5"/>
  <c r="P2038" i="5" s="1"/>
  <c r="N2039" i="5"/>
  <c r="P2039" i="5" s="1"/>
  <c r="N2040" i="5"/>
  <c r="P2040" i="5" s="1"/>
  <c r="N2041" i="5"/>
  <c r="P2041" i="5" s="1"/>
  <c r="N2042" i="5"/>
  <c r="P2042" i="5" s="1"/>
  <c r="N2043" i="5"/>
  <c r="P2043" i="5" s="1"/>
  <c r="N2044" i="5"/>
  <c r="P2044" i="5" s="1"/>
  <c r="N2045" i="5"/>
  <c r="P2045" i="5" s="1"/>
  <c r="N2046" i="5"/>
  <c r="P2046" i="5" s="1"/>
  <c r="N2047" i="5"/>
  <c r="P2047" i="5" s="1"/>
  <c r="N2048" i="5"/>
  <c r="P2048" i="5" s="1"/>
  <c r="N2049" i="5"/>
  <c r="P2049" i="5" s="1"/>
  <c r="N2050" i="5"/>
  <c r="P2050" i="5" s="1"/>
  <c r="N2051" i="5"/>
  <c r="P2051" i="5" s="1"/>
  <c r="N2052" i="5"/>
  <c r="P2052" i="5" s="1"/>
  <c r="N2053" i="5"/>
  <c r="P2053" i="5" s="1"/>
  <c r="N2054" i="5"/>
  <c r="P2054" i="5" s="1"/>
  <c r="N2055" i="5"/>
  <c r="P2055" i="5" s="1"/>
  <c r="N2056" i="5"/>
  <c r="P2056" i="5" s="1"/>
  <c r="N2057" i="5"/>
  <c r="P2057" i="5" s="1"/>
  <c r="N2058" i="5"/>
  <c r="P2058" i="5" s="1"/>
  <c r="N2059" i="5"/>
  <c r="P2059" i="5" s="1"/>
  <c r="N2060" i="5"/>
  <c r="P2060" i="5" s="1"/>
  <c r="N2061" i="5"/>
  <c r="P2061" i="5" s="1"/>
  <c r="N2062" i="5"/>
  <c r="P2062" i="5" s="1"/>
  <c r="N2063" i="5"/>
  <c r="P2063" i="5" s="1"/>
  <c r="N2064" i="5"/>
  <c r="P2064" i="5" s="1"/>
  <c r="N2065" i="5"/>
  <c r="P2065" i="5" s="1"/>
  <c r="N2066" i="5"/>
  <c r="P2066" i="5" s="1"/>
  <c r="N2067" i="5"/>
  <c r="P2067" i="5" s="1"/>
  <c r="N2068" i="5"/>
  <c r="P2068" i="5" s="1"/>
  <c r="N2069" i="5"/>
  <c r="P2069" i="5" s="1"/>
  <c r="N2070" i="5"/>
  <c r="P2070" i="5" s="1"/>
  <c r="N2071" i="5"/>
  <c r="P2071" i="5" s="1"/>
  <c r="N2072" i="5"/>
  <c r="P2072" i="5" s="1"/>
  <c r="N2073" i="5"/>
  <c r="P2073" i="5" s="1"/>
  <c r="N2074" i="5"/>
  <c r="P2074" i="5" s="1"/>
  <c r="N2075" i="5"/>
  <c r="P2075" i="5" s="1"/>
  <c r="N2076" i="5"/>
  <c r="P2076" i="5" s="1"/>
  <c r="N2077" i="5"/>
  <c r="P2077" i="5" s="1"/>
  <c r="N2078" i="5"/>
  <c r="P2078" i="5" s="1"/>
  <c r="N2079" i="5"/>
  <c r="P2079" i="5" s="1"/>
  <c r="N2080" i="5"/>
  <c r="P2080" i="5" s="1"/>
  <c r="N2081" i="5"/>
  <c r="P2081" i="5" s="1"/>
  <c r="N2082" i="5"/>
  <c r="P2082" i="5" s="1"/>
  <c r="N2083" i="5"/>
  <c r="P2083" i="5" s="1"/>
  <c r="N2084" i="5"/>
  <c r="P2084" i="5" s="1"/>
  <c r="N2085" i="5"/>
  <c r="P2085" i="5" s="1"/>
  <c r="N2086" i="5"/>
  <c r="P2086" i="5" s="1"/>
  <c r="N2087" i="5"/>
  <c r="P2087" i="5" s="1"/>
  <c r="N2088" i="5"/>
  <c r="P2088" i="5" s="1"/>
  <c r="N2089" i="5"/>
  <c r="P2089" i="5" s="1"/>
  <c r="N2090" i="5"/>
  <c r="P2090" i="5" s="1"/>
  <c r="N2091" i="5"/>
  <c r="P2091" i="5" s="1"/>
  <c r="N2092" i="5"/>
  <c r="P2092" i="5" s="1"/>
  <c r="N2093" i="5"/>
  <c r="P2093" i="5" s="1"/>
  <c r="N2094" i="5"/>
  <c r="P2094" i="5" s="1"/>
  <c r="N2095" i="5"/>
  <c r="P2095" i="5" s="1"/>
  <c r="N2096" i="5"/>
  <c r="P2096" i="5" s="1"/>
  <c r="N2097" i="5"/>
  <c r="P2097" i="5" s="1"/>
  <c r="N2098" i="5"/>
  <c r="P2098" i="5" s="1"/>
  <c r="N2099" i="5"/>
  <c r="P2099" i="5" s="1"/>
  <c r="N2100" i="5"/>
  <c r="P2100" i="5" s="1"/>
  <c r="N2101" i="5"/>
  <c r="P2101" i="5" s="1"/>
  <c r="N2102" i="5"/>
  <c r="P2102" i="5" s="1"/>
  <c r="N2103" i="5"/>
  <c r="P2103" i="5" s="1"/>
  <c r="N2104" i="5"/>
  <c r="P2104" i="5" s="1"/>
  <c r="N2105" i="5"/>
  <c r="P2105" i="5" s="1"/>
  <c r="N2106" i="5"/>
  <c r="P2106" i="5" s="1"/>
  <c r="N2107" i="5"/>
  <c r="P2107" i="5" s="1"/>
  <c r="N2108" i="5"/>
  <c r="P2108" i="5" s="1"/>
  <c r="N2109" i="5"/>
  <c r="P2109" i="5" s="1"/>
  <c r="N2110" i="5"/>
  <c r="P2110" i="5" s="1"/>
  <c r="N2111" i="5"/>
  <c r="P2111" i="5" s="1"/>
  <c r="N2112" i="5"/>
  <c r="P2112" i="5" s="1"/>
  <c r="N2113" i="5"/>
  <c r="P2113" i="5" s="1"/>
  <c r="N2114" i="5"/>
  <c r="P2114" i="5" s="1"/>
  <c r="N2115" i="5"/>
  <c r="P2115" i="5" s="1"/>
  <c r="N2116" i="5"/>
  <c r="P2116" i="5" s="1"/>
  <c r="N2117" i="5"/>
  <c r="P2117" i="5" s="1"/>
  <c r="N2118" i="5"/>
  <c r="P2118" i="5" s="1"/>
  <c r="N2119" i="5"/>
  <c r="P2119" i="5" s="1"/>
  <c r="N2120" i="5"/>
  <c r="P2120" i="5" s="1"/>
  <c r="N2121" i="5"/>
  <c r="P2121" i="5" s="1"/>
  <c r="N2122" i="5"/>
  <c r="P2122" i="5" s="1"/>
  <c r="N2123" i="5"/>
  <c r="P2123" i="5" s="1"/>
  <c r="N2124" i="5"/>
  <c r="P2124" i="5" s="1"/>
  <c r="N2125" i="5"/>
  <c r="P2125" i="5" s="1"/>
  <c r="N2126" i="5"/>
  <c r="P2126" i="5" s="1"/>
  <c r="N2127" i="5"/>
  <c r="P2127" i="5" s="1"/>
  <c r="N2128" i="5"/>
  <c r="P2128" i="5" s="1"/>
  <c r="N2129" i="5"/>
  <c r="P2129" i="5" s="1"/>
  <c r="N2130" i="5"/>
  <c r="P2130" i="5" s="1"/>
  <c r="N2131" i="5"/>
  <c r="P2131" i="5" s="1"/>
  <c r="N2132" i="5"/>
  <c r="P2132" i="5" s="1"/>
  <c r="N2133" i="5"/>
  <c r="P2133" i="5" s="1"/>
  <c r="N2134" i="5"/>
  <c r="P2134" i="5" s="1"/>
  <c r="N2135" i="5"/>
  <c r="P2135" i="5" s="1"/>
  <c r="N2136" i="5"/>
  <c r="P2136" i="5" s="1"/>
  <c r="N2137" i="5"/>
  <c r="P2137" i="5" s="1"/>
  <c r="N2138" i="5"/>
  <c r="P2138" i="5" s="1"/>
  <c r="N2139" i="5"/>
  <c r="P2139" i="5" s="1"/>
  <c r="N2140" i="5"/>
  <c r="P2140" i="5" s="1"/>
  <c r="N2141" i="5"/>
  <c r="P2141" i="5" s="1"/>
  <c r="N2142" i="5"/>
  <c r="P2142" i="5" s="1"/>
  <c r="N2143" i="5"/>
  <c r="P2143" i="5" s="1"/>
  <c r="N2144" i="5"/>
  <c r="P2144" i="5" s="1"/>
  <c r="N2145" i="5"/>
  <c r="P2145" i="5" s="1"/>
  <c r="N2146" i="5"/>
  <c r="P2146" i="5" s="1"/>
  <c r="N2147" i="5"/>
  <c r="P2147" i="5" s="1"/>
  <c r="N2148" i="5"/>
  <c r="P2148" i="5" s="1"/>
  <c r="N2149" i="5"/>
  <c r="P2149" i="5" s="1"/>
  <c r="N2150" i="5"/>
  <c r="P2150" i="5" s="1"/>
  <c r="N2151" i="5"/>
  <c r="P2151" i="5" s="1"/>
  <c r="N2152" i="5"/>
  <c r="P2152" i="5" s="1"/>
  <c r="N2153" i="5"/>
  <c r="P2153" i="5" s="1"/>
  <c r="N2154" i="5"/>
  <c r="P2154" i="5" s="1"/>
  <c r="N2155" i="5"/>
  <c r="P2155" i="5" s="1"/>
  <c r="N2156" i="5"/>
  <c r="P2156" i="5" s="1"/>
  <c r="N2157" i="5"/>
  <c r="P2157" i="5" s="1"/>
  <c r="N2158" i="5"/>
  <c r="P2158" i="5" s="1"/>
  <c r="N2159" i="5"/>
  <c r="P2159" i="5" s="1"/>
  <c r="N2160" i="5"/>
  <c r="P2160" i="5" s="1"/>
  <c r="N2161" i="5"/>
  <c r="P2161" i="5" s="1"/>
  <c r="N2162" i="5"/>
  <c r="P2162" i="5" s="1"/>
  <c r="N2163" i="5"/>
  <c r="P2163" i="5" s="1"/>
  <c r="N2164" i="5"/>
  <c r="P2164" i="5" s="1"/>
  <c r="N2165" i="5"/>
  <c r="P2165" i="5" s="1"/>
  <c r="N2166" i="5"/>
  <c r="P2166" i="5" s="1"/>
  <c r="N2167" i="5"/>
  <c r="P2167" i="5" s="1"/>
  <c r="N2168" i="5"/>
  <c r="P2168" i="5" s="1"/>
  <c r="N2169" i="5"/>
  <c r="P2169" i="5" s="1"/>
  <c r="N2170" i="5"/>
  <c r="P2170" i="5" s="1"/>
  <c r="N2171" i="5"/>
  <c r="P2171" i="5" s="1"/>
  <c r="N2172" i="5"/>
  <c r="P2172" i="5" s="1"/>
  <c r="N2173" i="5"/>
  <c r="P2173" i="5" s="1"/>
  <c r="N2174" i="5"/>
  <c r="P2174" i="5" s="1"/>
  <c r="N2175" i="5"/>
  <c r="P2175" i="5" s="1"/>
  <c r="N2176" i="5"/>
  <c r="P2176" i="5" s="1"/>
  <c r="N2177" i="5"/>
  <c r="P2177" i="5" s="1"/>
  <c r="N2178" i="5"/>
  <c r="P2178" i="5" s="1"/>
  <c r="N2179" i="5"/>
  <c r="P2179" i="5" s="1"/>
  <c r="N2180" i="5"/>
  <c r="P2180" i="5" s="1"/>
  <c r="N2181" i="5"/>
  <c r="P2181" i="5" s="1"/>
  <c r="N2182" i="5"/>
  <c r="P2182" i="5" s="1"/>
  <c r="N2183" i="5"/>
  <c r="P2183" i="5" s="1"/>
  <c r="N2184" i="5"/>
  <c r="P2184" i="5" s="1"/>
  <c r="N2185" i="5"/>
  <c r="P2185" i="5" s="1"/>
  <c r="N2186" i="5"/>
  <c r="P2186" i="5" s="1"/>
  <c r="N2187" i="5"/>
  <c r="P2187" i="5" s="1"/>
  <c r="N2188" i="5"/>
  <c r="P2188" i="5" s="1"/>
  <c r="N2189" i="5"/>
  <c r="P2189" i="5" s="1"/>
  <c r="N2190" i="5"/>
  <c r="P2190" i="5" s="1"/>
  <c r="N2191" i="5"/>
  <c r="P2191" i="5" s="1"/>
  <c r="N2192" i="5"/>
  <c r="P2192" i="5" s="1"/>
  <c r="N2193" i="5"/>
  <c r="P2193" i="5" s="1"/>
  <c r="N2194" i="5"/>
  <c r="P2194" i="5" s="1"/>
  <c r="N2195" i="5"/>
  <c r="P2195" i="5" s="1"/>
  <c r="N2196" i="5"/>
  <c r="P2196" i="5" s="1"/>
  <c r="N2197" i="5"/>
  <c r="P2197" i="5" s="1"/>
  <c r="N2198" i="5"/>
  <c r="P2198" i="5" s="1"/>
  <c r="N2199" i="5"/>
  <c r="P2199" i="5" s="1"/>
  <c r="N2200" i="5"/>
  <c r="P2200" i="5" s="1"/>
  <c r="N2201" i="5"/>
  <c r="P2201" i="5" s="1"/>
  <c r="N2202" i="5"/>
  <c r="P2202" i="5" s="1"/>
  <c r="N2203" i="5"/>
  <c r="P2203" i="5" s="1"/>
  <c r="N2204" i="5"/>
  <c r="P2204" i="5" s="1"/>
  <c r="N2205" i="5"/>
  <c r="P2205" i="5" s="1"/>
  <c r="N2206" i="5"/>
  <c r="P2206" i="5" s="1"/>
  <c r="N2207" i="5"/>
  <c r="P2207" i="5" s="1"/>
  <c r="N2208" i="5"/>
  <c r="P2208" i="5" s="1"/>
  <c r="N2209" i="5"/>
  <c r="P2209" i="5" s="1"/>
  <c r="N2210" i="5"/>
  <c r="P2210" i="5" s="1"/>
  <c r="N2211" i="5"/>
  <c r="P2211" i="5" s="1"/>
  <c r="N2212" i="5"/>
  <c r="P2212" i="5" s="1"/>
  <c r="N2213" i="5"/>
  <c r="P2213" i="5" s="1"/>
  <c r="N2214" i="5"/>
  <c r="P2214" i="5" s="1"/>
  <c r="N2215" i="5"/>
  <c r="P2215" i="5" s="1"/>
  <c r="N2216" i="5"/>
  <c r="P2216" i="5" s="1"/>
  <c r="N2217" i="5"/>
  <c r="P2217" i="5" s="1"/>
  <c r="N2218" i="5"/>
  <c r="P2218" i="5" s="1"/>
  <c r="N2219" i="5"/>
  <c r="P2219" i="5" s="1"/>
  <c r="N2220" i="5"/>
  <c r="P2220" i="5" s="1"/>
  <c r="N2221" i="5"/>
  <c r="P2221" i="5" s="1"/>
  <c r="N2222" i="5"/>
  <c r="P2222" i="5" s="1"/>
  <c r="N2223" i="5"/>
  <c r="P2223" i="5" s="1"/>
  <c r="N2224" i="5"/>
  <c r="P2224" i="5" s="1"/>
  <c r="N2225" i="5"/>
  <c r="P2225" i="5" s="1"/>
  <c r="N2226" i="5"/>
  <c r="P2226" i="5" s="1"/>
  <c r="N2227" i="5"/>
  <c r="P2227" i="5" s="1"/>
  <c r="N2228" i="5"/>
  <c r="P2228" i="5" s="1"/>
  <c r="N2229" i="5"/>
  <c r="P2229" i="5" s="1"/>
  <c r="N2230" i="5"/>
  <c r="P2230" i="5" s="1"/>
  <c r="N2231" i="5"/>
  <c r="P2231" i="5" s="1"/>
  <c r="N2232" i="5"/>
  <c r="P2232" i="5" s="1"/>
  <c r="N2233" i="5"/>
  <c r="P2233" i="5" s="1"/>
  <c r="N2234" i="5"/>
  <c r="P2234" i="5" s="1"/>
  <c r="N2235" i="5"/>
  <c r="P2235" i="5" s="1"/>
  <c r="N2236" i="5"/>
  <c r="P2236" i="5" s="1"/>
  <c r="N2237" i="5"/>
  <c r="P2237" i="5" s="1"/>
  <c r="N2238" i="5"/>
  <c r="P2238" i="5" s="1"/>
  <c r="N2239" i="5"/>
  <c r="P2239" i="5" s="1"/>
  <c r="N2240" i="5"/>
  <c r="P2240" i="5" s="1"/>
  <c r="N2241" i="5"/>
  <c r="P2241" i="5" s="1"/>
  <c r="N2242" i="5"/>
  <c r="P2242" i="5" s="1"/>
  <c r="N2243" i="5"/>
  <c r="P2243" i="5" s="1"/>
  <c r="N2244" i="5"/>
  <c r="P2244" i="5" s="1"/>
  <c r="N2245" i="5"/>
  <c r="P2245" i="5" s="1"/>
  <c r="N2246" i="5"/>
  <c r="P2246" i="5" s="1"/>
  <c r="N2247" i="5"/>
  <c r="P2247" i="5" s="1"/>
  <c r="N2248" i="5"/>
  <c r="P2248" i="5" s="1"/>
  <c r="N2249" i="5"/>
  <c r="P2249" i="5" s="1"/>
  <c r="N2250" i="5"/>
  <c r="P2250" i="5" s="1"/>
  <c r="N2251" i="5"/>
  <c r="P2251" i="5" s="1"/>
  <c r="N2252" i="5"/>
  <c r="P2252" i="5" s="1"/>
  <c r="N2253" i="5"/>
  <c r="P2253" i="5" s="1"/>
  <c r="N2254" i="5"/>
  <c r="P2254" i="5" s="1"/>
  <c r="N2255" i="5"/>
  <c r="P2255" i="5" s="1"/>
  <c r="N2256" i="5"/>
  <c r="P2256" i="5" s="1"/>
  <c r="N2257" i="5"/>
  <c r="P2257" i="5" s="1"/>
  <c r="N2258" i="5"/>
  <c r="P2258" i="5" s="1"/>
  <c r="N2259" i="5"/>
  <c r="P2259" i="5" s="1"/>
  <c r="N2260" i="5"/>
  <c r="P2260" i="5" s="1"/>
  <c r="N2261" i="5"/>
  <c r="P2261" i="5" s="1"/>
  <c r="N2262" i="5"/>
  <c r="P2262" i="5" s="1"/>
  <c r="N2263" i="5"/>
  <c r="P2263" i="5" s="1"/>
  <c r="N2264" i="5"/>
  <c r="P2264" i="5" s="1"/>
  <c r="N2265" i="5"/>
  <c r="P2265" i="5" s="1"/>
  <c r="N2266" i="5"/>
  <c r="P2266" i="5" s="1"/>
  <c r="N2267" i="5"/>
  <c r="P2267" i="5" s="1"/>
  <c r="N2268" i="5"/>
  <c r="P2268" i="5" s="1"/>
  <c r="N2269" i="5"/>
  <c r="P2269" i="5" s="1"/>
  <c r="N2270" i="5"/>
  <c r="P2270" i="5" s="1"/>
  <c r="N2271" i="5"/>
  <c r="P2271" i="5" s="1"/>
  <c r="N2272" i="5"/>
  <c r="P2272" i="5" s="1"/>
  <c r="N2273" i="5"/>
  <c r="P2273" i="5" s="1"/>
  <c r="N2274" i="5"/>
  <c r="P2274" i="5" s="1"/>
  <c r="N2275" i="5"/>
  <c r="P2275" i="5" s="1"/>
  <c r="N2276" i="5"/>
  <c r="P2276" i="5" s="1"/>
  <c r="N2277" i="5"/>
  <c r="P2277" i="5" s="1"/>
  <c r="N2278" i="5"/>
  <c r="P2278" i="5" s="1"/>
  <c r="N2279" i="5"/>
  <c r="P2279" i="5" s="1"/>
  <c r="N2280" i="5"/>
  <c r="P2280" i="5" s="1"/>
  <c r="N2281" i="5"/>
  <c r="P2281" i="5" s="1"/>
  <c r="N2282" i="5"/>
  <c r="P2282" i="5" s="1"/>
  <c r="N2283" i="5"/>
  <c r="P2283" i="5" s="1"/>
  <c r="N2284" i="5"/>
  <c r="P2284" i="5" s="1"/>
  <c r="N2285" i="5"/>
  <c r="P2285" i="5" s="1"/>
  <c r="N2286" i="5"/>
  <c r="P2286" i="5" s="1"/>
  <c r="N2287" i="5"/>
  <c r="P2287" i="5" s="1"/>
  <c r="N2288" i="5"/>
  <c r="P2288" i="5" s="1"/>
  <c r="N2289" i="5"/>
  <c r="P2289" i="5" s="1"/>
  <c r="N2290" i="5"/>
  <c r="P2290" i="5" s="1"/>
  <c r="N2291" i="5"/>
  <c r="P2291" i="5" s="1"/>
  <c r="N2292" i="5"/>
  <c r="P2292" i="5" s="1"/>
  <c r="N2293" i="5"/>
  <c r="P2293" i="5" s="1"/>
  <c r="N2294" i="5"/>
  <c r="P2294" i="5" s="1"/>
  <c r="N2295" i="5"/>
  <c r="P2295" i="5" s="1"/>
  <c r="N2296" i="5"/>
  <c r="P2296" i="5" s="1"/>
  <c r="N2297" i="5"/>
  <c r="P2297" i="5" s="1"/>
  <c r="N2298" i="5"/>
  <c r="P2298" i="5" s="1"/>
  <c r="N2299" i="5"/>
  <c r="P2299" i="5" s="1"/>
  <c r="N2300" i="5"/>
  <c r="P2300" i="5" s="1"/>
  <c r="N2301" i="5"/>
  <c r="P2301" i="5" s="1"/>
  <c r="N2302" i="5"/>
  <c r="P2302" i="5" s="1"/>
  <c r="N2303" i="5"/>
  <c r="P2303" i="5" s="1"/>
  <c r="N2304" i="5"/>
  <c r="P2304" i="5" s="1"/>
  <c r="N2305" i="5"/>
  <c r="P2305" i="5" s="1"/>
  <c r="N2306" i="5"/>
  <c r="P2306" i="5" s="1"/>
  <c r="N2307" i="5"/>
  <c r="P2307" i="5" s="1"/>
  <c r="N2308" i="5"/>
  <c r="P2308" i="5" s="1"/>
  <c r="N2309" i="5"/>
  <c r="P2309" i="5" s="1"/>
  <c r="N2310" i="5"/>
  <c r="P2310" i="5" s="1"/>
  <c r="N2311" i="5"/>
  <c r="P2311" i="5" s="1"/>
  <c r="N2312" i="5"/>
  <c r="P2312" i="5" s="1"/>
  <c r="N2313" i="5"/>
  <c r="P2313" i="5" s="1"/>
  <c r="N2314" i="5"/>
  <c r="P2314" i="5" s="1"/>
  <c r="N2315" i="5"/>
  <c r="P2315" i="5" s="1"/>
  <c r="N2316" i="5"/>
  <c r="P2316" i="5" s="1"/>
  <c r="N2317" i="5"/>
  <c r="P2317" i="5" s="1"/>
  <c r="N2318" i="5"/>
  <c r="P2318" i="5" s="1"/>
  <c r="N2319" i="5"/>
  <c r="P2319" i="5" s="1"/>
  <c r="N2320" i="5"/>
  <c r="P2320" i="5" s="1"/>
  <c r="N2321" i="5"/>
  <c r="P2321" i="5" s="1"/>
  <c r="N2322" i="5"/>
  <c r="P2322" i="5" s="1"/>
  <c r="N2323" i="5"/>
  <c r="P2323" i="5" s="1"/>
  <c r="N2324" i="5"/>
  <c r="P2324" i="5" s="1"/>
  <c r="N2325" i="5"/>
  <c r="P2325" i="5" s="1"/>
  <c r="N2326" i="5"/>
  <c r="P2326" i="5" s="1"/>
  <c r="N2327" i="5"/>
  <c r="P2327" i="5" s="1"/>
  <c r="N2328" i="5"/>
  <c r="P2328" i="5" s="1"/>
  <c r="N2329" i="5"/>
  <c r="P2329" i="5" s="1"/>
  <c r="N2330" i="5"/>
  <c r="P2330" i="5" s="1"/>
  <c r="N2331" i="5"/>
  <c r="P2331" i="5" s="1"/>
  <c r="N2332" i="5"/>
  <c r="P2332" i="5" s="1"/>
  <c r="N2333" i="5"/>
  <c r="P2333" i="5" s="1"/>
  <c r="N2334" i="5"/>
  <c r="P2334" i="5" s="1"/>
  <c r="N2335" i="5"/>
  <c r="P2335" i="5" s="1"/>
  <c r="N2336" i="5"/>
  <c r="P2336" i="5" s="1"/>
  <c r="N2337" i="5"/>
  <c r="P2337" i="5" s="1"/>
  <c r="N2338" i="5"/>
  <c r="P2338" i="5" s="1"/>
  <c r="N2339" i="5"/>
  <c r="P2339" i="5" s="1"/>
  <c r="N2340" i="5"/>
  <c r="P2340" i="5" s="1"/>
  <c r="N2341" i="5"/>
  <c r="P2341" i="5" s="1"/>
  <c r="N2342" i="5"/>
  <c r="P2342" i="5" s="1"/>
  <c r="N2343" i="5"/>
  <c r="P2343" i="5" s="1"/>
  <c r="N2344" i="5"/>
  <c r="P2344" i="5" s="1"/>
  <c r="N2345" i="5"/>
  <c r="P2345" i="5" s="1"/>
  <c r="N2346" i="5"/>
  <c r="P2346" i="5" s="1"/>
  <c r="N2347" i="5"/>
  <c r="P2347" i="5" s="1"/>
  <c r="N2348" i="5"/>
  <c r="P2348" i="5" s="1"/>
  <c r="N2349" i="5"/>
  <c r="P2349" i="5" s="1"/>
  <c r="N2350" i="5"/>
  <c r="P2350" i="5" s="1"/>
  <c r="N2351" i="5"/>
  <c r="P2351" i="5" s="1"/>
  <c r="N2352" i="5"/>
  <c r="P2352" i="5" s="1"/>
  <c r="N2353" i="5"/>
  <c r="P2353" i="5" s="1"/>
  <c r="N2354" i="5"/>
  <c r="P2354" i="5" s="1"/>
  <c r="N2355" i="5"/>
  <c r="P2355" i="5" s="1"/>
  <c r="N2356" i="5"/>
  <c r="P2356" i="5" s="1"/>
  <c r="N2357" i="5"/>
  <c r="P2357" i="5" s="1"/>
  <c r="N2358" i="5"/>
  <c r="P2358" i="5" s="1"/>
  <c r="N2359" i="5"/>
  <c r="P2359" i="5" s="1"/>
  <c r="N2360" i="5"/>
  <c r="P2360" i="5" s="1"/>
  <c r="N2361" i="5"/>
  <c r="P2361" i="5" s="1"/>
  <c r="N2362" i="5"/>
  <c r="P2362" i="5" s="1"/>
  <c r="N2363" i="5"/>
  <c r="P2363" i="5" s="1"/>
  <c r="N2364" i="5"/>
  <c r="P2364" i="5" s="1"/>
  <c r="N2365" i="5"/>
  <c r="P2365" i="5" s="1"/>
  <c r="N2366" i="5"/>
  <c r="P2366" i="5" s="1"/>
  <c r="N2367" i="5"/>
  <c r="P2367" i="5" s="1"/>
  <c r="N2368" i="5"/>
  <c r="P2368" i="5" s="1"/>
  <c r="N2369" i="5"/>
  <c r="P2369" i="5" s="1"/>
  <c r="N2370" i="5"/>
  <c r="P2370" i="5" s="1"/>
  <c r="N2371" i="5"/>
  <c r="P2371" i="5" s="1"/>
  <c r="N2372" i="5"/>
  <c r="P2372" i="5" s="1"/>
  <c r="N2373" i="5"/>
  <c r="P2373" i="5" s="1"/>
  <c r="N2374" i="5"/>
  <c r="P2374" i="5" s="1"/>
  <c r="N2375" i="5"/>
  <c r="P2375" i="5" s="1"/>
  <c r="N2376" i="5"/>
  <c r="P2376" i="5" s="1"/>
  <c r="N2377" i="5"/>
  <c r="P2377" i="5" s="1"/>
  <c r="N2378" i="5"/>
  <c r="P2378" i="5" s="1"/>
  <c r="N2379" i="5"/>
  <c r="P2379" i="5" s="1"/>
  <c r="N2380" i="5"/>
  <c r="P2380" i="5" s="1"/>
  <c r="N2381" i="5"/>
  <c r="P2381" i="5" s="1"/>
  <c r="N2382" i="5"/>
  <c r="P2382" i="5" s="1"/>
  <c r="N2383" i="5"/>
  <c r="P2383" i="5" s="1"/>
  <c r="N2384" i="5"/>
  <c r="P2384" i="5" s="1"/>
  <c r="N2385" i="5"/>
  <c r="P2385" i="5" s="1"/>
  <c r="N2386" i="5"/>
  <c r="P2386" i="5" s="1"/>
  <c r="N2387" i="5"/>
  <c r="P2387" i="5" s="1"/>
  <c r="N2388" i="5"/>
  <c r="P2388" i="5" s="1"/>
  <c r="N2389" i="5"/>
  <c r="P2389" i="5" s="1"/>
  <c r="N2390" i="5"/>
  <c r="P2390" i="5" s="1"/>
  <c r="N2391" i="5"/>
  <c r="P2391" i="5" s="1"/>
  <c r="N2392" i="5"/>
  <c r="P2392" i="5" s="1"/>
  <c r="N2393" i="5"/>
  <c r="P2393" i="5" s="1"/>
  <c r="N2394" i="5"/>
  <c r="P2394" i="5" s="1"/>
  <c r="N2395" i="5"/>
  <c r="P2395" i="5" s="1"/>
  <c r="N2396" i="5"/>
  <c r="P2396" i="5" s="1"/>
  <c r="N2397" i="5"/>
  <c r="P2397" i="5" s="1"/>
  <c r="N2398" i="5"/>
  <c r="P2398" i="5" s="1"/>
  <c r="N2399" i="5"/>
  <c r="P2399" i="5" s="1"/>
  <c r="N2400" i="5"/>
  <c r="P2400" i="5" s="1"/>
  <c r="N2401" i="5"/>
  <c r="P2401" i="5" s="1"/>
  <c r="N2402" i="5"/>
  <c r="P2402" i="5" s="1"/>
  <c r="N2403" i="5"/>
  <c r="P2403" i="5" s="1"/>
  <c r="N2404" i="5"/>
  <c r="P2404" i="5" s="1"/>
  <c r="N2405" i="5"/>
  <c r="P2405" i="5" s="1"/>
  <c r="N2406" i="5"/>
  <c r="P2406" i="5" s="1"/>
  <c r="N2407" i="5"/>
  <c r="P2407" i="5" s="1"/>
  <c r="N2408" i="5"/>
  <c r="P2408" i="5" s="1"/>
  <c r="N2409" i="5"/>
  <c r="P2409" i="5" s="1"/>
  <c r="N2410" i="5"/>
  <c r="P2410" i="5" s="1"/>
  <c r="N2411" i="5"/>
  <c r="P2411" i="5" s="1"/>
  <c r="N2412" i="5"/>
  <c r="P2412" i="5" s="1"/>
  <c r="N2413" i="5"/>
  <c r="P2413" i="5" s="1"/>
  <c r="N2414" i="5"/>
  <c r="P2414" i="5" s="1"/>
  <c r="N2415" i="5"/>
  <c r="P2415" i="5" s="1"/>
  <c r="N2416" i="5"/>
  <c r="P2416" i="5" s="1"/>
  <c r="N2417" i="5"/>
  <c r="P2417" i="5" s="1"/>
  <c r="N2418" i="5"/>
  <c r="P2418" i="5" s="1"/>
  <c r="N2419" i="5"/>
  <c r="P2419" i="5" s="1"/>
  <c r="N2420" i="5"/>
  <c r="P2420" i="5" s="1"/>
  <c r="N2421" i="5"/>
  <c r="P2421" i="5" s="1"/>
  <c r="N2422" i="5"/>
  <c r="P2422" i="5" s="1"/>
  <c r="N2423" i="5"/>
  <c r="P2423" i="5" s="1"/>
  <c r="N2424" i="5"/>
  <c r="P2424" i="5" s="1"/>
  <c r="N2425" i="5"/>
  <c r="P2425" i="5" s="1"/>
  <c r="N2426" i="5"/>
  <c r="P2426" i="5" s="1"/>
  <c r="N2427" i="5"/>
  <c r="P2427" i="5" s="1"/>
  <c r="N2428" i="5"/>
  <c r="P2428" i="5" s="1"/>
  <c r="N2429" i="5"/>
  <c r="P2429" i="5" s="1"/>
  <c r="N2430" i="5"/>
  <c r="P2430" i="5" s="1"/>
  <c r="N2431" i="5"/>
  <c r="P2431" i="5" s="1"/>
  <c r="N2432" i="5"/>
  <c r="P2432" i="5" s="1"/>
  <c r="N2433" i="5"/>
  <c r="P2433" i="5" s="1"/>
  <c r="N2434" i="5"/>
  <c r="P2434" i="5" s="1"/>
  <c r="N2435" i="5"/>
  <c r="P2435" i="5" s="1"/>
  <c r="N2436" i="5"/>
  <c r="P2436" i="5" s="1"/>
  <c r="N2437" i="5"/>
  <c r="P2437" i="5" s="1"/>
  <c r="N2438" i="5"/>
  <c r="P2438" i="5" s="1"/>
  <c r="N2439" i="5"/>
  <c r="P2439" i="5" s="1"/>
  <c r="N2440" i="5"/>
  <c r="P2440" i="5" s="1"/>
  <c r="N2441" i="5"/>
  <c r="P2441" i="5" s="1"/>
  <c r="N2442" i="5"/>
  <c r="P2442" i="5" s="1"/>
  <c r="N2443" i="5"/>
  <c r="P2443" i="5" s="1"/>
  <c r="N2444" i="5"/>
  <c r="P2444" i="5" s="1"/>
  <c r="N2445" i="5"/>
  <c r="P2445" i="5" s="1"/>
  <c r="N2446" i="5"/>
  <c r="P2446" i="5" s="1"/>
  <c r="N2447" i="5"/>
  <c r="P2447" i="5" s="1"/>
  <c r="N2448" i="5"/>
  <c r="P2448" i="5" s="1"/>
  <c r="N2449" i="5"/>
  <c r="P2449" i="5" s="1"/>
  <c r="N2450" i="5"/>
  <c r="P2450" i="5" s="1"/>
  <c r="N2451" i="5"/>
  <c r="P2451" i="5" s="1"/>
  <c r="N2452" i="5"/>
  <c r="P2452" i="5" s="1"/>
  <c r="N2453" i="5"/>
  <c r="P2453" i="5" s="1"/>
  <c r="N2454" i="5"/>
  <c r="P2454" i="5" s="1"/>
  <c r="N2455" i="5"/>
  <c r="P2455" i="5" s="1"/>
  <c r="N2456" i="5"/>
  <c r="P2456" i="5" s="1"/>
  <c r="N2457" i="5"/>
  <c r="P2457" i="5" s="1"/>
  <c r="N2458" i="5"/>
  <c r="P2458" i="5" s="1"/>
  <c r="N2459" i="5"/>
  <c r="P2459" i="5" s="1"/>
  <c r="N2460" i="5"/>
  <c r="P2460" i="5" s="1"/>
  <c r="N2461" i="5"/>
  <c r="P2461" i="5" s="1"/>
  <c r="N2462" i="5"/>
  <c r="P2462" i="5" s="1"/>
  <c r="N2463" i="5"/>
  <c r="P2463" i="5" s="1"/>
  <c r="N2464" i="5"/>
  <c r="P2464" i="5" s="1"/>
  <c r="N2465" i="5"/>
  <c r="P2465" i="5" s="1"/>
  <c r="N2466" i="5"/>
  <c r="P2466" i="5" s="1"/>
  <c r="N2467" i="5"/>
  <c r="P2467" i="5" s="1"/>
  <c r="N2468" i="5"/>
  <c r="P2468" i="5" s="1"/>
  <c r="N2469" i="5"/>
  <c r="P2469" i="5" s="1"/>
  <c r="N2470" i="5"/>
  <c r="P2470" i="5" s="1"/>
  <c r="N2471" i="5"/>
  <c r="P2471" i="5" s="1"/>
  <c r="N2472" i="5"/>
  <c r="P2472" i="5" s="1"/>
  <c r="N2473" i="5"/>
  <c r="P2473" i="5" s="1"/>
  <c r="N2474" i="5"/>
  <c r="P2474" i="5" s="1"/>
  <c r="N2475" i="5"/>
  <c r="P2475" i="5" s="1"/>
  <c r="N2476" i="5"/>
  <c r="P2476" i="5" s="1"/>
  <c r="N2477" i="5"/>
  <c r="P2477" i="5" s="1"/>
  <c r="N2478" i="5"/>
  <c r="P2478" i="5" s="1"/>
  <c r="N2479" i="5"/>
  <c r="P2479" i="5" s="1"/>
  <c r="N2480" i="5"/>
  <c r="P2480" i="5" s="1"/>
  <c r="N2481" i="5"/>
  <c r="P2481" i="5" s="1"/>
  <c r="N2482" i="5"/>
  <c r="P2482" i="5" s="1"/>
  <c r="N2483" i="5"/>
  <c r="P2483" i="5" s="1"/>
  <c r="N2484" i="5"/>
  <c r="P2484" i="5" s="1"/>
  <c r="N2485" i="5"/>
  <c r="P2485" i="5" s="1"/>
  <c r="N2486" i="5"/>
  <c r="P2486" i="5" s="1"/>
  <c r="N2487" i="5"/>
  <c r="P2487" i="5" s="1"/>
  <c r="N2488" i="5"/>
  <c r="P2488" i="5" s="1"/>
  <c r="N2489" i="5"/>
  <c r="P2489" i="5" s="1"/>
  <c r="N2490" i="5"/>
  <c r="P2490" i="5" s="1"/>
  <c r="N2491" i="5"/>
  <c r="P2491" i="5" s="1"/>
  <c r="N2492" i="5"/>
  <c r="P2492" i="5" s="1"/>
  <c r="N2493" i="5"/>
  <c r="P2493" i="5" s="1"/>
  <c r="N2494" i="5"/>
  <c r="P2494" i="5" s="1"/>
  <c r="N2495" i="5"/>
  <c r="P2495" i="5" s="1"/>
  <c r="N2496" i="5"/>
  <c r="P2496" i="5" s="1"/>
  <c r="N2497" i="5"/>
  <c r="P2497" i="5" s="1"/>
  <c r="N2498" i="5"/>
  <c r="P2498" i="5" s="1"/>
  <c r="N2499" i="5"/>
  <c r="P2499" i="5" s="1"/>
  <c r="N2500" i="5"/>
  <c r="P2500" i="5" s="1"/>
  <c r="N2501" i="5"/>
  <c r="P2501" i="5" s="1"/>
  <c r="N2502" i="5"/>
  <c r="P2502" i="5" s="1"/>
  <c r="N2503" i="5"/>
  <c r="P2503" i="5" s="1"/>
  <c r="N2504" i="5"/>
  <c r="P2504" i="5" s="1"/>
  <c r="N2505" i="5"/>
  <c r="P2505" i="5" s="1"/>
  <c r="N2506" i="5"/>
  <c r="P2506" i="5" s="1"/>
  <c r="N2507" i="5"/>
  <c r="P2507" i="5" s="1"/>
  <c r="N2508" i="5"/>
  <c r="P2508" i="5" s="1"/>
  <c r="N2509" i="5"/>
  <c r="P2509" i="5" s="1"/>
  <c r="N2510" i="5"/>
  <c r="P2510" i="5" s="1"/>
  <c r="N2511" i="5"/>
  <c r="P2511" i="5" s="1"/>
  <c r="N2512" i="5"/>
  <c r="P2512" i="5" s="1"/>
  <c r="N2513" i="5"/>
  <c r="P2513" i="5" s="1"/>
  <c r="N2514" i="5"/>
  <c r="P2514" i="5" s="1"/>
  <c r="N2515" i="5"/>
  <c r="P2515" i="5" s="1"/>
  <c r="N2516" i="5"/>
  <c r="P2516" i="5" s="1"/>
  <c r="N2517" i="5"/>
  <c r="P2517" i="5" s="1"/>
  <c r="N2518" i="5"/>
  <c r="P2518" i="5" s="1"/>
  <c r="N2519" i="5"/>
  <c r="P2519" i="5" s="1"/>
  <c r="N2520" i="5"/>
  <c r="P2520" i="5" s="1"/>
  <c r="N2521" i="5"/>
  <c r="P2521" i="5" s="1"/>
  <c r="N2522" i="5"/>
  <c r="P2522" i="5" s="1"/>
  <c r="N2523" i="5"/>
  <c r="P2523" i="5" s="1"/>
  <c r="N2524" i="5"/>
  <c r="P2524" i="5" s="1"/>
  <c r="N2525" i="5"/>
  <c r="P2525" i="5" s="1"/>
  <c r="N2526" i="5"/>
  <c r="P2526" i="5" s="1"/>
  <c r="N2527" i="5"/>
  <c r="P2527" i="5" s="1"/>
  <c r="N2528" i="5"/>
  <c r="P2528" i="5" s="1"/>
  <c r="N2529" i="5"/>
  <c r="P2529" i="5" s="1"/>
  <c r="N2530" i="5"/>
  <c r="P2530" i="5" s="1"/>
  <c r="N2531" i="5"/>
  <c r="P2531" i="5" s="1"/>
  <c r="N2532" i="5"/>
  <c r="P2532" i="5" s="1"/>
  <c r="N2533" i="5"/>
  <c r="P2533" i="5" s="1"/>
  <c r="N2534" i="5"/>
  <c r="P2534" i="5" s="1"/>
  <c r="N2535" i="5"/>
  <c r="P2535" i="5" s="1"/>
  <c r="N2536" i="5"/>
  <c r="P2536" i="5" s="1"/>
  <c r="N2537" i="5"/>
  <c r="P2537" i="5" s="1"/>
  <c r="N2538" i="5"/>
  <c r="P2538" i="5" s="1"/>
  <c r="N2539" i="5"/>
  <c r="P2539" i="5" s="1"/>
  <c r="N2540" i="5"/>
  <c r="P2540" i="5" s="1"/>
  <c r="N2541" i="5"/>
  <c r="P2541" i="5" s="1"/>
  <c r="N2542" i="5"/>
  <c r="P2542" i="5" s="1"/>
  <c r="N2543" i="5"/>
  <c r="P2543" i="5" s="1"/>
  <c r="N2544" i="5"/>
  <c r="P2544" i="5" s="1"/>
  <c r="N2545" i="5"/>
  <c r="P2545" i="5" s="1"/>
  <c r="N2546" i="5"/>
  <c r="P2546" i="5" s="1"/>
  <c r="N2547" i="5"/>
  <c r="P2547" i="5" s="1"/>
  <c r="N2548" i="5"/>
  <c r="P2548" i="5" s="1"/>
  <c r="N2549" i="5"/>
  <c r="P2549" i="5" s="1"/>
  <c r="N2550" i="5"/>
  <c r="P2550" i="5" s="1"/>
  <c r="N2551" i="5"/>
  <c r="P2551" i="5" s="1"/>
  <c r="N2552" i="5"/>
  <c r="P2552" i="5" s="1"/>
  <c r="N2553" i="5"/>
  <c r="P2553" i="5" s="1"/>
  <c r="N2554" i="5"/>
  <c r="P2554" i="5" s="1"/>
  <c r="N2555" i="5"/>
  <c r="P2555" i="5" s="1"/>
  <c r="N2556" i="5"/>
  <c r="P2556" i="5" s="1"/>
  <c r="N2557" i="5"/>
  <c r="P2557" i="5" s="1"/>
  <c r="N2558" i="5"/>
  <c r="P2558" i="5" s="1"/>
  <c r="N2559" i="5"/>
  <c r="P2559" i="5" s="1"/>
  <c r="N2560" i="5"/>
  <c r="P2560" i="5" s="1"/>
  <c r="N2561" i="5"/>
  <c r="P2561" i="5" s="1"/>
  <c r="N2562" i="5"/>
  <c r="P2562" i="5" s="1"/>
  <c r="N2563" i="5"/>
  <c r="P2563" i="5" s="1"/>
  <c r="N2564" i="5"/>
  <c r="P2564" i="5" s="1"/>
  <c r="N2565" i="5"/>
  <c r="P2565" i="5" s="1"/>
  <c r="N2566" i="5"/>
  <c r="P2566" i="5" s="1"/>
  <c r="N2567" i="5"/>
  <c r="P2567" i="5" s="1"/>
  <c r="N2568" i="5"/>
  <c r="P2568" i="5" s="1"/>
  <c r="N2569" i="5"/>
  <c r="P2569" i="5" s="1"/>
  <c r="N2570" i="5"/>
  <c r="P2570" i="5" s="1"/>
  <c r="N2571" i="5"/>
  <c r="P2571" i="5" s="1"/>
  <c r="N2572" i="5"/>
  <c r="P2572" i="5" s="1"/>
  <c r="N2573" i="5"/>
  <c r="P2573" i="5" s="1"/>
  <c r="N2574" i="5"/>
  <c r="P2574" i="5" s="1"/>
  <c r="N2575" i="5"/>
  <c r="P2575" i="5" s="1"/>
  <c r="N2576" i="5"/>
  <c r="P2576" i="5" s="1"/>
  <c r="N2577" i="5"/>
  <c r="P2577" i="5" s="1"/>
  <c r="N2578" i="5"/>
  <c r="P2578" i="5" s="1"/>
  <c r="N2579" i="5"/>
  <c r="P2579" i="5" s="1"/>
  <c r="N2580" i="5"/>
  <c r="P2580" i="5" s="1"/>
  <c r="N2581" i="5"/>
  <c r="P2581" i="5" s="1"/>
  <c r="N2582" i="5"/>
  <c r="P2582" i="5" s="1"/>
  <c r="N2583" i="5"/>
  <c r="P2583" i="5" s="1"/>
  <c r="N2584" i="5"/>
  <c r="P2584" i="5" s="1"/>
  <c r="N2585" i="5"/>
  <c r="P2585" i="5" s="1"/>
  <c r="N2586" i="5"/>
  <c r="P2586" i="5" s="1"/>
  <c r="N2587" i="5"/>
  <c r="P2587" i="5" s="1"/>
  <c r="N2588" i="5"/>
  <c r="P2588" i="5" s="1"/>
  <c r="N2589" i="5"/>
  <c r="P2589" i="5" s="1"/>
  <c r="N2590" i="5"/>
  <c r="P2590" i="5" s="1"/>
  <c r="N2591" i="5"/>
  <c r="P2591" i="5" s="1"/>
  <c r="N2592" i="5"/>
  <c r="P2592" i="5" s="1"/>
  <c r="N2593" i="5"/>
  <c r="P2593" i="5" s="1"/>
  <c r="N2594" i="5"/>
  <c r="P2594" i="5" s="1"/>
  <c r="N2595" i="5"/>
  <c r="P2595" i="5" s="1"/>
  <c r="N2596" i="5"/>
  <c r="P2596" i="5" s="1"/>
  <c r="N2597" i="5"/>
  <c r="P2597" i="5" s="1"/>
  <c r="N2598" i="5"/>
  <c r="P2598" i="5" s="1"/>
  <c r="N2599" i="5"/>
  <c r="P2599" i="5" s="1"/>
  <c r="N2600" i="5"/>
  <c r="P2600" i="5" s="1"/>
  <c r="N2601" i="5"/>
  <c r="P2601" i="5" s="1"/>
  <c r="N2602" i="5"/>
  <c r="P2602" i="5" s="1"/>
  <c r="N2603" i="5"/>
  <c r="P2603" i="5" s="1"/>
  <c r="N2604" i="5"/>
  <c r="P2604" i="5" s="1"/>
  <c r="N2605" i="5"/>
  <c r="P2605" i="5" s="1"/>
  <c r="N2606" i="5"/>
  <c r="P2606" i="5" s="1"/>
  <c r="N2607" i="5"/>
  <c r="P2607" i="5" s="1"/>
  <c r="N2608" i="5"/>
  <c r="P2608" i="5" s="1"/>
  <c r="N2609" i="5"/>
  <c r="P2609" i="5" s="1"/>
  <c r="N2610" i="5"/>
  <c r="P2610" i="5" s="1"/>
  <c r="N2611" i="5"/>
  <c r="P2611" i="5" s="1"/>
  <c r="N2612" i="5"/>
  <c r="P2612" i="5" s="1"/>
  <c r="N2613" i="5"/>
  <c r="P2613" i="5" s="1"/>
  <c r="N2614" i="5"/>
  <c r="P2614" i="5" s="1"/>
  <c r="N2615" i="5"/>
  <c r="P2615" i="5" s="1"/>
  <c r="N2616" i="5"/>
  <c r="P2616" i="5" s="1"/>
  <c r="N2617" i="5"/>
  <c r="P2617" i="5" s="1"/>
  <c r="N2618" i="5"/>
  <c r="P2618" i="5" s="1"/>
  <c r="N2619" i="5"/>
  <c r="P2619" i="5" s="1"/>
  <c r="N2620" i="5"/>
  <c r="P2620" i="5" s="1"/>
  <c r="N2621" i="5"/>
  <c r="P2621" i="5" s="1"/>
  <c r="N2622" i="5"/>
  <c r="P2622" i="5" s="1"/>
  <c r="N2623" i="5"/>
  <c r="P2623" i="5" s="1"/>
  <c r="N2624" i="5"/>
  <c r="P2624" i="5" s="1"/>
  <c r="N2625" i="5"/>
  <c r="P2625" i="5" s="1"/>
  <c r="N2626" i="5"/>
  <c r="P2626" i="5" s="1"/>
  <c r="N2627" i="5"/>
  <c r="P2627" i="5" s="1"/>
  <c r="N2628" i="5"/>
  <c r="P2628" i="5" s="1"/>
  <c r="N2629" i="5"/>
  <c r="P2629" i="5" s="1"/>
  <c r="N2630" i="5"/>
  <c r="P2630" i="5" s="1"/>
  <c r="N2631" i="5"/>
  <c r="P2631" i="5" s="1"/>
  <c r="N2632" i="5"/>
  <c r="P2632" i="5" s="1"/>
  <c r="N2633" i="5"/>
  <c r="P2633" i="5" s="1"/>
  <c r="N2634" i="5"/>
  <c r="P2634" i="5" s="1"/>
  <c r="N2635" i="5"/>
  <c r="P2635" i="5" s="1"/>
  <c r="N2636" i="5"/>
  <c r="P2636" i="5" s="1"/>
  <c r="N2637" i="5"/>
  <c r="P2637" i="5" s="1"/>
  <c r="N2638" i="5"/>
  <c r="P2638" i="5" s="1"/>
  <c r="N2639" i="5"/>
  <c r="P2639" i="5" s="1"/>
  <c r="N2640" i="5"/>
  <c r="P2640" i="5" s="1"/>
  <c r="N2641" i="5"/>
  <c r="P2641" i="5" s="1"/>
  <c r="N2642" i="5"/>
  <c r="P2642" i="5" s="1"/>
  <c r="N2643" i="5"/>
  <c r="P2643" i="5" s="1"/>
  <c r="N2644" i="5"/>
  <c r="P2644" i="5" s="1"/>
  <c r="N2645" i="5"/>
  <c r="P2645" i="5" s="1"/>
  <c r="N2646" i="5"/>
  <c r="P2646" i="5" s="1"/>
  <c r="N2647" i="5"/>
  <c r="P2647" i="5" s="1"/>
  <c r="N2648" i="5"/>
  <c r="P2648" i="5" s="1"/>
  <c r="N2649" i="5"/>
  <c r="P2649" i="5" s="1"/>
  <c r="N2650" i="5"/>
  <c r="P2650" i="5" s="1"/>
  <c r="N2651" i="5"/>
  <c r="P2651" i="5" s="1"/>
  <c r="N2652" i="5"/>
  <c r="P2652" i="5" s="1"/>
  <c r="N2653" i="5"/>
  <c r="P2653" i="5" s="1"/>
  <c r="N2654" i="5"/>
  <c r="P2654" i="5" s="1"/>
  <c r="N2655" i="5"/>
  <c r="P2655" i="5" s="1"/>
  <c r="N2656" i="5"/>
  <c r="P2656" i="5" s="1"/>
  <c r="N2657" i="5"/>
  <c r="P2657" i="5" s="1"/>
  <c r="N2658" i="5"/>
  <c r="P2658" i="5" s="1"/>
  <c r="N2659" i="5"/>
  <c r="P2659" i="5" s="1"/>
  <c r="N2660" i="5"/>
  <c r="P2660" i="5" s="1"/>
  <c r="N2661" i="5"/>
  <c r="P2661" i="5" s="1"/>
  <c r="N2662" i="5"/>
  <c r="P2662" i="5" s="1"/>
  <c r="N2663" i="5"/>
  <c r="P2663" i="5" s="1"/>
  <c r="N2664" i="5"/>
  <c r="P2664" i="5" s="1"/>
  <c r="N2665" i="5"/>
  <c r="P2665" i="5" s="1"/>
  <c r="N2666" i="5"/>
  <c r="P2666" i="5" s="1"/>
  <c r="N2667" i="5"/>
  <c r="P2667" i="5" s="1"/>
  <c r="N2668" i="5"/>
  <c r="P2668" i="5" s="1"/>
  <c r="N2669" i="5"/>
  <c r="P2669" i="5" s="1"/>
  <c r="N2670" i="5"/>
  <c r="P2670" i="5" s="1"/>
  <c r="N2671" i="5"/>
  <c r="P2671" i="5" s="1"/>
  <c r="N2672" i="5"/>
  <c r="P2672" i="5" s="1"/>
  <c r="N2673" i="5"/>
  <c r="P2673" i="5" s="1"/>
  <c r="N2674" i="5"/>
  <c r="P2674" i="5" s="1"/>
  <c r="N2675" i="5"/>
  <c r="P2675" i="5" s="1"/>
  <c r="N2676" i="5"/>
  <c r="P2676" i="5" s="1"/>
  <c r="N2677" i="5"/>
  <c r="P2677" i="5" s="1"/>
  <c r="N2678" i="5"/>
  <c r="P2678" i="5" s="1"/>
  <c r="N2679" i="5"/>
  <c r="P2679" i="5" s="1"/>
  <c r="N2680" i="5"/>
  <c r="P2680" i="5" s="1"/>
  <c r="N2681" i="5"/>
  <c r="P2681" i="5" s="1"/>
  <c r="N2682" i="5"/>
  <c r="P2682" i="5" s="1"/>
  <c r="N2683" i="5"/>
  <c r="P2683" i="5" s="1"/>
  <c r="N2684" i="5"/>
  <c r="P2684" i="5" s="1"/>
  <c r="N2685" i="5"/>
  <c r="P2685" i="5" s="1"/>
  <c r="N2686" i="5"/>
  <c r="P2686" i="5" s="1"/>
  <c r="N2687" i="5"/>
  <c r="P2687" i="5" s="1"/>
  <c r="N2688" i="5"/>
  <c r="P2688" i="5" s="1"/>
  <c r="N2689" i="5"/>
  <c r="P2689" i="5" s="1"/>
  <c r="N2690" i="5"/>
  <c r="P2690" i="5" s="1"/>
  <c r="N2691" i="5"/>
  <c r="P2691" i="5" s="1"/>
  <c r="N2692" i="5"/>
  <c r="P2692" i="5" s="1"/>
  <c r="N2693" i="5"/>
  <c r="P2693" i="5" s="1"/>
  <c r="N2694" i="5"/>
  <c r="P2694" i="5" s="1"/>
  <c r="N2695" i="5"/>
  <c r="P2695" i="5" s="1"/>
  <c r="N2696" i="5"/>
  <c r="P2696" i="5" s="1"/>
  <c r="N2697" i="5"/>
  <c r="P2697" i="5" s="1"/>
  <c r="N2698" i="5"/>
  <c r="P2698" i="5" s="1"/>
  <c r="N2699" i="5"/>
  <c r="P2699" i="5" s="1"/>
  <c r="N2700" i="5"/>
  <c r="P2700" i="5" s="1"/>
  <c r="N2701" i="5"/>
  <c r="P2701" i="5" s="1"/>
  <c r="N2702" i="5"/>
  <c r="P2702" i="5" s="1"/>
  <c r="N2703" i="5"/>
  <c r="P2703" i="5" s="1"/>
  <c r="N2704" i="5"/>
  <c r="P2704" i="5" s="1"/>
  <c r="N2705" i="5"/>
  <c r="P2705" i="5" s="1"/>
  <c r="N2706" i="5"/>
  <c r="P2706" i="5" s="1"/>
  <c r="N2707" i="5"/>
  <c r="P2707" i="5" s="1"/>
  <c r="N2708" i="5"/>
  <c r="P2708" i="5" s="1"/>
  <c r="N2709" i="5"/>
  <c r="P2709" i="5" s="1"/>
  <c r="N2710" i="5"/>
  <c r="P2710" i="5" s="1"/>
  <c r="N2711" i="5"/>
  <c r="P2711" i="5" s="1"/>
  <c r="N2712" i="5"/>
  <c r="P2712" i="5" s="1"/>
  <c r="N2713" i="5"/>
  <c r="P2713" i="5" s="1"/>
  <c r="N2714" i="5"/>
  <c r="P2714" i="5" s="1"/>
  <c r="N2715" i="5"/>
  <c r="P2715" i="5" s="1"/>
  <c r="N2716" i="5"/>
  <c r="P2716" i="5" s="1"/>
  <c r="N2717" i="5"/>
  <c r="P2717" i="5" s="1"/>
  <c r="N2718" i="5"/>
  <c r="P2718" i="5" s="1"/>
  <c r="N2719" i="5"/>
  <c r="P2719" i="5" s="1"/>
  <c r="N2720" i="5"/>
  <c r="P2720" i="5" s="1"/>
  <c r="N2721" i="5"/>
  <c r="P2721" i="5" s="1"/>
  <c r="N2722" i="5"/>
  <c r="P2722" i="5" s="1"/>
  <c r="N2723" i="5"/>
  <c r="P2723" i="5" s="1"/>
  <c r="N2724" i="5"/>
  <c r="P2724" i="5" s="1"/>
  <c r="N2725" i="5"/>
  <c r="P2725" i="5" s="1"/>
  <c r="N2726" i="5"/>
  <c r="P2726" i="5" s="1"/>
  <c r="N2727" i="5"/>
  <c r="P2727" i="5" s="1"/>
  <c r="N2728" i="5"/>
  <c r="P2728" i="5" s="1"/>
  <c r="N2729" i="5"/>
  <c r="P2729" i="5" s="1"/>
  <c r="N2730" i="5"/>
  <c r="P2730" i="5" s="1"/>
  <c r="N2731" i="5"/>
  <c r="P2731" i="5" s="1"/>
  <c r="N2732" i="5"/>
  <c r="P2732" i="5" s="1"/>
  <c r="N2733" i="5"/>
  <c r="P2733" i="5" s="1"/>
  <c r="N2734" i="5"/>
  <c r="P2734" i="5" s="1"/>
  <c r="N2735" i="5"/>
  <c r="P2735" i="5" s="1"/>
  <c r="N2736" i="5"/>
  <c r="P2736" i="5" s="1"/>
  <c r="N2737" i="5"/>
  <c r="P2737" i="5" s="1"/>
  <c r="N2738" i="5"/>
  <c r="P2738" i="5" s="1"/>
  <c r="N2739" i="5"/>
  <c r="P2739" i="5" s="1"/>
  <c r="N2740" i="5"/>
  <c r="P2740" i="5" s="1"/>
  <c r="N2741" i="5"/>
  <c r="P2741" i="5" s="1"/>
  <c r="N2742" i="5"/>
  <c r="P2742" i="5" s="1"/>
  <c r="N2743" i="5"/>
  <c r="P2743" i="5" s="1"/>
  <c r="N2744" i="5"/>
  <c r="P2744" i="5" s="1"/>
  <c r="N2745" i="5"/>
  <c r="P2745" i="5" s="1"/>
  <c r="N2746" i="5"/>
  <c r="P2746" i="5" s="1"/>
  <c r="N2747" i="5"/>
  <c r="P2747" i="5" s="1"/>
  <c r="N2748" i="5"/>
  <c r="P2748" i="5" s="1"/>
  <c r="N2749" i="5"/>
  <c r="P2749" i="5" s="1"/>
  <c r="N2750" i="5"/>
  <c r="P2750" i="5" s="1"/>
  <c r="N2751" i="5"/>
  <c r="P2751" i="5" s="1"/>
  <c r="N2752" i="5"/>
  <c r="P2752" i="5" s="1"/>
  <c r="N2753" i="5"/>
  <c r="P2753" i="5" s="1"/>
  <c r="N2754" i="5"/>
  <c r="P2754" i="5" s="1"/>
  <c r="N2755" i="5"/>
  <c r="P2755" i="5" s="1"/>
  <c r="N2756" i="5"/>
  <c r="P2756" i="5" s="1"/>
  <c r="N2757" i="5"/>
  <c r="P2757" i="5" s="1"/>
  <c r="N2758" i="5"/>
  <c r="P2758" i="5" s="1"/>
  <c r="N2759" i="5"/>
  <c r="P2759" i="5" s="1"/>
  <c r="N2760" i="5"/>
  <c r="P2760" i="5" s="1"/>
  <c r="N2761" i="5"/>
  <c r="P2761" i="5" s="1"/>
  <c r="N2762" i="5"/>
  <c r="P2762" i="5" s="1"/>
  <c r="N2763" i="5"/>
  <c r="P2763" i="5" s="1"/>
  <c r="N2764" i="5"/>
  <c r="P2764" i="5" s="1"/>
  <c r="N2765" i="5"/>
  <c r="P2765" i="5" s="1"/>
  <c r="N2766" i="5"/>
  <c r="P2766" i="5" s="1"/>
  <c r="N2767" i="5"/>
  <c r="P2767" i="5" s="1"/>
  <c r="N2768" i="5"/>
  <c r="P2768" i="5" s="1"/>
  <c r="N2769" i="5"/>
  <c r="P2769" i="5" s="1"/>
  <c r="N2770" i="5"/>
  <c r="P2770" i="5" s="1"/>
  <c r="N2771" i="5"/>
  <c r="P2771" i="5" s="1"/>
  <c r="N2772" i="5"/>
  <c r="P2772" i="5" s="1"/>
  <c r="N2773" i="5"/>
  <c r="P2773" i="5" s="1"/>
  <c r="N2774" i="5"/>
  <c r="P2774" i="5" s="1"/>
  <c r="N2775" i="5"/>
  <c r="P2775" i="5" s="1"/>
  <c r="N2776" i="5"/>
  <c r="P2776" i="5" s="1"/>
  <c r="N2777" i="5"/>
  <c r="P2777" i="5" s="1"/>
  <c r="N2778" i="5"/>
  <c r="P2778" i="5" s="1"/>
  <c r="N2779" i="5"/>
  <c r="P2779" i="5" s="1"/>
  <c r="N2780" i="5"/>
  <c r="P2780" i="5" s="1"/>
  <c r="N2781" i="5"/>
  <c r="P2781" i="5" s="1"/>
  <c r="N2782" i="5"/>
  <c r="P2782" i="5" s="1"/>
  <c r="N2783" i="5"/>
  <c r="P2783" i="5" s="1"/>
  <c r="N2784" i="5"/>
  <c r="P2784" i="5" s="1"/>
  <c r="N2785" i="5"/>
  <c r="P2785" i="5" s="1"/>
  <c r="N2786" i="5"/>
  <c r="P2786" i="5" s="1"/>
  <c r="N2787" i="5"/>
  <c r="P2787" i="5" s="1"/>
  <c r="N2788" i="5"/>
  <c r="P2788" i="5" s="1"/>
  <c r="N2789" i="5"/>
  <c r="P2789" i="5" s="1"/>
  <c r="N2790" i="5"/>
  <c r="P2790" i="5" s="1"/>
  <c r="N2791" i="5"/>
  <c r="P2791" i="5" s="1"/>
  <c r="N2792" i="5"/>
  <c r="P2792" i="5" s="1"/>
  <c r="N2793" i="5"/>
  <c r="P2793" i="5" s="1"/>
  <c r="N2794" i="5"/>
  <c r="P2794" i="5" s="1"/>
  <c r="N2795" i="5"/>
  <c r="P2795" i="5" s="1"/>
  <c r="N2796" i="5"/>
  <c r="P2796" i="5" s="1"/>
  <c r="N2797" i="5"/>
  <c r="P2797" i="5" s="1"/>
  <c r="N2798" i="5"/>
  <c r="P2798" i="5" s="1"/>
  <c r="N2799" i="5"/>
  <c r="P2799" i="5" s="1"/>
  <c r="N2800" i="5"/>
  <c r="P2800" i="5" s="1"/>
  <c r="N2801" i="5"/>
  <c r="P2801" i="5" s="1"/>
  <c r="N2802" i="5"/>
  <c r="P2802" i="5" s="1"/>
  <c r="N2803" i="5"/>
  <c r="P2803" i="5" s="1"/>
  <c r="N2804" i="5"/>
  <c r="P2804" i="5" s="1"/>
  <c r="N2805" i="5"/>
  <c r="P2805" i="5" s="1"/>
  <c r="N2806" i="5"/>
  <c r="P2806" i="5" s="1"/>
  <c r="N2807" i="5"/>
  <c r="P2807" i="5" s="1"/>
  <c r="N2808" i="5"/>
  <c r="P2808" i="5" s="1"/>
  <c r="N2809" i="5"/>
  <c r="P2809" i="5" s="1"/>
  <c r="N2810" i="5"/>
  <c r="P2810" i="5" s="1"/>
  <c r="N2811" i="5"/>
  <c r="P2811" i="5" s="1"/>
  <c r="N2812" i="5"/>
  <c r="P2812" i="5" s="1"/>
  <c r="N2813" i="5"/>
  <c r="P2813" i="5" s="1"/>
  <c r="N2814" i="5"/>
  <c r="P2814" i="5" s="1"/>
  <c r="N2815" i="5"/>
  <c r="P2815" i="5" s="1"/>
  <c r="N2816" i="5"/>
  <c r="P2816" i="5" s="1"/>
  <c r="N2817" i="5"/>
  <c r="P2817" i="5" s="1"/>
  <c r="N2818" i="5"/>
  <c r="P2818" i="5" s="1"/>
  <c r="N2819" i="5"/>
  <c r="P2819" i="5" s="1"/>
  <c r="N2820" i="5"/>
  <c r="P2820" i="5" s="1"/>
  <c r="N2821" i="5"/>
  <c r="P2821" i="5" s="1"/>
  <c r="N2822" i="5"/>
  <c r="P2822" i="5" s="1"/>
  <c r="N2823" i="5"/>
  <c r="P2823" i="5" s="1"/>
  <c r="N2824" i="5"/>
  <c r="P2824" i="5" s="1"/>
  <c r="N2825" i="5"/>
  <c r="P2825" i="5" s="1"/>
  <c r="N2826" i="5"/>
  <c r="P2826" i="5" s="1"/>
  <c r="N2827" i="5"/>
  <c r="P2827" i="5" s="1"/>
  <c r="N2828" i="5"/>
  <c r="P2828" i="5" s="1"/>
  <c r="N2829" i="5"/>
  <c r="P2829" i="5" s="1"/>
  <c r="N2830" i="5"/>
  <c r="P2830" i="5" s="1"/>
  <c r="N2831" i="5"/>
  <c r="P2831" i="5" s="1"/>
  <c r="N2832" i="5"/>
  <c r="P2832" i="5" s="1"/>
  <c r="N2833" i="5"/>
  <c r="P2833" i="5" s="1"/>
  <c r="N2834" i="5"/>
  <c r="P2834" i="5" s="1"/>
  <c r="N2835" i="5"/>
  <c r="P2835" i="5" s="1"/>
  <c r="N2836" i="5"/>
  <c r="P2836" i="5" s="1"/>
  <c r="N2837" i="5"/>
  <c r="P2837" i="5" s="1"/>
  <c r="N2838" i="5"/>
  <c r="P2838" i="5" s="1"/>
  <c r="N2839" i="5"/>
  <c r="P2839" i="5" s="1"/>
  <c r="N2840" i="5"/>
  <c r="P2840" i="5" s="1"/>
  <c r="N2841" i="5"/>
  <c r="P2841" i="5" s="1"/>
  <c r="N2842" i="5"/>
  <c r="P2842" i="5" s="1"/>
  <c r="N2843" i="5"/>
  <c r="P2843" i="5" s="1"/>
  <c r="N2844" i="5"/>
  <c r="P2844" i="5" s="1"/>
  <c r="N2845" i="5"/>
  <c r="P2845" i="5" s="1"/>
  <c r="N2846" i="5"/>
  <c r="P2846" i="5" s="1"/>
  <c r="N2847" i="5"/>
  <c r="P2847" i="5" s="1"/>
  <c r="N2848" i="5"/>
  <c r="P2848" i="5" s="1"/>
  <c r="N2849" i="5"/>
  <c r="P2849" i="5" s="1"/>
  <c r="N2850" i="5"/>
  <c r="P2850" i="5" s="1"/>
  <c r="N2851" i="5"/>
  <c r="P2851" i="5" s="1"/>
  <c r="N2852" i="5"/>
  <c r="P2852" i="5" s="1"/>
  <c r="N2853" i="5"/>
  <c r="P2853" i="5" s="1"/>
  <c r="N2854" i="5"/>
  <c r="P2854" i="5" s="1"/>
  <c r="N2855" i="5"/>
  <c r="P2855" i="5" s="1"/>
  <c r="N2856" i="5"/>
  <c r="P2856" i="5" s="1"/>
  <c r="N2857" i="5"/>
  <c r="P2857" i="5" s="1"/>
  <c r="N2858" i="5"/>
  <c r="P2858" i="5" s="1"/>
  <c r="N2859" i="5"/>
  <c r="P2859" i="5" s="1"/>
  <c r="N2860" i="5"/>
  <c r="P2860" i="5" s="1"/>
  <c r="N2861" i="5"/>
  <c r="P2861" i="5" s="1"/>
  <c r="N2862" i="5"/>
  <c r="P2862" i="5" s="1"/>
  <c r="N2863" i="5"/>
  <c r="P2863" i="5" s="1"/>
  <c r="N2864" i="5"/>
  <c r="P2864" i="5" s="1"/>
  <c r="N2865" i="5"/>
  <c r="P2865" i="5" s="1"/>
  <c r="N2866" i="5"/>
  <c r="P2866" i="5" s="1"/>
  <c r="N2867" i="5"/>
  <c r="P2867" i="5" s="1"/>
  <c r="N2868" i="5"/>
  <c r="P2868" i="5" s="1"/>
  <c r="N2869" i="5"/>
  <c r="P2869" i="5" s="1"/>
  <c r="N2870" i="5"/>
  <c r="P2870" i="5" s="1"/>
  <c r="N2871" i="5"/>
  <c r="P2871" i="5" s="1"/>
  <c r="N2872" i="5"/>
  <c r="P2872" i="5" s="1"/>
  <c r="N2873" i="5"/>
  <c r="P2873" i="5" s="1"/>
  <c r="N2874" i="5"/>
  <c r="P2874" i="5" s="1"/>
  <c r="N2875" i="5"/>
  <c r="P2875" i="5" s="1"/>
  <c r="N2876" i="5"/>
  <c r="P2876" i="5" s="1"/>
  <c r="N2877" i="5"/>
  <c r="P2877" i="5" s="1"/>
  <c r="N2878" i="5"/>
  <c r="P2878" i="5" s="1"/>
  <c r="N2879" i="5"/>
  <c r="P2879" i="5" s="1"/>
  <c r="N2880" i="5"/>
  <c r="P2880" i="5" s="1"/>
  <c r="N2881" i="5"/>
  <c r="P2881" i="5" s="1"/>
  <c r="N2882" i="5"/>
  <c r="P2882" i="5" s="1"/>
  <c r="N2883" i="5"/>
  <c r="P2883" i="5" s="1"/>
  <c r="N2884" i="5"/>
  <c r="P2884" i="5" s="1"/>
  <c r="N2885" i="5"/>
  <c r="P2885" i="5" s="1"/>
  <c r="N2886" i="5"/>
  <c r="P2886" i="5" s="1"/>
  <c r="N2887" i="5"/>
  <c r="P2887" i="5" s="1"/>
  <c r="N2888" i="5"/>
  <c r="P2888" i="5" s="1"/>
  <c r="N2889" i="5"/>
  <c r="P2889" i="5" s="1"/>
  <c r="N2890" i="5"/>
  <c r="P2890" i="5" s="1"/>
  <c r="N2891" i="5"/>
  <c r="P2891" i="5" s="1"/>
  <c r="N2892" i="5"/>
  <c r="P2892" i="5" s="1"/>
  <c r="N2893" i="5"/>
  <c r="P2893" i="5" s="1"/>
  <c r="N2894" i="5"/>
  <c r="P2894" i="5" s="1"/>
  <c r="N2895" i="5"/>
  <c r="P2895" i="5" s="1"/>
  <c r="N2896" i="5"/>
  <c r="P2896" i="5" s="1"/>
  <c r="N2897" i="5"/>
  <c r="P2897" i="5" s="1"/>
  <c r="N2898" i="5"/>
  <c r="P2898" i="5" s="1"/>
  <c r="N2899" i="5"/>
  <c r="P2899" i="5" s="1"/>
  <c r="N2900" i="5"/>
  <c r="P2900" i="5" s="1"/>
  <c r="N2901" i="5"/>
  <c r="P2901" i="5" s="1"/>
  <c r="N2902" i="5"/>
  <c r="P2902" i="5" s="1"/>
  <c r="N2903" i="5"/>
  <c r="P2903" i="5" s="1"/>
  <c r="N2904" i="5"/>
  <c r="P2904" i="5" s="1"/>
  <c r="N2905" i="5"/>
  <c r="P2905" i="5" s="1"/>
  <c r="N2906" i="5"/>
  <c r="P2906" i="5" s="1"/>
  <c r="N2907" i="5"/>
  <c r="P2907" i="5" s="1"/>
  <c r="N2908" i="5"/>
  <c r="P2908" i="5" s="1"/>
  <c r="N2909" i="5"/>
  <c r="P2909" i="5" s="1"/>
  <c r="N2910" i="5"/>
  <c r="P2910" i="5" s="1"/>
  <c r="N2911" i="5"/>
  <c r="P2911" i="5" s="1"/>
  <c r="N2912" i="5"/>
  <c r="P2912" i="5" s="1"/>
  <c r="N2913" i="5"/>
  <c r="P2913" i="5" s="1"/>
  <c r="N2914" i="5"/>
  <c r="P2914" i="5" s="1"/>
  <c r="N2915" i="5"/>
  <c r="P2915" i="5" s="1"/>
  <c r="N2916" i="5"/>
  <c r="P2916" i="5" s="1"/>
  <c r="N2917" i="5"/>
  <c r="P2917" i="5" s="1"/>
  <c r="N2918" i="5"/>
  <c r="P2918" i="5" s="1"/>
  <c r="N2919" i="5"/>
  <c r="P2919" i="5" s="1"/>
  <c r="N2920" i="5"/>
  <c r="P2920" i="5" s="1"/>
  <c r="N2921" i="5"/>
  <c r="P2921" i="5" s="1"/>
  <c r="N2922" i="5"/>
  <c r="P2922" i="5" s="1"/>
  <c r="N2923" i="5"/>
  <c r="P2923" i="5" s="1"/>
  <c r="N2924" i="5"/>
  <c r="P2924" i="5" s="1"/>
  <c r="N2925" i="5"/>
  <c r="P2925" i="5" s="1"/>
  <c r="N2926" i="5"/>
  <c r="P2926" i="5" s="1"/>
  <c r="N2927" i="5"/>
  <c r="P2927" i="5" s="1"/>
  <c r="N2928" i="5"/>
  <c r="P2928" i="5" s="1"/>
  <c r="N2929" i="5"/>
  <c r="P2929" i="5" s="1"/>
  <c r="N2930" i="5"/>
  <c r="P2930" i="5" s="1"/>
  <c r="N2931" i="5"/>
  <c r="P2931" i="5" s="1"/>
  <c r="N2932" i="5"/>
  <c r="P2932" i="5" s="1"/>
  <c r="N2933" i="5"/>
  <c r="P2933" i="5" s="1"/>
  <c r="N2934" i="5"/>
  <c r="P2934" i="5" s="1"/>
  <c r="N2935" i="5"/>
  <c r="P2935" i="5" s="1"/>
  <c r="N2936" i="5"/>
  <c r="P2936" i="5" s="1"/>
  <c r="N2937" i="5"/>
  <c r="P2937" i="5" s="1"/>
  <c r="N2938" i="5"/>
  <c r="P2938" i="5" s="1"/>
  <c r="N2939" i="5"/>
  <c r="P2939" i="5" s="1"/>
  <c r="N2940" i="5"/>
  <c r="P2940" i="5" s="1"/>
  <c r="N2941" i="5"/>
  <c r="P2941" i="5" s="1"/>
  <c r="N2942" i="5"/>
  <c r="P2942" i="5" s="1"/>
  <c r="N2943" i="5"/>
  <c r="P2943" i="5" s="1"/>
  <c r="N2944" i="5"/>
  <c r="P2944" i="5" s="1"/>
  <c r="N2945" i="5"/>
  <c r="P2945" i="5" s="1"/>
  <c r="N2946" i="5"/>
  <c r="P2946" i="5" s="1"/>
  <c r="N2947" i="5"/>
  <c r="P2947" i="5" s="1"/>
  <c r="N2948" i="5"/>
  <c r="P2948" i="5" s="1"/>
  <c r="N2949" i="5"/>
  <c r="P2949" i="5" s="1"/>
  <c r="N2950" i="5"/>
  <c r="P2950" i="5" s="1"/>
  <c r="N2951" i="5"/>
  <c r="P2951" i="5" s="1"/>
  <c r="N2952" i="5"/>
  <c r="P2952" i="5" s="1"/>
  <c r="N2953" i="5"/>
  <c r="P2953" i="5" s="1"/>
  <c r="N2954" i="5"/>
  <c r="P2954" i="5" s="1"/>
  <c r="N2955" i="5"/>
  <c r="P2955" i="5" s="1"/>
  <c r="N2956" i="5"/>
  <c r="P2956" i="5" s="1"/>
  <c r="N2957" i="5"/>
  <c r="P2957" i="5" s="1"/>
  <c r="N2958" i="5"/>
  <c r="P2958" i="5" s="1"/>
  <c r="N2959" i="5"/>
  <c r="P2959" i="5" s="1"/>
  <c r="N2960" i="5"/>
  <c r="P2960" i="5" s="1"/>
  <c r="N2961" i="5"/>
  <c r="P2961" i="5" s="1"/>
  <c r="N2962" i="5"/>
  <c r="P2962" i="5" s="1"/>
  <c r="N2963" i="5"/>
  <c r="P2963" i="5" s="1"/>
  <c r="N2964" i="5"/>
  <c r="P2964" i="5" s="1"/>
  <c r="N2965" i="5"/>
  <c r="P2965" i="5" s="1"/>
  <c r="N2966" i="5"/>
  <c r="P2966" i="5" s="1"/>
  <c r="N2967" i="5"/>
  <c r="P2967" i="5" s="1"/>
  <c r="N2968" i="5"/>
  <c r="P2968" i="5" s="1"/>
  <c r="N2969" i="5"/>
  <c r="P2969" i="5" s="1"/>
  <c r="N2970" i="5"/>
  <c r="P2970" i="5" s="1"/>
  <c r="N2971" i="5"/>
  <c r="P2971" i="5" s="1"/>
  <c r="N2972" i="5"/>
  <c r="P2972" i="5" s="1"/>
  <c r="N2973" i="5"/>
  <c r="P2973" i="5" s="1"/>
  <c r="N2974" i="5"/>
  <c r="P2974" i="5" s="1"/>
  <c r="N2975" i="5"/>
  <c r="P2975" i="5" s="1"/>
  <c r="N2976" i="5"/>
  <c r="P2976" i="5" s="1"/>
  <c r="N2977" i="5"/>
  <c r="P2977" i="5" s="1"/>
  <c r="N2978" i="5"/>
  <c r="P2978" i="5" s="1"/>
  <c r="N2979" i="5"/>
  <c r="P2979" i="5" s="1"/>
  <c r="N2980" i="5"/>
  <c r="P2980" i="5" s="1"/>
  <c r="N2981" i="5"/>
  <c r="P2981" i="5" s="1"/>
  <c r="N2982" i="5"/>
  <c r="P2982" i="5" s="1"/>
  <c r="N2983" i="5"/>
  <c r="P2983" i="5" s="1"/>
  <c r="N2984" i="5"/>
  <c r="P2984" i="5" s="1"/>
  <c r="N2985" i="5"/>
  <c r="P2985" i="5" s="1"/>
  <c r="N2986" i="5"/>
  <c r="P2986" i="5" s="1"/>
  <c r="N2987" i="5"/>
  <c r="P2987" i="5" s="1"/>
  <c r="N2988" i="5"/>
  <c r="P2988" i="5" s="1"/>
  <c r="N2989" i="5"/>
  <c r="P2989" i="5" s="1"/>
  <c r="N2990" i="5"/>
  <c r="P2990" i="5" s="1"/>
  <c r="N2991" i="5"/>
  <c r="P2991" i="5" s="1"/>
  <c r="N2992" i="5"/>
  <c r="P2992" i="5" s="1"/>
  <c r="N2993" i="5"/>
  <c r="P2993" i="5" s="1"/>
  <c r="N2994" i="5"/>
  <c r="P2994" i="5" s="1"/>
  <c r="N2995" i="5"/>
  <c r="P2995" i="5" s="1"/>
  <c r="N2996" i="5"/>
  <c r="P2996" i="5" s="1"/>
  <c r="N2997" i="5"/>
  <c r="P2997" i="5" s="1"/>
  <c r="N2998" i="5"/>
  <c r="P2998" i="5" s="1"/>
  <c r="N2999" i="5"/>
  <c r="P2999" i="5" s="1"/>
  <c r="N3000" i="5"/>
  <c r="P3000" i="5" s="1"/>
  <c r="N3001" i="5"/>
  <c r="P3001" i="5" s="1"/>
  <c r="N3002" i="5"/>
  <c r="P3002" i="5" s="1"/>
  <c r="N3003" i="5"/>
  <c r="P3003" i="5" s="1"/>
  <c r="N3004" i="5"/>
  <c r="P3004" i="5" s="1"/>
  <c r="N3005" i="5"/>
  <c r="P3005" i="5" s="1"/>
  <c r="N3006" i="5"/>
  <c r="P3006" i="5" s="1"/>
  <c r="N3007" i="5"/>
  <c r="P3007" i="5" s="1"/>
  <c r="N3008" i="5"/>
  <c r="P3008" i="5" s="1"/>
  <c r="N3009" i="5"/>
  <c r="P3009" i="5" s="1"/>
  <c r="N3010" i="5"/>
  <c r="P3010" i="5" s="1"/>
  <c r="N3011" i="5"/>
  <c r="P3011" i="5" s="1"/>
  <c r="N3012" i="5"/>
  <c r="P3012" i="5" s="1"/>
  <c r="N3013" i="5"/>
  <c r="P3013" i="5" s="1"/>
  <c r="N3014" i="5"/>
  <c r="P3014" i="5" s="1"/>
  <c r="N3015" i="5"/>
  <c r="P3015" i="5" s="1"/>
  <c r="N3016" i="5"/>
  <c r="P3016" i="5" s="1"/>
  <c r="N3017" i="5"/>
  <c r="P3017" i="5" s="1"/>
  <c r="N3018" i="5"/>
  <c r="P3018" i="5" s="1"/>
  <c r="N3019" i="5"/>
  <c r="P3019" i="5" s="1"/>
  <c r="N3020" i="5"/>
  <c r="P3020" i="5" s="1"/>
  <c r="N3021" i="5"/>
  <c r="P3021" i="5" s="1"/>
  <c r="N3022" i="5"/>
  <c r="P3022" i="5" s="1"/>
  <c r="N3023" i="5"/>
  <c r="P3023" i="5" s="1"/>
  <c r="N3024" i="5"/>
  <c r="P3024" i="5" s="1"/>
  <c r="N3025" i="5"/>
  <c r="P3025" i="5" s="1"/>
  <c r="N3026" i="5"/>
  <c r="P3026" i="5" s="1"/>
  <c r="N3027" i="5"/>
  <c r="P3027" i="5" s="1"/>
  <c r="N3028" i="5"/>
  <c r="P3028" i="5" s="1"/>
  <c r="N3029" i="5"/>
  <c r="P3029" i="5" s="1"/>
  <c r="N3030" i="5"/>
  <c r="P3030" i="5" s="1"/>
  <c r="N3031" i="5"/>
  <c r="P3031" i="5" s="1"/>
  <c r="N3032" i="5"/>
  <c r="P3032" i="5" s="1"/>
  <c r="N3033" i="5"/>
  <c r="P3033" i="5" s="1"/>
  <c r="N3034" i="5"/>
  <c r="P3034" i="5" s="1"/>
  <c r="N3035" i="5"/>
  <c r="P3035" i="5" s="1"/>
  <c r="N3036" i="5"/>
  <c r="P3036" i="5" s="1"/>
  <c r="N3037" i="5"/>
  <c r="P3037" i="5" s="1"/>
  <c r="N3038" i="5"/>
  <c r="P3038" i="5" s="1"/>
  <c r="N3039" i="5"/>
  <c r="P3039" i="5" s="1"/>
  <c r="N3040" i="5"/>
  <c r="P3040" i="5" s="1"/>
  <c r="N3041" i="5"/>
  <c r="P3041" i="5" s="1"/>
  <c r="N3042" i="5"/>
  <c r="P3042" i="5" s="1"/>
  <c r="N3043" i="5"/>
  <c r="P3043" i="5" s="1"/>
  <c r="N3044" i="5"/>
  <c r="P3044" i="5" s="1"/>
  <c r="N3045" i="5"/>
  <c r="P3045" i="5" s="1"/>
  <c r="N3046" i="5"/>
  <c r="P3046" i="5" s="1"/>
  <c r="N3047" i="5"/>
  <c r="P3047" i="5" s="1"/>
  <c r="N3048" i="5"/>
  <c r="P3048" i="5" s="1"/>
  <c r="N3049" i="5"/>
  <c r="P3049" i="5" s="1"/>
  <c r="N3050" i="5"/>
  <c r="P3050" i="5" s="1"/>
  <c r="N3051" i="5"/>
  <c r="P3051" i="5" s="1"/>
  <c r="N3052" i="5"/>
  <c r="P3052" i="5" s="1"/>
  <c r="N3053" i="5"/>
  <c r="P3053" i="5" s="1"/>
  <c r="N3054" i="5"/>
  <c r="P3054" i="5" s="1"/>
  <c r="N3055" i="5"/>
  <c r="P3055" i="5" s="1"/>
  <c r="N3056" i="5"/>
  <c r="P3056" i="5" s="1"/>
  <c r="N3057" i="5"/>
  <c r="P3057" i="5" s="1"/>
  <c r="N3058" i="5"/>
  <c r="P3058" i="5" s="1"/>
  <c r="N3059" i="5"/>
  <c r="P3059" i="5" s="1"/>
  <c r="N3060" i="5"/>
  <c r="P3060" i="5" s="1"/>
  <c r="N3061" i="5"/>
  <c r="P3061" i="5" s="1"/>
  <c r="N3062" i="5"/>
  <c r="P3062" i="5" s="1"/>
  <c r="N3063" i="5"/>
  <c r="P3063" i="5" s="1"/>
  <c r="N3064" i="5"/>
  <c r="P3064" i="5" s="1"/>
  <c r="N3065" i="5"/>
  <c r="P3065" i="5" s="1"/>
  <c r="N3066" i="5"/>
  <c r="P3066" i="5" s="1"/>
  <c r="N3067" i="5"/>
  <c r="P3067" i="5" s="1"/>
  <c r="N3068" i="5"/>
  <c r="P3068" i="5" s="1"/>
  <c r="N3069" i="5"/>
  <c r="P3069" i="5" s="1"/>
  <c r="N3070" i="5"/>
  <c r="P3070" i="5" s="1"/>
  <c r="N3071" i="5"/>
  <c r="P3071" i="5" s="1"/>
  <c r="N3072" i="5"/>
  <c r="P3072" i="5" s="1"/>
  <c r="N3073" i="5"/>
  <c r="P3073" i="5" s="1"/>
  <c r="N3074" i="5"/>
  <c r="P3074" i="5" s="1"/>
  <c r="N3075" i="5"/>
  <c r="P3075" i="5" s="1"/>
  <c r="N3076" i="5"/>
  <c r="P3076" i="5" s="1"/>
  <c r="N3077" i="5"/>
  <c r="P3077" i="5" s="1"/>
  <c r="N3078" i="5"/>
  <c r="P3078" i="5" s="1"/>
  <c r="N3079" i="5"/>
  <c r="P3079" i="5" s="1"/>
  <c r="N3080" i="5"/>
  <c r="P3080" i="5" s="1"/>
  <c r="N3081" i="5"/>
  <c r="P3081" i="5" s="1"/>
  <c r="N3082" i="5"/>
  <c r="P3082" i="5" s="1"/>
  <c r="N3083" i="5"/>
  <c r="P3083" i="5" s="1"/>
  <c r="N3084" i="5"/>
  <c r="P3084" i="5" s="1"/>
  <c r="N3085" i="5"/>
  <c r="P3085" i="5" s="1"/>
  <c r="N3086" i="5"/>
  <c r="P3086" i="5" s="1"/>
  <c r="N3087" i="5"/>
  <c r="P3087" i="5" s="1"/>
  <c r="N3088" i="5"/>
  <c r="P3088" i="5" s="1"/>
  <c r="N3089" i="5"/>
  <c r="P3089" i="5" s="1"/>
  <c r="N3090" i="5"/>
  <c r="P3090" i="5" s="1"/>
  <c r="N3091" i="5"/>
  <c r="P3091" i="5" s="1"/>
  <c r="N3092" i="5"/>
  <c r="P3092" i="5" s="1"/>
  <c r="N3093" i="5"/>
  <c r="P3093" i="5" s="1"/>
  <c r="N3094" i="5"/>
  <c r="P3094" i="5" s="1"/>
  <c r="N3095" i="5"/>
  <c r="P3095" i="5" s="1"/>
  <c r="N3096" i="5"/>
  <c r="P3096" i="5" s="1"/>
  <c r="N3097" i="5"/>
  <c r="P3097" i="5" s="1"/>
  <c r="N3098" i="5"/>
  <c r="P3098" i="5" s="1"/>
  <c r="N3099" i="5"/>
  <c r="P3099" i="5" s="1"/>
  <c r="N3100" i="5"/>
  <c r="P3100" i="5" s="1"/>
  <c r="N3101" i="5"/>
  <c r="P3101" i="5" s="1"/>
  <c r="N3102" i="5"/>
  <c r="P3102" i="5" s="1"/>
  <c r="N3103" i="5"/>
  <c r="P3103" i="5" s="1"/>
  <c r="N3104" i="5"/>
  <c r="P3104" i="5" s="1"/>
  <c r="N3105" i="5"/>
  <c r="P3105" i="5" s="1"/>
  <c r="N3106" i="5"/>
  <c r="P3106" i="5" s="1"/>
  <c r="N3107" i="5"/>
  <c r="P3107" i="5" s="1"/>
  <c r="N3108" i="5"/>
  <c r="P3108" i="5" s="1"/>
  <c r="N3109" i="5"/>
  <c r="P3109" i="5" s="1"/>
  <c r="N3110" i="5"/>
  <c r="P3110" i="5" s="1"/>
  <c r="N3111" i="5"/>
  <c r="P3111" i="5" s="1"/>
  <c r="N3112" i="5"/>
  <c r="P3112" i="5" s="1"/>
  <c r="N3113" i="5"/>
  <c r="P3113" i="5" s="1"/>
  <c r="N3114" i="5"/>
  <c r="P3114" i="5" s="1"/>
  <c r="N3115" i="5"/>
  <c r="P3115" i="5" s="1"/>
  <c r="N3116" i="5"/>
  <c r="P3116" i="5" s="1"/>
  <c r="N3117" i="5"/>
  <c r="P3117" i="5" s="1"/>
  <c r="N3118" i="5"/>
  <c r="P3118" i="5" s="1"/>
  <c r="N3119" i="5"/>
  <c r="P3119" i="5" s="1"/>
  <c r="N3120" i="5"/>
  <c r="P3120" i="5" s="1"/>
  <c r="N3121" i="5"/>
  <c r="P3121" i="5" s="1"/>
  <c r="N3122" i="5"/>
  <c r="P3122" i="5" s="1"/>
  <c r="N3123" i="5"/>
  <c r="P3123" i="5" s="1"/>
  <c r="N3124" i="5"/>
  <c r="P3124" i="5" s="1"/>
  <c r="N3125" i="5"/>
  <c r="P3125" i="5" s="1"/>
  <c r="N3126" i="5"/>
  <c r="P3126" i="5" s="1"/>
  <c r="N3127" i="5"/>
  <c r="P3127" i="5" s="1"/>
  <c r="N3128" i="5"/>
  <c r="P3128" i="5" s="1"/>
  <c r="N3129" i="5"/>
  <c r="P3129" i="5" s="1"/>
  <c r="N3130" i="5"/>
  <c r="P3130" i="5" s="1"/>
  <c r="N3131" i="5"/>
  <c r="P3131" i="5" s="1"/>
  <c r="N3132" i="5"/>
  <c r="P3132" i="5" s="1"/>
  <c r="N3133" i="5"/>
  <c r="P3133" i="5" s="1"/>
  <c r="N3134" i="5"/>
  <c r="P3134" i="5" s="1"/>
  <c r="N3135" i="5"/>
  <c r="P3135" i="5" s="1"/>
  <c r="N3136" i="5"/>
  <c r="P3136" i="5" s="1"/>
  <c r="N3137" i="5"/>
  <c r="P3137" i="5" s="1"/>
  <c r="N3138" i="5"/>
  <c r="P3138" i="5" s="1"/>
  <c r="N3139" i="5"/>
  <c r="P3139" i="5" s="1"/>
  <c r="N3140" i="5"/>
  <c r="P3140" i="5" s="1"/>
  <c r="N3141" i="5"/>
  <c r="P3141" i="5" s="1"/>
  <c r="N3142" i="5"/>
  <c r="P3142" i="5" s="1"/>
  <c r="N3143" i="5"/>
  <c r="P3143" i="5" s="1"/>
  <c r="N3144" i="5"/>
  <c r="P3144" i="5" s="1"/>
  <c r="N3145" i="5"/>
  <c r="P3145" i="5" s="1"/>
  <c r="N3146" i="5"/>
  <c r="P3146" i="5" s="1"/>
  <c r="N3147" i="5"/>
  <c r="P3147" i="5" s="1"/>
  <c r="N3148" i="5"/>
  <c r="P3148" i="5" s="1"/>
  <c r="N3149" i="5"/>
  <c r="P3149" i="5" s="1"/>
  <c r="N3150" i="5"/>
  <c r="P3150" i="5" s="1"/>
  <c r="N3151" i="5"/>
  <c r="P3151" i="5" s="1"/>
  <c r="N3152" i="5"/>
  <c r="P3152" i="5" s="1"/>
  <c r="N3153" i="5"/>
  <c r="P3153" i="5" s="1"/>
  <c r="N3154" i="5"/>
  <c r="P3154" i="5" s="1"/>
  <c r="N3155" i="5"/>
  <c r="P3155" i="5" s="1"/>
  <c r="N3156" i="5"/>
  <c r="P3156" i="5" s="1"/>
  <c r="N3157" i="5"/>
  <c r="P3157" i="5" s="1"/>
  <c r="N3158" i="5"/>
  <c r="P3158" i="5" s="1"/>
  <c r="N3159" i="5"/>
  <c r="P3159" i="5" s="1"/>
  <c r="N3160" i="5"/>
  <c r="P3160" i="5" s="1"/>
  <c r="N3161" i="5"/>
  <c r="P3161" i="5" s="1"/>
  <c r="N3162" i="5"/>
  <c r="P3162" i="5" s="1"/>
  <c r="N3163" i="5"/>
  <c r="P3163" i="5" s="1"/>
  <c r="N3164" i="5"/>
  <c r="P3164" i="5" s="1"/>
  <c r="N3165" i="5"/>
  <c r="P3165" i="5" s="1"/>
  <c r="N3166" i="5"/>
  <c r="P3166" i="5" s="1"/>
  <c r="N3167" i="5"/>
  <c r="P3167" i="5" s="1"/>
  <c r="N3168" i="5"/>
  <c r="P3168" i="5" s="1"/>
  <c r="N3169" i="5"/>
  <c r="P3169" i="5" s="1"/>
  <c r="N3170" i="5"/>
  <c r="P3170" i="5" s="1"/>
  <c r="N3171" i="5"/>
  <c r="P3171" i="5" s="1"/>
  <c r="N3172" i="5"/>
  <c r="P3172" i="5" s="1"/>
  <c r="N3173" i="5"/>
  <c r="P3173" i="5" s="1"/>
  <c r="N3174" i="5"/>
  <c r="P3174" i="5" s="1"/>
  <c r="N3175" i="5"/>
  <c r="P3175" i="5" s="1"/>
  <c r="N3176" i="5"/>
  <c r="P3176" i="5" s="1"/>
  <c r="N3177" i="5"/>
  <c r="P3177" i="5" s="1"/>
  <c r="N3178" i="5"/>
  <c r="P3178" i="5" s="1"/>
  <c r="N3179" i="5"/>
  <c r="P3179" i="5" s="1"/>
  <c r="N3180" i="5"/>
  <c r="P3180" i="5" s="1"/>
  <c r="N3181" i="5"/>
  <c r="P3181" i="5" s="1"/>
  <c r="N3182" i="5"/>
  <c r="P3182" i="5" s="1"/>
  <c r="N3183" i="5"/>
  <c r="P3183" i="5" s="1"/>
  <c r="N3184" i="5"/>
  <c r="P3184" i="5" s="1"/>
  <c r="N3185" i="5"/>
  <c r="P3185" i="5" s="1"/>
  <c r="N3186" i="5"/>
  <c r="P3186" i="5" s="1"/>
  <c r="N3187" i="5"/>
  <c r="P3187" i="5" s="1"/>
  <c r="N3188" i="5"/>
  <c r="P3188" i="5" s="1"/>
  <c r="N3189" i="5"/>
  <c r="P3189" i="5" s="1"/>
  <c r="N3190" i="5"/>
  <c r="P3190" i="5" s="1"/>
  <c r="N3191" i="5"/>
  <c r="P3191" i="5" s="1"/>
  <c r="N3192" i="5"/>
  <c r="P3192" i="5" s="1"/>
  <c r="N3193" i="5"/>
  <c r="P3193" i="5" s="1"/>
  <c r="N3194" i="5"/>
  <c r="P3194" i="5" s="1"/>
  <c r="N3195" i="5"/>
  <c r="P3195" i="5" s="1"/>
  <c r="N3196" i="5"/>
  <c r="P3196" i="5" s="1"/>
  <c r="N3197" i="5"/>
  <c r="P3197" i="5" s="1"/>
  <c r="N3198" i="5"/>
  <c r="P3198" i="5" s="1"/>
  <c r="N3199" i="5"/>
  <c r="P3199" i="5" s="1"/>
  <c r="N3200" i="5"/>
  <c r="P3200" i="5" s="1"/>
  <c r="N3201" i="5"/>
  <c r="P3201" i="5" s="1"/>
  <c r="N3202" i="5"/>
  <c r="P3202" i="5" s="1"/>
  <c r="N3203" i="5"/>
  <c r="P3203" i="5" s="1"/>
  <c r="N3204" i="5"/>
  <c r="P3204" i="5" s="1"/>
  <c r="N3205" i="5"/>
  <c r="P3205" i="5" s="1"/>
  <c r="N3206" i="5"/>
  <c r="P3206" i="5" s="1"/>
  <c r="N3207" i="5"/>
  <c r="P3207" i="5" s="1"/>
  <c r="N3208" i="5"/>
  <c r="P3208" i="5" s="1"/>
  <c r="N3209" i="5"/>
  <c r="P3209" i="5" s="1"/>
  <c r="N3210" i="5"/>
  <c r="P3210" i="5" s="1"/>
  <c r="N3211" i="5"/>
  <c r="P3211" i="5" s="1"/>
  <c r="N3212" i="5"/>
  <c r="P3212" i="5" s="1"/>
  <c r="N3213" i="5"/>
  <c r="P3213" i="5" s="1"/>
  <c r="N3214" i="5"/>
  <c r="P3214" i="5" s="1"/>
  <c r="N3215" i="5"/>
  <c r="P3215" i="5" s="1"/>
  <c r="N3216" i="5"/>
  <c r="P3216" i="5" s="1"/>
  <c r="N3217" i="5"/>
  <c r="P3217" i="5" s="1"/>
  <c r="N3218" i="5"/>
  <c r="P3218" i="5" s="1"/>
  <c r="N3219" i="5"/>
  <c r="P3219" i="5" s="1"/>
  <c r="N3220" i="5"/>
  <c r="P3220" i="5" s="1"/>
  <c r="N3221" i="5"/>
  <c r="P3221" i="5" s="1"/>
  <c r="N3222" i="5"/>
  <c r="P3222" i="5" s="1"/>
  <c r="N3223" i="5"/>
  <c r="P3223" i="5" s="1"/>
  <c r="N3224" i="5"/>
  <c r="P3224" i="5" s="1"/>
  <c r="N3225" i="5"/>
  <c r="P3225" i="5" s="1"/>
  <c r="N3226" i="5"/>
  <c r="P3226" i="5" s="1"/>
  <c r="N3227" i="5"/>
  <c r="P3227" i="5" s="1"/>
  <c r="N3228" i="5"/>
  <c r="P3228" i="5" s="1"/>
  <c r="N3229" i="5"/>
  <c r="P3229" i="5" s="1"/>
  <c r="N3230" i="5"/>
  <c r="P3230" i="5" s="1"/>
  <c r="N3231" i="5"/>
  <c r="P3231" i="5" s="1"/>
  <c r="N3232" i="5"/>
  <c r="P3232" i="5" s="1"/>
  <c r="N3233" i="5"/>
  <c r="P3233" i="5" s="1"/>
  <c r="N3234" i="5"/>
  <c r="P3234" i="5" s="1"/>
  <c r="N3235" i="5"/>
  <c r="P3235" i="5" s="1"/>
  <c r="N3236" i="5"/>
  <c r="P3236" i="5" s="1"/>
  <c r="N3237" i="5"/>
  <c r="P3237" i="5" s="1"/>
  <c r="N3238" i="5"/>
  <c r="P3238" i="5" s="1"/>
  <c r="N3239" i="5"/>
  <c r="P3239" i="5" s="1"/>
  <c r="N3240" i="5"/>
  <c r="P3240" i="5" s="1"/>
  <c r="N3241" i="5"/>
  <c r="P3241" i="5" s="1"/>
  <c r="N3242" i="5"/>
  <c r="P3242" i="5" s="1"/>
  <c r="N3243" i="5"/>
  <c r="P3243" i="5" s="1"/>
  <c r="N3244" i="5"/>
  <c r="P3244" i="5" s="1"/>
  <c r="N3245" i="5"/>
  <c r="P3245" i="5" s="1"/>
  <c r="N3246" i="5"/>
  <c r="P3246" i="5" s="1"/>
  <c r="N3247" i="5"/>
  <c r="P3247" i="5" s="1"/>
  <c r="N3248" i="5"/>
  <c r="P3248" i="5" s="1"/>
  <c r="N3249" i="5"/>
  <c r="P3249" i="5" s="1"/>
  <c r="N3250" i="5"/>
  <c r="P3250" i="5" s="1"/>
  <c r="N3251" i="5"/>
  <c r="P3251" i="5" s="1"/>
  <c r="N3252" i="5"/>
  <c r="P3252" i="5" s="1"/>
  <c r="N3253" i="5"/>
  <c r="P3253" i="5" s="1"/>
  <c r="N3254" i="5"/>
  <c r="P3254" i="5" s="1"/>
  <c r="N3255" i="5"/>
  <c r="P3255" i="5" s="1"/>
  <c r="N3256" i="5"/>
  <c r="P3256" i="5" s="1"/>
  <c r="N3257" i="5"/>
  <c r="P3257" i="5" s="1"/>
  <c r="N3258" i="5"/>
  <c r="P3258" i="5" s="1"/>
  <c r="N3259" i="5"/>
  <c r="P3259" i="5" s="1"/>
  <c r="N3260" i="5"/>
  <c r="P3260" i="5" s="1"/>
  <c r="N3261" i="5"/>
  <c r="P3261" i="5" s="1"/>
  <c r="N3262" i="5"/>
  <c r="P3262" i="5" s="1"/>
  <c r="N3263" i="5"/>
  <c r="P3263" i="5" s="1"/>
  <c r="N3264" i="5"/>
  <c r="P3264" i="5" s="1"/>
  <c r="N3265" i="5"/>
  <c r="P3265" i="5" s="1"/>
  <c r="N3266" i="5"/>
  <c r="P3266" i="5" s="1"/>
  <c r="N3267" i="5"/>
  <c r="P3267" i="5" s="1"/>
  <c r="N3268" i="5"/>
  <c r="P3268" i="5" s="1"/>
  <c r="N3269" i="5"/>
  <c r="P3269" i="5" s="1"/>
  <c r="N3270" i="5"/>
  <c r="P3270" i="5" s="1"/>
  <c r="N3271" i="5"/>
  <c r="P3271" i="5" s="1"/>
  <c r="N3272" i="5"/>
  <c r="P3272" i="5" s="1"/>
  <c r="N3273" i="5"/>
  <c r="P3273" i="5" s="1"/>
  <c r="N3274" i="5"/>
  <c r="P3274" i="5" s="1"/>
  <c r="N3275" i="5"/>
  <c r="P3275" i="5" s="1"/>
  <c r="N3276" i="5"/>
  <c r="P3276" i="5" s="1"/>
  <c r="N3277" i="5"/>
  <c r="P3277" i="5" s="1"/>
  <c r="N3278" i="5"/>
  <c r="P3278" i="5" s="1"/>
  <c r="N3279" i="5"/>
  <c r="P3279" i="5" s="1"/>
  <c r="N3280" i="5"/>
  <c r="P3280" i="5" s="1"/>
  <c r="N3281" i="5"/>
  <c r="P3281" i="5" s="1"/>
  <c r="N3282" i="5"/>
  <c r="P3282" i="5" s="1"/>
  <c r="N3283" i="5"/>
  <c r="P3283" i="5" s="1"/>
  <c r="N3284" i="5"/>
  <c r="P3284" i="5" s="1"/>
  <c r="N3285" i="5"/>
  <c r="P3285" i="5" s="1"/>
  <c r="N3286" i="5"/>
  <c r="P3286" i="5" s="1"/>
  <c r="N3287" i="5"/>
  <c r="P3287" i="5" s="1"/>
  <c r="N3288" i="5"/>
  <c r="P3288" i="5" s="1"/>
  <c r="N3289" i="5"/>
  <c r="P3289" i="5" s="1"/>
  <c r="N3290" i="5"/>
  <c r="P3290" i="5" s="1"/>
  <c r="N3291" i="5"/>
  <c r="P3291" i="5" s="1"/>
  <c r="N3292" i="5"/>
  <c r="P3292" i="5" s="1"/>
  <c r="N3293" i="5"/>
  <c r="P3293" i="5" s="1"/>
  <c r="N3294" i="5"/>
  <c r="P3294" i="5" s="1"/>
  <c r="N3295" i="5"/>
  <c r="P3295" i="5" s="1"/>
  <c r="N3296" i="5"/>
  <c r="P3296" i="5" s="1"/>
  <c r="N3297" i="5"/>
  <c r="P3297" i="5" s="1"/>
  <c r="N3298" i="5"/>
  <c r="P3298" i="5" s="1"/>
  <c r="N3299" i="5"/>
  <c r="P3299" i="5" s="1"/>
  <c r="N3300" i="5"/>
  <c r="P3300" i="5" s="1"/>
  <c r="N3301" i="5"/>
  <c r="P3301" i="5" s="1"/>
  <c r="N3302" i="5"/>
  <c r="P3302" i="5" s="1"/>
  <c r="N3303" i="5"/>
  <c r="P3303" i="5" s="1"/>
  <c r="N3304" i="5"/>
  <c r="P3304" i="5" s="1"/>
  <c r="N3305" i="5"/>
  <c r="P3305" i="5" s="1"/>
  <c r="N3306" i="5"/>
  <c r="P3306" i="5" s="1"/>
  <c r="N3307" i="5"/>
  <c r="P3307" i="5" s="1"/>
  <c r="N3308" i="5"/>
  <c r="P3308" i="5" s="1"/>
  <c r="N3309" i="5"/>
  <c r="P3309" i="5" s="1"/>
  <c r="N3310" i="5"/>
  <c r="P3310" i="5" s="1"/>
  <c r="N3311" i="5"/>
  <c r="P3311" i="5" s="1"/>
  <c r="N3312" i="5"/>
  <c r="P3312" i="5" s="1"/>
  <c r="N3313" i="5"/>
  <c r="P3313" i="5" s="1"/>
  <c r="N3314" i="5"/>
  <c r="P3314" i="5" s="1"/>
  <c r="N3315" i="5"/>
  <c r="P3315" i="5" s="1"/>
  <c r="N3316" i="5"/>
  <c r="P3316" i="5" s="1"/>
  <c r="N3317" i="5"/>
  <c r="P3317" i="5" s="1"/>
  <c r="N3318" i="5"/>
  <c r="P3318" i="5" s="1"/>
  <c r="N3319" i="5"/>
  <c r="P3319" i="5" s="1"/>
  <c r="N3320" i="5"/>
  <c r="P3320" i="5" s="1"/>
  <c r="N3321" i="5"/>
  <c r="P3321" i="5" s="1"/>
  <c r="N3322" i="5"/>
  <c r="P3322" i="5" s="1"/>
  <c r="N3323" i="5"/>
  <c r="P3323" i="5" s="1"/>
  <c r="N3324" i="5"/>
  <c r="P3324" i="5" s="1"/>
  <c r="N3325" i="5"/>
  <c r="P3325" i="5" s="1"/>
  <c r="N3326" i="5"/>
  <c r="P3326" i="5" s="1"/>
  <c r="N3327" i="5"/>
  <c r="P3327" i="5" s="1"/>
  <c r="N3328" i="5"/>
  <c r="P3328" i="5" s="1"/>
  <c r="N3329" i="5"/>
  <c r="P3329" i="5" s="1"/>
  <c r="N3330" i="5"/>
  <c r="P3330" i="5" s="1"/>
  <c r="N3331" i="5"/>
  <c r="P3331" i="5" s="1"/>
  <c r="N3332" i="5"/>
  <c r="P3332" i="5" s="1"/>
  <c r="N3333" i="5"/>
  <c r="P3333" i="5" s="1"/>
  <c r="N3334" i="5"/>
  <c r="P3334" i="5" s="1"/>
  <c r="N3335" i="5"/>
  <c r="P3335" i="5" s="1"/>
  <c r="N3336" i="5"/>
  <c r="P3336" i="5" s="1"/>
  <c r="N3337" i="5"/>
  <c r="P3337" i="5" s="1"/>
  <c r="N3338" i="5"/>
  <c r="P3338" i="5" s="1"/>
  <c r="N3339" i="5"/>
  <c r="P3339" i="5" s="1"/>
  <c r="N3340" i="5"/>
  <c r="P3340" i="5" s="1"/>
  <c r="N3341" i="5"/>
  <c r="P3341" i="5" s="1"/>
  <c r="N3342" i="5"/>
  <c r="P3342" i="5" s="1"/>
  <c r="N3343" i="5"/>
  <c r="P3343" i="5" s="1"/>
  <c r="N3344" i="5"/>
  <c r="P3344" i="5" s="1"/>
  <c r="N3345" i="5"/>
  <c r="P3345" i="5" s="1"/>
  <c r="N3346" i="5"/>
  <c r="P3346" i="5" s="1"/>
  <c r="N3347" i="5"/>
  <c r="P3347" i="5" s="1"/>
  <c r="N3348" i="5"/>
  <c r="P3348" i="5" s="1"/>
  <c r="N3349" i="5"/>
  <c r="P3349" i="5" s="1"/>
  <c r="N3350" i="5"/>
  <c r="P3350" i="5" s="1"/>
  <c r="N3351" i="5"/>
  <c r="P3351" i="5" s="1"/>
  <c r="N3352" i="5"/>
  <c r="P3352" i="5" s="1"/>
  <c r="N3353" i="5"/>
  <c r="P3353" i="5" s="1"/>
  <c r="N3354" i="5"/>
  <c r="P3354" i="5" s="1"/>
  <c r="N3355" i="5"/>
  <c r="P3355" i="5" s="1"/>
  <c r="N3356" i="5"/>
  <c r="P3356" i="5" s="1"/>
  <c r="N3357" i="5"/>
  <c r="P3357" i="5" s="1"/>
  <c r="N3358" i="5"/>
  <c r="P3358" i="5" s="1"/>
  <c r="N3359" i="5"/>
  <c r="P3359" i="5" s="1"/>
  <c r="N3360" i="5"/>
  <c r="P3360" i="5" s="1"/>
  <c r="N3361" i="5"/>
  <c r="P3361" i="5" s="1"/>
  <c r="N3362" i="5"/>
  <c r="P3362" i="5" s="1"/>
  <c r="N3363" i="5"/>
  <c r="P3363" i="5" s="1"/>
  <c r="N3364" i="5"/>
  <c r="P3364" i="5" s="1"/>
  <c r="N3365" i="5"/>
  <c r="P3365" i="5" s="1"/>
  <c r="N3366" i="5"/>
  <c r="P3366" i="5" s="1"/>
  <c r="N3367" i="5"/>
  <c r="P3367" i="5" s="1"/>
  <c r="N3368" i="5"/>
  <c r="P3368" i="5" s="1"/>
  <c r="N3369" i="5"/>
  <c r="P3369" i="5" s="1"/>
  <c r="N3370" i="5"/>
  <c r="P3370" i="5" s="1"/>
  <c r="N3371" i="5"/>
  <c r="P3371" i="5" s="1"/>
  <c r="N3372" i="5"/>
  <c r="P3372" i="5" s="1"/>
  <c r="N3373" i="5"/>
  <c r="P3373" i="5" s="1"/>
  <c r="N3374" i="5"/>
  <c r="P3374" i="5" s="1"/>
  <c r="N3375" i="5"/>
  <c r="P3375" i="5" s="1"/>
  <c r="N3376" i="5"/>
  <c r="P3376" i="5" s="1"/>
  <c r="N3377" i="5"/>
  <c r="P3377" i="5" s="1"/>
  <c r="N3378" i="5"/>
  <c r="P3378" i="5" s="1"/>
  <c r="N3379" i="5"/>
  <c r="P3379" i="5" s="1"/>
  <c r="N3380" i="5"/>
  <c r="P3380" i="5" s="1"/>
  <c r="N3381" i="5"/>
  <c r="P3381" i="5" s="1"/>
  <c r="N3382" i="5"/>
  <c r="P3382" i="5" s="1"/>
  <c r="N3383" i="5"/>
  <c r="P3383" i="5" s="1"/>
  <c r="N3384" i="5"/>
  <c r="P3384" i="5" s="1"/>
  <c r="N3385" i="5"/>
  <c r="P3385" i="5" s="1"/>
  <c r="N3386" i="5"/>
  <c r="P3386" i="5" s="1"/>
  <c r="N3387" i="5"/>
  <c r="P3387" i="5" s="1"/>
  <c r="N3388" i="5"/>
  <c r="P3388" i="5" s="1"/>
  <c r="N3389" i="5"/>
  <c r="P3389" i="5" s="1"/>
  <c r="N3390" i="5"/>
  <c r="P3390" i="5" s="1"/>
  <c r="N3391" i="5"/>
  <c r="P3391" i="5" s="1"/>
  <c r="N3392" i="5"/>
  <c r="P3392" i="5" s="1"/>
  <c r="N3393" i="5"/>
  <c r="P3393" i="5" s="1"/>
  <c r="N3394" i="5"/>
  <c r="P3394" i="5" s="1"/>
  <c r="N3395" i="5"/>
  <c r="P3395" i="5" s="1"/>
  <c r="N3396" i="5"/>
  <c r="P3396" i="5" s="1"/>
  <c r="N3397" i="5"/>
  <c r="P3397" i="5" s="1"/>
  <c r="N3398" i="5"/>
  <c r="P3398" i="5" s="1"/>
  <c r="N3399" i="5"/>
  <c r="P3399" i="5" s="1"/>
  <c r="N3400" i="5"/>
  <c r="P3400" i="5" s="1"/>
  <c r="N3401" i="5"/>
  <c r="P3401" i="5" s="1"/>
  <c r="N3402" i="5"/>
  <c r="P3402" i="5" s="1"/>
  <c r="N3403" i="5"/>
  <c r="P3403" i="5" s="1"/>
  <c r="N3404" i="5"/>
  <c r="P3404" i="5" s="1"/>
  <c r="N3405" i="5"/>
  <c r="P3405" i="5" s="1"/>
  <c r="N3406" i="5"/>
  <c r="P3406" i="5" s="1"/>
  <c r="N3407" i="5"/>
  <c r="P3407" i="5" s="1"/>
  <c r="N3408" i="5"/>
  <c r="P3408" i="5" s="1"/>
  <c r="N3409" i="5"/>
  <c r="P3409" i="5" s="1"/>
  <c r="N3410" i="5"/>
  <c r="P3410" i="5" s="1"/>
  <c r="N3411" i="5"/>
  <c r="P3411" i="5" s="1"/>
  <c r="N3412" i="5"/>
  <c r="P3412" i="5" s="1"/>
  <c r="N3413" i="5"/>
  <c r="P3413" i="5" s="1"/>
  <c r="N3414" i="5"/>
  <c r="P3414" i="5" s="1"/>
  <c r="N3415" i="5"/>
  <c r="P3415" i="5" s="1"/>
  <c r="N3416" i="5"/>
  <c r="P3416" i="5" s="1"/>
  <c r="N3417" i="5"/>
  <c r="P3417" i="5" s="1"/>
  <c r="N3418" i="5"/>
  <c r="P3418" i="5" s="1"/>
  <c r="N3419" i="5"/>
  <c r="P3419" i="5" s="1"/>
  <c r="N3420" i="5"/>
  <c r="P3420" i="5" s="1"/>
  <c r="N3421" i="5"/>
  <c r="P3421" i="5" s="1"/>
  <c r="N3422" i="5"/>
  <c r="P3422" i="5" s="1"/>
  <c r="N3423" i="5"/>
  <c r="P3423" i="5" s="1"/>
  <c r="N3424" i="5"/>
  <c r="P3424" i="5" s="1"/>
  <c r="N3425" i="5"/>
  <c r="P3425" i="5" s="1"/>
  <c r="N3426" i="5"/>
  <c r="P3426" i="5" s="1"/>
  <c r="N3427" i="5"/>
  <c r="P3427" i="5" s="1"/>
  <c r="N3428" i="5"/>
  <c r="P3428" i="5" s="1"/>
  <c r="N3429" i="5"/>
  <c r="P3429" i="5" s="1"/>
  <c r="N3430" i="5"/>
  <c r="P3430" i="5" s="1"/>
  <c r="N3431" i="5"/>
  <c r="P3431" i="5" s="1"/>
  <c r="N3432" i="5"/>
  <c r="P3432" i="5" s="1"/>
  <c r="N3433" i="5"/>
  <c r="P3433" i="5" s="1"/>
  <c r="N3434" i="5"/>
  <c r="P3434" i="5" s="1"/>
  <c r="N3435" i="5"/>
  <c r="P3435" i="5" s="1"/>
  <c r="N3436" i="5"/>
  <c r="P3436" i="5" s="1"/>
  <c r="N3437" i="5"/>
  <c r="P3437" i="5" s="1"/>
  <c r="N3438" i="5"/>
  <c r="P3438" i="5" s="1"/>
  <c r="N3439" i="5"/>
  <c r="P3439" i="5" s="1"/>
  <c r="N3440" i="5"/>
  <c r="P3440" i="5" s="1"/>
  <c r="N3441" i="5"/>
  <c r="P3441" i="5" s="1"/>
  <c r="N3442" i="5"/>
  <c r="P3442" i="5" s="1"/>
  <c r="N3443" i="5"/>
  <c r="P3443" i="5" s="1"/>
  <c r="N3444" i="5"/>
  <c r="P3444" i="5" s="1"/>
  <c r="N3445" i="5"/>
  <c r="P3445" i="5" s="1"/>
  <c r="N3446" i="5"/>
  <c r="P3446" i="5" s="1"/>
  <c r="N3447" i="5"/>
  <c r="P3447" i="5" s="1"/>
  <c r="N3448" i="5"/>
  <c r="P3448" i="5" s="1"/>
  <c r="N3449" i="5"/>
  <c r="P3449" i="5" s="1"/>
  <c r="N3450" i="5"/>
  <c r="P3450" i="5" s="1"/>
  <c r="N3451" i="5"/>
  <c r="P3451" i="5" s="1"/>
  <c r="N3452" i="5"/>
  <c r="P3452" i="5" s="1"/>
  <c r="N3453" i="5"/>
  <c r="P3453" i="5" s="1"/>
  <c r="N3454" i="5"/>
  <c r="P3454" i="5" s="1"/>
  <c r="N3455" i="5"/>
  <c r="P3455" i="5" s="1"/>
  <c r="N3456" i="5"/>
  <c r="P3456" i="5" s="1"/>
  <c r="N3457" i="5"/>
  <c r="P3457" i="5" s="1"/>
  <c r="N3458" i="5"/>
  <c r="P3458" i="5" s="1"/>
  <c r="N3459" i="5"/>
  <c r="P3459" i="5" s="1"/>
  <c r="N3460" i="5"/>
  <c r="P3460" i="5" s="1"/>
  <c r="N3461" i="5"/>
  <c r="P3461" i="5" s="1"/>
  <c r="N3462" i="5"/>
  <c r="P3462" i="5" s="1"/>
  <c r="N3463" i="5"/>
  <c r="P3463" i="5" s="1"/>
  <c r="N3464" i="5"/>
  <c r="P3464" i="5" s="1"/>
  <c r="N3465" i="5"/>
  <c r="P3465" i="5" s="1"/>
  <c r="N3466" i="5"/>
  <c r="P3466" i="5" s="1"/>
  <c r="N3467" i="5"/>
  <c r="P3467" i="5" s="1"/>
  <c r="N3468" i="5"/>
  <c r="P3468" i="5" s="1"/>
  <c r="N3469" i="5"/>
  <c r="P3469" i="5" s="1"/>
  <c r="N3470" i="5"/>
  <c r="P3470" i="5" s="1"/>
  <c r="N3471" i="5"/>
  <c r="P3471" i="5" s="1"/>
  <c r="N3472" i="5"/>
  <c r="P3472" i="5" s="1"/>
  <c r="N3473" i="5"/>
  <c r="P3473" i="5" s="1"/>
  <c r="N3474" i="5"/>
  <c r="P3474" i="5" s="1"/>
  <c r="N3475" i="5"/>
  <c r="P3475" i="5" s="1"/>
  <c r="N3476" i="5"/>
  <c r="P3476" i="5" s="1"/>
  <c r="N3477" i="5"/>
  <c r="P3477" i="5" s="1"/>
  <c r="N3478" i="5"/>
  <c r="P3478" i="5" s="1"/>
  <c r="N3479" i="5"/>
  <c r="P3479" i="5" s="1"/>
  <c r="N3480" i="5"/>
  <c r="P3480" i="5" s="1"/>
  <c r="N3481" i="5"/>
  <c r="P3481" i="5" s="1"/>
  <c r="N3482" i="5"/>
  <c r="P3482" i="5" s="1"/>
  <c r="N3483" i="5"/>
  <c r="P3483" i="5" s="1"/>
  <c r="N3484" i="5"/>
  <c r="P3484" i="5" s="1"/>
  <c r="N3485" i="5"/>
  <c r="P3485" i="5" s="1"/>
  <c r="N3486" i="5"/>
  <c r="P3486" i="5" s="1"/>
  <c r="N3487" i="5"/>
  <c r="P3487" i="5" s="1"/>
  <c r="N3488" i="5"/>
  <c r="P3488" i="5" s="1"/>
  <c r="N3489" i="5"/>
  <c r="P3489" i="5" s="1"/>
  <c r="N3490" i="5"/>
  <c r="P3490" i="5" s="1"/>
  <c r="N3491" i="5"/>
  <c r="P3491" i="5" s="1"/>
  <c r="N3492" i="5"/>
  <c r="P3492" i="5" s="1"/>
  <c r="N3493" i="5"/>
  <c r="P3493" i="5" s="1"/>
  <c r="N3494" i="5"/>
  <c r="P3494" i="5" s="1"/>
  <c r="N3495" i="5"/>
  <c r="P3495" i="5" s="1"/>
  <c r="N3496" i="5"/>
  <c r="P3496" i="5" s="1"/>
  <c r="N3497" i="5"/>
  <c r="P3497" i="5" s="1"/>
  <c r="N3498" i="5"/>
  <c r="P3498" i="5" s="1"/>
  <c r="N3499" i="5"/>
  <c r="P3499" i="5" s="1"/>
  <c r="N3500" i="5"/>
  <c r="P3500" i="5" s="1"/>
  <c r="N3501" i="5"/>
  <c r="P3501" i="5" s="1"/>
  <c r="N3502" i="5"/>
  <c r="P3502" i="5" s="1"/>
  <c r="N3503" i="5"/>
  <c r="P3503" i="5" s="1"/>
  <c r="N3504" i="5"/>
  <c r="P3504" i="5" s="1"/>
  <c r="N3505" i="5"/>
  <c r="P3505" i="5" s="1"/>
  <c r="N3506" i="5"/>
  <c r="P3506" i="5" s="1"/>
  <c r="N3507" i="5"/>
  <c r="P3507" i="5" s="1"/>
  <c r="N3508" i="5"/>
  <c r="P3508" i="5" s="1"/>
  <c r="N3509" i="5"/>
  <c r="P3509" i="5" s="1"/>
  <c r="N3510" i="5"/>
  <c r="P3510" i="5" s="1"/>
  <c r="N3511" i="5"/>
  <c r="P3511" i="5" s="1"/>
  <c r="N3512" i="5"/>
  <c r="P3512" i="5" s="1"/>
  <c r="N3513" i="5"/>
  <c r="P3513" i="5" s="1"/>
  <c r="N3514" i="5"/>
  <c r="P3514" i="5" s="1"/>
  <c r="N3515" i="5"/>
  <c r="P3515" i="5" s="1"/>
  <c r="N3516" i="5"/>
  <c r="P3516" i="5" s="1"/>
  <c r="N3517" i="5"/>
  <c r="P3517" i="5" s="1"/>
  <c r="N3518" i="5"/>
  <c r="P3518" i="5" s="1"/>
  <c r="N3519" i="5"/>
  <c r="P3519" i="5" s="1"/>
  <c r="N3520" i="5"/>
  <c r="P3520" i="5" s="1"/>
  <c r="N3521" i="5"/>
  <c r="P3521" i="5" s="1"/>
  <c r="N3522" i="5"/>
  <c r="P3522" i="5" s="1"/>
  <c r="N3523" i="5"/>
  <c r="P3523" i="5" s="1"/>
  <c r="N3524" i="5"/>
  <c r="P3524" i="5" s="1"/>
  <c r="N3525" i="5"/>
  <c r="P3525" i="5" s="1"/>
  <c r="N3526" i="5"/>
  <c r="P3526" i="5" s="1"/>
  <c r="N3527" i="5"/>
  <c r="P3527" i="5" s="1"/>
  <c r="N3528" i="5"/>
  <c r="P3528" i="5" s="1"/>
  <c r="N3529" i="5"/>
  <c r="P3529" i="5" s="1"/>
  <c r="N3530" i="5"/>
  <c r="P3530" i="5" s="1"/>
  <c r="N3531" i="5"/>
  <c r="P3531" i="5" s="1"/>
  <c r="N3532" i="5"/>
  <c r="P3532" i="5" s="1"/>
  <c r="N3533" i="5"/>
  <c r="P3533" i="5" s="1"/>
  <c r="N3534" i="5"/>
  <c r="P3534" i="5" s="1"/>
  <c r="N3535" i="5"/>
  <c r="P3535" i="5" s="1"/>
  <c r="N3536" i="5"/>
  <c r="P3536" i="5" s="1"/>
  <c r="N3537" i="5"/>
  <c r="P3537" i="5" s="1"/>
  <c r="N3538" i="5"/>
  <c r="P3538" i="5" s="1"/>
  <c r="N3539" i="5"/>
  <c r="P3539" i="5" s="1"/>
  <c r="N3540" i="5"/>
  <c r="P3540" i="5" s="1"/>
  <c r="N3541" i="5"/>
  <c r="P3541" i="5" s="1"/>
  <c r="N3542" i="5"/>
  <c r="P3542" i="5" s="1"/>
  <c r="N3543" i="5"/>
  <c r="P3543" i="5" s="1"/>
  <c r="N3544" i="5"/>
  <c r="P3544" i="5" s="1"/>
  <c r="N3545" i="5"/>
  <c r="P3545" i="5" s="1"/>
  <c r="N3546" i="5"/>
  <c r="P3546" i="5" s="1"/>
  <c r="N3547" i="5"/>
  <c r="P3547" i="5" s="1"/>
  <c r="N3548" i="5"/>
  <c r="P3548" i="5" s="1"/>
  <c r="N3549" i="5"/>
  <c r="P3549" i="5" s="1"/>
  <c r="N3550" i="5"/>
  <c r="P3550" i="5" s="1"/>
  <c r="N3551" i="5"/>
  <c r="P3551" i="5" s="1"/>
  <c r="N3552" i="5"/>
  <c r="P3552" i="5" s="1"/>
  <c r="N3553" i="5"/>
  <c r="P3553" i="5" s="1"/>
  <c r="N3554" i="5"/>
  <c r="P3554" i="5" s="1"/>
  <c r="N3555" i="5"/>
  <c r="P3555" i="5" s="1"/>
  <c r="N3556" i="5"/>
  <c r="P3556" i="5" s="1"/>
  <c r="N3557" i="5"/>
  <c r="P3557" i="5" s="1"/>
  <c r="N3558" i="5"/>
  <c r="P3558" i="5" s="1"/>
  <c r="N3559" i="5"/>
  <c r="P3559" i="5" s="1"/>
  <c r="N3560" i="5"/>
  <c r="P3560" i="5" s="1"/>
  <c r="N3561" i="5"/>
  <c r="P3561" i="5" s="1"/>
  <c r="N3562" i="5"/>
  <c r="P3562" i="5" s="1"/>
  <c r="N3563" i="5"/>
  <c r="P3563" i="5" s="1"/>
  <c r="N3564" i="5"/>
  <c r="P3564" i="5" s="1"/>
  <c r="N3565" i="5"/>
  <c r="P3565" i="5" s="1"/>
  <c r="N3566" i="5"/>
  <c r="P3566" i="5" s="1"/>
  <c r="N3567" i="5"/>
  <c r="P3567" i="5" s="1"/>
  <c r="N3568" i="5"/>
  <c r="P3568" i="5" s="1"/>
  <c r="N3569" i="5"/>
  <c r="P3569" i="5" s="1"/>
  <c r="N3570" i="5"/>
  <c r="P3570" i="5" s="1"/>
  <c r="N3571" i="5"/>
  <c r="P3571" i="5" s="1"/>
  <c r="N3572" i="5"/>
  <c r="P3572" i="5" s="1"/>
  <c r="N3573" i="5"/>
  <c r="P3573" i="5" s="1"/>
  <c r="N3574" i="5"/>
  <c r="P3574" i="5" s="1"/>
  <c r="N3575" i="5"/>
  <c r="P3575" i="5" s="1"/>
  <c r="N3576" i="5"/>
  <c r="P3576" i="5" s="1"/>
  <c r="N3577" i="5"/>
  <c r="P3577" i="5" s="1"/>
  <c r="N3578" i="5"/>
  <c r="P3578" i="5" s="1"/>
  <c r="N3579" i="5"/>
  <c r="P3579" i="5" s="1"/>
  <c r="N3580" i="5"/>
  <c r="P3580" i="5" s="1"/>
  <c r="N3581" i="5"/>
  <c r="P3581" i="5" s="1"/>
  <c r="N3582" i="5"/>
  <c r="P3582" i="5" s="1"/>
  <c r="N3583" i="5"/>
  <c r="P3583" i="5" s="1"/>
  <c r="N3584" i="5"/>
  <c r="P3584" i="5" s="1"/>
  <c r="N3585" i="5"/>
  <c r="P3585" i="5" s="1"/>
  <c r="N3586" i="5"/>
  <c r="P3586" i="5" s="1"/>
  <c r="N3587" i="5"/>
  <c r="P3587" i="5" s="1"/>
  <c r="N3588" i="5"/>
  <c r="P3588" i="5" s="1"/>
  <c r="N3589" i="5"/>
  <c r="P3589" i="5" s="1"/>
  <c r="N3590" i="5"/>
  <c r="P3590" i="5" s="1"/>
  <c r="N3591" i="5"/>
  <c r="P3591" i="5" s="1"/>
  <c r="N3592" i="5"/>
  <c r="P3592" i="5" s="1"/>
  <c r="N3593" i="5"/>
  <c r="P3593" i="5" s="1"/>
  <c r="N3594" i="5"/>
  <c r="P3594" i="5" s="1"/>
  <c r="N3595" i="5"/>
  <c r="P3595" i="5" s="1"/>
  <c r="N3596" i="5"/>
  <c r="P3596" i="5" s="1"/>
  <c r="N3597" i="5"/>
  <c r="P3597" i="5" s="1"/>
  <c r="N3598" i="5"/>
  <c r="P3598" i="5" s="1"/>
  <c r="N3599" i="5"/>
  <c r="P3599" i="5" s="1"/>
  <c r="N3600" i="5"/>
  <c r="P3600" i="5" s="1"/>
  <c r="N3601" i="5"/>
  <c r="P3601" i="5" s="1"/>
  <c r="N3602" i="5"/>
  <c r="P3602" i="5" s="1"/>
  <c r="N3603" i="5"/>
  <c r="P3603" i="5" s="1"/>
  <c r="N3604" i="5"/>
  <c r="P3604" i="5" s="1"/>
  <c r="N3605" i="5"/>
  <c r="P3605" i="5" s="1"/>
  <c r="N3606" i="5"/>
  <c r="P3606" i="5" s="1"/>
  <c r="N3607" i="5"/>
  <c r="P3607" i="5" s="1"/>
  <c r="N3608" i="5"/>
  <c r="P3608" i="5" s="1"/>
  <c r="N3609" i="5"/>
  <c r="P3609" i="5" s="1"/>
  <c r="N3610" i="5"/>
  <c r="P3610" i="5" s="1"/>
  <c r="N3611" i="5"/>
  <c r="P3611" i="5" s="1"/>
  <c r="N3612" i="5"/>
  <c r="P3612" i="5" s="1"/>
  <c r="N3613" i="5"/>
  <c r="P3613" i="5" s="1"/>
  <c r="N3614" i="5"/>
  <c r="P3614" i="5" s="1"/>
  <c r="N3615" i="5"/>
  <c r="P3615" i="5" s="1"/>
  <c r="N3616" i="5"/>
  <c r="P3616" i="5" s="1"/>
  <c r="N3617" i="5"/>
  <c r="P3617" i="5" s="1"/>
  <c r="N3618" i="5"/>
  <c r="P3618" i="5" s="1"/>
  <c r="N3619" i="5"/>
  <c r="P3619" i="5" s="1"/>
  <c r="N3620" i="5"/>
  <c r="P3620" i="5" s="1"/>
  <c r="N3621" i="5"/>
  <c r="P3621" i="5" s="1"/>
  <c r="N3622" i="5"/>
  <c r="P3622" i="5" s="1"/>
  <c r="N3623" i="5"/>
  <c r="P3623" i="5" s="1"/>
  <c r="N3624" i="5"/>
  <c r="P3624" i="5" s="1"/>
  <c r="N3625" i="5"/>
  <c r="P3625" i="5" s="1"/>
  <c r="N3626" i="5"/>
  <c r="P3626" i="5" s="1"/>
  <c r="N3627" i="5"/>
  <c r="P3627" i="5" s="1"/>
  <c r="N3628" i="5"/>
  <c r="P3628" i="5" s="1"/>
  <c r="N3629" i="5"/>
  <c r="P3629" i="5" s="1"/>
  <c r="N3630" i="5"/>
  <c r="P3630" i="5" s="1"/>
  <c r="N3631" i="5"/>
  <c r="P3631" i="5" s="1"/>
  <c r="N3632" i="5"/>
  <c r="P3632" i="5" s="1"/>
  <c r="N3633" i="5"/>
  <c r="P3633" i="5" s="1"/>
  <c r="N3634" i="5"/>
  <c r="P3634" i="5" s="1"/>
  <c r="N3635" i="5"/>
  <c r="P3635" i="5" s="1"/>
  <c r="N3636" i="5"/>
  <c r="P3636" i="5" s="1"/>
  <c r="N3637" i="5"/>
  <c r="P3637" i="5" s="1"/>
  <c r="N3638" i="5"/>
  <c r="P3638" i="5" s="1"/>
  <c r="N3639" i="5"/>
  <c r="P3639" i="5" s="1"/>
  <c r="N3640" i="5"/>
  <c r="P3640" i="5" s="1"/>
  <c r="N3641" i="5"/>
  <c r="P3641" i="5" s="1"/>
  <c r="N3642" i="5"/>
  <c r="P3642" i="5" s="1"/>
  <c r="N3643" i="5"/>
  <c r="P3643" i="5" s="1"/>
  <c r="N3644" i="5"/>
  <c r="P3644" i="5" s="1"/>
  <c r="N3645" i="5"/>
  <c r="P3645" i="5" s="1"/>
  <c r="N3646" i="5"/>
  <c r="P3646" i="5" s="1"/>
  <c r="N3647" i="5"/>
  <c r="P3647" i="5" s="1"/>
  <c r="N3648" i="5"/>
  <c r="P3648" i="5" s="1"/>
  <c r="N3649" i="5"/>
  <c r="P3649" i="5" s="1"/>
  <c r="N3650" i="5"/>
  <c r="P3650" i="5" s="1"/>
  <c r="N3651" i="5"/>
  <c r="P3651" i="5" s="1"/>
  <c r="N3652" i="5"/>
  <c r="P3652" i="5" s="1"/>
  <c r="N3653" i="5"/>
  <c r="P3653" i="5" s="1"/>
  <c r="N3654" i="5"/>
  <c r="P3654" i="5" s="1"/>
  <c r="N3655" i="5"/>
  <c r="P3655" i="5" s="1"/>
  <c r="N3656" i="5"/>
  <c r="P3656" i="5" s="1"/>
  <c r="N3657" i="5"/>
  <c r="P3657" i="5" s="1"/>
  <c r="N3658" i="5"/>
  <c r="P3658" i="5" s="1"/>
  <c r="N3659" i="5"/>
  <c r="P3659" i="5" s="1"/>
  <c r="N3660" i="5"/>
  <c r="P3660" i="5" s="1"/>
  <c r="N3661" i="5"/>
  <c r="P3661" i="5" s="1"/>
  <c r="N3662" i="5"/>
  <c r="P3662" i="5" s="1"/>
  <c r="N3663" i="5"/>
  <c r="P3663" i="5" s="1"/>
  <c r="N3664" i="5"/>
  <c r="P3664" i="5" s="1"/>
  <c r="N3665" i="5"/>
  <c r="P3665" i="5" s="1"/>
  <c r="N3666" i="5"/>
  <c r="P3666" i="5" s="1"/>
  <c r="N3667" i="5"/>
  <c r="P3667" i="5" s="1"/>
  <c r="N3668" i="5"/>
  <c r="P3668" i="5" s="1"/>
  <c r="N3669" i="5"/>
  <c r="P3669" i="5" s="1"/>
  <c r="N3670" i="5"/>
  <c r="P3670" i="5" s="1"/>
  <c r="N3671" i="5"/>
  <c r="P3671" i="5" s="1"/>
  <c r="N3672" i="5"/>
  <c r="P3672" i="5" s="1"/>
  <c r="N3673" i="5"/>
  <c r="P3673" i="5" s="1"/>
  <c r="N3674" i="5"/>
  <c r="P3674" i="5" s="1"/>
  <c r="N3675" i="5"/>
  <c r="P3675" i="5" s="1"/>
  <c r="N3676" i="5"/>
  <c r="P3676" i="5" s="1"/>
  <c r="N3677" i="5"/>
  <c r="P3677" i="5" s="1"/>
  <c r="N3678" i="5"/>
  <c r="P3678" i="5" s="1"/>
  <c r="N3679" i="5"/>
  <c r="P3679" i="5" s="1"/>
  <c r="N3680" i="5"/>
  <c r="P3680" i="5" s="1"/>
  <c r="N3681" i="5"/>
  <c r="P3681" i="5" s="1"/>
  <c r="N3682" i="5"/>
  <c r="P3682" i="5" s="1"/>
  <c r="N3683" i="5"/>
  <c r="P3683" i="5" s="1"/>
  <c r="N3684" i="5"/>
  <c r="P3684" i="5" s="1"/>
  <c r="N3685" i="5"/>
  <c r="P3685" i="5" s="1"/>
  <c r="N3686" i="5"/>
  <c r="P3686" i="5" s="1"/>
  <c r="N3687" i="5"/>
  <c r="P3687" i="5" s="1"/>
  <c r="N3688" i="5"/>
  <c r="P3688" i="5" s="1"/>
  <c r="N3689" i="5"/>
  <c r="P3689" i="5" s="1"/>
  <c r="N3690" i="5"/>
  <c r="P3690" i="5" s="1"/>
  <c r="N3691" i="5"/>
  <c r="P3691" i="5" s="1"/>
  <c r="N3692" i="5"/>
  <c r="P3692" i="5" s="1"/>
  <c r="N3693" i="5"/>
  <c r="P3693" i="5" s="1"/>
  <c r="N3694" i="5"/>
  <c r="P3694" i="5" s="1"/>
  <c r="N3695" i="5"/>
  <c r="P3695" i="5" s="1"/>
  <c r="N3696" i="5"/>
  <c r="P3696" i="5" s="1"/>
  <c r="N3697" i="5"/>
  <c r="P3697" i="5" s="1"/>
  <c r="N3698" i="5"/>
  <c r="P3698" i="5" s="1"/>
  <c r="N3699" i="5"/>
  <c r="P3699" i="5" s="1"/>
  <c r="N3700" i="5"/>
  <c r="P3700" i="5" s="1"/>
  <c r="N3701" i="5"/>
  <c r="P3701" i="5" s="1"/>
  <c r="N3702" i="5"/>
  <c r="P3702" i="5" s="1"/>
  <c r="N3703" i="5"/>
  <c r="P3703" i="5" s="1"/>
  <c r="N3704" i="5"/>
  <c r="P3704" i="5" s="1"/>
  <c r="N3705" i="5"/>
  <c r="P3705" i="5" s="1"/>
  <c r="N3706" i="5"/>
  <c r="P3706" i="5" s="1"/>
  <c r="N3707" i="5"/>
  <c r="P3707" i="5" s="1"/>
  <c r="N3708" i="5"/>
  <c r="P3708" i="5" s="1"/>
  <c r="N3709" i="5"/>
  <c r="P3709" i="5" s="1"/>
  <c r="N3710" i="5"/>
  <c r="P3710" i="5" s="1"/>
  <c r="N3711" i="5"/>
  <c r="P3711" i="5" s="1"/>
  <c r="N3712" i="5"/>
  <c r="P3712" i="5" s="1"/>
  <c r="N3713" i="5"/>
  <c r="P3713" i="5" s="1"/>
  <c r="N3714" i="5"/>
  <c r="P3714" i="5" s="1"/>
  <c r="N3715" i="5"/>
  <c r="P3715" i="5" s="1"/>
  <c r="N3716" i="5"/>
  <c r="P3716" i="5" s="1"/>
  <c r="N3717" i="5"/>
  <c r="P3717" i="5" s="1"/>
  <c r="N3718" i="5"/>
  <c r="P3718" i="5" s="1"/>
  <c r="N3719" i="5"/>
  <c r="P3719" i="5" s="1"/>
  <c r="N3720" i="5"/>
  <c r="P3720" i="5" s="1"/>
  <c r="N3721" i="5"/>
  <c r="P3721" i="5" s="1"/>
  <c r="N3722" i="5"/>
  <c r="P3722" i="5" s="1"/>
  <c r="N3723" i="5"/>
  <c r="P3723" i="5" s="1"/>
  <c r="N3724" i="5"/>
  <c r="P3724" i="5" s="1"/>
  <c r="N3725" i="5"/>
  <c r="P3725" i="5" s="1"/>
  <c r="N3726" i="5"/>
  <c r="P3726" i="5" s="1"/>
  <c r="N3727" i="5"/>
  <c r="P3727" i="5" s="1"/>
  <c r="N3728" i="5"/>
  <c r="P3728" i="5" s="1"/>
  <c r="N3729" i="5"/>
  <c r="P3729" i="5" s="1"/>
  <c r="N3730" i="5"/>
  <c r="P3730" i="5" s="1"/>
  <c r="N3731" i="5"/>
  <c r="P3731" i="5" s="1"/>
  <c r="N3732" i="5"/>
  <c r="P3732" i="5" s="1"/>
  <c r="N3733" i="5"/>
  <c r="P3733" i="5" s="1"/>
  <c r="N3734" i="5"/>
  <c r="P3734" i="5" s="1"/>
  <c r="N3735" i="5"/>
  <c r="P3735" i="5" s="1"/>
  <c r="N3736" i="5"/>
  <c r="P3736" i="5" s="1"/>
  <c r="N3737" i="5"/>
  <c r="P3737" i="5" s="1"/>
  <c r="N3738" i="5"/>
  <c r="P3738" i="5" s="1"/>
  <c r="N3739" i="5"/>
  <c r="P3739" i="5" s="1"/>
  <c r="N3740" i="5"/>
  <c r="P3740" i="5" s="1"/>
  <c r="N3741" i="5"/>
  <c r="P3741" i="5" s="1"/>
  <c r="N3742" i="5"/>
  <c r="P3742" i="5" s="1"/>
  <c r="N3743" i="5"/>
  <c r="P3743" i="5" s="1"/>
  <c r="N3744" i="5"/>
  <c r="P3744" i="5" s="1"/>
  <c r="N3745" i="5"/>
  <c r="P3745" i="5" s="1"/>
  <c r="N3746" i="5"/>
  <c r="P3746" i="5" s="1"/>
  <c r="N3747" i="5"/>
  <c r="P3747" i="5" s="1"/>
  <c r="N3748" i="5"/>
  <c r="P3748" i="5" s="1"/>
  <c r="N3749" i="5"/>
  <c r="P3749" i="5" s="1"/>
  <c r="N3750" i="5"/>
  <c r="P3750" i="5" s="1"/>
  <c r="N3751" i="5"/>
  <c r="P3751" i="5" s="1"/>
  <c r="N3752" i="5"/>
  <c r="P3752" i="5" s="1"/>
  <c r="N3753" i="5"/>
  <c r="P3753" i="5" s="1"/>
  <c r="N3754" i="5"/>
  <c r="P3754" i="5" s="1"/>
  <c r="N3755" i="5"/>
  <c r="P3755" i="5" s="1"/>
  <c r="N3756" i="5"/>
  <c r="P3756" i="5" s="1"/>
  <c r="N3757" i="5"/>
  <c r="P3757" i="5" s="1"/>
  <c r="N3758" i="5"/>
  <c r="P3758" i="5" s="1"/>
  <c r="N3759" i="5"/>
  <c r="P3759" i="5" s="1"/>
  <c r="N3760" i="5"/>
  <c r="P3760" i="5" s="1"/>
  <c r="N3761" i="5"/>
  <c r="P3761" i="5" s="1"/>
  <c r="N3762" i="5"/>
  <c r="P3762" i="5" s="1"/>
  <c r="N3763" i="5"/>
  <c r="P3763" i="5" s="1"/>
  <c r="N3764" i="5"/>
  <c r="P3764" i="5" s="1"/>
  <c r="N3765" i="5"/>
  <c r="P3765" i="5" s="1"/>
  <c r="N3766" i="5"/>
  <c r="P3766" i="5" s="1"/>
  <c r="N3767" i="5"/>
  <c r="P3767" i="5" s="1"/>
  <c r="N3768" i="5"/>
  <c r="P3768" i="5" s="1"/>
  <c r="N3769" i="5"/>
  <c r="P3769" i="5" s="1"/>
  <c r="N3770" i="5"/>
  <c r="P3770" i="5" s="1"/>
  <c r="N3771" i="5"/>
  <c r="P3771" i="5" s="1"/>
  <c r="N3772" i="5"/>
  <c r="P3772" i="5" s="1"/>
  <c r="N3773" i="5"/>
  <c r="P3773" i="5" s="1"/>
  <c r="N3774" i="5"/>
  <c r="P3774" i="5" s="1"/>
  <c r="N3775" i="5"/>
  <c r="P3775" i="5" s="1"/>
  <c r="N3776" i="5"/>
  <c r="P3776" i="5" s="1"/>
  <c r="N3777" i="5"/>
  <c r="P3777" i="5" s="1"/>
  <c r="N3778" i="5"/>
  <c r="P3778" i="5" s="1"/>
  <c r="N3779" i="5"/>
  <c r="P3779" i="5" s="1"/>
  <c r="N3780" i="5"/>
  <c r="P3780" i="5" s="1"/>
  <c r="N3781" i="5"/>
  <c r="P3781" i="5" s="1"/>
  <c r="N3782" i="5"/>
  <c r="P3782" i="5" s="1"/>
  <c r="N3783" i="5"/>
  <c r="P3783" i="5" s="1"/>
  <c r="N3784" i="5"/>
  <c r="P3784" i="5" s="1"/>
  <c r="N3785" i="5"/>
  <c r="P3785" i="5" s="1"/>
  <c r="N3786" i="5"/>
  <c r="P3786" i="5" s="1"/>
  <c r="N3787" i="5"/>
  <c r="P3787" i="5" s="1"/>
  <c r="N3788" i="5"/>
  <c r="P3788" i="5" s="1"/>
  <c r="N3789" i="5"/>
  <c r="P3789" i="5" s="1"/>
  <c r="N3790" i="5"/>
  <c r="P3790" i="5" s="1"/>
  <c r="N3791" i="5"/>
  <c r="P3791" i="5" s="1"/>
  <c r="N3792" i="5"/>
  <c r="P3792" i="5" s="1"/>
  <c r="N3793" i="5"/>
  <c r="P3793" i="5" s="1"/>
  <c r="N3794" i="5"/>
  <c r="P3794" i="5" s="1"/>
  <c r="N3795" i="5"/>
  <c r="P3795" i="5" s="1"/>
  <c r="N3796" i="5"/>
  <c r="P3796" i="5" s="1"/>
  <c r="N3797" i="5"/>
  <c r="P3797" i="5" s="1"/>
  <c r="N3798" i="5"/>
  <c r="P3798" i="5" s="1"/>
  <c r="N3799" i="5"/>
  <c r="P3799" i="5" s="1"/>
  <c r="N3800" i="5"/>
  <c r="P3800" i="5" s="1"/>
  <c r="N3801" i="5"/>
  <c r="P3801" i="5" s="1"/>
  <c r="N3802" i="5"/>
  <c r="P3802" i="5" s="1"/>
  <c r="N3803" i="5"/>
  <c r="P3803" i="5" s="1"/>
  <c r="N3804" i="5"/>
  <c r="P3804" i="5" s="1"/>
  <c r="N3805" i="5"/>
  <c r="P3805" i="5" s="1"/>
  <c r="N3806" i="5"/>
  <c r="P3806" i="5" s="1"/>
  <c r="N3807" i="5"/>
  <c r="P3807" i="5" s="1"/>
  <c r="N3808" i="5"/>
  <c r="P3808" i="5" s="1"/>
  <c r="N3809" i="5"/>
  <c r="P3809" i="5" s="1"/>
  <c r="N3810" i="5"/>
  <c r="P3810" i="5" s="1"/>
  <c r="N3811" i="5"/>
  <c r="P3811" i="5" s="1"/>
  <c r="N3812" i="5"/>
  <c r="P3812" i="5" s="1"/>
  <c r="N3813" i="5"/>
  <c r="P3813" i="5" s="1"/>
  <c r="N3814" i="5"/>
  <c r="P3814" i="5" s="1"/>
  <c r="N3815" i="5"/>
  <c r="P3815" i="5" s="1"/>
  <c r="N3816" i="5"/>
  <c r="P3816" i="5" s="1"/>
  <c r="N3817" i="5"/>
  <c r="P3817" i="5" s="1"/>
  <c r="N3818" i="5"/>
  <c r="P3818" i="5" s="1"/>
  <c r="N3819" i="5"/>
  <c r="P3819" i="5" s="1"/>
  <c r="N3820" i="5"/>
  <c r="P3820" i="5" s="1"/>
  <c r="N3821" i="5"/>
  <c r="P3821" i="5" s="1"/>
  <c r="N3822" i="5"/>
  <c r="P3822" i="5" s="1"/>
  <c r="N3823" i="5"/>
  <c r="P3823" i="5" s="1"/>
  <c r="N3824" i="5"/>
  <c r="P3824" i="5" s="1"/>
  <c r="N3825" i="5"/>
  <c r="P3825" i="5" s="1"/>
  <c r="N3826" i="5"/>
  <c r="P3826" i="5" s="1"/>
  <c r="N3827" i="5"/>
  <c r="P3827" i="5" s="1"/>
  <c r="N3828" i="5"/>
  <c r="P3828" i="5" s="1"/>
  <c r="N3829" i="5"/>
  <c r="P3829" i="5" s="1"/>
  <c r="N3830" i="5"/>
  <c r="P3830" i="5" s="1"/>
  <c r="N3831" i="5"/>
  <c r="P3831" i="5" s="1"/>
  <c r="N3832" i="5"/>
  <c r="P3832" i="5" s="1"/>
  <c r="N3833" i="5"/>
  <c r="P3833" i="5" s="1"/>
  <c r="N3834" i="5"/>
  <c r="P3834" i="5" s="1"/>
  <c r="N3835" i="5"/>
  <c r="P3835" i="5" s="1"/>
  <c r="N3836" i="5"/>
  <c r="P3836" i="5" s="1"/>
  <c r="N3837" i="5"/>
  <c r="P3837" i="5" s="1"/>
  <c r="N3838" i="5"/>
  <c r="P3838" i="5" s="1"/>
  <c r="N3839" i="5"/>
  <c r="P3839" i="5" s="1"/>
  <c r="N3840" i="5"/>
  <c r="P3840" i="5" s="1"/>
  <c r="N3841" i="5"/>
  <c r="P3841" i="5" s="1"/>
  <c r="N3842" i="5"/>
  <c r="P3842" i="5" s="1"/>
  <c r="N3843" i="5"/>
  <c r="P3843" i="5" s="1"/>
  <c r="N3844" i="5"/>
  <c r="P3844" i="5" s="1"/>
  <c r="N3845" i="5"/>
  <c r="P3845" i="5" s="1"/>
  <c r="N3846" i="5"/>
  <c r="P3846" i="5" s="1"/>
  <c r="N3847" i="5"/>
  <c r="P3847" i="5" s="1"/>
  <c r="N3848" i="5"/>
  <c r="P3848" i="5" s="1"/>
  <c r="N3849" i="5"/>
  <c r="P3849" i="5" s="1"/>
  <c r="N3850" i="5"/>
  <c r="P3850" i="5" s="1"/>
  <c r="N3851" i="5"/>
  <c r="P3851" i="5" s="1"/>
  <c r="N3852" i="5"/>
  <c r="P3852" i="5" s="1"/>
  <c r="N3853" i="5"/>
  <c r="P3853" i="5" s="1"/>
  <c r="N3854" i="5"/>
  <c r="P3854" i="5" s="1"/>
  <c r="N3855" i="5"/>
  <c r="P3855" i="5" s="1"/>
  <c r="N3856" i="5"/>
  <c r="P3856" i="5" s="1"/>
  <c r="N3857" i="5"/>
  <c r="P3857" i="5" s="1"/>
  <c r="N3858" i="5"/>
  <c r="P3858" i="5" s="1"/>
  <c r="N3859" i="5"/>
  <c r="P3859" i="5" s="1"/>
  <c r="N3860" i="5"/>
  <c r="P3860" i="5" s="1"/>
  <c r="N3861" i="5"/>
  <c r="P3861" i="5" s="1"/>
  <c r="N3862" i="5"/>
  <c r="P3862" i="5" s="1"/>
  <c r="N3863" i="5"/>
  <c r="P3863" i="5" s="1"/>
  <c r="N3864" i="5"/>
  <c r="P3864" i="5" s="1"/>
  <c r="N3865" i="5"/>
  <c r="P3865" i="5" s="1"/>
  <c r="N3866" i="5"/>
  <c r="P3866" i="5" s="1"/>
  <c r="N3867" i="5"/>
  <c r="P3867" i="5" s="1"/>
  <c r="N3868" i="5"/>
  <c r="P3868" i="5" s="1"/>
  <c r="N3869" i="5"/>
  <c r="P3869" i="5" s="1"/>
  <c r="N3870" i="5"/>
  <c r="P3870" i="5" s="1"/>
  <c r="N3871" i="5"/>
  <c r="P3871" i="5" s="1"/>
  <c r="N3872" i="5"/>
  <c r="P3872" i="5" s="1"/>
  <c r="N3873" i="5"/>
  <c r="P3873" i="5" s="1"/>
  <c r="N3874" i="5"/>
  <c r="P3874" i="5" s="1"/>
  <c r="N3875" i="5"/>
  <c r="P3875" i="5" s="1"/>
  <c r="N3876" i="5"/>
  <c r="P3876" i="5" s="1"/>
  <c r="N3877" i="5"/>
  <c r="P3877" i="5" s="1"/>
  <c r="N3878" i="5"/>
  <c r="P3878" i="5" s="1"/>
  <c r="N3879" i="5"/>
  <c r="P3879" i="5" s="1"/>
  <c r="N3880" i="5"/>
  <c r="P3880" i="5" s="1"/>
  <c r="N3881" i="5"/>
  <c r="P3881" i="5" s="1"/>
  <c r="N3882" i="5"/>
  <c r="P3882" i="5" s="1"/>
  <c r="N3883" i="5"/>
  <c r="P3883" i="5" s="1"/>
  <c r="N3884" i="5"/>
  <c r="P3884" i="5" s="1"/>
  <c r="N3885" i="5"/>
  <c r="P3885" i="5" s="1"/>
  <c r="N3886" i="5"/>
  <c r="P3886" i="5" s="1"/>
  <c r="N3887" i="5"/>
  <c r="P3887" i="5" s="1"/>
  <c r="N3888" i="5"/>
  <c r="P3888" i="5" s="1"/>
  <c r="N3889" i="5"/>
  <c r="P3889" i="5" s="1"/>
  <c r="N3890" i="5"/>
  <c r="P3890" i="5" s="1"/>
  <c r="N3891" i="5"/>
  <c r="P3891" i="5" s="1"/>
  <c r="N3892" i="5"/>
  <c r="P3892" i="5" s="1"/>
  <c r="N3893" i="5"/>
  <c r="P3893" i="5" s="1"/>
  <c r="N3894" i="5"/>
  <c r="P3894" i="5" s="1"/>
  <c r="N3895" i="5"/>
  <c r="P3895" i="5" s="1"/>
  <c r="N3896" i="5"/>
  <c r="P3896" i="5" s="1"/>
  <c r="N3897" i="5"/>
  <c r="P3897" i="5" s="1"/>
  <c r="N3898" i="5"/>
  <c r="P3898" i="5" s="1"/>
  <c r="N3899" i="5"/>
  <c r="P3899" i="5" s="1"/>
  <c r="N3900" i="5"/>
  <c r="P3900" i="5" s="1"/>
  <c r="N3901" i="5"/>
  <c r="P3901" i="5" s="1"/>
  <c r="N3902" i="5"/>
  <c r="P3902" i="5" s="1"/>
  <c r="N3903" i="5"/>
  <c r="P3903" i="5" s="1"/>
  <c r="N3904" i="5"/>
  <c r="P3904" i="5" s="1"/>
  <c r="N3905" i="5"/>
  <c r="P3905" i="5" s="1"/>
  <c r="N3906" i="5"/>
  <c r="P3906" i="5" s="1"/>
  <c r="N3907" i="5"/>
  <c r="P3907" i="5" s="1"/>
  <c r="N3908" i="5"/>
  <c r="P3908" i="5" s="1"/>
  <c r="N3909" i="5"/>
  <c r="P3909" i="5" s="1"/>
  <c r="N3910" i="5"/>
  <c r="P3910" i="5" s="1"/>
  <c r="N3911" i="5"/>
  <c r="P3911" i="5" s="1"/>
  <c r="N3912" i="5"/>
  <c r="P3912" i="5" s="1"/>
  <c r="N3913" i="5"/>
  <c r="P3913" i="5" s="1"/>
  <c r="N3914" i="5"/>
  <c r="P3914" i="5" s="1"/>
  <c r="N3915" i="5"/>
  <c r="P3915" i="5" s="1"/>
  <c r="N3916" i="5"/>
  <c r="P3916" i="5" s="1"/>
  <c r="N3917" i="5"/>
  <c r="P3917" i="5" s="1"/>
  <c r="N3918" i="5"/>
  <c r="P3918" i="5" s="1"/>
  <c r="N3919" i="5"/>
  <c r="P3919" i="5" s="1"/>
  <c r="N3920" i="5"/>
  <c r="P3920" i="5" s="1"/>
  <c r="N3921" i="5"/>
  <c r="P3921" i="5" s="1"/>
  <c r="N3922" i="5"/>
  <c r="P3922" i="5" s="1"/>
  <c r="N3923" i="5"/>
  <c r="P3923" i="5" s="1"/>
  <c r="N3924" i="5"/>
  <c r="P3924" i="5" s="1"/>
  <c r="N3925" i="5"/>
  <c r="P3925" i="5" s="1"/>
  <c r="N3926" i="5"/>
  <c r="P3926" i="5" s="1"/>
  <c r="N3927" i="5"/>
  <c r="P3927" i="5" s="1"/>
  <c r="N3928" i="5"/>
  <c r="P3928" i="5" s="1"/>
  <c r="N3929" i="5"/>
  <c r="P3929" i="5" s="1"/>
  <c r="N3930" i="5"/>
  <c r="P3930" i="5" s="1"/>
  <c r="N3931" i="5"/>
  <c r="P3931" i="5" s="1"/>
  <c r="N3932" i="5"/>
  <c r="P3932" i="5" s="1"/>
  <c r="N3933" i="5"/>
  <c r="P3933" i="5" s="1"/>
  <c r="N3934" i="5"/>
  <c r="P3934" i="5" s="1"/>
  <c r="N3935" i="5"/>
  <c r="P3935" i="5" s="1"/>
  <c r="N3936" i="5"/>
  <c r="P3936" i="5" s="1"/>
  <c r="N3937" i="5"/>
  <c r="P3937" i="5" s="1"/>
  <c r="N3938" i="5"/>
  <c r="P3938" i="5" s="1"/>
  <c r="N3939" i="5"/>
  <c r="P3939" i="5" s="1"/>
  <c r="N3940" i="5"/>
  <c r="P3940" i="5" s="1"/>
  <c r="N3941" i="5"/>
  <c r="P3941" i="5" s="1"/>
  <c r="N3942" i="5"/>
  <c r="P3942" i="5" s="1"/>
  <c r="N3943" i="5"/>
  <c r="P3943" i="5" s="1"/>
  <c r="N3944" i="5"/>
  <c r="P3944" i="5" s="1"/>
  <c r="N3945" i="5"/>
  <c r="P3945" i="5" s="1"/>
  <c r="N3946" i="5"/>
  <c r="P3946" i="5" s="1"/>
  <c r="N3947" i="5"/>
  <c r="P3947" i="5" s="1"/>
  <c r="N3948" i="5"/>
  <c r="P3948" i="5" s="1"/>
  <c r="N3949" i="5"/>
  <c r="P3949" i="5" s="1"/>
  <c r="N3950" i="5"/>
  <c r="P3950" i="5" s="1"/>
  <c r="N3951" i="5"/>
  <c r="P3951" i="5" s="1"/>
  <c r="N3952" i="5"/>
  <c r="P3952" i="5" s="1"/>
  <c r="N3953" i="5"/>
  <c r="P3953" i="5" s="1"/>
  <c r="N3954" i="5"/>
  <c r="P3954" i="5" s="1"/>
  <c r="N3955" i="5"/>
  <c r="P3955" i="5" s="1"/>
  <c r="N3956" i="5"/>
  <c r="P3956" i="5" s="1"/>
  <c r="N3957" i="5"/>
  <c r="P3957" i="5" s="1"/>
  <c r="N3958" i="5"/>
  <c r="P3958" i="5" s="1"/>
  <c r="N3959" i="5"/>
  <c r="P3959" i="5" s="1"/>
  <c r="N3960" i="5"/>
  <c r="P3960" i="5" s="1"/>
  <c r="N3961" i="5"/>
  <c r="P3961" i="5" s="1"/>
  <c r="N3962" i="5"/>
  <c r="P3962" i="5" s="1"/>
  <c r="N3963" i="5"/>
  <c r="P3963" i="5" s="1"/>
  <c r="N3964" i="5"/>
  <c r="P3964" i="5" s="1"/>
  <c r="N3965" i="5"/>
  <c r="P3965" i="5" s="1"/>
  <c r="N3966" i="5"/>
  <c r="P3966" i="5" s="1"/>
  <c r="N3967" i="5"/>
  <c r="P3967" i="5" s="1"/>
  <c r="N3968" i="5"/>
  <c r="P3968" i="5" s="1"/>
  <c r="N3969" i="5"/>
  <c r="P3969" i="5" s="1"/>
  <c r="N3970" i="5"/>
  <c r="P3970" i="5" s="1"/>
  <c r="N3971" i="5"/>
  <c r="P3971" i="5" s="1"/>
  <c r="N3972" i="5"/>
  <c r="P3972" i="5" s="1"/>
  <c r="N3973" i="5"/>
  <c r="P3973" i="5" s="1"/>
  <c r="N3974" i="5"/>
  <c r="P3974" i="5" s="1"/>
  <c r="N3975" i="5"/>
  <c r="P3975" i="5" s="1"/>
  <c r="N3976" i="5"/>
  <c r="P3976" i="5" s="1"/>
  <c r="N3977" i="5"/>
  <c r="P3977" i="5" s="1"/>
  <c r="N3978" i="5"/>
  <c r="P3978" i="5" s="1"/>
  <c r="N3979" i="5"/>
  <c r="P3979" i="5" s="1"/>
  <c r="N3980" i="5"/>
  <c r="P3980" i="5" s="1"/>
  <c r="N3981" i="5"/>
  <c r="P3981" i="5" s="1"/>
  <c r="N3982" i="5"/>
  <c r="P3982" i="5" s="1"/>
  <c r="N3983" i="5"/>
  <c r="P3983" i="5" s="1"/>
  <c r="N3984" i="5"/>
  <c r="P3984" i="5" s="1"/>
  <c r="N3985" i="5"/>
  <c r="P3985" i="5" s="1"/>
  <c r="N3986" i="5"/>
  <c r="P3986" i="5" s="1"/>
  <c r="N3987" i="5"/>
  <c r="P3987" i="5" s="1"/>
  <c r="N3988" i="5"/>
  <c r="P3988" i="5" s="1"/>
  <c r="N3989" i="5"/>
  <c r="P3989" i="5" s="1"/>
  <c r="N3990" i="5"/>
  <c r="P3990" i="5" s="1"/>
  <c r="N3991" i="5"/>
  <c r="P3991" i="5" s="1"/>
  <c r="N3992" i="5"/>
  <c r="P3992" i="5" s="1"/>
  <c r="N3993" i="5"/>
  <c r="P3993" i="5" s="1"/>
  <c r="N3994" i="5"/>
  <c r="P3994" i="5" s="1"/>
  <c r="N3995" i="5"/>
  <c r="P3995" i="5" s="1"/>
  <c r="N3996" i="5"/>
  <c r="P3996" i="5" s="1"/>
  <c r="N3997" i="5"/>
  <c r="P3997" i="5" s="1"/>
  <c r="N3998" i="5"/>
  <c r="P3998" i="5" s="1"/>
  <c r="N3999" i="5"/>
  <c r="P3999" i="5" s="1"/>
  <c r="N4000" i="5"/>
  <c r="P4000" i="5" s="1"/>
  <c r="N4001" i="5"/>
  <c r="P4001" i="5" s="1"/>
  <c r="N4002" i="5"/>
  <c r="P4002" i="5" s="1"/>
  <c r="N4003" i="5"/>
  <c r="P4003" i="5" s="1"/>
  <c r="N4004" i="5"/>
  <c r="P4004" i="5" s="1"/>
  <c r="N4005" i="5"/>
  <c r="P4005" i="5" s="1"/>
  <c r="N4006" i="5"/>
  <c r="P4006" i="5" s="1"/>
  <c r="N4007" i="5"/>
  <c r="P4007" i="5" s="1"/>
  <c r="N4008" i="5"/>
  <c r="P4008" i="5" s="1"/>
  <c r="N4009" i="5"/>
  <c r="P4009" i="5" s="1"/>
  <c r="N4010" i="5"/>
  <c r="P4010" i="5" s="1"/>
  <c r="N4011" i="5"/>
  <c r="P4011" i="5" s="1"/>
  <c r="N4012" i="5"/>
  <c r="P4012" i="5" s="1"/>
  <c r="N4013" i="5"/>
  <c r="P4013" i="5" s="1"/>
  <c r="N4014" i="5"/>
  <c r="P4014" i="5" s="1"/>
  <c r="N4015" i="5"/>
  <c r="P4015" i="5" s="1"/>
  <c r="N4016" i="5"/>
  <c r="P4016" i="5" s="1"/>
  <c r="N4017" i="5"/>
  <c r="P4017" i="5" s="1"/>
  <c r="N4018" i="5"/>
  <c r="P4018" i="5" s="1"/>
  <c r="N4019" i="5"/>
  <c r="P4019" i="5" s="1"/>
  <c r="N4020" i="5"/>
  <c r="P4020" i="5" s="1"/>
  <c r="N4021" i="5"/>
  <c r="P4021" i="5" s="1"/>
  <c r="N4022" i="5"/>
  <c r="P4022" i="5" s="1"/>
  <c r="N4023" i="5"/>
  <c r="P4023" i="5" s="1"/>
  <c r="N4024" i="5"/>
  <c r="P4024" i="5" s="1"/>
  <c r="N4025" i="5"/>
  <c r="P4025" i="5" s="1"/>
  <c r="N4026" i="5"/>
  <c r="P4026" i="5" s="1"/>
  <c r="N4027" i="5"/>
  <c r="P4027" i="5" s="1"/>
  <c r="N4028" i="5"/>
  <c r="P4028" i="5" s="1"/>
  <c r="N4029" i="5"/>
  <c r="P4029" i="5" s="1"/>
  <c r="N4030" i="5"/>
  <c r="P4030" i="5" s="1"/>
  <c r="N4031" i="5"/>
  <c r="P4031" i="5" s="1"/>
  <c r="N4032" i="5"/>
  <c r="P4032" i="5" s="1"/>
  <c r="N4033" i="5"/>
  <c r="P4033" i="5" s="1"/>
  <c r="N4034" i="5"/>
  <c r="P4034" i="5" s="1"/>
  <c r="N4035" i="5"/>
  <c r="P4035" i="5" s="1"/>
  <c r="N4036" i="5"/>
  <c r="P4036" i="5" s="1"/>
  <c r="N4037" i="5"/>
  <c r="P4037" i="5" s="1"/>
  <c r="N4038" i="5"/>
  <c r="P4038" i="5" s="1"/>
  <c r="N4039" i="5"/>
  <c r="P4039" i="5" s="1"/>
  <c r="N4040" i="5"/>
  <c r="P4040" i="5" s="1"/>
  <c r="N4041" i="5"/>
  <c r="P4041" i="5" s="1"/>
  <c r="N4042" i="5"/>
  <c r="P4042" i="5" s="1"/>
  <c r="N4043" i="5"/>
  <c r="P4043" i="5" s="1"/>
  <c r="N4044" i="5"/>
  <c r="P4044" i="5" s="1"/>
  <c r="N4045" i="5"/>
  <c r="P4045" i="5" s="1"/>
  <c r="N4046" i="5"/>
  <c r="P4046" i="5" s="1"/>
  <c r="N4047" i="5"/>
  <c r="P4047" i="5" s="1"/>
  <c r="N4048" i="5"/>
  <c r="P4048" i="5" s="1"/>
  <c r="N4049" i="5"/>
  <c r="P4049" i="5" s="1"/>
  <c r="N4050" i="5"/>
  <c r="P4050" i="5" s="1"/>
  <c r="N4051" i="5"/>
  <c r="P4051" i="5" s="1"/>
  <c r="N4052" i="5"/>
  <c r="P4052" i="5" s="1"/>
  <c r="N4053" i="5"/>
  <c r="P4053" i="5" s="1"/>
  <c r="N4054" i="5"/>
  <c r="P4054" i="5" s="1"/>
  <c r="N4055" i="5"/>
  <c r="P4055" i="5" s="1"/>
  <c r="N4056" i="5"/>
  <c r="P4056" i="5" s="1"/>
  <c r="N4057" i="5"/>
  <c r="P4057" i="5" s="1"/>
  <c r="N4058" i="5"/>
  <c r="P4058" i="5" s="1"/>
  <c r="N4059" i="5"/>
  <c r="P4059" i="5" s="1"/>
  <c r="N4060" i="5"/>
  <c r="P4060" i="5" s="1"/>
  <c r="N4061" i="5"/>
  <c r="P4061" i="5" s="1"/>
  <c r="N4062" i="5"/>
  <c r="P4062" i="5" s="1"/>
  <c r="N4063" i="5"/>
  <c r="P4063" i="5" s="1"/>
  <c r="N4064" i="5"/>
  <c r="P4064" i="5" s="1"/>
  <c r="N4065" i="5"/>
  <c r="P4065" i="5" s="1"/>
  <c r="N4066" i="5"/>
  <c r="P4066" i="5" s="1"/>
  <c r="N4067" i="5"/>
  <c r="P4067" i="5" s="1"/>
  <c r="N4068" i="5"/>
  <c r="P4068" i="5" s="1"/>
  <c r="N4069" i="5"/>
  <c r="P4069" i="5" s="1"/>
  <c r="N4070" i="5"/>
  <c r="P4070" i="5" s="1"/>
  <c r="N4071" i="5"/>
  <c r="P4071" i="5" s="1"/>
  <c r="N4072" i="5"/>
  <c r="P4072" i="5" s="1"/>
  <c r="N4073" i="5"/>
  <c r="P4073" i="5" s="1"/>
  <c r="N4074" i="5"/>
  <c r="P4074" i="5" s="1"/>
  <c r="N4075" i="5"/>
  <c r="P4075" i="5" s="1"/>
  <c r="N4076" i="5"/>
  <c r="P4076" i="5" s="1"/>
  <c r="N4077" i="5"/>
  <c r="P4077" i="5" s="1"/>
  <c r="N4078" i="5"/>
  <c r="P4078" i="5" s="1"/>
  <c r="N4079" i="5"/>
  <c r="P4079" i="5" s="1"/>
  <c r="N4080" i="5"/>
  <c r="P4080" i="5" s="1"/>
  <c r="N4081" i="5"/>
  <c r="P4081" i="5" s="1"/>
  <c r="N4082" i="5"/>
  <c r="P4082" i="5" s="1"/>
  <c r="N4083" i="5"/>
  <c r="P4083" i="5" s="1"/>
  <c r="N4084" i="5"/>
  <c r="P4084" i="5" s="1"/>
  <c r="N4085" i="5"/>
  <c r="P4085" i="5" s="1"/>
  <c r="N4086" i="5"/>
  <c r="P4086" i="5" s="1"/>
  <c r="N4087" i="5"/>
  <c r="P4087" i="5" s="1"/>
  <c r="N4088" i="5"/>
  <c r="P4088" i="5" s="1"/>
  <c r="N4089" i="5"/>
  <c r="P4089" i="5" s="1"/>
  <c r="N4090" i="5"/>
  <c r="P4090" i="5" s="1"/>
  <c r="N4091" i="5"/>
  <c r="P4091" i="5" s="1"/>
  <c r="N4092" i="5"/>
  <c r="P4092" i="5" s="1"/>
  <c r="N4093" i="5"/>
  <c r="P4093" i="5" s="1"/>
  <c r="N4094" i="5"/>
  <c r="P4094" i="5" s="1"/>
  <c r="N4095" i="5"/>
  <c r="P4095" i="5" s="1"/>
  <c r="N4096" i="5"/>
  <c r="P4096" i="5" s="1"/>
  <c r="N4097" i="5"/>
  <c r="P4097" i="5" s="1"/>
  <c r="N4098" i="5"/>
  <c r="P4098" i="5" s="1"/>
  <c r="N4099" i="5"/>
  <c r="P4099" i="5" s="1"/>
  <c r="N4100" i="5"/>
  <c r="P4100" i="5" s="1"/>
  <c r="N4101" i="5"/>
  <c r="P4101" i="5" s="1"/>
  <c r="N4102" i="5"/>
  <c r="P4102" i="5" s="1"/>
  <c r="N4103" i="5"/>
  <c r="P4103" i="5" s="1"/>
  <c r="N4104" i="5"/>
  <c r="P4104" i="5" s="1"/>
  <c r="N4105" i="5"/>
  <c r="P4105" i="5" s="1"/>
  <c r="N4106" i="5"/>
  <c r="P4106" i="5" s="1"/>
  <c r="N4107" i="5"/>
  <c r="P4107" i="5" s="1"/>
  <c r="N4108" i="5"/>
  <c r="P4108" i="5" s="1"/>
  <c r="N4109" i="5"/>
  <c r="P4109" i="5" s="1"/>
  <c r="N4110" i="5"/>
  <c r="P4110" i="5" s="1"/>
  <c r="N4111" i="5"/>
  <c r="P4111" i="5" s="1"/>
  <c r="N4112" i="5"/>
  <c r="P4112" i="5" s="1"/>
  <c r="N4113" i="5"/>
  <c r="P4113" i="5" s="1"/>
  <c r="N4114" i="5"/>
  <c r="P4114" i="5" s="1"/>
  <c r="N4115" i="5"/>
  <c r="P4115" i="5" s="1"/>
  <c r="N4116" i="5"/>
  <c r="P4116" i="5" s="1"/>
  <c r="N4117" i="5"/>
  <c r="P4117" i="5" s="1"/>
  <c r="N4118" i="5"/>
  <c r="P4118" i="5" s="1"/>
  <c r="N4119" i="5"/>
  <c r="P4119" i="5" s="1"/>
  <c r="N4120" i="5"/>
  <c r="P4120" i="5" s="1"/>
  <c r="N4121" i="5"/>
  <c r="P4121" i="5" s="1"/>
  <c r="N4122" i="5"/>
  <c r="P4122" i="5" s="1"/>
  <c r="N4123" i="5"/>
  <c r="P4123" i="5" s="1"/>
  <c r="N4124" i="5"/>
  <c r="P4124" i="5" s="1"/>
  <c r="N4125" i="5"/>
  <c r="P4125" i="5" s="1"/>
  <c r="N4126" i="5"/>
  <c r="P4126" i="5" s="1"/>
  <c r="N4127" i="5"/>
  <c r="P4127" i="5" s="1"/>
  <c r="N4128" i="5"/>
  <c r="P4128" i="5" s="1"/>
  <c r="N4129" i="5"/>
  <c r="P4129" i="5" s="1"/>
  <c r="N4130" i="5"/>
  <c r="P4130" i="5" s="1"/>
  <c r="N4131" i="5"/>
  <c r="P4131" i="5" s="1"/>
  <c r="N4132" i="5"/>
  <c r="P4132" i="5" s="1"/>
  <c r="N4133" i="5"/>
  <c r="P4133" i="5" s="1"/>
  <c r="N4134" i="5"/>
  <c r="P4134" i="5" s="1"/>
  <c r="N4135" i="5"/>
  <c r="P4135" i="5" s="1"/>
  <c r="N4136" i="5"/>
  <c r="P4136" i="5" s="1"/>
  <c r="N4137" i="5"/>
  <c r="P4137" i="5" s="1"/>
  <c r="N4138" i="5"/>
  <c r="P4138" i="5" s="1"/>
  <c r="N4139" i="5"/>
  <c r="P4139" i="5" s="1"/>
  <c r="N4140" i="5"/>
  <c r="P4140" i="5" s="1"/>
  <c r="N4141" i="5"/>
  <c r="P4141" i="5" s="1"/>
  <c r="N4142" i="5"/>
  <c r="P4142" i="5" s="1"/>
  <c r="N4143" i="5"/>
  <c r="P4143" i="5" s="1"/>
  <c r="N4144" i="5"/>
  <c r="P4144" i="5" s="1"/>
  <c r="N4145" i="5"/>
  <c r="P4145" i="5" s="1"/>
  <c r="N4146" i="5"/>
  <c r="P4146" i="5" s="1"/>
  <c r="N4147" i="5"/>
  <c r="P4147" i="5" s="1"/>
  <c r="N4148" i="5"/>
  <c r="P4148" i="5" s="1"/>
  <c r="N4149" i="5"/>
  <c r="P4149" i="5" s="1"/>
  <c r="N4150" i="5"/>
  <c r="P4150" i="5" s="1"/>
  <c r="N4151" i="5"/>
  <c r="P4151" i="5" s="1"/>
  <c r="N4152" i="5"/>
  <c r="P4152" i="5" s="1"/>
  <c r="N4153" i="5"/>
  <c r="P4153" i="5" s="1"/>
  <c r="N4154" i="5"/>
  <c r="P4154" i="5" s="1"/>
  <c r="N4155" i="5"/>
  <c r="P4155" i="5" s="1"/>
  <c r="N4156" i="5"/>
  <c r="P4156" i="5" s="1"/>
  <c r="N4157" i="5"/>
  <c r="P4157" i="5" s="1"/>
  <c r="N4158" i="5"/>
  <c r="P4158" i="5" s="1"/>
  <c r="N4159" i="5"/>
  <c r="P4159" i="5" s="1"/>
  <c r="N4160" i="5"/>
  <c r="P4160" i="5" s="1"/>
  <c r="N4161" i="5"/>
  <c r="P4161" i="5" s="1"/>
  <c r="N4162" i="5"/>
  <c r="P4162" i="5" s="1"/>
  <c r="N4163" i="5"/>
  <c r="P4163" i="5" s="1"/>
  <c r="N4164" i="5"/>
  <c r="P4164" i="5" s="1"/>
  <c r="N4165" i="5"/>
  <c r="P4165" i="5" s="1"/>
  <c r="N4166" i="5"/>
  <c r="P4166" i="5" s="1"/>
  <c r="N4167" i="5"/>
  <c r="P4167" i="5" s="1"/>
  <c r="N4168" i="5"/>
  <c r="P4168" i="5" s="1"/>
  <c r="N4169" i="5"/>
  <c r="P4169" i="5" s="1"/>
  <c r="N4170" i="5"/>
  <c r="P4170" i="5" s="1"/>
  <c r="N4171" i="5"/>
  <c r="P4171" i="5" s="1"/>
  <c r="N4172" i="5"/>
  <c r="P4172" i="5" s="1"/>
  <c r="N4173" i="5"/>
  <c r="P4173" i="5" s="1"/>
  <c r="N4174" i="5"/>
  <c r="P4174" i="5" s="1"/>
  <c r="N4175" i="5"/>
  <c r="P4175" i="5" s="1"/>
  <c r="N4176" i="5"/>
  <c r="P4176" i="5" s="1"/>
  <c r="N4177" i="5"/>
  <c r="P4177" i="5" s="1"/>
  <c r="N4178" i="5"/>
  <c r="P4178" i="5" s="1"/>
  <c r="N4179" i="5"/>
  <c r="P4179" i="5" s="1"/>
  <c r="N4180" i="5"/>
  <c r="P4180" i="5" s="1"/>
  <c r="N4181" i="5"/>
  <c r="P4181" i="5" s="1"/>
  <c r="N4182" i="5"/>
  <c r="P4182" i="5" s="1"/>
  <c r="N4183" i="5"/>
  <c r="P4183" i="5" s="1"/>
  <c r="N4184" i="5"/>
  <c r="P4184" i="5" s="1"/>
  <c r="N4185" i="5"/>
  <c r="P4185" i="5" s="1"/>
  <c r="N4186" i="5"/>
  <c r="P4186" i="5" s="1"/>
  <c r="N4187" i="5"/>
  <c r="P4187" i="5" s="1"/>
  <c r="N4188" i="5"/>
  <c r="P4188" i="5" s="1"/>
  <c r="N4189" i="5"/>
  <c r="P4189" i="5" s="1"/>
  <c r="N4190" i="5"/>
  <c r="P4190" i="5" s="1"/>
  <c r="N4191" i="5"/>
  <c r="P4191" i="5" s="1"/>
  <c r="N4192" i="5"/>
  <c r="P4192" i="5" s="1"/>
  <c r="N4193" i="5"/>
  <c r="P4193" i="5" s="1"/>
  <c r="N4194" i="5"/>
  <c r="P4194" i="5" s="1"/>
  <c r="N4195" i="5"/>
  <c r="P4195" i="5" s="1"/>
  <c r="N4196" i="5"/>
  <c r="P4196" i="5" s="1"/>
  <c r="N4197" i="5"/>
  <c r="P4197" i="5" s="1"/>
  <c r="N4198" i="5"/>
  <c r="P4198" i="5" s="1"/>
  <c r="N4199" i="5"/>
  <c r="P4199" i="5" s="1"/>
  <c r="N4200" i="5"/>
  <c r="P4200" i="5" s="1"/>
  <c r="N4201" i="5"/>
  <c r="P4201" i="5" s="1"/>
  <c r="N4202" i="5"/>
  <c r="P4202" i="5" s="1"/>
  <c r="N4203" i="5"/>
  <c r="P4203" i="5" s="1"/>
  <c r="N4204" i="5"/>
  <c r="P4204" i="5" s="1"/>
  <c r="N4205" i="5"/>
  <c r="P4205" i="5" s="1"/>
  <c r="N4206" i="5"/>
  <c r="P4206" i="5" s="1"/>
  <c r="N4207" i="5"/>
  <c r="P4207" i="5" s="1"/>
  <c r="N4208" i="5"/>
  <c r="P4208" i="5" s="1"/>
  <c r="N4209" i="5"/>
  <c r="P4209" i="5" s="1"/>
  <c r="N4210" i="5"/>
  <c r="P4210" i="5" s="1"/>
  <c r="N4211" i="5"/>
  <c r="P4211" i="5" s="1"/>
  <c r="N4212" i="5"/>
  <c r="P4212" i="5" s="1"/>
  <c r="N4213" i="5"/>
  <c r="P4213" i="5" s="1"/>
  <c r="N4214" i="5"/>
  <c r="P4214" i="5" s="1"/>
  <c r="N4215" i="5"/>
  <c r="P4215" i="5" s="1"/>
  <c r="N4216" i="5"/>
  <c r="P4216" i="5" s="1"/>
  <c r="N4217" i="5"/>
  <c r="P4217" i="5" s="1"/>
  <c r="N4218" i="5"/>
  <c r="P4218" i="5" s="1"/>
  <c r="N4219" i="5"/>
  <c r="P4219" i="5" s="1"/>
  <c r="N4220" i="5"/>
  <c r="P4220" i="5" s="1"/>
  <c r="N4221" i="5"/>
  <c r="P4221" i="5" s="1"/>
  <c r="N4222" i="5"/>
  <c r="P4222" i="5" s="1"/>
  <c r="N4223" i="5"/>
  <c r="P4223" i="5" s="1"/>
  <c r="N4224" i="5"/>
  <c r="P4224" i="5" s="1"/>
  <c r="N4225" i="5"/>
  <c r="P4225" i="5" s="1"/>
  <c r="N4226" i="5"/>
  <c r="P4226" i="5" s="1"/>
  <c r="N4227" i="5"/>
  <c r="P4227" i="5" s="1"/>
  <c r="N4228" i="5"/>
  <c r="P4228" i="5" s="1"/>
  <c r="N4229" i="5"/>
  <c r="P4229" i="5" s="1"/>
  <c r="N4230" i="5"/>
  <c r="P4230" i="5" s="1"/>
  <c r="N4231" i="5"/>
  <c r="P4231" i="5" s="1"/>
  <c r="N4232" i="5"/>
  <c r="P4232" i="5" s="1"/>
  <c r="N4233" i="5"/>
  <c r="P4233" i="5" s="1"/>
  <c r="N4234" i="5"/>
  <c r="P4234" i="5" s="1"/>
  <c r="N4235" i="5"/>
  <c r="P4235" i="5" s="1"/>
  <c r="N4236" i="5"/>
  <c r="P4236" i="5" s="1"/>
  <c r="N4237" i="5"/>
  <c r="P4237" i="5" s="1"/>
  <c r="N4238" i="5"/>
  <c r="P4238" i="5" s="1"/>
  <c r="N4239" i="5"/>
  <c r="P4239" i="5" s="1"/>
  <c r="N4240" i="5"/>
  <c r="P4240" i="5" s="1"/>
  <c r="N4241" i="5"/>
  <c r="P4241" i="5" s="1"/>
  <c r="N4242" i="5"/>
  <c r="P4242" i="5" s="1"/>
  <c r="N4243" i="5"/>
  <c r="P4243" i="5" s="1"/>
  <c r="N4244" i="5"/>
  <c r="P4244" i="5" s="1"/>
  <c r="N4245" i="5"/>
  <c r="P4245" i="5" s="1"/>
  <c r="N4246" i="5"/>
  <c r="P4246" i="5" s="1"/>
  <c r="N4247" i="5"/>
  <c r="P4247" i="5" s="1"/>
  <c r="N4248" i="5"/>
  <c r="P4248" i="5" s="1"/>
  <c r="N4249" i="5"/>
  <c r="P4249" i="5" s="1"/>
  <c r="N4250" i="5"/>
  <c r="P4250" i="5" s="1"/>
  <c r="N4251" i="5"/>
  <c r="P4251" i="5" s="1"/>
  <c r="N4252" i="5"/>
  <c r="P4252" i="5" s="1"/>
  <c r="N4253" i="5"/>
  <c r="P4253" i="5" s="1"/>
  <c r="N4254" i="5"/>
  <c r="P4254" i="5" s="1"/>
  <c r="N4255" i="5"/>
  <c r="P4255" i="5" s="1"/>
  <c r="N4256" i="5"/>
  <c r="P4256" i="5" s="1"/>
  <c r="N4257" i="5"/>
  <c r="P4257" i="5" s="1"/>
  <c r="N4258" i="5"/>
  <c r="P4258" i="5" s="1"/>
  <c r="N4259" i="5"/>
  <c r="P4259" i="5" s="1"/>
  <c r="N4260" i="5"/>
  <c r="P4260" i="5" s="1"/>
  <c r="N4261" i="5"/>
  <c r="P4261" i="5" s="1"/>
  <c r="N4262" i="5"/>
  <c r="P4262" i="5" s="1"/>
  <c r="N4263" i="5"/>
  <c r="P4263" i="5" s="1"/>
  <c r="N4264" i="5"/>
  <c r="P4264" i="5" s="1"/>
  <c r="N4265" i="5"/>
  <c r="P4265" i="5" s="1"/>
  <c r="N4266" i="5"/>
  <c r="P4266" i="5" s="1"/>
  <c r="N4267" i="5"/>
  <c r="P4267" i="5" s="1"/>
  <c r="N4268" i="5"/>
  <c r="P4268" i="5" s="1"/>
  <c r="N4269" i="5"/>
  <c r="P4269" i="5" s="1"/>
  <c r="N4270" i="5"/>
  <c r="P4270" i="5" s="1"/>
  <c r="N4271" i="5"/>
  <c r="P4271" i="5" s="1"/>
  <c r="N4272" i="5"/>
  <c r="P4272" i="5" s="1"/>
  <c r="N4273" i="5"/>
  <c r="P4273" i="5" s="1"/>
  <c r="N4274" i="5"/>
  <c r="P4274" i="5" s="1"/>
  <c r="N4275" i="5"/>
  <c r="P4275" i="5" s="1"/>
  <c r="N4276" i="5"/>
  <c r="P4276" i="5" s="1"/>
  <c r="N4277" i="5"/>
  <c r="P4277" i="5" s="1"/>
  <c r="N4278" i="5"/>
  <c r="P4278" i="5" s="1"/>
  <c r="N4279" i="5"/>
  <c r="P4279" i="5" s="1"/>
  <c r="N4280" i="5"/>
  <c r="P4280" i="5" s="1"/>
  <c r="N4281" i="5"/>
  <c r="P4281" i="5" s="1"/>
  <c r="N4282" i="5"/>
  <c r="P4282" i="5" s="1"/>
  <c r="N4283" i="5"/>
  <c r="P4283" i="5" s="1"/>
  <c r="N4284" i="5"/>
  <c r="P4284" i="5" s="1"/>
  <c r="N4285" i="5"/>
  <c r="P4285" i="5" s="1"/>
  <c r="N4286" i="5"/>
  <c r="P4286" i="5" s="1"/>
  <c r="N4287" i="5"/>
  <c r="P4287" i="5" s="1"/>
  <c r="N4288" i="5"/>
  <c r="P4288" i="5" s="1"/>
  <c r="N4289" i="5"/>
  <c r="P4289" i="5" s="1"/>
  <c r="N4290" i="5"/>
  <c r="P4290" i="5" s="1"/>
  <c r="N4291" i="5"/>
  <c r="P4291" i="5" s="1"/>
  <c r="N4292" i="5"/>
  <c r="P4292" i="5" s="1"/>
  <c r="N4293" i="5"/>
  <c r="P4293" i="5" s="1"/>
  <c r="N4294" i="5"/>
  <c r="P4294" i="5" s="1"/>
  <c r="N4295" i="5"/>
  <c r="P4295" i="5" s="1"/>
  <c r="N4296" i="5"/>
  <c r="P4296" i="5" s="1"/>
  <c r="N4297" i="5"/>
  <c r="P4297" i="5" s="1"/>
  <c r="N4298" i="5"/>
  <c r="P4298" i="5" s="1"/>
  <c r="N4299" i="5"/>
  <c r="P4299" i="5" s="1"/>
  <c r="N4300" i="5"/>
  <c r="P4300" i="5" s="1"/>
  <c r="N4301" i="5"/>
  <c r="P4301" i="5" s="1"/>
  <c r="N4302" i="5"/>
  <c r="P4302" i="5" s="1"/>
  <c r="N4303" i="5"/>
  <c r="P4303" i="5" s="1"/>
  <c r="N4304" i="5"/>
  <c r="P4304" i="5" s="1"/>
  <c r="N4305" i="5"/>
  <c r="P4305" i="5" s="1"/>
  <c r="N4306" i="5"/>
  <c r="P4306" i="5" s="1"/>
  <c r="N4307" i="5"/>
  <c r="P4307" i="5" s="1"/>
  <c r="N4308" i="5"/>
  <c r="P4308" i="5" s="1"/>
  <c r="N4309" i="5"/>
  <c r="P4309" i="5" s="1"/>
  <c r="N4310" i="5"/>
  <c r="P4310" i="5" s="1"/>
  <c r="N4311" i="5"/>
  <c r="P4311" i="5" s="1"/>
  <c r="N4312" i="5"/>
  <c r="P4312" i="5" s="1"/>
  <c r="N4313" i="5"/>
  <c r="P4313" i="5" s="1"/>
  <c r="N4314" i="5"/>
  <c r="P4314" i="5" s="1"/>
  <c r="N4315" i="5"/>
  <c r="P4315" i="5" s="1"/>
  <c r="N4316" i="5"/>
  <c r="P4316" i="5" s="1"/>
  <c r="N4317" i="5"/>
  <c r="P4317" i="5" s="1"/>
  <c r="N4318" i="5"/>
  <c r="P4318" i="5" s="1"/>
  <c r="N4319" i="5"/>
  <c r="P4319" i="5" s="1"/>
  <c r="N4320" i="5"/>
  <c r="P4320" i="5" s="1"/>
  <c r="N4321" i="5"/>
  <c r="P4321" i="5" s="1"/>
  <c r="N4322" i="5"/>
  <c r="P4322" i="5" s="1"/>
  <c r="N4323" i="5"/>
  <c r="P4323" i="5" s="1"/>
  <c r="N4324" i="5"/>
  <c r="P4324" i="5" s="1"/>
  <c r="N4325" i="5"/>
  <c r="P4325" i="5" s="1"/>
  <c r="N4326" i="5"/>
  <c r="P4326" i="5" s="1"/>
  <c r="N4327" i="5"/>
  <c r="P4327" i="5" s="1"/>
  <c r="N4328" i="5"/>
  <c r="P4328" i="5" s="1"/>
  <c r="N4329" i="5"/>
  <c r="P4329" i="5" s="1"/>
  <c r="N4330" i="5"/>
  <c r="P4330" i="5" s="1"/>
  <c r="N4331" i="5"/>
  <c r="P4331" i="5" s="1"/>
  <c r="N4332" i="5"/>
  <c r="P4332" i="5" s="1"/>
  <c r="N4333" i="5"/>
  <c r="P4333" i="5" s="1"/>
  <c r="N4334" i="5"/>
  <c r="P4334" i="5" s="1"/>
  <c r="N4335" i="5"/>
  <c r="P4335" i="5" s="1"/>
  <c r="N4336" i="5"/>
  <c r="P4336" i="5" s="1"/>
  <c r="N4337" i="5"/>
  <c r="P4337" i="5" s="1"/>
  <c r="N4338" i="5"/>
  <c r="P4338" i="5" s="1"/>
  <c r="N4339" i="5"/>
  <c r="P4339" i="5" s="1"/>
  <c r="N4340" i="5"/>
  <c r="P4340" i="5" s="1"/>
  <c r="N4341" i="5"/>
  <c r="P4341" i="5" s="1"/>
  <c r="N4342" i="5"/>
  <c r="P4342" i="5" s="1"/>
  <c r="N4343" i="5"/>
  <c r="P4343" i="5" s="1"/>
  <c r="N4344" i="5"/>
  <c r="P4344" i="5" s="1"/>
  <c r="N4345" i="5"/>
  <c r="P4345" i="5" s="1"/>
  <c r="N4346" i="5"/>
  <c r="P4346" i="5" s="1"/>
  <c r="N4347" i="5"/>
  <c r="P4347" i="5" s="1"/>
  <c r="N4348" i="5"/>
  <c r="P4348" i="5" s="1"/>
  <c r="N4349" i="5"/>
  <c r="P4349" i="5" s="1"/>
  <c r="N4350" i="5"/>
  <c r="P4350" i="5" s="1"/>
  <c r="N4351" i="5"/>
  <c r="P4351" i="5" s="1"/>
  <c r="N4352" i="5"/>
  <c r="P4352" i="5" s="1"/>
  <c r="N4353" i="5"/>
  <c r="P4353" i="5" s="1"/>
  <c r="N4354" i="5"/>
  <c r="P4354" i="5" s="1"/>
  <c r="N4355" i="5"/>
  <c r="P4355" i="5" s="1"/>
  <c r="N4356" i="5"/>
  <c r="P4356" i="5" s="1"/>
  <c r="N4357" i="5"/>
  <c r="P4357" i="5" s="1"/>
  <c r="N4358" i="5"/>
  <c r="P4358" i="5" s="1"/>
  <c r="N4359" i="5"/>
  <c r="P4359" i="5" s="1"/>
  <c r="N4360" i="5"/>
  <c r="P4360" i="5" s="1"/>
  <c r="N4361" i="5"/>
  <c r="P4361" i="5" s="1"/>
  <c r="N4362" i="5"/>
  <c r="P4362" i="5" s="1"/>
  <c r="N4363" i="5"/>
  <c r="P4363" i="5" s="1"/>
  <c r="N4364" i="5"/>
  <c r="P4364" i="5" s="1"/>
  <c r="N4365" i="5"/>
  <c r="P4365" i="5" s="1"/>
  <c r="N4366" i="5"/>
  <c r="P4366" i="5" s="1"/>
  <c r="N4367" i="5"/>
  <c r="P4367" i="5" s="1"/>
  <c r="N4368" i="5"/>
  <c r="P4368" i="5" s="1"/>
  <c r="N4369" i="5"/>
  <c r="P4369" i="5" s="1"/>
  <c r="N4370" i="5"/>
  <c r="P4370" i="5" s="1"/>
  <c r="N4371" i="5"/>
  <c r="P4371" i="5" s="1"/>
  <c r="N4372" i="5"/>
  <c r="P4372" i="5" s="1"/>
  <c r="N4373" i="5"/>
  <c r="P4373" i="5" s="1"/>
  <c r="N4374" i="5"/>
  <c r="P4374" i="5" s="1"/>
  <c r="N4375" i="5"/>
  <c r="P4375" i="5" s="1"/>
  <c r="N4376" i="5"/>
  <c r="P4376" i="5" s="1"/>
  <c r="N4377" i="5"/>
  <c r="P4377" i="5" s="1"/>
  <c r="N4378" i="5"/>
  <c r="P4378" i="5" s="1"/>
  <c r="N4379" i="5"/>
  <c r="P4379" i="5" s="1"/>
  <c r="N4380" i="5"/>
  <c r="P4380" i="5" s="1"/>
  <c r="N4381" i="5"/>
  <c r="P4381" i="5" s="1"/>
  <c r="N4382" i="5"/>
  <c r="P4382" i="5" s="1"/>
  <c r="N4383" i="5"/>
  <c r="P4383" i="5" s="1"/>
  <c r="N4384" i="5"/>
  <c r="P4384" i="5" s="1"/>
  <c r="N4385" i="5"/>
  <c r="P4385" i="5" s="1"/>
  <c r="N4386" i="5"/>
  <c r="P4386" i="5" s="1"/>
  <c r="N4387" i="5"/>
  <c r="P4387" i="5" s="1"/>
  <c r="N4388" i="5"/>
  <c r="P4388" i="5" s="1"/>
  <c r="N4389" i="5"/>
  <c r="P4389" i="5" s="1"/>
  <c r="N4390" i="5"/>
  <c r="P4390" i="5" s="1"/>
  <c r="N4391" i="5"/>
  <c r="P4391" i="5" s="1"/>
  <c r="N4392" i="5"/>
  <c r="P4392" i="5" s="1"/>
  <c r="N4393" i="5"/>
  <c r="P4393" i="5" s="1"/>
  <c r="N4394" i="5"/>
  <c r="P4394" i="5" s="1"/>
  <c r="N4395" i="5"/>
  <c r="P4395" i="5" s="1"/>
  <c r="N4396" i="5"/>
  <c r="P4396" i="5" s="1"/>
  <c r="N4397" i="5"/>
  <c r="P4397" i="5" s="1"/>
  <c r="N4398" i="5"/>
  <c r="P4398" i="5" s="1"/>
  <c r="N4399" i="5"/>
  <c r="P4399" i="5" s="1"/>
  <c r="N4400" i="5"/>
  <c r="P4400" i="5" s="1"/>
  <c r="N4401" i="5"/>
  <c r="P4401" i="5" s="1"/>
  <c r="N4402" i="5"/>
  <c r="P4402" i="5" s="1"/>
  <c r="N4403" i="5"/>
  <c r="P4403" i="5" s="1"/>
  <c r="N4404" i="5"/>
  <c r="P4404" i="5" s="1"/>
  <c r="N4405" i="5"/>
  <c r="P4405" i="5" s="1"/>
  <c r="N4406" i="5"/>
  <c r="P4406" i="5" s="1"/>
  <c r="N4407" i="5"/>
  <c r="P4407" i="5" s="1"/>
  <c r="N4408" i="5"/>
  <c r="P4408" i="5" s="1"/>
  <c r="N4409" i="5"/>
  <c r="P4409" i="5" s="1"/>
  <c r="N4410" i="5"/>
  <c r="P4410" i="5" s="1"/>
  <c r="N4411" i="5"/>
  <c r="P4411" i="5" s="1"/>
  <c r="N4412" i="5"/>
  <c r="P4412" i="5" s="1"/>
  <c r="N4413" i="5"/>
  <c r="P4413" i="5" s="1"/>
  <c r="N4414" i="5"/>
  <c r="P4414" i="5" s="1"/>
  <c r="N4415" i="5"/>
  <c r="P4415" i="5" s="1"/>
  <c r="N4416" i="5"/>
  <c r="P4416" i="5" s="1"/>
  <c r="N4417" i="5"/>
  <c r="P4417" i="5" s="1"/>
  <c r="N4418" i="5"/>
  <c r="P4418" i="5" s="1"/>
  <c r="N4419" i="5"/>
  <c r="P4419" i="5" s="1"/>
  <c r="N4420" i="5"/>
  <c r="P4420" i="5" s="1"/>
  <c r="N4421" i="5"/>
  <c r="P4421" i="5" s="1"/>
  <c r="N4422" i="5"/>
  <c r="P4422" i="5" s="1"/>
  <c r="N4423" i="5"/>
  <c r="P4423" i="5" s="1"/>
  <c r="N4424" i="5"/>
  <c r="P4424" i="5" s="1"/>
  <c r="N4425" i="5"/>
  <c r="P4425" i="5" s="1"/>
  <c r="N4426" i="5"/>
  <c r="P4426" i="5" s="1"/>
  <c r="N4427" i="5"/>
  <c r="P4427" i="5" s="1"/>
  <c r="N4428" i="5"/>
  <c r="P4428" i="5" s="1"/>
  <c r="N4429" i="5"/>
  <c r="P4429" i="5" s="1"/>
  <c r="N4430" i="5"/>
  <c r="P4430" i="5" s="1"/>
  <c r="N4431" i="5"/>
  <c r="P4431" i="5" s="1"/>
  <c r="N4432" i="5"/>
  <c r="P4432" i="5" s="1"/>
  <c r="N4433" i="5"/>
  <c r="P4433" i="5" s="1"/>
  <c r="N4434" i="5"/>
  <c r="P4434" i="5" s="1"/>
  <c r="N4435" i="5"/>
  <c r="P4435" i="5" s="1"/>
  <c r="N4436" i="5"/>
  <c r="P4436" i="5" s="1"/>
  <c r="N4437" i="5"/>
  <c r="P4437" i="5" s="1"/>
  <c r="N4438" i="5"/>
  <c r="P4438" i="5" s="1"/>
  <c r="N4439" i="5"/>
  <c r="P4439" i="5" s="1"/>
  <c r="N4440" i="5"/>
  <c r="P4440" i="5" s="1"/>
  <c r="N4441" i="5"/>
  <c r="P4441" i="5" s="1"/>
  <c r="N4442" i="5"/>
  <c r="P4442" i="5" s="1"/>
  <c r="N4443" i="5"/>
  <c r="P4443" i="5" s="1"/>
  <c r="N4444" i="5"/>
  <c r="P4444" i="5" s="1"/>
  <c r="N4445" i="5"/>
  <c r="P4445" i="5" s="1"/>
  <c r="N4446" i="5"/>
  <c r="P4446" i="5" s="1"/>
  <c r="N4447" i="5"/>
  <c r="P4447" i="5" s="1"/>
  <c r="N4448" i="5"/>
  <c r="P4448" i="5" s="1"/>
  <c r="N4449" i="5"/>
  <c r="P4449" i="5" s="1"/>
  <c r="N4450" i="5"/>
  <c r="P4450" i="5" s="1"/>
  <c r="N4451" i="5"/>
  <c r="P4451" i="5" s="1"/>
  <c r="N4452" i="5"/>
  <c r="P4452" i="5" s="1"/>
  <c r="N4453" i="5"/>
  <c r="P4453" i="5" s="1"/>
  <c r="N4454" i="5"/>
  <c r="P4454" i="5" s="1"/>
  <c r="N4455" i="5"/>
  <c r="P4455" i="5" s="1"/>
  <c r="N4456" i="5"/>
  <c r="P4456" i="5" s="1"/>
  <c r="N4457" i="5"/>
  <c r="P4457" i="5" s="1"/>
  <c r="N4458" i="5"/>
  <c r="P4458" i="5" s="1"/>
  <c r="N4459" i="5"/>
  <c r="P4459" i="5" s="1"/>
  <c r="N4460" i="5"/>
  <c r="P4460" i="5" s="1"/>
  <c r="N4461" i="5"/>
  <c r="P4461" i="5" s="1"/>
  <c r="N4462" i="5"/>
  <c r="P4462" i="5" s="1"/>
  <c r="N4463" i="5"/>
  <c r="P4463" i="5" s="1"/>
  <c r="N4464" i="5"/>
  <c r="P4464" i="5" s="1"/>
  <c r="N4465" i="5"/>
  <c r="P4465" i="5" s="1"/>
  <c r="N4466" i="5"/>
  <c r="P4466" i="5" s="1"/>
  <c r="N4467" i="5"/>
  <c r="P4467" i="5" s="1"/>
  <c r="N4468" i="5"/>
  <c r="P4468" i="5" s="1"/>
  <c r="N4469" i="5"/>
  <c r="P4469" i="5" s="1"/>
  <c r="N4470" i="5"/>
  <c r="P4470" i="5" s="1"/>
  <c r="N4471" i="5"/>
  <c r="P4471" i="5" s="1"/>
  <c r="N4472" i="5"/>
  <c r="P4472" i="5" s="1"/>
  <c r="N4473" i="5"/>
  <c r="P4473" i="5" s="1"/>
  <c r="N4474" i="5"/>
  <c r="P4474" i="5" s="1"/>
  <c r="N4475" i="5"/>
  <c r="P4475" i="5" s="1"/>
  <c r="N4476" i="5"/>
  <c r="P4476" i="5" s="1"/>
  <c r="N4477" i="5"/>
  <c r="P4477" i="5" s="1"/>
  <c r="N4478" i="5"/>
  <c r="P4478" i="5" s="1"/>
  <c r="N4479" i="5"/>
  <c r="P4479" i="5" s="1"/>
  <c r="N4480" i="5"/>
  <c r="P4480" i="5" s="1"/>
  <c r="N4481" i="5"/>
  <c r="P4481" i="5" s="1"/>
  <c r="N4482" i="5"/>
  <c r="P4482" i="5" s="1"/>
  <c r="N4483" i="5"/>
  <c r="P4483" i="5" s="1"/>
  <c r="N4484" i="5"/>
  <c r="P4484" i="5" s="1"/>
  <c r="N4485" i="5"/>
  <c r="P4485" i="5" s="1"/>
  <c r="N4486" i="5"/>
  <c r="P4486" i="5" s="1"/>
  <c r="N4487" i="5"/>
  <c r="P4487" i="5" s="1"/>
  <c r="N4488" i="5"/>
  <c r="P4488" i="5" s="1"/>
  <c r="N4489" i="5"/>
  <c r="P4489" i="5" s="1"/>
  <c r="N4490" i="5"/>
  <c r="P4490" i="5" s="1"/>
  <c r="N4491" i="5"/>
  <c r="P4491" i="5" s="1"/>
  <c r="N4492" i="5"/>
  <c r="P4492" i="5" s="1"/>
  <c r="N4493" i="5"/>
  <c r="P4493" i="5" s="1"/>
  <c r="N4494" i="5"/>
  <c r="P4494" i="5" s="1"/>
  <c r="N4495" i="5"/>
  <c r="P4495" i="5" s="1"/>
  <c r="N4496" i="5"/>
  <c r="P4496" i="5" s="1"/>
  <c r="N4497" i="5"/>
  <c r="P4497" i="5" s="1"/>
  <c r="N4498" i="5"/>
  <c r="P4498" i="5" s="1"/>
  <c r="N4499" i="5"/>
  <c r="P4499" i="5" s="1"/>
  <c r="N4500" i="5"/>
  <c r="P4500" i="5" s="1"/>
  <c r="N4501" i="5"/>
  <c r="P4501" i="5" s="1"/>
  <c r="N4502" i="5"/>
  <c r="P4502" i="5" s="1"/>
  <c r="N4503" i="5"/>
  <c r="P4503" i="5" s="1"/>
  <c r="N4504" i="5"/>
  <c r="P4504" i="5" s="1"/>
  <c r="N4505" i="5"/>
  <c r="P4505" i="5" s="1"/>
  <c r="N4506" i="5"/>
  <c r="P4506" i="5" s="1"/>
  <c r="N4507" i="5"/>
  <c r="P4507" i="5" s="1"/>
  <c r="N4508" i="5"/>
  <c r="P4508" i="5" s="1"/>
  <c r="N4509" i="5"/>
  <c r="P4509" i="5" s="1"/>
  <c r="N4510" i="5"/>
  <c r="P4510" i="5" s="1"/>
  <c r="N4511" i="5"/>
  <c r="P4511" i="5" s="1"/>
  <c r="N4512" i="5"/>
  <c r="P4512" i="5" s="1"/>
  <c r="N4513" i="5"/>
  <c r="P4513" i="5" s="1"/>
  <c r="N4514" i="5"/>
  <c r="P4514" i="5" s="1"/>
  <c r="N4515" i="5"/>
  <c r="P4515" i="5" s="1"/>
  <c r="N4516" i="5"/>
  <c r="P4516" i="5" s="1"/>
  <c r="N4517" i="5"/>
  <c r="P4517" i="5" s="1"/>
  <c r="N4518" i="5"/>
  <c r="P4518" i="5" s="1"/>
  <c r="N4519" i="5"/>
  <c r="P4519" i="5" s="1"/>
  <c r="N4520" i="5"/>
  <c r="P4520" i="5" s="1"/>
  <c r="N4521" i="5"/>
  <c r="P4521" i="5" s="1"/>
  <c r="N4522" i="5"/>
  <c r="P4522" i="5" s="1"/>
  <c r="N4523" i="5"/>
  <c r="P4523" i="5" s="1"/>
  <c r="N4524" i="5"/>
  <c r="P4524" i="5" s="1"/>
  <c r="N4525" i="5"/>
  <c r="P4525" i="5" s="1"/>
  <c r="N4526" i="5"/>
  <c r="P4526" i="5" s="1"/>
  <c r="N4527" i="5"/>
  <c r="P4527" i="5" s="1"/>
  <c r="N4528" i="5"/>
  <c r="P4528" i="5" s="1"/>
  <c r="N4529" i="5"/>
  <c r="P4529" i="5" s="1"/>
  <c r="N4530" i="5"/>
  <c r="P4530" i="5" s="1"/>
  <c r="N4531" i="5"/>
  <c r="P4531" i="5" s="1"/>
  <c r="N4532" i="5"/>
  <c r="P4532" i="5" s="1"/>
  <c r="N4533" i="5"/>
  <c r="P4533" i="5" s="1"/>
  <c r="N4534" i="5"/>
  <c r="P4534" i="5" s="1"/>
  <c r="N4535" i="5"/>
  <c r="P4535" i="5" s="1"/>
  <c r="N4536" i="5"/>
  <c r="P4536" i="5" s="1"/>
  <c r="N4537" i="5"/>
  <c r="P4537" i="5" s="1"/>
  <c r="N4538" i="5"/>
  <c r="P4538" i="5" s="1"/>
  <c r="N4539" i="5"/>
  <c r="P4539" i="5" s="1"/>
  <c r="N4540" i="5"/>
  <c r="P4540" i="5" s="1"/>
  <c r="N4541" i="5"/>
  <c r="P4541" i="5" s="1"/>
  <c r="N4542" i="5"/>
  <c r="P4542" i="5" s="1"/>
  <c r="N4543" i="5"/>
  <c r="P4543" i="5" s="1"/>
  <c r="N4544" i="5"/>
  <c r="P4544" i="5" s="1"/>
  <c r="N4545" i="5"/>
  <c r="P4545" i="5" s="1"/>
  <c r="N4546" i="5"/>
  <c r="P4546" i="5" s="1"/>
  <c r="N4547" i="5"/>
  <c r="P4547" i="5" s="1"/>
  <c r="N4548" i="5"/>
  <c r="P4548" i="5" s="1"/>
  <c r="N4549" i="5"/>
  <c r="P4549" i="5" s="1"/>
  <c r="N4550" i="5"/>
  <c r="P4550" i="5" s="1"/>
  <c r="N4551" i="5"/>
  <c r="P4551" i="5" s="1"/>
  <c r="N4552" i="5"/>
  <c r="P4552" i="5" s="1"/>
  <c r="N4553" i="5"/>
  <c r="P4553" i="5" s="1"/>
  <c r="N4554" i="5"/>
  <c r="P4554" i="5" s="1"/>
  <c r="N4555" i="5"/>
  <c r="P4555" i="5" s="1"/>
  <c r="N4556" i="5"/>
  <c r="P4556" i="5" s="1"/>
  <c r="N4557" i="5"/>
  <c r="P4557" i="5" s="1"/>
  <c r="N4558" i="5"/>
  <c r="P4558" i="5" s="1"/>
  <c r="N4559" i="5"/>
  <c r="P4559" i="5" s="1"/>
  <c r="N4560" i="5"/>
  <c r="P4560" i="5" s="1"/>
  <c r="N4561" i="5"/>
  <c r="P4561" i="5" s="1"/>
  <c r="N4562" i="5"/>
  <c r="P4562" i="5" s="1"/>
  <c r="N4563" i="5"/>
  <c r="P4563" i="5" s="1"/>
  <c r="N4564" i="5"/>
  <c r="P4564" i="5" s="1"/>
  <c r="N4565" i="5"/>
  <c r="P4565" i="5" s="1"/>
  <c r="N4566" i="5"/>
  <c r="P4566" i="5" s="1"/>
  <c r="N4567" i="5"/>
  <c r="P4567" i="5" s="1"/>
  <c r="N4568" i="5"/>
  <c r="P4568" i="5" s="1"/>
  <c r="N4569" i="5"/>
  <c r="P4569" i="5" s="1"/>
  <c r="N4570" i="5"/>
  <c r="P4570" i="5" s="1"/>
  <c r="N4571" i="5"/>
  <c r="P4571" i="5" s="1"/>
  <c r="N4572" i="5"/>
  <c r="P4572" i="5" s="1"/>
  <c r="N4573" i="5"/>
  <c r="P4573" i="5" s="1"/>
  <c r="N4574" i="5"/>
  <c r="P4574" i="5" s="1"/>
  <c r="N4575" i="5"/>
  <c r="P4575" i="5" s="1"/>
  <c r="N4576" i="5"/>
  <c r="P4576" i="5" s="1"/>
  <c r="N4577" i="5"/>
  <c r="P4577" i="5" s="1"/>
  <c r="N4578" i="5"/>
  <c r="P4578" i="5" s="1"/>
  <c r="N4579" i="5"/>
  <c r="P4579" i="5" s="1"/>
  <c r="N4580" i="5"/>
  <c r="P4580" i="5" s="1"/>
  <c r="N4581" i="5"/>
  <c r="P4581" i="5" s="1"/>
  <c r="N4582" i="5"/>
  <c r="P4582" i="5" s="1"/>
  <c r="N4583" i="5"/>
  <c r="P4583" i="5" s="1"/>
  <c r="N4584" i="5"/>
  <c r="P4584" i="5" s="1"/>
  <c r="N4585" i="5"/>
  <c r="P4585" i="5" s="1"/>
  <c r="N4586" i="5"/>
  <c r="P4586" i="5" s="1"/>
  <c r="N4587" i="5"/>
  <c r="P4587" i="5" s="1"/>
  <c r="N4588" i="5"/>
  <c r="P4588" i="5" s="1"/>
  <c r="N4589" i="5"/>
  <c r="P4589" i="5" s="1"/>
  <c r="N4590" i="5"/>
  <c r="P4590" i="5" s="1"/>
  <c r="N4591" i="5"/>
  <c r="P4591" i="5" s="1"/>
  <c r="N4592" i="5"/>
  <c r="P4592" i="5" s="1"/>
  <c r="N4593" i="5"/>
  <c r="P4593" i="5" s="1"/>
  <c r="N4594" i="5"/>
  <c r="P4594" i="5" s="1"/>
  <c r="N4595" i="5"/>
  <c r="P4595" i="5" s="1"/>
  <c r="N4596" i="5"/>
  <c r="P4596" i="5" s="1"/>
  <c r="N4597" i="5"/>
  <c r="P4597" i="5" s="1"/>
  <c r="N4598" i="5"/>
  <c r="P4598" i="5" s="1"/>
  <c r="N4599" i="5"/>
  <c r="P4599" i="5" s="1"/>
  <c r="N4600" i="5"/>
  <c r="P4600" i="5" s="1"/>
  <c r="N4601" i="5"/>
  <c r="P4601" i="5" s="1"/>
  <c r="N4602" i="5"/>
  <c r="P4602" i="5" s="1"/>
  <c r="N4603" i="5"/>
  <c r="P4603" i="5" s="1"/>
  <c r="N4604" i="5"/>
  <c r="P4604" i="5" s="1"/>
  <c r="N4605" i="5"/>
  <c r="P4605" i="5" s="1"/>
  <c r="N4606" i="5"/>
  <c r="P4606" i="5" s="1"/>
  <c r="N4607" i="5"/>
  <c r="P4607" i="5" s="1"/>
  <c r="N4608" i="5"/>
  <c r="P4608" i="5" s="1"/>
  <c r="N4609" i="5"/>
  <c r="P4609" i="5" s="1"/>
  <c r="N4610" i="5"/>
  <c r="P4610" i="5" s="1"/>
  <c r="N4611" i="5"/>
  <c r="P4611" i="5" s="1"/>
  <c r="N4612" i="5"/>
  <c r="P4612" i="5" s="1"/>
  <c r="N4613" i="5"/>
  <c r="P4613" i="5" s="1"/>
  <c r="N4614" i="5"/>
  <c r="P4614" i="5" s="1"/>
  <c r="N4615" i="5"/>
  <c r="P4615" i="5" s="1"/>
  <c r="N4616" i="5"/>
  <c r="P4616" i="5" s="1"/>
  <c r="N4617" i="5"/>
  <c r="P4617" i="5" s="1"/>
  <c r="N4618" i="5"/>
  <c r="P4618" i="5" s="1"/>
  <c r="N4619" i="5"/>
  <c r="P4619" i="5" s="1"/>
  <c r="N4620" i="5"/>
  <c r="P4620" i="5" s="1"/>
  <c r="N4621" i="5"/>
  <c r="P4621" i="5" s="1"/>
  <c r="N4622" i="5"/>
  <c r="P4622" i="5" s="1"/>
  <c r="N4623" i="5"/>
  <c r="P4623" i="5" s="1"/>
  <c r="N4624" i="5"/>
  <c r="P4624" i="5" s="1"/>
  <c r="N4625" i="5"/>
  <c r="P4625" i="5" s="1"/>
  <c r="N4626" i="5"/>
  <c r="P4626" i="5" s="1"/>
  <c r="N4627" i="5"/>
  <c r="P4627" i="5" s="1"/>
  <c r="N4628" i="5"/>
  <c r="P4628" i="5" s="1"/>
  <c r="N4629" i="5"/>
  <c r="P4629" i="5" s="1"/>
  <c r="N4630" i="5"/>
  <c r="P4630" i="5" s="1"/>
  <c r="N4631" i="5"/>
  <c r="P4631" i="5" s="1"/>
  <c r="N4632" i="5"/>
  <c r="P4632" i="5" s="1"/>
  <c r="N4633" i="5"/>
  <c r="P4633" i="5" s="1"/>
  <c r="N4634" i="5"/>
  <c r="P4634" i="5" s="1"/>
  <c r="N4635" i="5"/>
  <c r="P4635" i="5" s="1"/>
  <c r="N4636" i="5"/>
  <c r="P4636" i="5" s="1"/>
  <c r="N4637" i="5"/>
  <c r="P4637" i="5" s="1"/>
  <c r="N4638" i="5"/>
  <c r="P4638" i="5" s="1"/>
  <c r="N4639" i="5"/>
  <c r="P4639" i="5" s="1"/>
  <c r="N4640" i="5"/>
  <c r="P4640" i="5" s="1"/>
  <c r="N4641" i="5"/>
  <c r="P4641" i="5" s="1"/>
  <c r="N4642" i="5"/>
  <c r="P4642" i="5" s="1"/>
  <c r="N4643" i="5"/>
  <c r="P4643" i="5" s="1"/>
  <c r="N4644" i="5"/>
  <c r="P4644" i="5" s="1"/>
  <c r="N4645" i="5"/>
  <c r="P4645" i="5" s="1"/>
  <c r="N4646" i="5"/>
  <c r="P4646" i="5" s="1"/>
  <c r="N4647" i="5"/>
  <c r="P4647" i="5" s="1"/>
  <c r="N4648" i="5"/>
  <c r="P4648" i="5" s="1"/>
  <c r="N4649" i="5"/>
  <c r="P4649" i="5" s="1"/>
  <c r="N4650" i="5"/>
  <c r="P4650" i="5" s="1"/>
  <c r="N4651" i="5"/>
  <c r="P4651" i="5" s="1"/>
  <c r="N4652" i="5"/>
  <c r="P4652" i="5" s="1"/>
  <c r="N4653" i="5"/>
  <c r="P4653" i="5" s="1"/>
  <c r="N4654" i="5"/>
  <c r="P4654" i="5" s="1"/>
  <c r="N4655" i="5"/>
  <c r="P4655" i="5" s="1"/>
  <c r="N4656" i="5"/>
  <c r="P4656" i="5" s="1"/>
  <c r="N4657" i="5"/>
  <c r="P4657" i="5" s="1"/>
  <c r="N4658" i="5"/>
  <c r="P4658" i="5" s="1"/>
  <c r="N4659" i="5"/>
  <c r="P4659" i="5" s="1"/>
  <c r="N4660" i="5"/>
  <c r="P4660" i="5" s="1"/>
  <c r="N4661" i="5"/>
  <c r="P4661" i="5" s="1"/>
  <c r="N4662" i="5"/>
  <c r="P4662" i="5" s="1"/>
  <c r="N4663" i="5"/>
  <c r="P4663" i="5" s="1"/>
  <c r="N4664" i="5"/>
  <c r="P4664" i="5" s="1"/>
  <c r="N4665" i="5"/>
  <c r="P4665" i="5" s="1"/>
  <c r="N4666" i="5"/>
  <c r="P4666" i="5" s="1"/>
  <c r="N4667" i="5"/>
  <c r="P4667" i="5" s="1"/>
  <c r="N4668" i="5"/>
  <c r="P4668" i="5" s="1"/>
  <c r="N4669" i="5"/>
  <c r="P4669" i="5" s="1"/>
  <c r="N4670" i="5"/>
  <c r="P4670" i="5" s="1"/>
  <c r="N4671" i="5"/>
  <c r="P4671" i="5" s="1"/>
  <c r="N4672" i="5"/>
  <c r="P4672" i="5" s="1"/>
  <c r="N4673" i="5"/>
  <c r="P4673" i="5" s="1"/>
  <c r="N4674" i="5"/>
  <c r="P4674" i="5" s="1"/>
  <c r="N4675" i="5"/>
  <c r="P4675" i="5" s="1"/>
  <c r="N4676" i="5"/>
  <c r="P4676" i="5" s="1"/>
  <c r="N4677" i="5"/>
  <c r="P4677" i="5" s="1"/>
  <c r="N4678" i="5"/>
  <c r="P4678" i="5" s="1"/>
  <c r="N4679" i="5"/>
  <c r="P4679" i="5" s="1"/>
  <c r="N4680" i="5"/>
  <c r="P4680" i="5" s="1"/>
  <c r="N4681" i="5"/>
  <c r="P4681" i="5" s="1"/>
  <c r="N4682" i="5"/>
  <c r="P4682" i="5" s="1"/>
  <c r="N4683" i="5"/>
  <c r="P4683" i="5" s="1"/>
  <c r="N4684" i="5"/>
  <c r="P4684" i="5" s="1"/>
  <c r="N4685" i="5"/>
  <c r="P4685" i="5" s="1"/>
  <c r="N4686" i="5"/>
  <c r="P4686" i="5" s="1"/>
  <c r="N4687" i="5"/>
  <c r="P4687" i="5" s="1"/>
  <c r="N4688" i="5"/>
  <c r="P4688" i="5" s="1"/>
  <c r="N4689" i="5"/>
  <c r="P4689" i="5" s="1"/>
  <c r="N4690" i="5"/>
  <c r="P4690" i="5" s="1"/>
  <c r="N4691" i="5"/>
  <c r="P4691" i="5" s="1"/>
  <c r="N4692" i="5"/>
  <c r="P4692" i="5" s="1"/>
  <c r="N4693" i="5"/>
  <c r="P4693" i="5" s="1"/>
  <c r="N4694" i="5"/>
  <c r="P4694" i="5" s="1"/>
  <c r="N4695" i="5"/>
  <c r="P4695" i="5" s="1"/>
  <c r="N4696" i="5"/>
  <c r="P4696" i="5" s="1"/>
  <c r="N4697" i="5"/>
  <c r="P4697" i="5" s="1"/>
  <c r="N4698" i="5"/>
  <c r="P4698" i="5" s="1"/>
  <c r="N4699" i="5"/>
  <c r="P4699" i="5" s="1"/>
  <c r="N4700" i="5"/>
  <c r="P4700" i="5" s="1"/>
  <c r="N4701" i="5"/>
  <c r="P4701" i="5" s="1"/>
  <c r="N4702" i="5"/>
  <c r="P4702" i="5" s="1"/>
  <c r="N4703" i="5"/>
  <c r="P4703" i="5" s="1"/>
  <c r="N4704" i="5"/>
  <c r="P4704" i="5" s="1"/>
  <c r="N4705" i="5"/>
  <c r="P4705" i="5" s="1"/>
  <c r="N4706" i="5"/>
  <c r="P4706" i="5" s="1"/>
  <c r="N4707" i="5"/>
  <c r="P4707" i="5" s="1"/>
  <c r="N4708" i="5"/>
  <c r="P4708" i="5" s="1"/>
  <c r="N4709" i="5"/>
  <c r="P4709" i="5" s="1"/>
  <c r="N4710" i="5"/>
  <c r="P4710" i="5" s="1"/>
  <c r="N4711" i="5"/>
  <c r="P4711" i="5" s="1"/>
  <c r="N4712" i="5"/>
  <c r="P4712" i="5" s="1"/>
  <c r="N4713" i="5"/>
  <c r="P4713" i="5" s="1"/>
  <c r="N4714" i="5"/>
  <c r="P4714" i="5" s="1"/>
  <c r="N4715" i="5"/>
  <c r="P4715" i="5" s="1"/>
  <c r="N4716" i="5"/>
  <c r="P4716" i="5" s="1"/>
  <c r="N4717" i="5"/>
  <c r="P4717" i="5" s="1"/>
  <c r="N4718" i="5"/>
  <c r="P4718" i="5" s="1"/>
  <c r="N4719" i="5"/>
  <c r="P4719" i="5" s="1"/>
  <c r="N4720" i="5"/>
  <c r="P4720" i="5" s="1"/>
  <c r="N4721" i="5"/>
  <c r="P4721" i="5" s="1"/>
  <c r="N4722" i="5"/>
  <c r="P4722" i="5" s="1"/>
  <c r="N4723" i="5"/>
  <c r="P4723" i="5" s="1"/>
  <c r="N4724" i="5"/>
  <c r="P4724" i="5" s="1"/>
  <c r="N4725" i="5"/>
  <c r="P4725" i="5" s="1"/>
  <c r="N4726" i="5"/>
  <c r="P4726" i="5" s="1"/>
  <c r="N4727" i="5"/>
  <c r="P4727" i="5" s="1"/>
  <c r="N4728" i="5"/>
  <c r="P4728" i="5" s="1"/>
  <c r="N4729" i="5"/>
  <c r="P4729" i="5" s="1"/>
  <c r="N4730" i="5"/>
  <c r="P4730" i="5" s="1"/>
  <c r="N4731" i="5"/>
  <c r="P4731" i="5" s="1"/>
  <c r="N4732" i="5"/>
  <c r="P4732" i="5" s="1"/>
  <c r="N4733" i="5"/>
  <c r="P4733" i="5" s="1"/>
  <c r="N4734" i="5"/>
  <c r="P4734" i="5" s="1"/>
  <c r="N4735" i="5"/>
  <c r="P4735" i="5" s="1"/>
  <c r="N4736" i="5"/>
  <c r="P4736" i="5" s="1"/>
  <c r="N4737" i="5"/>
  <c r="P4737" i="5" s="1"/>
  <c r="N4738" i="5"/>
  <c r="P4738" i="5" s="1"/>
  <c r="N4739" i="5"/>
  <c r="P4739" i="5" s="1"/>
  <c r="N4740" i="5"/>
  <c r="P4740" i="5" s="1"/>
  <c r="N4741" i="5"/>
  <c r="P4741" i="5" s="1"/>
  <c r="N4742" i="5"/>
  <c r="P4742" i="5" s="1"/>
  <c r="N4743" i="5"/>
  <c r="P4743" i="5" s="1"/>
  <c r="N4744" i="5"/>
  <c r="P4744" i="5" s="1"/>
  <c r="N4745" i="5"/>
  <c r="P4745" i="5" s="1"/>
  <c r="N4746" i="5"/>
  <c r="P4746" i="5" s="1"/>
  <c r="N4747" i="5"/>
  <c r="P4747" i="5" s="1"/>
  <c r="N4748" i="5"/>
  <c r="P4748" i="5" s="1"/>
  <c r="N4749" i="5"/>
  <c r="P4749" i="5" s="1"/>
  <c r="N4750" i="5"/>
  <c r="P4750" i="5" s="1"/>
  <c r="N4751" i="5"/>
  <c r="P4751" i="5" s="1"/>
  <c r="N4752" i="5"/>
  <c r="P4752" i="5" s="1"/>
  <c r="N4753" i="5"/>
  <c r="P4753" i="5" s="1"/>
  <c r="N4754" i="5"/>
  <c r="P4754" i="5" s="1"/>
  <c r="N4755" i="5"/>
  <c r="P4755" i="5" s="1"/>
  <c r="N4756" i="5"/>
  <c r="P4756" i="5" s="1"/>
  <c r="N4757" i="5"/>
  <c r="P4757" i="5" s="1"/>
  <c r="N4758" i="5"/>
  <c r="P4758" i="5" s="1"/>
  <c r="N4759" i="5"/>
  <c r="P4759" i="5" s="1"/>
  <c r="N4760" i="5"/>
  <c r="P4760" i="5" s="1"/>
  <c r="N4761" i="5"/>
  <c r="P4761" i="5" s="1"/>
  <c r="N4762" i="5"/>
  <c r="P4762" i="5" s="1"/>
  <c r="N4763" i="5"/>
  <c r="P4763" i="5" s="1"/>
  <c r="N4764" i="5"/>
  <c r="P4764" i="5" s="1"/>
  <c r="N4765" i="5"/>
  <c r="P4765" i="5" s="1"/>
  <c r="N4766" i="5"/>
  <c r="P4766" i="5" s="1"/>
  <c r="N4767" i="5"/>
  <c r="P4767" i="5" s="1"/>
  <c r="N4768" i="5"/>
  <c r="P4768" i="5" s="1"/>
  <c r="N4769" i="5"/>
  <c r="P4769" i="5" s="1"/>
  <c r="N4770" i="5"/>
  <c r="P4770" i="5" s="1"/>
  <c r="N4771" i="5"/>
  <c r="P4771" i="5" s="1"/>
  <c r="N4772" i="5"/>
  <c r="P4772" i="5" s="1"/>
  <c r="N4773" i="5"/>
  <c r="P4773" i="5" s="1"/>
  <c r="N4774" i="5"/>
  <c r="P4774" i="5" s="1"/>
  <c r="N4775" i="5"/>
  <c r="P4775" i="5" s="1"/>
  <c r="N4776" i="5"/>
  <c r="P4776" i="5" s="1"/>
  <c r="N4777" i="5"/>
  <c r="P4777" i="5" s="1"/>
  <c r="N4778" i="5"/>
  <c r="P4778" i="5" s="1"/>
  <c r="N4779" i="5"/>
  <c r="P4779" i="5" s="1"/>
  <c r="N4780" i="5"/>
  <c r="P4780" i="5" s="1"/>
  <c r="N4781" i="5"/>
  <c r="P4781" i="5" s="1"/>
  <c r="N4782" i="5"/>
  <c r="P4782" i="5" s="1"/>
  <c r="N4783" i="5"/>
  <c r="P4783" i="5" s="1"/>
  <c r="N4784" i="5"/>
  <c r="P4784" i="5" s="1"/>
  <c r="N4785" i="5"/>
  <c r="P4785" i="5" s="1"/>
  <c r="N4786" i="5"/>
  <c r="P4786" i="5" s="1"/>
  <c r="N4787" i="5"/>
  <c r="P4787" i="5" s="1"/>
  <c r="N4788" i="5"/>
  <c r="P4788" i="5" s="1"/>
  <c r="N4789" i="5"/>
  <c r="P4789" i="5" s="1"/>
  <c r="N4790" i="5"/>
  <c r="P4790" i="5" s="1"/>
  <c r="N4791" i="5"/>
  <c r="P4791" i="5" s="1"/>
  <c r="N4792" i="5"/>
  <c r="P4792" i="5" s="1"/>
  <c r="N4793" i="5"/>
  <c r="P4793" i="5" s="1"/>
  <c r="N4794" i="5"/>
  <c r="P4794" i="5" s="1"/>
  <c r="N4795" i="5"/>
  <c r="P4795" i="5" s="1"/>
  <c r="N4796" i="5"/>
  <c r="P4796" i="5" s="1"/>
  <c r="N4797" i="5"/>
  <c r="P4797" i="5" s="1"/>
  <c r="N4798" i="5"/>
  <c r="P4798" i="5" s="1"/>
  <c r="N4799" i="5"/>
  <c r="P4799" i="5" s="1"/>
  <c r="N4800" i="5"/>
  <c r="P4800" i="5" s="1"/>
  <c r="N4801" i="5"/>
  <c r="P4801" i="5" s="1"/>
  <c r="N4802" i="5"/>
  <c r="P4802" i="5" s="1"/>
  <c r="N4803" i="5"/>
  <c r="P4803" i="5" s="1"/>
  <c r="N4804" i="5"/>
  <c r="P4804" i="5" s="1"/>
  <c r="N4805" i="5"/>
  <c r="P4805" i="5" s="1"/>
  <c r="N4806" i="5"/>
  <c r="P4806" i="5" s="1"/>
  <c r="N4807" i="5"/>
  <c r="P4807" i="5" s="1"/>
  <c r="N4808" i="5"/>
  <c r="P4808" i="5" s="1"/>
  <c r="N4809" i="5"/>
  <c r="P4809" i="5" s="1"/>
  <c r="N4810" i="5"/>
  <c r="P4810" i="5" s="1"/>
  <c r="N4811" i="5"/>
  <c r="P4811" i="5" s="1"/>
  <c r="N4812" i="5"/>
  <c r="P4812" i="5" s="1"/>
  <c r="N4813" i="5"/>
  <c r="P4813" i="5" s="1"/>
  <c r="N4814" i="5"/>
  <c r="P4814" i="5" s="1"/>
  <c r="N4815" i="5"/>
  <c r="P4815" i="5" s="1"/>
  <c r="N4816" i="5"/>
  <c r="P4816" i="5" s="1"/>
  <c r="N4817" i="5"/>
  <c r="P4817" i="5" s="1"/>
  <c r="N4818" i="5"/>
  <c r="P4818" i="5" s="1"/>
  <c r="N4819" i="5"/>
  <c r="P4819" i="5" s="1"/>
  <c r="N4820" i="5"/>
  <c r="P4820" i="5" s="1"/>
  <c r="N4821" i="5"/>
  <c r="P4821" i="5" s="1"/>
  <c r="N4822" i="5"/>
  <c r="P4822" i="5" s="1"/>
  <c r="N4823" i="5"/>
  <c r="P4823" i="5" s="1"/>
  <c r="N4824" i="5"/>
  <c r="P4824" i="5" s="1"/>
  <c r="N4825" i="5"/>
  <c r="P4825" i="5" s="1"/>
  <c r="N4826" i="5"/>
  <c r="P4826" i="5" s="1"/>
  <c r="N4827" i="5"/>
  <c r="P4827" i="5" s="1"/>
  <c r="N4828" i="5"/>
  <c r="P4828" i="5" s="1"/>
  <c r="N4829" i="5"/>
  <c r="P4829" i="5" s="1"/>
  <c r="N4830" i="5"/>
  <c r="P4830" i="5" s="1"/>
  <c r="N4831" i="5"/>
  <c r="P4831" i="5" s="1"/>
  <c r="N4832" i="5"/>
  <c r="P4832" i="5" s="1"/>
  <c r="N4833" i="5"/>
  <c r="P4833" i="5" s="1"/>
  <c r="N4834" i="5"/>
  <c r="P4834" i="5" s="1"/>
  <c r="N4835" i="5"/>
  <c r="P4835" i="5" s="1"/>
  <c r="N4836" i="5"/>
  <c r="P4836" i="5" s="1"/>
  <c r="N4837" i="5"/>
  <c r="P4837" i="5" s="1"/>
  <c r="N4838" i="5"/>
  <c r="P4838" i="5" s="1"/>
  <c r="N4839" i="5"/>
  <c r="P4839" i="5" s="1"/>
  <c r="N4840" i="5"/>
  <c r="P4840" i="5" s="1"/>
  <c r="N4841" i="5"/>
  <c r="P4841" i="5" s="1"/>
  <c r="N4842" i="5"/>
  <c r="P4842" i="5" s="1"/>
  <c r="N4843" i="5"/>
  <c r="P4843" i="5" s="1"/>
  <c r="N4844" i="5"/>
  <c r="P4844" i="5" s="1"/>
  <c r="N4845" i="5"/>
  <c r="P4845" i="5" s="1"/>
  <c r="N4846" i="5"/>
  <c r="P4846" i="5" s="1"/>
  <c r="N4847" i="5"/>
  <c r="P4847" i="5" s="1"/>
  <c r="N4848" i="5"/>
  <c r="P4848" i="5" s="1"/>
  <c r="N4849" i="5"/>
  <c r="P4849" i="5" s="1"/>
  <c r="N4850" i="5"/>
  <c r="P4850" i="5" s="1"/>
  <c r="N4851" i="5"/>
  <c r="P4851" i="5" s="1"/>
  <c r="N4852" i="5"/>
  <c r="P4852" i="5" s="1"/>
  <c r="N4853" i="5"/>
  <c r="P4853" i="5" s="1"/>
  <c r="N4854" i="5"/>
  <c r="P4854" i="5" s="1"/>
  <c r="N4855" i="5"/>
  <c r="P4855" i="5" s="1"/>
  <c r="N4856" i="5"/>
  <c r="P4856" i="5" s="1"/>
  <c r="N4857" i="5"/>
  <c r="P4857" i="5" s="1"/>
  <c r="N4858" i="5"/>
  <c r="P4858" i="5" s="1"/>
  <c r="N4859" i="5"/>
  <c r="P4859" i="5" s="1"/>
  <c r="N4860" i="5"/>
  <c r="P4860" i="5" s="1"/>
  <c r="N4861" i="5"/>
  <c r="P4861" i="5" s="1"/>
  <c r="N4862" i="5"/>
  <c r="P4862" i="5" s="1"/>
  <c r="N4863" i="5"/>
  <c r="P4863" i="5" s="1"/>
  <c r="N4864" i="5"/>
  <c r="P4864" i="5" s="1"/>
  <c r="N4865" i="5"/>
  <c r="P4865" i="5" s="1"/>
  <c r="N4866" i="5"/>
  <c r="P4866" i="5" s="1"/>
  <c r="N4867" i="5"/>
  <c r="P4867" i="5" s="1"/>
  <c r="N4868" i="5"/>
  <c r="P4868" i="5" s="1"/>
  <c r="N4869" i="5"/>
  <c r="P4869" i="5" s="1"/>
  <c r="N4870" i="5"/>
  <c r="P4870" i="5" s="1"/>
  <c r="N4871" i="5"/>
  <c r="P4871" i="5" s="1"/>
  <c r="N4872" i="5"/>
  <c r="P4872" i="5" s="1"/>
  <c r="N4873" i="5"/>
  <c r="P4873" i="5" s="1"/>
  <c r="N4874" i="5"/>
  <c r="P4874" i="5" s="1"/>
  <c r="N4875" i="5"/>
  <c r="P4875" i="5" s="1"/>
  <c r="N4876" i="5"/>
  <c r="P4876" i="5" s="1"/>
  <c r="N4877" i="5"/>
  <c r="P4877" i="5" s="1"/>
  <c r="N4878" i="5"/>
  <c r="P4878" i="5" s="1"/>
  <c r="N4879" i="5"/>
  <c r="P4879" i="5" s="1"/>
  <c r="N4880" i="5"/>
  <c r="P4880" i="5" s="1"/>
  <c r="N4881" i="5"/>
  <c r="P4881" i="5" s="1"/>
  <c r="N4882" i="5"/>
  <c r="P4882" i="5" s="1"/>
  <c r="N4883" i="5"/>
  <c r="P4883" i="5" s="1"/>
  <c r="N4884" i="5"/>
  <c r="P4884" i="5" s="1"/>
  <c r="N4885" i="5"/>
  <c r="P4885" i="5" s="1"/>
  <c r="N4886" i="5"/>
  <c r="P4886" i="5" s="1"/>
  <c r="N4887" i="5"/>
  <c r="P4887" i="5" s="1"/>
  <c r="N4888" i="5"/>
  <c r="P4888" i="5" s="1"/>
  <c r="N4889" i="5"/>
  <c r="P4889" i="5" s="1"/>
  <c r="N4890" i="5"/>
  <c r="P4890" i="5" s="1"/>
  <c r="N4891" i="5"/>
  <c r="P4891" i="5" s="1"/>
  <c r="N4892" i="5"/>
  <c r="P4892" i="5" s="1"/>
  <c r="N4893" i="5"/>
  <c r="P4893" i="5" s="1"/>
  <c r="N4894" i="5"/>
  <c r="P4894" i="5" s="1"/>
  <c r="N4895" i="5"/>
  <c r="P4895" i="5" s="1"/>
  <c r="N4896" i="5"/>
  <c r="P4896" i="5" s="1"/>
  <c r="N4897" i="5"/>
  <c r="P4897" i="5" s="1"/>
  <c r="N4898" i="5"/>
  <c r="P4898" i="5" s="1"/>
  <c r="N4899" i="5"/>
  <c r="P4899" i="5" s="1"/>
  <c r="N4900" i="5"/>
  <c r="P4900" i="5" s="1"/>
  <c r="N4901" i="5"/>
  <c r="P4901" i="5" s="1"/>
  <c r="N4902" i="5"/>
  <c r="P4902" i="5" s="1"/>
  <c r="N4903" i="5"/>
  <c r="P4903" i="5" s="1"/>
  <c r="N4904" i="5"/>
  <c r="P4904" i="5" s="1"/>
  <c r="N4905" i="5"/>
  <c r="P4905" i="5" s="1"/>
  <c r="N4906" i="5"/>
  <c r="P4906" i="5" s="1"/>
  <c r="N4907" i="5"/>
  <c r="P4907" i="5" s="1"/>
  <c r="N4908" i="5"/>
  <c r="P4908" i="5" s="1"/>
  <c r="N4909" i="5"/>
  <c r="P4909" i="5" s="1"/>
  <c r="N4910" i="5"/>
  <c r="P4910" i="5" s="1"/>
  <c r="N4911" i="5"/>
  <c r="P4911" i="5" s="1"/>
  <c r="N4912" i="5"/>
  <c r="P4912" i="5" s="1"/>
  <c r="N4913" i="5"/>
  <c r="P4913" i="5" s="1"/>
  <c r="N4914" i="5"/>
  <c r="P4914" i="5" s="1"/>
  <c r="N4915" i="5"/>
  <c r="P4915" i="5" s="1"/>
  <c r="N4916" i="5"/>
  <c r="P4916" i="5" s="1"/>
  <c r="N4917" i="5"/>
  <c r="P4917" i="5" s="1"/>
  <c r="N4918" i="5"/>
  <c r="P4918" i="5" s="1"/>
  <c r="N4919" i="5"/>
  <c r="P4919" i="5" s="1"/>
  <c r="N4920" i="5"/>
  <c r="P4920" i="5" s="1"/>
  <c r="N4921" i="5"/>
  <c r="P4921" i="5" s="1"/>
  <c r="N4922" i="5"/>
  <c r="P4922" i="5" s="1"/>
  <c r="N4923" i="5"/>
  <c r="P4923" i="5" s="1"/>
  <c r="N4924" i="5"/>
  <c r="P4924" i="5" s="1"/>
  <c r="N4925" i="5"/>
  <c r="P4925" i="5" s="1"/>
  <c r="N4926" i="5"/>
  <c r="P4926" i="5" s="1"/>
  <c r="N4927" i="5"/>
  <c r="P4927" i="5" s="1"/>
  <c r="N4928" i="5"/>
  <c r="P4928" i="5" s="1"/>
  <c r="N4929" i="5"/>
  <c r="P4929" i="5" s="1"/>
  <c r="N4930" i="5"/>
  <c r="P4930" i="5" s="1"/>
  <c r="N4931" i="5"/>
  <c r="P4931" i="5" s="1"/>
  <c r="N4932" i="5"/>
  <c r="P4932" i="5" s="1"/>
  <c r="N4933" i="5"/>
  <c r="P4933" i="5" s="1"/>
  <c r="N4934" i="5"/>
  <c r="P4934" i="5" s="1"/>
  <c r="N4935" i="5"/>
  <c r="P4935" i="5" s="1"/>
  <c r="N4936" i="5"/>
  <c r="P4936" i="5" s="1"/>
  <c r="N4937" i="5"/>
  <c r="P4937" i="5" s="1"/>
  <c r="N4938" i="5"/>
  <c r="P4938" i="5" s="1"/>
  <c r="N4939" i="5"/>
  <c r="P4939" i="5" s="1"/>
  <c r="N4940" i="5"/>
  <c r="P4940" i="5" s="1"/>
  <c r="N4941" i="5"/>
  <c r="P4941" i="5" s="1"/>
  <c r="N4942" i="5"/>
  <c r="P4942" i="5" s="1"/>
  <c r="N4943" i="5"/>
  <c r="P4943" i="5" s="1"/>
  <c r="N4944" i="5"/>
  <c r="P4944" i="5" s="1"/>
  <c r="N4945" i="5"/>
  <c r="P4945" i="5" s="1"/>
  <c r="N4946" i="5"/>
  <c r="P4946" i="5" s="1"/>
  <c r="N4947" i="5"/>
  <c r="P4947" i="5" s="1"/>
  <c r="N4948" i="5"/>
  <c r="P4948" i="5" s="1"/>
  <c r="N4949" i="5"/>
  <c r="P4949" i="5" s="1"/>
  <c r="N4950" i="5"/>
  <c r="P4950" i="5" s="1"/>
  <c r="N4951" i="5"/>
  <c r="P4951" i="5" s="1"/>
  <c r="N4952" i="5"/>
  <c r="P4952" i="5" s="1"/>
  <c r="N4953" i="5"/>
  <c r="P4953" i="5" s="1"/>
  <c r="N4954" i="5"/>
  <c r="P4954" i="5" s="1"/>
  <c r="N4955" i="5"/>
  <c r="P4955" i="5" s="1"/>
  <c r="N4956" i="5"/>
  <c r="P4956" i="5" s="1"/>
  <c r="N4957" i="5"/>
  <c r="P4957" i="5" s="1"/>
  <c r="N4958" i="5"/>
  <c r="P4958" i="5" s="1"/>
  <c r="N4959" i="5"/>
  <c r="P4959" i="5" s="1"/>
  <c r="N4960" i="5"/>
  <c r="P4960" i="5" s="1"/>
  <c r="N4961" i="5"/>
  <c r="P4961" i="5" s="1"/>
  <c r="N4962" i="5"/>
  <c r="P4962" i="5" s="1"/>
  <c r="N4963" i="5"/>
  <c r="P4963" i="5" s="1"/>
  <c r="N4964" i="5"/>
  <c r="P4964" i="5" s="1"/>
  <c r="N4965" i="5"/>
  <c r="P4965" i="5" s="1"/>
  <c r="N4966" i="5"/>
  <c r="P4966" i="5" s="1"/>
  <c r="N4967" i="5"/>
  <c r="P4967" i="5" s="1"/>
  <c r="N4968" i="5"/>
  <c r="P4968" i="5" s="1"/>
  <c r="N4969" i="5"/>
  <c r="P4969" i="5" s="1"/>
  <c r="N4970" i="5"/>
  <c r="P4970" i="5" s="1"/>
  <c r="N4971" i="5"/>
  <c r="P4971" i="5" s="1"/>
  <c r="N4972" i="5"/>
  <c r="P4972" i="5" s="1"/>
  <c r="N4973" i="5"/>
  <c r="P4973" i="5" s="1"/>
  <c r="N4974" i="5"/>
  <c r="P4974" i="5" s="1"/>
  <c r="N4975" i="5"/>
  <c r="P4975" i="5" s="1"/>
  <c r="N4976" i="5"/>
  <c r="P4976" i="5" s="1"/>
  <c r="N4977" i="5"/>
  <c r="P4977" i="5" s="1"/>
  <c r="N4978" i="5"/>
  <c r="P4978" i="5" s="1"/>
  <c r="N4979" i="5"/>
  <c r="P4979" i="5" s="1"/>
  <c r="N4980" i="5"/>
  <c r="P4980" i="5" s="1"/>
  <c r="N4981" i="5"/>
  <c r="P4981" i="5" s="1"/>
  <c r="N4982" i="5"/>
  <c r="P4982" i="5" s="1"/>
  <c r="N4983" i="5"/>
  <c r="P4983" i="5" s="1"/>
  <c r="N4984" i="5"/>
  <c r="P4984" i="5" s="1"/>
  <c r="N4985" i="5"/>
  <c r="P4985" i="5" s="1"/>
  <c r="N4986" i="5"/>
  <c r="P4986" i="5" s="1"/>
  <c r="N4987" i="5"/>
  <c r="P4987" i="5" s="1"/>
  <c r="N4988" i="5"/>
  <c r="P4988" i="5" s="1"/>
  <c r="N4989" i="5"/>
  <c r="P4989" i="5" s="1"/>
  <c r="N4990" i="5"/>
  <c r="P4990" i="5" s="1"/>
  <c r="N4991" i="5"/>
  <c r="P4991" i="5" s="1"/>
  <c r="N4992" i="5"/>
  <c r="P4992" i="5" s="1"/>
  <c r="N4993" i="5"/>
  <c r="P4993" i="5" s="1"/>
  <c r="N4994" i="5"/>
  <c r="P4994" i="5" s="1"/>
  <c r="N4995" i="5"/>
  <c r="P4995" i="5" s="1"/>
  <c r="N4996" i="5"/>
  <c r="P4996" i="5" s="1"/>
  <c r="N4997" i="5"/>
  <c r="P4997" i="5" s="1"/>
  <c r="N4998" i="5"/>
  <c r="P4998" i="5" s="1"/>
  <c r="N4999" i="5"/>
  <c r="P4999" i="5" s="1"/>
  <c r="N5000" i="5"/>
  <c r="P5000" i="5" s="1"/>
  <c r="N5001" i="5"/>
  <c r="P5001" i="5" s="1"/>
  <c r="N5002" i="5"/>
  <c r="P5002" i="5" s="1"/>
  <c r="N5003" i="5"/>
  <c r="P5003" i="5" s="1"/>
  <c r="N5004" i="5"/>
  <c r="P5004" i="5" s="1"/>
  <c r="N5005" i="5"/>
  <c r="P5005" i="5" s="1"/>
  <c r="N5006" i="5"/>
  <c r="P5006" i="5" s="1"/>
  <c r="N5007" i="5"/>
  <c r="P5007" i="5" s="1"/>
  <c r="N5008" i="5"/>
  <c r="P5008" i="5" s="1"/>
  <c r="N5009" i="5"/>
  <c r="P5009" i="5" s="1"/>
  <c r="N5010" i="5"/>
  <c r="P5010" i="5" s="1"/>
  <c r="N5011" i="5"/>
  <c r="P5011" i="5" s="1"/>
  <c r="N5012" i="5"/>
  <c r="P5012" i="5" s="1"/>
  <c r="N5013" i="5"/>
  <c r="P5013" i="5" s="1"/>
  <c r="N5014" i="5"/>
  <c r="P5014" i="5" s="1"/>
  <c r="N5015" i="5"/>
  <c r="P5015" i="5" s="1"/>
  <c r="N5016" i="5"/>
  <c r="P5016" i="5" s="1"/>
  <c r="N5017" i="5"/>
  <c r="P5017" i="5" s="1"/>
  <c r="N5018" i="5"/>
  <c r="P5018" i="5" s="1"/>
  <c r="N5019" i="5"/>
  <c r="P5019" i="5" s="1"/>
  <c r="N5020" i="5"/>
  <c r="P5020" i="5" s="1"/>
  <c r="N5021" i="5"/>
  <c r="P5021" i="5" s="1"/>
  <c r="N5022" i="5"/>
  <c r="P5022" i="5" s="1"/>
  <c r="N5023" i="5"/>
  <c r="P5023" i="5" s="1"/>
  <c r="N5024" i="5"/>
  <c r="P5024" i="5" s="1"/>
  <c r="N5025" i="5"/>
  <c r="P5025" i="5" s="1"/>
  <c r="N5026" i="5"/>
  <c r="P5026" i="5" s="1"/>
  <c r="N5027" i="5"/>
  <c r="P5027" i="5" s="1"/>
  <c r="N5028" i="5"/>
  <c r="P5028" i="5" s="1"/>
  <c r="N5029" i="5"/>
  <c r="P5029" i="5" s="1"/>
  <c r="N5030" i="5"/>
  <c r="P5030" i="5" s="1"/>
  <c r="N5031" i="5"/>
  <c r="P5031" i="5" s="1"/>
  <c r="N5032" i="5"/>
  <c r="P5032" i="5" s="1"/>
  <c r="N5033" i="5"/>
  <c r="P5033" i="5" s="1"/>
  <c r="N5034" i="5"/>
  <c r="P5034" i="5" s="1"/>
  <c r="N5035" i="5"/>
  <c r="P5035" i="5" s="1"/>
  <c r="N5036" i="5"/>
  <c r="P5036" i="5" s="1"/>
  <c r="N5037" i="5"/>
  <c r="P5037" i="5" s="1"/>
  <c r="N5038" i="5"/>
  <c r="P5038" i="5" s="1"/>
  <c r="N5039" i="5"/>
  <c r="P5039" i="5" s="1"/>
  <c r="N5040" i="5"/>
  <c r="P5040" i="5" s="1"/>
  <c r="N5041" i="5"/>
  <c r="P5041" i="5" s="1"/>
  <c r="N5042" i="5"/>
  <c r="P5042" i="5" s="1"/>
  <c r="N5043" i="5"/>
  <c r="P5043" i="5" s="1"/>
  <c r="N5044" i="5"/>
  <c r="P5044" i="5" s="1"/>
  <c r="N5045" i="5"/>
  <c r="P5045" i="5" s="1"/>
  <c r="N5046" i="5"/>
  <c r="P5046" i="5" s="1"/>
  <c r="N5047" i="5"/>
  <c r="P5047" i="5" s="1"/>
  <c r="N5048" i="5"/>
  <c r="P5048" i="5" s="1"/>
  <c r="N5049" i="5"/>
  <c r="P5049" i="5" s="1"/>
  <c r="N5050" i="5"/>
  <c r="P5050" i="5" s="1"/>
  <c r="N5051" i="5"/>
  <c r="P5051" i="5" s="1"/>
  <c r="N5052" i="5"/>
  <c r="P5052" i="5" s="1"/>
  <c r="N5053" i="5"/>
  <c r="P5053" i="5" s="1"/>
  <c r="N5054" i="5"/>
  <c r="P5054" i="5" s="1"/>
  <c r="N5055" i="5"/>
  <c r="P5055" i="5" s="1"/>
  <c r="N5056" i="5"/>
  <c r="P5056" i="5" s="1"/>
  <c r="N5057" i="5"/>
  <c r="P5057" i="5" s="1"/>
  <c r="N5058" i="5"/>
  <c r="P5058" i="5" s="1"/>
  <c r="N5059" i="5"/>
  <c r="P5059" i="5" s="1"/>
  <c r="N5060" i="5"/>
  <c r="P5060" i="5" s="1"/>
  <c r="N5061" i="5"/>
  <c r="P5061" i="5" s="1"/>
  <c r="N5062" i="5"/>
  <c r="P5062" i="5" s="1"/>
  <c r="N5063" i="5"/>
  <c r="P5063" i="5" s="1"/>
  <c r="N5064" i="5"/>
  <c r="P5064" i="5" s="1"/>
  <c r="N5065" i="5"/>
  <c r="P5065" i="5" s="1"/>
  <c r="N5066" i="5"/>
  <c r="P5066" i="5" s="1"/>
  <c r="N5067" i="5"/>
  <c r="P5067" i="5" s="1"/>
  <c r="N5068" i="5"/>
  <c r="P5068" i="5" s="1"/>
  <c r="N5069" i="5"/>
  <c r="P5069" i="5" s="1"/>
  <c r="N5070" i="5"/>
  <c r="P5070" i="5" s="1"/>
  <c r="N5071" i="5"/>
  <c r="P5071" i="5" s="1"/>
  <c r="N5072" i="5"/>
  <c r="P5072" i="5" s="1"/>
  <c r="N5073" i="5"/>
  <c r="P5073" i="5" s="1"/>
  <c r="N5074" i="5"/>
  <c r="P5074" i="5" s="1"/>
  <c r="N5075" i="5"/>
  <c r="P5075" i="5" s="1"/>
  <c r="N5076" i="5"/>
  <c r="P5076" i="5" s="1"/>
  <c r="N5077" i="5"/>
  <c r="P5077" i="5" s="1"/>
  <c r="N5078" i="5"/>
  <c r="P5078" i="5" s="1"/>
  <c r="N5079" i="5"/>
  <c r="P5079" i="5" s="1"/>
  <c r="N5080" i="5"/>
  <c r="P5080" i="5" s="1"/>
  <c r="N5081" i="5"/>
  <c r="P5081" i="5" s="1"/>
  <c r="N5082" i="5"/>
  <c r="P5082" i="5" s="1"/>
  <c r="N5083" i="5"/>
  <c r="P5083" i="5" s="1"/>
  <c r="N5084" i="5"/>
  <c r="P5084" i="5" s="1"/>
  <c r="N5085" i="5"/>
  <c r="P5085" i="5" s="1"/>
  <c r="N5086" i="5"/>
  <c r="P5086" i="5" s="1"/>
  <c r="N5087" i="5"/>
  <c r="P5087" i="5" s="1"/>
  <c r="N5088" i="5"/>
  <c r="P5088" i="5" s="1"/>
  <c r="N5089" i="5"/>
  <c r="P5089" i="5" s="1"/>
  <c r="N5090" i="5"/>
  <c r="P5090" i="5" s="1"/>
  <c r="N5091" i="5"/>
  <c r="P5091" i="5" s="1"/>
  <c r="N5092" i="5"/>
  <c r="P5092" i="5" s="1"/>
  <c r="N5093" i="5"/>
  <c r="P5093" i="5" s="1"/>
  <c r="N5094" i="5"/>
  <c r="P5094" i="5" s="1"/>
  <c r="N5095" i="5"/>
  <c r="P5095" i="5" s="1"/>
  <c r="N5096" i="5"/>
  <c r="P5096" i="5" s="1"/>
  <c r="N5097" i="5"/>
  <c r="P5097" i="5" s="1"/>
  <c r="N5098" i="5"/>
  <c r="P5098" i="5" s="1"/>
  <c r="N5099" i="5"/>
  <c r="P5099" i="5" s="1"/>
  <c r="N5100" i="5"/>
  <c r="P5100" i="5" s="1"/>
  <c r="N5101" i="5"/>
  <c r="P5101" i="5" s="1"/>
  <c r="N5102" i="5"/>
  <c r="P5102" i="5" s="1"/>
  <c r="N5103" i="5"/>
  <c r="P5103" i="5" s="1"/>
  <c r="N5104" i="5"/>
  <c r="P5104" i="5" s="1"/>
  <c r="N5105" i="5"/>
  <c r="P5105" i="5" s="1"/>
  <c r="N5106" i="5"/>
  <c r="P5106" i="5" s="1"/>
  <c r="N5107" i="5"/>
  <c r="P5107" i="5" s="1"/>
  <c r="N5108" i="5"/>
  <c r="P5108" i="5" s="1"/>
  <c r="N5109" i="5"/>
  <c r="P5109" i="5" s="1"/>
  <c r="N5110" i="5"/>
  <c r="P5110" i="5" s="1"/>
  <c r="N5111" i="5"/>
  <c r="P5111" i="5" s="1"/>
  <c r="N5112" i="5"/>
  <c r="P5112" i="5" s="1"/>
  <c r="N5113" i="5"/>
  <c r="P5113" i="5" s="1"/>
  <c r="N5114" i="5"/>
  <c r="P5114" i="5" s="1"/>
  <c r="N5115" i="5"/>
  <c r="P5115" i="5" s="1"/>
  <c r="N5116" i="5"/>
  <c r="P5116" i="5" s="1"/>
  <c r="N5117" i="5"/>
  <c r="P5117" i="5" s="1"/>
  <c r="N5118" i="5"/>
  <c r="P5118" i="5" s="1"/>
  <c r="N5119" i="5"/>
  <c r="P5119" i="5" s="1"/>
  <c r="N5120" i="5"/>
  <c r="P5120" i="5" s="1"/>
  <c r="N5121" i="5"/>
  <c r="P5121" i="5" s="1"/>
  <c r="N5122" i="5"/>
  <c r="P5122" i="5" s="1"/>
  <c r="N5123" i="5"/>
  <c r="P5123" i="5" s="1"/>
  <c r="N5124" i="5"/>
  <c r="P5124" i="5" s="1"/>
  <c r="N5125" i="5"/>
  <c r="P5125" i="5" s="1"/>
  <c r="N5126" i="5"/>
  <c r="P5126" i="5" s="1"/>
  <c r="N5127" i="5"/>
  <c r="P5127" i="5" s="1"/>
  <c r="N5128" i="5"/>
  <c r="P5128" i="5" s="1"/>
  <c r="N5129" i="5"/>
  <c r="P5129" i="5" s="1"/>
  <c r="N5130" i="5"/>
  <c r="P5130" i="5" s="1"/>
  <c r="N5131" i="5"/>
  <c r="P5131" i="5" s="1"/>
  <c r="N5132" i="5"/>
  <c r="P5132" i="5" s="1"/>
  <c r="N5133" i="5"/>
  <c r="P5133" i="5" s="1"/>
  <c r="N5134" i="5"/>
  <c r="P5134" i="5" s="1"/>
  <c r="N5135" i="5"/>
  <c r="P5135" i="5" s="1"/>
  <c r="N5136" i="5"/>
  <c r="P5136" i="5" s="1"/>
  <c r="N5137" i="5"/>
  <c r="P5137" i="5" s="1"/>
  <c r="N5138" i="5"/>
  <c r="P5138" i="5" s="1"/>
  <c r="N5139" i="5"/>
  <c r="P5139" i="5" s="1"/>
  <c r="N5140" i="5"/>
  <c r="P5140" i="5" s="1"/>
  <c r="N5141" i="5"/>
  <c r="P5141" i="5" s="1"/>
  <c r="N5142" i="5"/>
  <c r="P5142" i="5" s="1"/>
  <c r="N5143" i="5"/>
  <c r="P5143" i="5" s="1"/>
  <c r="N5144" i="5"/>
  <c r="P5144" i="5" s="1"/>
  <c r="N5145" i="5"/>
  <c r="P5145" i="5" s="1"/>
  <c r="N5146" i="5"/>
  <c r="P5146" i="5" s="1"/>
  <c r="N5147" i="5"/>
  <c r="P5147" i="5" s="1"/>
  <c r="N5148" i="5"/>
  <c r="P5148" i="5" s="1"/>
  <c r="N5149" i="5"/>
  <c r="P5149" i="5" s="1"/>
  <c r="N5150" i="5"/>
  <c r="P5150" i="5" s="1"/>
  <c r="N5151" i="5"/>
  <c r="P5151" i="5" s="1"/>
  <c r="N5152" i="5"/>
  <c r="P5152" i="5" s="1"/>
  <c r="N5153" i="5"/>
  <c r="P5153" i="5" s="1"/>
  <c r="N5154" i="5"/>
  <c r="P5154" i="5" s="1"/>
  <c r="N5155" i="5"/>
  <c r="P5155" i="5" s="1"/>
  <c r="N5156" i="5"/>
  <c r="P5156" i="5" s="1"/>
  <c r="N5157" i="5"/>
  <c r="P5157" i="5" s="1"/>
  <c r="N5158" i="5"/>
  <c r="P5158" i="5" s="1"/>
  <c r="N5159" i="5"/>
  <c r="P5159" i="5" s="1"/>
  <c r="N5160" i="5"/>
  <c r="P5160" i="5" s="1"/>
  <c r="N5161" i="5"/>
  <c r="P5161" i="5" s="1"/>
  <c r="N5162" i="5"/>
  <c r="P5162" i="5" s="1"/>
  <c r="N5163" i="5"/>
  <c r="P5163" i="5" s="1"/>
  <c r="N5164" i="5"/>
  <c r="P5164" i="5" s="1"/>
  <c r="N5165" i="5"/>
  <c r="P5165" i="5" s="1"/>
  <c r="N5166" i="5"/>
  <c r="P5166" i="5" s="1"/>
  <c r="N5167" i="5"/>
  <c r="P5167" i="5" s="1"/>
  <c r="N5168" i="5"/>
  <c r="P5168" i="5" s="1"/>
  <c r="N5169" i="5"/>
  <c r="P5169" i="5" s="1"/>
  <c r="N5170" i="5"/>
  <c r="P5170" i="5" s="1"/>
  <c r="N5171" i="5"/>
  <c r="P5171" i="5" s="1"/>
  <c r="N5172" i="5"/>
  <c r="P5172" i="5" s="1"/>
  <c r="N5173" i="5"/>
  <c r="P5173" i="5" s="1"/>
  <c r="N5174" i="5"/>
  <c r="P5174" i="5" s="1"/>
  <c r="N5175" i="5"/>
  <c r="P5175" i="5" s="1"/>
  <c r="N5176" i="5"/>
  <c r="P5176" i="5" s="1"/>
  <c r="N5177" i="5"/>
  <c r="P5177" i="5" s="1"/>
  <c r="N5178" i="5"/>
  <c r="P5178" i="5" s="1"/>
  <c r="N5179" i="5"/>
  <c r="P5179" i="5" s="1"/>
  <c r="N5180" i="5"/>
  <c r="P5180" i="5" s="1"/>
  <c r="N5181" i="5"/>
  <c r="P5181" i="5" s="1"/>
  <c r="N5182" i="5"/>
  <c r="P5182" i="5" s="1"/>
  <c r="N5183" i="5"/>
  <c r="P5183" i="5" s="1"/>
  <c r="N5184" i="5"/>
  <c r="P5184" i="5" s="1"/>
  <c r="N5185" i="5"/>
  <c r="P5185" i="5" s="1"/>
  <c r="N5186" i="5"/>
  <c r="P5186" i="5" s="1"/>
  <c r="N5187" i="5"/>
  <c r="P5187" i="5" s="1"/>
  <c r="N5188" i="5"/>
  <c r="P5188" i="5" s="1"/>
  <c r="N5189" i="5"/>
  <c r="P5189" i="5" s="1"/>
  <c r="N5190" i="5"/>
  <c r="P5190" i="5" s="1"/>
  <c r="N5191" i="5"/>
  <c r="P5191" i="5" s="1"/>
  <c r="N5192" i="5"/>
  <c r="P5192" i="5" s="1"/>
  <c r="N5193" i="5"/>
  <c r="P5193" i="5" s="1"/>
  <c r="N5194" i="5"/>
  <c r="P5194" i="5" s="1"/>
  <c r="N5195" i="5"/>
  <c r="P5195" i="5" s="1"/>
  <c r="N5196" i="5"/>
  <c r="P5196" i="5" s="1"/>
  <c r="N5197" i="5"/>
  <c r="P5197" i="5" s="1"/>
  <c r="N5198" i="5"/>
  <c r="P5198" i="5" s="1"/>
  <c r="N5199" i="5"/>
  <c r="P5199" i="5" s="1"/>
  <c r="N5200" i="5"/>
  <c r="P5200" i="5" s="1"/>
  <c r="N5201" i="5"/>
  <c r="P5201" i="5" s="1"/>
  <c r="N5202" i="5"/>
  <c r="P5202" i="5" s="1"/>
  <c r="N5203" i="5"/>
  <c r="P5203" i="5" s="1"/>
  <c r="N5204" i="5"/>
  <c r="P5204" i="5" s="1"/>
  <c r="N5205" i="5"/>
  <c r="P5205" i="5" s="1"/>
  <c r="N5206" i="5"/>
  <c r="P5206" i="5" s="1"/>
  <c r="N5207" i="5"/>
  <c r="P5207" i="5" s="1"/>
  <c r="N5208" i="5"/>
  <c r="P5208" i="5" s="1"/>
  <c r="N5209" i="5"/>
  <c r="P5209" i="5" s="1"/>
  <c r="N5210" i="5"/>
  <c r="P5210" i="5" s="1"/>
  <c r="N5211" i="5"/>
  <c r="P5211" i="5" s="1"/>
  <c r="N5212" i="5"/>
  <c r="P5212" i="5" s="1"/>
  <c r="N5213" i="5"/>
  <c r="P5213" i="5" s="1"/>
  <c r="N5214" i="5"/>
  <c r="P5214" i="5" s="1"/>
  <c r="N5215" i="5"/>
  <c r="P5215" i="5" s="1"/>
  <c r="N5216" i="5"/>
  <c r="P5216" i="5" s="1"/>
  <c r="N5217" i="5"/>
  <c r="P5217" i="5" s="1"/>
  <c r="N5218" i="5"/>
  <c r="P5218" i="5" s="1"/>
  <c r="N5219" i="5"/>
  <c r="P5219" i="5" s="1"/>
  <c r="N5220" i="5"/>
  <c r="P5220" i="5" s="1"/>
  <c r="N5221" i="5"/>
  <c r="P5221" i="5" s="1"/>
  <c r="N5222" i="5"/>
  <c r="P5222" i="5" s="1"/>
  <c r="N5223" i="5"/>
  <c r="P5223" i="5" s="1"/>
  <c r="N5224" i="5"/>
  <c r="P5224" i="5" s="1"/>
  <c r="N5225" i="5"/>
  <c r="P5225" i="5" s="1"/>
  <c r="N5226" i="5"/>
  <c r="P5226" i="5" s="1"/>
  <c r="N5227" i="5"/>
  <c r="P5227" i="5" s="1"/>
  <c r="N5228" i="5"/>
  <c r="P5228" i="5" s="1"/>
  <c r="N5229" i="5"/>
  <c r="P5229" i="5" s="1"/>
  <c r="N5230" i="5"/>
  <c r="P5230" i="5" s="1"/>
  <c r="N5231" i="5"/>
  <c r="P5231" i="5" s="1"/>
  <c r="N5232" i="5"/>
  <c r="P5232" i="5" s="1"/>
  <c r="N5233" i="5"/>
  <c r="P5233" i="5" s="1"/>
  <c r="N5234" i="5"/>
  <c r="P5234" i="5" s="1"/>
  <c r="N5235" i="5"/>
  <c r="P5235" i="5" s="1"/>
  <c r="N5236" i="5"/>
  <c r="P5236" i="5" s="1"/>
  <c r="N5237" i="5"/>
  <c r="P5237" i="5" s="1"/>
  <c r="N5238" i="5"/>
  <c r="P5238" i="5" s="1"/>
  <c r="N5239" i="5"/>
  <c r="P5239" i="5" s="1"/>
  <c r="N5240" i="5"/>
  <c r="P5240" i="5" s="1"/>
  <c r="N5241" i="5"/>
  <c r="P5241" i="5" s="1"/>
  <c r="N5242" i="5"/>
  <c r="P5242" i="5" s="1"/>
  <c r="N5243" i="5"/>
  <c r="P5243" i="5" s="1"/>
  <c r="N5244" i="5"/>
  <c r="P5244" i="5" s="1"/>
  <c r="N5245" i="5"/>
  <c r="P5245" i="5" s="1"/>
  <c r="N5246" i="5"/>
  <c r="P5246" i="5" s="1"/>
  <c r="N5247" i="5"/>
  <c r="P5247" i="5" s="1"/>
  <c r="N5248" i="5"/>
  <c r="P5248" i="5" s="1"/>
  <c r="N5249" i="5"/>
  <c r="P5249" i="5" s="1"/>
  <c r="N5250" i="5"/>
  <c r="P5250" i="5" s="1"/>
  <c r="N5251" i="5"/>
  <c r="P5251" i="5" s="1"/>
  <c r="N5252" i="5"/>
  <c r="P5252" i="5" s="1"/>
  <c r="N5253" i="5"/>
  <c r="P5253" i="5" s="1"/>
  <c r="N5254" i="5"/>
  <c r="P5254" i="5" s="1"/>
  <c r="N5255" i="5"/>
  <c r="P5255" i="5" s="1"/>
  <c r="N5256" i="5"/>
  <c r="P5256" i="5" s="1"/>
  <c r="N5257" i="5"/>
  <c r="P5257" i="5" s="1"/>
  <c r="N5258" i="5"/>
  <c r="P5258" i="5" s="1"/>
  <c r="N5259" i="5"/>
  <c r="P5259" i="5" s="1"/>
  <c r="N5260" i="5"/>
  <c r="P5260" i="5" s="1"/>
  <c r="N5261" i="5"/>
  <c r="P5261" i="5" s="1"/>
  <c r="N5262" i="5"/>
  <c r="P5262" i="5" s="1"/>
  <c r="N5263" i="5"/>
  <c r="P5263" i="5" s="1"/>
  <c r="N5264" i="5"/>
  <c r="P5264" i="5" s="1"/>
  <c r="N5265" i="5"/>
  <c r="P5265" i="5" s="1"/>
  <c r="N5266" i="5"/>
  <c r="P5266" i="5" s="1"/>
  <c r="N5267" i="5"/>
  <c r="P5267" i="5" s="1"/>
  <c r="N5268" i="5"/>
  <c r="P5268" i="5" s="1"/>
  <c r="N5269" i="5"/>
  <c r="P5269" i="5" s="1"/>
  <c r="N5270" i="5"/>
  <c r="P5270" i="5" s="1"/>
  <c r="N5271" i="5"/>
  <c r="P5271" i="5" s="1"/>
  <c r="N5272" i="5"/>
  <c r="P5272" i="5" s="1"/>
  <c r="N5273" i="5"/>
  <c r="P5273" i="5" s="1"/>
  <c r="N5274" i="5"/>
  <c r="P5274" i="5" s="1"/>
  <c r="N5275" i="5"/>
  <c r="P5275" i="5" s="1"/>
  <c r="N5276" i="5"/>
  <c r="P5276" i="5" s="1"/>
  <c r="N5277" i="5"/>
  <c r="P5277" i="5" s="1"/>
  <c r="N5278" i="5"/>
  <c r="P5278" i="5" s="1"/>
  <c r="N5279" i="5"/>
  <c r="P5279" i="5" s="1"/>
  <c r="N5280" i="5"/>
  <c r="P5280" i="5" s="1"/>
  <c r="N5281" i="5"/>
  <c r="P5281" i="5" s="1"/>
  <c r="N5282" i="5"/>
  <c r="P5282" i="5" s="1"/>
  <c r="N5283" i="5"/>
  <c r="P5283" i="5" s="1"/>
  <c r="N5284" i="5"/>
  <c r="P5284" i="5" s="1"/>
  <c r="N5285" i="5"/>
  <c r="P5285" i="5" s="1"/>
  <c r="N5286" i="5"/>
  <c r="P5286" i="5" s="1"/>
  <c r="N5287" i="5"/>
  <c r="P5287" i="5" s="1"/>
  <c r="N5288" i="5"/>
  <c r="P5288" i="5" s="1"/>
  <c r="N5289" i="5"/>
  <c r="P5289" i="5" s="1"/>
  <c r="N5290" i="5"/>
  <c r="P5290" i="5" s="1"/>
  <c r="N5291" i="5"/>
  <c r="P5291" i="5" s="1"/>
  <c r="N5292" i="5"/>
  <c r="P5292" i="5" s="1"/>
  <c r="N5293" i="5"/>
  <c r="P5293" i="5" s="1"/>
  <c r="N5294" i="5"/>
  <c r="P5294" i="5" s="1"/>
  <c r="N5295" i="5"/>
  <c r="P5295" i="5" s="1"/>
  <c r="N5296" i="5"/>
  <c r="P5296" i="5" s="1"/>
  <c r="N5297" i="5"/>
  <c r="P5297" i="5" s="1"/>
  <c r="N5298" i="5"/>
  <c r="P5298" i="5" s="1"/>
  <c r="N5299" i="5"/>
  <c r="P5299" i="5" s="1"/>
  <c r="N5300" i="5"/>
  <c r="P5300" i="5" s="1"/>
  <c r="N5301" i="5"/>
  <c r="P5301" i="5" s="1"/>
  <c r="N5302" i="5"/>
  <c r="P5302" i="5" s="1"/>
  <c r="N5303" i="5"/>
  <c r="P5303" i="5" s="1"/>
  <c r="N5304" i="5"/>
  <c r="P5304" i="5" s="1"/>
  <c r="N5305" i="5"/>
  <c r="P5305" i="5" s="1"/>
  <c r="N5306" i="5"/>
  <c r="P5306" i="5" s="1"/>
  <c r="N5307" i="5"/>
  <c r="P5307" i="5" s="1"/>
  <c r="N5308" i="5"/>
  <c r="P5308" i="5" s="1"/>
  <c r="N5309" i="5"/>
  <c r="P5309" i="5" s="1"/>
  <c r="N5310" i="5"/>
  <c r="P5310" i="5" s="1"/>
  <c r="N5311" i="5"/>
  <c r="P5311" i="5" s="1"/>
  <c r="N5312" i="5"/>
  <c r="P5312" i="5" s="1"/>
  <c r="N5313" i="5"/>
  <c r="P5313" i="5" s="1"/>
  <c r="N5314" i="5"/>
  <c r="P5314" i="5" s="1"/>
  <c r="N5315" i="5"/>
  <c r="P5315" i="5" s="1"/>
  <c r="N5316" i="5"/>
  <c r="P5316" i="5" s="1"/>
  <c r="N5317" i="5"/>
  <c r="P5317" i="5" s="1"/>
  <c r="N5318" i="5"/>
  <c r="P5318" i="5" s="1"/>
  <c r="N5319" i="5"/>
  <c r="P5319" i="5" s="1"/>
  <c r="N5320" i="5"/>
  <c r="P5320" i="5" s="1"/>
  <c r="N5321" i="5"/>
  <c r="P5321" i="5" s="1"/>
  <c r="N5322" i="5"/>
  <c r="P5322" i="5" s="1"/>
  <c r="N5323" i="5"/>
  <c r="P5323" i="5" s="1"/>
  <c r="N5324" i="5"/>
  <c r="P5324" i="5" s="1"/>
  <c r="N5325" i="5"/>
  <c r="P5325" i="5" s="1"/>
  <c r="N5326" i="5"/>
  <c r="P5326" i="5" s="1"/>
  <c r="N5327" i="5"/>
  <c r="P5327" i="5" s="1"/>
  <c r="N5328" i="5"/>
  <c r="P5328" i="5" s="1"/>
  <c r="N5329" i="5"/>
  <c r="P5329" i="5" s="1"/>
  <c r="N5330" i="5"/>
  <c r="P5330" i="5" s="1"/>
  <c r="N5331" i="5"/>
  <c r="P5331" i="5" s="1"/>
  <c r="N5332" i="5"/>
  <c r="P5332" i="5" s="1"/>
  <c r="N5333" i="5"/>
  <c r="P5333" i="5" s="1"/>
  <c r="N5334" i="5"/>
  <c r="P5334" i="5" s="1"/>
  <c r="N5335" i="5"/>
  <c r="P5335" i="5" s="1"/>
  <c r="N5336" i="5"/>
  <c r="P5336" i="5" s="1"/>
  <c r="N5337" i="5"/>
  <c r="P5337" i="5" s="1"/>
  <c r="N5338" i="5"/>
  <c r="P5338" i="5" s="1"/>
  <c r="N5339" i="5"/>
  <c r="P5339" i="5" s="1"/>
  <c r="N5340" i="5"/>
  <c r="P5340" i="5" s="1"/>
  <c r="N5341" i="5"/>
  <c r="P5341" i="5" s="1"/>
  <c r="N5342" i="5"/>
  <c r="P5342" i="5" s="1"/>
  <c r="N5343" i="5"/>
  <c r="P5343" i="5" s="1"/>
  <c r="N5344" i="5"/>
  <c r="P5344" i="5" s="1"/>
  <c r="N5345" i="5"/>
  <c r="P5345" i="5" s="1"/>
  <c r="N5346" i="5"/>
  <c r="P5346" i="5" s="1"/>
  <c r="N5347" i="5"/>
  <c r="P5347" i="5" s="1"/>
  <c r="N5348" i="5"/>
  <c r="P5348" i="5" s="1"/>
  <c r="N5349" i="5"/>
  <c r="P5349" i="5" s="1"/>
  <c r="N5350" i="5"/>
  <c r="P5350" i="5" s="1"/>
  <c r="N5351" i="5"/>
  <c r="P5351" i="5" s="1"/>
  <c r="N5352" i="5"/>
  <c r="P5352" i="5" s="1"/>
  <c r="N5353" i="5"/>
  <c r="P5353" i="5" s="1"/>
  <c r="N5354" i="5"/>
  <c r="P5354" i="5" s="1"/>
  <c r="N5355" i="5"/>
  <c r="P5355" i="5" s="1"/>
  <c r="N5356" i="5"/>
  <c r="P5356" i="5" s="1"/>
  <c r="N5357" i="5"/>
  <c r="P5357" i="5" s="1"/>
  <c r="N5358" i="5"/>
  <c r="P5358" i="5" s="1"/>
  <c r="N5359" i="5"/>
  <c r="P5359" i="5" s="1"/>
  <c r="N5360" i="5"/>
  <c r="P5360" i="5" s="1"/>
  <c r="N5361" i="5"/>
  <c r="P5361" i="5" s="1"/>
  <c r="N5362" i="5"/>
  <c r="P5362" i="5" s="1"/>
  <c r="N5363" i="5"/>
  <c r="P5363" i="5" s="1"/>
  <c r="N5364" i="5"/>
  <c r="P5364" i="5" s="1"/>
  <c r="N5365" i="5"/>
  <c r="P5365" i="5" s="1"/>
  <c r="N5366" i="5"/>
  <c r="P5366" i="5" s="1"/>
  <c r="N5367" i="5"/>
  <c r="P5367" i="5" s="1"/>
  <c r="N5368" i="5"/>
  <c r="P5368" i="5" s="1"/>
  <c r="N5369" i="5"/>
  <c r="P5369" i="5" s="1"/>
  <c r="N5370" i="5"/>
  <c r="P5370" i="5" s="1"/>
  <c r="N5371" i="5"/>
  <c r="P5371" i="5" s="1"/>
  <c r="N5372" i="5"/>
  <c r="P5372" i="5" s="1"/>
  <c r="N5373" i="5"/>
  <c r="P5373" i="5" s="1"/>
  <c r="N5374" i="5"/>
  <c r="P5374" i="5" s="1"/>
  <c r="N5375" i="5"/>
  <c r="P5375" i="5" s="1"/>
  <c r="N5376" i="5"/>
  <c r="P5376" i="5" s="1"/>
  <c r="N5377" i="5"/>
  <c r="P5377" i="5" s="1"/>
  <c r="N5378" i="5"/>
  <c r="P5378" i="5" s="1"/>
  <c r="N5379" i="5"/>
  <c r="P5379" i="5" s="1"/>
  <c r="N5380" i="5"/>
  <c r="P5380" i="5" s="1"/>
  <c r="N5381" i="5"/>
  <c r="P5381" i="5" s="1"/>
  <c r="N5382" i="5"/>
  <c r="P5382" i="5" s="1"/>
  <c r="N5383" i="5"/>
  <c r="P5383" i="5" s="1"/>
  <c r="N5384" i="5"/>
  <c r="P5384" i="5" s="1"/>
  <c r="N5385" i="5"/>
  <c r="P5385" i="5" s="1"/>
  <c r="N5386" i="5"/>
  <c r="P5386" i="5" s="1"/>
  <c r="N5387" i="5"/>
  <c r="P5387" i="5" s="1"/>
  <c r="N5388" i="5"/>
  <c r="P5388" i="5" s="1"/>
  <c r="N5389" i="5"/>
  <c r="P5389" i="5" s="1"/>
  <c r="N5390" i="5"/>
  <c r="P5390" i="5" s="1"/>
  <c r="N5391" i="5"/>
  <c r="P5391" i="5" s="1"/>
  <c r="N5392" i="5"/>
  <c r="P5392" i="5" s="1"/>
  <c r="N5393" i="5"/>
  <c r="P5393" i="5" s="1"/>
  <c r="N5394" i="5"/>
  <c r="P5394" i="5" s="1"/>
  <c r="N5395" i="5"/>
  <c r="P5395" i="5" s="1"/>
  <c r="N5396" i="5"/>
  <c r="P5396" i="5" s="1"/>
  <c r="N5397" i="5"/>
  <c r="P5397" i="5" s="1"/>
  <c r="N5398" i="5"/>
  <c r="P5398" i="5" s="1"/>
  <c r="N5399" i="5"/>
  <c r="P5399" i="5" s="1"/>
  <c r="N5400" i="5"/>
  <c r="P5400" i="5" s="1"/>
  <c r="N5401" i="5"/>
  <c r="P5401" i="5" s="1"/>
  <c r="N5402" i="5"/>
  <c r="P5402" i="5" s="1"/>
  <c r="N5403" i="5"/>
  <c r="P5403" i="5" s="1"/>
  <c r="N5404" i="5"/>
  <c r="P5404" i="5" s="1"/>
  <c r="N5405" i="5"/>
  <c r="P5405" i="5" s="1"/>
  <c r="N5406" i="5"/>
  <c r="P5406" i="5" s="1"/>
  <c r="N5407" i="5"/>
  <c r="P5407" i="5" s="1"/>
  <c r="N5408" i="5"/>
  <c r="P5408" i="5" s="1"/>
  <c r="N5409" i="5"/>
  <c r="P5409" i="5" s="1"/>
  <c r="N5410" i="5"/>
  <c r="P5410" i="5" s="1"/>
  <c r="N5411" i="5"/>
  <c r="P5411" i="5" s="1"/>
  <c r="N5412" i="5"/>
  <c r="P5412" i="5" s="1"/>
  <c r="N5413" i="5"/>
  <c r="P5413" i="5" s="1"/>
  <c r="N5414" i="5"/>
  <c r="P5414" i="5" s="1"/>
  <c r="N5415" i="5"/>
  <c r="P5415" i="5" s="1"/>
  <c r="N5416" i="5"/>
  <c r="P5416" i="5" s="1"/>
  <c r="N5417" i="5"/>
  <c r="P5417" i="5" s="1"/>
  <c r="N5418" i="5"/>
  <c r="P5418" i="5" s="1"/>
  <c r="N5419" i="5"/>
  <c r="P5419" i="5" s="1"/>
  <c r="N5420" i="5"/>
  <c r="P5420" i="5" s="1"/>
  <c r="N5421" i="5"/>
  <c r="P5421" i="5" s="1"/>
  <c r="N5422" i="5"/>
  <c r="P5422" i="5" s="1"/>
  <c r="N5423" i="5"/>
  <c r="P5423" i="5" s="1"/>
  <c r="N5424" i="5"/>
  <c r="P5424" i="5" s="1"/>
  <c r="N5425" i="5"/>
  <c r="P5425" i="5" s="1"/>
  <c r="N5426" i="5"/>
  <c r="P5426" i="5" s="1"/>
  <c r="N5427" i="5"/>
  <c r="P5427" i="5" s="1"/>
  <c r="N5428" i="5"/>
  <c r="P5428" i="5" s="1"/>
  <c r="N5429" i="5"/>
  <c r="P5429" i="5" s="1"/>
  <c r="N5430" i="5"/>
  <c r="P5430" i="5" s="1"/>
  <c r="N5431" i="5"/>
  <c r="P5431" i="5" s="1"/>
  <c r="N5432" i="5"/>
  <c r="P5432" i="5" s="1"/>
  <c r="N5433" i="5"/>
  <c r="P5433" i="5" s="1"/>
  <c r="N5434" i="5"/>
  <c r="P5434" i="5" s="1"/>
  <c r="N5435" i="5"/>
  <c r="P5435" i="5" s="1"/>
  <c r="N5436" i="5"/>
  <c r="P5436" i="5" s="1"/>
  <c r="N5437" i="5"/>
  <c r="P5437" i="5" s="1"/>
  <c r="N5438" i="5"/>
  <c r="P5438" i="5" s="1"/>
  <c r="N5439" i="5"/>
  <c r="P5439" i="5" s="1"/>
  <c r="N5440" i="5"/>
  <c r="P5440" i="5" s="1"/>
  <c r="N5441" i="5"/>
  <c r="P5441" i="5" s="1"/>
  <c r="N5442" i="5"/>
  <c r="P5442" i="5" s="1"/>
  <c r="N5443" i="5"/>
  <c r="P5443" i="5" s="1"/>
  <c r="N5444" i="5"/>
  <c r="P5444" i="5" s="1"/>
  <c r="N5445" i="5"/>
  <c r="P5445" i="5" s="1"/>
  <c r="N5446" i="5"/>
  <c r="P5446" i="5" s="1"/>
  <c r="N5447" i="5"/>
  <c r="P5447" i="5" s="1"/>
  <c r="N5448" i="5"/>
  <c r="P5448" i="5" s="1"/>
  <c r="N5449" i="5"/>
  <c r="P5449" i="5" s="1"/>
  <c r="N5450" i="5"/>
  <c r="P5450" i="5" s="1"/>
  <c r="N5451" i="5"/>
  <c r="P5451" i="5" s="1"/>
  <c r="N5452" i="5"/>
  <c r="P5452" i="5" s="1"/>
  <c r="N5453" i="5"/>
  <c r="P5453" i="5" s="1"/>
  <c r="N5454" i="5"/>
  <c r="P5454" i="5" s="1"/>
  <c r="N5455" i="5"/>
  <c r="P5455" i="5" s="1"/>
  <c r="N5456" i="5"/>
  <c r="P5456" i="5" s="1"/>
  <c r="N5457" i="5"/>
  <c r="P5457" i="5" s="1"/>
  <c r="N5458" i="5"/>
  <c r="P5458" i="5" s="1"/>
  <c r="N5459" i="5"/>
  <c r="P5459" i="5" s="1"/>
  <c r="N5460" i="5"/>
  <c r="P5460" i="5" s="1"/>
  <c r="N5461" i="5"/>
  <c r="P5461" i="5" s="1"/>
  <c r="N5462" i="5"/>
  <c r="P5462" i="5" s="1"/>
  <c r="N5463" i="5"/>
  <c r="P5463" i="5" s="1"/>
  <c r="N5464" i="5"/>
  <c r="P5464" i="5" s="1"/>
  <c r="N5465" i="5"/>
  <c r="P5465" i="5" s="1"/>
  <c r="N5466" i="5"/>
  <c r="P5466" i="5" s="1"/>
  <c r="N5467" i="5"/>
  <c r="P5467" i="5" s="1"/>
  <c r="N5468" i="5"/>
  <c r="P5468" i="5" s="1"/>
  <c r="N5469" i="5"/>
  <c r="P5469" i="5" s="1"/>
  <c r="N5470" i="5"/>
  <c r="P5470" i="5" s="1"/>
  <c r="N5471" i="5"/>
  <c r="P5471" i="5" s="1"/>
  <c r="N5472" i="5"/>
  <c r="P5472" i="5" s="1"/>
  <c r="N5473" i="5"/>
  <c r="P5473" i="5" s="1"/>
  <c r="N5474" i="5"/>
  <c r="P5474" i="5" s="1"/>
  <c r="N5475" i="5"/>
  <c r="P5475" i="5" s="1"/>
  <c r="N5476" i="5"/>
  <c r="P5476" i="5" s="1"/>
  <c r="N5477" i="5"/>
  <c r="P5477" i="5" s="1"/>
  <c r="N5478" i="5"/>
  <c r="P5478" i="5" s="1"/>
  <c r="N5479" i="5"/>
  <c r="P5479" i="5" s="1"/>
  <c r="N5480" i="5"/>
  <c r="P5480" i="5" s="1"/>
  <c r="N5481" i="5"/>
  <c r="P5481" i="5" s="1"/>
  <c r="N5482" i="5"/>
  <c r="P5482" i="5" s="1"/>
  <c r="N5483" i="5"/>
  <c r="P5483" i="5" s="1"/>
  <c r="N5484" i="5"/>
  <c r="P5484" i="5" s="1"/>
  <c r="N5485" i="5"/>
  <c r="P5485" i="5" s="1"/>
  <c r="N5486" i="5"/>
  <c r="P5486" i="5" s="1"/>
  <c r="N5487" i="5"/>
  <c r="P5487" i="5" s="1"/>
  <c r="N5488" i="5"/>
  <c r="P5488" i="5" s="1"/>
  <c r="N5489" i="5"/>
  <c r="P5489" i="5" s="1"/>
  <c r="N5490" i="5"/>
  <c r="P5490" i="5" s="1"/>
  <c r="N5491" i="5"/>
  <c r="P5491" i="5" s="1"/>
  <c r="N5492" i="5"/>
  <c r="P5492" i="5" s="1"/>
  <c r="N5493" i="5"/>
  <c r="P5493" i="5" s="1"/>
  <c r="N5494" i="5"/>
  <c r="P5494" i="5" s="1"/>
  <c r="N5495" i="5"/>
  <c r="P5495" i="5" s="1"/>
  <c r="N5496" i="5"/>
  <c r="P5496" i="5" s="1"/>
  <c r="N5497" i="5"/>
  <c r="P5497" i="5" s="1"/>
  <c r="N5498" i="5"/>
  <c r="P5498" i="5" s="1"/>
  <c r="N5499" i="5"/>
  <c r="P5499" i="5" s="1"/>
  <c r="N5500" i="5"/>
  <c r="P5500" i="5" s="1"/>
  <c r="N5501" i="5"/>
  <c r="P5501" i="5" s="1"/>
  <c r="N5502" i="5"/>
  <c r="P5502" i="5" s="1"/>
  <c r="N5503" i="5"/>
  <c r="P5503" i="5" s="1"/>
  <c r="N5504" i="5"/>
  <c r="P5504" i="5" s="1"/>
  <c r="N5505" i="5"/>
  <c r="P5505" i="5" s="1"/>
  <c r="N5506" i="5"/>
  <c r="P5506" i="5" s="1"/>
  <c r="N5507" i="5"/>
  <c r="P5507" i="5" s="1"/>
  <c r="N5508" i="5"/>
  <c r="P5508" i="5" s="1"/>
  <c r="N5509" i="5"/>
  <c r="P5509" i="5" s="1"/>
  <c r="N5510" i="5"/>
  <c r="P5510" i="5" s="1"/>
  <c r="N5511" i="5"/>
  <c r="P5511" i="5" s="1"/>
  <c r="N5512" i="5"/>
  <c r="P5512" i="5" s="1"/>
  <c r="N5513" i="5"/>
  <c r="P5513" i="5" s="1"/>
  <c r="N5514" i="5"/>
  <c r="P5514" i="5" s="1"/>
  <c r="N5515" i="5"/>
  <c r="P5515" i="5" s="1"/>
  <c r="N5516" i="5"/>
  <c r="P5516" i="5" s="1"/>
  <c r="N5517" i="5"/>
  <c r="P5517" i="5" s="1"/>
  <c r="N5518" i="5"/>
  <c r="P5518" i="5" s="1"/>
  <c r="N5519" i="5"/>
  <c r="P5519" i="5" s="1"/>
  <c r="N5520" i="5"/>
  <c r="P5520" i="5" s="1"/>
  <c r="N5521" i="5"/>
  <c r="P5521" i="5" s="1"/>
  <c r="N5522" i="5"/>
  <c r="P5522" i="5" s="1"/>
  <c r="N5523" i="5"/>
  <c r="P5523" i="5" s="1"/>
  <c r="N5524" i="5"/>
  <c r="P5524" i="5" s="1"/>
  <c r="N5525" i="5"/>
  <c r="P5525" i="5" s="1"/>
  <c r="N5526" i="5"/>
  <c r="P5526" i="5" s="1"/>
  <c r="N5527" i="5"/>
  <c r="P5527" i="5" s="1"/>
  <c r="N5528" i="5"/>
  <c r="P5528" i="5" s="1"/>
  <c r="N5529" i="5"/>
  <c r="P5529" i="5" s="1"/>
  <c r="N5530" i="5"/>
  <c r="P5530" i="5" s="1"/>
  <c r="N5531" i="5"/>
  <c r="P5531" i="5" s="1"/>
  <c r="N5532" i="5"/>
  <c r="P5532" i="5" s="1"/>
  <c r="N5533" i="5"/>
  <c r="P5533" i="5" s="1"/>
  <c r="N5534" i="5"/>
  <c r="P5534" i="5" s="1"/>
  <c r="N5535" i="5"/>
  <c r="P5535" i="5" s="1"/>
  <c r="N5536" i="5"/>
  <c r="P5536" i="5" s="1"/>
  <c r="N5537" i="5"/>
  <c r="P5537" i="5" s="1"/>
  <c r="N5538" i="5"/>
  <c r="P5538" i="5" s="1"/>
  <c r="N5539" i="5"/>
  <c r="P5539" i="5" s="1"/>
  <c r="N5540" i="5"/>
  <c r="P5540" i="5" s="1"/>
  <c r="N5541" i="5"/>
  <c r="P5541" i="5" s="1"/>
  <c r="N5542" i="5"/>
  <c r="P5542" i="5" s="1"/>
  <c r="N5543" i="5"/>
  <c r="P5543" i="5" s="1"/>
  <c r="N5544" i="5"/>
  <c r="P5544" i="5" s="1"/>
  <c r="N5545" i="5"/>
  <c r="P5545" i="5" s="1"/>
  <c r="N5546" i="5"/>
  <c r="P5546" i="5" s="1"/>
  <c r="N5547" i="5"/>
  <c r="P5547" i="5" s="1"/>
  <c r="N5548" i="5"/>
  <c r="P5548" i="5" s="1"/>
  <c r="N5549" i="5"/>
  <c r="P5549" i="5" s="1"/>
  <c r="N5550" i="5"/>
  <c r="P5550" i="5" s="1"/>
  <c r="N5551" i="5"/>
  <c r="P5551" i="5" s="1"/>
  <c r="N5552" i="5"/>
  <c r="P5552" i="5" s="1"/>
  <c r="N5553" i="5"/>
  <c r="P5553" i="5" s="1"/>
  <c r="N5554" i="5"/>
  <c r="P5554" i="5" s="1"/>
  <c r="N5555" i="5"/>
  <c r="P5555" i="5" s="1"/>
  <c r="N5556" i="5"/>
  <c r="P5556" i="5" s="1"/>
  <c r="N5557" i="5"/>
  <c r="P5557" i="5" s="1"/>
  <c r="N5558" i="5"/>
  <c r="P5558" i="5" s="1"/>
  <c r="N5559" i="5"/>
  <c r="P5559" i="5" s="1"/>
  <c r="N5560" i="5"/>
  <c r="P5560" i="5" s="1"/>
  <c r="N5561" i="5"/>
  <c r="P5561" i="5" s="1"/>
  <c r="N5562" i="5"/>
  <c r="P5562" i="5" s="1"/>
  <c r="N5563" i="5"/>
  <c r="P5563" i="5" s="1"/>
  <c r="N5564" i="5"/>
  <c r="P5564" i="5" s="1"/>
  <c r="N5565" i="5"/>
  <c r="P5565" i="5" s="1"/>
  <c r="N5566" i="5"/>
  <c r="P5566" i="5" s="1"/>
  <c r="N5567" i="5"/>
  <c r="P5567" i="5" s="1"/>
  <c r="N5568" i="5"/>
  <c r="P5568" i="5" s="1"/>
  <c r="N5569" i="5"/>
  <c r="P5569" i="5" s="1"/>
  <c r="N5570" i="5"/>
  <c r="P5570" i="5" s="1"/>
  <c r="N5571" i="5"/>
  <c r="P5571" i="5" s="1"/>
  <c r="N5572" i="5"/>
  <c r="P5572" i="5" s="1"/>
  <c r="N5573" i="5"/>
  <c r="P5573" i="5" s="1"/>
  <c r="N5574" i="5"/>
  <c r="P5574" i="5" s="1"/>
  <c r="N5575" i="5"/>
  <c r="P5575" i="5" s="1"/>
  <c r="N5576" i="5"/>
  <c r="P5576" i="5" s="1"/>
  <c r="N5577" i="5"/>
  <c r="P5577" i="5" s="1"/>
  <c r="N5578" i="5"/>
  <c r="P5578" i="5" s="1"/>
  <c r="N5579" i="5"/>
  <c r="P5579" i="5" s="1"/>
  <c r="N5580" i="5"/>
  <c r="P5580" i="5" s="1"/>
  <c r="N5581" i="5"/>
  <c r="P5581" i="5" s="1"/>
  <c r="N5582" i="5"/>
  <c r="P5582" i="5" s="1"/>
  <c r="N5583" i="5"/>
  <c r="P5583" i="5" s="1"/>
  <c r="N5584" i="5"/>
  <c r="P5584" i="5" s="1"/>
  <c r="N5585" i="5"/>
  <c r="P5585" i="5" s="1"/>
  <c r="N5586" i="5"/>
  <c r="P5586" i="5" s="1"/>
  <c r="N5587" i="5"/>
  <c r="P5587" i="5" s="1"/>
  <c r="N5588" i="5"/>
  <c r="P5588" i="5" s="1"/>
  <c r="N5589" i="5"/>
  <c r="P5589" i="5" s="1"/>
  <c r="N5590" i="5"/>
  <c r="P5590" i="5" s="1"/>
  <c r="N5591" i="5"/>
  <c r="P5591" i="5" s="1"/>
  <c r="N5592" i="5"/>
  <c r="P5592" i="5" s="1"/>
  <c r="N5593" i="5"/>
  <c r="P5593" i="5" s="1"/>
  <c r="N5594" i="5"/>
  <c r="P5594" i="5" s="1"/>
  <c r="N5595" i="5"/>
  <c r="P5595" i="5" s="1"/>
  <c r="N5596" i="5"/>
  <c r="P5596" i="5" s="1"/>
  <c r="N5597" i="5"/>
  <c r="P5597" i="5" s="1"/>
  <c r="N5598" i="5"/>
  <c r="P5598" i="5" s="1"/>
  <c r="N5599" i="5"/>
  <c r="P5599" i="5" s="1"/>
  <c r="N5600" i="5"/>
  <c r="P5600" i="5" s="1"/>
  <c r="N5601" i="5"/>
  <c r="P5601" i="5" s="1"/>
  <c r="N5602" i="5"/>
  <c r="P5602" i="5" s="1"/>
  <c r="N5603" i="5"/>
  <c r="P5603" i="5" s="1"/>
  <c r="N5604" i="5"/>
  <c r="P5604" i="5" s="1"/>
  <c r="N5605" i="5"/>
  <c r="P5605" i="5" s="1"/>
  <c r="N5606" i="5"/>
  <c r="P5606" i="5" s="1"/>
  <c r="N5607" i="5"/>
  <c r="P5607" i="5" s="1"/>
  <c r="N5608" i="5"/>
  <c r="P5608" i="5" s="1"/>
  <c r="N5609" i="5"/>
  <c r="P5609" i="5" s="1"/>
  <c r="N5610" i="5"/>
  <c r="P5610" i="5" s="1"/>
  <c r="N5611" i="5"/>
  <c r="P5611" i="5" s="1"/>
  <c r="N5612" i="5"/>
  <c r="P5612" i="5" s="1"/>
  <c r="N5613" i="5"/>
  <c r="P5613" i="5" s="1"/>
  <c r="N5614" i="5"/>
  <c r="P5614" i="5" s="1"/>
  <c r="N5615" i="5"/>
  <c r="P5615" i="5" s="1"/>
  <c r="N5616" i="5"/>
  <c r="P5616" i="5" s="1"/>
  <c r="N5617" i="5"/>
  <c r="P5617" i="5" s="1"/>
  <c r="N5618" i="5"/>
  <c r="P5618" i="5" s="1"/>
  <c r="N5619" i="5"/>
  <c r="P5619" i="5" s="1"/>
  <c r="N5620" i="5"/>
  <c r="P5620" i="5" s="1"/>
  <c r="N5621" i="5"/>
  <c r="P5621" i="5" s="1"/>
  <c r="N5622" i="5"/>
  <c r="P5622" i="5" s="1"/>
  <c r="N5623" i="5"/>
  <c r="P5623" i="5" s="1"/>
  <c r="N5624" i="5"/>
  <c r="P5624" i="5" s="1"/>
  <c r="N5625" i="5"/>
  <c r="P5625" i="5" s="1"/>
  <c r="N5626" i="5"/>
  <c r="P5626" i="5" s="1"/>
  <c r="N5627" i="5"/>
  <c r="P5627" i="5" s="1"/>
  <c r="N5628" i="5"/>
  <c r="P5628" i="5" s="1"/>
  <c r="N5629" i="5"/>
  <c r="P5629" i="5" s="1"/>
  <c r="N5630" i="5"/>
  <c r="P5630" i="5" s="1"/>
  <c r="N5631" i="5"/>
  <c r="P5631" i="5" s="1"/>
  <c r="N5632" i="5"/>
  <c r="P5632" i="5" s="1"/>
  <c r="N5633" i="5"/>
  <c r="P5633" i="5" s="1"/>
  <c r="N5634" i="5"/>
  <c r="P5634" i="5" s="1"/>
  <c r="N5635" i="5"/>
  <c r="P5635" i="5" s="1"/>
  <c r="N5636" i="5"/>
  <c r="P5636" i="5" s="1"/>
  <c r="N5637" i="5"/>
  <c r="P5637" i="5" s="1"/>
  <c r="N5638" i="5"/>
  <c r="P5638" i="5" s="1"/>
  <c r="N5639" i="5"/>
  <c r="P5639" i="5" s="1"/>
  <c r="N5640" i="5"/>
  <c r="P5640" i="5" s="1"/>
  <c r="N5641" i="5"/>
  <c r="P5641" i="5" s="1"/>
  <c r="N5642" i="5"/>
  <c r="P5642" i="5" s="1"/>
  <c r="N5643" i="5"/>
  <c r="P5643" i="5" s="1"/>
  <c r="N5644" i="5"/>
  <c r="P5644" i="5" s="1"/>
  <c r="N5645" i="5"/>
  <c r="P5645" i="5" s="1"/>
  <c r="N5646" i="5"/>
  <c r="P5646" i="5" s="1"/>
  <c r="N5647" i="5"/>
  <c r="P5647" i="5" s="1"/>
  <c r="N5648" i="5"/>
  <c r="P5648" i="5" s="1"/>
  <c r="N5649" i="5"/>
  <c r="P5649" i="5" s="1"/>
  <c r="N5650" i="5"/>
  <c r="P5650" i="5" s="1"/>
  <c r="N5651" i="5"/>
  <c r="P5651" i="5" s="1"/>
  <c r="N5652" i="5"/>
  <c r="P5652" i="5" s="1"/>
  <c r="N5653" i="5"/>
  <c r="P5653" i="5" s="1"/>
  <c r="N5654" i="5"/>
  <c r="P5654" i="5" s="1"/>
  <c r="N5655" i="5"/>
  <c r="P5655" i="5" s="1"/>
  <c r="N5656" i="5"/>
  <c r="P5656" i="5" s="1"/>
  <c r="N5657" i="5"/>
  <c r="P5657" i="5" s="1"/>
  <c r="N5658" i="5"/>
  <c r="P5658" i="5" s="1"/>
  <c r="N5659" i="5"/>
  <c r="P5659" i="5" s="1"/>
  <c r="N5660" i="5"/>
  <c r="P5660" i="5" s="1"/>
  <c r="N5661" i="5"/>
  <c r="P5661" i="5" s="1"/>
  <c r="N5662" i="5"/>
  <c r="P5662" i="5" s="1"/>
  <c r="N5663" i="5"/>
  <c r="P5663" i="5" s="1"/>
  <c r="N5664" i="5"/>
  <c r="P5664" i="5" s="1"/>
  <c r="N5665" i="5"/>
  <c r="P5665" i="5" s="1"/>
  <c r="N5666" i="5"/>
  <c r="P5666" i="5" s="1"/>
  <c r="N5667" i="5"/>
  <c r="P5667" i="5" s="1"/>
  <c r="N5668" i="5"/>
  <c r="P5668" i="5" s="1"/>
  <c r="N5669" i="5"/>
  <c r="P5669" i="5" s="1"/>
  <c r="N5670" i="5"/>
  <c r="P5670" i="5" s="1"/>
  <c r="N5671" i="5"/>
  <c r="P5671" i="5" s="1"/>
  <c r="N5672" i="5"/>
  <c r="P5672" i="5" s="1"/>
  <c r="N5673" i="5"/>
  <c r="P5673" i="5" s="1"/>
  <c r="N5674" i="5"/>
  <c r="P5674" i="5" s="1"/>
  <c r="N5675" i="5"/>
  <c r="P5675" i="5" s="1"/>
  <c r="N5676" i="5"/>
  <c r="P5676" i="5" s="1"/>
  <c r="N5677" i="5"/>
  <c r="P5677" i="5" s="1"/>
  <c r="N5678" i="5"/>
  <c r="P5678" i="5" s="1"/>
  <c r="N5679" i="5"/>
  <c r="P5679" i="5" s="1"/>
  <c r="N5680" i="5"/>
  <c r="P5680" i="5" s="1"/>
  <c r="N5681" i="5"/>
  <c r="P5681" i="5" s="1"/>
  <c r="N5682" i="5"/>
  <c r="P5682" i="5" s="1"/>
  <c r="N5683" i="5"/>
  <c r="P5683" i="5" s="1"/>
  <c r="N5684" i="5"/>
  <c r="P5684" i="5" s="1"/>
  <c r="N5685" i="5"/>
  <c r="P5685" i="5" s="1"/>
  <c r="N5686" i="5"/>
  <c r="P5686" i="5" s="1"/>
  <c r="N5687" i="5"/>
  <c r="P5687" i="5" s="1"/>
  <c r="N5688" i="5"/>
  <c r="P5688" i="5" s="1"/>
  <c r="N5689" i="5"/>
  <c r="P5689" i="5" s="1"/>
  <c r="N5690" i="5"/>
  <c r="P5690" i="5" s="1"/>
  <c r="N5691" i="5"/>
  <c r="P5691" i="5" s="1"/>
  <c r="N5692" i="5"/>
  <c r="P5692" i="5" s="1"/>
  <c r="N5693" i="5"/>
  <c r="P5693" i="5" s="1"/>
  <c r="N5694" i="5"/>
  <c r="P5694" i="5" s="1"/>
  <c r="N5695" i="5"/>
  <c r="P5695" i="5" s="1"/>
  <c r="N5696" i="5"/>
  <c r="P5696" i="5" s="1"/>
  <c r="N5697" i="5"/>
  <c r="P5697" i="5" s="1"/>
  <c r="N5698" i="5"/>
  <c r="P5698" i="5" s="1"/>
  <c r="N5699" i="5"/>
  <c r="P5699" i="5" s="1"/>
  <c r="N5700" i="5"/>
  <c r="P5700" i="5" s="1"/>
  <c r="N5701" i="5"/>
  <c r="P5701" i="5" s="1"/>
  <c r="N5702" i="5"/>
  <c r="P5702" i="5" s="1"/>
  <c r="N5703" i="5"/>
  <c r="P5703" i="5" s="1"/>
  <c r="N5704" i="5"/>
  <c r="P5704" i="5" s="1"/>
  <c r="N5705" i="5"/>
  <c r="P5705" i="5" s="1"/>
  <c r="N5706" i="5"/>
  <c r="P5706" i="5" s="1"/>
  <c r="N5707" i="5"/>
  <c r="P5707" i="5" s="1"/>
  <c r="N5708" i="5"/>
  <c r="P5708" i="5" s="1"/>
  <c r="N5709" i="5"/>
  <c r="P5709" i="5" s="1"/>
  <c r="N5710" i="5"/>
  <c r="P5710" i="5" s="1"/>
  <c r="N5711" i="5"/>
  <c r="P5711" i="5" s="1"/>
  <c r="N5712" i="5"/>
  <c r="P5712" i="5" s="1"/>
  <c r="N5713" i="5"/>
  <c r="P5713" i="5" s="1"/>
  <c r="N5714" i="5"/>
  <c r="P5714" i="5" s="1"/>
  <c r="N5715" i="5"/>
  <c r="P5715" i="5" s="1"/>
  <c r="N5716" i="5"/>
  <c r="P5716" i="5" s="1"/>
  <c r="N5717" i="5"/>
  <c r="P5717" i="5" s="1"/>
  <c r="N5718" i="5"/>
  <c r="P5718" i="5" s="1"/>
  <c r="N5719" i="5"/>
  <c r="P5719" i="5" s="1"/>
  <c r="N5720" i="5"/>
  <c r="P5720" i="5" s="1"/>
  <c r="N5721" i="5"/>
  <c r="P5721" i="5" s="1"/>
  <c r="N5722" i="5"/>
  <c r="P5722" i="5" s="1"/>
  <c r="N5723" i="5"/>
  <c r="P5723" i="5" s="1"/>
  <c r="N5724" i="5"/>
  <c r="P5724" i="5" s="1"/>
  <c r="N5725" i="5"/>
  <c r="P5725" i="5" s="1"/>
  <c r="N5726" i="5"/>
  <c r="P5726" i="5" s="1"/>
  <c r="N5727" i="5"/>
  <c r="P5727" i="5" s="1"/>
  <c r="N5728" i="5"/>
  <c r="P5728" i="5" s="1"/>
  <c r="N5729" i="5"/>
  <c r="P5729" i="5" s="1"/>
  <c r="N5730" i="5"/>
  <c r="P5730" i="5" s="1"/>
  <c r="N5731" i="5"/>
  <c r="P5731" i="5" s="1"/>
  <c r="N5732" i="5"/>
  <c r="P5732" i="5" s="1"/>
  <c r="N5733" i="5"/>
  <c r="P5733" i="5" s="1"/>
  <c r="N5734" i="5"/>
  <c r="P5734" i="5" s="1"/>
  <c r="N5735" i="5"/>
  <c r="P5735" i="5" s="1"/>
  <c r="N5736" i="5"/>
  <c r="P5736" i="5" s="1"/>
  <c r="N5737" i="5"/>
  <c r="P5737" i="5" s="1"/>
  <c r="N5738" i="5"/>
  <c r="P5738" i="5" s="1"/>
  <c r="N5739" i="5"/>
  <c r="P5739" i="5" s="1"/>
  <c r="N5740" i="5"/>
  <c r="P5740" i="5" s="1"/>
  <c r="N5741" i="5"/>
  <c r="P5741" i="5" s="1"/>
  <c r="N5742" i="5"/>
  <c r="P5742" i="5" s="1"/>
  <c r="N5743" i="5"/>
  <c r="P5743" i="5" s="1"/>
  <c r="N5744" i="5"/>
  <c r="P5744" i="5" s="1"/>
  <c r="N5745" i="5"/>
  <c r="P5745" i="5" s="1"/>
  <c r="N5746" i="5"/>
  <c r="P5746" i="5" s="1"/>
  <c r="N5747" i="5"/>
  <c r="P5747" i="5" s="1"/>
  <c r="N5748" i="5"/>
  <c r="P5748" i="5" s="1"/>
  <c r="N5749" i="5"/>
  <c r="P5749" i="5" s="1"/>
  <c r="N5750" i="5"/>
  <c r="P5750" i="5" s="1"/>
  <c r="N5751" i="5"/>
  <c r="P5751" i="5" s="1"/>
  <c r="N5752" i="5"/>
  <c r="P5752" i="5" s="1"/>
  <c r="N5753" i="5"/>
  <c r="P5753" i="5" s="1"/>
  <c r="N5754" i="5"/>
  <c r="P5754" i="5" s="1"/>
  <c r="N5755" i="5"/>
  <c r="P5755" i="5" s="1"/>
  <c r="N5756" i="5"/>
  <c r="P5756" i="5" s="1"/>
  <c r="N5757" i="5"/>
  <c r="P5757" i="5" s="1"/>
  <c r="N5758" i="5"/>
  <c r="P5758" i="5" s="1"/>
  <c r="N5759" i="5"/>
  <c r="P5759" i="5" s="1"/>
  <c r="N5760" i="5"/>
  <c r="P5760" i="5" s="1"/>
  <c r="N5761" i="5"/>
  <c r="P5761" i="5" s="1"/>
  <c r="N5762" i="5"/>
  <c r="P5762" i="5" s="1"/>
  <c r="N5763" i="5"/>
  <c r="P5763" i="5" s="1"/>
  <c r="N5764" i="5"/>
  <c r="P5764" i="5" s="1"/>
  <c r="N5765" i="5"/>
  <c r="P5765" i="5" s="1"/>
  <c r="N5766" i="5"/>
  <c r="P5766" i="5" s="1"/>
  <c r="N5767" i="5"/>
  <c r="P5767" i="5" s="1"/>
  <c r="N5768" i="5"/>
  <c r="P5768" i="5" s="1"/>
  <c r="N5769" i="5"/>
  <c r="P5769" i="5" s="1"/>
  <c r="N5770" i="5"/>
  <c r="P5770" i="5" s="1"/>
  <c r="N5771" i="5"/>
  <c r="P5771" i="5" s="1"/>
  <c r="N5772" i="5"/>
  <c r="P5772" i="5" s="1"/>
  <c r="N5773" i="5"/>
  <c r="P5773" i="5" s="1"/>
  <c r="N5774" i="5"/>
  <c r="P5774" i="5" s="1"/>
  <c r="N5775" i="5"/>
  <c r="P5775" i="5" s="1"/>
  <c r="N5776" i="5"/>
  <c r="P5776" i="5" s="1"/>
  <c r="N5777" i="5"/>
  <c r="P5777" i="5" s="1"/>
  <c r="N5778" i="5"/>
  <c r="P5778" i="5" s="1"/>
  <c r="N5779" i="5"/>
  <c r="P5779" i="5" s="1"/>
  <c r="N5780" i="5"/>
  <c r="P5780" i="5" s="1"/>
  <c r="N5781" i="5"/>
  <c r="P5781" i="5" s="1"/>
  <c r="N5782" i="5"/>
  <c r="P5782" i="5" s="1"/>
  <c r="N5783" i="5"/>
  <c r="P5783" i="5" s="1"/>
  <c r="N5784" i="5"/>
  <c r="P5784" i="5" s="1"/>
  <c r="N5785" i="5"/>
  <c r="P5785" i="5" s="1"/>
  <c r="N5786" i="5"/>
  <c r="P5786" i="5" s="1"/>
  <c r="N5787" i="5"/>
  <c r="P5787" i="5" s="1"/>
  <c r="N5788" i="5"/>
  <c r="P5788" i="5" s="1"/>
  <c r="N5789" i="5"/>
  <c r="P5789" i="5" s="1"/>
  <c r="N5790" i="5"/>
  <c r="P5790" i="5" s="1"/>
  <c r="N5791" i="5"/>
  <c r="P5791" i="5" s="1"/>
  <c r="N5792" i="5"/>
  <c r="P5792" i="5" s="1"/>
  <c r="N5793" i="5"/>
  <c r="P5793" i="5" s="1"/>
  <c r="N5794" i="5"/>
  <c r="P5794" i="5" s="1"/>
  <c r="N5795" i="5"/>
  <c r="P5795" i="5" s="1"/>
  <c r="N5796" i="5"/>
  <c r="P5796" i="5" s="1"/>
  <c r="N5797" i="5"/>
  <c r="P5797" i="5" s="1"/>
  <c r="N5798" i="5"/>
  <c r="P5798" i="5" s="1"/>
  <c r="N5799" i="5"/>
  <c r="P5799" i="5" s="1"/>
  <c r="N5800" i="5"/>
  <c r="P5800" i="5" s="1"/>
  <c r="N5801" i="5"/>
  <c r="P5801" i="5" s="1"/>
  <c r="N5802" i="5"/>
  <c r="P5802" i="5" s="1"/>
  <c r="N5803" i="5"/>
  <c r="P5803" i="5" s="1"/>
  <c r="N5804" i="5"/>
  <c r="P5804" i="5" s="1"/>
  <c r="N5805" i="5"/>
  <c r="P5805" i="5" s="1"/>
  <c r="N5806" i="5"/>
  <c r="P5806" i="5" s="1"/>
  <c r="N5807" i="5"/>
  <c r="P5807" i="5" s="1"/>
  <c r="N5808" i="5"/>
  <c r="P5808" i="5" s="1"/>
  <c r="N5809" i="5"/>
  <c r="P5809" i="5" s="1"/>
  <c r="N5810" i="5"/>
  <c r="P5810" i="5" s="1"/>
  <c r="N5811" i="5"/>
  <c r="P5811" i="5" s="1"/>
  <c r="N5812" i="5"/>
  <c r="P5812" i="5" s="1"/>
  <c r="N5813" i="5"/>
  <c r="P5813" i="5" s="1"/>
  <c r="N5814" i="5"/>
  <c r="P5814" i="5" s="1"/>
  <c r="N5815" i="5"/>
  <c r="P5815" i="5" s="1"/>
  <c r="N5816" i="5"/>
  <c r="P5816" i="5" s="1"/>
  <c r="N5817" i="5"/>
  <c r="P5817" i="5" s="1"/>
  <c r="N5818" i="5"/>
  <c r="P5818" i="5" s="1"/>
  <c r="N5819" i="5"/>
  <c r="P5819" i="5" s="1"/>
  <c r="N5820" i="5"/>
  <c r="P5820" i="5" s="1"/>
  <c r="N5821" i="5"/>
  <c r="P5821" i="5" s="1"/>
  <c r="N5822" i="5"/>
  <c r="P5822" i="5" s="1"/>
  <c r="N5823" i="5"/>
  <c r="P5823" i="5" s="1"/>
  <c r="N5824" i="5"/>
  <c r="P5824" i="5" s="1"/>
  <c r="N5825" i="5"/>
  <c r="P5825" i="5" s="1"/>
  <c r="N5826" i="5"/>
  <c r="P5826" i="5" s="1"/>
  <c r="N5827" i="5"/>
  <c r="P5827" i="5" s="1"/>
  <c r="N5828" i="5"/>
  <c r="P5828" i="5" s="1"/>
  <c r="N5829" i="5"/>
  <c r="P5829" i="5" s="1"/>
  <c r="N5830" i="5"/>
  <c r="P5830" i="5" s="1"/>
  <c r="N5831" i="5"/>
  <c r="P5831" i="5" s="1"/>
  <c r="N5832" i="5"/>
  <c r="P5832" i="5" s="1"/>
  <c r="N5833" i="5"/>
  <c r="P5833" i="5" s="1"/>
  <c r="N5834" i="5"/>
  <c r="P5834" i="5" s="1"/>
  <c r="N5835" i="5"/>
  <c r="P5835" i="5" s="1"/>
  <c r="N5836" i="5"/>
  <c r="P5836" i="5" s="1"/>
  <c r="N5837" i="5"/>
  <c r="P5837" i="5" s="1"/>
  <c r="N5838" i="5"/>
  <c r="P5838" i="5" s="1"/>
  <c r="N5839" i="5"/>
  <c r="P5839" i="5" s="1"/>
  <c r="N5840" i="5"/>
  <c r="P5840" i="5" s="1"/>
  <c r="N5841" i="5"/>
  <c r="P5841" i="5" s="1"/>
  <c r="N5842" i="5"/>
  <c r="P5842" i="5" s="1"/>
  <c r="N5843" i="5"/>
  <c r="P5843" i="5" s="1"/>
  <c r="N5844" i="5"/>
  <c r="P5844" i="5" s="1"/>
  <c r="N5845" i="5"/>
  <c r="P5845" i="5" s="1"/>
  <c r="N5846" i="5"/>
  <c r="P5846" i="5" s="1"/>
  <c r="N5847" i="5"/>
  <c r="P5847" i="5" s="1"/>
  <c r="N5848" i="5"/>
  <c r="P5848" i="5" s="1"/>
  <c r="N5849" i="5"/>
  <c r="P5849" i="5" s="1"/>
  <c r="N5850" i="5"/>
  <c r="P5850" i="5" s="1"/>
  <c r="N5851" i="5"/>
  <c r="P5851" i="5" s="1"/>
  <c r="N5852" i="5"/>
  <c r="P5852" i="5" s="1"/>
  <c r="N5853" i="5"/>
  <c r="P5853" i="5" s="1"/>
  <c r="N5854" i="5"/>
  <c r="P5854" i="5" s="1"/>
  <c r="N5855" i="5"/>
  <c r="P5855" i="5" s="1"/>
  <c r="N5856" i="5"/>
  <c r="P5856" i="5" s="1"/>
  <c r="N5857" i="5"/>
  <c r="P5857" i="5" s="1"/>
  <c r="N5858" i="5"/>
  <c r="P5858" i="5" s="1"/>
  <c r="N5859" i="5"/>
  <c r="P5859" i="5" s="1"/>
  <c r="N5860" i="5"/>
  <c r="P5860" i="5" s="1"/>
  <c r="N5861" i="5"/>
  <c r="P5861" i="5" s="1"/>
  <c r="N5862" i="5"/>
  <c r="P5862" i="5" s="1"/>
  <c r="N5863" i="5"/>
  <c r="P5863" i="5" s="1"/>
  <c r="N5864" i="5"/>
  <c r="P5864" i="5" s="1"/>
  <c r="N5865" i="5"/>
  <c r="P5865" i="5" s="1"/>
  <c r="N5866" i="5"/>
  <c r="P5866" i="5" s="1"/>
  <c r="N5867" i="5"/>
  <c r="P5867" i="5" s="1"/>
  <c r="N5868" i="5"/>
  <c r="P5868" i="5" s="1"/>
  <c r="N5869" i="5"/>
  <c r="P5869" i="5" s="1"/>
  <c r="N5870" i="5"/>
  <c r="P5870" i="5" s="1"/>
  <c r="N5871" i="5"/>
  <c r="P5871" i="5" s="1"/>
  <c r="N5872" i="5"/>
  <c r="P5872" i="5" s="1"/>
  <c r="N5873" i="5"/>
  <c r="P5873" i="5" s="1"/>
  <c r="N5874" i="5"/>
  <c r="P5874" i="5" s="1"/>
  <c r="N5875" i="5"/>
  <c r="P5875" i="5" s="1"/>
  <c r="N5876" i="5"/>
  <c r="P5876" i="5" s="1"/>
  <c r="N5877" i="5"/>
  <c r="P5877" i="5" s="1"/>
  <c r="N5878" i="5"/>
  <c r="P5878" i="5" s="1"/>
  <c r="N5879" i="5"/>
  <c r="P5879" i="5" s="1"/>
  <c r="N5880" i="5"/>
  <c r="P5880" i="5" s="1"/>
  <c r="N5881" i="5"/>
  <c r="P5881" i="5" s="1"/>
  <c r="N5882" i="5"/>
  <c r="P5882" i="5" s="1"/>
  <c r="N5883" i="5"/>
  <c r="P5883" i="5" s="1"/>
  <c r="N5884" i="5"/>
  <c r="P5884" i="5" s="1"/>
  <c r="N5885" i="5"/>
  <c r="P5885" i="5" s="1"/>
  <c r="N5886" i="5"/>
  <c r="P5886" i="5" s="1"/>
  <c r="N5887" i="5"/>
  <c r="P5887" i="5" s="1"/>
  <c r="N5888" i="5"/>
  <c r="P5888" i="5" s="1"/>
  <c r="N5889" i="5"/>
  <c r="P5889" i="5" s="1"/>
  <c r="N5890" i="5"/>
  <c r="P5890" i="5" s="1"/>
  <c r="N5891" i="5"/>
  <c r="P5891" i="5" s="1"/>
  <c r="N5892" i="5"/>
  <c r="P5892" i="5" s="1"/>
  <c r="N5893" i="5"/>
  <c r="P5893" i="5" s="1"/>
  <c r="N5894" i="5"/>
  <c r="P5894" i="5" s="1"/>
  <c r="N5895" i="5"/>
  <c r="P5895" i="5" s="1"/>
  <c r="N5896" i="5"/>
  <c r="P5896" i="5" s="1"/>
  <c r="N5897" i="5"/>
  <c r="P5897" i="5" s="1"/>
  <c r="N5898" i="5"/>
  <c r="P5898" i="5" s="1"/>
  <c r="N5899" i="5"/>
  <c r="P5899" i="5" s="1"/>
  <c r="N5900" i="5"/>
  <c r="P5900" i="5" s="1"/>
  <c r="N5901" i="5"/>
  <c r="P5901" i="5" s="1"/>
  <c r="N5902" i="5"/>
  <c r="P5902" i="5" s="1"/>
  <c r="N5903" i="5"/>
  <c r="P5903" i="5" s="1"/>
  <c r="N5904" i="5"/>
  <c r="P5904" i="5" s="1"/>
  <c r="N5905" i="5"/>
  <c r="P5905" i="5" s="1"/>
  <c r="N5906" i="5"/>
  <c r="P5906" i="5" s="1"/>
  <c r="N5907" i="5"/>
  <c r="P5907" i="5" s="1"/>
  <c r="N5908" i="5"/>
  <c r="P5908" i="5" s="1"/>
  <c r="N5909" i="5"/>
  <c r="P5909" i="5" s="1"/>
  <c r="N5910" i="5"/>
  <c r="P5910" i="5" s="1"/>
  <c r="N5911" i="5"/>
  <c r="P5911" i="5" s="1"/>
  <c r="N5912" i="5"/>
  <c r="P5912" i="5" s="1"/>
  <c r="N5913" i="5"/>
  <c r="P5913" i="5" s="1"/>
  <c r="N5914" i="5"/>
  <c r="P5914" i="5" s="1"/>
  <c r="N5915" i="5"/>
  <c r="P5915" i="5" s="1"/>
  <c r="N5916" i="5"/>
  <c r="P5916" i="5" s="1"/>
  <c r="N5917" i="5"/>
  <c r="P5917" i="5" s="1"/>
  <c r="N5918" i="5"/>
  <c r="P5918" i="5" s="1"/>
  <c r="N5919" i="5"/>
  <c r="P5919" i="5" s="1"/>
  <c r="N5920" i="5"/>
  <c r="P5920" i="5" s="1"/>
  <c r="N5921" i="5"/>
  <c r="P5921" i="5" s="1"/>
  <c r="N5922" i="5"/>
  <c r="P5922" i="5" s="1"/>
  <c r="N5923" i="5"/>
  <c r="P5923" i="5" s="1"/>
  <c r="N5924" i="5"/>
  <c r="P5924" i="5" s="1"/>
  <c r="N5925" i="5"/>
  <c r="P5925" i="5" s="1"/>
  <c r="N5926" i="5"/>
  <c r="P5926" i="5" s="1"/>
  <c r="N5927" i="5"/>
  <c r="P5927" i="5" s="1"/>
  <c r="N5928" i="5"/>
  <c r="P5928" i="5" s="1"/>
  <c r="N5929" i="5"/>
  <c r="P5929" i="5" s="1"/>
  <c r="N5930" i="5"/>
  <c r="P5930" i="5" s="1"/>
  <c r="N5931" i="5"/>
  <c r="P5931" i="5" s="1"/>
  <c r="N5932" i="5"/>
  <c r="P5932" i="5" s="1"/>
  <c r="N5933" i="5"/>
  <c r="P5933" i="5" s="1"/>
  <c r="N5934" i="5"/>
  <c r="P5934" i="5" s="1"/>
  <c r="N5935" i="5"/>
  <c r="P5935" i="5" s="1"/>
  <c r="N5936" i="5"/>
  <c r="P5936" i="5" s="1"/>
  <c r="N5937" i="5"/>
  <c r="P5937" i="5" s="1"/>
  <c r="N5938" i="5"/>
  <c r="P5938" i="5" s="1"/>
  <c r="N5939" i="5"/>
  <c r="P5939" i="5" s="1"/>
  <c r="N5940" i="5"/>
  <c r="P5940" i="5" s="1"/>
  <c r="N5941" i="5"/>
  <c r="P5941" i="5" s="1"/>
  <c r="N5942" i="5"/>
  <c r="P5942" i="5" s="1"/>
  <c r="N5943" i="5"/>
  <c r="P5943" i="5" s="1"/>
  <c r="N5944" i="5"/>
  <c r="P5944" i="5" s="1"/>
  <c r="N5945" i="5"/>
  <c r="P5945" i="5" s="1"/>
  <c r="N5946" i="5"/>
  <c r="P5946" i="5" s="1"/>
  <c r="N5947" i="5"/>
  <c r="P5947" i="5" s="1"/>
  <c r="N5948" i="5"/>
  <c r="P5948" i="5" s="1"/>
  <c r="N5949" i="5"/>
  <c r="P5949" i="5" s="1"/>
  <c r="N5950" i="5"/>
  <c r="P5950" i="5" s="1"/>
  <c r="N5951" i="5"/>
  <c r="P5951" i="5" s="1"/>
  <c r="N5952" i="5"/>
  <c r="P5952" i="5" s="1"/>
  <c r="N5953" i="5"/>
  <c r="P5953" i="5" s="1"/>
  <c r="N5954" i="5"/>
  <c r="P5954" i="5" s="1"/>
  <c r="N5955" i="5"/>
  <c r="P5955" i="5" s="1"/>
  <c r="N5956" i="5"/>
  <c r="P5956" i="5" s="1"/>
  <c r="N5957" i="5"/>
  <c r="P5957" i="5" s="1"/>
  <c r="N5958" i="5"/>
  <c r="P5958" i="5" s="1"/>
  <c r="N5959" i="5"/>
  <c r="P5959" i="5" s="1"/>
  <c r="N5960" i="5"/>
  <c r="P5960" i="5" s="1"/>
  <c r="N5961" i="5"/>
  <c r="P5961" i="5" s="1"/>
  <c r="N5962" i="5"/>
  <c r="P5962" i="5" s="1"/>
  <c r="N5963" i="5"/>
  <c r="P5963" i="5" s="1"/>
  <c r="N5964" i="5"/>
  <c r="P5964" i="5" s="1"/>
  <c r="N5965" i="5"/>
  <c r="P5965" i="5" s="1"/>
  <c r="N5966" i="5"/>
  <c r="P5966" i="5" s="1"/>
  <c r="N5967" i="5"/>
  <c r="P5967" i="5" s="1"/>
  <c r="N5968" i="5"/>
  <c r="P5968" i="5" s="1"/>
  <c r="N5969" i="5"/>
  <c r="P5969" i="5" s="1"/>
  <c r="N5970" i="5"/>
  <c r="P5970" i="5" s="1"/>
  <c r="N5971" i="5"/>
  <c r="P5971" i="5" s="1"/>
  <c r="N5972" i="5"/>
  <c r="P5972" i="5" s="1"/>
  <c r="N5973" i="5"/>
  <c r="P5973" i="5" s="1"/>
  <c r="N5974" i="5"/>
  <c r="P5974" i="5" s="1"/>
  <c r="N5975" i="5"/>
  <c r="P5975" i="5" s="1"/>
  <c r="N5976" i="5"/>
  <c r="P5976" i="5" s="1"/>
  <c r="N5977" i="5"/>
  <c r="P5977" i="5" s="1"/>
  <c r="N5978" i="5"/>
  <c r="P5978" i="5" s="1"/>
  <c r="N5979" i="5"/>
  <c r="P5979" i="5" s="1"/>
  <c r="N5980" i="5"/>
  <c r="P5980" i="5" s="1"/>
  <c r="N5981" i="5"/>
  <c r="P5981" i="5" s="1"/>
  <c r="N5982" i="5"/>
  <c r="P5982" i="5" s="1"/>
  <c r="N5983" i="5"/>
  <c r="P5983" i="5" s="1"/>
  <c r="N5984" i="5"/>
  <c r="P5984" i="5" s="1"/>
  <c r="N5985" i="5"/>
  <c r="P5985" i="5" s="1"/>
  <c r="N5986" i="5"/>
  <c r="P5986" i="5" s="1"/>
  <c r="N5987" i="5"/>
  <c r="P5987" i="5" s="1"/>
  <c r="N5988" i="5"/>
  <c r="P5988" i="5" s="1"/>
  <c r="N5989" i="5"/>
  <c r="P5989" i="5" s="1"/>
  <c r="N5990" i="5"/>
  <c r="P5990" i="5" s="1"/>
  <c r="N5991" i="5"/>
  <c r="P5991" i="5" s="1"/>
  <c r="N5992" i="5"/>
  <c r="P5992" i="5" s="1"/>
  <c r="N5993" i="5"/>
  <c r="P5993" i="5" s="1"/>
  <c r="N5994" i="5"/>
  <c r="P5994" i="5" s="1"/>
  <c r="N5995" i="5"/>
  <c r="P5995" i="5" s="1"/>
  <c r="N5996" i="5"/>
  <c r="P5996" i="5" s="1"/>
  <c r="N5997" i="5"/>
  <c r="P5997" i="5" s="1"/>
  <c r="N5998" i="5"/>
  <c r="P5998" i="5" s="1"/>
  <c r="N5999" i="5"/>
  <c r="P5999" i="5" s="1"/>
  <c r="N6000" i="5"/>
  <c r="P6000" i="5" s="1"/>
  <c r="N6001" i="5"/>
  <c r="P6001" i="5" s="1"/>
  <c r="N6002" i="5"/>
  <c r="P6002" i="5" s="1"/>
  <c r="N6003" i="5"/>
  <c r="P6003" i="5" s="1"/>
  <c r="N6004" i="5"/>
  <c r="P6004" i="5" s="1"/>
  <c r="N6005" i="5"/>
  <c r="P6005" i="5" s="1"/>
  <c r="N6006" i="5"/>
  <c r="P6006" i="5" s="1"/>
  <c r="N6007" i="5"/>
  <c r="P6007" i="5" s="1"/>
  <c r="N6008" i="5"/>
  <c r="P6008" i="5" s="1"/>
  <c r="N6009" i="5"/>
  <c r="P6009" i="5" s="1"/>
  <c r="N6010" i="5"/>
  <c r="P6010" i="5" s="1"/>
  <c r="N6011" i="5"/>
  <c r="P6011" i="5" s="1"/>
  <c r="N6012" i="5"/>
  <c r="P6012" i="5" s="1"/>
  <c r="N6013" i="5"/>
  <c r="P6013" i="5" s="1"/>
  <c r="N6014" i="5"/>
  <c r="P6014" i="5" s="1"/>
  <c r="N6015" i="5"/>
  <c r="P6015" i="5" s="1"/>
  <c r="N6016" i="5"/>
  <c r="P6016" i="5" s="1"/>
  <c r="N6017" i="5"/>
  <c r="P6017" i="5" s="1"/>
  <c r="N6018" i="5"/>
  <c r="P6018" i="5" s="1"/>
  <c r="N6019" i="5"/>
  <c r="P6019" i="5" s="1"/>
  <c r="N6020" i="5"/>
  <c r="P6020" i="5" s="1"/>
  <c r="N6021" i="5"/>
  <c r="P6021" i="5" s="1"/>
  <c r="N6022" i="5"/>
  <c r="P6022" i="5" s="1"/>
  <c r="N6023" i="5"/>
  <c r="P6023" i="5" s="1"/>
  <c r="N6024" i="5"/>
  <c r="P6024" i="5" s="1"/>
  <c r="N6025" i="5"/>
  <c r="P6025" i="5" s="1"/>
  <c r="N6026" i="5"/>
  <c r="P6026" i="5" s="1"/>
  <c r="N6027" i="5"/>
  <c r="P6027" i="5" s="1"/>
  <c r="N6028" i="5"/>
  <c r="P6028" i="5" s="1"/>
  <c r="N6029" i="5"/>
  <c r="P6029" i="5" s="1"/>
  <c r="N6030" i="5"/>
  <c r="P6030" i="5" s="1"/>
  <c r="N6031" i="5"/>
  <c r="P6031" i="5" s="1"/>
  <c r="N6032" i="5"/>
  <c r="P6032" i="5" s="1"/>
  <c r="N6033" i="5"/>
  <c r="P6033" i="5" s="1"/>
  <c r="N6034" i="5"/>
  <c r="P6034" i="5" s="1"/>
  <c r="N6035" i="5"/>
  <c r="P6035" i="5" s="1"/>
  <c r="N6036" i="5"/>
  <c r="P6036" i="5" s="1"/>
  <c r="N6037" i="5"/>
  <c r="P6037" i="5" s="1"/>
  <c r="N6038" i="5"/>
  <c r="P6038" i="5" s="1"/>
  <c r="N6039" i="5"/>
  <c r="P6039" i="5" s="1"/>
  <c r="N6040" i="5"/>
  <c r="P6040" i="5" s="1"/>
  <c r="N6041" i="5"/>
  <c r="P6041" i="5" s="1"/>
  <c r="N6042" i="5"/>
  <c r="P6042" i="5" s="1"/>
  <c r="N6043" i="5"/>
  <c r="P6043" i="5" s="1"/>
  <c r="N6044" i="5"/>
  <c r="P6044" i="5" s="1"/>
  <c r="N6045" i="5"/>
  <c r="P6045" i="5" s="1"/>
  <c r="N6046" i="5"/>
  <c r="P6046" i="5" s="1"/>
  <c r="N6047" i="5"/>
  <c r="P6047" i="5" s="1"/>
  <c r="N6048" i="5"/>
  <c r="P6048" i="5" s="1"/>
  <c r="N6049" i="5"/>
  <c r="P6049" i="5" s="1"/>
  <c r="N6050" i="5"/>
  <c r="P6050" i="5" s="1"/>
  <c r="N6051" i="5"/>
  <c r="P6051" i="5" s="1"/>
  <c r="N6052" i="5"/>
  <c r="P6052" i="5" s="1"/>
  <c r="N6053" i="5"/>
  <c r="P6053" i="5" s="1"/>
  <c r="N6054" i="5"/>
  <c r="P6054" i="5" s="1"/>
  <c r="N6055" i="5"/>
  <c r="P6055" i="5" s="1"/>
  <c r="N6056" i="5"/>
  <c r="P6056" i="5" s="1"/>
  <c r="N6057" i="5"/>
  <c r="P6057" i="5" s="1"/>
  <c r="N6058" i="5"/>
  <c r="P6058" i="5" s="1"/>
  <c r="N6059" i="5"/>
  <c r="P6059" i="5" s="1"/>
  <c r="N6060" i="5"/>
  <c r="P6060" i="5" s="1"/>
  <c r="N6061" i="5"/>
  <c r="P6061" i="5" s="1"/>
  <c r="N6062" i="5"/>
  <c r="P6062" i="5" s="1"/>
  <c r="N6063" i="5"/>
  <c r="P6063" i="5" s="1"/>
  <c r="N6064" i="5"/>
  <c r="P6064" i="5" s="1"/>
  <c r="N6065" i="5"/>
  <c r="P6065" i="5" s="1"/>
  <c r="N6066" i="5"/>
  <c r="P6066" i="5" s="1"/>
  <c r="N6067" i="5"/>
  <c r="P6067" i="5" s="1"/>
  <c r="N6068" i="5"/>
  <c r="P6068" i="5" s="1"/>
  <c r="N6069" i="5"/>
  <c r="P6069" i="5" s="1"/>
  <c r="N6070" i="5"/>
  <c r="P6070" i="5" s="1"/>
  <c r="N6071" i="5"/>
  <c r="P6071" i="5" s="1"/>
  <c r="N6072" i="5"/>
  <c r="P6072" i="5" s="1"/>
  <c r="N6073" i="5"/>
  <c r="P6073" i="5" s="1"/>
  <c r="N6074" i="5"/>
  <c r="P6074" i="5" s="1"/>
  <c r="N6075" i="5"/>
  <c r="P6075" i="5" s="1"/>
  <c r="N6076" i="5"/>
  <c r="P6076" i="5" s="1"/>
  <c r="N6077" i="5"/>
  <c r="P6077" i="5" s="1"/>
  <c r="N6078" i="5"/>
  <c r="P6078" i="5" s="1"/>
  <c r="N6079" i="5"/>
  <c r="P6079" i="5" s="1"/>
  <c r="N6080" i="5"/>
  <c r="P6080" i="5" s="1"/>
  <c r="N6081" i="5"/>
  <c r="P6081" i="5" s="1"/>
  <c r="N6082" i="5"/>
  <c r="P6082" i="5" s="1"/>
  <c r="N6083" i="5"/>
  <c r="P6083" i="5" s="1"/>
  <c r="N6084" i="5"/>
  <c r="P6084" i="5" s="1"/>
  <c r="N6085" i="5"/>
  <c r="P6085" i="5" s="1"/>
  <c r="N6086" i="5"/>
  <c r="P6086" i="5" s="1"/>
  <c r="N6087" i="5"/>
  <c r="P6087" i="5" s="1"/>
  <c r="N6088" i="5"/>
  <c r="P6088" i="5" s="1"/>
  <c r="N6089" i="5"/>
  <c r="P6089" i="5" s="1"/>
  <c r="N6090" i="5"/>
  <c r="P6090" i="5" s="1"/>
  <c r="N6091" i="5"/>
  <c r="P6091" i="5" s="1"/>
  <c r="N6092" i="5"/>
  <c r="P6092" i="5" s="1"/>
  <c r="N6093" i="5"/>
  <c r="P6093" i="5" s="1"/>
  <c r="N6094" i="5"/>
  <c r="P6094" i="5" s="1"/>
  <c r="N6095" i="5"/>
  <c r="P6095" i="5" s="1"/>
  <c r="N6096" i="5"/>
  <c r="P6096" i="5" s="1"/>
  <c r="N6097" i="5"/>
  <c r="P6097" i="5" s="1"/>
  <c r="N6098" i="5"/>
  <c r="P6098" i="5" s="1"/>
  <c r="N6099" i="5"/>
  <c r="P6099" i="5" s="1"/>
  <c r="N6100" i="5"/>
  <c r="P6100" i="5" s="1"/>
  <c r="N6101" i="5"/>
  <c r="P6101" i="5" s="1"/>
  <c r="N6102" i="5"/>
  <c r="P6102" i="5" s="1"/>
  <c r="N6103" i="5"/>
  <c r="P6103" i="5" s="1"/>
  <c r="N6104" i="5"/>
  <c r="P6104" i="5" s="1"/>
  <c r="N6105" i="5"/>
  <c r="P6105" i="5" s="1"/>
  <c r="N6106" i="5"/>
  <c r="P6106" i="5" s="1"/>
  <c r="N6107" i="5"/>
  <c r="P6107" i="5" s="1"/>
  <c r="N6108" i="5"/>
  <c r="P6108" i="5" s="1"/>
  <c r="N6109" i="5"/>
  <c r="P6109" i="5" s="1"/>
  <c r="N6110" i="5"/>
  <c r="P6110" i="5" s="1"/>
  <c r="N6111" i="5"/>
  <c r="P6111" i="5" s="1"/>
  <c r="N6112" i="5"/>
  <c r="P6112" i="5" s="1"/>
  <c r="N6113" i="5"/>
  <c r="P6113" i="5" s="1"/>
  <c r="N6114" i="5"/>
  <c r="P6114" i="5" s="1"/>
  <c r="N6115" i="5"/>
  <c r="P6115" i="5" s="1"/>
  <c r="N6116" i="5"/>
  <c r="P6116" i="5" s="1"/>
  <c r="N6117" i="5"/>
  <c r="P6117" i="5" s="1"/>
  <c r="N6118" i="5"/>
  <c r="P6118" i="5" s="1"/>
  <c r="N6119" i="5"/>
  <c r="P6119" i="5" s="1"/>
  <c r="N6120" i="5"/>
  <c r="P6120" i="5" s="1"/>
  <c r="N6121" i="5"/>
  <c r="P6121" i="5" s="1"/>
  <c r="N6122" i="5"/>
  <c r="P6122" i="5" s="1"/>
  <c r="N6123" i="5"/>
  <c r="P6123" i="5" s="1"/>
  <c r="N6124" i="5"/>
  <c r="P6124" i="5" s="1"/>
  <c r="N6125" i="5"/>
  <c r="P6125" i="5" s="1"/>
  <c r="N6126" i="5"/>
  <c r="P6126" i="5" s="1"/>
  <c r="N6127" i="5"/>
  <c r="P6127" i="5" s="1"/>
  <c r="N6128" i="5"/>
  <c r="P6128" i="5" s="1"/>
  <c r="N6129" i="5"/>
  <c r="P6129" i="5" s="1"/>
  <c r="N6130" i="5"/>
  <c r="P6130" i="5" s="1"/>
  <c r="N6131" i="5"/>
  <c r="P6131" i="5" s="1"/>
  <c r="N6132" i="5"/>
  <c r="P6132" i="5" s="1"/>
  <c r="N6133" i="5"/>
  <c r="P6133" i="5" s="1"/>
  <c r="N6134" i="5"/>
  <c r="P6134" i="5" s="1"/>
  <c r="N6135" i="5"/>
  <c r="P6135" i="5" s="1"/>
  <c r="N6136" i="5"/>
  <c r="P6136" i="5" s="1"/>
  <c r="N6137" i="5"/>
  <c r="P6137" i="5" s="1"/>
  <c r="N6138" i="5"/>
  <c r="P6138" i="5" s="1"/>
  <c r="N6139" i="5"/>
  <c r="P6139" i="5" s="1"/>
  <c r="N6140" i="5"/>
  <c r="P6140" i="5" s="1"/>
  <c r="N6141" i="5"/>
  <c r="P6141" i="5" s="1"/>
  <c r="N6142" i="5"/>
  <c r="P6142" i="5" s="1"/>
  <c r="N6143" i="5"/>
  <c r="P6143" i="5" s="1"/>
  <c r="N6144" i="5"/>
  <c r="P6144" i="5" s="1"/>
  <c r="N6145" i="5"/>
  <c r="P6145" i="5" s="1"/>
  <c r="N6146" i="5"/>
  <c r="P6146" i="5" s="1"/>
  <c r="N6147" i="5"/>
  <c r="P6147" i="5" s="1"/>
  <c r="N6148" i="5"/>
  <c r="P6148" i="5" s="1"/>
  <c r="N6149" i="5"/>
  <c r="P6149" i="5" s="1"/>
  <c r="N6150" i="5"/>
  <c r="P6150" i="5" s="1"/>
  <c r="N6151" i="5"/>
  <c r="P6151" i="5" s="1"/>
  <c r="N6152" i="5"/>
  <c r="P6152" i="5" s="1"/>
  <c r="N6153" i="5"/>
  <c r="P6153" i="5" s="1"/>
  <c r="N6154" i="5"/>
  <c r="P6154" i="5" s="1"/>
  <c r="N6155" i="5"/>
  <c r="P6155" i="5" s="1"/>
  <c r="N6156" i="5"/>
  <c r="P6156" i="5" s="1"/>
  <c r="N6157" i="5"/>
  <c r="P6157" i="5" s="1"/>
  <c r="N6158" i="5"/>
  <c r="P6158" i="5" s="1"/>
  <c r="N6159" i="5"/>
  <c r="P6159" i="5" s="1"/>
  <c r="N6160" i="5"/>
  <c r="P6160" i="5" s="1"/>
  <c r="N6161" i="5"/>
  <c r="P6161" i="5" s="1"/>
  <c r="N6162" i="5"/>
  <c r="P6162" i="5" s="1"/>
  <c r="N6163" i="5"/>
  <c r="P6163" i="5" s="1"/>
  <c r="N6164" i="5"/>
  <c r="P6164" i="5" s="1"/>
  <c r="N6165" i="5"/>
  <c r="P6165" i="5" s="1"/>
  <c r="N6166" i="5"/>
  <c r="P6166" i="5" s="1"/>
  <c r="N6167" i="5"/>
  <c r="P6167" i="5" s="1"/>
  <c r="N6168" i="5"/>
  <c r="P6168" i="5" s="1"/>
  <c r="N6169" i="5"/>
  <c r="P6169" i="5" s="1"/>
  <c r="N6170" i="5"/>
  <c r="P6170" i="5" s="1"/>
  <c r="N6171" i="5"/>
  <c r="P6171" i="5" s="1"/>
  <c r="N6172" i="5"/>
  <c r="P6172" i="5" s="1"/>
  <c r="N6173" i="5"/>
  <c r="P6173" i="5" s="1"/>
  <c r="N6174" i="5"/>
  <c r="P6174" i="5" s="1"/>
  <c r="N6175" i="5"/>
  <c r="P6175" i="5" s="1"/>
  <c r="N6176" i="5"/>
  <c r="P6176" i="5" s="1"/>
  <c r="N6177" i="5"/>
  <c r="P6177" i="5" s="1"/>
  <c r="N6178" i="5"/>
  <c r="P6178" i="5" s="1"/>
  <c r="N6179" i="5"/>
  <c r="P6179" i="5" s="1"/>
  <c r="N6180" i="5"/>
  <c r="P6180" i="5" s="1"/>
  <c r="N6181" i="5"/>
  <c r="P6181" i="5" s="1"/>
  <c r="N6182" i="5"/>
  <c r="P6182" i="5" s="1"/>
  <c r="N6183" i="5"/>
  <c r="P6183" i="5" s="1"/>
  <c r="N6184" i="5"/>
  <c r="P6184" i="5" s="1"/>
  <c r="N6185" i="5"/>
  <c r="P6185" i="5" s="1"/>
  <c r="N6186" i="5"/>
  <c r="P6186" i="5" s="1"/>
  <c r="N6187" i="5"/>
  <c r="P6187" i="5" s="1"/>
  <c r="N6188" i="5"/>
  <c r="P6188" i="5" s="1"/>
  <c r="N6189" i="5"/>
  <c r="P6189" i="5" s="1"/>
  <c r="N6190" i="5"/>
  <c r="P6190" i="5" s="1"/>
  <c r="N6191" i="5"/>
  <c r="P6191" i="5" s="1"/>
  <c r="N6192" i="5"/>
  <c r="P6192" i="5" s="1"/>
  <c r="N6193" i="5"/>
  <c r="P6193" i="5" s="1"/>
  <c r="N6194" i="5"/>
  <c r="P6194" i="5" s="1"/>
  <c r="N6195" i="5"/>
  <c r="P6195" i="5" s="1"/>
  <c r="N6196" i="5"/>
  <c r="P6196" i="5" s="1"/>
  <c r="N6197" i="5"/>
  <c r="P6197" i="5" s="1"/>
  <c r="N6198" i="5"/>
  <c r="P6198" i="5" s="1"/>
  <c r="N6199" i="5"/>
  <c r="P6199" i="5" s="1"/>
  <c r="N6200" i="5"/>
  <c r="P6200" i="5" s="1"/>
  <c r="N6201" i="5"/>
  <c r="P6201" i="5" s="1"/>
  <c r="N6202" i="5"/>
  <c r="P6202" i="5" s="1"/>
  <c r="N6203" i="5"/>
  <c r="P6203" i="5" s="1"/>
  <c r="N6204" i="5"/>
  <c r="P6204" i="5" s="1"/>
  <c r="N6205" i="5"/>
  <c r="P6205" i="5" s="1"/>
  <c r="N6206" i="5"/>
  <c r="P6206" i="5" s="1"/>
  <c r="N6207" i="5"/>
  <c r="P6207" i="5" s="1"/>
  <c r="N6208" i="5"/>
  <c r="P6208" i="5" s="1"/>
  <c r="N6209" i="5"/>
  <c r="P6209" i="5" s="1"/>
  <c r="N6210" i="5"/>
  <c r="P6210" i="5" s="1"/>
  <c r="N6211" i="5"/>
  <c r="P6211" i="5" s="1"/>
  <c r="N6212" i="5"/>
  <c r="P6212" i="5" s="1"/>
  <c r="N6213" i="5"/>
  <c r="P6213" i="5" s="1"/>
  <c r="N6214" i="5"/>
  <c r="P6214" i="5" s="1"/>
  <c r="N6215" i="5"/>
  <c r="P6215" i="5" s="1"/>
  <c r="N6216" i="5"/>
  <c r="P6216" i="5" s="1"/>
  <c r="N6217" i="5"/>
  <c r="P6217" i="5" s="1"/>
  <c r="N6218" i="5"/>
  <c r="P6218" i="5" s="1"/>
  <c r="N6219" i="5"/>
  <c r="P6219" i="5" s="1"/>
  <c r="N6220" i="5"/>
  <c r="P6220" i="5" s="1"/>
  <c r="N6221" i="5"/>
  <c r="P6221" i="5" s="1"/>
  <c r="N6222" i="5"/>
  <c r="P6222" i="5" s="1"/>
  <c r="N6223" i="5"/>
  <c r="P6223" i="5" s="1"/>
  <c r="N6224" i="5"/>
  <c r="P6224" i="5" s="1"/>
  <c r="N6225" i="5"/>
  <c r="P6225" i="5" s="1"/>
  <c r="N6226" i="5"/>
  <c r="P6226" i="5" s="1"/>
  <c r="N6227" i="5"/>
  <c r="P6227" i="5" s="1"/>
  <c r="N6228" i="5"/>
  <c r="P6228" i="5" s="1"/>
  <c r="N6229" i="5"/>
  <c r="P6229" i="5" s="1"/>
  <c r="N6230" i="5"/>
  <c r="P6230" i="5" s="1"/>
  <c r="N6231" i="5"/>
  <c r="P6231" i="5" s="1"/>
  <c r="N6232" i="5"/>
  <c r="P6232" i="5" s="1"/>
  <c r="N6233" i="5"/>
  <c r="P6233" i="5" s="1"/>
  <c r="N6234" i="5"/>
  <c r="P6234" i="5" s="1"/>
  <c r="N6235" i="5"/>
  <c r="P6235" i="5" s="1"/>
  <c r="N6236" i="5"/>
  <c r="P6236" i="5" s="1"/>
  <c r="N6237" i="5"/>
  <c r="P6237" i="5" s="1"/>
  <c r="N6238" i="5"/>
  <c r="P6238" i="5" s="1"/>
  <c r="N6239" i="5"/>
  <c r="P6239" i="5" s="1"/>
  <c r="N6240" i="5"/>
  <c r="P6240" i="5" s="1"/>
  <c r="N6241" i="5"/>
  <c r="P6241" i="5" s="1"/>
  <c r="N6242" i="5"/>
  <c r="P6242" i="5" s="1"/>
  <c r="N6243" i="5"/>
  <c r="P6243" i="5" s="1"/>
  <c r="N6244" i="5"/>
  <c r="P6244" i="5" s="1"/>
  <c r="N6245" i="5"/>
  <c r="P6245" i="5" s="1"/>
  <c r="N6246" i="5"/>
  <c r="P6246" i="5" s="1"/>
  <c r="N6247" i="5"/>
  <c r="P6247" i="5" s="1"/>
  <c r="N6248" i="5"/>
  <c r="P6248" i="5" s="1"/>
  <c r="N6249" i="5"/>
  <c r="P6249" i="5" s="1"/>
  <c r="N6250" i="5"/>
  <c r="P6250" i="5" s="1"/>
  <c r="N6251" i="5"/>
  <c r="P6251" i="5" s="1"/>
  <c r="N6252" i="5"/>
  <c r="P6252" i="5" s="1"/>
  <c r="N6253" i="5"/>
  <c r="P6253" i="5" s="1"/>
  <c r="N6254" i="5"/>
  <c r="P6254" i="5" s="1"/>
  <c r="N6255" i="5"/>
  <c r="P6255" i="5" s="1"/>
  <c r="N6256" i="5"/>
  <c r="P6256" i="5" s="1"/>
  <c r="N6257" i="5"/>
  <c r="P6257" i="5" s="1"/>
  <c r="N6258" i="5"/>
  <c r="P6258" i="5" s="1"/>
  <c r="N6259" i="5"/>
  <c r="P6259" i="5" s="1"/>
  <c r="N6260" i="5"/>
  <c r="P6260" i="5" s="1"/>
  <c r="N6261" i="5"/>
  <c r="P6261" i="5" s="1"/>
  <c r="N6262" i="5"/>
  <c r="P6262" i="5" s="1"/>
  <c r="N6263" i="5"/>
  <c r="P6263" i="5" s="1"/>
  <c r="N6264" i="5"/>
  <c r="P6264" i="5" s="1"/>
  <c r="N6265" i="5"/>
  <c r="P6265" i="5" s="1"/>
  <c r="N6266" i="5"/>
  <c r="P6266" i="5" s="1"/>
  <c r="N6267" i="5"/>
  <c r="P6267" i="5" s="1"/>
  <c r="N6268" i="5"/>
  <c r="P6268" i="5" s="1"/>
  <c r="N6269" i="5"/>
  <c r="P6269" i="5" s="1"/>
  <c r="N6270" i="5"/>
  <c r="P6270" i="5" s="1"/>
  <c r="N6271" i="5"/>
  <c r="P6271" i="5" s="1"/>
  <c r="N6272" i="5"/>
  <c r="P6272" i="5" s="1"/>
  <c r="N6273" i="5"/>
  <c r="P6273" i="5" s="1"/>
  <c r="N6274" i="5"/>
  <c r="P6274" i="5" s="1"/>
  <c r="N6275" i="5"/>
  <c r="P6275" i="5" s="1"/>
  <c r="N6276" i="5"/>
  <c r="P6276" i="5" s="1"/>
  <c r="N6277" i="5"/>
  <c r="P6277" i="5" s="1"/>
  <c r="N6278" i="5"/>
  <c r="P6278" i="5" s="1"/>
  <c r="N6279" i="5"/>
  <c r="P6279" i="5" s="1"/>
  <c r="N6280" i="5"/>
  <c r="P6280" i="5" s="1"/>
  <c r="N6281" i="5"/>
  <c r="P6281" i="5" s="1"/>
  <c r="N6282" i="5"/>
  <c r="P6282" i="5" s="1"/>
  <c r="N6283" i="5"/>
  <c r="P6283" i="5" s="1"/>
  <c r="N6284" i="5"/>
  <c r="P6284" i="5" s="1"/>
  <c r="N6285" i="5"/>
  <c r="P6285" i="5" s="1"/>
  <c r="N6286" i="5"/>
  <c r="P6286" i="5" s="1"/>
  <c r="N6287" i="5"/>
  <c r="P6287" i="5" s="1"/>
  <c r="N6288" i="5"/>
  <c r="P6288" i="5" s="1"/>
  <c r="N6289" i="5"/>
  <c r="P6289" i="5" s="1"/>
  <c r="N6290" i="5"/>
  <c r="P6290" i="5" s="1"/>
  <c r="N6291" i="5"/>
  <c r="P6291" i="5" s="1"/>
  <c r="N6292" i="5"/>
  <c r="P6292" i="5" s="1"/>
  <c r="N6293" i="5"/>
  <c r="P6293" i="5" s="1"/>
  <c r="N6294" i="5"/>
  <c r="P6294" i="5" s="1"/>
  <c r="N6295" i="5"/>
  <c r="P6295" i="5" s="1"/>
  <c r="N6296" i="5"/>
  <c r="P6296" i="5" s="1"/>
  <c r="N6297" i="5"/>
  <c r="P6297" i="5" s="1"/>
  <c r="N6298" i="5"/>
  <c r="P6298" i="5" s="1"/>
  <c r="N6299" i="5"/>
  <c r="P6299" i="5" s="1"/>
  <c r="N6300" i="5"/>
  <c r="P6300" i="5" s="1"/>
  <c r="N6301" i="5"/>
  <c r="P6301" i="5" s="1"/>
  <c r="N6302" i="5"/>
  <c r="P6302" i="5" s="1"/>
  <c r="N6303" i="5"/>
  <c r="P6303" i="5" s="1"/>
  <c r="N6304" i="5"/>
  <c r="P6304" i="5" s="1"/>
  <c r="N6305" i="5"/>
  <c r="P6305" i="5" s="1"/>
  <c r="N6306" i="5"/>
  <c r="P6306" i="5" s="1"/>
  <c r="N6307" i="5"/>
  <c r="P6307" i="5" s="1"/>
  <c r="N6308" i="5"/>
  <c r="P6308" i="5" s="1"/>
  <c r="N6309" i="5"/>
  <c r="P6309" i="5" s="1"/>
  <c r="N6310" i="5"/>
  <c r="P6310" i="5" s="1"/>
  <c r="N6311" i="5"/>
  <c r="P6311" i="5" s="1"/>
  <c r="N6312" i="5"/>
  <c r="P6312" i="5" s="1"/>
  <c r="N6313" i="5"/>
  <c r="P6313" i="5" s="1"/>
  <c r="N6314" i="5"/>
  <c r="P6314" i="5" s="1"/>
  <c r="N6315" i="5"/>
  <c r="P6315" i="5" s="1"/>
  <c r="N6316" i="5"/>
  <c r="P6316" i="5" s="1"/>
  <c r="N6317" i="5"/>
  <c r="P6317" i="5" s="1"/>
  <c r="N6318" i="5"/>
  <c r="P6318" i="5" s="1"/>
  <c r="N6319" i="5"/>
  <c r="P6319" i="5" s="1"/>
  <c r="N6320" i="5"/>
  <c r="P6320" i="5" s="1"/>
  <c r="N6321" i="5"/>
  <c r="P6321" i="5" s="1"/>
  <c r="N6322" i="5"/>
  <c r="P6322" i="5" s="1"/>
  <c r="N6323" i="5"/>
  <c r="P6323" i="5" s="1"/>
  <c r="N6324" i="5"/>
  <c r="P6324" i="5" s="1"/>
  <c r="N6325" i="5"/>
  <c r="P6325" i="5" s="1"/>
  <c r="N6326" i="5"/>
  <c r="P6326" i="5" s="1"/>
  <c r="N6327" i="5"/>
  <c r="P6327" i="5" s="1"/>
  <c r="N6328" i="5"/>
  <c r="P6328" i="5" s="1"/>
  <c r="N6329" i="5"/>
  <c r="P6329" i="5" s="1"/>
  <c r="N6330" i="5"/>
  <c r="P6330" i="5" s="1"/>
  <c r="N6331" i="5"/>
  <c r="P6331" i="5" s="1"/>
  <c r="N6332" i="5"/>
  <c r="P6332" i="5" s="1"/>
  <c r="N6333" i="5"/>
  <c r="P6333" i="5" s="1"/>
  <c r="N6334" i="5"/>
  <c r="P6334" i="5" s="1"/>
  <c r="N6335" i="5"/>
  <c r="P6335" i="5" s="1"/>
  <c r="N6336" i="5"/>
  <c r="P6336" i="5" s="1"/>
  <c r="N6337" i="5"/>
  <c r="P6337" i="5" s="1"/>
  <c r="N6338" i="5"/>
  <c r="P6338" i="5" s="1"/>
  <c r="N6339" i="5"/>
  <c r="P6339" i="5" s="1"/>
  <c r="N6340" i="5"/>
  <c r="P6340" i="5" s="1"/>
  <c r="N6341" i="5"/>
  <c r="P6341" i="5" s="1"/>
  <c r="N6342" i="5"/>
  <c r="P6342" i="5" s="1"/>
  <c r="N6343" i="5"/>
  <c r="P6343" i="5" s="1"/>
  <c r="N6344" i="5"/>
  <c r="P6344" i="5" s="1"/>
  <c r="N6345" i="5"/>
  <c r="P6345" i="5" s="1"/>
  <c r="N6346" i="5"/>
  <c r="P6346" i="5" s="1"/>
  <c r="N6347" i="5"/>
  <c r="P6347" i="5" s="1"/>
  <c r="N6348" i="5"/>
  <c r="P6348" i="5" s="1"/>
  <c r="N6349" i="5"/>
  <c r="P6349" i="5" s="1"/>
  <c r="N6350" i="5"/>
  <c r="P6350" i="5" s="1"/>
  <c r="N6351" i="5"/>
  <c r="P6351" i="5" s="1"/>
  <c r="N6352" i="5"/>
  <c r="P6352" i="5" s="1"/>
  <c r="N6353" i="5"/>
  <c r="P6353" i="5" s="1"/>
  <c r="N6354" i="5"/>
  <c r="P6354" i="5" s="1"/>
  <c r="N6355" i="5"/>
  <c r="P6355" i="5" s="1"/>
  <c r="N6356" i="5"/>
  <c r="P6356" i="5" s="1"/>
  <c r="N6357" i="5"/>
  <c r="P6357" i="5" s="1"/>
  <c r="N6358" i="5"/>
  <c r="P6358" i="5" s="1"/>
  <c r="N6359" i="5"/>
  <c r="P6359" i="5" s="1"/>
  <c r="N6360" i="5"/>
  <c r="P6360" i="5" s="1"/>
  <c r="N6361" i="5"/>
  <c r="P6361" i="5" s="1"/>
  <c r="N6362" i="5"/>
  <c r="P6362" i="5" s="1"/>
  <c r="N6363" i="5"/>
  <c r="P6363" i="5" s="1"/>
  <c r="N6364" i="5"/>
  <c r="P6364" i="5" s="1"/>
  <c r="N6365" i="5"/>
  <c r="P6365" i="5" s="1"/>
  <c r="N6366" i="5"/>
  <c r="P6366" i="5" s="1"/>
  <c r="N6367" i="5"/>
  <c r="P6367" i="5" s="1"/>
  <c r="N6368" i="5"/>
  <c r="P6368" i="5" s="1"/>
  <c r="N6369" i="5"/>
  <c r="P6369" i="5" s="1"/>
  <c r="N6370" i="5"/>
  <c r="P6370" i="5" s="1"/>
  <c r="N6371" i="5"/>
  <c r="P6371" i="5" s="1"/>
  <c r="N6372" i="5"/>
  <c r="P6372" i="5" s="1"/>
  <c r="N6373" i="5"/>
  <c r="P6373" i="5" s="1"/>
  <c r="N6374" i="5"/>
  <c r="P6374" i="5" s="1"/>
  <c r="N6375" i="5"/>
  <c r="P6375" i="5" s="1"/>
  <c r="N6376" i="5"/>
  <c r="P6376" i="5" s="1"/>
  <c r="N6377" i="5"/>
  <c r="P6377" i="5" s="1"/>
  <c r="N6378" i="5"/>
  <c r="P6378" i="5" s="1"/>
  <c r="N6379" i="5"/>
  <c r="P6379" i="5" s="1"/>
  <c r="N6380" i="5"/>
  <c r="P6380" i="5" s="1"/>
  <c r="N6381" i="5"/>
  <c r="P6381" i="5" s="1"/>
  <c r="N6382" i="5"/>
  <c r="P6382" i="5" s="1"/>
  <c r="N6383" i="5"/>
  <c r="P6383" i="5" s="1"/>
  <c r="N6384" i="5"/>
  <c r="P6384" i="5" s="1"/>
  <c r="N6385" i="5"/>
  <c r="P6385" i="5" s="1"/>
  <c r="N6386" i="5"/>
  <c r="P6386" i="5" s="1"/>
  <c r="N6387" i="5"/>
  <c r="P6387" i="5" s="1"/>
  <c r="N6388" i="5"/>
  <c r="P6388" i="5" s="1"/>
  <c r="N6389" i="5"/>
  <c r="P6389" i="5" s="1"/>
  <c r="N6390" i="5"/>
  <c r="P6390" i="5" s="1"/>
  <c r="N6391" i="5"/>
  <c r="P6391" i="5" s="1"/>
  <c r="N6392" i="5"/>
  <c r="P6392" i="5" s="1"/>
  <c r="N6393" i="5"/>
  <c r="P6393" i="5" s="1"/>
  <c r="N6394" i="5"/>
  <c r="P6394" i="5" s="1"/>
  <c r="N6395" i="5"/>
  <c r="P6395" i="5" s="1"/>
  <c r="N6396" i="5"/>
  <c r="P6396" i="5" s="1"/>
  <c r="N6397" i="5"/>
  <c r="P6397" i="5" s="1"/>
  <c r="N6398" i="5"/>
  <c r="P6398" i="5" s="1"/>
  <c r="N6399" i="5"/>
  <c r="P6399" i="5" s="1"/>
  <c r="N6400" i="5"/>
  <c r="P6400" i="5" s="1"/>
  <c r="N6401" i="5"/>
  <c r="P6401" i="5" s="1"/>
  <c r="N6402" i="5"/>
  <c r="P6402" i="5" s="1"/>
  <c r="N6403" i="5"/>
  <c r="P6403" i="5" s="1"/>
  <c r="N6404" i="5"/>
  <c r="P6404" i="5" s="1"/>
  <c r="N6405" i="5"/>
  <c r="P6405" i="5" s="1"/>
  <c r="N6406" i="5"/>
  <c r="P6406" i="5" s="1"/>
  <c r="N6407" i="5"/>
  <c r="P6407" i="5" s="1"/>
  <c r="N6408" i="5"/>
  <c r="P6408" i="5" s="1"/>
  <c r="N6409" i="5"/>
  <c r="P6409" i="5" s="1"/>
  <c r="N6410" i="5"/>
  <c r="P6410" i="5" s="1"/>
  <c r="N6411" i="5"/>
  <c r="P6411" i="5" s="1"/>
  <c r="N6412" i="5"/>
  <c r="P6412" i="5" s="1"/>
  <c r="N6413" i="5"/>
  <c r="P6413" i="5" s="1"/>
  <c r="N6414" i="5"/>
  <c r="P6414" i="5" s="1"/>
  <c r="N6415" i="5"/>
  <c r="P6415" i="5" s="1"/>
  <c r="N6416" i="5"/>
  <c r="P6416" i="5" s="1"/>
  <c r="N6417" i="5"/>
  <c r="P6417" i="5" s="1"/>
  <c r="N6418" i="5"/>
  <c r="P6418" i="5" s="1"/>
  <c r="N6419" i="5"/>
  <c r="P6419" i="5" s="1"/>
  <c r="N6420" i="5"/>
  <c r="P6420" i="5" s="1"/>
  <c r="N6421" i="5"/>
  <c r="P6421" i="5" s="1"/>
  <c r="N6422" i="5"/>
  <c r="P6422" i="5" s="1"/>
  <c r="N6423" i="5"/>
  <c r="P6423" i="5" s="1"/>
  <c r="N6424" i="5"/>
  <c r="P6424" i="5" s="1"/>
  <c r="N6425" i="5"/>
  <c r="P6425" i="5" s="1"/>
  <c r="N6426" i="5"/>
  <c r="P6426" i="5" s="1"/>
  <c r="N6427" i="5"/>
  <c r="P6427" i="5" s="1"/>
  <c r="N6428" i="5"/>
  <c r="P6428" i="5" s="1"/>
  <c r="N6429" i="5"/>
  <c r="P6429" i="5" s="1"/>
  <c r="N6430" i="5"/>
  <c r="P6430" i="5" s="1"/>
  <c r="N6431" i="5"/>
  <c r="P6431" i="5" s="1"/>
  <c r="N6432" i="5"/>
  <c r="P6432" i="5" s="1"/>
  <c r="N6433" i="5"/>
  <c r="P6433" i="5" s="1"/>
  <c r="N6434" i="5"/>
  <c r="P6434" i="5" s="1"/>
  <c r="N6435" i="5"/>
  <c r="P6435" i="5" s="1"/>
  <c r="N6436" i="5"/>
  <c r="P6436" i="5" s="1"/>
  <c r="N6437" i="5"/>
  <c r="P6437" i="5" s="1"/>
  <c r="N6438" i="5"/>
  <c r="P6438" i="5" s="1"/>
  <c r="N6439" i="5"/>
  <c r="P6439" i="5" s="1"/>
  <c r="N6440" i="5"/>
  <c r="P6440" i="5" s="1"/>
  <c r="N6441" i="5"/>
  <c r="P6441" i="5" s="1"/>
  <c r="N6442" i="5"/>
  <c r="P6442" i="5" s="1"/>
  <c r="N6443" i="5"/>
  <c r="P6443" i="5" s="1"/>
  <c r="N6444" i="5"/>
  <c r="P6444" i="5" s="1"/>
  <c r="N6445" i="5"/>
  <c r="P6445" i="5" s="1"/>
  <c r="N6446" i="5"/>
  <c r="P6446" i="5" s="1"/>
  <c r="N6447" i="5"/>
  <c r="P6447" i="5" s="1"/>
  <c r="N6448" i="5"/>
  <c r="P6448" i="5" s="1"/>
  <c r="N6449" i="5"/>
  <c r="P6449" i="5" s="1"/>
  <c r="N6450" i="5"/>
  <c r="P6450" i="5" s="1"/>
  <c r="N6451" i="5"/>
  <c r="P6451" i="5" s="1"/>
  <c r="N6452" i="5"/>
  <c r="P6452" i="5" s="1"/>
  <c r="N6453" i="5"/>
  <c r="P6453" i="5" s="1"/>
  <c r="N6454" i="5"/>
  <c r="P6454" i="5" s="1"/>
  <c r="N6455" i="5"/>
  <c r="P6455" i="5" s="1"/>
  <c r="N6456" i="5"/>
  <c r="P6456" i="5" s="1"/>
  <c r="N6457" i="5"/>
  <c r="P6457" i="5" s="1"/>
  <c r="N6458" i="5"/>
  <c r="P6458" i="5" s="1"/>
  <c r="N6459" i="5"/>
  <c r="P6459" i="5" s="1"/>
  <c r="N6460" i="5"/>
  <c r="P6460" i="5" s="1"/>
  <c r="N6461" i="5"/>
  <c r="P6461" i="5" s="1"/>
  <c r="N6462" i="5"/>
  <c r="P6462" i="5" s="1"/>
  <c r="N6463" i="5"/>
  <c r="P6463" i="5" s="1"/>
  <c r="N6464" i="5"/>
  <c r="P6464" i="5" s="1"/>
  <c r="N6465" i="5"/>
  <c r="P6465" i="5" s="1"/>
  <c r="N6466" i="5"/>
  <c r="P6466" i="5" s="1"/>
  <c r="N6467" i="5"/>
  <c r="P6467" i="5" s="1"/>
  <c r="N6468" i="5"/>
  <c r="P6468" i="5" s="1"/>
  <c r="N6469" i="5"/>
  <c r="P6469" i="5" s="1"/>
  <c r="N6470" i="5"/>
  <c r="P6470" i="5" s="1"/>
  <c r="N6471" i="5"/>
  <c r="P6471" i="5" s="1"/>
  <c r="N6472" i="5"/>
  <c r="P6472" i="5" s="1"/>
  <c r="N6473" i="5"/>
  <c r="P6473" i="5" s="1"/>
  <c r="N6474" i="5"/>
  <c r="P6474" i="5" s="1"/>
  <c r="N6475" i="5"/>
  <c r="P6475" i="5" s="1"/>
  <c r="N6476" i="5"/>
  <c r="P6476" i="5" s="1"/>
  <c r="N6477" i="5"/>
  <c r="P6477" i="5" s="1"/>
  <c r="N6478" i="5"/>
  <c r="P6478" i="5" s="1"/>
  <c r="N6479" i="5"/>
  <c r="P6479" i="5" s="1"/>
  <c r="N6480" i="5"/>
  <c r="P6480" i="5" s="1"/>
  <c r="N6481" i="5"/>
  <c r="P6481" i="5" s="1"/>
  <c r="N6482" i="5"/>
  <c r="P6482" i="5" s="1"/>
  <c r="N6483" i="5"/>
  <c r="P6483" i="5" s="1"/>
  <c r="N6484" i="5"/>
  <c r="P6484" i="5" s="1"/>
  <c r="N6485" i="5"/>
  <c r="P6485" i="5" s="1"/>
  <c r="N6486" i="5"/>
  <c r="P6486" i="5" s="1"/>
  <c r="N6487" i="5"/>
  <c r="P6487" i="5" s="1"/>
  <c r="N6488" i="5"/>
  <c r="P6488" i="5" s="1"/>
  <c r="N6489" i="5"/>
  <c r="P6489" i="5" s="1"/>
  <c r="N6490" i="5"/>
  <c r="P6490" i="5" s="1"/>
  <c r="N6491" i="5"/>
  <c r="P6491" i="5" s="1"/>
  <c r="N6492" i="5"/>
  <c r="P6492" i="5" s="1"/>
  <c r="N6493" i="5"/>
  <c r="P6493" i="5" s="1"/>
  <c r="N6494" i="5"/>
  <c r="P6494" i="5" s="1"/>
  <c r="N6495" i="5"/>
  <c r="P6495" i="5" s="1"/>
  <c r="N6496" i="5"/>
  <c r="P6496" i="5" s="1"/>
  <c r="N6497" i="5"/>
  <c r="P6497" i="5" s="1"/>
  <c r="N6498" i="5"/>
  <c r="P6498" i="5" s="1"/>
  <c r="N6499" i="5"/>
  <c r="P6499" i="5" s="1"/>
  <c r="N6500" i="5"/>
  <c r="P6500" i="5" s="1"/>
  <c r="N6501" i="5"/>
  <c r="P6501" i="5" s="1"/>
  <c r="N6502" i="5"/>
  <c r="P6502" i="5" s="1"/>
  <c r="N6503" i="5"/>
  <c r="P6503" i="5" s="1"/>
  <c r="N6504" i="5"/>
  <c r="P6504" i="5" s="1"/>
  <c r="N6505" i="5"/>
  <c r="P6505" i="5" s="1"/>
  <c r="N6506" i="5"/>
  <c r="P6506" i="5" s="1"/>
  <c r="N6507" i="5"/>
  <c r="P6507" i="5" s="1"/>
  <c r="N6508" i="5"/>
  <c r="P6508" i="5" s="1"/>
  <c r="N6509" i="5"/>
  <c r="P6509" i="5" s="1"/>
  <c r="N6510" i="5"/>
  <c r="P6510" i="5" s="1"/>
  <c r="N6511" i="5"/>
  <c r="P6511" i="5" s="1"/>
  <c r="N6512" i="5"/>
  <c r="P6512" i="5" s="1"/>
  <c r="N6513" i="5"/>
  <c r="P6513" i="5" s="1"/>
  <c r="N6514" i="5"/>
  <c r="P6514" i="5" s="1"/>
  <c r="N6515" i="5"/>
  <c r="P6515" i="5" s="1"/>
  <c r="N6516" i="5"/>
  <c r="P6516" i="5" s="1"/>
  <c r="N6517" i="5"/>
  <c r="P6517" i="5" s="1"/>
  <c r="N6518" i="5"/>
  <c r="P6518" i="5" s="1"/>
  <c r="N6519" i="5"/>
  <c r="P6519" i="5" s="1"/>
  <c r="N6520" i="5"/>
  <c r="P6520" i="5" s="1"/>
  <c r="N6521" i="5"/>
  <c r="P6521" i="5" s="1"/>
  <c r="N6522" i="5"/>
  <c r="P6522" i="5" s="1"/>
  <c r="N6523" i="5"/>
  <c r="P6523" i="5" s="1"/>
  <c r="N6524" i="5"/>
  <c r="P6524" i="5" s="1"/>
  <c r="N6525" i="5"/>
  <c r="P6525" i="5" s="1"/>
  <c r="N6526" i="5"/>
  <c r="P6526" i="5" s="1"/>
  <c r="N6527" i="5"/>
  <c r="P6527" i="5" s="1"/>
  <c r="N6528" i="5"/>
  <c r="P6528" i="5" s="1"/>
  <c r="N6529" i="5"/>
  <c r="P6529" i="5" s="1"/>
  <c r="N6530" i="5"/>
  <c r="P6530" i="5" s="1"/>
  <c r="N6531" i="5"/>
  <c r="P6531" i="5" s="1"/>
  <c r="N6532" i="5"/>
  <c r="P6532" i="5" s="1"/>
  <c r="N6533" i="5"/>
  <c r="P6533" i="5" s="1"/>
  <c r="N6534" i="5"/>
  <c r="P6534" i="5" s="1"/>
  <c r="N6535" i="5"/>
  <c r="P6535" i="5" s="1"/>
  <c r="N6536" i="5"/>
  <c r="P6536" i="5" s="1"/>
  <c r="N6537" i="5"/>
  <c r="P6537" i="5" s="1"/>
  <c r="N6538" i="5"/>
  <c r="P6538" i="5" s="1"/>
  <c r="N6539" i="5"/>
  <c r="P6539" i="5" s="1"/>
  <c r="N6540" i="5"/>
  <c r="P6540" i="5" s="1"/>
  <c r="N6541" i="5"/>
  <c r="P6541" i="5" s="1"/>
  <c r="N6542" i="5"/>
  <c r="P6542" i="5" s="1"/>
  <c r="N6543" i="5"/>
  <c r="P6543" i="5" s="1"/>
  <c r="N6544" i="5"/>
  <c r="P6544" i="5" s="1"/>
  <c r="N6545" i="5"/>
  <c r="P6545" i="5" s="1"/>
  <c r="N6546" i="5"/>
  <c r="P6546" i="5" s="1"/>
  <c r="N6547" i="5"/>
  <c r="P6547" i="5" s="1"/>
  <c r="N6548" i="5"/>
  <c r="P6548" i="5" s="1"/>
  <c r="N6549" i="5"/>
  <c r="P6549" i="5" s="1"/>
  <c r="N6550" i="5"/>
  <c r="P6550" i="5" s="1"/>
  <c r="N6551" i="5"/>
  <c r="P6551" i="5" s="1"/>
  <c r="N6552" i="5"/>
  <c r="P6552" i="5" s="1"/>
  <c r="N6553" i="5"/>
  <c r="P6553" i="5" s="1"/>
  <c r="N6554" i="5"/>
  <c r="P6554" i="5" s="1"/>
  <c r="N6555" i="5"/>
  <c r="P6555" i="5" s="1"/>
  <c r="N6556" i="5"/>
  <c r="P6556" i="5" s="1"/>
  <c r="N6557" i="5"/>
  <c r="P6557" i="5" s="1"/>
  <c r="N6558" i="5"/>
  <c r="P6558" i="5" s="1"/>
  <c r="N6559" i="5"/>
  <c r="P6559" i="5" s="1"/>
  <c r="N6560" i="5"/>
  <c r="P6560" i="5" s="1"/>
  <c r="N6561" i="5"/>
  <c r="P6561" i="5" s="1"/>
  <c r="N6562" i="5"/>
  <c r="P6562" i="5" s="1"/>
  <c r="N6563" i="5"/>
  <c r="P6563" i="5" s="1"/>
  <c r="N6564" i="5"/>
  <c r="P6564" i="5" s="1"/>
  <c r="N6565" i="5"/>
  <c r="P6565" i="5" s="1"/>
  <c r="N6566" i="5"/>
  <c r="P6566" i="5" s="1"/>
  <c r="N6567" i="5"/>
  <c r="P6567" i="5" s="1"/>
  <c r="N6568" i="5"/>
  <c r="P6568" i="5" s="1"/>
  <c r="N6569" i="5"/>
  <c r="P6569" i="5" s="1"/>
  <c r="N6570" i="5"/>
  <c r="P6570" i="5" s="1"/>
  <c r="N6571" i="5"/>
  <c r="P6571" i="5" s="1"/>
  <c r="N6572" i="5"/>
  <c r="P6572" i="5" s="1"/>
  <c r="N6573" i="5"/>
  <c r="P6573" i="5" s="1"/>
  <c r="N6574" i="5"/>
  <c r="P6574" i="5" s="1"/>
  <c r="N6575" i="5"/>
  <c r="P6575" i="5" s="1"/>
  <c r="N6576" i="5"/>
  <c r="P6576" i="5" s="1"/>
  <c r="N6577" i="5"/>
  <c r="P6577" i="5" s="1"/>
  <c r="N6578" i="5"/>
  <c r="P6578" i="5" s="1"/>
  <c r="N6579" i="5"/>
  <c r="P6579" i="5" s="1"/>
  <c r="N6580" i="5"/>
  <c r="P6580" i="5" s="1"/>
  <c r="N6581" i="5"/>
  <c r="P6581" i="5" s="1"/>
  <c r="N6582" i="5"/>
  <c r="P6582" i="5" s="1"/>
  <c r="N6583" i="5"/>
  <c r="P6583" i="5" s="1"/>
  <c r="N6584" i="5"/>
  <c r="P6584" i="5" s="1"/>
  <c r="N6585" i="5"/>
  <c r="P6585" i="5" s="1"/>
  <c r="N6586" i="5"/>
  <c r="P6586" i="5" s="1"/>
  <c r="N6587" i="5"/>
  <c r="P6587" i="5" s="1"/>
  <c r="N6588" i="5"/>
  <c r="P6588" i="5" s="1"/>
  <c r="N6589" i="5"/>
  <c r="P6589" i="5" s="1"/>
  <c r="N6590" i="5"/>
  <c r="P6590" i="5" s="1"/>
  <c r="N6591" i="5"/>
  <c r="P6591" i="5" s="1"/>
  <c r="N6592" i="5"/>
  <c r="P6592" i="5" s="1"/>
  <c r="N6593" i="5"/>
  <c r="P6593" i="5" s="1"/>
  <c r="N6594" i="5"/>
  <c r="P6594" i="5" s="1"/>
  <c r="N6595" i="5"/>
  <c r="P6595" i="5" s="1"/>
  <c r="N6596" i="5"/>
  <c r="P6596" i="5" s="1"/>
  <c r="N6597" i="5"/>
  <c r="P6597" i="5" s="1"/>
  <c r="N6598" i="5"/>
  <c r="P6598" i="5" s="1"/>
  <c r="N6599" i="5"/>
  <c r="P6599" i="5" s="1"/>
  <c r="N6600" i="5"/>
  <c r="P6600" i="5" s="1"/>
  <c r="N6601" i="5"/>
  <c r="P6601" i="5" s="1"/>
  <c r="N6602" i="5"/>
  <c r="P6602" i="5" s="1"/>
  <c r="N6603" i="5"/>
  <c r="P6603" i="5" s="1"/>
  <c r="N6604" i="5"/>
  <c r="P6604" i="5" s="1"/>
  <c r="N6605" i="5"/>
  <c r="P6605" i="5" s="1"/>
  <c r="N6606" i="5"/>
  <c r="P6606" i="5" s="1"/>
  <c r="N6607" i="5"/>
  <c r="P6607" i="5" s="1"/>
  <c r="N6608" i="5"/>
  <c r="P6608" i="5" s="1"/>
  <c r="N6609" i="5"/>
  <c r="P6609" i="5" s="1"/>
  <c r="N6610" i="5"/>
  <c r="P6610" i="5" s="1"/>
  <c r="N6611" i="5"/>
  <c r="P6611" i="5" s="1"/>
  <c r="N6612" i="5"/>
  <c r="P6612" i="5" s="1"/>
  <c r="N6613" i="5"/>
  <c r="P6613" i="5" s="1"/>
  <c r="N6614" i="5"/>
  <c r="P6614" i="5" s="1"/>
  <c r="N6615" i="5"/>
  <c r="P6615" i="5" s="1"/>
  <c r="N6616" i="5"/>
  <c r="P6616" i="5" s="1"/>
  <c r="N6617" i="5"/>
  <c r="P6617" i="5" s="1"/>
  <c r="N6618" i="5"/>
  <c r="P6618" i="5" s="1"/>
  <c r="N6619" i="5"/>
  <c r="P6619" i="5" s="1"/>
  <c r="N6620" i="5"/>
  <c r="P6620" i="5" s="1"/>
  <c r="N6621" i="5"/>
  <c r="P6621" i="5" s="1"/>
  <c r="N6622" i="5"/>
  <c r="P6622" i="5" s="1"/>
  <c r="N6623" i="5"/>
  <c r="P6623" i="5" s="1"/>
  <c r="N6624" i="5"/>
  <c r="P6624" i="5" s="1"/>
  <c r="N6625" i="5"/>
  <c r="P6625" i="5" s="1"/>
  <c r="N6626" i="5"/>
  <c r="P6626" i="5" s="1"/>
  <c r="N6627" i="5"/>
  <c r="P6627" i="5" s="1"/>
  <c r="N6628" i="5"/>
  <c r="P6628" i="5" s="1"/>
  <c r="N6629" i="5"/>
  <c r="P6629" i="5" s="1"/>
  <c r="N6630" i="5"/>
  <c r="P6630" i="5" s="1"/>
  <c r="N6631" i="5"/>
  <c r="P6631" i="5" s="1"/>
  <c r="N6632" i="5"/>
  <c r="P6632" i="5" s="1"/>
  <c r="N6633" i="5"/>
  <c r="P6633" i="5" s="1"/>
  <c r="N6634" i="5"/>
  <c r="P6634" i="5" s="1"/>
  <c r="N6635" i="5"/>
  <c r="P6635" i="5" s="1"/>
  <c r="N6636" i="5"/>
  <c r="P6636" i="5" s="1"/>
  <c r="N6637" i="5"/>
  <c r="P6637" i="5" s="1"/>
  <c r="N6638" i="5"/>
  <c r="P6638" i="5" s="1"/>
  <c r="N6639" i="5"/>
  <c r="P6639" i="5" s="1"/>
  <c r="N6640" i="5"/>
  <c r="P6640" i="5" s="1"/>
  <c r="N6641" i="5"/>
  <c r="P6641" i="5" s="1"/>
  <c r="N6642" i="5"/>
  <c r="P6642" i="5" s="1"/>
  <c r="N6643" i="5"/>
  <c r="P6643" i="5" s="1"/>
  <c r="N6644" i="5"/>
  <c r="P6644" i="5" s="1"/>
  <c r="N6645" i="5"/>
  <c r="P6645" i="5" s="1"/>
  <c r="N6646" i="5"/>
  <c r="P6646" i="5" s="1"/>
  <c r="N6647" i="5"/>
  <c r="P6647" i="5" s="1"/>
  <c r="N6648" i="5"/>
  <c r="P6648" i="5" s="1"/>
  <c r="N6649" i="5"/>
  <c r="P6649" i="5" s="1"/>
  <c r="N6650" i="5"/>
  <c r="P6650" i="5" s="1"/>
  <c r="N6651" i="5"/>
  <c r="P6651" i="5" s="1"/>
  <c r="N6652" i="5"/>
  <c r="P6652" i="5" s="1"/>
  <c r="N6653" i="5"/>
  <c r="P6653" i="5" s="1"/>
  <c r="N6654" i="5"/>
  <c r="P6654" i="5" s="1"/>
  <c r="N6655" i="5"/>
  <c r="P6655" i="5" s="1"/>
  <c r="N6656" i="5"/>
  <c r="P6656" i="5" s="1"/>
  <c r="N6657" i="5"/>
  <c r="P6657" i="5" s="1"/>
  <c r="N6658" i="5"/>
  <c r="P6658" i="5" s="1"/>
  <c r="N6659" i="5"/>
  <c r="P6659" i="5" s="1"/>
  <c r="N6660" i="5"/>
  <c r="P6660" i="5" s="1"/>
  <c r="N6661" i="5"/>
  <c r="P6661" i="5" s="1"/>
  <c r="N6662" i="5"/>
  <c r="P6662" i="5" s="1"/>
  <c r="N6663" i="5"/>
  <c r="P6663" i="5" s="1"/>
  <c r="N6664" i="5"/>
  <c r="P6664" i="5" s="1"/>
  <c r="N6665" i="5"/>
  <c r="P6665" i="5" s="1"/>
  <c r="N6666" i="5"/>
  <c r="P6666" i="5" s="1"/>
  <c r="N6667" i="5"/>
  <c r="P6667" i="5" s="1"/>
  <c r="N6668" i="5"/>
  <c r="P6668" i="5" s="1"/>
  <c r="N6669" i="5"/>
  <c r="P6669" i="5" s="1"/>
  <c r="N6670" i="5"/>
  <c r="P6670" i="5" s="1"/>
  <c r="N6671" i="5"/>
  <c r="P6671" i="5" s="1"/>
  <c r="N6672" i="5"/>
  <c r="P6672" i="5" s="1"/>
  <c r="N6673" i="5"/>
  <c r="P6673" i="5" s="1"/>
  <c r="N6674" i="5"/>
  <c r="P6674" i="5" s="1"/>
  <c r="N6675" i="5"/>
  <c r="P6675" i="5" s="1"/>
  <c r="N6676" i="5"/>
  <c r="P6676" i="5" s="1"/>
  <c r="N6677" i="5"/>
  <c r="P6677" i="5" s="1"/>
  <c r="N6678" i="5"/>
  <c r="P6678" i="5" s="1"/>
  <c r="N6679" i="5"/>
  <c r="P6679" i="5" s="1"/>
  <c r="N6680" i="5"/>
  <c r="P6680" i="5" s="1"/>
  <c r="N6681" i="5"/>
  <c r="P6681" i="5" s="1"/>
  <c r="N6682" i="5"/>
  <c r="P6682" i="5" s="1"/>
  <c r="N6683" i="5"/>
  <c r="P6683" i="5" s="1"/>
  <c r="N6684" i="5"/>
  <c r="P6684" i="5" s="1"/>
  <c r="N6685" i="5"/>
  <c r="P6685" i="5" s="1"/>
  <c r="N6686" i="5"/>
  <c r="P6686" i="5" s="1"/>
  <c r="N6687" i="5"/>
  <c r="P6687" i="5" s="1"/>
  <c r="N6688" i="5"/>
  <c r="P6688" i="5" s="1"/>
  <c r="N6689" i="5"/>
  <c r="P6689" i="5" s="1"/>
  <c r="N6690" i="5"/>
  <c r="P6690" i="5" s="1"/>
  <c r="N6691" i="5"/>
  <c r="P6691" i="5" s="1"/>
  <c r="N6692" i="5"/>
  <c r="P6692" i="5" s="1"/>
  <c r="N6693" i="5"/>
  <c r="P6693" i="5" s="1"/>
  <c r="N6694" i="5"/>
  <c r="P6694" i="5" s="1"/>
  <c r="N6695" i="5"/>
  <c r="P6695" i="5" s="1"/>
  <c r="N6696" i="5"/>
  <c r="P6696" i="5" s="1"/>
  <c r="N6697" i="5"/>
  <c r="P6697" i="5" s="1"/>
  <c r="N6698" i="5"/>
  <c r="P6698" i="5" s="1"/>
  <c r="N6699" i="5"/>
  <c r="P6699" i="5" s="1"/>
  <c r="N6700" i="5"/>
  <c r="P6700" i="5" s="1"/>
  <c r="N6701" i="5"/>
  <c r="P6701" i="5" s="1"/>
  <c r="N6702" i="5"/>
  <c r="P6702" i="5" s="1"/>
  <c r="N6703" i="5"/>
  <c r="P6703" i="5" s="1"/>
  <c r="N6704" i="5"/>
  <c r="P6704" i="5" s="1"/>
  <c r="N6705" i="5"/>
  <c r="P6705" i="5" s="1"/>
  <c r="N6706" i="5"/>
  <c r="P6706" i="5" s="1"/>
  <c r="N6707" i="5"/>
  <c r="P6707" i="5" s="1"/>
  <c r="N6708" i="5"/>
  <c r="P6708" i="5" s="1"/>
  <c r="N6709" i="5"/>
  <c r="P6709" i="5" s="1"/>
  <c r="N6710" i="5"/>
  <c r="P6710" i="5" s="1"/>
  <c r="N6711" i="5"/>
  <c r="P6711" i="5" s="1"/>
  <c r="N6712" i="5"/>
  <c r="P6712" i="5" s="1"/>
  <c r="N6713" i="5"/>
  <c r="P6713" i="5" s="1"/>
  <c r="N6714" i="5"/>
  <c r="P6714" i="5" s="1"/>
  <c r="N6715" i="5"/>
  <c r="P6715" i="5" s="1"/>
  <c r="N6716" i="5"/>
  <c r="P6716" i="5" s="1"/>
  <c r="N6717" i="5"/>
  <c r="P6717" i="5" s="1"/>
  <c r="N6718" i="5"/>
  <c r="P6718" i="5" s="1"/>
  <c r="N6719" i="5"/>
  <c r="P6719" i="5" s="1"/>
  <c r="N6720" i="5"/>
  <c r="P6720" i="5" s="1"/>
  <c r="N6721" i="5"/>
  <c r="P6721" i="5" s="1"/>
  <c r="N6722" i="5"/>
  <c r="P6722" i="5" s="1"/>
  <c r="N6723" i="5"/>
  <c r="P6723" i="5" s="1"/>
  <c r="N6724" i="5"/>
  <c r="P6724" i="5" s="1"/>
  <c r="N6725" i="5"/>
  <c r="P6725" i="5" s="1"/>
  <c r="N6726" i="5"/>
  <c r="P6726" i="5" s="1"/>
  <c r="N6727" i="5"/>
  <c r="P6727" i="5" s="1"/>
  <c r="N6728" i="5"/>
  <c r="P6728" i="5" s="1"/>
  <c r="N6729" i="5"/>
  <c r="P6729" i="5" s="1"/>
  <c r="N6730" i="5"/>
  <c r="P6730" i="5" s="1"/>
  <c r="N6731" i="5"/>
  <c r="P6731" i="5" s="1"/>
  <c r="N6732" i="5"/>
  <c r="P6732" i="5" s="1"/>
  <c r="N6733" i="5"/>
  <c r="P6733" i="5" s="1"/>
  <c r="N6734" i="5"/>
  <c r="P6734" i="5" s="1"/>
  <c r="N6735" i="5"/>
  <c r="P6735" i="5" s="1"/>
  <c r="N6736" i="5"/>
  <c r="P6736" i="5" s="1"/>
  <c r="N6737" i="5"/>
  <c r="P6737" i="5" s="1"/>
  <c r="N6738" i="5"/>
  <c r="P6738" i="5" s="1"/>
  <c r="N6739" i="5"/>
  <c r="P6739" i="5" s="1"/>
  <c r="N6740" i="5"/>
  <c r="P6740" i="5" s="1"/>
  <c r="N6741" i="5"/>
  <c r="P6741" i="5" s="1"/>
  <c r="N6742" i="5"/>
  <c r="P6742" i="5" s="1"/>
  <c r="N6743" i="5"/>
  <c r="P6743" i="5" s="1"/>
  <c r="N6744" i="5"/>
  <c r="P6744" i="5" s="1"/>
  <c r="N6745" i="5"/>
  <c r="P6745" i="5" s="1"/>
  <c r="N6746" i="5"/>
  <c r="P6746" i="5" s="1"/>
  <c r="N6747" i="5"/>
  <c r="P6747" i="5" s="1"/>
  <c r="N6748" i="5"/>
  <c r="P6748" i="5" s="1"/>
  <c r="N6749" i="5"/>
  <c r="P6749" i="5" s="1"/>
  <c r="N6750" i="5"/>
  <c r="P6750" i="5" s="1"/>
  <c r="N6751" i="5"/>
  <c r="P6751" i="5" s="1"/>
  <c r="N6752" i="5"/>
  <c r="P6752" i="5" s="1"/>
  <c r="N6753" i="5"/>
  <c r="P6753" i="5" s="1"/>
  <c r="N6754" i="5"/>
  <c r="P6754" i="5" s="1"/>
  <c r="N6755" i="5"/>
  <c r="P6755" i="5" s="1"/>
  <c r="N6756" i="5"/>
  <c r="P6756" i="5" s="1"/>
  <c r="N6757" i="5"/>
  <c r="P6757" i="5" s="1"/>
  <c r="N6758" i="5"/>
  <c r="P6758" i="5" s="1"/>
  <c r="N6759" i="5"/>
  <c r="P6759" i="5" s="1"/>
  <c r="N6760" i="5"/>
  <c r="P6760" i="5" s="1"/>
  <c r="N6761" i="5"/>
  <c r="P6761" i="5" s="1"/>
  <c r="N6762" i="5"/>
  <c r="P6762" i="5" s="1"/>
  <c r="N6763" i="5"/>
  <c r="P6763" i="5" s="1"/>
  <c r="N6764" i="5"/>
  <c r="P6764" i="5" s="1"/>
  <c r="N6765" i="5"/>
  <c r="P6765" i="5" s="1"/>
  <c r="N6766" i="5"/>
  <c r="P6766" i="5" s="1"/>
  <c r="N6767" i="5"/>
  <c r="P6767" i="5" s="1"/>
  <c r="N6768" i="5"/>
  <c r="P6768" i="5" s="1"/>
  <c r="N6769" i="5"/>
  <c r="P6769" i="5" s="1"/>
  <c r="N6770" i="5"/>
  <c r="P6770" i="5" s="1"/>
  <c r="N6771" i="5"/>
  <c r="P6771" i="5" s="1"/>
  <c r="N6772" i="5"/>
  <c r="P6772" i="5" s="1"/>
  <c r="N6773" i="5"/>
  <c r="P6773" i="5" s="1"/>
  <c r="N6774" i="5"/>
  <c r="P6774" i="5" s="1"/>
  <c r="N6775" i="5"/>
  <c r="P6775" i="5" s="1"/>
  <c r="N6776" i="5"/>
  <c r="P6776" i="5" s="1"/>
  <c r="N6777" i="5"/>
  <c r="P6777" i="5" s="1"/>
  <c r="N6778" i="5"/>
  <c r="P6778" i="5" s="1"/>
  <c r="N6779" i="5"/>
  <c r="P6779" i="5" s="1"/>
  <c r="N6780" i="5"/>
  <c r="P6780" i="5" s="1"/>
  <c r="N6781" i="5"/>
  <c r="P6781" i="5" s="1"/>
  <c r="N6782" i="5"/>
  <c r="P6782" i="5" s="1"/>
  <c r="N6783" i="5"/>
  <c r="P6783" i="5" s="1"/>
  <c r="N6784" i="5"/>
  <c r="P6784" i="5" s="1"/>
  <c r="N6785" i="5"/>
  <c r="P6785" i="5" s="1"/>
  <c r="N6786" i="5"/>
  <c r="P6786" i="5" s="1"/>
  <c r="N6787" i="5"/>
  <c r="P6787" i="5" s="1"/>
  <c r="N6788" i="5"/>
  <c r="P6788" i="5" s="1"/>
  <c r="N6789" i="5"/>
  <c r="P6789" i="5" s="1"/>
  <c r="N6790" i="5"/>
  <c r="P6790" i="5" s="1"/>
  <c r="N6791" i="5"/>
  <c r="P6791" i="5" s="1"/>
  <c r="N6792" i="5"/>
  <c r="P6792" i="5" s="1"/>
  <c r="N6793" i="5"/>
  <c r="P6793" i="5" s="1"/>
  <c r="N6794" i="5"/>
  <c r="P6794" i="5" s="1"/>
  <c r="N6795" i="5"/>
  <c r="P6795" i="5" s="1"/>
  <c r="N6796" i="5"/>
  <c r="P6796" i="5" s="1"/>
  <c r="N6797" i="5"/>
  <c r="P6797" i="5" s="1"/>
  <c r="N6798" i="5"/>
  <c r="P6798" i="5" s="1"/>
  <c r="N6799" i="5"/>
  <c r="P6799" i="5" s="1"/>
  <c r="N6800" i="5"/>
  <c r="P6800" i="5" s="1"/>
  <c r="N6801" i="5"/>
  <c r="P6801" i="5" s="1"/>
  <c r="N6802" i="5"/>
  <c r="P6802" i="5" s="1"/>
  <c r="N6803" i="5"/>
  <c r="P6803" i="5" s="1"/>
  <c r="N6804" i="5"/>
  <c r="P6804" i="5" s="1"/>
  <c r="N6805" i="5"/>
  <c r="P6805" i="5" s="1"/>
  <c r="N6806" i="5"/>
  <c r="P6806" i="5" s="1"/>
  <c r="N6807" i="5"/>
  <c r="P6807" i="5" s="1"/>
  <c r="N6808" i="5"/>
  <c r="P6808" i="5" s="1"/>
  <c r="N6809" i="5"/>
  <c r="P6809" i="5" s="1"/>
  <c r="N6810" i="5"/>
  <c r="P6810" i="5" s="1"/>
  <c r="N6811" i="5"/>
  <c r="P6811" i="5" s="1"/>
  <c r="N6812" i="5"/>
  <c r="P6812" i="5" s="1"/>
  <c r="N6813" i="5"/>
  <c r="P6813" i="5" s="1"/>
  <c r="N6814" i="5"/>
  <c r="P6814" i="5" s="1"/>
  <c r="N6815" i="5"/>
  <c r="P6815" i="5" s="1"/>
  <c r="N6816" i="5"/>
  <c r="P6816" i="5" s="1"/>
  <c r="N6817" i="5"/>
  <c r="P6817" i="5" s="1"/>
  <c r="N6818" i="5"/>
  <c r="P6818" i="5" s="1"/>
  <c r="N6819" i="5"/>
  <c r="P6819" i="5" s="1"/>
  <c r="N6820" i="5"/>
  <c r="P6820" i="5" s="1"/>
  <c r="N6821" i="5"/>
  <c r="P6821" i="5" s="1"/>
  <c r="N6822" i="5"/>
  <c r="P6822" i="5" s="1"/>
  <c r="N6823" i="5"/>
  <c r="P6823" i="5" s="1"/>
  <c r="N6824" i="5"/>
  <c r="P6824" i="5" s="1"/>
  <c r="N6825" i="5"/>
  <c r="P6825" i="5" s="1"/>
  <c r="N6826" i="5"/>
  <c r="P6826" i="5" s="1"/>
  <c r="N6827" i="5"/>
  <c r="P6827" i="5" s="1"/>
  <c r="N6828" i="5"/>
  <c r="P6828" i="5" s="1"/>
  <c r="N6829" i="5"/>
  <c r="P6829" i="5" s="1"/>
  <c r="N6830" i="5"/>
  <c r="P6830" i="5" s="1"/>
  <c r="N6831" i="5"/>
  <c r="P6831" i="5" s="1"/>
  <c r="N6832" i="5"/>
  <c r="P6832" i="5" s="1"/>
  <c r="N6833" i="5"/>
  <c r="P6833" i="5" s="1"/>
  <c r="N6834" i="5"/>
  <c r="P6834" i="5" s="1"/>
  <c r="N6835" i="5"/>
  <c r="P6835" i="5" s="1"/>
  <c r="N6836" i="5"/>
  <c r="P6836" i="5" s="1"/>
  <c r="N6837" i="5"/>
  <c r="P6837" i="5" s="1"/>
  <c r="N6838" i="5"/>
  <c r="P6838" i="5" s="1"/>
  <c r="N6839" i="5"/>
  <c r="P6839" i="5" s="1"/>
  <c r="N6840" i="5"/>
  <c r="P6840" i="5" s="1"/>
  <c r="N6841" i="5"/>
  <c r="P6841" i="5" s="1"/>
  <c r="N6842" i="5"/>
  <c r="P6842" i="5" s="1"/>
  <c r="N6843" i="5"/>
  <c r="P6843" i="5" s="1"/>
  <c r="N6844" i="5"/>
  <c r="P6844" i="5" s="1"/>
  <c r="N6845" i="5"/>
  <c r="P6845" i="5" s="1"/>
  <c r="N6846" i="5"/>
  <c r="P6846" i="5" s="1"/>
  <c r="N6847" i="5"/>
  <c r="P6847" i="5" s="1"/>
  <c r="N6848" i="5"/>
  <c r="P6848" i="5" s="1"/>
  <c r="N6849" i="5"/>
  <c r="P6849" i="5" s="1"/>
  <c r="N6850" i="5"/>
  <c r="P6850" i="5" s="1"/>
  <c r="N6851" i="5"/>
  <c r="P6851" i="5" s="1"/>
  <c r="N6852" i="5"/>
  <c r="P6852" i="5" s="1"/>
  <c r="N6853" i="5"/>
  <c r="P6853" i="5" s="1"/>
  <c r="N6854" i="5"/>
  <c r="P6854" i="5" s="1"/>
  <c r="N6855" i="5"/>
  <c r="P6855" i="5" s="1"/>
  <c r="N6856" i="5"/>
  <c r="P6856" i="5" s="1"/>
  <c r="N6857" i="5"/>
  <c r="P6857" i="5" s="1"/>
  <c r="N6858" i="5"/>
  <c r="P6858" i="5" s="1"/>
  <c r="N6859" i="5"/>
  <c r="P6859" i="5" s="1"/>
  <c r="N6860" i="5"/>
  <c r="P6860" i="5" s="1"/>
  <c r="N6861" i="5"/>
  <c r="P6861" i="5" s="1"/>
  <c r="N6862" i="5"/>
  <c r="P6862" i="5" s="1"/>
  <c r="N6863" i="5"/>
  <c r="P6863" i="5" s="1"/>
  <c r="N6864" i="5"/>
  <c r="P6864" i="5" s="1"/>
  <c r="N6865" i="5"/>
  <c r="P6865" i="5" s="1"/>
  <c r="N6866" i="5"/>
  <c r="P6866" i="5" s="1"/>
  <c r="N6867" i="5"/>
  <c r="P6867" i="5" s="1"/>
  <c r="N6868" i="5"/>
  <c r="P6868" i="5" s="1"/>
  <c r="N6869" i="5"/>
  <c r="P6869" i="5" s="1"/>
  <c r="N6870" i="5"/>
  <c r="P6870" i="5" s="1"/>
  <c r="N6871" i="5"/>
  <c r="P6871" i="5" s="1"/>
  <c r="N6872" i="5"/>
  <c r="P6872" i="5" s="1"/>
  <c r="N6873" i="5"/>
  <c r="P6873" i="5" s="1"/>
  <c r="N6874" i="5"/>
  <c r="P6874" i="5" s="1"/>
  <c r="N6875" i="5"/>
  <c r="P6875" i="5" s="1"/>
  <c r="N6876" i="5"/>
  <c r="P6876" i="5" s="1"/>
  <c r="N6877" i="5"/>
  <c r="P6877" i="5" s="1"/>
  <c r="N6878" i="5"/>
  <c r="P6878" i="5" s="1"/>
  <c r="N6879" i="5"/>
  <c r="P6879" i="5" s="1"/>
  <c r="N6880" i="5"/>
  <c r="P6880" i="5" s="1"/>
  <c r="N6881" i="5"/>
  <c r="P6881" i="5" s="1"/>
  <c r="N6882" i="5"/>
  <c r="P6882" i="5" s="1"/>
  <c r="N6883" i="5"/>
  <c r="P6883" i="5" s="1"/>
  <c r="N6884" i="5"/>
  <c r="P6884" i="5" s="1"/>
  <c r="N6885" i="5"/>
  <c r="P6885" i="5" s="1"/>
  <c r="N6886" i="5"/>
  <c r="P6886" i="5" s="1"/>
  <c r="N6887" i="5"/>
  <c r="P6887" i="5" s="1"/>
  <c r="N6888" i="5"/>
  <c r="P6888" i="5" s="1"/>
  <c r="N6889" i="5"/>
  <c r="P6889" i="5" s="1"/>
  <c r="N6890" i="5"/>
  <c r="P6890" i="5" s="1"/>
  <c r="N6891" i="5"/>
  <c r="P6891" i="5" s="1"/>
  <c r="N6892" i="5"/>
  <c r="P6892" i="5" s="1"/>
  <c r="N6893" i="5"/>
  <c r="P6893" i="5" s="1"/>
  <c r="N6894" i="5"/>
  <c r="P6894" i="5" s="1"/>
  <c r="N6895" i="5"/>
  <c r="P6895" i="5" s="1"/>
  <c r="N6896" i="5"/>
  <c r="P6896" i="5" s="1"/>
  <c r="N6897" i="5"/>
  <c r="P6897" i="5" s="1"/>
  <c r="N6898" i="5"/>
  <c r="P6898" i="5" s="1"/>
  <c r="N6899" i="5"/>
  <c r="P6899" i="5" s="1"/>
  <c r="N6900" i="5"/>
  <c r="P6900" i="5" s="1"/>
  <c r="N6901" i="5"/>
  <c r="P6901" i="5" s="1"/>
  <c r="N6902" i="5"/>
  <c r="P6902" i="5" s="1"/>
  <c r="N6903" i="5"/>
  <c r="P6903" i="5" s="1"/>
  <c r="N6904" i="5"/>
  <c r="P6904" i="5" s="1"/>
  <c r="N6905" i="5"/>
  <c r="P6905" i="5" s="1"/>
  <c r="N6906" i="5"/>
  <c r="P6906" i="5" s="1"/>
  <c r="N6907" i="5"/>
  <c r="P6907" i="5" s="1"/>
  <c r="N6908" i="5"/>
  <c r="P6908" i="5" s="1"/>
  <c r="N6909" i="5"/>
  <c r="P6909" i="5" s="1"/>
  <c r="N6910" i="5"/>
  <c r="P6910" i="5" s="1"/>
  <c r="N6911" i="5"/>
  <c r="P6911" i="5" s="1"/>
  <c r="N6912" i="5"/>
  <c r="P6912" i="5" s="1"/>
  <c r="N6913" i="5"/>
  <c r="P6913" i="5" s="1"/>
  <c r="N6914" i="5"/>
  <c r="P6914" i="5" s="1"/>
  <c r="N6915" i="5"/>
  <c r="P6915" i="5" s="1"/>
  <c r="N6916" i="5"/>
  <c r="P6916" i="5" s="1"/>
  <c r="N6917" i="5"/>
  <c r="P6917" i="5" s="1"/>
  <c r="N6918" i="5"/>
  <c r="P6918" i="5" s="1"/>
  <c r="N6919" i="5"/>
  <c r="P6919" i="5" s="1"/>
  <c r="N6920" i="5"/>
  <c r="P6920" i="5" s="1"/>
  <c r="N6921" i="5"/>
  <c r="P6921" i="5" s="1"/>
  <c r="N6922" i="5"/>
  <c r="P6922" i="5" s="1"/>
  <c r="N6923" i="5"/>
  <c r="P6923" i="5" s="1"/>
  <c r="N6924" i="5"/>
  <c r="P6924" i="5" s="1"/>
  <c r="N6925" i="5"/>
  <c r="P6925" i="5" s="1"/>
  <c r="N6926" i="5"/>
  <c r="P6926" i="5" s="1"/>
  <c r="N6927" i="5"/>
  <c r="P6927" i="5" s="1"/>
  <c r="N6928" i="5"/>
  <c r="P6928" i="5" s="1"/>
  <c r="N6929" i="5"/>
  <c r="P6929" i="5" s="1"/>
  <c r="N6930" i="5"/>
  <c r="P6930" i="5" s="1"/>
  <c r="N6931" i="5"/>
  <c r="P6931" i="5" s="1"/>
  <c r="N6932" i="5"/>
  <c r="P6932" i="5" s="1"/>
  <c r="N6933" i="5"/>
  <c r="P6933" i="5" s="1"/>
  <c r="N6934" i="5"/>
  <c r="P6934" i="5" s="1"/>
  <c r="N6935" i="5"/>
  <c r="P6935" i="5" s="1"/>
  <c r="N6936" i="5"/>
  <c r="P6936" i="5" s="1"/>
  <c r="N6937" i="5"/>
  <c r="P6937" i="5" s="1"/>
  <c r="N6938" i="5"/>
  <c r="P6938" i="5" s="1"/>
  <c r="N6939" i="5"/>
  <c r="P6939" i="5" s="1"/>
  <c r="N6940" i="5"/>
  <c r="P6940" i="5" s="1"/>
  <c r="N6941" i="5"/>
  <c r="P6941" i="5" s="1"/>
  <c r="N6942" i="5"/>
  <c r="P6942" i="5" s="1"/>
  <c r="N6943" i="5"/>
  <c r="P6943" i="5" s="1"/>
  <c r="N6944" i="5"/>
  <c r="P6944" i="5" s="1"/>
  <c r="N6945" i="5"/>
  <c r="P6945" i="5" s="1"/>
  <c r="N6946" i="5"/>
  <c r="P6946" i="5" s="1"/>
  <c r="N6947" i="5"/>
  <c r="P6947" i="5" s="1"/>
  <c r="N6948" i="5"/>
  <c r="P6948" i="5" s="1"/>
  <c r="N6949" i="5"/>
  <c r="P6949" i="5" s="1"/>
  <c r="N6950" i="5"/>
  <c r="P6950" i="5" s="1"/>
  <c r="N6951" i="5"/>
  <c r="P6951" i="5" s="1"/>
  <c r="N6952" i="5"/>
  <c r="P6952" i="5" s="1"/>
  <c r="N6953" i="5"/>
  <c r="P6953" i="5" s="1"/>
  <c r="N6954" i="5"/>
  <c r="P6954" i="5" s="1"/>
  <c r="N6955" i="5"/>
  <c r="P6955" i="5" s="1"/>
  <c r="N6956" i="5"/>
  <c r="P6956" i="5" s="1"/>
  <c r="N6957" i="5"/>
  <c r="P6957" i="5" s="1"/>
  <c r="N6958" i="5"/>
  <c r="P6958" i="5" s="1"/>
  <c r="N6959" i="5"/>
  <c r="P6959" i="5" s="1"/>
  <c r="N6960" i="5"/>
  <c r="P6960" i="5" s="1"/>
  <c r="N6961" i="5"/>
  <c r="P6961" i="5" s="1"/>
  <c r="N6962" i="5"/>
  <c r="P6962" i="5" s="1"/>
  <c r="N6963" i="5"/>
  <c r="P6963" i="5" s="1"/>
  <c r="N6964" i="5"/>
  <c r="P6964" i="5" s="1"/>
  <c r="N6965" i="5"/>
  <c r="P6965" i="5" s="1"/>
  <c r="N6966" i="5"/>
  <c r="P6966" i="5" s="1"/>
  <c r="N6967" i="5"/>
  <c r="P6967" i="5" s="1"/>
  <c r="N6968" i="5"/>
  <c r="P6968" i="5" s="1"/>
  <c r="N6969" i="5"/>
  <c r="P6969" i="5" s="1"/>
  <c r="N6970" i="5"/>
  <c r="P6970" i="5" s="1"/>
  <c r="N6971" i="5"/>
  <c r="P6971" i="5" s="1"/>
  <c r="N6972" i="5"/>
  <c r="P6972" i="5" s="1"/>
  <c r="N6973" i="5"/>
  <c r="P6973" i="5" s="1"/>
  <c r="N6974" i="5"/>
  <c r="P6974" i="5" s="1"/>
  <c r="N6975" i="5"/>
  <c r="P6975" i="5" s="1"/>
  <c r="N6976" i="5"/>
  <c r="P6976" i="5" s="1"/>
  <c r="N6977" i="5"/>
  <c r="P6977" i="5" s="1"/>
  <c r="N6978" i="5"/>
  <c r="P6978" i="5" s="1"/>
  <c r="N6979" i="5"/>
  <c r="P6979" i="5" s="1"/>
  <c r="N6980" i="5"/>
  <c r="P6980" i="5" s="1"/>
  <c r="N6981" i="5"/>
  <c r="P6981" i="5" s="1"/>
  <c r="N6982" i="5"/>
  <c r="P6982" i="5" s="1"/>
  <c r="N6983" i="5"/>
  <c r="P6983" i="5" s="1"/>
  <c r="N6984" i="5"/>
  <c r="P6984" i="5" s="1"/>
  <c r="N6985" i="5"/>
  <c r="P6985" i="5" s="1"/>
  <c r="N6986" i="5"/>
  <c r="P6986" i="5" s="1"/>
  <c r="N6987" i="5"/>
  <c r="P6987" i="5" s="1"/>
  <c r="N6988" i="5"/>
  <c r="P6988" i="5" s="1"/>
  <c r="N6989" i="5"/>
  <c r="P6989" i="5" s="1"/>
  <c r="N6990" i="5"/>
  <c r="P6990" i="5" s="1"/>
  <c r="N6991" i="5"/>
  <c r="P6991" i="5" s="1"/>
  <c r="N6992" i="5"/>
  <c r="P6992" i="5" s="1"/>
  <c r="N6993" i="5"/>
  <c r="P6993" i="5" s="1"/>
  <c r="N6994" i="5"/>
  <c r="P6994" i="5" s="1"/>
  <c r="N6995" i="5"/>
  <c r="P6995" i="5" s="1"/>
  <c r="N6996" i="5"/>
  <c r="P6996" i="5" s="1"/>
  <c r="N6997" i="5"/>
  <c r="P6997" i="5" s="1"/>
  <c r="N6998" i="5"/>
  <c r="P6998" i="5" s="1"/>
  <c r="N6999" i="5"/>
  <c r="P6999" i="5" s="1"/>
  <c r="N7000" i="5"/>
  <c r="P7000" i="5" s="1"/>
  <c r="N7001" i="5"/>
  <c r="P7001" i="5" s="1"/>
  <c r="N7002" i="5"/>
  <c r="P7002" i="5" s="1"/>
  <c r="N7003" i="5"/>
  <c r="P7003" i="5" s="1"/>
  <c r="N7004" i="5"/>
  <c r="P7004" i="5" s="1"/>
  <c r="N7005" i="5"/>
  <c r="P7005" i="5" s="1"/>
  <c r="N7006" i="5"/>
  <c r="P7006" i="5" s="1"/>
  <c r="N7007" i="5"/>
  <c r="P7007" i="5" s="1"/>
  <c r="N7008" i="5"/>
  <c r="P7008" i="5" s="1"/>
  <c r="N7009" i="5"/>
  <c r="P7009" i="5" s="1"/>
  <c r="N7010" i="5"/>
  <c r="P7010" i="5" s="1"/>
  <c r="N7011" i="5"/>
  <c r="P7011" i="5" s="1"/>
  <c r="N7012" i="5"/>
  <c r="P7012" i="5" s="1"/>
  <c r="N7013" i="5"/>
  <c r="P7013" i="5" s="1"/>
  <c r="N7014" i="5"/>
  <c r="P7014" i="5" s="1"/>
  <c r="N7015" i="5"/>
  <c r="P7015" i="5" s="1"/>
  <c r="N7016" i="5"/>
  <c r="P7016" i="5" s="1"/>
  <c r="N7017" i="5"/>
  <c r="P7017" i="5" s="1"/>
  <c r="N7018" i="5"/>
  <c r="P7018" i="5" s="1"/>
  <c r="N7019" i="5"/>
  <c r="P7019" i="5" s="1"/>
  <c r="N7020" i="5"/>
  <c r="P7020" i="5" s="1"/>
  <c r="N7021" i="5"/>
  <c r="P7021" i="5" s="1"/>
  <c r="N7022" i="5"/>
  <c r="P7022" i="5" s="1"/>
  <c r="N7023" i="5"/>
  <c r="P7023" i="5" s="1"/>
  <c r="N7024" i="5"/>
  <c r="P7024" i="5" s="1"/>
  <c r="N7025" i="5"/>
  <c r="P7025" i="5" s="1"/>
  <c r="N7026" i="5"/>
  <c r="P7026" i="5" s="1"/>
  <c r="N7027" i="5"/>
  <c r="P7027" i="5" s="1"/>
  <c r="N7028" i="5"/>
  <c r="P7028" i="5" s="1"/>
  <c r="N7029" i="5"/>
  <c r="P7029" i="5" s="1"/>
  <c r="N7030" i="5"/>
  <c r="P7030" i="5" s="1"/>
  <c r="N7031" i="5"/>
  <c r="P7031" i="5" s="1"/>
  <c r="N7032" i="5"/>
  <c r="P7032" i="5" s="1"/>
  <c r="N7033" i="5"/>
  <c r="P7033" i="5" s="1"/>
  <c r="N7034" i="5"/>
  <c r="P7034" i="5" s="1"/>
  <c r="N7035" i="5"/>
  <c r="P7035" i="5" s="1"/>
  <c r="N7036" i="5"/>
  <c r="P7036" i="5" s="1"/>
  <c r="N7037" i="5"/>
  <c r="P7037" i="5" s="1"/>
  <c r="N7038" i="5"/>
  <c r="P7038" i="5" s="1"/>
  <c r="N7039" i="5"/>
  <c r="P7039" i="5" s="1"/>
  <c r="N7040" i="5"/>
  <c r="P7040" i="5" s="1"/>
  <c r="N7041" i="5"/>
  <c r="P7041" i="5" s="1"/>
  <c r="N7042" i="5"/>
  <c r="P7042" i="5" s="1"/>
  <c r="N7043" i="5"/>
  <c r="P7043" i="5" s="1"/>
  <c r="N7044" i="5"/>
  <c r="P7044" i="5" s="1"/>
  <c r="N7045" i="5"/>
  <c r="P7045" i="5" s="1"/>
  <c r="N7046" i="5"/>
  <c r="P7046" i="5" s="1"/>
  <c r="N7047" i="5"/>
  <c r="P7047" i="5" s="1"/>
  <c r="N7048" i="5"/>
  <c r="P7048" i="5" s="1"/>
  <c r="N7049" i="5"/>
  <c r="P7049" i="5" s="1"/>
  <c r="N7050" i="5"/>
  <c r="P7050" i="5" s="1"/>
  <c r="N7051" i="5"/>
  <c r="P7051" i="5" s="1"/>
  <c r="N7052" i="5"/>
  <c r="P7052" i="5" s="1"/>
  <c r="N7053" i="5"/>
  <c r="P7053" i="5" s="1"/>
  <c r="N7054" i="5"/>
  <c r="P7054" i="5" s="1"/>
  <c r="N7055" i="5"/>
  <c r="P7055" i="5" s="1"/>
  <c r="N7056" i="5"/>
  <c r="P7056" i="5" s="1"/>
  <c r="N7057" i="5"/>
  <c r="P7057" i="5" s="1"/>
  <c r="N7058" i="5"/>
  <c r="P7058" i="5" s="1"/>
  <c r="N7059" i="5"/>
  <c r="P7059" i="5" s="1"/>
  <c r="N7060" i="5"/>
  <c r="P7060" i="5" s="1"/>
  <c r="N7061" i="5"/>
  <c r="P7061" i="5" s="1"/>
  <c r="N7062" i="5"/>
  <c r="P7062" i="5" s="1"/>
  <c r="N7063" i="5"/>
  <c r="P7063" i="5" s="1"/>
  <c r="N7064" i="5"/>
  <c r="P7064" i="5" s="1"/>
  <c r="N7065" i="5"/>
  <c r="P7065" i="5" s="1"/>
  <c r="N7066" i="5"/>
  <c r="P7066" i="5" s="1"/>
  <c r="N7067" i="5"/>
  <c r="P7067" i="5" s="1"/>
  <c r="N7068" i="5"/>
  <c r="P7068" i="5" s="1"/>
  <c r="N7069" i="5"/>
  <c r="P7069" i="5" s="1"/>
  <c r="N7070" i="5"/>
  <c r="P7070" i="5" s="1"/>
  <c r="N7071" i="5"/>
  <c r="P7071" i="5" s="1"/>
  <c r="N7072" i="5"/>
  <c r="P7072" i="5" s="1"/>
  <c r="N7073" i="5"/>
  <c r="P7073" i="5" s="1"/>
  <c r="N7074" i="5"/>
  <c r="P7074" i="5" s="1"/>
  <c r="N7075" i="5"/>
  <c r="P7075" i="5" s="1"/>
  <c r="N7076" i="5"/>
  <c r="P7076" i="5" s="1"/>
  <c r="N7077" i="5"/>
  <c r="P7077" i="5" s="1"/>
  <c r="N7078" i="5"/>
  <c r="P7078" i="5" s="1"/>
  <c r="N7079" i="5"/>
  <c r="P7079" i="5" s="1"/>
  <c r="N7080" i="5"/>
  <c r="P7080" i="5" s="1"/>
  <c r="N7081" i="5"/>
  <c r="P7081" i="5" s="1"/>
  <c r="N7082" i="5"/>
  <c r="P7082" i="5" s="1"/>
  <c r="N7083" i="5"/>
  <c r="P7083" i="5" s="1"/>
  <c r="N7084" i="5"/>
  <c r="P7084" i="5" s="1"/>
  <c r="N7085" i="5"/>
  <c r="P7085" i="5" s="1"/>
  <c r="N7086" i="5"/>
  <c r="P7086" i="5" s="1"/>
  <c r="N7087" i="5"/>
  <c r="P7087" i="5" s="1"/>
  <c r="N7088" i="5"/>
  <c r="P7088" i="5" s="1"/>
  <c r="N7089" i="5"/>
  <c r="P7089" i="5" s="1"/>
  <c r="N7090" i="5"/>
  <c r="P7090" i="5" s="1"/>
  <c r="N7091" i="5"/>
  <c r="P7091" i="5" s="1"/>
  <c r="N7092" i="5"/>
  <c r="P7092" i="5" s="1"/>
  <c r="N7093" i="5"/>
  <c r="P7093" i="5" s="1"/>
  <c r="N7094" i="5"/>
  <c r="P7094" i="5" s="1"/>
  <c r="N7095" i="5"/>
  <c r="P7095" i="5" s="1"/>
  <c r="N7096" i="5"/>
  <c r="P7096" i="5" s="1"/>
  <c r="N7097" i="5"/>
  <c r="P7097" i="5" s="1"/>
  <c r="N7098" i="5"/>
  <c r="P7098" i="5" s="1"/>
  <c r="N7099" i="5"/>
  <c r="P7099" i="5" s="1"/>
  <c r="N7100" i="5"/>
  <c r="P7100" i="5" s="1"/>
  <c r="N7101" i="5"/>
  <c r="P7101" i="5" s="1"/>
  <c r="N7102" i="5"/>
  <c r="P7102" i="5" s="1"/>
  <c r="N7103" i="5"/>
  <c r="P7103" i="5" s="1"/>
  <c r="N7104" i="5"/>
  <c r="P7104" i="5" s="1"/>
  <c r="N7105" i="5"/>
  <c r="P7105" i="5" s="1"/>
  <c r="N7106" i="5"/>
  <c r="P7106" i="5" s="1"/>
  <c r="N7107" i="5"/>
  <c r="P7107" i="5" s="1"/>
  <c r="N7108" i="5"/>
  <c r="P7108" i="5" s="1"/>
  <c r="N7109" i="5"/>
  <c r="P7109" i="5" s="1"/>
  <c r="N7110" i="5"/>
  <c r="P7110" i="5" s="1"/>
  <c r="N7111" i="5"/>
  <c r="P7111" i="5" s="1"/>
  <c r="N7112" i="5"/>
  <c r="P7112" i="5" s="1"/>
  <c r="N7113" i="5"/>
  <c r="P7113" i="5" s="1"/>
  <c r="N7114" i="5"/>
  <c r="P7114" i="5" s="1"/>
  <c r="N7115" i="5"/>
  <c r="P7115" i="5" s="1"/>
  <c r="N7116" i="5"/>
  <c r="P7116" i="5" s="1"/>
  <c r="N7117" i="5"/>
  <c r="P7117" i="5" s="1"/>
  <c r="N7118" i="5"/>
  <c r="P7118" i="5" s="1"/>
  <c r="N7119" i="5"/>
  <c r="P7119" i="5" s="1"/>
  <c r="N7120" i="5"/>
  <c r="P7120" i="5" s="1"/>
  <c r="N7121" i="5"/>
  <c r="P7121" i="5" s="1"/>
  <c r="N7122" i="5"/>
  <c r="P7122" i="5" s="1"/>
  <c r="N7123" i="5"/>
  <c r="P7123" i="5" s="1"/>
  <c r="N7124" i="5"/>
  <c r="P7124" i="5" s="1"/>
  <c r="N7125" i="5"/>
  <c r="P7125" i="5" s="1"/>
  <c r="N7126" i="5"/>
  <c r="P7126" i="5" s="1"/>
  <c r="N7127" i="5"/>
  <c r="P7127" i="5" s="1"/>
  <c r="N7128" i="5"/>
  <c r="P7128" i="5" s="1"/>
  <c r="N7129" i="5"/>
  <c r="P7129" i="5" s="1"/>
  <c r="N7130" i="5"/>
  <c r="P7130" i="5" s="1"/>
  <c r="N7131" i="5"/>
  <c r="P7131" i="5" s="1"/>
  <c r="N7132" i="5"/>
  <c r="P7132" i="5" s="1"/>
  <c r="N7133" i="5"/>
  <c r="P7133" i="5" s="1"/>
  <c r="N7134" i="5"/>
  <c r="P7134" i="5" s="1"/>
  <c r="N7135" i="5"/>
  <c r="P7135" i="5" s="1"/>
  <c r="N7136" i="5"/>
  <c r="P7136" i="5" s="1"/>
  <c r="N7137" i="5"/>
  <c r="P7137" i="5" s="1"/>
  <c r="N7138" i="5"/>
  <c r="P7138" i="5" s="1"/>
  <c r="N7139" i="5"/>
  <c r="P7139" i="5" s="1"/>
  <c r="N7140" i="5"/>
  <c r="P7140" i="5" s="1"/>
  <c r="N7141" i="5"/>
  <c r="P7141" i="5" s="1"/>
  <c r="N7142" i="5"/>
  <c r="P7142" i="5" s="1"/>
  <c r="N7143" i="5"/>
  <c r="P7143" i="5" s="1"/>
  <c r="N7144" i="5"/>
  <c r="P7144" i="5" s="1"/>
  <c r="N7145" i="5"/>
  <c r="P7145" i="5" s="1"/>
  <c r="N7146" i="5"/>
  <c r="P7146" i="5" s="1"/>
  <c r="N7147" i="5"/>
  <c r="P7147" i="5" s="1"/>
  <c r="N7148" i="5"/>
  <c r="P7148" i="5" s="1"/>
  <c r="N7149" i="5"/>
  <c r="P7149" i="5" s="1"/>
  <c r="N7150" i="5"/>
  <c r="P7150" i="5" s="1"/>
  <c r="N7151" i="5"/>
  <c r="P7151" i="5" s="1"/>
  <c r="N7152" i="5"/>
  <c r="P7152" i="5" s="1"/>
  <c r="N7153" i="5"/>
  <c r="P7153" i="5" s="1"/>
  <c r="N7154" i="5"/>
  <c r="P7154" i="5" s="1"/>
  <c r="N7155" i="5"/>
  <c r="P7155" i="5" s="1"/>
  <c r="N7156" i="5"/>
  <c r="P7156" i="5" s="1"/>
  <c r="N7157" i="5"/>
  <c r="P7157" i="5" s="1"/>
  <c r="N7158" i="5"/>
  <c r="P7158" i="5" s="1"/>
  <c r="N7159" i="5"/>
  <c r="P7159" i="5" s="1"/>
  <c r="N7160" i="5"/>
  <c r="P7160" i="5" s="1"/>
  <c r="N7161" i="5"/>
  <c r="P7161" i="5" s="1"/>
  <c r="N7162" i="5"/>
  <c r="P7162" i="5" s="1"/>
  <c r="N7163" i="5"/>
  <c r="P7163" i="5" s="1"/>
  <c r="N7164" i="5"/>
  <c r="P7164" i="5" s="1"/>
  <c r="N7165" i="5"/>
  <c r="P7165" i="5" s="1"/>
  <c r="N7166" i="5"/>
  <c r="P7166" i="5" s="1"/>
  <c r="N7167" i="5"/>
  <c r="P7167" i="5" s="1"/>
  <c r="N7168" i="5"/>
  <c r="P7168" i="5" s="1"/>
  <c r="N7169" i="5"/>
  <c r="P7169" i="5" s="1"/>
  <c r="N7170" i="5"/>
  <c r="P7170" i="5" s="1"/>
  <c r="N7171" i="5"/>
  <c r="P7171" i="5" s="1"/>
  <c r="N7172" i="5"/>
  <c r="P7172" i="5" s="1"/>
  <c r="N7173" i="5"/>
  <c r="P7173" i="5" s="1"/>
  <c r="N7174" i="5"/>
  <c r="P7174" i="5" s="1"/>
  <c r="N7175" i="5"/>
  <c r="P7175" i="5" s="1"/>
  <c r="N7176" i="5"/>
  <c r="P7176" i="5" s="1"/>
  <c r="N7177" i="5"/>
  <c r="P7177" i="5" s="1"/>
  <c r="N7178" i="5"/>
  <c r="P7178" i="5" s="1"/>
  <c r="N7179" i="5"/>
  <c r="P7179" i="5" s="1"/>
  <c r="N7180" i="5"/>
  <c r="P7180" i="5" s="1"/>
  <c r="N7181" i="5"/>
  <c r="P7181" i="5" s="1"/>
  <c r="N7182" i="5"/>
  <c r="P7182" i="5" s="1"/>
  <c r="N7183" i="5"/>
  <c r="P7183" i="5" s="1"/>
  <c r="N7184" i="5"/>
  <c r="P7184" i="5" s="1"/>
  <c r="N7185" i="5"/>
  <c r="P7185" i="5" s="1"/>
  <c r="N7186" i="5"/>
  <c r="P7186" i="5" s="1"/>
  <c r="N7187" i="5"/>
  <c r="P7187" i="5" s="1"/>
  <c r="N7188" i="5"/>
  <c r="P7188" i="5" s="1"/>
  <c r="N7189" i="5"/>
  <c r="P7189" i="5" s="1"/>
  <c r="N7190" i="5"/>
  <c r="P7190" i="5" s="1"/>
  <c r="N7191" i="5"/>
  <c r="P7191" i="5" s="1"/>
  <c r="N7192" i="5"/>
  <c r="P7192" i="5" s="1"/>
  <c r="N7193" i="5"/>
  <c r="P7193" i="5" s="1"/>
  <c r="N7194" i="5"/>
  <c r="P7194" i="5" s="1"/>
  <c r="N7195" i="5"/>
  <c r="P7195" i="5" s="1"/>
  <c r="N7196" i="5"/>
  <c r="P7196" i="5" s="1"/>
  <c r="N7197" i="5"/>
  <c r="P7197" i="5" s="1"/>
  <c r="N7198" i="5"/>
  <c r="P7198" i="5" s="1"/>
  <c r="N7199" i="5"/>
  <c r="P7199" i="5" s="1"/>
  <c r="N7200" i="5"/>
  <c r="P7200" i="5" s="1"/>
  <c r="N7201" i="5"/>
  <c r="P7201" i="5" s="1"/>
  <c r="N7202" i="5"/>
  <c r="P7202" i="5" s="1"/>
  <c r="N7203" i="5"/>
  <c r="P7203" i="5" s="1"/>
  <c r="N7204" i="5"/>
  <c r="P7204" i="5" s="1"/>
  <c r="N7205" i="5"/>
  <c r="P7205" i="5" s="1"/>
  <c r="N7206" i="5"/>
  <c r="P7206" i="5" s="1"/>
  <c r="N7207" i="5"/>
  <c r="P7207" i="5" s="1"/>
  <c r="N7208" i="5"/>
  <c r="P7208" i="5" s="1"/>
  <c r="N7209" i="5"/>
  <c r="P7209" i="5" s="1"/>
  <c r="N7210" i="5"/>
  <c r="P7210" i="5" s="1"/>
  <c r="N7211" i="5"/>
  <c r="P7211" i="5" s="1"/>
  <c r="N7212" i="5"/>
  <c r="P7212" i="5" s="1"/>
  <c r="N7213" i="5"/>
  <c r="P7213" i="5" s="1"/>
  <c r="N7214" i="5"/>
  <c r="P7214" i="5" s="1"/>
  <c r="N7215" i="5"/>
  <c r="P7215" i="5" s="1"/>
  <c r="N7216" i="5"/>
  <c r="P7216" i="5" s="1"/>
  <c r="N7217" i="5"/>
  <c r="P7217" i="5" s="1"/>
  <c r="N7218" i="5"/>
  <c r="P7218" i="5" s="1"/>
  <c r="N7219" i="5"/>
  <c r="P7219" i="5" s="1"/>
  <c r="N7220" i="5"/>
  <c r="P7220" i="5" s="1"/>
  <c r="N7221" i="5"/>
  <c r="P7221" i="5" s="1"/>
  <c r="N7222" i="5"/>
  <c r="P7222" i="5" s="1"/>
  <c r="N7223" i="5"/>
  <c r="P7223" i="5" s="1"/>
  <c r="N7224" i="5"/>
  <c r="P7224" i="5" s="1"/>
  <c r="N7225" i="5"/>
  <c r="P7225" i="5" s="1"/>
  <c r="N7226" i="5"/>
  <c r="P7226" i="5" s="1"/>
  <c r="N7227" i="5"/>
  <c r="P7227" i="5" s="1"/>
  <c r="N7228" i="5"/>
  <c r="P7228" i="5" s="1"/>
  <c r="N7229" i="5"/>
  <c r="P7229" i="5" s="1"/>
  <c r="N7230" i="5"/>
  <c r="P7230" i="5" s="1"/>
  <c r="N7231" i="5"/>
  <c r="P7231" i="5" s="1"/>
  <c r="N7232" i="5"/>
  <c r="P7232" i="5" s="1"/>
  <c r="N7233" i="5"/>
  <c r="P7233" i="5" s="1"/>
  <c r="N7234" i="5"/>
  <c r="P7234" i="5" s="1"/>
  <c r="N7235" i="5"/>
  <c r="P7235" i="5" s="1"/>
  <c r="N7236" i="5"/>
  <c r="P7236" i="5" s="1"/>
  <c r="N7237" i="5"/>
  <c r="P7237" i="5" s="1"/>
  <c r="N7238" i="5"/>
  <c r="P7238" i="5" s="1"/>
  <c r="N7239" i="5"/>
  <c r="P7239" i="5" s="1"/>
  <c r="N7240" i="5"/>
  <c r="P7240" i="5" s="1"/>
  <c r="N7241" i="5"/>
  <c r="P7241" i="5" s="1"/>
  <c r="N7242" i="5"/>
  <c r="P7242" i="5" s="1"/>
  <c r="N7243" i="5"/>
  <c r="P7243" i="5" s="1"/>
  <c r="N7244" i="5"/>
  <c r="P7244" i="5" s="1"/>
  <c r="N7245" i="5"/>
  <c r="P7245" i="5" s="1"/>
  <c r="N7246" i="5"/>
  <c r="P7246" i="5" s="1"/>
  <c r="N7247" i="5"/>
  <c r="P7247" i="5" s="1"/>
  <c r="N7248" i="5"/>
  <c r="P7248" i="5" s="1"/>
  <c r="N7249" i="5"/>
  <c r="P7249" i="5" s="1"/>
  <c r="N7250" i="5"/>
  <c r="P7250" i="5" s="1"/>
  <c r="N7251" i="5"/>
  <c r="P7251" i="5" s="1"/>
  <c r="N7252" i="5"/>
  <c r="P7252" i="5" s="1"/>
  <c r="N7253" i="5"/>
  <c r="P7253" i="5" s="1"/>
  <c r="N7254" i="5"/>
  <c r="P7254" i="5" s="1"/>
  <c r="N7255" i="5"/>
  <c r="P7255" i="5" s="1"/>
  <c r="N7256" i="5"/>
  <c r="P7256" i="5" s="1"/>
  <c r="N7257" i="5"/>
  <c r="P7257" i="5" s="1"/>
  <c r="N7258" i="5"/>
  <c r="P7258" i="5" s="1"/>
  <c r="N7259" i="5"/>
  <c r="P7259" i="5" s="1"/>
  <c r="N7260" i="5"/>
  <c r="P7260" i="5" s="1"/>
  <c r="N7261" i="5"/>
  <c r="P7261" i="5" s="1"/>
  <c r="N7262" i="5"/>
  <c r="P7262" i="5" s="1"/>
  <c r="N7263" i="5"/>
  <c r="P7263" i="5" s="1"/>
  <c r="N7264" i="5"/>
  <c r="P7264" i="5" s="1"/>
  <c r="N7265" i="5"/>
  <c r="P7265" i="5" s="1"/>
  <c r="N7266" i="5"/>
  <c r="P7266" i="5" s="1"/>
  <c r="N7267" i="5"/>
  <c r="P7267" i="5" s="1"/>
  <c r="N7268" i="5"/>
  <c r="P7268" i="5" s="1"/>
  <c r="N7269" i="5"/>
  <c r="P7269" i="5" s="1"/>
  <c r="N7270" i="5"/>
  <c r="P7270" i="5" s="1"/>
  <c r="N7271" i="5"/>
  <c r="P7271" i="5" s="1"/>
  <c r="N7272" i="5"/>
  <c r="P7272" i="5" s="1"/>
  <c r="N7273" i="5"/>
  <c r="P7273" i="5" s="1"/>
  <c r="N7274" i="5"/>
  <c r="P7274" i="5" s="1"/>
  <c r="N7275" i="5"/>
  <c r="P7275" i="5" s="1"/>
  <c r="N7276" i="5"/>
  <c r="P7276" i="5" s="1"/>
  <c r="N7277" i="5"/>
  <c r="P7277" i="5" s="1"/>
  <c r="N7278" i="5"/>
  <c r="P7278" i="5" s="1"/>
  <c r="N7279" i="5"/>
  <c r="P7279" i="5" s="1"/>
  <c r="N7280" i="5"/>
  <c r="P7280" i="5" s="1"/>
  <c r="N7281" i="5"/>
  <c r="P7281" i="5" s="1"/>
  <c r="N7282" i="5"/>
  <c r="P7282" i="5" s="1"/>
  <c r="N7283" i="5"/>
  <c r="P7283" i="5" s="1"/>
  <c r="N7284" i="5"/>
  <c r="P7284" i="5" s="1"/>
  <c r="N7285" i="5"/>
  <c r="P7285" i="5" s="1"/>
  <c r="N7286" i="5"/>
  <c r="P7286" i="5" s="1"/>
  <c r="N7287" i="5"/>
  <c r="P7287" i="5" s="1"/>
  <c r="N7288" i="5"/>
  <c r="P7288" i="5" s="1"/>
  <c r="N7289" i="5"/>
  <c r="P7289" i="5" s="1"/>
  <c r="N7290" i="5"/>
  <c r="P7290" i="5" s="1"/>
  <c r="N7291" i="5"/>
  <c r="P7291" i="5" s="1"/>
  <c r="N7292" i="5"/>
  <c r="P7292" i="5" s="1"/>
  <c r="N7293" i="5"/>
  <c r="P7293" i="5" s="1"/>
  <c r="N7294" i="5"/>
  <c r="P7294" i="5" s="1"/>
  <c r="N7295" i="5"/>
  <c r="P7295" i="5" s="1"/>
  <c r="N7296" i="5"/>
  <c r="P7296" i="5" s="1"/>
  <c r="N7297" i="5"/>
  <c r="P7297" i="5" s="1"/>
  <c r="N7298" i="5"/>
  <c r="P7298" i="5" s="1"/>
  <c r="N7299" i="5"/>
  <c r="P7299" i="5" s="1"/>
  <c r="N7300" i="5"/>
  <c r="P7300" i="5" s="1"/>
  <c r="N7301" i="5"/>
  <c r="P7301" i="5" s="1"/>
  <c r="N7302" i="5"/>
  <c r="P7302" i="5" s="1"/>
  <c r="N7303" i="5"/>
  <c r="P7303" i="5" s="1"/>
  <c r="N7304" i="5"/>
  <c r="P7304" i="5" s="1"/>
  <c r="N7305" i="5"/>
  <c r="P7305" i="5" s="1"/>
  <c r="N7306" i="5"/>
  <c r="P7306" i="5" s="1"/>
  <c r="N7307" i="5"/>
  <c r="P7307" i="5" s="1"/>
  <c r="N7308" i="5"/>
  <c r="P7308" i="5" s="1"/>
  <c r="N7309" i="5"/>
  <c r="P7309" i="5" s="1"/>
  <c r="N7310" i="5"/>
  <c r="P7310" i="5" s="1"/>
  <c r="N7311" i="5"/>
  <c r="P7311" i="5" s="1"/>
  <c r="N7312" i="5"/>
  <c r="P7312" i="5" s="1"/>
  <c r="N7313" i="5"/>
  <c r="P7313" i="5" s="1"/>
  <c r="N7314" i="5"/>
  <c r="P7314" i="5" s="1"/>
  <c r="N7315" i="5"/>
  <c r="P7315" i="5" s="1"/>
  <c r="N7316" i="5"/>
  <c r="P7316" i="5" s="1"/>
  <c r="N7317" i="5"/>
  <c r="P7317" i="5" s="1"/>
  <c r="N7318" i="5"/>
  <c r="P7318" i="5" s="1"/>
  <c r="N7319" i="5"/>
  <c r="P7319" i="5" s="1"/>
  <c r="N7320" i="5"/>
  <c r="P7320" i="5" s="1"/>
  <c r="N7321" i="5"/>
  <c r="P7321" i="5" s="1"/>
  <c r="N7322" i="5"/>
  <c r="P7322" i="5" s="1"/>
  <c r="N7323" i="5"/>
  <c r="P7323" i="5" s="1"/>
  <c r="N7324" i="5"/>
  <c r="P7324" i="5" s="1"/>
  <c r="N7325" i="5"/>
  <c r="P7325" i="5" s="1"/>
  <c r="N7326" i="5"/>
  <c r="P7326" i="5" s="1"/>
  <c r="N7327" i="5"/>
  <c r="P7327" i="5" s="1"/>
  <c r="N7328" i="5"/>
  <c r="P7328" i="5" s="1"/>
  <c r="N7329" i="5"/>
  <c r="P7329" i="5" s="1"/>
  <c r="N7330" i="5"/>
  <c r="P7330" i="5" s="1"/>
  <c r="N7331" i="5"/>
  <c r="P7331" i="5" s="1"/>
  <c r="N7332" i="5"/>
  <c r="P7332" i="5" s="1"/>
  <c r="N7333" i="5"/>
  <c r="P7333" i="5" s="1"/>
  <c r="N7334" i="5"/>
  <c r="P7334" i="5" s="1"/>
  <c r="N7335" i="5"/>
  <c r="P7335" i="5" s="1"/>
  <c r="N7336" i="5"/>
  <c r="P7336" i="5" s="1"/>
  <c r="N7337" i="5"/>
  <c r="P7337" i="5" s="1"/>
  <c r="N7338" i="5"/>
  <c r="P7338" i="5" s="1"/>
  <c r="N7339" i="5"/>
  <c r="P7339" i="5" s="1"/>
  <c r="N7340" i="5"/>
  <c r="P7340" i="5" s="1"/>
  <c r="N7341" i="5"/>
  <c r="P7341" i="5" s="1"/>
  <c r="N7342" i="5"/>
  <c r="P7342" i="5" s="1"/>
  <c r="N7343" i="5"/>
  <c r="P7343" i="5" s="1"/>
  <c r="N7344" i="5"/>
  <c r="P7344" i="5" s="1"/>
  <c r="N7345" i="5"/>
  <c r="P7345" i="5" s="1"/>
  <c r="N7346" i="5"/>
  <c r="P7346" i="5" s="1"/>
  <c r="N7347" i="5"/>
  <c r="P7347" i="5" s="1"/>
  <c r="N7348" i="5"/>
  <c r="P7348" i="5" s="1"/>
  <c r="N7349" i="5"/>
  <c r="P7349" i="5" s="1"/>
  <c r="N7350" i="5"/>
  <c r="P7350" i="5" s="1"/>
  <c r="N7351" i="5"/>
  <c r="P7351" i="5" s="1"/>
  <c r="N7352" i="5"/>
  <c r="P7352" i="5" s="1"/>
  <c r="N7353" i="5"/>
  <c r="P7353" i="5" s="1"/>
  <c r="N7354" i="5"/>
  <c r="P7354" i="5" s="1"/>
  <c r="N7355" i="5"/>
  <c r="P7355" i="5" s="1"/>
  <c r="N7356" i="5"/>
  <c r="P7356" i="5" s="1"/>
  <c r="N7357" i="5"/>
  <c r="P7357" i="5" s="1"/>
  <c r="N7358" i="5"/>
  <c r="P7358" i="5" s="1"/>
  <c r="N7359" i="5"/>
  <c r="P7359" i="5" s="1"/>
  <c r="N7360" i="5"/>
  <c r="P7360" i="5" s="1"/>
  <c r="N7361" i="5"/>
  <c r="P7361" i="5" s="1"/>
  <c r="N7362" i="5"/>
  <c r="P7362" i="5" s="1"/>
  <c r="N7363" i="5"/>
  <c r="P7363" i="5" s="1"/>
  <c r="N7364" i="5"/>
  <c r="P7364" i="5" s="1"/>
  <c r="N7365" i="5"/>
  <c r="P7365" i="5" s="1"/>
  <c r="N7366" i="5"/>
  <c r="P7366" i="5" s="1"/>
  <c r="N7367" i="5"/>
  <c r="P7367" i="5" s="1"/>
  <c r="N7368" i="5"/>
  <c r="P7368" i="5" s="1"/>
  <c r="N7369" i="5"/>
  <c r="P7369" i="5" s="1"/>
  <c r="N7370" i="5"/>
  <c r="P7370" i="5" s="1"/>
  <c r="N7371" i="5"/>
  <c r="P7371" i="5" s="1"/>
  <c r="N7372" i="5"/>
  <c r="P7372" i="5" s="1"/>
  <c r="N7373" i="5"/>
  <c r="P7373" i="5" s="1"/>
  <c r="N7374" i="5"/>
  <c r="P7374" i="5" s="1"/>
  <c r="N7375" i="5"/>
  <c r="P7375" i="5" s="1"/>
  <c r="N7376" i="5"/>
  <c r="P7376" i="5" s="1"/>
  <c r="N7377" i="5"/>
  <c r="P7377" i="5" s="1"/>
  <c r="N7378" i="5"/>
  <c r="P7378" i="5" s="1"/>
  <c r="N7379" i="5"/>
  <c r="P7379" i="5" s="1"/>
  <c r="N7380" i="5"/>
  <c r="P7380" i="5" s="1"/>
  <c r="N7381" i="5"/>
  <c r="P7381" i="5" s="1"/>
  <c r="N7382" i="5"/>
  <c r="P7382" i="5" s="1"/>
  <c r="N7383" i="5"/>
  <c r="P7383" i="5" s="1"/>
  <c r="N7384" i="5"/>
  <c r="P7384" i="5" s="1"/>
  <c r="N7385" i="5"/>
  <c r="P7385" i="5" s="1"/>
  <c r="N7386" i="5"/>
  <c r="P7386" i="5" s="1"/>
  <c r="N7387" i="5"/>
  <c r="P7387" i="5" s="1"/>
  <c r="N7388" i="5"/>
  <c r="P7388" i="5" s="1"/>
  <c r="N7389" i="5"/>
  <c r="P7389" i="5" s="1"/>
  <c r="N7390" i="5"/>
  <c r="P7390" i="5" s="1"/>
  <c r="N7391" i="5"/>
  <c r="P7391" i="5" s="1"/>
  <c r="N7392" i="5"/>
  <c r="P7392" i="5" s="1"/>
  <c r="N7393" i="5"/>
  <c r="P7393" i="5" s="1"/>
  <c r="N7394" i="5"/>
  <c r="P7394" i="5" s="1"/>
  <c r="N7395" i="5"/>
  <c r="P7395" i="5" s="1"/>
  <c r="N7396" i="5"/>
  <c r="P7396" i="5" s="1"/>
  <c r="N7397" i="5"/>
  <c r="P7397" i="5" s="1"/>
  <c r="N7398" i="5"/>
  <c r="P7398" i="5" s="1"/>
  <c r="N7399" i="5"/>
  <c r="P7399" i="5" s="1"/>
  <c r="N7400" i="5"/>
  <c r="P7400" i="5" s="1"/>
  <c r="N7401" i="5"/>
  <c r="P7401" i="5" s="1"/>
  <c r="N7402" i="5"/>
  <c r="P7402" i="5" s="1"/>
  <c r="N7403" i="5"/>
  <c r="P7403" i="5" s="1"/>
  <c r="N7404" i="5"/>
  <c r="P7404" i="5" s="1"/>
  <c r="N7405" i="5"/>
  <c r="P7405" i="5" s="1"/>
  <c r="N7406" i="5"/>
  <c r="P7406" i="5" s="1"/>
  <c r="N7407" i="5"/>
  <c r="P7407" i="5" s="1"/>
  <c r="N7408" i="5"/>
  <c r="P7408" i="5" s="1"/>
  <c r="N7409" i="5"/>
  <c r="P7409" i="5" s="1"/>
  <c r="N7410" i="5"/>
  <c r="P7410" i="5" s="1"/>
  <c r="N7411" i="5"/>
  <c r="P7411" i="5" s="1"/>
  <c r="N7412" i="5"/>
  <c r="P7412" i="5" s="1"/>
  <c r="N7413" i="5"/>
  <c r="P7413" i="5" s="1"/>
  <c r="N7414" i="5"/>
  <c r="P7414" i="5" s="1"/>
  <c r="N7415" i="5"/>
  <c r="P7415" i="5" s="1"/>
  <c r="N7416" i="5"/>
  <c r="P7416" i="5" s="1"/>
  <c r="N7417" i="5"/>
  <c r="P7417" i="5" s="1"/>
  <c r="N7418" i="5"/>
  <c r="P7418" i="5" s="1"/>
  <c r="N7419" i="5"/>
  <c r="P7419" i="5" s="1"/>
  <c r="N7420" i="5"/>
  <c r="P7420" i="5" s="1"/>
  <c r="N7421" i="5"/>
  <c r="P7421" i="5" s="1"/>
  <c r="N7422" i="5"/>
  <c r="P7422" i="5" s="1"/>
  <c r="N7423" i="5"/>
  <c r="P7423" i="5" s="1"/>
  <c r="N7424" i="5"/>
  <c r="P7424" i="5" s="1"/>
  <c r="N7425" i="5"/>
  <c r="P7425" i="5" s="1"/>
  <c r="N7426" i="5"/>
  <c r="P7426" i="5" s="1"/>
  <c r="N7427" i="5"/>
  <c r="P7427" i="5" s="1"/>
  <c r="N7428" i="5"/>
  <c r="P7428" i="5" s="1"/>
  <c r="N7429" i="5"/>
  <c r="P7429" i="5" s="1"/>
  <c r="N7430" i="5"/>
  <c r="P7430" i="5" s="1"/>
  <c r="N7431" i="5"/>
  <c r="P7431" i="5" s="1"/>
  <c r="N7432" i="5"/>
  <c r="P7432" i="5" s="1"/>
  <c r="N7433" i="5"/>
  <c r="P7433" i="5" s="1"/>
  <c r="N7434" i="5"/>
  <c r="P7434" i="5" s="1"/>
  <c r="N7435" i="5"/>
  <c r="P7435" i="5" s="1"/>
  <c r="N7436" i="5"/>
  <c r="P7436" i="5" s="1"/>
  <c r="N7437" i="5"/>
  <c r="P7437" i="5" s="1"/>
  <c r="N7438" i="5"/>
  <c r="P7438" i="5" s="1"/>
  <c r="N7439" i="5"/>
  <c r="P7439" i="5" s="1"/>
  <c r="N7440" i="5"/>
  <c r="P7440" i="5" s="1"/>
  <c r="N7441" i="5"/>
  <c r="P7441" i="5" s="1"/>
  <c r="N7442" i="5"/>
  <c r="P7442" i="5" s="1"/>
  <c r="N7443" i="5"/>
  <c r="P7443" i="5" s="1"/>
  <c r="N7444" i="5"/>
  <c r="P7444" i="5" s="1"/>
  <c r="N7445" i="5"/>
  <c r="P7445" i="5" s="1"/>
  <c r="N7446" i="5"/>
  <c r="P7446" i="5" s="1"/>
  <c r="N7447" i="5"/>
  <c r="P7447" i="5" s="1"/>
  <c r="N7448" i="5"/>
  <c r="P7448" i="5" s="1"/>
  <c r="N7449" i="5"/>
  <c r="P7449" i="5" s="1"/>
  <c r="N7450" i="5"/>
  <c r="P7450" i="5" s="1"/>
  <c r="N7451" i="5"/>
  <c r="P7451" i="5" s="1"/>
  <c r="N7452" i="5"/>
  <c r="P7452" i="5" s="1"/>
  <c r="N7453" i="5"/>
  <c r="P7453" i="5" s="1"/>
  <c r="N7454" i="5"/>
  <c r="P7454" i="5" s="1"/>
  <c r="N7455" i="5"/>
  <c r="P7455" i="5" s="1"/>
  <c r="N7456" i="5"/>
  <c r="P7456" i="5" s="1"/>
  <c r="N7457" i="5"/>
  <c r="P7457" i="5" s="1"/>
  <c r="N7458" i="5"/>
  <c r="P7458" i="5" s="1"/>
  <c r="N7459" i="5"/>
  <c r="P7459" i="5" s="1"/>
  <c r="N7460" i="5"/>
  <c r="P7460" i="5" s="1"/>
  <c r="N7461" i="5"/>
  <c r="P7461" i="5" s="1"/>
  <c r="N7462" i="5"/>
  <c r="P7462" i="5" s="1"/>
  <c r="N7463" i="5"/>
  <c r="P7463" i="5" s="1"/>
  <c r="N7464" i="5"/>
  <c r="P7464" i="5" s="1"/>
  <c r="N7465" i="5"/>
  <c r="P7465" i="5" s="1"/>
  <c r="N7466" i="5"/>
  <c r="P7466" i="5" s="1"/>
  <c r="N7467" i="5"/>
  <c r="P7467" i="5" s="1"/>
  <c r="N7468" i="5"/>
  <c r="P7468" i="5" s="1"/>
  <c r="N7469" i="5"/>
  <c r="P7469" i="5" s="1"/>
  <c r="N7470" i="5"/>
  <c r="P7470" i="5" s="1"/>
  <c r="N7471" i="5"/>
  <c r="P7471" i="5" s="1"/>
  <c r="N7472" i="5"/>
  <c r="P7472" i="5" s="1"/>
  <c r="N7473" i="5"/>
  <c r="P7473" i="5" s="1"/>
  <c r="N7474" i="5"/>
  <c r="P7474" i="5" s="1"/>
  <c r="N7475" i="5"/>
  <c r="P7475" i="5" s="1"/>
  <c r="N7476" i="5"/>
  <c r="P7476" i="5" s="1"/>
  <c r="N7477" i="5"/>
  <c r="P7477" i="5" s="1"/>
  <c r="N7478" i="5"/>
  <c r="P7478" i="5" s="1"/>
  <c r="N7479" i="5"/>
  <c r="P7479" i="5" s="1"/>
  <c r="N7480" i="5"/>
  <c r="P7480" i="5" s="1"/>
  <c r="N7481" i="5"/>
  <c r="P7481" i="5" s="1"/>
  <c r="N7482" i="5"/>
  <c r="P7482" i="5" s="1"/>
  <c r="N7483" i="5"/>
  <c r="P7483" i="5" s="1"/>
  <c r="N7484" i="5"/>
  <c r="P7484" i="5" s="1"/>
  <c r="N7485" i="5"/>
  <c r="P7485" i="5" s="1"/>
  <c r="N7486" i="5"/>
  <c r="P7486" i="5" s="1"/>
  <c r="N7487" i="5"/>
  <c r="P7487" i="5" s="1"/>
  <c r="N7488" i="5"/>
  <c r="P7488" i="5" s="1"/>
  <c r="N7489" i="5"/>
  <c r="P7489" i="5" s="1"/>
  <c r="N7490" i="5"/>
  <c r="P7490" i="5" s="1"/>
  <c r="N7491" i="5"/>
  <c r="P7491" i="5" s="1"/>
  <c r="N7492" i="5"/>
  <c r="P7492" i="5" s="1"/>
  <c r="N7493" i="5"/>
  <c r="P7493" i="5" s="1"/>
  <c r="N7494" i="5"/>
  <c r="P7494" i="5" s="1"/>
  <c r="N7495" i="5"/>
  <c r="P7495" i="5" s="1"/>
  <c r="N7496" i="5"/>
  <c r="P7496" i="5" s="1"/>
  <c r="N7497" i="5"/>
  <c r="P7497" i="5" s="1"/>
  <c r="N7498" i="5"/>
  <c r="P7498" i="5" s="1"/>
  <c r="N7499" i="5"/>
  <c r="P7499" i="5" s="1"/>
  <c r="N7500" i="5"/>
  <c r="P7500" i="5" s="1"/>
  <c r="N7501" i="5"/>
  <c r="P7501" i="5" s="1"/>
  <c r="N7502" i="5"/>
  <c r="P7502" i="5" s="1"/>
  <c r="N7503" i="5"/>
  <c r="P7503" i="5" s="1"/>
  <c r="N7504" i="5"/>
  <c r="P7504" i="5" s="1"/>
  <c r="N7505" i="5"/>
  <c r="P7505" i="5" s="1"/>
  <c r="N7506" i="5"/>
  <c r="P7506" i="5" s="1"/>
  <c r="N7507" i="5"/>
  <c r="P7507" i="5" s="1"/>
  <c r="N7508" i="5"/>
  <c r="P7508" i="5" s="1"/>
  <c r="N7509" i="5"/>
  <c r="P7509" i="5" s="1"/>
  <c r="N7510" i="5"/>
  <c r="P7510" i="5" s="1"/>
  <c r="N7511" i="5"/>
  <c r="P7511" i="5" s="1"/>
  <c r="N7512" i="5"/>
  <c r="P7512" i="5" s="1"/>
  <c r="N7513" i="5"/>
  <c r="P7513" i="5" s="1"/>
  <c r="N7514" i="5"/>
  <c r="P7514" i="5" s="1"/>
  <c r="N7515" i="5"/>
  <c r="P7515" i="5" s="1"/>
  <c r="N7516" i="5"/>
  <c r="P7516" i="5" s="1"/>
  <c r="N7517" i="5"/>
  <c r="P7517" i="5" s="1"/>
  <c r="N7518" i="5"/>
  <c r="P7518" i="5" s="1"/>
  <c r="N7519" i="5"/>
  <c r="P7519" i="5" s="1"/>
  <c r="N7520" i="5"/>
  <c r="P7520" i="5" s="1"/>
  <c r="N7521" i="5"/>
  <c r="P7521" i="5" s="1"/>
  <c r="N7522" i="5"/>
  <c r="P7522" i="5" s="1"/>
  <c r="N7523" i="5"/>
  <c r="P7523" i="5" s="1"/>
  <c r="N7524" i="5"/>
  <c r="P7524" i="5" s="1"/>
  <c r="N7525" i="5"/>
  <c r="P7525" i="5" s="1"/>
  <c r="N7526" i="5"/>
  <c r="P7526" i="5" s="1"/>
  <c r="N7527" i="5"/>
  <c r="P7527" i="5" s="1"/>
  <c r="N7528" i="5"/>
  <c r="P7528" i="5" s="1"/>
  <c r="N7529" i="5"/>
  <c r="P7529" i="5" s="1"/>
  <c r="N7530" i="5"/>
  <c r="P7530" i="5" s="1"/>
  <c r="N7531" i="5"/>
  <c r="P7531" i="5" s="1"/>
  <c r="N7532" i="5"/>
  <c r="P7532" i="5" s="1"/>
  <c r="N7533" i="5"/>
  <c r="P7533" i="5" s="1"/>
  <c r="N7534" i="5"/>
  <c r="P7534" i="5" s="1"/>
  <c r="N7535" i="5"/>
  <c r="P7535" i="5" s="1"/>
  <c r="N7536" i="5"/>
  <c r="P7536" i="5" s="1"/>
  <c r="N7537" i="5"/>
  <c r="P7537" i="5" s="1"/>
  <c r="N7538" i="5"/>
  <c r="P7538" i="5" s="1"/>
  <c r="N7539" i="5"/>
  <c r="P7539" i="5" s="1"/>
  <c r="N7540" i="5"/>
  <c r="P7540" i="5" s="1"/>
  <c r="N7541" i="5"/>
  <c r="P7541" i="5" s="1"/>
  <c r="N7542" i="5"/>
  <c r="P7542" i="5" s="1"/>
  <c r="N7543" i="5"/>
  <c r="P7543" i="5" s="1"/>
  <c r="N7544" i="5"/>
  <c r="P7544" i="5" s="1"/>
  <c r="N7545" i="5"/>
  <c r="P7545" i="5" s="1"/>
  <c r="N7546" i="5"/>
  <c r="P7546" i="5" s="1"/>
  <c r="N7547" i="5"/>
  <c r="P7547" i="5" s="1"/>
  <c r="N7548" i="5"/>
  <c r="P7548" i="5" s="1"/>
  <c r="N7549" i="5"/>
  <c r="P7549" i="5" s="1"/>
  <c r="N7550" i="5"/>
  <c r="P7550" i="5" s="1"/>
  <c r="N7551" i="5"/>
  <c r="P7551" i="5" s="1"/>
  <c r="N7552" i="5"/>
  <c r="P7552" i="5" s="1"/>
  <c r="N7553" i="5"/>
  <c r="P7553" i="5" s="1"/>
  <c r="N7554" i="5"/>
  <c r="P7554" i="5" s="1"/>
  <c r="N7555" i="5"/>
  <c r="P7555" i="5" s="1"/>
  <c r="N7556" i="5"/>
  <c r="P7556" i="5" s="1"/>
  <c r="N7557" i="5"/>
  <c r="P7557" i="5" s="1"/>
  <c r="N7558" i="5"/>
  <c r="P7558" i="5" s="1"/>
  <c r="N7559" i="5"/>
  <c r="P7559" i="5" s="1"/>
  <c r="N7560" i="5"/>
  <c r="P7560" i="5" s="1"/>
  <c r="N7561" i="5"/>
  <c r="P7561" i="5" s="1"/>
  <c r="N7562" i="5"/>
  <c r="P7562" i="5" s="1"/>
  <c r="N7563" i="5"/>
  <c r="P7563" i="5" s="1"/>
  <c r="N7564" i="5"/>
  <c r="P7564" i="5" s="1"/>
  <c r="N7565" i="5"/>
  <c r="P7565" i="5" s="1"/>
  <c r="N7566" i="5"/>
  <c r="P7566" i="5" s="1"/>
  <c r="N7567" i="5"/>
  <c r="P7567" i="5" s="1"/>
  <c r="N7568" i="5"/>
  <c r="P7568" i="5" s="1"/>
  <c r="N7569" i="5"/>
  <c r="P7569" i="5" s="1"/>
  <c r="N7570" i="5"/>
  <c r="P7570" i="5" s="1"/>
  <c r="N7571" i="5"/>
  <c r="P7571" i="5" s="1"/>
  <c r="N7572" i="5"/>
  <c r="P7572" i="5" s="1"/>
  <c r="N7573" i="5"/>
  <c r="P7573" i="5" s="1"/>
  <c r="N7574" i="5"/>
  <c r="P7574" i="5" s="1"/>
  <c r="N7575" i="5"/>
  <c r="P7575" i="5" s="1"/>
  <c r="N7576" i="5"/>
  <c r="P7576" i="5" s="1"/>
  <c r="N7577" i="5"/>
  <c r="P7577" i="5" s="1"/>
  <c r="N7578" i="5"/>
  <c r="P7578" i="5" s="1"/>
  <c r="N7579" i="5"/>
  <c r="P7579" i="5" s="1"/>
  <c r="N7580" i="5"/>
  <c r="P7580" i="5" s="1"/>
  <c r="N7581" i="5"/>
  <c r="P7581" i="5" s="1"/>
  <c r="N7582" i="5"/>
  <c r="P7582" i="5" s="1"/>
  <c r="N7583" i="5"/>
  <c r="P7583" i="5" s="1"/>
  <c r="N7584" i="5"/>
  <c r="P7584" i="5" s="1"/>
  <c r="N7585" i="5"/>
  <c r="P7585" i="5" s="1"/>
  <c r="N7586" i="5"/>
  <c r="P7586" i="5" s="1"/>
  <c r="N7587" i="5"/>
  <c r="P7587" i="5" s="1"/>
  <c r="N7588" i="5"/>
  <c r="P7588" i="5" s="1"/>
  <c r="N7589" i="5"/>
  <c r="P7589" i="5" s="1"/>
  <c r="N7590" i="5"/>
  <c r="P7590" i="5" s="1"/>
  <c r="N7591" i="5"/>
  <c r="P7591" i="5" s="1"/>
  <c r="N7592" i="5"/>
  <c r="P7592" i="5" s="1"/>
  <c r="N7593" i="5"/>
  <c r="P7593" i="5" s="1"/>
  <c r="N7594" i="5"/>
  <c r="P7594" i="5" s="1"/>
  <c r="N7595" i="5"/>
  <c r="P7595" i="5" s="1"/>
  <c r="N7596" i="5"/>
  <c r="P7596" i="5" s="1"/>
  <c r="N7597" i="5"/>
  <c r="P7597" i="5" s="1"/>
  <c r="N7598" i="5"/>
  <c r="P7598" i="5" s="1"/>
  <c r="N7599" i="5"/>
  <c r="P7599" i="5" s="1"/>
  <c r="N7600" i="5"/>
  <c r="P7600" i="5" s="1"/>
  <c r="N7601" i="5"/>
  <c r="P7601" i="5" s="1"/>
  <c r="N7602" i="5"/>
  <c r="P7602" i="5" s="1"/>
  <c r="N7603" i="5"/>
  <c r="P7603" i="5" s="1"/>
  <c r="N7604" i="5"/>
  <c r="P7604" i="5" s="1"/>
  <c r="N7605" i="5"/>
  <c r="P7605" i="5" s="1"/>
  <c r="N7606" i="5"/>
  <c r="P7606" i="5" s="1"/>
  <c r="N7607" i="5"/>
  <c r="P7607" i="5" s="1"/>
  <c r="N7608" i="5"/>
  <c r="P7608" i="5" s="1"/>
  <c r="N7609" i="5"/>
  <c r="P7609" i="5" s="1"/>
  <c r="N7610" i="5"/>
  <c r="P7610" i="5" s="1"/>
  <c r="N7611" i="5"/>
  <c r="P7611" i="5" s="1"/>
  <c r="N7612" i="5"/>
  <c r="P7612" i="5" s="1"/>
  <c r="N7613" i="5"/>
  <c r="P7613" i="5" s="1"/>
  <c r="N7614" i="5"/>
  <c r="P7614" i="5" s="1"/>
  <c r="N7615" i="5"/>
  <c r="P7615" i="5" s="1"/>
  <c r="N7616" i="5"/>
  <c r="P7616" i="5" s="1"/>
  <c r="N7617" i="5"/>
  <c r="P7617" i="5" s="1"/>
  <c r="N7618" i="5"/>
  <c r="P7618" i="5" s="1"/>
  <c r="N7619" i="5"/>
  <c r="P7619" i="5" s="1"/>
  <c r="N7620" i="5"/>
  <c r="P7620" i="5" s="1"/>
  <c r="N7621" i="5"/>
  <c r="P7621" i="5" s="1"/>
  <c r="N7622" i="5"/>
  <c r="P7622" i="5" s="1"/>
  <c r="N7623" i="5"/>
  <c r="P7623" i="5" s="1"/>
  <c r="N7624" i="5"/>
  <c r="P7624" i="5" s="1"/>
  <c r="N7625" i="5"/>
  <c r="P7625" i="5" s="1"/>
  <c r="N7626" i="5"/>
  <c r="P7626" i="5" s="1"/>
  <c r="N7627" i="5"/>
  <c r="P7627" i="5" s="1"/>
  <c r="N7628" i="5"/>
  <c r="P7628" i="5" s="1"/>
  <c r="N7629" i="5"/>
  <c r="P7629" i="5" s="1"/>
  <c r="N7630" i="5"/>
  <c r="P7630" i="5" s="1"/>
  <c r="N7631" i="5"/>
  <c r="P7631" i="5" s="1"/>
  <c r="N7632" i="5"/>
  <c r="P7632" i="5" s="1"/>
  <c r="N7633" i="5"/>
  <c r="P7633" i="5" s="1"/>
  <c r="N7634" i="5"/>
  <c r="P7634" i="5" s="1"/>
  <c r="N7635" i="5"/>
  <c r="P7635" i="5" s="1"/>
  <c r="N7636" i="5"/>
  <c r="P7636" i="5" s="1"/>
  <c r="N7637" i="5"/>
  <c r="P7637" i="5" s="1"/>
  <c r="N7638" i="5"/>
  <c r="P7638" i="5" s="1"/>
  <c r="N7639" i="5"/>
  <c r="P7639" i="5" s="1"/>
  <c r="N7640" i="5"/>
  <c r="P7640" i="5" s="1"/>
  <c r="N7641" i="5"/>
  <c r="P7641" i="5" s="1"/>
  <c r="N7642" i="5"/>
  <c r="P7642" i="5" s="1"/>
  <c r="N7643" i="5"/>
  <c r="P7643" i="5" s="1"/>
  <c r="N7644" i="5"/>
  <c r="P7644" i="5" s="1"/>
  <c r="N7645" i="5"/>
  <c r="P7645" i="5" s="1"/>
  <c r="N7646" i="5"/>
  <c r="P7646" i="5" s="1"/>
  <c r="N7647" i="5"/>
  <c r="P7647" i="5" s="1"/>
  <c r="N7648" i="5"/>
  <c r="P7648" i="5" s="1"/>
  <c r="N7649" i="5"/>
  <c r="P7649" i="5" s="1"/>
  <c r="N7650" i="5"/>
  <c r="P7650" i="5" s="1"/>
  <c r="N7651" i="5"/>
  <c r="P7651" i="5" s="1"/>
  <c r="N7652" i="5"/>
  <c r="P7652" i="5" s="1"/>
  <c r="N7653" i="5"/>
  <c r="P7653" i="5" s="1"/>
  <c r="N7654" i="5"/>
  <c r="P7654" i="5" s="1"/>
  <c r="N7655" i="5"/>
  <c r="P7655" i="5" s="1"/>
  <c r="N7656" i="5"/>
  <c r="P7656" i="5" s="1"/>
  <c r="N7657" i="5"/>
  <c r="P7657" i="5" s="1"/>
  <c r="N7658" i="5"/>
  <c r="P7658" i="5" s="1"/>
  <c r="N7659" i="5"/>
  <c r="P7659" i="5" s="1"/>
  <c r="N7660" i="5"/>
  <c r="P7660" i="5" s="1"/>
  <c r="N7661" i="5"/>
  <c r="P7661" i="5" s="1"/>
  <c r="N7662" i="5"/>
  <c r="P7662" i="5" s="1"/>
  <c r="N7663" i="5"/>
  <c r="P7663" i="5" s="1"/>
  <c r="N7664" i="5"/>
  <c r="P7664" i="5" s="1"/>
  <c r="N7665" i="5"/>
  <c r="P7665" i="5" s="1"/>
  <c r="N7666" i="5"/>
  <c r="P7666" i="5" s="1"/>
  <c r="N7667" i="5"/>
  <c r="P7667" i="5" s="1"/>
  <c r="N7668" i="5"/>
  <c r="P7668" i="5" s="1"/>
  <c r="N7669" i="5"/>
  <c r="P7669" i="5" s="1"/>
  <c r="N7670" i="5"/>
  <c r="P7670" i="5" s="1"/>
  <c r="N7671" i="5"/>
  <c r="P7671" i="5" s="1"/>
  <c r="N7672" i="5"/>
  <c r="P7672" i="5" s="1"/>
  <c r="N7673" i="5"/>
  <c r="P7673" i="5" s="1"/>
  <c r="N7674" i="5"/>
  <c r="P7674" i="5" s="1"/>
  <c r="N7675" i="5"/>
  <c r="P7675" i="5" s="1"/>
  <c r="N7676" i="5"/>
  <c r="P7676" i="5" s="1"/>
  <c r="N7677" i="5"/>
  <c r="P7677" i="5" s="1"/>
  <c r="N7678" i="5"/>
  <c r="P7678" i="5" s="1"/>
  <c r="N7679" i="5"/>
  <c r="P7679" i="5" s="1"/>
  <c r="N7680" i="5"/>
  <c r="P7680" i="5" s="1"/>
  <c r="N7681" i="5"/>
  <c r="P7681" i="5" s="1"/>
  <c r="N7682" i="5"/>
  <c r="P7682" i="5" s="1"/>
  <c r="N7683" i="5"/>
  <c r="P7683" i="5" s="1"/>
  <c r="N7684" i="5"/>
  <c r="P7684" i="5" s="1"/>
  <c r="N7685" i="5"/>
  <c r="P7685" i="5" s="1"/>
  <c r="N7686" i="5"/>
  <c r="P7686" i="5" s="1"/>
  <c r="N7687" i="5"/>
  <c r="P7687" i="5" s="1"/>
  <c r="N7688" i="5"/>
  <c r="P7688" i="5" s="1"/>
  <c r="N7689" i="5"/>
  <c r="P7689" i="5" s="1"/>
  <c r="N7690" i="5"/>
  <c r="P7690" i="5" s="1"/>
  <c r="N7691" i="5"/>
  <c r="P7691" i="5" s="1"/>
  <c r="N7692" i="5"/>
  <c r="P7692" i="5" s="1"/>
  <c r="N7693" i="5"/>
  <c r="P7693" i="5" s="1"/>
  <c r="N7694" i="5"/>
  <c r="P7694" i="5" s="1"/>
  <c r="N7695" i="5"/>
  <c r="P7695" i="5" s="1"/>
  <c r="N7696" i="5"/>
  <c r="P7696" i="5" s="1"/>
  <c r="N7697" i="5"/>
  <c r="P7697" i="5" s="1"/>
  <c r="N7698" i="5"/>
  <c r="P7698" i="5" s="1"/>
  <c r="N7699" i="5"/>
  <c r="P7699" i="5" s="1"/>
  <c r="N7700" i="5"/>
  <c r="P7700" i="5" s="1"/>
  <c r="N7701" i="5"/>
  <c r="P7701" i="5" s="1"/>
  <c r="N7702" i="5"/>
  <c r="P7702" i="5" s="1"/>
  <c r="N7703" i="5"/>
  <c r="P7703" i="5" s="1"/>
  <c r="N7704" i="5"/>
  <c r="P7704" i="5" s="1"/>
  <c r="N7705" i="5"/>
  <c r="P7705" i="5" s="1"/>
  <c r="N7706" i="5"/>
  <c r="P7706" i="5" s="1"/>
  <c r="N7707" i="5"/>
  <c r="P7707" i="5" s="1"/>
  <c r="N7708" i="5"/>
  <c r="P7708" i="5" s="1"/>
  <c r="N7709" i="5"/>
  <c r="P7709" i="5" s="1"/>
  <c r="N7710" i="5"/>
  <c r="P7710" i="5" s="1"/>
  <c r="N7711" i="5"/>
  <c r="P7711" i="5" s="1"/>
  <c r="N7712" i="5"/>
  <c r="P7712" i="5" s="1"/>
  <c r="N7713" i="5"/>
  <c r="P7713" i="5" s="1"/>
  <c r="N7714" i="5"/>
  <c r="P7714" i="5" s="1"/>
  <c r="N7715" i="5"/>
  <c r="P7715" i="5" s="1"/>
  <c r="N7716" i="5"/>
  <c r="P7716" i="5" s="1"/>
  <c r="N7717" i="5"/>
  <c r="P7717" i="5" s="1"/>
  <c r="N7718" i="5"/>
  <c r="P7718" i="5" s="1"/>
  <c r="N7719" i="5"/>
  <c r="P7719" i="5" s="1"/>
  <c r="N7720" i="5"/>
  <c r="P7720" i="5" s="1"/>
  <c r="N7721" i="5"/>
  <c r="P7721" i="5" s="1"/>
  <c r="N7722" i="5"/>
  <c r="P7722" i="5" s="1"/>
  <c r="N7723" i="5"/>
  <c r="P7723" i="5" s="1"/>
  <c r="N7724" i="5"/>
  <c r="P7724" i="5" s="1"/>
  <c r="N7725" i="5"/>
  <c r="P7725" i="5" s="1"/>
  <c r="N7726" i="5"/>
  <c r="P7726" i="5" s="1"/>
  <c r="N7727" i="5"/>
  <c r="P7727" i="5" s="1"/>
  <c r="N7728" i="5"/>
  <c r="P7728" i="5" s="1"/>
  <c r="N7729" i="5"/>
  <c r="P7729" i="5" s="1"/>
  <c r="N7730" i="5"/>
  <c r="P7730" i="5" s="1"/>
  <c r="N7731" i="5"/>
  <c r="P7731" i="5" s="1"/>
  <c r="N7732" i="5"/>
  <c r="P7732" i="5" s="1"/>
  <c r="N7733" i="5"/>
  <c r="P7733" i="5" s="1"/>
  <c r="N7734" i="5"/>
  <c r="P7734" i="5" s="1"/>
  <c r="N7735" i="5"/>
  <c r="P7735" i="5" s="1"/>
  <c r="N7736" i="5"/>
  <c r="P7736" i="5" s="1"/>
  <c r="N7737" i="5"/>
  <c r="P7737" i="5" s="1"/>
  <c r="N7738" i="5"/>
  <c r="P7738" i="5" s="1"/>
  <c r="N7739" i="5"/>
  <c r="P7739" i="5" s="1"/>
  <c r="N7740" i="5"/>
  <c r="P7740" i="5" s="1"/>
  <c r="N7741" i="5"/>
  <c r="P7741" i="5" s="1"/>
  <c r="N7742" i="5"/>
  <c r="P7742" i="5" s="1"/>
  <c r="N7743" i="5"/>
  <c r="P7743" i="5" s="1"/>
  <c r="N7744" i="5"/>
  <c r="P7744" i="5" s="1"/>
  <c r="N7745" i="5"/>
  <c r="P7745" i="5" s="1"/>
  <c r="N7746" i="5"/>
  <c r="P7746" i="5" s="1"/>
  <c r="N7747" i="5"/>
  <c r="P7747" i="5" s="1"/>
  <c r="N7748" i="5"/>
  <c r="P7748" i="5" s="1"/>
  <c r="N7749" i="5"/>
  <c r="P7749" i="5" s="1"/>
  <c r="N7750" i="5"/>
  <c r="P7750" i="5" s="1"/>
  <c r="N7751" i="5"/>
  <c r="P7751" i="5" s="1"/>
  <c r="N7752" i="5"/>
  <c r="P7752" i="5" s="1"/>
  <c r="N7753" i="5"/>
  <c r="P7753" i="5" s="1"/>
  <c r="N7754" i="5"/>
  <c r="P7754" i="5" s="1"/>
  <c r="N7755" i="5"/>
  <c r="P7755" i="5" s="1"/>
  <c r="N7756" i="5"/>
  <c r="P7756" i="5" s="1"/>
  <c r="N7757" i="5"/>
  <c r="P7757" i="5" s="1"/>
  <c r="N7758" i="5"/>
  <c r="P7758" i="5" s="1"/>
  <c r="N7759" i="5"/>
  <c r="P7759" i="5" s="1"/>
  <c r="N7760" i="5"/>
  <c r="P7760" i="5" s="1"/>
  <c r="N7761" i="5"/>
  <c r="P7761" i="5" s="1"/>
  <c r="N7762" i="5"/>
  <c r="P7762" i="5" s="1"/>
  <c r="N7763" i="5"/>
  <c r="P7763" i="5" s="1"/>
  <c r="N7764" i="5"/>
  <c r="P7764" i="5" s="1"/>
  <c r="N7765" i="5"/>
  <c r="P7765" i="5" s="1"/>
  <c r="N7766" i="5"/>
  <c r="P7766" i="5" s="1"/>
  <c r="N7767" i="5"/>
  <c r="P7767" i="5" s="1"/>
  <c r="N7768" i="5"/>
  <c r="P7768" i="5" s="1"/>
  <c r="N7769" i="5"/>
  <c r="P7769" i="5" s="1"/>
  <c r="N7770" i="5"/>
  <c r="P7770" i="5" s="1"/>
  <c r="N7771" i="5"/>
  <c r="P7771" i="5" s="1"/>
  <c r="N7772" i="5"/>
  <c r="P7772" i="5" s="1"/>
  <c r="N7773" i="5"/>
  <c r="P7773" i="5" s="1"/>
  <c r="N7774" i="5"/>
  <c r="P7774" i="5" s="1"/>
  <c r="N7775" i="5"/>
  <c r="P7775" i="5" s="1"/>
  <c r="N7776" i="5"/>
  <c r="P7776" i="5" s="1"/>
  <c r="N7777" i="5"/>
  <c r="P7777" i="5" s="1"/>
  <c r="N7778" i="5"/>
  <c r="P7778" i="5" s="1"/>
  <c r="N7779" i="5"/>
  <c r="P7779" i="5" s="1"/>
  <c r="N7780" i="5"/>
  <c r="P7780" i="5" s="1"/>
  <c r="N7781" i="5"/>
  <c r="P7781" i="5" s="1"/>
  <c r="N7782" i="5"/>
  <c r="P7782" i="5" s="1"/>
  <c r="N7783" i="5"/>
  <c r="P7783" i="5" s="1"/>
  <c r="N7784" i="5"/>
  <c r="P7784" i="5" s="1"/>
  <c r="N7785" i="5"/>
  <c r="P7785" i="5" s="1"/>
  <c r="N7786" i="5"/>
  <c r="P7786" i="5" s="1"/>
  <c r="N7787" i="5"/>
  <c r="P7787" i="5" s="1"/>
  <c r="N7788" i="5"/>
  <c r="P7788" i="5" s="1"/>
  <c r="N7789" i="5"/>
  <c r="P7789" i="5" s="1"/>
  <c r="N7790" i="5"/>
  <c r="P7790" i="5" s="1"/>
  <c r="N7791" i="5"/>
  <c r="P7791" i="5" s="1"/>
  <c r="N7792" i="5"/>
  <c r="P7792" i="5" s="1"/>
  <c r="N7793" i="5"/>
  <c r="P7793" i="5" s="1"/>
  <c r="N7794" i="5"/>
  <c r="P7794" i="5" s="1"/>
  <c r="N7795" i="5"/>
  <c r="P7795" i="5" s="1"/>
  <c r="N7796" i="5"/>
  <c r="P7796" i="5" s="1"/>
  <c r="N7797" i="5"/>
  <c r="P7797" i="5" s="1"/>
  <c r="N7798" i="5"/>
  <c r="P7798" i="5" s="1"/>
  <c r="N7799" i="5"/>
  <c r="P7799" i="5" s="1"/>
  <c r="N7800" i="5"/>
  <c r="P7800" i="5" s="1"/>
  <c r="N7801" i="5"/>
  <c r="P7801" i="5" s="1"/>
  <c r="N7802" i="5"/>
  <c r="P7802" i="5" s="1"/>
  <c r="N7803" i="5"/>
  <c r="P7803" i="5" s="1"/>
  <c r="N7804" i="5"/>
  <c r="P7804" i="5" s="1"/>
  <c r="N7805" i="5"/>
  <c r="P7805" i="5" s="1"/>
  <c r="N7806" i="5"/>
  <c r="P7806" i="5" s="1"/>
  <c r="N7807" i="5"/>
  <c r="P7807" i="5" s="1"/>
  <c r="N7808" i="5"/>
  <c r="P7808" i="5" s="1"/>
  <c r="N7809" i="5"/>
  <c r="P7809" i="5" s="1"/>
  <c r="N7810" i="5"/>
  <c r="P7810" i="5" s="1"/>
  <c r="N7811" i="5"/>
  <c r="P7811" i="5" s="1"/>
  <c r="N7812" i="5"/>
  <c r="P7812" i="5" s="1"/>
  <c r="N7813" i="5"/>
  <c r="P7813" i="5" s="1"/>
  <c r="N7814" i="5"/>
  <c r="P7814" i="5" s="1"/>
  <c r="N7815" i="5"/>
  <c r="P7815" i="5" s="1"/>
  <c r="N7816" i="5"/>
  <c r="P7816" i="5" s="1"/>
  <c r="N7817" i="5"/>
  <c r="P7817" i="5" s="1"/>
  <c r="N7818" i="5"/>
  <c r="P7818" i="5" s="1"/>
  <c r="N7819" i="5"/>
  <c r="P7819" i="5" s="1"/>
  <c r="N7820" i="5"/>
  <c r="P7820" i="5" s="1"/>
  <c r="N7821" i="5"/>
  <c r="P7821" i="5" s="1"/>
  <c r="N7822" i="5"/>
  <c r="P7822" i="5" s="1"/>
  <c r="N7823" i="5"/>
  <c r="P7823" i="5" s="1"/>
  <c r="N7824" i="5"/>
  <c r="P7824" i="5" s="1"/>
  <c r="N7825" i="5"/>
  <c r="P7825" i="5" s="1"/>
  <c r="N7826" i="5"/>
  <c r="P7826" i="5" s="1"/>
  <c r="N7827" i="5"/>
  <c r="P7827" i="5" s="1"/>
  <c r="N7828" i="5"/>
  <c r="P7828" i="5" s="1"/>
  <c r="N7829" i="5"/>
  <c r="P7829" i="5" s="1"/>
  <c r="N7830" i="5"/>
  <c r="P7830" i="5" s="1"/>
  <c r="N7831" i="5"/>
  <c r="P7831" i="5" s="1"/>
  <c r="N7832" i="5"/>
  <c r="P7832" i="5" s="1"/>
  <c r="N7833" i="5"/>
  <c r="P7833" i="5" s="1"/>
  <c r="N7834" i="5"/>
  <c r="P7834" i="5" s="1"/>
  <c r="N7835" i="5"/>
  <c r="P7835" i="5" s="1"/>
  <c r="N7836" i="5"/>
  <c r="P7836" i="5" s="1"/>
  <c r="N7837" i="5"/>
  <c r="P7837" i="5" s="1"/>
  <c r="N7838" i="5"/>
  <c r="P7838" i="5" s="1"/>
  <c r="N7839" i="5"/>
  <c r="P7839" i="5" s="1"/>
  <c r="N7840" i="5"/>
  <c r="P7840" i="5" s="1"/>
  <c r="N7841" i="5"/>
  <c r="P7841" i="5" s="1"/>
  <c r="N7842" i="5"/>
  <c r="P7842" i="5" s="1"/>
  <c r="N7843" i="5"/>
  <c r="P7843" i="5" s="1"/>
  <c r="N7844" i="5"/>
  <c r="P7844" i="5" s="1"/>
  <c r="N7845" i="5"/>
  <c r="P7845" i="5" s="1"/>
  <c r="N7846" i="5"/>
  <c r="P7846" i="5" s="1"/>
  <c r="N7847" i="5"/>
  <c r="P7847" i="5" s="1"/>
  <c r="N7848" i="5"/>
  <c r="P7848" i="5" s="1"/>
  <c r="N7849" i="5"/>
  <c r="P7849" i="5" s="1"/>
  <c r="N7850" i="5"/>
  <c r="P7850" i="5" s="1"/>
  <c r="N7851" i="5"/>
  <c r="P7851" i="5" s="1"/>
  <c r="N7852" i="5"/>
  <c r="P7852" i="5" s="1"/>
  <c r="N7853" i="5"/>
  <c r="P7853" i="5" s="1"/>
  <c r="N7854" i="5"/>
  <c r="P7854" i="5" s="1"/>
  <c r="N7855" i="5"/>
  <c r="P7855" i="5" s="1"/>
  <c r="N7856" i="5"/>
  <c r="P7856" i="5" s="1"/>
  <c r="N7857" i="5"/>
  <c r="P7857" i="5" s="1"/>
  <c r="N7858" i="5"/>
  <c r="P7858" i="5" s="1"/>
  <c r="N7859" i="5"/>
  <c r="P7859" i="5" s="1"/>
  <c r="N7860" i="5"/>
  <c r="P7860" i="5" s="1"/>
  <c r="N7861" i="5"/>
  <c r="P7861" i="5" s="1"/>
  <c r="N7862" i="5"/>
  <c r="P7862" i="5" s="1"/>
  <c r="N7863" i="5"/>
  <c r="P7863" i="5" s="1"/>
  <c r="N7864" i="5"/>
  <c r="P7864" i="5" s="1"/>
  <c r="N7865" i="5"/>
  <c r="P7865" i="5" s="1"/>
  <c r="N7866" i="5"/>
  <c r="P7866" i="5" s="1"/>
  <c r="N7867" i="5"/>
  <c r="P7867" i="5" s="1"/>
  <c r="N7868" i="5"/>
  <c r="P7868" i="5" s="1"/>
  <c r="N7869" i="5"/>
  <c r="P7869" i="5" s="1"/>
  <c r="N7870" i="5"/>
  <c r="P7870" i="5" s="1"/>
  <c r="N7871" i="5"/>
  <c r="P7871" i="5" s="1"/>
  <c r="N7872" i="5"/>
  <c r="P7872" i="5" s="1"/>
  <c r="N7873" i="5"/>
  <c r="P7873" i="5" s="1"/>
  <c r="N7874" i="5"/>
  <c r="P7874" i="5" s="1"/>
  <c r="N7875" i="5"/>
  <c r="P7875" i="5" s="1"/>
  <c r="N7876" i="5"/>
  <c r="P7876" i="5" s="1"/>
  <c r="N7877" i="5"/>
  <c r="P7877" i="5" s="1"/>
  <c r="N7878" i="5"/>
  <c r="P7878" i="5" s="1"/>
  <c r="N7879" i="5"/>
  <c r="P7879" i="5" s="1"/>
  <c r="N7880" i="5"/>
  <c r="P7880" i="5" s="1"/>
  <c r="N7881" i="5"/>
  <c r="P7881" i="5" s="1"/>
  <c r="N7882" i="5"/>
  <c r="P7882" i="5" s="1"/>
  <c r="N7883" i="5"/>
  <c r="P7883" i="5" s="1"/>
  <c r="N7884" i="5"/>
  <c r="P7884" i="5" s="1"/>
  <c r="N7885" i="5"/>
  <c r="P7885" i="5" s="1"/>
  <c r="N7886" i="5"/>
  <c r="P7886" i="5" s="1"/>
  <c r="N7887" i="5"/>
  <c r="P7887" i="5" s="1"/>
  <c r="N7888" i="5"/>
  <c r="P7888" i="5" s="1"/>
  <c r="N7889" i="5"/>
  <c r="P7889" i="5" s="1"/>
  <c r="N7890" i="5"/>
  <c r="P7890" i="5" s="1"/>
  <c r="N7891" i="5"/>
  <c r="P7891" i="5" s="1"/>
  <c r="N7892" i="5"/>
  <c r="P7892" i="5" s="1"/>
  <c r="N7893" i="5"/>
  <c r="P7893" i="5" s="1"/>
  <c r="N7894" i="5"/>
  <c r="P7894" i="5" s="1"/>
  <c r="N7895" i="5"/>
  <c r="P7895" i="5" s="1"/>
  <c r="N7896" i="5"/>
  <c r="P7896" i="5" s="1"/>
  <c r="N7897" i="5"/>
  <c r="P7897" i="5" s="1"/>
  <c r="N7898" i="5"/>
  <c r="P7898" i="5" s="1"/>
  <c r="N7899" i="5"/>
  <c r="P7899" i="5" s="1"/>
  <c r="N7900" i="5"/>
  <c r="P7900" i="5" s="1"/>
  <c r="N7901" i="5"/>
  <c r="P7901" i="5" s="1"/>
  <c r="N7902" i="5"/>
  <c r="P7902" i="5" s="1"/>
  <c r="N7903" i="5"/>
  <c r="P7903" i="5" s="1"/>
  <c r="N7904" i="5"/>
  <c r="P7904" i="5" s="1"/>
  <c r="N7905" i="5"/>
  <c r="P7905" i="5" s="1"/>
  <c r="N7906" i="5"/>
  <c r="P7906" i="5" s="1"/>
  <c r="N7907" i="5"/>
  <c r="P7907" i="5" s="1"/>
  <c r="N7908" i="5"/>
  <c r="P7908" i="5" s="1"/>
  <c r="N7909" i="5"/>
  <c r="P7909" i="5" s="1"/>
  <c r="N7910" i="5"/>
  <c r="P7910" i="5" s="1"/>
  <c r="N7911" i="5"/>
  <c r="P7911" i="5" s="1"/>
  <c r="N7912" i="5"/>
  <c r="P7912" i="5" s="1"/>
  <c r="N7913" i="5"/>
  <c r="P7913" i="5" s="1"/>
  <c r="N7914" i="5"/>
  <c r="P7914" i="5" s="1"/>
  <c r="N7915" i="5"/>
  <c r="P7915" i="5" s="1"/>
  <c r="N7916" i="5"/>
  <c r="P7916" i="5" s="1"/>
  <c r="N7917" i="5"/>
  <c r="P7917" i="5" s="1"/>
  <c r="N7918" i="5"/>
  <c r="P7918" i="5" s="1"/>
  <c r="N7919" i="5"/>
  <c r="P7919" i="5" s="1"/>
  <c r="N7920" i="5"/>
  <c r="P7920" i="5" s="1"/>
  <c r="N7921" i="5"/>
  <c r="P7921" i="5" s="1"/>
  <c r="N7922" i="5"/>
  <c r="P7922" i="5" s="1"/>
  <c r="N7923" i="5"/>
  <c r="P7923" i="5" s="1"/>
  <c r="N7924" i="5"/>
  <c r="P7924" i="5" s="1"/>
  <c r="N7925" i="5"/>
  <c r="P7925" i="5" s="1"/>
  <c r="N7926" i="5"/>
  <c r="P7926" i="5" s="1"/>
  <c r="N7927" i="5"/>
  <c r="P7927" i="5" s="1"/>
  <c r="N7928" i="5"/>
  <c r="P7928" i="5" s="1"/>
  <c r="N7929" i="5"/>
  <c r="P7929" i="5" s="1"/>
  <c r="N7930" i="5"/>
  <c r="P7930" i="5" s="1"/>
  <c r="N7931" i="5"/>
  <c r="P7931" i="5" s="1"/>
  <c r="N7932" i="5"/>
  <c r="P7932" i="5" s="1"/>
  <c r="N7933" i="5"/>
  <c r="P7933" i="5" s="1"/>
  <c r="N7934" i="5"/>
  <c r="P7934" i="5" s="1"/>
  <c r="N7935" i="5"/>
  <c r="P7935" i="5" s="1"/>
  <c r="N7936" i="5"/>
  <c r="P7936" i="5" s="1"/>
  <c r="N7937" i="5"/>
  <c r="P7937" i="5" s="1"/>
  <c r="N7938" i="5"/>
  <c r="P7938" i="5" s="1"/>
  <c r="N7939" i="5"/>
  <c r="P7939" i="5" s="1"/>
  <c r="N7940" i="5"/>
  <c r="P7940" i="5" s="1"/>
  <c r="N7941" i="5"/>
  <c r="P7941" i="5" s="1"/>
  <c r="N7942" i="5"/>
  <c r="P7942" i="5" s="1"/>
  <c r="N7943" i="5"/>
  <c r="P7943" i="5" s="1"/>
  <c r="N7944" i="5"/>
  <c r="P7944" i="5" s="1"/>
  <c r="N7945" i="5"/>
  <c r="P7945" i="5" s="1"/>
  <c r="N7946" i="5"/>
  <c r="P7946" i="5" s="1"/>
  <c r="N7947" i="5"/>
  <c r="P7947" i="5" s="1"/>
  <c r="N7948" i="5"/>
  <c r="P7948" i="5" s="1"/>
  <c r="N7949" i="5"/>
  <c r="P7949" i="5" s="1"/>
  <c r="N7950" i="5"/>
  <c r="P7950" i="5" s="1"/>
  <c r="N7951" i="5"/>
  <c r="P7951" i="5" s="1"/>
  <c r="N7952" i="5"/>
  <c r="P7952" i="5" s="1"/>
  <c r="N7953" i="5"/>
  <c r="P7953" i="5" s="1"/>
  <c r="N7954" i="5"/>
  <c r="P7954" i="5" s="1"/>
  <c r="N7955" i="5"/>
  <c r="P7955" i="5" s="1"/>
  <c r="N7956" i="5"/>
  <c r="P7956" i="5" s="1"/>
  <c r="N7957" i="5"/>
  <c r="P7957" i="5" s="1"/>
  <c r="N7958" i="5"/>
  <c r="P7958" i="5" s="1"/>
  <c r="N7959" i="5"/>
  <c r="P7959" i="5" s="1"/>
  <c r="N7960" i="5"/>
  <c r="P7960" i="5" s="1"/>
  <c r="N7961" i="5"/>
  <c r="P7961" i="5" s="1"/>
  <c r="N7962" i="5"/>
  <c r="P7962" i="5" s="1"/>
  <c r="N7963" i="5"/>
  <c r="P7963" i="5" s="1"/>
  <c r="N7964" i="5"/>
  <c r="P7964" i="5" s="1"/>
  <c r="N7965" i="5"/>
  <c r="P7965" i="5" s="1"/>
  <c r="N7966" i="5"/>
  <c r="P7966" i="5" s="1"/>
  <c r="N7967" i="5"/>
  <c r="P7967" i="5" s="1"/>
  <c r="N7968" i="5"/>
  <c r="P7968" i="5" s="1"/>
  <c r="N7969" i="5"/>
  <c r="P7969" i="5" s="1"/>
  <c r="N7970" i="5"/>
  <c r="P7970" i="5" s="1"/>
  <c r="N7971" i="5"/>
  <c r="P7971" i="5" s="1"/>
  <c r="N7972" i="5"/>
  <c r="P7972" i="5" s="1"/>
  <c r="N7973" i="5"/>
  <c r="P7973" i="5" s="1"/>
  <c r="N7974" i="5"/>
  <c r="P7974" i="5" s="1"/>
  <c r="N7975" i="5"/>
  <c r="P7975" i="5" s="1"/>
  <c r="N7976" i="5"/>
  <c r="P7976" i="5" s="1"/>
  <c r="N7977" i="5"/>
  <c r="P7977" i="5" s="1"/>
  <c r="N7978" i="5"/>
  <c r="P7978" i="5" s="1"/>
  <c r="N7979" i="5"/>
  <c r="P7979" i="5" s="1"/>
  <c r="N7980" i="5"/>
  <c r="P7980" i="5" s="1"/>
  <c r="N7981" i="5"/>
  <c r="P7981" i="5" s="1"/>
  <c r="N7982" i="5"/>
  <c r="P7982" i="5" s="1"/>
  <c r="N7983" i="5"/>
  <c r="P7983" i="5" s="1"/>
  <c r="N7984" i="5"/>
  <c r="P7984" i="5" s="1"/>
  <c r="N7985" i="5"/>
  <c r="P7985" i="5" s="1"/>
  <c r="N7986" i="5"/>
  <c r="P7986" i="5" s="1"/>
  <c r="N7987" i="5"/>
  <c r="P7987" i="5" s="1"/>
  <c r="N7988" i="5"/>
  <c r="P7988" i="5" s="1"/>
  <c r="N7989" i="5"/>
  <c r="P7989" i="5" s="1"/>
  <c r="N7990" i="5"/>
  <c r="P7990" i="5" s="1"/>
  <c r="N7991" i="5"/>
  <c r="P7991" i="5" s="1"/>
  <c r="N7992" i="5"/>
  <c r="P7992" i="5" s="1"/>
  <c r="N7993" i="5"/>
  <c r="P7993" i="5" s="1"/>
  <c r="N7994" i="5"/>
  <c r="P7994" i="5" s="1"/>
  <c r="N7995" i="5"/>
  <c r="P7995" i="5" s="1"/>
  <c r="N7996" i="5"/>
  <c r="P7996" i="5" s="1"/>
  <c r="N7997" i="5"/>
  <c r="P7997" i="5" s="1"/>
  <c r="N7998" i="5"/>
  <c r="P7998" i="5" s="1"/>
  <c r="N7999" i="5"/>
  <c r="P7999" i="5" s="1"/>
  <c r="N8000" i="5"/>
  <c r="P8000" i="5" s="1"/>
  <c r="N8001" i="5"/>
  <c r="P8001" i="5" s="1"/>
  <c r="N8002" i="5"/>
  <c r="P8002" i="5" s="1"/>
  <c r="N8003" i="5"/>
  <c r="P8003" i="5" s="1"/>
  <c r="N8004" i="5"/>
  <c r="P8004" i="5" s="1"/>
  <c r="N8005" i="5"/>
  <c r="P8005" i="5" s="1"/>
  <c r="N8006" i="5"/>
  <c r="P8006" i="5" s="1"/>
  <c r="N8007" i="5"/>
  <c r="P8007" i="5" s="1"/>
  <c r="N8008" i="5"/>
  <c r="P8008" i="5" s="1"/>
  <c r="N8009" i="5"/>
  <c r="P8009" i="5" s="1"/>
  <c r="N8010" i="5"/>
  <c r="P8010" i="5" s="1"/>
  <c r="N8011" i="5"/>
  <c r="P8011" i="5" s="1"/>
  <c r="N8012" i="5"/>
  <c r="P8012" i="5" s="1"/>
  <c r="N8013" i="5"/>
  <c r="P8013" i="5" s="1"/>
  <c r="N8014" i="5"/>
  <c r="P8014" i="5" s="1"/>
  <c r="N8015" i="5"/>
  <c r="P8015" i="5" s="1"/>
  <c r="N8016" i="5"/>
  <c r="P8016" i="5" s="1"/>
  <c r="N8017" i="5"/>
  <c r="P8017" i="5" s="1"/>
  <c r="N8018" i="5"/>
  <c r="P8018" i="5" s="1"/>
  <c r="N8019" i="5"/>
  <c r="P8019" i="5" s="1"/>
  <c r="N8020" i="5"/>
  <c r="P8020" i="5" s="1"/>
  <c r="N8021" i="5"/>
  <c r="P8021" i="5" s="1"/>
  <c r="N8022" i="5"/>
  <c r="P8022" i="5" s="1"/>
  <c r="N8023" i="5"/>
  <c r="P8023" i="5" s="1"/>
  <c r="N8024" i="5"/>
  <c r="P8024" i="5" s="1"/>
  <c r="N8025" i="5"/>
  <c r="P8025" i="5" s="1"/>
  <c r="N8026" i="5"/>
  <c r="P8026" i="5" s="1"/>
  <c r="N8027" i="5"/>
  <c r="P8027" i="5" s="1"/>
  <c r="N8028" i="5"/>
  <c r="P8028" i="5" s="1"/>
  <c r="N8029" i="5"/>
  <c r="P8029" i="5" s="1"/>
  <c r="N8030" i="5"/>
  <c r="P8030" i="5" s="1"/>
  <c r="N8031" i="5"/>
  <c r="P8031" i="5" s="1"/>
  <c r="N8032" i="5"/>
  <c r="P8032" i="5" s="1"/>
  <c r="N8033" i="5"/>
  <c r="P8033" i="5" s="1"/>
  <c r="N8034" i="5"/>
  <c r="P8034" i="5" s="1"/>
  <c r="N8035" i="5"/>
  <c r="P8035" i="5" s="1"/>
  <c r="N8036" i="5"/>
  <c r="P8036" i="5" s="1"/>
  <c r="N8037" i="5"/>
  <c r="P8037" i="5" s="1"/>
  <c r="N8038" i="5"/>
  <c r="P8038" i="5" s="1"/>
  <c r="N8039" i="5"/>
  <c r="P8039" i="5" s="1"/>
  <c r="N8040" i="5"/>
  <c r="P8040" i="5" s="1"/>
  <c r="N8041" i="5"/>
  <c r="P8041" i="5" s="1"/>
  <c r="N8042" i="5"/>
  <c r="P8042" i="5" s="1"/>
  <c r="N8043" i="5"/>
  <c r="P8043" i="5" s="1"/>
  <c r="N8044" i="5"/>
  <c r="P8044" i="5" s="1"/>
  <c r="N8045" i="5"/>
  <c r="P8045" i="5" s="1"/>
  <c r="N8046" i="5"/>
  <c r="P8046" i="5" s="1"/>
  <c r="N8047" i="5"/>
  <c r="P8047" i="5" s="1"/>
  <c r="N8048" i="5"/>
  <c r="P8048" i="5" s="1"/>
  <c r="N8049" i="5"/>
  <c r="P8049" i="5" s="1"/>
  <c r="N8050" i="5"/>
  <c r="P8050" i="5" s="1"/>
  <c r="N8051" i="5"/>
  <c r="P8051" i="5" s="1"/>
  <c r="N8052" i="5"/>
  <c r="P8052" i="5" s="1"/>
  <c r="N8053" i="5"/>
  <c r="P8053" i="5" s="1"/>
  <c r="N8054" i="5"/>
  <c r="P8054" i="5" s="1"/>
  <c r="N8055" i="5"/>
  <c r="P8055" i="5" s="1"/>
  <c r="N8056" i="5"/>
  <c r="P8056" i="5" s="1"/>
  <c r="N8057" i="5"/>
  <c r="P8057" i="5" s="1"/>
  <c r="N8058" i="5"/>
  <c r="P8058" i="5" s="1"/>
  <c r="N8059" i="5"/>
  <c r="P8059" i="5" s="1"/>
  <c r="N8060" i="5"/>
  <c r="P8060" i="5" s="1"/>
  <c r="N8061" i="5"/>
  <c r="P8061" i="5" s="1"/>
  <c r="N8062" i="5"/>
  <c r="P8062" i="5" s="1"/>
  <c r="N8063" i="5"/>
  <c r="P8063" i="5" s="1"/>
  <c r="N8064" i="5"/>
  <c r="P8064" i="5" s="1"/>
  <c r="N8065" i="5"/>
  <c r="P8065" i="5" s="1"/>
  <c r="N8066" i="5"/>
  <c r="P8066" i="5" s="1"/>
  <c r="N8067" i="5"/>
  <c r="P8067" i="5" s="1"/>
  <c r="N8068" i="5"/>
  <c r="P8068" i="5" s="1"/>
  <c r="N8069" i="5"/>
  <c r="P8069" i="5" s="1"/>
  <c r="N8070" i="5"/>
  <c r="P8070" i="5" s="1"/>
  <c r="N8071" i="5"/>
  <c r="P8071" i="5" s="1"/>
  <c r="N8072" i="5"/>
  <c r="P8072" i="5" s="1"/>
  <c r="N8073" i="5"/>
  <c r="P8073" i="5" s="1"/>
  <c r="N8074" i="5"/>
  <c r="P8074" i="5" s="1"/>
  <c r="N8075" i="5"/>
  <c r="P8075" i="5" s="1"/>
  <c r="N8076" i="5"/>
  <c r="P8076" i="5" s="1"/>
  <c r="N8077" i="5"/>
  <c r="P8077" i="5" s="1"/>
  <c r="N8078" i="5"/>
  <c r="P8078" i="5" s="1"/>
  <c r="N8079" i="5"/>
  <c r="P8079" i="5" s="1"/>
  <c r="N8080" i="5"/>
  <c r="P8080" i="5" s="1"/>
  <c r="N8081" i="5"/>
  <c r="P8081" i="5" s="1"/>
  <c r="N8082" i="5"/>
  <c r="P8082" i="5" s="1"/>
  <c r="N8083" i="5"/>
  <c r="P8083" i="5" s="1"/>
  <c r="N8084" i="5"/>
  <c r="P8084" i="5" s="1"/>
  <c r="N8085" i="5"/>
  <c r="P8085" i="5" s="1"/>
  <c r="N8086" i="5"/>
  <c r="P8086" i="5" s="1"/>
  <c r="N8087" i="5"/>
  <c r="P8087" i="5" s="1"/>
  <c r="N8088" i="5"/>
  <c r="P8088" i="5" s="1"/>
  <c r="N8089" i="5"/>
  <c r="P8089" i="5" s="1"/>
  <c r="N8090" i="5"/>
  <c r="P8090" i="5" s="1"/>
  <c r="N8091" i="5"/>
  <c r="P8091" i="5" s="1"/>
  <c r="N8092" i="5"/>
  <c r="P8092" i="5" s="1"/>
  <c r="N8093" i="5"/>
  <c r="P8093" i="5" s="1"/>
  <c r="N8094" i="5"/>
  <c r="P8094" i="5" s="1"/>
  <c r="N8095" i="5"/>
  <c r="P8095" i="5" s="1"/>
  <c r="N8096" i="5"/>
  <c r="P8096" i="5" s="1"/>
  <c r="N8097" i="5"/>
  <c r="P8097" i="5" s="1"/>
  <c r="N8098" i="5"/>
  <c r="P8098" i="5" s="1"/>
  <c r="N8099" i="5"/>
  <c r="P8099" i="5" s="1"/>
  <c r="N8100" i="5"/>
  <c r="P8100" i="5" s="1"/>
  <c r="N8101" i="5"/>
  <c r="P8101" i="5" s="1"/>
  <c r="N8102" i="5"/>
  <c r="P8102" i="5" s="1"/>
  <c r="N8103" i="5"/>
  <c r="P8103" i="5" s="1"/>
  <c r="N8104" i="5"/>
  <c r="P8104" i="5" s="1"/>
  <c r="N8105" i="5"/>
  <c r="P8105" i="5" s="1"/>
  <c r="N8106" i="5"/>
  <c r="P8106" i="5" s="1"/>
  <c r="N8107" i="5"/>
  <c r="P8107" i="5" s="1"/>
  <c r="N8108" i="5"/>
  <c r="P8108" i="5" s="1"/>
  <c r="N8109" i="5"/>
  <c r="P8109" i="5" s="1"/>
  <c r="N8110" i="5"/>
  <c r="P8110" i="5" s="1"/>
  <c r="N8111" i="5"/>
  <c r="P8111" i="5" s="1"/>
  <c r="N8112" i="5"/>
  <c r="P8112" i="5" s="1"/>
  <c r="N8113" i="5"/>
  <c r="P8113" i="5" s="1"/>
  <c r="N8114" i="5"/>
  <c r="P8114" i="5" s="1"/>
  <c r="N8115" i="5"/>
  <c r="P8115" i="5" s="1"/>
  <c r="N8116" i="5"/>
  <c r="P8116" i="5" s="1"/>
  <c r="N8117" i="5"/>
  <c r="P8117" i="5" s="1"/>
  <c r="N8118" i="5"/>
  <c r="P8118" i="5" s="1"/>
  <c r="N8119" i="5"/>
  <c r="P8119" i="5" s="1"/>
  <c r="N8120" i="5"/>
  <c r="P8120" i="5" s="1"/>
  <c r="N8121" i="5"/>
  <c r="P8121" i="5" s="1"/>
  <c r="N8122" i="5"/>
  <c r="P8122" i="5" s="1"/>
  <c r="N8123" i="5"/>
  <c r="P8123" i="5" s="1"/>
  <c r="N8124" i="5"/>
  <c r="P8124" i="5" s="1"/>
  <c r="N8125" i="5"/>
  <c r="P8125" i="5" s="1"/>
  <c r="N8126" i="5"/>
  <c r="P8126" i="5" s="1"/>
  <c r="N8127" i="5"/>
  <c r="P8127" i="5" s="1"/>
  <c r="N8128" i="5"/>
  <c r="P8128" i="5" s="1"/>
  <c r="N8129" i="5"/>
  <c r="P8129" i="5" s="1"/>
  <c r="N8130" i="5"/>
  <c r="P8130" i="5" s="1"/>
  <c r="N8131" i="5"/>
  <c r="P8131" i="5" s="1"/>
  <c r="N8132" i="5"/>
  <c r="P8132" i="5" s="1"/>
  <c r="N8133" i="5"/>
  <c r="P8133" i="5" s="1"/>
  <c r="N8134" i="5"/>
  <c r="P8134" i="5" s="1"/>
  <c r="N8135" i="5"/>
  <c r="P8135" i="5" s="1"/>
  <c r="N8136" i="5"/>
  <c r="P8136" i="5" s="1"/>
  <c r="N8137" i="5"/>
  <c r="P8137" i="5" s="1"/>
  <c r="N8138" i="5"/>
  <c r="P8138" i="5" s="1"/>
  <c r="N8139" i="5"/>
  <c r="P8139" i="5" s="1"/>
  <c r="N8140" i="5"/>
  <c r="P8140" i="5" s="1"/>
  <c r="N8141" i="5"/>
  <c r="P8141" i="5" s="1"/>
  <c r="N8142" i="5"/>
  <c r="P8142" i="5" s="1"/>
  <c r="N8143" i="5"/>
  <c r="P8143" i="5" s="1"/>
  <c r="N8144" i="5"/>
  <c r="P8144" i="5" s="1"/>
  <c r="N8145" i="5"/>
  <c r="P8145" i="5" s="1"/>
  <c r="N8146" i="5"/>
  <c r="P8146" i="5" s="1"/>
  <c r="N8147" i="5"/>
  <c r="P8147" i="5" s="1"/>
  <c r="N8148" i="5"/>
  <c r="P8148" i="5" s="1"/>
  <c r="N8149" i="5"/>
  <c r="P8149" i="5" s="1"/>
  <c r="N8150" i="5"/>
  <c r="P8150" i="5" s="1"/>
  <c r="N8151" i="5"/>
  <c r="P8151" i="5" s="1"/>
  <c r="N8152" i="5"/>
  <c r="P8152" i="5" s="1"/>
  <c r="N8153" i="5"/>
  <c r="P8153" i="5" s="1"/>
  <c r="N8154" i="5"/>
  <c r="P8154" i="5" s="1"/>
  <c r="N8155" i="5"/>
  <c r="P8155" i="5" s="1"/>
  <c r="N8156" i="5"/>
  <c r="P8156" i="5" s="1"/>
  <c r="N8157" i="5"/>
  <c r="P8157" i="5" s="1"/>
  <c r="N8158" i="5"/>
  <c r="P8158" i="5" s="1"/>
  <c r="N8159" i="5"/>
  <c r="P8159" i="5" s="1"/>
  <c r="N8160" i="5"/>
  <c r="P8160" i="5" s="1"/>
  <c r="N8161" i="5"/>
  <c r="P8161" i="5" s="1"/>
  <c r="N8162" i="5"/>
  <c r="P8162" i="5" s="1"/>
  <c r="N8163" i="5"/>
  <c r="P8163" i="5" s="1"/>
  <c r="N8164" i="5"/>
  <c r="P8164" i="5" s="1"/>
  <c r="N8165" i="5"/>
  <c r="P8165" i="5" s="1"/>
  <c r="N8166" i="5"/>
  <c r="P8166" i="5" s="1"/>
  <c r="N8167" i="5"/>
  <c r="P8167" i="5" s="1"/>
  <c r="N8168" i="5"/>
  <c r="P8168" i="5" s="1"/>
  <c r="N8169" i="5"/>
  <c r="P8169" i="5" s="1"/>
  <c r="N8170" i="5"/>
  <c r="P8170" i="5" s="1"/>
  <c r="N8171" i="5"/>
  <c r="P8171" i="5" s="1"/>
  <c r="N8172" i="5"/>
  <c r="P8172" i="5" s="1"/>
  <c r="N8173" i="5"/>
  <c r="P8173" i="5" s="1"/>
  <c r="N8174" i="5"/>
  <c r="P8174" i="5" s="1"/>
  <c r="N8175" i="5"/>
  <c r="P8175" i="5" s="1"/>
  <c r="N8176" i="5"/>
  <c r="P8176" i="5" s="1"/>
  <c r="N8177" i="5"/>
  <c r="P8177" i="5" s="1"/>
  <c r="N8178" i="5"/>
  <c r="P8178" i="5" s="1"/>
  <c r="N8179" i="5"/>
  <c r="P8179" i="5" s="1"/>
  <c r="N8180" i="5"/>
  <c r="P8180" i="5" s="1"/>
  <c r="N8181" i="5"/>
  <c r="P8181" i="5" s="1"/>
  <c r="N8182" i="5"/>
  <c r="P8182" i="5" s="1"/>
  <c r="N8183" i="5"/>
  <c r="P8183" i="5" s="1"/>
  <c r="N8184" i="5"/>
  <c r="P8184" i="5" s="1"/>
  <c r="N8185" i="5"/>
  <c r="P8185" i="5" s="1"/>
  <c r="N8186" i="5"/>
  <c r="P8186" i="5" s="1"/>
  <c r="N8187" i="5"/>
  <c r="P8187" i="5" s="1"/>
  <c r="N8188" i="5"/>
  <c r="P8188" i="5" s="1"/>
  <c r="N8189" i="5"/>
  <c r="P8189" i="5" s="1"/>
  <c r="N8190" i="5"/>
  <c r="P8190" i="5" s="1"/>
  <c r="N8191" i="5"/>
  <c r="P8191" i="5" s="1"/>
  <c r="N8192" i="5"/>
  <c r="P8192" i="5" s="1"/>
  <c r="N8193" i="5"/>
  <c r="P8193" i="5" s="1"/>
  <c r="N8194" i="5"/>
  <c r="P8194" i="5" s="1"/>
  <c r="N8195" i="5"/>
  <c r="P8195" i="5" s="1"/>
  <c r="N8196" i="5"/>
  <c r="P8196" i="5" s="1"/>
  <c r="N8197" i="5"/>
  <c r="P8197" i="5" s="1"/>
  <c r="N8198" i="5"/>
  <c r="P8198" i="5" s="1"/>
  <c r="N8199" i="5"/>
  <c r="P8199" i="5" s="1"/>
  <c r="N8200" i="5"/>
  <c r="P8200" i="5" s="1"/>
  <c r="N8201" i="5"/>
  <c r="P8201" i="5" s="1"/>
  <c r="N8202" i="5"/>
  <c r="P8202" i="5" s="1"/>
  <c r="N8203" i="5"/>
  <c r="P8203" i="5" s="1"/>
  <c r="N8204" i="5"/>
  <c r="P8204" i="5" s="1"/>
  <c r="N8205" i="5"/>
  <c r="P8205" i="5" s="1"/>
  <c r="N8206" i="5"/>
  <c r="P8206" i="5" s="1"/>
  <c r="N8207" i="5"/>
  <c r="P8207" i="5" s="1"/>
  <c r="N8208" i="5"/>
  <c r="P8208" i="5" s="1"/>
  <c r="N8209" i="5"/>
  <c r="P8209" i="5" s="1"/>
  <c r="N8210" i="5"/>
  <c r="P8210" i="5" s="1"/>
  <c r="N8211" i="5"/>
  <c r="P8211" i="5" s="1"/>
  <c r="N8212" i="5"/>
  <c r="P8212" i="5" s="1"/>
  <c r="N8213" i="5"/>
  <c r="P8213" i="5" s="1"/>
  <c r="N8214" i="5"/>
  <c r="P8214" i="5" s="1"/>
  <c r="N8215" i="5"/>
  <c r="P8215" i="5" s="1"/>
  <c r="N8216" i="5"/>
  <c r="P8216" i="5" s="1"/>
  <c r="N8217" i="5"/>
  <c r="P8217" i="5" s="1"/>
  <c r="N8218" i="5"/>
  <c r="P8218" i="5" s="1"/>
  <c r="N8219" i="5"/>
  <c r="P8219" i="5" s="1"/>
  <c r="N8220" i="5"/>
  <c r="P8220" i="5" s="1"/>
  <c r="N8221" i="5"/>
  <c r="P8221" i="5" s="1"/>
  <c r="N8222" i="5"/>
  <c r="P8222" i="5" s="1"/>
  <c r="N8223" i="5"/>
  <c r="P8223" i="5" s="1"/>
  <c r="N8224" i="5"/>
  <c r="P8224" i="5" s="1"/>
  <c r="N8225" i="5"/>
  <c r="P8225" i="5" s="1"/>
  <c r="N8226" i="5"/>
  <c r="P8226" i="5" s="1"/>
  <c r="N8227" i="5"/>
  <c r="P8227" i="5" s="1"/>
  <c r="N8228" i="5"/>
  <c r="P8228" i="5" s="1"/>
  <c r="N8229" i="5"/>
  <c r="P8229" i="5" s="1"/>
  <c r="N8230" i="5"/>
  <c r="P8230" i="5" s="1"/>
  <c r="N8231" i="5"/>
  <c r="P8231" i="5" s="1"/>
  <c r="N8232" i="5"/>
  <c r="P8232" i="5" s="1"/>
  <c r="N8233" i="5"/>
  <c r="P8233" i="5" s="1"/>
  <c r="N8234" i="5"/>
  <c r="P8234" i="5" s="1"/>
  <c r="N8235" i="5"/>
  <c r="P8235" i="5" s="1"/>
  <c r="N8236" i="5"/>
  <c r="P8236" i="5" s="1"/>
  <c r="N8237" i="5"/>
  <c r="P8237" i="5" s="1"/>
  <c r="N8238" i="5"/>
  <c r="P8238" i="5" s="1"/>
  <c r="N8239" i="5"/>
  <c r="P8239" i="5" s="1"/>
  <c r="N8240" i="5"/>
  <c r="P8240" i="5" s="1"/>
  <c r="N8241" i="5"/>
  <c r="P8241" i="5" s="1"/>
  <c r="N8242" i="5"/>
  <c r="P8242" i="5" s="1"/>
  <c r="N8243" i="5"/>
  <c r="P8243" i="5" s="1"/>
  <c r="N8244" i="5"/>
  <c r="P8244" i="5" s="1"/>
  <c r="N8245" i="5"/>
  <c r="P8245" i="5" s="1"/>
  <c r="N8246" i="5"/>
  <c r="P8246" i="5" s="1"/>
  <c r="N8247" i="5"/>
  <c r="P8247" i="5" s="1"/>
  <c r="N8248" i="5"/>
  <c r="P8248" i="5" s="1"/>
  <c r="N8249" i="5"/>
  <c r="P8249" i="5" s="1"/>
  <c r="N8250" i="5"/>
  <c r="P8250" i="5" s="1"/>
  <c r="N8251" i="5"/>
  <c r="P8251" i="5" s="1"/>
  <c r="N8252" i="5"/>
  <c r="P8252" i="5" s="1"/>
  <c r="N8253" i="5"/>
  <c r="P8253" i="5" s="1"/>
  <c r="N8254" i="5"/>
  <c r="P8254" i="5" s="1"/>
  <c r="N8255" i="5"/>
  <c r="P8255" i="5" s="1"/>
  <c r="N8256" i="5"/>
  <c r="P8256" i="5" s="1"/>
  <c r="N8257" i="5"/>
  <c r="P8257" i="5" s="1"/>
  <c r="N8258" i="5"/>
  <c r="P8258" i="5" s="1"/>
  <c r="N8259" i="5"/>
  <c r="P8259" i="5" s="1"/>
  <c r="N8260" i="5"/>
  <c r="P8260" i="5" s="1"/>
  <c r="N8261" i="5"/>
  <c r="P8261" i="5" s="1"/>
  <c r="N8262" i="5"/>
  <c r="P8262" i="5" s="1"/>
  <c r="N8263" i="5"/>
  <c r="P8263" i="5" s="1"/>
  <c r="N8264" i="5"/>
  <c r="P8264" i="5" s="1"/>
  <c r="N8265" i="5"/>
  <c r="P8265" i="5" s="1"/>
  <c r="N8266" i="5"/>
  <c r="P8266" i="5" s="1"/>
  <c r="N8267" i="5"/>
  <c r="P8267" i="5" s="1"/>
  <c r="N8268" i="5"/>
  <c r="P8268" i="5" s="1"/>
  <c r="N8269" i="5"/>
  <c r="P8269" i="5" s="1"/>
  <c r="N8270" i="5"/>
  <c r="P8270" i="5" s="1"/>
  <c r="N8271" i="5"/>
  <c r="P8271" i="5" s="1"/>
  <c r="N8272" i="5"/>
  <c r="P8272" i="5" s="1"/>
  <c r="N8273" i="5"/>
  <c r="P8273" i="5" s="1"/>
  <c r="N8274" i="5"/>
  <c r="P8274" i="5" s="1"/>
  <c r="N8275" i="5"/>
  <c r="P8275" i="5" s="1"/>
  <c r="N8276" i="5"/>
  <c r="P8276" i="5" s="1"/>
  <c r="N8277" i="5"/>
  <c r="P8277" i="5" s="1"/>
  <c r="N8278" i="5"/>
  <c r="P8278" i="5" s="1"/>
  <c r="N8279" i="5"/>
  <c r="P8279" i="5" s="1"/>
  <c r="N8280" i="5"/>
  <c r="P8280" i="5" s="1"/>
  <c r="N8281" i="5"/>
  <c r="P8281" i="5" s="1"/>
  <c r="N8282" i="5"/>
  <c r="P8282" i="5" s="1"/>
  <c r="N8283" i="5"/>
  <c r="P8283" i="5" s="1"/>
  <c r="N8284" i="5"/>
  <c r="P8284" i="5" s="1"/>
  <c r="N8285" i="5"/>
  <c r="P8285" i="5" s="1"/>
  <c r="N8286" i="5"/>
  <c r="P8286" i="5" s="1"/>
  <c r="N8287" i="5"/>
  <c r="P8287" i="5" s="1"/>
  <c r="N8288" i="5"/>
  <c r="P8288" i="5" s="1"/>
  <c r="N8289" i="5"/>
  <c r="P8289" i="5" s="1"/>
  <c r="N8290" i="5"/>
  <c r="P8290" i="5" s="1"/>
  <c r="N8291" i="5"/>
  <c r="P8291" i="5" s="1"/>
  <c r="N8292" i="5"/>
  <c r="P8292" i="5" s="1"/>
  <c r="N8293" i="5"/>
  <c r="P8293" i="5" s="1"/>
  <c r="N8294" i="5"/>
  <c r="P8294" i="5" s="1"/>
  <c r="N8295" i="5"/>
  <c r="P8295" i="5" s="1"/>
  <c r="N8296" i="5"/>
  <c r="P8296" i="5" s="1"/>
  <c r="N8297" i="5"/>
  <c r="P8297" i="5" s="1"/>
  <c r="N8298" i="5"/>
  <c r="P8298" i="5" s="1"/>
  <c r="N8299" i="5"/>
  <c r="P8299" i="5" s="1"/>
  <c r="N8300" i="5"/>
  <c r="P8300" i="5" s="1"/>
  <c r="N8301" i="5"/>
  <c r="P8301" i="5" s="1"/>
  <c r="N8302" i="5"/>
  <c r="P8302" i="5" s="1"/>
  <c r="N8303" i="5"/>
  <c r="P8303" i="5" s="1"/>
  <c r="N8304" i="5"/>
  <c r="P8304" i="5" s="1"/>
  <c r="N8305" i="5"/>
  <c r="P8305" i="5" s="1"/>
  <c r="N8306" i="5"/>
  <c r="P8306" i="5" s="1"/>
  <c r="N8307" i="5"/>
  <c r="P8307" i="5" s="1"/>
  <c r="N8308" i="5"/>
  <c r="P8308" i="5" s="1"/>
  <c r="N8309" i="5"/>
  <c r="P8309" i="5" s="1"/>
  <c r="N8310" i="5"/>
  <c r="P8310" i="5" s="1"/>
  <c r="N8311" i="5"/>
  <c r="P8311" i="5" s="1"/>
  <c r="N8312" i="5"/>
  <c r="P8312" i="5" s="1"/>
  <c r="N8313" i="5"/>
  <c r="P8313" i="5" s="1"/>
  <c r="N8314" i="5"/>
  <c r="P8314" i="5" s="1"/>
  <c r="N8315" i="5"/>
  <c r="P8315" i="5" s="1"/>
  <c r="N8316" i="5"/>
  <c r="P8316" i="5" s="1"/>
  <c r="N8317" i="5"/>
  <c r="P8317" i="5" s="1"/>
  <c r="N8318" i="5"/>
  <c r="P8318" i="5" s="1"/>
  <c r="N8319" i="5"/>
  <c r="P8319" i="5" s="1"/>
  <c r="N8320" i="5"/>
  <c r="P8320" i="5" s="1"/>
  <c r="N8321" i="5"/>
  <c r="P8321" i="5" s="1"/>
  <c r="N8322" i="5"/>
  <c r="P8322" i="5" s="1"/>
  <c r="N8323" i="5"/>
  <c r="P8323" i="5" s="1"/>
  <c r="N8324" i="5"/>
  <c r="P8324" i="5" s="1"/>
  <c r="N8325" i="5"/>
  <c r="P8325" i="5" s="1"/>
  <c r="N8326" i="5"/>
  <c r="P8326" i="5" s="1"/>
  <c r="N8327" i="5"/>
  <c r="P8327" i="5" s="1"/>
  <c r="N8328" i="5"/>
  <c r="P8328" i="5" s="1"/>
  <c r="N8329" i="5"/>
  <c r="P8329" i="5" s="1"/>
  <c r="N8330" i="5"/>
  <c r="P8330" i="5" s="1"/>
  <c r="N8331" i="5"/>
  <c r="P8331" i="5" s="1"/>
  <c r="N8332" i="5"/>
  <c r="P8332" i="5" s="1"/>
  <c r="N8333" i="5"/>
  <c r="P8333" i="5" s="1"/>
  <c r="N8334" i="5"/>
  <c r="P8334" i="5" s="1"/>
  <c r="N8335" i="5"/>
  <c r="P8335" i="5" s="1"/>
  <c r="N8336" i="5"/>
  <c r="P8336" i="5" s="1"/>
  <c r="N8337" i="5"/>
  <c r="P8337" i="5" s="1"/>
  <c r="N8338" i="5"/>
  <c r="P8338" i="5" s="1"/>
  <c r="N8339" i="5"/>
  <c r="P8339" i="5" s="1"/>
  <c r="N8340" i="5"/>
  <c r="P8340" i="5" s="1"/>
  <c r="N8341" i="5"/>
  <c r="P8341" i="5" s="1"/>
  <c r="N8342" i="5"/>
  <c r="P8342" i="5" s="1"/>
  <c r="N8343" i="5"/>
  <c r="P8343" i="5" s="1"/>
  <c r="N8344" i="5"/>
  <c r="P8344" i="5" s="1"/>
  <c r="N8345" i="5"/>
  <c r="P8345" i="5" s="1"/>
  <c r="N8346" i="5"/>
  <c r="P8346" i="5" s="1"/>
  <c r="N8347" i="5"/>
  <c r="P8347" i="5" s="1"/>
  <c r="N8348" i="5"/>
  <c r="P8348" i="5" s="1"/>
  <c r="N8349" i="5"/>
  <c r="P8349" i="5" s="1"/>
  <c r="N8350" i="5"/>
  <c r="P8350" i="5" s="1"/>
  <c r="N8351" i="5"/>
  <c r="P8351" i="5" s="1"/>
  <c r="N8352" i="5"/>
  <c r="P8352" i="5" s="1"/>
  <c r="N8353" i="5"/>
  <c r="P8353" i="5" s="1"/>
  <c r="N8354" i="5"/>
  <c r="P8354" i="5" s="1"/>
  <c r="N8355" i="5"/>
  <c r="P8355" i="5" s="1"/>
  <c r="N8356" i="5"/>
  <c r="P8356" i="5" s="1"/>
  <c r="N8357" i="5"/>
  <c r="P8357" i="5" s="1"/>
  <c r="N8358" i="5"/>
  <c r="P8358" i="5" s="1"/>
  <c r="N8359" i="5"/>
  <c r="P8359" i="5" s="1"/>
  <c r="N8360" i="5"/>
  <c r="P8360" i="5" s="1"/>
  <c r="N8361" i="5"/>
  <c r="P8361" i="5" s="1"/>
  <c r="N8362" i="5"/>
  <c r="P8362" i="5" s="1"/>
  <c r="N8363" i="5"/>
  <c r="P8363" i="5" s="1"/>
  <c r="N8364" i="5"/>
  <c r="P8364" i="5" s="1"/>
  <c r="N8365" i="5"/>
  <c r="P8365" i="5" s="1"/>
  <c r="N8366" i="5"/>
  <c r="P8366" i="5" s="1"/>
  <c r="N8367" i="5"/>
  <c r="P8367" i="5" s="1"/>
  <c r="N8368" i="5"/>
  <c r="P8368" i="5" s="1"/>
  <c r="N8369" i="5"/>
  <c r="P8369" i="5" s="1"/>
  <c r="N8370" i="5"/>
  <c r="P8370" i="5" s="1"/>
  <c r="N8371" i="5"/>
  <c r="P8371" i="5" s="1"/>
  <c r="N8372" i="5"/>
  <c r="P8372" i="5" s="1"/>
  <c r="N8373" i="5"/>
  <c r="P8373" i="5" s="1"/>
  <c r="N8374" i="5"/>
  <c r="P8374" i="5" s="1"/>
  <c r="N8375" i="5"/>
  <c r="P8375" i="5" s="1"/>
  <c r="N8376" i="5"/>
  <c r="P8376" i="5" s="1"/>
  <c r="N8377" i="5"/>
  <c r="P8377" i="5" s="1"/>
  <c r="N8378" i="5"/>
  <c r="P8378" i="5" s="1"/>
  <c r="N8379" i="5"/>
  <c r="P8379" i="5" s="1"/>
  <c r="N8380" i="5"/>
  <c r="P8380" i="5" s="1"/>
  <c r="N8381" i="5"/>
  <c r="P8381" i="5" s="1"/>
  <c r="N8382" i="5"/>
  <c r="P8382" i="5" s="1"/>
  <c r="N8383" i="5"/>
  <c r="P8383" i="5" s="1"/>
  <c r="N8384" i="5"/>
  <c r="P8384" i="5" s="1"/>
  <c r="N8385" i="5"/>
  <c r="P8385" i="5" s="1"/>
  <c r="N8386" i="5"/>
  <c r="P8386" i="5" s="1"/>
  <c r="N8387" i="5"/>
  <c r="P8387" i="5" s="1"/>
  <c r="N8388" i="5"/>
  <c r="P8388" i="5" s="1"/>
  <c r="N8389" i="5"/>
  <c r="P8389" i="5" s="1"/>
  <c r="N8390" i="5"/>
  <c r="P8390" i="5" s="1"/>
  <c r="N8391" i="5"/>
  <c r="P8391" i="5" s="1"/>
  <c r="N8392" i="5"/>
  <c r="P8392" i="5" s="1"/>
  <c r="N8393" i="5"/>
  <c r="P8393" i="5" s="1"/>
  <c r="N8394" i="5"/>
  <c r="P8394" i="5" s="1"/>
  <c r="N8395" i="5"/>
  <c r="P8395" i="5" s="1"/>
  <c r="N8396" i="5"/>
  <c r="P8396" i="5" s="1"/>
  <c r="N8397" i="5"/>
  <c r="P8397" i="5" s="1"/>
  <c r="N8398" i="5"/>
  <c r="P8398" i="5" s="1"/>
  <c r="N8399" i="5"/>
  <c r="P8399" i="5" s="1"/>
  <c r="N8400" i="5"/>
  <c r="P8400" i="5" s="1"/>
  <c r="N8401" i="5"/>
  <c r="P8401" i="5" s="1"/>
  <c r="N8402" i="5"/>
  <c r="P8402" i="5" s="1"/>
  <c r="N8403" i="5"/>
  <c r="P8403" i="5" s="1"/>
  <c r="N8404" i="5"/>
  <c r="P8404" i="5" s="1"/>
  <c r="N8405" i="5"/>
  <c r="P8405" i="5" s="1"/>
  <c r="N8406" i="5"/>
  <c r="P8406" i="5" s="1"/>
  <c r="N8407" i="5"/>
  <c r="P8407" i="5" s="1"/>
  <c r="N8408" i="5"/>
  <c r="P8408" i="5" s="1"/>
  <c r="N8409" i="5"/>
  <c r="P8409" i="5" s="1"/>
  <c r="N8410" i="5"/>
  <c r="P8410" i="5" s="1"/>
  <c r="N8411" i="5"/>
  <c r="P8411" i="5" s="1"/>
  <c r="N8412" i="5"/>
  <c r="P8412" i="5" s="1"/>
  <c r="N8413" i="5"/>
  <c r="P8413" i="5" s="1"/>
  <c r="N8414" i="5"/>
  <c r="P8414" i="5" s="1"/>
  <c r="N8415" i="5"/>
  <c r="P8415" i="5" s="1"/>
  <c r="N8416" i="5"/>
  <c r="P8416" i="5" s="1"/>
  <c r="N8417" i="5"/>
  <c r="P8417" i="5" s="1"/>
  <c r="N8418" i="5"/>
  <c r="P8418" i="5" s="1"/>
  <c r="N8419" i="5"/>
  <c r="P8419" i="5" s="1"/>
  <c r="N8420" i="5"/>
  <c r="P8420" i="5" s="1"/>
  <c r="N8421" i="5"/>
  <c r="P8421" i="5" s="1"/>
  <c r="N8422" i="5"/>
  <c r="P8422" i="5" s="1"/>
  <c r="N8423" i="5"/>
  <c r="P8423" i="5" s="1"/>
  <c r="N8424" i="5"/>
  <c r="P8424" i="5" s="1"/>
  <c r="N8425" i="5"/>
  <c r="P8425" i="5" s="1"/>
  <c r="N8426" i="5"/>
  <c r="P8426" i="5" s="1"/>
  <c r="N8427" i="5"/>
  <c r="P8427" i="5" s="1"/>
  <c r="N8428" i="5"/>
  <c r="P8428" i="5" s="1"/>
  <c r="N8429" i="5"/>
  <c r="P8429" i="5" s="1"/>
  <c r="N8430" i="5"/>
  <c r="P8430" i="5" s="1"/>
  <c r="N8431" i="5"/>
  <c r="P8431" i="5" s="1"/>
  <c r="N8432" i="5"/>
  <c r="P8432" i="5" s="1"/>
  <c r="N8433" i="5"/>
  <c r="P8433" i="5" s="1"/>
  <c r="N8434" i="5"/>
  <c r="P8434" i="5" s="1"/>
  <c r="N8435" i="5"/>
  <c r="P8435" i="5" s="1"/>
  <c r="N8436" i="5"/>
  <c r="P8436" i="5" s="1"/>
  <c r="N8437" i="5"/>
  <c r="P8437" i="5" s="1"/>
  <c r="N8438" i="5"/>
  <c r="P8438" i="5" s="1"/>
  <c r="N8439" i="5"/>
  <c r="P8439" i="5" s="1"/>
  <c r="N8440" i="5"/>
  <c r="P8440" i="5" s="1"/>
  <c r="N8441" i="5"/>
  <c r="P8441" i="5" s="1"/>
  <c r="N8442" i="5"/>
  <c r="P8442" i="5" s="1"/>
  <c r="N8443" i="5"/>
  <c r="P8443" i="5" s="1"/>
  <c r="N8444" i="5"/>
  <c r="P8444" i="5" s="1"/>
  <c r="N8445" i="5"/>
  <c r="P8445" i="5" s="1"/>
  <c r="N8446" i="5"/>
  <c r="P8446" i="5" s="1"/>
  <c r="N8447" i="5"/>
  <c r="P8447" i="5" s="1"/>
  <c r="N8448" i="5"/>
  <c r="P8448" i="5" s="1"/>
  <c r="N8449" i="5"/>
  <c r="P8449" i="5" s="1"/>
  <c r="N8450" i="5"/>
  <c r="P8450" i="5" s="1"/>
  <c r="N8451" i="5"/>
  <c r="P8451" i="5" s="1"/>
  <c r="N8452" i="5"/>
  <c r="P8452" i="5" s="1"/>
  <c r="N8453" i="5"/>
  <c r="P8453" i="5" s="1"/>
  <c r="N8454" i="5"/>
  <c r="P8454" i="5" s="1"/>
  <c r="N8455" i="5"/>
  <c r="P8455" i="5" s="1"/>
  <c r="N8456" i="5"/>
  <c r="P8456" i="5" s="1"/>
  <c r="N8457" i="5"/>
  <c r="P8457" i="5" s="1"/>
  <c r="N8458" i="5"/>
  <c r="P8458" i="5" s="1"/>
  <c r="N8459" i="5"/>
  <c r="P8459" i="5" s="1"/>
  <c r="N8460" i="5"/>
  <c r="P8460" i="5" s="1"/>
  <c r="N8461" i="5"/>
  <c r="P8461" i="5" s="1"/>
  <c r="N8462" i="5"/>
  <c r="P8462" i="5" s="1"/>
  <c r="N8463" i="5"/>
  <c r="P8463" i="5" s="1"/>
  <c r="N8464" i="5"/>
  <c r="P8464" i="5" s="1"/>
  <c r="N8465" i="5"/>
  <c r="P8465" i="5" s="1"/>
  <c r="N8466" i="5"/>
  <c r="P8466" i="5" s="1"/>
  <c r="N8467" i="5"/>
  <c r="P8467" i="5" s="1"/>
  <c r="N8468" i="5"/>
  <c r="P8468" i="5" s="1"/>
  <c r="N8469" i="5"/>
  <c r="P8469" i="5" s="1"/>
  <c r="N8470" i="5"/>
  <c r="P8470" i="5" s="1"/>
  <c r="N8471" i="5"/>
  <c r="P8471" i="5" s="1"/>
  <c r="N8472" i="5"/>
  <c r="P8472" i="5" s="1"/>
  <c r="N8473" i="5"/>
  <c r="P8473" i="5" s="1"/>
  <c r="N8474" i="5"/>
  <c r="P8474" i="5" s="1"/>
  <c r="N8475" i="5"/>
  <c r="P8475" i="5" s="1"/>
  <c r="N8476" i="5"/>
  <c r="P8476" i="5" s="1"/>
  <c r="N8477" i="5"/>
  <c r="P8477" i="5" s="1"/>
  <c r="N8478" i="5"/>
  <c r="P8478" i="5" s="1"/>
  <c r="N8479" i="5"/>
  <c r="P8479" i="5" s="1"/>
  <c r="N8480" i="5"/>
  <c r="P8480" i="5" s="1"/>
  <c r="N8481" i="5"/>
  <c r="P8481" i="5" s="1"/>
  <c r="N8482" i="5"/>
  <c r="P8482" i="5" s="1"/>
  <c r="N8483" i="5"/>
  <c r="P8483" i="5" s="1"/>
  <c r="N8484" i="5"/>
  <c r="P8484" i="5" s="1"/>
  <c r="N8485" i="5"/>
  <c r="P8485" i="5" s="1"/>
  <c r="N8486" i="5"/>
  <c r="P8486" i="5" s="1"/>
  <c r="N8487" i="5"/>
  <c r="P8487" i="5" s="1"/>
  <c r="N8488" i="5"/>
  <c r="P8488" i="5" s="1"/>
  <c r="N8489" i="5"/>
  <c r="P8489" i="5" s="1"/>
  <c r="N8490" i="5"/>
  <c r="P8490" i="5" s="1"/>
  <c r="N8491" i="5"/>
  <c r="P8491" i="5" s="1"/>
  <c r="N8492" i="5"/>
  <c r="P8492" i="5" s="1"/>
  <c r="N8493" i="5"/>
  <c r="P8493" i="5" s="1"/>
  <c r="N8494" i="5"/>
  <c r="P8494" i="5" s="1"/>
  <c r="N8495" i="5"/>
  <c r="P8495" i="5" s="1"/>
  <c r="N8496" i="5"/>
  <c r="P8496" i="5" s="1"/>
  <c r="N8497" i="5"/>
  <c r="P8497" i="5" s="1"/>
  <c r="N8498" i="5"/>
  <c r="P8498" i="5" s="1"/>
  <c r="N8499" i="5"/>
  <c r="P8499" i="5" s="1"/>
  <c r="N8500" i="5"/>
  <c r="P8500" i="5" s="1"/>
  <c r="N8501" i="5"/>
  <c r="P8501" i="5" s="1"/>
  <c r="N8502" i="5"/>
  <c r="P8502" i="5" s="1"/>
  <c r="N8503" i="5"/>
  <c r="P8503" i="5" s="1"/>
  <c r="N8504" i="5"/>
  <c r="P8504" i="5" s="1"/>
  <c r="N8505" i="5"/>
  <c r="P8505" i="5" s="1"/>
  <c r="N8506" i="5"/>
  <c r="P8506" i="5" s="1"/>
  <c r="N8507" i="5"/>
  <c r="P8507" i="5" s="1"/>
  <c r="N8508" i="5"/>
  <c r="P8508" i="5" s="1"/>
  <c r="N8509" i="5"/>
  <c r="P8509" i="5" s="1"/>
  <c r="N8510" i="5"/>
  <c r="P8510" i="5" s="1"/>
  <c r="N8511" i="5"/>
  <c r="P8511" i="5" s="1"/>
  <c r="N8512" i="5"/>
  <c r="P8512" i="5" s="1"/>
  <c r="N8513" i="5"/>
  <c r="P8513" i="5" s="1"/>
  <c r="N8514" i="5"/>
  <c r="P8514" i="5" s="1"/>
  <c r="N8515" i="5"/>
  <c r="P8515" i="5" s="1"/>
  <c r="N8516" i="5"/>
  <c r="P8516" i="5" s="1"/>
  <c r="N8517" i="5"/>
  <c r="P8517" i="5" s="1"/>
  <c r="N8518" i="5"/>
  <c r="P8518" i="5" s="1"/>
  <c r="N8519" i="5"/>
  <c r="P8519" i="5" s="1"/>
  <c r="N8520" i="5"/>
  <c r="P8520" i="5" s="1"/>
  <c r="N8521" i="5"/>
  <c r="P8521" i="5" s="1"/>
  <c r="N8522" i="5"/>
  <c r="P8522" i="5" s="1"/>
  <c r="N8523" i="5"/>
  <c r="P8523" i="5" s="1"/>
  <c r="N8524" i="5"/>
  <c r="P8524" i="5" s="1"/>
  <c r="N8525" i="5"/>
  <c r="P8525" i="5" s="1"/>
  <c r="N8526" i="5"/>
  <c r="P8526" i="5" s="1"/>
  <c r="N8527" i="5"/>
  <c r="P8527" i="5" s="1"/>
  <c r="N8528" i="5"/>
  <c r="P8528" i="5" s="1"/>
  <c r="N8529" i="5"/>
  <c r="P8529" i="5" s="1"/>
  <c r="N8530" i="5"/>
  <c r="P8530" i="5" s="1"/>
  <c r="N8531" i="5"/>
  <c r="P8531" i="5" s="1"/>
  <c r="N8532" i="5"/>
  <c r="P8532" i="5" s="1"/>
  <c r="N8533" i="5"/>
  <c r="P8533" i="5" s="1"/>
  <c r="N8534" i="5"/>
  <c r="P8534" i="5" s="1"/>
  <c r="N8535" i="5"/>
  <c r="P8535" i="5" s="1"/>
  <c r="N8536" i="5"/>
  <c r="P8536" i="5" s="1"/>
  <c r="N8537" i="5"/>
  <c r="P8537" i="5" s="1"/>
  <c r="N8538" i="5"/>
  <c r="P8538" i="5" s="1"/>
  <c r="N8539" i="5"/>
  <c r="P8539" i="5" s="1"/>
  <c r="N8540" i="5"/>
  <c r="P8540" i="5" s="1"/>
  <c r="N8541" i="5"/>
  <c r="P8541" i="5" s="1"/>
  <c r="N8542" i="5"/>
  <c r="P8542" i="5" s="1"/>
  <c r="N8543" i="5"/>
  <c r="P8543" i="5" s="1"/>
  <c r="N8544" i="5"/>
  <c r="P8544" i="5" s="1"/>
  <c r="N8545" i="5"/>
  <c r="P8545" i="5" s="1"/>
  <c r="N8546" i="5"/>
  <c r="P8546" i="5" s="1"/>
  <c r="N8547" i="5"/>
  <c r="P8547" i="5" s="1"/>
  <c r="N8548" i="5"/>
  <c r="P8548" i="5" s="1"/>
  <c r="N8549" i="5"/>
  <c r="P8549" i="5" s="1"/>
  <c r="N8550" i="5"/>
  <c r="P8550" i="5" s="1"/>
  <c r="N8551" i="5"/>
  <c r="P8551" i="5" s="1"/>
  <c r="N8552" i="5"/>
  <c r="P8552" i="5" s="1"/>
  <c r="N8553" i="5"/>
  <c r="P8553" i="5" s="1"/>
  <c r="N8554" i="5"/>
  <c r="P8554" i="5" s="1"/>
  <c r="N8555" i="5"/>
  <c r="P8555" i="5" s="1"/>
  <c r="N8556" i="5"/>
  <c r="P8556" i="5" s="1"/>
  <c r="N8557" i="5"/>
  <c r="P8557" i="5" s="1"/>
  <c r="N8558" i="5"/>
  <c r="P8558" i="5" s="1"/>
  <c r="N8559" i="5"/>
  <c r="P8559" i="5" s="1"/>
  <c r="N8560" i="5"/>
  <c r="P8560" i="5" s="1"/>
  <c r="N8561" i="5"/>
  <c r="P8561" i="5" s="1"/>
  <c r="N8562" i="5"/>
  <c r="P8562" i="5" s="1"/>
  <c r="N8563" i="5"/>
  <c r="P8563" i="5" s="1"/>
  <c r="N8564" i="5"/>
  <c r="P8564" i="5" s="1"/>
  <c r="N8565" i="5"/>
  <c r="P8565" i="5" s="1"/>
  <c r="N8566" i="5"/>
  <c r="P8566" i="5" s="1"/>
  <c r="N8567" i="5"/>
  <c r="P8567" i="5" s="1"/>
  <c r="N8568" i="5"/>
  <c r="P8568" i="5" s="1"/>
  <c r="N8569" i="5"/>
  <c r="P8569" i="5" s="1"/>
  <c r="N8570" i="5"/>
  <c r="P8570" i="5" s="1"/>
  <c r="N8571" i="5"/>
  <c r="P8571" i="5" s="1"/>
  <c r="N8572" i="5"/>
  <c r="P8572" i="5" s="1"/>
  <c r="N8573" i="5"/>
  <c r="P8573" i="5" s="1"/>
  <c r="N8574" i="5"/>
  <c r="P8574" i="5" s="1"/>
  <c r="N8575" i="5"/>
  <c r="P8575" i="5" s="1"/>
  <c r="N8576" i="5"/>
  <c r="P8576" i="5" s="1"/>
  <c r="N8577" i="5"/>
  <c r="P8577" i="5" s="1"/>
  <c r="N8578" i="5"/>
  <c r="P8578" i="5" s="1"/>
  <c r="N8579" i="5"/>
  <c r="P8579" i="5" s="1"/>
  <c r="N8580" i="5"/>
  <c r="P8580" i="5" s="1"/>
  <c r="N8581" i="5"/>
  <c r="P8581" i="5" s="1"/>
  <c r="N8582" i="5"/>
  <c r="P8582" i="5" s="1"/>
  <c r="N8583" i="5"/>
  <c r="P8583" i="5" s="1"/>
  <c r="N8584" i="5"/>
  <c r="P8584" i="5" s="1"/>
  <c r="N8585" i="5"/>
  <c r="P8585" i="5" s="1"/>
  <c r="N8586" i="5"/>
  <c r="P8586" i="5" s="1"/>
  <c r="N8587" i="5"/>
  <c r="P8587" i="5" s="1"/>
  <c r="N8588" i="5"/>
  <c r="P8588" i="5" s="1"/>
  <c r="N8589" i="5"/>
  <c r="P8589" i="5" s="1"/>
  <c r="N8590" i="5"/>
  <c r="P8590" i="5" s="1"/>
  <c r="N8591" i="5"/>
  <c r="P8591" i="5" s="1"/>
  <c r="N8592" i="5"/>
  <c r="P8592" i="5" s="1"/>
  <c r="N8593" i="5"/>
  <c r="P8593" i="5" s="1"/>
  <c r="N8594" i="5"/>
  <c r="P8594" i="5" s="1"/>
  <c r="N8595" i="5"/>
  <c r="P8595" i="5" s="1"/>
  <c r="N8596" i="5"/>
  <c r="P8596" i="5" s="1"/>
  <c r="N8597" i="5"/>
  <c r="P8597" i="5" s="1"/>
  <c r="N8598" i="5"/>
  <c r="P8598" i="5" s="1"/>
  <c r="N8599" i="5"/>
  <c r="P8599" i="5" s="1"/>
  <c r="N8600" i="5"/>
  <c r="P8600" i="5" s="1"/>
  <c r="N8601" i="5"/>
  <c r="P8601" i="5" s="1"/>
  <c r="N8602" i="5"/>
  <c r="P8602" i="5" s="1"/>
  <c r="N8603" i="5"/>
  <c r="P8603" i="5" s="1"/>
  <c r="N8604" i="5"/>
  <c r="P8604" i="5" s="1"/>
  <c r="N8605" i="5"/>
  <c r="P8605" i="5" s="1"/>
  <c r="N8606" i="5"/>
  <c r="P8606" i="5" s="1"/>
  <c r="N8607" i="5"/>
  <c r="P8607" i="5" s="1"/>
  <c r="N8608" i="5"/>
  <c r="P8608" i="5" s="1"/>
  <c r="N8609" i="5"/>
  <c r="P8609" i="5" s="1"/>
  <c r="N8610" i="5"/>
  <c r="P8610" i="5" s="1"/>
  <c r="N8611" i="5"/>
  <c r="P8611" i="5" s="1"/>
  <c r="N8612" i="5"/>
  <c r="P8612" i="5" s="1"/>
  <c r="N8613" i="5"/>
  <c r="P8613" i="5" s="1"/>
  <c r="N8614" i="5"/>
  <c r="P8614" i="5" s="1"/>
  <c r="N8615" i="5"/>
  <c r="P8615" i="5" s="1"/>
  <c r="N8616" i="5"/>
  <c r="P8616" i="5" s="1"/>
  <c r="N8617" i="5"/>
  <c r="P8617" i="5" s="1"/>
  <c r="N8618" i="5"/>
  <c r="P8618" i="5" s="1"/>
  <c r="N8619" i="5"/>
  <c r="P8619" i="5" s="1"/>
  <c r="N8620" i="5"/>
  <c r="P8620" i="5" s="1"/>
  <c r="N8621" i="5"/>
  <c r="P8621" i="5" s="1"/>
  <c r="N8622" i="5"/>
  <c r="P8622" i="5" s="1"/>
  <c r="N8623" i="5"/>
  <c r="P8623" i="5" s="1"/>
  <c r="N8624" i="5"/>
  <c r="P8624" i="5" s="1"/>
  <c r="N8625" i="5"/>
  <c r="P8625" i="5" s="1"/>
  <c r="N8626" i="5"/>
  <c r="P8626" i="5" s="1"/>
  <c r="N8627" i="5"/>
  <c r="P8627" i="5" s="1"/>
  <c r="N8628" i="5"/>
  <c r="P8628" i="5" s="1"/>
  <c r="N8629" i="5"/>
  <c r="P8629" i="5" s="1"/>
  <c r="N8630" i="5"/>
  <c r="P8630" i="5" s="1"/>
  <c r="N8631" i="5"/>
  <c r="P8631" i="5" s="1"/>
  <c r="N8632" i="5"/>
  <c r="P8632" i="5" s="1"/>
  <c r="N8633" i="5"/>
  <c r="P8633" i="5" s="1"/>
  <c r="N8634" i="5"/>
  <c r="P8634" i="5" s="1"/>
  <c r="N8635" i="5"/>
  <c r="P8635" i="5" s="1"/>
  <c r="N8636" i="5"/>
  <c r="P8636" i="5" s="1"/>
  <c r="N8637" i="5"/>
  <c r="P8637" i="5" s="1"/>
  <c r="N8638" i="5"/>
  <c r="P8638" i="5" s="1"/>
  <c r="N8639" i="5"/>
  <c r="P8639" i="5" s="1"/>
  <c r="N8640" i="5"/>
  <c r="P8640" i="5" s="1"/>
  <c r="N8641" i="5"/>
  <c r="P8641" i="5" s="1"/>
  <c r="N8642" i="5"/>
  <c r="P8642" i="5" s="1"/>
  <c r="N8643" i="5"/>
  <c r="P8643" i="5" s="1"/>
  <c r="N8644" i="5"/>
  <c r="P8644" i="5" s="1"/>
  <c r="N8645" i="5"/>
  <c r="P8645" i="5" s="1"/>
  <c r="N8646" i="5"/>
  <c r="P8646" i="5" s="1"/>
  <c r="N8647" i="5"/>
  <c r="P8647" i="5" s="1"/>
  <c r="N8648" i="5"/>
  <c r="P8648" i="5" s="1"/>
  <c r="N8649" i="5"/>
  <c r="P8649" i="5" s="1"/>
  <c r="N8650" i="5"/>
  <c r="P8650" i="5" s="1"/>
  <c r="N8651" i="5"/>
  <c r="P8651" i="5" s="1"/>
  <c r="N8652" i="5"/>
  <c r="P8652" i="5" s="1"/>
  <c r="N8653" i="5"/>
  <c r="P8653" i="5" s="1"/>
  <c r="N8654" i="5"/>
  <c r="P8654" i="5" s="1"/>
  <c r="N8655" i="5"/>
  <c r="P8655" i="5" s="1"/>
  <c r="N8656" i="5"/>
  <c r="P8656" i="5" s="1"/>
  <c r="N8657" i="5"/>
  <c r="P8657" i="5" s="1"/>
  <c r="N8658" i="5"/>
  <c r="P8658" i="5" s="1"/>
  <c r="N8659" i="5"/>
  <c r="P8659" i="5" s="1"/>
  <c r="N8660" i="5"/>
  <c r="P8660" i="5" s="1"/>
  <c r="N8661" i="5"/>
  <c r="P8661" i="5" s="1"/>
  <c r="N8662" i="5"/>
  <c r="P8662" i="5" s="1"/>
  <c r="N8663" i="5"/>
  <c r="P8663" i="5" s="1"/>
  <c r="N8664" i="5"/>
  <c r="P8664" i="5" s="1"/>
  <c r="N8665" i="5"/>
  <c r="P8665" i="5" s="1"/>
  <c r="N8666" i="5"/>
  <c r="P8666" i="5" s="1"/>
  <c r="N8667" i="5"/>
  <c r="P8667" i="5" s="1"/>
  <c r="N8668" i="5"/>
  <c r="P8668" i="5" s="1"/>
  <c r="N8669" i="5"/>
  <c r="P8669" i="5" s="1"/>
  <c r="N8670" i="5"/>
  <c r="P8670" i="5" s="1"/>
  <c r="N8671" i="5"/>
  <c r="P8671" i="5" s="1"/>
  <c r="N8672" i="5"/>
  <c r="P8672" i="5" s="1"/>
  <c r="N8673" i="5"/>
  <c r="P8673" i="5" s="1"/>
  <c r="N8674" i="5"/>
  <c r="P8674" i="5" s="1"/>
  <c r="N8675" i="5"/>
  <c r="P8675" i="5" s="1"/>
  <c r="N8676" i="5"/>
  <c r="P8676" i="5" s="1"/>
  <c r="N8677" i="5"/>
  <c r="P8677" i="5" s="1"/>
  <c r="N8678" i="5"/>
  <c r="P8678" i="5" s="1"/>
  <c r="N8679" i="5"/>
  <c r="P8679" i="5" s="1"/>
  <c r="N8680" i="5"/>
  <c r="P8680" i="5" s="1"/>
  <c r="N8681" i="5"/>
  <c r="P8681" i="5" s="1"/>
  <c r="N8682" i="5"/>
  <c r="P8682" i="5" s="1"/>
  <c r="N8683" i="5"/>
  <c r="P8683" i="5" s="1"/>
  <c r="N8684" i="5"/>
  <c r="P8684" i="5" s="1"/>
  <c r="N8685" i="5"/>
  <c r="P8685" i="5" s="1"/>
  <c r="N8686" i="5"/>
  <c r="P8686" i="5" s="1"/>
  <c r="N8687" i="5"/>
  <c r="P8687" i="5" s="1"/>
  <c r="N8688" i="5"/>
  <c r="P8688" i="5" s="1"/>
  <c r="N8689" i="5"/>
  <c r="P8689" i="5" s="1"/>
  <c r="N8690" i="5"/>
  <c r="P8690" i="5" s="1"/>
  <c r="N8691" i="5"/>
  <c r="P8691" i="5" s="1"/>
  <c r="N8692" i="5"/>
  <c r="P8692" i="5" s="1"/>
  <c r="N8693" i="5"/>
  <c r="P8693" i="5" s="1"/>
  <c r="N8694" i="5"/>
  <c r="P8694" i="5" s="1"/>
  <c r="N8695" i="5"/>
  <c r="P8695" i="5" s="1"/>
  <c r="N8696" i="5"/>
  <c r="P8696" i="5" s="1"/>
  <c r="N8697" i="5"/>
  <c r="P8697" i="5" s="1"/>
  <c r="N8698" i="5"/>
  <c r="P8698" i="5" s="1"/>
  <c r="N8699" i="5"/>
  <c r="P8699" i="5" s="1"/>
  <c r="N8700" i="5"/>
  <c r="P8700" i="5" s="1"/>
  <c r="N8701" i="5"/>
  <c r="P8701" i="5" s="1"/>
  <c r="N8702" i="5"/>
  <c r="P8702" i="5" s="1"/>
  <c r="N8703" i="5"/>
  <c r="P8703" i="5" s="1"/>
  <c r="N8704" i="5"/>
  <c r="P8704" i="5" s="1"/>
  <c r="N8705" i="5"/>
  <c r="P8705" i="5" s="1"/>
  <c r="N8706" i="5"/>
  <c r="P8706" i="5" s="1"/>
  <c r="N8707" i="5"/>
  <c r="P8707" i="5" s="1"/>
  <c r="N8708" i="5"/>
  <c r="P8708" i="5" s="1"/>
  <c r="N8709" i="5"/>
  <c r="P8709" i="5" s="1"/>
  <c r="N8710" i="5"/>
  <c r="P8710" i="5" s="1"/>
  <c r="N8711" i="5"/>
  <c r="P8711" i="5" s="1"/>
  <c r="N8712" i="5"/>
  <c r="P8712" i="5" s="1"/>
  <c r="N8713" i="5"/>
  <c r="P8713" i="5" s="1"/>
  <c r="N8714" i="5"/>
  <c r="P8714" i="5" s="1"/>
  <c r="N8715" i="5"/>
  <c r="P8715" i="5" s="1"/>
  <c r="N8716" i="5"/>
  <c r="P8716" i="5" s="1"/>
  <c r="N8717" i="5"/>
  <c r="P8717" i="5" s="1"/>
  <c r="N8718" i="5"/>
  <c r="P8718" i="5" s="1"/>
  <c r="N8719" i="5"/>
  <c r="P8719" i="5" s="1"/>
  <c r="N8720" i="5"/>
  <c r="P8720" i="5" s="1"/>
  <c r="N8721" i="5"/>
  <c r="P8721" i="5" s="1"/>
  <c r="N8722" i="5"/>
  <c r="P8722" i="5" s="1"/>
  <c r="N8723" i="5"/>
  <c r="P8723" i="5" s="1"/>
  <c r="N8724" i="5"/>
  <c r="P8724" i="5" s="1"/>
  <c r="N8725" i="5"/>
  <c r="P8725" i="5" s="1"/>
  <c r="N8726" i="5"/>
  <c r="P8726" i="5" s="1"/>
  <c r="N8727" i="5"/>
  <c r="P8727" i="5" s="1"/>
  <c r="N8728" i="5"/>
  <c r="P8728" i="5" s="1"/>
  <c r="N8729" i="5"/>
  <c r="P8729" i="5" s="1"/>
  <c r="N8730" i="5"/>
  <c r="P8730" i="5" s="1"/>
  <c r="N8731" i="5"/>
  <c r="P8731" i="5" s="1"/>
  <c r="N8732" i="5"/>
  <c r="P8732" i="5" s="1"/>
  <c r="N8733" i="5"/>
  <c r="P8733" i="5" s="1"/>
  <c r="N8734" i="5"/>
  <c r="P8734" i="5" s="1"/>
  <c r="N8735" i="5"/>
  <c r="P8735" i="5" s="1"/>
  <c r="N8736" i="5"/>
  <c r="P8736" i="5" s="1"/>
  <c r="N8737" i="5"/>
  <c r="P8737" i="5" s="1"/>
  <c r="N8738" i="5"/>
  <c r="P8738" i="5" s="1"/>
  <c r="N8739" i="5"/>
  <c r="P8739" i="5" s="1"/>
  <c r="N8740" i="5"/>
  <c r="P8740" i="5" s="1"/>
  <c r="N8741" i="5"/>
  <c r="P8741" i="5" s="1"/>
  <c r="N8742" i="5"/>
  <c r="P8742" i="5" s="1"/>
  <c r="N8743" i="5"/>
  <c r="P8743" i="5" s="1"/>
  <c r="N8744" i="5"/>
  <c r="P8744" i="5" s="1"/>
  <c r="N8745" i="5"/>
  <c r="P8745" i="5" s="1"/>
  <c r="N8746" i="5"/>
  <c r="P8746" i="5" s="1"/>
  <c r="N8747" i="5"/>
  <c r="P8747" i="5" s="1"/>
  <c r="N8748" i="5"/>
  <c r="P8748" i="5" s="1"/>
  <c r="N8749" i="5"/>
  <c r="P8749" i="5" s="1"/>
  <c r="N8750" i="5"/>
  <c r="P8750" i="5" s="1"/>
  <c r="N8751" i="5"/>
  <c r="P8751" i="5" s="1"/>
  <c r="N8752" i="5"/>
  <c r="P8752" i="5" s="1"/>
  <c r="N8753" i="5"/>
  <c r="P8753" i="5" s="1"/>
  <c r="N8754" i="5"/>
  <c r="P8754" i="5" s="1"/>
  <c r="N8755" i="5"/>
  <c r="P8755" i="5" s="1"/>
  <c r="N8756" i="5"/>
  <c r="P8756" i="5" s="1"/>
  <c r="N8757" i="5"/>
  <c r="P8757" i="5" s="1"/>
  <c r="N8758" i="5"/>
  <c r="P8758" i="5" s="1"/>
  <c r="N8759" i="5"/>
  <c r="P8759" i="5" s="1"/>
  <c r="N8760" i="5"/>
  <c r="P8760" i="5" s="1"/>
  <c r="N8761" i="5"/>
  <c r="P8761" i="5" s="1"/>
  <c r="N8762" i="5"/>
  <c r="P8762" i="5" s="1"/>
  <c r="N8763" i="5"/>
  <c r="P8763" i="5" s="1"/>
  <c r="N8764" i="5"/>
  <c r="P8764" i="5" s="1"/>
  <c r="N8765" i="5"/>
  <c r="P8765" i="5" s="1"/>
  <c r="N8766" i="5"/>
  <c r="P8766" i="5" s="1"/>
  <c r="N8767" i="5"/>
  <c r="P8767" i="5" s="1"/>
  <c r="N8768" i="5"/>
  <c r="P8768" i="5" s="1"/>
  <c r="N8769" i="5"/>
  <c r="P8769" i="5" s="1"/>
  <c r="N8770" i="5"/>
  <c r="P8770" i="5" s="1"/>
  <c r="N8771" i="5"/>
  <c r="P8771" i="5" s="1"/>
  <c r="N8772" i="5"/>
  <c r="P8772" i="5" s="1"/>
  <c r="N8773" i="5"/>
  <c r="P8773" i="5" s="1"/>
  <c r="N8774" i="5"/>
  <c r="P8774" i="5" s="1"/>
  <c r="N8775" i="5"/>
  <c r="P8775" i="5" s="1"/>
  <c r="N8776" i="5"/>
  <c r="P8776" i="5" s="1"/>
  <c r="N8777" i="5"/>
  <c r="P8777" i="5" s="1"/>
  <c r="N8778" i="5"/>
  <c r="P8778" i="5" s="1"/>
  <c r="N8779" i="5"/>
  <c r="P8779" i="5" s="1"/>
  <c r="N8780" i="5"/>
  <c r="P8780" i="5" s="1"/>
  <c r="N8781" i="5"/>
  <c r="P8781" i="5" s="1"/>
  <c r="N8782" i="5"/>
  <c r="P8782" i="5" s="1"/>
  <c r="N8783" i="5"/>
  <c r="P8783" i="5" s="1"/>
  <c r="N8784" i="5"/>
  <c r="P8784" i="5" s="1"/>
  <c r="N8785" i="5"/>
  <c r="P8785" i="5" s="1"/>
  <c r="N8786" i="5"/>
  <c r="P8786" i="5" s="1"/>
  <c r="N8787" i="5"/>
  <c r="P8787" i="5" s="1"/>
  <c r="N8788" i="5"/>
  <c r="P8788" i="5" s="1"/>
  <c r="N8789" i="5"/>
  <c r="P8789" i="5" s="1"/>
  <c r="N8790" i="5"/>
  <c r="P8790" i="5" s="1"/>
  <c r="N8791" i="5"/>
  <c r="P8791" i="5" s="1"/>
  <c r="N8792" i="5"/>
  <c r="P8792" i="5" s="1"/>
  <c r="N8793" i="5"/>
  <c r="P8793" i="5" s="1"/>
  <c r="N8794" i="5"/>
  <c r="P8794" i="5" s="1"/>
  <c r="N8795" i="5"/>
  <c r="P8795" i="5" s="1"/>
  <c r="N8796" i="5"/>
  <c r="P8796" i="5" s="1"/>
  <c r="N8797" i="5"/>
  <c r="P8797" i="5" s="1"/>
  <c r="N8798" i="5"/>
  <c r="P8798" i="5" s="1"/>
  <c r="N8799" i="5"/>
  <c r="P8799" i="5" s="1"/>
  <c r="N8800" i="5"/>
  <c r="P8800" i="5" s="1"/>
  <c r="N8801" i="5"/>
  <c r="P8801" i="5" s="1"/>
  <c r="N8802" i="5"/>
  <c r="P8802" i="5" s="1"/>
  <c r="N8803" i="5"/>
  <c r="P8803" i="5" s="1"/>
  <c r="N8804" i="5"/>
  <c r="P8804" i="5" s="1"/>
  <c r="N8805" i="5"/>
  <c r="P8805" i="5" s="1"/>
  <c r="N8806" i="5"/>
  <c r="P8806" i="5" s="1"/>
  <c r="N8807" i="5"/>
  <c r="P8807" i="5" s="1"/>
  <c r="N8808" i="5"/>
  <c r="P8808" i="5" s="1"/>
  <c r="N8809" i="5"/>
  <c r="P8809" i="5" s="1"/>
  <c r="N8810" i="5"/>
  <c r="P8810" i="5" s="1"/>
  <c r="N8811" i="5"/>
  <c r="P8811" i="5" s="1"/>
  <c r="N8812" i="5"/>
  <c r="P8812" i="5" s="1"/>
  <c r="N8813" i="5"/>
  <c r="P8813" i="5" s="1"/>
  <c r="N8814" i="5"/>
  <c r="P8814" i="5" s="1"/>
  <c r="N8815" i="5"/>
  <c r="P8815" i="5" s="1"/>
  <c r="N8816" i="5"/>
  <c r="P8816" i="5" s="1"/>
  <c r="N8817" i="5"/>
  <c r="P8817" i="5" s="1"/>
  <c r="N8818" i="5"/>
  <c r="P8818" i="5" s="1"/>
  <c r="N8819" i="5"/>
  <c r="P8819" i="5" s="1"/>
  <c r="N8820" i="5"/>
  <c r="P8820" i="5" s="1"/>
  <c r="N8821" i="5"/>
  <c r="P8821" i="5" s="1"/>
  <c r="N8822" i="5"/>
  <c r="P8822" i="5" s="1"/>
  <c r="N8823" i="5"/>
  <c r="P8823" i="5" s="1"/>
  <c r="N8824" i="5"/>
  <c r="P8824" i="5" s="1"/>
  <c r="N8825" i="5"/>
  <c r="P8825" i="5" s="1"/>
  <c r="N8826" i="5"/>
  <c r="P8826" i="5" s="1"/>
  <c r="N8827" i="5"/>
  <c r="P8827" i="5" s="1"/>
  <c r="N8828" i="5"/>
  <c r="P8828" i="5" s="1"/>
  <c r="N8829" i="5"/>
  <c r="P8829" i="5" s="1"/>
  <c r="N8830" i="5"/>
  <c r="P8830" i="5" s="1"/>
  <c r="N8831" i="5"/>
  <c r="P8831" i="5" s="1"/>
  <c r="N8832" i="5"/>
  <c r="P8832" i="5" s="1"/>
  <c r="N8833" i="5"/>
  <c r="P8833" i="5" s="1"/>
  <c r="N8834" i="5"/>
  <c r="P8834" i="5" s="1"/>
  <c r="N8835" i="5"/>
  <c r="P8835" i="5" s="1"/>
  <c r="N8836" i="5"/>
  <c r="P8836" i="5" s="1"/>
  <c r="N8837" i="5"/>
  <c r="P8837" i="5" s="1"/>
  <c r="N8838" i="5"/>
  <c r="P8838" i="5" s="1"/>
  <c r="N8839" i="5"/>
  <c r="P8839" i="5" s="1"/>
  <c r="N8840" i="5"/>
  <c r="P8840" i="5" s="1"/>
  <c r="N8841" i="5"/>
  <c r="P8841" i="5" s="1"/>
  <c r="N8842" i="5"/>
  <c r="P8842" i="5" s="1"/>
  <c r="N8843" i="5"/>
  <c r="P8843" i="5" s="1"/>
  <c r="N8844" i="5"/>
  <c r="P8844" i="5" s="1"/>
  <c r="N8845" i="5"/>
  <c r="P8845" i="5" s="1"/>
  <c r="N8846" i="5"/>
  <c r="P8846" i="5" s="1"/>
  <c r="N8847" i="5"/>
  <c r="P8847" i="5" s="1"/>
  <c r="N8848" i="5"/>
  <c r="P8848" i="5" s="1"/>
  <c r="N8849" i="5"/>
  <c r="P8849" i="5" s="1"/>
  <c r="N8850" i="5"/>
  <c r="P8850" i="5" s="1"/>
  <c r="N8851" i="5"/>
  <c r="P8851" i="5" s="1"/>
  <c r="N8852" i="5"/>
  <c r="P8852" i="5" s="1"/>
  <c r="N8853" i="5"/>
  <c r="P8853" i="5" s="1"/>
  <c r="N8854" i="5"/>
  <c r="P8854" i="5" s="1"/>
  <c r="N8855" i="5"/>
  <c r="P8855" i="5" s="1"/>
  <c r="N8856" i="5"/>
  <c r="P8856" i="5" s="1"/>
  <c r="N8857" i="5"/>
  <c r="P8857" i="5" s="1"/>
  <c r="N8858" i="5"/>
  <c r="P8858" i="5" s="1"/>
  <c r="N8859" i="5"/>
  <c r="P8859" i="5" s="1"/>
  <c r="N8860" i="5"/>
  <c r="P8860" i="5" s="1"/>
  <c r="N8861" i="5"/>
  <c r="P8861" i="5" s="1"/>
  <c r="N8862" i="5"/>
  <c r="P8862" i="5" s="1"/>
  <c r="N8863" i="5"/>
  <c r="P8863" i="5" s="1"/>
  <c r="N8864" i="5"/>
  <c r="P8864" i="5" s="1"/>
  <c r="N8865" i="5"/>
  <c r="P8865" i="5" s="1"/>
  <c r="N8866" i="5"/>
  <c r="P8866" i="5" s="1"/>
  <c r="N8867" i="5"/>
  <c r="P8867" i="5" s="1"/>
  <c r="N8868" i="5"/>
  <c r="P8868" i="5" s="1"/>
  <c r="N8869" i="5"/>
  <c r="P8869" i="5" s="1"/>
  <c r="N8870" i="5"/>
  <c r="P8870" i="5" s="1"/>
  <c r="N8871" i="5"/>
  <c r="P8871" i="5" s="1"/>
  <c r="N8872" i="5"/>
  <c r="P8872" i="5" s="1"/>
  <c r="N8873" i="5"/>
  <c r="P8873" i="5" s="1"/>
  <c r="N8874" i="5"/>
  <c r="P8874" i="5" s="1"/>
  <c r="N8875" i="5"/>
  <c r="P8875" i="5" s="1"/>
  <c r="N8876" i="5"/>
  <c r="P8876" i="5" s="1"/>
  <c r="N8877" i="5"/>
  <c r="P8877" i="5" s="1"/>
  <c r="N8878" i="5"/>
  <c r="P8878" i="5" s="1"/>
  <c r="N8879" i="5"/>
  <c r="P8879" i="5" s="1"/>
  <c r="N8880" i="5"/>
  <c r="P8880" i="5" s="1"/>
  <c r="N8881" i="5"/>
  <c r="P8881" i="5" s="1"/>
  <c r="N8882" i="5"/>
  <c r="P8882" i="5" s="1"/>
  <c r="N8883" i="5"/>
  <c r="P8883" i="5" s="1"/>
  <c r="N8884" i="5"/>
  <c r="P8884" i="5" s="1"/>
  <c r="N8885" i="5"/>
  <c r="P8885" i="5" s="1"/>
  <c r="N8886" i="5"/>
  <c r="P8886" i="5" s="1"/>
  <c r="N8887" i="5"/>
  <c r="P8887" i="5" s="1"/>
  <c r="N8888" i="5"/>
  <c r="P8888" i="5" s="1"/>
  <c r="N8889" i="5"/>
  <c r="P8889" i="5" s="1"/>
  <c r="N8890" i="5"/>
  <c r="P8890" i="5" s="1"/>
  <c r="N8891" i="5"/>
  <c r="P8891" i="5" s="1"/>
  <c r="N8892" i="5"/>
  <c r="P8892" i="5" s="1"/>
  <c r="N8893" i="5"/>
  <c r="P8893" i="5" s="1"/>
  <c r="N8894" i="5"/>
  <c r="P8894" i="5" s="1"/>
  <c r="N8895" i="5"/>
  <c r="P8895" i="5" s="1"/>
  <c r="N8896" i="5"/>
  <c r="P8896" i="5" s="1"/>
  <c r="N8897" i="5"/>
  <c r="P8897" i="5" s="1"/>
  <c r="N8898" i="5"/>
  <c r="P8898" i="5" s="1"/>
  <c r="N8899" i="5"/>
  <c r="P8899" i="5" s="1"/>
  <c r="N8900" i="5"/>
  <c r="P8900" i="5" s="1"/>
  <c r="N8901" i="5"/>
  <c r="P8901" i="5" s="1"/>
  <c r="N8902" i="5"/>
  <c r="P8902" i="5" s="1"/>
  <c r="N8903" i="5"/>
  <c r="P8903" i="5" s="1"/>
  <c r="N8904" i="5"/>
  <c r="P8904" i="5" s="1"/>
  <c r="N8905" i="5"/>
  <c r="P8905" i="5" s="1"/>
  <c r="N8906" i="5"/>
  <c r="P8906" i="5" s="1"/>
  <c r="N8907" i="5"/>
  <c r="P8907" i="5" s="1"/>
  <c r="N8908" i="5"/>
  <c r="P8908" i="5" s="1"/>
  <c r="N8909" i="5"/>
  <c r="P8909" i="5" s="1"/>
  <c r="N8910" i="5"/>
  <c r="P8910" i="5" s="1"/>
  <c r="N8911" i="5"/>
  <c r="P8911" i="5" s="1"/>
  <c r="N8912" i="5"/>
  <c r="P8912" i="5" s="1"/>
  <c r="N8913" i="5"/>
  <c r="P8913" i="5" s="1"/>
  <c r="N8914" i="5"/>
  <c r="P8914" i="5" s="1"/>
  <c r="N8915" i="5"/>
  <c r="P8915" i="5" s="1"/>
  <c r="N8916" i="5"/>
  <c r="P8916" i="5" s="1"/>
  <c r="N8917" i="5"/>
  <c r="P8917" i="5" s="1"/>
  <c r="N8918" i="5"/>
  <c r="P8918" i="5" s="1"/>
  <c r="N8919" i="5"/>
  <c r="P8919" i="5" s="1"/>
  <c r="N8920" i="5"/>
  <c r="P8920" i="5" s="1"/>
  <c r="N8921" i="5"/>
  <c r="P8921" i="5" s="1"/>
  <c r="N8922" i="5"/>
  <c r="P8922" i="5" s="1"/>
  <c r="N8923" i="5"/>
  <c r="P8923" i="5" s="1"/>
  <c r="N8924" i="5"/>
  <c r="P8924" i="5" s="1"/>
  <c r="N8925" i="5"/>
  <c r="P8925" i="5" s="1"/>
  <c r="N8926" i="5"/>
  <c r="P8926" i="5" s="1"/>
  <c r="N8927" i="5"/>
  <c r="P8927" i="5" s="1"/>
  <c r="N8928" i="5"/>
  <c r="P8928" i="5" s="1"/>
  <c r="N8929" i="5"/>
  <c r="P8929" i="5" s="1"/>
  <c r="N8930" i="5"/>
  <c r="P8930" i="5" s="1"/>
  <c r="N8931" i="5"/>
  <c r="P8931" i="5" s="1"/>
  <c r="N8932" i="5"/>
  <c r="P8932" i="5" s="1"/>
  <c r="N8933" i="5"/>
  <c r="P8933" i="5" s="1"/>
  <c r="N8934" i="5"/>
  <c r="P8934" i="5" s="1"/>
  <c r="N8935" i="5"/>
  <c r="P8935" i="5" s="1"/>
  <c r="N8936" i="5"/>
  <c r="P8936" i="5" s="1"/>
  <c r="N8937" i="5"/>
  <c r="P8937" i="5" s="1"/>
  <c r="N8938" i="5"/>
  <c r="P8938" i="5" s="1"/>
  <c r="N8939" i="5"/>
  <c r="P8939" i="5" s="1"/>
  <c r="N8940" i="5"/>
  <c r="P8940" i="5" s="1"/>
  <c r="N8941" i="5"/>
  <c r="P8941" i="5" s="1"/>
  <c r="N8942" i="5"/>
  <c r="P8942" i="5" s="1"/>
  <c r="N8943" i="5"/>
  <c r="P8943" i="5" s="1"/>
  <c r="N8944" i="5"/>
  <c r="P8944" i="5" s="1"/>
  <c r="N8945" i="5"/>
  <c r="P8945" i="5" s="1"/>
  <c r="N8946" i="5"/>
  <c r="P8946" i="5" s="1"/>
  <c r="N8947" i="5"/>
  <c r="P8947" i="5" s="1"/>
  <c r="N8948" i="5"/>
  <c r="P8948" i="5" s="1"/>
  <c r="N8949" i="5"/>
  <c r="P8949" i="5" s="1"/>
  <c r="N8950" i="5"/>
  <c r="P8950" i="5" s="1"/>
  <c r="N8951" i="5"/>
  <c r="P8951" i="5" s="1"/>
  <c r="N8952" i="5"/>
  <c r="P8952" i="5" s="1"/>
  <c r="N8953" i="5"/>
  <c r="P8953" i="5" s="1"/>
  <c r="N8954" i="5"/>
  <c r="P8954" i="5" s="1"/>
  <c r="N8955" i="5"/>
  <c r="P8955" i="5" s="1"/>
  <c r="N8956" i="5"/>
  <c r="P8956" i="5" s="1"/>
  <c r="N8957" i="5"/>
  <c r="P8957" i="5" s="1"/>
  <c r="N8958" i="5"/>
  <c r="P8958" i="5" s="1"/>
  <c r="N8959" i="5"/>
  <c r="P8959" i="5" s="1"/>
  <c r="N8960" i="5"/>
  <c r="P8960" i="5" s="1"/>
  <c r="N8961" i="5"/>
  <c r="P8961" i="5" s="1"/>
  <c r="N8962" i="5"/>
  <c r="P8962" i="5" s="1"/>
  <c r="N8963" i="5"/>
  <c r="P8963" i="5" s="1"/>
  <c r="N8964" i="5"/>
  <c r="P8964" i="5" s="1"/>
  <c r="N8965" i="5"/>
  <c r="P8965" i="5" s="1"/>
  <c r="N8966" i="5"/>
  <c r="P8966" i="5" s="1"/>
  <c r="N8967" i="5"/>
  <c r="P8967" i="5" s="1"/>
  <c r="N8968" i="5"/>
  <c r="P8968" i="5" s="1"/>
  <c r="N8969" i="5"/>
  <c r="P8969" i="5" s="1"/>
  <c r="N8970" i="5"/>
  <c r="P8970" i="5" s="1"/>
  <c r="N8971" i="5"/>
  <c r="P8971" i="5" s="1"/>
  <c r="N8972" i="5"/>
  <c r="P8972" i="5" s="1"/>
  <c r="N8973" i="5"/>
  <c r="P8973" i="5" s="1"/>
  <c r="N8974" i="5"/>
  <c r="P8974" i="5" s="1"/>
  <c r="N8975" i="5"/>
  <c r="P8975" i="5" s="1"/>
  <c r="N8976" i="5"/>
  <c r="P8976" i="5" s="1"/>
  <c r="N8977" i="5"/>
  <c r="P8977" i="5" s="1"/>
  <c r="N8978" i="5"/>
  <c r="P8978" i="5" s="1"/>
  <c r="N8979" i="5"/>
  <c r="P8979" i="5" s="1"/>
  <c r="N8980" i="5"/>
  <c r="P8980" i="5" s="1"/>
  <c r="N8981" i="5"/>
  <c r="P8981" i="5" s="1"/>
  <c r="N8982" i="5"/>
  <c r="P8982" i="5" s="1"/>
  <c r="N8983" i="5"/>
  <c r="P8983" i="5" s="1"/>
  <c r="N8984" i="5"/>
  <c r="P8984" i="5" s="1"/>
  <c r="N8985" i="5"/>
  <c r="P8985" i="5" s="1"/>
  <c r="N8986" i="5"/>
  <c r="P8986" i="5" s="1"/>
  <c r="N8987" i="5"/>
  <c r="P8987" i="5" s="1"/>
  <c r="N8988" i="5"/>
  <c r="P8988" i="5" s="1"/>
  <c r="N8989" i="5"/>
  <c r="P8989" i="5" s="1"/>
  <c r="N8990" i="5"/>
  <c r="P8990" i="5" s="1"/>
  <c r="N8991" i="5"/>
  <c r="P8991" i="5" s="1"/>
  <c r="N8992" i="5"/>
  <c r="P8992" i="5" s="1"/>
  <c r="N8993" i="5"/>
  <c r="P8993" i="5" s="1"/>
  <c r="N8994" i="5"/>
  <c r="P8994" i="5" s="1"/>
  <c r="N8995" i="5"/>
  <c r="P8995" i="5" s="1"/>
  <c r="N8996" i="5"/>
  <c r="P8996" i="5" s="1"/>
  <c r="N8997" i="5"/>
  <c r="P8997" i="5" s="1"/>
  <c r="N8998" i="5"/>
  <c r="P8998" i="5" s="1"/>
  <c r="N8999" i="5"/>
  <c r="P8999" i="5" s="1"/>
  <c r="N9000" i="5"/>
  <c r="P9000" i="5" s="1"/>
  <c r="N9001" i="5"/>
  <c r="P9001" i="5" s="1"/>
  <c r="D8" i="3" a="1"/>
  <c r="D8" i="3" s="1"/>
  <c r="P13" i="5" l="1"/>
  <c r="O13" i="5" s="1"/>
  <c r="P5" i="5"/>
  <c r="M4" i="5"/>
  <c r="O4" i="5" s="1"/>
  <c r="M5" i="5"/>
  <c r="M6" i="5"/>
  <c r="O6" i="5" s="1"/>
  <c r="M7" i="5"/>
  <c r="O7" i="5" s="1"/>
  <c r="M8" i="5"/>
  <c r="O8" i="5" s="1"/>
  <c r="M9" i="5"/>
  <c r="O9" i="5" s="1"/>
  <c r="M10" i="5"/>
  <c r="O10" i="5" s="1"/>
  <c r="M11" i="5"/>
  <c r="O11" i="5" s="1"/>
  <c r="M12" i="5"/>
  <c r="O12" i="5" s="1"/>
  <c r="M15" i="5"/>
  <c r="O15" i="5" s="1"/>
  <c r="M16" i="5"/>
  <c r="O16" i="5" s="1"/>
  <c r="M17" i="5"/>
  <c r="O17" i="5" s="1"/>
  <c r="M18" i="5"/>
  <c r="O18" i="5" s="1"/>
  <c r="M19" i="5"/>
  <c r="O19" i="5" s="1"/>
  <c r="M20" i="5"/>
  <c r="O20" i="5" s="1"/>
  <c r="M21" i="5"/>
  <c r="O21" i="5" s="1"/>
  <c r="M22" i="5"/>
  <c r="O22" i="5" s="1"/>
  <c r="M23" i="5"/>
  <c r="O23" i="5" s="1"/>
  <c r="M24" i="5"/>
  <c r="O24" i="5" s="1"/>
  <c r="M25" i="5"/>
  <c r="O25" i="5" s="1"/>
  <c r="M26" i="5"/>
  <c r="O26" i="5" s="1"/>
  <c r="M27" i="5"/>
  <c r="O27" i="5" s="1"/>
  <c r="M28" i="5"/>
  <c r="O28" i="5" s="1"/>
  <c r="M29" i="5"/>
  <c r="O29" i="5" s="1"/>
  <c r="M30" i="5"/>
  <c r="O30" i="5" s="1"/>
  <c r="M31" i="5"/>
  <c r="O31" i="5" s="1"/>
  <c r="M32" i="5"/>
  <c r="O32" i="5" s="1"/>
  <c r="M33" i="5"/>
  <c r="O33" i="5" s="1"/>
  <c r="M34" i="5"/>
  <c r="O34" i="5" s="1"/>
  <c r="M35" i="5"/>
  <c r="O35" i="5" s="1"/>
  <c r="M36" i="5"/>
  <c r="O36" i="5" s="1"/>
  <c r="M37" i="5"/>
  <c r="O37" i="5" s="1"/>
  <c r="M38" i="5"/>
  <c r="O38" i="5" s="1"/>
  <c r="M39" i="5"/>
  <c r="O39" i="5" s="1"/>
  <c r="M40" i="5"/>
  <c r="O40" i="5" s="1"/>
  <c r="M41" i="5"/>
  <c r="O41" i="5" s="1"/>
  <c r="M42" i="5"/>
  <c r="O42" i="5" s="1"/>
  <c r="M43" i="5"/>
  <c r="O43" i="5" s="1"/>
  <c r="M44" i="5"/>
  <c r="O44" i="5" s="1"/>
  <c r="M45" i="5"/>
  <c r="O45" i="5" s="1"/>
  <c r="M46" i="5"/>
  <c r="O46" i="5" s="1"/>
  <c r="M47" i="5"/>
  <c r="O47" i="5" s="1"/>
  <c r="M48" i="5"/>
  <c r="O48" i="5" s="1"/>
  <c r="M49" i="5"/>
  <c r="O49" i="5" s="1"/>
  <c r="M50" i="5"/>
  <c r="O50" i="5" s="1"/>
  <c r="M51" i="5"/>
  <c r="O51" i="5" s="1"/>
  <c r="M52" i="5"/>
  <c r="O52" i="5" s="1"/>
  <c r="M53" i="5"/>
  <c r="O53" i="5" s="1"/>
  <c r="M54" i="5"/>
  <c r="O54" i="5" s="1"/>
  <c r="M55" i="5"/>
  <c r="O55" i="5" s="1"/>
  <c r="M56" i="5"/>
  <c r="O56" i="5" s="1"/>
  <c r="M57" i="5"/>
  <c r="O57" i="5" s="1"/>
  <c r="M58" i="5"/>
  <c r="O58" i="5" s="1"/>
  <c r="M59" i="5"/>
  <c r="O59" i="5" s="1"/>
  <c r="M60" i="5"/>
  <c r="O60" i="5" s="1"/>
  <c r="M61" i="5"/>
  <c r="O61" i="5" s="1"/>
  <c r="M62" i="5"/>
  <c r="O62" i="5" s="1"/>
  <c r="M63" i="5"/>
  <c r="O63" i="5" s="1"/>
  <c r="M64" i="5"/>
  <c r="O64" i="5" s="1"/>
  <c r="M65" i="5"/>
  <c r="O65" i="5" s="1"/>
  <c r="M66" i="5"/>
  <c r="O66" i="5" s="1"/>
  <c r="M67" i="5"/>
  <c r="O67" i="5" s="1"/>
  <c r="M68" i="5"/>
  <c r="O68" i="5" s="1"/>
  <c r="M69" i="5"/>
  <c r="O69" i="5" s="1"/>
  <c r="M70" i="5"/>
  <c r="O70" i="5" s="1"/>
  <c r="M71" i="5"/>
  <c r="O71" i="5" s="1"/>
  <c r="M72" i="5"/>
  <c r="O72" i="5" s="1"/>
  <c r="M73" i="5"/>
  <c r="O73" i="5" s="1"/>
  <c r="M74" i="5"/>
  <c r="O74" i="5" s="1"/>
  <c r="M75" i="5"/>
  <c r="O75" i="5" s="1"/>
  <c r="M76" i="5"/>
  <c r="O76" i="5" s="1"/>
  <c r="M77" i="5"/>
  <c r="O77" i="5" s="1"/>
  <c r="M78" i="5"/>
  <c r="O78" i="5" s="1"/>
  <c r="M79" i="5"/>
  <c r="O79" i="5" s="1"/>
  <c r="M80" i="5"/>
  <c r="O80" i="5" s="1"/>
  <c r="M81" i="5"/>
  <c r="O81" i="5" s="1"/>
  <c r="M82" i="5"/>
  <c r="O82" i="5" s="1"/>
  <c r="M83" i="5"/>
  <c r="O83" i="5" s="1"/>
  <c r="M84" i="5"/>
  <c r="O84" i="5" s="1"/>
  <c r="M85" i="5"/>
  <c r="O85" i="5" s="1"/>
  <c r="M86" i="5"/>
  <c r="O86" i="5" s="1"/>
  <c r="M87" i="5"/>
  <c r="O87" i="5" s="1"/>
  <c r="M88" i="5"/>
  <c r="O88" i="5" s="1"/>
  <c r="M89" i="5"/>
  <c r="O89" i="5" s="1"/>
  <c r="M90" i="5"/>
  <c r="O90" i="5" s="1"/>
  <c r="M91" i="5"/>
  <c r="O91" i="5" s="1"/>
  <c r="M92" i="5"/>
  <c r="O92" i="5" s="1"/>
  <c r="M93" i="5"/>
  <c r="O93" i="5" s="1"/>
  <c r="M94" i="5"/>
  <c r="O94" i="5" s="1"/>
  <c r="M95" i="5"/>
  <c r="O95" i="5" s="1"/>
  <c r="M96" i="5"/>
  <c r="O96" i="5" s="1"/>
  <c r="M97" i="5"/>
  <c r="O97" i="5" s="1"/>
  <c r="M98" i="5"/>
  <c r="O98" i="5" s="1"/>
  <c r="M99" i="5"/>
  <c r="O99" i="5" s="1"/>
  <c r="M100" i="5"/>
  <c r="O100" i="5" s="1"/>
  <c r="M101" i="5"/>
  <c r="O101" i="5" s="1"/>
  <c r="M102" i="5"/>
  <c r="O102" i="5" s="1"/>
  <c r="M103" i="5"/>
  <c r="O103" i="5" s="1"/>
  <c r="M104" i="5"/>
  <c r="O104" i="5" s="1"/>
  <c r="M105" i="5"/>
  <c r="O105" i="5" s="1"/>
  <c r="M106" i="5"/>
  <c r="O106" i="5" s="1"/>
  <c r="M107" i="5"/>
  <c r="O107" i="5" s="1"/>
  <c r="M108" i="5"/>
  <c r="O108" i="5" s="1"/>
  <c r="M109" i="5"/>
  <c r="O109" i="5" s="1"/>
  <c r="M110" i="5"/>
  <c r="O110" i="5" s="1"/>
  <c r="M111" i="5"/>
  <c r="O111" i="5" s="1"/>
  <c r="M112" i="5"/>
  <c r="O112" i="5" s="1"/>
  <c r="M113" i="5"/>
  <c r="O113" i="5" s="1"/>
  <c r="M114" i="5"/>
  <c r="O114" i="5" s="1"/>
  <c r="M115" i="5"/>
  <c r="O115" i="5" s="1"/>
  <c r="M116" i="5"/>
  <c r="O116" i="5" s="1"/>
  <c r="M117" i="5"/>
  <c r="O117" i="5" s="1"/>
  <c r="M118" i="5"/>
  <c r="O118" i="5" s="1"/>
  <c r="M119" i="5"/>
  <c r="O119" i="5" s="1"/>
  <c r="M120" i="5"/>
  <c r="O120" i="5" s="1"/>
  <c r="M121" i="5"/>
  <c r="O121" i="5" s="1"/>
  <c r="M122" i="5"/>
  <c r="O122" i="5" s="1"/>
  <c r="M123" i="5"/>
  <c r="O123" i="5" s="1"/>
  <c r="M124" i="5"/>
  <c r="O124" i="5" s="1"/>
  <c r="M125" i="5"/>
  <c r="O125" i="5" s="1"/>
  <c r="M126" i="5"/>
  <c r="O126" i="5" s="1"/>
  <c r="M127" i="5"/>
  <c r="O127" i="5" s="1"/>
  <c r="M128" i="5"/>
  <c r="O128" i="5" s="1"/>
  <c r="M129" i="5"/>
  <c r="O129" i="5" s="1"/>
  <c r="M130" i="5"/>
  <c r="O130" i="5" s="1"/>
  <c r="M131" i="5"/>
  <c r="O131" i="5" s="1"/>
  <c r="M132" i="5"/>
  <c r="O132" i="5" s="1"/>
  <c r="M133" i="5"/>
  <c r="O133" i="5" s="1"/>
  <c r="M134" i="5"/>
  <c r="O134" i="5" s="1"/>
  <c r="M135" i="5"/>
  <c r="O135" i="5" s="1"/>
  <c r="M136" i="5"/>
  <c r="O136" i="5" s="1"/>
  <c r="M137" i="5"/>
  <c r="O137" i="5" s="1"/>
  <c r="M138" i="5"/>
  <c r="O138" i="5" s="1"/>
  <c r="M139" i="5"/>
  <c r="O139" i="5" s="1"/>
  <c r="M140" i="5"/>
  <c r="O140" i="5" s="1"/>
  <c r="M141" i="5"/>
  <c r="O141" i="5" s="1"/>
  <c r="M142" i="5"/>
  <c r="O142" i="5" s="1"/>
  <c r="M143" i="5"/>
  <c r="O143" i="5" s="1"/>
  <c r="M144" i="5"/>
  <c r="O144" i="5" s="1"/>
  <c r="M145" i="5"/>
  <c r="O145" i="5" s="1"/>
  <c r="M146" i="5"/>
  <c r="O146" i="5" s="1"/>
  <c r="M147" i="5"/>
  <c r="O147" i="5" s="1"/>
  <c r="M148" i="5"/>
  <c r="O148" i="5" s="1"/>
  <c r="M149" i="5"/>
  <c r="O149" i="5" s="1"/>
  <c r="M150" i="5"/>
  <c r="O150" i="5" s="1"/>
  <c r="M151" i="5"/>
  <c r="O151" i="5" s="1"/>
  <c r="M152" i="5"/>
  <c r="O152" i="5" s="1"/>
  <c r="M153" i="5"/>
  <c r="O153" i="5" s="1"/>
  <c r="M154" i="5"/>
  <c r="O154" i="5" s="1"/>
  <c r="M155" i="5"/>
  <c r="O155" i="5" s="1"/>
  <c r="M156" i="5"/>
  <c r="O156" i="5" s="1"/>
  <c r="M157" i="5"/>
  <c r="O157" i="5" s="1"/>
  <c r="M158" i="5"/>
  <c r="O158" i="5" s="1"/>
  <c r="M159" i="5"/>
  <c r="O159" i="5" s="1"/>
  <c r="M160" i="5"/>
  <c r="O160" i="5" s="1"/>
  <c r="M161" i="5"/>
  <c r="O161" i="5" s="1"/>
  <c r="M162" i="5"/>
  <c r="O162" i="5" s="1"/>
  <c r="M163" i="5"/>
  <c r="O163" i="5" s="1"/>
  <c r="M164" i="5"/>
  <c r="O164" i="5" s="1"/>
  <c r="M165" i="5"/>
  <c r="O165" i="5" s="1"/>
  <c r="M166" i="5"/>
  <c r="O166" i="5" s="1"/>
  <c r="M167" i="5"/>
  <c r="O167" i="5" s="1"/>
  <c r="M168" i="5"/>
  <c r="O168" i="5" s="1"/>
  <c r="M169" i="5"/>
  <c r="O169" i="5" s="1"/>
  <c r="M170" i="5"/>
  <c r="O170" i="5" s="1"/>
  <c r="M171" i="5"/>
  <c r="O171" i="5" s="1"/>
  <c r="M172" i="5"/>
  <c r="O172" i="5" s="1"/>
  <c r="M173" i="5"/>
  <c r="O173" i="5" s="1"/>
  <c r="M174" i="5"/>
  <c r="O174" i="5" s="1"/>
  <c r="M175" i="5"/>
  <c r="O175" i="5" s="1"/>
  <c r="M176" i="5"/>
  <c r="O176" i="5" s="1"/>
  <c r="M177" i="5"/>
  <c r="O177" i="5" s="1"/>
  <c r="M178" i="5"/>
  <c r="O178" i="5" s="1"/>
  <c r="M179" i="5"/>
  <c r="O179" i="5" s="1"/>
  <c r="M180" i="5"/>
  <c r="O180" i="5" s="1"/>
  <c r="M181" i="5"/>
  <c r="O181" i="5" s="1"/>
  <c r="M182" i="5"/>
  <c r="O182" i="5" s="1"/>
  <c r="M183" i="5"/>
  <c r="O183" i="5" s="1"/>
  <c r="M184" i="5"/>
  <c r="O184" i="5" s="1"/>
  <c r="M185" i="5"/>
  <c r="O185" i="5" s="1"/>
  <c r="M186" i="5"/>
  <c r="O186" i="5" s="1"/>
  <c r="M187" i="5"/>
  <c r="O187" i="5" s="1"/>
  <c r="M188" i="5"/>
  <c r="O188" i="5" s="1"/>
  <c r="M189" i="5"/>
  <c r="O189" i="5" s="1"/>
  <c r="M190" i="5"/>
  <c r="O190" i="5" s="1"/>
  <c r="M191" i="5"/>
  <c r="O191" i="5" s="1"/>
  <c r="M192" i="5"/>
  <c r="O192" i="5" s="1"/>
  <c r="M193" i="5"/>
  <c r="O193" i="5" s="1"/>
  <c r="M194" i="5"/>
  <c r="O194" i="5" s="1"/>
  <c r="M195" i="5"/>
  <c r="O195" i="5" s="1"/>
  <c r="M196" i="5"/>
  <c r="O196" i="5" s="1"/>
  <c r="M197" i="5"/>
  <c r="O197" i="5" s="1"/>
  <c r="M198" i="5"/>
  <c r="O198" i="5" s="1"/>
  <c r="M199" i="5"/>
  <c r="O199" i="5" s="1"/>
  <c r="M200" i="5"/>
  <c r="O200" i="5" s="1"/>
  <c r="M201" i="5"/>
  <c r="O201" i="5" s="1"/>
  <c r="M202" i="5"/>
  <c r="O202" i="5" s="1"/>
  <c r="M203" i="5"/>
  <c r="O203" i="5" s="1"/>
  <c r="M204" i="5"/>
  <c r="O204" i="5" s="1"/>
  <c r="M205" i="5"/>
  <c r="O205" i="5" s="1"/>
  <c r="M206" i="5"/>
  <c r="O206" i="5" s="1"/>
  <c r="M207" i="5"/>
  <c r="O207" i="5" s="1"/>
  <c r="M208" i="5"/>
  <c r="O208" i="5" s="1"/>
  <c r="M209" i="5"/>
  <c r="O209" i="5" s="1"/>
  <c r="M210" i="5"/>
  <c r="O210" i="5" s="1"/>
  <c r="M211" i="5"/>
  <c r="O211" i="5" s="1"/>
  <c r="M212" i="5"/>
  <c r="O212" i="5" s="1"/>
  <c r="M213" i="5"/>
  <c r="O213" i="5" s="1"/>
  <c r="M214" i="5"/>
  <c r="O214" i="5" s="1"/>
  <c r="M215" i="5"/>
  <c r="O215" i="5" s="1"/>
  <c r="M216" i="5"/>
  <c r="O216" i="5" s="1"/>
  <c r="M217" i="5"/>
  <c r="O217" i="5" s="1"/>
  <c r="M218" i="5"/>
  <c r="O218" i="5" s="1"/>
  <c r="M219" i="5"/>
  <c r="O219" i="5" s="1"/>
  <c r="M220" i="5"/>
  <c r="O220" i="5" s="1"/>
  <c r="M221" i="5"/>
  <c r="O221" i="5" s="1"/>
  <c r="M222" i="5"/>
  <c r="O222" i="5" s="1"/>
  <c r="M223" i="5"/>
  <c r="O223" i="5" s="1"/>
  <c r="M224" i="5"/>
  <c r="O224" i="5" s="1"/>
  <c r="M225" i="5"/>
  <c r="O225" i="5" s="1"/>
  <c r="M226" i="5"/>
  <c r="O226" i="5" s="1"/>
  <c r="M227" i="5"/>
  <c r="O227" i="5" s="1"/>
  <c r="M228" i="5"/>
  <c r="O228" i="5" s="1"/>
  <c r="M229" i="5"/>
  <c r="O229" i="5" s="1"/>
  <c r="M230" i="5"/>
  <c r="O230" i="5" s="1"/>
  <c r="M231" i="5"/>
  <c r="O231" i="5" s="1"/>
  <c r="M232" i="5"/>
  <c r="O232" i="5" s="1"/>
  <c r="M233" i="5"/>
  <c r="O233" i="5" s="1"/>
  <c r="M234" i="5"/>
  <c r="O234" i="5" s="1"/>
  <c r="M235" i="5"/>
  <c r="O235" i="5" s="1"/>
  <c r="M236" i="5"/>
  <c r="O236" i="5" s="1"/>
  <c r="M237" i="5"/>
  <c r="O237" i="5" s="1"/>
  <c r="M238" i="5"/>
  <c r="O238" i="5" s="1"/>
  <c r="M239" i="5"/>
  <c r="O239" i="5" s="1"/>
  <c r="M240" i="5"/>
  <c r="O240" i="5" s="1"/>
  <c r="M241" i="5"/>
  <c r="O241" i="5" s="1"/>
  <c r="M242" i="5"/>
  <c r="O242" i="5" s="1"/>
  <c r="M243" i="5"/>
  <c r="O243" i="5" s="1"/>
  <c r="M244" i="5"/>
  <c r="O244" i="5" s="1"/>
  <c r="M245" i="5"/>
  <c r="O245" i="5" s="1"/>
  <c r="M246" i="5"/>
  <c r="O246" i="5" s="1"/>
  <c r="M247" i="5"/>
  <c r="O247" i="5" s="1"/>
  <c r="M248" i="5"/>
  <c r="O248" i="5" s="1"/>
  <c r="M249" i="5"/>
  <c r="O249" i="5" s="1"/>
  <c r="M250" i="5"/>
  <c r="O250" i="5" s="1"/>
  <c r="M251" i="5"/>
  <c r="O251" i="5" s="1"/>
  <c r="M252" i="5"/>
  <c r="O252" i="5" s="1"/>
  <c r="M253" i="5"/>
  <c r="O253" i="5" s="1"/>
  <c r="M254" i="5"/>
  <c r="O254" i="5" s="1"/>
  <c r="M255" i="5"/>
  <c r="O255" i="5" s="1"/>
  <c r="M256" i="5"/>
  <c r="O256" i="5" s="1"/>
  <c r="M257" i="5"/>
  <c r="O257" i="5" s="1"/>
  <c r="M258" i="5"/>
  <c r="O258" i="5" s="1"/>
  <c r="M259" i="5"/>
  <c r="O259" i="5" s="1"/>
  <c r="M260" i="5"/>
  <c r="O260" i="5" s="1"/>
  <c r="M261" i="5"/>
  <c r="O261" i="5" s="1"/>
  <c r="M262" i="5"/>
  <c r="O262" i="5" s="1"/>
  <c r="M263" i="5"/>
  <c r="O263" i="5" s="1"/>
  <c r="M264" i="5"/>
  <c r="O264" i="5" s="1"/>
  <c r="M265" i="5"/>
  <c r="O265" i="5" s="1"/>
  <c r="M266" i="5"/>
  <c r="O266" i="5" s="1"/>
  <c r="M267" i="5"/>
  <c r="O267" i="5" s="1"/>
  <c r="M268" i="5"/>
  <c r="O268" i="5" s="1"/>
  <c r="M269" i="5"/>
  <c r="O269" i="5" s="1"/>
  <c r="M270" i="5"/>
  <c r="O270" i="5" s="1"/>
  <c r="M271" i="5"/>
  <c r="O271" i="5" s="1"/>
  <c r="M272" i="5"/>
  <c r="O272" i="5" s="1"/>
  <c r="M273" i="5"/>
  <c r="O273" i="5" s="1"/>
  <c r="M274" i="5"/>
  <c r="O274" i="5" s="1"/>
  <c r="M275" i="5"/>
  <c r="O275" i="5" s="1"/>
  <c r="M276" i="5"/>
  <c r="O276" i="5" s="1"/>
  <c r="M277" i="5"/>
  <c r="O277" i="5" s="1"/>
  <c r="M278" i="5"/>
  <c r="O278" i="5" s="1"/>
  <c r="M279" i="5"/>
  <c r="O279" i="5" s="1"/>
  <c r="M280" i="5"/>
  <c r="O280" i="5" s="1"/>
  <c r="M281" i="5"/>
  <c r="O281" i="5" s="1"/>
  <c r="M282" i="5"/>
  <c r="O282" i="5" s="1"/>
  <c r="M283" i="5"/>
  <c r="O283" i="5" s="1"/>
  <c r="M284" i="5"/>
  <c r="O284" i="5" s="1"/>
  <c r="M285" i="5"/>
  <c r="O285" i="5" s="1"/>
  <c r="M286" i="5"/>
  <c r="O286" i="5" s="1"/>
  <c r="M287" i="5"/>
  <c r="O287" i="5" s="1"/>
  <c r="M288" i="5"/>
  <c r="O288" i="5" s="1"/>
  <c r="M289" i="5"/>
  <c r="O289" i="5" s="1"/>
  <c r="M290" i="5"/>
  <c r="O290" i="5" s="1"/>
  <c r="M291" i="5"/>
  <c r="O291" i="5" s="1"/>
  <c r="M292" i="5"/>
  <c r="O292" i="5" s="1"/>
  <c r="M293" i="5"/>
  <c r="O293" i="5" s="1"/>
  <c r="M294" i="5"/>
  <c r="O294" i="5" s="1"/>
  <c r="M295" i="5"/>
  <c r="O295" i="5" s="1"/>
  <c r="M296" i="5"/>
  <c r="O296" i="5" s="1"/>
  <c r="M297" i="5"/>
  <c r="O297" i="5" s="1"/>
  <c r="M298" i="5"/>
  <c r="O298" i="5" s="1"/>
  <c r="M299" i="5"/>
  <c r="O299" i="5" s="1"/>
  <c r="M300" i="5"/>
  <c r="O300" i="5" s="1"/>
  <c r="M301" i="5"/>
  <c r="O301" i="5" s="1"/>
  <c r="M302" i="5"/>
  <c r="O302" i="5" s="1"/>
  <c r="M303" i="5"/>
  <c r="O303" i="5" s="1"/>
  <c r="M304" i="5"/>
  <c r="O304" i="5" s="1"/>
  <c r="M305" i="5"/>
  <c r="O305" i="5" s="1"/>
  <c r="M306" i="5"/>
  <c r="O306" i="5" s="1"/>
  <c r="M307" i="5"/>
  <c r="O307" i="5" s="1"/>
  <c r="M308" i="5"/>
  <c r="O308" i="5" s="1"/>
  <c r="M309" i="5"/>
  <c r="O309" i="5" s="1"/>
  <c r="M310" i="5"/>
  <c r="O310" i="5" s="1"/>
  <c r="M311" i="5"/>
  <c r="O311" i="5" s="1"/>
  <c r="M312" i="5"/>
  <c r="O312" i="5" s="1"/>
  <c r="M313" i="5"/>
  <c r="O313" i="5" s="1"/>
  <c r="M314" i="5"/>
  <c r="O314" i="5" s="1"/>
  <c r="M315" i="5"/>
  <c r="O315" i="5" s="1"/>
  <c r="M316" i="5"/>
  <c r="O316" i="5" s="1"/>
  <c r="M317" i="5"/>
  <c r="O317" i="5" s="1"/>
  <c r="M318" i="5"/>
  <c r="O318" i="5" s="1"/>
  <c r="M319" i="5"/>
  <c r="O319" i="5" s="1"/>
  <c r="M320" i="5"/>
  <c r="O320" i="5" s="1"/>
  <c r="M321" i="5"/>
  <c r="O321" i="5" s="1"/>
  <c r="M322" i="5"/>
  <c r="O322" i="5" s="1"/>
  <c r="M323" i="5"/>
  <c r="O323" i="5" s="1"/>
  <c r="M324" i="5"/>
  <c r="O324" i="5" s="1"/>
  <c r="M325" i="5"/>
  <c r="O325" i="5" s="1"/>
  <c r="M326" i="5"/>
  <c r="O326" i="5" s="1"/>
  <c r="M327" i="5"/>
  <c r="O327" i="5" s="1"/>
  <c r="M328" i="5"/>
  <c r="O328" i="5" s="1"/>
  <c r="M329" i="5"/>
  <c r="O329" i="5" s="1"/>
  <c r="M330" i="5"/>
  <c r="O330" i="5" s="1"/>
  <c r="M331" i="5"/>
  <c r="O331" i="5" s="1"/>
  <c r="M332" i="5"/>
  <c r="O332" i="5" s="1"/>
  <c r="M333" i="5"/>
  <c r="O333" i="5" s="1"/>
  <c r="M334" i="5"/>
  <c r="O334" i="5" s="1"/>
  <c r="M335" i="5"/>
  <c r="O335" i="5" s="1"/>
  <c r="M336" i="5"/>
  <c r="O336" i="5" s="1"/>
  <c r="M337" i="5"/>
  <c r="O337" i="5" s="1"/>
  <c r="M338" i="5"/>
  <c r="O338" i="5" s="1"/>
  <c r="M339" i="5"/>
  <c r="O339" i="5" s="1"/>
  <c r="M340" i="5"/>
  <c r="O340" i="5" s="1"/>
  <c r="M341" i="5"/>
  <c r="O341" i="5" s="1"/>
  <c r="M342" i="5"/>
  <c r="O342" i="5" s="1"/>
  <c r="M343" i="5"/>
  <c r="O343" i="5" s="1"/>
  <c r="M344" i="5"/>
  <c r="O344" i="5" s="1"/>
  <c r="M345" i="5"/>
  <c r="O345" i="5" s="1"/>
  <c r="M346" i="5"/>
  <c r="O346" i="5" s="1"/>
  <c r="M347" i="5"/>
  <c r="O347" i="5" s="1"/>
  <c r="M348" i="5"/>
  <c r="O348" i="5" s="1"/>
  <c r="M349" i="5"/>
  <c r="O349" i="5" s="1"/>
  <c r="M350" i="5"/>
  <c r="O350" i="5" s="1"/>
  <c r="M351" i="5"/>
  <c r="O351" i="5" s="1"/>
  <c r="M352" i="5"/>
  <c r="O352" i="5" s="1"/>
  <c r="M353" i="5"/>
  <c r="O353" i="5" s="1"/>
  <c r="M354" i="5"/>
  <c r="O354" i="5" s="1"/>
  <c r="M355" i="5"/>
  <c r="O355" i="5" s="1"/>
  <c r="M356" i="5"/>
  <c r="O356" i="5" s="1"/>
  <c r="M357" i="5"/>
  <c r="O357" i="5" s="1"/>
  <c r="M358" i="5"/>
  <c r="O358" i="5" s="1"/>
  <c r="M359" i="5"/>
  <c r="O359" i="5" s="1"/>
  <c r="M360" i="5"/>
  <c r="O360" i="5" s="1"/>
  <c r="M361" i="5"/>
  <c r="O361" i="5" s="1"/>
  <c r="M362" i="5"/>
  <c r="O362" i="5" s="1"/>
  <c r="M363" i="5"/>
  <c r="O363" i="5" s="1"/>
  <c r="M364" i="5"/>
  <c r="O364" i="5" s="1"/>
  <c r="M365" i="5"/>
  <c r="O365" i="5" s="1"/>
  <c r="M366" i="5"/>
  <c r="O366" i="5" s="1"/>
  <c r="M367" i="5"/>
  <c r="O367" i="5" s="1"/>
  <c r="M368" i="5"/>
  <c r="O368" i="5" s="1"/>
  <c r="M369" i="5"/>
  <c r="O369" i="5" s="1"/>
  <c r="M370" i="5"/>
  <c r="O370" i="5" s="1"/>
  <c r="M371" i="5"/>
  <c r="O371" i="5" s="1"/>
  <c r="M372" i="5"/>
  <c r="O372" i="5" s="1"/>
  <c r="M373" i="5"/>
  <c r="O373" i="5" s="1"/>
  <c r="M374" i="5"/>
  <c r="O374" i="5" s="1"/>
  <c r="M375" i="5"/>
  <c r="O375" i="5" s="1"/>
  <c r="M376" i="5"/>
  <c r="O376" i="5" s="1"/>
  <c r="M377" i="5"/>
  <c r="O377" i="5" s="1"/>
  <c r="M378" i="5"/>
  <c r="O378" i="5" s="1"/>
  <c r="M379" i="5"/>
  <c r="O379" i="5" s="1"/>
  <c r="M380" i="5"/>
  <c r="O380" i="5" s="1"/>
  <c r="M381" i="5"/>
  <c r="O381" i="5" s="1"/>
  <c r="M382" i="5"/>
  <c r="O382" i="5" s="1"/>
  <c r="M383" i="5"/>
  <c r="O383" i="5" s="1"/>
  <c r="M384" i="5"/>
  <c r="O384" i="5" s="1"/>
  <c r="M385" i="5"/>
  <c r="O385" i="5" s="1"/>
  <c r="M386" i="5"/>
  <c r="O386" i="5" s="1"/>
  <c r="M387" i="5"/>
  <c r="O387" i="5" s="1"/>
  <c r="M388" i="5"/>
  <c r="O388" i="5" s="1"/>
  <c r="M389" i="5"/>
  <c r="O389" i="5" s="1"/>
  <c r="M390" i="5"/>
  <c r="O390" i="5" s="1"/>
  <c r="M391" i="5"/>
  <c r="O391" i="5" s="1"/>
  <c r="M392" i="5"/>
  <c r="O392" i="5" s="1"/>
  <c r="M393" i="5"/>
  <c r="O393" i="5" s="1"/>
  <c r="M394" i="5"/>
  <c r="O394" i="5" s="1"/>
  <c r="M395" i="5"/>
  <c r="O395" i="5" s="1"/>
  <c r="M396" i="5"/>
  <c r="O396" i="5" s="1"/>
  <c r="M397" i="5"/>
  <c r="O397" i="5" s="1"/>
  <c r="M398" i="5"/>
  <c r="O398" i="5" s="1"/>
  <c r="M399" i="5"/>
  <c r="O399" i="5" s="1"/>
  <c r="M400" i="5"/>
  <c r="O400" i="5" s="1"/>
  <c r="M401" i="5"/>
  <c r="O401" i="5" s="1"/>
  <c r="M402" i="5"/>
  <c r="O402" i="5" s="1"/>
  <c r="M403" i="5"/>
  <c r="O403" i="5" s="1"/>
  <c r="M404" i="5"/>
  <c r="O404" i="5" s="1"/>
  <c r="M405" i="5"/>
  <c r="O405" i="5" s="1"/>
  <c r="M406" i="5"/>
  <c r="O406" i="5" s="1"/>
  <c r="M407" i="5"/>
  <c r="O407" i="5" s="1"/>
  <c r="M408" i="5"/>
  <c r="O408" i="5" s="1"/>
  <c r="M409" i="5"/>
  <c r="O409" i="5" s="1"/>
  <c r="M410" i="5"/>
  <c r="O410" i="5" s="1"/>
  <c r="M411" i="5"/>
  <c r="O411" i="5" s="1"/>
  <c r="M412" i="5"/>
  <c r="O412" i="5" s="1"/>
  <c r="M413" i="5"/>
  <c r="O413" i="5" s="1"/>
  <c r="M414" i="5"/>
  <c r="O414" i="5" s="1"/>
  <c r="M415" i="5"/>
  <c r="O415" i="5" s="1"/>
  <c r="M416" i="5"/>
  <c r="O416" i="5" s="1"/>
  <c r="M417" i="5"/>
  <c r="O417" i="5" s="1"/>
  <c r="M418" i="5"/>
  <c r="O418" i="5" s="1"/>
  <c r="M419" i="5"/>
  <c r="O419" i="5" s="1"/>
  <c r="M420" i="5"/>
  <c r="O420" i="5" s="1"/>
  <c r="M421" i="5"/>
  <c r="O421" i="5" s="1"/>
  <c r="M422" i="5"/>
  <c r="O422" i="5" s="1"/>
  <c r="M423" i="5"/>
  <c r="O423" i="5" s="1"/>
  <c r="M424" i="5"/>
  <c r="O424" i="5" s="1"/>
  <c r="M425" i="5"/>
  <c r="O425" i="5" s="1"/>
  <c r="M426" i="5"/>
  <c r="O426" i="5" s="1"/>
  <c r="M427" i="5"/>
  <c r="O427" i="5" s="1"/>
  <c r="M428" i="5"/>
  <c r="O428" i="5" s="1"/>
  <c r="M429" i="5"/>
  <c r="O429" i="5" s="1"/>
  <c r="M430" i="5"/>
  <c r="O430" i="5" s="1"/>
  <c r="M431" i="5"/>
  <c r="O431" i="5" s="1"/>
  <c r="M432" i="5"/>
  <c r="O432" i="5" s="1"/>
  <c r="M433" i="5"/>
  <c r="O433" i="5" s="1"/>
  <c r="M434" i="5"/>
  <c r="O434" i="5" s="1"/>
  <c r="M435" i="5"/>
  <c r="O435" i="5" s="1"/>
  <c r="M436" i="5"/>
  <c r="O436" i="5" s="1"/>
  <c r="M437" i="5"/>
  <c r="O437" i="5" s="1"/>
  <c r="M438" i="5"/>
  <c r="O438" i="5" s="1"/>
  <c r="M439" i="5"/>
  <c r="O439" i="5" s="1"/>
  <c r="M440" i="5"/>
  <c r="O440" i="5" s="1"/>
  <c r="M441" i="5"/>
  <c r="O441" i="5" s="1"/>
  <c r="M442" i="5"/>
  <c r="O442" i="5" s="1"/>
  <c r="M443" i="5"/>
  <c r="O443" i="5" s="1"/>
  <c r="M444" i="5"/>
  <c r="O444" i="5" s="1"/>
  <c r="M445" i="5"/>
  <c r="O445" i="5" s="1"/>
  <c r="M446" i="5"/>
  <c r="O446" i="5" s="1"/>
  <c r="M447" i="5"/>
  <c r="O447" i="5" s="1"/>
  <c r="M448" i="5"/>
  <c r="O448" i="5" s="1"/>
  <c r="M449" i="5"/>
  <c r="O449" i="5" s="1"/>
  <c r="M450" i="5"/>
  <c r="O450" i="5" s="1"/>
  <c r="M451" i="5"/>
  <c r="O451" i="5" s="1"/>
  <c r="M452" i="5"/>
  <c r="O452" i="5" s="1"/>
  <c r="M453" i="5"/>
  <c r="O453" i="5" s="1"/>
  <c r="M454" i="5"/>
  <c r="O454" i="5" s="1"/>
  <c r="M455" i="5"/>
  <c r="O455" i="5" s="1"/>
  <c r="M456" i="5"/>
  <c r="O456" i="5" s="1"/>
  <c r="M457" i="5"/>
  <c r="O457" i="5" s="1"/>
  <c r="M458" i="5"/>
  <c r="O458" i="5" s="1"/>
  <c r="M459" i="5"/>
  <c r="O459" i="5" s="1"/>
  <c r="M460" i="5"/>
  <c r="O460" i="5" s="1"/>
  <c r="M461" i="5"/>
  <c r="O461" i="5" s="1"/>
  <c r="M462" i="5"/>
  <c r="O462" i="5" s="1"/>
  <c r="M463" i="5"/>
  <c r="O463" i="5" s="1"/>
  <c r="M464" i="5"/>
  <c r="O464" i="5" s="1"/>
  <c r="M465" i="5"/>
  <c r="O465" i="5" s="1"/>
  <c r="M466" i="5"/>
  <c r="O466" i="5" s="1"/>
  <c r="M467" i="5"/>
  <c r="O467" i="5" s="1"/>
  <c r="M468" i="5"/>
  <c r="O468" i="5" s="1"/>
  <c r="M469" i="5"/>
  <c r="O469" i="5" s="1"/>
  <c r="M470" i="5"/>
  <c r="O470" i="5" s="1"/>
  <c r="M471" i="5"/>
  <c r="O471" i="5" s="1"/>
  <c r="M472" i="5"/>
  <c r="O472" i="5" s="1"/>
  <c r="M473" i="5"/>
  <c r="O473" i="5" s="1"/>
  <c r="M474" i="5"/>
  <c r="O474" i="5" s="1"/>
  <c r="M475" i="5"/>
  <c r="O475" i="5" s="1"/>
  <c r="M476" i="5"/>
  <c r="O476" i="5" s="1"/>
  <c r="M477" i="5"/>
  <c r="O477" i="5" s="1"/>
  <c r="M478" i="5"/>
  <c r="O478" i="5" s="1"/>
  <c r="M479" i="5"/>
  <c r="O479" i="5" s="1"/>
  <c r="M480" i="5"/>
  <c r="O480" i="5" s="1"/>
  <c r="M481" i="5"/>
  <c r="O481" i="5" s="1"/>
  <c r="M482" i="5"/>
  <c r="O482" i="5" s="1"/>
  <c r="M483" i="5"/>
  <c r="O483" i="5" s="1"/>
  <c r="M484" i="5"/>
  <c r="O484" i="5" s="1"/>
  <c r="M485" i="5"/>
  <c r="O485" i="5" s="1"/>
  <c r="M486" i="5"/>
  <c r="O486" i="5" s="1"/>
  <c r="M487" i="5"/>
  <c r="O487" i="5" s="1"/>
  <c r="M488" i="5"/>
  <c r="O488" i="5" s="1"/>
  <c r="M489" i="5"/>
  <c r="O489" i="5" s="1"/>
  <c r="M490" i="5"/>
  <c r="O490" i="5" s="1"/>
  <c r="M491" i="5"/>
  <c r="O491" i="5" s="1"/>
  <c r="M492" i="5"/>
  <c r="O492" i="5" s="1"/>
  <c r="M493" i="5"/>
  <c r="O493" i="5" s="1"/>
  <c r="M494" i="5"/>
  <c r="O494" i="5" s="1"/>
  <c r="M495" i="5"/>
  <c r="O495" i="5" s="1"/>
  <c r="M496" i="5"/>
  <c r="O496" i="5" s="1"/>
  <c r="M497" i="5"/>
  <c r="O497" i="5" s="1"/>
  <c r="M498" i="5"/>
  <c r="O498" i="5" s="1"/>
  <c r="M499" i="5"/>
  <c r="O499" i="5" s="1"/>
  <c r="M500" i="5"/>
  <c r="O500" i="5" s="1"/>
  <c r="M501" i="5"/>
  <c r="O501" i="5" s="1"/>
  <c r="M502" i="5"/>
  <c r="O502" i="5" s="1"/>
  <c r="M503" i="5"/>
  <c r="O503" i="5" s="1"/>
  <c r="M504" i="5"/>
  <c r="O504" i="5" s="1"/>
  <c r="M505" i="5"/>
  <c r="O505" i="5" s="1"/>
  <c r="M506" i="5"/>
  <c r="O506" i="5" s="1"/>
  <c r="M507" i="5"/>
  <c r="O507" i="5" s="1"/>
  <c r="M508" i="5"/>
  <c r="O508" i="5" s="1"/>
  <c r="M509" i="5"/>
  <c r="O509" i="5" s="1"/>
  <c r="M510" i="5"/>
  <c r="O510" i="5" s="1"/>
  <c r="M511" i="5"/>
  <c r="O511" i="5" s="1"/>
  <c r="M512" i="5"/>
  <c r="O512" i="5" s="1"/>
  <c r="M513" i="5"/>
  <c r="O513" i="5" s="1"/>
  <c r="M514" i="5"/>
  <c r="O514" i="5" s="1"/>
  <c r="M515" i="5"/>
  <c r="O515" i="5" s="1"/>
  <c r="M516" i="5"/>
  <c r="O516" i="5" s="1"/>
  <c r="M517" i="5"/>
  <c r="O517" i="5" s="1"/>
  <c r="M518" i="5"/>
  <c r="O518" i="5" s="1"/>
  <c r="M519" i="5"/>
  <c r="O519" i="5" s="1"/>
  <c r="M520" i="5"/>
  <c r="O520" i="5" s="1"/>
  <c r="M521" i="5"/>
  <c r="O521" i="5" s="1"/>
  <c r="M522" i="5"/>
  <c r="O522" i="5" s="1"/>
  <c r="M523" i="5"/>
  <c r="O523" i="5" s="1"/>
  <c r="M524" i="5"/>
  <c r="O524" i="5" s="1"/>
  <c r="M525" i="5"/>
  <c r="O525" i="5" s="1"/>
  <c r="M526" i="5"/>
  <c r="O526" i="5" s="1"/>
  <c r="M527" i="5"/>
  <c r="O527" i="5" s="1"/>
  <c r="M528" i="5"/>
  <c r="O528" i="5" s="1"/>
  <c r="M529" i="5"/>
  <c r="O529" i="5" s="1"/>
  <c r="M530" i="5"/>
  <c r="O530" i="5" s="1"/>
  <c r="M531" i="5"/>
  <c r="O531" i="5" s="1"/>
  <c r="M532" i="5"/>
  <c r="O532" i="5" s="1"/>
  <c r="M533" i="5"/>
  <c r="O533" i="5" s="1"/>
  <c r="M534" i="5"/>
  <c r="O534" i="5" s="1"/>
  <c r="M535" i="5"/>
  <c r="O535" i="5" s="1"/>
  <c r="M536" i="5"/>
  <c r="O536" i="5" s="1"/>
  <c r="M537" i="5"/>
  <c r="O537" i="5" s="1"/>
  <c r="M538" i="5"/>
  <c r="O538" i="5" s="1"/>
  <c r="M539" i="5"/>
  <c r="O539" i="5" s="1"/>
  <c r="M540" i="5"/>
  <c r="O540" i="5" s="1"/>
  <c r="M541" i="5"/>
  <c r="O541" i="5" s="1"/>
  <c r="M542" i="5"/>
  <c r="O542" i="5" s="1"/>
  <c r="M543" i="5"/>
  <c r="O543" i="5" s="1"/>
  <c r="M544" i="5"/>
  <c r="O544" i="5" s="1"/>
  <c r="M545" i="5"/>
  <c r="O545" i="5" s="1"/>
  <c r="M546" i="5"/>
  <c r="O546" i="5" s="1"/>
  <c r="M547" i="5"/>
  <c r="O547" i="5" s="1"/>
  <c r="M548" i="5"/>
  <c r="O548" i="5" s="1"/>
  <c r="M549" i="5"/>
  <c r="O549" i="5" s="1"/>
  <c r="M550" i="5"/>
  <c r="O550" i="5" s="1"/>
  <c r="M551" i="5"/>
  <c r="O551" i="5" s="1"/>
  <c r="M552" i="5"/>
  <c r="O552" i="5" s="1"/>
  <c r="M553" i="5"/>
  <c r="O553" i="5" s="1"/>
  <c r="M554" i="5"/>
  <c r="O554" i="5" s="1"/>
  <c r="M555" i="5"/>
  <c r="O555" i="5" s="1"/>
  <c r="M556" i="5"/>
  <c r="O556" i="5" s="1"/>
  <c r="M557" i="5"/>
  <c r="O557" i="5" s="1"/>
  <c r="M558" i="5"/>
  <c r="O558" i="5" s="1"/>
  <c r="M559" i="5"/>
  <c r="O559" i="5" s="1"/>
  <c r="M560" i="5"/>
  <c r="O560" i="5" s="1"/>
  <c r="M561" i="5"/>
  <c r="O561" i="5" s="1"/>
  <c r="M562" i="5"/>
  <c r="O562" i="5" s="1"/>
  <c r="M563" i="5"/>
  <c r="O563" i="5" s="1"/>
  <c r="M564" i="5"/>
  <c r="O564" i="5" s="1"/>
  <c r="M565" i="5"/>
  <c r="O565" i="5" s="1"/>
  <c r="M566" i="5"/>
  <c r="O566" i="5" s="1"/>
  <c r="M567" i="5"/>
  <c r="O567" i="5" s="1"/>
  <c r="M568" i="5"/>
  <c r="O568" i="5" s="1"/>
  <c r="M569" i="5"/>
  <c r="O569" i="5" s="1"/>
  <c r="M570" i="5"/>
  <c r="O570" i="5" s="1"/>
  <c r="M571" i="5"/>
  <c r="O571" i="5" s="1"/>
  <c r="M572" i="5"/>
  <c r="O572" i="5" s="1"/>
  <c r="M573" i="5"/>
  <c r="O573" i="5" s="1"/>
  <c r="M574" i="5"/>
  <c r="O574" i="5" s="1"/>
  <c r="M575" i="5"/>
  <c r="O575" i="5" s="1"/>
  <c r="M576" i="5"/>
  <c r="O576" i="5" s="1"/>
  <c r="M577" i="5"/>
  <c r="O577" i="5" s="1"/>
  <c r="M578" i="5"/>
  <c r="O578" i="5" s="1"/>
  <c r="M579" i="5"/>
  <c r="O579" i="5" s="1"/>
  <c r="M580" i="5"/>
  <c r="O580" i="5" s="1"/>
  <c r="M581" i="5"/>
  <c r="O581" i="5" s="1"/>
  <c r="M582" i="5"/>
  <c r="O582" i="5" s="1"/>
  <c r="M583" i="5"/>
  <c r="O583" i="5" s="1"/>
  <c r="M584" i="5"/>
  <c r="O584" i="5" s="1"/>
  <c r="M585" i="5"/>
  <c r="O585" i="5" s="1"/>
  <c r="M586" i="5"/>
  <c r="O586" i="5" s="1"/>
  <c r="M587" i="5"/>
  <c r="O587" i="5" s="1"/>
  <c r="M588" i="5"/>
  <c r="O588" i="5" s="1"/>
  <c r="M589" i="5"/>
  <c r="O589" i="5" s="1"/>
  <c r="M590" i="5"/>
  <c r="O590" i="5" s="1"/>
  <c r="M591" i="5"/>
  <c r="O591" i="5" s="1"/>
  <c r="M592" i="5"/>
  <c r="O592" i="5" s="1"/>
  <c r="M593" i="5"/>
  <c r="O593" i="5" s="1"/>
  <c r="M594" i="5"/>
  <c r="O594" i="5" s="1"/>
  <c r="M595" i="5"/>
  <c r="O595" i="5" s="1"/>
  <c r="M596" i="5"/>
  <c r="O596" i="5" s="1"/>
  <c r="M597" i="5"/>
  <c r="O597" i="5" s="1"/>
  <c r="M598" i="5"/>
  <c r="O598" i="5" s="1"/>
  <c r="M599" i="5"/>
  <c r="O599" i="5" s="1"/>
  <c r="M600" i="5"/>
  <c r="O600" i="5" s="1"/>
  <c r="M601" i="5"/>
  <c r="O601" i="5" s="1"/>
  <c r="M602" i="5"/>
  <c r="O602" i="5" s="1"/>
  <c r="M603" i="5"/>
  <c r="O603" i="5" s="1"/>
  <c r="M604" i="5"/>
  <c r="O604" i="5" s="1"/>
  <c r="M605" i="5"/>
  <c r="O605" i="5" s="1"/>
  <c r="M606" i="5"/>
  <c r="O606" i="5" s="1"/>
  <c r="M607" i="5"/>
  <c r="O607" i="5" s="1"/>
  <c r="M608" i="5"/>
  <c r="O608" i="5" s="1"/>
  <c r="M609" i="5"/>
  <c r="O609" i="5" s="1"/>
  <c r="M610" i="5"/>
  <c r="O610" i="5" s="1"/>
  <c r="M611" i="5"/>
  <c r="O611" i="5" s="1"/>
  <c r="M612" i="5"/>
  <c r="O612" i="5" s="1"/>
  <c r="M613" i="5"/>
  <c r="O613" i="5" s="1"/>
  <c r="M614" i="5"/>
  <c r="O614" i="5" s="1"/>
  <c r="M615" i="5"/>
  <c r="O615" i="5" s="1"/>
  <c r="M616" i="5"/>
  <c r="O616" i="5" s="1"/>
  <c r="M617" i="5"/>
  <c r="O617" i="5" s="1"/>
  <c r="M618" i="5"/>
  <c r="O618" i="5" s="1"/>
  <c r="M619" i="5"/>
  <c r="O619" i="5" s="1"/>
  <c r="M620" i="5"/>
  <c r="O620" i="5" s="1"/>
  <c r="M621" i="5"/>
  <c r="O621" i="5" s="1"/>
  <c r="M622" i="5"/>
  <c r="O622" i="5" s="1"/>
  <c r="M623" i="5"/>
  <c r="O623" i="5" s="1"/>
  <c r="M624" i="5"/>
  <c r="O624" i="5" s="1"/>
  <c r="M625" i="5"/>
  <c r="O625" i="5" s="1"/>
  <c r="M626" i="5"/>
  <c r="O626" i="5" s="1"/>
  <c r="M627" i="5"/>
  <c r="O627" i="5" s="1"/>
  <c r="M628" i="5"/>
  <c r="O628" i="5" s="1"/>
  <c r="M629" i="5"/>
  <c r="O629" i="5" s="1"/>
  <c r="M630" i="5"/>
  <c r="O630" i="5" s="1"/>
  <c r="M631" i="5"/>
  <c r="O631" i="5" s="1"/>
  <c r="M632" i="5"/>
  <c r="O632" i="5" s="1"/>
  <c r="M633" i="5"/>
  <c r="O633" i="5" s="1"/>
  <c r="M634" i="5"/>
  <c r="O634" i="5" s="1"/>
  <c r="M635" i="5"/>
  <c r="O635" i="5" s="1"/>
  <c r="M636" i="5"/>
  <c r="O636" i="5" s="1"/>
  <c r="M637" i="5"/>
  <c r="O637" i="5" s="1"/>
  <c r="M638" i="5"/>
  <c r="O638" i="5" s="1"/>
  <c r="M639" i="5"/>
  <c r="O639" i="5" s="1"/>
  <c r="M640" i="5"/>
  <c r="O640" i="5" s="1"/>
  <c r="M641" i="5"/>
  <c r="O641" i="5" s="1"/>
  <c r="M642" i="5"/>
  <c r="O642" i="5" s="1"/>
  <c r="M643" i="5"/>
  <c r="O643" i="5" s="1"/>
  <c r="M644" i="5"/>
  <c r="O644" i="5" s="1"/>
  <c r="M645" i="5"/>
  <c r="O645" i="5" s="1"/>
  <c r="M646" i="5"/>
  <c r="O646" i="5" s="1"/>
  <c r="M647" i="5"/>
  <c r="O647" i="5" s="1"/>
  <c r="M648" i="5"/>
  <c r="O648" i="5" s="1"/>
  <c r="M649" i="5"/>
  <c r="O649" i="5" s="1"/>
  <c r="M650" i="5"/>
  <c r="O650" i="5" s="1"/>
  <c r="M651" i="5"/>
  <c r="O651" i="5" s="1"/>
  <c r="M652" i="5"/>
  <c r="O652" i="5" s="1"/>
  <c r="M653" i="5"/>
  <c r="O653" i="5" s="1"/>
  <c r="M654" i="5"/>
  <c r="O654" i="5" s="1"/>
  <c r="M655" i="5"/>
  <c r="O655" i="5" s="1"/>
  <c r="M656" i="5"/>
  <c r="O656" i="5" s="1"/>
  <c r="M657" i="5"/>
  <c r="O657" i="5" s="1"/>
  <c r="M658" i="5"/>
  <c r="O658" i="5" s="1"/>
  <c r="M659" i="5"/>
  <c r="O659" i="5" s="1"/>
  <c r="M660" i="5"/>
  <c r="O660" i="5" s="1"/>
  <c r="M661" i="5"/>
  <c r="O661" i="5" s="1"/>
  <c r="M662" i="5"/>
  <c r="O662" i="5" s="1"/>
  <c r="M663" i="5"/>
  <c r="O663" i="5" s="1"/>
  <c r="M664" i="5"/>
  <c r="O664" i="5" s="1"/>
  <c r="M665" i="5"/>
  <c r="O665" i="5" s="1"/>
  <c r="M666" i="5"/>
  <c r="O666" i="5" s="1"/>
  <c r="M667" i="5"/>
  <c r="O667" i="5" s="1"/>
  <c r="M668" i="5"/>
  <c r="O668" i="5" s="1"/>
  <c r="M669" i="5"/>
  <c r="O669" i="5" s="1"/>
  <c r="M670" i="5"/>
  <c r="O670" i="5" s="1"/>
  <c r="M671" i="5"/>
  <c r="O671" i="5" s="1"/>
  <c r="M672" i="5"/>
  <c r="O672" i="5" s="1"/>
  <c r="M673" i="5"/>
  <c r="O673" i="5" s="1"/>
  <c r="M674" i="5"/>
  <c r="O674" i="5" s="1"/>
  <c r="M675" i="5"/>
  <c r="O675" i="5" s="1"/>
  <c r="M676" i="5"/>
  <c r="O676" i="5" s="1"/>
  <c r="M677" i="5"/>
  <c r="O677" i="5" s="1"/>
  <c r="M678" i="5"/>
  <c r="O678" i="5" s="1"/>
  <c r="M679" i="5"/>
  <c r="O679" i="5" s="1"/>
  <c r="M680" i="5"/>
  <c r="O680" i="5" s="1"/>
  <c r="M681" i="5"/>
  <c r="O681" i="5" s="1"/>
  <c r="M682" i="5"/>
  <c r="O682" i="5" s="1"/>
  <c r="M683" i="5"/>
  <c r="O683" i="5" s="1"/>
  <c r="M684" i="5"/>
  <c r="O684" i="5" s="1"/>
  <c r="M685" i="5"/>
  <c r="O685" i="5" s="1"/>
  <c r="M686" i="5"/>
  <c r="O686" i="5" s="1"/>
  <c r="M687" i="5"/>
  <c r="O687" i="5" s="1"/>
  <c r="M688" i="5"/>
  <c r="O688" i="5" s="1"/>
  <c r="M689" i="5"/>
  <c r="O689" i="5" s="1"/>
  <c r="M690" i="5"/>
  <c r="O690" i="5" s="1"/>
  <c r="M691" i="5"/>
  <c r="O691" i="5" s="1"/>
  <c r="M692" i="5"/>
  <c r="O692" i="5" s="1"/>
  <c r="M693" i="5"/>
  <c r="O693" i="5" s="1"/>
  <c r="M694" i="5"/>
  <c r="O694" i="5" s="1"/>
  <c r="M695" i="5"/>
  <c r="O695" i="5" s="1"/>
  <c r="M696" i="5"/>
  <c r="O696" i="5" s="1"/>
  <c r="M697" i="5"/>
  <c r="O697" i="5" s="1"/>
  <c r="M698" i="5"/>
  <c r="O698" i="5" s="1"/>
  <c r="M699" i="5"/>
  <c r="O699" i="5" s="1"/>
  <c r="M700" i="5"/>
  <c r="O700" i="5" s="1"/>
  <c r="M701" i="5"/>
  <c r="O701" i="5" s="1"/>
  <c r="M702" i="5"/>
  <c r="O702" i="5" s="1"/>
  <c r="M703" i="5"/>
  <c r="O703" i="5" s="1"/>
  <c r="M704" i="5"/>
  <c r="O704" i="5" s="1"/>
  <c r="M705" i="5"/>
  <c r="O705" i="5" s="1"/>
  <c r="M706" i="5"/>
  <c r="O706" i="5" s="1"/>
  <c r="M707" i="5"/>
  <c r="O707" i="5" s="1"/>
  <c r="M708" i="5"/>
  <c r="O708" i="5" s="1"/>
  <c r="M709" i="5"/>
  <c r="O709" i="5" s="1"/>
  <c r="M710" i="5"/>
  <c r="O710" i="5" s="1"/>
  <c r="M711" i="5"/>
  <c r="O711" i="5" s="1"/>
  <c r="M712" i="5"/>
  <c r="O712" i="5" s="1"/>
  <c r="M713" i="5"/>
  <c r="O713" i="5" s="1"/>
  <c r="M714" i="5"/>
  <c r="O714" i="5" s="1"/>
  <c r="M715" i="5"/>
  <c r="O715" i="5" s="1"/>
  <c r="M716" i="5"/>
  <c r="O716" i="5" s="1"/>
  <c r="M717" i="5"/>
  <c r="O717" i="5" s="1"/>
  <c r="M718" i="5"/>
  <c r="O718" i="5" s="1"/>
  <c r="M719" i="5"/>
  <c r="O719" i="5" s="1"/>
  <c r="M720" i="5"/>
  <c r="O720" i="5" s="1"/>
  <c r="M721" i="5"/>
  <c r="O721" i="5" s="1"/>
  <c r="M722" i="5"/>
  <c r="O722" i="5" s="1"/>
  <c r="M723" i="5"/>
  <c r="O723" i="5" s="1"/>
  <c r="M724" i="5"/>
  <c r="O724" i="5" s="1"/>
  <c r="M725" i="5"/>
  <c r="O725" i="5" s="1"/>
  <c r="M726" i="5"/>
  <c r="O726" i="5" s="1"/>
  <c r="M727" i="5"/>
  <c r="O727" i="5" s="1"/>
  <c r="M728" i="5"/>
  <c r="O728" i="5" s="1"/>
  <c r="M729" i="5"/>
  <c r="O729" i="5" s="1"/>
  <c r="M730" i="5"/>
  <c r="O730" i="5" s="1"/>
  <c r="M731" i="5"/>
  <c r="O731" i="5" s="1"/>
  <c r="M732" i="5"/>
  <c r="O732" i="5" s="1"/>
  <c r="M733" i="5"/>
  <c r="O733" i="5" s="1"/>
  <c r="M734" i="5"/>
  <c r="O734" i="5" s="1"/>
  <c r="M735" i="5"/>
  <c r="O735" i="5" s="1"/>
  <c r="M736" i="5"/>
  <c r="O736" i="5" s="1"/>
  <c r="M737" i="5"/>
  <c r="O737" i="5" s="1"/>
  <c r="M738" i="5"/>
  <c r="O738" i="5" s="1"/>
  <c r="M739" i="5"/>
  <c r="O739" i="5" s="1"/>
  <c r="M740" i="5"/>
  <c r="O740" i="5" s="1"/>
  <c r="M741" i="5"/>
  <c r="O741" i="5" s="1"/>
  <c r="M742" i="5"/>
  <c r="O742" i="5" s="1"/>
  <c r="M743" i="5"/>
  <c r="O743" i="5" s="1"/>
  <c r="M744" i="5"/>
  <c r="O744" i="5" s="1"/>
  <c r="M745" i="5"/>
  <c r="O745" i="5" s="1"/>
  <c r="M746" i="5"/>
  <c r="O746" i="5" s="1"/>
  <c r="M747" i="5"/>
  <c r="O747" i="5" s="1"/>
  <c r="M748" i="5"/>
  <c r="O748" i="5" s="1"/>
  <c r="M749" i="5"/>
  <c r="O749" i="5" s="1"/>
  <c r="M750" i="5"/>
  <c r="O750" i="5" s="1"/>
  <c r="M751" i="5"/>
  <c r="O751" i="5" s="1"/>
  <c r="M752" i="5"/>
  <c r="O752" i="5" s="1"/>
  <c r="M753" i="5"/>
  <c r="O753" i="5" s="1"/>
  <c r="M754" i="5"/>
  <c r="O754" i="5" s="1"/>
  <c r="M755" i="5"/>
  <c r="O755" i="5" s="1"/>
  <c r="M756" i="5"/>
  <c r="O756" i="5" s="1"/>
  <c r="M757" i="5"/>
  <c r="O757" i="5" s="1"/>
  <c r="M758" i="5"/>
  <c r="O758" i="5" s="1"/>
  <c r="M759" i="5"/>
  <c r="O759" i="5" s="1"/>
  <c r="M760" i="5"/>
  <c r="O760" i="5" s="1"/>
  <c r="M761" i="5"/>
  <c r="O761" i="5" s="1"/>
  <c r="M762" i="5"/>
  <c r="O762" i="5" s="1"/>
  <c r="M763" i="5"/>
  <c r="O763" i="5" s="1"/>
  <c r="M764" i="5"/>
  <c r="O764" i="5" s="1"/>
  <c r="M765" i="5"/>
  <c r="O765" i="5" s="1"/>
  <c r="M766" i="5"/>
  <c r="O766" i="5" s="1"/>
  <c r="M767" i="5"/>
  <c r="O767" i="5" s="1"/>
  <c r="M768" i="5"/>
  <c r="O768" i="5" s="1"/>
  <c r="M769" i="5"/>
  <c r="O769" i="5" s="1"/>
  <c r="M770" i="5"/>
  <c r="O770" i="5" s="1"/>
  <c r="M771" i="5"/>
  <c r="O771" i="5" s="1"/>
  <c r="M772" i="5"/>
  <c r="O772" i="5" s="1"/>
  <c r="M773" i="5"/>
  <c r="O773" i="5" s="1"/>
  <c r="M774" i="5"/>
  <c r="O774" i="5" s="1"/>
  <c r="M775" i="5"/>
  <c r="O775" i="5" s="1"/>
  <c r="M776" i="5"/>
  <c r="O776" i="5" s="1"/>
  <c r="M777" i="5"/>
  <c r="O777" i="5" s="1"/>
  <c r="M778" i="5"/>
  <c r="O778" i="5" s="1"/>
  <c r="M779" i="5"/>
  <c r="O779" i="5" s="1"/>
  <c r="M780" i="5"/>
  <c r="O780" i="5" s="1"/>
  <c r="M781" i="5"/>
  <c r="O781" i="5" s="1"/>
  <c r="M782" i="5"/>
  <c r="O782" i="5" s="1"/>
  <c r="M783" i="5"/>
  <c r="O783" i="5" s="1"/>
  <c r="M784" i="5"/>
  <c r="O784" i="5" s="1"/>
  <c r="M785" i="5"/>
  <c r="O785" i="5" s="1"/>
  <c r="M786" i="5"/>
  <c r="O786" i="5" s="1"/>
  <c r="M787" i="5"/>
  <c r="O787" i="5" s="1"/>
  <c r="M788" i="5"/>
  <c r="O788" i="5" s="1"/>
  <c r="M789" i="5"/>
  <c r="O789" i="5" s="1"/>
  <c r="M790" i="5"/>
  <c r="O790" i="5" s="1"/>
  <c r="M791" i="5"/>
  <c r="O791" i="5" s="1"/>
  <c r="M792" i="5"/>
  <c r="O792" i="5" s="1"/>
  <c r="M793" i="5"/>
  <c r="O793" i="5" s="1"/>
  <c r="M794" i="5"/>
  <c r="O794" i="5" s="1"/>
  <c r="M795" i="5"/>
  <c r="O795" i="5" s="1"/>
  <c r="M796" i="5"/>
  <c r="O796" i="5" s="1"/>
  <c r="M797" i="5"/>
  <c r="O797" i="5" s="1"/>
  <c r="M798" i="5"/>
  <c r="O798" i="5" s="1"/>
  <c r="M799" i="5"/>
  <c r="O799" i="5" s="1"/>
  <c r="M800" i="5"/>
  <c r="O800" i="5" s="1"/>
  <c r="M801" i="5"/>
  <c r="O801" i="5" s="1"/>
  <c r="M802" i="5"/>
  <c r="O802" i="5" s="1"/>
  <c r="M803" i="5"/>
  <c r="O803" i="5" s="1"/>
  <c r="M804" i="5"/>
  <c r="O804" i="5" s="1"/>
  <c r="M805" i="5"/>
  <c r="O805" i="5" s="1"/>
  <c r="M806" i="5"/>
  <c r="O806" i="5" s="1"/>
  <c r="M807" i="5"/>
  <c r="O807" i="5" s="1"/>
  <c r="M808" i="5"/>
  <c r="O808" i="5" s="1"/>
  <c r="M809" i="5"/>
  <c r="O809" i="5" s="1"/>
  <c r="M810" i="5"/>
  <c r="O810" i="5" s="1"/>
  <c r="M811" i="5"/>
  <c r="O811" i="5" s="1"/>
  <c r="M812" i="5"/>
  <c r="O812" i="5" s="1"/>
  <c r="M813" i="5"/>
  <c r="O813" i="5" s="1"/>
  <c r="M814" i="5"/>
  <c r="O814" i="5" s="1"/>
  <c r="M815" i="5"/>
  <c r="O815" i="5" s="1"/>
  <c r="M816" i="5"/>
  <c r="O816" i="5" s="1"/>
  <c r="M817" i="5"/>
  <c r="O817" i="5" s="1"/>
  <c r="M818" i="5"/>
  <c r="O818" i="5" s="1"/>
  <c r="M819" i="5"/>
  <c r="O819" i="5" s="1"/>
  <c r="M820" i="5"/>
  <c r="O820" i="5" s="1"/>
  <c r="M821" i="5"/>
  <c r="O821" i="5" s="1"/>
  <c r="M822" i="5"/>
  <c r="O822" i="5" s="1"/>
  <c r="M823" i="5"/>
  <c r="O823" i="5" s="1"/>
  <c r="M824" i="5"/>
  <c r="O824" i="5" s="1"/>
  <c r="M825" i="5"/>
  <c r="O825" i="5" s="1"/>
  <c r="M826" i="5"/>
  <c r="O826" i="5" s="1"/>
  <c r="M827" i="5"/>
  <c r="O827" i="5" s="1"/>
  <c r="M828" i="5"/>
  <c r="O828" i="5" s="1"/>
  <c r="M829" i="5"/>
  <c r="O829" i="5" s="1"/>
  <c r="M830" i="5"/>
  <c r="O830" i="5" s="1"/>
  <c r="M831" i="5"/>
  <c r="O831" i="5" s="1"/>
  <c r="M832" i="5"/>
  <c r="O832" i="5" s="1"/>
  <c r="M833" i="5"/>
  <c r="O833" i="5" s="1"/>
  <c r="M834" i="5"/>
  <c r="O834" i="5" s="1"/>
  <c r="M835" i="5"/>
  <c r="O835" i="5" s="1"/>
  <c r="M836" i="5"/>
  <c r="O836" i="5" s="1"/>
  <c r="M837" i="5"/>
  <c r="O837" i="5" s="1"/>
  <c r="M838" i="5"/>
  <c r="O838" i="5" s="1"/>
  <c r="M839" i="5"/>
  <c r="O839" i="5" s="1"/>
  <c r="M840" i="5"/>
  <c r="O840" i="5" s="1"/>
  <c r="M841" i="5"/>
  <c r="O841" i="5" s="1"/>
  <c r="M842" i="5"/>
  <c r="O842" i="5" s="1"/>
  <c r="M843" i="5"/>
  <c r="O843" i="5" s="1"/>
  <c r="M844" i="5"/>
  <c r="O844" i="5" s="1"/>
  <c r="M845" i="5"/>
  <c r="O845" i="5" s="1"/>
  <c r="M846" i="5"/>
  <c r="O846" i="5" s="1"/>
  <c r="M847" i="5"/>
  <c r="O847" i="5" s="1"/>
  <c r="M848" i="5"/>
  <c r="O848" i="5" s="1"/>
  <c r="M849" i="5"/>
  <c r="O849" i="5" s="1"/>
  <c r="M850" i="5"/>
  <c r="O850" i="5" s="1"/>
  <c r="M851" i="5"/>
  <c r="O851" i="5" s="1"/>
  <c r="M852" i="5"/>
  <c r="O852" i="5" s="1"/>
  <c r="M853" i="5"/>
  <c r="O853" i="5" s="1"/>
  <c r="M854" i="5"/>
  <c r="O854" i="5" s="1"/>
  <c r="M855" i="5"/>
  <c r="O855" i="5" s="1"/>
  <c r="M856" i="5"/>
  <c r="O856" i="5" s="1"/>
  <c r="M857" i="5"/>
  <c r="O857" i="5" s="1"/>
  <c r="M858" i="5"/>
  <c r="O858" i="5" s="1"/>
  <c r="M859" i="5"/>
  <c r="O859" i="5" s="1"/>
  <c r="M860" i="5"/>
  <c r="O860" i="5" s="1"/>
  <c r="M861" i="5"/>
  <c r="O861" i="5" s="1"/>
  <c r="M862" i="5"/>
  <c r="O862" i="5" s="1"/>
  <c r="M863" i="5"/>
  <c r="O863" i="5" s="1"/>
  <c r="M864" i="5"/>
  <c r="O864" i="5" s="1"/>
  <c r="M865" i="5"/>
  <c r="O865" i="5" s="1"/>
  <c r="M866" i="5"/>
  <c r="O866" i="5" s="1"/>
  <c r="M867" i="5"/>
  <c r="O867" i="5" s="1"/>
  <c r="M868" i="5"/>
  <c r="O868" i="5" s="1"/>
  <c r="M869" i="5"/>
  <c r="O869" i="5" s="1"/>
  <c r="M870" i="5"/>
  <c r="O870" i="5" s="1"/>
  <c r="M871" i="5"/>
  <c r="O871" i="5" s="1"/>
  <c r="M872" i="5"/>
  <c r="O872" i="5" s="1"/>
  <c r="M873" i="5"/>
  <c r="O873" i="5" s="1"/>
  <c r="M874" i="5"/>
  <c r="O874" i="5" s="1"/>
  <c r="M875" i="5"/>
  <c r="O875" i="5" s="1"/>
  <c r="M876" i="5"/>
  <c r="O876" i="5" s="1"/>
  <c r="M877" i="5"/>
  <c r="O877" i="5" s="1"/>
  <c r="M878" i="5"/>
  <c r="O878" i="5" s="1"/>
  <c r="M879" i="5"/>
  <c r="O879" i="5" s="1"/>
  <c r="M880" i="5"/>
  <c r="O880" i="5" s="1"/>
  <c r="M881" i="5"/>
  <c r="O881" i="5" s="1"/>
  <c r="M882" i="5"/>
  <c r="O882" i="5" s="1"/>
  <c r="M883" i="5"/>
  <c r="O883" i="5" s="1"/>
  <c r="M884" i="5"/>
  <c r="O884" i="5" s="1"/>
  <c r="M885" i="5"/>
  <c r="O885" i="5" s="1"/>
  <c r="M886" i="5"/>
  <c r="O886" i="5" s="1"/>
  <c r="M887" i="5"/>
  <c r="O887" i="5" s="1"/>
  <c r="M888" i="5"/>
  <c r="O888" i="5" s="1"/>
  <c r="M889" i="5"/>
  <c r="O889" i="5" s="1"/>
  <c r="M890" i="5"/>
  <c r="O890" i="5" s="1"/>
  <c r="M891" i="5"/>
  <c r="O891" i="5" s="1"/>
  <c r="M892" i="5"/>
  <c r="O892" i="5" s="1"/>
  <c r="M893" i="5"/>
  <c r="O893" i="5" s="1"/>
  <c r="M894" i="5"/>
  <c r="O894" i="5" s="1"/>
  <c r="M895" i="5"/>
  <c r="O895" i="5" s="1"/>
  <c r="M896" i="5"/>
  <c r="O896" i="5" s="1"/>
  <c r="M897" i="5"/>
  <c r="O897" i="5" s="1"/>
  <c r="M898" i="5"/>
  <c r="O898" i="5" s="1"/>
  <c r="M899" i="5"/>
  <c r="O899" i="5" s="1"/>
  <c r="M900" i="5"/>
  <c r="O900" i="5" s="1"/>
  <c r="M901" i="5"/>
  <c r="O901" i="5" s="1"/>
  <c r="M902" i="5"/>
  <c r="O902" i="5" s="1"/>
  <c r="M903" i="5"/>
  <c r="O903" i="5" s="1"/>
  <c r="M904" i="5"/>
  <c r="O904" i="5" s="1"/>
  <c r="M905" i="5"/>
  <c r="O905" i="5" s="1"/>
  <c r="M906" i="5"/>
  <c r="O906" i="5" s="1"/>
  <c r="M907" i="5"/>
  <c r="O907" i="5" s="1"/>
  <c r="M908" i="5"/>
  <c r="O908" i="5" s="1"/>
  <c r="M909" i="5"/>
  <c r="O909" i="5" s="1"/>
  <c r="M910" i="5"/>
  <c r="O910" i="5" s="1"/>
  <c r="M911" i="5"/>
  <c r="O911" i="5" s="1"/>
  <c r="M912" i="5"/>
  <c r="O912" i="5" s="1"/>
  <c r="M913" i="5"/>
  <c r="O913" i="5" s="1"/>
  <c r="M914" i="5"/>
  <c r="O914" i="5" s="1"/>
  <c r="M915" i="5"/>
  <c r="O915" i="5" s="1"/>
  <c r="M916" i="5"/>
  <c r="O916" i="5" s="1"/>
  <c r="M917" i="5"/>
  <c r="O917" i="5" s="1"/>
  <c r="M918" i="5"/>
  <c r="O918" i="5" s="1"/>
  <c r="M919" i="5"/>
  <c r="O919" i="5" s="1"/>
  <c r="M920" i="5"/>
  <c r="O920" i="5" s="1"/>
  <c r="M921" i="5"/>
  <c r="O921" i="5" s="1"/>
  <c r="M922" i="5"/>
  <c r="O922" i="5" s="1"/>
  <c r="M923" i="5"/>
  <c r="O923" i="5" s="1"/>
  <c r="M924" i="5"/>
  <c r="O924" i="5" s="1"/>
  <c r="M925" i="5"/>
  <c r="O925" i="5" s="1"/>
  <c r="M926" i="5"/>
  <c r="O926" i="5" s="1"/>
  <c r="M927" i="5"/>
  <c r="O927" i="5" s="1"/>
  <c r="M928" i="5"/>
  <c r="O928" i="5" s="1"/>
  <c r="M929" i="5"/>
  <c r="O929" i="5" s="1"/>
  <c r="M930" i="5"/>
  <c r="O930" i="5" s="1"/>
  <c r="M931" i="5"/>
  <c r="O931" i="5" s="1"/>
  <c r="M932" i="5"/>
  <c r="O932" i="5" s="1"/>
  <c r="M933" i="5"/>
  <c r="O933" i="5" s="1"/>
  <c r="M934" i="5"/>
  <c r="O934" i="5" s="1"/>
  <c r="M935" i="5"/>
  <c r="O935" i="5" s="1"/>
  <c r="M936" i="5"/>
  <c r="O936" i="5" s="1"/>
  <c r="M937" i="5"/>
  <c r="O937" i="5" s="1"/>
  <c r="M938" i="5"/>
  <c r="O938" i="5" s="1"/>
  <c r="M939" i="5"/>
  <c r="O939" i="5" s="1"/>
  <c r="M940" i="5"/>
  <c r="O940" i="5" s="1"/>
  <c r="M941" i="5"/>
  <c r="O941" i="5" s="1"/>
  <c r="M942" i="5"/>
  <c r="O942" i="5" s="1"/>
  <c r="M943" i="5"/>
  <c r="O943" i="5" s="1"/>
  <c r="M944" i="5"/>
  <c r="O944" i="5" s="1"/>
  <c r="M945" i="5"/>
  <c r="O945" i="5" s="1"/>
  <c r="M946" i="5"/>
  <c r="O946" i="5" s="1"/>
  <c r="M947" i="5"/>
  <c r="O947" i="5" s="1"/>
  <c r="M948" i="5"/>
  <c r="O948" i="5" s="1"/>
  <c r="M949" i="5"/>
  <c r="O949" i="5" s="1"/>
  <c r="M950" i="5"/>
  <c r="O950" i="5" s="1"/>
  <c r="M951" i="5"/>
  <c r="O951" i="5" s="1"/>
  <c r="M952" i="5"/>
  <c r="O952" i="5" s="1"/>
  <c r="M953" i="5"/>
  <c r="O953" i="5" s="1"/>
  <c r="M954" i="5"/>
  <c r="O954" i="5" s="1"/>
  <c r="M955" i="5"/>
  <c r="O955" i="5" s="1"/>
  <c r="M956" i="5"/>
  <c r="O956" i="5" s="1"/>
  <c r="M957" i="5"/>
  <c r="O957" i="5" s="1"/>
  <c r="M958" i="5"/>
  <c r="O958" i="5" s="1"/>
  <c r="M959" i="5"/>
  <c r="O959" i="5" s="1"/>
  <c r="M960" i="5"/>
  <c r="O960" i="5" s="1"/>
  <c r="M961" i="5"/>
  <c r="O961" i="5" s="1"/>
  <c r="M962" i="5"/>
  <c r="O962" i="5" s="1"/>
  <c r="M963" i="5"/>
  <c r="O963" i="5" s="1"/>
  <c r="M964" i="5"/>
  <c r="O964" i="5" s="1"/>
  <c r="M965" i="5"/>
  <c r="O965" i="5" s="1"/>
  <c r="M966" i="5"/>
  <c r="O966" i="5" s="1"/>
  <c r="M967" i="5"/>
  <c r="O967" i="5" s="1"/>
  <c r="M968" i="5"/>
  <c r="O968" i="5" s="1"/>
  <c r="M969" i="5"/>
  <c r="O969" i="5" s="1"/>
  <c r="M970" i="5"/>
  <c r="O970" i="5" s="1"/>
  <c r="M971" i="5"/>
  <c r="O971" i="5" s="1"/>
  <c r="M972" i="5"/>
  <c r="O972" i="5" s="1"/>
  <c r="M973" i="5"/>
  <c r="O973" i="5" s="1"/>
  <c r="M974" i="5"/>
  <c r="O974" i="5" s="1"/>
  <c r="M975" i="5"/>
  <c r="O975" i="5" s="1"/>
  <c r="M976" i="5"/>
  <c r="O976" i="5" s="1"/>
  <c r="M977" i="5"/>
  <c r="O977" i="5" s="1"/>
  <c r="M978" i="5"/>
  <c r="O978" i="5" s="1"/>
  <c r="M979" i="5"/>
  <c r="O979" i="5" s="1"/>
  <c r="M980" i="5"/>
  <c r="O980" i="5" s="1"/>
  <c r="M981" i="5"/>
  <c r="O981" i="5" s="1"/>
  <c r="M982" i="5"/>
  <c r="O982" i="5" s="1"/>
  <c r="M983" i="5"/>
  <c r="O983" i="5" s="1"/>
  <c r="M984" i="5"/>
  <c r="O984" i="5" s="1"/>
  <c r="M985" i="5"/>
  <c r="O985" i="5" s="1"/>
  <c r="M986" i="5"/>
  <c r="O986" i="5" s="1"/>
  <c r="M987" i="5"/>
  <c r="O987" i="5" s="1"/>
  <c r="M988" i="5"/>
  <c r="O988" i="5" s="1"/>
  <c r="M989" i="5"/>
  <c r="O989" i="5" s="1"/>
  <c r="M990" i="5"/>
  <c r="O990" i="5" s="1"/>
  <c r="M991" i="5"/>
  <c r="O991" i="5" s="1"/>
  <c r="M992" i="5"/>
  <c r="O992" i="5" s="1"/>
  <c r="M993" i="5"/>
  <c r="O993" i="5" s="1"/>
  <c r="M994" i="5"/>
  <c r="O994" i="5" s="1"/>
  <c r="M995" i="5"/>
  <c r="O995" i="5" s="1"/>
  <c r="M996" i="5"/>
  <c r="O996" i="5" s="1"/>
  <c r="M997" i="5"/>
  <c r="O997" i="5" s="1"/>
  <c r="M998" i="5"/>
  <c r="O998" i="5" s="1"/>
  <c r="M999" i="5"/>
  <c r="O999" i="5" s="1"/>
  <c r="M1000" i="5"/>
  <c r="O1000" i="5" s="1"/>
  <c r="M1001" i="5"/>
  <c r="O1001" i="5" s="1"/>
  <c r="M1002" i="5"/>
  <c r="O1002" i="5" s="1"/>
  <c r="M1003" i="5"/>
  <c r="O1003" i="5" s="1"/>
  <c r="M1004" i="5"/>
  <c r="O1004" i="5" s="1"/>
  <c r="M1005" i="5"/>
  <c r="O1005" i="5" s="1"/>
  <c r="M1006" i="5"/>
  <c r="O1006" i="5" s="1"/>
  <c r="M1007" i="5"/>
  <c r="O1007" i="5" s="1"/>
  <c r="M1008" i="5"/>
  <c r="O1008" i="5" s="1"/>
  <c r="M1009" i="5"/>
  <c r="O1009" i="5" s="1"/>
  <c r="M1010" i="5"/>
  <c r="O1010" i="5" s="1"/>
  <c r="M1011" i="5"/>
  <c r="O1011" i="5" s="1"/>
  <c r="M1012" i="5"/>
  <c r="O1012" i="5" s="1"/>
  <c r="M1013" i="5"/>
  <c r="O1013" i="5" s="1"/>
  <c r="M1014" i="5"/>
  <c r="O1014" i="5" s="1"/>
  <c r="M1015" i="5"/>
  <c r="O1015" i="5" s="1"/>
  <c r="M1016" i="5"/>
  <c r="O1016" i="5" s="1"/>
  <c r="M1017" i="5"/>
  <c r="O1017" i="5" s="1"/>
  <c r="M1018" i="5"/>
  <c r="O1018" i="5" s="1"/>
  <c r="M1019" i="5"/>
  <c r="O1019" i="5" s="1"/>
  <c r="M1020" i="5"/>
  <c r="O1020" i="5" s="1"/>
  <c r="M1021" i="5"/>
  <c r="O1021" i="5" s="1"/>
  <c r="M1022" i="5"/>
  <c r="O1022" i="5" s="1"/>
  <c r="M1023" i="5"/>
  <c r="O1023" i="5" s="1"/>
  <c r="M1024" i="5"/>
  <c r="O1024" i="5" s="1"/>
  <c r="M1025" i="5"/>
  <c r="O1025" i="5" s="1"/>
  <c r="M1026" i="5"/>
  <c r="O1026" i="5" s="1"/>
  <c r="M1027" i="5"/>
  <c r="O1027" i="5" s="1"/>
  <c r="M1028" i="5"/>
  <c r="O1028" i="5" s="1"/>
  <c r="M1029" i="5"/>
  <c r="O1029" i="5" s="1"/>
  <c r="M1030" i="5"/>
  <c r="O1030" i="5" s="1"/>
  <c r="M1031" i="5"/>
  <c r="O1031" i="5" s="1"/>
  <c r="M1032" i="5"/>
  <c r="O1032" i="5" s="1"/>
  <c r="M1033" i="5"/>
  <c r="O1033" i="5" s="1"/>
  <c r="M1034" i="5"/>
  <c r="O1034" i="5" s="1"/>
  <c r="M1035" i="5"/>
  <c r="O1035" i="5" s="1"/>
  <c r="M1036" i="5"/>
  <c r="O1036" i="5" s="1"/>
  <c r="M1037" i="5"/>
  <c r="O1037" i="5" s="1"/>
  <c r="M1038" i="5"/>
  <c r="O1038" i="5" s="1"/>
  <c r="M1039" i="5"/>
  <c r="O1039" i="5" s="1"/>
  <c r="M1040" i="5"/>
  <c r="O1040" i="5" s="1"/>
  <c r="M1041" i="5"/>
  <c r="O1041" i="5" s="1"/>
  <c r="M1042" i="5"/>
  <c r="O1042" i="5" s="1"/>
  <c r="M1043" i="5"/>
  <c r="O1043" i="5" s="1"/>
  <c r="M1044" i="5"/>
  <c r="O1044" i="5" s="1"/>
  <c r="M1045" i="5"/>
  <c r="O1045" i="5" s="1"/>
  <c r="M1046" i="5"/>
  <c r="O1046" i="5" s="1"/>
  <c r="M1047" i="5"/>
  <c r="O1047" i="5" s="1"/>
  <c r="M1048" i="5"/>
  <c r="O1048" i="5" s="1"/>
  <c r="M1049" i="5"/>
  <c r="O1049" i="5" s="1"/>
  <c r="M1050" i="5"/>
  <c r="O1050" i="5" s="1"/>
  <c r="M1051" i="5"/>
  <c r="O1051" i="5" s="1"/>
  <c r="M1052" i="5"/>
  <c r="O1052" i="5" s="1"/>
  <c r="M1053" i="5"/>
  <c r="O1053" i="5" s="1"/>
  <c r="M1054" i="5"/>
  <c r="O1054" i="5" s="1"/>
  <c r="M1055" i="5"/>
  <c r="O1055" i="5" s="1"/>
  <c r="M1056" i="5"/>
  <c r="O1056" i="5" s="1"/>
  <c r="M1057" i="5"/>
  <c r="O1057" i="5" s="1"/>
  <c r="M1058" i="5"/>
  <c r="O1058" i="5" s="1"/>
  <c r="M1059" i="5"/>
  <c r="O1059" i="5" s="1"/>
  <c r="M1060" i="5"/>
  <c r="O1060" i="5" s="1"/>
  <c r="M1061" i="5"/>
  <c r="O1061" i="5" s="1"/>
  <c r="M1062" i="5"/>
  <c r="O1062" i="5" s="1"/>
  <c r="M1063" i="5"/>
  <c r="O1063" i="5" s="1"/>
  <c r="M1064" i="5"/>
  <c r="O1064" i="5" s="1"/>
  <c r="M1065" i="5"/>
  <c r="O1065" i="5" s="1"/>
  <c r="M1066" i="5"/>
  <c r="O1066" i="5" s="1"/>
  <c r="M1067" i="5"/>
  <c r="O1067" i="5" s="1"/>
  <c r="M1068" i="5"/>
  <c r="O1068" i="5" s="1"/>
  <c r="M1069" i="5"/>
  <c r="O1069" i="5" s="1"/>
  <c r="M1070" i="5"/>
  <c r="O1070" i="5" s="1"/>
  <c r="M1071" i="5"/>
  <c r="O1071" i="5" s="1"/>
  <c r="M1072" i="5"/>
  <c r="O1072" i="5" s="1"/>
  <c r="M1073" i="5"/>
  <c r="O1073" i="5" s="1"/>
  <c r="M1074" i="5"/>
  <c r="O1074" i="5" s="1"/>
  <c r="M1075" i="5"/>
  <c r="O1075" i="5" s="1"/>
  <c r="M1076" i="5"/>
  <c r="O1076" i="5" s="1"/>
  <c r="M1077" i="5"/>
  <c r="O1077" i="5" s="1"/>
  <c r="M1078" i="5"/>
  <c r="O1078" i="5" s="1"/>
  <c r="M1079" i="5"/>
  <c r="O1079" i="5" s="1"/>
  <c r="M1080" i="5"/>
  <c r="O1080" i="5" s="1"/>
  <c r="M1081" i="5"/>
  <c r="O1081" i="5" s="1"/>
  <c r="M1082" i="5"/>
  <c r="O1082" i="5" s="1"/>
  <c r="M1083" i="5"/>
  <c r="O1083" i="5" s="1"/>
  <c r="M1084" i="5"/>
  <c r="O1084" i="5" s="1"/>
  <c r="M1085" i="5"/>
  <c r="O1085" i="5" s="1"/>
  <c r="M1086" i="5"/>
  <c r="O1086" i="5" s="1"/>
  <c r="M1087" i="5"/>
  <c r="O1087" i="5" s="1"/>
  <c r="M1088" i="5"/>
  <c r="O1088" i="5" s="1"/>
  <c r="M1089" i="5"/>
  <c r="O1089" i="5" s="1"/>
  <c r="M1090" i="5"/>
  <c r="O1090" i="5" s="1"/>
  <c r="M1091" i="5"/>
  <c r="O1091" i="5" s="1"/>
  <c r="M1092" i="5"/>
  <c r="O1092" i="5" s="1"/>
  <c r="M1093" i="5"/>
  <c r="O1093" i="5" s="1"/>
  <c r="M1094" i="5"/>
  <c r="O1094" i="5" s="1"/>
  <c r="M1095" i="5"/>
  <c r="O1095" i="5" s="1"/>
  <c r="M1096" i="5"/>
  <c r="O1096" i="5" s="1"/>
  <c r="M1097" i="5"/>
  <c r="O1097" i="5" s="1"/>
  <c r="M1098" i="5"/>
  <c r="O1098" i="5" s="1"/>
  <c r="M1099" i="5"/>
  <c r="O1099" i="5" s="1"/>
  <c r="M1100" i="5"/>
  <c r="O1100" i="5" s="1"/>
  <c r="M1101" i="5"/>
  <c r="O1101" i="5" s="1"/>
  <c r="M1102" i="5"/>
  <c r="O1102" i="5" s="1"/>
  <c r="M1103" i="5"/>
  <c r="O1103" i="5" s="1"/>
  <c r="M1104" i="5"/>
  <c r="O1104" i="5" s="1"/>
  <c r="M1105" i="5"/>
  <c r="O1105" i="5" s="1"/>
  <c r="M1106" i="5"/>
  <c r="O1106" i="5" s="1"/>
  <c r="M1107" i="5"/>
  <c r="O1107" i="5" s="1"/>
  <c r="M1108" i="5"/>
  <c r="O1108" i="5" s="1"/>
  <c r="M1109" i="5"/>
  <c r="O1109" i="5" s="1"/>
  <c r="M1110" i="5"/>
  <c r="O1110" i="5" s="1"/>
  <c r="M1111" i="5"/>
  <c r="O1111" i="5" s="1"/>
  <c r="M1112" i="5"/>
  <c r="O1112" i="5" s="1"/>
  <c r="M1113" i="5"/>
  <c r="O1113" i="5" s="1"/>
  <c r="M1114" i="5"/>
  <c r="O1114" i="5" s="1"/>
  <c r="M1115" i="5"/>
  <c r="O1115" i="5" s="1"/>
  <c r="M1116" i="5"/>
  <c r="O1116" i="5" s="1"/>
  <c r="M1117" i="5"/>
  <c r="O1117" i="5" s="1"/>
  <c r="M1118" i="5"/>
  <c r="O1118" i="5" s="1"/>
  <c r="M1119" i="5"/>
  <c r="O1119" i="5" s="1"/>
  <c r="M1120" i="5"/>
  <c r="O1120" i="5" s="1"/>
  <c r="M1121" i="5"/>
  <c r="O1121" i="5" s="1"/>
  <c r="M1122" i="5"/>
  <c r="O1122" i="5" s="1"/>
  <c r="M1123" i="5"/>
  <c r="O1123" i="5" s="1"/>
  <c r="M1124" i="5"/>
  <c r="O1124" i="5" s="1"/>
  <c r="M1125" i="5"/>
  <c r="O1125" i="5" s="1"/>
  <c r="M1126" i="5"/>
  <c r="O1126" i="5" s="1"/>
  <c r="M1127" i="5"/>
  <c r="O1127" i="5" s="1"/>
  <c r="M1128" i="5"/>
  <c r="O1128" i="5" s="1"/>
  <c r="M1129" i="5"/>
  <c r="O1129" i="5" s="1"/>
  <c r="M1130" i="5"/>
  <c r="O1130" i="5" s="1"/>
  <c r="M1131" i="5"/>
  <c r="O1131" i="5" s="1"/>
  <c r="M1132" i="5"/>
  <c r="O1132" i="5" s="1"/>
  <c r="M1133" i="5"/>
  <c r="O1133" i="5" s="1"/>
  <c r="M1134" i="5"/>
  <c r="O1134" i="5" s="1"/>
  <c r="M1135" i="5"/>
  <c r="O1135" i="5" s="1"/>
  <c r="M1136" i="5"/>
  <c r="O1136" i="5" s="1"/>
  <c r="M1137" i="5"/>
  <c r="O1137" i="5" s="1"/>
  <c r="M1138" i="5"/>
  <c r="O1138" i="5" s="1"/>
  <c r="M1139" i="5"/>
  <c r="O1139" i="5" s="1"/>
  <c r="M1140" i="5"/>
  <c r="O1140" i="5" s="1"/>
  <c r="M1141" i="5"/>
  <c r="O1141" i="5" s="1"/>
  <c r="M1142" i="5"/>
  <c r="O1142" i="5" s="1"/>
  <c r="M1143" i="5"/>
  <c r="O1143" i="5" s="1"/>
  <c r="M1144" i="5"/>
  <c r="O1144" i="5" s="1"/>
  <c r="M1145" i="5"/>
  <c r="O1145" i="5" s="1"/>
  <c r="M1146" i="5"/>
  <c r="O1146" i="5" s="1"/>
  <c r="M1147" i="5"/>
  <c r="O1147" i="5" s="1"/>
  <c r="M1148" i="5"/>
  <c r="O1148" i="5" s="1"/>
  <c r="M1149" i="5"/>
  <c r="O1149" i="5" s="1"/>
  <c r="M1150" i="5"/>
  <c r="O1150" i="5" s="1"/>
  <c r="M1151" i="5"/>
  <c r="O1151" i="5" s="1"/>
  <c r="M1152" i="5"/>
  <c r="O1152" i="5" s="1"/>
  <c r="M1153" i="5"/>
  <c r="O1153" i="5" s="1"/>
  <c r="M1154" i="5"/>
  <c r="O1154" i="5" s="1"/>
  <c r="M1155" i="5"/>
  <c r="O1155" i="5" s="1"/>
  <c r="M1156" i="5"/>
  <c r="O1156" i="5" s="1"/>
  <c r="M1157" i="5"/>
  <c r="O1157" i="5" s="1"/>
  <c r="M1158" i="5"/>
  <c r="O1158" i="5" s="1"/>
  <c r="M1159" i="5"/>
  <c r="O1159" i="5" s="1"/>
  <c r="M1160" i="5"/>
  <c r="O1160" i="5" s="1"/>
  <c r="M1161" i="5"/>
  <c r="O1161" i="5" s="1"/>
  <c r="M1162" i="5"/>
  <c r="O1162" i="5" s="1"/>
  <c r="M1163" i="5"/>
  <c r="O1163" i="5" s="1"/>
  <c r="M1164" i="5"/>
  <c r="O1164" i="5" s="1"/>
  <c r="M1165" i="5"/>
  <c r="O1165" i="5" s="1"/>
  <c r="M1166" i="5"/>
  <c r="O1166" i="5" s="1"/>
  <c r="M1167" i="5"/>
  <c r="O1167" i="5" s="1"/>
  <c r="M1168" i="5"/>
  <c r="O1168" i="5" s="1"/>
  <c r="M1169" i="5"/>
  <c r="O1169" i="5" s="1"/>
  <c r="M1170" i="5"/>
  <c r="O1170" i="5" s="1"/>
  <c r="M1171" i="5"/>
  <c r="O1171" i="5" s="1"/>
  <c r="M1172" i="5"/>
  <c r="O1172" i="5" s="1"/>
  <c r="M1173" i="5"/>
  <c r="O1173" i="5" s="1"/>
  <c r="M1174" i="5"/>
  <c r="O1174" i="5" s="1"/>
  <c r="M1175" i="5"/>
  <c r="O1175" i="5" s="1"/>
  <c r="M1176" i="5"/>
  <c r="O1176" i="5" s="1"/>
  <c r="M1177" i="5"/>
  <c r="O1177" i="5" s="1"/>
  <c r="M1178" i="5"/>
  <c r="O1178" i="5" s="1"/>
  <c r="M1179" i="5"/>
  <c r="O1179" i="5" s="1"/>
  <c r="M1180" i="5"/>
  <c r="O1180" i="5" s="1"/>
  <c r="M1181" i="5"/>
  <c r="O1181" i="5" s="1"/>
  <c r="M1182" i="5"/>
  <c r="O1182" i="5" s="1"/>
  <c r="M1183" i="5"/>
  <c r="O1183" i="5" s="1"/>
  <c r="M1184" i="5"/>
  <c r="O1184" i="5" s="1"/>
  <c r="M1185" i="5"/>
  <c r="O1185" i="5" s="1"/>
  <c r="M1186" i="5"/>
  <c r="O1186" i="5" s="1"/>
  <c r="M1187" i="5"/>
  <c r="O1187" i="5" s="1"/>
  <c r="M1188" i="5"/>
  <c r="O1188" i="5" s="1"/>
  <c r="M1189" i="5"/>
  <c r="O1189" i="5" s="1"/>
  <c r="M1190" i="5"/>
  <c r="O1190" i="5" s="1"/>
  <c r="M1191" i="5"/>
  <c r="O1191" i="5" s="1"/>
  <c r="M1192" i="5"/>
  <c r="O1192" i="5" s="1"/>
  <c r="M1193" i="5"/>
  <c r="O1193" i="5" s="1"/>
  <c r="M1194" i="5"/>
  <c r="O1194" i="5" s="1"/>
  <c r="M1195" i="5"/>
  <c r="O1195" i="5" s="1"/>
  <c r="M1196" i="5"/>
  <c r="O1196" i="5" s="1"/>
  <c r="M1197" i="5"/>
  <c r="O1197" i="5" s="1"/>
  <c r="M1198" i="5"/>
  <c r="O1198" i="5" s="1"/>
  <c r="M1199" i="5"/>
  <c r="O1199" i="5" s="1"/>
  <c r="M1200" i="5"/>
  <c r="O1200" i="5" s="1"/>
  <c r="M1201" i="5"/>
  <c r="O1201" i="5" s="1"/>
  <c r="M1202" i="5"/>
  <c r="O1202" i="5" s="1"/>
  <c r="M1203" i="5"/>
  <c r="O1203" i="5" s="1"/>
  <c r="M1204" i="5"/>
  <c r="O1204" i="5" s="1"/>
  <c r="M1205" i="5"/>
  <c r="O1205" i="5" s="1"/>
  <c r="M1206" i="5"/>
  <c r="O1206" i="5" s="1"/>
  <c r="M1207" i="5"/>
  <c r="O1207" i="5" s="1"/>
  <c r="M1208" i="5"/>
  <c r="O1208" i="5" s="1"/>
  <c r="M1209" i="5"/>
  <c r="O1209" i="5" s="1"/>
  <c r="M1210" i="5"/>
  <c r="O1210" i="5" s="1"/>
  <c r="M1211" i="5"/>
  <c r="O1211" i="5" s="1"/>
  <c r="M1212" i="5"/>
  <c r="O1212" i="5" s="1"/>
  <c r="M1213" i="5"/>
  <c r="O1213" i="5" s="1"/>
  <c r="M1214" i="5"/>
  <c r="O1214" i="5" s="1"/>
  <c r="M1215" i="5"/>
  <c r="O1215" i="5" s="1"/>
  <c r="M1216" i="5"/>
  <c r="O1216" i="5" s="1"/>
  <c r="M1217" i="5"/>
  <c r="O1217" i="5" s="1"/>
  <c r="M1218" i="5"/>
  <c r="O1218" i="5" s="1"/>
  <c r="M1219" i="5"/>
  <c r="O1219" i="5" s="1"/>
  <c r="M1220" i="5"/>
  <c r="O1220" i="5" s="1"/>
  <c r="M1221" i="5"/>
  <c r="O1221" i="5" s="1"/>
  <c r="M1222" i="5"/>
  <c r="O1222" i="5" s="1"/>
  <c r="M1223" i="5"/>
  <c r="O1223" i="5" s="1"/>
  <c r="M1224" i="5"/>
  <c r="O1224" i="5" s="1"/>
  <c r="M1225" i="5"/>
  <c r="O1225" i="5" s="1"/>
  <c r="M1226" i="5"/>
  <c r="O1226" i="5" s="1"/>
  <c r="M1227" i="5"/>
  <c r="O1227" i="5" s="1"/>
  <c r="M1228" i="5"/>
  <c r="O1228" i="5" s="1"/>
  <c r="M1229" i="5"/>
  <c r="O1229" i="5" s="1"/>
  <c r="M1230" i="5"/>
  <c r="O1230" i="5" s="1"/>
  <c r="M1231" i="5"/>
  <c r="O1231" i="5" s="1"/>
  <c r="M1232" i="5"/>
  <c r="O1232" i="5" s="1"/>
  <c r="M1233" i="5"/>
  <c r="O1233" i="5" s="1"/>
  <c r="M1234" i="5"/>
  <c r="O1234" i="5" s="1"/>
  <c r="M1235" i="5"/>
  <c r="O1235" i="5" s="1"/>
  <c r="M1236" i="5"/>
  <c r="O1236" i="5" s="1"/>
  <c r="M1237" i="5"/>
  <c r="O1237" i="5" s="1"/>
  <c r="M1238" i="5"/>
  <c r="O1238" i="5" s="1"/>
  <c r="M1239" i="5"/>
  <c r="O1239" i="5" s="1"/>
  <c r="M1240" i="5"/>
  <c r="O1240" i="5" s="1"/>
  <c r="M1241" i="5"/>
  <c r="O1241" i="5" s="1"/>
  <c r="M1242" i="5"/>
  <c r="O1242" i="5" s="1"/>
  <c r="M1243" i="5"/>
  <c r="O1243" i="5" s="1"/>
  <c r="M1244" i="5"/>
  <c r="O1244" i="5" s="1"/>
  <c r="M1245" i="5"/>
  <c r="O1245" i="5" s="1"/>
  <c r="M1246" i="5"/>
  <c r="O1246" i="5" s="1"/>
  <c r="M1247" i="5"/>
  <c r="O1247" i="5" s="1"/>
  <c r="M1248" i="5"/>
  <c r="O1248" i="5" s="1"/>
  <c r="M1249" i="5"/>
  <c r="O1249" i="5" s="1"/>
  <c r="M1250" i="5"/>
  <c r="O1250" i="5" s="1"/>
  <c r="M1251" i="5"/>
  <c r="O1251" i="5" s="1"/>
  <c r="M1252" i="5"/>
  <c r="O1252" i="5" s="1"/>
  <c r="M1253" i="5"/>
  <c r="O1253" i="5" s="1"/>
  <c r="M1254" i="5"/>
  <c r="O1254" i="5" s="1"/>
  <c r="M1255" i="5"/>
  <c r="O1255" i="5" s="1"/>
  <c r="M1256" i="5"/>
  <c r="O1256" i="5" s="1"/>
  <c r="M1257" i="5"/>
  <c r="O1257" i="5" s="1"/>
  <c r="M1258" i="5"/>
  <c r="O1258" i="5" s="1"/>
  <c r="M1259" i="5"/>
  <c r="O1259" i="5" s="1"/>
  <c r="M1260" i="5"/>
  <c r="O1260" i="5" s="1"/>
  <c r="M1261" i="5"/>
  <c r="O1261" i="5" s="1"/>
  <c r="M1262" i="5"/>
  <c r="O1262" i="5" s="1"/>
  <c r="M1263" i="5"/>
  <c r="O1263" i="5" s="1"/>
  <c r="M1264" i="5"/>
  <c r="O1264" i="5" s="1"/>
  <c r="M1265" i="5"/>
  <c r="O1265" i="5" s="1"/>
  <c r="M1266" i="5"/>
  <c r="O1266" i="5" s="1"/>
  <c r="M1267" i="5"/>
  <c r="O1267" i="5" s="1"/>
  <c r="M1268" i="5"/>
  <c r="O1268" i="5" s="1"/>
  <c r="M1269" i="5"/>
  <c r="O1269" i="5" s="1"/>
  <c r="M1270" i="5"/>
  <c r="O1270" i="5" s="1"/>
  <c r="M1271" i="5"/>
  <c r="O1271" i="5" s="1"/>
  <c r="M1272" i="5"/>
  <c r="O1272" i="5" s="1"/>
  <c r="M1273" i="5"/>
  <c r="O1273" i="5" s="1"/>
  <c r="M1274" i="5"/>
  <c r="O1274" i="5" s="1"/>
  <c r="M1275" i="5"/>
  <c r="O1275" i="5" s="1"/>
  <c r="M1276" i="5"/>
  <c r="O1276" i="5" s="1"/>
  <c r="M1277" i="5"/>
  <c r="O1277" i="5" s="1"/>
  <c r="M1278" i="5"/>
  <c r="O1278" i="5" s="1"/>
  <c r="M1279" i="5"/>
  <c r="O1279" i="5" s="1"/>
  <c r="M1280" i="5"/>
  <c r="O1280" i="5" s="1"/>
  <c r="M1281" i="5"/>
  <c r="O1281" i="5" s="1"/>
  <c r="M1282" i="5"/>
  <c r="O1282" i="5" s="1"/>
  <c r="M1283" i="5"/>
  <c r="O1283" i="5" s="1"/>
  <c r="M1284" i="5"/>
  <c r="O1284" i="5" s="1"/>
  <c r="M1285" i="5"/>
  <c r="O1285" i="5" s="1"/>
  <c r="M1286" i="5"/>
  <c r="O1286" i="5" s="1"/>
  <c r="M1287" i="5"/>
  <c r="O1287" i="5" s="1"/>
  <c r="M1288" i="5"/>
  <c r="O1288" i="5" s="1"/>
  <c r="M1289" i="5"/>
  <c r="O1289" i="5" s="1"/>
  <c r="M1290" i="5"/>
  <c r="O1290" i="5" s="1"/>
  <c r="M1291" i="5"/>
  <c r="O1291" i="5" s="1"/>
  <c r="M1292" i="5"/>
  <c r="O1292" i="5" s="1"/>
  <c r="M1293" i="5"/>
  <c r="O1293" i="5" s="1"/>
  <c r="M1294" i="5"/>
  <c r="O1294" i="5" s="1"/>
  <c r="M1295" i="5"/>
  <c r="O1295" i="5" s="1"/>
  <c r="M1296" i="5"/>
  <c r="O1296" i="5" s="1"/>
  <c r="M1297" i="5"/>
  <c r="O1297" i="5" s="1"/>
  <c r="M1298" i="5"/>
  <c r="O1298" i="5" s="1"/>
  <c r="M1299" i="5"/>
  <c r="O1299" i="5" s="1"/>
  <c r="M1300" i="5"/>
  <c r="O1300" i="5" s="1"/>
  <c r="M1301" i="5"/>
  <c r="O1301" i="5" s="1"/>
  <c r="M1302" i="5"/>
  <c r="O1302" i="5" s="1"/>
  <c r="M1303" i="5"/>
  <c r="O1303" i="5" s="1"/>
  <c r="M1304" i="5"/>
  <c r="O1304" i="5" s="1"/>
  <c r="M1305" i="5"/>
  <c r="O1305" i="5" s="1"/>
  <c r="M1306" i="5"/>
  <c r="O1306" i="5" s="1"/>
  <c r="M1307" i="5"/>
  <c r="O1307" i="5" s="1"/>
  <c r="M1308" i="5"/>
  <c r="O1308" i="5" s="1"/>
  <c r="M1309" i="5"/>
  <c r="O1309" i="5" s="1"/>
  <c r="M1310" i="5"/>
  <c r="O1310" i="5" s="1"/>
  <c r="M1311" i="5"/>
  <c r="O1311" i="5" s="1"/>
  <c r="M1312" i="5"/>
  <c r="O1312" i="5" s="1"/>
  <c r="M1313" i="5"/>
  <c r="O1313" i="5" s="1"/>
  <c r="M1314" i="5"/>
  <c r="O1314" i="5" s="1"/>
  <c r="M1315" i="5"/>
  <c r="O1315" i="5" s="1"/>
  <c r="M1316" i="5"/>
  <c r="O1316" i="5" s="1"/>
  <c r="M1317" i="5"/>
  <c r="O1317" i="5" s="1"/>
  <c r="M1318" i="5"/>
  <c r="O1318" i="5" s="1"/>
  <c r="M1319" i="5"/>
  <c r="O1319" i="5" s="1"/>
  <c r="M1320" i="5"/>
  <c r="O1320" i="5" s="1"/>
  <c r="M1321" i="5"/>
  <c r="O1321" i="5" s="1"/>
  <c r="M1322" i="5"/>
  <c r="O1322" i="5" s="1"/>
  <c r="M1323" i="5"/>
  <c r="O1323" i="5" s="1"/>
  <c r="M1324" i="5"/>
  <c r="O1324" i="5" s="1"/>
  <c r="M1325" i="5"/>
  <c r="O1325" i="5" s="1"/>
  <c r="M1326" i="5"/>
  <c r="O1326" i="5" s="1"/>
  <c r="M1327" i="5"/>
  <c r="O1327" i="5" s="1"/>
  <c r="M1328" i="5"/>
  <c r="O1328" i="5" s="1"/>
  <c r="M1329" i="5"/>
  <c r="O1329" i="5" s="1"/>
  <c r="M1330" i="5"/>
  <c r="O1330" i="5" s="1"/>
  <c r="M1331" i="5"/>
  <c r="O1331" i="5" s="1"/>
  <c r="M1332" i="5"/>
  <c r="O1332" i="5" s="1"/>
  <c r="M1333" i="5"/>
  <c r="O1333" i="5" s="1"/>
  <c r="M1334" i="5"/>
  <c r="O1334" i="5" s="1"/>
  <c r="M1335" i="5"/>
  <c r="O1335" i="5" s="1"/>
  <c r="M1336" i="5"/>
  <c r="O1336" i="5" s="1"/>
  <c r="M1337" i="5"/>
  <c r="O1337" i="5" s="1"/>
  <c r="M1338" i="5"/>
  <c r="O1338" i="5" s="1"/>
  <c r="M1339" i="5"/>
  <c r="O1339" i="5" s="1"/>
  <c r="M1340" i="5"/>
  <c r="O1340" i="5" s="1"/>
  <c r="M1341" i="5"/>
  <c r="O1341" i="5" s="1"/>
  <c r="M1342" i="5"/>
  <c r="O1342" i="5" s="1"/>
  <c r="M1343" i="5"/>
  <c r="O1343" i="5" s="1"/>
  <c r="M1344" i="5"/>
  <c r="O1344" i="5" s="1"/>
  <c r="M1345" i="5"/>
  <c r="O1345" i="5" s="1"/>
  <c r="M1346" i="5"/>
  <c r="O1346" i="5" s="1"/>
  <c r="M1347" i="5"/>
  <c r="O1347" i="5" s="1"/>
  <c r="M1348" i="5"/>
  <c r="O1348" i="5" s="1"/>
  <c r="M1349" i="5"/>
  <c r="O1349" i="5" s="1"/>
  <c r="M1350" i="5"/>
  <c r="O1350" i="5" s="1"/>
  <c r="M1351" i="5"/>
  <c r="O1351" i="5" s="1"/>
  <c r="M1352" i="5"/>
  <c r="O1352" i="5" s="1"/>
  <c r="M1353" i="5"/>
  <c r="O1353" i="5" s="1"/>
  <c r="M1354" i="5"/>
  <c r="O1354" i="5" s="1"/>
  <c r="M1355" i="5"/>
  <c r="O1355" i="5" s="1"/>
  <c r="M1356" i="5"/>
  <c r="O1356" i="5" s="1"/>
  <c r="M1357" i="5"/>
  <c r="O1357" i="5" s="1"/>
  <c r="M1358" i="5"/>
  <c r="O1358" i="5" s="1"/>
  <c r="M1359" i="5"/>
  <c r="O1359" i="5" s="1"/>
  <c r="M1360" i="5"/>
  <c r="O1360" i="5" s="1"/>
  <c r="M1361" i="5"/>
  <c r="O1361" i="5" s="1"/>
  <c r="M1362" i="5"/>
  <c r="O1362" i="5" s="1"/>
  <c r="M1363" i="5"/>
  <c r="O1363" i="5" s="1"/>
  <c r="M1364" i="5"/>
  <c r="O1364" i="5" s="1"/>
  <c r="M1365" i="5"/>
  <c r="O1365" i="5" s="1"/>
  <c r="M1366" i="5"/>
  <c r="O1366" i="5" s="1"/>
  <c r="M1367" i="5"/>
  <c r="O1367" i="5" s="1"/>
  <c r="M1368" i="5"/>
  <c r="O1368" i="5" s="1"/>
  <c r="M1369" i="5"/>
  <c r="O1369" i="5" s="1"/>
  <c r="M1370" i="5"/>
  <c r="O1370" i="5" s="1"/>
  <c r="M1371" i="5"/>
  <c r="O1371" i="5" s="1"/>
  <c r="M1372" i="5"/>
  <c r="O1372" i="5" s="1"/>
  <c r="M1373" i="5"/>
  <c r="O1373" i="5" s="1"/>
  <c r="M1374" i="5"/>
  <c r="O1374" i="5" s="1"/>
  <c r="M1375" i="5"/>
  <c r="O1375" i="5" s="1"/>
  <c r="M1376" i="5"/>
  <c r="O1376" i="5" s="1"/>
  <c r="M1377" i="5"/>
  <c r="O1377" i="5" s="1"/>
  <c r="M1378" i="5"/>
  <c r="O1378" i="5" s="1"/>
  <c r="M1379" i="5"/>
  <c r="O1379" i="5" s="1"/>
  <c r="M1380" i="5"/>
  <c r="O1380" i="5" s="1"/>
  <c r="M1381" i="5"/>
  <c r="O1381" i="5" s="1"/>
  <c r="M1382" i="5"/>
  <c r="O1382" i="5" s="1"/>
  <c r="M1383" i="5"/>
  <c r="O1383" i="5" s="1"/>
  <c r="M1384" i="5"/>
  <c r="O1384" i="5" s="1"/>
  <c r="M1385" i="5"/>
  <c r="O1385" i="5" s="1"/>
  <c r="M1386" i="5"/>
  <c r="O1386" i="5" s="1"/>
  <c r="M1387" i="5"/>
  <c r="O1387" i="5" s="1"/>
  <c r="M1388" i="5"/>
  <c r="O1388" i="5" s="1"/>
  <c r="M1389" i="5"/>
  <c r="O1389" i="5" s="1"/>
  <c r="M1390" i="5"/>
  <c r="O1390" i="5" s="1"/>
  <c r="M1391" i="5"/>
  <c r="O1391" i="5" s="1"/>
  <c r="M1392" i="5"/>
  <c r="O1392" i="5" s="1"/>
  <c r="M1393" i="5"/>
  <c r="O1393" i="5" s="1"/>
  <c r="M1394" i="5"/>
  <c r="O1394" i="5" s="1"/>
  <c r="M1395" i="5"/>
  <c r="O1395" i="5" s="1"/>
  <c r="M1396" i="5"/>
  <c r="O1396" i="5" s="1"/>
  <c r="M1397" i="5"/>
  <c r="O1397" i="5" s="1"/>
  <c r="M1398" i="5"/>
  <c r="O1398" i="5" s="1"/>
  <c r="M1399" i="5"/>
  <c r="O1399" i="5" s="1"/>
  <c r="M1400" i="5"/>
  <c r="O1400" i="5" s="1"/>
  <c r="M1401" i="5"/>
  <c r="O1401" i="5" s="1"/>
  <c r="M1402" i="5"/>
  <c r="O1402" i="5" s="1"/>
  <c r="M1403" i="5"/>
  <c r="O1403" i="5" s="1"/>
  <c r="M1404" i="5"/>
  <c r="O1404" i="5" s="1"/>
  <c r="M1405" i="5"/>
  <c r="O1405" i="5" s="1"/>
  <c r="M1406" i="5"/>
  <c r="O1406" i="5" s="1"/>
  <c r="M1407" i="5"/>
  <c r="O1407" i="5" s="1"/>
  <c r="M1408" i="5"/>
  <c r="O1408" i="5" s="1"/>
  <c r="M1409" i="5"/>
  <c r="O1409" i="5" s="1"/>
  <c r="M1410" i="5"/>
  <c r="O1410" i="5" s="1"/>
  <c r="M1411" i="5"/>
  <c r="O1411" i="5" s="1"/>
  <c r="M1412" i="5"/>
  <c r="O1412" i="5" s="1"/>
  <c r="M1413" i="5"/>
  <c r="O1413" i="5" s="1"/>
  <c r="M1414" i="5"/>
  <c r="O1414" i="5" s="1"/>
  <c r="M1415" i="5"/>
  <c r="O1415" i="5" s="1"/>
  <c r="M1416" i="5"/>
  <c r="O1416" i="5" s="1"/>
  <c r="M1417" i="5"/>
  <c r="O1417" i="5" s="1"/>
  <c r="M1418" i="5"/>
  <c r="O1418" i="5" s="1"/>
  <c r="M1419" i="5"/>
  <c r="O1419" i="5" s="1"/>
  <c r="M1420" i="5"/>
  <c r="O1420" i="5" s="1"/>
  <c r="M1421" i="5"/>
  <c r="O1421" i="5" s="1"/>
  <c r="M1422" i="5"/>
  <c r="O1422" i="5" s="1"/>
  <c r="M1423" i="5"/>
  <c r="O1423" i="5" s="1"/>
  <c r="M1424" i="5"/>
  <c r="O1424" i="5" s="1"/>
  <c r="M1425" i="5"/>
  <c r="O1425" i="5" s="1"/>
  <c r="M1426" i="5"/>
  <c r="O1426" i="5" s="1"/>
  <c r="M1427" i="5"/>
  <c r="O1427" i="5" s="1"/>
  <c r="M1428" i="5"/>
  <c r="O1428" i="5" s="1"/>
  <c r="M1429" i="5"/>
  <c r="O1429" i="5" s="1"/>
  <c r="M1430" i="5"/>
  <c r="O1430" i="5" s="1"/>
  <c r="M1431" i="5"/>
  <c r="O1431" i="5" s="1"/>
  <c r="M1432" i="5"/>
  <c r="O1432" i="5" s="1"/>
  <c r="M1433" i="5"/>
  <c r="O1433" i="5" s="1"/>
  <c r="M1434" i="5"/>
  <c r="O1434" i="5" s="1"/>
  <c r="M1435" i="5"/>
  <c r="O1435" i="5" s="1"/>
  <c r="M1436" i="5"/>
  <c r="O1436" i="5" s="1"/>
  <c r="M1437" i="5"/>
  <c r="O1437" i="5" s="1"/>
  <c r="M1438" i="5"/>
  <c r="O1438" i="5" s="1"/>
  <c r="M1439" i="5"/>
  <c r="O1439" i="5" s="1"/>
  <c r="M1440" i="5"/>
  <c r="O1440" i="5" s="1"/>
  <c r="M1441" i="5"/>
  <c r="O1441" i="5" s="1"/>
  <c r="M1442" i="5"/>
  <c r="O1442" i="5" s="1"/>
  <c r="M1443" i="5"/>
  <c r="O1443" i="5" s="1"/>
  <c r="M1444" i="5"/>
  <c r="O1444" i="5" s="1"/>
  <c r="M1445" i="5"/>
  <c r="O1445" i="5" s="1"/>
  <c r="M1446" i="5"/>
  <c r="O1446" i="5" s="1"/>
  <c r="M1447" i="5"/>
  <c r="O1447" i="5" s="1"/>
  <c r="M1448" i="5"/>
  <c r="O1448" i="5" s="1"/>
  <c r="M1449" i="5"/>
  <c r="O1449" i="5" s="1"/>
  <c r="M1450" i="5"/>
  <c r="O1450" i="5" s="1"/>
  <c r="M1451" i="5"/>
  <c r="O1451" i="5" s="1"/>
  <c r="M1452" i="5"/>
  <c r="O1452" i="5" s="1"/>
  <c r="M1453" i="5"/>
  <c r="O1453" i="5" s="1"/>
  <c r="M1454" i="5"/>
  <c r="O1454" i="5" s="1"/>
  <c r="M1455" i="5"/>
  <c r="O1455" i="5" s="1"/>
  <c r="M1456" i="5"/>
  <c r="O1456" i="5" s="1"/>
  <c r="M1457" i="5"/>
  <c r="O1457" i="5" s="1"/>
  <c r="M1458" i="5"/>
  <c r="O1458" i="5" s="1"/>
  <c r="M1459" i="5"/>
  <c r="O1459" i="5" s="1"/>
  <c r="M1460" i="5"/>
  <c r="O1460" i="5" s="1"/>
  <c r="M1461" i="5"/>
  <c r="O1461" i="5" s="1"/>
  <c r="M1462" i="5"/>
  <c r="O1462" i="5" s="1"/>
  <c r="M1463" i="5"/>
  <c r="O1463" i="5" s="1"/>
  <c r="M1464" i="5"/>
  <c r="O1464" i="5" s="1"/>
  <c r="M1465" i="5"/>
  <c r="O1465" i="5" s="1"/>
  <c r="M1466" i="5"/>
  <c r="O1466" i="5" s="1"/>
  <c r="M1467" i="5"/>
  <c r="O1467" i="5" s="1"/>
  <c r="M1468" i="5"/>
  <c r="O1468" i="5" s="1"/>
  <c r="M1469" i="5"/>
  <c r="O1469" i="5" s="1"/>
  <c r="M1470" i="5"/>
  <c r="O1470" i="5" s="1"/>
  <c r="M1471" i="5"/>
  <c r="O1471" i="5" s="1"/>
  <c r="M1472" i="5"/>
  <c r="O1472" i="5" s="1"/>
  <c r="M1473" i="5"/>
  <c r="O1473" i="5" s="1"/>
  <c r="M1474" i="5"/>
  <c r="O1474" i="5" s="1"/>
  <c r="M1475" i="5"/>
  <c r="O1475" i="5" s="1"/>
  <c r="M1476" i="5"/>
  <c r="O1476" i="5" s="1"/>
  <c r="M1477" i="5"/>
  <c r="O1477" i="5" s="1"/>
  <c r="M1478" i="5"/>
  <c r="O1478" i="5" s="1"/>
  <c r="M1479" i="5"/>
  <c r="O1479" i="5" s="1"/>
  <c r="M1480" i="5"/>
  <c r="O1480" i="5" s="1"/>
  <c r="M1481" i="5"/>
  <c r="O1481" i="5" s="1"/>
  <c r="M1482" i="5"/>
  <c r="O1482" i="5" s="1"/>
  <c r="M1483" i="5"/>
  <c r="O1483" i="5" s="1"/>
  <c r="M1484" i="5"/>
  <c r="O1484" i="5" s="1"/>
  <c r="M1485" i="5"/>
  <c r="O1485" i="5" s="1"/>
  <c r="M1486" i="5"/>
  <c r="O1486" i="5" s="1"/>
  <c r="M1487" i="5"/>
  <c r="O1487" i="5" s="1"/>
  <c r="M1488" i="5"/>
  <c r="O1488" i="5" s="1"/>
  <c r="M1489" i="5"/>
  <c r="O1489" i="5" s="1"/>
  <c r="M1490" i="5"/>
  <c r="O1490" i="5" s="1"/>
  <c r="M1491" i="5"/>
  <c r="O1491" i="5" s="1"/>
  <c r="M1492" i="5"/>
  <c r="O1492" i="5" s="1"/>
  <c r="M1493" i="5"/>
  <c r="O1493" i="5" s="1"/>
  <c r="M1494" i="5"/>
  <c r="O1494" i="5" s="1"/>
  <c r="M1495" i="5"/>
  <c r="O1495" i="5" s="1"/>
  <c r="M1496" i="5"/>
  <c r="O1496" i="5" s="1"/>
  <c r="M1497" i="5"/>
  <c r="O1497" i="5" s="1"/>
  <c r="M1498" i="5"/>
  <c r="O1498" i="5" s="1"/>
  <c r="M1499" i="5"/>
  <c r="O1499" i="5" s="1"/>
  <c r="M1500" i="5"/>
  <c r="O1500" i="5" s="1"/>
  <c r="M1501" i="5"/>
  <c r="O1501" i="5" s="1"/>
  <c r="M1502" i="5"/>
  <c r="O1502" i="5" s="1"/>
  <c r="M1503" i="5"/>
  <c r="O1503" i="5" s="1"/>
  <c r="M1504" i="5"/>
  <c r="O1504" i="5" s="1"/>
  <c r="M1505" i="5"/>
  <c r="O1505" i="5" s="1"/>
  <c r="M1506" i="5"/>
  <c r="O1506" i="5" s="1"/>
  <c r="M1507" i="5"/>
  <c r="O1507" i="5" s="1"/>
  <c r="M1508" i="5"/>
  <c r="O1508" i="5" s="1"/>
  <c r="M1509" i="5"/>
  <c r="O1509" i="5" s="1"/>
  <c r="M1510" i="5"/>
  <c r="O1510" i="5" s="1"/>
  <c r="M1511" i="5"/>
  <c r="O1511" i="5" s="1"/>
  <c r="M1512" i="5"/>
  <c r="O1512" i="5" s="1"/>
  <c r="M1513" i="5"/>
  <c r="O1513" i="5" s="1"/>
  <c r="M1514" i="5"/>
  <c r="O1514" i="5" s="1"/>
  <c r="M1515" i="5"/>
  <c r="O1515" i="5" s="1"/>
  <c r="M1516" i="5"/>
  <c r="O1516" i="5" s="1"/>
  <c r="M1517" i="5"/>
  <c r="O1517" i="5" s="1"/>
  <c r="M1518" i="5"/>
  <c r="O1518" i="5" s="1"/>
  <c r="M1519" i="5"/>
  <c r="O1519" i="5" s="1"/>
  <c r="M1520" i="5"/>
  <c r="O1520" i="5" s="1"/>
  <c r="M1521" i="5"/>
  <c r="O1521" i="5" s="1"/>
  <c r="M1522" i="5"/>
  <c r="O1522" i="5" s="1"/>
  <c r="M1523" i="5"/>
  <c r="O1523" i="5" s="1"/>
  <c r="M1524" i="5"/>
  <c r="O1524" i="5" s="1"/>
  <c r="M1525" i="5"/>
  <c r="O1525" i="5" s="1"/>
  <c r="M1526" i="5"/>
  <c r="O1526" i="5" s="1"/>
  <c r="M1527" i="5"/>
  <c r="O1527" i="5" s="1"/>
  <c r="M1528" i="5"/>
  <c r="O1528" i="5" s="1"/>
  <c r="M1529" i="5"/>
  <c r="O1529" i="5" s="1"/>
  <c r="M1530" i="5"/>
  <c r="O1530" i="5" s="1"/>
  <c r="M1531" i="5"/>
  <c r="O1531" i="5" s="1"/>
  <c r="M1532" i="5"/>
  <c r="O1532" i="5" s="1"/>
  <c r="M1533" i="5"/>
  <c r="O1533" i="5" s="1"/>
  <c r="M1534" i="5"/>
  <c r="O1534" i="5" s="1"/>
  <c r="M1535" i="5"/>
  <c r="O1535" i="5" s="1"/>
  <c r="M1536" i="5"/>
  <c r="O1536" i="5" s="1"/>
  <c r="M1537" i="5"/>
  <c r="O1537" i="5" s="1"/>
  <c r="M1538" i="5"/>
  <c r="O1538" i="5" s="1"/>
  <c r="M1539" i="5"/>
  <c r="O1539" i="5" s="1"/>
  <c r="M1540" i="5"/>
  <c r="O1540" i="5" s="1"/>
  <c r="M1541" i="5"/>
  <c r="O1541" i="5" s="1"/>
  <c r="M1542" i="5"/>
  <c r="O1542" i="5" s="1"/>
  <c r="M1543" i="5"/>
  <c r="O1543" i="5" s="1"/>
  <c r="M1544" i="5"/>
  <c r="O1544" i="5" s="1"/>
  <c r="M1545" i="5"/>
  <c r="O1545" i="5" s="1"/>
  <c r="M1546" i="5"/>
  <c r="O1546" i="5" s="1"/>
  <c r="M1547" i="5"/>
  <c r="O1547" i="5" s="1"/>
  <c r="M1548" i="5"/>
  <c r="O1548" i="5" s="1"/>
  <c r="M1549" i="5"/>
  <c r="O1549" i="5" s="1"/>
  <c r="M1550" i="5"/>
  <c r="O1550" i="5" s="1"/>
  <c r="M1551" i="5"/>
  <c r="O1551" i="5" s="1"/>
  <c r="M1552" i="5"/>
  <c r="O1552" i="5" s="1"/>
  <c r="M1553" i="5"/>
  <c r="O1553" i="5" s="1"/>
  <c r="M1554" i="5"/>
  <c r="O1554" i="5" s="1"/>
  <c r="M1555" i="5"/>
  <c r="O1555" i="5" s="1"/>
  <c r="M1556" i="5"/>
  <c r="O1556" i="5" s="1"/>
  <c r="M1557" i="5"/>
  <c r="O1557" i="5" s="1"/>
  <c r="M1558" i="5"/>
  <c r="O1558" i="5" s="1"/>
  <c r="M1559" i="5"/>
  <c r="O1559" i="5" s="1"/>
  <c r="M1560" i="5"/>
  <c r="O1560" i="5" s="1"/>
  <c r="M1561" i="5"/>
  <c r="O1561" i="5" s="1"/>
  <c r="M1562" i="5"/>
  <c r="O1562" i="5" s="1"/>
  <c r="M1563" i="5"/>
  <c r="O1563" i="5" s="1"/>
  <c r="M1564" i="5"/>
  <c r="O1564" i="5" s="1"/>
  <c r="M1565" i="5"/>
  <c r="O1565" i="5" s="1"/>
  <c r="M1566" i="5"/>
  <c r="O1566" i="5" s="1"/>
  <c r="M1567" i="5"/>
  <c r="O1567" i="5" s="1"/>
  <c r="M1568" i="5"/>
  <c r="O1568" i="5" s="1"/>
  <c r="M1569" i="5"/>
  <c r="O1569" i="5" s="1"/>
  <c r="M1570" i="5"/>
  <c r="O1570" i="5" s="1"/>
  <c r="M1571" i="5"/>
  <c r="O1571" i="5" s="1"/>
  <c r="M1572" i="5"/>
  <c r="O1572" i="5" s="1"/>
  <c r="M1573" i="5"/>
  <c r="O1573" i="5" s="1"/>
  <c r="M1574" i="5"/>
  <c r="O1574" i="5" s="1"/>
  <c r="M1575" i="5"/>
  <c r="O1575" i="5" s="1"/>
  <c r="M1576" i="5"/>
  <c r="O1576" i="5" s="1"/>
  <c r="M1577" i="5"/>
  <c r="O1577" i="5" s="1"/>
  <c r="M1578" i="5"/>
  <c r="O1578" i="5" s="1"/>
  <c r="M1579" i="5"/>
  <c r="O1579" i="5" s="1"/>
  <c r="M1580" i="5"/>
  <c r="O1580" i="5" s="1"/>
  <c r="M1581" i="5"/>
  <c r="O1581" i="5" s="1"/>
  <c r="M1582" i="5"/>
  <c r="O1582" i="5" s="1"/>
  <c r="M1583" i="5"/>
  <c r="O1583" i="5" s="1"/>
  <c r="M1584" i="5"/>
  <c r="O1584" i="5" s="1"/>
  <c r="M1585" i="5"/>
  <c r="O1585" i="5" s="1"/>
  <c r="M1586" i="5"/>
  <c r="O1586" i="5" s="1"/>
  <c r="M1587" i="5"/>
  <c r="O1587" i="5" s="1"/>
  <c r="M1588" i="5"/>
  <c r="O1588" i="5" s="1"/>
  <c r="M1589" i="5"/>
  <c r="O1589" i="5" s="1"/>
  <c r="M1590" i="5"/>
  <c r="O1590" i="5" s="1"/>
  <c r="M1591" i="5"/>
  <c r="O1591" i="5" s="1"/>
  <c r="M1592" i="5"/>
  <c r="O1592" i="5" s="1"/>
  <c r="M1593" i="5"/>
  <c r="O1593" i="5" s="1"/>
  <c r="M1594" i="5"/>
  <c r="O1594" i="5" s="1"/>
  <c r="M1595" i="5"/>
  <c r="O1595" i="5" s="1"/>
  <c r="M1596" i="5"/>
  <c r="O1596" i="5" s="1"/>
  <c r="M1597" i="5"/>
  <c r="O1597" i="5" s="1"/>
  <c r="M1598" i="5"/>
  <c r="O1598" i="5" s="1"/>
  <c r="M1599" i="5"/>
  <c r="O1599" i="5" s="1"/>
  <c r="M1600" i="5"/>
  <c r="O1600" i="5" s="1"/>
  <c r="M1601" i="5"/>
  <c r="O1601" i="5" s="1"/>
  <c r="M1602" i="5"/>
  <c r="O1602" i="5" s="1"/>
  <c r="M1603" i="5"/>
  <c r="O1603" i="5" s="1"/>
  <c r="M1604" i="5"/>
  <c r="O1604" i="5" s="1"/>
  <c r="M1605" i="5"/>
  <c r="O1605" i="5" s="1"/>
  <c r="M1606" i="5"/>
  <c r="O1606" i="5" s="1"/>
  <c r="M1607" i="5"/>
  <c r="O1607" i="5" s="1"/>
  <c r="M1608" i="5"/>
  <c r="O1608" i="5" s="1"/>
  <c r="M1609" i="5"/>
  <c r="O1609" i="5" s="1"/>
  <c r="M1610" i="5"/>
  <c r="O1610" i="5" s="1"/>
  <c r="M1611" i="5"/>
  <c r="O1611" i="5" s="1"/>
  <c r="M1612" i="5"/>
  <c r="O1612" i="5" s="1"/>
  <c r="M1613" i="5"/>
  <c r="O1613" i="5" s="1"/>
  <c r="M1614" i="5"/>
  <c r="O1614" i="5" s="1"/>
  <c r="M1615" i="5"/>
  <c r="O1615" i="5" s="1"/>
  <c r="M1616" i="5"/>
  <c r="O1616" i="5" s="1"/>
  <c r="M1617" i="5"/>
  <c r="O1617" i="5" s="1"/>
  <c r="M1618" i="5"/>
  <c r="O1618" i="5" s="1"/>
  <c r="M1619" i="5"/>
  <c r="O1619" i="5" s="1"/>
  <c r="M1620" i="5"/>
  <c r="O1620" i="5" s="1"/>
  <c r="M1621" i="5"/>
  <c r="O1621" i="5" s="1"/>
  <c r="M1622" i="5"/>
  <c r="O1622" i="5" s="1"/>
  <c r="M1623" i="5"/>
  <c r="O1623" i="5" s="1"/>
  <c r="M1624" i="5"/>
  <c r="O1624" i="5" s="1"/>
  <c r="M1625" i="5"/>
  <c r="O1625" i="5" s="1"/>
  <c r="M1626" i="5"/>
  <c r="O1626" i="5" s="1"/>
  <c r="M1627" i="5"/>
  <c r="O1627" i="5" s="1"/>
  <c r="M1628" i="5"/>
  <c r="O1628" i="5" s="1"/>
  <c r="M1629" i="5"/>
  <c r="O1629" i="5" s="1"/>
  <c r="M1630" i="5"/>
  <c r="O1630" i="5" s="1"/>
  <c r="M1631" i="5"/>
  <c r="O1631" i="5" s="1"/>
  <c r="M1632" i="5"/>
  <c r="O1632" i="5" s="1"/>
  <c r="M1633" i="5"/>
  <c r="O1633" i="5" s="1"/>
  <c r="M1634" i="5"/>
  <c r="O1634" i="5" s="1"/>
  <c r="M1635" i="5"/>
  <c r="O1635" i="5" s="1"/>
  <c r="M1636" i="5"/>
  <c r="O1636" i="5" s="1"/>
  <c r="M1637" i="5"/>
  <c r="O1637" i="5" s="1"/>
  <c r="M1638" i="5"/>
  <c r="O1638" i="5" s="1"/>
  <c r="M1639" i="5"/>
  <c r="O1639" i="5" s="1"/>
  <c r="M1640" i="5"/>
  <c r="O1640" i="5" s="1"/>
  <c r="M1641" i="5"/>
  <c r="O1641" i="5" s="1"/>
  <c r="M1642" i="5"/>
  <c r="O1642" i="5" s="1"/>
  <c r="M1643" i="5"/>
  <c r="O1643" i="5" s="1"/>
  <c r="M1644" i="5"/>
  <c r="O1644" i="5" s="1"/>
  <c r="M1645" i="5"/>
  <c r="O1645" i="5" s="1"/>
  <c r="M1646" i="5"/>
  <c r="O1646" i="5" s="1"/>
  <c r="M1647" i="5"/>
  <c r="O1647" i="5" s="1"/>
  <c r="M1648" i="5"/>
  <c r="O1648" i="5" s="1"/>
  <c r="M1649" i="5"/>
  <c r="O1649" i="5" s="1"/>
  <c r="M1650" i="5"/>
  <c r="O1650" i="5" s="1"/>
  <c r="M1651" i="5"/>
  <c r="O1651" i="5" s="1"/>
  <c r="M1652" i="5"/>
  <c r="O1652" i="5" s="1"/>
  <c r="M1653" i="5"/>
  <c r="O1653" i="5" s="1"/>
  <c r="M1654" i="5"/>
  <c r="O1654" i="5" s="1"/>
  <c r="M1655" i="5"/>
  <c r="O1655" i="5" s="1"/>
  <c r="M1656" i="5"/>
  <c r="O1656" i="5" s="1"/>
  <c r="M1657" i="5"/>
  <c r="O1657" i="5" s="1"/>
  <c r="M1658" i="5"/>
  <c r="O1658" i="5" s="1"/>
  <c r="M1659" i="5"/>
  <c r="O1659" i="5" s="1"/>
  <c r="M1660" i="5"/>
  <c r="O1660" i="5" s="1"/>
  <c r="M1661" i="5"/>
  <c r="O1661" i="5" s="1"/>
  <c r="M1662" i="5"/>
  <c r="O1662" i="5" s="1"/>
  <c r="M1663" i="5"/>
  <c r="O1663" i="5" s="1"/>
  <c r="M1664" i="5"/>
  <c r="O1664" i="5" s="1"/>
  <c r="M1665" i="5"/>
  <c r="O1665" i="5" s="1"/>
  <c r="M1666" i="5"/>
  <c r="O1666" i="5" s="1"/>
  <c r="M1667" i="5"/>
  <c r="O1667" i="5" s="1"/>
  <c r="M1668" i="5"/>
  <c r="O1668" i="5" s="1"/>
  <c r="M1669" i="5"/>
  <c r="O1669" i="5" s="1"/>
  <c r="M1670" i="5"/>
  <c r="O1670" i="5" s="1"/>
  <c r="M1671" i="5"/>
  <c r="O1671" i="5" s="1"/>
  <c r="M1672" i="5"/>
  <c r="O1672" i="5" s="1"/>
  <c r="M1673" i="5"/>
  <c r="O1673" i="5" s="1"/>
  <c r="M1674" i="5"/>
  <c r="O1674" i="5" s="1"/>
  <c r="M1675" i="5"/>
  <c r="O1675" i="5" s="1"/>
  <c r="M1676" i="5"/>
  <c r="O1676" i="5" s="1"/>
  <c r="M1677" i="5"/>
  <c r="O1677" i="5" s="1"/>
  <c r="M1678" i="5"/>
  <c r="O1678" i="5" s="1"/>
  <c r="M1679" i="5"/>
  <c r="O1679" i="5" s="1"/>
  <c r="M1680" i="5"/>
  <c r="O1680" i="5" s="1"/>
  <c r="M1681" i="5"/>
  <c r="O1681" i="5" s="1"/>
  <c r="M1682" i="5"/>
  <c r="O1682" i="5" s="1"/>
  <c r="M1683" i="5"/>
  <c r="O1683" i="5" s="1"/>
  <c r="M1684" i="5"/>
  <c r="O1684" i="5" s="1"/>
  <c r="M1685" i="5"/>
  <c r="O1685" i="5" s="1"/>
  <c r="M1686" i="5"/>
  <c r="O1686" i="5" s="1"/>
  <c r="M1687" i="5"/>
  <c r="O1687" i="5" s="1"/>
  <c r="M1688" i="5"/>
  <c r="O1688" i="5" s="1"/>
  <c r="M1689" i="5"/>
  <c r="O1689" i="5" s="1"/>
  <c r="M1690" i="5"/>
  <c r="O1690" i="5" s="1"/>
  <c r="M1691" i="5"/>
  <c r="O1691" i="5" s="1"/>
  <c r="M1692" i="5"/>
  <c r="O1692" i="5" s="1"/>
  <c r="M1693" i="5"/>
  <c r="O1693" i="5" s="1"/>
  <c r="M1694" i="5"/>
  <c r="O1694" i="5" s="1"/>
  <c r="M1695" i="5"/>
  <c r="O1695" i="5" s="1"/>
  <c r="M1696" i="5"/>
  <c r="O1696" i="5" s="1"/>
  <c r="M1697" i="5"/>
  <c r="O1697" i="5" s="1"/>
  <c r="M1698" i="5"/>
  <c r="O1698" i="5" s="1"/>
  <c r="M1699" i="5"/>
  <c r="O1699" i="5" s="1"/>
  <c r="M1700" i="5"/>
  <c r="O1700" i="5" s="1"/>
  <c r="M1701" i="5"/>
  <c r="O1701" i="5" s="1"/>
  <c r="M1702" i="5"/>
  <c r="O1702" i="5" s="1"/>
  <c r="M1703" i="5"/>
  <c r="O1703" i="5" s="1"/>
  <c r="M1704" i="5"/>
  <c r="O1704" i="5" s="1"/>
  <c r="M1705" i="5"/>
  <c r="O1705" i="5" s="1"/>
  <c r="M1706" i="5"/>
  <c r="O1706" i="5" s="1"/>
  <c r="M1707" i="5"/>
  <c r="O1707" i="5" s="1"/>
  <c r="M1708" i="5"/>
  <c r="O1708" i="5" s="1"/>
  <c r="M1709" i="5"/>
  <c r="O1709" i="5" s="1"/>
  <c r="M1710" i="5"/>
  <c r="O1710" i="5" s="1"/>
  <c r="M1711" i="5"/>
  <c r="O1711" i="5" s="1"/>
  <c r="M1712" i="5"/>
  <c r="O1712" i="5" s="1"/>
  <c r="M1713" i="5"/>
  <c r="O1713" i="5" s="1"/>
  <c r="M1714" i="5"/>
  <c r="O1714" i="5" s="1"/>
  <c r="M1715" i="5"/>
  <c r="O1715" i="5" s="1"/>
  <c r="M1716" i="5"/>
  <c r="O1716" i="5" s="1"/>
  <c r="M1717" i="5"/>
  <c r="O1717" i="5" s="1"/>
  <c r="M1718" i="5"/>
  <c r="O1718" i="5" s="1"/>
  <c r="M1719" i="5"/>
  <c r="O1719" i="5" s="1"/>
  <c r="M1720" i="5"/>
  <c r="O1720" i="5" s="1"/>
  <c r="M1721" i="5"/>
  <c r="O1721" i="5" s="1"/>
  <c r="M1722" i="5"/>
  <c r="O1722" i="5" s="1"/>
  <c r="M1723" i="5"/>
  <c r="O1723" i="5" s="1"/>
  <c r="M1724" i="5"/>
  <c r="O1724" i="5" s="1"/>
  <c r="M1725" i="5"/>
  <c r="O1725" i="5" s="1"/>
  <c r="M1726" i="5"/>
  <c r="O1726" i="5" s="1"/>
  <c r="M1727" i="5"/>
  <c r="O1727" i="5" s="1"/>
  <c r="M1728" i="5"/>
  <c r="O1728" i="5" s="1"/>
  <c r="M1729" i="5"/>
  <c r="O1729" i="5" s="1"/>
  <c r="M1730" i="5"/>
  <c r="O1730" i="5" s="1"/>
  <c r="M1731" i="5"/>
  <c r="O1731" i="5" s="1"/>
  <c r="M1732" i="5"/>
  <c r="O1732" i="5" s="1"/>
  <c r="M1733" i="5"/>
  <c r="O1733" i="5" s="1"/>
  <c r="M1734" i="5"/>
  <c r="O1734" i="5" s="1"/>
  <c r="M1735" i="5"/>
  <c r="O1735" i="5" s="1"/>
  <c r="M1736" i="5"/>
  <c r="O1736" i="5" s="1"/>
  <c r="M1737" i="5"/>
  <c r="O1737" i="5" s="1"/>
  <c r="M1738" i="5"/>
  <c r="O1738" i="5" s="1"/>
  <c r="M1739" i="5"/>
  <c r="O1739" i="5" s="1"/>
  <c r="M1740" i="5"/>
  <c r="O1740" i="5" s="1"/>
  <c r="M1741" i="5"/>
  <c r="O1741" i="5" s="1"/>
  <c r="M1742" i="5"/>
  <c r="O1742" i="5" s="1"/>
  <c r="M1743" i="5"/>
  <c r="O1743" i="5" s="1"/>
  <c r="M1744" i="5"/>
  <c r="O1744" i="5" s="1"/>
  <c r="M1745" i="5"/>
  <c r="O1745" i="5" s="1"/>
  <c r="M1746" i="5"/>
  <c r="O1746" i="5" s="1"/>
  <c r="M1747" i="5"/>
  <c r="O1747" i="5" s="1"/>
  <c r="M1748" i="5"/>
  <c r="O1748" i="5" s="1"/>
  <c r="M1749" i="5"/>
  <c r="O1749" i="5" s="1"/>
  <c r="M1750" i="5"/>
  <c r="O1750" i="5" s="1"/>
  <c r="M1751" i="5"/>
  <c r="O1751" i="5" s="1"/>
  <c r="M1752" i="5"/>
  <c r="O1752" i="5" s="1"/>
  <c r="M1753" i="5"/>
  <c r="O1753" i="5" s="1"/>
  <c r="M1754" i="5"/>
  <c r="O1754" i="5" s="1"/>
  <c r="M1755" i="5"/>
  <c r="O1755" i="5" s="1"/>
  <c r="M1756" i="5"/>
  <c r="O1756" i="5" s="1"/>
  <c r="M1757" i="5"/>
  <c r="O1757" i="5" s="1"/>
  <c r="M1758" i="5"/>
  <c r="O1758" i="5" s="1"/>
  <c r="M1759" i="5"/>
  <c r="O1759" i="5" s="1"/>
  <c r="M1760" i="5"/>
  <c r="O1760" i="5" s="1"/>
  <c r="M1761" i="5"/>
  <c r="O1761" i="5" s="1"/>
  <c r="M1762" i="5"/>
  <c r="O1762" i="5" s="1"/>
  <c r="M1763" i="5"/>
  <c r="O1763" i="5" s="1"/>
  <c r="M1764" i="5"/>
  <c r="O1764" i="5" s="1"/>
  <c r="M1765" i="5"/>
  <c r="O1765" i="5" s="1"/>
  <c r="M1766" i="5"/>
  <c r="O1766" i="5" s="1"/>
  <c r="M1767" i="5"/>
  <c r="O1767" i="5" s="1"/>
  <c r="M1768" i="5"/>
  <c r="O1768" i="5" s="1"/>
  <c r="M1769" i="5"/>
  <c r="O1769" i="5" s="1"/>
  <c r="M1770" i="5"/>
  <c r="O1770" i="5" s="1"/>
  <c r="M1771" i="5"/>
  <c r="O1771" i="5" s="1"/>
  <c r="M1772" i="5"/>
  <c r="O1772" i="5" s="1"/>
  <c r="M1773" i="5"/>
  <c r="O1773" i="5" s="1"/>
  <c r="M1774" i="5"/>
  <c r="O1774" i="5" s="1"/>
  <c r="M1775" i="5"/>
  <c r="O1775" i="5" s="1"/>
  <c r="M1776" i="5"/>
  <c r="O1776" i="5" s="1"/>
  <c r="M1777" i="5"/>
  <c r="O1777" i="5" s="1"/>
  <c r="M1778" i="5"/>
  <c r="O1778" i="5" s="1"/>
  <c r="M1779" i="5"/>
  <c r="O1779" i="5" s="1"/>
  <c r="M1780" i="5"/>
  <c r="O1780" i="5" s="1"/>
  <c r="M1781" i="5"/>
  <c r="O1781" i="5" s="1"/>
  <c r="M1782" i="5"/>
  <c r="O1782" i="5" s="1"/>
  <c r="M1783" i="5"/>
  <c r="O1783" i="5" s="1"/>
  <c r="M1784" i="5"/>
  <c r="O1784" i="5" s="1"/>
  <c r="M1785" i="5"/>
  <c r="O1785" i="5" s="1"/>
  <c r="M1786" i="5"/>
  <c r="O1786" i="5" s="1"/>
  <c r="M1787" i="5"/>
  <c r="O1787" i="5" s="1"/>
  <c r="M1788" i="5"/>
  <c r="O1788" i="5" s="1"/>
  <c r="M1789" i="5"/>
  <c r="O1789" i="5" s="1"/>
  <c r="M1790" i="5"/>
  <c r="O1790" i="5" s="1"/>
  <c r="M1791" i="5"/>
  <c r="O1791" i="5" s="1"/>
  <c r="M1792" i="5"/>
  <c r="O1792" i="5" s="1"/>
  <c r="M1793" i="5"/>
  <c r="O1793" i="5" s="1"/>
  <c r="M1794" i="5"/>
  <c r="O1794" i="5" s="1"/>
  <c r="M1795" i="5"/>
  <c r="O1795" i="5" s="1"/>
  <c r="M1796" i="5"/>
  <c r="O1796" i="5" s="1"/>
  <c r="M1797" i="5"/>
  <c r="O1797" i="5" s="1"/>
  <c r="M1798" i="5"/>
  <c r="O1798" i="5" s="1"/>
  <c r="M1799" i="5"/>
  <c r="O1799" i="5" s="1"/>
  <c r="M1800" i="5"/>
  <c r="O1800" i="5" s="1"/>
  <c r="M1801" i="5"/>
  <c r="O1801" i="5" s="1"/>
  <c r="M1802" i="5"/>
  <c r="O1802" i="5" s="1"/>
  <c r="M1803" i="5"/>
  <c r="O1803" i="5" s="1"/>
  <c r="M1804" i="5"/>
  <c r="O1804" i="5" s="1"/>
  <c r="M1805" i="5"/>
  <c r="O1805" i="5" s="1"/>
  <c r="M1806" i="5"/>
  <c r="O1806" i="5" s="1"/>
  <c r="M1807" i="5"/>
  <c r="O1807" i="5" s="1"/>
  <c r="M1808" i="5"/>
  <c r="O1808" i="5" s="1"/>
  <c r="M1809" i="5"/>
  <c r="O1809" i="5" s="1"/>
  <c r="M1810" i="5"/>
  <c r="O1810" i="5" s="1"/>
  <c r="M1811" i="5"/>
  <c r="O1811" i="5" s="1"/>
  <c r="M1812" i="5"/>
  <c r="O1812" i="5" s="1"/>
  <c r="M1813" i="5"/>
  <c r="O1813" i="5" s="1"/>
  <c r="M1814" i="5"/>
  <c r="O1814" i="5" s="1"/>
  <c r="M1815" i="5"/>
  <c r="O1815" i="5" s="1"/>
  <c r="M1816" i="5"/>
  <c r="O1816" i="5" s="1"/>
  <c r="M1817" i="5"/>
  <c r="O1817" i="5" s="1"/>
  <c r="M1818" i="5"/>
  <c r="O1818" i="5" s="1"/>
  <c r="M1819" i="5"/>
  <c r="O1819" i="5" s="1"/>
  <c r="M1820" i="5"/>
  <c r="O1820" i="5" s="1"/>
  <c r="M1821" i="5"/>
  <c r="O1821" i="5" s="1"/>
  <c r="M1822" i="5"/>
  <c r="O1822" i="5" s="1"/>
  <c r="M1823" i="5"/>
  <c r="O1823" i="5" s="1"/>
  <c r="M1824" i="5"/>
  <c r="O1824" i="5" s="1"/>
  <c r="M1825" i="5"/>
  <c r="O1825" i="5" s="1"/>
  <c r="M1826" i="5"/>
  <c r="O1826" i="5" s="1"/>
  <c r="M1827" i="5"/>
  <c r="O1827" i="5" s="1"/>
  <c r="M1828" i="5"/>
  <c r="O1828" i="5" s="1"/>
  <c r="M1829" i="5"/>
  <c r="O1829" i="5" s="1"/>
  <c r="M1830" i="5"/>
  <c r="O1830" i="5" s="1"/>
  <c r="M1831" i="5"/>
  <c r="O1831" i="5" s="1"/>
  <c r="M1832" i="5"/>
  <c r="O1832" i="5" s="1"/>
  <c r="M1833" i="5"/>
  <c r="O1833" i="5" s="1"/>
  <c r="M1834" i="5"/>
  <c r="O1834" i="5" s="1"/>
  <c r="M1835" i="5"/>
  <c r="O1835" i="5" s="1"/>
  <c r="M1836" i="5"/>
  <c r="O1836" i="5" s="1"/>
  <c r="M1837" i="5"/>
  <c r="O1837" i="5" s="1"/>
  <c r="M1838" i="5"/>
  <c r="O1838" i="5" s="1"/>
  <c r="M1839" i="5"/>
  <c r="O1839" i="5" s="1"/>
  <c r="M1840" i="5"/>
  <c r="O1840" i="5" s="1"/>
  <c r="M1841" i="5"/>
  <c r="O1841" i="5" s="1"/>
  <c r="M1842" i="5"/>
  <c r="O1842" i="5" s="1"/>
  <c r="M1843" i="5"/>
  <c r="O1843" i="5" s="1"/>
  <c r="M1844" i="5"/>
  <c r="O1844" i="5" s="1"/>
  <c r="M1845" i="5"/>
  <c r="O1845" i="5" s="1"/>
  <c r="M1846" i="5"/>
  <c r="O1846" i="5" s="1"/>
  <c r="M1847" i="5"/>
  <c r="O1847" i="5" s="1"/>
  <c r="M1848" i="5"/>
  <c r="O1848" i="5" s="1"/>
  <c r="M1849" i="5"/>
  <c r="O1849" i="5" s="1"/>
  <c r="M1850" i="5"/>
  <c r="O1850" i="5" s="1"/>
  <c r="M1851" i="5"/>
  <c r="O1851" i="5" s="1"/>
  <c r="M1852" i="5"/>
  <c r="O1852" i="5" s="1"/>
  <c r="M1853" i="5"/>
  <c r="O1853" i="5" s="1"/>
  <c r="M1854" i="5"/>
  <c r="O1854" i="5" s="1"/>
  <c r="M1855" i="5"/>
  <c r="O1855" i="5" s="1"/>
  <c r="M1856" i="5"/>
  <c r="O1856" i="5" s="1"/>
  <c r="M1857" i="5"/>
  <c r="O1857" i="5" s="1"/>
  <c r="M1858" i="5"/>
  <c r="O1858" i="5" s="1"/>
  <c r="M1859" i="5"/>
  <c r="O1859" i="5" s="1"/>
  <c r="M1860" i="5"/>
  <c r="O1860" i="5" s="1"/>
  <c r="M1861" i="5"/>
  <c r="O1861" i="5" s="1"/>
  <c r="M1862" i="5"/>
  <c r="O1862" i="5" s="1"/>
  <c r="M1863" i="5"/>
  <c r="O1863" i="5" s="1"/>
  <c r="M1864" i="5"/>
  <c r="O1864" i="5" s="1"/>
  <c r="M1865" i="5"/>
  <c r="O1865" i="5" s="1"/>
  <c r="M1866" i="5"/>
  <c r="O1866" i="5" s="1"/>
  <c r="M1867" i="5"/>
  <c r="O1867" i="5" s="1"/>
  <c r="M1868" i="5"/>
  <c r="O1868" i="5" s="1"/>
  <c r="M1869" i="5"/>
  <c r="O1869" i="5" s="1"/>
  <c r="M1870" i="5"/>
  <c r="O1870" i="5" s="1"/>
  <c r="M1871" i="5"/>
  <c r="O1871" i="5" s="1"/>
  <c r="M1872" i="5"/>
  <c r="O1872" i="5" s="1"/>
  <c r="M1873" i="5"/>
  <c r="O1873" i="5" s="1"/>
  <c r="M1874" i="5"/>
  <c r="O1874" i="5" s="1"/>
  <c r="M1875" i="5"/>
  <c r="O1875" i="5" s="1"/>
  <c r="M1876" i="5"/>
  <c r="O1876" i="5" s="1"/>
  <c r="M1877" i="5"/>
  <c r="O1877" i="5" s="1"/>
  <c r="M1878" i="5"/>
  <c r="O1878" i="5" s="1"/>
  <c r="M1879" i="5"/>
  <c r="O1879" i="5" s="1"/>
  <c r="M1880" i="5"/>
  <c r="O1880" i="5" s="1"/>
  <c r="M1881" i="5"/>
  <c r="O1881" i="5" s="1"/>
  <c r="M1882" i="5"/>
  <c r="O1882" i="5" s="1"/>
  <c r="M1883" i="5"/>
  <c r="O1883" i="5" s="1"/>
  <c r="M1884" i="5"/>
  <c r="O1884" i="5" s="1"/>
  <c r="M1885" i="5"/>
  <c r="O1885" i="5" s="1"/>
  <c r="M1886" i="5"/>
  <c r="O1886" i="5" s="1"/>
  <c r="M1887" i="5"/>
  <c r="O1887" i="5" s="1"/>
  <c r="M1888" i="5"/>
  <c r="O1888" i="5" s="1"/>
  <c r="M1889" i="5"/>
  <c r="O1889" i="5" s="1"/>
  <c r="M1890" i="5"/>
  <c r="O1890" i="5" s="1"/>
  <c r="M1891" i="5"/>
  <c r="O1891" i="5" s="1"/>
  <c r="M1892" i="5"/>
  <c r="O1892" i="5" s="1"/>
  <c r="M1893" i="5"/>
  <c r="O1893" i="5" s="1"/>
  <c r="M1894" i="5"/>
  <c r="O1894" i="5" s="1"/>
  <c r="M1895" i="5"/>
  <c r="O1895" i="5" s="1"/>
  <c r="M1896" i="5"/>
  <c r="O1896" i="5" s="1"/>
  <c r="M1897" i="5"/>
  <c r="O1897" i="5" s="1"/>
  <c r="M1898" i="5"/>
  <c r="O1898" i="5" s="1"/>
  <c r="M1899" i="5"/>
  <c r="O1899" i="5" s="1"/>
  <c r="M1900" i="5"/>
  <c r="O1900" i="5" s="1"/>
  <c r="M1901" i="5"/>
  <c r="O1901" i="5" s="1"/>
  <c r="M1902" i="5"/>
  <c r="O1902" i="5" s="1"/>
  <c r="M1903" i="5"/>
  <c r="O1903" i="5" s="1"/>
  <c r="M1904" i="5"/>
  <c r="O1904" i="5" s="1"/>
  <c r="M1905" i="5"/>
  <c r="O1905" i="5" s="1"/>
  <c r="M1906" i="5"/>
  <c r="O1906" i="5" s="1"/>
  <c r="M1907" i="5"/>
  <c r="O1907" i="5" s="1"/>
  <c r="M1908" i="5"/>
  <c r="O1908" i="5" s="1"/>
  <c r="M1909" i="5"/>
  <c r="O1909" i="5" s="1"/>
  <c r="M1910" i="5"/>
  <c r="O1910" i="5" s="1"/>
  <c r="M1911" i="5"/>
  <c r="O1911" i="5" s="1"/>
  <c r="M1912" i="5"/>
  <c r="O1912" i="5" s="1"/>
  <c r="M1913" i="5"/>
  <c r="O1913" i="5" s="1"/>
  <c r="M1914" i="5"/>
  <c r="O1914" i="5" s="1"/>
  <c r="M1915" i="5"/>
  <c r="O1915" i="5" s="1"/>
  <c r="M1916" i="5"/>
  <c r="O1916" i="5" s="1"/>
  <c r="M1917" i="5"/>
  <c r="O1917" i="5" s="1"/>
  <c r="M1918" i="5"/>
  <c r="O1918" i="5" s="1"/>
  <c r="M1919" i="5"/>
  <c r="O1919" i="5" s="1"/>
  <c r="M1920" i="5"/>
  <c r="O1920" i="5" s="1"/>
  <c r="M1921" i="5"/>
  <c r="O1921" i="5" s="1"/>
  <c r="M1922" i="5"/>
  <c r="O1922" i="5" s="1"/>
  <c r="M1923" i="5"/>
  <c r="O1923" i="5" s="1"/>
  <c r="M1924" i="5"/>
  <c r="O1924" i="5" s="1"/>
  <c r="M1925" i="5"/>
  <c r="O1925" i="5" s="1"/>
  <c r="M1926" i="5"/>
  <c r="O1926" i="5" s="1"/>
  <c r="M1927" i="5"/>
  <c r="O1927" i="5" s="1"/>
  <c r="M1928" i="5"/>
  <c r="O1928" i="5" s="1"/>
  <c r="M1929" i="5"/>
  <c r="O1929" i="5" s="1"/>
  <c r="M1930" i="5"/>
  <c r="O1930" i="5" s="1"/>
  <c r="M1931" i="5"/>
  <c r="O1931" i="5" s="1"/>
  <c r="M1932" i="5"/>
  <c r="O1932" i="5" s="1"/>
  <c r="M1933" i="5"/>
  <c r="O1933" i="5" s="1"/>
  <c r="M1934" i="5"/>
  <c r="O1934" i="5" s="1"/>
  <c r="M1935" i="5"/>
  <c r="O1935" i="5" s="1"/>
  <c r="M1936" i="5"/>
  <c r="O1936" i="5" s="1"/>
  <c r="M1937" i="5"/>
  <c r="O1937" i="5" s="1"/>
  <c r="M1938" i="5"/>
  <c r="O1938" i="5" s="1"/>
  <c r="M1939" i="5"/>
  <c r="O1939" i="5" s="1"/>
  <c r="M1940" i="5"/>
  <c r="O1940" i="5" s="1"/>
  <c r="M1941" i="5"/>
  <c r="O1941" i="5" s="1"/>
  <c r="M1942" i="5"/>
  <c r="O1942" i="5" s="1"/>
  <c r="M1943" i="5"/>
  <c r="O1943" i="5" s="1"/>
  <c r="M1944" i="5"/>
  <c r="O1944" i="5" s="1"/>
  <c r="M1945" i="5"/>
  <c r="O1945" i="5" s="1"/>
  <c r="M1946" i="5"/>
  <c r="O1946" i="5" s="1"/>
  <c r="M1947" i="5"/>
  <c r="O1947" i="5" s="1"/>
  <c r="M1948" i="5"/>
  <c r="O1948" i="5" s="1"/>
  <c r="M1949" i="5"/>
  <c r="O1949" i="5" s="1"/>
  <c r="M1950" i="5"/>
  <c r="O1950" i="5" s="1"/>
  <c r="M1951" i="5"/>
  <c r="O1951" i="5" s="1"/>
  <c r="M1952" i="5"/>
  <c r="O1952" i="5" s="1"/>
  <c r="M1953" i="5"/>
  <c r="O1953" i="5" s="1"/>
  <c r="M1954" i="5"/>
  <c r="O1954" i="5" s="1"/>
  <c r="M1955" i="5"/>
  <c r="O1955" i="5" s="1"/>
  <c r="M1956" i="5"/>
  <c r="O1956" i="5" s="1"/>
  <c r="M1957" i="5"/>
  <c r="O1957" i="5" s="1"/>
  <c r="M1958" i="5"/>
  <c r="O1958" i="5" s="1"/>
  <c r="M1959" i="5"/>
  <c r="O1959" i="5" s="1"/>
  <c r="M1960" i="5"/>
  <c r="O1960" i="5" s="1"/>
  <c r="M1961" i="5"/>
  <c r="O1961" i="5" s="1"/>
  <c r="M1962" i="5"/>
  <c r="O1962" i="5" s="1"/>
  <c r="M1963" i="5"/>
  <c r="O1963" i="5" s="1"/>
  <c r="M1964" i="5"/>
  <c r="O1964" i="5" s="1"/>
  <c r="M1965" i="5"/>
  <c r="O1965" i="5" s="1"/>
  <c r="M1966" i="5"/>
  <c r="O1966" i="5" s="1"/>
  <c r="M1967" i="5"/>
  <c r="O1967" i="5" s="1"/>
  <c r="M1968" i="5"/>
  <c r="O1968" i="5" s="1"/>
  <c r="M1969" i="5"/>
  <c r="O1969" i="5" s="1"/>
  <c r="M1970" i="5"/>
  <c r="O1970" i="5" s="1"/>
  <c r="M1971" i="5"/>
  <c r="O1971" i="5" s="1"/>
  <c r="M1972" i="5"/>
  <c r="O1972" i="5" s="1"/>
  <c r="M1973" i="5"/>
  <c r="O1973" i="5" s="1"/>
  <c r="M1974" i="5"/>
  <c r="O1974" i="5" s="1"/>
  <c r="M1975" i="5"/>
  <c r="O1975" i="5" s="1"/>
  <c r="M1976" i="5"/>
  <c r="O1976" i="5" s="1"/>
  <c r="M1977" i="5"/>
  <c r="O1977" i="5" s="1"/>
  <c r="M1978" i="5"/>
  <c r="O1978" i="5" s="1"/>
  <c r="M1979" i="5"/>
  <c r="O1979" i="5" s="1"/>
  <c r="M1980" i="5"/>
  <c r="O1980" i="5" s="1"/>
  <c r="M1981" i="5"/>
  <c r="O1981" i="5" s="1"/>
  <c r="M1982" i="5"/>
  <c r="O1982" i="5" s="1"/>
  <c r="M1983" i="5"/>
  <c r="O1983" i="5" s="1"/>
  <c r="M1984" i="5"/>
  <c r="O1984" i="5" s="1"/>
  <c r="M1985" i="5"/>
  <c r="O1985" i="5" s="1"/>
  <c r="M1986" i="5"/>
  <c r="O1986" i="5" s="1"/>
  <c r="M1987" i="5"/>
  <c r="O1987" i="5" s="1"/>
  <c r="M1988" i="5"/>
  <c r="O1988" i="5" s="1"/>
  <c r="M1989" i="5"/>
  <c r="O1989" i="5" s="1"/>
  <c r="M1990" i="5"/>
  <c r="O1990" i="5" s="1"/>
  <c r="M1991" i="5"/>
  <c r="O1991" i="5" s="1"/>
  <c r="M1992" i="5"/>
  <c r="O1992" i="5" s="1"/>
  <c r="M1993" i="5"/>
  <c r="O1993" i="5" s="1"/>
  <c r="M1994" i="5"/>
  <c r="O1994" i="5" s="1"/>
  <c r="M1995" i="5"/>
  <c r="O1995" i="5" s="1"/>
  <c r="M1996" i="5"/>
  <c r="O1996" i="5" s="1"/>
  <c r="M1997" i="5"/>
  <c r="O1997" i="5" s="1"/>
  <c r="M1998" i="5"/>
  <c r="O1998" i="5" s="1"/>
  <c r="M1999" i="5"/>
  <c r="O1999" i="5" s="1"/>
  <c r="M2000" i="5"/>
  <c r="O2000" i="5" s="1"/>
  <c r="M2001" i="5"/>
  <c r="O2001" i="5" s="1"/>
  <c r="M2002" i="5"/>
  <c r="O2002" i="5" s="1"/>
  <c r="M2003" i="5"/>
  <c r="O2003" i="5" s="1"/>
  <c r="M2004" i="5"/>
  <c r="O2004" i="5" s="1"/>
  <c r="M2005" i="5"/>
  <c r="O2005" i="5" s="1"/>
  <c r="M2006" i="5"/>
  <c r="O2006" i="5" s="1"/>
  <c r="M2007" i="5"/>
  <c r="O2007" i="5" s="1"/>
  <c r="M2008" i="5"/>
  <c r="O2008" i="5" s="1"/>
  <c r="M2009" i="5"/>
  <c r="O2009" i="5" s="1"/>
  <c r="M2010" i="5"/>
  <c r="O2010" i="5" s="1"/>
  <c r="M2011" i="5"/>
  <c r="O2011" i="5" s="1"/>
  <c r="M2012" i="5"/>
  <c r="O2012" i="5" s="1"/>
  <c r="M2013" i="5"/>
  <c r="O2013" i="5" s="1"/>
  <c r="M2014" i="5"/>
  <c r="O2014" i="5" s="1"/>
  <c r="M2015" i="5"/>
  <c r="O2015" i="5" s="1"/>
  <c r="M2016" i="5"/>
  <c r="O2016" i="5" s="1"/>
  <c r="M2017" i="5"/>
  <c r="O2017" i="5" s="1"/>
  <c r="M2018" i="5"/>
  <c r="O2018" i="5" s="1"/>
  <c r="M2019" i="5"/>
  <c r="O2019" i="5" s="1"/>
  <c r="M2020" i="5"/>
  <c r="O2020" i="5" s="1"/>
  <c r="M2021" i="5"/>
  <c r="O2021" i="5" s="1"/>
  <c r="M2022" i="5"/>
  <c r="O2022" i="5" s="1"/>
  <c r="M2023" i="5"/>
  <c r="O2023" i="5" s="1"/>
  <c r="M2024" i="5"/>
  <c r="O2024" i="5" s="1"/>
  <c r="M2025" i="5"/>
  <c r="O2025" i="5" s="1"/>
  <c r="M2026" i="5"/>
  <c r="O2026" i="5" s="1"/>
  <c r="M2027" i="5"/>
  <c r="O2027" i="5" s="1"/>
  <c r="M2028" i="5"/>
  <c r="O2028" i="5" s="1"/>
  <c r="M2029" i="5"/>
  <c r="O2029" i="5" s="1"/>
  <c r="M2030" i="5"/>
  <c r="O2030" i="5" s="1"/>
  <c r="M2031" i="5"/>
  <c r="O2031" i="5" s="1"/>
  <c r="M2032" i="5"/>
  <c r="O2032" i="5" s="1"/>
  <c r="M2033" i="5"/>
  <c r="O2033" i="5" s="1"/>
  <c r="M2034" i="5"/>
  <c r="O2034" i="5" s="1"/>
  <c r="M2035" i="5"/>
  <c r="O2035" i="5" s="1"/>
  <c r="M2036" i="5"/>
  <c r="O2036" i="5" s="1"/>
  <c r="M2037" i="5"/>
  <c r="O2037" i="5" s="1"/>
  <c r="M2038" i="5"/>
  <c r="O2038" i="5" s="1"/>
  <c r="M2039" i="5"/>
  <c r="O2039" i="5" s="1"/>
  <c r="M2040" i="5"/>
  <c r="O2040" i="5" s="1"/>
  <c r="M2041" i="5"/>
  <c r="O2041" i="5" s="1"/>
  <c r="M2042" i="5"/>
  <c r="O2042" i="5" s="1"/>
  <c r="M2043" i="5"/>
  <c r="O2043" i="5" s="1"/>
  <c r="M2044" i="5"/>
  <c r="O2044" i="5" s="1"/>
  <c r="M2045" i="5"/>
  <c r="O2045" i="5" s="1"/>
  <c r="M2046" i="5"/>
  <c r="O2046" i="5" s="1"/>
  <c r="M2047" i="5"/>
  <c r="O2047" i="5" s="1"/>
  <c r="M2048" i="5"/>
  <c r="O2048" i="5" s="1"/>
  <c r="M2049" i="5"/>
  <c r="O2049" i="5" s="1"/>
  <c r="M2050" i="5"/>
  <c r="O2050" i="5" s="1"/>
  <c r="M2051" i="5"/>
  <c r="O2051" i="5" s="1"/>
  <c r="M2052" i="5"/>
  <c r="O2052" i="5" s="1"/>
  <c r="M2053" i="5"/>
  <c r="O2053" i="5" s="1"/>
  <c r="M2054" i="5"/>
  <c r="O2054" i="5" s="1"/>
  <c r="M2055" i="5"/>
  <c r="O2055" i="5" s="1"/>
  <c r="M2056" i="5"/>
  <c r="O2056" i="5" s="1"/>
  <c r="M2057" i="5"/>
  <c r="O2057" i="5" s="1"/>
  <c r="M2058" i="5"/>
  <c r="O2058" i="5" s="1"/>
  <c r="M2059" i="5"/>
  <c r="O2059" i="5" s="1"/>
  <c r="M2060" i="5"/>
  <c r="O2060" i="5" s="1"/>
  <c r="M2061" i="5"/>
  <c r="O2061" i="5" s="1"/>
  <c r="M2062" i="5"/>
  <c r="O2062" i="5" s="1"/>
  <c r="M2063" i="5"/>
  <c r="O2063" i="5" s="1"/>
  <c r="M2064" i="5"/>
  <c r="O2064" i="5" s="1"/>
  <c r="M2065" i="5"/>
  <c r="O2065" i="5" s="1"/>
  <c r="M2066" i="5"/>
  <c r="O2066" i="5" s="1"/>
  <c r="M2067" i="5"/>
  <c r="O2067" i="5" s="1"/>
  <c r="M2068" i="5"/>
  <c r="O2068" i="5" s="1"/>
  <c r="M2069" i="5"/>
  <c r="O2069" i="5" s="1"/>
  <c r="M2070" i="5"/>
  <c r="O2070" i="5" s="1"/>
  <c r="M2071" i="5"/>
  <c r="O2071" i="5" s="1"/>
  <c r="M2072" i="5"/>
  <c r="O2072" i="5" s="1"/>
  <c r="M2073" i="5"/>
  <c r="O2073" i="5" s="1"/>
  <c r="M2074" i="5"/>
  <c r="O2074" i="5" s="1"/>
  <c r="M2075" i="5"/>
  <c r="O2075" i="5" s="1"/>
  <c r="M2076" i="5"/>
  <c r="O2076" i="5" s="1"/>
  <c r="M2077" i="5"/>
  <c r="O2077" i="5" s="1"/>
  <c r="M2078" i="5"/>
  <c r="O2078" i="5" s="1"/>
  <c r="M2079" i="5"/>
  <c r="O2079" i="5" s="1"/>
  <c r="M2080" i="5"/>
  <c r="O2080" i="5" s="1"/>
  <c r="M2081" i="5"/>
  <c r="O2081" i="5" s="1"/>
  <c r="M2082" i="5"/>
  <c r="O2082" i="5" s="1"/>
  <c r="M2083" i="5"/>
  <c r="O2083" i="5" s="1"/>
  <c r="M2084" i="5"/>
  <c r="O2084" i="5" s="1"/>
  <c r="M2085" i="5"/>
  <c r="O2085" i="5" s="1"/>
  <c r="M2086" i="5"/>
  <c r="O2086" i="5" s="1"/>
  <c r="M2087" i="5"/>
  <c r="O2087" i="5" s="1"/>
  <c r="M2088" i="5"/>
  <c r="O2088" i="5" s="1"/>
  <c r="M2089" i="5"/>
  <c r="O2089" i="5" s="1"/>
  <c r="M2090" i="5"/>
  <c r="O2090" i="5" s="1"/>
  <c r="M2091" i="5"/>
  <c r="O2091" i="5" s="1"/>
  <c r="M2092" i="5"/>
  <c r="O2092" i="5" s="1"/>
  <c r="M2093" i="5"/>
  <c r="O2093" i="5" s="1"/>
  <c r="M2094" i="5"/>
  <c r="O2094" i="5" s="1"/>
  <c r="M2095" i="5"/>
  <c r="O2095" i="5" s="1"/>
  <c r="M2096" i="5"/>
  <c r="O2096" i="5" s="1"/>
  <c r="M2097" i="5"/>
  <c r="O2097" i="5" s="1"/>
  <c r="M2098" i="5"/>
  <c r="O2098" i="5" s="1"/>
  <c r="M2099" i="5"/>
  <c r="O2099" i="5" s="1"/>
  <c r="M2100" i="5"/>
  <c r="O2100" i="5" s="1"/>
  <c r="M2101" i="5"/>
  <c r="O2101" i="5" s="1"/>
  <c r="M2102" i="5"/>
  <c r="O2102" i="5" s="1"/>
  <c r="M2103" i="5"/>
  <c r="O2103" i="5" s="1"/>
  <c r="M2104" i="5"/>
  <c r="O2104" i="5" s="1"/>
  <c r="M2105" i="5"/>
  <c r="O2105" i="5" s="1"/>
  <c r="M2106" i="5"/>
  <c r="O2106" i="5" s="1"/>
  <c r="M2107" i="5"/>
  <c r="O2107" i="5" s="1"/>
  <c r="M2108" i="5"/>
  <c r="O2108" i="5" s="1"/>
  <c r="M2109" i="5"/>
  <c r="O2109" i="5" s="1"/>
  <c r="M2110" i="5"/>
  <c r="O2110" i="5" s="1"/>
  <c r="M2111" i="5"/>
  <c r="O2111" i="5" s="1"/>
  <c r="M2112" i="5"/>
  <c r="O2112" i="5" s="1"/>
  <c r="M2113" i="5"/>
  <c r="O2113" i="5" s="1"/>
  <c r="M2114" i="5"/>
  <c r="O2114" i="5" s="1"/>
  <c r="M2115" i="5"/>
  <c r="O2115" i="5" s="1"/>
  <c r="M2116" i="5"/>
  <c r="O2116" i="5" s="1"/>
  <c r="M2117" i="5"/>
  <c r="O2117" i="5" s="1"/>
  <c r="M2118" i="5"/>
  <c r="O2118" i="5" s="1"/>
  <c r="M2119" i="5"/>
  <c r="O2119" i="5" s="1"/>
  <c r="M2120" i="5"/>
  <c r="O2120" i="5" s="1"/>
  <c r="M2121" i="5"/>
  <c r="O2121" i="5" s="1"/>
  <c r="M2122" i="5"/>
  <c r="O2122" i="5" s="1"/>
  <c r="M2123" i="5"/>
  <c r="O2123" i="5" s="1"/>
  <c r="M2124" i="5"/>
  <c r="O2124" i="5" s="1"/>
  <c r="M2125" i="5"/>
  <c r="O2125" i="5" s="1"/>
  <c r="M2126" i="5"/>
  <c r="O2126" i="5" s="1"/>
  <c r="M2127" i="5"/>
  <c r="O2127" i="5" s="1"/>
  <c r="M2128" i="5"/>
  <c r="O2128" i="5" s="1"/>
  <c r="M2129" i="5"/>
  <c r="O2129" i="5" s="1"/>
  <c r="M2130" i="5"/>
  <c r="O2130" i="5" s="1"/>
  <c r="M2131" i="5"/>
  <c r="O2131" i="5" s="1"/>
  <c r="M2132" i="5"/>
  <c r="O2132" i="5" s="1"/>
  <c r="M2133" i="5"/>
  <c r="O2133" i="5" s="1"/>
  <c r="M2134" i="5"/>
  <c r="O2134" i="5" s="1"/>
  <c r="M2135" i="5"/>
  <c r="O2135" i="5" s="1"/>
  <c r="M2136" i="5"/>
  <c r="O2136" i="5" s="1"/>
  <c r="M2137" i="5"/>
  <c r="O2137" i="5" s="1"/>
  <c r="M2138" i="5"/>
  <c r="O2138" i="5" s="1"/>
  <c r="M2139" i="5"/>
  <c r="O2139" i="5" s="1"/>
  <c r="M2140" i="5"/>
  <c r="O2140" i="5" s="1"/>
  <c r="M2141" i="5"/>
  <c r="O2141" i="5" s="1"/>
  <c r="M2142" i="5"/>
  <c r="O2142" i="5" s="1"/>
  <c r="M2143" i="5"/>
  <c r="O2143" i="5" s="1"/>
  <c r="M2144" i="5"/>
  <c r="O2144" i="5" s="1"/>
  <c r="M2145" i="5"/>
  <c r="O2145" i="5" s="1"/>
  <c r="M2146" i="5"/>
  <c r="O2146" i="5" s="1"/>
  <c r="M2147" i="5"/>
  <c r="O2147" i="5" s="1"/>
  <c r="M2148" i="5"/>
  <c r="O2148" i="5" s="1"/>
  <c r="M2149" i="5"/>
  <c r="O2149" i="5" s="1"/>
  <c r="M2150" i="5"/>
  <c r="O2150" i="5" s="1"/>
  <c r="M2151" i="5"/>
  <c r="O2151" i="5" s="1"/>
  <c r="M2152" i="5"/>
  <c r="O2152" i="5" s="1"/>
  <c r="M2153" i="5"/>
  <c r="O2153" i="5" s="1"/>
  <c r="M2154" i="5"/>
  <c r="O2154" i="5" s="1"/>
  <c r="M2155" i="5"/>
  <c r="O2155" i="5" s="1"/>
  <c r="M2156" i="5"/>
  <c r="O2156" i="5" s="1"/>
  <c r="M2157" i="5"/>
  <c r="O2157" i="5" s="1"/>
  <c r="M2158" i="5"/>
  <c r="O2158" i="5" s="1"/>
  <c r="M2159" i="5"/>
  <c r="O2159" i="5" s="1"/>
  <c r="M2160" i="5"/>
  <c r="O2160" i="5" s="1"/>
  <c r="M2161" i="5"/>
  <c r="O2161" i="5" s="1"/>
  <c r="M2162" i="5"/>
  <c r="O2162" i="5" s="1"/>
  <c r="M2163" i="5"/>
  <c r="O2163" i="5" s="1"/>
  <c r="M2164" i="5"/>
  <c r="O2164" i="5" s="1"/>
  <c r="M2165" i="5"/>
  <c r="O2165" i="5" s="1"/>
  <c r="M2166" i="5"/>
  <c r="O2166" i="5" s="1"/>
  <c r="M2167" i="5"/>
  <c r="O2167" i="5" s="1"/>
  <c r="M2168" i="5"/>
  <c r="O2168" i="5" s="1"/>
  <c r="M2169" i="5"/>
  <c r="O2169" i="5" s="1"/>
  <c r="M2170" i="5"/>
  <c r="O2170" i="5" s="1"/>
  <c r="M2171" i="5"/>
  <c r="O2171" i="5" s="1"/>
  <c r="M2172" i="5"/>
  <c r="O2172" i="5" s="1"/>
  <c r="M2173" i="5"/>
  <c r="O2173" i="5" s="1"/>
  <c r="M2174" i="5"/>
  <c r="O2174" i="5" s="1"/>
  <c r="M2175" i="5"/>
  <c r="O2175" i="5" s="1"/>
  <c r="M2176" i="5"/>
  <c r="O2176" i="5" s="1"/>
  <c r="M2177" i="5"/>
  <c r="O2177" i="5" s="1"/>
  <c r="M2178" i="5"/>
  <c r="O2178" i="5" s="1"/>
  <c r="M2179" i="5"/>
  <c r="O2179" i="5" s="1"/>
  <c r="M2180" i="5"/>
  <c r="O2180" i="5" s="1"/>
  <c r="M2181" i="5"/>
  <c r="O2181" i="5" s="1"/>
  <c r="M2182" i="5"/>
  <c r="O2182" i="5" s="1"/>
  <c r="M2183" i="5"/>
  <c r="O2183" i="5" s="1"/>
  <c r="M2184" i="5"/>
  <c r="O2184" i="5" s="1"/>
  <c r="M2185" i="5"/>
  <c r="O2185" i="5" s="1"/>
  <c r="M2186" i="5"/>
  <c r="O2186" i="5" s="1"/>
  <c r="M2187" i="5"/>
  <c r="O2187" i="5" s="1"/>
  <c r="M2188" i="5"/>
  <c r="O2188" i="5" s="1"/>
  <c r="M2189" i="5"/>
  <c r="O2189" i="5" s="1"/>
  <c r="M2190" i="5"/>
  <c r="O2190" i="5" s="1"/>
  <c r="M2191" i="5"/>
  <c r="O2191" i="5" s="1"/>
  <c r="M2192" i="5"/>
  <c r="O2192" i="5" s="1"/>
  <c r="M2193" i="5"/>
  <c r="O2193" i="5" s="1"/>
  <c r="M2194" i="5"/>
  <c r="O2194" i="5" s="1"/>
  <c r="M2195" i="5"/>
  <c r="O2195" i="5" s="1"/>
  <c r="M2196" i="5"/>
  <c r="O2196" i="5" s="1"/>
  <c r="M2197" i="5"/>
  <c r="O2197" i="5" s="1"/>
  <c r="M2198" i="5"/>
  <c r="O2198" i="5" s="1"/>
  <c r="M2199" i="5"/>
  <c r="O2199" i="5" s="1"/>
  <c r="M2200" i="5"/>
  <c r="O2200" i="5" s="1"/>
  <c r="M2201" i="5"/>
  <c r="O2201" i="5" s="1"/>
  <c r="M2202" i="5"/>
  <c r="O2202" i="5" s="1"/>
  <c r="M2203" i="5"/>
  <c r="O2203" i="5" s="1"/>
  <c r="M2204" i="5"/>
  <c r="O2204" i="5" s="1"/>
  <c r="M2205" i="5"/>
  <c r="O2205" i="5" s="1"/>
  <c r="M2206" i="5"/>
  <c r="O2206" i="5" s="1"/>
  <c r="M2207" i="5"/>
  <c r="O2207" i="5" s="1"/>
  <c r="M2208" i="5"/>
  <c r="O2208" i="5" s="1"/>
  <c r="M2209" i="5"/>
  <c r="O2209" i="5" s="1"/>
  <c r="M2210" i="5"/>
  <c r="O2210" i="5" s="1"/>
  <c r="M2211" i="5"/>
  <c r="O2211" i="5" s="1"/>
  <c r="M2212" i="5"/>
  <c r="O2212" i="5" s="1"/>
  <c r="M2213" i="5"/>
  <c r="O2213" i="5" s="1"/>
  <c r="M2214" i="5"/>
  <c r="O2214" i="5" s="1"/>
  <c r="M2215" i="5"/>
  <c r="O2215" i="5" s="1"/>
  <c r="M2216" i="5"/>
  <c r="O2216" i="5" s="1"/>
  <c r="M2217" i="5"/>
  <c r="O2217" i="5" s="1"/>
  <c r="M2218" i="5"/>
  <c r="O2218" i="5" s="1"/>
  <c r="M2219" i="5"/>
  <c r="O2219" i="5" s="1"/>
  <c r="M2220" i="5"/>
  <c r="O2220" i="5" s="1"/>
  <c r="M2221" i="5"/>
  <c r="O2221" i="5" s="1"/>
  <c r="M2222" i="5"/>
  <c r="O2222" i="5" s="1"/>
  <c r="M2223" i="5"/>
  <c r="O2223" i="5" s="1"/>
  <c r="M2224" i="5"/>
  <c r="O2224" i="5" s="1"/>
  <c r="M2225" i="5"/>
  <c r="O2225" i="5" s="1"/>
  <c r="M2226" i="5"/>
  <c r="O2226" i="5" s="1"/>
  <c r="M2227" i="5"/>
  <c r="O2227" i="5" s="1"/>
  <c r="M2228" i="5"/>
  <c r="O2228" i="5" s="1"/>
  <c r="M2229" i="5"/>
  <c r="O2229" i="5" s="1"/>
  <c r="M2230" i="5"/>
  <c r="O2230" i="5" s="1"/>
  <c r="M2231" i="5"/>
  <c r="O2231" i="5" s="1"/>
  <c r="M2232" i="5"/>
  <c r="O2232" i="5" s="1"/>
  <c r="M2233" i="5"/>
  <c r="O2233" i="5" s="1"/>
  <c r="M2234" i="5"/>
  <c r="O2234" i="5" s="1"/>
  <c r="M2235" i="5"/>
  <c r="O2235" i="5" s="1"/>
  <c r="M2236" i="5"/>
  <c r="O2236" i="5" s="1"/>
  <c r="M2237" i="5"/>
  <c r="O2237" i="5" s="1"/>
  <c r="M2238" i="5"/>
  <c r="O2238" i="5" s="1"/>
  <c r="M2239" i="5"/>
  <c r="O2239" i="5" s="1"/>
  <c r="M2240" i="5"/>
  <c r="O2240" i="5" s="1"/>
  <c r="M2241" i="5"/>
  <c r="O2241" i="5" s="1"/>
  <c r="M2242" i="5"/>
  <c r="O2242" i="5" s="1"/>
  <c r="M2243" i="5"/>
  <c r="O2243" i="5" s="1"/>
  <c r="M2244" i="5"/>
  <c r="O2244" i="5" s="1"/>
  <c r="M2245" i="5"/>
  <c r="O2245" i="5" s="1"/>
  <c r="M2246" i="5"/>
  <c r="O2246" i="5" s="1"/>
  <c r="M2247" i="5"/>
  <c r="O2247" i="5" s="1"/>
  <c r="M2248" i="5"/>
  <c r="O2248" i="5" s="1"/>
  <c r="M2249" i="5"/>
  <c r="O2249" i="5" s="1"/>
  <c r="M2250" i="5"/>
  <c r="O2250" i="5" s="1"/>
  <c r="M2251" i="5"/>
  <c r="O2251" i="5" s="1"/>
  <c r="M2252" i="5"/>
  <c r="O2252" i="5" s="1"/>
  <c r="M2253" i="5"/>
  <c r="O2253" i="5" s="1"/>
  <c r="M2254" i="5"/>
  <c r="O2254" i="5" s="1"/>
  <c r="M2255" i="5"/>
  <c r="O2255" i="5" s="1"/>
  <c r="M2256" i="5"/>
  <c r="O2256" i="5" s="1"/>
  <c r="M2257" i="5"/>
  <c r="O2257" i="5" s="1"/>
  <c r="M2258" i="5"/>
  <c r="O2258" i="5" s="1"/>
  <c r="M2259" i="5"/>
  <c r="O2259" i="5" s="1"/>
  <c r="M2260" i="5"/>
  <c r="O2260" i="5" s="1"/>
  <c r="M2261" i="5"/>
  <c r="O2261" i="5" s="1"/>
  <c r="M2262" i="5"/>
  <c r="O2262" i="5" s="1"/>
  <c r="M2263" i="5"/>
  <c r="O2263" i="5" s="1"/>
  <c r="M2264" i="5"/>
  <c r="O2264" i="5" s="1"/>
  <c r="M2265" i="5"/>
  <c r="O2265" i="5" s="1"/>
  <c r="M2266" i="5"/>
  <c r="O2266" i="5" s="1"/>
  <c r="M2267" i="5"/>
  <c r="O2267" i="5" s="1"/>
  <c r="M2268" i="5"/>
  <c r="O2268" i="5" s="1"/>
  <c r="M2269" i="5"/>
  <c r="O2269" i="5" s="1"/>
  <c r="M2270" i="5"/>
  <c r="O2270" i="5" s="1"/>
  <c r="M2271" i="5"/>
  <c r="O2271" i="5" s="1"/>
  <c r="M2272" i="5"/>
  <c r="O2272" i="5" s="1"/>
  <c r="M2273" i="5"/>
  <c r="O2273" i="5" s="1"/>
  <c r="M2274" i="5"/>
  <c r="O2274" i="5" s="1"/>
  <c r="M2275" i="5"/>
  <c r="O2275" i="5" s="1"/>
  <c r="M2276" i="5"/>
  <c r="O2276" i="5" s="1"/>
  <c r="M2277" i="5"/>
  <c r="O2277" i="5" s="1"/>
  <c r="M2278" i="5"/>
  <c r="O2278" i="5" s="1"/>
  <c r="M2279" i="5"/>
  <c r="O2279" i="5" s="1"/>
  <c r="M2280" i="5"/>
  <c r="O2280" i="5" s="1"/>
  <c r="M2281" i="5"/>
  <c r="O2281" i="5" s="1"/>
  <c r="M2282" i="5"/>
  <c r="O2282" i="5" s="1"/>
  <c r="M2283" i="5"/>
  <c r="O2283" i="5" s="1"/>
  <c r="M2284" i="5"/>
  <c r="O2284" i="5" s="1"/>
  <c r="M2285" i="5"/>
  <c r="O2285" i="5" s="1"/>
  <c r="M2286" i="5"/>
  <c r="O2286" i="5" s="1"/>
  <c r="M2287" i="5"/>
  <c r="O2287" i="5" s="1"/>
  <c r="M2288" i="5"/>
  <c r="O2288" i="5" s="1"/>
  <c r="M2289" i="5"/>
  <c r="O2289" i="5" s="1"/>
  <c r="M2290" i="5"/>
  <c r="O2290" i="5" s="1"/>
  <c r="M2291" i="5"/>
  <c r="O2291" i="5" s="1"/>
  <c r="M2292" i="5"/>
  <c r="O2292" i="5" s="1"/>
  <c r="M2293" i="5"/>
  <c r="O2293" i="5" s="1"/>
  <c r="M2294" i="5"/>
  <c r="O2294" i="5" s="1"/>
  <c r="M2295" i="5"/>
  <c r="O2295" i="5" s="1"/>
  <c r="M2296" i="5"/>
  <c r="O2296" i="5" s="1"/>
  <c r="M2297" i="5"/>
  <c r="O2297" i="5" s="1"/>
  <c r="M2298" i="5"/>
  <c r="O2298" i="5" s="1"/>
  <c r="M2299" i="5"/>
  <c r="O2299" i="5" s="1"/>
  <c r="M2300" i="5"/>
  <c r="O2300" i="5" s="1"/>
  <c r="M2301" i="5"/>
  <c r="O2301" i="5" s="1"/>
  <c r="M2302" i="5"/>
  <c r="O2302" i="5" s="1"/>
  <c r="M2303" i="5"/>
  <c r="O2303" i="5" s="1"/>
  <c r="M2304" i="5"/>
  <c r="O2304" i="5" s="1"/>
  <c r="M2305" i="5"/>
  <c r="O2305" i="5" s="1"/>
  <c r="M2306" i="5"/>
  <c r="O2306" i="5" s="1"/>
  <c r="M2307" i="5"/>
  <c r="O2307" i="5" s="1"/>
  <c r="M2308" i="5"/>
  <c r="O2308" i="5" s="1"/>
  <c r="M2309" i="5"/>
  <c r="O2309" i="5" s="1"/>
  <c r="M2310" i="5"/>
  <c r="O2310" i="5" s="1"/>
  <c r="M2311" i="5"/>
  <c r="O2311" i="5" s="1"/>
  <c r="M2312" i="5"/>
  <c r="O2312" i="5" s="1"/>
  <c r="M2313" i="5"/>
  <c r="O2313" i="5" s="1"/>
  <c r="M2314" i="5"/>
  <c r="O2314" i="5" s="1"/>
  <c r="M2315" i="5"/>
  <c r="O2315" i="5" s="1"/>
  <c r="M2316" i="5"/>
  <c r="O2316" i="5" s="1"/>
  <c r="M2317" i="5"/>
  <c r="O2317" i="5" s="1"/>
  <c r="M2318" i="5"/>
  <c r="O2318" i="5" s="1"/>
  <c r="M2319" i="5"/>
  <c r="O2319" i="5" s="1"/>
  <c r="M2320" i="5"/>
  <c r="O2320" i="5" s="1"/>
  <c r="M2321" i="5"/>
  <c r="O2321" i="5" s="1"/>
  <c r="M2322" i="5"/>
  <c r="O2322" i="5" s="1"/>
  <c r="M2323" i="5"/>
  <c r="O2323" i="5" s="1"/>
  <c r="M2324" i="5"/>
  <c r="O2324" i="5" s="1"/>
  <c r="M2325" i="5"/>
  <c r="O2325" i="5" s="1"/>
  <c r="M2326" i="5"/>
  <c r="O2326" i="5" s="1"/>
  <c r="M2327" i="5"/>
  <c r="O2327" i="5" s="1"/>
  <c r="M2328" i="5"/>
  <c r="O2328" i="5" s="1"/>
  <c r="M2329" i="5"/>
  <c r="O2329" i="5" s="1"/>
  <c r="M2330" i="5"/>
  <c r="O2330" i="5" s="1"/>
  <c r="M2331" i="5"/>
  <c r="O2331" i="5" s="1"/>
  <c r="M2332" i="5"/>
  <c r="O2332" i="5" s="1"/>
  <c r="M2333" i="5"/>
  <c r="O2333" i="5" s="1"/>
  <c r="M2334" i="5"/>
  <c r="O2334" i="5" s="1"/>
  <c r="M2335" i="5"/>
  <c r="O2335" i="5" s="1"/>
  <c r="M2336" i="5"/>
  <c r="O2336" i="5" s="1"/>
  <c r="M2337" i="5"/>
  <c r="O2337" i="5" s="1"/>
  <c r="M2338" i="5"/>
  <c r="O2338" i="5" s="1"/>
  <c r="M2339" i="5"/>
  <c r="O2339" i="5" s="1"/>
  <c r="M2340" i="5"/>
  <c r="O2340" i="5" s="1"/>
  <c r="M2341" i="5"/>
  <c r="O2341" i="5" s="1"/>
  <c r="M2342" i="5"/>
  <c r="O2342" i="5" s="1"/>
  <c r="M2343" i="5"/>
  <c r="O2343" i="5" s="1"/>
  <c r="M2344" i="5"/>
  <c r="O2344" i="5" s="1"/>
  <c r="M2345" i="5"/>
  <c r="O2345" i="5" s="1"/>
  <c r="M2346" i="5"/>
  <c r="O2346" i="5" s="1"/>
  <c r="M2347" i="5"/>
  <c r="O2347" i="5" s="1"/>
  <c r="M2348" i="5"/>
  <c r="O2348" i="5" s="1"/>
  <c r="M2349" i="5"/>
  <c r="O2349" i="5" s="1"/>
  <c r="M2350" i="5"/>
  <c r="O2350" i="5" s="1"/>
  <c r="M2351" i="5"/>
  <c r="O2351" i="5" s="1"/>
  <c r="M2352" i="5"/>
  <c r="O2352" i="5" s="1"/>
  <c r="M2353" i="5"/>
  <c r="O2353" i="5" s="1"/>
  <c r="M2354" i="5"/>
  <c r="O2354" i="5" s="1"/>
  <c r="M2355" i="5"/>
  <c r="O2355" i="5" s="1"/>
  <c r="M2356" i="5"/>
  <c r="O2356" i="5" s="1"/>
  <c r="M2357" i="5"/>
  <c r="O2357" i="5" s="1"/>
  <c r="M2358" i="5"/>
  <c r="O2358" i="5" s="1"/>
  <c r="M2359" i="5"/>
  <c r="O2359" i="5" s="1"/>
  <c r="M2360" i="5"/>
  <c r="O2360" i="5" s="1"/>
  <c r="M2361" i="5"/>
  <c r="O2361" i="5" s="1"/>
  <c r="M2362" i="5"/>
  <c r="O2362" i="5" s="1"/>
  <c r="M2363" i="5"/>
  <c r="O2363" i="5" s="1"/>
  <c r="M2364" i="5"/>
  <c r="O2364" i="5" s="1"/>
  <c r="M2365" i="5"/>
  <c r="O2365" i="5" s="1"/>
  <c r="M2366" i="5"/>
  <c r="O2366" i="5" s="1"/>
  <c r="M2367" i="5"/>
  <c r="O2367" i="5" s="1"/>
  <c r="M2368" i="5"/>
  <c r="O2368" i="5" s="1"/>
  <c r="M2369" i="5"/>
  <c r="O2369" i="5" s="1"/>
  <c r="M2370" i="5"/>
  <c r="O2370" i="5" s="1"/>
  <c r="M2371" i="5"/>
  <c r="O2371" i="5" s="1"/>
  <c r="M2372" i="5"/>
  <c r="O2372" i="5" s="1"/>
  <c r="M2373" i="5"/>
  <c r="O2373" i="5" s="1"/>
  <c r="M2374" i="5"/>
  <c r="O2374" i="5" s="1"/>
  <c r="M2375" i="5"/>
  <c r="O2375" i="5" s="1"/>
  <c r="M2376" i="5"/>
  <c r="O2376" i="5" s="1"/>
  <c r="M2377" i="5"/>
  <c r="O2377" i="5" s="1"/>
  <c r="M2378" i="5"/>
  <c r="O2378" i="5" s="1"/>
  <c r="M2379" i="5"/>
  <c r="O2379" i="5" s="1"/>
  <c r="M2380" i="5"/>
  <c r="O2380" i="5" s="1"/>
  <c r="M2381" i="5"/>
  <c r="O2381" i="5" s="1"/>
  <c r="M2382" i="5"/>
  <c r="O2382" i="5" s="1"/>
  <c r="M2383" i="5"/>
  <c r="O2383" i="5" s="1"/>
  <c r="M2384" i="5"/>
  <c r="O2384" i="5" s="1"/>
  <c r="M2385" i="5"/>
  <c r="O2385" i="5" s="1"/>
  <c r="M2386" i="5"/>
  <c r="O2386" i="5" s="1"/>
  <c r="M2387" i="5"/>
  <c r="O2387" i="5" s="1"/>
  <c r="M2388" i="5"/>
  <c r="O2388" i="5" s="1"/>
  <c r="M2389" i="5"/>
  <c r="O2389" i="5" s="1"/>
  <c r="M2390" i="5"/>
  <c r="O2390" i="5" s="1"/>
  <c r="M2391" i="5"/>
  <c r="O2391" i="5" s="1"/>
  <c r="M2392" i="5"/>
  <c r="O2392" i="5" s="1"/>
  <c r="M2393" i="5"/>
  <c r="O2393" i="5" s="1"/>
  <c r="M2394" i="5"/>
  <c r="O2394" i="5" s="1"/>
  <c r="M2395" i="5"/>
  <c r="O2395" i="5" s="1"/>
  <c r="M2396" i="5"/>
  <c r="O2396" i="5" s="1"/>
  <c r="M2397" i="5"/>
  <c r="O2397" i="5" s="1"/>
  <c r="M2398" i="5"/>
  <c r="O2398" i="5" s="1"/>
  <c r="M2399" i="5"/>
  <c r="O2399" i="5" s="1"/>
  <c r="M2400" i="5"/>
  <c r="O2400" i="5" s="1"/>
  <c r="M2401" i="5"/>
  <c r="O2401" i="5" s="1"/>
  <c r="M2402" i="5"/>
  <c r="O2402" i="5" s="1"/>
  <c r="M2403" i="5"/>
  <c r="O2403" i="5" s="1"/>
  <c r="M2404" i="5"/>
  <c r="O2404" i="5" s="1"/>
  <c r="M2405" i="5"/>
  <c r="O2405" i="5" s="1"/>
  <c r="M2406" i="5"/>
  <c r="O2406" i="5" s="1"/>
  <c r="M2407" i="5"/>
  <c r="O2407" i="5" s="1"/>
  <c r="M2408" i="5"/>
  <c r="O2408" i="5" s="1"/>
  <c r="M2409" i="5"/>
  <c r="O2409" i="5" s="1"/>
  <c r="M2410" i="5"/>
  <c r="O2410" i="5" s="1"/>
  <c r="M2411" i="5"/>
  <c r="O2411" i="5" s="1"/>
  <c r="M2412" i="5"/>
  <c r="O2412" i="5" s="1"/>
  <c r="M2413" i="5"/>
  <c r="O2413" i="5" s="1"/>
  <c r="M2414" i="5"/>
  <c r="O2414" i="5" s="1"/>
  <c r="M2415" i="5"/>
  <c r="O2415" i="5" s="1"/>
  <c r="M2416" i="5"/>
  <c r="O2416" i="5" s="1"/>
  <c r="M2417" i="5"/>
  <c r="O2417" i="5" s="1"/>
  <c r="M2418" i="5"/>
  <c r="O2418" i="5" s="1"/>
  <c r="M2419" i="5"/>
  <c r="O2419" i="5" s="1"/>
  <c r="M2420" i="5"/>
  <c r="O2420" i="5" s="1"/>
  <c r="M2421" i="5"/>
  <c r="O2421" i="5" s="1"/>
  <c r="M2422" i="5"/>
  <c r="O2422" i="5" s="1"/>
  <c r="M2423" i="5"/>
  <c r="O2423" i="5" s="1"/>
  <c r="M2424" i="5"/>
  <c r="O2424" i="5" s="1"/>
  <c r="M2425" i="5"/>
  <c r="O2425" i="5" s="1"/>
  <c r="M2426" i="5"/>
  <c r="O2426" i="5" s="1"/>
  <c r="M2427" i="5"/>
  <c r="O2427" i="5" s="1"/>
  <c r="M2428" i="5"/>
  <c r="O2428" i="5" s="1"/>
  <c r="M2429" i="5"/>
  <c r="O2429" i="5" s="1"/>
  <c r="M2430" i="5"/>
  <c r="O2430" i="5" s="1"/>
  <c r="M2431" i="5"/>
  <c r="O2431" i="5" s="1"/>
  <c r="M2432" i="5"/>
  <c r="O2432" i="5" s="1"/>
  <c r="M2433" i="5"/>
  <c r="O2433" i="5" s="1"/>
  <c r="M2434" i="5"/>
  <c r="O2434" i="5" s="1"/>
  <c r="M2435" i="5"/>
  <c r="O2435" i="5" s="1"/>
  <c r="M2436" i="5"/>
  <c r="O2436" i="5" s="1"/>
  <c r="M2437" i="5"/>
  <c r="O2437" i="5" s="1"/>
  <c r="M2438" i="5"/>
  <c r="O2438" i="5" s="1"/>
  <c r="M2439" i="5"/>
  <c r="O2439" i="5" s="1"/>
  <c r="M2440" i="5"/>
  <c r="O2440" i="5" s="1"/>
  <c r="M2441" i="5"/>
  <c r="O2441" i="5" s="1"/>
  <c r="M2442" i="5"/>
  <c r="O2442" i="5" s="1"/>
  <c r="M2443" i="5"/>
  <c r="O2443" i="5" s="1"/>
  <c r="M2444" i="5"/>
  <c r="O2444" i="5" s="1"/>
  <c r="M2445" i="5"/>
  <c r="O2445" i="5" s="1"/>
  <c r="M2446" i="5"/>
  <c r="O2446" i="5" s="1"/>
  <c r="M2447" i="5"/>
  <c r="O2447" i="5" s="1"/>
  <c r="M2448" i="5"/>
  <c r="O2448" i="5" s="1"/>
  <c r="M2449" i="5"/>
  <c r="O2449" i="5" s="1"/>
  <c r="M2450" i="5"/>
  <c r="O2450" i="5" s="1"/>
  <c r="M2451" i="5"/>
  <c r="O2451" i="5" s="1"/>
  <c r="M2452" i="5"/>
  <c r="O2452" i="5" s="1"/>
  <c r="M2453" i="5"/>
  <c r="O2453" i="5" s="1"/>
  <c r="M2454" i="5"/>
  <c r="O2454" i="5" s="1"/>
  <c r="M2455" i="5"/>
  <c r="O2455" i="5" s="1"/>
  <c r="M2456" i="5"/>
  <c r="O2456" i="5" s="1"/>
  <c r="M2457" i="5"/>
  <c r="O2457" i="5" s="1"/>
  <c r="M2458" i="5"/>
  <c r="O2458" i="5" s="1"/>
  <c r="M2459" i="5"/>
  <c r="O2459" i="5" s="1"/>
  <c r="M2460" i="5"/>
  <c r="O2460" i="5" s="1"/>
  <c r="M2461" i="5"/>
  <c r="O2461" i="5" s="1"/>
  <c r="M2462" i="5"/>
  <c r="O2462" i="5" s="1"/>
  <c r="M2463" i="5"/>
  <c r="O2463" i="5" s="1"/>
  <c r="M2464" i="5"/>
  <c r="O2464" i="5" s="1"/>
  <c r="M2465" i="5"/>
  <c r="O2465" i="5" s="1"/>
  <c r="M2466" i="5"/>
  <c r="O2466" i="5" s="1"/>
  <c r="M2467" i="5"/>
  <c r="O2467" i="5" s="1"/>
  <c r="M2468" i="5"/>
  <c r="O2468" i="5" s="1"/>
  <c r="M2469" i="5"/>
  <c r="O2469" i="5" s="1"/>
  <c r="M2470" i="5"/>
  <c r="O2470" i="5" s="1"/>
  <c r="M2471" i="5"/>
  <c r="O2471" i="5" s="1"/>
  <c r="M2472" i="5"/>
  <c r="O2472" i="5" s="1"/>
  <c r="M2473" i="5"/>
  <c r="O2473" i="5" s="1"/>
  <c r="M2474" i="5"/>
  <c r="O2474" i="5" s="1"/>
  <c r="M2475" i="5"/>
  <c r="O2475" i="5" s="1"/>
  <c r="M2476" i="5"/>
  <c r="O2476" i="5" s="1"/>
  <c r="M2477" i="5"/>
  <c r="O2477" i="5" s="1"/>
  <c r="M2478" i="5"/>
  <c r="O2478" i="5" s="1"/>
  <c r="M2479" i="5"/>
  <c r="O2479" i="5" s="1"/>
  <c r="M2480" i="5"/>
  <c r="O2480" i="5" s="1"/>
  <c r="M2481" i="5"/>
  <c r="O2481" i="5" s="1"/>
  <c r="M2482" i="5"/>
  <c r="O2482" i="5" s="1"/>
  <c r="M2483" i="5"/>
  <c r="O2483" i="5" s="1"/>
  <c r="M2484" i="5"/>
  <c r="O2484" i="5" s="1"/>
  <c r="M2485" i="5"/>
  <c r="O2485" i="5" s="1"/>
  <c r="M2486" i="5"/>
  <c r="O2486" i="5" s="1"/>
  <c r="M2487" i="5"/>
  <c r="O2487" i="5" s="1"/>
  <c r="M2488" i="5"/>
  <c r="O2488" i="5" s="1"/>
  <c r="M2489" i="5"/>
  <c r="O2489" i="5" s="1"/>
  <c r="M2490" i="5"/>
  <c r="O2490" i="5" s="1"/>
  <c r="M2491" i="5"/>
  <c r="O2491" i="5" s="1"/>
  <c r="M2492" i="5"/>
  <c r="O2492" i="5" s="1"/>
  <c r="M2493" i="5"/>
  <c r="O2493" i="5" s="1"/>
  <c r="M2494" i="5"/>
  <c r="O2494" i="5" s="1"/>
  <c r="M2495" i="5"/>
  <c r="O2495" i="5" s="1"/>
  <c r="M2496" i="5"/>
  <c r="O2496" i="5" s="1"/>
  <c r="M2497" i="5"/>
  <c r="O2497" i="5" s="1"/>
  <c r="M2498" i="5"/>
  <c r="O2498" i="5" s="1"/>
  <c r="M2499" i="5"/>
  <c r="O2499" i="5" s="1"/>
  <c r="M2500" i="5"/>
  <c r="O2500" i="5" s="1"/>
  <c r="M2501" i="5"/>
  <c r="O2501" i="5" s="1"/>
  <c r="M2502" i="5"/>
  <c r="O2502" i="5" s="1"/>
  <c r="M2503" i="5"/>
  <c r="O2503" i="5" s="1"/>
  <c r="M2504" i="5"/>
  <c r="O2504" i="5" s="1"/>
  <c r="M2505" i="5"/>
  <c r="O2505" i="5" s="1"/>
  <c r="M2506" i="5"/>
  <c r="O2506" i="5" s="1"/>
  <c r="M2507" i="5"/>
  <c r="O2507" i="5" s="1"/>
  <c r="M2508" i="5"/>
  <c r="O2508" i="5" s="1"/>
  <c r="M2509" i="5"/>
  <c r="O2509" i="5" s="1"/>
  <c r="M2510" i="5"/>
  <c r="O2510" i="5" s="1"/>
  <c r="M2511" i="5"/>
  <c r="O2511" i="5" s="1"/>
  <c r="M2512" i="5"/>
  <c r="O2512" i="5" s="1"/>
  <c r="M2513" i="5"/>
  <c r="O2513" i="5" s="1"/>
  <c r="M2514" i="5"/>
  <c r="O2514" i="5" s="1"/>
  <c r="M2515" i="5"/>
  <c r="O2515" i="5" s="1"/>
  <c r="M2516" i="5"/>
  <c r="O2516" i="5" s="1"/>
  <c r="M2517" i="5"/>
  <c r="O2517" i="5" s="1"/>
  <c r="M2518" i="5"/>
  <c r="O2518" i="5" s="1"/>
  <c r="M2519" i="5"/>
  <c r="O2519" i="5" s="1"/>
  <c r="M2520" i="5"/>
  <c r="O2520" i="5" s="1"/>
  <c r="M2521" i="5"/>
  <c r="O2521" i="5" s="1"/>
  <c r="M2522" i="5"/>
  <c r="O2522" i="5" s="1"/>
  <c r="M2523" i="5"/>
  <c r="O2523" i="5" s="1"/>
  <c r="M2524" i="5"/>
  <c r="O2524" i="5" s="1"/>
  <c r="M2525" i="5"/>
  <c r="O2525" i="5" s="1"/>
  <c r="M2526" i="5"/>
  <c r="O2526" i="5" s="1"/>
  <c r="M2527" i="5"/>
  <c r="O2527" i="5" s="1"/>
  <c r="M2528" i="5"/>
  <c r="O2528" i="5" s="1"/>
  <c r="M2529" i="5"/>
  <c r="O2529" i="5" s="1"/>
  <c r="M2530" i="5"/>
  <c r="O2530" i="5" s="1"/>
  <c r="M2531" i="5"/>
  <c r="O2531" i="5" s="1"/>
  <c r="M2532" i="5"/>
  <c r="O2532" i="5" s="1"/>
  <c r="M2533" i="5"/>
  <c r="O2533" i="5" s="1"/>
  <c r="M2534" i="5"/>
  <c r="O2534" i="5" s="1"/>
  <c r="M2535" i="5"/>
  <c r="O2535" i="5" s="1"/>
  <c r="M2536" i="5"/>
  <c r="O2536" i="5" s="1"/>
  <c r="M2537" i="5"/>
  <c r="O2537" i="5" s="1"/>
  <c r="M2538" i="5"/>
  <c r="O2538" i="5" s="1"/>
  <c r="M2539" i="5"/>
  <c r="O2539" i="5" s="1"/>
  <c r="M2540" i="5"/>
  <c r="O2540" i="5" s="1"/>
  <c r="M2541" i="5"/>
  <c r="O2541" i="5" s="1"/>
  <c r="M2542" i="5"/>
  <c r="O2542" i="5" s="1"/>
  <c r="M2543" i="5"/>
  <c r="O2543" i="5" s="1"/>
  <c r="M2544" i="5"/>
  <c r="O2544" i="5" s="1"/>
  <c r="M2545" i="5"/>
  <c r="O2545" i="5" s="1"/>
  <c r="M2546" i="5"/>
  <c r="O2546" i="5" s="1"/>
  <c r="M2547" i="5"/>
  <c r="O2547" i="5" s="1"/>
  <c r="M2548" i="5"/>
  <c r="O2548" i="5" s="1"/>
  <c r="M2549" i="5"/>
  <c r="O2549" i="5" s="1"/>
  <c r="M2550" i="5"/>
  <c r="O2550" i="5" s="1"/>
  <c r="M2551" i="5"/>
  <c r="O2551" i="5" s="1"/>
  <c r="M2552" i="5"/>
  <c r="O2552" i="5" s="1"/>
  <c r="M2553" i="5"/>
  <c r="O2553" i="5" s="1"/>
  <c r="M2554" i="5"/>
  <c r="O2554" i="5" s="1"/>
  <c r="M2555" i="5"/>
  <c r="O2555" i="5" s="1"/>
  <c r="M2556" i="5"/>
  <c r="O2556" i="5" s="1"/>
  <c r="M2557" i="5"/>
  <c r="O2557" i="5" s="1"/>
  <c r="M2558" i="5"/>
  <c r="O2558" i="5" s="1"/>
  <c r="M2559" i="5"/>
  <c r="O2559" i="5" s="1"/>
  <c r="M2560" i="5"/>
  <c r="O2560" i="5" s="1"/>
  <c r="M2561" i="5"/>
  <c r="O2561" i="5" s="1"/>
  <c r="M2562" i="5"/>
  <c r="O2562" i="5" s="1"/>
  <c r="M2563" i="5"/>
  <c r="O2563" i="5" s="1"/>
  <c r="M2564" i="5"/>
  <c r="O2564" i="5" s="1"/>
  <c r="M2565" i="5"/>
  <c r="O2565" i="5" s="1"/>
  <c r="M2566" i="5"/>
  <c r="O2566" i="5" s="1"/>
  <c r="M2567" i="5"/>
  <c r="O2567" i="5" s="1"/>
  <c r="M2568" i="5"/>
  <c r="O2568" i="5" s="1"/>
  <c r="M2569" i="5"/>
  <c r="O2569" i="5" s="1"/>
  <c r="M2570" i="5"/>
  <c r="O2570" i="5" s="1"/>
  <c r="M2571" i="5"/>
  <c r="O2571" i="5" s="1"/>
  <c r="M2572" i="5"/>
  <c r="O2572" i="5" s="1"/>
  <c r="M2573" i="5"/>
  <c r="O2573" i="5" s="1"/>
  <c r="M2574" i="5"/>
  <c r="O2574" i="5" s="1"/>
  <c r="M2575" i="5"/>
  <c r="O2575" i="5" s="1"/>
  <c r="M2576" i="5"/>
  <c r="O2576" i="5" s="1"/>
  <c r="M2577" i="5"/>
  <c r="O2577" i="5" s="1"/>
  <c r="M2578" i="5"/>
  <c r="O2578" i="5" s="1"/>
  <c r="M2579" i="5"/>
  <c r="O2579" i="5" s="1"/>
  <c r="M2580" i="5"/>
  <c r="O2580" i="5" s="1"/>
  <c r="M2581" i="5"/>
  <c r="O2581" i="5" s="1"/>
  <c r="M2582" i="5"/>
  <c r="O2582" i="5" s="1"/>
  <c r="M2583" i="5"/>
  <c r="O2583" i="5" s="1"/>
  <c r="M2584" i="5"/>
  <c r="O2584" i="5" s="1"/>
  <c r="M2585" i="5"/>
  <c r="O2585" i="5" s="1"/>
  <c r="M2586" i="5"/>
  <c r="O2586" i="5" s="1"/>
  <c r="M2587" i="5"/>
  <c r="O2587" i="5" s="1"/>
  <c r="M2588" i="5"/>
  <c r="O2588" i="5" s="1"/>
  <c r="M2589" i="5"/>
  <c r="O2589" i="5" s="1"/>
  <c r="M2590" i="5"/>
  <c r="O2590" i="5" s="1"/>
  <c r="M2591" i="5"/>
  <c r="O2591" i="5" s="1"/>
  <c r="M2592" i="5"/>
  <c r="O2592" i="5" s="1"/>
  <c r="M2593" i="5"/>
  <c r="O2593" i="5" s="1"/>
  <c r="M2594" i="5"/>
  <c r="O2594" i="5" s="1"/>
  <c r="M2595" i="5"/>
  <c r="O2595" i="5" s="1"/>
  <c r="M2596" i="5"/>
  <c r="O2596" i="5" s="1"/>
  <c r="M2597" i="5"/>
  <c r="O2597" i="5" s="1"/>
  <c r="M2598" i="5"/>
  <c r="O2598" i="5" s="1"/>
  <c r="M2599" i="5"/>
  <c r="O2599" i="5" s="1"/>
  <c r="M2600" i="5"/>
  <c r="O2600" i="5" s="1"/>
  <c r="M2601" i="5"/>
  <c r="O2601" i="5" s="1"/>
  <c r="M2602" i="5"/>
  <c r="O2602" i="5" s="1"/>
  <c r="M2603" i="5"/>
  <c r="O2603" i="5" s="1"/>
  <c r="M2604" i="5"/>
  <c r="O2604" i="5" s="1"/>
  <c r="M2605" i="5"/>
  <c r="O2605" i="5" s="1"/>
  <c r="M2606" i="5"/>
  <c r="O2606" i="5" s="1"/>
  <c r="M2607" i="5"/>
  <c r="O2607" i="5" s="1"/>
  <c r="M2608" i="5"/>
  <c r="O2608" i="5" s="1"/>
  <c r="M2609" i="5"/>
  <c r="O2609" i="5" s="1"/>
  <c r="M2610" i="5"/>
  <c r="O2610" i="5" s="1"/>
  <c r="M2611" i="5"/>
  <c r="O2611" i="5" s="1"/>
  <c r="M2612" i="5"/>
  <c r="O2612" i="5" s="1"/>
  <c r="M2613" i="5"/>
  <c r="O2613" i="5" s="1"/>
  <c r="M2614" i="5"/>
  <c r="O2614" i="5" s="1"/>
  <c r="M2615" i="5"/>
  <c r="O2615" i="5" s="1"/>
  <c r="M2616" i="5"/>
  <c r="O2616" i="5" s="1"/>
  <c r="M2617" i="5"/>
  <c r="O2617" i="5" s="1"/>
  <c r="M2618" i="5"/>
  <c r="O2618" i="5" s="1"/>
  <c r="M2619" i="5"/>
  <c r="O2619" i="5" s="1"/>
  <c r="M2620" i="5"/>
  <c r="O2620" i="5" s="1"/>
  <c r="M2621" i="5"/>
  <c r="O2621" i="5" s="1"/>
  <c r="M2622" i="5"/>
  <c r="O2622" i="5" s="1"/>
  <c r="M2623" i="5"/>
  <c r="O2623" i="5" s="1"/>
  <c r="M2624" i="5"/>
  <c r="O2624" i="5" s="1"/>
  <c r="M2625" i="5"/>
  <c r="O2625" i="5" s="1"/>
  <c r="M2626" i="5"/>
  <c r="O2626" i="5" s="1"/>
  <c r="M2627" i="5"/>
  <c r="O2627" i="5" s="1"/>
  <c r="M2628" i="5"/>
  <c r="O2628" i="5" s="1"/>
  <c r="M2629" i="5"/>
  <c r="O2629" i="5" s="1"/>
  <c r="M2630" i="5"/>
  <c r="O2630" i="5" s="1"/>
  <c r="M2631" i="5"/>
  <c r="O2631" i="5" s="1"/>
  <c r="M2632" i="5"/>
  <c r="O2632" i="5" s="1"/>
  <c r="M2633" i="5"/>
  <c r="O2633" i="5" s="1"/>
  <c r="M2634" i="5"/>
  <c r="O2634" i="5" s="1"/>
  <c r="M2635" i="5"/>
  <c r="O2635" i="5" s="1"/>
  <c r="M2636" i="5"/>
  <c r="O2636" i="5" s="1"/>
  <c r="M2637" i="5"/>
  <c r="O2637" i="5" s="1"/>
  <c r="M2638" i="5"/>
  <c r="O2638" i="5" s="1"/>
  <c r="M2639" i="5"/>
  <c r="O2639" i="5" s="1"/>
  <c r="M2640" i="5"/>
  <c r="O2640" i="5" s="1"/>
  <c r="M2641" i="5"/>
  <c r="O2641" i="5" s="1"/>
  <c r="M2642" i="5"/>
  <c r="O2642" i="5" s="1"/>
  <c r="M2643" i="5"/>
  <c r="O2643" i="5" s="1"/>
  <c r="M2644" i="5"/>
  <c r="O2644" i="5" s="1"/>
  <c r="M2645" i="5"/>
  <c r="O2645" i="5" s="1"/>
  <c r="M2646" i="5"/>
  <c r="O2646" i="5" s="1"/>
  <c r="M2647" i="5"/>
  <c r="O2647" i="5" s="1"/>
  <c r="M2648" i="5"/>
  <c r="O2648" i="5" s="1"/>
  <c r="M2649" i="5"/>
  <c r="O2649" i="5" s="1"/>
  <c r="M2650" i="5"/>
  <c r="O2650" i="5" s="1"/>
  <c r="M2651" i="5"/>
  <c r="O2651" i="5" s="1"/>
  <c r="M2652" i="5"/>
  <c r="O2652" i="5" s="1"/>
  <c r="M2653" i="5"/>
  <c r="O2653" i="5" s="1"/>
  <c r="M2654" i="5"/>
  <c r="O2654" i="5" s="1"/>
  <c r="M2655" i="5"/>
  <c r="O2655" i="5" s="1"/>
  <c r="M2656" i="5"/>
  <c r="O2656" i="5" s="1"/>
  <c r="M2657" i="5"/>
  <c r="O2657" i="5" s="1"/>
  <c r="M2658" i="5"/>
  <c r="O2658" i="5" s="1"/>
  <c r="M2659" i="5"/>
  <c r="O2659" i="5" s="1"/>
  <c r="M2660" i="5"/>
  <c r="O2660" i="5" s="1"/>
  <c r="M2661" i="5"/>
  <c r="O2661" i="5" s="1"/>
  <c r="M2662" i="5"/>
  <c r="O2662" i="5" s="1"/>
  <c r="M2663" i="5"/>
  <c r="O2663" i="5" s="1"/>
  <c r="M2664" i="5"/>
  <c r="O2664" i="5" s="1"/>
  <c r="M2665" i="5"/>
  <c r="O2665" i="5" s="1"/>
  <c r="M2666" i="5"/>
  <c r="O2666" i="5" s="1"/>
  <c r="M2667" i="5"/>
  <c r="O2667" i="5" s="1"/>
  <c r="M2668" i="5"/>
  <c r="O2668" i="5" s="1"/>
  <c r="M2669" i="5"/>
  <c r="O2669" i="5" s="1"/>
  <c r="M2670" i="5"/>
  <c r="O2670" i="5" s="1"/>
  <c r="M2671" i="5"/>
  <c r="O2671" i="5" s="1"/>
  <c r="M2672" i="5"/>
  <c r="O2672" i="5" s="1"/>
  <c r="M2673" i="5"/>
  <c r="O2673" i="5" s="1"/>
  <c r="M2674" i="5"/>
  <c r="O2674" i="5" s="1"/>
  <c r="M2675" i="5"/>
  <c r="O2675" i="5" s="1"/>
  <c r="M2676" i="5"/>
  <c r="O2676" i="5" s="1"/>
  <c r="M2677" i="5"/>
  <c r="O2677" i="5" s="1"/>
  <c r="M2678" i="5"/>
  <c r="O2678" i="5" s="1"/>
  <c r="M2679" i="5"/>
  <c r="O2679" i="5" s="1"/>
  <c r="M2680" i="5"/>
  <c r="O2680" i="5" s="1"/>
  <c r="M2681" i="5"/>
  <c r="O2681" i="5" s="1"/>
  <c r="M2682" i="5"/>
  <c r="O2682" i="5" s="1"/>
  <c r="M2683" i="5"/>
  <c r="O2683" i="5" s="1"/>
  <c r="M2684" i="5"/>
  <c r="O2684" i="5" s="1"/>
  <c r="M2685" i="5"/>
  <c r="O2685" i="5" s="1"/>
  <c r="M2686" i="5"/>
  <c r="O2686" i="5" s="1"/>
  <c r="M2687" i="5"/>
  <c r="O2687" i="5" s="1"/>
  <c r="M2688" i="5"/>
  <c r="O2688" i="5" s="1"/>
  <c r="M2689" i="5"/>
  <c r="O2689" i="5" s="1"/>
  <c r="M2690" i="5"/>
  <c r="O2690" i="5" s="1"/>
  <c r="M2691" i="5"/>
  <c r="O2691" i="5" s="1"/>
  <c r="M2692" i="5"/>
  <c r="O2692" i="5" s="1"/>
  <c r="M2693" i="5"/>
  <c r="O2693" i="5" s="1"/>
  <c r="M2694" i="5"/>
  <c r="O2694" i="5" s="1"/>
  <c r="M2695" i="5"/>
  <c r="O2695" i="5" s="1"/>
  <c r="M2696" i="5"/>
  <c r="O2696" i="5" s="1"/>
  <c r="M2697" i="5"/>
  <c r="O2697" i="5" s="1"/>
  <c r="M2698" i="5"/>
  <c r="O2698" i="5" s="1"/>
  <c r="M2699" i="5"/>
  <c r="O2699" i="5" s="1"/>
  <c r="M2700" i="5"/>
  <c r="O2700" i="5" s="1"/>
  <c r="M2701" i="5"/>
  <c r="O2701" i="5" s="1"/>
  <c r="M2702" i="5"/>
  <c r="O2702" i="5" s="1"/>
  <c r="M2703" i="5"/>
  <c r="O2703" i="5" s="1"/>
  <c r="M2704" i="5"/>
  <c r="O2704" i="5" s="1"/>
  <c r="M2705" i="5"/>
  <c r="O2705" i="5" s="1"/>
  <c r="M2706" i="5"/>
  <c r="O2706" i="5" s="1"/>
  <c r="M2707" i="5"/>
  <c r="O2707" i="5" s="1"/>
  <c r="M2708" i="5"/>
  <c r="O2708" i="5" s="1"/>
  <c r="M2709" i="5"/>
  <c r="O2709" i="5" s="1"/>
  <c r="M2710" i="5"/>
  <c r="O2710" i="5" s="1"/>
  <c r="M2711" i="5"/>
  <c r="O2711" i="5" s="1"/>
  <c r="M2712" i="5"/>
  <c r="O2712" i="5" s="1"/>
  <c r="M2713" i="5"/>
  <c r="O2713" i="5" s="1"/>
  <c r="M2714" i="5"/>
  <c r="O2714" i="5" s="1"/>
  <c r="M2715" i="5"/>
  <c r="O2715" i="5" s="1"/>
  <c r="M2716" i="5"/>
  <c r="O2716" i="5" s="1"/>
  <c r="M2717" i="5"/>
  <c r="O2717" i="5" s="1"/>
  <c r="M2718" i="5"/>
  <c r="O2718" i="5" s="1"/>
  <c r="M2719" i="5"/>
  <c r="O2719" i="5" s="1"/>
  <c r="M2720" i="5"/>
  <c r="O2720" i="5" s="1"/>
  <c r="M2721" i="5"/>
  <c r="O2721" i="5" s="1"/>
  <c r="M2722" i="5"/>
  <c r="O2722" i="5" s="1"/>
  <c r="M2723" i="5"/>
  <c r="O2723" i="5" s="1"/>
  <c r="M2724" i="5"/>
  <c r="O2724" i="5" s="1"/>
  <c r="M2725" i="5"/>
  <c r="O2725" i="5" s="1"/>
  <c r="M2726" i="5"/>
  <c r="O2726" i="5" s="1"/>
  <c r="M2727" i="5"/>
  <c r="O2727" i="5" s="1"/>
  <c r="M2728" i="5"/>
  <c r="O2728" i="5" s="1"/>
  <c r="M2729" i="5"/>
  <c r="O2729" i="5" s="1"/>
  <c r="M2730" i="5"/>
  <c r="O2730" i="5" s="1"/>
  <c r="M2731" i="5"/>
  <c r="O2731" i="5" s="1"/>
  <c r="M2732" i="5"/>
  <c r="O2732" i="5" s="1"/>
  <c r="M2733" i="5"/>
  <c r="O2733" i="5" s="1"/>
  <c r="M2734" i="5"/>
  <c r="O2734" i="5" s="1"/>
  <c r="M2735" i="5"/>
  <c r="O2735" i="5" s="1"/>
  <c r="M2736" i="5"/>
  <c r="O2736" i="5" s="1"/>
  <c r="M2737" i="5"/>
  <c r="O2737" i="5" s="1"/>
  <c r="M2738" i="5"/>
  <c r="O2738" i="5" s="1"/>
  <c r="M2739" i="5"/>
  <c r="O2739" i="5" s="1"/>
  <c r="M2740" i="5"/>
  <c r="O2740" i="5" s="1"/>
  <c r="M2741" i="5"/>
  <c r="O2741" i="5" s="1"/>
  <c r="M2742" i="5"/>
  <c r="O2742" i="5" s="1"/>
  <c r="M2743" i="5"/>
  <c r="O2743" i="5" s="1"/>
  <c r="M2744" i="5"/>
  <c r="O2744" i="5" s="1"/>
  <c r="M2745" i="5"/>
  <c r="O2745" i="5" s="1"/>
  <c r="M2746" i="5"/>
  <c r="O2746" i="5" s="1"/>
  <c r="M2747" i="5"/>
  <c r="O2747" i="5" s="1"/>
  <c r="M2748" i="5"/>
  <c r="O2748" i="5" s="1"/>
  <c r="M2749" i="5"/>
  <c r="O2749" i="5" s="1"/>
  <c r="M2750" i="5"/>
  <c r="O2750" i="5" s="1"/>
  <c r="M2751" i="5"/>
  <c r="O2751" i="5" s="1"/>
  <c r="M2752" i="5"/>
  <c r="O2752" i="5" s="1"/>
  <c r="M2753" i="5"/>
  <c r="O2753" i="5" s="1"/>
  <c r="M2754" i="5"/>
  <c r="O2754" i="5" s="1"/>
  <c r="M2755" i="5"/>
  <c r="O2755" i="5" s="1"/>
  <c r="M2756" i="5"/>
  <c r="O2756" i="5" s="1"/>
  <c r="M2757" i="5"/>
  <c r="O2757" i="5" s="1"/>
  <c r="M2758" i="5"/>
  <c r="O2758" i="5" s="1"/>
  <c r="M2759" i="5"/>
  <c r="O2759" i="5" s="1"/>
  <c r="M2760" i="5"/>
  <c r="O2760" i="5" s="1"/>
  <c r="M2761" i="5"/>
  <c r="O2761" i="5" s="1"/>
  <c r="M2762" i="5"/>
  <c r="O2762" i="5" s="1"/>
  <c r="M2763" i="5"/>
  <c r="O2763" i="5" s="1"/>
  <c r="M2764" i="5"/>
  <c r="O2764" i="5" s="1"/>
  <c r="M2765" i="5"/>
  <c r="O2765" i="5" s="1"/>
  <c r="M2766" i="5"/>
  <c r="O2766" i="5" s="1"/>
  <c r="M2767" i="5"/>
  <c r="O2767" i="5" s="1"/>
  <c r="M2768" i="5"/>
  <c r="O2768" i="5" s="1"/>
  <c r="M2769" i="5"/>
  <c r="O2769" i="5" s="1"/>
  <c r="M2770" i="5"/>
  <c r="O2770" i="5" s="1"/>
  <c r="M2771" i="5"/>
  <c r="O2771" i="5" s="1"/>
  <c r="M2772" i="5"/>
  <c r="O2772" i="5" s="1"/>
  <c r="M2773" i="5"/>
  <c r="O2773" i="5" s="1"/>
  <c r="M2774" i="5"/>
  <c r="O2774" i="5" s="1"/>
  <c r="M2775" i="5"/>
  <c r="O2775" i="5" s="1"/>
  <c r="M2776" i="5"/>
  <c r="O2776" i="5" s="1"/>
  <c r="M2777" i="5"/>
  <c r="O2777" i="5" s="1"/>
  <c r="M2778" i="5"/>
  <c r="O2778" i="5" s="1"/>
  <c r="M2779" i="5"/>
  <c r="O2779" i="5" s="1"/>
  <c r="M2780" i="5"/>
  <c r="O2780" i="5" s="1"/>
  <c r="M2781" i="5"/>
  <c r="O2781" i="5" s="1"/>
  <c r="M2782" i="5"/>
  <c r="O2782" i="5" s="1"/>
  <c r="M2783" i="5"/>
  <c r="O2783" i="5" s="1"/>
  <c r="M2784" i="5"/>
  <c r="O2784" i="5" s="1"/>
  <c r="M2785" i="5"/>
  <c r="O2785" i="5" s="1"/>
  <c r="M2786" i="5"/>
  <c r="O2786" i="5" s="1"/>
  <c r="M2787" i="5"/>
  <c r="O2787" i="5" s="1"/>
  <c r="M2788" i="5"/>
  <c r="O2788" i="5" s="1"/>
  <c r="M2789" i="5"/>
  <c r="O2789" i="5" s="1"/>
  <c r="M2790" i="5"/>
  <c r="O2790" i="5" s="1"/>
  <c r="M2791" i="5"/>
  <c r="O2791" i="5" s="1"/>
  <c r="M2792" i="5"/>
  <c r="O2792" i="5" s="1"/>
  <c r="M2793" i="5"/>
  <c r="O2793" i="5" s="1"/>
  <c r="M2794" i="5"/>
  <c r="O2794" i="5" s="1"/>
  <c r="M2795" i="5"/>
  <c r="O2795" i="5" s="1"/>
  <c r="M2796" i="5"/>
  <c r="O2796" i="5" s="1"/>
  <c r="M2797" i="5"/>
  <c r="O2797" i="5" s="1"/>
  <c r="M2798" i="5"/>
  <c r="O2798" i="5" s="1"/>
  <c r="M2799" i="5"/>
  <c r="O2799" i="5" s="1"/>
  <c r="M2800" i="5"/>
  <c r="O2800" i="5" s="1"/>
  <c r="M2801" i="5"/>
  <c r="O2801" i="5" s="1"/>
  <c r="M2802" i="5"/>
  <c r="O2802" i="5" s="1"/>
  <c r="M2803" i="5"/>
  <c r="O2803" i="5" s="1"/>
  <c r="M2804" i="5"/>
  <c r="O2804" i="5" s="1"/>
  <c r="M2805" i="5"/>
  <c r="O2805" i="5" s="1"/>
  <c r="M2806" i="5"/>
  <c r="O2806" i="5" s="1"/>
  <c r="M2807" i="5"/>
  <c r="O2807" i="5" s="1"/>
  <c r="M2808" i="5"/>
  <c r="O2808" i="5" s="1"/>
  <c r="M2809" i="5"/>
  <c r="O2809" i="5" s="1"/>
  <c r="M2810" i="5"/>
  <c r="O2810" i="5" s="1"/>
  <c r="M2811" i="5"/>
  <c r="O2811" i="5" s="1"/>
  <c r="M2812" i="5"/>
  <c r="O2812" i="5" s="1"/>
  <c r="M2813" i="5"/>
  <c r="O2813" i="5" s="1"/>
  <c r="M2814" i="5"/>
  <c r="O2814" i="5" s="1"/>
  <c r="M2815" i="5"/>
  <c r="O2815" i="5" s="1"/>
  <c r="M2816" i="5"/>
  <c r="O2816" i="5" s="1"/>
  <c r="M2817" i="5"/>
  <c r="O2817" i="5" s="1"/>
  <c r="M2818" i="5"/>
  <c r="O2818" i="5" s="1"/>
  <c r="M2819" i="5"/>
  <c r="O2819" i="5" s="1"/>
  <c r="M2820" i="5"/>
  <c r="O2820" i="5" s="1"/>
  <c r="M2821" i="5"/>
  <c r="O2821" i="5" s="1"/>
  <c r="M2822" i="5"/>
  <c r="O2822" i="5" s="1"/>
  <c r="M2823" i="5"/>
  <c r="O2823" i="5" s="1"/>
  <c r="M2824" i="5"/>
  <c r="O2824" i="5" s="1"/>
  <c r="M2825" i="5"/>
  <c r="O2825" i="5" s="1"/>
  <c r="M2826" i="5"/>
  <c r="O2826" i="5" s="1"/>
  <c r="M2827" i="5"/>
  <c r="O2827" i="5" s="1"/>
  <c r="M2828" i="5"/>
  <c r="O2828" i="5" s="1"/>
  <c r="M2829" i="5"/>
  <c r="O2829" i="5" s="1"/>
  <c r="M2830" i="5"/>
  <c r="O2830" i="5" s="1"/>
  <c r="M2831" i="5"/>
  <c r="O2831" i="5" s="1"/>
  <c r="M2832" i="5"/>
  <c r="O2832" i="5" s="1"/>
  <c r="M2833" i="5"/>
  <c r="O2833" i="5" s="1"/>
  <c r="M2834" i="5"/>
  <c r="O2834" i="5" s="1"/>
  <c r="M2835" i="5"/>
  <c r="O2835" i="5" s="1"/>
  <c r="M2836" i="5"/>
  <c r="O2836" i="5" s="1"/>
  <c r="M2837" i="5"/>
  <c r="O2837" i="5" s="1"/>
  <c r="M2838" i="5"/>
  <c r="O2838" i="5" s="1"/>
  <c r="M2839" i="5"/>
  <c r="O2839" i="5" s="1"/>
  <c r="M2840" i="5"/>
  <c r="O2840" i="5" s="1"/>
  <c r="M2841" i="5"/>
  <c r="O2841" i="5" s="1"/>
  <c r="M2842" i="5"/>
  <c r="O2842" i="5" s="1"/>
  <c r="M2843" i="5"/>
  <c r="O2843" i="5" s="1"/>
  <c r="M2844" i="5"/>
  <c r="O2844" i="5" s="1"/>
  <c r="M2845" i="5"/>
  <c r="O2845" i="5" s="1"/>
  <c r="M2846" i="5"/>
  <c r="O2846" i="5" s="1"/>
  <c r="M2847" i="5"/>
  <c r="O2847" i="5" s="1"/>
  <c r="M2848" i="5"/>
  <c r="O2848" i="5" s="1"/>
  <c r="M2849" i="5"/>
  <c r="O2849" i="5" s="1"/>
  <c r="M2850" i="5"/>
  <c r="O2850" i="5" s="1"/>
  <c r="M2851" i="5"/>
  <c r="O2851" i="5" s="1"/>
  <c r="M2852" i="5"/>
  <c r="O2852" i="5" s="1"/>
  <c r="M2853" i="5"/>
  <c r="O2853" i="5" s="1"/>
  <c r="M2854" i="5"/>
  <c r="O2854" i="5" s="1"/>
  <c r="M2855" i="5"/>
  <c r="O2855" i="5" s="1"/>
  <c r="M2856" i="5"/>
  <c r="O2856" i="5" s="1"/>
  <c r="M2857" i="5"/>
  <c r="O2857" i="5" s="1"/>
  <c r="M2858" i="5"/>
  <c r="O2858" i="5" s="1"/>
  <c r="M2859" i="5"/>
  <c r="O2859" i="5" s="1"/>
  <c r="M2860" i="5"/>
  <c r="O2860" i="5" s="1"/>
  <c r="M2861" i="5"/>
  <c r="O2861" i="5" s="1"/>
  <c r="M2862" i="5"/>
  <c r="O2862" i="5" s="1"/>
  <c r="M2863" i="5"/>
  <c r="O2863" i="5" s="1"/>
  <c r="M2864" i="5"/>
  <c r="O2864" i="5" s="1"/>
  <c r="M2865" i="5"/>
  <c r="O2865" i="5" s="1"/>
  <c r="M2866" i="5"/>
  <c r="O2866" i="5" s="1"/>
  <c r="M2867" i="5"/>
  <c r="O2867" i="5" s="1"/>
  <c r="M2868" i="5"/>
  <c r="O2868" i="5" s="1"/>
  <c r="M2869" i="5"/>
  <c r="O2869" i="5" s="1"/>
  <c r="M2870" i="5"/>
  <c r="O2870" i="5" s="1"/>
  <c r="M2871" i="5"/>
  <c r="O2871" i="5" s="1"/>
  <c r="M2872" i="5"/>
  <c r="O2872" i="5" s="1"/>
  <c r="M2873" i="5"/>
  <c r="O2873" i="5" s="1"/>
  <c r="M2874" i="5"/>
  <c r="O2874" i="5" s="1"/>
  <c r="M2875" i="5"/>
  <c r="O2875" i="5" s="1"/>
  <c r="M2876" i="5"/>
  <c r="O2876" i="5" s="1"/>
  <c r="M2877" i="5"/>
  <c r="O2877" i="5" s="1"/>
  <c r="M2878" i="5"/>
  <c r="O2878" i="5" s="1"/>
  <c r="M2879" i="5"/>
  <c r="O2879" i="5" s="1"/>
  <c r="M2880" i="5"/>
  <c r="O2880" i="5" s="1"/>
  <c r="M2881" i="5"/>
  <c r="O2881" i="5" s="1"/>
  <c r="M2882" i="5"/>
  <c r="O2882" i="5" s="1"/>
  <c r="M2883" i="5"/>
  <c r="O2883" i="5" s="1"/>
  <c r="M2884" i="5"/>
  <c r="O2884" i="5" s="1"/>
  <c r="M2885" i="5"/>
  <c r="O2885" i="5" s="1"/>
  <c r="M2886" i="5"/>
  <c r="O2886" i="5" s="1"/>
  <c r="M2887" i="5"/>
  <c r="O2887" i="5" s="1"/>
  <c r="M2888" i="5"/>
  <c r="O2888" i="5" s="1"/>
  <c r="M2889" i="5"/>
  <c r="O2889" i="5" s="1"/>
  <c r="M2890" i="5"/>
  <c r="O2890" i="5" s="1"/>
  <c r="M2891" i="5"/>
  <c r="O2891" i="5" s="1"/>
  <c r="M2892" i="5"/>
  <c r="O2892" i="5" s="1"/>
  <c r="M2893" i="5"/>
  <c r="O2893" i="5" s="1"/>
  <c r="M2894" i="5"/>
  <c r="O2894" i="5" s="1"/>
  <c r="M2895" i="5"/>
  <c r="O2895" i="5" s="1"/>
  <c r="M2896" i="5"/>
  <c r="O2896" i="5" s="1"/>
  <c r="M2897" i="5"/>
  <c r="O2897" i="5" s="1"/>
  <c r="M2898" i="5"/>
  <c r="O2898" i="5" s="1"/>
  <c r="M2899" i="5"/>
  <c r="O2899" i="5" s="1"/>
  <c r="M2900" i="5"/>
  <c r="O2900" i="5" s="1"/>
  <c r="M2901" i="5"/>
  <c r="O2901" i="5" s="1"/>
  <c r="M2902" i="5"/>
  <c r="O2902" i="5" s="1"/>
  <c r="M2903" i="5"/>
  <c r="O2903" i="5" s="1"/>
  <c r="M2904" i="5"/>
  <c r="O2904" i="5" s="1"/>
  <c r="M2905" i="5"/>
  <c r="O2905" i="5" s="1"/>
  <c r="M2906" i="5"/>
  <c r="O2906" i="5" s="1"/>
  <c r="M2907" i="5"/>
  <c r="O2907" i="5" s="1"/>
  <c r="M2908" i="5"/>
  <c r="O2908" i="5" s="1"/>
  <c r="M2909" i="5"/>
  <c r="O2909" i="5" s="1"/>
  <c r="M2910" i="5"/>
  <c r="O2910" i="5" s="1"/>
  <c r="M2911" i="5"/>
  <c r="O2911" i="5" s="1"/>
  <c r="M2912" i="5"/>
  <c r="O2912" i="5" s="1"/>
  <c r="M2913" i="5"/>
  <c r="O2913" i="5" s="1"/>
  <c r="M2914" i="5"/>
  <c r="O2914" i="5" s="1"/>
  <c r="M2915" i="5"/>
  <c r="O2915" i="5" s="1"/>
  <c r="M2916" i="5"/>
  <c r="O2916" i="5" s="1"/>
  <c r="M2917" i="5"/>
  <c r="O2917" i="5" s="1"/>
  <c r="M2918" i="5"/>
  <c r="O2918" i="5" s="1"/>
  <c r="M2919" i="5"/>
  <c r="O2919" i="5" s="1"/>
  <c r="M2920" i="5"/>
  <c r="O2920" i="5" s="1"/>
  <c r="M2921" i="5"/>
  <c r="O2921" i="5" s="1"/>
  <c r="M2922" i="5"/>
  <c r="O2922" i="5" s="1"/>
  <c r="M2923" i="5"/>
  <c r="O2923" i="5" s="1"/>
  <c r="M2924" i="5"/>
  <c r="O2924" i="5" s="1"/>
  <c r="M2925" i="5"/>
  <c r="O2925" i="5" s="1"/>
  <c r="M2926" i="5"/>
  <c r="O2926" i="5" s="1"/>
  <c r="M2927" i="5"/>
  <c r="O2927" i="5" s="1"/>
  <c r="M2928" i="5"/>
  <c r="O2928" i="5" s="1"/>
  <c r="M2929" i="5"/>
  <c r="O2929" i="5" s="1"/>
  <c r="M2930" i="5"/>
  <c r="O2930" i="5" s="1"/>
  <c r="M2931" i="5"/>
  <c r="O2931" i="5" s="1"/>
  <c r="M2932" i="5"/>
  <c r="O2932" i="5" s="1"/>
  <c r="M2933" i="5"/>
  <c r="O2933" i="5" s="1"/>
  <c r="M2934" i="5"/>
  <c r="O2934" i="5" s="1"/>
  <c r="M2935" i="5"/>
  <c r="O2935" i="5" s="1"/>
  <c r="M2936" i="5"/>
  <c r="O2936" i="5" s="1"/>
  <c r="M2937" i="5"/>
  <c r="O2937" i="5" s="1"/>
  <c r="M2938" i="5"/>
  <c r="O2938" i="5" s="1"/>
  <c r="M2939" i="5"/>
  <c r="O2939" i="5" s="1"/>
  <c r="M2940" i="5"/>
  <c r="O2940" i="5" s="1"/>
  <c r="M2941" i="5"/>
  <c r="O2941" i="5" s="1"/>
  <c r="M2942" i="5"/>
  <c r="O2942" i="5" s="1"/>
  <c r="M2943" i="5"/>
  <c r="O2943" i="5" s="1"/>
  <c r="M2944" i="5"/>
  <c r="O2944" i="5" s="1"/>
  <c r="M2945" i="5"/>
  <c r="O2945" i="5" s="1"/>
  <c r="M2946" i="5"/>
  <c r="O2946" i="5" s="1"/>
  <c r="M2947" i="5"/>
  <c r="O2947" i="5" s="1"/>
  <c r="M2948" i="5"/>
  <c r="O2948" i="5" s="1"/>
  <c r="M2949" i="5"/>
  <c r="O2949" i="5" s="1"/>
  <c r="M2950" i="5"/>
  <c r="O2950" i="5" s="1"/>
  <c r="M2951" i="5"/>
  <c r="O2951" i="5" s="1"/>
  <c r="M2952" i="5"/>
  <c r="O2952" i="5" s="1"/>
  <c r="M2953" i="5"/>
  <c r="O2953" i="5" s="1"/>
  <c r="M2954" i="5"/>
  <c r="O2954" i="5" s="1"/>
  <c r="M2955" i="5"/>
  <c r="O2955" i="5" s="1"/>
  <c r="M2956" i="5"/>
  <c r="O2956" i="5" s="1"/>
  <c r="M2957" i="5"/>
  <c r="O2957" i="5" s="1"/>
  <c r="M2958" i="5"/>
  <c r="O2958" i="5" s="1"/>
  <c r="M2959" i="5"/>
  <c r="O2959" i="5" s="1"/>
  <c r="M2960" i="5"/>
  <c r="O2960" i="5" s="1"/>
  <c r="M2961" i="5"/>
  <c r="O2961" i="5" s="1"/>
  <c r="M2962" i="5"/>
  <c r="O2962" i="5" s="1"/>
  <c r="M2963" i="5"/>
  <c r="O2963" i="5" s="1"/>
  <c r="M2964" i="5"/>
  <c r="O2964" i="5" s="1"/>
  <c r="M2965" i="5"/>
  <c r="O2965" i="5" s="1"/>
  <c r="M2966" i="5"/>
  <c r="O2966" i="5" s="1"/>
  <c r="M2967" i="5"/>
  <c r="O2967" i="5" s="1"/>
  <c r="M2968" i="5"/>
  <c r="O2968" i="5" s="1"/>
  <c r="M2969" i="5"/>
  <c r="O2969" i="5" s="1"/>
  <c r="M2970" i="5"/>
  <c r="O2970" i="5" s="1"/>
  <c r="M2971" i="5"/>
  <c r="O2971" i="5" s="1"/>
  <c r="M2972" i="5"/>
  <c r="O2972" i="5" s="1"/>
  <c r="M2973" i="5"/>
  <c r="O2973" i="5" s="1"/>
  <c r="M2974" i="5"/>
  <c r="O2974" i="5" s="1"/>
  <c r="M2975" i="5"/>
  <c r="O2975" i="5" s="1"/>
  <c r="M2976" i="5"/>
  <c r="O2976" i="5" s="1"/>
  <c r="M2977" i="5"/>
  <c r="O2977" i="5" s="1"/>
  <c r="M2978" i="5"/>
  <c r="O2978" i="5" s="1"/>
  <c r="M2979" i="5"/>
  <c r="O2979" i="5" s="1"/>
  <c r="M2980" i="5"/>
  <c r="O2980" i="5" s="1"/>
  <c r="M2981" i="5"/>
  <c r="O2981" i="5" s="1"/>
  <c r="M2982" i="5"/>
  <c r="O2982" i="5" s="1"/>
  <c r="M2983" i="5"/>
  <c r="O2983" i="5" s="1"/>
  <c r="M2984" i="5"/>
  <c r="O2984" i="5" s="1"/>
  <c r="M2985" i="5"/>
  <c r="O2985" i="5" s="1"/>
  <c r="M2986" i="5"/>
  <c r="O2986" i="5" s="1"/>
  <c r="M2987" i="5"/>
  <c r="O2987" i="5" s="1"/>
  <c r="M2988" i="5"/>
  <c r="O2988" i="5" s="1"/>
  <c r="M2989" i="5"/>
  <c r="O2989" i="5" s="1"/>
  <c r="M2990" i="5"/>
  <c r="O2990" i="5" s="1"/>
  <c r="M2991" i="5"/>
  <c r="O2991" i="5" s="1"/>
  <c r="M2992" i="5"/>
  <c r="O2992" i="5" s="1"/>
  <c r="M2993" i="5"/>
  <c r="O2993" i="5" s="1"/>
  <c r="M2994" i="5"/>
  <c r="O2994" i="5" s="1"/>
  <c r="M2995" i="5"/>
  <c r="O2995" i="5" s="1"/>
  <c r="M2996" i="5"/>
  <c r="O2996" i="5" s="1"/>
  <c r="M2997" i="5"/>
  <c r="O2997" i="5" s="1"/>
  <c r="M2998" i="5"/>
  <c r="O2998" i="5" s="1"/>
  <c r="M2999" i="5"/>
  <c r="O2999" i="5" s="1"/>
  <c r="M3000" i="5"/>
  <c r="O3000" i="5" s="1"/>
  <c r="M3001" i="5"/>
  <c r="O3001" i="5" s="1"/>
  <c r="M3002" i="5"/>
  <c r="O3002" i="5" s="1"/>
  <c r="M3003" i="5"/>
  <c r="O3003" i="5" s="1"/>
  <c r="M3004" i="5"/>
  <c r="O3004" i="5" s="1"/>
  <c r="M3005" i="5"/>
  <c r="O3005" i="5" s="1"/>
  <c r="M3006" i="5"/>
  <c r="O3006" i="5" s="1"/>
  <c r="M3007" i="5"/>
  <c r="O3007" i="5" s="1"/>
  <c r="M3008" i="5"/>
  <c r="O3008" i="5" s="1"/>
  <c r="M3009" i="5"/>
  <c r="O3009" i="5" s="1"/>
  <c r="M3010" i="5"/>
  <c r="O3010" i="5" s="1"/>
  <c r="M3011" i="5"/>
  <c r="O3011" i="5" s="1"/>
  <c r="M3012" i="5"/>
  <c r="O3012" i="5" s="1"/>
  <c r="M3013" i="5"/>
  <c r="O3013" i="5" s="1"/>
  <c r="M3014" i="5"/>
  <c r="O3014" i="5" s="1"/>
  <c r="M3015" i="5"/>
  <c r="O3015" i="5" s="1"/>
  <c r="M3016" i="5"/>
  <c r="O3016" i="5" s="1"/>
  <c r="M3017" i="5"/>
  <c r="O3017" i="5" s="1"/>
  <c r="M3018" i="5"/>
  <c r="O3018" i="5" s="1"/>
  <c r="M3019" i="5"/>
  <c r="O3019" i="5" s="1"/>
  <c r="M3020" i="5"/>
  <c r="O3020" i="5" s="1"/>
  <c r="M3021" i="5"/>
  <c r="O3021" i="5" s="1"/>
  <c r="M3022" i="5"/>
  <c r="O3022" i="5" s="1"/>
  <c r="M3023" i="5"/>
  <c r="O3023" i="5" s="1"/>
  <c r="M3024" i="5"/>
  <c r="O3024" i="5" s="1"/>
  <c r="M3025" i="5"/>
  <c r="O3025" i="5" s="1"/>
  <c r="M3026" i="5"/>
  <c r="O3026" i="5" s="1"/>
  <c r="M3027" i="5"/>
  <c r="O3027" i="5" s="1"/>
  <c r="M3028" i="5"/>
  <c r="O3028" i="5" s="1"/>
  <c r="M3029" i="5"/>
  <c r="O3029" i="5" s="1"/>
  <c r="M3030" i="5"/>
  <c r="O3030" i="5" s="1"/>
  <c r="M3031" i="5"/>
  <c r="O3031" i="5" s="1"/>
  <c r="M3032" i="5"/>
  <c r="O3032" i="5" s="1"/>
  <c r="M3033" i="5"/>
  <c r="O3033" i="5" s="1"/>
  <c r="M3034" i="5"/>
  <c r="O3034" i="5" s="1"/>
  <c r="M3035" i="5"/>
  <c r="O3035" i="5" s="1"/>
  <c r="M3036" i="5"/>
  <c r="O3036" i="5" s="1"/>
  <c r="M3037" i="5"/>
  <c r="O3037" i="5" s="1"/>
  <c r="M3038" i="5"/>
  <c r="O3038" i="5" s="1"/>
  <c r="M3039" i="5"/>
  <c r="O3039" i="5" s="1"/>
  <c r="M3040" i="5"/>
  <c r="O3040" i="5" s="1"/>
  <c r="M3041" i="5"/>
  <c r="O3041" i="5" s="1"/>
  <c r="M3042" i="5"/>
  <c r="O3042" i="5" s="1"/>
  <c r="M3043" i="5"/>
  <c r="O3043" i="5" s="1"/>
  <c r="M3044" i="5"/>
  <c r="O3044" i="5" s="1"/>
  <c r="M3045" i="5"/>
  <c r="O3045" i="5" s="1"/>
  <c r="M3046" i="5"/>
  <c r="O3046" i="5" s="1"/>
  <c r="M3047" i="5"/>
  <c r="O3047" i="5" s="1"/>
  <c r="M3048" i="5"/>
  <c r="O3048" i="5" s="1"/>
  <c r="M3049" i="5"/>
  <c r="O3049" i="5" s="1"/>
  <c r="M3050" i="5"/>
  <c r="O3050" i="5" s="1"/>
  <c r="M3051" i="5"/>
  <c r="O3051" i="5" s="1"/>
  <c r="M3052" i="5"/>
  <c r="O3052" i="5" s="1"/>
  <c r="M3053" i="5"/>
  <c r="O3053" i="5" s="1"/>
  <c r="M3054" i="5"/>
  <c r="O3054" i="5" s="1"/>
  <c r="M3055" i="5"/>
  <c r="O3055" i="5" s="1"/>
  <c r="M3056" i="5"/>
  <c r="O3056" i="5" s="1"/>
  <c r="M3057" i="5"/>
  <c r="O3057" i="5" s="1"/>
  <c r="M3058" i="5"/>
  <c r="O3058" i="5" s="1"/>
  <c r="M3059" i="5"/>
  <c r="O3059" i="5" s="1"/>
  <c r="M3060" i="5"/>
  <c r="O3060" i="5" s="1"/>
  <c r="M3061" i="5"/>
  <c r="O3061" i="5" s="1"/>
  <c r="M3062" i="5"/>
  <c r="O3062" i="5" s="1"/>
  <c r="M3063" i="5"/>
  <c r="O3063" i="5" s="1"/>
  <c r="M3064" i="5"/>
  <c r="O3064" i="5" s="1"/>
  <c r="M3065" i="5"/>
  <c r="O3065" i="5" s="1"/>
  <c r="M3066" i="5"/>
  <c r="O3066" i="5" s="1"/>
  <c r="M3067" i="5"/>
  <c r="O3067" i="5" s="1"/>
  <c r="M3068" i="5"/>
  <c r="O3068" i="5" s="1"/>
  <c r="M3069" i="5"/>
  <c r="O3069" i="5" s="1"/>
  <c r="M3070" i="5"/>
  <c r="O3070" i="5" s="1"/>
  <c r="M3071" i="5"/>
  <c r="O3071" i="5" s="1"/>
  <c r="M3072" i="5"/>
  <c r="O3072" i="5" s="1"/>
  <c r="M3073" i="5"/>
  <c r="O3073" i="5" s="1"/>
  <c r="M3074" i="5"/>
  <c r="O3074" i="5" s="1"/>
  <c r="M3075" i="5"/>
  <c r="O3075" i="5" s="1"/>
  <c r="M3076" i="5"/>
  <c r="O3076" i="5" s="1"/>
  <c r="M3077" i="5"/>
  <c r="O3077" i="5" s="1"/>
  <c r="M3078" i="5"/>
  <c r="O3078" i="5" s="1"/>
  <c r="M3079" i="5"/>
  <c r="O3079" i="5" s="1"/>
  <c r="M3080" i="5"/>
  <c r="O3080" i="5" s="1"/>
  <c r="M3081" i="5"/>
  <c r="O3081" i="5" s="1"/>
  <c r="M3082" i="5"/>
  <c r="O3082" i="5" s="1"/>
  <c r="M3083" i="5"/>
  <c r="O3083" i="5" s="1"/>
  <c r="M3084" i="5"/>
  <c r="O3084" i="5" s="1"/>
  <c r="M3085" i="5"/>
  <c r="O3085" i="5" s="1"/>
  <c r="M3086" i="5"/>
  <c r="O3086" i="5" s="1"/>
  <c r="M3087" i="5"/>
  <c r="O3087" i="5" s="1"/>
  <c r="M3088" i="5"/>
  <c r="O3088" i="5" s="1"/>
  <c r="M3089" i="5"/>
  <c r="O3089" i="5" s="1"/>
  <c r="M3090" i="5"/>
  <c r="O3090" i="5" s="1"/>
  <c r="M3091" i="5"/>
  <c r="O3091" i="5" s="1"/>
  <c r="M3092" i="5"/>
  <c r="O3092" i="5" s="1"/>
  <c r="M3093" i="5"/>
  <c r="O3093" i="5" s="1"/>
  <c r="M3094" i="5"/>
  <c r="O3094" i="5" s="1"/>
  <c r="M3095" i="5"/>
  <c r="O3095" i="5" s="1"/>
  <c r="M3096" i="5"/>
  <c r="O3096" i="5" s="1"/>
  <c r="M3097" i="5"/>
  <c r="O3097" i="5" s="1"/>
  <c r="M3098" i="5"/>
  <c r="O3098" i="5" s="1"/>
  <c r="M3099" i="5"/>
  <c r="O3099" i="5" s="1"/>
  <c r="M3100" i="5"/>
  <c r="O3100" i="5" s="1"/>
  <c r="M3101" i="5"/>
  <c r="O3101" i="5" s="1"/>
  <c r="M3102" i="5"/>
  <c r="O3102" i="5" s="1"/>
  <c r="M3103" i="5"/>
  <c r="O3103" i="5" s="1"/>
  <c r="M3104" i="5"/>
  <c r="O3104" i="5" s="1"/>
  <c r="M3105" i="5"/>
  <c r="O3105" i="5" s="1"/>
  <c r="M3106" i="5"/>
  <c r="O3106" i="5" s="1"/>
  <c r="M3107" i="5"/>
  <c r="O3107" i="5" s="1"/>
  <c r="M3108" i="5"/>
  <c r="O3108" i="5" s="1"/>
  <c r="M3109" i="5"/>
  <c r="O3109" i="5" s="1"/>
  <c r="M3110" i="5"/>
  <c r="O3110" i="5" s="1"/>
  <c r="M3111" i="5"/>
  <c r="O3111" i="5" s="1"/>
  <c r="M3112" i="5"/>
  <c r="O3112" i="5" s="1"/>
  <c r="M3113" i="5"/>
  <c r="O3113" i="5" s="1"/>
  <c r="M3114" i="5"/>
  <c r="O3114" i="5" s="1"/>
  <c r="M3115" i="5"/>
  <c r="O3115" i="5" s="1"/>
  <c r="M3116" i="5"/>
  <c r="O3116" i="5" s="1"/>
  <c r="M3117" i="5"/>
  <c r="O3117" i="5" s="1"/>
  <c r="M3118" i="5"/>
  <c r="O3118" i="5" s="1"/>
  <c r="M3119" i="5"/>
  <c r="O3119" i="5" s="1"/>
  <c r="M3120" i="5"/>
  <c r="O3120" i="5" s="1"/>
  <c r="M3121" i="5"/>
  <c r="O3121" i="5" s="1"/>
  <c r="M3122" i="5"/>
  <c r="O3122" i="5" s="1"/>
  <c r="M3123" i="5"/>
  <c r="O3123" i="5" s="1"/>
  <c r="M3124" i="5"/>
  <c r="O3124" i="5" s="1"/>
  <c r="M3125" i="5"/>
  <c r="O3125" i="5" s="1"/>
  <c r="M3126" i="5"/>
  <c r="O3126" i="5" s="1"/>
  <c r="M3127" i="5"/>
  <c r="O3127" i="5" s="1"/>
  <c r="M3128" i="5"/>
  <c r="O3128" i="5" s="1"/>
  <c r="M3129" i="5"/>
  <c r="O3129" i="5" s="1"/>
  <c r="M3130" i="5"/>
  <c r="O3130" i="5" s="1"/>
  <c r="M3131" i="5"/>
  <c r="O3131" i="5" s="1"/>
  <c r="M3132" i="5"/>
  <c r="O3132" i="5" s="1"/>
  <c r="M3133" i="5"/>
  <c r="O3133" i="5" s="1"/>
  <c r="M3134" i="5"/>
  <c r="O3134" i="5" s="1"/>
  <c r="M3135" i="5"/>
  <c r="O3135" i="5" s="1"/>
  <c r="M3136" i="5"/>
  <c r="O3136" i="5" s="1"/>
  <c r="M3137" i="5"/>
  <c r="O3137" i="5" s="1"/>
  <c r="M3138" i="5"/>
  <c r="O3138" i="5" s="1"/>
  <c r="M3139" i="5"/>
  <c r="O3139" i="5" s="1"/>
  <c r="M3140" i="5"/>
  <c r="O3140" i="5" s="1"/>
  <c r="M3141" i="5"/>
  <c r="O3141" i="5" s="1"/>
  <c r="M3142" i="5"/>
  <c r="O3142" i="5" s="1"/>
  <c r="M3143" i="5"/>
  <c r="O3143" i="5" s="1"/>
  <c r="M3144" i="5"/>
  <c r="O3144" i="5" s="1"/>
  <c r="M3145" i="5"/>
  <c r="O3145" i="5" s="1"/>
  <c r="M3146" i="5"/>
  <c r="O3146" i="5" s="1"/>
  <c r="M3147" i="5"/>
  <c r="O3147" i="5" s="1"/>
  <c r="M3148" i="5"/>
  <c r="O3148" i="5" s="1"/>
  <c r="M3149" i="5"/>
  <c r="O3149" i="5" s="1"/>
  <c r="M3150" i="5"/>
  <c r="O3150" i="5" s="1"/>
  <c r="M3151" i="5"/>
  <c r="O3151" i="5" s="1"/>
  <c r="M3152" i="5"/>
  <c r="O3152" i="5" s="1"/>
  <c r="M3153" i="5"/>
  <c r="O3153" i="5" s="1"/>
  <c r="M3154" i="5"/>
  <c r="O3154" i="5" s="1"/>
  <c r="M3155" i="5"/>
  <c r="O3155" i="5" s="1"/>
  <c r="M3156" i="5"/>
  <c r="O3156" i="5" s="1"/>
  <c r="M3157" i="5"/>
  <c r="O3157" i="5" s="1"/>
  <c r="M3158" i="5"/>
  <c r="O3158" i="5" s="1"/>
  <c r="M3159" i="5"/>
  <c r="O3159" i="5" s="1"/>
  <c r="M3160" i="5"/>
  <c r="O3160" i="5" s="1"/>
  <c r="M3161" i="5"/>
  <c r="O3161" i="5" s="1"/>
  <c r="M3162" i="5"/>
  <c r="O3162" i="5" s="1"/>
  <c r="M3163" i="5"/>
  <c r="O3163" i="5" s="1"/>
  <c r="M3164" i="5"/>
  <c r="O3164" i="5" s="1"/>
  <c r="M3165" i="5"/>
  <c r="O3165" i="5" s="1"/>
  <c r="M3166" i="5"/>
  <c r="O3166" i="5" s="1"/>
  <c r="M3167" i="5"/>
  <c r="O3167" i="5" s="1"/>
  <c r="M3168" i="5"/>
  <c r="O3168" i="5" s="1"/>
  <c r="M3169" i="5"/>
  <c r="O3169" i="5" s="1"/>
  <c r="M3170" i="5"/>
  <c r="O3170" i="5" s="1"/>
  <c r="M3171" i="5"/>
  <c r="O3171" i="5" s="1"/>
  <c r="M3172" i="5"/>
  <c r="O3172" i="5" s="1"/>
  <c r="M3173" i="5"/>
  <c r="O3173" i="5" s="1"/>
  <c r="M3174" i="5"/>
  <c r="O3174" i="5" s="1"/>
  <c r="M3175" i="5"/>
  <c r="O3175" i="5" s="1"/>
  <c r="M3176" i="5"/>
  <c r="O3176" i="5" s="1"/>
  <c r="M3177" i="5"/>
  <c r="O3177" i="5" s="1"/>
  <c r="M3178" i="5"/>
  <c r="O3178" i="5" s="1"/>
  <c r="M3179" i="5"/>
  <c r="O3179" i="5" s="1"/>
  <c r="M3180" i="5"/>
  <c r="O3180" i="5" s="1"/>
  <c r="M3181" i="5"/>
  <c r="O3181" i="5" s="1"/>
  <c r="M3182" i="5"/>
  <c r="O3182" i="5" s="1"/>
  <c r="M3183" i="5"/>
  <c r="O3183" i="5" s="1"/>
  <c r="M3184" i="5"/>
  <c r="O3184" i="5" s="1"/>
  <c r="M3185" i="5"/>
  <c r="O3185" i="5" s="1"/>
  <c r="M3186" i="5"/>
  <c r="O3186" i="5" s="1"/>
  <c r="M3187" i="5"/>
  <c r="O3187" i="5" s="1"/>
  <c r="M3188" i="5"/>
  <c r="O3188" i="5" s="1"/>
  <c r="M3189" i="5"/>
  <c r="O3189" i="5" s="1"/>
  <c r="M3190" i="5"/>
  <c r="O3190" i="5" s="1"/>
  <c r="M3191" i="5"/>
  <c r="O3191" i="5" s="1"/>
  <c r="M3192" i="5"/>
  <c r="O3192" i="5" s="1"/>
  <c r="M3193" i="5"/>
  <c r="O3193" i="5" s="1"/>
  <c r="M3194" i="5"/>
  <c r="O3194" i="5" s="1"/>
  <c r="M3195" i="5"/>
  <c r="O3195" i="5" s="1"/>
  <c r="M3196" i="5"/>
  <c r="O3196" i="5" s="1"/>
  <c r="M3197" i="5"/>
  <c r="O3197" i="5" s="1"/>
  <c r="M3198" i="5"/>
  <c r="O3198" i="5" s="1"/>
  <c r="M3199" i="5"/>
  <c r="O3199" i="5" s="1"/>
  <c r="M3200" i="5"/>
  <c r="O3200" i="5" s="1"/>
  <c r="M3201" i="5"/>
  <c r="O3201" i="5" s="1"/>
  <c r="M3202" i="5"/>
  <c r="O3202" i="5" s="1"/>
  <c r="M3203" i="5"/>
  <c r="O3203" i="5" s="1"/>
  <c r="M3204" i="5"/>
  <c r="O3204" i="5" s="1"/>
  <c r="M3205" i="5"/>
  <c r="O3205" i="5" s="1"/>
  <c r="M3206" i="5"/>
  <c r="O3206" i="5" s="1"/>
  <c r="M3207" i="5"/>
  <c r="O3207" i="5" s="1"/>
  <c r="M3208" i="5"/>
  <c r="O3208" i="5" s="1"/>
  <c r="M3209" i="5"/>
  <c r="O3209" i="5" s="1"/>
  <c r="M3210" i="5"/>
  <c r="O3210" i="5" s="1"/>
  <c r="M3211" i="5"/>
  <c r="O3211" i="5" s="1"/>
  <c r="M3212" i="5"/>
  <c r="O3212" i="5" s="1"/>
  <c r="M3213" i="5"/>
  <c r="O3213" i="5" s="1"/>
  <c r="M3214" i="5"/>
  <c r="O3214" i="5" s="1"/>
  <c r="M3215" i="5"/>
  <c r="O3215" i="5" s="1"/>
  <c r="M3216" i="5"/>
  <c r="O3216" i="5" s="1"/>
  <c r="M3217" i="5"/>
  <c r="O3217" i="5" s="1"/>
  <c r="M3218" i="5"/>
  <c r="O3218" i="5" s="1"/>
  <c r="M3219" i="5"/>
  <c r="O3219" i="5" s="1"/>
  <c r="M3220" i="5"/>
  <c r="O3220" i="5" s="1"/>
  <c r="M3221" i="5"/>
  <c r="O3221" i="5" s="1"/>
  <c r="M3222" i="5"/>
  <c r="O3222" i="5" s="1"/>
  <c r="M3223" i="5"/>
  <c r="O3223" i="5" s="1"/>
  <c r="M3224" i="5"/>
  <c r="O3224" i="5" s="1"/>
  <c r="M3225" i="5"/>
  <c r="O3225" i="5" s="1"/>
  <c r="M3226" i="5"/>
  <c r="O3226" i="5" s="1"/>
  <c r="M3227" i="5"/>
  <c r="O3227" i="5" s="1"/>
  <c r="M3228" i="5"/>
  <c r="O3228" i="5" s="1"/>
  <c r="M3229" i="5"/>
  <c r="O3229" i="5" s="1"/>
  <c r="M3230" i="5"/>
  <c r="O3230" i="5" s="1"/>
  <c r="M3231" i="5"/>
  <c r="O3231" i="5" s="1"/>
  <c r="M3232" i="5"/>
  <c r="O3232" i="5" s="1"/>
  <c r="M3233" i="5"/>
  <c r="O3233" i="5" s="1"/>
  <c r="M3234" i="5"/>
  <c r="O3234" i="5" s="1"/>
  <c r="M3235" i="5"/>
  <c r="O3235" i="5" s="1"/>
  <c r="M3236" i="5"/>
  <c r="O3236" i="5" s="1"/>
  <c r="M3237" i="5"/>
  <c r="O3237" i="5" s="1"/>
  <c r="M3238" i="5"/>
  <c r="O3238" i="5" s="1"/>
  <c r="M3239" i="5"/>
  <c r="O3239" i="5" s="1"/>
  <c r="M3240" i="5"/>
  <c r="O3240" i="5" s="1"/>
  <c r="M3241" i="5"/>
  <c r="O3241" i="5" s="1"/>
  <c r="M3242" i="5"/>
  <c r="O3242" i="5" s="1"/>
  <c r="M3243" i="5"/>
  <c r="O3243" i="5" s="1"/>
  <c r="M3244" i="5"/>
  <c r="O3244" i="5" s="1"/>
  <c r="M3245" i="5"/>
  <c r="O3245" i="5" s="1"/>
  <c r="M3246" i="5"/>
  <c r="O3246" i="5" s="1"/>
  <c r="M3247" i="5"/>
  <c r="O3247" i="5" s="1"/>
  <c r="M3248" i="5"/>
  <c r="O3248" i="5" s="1"/>
  <c r="M3249" i="5"/>
  <c r="O3249" i="5" s="1"/>
  <c r="M3250" i="5"/>
  <c r="O3250" i="5" s="1"/>
  <c r="M3251" i="5"/>
  <c r="O3251" i="5" s="1"/>
  <c r="M3252" i="5"/>
  <c r="O3252" i="5" s="1"/>
  <c r="M3253" i="5"/>
  <c r="O3253" i="5" s="1"/>
  <c r="M3254" i="5"/>
  <c r="O3254" i="5" s="1"/>
  <c r="M3255" i="5"/>
  <c r="O3255" i="5" s="1"/>
  <c r="M3256" i="5"/>
  <c r="O3256" i="5" s="1"/>
  <c r="M3257" i="5"/>
  <c r="O3257" i="5" s="1"/>
  <c r="M3258" i="5"/>
  <c r="O3258" i="5" s="1"/>
  <c r="M3259" i="5"/>
  <c r="O3259" i="5" s="1"/>
  <c r="M3260" i="5"/>
  <c r="O3260" i="5" s="1"/>
  <c r="M3261" i="5"/>
  <c r="O3261" i="5" s="1"/>
  <c r="M3262" i="5"/>
  <c r="O3262" i="5" s="1"/>
  <c r="M3263" i="5"/>
  <c r="O3263" i="5" s="1"/>
  <c r="M3264" i="5"/>
  <c r="O3264" i="5" s="1"/>
  <c r="M3265" i="5"/>
  <c r="O3265" i="5" s="1"/>
  <c r="M3266" i="5"/>
  <c r="O3266" i="5" s="1"/>
  <c r="M3267" i="5"/>
  <c r="O3267" i="5" s="1"/>
  <c r="M3268" i="5"/>
  <c r="O3268" i="5" s="1"/>
  <c r="M3269" i="5"/>
  <c r="O3269" i="5" s="1"/>
  <c r="M3270" i="5"/>
  <c r="O3270" i="5" s="1"/>
  <c r="M3271" i="5"/>
  <c r="O3271" i="5" s="1"/>
  <c r="M3272" i="5"/>
  <c r="O3272" i="5" s="1"/>
  <c r="M3273" i="5"/>
  <c r="O3273" i="5" s="1"/>
  <c r="M3274" i="5"/>
  <c r="O3274" i="5" s="1"/>
  <c r="M3275" i="5"/>
  <c r="O3275" i="5" s="1"/>
  <c r="M3276" i="5"/>
  <c r="O3276" i="5" s="1"/>
  <c r="M3277" i="5"/>
  <c r="O3277" i="5" s="1"/>
  <c r="M3278" i="5"/>
  <c r="O3278" i="5" s="1"/>
  <c r="M3279" i="5"/>
  <c r="O3279" i="5" s="1"/>
  <c r="M3280" i="5"/>
  <c r="O3280" i="5" s="1"/>
  <c r="M3281" i="5"/>
  <c r="O3281" i="5" s="1"/>
  <c r="M3282" i="5"/>
  <c r="O3282" i="5" s="1"/>
  <c r="M3283" i="5"/>
  <c r="O3283" i="5" s="1"/>
  <c r="M3284" i="5"/>
  <c r="O3284" i="5" s="1"/>
  <c r="M3285" i="5"/>
  <c r="O3285" i="5" s="1"/>
  <c r="M3286" i="5"/>
  <c r="O3286" i="5" s="1"/>
  <c r="M3287" i="5"/>
  <c r="O3287" i="5" s="1"/>
  <c r="M3288" i="5"/>
  <c r="O3288" i="5" s="1"/>
  <c r="M3289" i="5"/>
  <c r="O3289" i="5" s="1"/>
  <c r="M3290" i="5"/>
  <c r="O3290" i="5" s="1"/>
  <c r="M3291" i="5"/>
  <c r="O3291" i="5" s="1"/>
  <c r="M3292" i="5"/>
  <c r="O3292" i="5" s="1"/>
  <c r="M3293" i="5"/>
  <c r="O3293" i="5" s="1"/>
  <c r="M3294" i="5"/>
  <c r="O3294" i="5" s="1"/>
  <c r="M3295" i="5"/>
  <c r="O3295" i="5" s="1"/>
  <c r="M3296" i="5"/>
  <c r="O3296" i="5" s="1"/>
  <c r="M3297" i="5"/>
  <c r="O3297" i="5" s="1"/>
  <c r="M3298" i="5"/>
  <c r="O3298" i="5" s="1"/>
  <c r="M3299" i="5"/>
  <c r="O3299" i="5" s="1"/>
  <c r="M3300" i="5"/>
  <c r="O3300" i="5" s="1"/>
  <c r="M3301" i="5"/>
  <c r="O3301" i="5" s="1"/>
  <c r="M3302" i="5"/>
  <c r="O3302" i="5" s="1"/>
  <c r="M3303" i="5"/>
  <c r="O3303" i="5" s="1"/>
  <c r="M3304" i="5"/>
  <c r="O3304" i="5" s="1"/>
  <c r="M3305" i="5"/>
  <c r="O3305" i="5" s="1"/>
  <c r="M3306" i="5"/>
  <c r="O3306" i="5" s="1"/>
  <c r="M3307" i="5"/>
  <c r="O3307" i="5" s="1"/>
  <c r="M3308" i="5"/>
  <c r="O3308" i="5" s="1"/>
  <c r="M3309" i="5"/>
  <c r="O3309" i="5" s="1"/>
  <c r="M3310" i="5"/>
  <c r="O3310" i="5" s="1"/>
  <c r="M3311" i="5"/>
  <c r="O3311" i="5" s="1"/>
  <c r="M3312" i="5"/>
  <c r="O3312" i="5" s="1"/>
  <c r="M3313" i="5"/>
  <c r="O3313" i="5" s="1"/>
  <c r="M3314" i="5"/>
  <c r="O3314" i="5" s="1"/>
  <c r="M3315" i="5"/>
  <c r="O3315" i="5" s="1"/>
  <c r="M3316" i="5"/>
  <c r="O3316" i="5" s="1"/>
  <c r="M3317" i="5"/>
  <c r="O3317" i="5" s="1"/>
  <c r="M3318" i="5"/>
  <c r="O3318" i="5" s="1"/>
  <c r="M3319" i="5"/>
  <c r="O3319" i="5" s="1"/>
  <c r="M3320" i="5"/>
  <c r="O3320" i="5" s="1"/>
  <c r="M3321" i="5"/>
  <c r="O3321" i="5" s="1"/>
  <c r="M3322" i="5"/>
  <c r="O3322" i="5" s="1"/>
  <c r="M3323" i="5"/>
  <c r="O3323" i="5" s="1"/>
  <c r="M3324" i="5"/>
  <c r="O3324" i="5" s="1"/>
  <c r="M3325" i="5"/>
  <c r="O3325" i="5" s="1"/>
  <c r="M3326" i="5"/>
  <c r="O3326" i="5" s="1"/>
  <c r="M3327" i="5"/>
  <c r="O3327" i="5" s="1"/>
  <c r="M3328" i="5"/>
  <c r="O3328" i="5" s="1"/>
  <c r="M3329" i="5"/>
  <c r="O3329" i="5" s="1"/>
  <c r="M3330" i="5"/>
  <c r="O3330" i="5" s="1"/>
  <c r="M3331" i="5"/>
  <c r="O3331" i="5" s="1"/>
  <c r="M3332" i="5"/>
  <c r="O3332" i="5" s="1"/>
  <c r="M3333" i="5"/>
  <c r="O3333" i="5" s="1"/>
  <c r="M3334" i="5"/>
  <c r="O3334" i="5" s="1"/>
  <c r="M3335" i="5"/>
  <c r="O3335" i="5" s="1"/>
  <c r="M3336" i="5"/>
  <c r="O3336" i="5" s="1"/>
  <c r="M3337" i="5"/>
  <c r="O3337" i="5" s="1"/>
  <c r="M3338" i="5"/>
  <c r="O3338" i="5" s="1"/>
  <c r="M3339" i="5"/>
  <c r="O3339" i="5" s="1"/>
  <c r="M3340" i="5"/>
  <c r="O3340" i="5" s="1"/>
  <c r="M3341" i="5"/>
  <c r="O3341" i="5" s="1"/>
  <c r="M3342" i="5"/>
  <c r="O3342" i="5" s="1"/>
  <c r="M3343" i="5"/>
  <c r="O3343" i="5" s="1"/>
  <c r="M3344" i="5"/>
  <c r="O3344" i="5" s="1"/>
  <c r="M3345" i="5"/>
  <c r="O3345" i="5" s="1"/>
  <c r="M3346" i="5"/>
  <c r="O3346" i="5" s="1"/>
  <c r="M3347" i="5"/>
  <c r="O3347" i="5" s="1"/>
  <c r="M3348" i="5"/>
  <c r="O3348" i="5" s="1"/>
  <c r="M3349" i="5"/>
  <c r="O3349" i="5" s="1"/>
  <c r="M3350" i="5"/>
  <c r="O3350" i="5" s="1"/>
  <c r="M3351" i="5"/>
  <c r="O3351" i="5" s="1"/>
  <c r="M3352" i="5"/>
  <c r="O3352" i="5" s="1"/>
  <c r="M3353" i="5"/>
  <c r="O3353" i="5" s="1"/>
  <c r="M3354" i="5"/>
  <c r="O3354" i="5" s="1"/>
  <c r="M3355" i="5"/>
  <c r="O3355" i="5" s="1"/>
  <c r="M3356" i="5"/>
  <c r="O3356" i="5" s="1"/>
  <c r="M3357" i="5"/>
  <c r="O3357" i="5" s="1"/>
  <c r="M3358" i="5"/>
  <c r="O3358" i="5" s="1"/>
  <c r="M3359" i="5"/>
  <c r="O3359" i="5" s="1"/>
  <c r="M3360" i="5"/>
  <c r="O3360" i="5" s="1"/>
  <c r="M3361" i="5"/>
  <c r="O3361" i="5" s="1"/>
  <c r="M3362" i="5"/>
  <c r="O3362" i="5" s="1"/>
  <c r="M3363" i="5"/>
  <c r="O3363" i="5" s="1"/>
  <c r="M3364" i="5"/>
  <c r="O3364" i="5" s="1"/>
  <c r="M3365" i="5"/>
  <c r="O3365" i="5" s="1"/>
  <c r="M3366" i="5"/>
  <c r="O3366" i="5" s="1"/>
  <c r="M3367" i="5"/>
  <c r="O3367" i="5" s="1"/>
  <c r="M3368" i="5"/>
  <c r="O3368" i="5" s="1"/>
  <c r="M3369" i="5"/>
  <c r="O3369" i="5" s="1"/>
  <c r="M3370" i="5"/>
  <c r="O3370" i="5" s="1"/>
  <c r="M3371" i="5"/>
  <c r="O3371" i="5" s="1"/>
  <c r="M3372" i="5"/>
  <c r="O3372" i="5" s="1"/>
  <c r="M3373" i="5"/>
  <c r="O3373" i="5" s="1"/>
  <c r="M3374" i="5"/>
  <c r="O3374" i="5" s="1"/>
  <c r="M3375" i="5"/>
  <c r="O3375" i="5" s="1"/>
  <c r="M3376" i="5"/>
  <c r="O3376" i="5" s="1"/>
  <c r="M3377" i="5"/>
  <c r="O3377" i="5" s="1"/>
  <c r="M3378" i="5"/>
  <c r="O3378" i="5" s="1"/>
  <c r="M3379" i="5"/>
  <c r="O3379" i="5" s="1"/>
  <c r="M3380" i="5"/>
  <c r="O3380" i="5" s="1"/>
  <c r="M3381" i="5"/>
  <c r="O3381" i="5" s="1"/>
  <c r="M3382" i="5"/>
  <c r="O3382" i="5" s="1"/>
  <c r="M3383" i="5"/>
  <c r="O3383" i="5" s="1"/>
  <c r="M3384" i="5"/>
  <c r="O3384" i="5" s="1"/>
  <c r="M3385" i="5"/>
  <c r="O3385" i="5" s="1"/>
  <c r="M3386" i="5"/>
  <c r="O3386" i="5" s="1"/>
  <c r="M3387" i="5"/>
  <c r="O3387" i="5" s="1"/>
  <c r="M3388" i="5"/>
  <c r="O3388" i="5" s="1"/>
  <c r="M3389" i="5"/>
  <c r="O3389" i="5" s="1"/>
  <c r="M3390" i="5"/>
  <c r="O3390" i="5" s="1"/>
  <c r="M3391" i="5"/>
  <c r="O3391" i="5" s="1"/>
  <c r="M3392" i="5"/>
  <c r="O3392" i="5" s="1"/>
  <c r="M3393" i="5"/>
  <c r="O3393" i="5" s="1"/>
  <c r="M3394" i="5"/>
  <c r="O3394" i="5" s="1"/>
  <c r="M3395" i="5"/>
  <c r="O3395" i="5" s="1"/>
  <c r="M3396" i="5"/>
  <c r="O3396" i="5" s="1"/>
  <c r="M3397" i="5"/>
  <c r="O3397" i="5" s="1"/>
  <c r="M3398" i="5"/>
  <c r="O3398" i="5" s="1"/>
  <c r="M3399" i="5"/>
  <c r="O3399" i="5" s="1"/>
  <c r="M3400" i="5"/>
  <c r="O3400" i="5" s="1"/>
  <c r="M3401" i="5"/>
  <c r="O3401" i="5" s="1"/>
  <c r="M3402" i="5"/>
  <c r="O3402" i="5" s="1"/>
  <c r="M3403" i="5"/>
  <c r="O3403" i="5" s="1"/>
  <c r="M3404" i="5"/>
  <c r="O3404" i="5" s="1"/>
  <c r="M3405" i="5"/>
  <c r="O3405" i="5" s="1"/>
  <c r="M3406" i="5"/>
  <c r="O3406" i="5" s="1"/>
  <c r="M3407" i="5"/>
  <c r="O3407" i="5" s="1"/>
  <c r="M3408" i="5"/>
  <c r="O3408" i="5" s="1"/>
  <c r="M3409" i="5"/>
  <c r="O3409" i="5" s="1"/>
  <c r="M3410" i="5"/>
  <c r="O3410" i="5" s="1"/>
  <c r="M3411" i="5"/>
  <c r="O3411" i="5" s="1"/>
  <c r="M3412" i="5"/>
  <c r="O3412" i="5" s="1"/>
  <c r="M3413" i="5"/>
  <c r="O3413" i="5" s="1"/>
  <c r="M3414" i="5"/>
  <c r="O3414" i="5" s="1"/>
  <c r="M3415" i="5"/>
  <c r="O3415" i="5" s="1"/>
  <c r="M3416" i="5"/>
  <c r="O3416" i="5" s="1"/>
  <c r="M3417" i="5"/>
  <c r="O3417" i="5" s="1"/>
  <c r="M3418" i="5"/>
  <c r="O3418" i="5" s="1"/>
  <c r="M3419" i="5"/>
  <c r="O3419" i="5" s="1"/>
  <c r="M3420" i="5"/>
  <c r="O3420" i="5" s="1"/>
  <c r="M3421" i="5"/>
  <c r="O3421" i="5" s="1"/>
  <c r="M3422" i="5"/>
  <c r="O3422" i="5" s="1"/>
  <c r="M3423" i="5"/>
  <c r="O3423" i="5" s="1"/>
  <c r="M3424" i="5"/>
  <c r="O3424" i="5" s="1"/>
  <c r="M3425" i="5"/>
  <c r="O3425" i="5" s="1"/>
  <c r="M3426" i="5"/>
  <c r="O3426" i="5" s="1"/>
  <c r="M3427" i="5"/>
  <c r="O3427" i="5" s="1"/>
  <c r="M3428" i="5"/>
  <c r="O3428" i="5" s="1"/>
  <c r="M3429" i="5"/>
  <c r="O3429" i="5" s="1"/>
  <c r="M3430" i="5"/>
  <c r="O3430" i="5" s="1"/>
  <c r="M3431" i="5"/>
  <c r="O3431" i="5" s="1"/>
  <c r="M3432" i="5"/>
  <c r="O3432" i="5" s="1"/>
  <c r="M3433" i="5"/>
  <c r="O3433" i="5" s="1"/>
  <c r="M3434" i="5"/>
  <c r="O3434" i="5" s="1"/>
  <c r="M3435" i="5"/>
  <c r="O3435" i="5" s="1"/>
  <c r="M3436" i="5"/>
  <c r="O3436" i="5" s="1"/>
  <c r="M3437" i="5"/>
  <c r="O3437" i="5" s="1"/>
  <c r="M3438" i="5"/>
  <c r="O3438" i="5" s="1"/>
  <c r="M3439" i="5"/>
  <c r="O3439" i="5" s="1"/>
  <c r="M3440" i="5"/>
  <c r="O3440" i="5" s="1"/>
  <c r="M3441" i="5"/>
  <c r="O3441" i="5" s="1"/>
  <c r="M3442" i="5"/>
  <c r="O3442" i="5" s="1"/>
  <c r="M3443" i="5"/>
  <c r="O3443" i="5" s="1"/>
  <c r="M3444" i="5"/>
  <c r="O3444" i="5" s="1"/>
  <c r="M3445" i="5"/>
  <c r="O3445" i="5" s="1"/>
  <c r="M3446" i="5"/>
  <c r="O3446" i="5" s="1"/>
  <c r="M3447" i="5"/>
  <c r="O3447" i="5" s="1"/>
  <c r="M3448" i="5"/>
  <c r="O3448" i="5" s="1"/>
  <c r="M3449" i="5"/>
  <c r="O3449" i="5" s="1"/>
  <c r="M3450" i="5"/>
  <c r="O3450" i="5" s="1"/>
  <c r="M3451" i="5"/>
  <c r="O3451" i="5" s="1"/>
  <c r="M3452" i="5"/>
  <c r="O3452" i="5" s="1"/>
  <c r="M3453" i="5"/>
  <c r="O3453" i="5" s="1"/>
  <c r="M3454" i="5"/>
  <c r="O3454" i="5" s="1"/>
  <c r="M3455" i="5"/>
  <c r="O3455" i="5" s="1"/>
  <c r="M3456" i="5"/>
  <c r="O3456" i="5" s="1"/>
  <c r="M3457" i="5"/>
  <c r="O3457" i="5" s="1"/>
  <c r="M3458" i="5"/>
  <c r="O3458" i="5" s="1"/>
  <c r="M3459" i="5"/>
  <c r="O3459" i="5" s="1"/>
  <c r="M3460" i="5"/>
  <c r="O3460" i="5" s="1"/>
  <c r="M3461" i="5"/>
  <c r="O3461" i="5" s="1"/>
  <c r="M3462" i="5"/>
  <c r="O3462" i="5" s="1"/>
  <c r="M3463" i="5"/>
  <c r="O3463" i="5" s="1"/>
  <c r="M3464" i="5"/>
  <c r="O3464" i="5" s="1"/>
  <c r="M3465" i="5"/>
  <c r="O3465" i="5" s="1"/>
  <c r="M3466" i="5"/>
  <c r="O3466" i="5" s="1"/>
  <c r="M3467" i="5"/>
  <c r="O3467" i="5" s="1"/>
  <c r="M3468" i="5"/>
  <c r="O3468" i="5" s="1"/>
  <c r="M3469" i="5"/>
  <c r="O3469" i="5" s="1"/>
  <c r="M3470" i="5"/>
  <c r="O3470" i="5" s="1"/>
  <c r="M3471" i="5"/>
  <c r="O3471" i="5" s="1"/>
  <c r="M3472" i="5"/>
  <c r="O3472" i="5" s="1"/>
  <c r="M3473" i="5"/>
  <c r="O3473" i="5" s="1"/>
  <c r="M3474" i="5"/>
  <c r="O3474" i="5" s="1"/>
  <c r="M3475" i="5"/>
  <c r="O3475" i="5" s="1"/>
  <c r="M3476" i="5"/>
  <c r="O3476" i="5" s="1"/>
  <c r="M3477" i="5"/>
  <c r="O3477" i="5" s="1"/>
  <c r="M3478" i="5"/>
  <c r="O3478" i="5" s="1"/>
  <c r="M3479" i="5"/>
  <c r="O3479" i="5" s="1"/>
  <c r="M3480" i="5"/>
  <c r="O3480" i="5" s="1"/>
  <c r="M3481" i="5"/>
  <c r="O3481" i="5" s="1"/>
  <c r="M3482" i="5"/>
  <c r="O3482" i="5" s="1"/>
  <c r="M3483" i="5"/>
  <c r="O3483" i="5" s="1"/>
  <c r="M3484" i="5"/>
  <c r="O3484" i="5" s="1"/>
  <c r="M3485" i="5"/>
  <c r="O3485" i="5" s="1"/>
  <c r="M3486" i="5"/>
  <c r="O3486" i="5" s="1"/>
  <c r="M3487" i="5"/>
  <c r="O3487" i="5" s="1"/>
  <c r="M3488" i="5"/>
  <c r="O3488" i="5" s="1"/>
  <c r="M3489" i="5"/>
  <c r="O3489" i="5" s="1"/>
  <c r="M3490" i="5"/>
  <c r="O3490" i="5" s="1"/>
  <c r="M3491" i="5"/>
  <c r="O3491" i="5" s="1"/>
  <c r="M3492" i="5"/>
  <c r="O3492" i="5" s="1"/>
  <c r="M3493" i="5"/>
  <c r="O3493" i="5" s="1"/>
  <c r="M3494" i="5"/>
  <c r="O3494" i="5" s="1"/>
  <c r="M3495" i="5"/>
  <c r="O3495" i="5" s="1"/>
  <c r="M3496" i="5"/>
  <c r="O3496" i="5" s="1"/>
  <c r="M3497" i="5"/>
  <c r="O3497" i="5" s="1"/>
  <c r="M3498" i="5"/>
  <c r="O3498" i="5" s="1"/>
  <c r="M3499" i="5"/>
  <c r="O3499" i="5" s="1"/>
  <c r="M3500" i="5"/>
  <c r="O3500" i="5" s="1"/>
  <c r="M3501" i="5"/>
  <c r="O3501" i="5" s="1"/>
  <c r="M3502" i="5"/>
  <c r="O3502" i="5" s="1"/>
  <c r="M3503" i="5"/>
  <c r="O3503" i="5" s="1"/>
  <c r="M3504" i="5"/>
  <c r="O3504" i="5" s="1"/>
  <c r="M3505" i="5"/>
  <c r="O3505" i="5" s="1"/>
  <c r="M3506" i="5"/>
  <c r="O3506" i="5" s="1"/>
  <c r="M3507" i="5"/>
  <c r="O3507" i="5" s="1"/>
  <c r="M3508" i="5"/>
  <c r="O3508" i="5" s="1"/>
  <c r="M3509" i="5"/>
  <c r="O3509" i="5" s="1"/>
  <c r="M3510" i="5"/>
  <c r="O3510" i="5" s="1"/>
  <c r="M3511" i="5"/>
  <c r="O3511" i="5" s="1"/>
  <c r="M3512" i="5"/>
  <c r="O3512" i="5" s="1"/>
  <c r="M3513" i="5"/>
  <c r="O3513" i="5" s="1"/>
  <c r="M3514" i="5"/>
  <c r="O3514" i="5" s="1"/>
  <c r="M3515" i="5"/>
  <c r="O3515" i="5" s="1"/>
  <c r="M3516" i="5"/>
  <c r="O3516" i="5" s="1"/>
  <c r="M3517" i="5"/>
  <c r="O3517" i="5" s="1"/>
  <c r="M3518" i="5"/>
  <c r="O3518" i="5" s="1"/>
  <c r="M3519" i="5"/>
  <c r="O3519" i="5" s="1"/>
  <c r="M3520" i="5"/>
  <c r="O3520" i="5" s="1"/>
  <c r="M3521" i="5"/>
  <c r="O3521" i="5" s="1"/>
  <c r="M3522" i="5"/>
  <c r="O3522" i="5" s="1"/>
  <c r="M3523" i="5"/>
  <c r="O3523" i="5" s="1"/>
  <c r="M3524" i="5"/>
  <c r="O3524" i="5" s="1"/>
  <c r="M3525" i="5"/>
  <c r="O3525" i="5" s="1"/>
  <c r="M3526" i="5"/>
  <c r="O3526" i="5" s="1"/>
  <c r="M3527" i="5"/>
  <c r="O3527" i="5" s="1"/>
  <c r="M3528" i="5"/>
  <c r="O3528" i="5" s="1"/>
  <c r="M3529" i="5"/>
  <c r="O3529" i="5" s="1"/>
  <c r="M3530" i="5"/>
  <c r="O3530" i="5" s="1"/>
  <c r="M3531" i="5"/>
  <c r="O3531" i="5" s="1"/>
  <c r="M3532" i="5"/>
  <c r="O3532" i="5" s="1"/>
  <c r="M3533" i="5"/>
  <c r="O3533" i="5" s="1"/>
  <c r="M3534" i="5"/>
  <c r="O3534" i="5" s="1"/>
  <c r="M3535" i="5"/>
  <c r="O3535" i="5" s="1"/>
  <c r="M3536" i="5"/>
  <c r="O3536" i="5" s="1"/>
  <c r="M3537" i="5"/>
  <c r="O3537" i="5" s="1"/>
  <c r="M3538" i="5"/>
  <c r="O3538" i="5" s="1"/>
  <c r="M3539" i="5"/>
  <c r="O3539" i="5" s="1"/>
  <c r="M3540" i="5"/>
  <c r="O3540" i="5" s="1"/>
  <c r="M3541" i="5"/>
  <c r="O3541" i="5" s="1"/>
  <c r="M3542" i="5"/>
  <c r="O3542" i="5" s="1"/>
  <c r="M3543" i="5"/>
  <c r="O3543" i="5" s="1"/>
  <c r="M3544" i="5"/>
  <c r="O3544" i="5" s="1"/>
  <c r="M3545" i="5"/>
  <c r="O3545" i="5" s="1"/>
  <c r="M3546" i="5"/>
  <c r="O3546" i="5" s="1"/>
  <c r="M3547" i="5"/>
  <c r="O3547" i="5" s="1"/>
  <c r="M3548" i="5"/>
  <c r="O3548" i="5" s="1"/>
  <c r="M3549" i="5"/>
  <c r="O3549" i="5" s="1"/>
  <c r="M3550" i="5"/>
  <c r="O3550" i="5" s="1"/>
  <c r="M3551" i="5"/>
  <c r="O3551" i="5" s="1"/>
  <c r="M3552" i="5"/>
  <c r="O3552" i="5" s="1"/>
  <c r="M3553" i="5"/>
  <c r="O3553" i="5" s="1"/>
  <c r="M3554" i="5"/>
  <c r="O3554" i="5" s="1"/>
  <c r="M3555" i="5"/>
  <c r="O3555" i="5" s="1"/>
  <c r="M3556" i="5"/>
  <c r="O3556" i="5" s="1"/>
  <c r="M3557" i="5"/>
  <c r="O3557" i="5" s="1"/>
  <c r="M3558" i="5"/>
  <c r="O3558" i="5" s="1"/>
  <c r="M3559" i="5"/>
  <c r="O3559" i="5" s="1"/>
  <c r="M3560" i="5"/>
  <c r="O3560" i="5" s="1"/>
  <c r="M3561" i="5"/>
  <c r="O3561" i="5" s="1"/>
  <c r="M3562" i="5"/>
  <c r="O3562" i="5" s="1"/>
  <c r="M3563" i="5"/>
  <c r="O3563" i="5" s="1"/>
  <c r="M3564" i="5"/>
  <c r="O3564" i="5" s="1"/>
  <c r="M3565" i="5"/>
  <c r="O3565" i="5" s="1"/>
  <c r="M3566" i="5"/>
  <c r="O3566" i="5" s="1"/>
  <c r="M3567" i="5"/>
  <c r="O3567" i="5" s="1"/>
  <c r="M3568" i="5"/>
  <c r="O3568" i="5" s="1"/>
  <c r="M3569" i="5"/>
  <c r="O3569" i="5" s="1"/>
  <c r="M3570" i="5"/>
  <c r="O3570" i="5" s="1"/>
  <c r="M3571" i="5"/>
  <c r="O3571" i="5" s="1"/>
  <c r="M3572" i="5"/>
  <c r="O3572" i="5" s="1"/>
  <c r="M3573" i="5"/>
  <c r="O3573" i="5" s="1"/>
  <c r="M3574" i="5"/>
  <c r="O3574" i="5" s="1"/>
  <c r="M3575" i="5"/>
  <c r="O3575" i="5" s="1"/>
  <c r="M3576" i="5"/>
  <c r="O3576" i="5" s="1"/>
  <c r="M3577" i="5"/>
  <c r="O3577" i="5" s="1"/>
  <c r="M3578" i="5"/>
  <c r="O3578" i="5" s="1"/>
  <c r="M3579" i="5"/>
  <c r="O3579" i="5" s="1"/>
  <c r="M3580" i="5"/>
  <c r="O3580" i="5" s="1"/>
  <c r="M3581" i="5"/>
  <c r="O3581" i="5" s="1"/>
  <c r="M3582" i="5"/>
  <c r="O3582" i="5" s="1"/>
  <c r="M3583" i="5"/>
  <c r="O3583" i="5" s="1"/>
  <c r="M3584" i="5"/>
  <c r="O3584" i="5" s="1"/>
  <c r="M3585" i="5"/>
  <c r="O3585" i="5" s="1"/>
  <c r="M3586" i="5"/>
  <c r="O3586" i="5" s="1"/>
  <c r="M3587" i="5"/>
  <c r="O3587" i="5" s="1"/>
  <c r="M3588" i="5"/>
  <c r="O3588" i="5" s="1"/>
  <c r="M3589" i="5"/>
  <c r="O3589" i="5" s="1"/>
  <c r="M3590" i="5"/>
  <c r="O3590" i="5" s="1"/>
  <c r="M3591" i="5"/>
  <c r="O3591" i="5" s="1"/>
  <c r="M3592" i="5"/>
  <c r="O3592" i="5" s="1"/>
  <c r="M3593" i="5"/>
  <c r="O3593" i="5" s="1"/>
  <c r="M3594" i="5"/>
  <c r="O3594" i="5" s="1"/>
  <c r="M3595" i="5"/>
  <c r="O3595" i="5" s="1"/>
  <c r="M3596" i="5"/>
  <c r="O3596" i="5" s="1"/>
  <c r="M3597" i="5"/>
  <c r="O3597" i="5" s="1"/>
  <c r="M3598" i="5"/>
  <c r="O3598" i="5" s="1"/>
  <c r="M3599" i="5"/>
  <c r="O3599" i="5" s="1"/>
  <c r="M3600" i="5"/>
  <c r="O3600" i="5" s="1"/>
  <c r="M3601" i="5"/>
  <c r="O3601" i="5" s="1"/>
  <c r="M3602" i="5"/>
  <c r="O3602" i="5" s="1"/>
  <c r="M3603" i="5"/>
  <c r="O3603" i="5" s="1"/>
  <c r="M3604" i="5"/>
  <c r="O3604" i="5" s="1"/>
  <c r="M3605" i="5"/>
  <c r="O3605" i="5" s="1"/>
  <c r="M3606" i="5"/>
  <c r="O3606" i="5" s="1"/>
  <c r="M3607" i="5"/>
  <c r="O3607" i="5" s="1"/>
  <c r="M3608" i="5"/>
  <c r="O3608" i="5" s="1"/>
  <c r="M3609" i="5"/>
  <c r="O3609" i="5" s="1"/>
  <c r="M3610" i="5"/>
  <c r="O3610" i="5" s="1"/>
  <c r="M3611" i="5"/>
  <c r="O3611" i="5" s="1"/>
  <c r="M3612" i="5"/>
  <c r="O3612" i="5" s="1"/>
  <c r="M3613" i="5"/>
  <c r="O3613" i="5" s="1"/>
  <c r="M3614" i="5"/>
  <c r="O3614" i="5" s="1"/>
  <c r="M3615" i="5"/>
  <c r="O3615" i="5" s="1"/>
  <c r="M3616" i="5"/>
  <c r="O3616" i="5" s="1"/>
  <c r="M3617" i="5"/>
  <c r="O3617" i="5" s="1"/>
  <c r="M3618" i="5"/>
  <c r="O3618" i="5" s="1"/>
  <c r="M3619" i="5"/>
  <c r="O3619" i="5" s="1"/>
  <c r="M3620" i="5"/>
  <c r="O3620" i="5" s="1"/>
  <c r="M3621" i="5"/>
  <c r="O3621" i="5" s="1"/>
  <c r="M3622" i="5"/>
  <c r="O3622" i="5" s="1"/>
  <c r="M3623" i="5"/>
  <c r="O3623" i="5" s="1"/>
  <c r="M3624" i="5"/>
  <c r="O3624" i="5" s="1"/>
  <c r="M3625" i="5"/>
  <c r="O3625" i="5" s="1"/>
  <c r="M3626" i="5"/>
  <c r="O3626" i="5" s="1"/>
  <c r="M3627" i="5"/>
  <c r="O3627" i="5" s="1"/>
  <c r="M3628" i="5"/>
  <c r="O3628" i="5" s="1"/>
  <c r="M3629" i="5"/>
  <c r="O3629" i="5" s="1"/>
  <c r="M3630" i="5"/>
  <c r="O3630" i="5" s="1"/>
  <c r="M3631" i="5"/>
  <c r="O3631" i="5" s="1"/>
  <c r="M3632" i="5"/>
  <c r="O3632" i="5" s="1"/>
  <c r="M3633" i="5"/>
  <c r="O3633" i="5" s="1"/>
  <c r="M3634" i="5"/>
  <c r="O3634" i="5" s="1"/>
  <c r="M3635" i="5"/>
  <c r="O3635" i="5" s="1"/>
  <c r="M3636" i="5"/>
  <c r="O3636" i="5" s="1"/>
  <c r="M3637" i="5"/>
  <c r="O3637" i="5" s="1"/>
  <c r="M3638" i="5"/>
  <c r="O3638" i="5" s="1"/>
  <c r="M3639" i="5"/>
  <c r="O3639" i="5" s="1"/>
  <c r="M3640" i="5"/>
  <c r="O3640" i="5" s="1"/>
  <c r="M3641" i="5"/>
  <c r="O3641" i="5" s="1"/>
  <c r="M3642" i="5"/>
  <c r="O3642" i="5" s="1"/>
  <c r="M3643" i="5"/>
  <c r="O3643" i="5" s="1"/>
  <c r="M3644" i="5"/>
  <c r="O3644" i="5" s="1"/>
  <c r="M3645" i="5"/>
  <c r="O3645" i="5" s="1"/>
  <c r="M3646" i="5"/>
  <c r="O3646" i="5" s="1"/>
  <c r="M3647" i="5"/>
  <c r="O3647" i="5" s="1"/>
  <c r="M3648" i="5"/>
  <c r="O3648" i="5" s="1"/>
  <c r="M3649" i="5"/>
  <c r="O3649" i="5" s="1"/>
  <c r="M3650" i="5"/>
  <c r="O3650" i="5" s="1"/>
  <c r="M3651" i="5"/>
  <c r="O3651" i="5" s="1"/>
  <c r="M3652" i="5"/>
  <c r="O3652" i="5" s="1"/>
  <c r="M3653" i="5"/>
  <c r="O3653" i="5" s="1"/>
  <c r="M3654" i="5"/>
  <c r="O3654" i="5" s="1"/>
  <c r="M3655" i="5"/>
  <c r="O3655" i="5" s="1"/>
  <c r="M3656" i="5"/>
  <c r="O3656" i="5" s="1"/>
  <c r="M3657" i="5"/>
  <c r="O3657" i="5" s="1"/>
  <c r="M3658" i="5"/>
  <c r="O3658" i="5" s="1"/>
  <c r="M3659" i="5"/>
  <c r="O3659" i="5" s="1"/>
  <c r="M3660" i="5"/>
  <c r="O3660" i="5" s="1"/>
  <c r="M3661" i="5"/>
  <c r="O3661" i="5" s="1"/>
  <c r="M3662" i="5"/>
  <c r="O3662" i="5" s="1"/>
  <c r="M3663" i="5"/>
  <c r="O3663" i="5" s="1"/>
  <c r="M3664" i="5"/>
  <c r="O3664" i="5" s="1"/>
  <c r="M3665" i="5"/>
  <c r="O3665" i="5" s="1"/>
  <c r="M3666" i="5"/>
  <c r="O3666" i="5" s="1"/>
  <c r="M3667" i="5"/>
  <c r="O3667" i="5" s="1"/>
  <c r="M3668" i="5"/>
  <c r="O3668" i="5" s="1"/>
  <c r="M3669" i="5"/>
  <c r="O3669" i="5" s="1"/>
  <c r="M3670" i="5"/>
  <c r="O3670" i="5" s="1"/>
  <c r="M3671" i="5"/>
  <c r="O3671" i="5" s="1"/>
  <c r="M3672" i="5"/>
  <c r="O3672" i="5" s="1"/>
  <c r="M3673" i="5"/>
  <c r="O3673" i="5" s="1"/>
  <c r="M3674" i="5"/>
  <c r="O3674" i="5" s="1"/>
  <c r="M3675" i="5"/>
  <c r="O3675" i="5" s="1"/>
  <c r="M3676" i="5"/>
  <c r="O3676" i="5" s="1"/>
  <c r="M3677" i="5"/>
  <c r="O3677" i="5" s="1"/>
  <c r="M3678" i="5"/>
  <c r="O3678" i="5" s="1"/>
  <c r="M3679" i="5"/>
  <c r="O3679" i="5" s="1"/>
  <c r="M3680" i="5"/>
  <c r="O3680" i="5" s="1"/>
  <c r="M3681" i="5"/>
  <c r="O3681" i="5" s="1"/>
  <c r="M3682" i="5"/>
  <c r="O3682" i="5" s="1"/>
  <c r="M3683" i="5"/>
  <c r="O3683" i="5" s="1"/>
  <c r="M3684" i="5"/>
  <c r="O3684" i="5" s="1"/>
  <c r="M3685" i="5"/>
  <c r="O3685" i="5" s="1"/>
  <c r="M3686" i="5"/>
  <c r="O3686" i="5" s="1"/>
  <c r="M3687" i="5"/>
  <c r="O3687" i="5" s="1"/>
  <c r="M3688" i="5"/>
  <c r="O3688" i="5" s="1"/>
  <c r="M3689" i="5"/>
  <c r="O3689" i="5" s="1"/>
  <c r="M3690" i="5"/>
  <c r="O3690" i="5" s="1"/>
  <c r="M3691" i="5"/>
  <c r="O3691" i="5" s="1"/>
  <c r="M3692" i="5"/>
  <c r="O3692" i="5" s="1"/>
  <c r="M3693" i="5"/>
  <c r="O3693" i="5" s="1"/>
  <c r="M3694" i="5"/>
  <c r="O3694" i="5" s="1"/>
  <c r="M3695" i="5"/>
  <c r="O3695" i="5" s="1"/>
  <c r="M3696" i="5"/>
  <c r="O3696" i="5" s="1"/>
  <c r="M3697" i="5"/>
  <c r="O3697" i="5" s="1"/>
  <c r="M3698" i="5"/>
  <c r="O3698" i="5" s="1"/>
  <c r="M3699" i="5"/>
  <c r="O3699" i="5" s="1"/>
  <c r="M3700" i="5"/>
  <c r="O3700" i="5" s="1"/>
  <c r="M3701" i="5"/>
  <c r="O3701" i="5" s="1"/>
  <c r="M3702" i="5"/>
  <c r="O3702" i="5" s="1"/>
  <c r="M3703" i="5"/>
  <c r="O3703" i="5" s="1"/>
  <c r="M3704" i="5"/>
  <c r="O3704" i="5" s="1"/>
  <c r="M3705" i="5"/>
  <c r="O3705" i="5" s="1"/>
  <c r="M3706" i="5"/>
  <c r="O3706" i="5" s="1"/>
  <c r="M3707" i="5"/>
  <c r="O3707" i="5" s="1"/>
  <c r="M3708" i="5"/>
  <c r="O3708" i="5" s="1"/>
  <c r="M3709" i="5"/>
  <c r="O3709" i="5" s="1"/>
  <c r="M3710" i="5"/>
  <c r="O3710" i="5" s="1"/>
  <c r="M3711" i="5"/>
  <c r="O3711" i="5" s="1"/>
  <c r="M3712" i="5"/>
  <c r="O3712" i="5" s="1"/>
  <c r="M3713" i="5"/>
  <c r="O3713" i="5" s="1"/>
  <c r="M3714" i="5"/>
  <c r="O3714" i="5" s="1"/>
  <c r="M3715" i="5"/>
  <c r="O3715" i="5" s="1"/>
  <c r="M3716" i="5"/>
  <c r="O3716" i="5" s="1"/>
  <c r="M3717" i="5"/>
  <c r="O3717" i="5" s="1"/>
  <c r="M3718" i="5"/>
  <c r="O3718" i="5" s="1"/>
  <c r="M3719" i="5"/>
  <c r="O3719" i="5" s="1"/>
  <c r="M3720" i="5"/>
  <c r="O3720" i="5" s="1"/>
  <c r="M3721" i="5"/>
  <c r="O3721" i="5" s="1"/>
  <c r="M3722" i="5"/>
  <c r="O3722" i="5" s="1"/>
  <c r="M3723" i="5"/>
  <c r="O3723" i="5" s="1"/>
  <c r="M3724" i="5"/>
  <c r="O3724" i="5" s="1"/>
  <c r="M3725" i="5"/>
  <c r="O3725" i="5" s="1"/>
  <c r="M3726" i="5"/>
  <c r="O3726" i="5" s="1"/>
  <c r="M3727" i="5"/>
  <c r="O3727" i="5" s="1"/>
  <c r="M3728" i="5"/>
  <c r="O3728" i="5" s="1"/>
  <c r="M3729" i="5"/>
  <c r="O3729" i="5" s="1"/>
  <c r="M3730" i="5"/>
  <c r="O3730" i="5" s="1"/>
  <c r="M3731" i="5"/>
  <c r="O3731" i="5" s="1"/>
  <c r="M3732" i="5"/>
  <c r="O3732" i="5" s="1"/>
  <c r="M3733" i="5"/>
  <c r="O3733" i="5" s="1"/>
  <c r="M3734" i="5"/>
  <c r="O3734" i="5" s="1"/>
  <c r="M3735" i="5"/>
  <c r="O3735" i="5" s="1"/>
  <c r="M3736" i="5"/>
  <c r="O3736" i="5" s="1"/>
  <c r="M3737" i="5"/>
  <c r="O3737" i="5" s="1"/>
  <c r="M3738" i="5"/>
  <c r="O3738" i="5" s="1"/>
  <c r="M3739" i="5"/>
  <c r="O3739" i="5" s="1"/>
  <c r="M3740" i="5"/>
  <c r="O3740" i="5" s="1"/>
  <c r="M3741" i="5"/>
  <c r="O3741" i="5" s="1"/>
  <c r="M3742" i="5"/>
  <c r="O3742" i="5" s="1"/>
  <c r="M3743" i="5"/>
  <c r="O3743" i="5" s="1"/>
  <c r="M3744" i="5"/>
  <c r="O3744" i="5" s="1"/>
  <c r="M3745" i="5"/>
  <c r="O3745" i="5" s="1"/>
  <c r="M3746" i="5"/>
  <c r="O3746" i="5" s="1"/>
  <c r="M3747" i="5"/>
  <c r="O3747" i="5" s="1"/>
  <c r="M3748" i="5"/>
  <c r="O3748" i="5" s="1"/>
  <c r="M3749" i="5"/>
  <c r="O3749" i="5" s="1"/>
  <c r="M3750" i="5"/>
  <c r="O3750" i="5" s="1"/>
  <c r="M3751" i="5"/>
  <c r="O3751" i="5" s="1"/>
  <c r="M3752" i="5"/>
  <c r="O3752" i="5" s="1"/>
  <c r="M3753" i="5"/>
  <c r="O3753" i="5" s="1"/>
  <c r="M3754" i="5"/>
  <c r="O3754" i="5" s="1"/>
  <c r="M3755" i="5"/>
  <c r="O3755" i="5" s="1"/>
  <c r="M3756" i="5"/>
  <c r="O3756" i="5" s="1"/>
  <c r="M3757" i="5"/>
  <c r="O3757" i="5" s="1"/>
  <c r="M3758" i="5"/>
  <c r="O3758" i="5" s="1"/>
  <c r="M3759" i="5"/>
  <c r="O3759" i="5" s="1"/>
  <c r="M3760" i="5"/>
  <c r="O3760" i="5" s="1"/>
  <c r="M3761" i="5"/>
  <c r="O3761" i="5" s="1"/>
  <c r="M3762" i="5"/>
  <c r="O3762" i="5" s="1"/>
  <c r="M3763" i="5"/>
  <c r="O3763" i="5" s="1"/>
  <c r="M3764" i="5"/>
  <c r="O3764" i="5" s="1"/>
  <c r="M3765" i="5"/>
  <c r="O3765" i="5" s="1"/>
  <c r="M3766" i="5"/>
  <c r="O3766" i="5" s="1"/>
  <c r="M3767" i="5"/>
  <c r="O3767" i="5" s="1"/>
  <c r="M3768" i="5"/>
  <c r="O3768" i="5" s="1"/>
  <c r="M3769" i="5"/>
  <c r="O3769" i="5" s="1"/>
  <c r="M3770" i="5"/>
  <c r="O3770" i="5" s="1"/>
  <c r="M3771" i="5"/>
  <c r="O3771" i="5" s="1"/>
  <c r="M3772" i="5"/>
  <c r="O3772" i="5" s="1"/>
  <c r="M3773" i="5"/>
  <c r="O3773" i="5" s="1"/>
  <c r="M3774" i="5"/>
  <c r="O3774" i="5" s="1"/>
  <c r="M3775" i="5"/>
  <c r="O3775" i="5" s="1"/>
  <c r="M3776" i="5"/>
  <c r="O3776" i="5" s="1"/>
  <c r="M3777" i="5"/>
  <c r="O3777" i="5" s="1"/>
  <c r="M3778" i="5"/>
  <c r="O3778" i="5" s="1"/>
  <c r="M3779" i="5"/>
  <c r="O3779" i="5" s="1"/>
  <c r="M3780" i="5"/>
  <c r="O3780" i="5" s="1"/>
  <c r="M3781" i="5"/>
  <c r="O3781" i="5" s="1"/>
  <c r="M3782" i="5"/>
  <c r="O3782" i="5" s="1"/>
  <c r="M3783" i="5"/>
  <c r="O3783" i="5" s="1"/>
  <c r="M3784" i="5"/>
  <c r="O3784" i="5" s="1"/>
  <c r="M3785" i="5"/>
  <c r="O3785" i="5" s="1"/>
  <c r="M3786" i="5"/>
  <c r="O3786" i="5" s="1"/>
  <c r="M3787" i="5"/>
  <c r="O3787" i="5" s="1"/>
  <c r="M3788" i="5"/>
  <c r="O3788" i="5" s="1"/>
  <c r="M3789" i="5"/>
  <c r="O3789" i="5" s="1"/>
  <c r="M3790" i="5"/>
  <c r="O3790" i="5" s="1"/>
  <c r="M3791" i="5"/>
  <c r="O3791" i="5" s="1"/>
  <c r="M3792" i="5"/>
  <c r="O3792" i="5" s="1"/>
  <c r="M3793" i="5"/>
  <c r="O3793" i="5" s="1"/>
  <c r="M3794" i="5"/>
  <c r="O3794" i="5" s="1"/>
  <c r="M3795" i="5"/>
  <c r="O3795" i="5" s="1"/>
  <c r="M3796" i="5"/>
  <c r="O3796" i="5" s="1"/>
  <c r="M3797" i="5"/>
  <c r="O3797" i="5" s="1"/>
  <c r="M3798" i="5"/>
  <c r="O3798" i="5" s="1"/>
  <c r="M3799" i="5"/>
  <c r="O3799" i="5" s="1"/>
  <c r="M3800" i="5"/>
  <c r="O3800" i="5" s="1"/>
  <c r="M3801" i="5"/>
  <c r="O3801" i="5" s="1"/>
  <c r="M3802" i="5"/>
  <c r="O3802" i="5" s="1"/>
  <c r="M3803" i="5"/>
  <c r="O3803" i="5" s="1"/>
  <c r="M3804" i="5"/>
  <c r="O3804" i="5" s="1"/>
  <c r="M3805" i="5"/>
  <c r="O3805" i="5" s="1"/>
  <c r="M3806" i="5"/>
  <c r="O3806" i="5" s="1"/>
  <c r="M3807" i="5"/>
  <c r="O3807" i="5" s="1"/>
  <c r="M3808" i="5"/>
  <c r="O3808" i="5" s="1"/>
  <c r="M3809" i="5"/>
  <c r="O3809" i="5" s="1"/>
  <c r="M3810" i="5"/>
  <c r="O3810" i="5" s="1"/>
  <c r="M3811" i="5"/>
  <c r="O3811" i="5" s="1"/>
  <c r="M3812" i="5"/>
  <c r="O3812" i="5" s="1"/>
  <c r="M3813" i="5"/>
  <c r="O3813" i="5" s="1"/>
  <c r="M3814" i="5"/>
  <c r="O3814" i="5" s="1"/>
  <c r="M3815" i="5"/>
  <c r="O3815" i="5" s="1"/>
  <c r="M3816" i="5"/>
  <c r="O3816" i="5" s="1"/>
  <c r="M3817" i="5"/>
  <c r="O3817" i="5" s="1"/>
  <c r="M3818" i="5"/>
  <c r="O3818" i="5" s="1"/>
  <c r="M3819" i="5"/>
  <c r="O3819" i="5" s="1"/>
  <c r="M3820" i="5"/>
  <c r="O3820" i="5" s="1"/>
  <c r="M3821" i="5"/>
  <c r="O3821" i="5" s="1"/>
  <c r="M3822" i="5"/>
  <c r="O3822" i="5" s="1"/>
  <c r="M3823" i="5"/>
  <c r="O3823" i="5" s="1"/>
  <c r="M3824" i="5"/>
  <c r="O3824" i="5" s="1"/>
  <c r="M3825" i="5"/>
  <c r="O3825" i="5" s="1"/>
  <c r="M3826" i="5"/>
  <c r="O3826" i="5" s="1"/>
  <c r="M3827" i="5"/>
  <c r="O3827" i="5" s="1"/>
  <c r="M3828" i="5"/>
  <c r="O3828" i="5" s="1"/>
  <c r="M3829" i="5"/>
  <c r="O3829" i="5" s="1"/>
  <c r="M3830" i="5"/>
  <c r="O3830" i="5" s="1"/>
  <c r="M3831" i="5"/>
  <c r="O3831" i="5" s="1"/>
  <c r="M3832" i="5"/>
  <c r="O3832" i="5" s="1"/>
  <c r="M3833" i="5"/>
  <c r="O3833" i="5" s="1"/>
  <c r="M3834" i="5"/>
  <c r="O3834" i="5" s="1"/>
  <c r="M3835" i="5"/>
  <c r="O3835" i="5" s="1"/>
  <c r="M3836" i="5"/>
  <c r="O3836" i="5" s="1"/>
  <c r="M3837" i="5"/>
  <c r="O3837" i="5" s="1"/>
  <c r="M3838" i="5"/>
  <c r="O3838" i="5" s="1"/>
  <c r="M3839" i="5"/>
  <c r="O3839" i="5" s="1"/>
  <c r="M3840" i="5"/>
  <c r="O3840" i="5" s="1"/>
  <c r="M3841" i="5"/>
  <c r="O3841" i="5" s="1"/>
  <c r="M3842" i="5"/>
  <c r="O3842" i="5" s="1"/>
  <c r="M3843" i="5"/>
  <c r="O3843" i="5" s="1"/>
  <c r="M3844" i="5"/>
  <c r="O3844" i="5" s="1"/>
  <c r="M3845" i="5"/>
  <c r="O3845" i="5" s="1"/>
  <c r="M3846" i="5"/>
  <c r="O3846" i="5" s="1"/>
  <c r="M3847" i="5"/>
  <c r="O3847" i="5" s="1"/>
  <c r="M3848" i="5"/>
  <c r="O3848" i="5" s="1"/>
  <c r="M3849" i="5"/>
  <c r="O3849" i="5" s="1"/>
  <c r="M3850" i="5"/>
  <c r="O3850" i="5" s="1"/>
  <c r="M3851" i="5"/>
  <c r="O3851" i="5" s="1"/>
  <c r="M3852" i="5"/>
  <c r="O3852" i="5" s="1"/>
  <c r="M3853" i="5"/>
  <c r="O3853" i="5" s="1"/>
  <c r="M3854" i="5"/>
  <c r="O3854" i="5" s="1"/>
  <c r="M3855" i="5"/>
  <c r="O3855" i="5" s="1"/>
  <c r="M3856" i="5"/>
  <c r="O3856" i="5" s="1"/>
  <c r="M3857" i="5"/>
  <c r="O3857" i="5" s="1"/>
  <c r="M3858" i="5"/>
  <c r="O3858" i="5" s="1"/>
  <c r="M3859" i="5"/>
  <c r="O3859" i="5" s="1"/>
  <c r="M3860" i="5"/>
  <c r="O3860" i="5" s="1"/>
  <c r="M3861" i="5"/>
  <c r="O3861" i="5" s="1"/>
  <c r="M3862" i="5"/>
  <c r="O3862" i="5" s="1"/>
  <c r="M3863" i="5"/>
  <c r="O3863" i="5" s="1"/>
  <c r="M3864" i="5"/>
  <c r="O3864" i="5" s="1"/>
  <c r="M3865" i="5"/>
  <c r="O3865" i="5" s="1"/>
  <c r="M3866" i="5"/>
  <c r="O3866" i="5" s="1"/>
  <c r="M3867" i="5"/>
  <c r="O3867" i="5" s="1"/>
  <c r="M3868" i="5"/>
  <c r="O3868" i="5" s="1"/>
  <c r="M3869" i="5"/>
  <c r="O3869" i="5" s="1"/>
  <c r="M3870" i="5"/>
  <c r="O3870" i="5" s="1"/>
  <c r="M3871" i="5"/>
  <c r="O3871" i="5" s="1"/>
  <c r="M3872" i="5"/>
  <c r="O3872" i="5" s="1"/>
  <c r="M3873" i="5"/>
  <c r="O3873" i="5" s="1"/>
  <c r="M3874" i="5"/>
  <c r="O3874" i="5" s="1"/>
  <c r="M3875" i="5"/>
  <c r="O3875" i="5" s="1"/>
  <c r="M3876" i="5"/>
  <c r="O3876" i="5" s="1"/>
  <c r="M3877" i="5"/>
  <c r="O3877" i="5" s="1"/>
  <c r="M3878" i="5"/>
  <c r="O3878" i="5" s="1"/>
  <c r="M3879" i="5"/>
  <c r="O3879" i="5" s="1"/>
  <c r="M3880" i="5"/>
  <c r="O3880" i="5" s="1"/>
  <c r="M3881" i="5"/>
  <c r="O3881" i="5" s="1"/>
  <c r="M3882" i="5"/>
  <c r="O3882" i="5" s="1"/>
  <c r="M3883" i="5"/>
  <c r="O3883" i="5" s="1"/>
  <c r="M3884" i="5"/>
  <c r="O3884" i="5" s="1"/>
  <c r="M3885" i="5"/>
  <c r="O3885" i="5" s="1"/>
  <c r="M3886" i="5"/>
  <c r="O3886" i="5" s="1"/>
  <c r="M3887" i="5"/>
  <c r="O3887" i="5" s="1"/>
  <c r="M3888" i="5"/>
  <c r="O3888" i="5" s="1"/>
  <c r="M3889" i="5"/>
  <c r="O3889" i="5" s="1"/>
  <c r="M3890" i="5"/>
  <c r="O3890" i="5" s="1"/>
  <c r="M3891" i="5"/>
  <c r="O3891" i="5" s="1"/>
  <c r="M3892" i="5"/>
  <c r="O3892" i="5" s="1"/>
  <c r="M3893" i="5"/>
  <c r="O3893" i="5" s="1"/>
  <c r="M3894" i="5"/>
  <c r="O3894" i="5" s="1"/>
  <c r="M3895" i="5"/>
  <c r="O3895" i="5" s="1"/>
  <c r="M3896" i="5"/>
  <c r="O3896" i="5" s="1"/>
  <c r="M3897" i="5"/>
  <c r="O3897" i="5" s="1"/>
  <c r="M3898" i="5"/>
  <c r="O3898" i="5" s="1"/>
  <c r="M3899" i="5"/>
  <c r="O3899" i="5" s="1"/>
  <c r="M3900" i="5"/>
  <c r="O3900" i="5" s="1"/>
  <c r="M3901" i="5"/>
  <c r="O3901" i="5" s="1"/>
  <c r="M3902" i="5"/>
  <c r="O3902" i="5" s="1"/>
  <c r="M3903" i="5"/>
  <c r="O3903" i="5" s="1"/>
  <c r="M3904" i="5"/>
  <c r="O3904" i="5" s="1"/>
  <c r="M3905" i="5"/>
  <c r="O3905" i="5" s="1"/>
  <c r="M3906" i="5"/>
  <c r="O3906" i="5" s="1"/>
  <c r="M3907" i="5"/>
  <c r="O3907" i="5" s="1"/>
  <c r="M3908" i="5"/>
  <c r="O3908" i="5" s="1"/>
  <c r="M3909" i="5"/>
  <c r="O3909" i="5" s="1"/>
  <c r="M3910" i="5"/>
  <c r="O3910" i="5" s="1"/>
  <c r="M3911" i="5"/>
  <c r="O3911" i="5" s="1"/>
  <c r="M3912" i="5"/>
  <c r="O3912" i="5" s="1"/>
  <c r="M3913" i="5"/>
  <c r="O3913" i="5" s="1"/>
  <c r="M3914" i="5"/>
  <c r="O3914" i="5" s="1"/>
  <c r="M3915" i="5"/>
  <c r="O3915" i="5" s="1"/>
  <c r="M3916" i="5"/>
  <c r="O3916" i="5" s="1"/>
  <c r="M3917" i="5"/>
  <c r="O3917" i="5" s="1"/>
  <c r="M3918" i="5"/>
  <c r="O3918" i="5" s="1"/>
  <c r="M3919" i="5"/>
  <c r="O3919" i="5" s="1"/>
  <c r="M3920" i="5"/>
  <c r="O3920" i="5" s="1"/>
  <c r="M3921" i="5"/>
  <c r="O3921" i="5" s="1"/>
  <c r="M3922" i="5"/>
  <c r="O3922" i="5" s="1"/>
  <c r="M3923" i="5"/>
  <c r="O3923" i="5" s="1"/>
  <c r="M3924" i="5"/>
  <c r="O3924" i="5" s="1"/>
  <c r="M3925" i="5"/>
  <c r="O3925" i="5" s="1"/>
  <c r="M3926" i="5"/>
  <c r="O3926" i="5" s="1"/>
  <c r="M3927" i="5"/>
  <c r="O3927" i="5" s="1"/>
  <c r="M3928" i="5"/>
  <c r="O3928" i="5" s="1"/>
  <c r="M3929" i="5"/>
  <c r="O3929" i="5" s="1"/>
  <c r="M3930" i="5"/>
  <c r="O3930" i="5" s="1"/>
  <c r="M3931" i="5"/>
  <c r="O3931" i="5" s="1"/>
  <c r="M3932" i="5"/>
  <c r="O3932" i="5" s="1"/>
  <c r="M3933" i="5"/>
  <c r="O3933" i="5" s="1"/>
  <c r="M3934" i="5"/>
  <c r="O3934" i="5" s="1"/>
  <c r="M3935" i="5"/>
  <c r="O3935" i="5" s="1"/>
  <c r="M3936" i="5"/>
  <c r="O3936" i="5" s="1"/>
  <c r="M3937" i="5"/>
  <c r="O3937" i="5" s="1"/>
  <c r="M3938" i="5"/>
  <c r="O3938" i="5" s="1"/>
  <c r="M3939" i="5"/>
  <c r="O3939" i="5" s="1"/>
  <c r="M3940" i="5"/>
  <c r="O3940" i="5" s="1"/>
  <c r="M3941" i="5"/>
  <c r="O3941" i="5" s="1"/>
  <c r="M3942" i="5"/>
  <c r="O3942" i="5" s="1"/>
  <c r="M3943" i="5"/>
  <c r="O3943" i="5" s="1"/>
  <c r="M3944" i="5"/>
  <c r="O3944" i="5" s="1"/>
  <c r="M3945" i="5"/>
  <c r="O3945" i="5" s="1"/>
  <c r="M3946" i="5"/>
  <c r="O3946" i="5" s="1"/>
  <c r="M3947" i="5"/>
  <c r="O3947" i="5" s="1"/>
  <c r="M3948" i="5"/>
  <c r="O3948" i="5" s="1"/>
  <c r="M3949" i="5"/>
  <c r="O3949" i="5" s="1"/>
  <c r="M3950" i="5"/>
  <c r="O3950" i="5" s="1"/>
  <c r="M3951" i="5"/>
  <c r="O3951" i="5" s="1"/>
  <c r="M3952" i="5"/>
  <c r="O3952" i="5" s="1"/>
  <c r="M3953" i="5"/>
  <c r="O3953" i="5" s="1"/>
  <c r="M3954" i="5"/>
  <c r="O3954" i="5" s="1"/>
  <c r="M3955" i="5"/>
  <c r="O3955" i="5" s="1"/>
  <c r="M3956" i="5"/>
  <c r="O3956" i="5" s="1"/>
  <c r="M3957" i="5"/>
  <c r="O3957" i="5" s="1"/>
  <c r="M3958" i="5"/>
  <c r="O3958" i="5" s="1"/>
  <c r="M3959" i="5"/>
  <c r="O3959" i="5" s="1"/>
  <c r="M3960" i="5"/>
  <c r="O3960" i="5" s="1"/>
  <c r="M3961" i="5"/>
  <c r="O3961" i="5" s="1"/>
  <c r="M3962" i="5"/>
  <c r="O3962" i="5" s="1"/>
  <c r="M3963" i="5"/>
  <c r="O3963" i="5" s="1"/>
  <c r="M3964" i="5"/>
  <c r="O3964" i="5" s="1"/>
  <c r="M3965" i="5"/>
  <c r="O3965" i="5" s="1"/>
  <c r="M3966" i="5"/>
  <c r="O3966" i="5" s="1"/>
  <c r="M3967" i="5"/>
  <c r="O3967" i="5" s="1"/>
  <c r="M3968" i="5"/>
  <c r="O3968" i="5" s="1"/>
  <c r="M3969" i="5"/>
  <c r="O3969" i="5" s="1"/>
  <c r="M3970" i="5"/>
  <c r="O3970" i="5" s="1"/>
  <c r="M3971" i="5"/>
  <c r="O3971" i="5" s="1"/>
  <c r="M3972" i="5"/>
  <c r="O3972" i="5" s="1"/>
  <c r="M3973" i="5"/>
  <c r="O3973" i="5" s="1"/>
  <c r="M3974" i="5"/>
  <c r="O3974" i="5" s="1"/>
  <c r="M3975" i="5"/>
  <c r="O3975" i="5" s="1"/>
  <c r="M3976" i="5"/>
  <c r="O3976" i="5" s="1"/>
  <c r="M3977" i="5"/>
  <c r="O3977" i="5" s="1"/>
  <c r="M3978" i="5"/>
  <c r="O3978" i="5" s="1"/>
  <c r="M3979" i="5"/>
  <c r="O3979" i="5" s="1"/>
  <c r="M3980" i="5"/>
  <c r="O3980" i="5" s="1"/>
  <c r="M3981" i="5"/>
  <c r="O3981" i="5" s="1"/>
  <c r="M3982" i="5"/>
  <c r="O3982" i="5" s="1"/>
  <c r="M3983" i="5"/>
  <c r="O3983" i="5" s="1"/>
  <c r="M3984" i="5"/>
  <c r="O3984" i="5" s="1"/>
  <c r="M3985" i="5"/>
  <c r="O3985" i="5" s="1"/>
  <c r="M3986" i="5"/>
  <c r="O3986" i="5" s="1"/>
  <c r="M3987" i="5"/>
  <c r="O3987" i="5" s="1"/>
  <c r="M3988" i="5"/>
  <c r="O3988" i="5" s="1"/>
  <c r="M3989" i="5"/>
  <c r="O3989" i="5" s="1"/>
  <c r="M3990" i="5"/>
  <c r="O3990" i="5" s="1"/>
  <c r="M3991" i="5"/>
  <c r="O3991" i="5" s="1"/>
  <c r="M3992" i="5"/>
  <c r="O3992" i="5" s="1"/>
  <c r="M3993" i="5"/>
  <c r="O3993" i="5" s="1"/>
  <c r="M3994" i="5"/>
  <c r="O3994" i="5" s="1"/>
  <c r="M3995" i="5"/>
  <c r="O3995" i="5" s="1"/>
  <c r="M3996" i="5"/>
  <c r="O3996" i="5" s="1"/>
  <c r="M3997" i="5"/>
  <c r="O3997" i="5" s="1"/>
  <c r="M3998" i="5"/>
  <c r="O3998" i="5" s="1"/>
  <c r="M3999" i="5"/>
  <c r="O3999" i="5" s="1"/>
  <c r="M4000" i="5"/>
  <c r="O4000" i="5" s="1"/>
  <c r="M4001" i="5"/>
  <c r="O4001" i="5" s="1"/>
  <c r="M4002" i="5"/>
  <c r="O4002" i="5" s="1"/>
  <c r="M4003" i="5"/>
  <c r="O4003" i="5" s="1"/>
  <c r="M4004" i="5"/>
  <c r="O4004" i="5" s="1"/>
  <c r="M4005" i="5"/>
  <c r="O4005" i="5" s="1"/>
  <c r="M4006" i="5"/>
  <c r="O4006" i="5" s="1"/>
  <c r="M4007" i="5"/>
  <c r="O4007" i="5" s="1"/>
  <c r="M4008" i="5"/>
  <c r="O4008" i="5" s="1"/>
  <c r="M4009" i="5"/>
  <c r="O4009" i="5" s="1"/>
  <c r="M4010" i="5"/>
  <c r="O4010" i="5" s="1"/>
  <c r="M4011" i="5"/>
  <c r="O4011" i="5" s="1"/>
  <c r="M4012" i="5"/>
  <c r="O4012" i="5" s="1"/>
  <c r="M4013" i="5"/>
  <c r="O4013" i="5" s="1"/>
  <c r="M4014" i="5"/>
  <c r="O4014" i="5" s="1"/>
  <c r="M4015" i="5"/>
  <c r="O4015" i="5" s="1"/>
  <c r="M4016" i="5"/>
  <c r="O4016" i="5" s="1"/>
  <c r="M4017" i="5"/>
  <c r="O4017" i="5" s="1"/>
  <c r="M4018" i="5"/>
  <c r="O4018" i="5" s="1"/>
  <c r="M4019" i="5"/>
  <c r="O4019" i="5" s="1"/>
  <c r="M4020" i="5"/>
  <c r="O4020" i="5" s="1"/>
  <c r="M4021" i="5"/>
  <c r="O4021" i="5" s="1"/>
  <c r="M4022" i="5"/>
  <c r="O4022" i="5" s="1"/>
  <c r="M4023" i="5"/>
  <c r="O4023" i="5" s="1"/>
  <c r="M4024" i="5"/>
  <c r="O4024" i="5" s="1"/>
  <c r="M4025" i="5"/>
  <c r="O4025" i="5" s="1"/>
  <c r="M4026" i="5"/>
  <c r="O4026" i="5" s="1"/>
  <c r="M4027" i="5"/>
  <c r="O4027" i="5" s="1"/>
  <c r="M4028" i="5"/>
  <c r="O4028" i="5" s="1"/>
  <c r="M4029" i="5"/>
  <c r="O4029" i="5" s="1"/>
  <c r="M4030" i="5"/>
  <c r="O4030" i="5" s="1"/>
  <c r="M4031" i="5"/>
  <c r="O4031" i="5" s="1"/>
  <c r="M4032" i="5"/>
  <c r="O4032" i="5" s="1"/>
  <c r="M4033" i="5"/>
  <c r="O4033" i="5" s="1"/>
  <c r="M4034" i="5"/>
  <c r="O4034" i="5" s="1"/>
  <c r="M4035" i="5"/>
  <c r="O4035" i="5" s="1"/>
  <c r="M4036" i="5"/>
  <c r="O4036" i="5" s="1"/>
  <c r="M4037" i="5"/>
  <c r="O4037" i="5" s="1"/>
  <c r="M4038" i="5"/>
  <c r="O4038" i="5" s="1"/>
  <c r="M4039" i="5"/>
  <c r="O4039" i="5" s="1"/>
  <c r="M4040" i="5"/>
  <c r="O4040" i="5" s="1"/>
  <c r="M4041" i="5"/>
  <c r="O4041" i="5" s="1"/>
  <c r="M4042" i="5"/>
  <c r="O4042" i="5" s="1"/>
  <c r="M4043" i="5"/>
  <c r="O4043" i="5" s="1"/>
  <c r="M4044" i="5"/>
  <c r="O4044" i="5" s="1"/>
  <c r="M4045" i="5"/>
  <c r="O4045" i="5" s="1"/>
  <c r="M4046" i="5"/>
  <c r="O4046" i="5" s="1"/>
  <c r="M4047" i="5"/>
  <c r="O4047" i="5" s="1"/>
  <c r="M4048" i="5"/>
  <c r="O4048" i="5" s="1"/>
  <c r="M4049" i="5"/>
  <c r="O4049" i="5" s="1"/>
  <c r="M4050" i="5"/>
  <c r="O4050" i="5" s="1"/>
  <c r="M4051" i="5"/>
  <c r="O4051" i="5" s="1"/>
  <c r="M4052" i="5"/>
  <c r="O4052" i="5" s="1"/>
  <c r="M4053" i="5"/>
  <c r="O4053" i="5" s="1"/>
  <c r="M4054" i="5"/>
  <c r="O4054" i="5" s="1"/>
  <c r="M4055" i="5"/>
  <c r="O4055" i="5" s="1"/>
  <c r="M4056" i="5"/>
  <c r="O4056" i="5" s="1"/>
  <c r="M4057" i="5"/>
  <c r="O4057" i="5" s="1"/>
  <c r="M4058" i="5"/>
  <c r="O4058" i="5" s="1"/>
  <c r="M4059" i="5"/>
  <c r="O4059" i="5" s="1"/>
  <c r="M4060" i="5"/>
  <c r="O4060" i="5" s="1"/>
  <c r="M4061" i="5"/>
  <c r="O4061" i="5" s="1"/>
  <c r="M4062" i="5"/>
  <c r="O4062" i="5" s="1"/>
  <c r="M4063" i="5"/>
  <c r="O4063" i="5" s="1"/>
  <c r="M4064" i="5"/>
  <c r="O4064" i="5" s="1"/>
  <c r="M4065" i="5"/>
  <c r="O4065" i="5" s="1"/>
  <c r="M4066" i="5"/>
  <c r="O4066" i="5" s="1"/>
  <c r="M4067" i="5"/>
  <c r="O4067" i="5" s="1"/>
  <c r="M4068" i="5"/>
  <c r="O4068" i="5" s="1"/>
  <c r="M4069" i="5"/>
  <c r="O4069" i="5" s="1"/>
  <c r="M4070" i="5"/>
  <c r="O4070" i="5" s="1"/>
  <c r="M4071" i="5"/>
  <c r="O4071" i="5" s="1"/>
  <c r="M4072" i="5"/>
  <c r="O4072" i="5" s="1"/>
  <c r="M4073" i="5"/>
  <c r="O4073" i="5" s="1"/>
  <c r="M4074" i="5"/>
  <c r="O4074" i="5" s="1"/>
  <c r="M4075" i="5"/>
  <c r="O4075" i="5" s="1"/>
  <c r="M4076" i="5"/>
  <c r="O4076" i="5" s="1"/>
  <c r="M4077" i="5"/>
  <c r="O4077" i="5" s="1"/>
  <c r="M4078" i="5"/>
  <c r="O4078" i="5" s="1"/>
  <c r="M4079" i="5"/>
  <c r="O4079" i="5" s="1"/>
  <c r="M4080" i="5"/>
  <c r="O4080" i="5" s="1"/>
  <c r="M4081" i="5"/>
  <c r="O4081" i="5" s="1"/>
  <c r="M4082" i="5"/>
  <c r="O4082" i="5" s="1"/>
  <c r="M4083" i="5"/>
  <c r="O4083" i="5" s="1"/>
  <c r="M4084" i="5"/>
  <c r="O4084" i="5" s="1"/>
  <c r="M4085" i="5"/>
  <c r="O4085" i="5" s="1"/>
  <c r="M4086" i="5"/>
  <c r="O4086" i="5" s="1"/>
  <c r="M4087" i="5"/>
  <c r="O4087" i="5" s="1"/>
  <c r="M4088" i="5"/>
  <c r="O4088" i="5" s="1"/>
  <c r="M4089" i="5"/>
  <c r="O4089" i="5" s="1"/>
  <c r="M4090" i="5"/>
  <c r="O4090" i="5" s="1"/>
  <c r="M4091" i="5"/>
  <c r="O4091" i="5" s="1"/>
  <c r="M4092" i="5"/>
  <c r="O4092" i="5" s="1"/>
  <c r="M4093" i="5"/>
  <c r="O4093" i="5" s="1"/>
  <c r="M4094" i="5"/>
  <c r="O4094" i="5" s="1"/>
  <c r="M4095" i="5"/>
  <c r="O4095" i="5" s="1"/>
  <c r="M4096" i="5"/>
  <c r="O4096" i="5" s="1"/>
  <c r="M4097" i="5"/>
  <c r="O4097" i="5" s="1"/>
  <c r="M4098" i="5"/>
  <c r="O4098" i="5" s="1"/>
  <c r="M4099" i="5"/>
  <c r="O4099" i="5" s="1"/>
  <c r="M4100" i="5"/>
  <c r="O4100" i="5" s="1"/>
  <c r="M4101" i="5"/>
  <c r="O4101" i="5" s="1"/>
  <c r="M4102" i="5"/>
  <c r="O4102" i="5" s="1"/>
  <c r="M4103" i="5"/>
  <c r="O4103" i="5" s="1"/>
  <c r="M4104" i="5"/>
  <c r="O4104" i="5" s="1"/>
  <c r="M4105" i="5"/>
  <c r="O4105" i="5" s="1"/>
  <c r="M4106" i="5"/>
  <c r="O4106" i="5" s="1"/>
  <c r="M4107" i="5"/>
  <c r="O4107" i="5" s="1"/>
  <c r="M4108" i="5"/>
  <c r="O4108" i="5" s="1"/>
  <c r="M4109" i="5"/>
  <c r="O4109" i="5" s="1"/>
  <c r="M4110" i="5"/>
  <c r="O4110" i="5" s="1"/>
  <c r="M4111" i="5"/>
  <c r="O4111" i="5" s="1"/>
  <c r="M4112" i="5"/>
  <c r="O4112" i="5" s="1"/>
  <c r="M4113" i="5"/>
  <c r="O4113" i="5" s="1"/>
  <c r="M4114" i="5"/>
  <c r="O4114" i="5" s="1"/>
  <c r="M4115" i="5"/>
  <c r="O4115" i="5" s="1"/>
  <c r="M4116" i="5"/>
  <c r="O4116" i="5" s="1"/>
  <c r="M4117" i="5"/>
  <c r="O4117" i="5" s="1"/>
  <c r="M4118" i="5"/>
  <c r="O4118" i="5" s="1"/>
  <c r="M4119" i="5"/>
  <c r="O4119" i="5" s="1"/>
  <c r="M4120" i="5"/>
  <c r="O4120" i="5" s="1"/>
  <c r="M4121" i="5"/>
  <c r="O4121" i="5" s="1"/>
  <c r="M4122" i="5"/>
  <c r="O4122" i="5" s="1"/>
  <c r="M4123" i="5"/>
  <c r="O4123" i="5" s="1"/>
  <c r="M4124" i="5"/>
  <c r="O4124" i="5" s="1"/>
  <c r="M4125" i="5"/>
  <c r="O4125" i="5" s="1"/>
  <c r="M4126" i="5"/>
  <c r="O4126" i="5" s="1"/>
  <c r="M4127" i="5"/>
  <c r="O4127" i="5" s="1"/>
  <c r="M4128" i="5"/>
  <c r="O4128" i="5" s="1"/>
  <c r="M4129" i="5"/>
  <c r="O4129" i="5" s="1"/>
  <c r="M4130" i="5"/>
  <c r="O4130" i="5" s="1"/>
  <c r="M4131" i="5"/>
  <c r="O4131" i="5" s="1"/>
  <c r="M4132" i="5"/>
  <c r="O4132" i="5" s="1"/>
  <c r="M4133" i="5"/>
  <c r="O4133" i="5" s="1"/>
  <c r="M4134" i="5"/>
  <c r="O4134" i="5" s="1"/>
  <c r="M4135" i="5"/>
  <c r="O4135" i="5" s="1"/>
  <c r="M4136" i="5"/>
  <c r="O4136" i="5" s="1"/>
  <c r="M4137" i="5"/>
  <c r="O4137" i="5" s="1"/>
  <c r="M4138" i="5"/>
  <c r="O4138" i="5" s="1"/>
  <c r="M4139" i="5"/>
  <c r="O4139" i="5" s="1"/>
  <c r="M4140" i="5"/>
  <c r="O4140" i="5" s="1"/>
  <c r="M4141" i="5"/>
  <c r="O4141" i="5" s="1"/>
  <c r="M4142" i="5"/>
  <c r="O4142" i="5" s="1"/>
  <c r="M4143" i="5"/>
  <c r="O4143" i="5" s="1"/>
  <c r="M4144" i="5"/>
  <c r="O4144" i="5" s="1"/>
  <c r="M4145" i="5"/>
  <c r="O4145" i="5" s="1"/>
  <c r="M4146" i="5"/>
  <c r="O4146" i="5" s="1"/>
  <c r="M4147" i="5"/>
  <c r="O4147" i="5" s="1"/>
  <c r="M4148" i="5"/>
  <c r="O4148" i="5" s="1"/>
  <c r="M4149" i="5"/>
  <c r="O4149" i="5" s="1"/>
  <c r="M4150" i="5"/>
  <c r="O4150" i="5" s="1"/>
  <c r="M4151" i="5"/>
  <c r="O4151" i="5" s="1"/>
  <c r="M4152" i="5"/>
  <c r="O4152" i="5" s="1"/>
  <c r="M4153" i="5"/>
  <c r="O4153" i="5" s="1"/>
  <c r="M4154" i="5"/>
  <c r="O4154" i="5" s="1"/>
  <c r="M4155" i="5"/>
  <c r="O4155" i="5" s="1"/>
  <c r="M4156" i="5"/>
  <c r="O4156" i="5" s="1"/>
  <c r="M4157" i="5"/>
  <c r="O4157" i="5" s="1"/>
  <c r="M4158" i="5"/>
  <c r="O4158" i="5" s="1"/>
  <c r="M4159" i="5"/>
  <c r="O4159" i="5" s="1"/>
  <c r="M4160" i="5"/>
  <c r="O4160" i="5" s="1"/>
  <c r="M4161" i="5"/>
  <c r="O4161" i="5" s="1"/>
  <c r="M4162" i="5"/>
  <c r="O4162" i="5" s="1"/>
  <c r="M4163" i="5"/>
  <c r="O4163" i="5" s="1"/>
  <c r="M4164" i="5"/>
  <c r="O4164" i="5" s="1"/>
  <c r="M4165" i="5"/>
  <c r="O4165" i="5" s="1"/>
  <c r="M4166" i="5"/>
  <c r="O4166" i="5" s="1"/>
  <c r="M4167" i="5"/>
  <c r="O4167" i="5" s="1"/>
  <c r="M4168" i="5"/>
  <c r="O4168" i="5" s="1"/>
  <c r="M4169" i="5"/>
  <c r="O4169" i="5" s="1"/>
  <c r="M4170" i="5"/>
  <c r="O4170" i="5" s="1"/>
  <c r="M4171" i="5"/>
  <c r="O4171" i="5" s="1"/>
  <c r="M4172" i="5"/>
  <c r="O4172" i="5" s="1"/>
  <c r="M4173" i="5"/>
  <c r="O4173" i="5" s="1"/>
  <c r="M4174" i="5"/>
  <c r="O4174" i="5" s="1"/>
  <c r="M4175" i="5"/>
  <c r="O4175" i="5" s="1"/>
  <c r="M4176" i="5"/>
  <c r="O4176" i="5" s="1"/>
  <c r="M4177" i="5"/>
  <c r="O4177" i="5" s="1"/>
  <c r="M4178" i="5"/>
  <c r="O4178" i="5" s="1"/>
  <c r="M4179" i="5"/>
  <c r="O4179" i="5" s="1"/>
  <c r="M4180" i="5"/>
  <c r="O4180" i="5" s="1"/>
  <c r="M4181" i="5"/>
  <c r="O4181" i="5" s="1"/>
  <c r="M4182" i="5"/>
  <c r="O4182" i="5" s="1"/>
  <c r="M4183" i="5"/>
  <c r="O4183" i="5" s="1"/>
  <c r="M4184" i="5"/>
  <c r="O4184" i="5" s="1"/>
  <c r="M4185" i="5"/>
  <c r="O4185" i="5" s="1"/>
  <c r="M4186" i="5"/>
  <c r="O4186" i="5" s="1"/>
  <c r="M4187" i="5"/>
  <c r="O4187" i="5" s="1"/>
  <c r="M4188" i="5"/>
  <c r="O4188" i="5" s="1"/>
  <c r="M4189" i="5"/>
  <c r="O4189" i="5" s="1"/>
  <c r="M4190" i="5"/>
  <c r="O4190" i="5" s="1"/>
  <c r="M4191" i="5"/>
  <c r="O4191" i="5" s="1"/>
  <c r="M4192" i="5"/>
  <c r="O4192" i="5" s="1"/>
  <c r="M4193" i="5"/>
  <c r="O4193" i="5" s="1"/>
  <c r="M4194" i="5"/>
  <c r="O4194" i="5" s="1"/>
  <c r="M4195" i="5"/>
  <c r="O4195" i="5" s="1"/>
  <c r="M4196" i="5"/>
  <c r="O4196" i="5" s="1"/>
  <c r="M4197" i="5"/>
  <c r="O4197" i="5" s="1"/>
  <c r="M4198" i="5"/>
  <c r="O4198" i="5" s="1"/>
  <c r="M4199" i="5"/>
  <c r="O4199" i="5" s="1"/>
  <c r="M4200" i="5"/>
  <c r="O4200" i="5" s="1"/>
  <c r="M4201" i="5"/>
  <c r="O4201" i="5" s="1"/>
  <c r="M4202" i="5"/>
  <c r="O4202" i="5" s="1"/>
  <c r="M4203" i="5"/>
  <c r="O4203" i="5" s="1"/>
  <c r="M4204" i="5"/>
  <c r="O4204" i="5" s="1"/>
  <c r="M4205" i="5"/>
  <c r="O4205" i="5" s="1"/>
  <c r="M4206" i="5"/>
  <c r="O4206" i="5" s="1"/>
  <c r="M4207" i="5"/>
  <c r="O4207" i="5" s="1"/>
  <c r="M4208" i="5"/>
  <c r="O4208" i="5" s="1"/>
  <c r="M4209" i="5"/>
  <c r="O4209" i="5" s="1"/>
  <c r="M4210" i="5"/>
  <c r="O4210" i="5" s="1"/>
  <c r="M4211" i="5"/>
  <c r="O4211" i="5" s="1"/>
  <c r="M4212" i="5"/>
  <c r="O4212" i="5" s="1"/>
  <c r="M4213" i="5"/>
  <c r="O4213" i="5" s="1"/>
  <c r="M4214" i="5"/>
  <c r="O4214" i="5" s="1"/>
  <c r="M4215" i="5"/>
  <c r="O4215" i="5" s="1"/>
  <c r="M4216" i="5"/>
  <c r="O4216" i="5" s="1"/>
  <c r="M4217" i="5"/>
  <c r="O4217" i="5" s="1"/>
  <c r="M4218" i="5"/>
  <c r="O4218" i="5" s="1"/>
  <c r="M4219" i="5"/>
  <c r="O4219" i="5" s="1"/>
  <c r="M4220" i="5"/>
  <c r="O4220" i="5" s="1"/>
  <c r="M4221" i="5"/>
  <c r="O4221" i="5" s="1"/>
  <c r="M4222" i="5"/>
  <c r="O4222" i="5" s="1"/>
  <c r="M4223" i="5"/>
  <c r="O4223" i="5" s="1"/>
  <c r="M4224" i="5"/>
  <c r="O4224" i="5" s="1"/>
  <c r="M4225" i="5"/>
  <c r="O4225" i="5" s="1"/>
  <c r="M4226" i="5"/>
  <c r="O4226" i="5" s="1"/>
  <c r="M4227" i="5"/>
  <c r="O4227" i="5" s="1"/>
  <c r="M4228" i="5"/>
  <c r="O4228" i="5" s="1"/>
  <c r="M4229" i="5"/>
  <c r="O4229" i="5" s="1"/>
  <c r="M4230" i="5"/>
  <c r="O4230" i="5" s="1"/>
  <c r="M4231" i="5"/>
  <c r="O4231" i="5" s="1"/>
  <c r="M4232" i="5"/>
  <c r="O4232" i="5" s="1"/>
  <c r="M4233" i="5"/>
  <c r="O4233" i="5" s="1"/>
  <c r="M4234" i="5"/>
  <c r="O4234" i="5" s="1"/>
  <c r="M4235" i="5"/>
  <c r="O4235" i="5" s="1"/>
  <c r="M4236" i="5"/>
  <c r="O4236" i="5" s="1"/>
  <c r="M4237" i="5"/>
  <c r="O4237" i="5" s="1"/>
  <c r="M4238" i="5"/>
  <c r="O4238" i="5" s="1"/>
  <c r="M4239" i="5"/>
  <c r="O4239" i="5" s="1"/>
  <c r="M4240" i="5"/>
  <c r="O4240" i="5" s="1"/>
  <c r="M4241" i="5"/>
  <c r="O4241" i="5" s="1"/>
  <c r="M4242" i="5"/>
  <c r="O4242" i="5" s="1"/>
  <c r="M4243" i="5"/>
  <c r="O4243" i="5" s="1"/>
  <c r="M4244" i="5"/>
  <c r="O4244" i="5" s="1"/>
  <c r="M4245" i="5"/>
  <c r="O4245" i="5" s="1"/>
  <c r="M4246" i="5"/>
  <c r="O4246" i="5" s="1"/>
  <c r="M4247" i="5"/>
  <c r="O4247" i="5" s="1"/>
  <c r="M4248" i="5"/>
  <c r="O4248" i="5" s="1"/>
  <c r="M4249" i="5"/>
  <c r="O4249" i="5" s="1"/>
  <c r="M4250" i="5"/>
  <c r="O4250" i="5" s="1"/>
  <c r="M4251" i="5"/>
  <c r="O4251" i="5" s="1"/>
  <c r="M4252" i="5"/>
  <c r="O4252" i="5" s="1"/>
  <c r="M4253" i="5"/>
  <c r="O4253" i="5" s="1"/>
  <c r="M4254" i="5"/>
  <c r="O4254" i="5" s="1"/>
  <c r="M4255" i="5"/>
  <c r="O4255" i="5" s="1"/>
  <c r="M4256" i="5"/>
  <c r="O4256" i="5" s="1"/>
  <c r="M4257" i="5"/>
  <c r="O4257" i="5" s="1"/>
  <c r="M4258" i="5"/>
  <c r="O4258" i="5" s="1"/>
  <c r="M4259" i="5"/>
  <c r="O4259" i="5" s="1"/>
  <c r="M4260" i="5"/>
  <c r="O4260" i="5" s="1"/>
  <c r="M4261" i="5"/>
  <c r="O4261" i="5" s="1"/>
  <c r="M4262" i="5"/>
  <c r="O4262" i="5" s="1"/>
  <c r="M4263" i="5"/>
  <c r="O4263" i="5" s="1"/>
  <c r="M4264" i="5"/>
  <c r="O4264" i="5" s="1"/>
  <c r="M4265" i="5"/>
  <c r="O4265" i="5" s="1"/>
  <c r="M4266" i="5"/>
  <c r="O4266" i="5" s="1"/>
  <c r="M4267" i="5"/>
  <c r="O4267" i="5" s="1"/>
  <c r="M4268" i="5"/>
  <c r="O4268" i="5" s="1"/>
  <c r="M4269" i="5"/>
  <c r="O4269" i="5" s="1"/>
  <c r="M4270" i="5"/>
  <c r="O4270" i="5" s="1"/>
  <c r="M4271" i="5"/>
  <c r="O4271" i="5" s="1"/>
  <c r="M4272" i="5"/>
  <c r="O4272" i="5" s="1"/>
  <c r="M4273" i="5"/>
  <c r="O4273" i="5" s="1"/>
  <c r="M4274" i="5"/>
  <c r="O4274" i="5" s="1"/>
  <c r="M4275" i="5"/>
  <c r="O4275" i="5" s="1"/>
  <c r="M4276" i="5"/>
  <c r="O4276" i="5" s="1"/>
  <c r="M4277" i="5"/>
  <c r="O4277" i="5" s="1"/>
  <c r="M4278" i="5"/>
  <c r="O4278" i="5" s="1"/>
  <c r="M4279" i="5"/>
  <c r="O4279" i="5" s="1"/>
  <c r="M4280" i="5"/>
  <c r="O4280" i="5" s="1"/>
  <c r="M4281" i="5"/>
  <c r="O4281" i="5" s="1"/>
  <c r="M4282" i="5"/>
  <c r="O4282" i="5" s="1"/>
  <c r="M4283" i="5"/>
  <c r="O4283" i="5" s="1"/>
  <c r="M4284" i="5"/>
  <c r="O4284" i="5" s="1"/>
  <c r="M4285" i="5"/>
  <c r="O4285" i="5" s="1"/>
  <c r="M4286" i="5"/>
  <c r="O4286" i="5" s="1"/>
  <c r="M4287" i="5"/>
  <c r="O4287" i="5" s="1"/>
  <c r="M4288" i="5"/>
  <c r="O4288" i="5" s="1"/>
  <c r="M4289" i="5"/>
  <c r="O4289" i="5" s="1"/>
  <c r="M4290" i="5"/>
  <c r="O4290" i="5" s="1"/>
  <c r="M4291" i="5"/>
  <c r="O4291" i="5" s="1"/>
  <c r="M4292" i="5"/>
  <c r="O4292" i="5" s="1"/>
  <c r="M4293" i="5"/>
  <c r="O4293" i="5" s="1"/>
  <c r="M4294" i="5"/>
  <c r="O4294" i="5" s="1"/>
  <c r="M4295" i="5"/>
  <c r="O4295" i="5" s="1"/>
  <c r="M4296" i="5"/>
  <c r="O4296" i="5" s="1"/>
  <c r="M4297" i="5"/>
  <c r="O4297" i="5" s="1"/>
  <c r="M4298" i="5"/>
  <c r="O4298" i="5" s="1"/>
  <c r="M4299" i="5"/>
  <c r="O4299" i="5" s="1"/>
  <c r="M4300" i="5"/>
  <c r="O4300" i="5" s="1"/>
  <c r="M4301" i="5"/>
  <c r="O4301" i="5" s="1"/>
  <c r="M4302" i="5"/>
  <c r="O4302" i="5" s="1"/>
  <c r="M4303" i="5"/>
  <c r="O4303" i="5" s="1"/>
  <c r="M4304" i="5"/>
  <c r="O4304" i="5" s="1"/>
  <c r="M4305" i="5"/>
  <c r="O4305" i="5" s="1"/>
  <c r="M4306" i="5"/>
  <c r="O4306" i="5" s="1"/>
  <c r="M4307" i="5"/>
  <c r="O4307" i="5" s="1"/>
  <c r="M4308" i="5"/>
  <c r="O4308" i="5" s="1"/>
  <c r="M4309" i="5"/>
  <c r="O4309" i="5" s="1"/>
  <c r="M4310" i="5"/>
  <c r="O4310" i="5" s="1"/>
  <c r="M4311" i="5"/>
  <c r="O4311" i="5" s="1"/>
  <c r="M4312" i="5"/>
  <c r="O4312" i="5" s="1"/>
  <c r="M4313" i="5"/>
  <c r="O4313" i="5" s="1"/>
  <c r="M4314" i="5"/>
  <c r="O4314" i="5" s="1"/>
  <c r="M4315" i="5"/>
  <c r="O4315" i="5" s="1"/>
  <c r="M4316" i="5"/>
  <c r="O4316" i="5" s="1"/>
  <c r="M4317" i="5"/>
  <c r="O4317" i="5" s="1"/>
  <c r="M4318" i="5"/>
  <c r="O4318" i="5" s="1"/>
  <c r="M4319" i="5"/>
  <c r="O4319" i="5" s="1"/>
  <c r="M4320" i="5"/>
  <c r="O4320" i="5" s="1"/>
  <c r="M4321" i="5"/>
  <c r="O4321" i="5" s="1"/>
  <c r="M4322" i="5"/>
  <c r="O4322" i="5" s="1"/>
  <c r="M4323" i="5"/>
  <c r="O4323" i="5" s="1"/>
  <c r="M4324" i="5"/>
  <c r="O4324" i="5" s="1"/>
  <c r="M4325" i="5"/>
  <c r="O4325" i="5" s="1"/>
  <c r="M4326" i="5"/>
  <c r="O4326" i="5" s="1"/>
  <c r="M4327" i="5"/>
  <c r="O4327" i="5" s="1"/>
  <c r="M4328" i="5"/>
  <c r="O4328" i="5" s="1"/>
  <c r="M4329" i="5"/>
  <c r="O4329" i="5" s="1"/>
  <c r="M4330" i="5"/>
  <c r="O4330" i="5" s="1"/>
  <c r="M4331" i="5"/>
  <c r="O4331" i="5" s="1"/>
  <c r="M4332" i="5"/>
  <c r="O4332" i="5" s="1"/>
  <c r="M4333" i="5"/>
  <c r="O4333" i="5" s="1"/>
  <c r="M4334" i="5"/>
  <c r="O4334" i="5" s="1"/>
  <c r="M4335" i="5"/>
  <c r="O4335" i="5" s="1"/>
  <c r="M4336" i="5"/>
  <c r="O4336" i="5" s="1"/>
  <c r="M4337" i="5"/>
  <c r="O4337" i="5" s="1"/>
  <c r="M4338" i="5"/>
  <c r="O4338" i="5" s="1"/>
  <c r="M4339" i="5"/>
  <c r="O4339" i="5" s="1"/>
  <c r="M4340" i="5"/>
  <c r="O4340" i="5" s="1"/>
  <c r="M4341" i="5"/>
  <c r="O4341" i="5" s="1"/>
  <c r="M4342" i="5"/>
  <c r="O4342" i="5" s="1"/>
  <c r="M4343" i="5"/>
  <c r="O4343" i="5" s="1"/>
  <c r="M4344" i="5"/>
  <c r="O4344" i="5" s="1"/>
  <c r="M4345" i="5"/>
  <c r="O4345" i="5" s="1"/>
  <c r="M4346" i="5"/>
  <c r="O4346" i="5" s="1"/>
  <c r="M4347" i="5"/>
  <c r="O4347" i="5" s="1"/>
  <c r="M4348" i="5"/>
  <c r="O4348" i="5" s="1"/>
  <c r="M4349" i="5"/>
  <c r="O4349" i="5" s="1"/>
  <c r="M4350" i="5"/>
  <c r="O4350" i="5" s="1"/>
  <c r="M4351" i="5"/>
  <c r="O4351" i="5" s="1"/>
  <c r="M4352" i="5"/>
  <c r="O4352" i="5" s="1"/>
  <c r="M4353" i="5"/>
  <c r="O4353" i="5" s="1"/>
  <c r="M4354" i="5"/>
  <c r="O4354" i="5" s="1"/>
  <c r="M4355" i="5"/>
  <c r="O4355" i="5" s="1"/>
  <c r="M4356" i="5"/>
  <c r="O4356" i="5" s="1"/>
  <c r="M4357" i="5"/>
  <c r="O4357" i="5" s="1"/>
  <c r="M4358" i="5"/>
  <c r="O4358" i="5" s="1"/>
  <c r="M4359" i="5"/>
  <c r="O4359" i="5" s="1"/>
  <c r="M4360" i="5"/>
  <c r="O4360" i="5" s="1"/>
  <c r="M4361" i="5"/>
  <c r="O4361" i="5" s="1"/>
  <c r="M4362" i="5"/>
  <c r="O4362" i="5" s="1"/>
  <c r="M4363" i="5"/>
  <c r="O4363" i="5" s="1"/>
  <c r="M4364" i="5"/>
  <c r="O4364" i="5" s="1"/>
  <c r="M4365" i="5"/>
  <c r="O4365" i="5" s="1"/>
  <c r="M4366" i="5"/>
  <c r="O4366" i="5" s="1"/>
  <c r="M4367" i="5"/>
  <c r="O4367" i="5" s="1"/>
  <c r="M4368" i="5"/>
  <c r="O4368" i="5" s="1"/>
  <c r="M4369" i="5"/>
  <c r="O4369" i="5" s="1"/>
  <c r="M4370" i="5"/>
  <c r="O4370" i="5" s="1"/>
  <c r="M4371" i="5"/>
  <c r="O4371" i="5" s="1"/>
  <c r="M4372" i="5"/>
  <c r="O4372" i="5" s="1"/>
  <c r="M4373" i="5"/>
  <c r="O4373" i="5" s="1"/>
  <c r="M4374" i="5"/>
  <c r="O4374" i="5" s="1"/>
  <c r="M4375" i="5"/>
  <c r="O4375" i="5" s="1"/>
  <c r="M4376" i="5"/>
  <c r="O4376" i="5" s="1"/>
  <c r="M4377" i="5"/>
  <c r="O4377" i="5" s="1"/>
  <c r="M4378" i="5"/>
  <c r="O4378" i="5" s="1"/>
  <c r="M4379" i="5"/>
  <c r="O4379" i="5" s="1"/>
  <c r="M4380" i="5"/>
  <c r="O4380" i="5" s="1"/>
  <c r="M4381" i="5"/>
  <c r="O4381" i="5" s="1"/>
  <c r="M4382" i="5"/>
  <c r="O4382" i="5" s="1"/>
  <c r="M4383" i="5"/>
  <c r="O4383" i="5" s="1"/>
  <c r="M4384" i="5"/>
  <c r="O4384" i="5" s="1"/>
  <c r="M4385" i="5"/>
  <c r="O4385" i="5" s="1"/>
  <c r="M4386" i="5"/>
  <c r="O4386" i="5" s="1"/>
  <c r="M4387" i="5"/>
  <c r="O4387" i="5" s="1"/>
  <c r="M4388" i="5"/>
  <c r="O4388" i="5" s="1"/>
  <c r="M4389" i="5"/>
  <c r="O4389" i="5" s="1"/>
  <c r="M4390" i="5"/>
  <c r="O4390" i="5" s="1"/>
  <c r="M4391" i="5"/>
  <c r="O4391" i="5" s="1"/>
  <c r="M4392" i="5"/>
  <c r="O4392" i="5" s="1"/>
  <c r="M4393" i="5"/>
  <c r="O4393" i="5" s="1"/>
  <c r="M4394" i="5"/>
  <c r="O4394" i="5" s="1"/>
  <c r="M4395" i="5"/>
  <c r="O4395" i="5" s="1"/>
  <c r="M4396" i="5"/>
  <c r="O4396" i="5" s="1"/>
  <c r="M4397" i="5"/>
  <c r="O4397" i="5" s="1"/>
  <c r="M4398" i="5"/>
  <c r="O4398" i="5" s="1"/>
  <c r="M4399" i="5"/>
  <c r="O4399" i="5" s="1"/>
  <c r="M4400" i="5"/>
  <c r="O4400" i="5" s="1"/>
  <c r="M4401" i="5"/>
  <c r="O4401" i="5" s="1"/>
  <c r="M4402" i="5"/>
  <c r="O4402" i="5" s="1"/>
  <c r="M4403" i="5"/>
  <c r="O4403" i="5" s="1"/>
  <c r="M4404" i="5"/>
  <c r="O4404" i="5" s="1"/>
  <c r="M4405" i="5"/>
  <c r="O4405" i="5" s="1"/>
  <c r="M4406" i="5"/>
  <c r="O4406" i="5" s="1"/>
  <c r="M4407" i="5"/>
  <c r="O4407" i="5" s="1"/>
  <c r="M4408" i="5"/>
  <c r="O4408" i="5" s="1"/>
  <c r="M4409" i="5"/>
  <c r="O4409" i="5" s="1"/>
  <c r="M4410" i="5"/>
  <c r="O4410" i="5" s="1"/>
  <c r="M4411" i="5"/>
  <c r="O4411" i="5" s="1"/>
  <c r="M4412" i="5"/>
  <c r="O4412" i="5" s="1"/>
  <c r="M4413" i="5"/>
  <c r="O4413" i="5" s="1"/>
  <c r="M4414" i="5"/>
  <c r="O4414" i="5" s="1"/>
  <c r="M4415" i="5"/>
  <c r="O4415" i="5" s="1"/>
  <c r="M4416" i="5"/>
  <c r="O4416" i="5" s="1"/>
  <c r="M4417" i="5"/>
  <c r="O4417" i="5" s="1"/>
  <c r="M4418" i="5"/>
  <c r="O4418" i="5" s="1"/>
  <c r="M4419" i="5"/>
  <c r="O4419" i="5" s="1"/>
  <c r="M4420" i="5"/>
  <c r="O4420" i="5" s="1"/>
  <c r="M4421" i="5"/>
  <c r="O4421" i="5" s="1"/>
  <c r="M4422" i="5"/>
  <c r="O4422" i="5" s="1"/>
  <c r="M4423" i="5"/>
  <c r="O4423" i="5" s="1"/>
  <c r="M4424" i="5"/>
  <c r="O4424" i="5" s="1"/>
  <c r="M4425" i="5"/>
  <c r="O4425" i="5" s="1"/>
  <c r="M4426" i="5"/>
  <c r="O4426" i="5" s="1"/>
  <c r="M4427" i="5"/>
  <c r="O4427" i="5" s="1"/>
  <c r="M4428" i="5"/>
  <c r="O4428" i="5" s="1"/>
  <c r="M4429" i="5"/>
  <c r="O4429" i="5" s="1"/>
  <c r="M4430" i="5"/>
  <c r="O4430" i="5" s="1"/>
  <c r="M4431" i="5"/>
  <c r="O4431" i="5" s="1"/>
  <c r="M4432" i="5"/>
  <c r="O4432" i="5" s="1"/>
  <c r="M4433" i="5"/>
  <c r="O4433" i="5" s="1"/>
  <c r="M4434" i="5"/>
  <c r="O4434" i="5" s="1"/>
  <c r="M4435" i="5"/>
  <c r="O4435" i="5" s="1"/>
  <c r="M4436" i="5"/>
  <c r="O4436" i="5" s="1"/>
  <c r="M4437" i="5"/>
  <c r="O4437" i="5" s="1"/>
  <c r="M4438" i="5"/>
  <c r="O4438" i="5" s="1"/>
  <c r="M4439" i="5"/>
  <c r="O4439" i="5" s="1"/>
  <c r="M4440" i="5"/>
  <c r="O4440" i="5" s="1"/>
  <c r="M4441" i="5"/>
  <c r="O4441" i="5" s="1"/>
  <c r="M4442" i="5"/>
  <c r="O4442" i="5" s="1"/>
  <c r="M4443" i="5"/>
  <c r="O4443" i="5" s="1"/>
  <c r="M4444" i="5"/>
  <c r="O4444" i="5" s="1"/>
  <c r="M4445" i="5"/>
  <c r="O4445" i="5" s="1"/>
  <c r="M4446" i="5"/>
  <c r="O4446" i="5" s="1"/>
  <c r="M4447" i="5"/>
  <c r="O4447" i="5" s="1"/>
  <c r="M4448" i="5"/>
  <c r="O4448" i="5" s="1"/>
  <c r="M4449" i="5"/>
  <c r="O4449" i="5" s="1"/>
  <c r="M4450" i="5"/>
  <c r="O4450" i="5" s="1"/>
  <c r="M4451" i="5"/>
  <c r="O4451" i="5" s="1"/>
  <c r="M4452" i="5"/>
  <c r="O4452" i="5" s="1"/>
  <c r="M4453" i="5"/>
  <c r="O4453" i="5" s="1"/>
  <c r="M4454" i="5"/>
  <c r="O4454" i="5" s="1"/>
  <c r="M4455" i="5"/>
  <c r="O4455" i="5" s="1"/>
  <c r="M4456" i="5"/>
  <c r="O4456" i="5" s="1"/>
  <c r="M4457" i="5"/>
  <c r="O4457" i="5" s="1"/>
  <c r="M4458" i="5"/>
  <c r="O4458" i="5" s="1"/>
  <c r="M4459" i="5"/>
  <c r="O4459" i="5" s="1"/>
  <c r="M4460" i="5"/>
  <c r="O4460" i="5" s="1"/>
  <c r="M4461" i="5"/>
  <c r="O4461" i="5" s="1"/>
  <c r="M4462" i="5"/>
  <c r="O4462" i="5" s="1"/>
  <c r="M4463" i="5"/>
  <c r="O4463" i="5" s="1"/>
  <c r="M4464" i="5"/>
  <c r="O4464" i="5" s="1"/>
  <c r="M4465" i="5"/>
  <c r="O4465" i="5" s="1"/>
  <c r="M4466" i="5"/>
  <c r="O4466" i="5" s="1"/>
  <c r="M4467" i="5"/>
  <c r="O4467" i="5" s="1"/>
  <c r="M4468" i="5"/>
  <c r="O4468" i="5" s="1"/>
  <c r="M4469" i="5"/>
  <c r="O4469" i="5" s="1"/>
  <c r="M4470" i="5"/>
  <c r="O4470" i="5" s="1"/>
  <c r="M4471" i="5"/>
  <c r="O4471" i="5" s="1"/>
  <c r="M4472" i="5"/>
  <c r="O4472" i="5" s="1"/>
  <c r="M4473" i="5"/>
  <c r="O4473" i="5" s="1"/>
  <c r="M4474" i="5"/>
  <c r="O4474" i="5" s="1"/>
  <c r="M4475" i="5"/>
  <c r="O4475" i="5" s="1"/>
  <c r="M4476" i="5"/>
  <c r="O4476" i="5" s="1"/>
  <c r="M4477" i="5"/>
  <c r="O4477" i="5" s="1"/>
  <c r="M4478" i="5"/>
  <c r="O4478" i="5" s="1"/>
  <c r="M4479" i="5"/>
  <c r="O4479" i="5" s="1"/>
  <c r="M4480" i="5"/>
  <c r="O4480" i="5" s="1"/>
  <c r="M4481" i="5"/>
  <c r="O4481" i="5" s="1"/>
  <c r="M4482" i="5"/>
  <c r="O4482" i="5" s="1"/>
  <c r="M4483" i="5"/>
  <c r="O4483" i="5" s="1"/>
  <c r="M4484" i="5"/>
  <c r="O4484" i="5" s="1"/>
  <c r="M4485" i="5"/>
  <c r="O4485" i="5" s="1"/>
  <c r="M4486" i="5"/>
  <c r="O4486" i="5" s="1"/>
  <c r="M4487" i="5"/>
  <c r="O4487" i="5" s="1"/>
  <c r="M4488" i="5"/>
  <c r="O4488" i="5" s="1"/>
  <c r="M4489" i="5"/>
  <c r="O4489" i="5" s="1"/>
  <c r="M4490" i="5"/>
  <c r="O4490" i="5" s="1"/>
  <c r="M4491" i="5"/>
  <c r="O4491" i="5" s="1"/>
  <c r="M4492" i="5"/>
  <c r="O4492" i="5" s="1"/>
  <c r="M4493" i="5"/>
  <c r="O4493" i="5" s="1"/>
  <c r="M4494" i="5"/>
  <c r="O4494" i="5" s="1"/>
  <c r="M4495" i="5"/>
  <c r="O4495" i="5" s="1"/>
  <c r="M4496" i="5"/>
  <c r="O4496" i="5" s="1"/>
  <c r="M4497" i="5"/>
  <c r="O4497" i="5" s="1"/>
  <c r="M4498" i="5"/>
  <c r="O4498" i="5" s="1"/>
  <c r="M4499" i="5"/>
  <c r="O4499" i="5" s="1"/>
  <c r="M4500" i="5"/>
  <c r="O4500" i="5" s="1"/>
  <c r="M4501" i="5"/>
  <c r="O4501" i="5" s="1"/>
  <c r="M4502" i="5"/>
  <c r="O4502" i="5" s="1"/>
  <c r="M4503" i="5"/>
  <c r="O4503" i="5" s="1"/>
  <c r="M4504" i="5"/>
  <c r="O4504" i="5" s="1"/>
  <c r="M4505" i="5"/>
  <c r="O4505" i="5" s="1"/>
  <c r="M4506" i="5"/>
  <c r="O4506" i="5" s="1"/>
  <c r="M4507" i="5"/>
  <c r="O4507" i="5" s="1"/>
  <c r="M4508" i="5"/>
  <c r="O4508" i="5" s="1"/>
  <c r="M4509" i="5"/>
  <c r="O4509" i="5" s="1"/>
  <c r="M4510" i="5"/>
  <c r="O4510" i="5" s="1"/>
  <c r="M4511" i="5"/>
  <c r="O4511" i="5" s="1"/>
  <c r="M4512" i="5"/>
  <c r="O4512" i="5" s="1"/>
  <c r="M4513" i="5"/>
  <c r="O4513" i="5" s="1"/>
  <c r="M4514" i="5"/>
  <c r="O4514" i="5" s="1"/>
  <c r="M4515" i="5"/>
  <c r="O4515" i="5" s="1"/>
  <c r="M4516" i="5"/>
  <c r="O4516" i="5" s="1"/>
  <c r="M4517" i="5"/>
  <c r="O4517" i="5" s="1"/>
  <c r="M4518" i="5"/>
  <c r="O4518" i="5" s="1"/>
  <c r="M4519" i="5"/>
  <c r="O4519" i="5" s="1"/>
  <c r="M4520" i="5"/>
  <c r="O4520" i="5" s="1"/>
  <c r="M4521" i="5"/>
  <c r="O4521" i="5" s="1"/>
  <c r="M4522" i="5"/>
  <c r="O4522" i="5" s="1"/>
  <c r="M4523" i="5"/>
  <c r="O4523" i="5" s="1"/>
  <c r="M4524" i="5"/>
  <c r="O4524" i="5" s="1"/>
  <c r="M4525" i="5"/>
  <c r="O4525" i="5" s="1"/>
  <c r="M4526" i="5"/>
  <c r="O4526" i="5" s="1"/>
  <c r="M4527" i="5"/>
  <c r="O4527" i="5" s="1"/>
  <c r="M4528" i="5"/>
  <c r="O4528" i="5" s="1"/>
  <c r="M4529" i="5"/>
  <c r="O4529" i="5" s="1"/>
  <c r="M4530" i="5"/>
  <c r="O4530" i="5" s="1"/>
  <c r="M4531" i="5"/>
  <c r="O4531" i="5" s="1"/>
  <c r="M4532" i="5"/>
  <c r="O4532" i="5" s="1"/>
  <c r="M4533" i="5"/>
  <c r="O4533" i="5" s="1"/>
  <c r="M4534" i="5"/>
  <c r="O4534" i="5" s="1"/>
  <c r="M4535" i="5"/>
  <c r="O4535" i="5" s="1"/>
  <c r="M4536" i="5"/>
  <c r="O4536" i="5" s="1"/>
  <c r="M4537" i="5"/>
  <c r="O4537" i="5" s="1"/>
  <c r="M4538" i="5"/>
  <c r="O4538" i="5" s="1"/>
  <c r="M4539" i="5"/>
  <c r="O4539" i="5" s="1"/>
  <c r="M4540" i="5"/>
  <c r="O4540" i="5" s="1"/>
  <c r="M4541" i="5"/>
  <c r="O4541" i="5" s="1"/>
  <c r="M4542" i="5"/>
  <c r="O4542" i="5" s="1"/>
  <c r="M4543" i="5"/>
  <c r="O4543" i="5" s="1"/>
  <c r="M4544" i="5"/>
  <c r="O4544" i="5" s="1"/>
  <c r="M4545" i="5"/>
  <c r="O4545" i="5" s="1"/>
  <c r="M4546" i="5"/>
  <c r="O4546" i="5" s="1"/>
  <c r="M4547" i="5"/>
  <c r="O4547" i="5" s="1"/>
  <c r="M4548" i="5"/>
  <c r="O4548" i="5" s="1"/>
  <c r="M4549" i="5"/>
  <c r="O4549" i="5" s="1"/>
  <c r="M4550" i="5"/>
  <c r="O4550" i="5" s="1"/>
  <c r="M4551" i="5"/>
  <c r="O4551" i="5" s="1"/>
  <c r="M4552" i="5"/>
  <c r="O4552" i="5" s="1"/>
  <c r="M4553" i="5"/>
  <c r="O4553" i="5" s="1"/>
  <c r="M4554" i="5"/>
  <c r="O4554" i="5" s="1"/>
  <c r="M4555" i="5"/>
  <c r="O4555" i="5" s="1"/>
  <c r="M4556" i="5"/>
  <c r="O4556" i="5" s="1"/>
  <c r="M4557" i="5"/>
  <c r="O4557" i="5" s="1"/>
  <c r="M4558" i="5"/>
  <c r="O4558" i="5" s="1"/>
  <c r="M4559" i="5"/>
  <c r="O4559" i="5" s="1"/>
  <c r="M4560" i="5"/>
  <c r="O4560" i="5" s="1"/>
  <c r="M4561" i="5"/>
  <c r="O4561" i="5" s="1"/>
  <c r="M4562" i="5"/>
  <c r="O4562" i="5" s="1"/>
  <c r="M4563" i="5"/>
  <c r="O4563" i="5" s="1"/>
  <c r="M4564" i="5"/>
  <c r="O4564" i="5" s="1"/>
  <c r="M4565" i="5"/>
  <c r="O4565" i="5" s="1"/>
  <c r="M4566" i="5"/>
  <c r="O4566" i="5" s="1"/>
  <c r="M4567" i="5"/>
  <c r="O4567" i="5" s="1"/>
  <c r="M4568" i="5"/>
  <c r="O4568" i="5" s="1"/>
  <c r="M4569" i="5"/>
  <c r="O4569" i="5" s="1"/>
  <c r="M4570" i="5"/>
  <c r="O4570" i="5" s="1"/>
  <c r="M4571" i="5"/>
  <c r="O4571" i="5" s="1"/>
  <c r="M4572" i="5"/>
  <c r="O4572" i="5" s="1"/>
  <c r="M4573" i="5"/>
  <c r="O4573" i="5" s="1"/>
  <c r="M4574" i="5"/>
  <c r="O4574" i="5" s="1"/>
  <c r="M4575" i="5"/>
  <c r="O4575" i="5" s="1"/>
  <c r="M4576" i="5"/>
  <c r="O4576" i="5" s="1"/>
  <c r="M4577" i="5"/>
  <c r="O4577" i="5" s="1"/>
  <c r="M4578" i="5"/>
  <c r="O4578" i="5" s="1"/>
  <c r="M4579" i="5"/>
  <c r="O4579" i="5" s="1"/>
  <c r="M4580" i="5"/>
  <c r="O4580" i="5" s="1"/>
  <c r="M4581" i="5"/>
  <c r="O4581" i="5" s="1"/>
  <c r="M4582" i="5"/>
  <c r="O4582" i="5" s="1"/>
  <c r="M4583" i="5"/>
  <c r="O4583" i="5" s="1"/>
  <c r="M4584" i="5"/>
  <c r="O4584" i="5" s="1"/>
  <c r="M4585" i="5"/>
  <c r="O4585" i="5" s="1"/>
  <c r="M4586" i="5"/>
  <c r="O4586" i="5" s="1"/>
  <c r="M4587" i="5"/>
  <c r="O4587" i="5" s="1"/>
  <c r="M4588" i="5"/>
  <c r="O4588" i="5" s="1"/>
  <c r="M4589" i="5"/>
  <c r="O4589" i="5" s="1"/>
  <c r="M4590" i="5"/>
  <c r="O4590" i="5" s="1"/>
  <c r="M4591" i="5"/>
  <c r="O4591" i="5" s="1"/>
  <c r="M4592" i="5"/>
  <c r="O4592" i="5" s="1"/>
  <c r="M4593" i="5"/>
  <c r="O4593" i="5" s="1"/>
  <c r="M4594" i="5"/>
  <c r="O4594" i="5" s="1"/>
  <c r="M4595" i="5"/>
  <c r="O4595" i="5" s="1"/>
  <c r="M4596" i="5"/>
  <c r="O4596" i="5" s="1"/>
  <c r="M4597" i="5"/>
  <c r="O4597" i="5" s="1"/>
  <c r="M4598" i="5"/>
  <c r="O4598" i="5" s="1"/>
  <c r="M4599" i="5"/>
  <c r="O4599" i="5" s="1"/>
  <c r="M4600" i="5"/>
  <c r="O4600" i="5" s="1"/>
  <c r="M4601" i="5"/>
  <c r="O4601" i="5" s="1"/>
  <c r="M4602" i="5"/>
  <c r="O4602" i="5" s="1"/>
  <c r="M4603" i="5"/>
  <c r="O4603" i="5" s="1"/>
  <c r="M4604" i="5"/>
  <c r="O4604" i="5" s="1"/>
  <c r="M4605" i="5"/>
  <c r="O4605" i="5" s="1"/>
  <c r="M4606" i="5"/>
  <c r="O4606" i="5" s="1"/>
  <c r="M4607" i="5"/>
  <c r="O4607" i="5" s="1"/>
  <c r="M4608" i="5"/>
  <c r="O4608" i="5" s="1"/>
  <c r="M4609" i="5"/>
  <c r="O4609" i="5" s="1"/>
  <c r="M4610" i="5"/>
  <c r="O4610" i="5" s="1"/>
  <c r="M4611" i="5"/>
  <c r="O4611" i="5" s="1"/>
  <c r="M4612" i="5"/>
  <c r="O4612" i="5" s="1"/>
  <c r="M4613" i="5"/>
  <c r="O4613" i="5" s="1"/>
  <c r="M4614" i="5"/>
  <c r="O4614" i="5" s="1"/>
  <c r="M4615" i="5"/>
  <c r="O4615" i="5" s="1"/>
  <c r="M4616" i="5"/>
  <c r="O4616" i="5" s="1"/>
  <c r="M4617" i="5"/>
  <c r="O4617" i="5" s="1"/>
  <c r="M4618" i="5"/>
  <c r="O4618" i="5" s="1"/>
  <c r="M4619" i="5"/>
  <c r="O4619" i="5" s="1"/>
  <c r="M4620" i="5"/>
  <c r="O4620" i="5" s="1"/>
  <c r="M4621" i="5"/>
  <c r="O4621" i="5" s="1"/>
  <c r="M4622" i="5"/>
  <c r="O4622" i="5" s="1"/>
  <c r="M4623" i="5"/>
  <c r="O4623" i="5" s="1"/>
  <c r="M4624" i="5"/>
  <c r="O4624" i="5" s="1"/>
  <c r="M4625" i="5"/>
  <c r="O4625" i="5" s="1"/>
  <c r="M4626" i="5"/>
  <c r="O4626" i="5" s="1"/>
  <c r="M4627" i="5"/>
  <c r="O4627" i="5" s="1"/>
  <c r="M4628" i="5"/>
  <c r="O4628" i="5" s="1"/>
  <c r="M4629" i="5"/>
  <c r="O4629" i="5" s="1"/>
  <c r="M4630" i="5"/>
  <c r="O4630" i="5" s="1"/>
  <c r="M4631" i="5"/>
  <c r="O4631" i="5" s="1"/>
  <c r="M4632" i="5"/>
  <c r="O4632" i="5" s="1"/>
  <c r="M4633" i="5"/>
  <c r="O4633" i="5" s="1"/>
  <c r="M4634" i="5"/>
  <c r="O4634" i="5" s="1"/>
  <c r="M4635" i="5"/>
  <c r="O4635" i="5" s="1"/>
  <c r="M4636" i="5"/>
  <c r="O4636" i="5" s="1"/>
  <c r="M4637" i="5"/>
  <c r="O4637" i="5" s="1"/>
  <c r="M4638" i="5"/>
  <c r="O4638" i="5" s="1"/>
  <c r="M4639" i="5"/>
  <c r="O4639" i="5" s="1"/>
  <c r="M4640" i="5"/>
  <c r="O4640" i="5" s="1"/>
  <c r="M4641" i="5"/>
  <c r="O4641" i="5" s="1"/>
  <c r="M4642" i="5"/>
  <c r="O4642" i="5" s="1"/>
  <c r="M4643" i="5"/>
  <c r="O4643" i="5" s="1"/>
  <c r="M4644" i="5"/>
  <c r="O4644" i="5" s="1"/>
  <c r="M4645" i="5"/>
  <c r="O4645" i="5" s="1"/>
  <c r="M4646" i="5"/>
  <c r="O4646" i="5" s="1"/>
  <c r="M4647" i="5"/>
  <c r="O4647" i="5" s="1"/>
  <c r="M4648" i="5"/>
  <c r="O4648" i="5" s="1"/>
  <c r="M4649" i="5"/>
  <c r="O4649" i="5" s="1"/>
  <c r="M4650" i="5"/>
  <c r="O4650" i="5" s="1"/>
  <c r="M4651" i="5"/>
  <c r="O4651" i="5" s="1"/>
  <c r="M4652" i="5"/>
  <c r="O4652" i="5" s="1"/>
  <c r="M4653" i="5"/>
  <c r="O4653" i="5" s="1"/>
  <c r="M4654" i="5"/>
  <c r="O4654" i="5" s="1"/>
  <c r="M4655" i="5"/>
  <c r="O4655" i="5" s="1"/>
  <c r="M4656" i="5"/>
  <c r="O4656" i="5" s="1"/>
  <c r="M4657" i="5"/>
  <c r="O4657" i="5" s="1"/>
  <c r="M4658" i="5"/>
  <c r="O4658" i="5" s="1"/>
  <c r="M4659" i="5"/>
  <c r="O4659" i="5" s="1"/>
  <c r="M4660" i="5"/>
  <c r="O4660" i="5" s="1"/>
  <c r="M4661" i="5"/>
  <c r="O4661" i="5" s="1"/>
  <c r="M4662" i="5"/>
  <c r="O4662" i="5" s="1"/>
  <c r="M4663" i="5"/>
  <c r="O4663" i="5" s="1"/>
  <c r="M4664" i="5"/>
  <c r="O4664" i="5" s="1"/>
  <c r="M4665" i="5"/>
  <c r="O4665" i="5" s="1"/>
  <c r="M4666" i="5"/>
  <c r="O4666" i="5" s="1"/>
  <c r="M4667" i="5"/>
  <c r="O4667" i="5" s="1"/>
  <c r="M4668" i="5"/>
  <c r="O4668" i="5" s="1"/>
  <c r="M4669" i="5"/>
  <c r="O4669" i="5" s="1"/>
  <c r="M4670" i="5"/>
  <c r="O4670" i="5" s="1"/>
  <c r="M4671" i="5"/>
  <c r="O4671" i="5" s="1"/>
  <c r="M4672" i="5"/>
  <c r="O4672" i="5" s="1"/>
  <c r="M4673" i="5"/>
  <c r="O4673" i="5" s="1"/>
  <c r="M4674" i="5"/>
  <c r="O4674" i="5" s="1"/>
  <c r="M4675" i="5"/>
  <c r="O4675" i="5" s="1"/>
  <c r="M4676" i="5"/>
  <c r="O4676" i="5" s="1"/>
  <c r="M4677" i="5"/>
  <c r="O4677" i="5" s="1"/>
  <c r="M4678" i="5"/>
  <c r="O4678" i="5" s="1"/>
  <c r="M4679" i="5"/>
  <c r="O4679" i="5" s="1"/>
  <c r="M4680" i="5"/>
  <c r="O4680" i="5" s="1"/>
  <c r="M4681" i="5"/>
  <c r="O4681" i="5" s="1"/>
  <c r="M4682" i="5"/>
  <c r="O4682" i="5" s="1"/>
  <c r="M4683" i="5"/>
  <c r="O4683" i="5" s="1"/>
  <c r="M4684" i="5"/>
  <c r="O4684" i="5" s="1"/>
  <c r="M4685" i="5"/>
  <c r="O4685" i="5" s="1"/>
  <c r="M4686" i="5"/>
  <c r="O4686" i="5" s="1"/>
  <c r="M4687" i="5"/>
  <c r="O4687" i="5" s="1"/>
  <c r="M4688" i="5"/>
  <c r="O4688" i="5" s="1"/>
  <c r="M4689" i="5"/>
  <c r="O4689" i="5" s="1"/>
  <c r="M4690" i="5"/>
  <c r="O4690" i="5" s="1"/>
  <c r="M4691" i="5"/>
  <c r="O4691" i="5" s="1"/>
  <c r="M4692" i="5"/>
  <c r="O4692" i="5" s="1"/>
  <c r="M4693" i="5"/>
  <c r="O4693" i="5" s="1"/>
  <c r="M4694" i="5"/>
  <c r="O4694" i="5" s="1"/>
  <c r="M4695" i="5"/>
  <c r="O4695" i="5" s="1"/>
  <c r="M4696" i="5"/>
  <c r="O4696" i="5" s="1"/>
  <c r="M4697" i="5"/>
  <c r="O4697" i="5" s="1"/>
  <c r="M4698" i="5"/>
  <c r="O4698" i="5" s="1"/>
  <c r="M4699" i="5"/>
  <c r="O4699" i="5" s="1"/>
  <c r="M4700" i="5"/>
  <c r="O4700" i="5" s="1"/>
  <c r="M4701" i="5"/>
  <c r="O4701" i="5" s="1"/>
  <c r="M4702" i="5"/>
  <c r="O4702" i="5" s="1"/>
  <c r="M4703" i="5"/>
  <c r="O4703" i="5" s="1"/>
  <c r="M4704" i="5"/>
  <c r="O4704" i="5" s="1"/>
  <c r="M4705" i="5"/>
  <c r="O4705" i="5" s="1"/>
  <c r="M4706" i="5"/>
  <c r="O4706" i="5" s="1"/>
  <c r="M4707" i="5"/>
  <c r="O4707" i="5" s="1"/>
  <c r="M4708" i="5"/>
  <c r="O4708" i="5" s="1"/>
  <c r="M4709" i="5"/>
  <c r="O4709" i="5" s="1"/>
  <c r="M4710" i="5"/>
  <c r="O4710" i="5" s="1"/>
  <c r="M4711" i="5"/>
  <c r="O4711" i="5" s="1"/>
  <c r="M4712" i="5"/>
  <c r="O4712" i="5" s="1"/>
  <c r="M4713" i="5"/>
  <c r="O4713" i="5" s="1"/>
  <c r="M4714" i="5"/>
  <c r="O4714" i="5" s="1"/>
  <c r="M4715" i="5"/>
  <c r="O4715" i="5" s="1"/>
  <c r="M4716" i="5"/>
  <c r="O4716" i="5" s="1"/>
  <c r="M4717" i="5"/>
  <c r="O4717" i="5" s="1"/>
  <c r="M4718" i="5"/>
  <c r="O4718" i="5" s="1"/>
  <c r="M4719" i="5"/>
  <c r="O4719" i="5" s="1"/>
  <c r="M4720" i="5"/>
  <c r="O4720" i="5" s="1"/>
  <c r="M4721" i="5"/>
  <c r="O4721" i="5" s="1"/>
  <c r="M4722" i="5"/>
  <c r="O4722" i="5" s="1"/>
  <c r="M4723" i="5"/>
  <c r="O4723" i="5" s="1"/>
  <c r="M4724" i="5"/>
  <c r="O4724" i="5" s="1"/>
  <c r="M4725" i="5"/>
  <c r="O4725" i="5" s="1"/>
  <c r="M4726" i="5"/>
  <c r="O4726" i="5" s="1"/>
  <c r="M4727" i="5"/>
  <c r="O4727" i="5" s="1"/>
  <c r="M4728" i="5"/>
  <c r="O4728" i="5" s="1"/>
  <c r="M4729" i="5"/>
  <c r="O4729" i="5" s="1"/>
  <c r="M4730" i="5"/>
  <c r="O4730" i="5" s="1"/>
  <c r="M4731" i="5"/>
  <c r="O4731" i="5" s="1"/>
  <c r="M4732" i="5"/>
  <c r="O4732" i="5" s="1"/>
  <c r="M4733" i="5"/>
  <c r="O4733" i="5" s="1"/>
  <c r="M4734" i="5"/>
  <c r="O4734" i="5" s="1"/>
  <c r="M4735" i="5"/>
  <c r="O4735" i="5" s="1"/>
  <c r="M4736" i="5"/>
  <c r="O4736" i="5" s="1"/>
  <c r="M4737" i="5"/>
  <c r="O4737" i="5" s="1"/>
  <c r="M4738" i="5"/>
  <c r="O4738" i="5" s="1"/>
  <c r="M4739" i="5"/>
  <c r="O4739" i="5" s="1"/>
  <c r="M4740" i="5"/>
  <c r="O4740" i="5" s="1"/>
  <c r="M4741" i="5"/>
  <c r="O4741" i="5" s="1"/>
  <c r="M4742" i="5"/>
  <c r="O4742" i="5" s="1"/>
  <c r="M4743" i="5"/>
  <c r="O4743" i="5" s="1"/>
  <c r="M4744" i="5"/>
  <c r="O4744" i="5" s="1"/>
  <c r="M4745" i="5"/>
  <c r="O4745" i="5" s="1"/>
  <c r="M4746" i="5"/>
  <c r="O4746" i="5" s="1"/>
  <c r="M4747" i="5"/>
  <c r="O4747" i="5" s="1"/>
  <c r="M4748" i="5"/>
  <c r="O4748" i="5" s="1"/>
  <c r="M4749" i="5"/>
  <c r="O4749" i="5" s="1"/>
  <c r="M4750" i="5"/>
  <c r="O4750" i="5" s="1"/>
  <c r="M4751" i="5"/>
  <c r="O4751" i="5" s="1"/>
  <c r="M4752" i="5"/>
  <c r="O4752" i="5" s="1"/>
  <c r="M4753" i="5"/>
  <c r="O4753" i="5" s="1"/>
  <c r="M4754" i="5"/>
  <c r="O4754" i="5" s="1"/>
  <c r="M4755" i="5"/>
  <c r="O4755" i="5" s="1"/>
  <c r="M4756" i="5"/>
  <c r="O4756" i="5" s="1"/>
  <c r="M4757" i="5"/>
  <c r="O4757" i="5" s="1"/>
  <c r="M4758" i="5"/>
  <c r="O4758" i="5" s="1"/>
  <c r="M4759" i="5"/>
  <c r="O4759" i="5" s="1"/>
  <c r="M4760" i="5"/>
  <c r="O4760" i="5" s="1"/>
  <c r="M4761" i="5"/>
  <c r="O4761" i="5" s="1"/>
  <c r="M4762" i="5"/>
  <c r="O4762" i="5" s="1"/>
  <c r="M4763" i="5"/>
  <c r="O4763" i="5" s="1"/>
  <c r="M4764" i="5"/>
  <c r="O4764" i="5" s="1"/>
  <c r="M4765" i="5"/>
  <c r="O4765" i="5" s="1"/>
  <c r="M4766" i="5"/>
  <c r="O4766" i="5" s="1"/>
  <c r="M4767" i="5"/>
  <c r="O4767" i="5" s="1"/>
  <c r="M4768" i="5"/>
  <c r="O4768" i="5" s="1"/>
  <c r="M4769" i="5"/>
  <c r="O4769" i="5" s="1"/>
  <c r="M4770" i="5"/>
  <c r="O4770" i="5" s="1"/>
  <c r="M4771" i="5"/>
  <c r="O4771" i="5" s="1"/>
  <c r="M4772" i="5"/>
  <c r="O4772" i="5" s="1"/>
  <c r="M4773" i="5"/>
  <c r="O4773" i="5" s="1"/>
  <c r="M4774" i="5"/>
  <c r="O4774" i="5" s="1"/>
  <c r="M4775" i="5"/>
  <c r="O4775" i="5" s="1"/>
  <c r="M4776" i="5"/>
  <c r="O4776" i="5" s="1"/>
  <c r="M4777" i="5"/>
  <c r="O4777" i="5" s="1"/>
  <c r="M4778" i="5"/>
  <c r="O4778" i="5" s="1"/>
  <c r="M4779" i="5"/>
  <c r="O4779" i="5" s="1"/>
  <c r="M4780" i="5"/>
  <c r="O4780" i="5" s="1"/>
  <c r="M4781" i="5"/>
  <c r="O4781" i="5" s="1"/>
  <c r="M4782" i="5"/>
  <c r="O4782" i="5" s="1"/>
  <c r="M4783" i="5"/>
  <c r="O4783" i="5" s="1"/>
  <c r="M4784" i="5"/>
  <c r="O4784" i="5" s="1"/>
  <c r="M4785" i="5"/>
  <c r="O4785" i="5" s="1"/>
  <c r="M4786" i="5"/>
  <c r="O4786" i="5" s="1"/>
  <c r="M4787" i="5"/>
  <c r="O4787" i="5" s="1"/>
  <c r="M4788" i="5"/>
  <c r="O4788" i="5" s="1"/>
  <c r="M4789" i="5"/>
  <c r="O4789" i="5" s="1"/>
  <c r="M4790" i="5"/>
  <c r="O4790" i="5" s="1"/>
  <c r="M4791" i="5"/>
  <c r="O4791" i="5" s="1"/>
  <c r="M4792" i="5"/>
  <c r="O4792" i="5" s="1"/>
  <c r="M4793" i="5"/>
  <c r="O4793" i="5" s="1"/>
  <c r="M4794" i="5"/>
  <c r="O4794" i="5" s="1"/>
  <c r="M4795" i="5"/>
  <c r="O4795" i="5" s="1"/>
  <c r="M4796" i="5"/>
  <c r="O4796" i="5" s="1"/>
  <c r="M4797" i="5"/>
  <c r="O4797" i="5" s="1"/>
  <c r="M4798" i="5"/>
  <c r="O4798" i="5" s="1"/>
  <c r="M4799" i="5"/>
  <c r="O4799" i="5" s="1"/>
  <c r="M4800" i="5"/>
  <c r="O4800" i="5" s="1"/>
  <c r="M4801" i="5"/>
  <c r="O4801" i="5" s="1"/>
  <c r="M4802" i="5"/>
  <c r="O4802" i="5" s="1"/>
  <c r="M4803" i="5"/>
  <c r="O4803" i="5" s="1"/>
  <c r="M4804" i="5"/>
  <c r="O4804" i="5" s="1"/>
  <c r="M4805" i="5"/>
  <c r="O4805" i="5" s="1"/>
  <c r="M4806" i="5"/>
  <c r="O4806" i="5" s="1"/>
  <c r="M4807" i="5"/>
  <c r="O4807" i="5" s="1"/>
  <c r="M4808" i="5"/>
  <c r="O4808" i="5" s="1"/>
  <c r="M4809" i="5"/>
  <c r="O4809" i="5" s="1"/>
  <c r="M4810" i="5"/>
  <c r="O4810" i="5" s="1"/>
  <c r="M4811" i="5"/>
  <c r="O4811" i="5" s="1"/>
  <c r="M4812" i="5"/>
  <c r="O4812" i="5" s="1"/>
  <c r="M4813" i="5"/>
  <c r="O4813" i="5" s="1"/>
  <c r="M4814" i="5"/>
  <c r="O4814" i="5" s="1"/>
  <c r="M4815" i="5"/>
  <c r="O4815" i="5" s="1"/>
  <c r="M4816" i="5"/>
  <c r="O4816" i="5" s="1"/>
  <c r="M4817" i="5"/>
  <c r="O4817" i="5" s="1"/>
  <c r="M4818" i="5"/>
  <c r="O4818" i="5" s="1"/>
  <c r="M4819" i="5"/>
  <c r="O4819" i="5" s="1"/>
  <c r="M4820" i="5"/>
  <c r="O4820" i="5" s="1"/>
  <c r="M4821" i="5"/>
  <c r="O4821" i="5" s="1"/>
  <c r="M4822" i="5"/>
  <c r="O4822" i="5" s="1"/>
  <c r="M4823" i="5"/>
  <c r="O4823" i="5" s="1"/>
  <c r="M4824" i="5"/>
  <c r="O4824" i="5" s="1"/>
  <c r="M4825" i="5"/>
  <c r="O4825" i="5" s="1"/>
  <c r="M4826" i="5"/>
  <c r="O4826" i="5" s="1"/>
  <c r="M4827" i="5"/>
  <c r="O4827" i="5" s="1"/>
  <c r="M4828" i="5"/>
  <c r="O4828" i="5" s="1"/>
  <c r="M4829" i="5"/>
  <c r="O4829" i="5" s="1"/>
  <c r="M4830" i="5"/>
  <c r="O4830" i="5" s="1"/>
  <c r="M4831" i="5"/>
  <c r="O4831" i="5" s="1"/>
  <c r="M4832" i="5"/>
  <c r="O4832" i="5" s="1"/>
  <c r="M4833" i="5"/>
  <c r="O4833" i="5" s="1"/>
  <c r="M4834" i="5"/>
  <c r="O4834" i="5" s="1"/>
  <c r="M4835" i="5"/>
  <c r="O4835" i="5" s="1"/>
  <c r="M4836" i="5"/>
  <c r="O4836" i="5" s="1"/>
  <c r="M4837" i="5"/>
  <c r="O4837" i="5" s="1"/>
  <c r="M4838" i="5"/>
  <c r="O4838" i="5" s="1"/>
  <c r="M4839" i="5"/>
  <c r="O4839" i="5" s="1"/>
  <c r="M4840" i="5"/>
  <c r="O4840" i="5" s="1"/>
  <c r="M4841" i="5"/>
  <c r="O4841" i="5" s="1"/>
  <c r="M4842" i="5"/>
  <c r="O4842" i="5" s="1"/>
  <c r="M4843" i="5"/>
  <c r="O4843" i="5" s="1"/>
  <c r="M4844" i="5"/>
  <c r="O4844" i="5" s="1"/>
  <c r="M4845" i="5"/>
  <c r="O4845" i="5" s="1"/>
  <c r="M4846" i="5"/>
  <c r="O4846" i="5" s="1"/>
  <c r="M4847" i="5"/>
  <c r="O4847" i="5" s="1"/>
  <c r="M4848" i="5"/>
  <c r="O4848" i="5" s="1"/>
  <c r="M4849" i="5"/>
  <c r="O4849" i="5" s="1"/>
  <c r="M4850" i="5"/>
  <c r="O4850" i="5" s="1"/>
  <c r="M4851" i="5"/>
  <c r="O4851" i="5" s="1"/>
  <c r="M4852" i="5"/>
  <c r="O4852" i="5" s="1"/>
  <c r="M4853" i="5"/>
  <c r="O4853" i="5" s="1"/>
  <c r="M4854" i="5"/>
  <c r="O4854" i="5" s="1"/>
  <c r="M4855" i="5"/>
  <c r="O4855" i="5" s="1"/>
  <c r="M4856" i="5"/>
  <c r="O4856" i="5" s="1"/>
  <c r="M4857" i="5"/>
  <c r="O4857" i="5" s="1"/>
  <c r="M4858" i="5"/>
  <c r="O4858" i="5" s="1"/>
  <c r="M4859" i="5"/>
  <c r="O4859" i="5" s="1"/>
  <c r="M4860" i="5"/>
  <c r="O4860" i="5" s="1"/>
  <c r="M4861" i="5"/>
  <c r="O4861" i="5" s="1"/>
  <c r="M4862" i="5"/>
  <c r="O4862" i="5" s="1"/>
  <c r="M4863" i="5"/>
  <c r="O4863" i="5" s="1"/>
  <c r="M4864" i="5"/>
  <c r="O4864" i="5" s="1"/>
  <c r="M4865" i="5"/>
  <c r="O4865" i="5" s="1"/>
  <c r="M4866" i="5"/>
  <c r="O4866" i="5" s="1"/>
  <c r="M4867" i="5"/>
  <c r="O4867" i="5" s="1"/>
  <c r="M4868" i="5"/>
  <c r="O4868" i="5" s="1"/>
  <c r="M4869" i="5"/>
  <c r="O4869" i="5" s="1"/>
  <c r="M4870" i="5"/>
  <c r="O4870" i="5" s="1"/>
  <c r="M4871" i="5"/>
  <c r="O4871" i="5" s="1"/>
  <c r="M4872" i="5"/>
  <c r="O4872" i="5" s="1"/>
  <c r="M4873" i="5"/>
  <c r="O4873" i="5" s="1"/>
  <c r="M4874" i="5"/>
  <c r="O4874" i="5" s="1"/>
  <c r="M4875" i="5"/>
  <c r="O4875" i="5" s="1"/>
  <c r="M4876" i="5"/>
  <c r="O4876" i="5" s="1"/>
  <c r="M4877" i="5"/>
  <c r="O4877" i="5" s="1"/>
  <c r="M4878" i="5"/>
  <c r="O4878" i="5" s="1"/>
  <c r="M4879" i="5"/>
  <c r="O4879" i="5" s="1"/>
  <c r="M4880" i="5"/>
  <c r="O4880" i="5" s="1"/>
  <c r="M4881" i="5"/>
  <c r="O4881" i="5" s="1"/>
  <c r="M4882" i="5"/>
  <c r="O4882" i="5" s="1"/>
  <c r="M4883" i="5"/>
  <c r="O4883" i="5" s="1"/>
  <c r="M4884" i="5"/>
  <c r="O4884" i="5" s="1"/>
  <c r="M4885" i="5"/>
  <c r="O4885" i="5" s="1"/>
  <c r="M4886" i="5"/>
  <c r="O4886" i="5" s="1"/>
  <c r="M4887" i="5"/>
  <c r="O4887" i="5" s="1"/>
  <c r="M4888" i="5"/>
  <c r="O4888" i="5" s="1"/>
  <c r="M4889" i="5"/>
  <c r="O4889" i="5" s="1"/>
  <c r="M4890" i="5"/>
  <c r="O4890" i="5" s="1"/>
  <c r="M4891" i="5"/>
  <c r="O4891" i="5" s="1"/>
  <c r="M4892" i="5"/>
  <c r="O4892" i="5" s="1"/>
  <c r="M4893" i="5"/>
  <c r="O4893" i="5" s="1"/>
  <c r="M4894" i="5"/>
  <c r="O4894" i="5" s="1"/>
  <c r="M4895" i="5"/>
  <c r="O4895" i="5" s="1"/>
  <c r="M4896" i="5"/>
  <c r="O4896" i="5" s="1"/>
  <c r="M4897" i="5"/>
  <c r="O4897" i="5" s="1"/>
  <c r="M4898" i="5"/>
  <c r="O4898" i="5" s="1"/>
  <c r="M4899" i="5"/>
  <c r="O4899" i="5" s="1"/>
  <c r="M4900" i="5"/>
  <c r="O4900" i="5" s="1"/>
  <c r="M4901" i="5"/>
  <c r="O4901" i="5" s="1"/>
  <c r="M4902" i="5"/>
  <c r="O4902" i="5" s="1"/>
  <c r="M4903" i="5"/>
  <c r="O4903" i="5" s="1"/>
  <c r="M4904" i="5"/>
  <c r="O4904" i="5" s="1"/>
  <c r="M4905" i="5"/>
  <c r="O4905" i="5" s="1"/>
  <c r="M4906" i="5"/>
  <c r="O4906" i="5" s="1"/>
  <c r="M4907" i="5"/>
  <c r="O4907" i="5" s="1"/>
  <c r="M4908" i="5"/>
  <c r="O4908" i="5" s="1"/>
  <c r="M4909" i="5"/>
  <c r="O4909" i="5" s="1"/>
  <c r="M4910" i="5"/>
  <c r="O4910" i="5" s="1"/>
  <c r="M4911" i="5"/>
  <c r="O4911" i="5" s="1"/>
  <c r="M4912" i="5"/>
  <c r="O4912" i="5" s="1"/>
  <c r="M4913" i="5"/>
  <c r="O4913" i="5" s="1"/>
  <c r="M4914" i="5"/>
  <c r="O4914" i="5" s="1"/>
  <c r="M4915" i="5"/>
  <c r="O4915" i="5" s="1"/>
  <c r="M4916" i="5"/>
  <c r="O4916" i="5" s="1"/>
  <c r="M4917" i="5"/>
  <c r="O4917" i="5" s="1"/>
  <c r="M4918" i="5"/>
  <c r="O4918" i="5" s="1"/>
  <c r="M4919" i="5"/>
  <c r="O4919" i="5" s="1"/>
  <c r="M4920" i="5"/>
  <c r="O4920" i="5" s="1"/>
  <c r="M4921" i="5"/>
  <c r="O4921" i="5" s="1"/>
  <c r="M4922" i="5"/>
  <c r="O4922" i="5" s="1"/>
  <c r="M4923" i="5"/>
  <c r="O4923" i="5" s="1"/>
  <c r="M4924" i="5"/>
  <c r="O4924" i="5" s="1"/>
  <c r="M4925" i="5"/>
  <c r="O4925" i="5" s="1"/>
  <c r="M4926" i="5"/>
  <c r="O4926" i="5" s="1"/>
  <c r="M4927" i="5"/>
  <c r="O4927" i="5" s="1"/>
  <c r="M4928" i="5"/>
  <c r="O4928" i="5" s="1"/>
  <c r="M4929" i="5"/>
  <c r="O4929" i="5" s="1"/>
  <c r="M4930" i="5"/>
  <c r="O4930" i="5" s="1"/>
  <c r="M4931" i="5"/>
  <c r="O4931" i="5" s="1"/>
  <c r="M4932" i="5"/>
  <c r="O4932" i="5" s="1"/>
  <c r="M4933" i="5"/>
  <c r="O4933" i="5" s="1"/>
  <c r="M4934" i="5"/>
  <c r="O4934" i="5" s="1"/>
  <c r="M4935" i="5"/>
  <c r="O4935" i="5" s="1"/>
  <c r="M4936" i="5"/>
  <c r="O4936" i="5" s="1"/>
  <c r="M4937" i="5"/>
  <c r="O4937" i="5" s="1"/>
  <c r="M4938" i="5"/>
  <c r="O4938" i="5" s="1"/>
  <c r="M4939" i="5"/>
  <c r="O4939" i="5" s="1"/>
  <c r="M4940" i="5"/>
  <c r="O4940" i="5" s="1"/>
  <c r="M4941" i="5"/>
  <c r="O4941" i="5" s="1"/>
  <c r="M4942" i="5"/>
  <c r="O4942" i="5" s="1"/>
  <c r="M4943" i="5"/>
  <c r="O4943" i="5" s="1"/>
  <c r="M4944" i="5"/>
  <c r="O4944" i="5" s="1"/>
  <c r="M4945" i="5"/>
  <c r="O4945" i="5" s="1"/>
  <c r="M4946" i="5"/>
  <c r="O4946" i="5" s="1"/>
  <c r="M4947" i="5"/>
  <c r="O4947" i="5" s="1"/>
  <c r="M4948" i="5"/>
  <c r="O4948" i="5" s="1"/>
  <c r="M4949" i="5"/>
  <c r="O4949" i="5" s="1"/>
  <c r="M4950" i="5"/>
  <c r="O4950" i="5" s="1"/>
  <c r="M4951" i="5"/>
  <c r="O4951" i="5" s="1"/>
  <c r="M4952" i="5"/>
  <c r="O4952" i="5" s="1"/>
  <c r="M4953" i="5"/>
  <c r="O4953" i="5" s="1"/>
  <c r="M4954" i="5"/>
  <c r="O4954" i="5" s="1"/>
  <c r="M4955" i="5"/>
  <c r="O4955" i="5" s="1"/>
  <c r="M4956" i="5"/>
  <c r="O4956" i="5" s="1"/>
  <c r="M4957" i="5"/>
  <c r="O4957" i="5" s="1"/>
  <c r="M4958" i="5"/>
  <c r="O4958" i="5" s="1"/>
  <c r="M4959" i="5"/>
  <c r="O4959" i="5" s="1"/>
  <c r="M4960" i="5"/>
  <c r="O4960" i="5" s="1"/>
  <c r="M4961" i="5"/>
  <c r="O4961" i="5" s="1"/>
  <c r="M4962" i="5"/>
  <c r="O4962" i="5" s="1"/>
  <c r="M4963" i="5"/>
  <c r="O4963" i="5" s="1"/>
  <c r="M4964" i="5"/>
  <c r="O4964" i="5" s="1"/>
  <c r="M4965" i="5"/>
  <c r="O4965" i="5" s="1"/>
  <c r="M4966" i="5"/>
  <c r="O4966" i="5" s="1"/>
  <c r="M4967" i="5"/>
  <c r="O4967" i="5" s="1"/>
  <c r="M4968" i="5"/>
  <c r="O4968" i="5" s="1"/>
  <c r="M4969" i="5"/>
  <c r="O4969" i="5" s="1"/>
  <c r="M4970" i="5"/>
  <c r="O4970" i="5" s="1"/>
  <c r="M4971" i="5"/>
  <c r="O4971" i="5" s="1"/>
  <c r="M4972" i="5"/>
  <c r="O4972" i="5" s="1"/>
  <c r="M4973" i="5"/>
  <c r="O4973" i="5" s="1"/>
  <c r="M4974" i="5"/>
  <c r="O4974" i="5" s="1"/>
  <c r="M4975" i="5"/>
  <c r="O4975" i="5" s="1"/>
  <c r="M4976" i="5"/>
  <c r="O4976" i="5" s="1"/>
  <c r="M4977" i="5"/>
  <c r="O4977" i="5" s="1"/>
  <c r="M4978" i="5"/>
  <c r="O4978" i="5" s="1"/>
  <c r="M4979" i="5"/>
  <c r="O4979" i="5" s="1"/>
  <c r="M4980" i="5"/>
  <c r="O4980" i="5" s="1"/>
  <c r="M4981" i="5"/>
  <c r="O4981" i="5" s="1"/>
  <c r="M4982" i="5"/>
  <c r="O4982" i="5" s="1"/>
  <c r="M4983" i="5"/>
  <c r="O4983" i="5" s="1"/>
  <c r="M4984" i="5"/>
  <c r="O4984" i="5" s="1"/>
  <c r="M4985" i="5"/>
  <c r="O4985" i="5" s="1"/>
  <c r="M4986" i="5"/>
  <c r="O4986" i="5" s="1"/>
  <c r="M4987" i="5"/>
  <c r="O4987" i="5" s="1"/>
  <c r="M4988" i="5"/>
  <c r="O4988" i="5" s="1"/>
  <c r="M4989" i="5"/>
  <c r="O4989" i="5" s="1"/>
  <c r="M4990" i="5"/>
  <c r="O4990" i="5" s="1"/>
  <c r="M4991" i="5"/>
  <c r="O4991" i="5" s="1"/>
  <c r="M4992" i="5"/>
  <c r="O4992" i="5" s="1"/>
  <c r="M4993" i="5"/>
  <c r="O4993" i="5" s="1"/>
  <c r="M4994" i="5"/>
  <c r="O4994" i="5" s="1"/>
  <c r="M4995" i="5"/>
  <c r="O4995" i="5" s="1"/>
  <c r="M4996" i="5"/>
  <c r="O4996" i="5" s="1"/>
  <c r="M4997" i="5"/>
  <c r="O4997" i="5" s="1"/>
  <c r="M4998" i="5"/>
  <c r="O4998" i="5" s="1"/>
  <c r="M4999" i="5"/>
  <c r="O4999" i="5" s="1"/>
  <c r="M5000" i="5"/>
  <c r="O5000" i="5" s="1"/>
  <c r="M5001" i="5"/>
  <c r="O5001" i="5" s="1"/>
  <c r="M5002" i="5"/>
  <c r="O5002" i="5" s="1"/>
  <c r="M5003" i="5"/>
  <c r="O5003" i="5" s="1"/>
  <c r="M5004" i="5"/>
  <c r="O5004" i="5" s="1"/>
  <c r="M5005" i="5"/>
  <c r="O5005" i="5" s="1"/>
  <c r="M5006" i="5"/>
  <c r="O5006" i="5" s="1"/>
  <c r="M5007" i="5"/>
  <c r="O5007" i="5" s="1"/>
  <c r="M5008" i="5"/>
  <c r="O5008" i="5" s="1"/>
  <c r="M5009" i="5"/>
  <c r="O5009" i="5" s="1"/>
  <c r="M5010" i="5"/>
  <c r="O5010" i="5" s="1"/>
  <c r="M5011" i="5"/>
  <c r="O5011" i="5" s="1"/>
  <c r="M5012" i="5"/>
  <c r="O5012" i="5" s="1"/>
  <c r="M5013" i="5"/>
  <c r="O5013" i="5" s="1"/>
  <c r="M5014" i="5"/>
  <c r="O5014" i="5" s="1"/>
  <c r="M5015" i="5"/>
  <c r="O5015" i="5" s="1"/>
  <c r="M5016" i="5"/>
  <c r="O5016" i="5" s="1"/>
  <c r="M5017" i="5"/>
  <c r="O5017" i="5" s="1"/>
  <c r="M5018" i="5"/>
  <c r="O5018" i="5" s="1"/>
  <c r="M5019" i="5"/>
  <c r="O5019" i="5" s="1"/>
  <c r="M5020" i="5"/>
  <c r="O5020" i="5" s="1"/>
  <c r="M5021" i="5"/>
  <c r="O5021" i="5" s="1"/>
  <c r="M5022" i="5"/>
  <c r="O5022" i="5" s="1"/>
  <c r="M5023" i="5"/>
  <c r="O5023" i="5" s="1"/>
  <c r="M5024" i="5"/>
  <c r="O5024" i="5" s="1"/>
  <c r="M5025" i="5"/>
  <c r="O5025" i="5" s="1"/>
  <c r="M5026" i="5"/>
  <c r="O5026" i="5" s="1"/>
  <c r="M5027" i="5"/>
  <c r="O5027" i="5" s="1"/>
  <c r="M5028" i="5"/>
  <c r="O5028" i="5" s="1"/>
  <c r="M5029" i="5"/>
  <c r="O5029" i="5" s="1"/>
  <c r="M5030" i="5"/>
  <c r="O5030" i="5" s="1"/>
  <c r="M5031" i="5"/>
  <c r="O5031" i="5" s="1"/>
  <c r="M5032" i="5"/>
  <c r="O5032" i="5" s="1"/>
  <c r="M5033" i="5"/>
  <c r="O5033" i="5" s="1"/>
  <c r="M5034" i="5"/>
  <c r="O5034" i="5" s="1"/>
  <c r="M5035" i="5"/>
  <c r="O5035" i="5" s="1"/>
  <c r="M5036" i="5"/>
  <c r="O5036" i="5" s="1"/>
  <c r="M5037" i="5"/>
  <c r="O5037" i="5" s="1"/>
  <c r="M5038" i="5"/>
  <c r="O5038" i="5" s="1"/>
  <c r="M5039" i="5"/>
  <c r="O5039" i="5" s="1"/>
  <c r="M5040" i="5"/>
  <c r="O5040" i="5" s="1"/>
  <c r="M5041" i="5"/>
  <c r="O5041" i="5" s="1"/>
  <c r="M5042" i="5"/>
  <c r="O5042" i="5" s="1"/>
  <c r="M5043" i="5"/>
  <c r="O5043" i="5" s="1"/>
  <c r="M5044" i="5"/>
  <c r="O5044" i="5" s="1"/>
  <c r="M5045" i="5"/>
  <c r="O5045" i="5" s="1"/>
  <c r="M5046" i="5"/>
  <c r="O5046" i="5" s="1"/>
  <c r="M5047" i="5"/>
  <c r="O5047" i="5" s="1"/>
  <c r="M5048" i="5"/>
  <c r="O5048" i="5" s="1"/>
  <c r="M5049" i="5"/>
  <c r="O5049" i="5" s="1"/>
  <c r="M5050" i="5"/>
  <c r="O5050" i="5" s="1"/>
  <c r="M5051" i="5"/>
  <c r="O5051" i="5" s="1"/>
  <c r="M5052" i="5"/>
  <c r="O5052" i="5" s="1"/>
  <c r="M5053" i="5"/>
  <c r="O5053" i="5" s="1"/>
  <c r="M5054" i="5"/>
  <c r="O5054" i="5" s="1"/>
  <c r="M5055" i="5"/>
  <c r="O5055" i="5" s="1"/>
  <c r="M5056" i="5"/>
  <c r="O5056" i="5" s="1"/>
  <c r="M5057" i="5"/>
  <c r="O5057" i="5" s="1"/>
  <c r="M5058" i="5"/>
  <c r="O5058" i="5" s="1"/>
  <c r="M5059" i="5"/>
  <c r="O5059" i="5" s="1"/>
  <c r="M5060" i="5"/>
  <c r="O5060" i="5" s="1"/>
  <c r="M5061" i="5"/>
  <c r="O5061" i="5" s="1"/>
  <c r="M5062" i="5"/>
  <c r="O5062" i="5" s="1"/>
  <c r="M5063" i="5"/>
  <c r="O5063" i="5" s="1"/>
  <c r="M5064" i="5"/>
  <c r="O5064" i="5" s="1"/>
  <c r="M5065" i="5"/>
  <c r="O5065" i="5" s="1"/>
  <c r="M5066" i="5"/>
  <c r="O5066" i="5" s="1"/>
  <c r="M5067" i="5"/>
  <c r="O5067" i="5" s="1"/>
  <c r="M5068" i="5"/>
  <c r="O5068" i="5" s="1"/>
  <c r="M5069" i="5"/>
  <c r="O5069" i="5" s="1"/>
  <c r="M5070" i="5"/>
  <c r="O5070" i="5" s="1"/>
  <c r="M5071" i="5"/>
  <c r="O5071" i="5" s="1"/>
  <c r="M5072" i="5"/>
  <c r="O5072" i="5" s="1"/>
  <c r="M5073" i="5"/>
  <c r="O5073" i="5" s="1"/>
  <c r="M5074" i="5"/>
  <c r="O5074" i="5" s="1"/>
  <c r="M5075" i="5"/>
  <c r="O5075" i="5" s="1"/>
  <c r="M5076" i="5"/>
  <c r="O5076" i="5" s="1"/>
  <c r="M5077" i="5"/>
  <c r="O5077" i="5" s="1"/>
  <c r="M5078" i="5"/>
  <c r="O5078" i="5" s="1"/>
  <c r="M5079" i="5"/>
  <c r="O5079" i="5" s="1"/>
  <c r="M5080" i="5"/>
  <c r="O5080" i="5" s="1"/>
  <c r="M5081" i="5"/>
  <c r="O5081" i="5" s="1"/>
  <c r="M5082" i="5"/>
  <c r="O5082" i="5" s="1"/>
  <c r="M5083" i="5"/>
  <c r="O5083" i="5" s="1"/>
  <c r="M5084" i="5"/>
  <c r="O5084" i="5" s="1"/>
  <c r="M5085" i="5"/>
  <c r="O5085" i="5" s="1"/>
  <c r="M5086" i="5"/>
  <c r="O5086" i="5" s="1"/>
  <c r="M5087" i="5"/>
  <c r="O5087" i="5" s="1"/>
  <c r="M5088" i="5"/>
  <c r="O5088" i="5" s="1"/>
  <c r="M5089" i="5"/>
  <c r="O5089" i="5" s="1"/>
  <c r="M5090" i="5"/>
  <c r="O5090" i="5" s="1"/>
  <c r="M5091" i="5"/>
  <c r="O5091" i="5" s="1"/>
  <c r="M5092" i="5"/>
  <c r="O5092" i="5" s="1"/>
  <c r="M5093" i="5"/>
  <c r="O5093" i="5" s="1"/>
  <c r="M5094" i="5"/>
  <c r="O5094" i="5" s="1"/>
  <c r="M5095" i="5"/>
  <c r="O5095" i="5" s="1"/>
  <c r="M5096" i="5"/>
  <c r="O5096" i="5" s="1"/>
  <c r="M5097" i="5"/>
  <c r="O5097" i="5" s="1"/>
  <c r="M5098" i="5"/>
  <c r="O5098" i="5" s="1"/>
  <c r="M5099" i="5"/>
  <c r="O5099" i="5" s="1"/>
  <c r="M5100" i="5"/>
  <c r="O5100" i="5" s="1"/>
  <c r="M5101" i="5"/>
  <c r="O5101" i="5" s="1"/>
  <c r="M5102" i="5"/>
  <c r="O5102" i="5" s="1"/>
  <c r="M5103" i="5"/>
  <c r="O5103" i="5" s="1"/>
  <c r="M5104" i="5"/>
  <c r="O5104" i="5" s="1"/>
  <c r="M5105" i="5"/>
  <c r="O5105" i="5" s="1"/>
  <c r="M5106" i="5"/>
  <c r="O5106" i="5" s="1"/>
  <c r="M5107" i="5"/>
  <c r="O5107" i="5" s="1"/>
  <c r="M5108" i="5"/>
  <c r="O5108" i="5" s="1"/>
  <c r="M5109" i="5"/>
  <c r="O5109" i="5" s="1"/>
  <c r="M5110" i="5"/>
  <c r="O5110" i="5" s="1"/>
  <c r="M5111" i="5"/>
  <c r="O5111" i="5" s="1"/>
  <c r="M5112" i="5"/>
  <c r="O5112" i="5" s="1"/>
  <c r="M5113" i="5"/>
  <c r="O5113" i="5" s="1"/>
  <c r="M5114" i="5"/>
  <c r="O5114" i="5" s="1"/>
  <c r="M5115" i="5"/>
  <c r="O5115" i="5" s="1"/>
  <c r="M5116" i="5"/>
  <c r="O5116" i="5" s="1"/>
  <c r="M5117" i="5"/>
  <c r="O5117" i="5" s="1"/>
  <c r="M5118" i="5"/>
  <c r="O5118" i="5" s="1"/>
  <c r="M5119" i="5"/>
  <c r="O5119" i="5" s="1"/>
  <c r="M5120" i="5"/>
  <c r="O5120" i="5" s="1"/>
  <c r="M5121" i="5"/>
  <c r="O5121" i="5" s="1"/>
  <c r="M5122" i="5"/>
  <c r="O5122" i="5" s="1"/>
  <c r="M5123" i="5"/>
  <c r="O5123" i="5" s="1"/>
  <c r="M5124" i="5"/>
  <c r="O5124" i="5" s="1"/>
  <c r="M5125" i="5"/>
  <c r="O5125" i="5" s="1"/>
  <c r="M5126" i="5"/>
  <c r="O5126" i="5" s="1"/>
  <c r="M5127" i="5"/>
  <c r="O5127" i="5" s="1"/>
  <c r="M5128" i="5"/>
  <c r="O5128" i="5" s="1"/>
  <c r="M5129" i="5"/>
  <c r="O5129" i="5" s="1"/>
  <c r="M5130" i="5"/>
  <c r="O5130" i="5" s="1"/>
  <c r="M5131" i="5"/>
  <c r="O5131" i="5" s="1"/>
  <c r="M5132" i="5"/>
  <c r="O5132" i="5" s="1"/>
  <c r="M5133" i="5"/>
  <c r="O5133" i="5" s="1"/>
  <c r="M5134" i="5"/>
  <c r="O5134" i="5" s="1"/>
  <c r="M5135" i="5"/>
  <c r="O5135" i="5" s="1"/>
  <c r="M5136" i="5"/>
  <c r="O5136" i="5" s="1"/>
  <c r="M5137" i="5"/>
  <c r="O5137" i="5" s="1"/>
  <c r="M5138" i="5"/>
  <c r="O5138" i="5" s="1"/>
  <c r="M5139" i="5"/>
  <c r="O5139" i="5" s="1"/>
  <c r="M5140" i="5"/>
  <c r="O5140" i="5" s="1"/>
  <c r="M5141" i="5"/>
  <c r="O5141" i="5" s="1"/>
  <c r="M5142" i="5"/>
  <c r="O5142" i="5" s="1"/>
  <c r="M5143" i="5"/>
  <c r="O5143" i="5" s="1"/>
  <c r="M5144" i="5"/>
  <c r="O5144" i="5" s="1"/>
  <c r="M5145" i="5"/>
  <c r="O5145" i="5" s="1"/>
  <c r="M5146" i="5"/>
  <c r="O5146" i="5" s="1"/>
  <c r="M5147" i="5"/>
  <c r="O5147" i="5" s="1"/>
  <c r="M5148" i="5"/>
  <c r="O5148" i="5" s="1"/>
  <c r="M5149" i="5"/>
  <c r="O5149" i="5" s="1"/>
  <c r="M5150" i="5"/>
  <c r="O5150" i="5" s="1"/>
  <c r="M5151" i="5"/>
  <c r="O5151" i="5" s="1"/>
  <c r="M5152" i="5"/>
  <c r="O5152" i="5" s="1"/>
  <c r="M5153" i="5"/>
  <c r="O5153" i="5" s="1"/>
  <c r="M5154" i="5"/>
  <c r="O5154" i="5" s="1"/>
  <c r="M5155" i="5"/>
  <c r="O5155" i="5" s="1"/>
  <c r="M5156" i="5"/>
  <c r="O5156" i="5" s="1"/>
  <c r="M5157" i="5"/>
  <c r="O5157" i="5" s="1"/>
  <c r="M5158" i="5"/>
  <c r="O5158" i="5" s="1"/>
  <c r="M5159" i="5"/>
  <c r="O5159" i="5" s="1"/>
  <c r="M5160" i="5"/>
  <c r="O5160" i="5" s="1"/>
  <c r="M5161" i="5"/>
  <c r="O5161" i="5" s="1"/>
  <c r="M5162" i="5"/>
  <c r="O5162" i="5" s="1"/>
  <c r="M5163" i="5"/>
  <c r="O5163" i="5" s="1"/>
  <c r="M5164" i="5"/>
  <c r="O5164" i="5" s="1"/>
  <c r="M5165" i="5"/>
  <c r="O5165" i="5" s="1"/>
  <c r="M5166" i="5"/>
  <c r="O5166" i="5" s="1"/>
  <c r="M5167" i="5"/>
  <c r="O5167" i="5" s="1"/>
  <c r="M5168" i="5"/>
  <c r="O5168" i="5" s="1"/>
  <c r="M5169" i="5"/>
  <c r="O5169" i="5" s="1"/>
  <c r="M5170" i="5"/>
  <c r="O5170" i="5" s="1"/>
  <c r="M5171" i="5"/>
  <c r="O5171" i="5" s="1"/>
  <c r="M5172" i="5"/>
  <c r="O5172" i="5" s="1"/>
  <c r="M5173" i="5"/>
  <c r="O5173" i="5" s="1"/>
  <c r="M5174" i="5"/>
  <c r="O5174" i="5" s="1"/>
  <c r="M5175" i="5"/>
  <c r="O5175" i="5" s="1"/>
  <c r="M5176" i="5"/>
  <c r="O5176" i="5" s="1"/>
  <c r="M5177" i="5"/>
  <c r="O5177" i="5" s="1"/>
  <c r="M5178" i="5"/>
  <c r="O5178" i="5" s="1"/>
  <c r="M5179" i="5"/>
  <c r="O5179" i="5" s="1"/>
  <c r="M5180" i="5"/>
  <c r="O5180" i="5" s="1"/>
  <c r="M5181" i="5"/>
  <c r="O5181" i="5" s="1"/>
  <c r="M5182" i="5"/>
  <c r="O5182" i="5" s="1"/>
  <c r="M5183" i="5"/>
  <c r="O5183" i="5" s="1"/>
  <c r="M5184" i="5"/>
  <c r="O5184" i="5" s="1"/>
  <c r="M5185" i="5"/>
  <c r="O5185" i="5" s="1"/>
  <c r="M5186" i="5"/>
  <c r="O5186" i="5" s="1"/>
  <c r="M5187" i="5"/>
  <c r="O5187" i="5" s="1"/>
  <c r="M5188" i="5"/>
  <c r="O5188" i="5" s="1"/>
  <c r="M5189" i="5"/>
  <c r="O5189" i="5" s="1"/>
  <c r="M5190" i="5"/>
  <c r="O5190" i="5" s="1"/>
  <c r="M5191" i="5"/>
  <c r="O5191" i="5" s="1"/>
  <c r="M5192" i="5"/>
  <c r="O5192" i="5" s="1"/>
  <c r="M5193" i="5"/>
  <c r="O5193" i="5" s="1"/>
  <c r="M5194" i="5"/>
  <c r="O5194" i="5" s="1"/>
  <c r="M5195" i="5"/>
  <c r="O5195" i="5" s="1"/>
  <c r="M5196" i="5"/>
  <c r="O5196" i="5" s="1"/>
  <c r="M5197" i="5"/>
  <c r="O5197" i="5" s="1"/>
  <c r="M5198" i="5"/>
  <c r="O5198" i="5" s="1"/>
  <c r="M5199" i="5"/>
  <c r="O5199" i="5" s="1"/>
  <c r="M5200" i="5"/>
  <c r="O5200" i="5" s="1"/>
  <c r="M5201" i="5"/>
  <c r="O5201" i="5" s="1"/>
  <c r="M5202" i="5"/>
  <c r="O5202" i="5" s="1"/>
  <c r="M5203" i="5"/>
  <c r="O5203" i="5" s="1"/>
  <c r="M5204" i="5"/>
  <c r="O5204" i="5" s="1"/>
  <c r="M5205" i="5"/>
  <c r="O5205" i="5" s="1"/>
  <c r="M5206" i="5"/>
  <c r="O5206" i="5" s="1"/>
  <c r="M5207" i="5"/>
  <c r="O5207" i="5" s="1"/>
  <c r="M5208" i="5"/>
  <c r="O5208" i="5" s="1"/>
  <c r="M5209" i="5"/>
  <c r="O5209" i="5" s="1"/>
  <c r="M5210" i="5"/>
  <c r="O5210" i="5" s="1"/>
  <c r="M5211" i="5"/>
  <c r="O5211" i="5" s="1"/>
  <c r="M5212" i="5"/>
  <c r="O5212" i="5" s="1"/>
  <c r="M5213" i="5"/>
  <c r="O5213" i="5" s="1"/>
  <c r="M5214" i="5"/>
  <c r="O5214" i="5" s="1"/>
  <c r="M5215" i="5"/>
  <c r="O5215" i="5" s="1"/>
  <c r="M5216" i="5"/>
  <c r="O5216" i="5" s="1"/>
  <c r="M5217" i="5"/>
  <c r="O5217" i="5" s="1"/>
  <c r="M5218" i="5"/>
  <c r="O5218" i="5" s="1"/>
  <c r="M5219" i="5"/>
  <c r="O5219" i="5" s="1"/>
  <c r="M5220" i="5"/>
  <c r="O5220" i="5" s="1"/>
  <c r="M5221" i="5"/>
  <c r="O5221" i="5" s="1"/>
  <c r="M5222" i="5"/>
  <c r="O5222" i="5" s="1"/>
  <c r="M5223" i="5"/>
  <c r="O5223" i="5" s="1"/>
  <c r="M5224" i="5"/>
  <c r="O5224" i="5" s="1"/>
  <c r="M5225" i="5"/>
  <c r="O5225" i="5" s="1"/>
  <c r="M5226" i="5"/>
  <c r="O5226" i="5" s="1"/>
  <c r="M5227" i="5"/>
  <c r="O5227" i="5" s="1"/>
  <c r="M5228" i="5"/>
  <c r="O5228" i="5" s="1"/>
  <c r="M5229" i="5"/>
  <c r="O5229" i="5" s="1"/>
  <c r="M5230" i="5"/>
  <c r="O5230" i="5" s="1"/>
  <c r="M5231" i="5"/>
  <c r="O5231" i="5" s="1"/>
  <c r="M5232" i="5"/>
  <c r="O5232" i="5" s="1"/>
  <c r="M5233" i="5"/>
  <c r="O5233" i="5" s="1"/>
  <c r="M5234" i="5"/>
  <c r="O5234" i="5" s="1"/>
  <c r="M5235" i="5"/>
  <c r="O5235" i="5" s="1"/>
  <c r="M5236" i="5"/>
  <c r="O5236" i="5" s="1"/>
  <c r="M5237" i="5"/>
  <c r="O5237" i="5" s="1"/>
  <c r="M5238" i="5"/>
  <c r="O5238" i="5" s="1"/>
  <c r="M5239" i="5"/>
  <c r="O5239" i="5" s="1"/>
  <c r="M5240" i="5"/>
  <c r="O5240" i="5" s="1"/>
  <c r="M5241" i="5"/>
  <c r="O5241" i="5" s="1"/>
  <c r="M5242" i="5"/>
  <c r="O5242" i="5" s="1"/>
  <c r="M5243" i="5"/>
  <c r="O5243" i="5" s="1"/>
  <c r="M5244" i="5"/>
  <c r="O5244" i="5" s="1"/>
  <c r="M5245" i="5"/>
  <c r="O5245" i="5" s="1"/>
  <c r="M5246" i="5"/>
  <c r="O5246" i="5" s="1"/>
  <c r="M5247" i="5"/>
  <c r="O5247" i="5" s="1"/>
  <c r="M5248" i="5"/>
  <c r="O5248" i="5" s="1"/>
  <c r="M5249" i="5"/>
  <c r="O5249" i="5" s="1"/>
  <c r="M5250" i="5"/>
  <c r="O5250" i="5" s="1"/>
  <c r="M5251" i="5"/>
  <c r="O5251" i="5" s="1"/>
  <c r="M5252" i="5"/>
  <c r="O5252" i="5" s="1"/>
  <c r="M5253" i="5"/>
  <c r="O5253" i="5" s="1"/>
  <c r="M5254" i="5"/>
  <c r="O5254" i="5" s="1"/>
  <c r="M5255" i="5"/>
  <c r="O5255" i="5" s="1"/>
  <c r="M5256" i="5"/>
  <c r="O5256" i="5" s="1"/>
  <c r="M5257" i="5"/>
  <c r="O5257" i="5" s="1"/>
  <c r="M5258" i="5"/>
  <c r="O5258" i="5" s="1"/>
  <c r="M5259" i="5"/>
  <c r="O5259" i="5" s="1"/>
  <c r="M5260" i="5"/>
  <c r="O5260" i="5" s="1"/>
  <c r="M5261" i="5"/>
  <c r="O5261" i="5" s="1"/>
  <c r="M5262" i="5"/>
  <c r="O5262" i="5" s="1"/>
  <c r="M5263" i="5"/>
  <c r="O5263" i="5" s="1"/>
  <c r="M5264" i="5"/>
  <c r="O5264" i="5" s="1"/>
  <c r="M5265" i="5"/>
  <c r="O5265" i="5" s="1"/>
  <c r="M5266" i="5"/>
  <c r="O5266" i="5" s="1"/>
  <c r="M5267" i="5"/>
  <c r="O5267" i="5" s="1"/>
  <c r="M5268" i="5"/>
  <c r="O5268" i="5" s="1"/>
  <c r="M5269" i="5"/>
  <c r="O5269" i="5" s="1"/>
  <c r="M5270" i="5"/>
  <c r="O5270" i="5" s="1"/>
  <c r="M5271" i="5"/>
  <c r="O5271" i="5" s="1"/>
  <c r="M5272" i="5"/>
  <c r="O5272" i="5" s="1"/>
  <c r="M5273" i="5"/>
  <c r="O5273" i="5" s="1"/>
  <c r="M5274" i="5"/>
  <c r="O5274" i="5" s="1"/>
  <c r="M5275" i="5"/>
  <c r="O5275" i="5" s="1"/>
  <c r="M5276" i="5"/>
  <c r="O5276" i="5" s="1"/>
  <c r="M5277" i="5"/>
  <c r="O5277" i="5" s="1"/>
  <c r="M5278" i="5"/>
  <c r="O5278" i="5" s="1"/>
  <c r="M5279" i="5"/>
  <c r="O5279" i="5" s="1"/>
  <c r="M5280" i="5"/>
  <c r="O5280" i="5" s="1"/>
  <c r="M5281" i="5"/>
  <c r="O5281" i="5" s="1"/>
  <c r="M5282" i="5"/>
  <c r="O5282" i="5" s="1"/>
  <c r="M5283" i="5"/>
  <c r="O5283" i="5" s="1"/>
  <c r="M5284" i="5"/>
  <c r="O5284" i="5" s="1"/>
  <c r="M5285" i="5"/>
  <c r="O5285" i="5" s="1"/>
  <c r="M5286" i="5"/>
  <c r="O5286" i="5" s="1"/>
  <c r="M5287" i="5"/>
  <c r="O5287" i="5" s="1"/>
  <c r="M5288" i="5"/>
  <c r="O5288" i="5" s="1"/>
  <c r="M5289" i="5"/>
  <c r="O5289" i="5" s="1"/>
  <c r="M5290" i="5"/>
  <c r="O5290" i="5" s="1"/>
  <c r="M5291" i="5"/>
  <c r="O5291" i="5" s="1"/>
  <c r="M5292" i="5"/>
  <c r="O5292" i="5" s="1"/>
  <c r="M5293" i="5"/>
  <c r="O5293" i="5" s="1"/>
  <c r="M5294" i="5"/>
  <c r="O5294" i="5" s="1"/>
  <c r="M5295" i="5"/>
  <c r="O5295" i="5" s="1"/>
  <c r="M5296" i="5"/>
  <c r="O5296" i="5" s="1"/>
  <c r="M5297" i="5"/>
  <c r="O5297" i="5" s="1"/>
  <c r="M5298" i="5"/>
  <c r="O5298" i="5" s="1"/>
  <c r="M5299" i="5"/>
  <c r="O5299" i="5" s="1"/>
  <c r="M5300" i="5"/>
  <c r="O5300" i="5" s="1"/>
  <c r="M5301" i="5"/>
  <c r="O5301" i="5" s="1"/>
  <c r="M5302" i="5"/>
  <c r="O5302" i="5" s="1"/>
  <c r="M5303" i="5"/>
  <c r="O5303" i="5" s="1"/>
  <c r="M5304" i="5"/>
  <c r="O5304" i="5" s="1"/>
  <c r="M5305" i="5"/>
  <c r="O5305" i="5" s="1"/>
  <c r="M5306" i="5"/>
  <c r="O5306" i="5" s="1"/>
  <c r="M5307" i="5"/>
  <c r="O5307" i="5" s="1"/>
  <c r="M5308" i="5"/>
  <c r="O5308" i="5" s="1"/>
  <c r="M5309" i="5"/>
  <c r="O5309" i="5" s="1"/>
  <c r="M5310" i="5"/>
  <c r="O5310" i="5" s="1"/>
  <c r="M5311" i="5"/>
  <c r="O5311" i="5" s="1"/>
  <c r="M5312" i="5"/>
  <c r="O5312" i="5" s="1"/>
  <c r="M5313" i="5"/>
  <c r="O5313" i="5" s="1"/>
  <c r="M5314" i="5"/>
  <c r="O5314" i="5" s="1"/>
  <c r="M5315" i="5"/>
  <c r="O5315" i="5" s="1"/>
  <c r="M5316" i="5"/>
  <c r="O5316" i="5" s="1"/>
  <c r="M5317" i="5"/>
  <c r="O5317" i="5" s="1"/>
  <c r="M5318" i="5"/>
  <c r="O5318" i="5" s="1"/>
  <c r="M5319" i="5"/>
  <c r="O5319" i="5" s="1"/>
  <c r="M5320" i="5"/>
  <c r="O5320" i="5" s="1"/>
  <c r="M5321" i="5"/>
  <c r="O5321" i="5" s="1"/>
  <c r="M5322" i="5"/>
  <c r="O5322" i="5" s="1"/>
  <c r="M5323" i="5"/>
  <c r="O5323" i="5" s="1"/>
  <c r="M5324" i="5"/>
  <c r="O5324" i="5" s="1"/>
  <c r="M5325" i="5"/>
  <c r="O5325" i="5" s="1"/>
  <c r="M5326" i="5"/>
  <c r="O5326" i="5" s="1"/>
  <c r="M5327" i="5"/>
  <c r="O5327" i="5" s="1"/>
  <c r="M5328" i="5"/>
  <c r="O5328" i="5" s="1"/>
  <c r="M5329" i="5"/>
  <c r="O5329" i="5" s="1"/>
  <c r="M5330" i="5"/>
  <c r="O5330" i="5" s="1"/>
  <c r="M5331" i="5"/>
  <c r="O5331" i="5" s="1"/>
  <c r="M5332" i="5"/>
  <c r="O5332" i="5" s="1"/>
  <c r="M5333" i="5"/>
  <c r="O5333" i="5" s="1"/>
  <c r="M5334" i="5"/>
  <c r="O5334" i="5" s="1"/>
  <c r="M5335" i="5"/>
  <c r="O5335" i="5" s="1"/>
  <c r="M5336" i="5"/>
  <c r="O5336" i="5" s="1"/>
  <c r="M5337" i="5"/>
  <c r="O5337" i="5" s="1"/>
  <c r="M5338" i="5"/>
  <c r="O5338" i="5" s="1"/>
  <c r="M5339" i="5"/>
  <c r="O5339" i="5" s="1"/>
  <c r="M5340" i="5"/>
  <c r="O5340" i="5" s="1"/>
  <c r="M5341" i="5"/>
  <c r="O5341" i="5" s="1"/>
  <c r="M5342" i="5"/>
  <c r="O5342" i="5" s="1"/>
  <c r="M5343" i="5"/>
  <c r="O5343" i="5" s="1"/>
  <c r="M5344" i="5"/>
  <c r="O5344" i="5" s="1"/>
  <c r="M5345" i="5"/>
  <c r="O5345" i="5" s="1"/>
  <c r="M5346" i="5"/>
  <c r="O5346" i="5" s="1"/>
  <c r="M5347" i="5"/>
  <c r="O5347" i="5" s="1"/>
  <c r="M5348" i="5"/>
  <c r="O5348" i="5" s="1"/>
  <c r="M5349" i="5"/>
  <c r="O5349" i="5" s="1"/>
  <c r="M5350" i="5"/>
  <c r="O5350" i="5" s="1"/>
  <c r="M5351" i="5"/>
  <c r="O5351" i="5" s="1"/>
  <c r="M5352" i="5"/>
  <c r="O5352" i="5" s="1"/>
  <c r="M5353" i="5"/>
  <c r="O5353" i="5" s="1"/>
  <c r="M5354" i="5"/>
  <c r="O5354" i="5" s="1"/>
  <c r="M5355" i="5"/>
  <c r="O5355" i="5" s="1"/>
  <c r="M5356" i="5"/>
  <c r="O5356" i="5" s="1"/>
  <c r="M5357" i="5"/>
  <c r="O5357" i="5" s="1"/>
  <c r="M5358" i="5"/>
  <c r="O5358" i="5" s="1"/>
  <c r="M5359" i="5"/>
  <c r="O5359" i="5" s="1"/>
  <c r="M5360" i="5"/>
  <c r="O5360" i="5" s="1"/>
  <c r="M5361" i="5"/>
  <c r="O5361" i="5" s="1"/>
  <c r="M5362" i="5"/>
  <c r="O5362" i="5" s="1"/>
  <c r="M5363" i="5"/>
  <c r="O5363" i="5" s="1"/>
  <c r="M5364" i="5"/>
  <c r="O5364" i="5" s="1"/>
  <c r="M5365" i="5"/>
  <c r="O5365" i="5" s="1"/>
  <c r="M5366" i="5"/>
  <c r="O5366" i="5" s="1"/>
  <c r="M5367" i="5"/>
  <c r="O5367" i="5" s="1"/>
  <c r="M5368" i="5"/>
  <c r="O5368" i="5" s="1"/>
  <c r="M5369" i="5"/>
  <c r="O5369" i="5" s="1"/>
  <c r="M5370" i="5"/>
  <c r="O5370" i="5" s="1"/>
  <c r="M5371" i="5"/>
  <c r="O5371" i="5" s="1"/>
  <c r="M5372" i="5"/>
  <c r="O5372" i="5" s="1"/>
  <c r="M5373" i="5"/>
  <c r="O5373" i="5" s="1"/>
  <c r="M5374" i="5"/>
  <c r="O5374" i="5" s="1"/>
  <c r="M5375" i="5"/>
  <c r="O5375" i="5" s="1"/>
  <c r="M5376" i="5"/>
  <c r="O5376" i="5" s="1"/>
  <c r="M5377" i="5"/>
  <c r="O5377" i="5" s="1"/>
  <c r="M5378" i="5"/>
  <c r="O5378" i="5" s="1"/>
  <c r="M5379" i="5"/>
  <c r="O5379" i="5" s="1"/>
  <c r="M5380" i="5"/>
  <c r="O5380" i="5" s="1"/>
  <c r="M5381" i="5"/>
  <c r="O5381" i="5" s="1"/>
  <c r="M5382" i="5"/>
  <c r="O5382" i="5" s="1"/>
  <c r="M5383" i="5"/>
  <c r="O5383" i="5" s="1"/>
  <c r="M5384" i="5"/>
  <c r="O5384" i="5" s="1"/>
  <c r="M5385" i="5"/>
  <c r="O5385" i="5" s="1"/>
  <c r="M5386" i="5"/>
  <c r="O5386" i="5" s="1"/>
  <c r="M5387" i="5"/>
  <c r="O5387" i="5" s="1"/>
  <c r="M5388" i="5"/>
  <c r="O5388" i="5" s="1"/>
  <c r="M5389" i="5"/>
  <c r="O5389" i="5" s="1"/>
  <c r="M5390" i="5"/>
  <c r="O5390" i="5" s="1"/>
  <c r="M5391" i="5"/>
  <c r="O5391" i="5" s="1"/>
  <c r="M5392" i="5"/>
  <c r="O5392" i="5" s="1"/>
  <c r="M5393" i="5"/>
  <c r="O5393" i="5" s="1"/>
  <c r="M5394" i="5"/>
  <c r="O5394" i="5" s="1"/>
  <c r="M5395" i="5"/>
  <c r="O5395" i="5" s="1"/>
  <c r="M5396" i="5"/>
  <c r="O5396" i="5" s="1"/>
  <c r="M5397" i="5"/>
  <c r="O5397" i="5" s="1"/>
  <c r="M5398" i="5"/>
  <c r="O5398" i="5" s="1"/>
  <c r="M5399" i="5"/>
  <c r="O5399" i="5" s="1"/>
  <c r="M5400" i="5"/>
  <c r="O5400" i="5" s="1"/>
  <c r="M5401" i="5"/>
  <c r="O5401" i="5" s="1"/>
  <c r="M5402" i="5"/>
  <c r="O5402" i="5" s="1"/>
  <c r="M5403" i="5"/>
  <c r="O5403" i="5" s="1"/>
  <c r="M5404" i="5"/>
  <c r="O5404" i="5" s="1"/>
  <c r="M5405" i="5"/>
  <c r="O5405" i="5" s="1"/>
  <c r="M5406" i="5"/>
  <c r="O5406" i="5" s="1"/>
  <c r="M5407" i="5"/>
  <c r="O5407" i="5" s="1"/>
  <c r="M5408" i="5"/>
  <c r="O5408" i="5" s="1"/>
  <c r="M5409" i="5"/>
  <c r="O5409" i="5" s="1"/>
  <c r="M5410" i="5"/>
  <c r="O5410" i="5" s="1"/>
  <c r="M5411" i="5"/>
  <c r="O5411" i="5" s="1"/>
  <c r="M5412" i="5"/>
  <c r="O5412" i="5" s="1"/>
  <c r="M5413" i="5"/>
  <c r="O5413" i="5" s="1"/>
  <c r="M5414" i="5"/>
  <c r="O5414" i="5" s="1"/>
  <c r="M5415" i="5"/>
  <c r="O5415" i="5" s="1"/>
  <c r="M5416" i="5"/>
  <c r="O5416" i="5" s="1"/>
  <c r="M5417" i="5"/>
  <c r="O5417" i="5" s="1"/>
  <c r="M5418" i="5"/>
  <c r="O5418" i="5" s="1"/>
  <c r="M5419" i="5"/>
  <c r="O5419" i="5" s="1"/>
  <c r="M5420" i="5"/>
  <c r="O5420" i="5" s="1"/>
  <c r="M5421" i="5"/>
  <c r="O5421" i="5" s="1"/>
  <c r="M5422" i="5"/>
  <c r="O5422" i="5" s="1"/>
  <c r="M5423" i="5"/>
  <c r="O5423" i="5" s="1"/>
  <c r="M5424" i="5"/>
  <c r="O5424" i="5" s="1"/>
  <c r="M5425" i="5"/>
  <c r="O5425" i="5" s="1"/>
  <c r="M5426" i="5"/>
  <c r="O5426" i="5" s="1"/>
  <c r="M5427" i="5"/>
  <c r="O5427" i="5" s="1"/>
  <c r="M5428" i="5"/>
  <c r="O5428" i="5" s="1"/>
  <c r="M5429" i="5"/>
  <c r="O5429" i="5" s="1"/>
  <c r="M5430" i="5"/>
  <c r="O5430" i="5" s="1"/>
  <c r="M5431" i="5"/>
  <c r="O5431" i="5" s="1"/>
  <c r="M5432" i="5"/>
  <c r="O5432" i="5" s="1"/>
  <c r="M5433" i="5"/>
  <c r="O5433" i="5" s="1"/>
  <c r="M5434" i="5"/>
  <c r="O5434" i="5" s="1"/>
  <c r="M5435" i="5"/>
  <c r="O5435" i="5" s="1"/>
  <c r="M5436" i="5"/>
  <c r="O5436" i="5" s="1"/>
  <c r="M5437" i="5"/>
  <c r="O5437" i="5" s="1"/>
  <c r="M5438" i="5"/>
  <c r="O5438" i="5" s="1"/>
  <c r="M5439" i="5"/>
  <c r="O5439" i="5" s="1"/>
  <c r="M5440" i="5"/>
  <c r="O5440" i="5" s="1"/>
  <c r="M5441" i="5"/>
  <c r="O5441" i="5" s="1"/>
  <c r="M5442" i="5"/>
  <c r="O5442" i="5" s="1"/>
  <c r="M5443" i="5"/>
  <c r="O5443" i="5" s="1"/>
  <c r="M5444" i="5"/>
  <c r="O5444" i="5" s="1"/>
  <c r="M5445" i="5"/>
  <c r="O5445" i="5" s="1"/>
  <c r="M5446" i="5"/>
  <c r="O5446" i="5" s="1"/>
  <c r="M5447" i="5"/>
  <c r="O5447" i="5" s="1"/>
  <c r="M5448" i="5"/>
  <c r="O5448" i="5" s="1"/>
  <c r="M5449" i="5"/>
  <c r="O5449" i="5" s="1"/>
  <c r="M5450" i="5"/>
  <c r="O5450" i="5" s="1"/>
  <c r="M5451" i="5"/>
  <c r="O5451" i="5" s="1"/>
  <c r="M5452" i="5"/>
  <c r="O5452" i="5" s="1"/>
  <c r="M5453" i="5"/>
  <c r="O5453" i="5" s="1"/>
  <c r="M5454" i="5"/>
  <c r="O5454" i="5" s="1"/>
  <c r="M5455" i="5"/>
  <c r="O5455" i="5" s="1"/>
  <c r="M5456" i="5"/>
  <c r="O5456" i="5" s="1"/>
  <c r="M5457" i="5"/>
  <c r="O5457" i="5" s="1"/>
  <c r="M5458" i="5"/>
  <c r="O5458" i="5" s="1"/>
  <c r="M5459" i="5"/>
  <c r="O5459" i="5" s="1"/>
  <c r="M5460" i="5"/>
  <c r="O5460" i="5" s="1"/>
  <c r="M5461" i="5"/>
  <c r="O5461" i="5" s="1"/>
  <c r="M5462" i="5"/>
  <c r="O5462" i="5" s="1"/>
  <c r="M5463" i="5"/>
  <c r="O5463" i="5" s="1"/>
  <c r="M5464" i="5"/>
  <c r="O5464" i="5" s="1"/>
  <c r="M5465" i="5"/>
  <c r="O5465" i="5" s="1"/>
  <c r="M5466" i="5"/>
  <c r="O5466" i="5" s="1"/>
  <c r="M5467" i="5"/>
  <c r="O5467" i="5" s="1"/>
  <c r="M5468" i="5"/>
  <c r="O5468" i="5" s="1"/>
  <c r="M5469" i="5"/>
  <c r="O5469" i="5" s="1"/>
  <c r="M5470" i="5"/>
  <c r="O5470" i="5" s="1"/>
  <c r="M5471" i="5"/>
  <c r="O5471" i="5" s="1"/>
  <c r="M5472" i="5"/>
  <c r="O5472" i="5" s="1"/>
  <c r="M5473" i="5"/>
  <c r="O5473" i="5" s="1"/>
  <c r="M5474" i="5"/>
  <c r="O5474" i="5" s="1"/>
  <c r="M5475" i="5"/>
  <c r="O5475" i="5" s="1"/>
  <c r="M5476" i="5"/>
  <c r="O5476" i="5" s="1"/>
  <c r="M5477" i="5"/>
  <c r="O5477" i="5" s="1"/>
  <c r="M5478" i="5"/>
  <c r="O5478" i="5" s="1"/>
  <c r="M5479" i="5"/>
  <c r="O5479" i="5" s="1"/>
  <c r="M5480" i="5"/>
  <c r="O5480" i="5" s="1"/>
  <c r="M5481" i="5"/>
  <c r="O5481" i="5" s="1"/>
  <c r="M5482" i="5"/>
  <c r="O5482" i="5" s="1"/>
  <c r="M5483" i="5"/>
  <c r="O5483" i="5" s="1"/>
  <c r="M5484" i="5"/>
  <c r="O5484" i="5" s="1"/>
  <c r="M5485" i="5"/>
  <c r="O5485" i="5" s="1"/>
  <c r="M5486" i="5"/>
  <c r="O5486" i="5" s="1"/>
  <c r="M5487" i="5"/>
  <c r="O5487" i="5" s="1"/>
  <c r="M5488" i="5"/>
  <c r="O5488" i="5" s="1"/>
  <c r="M5489" i="5"/>
  <c r="O5489" i="5" s="1"/>
  <c r="M5490" i="5"/>
  <c r="O5490" i="5" s="1"/>
  <c r="M5491" i="5"/>
  <c r="O5491" i="5" s="1"/>
  <c r="M5492" i="5"/>
  <c r="O5492" i="5" s="1"/>
  <c r="M5493" i="5"/>
  <c r="O5493" i="5" s="1"/>
  <c r="M5494" i="5"/>
  <c r="O5494" i="5" s="1"/>
  <c r="M5495" i="5"/>
  <c r="O5495" i="5" s="1"/>
  <c r="M5496" i="5"/>
  <c r="O5496" i="5" s="1"/>
  <c r="M5497" i="5"/>
  <c r="O5497" i="5" s="1"/>
  <c r="M5498" i="5"/>
  <c r="O5498" i="5" s="1"/>
  <c r="M5499" i="5"/>
  <c r="O5499" i="5" s="1"/>
  <c r="M5500" i="5"/>
  <c r="O5500" i="5" s="1"/>
  <c r="M5501" i="5"/>
  <c r="O5501" i="5" s="1"/>
  <c r="M5502" i="5"/>
  <c r="O5502" i="5" s="1"/>
  <c r="M5503" i="5"/>
  <c r="O5503" i="5" s="1"/>
  <c r="M5504" i="5"/>
  <c r="O5504" i="5" s="1"/>
  <c r="M5505" i="5"/>
  <c r="O5505" i="5" s="1"/>
  <c r="M5506" i="5"/>
  <c r="O5506" i="5" s="1"/>
  <c r="M5507" i="5"/>
  <c r="O5507" i="5" s="1"/>
  <c r="M5508" i="5"/>
  <c r="O5508" i="5" s="1"/>
  <c r="M5509" i="5"/>
  <c r="O5509" i="5" s="1"/>
  <c r="M5510" i="5"/>
  <c r="O5510" i="5" s="1"/>
  <c r="M5511" i="5"/>
  <c r="O5511" i="5" s="1"/>
  <c r="M5512" i="5"/>
  <c r="O5512" i="5" s="1"/>
  <c r="M5513" i="5"/>
  <c r="O5513" i="5" s="1"/>
  <c r="M5514" i="5"/>
  <c r="O5514" i="5" s="1"/>
  <c r="M5515" i="5"/>
  <c r="O5515" i="5" s="1"/>
  <c r="M5516" i="5"/>
  <c r="O5516" i="5" s="1"/>
  <c r="M5517" i="5"/>
  <c r="O5517" i="5" s="1"/>
  <c r="M5518" i="5"/>
  <c r="O5518" i="5" s="1"/>
  <c r="M5519" i="5"/>
  <c r="O5519" i="5" s="1"/>
  <c r="M5520" i="5"/>
  <c r="O5520" i="5" s="1"/>
  <c r="M5521" i="5"/>
  <c r="O5521" i="5" s="1"/>
  <c r="M5522" i="5"/>
  <c r="O5522" i="5" s="1"/>
  <c r="M5523" i="5"/>
  <c r="O5523" i="5" s="1"/>
  <c r="M5524" i="5"/>
  <c r="O5524" i="5" s="1"/>
  <c r="M5525" i="5"/>
  <c r="O5525" i="5" s="1"/>
  <c r="M5526" i="5"/>
  <c r="O5526" i="5" s="1"/>
  <c r="M5527" i="5"/>
  <c r="O5527" i="5" s="1"/>
  <c r="M5528" i="5"/>
  <c r="O5528" i="5" s="1"/>
  <c r="M5529" i="5"/>
  <c r="O5529" i="5" s="1"/>
  <c r="M5530" i="5"/>
  <c r="O5530" i="5" s="1"/>
  <c r="M5531" i="5"/>
  <c r="O5531" i="5" s="1"/>
  <c r="M5532" i="5"/>
  <c r="O5532" i="5" s="1"/>
  <c r="M5533" i="5"/>
  <c r="O5533" i="5" s="1"/>
  <c r="M5534" i="5"/>
  <c r="O5534" i="5" s="1"/>
  <c r="M5535" i="5"/>
  <c r="O5535" i="5" s="1"/>
  <c r="M5536" i="5"/>
  <c r="O5536" i="5" s="1"/>
  <c r="M5537" i="5"/>
  <c r="O5537" i="5" s="1"/>
  <c r="M5538" i="5"/>
  <c r="O5538" i="5" s="1"/>
  <c r="M5539" i="5"/>
  <c r="O5539" i="5" s="1"/>
  <c r="M5540" i="5"/>
  <c r="O5540" i="5" s="1"/>
  <c r="M5541" i="5"/>
  <c r="O5541" i="5" s="1"/>
  <c r="M5542" i="5"/>
  <c r="O5542" i="5" s="1"/>
  <c r="M5543" i="5"/>
  <c r="O5543" i="5" s="1"/>
  <c r="M5544" i="5"/>
  <c r="O5544" i="5" s="1"/>
  <c r="M5545" i="5"/>
  <c r="O5545" i="5" s="1"/>
  <c r="M5546" i="5"/>
  <c r="O5546" i="5" s="1"/>
  <c r="M5547" i="5"/>
  <c r="O5547" i="5" s="1"/>
  <c r="M5548" i="5"/>
  <c r="O5548" i="5" s="1"/>
  <c r="M5549" i="5"/>
  <c r="O5549" i="5" s="1"/>
  <c r="M5550" i="5"/>
  <c r="O5550" i="5" s="1"/>
  <c r="M5551" i="5"/>
  <c r="O5551" i="5" s="1"/>
  <c r="M5552" i="5"/>
  <c r="O5552" i="5" s="1"/>
  <c r="M5553" i="5"/>
  <c r="O5553" i="5" s="1"/>
  <c r="M5554" i="5"/>
  <c r="O5554" i="5" s="1"/>
  <c r="M5555" i="5"/>
  <c r="O5555" i="5" s="1"/>
  <c r="M5556" i="5"/>
  <c r="O5556" i="5" s="1"/>
  <c r="M5557" i="5"/>
  <c r="O5557" i="5" s="1"/>
  <c r="M5558" i="5"/>
  <c r="O5558" i="5" s="1"/>
  <c r="M5559" i="5"/>
  <c r="O5559" i="5" s="1"/>
  <c r="M5560" i="5"/>
  <c r="O5560" i="5" s="1"/>
  <c r="M5561" i="5"/>
  <c r="O5561" i="5" s="1"/>
  <c r="M5562" i="5"/>
  <c r="O5562" i="5" s="1"/>
  <c r="M5563" i="5"/>
  <c r="O5563" i="5" s="1"/>
  <c r="M5564" i="5"/>
  <c r="O5564" i="5" s="1"/>
  <c r="M5565" i="5"/>
  <c r="O5565" i="5" s="1"/>
  <c r="M5566" i="5"/>
  <c r="O5566" i="5" s="1"/>
  <c r="M5567" i="5"/>
  <c r="O5567" i="5" s="1"/>
  <c r="M5568" i="5"/>
  <c r="O5568" i="5" s="1"/>
  <c r="M5569" i="5"/>
  <c r="O5569" i="5" s="1"/>
  <c r="M5570" i="5"/>
  <c r="O5570" i="5" s="1"/>
  <c r="M5571" i="5"/>
  <c r="O5571" i="5" s="1"/>
  <c r="M5572" i="5"/>
  <c r="O5572" i="5" s="1"/>
  <c r="M5573" i="5"/>
  <c r="O5573" i="5" s="1"/>
  <c r="M5574" i="5"/>
  <c r="O5574" i="5" s="1"/>
  <c r="M5575" i="5"/>
  <c r="O5575" i="5" s="1"/>
  <c r="M5576" i="5"/>
  <c r="O5576" i="5" s="1"/>
  <c r="M5577" i="5"/>
  <c r="O5577" i="5" s="1"/>
  <c r="M5578" i="5"/>
  <c r="O5578" i="5" s="1"/>
  <c r="M5579" i="5"/>
  <c r="O5579" i="5" s="1"/>
  <c r="M5580" i="5"/>
  <c r="O5580" i="5" s="1"/>
  <c r="M5581" i="5"/>
  <c r="O5581" i="5" s="1"/>
  <c r="M5582" i="5"/>
  <c r="O5582" i="5" s="1"/>
  <c r="M5583" i="5"/>
  <c r="O5583" i="5" s="1"/>
  <c r="M5584" i="5"/>
  <c r="O5584" i="5" s="1"/>
  <c r="M5585" i="5"/>
  <c r="O5585" i="5" s="1"/>
  <c r="M5586" i="5"/>
  <c r="O5586" i="5" s="1"/>
  <c r="M5587" i="5"/>
  <c r="O5587" i="5" s="1"/>
  <c r="M5588" i="5"/>
  <c r="O5588" i="5" s="1"/>
  <c r="M5589" i="5"/>
  <c r="O5589" i="5" s="1"/>
  <c r="M5590" i="5"/>
  <c r="O5590" i="5" s="1"/>
  <c r="M5591" i="5"/>
  <c r="O5591" i="5" s="1"/>
  <c r="M5592" i="5"/>
  <c r="O5592" i="5" s="1"/>
  <c r="M5593" i="5"/>
  <c r="O5593" i="5" s="1"/>
  <c r="M5594" i="5"/>
  <c r="O5594" i="5" s="1"/>
  <c r="M5595" i="5"/>
  <c r="O5595" i="5" s="1"/>
  <c r="M5596" i="5"/>
  <c r="O5596" i="5" s="1"/>
  <c r="M5597" i="5"/>
  <c r="O5597" i="5" s="1"/>
  <c r="M5598" i="5"/>
  <c r="O5598" i="5" s="1"/>
  <c r="M5599" i="5"/>
  <c r="O5599" i="5" s="1"/>
  <c r="M5600" i="5"/>
  <c r="O5600" i="5" s="1"/>
  <c r="M5601" i="5"/>
  <c r="O5601" i="5" s="1"/>
  <c r="M5602" i="5"/>
  <c r="O5602" i="5" s="1"/>
  <c r="M5603" i="5"/>
  <c r="O5603" i="5" s="1"/>
  <c r="M5604" i="5"/>
  <c r="O5604" i="5" s="1"/>
  <c r="M5605" i="5"/>
  <c r="O5605" i="5" s="1"/>
  <c r="M5606" i="5"/>
  <c r="O5606" i="5" s="1"/>
  <c r="M5607" i="5"/>
  <c r="O5607" i="5" s="1"/>
  <c r="M5608" i="5"/>
  <c r="O5608" i="5" s="1"/>
  <c r="M5609" i="5"/>
  <c r="O5609" i="5" s="1"/>
  <c r="M5610" i="5"/>
  <c r="O5610" i="5" s="1"/>
  <c r="M5611" i="5"/>
  <c r="O5611" i="5" s="1"/>
  <c r="M5612" i="5"/>
  <c r="O5612" i="5" s="1"/>
  <c r="M5613" i="5"/>
  <c r="O5613" i="5" s="1"/>
  <c r="M5614" i="5"/>
  <c r="O5614" i="5" s="1"/>
  <c r="M5615" i="5"/>
  <c r="O5615" i="5" s="1"/>
  <c r="M5616" i="5"/>
  <c r="O5616" i="5" s="1"/>
  <c r="M5617" i="5"/>
  <c r="O5617" i="5" s="1"/>
  <c r="M5618" i="5"/>
  <c r="O5618" i="5" s="1"/>
  <c r="M5619" i="5"/>
  <c r="O5619" i="5" s="1"/>
  <c r="M5620" i="5"/>
  <c r="O5620" i="5" s="1"/>
  <c r="M5621" i="5"/>
  <c r="O5621" i="5" s="1"/>
  <c r="M5622" i="5"/>
  <c r="O5622" i="5" s="1"/>
  <c r="M5623" i="5"/>
  <c r="O5623" i="5" s="1"/>
  <c r="M5624" i="5"/>
  <c r="O5624" i="5" s="1"/>
  <c r="M5625" i="5"/>
  <c r="O5625" i="5" s="1"/>
  <c r="M5626" i="5"/>
  <c r="O5626" i="5" s="1"/>
  <c r="M5627" i="5"/>
  <c r="O5627" i="5" s="1"/>
  <c r="M5628" i="5"/>
  <c r="O5628" i="5" s="1"/>
  <c r="M5629" i="5"/>
  <c r="O5629" i="5" s="1"/>
  <c r="M5630" i="5"/>
  <c r="O5630" i="5" s="1"/>
  <c r="M5631" i="5"/>
  <c r="O5631" i="5" s="1"/>
  <c r="M5632" i="5"/>
  <c r="O5632" i="5" s="1"/>
  <c r="M5633" i="5"/>
  <c r="O5633" i="5" s="1"/>
  <c r="M5634" i="5"/>
  <c r="O5634" i="5" s="1"/>
  <c r="M5635" i="5"/>
  <c r="O5635" i="5" s="1"/>
  <c r="M5636" i="5"/>
  <c r="O5636" i="5" s="1"/>
  <c r="M5637" i="5"/>
  <c r="O5637" i="5" s="1"/>
  <c r="M5638" i="5"/>
  <c r="O5638" i="5" s="1"/>
  <c r="M5639" i="5"/>
  <c r="O5639" i="5" s="1"/>
  <c r="M5640" i="5"/>
  <c r="O5640" i="5" s="1"/>
  <c r="M5641" i="5"/>
  <c r="O5641" i="5" s="1"/>
  <c r="M5642" i="5"/>
  <c r="O5642" i="5" s="1"/>
  <c r="M5643" i="5"/>
  <c r="O5643" i="5" s="1"/>
  <c r="M5644" i="5"/>
  <c r="O5644" i="5" s="1"/>
  <c r="M5645" i="5"/>
  <c r="O5645" i="5" s="1"/>
  <c r="M5646" i="5"/>
  <c r="O5646" i="5" s="1"/>
  <c r="M5647" i="5"/>
  <c r="O5647" i="5" s="1"/>
  <c r="M5648" i="5"/>
  <c r="O5648" i="5" s="1"/>
  <c r="M5649" i="5"/>
  <c r="O5649" i="5" s="1"/>
  <c r="M5650" i="5"/>
  <c r="O5650" i="5" s="1"/>
  <c r="M5651" i="5"/>
  <c r="O5651" i="5" s="1"/>
  <c r="M5652" i="5"/>
  <c r="O5652" i="5" s="1"/>
  <c r="M5653" i="5"/>
  <c r="O5653" i="5" s="1"/>
  <c r="M5654" i="5"/>
  <c r="O5654" i="5" s="1"/>
  <c r="M5655" i="5"/>
  <c r="O5655" i="5" s="1"/>
  <c r="M5656" i="5"/>
  <c r="O5656" i="5" s="1"/>
  <c r="M5657" i="5"/>
  <c r="O5657" i="5" s="1"/>
  <c r="M5658" i="5"/>
  <c r="O5658" i="5" s="1"/>
  <c r="M5659" i="5"/>
  <c r="O5659" i="5" s="1"/>
  <c r="M5660" i="5"/>
  <c r="O5660" i="5" s="1"/>
  <c r="M5661" i="5"/>
  <c r="O5661" i="5" s="1"/>
  <c r="M5662" i="5"/>
  <c r="O5662" i="5" s="1"/>
  <c r="M5663" i="5"/>
  <c r="O5663" i="5" s="1"/>
  <c r="M5664" i="5"/>
  <c r="O5664" i="5" s="1"/>
  <c r="M5665" i="5"/>
  <c r="O5665" i="5" s="1"/>
  <c r="M5666" i="5"/>
  <c r="O5666" i="5" s="1"/>
  <c r="M5667" i="5"/>
  <c r="O5667" i="5" s="1"/>
  <c r="M5668" i="5"/>
  <c r="O5668" i="5" s="1"/>
  <c r="M5669" i="5"/>
  <c r="O5669" i="5" s="1"/>
  <c r="M5670" i="5"/>
  <c r="O5670" i="5" s="1"/>
  <c r="M5671" i="5"/>
  <c r="O5671" i="5" s="1"/>
  <c r="M5672" i="5"/>
  <c r="O5672" i="5" s="1"/>
  <c r="M5673" i="5"/>
  <c r="O5673" i="5" s="1"/>
  <c r="M5674" i="5"/>
  <c r="O5674" i="5" s="1"/>
  <c r="M5675" i="5"/>
  <c r="O5675" i="5" s="1"/>
  <c r="M5676" i="5"/>
  <c r="O5676" i="5" s="1"/>
  <c r="M5677" i="5"/>
  <c r="O5677" i="5" s="1"/>
  <c r="M5678" i="5"/>
  <c r="O5678" i="5" s="1"/>
  <c r="M5679" i="5"/>
  <c r="O5679" i="5" s="1"/>
  <c r="M5680" i="5"/>
  <c r="O5680" i="5" s="1"/>
  <c r="M5681" i="5"/>
  <c r="O5681" i="5" s="1"/>
  <c r="M5682" i="5"/>
  <c r="O5682" i="5" s="1"/>
  <c r="M5683" i="5"/>
  <c r="O5683" i="5" s="1"/>
  <c r="M5684" i="5"/>
  <c r="O5684" i="5" s="1"/>
  <c r="M5685" i="5"/>
  <c r="O5685" i="5" s="1"/>
  <c r="M5686" i="5"/>
  <c r="O5686" i="5" s="1"/>
  <c r="M5687" i="5"/>
  <c r="O5687" i="5" s="1"/>
  <c r="M5688" i="5"/>
  <c r="O5688" i="5" s="1"/>
  <c r="M5689" i="5"/>
  <c r="O5689" i="5" s="1"/>
  <c r="M5690" i="5"/>
  <c r="O5690" i="5" s="1"/>
  <c r="M5691" i="5"/>
  <c r="O5691" i="5" s="1"/>
  <c r="M5692" i="5"/>
  <c r="O5692" i="5" s="1"/>
  <c r="M5693" i="5"/>
  <c r="O5693" i="5" s="1"/>
  <c r="M5694" i="5"/>
  <c r="O5694" i="5" s="1"/>
  <c r="M5695" i="5"/>
  <c r="O5695" i="5" s="1"/>
  <c r="M5696" i="5"/>
  <c r="O5696" i="5" s="1"/>
  <c r="M5697" i="5"/>
  <c r="O5697" i="5" s="1"/>
  <c r="M5698" i="5"/>
  <c r="O5698" i="5" s="1"/>
  <c r="M5699" i="5"/>
  <c r="O5699" i="5" s="1"/>
  <c r="M5700" i="5"/>
  <c r="O5700" i="5" s="1"/>
  <c r="M5701" i="5"/>
  <c r="O5701" i="5" s="1"/>
  <c r="M5702" i="5"/>
  <c r="O5702" i="5" s="1"/>
  <c r="M5703" i="5"/>
  <c r="O5703" i="5" s="1"/>
  <c r="M5704" i="5"/>
  <c r="O5704" i="5" s="1"/>
  <c r="M5705" i="5"/>
  <c r="O5705" i="5" s="1"/>
  <c r="M5706" i="5"/>
  <c r="O5706" i="5" s="1"/>
  <c r="M5707" i="5"/>
  <c r="O5707" i="5" s="1"/>
  <c r="M5708" i="5"/>
  <c r="O5708" i="5" s="1"/>
  <c r="M5709" i="5"/>
  <c r="O5709" i="5" s="1"/>
  <c r="M5710" i="5"/>
  <c r="O5710" i="5" s="1"/>
  <c r="M5711" i="5"/>
  <c r="O5711" i="5" s="1"/>
  <c r="M5712" i="5"/>
  <c r="O5712" i="5" s="1"/>
  <c r="M5713" i="5"/>
  <c r="O5713" i="5" s="1"/>
  <c r="M5714" i="5"/>
  <c r="O5714" i="5" s="1"/>
  <c r="M5715" i="5"/>
  <c r="O5715" i="5" s="1"/>
  <c r="M5716" i="5"/>
  <c r="O5716" i="5" s="1"/>
  <c r="M5717" i="5"/>
  <c r="O5717" i="5" s="1"/>
  <c r="M5718" i="5"/>
  <c r="O5718" i="5" s="1"/>
  <c r="M5719" i="5"/>
  <c r="O5719" i="5" s="1"/>
  <c r="M5720" i="5"/>
  <c r="O5720" i="5" s="1"/>
  <c r="M5721" i="5"/>
  <c r="O5721" i="5" s="1"/>
  <c r="M5722" i="5"/>
  <c r="O5722" i="5" s="1"/>
  <c r="M5723" i="5"/>
  <c r="O5723" i="5" s="1"/>
  <c r="M5724" i="5"/>
  <c r="O5724" i="5" s="1"/>
  <c r="M5725" i="5"/>
  <c r="O5725" i="5" s="1"/>
  <c r="M5726" i="5"/>
  <c r="O5726" i="5" s="1"/>
  <c r="M5727" i="5"/>
  <c r="O5727" i="5" s="1"/>
  <c r="M5728" i="5"/>
  <c r="O5728" i="5" s="1"/>
  <c r="M5729" i="5"/>
  <c r="O5729" i="5" s="1"/>
  <c r="M5730" i="5"/>
  <c r="O5730" i="5" s="1"/>
  <c r="M5731" i="5"/>
  <c r="O5731" i="5" s="1"/>
  <c r="M5732" i="5"/>
  <c r="O5732" i="5" s="1"/>
  <c r="M5733" i="5"/>
  <c r="O5733" i="5" s="1"/>
  <c r="M5734" i="5"/>
  <c r="O5734" i="5" s="1"/>
  <c r="M5735" i="5"/>
  <c r="O5735" i="5" s="1"/>
  <c r="M5736" i="5"/>
  <c r="O5736" i="5" s="1"/>
  <c r="M5737" i="5"/>
  <c r="O5737" i="5" s="1"/>
  <c r="M5738" i="5"/>
  <c r="O5738" i="5" s="1"/>
  <c r="M5739" i="5"/>
  <c r="O5739" i="5" s="1"/>
  <c r="M5740" i="5"/>
  <c r="O5740" i="5" s="1"/>
  <c r="M5741" i="5"/>
  <c r="O5741" i="5" s="1"/>
  <c r="M5742" i="5"/>
  <c r="O5742" i="5" s="1"/>
  <c r="M5743" i="5"/>
  <c r="O5743" i="5" s="1"/>
  <c r="M5744" i="5"/>
  <c r="O5744" i="5" s="1"/>
  <c r="M5745" i="5"/>
  <c r="O5745" i="5" s="1"/>
  <c r="M5746" i="5"/>
  <c r="O5746" i="5" s="1"/>
  <c r="M5747" i="5"/>
  <c r="O5747" i="5" s="1"/>
  <c r="M5748" i="5"/>
  <c r="O5748" i="5" s="1"/>
  <c r="M5749" i="5"/>
  <c r="O5749" i="5" s="1"/>
  <c r="M5750" i="5"/>
  <c r="O5750" i="5" s="1"/>
  <c r="M5751" i="5"/>
  <c r="O5751" i="5" s="1"/>
  <c r="M5752" i="5"/>
  <c r="O5752" i="5" s="1"/>
  <c r="M5753" i="5"/>
  <c r="O5753" i="5" s="1"/>
  <c r="M5754" i="5"/>
  <c r="O5754" i="5" s="1"/>
  <c r="M5755" i="5"/>
  <c r="O5755" i="5" s="1"/>
  <c r="M5756" i="5"/>
  <c r="O5756" i="5" s="1"/>
  <c r="M5757" i="5"/>
  <c r="O5757" i="5" s="1"/>
  <c r="M5758" i="5"/>
  <c r="O5758" i="5" s="1"/>
  <c r="M5759" i="5"/>
  <c r="O5759" i="5" s="1"/>
  <c r="M5760" i="5"/>
  <c r="O5760" i="5" s="1"/>
  <c r="M5761" i="5"/>
  <c r="O5761" i="5" s="1"/>
  <c r="M5762" i="5"/>
  <c r="O5762" i="5" s="1"/>
  <c r="M5763" i="5"/>
  <c r="O5763" i="5" s="1"/>
  <c r="M5764" i="5"/>
  <c r="O5764" i="5" s="1"/>
  <c r="M5765" i="5"/>
  <c r="O5765" i="5" s="1"/>
  <c r="M5766" i="5"/>
  <c r="O5766" i="5" s="1"/>
  <c r="M5767" i="5"/>
  <c r="O5767" i="5" s="1"/>
  <c r="M5768" i="5"/>
  <c r="O5768" i="5" s="1"/>
  <c r="M5769" i="5"/>
  <c r="O5769" i="5" s="1"/>
  <c r="M5770" i="5"/>
  <c r="O5770" i="5" s="1"/>
  <c r="M5771" i="5"/>
  <c r="O5771" i="5" s="1"/>
  <c r="M5772" i="5"/>
  <c r="O5772" i="5" s="1"/>
  <c r="M5773" i="5"/>
  <c r="O5773" i="5" s="1"/>
  <c r="M5774" i="5"/>
  <c r="O5774" i="5" s="1"/>
  <c r="M5775" i="5"/>
  <c r="O5775" i="5" s="1"/>
  <c r="M5776" i="5"/>
  <c r="O5776" i="5" s="1"/>
  <c r="M5777" i="5"/>
  <c r="O5777" i="5" s="1"/>
  <c r="M5778" i="5"/>
  <c r="O5778" i="5" s="1"/>
  <c r="M5779" i="5"/>
  <c r="O5779" i="5" s="1"/>
  <c r="M5780" i="5"/>
  <c r="O5780" i="5" s="1"/>
  <c r="M5781" i="5"/>
  <c r="O5781" i="5" s="1"/>
  <c r="M5782" i="5"/>
  <c r="O5782" i="5" s="1"/>
  <c r="M5783" i="5"/>
  <c r="O5783" i="5" s="1"/>
  <c r="M5784" i="5"/>
  <c r="O5784" i="5" s="1"/>
  <c r="M5785" i="5"/>
  <c r="O5785" i="5" s="1"/>
  <c r="M5786" i="5"/>
  <c r="O5786" i="5" s="1"/>
  <c r="M5787" i="5"/>
  <c r="O5787" i="5" s="1"/>
  <c r="M5788" i="5"/>
  <c r="O5788" i="5" s="1"/>
  <c r="M5789" i="5"/>
  <c r="O5789" i="5" s="1"/>
  <c r="M5790" i="5"/>
  <c r="O5790" i="5" s="1"/>
  <c r="M5791" i="5"/>
  <c r="O5791" i="5" s="1"/>
  <c r="M5792" i="5"/>
  <c r="O5792" i="5" s="1"/>
  <c r="M5793" i="5"/>
  <c r="O5793" i="5" s="1"/>
  <c r="M5794" i="5"/>
  <c r="O5794" i="5" s="1"/>
  <c r="M5795" i="5"/>
  <c r="O5795" i="5" s="1"/>
  <c r="M5796" i="5"/>
  <c r="O5796" i="5" s="1"/>
  <c r="M5797" i="5"/>
  <c r="O5797" i="5" s="1"/>
  <c r="M5798" i="5"/>
  <c r="O5798" i="5" s="1"/>
  <c r="M5799" i="5"/>
  <c r="O5799" i="5" s="1"/>
  <c r="M5800" i="5"/>
  <c r="O5800" i="5" s="1"/>
  <c r="M5801" i="5"/>
  <c r="O5801" i="5" s="1"/>
  <c r="M5802" i="5"/>
  <c r="O5802" i="5" s="1"/>
  <c r="M5803" i="5"/>
  <c r="O5803" i="5" s="1"/>
  <c r="M5804" i="5"/>
  <c r="O5804" i="5" s="1"/>
  <c r="M5805" i="5"/>
  <c r="O5805" i="5" s="1"/>
  <c r="M5806" i="5"/>
  <c r="O5806" i="5" s="1"/>
  <c r="M5807" i="5"/>
  <c r="O5807" i="5" s="1"/>
  <c r="M5808" i="5"/>
  <c r="O5808" i="5" s="1"/>
  <c r="M5809" i="5"/>
  <c r="O5809" i="5" s="1"/>
  <c r="M5810" i="5"/>
  <c r="O5810" i="5" s="1"/>
  <c r="M5811" i="5"/>
  <c r="O5811" i="5" s="1"/>
  <c r="M5812" i="5"/>
  <c r="O5812" i="5" s="1"/>
  <c r="M5813" i="5"/>
  <c r="O5813" i="5" s="1"/>
  <c r="M5814" i="5"/>
  <c r="O5814" i="5" s="1"/>
  <c r="M5815" i="5"/>
  <c r="O5815" i="5" s="1"/>
  <c r="M5816" i="5"/>
  <c r="O5816" i="5" s="1"/>
  <c r="M5817" i="5"/>
  <c r="O5817" i="5" s="1"/>
  <c r="M5818" i="5"/>
  <c r="O5818" i="5" s="1"/>
  <c r="M5819" i="5"/>
  <c r="O5819" i="5" s="1"/>
  <c r="M5820" i="5"/>
  <c r="O5820" i="5" s="1"/>
  <c r="M5821" i="5"/>
  <c r="O5821" i="5" s="1"/>
  <c r="M5822" i="5"/>
  <c r="O5822" i="5" s="1"/>
  <c r="M5823" i="5"/>
  <c r="O5823" i="5" s="1"/>
  <c r="M5824" i="5"/>
  <c r="O5824" i="5" s="1"/>
  <c r="M5825" i="5"/>
  <c r="O5825" i="5" s="1"/>
  <c r="M5826" i="5"/>
  <c r="O5826" i="5" s="1"/>
  <c r="M5827" i="5"/>
  <c r="O5827" i="5" s="1"/>
  <c r="M5828" i="5"/>
  <c r="O5828" i="5" s="1"/>
  <c r="M5829" i="5"/>
  <c r="O5829" i="5" s="1"/>
  <c r="M5830" i="5"/>
  <c r="O5830" i="5" s="1"/>
  <c r="M5831" i="5"/>
  <c r="O5831" i="5" s="1"/>
  <c r="M5832" i="5"/>
  <c r="O5832" i="5" s="1"/>
  <c r="M5833" i="5"/>
  <c r="O5833" i="5" s="1"/>
  <c r="M5834" i="5"/>
  <c r="O5834" i="5" s="1"/>
  <c r="M5835" i="5"/>
  <c r="O5835" i="5" s="1"/>
  <c r="M5836" i="5"/>
  <c r="O5836" i="5" s="1"/>
  <c r="M5837" i="5"/>
  <c r="O5837" i="5" s="1"/>
  <c r="M5838" i="5"/>
  <c r="O5838" i="5" s="1"/>
  <c r="M5839" i="5"/>
  <c r="O5839" i="5" s="1"/>
  <c r="M5840" i="5"/>
  <c r="O5840" i="5" s="1"/>
  <c r="M5841" i="5"/>
  <c r="O5841" i="5" s="1"/>
  <c r="M5842" i="5"/>
  <c r="O5842" i="5" s="1"/>
  <c r="M5843" i="5"/>
  <c r="O5843" i="5" s="1"/>
  <c r="M5844" i="5"/>
  <c r="O5844" i="5" s="1"/>
  <c r="M5845" i="5"/>
  <c r="O5845" i="5" s="1"/>
  <c r="M5846" i="5"/>
  <c r="O5846" i="5" s="1"/>
  <c r="M5847" i="5"/>
  <c r="O5847" i="5" s="1"/>
  <c r="M5848" i="5"/>
  <c r="O5848" i="5" s="1"/>
  <c r="M5849" i="5"/>
  <c r="O5849" i="5" s="1"/>
  <c r="M5850" i="5"/>
  <c r="O5850" i="5" s="1"/>
  <c r="M5851" i="5"/>
  <c r="O5851" i="5" s="1"/>
  <c r="M5852" i="5"/>
  <c r="O5852" i="5" s="1"/>
  <c r="M5853" i="5"/>
  <c r="O5853" i="5" s="1"/>
  <c r="M5854" i="5"/>
  <c r="O5854" i="5" s="1"/>
  <c r="M5855" i="5"/>
  <c r="O5855" i="5" s="1"/>
  <c r="M5856" i="5"/>
  <c r="O5856" i="5" s="1"/>
  <c r="M5857" i="5"/>
  <c r="O5857" i="5" s="1"/>
  <c r="M5858" i="5"/>
  <c r="O5858" i="5" s="1"/>
  <c r="M5859" i="5"/>
  <c r="O5859" i="5" s="1"/>
  <c r="M5860" i="5"/>
  <c r="O5860" i="5" s="1"/>
  <c r="M5861" i="5"/>
  <c r="O5861" i="5" s="1"/>
  <c r="M5862" i="5"/>
  <c r="O5862" i="5" s="1"/>
  <c r="M5863" i="5"/>
  <c r="O5863" i="5" s="1"/>
  <c r="M5864" i="5"/>
  <c r="O5864" i="5" s="1"/>
  <c r="M5865" i="5"/>
  <c r="O5865" i="5" s="1"/>
  <c r="M5866" i="5"/>
  <c r="O5866" i="5" s="1"/>
  <c r="M5867" i="5"/>
  <c r="O5867" i="5" s="1"/>
  <c r="M5868" i="5"/>
  <c r="O5868" i="5" s="1"/>
  <c r="M5869" i="5"/>
  <c r="O5869" i="5" s="1"/>
  <c r="M5870" i="5"/>
  <c r="O5870" i="5" s="1"/>
  <c r="M5871" i="5"/>
  <c r="O5871" i="5" s="1"/>
  <c r="M5872" i="5"/>
  <c r="O5872" i="5" s="1"/>
  <c r="M5873" i="5"/>
  <c r="O5873" i="5" s="1"/>
  <c r="M5874" i="5"/>
  <c r="O5874" i="5" s="1"/>
  <c r="M5875" i="5"/>
  <c r="O5875" i="5" s="1"/>
  <c r="M5876" i="5"/>
  <c r="O5876" i="5" s="1"/>
  <c r="M5877" i="5"/>
  <c r="O5877" i="5" s="1"/>
  <c r="M5878" i="5"/>
  <c r="O5878" i="5" s="1"/>
  <c r="M5879" i="5"/>
  <c r="O5879" i="5" s="1"/>
  <c r="M5880" i="5"/>
  <c r="O5880" i="5" s="1"/>
  <c r="M5881" i="5"/>
  <c r="O5881" i="5" s="1"/>
  <c r="M5882" i="5"/>
  <c r="O5882" i="5" s="1"/>
  <c r="M5883" i="5"/>
  <c r="O5883" i="5" s="1"/>
  <c r="M5884" i="5"/>
  <c r="O5884" i="5" s="1"/>
  <c r="M5885" i="5"/>
  <c r="O5885" i="5" s="1"/>
  <c r="M5886" i="5"/>
  <c r="O5886" i="5" s="1"/>
  <c r="M5887" i="5"/>
  <c r="O5887" i="5" s="1"/>
  <c r="M5888" i="5"/>
  <c r="O5888" i="5" s="1"/>
  <c r="M5889" i="5"/>
  <c r="O5889" i="5" s="1"/>
  <c r="M5890" i="5"/>
  <c r="O5890" i="5" s="1"/>
  <c r="M5891" i="5"/>
  <c r="O5891" i="5" s="1"/>
  <c r="M5892" i="5"/>
  <c r="O5892" i="5" s="1"/>
  <c r="M5893" i="5"/>
  <c r="O5893" i="5" s="1"/>
  <c r="M5894" i="5"/>
  <c r="O5894" i="5" s="1"/>
  <c r="M5895" i="5"/>
  <c r="O5895" i="5" s="1"/>
  <c r="M5896" i="5"/>
  <c r="O5896" i="5" s="1"/>
  <c r="M5897" i="5"/>
  <c r="O5897" i="5" s="1"/>
  <c r="M5898" i="5"/>
  <c r="O5898" i="5" s="1"/>
  <c r="M5899" i="5"/>
  <c r="O5899" i="5" s="1"/>
  <c r="M5900" i="5"/>
  <c r="O5900" i="5" s="1"/>
  <c r="M5901" i="5"/>
  <c r="O5901" i="5" s="1"/>
  <c r="M5902" i="5"/>
  <c r="O5902" i="5" s="1"/>
  <c r="M5903" i="5"/>
  <c r="O5903" i="5" s="1"/>
  <c r="M5904" i="5"/>
  <c r="O5904" i="5" s="1"/>
  <c r="M5905" i="5"/>
  <c r="O5905" i="5" s="1"/>
  <c r="M5906" i="5"/>
  <c r="O5906" i="5" s="1"/>
  <c r="M5907" i="5"/>
  <c r="O5907" i="5" s="1"/>
  <c r="M5908" i="5"/>
  <c r="O5908" i="5" s="1"/>
  <c r="M5909" i="5"/>
  <c r="O5909" i="5" s="1"/>
  <c r="M5910" i="5"/>
  <c r="O5910" i="5" s="1"/>
  <c r="M5911" i="5"/>
  <c r="O5911" i="5" s="1"/>
  <c r="M5912" i="5"/>
  <c r="O5912" i="5" s="1"/>
  <c r="M5913" i="5"/>
  <c r="O5913" i="5" s="1"/>
  <c r="M5914" i="5"/>
  <c r="O5914" i="5" s="1"/>
  <c r="M5915" i="5"/>
  <c r="O5915" i="5" s="1"/>
  <c r="M5916" i="5"/>
  <c r="O5916" i="5" s="1"/>
  <c r="M5917" i="5"/>
  <c r="O5917" i="5" s="1"/>
  <c r="M5918" i="5"/>
  <c r="O5918" i="5" s="1"/>
  <c r="M5919" i="5"/>
  <c r="O5919" i="5" s="1"/>
  <c r="M5920" i="5"/>
  <c r="O5920" i="5" s="1"/>
  <c r="M5921" i="5"/>
  <c r="O5921" i="5" s="1"/>
  <c r="M5922" i="5"/>
  <c r="O5922" i="5" s="1"/>
  <c r="M5923" i="5"/>
  <c r="O5923" i="5" s="1"/>
  <c r="M5924" i="5"/>
  <c r="O5924" i="5" s="1"/>
  <c r="M5925" i="5"/>
  <c r="O5925" i="5" s="1"/>
  <c r="M5926" i="5"/>
  <c r="O5926" i="5" s="1"/>
  <c r="M5927" i="5"/>
  <c r="O5927" i="5" s="1"/>
  <c r="M5928" i="5"/>
  <c r="O5928" i="5" s="1"/>
  <c r="M5929" i="5"/>
  <c r="O5929" i="5" s="1"/>
  <c r="M5930" i="5"/>
  <c r="O5930" i="5" s="1"/>
  <c r="M5931" i="5"/>
  <c r="O5931" i="5" s="1"/>
  <c r="M5932" i="5"/>
  <c r="O5932" i="5" s="1"/>
  <c r="M5933" i="5"/>
  <c r="O5933" i="5" s="1"/>
  <c r="M5934" i="5"/>
  <c r="O5934" i="5" s="1"/>
  <c r="M5935" i="5"/>
  <c r="O5935" i="5" s="1"/>
  <c r="M5936" i="5"/>
  <c r="O5936" i="5" s="1"/>
  <c r="M5937" i="5"/>
  <c r="O5937" i="5" s="1"/>
  <c r="M5938" i="5"/>
  <c r="O5938" i="5" s="1"/>
  <c r="M5939" i="5"/>
  <c r="O5939" i="5" s="1"/>
  <c r="M5940" i="5"/>
  <c r="O5940" i="5" s="1"/>
  <c r="M5941" i="5"/>
  <c r="O5941" i="5" s="1"/>
  <c r="M5942" i="5"/>
  <c r="O5942" i="5" s="1"/>
  <c r="M5943" i="5"/>
  <c r="O5943" i="5" s="1"/>
  <c r="M5944" i="5"/>
  <c r="O5944" i="5" s="1"/>
  <c r="M5945" i="5"/>
  <c r="O5945" i="5" s="1"/>
  <c r="M5946" i="5"/>
  <c r="O5946" i="5" s="1"/>
  <c r="M5947" i="5"/>
  <c r="O5947" i="5" s="1"/>
  <c r="M5948" i="5"/>
  <c r="O5948" i="5" s="1"/>
  <c r="M5949" i="5"/>
  <c r="O5949" i="5" s="1"/>
  <c r="M5950" i="5"/>
  <c r="O5950" i="5" s="1"/>
  <c r="M5951" i="5"/>
  <c r="O5951" i="5" s="1"/>
  <c r="M5952" i="5"/>
  <c r="O5952" i="5" s="1"/>
  <c r="M5953" i="5"/>
  <c r="O5953" i="5" s="1"/>
  <c r="M5954" i="5"/>
  <c r="O5954" i="5" s="1"/>
  <c r="M5955" i="5"/>
  <c r="O5955" i="5" s="1"/>
  <c r="M5956" i="5"/>
  <c r="O5956" i="5" s="1"/>
  <c r="M5957" i="5"/>
  <c r="O5957" i="5" s="1"/>
  <c r="M5958" i="5"/>
  <c r="O5958" i="5" s="1"/>
  <c r="M5959" i="5"/>
  <c r="O5959" i="5" s="1"/>
  <c r="M5960" i="5"/>
  <c r="O5960" i="5" s="1"/>
  <c r="M5961" i="5"/>
  <c r="O5961" i="5" s="1"/>
  <c r="M5962" i="5"/>
  <c r="O5962" i="5" s="1"/>
  <c r="M5963" i="5"/>
  <c r="O5963" i="5" s="1"/>
  <c r="M5964" i="5"/>
  <c r="O5964" i="5" s="1"/>
  <c r="M5965" i="5"/>
  <c r="O5965" i="5" s="1"/>
  <c r="M5966" i="5"/>
  <c r="O5966" i="5" s="1"/>
  <c r="M5967" i="5"/>
  <c r="O5967" i="5" s="1"/>
  <c r="M5968" i="5"/>
  <c r="O5968" i="5" s="1"/>
  <c r="M5969" i="5"/>
  <c r="O5969" i="5" s="1"/>
  <c r="M5970" i="5"/>
  <c r="O5970" i="5" s="1"/>
  <c r="M5971" i="5"/>
  <c r="O5971" i="5" s="1"/>
  <c r="M5972" i="5"/>
  <c r="O5972" i="5" s="1"/>
  <c r="M5973" i="5"/>
  <c r="O5973" i="5" s="1"/>
  <c r="M5974" i="5"/>
  <c r="O5974" i="5" s="1"/>
  <c r="M5975" i="5"/>
  <c r="O5975" i="5" s="1"/>
  <c r="M5976" i="5"/>
  <c r="O5976" i="5" s="1"/>
  <c r="M5977" i="5"/>
  <c r="O5977" i="5" s="1"/>
  <c r="M5978" i="5"/>
  <c r="O5978" i="5" s="1"/>
  <c r="M5979" i="5"/>
  <c r="O5979" i="5" s="1"/>
  <c r="M5980" i="5"/>
  <c r="O5980" i="5" s="1"/>
  <c r="M5981" i="5"/>
  <c r="O5981" i="5" s="1"/>
  <c r="M5982" i="5"/>
  <c r="O5982" i="5" s="1"/>
  <c r="M5983" i="5"/>
  <c r="O5983" i="5" s="1"/>
  <c r="M5984" i="5"/>
  <c r="O5984" i="5" s="1"/>
  <c r="M5985" i="5"/>
  <c r="O5985" i="5" s="1"/>
  <c r="M5986" i="5"/>
  <c r="O5986" i="5" s="1"/>
  <c r="M5987" i="5"/>
  <c r="O5987" i="5" s="1"/>
  <c r="M5988" i="5"/>
  <c r="O5988" i="5" s="1"/>
  <c r="M5989" i="5"/>
  <c r="O5989" i="5" s="1"/>
  <c r="M5990" i="5"/>
  <c r="O5990" i="5" s="1"/>
  <c r="M5991" i="5"/>
  <c r="O5991" i="5" s="1"/>
  <c r="M5992" i="5"/>
  <c r="O5992" i="5" s="1"/>
  <c r="M5993" i="5"/>
  <c r="O5993" i="5" s="1"/>
  <c r="M5994" i="5"/>
  <c r="O5994" i="5" s="1"/>
  <c r="M5995" i="5"/>
  <c r="O5995" i="5" s="1"/>
  <c r="M5996" i="5"/>
  <c r="O5996" i="5" s="1"/>
  <c r="M5997" i="5"/>
  <c r="O5997" i="5" s="1"/>
  <c r="M5998" i="5"/>
  <c r="O5998" i="5" s="1"/>
  <c r="M5999" i="5"/>
  <c r="O5999" i="5" s="1"/>
  <c r="M6000" i="5"/>
  <c r="O6000" i="5" s="1"/>
  <c r="M6001" i="5"/>
  <c r="O6001" i="5" s="1"/>
  <c r="M6002" i="5"/>
  <c r="O6002" i="5" s="1"/>
  <c r="M6003" i="5"/>
  <c r="O6003" i="5" s="1"/>
  <c r="M6004" i="5"/>
  <c r="O6004" i="5" s="1"/>
  <c r="M6005" i="5"/>
  <c r="O6005" i="5" s="1"/>
  <c r="M6006" i="5"/>
  <c r="O6006" i="5" s="1"/>
  <c r="M6007" i="5"/>
  <c r="O6007" i="5" s="1"/>
  <c r="M6008" i="5"/>
  <c r="O6008" i="5" s="1"/>
  <c r="M6009" i="5"/>
  <c r="O6009" i="5" s="1"/>
  <c r="M6010" i="5"/>
  <c r="O6010" i="5" s="1"/>
  <c r="M6011" i="5"/>
  <c r="O6011" i="5" s="1"/>
  <c r="M6012" i="5"/>
  <c r="O6012" i="5" s="1"/>
  <c r="M6013" i="5"/>
  <c r="O6013" i="5" s="1"/>
  <c r="M6014" i="5"/>
  <c r="O6014" i="5" s="1"/>
  <c r="M6015" i="5"/>
  <c r="O6015" i="5" s="1"/>
  <c r="M6016" i="5"/>
  <c r="O6016" i="5" s="1"/>
  <c r="M6017" i="5"/>
  <c r="O6017" i="5" s="1"/>
  <c r="M6018" i="5"/>
  <c r="O6018" i="5" s="1"/>
  <c r="M6019" i="5"/>
  <c r="O6019" i="5" s="1"/>
  <c r="M6020" i="5"/>
  <c r="O6020" i="5" s="1"/>
  <c r="M6021" i="5"/>
  <c r="O6021" i="5" s="1"/>
  <c r="M6022" i="5"/>
  <c r="O6022" i="5" s="1"/>
  <c r="M6023" i="5"/>
  <c r="O6023" i="5" s="1"/>
  <c r="M6024" i="5"/>
  <c r="O6024" i="5" s="1"/>
  <c r="M6025" i="5"/>
  <c r="O6025" i="5" s="1"/>
  <c r="M6026" i="5"/>
  <c r="O6026" i="5" s="1"/>
  <c r="M6027" i="5"/>
  <c r="O6027" i="5" s="1"/>
  <c r="M6028" i="5"/>
  <c r="O6028" i="5" s="1"/>
  <c r="M6029" i="5"/>
  <c r="O6029" i="5" s="1"/>
  <c r="M6030" i="5"/>
  <c r="O6030" i="5" s="1"/>
  <c r="M6031" i="5"/>
  <c r="O6031" i="5" s="1"/>
  <c r="M6032" i="5"/>
  <c r="O6032" i="5" s="1"/>
  <c r="M6033" i="5"/>
  <c r="O6033" i="5" s="1"/>
  <c r="M6034" i="5"/>
  <c r="O6034" i="5" s="1"/>
  <c r="M6035" i="5"/>
  <c r="O6035" i="5" s="1"/>
  <c r="M6036" i="5"/>
  <c r="O6036" i="5" s="1"/>
  <c r="M6037" i="5"/>
  <c r="O6037" i="5" s="1"/>
  <c r="M6038" i="5"/>
  <c r="O6038" i="5" s="1"/>
  <c r="M6039" i="5"/>
  <c r="O6039" i="5" s="1"/>
  <c r="M6040" i="5"/>
  <c r="O6040" i="5" s="1"/>
  <c r="M6041" i="5"/>
  <c r="O6041" i="5" s="1"/>
  <c r="M6042" i="5"/>
  <c r="O6042" i="5" s="1"/>
  <c r="M6043" i="5"/>
  <c r="O6043" i="5" s="1"/>
  <c r="M6044" i="5"/>
  <c r="O6044" i="5" s="1"/>
  <c r="M6045" i="5"/>
  <c r="O6045" i="5" s="1"/>
  <c r="M6046" i="5"/>
  <c r="O6046" i="5" s="1"/>
  <c r="M6047" i="5"/>
  <c r="O6047" i="5" s="1"/>
  <c r="M6048" i="5"/>
  <c r="O6048" i="5" s="1"/>
  <c r="M6049" i="5"/>
  <c r="O6049" i="5" s="1"/>
  <c r="M6050" i="5"/>
  <c r="O6050" i="5" s="1"/>
  <c r="M6051" i="5"/>
  <c r="O6051" i="5" s="1"/>
  <c r="M6052" i="5"/>
  <c r="O6052" i="5" s="1"/>
  <c r="M6053" i="5"/>
  <c r="O6053" i="5" s="1"/>
  <c r="M6054" i="5"/>
  <c r="O6054" i="5" s="1"/>
  <c r="M6055" i="5"/>
  <c r="O6055" i="5" s="1"/>
  <c r="M6056" i="5"/>
  <c r="O6056" i="5" s="1"/>
  <c r="M6057" i="5"/>
  <c r="O6057" i="5" s="1"/>
  <c r="M6058" i="5"/>
  <c r="O6058" i="5" s="1"/>
  <c r="M6059" i="5"/>
  <c r="O6059" i="5" s="1"/>
  <c r="M6060" i="5"/>
  <c r="O6060" i="5" s="1"/>
  <c r="M6061" i="5"/>
  <c r="O6061" i="5" s="1"/>
  <c r="M6062" i="5"/>
  <c r="O6062" i="5" s="1"/>
  <c r="M6063" i="5"/>
  <c r="O6063" i="5" s="1"/>
  <c r="M6064" i="5"/>
  <c r="O6064" i="5" s="1"/>
  <c r="M6065" i="5"/>
  <c r="O6065" i="5" s="1"/>
  <c r="M6066" i="5"/>
  <c r="O6066" i="5" s="1"/>
  <c r="M6067" i="5"/>
  <c r="O6067" i="5" s="1"/>
  <c r="M6068" i="5"/>
  <c r="O6068" i="5" s="1"/>
  <c r="M6069" i="5"/>
  <c r="O6069" i="5" s="1"/>
  <c r="M6070" i="5"/>
  <c r="O6070" i="5" s="1"/>
  <c r="M6071" i="5"/>
  <c r="O6071" i="5" s="1"/>
  <c r="M6072" i="5"/>
  <c r="O6072" i="5" s="1"/>
  <c r="M6073" i="5"/>
  <c r="O6073" i="5" s="1"/>
  <c r="M6074" i="5"/>
  <c r="O6074" i="5" s="1"/>
  <c r="M6075" i="5"/>
  <c r="O6075" i="5" s="1"/>
  <c r="M6076" i="5"/>
  <c r="O6076" i="5" s="1"/>
  <c r="M6077" i="5"/>
  <c r="O6077" i="5" s="1"/>
  <c r="M6078" i="5"/>
  <c r="O6078" i="5" s="1"/>
  <c r="M6079" i="5"/>
  <c r="O6079" i="5" s="1"/>
  <c r="M6080" i="5"/>
  <c r="O6080" i="5" s="1"/>
  <c r="M6081" i="5"/>
  <c r="O6081" i="5" s="1"/>
  <c r="M6082" i="5"/>
  <c r="O6082" i="5" s="1"/>
  <c r="M6083" i="5"/>
  <c r="O6083" i="5" s="1"/>
  <c r="M6084" i="5"/>
  <c r="O6084" i="5" s="1"/>
  <c r="M6085" i="5"/>
  <c r="O6085" i="5" s="1"/>
  <c r="M6086" i="5"/>
  <c r="O6086" i="5" s="1"/>
  <c r="M6087" i="5"/>
  <c r="O6087" i="5" s="1"/>
  <c r="M6088" i="5"/>
  <c r="O6088" i="5" s="1"/>
  <c r="M6089" i="5"/>
  <c r="O6089" i="5" s="1"/>
  <c r="M6090" i="5"/>
  <c r="O6090" i="5" s="1"/>
  <c r="M6091" i="5"/>
  <c r="O6091" i="5" s="1"/>
  <c r="M6092" i="5"/>
  <c r="O6092" i="5" s="1"/>
  <c r="M6093" i="5"/>
  <c r="O6093" i="5" s="1"/>
  <c r="M6094" i="5"/>
  <c r="O6094" i="5" s="1"/>
  <c r="M6095" i="5"/>
  <c r="O6095" i="5" s="1"/>
  <c r="M6096" i="5"/>
  <c r="O6096" i="5" s="1"/>
  <c r="M6097" i="5"/>
  <c r="O6097" i="5" s="1"/>
  <c r="M6098" i="5"/>
  <c r="O6098" i="5" s="1"/>
  <c r="M6099" i="5"/>
  <c r="O6099" i="5" s="1"/>
  <c r="M6100" i="5"/>
  <c r="O6100" i="5" s="1"/>
  <c r="M6101" i="5"/>
  <c r="O6101" i="5" s="1"/>
  <c r="M6102" i="5"/>
  <c r="O6102" i="5" s="1"/>
  <c r="M6103" i="5"/>
  <c r="O6103" i="5" s="1"/>
  <c r="M6104" i="5"/>
  <c r="O6104" i="5" s="1"/>
  <c r="M6105" i="5"/>
  <c r="O6105" i="5" s="1"/>
  <c r="M6106" i="5"/>
  <c r="O6106" i="5" s="1"/>
  <c r="M6107" i="5"/>
  <c r="O6107" i="5" s="1"/>
  <c r="M6108" i="5"/>
  <c r="O6108" i="5" s="1"/>
  <c r="M6109" i="5"/>
  <c r="O6109" i="5" s="1"/>
  <c r="M6110" i="5"/>
  <c r="O6110" i="5" s="1"/>
  <c r="M6111" i="5"/>
  <c r="O6111" i="5" s="1"/>
  <c r="M6112" i="5"/>
  <c r="O6112" i="5" s="1"/>
  <c r="M6113" i="5"/>
  <c r="O6113" i="5" s="1"/>
  <c r="M6114" i="5"/>
  <c r="O6114" i="5" s="1"/>
  <c r="M6115" i="5"/>
  <c r="O6115" i="5" s="1"/>
  <c r="M6116" i="5"/>
  <c r="O6116" i="5" s="1"/>
  <c r="M6117" i="5"/>
  <c r="O6117" i="5" s="1"/>
  <c r="M6118" i="5"/>
  <c r="O6118" i="5" s="1"/>
  <c r="M6119" i="5"/>
  <c r="O6119" i="5" s="1"/>
  <c r="M6120" i="5"/>
  <c r="O6120" i="5" s="1"/>
  <c r="M6121" i="5"/>
  <c r="O6121" i="5" s="1"/>
  <c r="M6122" i="5"/>
  <c r="O6122" i="5" s="1"/>
  <c r="M6123" i="5"/>
  <c r="O6123" i="5" s="1"/>
  <c r="M6124" i="5"/>
  <c r="O6124" i="5" s="1"/>
  <c r="M6125" i="5"/>
  <c r="O6125" i="5" s="1"/>
  <c r="M6126" i="5"/>
  <c r="O6126" i="5" s="1"/>
  <c r="M6127" i="5"/>
  <c r="O6127" i="5" s="1"/>
  <c r="M6128" i="5"/>
  <c r="O6128" i="5" s="1"/>
  <c r="M6129" i="5"/>
  <c r="O6129" i="5" s="1"/>
  <c r="M6130" i="5"/>
  <c r="O6130" i="5" s="1"/>
  <c r="M6131" i="5"/>
  <c r="O6131" i="5" s="1"/>
  <c r="M6132" i="5"/>
  <c r="O6132" i="5" s="1"/>
  <c r="M6133" i="5"/>
  <c r="O6133" i="5" s="1"/>
  <c r="M6134" i="5"/>
  <c r="O6134" i="5" s="1"/>
  <c r="M6135" i="5"/>
  <c r="O6135" i="5" s="1"/>
  <c r="M6136" i="5"/>
  <c r="O6136" i="5" s="1"/>
  <c r="M6137" i="5"/>
  <c r="O6137" i="5" s="1"/>
  <c r="M6138" i="5"/>
  <c r="O6138" i="5" s="1"/>
  <c r="M6139" i="5"/>
  <c r="O6139" i="5" s="1"/>
  <c r="M6140" i="5"/>
  <c r="O6140" i="5" s="1"/>
  <c r="M6141" i="5"/>
  <c r="O6141" i="5" s="1"/>
  <c r="M6142" i="5"/>
  <c r="O6142" i="5" s="1"/>
  <c r="M6143" i="5"/>
  <c r="O6143" i="5" s="1"/>
  <c r="M6144" i="5"/>
  <c r="O6144" i="5" s="1"/>
  <c r="M6145" i="5"/>
  <c r="O6145" i="5" s="1"/>
  <c r="M6146" i="5"/>
  <c r="O6146" i="5" s="1"/>
  <c r="M6147" i="5"/>
  <c r="O6147" i="5" s="1"/>
  <c r="M6148" i="5"/>
  <c r="O6148" i="5" s="1"/>
  <c r="M6149" i="5"/>
  <c r="O6149" i="5" s="1"/>
  <c r="M6150" i="5"/>
  <c r="O6150" i="5" s="1"/>
  <c r="M6151" i="5"/>
  <c r="O6151" i="5" s="1"/>
  <c r="M6152" i="5"/>
  <c r="O6152" i="5" s="1"/>
  <c r="M6153" i="5"/>
  <c r="O6153" i="5" s="1"/>
  <c r="M6154" i="5"/>
  <c r="O6154" i="5" s="1"/>
  <c r="M6155" i="5"/>
  <c r="O6155" i="5" s="1"/>
  <c r="M6156" i="5"/>
  <c r="O6156" i="5" s="1"/>
  <c r="M6157" i="5"/>
  <c r="O6157" i="5" s="1"/>
  <c r="M6158" i="5"/>
  <c r="O6158" i="5" s="1"/>
  <c r="M6159" i="5"/>
  <c r="O6159" i="5" s="1"/>
  <c r="M6160" i="5"/>
  <c r="O6160" i="5" s="1"/>
  <c r="M6161" i="5"/>
  <c r="O6161" i="5" s="1"/>
  <c r="M6162" i="5"/>
  <c r="O6162" i="5" s="1"/>
  <c r="M6163" i="5"/>
  <c r="O6163" i="5" s="1"/>
  <c r="M6164" i="5"/>
  <c r="O6164" i="5" s="1"/>
  <c r="M6165" i="5"/>
  <c r="O6165" i="5" s="1"/>
  <c r="M6166" i="5"/>
  <c r="O6166" i="5" s="1"/>
  <c r="M6167" i="5"/>
  <c r="O6167" i="5" s="1"/>
  <c r="M6168" i="5"/>
  <c r="O6168" i="5" s="1"/>
  <c r="M6169" i="5"/>
  <c r="O6169" i="5" s="1"/>
  <c r="M6170" i="5"/>
  <c r="O6170" i="5" s="1"/>
  <c r="M6171" i="5"/>
  <c r="O6171" i="5" s="1"/>
  <c r="M6172" i="5"/>
  <c r="O6172" i="5" s="1"/>
  <c r="M6173" i="5"/>
  <c r="O6173" i="5" s="1"/>
  <c r="M6174" i="5"/>
  <c r="O6174" i="5" s="1"/>
  <c r="M6175" i="5"/>
  <c r="O6175" i="5" s="1"/>
  <c r="M6176" i="5"/>
  <c r="O6176" i="5" s="1"/>
  <c r="M6177" i="5"/>
  <c r="O6177" i="5" s="1"/>
  <c r="M6178" i="5"/>
  <c r="O6178" i="5" s="1"/>
  <c r="M6179" i="5"/>
  <c r="O6179" i="5" s="1"/>
  <c r="M6180" i="5"/>
  <c r="O6180" i="5" s="1"/>
  <c r="M6181" i="5"/>
  <c r="O6181" i="5" s="1"/>
  <c r="M6182" i="5"/>
  <c r="O6182" i="5" s="1"/>
  <c r="M6183" i="5"/>
  <c r="O6183" i="5" s="1"/>
  <c r="M6184" i="5"/>
  <c r="O6184" i="5" s="1"/>
  <c r="M6185" i="5"/>
  <c r="O6185" i="5" s="1"/>
  <c r="M6186" i="5"/>
  <c r="O6186" i="5" s="1"/>
  <c r="M6187" i="5"/>
  <c r="O6187" i="5" s="1"/>
  <c r="M6188" i="5"/>
  <c r="O6188" i="5" s="1"/>
  <c r="M6189" i="5"/>
  <c r="O6189" i="5" s="1"/>
  <c r="M6190" i="5"/>
  <c r="O6190" i="5" s="1"/>
  <c r="M6191" i="5"/>
  <c r="O6191" i="5" s="1"/>
  <c r="M6192" i="5"/>
  <c r="O6192" i="5" s="1"/>
  <c r="M6193" i="5"/>
  <c r="O6193" i="5" s="1"/>
  <c r="M6194" i="5"/>
  <c r="O6194" i="5" s="1"/>
  <c r="M6195" i="5"/>
  <c r="O6195" i="5" s="1"/>
  <c r="M6196" i="5"/>
  <c r="O6196" i="5" s="1"/>
  <c r="M6197" i="5"/>
  <c r="O6197" i="5" s="1"/>
  <c r="M6198" i="5"/>
  <c r="O6198" i="5" s="1"/>
  <c r="M6199" i="5"/>
  <c r="O6199" i="5" s="1"/>
  <c r="M6200" i="5"/>
  <c r="O6200" i="5" s="1"/>
  <c r="M6201" i="5"/>
  <c r="O6201" i="5" s="1"/>
  <c r="M6202" i="5"/>
  <c r="O6202" i="5" s="1"/>
  <c r="M6203" i="5"/>
  <c r="O6203" i="5" s="1"/>
  <c r="M6204" i="5"/>
  <c r="O6204" i="5" s="1"/>
  <c r="M6205" i="5"/>
  <c r="O6205" i="5" s="1"/>
  <c r="M6206" i="5"/>
  <c r="O6206" i="5" s="1"/>
  <c r="M6207" i="5"/>
  <c r="O6207" i="5" s="1"/>
  <c r="M6208" i="5"/>
  <c r="O6208" i="5" s="1"/>
  <c r="M6209" i="5"/>
  <c r="O6209" i="5" s="1"/>
  <c r="M6210" i="5"/>
  <c r="O6210" i="5" s="1"/>
  <c r="M6211" i="5"/>
  <c r="O6211" i="5" s="1"/>
  <c r="M6212" i="5"/>
  <c r="O6212" i="5" s="1"/>
  <c r="M6213" i="5"/>
  <c r="O6213" i="5" s="1"/>
  <c r="M6214" i="5"/>
  <c r="O6214" i="5" s="1"/>
  <c r="M6215" i="5"/>
  <c r="O6215" i="5" s="1"/>
  <c r="M6216" i="5"/>
  <c r="O6216" i="5" s="1"/>
  <c r="M6217" i="5"/>
  <c r="O6217" i="5" s="1"/>
  <c r="M6218" i="5"/>
  <c r="O6218" i="5" s="1"/>
  <c r="M6219" i="5"/>
  <c r="O6219" i="5" s="1"/>
  <c r="M6220" i="5"/>
  <c r="O6220" i="5" s="1"/>
  <c r="M6221" i="5"/>
  <c r="O6221" i="5" s="1"/>
  <c r="M6222" i="5"/>
  <c r="O6222" i="5" s="1"/>
  <c r="M6223" i="5"/>
  <c r="O6223" i="5" s="1"/>
  <c r="M6224" i="5"/>
  <c r="O6224" i="5" s="1"/>
  <c r="M6225" i="5"/>
  <c r="O6225" i="5" s="1"/>
  <c r="M6226" i="5"/>
  <c r="O6226" i="5" s="1"/>
  <c r="M6227" i="5"/>
  <c r="O6227" i="5" s="1"/>
  <c r="M6228" i="5"/>
  <c r="O6228" i="5" s="1"/>
  <c r="M6229" i="5"/>
  <c r="O6229" i="5" s="1"/>
  <c r="M6230" i="5"/>
  <c r="O6230" i="5" s="1"/>
  <c r="M6231" i="5"/>
  <c r="O6231" i="5" s="1"/>
  <c r="M6232" i="5"/>
  <c r="O6232" i="5" s="1"/>
  <c r="M6233" i="5"/>
  <c r="O6233" i="5" s="1"/>
  <c r="M6234" i="5"/>
  <c r="O6234" i="5" s="1"/>
  <c r="M6235" i="5"/>
  <c r="O6235" i="5" s="1"/>
  <c r="M6236" i="5"/>
  <c r="O6236" i="5" s="1"/>
  <c r="M6237" i="5"/>
  <c r="O6237" i="5" s="1"/>
  <c r="M6238" i="5"/>
  <c r="O6238" i="5" s="1"/>
  <c r="M6239" i="5"/>
  <c r="O6239" i="5" s="1"/>
  <c r="M6240" i="5"/>
  <c r="O6240" i="5" s="1"/>
  <c r="M6241" i="5"/>
  <c r="O6241" i="5" s="1"/>
  <c r="M6242" i="5"/>
  <c r="O6242" i="5" s="1"/>
  <c r="M6243" i="5"/>
  <c r="O6243" i="5" s="1"/>
  <c r="M6244" i="5"/>
  <c r="O6244" i="5" s="1"/>
  <c r="M6245" i="5"/>
  <c r="O6245" i="5" s="1"/>
  <c r="M6246" i="5"/>
  <c r="O6246" i="5" s="1"/>
  <c r="M6247" i="5"/>
  <c r="O6247" i="5" s="1"/>
  <c r="M6248" i="5"/>
  <c r="O6248" i="5" s="1"/>
  <c r="M6249" i="5"/>
  <c r="O6249" i="5" s="1"/>
  <c r="M6250" i="5"/>
  <c r="O6250" i="5" s="1"/>
  <c r="M6251" i="5"/>
  <c r="O6251" i="5" s="1"/>
  <c r="M6252" i="5"/>
  <c r="O6252" i="5" s="1"/>
  <c r="M6253" i="5"/>
  <c r="O6253" i="5" s="1"/>
  <c r="M6254" i="5"/>
  <c r="O6254" i="5" s="1"/>
  <c r="M6255" i="5"/>
  <c r="O6255" i="5" s="1"/>
  <c r="M6256" i="5"/>
  <c r="O6256" i="5" s="1"/>
  <c r="M6257" i="5"/>
  <c r="O6257" i="5" s="1"/>
  <c r="M6258" i="5"/>
  <c r="O6258" i="5" s="1"/>
  <c r="M6259" i="5"/>
  <c r="O6259" i="5" s="1"/>
  <c r="M6260" i="5"/>
  <c r="O6260" i="5" s="1"/>
  <c r="M6261" i="5"/>
  <c r="O6261" i="5" s="1"/>
  <c r="M6262" i="5"/>
  <c r="O6262" i="5" s="1"/>
  <c r="M6263" i="5"/>
  <c r="O6263" i="5" s="1"/>
  <c r="M6264" i="5"/>
  <c r="O6264" i="5" s="1"/>
  <c r="M6265" i="5"/>
  <c r="O6265" i="5" s="1"/>
  <c r="M6266" i="5"/>
  <c r="O6266" i="5" s="1"/>
  <c r="M6267" i="5"/>
  <c r="O6267" i="5" s="1"/>
  <c r="M6268" i="5"/>
  <c r="O6268" i="5" s="1"/>
  <c r="M6269" i="5"/>
  <c r="O6269" i="5" s="1"/>
  <c r="M6270" i="5"/>
  <c r="O6270" i="5" s="1"/>
  <c r="M6271" i="5"/>
  <c r="O6271" i="5" s="1"/>
  <c r="M6272" i="5"/>
  <c r="O6272" i="5" s="1"/>
  <c r="M6273" i="5"/>
  <c r="O6273" i="5" s="1"/>
  <c r="M6274" i="5"/>
  <c r="O6274" i="5" s="1"/>
  <c r="M6275" i="5"/>
  <c r="O6275" i="5" s="1"/>
  <c r="M6276" i="5"/>
  <c r="O6276" i="5" s="1"/>
  <c r="M6277" i="5"/>
  <c r="O6277" i="5" s="1"/>
  <c r="M6278" i="5"/>
  <c r="O6278" i="5" s="1"/>
  <c r="M6279" i="5"/>
  <c r="O6279" i="5" s="1"/>
  <c r="M6280" i="5"/>
  <c r="O6280" i="5" s="1"/>
  <c r="M6281" i="5"/>
  <c r="O6281" i="5" s="1"/>
  <c r="M6282" i="5"/>
  <c r="O6282" i="5" s="1"/>
  <c r="M6283" i="5"/>
  <c r="O6283" i="5" s="1"/>
  <c r="M6284" i="5"/>
  <c r="O6284" i="5" s="1"/>
  <c r="M6285" i="5"/>
  <c r="O6285" i="5" s="1"/>
  <c r="M6286" i="5"/>
  <c r="O6286" i="5" s="1"/>
  <c r="M6287" i="5"/>
  <c r="O6287" i="5" s="1"/>
  <c r="M6288" i="5"/>
  <c r="O6288" i="5" s="1"/>
  <c r="M6289" i="5"/>
  <c r="O6289" i="5" s="1"/>
  <c r="M6290" i="5"/>
  <c r="O6290" i="5" s="1"/>
  <c r="M6291" i="5"/>
  <c r="O6291" i="5" s="1"/>
  <c r="M6292" i="5"/>
  <c r="O6292" i="5" s="1"/>
  <c r="M6293" i="5"/>
  <c r="O6293" i="5" s="1"/>
  <c r="M6294" i="5"/>
  <c r="O6294" i="5" s="1"/>
  <c r="M6295" i="5"/>
  <c r="O6295" i="5" s="1"/>
  <c r="M6296" i="5"/>
  <c r="O6296" i="5" s="1"/>
  <c r="M6297" i="5"/>
  <c r="O6297" i="5" s="1"/>
  <c r="M6298" i="5"/>
  <c r="O6298" i="5" s="1"/>
  <c r="M6299" i="5"/>
  <c r="O6299" i="5" s="1"/>
  <c r="M6300" i="5"/>
  <c r="O6300" i="5" s="1"/>
  <c r="M6301" i="5"/>
  <c r="O6301" i="5" s="1"/>
  <c r="M6302" i="5"/>
  <c r="O6302" i="5" s="1"/>
  <c r="M6303" i="5"/>
  <c r="O6303" i="5" s="1"/>
  <c r="M6304" i="5"/>
  <c r="O6304" i="5" s="1"/>
  <c r="M6305" i="5"/>
  <c r="O6305" i="5" s="1"/>
  <c r="M6306" i="5"/>
  <c r="O6306" i="5" s="1"/>
  <c r="M6307" i="5"/>
  <c r="O6307" i="5" s="1"/>
  <c r="M6308" i="5"/>
  <c r="O6308" i="5" s="1"/>
  <c r="M6309" i="5"/>
  <c r="O6309" i="5" s="1"/>
  <c r="M6310" i="5"/>
  <c r="O6310" i="5" s="1"/>
  <c r="M6311" i="5"/>
  <c r="O6311" i="5" s="1"/>
  <c r="M6312" i="5"/>
  <c r="O6312" i="5" s="1"/>
  <c r="M6313" i="5"/>
  <c r="O6313" i="5" s="1"/>
  <c r="M6314" i="5"/>
  <c r="O6314" i="5" s="1"/>
  <c r="M6315" i="5"/>
  <c r="O6315" i="5" s="1"/>
  <c r="M6316" i="5"/>
  <c r="O6316" i="5" s="1"/>
  <c r="M6317" i="5"/>
  <c r="O6317" i="5" s="1"/>
  <c r="M6318" i="5"/>
  <c r="O6318" i="5" s="1"/>
  <c r="M6319" i="5"/>
  <c r="O6319" i="5" s="1"/>
  <c r="M6320" i="5"/>
  <c r="O6320" i="5" s="1"/>
  <c r="M6321" i="5"/>
  <c r="O6321" i="5" s="1"/>
  <c r="M6322" i="5"/>
  <c r="O6322" i="5" s="1"/>
  <c r="M6323" i="5"/>
  <c r="O6323" i="5" s="1"/>
  <c r="M6324" i="5"/>
  <c r="O6324" i="5" s="1"/>
  <c r="M6325" i="5"/>
  <c r="O6325" i="5" s="1"/>
  <c r="M6326" i="5"/>
  <c r="O6326" i="5" s="1"/>
  <c r="M6327" i="5"/>
  <c r="O6327" i="5" s="1"/>
  <c r="M6328" i="5"/>
  <c r="O6328" i="5" s="1"/>
  <c r="M6329" i="5"/>
  <c r="O6329" i="5" s="1"/>
  <c r="M6330" i="5"/>
  <c r="O6330" i="5" s="1"/>
  <c r="M6331" i="5"/>
  <c r="O6331" i="5" s="1"/>
  <c r="M6332" i="5"/>
  <c r="O6332" i="5" s="1"/>
  <c r="M6333" i="5"/>
  <c r="O6333" i="5" s="1"/>
  <c r="M6334" i="5"/>
  <c r="O6334" i="5" s="1"/>
  <c r="M6335" i="5"/>
  <c r="O6335" i="5" s="1"/>
  <c r="M6336" i="5"/>
  <c r="O6336" i="5" s="1"/>
  <c r="M6337" i="5"/>
  <c r="O6337" i="5" s="1"/>
  <c r="M6338" i="5"/>
  <c r="O6338" i="5" s="1"/>
  <c r="M6339" i="5"/>
  <c r="O6339" i="5" s="1"/>
  <c r="M6340" i="5"/>
  <c r="O6340" i="5" s="1"/>
  <c r="M6341" i="5"/>
  <c r="O6341" i="5" s="1"/>
  <c r="M6342" i="5"/>
  <c r="O6342" i="5" s="1"/>
  <c r="M6343" i="5"/>
  <c r="O6343" i="5" s="1"/>
  <c r="M6344" i="5"/>
  <c r="O6344" i="5" s="1"/>
  <c r="M6345" i="5"/>
  <c r="O6345" i="5" s="1"/>
  <c r="M6346" i="5"/>
  <c r="O6346" i="5" s="1"/>
  <c r="M6347" i="5"/>
  <c r="O6347" i="5" s="1"/>
  <c r="M6348" i="5"/>
  <c r="O6348" i="5" s="1"/>
  <c r="M6349" i="5"/>
  <c r="O6349" i="5" s="1"/>
  <c r="M6350" i="5"/>
  <c r="O6350" i="5" s="1"/>
  <c r="M6351" i="5"/>
  <c r="O6351" i="5" s="1"/>
  <c r="M6352" i="5"/>
  <c r="O6352" i="5" s="1"/>
  <c r="M6353" i="5"/>
  <c r="O6353" i="5" s="1"/>
  <c r="M6354" i="5"/>
  <c r="O6354" i="5" s="1"/>
  <c r="M6355" i="5"/>
  <c r="O6355" i="5" s="1"/>
  <c r="M6356" i="5"/>
  <c r="O6356" i="5" s="1"/>
  <c r="M6357" i="5"/>
  <c r="O6357" i="5" s="1"/>
  <c r="M6358" i="5"/>
  <c r="O6358" i="5" s="1"/>
  <c r="M6359" i="5"/>
  <c r="O6359" i="5" s="1"/>
  <c r="M6360" i="5"/>
  <c r="O6360" i="5" s="1"/>
  <c r="M6361" i="5"/>
  <c r="O6361" i="5" s="1"/>
  <c r="M6362" i="5"/>
  <c r="O6362" i="5" s="1"/>
  <c r="M6363" i="5"/>
  <c r="O6363" i="5" s="1"/>
  <c r="M6364" i="5"/>
  <c r="O6364" i="5" s="1"/>
  <c r="M6365" i="5"/>
  <c r="O6365" i="5" s="1"/>
  <c r="M6366" i="5"/>
  <c r="O6366" i="5" s="1"/>
  <c r="M6367" i="5"/>
  <c r="O6367" i="5" s="1"/>
  <c r="M6368" i="5"/>
  <c r="O6368" i="5" s="1"/>
  <c r="M6369" i="5"/>
  <c r="O6369" i="5" s="1"/>
  <c r="M6370" i="5"/>
  <c r="O6370" i="5" s="1"/>
  <c r="M6371" i="5"/>
  <c r="O6371" i="5" s="1"/>
  <c r="M6372" i="5"/>
  <c r="O6372" i="5" s="1"/>
  <c r="M6373" i="5"/>
  <c r="O6373" i="5" s="1"/>
  <c r="M6374" i="5"/>
  <c r="O6374" i="5" s="1"/>
  <c r="M6375" i="5"/>
  <c r="O6375" i="5" s="1"/>
  <c r="M6376" i="5"/>
  <c r="O6376" i="5" s="1"/>
  <c r="M6377" i="5"/>
  <c r="O6377" i="5" s="1"/>
  <c r="M6378" i="5"/>
  <c r="O6378" i="5" s="1"/>
  <c r="M6379" i="5"/>
  <c r="O6379" i="5" s="1"/>
  <c r="M6380" i="5"/>
  <c r="O6380" i="5" s="1"/>
  <c r="M6381" i="5"/>
  <c r="O6381" i="5" s="1"/>
  <c r="M6382" i="5"/>
  <c r="O6382" i="5" s="1"/>
  <c r="M6383" i="5"/>
  <c r="O6383" i="5" s="1"/>
  <c r="M6384" i="5"/>
  <c r="O6384" i="5" s="1"/>
  <c r="M6385" i="5"/>
  <c r="O6385" i="5" s="1"/>
  <c r="M6386" i="5"/>
  <c r="O6386" i="5" s="1"/>
  <c r="M6387" i="5"/>
  <c r="O6387" i="5" s="1"/>
  <c r="M6388" i="5"/>
  <c r="O6388" i="5" s="1"/>
  <c r="M6389" i="5"/>
  <c r="O6389" i="5" s="1"/>
  <c r="M6390" i="5"/>
  <c r="O6390" i="5" s="1"/>
  <c r="M6391" i="5"/>
  <c r="O6391" i="5" s="1"/>
  <c r="M6392" i="5"/>
  <c r="O6392" i="5" s="1"/>
  <c r="M6393" i="5"/>
  <c r="O6393" i="5" s="1"/>
  <c r="M6394" i="5"/>
  <c r="O6394" i="5" s="1"/>
  <c r="M6395" i="5"/>
  <c r="O6395" i="5" s="1"/>
  <c r="M6396" i="5"/>
  <c r="O6396" i="5" s="1"/>
  <c r="M6397" i="5"/>
  <c r="O6397" i="5" s="1"/>
  <c r="M6398" i="5"/>
  <c r="O6398" i="5" s="1"/>
  <c r="M6399" i="5"/>
  <c r="O6399" i="5" s="1"/>
  <c r="M6400" i="5"/>
  <c r="O6400" i="5" s="1"/>
  <c r="M6401" i="5"/>
  <c r="O6401" i="5" s="1"/>
  <c r="M6402" i="5"/>
  <c r="O6402" i="5" s="1"/>
  <c r="M6403" i="5"/>
  <c r="O6403" i="5" s="1"/>
  <c r="M6404" i="5"/>
  <c r="O6404" i="5" s="1"/>
  <c r="M6405" i="5"/>
  <c r="O6405" i="5" s="1"/>
  <c r="M6406" i="5"/>
  <c r="O6406" i="5" s="1"/>
  <c r="M6407" i="5"/>
  <c r="O6407" i="5" s="1"/>
  <c r="M6408" i="5"/>
  <c r="O6408" i="5" s="1"/>
  <c r="M6409" i="5"/>
  <c r="O6409" i="5" s="1"/>
  <c r="M6410" i="5"/>
  <c r="O6410" i="5" s="1"/>
  <c r="M6411" i="5"/>
  <c r="O6411" i="5" s="1"/>
  <c r="M6412" i="5"/>
  <c r="O6412" i="5" s="1"/>
  <c r="M6413" i="5"/>
  <c r="O6413" i="5" s="1"/>
  <c r="M6414" i="5"/>
  <c r="O6414" i="5" s="1"/>
  <c r="M6415" i="5"/>
  <c r="O6415" i="5" s="1"/>
  <c r="M6416" i="5"/>
  <c r="O6416" i="5" s="1"/>
  <c r="M6417" i="5"/>
  <c r="O6417" i="5" s="1"/>
  <c r="M6418" i="5"/>
  <c r="O6418" i="5" s="1"/>
  <c r="M6419" i="5"/>
  <c r="O6419" i="5" s="1"/>
  <c r="M6420" i="5"/>
  <c r="O6420" i="5" s="1"/>
  <c r="M6421" i="5"/>
  <c r="O6421" i="5" s="1"/>
  <c r="M6422" i="5"/>
  <c r="O6422" i="5" s="1"/>
  <c r="M6423" i="5"/>
  <c r="O6423" i="5" s="1"/>
  <c r="M6424" i="5"/>
  <c r="O6424" i="5" s="1"/>
  <c r="M6425" i="5"/>
  <c r="O6425" i="5" s="1"/>
  <c r="M6426" i="5"/>
  <c r="O6426" i="5" s="1"/>
  <c r="M6427" i="5"/>
  <c r="O6427" i="5" s="1"/>
  <c r="M6428" i="5"/>
  <c r="O6428" i="5" s="1"/>
  <c r="M6429" i="5"/>
  <c r="O6429" i="5" s="1"/>
  <c r="M6430" i="5"/>
  <c r="O6430" i="5" s="1"/>
  <c r="M6431" i="5"/>
  <c r="O6431" i="5" s="1"/>
  <c r="M6432" i="5"/>
  <c r="O6432" i="5" s="1"/>
  <c r="M6433" i="5"/>
  <c r="O6433" i="5" s="1"/>
  <c r="M6434" i="5"/>
  <c r="O6434" i="5" s="1"/>
  <c r="M6435" i="5"/>
  <c r="O6435" i="5" s="1"/>
  <c r="M6436" i="5"/>
  <c r="O6436" i="5" s="1"/>
  <c r="M6437" i="5"/>
  <c r="O6437" i="5" s="1"/>
  <c r="M6438" i="5"/>
  <c r="O6438" i="5" s="1"/>
  <c r="M6439" i="5"/>
  <c r="O6439" i="5" s="1"/>
  <c r="M6440" i="5"/>
  <c r="O6440" i="5" s="1"/>
  <c r="M6441" i="5"/>
  <c r="O6441" i="5" s="1"/>
  <c r="M6442" i="5"/>
  <c r="O6442" i="5" s="1"/>
  <c r="M6443" i="5"/>
  <c r="O6443" i="5" s="1"/>
  <c r="M6444" i="5"/>
  <c r="O6444" i="5" s="1"/>
  <c r="M6445" i="5"/>
  <c r="O6445" i="5" s="1"/>
  <c r="M6446" i="5"/>
  <c r="O6446" i="5" s="1"/>
  <c r="M6447" i="5"/>
  <c r="O6447" i="5" s="1"/>
  <c r="M6448" i="5"/>
  <c r="O6448" i="5" s="1"/>
  <c r="M6449" i="5"/>
  <c r="O6449" i="5" s="1"/>
  <c r="M6450" i="5"/>
  <c r="O6450" i="5" s="1"/>
  <c r="M6451" i="5"/>
  <c r="O6451" i="5" s="1"/>
  <c r="M6452" i="5"/>
  <c r="O6452" i="5" s="1"/>
  <c r="M6453" i="5"/>
  <c r="O6453" i="5" s="1"/>
  <c r="M6454" i="5"/>
  <c r="O6454" i="5" s="1"/>
  <c r="M6455" i="5"/>
  <c r="O6455" i="5" s="1"/>
  <c r="M6456" i="5"/>
  <c r="O6456" i="5" s="1"/>
  <c r="M6457" i="5"/>
  <c r="O6457" i="5" s="1"/>
  <c r="M6458" i="5"/>
  <c r="O6458" i="5" s="1"/>
  <c r="M6459" i="5"/>
  <c r="O6459" i="5" s="1"/>
  <c r="M6460" i="5"/>
  <c r="O6460" i="5" s="1"/>
  <c r="M6461" i="5"/>
  <c r="O6461" i="5" s="1"/>
  <c r="M6462" i="5"/>
  <c r="O6462" i="5" s="1"/>
  <c r="M6463" i="5"/>
  <c r="O6463" i="5" s="1"/>
  <c r="M6464" i="5"/>
  <c r="O6464" i="5" s="1"/>
  <c r="M6465" i="5"/>
  <c r="O6465" i="5" s="1"/>
  <c r="M6466" i="5"/>
  <c r="O6466" i="5" s="1"/>
  <c r="M6467" i="5"/>
  <c r="O6467" i="5" s="1"/>
  <c r="M6468" i="5"/>
  <c r="O6468" i="5" s="1"/>
  <c r="M6469" i="5"/>
  <c r="O6469" i="5" s="1"/>
  <c r="M6470" i="5"/>
  <c r="O6470" i="5" s="1"/>
  <c r="M6471" i="5"/>
  <c r="O6471" i="5" s="1"/>
  <c r="M6472" i="5"/>
  <c r="O6472" i="5" s="1"/>
  <c r="M6473" i="5"/>
  <c r="O6473" i="5" s="1"/>
  <c r="M6474" i="5"/>
  <c r="O6474" i="5" s="1"/>
  <c r="M6475" i="5"/>
  <c r="O6475" i="5" s="1"/>
  <c r="M6476" i="5"/>
  <c r="O6476" i="5" s="1"/>
  <c r="M6477" i="5"/>
  <c r="O6477" i="5" s="1"/>
  <c r="M6478" i="5"/>
  <c r="O6478" i="5" s="1"/>
  <c r="M6479" i="5"/>
  <c r="O6479" i="5" s="1"/>
  <c r="M6480" i="5"/>
  <c r="O6480" i="5" s="1"/>
  <c r="M6481" i="5"/>
  <c r="O6481" i="5" s="1"/>
  <c r="M6482" i="5"/>
  <c r="O6482" i="5" s="1"/>
  <c r="M6483" i="5"/>
  <c r="O6483" i="5" s="1"/>
  <c r="M6484" i="5"/>
  <c r="O6484" i="5" s="1"/>
  <c r="M6485" i="5"/>
  <c r="O6485" i="5" s="1"/>
  <c r="M6486" i="5"/>
  <c r="O6486" i="5" s="1"/>
  <c r="M6487" i="5"/>
  <c r="O6487" i="5" s="1"/>
  <c r="M6488" i="5"/>
  <c r="O6488" i="5" s="1"/>
  <c r="M6489" i="5"/>
  <c r="O6489" i="5" s="1"/>
  <c r="M6490" i="5"/>
  <c r="O6490" i="5" s="1"/>
  <c r="M6491" i="5"/>
  <c r="O6491" i="5" s="1"/>
  <c r="M6492" i="5"/>
  <c r="O6492" i="5" s="1"/>
  <c r="M6493" i="5"/>
  <c r="O6493" i="5" s="1"/>
  <c r="M6494" i="5"/>
  <c r="O6494" i="5" s="1"/>
  <c r="M6495" i="5"/>
  <c r="O6495" i="5" s="1"/>
  <c r="M6496" i="5"/>
  <c r="O6496" i="5" s="1"/>
  <c r="M6497" i="5"/>
  <c r="O6497" i="5" s="1"/>
  <c r="M6498" i="5"/>
  <c r="O6498" i="5" s="1"/>
  <c r="M6499" i="5"/>
  <c r="O6499" i="5" s="1"/>
  <c r="M6500" i="5"/>
  <c r="O6500" i="5" s="1"/>
  <c r="M6501" i="5"/>
  <c r="O6501" i="5" s="1"/>
  <c r="M6502" i="5"/>
  <c r="O6502" i="5" s="1"/>
  <c r="M6503" i="5"/>
  <c r="O6503" i="5" s="1"/>
  <c r="M6504" i="5"/>
  <c r="O6504" i="5" s="1"/>
  <c r="M6505" i="5"/>
  <c r="O6505" i="5" s="1"/>
  <c r="M6506" i="5"/>
  <c r="O6506" i="5" s="1"/>
  <c r="M6507" i="5"/>
  <c r="O6507" i="5" s="1"/>
  <c r="M6508" i="5"/>
  <c r="O6508" i="5" s="1"/>
  <c r="M6509" i="5"/>
  <c r="O6509" i="5" s="1"/>
  <c r="M6510" i="5"/>
  <c r="O6510" i="5" s="1"/>
  <c r="M6511" i="5"/>
  <c r="O6511" i="5" s="1"/>
  <c r="M6512" i="5"/>
  <c r="O6512" i="5" s="1"/>
  <c r="M6513" i="5"/>
  <c r="O6513" i="5" s="1"/>
  <c r="M6514" i="5"/>
  <c r="O6514" i="5" s="1"/>
  <c r="M6515" i="5"/>
  <c r="O6515" i="5" s="1"/>
  <c r="M6516" i="5"/>
  <c r="O6516" i="5" s="1"/>
  <c r="M6517" i="5"/>
  <c r="O6517" i="5" s="1"/>
  <c r="M6518" i="5"/>
  <c r="O6518" i="5" s="1"/>
  <c r="M6519" i="5"/>
  <c r="O6519" i="5" s="1"/>
  <c r="M6520" i="5"/>
  <c r="O6520" i="5" s="1"/>
  <c r="M6521" i="5"/>
  <c r="O6521" i="5" s="1"/>
  <c r="M6522" i="5"/>
  <c r="O6522" i="5" s="1"/>
  <c r="M6523" i="5"/>
  <c r="O6523" i="5" s="1"/>
  <c r="M6524" i="5"/>
  <c r="O6524" i="5" s="1"/>
  <c r="M6525" i="5"/>
  <c r="O6525" i="5" s="1"/>
  <c r="M6526" i="5"/>
  <c r="O6526" i="5" s="1"/>
  <c r="M6527" i="5"/>
  <c r="O6527" i="5" s="1"/>
  <c r="M6528" i="5"/>
  <c r="O6528" i="5" s="1"/>
  <c r="M6529" i="5"/>
  <c r="O6529" i="5" s="1"/>
  <c r="M6530" i="5"/>
  <c r="O6530" i="5" s="1"/>
  <c r="M6531" i="5"/>
  <c r="O6531" i="5" s="1"/>
  <c r="M6532" i="5"/>
  <c r="O6532" i="5" s="1"/>
  <c r="M6533" i="5"/>
  <c r="O6533" i="5" s="1"/>
  <c r="M6534" i="5"/>
  <c r="O6534" i="5" s="1"/>
  <c r="M6535" i="5"/>
  <c r="O6535" i="5" s="1"/>
  <c r="M6536" i="5"/>
  <c r="O6536" i="5" s="1"/>
  <c r="M6537" i="5"/>
  <c r="O6537" i="5" s="1"/>
  <c r="M6538" i="5"/>
  <c r="O6538" i="5" s="1"/>
  <c r="M6539" i="5"/>
  <c r="O6539" i="5" s="1"/>
  <c r="M6540" i="5"/>
  <c r="O6540" i="5" s="1"/>
  <c r="M6541" i="5"/>
  <c r="O6541" i="5" s="1"/>
  <c r="M6542" i="5"/>
  <c r="O6542" i="5" s="1"/>
  <c r="M6543" i="5"/>
  <c r="O6543" i="5" s="1"/>
  <c r="M6544" i="5"/>
  <c r="O6544" i="5" s="1"/>
  <c r="M6545" i="5"/>
  <c r="O6545" i="5" s="1"/>
  <c r="M6546" i="5"/>
  <c r="O6546" i="5" s="1"/>
  <c r="M6547" i="5"/>
  <c r="O6547" i="5" s="1"/>
  <c r="M6548" i="5"/>
  <c r="O6548" i="5" s="1"/>
  <c r="M6549" i="5"/>
  <c r="O6549" i="5" s="1"/>
  <c r="M6550" i="5"/>
  <c r="O6550" i="5" s="1"/>
  <c r="M6551" i="5"/>
  <c r="O6551" i="5" s="1"/>
  <c r="M6552" i="5"/>
  <c r="O6552" i="5" s="1"/>
  <c r="M6553" i="5"/>
  <c r="O6553" i="5" s="1"/>
  <c r="M6554" i="5"/>
  <c r="O6554" i="5" s="1"/>
  <c r="M6555" i="5"/>
  <c r="O6555" i="5" s="1"/>
  <c r="M6556" i="5"/>
  <c r="O6556" i="5" s="1"/>
  <c r="M6557" i="5"/>
  <c r="O6557" i="5" s="1"/>
  <c r="M6558" i="5"/>
  <c r="O6558" i="5" s="1"/>
  <c r="M6559" i="5"/>
  <c r="O6559" i="5" s="1"/>
  <c r="M6560" i="5"/>
  <c r="O6560" i="5" s="1"/>
  <c r="M6561" i="5"/>
  <c r="O6561" i="5" s="1"/>
  <c r="M6562" i="5"/>
  <c r="O6562" i="5" s="1"/>
  <c r="M6563" i="5"/>
  <c r="O6563" i="5" s="1"/>
  <c r="M6564" i="5"/>
  <c r="O6564" i="5" s="1"/>
  <c r="M6565" i="5"/>
  <c r="O6565" i="5" s="1"/>
  <c r="M6566" i="5"/>
  <c r="O6566" i="5" s="1"/>
  <c r="M6567" i="5"/>
  <c r="O6567" i="5" s="1"/>
  <c r="M6568" i="5"/>
  <c r="O6568" i="5" s="1"/>
  <c r="M6569" i="5"/>
  <c r="O6569" i="5" s="1"/>
  <c r="M6570" i="5"/>
  <c r="O6570" i="5" s="1"/>
  <c r="M6571" i="5"/>
  <c r="O6571" i="5" s="1"/>
  <c r="M6572" i="5"/>
  <c r="O6572" i="5" s="1"/>
  <c r="M6573" i="5"/>
  <c r="O6573" i="5" s="1"/>
  <c r="M6574" i="5"/>
  <c r="O6574" i="5" s="1"/>
  <c r="M6575" i="5"/>
  <c r="O6575" i="5" s="1"/>
  <c r="M6576" i="5"/>
  <c r="O6576" i="5" s="1"/>
  <c r="M6577" i="5"/>
  <c r="O6577" i="5" s="1"/>
  <c r="M6578" i="5"/>
  <c r="O6578" i="5" s="1"/>
  <c r="M6579" i="5"/>
  <c r="O6579" i="5" s="1"/>
  <c r="M6580" i="5"/>
  <c r="O6580" i="5" s="1"/>
  <c r="M6581" i="5"/>
  <c r="O6581" i="5" s="1"/>
  <c r="M6582" i="5"/>
  <c r="O6582" i="5" s="1"/>
  <c r="M6583" i="5"/>
  <c r="O6583" i="5" s="1"/>
  <c r="M6584" i="5"/>
  <c r="O6584" i="5" s="1"/>
  <c r="M6585" i="5"/>
  <c r="O6585" i="5" s="1"/>
  <c r="M6586" i="5"/>
  <c r="O6586" i="5" s="1"/>
  <c r="M6587" i="5"/>
  <c r="O6587" i="5" s="1"/>
  <c r="M6588" i="5"/>
  <c r="O6588" i="5" s="1"/>
  <c r="M6589" i="5"/>
  <c r="O6589" i="5" s="1"/>
  <c r="M6590" i="5"/>
  <c r="O6590" i="5" s="1"/>
  <c r="M6591" i="5"/>
  <c r="O6591" i="5" s="1"/>
  <c r="M6592" i="5"/>
  <c r="O6592" i="5" s="1"/>
  <c r="M6593" i="5"/>
  <c r="O6593" i="5" s="1"/>
  <c r="M6594" i="5"/>
  <c r="O6594" i="5" s="1"/>
  <c r="M6595" i="5"/>
  <c r="O6595" i="5" s="1"/>
  <c r="M6596" i="5"/>
  <c r="O6596" i="5" s="1"/>
  <c r="M6597" i="5"/>
  <c r="O6597" i="5" s="1"/>
  <c r="M6598" i="5"/>
  <c r="O6598" i="5" s="1"/>
  <c r="M6599" i="5"/>
  <c r="O6599" i="5" s="1"/>
  <c r="M6600" i="5"/>
  <c r="O6600" i="5" s="1"/>
  <c r="M6601" i="5"/>
  <c r="O6601" i="5" s="1"/>
  <c r="M6602" i="5"/>
  <c r="O6602" i="5" s="1"/>
  <c r="M6603" i="5"/>
  <c r="O6603" i="5" s="1"/>
  <c r="M6604" i="5"/>
  <c r="O6604" i="5" s="1"/>
  <c r="M6605" i="5"/>
  <c r="O6605" i="5" s="1"/>
  <c r="M6606" i="5"/>
  <c r="O6606" i="5" s="1"/>
  <c r="M6607" i="5"/>
  <c r="O6607" i="5" s="1"/>
  <c r="M6608" i="5"/>
  <c r="O6608" i="5" s="1"/>
  <c r="M6609" i="5"/>
  <c r="O6609" i="5" s="1"/>
  <c r="M6610" i="5"/>
  <c r="O6610" i="5" s="1"/>
  <c r="M6611" i="5"/>
  <c r="O6611" i="5" s="1"/>
  <c r="M6612" i="5"/>
  <c r="O6612" i="5" s="1"/>
  <c r="M6613" i="5"/>
  <c r="O6613" i="5" s="1"/>
  <c r="M6614" i="5"/>
  <c r="O6614" i="5" s="1"/>
  <c r="M6615" i="5"/>
  <c r="O6615" i="5" s="1"/>
  <c r="M6616" i="5"/>
  <c r="O6616" i="5" s="1"/>
  <c r="M6617" i="5"/>
  <c r="O6617" i="5" s="1"/>
  <c r="M6618" i="5"/>
  <c r="O6618" i="5" s="1"/>
  <c r="M6619" i="5"/>
  <c r="O6619" i="5" s="1"/>
  <c r="M6620" i="5"/>
  <c r="O6620" i="5" s="1"/>
  <c r="M6621" i="5"/>
  <c r="O6621" i="5" s="1"/>
  <c r="M6622" i="5"/>
  <c r="O6622" i="5" s="1"/>
  <c r="M6623" i="5"/>
  <c r="O6623" i="5" s="1"/>
  <c r="M6624" i="5"/>
  <c r="O6624" i="5" s="1"/>
  <c r="M6625" i="5"/>
  <c r="O6625" i="5" s="1"/>
  <c r="M6626" i="5"/>
  <c r="O6626" i="5" s="1"/>
  <c r="M6627" i="5"/>
  <c r="O6627" i="5" s="1"/>
  <c r="M6628" i="5"/>
  <c r="O6628" i="5" s="1"/>
  <c r="M6629" i="5"/>
  <c r="O6629" i="5" s="1"/>
  <c r="M6630" i="5"/>
  <c r="O6630" i="5" s="1"/>
  <c r="M6631" i="5"/>
  <c r="O6631" i="5" s="1"/>
  <c r="M6632" i="5"/>
  <c r="O6632" i="5" s="1"/>
  <c r="M6633" i="5"/>
  <c r="O6633" i="5" s="1"/>
  <c r="M6634" i="5"/>
  <c r="O6634" i="5" s="1"/>
  <c r="M6635" i="5"/>
  <c r="O6635" i="5" s="1"/>
  <c r="M6636" i="5"/>
  <c r="O6636" i="5" s="1"/>
  <c r="M6637" i="5"/>
  <c r="O6637" i="5" s="1"/>
  <c r="M6638" i="5"/>
  <c r="O6638" i="5" s="1"/>
  <c r="M6639" i="5"/>
  <c r="O6639" i="5" s="1"/>
  <c r="M6640" i="5"/>
  <c r="O6640" i="5" s="1"/>
  <c r="M6641" i="5"/>
  <c r="O6641" i="5" s="1"/>
  <c r="M6642" i="5"/>
  <c r="O6642" i="5" s="1"/>
  <c r="M6643" i="5"/>
  <c r="O6643" i="5" s="1"/>
  <c r="M6644" i="5"/>
  <c r="O6644" i="5" s="1"/>
  <c r="M6645" i="5"/>
  <c r="O6645" i="5" s="1"/>
  <c r="M6646" i="5"/>
  <c r="O6646" i="5" s="1"/>
  <c r="M6647" i="5"/>
  <c r="O6647" i="5" s="1"/>
  <c r="M6648" i="5"/>
  <c r="O6648" i="5" s="1"/>
  <c r="M6649" i="5"/>
  <c r="O6649" i="5" s="1"/>
  <c r="M6650" i="5"/>
  <c r="O6650" i="5" s="1"/>
  <c r="M6651" i="5"/>
  <c r="O6651" i="5" s="1"/>
  <c r="M6652" i="5"/>
  <c r="O6652" i="5" s="1"/>
  <c r="M6653" i="5"/>
  <c r="O6653" i="5" s="1"/>
  <c r="M6654" i="5"/>
  <c r="O6654" i="5" s="1"/>
  <c r="M6655" i="5"/>
  <c r="O6655" i="5" s="1"/>
  <c r="M6656" i="5"/>
  <c r="O6656" i="5" s="1"/>
  <c r="M6657" i="5"/>
  <c r="O6657" i="5" s="1"/>
  <c r="M6658" i="5"/>
  <c r="O6658" i="5" s="1"/>
  <c r="M6659" i="5"/>
  <c r="O6659" i="5" s="1"/>
  <c r="M6660" i="5"/>
  <c r="O6660" i="5" s="1"/>
  <c r="M6661" i="5"/>
  <c r="O6661" i="5" s="1"/>
  <c r="M6662" i="5"/>
  <c r="O6662" i="5" s="1"/>
  <c r="M6663" i="5"/>
  <c r="O6663" i="5" s="1"/>
  <c r="M6664" i="5"/>
  <c r="O6664" i="5" s="1"/>
  <c r="M6665" i="5"/>
  <c r="O6665" i="5" s="1"/>
  <c r="M6666" i="5"/>
  <c r="O6666" i="5" s="1"/>
  <c r="M6667" i="5"/>
  <c r="O6667" i="5" s="1"/>
  <c r="M6668" i="5"/>
  <c r="O6668" i="5" s="1"/>
  <c r="M6669" i="5"/>
  <c r="O6669" i="5" s="1"/>
  <c r="M6670" i="5"/>
  <c r="O6670" i="5" s="1"/>
  <c r="M6671" i="5"/>
  <c r="O6671" i="5" s="1"/>
  <c r="M6672" i="5"/>
  <c r="O6672" i="5" s="1"/>
  <c r="M6673" i="5"/>
  <c r="O6673" i="5" s="1"/>
  <c r="M6674" i="5"/>
  <c r="O6674" i="5" s="1"/>
  <c r="M6675" i="5"/>
  <c r="O6675" i="5" s="1"/>
  <c r="M6676" i="5"/>
  <c r="O6676" i="5" s="1"/>
  <c r="M6677" i="5"/>
  <c r="O6677" i="5" s="1"/>
  <c r="M6678" i="5"/>
  <c r="O6678" i="5" s="1"/>
  <c r="M6679" i="5"/>
  <c r="O6679" i="5" s="1"/>
  <c r="M6680" i="5"/>
  <c r="O6680" i="5" s="1"/>
  <c r="M6681" i="5"/>
  <c r="O6681" i="5" s="1"/>
  <c r="M6682" i="5"/>
  <c r="O6682" i="5" s="1"/>
  <c r="M6683" i="5"/>
  <c r="O6683" i="5" s="1"/>
  <c r="M6684" i="5"/>
  <c r="O6684" i="5" s="1"/>
  <c r="M6685" i="5"/>
  <c r="O6685" i="5" s="1"/>
  <c r="M6686" i="5"/>
  <c r="O6686" i="5" s="1"/>
  <c r="M6687" i="5"/>
  <c r="O6687" i="5" s="1"/>
  <c r="M6688" i="5"/>
  <c r="O6688" i="5" s="1"/>
  <c r="M6689" i="5"/>
  <c r="O6689" i="5" s="1"/>
  <c r="M6690" i="5"/>
  <c r="O6690" i="5" s="1"/>
  <c r="M6691" i="5"/>
  <c r="O6691" i="5" s="1"/>
  <c r="M6692" i="5"/>
  <c r="O6692" i="5" s="1"/>
  <c r="M6693" i="5"/>
  <c r="O6693" i="5" s="1"/>
  <c r="M6694" i="5"/>
  <c r="O6694" i="5" s="1"/>
  <c r="M6695" i="5"/>
  <c r="O6695" i="5" s="1"/>
  <c r="M6696" i="5"/>
  <c r="O6696" i="5" s="1"/>
  <c r="M6697" i="5"/>
  <c r="O6697" i="5" s="1"/>
  <c r="M6698" i="5"/>
  <c r="O6698" i="5" s="1"/>
  <c r="M6699" i="5"/>
  <c r="O6699" i="5" s="1"/>
  <c r="M6700" i="5"/>
  <c r="O6700" i="5" s="1"/>
  <c r="M6701" i="5"/>
  <c r="O6701" i="5" s="1"/>
  <c r="M6702" i="5"/>
  <c r="O6702" i="5" s="1"/>
  <c r="M6703" i="5"/>
  <c r="O6703" i="5" s="1"/>
  <c r="M6704" i="5"/>
  <c r="O6704" i="5" s="1"/>
  <c r="M6705" i="5"/>
  <c r="O6705" i="5" s="1"/>
  <c r="M6706" i="5"/>
  <c r="O6706" i="5" s="1"/>
  <c r="M6707" i="5"/>
  <c r="O6707" i="5" s="1"/>
  <c r="M6708" i="5"/>
  <c r="O6708" i="5" s="1"/>
  <c r="M6709" i="5"/>
  <c r="O6709" i="5" s="1"/>
  <c r="M6710" i="5"/>
  <c r="O6710" i="5" s="1"/>
  <c r="M6711" i="5"/>
  <c r="O6711" i="5" s="1"/>
  <c r="M6712" i="5"/>
  <c r="O6712" i="5" s="1"/>
  <c r="M6713" i="5"/>
  <c r="O6713" i="5" s="1"/>
  <c r="M6714" i="5"/>
  <c r="O6714" i="5" s="1"/>
  <c r="M6715" i="5"/>
  <c r="O6715" i="5" s="1"/>
  <c r="M6716" i="5"/>
  <c r="O6716" i="5" s="1"/>
  <c r="M6717" i="5"/>
  <c r="O6717" i="5" s="1"/>
  <c r="M6718" i="5"/>
  <c r="O6718" i="5" s="1"/>
  <c r="M6719" i="5"/>
  <c r="O6719" i="5" s="1"/>
  <c r="M6720" i="5"/>
  <c r="O6720" i="5" s="1"/>
  <c r="M6721" i="5"/>
  <c r="O6721" i="5" s="1"/>
  <c r="M6722" i="5"/>
  <c r="O6722" i="5" s="1"/>
  <c r="M6723" i="5"/>
  <c r="O6723" i="5" s="1"/>
  <c r="M6724" i="5"/>
  <c r="O6724" i="5" s="1"/>
  <c r="M6725" i="5"/>
  <c r="O6725" i="5" s="1"/>
  <c r="M6726" i="5"/>
  <c r="O6726" i="5" s="1"/>
  <c r="M6727" i="5"/>
  <c r="O6727" i="5" s="1"/>
  <c r="M6728" i="5"/>
  <c r="O6728" i="5" s="1"/>
  <c r="M6729" i="5"/>
  <c r="O6729" i="5" s="1"/>
  <c r="M6730" i="5"/>
  <c r="O6730" i="5" s="1"/>
  <c r="M6731" i="5"/>
  <c r="O6731" i="5" s="1"/>
  <c r="M6732" i="5"/>
  <c r="O6732" i="5" s="1"/>
  <c r="M6733" i="5"/>
  <c r="O6733" i="5" s="1"/>
  <c r="M6734" i="5"/>
  <c r="O6734" i="5" s="1"/>
  <c r="M6735" i="5"/>
  <c r="O6735" i="5" s="1"/>
  <c r="M6736" i="5"/>
  <c r="O6736" i="5" s="1"/>
  <c r="M6737" i="5"/>
  <c r="O6737" i="5" s="1"/>
  <c r="M6738" i="5"/>
  <c r="O6738" i="5" s="1"/>
  <c r="M6739" i="5"/>
  <c r="O6739" i="5" s="1"/>
  <c r="M6740" i="5"/>
  <c r="O6740" i="5" s="1"/>
  <c r="M6741" i="5"/>
  <c r="O6741" i="5" s="1"/>
  <c r="M6742" i="5"/>
  <c r="O6742" i="5" s="1"/>
  <c r="M6743" i="5"/>
  <c r="O6743" i="5" s="1"/>
  <c r="M6744" i="5"/>
  <c r="O6744" i="5" s="1"/>
  <c r="M6745" i="5"/>
  <c r="O6745" i="5" s="1"/>
  <c r="M6746" i="5"/>
  <c r="O6746" i="5" s="1"/>
  <c r="M6747" i="5"/>
  <c r="O6747" i="5" s="1"/>
  <c r="M6748" i="5"/>
  <c r="O6748" i="5" s="1"/>
  <c r="M6749" i="5"/>
  <c r="O6749" i="5" s="1"/>
  <c r="M6750" i="5"/>
  <c r="O6750" i="5" s="1"/>
  <c r="M6751" i="5"/>
  <c r="O6751" i="5" s="1"/>
  <c r="M6752" i="5"/>
  <c r="O6752" i="5" s="1"/>
  <c r="M6753" i="5"/>
  <c r="O6753" i="5" s="1"/>
  <c r="M6754" i="5"/>
  <c r="O6754" i="5" s="1"/>
  <c r="M6755" i="5"/>
  <c r="O6755" i="5" s="1"/>
  <c r="M6756" i="5"/>
  <c r="O6756" i="5" s="1"/>
  <c r="M6757" i="5"/>
  <c r="O6757" i="5" s="1"/>
  <c r="M6758" i="5"/>
  <c r="O6758" i="5" s="1"/>
  <c r="M6759" i="5"/>
  <c r="O6759" i="5" s="1"/>
  <c r="M6760" i="5"/>
  <c r="O6760" i="5" s="1"/>
  <c r="M6761" i="5"/>
  <c r="O6761" i="5" s="1"/>
  <c r="M6762" i="5"/>
  <c r="O6762" i="5" s="1"/>
  <c r="M6763" i="5"/>
  <c r="O6763" i="5" s="1"/>
  <c r="M6764" i="5"/>
  <c r="O6764" i="5" s="1"/>
  <c r="M6765" i="5"/>
  <c r="O6765" i="5" s="1"/>
  <c r="M6766" i="5"/>
  <c r="O6766" i="5" s="1"/>
  <c r="M6767" i="5"/>
  <c r="O6767" i="5" s="1"/>
  <c r="M6768" i="5"/>
  <c r="O6768" i="5" s="1"/>
  <c r="M6769" i="5"/>
  <c r="O6769" i="5" s="1"/>
  <c r="M6770" i="5"/>
  <c r="O6770" i="5" s="1"/>
  <c r="M6771" i="5"/>
  <c r="O6771" i="5" s="1"/>
  <c r="M6772" i="5"/>
  <c r="O6772" i="5" s="1"/>
  <c r="M6773" i="5"/>
  <c r="O6773" i="5" s="1"/>
  <c r="M6774" i="5"/>
  <c r="O6774" i="5" s="1"/>
  <c r="M6775" i="5"/>
  <c r="O6775" i="5" s="1"/>
  <c r="M6776" i="5"/>
  <c r="O6776" i="5" s="1"/>
  <c r="M6777" i="5"/>
  <c r="O6777" i="5" s="1"/>
  <c r="M6778" i="5"/>
  <c r="O6778" i="5" s="1"/>
  <c r="M6779" i="5"/>
  <c r="O6779" i="5" s="1"/>
  <c r="M6780" i="5"/>
  <c r="O6780" i="5" s="1"/>
  <c r="M6781" i="5"/>
  <c r="O6781" i="5" s="1"/>
  <c r="M6782" i="5"/>
  <c r="O6782" i="5" s="1"/>
  <c r="M6783" i="5"/>
  <c r="O6783" i="5" s="1"/>
  <c r="M6784" i="5"/>
  <c r="O6784" i="5" s="1"/>
  <c r="M6785" i="5"/>
  <c r="O6785" i="5" s="1"/>
  <c r="M6786" i="5"/>
  <c r="O6786" i="5" s="1"/>
  <c r="M6787" i="5"/>
  <c r="O6787" i="5" s="1"/>
  <c r="M6788" i="5"/>
  <c r="O6788" i="5" s="1"/>
  <c r="M6789" i="5"/>
  <c r="O6789" i="5" s="1"/>
  <c r="M6790" i="5"/>
  <c r="O6790" i="5" s="1"/>
  <c r="M6791" i="5"/>
  <c r="O6791" i="5" s="1"/>
  <c r="M6792" i="5"/>
  <c r="O6792" i="5" s="1"/>
  <c r="M6793" i="5"/>
  <c r="O6793" i="5" s="1"/>
  <c r="M6794" i="5"/>
  <c r="O6794" i="5" s="1"/>
  <c r="M6795" i="5"/>
  <c r="O6795" i="5" s="1"/>
  <c r="M6796" i="5"/>
  <c r="O6796" i="5" s="1"/>
  <c r="M6797" i="5"/>
  <c r="O6797" i="5" s="1"/>
  <c r="M6798" i="5"/>
  <c r="O6798" i="5" s="1"/>
  <c r="M6799" i="5"/>
  <c r="O6799" i="5" s="1"/>
  <c r="M6800" i="5"/>
  <c r="O6800" i="5" s="1"/>
  <c r="M6801" i="5"/>
  <c r="O6801" i="5" s="1"/>
  <c r="M6802" i="5"/>
  <c r="O6802" i="5" s="1"/>
  <c r="M6803" i="5"/>
  <c r="O6803" i="5" s="1"/>
  <c r="M6804" i="5"/>
  <c r="O6804" i="5" s="1"/>
  <c r="M6805" i="5"/>
  <c r="O6805" i="5" s="1"/>
  <c r="M6806" i="5"/>
  <c r="O6806" i="5" s="1"/>
  <c r="M6807" i="5"/>
  <c r="O6807" i="5" s="1"/>
  <c r="M6808" i="5"/>
  <c r="O6808" i="5" s="1"/>
  <c r="M6809" i="5"/>
  <c r="O6809" i="5" s="1"/>
  <c r="M6810" i="5"/>
  <c r="O6810" i="5" s="1"/>
  <c r="M6811" i="5"/>
  <c r="O6811" i="5" s="1"/>
  <c r="M6812" i="5"/>
  <c r="O6812" i="5" s="1"/>
  <c r="M6813" i="5"/>
  <c r="O6813" i="5" s="1"/>
  <c r="M6814" i="5"/>
  <c r="O6814" i="5" s="1"/>
  <c r="M6815" i="5"/>
  <c r="O6815" i="5" s="1"/>
  <c r="M6816" i="5"/>
  <c r="O6816" i="5" s="1"/>
  <c r="M6817" i="5"/>
  <c r="O6817" i="5" s="1"/>
  <c r="M6818" i="5"/>
  <c r="O6818" i="5" s="1"/>
  <c r="M6819" i="5"/>
  <c r="O6819" i="5" s="1"/>
  <c r="M6820" i="5"/>
  <c r="O6820" i="5" s="1"/>
  <c r="M6821" i="5"/>
  <c r="O6821" i="5" s="1"/>
  <c r="M6822" i="5"/>
  <c r="O6822" i="5" s="1"/>
  <c r="M6823" i="5"/>
  <c r="O6823" i="5" s="1"/>
  <c r="M6824" i="5"/>
  <c r="O6824" i="5" s="1"/>
  <c r="M6825" i="5"/>
  <c r="O6825" i="5" s="1"/>
  <c r="M6826" i="5"/>
  <c r="O6826" i="5" s="1"/>
  <c r="M6827" i="5"/>
  <c r="O6827" i="5" s="1"/>
  <c r="M6828" i="5"/>
  <c r="O6828" i="5" s="1"/>
  <c r="M6829" i="5"/>
  <c r="O6829" i="5" s="1"/>
  <c r="M6830" i="5"/>
  <c r="O6830" i="5" s="1"/>
  <c r="M6831" i="5"/>
  <c r="O6831" i="5" s="1"/>
  <c r="M6832" i="5"/>
  <c r="O6832" i="5" s="1"/>
  <c r="M6833" i="5"/>
  <c r="O6833" i="5" s="1"/>
  <c r="M6834" i="5"/>
  <c r="O6834" i="5" s="1"/>
  <c r="M6835" i="5"/>
  <c r="O6835" i="5" s="1"/>
  <c r="M6836" i="5"/>
  <c r="O6836" i="5" s="1"/>
  <c r="M6837" i="5"/>
  <c r="O6837" i="5" s="1"/>
  <c r="M6838" i="5"/>
  <c r="O6838" i="5" s="1"/>
  <c r="M6839" i="5"/>
  <c r="O6839" i="5" s="1"/>
  <c r="M6840" i="5"/>
  <c r="O6840" i="5" s="1"/>
  <c r="M6841" i="5"/>
  <c r="O6841" i="5" s="1"/>
  <c r="M6842" i="5"/>
  <c r="O6842" i="5" s="1"/>
  <c r="M6843" i="5"/>
  <c r="O6843" i="5" s="1"/>
  <c r="M6844" i="5"/>
  <c r="O6844" i="5" s="1"/>
  <c r="M6845" i="5"/>
  <c r="O6845" i="5" s="1"/>
  <c r="M6846" i="5"/>
  <c r="O6846" i="5" s="1"/>
  <c r="M6847" i="5"/>
  <c r="O6847" i="5" s="1"/>
  <c r="M6848" i="5"/>
  <c r="O6848" i="5" s="1"/>
  <c r="M6849" i="5"/>
  <c r="O6849" i="5" s="1"/>
  <c r="M6850" i="5"/>
  <c r="O6850" i="5" s="1"/>
  <c r="M6851" i="5"/>
  <c r="O6851" i="5" s="1"/>
  <c r="M6852" i="5"/>
  <c r="O6852" i="5" s="1"/>
  <c r="M6853" i="5"/>
  <c r="O6853" i="5" s="1"/>
  <c r="M6854" i="5"/>
  <c r="O6854" i="5" s="1"/>
  <c r="M6855" i="5"/>
  <c r="O6855" i="5" s="1"/>
  <c r="M6856" i="5"/>
  <c r="O6856" i="5" s="1"/>
  <c r="M6857" i="5"/>
  <c r="O6857" i="5" s="1"/>
  <c r="M6858" i="5"/>
  <c r="O6858" i="5" s="1"/>
  <c r="M6859" i="5"/>
  <c r="O6859" i="5" s="1"/>
  <c r="M6860" i="5"/>
  <c r="O6860" i="5" s="1"/>
  <c r="M6861" i="5"/>
  <c r="O6861" i="5" s="1"/>
  <c r="M6862" i="5"/>
  <c r="O6862" i="5" s="1"/>
  <c r="M6863" i="5"/>
  <c r="O6863" i="5" s="1"/>
  <c r="M6864" i="5"/>
  <c r="O6864" i="5" s="1"/>
  <c r="M6865" i="5"/>
  <c r="O6865" i="5" s="1"/>
  <c r="M6866" i="5"/>
  <c r="O6866" i="5" s="1"/>
  <c r="M6867" i="5"/>
  <c r="O6867" i="5" s="1"/>
  <c r="M6868" i="5"/>
  <c r="O6868" i="5" s="1"/>
  <c r="M6869" i="5"/>
  <c r="O6869" i="5" s="1"/>
  <c r="M6870" i="5"/>
  <c r="O6870" i="5" s="1"/>
  <c r="M6871" i="5"/>
  <c r="O6871" i="5" s="1"/>
  <c r="M6872" i="5"/>
  <c r="O6872" i="5" s="1"/>
  <c r="M6873" i="5"/>
  <c r="O6873" i="5" s="1"/>
  <c r="M6874" i="5"/>
  <c r="O6874" i="5" s="1"/>
  <c r="M6875" i="5"/>
  <c r="O6875" i="5" s="1"/>
  <c r="M6876" i="5"/>
  <c r="O6876" i="5" s="1"/>
  <c r="M6877" i="5"/>
  <c r="O6877" i="5" s="1"/>
  <c r="M6878" i="5"/>
  <c r="O6878" i="5" s="1"/>
  <c r="M6879" i="5"/>
  <c r="O6879" i="5" s="1"/>
  <c r="M6880" i="5"/>
  <c r="O6880" i="5" s="1"/>
  <c r="M6881" i="5"/>
  <c r="O6881" i="5" s="1"/>
  <c r="M6882" i="5"/>
  <c r="O6882" i="5" s="1"/>
  <c r="M6883" i="5"/>
  <c r="O6883" i="5" s="1"/>
  <c r="M6884" i="5"/>
  <c r="O6884" i="5" s="1"/>
  <c r="M6885" i="5"/>
  <c r="O6885" i="5" s="1"/>
  <c r="M6886" i="5"/>
  <c r="O6886" i="5" s="1"/>
  <c r="M6887" i="5"/>
  <c r="O6887" i="5" s="1"/>
  <c r="M6888" i="5"/>
  <c r="O6888" i="5" s="1"/>
  <c r="M6889" i="5"/>
  <c r="O6889" i="5" s="1"/>
  <c r="M6890" i="5"/>
  <c r="O6890" i="5" s="1"/>
  <c r="M6891" i="5"/>
  <c r="O6891" i="5" s="1"/>
  <c r="M6892" i="5"/>
  <c r="O6892" i="5" s="1"/>
  <c r="M6893" i="5"/>
  <c r="O6893" i="5" s="1"/>
  <c r="M6894" i="5"/>
  <c r="O6894" i="5" s="1"/>
  <c r="M6895" i="5"/>
  <c r="O6895" i="5" s="1"/>
  <c r="M6896" i="5"/>
  <c r="O6896" i="5" s="1"/>
  <c r="M6897" i="5"/>
  <c r="O6897" i="5" s="1"/>
  <c r="M6898" i="5"/>
  <c r="O6898" i="5" s="1"/>
  <c r="M6899" i="5"/>
  <c r="O6899" i="5" s="1"/>
  <c r="M6900" i="5"/>
  <c r="O6900" i="5" s="1"/>
  <c r="M6901" i="5"/>
  <c r="O6901" i="5" s="1"/>
  <c r="M6902" i="5"/>
  <c r="O6902" i="5" s="1"/>
  <c r="M6903" i="5"/>
  <c r="O6903" i="5" s="1"/>
  <c r="M6904" i="5"/>
  <c r="O6904" i="5" s="1"/>
  <c r="M6905" i="5"/>
  <c r="O6905" i="5" s="1"/>
  <c r="M6906" i="5"/>
  <c r="O6906" i="5" s="1"/>
  <c r="M6907" i="5"/>
  <c r="O6907" i="5" s="1"/>
  <c r="M6908" i="5"/>
  <c r="O6908" i="5" s="1"/>
  <c r="M6909" i="5"/>
  <c r="O6909" i="5" s="1"/>
  <c r="M6910" i="5"/>
  <c r="O6910" i="5" s="1"/>
  <c r="M6911" i="5"/>
  <c r="O6911" i="5" s="1"/>
  <c r="M6912" i="5"/>
  <c r="O6912" i="5" s="1"/>
  <c r="M6913" i="5"/>
  <c r="O6913" i="5" s="1"/>
  <c r="M6914" i="5"/>
  <c r="O6914" i="5" s="1"/>
  <c r="M6915" i="5"/>
  <c r="O6915" i="5" s="1"/>
  <c r="M6916" i="5"/>
  <c r="O6916" i="5" s="1"/>
  <c r="M6917" i="5"/>
  <c r="O6917" i="5" s="1"/>
  <c r="M6918" i="5"/>
  <c r="O6918" i="5" s="1"/>
  <c r="M6919" i="5"/>
  <c r="O6919" i="5" s="1"/>
  <c r="M6920" i="5"/>
  <c r="O6920" i="5" s="1"/>
  <c r="M6921" i="5"/>
  <c r="O6921" i="5" s="1"/>
  <c r="M6922" i="5"/>
  <c r="O6922" i="5" s="1"/>
  <c r="M6923" i="5"/>
  <c r="O6923" i="5" s="1"/>
  <c r="M6924" i="5"/>
  <c r="O6924" i="5" s="1"/>
  <c r="M6925" i="5"/>
  <c r="O6925" i="5" s="1"/>
  <c r="M6926" i="5"/>
  <c r="O6926" i="5" s="1"/>
  <c r="M6927" i="5"/>
  <c r="O6927" i="5" s="1"/>
  <c r="M6928" i="5"/>
  <c r="O6928" i="5" s="1"/>
  <c r="M6929" i="5"/>
  <c r="O6929" i="5" s="1"/>
  <c r="M6930" i="5"/>
  <c r="O6930" i="5" s="1"/>
  <c r="M6931" i="5"/>
  <c r="O6931" i="5" s="1"/>
  <c r="M6932" i="5"/>
  <c r="O6932" i="5" s="1"/>
  <c r="M6933" i="5"/>
  <c r="O6933" i="5" s="1"/>
  <c r="M6934" i="5"/>
  <c r="O6934" i="5" s="1"/>
  <c r="M6935" i="5"/>
  <c r="O6935" i="5" s="1"/>
  <c r="M6936" i="5"/>
  <c r="O6936" i="5" s="1"/>
  <c r="M6937" i="5"/>
  <c r="O6937" i="5" s="1"/>
  <c r="M6938" i="5"/>
  <c r="O6938" i="5" s="1"/>
  <c r="M6939" i="5"/>
  <c r="O6939" i="5" s="1"/>
  <c r="M6940" i="5"/>
  <c r="O6940" i="5" s="1"/>
  <c r="M6941" i="5"/>
  <c r="O6941" i="5" s="1"/>
  <c r="M6942" i="5"/>
  <c r="O6942" i="5" s="1"/>
  <c r="M6943" i="5"/>
  <c r="O6943" i="5" s="1"/>
  <c r="M6944" i="5"/>
  <c r="O6944" i="5" s="1"/>
  <c r="M6945" i="5"/>
  <c r="O6945" i="5" s="1"/>
  <c r="M6946" i="5"/>
  <c r="O6946" i="5" s="1"/>
  <c r="M6947" i="5"/>
  <c r="O6947" i="5" s="1"/>
  <c r="M6948" i="5"/>
  <c r="O6948" i="5" s="1"/>
  <c r="M6949" i="5"/>
  <c r="O6949" i="5" s="1"/>
  <c r="M6950" i="5"/>
  <c r="O6950" i="5" s="1"/>
  <c r="M6951" i="5"/>
  <c r="O6951" i="5" s="1"/>
  <c r="M6952" i="5"/>
  <c r="O6952" i="5" s="1"/>
  <c r="M6953" i="5"/>
  <c r="O6953" i="5" s="1"/>
  <c r="M6954" i="5"/>
  <c r="O6954" i="5" s="1"/>
  <c r="M6955" i="5"/>
  <c r="O6955" i="5" s="1"/>
  <c r="M6956" i="5"/>
  <c r="O6956" i="5" s="1"/>
  <c r="M6957" i="5"/>
  <c r="O6957" i="5" s="1"/>
  <c r="M6958" i="5"/>
  <c r="O6958" i="5" s="1"/>
  <c r="M6959" i="5"/>
  <c r="O6959" i="5" s="1"/>
  <c r="M6960" i="5"/>
  <c r="O6960" i="5" s="1"/>
  <c r="M6961" i="5"/>
  <c r="O6961" i="5" s="1"/>
  <c r="M6962" i="5"/>
  <c r="O6962" i="5" s="1"/>
  <c r="M6963" i="5"/>
  <c r="O6963" i="5" s="1"/>
  <c r="M6964" i="5"/>
  <c r="O6964" i="5" s="1"/>
  <c r="M6965" i="5"/>
  <c r="O6965" i="5" s="1"/>
  <c r="M6966" i="5"/>
  <c r="O6966" i="5" s="1"/>
  <c r="M6967" i="5"/>
  <c r="O6967" i="5" s="1"/>
  <c r="M6968" i="5"/>
  <c r="O6968" i="5" s="1"/>
  <c r="M6969" i="5"/>
  <c r="O6969" i="5" s="1"/>
  <c r="M6970" i="5"/>
  <c r="O6970" i="5" s="1"/>
  <c r="M6971" i="5"/>
  <c r="O6971" i="5" s="1"/>
  <c r="M6972" i="5"/>
  <c r="O6972" i="5" s="1"/>
  <c r="M6973" i="5"/>
  <c r="O6973" i="5" s="1"/>
  <c r="M6974" i="5"/>
  <c r="O6974" i="5" s="1"/>
  <c r="M6975" i="5"/>
  <c r="O6975" i="5" s="1"/>
  <c r="M6976" i="5"/>
  <c r="O6976" i="5" s="1"/>
  <c r="M6977" i="5"/>
  <c r="O6977" i="5" s="1"/>
  <c r="M6978" i="5"/>
  <c r="O6978" i="5" s="1"/>
  <c r="M6979" i="5"/>
  <c r="O6979" i="5" s="1"/>
  <c r="M6980" i="5"/>
  <c r="O6980" i="5" s="1"/>
  <c r="M6981" i="5"/>
  <c r="O6981" i="5" s="1"/>
  <c r="M6982" i="5"/>
  <c r="O6982" i="5" s="1"/>
  <c r="M6983" i="5"/>
  <c r="O6983" i="5" s="1"/>
  <c r="M6984" i="5"/>
  <c r="O6984" i="5" s="1"/>
  <c r="M6985" i="5"/>
  <c r="O6985" i="5" s="1"/>
  <c r="M6986" i="5"/>
  <c r="O6986" i="5" s="1"/>
  <c r="M6987" i="5"/>
  <c r="O6987" i="5" s="1"/>
  <c r="M6988" i="5"/>
  <c r="O6988" i="5" s="1"/>
  <c r="M6989" i="5"/>
  <c r="O6989" i="5" s="1"/>
  <c r="M6990" i="5"/>
  <c r="O6990" i="5" s="1"/>
  <c r="M6991" i="5"/>
  <c r="O6991" i="5" s="1"/>
  <c r="M6992" i="5"/>
  <c r="O6992" i="5" s="1"/>
  <c r="M6993" i="5"/>
  <c r="O6993" i="5" s="1"/>
  <c r="M6994" i="5"/>
  <c r="O6994" i="5" s="1"/>
  <c r="M6995" i="5"/>
  <c r="O6995" i="5" s="1"/>
  <c r="M6996" i="5"/>
  <c r="O6996" i="5" s="1"/>
  <c r="M6997" i="5"/>
  <c r="O6997" i="5" s="1"/>
  <c r="M6998" i="5"/>
  <c r="O6998" i="5" s="1"/>
  <c r="M6999" i="5"/>
  <c r="O6999" i="5" s="1"/>
  <c r="M7000" i="5"/>
  <c r="O7000" i="5" s="1"/>
  <c r="M7001" i="5"/>
  <c r="O7001" i="5" s="1"/>
  <c r="M7002" i="5"/>
  <c r="O7002" i="5" s="1"/>
  <c r="M7003" i="5"/>
  <c r="O7003" i="5" s="1"/>
  <c r="M7004" i="5"/>
  <c r="O7004" i="5" s="1"/>
  <c r="M7005" i="5"/>
  <c r="O7005" i="5" s="1"/>
  <c r="M7006" i="5"/>
  <c r="O7006" i="5" s="1"/>
  <c r="M7007" i="5"/>
  <c r="O7007" i="5" s="1"/>
  <c r="M7008" i="5"/>
  <c r="O7008" i="5" s="1"/>
  <c r="M7009" i="5"/>
  <c r="O7009" i="5" s="1"/>
  <c r="M7010" i="5"/>
  <c r="O7010" i="5" s="1"/>
  <c r="M7011" i="5"/>
  <c r="O7011" i="5" s="1"/>
  <c r="M7012" i="5"/>
  <c r="O7012" i="5" s="1"/>
  <c r="M7013" i="5"/>
  <c r="O7013" i="5" s="1"/>
  <c r="M7014" i="5"/>
  <c r="O7014" i="5" s="1"/>
  <c r="M7015" i="5"/>
  <c r="O7015" i="5" s="1"/>
  <c r="M7016" i="5"/>
  <c r="O7016" i="5" s="1"/>
  <c r="M7017" i="5"/>
  <c r="O7017" i="5" s="1"/>
  <c r="M7018" i="5"/>
  <c r="O7018" i="5" s="1"/>
  <c r="M7019" i="5"/>
  <c r="O7019" i="5" s="1"/>
  <c r="M7020" i="5"/>
  <c r="O7020" i="5" s="1"/>
  <c r="M7021" i="5"/>
  <c r="O7021" i="5" s="1"/>
  <c r="M7022" i="5"/>
  <c r="O7022" i="5" s="1"/>
  <c r="M7023" i="5"/>
  <c r="O7023" i="5" s="1"/>
  <c r="M7024" i="5"/>
  <c r="O7024" i="5" s="1"/>
  <c r="M7025" i="5"/>
  <c r="O7025" i="5" s="1"/>
  <c r="M7026" i="5"/>
  <c r="O7026" i="5" s="1"/>
  <c r="M7027" i="5"/>
  <c r="O7027" i="5" s="1"/>
  <c r="M7028" i="5"/>
  <c r="O7028" i="5" s="1"/>
  <c r="M7029" i="5"/>
  <c r="O7029" i="5" s="1"/>
  <c r="M7030" i="5"/>
  <c r="O7030" i="5" s="1"/>
  <c r="M7031" i="5"/>
  <c r="O7031" i="5" s="1"/>
  <c r="M7032" i="5"/>
  <c r="O7032" i="5" s="1"/>
  <c r="M7033" i="5"/>
  <c r="O7033" i="5" s="1"/>
  <c r="M7034" i="5"/>
  <c r="O7034" i="5" s="1"/>
  <c r="M7035" i="5"/>
  <c r="O7035" i="5" s="1"/>
  <c r="M7036" i="5"/>
  <c r="O7036" i="5" s="1"/>
  <c r="M7037" i="5"/>
  <c r="O7037" i="5" s="1"/>
  <c r="M7038" i="5"/>
  <c r="O7038" i="5" s="1"/>
  <c r="M7039" i="5"/>
  <c r="O7039" i="5" s="1"/>
  <c r="M7040" i="5"/>
  <c r="O7040" i="5" s="1"/>
  <c r="M7041" i="5"/>
  <c r="O7041" i="5" s="1"/>
  <c r="M7042" i="5"/>
  <c r="O7042" i="5" s="1"/>
  <c r="M7043" i="5"/>
  <c r="O7043" i="5" s="1"/>
  <c r="M7044" i="5"/>
  <c r="O7044" i="5" s="1"/>
  <c r="M7045" i="5"/>
  <c r="O7045" i="5" s="1"/>
  <c r="M7046" i="5"/>
  <c r="O7046" i="5" s="1"/>
  <c r="M7047" i="5"/>
  <c r="O7047" i="5" s="1"/>
  <c r="M7048" i="5"/>
  <c r="O7048" i="5" s="1"/>
  <c r="M7049" i="5"/>
  <c r="O7049" i="5" s="1"/>
  <c r="M7050" i="5"/>
  <c r="O7050" i="5" s="1"/>
  <c r="M7051" i="5"/>
  <c r="O7051" i="5" s="1"/>
  <c r="M7052" i="5"/>
  <c r="O7052" i="5" s="1"/>
  <c r="M7053" i="5"/>
  <c r="O7053" i="5" s="1"/>
  <c r="M7054" i="5"/>
  <c r="O7054" i="5" s="1"/>
  <c r="M7055" i="5"/>
  <c r="O7055" i="5" s="1"/>
  <c r="M7056" i="5"/>
  <c r="O7056" i="5" s="1"/>
  <c r="M7057" i="5"/>
  <c r="O7057" i="5" s="1"/>
  <c r="M7058" i="5"/>
  <c r="O7058" i="5" s="1"/>
  <c r="M7059" i="5"/>
  <c r="O7059" i="5" s="1"/>
  <c r="M7060" i="5"/>
  <c r="O7060" i="5" s="1"/>
  <c r="M7061" i="5"/>
  <c r="O7061" i="5" s="1"/>
  <c r="M7062" i="5"/>
  <c r="O7062" i="5" s="1"/>
  <c r="M7063" i="5"/>
  <c r="O7063" i="5" s="1"/>
  <c r="M7064" i="5"/>
  <c r="O7064" i="5" s="1"/>
  <c r="M7065" i="5"/>
  <c r="O7065" i="5" s="1"/>
  <c r="M7066" i="5"/>
  <c r="O7066" i="5" s="1"/>
  <c r="M7067" i="5"/>
  <c r="O7067" i="5" s="1"/>
  <c r="M7068" i="5"/>
  <c r="O7068" i="5" s="1"/>
  <c r="M7069" i="5"/>
  <c r="O7069" i="5" s="1"/>
  <c r="M7070" i="5"/>
  <c r="O7070" i="5" s="1"/>
  <c r="M7071" i="5"/>
  <c r="O7071" i="5" s="1"/>
  <c r="M7072" i="5"/>
  <c r="O7072" i="5" s="1"/>
  <c r="M7073" i="5"/>
  <c r="O7073" i="5" s="1"/>
  <c r="M7074" i="5"/>
  <c r="O7074" i="5" s="1"/>
  <c r="M7075" i="5"/>
  <c r="O7075" i="5" s="1"/>
  <c r="M7076" i="5"/>
  <c r="O7076" i="5" s="1"/>
  <c r="M7077" i="5"/>
  <c r="O7077" i="5" s="1"/>
  <c r="M7078" i="5"/>
  <c r="O7078" i="5" s="1"/>
  <c r="M7079" i="5"/>
  <c r="O7079" i="5" s="1"/>
  <c r="M7080" i="5"/>
  <c r="O7080" i="5" s="1"/>
  <c r="M7081" i="5"/>
  <c r="O7081" i="5" s="1"/>
  <c r="M7082" i="5"/>
  <c r="O7082" i="5" s="1"/>
  <c r="M7083" i="5"/>
  <c r="O7083" i="5" s="1"/>
  <c r="M7084" i="5"/>
  <c r="O7084" i="5" s="1"/>
  <c r="M7085" i="5"/>
  <c r="O7085" i="5" s="1"/>
  <c r="M7086" i="5"/>
  <c r="O7086" i="5" s="1"/>
  <c r="M7087" i="5"/>
  <c r="O7087" i="5" s="1"/>
  <c r="M7088" i="5"/>
  <c r="O7088" i="5" s="1"/>
  <c r="M7089" i="5"/>
  <c r="O7089" i="5" s="1"/>
  <c r="M7090" i="5"/>
  <c r="O7090" i="5" s="1"/>
  <c r="M7091" i="5"/>
  <c r="O7091" i="5" s="1"/>
  <c r="M7092" i="5"/>
  <c r="O7092" i="5" s="1"/>
  <c r="M7093" i="5"/>
  <c r="O7093" i="5" s="1"/>
  <c r="M7094" i="5"/>
  <c r="O7094" i="5" s="1"/>
  <c r="M7095" i="5"/>
  <c r="O7095" i="5" s="1"/>
  <c r="M7096" i="5"/>
  <c r="O7096" i="5" s="1"/>
  <c r="M7097" i="5"/>
  <c r="O7097" i="5" s="1"/>
  <c r="M7098" i="5"/>
  <c r="O7098" i="5" s="1"/>
  <c r="M7099" i="5"/>
  <c r="O7099" i="5" s="1"/>
  <c r="M7100" i="5"/>
  <c r="O7100" i="5" s="1"/>
  <c r="M7101" i="5"/>
  <c r="O7101" i="5" s="1"/>
  <c r="M7102" i="5"/>
  <c r="O7102" i="5" s="1"/>
  <c r="M7103" i="5"/>
  <c r="O7103" i="5" s="1"/>
  <c r="M7104" i="5"/>
  <c r="O7104" i="5" s="1"/>
  <c r="M7105" i="5"/>
  <c r="O7105" i="5" s="1"/>
  <c r="M7106" i="5"/>
  <c r="O7106" i="5" s="1"/>
  <c r="M7107" i="5"/>
  <c r="O7107" i="5" s="1"/>
  <c r="M7108" i="5"/>
  <c r="O7108" i="5" s="1"/>
  <c r="M7109" i="5"/>
  <c r="O7109" i="5" s="1"/>
  <c r="M7110" i="5"/>
  <c r="O7110" i="5" s="1"/>
  <c r="M7111" i="5"/>
  <c r="O7111" i="5" s="1"/>
  <c r="M7112" i="5"/>
  <c r="O7112" i="5" s="1"/>
  <c r="M7113" i="5"/>
  <c r="O7113" i="5" s="1"/>
  <c r="M7114" i="5"/>
  <c r="O7114" i="5" s="1"/>
  <c r="M7115" i="5"/>
  <c r="O7115" i="5" s="1"/>
  <c r="M7116" i="5"/>
  <c r="O7116" i="5" s="1"/>
  <c r="M7117" i="5"/>
  <c r="O7117" i="5" s="1"/>
  <c r="M7118" i="5"/>
  <c r="O7118" i="5" s="1"/>
  <c r="M7119" i="5"/>
  <c r="O7119" i="5" s="1"/>
  <c r="M7120" i="5"/>
  <c r="O7120" i="5" s="1"/>
  <c r="M7121" i="5"/>
  <c r="O7121" i="5" s="1"/>
  <c r="M7122" i="5"/>
  <c r="O7122" i="5" s="1"/>
  <c r="M7123" i="5"/>
  <c r="O7123" i="5" s="1"/>
  <c r="M7124" i="5"/>
  <c r="O7124" i="5" s="1"/>
  <c r="M7125" i="5"/>
  <c r="O7125" i="5" s="1"/>
  <c r="M7126" i="5"/>
  <c r="O7126" i="5" s="1"/>
  <c r="M7127" i="5"/>
  <c r="O7127" i="5" s="1"/>
  <c r="M7128" i="5"/>
  <c r="O7128" i="5" s="1"/>
  <c r="M7129" i="5"/>
  <c r="O7129" i="5" s="1"/>
  <c r="M7130" i="5"/>
  <c r="O7130" i="5" s="1"/>
  <c r="M7131" i="5"/>
  <c r="O7131" i="5" s="1"/>
  <c r="M7132" i="5"/>
  <c r="O7132" i="5" s="1"/>
  <c r="M7133" i="5"/>
  <c r="O7133" i="5" s="1"/>
  <c r="M7134" i="5"/>
  <c r="O7134" i="5" s="1"/>
  <c r="M7135" i="5"/>
  <c r="O7135" i="5" s="1"/>
  <c r="M7136" i="5"/>
  <c r="O7136" i="5" s="1"/>
  <c r="M7137" i="5"/>
  <c r="O7137" i="5" s="1"/>
  <c r="M7138" i="5"/>
  <c r="O7138" i="5" s="1"/>
  <c r="M7139" i="5"/>
  <c r="O7139" i="5" s="1"/>
  <c r="M7140" i="5"/>
  <c r="O7140" i="5" s="1"/>
  <c r="M7141" i="5"/>
  <c r="O7141" i="5" s="1"/>
  <c r="M7142" i="5"/>
  <c r="O7142" i="5" s="1"/>
  <c r="M7143" i="5"/>
  <c r="O7143" i="5" s="1"/>
  <c r="M7144" i="5"/>
  <c r="O7144" i="5" s="1"/>
  <c r="M7145" i="5"/>
  <c r="O7145" i="5" s="1"/>
  <c r="M7146" i="5"/>
  <c r="O7146" i="5" s="1"/>
  <c r="M7147" i="5"/>
  <c r="O7147" i="5" s="1"/>
  <c r="M7148" i="5"/>
  <c r="O7148" i="5" s="1"/>
  <c r="M7149" i="5"/>
  <c r="O7149" i="5" s="1"/>
  <c r="M7150" i="5"/>
  <c r="O7150" i="5" s="1"/>
  <c r="M7151" i="5"/>
  <c r="O7151" i="5" s="1"/>
  <c r="M7152" i="5"/>
  <c r="O7152" i="5" s="1"/>
  <c r="M7153" i="5"/>
  <c r="O7153" i="5" s="1"/>
  <c r="M7154" i="5"/>
  <c r="O7154" i="5" s="1"/>
  <c r="M7155" i="5"/>
  <c r="O7155" i="5" s="1"/>
  <c r="M7156" i="5"/>
  <c r="O7156" i="5" s="1"/>
  <c r="M7157" i="5"/>
  <c r="O7157" i="5" s="1"/>
  <c r="M7158" i="5"/>
  <c r="O7158" i="5" s="1"/>
  <c r="M7159" i="5"/>
  <c r="O7159" i="5" s="1"/>
  <c r="M7160" i="5"/>
  <c r="O7160" i="5" s="1"/>
  <c r="M7161" i="5"/>
  <c r="O7161" i="5" s="1"/>
  <c r="M7162" i="5"/>
  <c r="O7162" i="5" s="1"/>
  <c r="M7163" i="5"/>
  <c r="O7163" i="5" s="1"/>
  <c r="M7164" i="5"/>
  <c r="O7164" i="5" s="1"/>
  <c r="M7165" i="5"/>
  <c r="O7165" i="5" s="1"/>
  <c r="M7166" i="5"/>
  <c r="O7166" i="5" s="1"/>
  <c r="M7167" i="5"/>
  <c r="O7167" i="5" s="1"/>
  <c r="M7168" i="5"/>
  <c r="O7168" i="5" s="1"/>
  <c r="M7169" i="5"/>
  <c r="O7169" i="5" s="1"/>
  <c r="M7170" i="5"/>
  <c r="O7170" i="5" s="1"/>
  <c r="M7171" i="5"/>
  <c r="O7171" i="5" s="1"/>
  <c r="M7172" i="5"/>
  <c r="O7172" i="5" s="1"/>
  <c r="M7173" i="5"/>
  <c r="O7173" i="5" s="1"/>
  <c r="M7174" i="5"/>
  <c r="O7174" i="5" s="1"/>
  <c r="M7175" i="5"/>
  <c r="O7175" i="5" s="1"/>
  <c r="M7176" i="5"/>
  <c r="O7176" i="5" s="1"/>
  <c r="M7177" i="5"/>
  <c r="O7177" i="5" s="1"/>
  <c r="M7178" i="5"/>
  <c r="O7178" i="5" s="1"/>
  <c r="M7179" i="5"/>
  <c r="O7179" i="5" s="1"/>
  <c r="M7180" i="5"/>
  <c r="O7180" i="5" s="1"/>
  <c r="M7181" i="5"/>
  <c r="O7181" i="5" s="1"/>
  <c r="M7182" i="5"/>
  <c r="O7182" i="5" s="1"/>
  <c r="M7183" i="5"/>
  <c r="O7183" i="5" s="1"/>
  <c r="M7184" i="5"/>
  <c r="O7184" i="5" s="1"/>
  <c r="M7185" i="5"/>
  <c r="O7185" i="5" s="1"/>
  <c r="M7186" i="5"/>
  <c r="O7186" i="5" s="1"/>
  <c r="M7187" i="5"/>
  <c r="O7187" i="5" s="1"/>
  <c r="M7188" i="5"/>
  <c r="O7188" i="5" s="1"/>
  <c r="M7189" i="5"/>
  <c r="O7189" i="5" s="1"/>
  <c r="M7190" i="5"/>
  <c r="O7190" i="5" s="1"/>
  <c r="M7191" i="5"/>
  <c r="O7191" i="5" s="1"/>
  <c r="M7192" i="5"/>
  <c r="O7192" i="5" s="1"/>
  <c r="M7193" i="5"/>
  <c r="O7193" i="5" s="1"/>
  <c r="M7194" i="5"/>
  <c r="O7194" i="5" s="1"/>
  <c r="M7195" i="5"/>
  <c r="O7195" i="5" s="1"/>
  <c r="M7196" i="5"/>
  <c r="O7196" i="5" s="1"/>
  <c r="M7197" i="5"/>
  <c r="O7197" i="5" s="1"/>
  <c r="M7198" i="5"/>
  <c r="O7198" i="5" s="1"/>
  <c r="M7199" i="5"/>
  <c r="O7199" i="5" s="1"/>
  <c r="M7200" i="5"/>
  <c r="O7200" i="5" s="1"/>
  <c r="M7201" i="5"/>
  <c r="O7201" i="5" s="1"/>
  <c r="M7202" i="5"/>
  <c r="O7202" i="5" s="1"/>
  <c r="M7203" i="5"/>
  <c r="O7203" i="5" s="1"/>
  <c r="M7204" i="5"/>
  <c r="O7204" i="5" s="1"/>
  <c r="M7205" i="5"/>
  <c r="O7205" i="5" s="1"/>
  <c r="M7206" i="5"/>
  <c r="O7206" i="5" s="1"/>
  <c r="M7207" i="5"/>
  <c r="O7207" i="5" s="1"/>
  <c r="M7208" i="5"/>
  <c r="O7208" i="5" s="1"/>
  <c r="M7209" i="5"/>
  <c r="O7209" i="5" s="1"/>
  <c r="M7210" i="5"/>
  <c r="O7210" i="5" s="1"/>
  <c r="M7211" i="5"/>
  <c r="O7211" i="5" s="1"/>
  <c r="M7212" i="5"/>
  <c r="O7212" i="5" s="1"/>
  <c r="M7213" i="5"/>
  <c r="O7213" i="5" s="1"/>
  <c r="M7214" i="5"/>
  <c r="O7214" i="5" s="1"/>
  <c r="M7215" i="5"/>
  <c r="O7215" i="5" s="1"/>
  <c r="M7216" i="5"/>
  <c r="O7216" i="5" s="1"/>
  <c r="M7217" i="5"/>
  <c r="O7217" i="5" s="1"/>
  <c r="M7218" i="5"/>
  <c r="O7218" i="5" s="1"/>
  <c r="M7219" i="5"/>
  <c r="O7219" i="5" s="1"/>
  <c r="M7220" i="5"/>
  <c r="O7220" i="5" s="1"/>
  <c r="M7221" i="5"/>
  <c r="O7221" i="5" s="1"/>
  <c r="M7222" i="5"/>
  <c r="O7222" i="5" s="1"/>
  <c r="M7223" i="5"/>
  <c r="O7223" i="5" s="1"/>
  <c r="M7224" i="5"/>
  <c r="O7224" i="5" s="1"/>
  <c r="M7225" i="5"/>
  <c r="O7225" i="5" s="1"/>
  <c r="M7226" i="5"/>
  <c r="O7226" i="5" s="1"/>
  <c r="M7227" i="5"/>
  <c r="O7227" i="5" s="1"/>
  <c r="M7228" i="5"/>
  <c r="O7228" i="5" s="1"/>
  <c r="M7229" i="5"/>
  <c r="O7229" i="5" s="1"/>
  <c r="M7230" i="5"/>
  <c r="O7230" i="5" s="1"/>
  <c r="M7231" i="5"/>
  <c r="O7231" i="5" s="1"/>
  <c r="M7232" i="5"/>
  <c r="O7232" i="5" s="1"/>
  <c r="M7233" i="5"/>
  <c r="O7233" i="5" s="1"/>
  <c r="M7234" i="5"/>
  <c r="O7234" i="5" s="1"/>
  <c r="M7235" i="5"/>
  <c r="O7235" i="5" s="1"/>
  <c r="M7236" i="5"/>
  <c r="O7236" i="5" s="1"/>
  <c r="M7237" i="5"/>
  <c r="O7237" i="5" s="1"/>
  <c r="M7238" i="5"/>
  <c r="O7238" i="5" s="1"/>
  <c r="M7239" i="5"/>
  <c r="O7239" i="5" s="1"/>
  <c r="M7240" i="5"/>
  <c r="O7240" i="5" s="1"/>
  <c r="M7241" i="5"/>
  <c r="O7241" i="5" s="1"/>
  <c r="M7242" i="5"/>
  <c r="O7242" i="5" s="1"/>
  <c r="M7243" i="5"/>
  <c r="O7243" i="5" s="1"/>
  <c r="M7244" i="5"/>
  <c r="O7244" i="5" s="1"/>
  <c r="M7245" i="5"/>
  <c r="O7245" i="5" s="1"/>
  <c r="M7246" i="5"/>
  <c r="O7246" i="5" s="1"/>
  <c r="M7247" i="5"/>
  <c r="O7247" i="5" s="1"/>
  <c r="M7248" i="5"/>
  <c r="O7248" i="5" s="1"/>
  <c r="M7249" i="5"/>
  <c r="O7249" i="5" s="1"/>
  <c r="M7250" i="5"/>
  <c r="O7250" i="5" s="1"/>
  <c r="M7251" i="5"/>
  <c r="O7251" i="5" s="1"/>
  <c r="M7252" i="5"/>
  <c r="O7252" i="5" s="1"/>
  <c r="M7253" i="5"/>
  <c r="O7253" i="5" s="1"/>
  <c r="M7254" i="5"/>
  <c r="O7254" i="5" s="1"/>
  <c r="M7255" i="5"/>
  <c r="O7255" i="5" s="1"/>
  <c r="M7256" i="5"/>
  <c r="O7256" i="5" s="1"/>
  <c r="M7257" i="5"/>
  <c r="O7257" i="5" s="1"/>
  <c r="M7258" i="5"/>
  <c r="O7258" i="5" s="1"/>
  <c r="M7259" i="5"/>
  <c r="O7259" i="5" s="1"/>
  <c r="M7260" i="5"/>
  <c r="O7260" i="5" s="1"/>
  <c r="M7261" i="5"/>
  <c r="O7261" i="5" s="1"/>
  <c r="M7262" i="5"/>
  <c r="O7262" i="5" s="1"/>
  <c r="M7263" i="5"/>
  <c r="O7263" i="5" s="1"/>
  <c r="M7264" i="5"/>
  <c r="O7264" i="5" s="1"/>
  <c r="M7265" i="5"/>
  <c r="O7265" i="5" s="1"/>
  <c r="M7266" i="5"/>
  <c r="O7266" i="5" s="1"/>
  <c r="M7267" i="5"/>
  <c r="O7267" i="5" s="1"/>
  <c r="M7268" i="5"/>
  <c r="O7268" i="5" s="1"/>
  <c r="M7269" i="5"/>
  <c r="O7269" i="5" s="1"/>
  <c r="M7270" i="5"/>
  <c r="O7270" i="5" s="1"/>
  <c r="M7271" i="5"/>
  <c r="O7271" i="5" s="1"/>
  <c r="M7272" i="5"/>
  <c r="O7272" i="5" s="1"/>
  <c r="M7273" i="5"/>
  <c r="O7273" i="5" s="1"/>
  <c r="M7274" i="5"/>
  <c r="O7274" i="5" s="1"/>
  <c r="M7275" i="5"/>
  <c r="O7275" i="5" s="1"/>
  <c r="M7276" i="5"/>
  <c r="O7276" i="5" s="1"/>
  <c r="M7277" i="5"/>
  <c r="O7277" i="5" s="1"/>
  <c r="M7278" i="5"/>
  <c r="O7278" i="5" s="1"/>
  <c r="M7279" i="5"/>
  <c r="O7279" i="5" s="1"/>
  <c r="M7280" i="5"/>
  <c r="O7280" i="5" s="1"/>
  <c r="M7281" i="5"/>
  <c r="O7281" i="5" s="1"/>
  <c r="M7282" i="5"/>
  <c r="O7282" i="5" s="1"/>
  <c r="M7283" i="5"/>
  <c r="O7283" i="5" s="1"/>
  <c r="M7284" i="5"/>
  <c r="O7284" i="5" s="1"/>
  <c r="M7285" i="5"/>
  <c r="O7285" i="5" s="1"/>
  <c r="M7286" i="5"/>
  <c r="O7286" i="5" s="1"/>
  <c r="M7287" i="5"/>
  <c r="O7287" i="5" s="1"/>
  <c r="M7288" i="5"/>
  <c r="O7288" i="5" s="1"/>
  <c r="M7289" i="5"/>
  <c r="O7289" i="5" s="1"/>
  <c r="M7290" i="5"/>
  <c r="O7290" i="5" s="1"/>
  <c r="M7291" i="5"/>
  <c r="O7291" i="5" s="1"/>
  <c r="M7292" i="5"/>
  <c r="O7292" i="5" s="1"/>
  <c r="M7293" i="5"/>
  <c r="O7293" i="5" s="1"/>
  <c r="M7294" i="5"/>
  <c r="O7294" i="5" s="1"/>
  <c r="M7295" i="5"/>
  <c r="O7295" i="5" s="1"/>
  <c r="M7296" i="5"/>
  <c r="O7296" i="5" s="1"/>
  <c r="M7297" i="5"/>
  <c r="O7297" i="5" s="1"/>
  <c r="M7298" i="5"/>
  <c r="O7298" i="5" s="1"/>
  <c r="M7299" i="5"/>
  <c r="O7299" i="5" s="1"/>
  <c r="M7300" i="5"/>
  <c r="O7300" i="5" s="1"/>
  <c r="M7301" i="5"/>
  <c r="O7301" i="5" s="1"/>
  <c r="M7302" i="5"/>
  <c r="O7302" i="5" s="1"/>
  <c r="M7303" i="5"/>
  <c r="O7303" i="5" s="1"/>
  <c r="M7304" i="5"/>
  <c r="O7304" i="5" s="1"/>
  <c r="M7305" i="5"/>
  <c r="O7305" i="5" s="1"/>
  <c r="M7306" i="5"/>
  <c r="O7306" i="5" s="1"/>
  <c r="M7307" i="5"/>
  <c r="O7307" i="5" s="1"/>
  <c r="M7308" i="5"/>
  <c r="O7308" i="5" s="1"/>
  <c r="M7309" i="5"/>
  <c r="O7309" i="5" s="1"/>
  <c r="M7310" i="5"/>
  <c r="O7310" i="5" s="1"/>
  <c r="M7311" i="5"/>
  <c r="O7311" i="5" s="1"/>
  <c r="M7312" i="5"/>
  <c r="O7312" i="5" s="1"/>
  <c r="M7313" i="5"/>
  <c r="O7313" i="5" s="1"/>
  <c r="M7314" i="5"/>
  <c r="O7314" i="5" s="1"/>
  <c r="M7315" i="5"/>
  <c r="O7315" i="5" s="1"/>
  <c r="M7316" i="5"/>
  <c r="O7316" i="5" s="1"/>
  <c r="M7317" i="5"/>
  <c r="O7317" i="5" s="1"/>
  <c r="M7318" i="5"/>
  <c r="O7318" i="5" s="1"/>
  <c r="M7319" i="5"/>
  <c r="O7319" i="5" s="1"/>
  <c r="M7320" i="5"/>
  <c r="O7320" i="5" s="1"/>
  <c r="M7321" i="5"/>
  <c r="O7321" i="5" s="1"/>
  <c r="M7322" i="5"/>
  <c r="O7322" i="5" s="1"/>
  <c r="M7323" i="5"/>
  <c r="O7323" i="5" s="1"/>
  <c r="M7324" i="5"/>
  <c r="O7324" i="5" s="1"/>
  <c r="M7325" i="5"/>
  <c r="O7325" i="5" s="1"/>
  <c r="M7326" i="5"/>
  <c r="O7326" i="5" s="1"/>
  <c r="M7327" i="5"/>
  <c r="O7327" i="5" s="1"/>
  <c r="M7328" i="5"/>
  <c r="O7328" i="5" s="1"/>
  <c r="M7329" i="5"/>
  <c r="O7329" i="5" s="1"/>
  <c r="M7330" i="5"/>
  <c r="O7330" i="5" s="1"/>
  <c r="M7331" i="5"/>
  <c r="O7331" i="5" s="1"/>
  <c r="M7332" i="5"/>
  <c r="O7332" i="5" s="1"/>
  <c r="M7333" i="5"/>
  <c r="O7333" i="5" s="1"/>
  <c r="M7334" i="5"/>
  <c r="O7334" i="5" s="1"/>
  <c r="M7335" i="5"/>
  <c r="O7335" i="5" s="1"/>
  <c r="M7336" i="5"/>
  <c r="O7336" i="5" s="1"/>
  <c r="M7337" i="5"/>
  <c r="O7337" i="5" s="1"/>
  <c r="M7338" i="5"/>
  <c r="O7338" i="5" s="1"/>
  <c r="M7339" i="5"/>
  <c r="O7339" i="5" s="1"/>
  <c r="M7340" i="5"/>
  <c r="O7340" i="5" s="1"/>
  <c r="M7341" i="5"/>
  <c r="O7341" i="5" s="1"/>
  <c r="M7342" i="5"/>
  <c r="O7342" i="5" s="1"/>
  <c r="M7343" i="5"/>
  <c r="O7343" i="5" s="1"/>
  <c r="M7344" i="5"/>
  <c r="O7344" i="5" s="1"/>
  <c r="M7345" i="5"/>
  <c r="O7345" i="5" s="1"/>
  <c r="M7346" i="5"/>
  <c r="O7346" i="5" s="1"/>
  <c r="M7347" i="5"/>
  <c r="O7347" i="5" s="1"/>
  <c r="M7348" i="5"/>
  <c r="O7348" i="5" s="1"/>
  <c r="M7349" i="5"/>
  <c r="O7349" i="5" s="1"/>
  <c r="M7350" i="5"/>
  <c r="O7350" i="5" s="1"/>
  <c r="M7351" i="5"/>
  <c r="O7351" i="5" s="1"/>
  <c r="M7352" i="5"/>
  <c r="O7352" i="5" s="1"/>
  <c r="M7353" i="5"/>
  <c r="O7353" i="5" s="1"/>
  <c r="M7354" i="5"/>
  <c r="O7354" i="5" s="1"/>
  <c r="M7355" i="5"/>
  <c r="O7355" i="5" s="1"/>
  <c r="M7356" i="5"/>
  <c r="O7356" i="5" s="1"/>
  <c r="M7357" i="5"/>
  <c r="O7357" i="5" s="1"/>
  <c r="M7358" i="5"/>
  <c r="O7358" i="5" s="1"/>
  <c r="M7359" i="5"/>
  <c r="O7359" i="5" s="1"/>
  <c r="M7360" i="5"/>
  <c r="O7360" i="5" s="1"/>
  <c r="M7361" i="5"/>
  <c r="O7361" i="5" s="1"/>
  <c r="M7362" i="5"/>
  <c r="O7362" i="5" s="1"/>
  <c r="M7363" i="5"/>
  <c r="O7363" i="5" s="1"/>
  <c r="M7364" i="5"/>
  <c r="O7364" i="5" s="1"/>
  <c r="M7365" i="5"/>
  <c r="O7365" i="5" s="1"/>
  <c r="M7366" i="5"/>
  <c r="O7366" i="5" s="1"/>
  <c r="M7367" i="5"/>
  <c r="O7367" i="5" s="1"/>
  <c r="M7368" i="5"/>
  <c r="O7368" i="5" s="1"/>
  <c r="M7369" i="5"/>
  <c r="O7369" i="5" s="1"/>
  <c r="M7370" i="5"/>
  <c r="O7370" i="5" s="1"/>
  <c r="M7371" i="5"/>
  <c r="O7371" i="5" s="1"/>
  <c r="M7372" i="5"/>
  <c r="O7372" i="5" s="1"/>
  <c r="M7373" i="5"/>
  <c r="O7373" i="5" s="1"/>
  <c r="M7374" i="5"/>
  <c r="O7374" i="5" s="1"/>
  <c r="M7375" i="5"/>
  <c r="O7375" i="5" s="1"/>
  <c r="M7376" i="5"/>
  <c r="O7376" i="5" s="1"/>
  <c r="M7377" i="5"/>
  <c r="O7377" i="5" s="1"/>
  <c r="M7378" i="5"/>
  <c r="O7378" i="5" s="1"/>
  <c r="M7379" i="5"/>
  <c r="O7379" i="5" s="1"/>
  <c r="M7380" i="5"/>
  <c r="O7380" i="5" s="1"/>
  <c r="M7381" i="5"/>
  <c r="O7381" i="5" s="1"/>
  <c r="M7382" i="5"/>
  <c r="O7382" i="5" s="1"/>
  <c r="M7383" i="5"/>
  <c r="O7383" i="5" s="1"/>
  <c r="M7384" i="5"/>
  <c r="O7384" i="5" s="1"/>
  <c r="M7385" i="5"/>
  <c r="O7385" i="5" s="1"/>
  <c r="M7386" i="5"/>
  <c r="O7386" i="5" s="1"/>
  <c r="M7387" i="5"/>
  <c r="O7387" i="5" s="1"/>
  <c r="M7388" i="5"/>
  <c r="O7388" i="5" s="1"/>
  <c r="M7389" i="5"/>
  <c r="O7389" i="5" s="1"/>
  <c r="M7390" i="5"/>
  <c r="O7390" i="5" s="1"/>
  <c r="M7391" i="5"/>
  <c r="O7391" i="5" s="1"/>
  <c r="M7392" i="5"/>
  <c r="O7392" i="5" s="1"/>
  <c r="M7393" i="5"/>
  <c r="O7393" i="5" s="1"/>
  <c r="M7394" i="5"/>
  <c r="O7394" i="5" s="1"/>
  <c r="M7395" i="5"/>
  <c r="O7395" i="5" s="1"/>
  <c r="M7396" i="5"/>
  <c r="O7396" i="5" s="1"/>
  <c r="M7397" i="5"/>
  <c r="O7397" i="5" s="1"/>
  <c r="M7398" i="5"/>
  <c r="O7398" i="5" s="1"/>
  <c r="M7399" i="5"/>
  <c r="O7399" i="5" s="1"/>
  <c r="M7400" i="5"/>
  <c r="O7400" i="5" s="1"/>
  <c r="M7401" i="5"/>
  <c r="O7401" i="5" s="1"/>
  <c r="M7402" i="5"/>
  <c r="O7402" i="5" s="1"/>
  <c r="M7403" i="5"/>
  <c r="O7403" i="5" s="1"/>
  <c r="M7404" i="5"/>
  <c r="O7404" i="5" s="1"/>
  <c r="M7405" i="5"/>
  <c r="O7405" i="5" s="1"/>
  <c r="M7406" i="5"/>
  <c r="O7406" i="5" s="1"/>
  <c r="M7407" i="5"/>
  <c r="O7407" i="5" s="1"/>
  <c r="M7408" i="5"/>
  <c r="O7408" i="5" s="1"/>
  <c r="M7409" i="5"/>
  <c r="O7409" i="5" s="1"/>
  <c r="M7410" i="5"/>
  <c r="O7410" i="5" s="1"/>
  <c r="M7411" i="5"/>
  <c r="O7411" i="5" s="1"/>
  <c r="M7412" i="5"/>
  <c r="O7412" i="5" s="1"/>
  <c r="M7413" i="5"/>
  <c r="O7413" i="5" s="1"/>
  <c r="M7414" i="5"/>
  <c r="O7414" i="5" s="1"/>
  <c r="M7415" i="5"/>
  <c r="O7415" i="5" s="1"/>
  <c r="M7416" i="5"/>
  <c r="O7416" i="5" s="1"/>
  <c r="M7417" i="5"/>
  <c r="O7417" i="5" s="1"/>
  <c r="M7418" i="5"/>
  <c r="O7418" i="5" s="1"/>
  <c r="M7419" i="5"/>
  <c r="O7419" i="5" s="1"/>
  <c r="M7420" i="5"/>
  <c r="O7420" i="5" s="1"/>
  <c r="M7421" i="5"/>
  <c r="O7421" i="5" s="1"/>
  <c r="M7422" i="5"/>
  <c r="O7422" i="5" s="1"/>
  <c r="M7423" i="5"/>
  <c r="O7423" i="5" s="1"/>
  <c r="M7424" i="5"/>
  <c r="O7424" i="5" s="1"/>
  <c r="M7425" i="5"/>
  <c r="O7425" i="5" s="1"/>
  <c r="M7426" i="5"/>
  <c r="O7426" i="5" s="1"/>
  <c r="M7427" i="5"/>
  <c r="O7427" i="5" s="1"/>
  <c r="M7428" i="5"/>
  <c r="O7428" i="5" s="1"/>
  <c r="M7429" i="5"/>
  <c r="O7429" i="5" s="1"/>
  <c r="M7430" i="5"/>
  <c r="O7430" i="5" s="1"/>
  <c r="M7431" i="5"/>
  <c r="O7431" i="5" s="1"/>
  <c r="M7432" i="5"/>
  <c r="O7432" i="5" s="1"/>
  <c r="M7433" i="5"/>
  <c r="O7433" i="5" s="1"/>
  <c r="M7434" i="5"/>
  <c r="O7434" i="5" s="1"/>
  <c r="M7435" i="5"/>
  <c r="O7435" i="5" s="1"/>
  <c r="M7436" i="5"/>
  <c r="O7436" i="5" s="1"/>
  <c r="M7437" i="5"/>
  <c r="O7437" i="5" s="1"/>
  <c r="M7438" i="5"/>
  <c r="O7438" i="5" s="1"/>
  <c r="M7439" i="5"/>
  <c r="O7439" i="5" s="1"/>
  <c r="M7440" i="5"/>
  <c r="O7440" i="5" s="1"/>
  <c r="M7441" i="5"/>
  <c r="O7441" i="5" s="1"/>
  <c r="M7442" i="5"/>
  <c r="O7442" i="5" s="1"/>
  <c r="M7443" i="5"/>
  <c r="O7443" i="5" s="1"/>
  <c r="M7444" i="5"/>
  <c r="O7444" i="5" s="1"/>
  <c r="M7445" i="5"/>
  <c r="O7445" i="5" s="1"/>
  <c r="M7446" i="5"/>
  <c r="O7446" i="5" s="1"/>
  <c r="M7447" i="5"/>
  <c r="O7447" i="5" s="1"/>
  <c r="M7448" i="5"/>
  <c r="O7448" i="5" s="1"/>
  <c r="M7449" i="5"/>
  <c r="O7449" i="5" s="1"/>
  <c r="M7450" i="5"/>
  <c r="O7450" i="5" s="1"/>
  <c r="M7451" i="5"/>
  <c r="O7451" i="5" s="1"/>
  <c r="M7452" i="5"/>
  <c r="O7452" i="5" s="1"/>
  <c r="M7453" i="5"/>
  <c r="O7453" i="5" s="1"/>
  <c r="M7454" i="5"/>
  <c r="O7454" i="5" s="1"/>
  <c r="M7455" i="5"/>
  <c r="O7455" i="5" s="1"/>
  <c r="M7456" i="5"/>
  <c r="O7456" i="5" s="1"/>
  <c r="M7457" i="5"/>
  <c r="O7457" i="5" s="1"/>
  <c r="M7458" i="5"/>
  <c r="O7458" i="5" s="1"/>
  <c r="M7459" i="5"/>
  <c r="O7459" i="5" s="1"/>
  <c r="M7460" i="5"/>
  <c r="O7460" i="5" s="1"/>
  <c r="M7461" i="5"/>
  <c r="O7461" i="5" s="1"/>
  <c r="M7462" i="5"/>
  <c r="O7462" i="5" s="1"/>
  <c r="M7463" i="5"/>
  <c r="O7463" i="5" s="1"/>
  <c r="M7464" i="5"/>
  <c r="O7464" i="5" s="1"/>
  <c r="M7465" i="5"/>
  <c r="O7465" i="5" s="1"/>
  <c r="M7466" i="5"/>
  <c r="O7466" i="5" s="1"/>
  <c r="M7467" i="5"/>
  <c r="O7467" i="5" s="1"/>
  <c r="M7468" i="5"/>
  <c r="O7468" i="5" s="1"/>
  <c r="M7469" i="5"/>
  <c r="O7469" i="5" s="1"/>
  <c r="M7470" i="5"/>
  <c r="O7470" i="5" s="1"/>
  <c r="M7471" i="5"/>
  <c r="O7471" i="5" s="1"/>
  <c r="M7472" i="5"/>
  <c r="O7472" i="5" s="1"/>
  <c r="M7473" i="5"/>
  <c r="O7473" i="5" s="1"/>
  <c r="M7474" i="5"/>
  <c r="O7474" i="5" s="1"/>
  <c r="M7475" i="5"/>
  <c r="O7475" i="5" s="1"/>
  <c r="M7476" i="5"/>
  <c r="O7476" i="5" s="1"/>
  <c r="M7477" i="5"/>
  <c r="O7477" i="5" s="1"/>
  <c r="M7478" i="5"/>
  <c r="O7478" i="5" s="1"/>
  <c r="M7479" i="5"/>
  <c r="O7479" i="5" s="1"/>
  <c r="M7480" i="5"/>
  <c r="O7480" i="5" s="1"/>
  <c r="M7481" i="5"/>
  <c r="O7481" i="5" s="1"/>
  <c r="M7482" i="5"/>
  <c r="O7482" i="5" s="1"/>
  <c r="M7483" i="5"/>
  <c r="O7483" i="5" s="1"/>
  <c r="M7484" i="5"/>
  <c r="O7484" i="5" s="1"/>
  <c r="M7485" i="5"/>
  <c r="O7485" i="5" s="1"/>
  <c r="M7486" i="5"/>
  <c r="O7486" i="5" s="1"/>
  <c r="M7487" i="5"/>
  <c r="O7487" i="5" s="1"/>
  <c r="M7488" i="5"/>
  <c r="O7488" i="5" s="1"/>
  <c r="M7489" i="5"/>
  <c r="O7489" i="5" s="1"/>
  <c r="M7490" i="5"/>
  <c r="O7490" i="5" s="1"/>
  <c r="M7491" i="5"/>
  <c r="O7491" i="5" s="1"/>
  <c r="M7492" i="5"/>
  <c r="O7492" i="5" s="1"/>
  <c r="M7493" i="5"/>
  <c r="O7493" i="5" s="1"/>
  <c r="M7494" i="5"/>
  <c r="O7494" i="5" s="1"/>
  <c r="M7495" i="5"/>
  <c r="O7495" i="5" s="1"/>
  <c r="M7496" i="5"/>
  <c r="O7496" i="5" s="1"/>
  <c r="M7497" i="5"/>
  <c r="O7497" i="5" s="1"/>
  <c r="M7498" i="5"/>
  <c r="O7498" i="5" s="1"/>
  <c r="M7499" i="5"/>
  <c r="O7499" i="5" s="1"/>
  <c r="M7500" i="5"/>
  <c r="O7500" i="5" s="1"/>
  <c r="M7501" i="5"/>
  <c r="O7501" i="5" s="1"/>
  <c r="M7502" i="5"/>
  <c r="O7502" i="5" s="1"/>
  <c r="M7503" i="5"/>
  <c r="O7503" i="5" s="1"/>
  <c r="M7504" i="5"/>
  <c r="O7504" i="5" s="1"/>
  <c r="M7505" i="5"/>
  <c r="O7505" i="5" s="1"/>
  <c r="M7506" i="5"/>
  <c r="O7506" i="5" s="1"/>
  <c r="M7507" i="5"/>
  <c r="O7507" i="5" s="1"/>
  <c r="M7508" i="5"/>
  <c r="O7508" i="5" s="1"/>
  <c r="M7509" i="5"/>
  <c r="O7509" i="5" s="1"/>
  <c r="M7510" i="5"/>
  <c r="O7510" i="5" s="1"/>
  <c r="M7511" i="5"/>
  <c r="O7511" i="5" s="1"/>
  <c r="M7512" i="5"/>
  <c r="O7512" i="5" s="1"/>
  <c r="M7513" i="5"/>
  <c r="O7513" i="5" s="1"/>
  <c r="M7514" i="5"/>
  <c r="O7514" i="5" s="1"/>
  <c r="M7515" i="5"/>
  <c r="O7515" i="5" s="1"/>
  <c r="M7516" i="5"/>
  <c r="O7516" i="5" s="1"/>
  <c r="M7517" i="5"/>
  <c r="O7517" i="5" s="1"/>
  <c r="M7518" i="5"/>
  <c r="O7518" i="5" s="1"/>
  <c r="M7519" i="5"/>
  <c r="O7519" i="5" s="1"/>
  <c r="M7520" i="5"/>
  <c r="O7520" i="5" s="1"/>
  <c r="M7521" i="5"/>
  <c r="O7521" i="5" s="1"/>
  <c r="M7522" i="5"/>
  <c r="O7522" i="5" s="1"/>
  <c r="M7523" i="5"/>
  <c r="O7523" i="5" s="1"/>
  <c r="M7524" i="5"/>
  <c r="O7524" i="5" s="1"/>
  <c r="M7525" i="5"/>
  <c r="O7525" i="5" s="1"/>
  <c r="M7526" i="5"/>
  <c r="O7526" i="5" s="1"/>
  <c r="M7527" i="5"/>
  <c r="O7527" i="5" s="1"/>
  <c r="M7528" i="5"/>
  <c r="O7528" i="5" s="1"/>
  <c r="M7529" i="5"/>
  <c r="O7529" i="5" s="1"/>
  <c r="M7530" i="5"/>
  <c r="O7530" i="5" s="1"/>
  <c r="M7531" i="5"/>
  <c r="O7531" i="5" s="1"/>
  <c r="M7532" i="5"/>
  <c r="O7532" i="5" s="1"/>
  <c r="M7533" i="5"/>
  <c r="O7533" i="5" s="1"/>
  <c r="M7534" i="5"/>
  <c r="O7534" i="5" s="1"/>
  <c r="M7535" i="5"/>
  <c r="O7535" i="5" s="1"/>
  <c r="M7536" i="5"/>
  <c r="O7536" i="5" s="1"/>
  <c r="M7537" i="5"/>
  <c r="O7537" i="5" s="1"/>
  <c r="M7538" i="5"/>
  <c r="O7538" i="5" s="1"/>
  <c r="M7539" i="5"/>
  <c r="O7539" i="5" s="1"/>
  <c r="M7540" i="5"/>
  <c r="O7540" i="5" s="1"/>
  <c r="M7541" i="5"/>
  <c r="O7541" i="5" s="1"/>
  <c r="M7542" i="5"/>
  <c r="O7542" i="5" s="1"/>
  <c r="M7543" i="5"/>
  <c r="O7543" i="5" s="1"/>
  <c r="M7544" i="5"/>
  <c r="O7544" i="5" s="1"/>
  <c r="M7545" i="5"/>
  <c r="O7545" i="5" s="1"/>
  <c r="M7546" i="5"/>
  <c r="O7546" i="5" s="1"/>
  <c r="M7547" i="5"/>
  <c r="O7547" i="5" s="1"/>
  <c r="M7548" i="5"/>
  <c r="O7548" i="5" s="1"/>
  <c r="M7549" i="5"/>
  <c r="O7549" i="5" s="1"/>
  <c r="M7550" i="5"/>
  <c r="O7550" i="5" s="1"/>
  <c r="M7551" i="5"/>
  <c r="O7551" i="5" s="1"/>
  <c r="M7552" i="5"/>
  <c r="O7552" i="5" s="1"/>
  <c r="M7553" i="5"/>
  <c r="O7553" i="5" s="1"/>
  <c r="M7554" i="5"/>
  <c r="O7554" i="5" s="1"/>
  <c r="M7555" i="5"/>
  <c r="O7555" i="5" s="1"/>
  <c r="M7556" i="5"/>
  <c r="O7556" i="5" s="1"/>
  <c r="M7557" i="5"/>
  <c r="O7557" i="5" s="1"/>
  <c r="M7558" i="5"/>
  <c r="O7558" i="5" s="1"/>
  <c r="M7559" i="5"/>
  <c r="O7559" i="5" s="1"/>
  <c r="M7560" i="5"/>
  <c r="O7560" i="5" s="1"/>
  <c r="M7561" i="5"/>
  <c r="O7561" i="5" s="1"/>
  <c r="M7562" i="5"/>
  <c r="O7562" i="5" s="1"/>
  <c r="M7563" i="5"/>
  <c r="O7563" i="5" s="1"/>
  <c r="M7564" i="5"/>
  <c r="O7564" i="5" s="1"/>
  <c r="M7565" i="5"/>
  <c r="O7565" i="5" s="1"/>
  <c r="M7566" i="5"/>
  <c r="O7566" i="5" s="1"/>
  <c r="M7567" i="5"/>
  <c r="O7567" i="5" s="1"/>
  <c r="M7568" i="5"/>
  <c r="O7568" i="5" s="1"/>
  <c r="M7569" i="5"/>
  <c r="O7569" i="5" s="1"/>
  <c r="M7570" i="5"/>
  <c r="O7570" i="5" s="1"/>
  <c r="M7571" i="5"/>
  <c r="O7571" i="5" s="1"/>
  <c r="M7572" i="5"/>
  <c r="O7572" i="5" s="1"/>
  <c r="M7573" i="5"/>
  <c r="O7573" i="5" s="1"/>
  <c r="M7574" i="5"/>
  <c r="O7574" i="5" s="1"/>
  <c r="M7575" i="5"/>
  <c r="O7575" i="5" s="1"/>
  <c r="M7576" i="5"/>
  <c r="O7576" i="5" s="1"/>
  <c r="M7577" i="5"/>
  <c r="O7577" i="5" s="1"/>
  <c r="M7578" i="5"/>
  <c r="O7578" i="5" s="1"/>
  <c r="M7579" i="5"/>
  <c r="O7579" i="5" s="1"/>
  <c r="M7580" i="5"/>
  <c r="O7580" i="5" s="1"/>
  <c r="M7581" i="5"/>
  <c r="O7581" i="5" s="1"/>
  <c r="M7582" i="5"/>
  <c r="O7582" i="5" s="1"/>
  <c r="M7583" i="5"/>
  <c r="O7583" i="5" s="1"/>
  <c r="M7584" i="5"/>
  <c r="O7584" i="5" s="1"/>
  <c r="M7585" i="5"/>
  <c r="O7585" i="5" s="1"/>
  <c r="M7586" i="5"/>
  <c r="O7586" i="5" s="1"/>
  <c r="M7587" i="5"/>
  <c r="O7587" i="5" s="1"/>
  <c r="M7588" i="5"/>
  <c r="O7588" i="5" s="1"/>
  <c r="M7589" i="5"/>
  <c r="O7589" i="5" s="1"/>
  <c r="M7590" i="5"/>
  <c r="O7590" i="5" s="1"/>
  <c r="M7591" i="5"/>
  <c r="O7591" i="5" s="1"/>
  <c r="M7592" i="5"/>
  <c r="O7592" i="5" s="1"/>
  <c r="M7593" i="5"/>
  <c r="O7593" i="5" s="1"/>
  <c r="M7594" i="5"/>
  <c r="O7594" i="5" s="1"/>
  <c r="M7595" i="5"/>
  <c r="O7595" i="5" s="1"/>
  <c r="M7596" i="5"/>
  <c r="O7596" i="5" s="1"/>
  <c r="M7597" i="5"/>
  <c r="O7597" i="5" s="1"/>
  <c r="M7598" i="5"/>
  <c r="O7598" i="5" s="1"/>
  <c r="M7599" i="5"/>
  <c r="O7599" i="5" s="1"/>
  <c r="M7600" i="5"/>
  <c r="O7600" i="5" s="1"/>
  <c r="M7601" i="5"/>
  <c r="O7601" i="5" s="1"/>
  <c r="M7602" i="5"/>
  <c r="O7602" i="5" s="1"/>
  <c r="M7603" i="5"/>
  <c r="O7603" i="5" s="1"/>
  <c r="M7604" i="5"/>
  <c r="O7604" i="5" s="1"/>
  <c r="M7605" i="5"/>
  <c r="O7605" i="5" s="1"/>
  <c r="M7606" i="5"/>
  <c r="O7606" i="5" s="1"/>
  <c r="M7607" i="5"/>
  <c r="O7607" i="5" s="1"/>
  <c r="M7608" i="5"/>
  <c r="O7608" i="5" s="1"/>
  <c r="M7609" i="5"/>
  <c r="O7609" i="5" s="1"/>
  <c r="M7610" i="5"/>
  <c r="O7610" i="5" s="1"/>
  <c r="M7611" i="5"/>
  <c r="O7611" i="5" s="1"/>
  <c r="M7612" i="5"/>
  <c r="O7612" i="5" s="1"/>
  <c r="M7613" i="5"/>
  <c r="O7613" i="5" s="1"/>
  <c r="M7614" i="5"/>
  <c r="O7614" i="5" s="1"/>
  <c r="M7615" i="5"/>
  <c r="O7615" i="5" s="1"/>
  <c r="M7616" i="5"/>
  <c r="O7616" i="5" s="1"/>
  <c r="M7617" i="5"/>
  <c r="O7617" i="5" s="1"/>
  <c r="M7618" i="5"/>
  <c r="O7618" i="5" s="1"/>
  <c r="M7619" i="5"/>
  <c r="O7619" i="5" s="1"/>
  <c r="M7620" i="5"/>
  <c r="O7620" i="5" s="1"/>
  <c r="M7621" i="5"/>
  <c r="O7621" i="5" s="1"/>
  <c r="M7622" i="5"/>
  <c r="O7622" i="5" s="1"/>
  <c r="M7623" i="5"/>
  <c r="O7623" i="5" s="1"/>
  <c r="M7624" i="5"/>
  <c r="O7624" i="5" s="1"/>
  <c r="M7625" i="5"/>
  <c r="O7625" i="5" s="1"/>
  <c r="M7626" i="5"/>
  <c r="O7626" i="5" s="1"/>
  <c r="M7627" i="5"/>
  <c r="O7627" i="5" s="1"/>
  <c r="M7628" i="5"/>
  <c r="O7628" i="5" s="1"/>
  <c r="M7629" i="5"/>
  <c r="O7629" i="5" s="1"/>
  <c r="M7630" i="5"/>
  <c r="O7630" i="5" s="1"/>
  <c r="M7631" i="5"/>
  <c r="O7631" i="5" s="1"/>
  <c r="M7632" i="5"/>
  <c r="O7632" i="5" s="1"/>
  <c r="M7633" i="5"/>
  <c r="O7633" i="5" s="1"/>
  <c r="M7634" i="5"/>
  <c r="O7634" i="5" s="1"/>
  <c r="M7635" i="5"/>
  <c r="O7635" i="5" s="1"/>
  <c r="M7636" i="5"/>
  <c r="O7636" i="5" s="1"/>
  <c r="M7637" i="5"/>
  <c r="O7637" i="5" s="1"/>
  <c r="M7638" i="5"/>
  <c r="O7638" i="5" s="1"/>
  <c r="M7639" i="5"/>
  <c r="O7639" i="5" s="1"/>
  <c r="M7640" i="5"/>
  <c r="O7640" i="5" s="1"/>
  <c r="M7641" i="5"/>
  <c r="O7641" i="5" s="1"/>
  <c r="M7642" i="5"/>
  <c r="O7642" i="5" s="1"/>
  <c r="M7643" i="5"/>
  <c r="O7643" i="5" s="1"/>
  <c r="M7644" i="5"/>
  <c r="O7644" i="5" s="1"/>
  <c r="M7645" i="5"/>
  <c r="O7645" i="5" s="1"/>
  <c r="M7646" i="5"/>
  <c r="O7646" i="5" s="1"/>
  <c r="M7647" i="5"/>
  <c r="O7647" i="5" s="1"/>
  <c r="M7648" i="5"/>
  <c r="O7648" i="5" s="1"/>
  <c r="M7649" i="5"/>
  <c r="O7649" i="5" s="1"/>
  <c r="M7650" i="5"/>
  <c r="O7650" i="5" s="1"/>
  <c r="M7651" i="5"/>
  <c r="O7651" i="5" s="1"/>
  <c r="M7652" i="5"/>
  <c r="O7652" i="5" s="1"/>
  <c r="M7653" i="5"/>
  <c r="O7653" i="5" s="1"/>
  <c r="M7654" i="5"/>
  <c r="O7654" i="5" s="1"/>
  <c r="M7655" i="5"/>
  <c r="O7655" i="5" s="1"/>
  <c r="M7656" i="5"/>
  <c r="O7656" i="5" s="1"/>
  <c r="M7657" i="5"/>
  <c r="O7657" i="5" s="1"/>
  <c r="M7658" i="5"/>
  <c r="O7658" i="5" s="1"/>
  <c r="M7659" i="5"/>
  <c r="O7659" i="5" s="1"/>
  <c r="M7660" i="5"/>
  <c r="O7660" i="5" s="1"/>
  <c r="M7661" i="5"/>
  <c r="O7661" i="5" s="1"/>
  <c r="M7662" i="5"/>
  <c r="O7662" i="5" s="1"/>
  <c r="M7663" i="5"/>
  <c r="O7663" i="5" s="1"/>
  <c r="M7664" i="5"/>
  <c r="O7664" i="5" s="1"/>
  <c r="M7665" i="5"/>
  <c r="O7665" i="5" s="1"/>
  <c r="M7666" i="5"/>
  <c r="O7666" i="5" s="1"/>
  <c r="M7667" i="5"/>
  <c r="O7667" i="5" s="1"/>
  <c r="M7668" i="5"/>
  <c r="O7668" i="5" s="1"/>
  <c r="M7669" i="5"/>
  <c r="O7669" i="5" s="1"/>
  <c r="M7670" i="5"/>
  <c r="O7670" i="5" s="1"/>
  <c r="M7671" i="5"/>
  <c r="O7671" i="5" s="1"/>
  <c r="M7672" i="5"/>
  <c r="O7672" i="5" s="1"/>
  <c r="M7673" i="5"/>
  <c r="O7673" i="5" s="1"/>
  <c r="M7674" i="5"/>
  <c r="O7674" i="5" s="1"/>
  <c r="M7675" i="5"/>
  <c r="O7675" i="5" s="1"/>
  <c r="M7676" i="5"/>
  <c r="O7676" i="5" s="1"/>
  <c r="M7677" i="5"/>
  <c r="O7677" i="5" s="1"/>
  <c r="M7678" i="5"/>
  <c r="O7678" i="5" s="1"/>
  <c r="M7679" i="5"/>
  <c r="O7679" i="5" s="1"/>
  <c r="M7680" i="5"/>
  <c r="O7680" i="5" s="1"/>
  <c r="M7681" i="5"/>
  <c r="O7681" i="5" s="1"/>
  <c r="M7682" i="5"/>
  <c r="O7682" i="5" s="1"/>
  <c r="M7683" i="5"/>
  <c r="O7683" i="5" s="1"/>
  <c r="M7684" i="5"/>
  <c r="O7684" i="5" s="1"/>
  <c r="M7685" i="5"/>
  <c r="O7685" i="5" s="1"/>
  <c r="M7686" i="5"/>
  <c r="O7686" i="5" s="1"/>
  <c r="M7687" i="5"/>
  <c r="O7687" i="5" s="1"/>
  <c r="M7688" i="5"/>
  <c r="O7688" i="5" s="1"/>
  <c r="M7689" i="5"/>
  <c r="O7689" i="5" s="1"/>
  <c r="M7690" i="5"/>
  <c r="O7690" i="5" s="1"/>
  <c r="M7691" i="5"/>
  <c r="O7691" i="5" s="1"/>
  <c r="M7692" i="5"/>
  <c r="O7692" i="5" s="1"/>
  <c r="M7693" i="5"/>
  <c r="O7693" i="5" s="1"/>
  <c r="M7694" i="5"/>
  <c r="O7694" i="5" s="1"/>
  <c r="M7695" i="5"/>
  <c r="O7695" i="5" s="1"/>
  <c r="M7696" i="5"/>
  <c r="O7696" i="5" s="1"/>
  <c r="M7697" i="5"/>
  <c r="O7697" i="5" s="1"/>
  <c r="M7698" i="5"/>
  <c r="O7698" i="5" s="1"/>
  <c r="M7699" i="5"/>
  <c r="O7699" i="5" s="1"/>
  <c r="M7700" i="5"/>
  <c r="O7700" i="5" s="1"/>
  <c r="M7701" i="5"/>
  <c r="O7701" i="5" s="1"/>
  <c r="M7702" i="5"/>
  <c r="O7702" i="5" s="1"/>
  <c r="M7703" i="5"/>
  <c r="O7703" i="5" s="1"/>
  <c r="M7704" i="5"/>
  <c r="O7704" i="5" s="1"/>
  <c r="M7705" i="5"/>
  <c r="O7705" i="5" s="1"/>
  <c r="M7706" i="5"/>
  <c r="O7706" i="5" s="1"/>
  <c r="M7707" i="5"/>
  <c r="O7707" i="5" s="1"/>
  <c r="M7708" i="5"/>
  <c r="O7708" i="5" s="1"/>
  <c r="M7709" i="5"/>
  <c r="O7709" i="5" s="1"/>
  <c r="M7710" i="5"/>
  <c r="O7710" i="5" s="1"/>
  <c r="M7711" i="5"/>
  <c r="O7711" i="5" s="1"/>
  <c r="M7712" i="5"/>
  <c r="O7712" i="5" s="1"/>
  <c r="M7713" i="5"/>
  <c r="O7713" i="5" s="1"/>
  <c r="M7714" i="5"/>
  <c r="O7714" i="5" s="1"/>
  <c r="M7715" i="5"/>
  <c r="O7715" i="5" s="1"/>
  <c r="M7716" i="5"/>
  <c r="O7716" i="5" s="1"/>
  <c r="M7717" i="5"/>
  <c r="O7717" i="5" s="1"/>
  <c r="M7718" i="5"/>
  <c r="O7718" i="5" s="1"/>
  <c r="M7719" i="5"/>
  <c r="O7719" i="5" s="1"/>
  <c r="M7720" i="5"/>
  <c r="O7720" i="5" s="1"/>
  <c r="M7721" i="5"/>
  <c r="O7721" i="5" s="1"/>
  <c r="M7722" i="5"/>
  <c r="O7722" i="5" s="1"/>
  <c r="M7723" i="5"/>
  <c r="O7723" i="5" s="1"/>
  <c r="M7724" i="5"/>
  <c r="O7724" i="5" s="1"/>
  <c r="M7725" i="5"/>
  <c r="O7725" i="5" s="1"/>
  <c r="M7726" i="5"/>
  <c r="O7726" i="5" s="1"/>
  <c r="M7727" i="5"/>
  <c r="O7727" i="5" s="1"/>
  <c r="M7728" i="5"/>
  <c r="O7728" i="5" s="1"/>
  <c r="M7729" i="5"/>
  <c r="O7729" i="5" s="1"/>
  <c r="M7730" i="5"/>
  <c r="O7730" i="5" s="1"/>
  <c r="M7731" i="5"/>
  <c r="O7731" i="5" s="1"/>
  <c r="M7732" i="5"/>
  <c r="O7732" i="5" s="1"/>
  <c r="M7733" i="5"/>
  <c r="O7733" i="5" s="1"/>
  <c r="M7734" i="5"/>
  <c r="O7734" i="5" s="1"/>
  <c r="M7735" i="5"/>
  <c r="O7735" i="5" s="1"/>
  <c r="M7736" i="5"/>
  <c r="O7736" i="5" s="1"/>
  <c r="M7737" i="5"/>
  <c r="O7737" i="5" s="1"/>
  <c r="M7738" i="5"/>
  <c r="O7738" i="5" s="1"/>
  <c r="M7739" i="5"/>
  <c r="O7739" i="5" s="1"/>
  <c r="M7740" i="5"/>
  <c r="O7740" i="5" s="1"/>
  <c r="M7741" i="5"/>
  <c r="O7741" i="5" s="1"/>
  <c r="M7742" i="5"/>
  <c r="O7742" i="5" s="1"/>
  <c r="M7743" i="5"/>
  <c r="O7743" i="5" s="1"/>
  <c r="M7744" i="5"/>
  <c r="O7744" i="5" s="1"/>
  <c r="M7745" i="5"/>
  <c r="O7745" i="5" s="1"/>
  <c r="M7746" i="5"/>
  <c r="O7746" i="5" s="1"/>
  <c r="M7747" i="5"/>
  <c r="O7747" i="5" s="1"/>
  <c r="M7748" i="5"/>
  <c r="O7748" i="5" s="1"/>
  <c r="M7749" i="5"/>
  <c r="O7749" i="5" s="1"/>
  <c r="M7750" i="5"/>
  <c r="O7750" i="5" s="1"/>
  <c r="M7751" i="5"/>
  <c r="O7751" i="5" s="1"/>
  <c r="M7752" i="5"/>
  <c r="O7752" i="5" s="1"/>
  <c r="M7753" i="5"/>
  <c r="O7753" i="5" s="1"/>
  <c r="M7754" i="5"/>
  <c r="O7754" i="5" s="1"/>
  <c r="M7755" i="5"/>
  <c r="O7755" i="5" s="1"/>
  <c r="M7756" i="5"/>
  <c r="O7756" i="5" s="1"/>
  <c r="M7757" i="5"/>
  <c r="O7757" i="5" s="1"/>
  <c r="M7758" i="5"/>
  <c r="O7758" i="5" s="1"/>
  <c r="M7759" i="5"/>
  <c r="O7759" i="5" s="1"/>
  <c r="M7760" i="5"/>
  <c r="O7760" i="5" s="1"/>
  <c r="M7761" i="5"/>
  <c r="O7761" i="5" s="1"/>
  <c r="M7762" i="5"/>
  <c r="O7762" i="5" s="1"/>
  <c r="M7763" i="5"/>
  <c r="O7763" i="5" s="1"/>
  <c r="M7764" i="5"/>
  <c r="O7764" i="5" s="1"/>
  <c r="M7765" i="5"/>
  <c r="O7765" i="5" s="1"/>
  <c r="M7766" i="5"/>
  <c r="O7766" i="5" s="1"/>
  <c r="M7767" i="5"/>
  <c r="O7767" i="5" s="1"/>
  <c r="M7768" i="5"/>
  <c r="O7768" i="5" s="1"/>
  <c r="M7769" i="5"/>
  <c r="O7769" i="5" s="1"/>
  <c r="M7770" i="5"/>
  <c r="O7770" i="5" s="1"/>
  <c r="M7771" i="5"/>
  <c r="O7771" i="5" s="1"/>
  <c r="M7772" i="5"/>
  <c r="O7772" i="5" s="1"/>
  <c r="M7773" i="5"/>
  <c r="O7773" i="5" s="1"/>
  <c r="M7774" i="5"/>
  <c r="O7774" i="5" s="1"/>
  <c r="M7775" i="5"/>
  <c r="O7775" i="5" s="1"/>
  <c r="M7776" i="5"/>
  <c r="O7776" i="5" s="1"/>
  <c r="M7777" i="5"/>
  <c r="O7777" i="5" s="1"/>
  <c r="M7778" i="5"/>
  <c r="O7778" i="5" s="1"/>
  <c r="M7779" i="5"/>
  <c r="O7779" i="5" s="1"/>
  <c r="M7780" i="5"/>
  <c r="O7780" i="5" s="1"/>
  <c r="M7781" i="5"/>
  <c r="O7781" i="5" s="1"/>
  <c r="M7782" i="5"/>
  <c r="O7782" i="5" s="1"/>
  <c r="M7783" i="5"/>
  <c r="O7783" i="5" s="1"/>
  <c r="M7784" i="5"/>
  <c r="O7784" i="5" s="1"/>
  <c r="M7785" i="5"/>
  <c r="O7785" i="5" s="1"/>
  <c r="M7786" i="5"/>
  <c r="O7786" i="5" s="1"/>
  <c r="M7787" i="5"/>
  <c r="O7787" i="5" s="1"/>
  <c r="M7788" i="5"/>
  <c r="O7788" i="5" s="1"/>
  <c r="M7789" i="5"/>
  <c r="O7789" i="5" s="1"/>
  <c r="M7790" i="5"/>
  <c r="O7790" i="5" s="1"/>
  <c r="M7791" i="5"/>
  <c r="O7791" i="5" s="1"/>
  <c r="M7792" i="5"/>
  <c r="O7792" i="5" s="1"/>
  <c r="M7793" i="5"/>
  <c r="O7793" i="5" s="1"/>
  <c r="M7794" i="5"/>
  <c r="O7794" i="5" s="1"/>
  <c r="M7795" i="5"/>
  <c r="O7795" i="5" s="1"/>
  <c r="M7796" i="5"/>
  <c r="O7796" i="5" s="1"/>
  <c r="M7797" i="5"/>
  <c r="O7797" i="5" s="1"/>
  <c r="M7798" i="5"/>
  <c r="O7798" i="5" s="1"/>
  <c r="M7799" i="5"/>
  <c r="O7799" i="5" s="1"/>
  <c r="M7800" i="5"/>
  <c r="O7800" i="5" s="1"/>
  <c r="M7801" i="5"/>
  <c r="O7801" i="5" s="1"/>
  <c r="M7802" i="5"/>
  <c r="O7802" i="5" s="1"/>
  <c r="M7803" i="5"/>
  <c r="O7803" i="5" s="1"/>
  <c r="M7804" i="5"/>
  <c r="O7804" i="5" s="1"/>
  <c r="M7805" i="5"/>
  <c r="O7805" i="5" s="1"/>
  <c r="M7806" i="5"/>
  <c r="O7806" i="5" s="1"/>
  <c r="M7807" i="5"/>
  <c r="O7807" i="5" s="1"/>
  <c r="M7808" i="5"/>
  <c r="O7808" i="5" s="1"/>
  <c r="M7809" i="5"/>
  <c r="O7809" i="5" s="1"/>
  <c r="M7810" i="5"/>
  <c r="O7810" i="5" s="1"/>
  <c r="M7811" i="5"/>
  <c r="O7811" i="5" s="1"/>
  <c r="M7812" i="5"/>
  <c r="O7812" i="5" s="1"/>
  <c r="M7813" i="5"/>
  <c r="O7813" i="5" s="1"/>
  <c r="M7814" i="5"/>
  <c r="O7814" i="5" s="1"/>
  <c r="M7815" i="5"/>
  <c r="O7815" i="5" s="1"/>
  <c r="M7816" i="5"/>
  <c r="O7816" i="5" s="1"/>
  <c r="M7817" i="5"/>
  <c r="O7817" i="5" s="1"/>
  <c r="M7818" i="5"/>
  <c r="O7818" i="5" s="1"/>
  <c r="M7819" i="5"/>
  <c r="O7819" i="5" s="1"/>
  <c r="M7820" i="5"/>
  <c r="O7820" i="5" s="1"/>
  <c r="M7821" i="5"/>
  <c r="O7821" i="5" s="1"/>
  <c r="M7822" i="5"/>
  <c r="O7822" i="5" s="1"/>
  <c r="M7823" i="5"/>
  <c r="O7823" i="5" s="1"/>
  <c r="M7824" i="5"/>
  <c r="O7824" i="5" s="1"/>
  <c r="M7825" i="5"/>
  <c r="O7825" i="5" s="1"/>
  <c r="M7826" i="5"/>
  <c r="O7826" i="5" s="1"/>
  <c r="M7827" i="5"/>
  <c r="O7827" i="5" s="1"/>
  <c r="M7828" i="5"/>
  <c r="O7828" i="5" s="1"/>
  <c r="M7829" i="5"/>
  <c r="O7829" i="5" s="1"/>
  <c r="M7830" i="5"/>
  <c r="O7830" i="5" s="1"/>
  <c r="M7831" i="5"/>
  <c r="O7831" i="5" s="1"/>
  <c r="M7832" i="5"/>
  <c r="O7832" i="5" s="1"/>
  <c r="M7833" i="5"/>
  <c r="O7833" i="5" s="1"/>
  <c r="M7834" i="5"/>
  <c r="O7834" i="5" s="1"/>
  <c r="M7835" i="5"/>
  <c r="O7835" i="5" s="1"/>
  <c r="M7836" i="5"/>
  <c r="O7836" i="5" s="1"/>
  <c r="M7837" i="5"/>
  <c r="O7837" i="5" s="1"/>
  <c r="M7838" i="5"/>
  <c r="O7838" i="5" s="1"/>
  <c r="M7839" i="5"/>
  <c r="O7839" i="5" s="1"/>
  <c r="M7840" i="5"/>
  <c r="O7840" i="5" s="1"/>
  <c r="M7841" i="5"/>
  <c r="O7841" i="5" s="1"/>
  <c r="M7842" i="5"/>
  <c r="O7842" i="5" s="1"/>
  <c r="M7843" i="5"/>
  <c r="O7843" i="5" s="1"/>
  <c r="M7844" i="5"/>
  <c r="O7844" i="5" s="1"/>
  <c r="M7845" i="5"/>
  <c r="O7845" i="5" s="1"/>
  <c r="M7846" i="5"/>
  <c r="O7846" i="5" s="1"/>
  <c r="M7847" i="5"/>
  <c r="O7847" i="5" s="1"/>
  <c r="M7848" i="5"/>
  <c r="O7848" i="5" s="1"/>
  <c r="M7849" i="5"/>
  <c r="O7849" i="5" s="1"/>
  <c r="M7850" i="5"/>
  <c r="O7850" i="5" s="1"/>
  <c r="M7851" i="5"/>
  <c r="O7851" i="5" s="1"/>
  <c r="M7852" i="5"/>
  <c r="O7852" i="5" s="1"/>
  <c r="M7853" i="5"/>
  <c r="O7853" i="5" s="1"/>
  <c r="M7854" i="5"/>
  <c r="O7854" i="5" s="1"/>
  <c r="M7855" i="5"/>
  <c r="O7855" i="5" s="1"/>
  <c r="M7856" i="5"/>
  <c r="O7856" i="5" s="1"/>
  <c r="M7857" i="5"/>
  <c r="O7857" i="5" s="1"/>
  <c r="M7858" i="5"/>
  <c r="O7858" i="5" s="1"/>
  <c r="M7859" i="5"/>
  <c r="O7859" i="5" s="1"/>
  <c r="M7860" i="5"/>
  <c r="O7860" i="5" s="1"/>
  <c r="M7861" i="5"/>
  <c r="O7861" i="5" s="1"/>
  <c r="M7862" i="5"/>
  <c r="O7862" i="5" s="1"/>
  <c r="M7863" i="5"/>
  <c r="O7863" i="5" s="1"/>
  <c r="M7864" i="5"/>
  <c r="O7864" i="5" s="1"/>
  <c r="M7865" i="5"/>
  <c r="O7865" i="5" s="1"/>
  <c r="M7866" i="5"/>
  <c r="O7866" i="5" s="1"/>
  <c r="M7867" i="5"/>
  <c r="O7867" i="5" s="1"/>
  <c r="M7868" i="5"/>
  <c r="O7868" i="5" s="1"/>
  <c r="M7869" i="5"/>
  <c r="O7869" i="5" s="1"/>
  <c r="M7870" i="5"/>
  <c r="O7870" i="5" s="1"/>
  <c r="M7871" i="5"/>
  <c r="O7871" i="5" s="1"/>
  <c r="M7872" i="5"/>
  <c r="O7872" i="5" s="1"/>
  <c r="M7873" i="5"/>
  <c r="O7873" i="5" s="1"/>
  <c r="M7874" i="5"/>
  <c r="O7874" i="5" s="1"/>
  <c r="M7875" i="5"/>
  <c r="O7875" i="5" s="1"/>
  <c r="M7876" i="5"/>
  <c r="O7876" i="5" s="1"/>
  <c r="M7877" i="5"/>
  <c r="O7877" i="5" s="1"/>
  <c r="M7878" i="5"/>
  <c r="O7878" i="5" s="1"/>
  <c r="M7879" i="5"/>
  <c r="O7879" i="5" s="1"/>
  <c r="M7880" i="5"/>
  <c r="O7880" i="5" s="1"/>
  <c r="M7881" i="5"/>
  <c r="O7881" i="5" s="1"/>
  <c r="M7882" i="5"/>
  <c r="O7882" i="5" s="1"/>
  <c r="M7883" i="5"/>
  <c r="O7883" i="5" s="1"/>
  <c r="M7884" i="5"/>
  <c r="O7884" i="5" s="1"/>
  <c r="M7885" i="5"/>
  <c r="O7885" i="5" s="1"/>
  <c r="M7886" i="5"/>
  <c r="O7886" i="5" s="1"/>
  <c r="M7887" i="5"/>
  <c r="O7887" i="5" s="1"/>
  <c r="M7888" i="5"/>
  <c r="O7888" i="5" s="1"/>
  <c r="M7889" i="5"/>
  <c r="O7889" i="5" s="1"/>
  <c r="M7890" i="5"/>
  <c r="O7890" i="5" s="1"/>
  <c r="M7891" i="5"/>
  <c r="O7891" i="5" s="1"/>
  <c r="M7892" i="5"/>
  <c r="O7892" i="5" s="1"/>
  <c r="M7893" i="5"/>
  <c r="O7893" i="5" s="1"/>
  <c r="M7894" i="5"/>
  <c r="O7894" i="5" s="1"/>
  <c r="M7895" i="5"/>
  <c r="O7895" i="5" s="1"/>
  <c r="M7896" i="5"/>
  <c r="O7896" i="5" s="1"/>
  <c r="M7897" i="5"/>
  <c r="O7897" i="5" s="1"/>
  <c r="M7898" i="5"/>
  <c r="O7898" i="5" s="1"/>
  <c r="M7899" i="5"/>
  <c r="O7899" i="5" s="1"/>
  <c r="M7900" i="5"/>
  <c r="O7900" i="5" s="1"/>
  <c r="M7901" i="5"/>
  <c r="O7901" i="5" s="1"/>
  <c r="M7902" i="5"/>
  <c r="O7902" i="5" s="1"/>
  <c r="M7903" i="5"/>
  <c r="O7903" i="5" s="1"/>
  <c r="M7904" i="5"/>
  <c r="O7904" i="5" s="1"/>
  <c r="M7905" i="5"/>
  <c r="O7905" i="5" s="1"/>
  <c r="M7906" i="5"/>
  <c r="O7906" i="5" s="1"/>
  <c r="M7907" i="5"/>
  <c r="O7907" i="5" s="1"/>
  <c r="M7908" i="5"/>
  <c r="O7908" i="5" s="1"/>
  <c r="M7909" i="5"/>
  <c r="O7909" i="5" s="1"/>
  <c r="M7910" i="5"/>
  <c r="O7910" i="5" s="1"/>
  <c r="M7911" i="5"/>
  <c r="O7911" i="5" s="1"/>
  <c r="M7912" i="5"/>
  <c r="O7912" i="5" s="1"/>
  <c r="M7913" i="5"/>
  <c r="O7913" i="5" s="1"/>
  <c r="M7914" i="5"/>
  <c r="O7914" i="5" s="1"/>
  <c r="M7915" i="5"/>
  <c r="O7915" i="5" s="1"/>
  <c r="M7916" i="5"/>
  <c r="O7916" i="5" s="1"/>
  <c r="M7917" i="5"/>
  <c r="O7917" i="5" s="1"/>
  <c r="M7918" i="5"/>
  <c r="O7918" i="5" s="1"/>
  <c r="M7919" i="5"/>
  <c r="O7919" i="5" s="1"/>
  <c r="M7920" i="5"/>
  <c r="O7920" i="5" s="1"/>
  <c r="M7921" i="5"/>
  <c r="O7921" i="5" s="1"/>
  <c r="M7922" i="5"/>
  <c r="O7922" i="5" s="1"/>
  <c r="M7923" i="5"/>
  <c r="O7923" i="5" s="1"/>
  <c r="M7924" i="5"/>
  <c r="O7924" i="5" s="1"/>
  <c r="M7925" i="5"/>
  <c r="O7925" i="5" s="1"/>
  <c r="M7926" i="5"/>
  <c r="O7926" i="5" s="1"/>
  <c r="M7927" i="5"/>
  <c r="O7927" i="5" s="1"/>
  <c r="M7928" i="5"/>
  <c r="O7928" i="5" s="1"/>
  <c r="M7929" i="5"/>
  <c r="O7929" i="5" s="1"/>
  <c r="M7930" i="5"/>
  <c r="O7930" i="5" s="1"/>
  <c r="M7931" i="5"/>
  <c r="O7931" i="5" s="1"/>
  <c r="M7932" i="5"/>
  <c r="O7932" i="5" s="1"/>
  <c r="M7933" i="5"/>
  <c r="O7933" i="5" s="1"/>
  <c r="M7934" i="5"/>
  <c r="O7934" i="5" s="1"/>
  <c r="M7935" i="5"/>
  <c r="O7935" i="5" s="1"/>
  <c r="M7936" i="5"/>
  <c r="O7936" i="5" s="1"/>
  <c r="M7937" i="5"/>
  <c r="O7937" i="5" s="1"/>
  <c r="M7938" i="5"/>
  <c r="O7938" i="5" s="1"/>
  <c r="M7939" i="5"/>
  <c r="O7939" i="5" s="1"/>
  <c r="M7940" i="5"/>
  <c r="O7940" i="5" s="1"/>
  <c r="M7941" i="5"/>
  <c r="O7941" i="5" s="1"/>
  <c r="M7942" i="5"/>
  <c r="O7942" i="5" s="1"/>
  <c r="M7943" i="5"/>
  <c r="O7943" i="5" s="1"/>
  <c r="M7944" i="5"/>
  <c r="O7944" i="5" s="1"/>
  <c r="M7945" i="5"/>
  <c r="O7945" i="5" s="1"/>
  <c r="M7946" i="5"/>
  <c r="O7946" i="5" s="1"/>
  <c r="M7947" i="5"/>
  <c r="O7947" i="5" s="1"/>
  <c r="M7948" i="5"/>
  <c r="O7948" i="5" s="1"/>
  <c r="M7949" i="5"/>
  <c r="O7949" i="5" s="1"/>
  <c r="M7950" i="5"/>
  <c r="O7950" i="5" s="1"/>
  <c r="M7951" i="5"/>
  <c r="O7951" i="5" s="1"/>
  <c r="M7952" i="5"/>
  <c r="O7952" i="5" s="1"/>
  <c r="M7953" i="5"/>
  <c r="O7953" i="5" s="1"/>
  <c r="M7954" i="5"/>
  <c r="O7954" i="5" s="1"/>
  <c r="M7955" i="5"/>
  <c r="O7955" i="5" s="1"/>
  <c r="M7956" i="5"/>
  <c r="O7956" i="5" s="1"/>
  <c r="M7957" i="5"/>
  <c r="O7957" i="5" s="1"/>
  <c r="M7958" i="5"/>
  <c r="O7958" i="5" s="1"/>
  <c r="M7959" i="5"/>
  <c r="O7959" i="5" s="1"/>
  <c r="M7960" i="5"/>
  <c r="O7960" i="5" s="1"/>
  <c r="M7961" i="5"/>
  <c r="O7961" i="5" s="1"/>
  <c r="M7962" i="5"/>
  <c r="O7962" i="5" s="1"/>
  <c r="M7963" i="5"/>
  <c r="O7963" i="5" s="1"/>
  <c r="M7964" i="5"/>
  <c r="O7964" i="5" s="1"/>
  <c r="M7965" i="5"/>
  <c r="O7965" i="5" s="1"/>
  <c r="M7966" i="5"/>
  <c r="O7966" i="5" s="1"/>
  <c r="M7967" i="5"/>
  <c r="O7967" i="5" s="1"/>
  <c r="M7968" i="5"/>
  <c r="O7968" i="5" s="1"/>
  <c r="M7969" i="5"/>
  <c r="O7969" i="5" s="1"/>
  <c r="M7970" i="5"/>
  <c r="O7970" i="5" s="1"/>
  <c r="M7971" i="5"/>
  <c r="O7971" i="5" s="1"/>
  <c r="M7972" i="5"/>
  <c r="O7972" i="5" s="1"/>
  <c r="M7973" i="5"/>
  <c r="O7973" i="5" s="1"/>
  <c r="M7974" i="5"/>
  <c r="O7974" i="5" s="1"/>
  <c r="M7975" i="5"/>
  <c r="O7975" i="5" s="1"/>
  <c r="M7976" i="5"/>
  <c r="O7976" i="5" s="1"/>
  <c r="M7977" i="5"/>
  <c r="O7977" i="5" s="1"/>
  <c r="M7978" i="5"/>
  <c r="O7978" i="5" s="1"/>
  <c r="M7979" i="5"/>
  <c r="O7979" i="5" s="1"/>
  <c r="M7980" i="5"/>
  <c r="O7980" i="5" s="1"/>
  <c r="M7981" i="5"/>
  <c r="O7981" i="5" s="1"/>
  <c r="M7982" i="5"/>
  <c r="O7982" i="5" s="1"/>
  <c r="M7983" i="5"/>
  <c r="O7983" i="5" s="1"/>
  <c r="M7984" i="5"/>
  <c r="O7984" i="5" s="1"/>
  <c r="M7985" i="5"/>
  <c r="O7985" i="5" s="1"/>
  <c r="M7986" i="5"/>
  <c r="O7986" i="5" s="1"/>
  <c r="M7987" i="5"/>
  <c r="O7987" i="5" s="1"/>
  <c r="M7988" i="5"/>
  <c r="O7988" i="5" s="1"/>
  <c r="M7989" i="5"/>
  <c r="O7989" i="5" s="1"/>
  <c r="M7990" i="5"/>
  <c r="O7990" i="5" s="1"/>
  <c r="M7991" i="5"/>
  <c r="O7991" i="5" s="1"/>
  <c r="M7992" i="5"/>
  <c r="O7992" i="5" s="1"/>
  <c r="M7993" i="5"/>
  <c r="O7993" i="5" s="1"/>
  <c r="M7994" i="5"/>
  <c r="O7994" i="5" s="1"/>
  <c r="M7995" i="5"/>
  <c r="O7995" i="5" s="1"/>
  <c r="M7996" i="5"/>
  <c r="O7996" i="5" s="1"/>
  <c r="M7997" i="5"/>
  <c r="O7997" i="5" s="1"/>
  <c r="M7998" i="5"/>
  <c r="O7998" i="5" s="1"/>
  <c r="M7999" i="5"/>
  <c r="O7999" i="5" s="1"/>
  <c r="M8000" i="5"/>
  <c r="O8000" i="5" s="1"/>
  <c r="M8001" i="5"/>
  <c r="O8001" i="5" s="1"/>
  <c r="M8002" i="5"/>
  <c r="O8002" i="5" s="1"/>
  <c r="M8003" i="5"/>
  <c r="O8003" i="5" s="1"/>
  <c r="M8004" i="5"/>
  <c r="O8004" i="5" s="1"/>
  <c r="M8005" i="5"/>
  <c r="O8005" i="5" s="1"/>
  <c r="M8006" i="5"/>
  <c r="O8006" i="5" s="1"/>
  <c r="M8007" i="5"/>
  <c r="O8007" i="5" s="1"/>
  <c r="M8008" i="5"/>
  <c r="O8008" i="5" s="1"/>
  <c r="M8009" i="5"/>
  <c r="O8009" i="5" s="1"/>
  <c r="M8010" i="5"/>
  <c r="O8010" i="5" s="1"/>
  <c r="M8011" i="5"/>
  <c r="O8011" i="5" s="1"/>
  <c r="M8012" i="5"/>
  <c r="O8012" i="5" s="1"/>
  <c r="M8013" i="5"/>
  <c r="O8013" i="5" s="1"/>
  <c r="M8014" i="5"/>
  <c r="O8014" i="5" s="1"/>
  <c r="M8015" i="5"/>
  <c r="O8015" i="5" s="1"/>
  <c r="M8016" i="5"/>
  <c r="O8016" i="5" s="1"/>
  <c r="M8017" i="5"/>
  <c r="O8017" i="5" s="1"/>
  <c r="M8018" i="5"/>
  <c r="O8018" i="5" s="1"/>
  <c r="M8019" i="5"/>
  <c r="O8019" i="5" s="1"/>
  <c r="M8020" i="5"/>
  <c r="O8020" i="5" s="1"/>
  <c r="M8021" i="5"/>
  <c r="O8021" i="5" s="1"/>
  <c r="M8022" i="5"/>
  <c r="O8022" i="5" s="1"/>
  <c r="M8023" i="5"/>
  <c r="O8023" i="5" s="1"/>
  <c r="M8024" i="5"/>
  <c r="O8024" i="5" s="1"/>
  <c r="M8025" i="5"/>
  <c r="O8025" i="5" s="1"/>
  <c r="M8026" i="5"/>
  <c r="O8026" i="5" s="1"/>
  <c r="M8027" i="5"/>
  <c r="O8027" i="5" s="1"/>
  <c r="M8028" i="5"/>
  <c r="O8028" i="5" s="1"/>
  <c r="M8029" i="5"/>
  <c r="O8029" i="5" s="1"/>
  <c r="M8030" i="5"/>
  <c r="O8030" i="5" s="1"/>
  <c r="M8031" i="5"/>
  <c r="O8031" i="5" s="1"/>
  <c r="M8032" i="5"/>
  <c r="O8032" i="5" s="1"/>
  <c r="M8033" i="5"/>
  <c r="O8033" i="5" s="1"/>
  <c r="M8034" i="5"/>
  <c r="O8034" i="5" s="1"/>
  <c r="M8035" i="5"/>
  <c r="O8035" i="5" s="1"/>
  <c r="M8036" i="5"/>
  <c r="O8036" i="5" s="1"/>
  <c r="M8037" i="5"/>
  <c r="O8037" i="5" s="1"/>
  <c r="M8038" i="5"/>
  <c r="O8038" i="5" s="1"/>
  <c r="M8039" i="5"/>
  <c r="O8039" i="5" s="1"/>
  <c r="M8040" i="5"/>
  <c r="O8040" i="5" s="1"/>
  <c r="M8041" i="5"/>
  <c r="O8041" i="5" s="1"/>
  <c r="M8042" i="5"/>
  <c r="O8042" i="5" s="1"/>
  <c r="M8043" i="5"/>
  <c r="O8043" i="5" s="1"/>
  <c r="M8044" i="5"/>
  <c r="O8044" i="5" s="1"/>
  <c r="M8045" i="5"/>
  <c r="O8045" i="5" s="1"/>
  <c r="M8046" i="5"/>
  <c r="O8046" i="5" s="1"/>
  <c r="M8047" i="5"/>
  <c r="O8047" i="5" s="1"/>
  <c r="M8048" i="5"/>
  <c r="O8048" i="5" s="1"/>
  <c r="M8049" i="5"/>
  <c r="O8049" i="5" s="1"/>
  <c r="M8050" i="5"/>
  <c r="O8050" i="5" s="1"/>
  <c r="M8051" i="5"/>
  <c r="O8051" i="5" s="1"/>
  <c r="M8052" i="5"/>
  <c r="O8052" i="5" s="1"/>
  <c r="M8053" i="5"/>
  <c r="O8053" i="5" s="1"/>
  <c r="M8054" i="5"/>
  <c r="O8054" i="5" s="1"/>
  <c r="M8055" i="5"/>
  <c r="O8055" i="5" s="1"/>
  <c r="M8056" i="5"/>
  <c r="O8056" i="5" s="1"/>
  <c r="M8057" i="5"/>
  <c r="O8057" i="5" s="1"/>
  <c r="M8058" i="5"/>
  <c r="O8058" i="5" s="1"/>
  <c r="M8059" i="5"/>
  <c r="O8059" i="5" s="1"/>
  <c r="M8060" i="5"/>
  <c r="O8060" i="5" s="1"/>
  <c r="M8061" i="5"/>
  <c r="O8061" i="5" s="1"/>
  <c r="M8062" i="5"/>
  <c r="O8062" i="5" s="1"/>
  <c r="M8063" i="5"/>
  <c r="O8063" i="5" s="1"/>
  <c r="M8064" i="5"/>
  <c r="O8064" i="5" s="1"/>
  <c r="M8065" i="5"/>
  <c r="O8065" i="5" s="1"/>
  <c r="M8066" i="5"/>
  <c r="O8066" i="5" s="1"/>
  <c r="M8067" i="5"/>
  <c r="O8067" i="5" s="1"/>
  <c r="M8068" i="5"/>
  <c r="O8068" i="5" s="1"/>
  <c r="M8069" i="5"/>
  <c r="O8069" i="5" s="1"/>
  <c r="M8070" i="5"/>
  <c r="O8070" i="5" s="1"/>
  <c r="M8071" i="5"/>
  <c r="O8071" i="5" s="1"/>
  <c r="M8072" i="5"/>
  <c r="O8072" i="5" s="1"/>
  <c r="M8073" i="5"/>
  <c r="O8073" i="5" s="1"/>
  <c r="M8074" i="5"/>
  <c r="O8074" i="5" s="1"/>
  <c r="M8075" i="5"/>
  <c r="O8075" i="5" s="1"/>
  <c r="M8076" i="5"/>
  <c r="O8076" i="5" s="1"/>
  <c r="M8077" i="5"/>
  <c r="O8077" i="5" s="1"/>
  <c r="M8078" i="5"/>
  <c r="O8078" i="5" s="1"/>
  <c r="M8079" i="5"/>
  <c r="O8079" i="5" s="1"/>
  <c r="M8080" i="5"/>
  <c r="O8080" i="5" s="1"/>
  <c r="M8081" i="5"/>
  <c r="O8081" i="5" s="1"/>
  <c r="M8082" i="5"/>
  <c r="O8082" i="5" s="1"/>
  <c r="M8083" i="5"/>
  <c r="O8083" i="5" s="1"/>
  <c r="M8084" i="5"/>
  <c r="O8084" i="5" s="1"/>
  <c r="M8085" i="5"/>
  <c r="O8085" i="5" s="1"/>
  <c r="M8086" i="5"/>
  <c r="O8086" i="5" s="1"/>
  <c r="M8087" i="5"/>
  <c r="O8087" i="5" s="1"/>
  <c r="M8088" i="5"/>
  <c r="O8088" i="5" s="1"/>
  <c r="M8089" i="5"/>
  <c r="O8089" i="5" s="1"/>
  <c r="M8090" i="5"/>
  <c r="O8090" i="5" s="1"/>
  <c r="M8091" i="5"/>
  <c r="O8091" i="5" s="1"/>
  <c r="M8092" i="5"/>
  <c r="O8092" i="5" s="1"/>
  <c r="M8093" i="5"/>
  <c r="O8093" i="5" s="1"/>
  <c r="M8094" i="5"/>
  <c r="O8094" i="5" s="1"/>
  <c r="M8095" i="5"/>
  <c r="O8095" i="5" s="1"/>
  <c r="M8096" i="5"/>
  <c r="O8096" i="5" s="1"/>
  <c r="M8097" i="5"/>
  <c r="O8097" i="5" s="1"/>
  <c r="M8098" i="5"/>
  <c r="O8098" i="5" s="1"/>
  <c r="M8099" i="5"/>
  <c r="O8099" i="5" s="1"/>
  <c r="M8100" i="5"/>
  <c r="O8100" i="5" s="1"/>
  <c r="M8101" i="5"/>
  <c r="O8101" i="5" s="1"/>
  <c r="M8102" i="5"/>
  <c r="O8102" i="5" s="1"/>
  <c r="M8103" i="5"/>
  <c r="O8103" i="5" s="1"/>
  <c r="M8104" i="5"/>
  <c r="O8104" i="5" s="1"/>
  <c r="M8105" i="5"/>
  <c r="O8105" i="5" s="1"/>
  <c r="M8106" i="5"/>
  <c r="O8106" i="5" s="1"/>
  <c r="M8107" i="5"/>
  <c r="O8107" i="5" s="1"/>
  <c r="M8108" i="5"/>
  <c r="O8108" i="5" s="1"/>
  <c r="M8109" i="5"/>
  <c r="O8109" i="5" s="1"/>
  <c r="M8110" i="5"/>
  <c r="O8110" i="5" s="1"/>
  <c r="M8111" i="5"/>
  <c r="O8111" i="5" s="1"/>
  <c r="M8112" i="5"/>
  <c r="O8112" i="5" s="1"/>
  <c r="M8113" i="5"/>
  <c r="O8113" i="5" s="1"/>
  <c r="M8114" i="5"/>
  <c r="O8114" i="5" s="1"/>
  <c r="M8115" i="5"/>
  <c r="O8115" i="5" s="1"/>
  <c r="M8116" i="5"/>
  <c r="O8116" i="5" s="1"/>
  <c r="M8117" i="5"/>
  <c r="O8117" i="5" s="1"/>
  <c r="M8118" i="5"/>
  <c r="O8118" i="5" s="1"/>
  <c r="M8119" i="5"/>
  <c r="O8119" i="5" s="1"/>
  <c r="M8120" i="5"/>
  <c r="O8120" i="5" s="1"/>
  <c r="M8121" i="5"/>
  <c r="O8121" i="5" s="1"/>
  <c r="M8122" i="5"/>
  <c r="O8122" i="5" s="1"/>
  <c r="M8123" i="5"/>
  <c r="O8123" i="5" s="1"/>
  <c r="M8124" i="5"/>
  <c r="O8124" i="5" s="1"/>
  <c r="M8125" i="5"/>
  <c r="O8125" i="5" s="1"/>
  <c r="M8126" i="5"/>
  <c r="O8126" i="5" s="1"/>
  <c r="M8127" i="5"/>
  <c r="O8127" i="5" s="1"/>
  <c r="M8128" i="5"/>
  <c r="O8128" i="5" s="1"/>
  <c r="M8129" i="5"/>
  <c r="O8129" i="5" s="1"/>
  <c r="M8130" i="5"/>
  <c r="O8130" i="5" s="1"/>
  <c r="M8131" i="5"/>
  <c r="O8131" i="5" s="1"/>
  <c r="M8132" i="5"/>
  <c r="O8132" i="5" s="1"/>
  <c r="M8133" i="5"/>
  <c r="O8133" i="5" s="1"/>
  <c r="M8134" i="5"/>
  <c r="O8134" i="5" s="1"/>
  <c r="M8135" i="5"/>
  <c r="O8135" i="5" s="1"/>
  <c r="M8136" i="5"/>
  <c r="O8136" i="5" s="1"/>
  <c r="M8137" i="5"/>
  <c r="O8137" i="5" s="1"/>
  <c r="M8138" i="5"/>
  <c r="O8138" i="5" s="1"/>
  <c r="M8139" i="5"/>
  <c r="O8139" i="5" s="1"/>
  <c r="M8140" i="5"/>
  <c r="O8140" i="5" s="1"/>
  <c r="M8141" i="5"/>
  <c r="O8141" i="5" s="1"/>
  <c r="M8142" i="5"/>
  <c r="O8142" i="5" s="1"/>
  <c r="M8143" i="5"/>
  <c r="O8143" i="5" s="1"/>
  <c r="M8144" i="5"/>
  <c r="O8144" i="5" s="1"/>
  <c r="M8145" i="5"/>
  <c r="O8145" i="5" s="1"/>
  <c r="M8146" i="5"/>
  <c r="O8146" i="5" s="1"/>
  <c r="M8147" i="5"/>
  <c r="O8147" i="5" s="1"/>
  <c r="M8148" i="5"/>
  <c r="O8148" i="5" s="1"/>
  <c r="M8149" i="5"/>
  <c r="O8149" i="5" s="1"/>
  <c r="M8150" i="5"/>
  <c r="O8150" i="5" s="1"/>
  <c r="M8151" i="5"/>
  <c r="O8151" i="5" s="1"/>
  <c r="M8152" i="5"/>
  <c r="O8152" i="5" s="1"/>
  <c r="M8153" i="5"/>
  <c r="O8153" i="5" s="1"/>
  <c r="M8154" i="5"/>
  <c r="O8154" i="5" s="1"/>
  <c r="M8155" i="5"/>
  <c r="O8155" i="5" s="1"/>
  <c r="M8156" i="5"/>
  <c r="O8156" i="5" s="1"/>
  <c r="M8157" i="5"/>
  <c r="O8157" i="5" s="1"/>
  <c r="M8158" i="5"/>
  <c r="O8158" i="5" s="1"/>
  <c r="M8159" i="5"/>
  <c r="O8159" i="5" s="1"/>
  <c r="M8160" i="5"/>
  <c r="O8160" i="5" s="1"/>
  <c r="M8161" i="5"/>
  <c r="O8161" i="5" s="1"/>
  <c r="M8162" i="5"/>
  <c r="O8162" i="5" s="1"/>
  <c r="M8163" i="5"/>
  <c r="O8163" i="5" s="1"/>
  <c r="M8164" i="5"/>
  <c r="O8164" i="5" s="1"/>
  <c r="M8165" i="5"/>
  <c r="O8165" i="5" s="1"/>
  <c r="M8166" i="5"/>
  <c r="O8166" i="5" s="1"/>
  <c r="M8167" i="5"/>
  <c r="O8167" i="5" s="1"/>
  <c r="M8168" i="5"/>
  <c r="O8168" i="5" s="1"/>
  <c r="M8169" i="5"/>
  <c r="O8169" i="5" s="1"/>
  <c r="M8170" i="5"/>
  <c r="O8170" i="5" s="1"/>
  <c r="M8171" i="5"/>
  <c r="O8171" i="5" s="1"/>
  <c r="M8172" i="5"/>
  <c r="O8172" i="5" s="1"/>
  <c r="M8173" i="5"/>
  <c r="O8173" i="5" s="1"/>
  <c r="M8174" i="5"/>
  <c r="O8174" i="5" s="1"/>
  <c r="M8175" i="5"/>
  <c r="O8175" i="5" s="1"/>
  <c r="M8176" i="5"/>
  <c r="O8176" i="5" s="1"/>
  <c r="M8177" i="5"/>
  <c r="O8177" i="5" s="1"/>
  <c r="M8178" i="5"/>
  <c r="O8178" i="5" s="1"/>
  <c r="M8179" i="5"/>
  <c r="O8179" i="5" s="1"/>
  <c r="M8180" i="5"/>
  <c r="O8180" i="5" s="1"/>
  <c r="M8181" i="5"/>
  <c r="O8181" i="5" s="1"/>
  <c r="M8182" i="5"/>
  <c r="O8182" i="5" s="1"/>
  <c r="M8183" i="5"/>
  <c r="O8183" i="5" s="1"/>
  <c r="M8184" i="5"/>
  <c r="O8184" i="5" s="1"/>
  <c r="M8185" i="5"/>
  <c r="O8185" i="5" s="1"/>
  <c r="M8186" i="5"/>
  <c r="O8186" i="5" s="1"/>
  <c r="M8187" i="5"/>
  <c r="O8187" i="5" s="1"/>
  <c r="M8188" i="5"/>
  <c r="O8188" i="5" s="1"/>
  <c r="M8189" i="5"/>
  <c r="O8189" i="5" s="1"/>
  <c r="M8190" i="5"/>
  <c r="O8190" i="5" s="1"/>
  <c r="M8191" i="5"/>
  <c r="O8191" i="5" s="1"/>
  <c r="M8192" i="5"/>
  <c r="O8192" i="5" s="1"/>
  <c r="M8193" i="5"/>
  <c r="O8193" i="5" s="1"/>
  <c r="M8194" i="5"/>
  <c r="O8194" i="5" s="1"/>
  <c r="M8195" i="5"/>
  <c r="O8195" i="5" s="1"/>
  <c r="M8196" i="5"/>
  <c r="O8196" i="5" s="1"/>
  <c r="M8197" i="5"/>
  <c r="O8197" i="5" s="1"/>
  <c r="M8198" i="5"/>
  <c r="O8198" i="5" s="1"/>
  <c r="M8199" i="5"/>
  <c r="O8199" i="5" s="1"/>
  <c r="M8200" i="5"/>
  <c r="O8200" i="5" s="1"/>
  <c r="M8201" i="5"/>
  <c r="O8201" i="5" s="1"/>
  <c r="M8202" i="5"/>
  <c r="O8202" i="5" s="1"/>
  <c r="M8203" i="5"/>
  <c r="O8203" i="5" s="1"/>
  <c r="M8204" i="5"/>
  <c r="O8204" i="5" s="1"/>
  <c r="M8205" i="5"/>
  <c r="O8205" i="5" s="1"/>
  <c r="M8206" i="5"/>
  <c r="O8206" i="5" s="1"/>
  <c r="M8207" i="5"/>
  <c r="O8207" i="5" s="1"/>
  <c r="M8208" i="5"/>
  <c r="O8208" i="5" s="1"/>
  <c r="M8209" i="5"/>
  <c r="O8209" i="5" s="1"/>
  <c r="M8210" i="5"/>
  <c r="O8210" i="5" s="1"/>
  <c r="M8211" i="5"/>
  <c r="O8211" i="5" s="1"/>
  <c r="M8212" i="5"/>
  <c r="O8212" i="5" s="1"/>
  <c r="M8213" i="5"/>
  <c r="O8213" i="5" s="1"/>
  <c r="M8214" i="5"/>
  <c r="O8214" i="5" s="1"/>
  <c r="M8215" i="5"/>
  <c r="O8215" i="5" s="1"/>
  <c r="M8216" i="5"/>
  <c r="O8216" i="5" s="1"/>
  <c r="M8217" i="5"/>
  <c r="O8217" i="5" s="1"/>
  <c r="M8218" i="5"/>
  <c r="O8218" i="5" s="1"/>
  <c r="M8219" i="5"/>
  <c r="O8219" i="5" s="1"/>
  <c r="M8220" i="5"/>
  <c r="O8220" i="5" s="1"/>
  <c r="M8221" i="5"/>
  <c r="O8221" i="5" s="1"/>
  <c r="M8222" i="5"/>
  <c r="O8222" i="5" s="1"/>
  <c r="M8223" i="5"/>
  <c r="O8223" i="5" s="1"/>
  <c r="M8224" i="5"/>
  <c r="O8224" i="5" s="1"/>
  <c r="M8225" i="5"/>
  <c r="O8225" i="5" s="1"/>
  <c r="M8226" i="5"/>
  <c r="O8226" i="5" s="1"/>
  <c r="M8227" i="5"/>
  <c r="O8227" i="5" s="1"/>
  <c r="M8228" i="5"/>
  <c r="O8228" i="5" s="1"/>
  <c r="M8229" i="5"/>
  <c r="O8229" i="5" s="1"/>
  <c r="M8230" i="5"/>
  <c r="O8230" i="5" s="1"/>
  <c r="M8231" i="5"/>
  <c r="O8231" i="5" s="1"/>
  <c r="M8232" i="5"/>
  <c r="O8232" i="5" s="1"/>
  <c r="M8233" i="5"/>
  <c r="O8233" i="5" s="1"/>
  <c r="M8234" i="5"/>
  <c r="O8234" i="5" s="1"/>
  <c r="M8235" i="5"/>
  <c r="O8235" i="5" s="1"/>
  <c r="M8236" i="5"/>
  <c r="O8236" i="5" s="1"/>
  <c r="M8237" i="5"/>
  <c r="O8237" i="5" s="1"/>
  <c r="M8238" i="5"/>
  <c r="O8238" i="5" s="1"/>
  <c r="M8239" i="5"/>
  <c r="O8239" i="5" s="1"/>
  <c r="M8240" i="5"/>
  <c r="O8240" i="5" s="1"/>
  <c r="M8241" i="5"/>
  <c r="O8241" i="5" s="1"/>
  <c r="M8242" i="5"/>
  <c r="O8242" i="5" s="1"/>
  <c r="M8243" i="5"/>
  <c r="O8243" i="5" s="1"/>
  <c r="M8244" i="5"/>
  <c r="O8244" i="5" s="1"/>
  <c r="M8245" i="5"/>
  <c r="O8245" i="5" s="1"/>
  <c r="M8246" i="5"/>
  <c r="O8246" i="5" s="1"/>
  <c r="M8247" i="5"/>
  <c r="O8247" i="5" s="1"/>
  <c r="M8248" i="5"/>
  <c r="O8248" i="5" s="1"/>
  <c r="M8249" i="5"/>
  <c r="O8249" i="5" s="1"/>
  <c r="M8250" i="5"/>
  <c r="O8250" i="5" s="1"/>
  <c r="M8251" i="5"/>
  <c r="O8251" i="5" s="1"/>
  <c r="M8252" i="5"/>
  <c r="O8252" i="5" s="1"/>
  <c r="M8253" i="5"/>
  <c r="O8253" i="5" s="1"/>
  <c r="M8254" i="5"/>
  <c r="O8254" i="5" s="1"/>
  <c r="M8255" i="5"/>
  <c r="O8255" i="5" s="1"/>
  <c r="M8256" i="5"/>
  <c r="O8256" i="5" s="1"/>
  <c r="M8257" i="5"/>
  <c r="O8257" i="5" s="1"/>
  <c r="M8258" i="5"/>
  <c r="O8258" i="5" s="1"/>
  <c r="M8259" i="5"/>
  <c r="O8259" i="5" s="1"/>
  <c r="M8260" i="5"/>
  <c r="O8260" i="5" s="1"/>
  <c r="M8261" i="5"/>
  <c r="O8261" i="5" s="1"/>
  <c r="M8262" i="5"/>
  <c r="O8262" i="5" s="1"/>
  <c r="M8263" i="5"/>
  <c r="O8263" i="5" s="1"/>
  <c r="M8264" i="5"/>
  <c r="O8264" i="5" s="1"/>
  <c r="M8265" i="5"/>
  <c r="O8265" i="5" s="1"/>
  <c r="M8266" i="5"/>
  <c r="O8266" i="5" s="1"/>
  <c r="M8267" i="5"/>
  <c r="O8267" i="5" s="1"/>
  <c r="M8268" i="5"/>
  <c r="O8268" i="5" s="1"/>
  <c r="M8269" i="5"/>
  <c r="O8269" i="5" s="1"/>
  <c r="M8270" i="5"/>
  <c r="O8270" i="5" s="1"/>
  <c r="M8271" i="5"/>
  <c r="O8271" i="5" s="1"/>
  <c r="M8272" i="5"/>
  <c r="O8272" i="5" s="1"/>
  <c r="M8273" i="5"/>
  <c r="O8273" i="5" s="1"/>
  <c r="M8274" i="5"/>
  <c r="O8274" i="5" s="1"/>
  <c r="M8275" i="5"/>
  <c r="O8275" i="5" s="1"/>
  <c r="M8276" i="5"/>
  <c r="O8276" i="5" s="1"/>
  <c r="M8277" i="5"/>
  <c r="O8277" i="5" s="1"/>
  <c r="M8278" i="5"/>
  <c r="O8278" i="5" s="1"/>
  <c r="M8279" i="5"/>
  <c r="O8279" i="5" s="1"/>
  <c r="M8280" i="5"/>
  <c r="O8280" i="5" s="1"/>
  <c r="M8281" i="5"/>
  <c r="O8281" i="5" s="1"/>
  <c r="M8282" i="5"/>
  <c r="O8282" i="5" s="1"/>
  <c r="M8283" i="5"/>
  <c r="O8283" i="5" s="1"/>
  <c r="M8284" i="5"/>
  <c r="O8284" i="5" s="1"/>
  <c r="M8285" i="5"/>
  <c r="O8285" i="5" s="1"/>
  <c r="M8286" i="5"/>
  <c r="O8286" i="5" s="1"/>
  <c r="M8287" i="5"/>
  <c r="O8287" i="5" s="1"/>
  <c r="M8288" i="5"/>
  <c r="O8288" i="5" s="1"/>
  <c r="M8289" i="5"/>
  <c r="O8289" i="5" s="1"/>
  <c r="M8290" i="5"/>
  <c r="O8290" i="5" s="1"/>
  <c r="M8291" i="5"/>
  <c r="O8291" i="5" s="1"/>
  <c r="M8292" i="5"/>
  <c r="O8292" i="5" s="1"/>
  <c r="M8293" i="5"/>
  <c r="O8293" i="5" s="1"/>
  <c r="M8294" i="5"/>
  <c r="O8294" i="5" s="1"/>
  <c r="M8295" i="5"/>
  <c r="O8295" i="5" s="1"/>
  <c r="M8296" i="5"/>
  <c r="O8296" i="5" s="1"/>
  <c r="M8297" i="5"/>
  <c r="O8297" i="5" s="1"/>
  <c r="M8298" i="5"/>
  <c r="O8298" i="5" s="1"/>
  <c r="M8299" i="5"/>
  <c r="O8299" i="5" s="1"/>
  <c r="M8300" i="5"/>
  <c r="O8300" i="5" s="1"/>
  <c r="M8301" i="5"/>
  <c r="O8301" i="5" s="1"/>
  <c r="M8302" i="5"/>
  <c r="O8302" i="5" s="1"/>
  <c r="M8303" i="5"/>
  <c r="O8303" i="5" s="1"/>
  <c r="M8304" i="5"/>
  <c r="O8304" i="5" s="1"/>
  <c r="M8305" i="5"/>
  <c r="O8305" i="5" s="1"/>
  <c r="M8306" i="5"/>
  <c r="O8306" i="5" s="1"/>
  <c r="M8307" i="5"/>
  <c r="O8307" i="5" s="1"/>
  <c r="M8308" i="5"/>
  <c r="O8308" i="5" s="1"/>
  <c r="M8309" i="5"/>
  <c r="O8309" i="5" s="1"/>
  <c r="M8310" i="5"/>
  <c r="O8310" i="5" s="1"/>
  <c r="M8311" i="5"/>
  <c r="O8311" i="5" s="1"/>
  <c r="M8312" i="5"/>
  <c r="O8312" i="5" s="1"/>
  <c r="M8313" i="5"/>
  <c r="O8313" i="5" s="1"/>
  <c r="M8314" i="5"/>
  <c r="O8314" i="5" s="1"/>
  <c r="M8315" i="5"/>
  <c r="O8315" i="5" s="1"/>
  <c r="M8316" i="5"/>
  <c r="O8316" i="5" s="1"/>
  <c r="M8317" i="5"/>
  <c r="O8317" i="5" s="1"/>
  <c r="M8318" i="5"/>
  <c r="O8318" i="5" s="1"/>
  <c r="M8319" i="5"/>
  <c r="O8319" i="5" s="1"/>
  <c r="M8320" i="5"/>
  <c r="O8320" i="5" s="1"/>
  <c r="M8321" i="5"/>
  <c r="O8321" i="5" s="1"/>
  <c r="M8322" i="5"/>
  <c r="O8322" i="5" s="1"/>
  <c r="M8323" i="5"/>
  <c r="O8323" i="5" s="1"/>
  <c r="M8324" i="5"/>
  <c r="O8324" i="5" s="1"/>
  <c r="M8325" i="5"/>
  <c r="O8325" i="5" s="1"/>
  <c r="M8326" i="5"/>
  <c r="O8326" i="5" s="1"/>
  <c r="M8327" i="5"/>
  <c r="O8327" i="5" s="1"/>
  <c r="M8328" i="5"/>
  <c r="O8328" i="5" s="1"/>
  <c r="M8329" i="5"/>
  <c r="O8329" i="5" s="1"/>
  <c r="M8330" i="5"/>
  <c r="O8330" i="5" s="1"/>
  <c r="M8331" i="5"/>
  <c r="O8331" i="5" s="1"/>
  <c r="M8332" i="5"/>
  <c r="O8332" i="5" s="1"/>
  <c r="M8333" i="5"/>
  <c r="O8333" i="5" s="1"/>
  <c r="M8334" i="5"/>
  <c r="O8334" i="5" s="1"/>
  <c r="M8335" i="5"/>
  <c r="O8335" i="5" s="1"/>
  <c r="M8336" i="5"/>
  <c r="O8336" i="5" s="1"/>
  <c r="M8337" i="5"/>
  <c r="O8337" i="5" s="1"/>
  <c r="M8338" i="5"/>
  <c r="O8338" i="5" s="1"/>
  <c r="M8339" i="5"/>
  <c r="O8339" i="5" s="1"/>
  <c r="M8340" i="5"/>
  <c r="O8340" i="5" s="1"/>
  <c r="M8341" i="5"/>
  <c r="O8341" i="5" s="1"/>
  <c r="M8342" i="5"/>
  <c r="O8342" i="5" s="1"/>
  <c r="M8343" i="5"/>
  <c r="O8343" i="5" s="1"/>
  <c r="M8344" i="5"/>
  <c r="O8344" i="5" s="1"/>
  <c r="M8345" i="5"/>
  <c r="O8345" i="5" s="1"/>
  <c r="M8346" i="5"/>
  <c r="O8346" i="5" s="1"/>
  <c r="M8347" i="5"/>
  <c r="O8347" i="5" s="1"/>
  <c r="M8348" i="5"/>
  <c r="O8348" i="5" s="1"/>
  <c r="M8349" i="5"/>
  <c r="O8349" i="5" s="1"/>
  <c r="M8350" i="5"/>
  <c r="O8350" i="5" s="1"/>
  <c r="M8351" i="5"/>
  <c r="O8351" i="5" s="1"/>
  <c r="M8352" i="5"/>
  <c r="O8352" i="5" s="1"/>
  <c r="M8353" i="5"/>
  <c r="O8353" i="5" s="1"/>
  <c r="M8354" i="5"/>
  <c r="O8354" i="5" s="1"/>
  <c r="M8355" i="5"/>
  <c r="O8355" i="5" s="1"/>
  <c r="M8356" i="5"/>
  <c r="O8356" i="5" s="1"/>
  <c r="M8357" i="5"/>
  <c r="O8357" i="5" s="1"/>
  <c r="M8358" i="5"/>
  <c r="O8358" i="5" s="1"/>
  <c r="M8359" i="5"/>
  <c r="O8359" i="5" s="1"/>
  <c r="M8360" i="5"/>
  <c r="O8360" i="5" s="1"/>
  <c r="M8361" i="5"/>
  <c r="O8361" i="5" s="1"/>
  <c r="M8362" i="5"/>
  <c r="O8362" i="5" s="1"/>
  <c r="M8363" i="5"/>
  <c r="O8363" i="5" s="1"/>
  <c r="M8364" i="5"/>
  <c r="O8364" i="5" s="1"/>
  <c r="M8365" i="5"/>
  <c r="O8365" i="5" s="1"/>
  <c r="M8366" i="5"/>
  <c r="O8366" i="5" s="1"/>
  <c r="M8367" i="5"/>
  <c r="O8367" i="5" s="1"/>
  <c r="M8368" i="5"/>
  <c r="O8368" i="5" s="1"/>
  <c r="M8369" i="5"/>
  <c r="O8369" i="5" s="1"/>
  <c r="M8370" i="5"/>
  <c r="O8370" i="5" s="1"/>
  <c r="M8371" i="5"/>
  <c r="O8371" i="5" s="1"/>
  <c r="M8372" i="5"/>
  <c r="O8372" i="5" s="1"/>
  <c r="M8373" i="5"/>
  <c r="O8373" i="5" s="1"/>
  <c r="M8374" i="5"/>
  <c r="O8374" i="5" s="1"/>
  <c r="M8375" i="5"/>
  <c r="O8375" i="5" s="1"/>
  <c r="M8376" i="5"/>
  <c r="O8376" i="5" s="1"/>
  <c r="M8377" i="5"/>
  <c r="O8377" i="5" s="1"/>
  <c r="M8378" i="5"/>
  <c r="O8378" i="5" s="1"/>
  <c r="M8379" i="5"/>
  <c r="O8379" i="5" s="1"/>
  <c r="M8380" i="5"/>
  <c r="O8380" i="5" s="1"/>
  <c r="M8381" i="5"/>
  <c r="O8381" i="5" s="1"/>
  <c r="M8382" i="5"/>
  <c r="O8382" i="5" s="1"/>
  <c r="M8383" i="5"/>
  <c r="O8383" i="5" s="1"/>
  <c r="M8384" i="5"/>
  <c r="O8384" i="5" s="1"/>
  <c r="M8385" i="5"/>
  <c r="O8385" i="5" s="1"/>
  <c r="M8386" i="5"/>
  <c r="O8386" i="5" s="1"/>
  <c r="M8387" i="5"/>
  <c r="O8387" i="5" s="1"/>
  <c r="M8388" i="5"/>
  <c r="O8388" i="5" s="1"/>
  <c r="M8389" i="5"/>
  <c r="O8389" i="5" s="1"/>
  <c r="M8390" i="5"/>
  <c r="O8390" i="5" s="1"/>
  <c r="M8391" i="5"/>
  <c r="O8391" i="5" s="1"/>
  <c r="M8392" i="5"/>
  <c r="O8392" i="5" s="1"/>
  <c r="M8393" i="5"/>
  <c r="O8393" i="5" s="1"/>
  <c r="M8394" i="5"/>
  <c r="O8394" i="5" s="1"/>
  <c r="M8395" i="5"/>
  <c r="O8395" i="5" s="1"/>
  <c r="M8396" i="5"/>
  <c r="O8396" i="5" s="1"/>
  <c r="M8397" i="5"/>
  <c r="O8397" i="5" s="1"/>
  <c r="M8398" i="5"/>
  <c r="O8398" i="5" s="1"/>
  <c r="M8399" i="5"/>
  <c r="O8399" i="5" s="1"/>
  <c r="M8400" i="5"/>
  <c r="O8400" i="5" s="1"/>
  <c r="M8401" i="5"/>
  <c r="O8401" i="5" s="1"/>
  <c r="M8402" i="5"/>
  <c r="O8402" i="5" s="1"/>
  <c r="M8403" i="5"/>
  <c r="O8403" i="5" s="1"/>
  <c r="M8404" i="5"/>
  <c r="O8404" i="5" s="1"/>
  <c r="M8405" i="5"/>
  <c r="O8405" i="5" s="1"/>
  <c r="M8406" i="5"/>
  <c r="O8406" i="5" s="1"/>
  <c r="M8407" i="5"/>
  <c r="O8407" i="5" s="1"/>
  <c r="M8408" i="5"/>
  <c r="O8408" i="5" s="1"/>
  <c r="M8409" i="5"/>
  <c r="O8409" i="5" s="1"/>
  <c r="M8410" i="5"/>
  <c r="O8410" i="5" s="1"/>
  <c r="M8411" i="5"/>
  <c r="O8411" i="5" s="1"/>
  <c r="M8412" i="5"/>
  <c r="O8412" i="5" s="1"/>
  <c r="M8413" i="5"/>
  <c r="O8413" i="5" s="1"/>
  <c r="M8414" i="5"/>
  <c r="O8414" i="5" s="1"/>
  <c r="M8415" i="5"/>
  <c r="O8415" i="5" s="1"/>
  <c r="M8416" i="5"/>
  <c r="O8416" i="5" s="1"/>
  <c r="M8417" i="5"/>
  <c r="O8417" i="5" s="1"/>
  <c r="M8418" i="5"/>
  <c r="O8418" i="5" s="1"/>
  <c r="M8419" i="5"/>
  <c r="O8419" i="5" s="1"/>
  <c r="M8420" i="5"/>
  <c r="O8420" i="5" s="1"/>
  <c r="M8421" i="5"/>
  <c r="O8421" i="5" s="1"/>
  <c r="M8422" i="5"/>
  <c r="O8422" i="5" s="1"/>
  <c r="M8423" i="5"/>
  <c r="O8423" i="5" s="1"/>
  <c r="M8424" i="5"/>
  <c r="O8424" i="5" s="1"/>
  <c r="M8425" i="5"/>
  <c r="O8425" i="5" s="1"/>
  <c r="M8426" i="5"/>
  <c r="O8426" i="5" s="1"/>
  <c r="M8427" i="5"/>
  <c r="O8427" i="5" s="1"/>
  <c r="M8428" i="5"/>
  <c r="O8428" i="5" s="1"/>
  <c r="M8429" i="5"/>
  <c r="O8429" i="5" s="1"/>
  <c r="M8430" i="5"/>
  <c r="O8430" i="5" s="1"/>
  <c r="M8431" i="5"/>
  <c r="O8431" i="5" s="1"/>
  <c r="M8432" i="5"/>
  <c r="O8432" i="5" s="1"/>
  <c r="M8433" i="5"/>
  <c r="O8433" i="5" s="1"/>
  <c r="M8434" i="5"/>
  <c r="O8434" i="5" s="1"/>
  <c r="M8435" i="5"/>
  <c r="O8435" i="5" s="1"/>
  <c r="M8436" i="5"/>
  <c r="O8436" i="5" s="1"/>
  <c r="M8437" i="5"/>
  <c r="O8437" i="5" s="1"/>
  <c r="M8438" i="5"/>
  <c r="O8438" i="5" s="1"/>
  <c r="M8439" i="5"/>
  <c r="O8439" i="5" s="1"/>
  <c r="M8440" i="5"/>
  <c r="O8440" i="5" s="1"/>
  <c r="M8441" i="5"/>
  <c r="O8441" i="5" s="1"/>
  <c r="M8442" i="5"/>
  <c r="O8442" i="5" s="1"/>
  <c r="M8443" i="5"/>
  <c r="O8443" i="5" s="1"/>
  <c r="M8444" i="5"/>
  <c r="O8444" i="5" s="1"/>
  <c r="M8445" i="5"/>
  <c r="O8445" i="5" s="1"/>
  <c r="M8446" i="5"/>
  <c r="O8446" i="5" s="1"/>
  <c r="M8447" i="5"/>
  <c r="O8447" i="5" s="1"/>
  <c r="M8448" i="5"/>
  <c r="O8448" i="5" s="1"/>
  <c r="M8449" i="5"/>
  <c r="O8449" i="5" s="1"/>
  <c r="M8450" i="5"/>
  <c r="O8450" i="5" s="1"/>
  <c r="M8451" i="5"/>
  <c r="O8451" i="5" s="1"/>
  <c r="M8452" i="5"/>
  <c r="O8452" i="5" s="1"/>
  <c r="M8453" i="5"/>
  <c r="O8453" i="5" s="1"/>
  <c r="M8454" i="5"/>
  <c r="O8454" i="5" s="1"/>
  <c r="M8455" i="5"/>
  <c r="O8455" i="5" s="1"/>
  <c r="M8456" i="5"/>
  <c r="O8456" i="5" s="1"/>
  <c r="M8457" i="5"/>
  <c r="O8457" i="5" s="1"/>
  <c r="M8458" i="5"/>
  <c r="O8458" i="5" s="1"/>
  <c r="M8459" i="5"/>
  <c r="O8459" i="5" s="1"/>
  <c r="M8460" i="5"/>
  <c r="O8460" i="5" s="1"/>
  <c r="M8461" i="5"/>
  <c r="O8461" i="5" s="1"/>
  <c r="M8462" i="5"/>
  <c r="O8462" i="5" s="1"/>
  <c r="M8463" i="5"/>
  <c r="O8463" i="5" s="1"/>
  <c r="M8464" i="5"/>
  <c r="O8464" i="5" s="1"/>
  <c r="M8465" i="5"/>
  <c r="O8465" i="5" s="1"/>
  <c r="M8466" i="5"/>
  <c r="O8466" i="5" s="1"/>
  <c r="M8467" i="5"/>
  <c r="O8467" i="5" s="1"/>
  <c r="M8468" i="5"/>
  <c r="O8468" i="5" s="1"/>
  <c r="M8469" i="5"/>
  <c r="O8469" i="5" s="1"/>
  <c r="M8470" i="5"/>
  <c r="O8470" i="5" s="1"/>
  <c r="M8471" i="5"/>
  <c r="O8471" i="5" s="1"/>
  <c r="M8472" i="5"/>
  <c r="O8472" i="5" s="1"/>
  <c r="M8473" i="5"/>
  <c r="O8473" i="5" s="1"/>
  <c r="M8474" i="5"/>
  <c r="O8474" i="5" s="1"/>
  <c r="M8475" i="5"/>
  <c r="O8475" i="5" s="1"/>
  <c r="M8476" i="5"/>
  <c r="O8476" i="5" s="1"/>
  <c r="M8477" i="5"/>
  <c r="O8477" i="5" s="1"/>
  <c r="M8478" i="5"/>
  <c r="O8478" i="5" s="1"/>
  <c r="M8479" i="5"/>
  <c r="O8479" i="5" s="1"/>
  <c r="M8480" i="5"/>
  <c r="O8480" i="5" s="1"/>
  <c r="M8481" i="5"/>
  <c r="O8481" i="5" s="1"/>
  <c r="M8482" i="5"/>
  <c r="O8482" i="5" s="1"/>
  <c r="M8483" i="5"/>
  <c r="O8483" i="5" s="1"/>
  <c r="M8484" i="5"/>
  <c r="O8484" i="5" s="1"/>
  <c r="M8485" i="5"/>
  <c r="O8485" i="5" s="1"/>
  <c r="M8486" i="5"/>
  <c r="O8486" i="5" s="1"/>
  <c r="M8487" i="5"/>
  <c r="O8487" i="5" s="1"/>
  <c r="M8488" i="5"/>
  <c r="O8488" i="5" s="1"/>
  <c r="M8489" i="5"/>
  <c r="O8489" i="5" s="1"/>
  <c r="M8490" i="5"/>
  <c r="O8490" i="5" s="1"/>
  <c r="M8491" i="5"/>
  <c r="O8491" i="5" s="1"/>
  <c r="M8492" i="5"/>
  <c r="O8492" i="5" s="1"/>
  <c r="M8493" i="5"/>
  <c r="O8493" i="5" s="1"/>
  <c r="M8494" i="5"/>
  <c r="O8494" i="5" s="1"/>
  <c r="M8495" i="5"/>
  <c r="O8495" i="5" s="1"/>
  <c r="M8496" i="5"/>
  <c r="O8496" i="5" s="1"/>
  <c r="M8497" i="5"/>
  <c r="O8497" i="5" s="1"/>
  <c r="M8498" i="5"/>
  <c r="O8498" i="5" s="1"/>
  <c r="M8499" i="5"/>
  <c r="O8499" i="5" s="1"/>
  <c r="M8500" i="5"/>
  <c r="O8500" i="5" s="1"/>
  <c r="M8501" i="5"/>
  <c r="O8501" i="5" s="1"/>
  <c r="M8502" i="5"/>
  <c r="O8502" i="5" s="1"/>
  <c r="M8503" i="5"/>
  <c r="O8503" i="5" s="1"/>
  <c r="M8504" i="5"/>
  <c r="O8504" i="5" s="1"/>
  <c r="M8505" i="5"/>
  <c r="O8505" i="5" s="1"/>
  <c r="M8506" i="5"/>
  <c r="O8506" i="5" s="1"/>
  <c r="M8507" i="5"/>
  <c r="O8507" i="5" s="1"/>
  <c r="M8508" i="5"/>
  <c r="O8508" i="5" s="1"/>
  <c r="M8509" i="5"/>
  <c r="O8509" i="5" s="1"/>
  <c r="M8510" i="5"/>
  <c r="O8510" i="5" s="1"/>
  <c r="M8511" i="5"/>
  <c r="O8511" i="5" s="1"/>
  <c r="M8512" i="5"/>
  <c r="O8512" i="5" s="1"/>
  <c r="M8513" i="5"/>
  <c r="O8513" i="5" s="1"/>
  <c r="M8514" i="5"/>
  <c r="O8514" i="5" s="1"/>
  <c r="M8515" i="5"/>
  <c r="O8515" i="5" s="1"/>
  <c r="M8516" i="5"/>
  <c r="O8516" i="5" s="1"/>
  <c r="M8517" i="5"/>
  <c r="O8517" i="5" s="1"/>
  <c r="M8518" i="5"/>
  <c r="O8518" i="5" s="1"/>
  <c r="M8519" i="5"/>
  <c r="O8519" i="5" s="1"/>
  <c r="M8520" i="5"/>
  <c r="O8520" i="5" s="1"/>
  <c r="M8521" i="5"/>
  <c r="O8521" i="5" s="1"/>
  <c r="M8522" i="5"/>
  <c r="O8522" i="5" s="1"/>
  <c r="M8523" i="5"/>
  <c r="O8523" i="5" s="1"/>
  <c r="M8524" i="5"/>
  <c r="O8524" i="5" s="1"/>
  <c r="M8525" i="5"/>
  <c r="O8525" i="5" s="1"/>
  <c r="M8526" i="5"/>
  <c r="O8526" i="5" s="1"/>
  <c r="M8527" i="5"/>
  <c r="O8527" i="5" s="1"/>
  <c r="M8528" i="5"/>
  <c r="O8528" i="5" s="1"/>
  <c r="M8529" i="5"/>
  <c r="O8529" i="5" s="1"/>
  <c r="M8530" i="5"/>
  <c r="O8530" i="5" s="1"/>
  <c r="M8531" i="5"/>
  <c r="O8531" i="5" s="1"/>
  <c r="M8532" i="5"/>
  <c r="O8532" i="5" s="1"/>
  <c r="M8533" i="5"/>
  <c r="O8533" i="5" s="1"/>
  <c r="M8534" i="5"/>
  <c r="O8534" i="5" s="1"/>
  <c r="M8535" i="5"/>
  <c r="O8535" i="5" s="1"/>
  <c r="M8536" i="5"/>
  <c r="O8536" i="5" s="1"/>
  <c r="M8537" i="5"/>
  <c r="O8537" i="5" s="1"/>
  <c r="M8538" i="5"/>
  <c r="O8538" i="5" s="1"/>
  <c r="M8539" i="5"/>
  <c r="O8539" i="5" s="1"/>
  <c r="M8540" i="5"/>
  <c r="O8540" i="5" s="1"/>
  <c r="M8541" i="5"/>
  <c r="O8541" i="5" s="1"/>
  <c r="M8542" i="5"/>
  <c r="O8542" i="5" s="1"/>
  <c r="M8543" i="5"/>
  <c r="O8543" i="5" s="1"/>
  <c r="M8544" i="5"/>
  <c r="O8544" i="5" s="1"/>
  <c r="M8545" i="5"/>
  <c r="O8545" i="5" s="1"/>
  <c r="M8546" i="5"/>
  <c r="O8546" i="5" s="1"/>
  <c r="M8547" i="5"/>
  <c r="O8547" i="5" s="1"/>
  <c r="M8548" i="5"/>
  <c r="O8548" i="5" s="1"/>
  <c r="M8549" i="5"/>
  <c r="O8549" i="5" s="1"/>
  <c r="M8550" i="5"/>
  <c r="O8550" i="5" s="1"/>
  <c r="M8551" i="5"/>
  <c r="O8551" i="5" s="1"/>
  <c r="M8552" i="5"/>
  <c r="O8552" i="5" s="1"/>
  <c r="M8553" i="5"/>
  <c r="O8553" i="5" s="1"/>
  <c r="M8554" i="5"/>
  <c r="O8554" i="5" s="1"/>
  <c r="M8555" i="5"/>
  <c r="O8555" i="5" s="1"/>
  <c r="M8556" i="5"/>
  <c r="O8556" i="5" s="1"/>
  <c r="M8557" i="5"/>
  <c r="O8557" i="5" s="1"/>
  <c r="M8558" i="5"/>
  <c r="O8558" i="5" s="1"/>
  <c r="M8559" i="5"/>
  <c r="O8559" i="5" s="1"/>
  <c r="M8560" i="5"/>
  <c r="O8560" i="5" s="1"/>
  <c r="M8561" i="5"/>
  <c r="O8561" i="5" s="1"/>
  <c r="M8562" i="5"/>
  <c r="O8562" i="5" s="1"/>
  <c r="M8563" i="5"/>
  <c r="O8563" i="5" s="1"/>
  <c r="M8564" i="5"/>
  <c r="O8564" i="5" s="1"/>
  <c r="M8565" i="5"/>
  <c r="O8565" i="5" s="1"/>
  <c r="M8566" i="5"/>
  <c r="O8566" i="5" s="1"/>
  <c r="M8567" i="5"/>
  <c r="O8567" i="5" s="1"/>
  <c r="M8568" i="5"/>
  <c r="O8568" i="5" s="1"/>
  <c r="M8569" i="5"/>
  <c r="O8569" i="5" s="1"/>
  <c r="M8570" i="5"/>
  <c r="O8570" i="5" s="1"/>
  <c r="M8571" i="5"/>
  <c r="O8571" i="5" s="1"/>
  <c r="M8572" i="5"/>
  <c r="O8572" i="5" s="1"/>
  <c r="M8573" i="5"/>
  <c r="O8573" i="5" s="1"/>
  <c r="M8574" i="5"/>
  <c r="O8574" i="5" s="1"/>
  <c r="M8575" i="5"/>
  <c r="O8575" i="5" s="1"/>
  <c r="M8576" i="5"/>
  <c r="O8576" i="5" s="1"/>
  <c r="M8577" i="5"/>
  <c r="O8577" i="5" s="1"/>
  <c r="M8578" i="5"/>
  <c r="O8578" i="5" s="1"/>
  <c r="M8579" i="5"/>
  <c r="O8579" i="5" s="1"/>
  <c r="M8580" i="5"/>
  <c r="O8580" i="5" s="1"/>
  <c r="M8581" i="5"/>
  <c r="O8581" i="5" s="1"/>
  <c r="M8582" i="5"/>
  <c r="O8582" i="5" s="1"/>
  <c r="M8583" i="5"/>
  <c r="O8583" i="5" s="1"/>
  <c r="M8584" i="5"/>
  <c r="O8584" i="5" s="1"/>
  <c r="M8585" i="5"/>
  <c r="O8585" i="5" s="1"/>
  <c r="M8586" i="5"/>
  <c r="O8586" i="5" s="1"/>
  <c r="M8587" i="5"/>
  <c r="O8587" i="5" s="1"/>
  <c r="M8588" i="5"/>
  <c r="O8588" i="5" s="1"/>
  <c r="M8589" i="5"/>
  <c r="O8589" i="5" s="1"/>
  <c r="M8590" i="5"/>
  <c r="O8590" i="5" s="1"/>
  <c r="M8591" i="5"/>
  <c r="O8591" i="5" s="1"/>
  <c r="M8592" i="5"/>
  <c r="O8592" i="5" s="1"/>
  <c r="M8593" i="5"/>
  <c r="O8593" i="5" s="1"/>
  <c r="M8594" i="5"/>
  <c r="O8594" i="5" s="1"/>
  <c r="M8595" i="5"/>
  <c r="O8595" i="5" s="1"/>
  <c r="M8596" i="5"/>
  <c r="O8596" i="5" s="1"/>
  <c r="M8597" i="5"/>
  <c r="O8597" i="5" s="1"/>
  <c r="M8598" i="5"/>
  <c r="O8598" i="5" s="1"/>
  <c r="M8599" i="5"/>
  <c r="O8599" i="5" s="1"/>
  <c r="M8600" i="5"/>
  <c r="O8600" i="5" s="1"/>
  <c r="M8601" i="5"/>
  <c r="O8601" i="5" s="1"/>
  <c r="M8602" i="5"/>
  <c r="O8602" i="5" s="1"/>
  <c r="M8603" i="5"/>
  <c r="O8603" i="5" s="1"/>
  <c r="M8604" i="5"/>
  <c r="O8604" i="5" s="1"/>
  <c r="M8605" i="5"/>
  <c r="O8605" i="5" s="1"/>
  <c r="M8606" i="5"/>
  <c r="O8606" i="5" s="1"/>
  <c r="M8607" i="5"/>
  <c r="O8607" i="5" s="1"/>
  <c r="M8608" i="5"/>
  <c r="O8608" i="5" s="1"/>
  <c r="M8609" i="5"/>
  <c r="O8609" i="5" s="1"/>
  <c r="M8610" i="5"/>
  <c r="O8610" i="5" s="1"/>
  <c r="M8611" i="5"/>
  <c r="O8611" i="5" s="1"/>
  <c r="M8612" i="5"/>
  <c r="O8612" i="5" s="1"/>
  <c r="M8613" i="5"/>
  <c r="O8613" i="5" s="1"/>
  <c r="M8614" i="5"/>
  <c r="O8614" i="5" s="1"/>
  <c r="M8615" i="5"/>
  <c r="O8615" i="5" s="1"/>
  <c r="M8616" i="5"/>
  <c r="O8616" i="5" s="1"/>
  <c r="M8617" i="5"/>
  <c r="O8617" i="5" s="1"/>
  <c r="M8618" i="5"/>
  <c r="O8618" i="5" s="1"/>
  <c r="M8619" i="5"/>
  <c r="O8619" i="5" s="1"/>
  <c r="M8620" i="5"/>
  <c r="O8620" i="5" s="1"/>
  <c r="M8621" i="5"/>
  <c r="O8621" i="5" s="1"/>
  <c r="M8622" i="5"/>
  <c r="O8622" i="5" s="1"/>
  <c r="M8623" i="5"/>
  <c r="O8623" i="5" s="1"/>
  <c r="M8624" i="5"/>
  <c r="O8624" i="5" s="1"/>
  <c r="M8625" i="5"/>
  <c r="O8625" i="5" s="1"/>
  <c r="M8626" i="5"/>
  <c r="O8626" i="5" s="1"/>
  <c r="M8627" i="5"/>
  <c r="O8627" i="5" s="1"/>
  <c r="M8628" i="5"/>
  <c r="O8628" i="5" s="1"/>
  <c r="M8629" i="5"/>
  <c r="O8629" i="5" s="1"/>
  <c r="M8630" i="5"/>
  <c r="O8630" i="5" s="1"/>
  <c r="M8631" i="5"/>
  <c r="O8631" i="5" s="1"/>
  <c r="M8632" i="5"/>
  <c r="O8632" i="5" s="1"/>
  <c r="M8633" i="5"/>
  <c r="O8633" i="5" s="1"/>
  <c r="M8634" i="5"/>
  <c r="O8634" i="5" s="1"/>
  <c r="M8635" i="5"/>
  <c r="O8635" i="5" s="1"/>
  <c r="M8636" i="5"/>
  <c r="O8636" i="5" s="1"/>
  <c r="M8637" i="5"/>
  <c r="O8637" i="5" s="1"/>
  <c r="M8638" i="5"/>
  <c r="O8638" i="5" s="1"/>
  <c r="M8639" i="5"/>
  <c r="O8639" i="5" s="1"/>
  <c r="M8640" i="5"/>
  <c r="O8640" i="5" s="1"/>
  <c r="M8641" i="5"/>
  <c r="O8641" i="5" s="1"/>
  <c r="M8642" i="5"/>
  <c r="O8642" i="5" s="1"/>
  <c r="M8643" i="5"/>
  <c r="O8643" i="5" s="1"/>
  <c r="M8644" i="5"/>
  <c r="O8644" i="5" s="1"/>
  <c r="M8645" i="5"/>
  <c r="O8645" i="5" s="1"/>
  <c r="M8646" i="5"/>
  <c r="O8646" i="5" s="1"/>
  <c r="M8647" i="5"/>
  <c r="O8647" i="5" s="1"/>
  <c r="M8648" i="5"/>
  <c r="O8648" i="5" s="1"/>
  <c r="M8649" i="5"/>
  <c r="O8649" i="5" s="1"/>
  <c r="M8650" i="5"/>
  <c r="O8650" i="5" s="1"/>
  <c r="M8651" i="5"/>
  <c r="O8651" i="5" s="1"/>
  <c r="M8652" i="5"/>
  <c r="O8652" i="5" s="1"/>
  <c r="M8653" i="5"/>
  <c r="O8653" i="5" s="1"/>
  <c r="M8654" i="5"/>
  <c r="O8654" i="5" s="1"/>
  <c r="M8655" i="5"/>
  <c r="O8655" i="5" s="1"/>
  <c r="M8656" i="5"/>
  <c r="O8656" i="5" s="1"/>
  <c r="M8657" i="5"/>
  <c r="O8657" i="5" s="1"/>
  <c r="M8658" i="5"/>
  <c r="O8658" i="5" s="1"/>
  <c r="M8659" i="5"/>
  <c r="O8659" i="5" s="1"/>
  <c r="M8660" i="5"/>
  <c r="O8660" i="5" s="1"/>
  <c r="M8661" i="5"/>
  <c r="O8661" i="5" s="1"/>
  <c r="M8662" i="5"/>
  <c r="O8662" i="5" s="1"/>
  <c r="M8663" i="5"/>
  <c r="O8663" i="5" s="1"/>
  <c r="M8664" i="5"/>
  <c r="O8664" i="5" s="1"/>
  <c r="M8665" i="5"/>
  <c r="O8665" i="5" s="1"/>
  <c r="M8666" i="5"/>
  <c r="O8666" i="5" s="1"/>
  <c r="M8667" i="5"/>
  <c r="O8667" i="5" s="1"/>
  <c r="M8668" i="5"/>
  <c r="O8668" i="5" s="1"/>
  <c r="M8669" i="5"/>
  <c r="O8669" i="5" s="1"/>
  <c r="M8670" i="5"/>
  <c r="O8670" i="5" s="1"/>
  <c r="M8671" i="5"/>
  <c r="O8671" i="5" s="1"/>
  <c r="M8672" i="5"/>
  <c r="O8672" i="5" s="1"/>
  <c r="M8673" i="5"/>
  <c r="O8673" i="5" s="1"/>
  <c r="M8674" i="5"/>
  <c r="O8674" i="5" s="1"/>
  <c r="M8675" i="5"/>
  <c r="O8675" i="5" s="1"/>
  <c r="M8676" i="5"/>
  <c r="O8676" i="5" s="1"/>
  <c r="M8677" i="5"/>
  <c r="O8677" i="5" s="1"/>
  <c r="M8678" i="5"/>
  <c r="O8678" i="5" s="1"/>
  <c r="M8679" i="5"/>
  <c r="O8679" i="5" s="1"/>
  <c r="M8680" i="5"/>
  <c r="O8680" i="5" s="1"/>
  <c r="M8681" i="5"/>
  <c r="O8681" i="5" s="1"/>
  <c r="M8682" i="5"/>
  <c r="O8682" i="5" s="1"/>
  <c r="M8683" i="5"/>
  <c r="O8683" i="5" s="1"/>
  <c r="M8684" i="5"/>
  <c r="O8684" i="5" s="1"/>
  <c r="M8685" i="5"/>
  <c r="O8685" i="5" s="1"/>
  <c r="M8686" i="5"/>
  <c r="O8686" i="5" s="1"/>
  <c r="M8687" i="5"/>
  <c r="O8687" i="5" s="1"/>
  <c r="M8688" i="5"/>
  <c r="O8688" i="5" s="1"/>
  <c r="M8689" i="5"/>
  <c r="O8689" i="5" s="1"/>
  <c r="M8690" i="5"/>
  <c r="O8690" i="5" s="1"/>
  <c r="M8691" i="5"/>
  <c r="O8691" i="5" s="1"/>
  <c r="M8692" i="5"/>
  <c r="O8692" i="5" s="1"/>
  <c r="M8693" i="5"/>
  <c r="O8693" i="5" s="1"/>
  <c r="M8694" i="5"/>
  <c r="O8694" i="5" s="1"/>
  <c r="M8695" i="5"/>
  <c r="O8695" i="5" s="1"/>
  <c r="M8696" i="5"/>
  <c r="O8696" i="5" s="1"/>
  <c r="M8697" i="5"/>
  <c r="O8697" i="5" s="1"/>
  <c r="M8698" i="5"/>
  <c r="O8698" i="5" s="1"/>
  <c r="M8699" i="5"/>
  <c r="O8699" i="5" s="1"/>
  <c r="M8700" i="5"/>
  <c r="O8700" i="5" s="1"/>
  <c r="M8701" i="5"/>
  <c r="O8701" i="5" s="1"/>
  <c r="M8702" i="5"/>
  <c r="O8702" i="5" s="1"/>
  <c r="M8703" i="5"/>
  <c r="O8703" i="5" s="1"/>
  <c r="M8704" i="5"/>
  <c r="O8704" i="5" s="1"/>
  <c r="M8705" i="5"/>
  <c r="O8705" i="5" s="1"/>
  <c r="M8706" i="5"/>
  <c r="O8706" i="5" s="1"/>
  <c r="M8707" i="5"/>
  <c r="O8707" i="5" s="1"/>
  <c r="M8708" i="5"/>
  <c r="O8708" i="5" s="1"/>
  <c r="M8709" i="5"/>
  <c r="O8709" i="5" s="1"/>
  <c r="M8710" i="5"/>
  <c r="O8710" i="5" s="1"/>
  <c r="M8711" i="5"/>
  <c r="O8711" i="5" s="1"/>
  <c r="M8712" i="5"/>
  <c r="O8712" i="5" s="1"/>
  <c r="M8713" i="5"/>
  <c r="O8713" i="5" s="1"/>
  <c r="M8714" i="5"/>
  <c r="O8714" i="5" s="1"/>
  <c r="M8715" i="5"/>
  <c r="O8715" i="5" s="1"/>
  <c r="M8716" i="5"/>
  <c r="O8716" i="5" s="1"/>
  <c r="M8717" i="5"/>
  <c r="O8717" i="5" s="1"/>
  <c r="M8718" i="5"/>
  <c r="O8718" i="5" s="1"/>
  <c r="M8719" i="5"/>
  <c r="O8719" i="5" s="1"/>
  <c r="M8720" i="5"/>
  <c r="O8720" i="5" s="1"/>
  <c r="M8721" i="5"/>
  <c r="O8721" i="5" s="1"/>
  <c r="M8722" i="5"/>
  <c r="O8722" i="5" s="1"/>
  <c r="M8723" i="5"/>
  <c r="O8723" i="5" s="1"/>
  <c r="M8724" i="5"/>
  <c r="O8724" i="5" s="1"/>
  <c r="M8725" i="5"/>
  <c r="O8725" i="5" s="1"/>
  <c r="M8726" i="5"/>
  <c r="O8726" i="5" s="1"/>
  <c r="M8727" i="5"/>
  <c r="O8727" i="5" s="1"/>
  <c r="M8728" i="5"/>
  <c r="O8728" i="5" s="1"/>
  <c r="M8729" i="5"/>
  <c r="O8729" i="5" s="1"/>
  <c r="M8730" i="5"/>
  <c r="O8730" i="5" s="1"/>
  <c r="M8731" i="5"/>
  <c r="O8731" i="5" s="1"/>
  <c r="M8732" i="5"/>
  <c r="O8732" i="5" s="1"/>
  <c r="M8733" i="5"/>
  <c r="O8733" i="5" s="1"/>
  <c r="M8734" i="5"/>
  <c r="O8734" i="5" s="1"/>
  <c r="M8735" i="5"/>
  <c r="O8735" i="5" s="1"/>
  <c r="M8736" i="5"/>
  <c r="O8736" i="5" s="1"/>
  <c r="M8737" i="5"/>
  <c r="O8737" i="5" s="1"/>
  <c r="M8738" i="5"/>
  <c r="O8738" i="5" s="1"/>
  <c r="M8739" i="5"/>
  <c r="O8739" i="5" s="1"/>
  <c r="M8740" i="5"/>
  <c r="O8740" i="5" s="1"/>
  <c r="M8741" i="5"/>
  <c r="O8741" i="5" s="1"/>
  <c r="M8742" i="5"/>
  <c r="O8742" i="5" s="1"/>
  <c r="M8743" i="5"/>
  <c r="O8743" i="5" s="1"/>
  <c r="M8744" i="5"/>
  <c r="O8744" i="5" s="1"/>
  <c r="M8745" i="5"/>
  <c r="O8745" i="5" s="1"/>
  <c r="M8746" i="5"/>
  <c r="O8746" i="5" s="1"/>
  <c r="M8747" i="5"/>
  <c r="O8747" i="5" s="1"/>
  <c r="M8748" i="5"/>
  <c r="O8748" i="5" s="1"/>
  <c r="M8749" i="5"/>
  <c r="O8749" i="5" s="1"/>
  <c r="M8750" i="5"/>
  <c r="O8750" i="5" s="1"/>
  <c r="M8751" i="5"/>
  <c r="O8751" i="5" s="1"/>
  <c r="M8752" i="5"/>
  <c r="O8752" i="5" s="1"/>
  <c r="M8753" i="5"/>
  <c r="O8753" i="5" s="1"/>
  <c r="M8754" i="5"/>
  <c r="O8754" i="5" s="1"/>
  <c r="M8755" i="5"/>
  <c r="O8755" i="5" s="1"/>
  <c r="M8756" i="5"/>
  <c r="O8756" i="5" s="1"/>
  <c r="M8757" i="5"/>
  <c r="O8757" i="5" s="1"/>
  <c r="M8758" i="5"/>
  <c r="O8758" i="5" s="1"/>
  <c r="M8759" i="5"/>
  <c r="O8759" i="5" s="1"/>
  <c r="M8760" i="5"/>
  <c r="O8760" i="5" s="1"/>
  <c r="M8761" i="5"/>
  <c r="O8761" i="5" s="1"/>
  <c r="M8762" i="5"/>
  <c r="O8762" i="5" s="1"/>
  <c r="M8763" i="5"/>
  <c r="O8763" i="5" s="1"/>
  <c r="M8764" i="5"/>
  <c r="O8764" i="5" s="1"/>
  <c r="M8765" i="5"/>
  <c r="O8765" i="5" s="1"/>
  <c r="M8766" i="5"/>
  <c r="O8766" i="5" s="1"/>
  <c r="M8767" i="5"/>
  <c r="O8767" i="5" s="1"/>
  <c r="M8768" i="5"/>
  <c r="O8768" i="5" s="1"/>
  <c r="M8769" i="5"/>
  <c r="O8769" i="5" s="1"/>
  <c r="M8770" i="5"/>
  <c r="O8770" i="5" s="1"/>
  <c r="M8771" i="5"/>
  <c r="O8771" i="5" s="1"/>
  <c r="M8772" i="5"/>
  <c r="O8772" i="5" s="1"/>
  <c r="M8773" i="5"/>
  <c r="O8773" i="5" s="1"/>
  <c r="M8774" i="5"/>
  <c r="O8774" i="5" s="1"/>
  <c r="M8775" i="5"/>
  <c r="O8775" i="5" s="1"/>
  <c r="M8776" i="5"/>
  <c r="O8776" i="5" s="1"/>
  <c r="M8777" i="5"/>
  <c r="O8777" i="5" s="1"/>
  <c r="M8778" i="5"/>
  <c r="O8778" i="5" s="1"/>
  <c r="M8779" i="5"/>
  <c r="O8779" i="5" s="1"/>
  <c r="M8780" i="5"/>
  <c r="O8780" i="5" s="1"/>
  <c r="M8781" i="5"/>
  <c r="O8781" i="5" s="1"/>
  <c r="M8782" i="5"/>
  <c r="O8782" i="5" s="1"/>
  <c r="M8783" i="5"/>
  <c r="O8783" i="5" s="1"/>
  <c r="M8784" i="5"/>
  <c r="O8784" i="5" s="1"/>
  <c r="M8785" i="5"/>
  <c r="O8785" i="5" s="1"/>
  <c r="M8786" i="5"/>
  <c r="O8786" i="5" s="1"/>
  <c r="M8787" i="5"/>
  <c r="O8787" i="5" s="1"/>
  <c r="M8788" i="5"/>
  <c r="O8788" i="5" s="1"/>
  <c r="M8789" i="5"/>
  <c r="O8789" i="5" s="1"/>
  <c r="M8790" i="5"/>
  <c r="O8790" i="5" s="1"/>
  <c r="M8791" i="5"/>
  <c r="O8791" i="5" s="1"/>
  <c r="M8792" i="5"/>
  <c r="O8792" i="5" s="1"/>
  <c r="M8793" i="5"/>
  <c r="O8793" i="5" s="1"/>
  <c r="M8794" i="5"/>
  <c r="O8794" i="5" s="1"/>
  <c r="M8795" i="5"/>
  <c r="O8795" i="5" s="1"/>
  <c r="M8796" i="5"/>
  <c r="O8796" i="5" s="1"/>
  <c r="M8797" i="5"/>
  <c r="O8797" i="5" s="1"/>
  <c r="M8798" i="5"/>
  <c r="O8798" i="5" s="1"/>
  <c r="M8799" i="5"/>
  <c r="O8799" i="5" s="1"/>
  <c r="M8800" i="5"/>
  <c r="O8800" i="5" s="1"/>
  <c r="M8801" i="5"/>
  <c r="O8801" i="5" s="1"/>
  <c r="M8802" i="5"/>
  <c r="O8802" i="5" s="1"/>
  <c r="M8803" i="5"/>
  <c r="O8803" i="5" s="1"/>
  <c r="M8804" i="5"/>
  <c r="O8804" i="5" s="1"/>
  <c r="M8805" i="5"/>
  <c r="O8805" i="5" s="1"/>
  <c r="M8806" i="5"/>
  <c r="O8806" i="5" s="1"/>
  <c r="M8807" i="5"/>
  <c r="O8807" i="5" s="1"/>
  <c r="M8808" i="5"/>
  <c r="O8808" i="5" s="1"/>
  <c r="M8809" i="5"/>
  <c r="O8809" i="5" s="1"/>
  <c r="M8810" i="5"/>
  <c r="O8810" i="5" s="1"/>
  <c r="M8811" i="5"/>
  <c r="O8811" i="5" s="1"/>
  <c r="M8812" i="5"/>
  <c r="O8812" i="5" s="1"/>
  <c r="M8813" i="5"/>
  <c r="O8813" i="5" s="1"/>
  <c r="M8814" i="5"/>
  <c r="O8814" i="5" s="1"/>
  <c r="M8815" i="5"/>
  <c r="O8815" i="5" s="1"/>
  <c r="M8816" i="5"/>
  <c r="O8816" i="5" s="1"/>
  <c r="M8817" i="5"/>
  <c r="O8817" i="5" s="1"/>
  <c r="M8818" i="5"/>
  <c r="O8818" i="5" s="1"/>
  <c r="M8819" i="5"/>
  <c r="O8819" i="5" s="1"/>
  <c r="M8820" i="5"/>
  <c r="O8820" i="5" s="1"/>
  <c r="M8821" i="5"/>
  <c r="O8821" i="5" s="1"/>
  <c r="M8822" i="5"/>
  <c r="O8822" i="5" s="1"/>
  <c r="M8823" i="5"/>
  <c r="O8823" i="5" s="1"/>
  <c r="M8824" i="5"/>
  <c r="O8824" i="5" s="1"/>
  <c r="M8825" i="5"/>
  <c r="O8825" i="5" s="1"/>
  <c r="M8826" i="5"/>
  <c r="O8826" i="5" s="1"/>
  <c r="M8827" i="5"/>
  <c r="O8827" i="5" s="1"/>
  <c r="M8828" i="5"/>
  <c r="O8828" i="5" s="1"/>
  <c r="M8829" i="5"/>
  <c r="O8829" i="5" s="1"/>
  <c r="M8830" i="5"/>
  <c r="O8830" i="5" s="1"/>
  <c r="M8831" i="5"/>
  <c r="O8831" i="5" s="1"/>
  <c r="M8832" i="5"/>
  <c r="O8832" i="5" s="1"/>
  <c r="M8833" i="5"/>
  <c r="O8833" i="5" s="1"/>
  <c r="M8834" i="5"/>
  <c r="O8834" i="5" s="1"/>
  <c r="M8835" i="5"/>
  <c r="O8835" i="5" s="1"/>
  <c r="M8836" i="5"/>
  <c r="O8836" i="5" s="1"/>
  <c r="M8837" i="5"/>
  <c r="O8837" i="5" s="1"/>
  <c r="M8838" i="5"/>
  <c r="O8838" i="5" s="1"/>
  <c r="M8839" i="5"/>
  <c r="O8839" i="5" s="1"/>
  <c r="M8840" i="5"/>
  <c r="O8840" i="5" s="1"/>
  <c r="M8841" i="5"/>
  <c r="O8841" i="5" s="1"/>
  <c r="M8842" i="5"/>
  <c r="O8842" i="5" s="1"/>
  <c r="M8843" i="5"/>
  <c r="O8843" i="5" s="1"/>
  <c r="M8844" i="5"/>
  <c r="O8844" i="5" s="1"/>
  <c r="M8845" i="5"/>
  <c r="O8845" i="5" s="1"/>
  <c r="M8846" i="5"/>
  <c r="O8846" i="5" s="1"/>
  <c r="M8847" i="5"/>
  <c r="O8847" i="5" s="1"/>
  <c r="M8848" i="5"/>
  <c r="O8848" i="5" s="1"/>
  <c r="M8849" i="5"/>
  <c r="O8849" i="5" s="1"/>
  <c r="M8850" i="5"/>
  <c r="O8850" i="5" s="1"/>
  <c r="M8851" i="5"/>
  <c r="O8851" i="5" s="1"/>
  <c r="M8852" i="5"/>
  <c r="O8852" i="5" s="1"/>
  <c r="M8853" i="5"/>
  <c r="O8853" i="5" s="1"/>
  <c r="M8854" i="5"/>
  <c r="O8854" i="5" s="1"/>
  <c r="M8855" i="5"/>
  <c r="O8855" i="5" s="1"/>
  <c r="M8856" i="5"/>
  <c r="O8856" i="5" s="1"/>
  <c r="M8857" i="5"/>
  <c r="O8857" i="5" s="1"/>
  <c r="M8858" i="5"/>
  <c r="O8858" i="5" s="1"/>
  <c r="M8859" i="5"/>
  <c r="O8859" i="5" s="1"/>
  <c r="M8860" i="5"/>
  <c r="O8860" i="5" s="1"/>
  <c r="M8861" i="5"/>
  <c r="O8861" i="5" s="1"/>
  <c r="M8862" i="5"/>
  <c r="O8862" i="5" s="1"/>
  <c r="M8863" i="5"/>
  <c r="O8863" i="5" s="1"/>
  <c r="M8864" i="5"/>
  <c r="O8864" i="5" s="1"/>
  <c r="M8865" i="5"/>
  <c r="O8865" i="5" s="1"/>
  <c r="M8866" i="5"/>
  <c r="O8866" i="5" s="1"/>
  <c r="M8867" i="5"/>
  <c r="O8867" i="5" s="1"/>
  <c r="M8868" i="5"/>
  <c r="O8868" i="5" s="1"/>
  <c r="M8869" i="5"/>
  <c r="O8869" i="5" s="1"/>
  <c r="M8870" i="5"/>
  <c r="O8870" i="5" s="1"/>
  <c r="M8871" i="5"/>
  <c r="O8871" i="5" s="1"/>
  <c r="M8872" i="5"/>
  <c r="O8872" i="5" s="1"/>
  <c r="M8873" i="5"/>
  <c r="O8873" i="5" s="1"/>
  <c r="M8874" i="5"/>
  <c r="O8874" i="5" s="1"/>
  <c r="M8875" i="5"/>
  <c r="O8875" i="5" s="1"/>
  <c r="M8876" i="5"/>
  <c r="O8876" i="5" s="1"/>
  <c r="M8877" i="5"/>
  <c r="O8877" i="5" s="1"/>
  <c r="M8878" i="5"/>
  <c r="O8878" i="5" s="1"/>
  <c r="M8879" i="5"/>
  <c r="O8879" i="5" s="1"/>
  <c r="M8880" i="5"/>
  <c r="O8880" i="5" s="1"/>
  <c r="M8881" i="5"/>
  <c r="O8881" i="5" s="1"/>
  <c r="M8882" i="5"/>
  <c r="O8882" i="5" s="1"/>
  <c r="M8883" i="5"/>
  <c r="O8883" i="5" s="1"/>
  <c r="M8884" i="5"/>
  <c r="O8884" i="5" s="1"/>
  <c r="M8885" i="5"/>
  <c r="O8885" i="5" s="1"/>
  <c r="M8886" i="5"/>
  <c r="O8886" i="5" s="1"/>
  <c r="M8887" i="5"/>
  <c r="O8887" i="5" s="1"/>
  <c r="M8888" i="5"/>
  <c r="O8888" i="5" s="1"/>
  <c r="M8889" i="5"/>
  <c r="O8889" i="5" s="1"/>
  <c r="M8890" i="5"/>
  <c r="O8890" i="5" s="1"/>
  <c r="M8891" i="5"/>
  <c r="O8891" i="5" s="1"/>
  <c r="M8892" i="5"/>
  <c r="O8892" i="5" s="1"/>
  <c r="M8893" i="5"/>
  <c r="O8893" i="5" s="1"/>
  <c r="M8894" i="5"/>
  <c r="O8894" i="5" s="1"/>
  <c r="M8895" i="5"/>
  <c r="O8895" i="5" s="1"/>
  <c r="M8896" i="5"/>
  <c r="O8896" i="5" s="1"/>
  <c r="M8897" i="5"/>
  <c r="O8897" i="5" s="1"/>
  <c r="M8898" i="5"/>
  <c r="O8898" i="5" s="1"/>
  <c r="M8899" i="5"/>
  <c r="O8899" i="5" s="1"/>
  <c r="M8900" i="5"/>
  <c r="O8900" i="5" s="1"/>
  <c r="M8901" i="5"/>
  <c r="O8901" i="5" s="1"/>
  <c r="M8902" i="5"/>
  <c r="O8902" i="5" s="1"/>
  <c r="M8903" i="5"/>
  <c r="O8903" i="5" s="1"/>
  <c r="M8904" i="5"/>
  <c r="O8904" i="5" s="1"/>
  <c r="M8905" i="5"/>
  <c r="O8905" i="5" s="1"/>
  <c r="M8906" i="5"/>
  <c r="O8906" i="5" s="1"/>
  <c r="M8907" i="5"/>
  <c r="O8907" i="5" s="1"/>
  <c r="M8908" i="5"/>
  <c r="O8908" i="5" s="1"/>
  <c r="M8909" i="5"/>
  <c r="O8909" i="5" s="1"/>
  <c r="M8910" i="5"/>
  <c r="O8910" i="5" s="1"/>
  <c r="M8911" i="5"/>
  <c r="O8911" i="5" s="1"/>
  <c r="M8912" i="5"/>
  <c r="O8912" i="5" s="1"/>
  <c r="M8913" i="5"/>
  <c r="O8913" i="5" s="1"/>
  <c r="M8914" i="5"/>
  <c r="O8914" i="5" s="1"/>
  <c r="M8915" i="5"/>
  <c r="O8915" i="5" s="1"/>
  <c r="M8916" i="5"/>
  <c r="O8916" i="5" s="1"/>
  <c r="M8917" i="5"/>
  <c r="O8917" i="5" s="1"/>
  <c r="M8918" i="5"/>
  <c r="O8918" i="5" s="1"/>
  <c r="M8919" i="5"/>
  <c r="O8919" i="5" s="1"/>
  <c r="M8920" i="5"/>
  <c r="O8920" i="5" s="1"/>
  <c r="M8921" i="5"/>
  <c r="O8921" i="5" s="1"/>
  <c r="M8922" i="5"/>
  <c r="O8922" i="5" s="1"/>
  <c r="M8923" i="5"/>
  <c r="O8923" i="5" s="1"/>
  <c r="M8924" i="5"/>
  <c r="O8924" i="5" s="1"/>
  <c r="M8925" i="5"/>
  <c r="O8925" i="5" s="1"/>
  <c r="M8926" i="5"/>
  <c r="O8926" i="5" s="1"/>
  <c r="M8927" i="5"/>
  <c r="O8927" i="5" s="1"/>
  <c r="M8928" i="5"/>
  <c r="O8928" i="5" s="1"/>
  <c r="M8929" i="5"/>
  <c r="O8929" i="5" s="1"/>
  <c r="M8930" i="5"/>
  <c r="O8930" i="5" s="1"/>
  <c r="M8931" i="5"/>
  <c r="O8931" i="5" s="1"/>
  <c r="M8932" i="5"/>
  <c r="O8932" i="5" s="1"/>
  <c r="M8933" i="5"/>
  <c r="O8933" i="5" s="1"/>
  <c r="M8934" i="5"/>
  <c r="O8934" i="5" s="1"/>
  <c r="M8935" i="5"/>
  <c r="O8935" i="5" s="1"/>
  <c r="M8936" i="5"/>
  <c r="O8936" i="5" s="1"/>
  <c r="M8937" i="5"/>
  <c r="O8937" i="5" s="1"/>
  <c r="M8938" i="5"/>
  <c r="O8938" i="5" s="1"/>
  <c r="M8939" i="5"/>
  <c r="O8939" i="5" s="1"/>
  <c r="M8940" i="5"/>
  <c r="O8940" i="5" s="1"/>
  <c r="M8941" i="5"/>
  <c r="O8941" i="5" s="1"/>
  <c r="M8942" i="5"/>
  <c r="O8942" i="5" s="1"/>
  <c r="M8943" i="5"/>
  <c r="O8943" i="5" s="1"/>
  <c r="M8944" i="5"/>
  <c r="O8944" i="5" s="1"/>
  <c r="M8945" i="5"/>
  <c r="O8945" i="5" s="1"/>
  <c r="M8946" i="5"/>
  <c r="O8946" i="5" s="1"/>
  <c r="M8947" i="5"/>
  <c r="O8947" i="5" s="1"/>
  <c r="M8948" i="5"/>
  <c r="O8948" i="5" s="1"/>
  <c r="M8949" i="5"/>
  <c r="O8949" i="5" s="1"/>
  <c r="M8950" i="5"/>
  <c r="O8950" i="5" s="1"/>
  <c r="M8951" i="5"/>
  <c r="O8951" i="5" s="1"/>
  <c r="M8952" i="5"/>
  <c r="O8952" i="5" s="1"/>
  <c r="M8953" i="5"/>
  <c r="O8953" i="5" s="1"/>
  <c r="M8954" i="5"/>
  <c r="O8954" i="5" s="1"/>
  <c r="M8955" i="5"/>
  <c r="O8955" i="5" s="1"/>
  <c r="M8956" i="5"/>
  <c r="O8956" i="5" s="1"/>
  <c r="M8957" i="5"/>
  <c r="O8957" i="5" s="1"/>
  <c r="M8958" i="5"/>
  <c r="O8958" i="5" s="1"/>
  <c r="M8959" i="5"/>
  <c r="O8959" i="5" s="1"/>
  <c r="M8960" i="5"/>
  <c r="O8960" i="5" s="1"/>
  <c r="M8961" i="5"/>
  <c r="O8961" i="5" s="1"/>
  <c r="M8962" i="5"/>
  <c r="O8962" i="5" s="1"/>
  <c r="M8963" i="5"/>
  <c r="O8963" i="5" s="1"/>
  <c r="M8964" i="5"/>
  <c r="O8964" i="5" s="1"/>
  <c r="M8965" i="5"/>
  <c r="O8965" i="5" s="1"/>
  <c r="M8966" i="5"/>
  <c r="O8966" i="5" s="1"/>
  <c r="M8967" i="5"/>
  <c r="O8967" i="5" s="1"/>
  <c r="M8968" i="5"/>
  <c r="O8968" i="5" s="1"/>
  <c r="M8969" i="5"/>
  <c r="O8969" i="5" s="1"/>
  <c r="M8970" i="5"/>
  <c r="O8970" i="5" s="1"/>
  <c r="M8971" i="5"/>
  <c r="O8971" i="5" s="1"/>
  <c r="M8972" i="5"/>
  <c r="O8972" i="5" s="1"/>
  <c r="M8973" i="5"/>
  <c r="O8973" i="5" s="1"/>
  <c r="M8974" i="5"/>
  <c r="O8974" i="5" s="1"/>
  <c r="M8975" i="5"/>
  <c r="O8975" i="5" s="1"/>
  <c r="M8976" i="5"/>
  <c r="O8976" i="5" s="1"/>
  <c r="M8977" i="5"/>
  <c r="O8977" i="5" s="1"/>
  <c r="M8978" i="5"/>
  <c r="O8978" i="5" s="1"/>
  <c r="M8979" i="5"/>
  <c r="O8979" i="5" s="1"/>
  <c r="M8980" i="5"/>
  <c r="O8980" i="5" s="1"/>
  <c r="M8981" i="5"/>
  <c r="O8981" i="5" s="1"/>
  <c r="M8982" i="5"/>
  <c r="O8982" i="5" s="1"/>
  <c r="M8983" i="5"/>
  <c r="O8983" i="5" s="1"/>
  <c r="M8984" i="5"/>
  <c r="O8984" i="5" s="1"/>
  <c r="M8985" i="5"/>
  <c r="O8985" i="5" s="1"/>
  <c r="M8986" i="5"/>
  <c r="O8986" i="5" s="1"/>
  <c r="M8987" i="5"/>
  <c r="O8987" i="5" s="1"/>
  <c r="M8988" i="5"/>
  <c r="O8988" i="5" s="1"/>
  <c r="M8989" i="5"/>
  <c r="O8989" i="5" s="1"/>
  <c r="M8990" i="5"/>
  <c r="O8990" i="5" s="1"/>
  <c r="M8991" i="5"/>
  <c r="O8991" i="5" s="1"/>
  <c r="M8992" i="5"/>
  <c r="O8992" i="5" s="1"/>
  <c r="M8993" i="5"/>
  <c r="O8993" i="5" s="1"/>
  <c r="M8994" i="5"/>
  <c r="O8994" i="5" s="1"/>
  <c r="M8995" i="5"/>
  <c r="O8995" i="5" s="1"/>
  <c r="M8996" i="5"/>
  <c r="O8996" i="5" s="1"/>
  <c r="M8997" i="5"/>
  <c r="O8997" i="5" s="1"/>
  <c r="M8998" i="5"/>
  <c r="O8998" i="5" s="1"/>
  <c r="M8999" i="5"/>
  <c r="O8999" i="5" s="1"/>
  <c r="M9000" i="5"/>
  <c r="O9000" i="5" s="1"/>
  <c r="M9001" i="5"/>
  <c r="O9001" i="5" s="1"/>
  <c r="O5" i="5" l="1"/>
  <c r="E31" i="3" s="1"/>
  <c r="E75" i="3"/>
  <c r="E32" i="3"/>
  <c r="E76" i="3"/>
  <c r="E10" i="3"/>
  <c r="F76" i="3"/>
  <c r="F32" i="3"/>
  <c r="F10" i="3"/>
  <c r="H76" i="3"/>
  <c r="H32" i="3"/>
  <c r="H10" i="3"/>
  <c r="E35" i="3"/>
  <c r="E79" i="3"/>
  <c r="E13" i="3"/>
  <c r="G36" i="3"/>
  <c r="G80" i="3"/>
  <c r="G14" i="3"/>
  <c r="E37" i="3"/>
  <c r="E81" i="3"/>
  <c r="E15" i="3"/>
  <c r="F78" i="3"/>
  <c r="F34" i="3"/>
  <c r="F12" i="3"/>
  <c r="F75" i="3"/>
  <c r="F31" i="3"/>
  <c r="F9" i="3"/>
  <c r="G78" i="3"/>
  <c r="G12" i="3"/>
  <c r="G79" i="3"/>
  <c r="D83" i="3"/>
  <c r="D17" i="3"/>
  <c r="D39" i="3"/>
  <c r="D38" i="3"/>
  <c r="D16" i="3"/>
  <c r="H75" i="3"/>
  <c r="D19" i="3"/>
  <c r="H31" i="3"/>
  <c r="H9" i="3"/>
  <c r="G77" i="3"/>
  <c r="G33" i="3"/>
  <c r="G11" i="3"/>
  <c r="D21" i="3"/>
  <c r="D43" i="3"/>
  <c r="G81" i="3"/>
  <c r="D42" i="3"/>
  <c r="G37" i="3"/>
  <c r="G15" i="3"/>
  <c r="D20" i="3"/>
  <c r="D18" i="3"/>
  <c r="D82" i="3"/>
  <c r="D40" i="3"/>
  <c r="C58" i="9"/>
  <c r="B58" i="9"/>
  <c r="C57" i="9"/>
  <c r="B57" i="9"/>
  <c r="C50" i="9"/>
  <c r="B50" i="9"/>
  <c r="E9" i="3" l="1"/>
  <c r="D41" i="3"/>
  <c r="D74" i="3"/>
  <c r="G13" i="3"/>
  <c r="G35" i="3"/>
  <c r="D30" i="3" s="1"/>
  <c r="B9" i="13"/>
  <c r="C9" i="13"/>
  <c r="B10" i="13"/>
  <c r="C10" i="13"/>
  <c r="B11" i="13"/>
  <c r="C11" i="13"/>
  <c r="B26" i="10" l="1"/>
  <c r="C26" i="10"/>
  <c r="B27" i="10"/>
  <c r="C27" i="10"/>
  <c r="B28" i="10"/>
  <c r="C28" i="10"/>
  <c r="B29" i="10"/>
  <c r="C29" i="10"/>
  <c r="B30" i="10"/>
  <c r="C30" i="10"/>
  <c r="B31" i="10"/>
  <c r="C31" i="10"/>
  <c r="B11" i="10"/>
  <c r="C11" i="10"/>
  <c r="B12" i="10"/>
  <c r="C12" i="10"/>
  <c r="B13" i="10"/>
  <c r="C13" i="10"/>
  <c r="B14" i="10"/>
  <c r="C14" i="10"/>
  <c r="B15" i="10"/>
  <c r="C15" i="10"/>
  <c r="C20" i="10"/>
  <c r="B20" i="10"/>
  <c r="C19" i="10"/>
  <c r="B19" i="10"/>
  <c r="C18" i="10"/>
  <c r="B18" i="10"/>
  <c r="C17" i="10"/>
  <c r="B17" i="10"/>
  <c r="C16" i="10"/>
  <c r="B16" i="10"/>
  <c r="B4" i="13"/>
  <c r="B5" i="13"/>
  <c r="B6" i="13"/>
  <c r="B7" i="13"/>
  <c r="B8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C4" i="13"/>
  <c r="C5" i="13"/>
  <c r="C6" i="13"/>
  <c r="C7" i="13"/>
  <c r="C8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6" i="10"/>
  <c r="C7" i="10"/>
  <c r="C8" i="10"/>
  <c r="C9" i="10"/>
  <c r="C10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5048" i="10"/>
  <c r="C5049" i="10"/>
  <c r="C5050" i="10"/>
  <c r="C5051" i="10"/>
  <c r="C5052" i="10"/>
  <c r="C5053" i="10"/>
  <c r="C5054" i="10"/>
  <c r="C5055" i="10"/>
  <c r="C5056" i="10"/>
  <c r="C5057" i="10"/>
  <c r="C5058" i="10"/>
  <c r="C5059" i="10"/>
  <c r="C5060" i="10"/>
  <c r="C5061" i="10"/>
  <c r="C5062" i="10"/>
  <c r="C5063" i="10"/>
  <c r="C5064" i="10"/>
  <c r="C5065" i="10"/>
  <c r="C5066" i="10"/>
  <c r="C5067" i="10"/>
  <c r="C5068" i="10"/>
  <c r="C5069" i="10"/>
  <c r="C5070" i="10"/>
  <c r="C5071" i="10"/>
  <c r="C5072" i="10"/>
  <c r="C5073" i="10"/>
  <c r="C5074" i="10"/>
  <c r="C5075" i="10"/>
  <c r="C5076" i="10"/>
  <c r="C5077" i="10"/>
  <c r="C5078" i="10"/>
  <c r="C5079" i="10"/>
  <c r="C5080" i="10"/>
  <c r="C5081" i="10"/>
  <c r="C5082" i="10"/>
  <c r="C5083" i="10"/>
  <c r="C5084" i="10"/>
  <c r="C5085" i="10"/>
  <c r="C5086" i="10"/>
  <c r="C5087" i="10"/>
  <c r="C5088" i="10"/>
  <c r="C5089" i="10"/>
  <c r="C5090" i="10"/>
  <c r="C5091" i="10"/>
  <c r="C5092" i="10"/>
  <c r="C5093" i="10"/>
  <c r="C5094" i="10"/>
  <c r="C5095" i="10"/>
  <c r="C5096" i="10"/>
  <c r="C5097" i="10"/>
  <c r="C5098" i="10"/>
  <c r="C5099" i="10"/>
  <c r="C5100" i="10"/>
  <c r="C5101" i="10"/>
  <c r="C5102" i="10"/>
  <c r="C5103" i="10"/>
  <c r="C5104" i="10"/>
  <c r="C5105" i="10"/>
  <c r="C5106" i="10"/>
  <c r="C5107" i="10"/>
  <c r="C5108" i="10"/>
  <c r="C5109" i="10"/>
  <c r="C5110" i="10"/>
  <c r="C5111" i="10"/>
  <c r="C5112" i="10"/>
  <c r="C5113" i="10"/>
  <c r="C5114" i="10"/>
  <c r="C5115" i="10"/>
  <c r="C5116" i="10"/>
  <c r="C5117" i="10"/>
  <c r="C5118" i="10"/>
  <c r="C5119" i="10"/>
  <c r="C5120" i="10"/>
  <c r="C5121" i="10"/>
  <c r="C5122" i="10"/>
  <c r="C5123" i="10"/>
  <c r="C5124" i="10"/>
  <c r="C5125" i="10"/>
  <c r="C5126" i="10"/>
  <c r="C5127" i="10"/>
  <c r="C5128" i="10"/>
  <c r="C5129" i="10"/>
  <c r="C5130" i="10"/>
  <c r="C5131" i="10"/>
  <c r="C5132" i="10"/>
  <c r="C5133" i="10"/>
  <c r="C5134" i="10"/>
  <c r="C5135" i="10"/>
  <c r="C5136" i="10"/>
  <c r="C5137" i="10"/>
  <c r="C5138" i="10"/>
  <c r="C5139" i="10"/>
  <c r="C5140" i="10"/>
  <c r="C5141" i="10"/>
  <c r="C5142" i="10"/>
  <c r="C5143" i="10"/>
  <c r="C5144" i="10"/>
  <c r="C5145" i="10"/>
  <c r="C5146" i="10"/>
  <c r="C5147" i="10"/>
  <c r="C5148" i="10"/>
  <c r="C5149" i="10"/>
  <c r="C5150" i="10"/>
  <c r="C5151" i="10"/>
  <c r="C5152" i="10"/>
  <c r="C5153" i="10"/>
  <c r="C5154" i="10"/>
  <c r="C5155" i="10"/>
  <c r="C5156" i="10"/>
  <c r="C5157" i="10"/>
  <c r="C5158" i="10"/>
  <c r="C5159" i="10"/>
  <c r="C5160" i="10"/>
  <c r="C5161" i="10"/>
  <c r="C5162" i="10"/>
  <c r="C5163" i="10"/>
  <c r="C5164" i="10"/>
  <c r="C5165" i="10"/>
  <c r="C5166" i="10"/>
  <c r="C5167" i="10"/>
  <c r="C5168" i="10"/>
  <c r="C5169" i="10"/>
  <c r="C5170" i="10"/>
  <c r="C5171" i="10"/>
  <c r="C5172" i="10"/>
  <c r="C5173" i="10"/>
  <c r="C5174" i="10"/>
  <c r="C5175" i="10"/>
  <c r="C5176" i="10"/>
  <c r="C5177" i="10"/>
  <c r="C5178" i="10"/>
  <c r="C5179" i="10"/>
  <c r="C5180" i="10"/>
  <c r="C5181" i="10"/>
  <c r="C5182" i="10"/>
  <c r="C5183" i="10"/>
  <c r="C5184" i="10"/>
  <c r="C5185" i="10"/>
  <c r="C5186" i="10"/>
  <c r="C5187" i="10"/>
  <c r="C5188" i="10"/>
  <c r="C5189" i="10"/>
  <c r="C5190" i="10"/>
  <c r="C5191" i="10"/>
  <c r="C5192" i="10"/>
  <c r="C5193" i="10"/>
  <c r="C5194" i="10"/>
  <c r="C5195" i="10"/>
  <c r="C5196" i="10"/>
  <c r="C5197" i="10"/>
  <c r="C5198" i="10"/>
  <c r="C5199" i="10"/>
  <c r="C5200" i="10"/>
  <c r="C5201" i="10"/>
  <c r="C5202" i="10"/>
  <c r="C5203" i="10"/>
  <c r="C5204" i="10"/>
  <c r="C5205" i="10"/>
  <c r="C5206" i="10"/>
  <c r="C5207" i="10"/>
  <c r="C5208" i="10"/>
  <c r="C5209" i="10"/>
  <c r="C5210" i="10"/>
  <c r="C5211" i="10"/>
  <c r="C5212" i="10"/>
  <c r="C5213" i="10"/>
  <c r="C5214" i="10"/>
  <c r="C5215" i="10"/>
  <c r="C5216" i="10"/>
  <c r="C5217" i="10"/>
  <c r="C5218" i="10"/>
  <c r="C5219" i="10"/>
  <c r="C5220" i="10"/>
  <c r="C5221" i="10"/>
  <c r="C5222" i="10"/>
  <c r="C5223" i="10"/>
  <c r="C5224" i="10"/>
  <c r="C5225" i="10"/>
  <c r="C5226" i="10"/>
  <c r="C5227" i="10"/>
  <c r="C5228" i="10"/>
  <c r="C5229" i="10"/>
  <c r="C5230" i="10"/>
  <c r="C5231" i="10"/>
  <c r="C5232" i="10"/>
  <c r="C5233" i="10"/>
  <c r="C5234" i="10"/>
  <c r="C5235" i="10"/>
  <c r="C5236" i="10"/>
  <c r="C5237" i="10"/>
  <c r="C5238" i="10"/>
  <c r="C5239" i="10"/>
  <c r="C5240" i="10"/>
  <c r="C5241" i="10"/>
  <c r="C5242" i="10"/>
  <c r="C5243" i="10"/>
  <c r="C5244" i="10"/>
  <c r="C5245" i="10"/>
  <c r="C5246" i="10"/>
  <c r="C5247" i="10"/>
  <c r="C5248" i="10"/>
  <c r="C5249" i="10"/>
  <c r="C5250" i="10"/>
  <c r="C5251" i="10"/>
  <c r="C5252" i="10"/>
  <c r="C5253" i="10"/>
  <c r="C5254" i="10"/>
  <c r="C5255" i="10"/>
  <c r="C5256" i="10"/>
  <c r="C5257" i="10"/>
  <c r="C5258" i="10"/>
  <c r="C5259" i="10"/>
  <c r="C5260" i="10"/>
  <c r="C5261" i="10"/>
  <c r="C5262" i="10"/>
  <c r="C5263" i="10"/>
  <c r="C5264" i="10"/>
  <c r="C5265" i="10"/>
  <c r="C5266" i="10"/>
  <c r="C5267" i="10"/>
  <c r="C5268" i="10"/>
  <c r="C5269" i="10"/>
  <c r="C5270" i="10"/>
  <c r="C5271" i="10"/>
  <c r="C5272" i="10"/>
  <c r="C5273" i="10"/>
  <c r="C5274" i="10"/>
  <c r="C5275" i="10"/>
  <c r="C5276" i="10"/>
  <c r="C5277" i="10"/>
  <c r="C5278" i="10"/>
  <c r="C5279" i="10"/>
  <c r="C5280" i="10"/>
  <c r="C5281" i="10"/>
  <c r="C5282" i="10"/>
  <c r="C5283" i="10"/>
  <c r="C5284" i="10"/>
  <c r="C5285" i="10"/>
  <c r="C5286" i="10"/>
  <c r="C5287" i="10"/>
  <c r="C5288" i="10"/>
  <c r="C5289" i="10"/>
  <c r="C5290" i="10"/>
  <c r="C5291" i="10"/>
  <c r="C5292" i="10"/>
  <c r="C5293" i="10"/>
  <c r="C5294" i="10"/>
  <c r="C5295" i="10"/>
  <c r="C5296" i="10"/>
  <c r="C5297" i="10"/>
  <c r="C5298" i="10"/>
  <c r="C5299" i="10"/>
  <c r="C5300" i="10"/>
  <c r="C5301" i="10"/>
  <c r="C5302" i="10"/>
  <c r="C5303" i="10"/>
  <c r="C5304" i="10"/>
  <c r="C5305" i="10"/>
  <c r="C5306" i="10"/>
  <c r="C5307" i="10"/>
  <c r="C5308" i="10"/>
  <c r="C5309" i="10"/>
  <c r="C5310" i="10"/>
  <c r="C5311" i="10"/>
  <c r="C5312" i="10"/>
  <c r="C5313" i="10"/>
  <c r="C5314" i="10"/>
  <c r="C5315" i="10"/>
  <c r="C5316" i="10"/>
  <c r="C5317" i="10"/>
  <c r="C5318" i="10"/>
  <c r="C5319" i="10"/>
  <c r="C5320" i="10"/>
  <c r="C5321" i="10"/>
  <c r="C5322" i="10"/>
  <c r="C5323" i="10"/>
  <c r="C5324" i="10"/>
  <c r="C5325" i="10"/>
  <c r="C5326" i="10"/>
  <c r="C5327" i="10"/>
  <c r="C5328" i="10"/>
  <c r="C5329" i="10"/>
  <c r="C5330" i="10"/>
  <c r="C5331" i="10"/>
  <c r="C5332" i="10"/>
  <c r="C5333" i="10"/>
  <c r="C5334" i="10"/>
  <c r="C5335" i="10"/>
  <c r="C5336" i="10"/>
  <c r="C5337" i="10"/>
  <c r="C5338" i="10"/>
  <c r="C5339" i="10"/>
  <c r="C5340" i="10"/>
  <c r="C5341" i="10"/>
  <c r="C5342" i="10"/>
  <c r="C5343" i="10"/>
  <c r="C5344" i="10"/>
  <c r="C5345" i="10"/>
  <c r="C5346" i="10"/>
  <c r="C5347" i="10"/>
  <c r="C5348" i="10"/>
  <c r="C5349" i="10"/>
  <c r="C5350" i="10"/>
  <c r="C5351" i="10"/>
  <c r="C5352" i="10"/>
  <c r="C5353" i="10"/>
  <c r="C5354" i="10"/>
  <c r="C5355" i="10"/>
  <c r="C5356" i="10"/>
  <c r="C5357" i="10"/>
  <c r="C5358" i="10"/>
  <c r="C5359" i="10"/>
  <c r="C5360" i="10"/>
  <c r="C5361" i="10"/>
  <c r="C5362" i="10"/>
  <c r="C5363" i="10"/>
  <c r="C5364" i="10"/>
  <c r="C5365" i="10"/>
  <c r="C5366" i="10"/>
  <c r="C5367" i="10"/>
  <c r="C5368" i="10"/>
  <c r="C5369" i="10"/>
  <c r="C5370" i="10"/>
  <c r="C5371" i="10"/>
  <c r="C5372" i="10"/>
  <c r="C5373" i="10"/>
  <c r="C5374" i="10"/>
  <c r="C5375" i="10"/>
  <c r="C5376" i="10"/>
  <c r="C5377" i="10"/>
  <c r="C5378" i="10"/>
  <c r="C5379" i="10"/>
  <c r="C5380" i="10"/>
  <c r="C5381" i="10"/>
  <c r="C5382" i="10"/>
  <c r="C5383" i="10"/>
  <c r="C5384" i="10"/>
  <c r="C5385" i="10"/>
  <c r="C5386" i="10"/>
  <c r="C5387" i="10"/>
  <c r="C5388" i="10"/>
  <c r="C5389" i="10"/>
  <c r="C5390" i="10"/>
  <c r="C5391" i="10"/>
  <c r="C5392" i="10"/>
  <c r="C5393" i="10"/>
  <c r="C5394" i="10"/>
  <c r="C5395" i="10"/>
  <c r="C5396" i="10"/>
  <c r="C5397" i="10"/>
  <c r="C5398" i="10"/>
  <c r="C5399" i="10"/>
  <c r="C5400" i="10"/>
  <c r="C5401" i="10"/>
  <c r="C5402" i="10"/>
  <c r="C5403" i="10"/>
  <c r="C5404" i="10"/>
  <c r="C5405" i="10"/>
  <c r="C5406" i="10"/>
  <c r="C5407" i="10"/>
  <c r="C5408" i="10"/>
  <c r="C5409" i="10"/>
  <c r="C5410" i="10"/>
  <c r="C5411" i="10"/>
  <c r="C5412" i="10"/>
  <c r="C5413" i="10"/>
  <c r="C5414" i="10"/>
  <c r="C5415" i="10"/>
  <c r="C5416" i="10"/>
  <c r="C5417" i="10"/>
  <c r="C5418" i="10"/>
  <c r="C5419" i="10"/>
  <c r="C5420" i="10"/>
  <c r="C5421" i="10"/>
  <c r="C5422" i="10"/>
  <c r="C5423" i="10"/>
  <c r="C5424" i="10"/>
  <c r="C5425" i="10"/>
  <c r="C5426" i="10"/>
  <c r="C5427" i="10"/>
  <c r="C5428" i="10"/>
  <c r="C5429" i="10"/>
  <c r="C5430" i="10"/>
  <c r="C5431" i="10"/>
  <c r="C5432" i="10"/>
  <c r="C5433" i="10"/>
  <c r="C5434" i="10"/>
  <c r="C5435" i="10"/>
  <c r="C5436" i="10"/>
  <c r="C5437" i="10"/>
  <c r="C5438" i="10"/>
  <c r="C5439" i="10"/>
  <c r="C5440" i="10"/>
  <c r="C5441" i="10"/>
  <c r="C5442" i="10"/>
  <c r="C5443" i="10"/>
  <c r="C5444" i="10"/>
  <c r="C5445" i="10"/>
  <c r="C5446" i="10"/>
  <c r="C5447" i="10"/>
  <c r="C5448" i="10"/>
  <c r="C5449" i="10"/>
  <c r="C5450" i="10"/>
  <c r="C5451" i="10"/>
  <c r="C5452" i="10"/>
  <c r="C5453" i="10"/>
  <c r="C5454" i="10"/>
  <c r="C5455" i="10"/>
  <c r="C5456" i="10"/>
  <c r="C5457" i="10"/>
  <c r="C5458" i="10"/>
  <c r="C5459" i="10"/>
  <c r="C5460" i="10"/>
  <c r="C5461" i="10"/>
  <c r="C5462" i="10"/>
  <c r="C5463" i="10"/>
  <c r="C5464" i="10"/>
  <c r="C5465" i="10"/>
  <c r="C5466" i="10"/>
  <c r="C5467" i="10"/>
  <c r="C5468" i="10"/>
  <c r="C5469" i="10"/>
  <c r="C5470" i="10"/>
  <c r="C5471" i="10"/>
  <c r="C5472" i="10"/>
  <c r="C5473" i="10"/>
  <c r="C5474" i="10"/>
  <c r="C5475" i="10"/>
  <c r="C5476" i="10"/>
  <c r="C5477" i="10"/>
  <c r="C5478" i="10"/>
  <c r="C5479" i="10"/>
  <c r="C5480" i="10"/>
  <c r="C5481" i="10"/>
  <c r="C5482" i="10"/>
  <c r="C5483" i="10"/>
  <c r="C5484" i="10"/>
  <c r="C5485" i="10"/>
  <c r="C5486" i="10"/>
  <c r="C5487" i="10"/>
  <c r="C5488" i="10"/>
  <c r="C5489" i="10"/>
  <c r="C5490" i="10"/>
  <c r="C5491" i="10"/>
  <c r="C5492" i="10"/>
  <c r="C5493" i="10"/>
  <c r="C5494" i="10"/>
  <c r="C5495" i="10"/>
  <c r="C5496" i="10"/>
  <c r="C5497" i="10"/>
  <c r="C5498" i="10"/>
  <c r="C5499" i="10"/>
  <c r="C5500" i="10"/>
  <c r="C5501" i="10"/>
  <c r="C5502" i="10"/>
  <c r="C5503" i="10"/>
  <c r="C5504" i="10"/>
  <c r="C5505" i="10"/>
  <c r="C5506" i="10"/>
  <c r="C5507" i="10"/>
  <c r="C5508" i="10"/>
  <c r="C5509" i="10"/>
  <c r="C5510" i="10"/>
  <c r="C5511" i="10"/>
  <c r="C5512" i="10"/>
  <c r="C5513" i="10"/>
  <c r="C5514" i="10"/>
  <c r="C5515" i="10"/>
  <c r="C5516" i="10"/>
  <c r="C5517" i="10"/>
  <c r="C5518" i="10"/>
  <c r="C5519" i="10"/>
  <c r="C5520" i="10"/>
  <c r="C5521" i="10"/>
  <c r="C5522" i="10"/>
  <c r="C5523" i="10"/>
  <c r="C5524" i="10"/>
  <c r="C5525" i="10"/>
  <c r="C5526" i="10"/>
  <c r="C5527" i="10"/>
  <c r="C5528" i="10"/>
  <c r="C5529" i="10"/>
  <c r="C5530" i="10"/>
  <c r="C5531" i="10"/>
  <c r="C5532" i="10"/>
  <c r="C5533" i="10"/>
  <c r="C5534" i="10"/>
  <c r="C5535" i="10"/>
  <c r="C5536" i="10"/>
  <c r="C5537" i="10"/>
  <c r="C5538" i="10"/>
  <c r="C5539" i="10"/>
  <c r="C5540" i="10"/>
  <c r="C5541" i="10"/>
  <c r="C5542" i="10"/>
  <c r="C5543" i="10"/>
  <c r="C5544" i="10"/>
  <c r="C5545" i="10"/>
  <c r="C5546" i="10"/>
  <c r="C5547" i="10"/>
  <c r="C5548" i="10"/>
  <c r="C5549" i="10"/>
  <c r="C5550" i="10"/>
  <c r="C5551" i="10"/>
  <c r="C5552" i="10"/>
  <c r="C5553" i="10"/>
  <c r="C5554" i="10"/>
  <c r="C5555" i="10"/>
  <c r="C5556" i="10"/>
  <c r="C5557" i="10"/>
  <c r="C5558" i="10"/>
  <c r="C5559" i="10"/>
  <c r="C5560" i="10"/>
  <c r="C5561" i="10"/>
  <c r="C5562" i="10"/>
  <c r="C5563" i="10"/>
  <c r="C5564" i="10"/>
  <c r="C5565" i="10"/>
  <c r="C5566" i="10"/>
  <c r="C5567" i="10"/>
  <c r="C5568" i="10"/>
  <c r="C5569" i="10"/>
  <c r="C5570" i="10"/>
  <c r="C5571" i="10"/>
  <c r="C5572" i="10"/>
  <c r="C5573" i="10"/>
  <c r="C5574" i="10"/>
  <c r="C5575" i="10"/>
  <c r="C5576" i="10"/>
  <c r="C5577" i="10"/>
  <c r="C5578" i="10"/>
  <c r="C5579" i="10"/>
  <c r="C5580" i="10"/>
  <c r="C5581" i="10"/>
  <c r="C5582" i="10"/>
  <c r="C5583" i="10"/>
  <c r="C5584" i="10"/>
  <c r="C5585" i="10"/>
  <c r="C5586" i="10"/>
  <c r="C5587" i="10"/>
  <c r="C5588" i="10"/>
  <c r="C5589" i="10"/>
  <c r="C5590" i="10"/>
  <c r="C5591" i="10"/>
  <c r="C5592" i="10"/>
  <c r="C5593" i="10"/>
  <c r="C5594" i="10"/>
  <c r="C5595" i="10"/>
  <c r="C5596" i="10"/>
  <c r="C5597" i="10"/>
  <c r="C5598" i="10"/>
  <c r="C5599" i="10"/>
  <c r="C5600" i="10"/>
  <c r="C5601" i="10"/>
  <c r="C5602" i="10"/>
  <c r="C5603" i="10"/>
  <c r="C5604" i="10"/>
  <c r="C5605" i="10"/>
  <c r="C5606" i="10"/>
  <c r="C5607" i="10"/>
  <c r="C5608" i="10"/>
  <c r="C5609" i="10"/>
  <c r="C5610" i="10"/>
  <c r="C5611" i="10"/>
  <c r="C5612" i="10"/>
  <c r="C5613" i="10"/>
  <c r="C5614" i="10"/>
  <c r="C5615" i="10"/>
  <c r="C5616" i="10"/>
  <c r="C5617" i="10"/>
  <c r="C5618" i="10"/>
  <c r="C5619" i="10"/>
  <c r="C5620" i="10"/>
  <c r="C5621" i="10"/>
  <c r="C5622" i="10"/>
  <c r="C5623" i="10"/>
  <c r="C5624" i="10"/>
  <c r="C5625" i="10"/>
  <c r="C5626" i="10"/>
  <c r="C5627" i="10"/>
  <c r="C5628" i="10"/>
  <c r="C5629" i="10"/>
  <c r="C5630" i="10"/>
  <c r="C5631" i="10"/>
  <c r="C5632" i="10"/>
  <c r="C5633" i="10"/>
  <c r="C5634" i="10"/>
  <c r="C5635" i="10"/>
  <c r="C5636" i="10"/>
  <c r="C5637" i="10"/>
  <c r="C5638" i="10"/>
  <c r="C5639" i="10"/>
  <c r="C5640" i="10"/>
  <c r="C5641" i="10"/>
  <c r="C5642" i="10"/>
  <c r="C5643" i="10"/>
  <c r="C5644" i="10"/>
  <c r="C5645" i="10"/>
  <c r="C5646" i="10"/>
  <c r="C5647" i="10"/>
  <c r="C5648" i="10"/>
  <c r="C5649" i="10"/>
  <c r="C5650" i="10"/>
  <c r="C5651" i="10"/>
  <c r="C5652" i="10"/>
  <c r="C5653" i="10"/>
  <c r="C5654" i="10"/>
  <c r="C5655" i="10"/>
  <c r="C5656" i="10"/>
  <c r="C5657" i="10"/>
  <c r="C5658" i="10"/>
  <c r="C5659" i="10"/>
  <c r="C5660" i="10"/>
  <c r="C5661" i="10"/>
  <c r="C5662" i="10"/>
  <c r="C5663" i="10"/>
  <c r="C5664" i="10"/>
  <c r="C5665" i="10"/>
  <c r="C5666" i="10"/>
  <c r="C5667" i="10"/>
  <c r="C5668" i="10"/>
  <c r="C5669" i="10"/>
  <c r="C5670" i="10"/>
  <c r="C5671" i="10"/>
  <c r="C5672" i="10"/>
  <c r="C5673" i="10"/>
  <c r="C5674" i="10"/>
  <c r="C5675" i="10"/>
  <c r="C5676" i="10"/>
  <c r="C5677" i="10"/>
  <c r="C5678" i="10"/>
  <c r="C5679" i="10"/>
  <c r="C5680" i="10"/>
  <c r="C5681" i="10"/>
  <c r="C5682" i="10"/>
  <c r="C5683" i="10"/>
  <c r="C5684" i="10"/>
  <c r="C5685" i="10"/>
  <c r="C5686" i="10"/>
  <c r="C5687" i="10"/>
  <c r="C5688" i="10"/>
  <c r="C5689" i="10"/>
  <c r="C5690" i="10"/>
  <c r="C5691" i="10"/>
  <c r="C5692" i="10"/>
  <c r="C5693" i="10"/>
  <c r="C5694" i="10"/>
  <c r="C5695" i="10"/>
  <c r="C5696" i="10"/>
  <c r="C5697" i="10"/>
  <c r="C5698" i="10"/>
  <c r="C5699" i="10"/>
  <c r="C5700" i="10"/>
  <c r="C5701" i="10"/>
  <c r="C5702" i="10"/>
  <c r="C5703" i="10"/>
  <c r="C5704" i="10"/>
  <c r="C5705" i="10"/>
  <c r="C5706" i="10"/>
  <c r="C5707" i="10"/>
  <c r="C5708" i="10"/>
  <c r="C5709" i="10"/>
  <c r="C5710" i="10"/>
  <c r="C5711" i="10"/>
  <c r="C5712" i="10"/>
  <c r="C5713" i="10"/>
  <c r="C5714" i="10"/>
  <c r="C5715" i="10"/>
  <c r="C5716" i="10"/>
  <c r="C5717" i="10"/>
  <c r="C5718" i="10"/>
  <c r="C5719" i="10"/>
  <c r="C5720" i="10"/>
  <c r="C5721" i="10"/>
  <c r="C5722" i="10"/>
  <c r="C5723" i="10"/>
  <c r="C5724" i="10"/>
  <c r="C5725" i="10"/>
  <c r="C5726" i="10"/>
  <c r="C5727" i="10"/>
  <c r="C5728" i="10"/>
  <c r="C5729" i="10"/>
  <c r="C5730" i="10"/>
  <c r="C5731" i="10"/>
  <c r="C5732" i="10"/>
  <c r="C5733" i="10"/>
  <c r="C5734" i="10"/>
  <c r="C5735" i="10"/>
  <c r="C5736" i="10"/>
  <c r="C5737" i="10"/>
  <c r="C5738" i="10"/>
  <c r="C5739" i="10"/>
  <c r="C5740" i="10"/>
  <c r="C5741" i="10"/>
  <c r="C5742" i="10"/>
  <c r="C5743" i="10"/>
  <c r="C5744" i="10"/>
  <c r="C5745" i="10"/>
  <c r="C5746" i="10"/>
  <c r="C5747" i="10"/>
  <c r="C5748" i="10"/>
  <c r="C5749" i="10"/>
  <c r="C5750" i="10"/>
  <c r="C5751" i="10"/>
  <c r="C5752" i="10"/>
  <c r="C5753" i="10"/>
  <c r="C5754" i="10"/>
  <c r="C5755" i="10"/>
  <c r="C5756" i="10"/>
  <c r="C5757" i="10"/>
  <c r="C5758" i="10"/>
  <c r="C5759" i="10"/>
  <c r="C5760" i="10"/>
  <c r="C5761" i="10"/>
  <c r="C5762" i="10"/>
  <c r="C5763" i="10"/>
  <c r="C5764" i="10"/>
  <c r="C5765" i="10"/>
  <c r="C5766" i="10"/>
  <c r="C5767" i="10"/>
  <c r="C5768" i="10"/>
  <c r="C5769" i="10"/>
  <c r="C5770" i="10"/>
  <c r="C5771" i="10"/>
  <c r="C5772" i="10"/>
  <c r="C5773" i="10"/>
  <c r="C5774" i="10"/>
  <c r="C5775" i="10"/>
  <c r="C5776" i="10"/>
  <c r="C5777" i="10"/>
  <c r="C5778" i="10"/>
  <c r="C5779" i="10"/>
  <c r="C5780" i="10"/>
  <c r="C5781" i="10"/>
  <c r="C5782" i="10"/>
  <c r="C5783" i="10"/>
  <c r="C5784" i="10"/>
  <c r="C5785" i="10"/>
  <c r="C5786" i="10"/>
  <c r="C5787" i="10"/>
  <c r="C5788" i="10"/>
  <c r="C5789" i="10"/>
  <c r="C5790" i="10"/>
  <c r="C5791" i="10"/>
  <c r="C5792" i="10"/>
  <c r="C5793" i="10"/>
  <c r="C5794" i="10"/>
  <c r="C5795" i="10"/>
  <c r="C5796" i="10"/>
  <c r="C5797" i="10"/>
  <c r="C5798" i="10"/>
  <c r="C5799" i="10"/>
  <c r="C5800" i="10"/>
  <c r="C5801" i="10"/>
  <c r="C5802" i="10"/>
  <c r="C5803" i="10"/>
  <c r="C5804" i="10"/>
  <c r="C5805" i="10"/>
  <c r="C5806" i="10"/>
  <c r="C5807" i="10"/>
  <c r="C5808" i="10"/>
  <c r="C5809" i="10"/>
  <c r="C5810" i="10"/>
  <c r="C5811" i="10"/>
  <c r="C5812" i="10"/>
  <c r="C5813" i="10"/>
  <c r="C5814" i="10"/>
  <c r="C5815" i="10"/>
  <c r="C5816" i="10"/>
  <c r="C5817" i="10"/>
  <c r="C5818" i="10"/>
  <c r="C5819" i="10"/>
  <c r="C5820" i="10"/>
  <c r="C5821" i="10"/>
  <c r="C5822" i="10"/>
  <c r="C5823" i="10"/>
  <c r="C5824" i="10"/>
  <c r="C5825" i="10"/>
  <c r="C5826" i="10"/>
  <c r="C5827" i="10"/>
  <c r="C5828" i="10"/>
  <c r="C5829" i="10"/>
  <c r="C5830" i="10"/>
  <c r="C5831" i="10"/>
  <c r="C5832" i="10"/>
  <c r="C5833" i="10"/>
  <c r="C5834" i="10"/>
  <c r="C5835" i="10"/>
  <c r="C5836" i="10"/>
  <c r="C5837" i="10"/>
  <c r="C5838" i="10"/>
  <c r="C5839" i="10"/>
  <c r="C5840" i="10"/>
  <c r="C5841" i="10"/>
  <c r="C5842" i="10"/>
  <c r="C5843" i="10"/>
  <c r="C5844" i="10"/>
  <c r="C5845" i="10"/>
  <c r="C5846" i="10"/>
  <c r="C5847" i="10"/>
  <c r="C5848" i="10"/>
  <c r="C5849" i="10"/>
  <c r="C5850" i="10"/>
  <c r="C5851" i="10"/>
  <c r="C5852" i="10"/>
  <c r="C5853" i="10"/>
  <c r="C5854" i="10"/>
  <c r="C5855" i="10"/>
  <c r="C5856" i="10"/>
  <c r="C5857" i="10"/>
  <c r="C5858" i="10"/>
  <c r="C5859" i="10"/>
  <c r="C5860" i="10"/>
  <c r="C5861" i="10"/>
  <c r="C5862" i="10"/>
  <c r="C5863" i="10"/>
  <c r="C5864" i="10"/>
  <c r="C5865" i="10"/>
  <c r="C5866" i="10"/>
  <c r="C5867" i="10"/>
  <c r="C5868" i="10"/>
  <c r="C5869" i="10"/>
  <c r="C5870" i="10"/>
  <c r="C5871" i="10"/>
  <c r="C5872" i="10"/>
  <c r="C5873" i="10"/>
  <c r="C5874" i="10"/>
  <c r="C5875" i="10"/>
  <c r="C5876" i="10"/>
  <c r="C5877" i="10"/>
  <c r="C5878" i="10"/>
  <c r="C5879" i="10"/>
  <c r="C5880" i="10"/>
  <c r="C5881" i="10"/>
  <c r="C5882" i="10"/>
  <c r="C5883" i="10"/>
  <c r="C5884" i="10"/>
  <c r="C5885" i="10"/>
  <c r="C5886" i="10"/>
  <c r="C5887" i="10"/>
  <c r="C5888" i="10"/>
  <c r="C5889" i="10"/>
  <c r="C5890" i="10"/>
  <c r="C5891" i="10"/>
  <c r="C5892" i="10"/>
  <c r="C5893" i="10"/>
  <c r="C5894" i="10"/>
  <c r="C5895" i="10"/>
  <c r="C5896" i="10"/>
  <c r="C5897" i="10"/>
  <c r="C5898" i="10"/>
  <c r="C5899" i="10"/>
  <c r="C5900" i="10"/>
  <c r="C5901" i="10"/>
  <c r="C5902" i="10"/>
  <c r="C5903" i="10"/>
  <c r="C5904" i="10"/>
  <c r="C5905" i="10"/>
  <c r="C5906" i="10"/>
  <c r="C5907" i="10"/>
  <c r="C5908" i="10"/>
  <c r="C5909" i="10"/>
  <c r="C5910" i="10"/>
  <c r="C5911" i="10"/>
  <c r="C5912" i="10"/>
  <c r="C5913" i="10"/>
  <c r="C5914" i="10"/>
  <c r="C5915" i="10"/>
  <c r="C5916" i="10"/>
  <c r="C5917" i="10"/>
  <c r="C5918" i="10"/>
  <c r="C5919" i="10"/>
  <c r="C5920" i="10"/>
  <c r="C5921" i="10"/>
  <c r="C5922" i="10"/>
  <c r="C5923" i="10"/>
  <c r="C5924" i="10"/>
  <c r="C5925" i="10"/>
  <c r="C5926" i="10"/>
  <c r="C5927" i="10"/>
  <c r="C5928" i="10"/>
  <c r="C5929" i="10"/>
  <c r="C5930" i="10"/>
  <c r="C5931" i="10"/>
  <c r="C5932" i="10"/>
  <c r="C5933" i="10"/>
  <c r="C5934" i="10"/>
  <c r="C5935" i="10"/>
  <c r="C5936" i="10"/>
  <c r="C5937" i="10"/>
  <c r="C5938" i="10"/>
  <c r="C5939" i="10"/>
  <c r="C5940" i="10"/>
  <c r="C5941" i="10"/>
  <c r="C5942" i="10"/>
  <c r="C5943" i="10"/>
  <c r="C5944" i="10"/>
  <c r="C5945" i="10"/>
  <c r="C5946" i="10"/>
  <c r="C5947" i="10"/>
  <c r="C5948" i="10"/>
  <c r="C5949" i="10"/>
  <c r="C5950" i="10"/>
  <c r="C5951" i="10"/>
  <c r="C5952" i="10"/>
  <c r="C5953" i="10"/>
  <c r="C5954" i="10"/>
  <c r="C5955" i="10"/>
  <c r="C5956" i="10"/>
  <c r="C5957" i="10"/>
  <c r="C5958" i="10"/>
  <c r="C5959" i="10"/>
  <c r="C5960" i="10"/>
  <c r="C5961" i="10"/>
  <c r="C5962" i="10"/>
  <c r="C5963" i="10"/>
  <c r="C5964" i="10"/>
  <c r="C5965" i="10"/>
  <c r="C5966" i="10"/>
  <c r="C5967" i="10"/>
  <c r="C5968" i="10"/>
  <c r="C5969" i="10"/>
  <c r="C5970" i="10"/>
  <c r="C5971" i="10"/>
  <c r="C5972" i="10"/>
  <c r="C5973" i="10"/>
  <c r="C5974" i="10"/>
  <c r="C5975" i="10"/>
  <c r="C5976" i="10"/>
  <c r="C5977" i="10"/>
  <c r="C5978" i="10"/>
  <c r="C5979" i="10"/>
  <c r="C5980" i="10"/>
  <c r="C5981" i="10"/>
  <c r="C5982" i="10"/>
  <c r="C5983" i="10"/>
  <c r="C5984" i="10"/>
  <c r="C5985" i="10"/>
  <c r="C5986" i="10"/>
  <c r="C5987" i="10"/>
  <c r="C5988" i="10"/>
  <c r="C5989" i="10"/>
  <c r="C5990" i="10"/>
  <c r="C5991" i="10"/>
  <c r="C5992" i="10"/>
  <c r="C5993" i="10"/>
  <c r="C5994" i="10"/>
  <c r="C5995" i="10"/>
  <c r="C5996" i="10"/>
  <c r="C5997" i="10"/>
  <c r="C5998" i="10"/>
  <c r="C5999" i="10"/>
  <c r="C6000" i="10"/>
  <c r="C6001" i="10"/>
  <c r="C6002" i="10"/>
  <c r="C6003" i="10"/>
  <c r="C6004" i="10"/>
  <c r="C6005" i="10"/>
  <c r="C6006" i="10"/>
  <c r="C6007" i="10"/>
  <c r="C6008" i="10"/>
  <c r="C6009" i="10"/>
  <c r="C6010" i="10"/>
  <c r="C6011" i="10"/>
  <c r="C6012" i="10"/>
  <c r="C6013" i="10"/>
  <c r="C6014" i="10"/>
  <c r="C6015" i="10"/>
  <c r="C6016" i="10"/>
  <c r="C6017" i="10"/>
  <c r="C6018" i="10"/>
  <c r="C6019" i="10"/>
  <c r="C6020" i="10"/>
  <c r="C6021" i="10"/>
  <c r="C6022" i="10"/>
  <c r="C6023" i="10"/>
  <c r="C6024" i="10"/>
  <c r="C6025" i="10"/>
  <c r="C6026" i="10"/>
  <c r="C6027" i="10"/>
  <c r="C6028" i="10"/>
  <c r="C6029" i="10"/>
  <c r="C6030" i="10"/>
  <c r="C6031" i="10"/>
  <c r="C6032" i="10"/>
  <c r="C6033" i="10"/>
  <c r="C6034" i="10"/>
  <c r="C6035" i="10"/>
  <c r="C6036" i="10"/>
  <c r="C6037" i="10"/>
  <c r="C6038" i="10"/>
  <c r="C6039" i="10"/>
  <c r="C6040" i="10"/>
  <c r="C6041" i="10"/>
  <c r="C6042" i="10"/>
  <c r="C6043" i="10"/>
  <c r="C6044" i="10"/>
  <c r="C6045" i="10"/>
  <c r="C6046" i="10"/>
  <c r="C6047" i="10"/>
  <c r="C6048" i="10"/>
  <c r="C6049" i="10"/>
  <c r="C6050" i="10"/>
  <c r="C6051" i="10"/>
  <c r="C6052" i="10"/>
  <c r="C6053" i="10"/>
  <c r="C6054" i="10"/>
  <c r="C6055" i="10"/>
  <c r="C6056" i="10"/>
  <c r="C6057" i="10"/>
  <c r="C6058" i="10"/>
  <c r="C6059" i="10"/>
  <c r="C6060" i="10"/>
  <c r="C6061" i="10"/>
  <c r="C6062" i="10"/>
  <c r="C6063" i="10"/>
  <c r="C6064" i="10"/>
  <c r="C6065" i="10"/>
  <c r="C6066" i="10"/>
  <c r="C6067" i="10"/>
  <c r="C6068" i="10"/>
  <c r="C6069" i="10"/>
  <c r="C6070" i="10"/>
  <c r="C6071" i="10"/>
  <c r="C6072" i="10"/>
  <c r="C6073" i="10"/>
  <c r="C6074" i="10"/>
  <c r="C6075" i="10"/>
  <c r="C6076" i="10"/>
  <c r="C6077" i="10"/>
  <c r="C6078" i="10"/>
  <c r="C6079" i="10"/>
  <c r="C6080" i="10"/>
  <c r="C6081" i="10"/>
  <c r="C6082" i="10"/>
  <c r="C6083" i="10"/>
  <c r="C6084" i="10"/>
  <c r="C6085" i="10"/>
  <c r="C6086" i="10"/>
  <c r="C6087" i="10"/>
  <c r="C6088" i="10"/>
  <c r="C6089" i="10"/>
  <c r="C6090" i="10"/>
  <c r="C6091" i="10"/>
  <c r="C6092" i="10"/>
  <c r="C6093" i="10"/>
  <c r="C6094" i="10"/>
  <c r="C6095" i="10"/>
  <c r="C6096" i="10"/>
  <c r="C6097" i="10"/>
  <c r="C6098" i="10"/>
  <c r="C6099" i="10"/>
  <c r="C6100" i="10"/>
  <c r="C6101" i="10"/>
  <c r="C6102" i="10"/>
  <c r="C6103" i="10"/>
  <c r="C6104" i="10"/>
  <c r="C6105" i="10"/>
  <c r="C6106" i="10"/>
  <c r="C6107" i="10"/>
  <c r="C6108" i="10"/>
  <c r="C6109" i="10"/>
  <c r="C6110" i="10"/>
  <c r="C6111" i="10"/>
  <c r="C6112" i="10"/>
  <c r="C6113" i="10"/>
  <c r="C6114" i="10"/>
  <c r="C6115" i="10"/>
  <c r="C6116" i="10"/>
  <c r="C6117" i="10"/>
  <c r="C6118" i="10"/>
  <c r="C6119" i="10"/>
  <c r="C6120" i="10"/>
  <c r="C6121" i="10"/>
  <c r="C6122" i="10"/>
  <c r="C6123" i="10"/>
  <c r="C6124" i="10"/>
  <c r="C6125" i="10"/>
  <c r="C6126" i="10"/>
  <c r="C6127" i="10"/>
  <c r="C6128" i="10"/>
  <c r="C6129" i="10"/>
  <c r="C6130" i="10"/>
  <c r="C6131" i="10"/>
  <c r="C6132" i="10"/>
  <c r="C6133" i="10"/>
  <c r="C6134" i="10"/>
  <c r="C6135" i="10"/>
  <c r="C6136" i="10"/>
  <c r="C6137" i="10"/>
  <c r="C6138" i="10"/>
  <c r="C6139" i="10"/>
  <c r="C6140" i="10"/>
  <c r="C6141" i="10"/>
  <c r="C6142" i="10"/>
  <c r="C6143" i="10"/>
  <c r="C6144" i="10"/>
  <c r="C6145" i="10"/>
  <c r="C6146" i="10"/>
  <c r="C6147" i="10"/>
  <c r="C6148" i="10"/>
  <c r="C6149" i="10"/>
  <c r="C6150" i="10"/>
  <c r="C6151" i="10"/>
  <c r="C6152" i="10"/>
  <c r="C6153" i="10"/>
  <c r="C6154" i="10"/>
  <c r="C6155" i="10"/>
  <c r="C6156" i="10"/>
  <c r="C6157" i="10"/>
  <c r="C6158" i="10"/>
  <c r="C6159" i="10"/>
  <c r="C6160" i="10"/>
  <c r="C6161" i="10"/>
  <c r="C6162" i="10"/>
  <c r="C6163" i="10"/>
  <c r="C6164" i="10"/>
  <c r="C6165" i="10"/>
  <c r="C6166" i="10"/>
  <c r="C6167" i="10"/>
  <c r="C6168" i="10"/>
  <c r="C6169" i="10"/>
  <c r="C6170" i="10"/>
  <c r="C6171" i="10"/>
  <c r="C6172" i="10"/>
  <c r="C6173" i="10"/>
  <c r="C6174" i="10"/>
  <c r="C6175" i="10"/>
  <c r="C6176" i="10"/>
  <c r="C6177" i="10"/>
  <c r="C6178" i="10"/>
  <c r="C6179" i="10"/>
  <c r="C6180" i="10"/>
  <c r="C6181" i="10"/>
  <c r="C6182" i="10"/>
  <c r="C6183" i="10"/>
  <c r="C6184" i="10"/>
  <c r="C6185" i="10"/>
  <c r="C6186" i="10"/>
  <c r="C6187" i="10"/>
  <c r="C6188" i="10"/>
  <c r="C6189" i="10"/>
  <c r="C6190" i="10"/>
  <c r="C6191" i="10"/>
  <c r="C6192" i="10"/>
  <c r="C6193" i="10"/>
  <c r="C6194" i="10"/>
  <c r="C6195" i="10"/>
  <c r="C6196" i="10"/>
  <c r="C6197" i="10"/>
  <c r="C6198" i="10"/>
  <c r="C6199" i="10"/>
  <c r="C6200" i="10"/>
  <c r="C6201" i="10"/>
  <c r="C6202" i="10"/>
  <c r="C6203" i="10"/>
  <c r="C6204" i="10"/>
  <c r="C6205" i="10"/>
  <c r="C6206" i="10"/>
  <c r="C6207" i="10"/>
  <c r="C6208" i="10"/>
  <c r="C6209" i="10"/>
  <c r="C6210" i="10"/>
  <c r="C6211" i="10"/>
  <c r="C6212" i="10"/>
  <c r="C6213" i="10"/>
  <c r="C6214" i="10"/>
  <c r="C6215" i="10"/>
  <c r="C6216" i="10"/>
  <c r="C6217" i="10"/>
  <c r="C6218" i="10"/>
  <c r="C6219" i="10"/>
  <c r="C6220" i="10"/>
  <c r="C6221" i="10"/>
  <c r="C6222" i="10"/>
  <c r="C6223" i="10"/>
  <c r="C6224" i="10"/>
  <c r="C6225" i="10"/>
  <c r="C6226" i="10"/>
  <c r="C6227" i="10"/>
  <c r="C6228" i="10"/>
  <c r="C6229" i="10"/>
  <c r="C6230" i="10"/>
  <c r="C6231" i="10"/>
  <c r="C6232" i="10"/>
  <c r="C6233" i="10"/>
  <c r="C6234" i="10"/>
  <c r="C6235" i="10"/>
  <c r="C6236" i="10"/>
  <c r="C6237" i="10"/>
  <c r="C6238" i="10"/>
  <c r="C6239" i="10"/>
  <c r="C6240" i="10"/>
  <c r="C6241" i="10"/>
  <c r="C6242" i="10"/>
  <c r="C6243" i="10"/>
  <c r="C6244" i="10"/>
  <c r="C6245" i="10"/>
  <c r="C6246" i="10"/>
  <c r="C6247" i="10"/>
  <c r="C6248" i="10"/>
  <c r="C6249" i="10"/>
  <c r="C6250" i="10"/>
  <c r="C6251" i="10"/>
  <c r="C6252" i="10"/>
  <c r="C6253" i="10"/>
  <c r="C6254" i="10"/>
  <c r="C6255" i="10"/>
  <c r="C6256" i="10"/>
  <c r="C6257" i="10"/>
  <c r="C6258" i="10"/>
  <c r="C6259" i="10"/>
  <c r="C6260" i="10"/>
  <c r="C6261" i="10"/>
  <c r="C6262" i="10"/>
  <c r="C6263" i="10"/>
  <c r="C6264" i="10"/>
  <c r="C6265" i="10"/>
  <c r="C6266" i="10"/>
  <c r="C6267" i="10"/>
  <c r="C6268" i="10"/>
  <c r="C6269" i="10"/>
  <c r="C6270" i="10"/>
  <c r="C6271" i="10"/>
  <c r="C6272" i="10"/>
  <c r="C6273" i="10"/>
  <c r="C6274" i="10"/>
  <c r="C6275" i="10"/>
  <c r="C6276" i="10"/>
  <c r="C6277" i="10"/>
  <c r="C6278" i="10"/>
  <c r="C6279" i="10"/>
  <c r="C6280" i="10"/>
  <c r="C6281" i="10"/>
  <c r="C6282" i="10"/>
  <c r="C6283" i="10"/>
  <c r="C6284" i="10"/>
  <c r="C6285" i="10"/>
  <c r="C6286" i="10"/>
  <c r="C6287" i="10"/>
  <c r="C6288" i="10"/>
  <c r="C6289" i="10"/>
  <c r="C6290" i="10"/>
  <c r="C6291" i="10"/>
  <c r="C6292" i="10"/>
  <c r="C6293" i="10"/>
  <c r="C6294" i="10"/>
  <c r="C6295" i="10"/>
  <c r="C6296" i="10"/>
  <c r="C6297" i="10"/>
  <c r="C6298" i="10"/>
  <c r="C6299" i="10"/>
  <c r="C6300" i="10"/>
  <c r="C6301" i="10"/>
  <c r="C6302" i="10"/>
  <c r="C6303" i="10"/>
  <c r="C6304" i="10"/>
  <c r="C6305" i="10"/>
  <c r="C6306" i="10"/>
  <c r="C6307" i="10"/>
  <c r="C6308" i="10"/>
  <c r="C6309" i="10"/>
  <c r="C6310" i="10"/>
  <c r="C6311" i="10"/>
  <c r="C6312" i="10"/>
  <c r="C6313" i="10"/>
  <c r="C6314" i="10"/>
  <c r="C6315" i="10"/>
  <c r="C6316" i="10"/>
  <c r="C6317" i="10"/>
  <c r="C6318" i="10"/>
  <c r="C6319" i="10"/>
  <c r="C6320" i="10"/>
  <c r="C6321" i="10"/>
  <c r="C6322" i="10"/>
  <c r="C6323" i="10"/>
  <c r="C6324" i="10"/>
  <c r="C6325" i="10"/>
  <c r="C6326" i="10"/>
  <c r="C6327" i="10"/>
  <c r="C6328" i="10"/>
  <c r="C6329" i="10"/>
  <c r="C6330" i="10"/>
  <c r="C6331" i="10"/>
  <c r="C6332" i="10"/>
  <c r="C6333" i="10"/>
  <c r="C6334" i="10"/>
  <c r="C6335" i="10"/>
  <c r="C6336" i="10"/>
  <c r="C6337" i="10"/>
  <c r="C6338" i="10"/>
  <c r="C6339" i="10"/>
  <c r="C6340" i="10"/>
  <c r="C6341" i="10"/>
  <c r="C6342" i="10"/>
  <c r="C6343" i="10"/>
  <c r="C6344" i="10"/>
  <c r="C6345" i="10"/>
  <c r="C6346" i="10"/>
  <c r="C6347" i="10"/>
  <c r="C6348" i="10"/>
  <c r="C6349" i="10"/>
  <c r="C6350" i="10"/>
  <c r="C6351" i="10"/>
  <c r="C6352" i="10"/>
  <c r="C6353" i="10"/>
  <c r="C6354" i="10"/>
  <c r="C6355" i="10"/>
  <c r="C6356" i="10"/>
  <c r="C6357" i="10"/>
  <c r="C6358" i="10"/>
  <c r="C6359" i="10"/>
  <c r="C6360" i="10"/>
  <c r="C6361" i="10"/>
  <c r="C6362" i="10"/>
  <c r="C6363" i="10"/>
  <c r="C6364" i="10"/>
  <c r="C6365" i="10"/>
  <c r="C6366" i="10"/>
  <c r="C6367" i="10"/>
  <c r="C6368" i="10"/>
  <c r="C6369" i="10"/>
  <c r="C6370" i="10"/>
  <c r="C6371" i="10"/>
  <c r="C6372" i="10"/>
  <c r="C6373" i="10"/>
  <c r="C6374" i="10"/>
  <c r="C6375" i="10"/>
  <c r="C6376" i="10"/>
  <c r="C6377" i="10"/>
  <c r="C6378" i="10"/>
  <c r="C6379" i="10"/>
  <c r="C6380" i="10"/>
  <c r="C6381" i="10"/>
  <c r="C6382" i="10"/>
  <c r="C6383" i="10"/>
  <c r="C6384" i="10"/>
  <c r="C6385" i="10"/>
  <c r="C6386" i="10"/>
  <c r="C6387" i="10"/>
  <c r="C6388" i="10"/>
  <c r="C6389" i="10"/>
  <c r="C6390" i="10"/>
  <c r="C6391" i="10"/>
  <c r="C6392" i="10"/>
  <c r="C6393" i="10"/>
  <c r="C6394" i="10"/>
  <c r="C6395" i="10"/>
  <c r="C6396" i="10"/>
  <c r="C6397" i="10"/>
  <c r="C6398" i="10"/>
  <c r="C6399" i="10"/>
  <c r="C6400" i="10"/>
  <c r="C6401" i="10"/>
  <c r="C6402" i="10"/>
  <c r="C6403" i="10"/>
  <c r="C6404" i="10"/>
  <c r="C6405" i="10"/>
  <c r="C6406" i="10"/>
  <c r="C6407" i="10"/>
  <c r="C6408" i="10"/>
  <c r="C6409" i="10"/>
  <c r="C6410" i="10"/>
  <c r="C6411" i="10"/>
  <c r="C6412" i="10"/>
  <c r="C6413" i="10"/>
  <c r="C6414" i="10"/>
  <c r="C6415" i="10"/>
  <c r="C6416" i="10"/>
  <c r="C6417" i="10"/>
  <c r="C6418" i="10"/>
  <c r="C6419" i="10"/>
  <c r="C6420" i="10"/>
  <c r="C6421" i="10"/>
  <c r="C6422" i="10"/>
  <c r="C6423" i="10"/>
  <c r="C6424" i="10"/>
  <c r="C6425" i="10"/>
  <c r="C6426" i="10"/>
  <c r="C6427" i="10"/>
  <c r="C6428" i="10"/>
  <c r="C6429" i="10"/>
  <c r="C6430" i="10"/>
  <c r="C6431" i="10"/>
  <c r="C6432" i="10"/>
  <c r="C6433" i="10"/>
  <c r="C6434" i="10"/>
  <c r="C6435" i="10"/>
  <c r="C6436" i="10"/>
  <c r="C6437" i="10"/>
  <c r="C6438" i="10"/>
  <c r="C6439" i="10"/>
  <c r="C6440" i="10"/>
  <c r="C6441" i="10"/>
  <c r="C6442" i="10"/>
  <c r="C6443" i="10"/>
  <c r="C6444" i="10"/>
  <c r="C6445" i="10"/>
  <c r="C6446" i="10"/>
  <c r="C6447" i="10"/>
  <c r="C6448" i="10"/>
  <c r="C6449" i="10"/>
  <c r="C6450" i="10"/>
  <c r="C6451" i="10"/>
  <c r="C6452" i="10"/>
  <c r="C6453" i="10"/>
  <c r="C6454" i="10"/>
  <c r="C6455" i="10"/>
  <c r="C6456" i="10"/>
  <c r="C6457" i="10"/>
  <c r="C6458" i="10"/>
  <c r="C6459" i="10"/>
  <c r="C6460" i="10"/>
  <c r="C6461" i="10"/>
  <c r="C6462" i="10"/>
  <c r="C6463" i="10"/>
  <c r="C6464" i="10"/>
  <c r="C6465" i="10"/>
  <c r="C6466" i="10"/>
  <c r="C6467" i="10"/>
  <c r="C6468" i="10"/>
  <c r="C6469" i="10"/>
  <c r="C6470" i="10"/>
  <c r="C6471" i="10"/>
  <c r="C6472" i="10"/>
  <c r="C6473" i="10"/>
  <c r="C6474" i="10"/>
  <c r="C6475" i="10"/>
  <c r="C6476" i="10"/>
  <c r="C6477" i="10"/>
  <c r="C6478" i="10"/>
  <c r="C6479" i="10"/>
  <c r="C6480" i="10"/>
  <c r="C6481" i="10"/>
  <c r="C6482" i="10"/>
  <c r="C6483" i="10"/>
  <c r="C6484" i="10"/>
  <c r="C6485" i="10"/>
  <c r="C6486" i="10"/>
  <c r="C6487" i="10"/>
  <c r="C6488" i="10"/>
  <c r="C6489" i="10"/>
  <c r="C6490" i="10"/>
  <c r="C6491" i="10"/>
  <c r="C6492" i="10"/>
  <c r="C6493" i="10"/>
  <c r="C6494" i="10"/>
  <c r="C6495" i="10"/>
  <c r="C6496" i="10"/>
  <c r="C6497" i="10"/>
  <c r="C6498" i="10"/>
  <c r="C6499" i="10"/>
  <c r="C6500" i="10"/>
  <c r="C6501" i="10"/>
  <c r="C6502" i="10"/>
  <c r="C6503" i="10"/>
  <c r="C6504" i="10"/>
  <c r="C6505" i="10"/>
  <c r="C6506" i="10"/>
  <c r="C6507" i="10"/>
  <c r="C6508" i="10"/>
  <c r="C6509" i="10"/>
  <c r="C6510" i="10"/>
  <c r="C6511" i="10"/>
  <c r="C6512" i="10"/>
  <c r="C6513" i="10"/>
  <c r="C6514" i="10"/>
  <c r="C6515" i="10"/>
  <c r="C6516" i="10"/>
  <c r="C6517" i="10"/>
  <c r="C6518" i="10"/>
  <c r="C6519" i="10"/>
  <c r="C6520" i="10"/>
  <c r="C6521" i="10"/>
  <c r="C6522" i="10"/>
  <c r="C6523" i="10"/>
  <c r="C6524" i="10"/>
  <c r="C6525" i="10"/>
  <c r="C6526" i="10"/>
  <c r="C6527" i="10"/>
  <c r="C6528" i="10"/>
  <c r="C6529" i="10"/>
  <c r="C6530" i="10"/>
  <c r="C6531" i="10"/>
  <c r="C6532" i="10"/>
  <c r="C6533" i="10"/>
  <c r="C6534" i="10"/>
  <c r="C6535" i="10"/>
  <c r="C6536" i="10"/>
  <c r="C6537" i="10"/>
  <c r="C6538" i="10"/>
  <c r="C6539" i="10"/>
  <c r="C6540" i="10"/>
  <c r="C6541" i="10"/>
  <c r="C6542" i="10"/>
  <c r="C6543" i="10"/>
  <c r="C6544" i="10"/>
  <c r="C6545" i="10"/>
  <c r="C6546" i="10"/>
  <c r="C6547" i="10"/>
  <c r="C6548" i="10"/>
  <c r="C6549" i="10"/>
  <c r="C6550" i="10"/>
  <c r="C6551" i="10"/>
  <c r="C6552" i="10"/>
  <c r="C6553" i="10"/>
  <c r="C6554" i="10"/>
  <c r="C6555" i="10"/>
  <c r="C6556" i="10"/>
  <c r="C6557" i="10"/>
  <c r="C6558" i="10"/>
  <c r="C6559" i="10"/>
  <c r="C6560" i="10"/>
  <c r="C6561" i="10"/>
  <c r="C6562" i="10"/>
  <c r="C6563" i="10"/>
  <c r="C6564" i="10"/>
  <c r="C6565" i="10"/>
  <c r="C6566" i="10"/>
  <c r="C6567" i="10"/>
  <c r="C6568" i="10"/>
  <c r="C6569" i="10"/>
  <c r="C6570" i="10"/>
  <c r="C6571" i="10"/>
  <c r="C6572" i="10"/>
  <c r="C6573" i="10"/>
  <c r="C6574" i="10"/>
  <c r="C6575" i="10"/>
  <c r="C6576" i="10"/>
  <c r="C6577" i="10"/>
  <c r="C6578" i="10"/>
  <c r="C6579" i="10"/>
  <c r="C6580" i="10"/>
  <c r="C6581" i="10"/>
  <c r="C6582" i="10"/>
  <c r="C6583" i="10"/>
  <c r="C6584" i="10"/>
  <c r="C6585" i="10"/>
  <c r="C6586" i="10"/>
  <c r="C6587" i="10"/>
  <c r="C6588" i="10"/>
  <c r="C6589" i="10"/>
  <c r="C6590" i="10"/>
  <c r="C6591" i="10"/>
  <c r="C6592" i="10"/>
  <c r="C6593" i="10"/>
  <c r="C6594" i="10"/>
  <c r="C6595" i="10"/>
  <c r="C6596" i="10"/>
  <c r="C6597" i="10"/>
  <c r="C6598" i="10"/>
  <c r="C6599" i="10"/>
  <c r="C6600" i="10"/>
  <c r="C6601" i="10"/>
  <c r="C6602" i="10"/>
  <c r="C6603" i="10"/>
  <c r="C6604" i="10"/>
  <c r="C6605" i="10"/>
  <c r="C6606" i="10"/>
  <c r="C6607" i="10"/>
  <c r="C6608" i="10"/>
  <c r="C6609" i="10"/>
  <c r="C6610" i="10"/>
  <c r="C6611" i="10"/>
  <c r="C6612" i="10"/>
  <c r="C6613" i="10"/>
  <c r="C6614" i="10"/>
  <c r="C6615" i="10"/>
  <c r="C6616" i="10"/>
  <c r="C6617" i="10"/>
  <c r="C6618" i="10"/>
  <c r="C6619" i="10"/>
  <c r="C6620" i="10"/>
  <c r="C6621" i="10"/>
  <c r="C6622" i="10"/>
  <c r="C6623" i="10"/>
  <c r="C6624" i="10"/>
  <c r="C6625" i="10"/>
  <c r="C6626" i="10"/>
  <c r="C6627" i="10"/>
  <c r="C6628" i="10"/>
  <c r="C6629" i="10"/>
  <c r="C6630" i="10"/>
  <c r="C6631" i="10"/>
  <c r="C6632" i="10"/>
  <c r="C6633" i="10"/>
  <c r="C6634" i="10"/>
  <c r="C6635" i="10"/>
  <c r="C6636" i="10"/>
  <c r="C6637" i="10"/>
  <c r="C6638" i="10"/>
  <c r="C6639" i="10"/>
  <c r="C6640" i="10"/>
  <c r="C6641" i="10"/>
  <c r="C6642" i="10"/>
  <c r="C6643" i="10"/>
  <c r="C6644" i="10"/>
  <c r="C6645" i="10"/>
  <c r="C6646" i="10"/>
  <c r="C6647" i="10"/>
  <c r="C6648" i="10"/>
  <c r="C6649" i="10"/>
  <c r="C6650" i="10"/>
  <c r="C6651" i="10"/>
  <c r="C6652" i="10"/>
  <c r="C6653" i="10"/>
  <c r="C6654" i="10"/>
  <c r="C6655" i="10"/>
  <c r="C6656" i="10"/>
  <c r="C6657" i="10"/>
  <c r="C6658" i="10"/>
  <c r="C6659" i="10"/>
  <c r="C6660" i="10"/>
  <c r="C6661" i="10"/>
  <c r="C6662" i="10"/>
  <c r="C6663" i="10"/>
  <c r="C6664" i="10"/>
  <c r="C6665" i="10"/>
  <c r="C6666" i="10"/>
  <c r="C6667" i="10"/>
  <c r="C6668" i="10"/>
  <c r="C6669" i="10"/>
  <c r="C6670" i="10"/>
  <c r="C6671" i="10"/>
  <c r="C6672" i="10"/>
  <c r="C6673" i="10"/>
  <c r="C6674" i="10"/>
  <c r="C6675" i="10"/>
  <c r="C6676" i="10"/>
  <c r="C6677" i="10"/>
  <c r="C6678" i="10"/>
  <c r="C6679" i="10"/>
  <c r="C6680" i="10"/>
  <c r="C6681" i="10"/>
  <c r="C6682" i="10"/>
  <c r="C6683" i="10"/>
  <c r="C6684" i="10"/>
  <c r="C6685" i="10"/>
  <c r="C6686" i="10"/>
  <c r="C6687" i="10"/>
  <c r="C6688" i="10"/>
  <c r="C6689" i="10"/>
  <c r="C6690" i="10"/>
  <c r="C6691" i="10"/>
  <c r="C6692" i="10"/>
  <c r="C6693" i="10"/>
  <c r="C6694" i="10"/>
  <c r="C6695" i="10"/>
  <c r="C6696" i="10"/>
  <c r="C6697" i="10"/>
  <c r="C6698" i="10"/>
  <c r="C6699" i="10"/>
  <c r="C6700" i="10"/>
  <c r="C6701" i="10"/>
  <c r="C6702" i="10"/>
  <c r="C6703" i="10"/>
  <c r="C6704" i="10"/>
  <c r="C6705" i="10"/>
  <c r="C6706" i="10"/>
  <c r="C6707" i="10"/>
  <c r="C6708" i="10"/>
  <c r="C6709" i="10"/>
  <c r="C6710" i="10"/>
  <c r="C6711" i="10"/>
  <c r="C6712" i="10"/>
  <c r="C6713" i="10"/>
  <c r="C6714" i="10"/>
  <c r="C6715" i="10"/>
  <c r="C6716" i="10"/>
  <c r="C6717" i="10"/>
  <c r="C6718" i="10"/>
  <c r="C6719" i="10"/>
  <c r="C6720" i="10"/>
  <c r="C6721" i="10"/>
  <c r="C6722" i="10"/>
  <c r="C6723" i="10"/>
  <c r="C6724" i="10"/>
  <c r="C6725" i="10"/>
  <c r="C6726" i="10"/>
  <c r="C6727" i="10"/>
  <c r="C6728" i="10"/>
  <c r="C6729" i="10"/>
  <c r="C6730" i="10"/>
  <c r="C6731" i="10"/>
  <c r="C6732" i="10"/>
  <c r="C6733" i="10"/>
  <c r="C6734" i="10"/>
  <c r="C6735" i="10"/>
  <c r="C6736" i="10"/>
  <c r="C6737" i="10"/>
  <c r="C6738" i="10"/>
  <c r="C6739" i="10"/>
  <c r="C6740" i="10"/>
  <c r="C6741" i="10"/>
  <c r="C6742" i="10"/>
  <c r="C6743" i="10"/>
  <c r="C6744" i="10"/>
  <c r="C6745" i="10"/>
  <c r="C6746" i="10"/>
  <c r="C6747" i="10"/>
  <c r="C6748" i="10"/>
  <c r="C6749" i="10"/>
  <c r="C6750" i="10"/>
  <c r="C6751" i="10"/>
  <c r="C6752" i="10"/>
  <c r="C6753" i="10"/>
  <c r="C6754" i="10"/>
  <c r="C6755" i="10"/>
  <c r="C6756" i="10"/>
  <c r="C6757" i="10"/>
  <c r="C6758" i="10"/>
  <c r="C6759" i="10"/>
  <c r="C6760" i="10"/>
  <c r="C6761" i="10"/>
  <c r="C6762" i="10"/>
  <c r="C6763" i="10"/>
  <c r="C6764" i="10"/>
  <c r="C6765" i="10"/>
  <c r="C6766" i="10"/>
  <c r="C6767" i="10"/>
  <c r="C6768" i="10"/>
  <c r="C6769" i="10"/>
  <c r="C6770" i="10"/>
  <c r="C6771" i="10"/>
  <c r="C6772" i="10"/>
  <c r="C6773" i="10"/>
  <c r="C6774" i="10"/>
  <c r="C6775" i="10"/>
  <c r="C6776" i="10"/>
  <c r="C6777" i="10"/>
  <c r="C6778" i="10"/>
  <c r="C6779" i="10"/>
  <c r="C6780" i="10"/>
  <c r="C6781" i="10"/>
  <c r="C6782" i="10"/>
  <c r="C6783" i="10"/>
  <c r="C6784" i="10"/>
  <c r="C6785" i="10"/>
  <c r="C6786" i="10"/>
  <c r="C6787" i="10"/>
  <c r="C6788" i="10"/>
  <c r="C6789" i="10"/>
  <c r="C6790" i="10"/>
  <c r="C6791" i="10"/>
  <c r="C6792" i="10"/>
  <c r="C6793" i="10"/>
  <c r="C6794" i="10"/>
  <c r="C6795" i="10"/>
  <c r="C6796" i="10"/>
  <c r="C6797" i="10"/>
  <c r="C6798" i="10"/>
  <c r="C6799" i="10"/>
  <c r="C6800" i="10"/>
  <c r="C6801" i="10"/>
  <c r="C6802" i="10"/>
  <c r="C6803" i="10"/>
  <c r="C6804" i="10"/>
  <c r="C6805" i="10"/>
  <c r="C6806" i="10"/>
  <c r="C6807" i="10"/>
  <c r="C6808" i="10"/>
  <c r="C6809" i="10"/>
  <c r="C6810" i="10"/>
  <c r="C6811" i="10"/>
  <c r="C6812" i="10"/>
  <c r="C6813" i="10"/>
  <c r="C6814" i="10"/>
  <c r="C6815" i="10"/>
  <c r="C6816" i="10"/>
  <c r="C6817" i="10"/>
  <c r="C6818" i="10"/>
  <c r="C6819" i="10"/>
  <c r="C6820" i="10"/>
  <c r="C6821" i="10"/>
  <c r="C6822" i="10"/>
  <c r="C6823" i="10"/>
  <c r="C6824" i="10"/>
  <c r="C6825" i="10"/>
  <c r="C6826" i="10"/>
  <c r="C6827" i="10"/>
  <c r="C6828" i="10"/>
  <c r="C6829" i="10"/>
  <c r="C6830" i="10"/>
  <c r="C6831" i="10"/>
  <c r="C6832" i="10"/>
  <c r="C6833" i="10"/>
  <c r="C6834" i="10"/>
  <c r="C6835" i="10"/>
  <c r="C6836" i="10"/>
  <c r="C6837" i="10"/>
  <c r="C6838" i="10"/>
  <c r="C6839" i="10"/>
  <c r="C6840" i="10"/>
  <c r="C6841" i="10"/>
  <c r="C6842" i="10"/>
  <c r="C6843" i="10"/>
  <c r="C6844" i="10"/>
  <c r="C6845" i="10"/>
  <c r="C6846" i="10"/>
  <c r="C6847" i="10"/>
  <c r="C6848" i="10"/>
  <c r="C6849" i="10"/>
  <c r="C6850" i="10"/>
  <c r="C6851" i="10"/>
  <c r="C6852" i="10"/>
  <c r="C6853" i="10"/>
  <c r="C6854" i="10"/>
  <c r="C6855" i="10"/>
  <c r="C6856" i="10"/>
  <c r="C6857" i="10"/>
  <c r="C6858" i="10"/>
  <c r="C6859" i="10"/>
  <c r="C6860" i="10"/>
  <c r="C6861" i="10"/>
  <c r="C6862" i="10"/>
  <c r="C6863" i="10"/>
  <c r="C6864" i="10"/>
  <c r="C6865" i="10"/>
  <c r="C6866" i="10"/>
  <c r="C6867" i="10"/>
  <c r="C6868" i="10"/>
  <c r="C6869" i="10"/>
  <c r="C6870" i="10"/>
  <c r="C6871" i="10"/>
  <c r="C6872" i="10"/>
  <c r="C6873" i="10"/>
  <c r="C6874" i="10"/>
  <c r="C6875" i="10"/>
  <c r="C6876" i="10"/>
  <c r="C6877" i="10"/>
  <c r="C6878" i="10"/>
  <c r="C6879" i="10"/>
  <c r="C6880" i="10"/>
  <c r="C6881" i="10"/>
  <c r="C6882" i="10"/>
  <c r="C6883" i="10"/>
  <c r="C6884" i="10"/>
  <c r="C6885" i="10"/>
  <c r="C6886" i="10"/>
  <c r="C6887" i="10"/>
  <c r="C6888" i="10"/>
  <c r="C6889" i="10"/>
  <c r="C6890" i="10"/>
  <c r="C6891" i="10"/>
  <c r="C6892" i="10"/>
  <c r="C6893" i="10"/>
  <c r="C6894" i="10"/>
  <c r="C6895" i="10"/>
  <c r="C6896" i="10"/>
  <c r="C6897" i="10"/>
  <c r="C6898" i="10"/>
  <c r="C6899" i="10"/>
  <c r="C6900" i="10"/>
  <c r="C6901" i="10"/>
  <c r="C6902" i="10"/>
  <c r="C6903" i="10"/>
  <c r="C6904" i="10"/>
  <c r="C6905" i="10"/>
  <c r="C6906" i="10"/>
  <c r="C6907" i="10"/>
  <c r="C6908" i="10"/>
  <c r="C6909" i="10"/>
  <c r="C6910" i="10"/>
  <c r="C6911" i="10"/>
  <c r="C6912" i="10"/>
  <c r="C6913" i="10"/>
  <c r="C6914" i="10"/>
  <c r="C6915" i="10"/>
  <c r="C6916" i="10"/>
  <c r="C6917" i="10"/>
  <c r="C6918" i="10"/>
  <c r="C6919" i="10"/>
  <c r="C6920" i="10"/>
  <c r="C6921" i="10"/>
  <c r="C6922" i="10"/>
  <c r="C6923" i="10"/>
  <c r="C6924" i="10"/>
  <c r="C6925" i="10"/>
  <c r="C6926" i="10"/>
  <c r="C6927" i="10"/>
  <c r="C6928" i="10"/>
  <c r="C6929" i="10"/>
  <c r="C6930" i="10"/>
  <c r="C6931" i="10"/>
  <c r="C6932" i="10"/>
  <c r="C6933" i="10"/>
  <c r="C6934" i="10"/>
  <c r="C6935" i="10"/>
  <c r="C6936" i="10"/>
  <c r="C6937" i="10"/>
  <c r="C6938" i="10"/>
  <c r="C6939" i="10"/>
  <c r="C6940" i="10"/>
  <c r="C6941" i="10"/>
  <c r="C6942" i="10"/>
  <c r="C6943" i="10"/>
  <c r="C6944" i="10"/>
  <c r="C6945" i="10"/>
  <c r="C6946" i="10"/>
  <c r="C6947" i="10"/>
  <c r="C6948" i="10"/>
  <c r="C6949" i="10"/>
  <c r="C6950" i="10"/>
  <c r="C6951" i="10"/>
  <c r="C6952" i="10"/>
  <c r="C6953" i="10"/>
  <c r="C6954" i="10"/>
  <c r="C6955" i="10"/>
  <c r="C6956" i="10"/>
  <c r="C6957" i="10"/>
  <c r="C6958" i="10"/>
  <c r="C6959" i="10"/>
  <c r="C6960" i="10"/>
  <c r="C6961" i="10"/>
  <c r="C6962" i="10"/>
  <c r="C6963" i="10"/>
  <c r="C6964" i="10"/>
  <c r="C6965" i="10"/>
  <c r="C6966" i="10"/>
  <c r="C6967" i="10"/>
  <c r="C6968" i="10"/>
  <c r="C6969" i="10"/>
  <c r="C6970" i="10"/>
  <c r="C6971" i="10"/>
  <c r="C6972" i="10"/>
  <c r="C6973" i="10"/>
  <c r="C6974" i="10"/>
  <c r="C6975" i="10"/>
  <c r="C6976" i="10"/>
  <c r="C6977" i="10"/>
  <c r="C6978" i="10"/>
  <c r="C6979" i="10"/>
  <c r="C6980" i="10"/>
  <c r="C6981" i="10"/>
  <c r="C6982" i="10"/>
  <c r="C6983" i="10"/>
  <c r="C6984" i="10"/>
  <c r="C6985" i="10"/>
  <c r="C6986" i="10"/>
  <c r="C6987" i="10"/>
  <c r="C6988" i="10"/>
  <c r="C6989" i="10"/>
  <c r="C6990" i="10"/>
  <c r="C6991" i="10"/>
  <c r="C6992" i="10"/>
  <c r="C6993" i="10"/>
  <c r="C6994" i="10"/>
  <c r="C6995" i="10"/>
  <c r="C6996" i="10"/>
  <c r="C6997" i="10"/>
  <c r="C6998" i="10"/>
  <c r="C6999" i="10"/>
  <c r="C7000" i="10"/>
  <c r="C7001" i="10"/>
  <c r="C7002" i="10"/>
  <c r="C7003" i="10"/>
  <c r="C7004" i="10"/>
  <c r="C7005" i="10"/>
  <c r="C7006" i="10"/>
  <c r="C7007" i="10"/>
  <c r="C7008" i="10"/>
  <c r="C7009" i="10"/>
  <c r="C7010" i="10"/>
  <c r="C7011" i="10"/>
  <c r="C7012" i="10"/>
  <c r="C7013" i="10"/>
  <c r="C7014" i="10"/>
  <c r="C7015" i="10"/>
  <c r="C7016" i="10"/>
  <c r="C7017" i="10"/>
  <c r="C7018" i="10"/>
  <c r="C7019" i="10"/>
  <c r="C7020" i="10"/>
  <c r="C7021" i="10"/>
  <c r="C7022" i="10"/>
  <c r="C7023" i="10"/>
  <c r="C7024" i="10"/>
  <c r="C7025" i="10"/>
  <c r="C7026" i="10"/>
  <c r="C7027" i="10"/>
  <c r="C7028" i="10"/>
  <c r="C7029" i="10"/>
  <c r="C7030" i="10"/>
  <c r="C7031" i="10"/>
  <c r="C7032" i="10"/>
  <c r="C7033" i="10"/>
  <c r="C7034" i="10"/>
  <c r="C7035" i="10"/>
  <c r="C7036" i="10"/>
  <c r="C7037" i="10"/>
  <c r="C7038" i="10"/>
  <c r="C7039" i="10"/>
  <c r="C7040" i="10"/>
  <c r="C7041" i="10"/>
  <c r="C7042" i="10"/>
  <c r="C7043" i="10"/>
  <c r="C7044" i="10"/>
  <c r="C7045" i="10"/>
  <c r="C7046" i="10"/>
  <c r="C7047" i="10"/>
  <c r="C7048" i="10"/>
  <c r="C7049" i="10"/>
  <c r="C7050" i="10"/>
  <c r="C7051" i="10"/>
  <c r="C7052" i="10"/>
  <c r="C7053" i="10"/>
  <c r="C7054" i="10"/>
  <c r="C7055" i="10"/>
  <c r="C7056" i="10"/>
  <c r="C7057" i="10"/>
  <c r="C7058" i="10"/>
  <c r="C7059" i="10"/>
  <c r="C7060" i="10"/>
  <c r="C7061" i="10"/>
  <c r="C7062" i="10"/>
  <c r="C7063" i="10"/>
  <c r="C7064" i="10"/>
  <c r="C7065" i="10"/>
  <c r="C7066" i="10"/>
  <c r="C7067" i="10"/>
  <c r="C7068" i="10"/>
  <c r="C7069" i="10"/>
  <c r="C7070" i="10"/>
  <c r="C7071" i="10"/>
  <c r="C7072" i="10"/>
  <c r="C7073" i="10"/>
  <c r="C7074" i="10"/>
  <c r="C7075" i="10"/>
  <c r="C7076" i="10"/>
  <c r="C7077" i="10"/>
  <c r="C7078" i="10"/>
  <c r="C7079" i="10"/>
  <c r="C7080" i="10"/>
  <c r="C7081" i="10"/>
  <c r="C7082" i="10"/>
  <c r="C7083" i="10"/>
  <c r="C7084" i="10"/>
  <c r="C7085" i="10"/>
  <c r="C7086" i="10"/>
  <c r="C7087" i="10"/>
  <c r="C7088" i="10"/>
  <c r="C7089" i="10"/>
  <c r="C7090" i="10"/>
  <c r="C7091" i="10"/>
  <c r="C7092" i="10"/>
  <c r="C7093" i="10"/>
  <c r="C7094" i="10"/>
  <c r="C7095" i="10"/>
  <c r="C7096" i="10"/>
  <c r="C7097" i="10"/>
  <c r="C7098" i="10"/>
  <c r="C7099" i="10"/>
  <c r="C7100" i="10"/>
  <c r="C7101" i="10"/>
  <c r="C7102" i="10"/>
  <c r="C7103" i="10"/>
  <c r="C7104" i="10"/>
  <c r="C7105" i="10"/>
  <c r="C7106" i="10"/>
  <c r="C7107" i="10"/>
  <c r="C7108" i="10"/>
  <c r="C7109" i="10"/>
  <c r="C7110" i="10"/>
  <c r="C7111" i="10"/>
  <c r="C7112" i="10"/>
  <c r="C7113" i="10"/>
  <c r="C7114" i="10"/>
  <c r="C7115" i="10"/>
  <c r="C7116" i="10"/>
  <c r="C7117" i="10"/>
  <c r="C7118" i="10"/>
  <c r="C7119" i="10"/>
  <c r="C7120" i="10"/>
  <c r="C7121" i="10"/>
  <c r="C7122" i="10"/>
  <c r="C7123" i="10"/>
  <c r="C7124" i="10"/>
  <c r="C7125" i="10"/>
  <c r="C7126" i="10"/>
  <c r="C7127" i="10"/>
  <c r="C7128" i="10"/>
  <c r="C7129" i="10"/>
  <c r="C7130" i="10"/>
  <c r="C7131" i="10"/>
  <c r="C7132" i="10"/>
  <c r="C7133" i="10"/>
  <c r="C7134" i="10"/>
  <c r="C7135" i="10"/>
  <c r="C7136" i="10"/>
  <c r="C7137" i="10"/>
  <c r="C7138" i="10"/>
  <c r="C7139" i="10"/>
  <c r="C7140" i="10"/>
  <c r="C7141" i="10"/>
  <c r="C7142" i="10"/>
  <c r="C7143" i="10"/>
  <c r="C7144" i="10"/>
  <c r="C7145" i="10"/>
  <c r="C7146" i="10"/>
  <c r="C7147" i="10"/>
  <c r="C7148" i="10"/>
  <c r="C7149" i="10"/>
  <c r="C7150" i="10"/>
  <c r="C7151" i="10"/>
  <c r="C7152" i="10"/>
  <c r="C7153" i="10"/>
  <c r="C7154" i="10"/>
  <c r="C7155" i="10"/>
  <c r="C7156" i="10"/>
  <c r="C7157" i="10"/>
  <c r="C7158" i="10"/>
  <c r="C7159" i="10"/>
  <c r="C7160" i="10"/>
  <c r="C7161" i="10"/>
  <c r="C7162" i="10"/>
  <c r="C7163" i="10"/>
  <c r="C7164" i="10"/>
  <c r="C7165" i="10"/>
  <c r="C7166" i="10"/>
  <c r="C7167" i="10"/>
  <c r="C7168" i="10"/>
  <c r="C7169" i="10"/>
  <c r="C7170" i="10"/>
  <c r="C7171" i="10"/>
  <c r="C7172" i="10"/>
  <c r="C7173" i="10"/>
  <c r="C7174" i="10"/>
  <c r="C7175" i="10"/>
  <c r="C7176" i="10"/>
  <c r="C7177" i="10"/>
  <c r="C7178" i="10"/>
  <c r="C7179" i="10"/>
  <c r="C7180" i="10"/>
  <c r="C7181" i="10"/>
  <c r="C7182" i="10"/>
  <c r="C7183" i="10"/>
  <c r="C7184" i="10"/>
  <c r="C7185" i="10"/>
  <c r="C7186" i="10"/>
  <c r="C7187" i="10"/>
  <c r="C7188" i="10"/>
  <c r="C7189" i="10"/>
  <c r="C7190" i="10"/>
  <c r="C7191" i="10"/>
  <c r="C7192" i="10"/>
  <c r="C7193" i="10"/>
  <c r="C7194" i="10"/>
  <c r="C7195" i="10"/>
  <c r="C7196" i="10"/>
  <c r="C7197" i="10"/>
  <c r="C7198" i="10"/>
  <c r="C7199" i="10"/>
  <c r="C7200" i="10"/>
  <c r="C7201" i="10"/>
  <c r="C7202" i="10"/>
  <c r="C7203" i="10"/>
  <c r="C7204" i="10"/>
  <c r="C7205" i="10"/>
  <c r="C7206" i="10"/>
  <c r="C7207" i="10"/>
  <c r="C7208" i="10"/>
  <c r="C7209" i="10"/>
  <c r="C7210" i="10"/>
  <c r="C7211" i="10"/>
  <c r="C7212" i="10"/>
  <c r="C7213" i="10"/>
  <c r="C7214" i="10"/>
  <c r="C7215" i="10"/>
  <c r="C7216" i="10"/>
  <c r="C7217" i="10"/>
  <c r="C7218" i="10"/>
  <c r="C7219" i="10"/>
  <c r="C7220" i="10"/>
  <c r="C7221" i="10"/>
  <c r="C7222" i="10"/>
  <c r="C7223" i="10"/>
  <c r="C7224" i="10"/>
  <c r="C7225" i="10"/>
  <c r="C7226" i="10"/>
  <c r="C7227" i="10"/>
  <c r="C7228" i="10"/>
  <c r="C7229" i="10"/>
  <c r="C7230" i="10"/>
  <c r="C7231" i="10"/>
  <c r="C7232" i="10"/>
  <c r="C7233" i="10"/>
  <c r="C7234" i="10"/>
  <c r="C7235" i="10"/>
  <c r="C7236" i="10"/>
  <c r="C7237" i="10"/>
  <c r="C7238" i="10"/>
  <c r="C7239" i="10"/>
  <c r="C7240" i="10"/>
  <c r="C7241" i="10"/>
  <c r="C7242" i="10"/>
  <c r="C7243" i="10"/>
  <c r="C7244" i="10"/>
  <c r="C7245" i="10"/>
  <c r="C7246" i="10"/>
  <c r="C7247" i="10"/>
  <c r="C7248" i="10"/>
  <c r="C7249" i="10"/>
  <c r="C7250" i="10"/>
  <c r="C7251" i="10"/>
  <c r="C7252" i="10"/>
  <c r="C7253" i="10"/>
  <c r="C7254" i="10"/>
  <c r="C7255" i="10"/>
  <c r="C7256" i="10"/>
  <c r="C7257" i="10"/>
  <c r="C7258" i="10"/>
  <c r="C7259" i="10"/>
  <c r="C7260" i="10"/>
  <c r="C7261" i="10"/>
  <c r="C7262" i="10"/>
  <c r="C7263" i="10"/>
  <c r="C7264" i="10"/>
  <c r="C7265" i="10"/>
  <c r="C7266" i="10"/>
  <c r="C7267" i="10"/>
  <c r="C7268" i="10"/>
  <c r="C7269" i="10"/>
  <c r="C7270" i="10"/>
  <c r="C7271" i="10"/>
  <c r="C7272" i="10"/>
  <c r="C7273" i="10"/>
  <c r="C7274" i="10"/>
  <c r="C7275" i="10"/>
  <c r="C7276" i="10"/>
  <c r="C7277" i="10"/>
  <c r="C7278" i="10"/>
  <c r="C7279" i="10"/>
  <c r="C7280" i="10"/>
  <c r="C7281" i="10"/>
  <c r="C7282" i="10"/>
  <c r="C7283" i="10"/>
  <c r="C7284" i="10"/>
  <c r="C7285" i="10"/>
  <c r="C7286" i="10"/>
  <c r="C7287" i="10"/>
  <c r="C7288" i="10"/>
  <c r="C7289" i="10"/>
  <c r="C7290" i="10"/>
  <c r="C7291" i="10"/>
  <c r="C7292" i="10"/>
  <c r="C7293" i="10"/>
  <c r="C7294" i="10"/>
  <c r="C7295" i="10"/>
  <c r="C7296" i="10"/>
  <c r="C7297" i="10"/>
  <c r="C7298" i="10"/>
  <c r="C7299" i="10"/>
  <c r="C7300" i="10"/>
  <c r="C7301" i="10"/>
  <c r="C7302" i="10"/>
  <c r="C7303" i="10"/>
  <c r="C7304" i="10"/>
  <c r="C7305" i="10"/>
  <c r="C7306" i="10"/>
  <c r="C7307" i="10"/>
  <c r="C7308" i="10"/>
  <c r="C7309" i="10"/>
  <c r="C7310" i="10"/>
  <c r="C7311" i="10"/>
  <c r="C7312" i="10"/>
  <c r="C7313" i="10"/>
  <c r="C7314" i="10"/>
  <c r="C7315" i="10"/>
  <c r="C7316" i="10"/>
  <c r="C7317" i="10"/>
  <c r="C7318" i="10"/>
  <c r="C7319" i="10"/>
  <c r="C7320" i="10"/>
  <c r="C7321" i="10"/>
  <c r="C7322" i="10"/>
  <c r="C7323" i="10"/>
  <c r="C7324" i="10"/>
  <c r="C7325" i="10"/>
  <c r="C7326" i="10"/>
  <c r="C7327" i="10"/>
  <c r="C7328" i="10"/>
  <c r="C7329" i="10"/>
  <c r="C7330" i="10"/>
  <c r="C7331" i="10"/>
  <c r="C7332" i="10"/>
  <c r="C7333" i="10"/>
  <c r="C7334" i="10"/>
  <c r="C7335" i="10"/>
  <c r="C7336" i="10"/>
  <c r="C7337" i="10"/>
  <c r="C7338" i="10"/>
  <c r="C7339" i="10"/>
  <c r="C7340" i="10"/>
  <c r="C7341" i="10"/>
  <c r="C7342" i="10"/>
  <c r="C7343" i="10"/>
  <c r="C7344" i="10"/>
  <c r="C7345" i="10"/>
  <c r="C7346" i="10"/>
  <c r="C7347" i="10"/>
  <c r="C7348" i="10"/>
  <c r="C7349" i="10"/>
  <c r="C7350" i="10"/>
  <c r="C7351" i="10"/>
  <c r="C7352" i="10"/>
  <c r="C7353" i="10"/>
  <c r="C7354" i="10"/>
  <c r="C7355" i="10"/>
  <c r="C7356" i="10"/>
  <c r="C7357" i="10"/>
  <c r="C7358" i="10"/>
  <c r="C7359" i="10"/>
  <c r="C7360" i="10"/>
  <c r="C7361" i="10"/>
  <c r="C7362" i="10"/>
  <c r="C7363" i="10"/>
  <c r="C7364" i="10"/>
  <c r="C7365" i="10"/>
  <c r="C7366" i="10"/>
  <c r="C7367" i="10"/>
  <c r="C7368" i="10"/>
  <c r="C7369" i="10"/>
  <c r="C7370" i="10"/>
  <c r="C7371" i="10"/>
  <c r="C7372" i="10"/>
  <c r="C7373" i="10"/>
  <c r="C7374" i="10"/>
  <c r="C7375" i="10"/>
  <c r="C7376" i="10"/>
  <c r="C7377" i="10"/>
  <c r="C7378" i="10"/>
  <c r="C7379" i="10"/>
  <c r="C7380" i="10"/>
  <c r="C7381" i="10"/>
  <c r="C7382" i="10"/>
  <c r="C7383" i="10"/>
  <c r="C7384" i="10"/>
  <c r="C7385" i="10"/>
  <c r="C7386" i="10"/>
  <c r="C7387" i="10"/>
  <c r="C7388" i="10"/>
  <c r="C7389" i="10"/>
  <c r="C7390" i="10"/>
  <c r="C7391" i="10"/>
  <c r="C7392" i="10"/>
  <c r="C7393" i="10"/>
  <c r="C7394" i="10"/>
  <c r="C7395" i="10"/>
  <c r="C7396" i="10"/>
  <c r="C7397" i="10"/>
  <c r="C7398" i="10"/>
  <c r="C7399" i="10"/>
  <c r="C7400" i="10"/>
  <c r="C7401" i="10"/>
  <c r="C7402" i="10"/>
  <c r="C7403" i="10"/>
  <c r="C7404" i="10"/>
  <c r="C7405" i="10"/>
  <c r="C7406" i="10"/>
  <c r="C7407" i="10"/>
  <c r="C7408" i="10"/>
  <c r="C7409" i="10"/>
  <c r="C7410" i="10"/>
  <c r="C7411" i="10"/>
  <c r="C7412" i="10"/>
  <c r="C7413" i="10"/>
  <c r="C7414" i="10"/>
  <c r="C7415" i="10"/>
  <c r="C7416" i="10"/>
  <c r="C7417" i="10"/>
  <c r="C7418" i="10"/>
  <c r="C7419" i="10"/>
  <c r="C7420" i="10"/>
  <c r="C7421" i="10"/>
  <c r="C7422" i="10"/>
  <c r="C7423" i="10"/>
  <c r="C7424" i="10"/>
  <c r="C7425" i="10"/>
  <c r="C7426" i="10"/>
  <c r="C7427" i="10"/>
  <c r="C7428" i="10"/>
  <c r="C7429" i="10"/>
  <c r="C7430" i="10"/>
  <c r="C7431" i="10"/>
  <c r="C7432" i="10"/>
  <c r="C7433" i="10"/>
  <c r="C7434" i="10"/>
  <c r="C7435" i="10"/>
  <c r="C7436" i="10"/>
  <c r="C7437" i="10"/>
  <c r="C7438" i="10"/>
  <c r="C7439" i="10"/>
  <c r="C7440" i="10"/>
  <c r="C7441" i="10"/>
  <c r="C7442" i="10"/>
  <c r="C7443" i="10"/>
  <c r="C7444" i="10"/>
  <c r="C7445" i="10"/>
  <c r="C7446" i="10"/>
  <c r="C7447" i="10"/>
  <c r="C7448" i="10"/>
  <c r="C7449" i="10"/>
  <c r="C7450" i="10"/>
  <c r="C7451" i="10"/>
  <c r="C7452" i="10"/>
  <c r="C7453" i="10"/>
  <c r="C7454" i="10"/>
  <c r="C7455" i="10"/>
  <c r="C7456" i="10"/>
  <c r="C7457" i="10"/>
  <c r="C7458" i="10"/>
  <c r="C7459" i="10"/>
  <c r="C7460" i="10"/>
  <c r="C7461" i="10"/>
  <c r="C7462" i="10"/>
  <c r="C7463" i="10"/>
  <c r="C7464" i="10"/>
  <c r="C7465" i="10"/>
  <c r="C7466" i="10"/>
  <c r="C7467" i="10"/>
  <c r="C7468" i="10"/>
  <c r="C7469" i="10"/>
  <c r="C7470" i="10"/>
  <c r="C7471" i="10"/>
  <c r="C7472" i="10"/>
  <c r="C7473" i="10"/>
  <c r="C7474" i="10"/>
  <c r="C7475" i="10"/>
  <c r="C7476" i="10"/>
  <c r="C7477" i="10"/>
  <c r="C7478" i="10"/>
  <c r="C7479" i="10"/>
  <c r="C7480" i="10"/>
  <c r="C7481" i="10"/>
  <c r="C7482" i="10"/>
  <c r="C7483" i="10"/>
  <c r="C7484" i="10"/>
  <c r="C7485" i="10"/>
  <c r="C7486" i="10"/>
  <c r="C7487" i="10"/>
  <c r="C7488" i="10"/>
  <c r="C7489" i="10"/>
  <c r="C7490" i="10"/>
  <c r="C7491" i="10"/>
  <c r="C7492" i="10"/>
  <c r="C7493" i="10"/>
  <c r="C7494" i="10"/>
  <c r="C7495" i="10"/>
  <c r="C7496" i="10"/>
  <c r="C7497" i="10"/>
  <c r="C7498" i="10"/>
  <c r="C7499" i="10"/>
  <c r="C7500" i="10"/>
  <c r="C7501" i="10"/>
  <c r="C7502" i="10"/>
  <c r="C7503" i="10"/>
  <c r="C7504" i="10"/>
  <c r="C7505" i="10"/>
  <c r="C7506" i="10"/>
  <c r="C7507" i="10"/>
  <c r="C7508" i="10"/>
  <c r="C7509" i="10"/>
  <c r="C7510" i="10"/>
  <c r="C7511" i="10"/>
  <c r="C7512" i="10"/>
  <c r="C7513" i="10"/>
  <c r="C7514" i="10"/>
  <c r="C7515" i="10"/>
  <c r="C7516" i="10"/>
  <c r="C7517" i="10"/>
  <c r="C7518" i="10"/>
  <c r="C7519" i="10"/>
  <c r="C7520" i="10"/>
  <c r="C7521" i="10"/>
  <c r="C7522" i="10"/>
  <c r="C7523" i="10"/>
  <c r="C7524" i="10"/>
  <c r="C7525" i="10"/>
  <c r="C7526" i="10"/>
  <c r="C7527" i="10"/>
  <c r="C7528" i="10"/>
  <c r="C7529" i="10"/>
  <c r="C7530" i="10"/>
  <c r="C7531" i="10"/>
  <c r="C7532" i="10"/>
  <c r="C7533" i="10"/>
  <c r="C7534" i="10"/>
  <c r="C7535" i="10"/>
  <c r="C7536" i="10"/>
  <c r="C7537" i="10"/>
  <c r="C7538" i="10"/>
  <c r="C7539" i="10"/>
  <c r="C7540" i="10"/>
  <c r="C7541" i="10"/>
  <c r="C7542" i="10"/>
  <c r="C7543" i="10"/>
  <c r="C7544" i="10"/>
  <c r="C7545" i="10"/>
  <c r="C7546" i="10"/>
  <c r="C7547" i="10"/>
  <c r="C7548" i="10"/>
  <c r="C7549" i="10"/>
  <c r="C7550" i="10"/>
  <c r="C7551" i="10"/>
  <c r="C7552" i="10"/>
  <c r="C7553" i="10"/>
  <c r="C7554" i="10"/>
  <c r="C7555" i="10"/>
  <c r="C7556" i="10"/>
  <c r="C7557" i="10"/>
  <c r="C7558" i="10"/>
  <c r="C7559" i="10"/>
  <c r="C7560" i="10"/>
  <c r="C7561" i="10"/>
  <c r="C7562" i="10"/>
  <c r="C7563" i="10"/>
  <c r="C7564" i="10"/>
  <c r="C7565" i="10"/>
  <c r="C7566" i="10"/>
  <c r="C7567" i="10"/>
  <c r="C7568" i="10"/>
  <c r="C7569" i="10"/>
  <c r="C7570" i="10"/>
  <c r="C7571" i="10"/>
  <c r="C7572" i="10"/>
  <c r="C7573" i="10"/>
  <c r="C7574" i="10"/>
  <c r="C7575" i="10"/>
  <c r="C7576" i="10"/>
  <c r="C7577" i="10"/>
  <c r="C7578" i="10"/>
  <c r="C7579" i="10"/>
  <c r="C7580" i="10"/>
  <c r="C7581" i="10"/>
  <c r="C7582" i="10"/>
  <c r="C7583" i="10"/>
  <c r="C7584" i="10"/>
  <c r="C7585" i="10"/>
  <c r="C7586" i="10"/>
  <c r="C7587" i="10"/>
  <c r="C7588" i="10"/>
  <c r="C7589" i="10"/>
  <c r="C7590" i="10"/>
  <c r="C7591" i="10"/>
  <c r="C7592" i="10"/>
  <c r="C7593" i="10"/>
  <c r="C7594" i="10"/>
  <c r="C7595" i="10"/>
  <c r="C7596" i="10"/>
  <c r="C7597" i="10"/>
  <c r="C7598" i="10"/>
  <c r="C7599" i="10"/>
  <c r="C7600" i="10"/>
  <c r="C7601" i="10"/>
  <c r="C7602" i="10"/>
  <c r="C7603" i="10"/>
  <c r="C7604" i="10"/>
  <c r="C7605" i="10"/>
  <c r="C7606" i="10"/>
  <c r="C7607" i="10"/>
  <c r="C7608" i="10"/>
  <c r="C7609" i="10"/>
  <c r="C7610" i="10"/>
  <c r="C7611" i="10"/>
  <c r="C7612" i="10"/>
  <c r="C7613" i="10"/>
  <c r="C7614" i="10"/>
  <c r="C7615" i="10"/>
  <c r="C7616" i="10"/>
  <c r="C7617" i="10"/>
  <c r="C7618" i="10"/>
  <c r="C7619" i="10"/>
  <c r="C7620" i="10"/>
  <c r="C7621" i="10"/>
  <c r="C7622" i="10"/>
  <c r="C7623" i="10"/>
  <c r="C7624" i="10"/>
  <c r="C7625" i="10"/>
  <c r="C7626" i="10"/>
  <c r="C7627" i="10"/>
  <c r="C7628" i="10"/>
  <c r="C7629" i="10"/>
  <c r="C7630" i="10"/>
  <c r="C7631" i="10"/>
  <c r="C7632" i="10"/>
  <c r="C7633" i="10"/>
  <c r="C7634" i="10"/>
  <c r="C7635" i="10"/>
  <c r="C7636" i="10"/>
  <c r="C7637" i="10"/>
  <c r="C7638" i="10"/>
  <c r="C7639" i="10"/>
  <c r="C7640" i="10"/>
  <c r="C7641" i="10"/>
  <c r="C7642" i="10"/>
  <c r="C7643" i="10"/>
  <c r="C7644" i="10"/>
  <c r="C7645" i="10"/>
  <c r="C7646" i="10"/>
  <c r="C7647" i="10"/>
  <c r="C7648" i="10"/>
  <c r="C7649" i="10"/>
  <c r="C7650" i="10"/>
  <c r="C7651" i="10"/>
  <c r="C7652" i="10"/>
  <c r="C7653" i="10"/>
  <c r="C7654" i="10"/>
  <c r="C7655" i="10"/>
  <c r="C7656" i="10"/>
  <c r="C7657" i="10"/>
  <c r="C7658" i="10"/>
  <c r="C7659" i="10"/>
  <c r="C7660" i="10"/>
  <c r="C7661" i="10"/>
  <c r="C7662" i="10"/>
  <c r="C7663" i="10"/>
  <c r="C7664" i="10"/>
  <c r="C7665" i="10"/>
  <c r="C7666" i="10"/>
  <c r="C7667" i="10"/>
  <c r="C7668" i="10"/>
  <c r="C7669" i="10"/>
  <c r="C7670" i="10"/>
  <c r="C7671" i="10"/>
  <c r="C7672" i="10"/>
  <c r="C7673" i="10"/>
  <c r="C7674" i="10"/>
  <c r="C7675" i="10"/>
  <c r="C7676" i="10"/>
  <c r="C7677" i="10"/>
  <c r="C7678" i="10"/>
  <c r="C7679" i="10"/>
  <c r="C7680" i="10"/>
  <c r="C7681" i="10"/>
  <c r="C7682" i="10"/>
  <c r="C7683" i="10"/>
  <c r="C7684" i="10"/>
  <c r="C7685" i="10"/>
  <c r="C7686" i="10"/>
  <c r="C7687" i="10"/>
  <c r="C7688" i="10"/>
  <c r="C7689" i="10"/>
  <c r="C7690" i="10"/>
  <c r="C7691" i="10"/>
  <c r="C7692" i="10"/>
  <c r="C7693" i="10"/>
  <c r="C7694" i="10"/>
  <c r="C7695" i="10"/>
  <c r="C7696" i="10"/>
  <c r="C7697" i="10"/>
  <c r="C7698" i="10"/>
  <c r="C7699" i="10"/>
  <c r="C7700" i="10"/>
  <c r="C7701" i="10"/>
  <c r="C7702" i="10"/>
  <c r="C7703" i="10"/>
  <c r="C7704" i="10"/>
  <c r="C7705" i="10"/>
  <c r="C7706" i="10"/>
  <c r="C7707" i="10"/>
  <c r="C7708" i="10"/>
  <c r="C7709" i="10"/>
  <c r="C7710" i="10"/>
  <c r="C7711" i="10"/>
  <c r="C7712" i="10"/>
  <c r="C7713" i="10"/>
  <c r="C7714" i="10"/>
  <c r="C7715" i="10"/>
  <c r="C7716" i="10"/>
  <c r="C7717" i="10"/>
  <c r="C7718" i="10"/>
  <c r="C7719" i="10"/>
  <c r="C7720" i="10"/>
  <c r="C7721" i="10"/>
  <c r="C7722" i="10"/>
  <c r="C7723" i="10"/>
  <c r="C7724" i="10"/>
  <c r="C7725" i="10"/>
  <c r="C7726" i="10"/>
  <c r="C7727" i="10"/>
  <c r="C7728" i="10"/>
  <c r="C7729" i="10"/>
  <c r="C7730" i="10"/>
  <c r="C7731" i="10"/>
  <c r="C7732" i="10"/>
  <c r="C7733" i="10"/>
  <c r="C7734" i="10"/>
  <c r="C7735" i="10"/>
  <c r="C7736" i="10"/>
  <c r="C7737" i="10"/>
  <c r="C7738" i="10"/>
  <c r="C7739" i="10"/>
  <c r="C7740" i="10"/>
  <c r="C7741" i="10"/>
  <c r="C7742" i="10"/>
  <c r="C7743" i="10"/>
  <c r="C7744" i="10"/>
  <c r="C7745" i="10"/>
  <c r="C7746" i="10"/>
  <c r="C7747" i="10"/>
  <c r="C7748" i="10"/>
  <c r="C7749" i="10"/>
  <c r="C7750" i="10"/>
  <c r="C7751" i="10"/>
  <c r="C7752" i="10"/>
  <c r="C7753" i="10"/>
  <c r="C7754" i="10"/>
  <c r="C7755" i="10"/>
  <c r="C7756" i="10"/>
  <c r="C7757" i="10"/>
  <c r="C7758" i="10"/>
  <c r="C7759" i="10"/>
  <c r="C7760" i="10"/>
  <c r="C7761" i="10"/>
  <c r="C7762" i="10"/>
  <c r="C7763" i="10"/>
  <c r="C7764" i="10"/>
  <c r="C7765" i="10"/>
  <c r="C7766" i="10"/>
  <c r="C7767" i="10"/>
  <c r="C7768" i="10"/>
  <c r="C7769" i="10"/>
  <c r="C7770" i="10"/>
  <c r="C7771" i="10"/>
  <c r="C7772" i="10"/>
  <c r="C7773" i="10"/>
  <c r="C7774" i="10"/>
  <c r="C7775" i="10"/>
  <c r="C7776" i="10"/>
  <c r="C7777" i="10"/>
  <c r="C7778" i="10"/>
  <c r="C7779" i="10"/>
  <c r="C7780" i="10"/>
  <c r="C7781" i="10"/>
  <c r="C7782" i="10"/>
  <c r="C7783" i="10"/>
  <c r="C7784" i="10"/>
  <c r="C7785" i="10"/>
  <c r="C7786" i="10"/>
  <c r="C7787" i="10"/>
  <c r="C7788" i="10"/>
  <c r="C7789" i="10"/>
  <c r="C7790" i="10"/>
  <c r="C7791" i="10"/>
  <c r="C7792" i="10"/>
  <c r="C7793" i="10"/>
  <c r="C7794" i="10"/>
  <c r="C7795" i="10"/>
  <c r="C7796" i="10"/>
  <c r="C7797" i="10"/>
  <c r="C7798" i="10"/>
  <c r="C7799" i="10"/>
  <c r="C7800" i="10"/>
  <c r="C7801" i="10"/>
  <c r="C7802" i="10"/>
  <c r="C7803" i="10"/>
  <c r="C7804" i="10"/>
  <c r="C7805" i="10"/>
  <c r="C7806" i="10"/>
  <c r="C7807" i="10"/>
  <c r="C7808" i="10"/>
  <c r="C7809" i="10"/>
  <c r="C7810" i="10"/>
  <c r="C7811" i="10"/>
  <c r="C7812" i="10"/>
  <c r="C7813" i="10"/>
  <c r="C7814" i="10"/>
  <c r="C7815" i="10"/>
  <c r="C7816" i="10"/>
  <c r="C7817" i="10"/>
  <c r="C7818" i="10"/>
  <c r="C7819" i="10"/>
  <c r="C7820" i="10"/>
  <c r="C7821" i="10"/>
  <c r="C7822" i="10"/>
  <c r="C7823" i="10"/>
  <c r="C7824" i="10"/>
  <c r="C7825" i="10"/>
  <c r="C7826" i="10"/>
  <c r="C7827" i="10"/>
  <c r="C7828" i="10"/>
  <c r="C7829" i="10"/>
  <c r="C7830" i="10"/>
  <c r="C7831" i="10"/>
  <c r="C7832" i="10"/>
  <c r="C7833" i="10"/>
  <c r="C7834" i="10"/>
  <c r="C7835" i="10"/>
  <c r="C7836" i="10"/>
  <c r="C7837" i="10"/>
  <c r="C7838" i="10"/>
  <c r="C7839" i="10"/>
  <c r="C7840" i="10"/>
  <c r="C7841" i="10"/>
  <c r="C7842" i="10"/>
  <c r="C7843" i="10"/>
  <c r="C7844" i="10"/>
  <c r="C7845" i="10"/>
  <c r="C7846" i="10"/>
  <c r="C7847" i="10"/>
  <c r="C7848" i="10"/>
  <c r="C7849" i="10"/>
  <c r="C7850" i="10"/>
  <c r="C7851" i="10"/>
  <c r="C7852" i="10"/>
  <c r="C7853" i="10"/>
  <c r="C7854" i="10"/>
  <c r="C7855" i="10"/>
  <c r="C7856" i="10"/>
  <c r="C7857" i="10"/>
  <c r="C7858" i="10"/>
  <c r="C7859" i="10"/>
  <c r="C7860" i="10"/>
  <c r="C7861" i="10"/>
  <c r="C7862" i="10"/>
  <c r="C7863" i="10"/>
  <c r="C7864" i="10"/>
  <c r="C7865" i="10"/>
  <c r="C7866" i="10"/>
  <c r="C7867" i="10"/>
  <c r="C7868" i="10"/>
  <c r="C7869" i="10"/>
  <c r="C7870" i="10"/>
  <c r="C7871" i="10"/>
  <c r="C7872" i="10"/>
  <c r="C7873" i="10"/>
  <c r="C7874" i="10"/>
  <c r="C7875" i="10"/>
  <c r="C7876" i="10"/>
  <c r="C7877" i="10"/>
  <c r="C7878" i="10"/>
  <c r="C7879" i="10"/>
  <c r="C7880" i="10"/>
  <c r="C7881" i="10"/>
  <c r="C7882" i="10"/>
  <c r="C7883" i="10"/>
  <c r="C7884" i="10"/>
  <c r="C7885" i="10"/>
  <c r="C7886" i="10"/>
  <c r="C7887" i="10"/>
  <c r="C7888" i="10"/>
  <c r="C7889" i="10"/>
  <c r="C7890" i="10"/>
  <c r="C7891" i="10"/>
  <c r="C7892" i="10"/>
  <c r="C7893" i="10"/>
  <c r="C7894" i="10"/>
  <c r="C7895" i="10"/>
  <c r="C7896" i="10"/>
  <c r="C7897" i="10"/>
  <c r="C7898" i="10"/>
  <c r="C7899" i="10"/>
  <c r="C7900" i="10"/>
  <c r="C7901" i="10"/>
  <c r="C7902" i="10"/>
  <c r="C7903" i="10"/>
  <c r="C7904" i="10"/>
  <c r="C7905" i="10"/>
  <c r="C7906" i="10"/>
  <c r="C7907" i="10"/>
  <c r="C7908" i="10"/>
  <c r="C7909" i="10"/>
  <c r="C7910" i="10"/>
  <c r="C7911" i="10"/>
  <c r="C7912" i="10"/>
  <c r="C7913" i="10"/>
  <c r="C7914" i="10"/>
  <c r="C7915" i="10"/>
  <c r="C7916" i="10"/>
  <c r="C7917" i="10"/>
  <c r="C7918" i="10"/>
  <c r="C7919" i="10"/>
  <c r="C7920" i="10"/>
  <c r="C7921" i="10"/>
  <c r="C7922" i="10"/>
  <c r="C7923" i="10"/>
  <c r="C7924" i="10"/>
  <c r="C7925" i="10"/>
  <c r="C7926" i="10"/>
  <c r="C7927" i="10"/>
  <c r="C7928" i="10"/>
  <c r="C7929" i="10"/>
  <c r="C7930" i="10"/>
  <c r="C7931" i="10"/>
  <c r="C7932" i="10"/>
  <c r="C7933" i="10"/>
  <c r="C7934" i="10"/>
  <c r="C7935" i="10"/>
  <c r="C7936" i="10"/>
  <c r="C7937" i="10"/>
  <c r="C7938" i="10"/>
  <c r="C7939" i="10"/>
  <c r="C7940" i="10"/>
  <c r="C7941" i="10"/>
  <c r="C7942" i="10"/>
  <c r="C7943" i="10"/>
  <c r="C7944" i="10"/>
  <c r="C7945" i="10"/>
  <c r="C7946" i="10"/>
  <c r="C7947" i="10"/>
  <c r="C7948" i="10"/>
  <c r="C7949" i="10"/>
  <c r="C7950" i="10"/>
  <c r="C7951" i="10"/>
  <c r="C7952" i="10"/>
  <c r="C7953" i="10"/>
  <c r="C7954" i="10"/>
  <c r="C7955" i="10"/>
  <c r="C7956" i="10"/>
  <c r="C7957" i="10"/>
  <c r="C7958" i="10"/>
  <c r="C7959" i="10"/>
  <c r="C7960" i="10"/>
  <c r="C7961" i="10"/>
  <c r="C7962" i="10"/>
  <c r="C7963" i="10"/>
  <c r="C7964" i="10"/>
  <c r="C7965" i="10"/>
  <c r="C7966" i="10"/>
  <c r="C7967" i="10"/>
  <c r="C7968" i="10"/>
  <c r="C7969" i="10"/>
  <c r="C7970" i="10"/>
  <c r="C7971" i="10"/>
  <c r="C7972" i="10"/>
  <c r="C7973" i="10"/>
  <c r="C7974" i="10"/>
  <c r="C7975" i="10"/>
  <c r="C7976" i="10"/>
  <c r="C7977" i="10"/>
  <c r="C7978" i="10"/>
  <c r="C7979" i="10"/>
  <c r="C7980" i="10"/>
  <c r="C7981" i="10"/>
  <c r="C7982" i="10"/>
  <c r="C7983" i="10"/>
  <c r="C7984" i="10"/>
  <c r="C7985" i="10"/>
  <c r="C7986" i="10"/>
  <c r="C7987" i="10"/>
  <c r="C7988" i="10"/>
  <c r="C7989" i="10"/>
  <c r="C7990" i="10"/>
  <c r="C7991" i="10"/>
  <c r="C7992" i="10"/>
  <c r="C7993" i="10"/>
  <c r="C7994" i="10"/>
  <c r="C7995" i="10"/>
  <c r="C7996" i="10"/>
  <c r="C7997" i="10"/>
  <c r="C7998" i="10"/>
  <c r="C7999" i="10"/>
  <c r="C8000" i="10"/>
  <c r="C8001" i="10"/>
  <c r="C8002" i="10"/>
  <c r="C8003" i="10"/>
  <c r="C8004" i="10"/>
  <c r="C8005" i="10"/>
  <c r="C8006" i="10"/>
  <c r="C8007" i="10"/>
  <c r="C8008" i="10"/>
  <c r="C8009" i="10"/>
  <c r="C8010" i="10"/>
  <c r="C8011" i="10"/>
  <c r="C8012" i="10"/>
  <c r="C8013" i="10"/>
  <c r="C8014" i="10"/>
  <c r="C8015" i="10"/>
  <c r="C8016" i="10"/>
  <c r="C8017" i="10"/>
  <c r="C8018" i="10"/>
  <c r="C8019" i="10"/>
  <c r="C8020" i="10"/>
  <c r="C8021" i="10"/>
  <c r="C8022" i="10"/>
  <c r="C8023" i="10"/>
  <c r="C8024" i="10"/>
  <c r="C8025" i="10"/>
  <c r="C8026" i="10"/>
  <c r="C8027" i="10"/>
  <c r="C8028" i="10"/>
  <c r="C8029" i="10"/>
  <c r="C8030" i="10"/>
  <c r="C8031" i="10"/>
  <c r="C8032" i="10"/>
  <c r="C8033" i="10"/>
  <c r="C8034" i="10"/>
  <c r="C8035" i="10"/>
  <c r="C8036" i="10"/>
  <c r="C8037" i="10"/>
  <c r="C8038" i="10"/>
  <c r="C8039" i="10"/>
  <c r="C8040" i="10"/>
  <c r="C8041" i="10"/>
  <c r="C8042" i="10"/>
  <c r="C8043" i="10"/>
  <c r="C8044" i="10"/>
  <c r="C8045" i="10"/>
  <c r="C8046" i="10"/>
  <c r="C8047" i="10"/>
  <c r="C8048" i="10"/>
  <c r="C8049" i="10"/>
  <c r="C8050" i="10"/>
  <c r="C8051" i="10"/>
  <c r="C8052" i="10"/>
  <c r="C8053" i="10"/>
  <c r="C8054" i="10"/>
  <c r="C8055" i="10"/>
  <c r="C8056" i="10"/>
  <c r="C8057" i="10"/>
  <c r="C8058" i="10"/>
  <c r="C8059" i="10"/>
  <c r="C8060" i="10"/>
  <c r="C8061" i="10"/>
  <c r="C8062" i="10"/>
  <c r="C8063" i="10"/>
  <c r="C8064" i="10"/>
  <c r="C8065" i="10"/>
  <c r="C8066" i="10"/>
  <c r="C8067" i="10"/>
  <c r="C8068" i="10"/>
  <c r="C8069" i="10"/>
  <c r="C8070" i="10"/>
  <c r="C8071" i="10"/>
  <c r="C8072" i="10"/>
  <c r="C8073" i="10"/>
  <c r="C8074" i="10"/>
  <c r="C8075" i="10"/>
  <c r="C8076" i="10"/>
  <c r="C8077" i="10"/>
  <c r="C8078" i="10"/>
  <c r="C8079" i="10"/>
  <c r="C8080" i="10"/>
  <c r="C8081" i="10"/>
  <c r="C8082" i="10"/>
  <c r="C8083" i="10"/>
  <c r="C8084" i="10"/>
  <c r="C8085" i="10"/>
  <c r="C8086" i="10"/>
  <c r="C8087" i="10"/>
  <c r="C8088" i="10"/>
  <c r="C8089" i="10"/>
  <c r="C8090" i="10"/>
  <c r="C8091" i="10"/>
  <c r="C8092" i="10"/>
  <c r="C8093" i="10"/>
  <c r="C8094" i="10"/>
  <c r="C8095" i="10"/>
  <c r="C8096" i="10"/>
  <c r="C8097" i="10"/>
  <c r="C8098" i="10"/>
  <c r="C8099" i="10"/>
  <c r="C8100" i="10"/>
  <c r="C8101" i="10"/>
  <c r="C8102" i="10"/>
  <c r="C8103" i="10"/>
  <c r="C8104" i="10"/>
  <c r="C8105" i="10"/>
  <c r="C8106" i="10"/>
  <c r="C8107" i="10"/>
  <c r="C8108" i="10"/>
  <c r="C8109" i="10"/>
  <c r="C8110" i="10"/>
  <c r="C8111" i="10"/>
  <c r="C8112" i="10"/>
  <c r="C8113" i="10"/>
  <c r="C8114" i="10"/>
  <c r="C8115" i="10"/>
  <c r="C8116" i="10"/>
  <c r="C8117" i="10"/>
  <c r="C8118" i="10"/>
  <c r="C8119" i="10"/>
  <c r="C8120" i="10"/>
  <c r="C8121" i="10"/>
  <c r="C8122" i="10"/>
  <c r="C8123" i="10"/>
  <c r="C8124" i="10"/>
  <c r="C8125" i="10"/>
  <c r="C8126" i="10"/>
  <c r="C8127" i="10"/>
  <c r="C8128" i="10"/>
  <c r="C8129" i="10"/>
  <c r="C8130" i="10"/>
  <c r="C8131" i="10"/>
  <c r="C8132" i="10"/>
  <c r="C8133" i="10"/>
  <c r="C8134" i="10"/>
  <c r="C8135" i="10"/>
  <c r="C8136" i="10"/>
  <c r="C8137" i="10"/>
  <c r="C8138" i="10"/>
  <c r="C8139" i="10"/>
  <c r="C8140" i="10"/>
  <c r="C8141" i="10"/>
  <c r="C8142" i="10"/>
  <c r="C8143" i="10"/>
  <c r="C8144" i="10"/>
  <c r="C8145" i="10"/>
  <c r="C8146" i="10"/>
  <c r="C8147" i="10"/>
  <c r="C8148" i="10"/>
  <c r="C8149" i="10"/>
  <c r="C8150" i="10"/>
  <c r="C8151" i="10"/>
  <c r="C8152" i="10"/>
  <c r="C8153" i="10"/>
  <c r="C8154" i="10"/>
  <c r="C8155" i="10"/>
  <c r="C8156" i="10"/>
  <c r="C8157" i="10"/>
  <c r="C8158" i="10"/>
  <c r="C8159" i="10"/>
  <c r="C8160" i="10"/>
  <c r="C8161" i="10"/>
  <c r="C8162" i="10"/>
  <c r="C8163" i="10"/>
  <c r="C8164" i="10"/>
  <c r="C8165" i="10"/>
  <c r="C8166" i="10"/>
  <c r="C8167" i="10"/>
  <c r="C8168" i="10"/>
  <c r="C8169" i="10"/>
  <c r="C8170" i="10"/>
  <c r="C8171" i="10"/>
  <c r="C8172" i="10"/>
  <c r="C8173" i="10"/>
  <c r="C8174" i="10"/>
  <c r="C8175" i="10"/>
  <c r="C8176" i="10"/>
  <c r="C8177" i="10"/>
  <c r="C8178" i="10"/>
  <c r="C8179" i="10"/>
  <c r="C8180" i="10"/>
  <c r="C8181" i="10"/>
  <c r="C8182" i="10"/>
  <c r="C8183" i="10"/>
  <c r="C8184" i="10"/>
  <c r="C8185" i="10"/>
  <c r="C8186" i="10"/>
  <c r="C8187" i="10"/>
  <c r="C8188" i="10"/>
  <c r="C8189" i="10"/>
  <c r="C8190" i="10"/>
  <c r="C8191" i="10"/>
  <c r="C8192" i="10"/>
  <c r="C8193" i="10"/>
  <c r="C8194" i="10"/>
  <c r="C8195" i="10"/>
  <c r="C8196" i="10"/>
  <c r="C8197" i="10"/>
  <c r="C8198" i="10"/>
  <c r="C8199" i="10"/>
  <c r="C8200" i="10"/>
  <c r="C8201" i="10"/>
  <c r="C8202" i="10"/>
  <c r="C8203" i="10"/>
  <c r="C8204" i="10"/>
  <c r="C8205" i="10"/>
  <c r="C8206" i="10"/>
  <c r="C8207" i="10"/>
  <c r="C8208" i="10"/>
  <c r="C8209" i="10"/>
  <c r="C8210" i="10"/>
  <c r="C8211" i="10"/>
  <c r="C8212" i="10"/>
  <c r="C8213" i="10"/>
  <c r="C8214" i="10"/>
  <c r="C8215" i="10"/>
  <c r="C8216" i="10"/>
  <c r="C8217" i="10"/>
  <c r="C8218" i="10"/>
  <c r="C8219" i="10"/>
  <c r="C8220" i="10"/>
  <c r="C8221" i="10"/>
  <c r="C8222" i="10"/>
  <c r="C8223" i="10"/>
  <c r="C8224" i="10"/>
  <c r="C8225" i="10"/>
  <c r="C8226" i="10"/>
  <c r="C8227" i="10"/>
  <c r="C8228" i="10"/>
  <c r="C8229" i="10"/>
  <c r="C8230" i="10"/>
  <c r="C8231" i="10"/>
  <c r="C8232" i="10"/>
  <c r="C8233" i="10"/>
  <c r="C8234" i="10"/>
  <c r="C8235" i="10"/>
  <c r="C8236" i="10"/>
  <c r="C8237" i="10"/>
  <c r="C8238" i="10"/>
  <c r="C8239" i="10"/>
  <c r="C8240" i="10"/>
  <c r="C8241" i="10"/>
  <c r="C8242" i="10"/>
  <c r="C8243" i="10"/>
  <c r="C8244" i="10"/>
  <c r="C8245" i="10"/>
  <c r="C8246" i="10"/>
  <c r="C8247" i="10"/>
  <c r="C8248" i="10"/>
  <c r="C8249" i="10"/>
  <c r="C8250" i="10"/>
  <c r="C8251" i="10"/>
  <c r="C8252" i="10"/>
  <c r="C8253" i="10"/>
  <c r="C8254" i="10"/>
  <c r="C8255" i="10"/>
  <c r="C8256" i="10"/>
  <c r="C8257" i="10"/>
  <c r="C8258" i="10"/>
  <c r="C8259" i="10"/>
  <c r="C8260" i="10"/>
  <c r="C8261" i="10"/>
  <c r="C8262" i="10"/>
  <c r="C8263" i="10"/>
  <c r="C8264" i="10"/>
  <c r="C8265" i="10"/>
  <c r="C8266" i="10"/>
  <c r="C8267" i="10"/>
  <c r="C8268" i="10"/>
  <c r="C8269" i="10"/>
  <c r="C8270" i="10"/>
  <c r="C8271" i="10"/>
  <c r="C8272" i="10"/>
  <c r="C8273" i="10"/>
  <c r="C8274" i="10"/>
  <c r="C8275" i="10"/>
  <c r="C8276" i="10"/>
  <c r="C8277" i="10"/>
  <c r="C8278" i="10"/>
  <c r="C8279" i="10"/>
  <c r="C8280" i="10"/>
  <c r="C8281" i="10"/>
  <c r="C8282" i="10"/>
  <c r="C8283" i="10"/>
  <c r="C8284" i="10"/>
  <c r="C8285" i="10"/>
  <c r="C8286" i="10"/>
  <c r="C8287" i="10"/>
  <c r="C8288" i="10"/>
  <c r="C8289" i="10"/>
  <c r="C8290" i="10"/>
  <c r="C8291" i="10"/>
  <c r="C8292" i="10"/>
  <c r="C8293" i="10"/>
  <c r="C8294" i="10"/>
  <c r="C8295" i="10"/>
  <c r="C8296" i="10"/>
  <c r="C8297" i="10"/>
  <c r="C8298" i="10"/>
  <c r="C8299" i="10"/>
  <c r="C8300" i="10"/>
  <c r="C8301" i="10"/>
  <c r="C8302" i="10"/>
  <c r="C8303" i="10"/>
  <c r="C8304" i="10"/>
  <c r="C8305" i="10"/>
  <c r="C8306" i="10"/>
  <c r="C8307" i="10"/>
  <c r="C8308" i="10"/>
  <c r="C8309" i="10"/>
  <c r="C8310" i="10"/>
  <c r="C8311" i="10"/>
  <c r="C8312" i="10"/>
  <c r="C8313" i="10"/>
  <c r="C8314" i="10"/>
  <c r="C8315" i="10"/>
  <c r="C8316" i="10"/>
  <c r="C8317" i="10"/>
  <c r="C8318" i="10"/>
  <c r="C8319" i="10"/>
  <c r="C8320" i="10"/>
  <c r="C8321" i="10"/>
  <c r="C8322" i="10"/>
  <c r="C8323" i="10"/>
  <c r="C8324" i="10"/>
  <c r="C8325" i="10"/>
  <c r="C8326" i="10"/>
  <c r="C8327" i="10"/>
  <c r="C8328" i="10"/>
  <c r="C8329" i="10"/>
  <c r="C8330" i="10"/>
  <c r="C8331" i="10"/>
  <c r="C8332" i="10"/>
  <c r="C8333" i="10"/>
  <c r="C8334" i="10"/>
  <c r="C8335" i="10"/>
  <c r="C8336" i="10"/>
  <c r="C8337" i="10"/>
  <c r="C8338" i="10"/>
  <c r="C8339" i="10"/>
  <c r="C8340" i="10"/>
  <c r="C8341" i="10"/>
  <c r="C8342" i="10"/>
  <c r="C8343" i="10"/>
  <c r="C8344" i="10"/>
  <c r="C8345" i="10"/>
  <c r="C8346" i="10"/>
  <c r="C8347" i="10"/>
  <c r="C8348" i="10"/>
  <c r="C8349" i="10"/>
  <c r="C8350" i="10"/>
  <c r="C8351" i="10"/>
  <c r="C8352" i="10"/>
  <c r="C8353" i="10"/>
  <c r="C8354" i="10"/>
  <c r="C8355" i="10"/>
  <c r="C8356" i="10"/>
  <c r="C8357" i="10"/>
  <c r="C8358" i="10"/>
  <c r="C8359" i="10"/>
  <c r="C8360" i="10"/>
  <c r="C8361" i="10"/>
  <c r="C8362" i="10"/>
  <c r="C8363" i="10"/>
  <c r="C8364" i="10"/>
  <c r="C8365" i="10"/>
  <c r="C8366" i="10"/>
  <c r="C8367" i="10"/>
  <c r="C8368" i="10"/>
  <c r="C8369" i="10"/>
  <c r="C8370" i="10"/>
  <c r="C8371" i="10"/>
  <c r="C8372" i="10"/>
  <c r="C8373" i="10"/>
  <c r="C8374" i="10"/>
  <c r="C8375" i="10"/>
  <c r="C8376" i="10"/>
  <c r="C8377" i="10"/>
  <c r="C8378" i="10"/>
  <c r="C8379" i="10"/>
  <c r="C8380" i="10"/>
  <c r="C8381" i="10"/>
  <c r="C8382" i="10"/>
  <c r="C8383" i="10"/>
  <c r="C8384" i="10"/>
  <c r="C8385" i="10"/>
  <c r="C8386" i="10"/>
  <c r="C8387" i="10"/>
  <c r="C8388" i="10"/>
  <c r="C8389" i="10"/>
  <c r="C8390" i="10"/>
  <c r="C8391" i="10"/>
  <c r="C8392" i="10"/>
  <c r="C8393" i="10"/>
  <c r="C8394" i="10"/>
  <c r="C8395" i="10"/>
  <c r="C8396" i="10"/>
  <c r="C8397" i="10"/>
  <c r="C8398" i="10"/>
  <c r="C8399" i="10"/>
  <c r="C8400" i="10"/>
  <c r="C8401" i="10"/>
  <c r="C8402" i="10"/>
  <c r="C8403" i="10"/>
  <c r="C8404" i="10"/>
  <c r="C8405" i="10"/>
  <c r="C8406" i="10"/>
  <c r="C8407" i="10"/>
  <c r="C8408" i="10"/>
  <c r="C8409" i="10"/>
  <c r="C8410" i="10"/>
  <c r="C8411" i="10"/>
  <c r="C8412" i="10"/>
  <c r="C8413" i="10"/>
  <c r="C8414" i="10"/>
  <c r="C8415" i="10"/>
  <c r="C8416" i="10"/>
  <c r="C8417" i="10"/>
  <c r="C8418" i="10"/>
  <c r="C8419" i="10"/>
  <c r="C8420" i="10"/>
  <c r="C8421" i="10"/>
  <c r="C8422" i="10"/>
  <c r="C8423" i="10"/>
  <c r="C8424" i="10"/>
  <c r="C8425" i="10"/>
  <c r="C8426" i="10"/>
  <c r="C8427" i="10"/>
  <c r="C8428" i="10"/>
  <c r="C8429" i="10"/>
  <c r="C8430" i="10"/>
  <c r="C8431" i="10"/>
  <c r="C8432" i="10"/>
  <c r="C8433" i="10"/>
  <c r="C8434" i="10"/>
  <c r="C8435" i="10"/>
  <c r="C8436" i="10"/>
  <c r="C8437" i="10"/>
  <c r="C8438" i="10"/>
  <c r="C8439" i="10"/>
  <c r="C8440" i="10"/>
  <c r="C8441" i="10"/>
  <c r="C8442" i="10"/>
  <c r="C8443" i="10"/>
  <c r="C8444" i="10"/>
  <c r="C8445" i="10"/>
  <c r="C8446" i="10"/>
  <c r="C8447" i="10"/>
  <c r="C8448" i="10"/>
  <c r="C8449" i="10"/>
  <c r="C8450" i="10"/>
  <c r="C8451" i="10"/>
  <c r="C8452" i="10"/>
  <c r="C8453" i="10"/>
  <c r="C8454" i="10"/>
  <c r="C8455" i="10"/>
  <c r="C8456" i="10"/>
  <c r="C8457" i="10"/>
  <c r="C8458" i="10"/>
  <c r="C8459" i="10"/>
  <c r="C8460" i="10"/>
  <c r="C8461" i="10"/>
  <c r="C8462" i="10"/>
  <c r="C8463" i="10"/>
  <c r="C8464" i="10"/>
  <c r="C8465" i="10"/>
  <c r="C8466" i="10"/>
  <c r="C8467" i="10"/>
  <c r="C8468" i="10"/>
  <c r="C8469" i="10"/>
  <c r="C8470" i="10"/>
  <c r="C8471" i="10"/>
  <c r="C8472" i="10"/>
  <c r="C8473" i="10"/>
  <c r="C8474" i="10"/>
  <c r="C8475" i="10"/>
  <c r="C8476" i="10"/>
  <c r="C8477" i="10"/>
  <c r="C8478" i="10"/>
  <c r="C8479" i="10"/>
  <c r="C8480" i="10"/>
  <c r="C8481" i="10"/>
  <c r="C8482" i="10"/>
  <c r="C8483" i="10"/>
  <c r="C8484" i="10"/>
  <c r="C8485" i="10"/>
  <c r="C8486" i="10"/>
  <c r="C8487" i="10"/>
  <c r="C8488" i="10"/>
  <c r="C8489" i="10"/>
  <c r="C8490" i="10"/>
  <c r="C8491" i="10"/>
  <c r="C8492" i="10"/>
  <c r="C8493" i="10"/>
  <c r="C8494" i="10"/>
  <c r="C8495" i="10"/>
  <c r="C8496" i="10"/>
  <c r="C8497" i="10"/>
  <c r="C8498" i="10"/>
  <c r="C8499" i="10"/>
  <c r="C8500" i="10"/>
  <c r="C8501" i="10"/>
  <c r="C8502" i="10"/>
  <c r="C8503" i="10"/>
  <c r="C8504" i="10"/>
  <c r="C8505" i="10"/>
  <c r="C8506" i="10"/>
  <c r="C8507" i="10"/>
  <c r="C8508" i="10"/>
  <c r="C8509" i="10"/>
  <c r="C8510" i="10"/>
  <c r="C8511" i="10"/>
  <c r="C8512" i="10"/>
  <c r="C8513" i="10"/>
  <c r="C8514" i="10"/>
  <c r="C8515" i="10"/>
  <c r="C8516" i="10"/>
  <c r="C8517" i="10"/>
  <c r="C8518" i="10"/>
  <c r="C8519" i="10"/>
  <c r="C8520" i="10"/>
  <c r="C8521" i="10"/>
  <c r="C8522" i="10"/>
  <c r="C8523" i="10"/>
  <c r="C8524" i="10"/>
  <c r="C8525" i="10"/>
  <c r="C8526" i="10"/>
  <c r="C8527" i="10"/>
  <c r="C8528" i="10"/>
  <c r="C8529" i="10"/>
  <c r="C8530" i="10"/>
  <c r="C8531" i="10"/>
  <c r="C8532" i="10"/>
  <c r="C8533" i="10"/>
  <c r="C8534" i="10"/>
  <c r="C8535" i="10"/>
  <c r="C8536" i="10"/>
  <c r="C8537" i="10"/>
  <c r="C8538" i="10"/>
  <c r="C8539" i="10"/>
  <c r="C8540" i="10"/>
  <c r="C8541" i="10"/>
  <c r="C8542" i="10"/>
  <c r="C8543" i="10"/>
  <c r="C8544" i="10"/>
  <c r="C8545" i="10"/>
  <c r="C8546" i="10"/>
  <c r="C8547" i="10"/>
  <c r="C8548" i="10"/>
  <c r="C8549" i="10"/>
  <c r="C8550" i="10"/>
  <c r="C8551" i="10"/>
  <c r="C8552" i="10"/>
  <c r="C8553" i="10"/>
  <c r="C8554" i="10"/>
  <c r="C8555" i="10"/>
  <c r="C8556" i="10"/>
  <c r="C8557" i="10"/>
  <c r="C8558" i="10"/>
  <c r="C8559" i="10"/>
  <c r="C8560" i="10"/>
  <c r="C8561" i="10"/>
  <c r="C8562" i="10"/>
  <c r="C8563" i="10"/>
  <c r="C8564" i="10"/>
  <c r="C8565" i="10"/>
  <c r="C8566" i="10"/>
  <c r="C8567" i="10"/>
  <c r="C8568" i="10"/>
  <c r="C8569" i="10"/>
  <c r="C8570" i="10"/>
  <c r="C8571" i="10"/>
  <c r="C8572" i="10"/>
  <c r="C8573" i="10"/>
  <c r="C8574" i="10"/>
  <c r="C8575" i="10"/>
  <c r="C8576" i="10"/>
  <c r="C8577" i="10"/>
  <c r="C8578" i="10"/>
  <c r="C8579" i="10"/>
  <c r="C8580" i="10"/>
  <c r="C8581" i="10"/>
  <c r="C8582" i="10"/>
  <c r="C8583" i="10"/>
  <c r="C8584" i="10"/>
  <c r="C8585" i="10"/>
  <c r="C8586" i="10"/>
  <c r="C8587" i="10"/>
  <c r="C8588" i="10"/>
  <c r="C8589" i="10"/>
  <c r="C8590" i="10"/>
  <c r="C8591" i="10"/>
  <c r="C8592" i="10"/>
  <c r="C8593" i="10"/>
  <c r="C8594" i="10"/>
  <c r="C8595" i="10"/>
  <c r="C8596" i="10"/>
  <c r="C8597" i="10"/>
  <c r="C8598" i="10"/>
  <c r="C8599" i="10"/>
  <c r="C8600" i="10"/>
  <c r="C8601" i="10"/>
  <c r="C8602" i="10"/>
  <c r="C8603" i="10"/>
  <c r="C8604" i="10"/>
  <c r="C8605" i="10"/>
  <c r="C8606" i="10"/>
  <c r="C8607" i="10"/>
  <c r="C8608" i="10"/>
  <c r="C8609" i="10"/>
  <c r="C8610" i="10"/>
  <c r="C8611" i="10"/>
  <c r="C8612" i="10"/>
  <c r="C8613" i="10"/>
  <c r="C8614" i="10"/>
  <c r="C8615" i="10"/>
  <c r="C8616" i="10"/>
  <c r="C8617" i="10"/>
  <c r="C8618" i="10"/>
  <c r="C8619" i="10"/>
  <c r="C8620" i="10"/>
  <c r="C8621" i="10"/>
  <c r="C8622" i="10"/>
  <c r="C8623" i="10"/>
  <c r="C8624" i="10"/>
  <c r="C8625" i="10"/>
  <c r="C8626" i="10"/>
  <c r="C8627" i="10"/>
  <c r="C8628" i="10"/>
  <c r="C8629" i="10"/>
  <c r="C8630" i="10"/>
  <c r="C8631" i="10"/>
  <c r="C8632" i="10"/>
  <c r="C8633" i="10"/>
  <c r="C8634" i="10"/>
  <c r="C8635" i="10"/>
  <c r="C8636" i="10"/>
  <c r="C8637" i="10"/>
  <c r="C8638" i="10"/>
  <c r="C8639" i="10"/>
  <c r="C8640" i="10"/>
  <c r="C8641" i="10"/>
  <c r="C8642" i="10"/>
  <c r="C8643" i="10"/>
  <c r="C8644" i="10"/>
  <c r="C8645" i="10"/>
  <c r="C8646" i="10"/>
  <c r="C8647" i="10"/>
  <c r="C8648" i="10"/>
  <c r="C8649" i="10"/>
  <c r="C8650" i="10"/>
  <c r="C8651" i="10"/>
  <c r="C8652" i="10"/>
  <c r="C8653" i="10"/>
  <c r="C8654" i="10"/>
  <c r="C8655" i="10"/>
  <c r="C8656" i="10"/>
  <c r="C8657" i="10"/>
  <c r="C8658" i="10"/>
  <c r="C8659" i="10"/>
  <c r="C8660" i="10"/>
  <c r="C8661" i="10"/>
  <c r="C8662" i="10"/>
  <c r="C8663" i="10"/>
  <c r="C8664" i="10"/>
  <c r="C8665" i="10"/>
  <c r="C8666" i="10"/>
  <c r="C8667" i="10"/>
  <c r="C8668" i="10"/>
  <c r="C8669" i="10"/>
  <c r="C8670" i="10"/>
  <c r="C8671" i="10"/>
  <c r="C8672" i="10"/>
  <c r="C8673" i="10"/>
  <c r="C8674" i="10"/>
  <c r="C8675" i="10"/>
  <c r="C8676" i="10"/>
  <c r="C8677" i="10"/>
  <c r="C8678" i="10"/>
  <c r="C8679" i="10"/>
  <c r="C8680" i="10"/>
  <c r="C8681" i="10"/>
  <c r="C8682" i="10"/>
  <c r="C8683" i="10"/>
  <c r="C8684" i="10"/>
  <c r="C8685" i="10"/>
  <c r="C8686" i="10"/>
  <c r="C8687" i="10"/>
  <c r="C8688" i="10"/>
  <c r="C8689" i="10"/>
  <c r="C8690" i="10"/>
  <c r="C8691" i="10"/>
  <c r="C8692" i="10"/>
  <c r="C8693" i="10"/>
  <c r="C8694" i="10"/>
  <c r="C8695" i="10"/>
  <c r="C8696" i="10"/>
  <c r="C8697" i="10"/>
  <c r="C8698" i="10"/>
  <c r="C8699" i="10"/>
  <c r="C8700" i="10"/>
  <c r="C8701" i="10"/>
  <c r="C8702" i="10"/>
  <c r="C8703" i="10"/>
  <c r="C8704" i="10"/>
  <c r="C8705" i="10"/>
  <c r="C8706" i="10"/>
  <c r="C8707" i="10"/>
  <c r="C8708" i="10"/>
  <c r="C8709" i="10"/>
  <c r="C8710" i="10"/>
  <c r="C8711" i="10"/>
  <c r="C8712" i="10"/>
  <c r="C8713" i="10"/>
  <c r="C8714" i="10"/>
  <c r="C8715" i="10"/>
  <c r="C8716" i="10"/>
  <c r="C8717" i="10"/>
  <c r="C8718" i="10"/>
  <c r="C8719" i="10"/>
  <c r="C8720" i="10"/>
  <c r="C8721" i="10"/>
  <c r="C8722" i="10"/>
  <c r="C8723" i="10"/>
  <c r="C8724" i="10"/>
  <c r="C8725" i="10"/>
  <c r="C8726" i="10"/>
  <c r="C8727" i="10"/>
  <c r="C8728" i="10"/>
  <c r="C8729" i="10"/>
  <c r="C8730" i="10"/>
  <c r="C8731" i="10"/>
  <c r="C8732" i="10"/>
  <c r="C8733" i="10"/>
  <c r="C8734" i="10"/>
  <c r="C8735" i="10"/>
  <c r="C8736" i="10"/>
  <c r="C8737" i="10"/>
  <c r="C8738" i="10"/>
  <c r="C8739" i="10"/>
  <c r="C8740" i="10"/>
  <c r="C8741" i="10"/>
  <c r="C8742" i="10"/>
  <c r="C8743" i="10"/>
  <c r="C8744" i="10"/>
  <c r="C8745" i="10"/>
  <c r="C8746" i="10"/>
  <c r="C8747" i="10"/>
  <c r="C8748" i="10"/>
  <c r="C8749" i="10"/>
  <c r="C8750" i="10"/>
  <c r="C8751" i="10"/>
  <c r="C8752" i="10"/>
  <c r="C8753" i="10"/>
  <c r="C8754" i="10"/>
  <c r="C8755" i="10"/>
  <c r="C8756" i="10"/>
  <c r="C8757" i="10"/>
  <c r="C8758" i="10"/>
  <c r="C8759" i="10"/>
  <c r="C8760" i="10"/>
  <c r="C8761" i="10"/>
  <c r="C8762" i="10"/>
  <c r="C8763" i="10"/>
  <c r="C8764" i="10"/>
  <c r="C8765" i="10"/>
  <c r="C8766" i="10"/>
  <c r="C8767" i="10"/>
  <c r="C8768" i="10"/>
  <c r="C8769" i="10"/>
  <c r="C8770" i="10"/>
  <c r="C8771" i="10"/>
  <c r="C8772" i="10"/>
  <c r="C8773" i="10"/>
  <c r="C8774" i="10"/>
  <c r="C8775" i="10"/>
  <c r="C8776" i="10"/>
  <c r="C8777" i="10"/>
  <c r="C8778" i="10"/>
  <c r="C8779" i="10"/>
  <c r="C8780" i="10"/>
  <c r="C8781" i="10"/>
  <c r="C8782" i="10"/>
  <c r="C8783" i="10"/>
  <c r="C8784" i="10"/>
  <c r="C8785" i="10"/>
  <c r="C8786" i="10"/>
  <c r="C8787" i="10"/>
  <c r="C8788" i="10"/>
  <c r="C8789" i="10"/>
  <c r="C8790" i="10"/>
  <c r="C8791" i="10"/>
  <c r="C8792" i="10"/>
  <c r="C8793" i="10"/>
  <c r="C8794" i="10"/>
  <c r="C8795" i="10"/>
  <c r="C8796" i="10"/>
  <c r="C8797" i="10"/>
  <c r="C8798" i="10"/>
  <c r="C8799" i="10"/>
  <c r="C8800" i="10"/>
  <c r="C8801" i="10"/>
  <c r="C8802" i="10"/>
  <c r="C8803" i="10"/>
  <c r="C8804" i="10"/>
  <c r="C8805" i="10"/>
  <c r="C8806" i="10"/>
  <c r="C8807" i="10"/>
  <c r="C8808" i="10"/>
  <c r="C8809" i="10"/>
  <c r="C8810" i="10"/>
  <c r="C8811" i="10"/>
  <c r="C8812" i="10"/>
  <c r="C8813" i="10"/>
  <c r="C8814" i="10"/>
  <c r="C8815" i="10"/>
  <c r="C8816" i="10"/>
  <c r="C8817" i="10"/>
  <c r="C8818" i="10"/>
  <c r="C8819" i="10"/>
  <c r="C8820" i="10"/>
  <c r="C8821" i="10"/>
  <c r="C8822" i="10"/>
  <c r="C8823" i="10"/>
  <c r="C8824" i="10"/>
  <c r="C8825" i="10"/>
  <c r="C8826" i="10"/>
  <c r="C8827" i="10"/>
  <c r="C8828" i="10"/>
  <c r="C8829" i="10"/>
  <c r="C8830" i="10"/>
  <c r="C8831" i="10"/>
  <c r="C8832" i="10"/>
  <c r="C8833" i="10"/>
  <c r="C8834" i="10"/>
  <c r="C8835" i="10"/>
  <c r="C8836" i="10"/>
  <c r="C8837" i="10"/>
  <c r="C8838" i="10"/>
  <c r="C8839" i="10"/>
  <c r="C8840" i="10"/>
  <c r="C8841" i="10"/>
  <c r="C8842" i="10"/>
  <c r="C8843" i="10"/>
  <c r="C8844" i="10"/>
  <c r="C8845" i="10"/>
  <c r="C8846" i="10"/>
  <c r="C8847" i="10"/>
  <c r="C8848" i="10"/>
  <c r="C8849" i="10"/>
  <c r="C8850" i="10"/>
  <c r="C8851" i="10"/>
  <c r="C8852" i="10"/>
  <c r="C8853" i="10"/>
  <c r="C8854" i="10"/>
  <c r="C8855" i="10"/>
  <c r="C8856" i="10"/>
  <c r="C8857" i="10"/>
  <c r="C8858" i="10"/>
  <c r="C8859" i="10"/>
  <c r="C8860" i="10"/>
  <c r="C8861" i="10"/>
  <c r="C8862" i="10"/>
  <c r="C8863" i="10"/>
  <c r="C8864" i="10"/>
  <c r="C8865" i="10"/>
  <c r="C8866" i="10"/>
  <c r="C8867" i="10"/>
  <c r="C8868" i="10"/>
  <c r="C8869" i="10"/>
  <c r="C8870" i="10"/>
  <c r="C8871" i="10"/>
  <c r="C8872" i="10"/>
  <c r="C8873" i="10"/>
  <c r="C8874" i="10"/>
  <c r="C8875" i="10"/>
  <c r="C8876" i="10"/>
  <c r="C8877" i="10"/>
  <c r="C8878" i="10"/>
  <c r="C8879" i="10"/>
  <c r="C8880" i="10"/>
  <c r="C8881" i="10"/>
  <c r="C8882" i="10"/>
  <c r="C8883" i="10"/>
  <c r="C8884" i="10"/>
  <c r="C8885" i="10"/>
  <c r="C8886" i="10"/>
  <c r="C8887" i="10"/>
  <c r="C8888" i="10"/>
  <c r="C8889" i="10"/>
  <c r="C8890" i="10"/>
  <c r="C8891" i="10"/>
  <c r="C8892" i="10"/>
  <c r="C8893" i="10"/>
  <c r="C8894" i="10"/>
  <c r="C8895" i="10"/>
  <c r="C8896" i="10"/>
  <c r="C8897" i="10"/>
  <c r="C8898" i="10"/>
  <c r="C8899" i="10"/>
  <c r="C8900" i="10"/>
  <c r="C8901" i="10"/>
  <c r="C8902" i="10"/>
  <c r="C8903" i="10"/>
  <c r="C8904" i="10"/>
  <c r="C8905" i="10"/>
  <c r="C8906" i="10"/>
  <c r="C8907" i="10"/>
  <c r="C8908" i="10"/>
  <c r="C8909" i="10"/>
  <c r="C8910" i="10"/>
  <c r="C8911" i="10"/>
  <c r="C8912" i="10"/>
  <c r="C8913" i="10"/>
  <c r="C8914" i="10"/>
  <c r="C8915" i="10"/>
  <c r="C8916" i="10"/>
  <c r="C8917" i="10"/>
  <c r="C8918" i="10"/>
  <c r="C8919" i="10"/>
  <c r="C8920" i="10"/>
  <c r="C8921" i="10"/>
  <c r="C8922" i="10"/>
  <c r="C8923" i="10"/>
  <c r="C8924" i="10"/>
  <c r="C8925" i="10"/>
  <c r="C8926" i="10"/>
  <c r="C8927" i="10"/>
  <c r="C8928" i="10"/>
  <c r="C8929" i="10"/>
  <c r="C8930" i="10"/>
  <c r="C8931" i="10"/>
  <c r="C8932" i="10"/>
  <c r="C8933" i="10"/>
  <c r="C8934" i="10"/>
  <c r="C8935" i="10"/>
  <c r="C8936" i="10"/>
  <c r="C8937" i="10"/>
  <c r="C8938" i="10"/>
  <c r="C8939" i="10"/>
  <c r="C8940" i="10"/>
  <c r="C8941" i="10"/>
  <c r="C8942" i="10"/>
  <c r="C8943" i="10"/>
  <c r="C8944" i="10"/>
  <c r="C8945" i="10"/>
  <c r="C8946" i="10"/>
  <c r="C8947" i="10"/>
  <c r="C8948" i="10"/>
  <c r="C8949" i="10"/>
  <c r="C8950" i="10"/>
  <c r="C8951" i="10"/>
  <c r="C8952" i="10"/>
  <c r="C8953" i="10"/>
  <c r="C8954" i="10"/>
  <c r="C8955" i="10"/>
  <c r="C8956" i="10"/>
  <c r="C8957" i="10"/>
  <c r="C8958" i="10"/>
  <c r="C8959" i="10"/>
  <c r="C8960" i="10"/>
  <c r="C8961" i="10"/>
  <c r="C8962" i="10"/>
  <c r="C8963" i="10"/>
  <c r="C8964" i="10"/>
  <c r="C8965" i="10"/>
  <c r="C8966" i="10"/>
  <c r="C8967" i="10"/>
  <c r="C8968" i="10"/>
  <c r="C8969" i="10"/>
  <c r="C8970" i="10"/>
  <c r="C8971" i="10"/>
  <c r="C8972" i="10"/>
  <c r="C8973" i="10"/>
  <c r="C8974" i="10"/>
  <c r="C8975" i="10"/>
  <c r="C8976" i="10"/>
  <c r="C8977" i="10"/>
  <c r="C8978" i="10"/>
  <c r="C8979" i="10"/>
  <c r="C8980" i="10"/>
  <c r="C8981" i="10"/>
  <c r="C8982" i="10"/>
  <c r="C8983" i="10"/>
  <c r="C8984" i="10"/>
  <c r="C8985" i="10"/>
  <c r="C8986" i="10"/>
  <c r="C8987" i="10"/>
  <c r="C8988" i="10"/>
  <c r="C8989" i="10"/>
  <c r="C8990" i="10"/>
  <c r="C8991" i="10"/>
  <c r="C8992" i="10"/>
  <c r="C8993" i="10"/>
  <c r="C8994" i="10"/>
  <c r="C8995" i="10"/>
  <c r="C8996" i="10"/>
  <c r="B6" i="10"/>
  <c r="B7" i="10"/>
  <c r="B8" i="10"/>
  <c r="B9" i="10"/>
  <c r="B10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1902" i="10"/>
  <c r="B1903" i="10"/>
  <c r="B1904" i="10"/>
  <c r="B1905" i="10"/>
  <c r="B1906" i="10"/>
  <c r="B1907" i="10"/>
  <c r="B1908" i="10"/>
  <c r="B1909" i="10"/>
  <c r="B1910" i="10"/>
  <c r="B1911" i="10"/>
  <c r="B1912" i="10"/>
  <c r="B1913" i="10"/>
  <c r="B1914" i="10"/>
  <c r="B1915" i="10"/>
  <c r="B1916" i="10"/>
  <c r="B1917" i="10"/>
  <c r="B1918" i="10"/>
  <c r="B1919" i="10"/>
  <c r="B1920" i="10"/>
  <c r="B1921" i="10"/>
  <c r="B1922" i="10"/>
  <c r="B1923" i="10"/>
  <c r="B1924" i="10"/>
  <c r="B1925" i="10"/>
  <c r="B1926" i="10"/>
  <c r="B1927" i="10"/>
  <c r="B1928" i="10"/>
  <c r="B1929" i="10"/>
  <c r="B1930" i="10"/>
  <c r="B1931" i="10"/>
  <c r="B1932" i="10"/>
  <c r="B1933" i="10"/>
  <c r="B1934" i="10"/>
  <c r="B1935" i="10"/>
  <c r="B1936" i="10"/>
  <c r="B1937" i="10"/>
  <c r="B1938" i="10"/>
  <c r="B1939" i="10"/>
  <c r="B1940" i="10"/>
  <c r="B1941" i="10"/>
  <c r="B1942" i="10"/>
  <c r="B1943" i="10"/>
  <c r="B1944" i="10"/>
  <c r="B1945" i="10"/>
  <c r="B1946" i="10"/>
  <c r="B1947" i="10"/>
  <c r="B1948" i="10"/>
  <c r="B1949" i="10"/>
  <c r="B1950" i="10"/>
  <c r="B1951" i="10"/>
  <c r="B1952" i="10"/>
  <c r="B1953" i="10"/>
  <c r="B1954" i="10"/>
  <c r="B1955" i="10"/>
  <c r="B1956" i="10"/>
  <c r="B1957" i="10"/>
  <c r="B1958" i="10"/>
  <c r="B1959" i="10"/>
  <c r="B1960" i="10"/>
  <c r="B1961" i="10"/>
  <c r="B1962" i="10"/>
  <c r="B1963" i="10"/>
  <c r="B1964" i="10"/>
  <c r="B1965" i="10"/>
  <c r="B1966" i="10"/>
  <c r="B1967" i="10"/>
  <c r="B1968" i="10"/>
  <c r="B1969" i="10"/>
  <c r="B1970" i="10"/>
  <c r="B1971" i="10"/>
  <c r="B1972" i="10"/>
  <c r="B1973" i="10"/>
  <c r="B1974" i="10"/>
  <c r="B1975" i="10"/>
  <c r="B1976" i="10"/>
  <c r="B1977" i="10"/>
  <c r="B1978" i="10"/>
  <c r="B1979" i="10"/>
  <c r="B1980" i="10"/>
  <c r="B1981" i="10"/>
  <c r="B1982" i="10"/>
  <c r="B1983" i="10"/>
  <c r="B1984" i="10"/>
  <c r="B1985" i="10"/>
  <c r="B1986" i="10"/>
  <c r="B1987" i="10"/>
  <c r="B1988" i="10"/>
  <c r="B1989" i="10"/>
  <c r="B1990" i="10"/>
  <c r="B1991" i="10"/>
  <c r="B1992" i="10"/>
  <c r="B1993" i="10"/>
  <c r="B1994" i="10"/>
  <c r="B1995" i="10"/>
  <c r="B1996" i="10"/>
  <c r="B1997" i="10"/>
  <c r="B1998" i="10"/>
  <c r="B1999" i="10"/>
  <c r="B2000" i="10"/>
  <c r="B2001" i="10"/>
  <c r="B2002" i="10"/>
  <c r="B2003" i="10"/>
  <c r="B2004" i="10"/>
  <c r="B2005" i="10"/>
  <c r="B2006" i="10"/>
  <c r="B2007" i="10"/>
  <c r="B2008" i="10"/>
  <c r="B2009" i="10"/>
  <c r="B2010" i="10"/>
  <c r="B2011" i="10"/>
  <c r="B2012" i="10"/>
  <c r="B2013" i="10"/>
  <c r="B2014" i="10"/>
  <c r="B2015" i="10"/>
  <c r="B2016" i="10"/>
  <c r="B2017" i="10"/>
  <c r="B2018" i="10"/>
  <c r="B2019" i="10"/>
  <c r="B2020" i="10"/>
  <c r="B2021" i="10"/>
  <c r="B2022" i="10"/>
  <c r="B2023" i="10"/>
  <c r="B2024" i="10"/>
  <c r="B2025" i="10"/>
  <c r="B2026" i="10"/>
  <c r="B2027" i="10"/>
  <c r="B2028" i="10"/>
  <c r="B2029" i="10"/>
  <c r="B2030" i="10"/>
  <c r="B2031" i="10"/>
  <c r="B2032" i="10"/>
  <c r="B2033" i="10"/>
  <c r="B2034" i="10"/>
  <c r="B2035" i="10"/>
  <c r="B2036" i="10"/>
  <c r="B2037" i="10"/>
  <c r="B2038" i="10"/>
  <c r="B2039" i="10"/>
  <c r="B2040" i="10"/>
  <c r="B2041" i="10"/>
  <c r="B2042" i="10"/>
  <c r="B2043" i="10"/>
  <c r="B2044" i="10"/>
  <c r="B2045" i="10"/>
  <c r="B2046" i="10"/>
  <c r="B2047" i="10"/>
  <c r="B2048" i="10"/>
  <c r="B2049" i="10"/>
  <c r="B2050" i="10"/>
  <c r="B2051" i="10"/>
  <c r="B2052" i="10"/>
  <c r="B2053" i="10"/>
  <c r="B2054" i="10"/>
  <c r="B2055" i="10"/>
  <c r="B2056" i="10"/>
  <c r="B2057" i="10"/>
  <c r="B2058" i="10"/>
  <c r="B2059" i="10"/>
  <c r="B2060" i="10"/>
  <c r="B2061" i="10"/>
  <c r="B2062" i="10"/>
  <c r="B2063" i="10"/>
  <c r="B2064" i="10"/>
  <c r="B2065" i="10"/>
  <c r="B2066" i="10"/>
  <c r="B2067" i="10"/>
  <c r="B2068" i="10"/>
  <c r="B2069" i="10"/>
  <c r="B2070" i="10"/>
  <c r="B2071" i="10"/>
  <c r="B2072" i="10"/>
  <c r="B2073" i="10"/>
  <c r="B2074" i="10"/>
  <c r="B2075" i="10"/>
  <c r="B2076" i="10"/>
  <c r="B2077" i="10"/>
  <c r="B2078" i="10"/>
  <c r="B2079" i="10"/>
  <c r="B2080" i="10"/>
  <c r="B2081" i="10"/>
  <c r="B2082" i="10"/>
  <c r="B2083" i="10"/>
  <c r="B2084" i="10"/>
  <c r="B2085" i="10"/>
  <c r="B2086" i="10"/>
  <c r="B2087" i="10"/>
  <c r="B2088" i="10"/>
  <c r="B2089" i="10"/>
  <c r="B2090" i="10"/>
  <c r="B2091" i="10"/>
  <c r="B2092" i="10"/>
  <c r="B2093" i="10"/>
  <c r="B2094" i="10"/>
  <c r="B2095" i="10"/>
  <c r="B2096" i="10"/>
  <c r="B2097" i="10"/>
  <c r="B2098" i="10"/>
  <c r="B2099" i="10"/>
  <c r="B2100" i="10"/>
  <c r="B2101" i="10"/>
  <c r="B2102" i="10"/>
  <c r="B2103" i="10"/>
  <c r="B2104" i="10"/>
  <c r="B2105" i="10"/>
  <c r="B2106" i="10"/>
  <c r="B2107" i="10"/>
  <c r="B2108" i="10"/>
  <c r="B2109" i="10"/>
  <c r="B2110" i="10"/>
  <c r="B2111" i="10"/>
  <c r="B2112" i="10"/>
  <c r="B2113" i="10"/>
  <c r="B2114" i="10"/>
  <c r="B2115" i="10"/>
  <c r="B2116" i="10"/>
  <c r="B2117" i="10"/>
  <c r="B2118" i="10"/>
  <c r="B2119" i="10"/>
  <c r="B2120" i="10"/>
  <c r="B2121" i="10"/>
  <c r="B2122" i="10"/>
  <c r="B2123" i="10"/>
  <c r="B2124" i="10"/>
  <c r="B2125" i="10"/>
  <c r="B2126" i="10"/>
  <c r="B2127" i="10"/>
  <c r="B2128" i="10"/>
  <c r="B2129" i="10"/>
  <c r="B2130" i="10"/>
  <c r="B2131" i="10"/>
  <c r="B2132" i="10"/>
  <c r="B2133" i="10"/>
  <c r="B2134" i="10"/>
  <c r="B2135" i="10"/>
  <c r="B2136" i="10"/>
  <c r="B2137" i="10"/>
  <c r="B2138" i="10"/>
  <c r="B2139" i="10"/>
  <c r="B2140" i="10"/>
  <c r="B2141" i="10"/>
  <c r="B2142" i="10"/>
  <c r="B2143" i="10"/>
  <c r="B2144" i="10"/>
  <c r="B2145" i="10"/>
  <c r="B2146" i="10"/>
  <c r="B2147" i="10"/>
  <c r="B2148" i="10"/>
  <c r="B2149" i="10"/>
  <c r="B2150" i="10"/>
  <c r="B2151" i="10"/>
  <c r="B2152" i="10"/>
  <c r="B2153" i="10"/>
  <c r="B2154" i="10"/>
  <c r="B2155" i="10"/>
  <c r="B2156" i="10"/>
  <c r="B2157" i="10"/>
  <c r="B2158" i="10"/>
  <c r="B2159" i="10"/>
  <c r="B2160" i="10"/>
  <c r="B2161" i="10"/>
  <c r="B2162" i="10"/>
  <c r="B2163" i="10"/>
  <c r="B2164" i="10"/>
  <c r="B2165" i="10"/>
  <c r="B2166" i="10"/>
  <c r="B2167" i="10"/>
  <c r="B2168" i="10"/>
  <c r="B2169" i="10"/>
  <c r="B2170" i="10"/>
  <c r="B2171" i="10"/>
  <c r="B2172" i="10"/>
  <c r="B2173" i="10"/>
  <c r="B2174" i="10"/>
  <c r="B2175" i="10"/>
  <c r="B2176" i="10"/>
  <c r="B2177" i="10"/>
  <c r="B2178" i="10"/>
  <c r="B2179" i="10"/>
  <c r="B2180" i="10"/>
  <c r="B2181" i="10"/>
  <c r="B2182" i="10"/>
  <c r="B2183" i="10"/>
  <c r="B2184" i="10"/>
  <c r="B2185" i="10"/>
  <c r="B2186" i="10"/>
  <c r="B2187" i="10"/>
  <c r="B2188" i="10"/>
  <c r="B2189" i="10"/>
  <c r="B2190" i="10"/>
  <c r="B2191" i="10"/>
  <c r="B2192" i="10"/>
  <c r="B2193" i="10"/>
  <c r="B2194" i="10"/>
  <c r="B2195" i="10"/>
  <c r="B2196" i="10"/>
  <c r="B2197" i="10"/>
  <c r="B2198" i="10"/>
  <c r="B2199" i="10"/>
  <c r="B2200" i="10"/>
  <c r="B2201" i="10"/>
  <c r="B2202" i="10"/>
  <c r="B2203" i="10"/>
  <c r="B2204" i="10"/>
  <c r="B2205" i="10"/>
  <c r="B2206" i="10"/>
  <c r="B2207" i="10"/>
  <c r="B2208" i="10"/>
  <c r="B2209" i="10"/>
  <c r="B2210" i="10"/>
  <c r="B2211" i="10"/>
  <c r="B2212" i="10"/>
  <c r="B2213" i="10"/>
  <c r="B2214" i="10"/>
  <c r="B2215" i="10"/>
  <c r="B2216" i="10"/>
  <c r="B2217" i="10"/>
  <c r="B2218" i="10"/>
  <c r="B2219" i="10"/>
  <c r="B2220" i="10"/>
  <c r="B2221" i="10"/>
  <c r="B2222" i="10"/>
  <c r="B2223" i="10"/>
  <c r="B2224" i="10"/>
  <c r="B2225" i="10"/>
  <c r="B2226" i="10"/>
  <c r="B2227" i="10"/>
  <c r="B2228" i="10"/>
  <c r="B2229" i="10"/>
  <c r="B2230" i="10"/>
  <c r="B2231" i="10"/>
  <c r="B2232" i="10"/>
  <c r="B2233" i="10"/>
  <c r="B2234" i="10"/>
  <c r="B2235" i="10"/>
  <c r="B2236" i="10"/>
  <c r="B2237" i="10"/>
  <c r="B2238" i="10"/>
  <c r="B2239" i="10"/>
  <c r="B2240" i="10"/>
  <c r="B2241" i="10"/>
  <c r="B2242" i="10"/>
  <c r="B2243" i="10"/>
  <c r="B2244" i="10"/>
  <c r="B2245" i="10"/>
  <c r="B2246" i="10"/>
  <c r="B2247" i="10"/>
  <c r="B2248" i="10"/>
  <c r="B2249" i="10"/>
  <c r="B2250" i="10"/>
  <c r="B2251" i="10"/>
  <c r="B2252" i="10"/>
  <c r="B2253" i="10"/>
  <c r="B2254" i="10"/>
  <c r="B2255" i="10"/>
  <c r="B2256" i="10"/>
  <c r="B2257" i="10"/>
  <c r="B2258" i="10"/>
  <c r="B2259" i="10"/>
  <c r="B2260" i="10"/>
  <c r="B2261" i="10"/>
  <c r="B2262" i="10"/>
  <c r="B2263" i="10"/>
  <c r="B2264" i="10"/>
  <c r="B2265" i="10"/>
  <c r="B2266" i="10"/>
  <c r="B2267" i="10"/>
  <c r="B2268" i="10"/>
  <c r="B2269" i="10"/>
  <c r="B2270" i="10"/>
  <c r="B2271" i="10"/>
  <c r="B2272" i="10"/>
  <c r="B2273" i="10"/>
  <c r="B2274" i="10"/>
  <c r="B2275" i="10"/>
  <c r="B2276" i="10"/>
  <c r="B2277" i="10"/>
  <c r="B2278" i="10"/>
  <c r="B2279" i="10"/>
  <c r="B2280" i="10"/>
  <c r="B2281" i="10"/>
  <c r="B2282" i="10"/>
  <c r="B2283" i="10"/>
  <c r="B2284" i="10"/>
  <c r="B2285" i="10"/>
  <c r="B2286" i="10"/>
  <c r="B2287" i="10"/>
  <c r="B2288" i="10"/>
  <c r="B2289" i="10"/>
  <c r="B2290" i="10"/>
  <c r="B2291" i="10"/>
  <c r="B2292" i="10"/>
  <c r="B2293" i="10"/>
  <c r="B2294" i="10"/>
  <c r="B2295" i="10"/>
  <c r="B2296" i="10"/>
  <c r="B2297" i="10"/>
  <c r="B2298" i="10"/>
  <c r="B2299" i="10"/>
  <c r="B2300" i="10"/>
  <c r="B2301" i="10"/>
  <c r="B2302" i="10"/>
  <c r="B2303" i="10"/>
  <c r="B2304" i="10"/>
  <c r="B2305" i="10"/>
  <c r="B2306" i="10"/>
  <c r="B2307" i="10"/>
  <c r="B2308" i="10"/>
  <c r="B2309" i="10"/>
  <c r="B2310" i="10"/>
  <c r="B2311" i="10"/>
  <c r="B2312" i="10"/>
  <c r="B2313" i="10"/>
  <c r="B2314" i="10"/>
  <c r="B2315" i="10"/>
  <c r="B2316" i="10"/>
  <c r="B2317" i="10"/>
  <c r="B2318" i="10"/>
  <c r="B2319" i="10"/>
  <c r="B2320" i="10"/>
  <c r="B2321" i="10"/>
  <c r="B2322" i="10"/>
  <c r="B2323" i="10"/>
  <c r="B2324" i="10"/>
  <c r="B2325" i="10"/>
  <c r="B2326" i="10"/>
  <c r="B2327" i="10"/>
  <c r="B2328" i="10"/>
  <c r="B2329" i="10"/>
  <c r="B2330" i="10"/>
  <c r="B2331" i="10"/>
  <c r="B2332" i="10"/>
  <c r="B2333" i="10"/>
  <c r="B2334" i="10"/>
  <c r="B2335" i="10"/>
  <c r="B2336" i="10"/>
  <c r="B2337" i="10"/>
  <c r="B2338" i="10"/>
  <c r="B2339" i="10"/>
  <c r="B2340" i="10"/>
  <c r="B2341" i="10"/>
  <c r="B2342" i="10"/>
  <c r="B2343" i="10"/>
  <c r="B2344" i="10"/>
  <c r="B2345" i="10"/>
  <c r="B2346" i="10"/>
  <c r="B2347" i="10"/>
  <c r="B2348" i="10"/>
  <c r="B2349" i="10"/>
  <c r="B2350" i="10"/>
  <c r="B2351" i="10"/>
  <c r="B2352" i="10"/>
  <c r="B2353" i="10"/>
  <c r="B2354" i="10"/>
  <c r="B2355" i="10"/>
  <c r="B2356" i="10"/>
  <c r="B2357" i="10"/>
  <c r="B2358" i="10"/>
  <c r="B2359" i="10"/>
  <c r="B2360" i="10"/>
  <c r="B2361" i="10"/>
  <c r="B2362" i="10"/>
  <c r="B2363" i="10"/>
  <c r="B2364" i="10"/>
  <c r="B2365" i="10"/>
  <c r="B2366" i="10"/>
  <c r="B2367" i="10"/>
  <c r="B2368" i="10"/>
  <c r="B2369" i="10"/>
  <c r="B2370" i="10"/>
  <c r="B2371" i="10"/>
  <c r="B2372" i="10"/>
  <c r="B2373" i="10"/>
  <c r="B2374" i="10"/>
  <c r="B2375" i="10"/>
  <c r="B2376" i="10"/>
  <c r="B2377" i="10"/>
  <c r="B2378" i="10"/>
  <c r="B2379" i="10"/>
  <c r="B2380" i="10"/>
  <c r="B2381" i="10"/>
  <c r="B2382" i="10"/>
  <c r="B2383" i="10"/>
  <c r="B2384" i="10"/>
  <c r="B2385" i="10"/>
  <c r="B2386" i="10"/>
  <c r="B2387" i="10"/>
  <c r="B2388" i="10"/>
  <c r="B2389" i="10"/>
  <c r="B2390" i="10"/>
  <c r="B2391" i="10"/>
  <c r="B2392" i="10"/>
  <c r="B2393" i="10"/>
  <c r="B2394" i="10"/>
  <c r="B2395" i="10"/>
  <c r="B2396" i="10"/>
  <c r="B2397" i="10"/>
  <c r="B2398" i="10"/>
  <c r="B2399" i="10"/>
  <c r="B2400" i="10"/>
  <c r="B2401" i="10"/>
  <c r="B2402" i="10"/>
  <c r="B2403" i="10"/>
  <c r="B2404" i="10"/>
  <c r="B2405" i="10"/>
  <c r="B2406" i="10"/>
  <c r="B2407" i="10"/>
  <c r="B2408" i="10"/>
  <c r="B2409" i="10"/>
  <c r="B2410" i="10"/>
  <c r="B2411" i="10"/>
  <c r="B2412" i="10"/>
  <c r="B2413" i="10"/>
  <c r="B2414" i="10"/>
  <c r="B2415" i="10"/>
  <c r="B2416" i="10"/>
  <c r="B2417" i="10"/>
  <c r="B2418" i="10"/>
  <c r="B2419" i="10"/>
  <c r="B2420" i="10"/>
  <c r="B2421" i="10"/>
  <c r="B2422" i="10"/>
  <c r="B2423" i="10"/>
  <c r="B2424" i="10"/>
  <c r="B2425" i="10"/>
  <c r="B2426" i="10"/>
  <c r="B2427" i="10"/>
  <c r="B2428" i="10"/>
  <c r="B2429" i="10"/>
  <c r="B2430" i="10"/>
  <c r="B2431" i="10"/>
  <c r="B2432" i="10"/>
  <c r="B2433" i="10"/>
  <c r="B2434" i="10"/>
  <c r="B2435" i="10"/>
  <c r="B2436" i="10"/>
  <c r="B2437" i="10"/>
  <c r="B2438" i="10"/>
  <c r="B2439" i="10"/>
  <c r="B2440" i="10"/>
  <c r="B2441" i="10"/>
  <c r="B2442" i="10"/>
  <c r="B2443" i="10"/>
  <c r="B2444" i="10"/>
  <c r="B2445" i="10"/>
  <c r="B2446" i="10"/>
  <c r="B2447" i="10"/>
  <c r="B2448" i="10"/>
  <c r="B2449" i="10"/>
  <c r="B2450" i="10"/>
  <c r="B2451" i="10"/>
  <c r="B2452" i="10"/>
  <c r="B2453" i="10"/>
  <c r="B2454" i="10"/>
  <c r="B2455" i="10"/>
  <c r="B2456" i="10"/>
  <c r="B2457" i="10"/>
  <c r="B2458" i="10"/>
  <c r="B2459" i="10"/>
  <c r="B2460" i="10"/>
  <c r="B2461" i="10"/>
  <c r="B2462" i="10"/>
  <c r="B2463" i="10"/>
  <c r="B2464" i="10"/>
  <c r="B2465" i="10"/>
  <c r="B2466" i="10"/>
  <c r="B2467" i="10"/>
  <c r="B2468" i="10"/>
  <c r="B2469" i="10"/>
  <c r="B2470" i="10"/>
  <c r="B2471" i="10"/>
  <c r="B2472" i="10"/>
  <c r="B2473" i="10"/>
  <c r="B2474" i="10"/>
  <c r="B2475" i="10"/>
  <c r="B2476" i="10"/>
  <c r="B2477" i="10"/>
  <c r="B2478" i="10"/>
  <c r="B2479" i="10"/>
  <c r="B2480" i="10"/>
  <c r="B2481" i="10"/>
  <c r="B2482" i="10"/>
  <c r="B2483" i="10"/>
  <c r="B2484" i="10"/>
  <c r="B2485" i="10"/>
  <c r="B2486" i="10"/>
  <c r="B2487" i="10"/>
  <c r="B2488" i="10"/>
  <c r="B2489" i="10"/>
  <c r="B2490" i="10"/>
  <c r="B2491" i="10"/>
  <c r="B2492" i="10"/>
  <c r="B2493" i="10"/>
  <c r="B2494" i="10"/>
  <c r="B2495" i="10"/>
  <c r="B2496" i="10"/>
  <c r="B2497" i="10"/>
  <c r="B2498" i="10"/>
  <c r="B2499" i="10"/>
  <c r="B2500" i="10"/>
  <c r="B2501" i="10"/>
  <c r="B2502" i="10"/>
  <c r="B2503" i="10"/>
  <c r="B2504" i="10"/>
  <c r="B2505" i="10"/>
  <c r="B2506" i="10"/>
  <c r="B2507" i="10"/>
  <c r="B2508" i="10"/>
  <c r="B2509" i="10"/>
  <c r="B2510" i="10"/>
  <c r="B2511" i="10"/>
  <c r="B2512" i="10"/>
  <c r="B2513" i="10"/>
  <c r="B2514" i="10"/>
  <c r="B2515" i="10"/>
  <c r="B2516" i="10"/>
  <c r="B2517" i="10"/>
  <c r="B2518" i="10"/>
  <c r="B2519" i="10"/>
  <c r="B2520" i="10"/>
  <c r="B2521" i="10"/>
  <c r="B2522" i="10"/>
  <c r="B2523" i="10"/>
  <c r="B2524" i="10"/>
  <c r="B2525" i="10"/>
  <c r="B2526" i="10"/>
  <c r="B2527" i="10"/>
  <c r="B2528" i="10"/>
  <c r="B2529" i="10"/>
  <c r="B2530" i="10"/>
  <c r="B2531" i="10"/>
  <c r="B2532" i="10"/>
  <c r="B2533" i="10"/>
  <c r="B2534" i="10"/>
  <c r="B2535" i="10"/>
  <c r="B2536" i="10"/>
  <c r="B2537" i="10"/>
  <c r="B2538" i="10"/>
  <c r="B2539" i="10"/>
  <c r="B2540" i="10"/>
  <c r="B2541" i="10"/>
  <c r="B2542" i="10"/>
  <c r="B2543" i="10"/>
  <c r="B2544" i="10"/>
  <c r="B2545" i="10"/>
  <c r="B2546" i="10"/>
  <c r="B2547" i="10"/>
  <c r="B2548" i="10"/>
  <c r="B2549" i="10"/>
  <c r="B2550" i="10"/>
  <c r="B2551" i="10"/>
  <c r="B2552" i="10"/>
  <c r="B2553" i="10"/>
  <c r="B2554" i="10"/>
  <c r="B2555" i="10"/>
  <c r="B2556" i="10"/>
  <c r="B2557" i="10"/>
  <c r="B2558" i="10"/>
  <c r="B2559" i="10"/>
  <c r="B2560" i="10"/>
  <c r="B2561" i="10"/>
  <c r="B2562" i="10"/>
  <c r="B2563" i="10"/>
  <c r="B2564" i="10"/>
  <c r="B2565" i="10"/>
  <c r="B2566" i="10"/>
  <c r="B2567" i="10"/>
  <c r="B2568" i="10"/>
  <c r="B2569" i="10"/>
  <c r="B2570" i="10"/>
  <c r="B2571" i="10"/>
  <c r="B2572" i="10"/>
  <c r="B2573" i="10"/>
  <c r="B2574" i="10"/>
  <c r="B2575" i="10"/>
  <c r="B2576" i="10"/>
  <c r="B257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B2613" i="10"/>
  <c r="B2614" i="10"/>
  <c r="B2615" i="10"/>
  <c r="B2616" i="10"/>
  <c r="B2617" i="10"/>
  <c r="B2618" i="10"/>
  <c r="B2619" i="10"/>
  <c r="B2620" i="10"/>
  <c r="B2621" i="10"/>
  <c r="B2622" i="10"/>
  <c r="B2623" i="10"/>
  <c r="B2624" i="10"/>
  <c r="B2625" i="10"/>
  <c r="B2626" i="10"/>
  <c r="B2627" i="10"/>
  <c r="B2628" i="10"/>
  <c r="B2629" i="10"/>
  <c r="B2630" i="10"/>
  <c r="B2631" i="10"/>
  <c r="B2632" i="10"/>
  <c r="B2633" i="10"/>
  <c r="B2634" i="10"/>
  <c r="B2635" i="10"/>
  <c r="B2636" i="10"/>
  <c r="B2637" i="10"/>
  <c r="B2638" i="10"/>
  <c r="B2639" i="10"/>
  <c r="B2640" i="10"/>
  <c r="B2641" i="10"/>
  <c r="B2642" i="10"/>
  <c r="B2643" i="10"/>
  <c r="B2644" i="10"/>
  <c r="B2645" i="10"/>
  <c r="B2646" i="10"/>
  <c r="B2647" i="10"/>
  <c r="B2648" i="10"/>
  <c r="B2649" i="10"/>
  <c r="B2650" i="10"/>
  <c r="B2651" i="10"/>
  <c r="B2652" i="10"/>
  <c r="B2653" i="10"/>
  <c r="B2654" i="10"/>
  <c r="B2655" i="10"/>
  <c r="B2656" i="10"/>
  <c r="B2657" i="10"/>
  <c r="B2658" i="10"/>
  <c r="B2659" i="10"/>
  <c r="B2660" i="10"/>
  <c r="B2661" i="10"/>
  <c r="B2662" i="10"/>
  <c r="B2663" i="10"/>
  <c r="B2664" i="10"/>
  <c r="B2665" i="10"/>
  <c r="B2666" i="10"/>
  <c r="B2667" i="10"/>
  <c r="B2668" i="10"/>
  <c r="B2669" i="10"/>
  <c r="B2670" i="10"/>
  <c r="B2671" i="10"/>
  <c r="B2672" i="10"/>
  <c r="B2673" i="10"/>
  <c r="B2674" i="10"/>
  <c r="B2675" i="10"/>
  <c r="B2676" i="10"/>
  <c r="B2677" i="10"/>
  <c r="B2678" i="10"/>
  <c r="B2679" i="10"/>
  <c r="B2680" i="10"/>
  <c r="B2681" i="10"/>
  <c r="B2682" i="10"/>
  <c r="B2683" i="10"/>
  <c r="B2684" i="10"/>
  <c r="B2685" i="10"/>
  <c r="B2686" i="10"/>
  <c r="B2687" i="10"/>
  <c r="B2688" i="10"/>
  <c r="B2689" i="10"/>
  <c r="B2690" i="10"/>
  <c r="B2691" i="10"/>
  <c r="B2692" i="10"/>
  <c r="B2693" i="10"/>
  <c r="B2694" i="10"/>
  <c r="B2695" i="10"/>
  <c r="B2696" i="10"/>
  <c r="B2697" i="10"/>
  <c r="B2698" i="10"/>
  <c r="B2699" i="10"/>
  <c r="B2700" i="10"/>
  <c r="B2701" i="10"/>
  <c r="B2702" i="10"/>
  <c r="B2703" i="10"/>
  <c r="B2704" i="10"/>
  <c r="B2705" i="10"/>
  <c r="B2706" i="10"/>
  <c r="B2707" i="10"/>
  <c r="B2708" i="10"/>
  <c r="B2709" i="10"/>
  <c r="B2710" i="10"/>
  <c r="B2711" i="10"/>
  <c r="B2712" i="10"/>
  <c r="B2713" i="10"/>
  <c r="B2714" i="10"/>
  <c r="B2715" i="10"/>
  <c r="B2716" i="10"/>
  <c r="B2717" i="10"/>
  <c r="B2718" i="10"/>
  <c r="B2719" i="10"/>
  <c r="B2720" i="10"/>
  <c r="B2721" i="10"/>
  <c r="B2722" i="10"/>
  <c r="B2723" i="10"/>
  <c r="B2724" i="10"/>
  <c r="B2725" i="10"/>
  <c r="B2726" i="10"/>
  <c r="B2727" i="10"/>
  <c r="B2728" i="10"/>
  <c r="B2729" i="10"/>
  <c r="B2730" i="10"/>
  <c r="B2731" i="10"/>
  <c r="B2732" i="10"/>
  <c r="B2733" i="10"/>
  <c r="B2734" i="10"/>
  <c r="B2735" i="10"/>
  <c r="B2736" i="10"/>
  <c r="B2737" i="10"/>
  <c r="B2738" i="10"/>
  <c r="B2739" i="10"/>
  <c r="B2740" i="10"/>
  <c r="B2741" i="10"/>
  <c r="B2742" i="10"/>
  <c r="B2743" i="10"/>
  <c r="B2744" i="10"/>
  <c r="B2745" i="10"/>
  <c r="B2746" i="10"/>
  <c r="B2747" i="10"/>
  <c r="B2748" i="10"/>
  <c r="B2749" i="10"/>
  <c r="B2750" i="10"/>
  <c r="B2751" i="10"/>
  <c r="B2752" i="10"/>
  <c r="B2753" i="10"/>
  <c r="B2754" i="10"/>
  <c r="B2755" i="10"/>
  <c r="B2756" i="10"/>
  <c r="B2757" i="10"/>
  <c r="B2758" i="10"/>
  <c r="B2759" i="10"/>
  <c r="B2760" i="10"/>
  <c r="B2761" i="10"/>
  <c r="B2762" i="10"/>
  <c r="B2763" i="10"/>
  <c r="B2764" i="10"/>
  <c r="B2765" i="10"/>
  <c r="B2766" i="10"/>
  <c r="B2767" i="10"/>
  <c r="B2768" i="10"/>
  <c r="B2769" i="10"/>
  <c r="B2770" i="10"/>
  <c r="B2771" i="10"/>
  <c r="B2772" i="10"/>
  <c r="B2773" i="10"/>
  <c r="B2774" i="10"/>
  <c r="B2775" i="10"/>
  <c r="B2776" i="10"/>
  <c r="B2777" i="10"/>
  <c r="B2778" i="10"/>
  <c r="B2779" i="10"/>
  <c r="B2780" i="10"/>
  <c r="B2781" i="10"/>
  <c r="B2782" i="10"/>
  <c r="B2783" i="10"/>
  <c r="B2784" i="10"/>
  <c r="B2785" i="10"/>
  <c r="B2786" i="10"/>
  <c r="B2787" i="10"/>
  <c r="B2788" i="10"/>
  <c r="B2789" i="10"/>
  <c r="B2790" i="10"/>
  <c r="B2791" i="10"/>
  <c r="B2792" i="10"/>
  <c r="B2793" i="10"/>
  <c r="B2794" i="10"/>
  <c r="B2795" i="10"/>
  <c r="B2796" i="10"/>
  <c r="B2797" i="10"/>
  <c r="B2798" i="10"/>
  <c r="B2799" i="10"/>
  <c r="B2800" i="10"/>
  <c r="B2801" i="10"/>
  <c r="B2802" i="10"/>
  <c r="B2803" i="10"/>
  <c r="B2804" i="10"/>
  <c r="B2805" i="10"/>
  <c r="B2806" i="10"/>
  <c r="B2807" i="10"/>
  <c r="B2808" i="10"/>
  <c r="B2809" i="10"/>
  <c r="B2810" i="10"/>
  <c r="B2811" i="10"/>
  <c r="B2812" i="10"/>
  <c r="B2813" i="10"/>
  <c r="B2814" i="10"/>
  <c r="B2815" i="10"/>
  <c r="B2816" i="10"/>
  <c r="B2817" i="10"/>
  <c r="B2818" i="10"/>
  <c r="B2819" i="10"/>
  <c r="B2820" i="10"/>
  <c r="B2821" i="10"/>
  <c r="B2822" i="10"/>
  <c r="B2823" i="10"/>
  <c r="B2824" i="10"/>
  <c r="B2825" i="10"/>
  <c r="B2826" i="10"/>
  <c r="B2827" i="10"/>
  <c r="B2828" i="10"/>
  <c r="B2829" i="10"/>
  <c r="B2830" i="10"/>
  <c r="B2831" i="10"/>
  <c r="B2832" i="10"/>
  <c r="B2833" i="10"/>
  <c r="B2834" i="10"/>
  <c r="B2835" i="10"/>
  <c r="B2836" i="10"/>
  <c r="B2837" i="10"/>
  <c r="B2838" i="10"/>
  <c r="B2839" i="10"/>
  <c r="B2840" i="10"/>
  <c r="B2841" i="10"/>
  <c r="B2842" i="10"/>
  <c r="B2843" i="10"/>
  <c r="B2844" i="10"/>
  <c r="B2845" i="10"/>
  <c r="B2846" i="10"/>
  <c r="B2847" i="10"/>
  <c r="B2848" i="10"/>
  <c r="B2849" i="10"/>
  <c r="B2850" i="10"/>
  <c r="B2851" i="10"/>
  <c r="B2852" i="10"/>
  <c r="B2853" i="10"/>
  <c r="B2854" i="10"/>
  <c r="B2855" i="10"/>
  <c r="B2856" i="10"/>
  <c r="B2857" i="10"/>
  <c r="B2858" i="10"/>
  <c r="B2859" i="10"/>
  <c r="B2860" i="10"/>
  <c r="B2861" i="10"/>
  <c r="B2862" i="10"/>
  <c r="B2863" i="10"/>
  <c r="B2864" i="10"/>
  <c r="B2865" i="10"/>
  <c r="B2866" i="10"/>
  <c r="B2867" i="10"/>
  <c r="B2868" i="10"/>
  <c r="B2869" i="10"/>
  <c r="B2870" i="10"/>
  <c r="B2871" i="10"/>
  <c r="B2872" i="10"/>
  <c r="B2873" i="10"/>
  <c r="B2874" i="10"/>
  <c r="B2875" i="10"/>
  <c r="B2876" i="10"/>
  <c r="B2877" i="10"/>
  <c r="B2878" i="10"/>
  <c r="B2879" i="10"/>
  <c r="B2880" i="10"/>
  <c r="B2881" i="10"/>
  <c r="B2882" i="10"/>
  <c r="B2883" i="10"/>
  <c r="B2884" i="10"/>
  <c r="B2885" i="10"/>
  <c r="B2886" i="10"/>
  <c r="B2887" i="10"/>
  <c r="B2888" i="10"/>
  <c r="B2889" i="10"/>
  <c r="B2890" i="10"/>
  <c r="B2891" i="10"/>
  <c r="B2892" i="10"/>
  <c r="B2893" i="10"/>
  <c r="B2894" i="10"/>
  <c r="B2895" i="10"/>
  <c r="B2896" i="10"/>
  <c r="B2897" i="10"/>
  <c r="B2898" i="10"/>
  <c r="B2899" i="10"/>
  <c r="B2900" i="10"/>
  <c r="B2901" i="10"/>
  <c r="B2902" i="10"/>
  <c r="B2903" i="10"/>
  <c r="B2904" i="10"/>
  <c r="B2905" i="10"/>
  <c r="B2906" i="10"/>
  <c r="B2907" i="10"/>
  <c r="B2908" i="10"/>
  <c r="B2909" i="10"/>
  <c r="B2910" i="10"/>
  <c r="B2911" i="10"/>
  <c r="B2912" i="10"/>
  <c r="B2913" i="10"/>
  <c r="B2914" i="10"/>
  <c r="B2915" i="10"/>
  <c r="B2916" i="10"/>
  <c r="B2917" i="10"/>
  <c r="B2918" i="10"/>
  <c r="B2919" i="10"/>
  <c r="B2920" i="10"/>
  <c r="B2921" i="10"/>
  <c r="B2922" i="10"/>
  <c r="B2923" i="10"/>
  <c r="B2924" i="10"/>
  <c r="B2925" i="10"/>
  <c r="B2926" i="10"/>
  <c r="B2927" i="10"/>
  <c r="B2928" i="10"/>
  <c r="B2929" i="10"/>
  <c r="B2930" i="10"/>
  <c r="B2931" i="10"/>
  <c r="B2932" i="10"/>
  <c r="B2933" i="10"/>
  <c r="B2934" i="10"/>
  <c r="B2935" i="10"/>
  <c r="B2936" i="10"/>
  <c r="B2937" i="10"/>
  <c r="B2938" i="10"/>
  <c r="B2939" i="10"/>
  <c r="B2940" i="10"/>
  <c r="B2941" i="10"/>
  <c r="B2942" i="10"/>
  <c r="B2943" i="10"/>
  <c r="B2944" i="10"/>
  <c r="B2945" i="10"/>
  <c r="B2946" i="10"/>
  <c r="B2947" i="10"/>
  <c r="B2948" i="10"/>
  <c r="B2949" i="10"/>
  <c r="B2950" i="10"/>
  <c r="B2951" i="10"/>
  <c r="B2952" i="10"/>
  <c r="B2953" i="10"/>
  <c r="B2954" i="10"/>
  <c r="B2955" i="10"/>
  <c r="B2956" i="10"/>
  <c r="B2957" i="10"/>
  <c r="B2958" i="10"/>
  <c r="B2959" i="10"/>
  <c r="B2960" i="10"/>
  <c r="B2961" i="10"/>
  <c r="B2962" i="10"/>
  <c r="B2963" i="10"/>
  <c r="B2964" i="10"/>
  <c r="B2965" i="10"/>
  <c r="B2966" i="10"/>
  <c r="B2967" i="10"/>
  <c r="B2968" i="10"/>
  <c r="B2969" i="10"/>
  <c r="B2970" i="10"/>
  <c r="B2971" i="10"/>
  <c r="B2972" i="10"/>
  <c r="B2973" i="10"/>
  <c r="B2974" i="10"/>
  <c r="B2975" i="10"/>
  <c r="B2976" i="10"/>
  <c r="B2977" i="10"/>
  <c r="B2978" i="10"/>
  <c r="B2979" i="10"/>
  <c r="B2980" i="10"/>
  <c r="B2981" i="10"/>
  <c r="B2982" i="10"/>
  <c r="B2983" i="10"/>
  <c r="B2984" i="10"/>
  <c r="B2985" i="10"/>
  <c r="B2986" i="10"/>
  <c r="B2987" i="10"/>
  <c r="B2988" i="10"/>
  <c r="B2989" i="10"/>
  <c r="B2990" i="10"/>
  <c r="B2991" i="10"/>
  <c r="B2992" i="10"/>
  <c r="B2993" i="10"/>
  <c r="B2994" i="10"/>
  <c r="B2995" i="10"/>
  <c r="B2996" i="10"/>
  <c r="B2997" i="10"/>
  <c r="B2998" i="10"/>
  <c r="B2999" i="10"/>
  <c r="B3000" i="10"/>
  <c r="B3001" i="10"/>
  <c r="B3002" i="10"/>
  <c r="B3003" i="10"/>
  <c r="B3004" i="10"/>
  <c r="B3005" i="10"/>
  <c r="B3006" i="10"/>
  <c r="B3007" i="10"/>
  <c r="B3008" i="10"/>
  <c r="B3009" i="10"/>
  <c r="B3010" i="10"/>
  <c r="B3011" i="10"/>
  <c r="B3012" i="10"/>
  <c r="B3013" i="10"/>
  <c r="B3014" i="10"/>
  <c r="B3015" i="10"/>
  <c r="B3016" i="10"/>
  <c r="B3017" i="10"/>
  <c r="B3018" i="10"/>
  <c r="B3019" i="10"/>
  <c r="B3020" i="10"/>
  <c r="B3021" i="10"/>
  <c r="B3022" i="10"/>
  <c r="B3023" i="10"/>
  <c r="B3024" i="10"/>
  <c r="B3025" i="10"/>
  <c r="B3026" i="10"/>
  <c r="B3027" i="10"/>
  <c r="B3028" i="10"/>
  <c r="B3029" i="10"/>
  <c r="B3030" i="10"/>
  <c r="B3031" i="10"/>
  <c r="B3032" i="10"/>
  <c r="B3033" i="10"/>
  <c r="B3034" i="10"/>
  <c r="B3035" i="10"/>
  <c r="B3036" i="10"/>
  <c r="B3037" i="10"/>
  <c r="B3038" i="10"/>
  <c r="B3039" i="10"/>
  <c r="B3040" i="10"/>
  <c r="B3041" i="10"/>
  <c r="B3042" i="10"/>
  <c r="B3043" i="10"/>
  <c r="B3044" i="10"/>
  <c r="B3045" i="10"/>
  <c r="B3046" i="10"/>
  <c r="B3047" i="10"/>
  <c r="B3048" i="10"/>
  <c r="B3049" i="10"/>
  <c r="B3050" i="10"/>
  <c r="B3051" i="10"/>
  <c r="B3052" i="10"/>
  <c r="B3053" i="10"/>
  <c r="B3054" i="10"/>
  <c r="B3055" i="10"/>
  <c r="B3056" i="10"/>
  <c r="B3057" i="10"/>
  <c r="B3058" i="10"/>
  <c r="B3059" i="10"/>
  <c r="B3060" i="10"/>
  <c r="B3061" i="10"/>
  <c r="B3062" i="10"/>
  <c r="B3063" i="10"/>
  <c r="B3064" i="10"/>
  <c r="B3065" i="10"/>
  <c r="B3066" i="10"/>
  <c r="B3067" i="10"/>
  <c r="B3068" i="10"/>
  <c r="B3069" i="10"/>
  <c r="B3070" i="10"/>
  <c r="B3071" i="10"/>
  <c r="B3072" i="10"/>
  <c r="B3073" i="10"/>
  <c r="B3074" i="10"/>
  <c r="B3075" i="10"/>
  <c r="B3076" i="10"/>
  <c r="B3077" i="10"/>
  <c r="B3078" i="10"/>
  <c r="B3079" i="10"/>
  <c r="B3080" i="10"/>
  <c r="B3081" i="10"/>
  <c r="B3082" i="10"/>
  <c r="B3083" i="10"/>
  <c r="B3084" i="10"/>
  <c r="B3085" i="10"/>
  <c r="B3086" i="10"/>
  <c r="B3087" i="10"/>
  <c r="B3088" i="10"/>
  <c r="B3089" i="10"/>
  <c r="B3090" i="10"/>
  <c r="B3091" i="10"/>
  <c r="B3092" i="10"/>
  <c r="B3093" i="10"/>
  <c r="B3094" i="10"/>
  <c r="B3095" i="10"/>
  <c r="B3096" i="10"/>
  <c r="B3097" i="10"/>
  <c r="B3098" i="10"/>
  <c r="B3099" i="10"/>
  <c r="B3100" i="10"/>
  <c r="B3101" i="10"/>
  <c r="B3102" i="10"/>
  <c r="B3103" i="10"/>
  <c r="B3104" i="10"/>
  <c r="B3105" i="10"/>
  <c r="B3106" i="10"/>
  <c r="B3107" i="10"/>
  <c r="B3108" i="10"/>
  <c r="B3109" i="10"/>
  <c r="B3110" i="10"/>
  <c r="B3111" i="10"/>
  <c r="B3112" i="10"/>
  <c r="B3113" i="10"/>
  <c r="B3114" i="10"/>
  <c r="B3115" i="10"/>
  <c r="B3116" i="10"/>
  <c r="B3117" i="10"/>
  <c r="B3118" i="10"/>
  <c r="B3119" i="10"/>
  <c r="B3120" i="10"/>
  <c r="B3121" i="10"/>
  <c r="B3122" i="10"/>
  <c r="B3123" i="10"/>
  <c r="B3124" i="10"/>
  <c r="B3125" i="10"/>
  <c r="B3126" i="10"/>
  <c r="B3127" i="10"/>
  <c r="B3128" i="10"/>
  <c r="B3129" i="10"/>
  <c r="B3130" i="10"/>
  <c r="B3131" i="10"/>
  <c r="B3132" i="10"/>
  <c r="B3133" i="10"/>
  <c r="B3134" i="10"/>
  <c r="B3135" i="10"/>
  <c r="B3136" i="10"/>
  <c r="B3137" i="10"/>
  <c r="B3138" i="10"/>
  <c r="B3139" i="10"/>
  <c r="B3140" i="10"/>
  <c r="B3141" i="10"/>
  <c r="B3142" i="10"/>
  <c r="B3143" i="10"/>
  <c r="B3144" i="10"/>
  <c r="B3145" i="10"/>
  <c r="B3146" i="10"/>
  <c r="B3147" i="10"/>
  <c r="B3148" i="10"/>
  <c r="B3149" i="10"/>
  <c r="B3150" i="10"/>
  <c r="B3151" i="10"/>
  <c r="B3152" i="10"/>
  <c r="B3153" i="10"/>
  <c r="B3154" i="10"/>
  <c r="B3155" i="10"/>
  <c r="B3156" i="10"/>
  <c r="B3157" i="10"/>
  <c r="B3158" i="10"/>
  <c r="B3159" i="10"/>
  <c r="B3160" i="10"/>
  <c r="B3161" i="10"/>
  <c r="B3162" i="10"/>
  <c r="B3163" i="10"/>
  <c r="B3164" i="10"/>
  <c r="B3165" i="10"/>
  <c r="B3166" i="10"/>
  <c r="B3167" i="10"/>
  <c r="B3168" i="10"/>
  <c r="B3169" i="10"/>
  <c r="B3170" i="10"/>
  <c r="B3171" i="10"/>
  <c r="B3172" i="10"/>
  <c r="B3173" i="10"/>
  <c r="B3174" i="10"/>
  <c r="B3175" i="10"/>
  <c r="B3176" i="10"/>
  <c r="B3177" i="10"/>
  <c r="B3178" i="10"/>
  <c r="B3179" i="10"/>
  <c r="B3180" i="10"/>
  <c r="B3181" i="10"/>
  <c r="B3182" i="10"/>
  <c r="B3183" i="10"/>
  <c r="B3184" i="10"/>
  <c r="B3185" i="10"/>
  <c r="B3186" i="10"/>
  <c r="B3187" i="10"/>
  <c r="B3188" i="10"/>
  <c r="B3189" i="10"/>
  <c r="B3190" i="10"/>
  <c r="B3191" i="10"/>
  <c r="B3192" i="10"/>
  <c r="B3193" i="10"/>
  <c r="B3194" i="10"/>
  <c r="B3195" i="10"/>
  <c r="B3196" i="10"/>
  <c r="B3197" i="10"/>
  <c r="B3198" i="10"/>
  <c r="B3199" i="10"/>
  <c r="B3200" i="10"/>
  <c r="B3201" i="10"/>
  <c r="B3202" i="10"/>
  <c r="B3203" i="10"/>
  <c r="B3204" i="10"/>
  <c r="B3205" i="10"/>
  <c r="B3206" i="10"/>
  <c r="B3207" i="10"/>
  <c r="B3208" i="10"/>
  <c r="B3209" i="10"/>
  <c r="B3210" i="10"/>
  <c r="B3211" i="10"/>
  <c r="B3212" i="10"/>
  <c r="B3213" i="10"/>
  <c r="B3214" i="10"/>
  <c r="B3215" i="10"/>
  <c r="B3216" i="10"/>
  <c r="B3217" i="10"/>
  <c r="B3218" i="10"/>
  <c r="B3219" i="10"/>
  <c r="B3220" i="10"/>
  <c r="B3221" i="10"/>
  <c r="B3222" i="10"/>
  <c r="B3223" i="10"/>
  <c r="B3224" i="10"/>
  <c r="B3225" i="10"/>
  <c r="B3226" i="10"/>
  <c r="B3227" i="10"/>
  <c r="B3228" i="10"/>
  <c r="B3229" i="10"/>
  <c r="B3230" i="10"/>
  <c r="B3231" i="10"/>
  <c r="B3232" i="10"/>
  <c r="B3233" i="10"/>
  <c r="B3234" i="10"/>
  <c r="B3235" i="10"/>
  <c r="B3236" i="10"/>
  <c r="B3237" i="10"/>
  <c r="B3238" i="10"/>
  <c r="B3239" i="10"/>
  <c r="B3240" i="10"/>
  <c r="B3241" i="10"/>
  <c r="B3242" i="10"/>
  <c r="B3243" i="10"/>
  <c r="B3244" i="10"/>
  <c r="B3245" i="10"/>
  <c r="B3246" i="10"/>
  <c r="B3247" i="10"/>
  <c r="B3248" i="10"/>
  <c r="B3249" i="10"/>
  <c r="B3250" i="10"/>
  <c r="B3251" i="10"/>
  <c r="B3252" i="10"/>
  <c r="B3253" i="10"/>
  <c r="B3254" i="10"/>
  <c r="B3255" i="10"/>
  <c r="B3256" i="10"/>
  <c r="B3257" i="10"/>
  <c r="B3258" i="10"/>
  <c r="B3259" i="10"/>
  <c r="B3260" i="10"/>
  <c r="B3261" i="10"/>
  <c r="B3262" i="10"/>
  <c r="B3263" i="10"/>
  <c r="B3264" i="10"/>
  <c r="B3265" i="10"/>
  <c r="B3266" i="10"/>
  <c r="B3267" i="10"/>
  <c r="B3268" i="10"/>
  <c r="B3269" i="10"/>
  <c r="B3270" i="10"/>
  <c r="B3271" i="10"/>
  <c r="B3272" i="10"/>
  <c r="B3273" i="10"/>
  <c r="B3274" i="10"/>
  <c r="B3275" i="10"/>
  <c r="B3276" i="10"/>
  <c r="B3277" i="10"/>
  <c r="B3278" i="10"/>
  <c r="B3279" i="10"/>
  <c r="B3280" i="10"/>
  <c r="B3281" i="10"/>
  <c r="B3282" i="10"/>
  <c r="B3283" i="10"/>
  <c r="B3284" i="10"/>
  <c r="B3285" i="10"/>
  <c r="B3286" i="10"/>
  <c r="B3287" i="10"/>
  <c r="B3288" i="10"/>
  <c r="B3289" i="10"/>
  <c r="B3290" i="10"/>
  <c r="B3291" i="10"/>
  <c r="B3292" i="10"/>
  <c r="B3293" i="10"/>
  <c r="B3294" i="10"/>
  <c r="B3295" i="10"/>
  <c r="B3296" i="10"/>
  <c r="B3297" i="10"/>
  <c r="B3298" i="10"/>
  <c r="B3299" i="10"/>
  <c r="B3300" i="10"/>
  <c r="B3301" i="10"/>
  <c r="B3302" i="10"/>
  <c r="B3303" i="10"/>
  <c r="B3304" i="10"/>
  <c r="B3305" i="10"/>
  <c r="B3306" i="10"/>
  <c r="B3307" i="10"/>
  <c r="B3308" i="10"/>
  <c r="B3309" i="10"/>
  <c r="B3310" i="10"/>
  <c r="B3311" i="10"/>
  <c r="B3312" i="10"/>
  <c r="B3313" i="10"/>
  <c r="B3314" i="10"/>
  <c r="B3315" i="10"/>
  <c r="B3316" i="10"/>
  <c r="B3317" i="10"/>
  <c r="B3318" i="10"/>
  <c r="B3319" i="10"/>
  <c r="B3320" i="10"/>
  <c r="B3321" i="10"/>
  <c r="B3322" i="10"/>
  <c r="B3323" i="10"/>
  <c r="B3324" i="10"/>
  <c r="B3325" i="10"/>
  <c r="B3326" i="10"/>
  <c r="B3327" i="10"/>
  <c r="B3328" i="10"/>
  <c r="B3329" i="10"/>
  <c r="B3330" i="10"/>
  <c r="B3331" i="10"/>
  <c r="B3332" i="10"/>
  <c r="B3333" i="10"/>
  <c r="B3334" i="10"/>
  <c r="B3335" i="10"/>
  <c r="B3336" i="10"/>
  <c r="B3337" i="10"/>
  <c r="B3338" i="10"/>
  <c r="B3339" i="10"/>
  <c r="B3340" i="10"/>
  <c r="B3341" i="10"/>
  <c r="B3342" i="10"/>
  <c r="B3343" i="10"/>
  <c r="B3344" i="10"/>
  <c r="B3345" i="10"/>
  <c r="B3346" i="10"/>
  <c r="B3347" i="10"/>
  <c r="B3348" i="10"/>
  <c r="B3349" i="10"/>
  <c r="B3350" i="10"/>
  <c r="B3351" i="10"/>
  <c r="B3352" i="10"/>
  <c r="B3353" i="10"/>
  <c r="B3354" i="10"/>
  <c r="B3355" i="10"/>
  <c r="B3356" i="10"/>
  <c r="B3357" i="10"/>
  <c r="B3358" i="10"/>
  <c r="B3359" i="10"/>
  <c r="B3360" i="10"/>
  <c r="B3361" i="10"/>
  <c r="B3362" i="10"/>
  <c r="B3363" i="10"/>
  <c r="B3364" i="10"/>
  <c r="B3365" i="10"/>
  <c r="B3366" i="10"/>
  <c r="B3367" i="10"/>
  <c r="B3368" i="10"/>
  <c r="B3369" i="10"/>
  <c r="B3370" i="10"/>
  <c r="B3371" i="10"/>
  <c r="B3372" i="10"/>
  <c r="B3373" i="10"/>
  <c r="B3374" i="10"/>
  <c r="B3375" i="10"/>
  <c r="B3376" i="10"/>
  <c r="B3377" i="10"/>
  <c r="B3378" i="10"/>
  <c r="B3379" i="10"/>
  <c r="B3380" i="10"/>
  <c r="B3381" i="10"/>
  <c r="B3382" i="10"/>
  <c r="B3383" i="10"/>
  <c r="B3384" i="10"/>
  <c r="B3385" i="10"/>
  <c r="B3386" i="10"/>
  <c r="B3387" i="10"/>
  <c r="B3388" i="10"/>
  <c r="B3389" i="10"/>
  <c r="B3390" i="10"/>
  <c r="B3391" i="10"/>
  <c r="B3392" i="10"/>
  <c r="B3393" i="10"/>
  <c r="B3394" i="10"/>
  <c r="B3395" i="10"/>
  <c r="B3396" i="10"/>
  <c r="B3397" i="10"/>
  <c r="B3398" i="10"/>
  <c r="B3399" i="10"/>
  <c r="B3400" i="10"/>
  <c r="B3401" i="10"/>
  <c r="B3402" i="10"/>
  <c r="B3403" i="10"/>
  <c r="B3404" i="10"/>
  <c r="B3405" i="10"/>
  <c r="B3406" i="10"/>
  <c r="B3407" i="10"/>
  <c r="B3408" i="10"/>
  <c r="B3409" i="10"/>
  <c r="B3410" i="10"/>
  <c r="B3411" i="10"/>
  <c r="B3412" i="10"/>
  <c r="B3413" i="10"/>
  <c r="B3414" i="10"/>
  <c r="B3415" i="10"/>
  <c r="B3416" i="10"/>
  <c r="B3417" i="10"/>
  <c r="B3418" i="10"/>
  <c r="B3419" i="10"/>
  <c r="B3420" i="10"/>
  <c r="B3421" i="10"/>
  <c r="B3422" i="10"/>
  <c r="B3423" i="10"/>
  <c r="B3424" i="10"/>
  <c r="B3425" i="10"/>
  <c r="B3426" i="10"/>
  <c r="B3427" i="10"/>
  <c r="B3428" i="10"/>
  <c r="B3429" i="10"/>
  <c r="B3430" i="10"/>
  <c r="B3431" i="10"/>
  <c r="B3432" i="10"/>
  <c r="B3433" i="10"/>
  <c r="B3434" i="10"/>
  <c r="B3435" i="10"/>
  <c r="B3436" i="10"/>
  <c r="B3437" i="10"/>
  <c r="B3438" i="10"/>
  <c r="B3439" i="10"/>
  <c r="B3440" i="10"/>
  <c r="B3441" i="10"/>
  <c r="B3442" i="10"/>
  <c r="B3443" i="10"/>
  <c r="B3444" i="10"/>
  <c r="B3445" i="10"/>
  <c r="B3446" i="10"/>
  <c r="B3447" i="10"/>
  <c r="B3448" i="10"/>
  <c r="B3449" i="10"/>
  <c r="B3450" i="10"/>
  <c r="B3451" i="10"/>
  <c r="B3452" i="10"/>
  <c r="B3453" i="10"/>
  <c r="B3454" i="10"/>
  <c r="B3455" i="10"/>
  <c r="B3456" i="10"/>
  <c r="B3457" i="10"/>
  <c r="B3458" i="10"/>
  <c r="B3459" i="10"/>
  <c r="B3460" i="10"/>
  <c r="B3461" i="10"/>
  <c r="B3462" i="10"/>
  <c r="B3463" i="10"/>
  <c r="B3464" i="10"/>
  <c r="B3465" i="10"/>
  <c r="B3466" i="10"/>
  <c r="B3467" i="10"/>
  <c r="B3468" i="10"/>
  <c r="B3469" i="10"/>
  <c r="B3470" i="10"/>
  <c r="B3471" i="10"/>
  <c r="B3472" i="10"/>
  <c r="B3473" i="10"/>
  <c r="B3474" i="10"/>
  <c r="B3475" i="10"/>
  <c r="B3476" i="10"/>
  <c r="B3477" i="10"/>
  <c r="B3478" i="10"/>
  <c r="B3479" i="10"/>
  <c r="B3480" i="10"/>
  <c r="B3481" i="10"/>
  <c r="B3482" i="10"/>
  <c r="B3483" i="10"/>
  <c r="B3484" i="10"/>
  <c r="B3485" i="10"/>
  <c r="B3486" i="10"/>
  <c r="B3487" i="10"/>
  <c r="B3488" i="10"/>
  <c r="B3489" i="10"/>
  <c r="B3490" i="10"/>
  <c r="B3491" i="10"/>
  <c r="B3492" i="10"/>
  <c r="B3493" i="10"/>
  <c r="B3494" i="10"/>
  <c r="B3495" i="10"/>
  <c r="B3496" i="10"/>
  <c r="B3497" i="10"/>
  <c r="B3498" i="10"/>
  <c r="B3499" i="10"/>
  <c r="B3500" i="10"/>
  <c r="B3501" i="10"/>
  <c r="B3502" i="10"/>
  <c r="B3503" i="10"/>
  <c r="B3504" i="10"/>
  <c r="B3505" i="10"/>
  <c r="B3506" i="10"/>
  <c r="B3507" i="10"/>
  <c r="B3508" i="10"/>
  <c r="B3509" i="10"/>
  <c r="B3510" i="10"/>
  <c r="B3511" i="10"/>
  <c r="B3512" i="10"/>
  <c r="B3513" i="10"/>
  <c r="B3514" i="10"/>
  <c r="B3515" i="10"/>
  <c r="B3516" i="10"/>
  <c r="B3517" i="10"/>
  <c r="B3518" i="10"/>
  <c r="B3519" i="10"/>
  <c r="B3520" i="10"/>
  <c r="B3521" i="10"/>
  <c r="B3522" i="10"/>
  <c r="B3523" i="10"/>
  <c r="B3524" i="10"/>
  <c r="B3525" i="10"/>
  <c r="B3526" i="10"/>
  <c r="B3527" i="10"/>
  <c r="B3528" i="10"/>
  <c r="B3529" i="10"/>
  <c r="B3530" i="10"/>
  <c r="B3531" i="10"/>
  <c r="B3532" i="10"/>
  <c r="B3533" i="10"/>
  <c r="B3534" i="10"/>
  <c r="B3535" i="10"/>
  <c r="B3536" i="10"/>
  <c r="B3537" i="10"/>
  <c r="B3538" i="10"/>
  <c r="B3539" i="10"/>
  <c r="B3540" i="10"/>
  <c r="B3541" i="10"/>
  <c r="B3542" i="10"/>
  <c r="B3543" i="10"/>
  <c r="B3544" i="10"/>
  <c r="B3545" i="10"/>
  <c r="B3546" i="10"/>
  <c r="B3547" i="10"/>
  <c r="B3548" i="10"/>
  <c r="B3549" i="10"/>
  <c r="B3550" i="10"/>
  <c r="B3551" i="10"/>
  <c r="B3552" i="10"/>
  <c r="B3553" i="10"/>
  <c r="B3554" i="10"/>
  <c r="B3555" i="10"/>
  <c r="B3556" i="10"/>
  <c r="B3557" i="10"/>
  <c r="B3558" i="10"/>
  <c r="B3559" i="10"/>
  <c r="B3560" i="10"/>
  <c r="B3561" i="10"/>
  <c r="B3562" i="10"/>
  <c r="B3563" i="10"/>
  <c r="B3564" i="10"/>
  <c r="B3565" i="10"/>
  <c r="B3566" i="10"/>
  <c r="B3567" i="10"/>
  <c r="B3568" i="10"/>
  <c r="B3569" i="10"/>
  <c r="B3570" i="10"/>
  <c r="B3571" i="10"/>
  <c r="B3572" i="10"/>
  <c r="B3573" i="10"/>
  <c r="B3574" i="10"/>
  <c r="B3575" i="10"/>
  <c r="B3576" i="10"/>
  <c r="B3577" i="10"/>
  <c r="B3578" i="10"/>
  <c r="B3579" i="10"/>
  <c r="B3580" i="10"/>
  <c r="B3581" i="10"/>
  <c r="B3582" i="10"/>
  <c r="B3583" i="10"/>
  <c r="B3584" i="10"/>
  <c r="B3585" i="10"/>
  <c r="B3586" i="10"/>
  <c r="B3587" i="10"/>
  <c r="B3588" i="10"/>
  <c r="B3589" i="10"/>
  <c r="B3590" i="10"/>
  <c r="B3591" i="10"/>
  <c r="B3592" i="10"/>
  <c r="B3593" i="10"/>
  <c r="B3594" i="10"/>
  <c r="B3595" i="10"/>
  <c r="B3596" i="10"/>
  <c r="B3597" i="10"/>
  <c r="B3598" i="10"/>
  <c r="B3599" i="10"/>
  <c r="B3600" i="10"/>
  <c r="B3601" i="10"/>
  <c r="B3602" i="10"/>
  <c r="B3603" i="10"/>
  <c r="B3604" i="10"/>
  <c r="B3605" i="10"/>
  <c r="B3606" i="10"/>
  <c r="B3607" i="10"/>
  <c r="B3608" i="10"/>
  <c r="B3609" i="10"/>
  <c r="B3610" i="10"/>
  <c r="B3611" i="10"/>
  <c r="B3612" i="10"/>
  <c r="B3613" i="10"/>
  <c r="B3614" i="10"/>
  <c r="B3615" i="10"/>
  <c r="B3616" i="10"/>
  <c r="B3617" i="10"/>
  <c r="B3618" i="10"/>
  <c r="B3619" i="10"/>
  <c r="B3620" i="10"/>
  <c r="B3621" i="10"/>
  <c r="B3622" i="10"/>
  <c r="B3623" i="10"/>
  <c r="B3624" i="10"/>
  <c r="B3625" i="10"/>
  <c r="B3626" i="10"/>
  <c r="B3627" i="10"/>
  <c r="B3628" i="10"/>
  <c r="B3629" i="10"/>
  <c r="B3630" i="10"/>
  <c r="B3631" i="10"/>
  <c r="B3632" i="10"/>
  <c r="B3633" i="10"/>
  <c r="B3634" i="10"/>
  <c r="B3635" i="10"/>
  <c r="B3636" i="10"/>
  <c r="B3637" i="10"/>
  <c r="B3638" i="10"/>
  <c r="B3639" i="10"/>
  <c r="B3640" i="10"/>
  <c r="B3641" i="10"/>
  <c r="B3642" i="10"/>
  <c r="B3643" i="10"/>
  <c r="B3644" i="10"/>
  <c r="B3645" i="10"/>
  <c r="B3646" i="10"/>
  <c r="B3647" i="10"/>
  <c r="B3648" i="10"/>
  <c r="B3649" i="10"/>
  <c r="B3650" i="10"/>
  <c r="B3651" i="10"/>
  <c r="B3652" i="10"/>
  <c r="B3653" i="10"/>
  <c r="B3654" i="10"/>
  <c r="B3655" i="10"/>
  <c r="B3656" i="10"/>
  <c r="B3657" i="10"/>
  <c r="B3658" i="10"/>
  <c r="B3659" i="10"/>
  <c r="B3660" i="10"/>
  <c r="B3661" i="10"/>
  <c r="B3662" i="10"/>
  <c r="B3663" i="10"/>
  <c r="B3664" i="10"/>
  <c r="B3665" i="10"/>
  <c r="B3666" i="10"/>
  <c r="B3667" i="10"/>
  <c r="B3668" i="10"/>
  <c r="B3669" i="10"/>
  <c r="B3670" i="10"/>
  <c r="B3671" i="10"/>
  <c r="B3672" i="10"/>
  <c r="B3673" i="10"/>
  <c r="B3674" i="10"/>
  <c r="B3675" i="10"/>
  <c r="B3676" i="10"/>
  <c r="B3677" i="10"/>
  <c r="B3678" i="10"/>
  <c r="B3679" i="10"/>
  <c r="B3680" i="10"/>
  <c r="B3681" i="10"/>
  <c r="B3682" i="10"/>
  <c r="B3683" i="10"/>
  <c r="B3684" i="10"/>
  <c r="B3685" i="10"/>
  <c r="B3686" i="10"/>
  <c r="B3687" i="10"/>
  <c r="B3688" i="10"/>
  <c r="B3689" i="10"/>
  <c r="B3690" i="10"/>
  <c r="B3691" i="10"/>
  <c r="B3692" i="10"/>
  <c r="B3693" i="10"/>
  <c r="B3694" i="10"/>
  <c r="B3695" i="10"/>
  <c r="B3696" i="10"/>
  <c r="B3697" i="10"/>
  <c r="B3698" i="10"/>
  <c r="B3699" i="10"/>
  <c r="B3700" i="10"/>
  <c r="B3701" i="10"/>
  <c r="B3702" i="10"/>
  <c r="B3703" i="10"/>
  <c r="B3704" i="10"/>
  <c r="B3705" i="10"/>
  <c r="B3706" i="10"/>
  <c r="B3707" i="10"/>
  <c r="B3708" i="10"/>
  <c r="B3709" i="10"/>
  <c r="B3710" i="10"/>
  <c r="B3711" i="10"/>
  <c r="B3712" i="10"/>
  <c r="B3713" i="10"/>
  <c r="B3714" i="10"/>
  <c r="B3715" i="10"/>
  <c r="B3716" i="10"/>
  <c r="B3717" i="10"/>
  <c r="B3718" i="10"/>
  <c r="B3719" i="10"/>
  <c r="B3720" i="10"/>
  <c r="B3721" i="10"/>
  <c r="B3722" i="10"/>
  <c r="B3723" i="10"/>
  <c r="B3724" i="10"/>
  <c r="B3725" i="10"/>
  <c r="B3726" i="10"/>
  <c r="B3727" i="10"/>
  <c r="B3728" i="10"/>
  <c r="B3729" i="10"/>
  <c r="B3730" i="10"/>
  <c r="B3731" i="10"/>
  <c r="B3732" i="10"/>
  <c r="B3733" i="10"/>
  <c r="B3734" i="10"/>
  <c r="B3735" i="10"/>
  <c r="B3736" i="10"/>
  <c r="B3737" i="10"/>
  <c r="B3738" i="10"/>
  <c r="B3739" i="10"/>
  <c r="B3740" i="10"/>
  <c r="B3741" i="10"/>
  <c r="B3742" i="10"/>
  <c r="B3743" i="10"/>
  <c r="B3744" i="10"/>
  <c r="B3745" i="10"/>
  <c r="B3746" i="10"/>
  <c r="B3747" i="10"/>
  <c r="B3748" i="10"/>
  <c r="B3749" i="10"/>
  <c r="B3750" i="10"/>
  <c r="B3751" i="10"/>
  <c r="B3752" i="10"/>
  <c r="B3753" i="10"/>
  <c r="B3754" i="10"/>
  <c r="B3755" i="10"/>
  <c r="B3756" i="10"/>
  <c r="B3757" i="10"/>
  <c r="B3758" i="10"/>
  <c r="B3759" i="10"/>
  <c r="B3760" i="10"/>
  <c r="B3761" i="10"/>
  <c r="B3762" i="10"/>
  <c r="B3763" i="10"/>
  <c r="B3764" i="10"/>
  <c r="B3765" i="10"/>
  <c r="B3766" i="10"/>
  <c r="B3767" i="10"/>
  <c r="B3768" i="10"/>
  <c r="B3769" i="10"/>
  <c r="B3770" i="10"/>
  <c r="B3771" i="10"/>
  <c r="B3772" i="10"/>
  <c r="B3773" i="10"/>
  <c r="B3774" i="10"/>
  <c r="B3775" i="10"/>
  <c r="B3776" i="10"/>
  <c r="B3777" i="10"/>
  <c r="B3778" i="10"/>
  <c r="B3779" i="10"/>
  <c r="B3780" i="10"/>
  <c r="B3781" i="10"/>
  <c r="B3782" i="10"/>
  <c r="B3783" i="10"/>
  <c r="B3784" i="10"/>
  <c r="B3785" i="10"/>
  <c r="B3786" i="10"/>
  <c r="B3787" i="10"/>
  <c r="B3788" i="10"/>
  <c r="B3789" i="10"/>
  <c r="B3790" i="10"/>
  <c r="B3791" i="10"/>
  <c r="B3792" i="10"/>
  <c r="B3793" i="10"/>
  <c r="B3794" i="10"/>
  <c r="B3795" i="10"/>
  <c r="B3796" i="10"/>
  <c r="B3797" i="10"/>
  <c r="B3798" i="10"/>
  <c r="B3799" i="10"/>
  <c r="B3800" i="10"/>
  <c r="B3801" i="10"/>
  <c r="B3802" i="10"/>
  <c r="B3803" i="10"/>
  <c r="B3804" i="10"/>
  <c r="B3805" i="10"/>
  <c r="B3806" i="10"/>
  <c r="B3807" i="10"/>
  <c r="B3808" i="10"/>
  <c r="B3809" i="10"/>
  <c r="B3810" i="10"/>
  <c r="B3811" i="10"/>
  <c r="B3812" i="10"/>
  <c r="B3813" i="10"/>
  <c r="B3814" i="10"/>
  <c r="B3815" i="10"/>
  <c r="B3816" i="10"/>
  <c r="B3817" i="10"/>
  <c r="B3818" i="10"/>
  <c r="B3819" i="10"/>
  <c r="B3820" i="10"/>
  <c r="B3821" i="10"/>
  <c r="B3822" i="10"/>
  <c r="B3823" i="10"/>
  <c r="B3824" i="10"/>
  <c r="B3825" i="10"/>
  <c r="B3826" i="10"/>
  <c r="B3827" i="10"/>
  <c r="B3828" i="10"/>
  <c r="B3829" i="10"/>
  <c r="B3830" i="10"/>
  <c r="B3831" i="10"/>
  <c r="B3832" i="10"/>
  <c r="B3833" i="10"/>
  <c r="B3834" i="10"/>
  <c r="B3835" i="10"/>
  <c r="B3836" i="10"/>
  <c r="B3837" i="10"/>
  <c r="B3838" i="10"/>
  <c r="B3839" i="10"/>
  <c r="B3840" i="10"/>
  <c r="B3841" i="10"/>
  <c r="B3842" i="10"/>
  <c r="B3843" i="10"/>
  <c r="B3844" i="10"/>
  <c r="B3845" i="10"/>
  <c r="B3846" i="10"/>
  <c r="B3847" i="10"/>
  <c r="B3848" i="10"/>
  <c r="B3849" i="10"/>
  <c r="B3850" i="10"/>
  <c r="B3851" i="10"/>
  <c r="B3852" i="10"/>
  <c r="B3853" i="10"/>
  <c r="B3854" i="10"/>
  <c r="B3855" i="10"/>
  <c r="B3856" i="10"/>
  <c r="B3857" i="10"/>
  <c r="B3858" i="10"/>
  <c r="B3859" i="10"/>
  <c r="B3860" i="10"/>
  <c r="B3861" i="10"/>
  <c r="B3862" i="10"/>
  <c r="B3863" i="10"/>
  <c r="B3864" i="10"/>
  <c r="B3865" i="10"/>
  <c r="B3866" i="10"/>
  <c r="B3867" i="10"/>
  <c r="B3868" i="10"/>
  <c r="B3869" i="10"/>
  <c r="B3870" i="10"/>
  <c r="B3871" i="10"/>
  <c r="B3872" i="10"/>
  <c r="B3873" i="10"/>
  <c r="B3874" i="10"/>
  <c r="B3875" i="10"/>
  <c r="B3876" i="10"/>
  <c r="B3877" i="10"/>
  <c r="B3878" i="10"/>
  <c r="B3879" i="10"/>
  <c r="B3880" i="10"/>
  <c r="B3881" i="10"/>
  <c r="B3882" i="10"/>
  <c r="B3883" i="10"/>
  <c r="B3884" i="10"/>
  <c r="B3885" i="10"/>
  <c r="B3886" i="10"/>
  <c r="B3887" i="10"/>
  <c r="B3888" i="10"/>
  <c r="B3889" i="10"/>
  <c r="B3890" i="10"/>
  <c r="B3891" i="10"/>
  <c r="B3892" i="10"/>
  <c r="B3893" i="10"/>
  <c r="B3894" i="10"/>
  <c r="B3895" i="10"/>
  <c r="B3896" i="10"/>
  <c r="B3897" i="10"/>
  <c r="B3898" i="10"/>
  <c r="B3899" i="10"/>
  <c r="B3900" i="10"/>
  <c r="B3901" i="10"/>
  <c r="B3902" i="10"/>
  <c r="B3903" i="10"/>
  <c r="B3904" i="10"/>
  <c r="B3905" i="10"/>
  <c r="B3906" i="10"/>
  <c r="B3907" i="10"/>
  <c r="B3908" i="10"/>
  <c r="B3909" i="10"/>
  <c r="B3910" i="10"/>
  <c r="B3911" i="10"/>
  <c r="B3912" i="10"/>
  <c r="B3913" i="10"/>
  <c r="B3914" i="10"/>
  <c r="B3915" i="10"/>
  <c r="B3916" i="10"/>
  <c r="B3917" i="10"/>
  <c r="B3918" i="10"/>
  <c r="B3919" i="10"/>
  <c r="B3920" i="10"/>
  <c r="B3921" i="10"/>
  <c r="B3922" i="10"/>
  <c r="B3923" i="10"/>
  <c r="B3924" i="10"/>
  <c r="B3925" i="10"/>
  <c r="B3926" i="10"/>
  <c r="B3927" i="10"/>
  <c r="B3928" i="10"/>
  <c r="B3929" i="10"/>
  <c r="B3930" i="10"/>
  <c r="B3931" i="10"/>
  <c r="B3932" i="10"/>
  <c r="B3933" i="10"/>
  <c r="B3934" i="10"/>
  <c r="B3935" i="10"/>
  <c r="B3936" i="10"/>
  <c r="B3937" i="10"/>
  <c r="B3938" i="10"/>
  <c r="B3939" i="10"/>
  <c r="B3940" i="10"/>
  <c r="B3941" i="10"/>
  <c r="B3942" i="10"/>
  <c r="B3943" i="10"/>
  <c r="B3944" i="10"/>
  <c r="B3945" i="10"/>
  <c r="B3946" i="10"/>
  <c r="B3947" i="10"/>
  <c r="B3948" i="10"/>
  <c r="B3949" i="10"/>
  <c r="B3950" i="10"/>
  <c r="B3951" i="10"/>
  <c r="B3952" i="10"/>
  <c r="B3953" i="10"/>
  <c r="B3954" i="10"/>
  <c r="B3955" i="10"/>
  <c r="B3956" i="10"/>
  <c r="B3957" i="10"/>
  <c r="B3958" i="10"/>
  <c r="B3959" i="10"/>
  <c r="B3960" i="10"/>
  <c r="B3961" i="10"/>
  <c r="B3962" i="10"/>
  <c r="B3963" i="10"/>
  <c r="B3964" i="10"/>
  <c r="B3965" i="10"/>
  <c r="B3966" i="10"/>
  <c r="B3967" i="10"/>
  <c r="B3968" i="10"/>
  <c r="B3969" i="10"/>
  <c r="B3970" i="10"/>
  <c r="B3971" i="10"/>
  <c r="B3972" i="10"/>
  <c r="B3973" i="10"/>
  <c r="B3974" i="10"/>
  <c r="B3975" i="10"/>
  <c r="B3976" i="10"/>
  <c r="B3977" i="10"/>
  <c r="B3978" i="10"/>
  <c r="B3979" i="10"/>
  <c r="B3980" i="10"/>
  <c r="B3981" i="10"/>
  <c r="B3982" i="10"/>
  <c r="B3983" i="10"/>
  <c r="B3984" i="10"/>
  <c r="B3985" i="10"/>
  <c r="B3986" i="10"/>
  <c r="B3987" i="10"/>
  <c r="B3988" i="10"/>
  <c r="B3989" i="10"/>
  <c r="B3990" i="10"/>
  <c r="B3991" i="10"/>
  <c r="B3992" i="10"/>
  <c r="B3993" i="10"/>
  <c r="B3994" i="10"/>
  <c r="B3995" i="10"/>
  <c r="B3996" i="10"/>
  <c r="B3997" i="10"/>
  <c r="B3998" i="10"/>
  <c r="B3999" i="10"/>
  <c r="B4000" i="10"/>
  <c r="B4001" i="10"/>
  <c r="B4002" i="10"/>
  <c r="B4003" i="10"/>
  <c r="B4004" i="10"/>
  <c r="B4005" i="10"/>
  <c r="B4006" i="10"/>
  <c r="B4007" i="10"/>
  <c r="B4008" i="10"/>
  <c r="B4009" i="10"/>
  <c r="B4010" i="10"/>
  <c r="B4011" i="10"/>
  <c r="B4012" i="10"/>
  <c r="B4013" i="10"/>
  <c r="B4014" i="10"/>
  <c r="B4015" i="10"/>
  <c r="B4016" i="10"/>
  <c r="B4017" i="10"/>
  <c r="B4018" i="10"/>
  <c r="B4019" i="10"/>
  <c r="B4020" i="10"/>
  <c r="B4021" i="10"/>
  <c r="B4022" i="10"/>
  <c r="B4023" i="10"/>
  <c r="B4024" i="10"/>
  <c r="B4025" i="10"/>
  <c r="B4026" i="10"/>
  <c r="B4027" i="10"/>
  <c r="B4028" i="10"/>
  <c r="B4029" i="10"/>
  <c r="B4030" i="10"/>
  <c r="B4031" i="10"/>
  <c r="B4032" i="10"/>
  <c r="B4033" i="10"/>
  <c r="B4034" i="10"/>
  <c r="B4035" i="10"/>
  <c r="B4036" i="10"/>
  <c r="B4037" i="10"/>
  <c r="B4038" i="10"/>
  <c r="B4039" i="10"/>
  <c r="B4040" i="10"/>
  <c r="B4041" i="10"/>
  <c r="B4042" i="10"/>
  <c r="B4043" i="10"/>
  <c r="B4044" i="10"/>
  <c r="B4045" i="10"/>
  <c r="B4046" i="10"/>
  <c r="B4047" i="10"/>
  <c r="B4048" i="10"/>
  <c r="B4049" i="10"/>
  <c r="B4050" i="10"/>
  <c r="B4051" i="10"/>
  <c r="B4052" i="10"/>
  <c r="B4053" i="10"/>
  <c r="B4054" i="10"/>
  <c r="B4055" i="10"/>
  <c r="B4056" i="10"/>
  <c r="B4057" i="10"/>
  <c r="B4058" i="10"/>
  <c r="B4059" i="10"/>
  <c r="B4060" i="10"/>
  <c r="B4061" i="10"/>
  <c r="B4062" i="10"/>
  <c r="B4063" i="10"/>
  <c r="B4064" i="10"/>
  <c r="B4065" i="10"/>
  <c r="B4066" i="10"/>
  <c r="B4067" i="10"/>
  <c r="B4068" i="10"/>
  <c r="B4069" i="10"/>
  <c r="B4070" i="10"/>
  <c r="B4071" i="10"/>
  <c r="B4072" i="10"/>
  <c r="B4073" i="10"/>
  <c r="B4074" i="10"/>
  <c r="B4075" i="10"/>
  <c r="B4076" i="10"/>
  <c r="B4077" i="10"/>
  <c r="B4078" i="10"/>
  <c r="B4079" i="10"/>
  <c r="B4080" i="10"/>
  <c r="B4081" i="10"/>
  <c r="B4082" i="10"/>
  <c r="B4083" i="10"/>
  <c r="B4084" i="10"/>
  <c r="B4085" i="10"/>
  <c r="B4086" i="10"/>
  <c r="B4087" i="10"/>
  <c r="B4088" i="10"/>
  <c r="B4089" i="10"/>
  <c r="B4090" i="10"/>
  <c r="B4091" i="10"/>
  <c r="B4092" i="10"/>
  <c r="B4093" i="10"/>
  <c r="B4094" i="10"/>
  <c r="B4095" i="10"/>
  <c r="B4096" i="10"/>
  <c r="B4097" i="10"/>
  <c r="B4098" i="10"/>
  <c r="B4099" i="10"/>
  <c r="B4100" i="10"/>
  <c r="B4101" i="10"/>
  <c r="B4102" i="10"/>
  <c r="B4103" i="10"/>
  <c r="B4104" i="10"/>
  <c r="B4105" i="10"/>
  <c r="B4106" i="10"/>
  <c r="B4107" i="10"/>
  <c r="B4108" i="10"/>
  <c r="B4109" i="10"/>
  <c r="B4110" i="10"/>
  <c r="B4111" i="10"/>
  <c r="B4112" i="10"/>
  <c r="B4113" i="10"/>
  <c r="B4114" i="10"/>
  <c r="B4115" i="10"/>
  <c r="B4116" i="10"/>
  <c r="B4117" i="10"/>
  <c r="B4118" i="10"/>
  <c r="B4119" i="10"/>
  <c r="B4120" i="10"/>
  <c r="B4121" i="10"/>
  <c r="B4122" i="10"/>
  <c r="B4123" i="10"/>
  <c r="B4124" i="10"/>
  <c r="B4125" i="10"/>
  <c r="B4126" i="10"/>
  <c r="B4127" i="10"/>
  <c r="B4128" i="10"/>
  <c r="B4129" i="10"/>
  <c r="B4130" i="10"/>
  <c r="B4131" i="10"/>
  <c r="B4132" i="10"/>
  <c r="B4133" i="10"/>
  <c r="B4134" i="10"/>
  <c r="B4135" i="10"/>
  <c r="B4136" i="10"/>
  <c r="B4137" i="10"/>
  <c r="B4138" i="10"/>
  <c r="B4139" i="10"/>
  <c r="B4140" i="10"/>
  <c r="B4141" i="10"/>
  <c r="B4142" i="10"/>
  <c r="B4143" i="10"/>
  <c r="B4144" i="10"/>
  <c r="B4145" i="10"/>
  <c r="B4146" i="10"/>
  <c r="B4147" i="10"/>
  <c r="B4148" i="10"/>
  <c r="B4149" i="10"/>
  <c r="B4150" i="10"/>
  <c r="B4151" i="10"/>
  <c r="B4152" i="10"/>
  <c r="B4153" i="10"/>
  <c r="B4154" i="10"/>
  <c r="B4155" i="10"/>
  <c r="B4156" i="10"/>
  <c r="B4157" i="10"/>
  <c r="B4158" i="10"/>
  <c r="B4159" i="10"/>
  <c r="B4160" i="10"/>
  <c r="B4161" i="10"/>
  <c r="B4162" i="10"/>
  <c r="B4163" i="10"/>
  <c r="B4164" i="10"/>
  <c r="B4165" i="10"/>
  <c r="B4166" i="10"/>
  <c r="B4167" i="10"/>
  <c r="B4168" i="10"/>
  <c r="B4169" i="10"/>
  <c r="B4170" i="10"/>
  <c r="B4171" i="10"/>
  <c r="B4172" i="10"/>
  <c r="B4173" i="10"/>
  <c r="B4174" i="10"/>
  <c r="B4175" i="10"/>
  <c r="B4176" i="10"/>
  <c r="B4177" i="10"/>
  <c r="B4178" i="10"/>
  <c r="B4179" i="10"/>
  <c r="B4180" i="10"/>
  <c r="B4181" i="10"/>
  <c r="B4182" i="10"/>
  <c r="B4183" i="10"/>
  <c r="B4184" i="10"/>
  <c r="B4185" i="10"/>
  <c r="B4186" i="10"/>
  <c r="B4187" i="10"/>
  <c r="B4188" i="10"/>
  <c r="B4189" i="10"/>
  <c r="B4190" i="10"/>
  <c r="B4191" i="10"/>
  <c r="B4192" i="10"/>
  <c r="B4193" i="10"/>
  <c r="B4194" i="10"/>
  <c r="B4195" i="10"/>
  <c r="B4196" i="10"/>
  <c r="B4197" i="10"/>
  <c r="B4198" i="10"/>
  <c r="B4199" i="10"/>
  <c r="B4200" i="10"/>
  <c r="B4201" i="10"/>
  <c r="B4202" i="10"/>
  <c r="B4203" i="10"/>
  <c r="B4204" i="10"/>
  <c r="B4205" i="10"/>
  <c r="B4206" i="10"/>
  <c r="B4207" i="10"/>
  <c r="B4208" i="10"/>
  <c r="B4209" i="10"/>
  <c r="B4210" i="10"/>
  <c r="B4211" i="10"/>
  <c r="B4212" i="10"/>
  <c r="B4213" i="10"/>
  <c r="B4214" i="10"/>
  <c r="B4215" i="10"/>
  <c r="B4216" i="10"/>
  <c r="B4217" i="10"/>
  <c r="B4218" i="10"/>
  <c r="B4219" i="10"/>
  <c r="B4220" i="10"/>
  <c r="B4221" i="10"/>
  <c r="B4222" i="10"/>
  <c r="B4223" i="10"/>
  <c r="B4224" i="10"/>
  <c r="B4225" i="10"/>
  <c r="B4226" i="10"/>
  <c r="B4227" i="10"/>
  <c r="B4228" i="10"/>
  <c r="B4229" i="10"/>
  <c r="B4230" i="10"/>
  <c r="B4231" i="10"/>
  <c r="B4232" i="10"/>
  <c r="B4233" i="10"/>
  <c r="B4234" i="10"/>
  <c r="B4235" i="10"/>
  <c r="B4236" i="10"/>
  <c r="B4237" i="10"/>
  <c r="B4238" i="10"/>
  <c r="B4239" i="10"/>
  <c r="B4240" i="10"/>
  <c r="B4241" i="10"/>
  <c r="B4242" i="10"/>
  <c r="B4243" i="10"/>
  <c r="B4244" i="10"/>
  <c r="B4245" i="10"/>
  <c r="B4246" i="10"/>
  <c r="B4247" i="10"/>
  <c r="B4248" i="10"/>
  <c r="B4249" i="10"/>
  <c r="B4250" i="10"/>
  <c r="B4251" i="10"/>
  <c r="B4252" i="10"/>
  <c r="B4253" i="10"/>
  <c r="B4254" i="10"/>
  <c r="B4255" i="10"/>
  <c r="B4256" i="10"/>
  <c r="B4257" i="10"/>
  <c r="B4258" i="10"/>
  <c r="B4259" i="10"/>
  <c r="B4260" i="10"/>
  <c r="B4261" i="10"/>
  <c r="B4262" i="10"/>
  <c r="B4263" i="10"/>
  <c r="B4264" i="10"/>
  <c r="B4265" i="10"/>
  <c r="B4266" i="10"/>
  <c r="B4267" i="10"/>
  <c r="B4268" i="10"/>
  <c r="B4269" i="10"/>
  <c r="B4270" i="10"/>
  <c r="B4271" i="10"/>
  <c r="B4272" i="10"/>
  <c r="B4273" i="10"/>
  <c r="B4274" i="10"/>
  <c r="B4275" i="10"/>
  <c r="B4276" i="10"/>
  <c r="B4277" i="10"/>
  <c r="B4278" i="10"/>
  <c r="B4279" i="10"/>
  <c r="B4280" i="10"/>
  <c r="B4281" i="10"/>
  <c r="B4282" i="10"/>
  <c r="B4283" i="10"/>
  <c r="B4284" i="10"/>
  <c r="B4285" i="10"/>
  <c r="B4286" i="10"/>
  <c r="B4287" i="10"/>
  <c r="B4288" i="10"/>
  <c r="B4289" i="10"/>
  <c r="B4290" i="10"/>
  <c r="B4291" i="10"/>
  <c r="B4292" i="10"/>
  <c r="B4293" i="10"/>
  <c r="B4294" i="10"/>
  <c r="B4295" i="10"/>
  <c r="B4296" i="10"/>
  <c r="B4297" i="10"/>
  <c r="B4298" i="10"/>
  <c r="B4299" i="10"/>
  <c r="B4300" i="10"/>
  <c r="B4301" i="10"/>
  <c r="B4302" i="10"/>
  <c r="B4303" i="10"/>
  <c r="B4304" i="10"/>
  <c r="B4305" i="10"/>
  <c r="B4306" i="10"/>
  <c r="B4307" i="10"/>
  <c r="B4308" i="10"/>
  <c r="B4309" i="10"/>
  <c r="B4310" i="10"/>
  <c r="B4311" i="10"/>
  <c r="B4312" i="10"/>
  <c r="B4313" i="10"/>
  <c r="B4314" i="10"/>
  <c r="B4315" i="10"/>
  <c r="B4316" i="10"/>
  <c r="B4317" i="10"/>
  <c r="B4318" i="10"/>
  <c r="B4319" i="10"/>
  <c r="B4320" i="10"/>
  <c r="B4321" i="10"/>
  <c r="B4322" i="10"/>
  <c r="B4323" i="10"/>
  <c r="B4324" i="10"/>
  <c r="B4325" i="10"/>
  <c r="B4326" i="10"/>
  <c r="B4327" i="10"/>
  <c r="B4328" i="10"/>
  <c r="B4329" i="10"/>
  <c r="B4330" i="10"/>
  <c r="B4331" i="10"/>
  <c r="B4332" i="10"/>
  <c r="B4333" i="10"/>
  <c r="B4334" i="10"/>
  <c r="B4335" i="10"/>
  <c r="B4336" i="10"/>
  <c r="B4337" i="10"/>
  <c r="B4338" i="10"/>
  <c r="B4339" i="10"/>
  <c r="B4340" i="10"/>
  <c r="B4341" i="10"/>
  <c r="B4342" i="10"/>
  <c r="B4343" i="10"/>
  <c r="B4344" i="10"/>
  <c r="B4345" i="10"/>
  <c r="B4346" i="10"/>
  <c r="B4347" i="10"/>
  <c r="B4348" i="10"/>
  <c r="B4349" i="10"/>
  <c r="B4350" i="10"/>
  <c r="B4351" i="10"/>
  <c r="B4352" i="10"/>
  <c r="B4353" i="10"/>
  <c r="B4354" i="10"/>
  <c r="B4355" i="10"/>
  <c r="B4356" i="10"/>
  <c r="B4357" i="10"/>
  <c r="B4358" i="10"/>
  <c r="B4359" i="10"/>
  <c r="B4360" i="10"/>
  <c r="B4361" i="10"/>
  <c r="B4362" i="10"/>
  <c r="B4363" i="10"/>
  <c r="B4364" i="10"/>
  <c r="B4365" i="10"/>
  <c r="B4366" i="10"/>
  <c r="B4367" i="10"/>
  <c r="B4368" i="10"/>
  <c r="B4369" i="10"/>
  <c r="B4370" i="10"/>
  <c r="B4371" i="10"/>
  <c r="B4372" i="10"/>
  <c r="B4373" i="10"/>
  <c r="B4374" i="10"/>
  <c r="B4375" i="10"/>
  <c r="B4376" i="10"/>
  <c r="B4377" i="10"/>
  <c r="B4378" i="10"/>
  <c r="B4379" i="10"/>
  <c r="B4380" i="10"/>
  <c r="B4381" i="10"/>
  <c r="B4382" i="10"/>
  <c r="B4383" i="10"/>
  <c r="B4384" i="10"/>
  <c r="B4385" i="10"/>
  <c r="B4386" i="10"/>
  <c r="B4387" i="10"/>
  <c r="B4388" i="10"/>
  <c r="B4389" i="10"/>
  <c r="B4390" i="10"/>
  <c r="B4391" i="10"/>
  <c r="B4392" i="10"/>
  <c r="B4393" i="10"/>
  <c r="B4394" i="10"/>
  <c r="B4395" i="10"/>
  <c r="B4396" i="10"/>
  <c r="B4397" i="10"/>
  <c r="B4398" i="10"/>
  <c r="B4399" i="10"/>
  <c r="B4400" i="10"/>
  <c r="B4401" i="10"/>
  <c r="B4402" i="10"/>
  <c r="B4403" i="10"/>
  <c r="B4404" i="10"/>
  <c r="B4405" i="10"/>
  <c r="B4406" i="10"/>
  <c r="B4407" i="10"/>
  <c r="B4408" i="10"/>
  <c r="B4409" i="10"/>
  <c r="B4410" i="10"/>
  <c r="B4411" i="10"/>
  <c r="B4412" i="10"/>
  <c r="B4413" i="10"/>
  <c r="B4414" i="10"/>
  <c r="B4415" i="10"/>
  <c r="B4416" i="10"/>
  <c r="B4417" i="10"/>
  <c r="B4418" i="10"/>
  <c r="B4419" i="10"/>
  <c r="B4420" i="10"/>
  <c r="B4421" i="10"/>
  <c r="B4422" i="10"/>
  <c r="B4423" i="10"/>
  <c r="B4424" i="10"/>
  <c r="B4425" i="10"/>
  <c r="B4426" i="10"/>
  <c r="B4427" i="10"/>
  <c r="B4428" i="10"/>
  <c r="B4429" i="10"/>
  <c r="B4430" i="10"/>
  <c r="B4431" i="10"/>
  <c r="B4432" i="10"/>
  <c r="B4433" i="10"/>
  <c r="B4434" i="10"/>
  <c r="B4435" i="10"/>
  <c r="B4436" i="10"/>
  <c r="B4437" i="10"/>
  <c r="B4438" i="10"/>
  <c r="B4439" i="10"/>
  <c r="B4440" i="10"/>
  <c r="B4441" i="10"/>
  <c r="B4442" i="10"/>
  <c r="B4443" i="10"/>
  <c r="B4444" i="10"/>
  <c r="B4445" i="10"/>
  <c r="B4446" i="10"/>
  <c r="B4447" i="10"/>
  <c r="B4448" i="10"/>
  <c r="B4449" i="10"/>
  <c r="B4450" i="10"/>
  <c r="B4451" i="10"/>
  <c r="B4452" i="10"/>
  <c r="B4453" i="10"/>
  <c r="B4454" i="10"/>
  <c r="B4455" i="10"/>
  <c r="B4456" i="10"/>
  <c r="B4457" i="10"/>
  <c r="B4458" i="10"/>
  <c r="B4459" i="10"/>
  <c r="B4460" i="10"/>
  <c r="B4461" i="10"/>
  <c r="B4462" i="10"/>
  <c r="B4463" i="10"/>
  <c r="B4464" i="10"/>
  <c r="B4465" i="10"/>
  <c r="B4466" i="10"/>
  <c r="B4467" i="10"/>
  <c r="B4468" i="10"/>
  <c r="B4469" i="10"/>
  <c r="B4470" i="10"/>
  <c r="B4471" i="10"/>
  <c r="B4472" i="10"/>
  <c r="B4473" i="10"/>
  <c r="B4474" i="10"/>
  <c r="B4475" i="10"/>
  <c r="B4476" i="10"/>
  <c r="B4477" i="10"/>
  <c r="B4478" i="10"/>
  <c r="B4479" i="10"/>
  <c r="B4480" i="10"/>
  <c r="B4481" i="10"/>
  <c r="B4482" i="10"/>
  <c r="B4483" i="10"/>
  <c r="B4484" i="10"/>
  <c r="B4485" i="10"/>
  <c r="B4486" i="10"/>
  <c r="B4487" i="10"/>
  <c r="B4488" i="10"/>
  <c r="B4489" i="10"/>
  <c r="B4490" i="10"/>
  <c r="B4491" i="10"/>
  <c r="B4492" i="10"/>
  <c r="B4493" i="10"/>
  <c r="B4494" i="10"/>
  <c r="B4495" i="10"/>
  <c r="B4496" i="10"/>
  <c r="B4497" i="10"/>
  <c r="B4498" i="10"/>
  <c r="B4499" i="10"/>
  <c r="B4500" i="10"/>
  <c r="B4501" i="10"/>
  <c r="B4502" i="10"/>
  <c r="B4503" i="10"/>
  <c r="B4504" i="10"/>
  <c r="B4505" i="10"/>
  <c r="B4506" i="10"/>
  <c r="B4507" i="10"/>
  <c r="B4508" i="10"/>
  <c r="B4509" i="10"/>
  <c r="B4510" i="10"/>
  <c r="B4511" i="10"/>
  <c r="B4512" i="10"/>
  <c r="B4513" i="10"/>
  <c r="B4514" i="10"/>
  <c r="B4515" i="10"/>
  <c r="B4516" i="10"/>
  <c r="B4517" i="10"/>
  <c r="B4518" i="10"/>
  <c r="B4519" i="10"/>
  <c r="B4520" i="10"/>
  <c r="B4521" i="10"/>
  <c r="B4522" i="10"/>
  <c r="B4523" i="10"/>
  <c r="B4524" i="10"/>
  <c r="B4525" i="10"/>
  <c r="B4526" i="10"/>
  <c r="B4527" i="10"/>
  <c r="B4528" i="10"/>
  <c r="B4529" i="10"/>
  <c r="B4530" i="10"/>
  <c r="B4531" i="10"/>
  <c r="B4532" i="10"/>
  <c r="B4533" i="10"/>
  <c r="B4534" i="10"/>
  <c r="B4535" i="10"/>
  <c r="B4536" i="10"/>
  <c r="B4537" i="10"/>
  <c r="B4538" i="10"/>
  <c r="B4539" i="10"/>
  <c r="B4540" i="10"/>
  <c r="B4541" i="10"/>
  <c r="B4542" i="10"/>
  <c r="B4543" i="10"/>
  <c r="B4544" i="10"/>
  <c r="B4545" i="10"/>
  <c r="B4546" i="10"/>
  <c r="B4547" i="10"/>
  <c r="B4548" i="10"/>
  <c r="B4549" i="10"/>
  <c r="B4550" i="10"/>
  <c r="B4551" i="10"/>
  <c r="B4552" i="10"/>
  <c r="B4553" i="10"/>
  <c r="B4554" i="10"/>
  <c r="B4555" i="10"/>
  <c r="B4556" i="10"/>
  <c r="B4557" i="10"/>
  <c r="B4558" i="10"/>
  <c r="B4559" i="10"/>
  <c r="B4560" i="10"/>
  <c r="B4561" i="10"/>
  <c r="B4562" i="10"/>
  <c r="B4563" i="10"/>
  <c r="B4564" i="10"/>
  <c r="B4565" i="10"/>
  <c r="B4566" i="10"/>
  <c r="B4567" i="10"/>
  <c r="B4568" i="10"/>
  <c r="B4569" i="10"/>
  <c r="B4570" i="10"/>
  <c r="B4571" i="10"/>
  <c r="B4572" i="10"/>
  <c r="B4573" i="10"/>
  <c r="B4574" i="10"/>
  <c r="B4575" i="10"/>
  <c r="B4576" i="10"/>
  <c r="B4577" i="10"/>
  <c r="B4578" i="10"/>
  <c r="B4579" i="10"/>
  <c r="B4580" i="10"/>
  <c r="B4581" i="10"/>
  <c r="B4582" i="10"/>
  <c r="B4583" i="10"/>
  <c r="B4584" i="10"/>
  <c r="B4585" i="10"/>
  <c r="B4586" i="10"/>
  <c r="B4587" i="10"/>
  <c r="B4588" i="10"/>
  <c r="B4589" i="10"/>
  <c r="B4590" i="10"/>
  <c r="B4591" i="10"/>
  <c r="B4592" i="10"/>
  <c r="B4593" i="10"/>
  <c r="B4594" i="10"/>
  <c r="B4595" i="10"/>
  <c r="B4596" i="10"/>
  <c r="B4597" i="10"/>
  <c r="B4598" i="10"/>
  <c r="B4599" i="10"/>
  <c r="B4600" i="10"/>
  <c r="B4601" i="10"/>
  <c r="B4602" i="10"/>
  <c r="B4603" i="10"/>
  <c r="B4604" i="10"/>
  <c r="B4605" i="10"/>
  <c r="B4606" i="10"/>
  <c r="B4607" i="10"/>
  <c r="B4608" i="10"/>
  <c r="B4609" i="10"/>
  <c r="B4610" i="10"/>
  <c r="B4611" i="10"/>
  <c r="B4612" i="10"/>
  <c r="B4613" i="10"/>
  <c r="B4614" i="10"/>
  <c r="B4615" i="10"/>
  <c r="B4616" i="10"/>
  <c r="B4617" i="10"/>
  <c r="B4618" i="10"/>
  <c r="B4619" i="10"/>
  <c r="B4620" i="10"/>
  <c r="B4621" i="10"/>
  <c r="B4622" i="10"/>
  <c r="B4623" i="10"/>
  <c r="B4624" i="10"/>
  <c r="B4625" i="10"/>
  <c r="B4626" i="10"/>
  <c r="B4627" i="10"/>
  <c r="B4628" i="10"/>
  <c r="B4629" i="10"/>
  <c r="B4630" i="10"/>
  <c r="B4631" i="10"/>
  <c r="B4632" i="10"/>
  <c r="B4633" i="10"/>
  <c r="B4634" i="10"/>
  <c r="B4635" i="10"/>
  <c r="B4636" i="10"/>
  <c r="B4637" i="10"/>
  <c r="B4638" i="10"/>
  <c r="B4639" i="10"/>
  <c r="B4640" i="10"/>
  <c r="B4641" i="10"/>
  <c r="B4642" i="10"/>
  <c r="B4643" i="10"/>
  <c r="B4644" i="10"/>
  <c r="B4645" i="10"/>
  <c r="B4646" i="10"/>
  <c r="B4647" i="10"/>
  <c r="B4648" i="10"/>
  <c r="B4649" i="10"/>
  <c r="B4650" i="10"/>
  <c r="B4651" i="10"/>
  <c r="B4652" i="10"/>
  <c r="B4653" i="10"/>
  <c r="B4654" i="10"/>
  <c r="B4655" i="10"/>
  <c r="B4656" i="10"/>
  <c r="B4657" i="10"/>
  <c r="B4658" i="10"/>
  <c r="B4659" i="10"/>
  <c r="B4660" i="10"/>
  <c r="B4661" i="10"/>
  <c r="B4662" i="10"/>
  <c r="B4663" i="10"/>
  <c r="B4664" i="10"/>
  <c r="B4665" i="10"/>
  <c r="B4666" i="10"/>
  <c r="B4667" i="10"/>
  <c r="B4668" i="10"/>
  <c r="B4669" i="10"/>
  <c r="B4670" i="10"/>
  <c r="B4671" i="10"/>
  <c r="B4672" i="10"/>
  <c r="B4673" i="10"/>
  <c r="B4674" i="10"/>
  <c r="B4675" i="10"/>
  <c r="B4676" i="10"/>
  <c r="B4677" i="10"/>
  <c r="B4678" i="10"/>
  <c r="B4679" i="10"/>
  <c r="B4680" i="10"/>
  <c r="B4681" i="10"/>
  <c r="B4682" i="10"/>
  <c r="B4683" i="10"/>
  <c r="B4684" i="10"/>
  <c r="B4685" i="10"/>
  <c r="B4686" i="10"/>
  <c r="B4687" i="10"/>
  <c r="B4688" i="10"/>
  <c r="B4689" i="10"/>
  <c r="B4690" i="10"/>
  <c r="B4691" i="10"/>
  <c r="B4692" i="10"/>
  <c r="B4693" i="10"/>
  <c r="B4694" i="10"/>
  <c r="B4695" i="10"/>
  <c r="B4696" i="10"/>
  <c r="B4697" i="10"/>
  <c r="B4698" i="10"/>
  <c r="B4699" i="10"/>
  <c r="B4700" i="10"/>
  <c r="B4701" i="10"/>
  <c r="B4702" i="10"/>
  <c r="B4703" i="10"/>
  <c r="B4704" i="10"/>
  <c r="B4705" i="10"/>
  <c r="B4706" i="10"/>
  <c r="B4707" i="10"/>
  <c r="B4708" i="10"/>
  <c r="B4709" i="10"/>
  <c r="B4710" i="10"/>
  <c r="B4711" i="10"/>
  <c r="B4712" i="10"/>
  <c r="B4713" i="10"/>
  <c r="B4714" i="10"/>
  <c r="B4715" i="10"/>
  <c r="B4716" i="10"/>
  <c r="B4717" i="10"/>
  <c r="B4718" i="10"/>
  <c r="B4719" i="10"/>
  <c r="B4720" i="10"/>
  <c r="B4721" i="10"/>
  <c r="B4722" i="10"/>
  <c r="B4723" i="10"/>
  <c r="B4724" i="10"/>
  <c r="B4725" i="10"/>
  <c r="B4726" i="10"/>
  <c r="B4727" i="10"/>
  <c r="B4728" i="10"/>
  <c r="B4729" i="10"/>
  <c r="B4730" i="10"/>
  <c r="B4731" i="10"/>
  <c r="B4732" i="10"/>
  <c r="B4733" i="10"/>
  <c r="B4734" i="10"/>
  <c r="B4735" i="10"/>
  <c r="B4736" i="10"/>
  <c r="B4737" i="10"/>
  <c r="B4738" i="10"/>
  <c r="B4739" i="10"/>
  <c r="B4740" i="10"/>
  <c r="B4741" i="10"/>
  <c r="B4742" i="10"/>
  <c r="B4743" i="10"/>
  <c r="B4744" i="10"/>
  <c r="B4745" i="10"/>
  <c r="B4746" i="10"/>
  <c r="B4747" i="10"/>
  <c r="B4748" i="10"/>
  <c r="B4749" i="10"/>
  <c r="B4750" i="10"/>
  <c r="B4751" i="10"/>
  <c r="B4752" i="10"/>
  <c r="B4753" i="10"/>
  <c r="B4754" i="10"/>
  <c r="B4755" i="10"/>
  <c r="B4756" i="10"/>
  <c r="B4757" i="10"/>
  <c r="B4758" i="10"/>
  <c r="B4759" i="10"/>
  <c r="B4760" i="10"/>
  <c r="B4761" i="10"/>
  <c r="B4762" i="10"/>
  <c r="B4763" i="10"/>
  <c r="B4764" i="10"/>
  <c r="B4765" i="10"/>
  <c r="B4766" i="10"/>
  <c r="B4767" i="10"/>
  <c r="B4768" i="10"/>
  <c r="B4769" i="10"/>
  <c r="B4770" i="10"/>
  <c r="B4771" i="10"/>
  <c r="B4772" i="10"/>
  <c r="B4773" i="10"/>
  <c r="B4774" i="10"/>
  <c r="B4775" i="10"/>
  <c r="B4776" i="10"/>
  <c r="B4777" i="10"/>
  <c r="B4778" i="10"/>
  <c r="B4779" i="10"/>
  <c r="B4780" i="10"/>
  <c r="B4781" i="10"/>
  <c r="B4782" i="10"/>
  <c r="B4783" i="10"/>
  <c r="B4784" i="10"/>
  <c r="B4785" i="10"/>
  <c r="B4786" i="10"/>
  <c r="B4787" i="10"/>
  <c r="B4788" i="10"/>
  <c r="B4789" i="10"/>
  <c r="B4790" i="10"/>
  <c r="B4791" i="10"/>
  <c r="B4792" i="10"/>
  <c r="B4793" i="10"/>
  <c r="B4794" i="10"/>
  <c r="B4795" i="10"/>
  <c r="B4796" i="10"/>
  <c r="B4797" i="10"/>
  <c r="B4798" i="10"/>
  <c r="B4799" i="10"/>
  <c r="B4800" i="10"/>
  <c r="B4801" i="10"/>
  <c r="B4802" i="10"/>
  <c r="B4803" i="10"/>
  <c r="B4804" i="10"/>
  <c r="B4805" i="10"/>
  <c r="B4806" i="10"/>
  <c r="B4807" i="10"/>
  <c r="B4808" i="10"/>
  <c r="B4809" i="10"/>
  <c r="B4810" i="10"/>
  <c r="B4811" i="10"/>
  <c r="B4812" i="10"/>
  <c r="B4813" i="10"/>
  <c r="B4814" i="10"/>
  <c r="B4815" i="10"/>
  <c r="B4816" i="10"/>
  <c r="B4817" i="10"/>
  <c r="B4818" i="10"/>
  <c r="B4819" i="10"/>
  <c r="B4820" i="10"/>
  <c r="B4821" i="10"/>
  <c r="B4822" i="10"/>
  <c r="B4823" i="10"/>
  <c r="B4824" i="10"/>
  <c r="B4825" i="10"/>
  <c r="B4826" i="10"/>
  <c r="B4827" i="10"/>
  <c r="B4828" i="10"/>
  <c r="B4829" i="10"/>
  <c r="B4830" i="10"/>
  <c r="B4831" i="10"/>
  <c r="B4832" i="10"/>
  <c r="B4833" i="10"/>
  <c r="B4834" i="10"/>
  <c r="B4835" i="10"/>
  <c r="B4836" i="10"/>
  <c r="B4837" i="10"/>
  <c r="B4838" i="10"/>
  <c r="B4839" i="10"/>
  <c r="B4840" i="10"/>
  <c r="B4841" i="10"/>
  <c r="B4842" i="10"/>
  <c r="B4843" i="10"/>
  <c r="B4844" i="10"/>
  <c r="B4845" i="10"/>
  <c r="B4846" i="10"/>
  <c r="B4847" i="10"/>
  <c r="B4848" i="10"/>
  <c r="B4849" i="10"/>
  <c r="B4850" i="10"/>
  <c r="B4851" i="10"/>
  <c r="B4852" i="10"/>
  <c r="B4853" i="10"/>
  <c r="B4854" i="10"/>
  <c r="B4855" i="10"/>
  <c r="B4856" i="10"/>
  <c r="B4857" i="10"/>
  <c r="B4858" i="10"/>
  <c r="B4859" i="10"/>
  <c r="B4860" i="10"/>
  <c r="B4861" i="10"/>
  <c r="B4862" i="10"/>
  <c r="B4863" i="10"/>
  <c r="B4864" i="10"/>
  <c r="B4865" i="10"/>
  <c r="B4866" i="10"/>
  <c r="B4867" i="10"/>
  <c r="B4868" i="10"/>
  <c r="B4869" i="10"/>
  <c r="B4870" i="10"/>
  <c r="B4871" i="10"/>
  <c r="B4872" i="10"/>
  <c r="B4873" i="10"/>
  <c r="B4874" i="10"/>
  <c r="B4875" i="10"/>
  <c r="B4876" i="10"/>
  <c r="B4877" i="10"/>
  <c r="B4878" i="10"/>
  <c r="B4879" i="10"/>
  <c r="B4880" i="10"/>
  <c r="B4881" i="10"/>
  <c r="B4882" i="10"/>
  <c r="B4883" i="10"/>
  <c r="B4884" i="10"/>
  <c r="B4885" i="10"/>
  <c r="B4886" i="10"/>
  <c r="B4887" i="10"/>
  <c r="B4888" i="10"/>
  <c r="B4889" i="10"/>
  <c r="B4890" i="10"/>
  <c r="B4891" i="10"/>
  <c r="B4892" i="10"/>
  <c r="B4893" i="10"/>
  <c r="B4894" i="10"/>
  <c r="B4895" i="10"/>
  <c r="B4896" i="10"/>
  <c r="B4897" i="10"/>
  <c r="B4898" i="10"/>
  <c r="B4899" i="10"/>
  <c r="B4900" i="10"/>
  <c r="B4901" i="10"/>
  <c r="B4902" i="10"/>
  <c r="B4903" i="10"/>
  <c r="B4904" i="10"/>
  <c r="B4905" i="10"/>
  <c r="B4906" i="10"/>
  <c r="B4907" i="10"/>
  <c r="B4908" i="10"/>
  <c r="B4909" i="10"/>
  <c r="B4910" i="10"/>
  <c r="B4911" i="10"/>
  <c r="B4912" i="10"/>
  <c r="B4913" i="10"/>
  <c r="B4914" i="10"/>
  <c r="B4915" i="10"/>
  <c r="B4916" i="10"/>
  <c r="B4917" i="10"/>
  <c r="B4918" i="10"/>
  <c r="B4919" i="10"/>
  <c r="B4920" i="10"/>
  <c r="B4921" i="10"/>
  <c r="B4922" i="10"/>
  <c r="B4923" i="10"/>
  <c r="B4924" i="10"/>
  <c r="B4925" i="10"/>
  <c r="B4926" i="10"/>
  <c r="B4927" i="10"/>
  <c r="B4928" i="10"/>
  <c r="B4929" i="10"/>
  <c r="B4930" i="10"/>
  <c r="B4931" i="10"/>
  <c r="B4932" i="10"/>
  <c r="B4933" i="10"/>
  <c r="B4934" i="10"/>
  <c r="B4935" i="10"/>
  <c r="B4936" i="10"/>
  <c r="B4937" i="10"/>
  <c r="B4938" i="10"/>
  <c r="B4939" i="10"/>
  <c r="B4940" i="10"/>
  <c r="B4941" i="10"/>
  <c r="B4942" i="10"/>
  <c r="B4943" i="10"/>
  <c r="B4944" i="10"/>
  <c r="B4945" i="10"/>
  <c r="B4946" i="10"/>
  <c r="B4947" i="10"/>
  <c r="B4948" i="10"/>
  <c r="B4949" i="10"/>
  <c r="B4950" i="10"/>
  <c r="B4951" i="10"/>
  <c r="B4952" i="10"/>
  <c r="B4953" i="10"/>
  <c r="B4954" i="10"/>
  <c r="B4955" i="10"/>
  <c r="B4956" i="10"/>
  <c r="B4957" i="10"/>
  <c r="B4958" i="10"/>
  <c r="B4959" i="10"/>
  <c r="B4960" i="10"/>
  <c r="B4961" i="10"/>
  <c r="B4962" i="10"/>
  <c r="B4963" i="10"/>
  <c r="B4964" i="10"/>
  <c r="B4965" i="10"/>
  <c r="B4966" i="10"/>
  <c r="B4967" i="10"/>
  <c r="B4968" i="10"/>
  <c r="B4969" i="10"/>
  <c r="B4970" i="10"/>
  <c r="B4971" i="10"/>
  <c r="B4972" i="10"/>
  <c r="B4973" i="10"/>
  <c r="B4974" i="10"/>
  <c r="B4975" i="10"/>
  <c r="B4976" i="10"/>
  <c r="B4977" i="10"/>
  <c r="B4978" i="10"/>
  <c r="B4979" i="10"/>
  <c r="B4980" i="10"/>
  <c r="B4981" i="10"/>
  <c r="B4982" i="10"/>
  <c r="B4983" i="10"/>
  <c r="B4984" i="10"/>
  <c r="B4985" i="10"/>
  <c r="B4986" i="10"/>
  <c r="B4987" i="10"/>
  <c r="B4988" i="10"/>
  <c r="B4989" i="10"/>
  <c r="B4990" i="10"/>
  <c r="B4991" i="10"/>
  <c r="B4992" i="10"/>
  <c r="B4993" i="10"/>
  <c r="B4994" i="10"/>
  <c r="B4995" i="10"/>
  <c r="B4996" i="10"/>
  <c r="B4997" i="10"/>
  <c r="B4998" i="10"/>
  <c r="B4999" i="10"/>
  <c r="B5000" i="10"/>
  <c r="B5001" i="10"/>
  <c r="B5002" i="10"/>
  <c r="B5003" i="10"/>
  <c r="B5004" i="10"/>
  <c r="B5005" i="10"/>
  <c r="B5006" i="10"/>
  <c r="B5007" i="10"/>
  <c r="B5008" i="10"/>
  <c r="B5009" i="10"/>
  <c r="B5010" i="10"/>
  <c r="B5011" i="10"/>
  <c r="B5012" i="10"/>
  <c r="B5013" i="10"/>
  <c r="B5014" i="10"/>
  <c r="B5015" i="10"/>
  <c r="B5016" i="10"/>
  <c r="B5017" i="10"/>
  <c r="B5018" i="10"/>
  <c r="B5019" i="10"/>
  <c r="B5020" i="10"/>
  <c r="B5021" i="10"/>
  <c r="B5022" i="10"/>
  <c r="B5023" i="10"/>
  <c r="B5024" i="10"/>
  <c r="B5025" i="10"/>
  <c r="B5026" i="10"/>
  <c r="B5027" i="10"/>
  <c r="B5028" i="10"/>
  <c r="B5029" i="10"/>
  <c r="B5030" i="10"/>
  <c r="B5031" i="10"/>
  <c r="B5032" i="10"/>
  <c r="B5033" i="10"/>
  <c r="B5034" i="10"/>
  <c r="B5035" i="10"/>
  <c r="B5036" i="10"/>
  <c r="B5037" i="10"/>
  <c r="B5038" i="10"/>
  <c r="B5039" i="10"/>
  <c r="B5040" i="10"/>
  <c r="B5041" i="10"/>
  <c r="B5042" i="10"/>
  <c r="B5043" i="10"/>
  <c r="B5044" i="10"/>
  <c r="B5045" i="10"/>
  <c r="B5046" i="10"/>
  <c r="B5047" i="10"/>
  <c r="B5048" i="10"/>
  <c r="B5049" i="10"/>
  <c r="B5050" i="10"/>
  <c r="B5051" i="10"/>
  <c r="B5052" i="10"/>
  <c r="B5053" i="10"/>
  <c r="B5054" i="10"/>
  <c r="B5055" i="10"/>
  <c r="B5056" i="10"/>
  <c r="B5057" i="10"/>
  <c r="B5058" i="10"/>
  <c r="B5059" i="10"/>
  <c r="B5060" i="10"/>
  <c r="B5061" i="10"/>
  <c r="B5062" i="10"/>
  <c r="B5063" i="10"/>
  <c r="B5064" i="10"/>
  <c r="B5065" i="10"/>
  <c r="B5066" i="10"/>
  <c r="B5067" i="10"/>
  <c r="B5068" i="10"/>
  <c r="B5069" i="10"/>
  <c r="B5070" i="10"/>
  <c r="B5071" i="10"/>
  <c r="B5072" i="10"/>
  <c r="B5073" i="10"/>
  <c r="B5074" i="10"/>
  <c r="B5075" i="10"/>
  <c r="B5076" i="10"/>
  <c r="B5077" i="10"/>
  <c r="B5078" i="10"/>
  <c r="B5079" i="10"/>
  <c r="B5080" i="10"/>
  <c r="B5081" i="10"/>
  <c r="B5082" i="10"/>
  <c r="B5083" i="10"/>
  <c r="B5084" i="10"/>
  <c r="B5085" i="10"/>
  <c r="B5086" i="10"/>
  <c r="B5087" i="10"/>
  <c r="B5088" i="10"/>
  <c r="B5089" i="10"/>
  <c r="B5090" i="10"/>
  <c r="B5091" i="10"/>
  <c r="B5092" i="10"/>
  <c r="B5093" i="10"/>
  <c r="B5094" i="10"/>
  <c r="B5095" i="10"/>
  <c r="B5096" i="10"/>
  <c r="B5097" i="10"/>
  <c r="B5098" i="10"/>
  <c r="B5099" i="10"/>
  <c r="B5100" i="10"/>
  <c r="B5101" i="10"/>
  <c r="B5102" i="10"/>
  <c r="B5103" i="10"/>
  <c r="B5104" i="10"/>
  <c r="B5105" i="10"/>
  <c r="B5106" i="10"/>
  <c r="B5107" i="10"/>
  <c r="B5108" i="10"/>
  <c r="B5109" i="10"/>
  <c r="B5110" i="10"/>
  <c r="B5111" i="10"/>
  <c r="B5112" i="10"/>
  <c r="B5113" i="10"/>
  <c r="B5114" i="10"/>
  <c r="B5115" i="10"/>
  <c r="B5116" i="10"/>
  <c r="B5117" i="10"/>
  <c r="B5118" i="10"/>
  <c r="B5119" i="10"/>
  <c r="B5120" i="10"/>
  <c r="B5121" i="10"/>
  <c r="B5122" i="10"/>
  <c r="B5123" i="10"/>
  <c r="B5124" i="10"/>
  <c r="B5125" i="10"/>
  <c r="B5126" i="10"/>
  <c r="B5127" i="10"/>
  <c r="B5128" i="10"/>
  <c r="B5129" i="10"/>
  <c r="B5130" i="10"/>
  <c r="B5131" i="10"/>
  <c r="B5132" i="10"/>
  <c r="B5133" i="10"/>
  <c r="B5134" i="10"/>
  <c r="B5135" i="10"/>
  <c r="B5136" i="10"/>
  <c r="B5137" i="10"/>
  <c r="B5138" i="10"/>
  <c r="B5139" i="10"/>
  <c r="B5140" i="10"/>
  <c r="B5141" i="10"/>
  <c r="B5142" i="10"/>
  <c r="B5143" i="10"/>
  <c r="B5144" i="10"/>
  <c r="B5145" i="10"/>
  <c r="B5146" i="10"/>
  <c r="B5147" i="10"/>
  <c r="B5148" i="10"/>
  <c r="B5149" i="10"/>
  <c r="B5150" i="10"/>
  <c r="B5151" i="10"/>
  <c r="B5152" i="10"/>
  <c r="B5153" i="10"/>
  <c r="B5154" i="10"/>
  <c r="B5155" i="10"/>
  <c r="B5156" i="10"/>
  <c r="B5157" i="10"/>
  <c r="B5158" i="10"/>
  <c r="B5159" i="10"/>
  <c r="B5160" i="10"/>
  <c r="B5161" i="10"/>
  <c r="B5162" i="10"/>
  <c r="B5163" i="10"/>
  <c r="B5164" i="10"/>
  <c r="B5165" i="10"/>
  <c r="B5166" i="10"/>
  <c r="B5167" i="10"/>
  <c r="B5168" i="10"/>
  <c r="B5169" i="10"/>
  <c r="B5170" i="10"/>
  <c r="B5171" i="10"/>
  <c r="B5172" i="10"/>
  <c r="B5173" i="10"/>
  <c r="B5174" i="10"/>
  <c r="B5175" i="10"/>
  <c r="B5176" i="10"/>
  <c r="B5177" i="10"/>
  <c r="B5178" i="10"/>
  <c r="B5179" i="10"/>
  <c r="B5180" i="10"/>
  <c r="B5181" i="10"/>
  <c r="B5182" i="10"/>
  <c r="B5183" i="10"/>
  <c r="B5184" i="10"/>
  <c r="B5185" i="10"/>
  <c r="B5186" i="10"/>
  <c r="B5187" i="10"/>
  <c r="B5188" i="10"/>
  <c r="B5189" i="10"/>
  <c r="B5190" i="10"/>
  <c r="B5191" i="10"/>
  <c r="B5192" i="10"/>
  <c r="B5193" i="10"/>
  <c r="B5194" i="10"/>
  <c r="B5195" i="10"/>
  <c r="B5196" i="10"/>
  <c r="B5197" i="10"/>
  <c r="B5198" i="10"/>
  <c r="B5199" i="10"/>
  <c r="B5200" i="10"/>
  <c r="B5201" i="10"/>
  <c r="B5202" i="10"/>
  <c r="B5203" i="10"/>
  <c r="B5204" i="10"/>
  <c r="B5205" i="10"/>
  <c r="B5206" i="10"/>
  <c r="B5207" i="10"/>
  <c r="B5208" i="10"/>
  <c r="B5209" i="10"/>
  <c r="B5210" i="10"/>
  <c r="B5211" i="10"/>
  <c r="B5212" i="10"/>
  <c r="B5213" i="10"/>
  <c r="B5214" i="10"/>
  <c r="B5215" i="10"/>
  <c r="B5216" i="10"/>
  <c r="B5217" i="10"/>
  <c r="B5218" i="10"/>
  <c r="B5219" i="10"/>
  <c r="B5220" i="10"/>
  <c r="B5221" i="10"/>
  <c r="B5222" i="10"/>
  <c r="B5223" i="10"/>
  <c r="B5224" i="10"/>
  <c r="B5225" i="10"/>
  <c r="B5226" i="10"/>
  <c r="B5227" i="10"/>
  <c r="B5228" i="10"/>
  <c r="B5229" i="10"/>
  <c r="B5230" i="10"/>
  <c r="B5231" i="10"/>
  <c r="B5232" i="10"/>
  <c r="B5233" i="10"/>
  <c r="B5234" i="10"/>
  <c r="B5235" i="10"/>
  <c r="B5236" i="10"/>
  <c r="B5237" i="10"/>
  <c r="B5238" i="10"/>
  <c r="B5239" i="10"/>
  <c r="B5240" i="10"/>
  <c r="B5241" i="10"/>
  <c r="B5242" i="10"/>
  <c r="B5243" i="10"/>
  <c r="B5244" i="10"/>
  <c r="B5245" i="10"/>
  <c r="B5246" i="10"/>
  <c r="B5247" i="10"/>
  <c r="B5248" i="10"/>
  <c r="B5249" i="10"/>
  <c r="B5250" i="10"/>
  <c r="B5251" i="10"/>
  <c r="B5252" i="10"/>
  <c r="B5253" i="10"/>
  <c r="B5254" i="10"/>
  <c r="B5255" i="10"/>
  <c r="B5256" i="10"/>
  <c r="B5257" i="10"/>
  <c r="B5258" i="10"/>
  <c r="B5259" i="10"/>
  <c r="B5260" i="10"/>
  <c r="B5261" i="10"/>
  <c r="B5262" i="10"/>
  <c r="B5263" i="10"/>
  <c r="B5264" i="10"/>
  <c r="B5265" i="10"/>
  <c r="B5266" i="10"/>
  <c r="B5267" i="10"/>
  <c r="B5268" i="10"/>
  <c r="B5269" i="10"/>
  <c r="B5270" i="10"/>
  <c r="B5271" i="10"/>
  <c r="B5272" i="10"/>
  <c r="B5273" i="10"/>
  <c r="B5274" i="10"/>
  <c r="B5275" i="10"/>
  <c r="B5276" i="10"/>
  <c r="B5277" i="10"/>
  <c r="B5278" i="10"/>
  <c r="B5279" i="10"/>
  <c r="B5280" i="10"/>
  <c r="B5281" i="10"/>
  <c r="B5282" i="10"/>
  <c r="B5283" i="10"/>
  <c r="B5284" i="10"/>
  <c r="B5285" i="10"/>
  <c r="B5286" i="10"/>
  <c r="B5287" i="10"/>
  <c r="B5288" i="10"/>
  <c r="B5289" i="10"/>
  <c r="B5290" i="10"/>
  <c r="B5291" i="10"/>
  <c r="B5292" i="10"/>
  <c r="B5293" i="10"/>
  <c r="B5294" i="10"/>
  <c r="B5295" i="10"/>
  <c r="B5296" i="10"/>
  <c r="B5297" i="10"/>
  <c r="B5298" i="10"/>
  <c r="B5299" i="10"/>
  <c r="B5300" i="10"/>
  <c r="B5301" i="10"/>
  <c r="B5302" i="10"/>
  <c r="B5303" i="10"/>
  <c r="B5304" i="10"/>
  <c r="B5305" i="10"/>
  <c r="B5306" i="10"/>
  <c r="B5307" i="10"/>
  <c r="B5308" i="10"/>
  <c r="B5309" i="10"/>
  <c r="B5310" i="10"/>
  <c r="B5311" i="10"/>
  <c r="B5312" i="10"/>
  <c r="B5313" i="10"/>
  <c r="B5314" i="10"/>
  <c r="B5315" i="10"/>
  <c r="B5316" i="10"/>
  <c r="B5317" i="10"/>
  <c r="B5318" i="10"/>
  <c r="B5319" i="10"/>
  <c r="B5320" i="10"/>
  <c r="B5321" i="10"/>
  <c r="B5322" i="10"/>
  <c r="B5323" i="10"/>
  <c r="B5324" i="10"/>
  <c r="B5325" i="10"/>
  <c r="B5326" i="10"/>
  <c r="B5327" i="10"/>
  <c r="B5328" i="10"/>
  <c r="B5329" i="10"/>
  <c r="B5330" i="10"/>
  <c r="B5331" i="10"/>
  <c r="B5332" i="10"/>
  <c r="B5333" i="10"/>
  <c r="B5334" i="10"/>
  <c r="B5335" i="10"/>
  <c r="B5336" i="10"/>
  <c r="B5337" i="10"/>
  <c r="B5338" i="10"/>
  <c r="B5339" i="10"/>
  <c r="B5340" i="10"/>
  <c r="B5341" i="10"/>
  <c r="B5342" i="10"/>
  <c r="B5343" i="10"/>
  <c r="B5344" i="10"/>
  <c r="B5345" i="10"/>
  <c r="B5346" i="10"/>
  <c r="B5347" i="10"/>
  <c r="B5348" i="10"/>
  <c r="B5349" i="10"/>
  <c r="B5350" i="10"/>
  <c r="B5351" i="10"/>
  <c r="B5352" i="10"/>
  <c r="B5353" i="10"/>
  <c r="B5354" i="10"/>
  <c r="B5355" i="10"/>
  <c r="B5356" i="10"/>
  <c r="B5357" i="10"/>
  <c r="B5358" i="10"/>
  <c r="B5359" i="10"/>
  <c r="B5360" i="10"/>
  <c r="B5361" i="10"/>
  <c r="B5362" i="10"/>
  <c r="B5363" i="10"/>
  <c r="B5364" i="10"/>
  <c r="B5365" i="10"/>
  <c r="B5366" i="10"/>
  <c r="B5367" i="10"/>
  <c r="B5368" i="10"/>
  <c r="B5369" i="10"/>
  <c r="B5370" i="10"/>
  <c r="B5371" i="10"/>
  <c r="B5372" i="10"/>
  <c r="B5373" i="10"/>
  <c r="B5374" i="10"/>
  <c r="B5375" i="10"/>
  <c r="B5376" i="10"/>
  <c r="B5377" i="10"/>
  <c r="B5378" i="10"/>
  <c r="B5379" i="10"/>
  <c r="B5380" i="10"/>
  <c r="B5381" i="10"/>
  <c r="B5382" i="10"/>
  <c r="B5383" i="10"/>
  <c r="B5384" i="10"/>
  <c r="B5385" i="10"/>
  <c r="B5386" i="10"/>
  <c r="B5387" i="10"/>
  <c r="B5388" i="10"/>
  <c r="B5389" i="10"/>
  <c r="B5390" i="10"/>
  <c r="B5391" i="10"/>
  <c r="B5392" i="10"/>
  <c r="B5393" i="10"/>
  <c r="B5394" i="10"/>
  <c r="B5395" i="10"/>
  <c r="B5396" i="10"/>
  <c r="B5397" i="10"/>
  <c r="B5398" i="10"/>
  <c r="B5399" i="10"/>
  <c r="B5400" i="10"/>
  <c r="B5401" i="10"/>
  <c r="B5402" i="10"/>
  <c r="B5403" i="10"/>
  <c r="B5404" i="10"/>
  <c r="B5405" i="10"/>
  <c r="B5406" i="10"/>
  <c r="B5407" i="10"/>
  <c r="B5408" i="10"/>
  <c r="B5409" i="10"/>
  <c r="B5410" i="10"/>
  <c r="B5411" i="10"/>
  <c r="B5412" i="10"/>
  <c r="B5413" i="10"/>
  <c r="B5414" i="10"/>
  <c r="B5415" i="10"/>
  <c r="B5416" i="10"/>
  <c r="B5417" i="10"/>
  <c r="B5418" i="10"/>
  <c r="B5419" i="10"/>
  <c r="B5420" i="10"/>
  <c r="B5421" i="10"/>
  <c r="B5422" i="10"/>
  <c r="B5423" i="10"/>
  <c r="B5424" i="10"/>
  <c r="B5425" i="10"/>
  <c r="B5426" i="10"/>
  <c r="B5427" i="10"/>
  <c r="B5428" i="10"/>
  <c r="B5429" i="10"/>
  <c r="B5430" i="10"/>
  <c r="B5431" i="10"/>
  <c r="B5432" i="10"/>
  <c r="B5433" i="10"/>
  <c r="B5434" i="10"/>
  <c r="B5435" i="10"/>
  <c r="B5436" i="10"/>
  <c r="B5437" i="10"/>
  <c r="B5438" i="10"/>
  <c r="B5439" i="10"/>
  <c r="B5440" i="10"/>
  <c r="B5441" i="10"/>
  <c r="B5442" i="10"/>
  <c r="B5443" i="10"/>
  <c r="B5444" i="10"/>
  <c r="B5445" i="10"/>
  <c r="B5446" i="10"/>
  <c r="B5447" i="10"/>
  <c r="B5448" i="10"/>
  <c r="B5449" i="10"/>
  <c r="B5450" i="10"/>
  <c r="B5451" i="10"/>
  <c r="B5452" i="10"/>
  <c r="B5453" i="10"/>
  <c r="B5454" i="10"/>
  <c r="B5455" i="10"/>
  <c r="B5456" i="10"/>
  <c r="B5457" i="10"/>
  <c r="B5458" i="10"/>
  <c r="B5459" i="10"/>
  <c r="B5460" i="10"/>
  <c r="B5461" i="10"/>
  <c r="B5462" i="10"/>
  <c r="B5463" i="10"/>
  <c r="B5464" i="10"/>
  <c r="B5465" i="10"/>
  <c r="B5466" i="10"/>
  <c r="B5467" i="10"/>
  <c r="B5468" i="10"/>
  <c r="B5469" i="10"/>
  <c r="B5470" i="10"/>
  <c r="B5471" i="10"/>
  <c r="B5472" i="10"/>
  <c r="B5473" i="10"/>
  <c r="B5474" i="10"/>
  <c r="B5475" i="10"/>
  <c r="B5476" i="10"/>
  <c r="B5477" i="10"/>
  <c r="B5478" i="10"/>
  <c r="B5479" i="10"/>
  <c r="B5480" i="10"/>
  <c r="B5481" i="10"/>
  <c r="B5482" i="10"/>
  <c r="B5483" i="10"/>
  <c r="B5484" i="10"/>
  <c r="B5485" i="10"/>
  <c r="B5486" i="10"/>
  <c r="B5487" i="10"/>
  <c r="B5488" i="10"/>
  <c r="B5489" i="10"/>
  <c r="B5490" i="10"/>
  <c r="B5491" i="10"/>
  <c r="B5492" i="10"/>
  <c r="B5493" i="10"/>
  <c r="B5494" i="10"/>
  <c r="B5495" i="10"/>
  <c r="B5496" i="10"/>
  <c r="B5497" i="10"/>
  <c r="B5498" i="10"/>
  <c r="B5499" i="10"/>
  <c r="B5500" i="10"/>
  <c r="B5501" i="10"/>
  <c r="B5502" i="10"/>
  <c r="B5503" i="10"/>
  <c r="B5504" i="10"/>
  <c r="B5505" i="10"/>
  <c r="B5506" i="10"/>
  <c r="B5507" i="10"/>
  <c r="B5508" i="10"/>
  <c r="B5509" i="10"/>
  <c r="B5510" i="10"/>
  <c r="B5511" i="10"/>
  <c r="B5512" i="10"/>
  <c r="B5513" i="10"/>
  <c r="B5514" i="10"/>
  <c r="B5515" i="10"/>
  <c r="B5516" i="10"/>
  <c r="B5517" i="10"/>
  <c r="B5518" i="10"/>
  <c r="B5519" i="10"/>
  <c r="B5520" i="10"/>
  <c r="B5521" i="10"/>
  <c r="B5522" i="10"/>
  <c r="B5523" i="10"/>
  <c r="B5524" i="10"/>
  <c r="B5525" i="10"/>
  <c r="B5526" i="10"/>
  <c r="B5527" i="10"/>
  <c r="B5528" i="10"/>
  <c r="B5529" i="10"/>
  <c r="B5530" i="10"/>
  <c r="B5531" i="10"/>
  <c r="B5532" i="10"/>
  <c r="B5533" i="10"/>
  <c r="B5534" i="10"/>
  <c r="B5535" i="10"/>
  <c r="B5536" i="10"/>
  <c r="B5537" i="10"/>
  <c r="B5538" i="10"/>
  <c r="B5539" i="10"/>
  <c r="B5540" i="10"/>
  <c r="B5541" i="10"/>
  <c r="B5542" i="10"/>
  <c r="B5543" i="10"/>
  <c r="B5544" i="10"/>
  <c r="B5545" i="10"/>
  <c r="B5546" i="10"/>
  <c r="B5547" i="10"/>
  <c r="B5548" i="10"/>
  <c r="B5549" i="10"/>
  <c r="B5550" i="10"/>
  <c r="B5551" i="10"/>
  <c r="B5552" i="10"/>
  <c r="B5553" i="10"/>
  <c r="B5554" i="10"/>
  <c r="B5555" i="10"/>
  <c r="B5556" i="10"/>
  <c r="B5557" i="10"/>
  <c r="B5558" i="10"/>
  <c r="B5559" i="10"/>
  <c r="B5560" i="10"/>
  <c r="B5561" i="10"/>
  <c r="B5562" i="10"/>
  <c r="B5563" i="10"/>
  <c r="B5564" i="10"/>
  <c r="B5565" i="10"/>
  <c r="B5566" i="10"/>
  <c r="B5567" i="10"/>
  <c r="B5568" i="10"/>
  <c r="B5569" i="10"/>
  <c r="B5570" i="10"/>
  <c r="B5571" i="10"/>
  <c r="B5572" i="10"/>
  <c r="B5573" i="10"/>
  <c r="B5574" i="10"/>
  <c r="B5575" i="10"/>
  <c r="B5576" i="10"/>
  <c r="B5577" i="10"/>
  <c r="B5578" i="10"/>
  <c r="B5579" i="10"/>
  <c r="B5580" i="10"/>
  <c r="B5581" i="10"/>
  <c r="B5582" i="10"/>
  <c r="B5583" i="10"/>
  <c r="B5584" i="10"/>
  <c r="B5585" i="10"/>
  <c r="B5586" i="10"/>
  <c r="B5587" i="10"/>
  <c r="B5588" i="10"/>
  <c r="B5589" i="10"/>
  <c r="B5590" i="10"/>
  <c r="B5591" i="10"/>
  <c r="B5592" i="10"/>
  <c r="B5593" i="10"/>
  <c r="B5594" i="10"/>
  <c r="B5595" i="10"/>
  <c r="B5596" i="10"/>
  <c r="B5597" i="10"/>
  <c r="B5598" i="10"/>
  <c r="B5599" i="10"/>
  <c r="B5600" i="10"/>
  <c r="B5601" i="10"/>
  <c r="B5602" i="10"/>
  <c r="B5603" i="10"/>
  <c r="B5604" i="10"/>
  <c r="B5605" i="10"/>
  <c r="B5606" i="10"/>
  <c r="B5607" i="10"/>
  <c r="B5608" i="10"/>
  <c r="B5609" i="10"/>
  <c r="B5610" i="10"/>
  <c r="B5611" i="10"/>
  <c r="B5612" i="10"/>
  <c r="B5613" i="10"/>
  <c r="B5614" i="10"/>
  <c r="B5615" i="10"/>
  <c r="B5616" i="10"/>
  <c r="B5617" i="10"/>
  <c r="B5618" i="10"/>
  <c r="B5619" i="10"/>
  <c r="B5620" i="10"/>
  <c r="B5621" i="10"/>
  <c r="B5622" i="10"/>
  <c r="B5623" i="10"/>
  <c r="B5624" i="10"/>
  <c r="B5625" i="10"/>
  <c r="B5626" i="10"/>
  <c r="B5627" i="10"/>
  <c r="B5628" i="10"/>
  <c r="B5629" i="10"/>
  <c r="B5630" i="10"/>
  <c r="B5631" i="10"/>
  <c r="B5632" i="10"/>
  <c r="B5633" i="10"/>
  <c r="B5634" i="10"/>
  <c r="B5635" i="10"/>
  <c r="B5636" i="10"/>
  <c r="B5637" i="10"/>
  <c r="B5638" i="10"/>
  <c r="B5639" i="10"/>
  <c r="B5640" i="10"/>
  <c r="B5641" i="10"/>
  <c r="B5642" i="10"/>
  <c r="B5643" i="10"/>
  <c r="B5644" i="10"/>
  <c r="B5645" i="10"/>
  <c r="B5646" i="10"/>
  <c r="B5647" i="10"/>
  <c r="B5648" i="10"/>
  <c r="B5649" i="10"/>
  <c r="B5650" i="10"/>
  <c r="B5651" i="10"/>
  <c r="B5652" i="10"/>
  <c r="B5653" i="10"/>
  <c r="B5654" i="10"/>
  <c r="B5655" i="10"/>
  <c r="B5656" i="10"/>
  <c r="B5657" i="10"/>
  <c r="B5658" i="10"/>
  <c r="B5659" i="10"/>
  <c r="B5660" i="10"/>
  <c r="B5661" i="10"/>
  <c r="B5662" i="10"/>
  <c r="B5663" i="10"/>
  <c r="B5664" i="10"/>
  <c r="B5665" i="10"/>
  <c r="B5666" i="10"/>
  <c r="B5667" i="10"/>
  <c r="B5668" i="10"/>
  <c r="B5669" i="10"/>
  <c r="B5670" i="10"/>
  <c r="B5671" i="10"/>
  <c r="B5672" i="10"/>
  <c r="B5673" i="10"/>
  <c r="B5674" i="10"/>
  <c r="B5675" i="10"/>
  <c r="B5676" i="10"/>
  <c r="B5677" i="10"/>
  <c r="B5678" i="10"/>
  <c r="B5679" i="10"/>
  <c r="B5680" i="10"/>
  <c r="B5681" i="10"/>
  <c r="B5682" i="10"/>
  <c r="B5683" i="10"/>
  <c r="B5684" i="10"/>
  <c r="B5685" i="10"/>
  <c r="B5686" i="10"/>
  <c r="B5687" i="10"/>
  <c r="B5688" i="10"/>
  <c r="B5689" i="10"/>
  <c r="B5690" i="10"/>
  <c r="B5691" i="10"/>
  <c r="B5692" i="10"/>
  <c r="B5693" i="10"/>
  <c r="B5694" i="10"/>
  <c r="B5695" i="10"/>
  <c r="B5696" i="10"/>
  <c r="B5697" i="10"/>
  <c r="B5698" i="10"/>
  <c r="B5699" i="10"/>
  <c r="B5700" i="10"/>
  <c r="B5701" i="10"/>
  <c r="B5702" i="10"/>
  <c r="B5703" i="10"/>
  <c r="B5704" i="10"/>
  <c r="B5705" i="10"/>
  <c r="B5706" i="10"/>
  <c r="B5707" i="10"/>
  <c r="B5708" i="10"/>
  <c r="B5709" i="10"/>
  <c r="B5710" i="10"/>
  <c r="B5711" i="10"/>
  <c r="B5712" i="10"/>
  <c r="B5713" i="10"/>
  <c r="B5714" i="10"/>
  <c r="B5715" i="10"/>
  <c r="B5716" i="10"/>
  <c r="B5717" i="10"/>
  <c r="B5718" i="10"/>
  <c r="B5719" i="10"/>
  <c r="B5720" i="10"/>
  <c r="B5721" i="10"/>
  <c r="B5722" i="10"/>
  <c r="B5723" i="10"/>
  <c r="B5724" i="10"/>
  <c r="B5725" i="10"/>
  <c r="B5726" i="10"/>
  <c r="B5727" i="10"/>
  <c r="B5728" i="10"/>
  <c r="B5729" i="10"/>
  <c r="B5730" i="10"/>
  <c r="B5731" i="10"/>
  <c r="B5732" i="10"/>
  <c r="B5733" i="10"/>
  <c r="B5734" i="10"/>
  <c r="B5735" i="10"/>
  <c r="B5736" i="10"/>
  <c r="B5737" i="10"/>
  <c r="B5738" i="10"/>
  <c r="B5739" i="10"/>
  <c r="B5740" i="10"/>
  <c r="B5741" i="10"/>
  <c r="B5742" i="10"/>
  <c r="B5743" i="10"/>
  <c r="B5744" i="10"/>
  <c r="B5745" i="10"/>
  <c r="B5746" i="10"/>
  <c r="B5747" i="10"/>
  <c r="B5748" i="10"/>
  <c r="B5749" i="10"/>
  <c r="B5750" i="10"/>
  <c r="B5751" i="10"/>
  <c r="B5752" i="10"/>
  <c r="B5753" i="10"/>
  <c r="B5754" i="10"/>
  <c r="B5755" i="10"/>
  <c r="B5756" i="10"/>
  <c r="B5757" i="10"/>
  <c r="B5758" i="10"/>
  <c r="B5759" i="10"/>
  <c r="B5760" i="10"/>
  <c r="B5761" i="10"/>
  <c r="B5762" i="10"/>
  <c r="B5763" i="10"/>
  <c r="B5764" i="10"/>
  <c r="B5765" i="10"/>
  <c r="B5766" i="10"/>
  <c r="B5767" i="10"/>
  <c r="B5768" i="10"/>
  <c r="B5769" i="10"/>
  <c r="B5770" i="10"/>
  <c r="B5771" i="10"/>
  <c r="B5772" i="10"/>
  <c r="B5773" i="10"/>
  <c r="B5774" i="10"/>
  <c r="B5775" i="10"/>
  <c r="B5776" i="10"/>
  <c r="B5777" i="10"/>
  <c r="B5778" i="10"/>
  <c r="B5779" i="10"/>
  <c r="B5780" i="10"/>
  <c r="B5781" i="10"/>
  <c r="B5782" i="10"/>
  <c r="B5783" i="10"/>
  <c r="B5784" i="10"/>
  <c r="B5785" i="10"/>
  <c r="B5786" i="10"/>
  <c r="B5787" i="10"/>
  <c r="B5788" i="10"/>
  <c r="B5789" i="10"/>
  <c r="B5790" i="10"/>
  <c r="B5791" i="10"/>
  <c r="B5792" i="10"/>
  <c r="B5793" i="10"/>
  <c r="B5794" i="10"/>
  <c r="B5795" i="10"/>
  <c r="B5796" i="10"/>
  <c r="B5797" i="10"/>
  <c r="B5798" i="10"/>
  <c r="B5799" i="10"/>
  <c r="B5800" i="10"/>
  <c r="B5801" i="10"/>
  <c r="B5802" i="10"/>
  <c r="B5803" i="10"/>
  <c r="B5804" i="10"/>
  <c r="B5805" i="10"/>
  <c r="B5806" i="10"/>
  <c r="B5807" i="10"/>
  <c r="B5808" i="10"/>
  <c r="B5809" i="10"/>
  <c r="B5810" i="10"/>
  <c r="B5811" i="10"/>
  <c r="B5812" i="10"/>
  <c r="B5813" i="10"/>
  <c r="B5814" i="10"/>
  <c r="B5815" i="10"/>
  <c r="B5816" i="10"/>
  <c r="B5817" i="10"/>
  <c r="B5818" i="10"/>
  <c r="B5819" i="10"/>
  <c r="B5820" i="10"/>
  <c r="B5821" i="10"/>
  <c r="B5822" i="10"/>
  <c r="B5823" i="10"/>
  <c r="B5824" i="10"/>
  <c r="B5825" i="10"/>
  <c r="B5826" i="10"/>
  <c r="B5827" i="10"/>
  <c r="B5828" i="10"/>
  <c r="B5829" i="10"/>
  <c r="B5830" i="10"/>
  <c r="B5831" i="10"/>
  <c r="B5832" i="10"/>
  <c r="B5833" i="10"/>
  <c r="B5834" i="10"/>
  <c r="B5835" i="10"/>
  <c r="B5836" i="10"/>
  <c r="B5837" i="10"/>
  <c r="B5838" i="10"/>
  <c r="B5839" i="10"/>
  <c r="B5840" i="10"/>
  <c r="B5841" i="10"/>
  <c r="B5842" i="10"/>
  <c r="B5843" i="10"/>
  <c r="B5844" i="10"/>
  <c r="B5845" i="10"/>
  <c r="B5846" i="10"/>
  <c r="B5847" i="10"/>
  <c r="B5848" i="10"/>
  <c r="B5849" i="10"/>
  <c r="B5850" i="10"/>
  <c r="B5851" i="10"/>
  <c r="B5852" i="10"/>
  <c r="B5853" i="10"/>
  <c r="B5854" i="10"/>
  <c r="B5855" i="10"/>
  <c r="B5856" i="10"/>
  <c r="B5857" i="10"/>
  <c r="B5858" i="10"/>
  <c r="B5859" i="10"/>
  <c r="B5860" i="10"/>
  <c r="B5861" i="10"/>
  <c r="B5862" i="10"/>
  <c r="B5863" i="10"/>
  <c r="B5864" i="10"/>
  <c r="B5865" i="10"/>
  <c r="B5866" i="10"/>
  <c r="B5867" i="10"/>
  <c r="B5868" i="10"/>
  <c r="B5869" i="10"/>
  <c r="B5870" i="10"/>
  <c r="B5871" i="10"/>
  <c r="B5872" i="10"/>
  <c r="B5873" i="10"/>
  <c r="B5874" i="10"/>
  <c r="B5875" i="10"/>
  <c r="B5876" i="10"/>
  <c r="B5877" i="10"/>
  <c r="B5878" i="10"/>
  <c r="B5879" i="10"/>
  <c r="B5880" i="10"/>
  <c r="B5881" i="10"/>
  <c r="B5882" i="10"/>
  <c r="B5883" i="10"/>
  <c r="B5884" i="10"/>
  <c r="B5885" i="10"/>
  <c r="B5886" i="10"/>
  <c r="B5887" i="10"/>
  <c r="B5888" i="10"/>
  <c r="B5889" i="10"/>
  <c r="B5890" i="10"/>
  <c r="B5891" i="10"/>
  <c r="B5892" i="10"/>
  <c r="B5893" i="10"/>
  <c r="B5894" i="10"/>
  <c r="B5895" i="10"/>
  <c r="B5896" i="10"/>
  <c r="B5897" i="10"/>
  <c r="B5898" i="10"/>
  <c r="B5899" i="10"/>
  <c r="B5900" i="10"/>
  <c r="B5901" i="10"/>
  <c r="B5902" i="10"/>
  <c r="B5903" i="10"/>
  <c r="B5904" i="10"/>
  <c r="B5905" i="10"/>
  <c r="B5906" i="10"/>
  <c r="B5907" i="10"/>
  <c r="B5908" i="10"/>
  <c r="B5909" i="10"/>
  <c r="B5910" i="10"/>
  <c r="B5911" i="10"/>
  <c r="B5912" i="10"/>
  <c r="B5913" i="10"/>
  <c r="B5914" i="10"/>
  <c r="B5915" i="10"/>
  <c r="B5916" i="10"/>
  <c r="B5917" i="10"/>
  <c r="B5918" i="10"/>
  <c r="B5919" i="10"/>
  <c r="B5920" i="10"/>
  <c r="B5921" i="10"/>
  <c r="B5922" i="10"/>
  <c r="B5923" i="10"/>
  <c r="B5924" i="10"/>
  <c r="B5925" i="10"/>
  <c r="B5926" i="10"/>
  <c r="B5927" i="10"/>
  <c r="B5928" i="10"/>
  <c r="B5929" i="10"/>
  <c r="B5930" i="10"/>
  <c r="B5931" i="10"/>
  <c r="B5932" i="10"/>
  <c r="B5933" i="10"/>
  <c r="B5934" i="10"/>
  <c r="B5935" i="10"/>
  <c r="B5936" i="10"/>
  <c r="B5937" i="10"/>
  <c r="B5938" i="10"/>
  <c r="B5939" i="10"/>
  <c r="B5940" i="10"/>
  <c r="B5941" i="10"/>
  <c r="B5942" i="10"/>
  <c r="B5943" i="10"/>
  <c r="B5944" i="10"/>
  <c r="B5945" i="10"/>
  <c r="B5946" i="10"/>
  <c r="B5947" i="10"/>
  <c r="B5948" i="10"/>
  <c r="B5949" i="10"/>
  <c r="B5950" i="10"/>
  <c r="B5951" i="10"/>
  <c r="B5952" i="10"/>
  <c r="B5953" i="10"/>
  <c r="B5954" i="10"/>
  <c r="B5955" i="10"/>
  <c r="B5956" i="10"/>
  <c r="B5957" i="10"/>
  <c r="B5958" i="10"/>
  <c r="B5959" i="10"/>
  <c r="B5960" i="10"/>
  <c r="B5961" i="10"/>
  <c r="B5962" i="10"/>
  <c r="B5963" i="10"/>
  <c r="B5964" i="10"/>
  <c r="B5965" i="10"/>
  <c r="B5966" i="10"/>
  <c r="B5967" i="10"/>
  <c r="B5968" i="10"/>
  <c r="B5969" i="10"/>
  <c r="B5970" i="10"/>
  <c r="B5971" i="10"/>
  <c r="B5972" i="10"/>
  <c r="B5973" i="10"/>
  <c r="B5974" i="10"/>
  <c r="B5975" i="10"/>
  <c r="B5976" i="10"/>
  <c r="B5977" i="10"/>
  <c r="B5978" i="10"/>
  <c r="B5979" i="10"/>
  <c r="B5980" i="10"/>
  <c r="B5981" i="10"/>
  <c r="B5982" i="10"/>
  <c r="B5983" i="10"/>
  <c r="B5984" i="10"/>
  <c r="B5985" i="10"/>
  <c r="B5986" i="10"/>
  <c r="B5987" i="10"/>
  <c r="B5988" i="10"/>
  <c r="B5989" i="10"/>
  <c r="B5990" i="10"/>
  <c r="B5991" i="10"/>
  <c r="B5992" i="10"/>
  <c r="B5993" i="10"/>
  <c r="B5994" i="10"/>
  <c r="B5995" i="10"/>
  <c r="B5996" i="10"/>
  <c r="B5997" i="10"/>
  <c r="B5998" i="10"/>
  <c r="B5999" i="10"/>
  <c r="B6000" i="10"/>
  <c r="B6001" i="10"/>
  <c r="B6002" i="10"/>
  <c r="B6003" i="10"/>
  <c r="B6004" i="10"/>
  <c r="B6005" i="10"/>
  <c r="B6006" i="10"/>
  <c r="B6007" i="10"/>
  <c r="B6008" i="10"/>
  <c r="B6009" i="10"/>
  <c r="B6010" i="10"/>
  <c r="B6011" i="10"/>
  <c r="B6012" i="10"/>
  <c r="B6013" i="10"/>
  <c r="B6014" i="10"/>
  <c r="B6015" i="10"/>
  <c r="B6016" i="10"/>
  <c r="B6017" i="10"/>
  <c r="B6018" i="10"/>
  <c r="B6019" i="10"/>
  <c r="B6020" i="10"/>
  <c r="B6021" i="10"/>
  <c r="B6022" i="10"/>
  <c r="B6023" i="10"/>
  <c r="B6024" i="10"/>
  <c r="B6025" i="10"/>
  <c r="B6026" i="10"/>
  <c r="B6027" i="10"/>
  <c r="B6028" i="10"/>
  <c r="B6029" i="10"/>
  <c r="B6030" i="10"/>
  <c r="B6031" i="10"/>
  <c r="B6032" i="10"/>
  <c r="B6033" i="10"/>
  <c r="B6034" i="10"/>
  <c r="B6035" i="10"/>
  <c r="B6036" i="10"/>
  <c r="B6037" i="10"/>
  <c r="B6038" i="10"/>
  <c r="B6039" i="10"/>
  <c r="B6040" i="10"/>
  <c r="B6041" i="10"/>
  <c r="B6042" i="10"/>
  <c r="B6043" i="10"/>
  <c r="B6044" i="10"/>
  <c r="B6045" i="10"/>
  <c r="B6046" i="10"/>
  <c r="B6047" i="10"/>
  <c r="B6048" i="10"/>
  <c r="B6049" i="10"/>
  <c r="B6050" i="10"/>
  <c r="B6051" i="10"/>
  <c r="B6052" i="10"/>
  <c r="B6053" i="10"/>
  <c r="B6054" i="10"/>
  <c r="B6055" i="10"/>
  <c r="B6056" i="10"/>
  <c r="B6057" i="10"/>
  <c r="B6058" i="10"/>
  <c r="B6059" i="10"/>
  <c r="B6060" i="10"/>
  <c r="B6061" i="10"/>
  <c r="B6062" i="10"/>
  <c r="B6063" i="10"/>
  <c r="B6064" i="10"/>
  <c r="B6065" i="10"/>
  <c r="B6066" i="10"/>
  <c r="B6067" i="10"/>
  <c r="B6068" i="10"/>
  <c r="B6069" i="10"/>
  <c r="B6070" i="10"/>
  <c r="B6071" i="10"/>
  <c r="B6072" i="10"/>
  <c r="B6073" i="10"/>
  <c r="B6074" i="10"/>
  <c r="B6075" i="10"/>
  <c r="B6076" i="10"/>
  <c r="B6077" i="10"/>
  <c r="B6078" i="10"/>
  <c r="B6079" i="10"/>
  <c r="B6080" i="10"/>
  <c r="B6081" i="10"/>
  <c r="B6082" i="10"/>
  <c r="B6083" i="10"/>
  <c r="B6084" i="10"/>
  <c r="B6085" i="10"/>
  <c r="B6086" i="10"/>
  <c r="B6087" i="10"/>
  <c r="B6088" i="10"/>
  <c r="B6089" i="10"/>
  <c r="B6090" i="10"/>
  <c r="B6091" i="10"/>
  <c r="B6092" i="10"/>
  <c r="B6093" i="10"/>
  <c r="B6094" i="10"/>
  <c r="B6095" i="10"/>
  <c r="B6096" i="10"/>
  <c r="B6097" i="10"/>
  <c r="B6098" i="10"/>
  <c r="B6099" i="10"/>
  <c r="B6100" i="10"/>
  <c r="B6101" i="10"/>
  <c r="B6102" i="10"/>
  <c r="B6103" i="10"/>
  <c r="B6104" i="10"/>
  <c r="B6105" i="10"/>
  <c r="B6106" i="10"/>
  <c r="B6107" i="10"/>
  <c r="B6108" i="10"/>
  <c r="B6109" i="10"/>
  <c r="B6110" i="10"/>
  <c r="B6111" i="10"/>
  <c r="B6112" i="10"/>
  <c r="B6113" i="10"/>
  <c r="B6114" i="10"/>
  <c r="B6115" i="10"/>
  <c r="B6116" i="10"/>
  <c r="B6117" i="10"/>
  <c r="B6118" i="10"/>
  <c r="B6119" i="10"/>
  <c r="B6120" i="10"/>
  <c r="B6121" i="10"/>
  <c r="B6122" i="10"/>
  <c r="B6123" i="10"/>
  <c r="B6124" i="10"/>
  <c r="B6125" i="10"/>
  <c r="B6126" i="10"/>
  <c r="B6127" i="10"/>
  <c r="B6128" i="10"/>
  <c r="B6129" i="10"/>
  <c r="B6130" i="10"/>
  <c r="B6131" i="10"/>
  <c r="B6132" i="10"/>
  <c r="B6133" i="10"/>
  <c r="B6134" i="10"/>
  <c r="B6135" i="10"/>
  <c r="B6136" i="10"/>
  <c r="B6137" i="10"/>
  <c r="B6138" i="10"/>
  <c r="B6139" i="10"/>
  <c r="B6140" i="10"/>
  <c r="B6141" i="10"/>
  <c r="B6142" i="10"/>
  <c r="B6143" i="10"/>
  <c r="B6144" i="10"/>
  <c r="B6145" i="10"/>
  <c r="B6146" i="10"/>
  <c r="B6147" i="10"/>
  <c r="B6148" i="10"/>
  <c r="B6149" i="10"/>
  <c r="B6150" i="10"/>
  <c r="B6151" i="10"/>
  <c r="B6152" i="10"/>
  <c r="B6153" i="10"/>
  <c r="B6154" i="10"/>
  <c r="B6155" i="10"/>
  <c r="B6156" i="10"/>
  <c r="B6157" i="10"/>
  <c r="B6158" i="10"/>
  <c r="B6159" i="10"/>
  <c r="B6160" i="10"/>
  <c r="B6161" i="10"/>
  <c r="B6162" i="10"/>
  <c r="B6163" i="10"/>
  <c r="B6164" i="10"/>
  <c r="B6165" i="10"/>
  <c r="B6166" i="10"/>
  <c r="B6167" i="10"/>
  <c r="B6168" i="10"/>
  <c r="B6169" i="10"/>
  <c r="B6170" i="10"/>
  <c r="B6171" i="10"/>
  <c r="B6172" i="10"/>
  <c r="B6173" i="10"/>
  <c r="B6174" i="10"/>
  <c r="B6175" i="10"/>
  <c r="B6176" i="10"/>
  <c r="B6177" i="10"/>
  <c r="B6178" i="10"/>
  <c r="B6179" i="10"/>
  <c r="B6180" i="10"/>
  <c r="B6181" i="10"/>
  <c r="B6182" i="10"/>
  <c r="B6183" i="10"/>
  <c r="B6184" i="10"/>
  <c r="B6185" i="10"/>
  <c r="B6186" i="10"/>
  <c r="B6187" i="10"/>
  <c r="B6188" i="10"/>
  <c r="B6189" i="10"/>
  <c r="B6190" i="10"/>
  <c r="B6191" i="10"/>
  <c r="B6192" i="10"/>
  <c r="B6193" i="10"/>
  <c r="B6194" i="10"/>
  <c r="B6195" i="10"/>
  <c r="B6196" i="10"/>
  <c r="B6197" i="10"/>
  <c r="B6198" i="10"/>
  <c r="B6199" i="10"/>
  <c r="B6200" i="10"/>
  <c r="B6201" i="10"/>
  <c r="B6202" i="10"/>
  <c r="B6203" i="10"/>
  <c r="B6204" i="10"/>
  <c r="B6205" i="10"/>
  <c r="B6206" i="10"/>
  <c r="B6207" i="10"/>
  <c r="B6208" i="10"/>
  <c r="B6209" i="10"/>
  <c r="B6210" i="10"/>
  <c r="B6211" i="10"/>
  <c r="B6212" i="10"/>
  <c r="B6213" i="10"/>
  <c r="B6214" i="10"/>
  <c r="B6215" i="10"/>
  <c r="B6216" i="10"/>
  <c r="B6217" i="10"/>
  <c r="B6218" i="10"/>
  <c r="B6219" i="10"/>
  <c r="B6220" i="10"/>
  <c r="B6221" i="10"/>
  <c r="B6222" i="10"/>
  <c r="B6223" i="10"/>
  <c r="B6224" i="10"/>
  <c r="B6225" i="10"/>
  <c r="B6226" i="10"/>
  <c r="B6227" i="10"/>
  <c r="B6228" i="10"/>
  <c r="B6229" i="10"/>
  <c r="B6230" i="10"/>
  <c r="B6231" i="10"/>
  <c r="B6232" i="10"/>
  <c r="B6233" i="10"/>
  <c r="B6234" i="10"/>
  <c r="B6235" i="10"/>
  <c r="B6236" i="10"/>
  <c r="B6237" i="10"/>
  <c r="B6238" i="10"/>
  <c r="B6239" i="10"/>
  <c r="B6240" i="10"/>
  <c r="B6241" i="10"/>
  <c r="B6242" i="10"/>
  <c r="B6243" i="10"/>
  <c r="B6244" i="10"/>
  <c r="B6245" i="10"/>
  <c r="B6246" i="10"/>
  <c r="B6247" i="10"/>
  <c r="B6248" i="10"/>
  <c r="B6249" i="10"/>
  <c r="B6250" i="10"/>
  <c r="B6251" i="10"/>
  <c r="B6252" i="10"/>
  <c r="B6253" i="10"/>
  <c r="B6254" i="10"/>
  <c r="B6255" i="10"/>
  <c r="B6256" i="10"/>
  <c r="B6257" i="10"/>
  <c r="B6258" i="10"/>
  <c r="B6259" i="10"/>
  <c r="B6260" i="10"/>
  <c r="B6261" i="10"/>
  <c r="B6262" i="10"/>
  <c r="B6263" i="10"/>
  <c r="B6264" i="10"/>
  <c r="B6265" i="10"/>
  <c r="B6266" i="10"/>
  <c r="B6267" i="10"/>
  <c r="B6268" i="10"/>
  <c r="B6269" i="10"/>
  <c r="B6270" i="10"/>
  <c r="B6271" i="10"/>
  <c r="B6272" i="10"/>
  <c r="B6273" i="10"/>
  <c r="B6274" i="10"/>
  <c r="B6275" i="10"/>
  <c r="B6276" i="10"/>
  <c r="B6277" i="10"/>
  <c r="B6278" i="10"/>
  <c r="B6279" i="10"/>
  <c r="B6280" i="10"/>
  <c r="B6281" i="10"/>
  <c r="B6282" i="10"/>
  <c r="B6283" i="10"/>
  <c r="B6284" i="10"/>
  <c r="B6285" i="10"/>
  <c r="B6286" i="10"/>
  <c r="B6287" i="10"/>
  <c r="B6288" i="10"/>
  <c r="B6289" i="10"/>
  <c r="B6290" i="10"/>
  <c r="B6291" i="10"/>
  <c r="B6292" i="10"/>
  <c r="B6293" i="10"/>
  <c r="B6294" i="10"/>
  <c r="B6295" i="10"/>
  <c r="B6296" i="10"/>
  <c r="B6297" i="10"/>
  <c r="B6298" i="10"/>
  <c r="B6299" i="10"/>
  <c r="B6300" i="10"/>
  <c r="B6301" i="10"/>
  <c r="B6302" i="10"/>
  <c r="B6303" i="10"/>
  <c r="B6304" i="10"/>
  <c r="B6305" i="10"/>
  <c r="B6306" i="10"/>
  <c r="B6307" i="10"/>
  <c r="B6308" i="10"/>
  <c r="B6309" i="10"/>
  <c r="B6310" i="10"/>
  <c r="B6311" i="10"/>
  <c r="B6312" i="10"/>
  <c r="B6313" i="10"/>
  <c r="B6314" i="10"/>
  <c r="B6315" i="10"/>
  <c r="B6316" i="10"/>
  <c r="B6317" i="10"/>
  <c r="B6318" i="10"/>
  <c r="B6319" i="10"/>
  <c r="B6320" i="10"/>
  <c r="B6321" i="10"/>
  <c r="B6322" i="10"/>
  <c r="B6323" i="10"/>
  <c r="B6324" i="10"/>
  <c r="B6325" i="10"/>
  <c r="B6326" i="10"/>
  <c r="B6327" i="10"/>
  <c r="B6328" i="10"/>
  <c r="B6329" i="10"/>
  <c r="B6330" i="10"/>
  <c r="B6331" i="10"/>
  <c r="B6332" i="10"/>
  <c r="B6333" i="10"/>
  <c r="B6334" i="10"/>
  <c r="B6335" i="10"/>
  <c r="B6336" i="10"/>
  <c r="B6337" i="10"/>
  <c r="B6338" i="10"/>
  <c r="B6339" i="10"/>
  <c r="B6340" i="10"/>
  <c r="B6341" i="10"/>
  <c r="B6342" i="10"/>
  <c r="B6343" i="10"/>
  <c r="B6344" i="10"/>
  <c r="B6345" i="10"/>
  <c r="B6346" i="10"/>
  <c r="B6347" i="10"/>
  <c r="B6348" i="10"/>
  <c r="B6349" i="10"/>
  <c r="B6350" i="10"/>
  <c r="B6351" i="10"/>
  <c r="B6352" i="10"/>
  <c r="B6353" i="10"/>
  <c r="B6354" i="10"/>
  <c r="B6355" i="10"/>
  <c r="B6356" i="10"/>
  <c r="B6357" i="10"/>
  <c r="B6358" i="10"/>
  <c r="B6359" i="10"/>
  <c r="B6360" i="10"/>
  <c r="B6361" i="10"/>
  <c r="B6362" i="10"/>
  <c r="B6363" i="10"/>
  <c r="B6364" i="10"/>
  <c r="B6365" i="10"/>
  <c r="B6366" i="10"/>
  <c r="B6367" i="10"/>
  <c r="B6368" i="10"/>
  <c r="B6369" i="10"/>
  <c r="B6370" i="10"/>
  <c r="B6371" i="10"/>
  <c r="B6372" i="10"/>
  <c r="B6373" i="10"/>
  <c r="B6374" i="10"/>
  <c r="B6375" i="10"/>
  <c r="B6376" i="10"/>
  <c r="B6377" i="10"/>
  <c r="B6378" i="10"/>
  <c r="B6379" i="10"/>
  <c r="B6380" i="10"/>
  <c r="B6381" i="10"/>
  <c r="B6382" i="10"/>
  <c r="B6383" i="10"/>
  <c r="B6384" i="10"/>
  <c r="B6385" i="10"/>
  <c r="B6386" i="10"/>
  <c r="B6387" i="10"/>
  <c r="B6388" i="10"/>
  <c r="B6389" i="10"/>
  <c r="B6390" i="10"/>
  <c r="B6391" i="10"/>
  <c r="B6392" i="10"/>
  <c r="B6393" i="10"/>
  <c r="B6394" i="10"/>
  <c r="B6395" i="10"/>
  <c r="B6396" i="10"/>
  <c r="B6397" i="10"/>
  <c r="B6398" i="10"/>
  <c r="B6399" i="10"/>
  <c r="B6400" i="10"/>
  <c r="B6401" i="10"/>
  <c r="B6402" i="10"/>
  <c r="B6403" i="10"/>
  <c r="B6404" i="10"/>
  <c r="B6405" i="10"/>
  <c r="B6406" i="10"/>
  <c r="B6407" i="10"/>
  <c r="B6408" i="10"/>
  <c r="B6409" i="10"/>
  <c r="B6410" i="10"/>
  <c r="B6411" i="10"/>
  <c r="B6412" i="10"/>
  <c r="B6413" i="10"/>
  <c r="B6414" i="10"/>
  <c r="B6415" i="10"/>
  <c r="B6416" i="10"/>
  <c r="B6417" i="10"/>
  <c r="B6418" i="10"/>
  <c r="B6419" i="10"/>
  <c r="B6420" i="10"/>
  <c r="B6421" i="10"/>
  <c r="B6422" i="10"/>
  <c r="B6423" i="10"/>
  <c r="B6424" i="10"/>
  <c r="B6425" i="10"/>
  <c r="B6426" i="10"/>
  <c r="B6427" i="10"/>
  <c r="B6428" i="10"/>
  <c r="B6429" i="10"/>
  <c r="B6430" i="10"/>
  <c r="B6431" i="10"/>
  <c r="B6432" i="10"/>
  <c r="B6433" i="10"/>
  <c r="B6434" i="10"/>
  <c r="B6435" i="10"/>
  <c r="B6436" i="10"/>
  <c r="B6437" i="10"/>
  <c r="B6438" i="10"/>
  <c r="B6439" i="10"/>
  <c r="B6440" i="10"/>
  <c r="B6441" i="10"/>
  <c r="B6442" i="10"/>
  <c r="B6443" i="10"/>
  <c r="B6444" i="10"/>
  <c r="B6445" i="10"/>
  <c r="B6446" i="10"/>
  <c r="B6447" i="10"/>
  <c r="B6448" i="10"/>
  <c r="B6449" i="10"/>
  <c r="B6450" i="10"/>
  <c r="B6451" i="10"/>
  <c r="B6452" i="10"/>
  <c r="B6453" i="10"/>
  <c r="B6454" i="10"/>
  <c r="B6455" i="10"/>
  <c r="B6456" i="10"/>
  <c r="B6457" i="10"/>
  <c r="B6458" i="10"/>
  <c r="B6459" i="10"/>
  <c r="B6460" i="10"/>
  <c r="B6461" i="10"/>
  <c r="B6462" i="10"/>
  <c r="B6463" i="10"/>
  <c r="B6464" i="10"/>
  <c r="B6465" i="10"/>
  <c r="B6466" i="10"/>
  <c r="B6467" i="10"/>
  <c r="B6468" i="10"/>
  <c r="B6469" i="10"/>
  <c r="B6470" i="10"/>
  <c r="B6471" i="10"/>
  <c r="B6472" i="10"/>
  <c r="B6473" i="10"/>
  <c r="B6474" i="10"/>
  <c r="B6475" i="10"/>
  <c r="B6476" i="10"/>
  <c r="B6477" i="10"/>
  <c r="B6478" i="10"/>
  <c r="B6479" i="10"/>
  <c r="B6480" i="10"/>
  <c r="B6481" i="10"/>
  <c r="B6482" i="10"/>
  <c r="B6483" i="10"/>
  <c r="B6484" i="10"/>
  <c r="B6485" i="10"/>
  <c r="B6486" i="10"/>
  <c r="B6487" i="10"/>
  <c r="B6488" i="10"/>
  <c r="B6489" i="10"/>
  <c r="B6490" i="10"/>
  <c r="B6491" i="10"/>
  <c r="B6492" i="10"/>
  <c r="B6493" i="10"/>
  <c r="B6494" i="10"/>
  <c r="B6495" i="10"/>
  <c r="B6496" i="10"/>
  <c r="B6497" i="10"/>
  <c r="B6498" i="10"/>
  <c r="B6499" i="10"/>
  <c r="B6500" i="10"/>
  <c r="B6501" i="10"/>
  <c r="B6502" i="10"/>
  <c r="B6503" i="10"/>
  <c r="B6504" i="10"/>
  <c r="B6505" i="10"/>
  <c r="B6506" i="10"/>
  <c r="B6507" i="10"/>
  <c r="B6508" i="10"/>
  <c r="B6509" i="10"/>
  <c r="B6510" i="10"/>
  <c r="B6511" i="10"/>
  <c r="B6512" i="10"/>
  <c r="B6513" i="10"/>
  <c r="B6514" i="10"/>
  <c r="B6515" i="10"/>
  <c r="B6516" i="10"/>
  <c r="B6517" i="10"/>
  <c r="B6518" i="10"/>
  <c r="B6519" i="10"/>
  <c r="B6520" i="10"/>
  <c r="B6521" i="10"/>
  <c r="B6522" i="10"/>
  <c r="B6523" i="10"/>
  <c r="B6524" i="10"/>
  <c r="B6525" i="10"/>
  <c r="B6526" i="10"/>
  <c r="B6527" i="10"/>
  <c r="B6528" i="10"/>
  <c r="B6529" i="10"/>
  <c r="B6530" i="10"/>
  <c r="B6531" i="10"/>
  <c r="B6532" i="10"/>
  <c r="B6533" i="10"/>
  <c r="B6534" i="10"/>
  <c r="B6535" i="10"/>
  <c r="B6536" i="10"/>
  <c r="B6537" i="10"/>
  <c r="B6538" i="10"/>
  <c r="B6539" i="10"/>
  <c r="B6540" i="10"/>
  <c r="B6541" i="10"/>
  <c r="B6542" i="10"/>
  <c r="B6543" i="10"/>
  <c r="B6544" i="10"/>
  <c r="B6545" i="10"/>
  <c r="B6546" i="10"/>
  <c r="B6547" i="10"/>
  <c r="B6548" i="10"/>
  <c r="B6549" i="10"/>
  <c r="B6550" i="10"/>
  <c r="B6551" i="10"/>
  <c r="B6552" i="10"/>
  <c r="B6553" i="10"/>
  <c r="B6554" i="10"/>
  <c r="B6555" i="10"/>
  <c r="B6556" i="10"/>
  <c r="B6557" i="10"/>
  <c r="B6558" i="10"/>
  <c r="B6559" i="10"/>
  <c r="B6560" i="10"/>
  <c r="B6561" i="10"/>
  <c r="B6562" i="10"/>
  <c r="B6563" i="10"/>
  <c r="B6564" i="10"/>
  <c r="B6565" i="10"/>
  <c r="B6566" i="10"/>
  <c r="B6567" i="10"/>
  <c r="B6568" i="10"/>
  <c r="B6569" i="10"/>
  <c r="B6570" i="10"/>
  <c r="B6571" i="10"/>
  <c r="B6572" i="10"/>
  <c r="B6573" i="10"/>
  <c r="B6574" i="10"/>
  <c r="B6575" i="10"/>
  <c r="B6576" i="10"/>
  <c r="B6577" i="10"/>
  <c r="B6578" i="10"/>
  <c r="B6579" i="10"/>
  <c r="B6580" i="10"/>
  <c r="B6581" i="10"/>
  <c r="B6582" i="10"/>
  <c r="B6583" i="10"/>
  <c r="B6584" i="10"/>
  <c r="B6585" i="10"/>
  <c r="B6586" i="10"/>
  <c r="B6587" i="10"/>
  <c r="B6588" i="10"/>
  <c r="B6589" i="10"/>
  <c r="B6590" i="10"/>
  <c r="B6591" i="10"/>
  <c r="B6592" i="10"/>
  <c r="B6593" i="10"/>
  <c r="B6594" i="10"/>
  <c r="B6595" i="10"/>
  <c r="B6596" i="10"/>
  <c r="B6597" i="10"/>
  <c r="B6598" i="10"/>
  <c r="B6599" i="10"/>
  <c r="B6600" i="10"/>
  <c r="B6601" i="10"/>
  <c r="B6602" i="10"/>
  <c r="B6603" i="10"/>
  <c r="B6604" i="10"/>
  <c r="B6605" i="10"/>
  <c r="B6606" i="10"/>
  <c r="B6607" i="10"/>
  <c r="B6608" i="10"/>
  <c r="B6609" i="10"/>
  <c r="B6610" i="10"/>
  <c r="B6611" i="10"/>
  <c r="B6612" i="10"/>
  <c r="B6613" i="10"/>
  <c r="B6614" i="10"/>
  <c r="B6615" i="10"/>
  <c r="B6616" i="10"/>
  <c r="B6617" i="10"/>
  <c r="B6618" i="10"/>
  <c r="B6619" i="10"/>
  <c r="B6620" i="10"/>
  <c r="B6621" i="10"/>
  <c r="B6622" i="10"/>
  <c r="B6623" i="10"/>
  <c r="B6624" i="10"/>
  <c r="B6625" i="10"/>
  <c r="B6626" i="10"/>
  <c r="B6627" i="10"/>
  <c r="B6628" i="10"/>
  <c r="B6629" i="10"/>
  <c r="B6630" i="10"/>
  <c r="B6631" i="10"/>
  <c r="B6632" i="10"/>
  <c r="B6633" i="10"/>
  <c r="B6634" i="10"/>
  <c r="B6635" i="10"/>
  <c r="B6636" i="10"/>
  <c r="B6637" i="10"/>
  <c r="B6638" i="10"/>
  <c r="B6639" i="10"/>
  <c r="B6640" i="10"/>
  <c r="B6641" i="10"/>
  <c r="B6642" i="10"/>
  <c r="B6643" i="10"/>
  <c r="B6644" i="10"/>
  <c r="B6645" i="10"/>
  <c r="B6646" i="10"/>
  <c r="B6647" i="10"/>
  <c r="B6648" i="10"/>
  <c r="B6649" i="10"/>
  <c r="B6650" i="10"/>
  <c r="B6651" i="10"/>
  <c r="B6652" i="10"/>
  <c r="B6653" i="10"/>
  <c r="B6654" i="10"/>
  <c r="B6655" i="10"/>
  <c r="B6656" i="10"/>
  <c r="B6657" i="10"/>
  <c r="B6658" i="10"/>
  <c r="B6659" i="10"/>
  <c r="B6660" i="10"/>
  <c r="B6661" i="10"/>
  <c r="B6662" i="10"/>
  <c r="B6663" i="10"/>
  <c r="B6664" i="10"/>
  <c r="B6665" i="10"/>
  <c r="B6666" i="10"/>
  <c r="B6667" i="10"/>
  <c r="B6668" i="10"/>
  <c r="B6669" i="10"/>
  <c r="B6670" i="10"/>
  <c r="B6671" i="10"/>
  <c r="B6672" i="10"/>
  <c r="B6673" i="10"/>
  <c r="B6674" i="10"/>
  <c r="B6675" i="10"/>
  <c r="B6676" i="10"/>
  <c r="B6677" i="10"/>
  <c r="B6678" i="10"/>
  <c r="B6679" i="10"/>
  <c r="B6680" i="10"/>
  <c r="B6681" i="10"/>
  <c r="B6682" i="10"/>
  <c r="B6683" i="10"/>
  <c r="B6684" i="10"/>
  <c r="B6685" i="10"/>
  <c r="B6686" i="10"/>
  <c r="B6687" i="10"/>
  <c r="B6688" i="10"/>
  <c r="B6689" i="10"/>
  <c r="B6690" i="10"/>
  <c r="B6691" i="10"/>
  <c r="B6692" i="10"/>
  <c r="B6693" i="10"/>
  <c r="B6694" i="10"/>
  <c r="B6695" i="10"/>
  <c r="B6696" i="10"/>
  <c r="B6697" i="10"/>
  <c r="B6698" i="10"/>
  <c r="B6699" i="10"/>
  <c r="B6700" i="10"/>
  <c r="B6701" i="10"/>
  <c r="B6702" i="10"/>
  <c r="B6703" i="10"/>
  <c r="B6704" i="10"/>
  <c r="B6705" i="10"/>
  <c r="B6706" i="10"/>
  <c r="B6707" i="10"/>
  <c r="B6708" i="10"/>
  <c r="B6709" i="10"/>
  <c r="B6710" i="10"/>
  <c r="B6711" i="10"/>
  <c r="B6712" i="10"/>
  <c r="B6713" i="10"/>
  <c r="B6714" i="10"/>
  <c r="B6715" i="10"/>
  <c r="B6716" i="10"/>
  <c r="B6717" i="10"/>
  <c r="B6718" i="10"/>
  <c r="B6719" i="10"/>
  <c r="B6720" i="10"/>
  <c r="B6721" i="10"/>
  <c r="B6722" i="10"/>
  <c r="B6723" i="10"/>
  <c r="B6724" i="10"/>
  <c r="B6725" i="10"/>
  <c r="B6726" i="10"/>
  <c r="B6727" i="10"/>
  <c r="B6728" i="10"/>
  <c r="B6729" i="10"/>
  <c r="B6730" i="10"/>
  <c r="B6731" i="10"/>
  <c r="B6732" i="10"/>
  <c r="B6733" i="10"/>
  <c r="B6734" i="10"/>
  <c r="B6735" i="10"/>
  <c r="B6736" i="10"/>
  <c r="B6737" i="10"/>
  <c r="B6738" i="10"/>
  <c r="B6739" i="10"/>
  <c r="B6740" i="10"/>
  <c r="B6741" i="10"/>
  <c r="B6742" i="10"/>
  <c r="B6743" i="10"/>
  <c r="B6744" i="10"/>
  <c r="B6745" i="10"/>
  <c r="B6746" i="10"/>
  <c r="B6747" i="10"/>
  <c r="B6748" i="10"/>
  <c r="B6749" i="10"/>
  <c r="B6750" i="10"/>
  <c r="B6751" i="10"/>
  <c r="B6752" i="10"/>
  <c r="B6753" i="10"/>
  <c r="B6754" i="10"/>
  <c r="B6755" i="10"/>
  <c r="B6756" i="10"/>
  <c r="B6757" i="10"/>
  <c r="B6758" i="10"/>
  <c r="B6759" i="10"/>
  <c r="B6760" i="10"/>
  <c r="B6761" i="10"/>
  <c r="B6762" i="10"/>
  <c r="B6763" i="10"/>
  <c r="B6764" i="10"/>
  <c r="B6765" i="10"/>
  <c r="B6766" i="10"/>
  <c r="B6767" i="10"/>
  <c r="B6768" i="10"/>
  <c r="B6769" i="10"/>
  <c r="B6770" i="10"/>
  <c r="B6771" i="10"/>
  <c r="B6772" i="10"/>
  <c r="B6773" i="10"/>
  <c r="B6774" i="10"/>
  <c r="B6775" i="10"/>
  <c r="B6776" i="10"/>
  <c r="B6777" i="10"/>
  <c r="B6778" i="10"/>
  <c r="B6779" i="10"/>
  <c r="B6780" i="10"/>
  <c r="B6781" i="10"/>
  <c r="B6782" i="10"/>
  <c r="B6783" i="10"/>
  <c r="B6784" i="10"/>
  <c r="B6785" i="10"/>
  <c r="B6786" i="10"/>
  <c r="B6787" i="10"/>
  <c r="B6788" i="10"/>
  <c r="B6789" i="10"/>
  <c r="B6790" i="10"/>
  <c r="B6791" i="10"/>
  <c r="B6792" i="10"/>
  <c r="B6793" i="10"/>
  <c r="B6794" i="10"/>
  <c r="B6795" i="10"/>
  <c r="B6796" i="10"/>
  <c r="B6797" i="10"/>
  <c r="B6798" i="10"/>
  <c r="B6799" i="10"/>
  <c r="B6800" i="10"/>
  <c r="B6801" i="10"/>
  <c r="B6802" i="10"/>
  <c r="B6803" i="10"/>
  <c r="B6804" i="10"/>
  <c r="B6805" i="10"/>
  <c r="B6806" i="10"/>
  <c r="B6807" i="10"/>
  <c r="B6808" i="10"/>
  <c r="B6809" i="10"/>
  <c r="B6810" i="10"/>
  <c r="B6811" i="10"/>
  <c r="B6812" i="10"/>
  <c r="B6813" i="10"/>
  <c r="B6814" i="10"/>
  <c r="B6815" i="10"/>
  <c r="B6816" i="10"/>
  <c r="B6817" i="10"/>
  <c r="B6818" i="10"/>
  <c r="B6819" i="10"/>
  <c r="B6820" i="10"/>
  <c r="B6821" i="10"/>
  <c r="B6822" i="10"/>
  <c r="B6823" i="10"/>
  <c r="B6824" i="10"/>
  <c r="B6825" i="10"/>
  <c r="B6826" i="10"/>
  <c r="B6827" i="10"/>
  <c r="B6828" i="10"/>
  <c r="B6829" i="10"/>
  <c r="B6830" i="10"/>
  <c r="B6831" i="10"/>
  <c r="B6832" i="10"/>
  <c r="B6833" i="10"/>
  <c r="B6834" i="10"/>
  <c r="B6835" i="10"/>
  <c r="B6836" i="10"/>
  <c r="B6837" i="10"/>
  <c r="B6838" i="10"/>
  <c r="B6839" i="10"/>
  <c r="B6840" i="10"/>
  <c r="B6841" i="10"/>
  <c r="B6842" i="10"/>
  <c r="B6843" i="10"/>
  <c r="B6844" i="10"/>
  <c r="B6845" i="10"/>
  <c r="B6846" i="10"/>
  <c r="B6847" i="10"/>
  <c r="B6848" i="10"/>
  <c r="B6849" i="10"/>
  <c r="B6850" i="10"/>
  <c r="B6851" i="10"/>
  <c r="B6852" i="10"/>
  <c r="B6853" i="10"/>
  <c r="B6854" i="10"/>
  <c r="B6855" i="10"/>
  <c r="B6856" i="10"/>
  <c r="B6857" i="10"/>
  <c r="B6858" i="10"/>
  <c r="B6859" i="10"/>
  <c r="B6860" i="10"/>
  <c r="B6861" i="10"/>
  <c r="B6862" i="10"/>
  <c r="B6863" i="10"/>
  <c r="B6864" i="10"/>
  <c r="B6865" i="10"/>
  <c r="B6866" i="10"/>
  <c r="B6867" i="10"/>
  <c r="B6868" i="10"/>
  <c r="B6869" i="10"/>
  <c r="B6870" i="10"/>
  <c r="B6871" i="10"/>
  <c r="B6872" i="10"/>
  <c r="B6873" i="10"/>
  <c r="B6874" i="10"/>
  <c r="B6875" i="10"/>
  <c r="B6876" i="10"/>
  <c r="B6877" i="10"/>
  <c r="B6878" i="10"/>
  <c r="B6879" i="10"/>
  <c r="B6880" i="10"/>
  <c r="B6881" i="10"/>
  <c r="B6882" i="10"/>
  <c r="B6883" i="10"/>
  <c r="B6884" i="10"/>
  <c r="B6885" i="10"/>
  <c r="B6886" i="10"/>
  <c r="B6887" i="10"/>
  <c r="B6888" i="10"/>
  <c r="B6889" i="10"/>
  <c r="B6890" i="10"/>
  <c r="B6891" i="10"/>
  <c r="B6892" i="10"/>
  <c r="B6893" i="10"/>
  <c r="B6894" i="10"/>
  <c r="B6895" i="10"/>
  <c r="B6896" i="10"/>
  <c r="B6897" i="10"/>
  <c r="B6898" i="10"/>
  <c r="B6899" i="10"/>
  <c r="B6900" i="10"/>
  <c r="B6901" i="10"/>
  <c r="B6902" i="10"/>
  <c r="B6903" i="10"/>
  <c r="B6904" i="10"/>
  <c r="B6905" i="10"/>
  <c r="B6906" i="10"/>
  <c r="B6907" i="10"/>
  <c r="B6908" i="10"/>
  <c r="B6909" i="10"/>
  <c r="B6910" i="10"/>
  <c r="B6911" i="10"/>
  <c r="B6912" i="10"/>
  <c r="B6913" i="10"/>
  <c r="B6914" i="10"/>
  <c r="B6915" i="10"/>
  <c r="B6916" i="10"/>
  <c r="B6917" i="10"/>
  <c r="B6918" i="10"/>
  <c r="B6919" i="10"/>
  <c r="B6920" i="10"/>
  <c r="B6921" i="10"/>
  <c r="B6922" i="10"/>
  <c r="B6923" i="10"/>
  <c r="B6924" i="10"/>
  <c r="B6925" i="10"/>
  <c r="B6926" i="10"/>
  <c r="B6927" i="10"/>
  <c r="B6928" i="10"/>
  <c r="B6929" i="10"/>
  <c r="B6930" i="10"/>
  <c r="B6931" i="10"/>
  <c r="B6932" i="10"/>
  <c r="B6933" i="10"/>
  <c r="B6934" i="10"/>
  <c r="B6935" i="10"/>
  <c r="B6936" i="10"/>
  <c r="B6937" i="10"/>
  <c r="B6938" i="10"/>
  <c r="B6939" i="10"/>
  <c r="B6940" i="10"/>
  <c r="B6941" i="10"/>
  <c r="B6942" i="10"/>
  <c r="B6943" i="10"/>
  <c r="B6944" i="10"/>
  <c r="B6945" i="10"/>
  <c r="B6946" i="10"/>
  <c r="B6947" i="10"/>
  <c r="B6948" i="10"/>
  <c r="B6949" i="10"/>
  <c r="B6950" i="10"/>
  <c r="B6951" i="10"/>
  <c r="B6952" i="10"/>
  <c r="B6953" i="10"/>
  <c r="B6954" i="10"/>
  <c r="B6955" i="10"/>
  <c r="B6956" i="10"/>
  <c r="B6957" i="10"/>
  <c r="B6958" i="10"/>
  <c r="B6959" i="10"/>
  <c r="B6960" i="10"/>
  <c r="B6961" i="10"/>
  <c r="B6962" i="10"/>
  <c r="B6963" i="10"/>
  <c r="B6964" i="10"/>
  <c r="B6965" i="10"/>
  <c r="B6966" i="10"/>
  <c r="B6967" i="10"/>
  <c r="B6968" i="10"/>
  <c r="B6969" i="10"/>
  <c r="B6970" i="10"/>
  <c r="B6971" i="10"/>
  <c r="B6972" i="10"/>
  <c r="B6973" i="10"/>
  <c r="B6974" i="10"/>
  <c r="B6975" i="10"/>
  <c r="B6976" i="10"/>
  <c r="B6977" i="10"/>
  <c r="B6978" i="10"/>
  <c r="B6979" i="10"/>
  <c r="B6980" i="10"/>
  <c r="B6981" i="10"/>
  <c r="B6982" i="10"/>
  <c r="B6983" i="10"/>
  <c r="B6984" i="10"/>
  <c r="B6985" i="10"/>
  <c r="B6986" i="10"/>
  <c r="B6987" i="10"/>
  <c r="B6988" i="10"/>
  <c r="B6989" i="10"/>
  <c r="B6990" i="10"/>
  <c r="B6991" i="10"/>
  <c r="B6992" i="10"/>
  <c r="B6993" i="10"/>
  <c r="B6994" i="10"/>
  <c r="B6995" i="10"/>
  <c r="B6996" i="10"/>
  <c r="B6997" i="10"/>
  <c r="B6998" i="10"/>
  <c r="B6999" i="10"/>
  <c r="B7000" i="10"/>
  <c r="B7001" i="10"/>
  <c r="B7002" i="10"/>
  <c r="B7003" i="10"/>
  <c r="B7004" i="10"/>
  <c r="B7005" i="10"/>
  <c r="B7006" i="10"/>
  <c r="B7007" i="10"/>
  <c r="B7008" i="10"/>
  <c r="B7009" i="10"/>
  <c r="B7010" i="10"/>
  <c r="B7011" i="10"/>
  <c r="B7012" i="10"/>
  <c r="B7013" i="10"/>
  <c r="B7014" i="10"/>
  <c r="B7015" i="10"/>
  <c r="B7016" i="10"/>
  <c r="B7017" i="10"/>
  <c r="B7018" i="10"/>
  <c r="B7019" i="10"/>
  <c r="B7020" i="10"/>
  <c r="B7021" i="10"/>
  <c r="B7022" i="10"/>
  <c r="B7023" i="10"/>
  <c r="B7024" i="10"/>
  <c r="B7025" i="10"/>
  <c r="B7026" i="10"/>
  <c r="B7027" i="10"/>
  <c r="B7028" i="10"/>
  <c r="B7029" i="10"/>
  <c r="B7030" i="10"/>
  <c r="B7031" i="10"/>
  <c r="B7032" i="10"/>
  <c r="B7033" i="10"/>
  <c r="B7034" i="10"/>
  <c r="B7035" i="10"/>
  <c r="B7036" i="10"/>
  <c r="B7037" i="10"/>
  <c r="B7038" i="10"/>
  <c r="B7039" i="10"/>
  <c r="B7040" i="10"/>
  <c r="B7041" i="10"/>
  <c r="B7042" i="10"/>
  <c r="B7043" i="10"/>
  <c r="B7044" i="10"/>
  <c r="B7045" i="10"/>
  <c r="B7046" i="10"/>
  <c r="B7047" i="10"/>
  <c r="B7048" i="10"/>
  <c r="B7049" i="10"/>
  <c r="B7050" i="10"/>
  <c r="B7051" i="10"/>
  <c r="B7052" i="10"/>
  <c r="B7053" i="10"/>
  <c r="B7054" i="10"/>
  <c r="B7055" i="10"/>
  <c r="B7056" i="10"/>
  <c r="B7057" i="10"/>
  <c r="B7058" i="10"/>
  <c r="B7059" i="10"/>
  <c r="B7060" i="10"/>
  <c r="B7061" i="10"/>
  <c r="B7062" i="10"/>
  <c r="B7063" i="10"/>
  <c r="B7064" i="10"/>
  <c r="B7065" i="10"/>
  <c r="B7066" i="10"/>
  <c r="B7067" i="10"/>
  <c r="B7068" i="10"/>
  <c r="B7069" i="10"/>
  <c r="B7070" i="10"/>
  <c r="B7071" i="10"/>
  <c r="B7072" i="10"/>
  <c r="B7073" i="10"/>
  <c r="B7074" i="10"/>
  <c r="B7075" i="10"/>
  <c r="B7076" i="10"/>
  <c r="B7077" i="10"/>
  <c r="B7078" i="10"/>
  <c r="B7079" i="10"/>
  <c r="B7080" i="10"/>
  <c r="B7081" i="10"/>
  <c r="B7082" i="10"/>
  <c r="B7083" i="10"/>
  <c r="B7084" i="10"/>
  <c r="B7085" i="10"/>
  <c r="B7086" i="10"/>
  <c r="B7087" i="10"/>
  <c r="B7088" i="10"/>
  <c r="B7089" i="10"/>
  <c r="B7090" i="10"/>
  <c r="B7091" i="10"/>
  <c r="B7092" i="10"/>
  <c r="B7093" i="10"/>
  <c r="B7094" i="10"/>
  <c r="B7095" i="10"/>
  <c r="B7096" i="10"/>
  <c r="B7097" i="10"/>
  <c r="B7098" i="10"/>
  <c r="B7099" i="10"/>
  <c r="B7100" i="10"/>
  <c r="B7101" i="10"/>
  <c r="B7102" i="10"/>
  <c r="B7103" i="10"/>
  <c r="B7104" i="10"/>
  <c r="B7105" i="10"/>
  <c r="B7106" i="10"/>
  <c r="B7107" i="10"/>
  <c r="B7108" i="10"/>
  <c r="B7109" i="10"/>
  <c r="B7110" i="10"/>
  <c r="B7111" i="10"/>
  <c r="B7112" i="10"/>
  <c r="B7113" i="10"/>
  <c r="B7114" i="10"/>
  <c r="B7115" i="10"/>
  <c r="B7116" i="10"/>
  <c r="B7117" i="10"/>
  <c r="B7118" i="10"/>
  <c r="B7119" i="10"/>
  <c r="B7120" i="10"/>
  <c r="B7121" i="10"/>
  <c r="B7122" i="10"/>
  <c r="B7123" i="10"/>
  <c r="B7124" i="10"/>
  <c r="B7125" i="10"/>
  <c r="B7126" i="10"/>
  <c r="B7127" i="10"/>
  <c r="B7128" i="10"/>
  <c r="B7129" i="10"/>
  <c r="B7130" i="10"/>
  <c r="B7131" i="10"/>
  <c r="B7132" i="10"/>
  <c r="B7133" i="10"/>
  <c r="B7134" i="10"/>
  <c r="B7135" i="10"/>
  <c r="B7136" i="10"/>
  <c r="B7137" i="10"/>
  <c r="B7138" i="10"/>
  <c r="B7139" i="10"/>
  <c r="B7140" i="10"/>
  <c r="B7141" i="10"/>
  <c r="B7142" i="10"/>
  <c r="B7143" i="10"/>
  <c r="B7144" i="10"/>
  <c r="B7145" i="10"/>
  <c r="B7146" i="10"/>
  <c r="B7147" i="10"/>
  <c r="B7148" i="10"/>
  <c r="B7149" i="10"/>
  <c r="B7150" i="10"/>
  <c r="B7151" i="10"/>
  <c r="B7152" i="10"/>
  <c r="B7153" i="10"/>
  <c r="B7154" i="10"/>
  <c r="B7155" i="10"/>
  <c r="B7156" i="10"/>
  <c r="B7157" i="10"/>
  <c r="B7158" i="10"/>
  <c r="B7159" i="10"/>
  <c r="B7160" i="10"/>
  <c r="B7161" i="10"/>
  <c r="B7162" i="10"/>
  <c r="B7163" i="10"/>
  <c r="B7164" i="10"/>
  <c r="B7165" i="10"/>
  <c r="B7166" i="10"/>
  <c r="B7167" i="10"/>
  <c r="B7168" i="10"/>
  <c r="B7169" i="10"/>
  <c r="B7170" i="10"/>
  <c r="B7171" i="10"/>
  <c r="B7172" i="10"/>
  <c r="B7173" i="10"/>
  <c r="B7174" i="10"/>
  <c r="B7175" i="10"/>
  <c r="B7176" i="10"/>
  <c r="B7177" i="10"/>
  <c r="B7178" i="10"/>
  <c r="B7179" i="10"/>
  <c r="B7180" i="10"/>
  <c r="B7181" i="10"/>
  <c r="B7182" i="10"/>
  <c r="B7183" i="10"/>
  <c r="B7184" i="10"/>
  <c r="B7185" i="10"/>
  <c r="B7186" i="10"/>
  <c r="B7187" i="10"/>
  <c r="B7188" i="10"/>
  <c r="B7189" i="10"/>
  <c r="B7190" i="10"/>
  <c r="B7191" i="10"/>
  <c r="B7192" i="10"/>
  <c r="B7193" i="10"/>
  <c r="B7194" i="10"/>
  <c r="B7195" i="10"/>
  <c r="B7196" i="10"/>
  <c r="B7197" i="10"/>
  <c r="B7198" i="10"/>
  <c r="B7199" i="10"/>
  <c r="B7200" i="10"/>
  <c r="B7201" i="10"/>
  <c r="B7202" i="10"/>
  <c r="B7203" i="10"/>
  <c r="B7204" i="10"/>
  <c r="B7205" i="10"/>
  <c r="B7206" i="10"/>
  <c r="B7207" i="10"/>
  <c r="B7208" i="10"/>
  <c r="B7209" i="10"/>
  <c r="B7210" i="10"/>
  <c r="B7211" i="10"/>
  <c r="B7212" i="10"/>
  <c r="B7213" i="10"/>
  <c r="B7214" i="10"/>
  <c r="B7215" i="10"/>
  <c r="B7216" i="10"/>
  <c r="B7217" i="10"/>
  <c r="B7218" i="10"/>
  <c r="B7219" i="10"/>
  <c r="B7220" i="10"/>
  <c r="B7221" i="10"/>
  <c r="B7222" i="10"/>
  <c r="B7223" i="10"/>
  <c r="B7224" i="10"/>
  <c r="B7225" i="10"/>
  <c r="B7226" i="10"/>
  <c r="B7227" i="10"/>
  <c r="B7228" i="10"/>
  <c r="B7229" i="10"/>
  <c r="B7230" i="10"/>
  <c r="B7231" i="10"/>
  <c r="B7232" i="10"/>
  <c r="B7233" i="10"/>
  <c r="B7234" i="10"/>
  <c r="B7235" i="10"/>
  <c r="B7236" i="10"/>
  <c r="B7237" i="10"/>
  <c r="B7238" i="10"/>
  <c r="B7239" i="10"/>
  <c r="B7240" i="10"/>
  <c r="B7241" i="10"/>
  <c r="B7242" i="10"/>
  <c r="B7243" i="10"/>
  <c r="B7244" i="10"/>
  <c r="B7245" i="10"/>
  <c r="B7246" i="10"/>
  <c r="B7247" i="10"/>
  <c r="B7248" i="10"/>
  <c r="B7249" i="10"/>
  <c r="B7250" i="10"/>
  <c r="B7251" i="10"/>
  <c r="B7252" i="10"/>
  <c r="B7253" i="10"/>
  <c r="B7254" i="10"/>
  <c r="B7255" i="10"/>
  <c r="B7256" i="10"/>
  <c r="B7257" i="10"/>
  <c r="B7258" i="10"/>
  <c r="B7259" i="10"/>
  <c r="B7260" i="10"/>
  <c r="B7261" i="10"/>
  <c r="B7262" i="10"/>
  <c r="B7263" i="10"/>
  <c r="B7264" i="10"/>
  <c r="B7265" i="10"/>
  <c r="B7266" i="10"/>
  <c r="B7267" i="10"/>
  <c r="B7268" i="10"/>
  <c r="B7269" i="10"/>
  <c r="B7270" i="10"/>
  <c r="B7271" i="10"/>
  <c r="B7272" i="10"/>
  <c r="B7273" i="10"/>
  <c r="B7274" i="10"/>
  <c r="B7275" i="10"/>
  <c r="B7276" i="10"/>
  <c r="B7277" i="10"/>
  <c r="B7278" i="10"/>
  <c r="B7279" i="10"/>
  <c r="B7280" i="10"/>
  <c r="B7281" i="10"/>
  <c r="B7282" i="10"/>
  <c r="B7283" i="10"/>
  <c r="B7284" i="10"/>
  <c r="B7285" i="10"/>
  <c r="B7286" i="10"/>
  <c r="B7287" i="10"/>
  <c r="B7288" i="10"/>
  <c r="B7289" i="10"/>
  <c r="B7290" i="10"/>
  <c r="B7291" i="10"/>
  <c r="B7292" i="10"/>
  <c r="B7293" i="10"/>
  <c r="B7294" i="10"/>
  <c r="B7295" i="10"/>
  <c r="B7296" i="10"/>
  <c r="B7297" i="10"/>
  <c r="B7298" i="10"/>
  <c r="B7299" i="10"/>
  <c r="B7300" i="10"/>
  <c r="B7301" i="10"/>
  <c r="B7302" i="10"/>
  <c r="B7303" i="10"/>
  <c r="B7304" i="10"/>
  <c r="B7305" i="10"/>
  <c r="B7306" i="10"/>
  <c r="B7307" i="10"/>
  <c r="B7308" i="10"/>
  <c r="B7309" i="10"/>
  <c r="B7310" i="10"/>
  <c r="B7311" i="10"/>
  <c r="B7312" i="10"/>
  <c r="B7313" i="10"/>
  <c r="B7314" i="10"/>
  <c r="B7315" i="10"/>
  <c r="B7316" i="10"/>
  <c r="B7317" i="10"/>
  <c r="B7318" i="10"/>
  <c r="B7319" i="10"/>
  <c r="B7320" i="10"/>
  <c r="B7321" i="10"/>
  <c r="B7322" i="10"/>
  <c r="B7323" i="10"/>
  <c r="B7324" i="10"/>
  <c r="B7325" i="10"/>
  <c r="B7326" i="10"/>
  <c r="B7327" i="10"/>
  <c r="B7328" i="10"/>
  <c r="B7329" i="10"/>
  <c r="B7330" i="10"/>
  <c r="B7331" i="10"/>
  <c r="B7332" i="10"/>
  <c r="B7333" i="10"/>
  <c r="B7334" i="10"/>
  <c r="B7335" i="10"/>
  <c r="B7336" i="10"/>
  <c r="B7337" i="10"/>
  <c r="B7338" i="10"/>
  <c r="B7339" i="10"/>
  <c r="B7340" i="10"/>
  <c r="B7341" i="10"/>
  <c r="B7342" i="10"/>
  <c r="B7343" i="10"/>
  <c r="B7344" i="10"/>
  <c r="B7345" i="10"/>
  <c r="B7346" i="10"/>
  <c r="B7347" i="10"/>
  <c r="B7348" i="10"/>
  <c r="B7349" i="10"/>
  <c r="B7350" i="10"/>
  <c r="B7351" i="10"/>
  <c r="B7352" i="10"/>
  <c r="B7353" i="10"/>
  <c r="B7354" i="10"/>
  <c r="B7355" i="10"/>
  <c r="B7356" i="10"/>
  <c r="B7357" i="10"/>
  <c r="B7358" i="10"/>
  <c r="B7359" i="10"/>
  <c r="B7360" i="10"/>
  <c r="B7361" i="10"/>
  <c r="B7362" i="10"/>
  <c r="B7363" i="10"/>
  <c r="B7364" i="10"/>
  <c r="B7365" i="10"/>
  <c r="B7366" i="10"/>
  <c r="B7367" i="10"/>
  <c r="B7368" i="10"/>
  <c r="B7369" i="10"/>
  <c r="B7370" i="10"/>
  <c r="B7371" i="10"/>
  <c r="B7372" i="10"/>
  <c r="B7373" i="10"/>
  <c r="B7374" i="10"/>
  <c r="B7375" i="10"/>
  <c r="B7376" i="10"/>
  <c r="B7377" i="10"/>
  <c r="B7378" i="10"/>
  <c r="B7379" i="10"/>
  <c r="B7380" i="10"/>
  <c r="B7381" i="10"/>
  <c r="B7382" i="10"/>
  <c r="B7383" i="10"/>
  <c r="B7384" i="10"/>
  <c r="B7385" i="10"/>
  <c r="B7386" i="10"/>
  <c r="B7387" i="10"/>
  <c r="B7388" i="10"/>
  <c r="B7389" i="10"/>
  <c r="B7390" i="10"/>
  <c r="B7391" i="10"/>
  <c r="B7392" i="10"/>
  <c r="B7393" i="10"/>
  <c r="B7394" i="10"/>
  <c r="B7395" i="10"/>
  <c r="B7396" i="10"/>
  <c r="B7397" i="10"/>
  <c r="B7398" i="10"/>
  <c r="B7399" i="10"/>
  <c r="B7400" i="10"/>
  <c r="B7401" i="10"/>
  <c r="B7402" i="10"/>
  <c r="B7403" i="10"/>
  <c r="B7404" i="10"/>
  <c r="B7405" i="10"/>
  <c r="B7406" i="10"/>
  <c r="B7407" i="10"/>
  <c r="B7408" i="10"/>
  <c r="B7409" i="10"/>
  <c r="B7410" i="10"/>
  <c r="B7411" i="10"/>
  <c r="B7412" i="10"/>
  <c r="B7413" i="10"/>
  <c r="B7414" i="10"/>
  <c r="B7415" i="10"/>
  <c r="B7416" i="10"/>
  <c r="B7417" i="10"/>
  <c r="B7418" i="10"/>
  <c r="B7419" i="10"/>
  <c r="B7420" i="10"/>
  <c r="B7421" i="10"/>
  <c r="B7422" i="10"/>
  <c r="B7423" i="10"/>
  <c r="B7424" i="10"/>
  <c r="B7425" i="10"/>
  <c r="B7426" i="10"/>
  <c r="B7427" i="10"/>
  <c r="B7428" i="10"/>
  <c r="B7429" i="10"/>
  <c r="B7430" i="10"/>
  <c r="B7431" i="10"/>
  <c r="B7432" i="10"/>
  <c r="B7433" i="10"/>
  <c r="B7434" i="10"/>
  <c r="B7435" i="10"/>
  <c r="B7436" i="10"/>
  <c r="B7437" i="10"/>
  <c r="B7438" i="10"/>
  <c r="B7439" i="10"/>
  <c r="B7440" i="10"/>
  <c r="B7441" i="10"/>
  <c r="B7442" i="10"/>
  <c r="B7443" i="10"/>
  <c r="B7444" i="10"/>
  <c r="B7445" i="10"/>
  <c r="B7446" i="10"/>
  <c r="B7447" i="10"/>
  <c r="B7448" i="10"/>
  <c r="B7449" i="10"/>
  <c r="B7450" i="10"/>
  <c r="B7451" i="10"/>
  <c r="B7452" i="10"/>
  <c r="B7453" i="10"/>
  <c r="B7454" i="10"/>
  <c r="B7455" i="10"/>
  <c r="B7456" i="10"/>
  <c r="B7457" i="10"/>
  <c r="B7458" i="10"/>
  <c r="B7459" i="10"/>
  <c r="B7460" i="10"/>
  <c r="B7461" i="10"/>
  <c r="B7462" i="10"/>
  <c r="B7463" i="10"/>
  <c r="B7464" i="10"/>
  <c r="B7465" i="10"/>
  <c r="B7466" i="10"/>
  <c r="B7467" i="10"/>
  <c r="B7468" i="10"/>
  <c r="B7469" i="10"/>
  <c r="B7470" i="10"/>
  <c r="B7471" i="10"/>
  <c r="B7472" i="10"/>
  <c r="B7473" i="10"/>
  <c r="B7474" i="10"/>
  <c r="B7475" i="10"/>
  <c r="B7476" i="10"/>
  <c r="B7477" i="10"/>
  <c r="B7478" i="10"/>
  <c r="B7479" i="10"/>
  <c r="B7480" i="10"/>
  <c r="B7481" i="10"/>
  <c r="B7482" i="10"/>
  <c r="B7483" i="10"/>
  <c r="B7484" i="10"/>
  <c r="B7485" i="10"/>
  <c r="B7486" i="10"/>
  <c r="B7487" i="10"/>
  <c r="B7488" i="10"/>
  <c r="B7489" i="10"/>
  <c r="B7490" i="10"/>
  <c r="B7491" i="10"/>
  <c r="B7492" i="10"/>
  <c r="B7493" i="10"/>
  <c r="B7494" i="10"/>
  <c r="B7495" i="10"/>
  <c r="B7496" i="10"/>
  <c r="B7497" i="10"/>
  <c r="B7498" i="10"/>
  <c r="B7499" i="10"/>
  <c r="B7500" i="10"/>
  <c r="B7501" i="10"/>
  <c r="B7502" i="10"/>
  <c r="B7503" i="10"/>
  <c r="B7504" i="10"/>
  <c r="B7505" i="10"/>
  <c r="B7506" i="10"/>
  <c r="B7507" i="10"/>
  <c r="B7508" i="10"/>
  <c r="B7509" i="10"/>
  <c r="B7510" i="10"/>
  <c r="B7511" i="10"/>
  <c r="B7512" i="10"/>
  <c r="B7513" i="10"/>
  <c r="B7514" i="10"/>
  <c r="B7515" i="10"/>
  <c r="B7516" i="10"/>
  <c r="B7517" i="10"/>
  <c r="B7518" i="10"/>
  <c r="B7519" i="10"/>
  <c r="B7520" i="10"/>
  <c r="B7521" i="10"/>
  <c r="B7522" i="10"/>
  <c r="B7523" i="10"/>
  <c r="B7524" i="10"/>
  <c r="B7525" i="10"/>
  <c r="B7526" i="10"/>
  <c r="B7527" i="10"/>
  <c r="B7528" i="10"/>
  <c r="B7529" i="10"/>
  <c r="B7530" i="10"/>
  <c r="B7531" i="10"/>
  <c r="B7532" i="10"/>
  <c r="B7533" i="10"/>
  <c r="B7534" i="10"/>
  <c r="B7535" i="10"/>
  <c r="B7536" i="10"/>
  <c r="B7537" i="10"/>
  <c r="B7538" i="10"/>
  <c r="B7539" i="10"/>
  <c r="B7540" i="10"/>
  <c r="B7541" i="10"/>
  <c r="B7542" i="10"/>
  <c r="B7543" i="10"/>
  <c r="B7544" i="10"/>
  <c r="B7545" i="10"/>
  <c r="B7546" i="10"/>
  <c r="B7547" i="10"/>
  <c r="B7548" i="10"/>
  <c r="B7549" i="10"/>
  <c r="B7550" i="10"/>
  <c r="B7551" i="10"/>
  <c r="B7552" i="10"/>
  <c r="B7553" i="10"/>
  <c r="B7554" i="10"/>
  <c r="B7555" i="10"/>
  <c r="B7556" i="10"/>
  <c r="B7557" i="10"/>
  <c r="B7558" i="10"/>
  <c r="B7559" i="10"/>
  <c r="B7560" i="10"/>
  <c r="B7561" i="10"/>
  <c r="B7562" i="10"/>
  <c r="B7563" i="10"/>
  <c r="B7564" i="10"/>
  <c r="B7565" i="10"/>
  <c r="B7566" i="10"/>
  <c r="B7567" i="10"/>
  <c r="B7568" i="10"/>
  <c r="B7569" i="10"/>
  <c r="B7570" i="10"/>
  <c r="B7571" i="10"/>
  <c r="B7572" i="10"/>
  <c r="B7573" i="10"/>
  <c r="B7574" i="10"/>
  <c r="B7575" i="10"/>
  <c r="B7576" i="10"/>
  <c r="B7577" i="10"/>
  <c r="B7578" i="10"/>
  <c r="B7579" i="10"/>
  <c r="B7580" i="10"/>
  <c r="B7581" i="10"/>
  <c r="B7582" i="10"/>
  <c r="B7583" i="10"/>
  <c r="B7584" i="10"/>
  <c r="B7585" i="10"/>
  <c r="B7586" i="10"/>
  <c r="B7587" i="10"/>
  <c r="B7588" i="10"/>
  <c r="B7589" i="10"/>
  <c r="B7590" i="10"/>
  <c r="B7591" i="10"/>
  <c r="B7592" i="10"/>
  <c r="B7593" i="10"/>
  <c r="B7594" i="10"/>
  <c r="B7595" i="10"/>
  <c r="B7596" i="10"/>
  <c r="B7597" i="10"/>
  <c r="B7598" i="10"/>
  <c r="B7599" i="10"/>
  <c r="B7600" i="10"/>
  <c r="B7601" i="10"/>
  <c r="B7602" i="10"/>
  <c r="B7603" i="10"/>
  <c r="B7604" i="10"/>
  <c r="B7605" i="10"/>
  <c r="B7606" i="10"/>
  <c r="B7607" i="10"/>
  <c r="B7608" i="10"/>
  <c r="B7609" i="10"/>
  <c r="B7610" i="10"/>
  <c r="B7611" i="10"/>
  <c r="B7612" i="10"/>
  <c r="B7613" i="10"/>
  <c r="B7614" i="10"/>
  <c r="B7615" i="10"/>
  <c r="B7616" i="10"/>
  <c r="B7617" i="10"/>
  <c r="B7618" i="10"/>
  <c r="B7619" i="10"/>
  <c r="B7620" i="10"/>
  <c r="B7621" i="10"/>
  <c r="B7622" i="10"/>
  <c r="B7623" i="10"/>
  <c r="B7624" i="10"/>
  <c r="B7625" i="10"/>
  <c r="B7626" i="10"/>
  <c r="B7627" i="10"/>
  <c r="B7628" i="10"/>
  <c r="B7629" i="10"/>
  <c r="B7630" i="10"/>
  <c r="B7631" i="10"/>
  <c r="B7632" i="10"/>
  <c r="B7633" i="10"/>
  <c r="B7634" i="10"/>
  <c r="B7635" i="10"/>
  <c r="B7636" i="10"/>
  <c r="B7637" i="10"/>
  <c r="B7638" i="10"/>
  <c r="B7639" i="10"/>
  <c r="B7640" i="10"/>
  <c r="B7641" i="10"/>
  <c r="B7642" i="10"/>
  <c r="B7643" i="10"/>
  <c r="B7644" i="10"/>
  <c r="B7645" i="10"/>
  <c r="B7646" i="10"/>
  <c r="B7647" i="10"/>
  <c r="B7648" i="10"/>
  <c r="B7649" i="10"/>
  <c r="B7650" i="10"/>
  <c r="B7651" i="10"/>
  <c r="B7652" i="10"/>
  <c r="B7653" i="10"/>
  <c r="B7654" i="10"/>
  <c r="B7655" i="10"/>
  <c r="B7656" i="10"/>
  <c r="B7657" i="10"/>
  <c r="B7658" i="10"/>
  <c r="B7659" i="10"/>
  <c r="B7660" i="10"/>
  <c r="B7661" i="10"/>
  <c r="B7662" i="10"/>
  <c r="B7663" i="10"/>
  <c r="B7664" i="10"/>
  <c r="B7665" i="10"/>
  <c r="B7666" i="10"/>
  <c r="B7667" i="10"/>
  <c r="B7668" i="10"/>
  <c r="B7669" i="10"/>
  <c r="B7670" i="10"/>
  <c r="B7671" i="10"/>
  <c r="B7672" i="10"/>
  <c r="B7673" i="10"/>
  <c r="B7674" i="10"/>
  <c r="B7675" i="10"/>
  <c r="B7676" i="10"/>
  <c r="B7677" i="10"/>
  <c r="B7678" i="10"/>
  <c r="B7679" i="10"/>
  <c r="B7680" i="10"/>
  <c r="B7681" i="10"/>
  <c r="B7682" i="10"/>
  <c r="B7683" i="10"/>
  <c r="B7684" i="10"/>
  <c r="B7685" i="10"/>
  <c r="B7686" i="10"/>
  <c r="B7687" i="10"/>
  <c r="B7688" i="10"/>
  <c r="B7689" i="10"/>
  <c r="B7690" i="10"/>
  <c r="B7691" i="10"/>
  <c r="B7692" i="10"/>
  <c r="B7693" i="10"/>
  <c r="B7694" i="10"/>
  <c r="B7695" i="10"/>
  <c r="B7696" i="10"/>
  <c r="B7697" i="10"/>
  <c r="B7698" i="10"/>
  <c r="B7699" i="10"/>
  <c r="B7700" i="10"/>
  <c r="B7701" i="10"/>
  <c r="B7702" i="10"/>
  <c r="B7703" i="10"/>
  <c r="B7704" i="10"/>
  <c r="B7705" i="10"/>
  <c r="B7706" i="10"/>
  <c r="B7707" i="10"/>
  <c r="B7708" i="10"/>
  <c r="B7709" i="10"/>
  <c r="B7710" i="10"/>
  <c r="B7711" i="10"/>
  <c r="B7712" i="10"/>
  <c r="B7713" i="10"/>
  <c r="B7714" i="10"/>
  <c r="B7715" i="10"/>
  <c r="B7716" i="10"/>
  <c r="B7717" i="10"/>
  <c r="B7718" i="10"/>
  <c r="B7719" i="10"/>
  <c r="B7720" i="10"/>
  <c r="B7721" i="10"/>
  <c r="B7722" i="10"/>
  <c r="B7723" i="10"/>
  <c r="B7724" i="10"/>
  <c r="B7725" i="10"/>
  <c r="B7726" i="10"/>
  <c r="B7727" i="10"/>
  <c r="B7728" i="10"/>
  <c r="B7729" i="10"/>
  <c r="B7730" i="10"/>
  <c r="B7731" i="10"/>
  <c r="B7732" i="10"/>
  <c r="B7733" i="10"/>
  <c r="B7734" i="10"/>
  <c r="B7735" i="10"/>
  <c r="B7736" i="10"/>
  <c r="B7737" i="10"/>
  <c r="B7738" i="10"/>
  <c r="B7739" i="10"/>
  <c r="B7740" i="10"/>
  <c r="B7741" i="10"/>
  <c r="B7742" i="10"/>
  <c r="B7743" i="10"/>
  <c r="B7744" i="10"/>
  <c r="B7745" i="10"/>
  <c r="B7746" i="10"/>
  <c r="B7747" i="10"/>
  <c r="B7748" i="10"/>
  <c r="B7749" i="10"/>
  <c r="B7750" i="10"/>
  <c r="B7751" i="10"/>
  <c r="B7752" i="10"/>
  <c r="B7753" i="10"/>
  <c r="B7754" i="10"/>
  <c r="B7755" i="10"/>
  <c r="B7756" i="10"/>
  <c r="B7757" i="10"/>
  <c r="B7758" i="10"/>
  <c r="B7759" i="10"/>
  <c r="B7760" i="10"/>
  <c r="B7761" i="10"/>
  <c r="B7762" i="10"/>
  <c r="B7763" i="10"/>
  <c r="B7764" i="10"/>
  <c r="B7765" i="10"/>
  <c r="B7766" i="10"/>
  <c r="B7767" i="10"/>
  <c r="B7768" i="10"/>
  <c r="B7769" i="10"/>
  <c r="B7770" i="10"/>
  <c r="B7771" i="10"/>
  <c r="B7772" i="10"/>
  <c r="B7773" i="10"/>
  <c r="B7774" i="10"/>
  <c r="B7775" i="10"/>
  <c r="B7776" i="10"/>
  <c r="B7777" i="10"/>
  <c r="B7778" i="10"/>
  <c r="B7779" i="10"/>
  <c r="B7780" i="10"/>
  <c r="B7781" i="10"/>
  <c r="B7782" i="10"/>
  <c r="B7783" i="10"/>
  <c r="B7784" i="10"/>
  <c r="B7785" i="10"/>
  <c r="B7786" i="10"/>
  <c r="B7787" i="10"/>
  <c r="B7788" i="10"/>
  <c r="B7789" i="10"/>
  <c r="B7790" i="10"/>
  <c r="B7791" i="10"/>
  <c r="B7792" i="10"/>
  <c r="B7793" i="10"/>
  <c r="B7794" i="10"/>
  <c r="B7795" i="10"/>
  <c r="B7796" i="10"/>
  <c r="B7797" i="10"/>
  <c r="B7798" i="10"/>
  <c r="B7799" i="10"/>
  <c r="B7800" i="10"/>
  <c r="B7801" i="10"/>
  <c r="B7802" i="10"/>
  <c r="B7803" i="10"/>
  <c r="B7804" i="10"/>
  <c r="B7805" i="10"/>
  <c r="B7806" i="10"/>
  <c r="B7807" i="10"/>
  <c r="B7808" i="10"/>
  <c r="B7809" i="10"/>
  <c r="B7810" i="10"/>
  <c r="B7811" i="10"/>
  <c r="B7812" i="10"/>
  <c r="B7813" i="10"/>
  <c r="B7814" i="10"/>
  <c r="B7815" i="10"/>
  <c r="B7816" i="10"/>
  <c r="B7817" i="10"/>
  <c r="B7818" i="10"/>
  <c r="B7819" i="10"/>
  <c r="B7820" i="10"/>
  <c r="B7821" i="10"/>
  <c r="B7822" i="10"/>
  <c r="B7823" i="10"/>
  <c r="B7824" i="10"/>
  <c r="B7825" i="10"/>
  <c r="B7826" i="10"/>
  <c r="B7827" i="10"/>
  <c r="B7828" i="10"/>
  <c r="B7829" i="10"/>
  <c r="B7830" i="10"/>
  <c r="B7831" i="10"/>
  <c r="B7832" i="10"/>
  <c r="B7833" i="10"/>
  <c r="B7834" i="10"/>
  <c r="B7835" i="10"/>
  <c r="B7836" i="10"/>
  <c r="B7837" i="10"/>
  <c r="B7838" i="10"/>
  <c r="B7839" i="10"/>
  <c r="B7840" i="10"/>
  <c r="B7841" i="10"/>
  <c r="B7842" i="10"/>
  <c r="B7843" i="10"/>
  <c r="B7844" i="10"/>
  <c r="B7845" i="10"/>
  <c r="B7846" i="10"/>
  <c r="B7847" i="10"/>
  <c r="B7848" i="10"/>
  <c r="B7849" i="10"/>
  <c r="B7850" i="10"/>
  <c r="B7851" i="10"/>
  <c r="B7852" i="10"/>
  <c r="B7853" i="10"/>
  <c r="B7854" i="10"/>
  <c r="B7855" i="10"/>
  <c r="B7856" i="10"/>
  <c r="B7857" i="10"/>
  <c r="B7858" i="10"/>
  <c r="B7859" i="10"/>
  <c r="B7860" i="10"/>
  <c r="B7861" i="10"/>
  <c r="B7862" i="10"/>
  <c r="B7863" i="10"/>
  <c r="B7864" i="10"/>
  <c r="B7865" i="10"/>
  <c r="B7866" i="10"/>
  <c r="B7867" i="10"/>
  <c r="B7868" i="10"/>
  <c r="B7869" i="10"/>
  <c r="B7870" i="10"/>
  <c r="B7871" i="10"/>
  <c r="B7872" i="10"/>
  <c r="B7873" i="10"/>
  <c r="B7874" i="10"/>
  <c r="B7875" i="10"/>
  <c r="B7876" i="10"/>
  <c r="B7877" i="10"/>
  <c r="B7878" i="10"/>
  <c r="B7879" i="10"/>
  <c r="B7880" i="10"/>
  <c r="B7881" i="10"/>
  <c r="B7882" i="10"/>
  <c r="B7883" i="10"/>
  <c r="B7884" i="10"/>
  <c r="B7885" i="10"/>
  <c r="B7886" i="10"/>
  <c r="B7887" i="10"/>
  <c r="B7888" i="10"/>
  <c r="B7889" i="10"/>
  <c r="B7890" i="10"/>
  <c r="B7891" i="10"/>
  <c r="B7892" i="10"/>
  <c r="B7893" i="10"/>
  <c r="B7894" i="10"/>
  <c r="B7895" i="10"/>
  <c r="B7896" i="10"/>
  <c r="B7897" i="10"/>
  <c r="B7898" i="10"/>
  <c r="B7899" i="10"/>
  <c r="B7900" i="10"/>
  <c r="B7901" i="10"/>
  <c r="B7902" i="10"/>
  <c r="B7903" i="10"/>
  <c r="B7904" i="10"/>
  <c r="B7905" i="10"/>
  <c r="B7906" i="10"/>
  <c r="B7907" i="10"/>
  <c r="B7908" i="10"/>
  <c r="B7909" i="10"/>
  <c r="B7910" i="10"/>
  <c r="B7911" i="10"/>
  <c r="B7912" i="10"/>
  <c r="B7913" i="10"/>
  <c r="B7914" i="10"/>
  <c r="B7915" i="10"/>
  <c r="B7916" i="10"/>
  <c r="B7917" i="10"/>
  <c r="B7918" i="10"/>
  <c r="B7919" i="10"/>
  <c r="B7920" i="10"/>
  <c r="B7921" i="10"/>
  <c r="B7922" i="10"/>
  <c r="B7923" i="10"/>
  <c r="B7924" i="10"/>
  <c r="B7925" i="10"/>
  <c r="B7926" i="10"/>
  <c r="B7927" i="10"/>
  <c r="B7928" i="10"/>
  <c r="B7929" i="10"/>
  <c r="B7930" i="10"/>
  <c r="B7931" i="10"/>
  <c r="B7932" i="10"/>
  <c r="B7933" i="10"/>
  <c r="B7934" i="10"/>
  <c r="B7935" i="10"/>
  <c r="B7936" i="10"/>
  <c r="B7937" i="10"/>
  <c r="B7938" i="10"/>
  <c r="B7939" i="10"/>
  <c r="B7940" i="10"/>
  <c r="B7941" i="10"/>
  <c r="B7942" i="10"/>
  <c r="B7943" i="10"/>
  <c r="B7944" i="10"/>
  <c r="B7945" i="10"/>
  <c r="B7946" i="10"/>
  <c r="B7947" i="10"/>
  <c r="B7948" i="10"/>
  <c r="B7949" i="10"/>
  <c r="B7950" i="10"/>
  <c r="B7951" i="10"/>
  <c r="B7952" i="10"/>
  <c r="B7953" i="10"/>
  <c r="B7954" i="10"/>
  <c r="B7955" i="10"/>
  <c r="B7956" i="10"/>
  <c r="B7957" i="10"/>
  <c r="B7958" i="10"/>
  <c r="B7959" i="10"/>
  <c r="B7960" i="10"/>
  <c r="B7961" i="10"/>
  <c r="B7962" i="10"/>
  <c r="B7963" i="10"/>
  <c r="B7964" i="10"/>
  <c r="B7965" i="10"/>
  <c r="B7966" i="10"/>
  <c r="B7967" i="10"/>
  <c r="B7968" i="10"/>
  <c r="B7969" i="10"/>
  <c r="B7970" i="10"/>
  <c r="B7971" i="10"/>
  <c r="B7972" i="10"/>
  <c r="B7973" i="10"/>
  <c r="B7974" i="10"/>
  <c r="B7975" i="10"/>
  <c r="B7976" i="10"/>
  <c r="B7977" i="10"/>
  <c r="B7978" i="10"/>
  <c r="B7979" i="10"/>
  <c r="B7980" i="10"/>
  <c r="B7981" i="10"/>
  <c r="B7982" i="10"/>
  <c r="B7983" i="10"/>
  <c r="B7984" i="10"/>
  <c r="B7985" i="10"/>
  <c r="B7986" i="10"/>
  <c r="B7987" i="10"/>
  <c r="B7988" i="10"/>
  <c r="B7989" i="10"/>
  <c r="B7990" i="10"/>
  <c r="B7991" i="10"/>
  <c r="B7992" i="10"/>
  <c r="B7993" i="10"/>
  <c r="B7994" i="10"/>
  <c r="B7995" i="10"/>
  <c r="B7996" i="10"/>
  <c r="B7997" i="10"/>
  <c r="B7998" i="10"/>
  <c r="B7999" i="10"/>
  <c r="B8000" i="10"/>
  <c r="B8001" i="10"/>
  <c r="B8002" i="10"/>
  <c r="B8003" i="10"/>
  <c r="B8004" i="10"/>
  <c r="B8005" i="10"/>
  <c r="B8006" i="10"/>
  <c r="B8007" i="10"/>
  <c r="B8008" i="10"/>
  <c r="B8009" i="10"/>
  <c r="B8010" i="10"/>
  <c r="B8011" i="10"/>
  <c r="B8012" i="10"/>
  <c r="B8013" i="10"/>
  <c r="B8014" i="10"/>
  <c r="B8015" i="10"/>
  <c r="B8016" i="10"/>
  <c r="B8017" i="10"/>
  <c r="B8018" i="10"/>
  <c r="B8019" i="10"/>
  <c r="B8020" i="10"/>
  <c r="B8021" i="10"/>
  <c r="B8022" i="10"/>
  <c r="B8023" i="10"/>
  <c r="B8024" i="10"/>
  <c r="B8025" i="10"/>
  <c r="B8026" i="10"/>
  <c r="B8027" i="10"/>
  <c r="B8028" i="10"/>
  <c r="B8029" i="10"/>
  <c r="B8030" i="10"/>
  <c r="B8031" i="10"/>
  <c r="B8032" i="10"/>
  <c r="B8033" i="10"/>
  <c r="B8034" i="10"/>
  <c r="B8035" i="10"/>
  <c r="B8036" i="10"/>
  <c r="B8037" i="10"/>
  <c r="B8038" i="10"/>
  <c r="B8039" i="10"/>
  <c r="B8040" i="10"/>
  <c r="B8041" i="10"/>
  <c r="B8042" i="10"/>
  <c r="B8043" i="10"/>
  <c r="B8044" i="10"/>
  <c r="B8045" i="10"/>
  <c r="B8046" i="10"/>
  <c r="B8047" i="10"/>
  <c r="B8048" i="10"/>
  <c r="B8049" i="10"/>
  <c r="B8050" i="10"/>
  <c r="B8051" i="10"/>
  <c r="B8052" i="10"/>
  <c r="B8053" i="10"/>
  <c r="B8054" i="10"/>
  <c r="B8055" i="10"/>
  <c r="B8056" i="10"/>
  <c r="B8057" i="10"/>
  <c r="B8058" i="10"/>
  <c r="B8059" i="10"/>
  <c r="B8060" i="10"/>
  <c r="B8061" i="10"/>
  <c r="B8062" i="10"/>
  <c r="B8063" i="10"/>
  <c r="B8064" i="10"/>
  <c r="B8065" i="10"/>
  <c r="B8066" i="10"/>
  <c r="B8067" i="10"/>
  <c r="B8068" i="10"/>
  <c r="B8069" i="10"/>
  <c r="B8070" i="10"/>
  <c r="B8071" i="10"/>
  <c r="B8072" i="10"/>
  <c r="B8073" i="10"/>
  <c r="B8074" i="10"/>
  <c r="B8075" i="10"/>
  <c r="B8076" i="10"/>
  <c r="B8077" i="10"/>
  <c r="B8078" i="10"/>
  <c r="B8079" i="10"/>
  <c r="B8080" i="10"/>
  <c r="B8081" i="10"/>
  <c r="B8082" i="10"/>
  <c r="B8083" i="10"/>
  <c r="B8084" i="10"/>
  <c r="B8085" i="10"/>
  <c r="B8086" i="10"/>
  <c r="B8087" i="10"/>
  <c r="B8088" i="10"/>
  <c r="B8089" i="10"/>
  <c r="B8090" i="10"/>
  <c r="B8091" i="10"/>
  <c r="B8092" i="10"/>
  <c r="B8093" i="10"/>
  <c r="B8094" i="10"/>
  <c r="B8095" i="10"/>
  <c r="B8096" i="10"/>
  <c r="B8097" i="10"/>
  <c r="B8098" i="10"/>
  <c r="B8099" i="10"/>
  <c r="B8100" i="10"/>
  <c r="B8101" i="10"/>
  <c r="B8102" i="10"/>
  <c r="B8103" i="10"/>
  <c r="B8104" i="10"/>
  <c r="B8105" i="10"/>
  <c r="B8106" i="10"/>
  <c r="B8107" i="10"/>
  <c r="B8108" i="10"/>
  <c r="B8109" i="10"/>
  <c r="B8110" i="10"/>
  <c r="B8111" i="10"/>
  <c r="B8112" i="10"/>
  <c r="B8113" i="10"/>
  <c r="B8114" i="10"/>
  <c r="B8115" i="10"/>
  <c r="B8116" i="10"/>
  <c r="B8117" i="10"/>
  <c r="B8118" i="10"/>
  <c r="B8119" i="10"/>
  <c r="B8120" i="10"/>
  <c r="B8121" i="10"/>
  <c r="B8122" i="10"/>
  <c r="B8123" i="10"/>
  <c r="B8124" i="10"/>
  <c r="B8125" i="10"/>
  <c r="B8126" i="10"/>
  <c r="B8127" i="10"/>
  <c r="B8128" i="10"/>
  <c r="B8129" i="10"/>
  <c r="B8130" i="10"/>
  <c r="B8131" i="10"/>
  <c r="B8132" i="10"/>
  <c r="B8133" i="10"/>
  <c r="B8134" i="10"/>
  <c r="B8135" i="10"/>
  <c r="B8136" i="10"/>
  <c r="B8137" i="10"/>
  <c r="B8138" i="10"/>
  <c r="B8139" i="10"/>
  <c r="B8140" i="10"/>
  <c r="B8141" i="10"/>
  <c r="B8142" i="10"/>
  <c r="B8143" i="10"/>
  <c r="B8144" i="10"/>
  <c r="B8145" i="10"/>
  <c r="B8146" i="10"/>
  <c r="B8147" i="10"/>
  <c r="B8148" i="10"/>
  <c r="B8149" i="10"/>
  <c r="B8150" i="10"/>
  <c r="B8151" i="10"/>
  <c r="B8152" i="10"/>
  <c r="B8153" i="10"/>
  <c r="B8154" i="10"/>
  <c r="B8155" i="10"/>
  <c r="B8156" i="10"/>
  <c r="B8157" i="10"/>
  <c r="B8158" i="10"/>
  <c r="B8159" i="10"/>
  <c r="B8160" i="10"/>
  <c r="B8161" i="10"/>
  <c r="B8162" i="10"/>
  <c r="B8163" i="10"/>
  <c r="B8164" i="10"/>
  <c r="B8165" i="10"/>
  <c r="B8166" i="10"/>
  <c r="B8167" i="10"/>
  <c r="B8168" i="10"/>
  <c r="B8169" i="10"/>
  <c r="B8170" i="10"/>
  <c r="B8171" i="10"/>
  <c r="B8172" i="10"/>
  <c r="B8173" i="10"/>
  <c r="B8174" i="10"/>
  <c r="B8175" i="10"/>
  <c r="B8176" i="10"/>
  <c r="B8177" i="10"/>
  <c r="B8178" i="10"/>
  <c r="B8179" i="10"/>
  <c r="B8180" i="10"/>
  <c r="B8181" i="10"/>
  <c r="B8182" i="10"/>
  <c r="B8183" i="10"/>
  <c r="B8184" i="10"/>
  <c r="B8185" i="10"/>
  <c r="B8186" i="10"/>
  <c r="B8187" i="10"/>
  <c r="B8188" i="10"/>
  <c r="B8189" i="10"/>
  <c r="B8190" i="10"/>
  <c r="B8191" i="10"/>
  <c r="B8192" i="10"/>
  <c r="B8193" i="10"/>
  <c r="B8194" i="10"/>
  <c r="B8195" i="10"/>
  <c r="B8196" i="10"/>
  <c r="B8197" i="10"/>
  <c r="B8198" i="10"/>
  <c r="B8199" i="10"/>
  <c r="B8200" i="10"/>
  <c r="B8201" i="10"/>
  <c r="B8202" i="10"/>
  <c r="B8203" i="10"/>
  <c r="B8204" i="10"/>
  <c r="B8205" i="10"/>
  <c r="B8206" i="10"/>
  <c r="B8207" i="10"/>
  <c r="B8208" i="10"/>
  <c r="B8209" i="10"/>
  <c r="B8210" i="10"/>
  <c r="B8211" i="10"/>
  <c r="B8212" i="10"/>
  <c r="B8213" i="10"/>
  <c r="B8214" i="10"/>
  <c r="B8215" i="10"/>
  <c r="B8216" i="10"/>
  <c r="B8217" i="10"/>
  <c r="B8218" i="10"/>
  <c r="B8219" i="10"/>
  <c r="B8220" i="10"/>
  <c r="B8221" i="10"/>
  <c r="B8222" i="10"/>
  <c r="B8223" i="10"/>
  <c r="B8224" i="10"/>
  <c r="B8225" i="10"/>
  <c r="B8226" i="10"/>
  <c r="B8227" i="10"/>
  <c r="B8228" i="10"/>
  <c r="B8229" i="10"/>
  <c r="B8230" i="10"/>
  <c r="B8231" i="10"/>
  <c r="B8232" i="10"/>
  <c r="B8233" i="10"/>
  <c r="B8234" i="10"/>
  <c r="B8235" i="10"/>
  <c r="B8236" i="10"/>
  <c r="B8237" i="10"/>
  <c r="B8238" i="10"/>
  <c r="B8239" i="10"/>
  <c r="B8240" i="10"/>
  <c r="B8241" i="10"/>
  <c r="B8242" i="10"/>
  <c r="B8243" i="10"/>
  <c r="B8244" i="10"/>
  <c r="B8245" i="10"/>
  <c r="B8246" i="10"/>
  <c r="B8247" i="10"/>
  <c r="B8248" i="10"/>
  <c r="B8249" i="10"/>
  <c r="B8250" i="10"/>
  <c r="B8251" i="10"/>
  <c r="B8252" i="10"/>
  <c r="B8253" i="10"/>
  <c r="B8254" i="10"/>
  <c r="B8255" i="10"/>
  <c r="B8256" i="10"/>
  <c r="B8257" i="10"/>
  <c r="B8258" i="10"/>
  <c r="B8259" i="10"/>
  <c r="B8260" i="10"/>
  <c r="B8261" i="10"/>
  <c r="B8262" i="10"/>
  <c r="B8263" i="10"/>
  <c r="B8264" i="10"/>
  <c r="B8265" i="10"/>
  <c r="B8266" i="10"/>
  <c r="B8267" i="10"/>
  <c r="B8268" i="10"/>
  <c r="B8269" i="10"/>
  <c r="B8270" i="10"/>
  <c r="B8271" i="10"/>
  <c r="B8272" i="10"/>
  <c r="B8273" i="10"/>
  <c r="B8274" i="10"/>
  <c r="B8275" i="10"/>
  <c r="B8276" i="10"/>
  <c r="B8277" i="10"/>
  <c r="B8278" i="10"/>
  <c r="B8279" i="10"/>
  <c r="B8280" i="10"/>
  <c r="B8281" i="10"/>
  <c r="B8282" i="10"/>
  <c r="B8283" i="10"/>
  <c r="B8284" i="10"/>
  <c r="B8285" i="10"/>
  <c r="B8286" i="10"/>
  <c r="B8287" i="10"/>
  <c r="B8288" i="10"/>
  <c r="B8289" i="10"/>
  <c r="B8290" i="10"/>
  <c r="B8291" i="10"/>
  <c r="B8292" i="10"/>
  <c r="B8293" i="10"/>
  <c r="B8294" i="10"/>
  <c r="B8295" i="10"/>
  <c r="B8296" i="10"/>
  <c r="B8297" i="10"/>
  <c r="B8298" i="10"/>
  <c r="B8299" i="10"/>
  <c r="B8300" i="10"/>
  <c r="B8301" i="10"/>
  <c r="B8302" i="10"/>
  <c r="B8303" i="10"/>
  <c r="B8304" i="10"/>
  <c r="B8305" i="10"/>
  <c r="B8306" i="10"/>
  <c r="B8307" i="10"/>
  <c r="B8308" i="10"/>
  <c r="B8309" i="10"/>
  <c r="B8310" i="10"/>
  <c r="B8311" i="10"/>
  <c r="B8312" i="10"/>
  <c r="B8313" i="10"/>
  <c r="B8314" i="10"/>
  <c r="B8315" i="10"/>
  <c r="B8316" i="10"/>
  <c r="B8317" i="10"/>
  <c r="B8318" i="10"/>
  <c r="B8319" i="10"/>
  <c r="B8320" i="10"/>
  <c r="B8321" i="10"/>
  <c r="B8322" i="10"/>
  <c r="B8323" i="10"/>
  <c r="B8324" i="10"/>
  <c r="B8325" i="10"/>
  <c r="B8326" i="10"/>
  <c r="B8327" i="10"/>
  <c r="B8328" i="10"/>
  <c r="B8329" i="10"/>
  <c r="B8330" i="10"/>
  <c r="B8331" i="10"/>
  <c r="B8332" i="10"/>
  <c r="B8333" i="10"/>
  <c r="B8334" i="10"/>
  <c r="B8335" i="10"/>
  <c r="B8336" i="10"/>
  <c r="B8337" i="10"/>
  <c r="B8338" i="10"/>
  <c r="B8339" i="10"/>
  <c r="B8340" i="10"/>
  <c r="B8341" i="10"/>
  <c r="B8342" i="10"/>
  <c r="B8343" i="10"/>
  <c r="B8344" i="10"/>
  <c r="B8345" i="10"/>
  <c r="B8346" i="10"/>
  <c r="B8347" i="10"/>
  <c r="B8348" i="10"/>
  <c r="B8349" i="10"/>
  <c r="B8350" i="10"/>
  <c r="B8351" i="10"/>
  <c r="B8352" i="10"/>
  <c r="B8353" i="10"/>
  <c r="B8354" i="10"/>
  <c r="B8355" i="10"/>
  <c r="B8356" i="10"/>
  <c r="B8357" i="10"/>
  <c r="B8358" i="10"/>
  <c r="B8359" i="10"/>
  <c r="B8360" i="10"/>
  <c r="B8361" i="10"/>
  <c r="B8362" i="10"/>
  <c r="B8363" i="10"/>
  <c r="B8364" i="10"/>
  <c r="B8365" i="10"/>
  <c r="B8366" i="10"/>
  <c r="B8367" i="10"/>
  <c r="B8368" i="10"/>
  <c r="B8369" i="10"/>
  <c r="B8370" i="10"/>
  <c r="B8371" i="10"/>
  <c r="B8372" i="10"/>
  <c r="B8373" i="10"/>
  <c r="B8374" i="10"/>
  <c r="B8375" i="10"/>
  <c r="B8376" i="10"/>
  <c r="B8377" i="10"/>
  <c r="B8378" i="10"/>
  <c r="B8379" i="10"/>
  <c r="B8380" i="10"/>
  <c r="B8381" i="10"/>
  <c r="B8382" i="10"/>
  <c r="B8383" i="10"/>
  <c r="B8384" i="10"/>
  <c r="B8385" i="10"/>
  <c r="B8386" i="10"/>
  <c r="B8387" i="10"/>
  <c r="B8388" i="10"/>
  <c r="B8389" i="10"/>
  <c r="B8390" i="10"/>
  <c r="B8391" i="10"/>
  <c r="B8392" i="10"/>
  <c r="B8393" i="10"/>
  <c r="B8394" i="10"/>
  <c r="B8395" i="10"/>
  <c r="B8396" i="10"/>
  <c r="B8397" i="10"/>
  <c r="B8398" i="10"/>
  <c r="B8399" i="10"/>
  <c r="B8400" i="10"/>
  <c r="B8401" i="10"/>
  <c r="B8402" i="10"/>
  <c r="B8403" i="10"/>
  <c r="B8404" i="10"/>
  <c r="B8405" i="10"/>
  <c r="B8406" i="10"/>
  <c r="B8407" i="10"/>
  <c r="B8408" i="10"/>
  <c r="B8409" i="10"/>
  <c r="B8410" i="10"/>
  <c r="B8411" i="10"/>
  <c r="B8412" i="10"/>
  <c r="B8413" i="10"/>
  <c r="B8414" i="10"/>
  <c r="B8415" i="10"/>
  <c r="B8416" i="10"/>
  <c r="B8417" i="10"/>
  <c r="B8418" i="10"/>
  <c r="B8419" i="10"/>
  <c r="B8420" i="10"/>
  <c r="B8421" i="10"/>
  <c r="B8422" i="10"/>
  <c r="B8423" i="10"/>
  <c r="B8424" i="10"/>
  <c r="B8425" i="10"/>
  <c r="B8426" i="10"/>
  <c r="B8427" i="10"/>
  <c r="B8428" i="10"/>
  <c r="B8429" i="10"/>
  <c r="B8430" i="10"/>
  <c r="B8431" i="10"/>
  <c r="B8432" i="10"/>
  <c r="B8433" i="10"/>
  <c r="B8434" i="10"/>
  <c r="B8435" i="10"/>
  <c r="B8436" i="10"/>
  <c r="B8437" i="10"/>
  <c r="B8438" i="10"/>
  <c r="B8439" i="10"/>
  <c r="B8440" i="10"/>
  <c r="B8441" i="10"/>
  <c r="B8442" i="10"/>
  <c r="B8443" i="10"/>
  <c r="B8444" i="10"/>
  <c r="B8445" i="10"/>
  <c r="B8446" i="10"/>
  <c r="B8447" i="10"/>
  <c r="B8448" i="10"/>
  <c r="B8449" i="10"/>
  <c r="B8450" i="10"/>
  <c r="B8451" i="10"/>
  <c r="B8452" i="10"/>
  <c r="B8453" i="10"/>
  <c r="B8454" i="10"/>
  <c r="B8455" i="10"/>
  <c r="B8456" i="10"/>
  <c r="B8457" i="10"/>
  <c r="B8458" i="10"/>
  <c r="B8459" i="10"/>
  <c r="B8460" i="10"/>
  <c r="B8461" i="10"/>
  <c r="B8462" i="10"/>
  <c r="B8463" i="10"/>
  <c r="B8464" i="10"/>
  <c r="B8465" i="10"/>
  <c r="B8466" i="10"/>
  <c r="B8467" i="10"/>
  <c r="B8468" i="10"/>
  <c r="B8469" i="10"/>
  <c r="B8470" i="10"/>
  <c r="B8471" i="10"/>
  <c r="B8472" i="10"/>
  <c r="B8473" i="10"/>
  <c r="B8474" i="10"/>
  <c r="B8475" i="10"/>
  <c r="B8476" i="10"/>
  <c r="B8477" i="10"/>
  <c r="B8478" i="10"/>
  <c r="B8479" i="10"/>
  <c r="B8480" i="10"/>
  <c r="B8481" i="10"/>
  <c r="B8482" i="10"/>
  <c r="B8483" i="10"/>
  <c r="B8484" i="10"/>
  <c r="B8485" i="10"/>
  <c r="B8486" i="10"/>
  <c r="B8487" i="10"/>
  <c r="B8488" i="10"/>
  <c r="B8489" i="10"/>
  <c r="B8490" i="10"/>
  <c r="B8491" i="10"/>
  <c r="B8492" i="10"/>
  <c r="B8493" i="10"/>
  <c r="B8494" i="10"/>
  <c r="B8495" i="10"/>
  <c r="B8496" i="10"/>
  <c r="B8497" i="10"/>
  <c r="B8498" i="10"/>
  <c r="B8499" i="10"/>
  <c r="B8500" i="10"/>
  <c r="B8501" i="10"/>
  <c r="B8502" i="10"/>
  <c r="B8503" i="10"/>
  <c r="B8504" i="10"/>
  <c r="B8505" i="10"/>
  <c r="B8506" i="10"/>
  <c r="B8507" i="10"/>
  <c r="B8508" i="10"/>
  <c r="B8509" i="10"/>
  <c r="B8510" i="10"/>
  <c r="B8511" i="10"/>
  <c r="B8512" i="10"/>
  <c r="B8513" i="10"/>
  <c r="B8514" i="10"/>
  <c r="B8515" i="10"/>
  <c r="B8516" i="10"/>
  <c r="B8517" i="10"/>
  <c r="B8518" i="10"/>
  <c r="B8519" i="10"/>
  <c r="B8520" i="10"/>
  <c r="B8521" i="10"/>
  <c r="B8522" i="10"/>
  <c r="B8523" i="10"/>
  <c r="B8524" i="10"/>
  <c r="B8525" i="10"/>
  <c r="B8526" i="10"/>
  <c r="B8527" i="10"/>
  <c r="B8528" i="10"/>
  <c r="B8529" i="10"/>
  <c r="B8530" i="10"/>
  <c r="B8531" i="10"/>
  <c r="B8532" i="10"/>
  <c r="B8533" i="10"/>
  <c r="B8534" i="10"/>
  <c r="B8535" i="10"/>
  <c r="B8536" i="10"/>
  <c r="B8537" i="10"/>
  <c r="B8538" i="10"/>
  <c r="B8539" i="10"/>
  <c r="B8540" i="10"/>
  <c r="B8541" i="10"/>
  <c r="B8542" i="10"/>
  <c r="B8543" i="10"/>
  <c r="B8544" i="10"/>
  <c r="B8545" i="10"/>
  <c r="B8546" i="10"/>
  <c r="B8547" i="10"/>
  <c r="B8548" i="10"/>
  <c r="B8549" i="10"/>
  <c r="B8550" i="10"/>
  <c r="B8551" i="10"/>
  <c r="B8552" i="10"/>
  <c r="B8553" i="10"/>
  <c r="B8554" i="10"/>
  <c r="B8555" i="10"/>
  <c r="B8556" i="10"/>
  <c r="B8557" i="10"/>
  <c r="B8558" i="10"/>
  <c r="B8559" i="10"/>
  <c r="B8560" i="10"/>
  <c r="B8561" i="10"/>
  <c r="B8562" i="10"/>
  <c r="B8563" i="10"/>
  <c r="B8564" i="10"/>
  <c r="B8565" i="10"/>
  <c r="B8566" i="10"/>
  <c r="B8567" i="10"/>
  <c r="B8568" i="10"/>
  <c r="B8569" i="10"/>
  <c r="B8570" i="10"/>
  <c r="B8571" i="10"/>
  <c r="B8572" i="10"/>
  <c r="B8573" i="10"/>
  <c r="B8574" i="10"/>
  <c r="B8575" i="10"/>
  <c r="B8576" i="10"/>
  <c r="B8577" i="10"/>
  <c r="B8578" i="10"/>
  <c r="B8579" i="10"/>
  <c r="B8580" i="10"/>
  <c r="B8581" i="10"/>
  <c r="B8582" i="10"/>
  <c r="B8583" i="10"/>
  <c r="B8584" i="10"/>
  <c r="B8585" i="10"/>
  <c r="B8586" i="10"/>
  <c r="B8587" i="10"/>
  <c r="B8588" i="10"/>
  <c r="B8589" i="10"/>
  <c r="B8590" i="10"/>
  <c r="B8591" i="10"/>
  <c r="B8592" i="10"/>
  <c r="B8593" i="10"/>
  <c r="B8594" i="10"/>
  <c r="B8595" i="10"/>
  <c r="B8596" i="10"/>
  <c r="B8597" i="10"/>
  <c r="B8598" i="10"/>
  <c r="B8599" i="10"/>
  <c r="B8600" i="10"/>
  <c r="B8601" i="10"/>
  <c r="B8602" i="10"/>
  <c r="B8603" i="10"/>
  <c r="B8604" i="10"/>
  <c r="B8605" i="10"/>
  <c r="B8606" i="10"/>
  <c r="B8607" i="10"/>
  <c r="B8608" i="10"/>
  <c r="B8609" i="10"/>
  <c r="B8610" i="10"/>
  <c r="B8611" i="10"/>
  <c r="B8612" i="10"/>
  <c r="B8613" i="10"/>
  <c r="B8614" i="10"/>
  <c r="B8615" i="10"/>
  <c r="B8616" i="10"/>
  <c r="B8617" i="10"/>
  <c r="B8618" i="10"/>
  <c r="B8619" i="10"/>
  <c r="B8620" i="10"/>
  <c r="B8621" i="10"/>
  <c r="B8622" i="10"/>
  <c r="B8623" i="10"/>
  <c r="B8624" i="10"/>
  <c r="B8625" i="10"/>
  <c r="B8626" i="10"/>
  <c r="B8627" i="10"/>
  <c r="B8628" i="10"/>
  <c r="B8629" i="10"/>
  <c r="B8630" i="10"/>
  <c r="B8631" i="10"/>
  <c r="B8632" i="10"/>
  <c r="B8633" i="10"/>
  <c r="B8634" i="10"/>
  <c r="B8635" i="10"/>
  <c r="B8636" i="10"/>
  <c r="B8637" i="10"/>
  <c r="B8638" i="10"/>
  <c r="B8639" i="10"/>
  <c r="B8640" i="10"/>
  <c r="B8641" i="10"/>
  <c r="B8642" i="10"/>
  <c r="B8643" i="10"/>
  <c r="B8644" i="10"/>
  <c r="B8645" i="10"/>
  <c r="B8646" i="10"/>
  <c r="B8647" i="10"/>
  <c r="B8648" i="10"/>
  <c r="B8649" i="10"/>
  <c r="B8650" i="10"/>
  <c r="B8651" i="10"/>
  <c r="B8652" i="10"/>
  <c r="B8653" i="10"/>
  <c r="B8654" i="10"/>
  <c r="B8655" i="10"/>
  <c r="B8656" i="10"/>
  <c r="B8657" i="10"/>
  <c r="B8658" i="10"/>
  <c r="B8659" i="10"/>
  <c r="B8660" i="10"/>
  <c r="B8661" i="10"/>
  <c r="B8662" i="10"/>
  <c r="B8663" i="10"/>
  <c r="B8664" i="10"/>
  <c r="B8665" i="10"/>
  <c r="B8666" i="10"/>
  <c r="B8667" i="10"/>
  <c r="B8668" i="10"/>
  <c r="B8669" i="10"/>
  <c r="B8670" i="10"/>
  <c r="B8671" i="10"/>
  <c r="B8672" i="10"/>
  <c r="B8673" i="10"/>
  <c r="B8674" i="10"/>
  <c r="B8675" i="10"/>
  <c r="B8676" i="10"/>
  <c r="B8677" i="10"/>
  <c r="B8678" i="10"/>
  <c r="B8679" i="10"/>
  <c r="B8680" i="10"/>
  <c r="B8681" i="10"/>
  <c r="B8682" i="10"/>
  <c r="B8683" i="10"/>
  <c r="B8684" i="10"/>
  <c r="B8685" i="10"/>
  <c r="B8686" i="10"/>
  <c r="B8687" i="10"/>
  <c r="B8688" i="10"/>
  <c r="B8689" i="10"/>
  <c r="B8690" i="10"/>
  <c r="B8691" i="10"/>
  <c r="B8692" i="10"/>
  <c r="B8693" i="10"/>
  <c r="B8694" i="10"/>
  <c r="B8695" i="10"/>
  <c r="B8696" i="10"/>
  <c r="B8697" i="10"/>
  <c r="B8698" i="10"/>
  <c r="B8699" i="10"/>
  <c r="B8700" i="10"/>
  <c r="B8701" i="10"/>
  <c r="B8702" i="10"/>
  <c r="B8703" i="10"/>
  <c r="B8704" i="10"/>
  <c r="B8705" i="10"/>
  <c r="B8706" i="10"/>
  <c r="B8707" i="10"/>
  <c r="B8708" i="10"/>
  <c r="B8709" i="10"/>
  <c r="B8710" i="10"/>
  <c r="B8711" i="10"/>
  <c r="B8712" i="10"/>
  <c r="B8713" i="10"/>
  <c r="B8714" i="10"/>
  <c r="B8715" i="10"/>
  <c r="B8716" i="10"/>
  <c r="B8717" i="10"/>
  <c r="B8718" i="10"/>
  <c r="B8719" i="10"/>
  <c r="B8720" i="10"/>
  <c r="B8721" i="10"/>
  <c r="B8722" i="10"/>
  <c r="B8723" i="10"/>
  <c r="B8724" i="10"/>
  <c r="B8725" i="10"/>
  <c r="B8726" i="10"/>
  <c r="B8727" i="10"/>
  <c r="B8728" i="10"/>
  <c r="B8729" i="10"/>
  <c r="B8730" i="10"/>
  <c r="B8731" i="10"/>
  <c r="B8732" i="10"/>
  <c r="B8733" i="10"/>
  <c r="B8734" i="10"/>
  <c r="B8735" i="10"/>
  <c r="B8736" i="10"/>
  <c r="B8737" i="10"/>
  <c r="B8738" i="10"/>
  <c r="B8739" i="10"/>
  <c r="B8740" i="10"/>
  <c r="B8741" i="10"/>
  <c r="B8742" i="10"/>
  <c r="B8743" i="10"/>
  <c r="B8744" i="10"/>
  <c r="B8745" i="10"/>
  <c r="B8746" i="10"/>
  <c r="B8747" i="10"/>
  <c r="B8748" i="10"/>
  <c r="B8749" i="10"/>
  <c r="B8750" i="10"/>
  <c r="B8751" i="10"/>
  <c r="B8752" i="10"/>
  <c r="B8753" i="10"/>
  <c r="B8754" i="10"/>
  <c r="B8755" i="10"/>
  <c r="B8756" i="10"/>
  <c r="B8757" i="10"/>
  <c r="B8758" i="10"/>
  <c r="B8759" i="10"/>
  <c r="B8760" i="10"/>
  <c r="B8761" i="10"/>
  <c r="B8762" i="10"/>
  <c r="B8763" i="10"/>
  <c r="B8764" i="10"/>
  <c r="B8765" i="10"/>
  <c r="B8766" i="10"/>
  <c r="B8767" i="10"/>
  <c r="B8768" i="10"/>
  <c r="B8769" i="10"/>
  <c r="B8770" i="10"/>
  <c r="B8771" i="10"/>
  <c r="B8772" i="10"/>
  <c r="B8773" i="10"/>
  <c r="B8774" i="10"/>
  <c r="B8775" i="10"/>
  <c r="B8776" i="10"/>
  <c r="B8777" i="10"/>
  <c r="B8778" i="10"/>
  <c r="B8779" i="10"/>
  <c r="B8780" i="10"/>
  <c r="B8781" i="10"/>
  <c r="B8782" i="10"/>
  <c r="B8783" i="10"/>
  <c r="B8784" i="10"/>
  <c r="B8785" i="10"/>
  <c r="B8786" i="10"/>
  <c r="B8787" i="10"/>
  <c r="B8788" i="10"/>
  <c r="B8789" i="10"/>
  <c r="B8790" i="10"/>
  <c r="B8791" i="10"/>
  <c r="B8792" i="10"/>
  <c r="B8793" i="10"/>
  <c r="B8794" i="10"/>
  <c r="B8795" i="10"/>
  <c r="B8796" i="10"/>
  <c r="B8797" i="10"/>
  <c r="B8798" i="10"/>
  <c r="B8799" i="10"/>
  <c r="B8800" i="10"/>
  <c r="B8801" i="10"/>
  <c r="B8802" i="10"/>
  <c r="B8803" i="10"/>
  <c r="B8804" i="10"/>
  <c r="B8805" i="10"/>
  <c r="B8806" i="10"/>
  <c r="B8807" i="10"/>
  <c r="B8808" i="10"/>
  <c r="B8809" i="10"/>
  <c r="B8810" i="10"/>
  <c r="B8811" i="10"/>
  <c r="B8812" i="10"/>
  <c r="B8813" i="10"/>
  <c r="B8814" i="10"/>
  <c r="B8815" i="10"/>
  <c r="B8816" i="10"/>
  <c r="B8817" i="10"/>
  <c r="B8818" i="10"/>
  <c r="B8819" i="10"/>
  <c r="B8820" i="10"/>
  <c r="B8821" i="10"/>
  <c r="B8822" i="10"/>
  <c r="B8823" i="10"/>
  <c r="B8824" i="10"/>
  <c r="B8825" i="10"/>
  <c r="B8826" i="10"/>
  <c r="B8827" i="10"/>
  <c r="B8828" i="10"/>
  <c r="B8829" i="10"/>
  <c r="B8830" i="10"/>
  <c r="B8831" i="10"/>
  <c r="B8832" i="10"/>
  <c r="B8833" i="10"/>
  <c r="B8834" i="10"/>
  <c r="B8835" i="10"/>
  <c r="B8836" i="10"/>
  <c r="B8837" i="10"/>
  <c r="B8838" i="10"/>
  <c r="B8839" i="10"/>
  <c r="B8840" i="10"/>
  <c r="B8841" i="10"/>
  <c r="B8842" i="10"/>
  <c r="B8843" i="10"/>
  <c r="B8844" i="10"/>
  <c r="B8845" i="10"/>
  <c r="B8846" i="10"/>
  <c r="B8847" i="10"/>
  <c r="B8848" i="10"/>
  <c r="B8849" i="10"/>
  <c r="B8850" i="10"/>
  <c r="B8851" i="10"/>
  <c r="B8852" i="10"/>
  <c r="B8853" i="10"/>
  <c r="B8854" i="10"/>
  <c r="B8855" i="10"/>
  <c r="B8856" i="10"/>
  <c r="B8857" i="10"/>
  <c r="B8858" i="10"/>
  <c r="B8859" i="10"/>
  <c r="B8860" i="10"/>
  <c r="B8861" i="10"/>
  <c r="B8862" i="10"/>
  <c r="B8863" i="10"/>
  <c r="B8864" i="10"/>
  <c r="B8865" i="10"/>
  <c r="B8866" i="10"/>
  <c r="B8867" i="10"/>
  <c r="B8868" i="10"/>
  <c r="B8869" i="10"/>
  <c r="B8870" i="10"/>
  <c r="B8871" i="10"/>
  <c r="B8872" i="10"/>
  <c r="B8873" i="10"/>
  <c r="B8874" i="10"/>
  <c r="B8875" i="10"/>
  <c r="B8876" i="10"/>
  <c r="B8877" i="10"/>
  <c r="B8878" i="10"/>
  <c r="B8879" i="10"/>
  <c r="B8880" i="10"/>
  <c r="B8881" i="10"/>
  <c r="B8882" i="10"/>
  <c r="B8883" i="10"/>
  <c r="B8884" i="10"/>
  <c r="B8885" i="10"/>
  <c r="B8886" i="10"/>
  <c r="B8887" i="10"/>
  <c r="B8888" i="10"/>
  <c r="B8889" i="10"/>
  <c r="B8890" i="10"/>
  <c r="B8891" i="10"/>
  <c r="B8892" i="10"/>
  <c r="B8893" i="10"/>
  <c r="B8894" i="10"/>
  <c r="B8895" i="10"/>
  <c r="B8896" i="10"/>
  <c r="B8897" i="10"/>
  <c r="B8898" i="10"/>
  <c r="B8899" i="10"/>
  <c r="B8900" i="10"/>
  <c r="B8901" i="10"/>
  <c r="B8902" i="10"/>
  <c r="B8903" i="10"/>
  <c r="B8904" i="10"/>
  <c r="B8905" i="10"/>
  <c r="B8906" i="10"/>
  <c r="B8907" i="10"/>
  <c r="B8908" i="10"/>
  <c r="B8909" i="10"/>
  <c r="B8910" i="10"/>
  <c r="B8911" i="10"/>
  <c r="B8912" i="10"/>
  <c r="B8913" i="10"/>
  <c r="B8914" i="10"/>
  <c r="B8915" i="10"/>
  <c r="B8916" i="10"/>
  <c r="B8917" i="10"/>
  <c r="B8918" i="10"/>
  <c r="B8919" i="10"/>
  <c r="B8920" i="10"/>
  <c r="B8921" i="10"/>
  <c r="B8922" i="10"/>
  <c r="B8923" i="10"/>
  <c r="B8924" i="10"/>
  <c r="B8925" i="10"/>
  <c r="B8926" i="10"/>
  <c r="B8927" i="10"/>
  <c r="B8928" i="10"/>
  <c r="B8929" i="10"/>
  <c r="B8930" i="10"/>
  <c r="B8931" i="10"/>
  <c r="B8932" i="10"/>
  <c r="B8933" i="10"/>
  <c r="B8934" i="10"/>
  <c r="B8935" i="10"/>
  <c r="B8936" i="10"/>
  <c r="B8937" i="10"/>
  <c r="B8938" i="10"/>
  <c r="B8939" i="10"/>
  <c r="B8940" i="10"/>
  <c r="B8941" i="10"/>
  <c r="B8942" i="10"/>
  <c r="B8943" i="10"/>
  <c r="B8944" i="10"/>
  <c r="B8945" i="10"/>
  <c r="B8946" i="10"/>
  <c r="B8947" i="10"/>
  <c r="B8948" i="10"/>
  <c r="B8949" i="10"/>
  <c r="B8950" i="10"/>
  <c r="B8951" i="10"/>
  <c r="B8952" i="10"/>
  <c r="B8953" i="10"/>
  <c r="B8954" i="10"/>
  <c r="B8955" i="10"/>
  <c r="B8956" i="10"/>
  <c r="B8957" i="10"/>
  <c r="B8958" i="10"/>
  <c r="B8959" i="10"/>
  <c r="B8960" i="10"/>
  <c r="B8961" i="10"/>
  <c r="B8962" i="10"/>
  <c r="B8963" i="10"/>
  <c r="B8964" i="10"/>
  <c r="B8965" i="10"/>
  <c r="B8966" i="10"/>
  <c r="B8967" i="10"/>
  <c r="B8968" i="10"/>
  <c r="B8969" i="10"/>
  <c r="B8970" i="10"/>
  <c r="B8971" i="10"/>
  <c r="B8972" i="10"/>
  <c r="B8973" i="10"/>
  <c r="B8974" i="10"/>
  <c r="B8975" i="10"/>
  <c r="B8976" i="10"/>
  <c r="B8977" i="10"/>
  <c r="B8978" i="10"/>
  <c r="B8979" i="10"/>
  <c r="B8980" i="10"/>
  <c r="B8981" i="10"/>
  <c r="B8982" i="10"/>
  <c r="B8983" i="10"/>
  <c r="B8984" i="10"/>
  <c r="B8985" i="10"/>
  <c r="B8986" i="10"/>
  <c r="B8987" i="10"/>
  <c r="B8988" i="10"/>
  <c r="B8989" i="10"/>
  <c r="B8990" i="10"/>
  <c r="B8991" i="10"/>
  <c r="B8992" i="10"/>
  <c r="B8993" i="10"/>
  <c r="B8994" i="10"/>
  <c r="B8995" i="10"/>
  <c r="B8996" i="10"/>
  <c r="C5" i="10"/>
  <c r="B5" i="10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06" i="5"/>
  <c r="B5307" i="5"/>
  <c r="B5308" i="5"/>
  <c r="B5309" i="5"/>
  <c r="B5310" i="5"/>
  <c r="B5311" i="5"/>
  <c r="B5312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6" i="5"/>
  <c r="B5327" i="5"/>
  <c r="B5328" i="5"/>
  <c r="B5329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2" i="5"/>
  <c r="B5343" i="5"/>
  <c r="B5344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7" i="5"/>
  <c r="B5388" i="5"/>
  <c r="B5389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3" i="5"/>
  <c r="B5414" i="5"/>
  <c r="B5415" i="5"/>
  <c r="B5416" i="5"/>
  <c r="B5417" i="5"/>
  <c r="B5418" i="5"/>
  <c r="B5419" i="5"/>
  <c r="B5420" i="5"/>
  <c r="B5421" i="5"/>
  <c r="B5422" i="5"/>
  <c r="B5423" i="5"/>
  <c r="B5424" i="5"/>
  <c r="B5425" i="5"/>
  <c r="B5426" i="5"/>
  <c r="B5427" i="5"/>
  <c r="B5428" i="5"/>
  <c r="B5429" i="5"/>
  <c r="B5430" i="5"/>
  <c r="B5431" i="5"/>
  <c r="B5432" i="5"/>
  <c r="B5433" i="5"/>
  <c r="B5434" i="5"/>
  <c r="B5435" i="5"/>
  <c r="B5436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89" i="5"/>
  <c r="B5490" i="5"/>
  <c r="B5491" i="5"/>
  <c r="B5492" i="5"/>
  <c r="B5493" i="5"/>
  <c r="B5494" i="5"/>
  <c r="B5495" i="5"/>
  <c r="B5496" i="5"/>
  <c r="B5497" i="5"/>
  <c r="B5498" i="5"/>
  <c r="B5499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5" i="5"/>
  <c r="B5526" i="5"/>
  <c r="B5527" i="5"/>
  <c r="B5528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5" i="5"/>
  <c r="B5586" i="5"/>
  <c r="B5587" i="5"/>
  <c r="B5588" i="5"/>
  <c r="B5589" i="5"/>
  <c r="B5590" i="5"/>
  <c r="B5591" i="5"/>
  <c r="B5592" i="5"/>
  <c r="B5593" i="5"/>
  <c r="B5594" i="5"/>
  <c r="B5595" i="5"/>
  <c r="B5596" i="5"/>
  <c r="B5597" i="5"/>
  <c r="B5598" i="5"/>
  <c r="B5599" i="5"/>
  <c r="B5600" i="5"/>
  <c r="B5601" i="5"/>
  <c r="B5602" i="5"/>
  <c r="B5603" i="5"/>
  <c r="B5604" i="5"/>
  <c r="B5605" i="5"/>
  <c r="B5606" i="5"/>
  <c r="B5607" i="5"/>
  <c r="B5608" i="5"/>
  <c r="B5609" i="5"/>
  <c r="B5610" i="5"/>
  <c r="B5611" i="5"/>
  <c r="B5612" i="5"/>
  <c r="B5613" i="5"/>
  <c r="B5614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49" i="5"/>
  <c r="B5650" i="5"/>
  <c r="B5651" i="5"/>
  <c r="B5652" i="5"/>
  <c r="B5653" i="5"/>
  <c r="B5654" i="5"/>
  <c r="B5655" i="5"/>
  <c r="B5656" i="5"/>
  <c r="B5657" i="5"/>
  <c r="B5658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4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14" i="5"/>
  <c r="B5715" i="5"/>
  <c r="B5716" i="5"/>
  <c r="B5717" i="5"/>
  <c r="B5718" i="5"/>
  <c r="B5719" i="5"/>
  <c r="B5720" i="5"/>
  <c r="B5721" i="5"/>
  <c r="B5722" i="5"/>
  <c r="B5723" i="5"/>
  <c r="B5724" i="5"/>
  <c r="B5725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0" i="5"/>
  <c r="B5741" i="5"/>
  <c r="B5742" i="5"/>
  <c r="B5743" i="5"/>
  <c r="B5744" i="5"/>
  <c r="B5745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2" i="5"/>
  <c r="B5763" i="5"/>
  <c r="B5764" i="5"/>
  <c r="B5765" i="5"/>
  <c r="B5766" i="5"/>
  <c r="B5767" i="5"/>
  <c r="B5768" i="5"/>
  <c r="B5769" i="5"/>
  <c r="B5770" i="5"/>
  <c r="B5771" i="5"/>
  <c r="B577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8" i="5"/>
  <c r="B5819" i="5"/>
  <c r="B5820" i="5"/>
  <c r="B5821" i="5"/>
  <c r="B5822" i="5"/>
  <c r="B5823" i="5"/>
  <c r="B5824" i="5"/>
  <c r="B5825" i="5"/>
  <c r="B5826" i="5"/>
  <c r="B5827" i="5"/>
  <c r="B5828" i="5"/>
  <c r="B5829" i="5"/>
  <c r="B5830" i="5"/>
  <c r="B5831" i="5"/>
  <c r="B5832" i="5"/>
  <c r="B5833" i="5"/>
  <c r="B5834" i="5"/>
  <c r="B5835" i="5"/>
  <c r="B5836" i="5"/>
  <c r="B5837" i="5"/>
  <c r="B5838" i="5"/>
  <c r="B5839" i="5"/>
  <c r="B5840" i="5"/>
  <c r="B5841" i="5"/>
  <c r="B5842" i="5"/>
  <c r="B5843" i="5"/>
  <c r="B5844" i="5"/>
  <c r="B5845" i="5"/>
  <c r="B5846" i="5"/>
  <c r="B5847" i="5"/>
  <c r="B5848" i="5"/>
  <c r="B5849" i="5"/>
  <c r="B5850" i="5"/>
  <c r="B5851" i="5"/>
  <c r="B5852" i="5"/>
  <c r="B5853" i="5"/>
  <c r="B5854" i="5"/>
  <c r="B5855" i="5"/>
  <c r="B5856" i="5"/>
  <c r="B5857" i="5"/>
  <c r="B5858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6" i="5"/>
  <c r="B5897" i="5"/>
  <c r="B5898" i="5"/>
  <c r="B5899" i="5"/>
  <c r="B5900" i="5"/>
  <c r="B5901" i="5"/>
  <c r="B5902" i="5"/>
  <c r="B5903" i="5"/>
  <c r="B5904" i="5"/>
  <c r="B5905" i="5"/>
  <c r="B5906" i="5"/>
  <c r="B5907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0" i="5"/>
  <c r="B5951" i="5"/>
  <c r="B5952" i="5"/>
  <c r="B5953" i="5"/>
  <c r="B5954" i="5"/>
  <c r="B5955" i="5"/>
  <c r="B5956" i="5"/>
  <c r="B5957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7" i="5"/>
  <c r="B5978" i="5"/>
  <c r="B5979" i="5"/>
  <c r="B5980" i="5"/>
  <c r="B5981" i="5"/>
  <c r="B5982" i="5"/>
  <c r="B5983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07" i="5"/>
  <c r="B6008" i="5"/>
  <c r="B6009" i="5"/>
  <c r="B6010" i="5"/>
  <c r="B6011" i="5"/>
  <c r="B6012" i="5"/>
  <c r="B6013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29" i="5"/>
  <c r="B6030" i="5"/>
  <c r="B6031" i="5"/>
  <c r="B6032" i="5"/>
  <c r="B6033" i="5"/>
  <c r="B6034" i="5"/>
  <c r="B6035" i="5"/>
  <c r="B6036" i="5"/>
  <c r="B6037" i="5"/>
  <c r="B6038" i="5"/>
  <c r="B6039" i="5"/>
  <c r="B6040" i="5"/>
  <c r="B6041" i="5"/>
  <c r="B6042" i="5"/>
  <c r="B6043" i="5"/>
  <c r="B6044" i="5"/>
  <c r="B6045" i="5"/>
  <c r="B6046" i="5"/>
  <c r="B6047" i="5"/>
  <c r="B6048" i="5"/>
  <c r="B6049" i="5"/>
  <c r="B6050" i="5"/>
  <c r="B6051" i="5"/>
  <c r="B6052" i="5"/>
  <c r="B6053" i="5"/>
  <c r="B6054" i="5"/>
  <c r="B6055" i="5"/>
  <c r="B6056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0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5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0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6" i="5"/>
  <c r="B6147" i="5"/>
  <c r="B6148" i="5"/>
  <c r="B6149" i="5"/>
  <c r="B6150" i="5"/>
  <c r="B6151" i="5"/>
  <c r="B6152" i="5"/>
  <c r="B6153" i="5"/>
  <c r="B6154" i="5"/>
  <c r="B6155" i="5"/>
  <c r="B6156" i="5"/>
  <c r="B6157" i="5"/>
  <c r="B6158" i="5"/>
  <c r="B6159" i="5"/>
  <c r="B6160" i="5"/>
  <c r="B6161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4" i="5"/>
  <c r="B6215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0" i="5"/>
  <c r="B6351" i="5"/>
  <c r="B6352" i="5"/>
  <c r="B6353" i="5"/>
  <c r="B6354" i="5"/>
  <c r="B6355" i="5"/>
  <c r="B6356" i="5"/>
  <c r="B6357" i="5"/>
  <c r="B6358" i="5"/>
  <c r="B6359" i="5"/>
  <c r="B6360" i="5"/>
  <c r="B6361" i="5"/>
  <c r="B6362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4" i="5"/>
  <c r="B6385" i="5"/>
  <c r="B6386" i="5"/>
  <c r="B6387" i="5"/>
  <c r="B6388" i="5"/>
  <c r="B6389" i="5"/>
  <c r="B6390" i="5"/>
  <c r="B6391" i="5"/>
  <c r="B6392" i="5"/>
  <c r="B6393" i="5"/>
  <c r="B6394" i="5"/>
  <c r="B6395" i="5"/>
  <c r="B6396" i="5"/>
  <c r="B6397" i="5"/>
  <c r="B6398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1" i="5"/>
  <c r="B6422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4" i="5"/>
  <c r="B6445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59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2" i="5"/>
  <c r="B6483" i="5"/>
  <c r="B6484" i="5"/>
  <c r="B6485" i="5"/>
  <c r="B6486" i="5"/>
  <c r="B6487" i="5"/>
  <c r="B6488" i="5"/>
  <c r="B6489" i="5"/>
  <c r="B6490" i="5"/>
  <c r="B6491" i="5"/>
  <c r="B6492" i="5"/>
  <c r="B6493" i="5"/>
  <c r="B6494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4" i="5"/>
  <c r="B6515" i="5"/>
  <c r="B6516" i="5"/>
  <c r="B6517" i="5"/>
  <c r="B6518" i="5"/>
  <c r="B6519" i="5"/>
  <c r="B6520" i="5"/>
  <c r="B6521" i="5"/>
  <c r="B6522" i="5"/>
  <c r="B6523" i="5"/>
  <c r="B6524" i="5"/>
  <c r="B6525" i="5"/>
  <c r="B6526" i="5"/>
  <c r="B6527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4" i="5"/>
  <c r="B6545" i="5"/>
  <c r="B6546" i="5"/>
  <c r="B6547" i="5"/>
  <c r="B6548" i="5"/>
  <c r="B6549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3" i="5"/>
  <c r="B6564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0" i="5"/>
  <c r="B6591" i="5"/>
  <c r="B6592" i="5"/>
  <c r="B6593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49" i="5"/>
  <c r="B6650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3" i="5"/>
  <c r="B6724" i="5"/>
  <c r="B6725" i="5"/>
  <c r="B6726" i="5"/>
  <c r="B6727" i="5"/>
  <c r="B6728" i="5"/>
  <c r="B6729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2" i="5"/>
  <c r="B6813" i="5"/>
  <c r="B6814" i="5"/>
  <c r="B6815" i="5"/>
  <c r="B6816" i="5"/>
  <c r="B6817" i="5"/>
  <c r="B6818" i="5"/>
  <c r="B6819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1" i="5"/>
  <c r="B6922" i="5"/>
  <c r="B6923" i="5"/>
  <c r="B6924" i="5"/>
  <c r="B6925" i="5"/>
  <c r="B6926" i="5"/>
  <c r="B6927" i="5"/>
  <c r="B6928" i="5"/>
  <c r="B6929" i="5"/>
  <c r="B6930" i="5"/>
  <c r="B6931" i="5"/>
  <c r="B6932" i="5"/>
  <c r="B6933" i="5"/>
  <c r="B6934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7" i="5"/>
  <c r="B6948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68" i="5"/>
  <c r="B6969" i="5"/>
  <c r="B6970" i="5"/>
  <c r="B6971" i="5"/>
  <c r="B6972" i="5"/>
  <c r="B6973" i="5"/>
  <c r="B6974" i="5"/>
  <c r="B6975" i="5"/>
  <c r="B6976" i="5"/>
  <c r="B6977" i="5"/>
  <c r="B6978" i="5"/>
  <c r="B6979" i="5"/>
  <c r="B6980" i="5"/>
  <c r="B6981" i="5"/>
  <c r="B6982" i="5"/>
  <c r="B6983" i="5"/>
  <c r="B6984" i="5"/>
  <c r="B6985" i="5"/>
  <c r="B6986" i="5"/>
  <c r="B6987" i="5"/>
  <c r="B6988" i="5"/>
  <c r="B6989" i="5"/>
  <c r="B6990" i="5"/>
  <c r="B6991" i="5"/>
  <c r="B6992" i="5"/>
  <c r="B6993" i="5"/>
  <c r="B6994" i="5"/>
  <c r="B6995" i="5"/>
  <c r="B6996" i="5"/>
  <c r="B6997" i="5"/>
  <c r="B6998" i="5"/>
  <c r="B6999" i="5"/>
  <c r="B7000" i="5"/>
  <c r="B7001" i="5"/>
  <c r="B7002" i="5"/>
  <c r="B7003" i="5"/>
  <c r="B7004" i="5"/>
  <c r="B7005" i="5"/>
  <c r="B7006" i="5"/>
  <c r="B7007" i="5"/>
  <c r="B7008" i="5"/>
  <c r="B7009" i="5"/>
  <c r="B7010" i="5"/>
  <c r="B7011" i="5"/>
  <c r="B7012" i="5"/>
  <c r="B7013" i="5"/>
  <c r="B7014" i="5"/>
  <c r="B7015" i="5"/>
  <c r="B7016" i="5"/>
  <c r="B7017" i="5"/>
  <c r="B7018" i="5"/>
  <c r="B7019" i="5"/>
  <c r="B7020" i="5"/>
  <c r="B7021" i="5"/>
  <c r="B7022" i="5"/>
  <c r="B7023" i="5"/>
  <c r="B7024" i="5"/>
  <c r="B7025" i="5"/>
  <c r="B7026" i="5"/>
  <c r="B7027" i="5"/>
  <c r="B7028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65" i="5"/>
  <c r="B7066" i="5"/>
  <c r="B7067" i="5"/>
  <c r="B7068" i="5"/>
  <c r="B7069" i="5"/>
  <c r="B7070" i="5"/>
  <c r="B7071" i="5"/>
  <c r="B7072" i="5"/>
  <c r="B7073" i="5"/>
  <c r="B7074" i="5"/>
  <c r="B7075" i="5"/>
  <c r="B7076" i="5"/>
  <c r="B7077" i="5"/>
  <c r="B7078" i="5"/>
  <c r="B7079" i="5"/>
  <c r="B7080" i="5"/>
  <c r="B7081" i="5"/>
  <c r="B7082" i="5"/>
  <c r="B7083" i="5"/>
  <c r="B7084" i="5"/>
  <c r="B7085" i="5"/>
  <c r="B7086" i="5"/>
  <c r="B7087" i="5"/>
  <c r="B7088" i="5"/>
  <c r="B7089" i="5"/>
  <c r="B7090" i="5"/>
  <c r="B7091" i="5"/>
  <c r="B7092" i="5"/>
  <c r="B7093" i="5"/>
  <c r="B7094" i="5"/>
  <c r="B7095" i="5"/>
  <c r="B7096" i="5"/>
  <c r="B7097" i="5"/>
  <c r="B7098" i="5"/>
  <c r="B7099" i="5"/>
  <c r="B7100" i="5"/>
  <c r="B7101" i="5"/>
  <c r="B7102" i="5"/>
  <c r="B7103" i="5"/>
  <c r="B7104" i="5"/>
  <c r="B7105" i="5"/>
  <c r="B7106" i="5"/>
  <c r="B7107" i="5"/>
  <c r="B7108" i="5"/>
  <c r="B7109" i="5"/>
  <c r="B7110" i="5"/>
  <c r="B7111" i="5"/>
  <c r="B7112" i="5"/>
  <c r="B7113" i="5"/>
  <c r="B7114" i="5"/>
  <c r="B7115" i="5"/>
  <c r="B7116" i="5"/>
  <c r="B7117" i="5"/>
  <c r="B7118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3" i="5"/>
  <c r="B7134" i="5"/>
  <c r="B7135" i="5"/>
  <c r="B7136" i="5"/>
  <c r="B7137" i="5"/>
  <c r="B7138" i="5"/>
  <c r="B7139" i="5"/>
  <c r="B7140" i="5"/>
  <c r="B7141" i="5"/>
  <c r="B7142" i="5"/>
  <c r="B7143" i="5"/>
  <c r="B7144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58" i="5"/>
  <c r="B7159" i="5"/>
  <c r="B7160" i="5"/>
  <c r="B7161" i="5"/>
  <c r="B7162" i="5"/>
  <c r="B7163" i="5"/>
  <c r="B7164" i="5"/>
  <c r="B7165" i="5"/>
  <c r="B7166" i="5"/>
  <c r="B7167" i="5"/>
  <c r="B7168" i="5"/>
  <c r="B7169" i="5"/>
  <c r="B7170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7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1" i="5"/>
  <c r="B7222" i="5"/>
  <c r="B7223" i="5"/>
  <c r="B7224" i="5"/>
  <c r="B7225" i="5"/>
  <c r="B7226" i="5"/>
  <c r="B7227" i="5"/>
  <c r="B7228" i="5"/>
  <c r="B7229" i="5"/>
  <c r="B7230" i="5"/>
  <c r="B7231" i="5"/>
  <c r="B7232" i="5"/>
  <c r="B7233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0" i="5"/>
  <c r="B7311" i="5"/>
  <c r="B7312" i="5"/>
  <c r="B7313" i="5"/>
  <c r="B7314" i="5"/>
  <c r="B7315" i="5"/>
  <c r="B7316" i="5"/>
  <c r="B7317" i="5"/>
  <c r="B7318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7" i="5"/>
  <c r="B7358" i="5"/>
  <c r="B7359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0" i="5"/>
  <c r="B7381" i="5"/>
  <c r="B7382" i="5"/>
  <c r="B7383" i="5"/>
  <c r="B7384" i="5"/>
  <c r="B7385" i="5"/>
  <c r="B7386" i="5"/>
  <c r="B7387" i="5"/>
  <c r="B7388" i="5"/>
  <c r="B7389" i="5"/>
  <c r="B7390" i="5"/>
  <c r="B7391" i="5"/>
  <c r="B7392" i="5"/>
  <c r="B7393" i="5"/>
  <c r="B7394" i="5"/>
  <c r="B7395" i="5"/>
  <c r="B7396" i="5"/>
  <c r="B7397" i="5"/>
  <c r="B7398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2" i="5"/>
  <c r="B7413" i="5"/>
  <c r="B7414" i="5"/>
  <c r="B7415" i="5"/>
  <c r="B7416" i="5"/>
  <c r="B7417" i="5"/>
  <c r="B7418" i="5"/>
  <c r="B7419" i="5"/>
  <c r="B7420" i="5"/>
  <c r="B7421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5" i="5"/>
  <c r="B7456" i="5"/>
  <c r="B7457" i="5"/>
  <c r="B7458" i="5"/>
  <c r="B7459" i="5"/>
  <c r="B7460" i="5"/>
  <c r="B7461" i="5"/>
  <c r="B7462" i="5"/>
  <c r="B7463" i="5"/>
  <c r="B7464" i="5"/>
  <c r="B7465" i="5"/>
  <c r="B7466" i="5"/>
  <c r="B7467" i="5"/>
  <c r="B7468" i="5"/>
  <c r="B7469" i="5"/>
  <c r="B7470" i="5"/>
  <c r="B7471" i="5"/>
  <c r="B7472" i="5"/>
  <c r="B7473" i="5"/>
  <c r="B7474" i="5"/>
  <c r="B7475" i="5"/>
  <c r="B7476" i="5"/>
  <c r="B7477" i="5"/>
  <c r="B7478" i="5"/>
  <c r="B7479" i="5"/>
  <c r="B7480" i="5"/>
  <c r="B7481" i="5"/>
  <c r="B7482" i="5"/>
  <c r="B7483" i="5"/>
  <c r="B7484" i="5"/>
  <c r="B7485" i="5"/>
  <c r="B7486" i="5"/>
  <c r="B7487" i="5"/>
  <c r="B7488" i="5"/>
  <c r="B7489" i="5"/>
  <c r="B7490" i="5"/>
  <c r="B7491" i="5"/>
  <c r="B7492" i="5"/>
  <c r="B7493" i="5"/>
  <c r="B7494" i="5"/>
  <c r="B7495" i="5"/>
  <c r="B7496" i="5"/>
  <c r="B7497" i="5"/>
  <c r="B7498" i="5"/>
  <c r="B7499" i="5"/>
  <c r="B7500" i="5"/>
  <c r="B7501" i="5"/>
  <c r="B7502" i="5"/>
  <c r="B7503" i="5"/>
  <c r="B7504" i="5"/>
  <c r="B7505" i="5"/>
  <c r="B7506" i="5"/>
  <c r="B7507" i="5"/>
  <c r="B7508" i="5"/>
  <c r="B7509" i="5"/>
  <c r="B7510" i="5"/>
  <c r="B7511" i="5"/>
  <c r="B7512" i="5"/>
  <c r="B7513" i="5"/>
  <c r="B7514" i="5"/>
  <c r="B7515" i="5"/>
  <c r="B7516" i="5"/>
  <c r="B7517" i="5"/>
  <c r="B7518" i="5"/>
  <c r="B7519" i="5"/>
  <c r="B7520" i="5"/>
  <c r="B7521" i="5"/>
  <c r="B7522" i="5"/>
  <c r="B7523" i="5"/>
  <c r="B7524" i="5"/>
  <c r="B7525" i="5"/>
  <c r="B7526" i="5"/>
  <c r="B7527" i="5"/>
  <c r="B7528" i="5"/>
  <c r="B7529" i="5"/>
  <c r="B7530" i="5"/>
  <c r="B7531" i="5"/>
  <c r="B7532" i="5"/>
  <c r="B7533" i="5"/>
  <c r="B7534" i="5"/>
  <c r="B7535" i="5"/>
  <c r="B7536" i="5"/>
  <c r="B7537" i="5"/>
  <c r="B7538" i="5"/>
  <c r="B7539" i="5"/>
  <c r="B7540" i="5"/>
  <c r="B7541" i="5"/>
  <c r="B7542" i="5"/>
  <c r="B7543" i="5"/>
  <c r="B7544" i="5"/>
  <c r="B7545" i="5"/>
  <c r="B7546" i="5"/>
  <c r="B7547" i="5"/>
  <c r="B7548" i="5"/>
  <c r="B7549" i="5"/>
  <c r="B7550" i="5"/>
  <c r="B7551" i="5"/>
  <c r="B7552" i="5"/>
  <c r="B7553" i="5"/>
  <c r="B7554" i="5"/>
  <c r="B7555" i="5"/>
  <c r="B7556" i="5"/>
  <c r="B7557" i="5"/>
  <c r="B7558" i="5"/>
  <c r="B7559" i="5"/>
  <c r="B7560" i="5"/>
  <c r="B7561" i="5"/>
  <c r="B7562" i="5"/>
  <c r="B7563" i="5"/>
  <c r="B7564" i="5"/>
  <c r="B7565" i="5"/>
  <c r="B7566" i="5"/>
  <c r="B7567" i="5"/>
  <c r="B7568" i="5"/>
  <c r="B75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2" i="5"/>
  <c r="B7643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0" i="5"/>
  <c r="B7671" i="5"/>
  <c r="B7672" i="5"/>
  <c r="B7673" i="5"/>
  <c r="B7674" i="5"/>
  <c r="B7675" i="5"/>
  <c r="B7676" i="5"/>
  <c r="B7677" i="5"/>
  <c r="B7678" i="5"/>
  <c r="B7679" i="5"/>
  <c r="B7680" i="5"/>
  <c r="B7681" i="5"/>
  <c r="B7682" i="5"/>
  <c r="B7683" i="5"/>
  <c r="B7684" i="5"/>
  <c r="B7685" i="5"/>
  <c r="B7686" i="5"/>
  <c r="B7687" i="5"/>
  <c r="B7688" i="5"/>
  <c r="B7689" i="5"/>
  <c r="B7690" i="5"/>
  <c r="B7691" i="5"/>
  <c r="B7692" i="5"/>
  <c r="B7693" i="5"/>
  <c r="B7694" i="5"/>
  <c r="B7695" i="5"/>
  <c r="B7696" i="5"/>
  <c r="B7697" i="5"/>
  <c r="B7698" i="5"/>
  <c r="B7699" i="5"/>
  <c r="B7700" i="5"/>
  <c r="B7701" i="5"/>
  <c r="B7702" i="5"/>
  <c r="B7703" i="5"/>
  <c r="B7704" i="5"/>
  <c r="B7705" i="5"/>
  <c r="B7706" i="5"/>
  <c r="B7707" i="5"/>
  <c r="B7708" i="5"/>
  <c r="B7709" i="5"/>
  <c r="B7710" i="5"/>
  <c r="B7711" i="5"/>
  <c r="B7712" i="5"/>
  <c r="B7713" i="5"/>
  <c r="B7714" i="5"/>
  <c r="B7715" i="5"/>
  <c r="B7716" i="5"/>
  <c r="B7717" i="5"/>
  <c r="B7718" i="5"/>
  <c r="B7719" i="5"/>
  <c r="B7720" i="5"/>
  <c r="B7721" i="5"/>
  <c r="B7722" i="5"/>
  <c r="B7723" i="5"/>
  <c r="B7724" i="5"/>
  <c r="B7725" i="5"/>
  <c r="B7726" i="5"/>
  <c r="B7727" i="5"/>
  <c r="B7728" i="5"/>
  <c r="B7729" i="5"/>
  <c r="B7730" i="5"/>
  <c r="B7731" i="5"/>
  <c r="B7732" i="5"/>
  <c r="B7733" i="5"/>
  <c r="B7734" i="5"/>
  <c r="B7735" i="5"/>
  <c r="B7736" i="5"/>
  <c r="B7737" i="5"/>
  <c r="B7738" i="5"/>
  <c r="B7739" i="5"/>
  <c r="B7740" i="5"/>
  <c r="B7741" i="5"/>
  <c r="B7742" i="5"/>
  <c r="B7743" i="5"/>
  <c r="B7744" i="5"/>
  <c r="B7745" i="5"/>
  <c r="B7746" i="5"/>
  <c r="B7747" i="5"/>
  <c r="B7748" i="5"/>
  <c r="B7749" i="5"/>
  <c r="B7750" i="5"/>
  <c r="B7751" i="5"/>
  <c r="B7752" i="5"/>
  <c r="B7753" i="5"/>
  <c r="B7754" i="5"/>
  <c r="B7755" i="5"/>
  <c r="B7756" i="5"/>
  <c r="B7757" i="5"/>
  <c r="B7758" i="5"/>
  <c r="B7759" i="5"/>
  <c r="B7760" i="5"/>
  <c r="B7761" i="5"/>
  <c r="B7762" i="5"/>
  <c r="B7763" i="5"/>
  <c r="B7764" i="5"/>
  <c r="B7765" i="5"/>
  <c r="B7766" i="5"/>
  <c r="B7767" i="5"/>
  <c r="B7768" i="5"/>
  <c r="B7769" i="5"/>
  <c r="B7770" i="5"/>
  <c r="B7771" i="5"/>
  <c r="B7772" i="5"/>
  <c r="B7773" i="5"/>
  <c r="B7774" i="5"/>
  <c r="B7775" i="5"/>
  <c r="B7776" i="5"/>
  <c r="B7777" i="5"/>
  <c r="B7778" i="5"/>
  <c r="B7779" i="5"/>
  <c r="B7780" i="5"/>
  <c r="B7781" i="5"/>
  <c r="B7782" i="5"/>
  <c r="B7783" i="5"/>
  <c r="B7784" i="5"/>
  <c r="B7785" i="5"/>
  <c r="B7786" i="5"/>
  <c r="B7787" i="5"/>
  <c r="B7788" i="5"/>
  <c r="B7789" i="5"/>
  <c r="B7790" i="5"/>
  <c r="B7791" i="5"/>
  <c r="B7792" i="5"/>
  <c r="B7793" i="5"/>
  <c r="B7794" i="5"/>
  <c r="B7795" i="5"/>
  <c r="B7796" i="5"/>
  <c r="B7797" i="5"/>
  <c r="B7798" i="5"/>
  <c r="B7799" i="5"/>
  <c r="B7800" i="5"/>
  <c r="B7801" i="5"/>
  <c r="B7802" i="5"/>
  <c r="B7803" i="5"/>
  <c r="B7804" i="5"/>
  <c r="B7805" i="5"/>
  <c r="B7806" i="5"/>
  <c r="B7807" i="5"/>
  <c r="B7808" i="5"/>
  <c r="B7809" i="5"/>
  <c r="B7810" i="5"/>
  <c r="B7811" i="5"/>
  <c r="B7812" i="5"/>
  <c r="B7813" i="5"/>
  <c r="B7814" i="5"/>
  <c r="B7815" i="5"/>
  <c r="B7816" i="5"/>
  <c r="B7817" i="5"/>
  <c r="B7818" i="5"/>
  <c r="B7819" i="5"/>
  <c r="B7820" i="5"/>
  <c r="B7821" i="5"/>
  <c r="B7822" i="5"/>
  <c r="B7823" i="5"/>
  <c r="B7824" i="5"/>
  <c r="B7825" i="5"/>
  <c r="B7826" i="5"/>
  <c r="B7827" i="5"/>
  <c r="B7828" i="5"/>
  <c r="B7829" i="5"/>
  <c r="B7830" i="5"/>
  <c r="B7831" i="5"/>
  <c r="B7832" i="5"/>
  <c r="B7833" i="5"/>
  <c r="B7834" i="5"/>
  <c r="B7835" i="5"/>
  <c r="B7836" i="5"/>
  <c r="B7837" i="5"/>
  <c r="B7838" i="5"/>
  <c r="B7839" i="5"/>
  <c r="B7840" i="5"/>
  <c r="B7841" i="5"/>
  <c r="B7842" i="5"/>
  <c r="B7843" i="5"/>
  <c r="B7844" i="5"/>
  <c r="B7845" i="5"/>
  <c r="B7846" i="5"/>
  <c r="B7847" i="5"/>
  <c r="B7848" i="5"/>
  <c r="B7849" i="5"/>
  <c r="B7850" i="5"/>
  <c r="B7851" i="5"/>
  <c r="B7852" i="5"/>
  <c r="B7853" i="5"/>
  <c r="B7854" i="5"/>
  <c r="B7855" i="5"/>
  <c r="B7856" i="5"/>
  <c r="B7857" i="5"/>
  <c r="B7858" i="5"/>
  <c r="B7859" i="5"/>
  <c r="B7860" i="5"/>
  <c r="B7861" i="5"/>
  <c r="B7862" i="5"/>
  <c r="B7863" i="5"/>
  <c r="B7864" i="5"/>
  <c r="B7865" i="5"/>
  <c r="B7866" i="5"/>
  <c r="B7867" i="5"/>
  <c r="B7868" i="5"/>
  <c r="B7869" i="5"/>
  <c r="B7870" i="5"/>
  <c r="B7871" i="5"/>
  <c r="B7872" i="5"/>
  <c r="B7873" i="5"/>
  <c r="B7874" i="5"/>
  <c r="B7875" i="5"/>
  <c r="B7876" i="5"/>
  <c r="B7877" i="5"/>
  <c r="B7878" i="5"/>
  <c r="B7879" i="5"/>
  <c r="B7880" i="5"/>
  <c r="B7881" i="5"/>
  <c r="B7882" i="5"/>
  <c r="B7883" i="5"/>
  <c r="B7884" i="5"/>
  <c r="B7885" i="5"/>
  <c r="B7886" i="5"/>
  <c r="B7887" i="5"/>
  <c r="B7888" i="5"/>
  <c r="B7889" i="5"/>
  <c r="B7890" i="5"/>
  <c r="B7891" i="5"/>
  <c r="B7892" i="5"/>
  <c r="B7893" i="5"/>
  <c r="B7894" i="5"/>
  <c r="B7895" i="5"/>
  <c r="B7896" i="5"/>
  <c r="B7897" i="5"/>
  <c r="B7898" i="5"/>
  <c r="B7899" i="5"/>
  <c r="B7900" i="5"/>
  <c r="B7901" i="5"/>
  <c r="B7902" i="5"/>
  <c r="B7903" i="5"/>
  <c r="B7904" i="5"/>
  <c r="B7905" i="5"/>
  <c r="B7906" i="5"/>
  <c r="B7907" i="5"/>
  <c r="B7908" i="5"/>
  <c r="B7909" i="5"/>
  <c r="B7910" i="5"/>
  <c r="B7911" i="5"/>
  <c r="B7912" i="5"/>
  <c r="B7913" i="5"/>
  <c r="B7914" i="5"/>
  <c r="B7915" i="5"/>
  <c r="B7916" i="5"/>
  <c r="B7917" i="5"/>
  <c r="B7918" i="5"/>
  <c r="B7919" i="5"/>
  <c r="B7920" i="5"/>
  <c r="B7921" i="5"/>
  <c r="B7922" i="5"/>
  <c r="B7923" i="5"/>
  <c r="B7924" i="5"/>
  <c r="B7925" i="5"/>
  <c r="B7926" i="5"/>
  <c r="B7927" i="5"/>
  <c r="B7928" i="5"/>
  <c r="B7929" i="5"/>
  <c r="B7930" i="5"/>
  <c r="B7931" i="5"/>
  <c r="B7932" i="5"/>
  <c r="B7933" i="5"/>
  <c r="B7934" i="5"/>
  <c r="B7935" i="5"/>
  <c r="B7936" i="5"/>
  <c r="B7937" i="5"/>
  <c r="B7938" i="5"/>
  <c r="B7939" i="5"/>
  <c r="B7940" i="5"/>
  <c r="B7941" i="5"/>
  <c r="B7942" i="5"/>
  <c r="B7943" i="5"/>
  <c r="B7944" i="5"/>
  <c r="B7945" i="5"/>
  <c r="B7946" i="5"/>
  <c r="B7947" i="5"/>
  <c r="B7948" i="5"/>
  <c r="B7949" i="5"/>
  <c r="B7950" i="5"/>
  <c r="B7951" i="5"/>
  <c r="B7952" i="5"/>
  <c r="B7953" i="5"/>
  <c r="B7954" i="5"/>
  <c r="B7955" i="5"/>
  <c r="B7956" i="5"/>
  <c r="B7957" i="5"/>
  <c r="B7958" i="5"/>
  <c r="B7959" i="5"/>
  <c r="B7960" i="5"/>
  <c r="B7961" i="5"/>
  <c r="B7962" i="5"/>
  <c r="B7963" i="5"/>
  <c r="B7964" i="5"/>
  <c r="B7965" i="5"/>
  <c r="B7966" i="5"/>
  <c r="B7967" i="5"/>
  <c r="B7968" i="5"/>
  <c r="B7969" i="5"/>
  <c r="B7970" i="5"/>
  <c r="B7971" i="5"/>
  <c r="B7972" i="5"/>
  <c r="B7973" i="5"/>
  <c r="B7974" i="5"/>
  <c r="B7975" i="5"/>
  <c r="B7976" i="5"/>
  <c r="B7977" i="5"/>
  <c r="B7978" i="5"/>
  <c r="B7979" i="5"/>
  <c r="B7980" i="5"/>
  <c r="B7981" i="5"/>
  <c r="B7982" i="5"/>
  <c r="B7983" i="5"/>
  <c r="B7984" i="5"/>
  <c r="B7985" i="5"/>
  <c r="B7986" i="5"/>
  <c r="B7987" i="5"/>
  <c r="B7988" i="5"/>
  <c r="B7989" i="5"/>
  <c r="B7990" i="5"/>
  <c r="B7991" i="5"/>
  <c r="B7992" i="5"/>
  <c r="B7993" i="5"/>
  <c r="B7994" i="5"/>
  <c r="B7995" i="5"/>
  <c r="B7996" i="5"/>
  <c r="B7997" i="5"/>
  <c r="B7998" i="5"/>
  <c r="B7999" i="5"/>
  <c r="B8000" i="5"/>
  <c r="B8001" i="5"/>
  <c r="B8002" i="5"/>
  <c r="B8003" i="5"/>
  <c r="B8004" i="5"/>
  <c r="B8005" i="5"/>
  <c r="B8006" i="5"/>
  <c r="B8007" i="5"/>
  <c r="B8008" i="5"/>
  <c r="B8009" i="5"/>
  <c r="B8010" i="5"/>
  <c r="B8011" i="5"/>
  <c r="B8012" i="5"/>
  <c r="B8013" i="5"/>
  <c r="B8014" i="5"/>
  <c r="B8015" i="5"/>
  <c r="B8016" i="5"/>
  <c r="B8017" i="5"/>
  <c r="B8018" i="5"/>
  <c r="B8019" i="5"/>
  <c r="B8020" i="5"/>
  <c r="B8021" i="5"/>
  <c r="B8022" i="5"/>
  <c r="B8023" i="5"/>
  <c r="B8024" i="5"/>
  <c r="B8025" i="5"/>
  <c r="B8026" i="5"/>
  <c r="B8027" i="5"/>
  <c r="B8028" i="5"/>
  <c r="B8029" i="5"/>
  <c r="B8030" i="5"/>
  <c r="B8031" i="5"/>
  <c r="B8032" i="5"/>
  <c r="B8033" i="5"/>
  <c r="B8034" i="5"/>
  <c r="B8035" i="5"/>
  <c r="B8036" i="5"/>
  <c r="B8037" i="5"/>
  <c r="B8038" i="5"/>
  <c r="B8039" i="5"/>
  <c r="B8040" i="5"/>
  <c r="B8041" i="5"/>
  <c r="B8042" i="5"/>
  <c r="B8043" i="5"/>
  <c r="B8044" i="5"/>
  <c r="B8045" i="5"/>
  <c r="B8046" i="5"/>
  <c r="B8047" i="5"/>
  <c r="B8048" i="5"/>
  <c r="B8049" i="5"/>
  <c r="B8050" i="5"/>
  <c r="B8051" i="5"/>
  <c r="B8052" i="5"/>
  <c r="B8053" i="5"/>
  <c r="B8054" i="5"/>
  <c r="B8055" i="5"/>
  <c r="B8056" i="5"/>
  <c r="B8057" i="5"/>
  <c r="B8058" i="5"/>
  <c r="B8059" i="5"/>
  <c r="B8060" i="5"/>
  <c r="B8061" i="5"/>
  <c r="B8062" i="5"/>
  <c r="B8063" i="5"/>
  <c r="B8064" i="5"/>
  <c r="B8065" i="5"/>
  <c r="B8066" i="5"/>
  <c r="B8067" i="5"/>
  <c r="B8068" i="5"/>
  <c r="B8069" i="5"/>
  <c r="B8070" i="5"/>
  <c r="B8071" i="5"/>
  <c r="B8072" i="5"/>
  <c r="B8073" i="5"/>
  <c r="B8074" i="5"/>
  <c r="B8075" i="5"/>
  <c r="B8076" i="5"/>
  <c r="B8077" i="5"/>
  <c r="B8078" i="5"/>
  <c r="B8079" i="5"/>
  <c r="B8080" i="5"/>
  <c r="B8081" i="5"/>
  <c r="B8082" i="5"/>
  <c r="B8083" i="5"/>
  <c r="B8084" i="5"/>
  <c r="B8085" i="5"/>
  <c r="B8086" i="5"/>
  <c r="B8087" i="5"/>
  <c r="B8088" i="5"/>
  <c r="B8089" i="5"/>
  <c r="B8090" i="5"/>
  <c r="B8091" i="5"/>
  <c r="B8092" i="5"/>
  <c r="B8093" i="5"/>
  <c r="B8094" i="5"/>
  <c r="B8095" i="5"/>
  <c r="B8096" i="5"/>
  <c r="B8097" i="5"/>
  <c r="B8098" i="5"/>
  <c r="B8099" i="5"/>
  <c r="B8100" i="5"/>
  <c r="B8101" i="5"/>
  <c r="B8102" i="5"/>
  <c r="B8103" i="5"/>
  <c r="B8104" i="5"/>
  <c r="B8105" i="5"/>
  <c r="B8106" i="5"/>
  <c r="B8107" i="5"/>
  <c r="B8108" i="5"/>
  <c r="B8109" i="5"/>
  <c r="B8110" i="5"/>
  <c r="B8111" i="5"/>
  <c r="B8112" i="5"/>
  <c r="B8113" i="5"/>
  <c r="B8114" i="5"/>
  <c r="B8115" i="5"/>
  <c r="B8116" i="5"/>
  <c r="B8117" i="5"/>
  <c r="B8118" i="5"/>
  <c r="B8119" i="5"/>
  <c r="B8120" i="5"/>
  <c r="B8121" i="5"/>
  <c r="B8122" i="5"/>
  <c r="B8123" i="5"/>
  <c r="B8124" i="5"/>
  <c r="B8125" i="5"/>
  <c r="B8126" i="5"/>
  <c r="B8127" i="5"/>
  <c r="B8128" i="5"/>
  <c r="B8129" i="5"/>
  <c r="B8130" i="5"/>
  <c r="B8131" i="5"/>
  <c r="B8132" i="5"/>
  <c r="B8133" i="5"/>
  <c r="B8134" i="5"/>
  <c r="B8135" i="5"/>
  <c r="B8136" i="5"/>
  <c r="B8137" i="5"/>
  <c r="B8138" i="5"/>
  <c r="B8139" i="5"/>
  <c r="B8140" i="5"/>
  <c r="B8141" i="5"/>
  <c r="B8142" i="5"/>
  <c r="B8143" i="5"/>
  <c r="B8144" i="5"/>
  <c r="B8145" i="5"/>
  <c r="B8146" i="5"/>
  <c r="B8147" i="5"/>
  <c r="B8148" i="5"/>
  <c r="B8149" i="5"/>
  <c r="B8150" i="5"/>
  <c r="B8151" i="5"/>
  <c r="B8152" i="5"/>
  <c r="B8153" i="5"/>
  <c r="B8154" i="5"/>
  <c r="B8155" i="5"/>
  <c r="B8156" i="5"/>
  <c r="B8157" i="5"/>
  <c r="B8158" i="5"/>
  <c r="B8159" i="5"/>
  <c r="B8160" i="5"/>
  <c r="B8161" i="5"/>
  <c r="B8162" i="5"/>
  <c r="B8163" i="5"/>
  <c r="B8164" i="5"/>
  <c r="B8165" i="5"/>
  <c r="B8166" i="5"/>
  <c r="B8167" i="5"/>
  <c r="B8168" i="5"/>
  <c r="B8169" i="5"/>
  <c r="B8170" i="5"/>
  <c r="B8171" i="5"/>
  <c r="B8172" i="5"/>
  <c r="B8173" i="5"/>
  <c r="B8174" i="5"/>
  <c r="B8175" i="5"/>
  <c r="B8176" i="5"/>
  <c r="B8177" i="5"/>
  <c r="B8178" i="5"/>
  <c r="B8179" i="5"/>
  <c r="B8180" i="5"/>
  <c r="B8181" i="5"/>
  <c r="B8182" i="5"/>
  <c r="B8183" i="5"/>
  <c r="B8184" i="5"/>
  <c r="B8185" i="5"/>
  <c r="B8186" i="5"/>
  <c r="B8187" i="5"/>
  <c r="B8188" i="5"/>
  <c r="B8189" i="5"/>
  <c r="B8190" i="5"/>
  <c r="B8191" i="5"/>
  <c r="B8192" i="5"/>
  <c r="B8193" i="5"/>
  <c r="B8194" i="5"/>
  <c r="B8195" i="5"/>
  <c r="B8196" i="5"/>
  <c r="B8197" i="5"/>
  <c r="B8198" i="5"/>
  <c r="B8199" i="5"/>
  <c r="B8200" i="5"/>
  <c r="B8201" i="5"/>
  <c r="B8202" i="5"/>
  <c r="B8203" i="5"/>
  <c r="B8204" i="5"/>
  <c r="B8205" i="5"/>
  <c r="B8206" i="5"/>
  <c r="B8207" i="5"/>
  <c r="B8208" i="5"/>
  <c r="B8209" i="5"/>
  <c r="B8210" i="5"/>
  <c r="B8211" i="5"/>
  <c r="B8212" i="5"/>
  <c r="B8213" i="5"/>
  <c r="B8214" i="5"/>
  <c r="B8215" i="5"/>
  <c r="B8216" i="5"/>
  <c r="B8217" i="5"/>
  <c r="B8218" i="5"/>
  <c r="B8219" i="5"/>
  <c r="B8220" i="5"/>
  <c r="B8221" i="5"/>
  <c r="B8222" i="5"/>
  <c r="B8223" i="5"/>
  <c r="B8224" i="5"/>
  <c r="B8225" i="5"/>
  <c r="B8226" i="5"/>
  <c r="B8227" i="5"/>
  <c r="B8228" i="5"/>
  <c r="B8229" i="5"/>
  <c r="B8230" i="5"/>
  <c r="B8231" i="5"/>
  <c r="B8232" i="5"/>
  <c r="B8233" i="5"/>
  <c r="B8234" i="5"/>
  <c r="B8235" i="5"/>
  <c r="B8236" i="5"/>
  <c r="B8237" i="5"/>
  <c r="B8238" i="5"/>
  <c r="B8239" i="5"/>
  <c r="B8240" i="5"/>
  <c r="B8241" i="5"/>
  <c r="B8242" i="5"/>
  <c r="B8243" i="5"/>
  <c r="B8244" i="5"/>
  <c r="B8245" i="5"/>
  <c r="B8246" i="5"/>
  <c r="B8247" i="5"/>
  <c r="B8248" i="5"/>
  <c r="B8249" i="5"/>
  <c r="B8250" i="5"/>
  <c r="B8251" i="5"/>
  <c r="B8252" i="5"/>
  <c r="B8253" i="5"/>
  <c r="B8254" i="5"/>
  <c r="B8255" i="5"/>
  <c r="B8256" i="5"/>
  <c r="B8257" i="5"/>
  <c r="B8258" i="5"/>
  <c r="B8259" i="5"/>
  <c r="B8260" i="5"/>
  <c r="B8261" i="5"/>
  <c r="B8262" i="5"/>
  <c r="B8263" i="5"/>
  <c r="B8264" i="5"/>
  <c r="B8265" i="5"/>
  <c r="B8266" i="5"/>
  <c r="B8267" i="5"/>
  <c r="B8268" i="5"/>
  <c r="B8269" i="5"/>
  <c r="B8270" i="5"/>
  <c r="B8271" i="5"/>
  <c r="B8272" i="5"/>
  <c r="B8273" i="5"/>
  <c r="B8274" i="5"/>
  <c r="B8275" i="5"/>
  <c r="B8276" i="5"/>
  <c r="B8277" i="5"/>
  <c r="B8278" i="5"/>
  <c r="B8279" i="5"/>
  <c r="B8280" i="5"/>
  <c r="B8281" i="5"/>
  <c r="B8282" i="5"/>
  <c r="B8283" i="5"/>
  <c r="B8284" i="5"/>
  <c r="B8285" i="5"/>
  <c r="B8286" i="5"/>
  <c r="B8287" i="5"/>
  <c r="B8288" i="5"/>
  <c r="B8289" i="5"/>
  <c r="B8290" i="5"/>
  <c r="B8291" i="5"/>
  <c r="B8292" i="5"/>
  <c r="B8293" i="5"/>
  <c r="B8294" i="5"/>
  <c r="B8295" i="5"/>
  <c r="B8296" i="5"/>
  <c r="B8297" i="5"/>
  <c r="B8298" i="5"/>
  <c r="B8299" i="5"/>
  <c r="B8300" i="5"/>
  <c r="B8301" i="5"/>
  <c r="B8302" i="5"/>
  <c r="B8303" i="5"/>
  <c r="B8304" i="5"/>
  <c r="B8305" i="5"/>
  <c r="B8306" i="5"/>
  <c r="B8307" i="5"/>
  <c r="B8308" i="5"/>
  <c r="B8309" i="5"/>
  <c r="B8310" i="5"/>
  <c r="B8311" i="5"/>
  <c r="B8312" i="5"/>
  <c r="B8313" i="5"/>
  <c r="B8314" i="5"/>
  <c r="B8315" i="5"/>
  <c r="B8316" i="5"/>
  <c r="B8317" i="5"/>
  <c r="B8318" i="5"/>
  <c r="B8319" i="5"/>
  <c r="B8320" i="5"/>
  <c r="B8321" i="5"/>
  <c r="B8322" i="5"/>
  <c r="B8323" i="5"/>
  <c r="B8324" i="5"/>
  <c r="B8325" i="5"/>
  <c r="B8326" i="5"/>
  <c r="B8327" i="5"/>
  <c r="B8328" i="5"/>
  <c r="B8329" i="5"/>
  <c r="B8330" i="5"/>
  <c r="B8331" i="5"/>
  <c r="B8332" i="5"/>
  <c r="B8333" i="5"/>
  <c r="B8334" i="5"/>
  <c r="B8335" i="5"/>
  <c r="B8336" i="5"/>
  <c r="B8337" i="5"/>
  <c r="B8338" i="5"/>
  <c r="B8339" i="5"/>
  <c r="B8340" i="5"/>
  <c r="B8341" i="5"/>
  <c r="B8342" i="5"/>
  <c r="B8343" i="5"/>
  <c r="B8344" i="5"/>
  <c r="B8345" i="5"/>
  <c r="B8346" i="5"/>
  <c r="B8347" i="5"/>
  <c r="B8348" i="5"/>
  <c r="B8349" i="5"/>
  <c r="B8350" i="5"/>
  <c r="B8351" i="5"/>
  <c r="B8352" i="5"/>
  <c r="B8353" i="5"/>
  <c r="B8354" i="5"/>
  <c r="B8355" i="5"/>
  <c r="B8356" i="5"/>
  <c r="B8357" i="5"/>
  <c r="B8358" i="5"/>
  <c r="B8359" i="5"/>
  <c r="B8360" i="5"/>
  <c r="B8361" i="5"/>
  <c r="B8362" i="5"/>
  <c r="B8363" i="5"/>
  <c r="B8364" i="5"/>
  <c r="B8365" i="5"/>
  <c r="B8366" i="5"/>
  <c r="B8367" i="5"/>
  <c r="B8368" i="5"/>
  <c r="B8369" i="5"/>
  <c r="B8370" i="5"/>
  <c r="B8371" i="5"/>
  <c r="B8372" i="5"/>
  <c r="B8373" i="5"/>
  <c r="B8374" i="5"/>
  <c r="B8375" i="5"/>
  <c r="B8376" i="5"/>
  <c r="B8377" i="5"/>
  <c r="B8378" i="5"/>
  <c r="B8379" i="5"/>
  <c r="B8380" i="5"/>
  <c r="B8381" i="5"/>
  <c r="B8382" i="5"/>
  <c r="B8383" i="5"/>
  <c r="B8384" i="5"/>
  <c r="B8385" i="5"/>
  <c r="B8386" i="5"/>
  <c r="B8387" i="5"/>
  <c r="B8388" i="5"/>
  <c r="B8389" i="5"/>
  <c r="B8390" i="5"/>
  <c r="B8391" i="5"/>
  <c r="B8392" i="5"/>
  <c r="B8393" i="5"/>
  <c r="B8394" i="5"/>
  <c r="B8395" i="5"/>
  <c r="B8396" i="5"/>
  <c r="B8397" i="5"/>
  <c r="B8398" i="5"/>
  <c r="B8399" i="5"/>
  <c r="B8400" i="5"/>
  <c r="B8401" i="5"/>
  <c r="B8402" i="5"/>
  <c r="B8403" i="5"/>
  <c r="B8404" i="5"/>
  <c r="B8405" i="5"/>
  <c r="B8406" i="5"/>
  <c r="B8407" i="5"/>
  <c r="B8408" i="5"/>
  <c r="B8409" i="5"/>
  <c r="B8410" i="5"/>
  <c r="B8411" i="5"/>
  <c r="B8412" i="5"/>
  <c r="B8413" i="5"/>
  <c r="B8414" i="5"/>
  <c r="B8415" i="5"/>
  <c r="B8416" i="5"/>
  <c r="B8417" i="5"/>
  <c r="B8418" i="5"/>
  <c r="B8419" i="5"/>
  <c r="B8420" i="5"/>
  <c r="B8421" i="5"/>
  <c r="B8422" i="5"/>
  <c r="B8423" i="5"/>
  <c r="B8424" i="5"/>
  <c r="B8425" i="5"/>
  <c r="B8426" i="5"/>
  <c r="B8427" i="5"/>
  <c r="B8428" i="5"/>
  <c r="B8429" i="5"/>
  <c r="B8430" i="5"/>
  <c r="B8431" i="5"/>
  <c r="B8432" i="5"/>
  <c r="B8433" i="5"/>
  <c r="B8434" i="5"/>
  <c r="B8435" i="5"/>
  <c r="B8436" i="5"/>
  <c r="B8437" i="5"/>
  <c r="B8438" i="5"/>
  <c r="B8439" i="5"/>
  <c r="B8440" i="5"/>
  <c r="B8441" i="5"/>
  <c r="B8442" i="5"/>
  <c r="B8443" i="5"/>
  <c r="B8444" i="5"/>
  <c r="B8445" i="5"/>
  <c r="B8446" i="5"/>
  <c r="B8447" i="5"/>
  <c r="B8448" i="5"/>
  <c r="B8449" i="5"/>
  <c r="B8450" i="5"/>
  <c r="B8451" i="5"/>
  <c r="B8452" i="5"/>
  <c r="B8453" i="5"/>
  <c r="B8454" i="5"/>
  <c r="B8455" i="5"/>
  <c r="B8456" i="5"/>
  <c r="B8457" i="5"/>
  <c r="B8458" i="5"/>
  <c r="B8459" i="5"/>
  <c r="B8460" i="5"/>
  <c r="B8461" i="5"/>
  <c r="B8462" i="5"/>
  <c r="B8463" i="5"/>
  <c r="B8464" i="5"/>
  <c r="B8465" i="5"/>
  <c r="B8466" i="5"/>
  <c r="B8467" i="5"/>
  <c r="B8468" i="5"/>
  <c r="B8469" i="5"/>
  <c r="B8470" i="5"/>
  <c r="B8471" i="5"/>
  <c r="B8472" i="5"/>
  <c r="B8473" i="5"/>
  <c r="B8474" i="5"/>
  <c r="B8475" i="5"/>
  <c r="B8476" i="5"/>
  <c r="B8477" i="5"/>
  <c r="B8478" i="5"/>
  <c r="B8479" i="5"/>
  <c r="B8480" i="5"/>
  <c r="B8481" i="5"/>
  <c r="B8482" i="5"/>
  <c r="B8483" i="5"/>
  <c r="B8484" i="5"/>
  <c r="B8485" i="5"/>
  <c r="B8486" i="5"/>
  <c r="B8487" i="5"/>
  <c r="B8488" i="5"/>
  <c r="B8489" i="5"/>
  <c r="B8490" i="5"/>
  <c r="B8491" i="5"/>
  <c r="B8492" i="5"/>
  <c r="B8493" i="5"/>
  <c r="B8494" i="5"/>
  <c r="B8495" i="5"/>
  <c r="B8496" i="5"/>
  <c r="B8497" i="5"/>
  <c r="B8498" i="5"/>
  <c r="B8499" i="5"/>
  <c r="B8500" i="5"/>
  <c r="B8501" i="5"/>
  <c r="B8502" i="5"/>
  <c r="B8503" i="5"/>
  <c r="B8504" i="5"/>
  <c r="B8505" i="5"/>
  <c r="B8506" i="5"/>
  <c r="B8507" i="5"/>
  <c r="B8508" i="5"/>
  <c r="B8509" i="5"/>
  <c r="B8510" i="5"/>
  <c r="B8511" i="5"/>
  <c r="B8512" i="5"/>
  <c r="B8513" i="5"/>
  <c r="B8514" i="5"/>
  <c r="B8515" i="5"/>
  <c r="B8516" i="5"/>
  <c r="B8517" i="5"/>
  <c r="B8518" i="5"/>
  <c r="B8519" i="5"/>
  <c r="B8520" i="5"/>
  <c r="B8521" i="5"/>
  <c r="B8522" i="5"/>
  <c r="B8523" i="5"/>
  <c r="B8524" i="5"/>
  <c r="B8525" i="5"/>
  <c r="B8526" i="5"/>
  <c r="B8527" i="5"/>
  <c r="B8528" i="5"/>
  <c r="B8529" i="5"/>
  <c r="B8530" i="5"/>
  <c r="B8531" i="5"/>
  <c r="B8532" i="5"/>
  <c r="B8533" i="5"/>
  <c r="B8534" i="5"/>
  <c r="B8535" i="5"/>
  <c r="B8536" i="5"/>
  <c r="B8537" i="5"/>
  <c r="B8538" i="5"/>
  <c r="B8539" i="5"/>
  <c r="B8540" i="5"/>
  <c r="B8541" i="5"/>
  <c r="B8542" i="5"/>
  <c r="B8543" i="5"/>
  <c r="B8544" i="5"/>
  <c r="B8545" i="5"/>
  <c r="B8546" i="5"/>
  <c r="B8547" i="5"/>
  <c r="B8548" i="5"/>
  <c r="B8549" i="5"/>
  <c r="B8550" i="5"/>
  <c r="B8551" i="5"/>
  <c r="B8552" i="5"/>
  <c r="B8553" i="5"/>
  <c r="B8554" i="5"/>
  <c r="B8555" i="5"/>
  <c r="B8556" i="5"/>
  <c r="B8557" i="5"/>
  <c r="B8558" i="5"/>
  <c r="B8559" i="5"/>
  <c r="B8560" i="5"/>
  <c r="B8561" i="5"/>
  <c r="B8562" i="5"/>
  <c r="B8563" i="5"/>
  <c r="B8564" i="5"/>
  <c r="B8565" i="5"/>
  <c r="B8566" i="5"/>
  <c r="B8567" i="5"/>
  <c r="B8568" i="5"/>
  <c r="B8569" i="5"/>
  <c r="B8570" i="5"/>
  <c r="B8571" i="5"/>
  <c r="B8572" i="5"/>
  <c r="B8573" i="5"/>
  <c r="B8574" i="5"/>
  <c r="B8575" i="5"/>
  <c r="B8576" i="5"/>
  <c r="B8577" i="5"/>
  <c r="B8578" i="5"/>
  <c r="B8579" i="5"/>
  <c r="B8580" i="5"/>
  <c r="B8581" i="5"/>
  <c r="B8582" i="5"/>
  <c r="B8583" i="5"/>
  <c r="B8584" i="5"/>
  <c r="B8585" i="5"/>
  <c r="B8586" i="5"/>
  <c r="B8587" i="5"/>
  <c r="B8588" i="5"/>
  <c r="B8589" i="5"/>
  <c r="B8590" i="5"/>
  <c r="B8591" i="5"/>
  <c r="B8592" i="5"/>
  <c r="B8593" i="5"/>
  <c r="B8594" i="5"/>
  <c r="B8595" i="5"/>
  <c r="B8596" i="5"/>
  <c r="B8597" i="5"/>
  <c r="B8598" i="5"/>
  <c r="B8599" i="5"/>
  <c r="B8600" i="5"/>
  <c r="B8601" i="5"/>
  <c r="B8602" i="5"/>
  <c r="B8603" i="5"/>
  <c r="B8604" i="5"/>
  <c r="B8605" i="5"/>
  <c r="B8606" i="5"/>
  <c r="B8607" i="5"/>
  <c r="B8608" i="5"/>
  <c r="B8609" i="5"/>
  <c r="B8610" i="5"/>
  <c r="B8611" i="5"/>
  <c r="B8612" i="5"/>
  <c r="B8613" i="5"/>
  <c r="B8614" i="5"/>
  <c r="B8615" i="5"/>
  <c r="B8616" i="5"/>
  <c r="B8617" i="5"/>
  <c r="B8618" i="5"/>
  <c r="B8619" i="5"/>
  <c r="B8620" i="5"/>
  <c r="B8621" i="5"/>
  <c r="B8622" i="5"/>
  <c r="B8623" i="5"/>
  <c r="B8624" i="5"/>
  <c r="B8625" i="5"/>
  <c r="B8626" i="5"/>
  <c r="B8627" i="5"/>
  <c r="B8628" i="5"/>
  <c r="B8629" i="5"/>
  <c r="B8630" i="5"/>
  <c r="B8631" i="5"/>
  <c r="B8632" i="5"/>
  <c r="B8633" i="5"/>
  <c r="B8634" i="5"/>
  <c r="B8635" i="5"/>
  <c r="B8636" i="5"/>
  <c r="B8637" i="5"/>
  <c r="B8638" i="5"/>
  <c r="B8639" i="5"/>
  <c r="B8640" i="5"/>
  <c r="B8641" i="5"/>
  <c r="B8642" i="5"/>
  <c r="B8643" i="5"/>
  <c r="B8644" i="5"/>
  <c r="B8645" i="5"/>
  <c r="B8646" i="5"/>
  <c r="B8647" i="5"/>
  <c r="B8648" i="5"/>
  <c r="B8649" i="5"/>
  <c r="B8650" i="5"/>
  <c r="B8651" i="5"/>
  <c r="B8652" i="5"/>
  <c r="B8653" i="5"/>
  <c r="B8654" i="5"/>
  <c r="B8655" i="5"/>
  <c r="B8656" i="5"/>
  <c r="B8657" i="5"/>
  <c r="B8658" i="5"/>
  <c r="B8659" i="5"/>
  <c r="B8660" i="5"/>
  <c r="B8661" i="5"/>
  <c r="B8662" i="5"/>
  <c r="B8663" i="5"/>
  <c r="B8664" i="5"/>
  <c r="B8665" i="5"/>
  <c r="B8666" i="5"/>
  <c r="B8667" i="5"/>
  <c r="B8668" i="5"/>
  <c r="B8669" i="5"/>
  <c r="B8670" i="5"/>
  <c r="B8671" i="5"/>
  <c r="B8672" i="5"/>
  <c r="B8673" i="5"/>
  <c r="B8674" i="5"/>
  <c r="B8675" i="5"/>
  <c r="B8676" i="5"/>
  <c r="B8677" i="5"/>
  <c r="B8678" i="5"/>
  <c r="B8679" i="5"/>
  <c r="B8680" i="5"/>
  <c r="B8681" i="5"/>
  <c r="B8682" i="5"/>
  <c r="B8683" i="5"/>
  <c r="B8684" i="5"/>
  <c r="B8685" i="5"/>
  <c r="B8686" i="5"/>
  <c r="B8687" i="5"/>
  <c r="B8688" i="5"/>
  <c r="B8689" i="5"/>
  <c r="B8690" i="5"/>
  <c r="B8691" i="5"/>
  <c r="B8692" i="5"/>
  <c r="B8693" i="5"/>
  <c r="B8694" i="5"/>
  <c r="B8695" i="5"/>
  <c r="B8696" i="5"/>
  <c r="B8697" i="5"/>
  <c r="B8698" i="5"/>
  <c r="B8699" i="5"/>
  <c r="B8700" i="5"/>
  <c r="B8701" i="5"/>
  <c r="B8702" i="5"/>
  <c r="B8703" i="5"/>
  <c r="B8704" i="5"/>
  <c r="B8705" i="5"/>
  <c r="B8706" i="5"/>
  <c r="B8707" i="5"/>
  <c r="B8708" i="5"/>
  <c r="B8709" i="5"/>
  <c r="B8710" i="5"/>
  <c r="B8711" i="5"/>
  <c r="B8712" i="5"/>
  <c r="B8713" i="5"/>
  <c r="B8714" i="5"/>
  <c r="B8715" i="5"/>
  <c r="B8716" i="5"/>
  <c r="B8717" i="5"/>
  <c r="B8718" i="5"/>
  <c r="B8719" i="5"/>
  <c r="B8720" i="5"/>
  <c r="B8721" i="5"/>
  <c r="B8722" i="5"/>
  <c r="B8723" i="5"/>
  <c r="B8724" i="5"/>
  <c r="B8725" i="5"/>
  <c r="B8726" i="5"/>
  <c r="B8727" i="5"/>
  <c r="B8728" i="5"/>
  <c r="B8729" i="5"/>
  <c r="B8730" i="5"/>
  <c r="B8731" i="5"/>
  <c r="B8732" i="5"/>
  <c r="B8733" i="5"/>
  <c r="B8734" i="5"/>
  <c r="B8735" i="5"/>
  <c r="B8736" i="5"/>
  <c r="B8737" i="5"/>
  <c r="B8738" i="5"/>
  <c r="B8739" i="5"/>
  <c r="B8740" i="5"/>
  <c r="B8741" i="5"/>
  <c r="B8742" i="5"/>
  <c r="B8743" i="5"/>
  <c r="B8744" i="5"/>
  <c r="B8745" i="5"/>
  <c r="B8746" i="5"/>
  <c r="B8747" i="5"/>
  <c r="B8748" i="5"/>
  <c r="B8749" i="5"/>
  <c r="B8750" i="5"/>
  <c r="B8751" i="5"/>
  <c r="B8752" i="5"/>
  <c r="B8753" i="5"/>
  <c r="B8754" i="5"/>
  <c r="B8755" i="5"/>
  <c r="B8756" i="5"/>
  <c r="B8757" i="5"/>
  <c r="B8758" i="5"/>
  <c r="B8759" i="5"/>
  <c r="B8760" i="5"/>
  <c r="B8761" i="5"/>
  <c r="B8762" i="5"/>
  <c r="B8763" i="5"/>
  <c r="B8764" i="5"/>
  <c r="B8765" i="5"/>
  <c r="B8766" i="5"/>
  <c r="B8767" i="5"/>
  <c r="B8768" i="5"/>
  <c r="B8769" i="5"/>
  <c r="B8770" i="5"/>
  <c r="B8771" i="5"/>
  <c r="B8772" i="5"/>
  <c r="B8773" i="5"/>
  <c r="B8774" i="5"/>
  <c r="B8775" i="5"/>
  <c r="B8776" i="5"/>
  <c r="B8777" i="5"/>
  <c r="B8778" i="5"/>
  <c r="B8779" i="5"/>
  <c r="B8780" i="5"/>
  <c r="B8781" i="5"/>
  <c r="B8782" i="5"/>
  <c r="B8783" i="5"/>
  <c r="B8784" i="5"/>
  <c r="B8785" i="5"/>
  <c r="B8786" i="5"/>
  <c r="B8787" i="5"/>
  <c r="B8788" i="5"/>
  <c r="B8789" i="5"/>
  <c r="B8790" i="5"/>
  <c r="B8791" i="5"/>
  <c r="B8792" i="5"/>
  <c r="B8793" i="5"/>
  <c r="B8794" i="5"/>
  <c r="B8795" i="5"/>
  <c r="B8796" i="5"/>
  <c r="B8797" i="5"/>
  <c r="B8798" i="5"/>
  <c r="B8799" i="5"/>
  <c r="B8800" i="5"/>
  <c r="B8801" i="5"/>
  <c r="B8802" i="5"/>
  <c r="B8803" i="5"/>
  <c r="B8804" i="5"/>
  <c r="B8805" i="5"/>
  <c r="B8806" i="5"/>
  <c r="B8807" i="5"/>
  <c r="B8808" i="5"/>
  <c r="B8809" i="5"/>
  <c r="B8810" i="5"/>
  <c r="B8811" i="5"/>
  <c r="B8812" i="5"/>
  <c r="B8813" i="5"/>
  <c r="B8814" i="5"/>
  <c r="B8815" i="5"/>
  <c r="B8816" i="5"/>
  <c r="B8817" i="5"/>
  <c r="B8818" i="5"/>
  <c r="B8819" i="5"/>
  <c r="B8820" i="5"/>
  <c r="B8821" i="5"/>
  <c r="B8822" i="5"/>
  <c r="B8823" i="5"/>
  <c r="B8824" i="5"/>
  <c r="B8825" i="5"/>
  <c r="B8826" i="5"/>
  <c r="B8827" i="5"/>
  <c r="B8828" i="5"/>
  <c r="B8829" i="5"/>
  <c r="B8830" i="5"/>
  <c r="B8831" i="5"/>
  <c r="B8832" i="5"/>
  <c r="B8833" i="5"/>
  <c r="B8834" i="5"/>
  <c r="B8835" i="5"/>
  <c r="B8836" i="5"/>
  <c r="B8837" i="5"/>
  <c r="B8838" i="5"/>
  <c r="B8839" i="5"/>
  <c r="B8840" i="5"/>
  <c r="B8841" i="5"/>
  <c r="B8842" i="5"/>
  <c r="B8843" i="5"/>
  <c r="B8844" i="5"/>
  <c r="B8845" i="5"/>
  <c r="B8846" i="5"/>
  <c r="B8847" i="5"/>
  <c r="B8848" i="5"/>
  <c r="B8849" i="5"/>
  <c r="B8850" i="5"/>
  <c r="B8851" i="5"/>
  <c r="B8852" i="5"/>
  <c r="B8853" i="5"/>
  <c r="B8854" i="5"/>
  <c r="B8855" i="5"/>
  <c r="B8856" i="5"/>
  <c r="B8857" i="5"/>
  <c r="B8858" i="5"/>
  <c r="B8859" i="5"/>
  <c r="B8860" i="5"/>
  <c r="B8861" i="5"/>
  <c r="B8862" i="5"/>
  <c r="B8863" i="5"/>
  <c r="B8864" i="5"/>
  <c r="B8865" i="5"/>
  <c r="B8866" i="5"/>
  <c r="B8867" i="5"/>
  <c r="B8868" i="5"/>
  <c r="B8869" i="5"/>
  <c r="B8870" i="5"/>
  <c r="B8871" i="5"/>
  <c r="B8872" i="5"/>
  <c r="B8873" i="5"/>
  <c r="B8874" i="5"/>
  <c r="B8875" i="5"/>
  <c r="B8876" i="5"/>
  <c r="B8877" i="5"/>
  <c r="B8878" i="5"/>
  <c r="B8879" i="5"/>
  <c r="B8880" i="5"/>
  <c r="B8881" i="5"/>
  <c r="B8882" i="5"/>
  <c r="B8883" i="5"/>
  <c r="B8884" i="5"/>
  <c r="B8885" i="5"/>
  <c r="B8886" i="5"/>
  <c r="B8887" i="5"/>
  <c r="B8888" i="5"/>
  <c r="B8889" i="5"/>
  <c r="B8890" i="5"/>
  <c r="B8891" i="5"/>
  <c r="B8892" i="5"/>
  <c r="B8893" i="5"/>
  <c r="B8894" i="5"/>
  <c r="B8895" i="5"/>
  <c r="B8896" i="5"/>
  <c r="B8897" i="5"/>
  <c r="B8898" i="5"/>
  <c r="B8899" i="5"/>
  <c r="B8900" i="5"/>
  <c r="B8901" i="5"/>
  <c r="B8902" i="5"/>
  <c r="B8903" i="5"/>
  <c r="B8904" i="5"/>
  <c r="B8905" i="5"/>
  <c r="B8906" i="5"/>
  <c r="B8907" i="5"/>
  <c r="B8908" i="5"/>
  <c r="B8909" i="5"/>
  <c r="B8910" i="5"/>
  <c r="B8911" i="5"/>
  <c r="B8912" i="5"/>
  <c r="B8913" i="5"/>
  <c r="B8914" i="5"/>
  <c r="B8915" i="5"/>
  <c r="B8916" i="5"/>
  <c r="B8917" i="5"/>
  <c r="B8918" i="5"/>
  <c r="B8919" i="5"/>
  <c r="B8920" i="5"/>
  <c r="B8921" i="5"/>
  <c r="B8922" i="5"/>
  <c r="B8923" i="5"/>
  <c r="B8924" i="5"/>
  <c r="B8925" i="5"/>
  <c r="B8926" i="5"/>
  <c r="B8927" i="5"/>
  <c r="B8928" i="5"/>
  <c r="B8929" i="5"/>
  <c r="B8930" i="5"/>
  <c r="B8931" i="5"/>
  <c r="B8932" i="5"/>
  <c r="B8933" i="5"/>
  <c r="B8934" i="5"/>
  <c r="B8935" i="5"/>
  <c r="B8936" i="5"/>
  <c r="B8937" i="5"/>
  <c r="B8938" i="5"/>
  <c r="B8939" i="5"/>
  <c r="B8940" i="5"/>
  <c r="B8941" i="5"/>
  <c r="B8942" i="5"/>
  <c r="B8943" i="5"/>
  <c r="B8944" i="5"/>
  <c r="B8945" i="5"/>
  <c r="B8946" i="5"/>
  <c r="B8947" i="5"/>
  <c r="B8948" i="5"/>
  <c r="B8949" i="5"/>
  <c r="B8950" i="5"/>
  <c r="B8951" i="5"/>
  <c r="B8952" i="5"/>
  <c r="B8953" i="5"/>
  <c r="B8954" i="5"/>
  <c r="B8955" i="5"/>
  <c r="B8956" i="5"/>
  <c r="B8957" i="5"/>
  <c r="B8958" i="5"/>
  <c r="B8959" i="5"/>
  <c r="B8960" i="5"/>
  <c r="B8961" i="5"/>
  <c r="B8962" i="5"/>
  <c r="B8963" i="5"/>
  <c r="B8964" i="5"/>
  <c r="B8965" i="5"/>
  <c r="B8966" i="5"/>
  <c r="B8967" i="5"/>
  <c r="B8968" i="5"/>
  <c r="B8969" i="5"/>
  <c r="B8970" i="5"/>
  <c r="B8971" i="5"/>
  <c r="B8972" i="5"/>
  <c r="B8973" i="5"/>
  <c r="B8974" i="5"/>
  <c r="B8975" i="5"/>
  <c r="B8976" i="5"/>
  <c r="B8977" i="5"/>
  <c r="B8978" i="5"/>
  <c r="B8979" i="5"/>
  <c r="B8980" i="5"/>
  <c r="B8981" i="5"/>
  <c r="B8982" i="5"/>
  <c r="B8983" i="5"/>
  <c r="B8984" i="5"/>
  <c r="B8985" i="5"/>
  <c r="B8986" i="5"/>
  <c r="B8987" i="5"/>
  <c r="B8988" i="5"/>
  <c r="B8989" i="5"/>
  <c r="B8990" i="5"/>
  <c r="B8991" i="5"/>
  <c r="B8992" i="5"/>
  <c r="B8993" i="5"/>
  <c r="B8994" i="5"/>
  <c r="B8995" i="5"/>
  <c r="B8996" i="5"/>
  <c r="B8997" i="5"/>
  <c r="B8998" i="5"/>
  <c r="B8999" i="5"/>
  <c r="B9000" i="5"/>
  <c r="B9001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B5" i="5"/>
  <c r="B6" i="5"/>
  <c r="B7" i="5"/>
  <c r="B8" i="5"/>
  <c r="B9" i="5"/>
  <c r="B10" i="5"/>
  <c r="B11" i="5"/>
  <c r="B12" i="5"/>
  <c r="B13" i="5"/>
  <c r="B14" i="5"/>
  <c r="B15" i="5"/>
  <c r="B16" i="5"/>
  <c r="C4" i="5"/>
  <c r="B4" i="5"/>
  <c r="C4" i="10"/>
  <c r="B4" i="10"/>
  <c r="D92" i="3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<sst xmlns="http://schemas.openxmlformats.org/spreadsheetml/2006/main" count="1395" uniqueCount="667">
  <si>
    <t>ID</t>
  </si>
  <si>
    <t>Jméno</t>
  </si>
  <si>
    <t>Příjmení</t>
  </si>
  <si>
    <t>Číslo smlouvy</t>
  </si>
  <si>
    <t>Datum od</t>
  </si>
  <si>
    <t>Jan</t>
  </si>
  <si>
    <t>Novák</t>
  </si>
  <si>
    <t>Datum do</t>
  </si>
  <si>
    <t>Interní obory pro dospělé</t>
  </si>
  <si>
    <t>Chirurgické obory pro dospělé</t>
  </si>
  <si>
    <t>Interní a chirurgické obory pro dospělé</t>
  </si>
  <si>
    <t>Všeobecná a specializovaná péče pro děti</t>
  </si>
  <si>
    <t>Psychiatrie pro dospělé</t>
  </si>
  <si>
    <t>Gerontopsychiatrie</t>
  </si>
  <si>
    <t>Psychiatrie dětská</t>
  </si>
  <si>
    <t>Dětská centra při PZS</t>
  </si>
  <si>
    <t>Ostatní</t>
  </si>
  <si>
    <t>Akutní lůžková péče standardní</t>
  </si>
  <si>
    <t>Akutní lůžková péče intenzivní</t>
  </si>
  <si>
    <t>Specializované ambulance a stacionáře</t>
  </si>
  <si>
    <t>Následná a dlouhodobá lůžková péče</t>
  </si>
  <si>
    <t>Celkový počet aktivně zapojených dobrovolníků</t>
  </si>
  <si>
    <t>Celkem</t>
  </si>
  <si>
    <t>Počet odpracovaných dobrovolnických hodin</t>
  </si>
  <si>
    <t>Podle typu pracoviště</t>
  </si>
  <si>
    <t>a</t>
  </si>
  <si>
    <t>b</t>
  </si>
  <si>
    <t>Celkový počet odpracovaných hodin dobrovolníky v PDZS v rámci pravidelné dobrovolnické činnosti</t>
  </si>
  <si>
    <t>Počet odpracovaných dobrovolnických hodin na jednotlivých typech pracovišť podle oborů</t>
  </si>
  <si>
    <t>Počet dobrovolnických hodin odpracovaných všemi aktivními dobrovolníky v jednotlivých programových liniích PDZS</t>
  </si>
  <si>
    <t>Linie A</t>
  </si>
  <si>
    <t>Linie B</t>
  </si>
  <si>
    <t>Linie C</t>
  </si>
  <si>
    <t>Linie D</t>
  </si>
  <si>
    <t>Komentář k části d</t>
  </si>
  <si>
    <t>Evidence dobrovolníků u poskytovatele zdravotních služeb (PZS)</t>
  </si>
  <si>
    <t>č.ř.</t>
  </si>
  <si>
    <t>Počet aktivně zapojených dobrovolníků</t>
  </si>
  <si>
    <t>Počet aktivně zapojených dobrovolníků na jednotlivých typech pracovišť podle oborů</t>
  </si>
  <si>
    <t>Komentář k části c</t>
  </si>
  <si>
    <t>Identifikace dobrovolníka</t>
  </si>
  <si>
    <t>Počet hodin</t>
  </si>
  <si>
    <t>Obor</t>
  </si>
  <si>
    <t>Typ péče</t>
  </si>
  <si>
    <t>Linie</t>
  </si>
  <si>
    <t>Počet pacientů zapojených do PDZS na jednotlivých typech pracovišť podle oborů</t>
  </si>
  <si>
    <t>Komentář k části g</t>
  </si>
  <si>
    <t>Počet kontaktů s pacienty</t>
  </si>
  <si>
    <t>Typ činnosti</t>
  </si>
  <si>
    <t>jednorázová akce</t>
  </si>
  <si>
    <t>pravidelná činnost</t>
  </si>
  <si>
    <t xml:space="preserve">pravidelná i jednorázová </t>
  </si>
  <si>
    <t>Datum narození</t>
  </si>
  <si>
    <t>Programové linie</t>
  </si>
  <si>
    <t>Konkrétní pracoviště</t>
  </si>
  <si>
    <t>Datum</t>
  </si>
  <si>
    <t>Kontaktní informace</t>
  </si>
  <si>
    <t>Kontaktní adresa</t>
  </si>
  <si>
    <t>E-mail</t>
  </si>
  <si>
    <t>Nejvyšší dosažené vzdělání</t>
  </si>
  <si>
    <t>Aktivní jazykové znalosti</t>
  </si>
  <si>
    <t>Tel. číslo</t>
  </si>
  <si>
    <t>ZŠ</t>
  </si>
  <si>
    <t>SŠ</t>
  </si>
  <si>
    <t>VŠ</t>
  </si>
  <si>
    <t>Zkratka</t>
  </si>
  <si>
    <t>Vysvětlení</t>
  </si>
  <si>
    <t>Základní škola</t>
  </si>
  <si>
    <t>Střední škola</t>
  </si>
  <si>
    <t>Vysoká škola</t>
  </si>
  <si>
    <t>anglický jazyk</t>
  </si>
  <si>
    <t>český jazyk</t>
  </si>
  <si>
    <t>německý jazyk</t>
  </si>
  <si>
    <t>francouzský jazyk</t>
  </si>
  <si>
    <t>španělský jazyk</t>
  </si>
  <si>
    <t>ruský jazyk</t>
  </si>
  <si>
    <t>italský jazyk</t>
  </si>
  <si>
    <t>polský jazyk</t>
  </si>
  <si>
    <t>slovenský jazyk</t>
  </si>
  <si>
    <t>Název pole</t>
  </si>
  <si>
    <t>Příklad</t>
  </si>
  <si>
    <t>Telefon</t>
  </si>
  <si>
    <t>jan.novak@example.com</t>
  </si>
  <si>
    <t xml:space="preserve">Květnová 15,
100 00 Praha </t>
  </si>
  <si>
    <t>+420123456789</t>
  </si>
  <si>
    <t>Vzorový formát kontaktní adresy</t>
  </si>
  <si>
    <t>en</t>
  </si>
  <si>
    <t>cs</t>
  </si>
  <si>
    <t>de</t>
  </si>
  <si>
    <t>fr</t>
  </si>
  <si>
    <t>es</t>
  </si>
  <si>
    <t>ru</t>
  </si>
  <si>
    <t>it</t>
  </si>
  <si>
    <t>pl</t>
  </si>
  <si>
    <t>sk</t>
  </si>
  <si>
    <t xml:space="preserve">Personálie Dobrovolníků </t>
  </si>
  <si>
    <r>
      <t xml:space="preserve">Počet odpracovaných hodin dobrovolníky v PDZS v rámci </t>
    </r>
    <r>
      <rPr>
        <b/>
        <sz val="12"/>
        <color theme="9"/>
        <rFont val="Calibri"/>
        <family val="2"/>
        <charset val="238"/>
        <scheme val="minor"/>
      </rPr>
      <t>jednorázových</t>
    </r>
    <r>
      <rPr>
        <b/>
        <sz val="12"/>
        <rFont val="Calibri"/>
        <family val="2"/>
        <charset val="238"/>
        <scheme val="minor"/>
      </rPr>
      <t xml:space="preserve"> akcí</t>
    </r>
  </si>
  <si>
    <r>
      <t xml:space="preserve">Počet odpracovaných hodin dobrovolníky v PDZS v rámci </t>
    </r>
    <r>
      <rPr>
        <b/>
        <sz val="12"/>
        <color theme="8"/>
        <rFont val="Calibri"/>
        <family val="2"/>
        <charset val="238"/>
        <scheme val="minor"/>
      </rPr>
      <t>pravidelné</t>
    </r>
    <r>
      <rPr>
        <b/>
        <sz val="12"/>
        <rFont val="Calibri"/>
        <family val="2"/>
        <charset val="238"/>
        <scheme val="minor"/>
      </rPr>
      <t xml:space="preserve"> dobrovolnické činnosti</t>
    </r>
  </si>
  <si>
    <t>ua</t>
  </si>
  <si>
    <t>ukrajinština</t>
  </si>
  <si>
    <t>Mikuláš</t>
  </si>
  <si>
    <t>Celá nemocnice</t>
  </si>
  <si>
    <t>Název akce</t>
  </si>
  <si>
    <t>Neznámo</t>
  </si>
  <si>
    <t>Vzor šablony výkazu E101 Informativní údaje o poskytovateli zdravotních služeb V. Evidence dobrovolníků u poskytovatele zdravotních služeb (PZS)</t>
  </si>
  <si>
    <t>Část c)</t>
  </si>
  <si>
    <t>Část d)</t>
  </si>
  <si>
    <r>
      <t xml:space="preserve">Počet kontaktů s pacienty zapojenými do PDZS v rámci </t>
    </r>
    <r>
      <rPr>
        <b/>
        <sz val="12"/>
        <color theme="8"/>
        <rFont val="Calibri"/>
        <family val="2"/>
        <charset val="238"/>
        <scheme val="minor"/>
      </rPr>
      <t>pravidelné</t>
    </r>
    <r>
      <rPr>
        <b/>
        <sz val="12"/>
        <rFont val="Calibri"/>
        <family val="2"/>
        <charset val="238"/>
        <scheme val="minor"/>
      </rPr>
      <t xml:space="preserve"> dobrovolnické činnosti</t>
    </r>
  </si>
  <si>
    <t>Část g)</t>
  </si>
  <si>
    <t>Část e)</t>
  </si>
  <si>
    <t>Komentář k části e</t>
  </si>
  <si>
    <t>Počet kontaktů s pacienty zapojenými  do PDZS na jednotlivých typech pracovišť podle oborů</t>
  </si>
  <si>
    <t>Část h)</t>
  </si>
  <si>
    <t>Komentář k části h</t>
  </si>
  <si>
    <t>Podkladový nástroj pro vyplnění výkazu E101 Informativní údaje o poskytovateli zdravotních služeb V. Evidence dobrovolníků u poskytovatele zdravotních služeb (PZS)</t>
  </si>
  <si>
    <t>Verze výkazu: rok 2024</t>
  </si>
  <si>
    <t>https://www.uzis.cz/index.php?pg=registry-sber-dat--vykazy--2024#pracovnici-ekonomika</t>
  </si>
  <si>
    <t>Použité zkratky:</t>
  </si>
  <si>
    <t>Vzory řádků:</t>
  </si>
  <si>
    <t>Evidence dobrovolníků u poskytovatele zdravotních služeb (PZS) - Pravidelná dobrovolnická činnost</t>
  </si>
  <si>
    <t>Evidence hodin pravidelné dobrovolnické činnosti</t>
  </si>
  <si>
    <t>Evidence hodin dobrovlnické činnosti v rámci jednorázových akcí</t>
  </si>
  <si>
    <t xml:space="preserve">Počet pacientů </t>
  </si>
  <si>
    <t>Evidence dobrovolníků u poskytovatele zdravotních služeb (PZS) - Jednorázové akce</t>
  </si>
  <si>
    <t>Legenda</t>
  </si>
  <si>
    <t>Vzor prezenční listiny jednorázové akce</t>
  </si>
  <si>
    <t>Pro Evidenci jednorázových akcí můžete vyplnit vždy čerstvou kopii listu "VZOR  Prezenční listiny JA" zvlášť a vkopírujte na konec listu "Zaevidování jednorázové akce".</t>
  </si>
  <si>
    <t>Číslo registrace dobrovolníka pro jednorázové akce</t>
  </si>
  <si>
    <t xml:space="preserve">Číslo registrace </t>
  </si>
  <si>
    <t>cs, en</t>
  </si>
  <si>
    <t>A</t>
  </si>
  <si>
    <t>B</t>
  </si>
  <si>
    <t>LDN, 3. stanice</t>
  </si>
  <si>
    <t>P123</t>
  </si>
  <si>
    <t>J741</t>
  </si>
  <si>
    <t>J852</t>
  </si>
  <si>
    <t>J963</t>
  </si>
  <si>
    <t>J987</t>
  </si>
  <si>
    <t>Poznámka</t>
  </si>
  <si>
    <t>J35</t>
  </si>
  <si>
    <t>Evidence pravidelné činnosti</t>
  </si>
  <si>
    <t>Evidence jednorázové akce</t>
  </si>
  <si>
    <t xml:space="preserve">Preventivní den </t>
  </si>
  <si>
    <t xml:space="preserve">VZOR Prezenční listiny JA </t>
  </si>
  <si>
    <t>Evidence údajů o pravidelné dobrovolnické činnosti</t>
  </si>
  <si>
    <t>Evidence údajů o dobrovolnické činnosti v rámci jednorázových akcí</t>
  </si>
  <si>
    <t>podmíněné formátování (když červeně)</t>
  </si>
  <si>
    <r>
      <t xml:space="preserve">Počet kontaktů s pacienty zapojených do PDZS v rámci </t>
    </r>
    <r>
      <rPr>
        <b/>
        <sz val="12"/>
        <color theme="9"/>
        <rFont val="Calibri"/>
        <family val="2"/>
        <charset val="238"/>
        <scheme val="minor"/>
      </rPr>
      <t>jednorázových</t>
    </r>
    <r>
      <rPr>
        <b/>
        <sz val="12"/>
        <rFont val="Calibri"/>
        <family val="2"/>
        <charset val="238"/>
        <scheme val="minor"/>
      </rPr>
      <t xml:space="preserve"> akcí</t>
    </r>
  </si>
  <si>
    <t>sloupec A-J</t>
  </si>
  <si>
    <t>Programové linie A</t>
  </si>
  <si>
    <t>Programové linie B</t>
  </si>
  <si>
    <t>Programové linie C</t>
  </si>
  <si>
    <t>Programové linie D</t>
  </si>
  <si>
    <t>ANO</t>
  </si>
  <si>
    <t>C</t>
  </si>
  <si>
    <t>D</t>
  </si>
  <si>
    <t xml:space="preserve">Kontrola linie z listu Personálie Dobrovolníků </t>
  </si>
  <si>
    <t>Jedinečná hodnota ze sloupce O (a zároveň nesmí být ve sloupci M nula a ve sloupci P "")</t>
  </si>
  <si>
    <t>Číslo smlouvy  dobrovolníka u pravidelné činnosti</t>
  </si>
  <si>
    <t>Identifikace osob zapojených do pravidelné a/nebo jednorázové dobrovolnické činnosti</t>
  </si>
  <si>
    <t>Interní klinika (čekárna)</t>
  </si>
  <si>
    <t>Všechny dětská oddělení</t>
  </si>
  <si>
    <t>Vánoční akce</t>
  </si>
  <si>
    <t>Sportovní den pro děti</t>
  </si>
  <si>
    <t>Dětská psychiatrie (venku)</t>
  </si>
  <si>
    <t>J878</t>
  </si>
  <si>
    <t>Podzimní slavnost</t>
  </si>
  <si>
    <t>LDN (všechny stanice)</t>
  </si>
  <si>
    <t>Počet aktivně zapojených dobrovolníků v  programových liniích PDZS</t>
  </si>
  <si>
    <t>Celkový počet kontaktů s pacienty zapojenými do PDZS v rámci jednorázových akcí</t>
  </si>
  <si>
    <t>Celkový počet kontaktů s pacienty zapojenými do PDZS v rámci pravidelné dobrovolnické činnosti</t>
  </si>
  <si>
    <t>Po vyplnění tuto tabulku vkopírujte na konec listu "Evidence jednorázové akce". Buňky podbarvené tmavě šedivou barvou se typicky nevyplňují.</t>
  </si>
  <si>
    <t xml:space="preserve">Počet kontaktů s pacienty </t>
  </si>
  <si>
    <t xml:space="preserve">Preventivní den … </t>
  </si>
  <si>
    <t>Číslo smlouvy   u pravidelné činnosti</t>
  </si>
  <si>
    <t>Číslo registrace  u jednorázové akce</t>
  </si>
  <si>
    <t>Celkový počet odpracovaných hodin dobrovolníky v PDZS v rámci jednorázových akcí</t>
  </si>
  <si>
    <r>
      <rPr>
        <b/>
        <sz val="12"/>
        <rFont val="Calibri"/>
        <family val="2"/>
        <charset val="238"/>
        <scheme val="minor"/>
      </rPr>
      <t>Počet dobrovolníků aktivně zapojených do realizace PDZS  v rámci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4"/>
        <rFont val="Calibri"/>
        <family val="2"/>
        <charset val="238"/>
        <scheme val="minor"/>
      </rPr>
      <t>pravidelné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dobrovolnické činnosti</t>
    </r>
  </si>
  <si>
    <t>Jana</t>
  </si>
  <si>
    <t>Janíková</t>
  </si>
  <si>
    <t>Lucie</t>
  </si>
  <si>
    <t>Krátká</t>
  </si>
  <si>
    <t>Taťána</t>
  </si>
  <si>
    <t>Štosová</t>
  </si>
  <si>
    <t>Gürbüz</t>
  </si>
  <si>
    <t>Veronika</t>
  </si>
  <si>
    <t>Fialová</t>
  </si>
  <si>
    <t>Dana</t>
  </si>
  <si>
    <t>Citovská</t>
  </si>
  <si>
    <t>Skoupilová</t>
  </si>
  <si>
    <t>Olga</t>
  </si>
  <si>
    <t>Kavková</t>
  </si>
  <si>
    <t>Kateřina</t>
  </si>
  <si>
    <t>Prokopová</t>
  </si>
  <si>
    <t>Martina</t>
  </si>
  <si>
    <t>Staroštíková</t>
  </si>
  <si>
    <t>Stavarská</t>
  </si>
  <si>
    <t>Zymová</t>
  </si>
  <si>
    <t>Lenka</t>
  </si>
  <si>
    <t>Brodecká</t>
  </si>
  <si>
    <t>Eva</t>
  </si>
  <si>
    <t>Milan</t>
  </si>
  <si>
    <t>Kuneš</t>
  </si>
  <si>
    <t>Jílková</t>
  </si>
  <si>
    <t>Alexandr</t>
  </si>
  <si>
    <t>Zarivnij</t>
  </si>
  <si>
    <t>Marek</t>
  </si>
  <si>
    <t>Pokorský</t>
  </si>
  <si>
    <t>Adéla</t>
  </si>
  <si>
    <t>Bohušová</t>
  </si>
  <si>
    <t>Mašková</t>
  </si>
  <si>
    <t>Roman</t>
  </si>
  <si>
    <t>Kalianko</t>
  </si>
  <si>
    <t>Tereza</t>
  </si>
  <si>
    <t>Pelikánová</t>
  </si>
  <si>
    <t>Malínková</t>
  </si>
  <si>
    <t>Hyblová</t>
  </si>
  <si>
    <t>Nikolas</t>
  </si>
  <si>
    <t>Vasilopulos</t>
  </si>
  <si>
    <t>Vláčelová</t>
  </si>
  <si>
    <t>Albina</t>
  </si>
  <si>
    <t>Foefilaktova</t>
  </si>
  <si>
    <t>Felgrová</t>
  </si>
  <si>
    <t>Adriana</t>
  </si>
  <si>
    <t>Lošťáková</t>
  </si>
  <si>
    <t>P001</t>
  </si>
  <si>
    <t>P002</t>
  </si>
  <si>
    <t>P003</t>
  </si>
  <si>
    <t>P006</t>
  </si>
  <si>
    <t>P007</t>
  </si>
  <si>
    <t>P008</t>
  </si>
  <si>
    <t>P009</t>
  </si>
  <si>
    <t>P004</t>
  </si>
  <si>
    <t>P005</t>
  </si>
  <si>
    <t>J001</t>
  </si>
  <si>
    <t>J002</t>
  </si>
  <si>
    <t>J003</t>
  </si>
  <si>
    <t>J004</t>
  </si>
  <si>
    <t>J005</t>
  </si>
  <si>
    <t>J006</t>
  </si>
  <si>
    <t>J007</t>
  </si>
  <si>
    <t>J008</t>
  </si>
  <si>
    <t>J009</t>
  </si>
  <si>
    <t>P010</t>
  </si>
  <si>
    <t>J010</t>
  </si>
  <si>
    <t>Nicola</t>
  </si>
  <si>
    <t>Stella</t>
  </si>
  <si>
    <t>Libuše</t>
  </si>
  <si>
    <t>Procházková</t>
  </si>
  <si>
    <t>Kristýna</t>
  </si>
  <si>
    <t>Frodlová</t>
  </si>
  <si>
    <t>Štěrbová</t>
  </si>
  <si>
    <t>Martínek</t>
  </si>
  <si>
    <t>Ondřej</t>
  </si>
  <si>
    <t>Valerie</t>
  </si>
  <si>
    <t>Lipková</t>
  </si>
  <si>
    <t>Filip</t>
  </si>
  <si>
    <t>Balát</t>
  </si>
  <si>
    <t>Aneta</t>
  </si>
  <si>
    <t>Mikešková</t>
  </si>
  <si>
    <t>Anna</t>
  </si>
  <si>
    <t>Hamplová</t>
  </si>
  <si>
    <t>Barbora</t>
  </si>
  <si>
    <t>Barteková</t>
  </si>
  <si>
    <t>Monika</t>
  </si>
  <si>
    <t>Smolková</t>
  </si>
  <si>
    <t>Ďurišová</t>
  </si>
  <si>
    <t>Petra</t>
  </si>
  <si>
    <t>Andršová</t>
  </si>
  <si>
    <t>Šmidrová</t>
  </si>
  <si>
    <t>Nella</t>
  </si>
  <si>
    <t>Bednaříková</t>
  </si>
  <si>
    <t>Nela</t>
  </si>
  <si>
    <t>Pospíšilová</t>
  </si>
  <si>
    <t>Korcová</t>
  </si>
  <si>
    <t>Turek</t>
  </si>
  <si>
    <t>Čamková</t>
  </si>
  <si>
    <t>Eliška</t>
  </si>
  <si>
    <t>Ester</t>
  </si>
  <si>
    <t>Andrýsková</t>
  </si>
  <si>
    <t>Vévodová</t>
  </si>
  <si>
    <t>Nikol</t>
  </si>
  <si>
    <t>Jakub</t>
  </si>
  <si>
    <t>Jonáš</t>
  </si>
  <si>
    <t>Andrea</t>
  </si>
  <si>
    <t>Cábová</t>
  </si>
  <si>
    <t>Mária</t>
  </si>
  <si>
    <t>Mihaliková</t>
  </si>
  <si>
    <t>Zuzana</t>
  </si>
  <si>
    <t>Chládková</t>
  </si>
  <si>
    <t>Viktorie</t>
  </si>
  <si>
    <t>Blowers</t>
  </si>
  <si>
    <t>Ondráčková</t>
  </si>
  <si>
    <t>Natálie</t>
  </si>
  <si>
    <t>Zatloukalová</t>
  </si>
  <si>
    <t>Markéta</t>
  </si>
  <si>
    <t>Špičková</t>
  </si>
  <si>
    <t>Vodičková</t>
  </si>
  <si>
    <t>Alžběta</t>
  </si>
  <si>
    <t>P011</t>
  </si>
  <si>
    <t>J011</t>
  </si>
  <si>
    <t>P012</t>
  </si>
  <si>
    <t>J012</t>
  </si>
  <si>
    <t>P013</t>
  </si>
  <si>
    <t>J013</t>
  </si>
  <si>
    <t>P014</t>
  </si>
  <si>
    <t>Pěnčíková</t>
  </si>
  <si>
    <t>J014</t>
  </si>
  <si>
    <t>P015</t>
  </si>
  <si>
    <t>J015</t>
  </si>
  <si>
    <t>P016</t>
  </si>
  <si>
    <t>J016</t>
  </si>
  <si>
    <t>Slavíčková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</si>
  <si>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</si>
  <si>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</si>
  <si>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</si>
  <si>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</si>
  <si>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</si>
  <si>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</si>
  <si>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</si>
  <si>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</si>
  <si>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</si>
  <si>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</si>
  <si>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</si>
  <si>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</si>
  <si>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P030</t>
  </si>
  <si>
    <t>P031</t>
  </si>
  <si>
    <t>P032</t>
  </si>
  <si>
    <t>P033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</si>
  <si>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</si>
  <si>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</si>
  <si>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</si>
  <si>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</si>
  <si>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</si>
  <si>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</si>
  <si>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</si>
  <si>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</si>
  <si>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</si>
  <si>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</si>
  <si>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</si>
  <si>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</si>
  <si>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J030</t>
  </si>
  <si>
    <t>J031</t>
  </si>
  <si>
    <t>J032</t>
  </si>
  <si>
    <t>J033</t>
  </si>
  <si>
    <t>J034</t>
  </si>
  <si>
    <t>J035</t>
  </si>
  <si>
    <t>J036</t>
  </si>
  <si>
    <t>J037</t>
  </si>
  <si>
    <t>J038</t>
  </si>
  <si>
    <t>J039</t>
  </si>
  <si>
    <t>J040</t>
  </si>
  <si>
    <t>J041</t>
  </si>
  <si>
    <t>J042</t>
  </si>
  <si>
    <t>J043</t>
  </si>
  <si>
    <t>J044</t>
  </si>
  <si>
    <t>J045</t>
  </si>
  <si>
    <t>J046</t>
  </si>
  <si>
    <t>J047</t>
  </si>
  <si>
    <t>J048</t>
  </si>
  <si>
    <t>J049</t>
  </si>
  <si>
    <t>J050</t>
  </si>
  <si>
    <t>J051</t>
  </si>
  <si>
    <t>J052</t>
  </si>
  <si>
    <t>J053</t>
  </si>
  <si>
    <t>J054</t>
  </si>
  <si>
    <t>J055</t>
  </si>
  <si>
    <t>J056</t>
  </si>
  <si>
    <t>J057</t>
  </si>
  <si>
    <t>J058</t>
  </si>
  <si>
    <t>J059</t>
  </si>
  <si>
    <t>J060</t>
  </si>
  <si>
    <t>P029</t>
  </si>
  <si>
    <t>P034</t>
  </si>
  <si>
    <t>P035</t>
  </si>
  <si>
    <t>P036</t>
  </si>
  <si>
    <t>P037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</si>
  <si>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</si>
  <si>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</si>
  <si>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</si>
  <si>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</si>
  <si>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</si>
  <si>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</si>
  <si>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</si>
  <si>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</si>
  <si>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</si>
  <si>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P047</t>
  </si>
  <si>
    <t>P048</t>
  </si>
  <si>
    <t>P049</t>
  </si>
  <si>
    <t>P050</t>
  </si>
  <si>
    <t>P051</t>
  </si>
  <si>
    <t>P052</t>
  </si>
  <si>
    <t>P053</t>
  </si>
  <si>
    <t>P054</t>
  </si>
  <si>
    <t>P055</t>
  </si>
  <si>
    <t>P056</t>
  </si>
  <si>
    <t>P057</t>
  </si>
  <si>
    <t>P058</t>
  </si>
  <si>
    <t>P059</t>
  </si>
  <si>
    <t>J029</t>
  </si>
  <si>
    <t>Dudkevičová</t>
  </si>
  <si>
    <t>P060</t>
  </si>
  <si>
    <t>J061</t>
  </si>
  <si>
    <t>Sofia</t>
  </si>
  <si>
    <t>Přibylová</t>
  </si>
  <si>
    <t>P061</t>
  </si>
  <si>
    <t>P062</t>
  </si>
  <si>
    <t>J062</t>
  </si>
  <si>
    <t>Nevrlá</t>
  </si>
  <si>
    <t>P063</t>
  </si>
  <si>
    <t>J063</t>
  </si>
  <si>
    <t>Renata</t>
  </si>
  <si>
    <t>Sedláčková Koutná</t>
  </si>
  <si>
    <t>P064</t>
  </si>
  <si>
    <t>J064</t>
  </si>
  <si>
    <t>Drašarová</t>
  </si>
  <si>
    <t>Angela</t>
  </si>
  <si>
    <t>Dynžíková</t>
  </si>
  <si>
    <t>Petr</t>
  </si>
  <si>
    <t>+420739569172</t>
  </si>
  <si>
    <t>bobulka27@email.cz</t>
  </si>
  <si>
    <t>+420605489634</t>
  </si>
  <si>
    <t>lu.kratka@gmail.com</t>
  </si>
  <si>
    <t>roman.kalianko@icloud.com</t>
  </si>
  <si>
    <t>lucie.hartmanova@gmail.com</t>
  </si>
  <si>
    <t>martina.kucerova7@seznam.cz</t>
  </si>
  <si>
    <t>nicolastella@seznam.cz</t>
  </si>
  <si>
    <t>monikasmolkova52@gmail.com</t>
  </si>
  <si>
    <t>kristifikovabara@seznam.cz</t>
  </si>
  <si>
    <t>lusmidrova@gmail.com</t>
  </si>
  <si>
    <t>korcovakaterina048@gmail.com</t>
  </si>
  <si>
    <t>viktorie.koneckova@gmail.com</t>
  </si>
  <si>
    <t>nelapospisilova06@email.cz</t>
  </si>
  <si>
    <t>zatloukalova.nataliea@email.cz</t>
  </si>
  <si>
    <t>martinaondrackova007@seznam.cz</t>
  </si>
  <si>
    <t>zuzanachladkova02@gmail.com</t>
  </si>
  <si>
    <t>mihalikova.maria14@gmail.com</t>
  </si>
  <si>
    <t>andreacabova1@gmail.com</t>
  </si>
  <si>
    <t>kuba.jonass@seznam.cz</t>
  </si>
  <si>
    <t>teriss@seznam.cz</t>
  </si>
  <si>
    <t>lenkavlacelova@seznam.cz</t>
  </si>
  <si>
    <t>albiiiino@gmail.com</t>
  </si>
  <si>
    <t>adela.bohusova@seznam.cz</t>
  </si>
  <si>
    <t>balat.filip@gmail.com</t>
  </si>
  <si>
    <t>sofia.pribylova@seznam.cz</t>
  </si>
  <si>
    <t>katerina.zymova@centrum.cz</t>
  </si>
  <si>
    <t>tatana.stosova@fnol.cz</t>
  </si>
  <si>
    <t>gurbuz.eva@gmail.com</t>
  </si>
  <si>
    <t>milanku@email.cz</t>
  </si>
  <si>
    <t>P065</t>
  </si>
  <si>
    <t>P066</t>
  </si>
  <si>
    <t>P067</t>
  </si>
  <si>
    <t>J065</t>
  </si>
  <si>
    <t>J066</t>
  </si>
  <si>
    <t>J067</t>
  </si>
  <si>
    <t>nella.bednarikova01@upol.cz</t>
  </si>
  <si>
    <t>andrsova.petra@seznam.cz</t>
  </si>
  <si>
    <t>marketa.spickova@post.cz</t>
  </si>
  <si>
    <t>olgivod@seznam.cz</t>
  </si>
  <si>
    <t>bety.pencikova@seznam.cz</t>
  </si>
  <si>
    <t>lenka.slavickova3@gmail.com</t>
  </si>
  <si>
    <t>dudkevicova@gmail.com</t>
  </si>
  <si>
    <t>lucka.nevrla@seznam.cz</t>
  </si>
  <si>
    <t>veronfial@gmail.com</t>
  </si>
  <si>
    <t>renca.koutna@seznam.cz</t>
  </si>
  <si>
    <t>kristynafrodlova@email.cz</t>
  </si>
  <si>
    <t>bara654321@seznam.cz</t>
  </si>
  <si>
    <t>andelka@dynzik.cz</t>
  </si>
  <si>
    <t>vevodova.nikol@seznam.cz</t>
  </si>
  <si>
    <t>ester.andryskova@gmail.com</t>
  </si>
  <si>
    <t>+420733273916</t>
  </si>
  <si>
    <t>eliska.camkova@seznam.cz</t>
  </si>
  <si>
    <t>bartekova.barbora1@gmail.com</t>
  </si>
  <si>
    <t>+ 421949434798</t>
  </si>
  <si>
    <t>ahamplova@gmail.com</t>
  </si>
  <si>
    <t>mikeskovaaneta@gmail.com</t>
  </si>
  <si>
    <t>valerie.lipkova@gmail.com</t>
  </si>
  <si>
    <t>ondrej.martinek@upol.cz</t>
  </si>
  <si>
    <t>kat.sterbova@email.cz</t>
  </si>
  <si>
    <t>lvanka@seznam.cz</t>
  </si>
  <si>
    <t>adriana.lostakova@gmail.com</t>
  </si>
  <si>
    <t>adela.felgrova@gmail.com</t>
  </si>
  <si>
    <t>hyblova.tereza31@gmail.com</t>
  </si>
  <si>
    <t>v.nikolas@seznam.cz</t>
  </si>
  <si>
    <t>a.zarivnij@seznam.cz</t>
  </si>
  <si>
    <t xml:space="preserve">verijilkova@gmail.com </t>
  </si>
  <si>
    <t>staredobrecasy@post.cz</t>
  </si>
  <si>
    <t>lucie.stavarska@gmail.com</t>
  </si>
  <si>
    <t>brodlenka@seznam.cz</t>
  </si>
  <si>
    <t>starostikova.m@seznam.cz</t>
  </si>
  <si>
    <t>katka.olc@seznam.cz</t>
  </si>
  <si>
    <t>olga.kavkova@seznam.cz</t>
  </si>
  <si>
    <t>jana.skoupilova@seznam.cz</t>
  </si>
  <si>
    <t>dana.citovska23@seznam.cz</t>
  </si>
  <si>
    <t>+420723247967</t>
  </si>
  <si>
    <t>+420607176599</t>
  </si>
  <si>
    <t>+420602521905</t>
  </si>
  <si>
    <t>Hradební 21, 789 85 Mohelnice</t>
  </si>
  <si>
    <t>Nová Hejčínská 3, 779 00 Olomouc</t>
  </si>
  <si>
    <t>Sladkovského 1200/1C, 779 00 Olomouc</t>
  </si>
  <si>
    <t>Heyrovského 405/25, 779 00 Olomouc</t>
  </si>
  <si>
    <t>Trusovická 502, 783 14 Bohuňovice</t>
  </si>
  <si>
    <t>Lipenská 264, 783 55 Velký Újezd</t>
  </si>
  <si>
    <t>+420605335721</t>
  </si>
  <si>
    <t>+420721623781</t>
  </si>
  <si>
    <t>Jeremenkova 14, 779 00 Olomouc</t>
  </si>
  <si>
    <t>U Sokolovny 38, 783 01 Olomouc-Nemilany</t>
  </si>
  <si>
    <t>+420606551485</t>
  </si>
  <si>
    <t>+420605418525</t>
  </si>
  <si>
    <t>Jana Pospíšila 908, 783 53 Velká Bystřice</t>
  </si>
  <si>
    <t>Na Letné 475/55, 779 00 Olomouc</t>
  </si>
  <si>
    <t>+420737464799</t>
  </si>
  <si>
    <t>Junácká 7, 779 00 Olomouc</t>
  </si>
  <si>
    <t>+420737139681</t>
  </si>
  <si>
    <t>Jaromírova 18, 779 00 Olomouc</t>
  </si>
  <si>
    <t>+420725516014</t>
  </si>
  <si>
    <t>Doloplazy 180, 783 56 Doloplazy</t>
  </si>
  <si>
    <t>+420705254076</t>
  </si>
  <si>
    <t>+420606813885</t>
  </si>
  <si>
    <t>Tř. Míru 1139/45, 779 00 Olomouc</t>
  </si>
  <si>
    <t>Březsko 74, 798 52 Konice</t>
  </si>
  <si>
    <t>+420777124888</t>
  </si>
  <si>
    <t>Ostravská 631, 199 00 Praha 9</t>
  </si>
  <si>
    <t>+420721156941</t>
  </si>
  <si>
    <t>Horní Bečva 755, 756 57 Horní Bečva</t>
  </si>
  <si>
    <t>+420734376999</t>
  </si>
  <si>
    <t>Tř. Spojenců 25B, 779 00 Olomouc</t>
  </si>
  <si>
    <t>+420739220559</t>
  </si>
  <si>
    <t>+420731656408</t>
  </si>
  <si>
    <t>Horní lán 1327/6a, 779 00 Olomouc</t>
  </si>
  <si>
    <t>V Křovinách 411/2, 779 00 Olomouc</t>
  </si>
  <si>
    <t>+420731556209</t>
  </si>
  <si>
    <t>Lhota pod Kosířem 69, 783 43 Drahanovice</t>
  </si>
  <si>
    <t>+420721283903</t>
  </si>
  <si>
    <t>Na Řádkách 15, Zábřeh na Moravě</t>
  </si>
  <si>
    <t>+420737975776</t>
  </si>
  <si>
    <t>Werichova 10, 779 00 Olomouc</t>
  </si>
  <si>
    <t>+420724513242</t>
  </si>
  <si>
    <t>J068</t>
  </si>
  <si>
    <t>J069</t>
  </si>
  <si>
    <t>J070</t>
  </si>
  <si>
    <t>J071</t>
  </si>
  <si>
    <t>J072</t>
  </si>
  <si>
    <t>J073</t>
  </si>
  <si>
    <t>J074</t>
  </si>
  <si>
    <t>J075</t>
  </si>
  <si>
    <t>J076</t>
  </si>
  <si>
    <t>Tovární 1335/49, 779 00 Olomouc</t>
  </si>
  <si>
    <t>+420774281828</t>
  </si>
  <si>
    <t>Trávníky 213, 798 16, Čelechovice n.H.</t>
  </si>
  <si>
    <t>+420774552150</t>
  </si>
  <si>
    <t>Blažejské nám. 12, 779 00 Olomouc</t>
  </si>
  <si>
    <t>+420774596021</t>
  </si>
  <si>
    <t>Hroška 89, 518 01 Dobruška</t>
  </si>
  <si>
    <t>+420737873250</t>
  </si>
  <si>
    <t>Olomoucká 13, 796 01 Prostějov</t>
  </si>
  <si>
    <t>+420732858494</t>
  </si>
  <si>
    <t>Vsetínská 1482, 678 61 Bystřice p.H.</t>
  </si>
  <si>
    <t>+420608612366</t>
  </si>
  <si>
    <t>U Morávky 7, 779 00 Olomouc</t>
  </si>
  <si>
    <t>+420775150771</t>
  </si>
  <si>
    <t>Voskovcova 510/3, 779 00 Olomouc</t>
  </si>
  <si>
    <t>+420725432600</t>
  </si>
  <si>
    <t>Kpt. Jaroše 103, 568 02, Svitavy</t>
  </si>
  <si>
    <t>+420775514718</t>
  </si>
  <si>
    <t>Univerzitní 12, 779 00 Olomouc</t>
  </si>
  <si>
    <t>+420777587517</t>
  </si>
  <si>
    <t>Albertova 24, 779 00 Olomouc</t>
  </si>
  <si>
    <t>+42733104704</t>
  </si>
  <si>
    <t>Černá cesta 3A, 779 00 Olomouc</t>
  </si>
  <si>
    <t>+420720176692</t>
  </si>
  <si>
    <t>Dolní nám. 202/2, 779 00 Olomouc</t>
  </si>
  <si>
    <t>+420702071996</t>
  </si>
  <si>
    <t>Vrchlického 3, 779 00 Olomouc</t>
  </si>
  <si>
    <t>+420777439877</t>
  </si>
  <si>
    <t>Kpt. Nálepky 256, 019 01 Ilava</t>
  </si>
  <si>
    <t>Prokopa Diviše 17/10, 669 04 Znojmo-Přímětice</t>
  </si>
  <si>
    <t>+420601242159</t>
  </si>
  <si>
    <t>+420739243762</t>
  </si>
  <si>
    <t>Adresa chybí 1, PSČ nevím</t>
  </si>
  <si>
    <t>Černotín 67, 753 68 Černotín</t>
  </si>
  <si>
    <t>+420773992311</t>
  </si>
  <si>
    <t>Javoříčská 7, 796 01 Prostějov</t>
  </si>
  <si>
    <t>+420736222564</t>
  </si>
  <si>
    <t>+420722593280</t>
  </si>
  <si>
    <t>Podkopná lhota 123, 763 18 Podkopná lhota</t>
  </si>
  <si>
    <t>Spojovací 929, 593 01 Bystřice na Pernštejnem</t>
  </si>
  <si>
    <t>+420737104910</t>
  </si>
  <si>
    <t>+420774863005</t>
  </si>
  <si>
    <t>Slatinky 8, 783 42 Slatinice</t>
  </si>
  <si>
    <t>Jánského 11, 779 00 Olomouc</t>
  </si>
  <si>
    <t>+420777423232</t>
  </si>
  <si>
    <t>+420773298723</t>
  </si>
  <si>
    <t>Drahanovice 203, 783 44 Drahanovice</t>
  </si>
  <si>
    <t>Dukelská 1022/17, 779 00 Olomouc</t>
  </si>
  <si>
    <t>+420739020836</t>
  </si>
  <si>
    <t>Lázeňská 99, 568 02 Svitavy</t>
  </si>
  <si>
    <t>+420604746359</t>
  </si>
  <si>
    <t>Košíkářská 2585, 756 61 Rožnov p.R.</t>
  </si>
  <si>
    <t>+420774733459</t>
  </si>
  <si>
    <t>Poľnohospodárska 21, 013 01 Teplička n.Váhom</t>
  </si>
  <si>
    <t>+421907650835</t>
  </si>
  <si>
    <t>2. května 199, 738 01 Frýdek-Místek</t>
  </si>
  <si>
    <t>+420732930735</t>
  </si>
  <si>
    <t>Boleradice 325, 691 12 Boleradice</t>
  </si>
  <si>
    <t>+420776222535</t>
  </si>
  <si>
    <t>ČSA 649/11, 789 01 Zábřeh na Moravě</t>
  </si>
  <si>
    <t>+420704937990</t>
  </si>
  <si>
    <t>Císařov 49, Císařov, 751 03 Brodek u Přerova</t>
  </si>
  <si>
    <t>+420606544906</t>
  </si>
  <si>
    <t>Stříbrnice 58, 687 09 Stříbrnice</t>
  </si>
  <si>
    <t>+420776055575</t>
  </si>
  <si>
    <t>P068</t>
  </si>
  <si>
    <t>P069</t>
  </si>
  <si>
    <t>P070</t>
  </si>
  <si>
    <t>P071</t>
  </si>
  <si>
    <t>P072</t>
  </si>
  <si>
    <t>P073</t>
  </si>
  <si>
    <t>P074</t>
  </si>
  <si>
    <t>P075</t>
  </si>
  <si>
    <t>P076</t>
  </si>
  <si>
    <t>P077</t>
  </si>
  <si>
    <t>P078</t>
  </si>
  <si>
    <t>P079</t>
  </si>
  <si>
    <t>P080</t>
  </si>
  <si>
    <t>P081</t>
  </si>
  <si>
    <t>P082</t>
  </si>
  <si>
    <t>P083</t>
  </si>
  <si>
    <t>P084</t>
  </si>
  <si>
    <t>P085</t>
  </si>
  <si>
    <t>P086</t>
  </si>
  <si>
    <t>P087</t>
  </si>
  <si>
    <t>P088</t>
  </si>
  <si>
    <t>P089</t>
  </si>
  <si>
    <t>J077</t>
  </si>
  <si>
    <t>J078</t>
  </si>
  <si>
    <t>J079</t>
  </si>
  <si>
    <t>J080</t>
  </si>
  <si>
    <t>J081</t>
  </si>
  <si>
    <t>J082</t>
  </si>
  <si>
    <t>J083</t>
  </si>
  <si>
    <t>J084</t>
  </si>
  <si>
    <t>J085</t>
  </si>
  <si>
    <t>J086</t>
  </si>
  <si>
    <t>J087</t>
  </si>
  <si>
    <t>J088</t>
  </si>
  <si>
    <t>J089</t>
  </si>
  <si>
    <t>Růžová 40, 779 00 Olomouc</t>
  </si>
  <si>
    <t>+420792368150</t>
  </si>
  <si>
    <t>Domovina 16, 779 00 Olomouc</t>
  </si>
  <si>
    <t>+420732547992</t>
  </si>
  <si>
    <t>Generála Píky 299/10a, 779 00 Olomouc</t>
  </si>
  <si>
    <t>+420776357627</t>
  </si>
  <si>
    <t>Králová 1674, 666 01 Tišnov</t>
  </si>
  <si>
    <t>+420605799373</t>
  </si>
  <si>
    <t>B. Václavka 992/14, 700 30 Ostrava - Bělský Les</t>
  </si>
  <si>
    <t>+420776711983</t>
  </si>
  <si>
    <t>+420703351503</t>
  </si>
  <si>
    <t>Albertova 3D, 779 00 Olomouc</t>
  </si>
  <si>
    <t>Boženy Němcové 7, 789 85 Mohelnice</t>
  </si>
  <si>
    <t>+420604972372</t>
  </si>
  <si>
    <t>+420728896224</t>
  </si>
  <si>
    <t>Svolinského 229/20, 779 00 Olomouc-Lošov</t>
  </si>
  <si>
    <t>Hartmanice 3, 569 92 Bystré u Poličky</t>
  </si>
  <si>
    <t>+420735037778</t>
  </si>
  <si>
    <t>Osobní číslo   ID karta</t>
  </si>
  <si>
    <t>GERI 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</si>
</sst>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8"/>
      <name val="Calibri"/>
      <family val="2"/>
      <charset val="238"/>
      <scheme val="minor"/>
    </font>
    <font>
      <b/>
      <sz val="12"/>
      <color theme="9"/>
      <name val="Calibri"/>
      <family val="2"/>
      <charset val="238"/>
      <scheme val="minor"/>
    </font>
    <font>
      <b/>
      <sz val="12"/>
      <color theme="4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CD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201">
    <xf numFmtId="0" fontId="0" fillId="0" borderId="0" xfId="0"/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3" borderId="1" xfId="0" applyFill="1" applyBorder="1"/>
    <xf numFmtId="0" fontId="0" fillId="4" borderId="1" xfId="0" applyFill="1" applyBorder="1"/>
    <xf numFmtId="0" fontId="0" fillId="0" borderId="1" xfId="0" applyBorder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" xfId="0" applyBorder="1" applyAlignment="1">
      <alignment horizontal="right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center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0" xfId="0" applyFont="1"/>
    <xf numFmtId="0" fontId="0" fillId="0" borderId="0" xfId="0" applyAlignment="1">
      <alignment horizontal="right"/>
    </xf>
    <xf numFmtId="0" fontId="12" fillId="0" borderId="0" xfId="1"/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wrapText="1"/>
    </xf>
    <xf numFmtId="0" fontId="0" fillId="0" borderId="17" xfId="0" applyBorder="1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8" fillId="0" borderId="0" xfId="0" applyFont="1" applyAlignment="1">
      <alignment vertical="top" wrapText="1"/>
    </xf>
    <xf numFmtId="0" fontId="2" fillId="0" borderId="2" xfId="0" applyFont="1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" xfId="0" applyBorder="1"/>
    <xf numFmtId="0" fontId="0" fillId="0" borderId="10" xfId="0" applyBorder="1" applyAlignment="1">
      <alignment horizontal="center"/>
    </xf>
    <xf numFmtId="0" fontId="0" fillId="0" borderId="9" xfId="0" applyBorder="1"/>
    <xf numFmtId="0" fontId="0" fillId="0" borderId="1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14" fontId="0" fillId="11" borderId="18" xfId="0" applyNumberFormat="1" applyFill="1" applyBorder="1" applyAlignment="1">
      <alignment horizontal="left" vertical="center"/>
    </xf>
    <xf numFmtId="0" fontId="0" fillId="11" borderId="18" xfId="0" applyFill="1" applyBorder="1" applyAlignment="1">
      <alignment horizontal="left" vertical="center"/>
    </xf>
    <xf numFmtId="0" fontId="2" fillId="11" borderId="8" xfId="0" applyFont="1" applyFill="1" applyBorder="1" applyAlignment="1">
      <alignment horizontal="left" vertical="center"/>
    </xf>
    <xf numFmtId="14" fontId="0" fillId="0" borderId="18" xfId="0" applyNumberFormat="1" applyBorder="1" applyAlignment="1">
      <alignment horizontal="left" vertical="center"/>
    </xf>
    <xf numFmtId="0" fontId="0" fillId="0" borderId="18" xfId="0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0" fontId="2" fillId="0" borderId="10" xfId="0" applyFont="1" applyBorder="1" applyAlignment="1">
      <alignment horizontal="left"/>
    </xf>
    <xf numFmtId="0" fontId="0" fillId="0" borderId="11" xfId="0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49" fontId="0" fillId="0" borderId="18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18" xfId="0" applyBorder="1"/>
    <xf numFmtId="0" fontId="0" fillId="0" borderId="18" xfId="0" applyBorder="1" applyAlignment="1">
      <alignment horizontal="left"/>
    </xf>
    <xf numFmtId="0" fontId="0" fillId="0" borderId="8" xfId="0" applyBorder="1"/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5" borderId="19" xfId="0" applyFill="1" applyBorder="1" applyAlignment="1">
      <alignment horizontal="left" vertical="center"/>
    </xf>
    <xf numFmtId="0" fontId="2" fillId="8" borderId="19" xfId="0" applyFont="1" applyFill="1" applyBorder="1" applyAlignment="1">
      <alignment vertical="center" wrapText="1"/>
    </xf>
    <xf numFmtId="0" fontId="2" fillId="8" borderId="19" xfId="0" applyFont="1" applyFill="1" applyBorder="1" applyAlignment="1">
      <alignment vertical="center"/>
    </xf>
    <xf numFmtId="0" fontId="0" fillId="4" borderId="19" xfId="0" applyFill="1" applyBorder="1" applyAlignment="1">
      <alignment horizontal="left" vertical="center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5" borderId="20" xfId="0" applyFill="1" applyBorder="1" applyAlignment="1">
      <alignment horizontal="left" vertical="center"/>
    </xf>
    <xf numFmtId="0" fontId="2" fillId="6" borderId="2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0" fillId="5" borderId="24" xfId="0" applyFill="1" applyBorder="1" applyAlignment="1">
      <alignment horizontal="left" vertical="center"/>
    </xf>
    <xf numFmtId="0" fontId="0" fillId="5" borderId="25" xfId="0" applyFill="1" applyBorder="1" applyAlignment="1">
      <alignment horizontal="left" vertical="center"/>
    </xf>
    <xf numFmtId="0" fontId="2" fillId="7" borderId="19" xfId="0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21" xfId="0" applyFont="1" applyFill="1" applyBorder="1" applyAlignment="1">
      <alignment horizontal="left" vertical="center"/>
    </xf>
    <xf numFmtId="0" fontId="2" fillId="5" borderId="22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left" vertical="center"/>
    </xf>
    <xf numFmtId="0" fontId="2" fillId="5" borderId="25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left"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14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>
      <alignment horizontal="left" wrapText="1"/>
    </xf>
    <xf numFmtId="0" fontId="3" fillId="6" borderId="0" xfId="0" applyFont="1" applyFill="1" applyAlignment="1">
      <alignment horizontal="left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left" wrapText="1"/>
    </xf>
    <xf numFmtId="0" fontId="0" fillId="5" borderId="5" xfId="0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 wrapText="1"/>
    </xf>
    <xf numFmtId="0" fontId="0" fillId="5" borderId="6" xfId="0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 wrapText="1"/>
    </xf>
    <xf numFmtId="0" fontId="0" fillId="5" borderId="18" xfId="0" applyFill="1" applyBorder="1" applyAlignment="1">
      <alignment horizontal="left" vertical="center" wrapText="1"/>
    </xf>
    <xf numFmtId="0" fontId="0" fillId="5" borderId="8" xfId="0" applyFill="1" applyBorder="1" applyAlignment="1">
      <alignment horizontal="left" vertical="center" wrapText="1"/>
    </xf>
    <xf numFmtId="0" fontId="0" fillId="5" borderId="4" xfId="0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>
      <alignment vertical="top" wrapText="1"/>
    </xf>
    <xf numFmtId="0" fontId="0" fillId="7" borderId="0" xfId="0" applyFill="1" applyAlignment="1">
      <alignment vertical="center" wrapText="1"/>
    </xf>
    <xf numFmtId="0" fontId="0" fillId="7" borderId="0" xfId="0" applyFill="1" applyAlignment="1">
      <alignment vertical="center"/>
    </xf>
    <xf numFmtId="0" fontId="2" fillId="8" borderId="16" xfId="0" applyFont="1" applyFill="1" applyBorder="1" applyAlignment="1">
      <alignment vertical="center"/>
    </xf>
    <xf numFmtId="0" fontId="2" fillId="8" borderId="10" xfId="0" applyFont="1" applyFill="1" applyBorder="1" applyAlignment="1">
      <alignment vertical="center" wrapText="1"/>
    </xf>
    <xf numFmtId="0" fontId="2" fillId="8" borderId="0" xfId="0" applyFont="1" applyFill="1" applyAlignment="1">
      <alignment vertical="center" wrapText="1"/>
    </xf>
    <xf numFmtId="0" fontId="2" fillId="8" borderId="0" xfId="0" applyFont="1" applyFill="1" applyAlignment="1">
      <alignment vertical="top" wrapText="1"/>
    </xf>
    <xf numFmtId="0" fontId="2" fillId="8" borderId="0" xfId="0" applyFont="1" applyFill="1" applyAlignment="1">
      <alignment vertical="center"/>
    </xf>
    <xf numFmtId="0" fontId="0" fillId="4" borderId="0" xfId="0" applyFill="1" applyAlignment="1" applyProtection="1">
      <alignment horizontal="left" vertical="center"/>
      <protection locked="0"/>
    </xf>
    <xf numFmtId="14" fontId="0" fillId="11" borderId="0" xfId="0" applyNumberFormat="1" applyFill="1" applyAlignment="1" applyProtection="1">
      <alignment horizontal="left" vertical="center"/>
      <protection locked="0"/>
    </xf>
    <xf numFmtId="0" fontId="2" fillId="11" borderId="0" xfId="0" applyFont="1" applyFill="1" applyAlignment="1" applyProtection="1">
      <alignment horizontal="left" vertical="center"/>
      <protection locked="0"/>
    </xf>
    <xf numFmtId="0" fontId="0" fillId="11" borderId="0" xfId="0" applyFill="1" applyAlignment="1" applyProtection="1">
      <alignment horizontal="left" vertical="center"/>
      <protection locked="0"/>
    </xf>
    <xf numFmtId="0" fontId="0" fillId="11" borderId="0" xfId="0" applyFill="1" applyAlignment="1" applyProtection="1">
      <alignment horizontal="left" vertical="center" wrapText="1"/>
      <protection locked="0"/>
    </xf>
    <xf numFmtId="0" fontId="0" fillId="10" borderId="0" xfId="0" applyFill="1" applyAlignment="1">
      <alignment vertical="center" wrapText="1"/>
    </xf>
    <xf numFmtId="0" fontId="0" fillId="10" borderId="0" xfId="0" applyFill="1" applyAlignment="1">
      <alignment vertical="center"/>
    </xf>
    <xf numFmtId="0" fontId="1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0" fillId="10" borderId="0" xfId="0" applyFill="1" applyAlignment="1">
      <alignment horizontal="left" vertical="center" wrapText="1"/>
    </xf>
    <xf numFmtId="0" fontId="0" fillId="11" borderId="0" xfId="0" applyFill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0" fontId="0" fillId="11" borderId="0" xfId="0" applyFill="1" applyAlignment="1">
      <alignment horizontal="left" vertical="center" wrapText="1"/>
    </xf>
    <xf numFmtId="0" fontId="2" fillId="4" borderId="16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14" fontId="0" fillId="13" borderId="0" xfId="0" applyNumberFormat="1" applyFill="1" applyAlignment="1" applyProtection="1">
      <alignment horizontal="left" vertical="center"/>
      <protection locked="0"/>
    </xf>
    <xf numFmtId="0" fontId="2" fillId="13" borderId="0" xfId="0" applyFont="1" applyFill="1" applyAlignment="1" applyProtection="1">
      <alignment horizontal="left" vertical="center"/>
      <protection locked="0"/>
    </xf>
    <xf numFmtId="0" fontId="0" fillId="13" borderId="0" xfId="0" applyFill="1" applyAlignment="1" applyProtection="1">
      <alignment horizontal="left" vertical="center"/>
      <protection locked="0"/>
    </xf>
    <xf numFmtId="0" fontId="15" fillId="13" borderId="0" xfId="0" applyFont="1" applyFill="1" applyAlignment="1" applyProtection="1">
      <alignment horizontal="left" vertical="center"/>
      <protection locked="0"/>
    </xf>
    <xf numFmtId="0" fontId="0" fillId="13" borderId="0" xfId="0" applyFill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wrapText="1"/>
    </xf>
    <xf numFmtId="0" fontId="8" fillId="0" borderId="15" xfId="0" applyFont="1" applyBorder="1" applyAlignment="1">
      <alignment vertical="center" wrapText="1"/>
    </xf>
    <xf numFmtId="0" fontId="14" fillId="0" borderId="0" xfId="0" applyFont="1" applyAlignment="1">
      <alignment vertical="top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/>
    <xf numFmtId="0" fontId="15" fillId="13" borderId="0" xfId="0" applyFont="1" applyFill="1" applyAlignment="1">
      <alignment horizontal="left" vertical="center"/>
    </xf>
    <xf numFmtId="0" fontId="0" fillId="11" borderId="0" xfId="0" applyFill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0" xfId="0" applyProtection="1"/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right"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2" borderId="19" xfId="0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/>
    </xf>
    <xf numFmtId="0" fontId="2" fillId="12" borderId="19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6" borderId="5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6" borderId="6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125">
    <dxf>
      <protection locked="0" hidden="0"/>
    </dxf>
    <dxf>
      <protection locked="0" hidden="0"/>
    </dxf>
    <dxf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protection locked="0" hidden="0"/>
    </dxf>
    <dxf>
      <protection locked="0" hidden="0"/>
    </dxf>
    <dxf>
      <font>
        <b/>
      </font>
      <fill>
        <patternFill patternType="solid">
          <fgColor indexed="64"/>
          <bgColor theme="2" tint="-0.249977111117893"/>
        </patternFill>
      </fill>
      <alignment horizontal="left" vertical="center" textRotation="0" wrapText="0" indent="0" justifyLastLine="0" shrinkToFit="0" readingOrder="0"/>
      <protection locked="0" hidden="0"/>
    </dxf>
    <dxf>
      <protection locked="0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protection locked="1" hidden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left" vertical="center" textRotation="0" wrapText="0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C00000"/>
        <name val="Calibri"/>
        <family val="2"/>
        <charset val="238"/>
        <scheme val="minor"/>
      </font>
      <numFmt numFmtId="0" formatCode="General"/>
      <alignment horizontal="left" vertical="center" textRotation="0" wrapText="0" indent="0" justifyLastLine="0" shrinkToFit="0" readingOrder="0"/>
      <protection locked="1" hidden="0"/>
    </dxf>
    <dxf>
      <numFmt numFmtId="0" formatCode="General"/>
      <alignment horizontal="left" vertical="center" textRotation="0" wrapText="0" indent="0" justifyLastLine="0" shrinkToFit="0" readingOrder="0"/>
      <protection locked="1" hidden="0"/>
    </dxf>
    <dxf>
      <numFmt numFmtId="0" formatCode="General"/>
      <alignment horizontal="left" vertical="center" textRotation="0" wrapText="0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top" textRotation="0" wrapText="1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1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1" hidden="0"/>
    </dxf>
    <dxf>
      <alignment horizontal="left" vertical="center" textRotation="0" wrapText="0" indent="0" justifyLastLine="0" shrinkToFit="0" readingOrder="0"/>
      <protection locked="0" hidden="0"/>
    </dxf>
    <dxf>
      <alignment horizontal="left" vertical="center" textRotation="0" wrapText="0" indent="0" justifyLastLine="0" shrinkToFit="0" readingOrder="0"/>
      <protection locked="0" hidden="0"/>
    </dxf>
    <dxf>
      <protection locked="1" hidden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0" formatCode="General"/>
      <alignment textRotation="0" wrapText="1" indent="0" justifyLastLine="0" shrinkToFit="0" readingOrder="0"/>
      <protection locked="1" hidden="0"/>
    </dxf>
    <dxf>
      <numFmt numFmtId="0" formatCode="General"/>
      <alignment textRotation="0" wrapText="1" indent="0" justifyLastLine="0" shrinkToFit="0" readingOrder="0"/>
      <protection locked="1" hidden="0"/>
    </dxf>
    <dxf>
      <numFmt numFmtId="0" formatCode="General"/>
      <alignment textRotation="0" wrapText="1" indent="0" justifyLastLine="0" shrinkToFit="0" readingOrder="0"/>
      <protection locked="1" hidden="0"/>
    </dxf>
    <dxf>
      <numFmt numFmtId="0" formatCode="General"/>
      <alignment textRotation="0" wrapText="1" indent="0" justifyLastLine="0" shrinkToFit="0" readingOrder="0"/>
      <protection locked="1" hidden="0"/>
    </dxf>
    <dxf>
      <alignment textRotation="0" wrapText="1" indent="0" justifyLastLine="0" shrinkToFit="0" readingOrder="0"/>
      <protection locked="1" hidden="0"/>
    </dxf>
    <dxf>
      <font>
        <b val="0"/>
      </font>
      <alignment textRotation="0" wrapText="1" indent="0" justifyLastLine="0" shrinkToFit="0" readingOrder="0"/>
      <protection locked="1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alignment horizontal="left" textRotation="0" wrapText="1" indent="0" justifyLastLine="0" shrinkToFit="0" readingOrder="0"/>
      <protection locked="0" hidden="0"/>
    </dxf>
    <dxf>
      <border outline="0">
        <top style="thin">
          <color indexed="64"/>
        </top>
      </border>
    </dxf>
    <dxf>
      <alignment horizontal="left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 val="0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tyl tabulky 1" pivot="0" count="0" xr9:uid="{CF9E3D93-B8C2-4759-86D2-06D8A834CFCD}"/>
  </tableStyles>
  <colors>
    <mruColors>
      <color rgb="FFDCF3B3"/>
      <color rgb="FFEECDFF"/>
      <color rgb="FFDE9BFF"/>
      <color rgb="FFFFA7A7"/>
      <color rgb="FFBFFF9F"/>
      <color rgb="FFCCFFCC"/>
      <color rgb="FFA7FFE2"/>
      <color rgb="FFA7E2FF"/>
      <color rgb="FFFF8181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6F8B46D-AFB6-4815-9F90-B711FF475731}" name="Tabulka3" displayName="Tabulka3" ref="A4:S10001" totalsRowShown="0" headerRowDxfId="106" dataDxfId="104" headerRowBorderDxfId="105" tableBorderDxfId="103">
  <autoFilter ref="A4:S10001" xr:uid="{5AAA8942-33BA-441F-8775-3B8C3BC99C6D}"/>
  <tableColumns count="19">
    <tableColumn id="1" xr3:uid="{07E1F49E-7AF7-46DB-A856-2653FC09D56B}" name="ID" dataDxfId="102"/>
    <tableColumn id="7" xr3:uid="{FB98DB3E-BE76-400A-81B4-5C21EF39CBBE}" name="Číslo smlouvy   u pravidelné činnosti" dataDxfId="101"/>
    <tableColumn id="15" xr3:uid="{AB3258BD-29D5-493A-A3C8-EDF6E4BF80FB}" name="Číslo registrace  u jednorázové akce" dataDxfId="100"/>
    <tableColumn id="2" xr3:uid="{9AACBA93-94BB-4309-B12F-B40C5BB0EF50}" name="Jméno" dataDxfId="99"/>
    <tableColumn id="3" xr3:uid="{8F40286D-B912-4E5D-9E13-43A3917728A8}" name="Příjmení" dataDxfId="98"/>
    <tableColumn id="16" xr3:uid="{3ABEF700-063B-420A-B22C-870DB8AF6FEB}" name="Datum narození" dataDxfId="97"/>
    <tableColumn id="14" xr3:uid="{7AF750D6-6EA8-4EC3-A04E-CFA91C40CCB5}" name="Kontaktní adresa" dataDxfId="96"/>
    <tableColumn id="13" xr3:uid="{C60F6591-62F1-4327-9782-D508D7F47750}" name="Tel. číslo" dataDxfId="95"/>
    <tableColumn id="12" xr3:uid="{CBC48FA4-4D0C-4DA1-AA2E-946A07FBCC4D}" name="E-mail" dataDxfId="94"/>
    <tableColumn id="11" xr3:uid="{6C46E293-44B0-43FB-9C77-F3B7E3668BF5}" name="Nejvyšší dosažené vzdělání" dataDxfId="93"/>
    <tableColumn id="10" xr3:uid="{7057C150-1657-49F0-93DF-A1F87CC2BA66}" name="Aktivní jazykové znalosti" dataDxfId="92"/>
    <tableColumn id="19" xr3:uid="{C50E2A4A-FE77-46B1-BABF-130AB284F9D1}" name="Programové linie A" dataDxfId="91"/>
    <tableColumn id="18" xr3:uid="{D81D81A8-F860-4DD1-8783-C131B14A00C3}" name="Programové linie B" dataDxfId="90"/>
    <tableColumn id="8" xr3:uid="{6D5DDD92-0F7A-450F-940E-CD762625D62C}" name="Programové linie C" dataDxfId="89"/>
    <tableColumn id="9" xr3:uid="{17BBBE00-5EB3-4B7B-A63A-3896049A22BE}" name="Programové linie D" dataDxfId="88"/>
    <tableColumn id="4" xr3:uid="{74917206-B053-4FC6-B56F-5FB592873968}" name="Typ činnosti" dataDxfId="87"/>
    <tableColumn id="5" xr3:uid="{36C6EA25-AF21-452A-B98F-E4DEBF6EAF9F}" name="Datum od" dataDxfId="86"/>
    <tableColumn id="6" xr3:uid="{4548C852-5B73-42B8-97D6-7CB056256A9E}" name="Datum do" dataDxfId="85"/>
    <tableColumn id="17" xr3:uid="{65FF54C8-182C-4AC3-BED9-08EB5AC1B0C1}" name="Poznámka" dataDxfId="84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BA8BC3-5766-4228-9D90-6DE959767DB1}" name="Tabulka5" displayName="Tabulka5" ref="U4:X10002" totalsRowShown="0" headerRowDxfId="83" dataDxfId="82">
  <autoFilter ref="U4:X10002" xr:uid="{00BA8BC3-5766-4228-9D90-6DE959767DB1}"/>
  <tableColumns count="4">
    <tableColumn id="1" xr3:uid="{B53D69F0-ECDD-4E48-9767-C9D994873361}" name="A" dataDxfId="81">
      <calculatedColumnFormula>IF(L5="ANO",B5&amp;"-Linie A","")</calculatedColumnFormula>
    </tableColumn>
    <tableColumn id="2" xr3:uid="{C27AC76A-4DC3-4E43-8A4E-D3ABF9925D00}" name="B" dataDxfId="80">
      <calculatedColumnFormula>IF(M5="ANO",B5&amp;"-Linie B","")</calculatedColumnFormula>
    </tableColumn>
    <tableColumn id="3" xr3:uid="{BED0DF94-EBEB-449A-9977-B8D841C3482D}" name="C" dataDxfId="79">
      <calculatedColumnFormula>IF(N5="ANO",B5&amp;"-Linie C","")</calculatedColumnFormula>
    </tableColumn>
    <tableColumn id="4" xr3:uid="{761BFFEA-1E77-4F2F-A897-488E8D11B1C7}" name="D" dataDxfId="78">
      <calculatedColumnFormula>IF(O5="ANO",B5&amp;"-Linie D","")</calculatedColumnFormula>
    </tableColumn>
  </tableColumns>
  <tableStyleInfo name="TableStyleLight1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D19369-10E8-492E-91AF-83D0FAB737CF}" name="Tabulka1" displayName="Tabulka1" ref="A3:J10001" totalsRowShown="0" headerRowDxfId="63" dataDxfId="62">
  <autoFilter ref="A3:J10001" xr:uid="{BAD19369-10E8-492E-91AF-83D0FAB737CF}"/>
  <tableColumns count="10">
    <tableColumn id="1" xr3:uid="{95C6052A-9870-4D51-80D8-B9FFFB753FE7}" name="Číslo smlouvy" dataDxfId="61"/>
    <tableColumn id="2" xr3:uid="{693E9428-8904-4922-9EA9-CB78517E5263}" name="Jméno" dataDxfId="60"/>
    <tableColumn id="3" xr3:uid="{8654B161-DE4F-4DC0-A5A4-52094927F232}" name="Příjmení" dataDxfId="59"/>
    <tableColumn id="4" xr3:uid="{3873EC8D-4917-4A0E-95AD-A1699FA936AD}" name="Datum" dataDxfId="58"/>
    <tableColumn id="5" xr3:uid="{69E854B9-0177-45B5-81E2-4F5FC90EBD33}" name="Počet kontaktů s pacienty" dataDxfId="57"/>
    <tableColumn id="6" xr3:uid="{56589E9B-B95B-4275-B652-9466E442DE2F}" name="Konkrétní pracoviště" dataDxfId="56"/>
    <tableColumn id="7" xr3:uid="{D81C5754-BDBF-4C8B-9A7C-F9348202821A}" name="Počet hodin" dataDxfId="55"/>
    <tableColumn id="8" xr3:uid="{D7D9F625-5F98-4422-A33A-481FC427540A}" name="Obor" dataDxfId="54"/>
    <tableColumn id="9" xr3:uid="{8EA5DFF2-0BF8-460B-904D-2D84D065A595}" name="Typ péče" dataDxfId="53"/>
    <tableColumn id="10" xr3:uid="{C0FCB930-0EA4-4C65-91DD-D14F50535A0D}" name="Linie" dataDxfId="52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3DB607-1244-4537-B354-589397389C9D}" name="Tabulka7" displayName="Tabulka7" ref="M3:P10001" totalsRowShown="0" headerRowDxfId="51" dataDxfId="50">
  <autoFilter ref="M3:P10001" xr:uid="{A93DB607-1244-4537-B354-589397389C9D}"/>
  <tableColumns count="4">
    <tableColumn id="1" xr3:uid="{854F679D-FDEC-48B6-9D0F-01495309B091}" name="podmíněné formátování (když červeně)" dataDxfId="49">
      <calculatedColumnFormula>IF(OR(
   AND($H4=$K$12, $I4=$L$4),
   AND($H4=$K$12, $I4=$L$5),
   AND($H4=$K$12, $I4=$L$6),
   AND($H4=$K$12, $I4=$L$7),
   AND($H4=$K$11, $I4=$L$4),
   AND($H4=$K$11, $I4=$L$5),
   AND($H4=$K$11, $I4=$L$6),
   AND($H4=$K$11, $I4=$L$7),
   AND($H4=$K$5, $I4=$L$5),
   AND($H4=$K$6, $I4=$L$4),
   AND($H4=$K$6, $I4=$L$5),
   AND($H4=$K$6, $I4=$L$7),
   AND($H4=$K$4, $I4=$L$6),
), 0, 1)</calculatedColumnFormula>
    </tableColumn>
    <tableColumn id="2" xr3:uid="{5791793C-129E-40C7-85E8-2FF5D3F3A372}" name="sloupec A-J" dataDxfId="48">
      <calculatedColumnFormula>A4 &amp; "-" &amp; J4</calculatedColumnFormula>
    </tableColumn>
    <tableColumn id="3" xr3:uid="{DFFFDE58-396D-4EC2-819D-D335F2A142EE}" name="Jedinečná hodnota ze sloupce O (a zároveň nesmí být ve sloupci M nula a ve sloupci P &quot;&quot;)" dataDxfId="47">
      <calculatedColumnFormula>IF(AND(M4&lt;&gt;0, P4="ANO"), 1, 0)</calculatedColumnFormula>
    </tableColumn>
    <tableColumn id="4" xr3:uid="{70D32F9F-7B8D-488C-9D3B-B32C86159B98}" name="Kontrola linie z listu Personálie Dobrovolníků " dataDxfId="46">
      <calculatedColumnFormula>IF(COUNTIF('Personálie dobrovolníků '!U:X,N4)&gt;0,"ANO","")</calculatedColumnFormula>
    </tableColumn>
  </tableColumns>
  <tableStyleInfo name="TableStyleLight1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24932FD-92D1-4778-8823-C1EECDCCC241}" name="Tabulka2" displayName="Tabulka2" ref="A3:K8996" totalsRowShown="0" headerRowDxfId="27" dataDxfId="26">
  <autoFilter ref="A3:K8996" xr:uid="{524932FD-92D1-4778-8823-C1EECDCCC241}"/>
  <tableColumns count="11">
    <tableColumn id="1" xr3:uid="{DC873118-8204-4F79-AD42-3229A6A0B8F2}" name="Číslo registrace " dataDxfId="25"/>
    <tableColumn id="2" xr3:uid="{22E18EFE-3A1B-4998-B353-C5816D19AC99}" name="Jméno" dataDxfId="24"/>
    <tableColumn id="3" xr3:uid="{264BDD15-D452-474C-8D4E-AC322FDC4791}" name="Příjmení" dataDxfId="23"/>
    <tableColumn id="4" xr3:uid="{4F8664C2-2F88-46D3-BA22-8124C33DDFD7}" name="Datum" dataDxfId="22"/>
    <tableColumn id="12" xr3:uid="{C0E8A5E9-BCEE-4648-A191-A8D8B05EC06D}" name="Název akce" dataDxfId="21"/>
    <tableColumn id="5" xr3:uid="{33EB0C87-986A-4B8E-AF5C-4BA0786BA547}" name="Počet kontaktů s pacienty " dataDxfId="20"/>
    <tableColumn id="6" xr3:uid="{F52C18AF-3635-46D2-9E45-3CBAEEA0494A}" name="Konkrétní pracoviště" dataDxfId="19"/>
    <tableColumn id="7" xr3:uid="{4C824EF5-97F7-4E15-BFEC-1D63C21EA94C}" name="Počet hodin" dataDxfId="18"/>
    <tableColumn id="8" xr3:uid="{CD292CBF-6B51-4BFE-B7DC-055EE53D95C6}" name="Obor" dataDxfId="17"/>
    <tableColumn id="9" xr3:uid="{2E70AD8A-ADE6-41BA-8887-DB1BE74B5A16}" name="Typ péče" dataDxfId="16"/>
    <tableColumn id="10" xr3:uid="{0DF57029-1B56-44FA-82B4-6BCA8D2821A4}" name="Linie" dataDxfId="15"/>
  </tableColumns>
  <tableStyleInfo name="TableStyleLight2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494B68D-E900-4239-ACB3-E204295A1787}" name="Tabulka4" displayName="Tabulka4" ref="A3:K31" totalsRowShown="0" headerRowDxfId="12" dataDxfId="11">
  <autoFilter ref="A3:K31" xr:uid="{B494B68D-E900-4239-ACB3-E204295A1787}"/>
  <tableColumns count="11">
    <tableColumn id="1" xr3:uid="{DAECFFB3-6E0D-48E2-8C60-0DC76937249B}" name="Číslo registrace " dataDxfId="10"/>
    <tableColumn id="2" xr3:uid="{F9B93F3F-278C-4EF1-934D-FCC6CF3A14C2}" name="Jméno" dataDxfId="9">
      <calculatedColumnFormula>IF(A4="","",VLOOKUP(A4,Tabulka3[[Číslo registrace  u jednorázové akce]:[Příjmení]],2,0))</calculatedColumnFormula>
    </tableColumn>
    <tableColumn id="3" xr3:uid="{55C22A48-A29B-43E9-94DE-93ED0FA28F37}" name="Příjmení" dataDxfId="8">
      <calculatedColumnFormula>IF(A4="","",VLOOKUP(A4,Tabulka3[[Číslo registrace  u jednorázové akce]:[Příjmení]],3,0))</calculatedColumnFormula>
    </tableColumn>
    <tableColumn id="4" xr3:uid="{67D2D40E-7C74-42B9-900D-F9BC988D447E}" name="Datum" dataDxfId="7"/>
    <tableColumn id="11" xr3:uid="{9A9233D0-8423-430A-8819-7959AAA655E8}" name="Název akce" dataDxfId="6"/>
    <tableColumn id="5" xr3:uid="{AFE2D524-88F6-4896-8B79-4FFAF1713DDE}" name="Počet kontaktů s pacienty " dataDxfId="5"/>
    <tableColumn id="6" xr3:uid="{4DE402C3-62DC-4E29-9790-2983AD8A7B26}" name="Konkrétní pracoviště" dataDxfId="4"/>
    <tableColumn id="7" xr3:uid="{0326347E-0C2B-4651-A82B-A8D69C4A7718}" name="Počet hodin" dataDxfId="3"/>
    <tableColumn id="8" xr3:uid="{AC58D33D-7861-4B6A-AFBC-281ADB333E79}" name="Obor" dataDxfId="2"/>
    <tableColumn id="9" xr3:uid="{B99E3036-C49B-4FE5-B8A7-3D2B035D3407}" name="Typ péče" dataDxfId="1"/>
    <tableColumn id="10" xr3:uid="{D0D4AB58-A23D-4C43-85FA-374CAEF1F1B9}" name="Linie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zis.cz/index.php?pg=registry-sber-dat--vykazy--202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570D2-4066-4827-BF48-1199EA7942CF}">
  <sheetPr>
    <tabColor rgb="FFFFA7A7"/>
  </sheetPr>
  <dimension ref="A1:S63"/>
  <sheetViews>
    <sheetView topLeftCell="A109" zoomScale="94" zoomScaleNormal="94" workbookViewId="0">
      <selection activeCell="D128" sqref="D128"/>
    </sheetView>
  </sheetViews>
  <sheetFormatPr defaultColWidth="8.77734375" defaultRowHeight="14.4" x14ac:dyDescent="0.3"/>
  <cols>
    <col min="1" max="1" width="14.77734375" style="9" bestFit="1" customWidth="1"/>
    <col min="2" max="2" width="22.109375" style="9" bestFit="1" customWidth="1"/>
    <col min="3" max="3" width="16.77734375" customWidth="1"/>
    <col min="4" max="4" width="14.77734375" style="14" customWidth="1"/>
    <col min="5" max="5" width="13.109375" customWidth="1"/>
    <col min="6" max="6" width="11.109375" customWidth="1"/>
    <col min="7" max="7" width="25.109375" customWidth="1"/>
    <col min="8" max="8" width="17" customWidth="1"/>
    <col min="9" max="9" width="25.44140625" customWidth="1"/>
    <col min="10" max="10" width="16.44140625" customWidth="1"/>
    <col min="11" max="11" width="15" bestFit="1" customWidth="1"/>
    <col min="12" max="15" width="11.6640625" customWidth="1"/>
    <col min="16" max="16" width="15.33203125" bestFit="1" customWidth="1"/>
    <col min="17" max="18" width="10.6640625" customWidth="1"/>
    <col min="19" max="19" width="14.44140625" customWidth="1"/>
  </cols>
  <sheetData>
    <row r="1" spans="1:3" ht="18" x14ac:dyDescent="0.35">
      <c r="A1" s="26" t="s">
        <v>114</v>
      </c>
    </row>
    <row r="2" spans="1:3" x14ac:dyDescent="0.3">
      <c r="A2" s="14" t="s">
        <v>115</v>
      </c>
      <c r="C2" s="23" t="s">
        <v>116</v>
      </c>
    </row>
    <row r="3" spans="1:3" x14ac:dyDescent="0.3">
      <c r="A3" s="14"/>
    </row>
    <row r="4" spans="1:3" ht="18" x14ac:dyDescent="0.35">
      <c r="A4" s="26" t="s">
        <v>124</v>
      </c>
    </row>
    <row r="5" spans="1:3" x14ac:dyDescent="0.3">
      <c r="A5" s="14"/>
    </row>
    <row r="6" spans="1:3" x14ac:dyDescent="0.3">
      <c r="A6" s="18" t="s">
        <v>117</v>
      </c>
    </row>
    <row r="8" spans="1:3" x14ac:dyDescent="0.3">
      <c r="A8" s="165" t="s">
        <v>59</v>
      </c>
      <c r="B8" s="166"/>
    </row>
    <row r="9" spans="1:3" x14ac:dyDescent="0.3">
      <c r="A9" s="61" t="s">
        <v>65</v>
      </c>
      <c r="B9" s="62" t="s">
        <v>66</v>
      </c>
    </row>
    <row r="10" spans="1:3" x14ac:dyDescent="0.3">
      <c r="A10" s="63" t="s">
        <v>62</v>
      </c>
      <c r="B10" s="64" t="s">
        <v>67</v>
      </c>
    </row>
    <row r="11" spans="1:3" x14ac:dyDescent="0.3">
      <c r="A11" s="63" t="s">
        <v>63</v>
      </c>
      <c r="B11" s="64" t="s">
        <v>68</v>
      </c>
    </row>
    <row r="12" spans="1:3" x14ac:dyDescent="0.3">
      <c r="A12" s="66" t="s">
        <v>64</v>
      </c>
      <c r="B12" s="67" t="s">
        <v>69</v>
      </c>
    </row>
    <row r="15" spans="1:3" x14ac:dyDescent="0.3">
      <c r="A15" s="165" t="s">
        <v>60</v>
      </c>
      <c r="B15" s="166"/>
    </row>
    <row r="16" spans="1:3" x14ac:dyDescent="0.3">
      <c r="A16" s="61" t="s">
        <v>65</v>
      </c>
      <c r="B16" s="62" t="s">
        <v>66</v>
      </c>
    </row>
    <row r="17" spans="1:2" x14ac:dyDescent="0.3">
      <c r="A17" s="63" t="s">
        <v>86</v>
      </c>
      <c r="B17" s="64" t="s">
        <v>70</v>
      </c>
    </row>
    <row r="18" spans="1:2" x14ac:dyDescent="0.3">
      <c r="A18" s="63" t="s">
        <v>87</v>
      </c>
      <c r="B18" s="64" t="s">
        <v>71</v>
      </c>
    </row>
    <row r="19" spans="1:2" x14ac:dyDescent="0.3">
      <c r="A19" s="63" t="s">
        <v>88</v>
      </c>
      <c r="B19" s="64" t="s">
        <v>72</v>
      </c>
    </row>
    <row r="20" spans="1:2" x14ac:dyDescent="0.3">
      <c r="A20" s="63" t="s">
        <v>89</v>
      </c>
      <c r="B20" s="64" t="s">
        <v>73</v>
      </c>
    </row>
    <row r="21" spans="1:2" x14ac:dyDescent="0.3">
      <c r="A21" s="63" t="s">
        <v>90</v>
      </c>
      <c r="B21" s="64" t="s">
        <v>74</v>
      </c>
    </row>
    <row r="22" spans="1:2" x14ac:dyDescent="0.3">
      <c r="A22" s="63" t="s">
        <v>91</v>
      </c>
      <c r="B22" s="64" t="s">
        <v>75</v>
      </c>
    </row>
    <row r="23" spans="1:2" x14ac:dyDescent="0.3">
      <c r="A23" s="63" t="s">
        <v>92</v>
      </c>
      <c r="B23" s="64" t="s">
        <v>76</v>
      </c>
    </row>
    <row r="24" spans="1:2" x14ac:dyDescent="0.3">
      <c r="A24" s="63" t="s">
        <v>98</v>
      </c>
      <c r="B24" s="64" t="s">
        <v>99</v>
      </c>
    </row>
    <row r="25" spans="1:2" x14ac:dyDescent="0.3">
      <c r="A25" s="63" t="s">
        <v>93</v>
      </c>
      <c r="B25" s="64" t="s">
        <v>77</v>
      </c>
    </row>
    <row r="26" spans="1:2" x14ac:dyDescent="0.3">
      <c r="A26" s="66" t="s">
        <v>94</v>
      </c>
      <c r="B26" s="67" t="s">
        <v>78</v>
      </c>
    </row>
    <row r="29" spans="1:2" x14ac:dyDescent="0.3">
      <c r="A29" s="165" t="s">
        <v>85</v>
      </c>
      <c r="B29" s="166"/>
    </row>
    <row r="30" spans="1:2" x14ac:dyDescent="0.3">
      <c r="A30" s="61" t="s">
        <v>79</v>
      </c>
      <c r="B30" s="62" t="s">
        <v>80</v>
      </c>
    </row>
    <row r="31" spans="1:2" x14ac:dyDescent="0.3">
      <c r="A31" s="164" t="s">
        <v>57</v>
      </c>
      <c r="B31" s="163" t="s">
        <v>83</v>
      </c>
    </row>
    <row r="32" spans="1:2" x14ac:dyDescent="0.3">
      <c r="A32" s="164"/>
      <c r="B32" s="163"/>
    </row>
    <row r="33" spans="1:19" x14ac:dyDescent="0.3">
      <c r="A33" s="164"/>
      <c r="B33" s="163"/>
    </row>
    <row r="34" spans="1:19" x14ac:dyDescent="0.3">
      <c r="A34" s="63" t="s">
        <v>81</v>
      </c>
      <c r="B34" s="65" t="s">
        <v>84</v>
      </c>
    </row>
    <row r="35" spans="1:19" x14ac:dyDescent="0.3">
      <c r="A35" s="66" t="s">
        <v>58</v>
      </c>
      <c r="B35" s="67" t="s">
        <v>82</v>
      </c>
    </row>
    <row r="37" spans="1:19" x14ac:dyDescent="0.3">
      <c r="A37" s="14" t="s">
        <v>118</v>
      </c>
    </row>
    <row r="39" spans="1:19" x14ac:dyDescent="0.3">
      <c r="A39" s="32" t="s">
        <v>95</v>
      </c>
      <c r="B39" s="33"/>
      <c r="C39" s="28"/>
      <c r="D39" s="34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35"/>
    </row>
    <row r="40" spans="1:19" x14ac:dyDescent="0.3">
      <c r="A40" s="46"/>
      <c r="P40" s="15"/>
      <c r="Q40" s="15"/>
      <c r="S40" s="37"/>
    </row>
    <row r="41" spans="1:19" x14ac:dyDescent="0.3">
      <c r="A41" s="78"/>
      <c r="B41" s="74"/>
      <c r="C41" s="74"/>
      <c r="D41" s="74"/>
      <c r="E41" s="74"/>
      <c r="F41" s="74"/>
      <c r="G41" s="161" t="s">
        <v>56</v>
      </c>
      <c r="H41" s="161"/>
      <c r="I41" s="161"/>
      <c r="J41" s="68"/>
      <c r="K41" s="68"/>
      <c r="L41" s="68"/>
      <c r="M41" s="68"/>
      <c r="N41" s="68"/>
      <c r="O41" s="68"/>
      <c r="P41" s="68"/>
      <c r="Q41" s="68"/>
      <c r="R41" s="68"/>
      <c r="S41" s="79"/>
    </row>
    <row r="42" spans="1:19" ht="43.2" x14ac:dyDescent="0.3">
      <c r="A42" s="83" t="s">
        <v>0</v>
      </c>
      <c r="B42" s="82" t="s">
        <v>158</v>
      </c>
      <c r="C42" s="82" t="s">
        <v>127</v>
      </c>
      <c r="D42" s="84" t="s">
        <v>1</v>
      </c>
      <c r="E42" s="84" t="s">
        <v>2</v>
      </c>
      <c r="F42" s="85" t="s">
        <v>52</v>
      </c>
      <c r="G42" s="75" t="s">
        <v>57</v>
      </c>
      <c r="H42" s="76" t="s">
        <v>61</v>
      </c>
      <c r="I42" s="77" t="s">
        <v>58</v>
      </c>
      <c r="J42" s="86" t="s">
        <v>59</v>
      </c>
      <c r="K42" s="86" t="s">
        <v>60</v>
      </c>
      <c r="L42" s="86" t="s">
        <v>149</v>
      </c>
      <c r="M42" s="86" t="s">
        <v>150</v>
      </c>
      <c r="N42" s="86" t="s">
        <v>151</v>
      </c>
      <c r="O42" s="86" t="s">
        <v>152</v>
      </c>
      <c r="P42" s="87" t="s">
        <v>48</v>
      </c>
      <c r="Q42" s="87" t="s">
        <v>4</v>
      </c>
      <c r="R42" s="87" t="s">
        <v>7</v>
      </c>
      <c r="S42" s="88" t="s">
        <v>138</v>
      </c>
    </row>
    <row r="43" spans="1:19" s="19" customFormat="1" ht="28.8" x14ac:dyDescent="0.3">
      <c r="A43" s="47">
        <v>1</v>
      </c>
      <c r="B43" s="48" t="s">
        <v>133</v>
      </c>
      <c r="C43" s="49" t="s">
        <v>139</v>
      </c>
      <c r="D43" s="49" t="s">
        <v>5</v>
      </c>
      <c r="E43" s="49" t="s">
        <v>6</v>
      </c>
      <c r="F43" s="50">
        <v>36161</v>
      </c>
      <c r="G43" s="51" t="s">
        <v>83</v>
      </c>
      <c r="H43" s="52" t="s">
        <v>84</v>
      </c>
      <c r="I43" s="51" t="s">
        <v>82</v>
      </c>
      <c r="J43" s="49" t="s">
        <v>63</v>
      </c>
      <c r="K43" s="49" t="s">
        <v>90</v>
      </c>
      <c r="L43" s="49" t="s">
        <v>153</v>
      </c>
      <c r="M43" s="49"/>
      <c r="N43" s="49" t="s">
        <v>153</v>
      </c>
      <c r="O43" s="49"/>
      <c r="P43" s="49" t="s">
        <v>49</v>
      </c>
      <c r="Q43" s="50">
        <v>44927</v>
      </c>
      <c r="R43" s="50">
        <v>45292</v>
      </c>
      <c r="S43" s="53"/>
    </row>
    <row r="46" spans="1:19" x14ac:dyDescent="0.3">
      <c r="A46" s="32" t="s">
        <v>140</v>
      </c>
      <c r="B46" s="33"/>
      <c r="C46" s="28"/>
      <c r="D46" s="34"/>
      <c r="E46" s="28"/>
      <c r="F46" s="28"/>
      <c r="G46" s="28"/>
      <c r="H46" s="28"/>
      <c r="I46" s="28"/>
      <c r="J46" s="35"/>
    </row>
    <row r="47" spans="1:19" x14ac:dyDescent="0.3">
      <c r="A47" s="36"/>
      <c r="J47" s="37"/>
    </row>
    <row r="48" spans="1:19" x14ac:dyDescent="0.3">
      <c r="A48" s="159" t="s">
        <v>40</v>
      </c>
      <c r="B48" s="159"/>
      <c r="C48" s="159"/>
      <c r="D48" s="162" t="s">
        <v>120</v>
      </c>
      <c r="E48" s="162"/>
      <c r="F48" s="162"/>
      <c r="G48" s="162"/>
      <c r="H48" s="162"/>
      <c r="I48" s="162"/>
      <c r="J48" s="162"/>
    </row>
    <row r="49" spans="1:14" ht="43.2" x14ac:dyDescent="0.3">
      <c r="A49" s="80" t="s">
        <v>3</v>
      </c>
      <c r="B49" s="80" t="s">
        <v>1</v>
      </c>
      <c r="C49" s="80" t="s">
        <v>2</v>
      </c>
      <c r="D49" s="69" t="s">
        <v>55</v>
      </c>
      <c r="E49" s="69" t="s">
        <v>47</v>
      </c>
      <c r="F49" s="69" t="s">
        <v>54</v>
      </c>
      <c r="G49" s="69" t="s">
        <v>41</v>
      </c>
      <c r="H49" s="69" t="s">
        <v>42</v>
      </c>
      <c r="I49" s="70" t="s">
        <v>43</v>
      </c>
      <c r="J49" s="70" t="s">
        <v>44</v>
      </c>
    </row>
    <row r="50" spans="1:14" s="15" customFormat="1" ht="28.8" x14ac:dyDescent="0.3">
      <c r="A50" s="38" t="s">
        <v>133</v>
      </c>
      <c r="B50" s="39" t="e">
        <f>IF(A50="","",VLOOKUP(A50,Tabulka3[[Číslo smlouvy   u pravidelné činnosti]:[Příjmení]],3,0))</f>
        <v>#N/A</v>
      </c>
      <c r="C50" s="39" t="e">
        <f>IF(A50="","",VLOOKUP(A50,Tabulka3[[Číslo smlouvy   u pravidelné činnosti]:[Příjmení]],4,0))</f>
        <v>#N/A</v>
      </c>
      <c r="D50" s="43">
        <v>44936</v>
      </c>
      <c r="E50" s="39">
        <v>6</v>
      </c>
      <c r="F50" s="44" t="s">
        <v>132</v>
      </c>
      <c r="G50" s="39">
        <v>4</v>
      </c>
      <c r="H50" s="44" t="s">
        <v>8</v>
      </c>
      <c r="I50" s="44" t="s">
        <v>17</v>
      </c>
      <c r="J50" s="45" t="s">
        <v>30</v>
      </c>
      <c r="L50" s="8"/>
      <c r="M50" s="27"/>
    </row>
    <row r="53" spans="1:14" x14ac:dyDescent="0.3">
      <c r="A53" s="32" t="s">
        <v>141</v>
      </c>
      <c r="B53" s="33"/>
      <c r="C53" s="28"/>
      <c r="D53" s="34"/>
      <c r="E53" s="28"/>
      <c r="F53" s="28"/>
      <c r="G53" s="28"/>
      <c r="H53" s="28"/>
      <c r="I53" s="28"/>
      <c r="J53" s="28"/>
      <c r="K53" s="35"/>
    </row>
    <row r="54" spans="1:14" x14ac:dyDescent="0.3">
      <c r="A54" s="36"/>
      <c r="K54" s="37"/>
    </row>
    <row r="55" spans="1:14" x14ac:dyDescent="0.3">
      <c r="A55" s="160" t="s">
        <v>40</v>
      </c>
      <c r="B55" s="160"/>
      <c r="C55" s="160"/>
      <c r="D55" s="162" t="s">
        <v>121</v>
      </c>
      <c r="E55" s="162"/>
      <c r="F55" s="162"/>
      <c r="G55" s="162"/>
      <c r="H55" s="162"/>
      <c r="I55" s="162"/>
      <c r="J55" s="162"/>
      <c r="K55" s="162"/>
      <c r="L55" s="24"/>
    </row>
    <row r="56" spans="1:14" ht="28.8" x14ac:dyDescent="0.3">
      <c r="A56" s="81" t="s">
        <v>128</v>
      </c>
      <c r="B56" s="81" t="s">
        <v>1</v>
      </c>
      <c r="C56" s="81" t="s">
        <v>2</v>
      </c>
      <c r="D56" s="69" t="s">
        <v>55</v>
      </c>
      <c r="E56" s="69" t="s">
        <v>102</v>
      </c>
      <c r="F56" s="69" t="s">
        <v>122</v>
      </c>
      <c r="G56" s="69" t="s">
        <v>54</v>
      </c>
      <c r="H56" s="69" t="s">
        <v>41</v>
      </c>
      <c r="I56" s="69" t="s">
        <v>42</v>
      </c>
      <c r="J56" s="70" t="s">
        <v>43</v>
      </c>
      <c r="K56" s="70" t="s">
        <v>44</v>
      </c>
    </row>
    <row r="57" spans="1:14" ht="28.8" x14ac:dyDescent="0.3">
      <c r="A57" s="71"/>
      <c r="B57" s="71" t="str">
        <f>IF(A57="","",VLOOKUP(A57,Tabulka3[[Číslo smlouvy   u pravidelné činnosti]:[Příjmení]],2,0))</f>
        <v/>
      </c>
      <c r="C57" s="71" t="str">
        <f>IF(A57="","",VLOOKUP(A57,Tabulka3[[Číslo smlouvy   u pravidelné činnosti]:[Příjmení]],3,0))</f>
        <v/>
      </c>
      <c r="D57" s="72">
        <v>45496</v>
      </c>
      <c r="E57" s="72" t="s">
        <v>142</v>
      </c>
      <c r="F57" s="72">
        <v>250</v>
      </c>
      <c r="G57" s="72" t="s">
        <v>101</v>
      </c>
      <c r="H57" s="72">
        <v>500</v>
      </c>
      <c r="I57" s="72" t="s">
        <v>16</v>
      </c>
      <c r="J57" s="72" t="s">
        <v>17</v>
      </c>
      <c r="K57" s="73" t="s">
        <v>32</v>
      </c>
    </row>
    <row r="58" spans="1:14" s="15" customFormat="1" x14ac:dyDescent="0.3">
      <c r="A58" s="38" t="s">
        <v>136</v>
      </c>
      <c r="B58" s="39" t="e">
        <f>IF(A58="","",VLOOKUP(A58,Tabulka3[[Číslo registrace  u jednorázové akce]:[Příjmení]],2,0))</f>
        <v>#N/A</v>
      </c>
      <c r="C58" s="39" t="e">
        <f>IF(A58="","",VLOOKUP(A58,Tabulka3[[Číslo registrace  u jednorázové akce]:[Příjmení]],3,0))</f>
        <v>#N/A</v>
      </c>
      <c r="D58" s="40"/>
      <c r="E58" s="41"/>
      <c r="F58" s="41"/>
      <c r="G58" s="41"/>
      <c r="H58" s="41"/>
      <c r="I58" s="41"/>
      <c r="J58" s="41"/>
      <c r="K58" s="42"/>
      <c r="L58"/>
      <c r="M58"/>
      <c r="N58"/>
    </row>
    <row r="59" spans="1:14" s="15" customFormat="1" x14ac:dyDescent="0.3">
      <c r="A59" s="14"/>
      <c r="C59" s="9"/>
      <c r="D59" s="9"/>
      <c r="E59" s="9"/>
      <c r="F59" s="9"/>
      <c r="G59" s="9"/>
      <c r="H59" s="9"/>
      <c r="I59" s="9"/>
      <c r="J59" s="9"/>
      <c r="K59" s="9"/>
      <c r="L59"/>
      <c r="M59"/>
      <c r="N59"/>
    </row>
    <row r="60" spans="1:14" s="15" customFormat="1" x14ac:dyDescent="0.3">
      <c r="A60" s="14"/>
      <c r="C60" s="9"/>
      <c r="D60" s="9"/>
      <c r="E60" s="9"/>
      <c r="F60" s="9"/>
      <c r="G60" s="9"/>
      <c r="H60" s="9"/>
      <c r="I60" s="9"/>
      <c r="J60" s="9"/>
      <c r="K60" s="9"/>
      <c r="L60"/>
      <c r="M60"/>
      <c r="N60"/>
    </row>
    <row r="61" spans="1:14" s="15" customFormat="1" x14ac:dyDescent="0.3">
      <c r="A61" s="32" t="s">
        <v>143</v>
      </c>
      <c r="B61" s="54"/>
      <c r="C61" s="33"/>
      <c r="D61" s="33"/>
      <c r="E61" s="33"/>
      <c r="F61" s="33"/>
      <c r="G61" s="33"/>
      <c r="H61" s="33"/>
      <c r="I61" s="55"/>
      <c r="J61" s="9"/>
      <c r="K61" s="9"/>
      <c r="L61"/>
      <c r="M61"/>
      <c r="N61"/>
    </row>
    <row r="62" spans="1:14" x14ac:dyDescent="0.3">
      <c r="A62" s="46"/>
      <c r="I62" s="37"/>
    </row>
    <row r="63" spans="1:14" x14ac:dyDescent="0.3">
      <c r="A63" s="56" t="s">
        <v>126</v>
      </c>
      <c r="B63" s="57"/>
      <c r="C63" s="58"/>
      <c r="D63" s="59"/>
      <c r="E63" s="58"/>
      <c r="F63" s="58"/>
      <c r="G63" s="58"/>
      <c r="H63" s="60"/>
      <c r="I63" s="60"/>
    </row>
  </sheetData>
  <sheetProtection algorithmName="SHA-512" hashValue="ePtyXmsl5d1YBTMPLI1SzJI6MONJyTROsrbnmT2X1Fh2J1qPe8sP6zC/bEXUTPUta7kr4omPHc5AiarECTIbeg==" saltValue="hlPiFib9iOuRccylEsIXig==" spinCount="100000" sheet="1" objects="1" scenarios="1"/>
  <mergeCells count="10">
    <mergeCell ref="B31:B33"/>
    <mergeCell ref="A31:A33"/>
    <mergeCell ref="A8:B8"/>
    <mergeCell ref="A15:B15"/>
    <mergeCell ref="A29:B29"/>
    <mergeCell ref="A48:C48"/>
    <mergeCell ref="A55:C55"/>
    <mergeCell ref="G41:I41"/>
    <mergeCell ref="D48:J48"/>
    <mergeCell ref="D55:K55"/>
  </mergeCells>
  <conditionalFormatting sqref="A58:A60">
    <cfRule type="duplicateValues" dxfId="124" priority="2"/>
  </conditionalFormatting>
  <conditionalFormatting sqref="B41:C41">
    <cfRule type="duplicateValues" dxfId="123" priority="56"/>
  </conditionalFormatting>
  <conditionalFormatting sqref="B42:C42">
    <cfRule type="duplicateValues" dxfId="122" priority="1"/>
  </conditionalFormatting>
  <conditionalFormatting sqref="H50:I50">
    <cfRule type="expression" dxfId="121" priority="30">
      <formula>AND($H50=$L$12,$I50=$M$4)</formula>
    </cfRule>
    <cfRule type="expression" dxfId="120" priority="31">
      <formula>AND($H50=$L$12,$I50=$M$5)</formula>
    </cfRule>
    <cfRule type="expression" dxfId="119" priority="32">
      <formula>AND($H50=$L$12,$I50=$M$6)</formula>
    </cfRule>
    <cfRule type="expression" dxfId="118" priority="33">
      <formula>AND($H50=$L$12,$I50=$M$7)</formula>
    </cfRule>
    <cfRule type="expression" dxfId="117" priority="34">
      <formula>AND($H50=$L$11,$I50=$M$7)</formula>
    </cfRule>
    <cfRule type="expression" dxfId="116" priority="35">
      <formula>AND($H50=$L$11,$I50=$M$6)</formula>
    </cfRule>
    <cfRule type="expression" dxfId="115" priority="36">
      <formula>AND($H50=$L$11,$I50=$M$5)</formula>
    </cfRule>
    <cfRule type="expression" dxfId="114" priority="37">
      <formula>AND($H50=$L$11,$I50=$M$4)</formula>
    </cfRule>
    <cfRule type="expression" dxfId="113" priority="38">
      <formula>AND($H50=$L$6,$I50=$M$5)</formula>
    </cfRule>
    <cfRule type="expression" dxfId="112" priority="39">
      <formula>AND($H50=$L$6,$I50=$M$4)</formula>
    </cfRule>
    <cfRule type="expression" dxfId="111" priority="40">
      <formula>AND($H50=$L$5,$I50=$M$6)</formula>
    </cfRule>
    <cfRule type="expression" dxfId="110" priority="41">
      <formula>AND($H50=$L$4,$I50=$M$6)</formula>
    </cfRule>
    <cfRule type="expression" dxfId="109" priority="42">
      <formula>AND($H50=$L$6,$I50=$M$7)</formula>
    </cfRule>
  </conditionalFormatting>
  <dataValidations count="1">
    <dataValidation type="list" allowBlank="1" showInputMessage="1" showErrorMessage="1" sqref="K43" xr:uid="{ED9A9859-7942-4529-BF40-257A55AE2063}">
      <formula1>$A$17:$A$26</formula1>
    </dataValidation>
  </dataValidations>
  <hyperlinks>
    <hyperlink ref="C2" r:id="rId1" location="pracovnici-ekonomika" xr:uid="{64E91356-4629-4C28-BCD6-5165E2F6537A}"/>
  </hyperlinks>
  <pageMargins left="0.7" right="0.7" top="0.78740157499999996" bottom="0.78740157499999996" header="0.3" footer="0.3"/>
  <ignoredErrors>
    <ignoredError sqref="H43 B3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E270A0D-E57C-43AA-B7E3-6E551AAB6DA7}">
          <x14:formula1>
            <xm:f>List1!$B$3:$B$7</xm:f>
          </x14:formula1>
          <xm:sqref>I50:I53 J57 I58:I61</xm:sqref>
        </x14:dataValidation>
        <x14:dataValidation type="list" allowBlank="1" showInputMessage="1" showErrorMessage="1" xr:uid="{FDC8BC1D-B5A0-48C0-9D37-3929F91970CB}">
          <x14:formula1>
            <xm:f>List1!$C$3:$C$6</xm:f>
          </x14:formula1>
          <xm:sqref>J50:J53 K57 J58:J61</xm:sqref>
        </x14:dataValidation>
        <x14:dataValidation type="list" allowBlank="1" showInputMessage="1" showErrorMessage="1" xr:uid="{7635EFA9-A38B-408F-B31C-74BD3A4437D2}">
          <x14:formula1>
            <xm:f>List1!$A$3:$A$11</xm:f>
          </x14:formula1>
          <xm:sqref>H50:H53 I57 H58:H61</xm:sqref>
        </x14:dataValidation>
        <x14:dataValidation type="list" allowBlank="1" showInputMessage="1" showErrorMessage="1" xr:uid="{243EF266-313E-4C36-8730-E29DD03DE937}">
          <x14:formula1>
            <xm:f>List1!$A$15:$A$16</xm:f>
          </x14:formula1>
          <xm:sqref>L43:O43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6EDCA-8B7A-4EBB-AC86-D4E42541CAB0}">
  <sheetPr>
    <tabColor theme="7" tint="0.59999389629810485"/>
  </sheetPr>
  <dimension ref="A1:Z10002"/>
  <sheetViews>
    <sheetView tabSelected="1" zoomScale="70" zoomScaleNormal="70" workbookViewId="0">
      <pane ySplit="4" topLeftCell="A29" activePane="bottomLeft" state="frozen"/>
      <selection pane="bottomLeft" activeCell="I47" sqref="I47"/>
    </sheetView>
  </sheetViews>
  <sheetFormatPr defaultColWidth="8.77734375" defaultRowHeight="14.4" x14ac:dyDescent="0.3"/>
  <cols>
    <col min="1" max="1" width="10.109375" style="91" customWidth="1"/>
    <col min="2" max="2" width="13.44140625" style="91" customWidth="1"/>
    <col min="3" max="3" width="14.44140625" style="91" customWidth="1"/>
    <col min="4" max="4" width="12.77734375" style="91" customWidth="1"/>
    <col min="5" max="5" width="18.44140625" style="91" customWidth="1"/>
    <col min="6" max="6" width="16.44140625" style="91" customWidth="1"/>
    <col min="7" max="7" width="50" style="91" customWidth="1"/>
    <col min="8" max="8" width="16.44140625" style="92" customWidth="1"/>
    <col min="9" max="9" width="32" style="91" customWidth="1"/>
    <col min="10" max="10" width="15.77734375" style="91" customWidth="1"/>
    <col min="11" max="11" width="15.109375" style="91" customWidth="1"/>
    <col min="12" max="12" width="12.77734375" style="91" customWidth="1"/>
    <col min="13" max="13" width="12.44140625" style="91" customWidth="1"/>
    <col min="14" max="14" width="12.77734375" style="91" customWidth="1"/>
    <col min="15" max="15" width="12.44140625" style="91" customWidth="1"/>
    <col min="16" max="16" width="22.77734375" style="91" bestFit="1" customWidth="1"/>
    <col min="17" max="18" width="13.77734375" style="91" customWidth="1"/>
    <col min="19" max="19" width="35.6640625" style="91" customWidth="1"/>
    <col min="20" max="20" width="23.109375" style="2" hidden="1" customWidth="1"/>
    <col min="21" max="21" width="11.44140625" style="2" hidden="1" customWidth="1"/>
    <col min="22" max="23" width="11.109375" style="2" hidden="1" customWidth="1"/>
    <col min="24" max="24" width="11.44140625" style="2" hidden="1" customWidth="1"/>
    <col min="25" max="25" width="3.5546875" style="2" customWidth="1"/>
    <col min="26" max="26" width="13.5546875" style="157" customWidth="1"/>
    <col min="27" max="16384" width="8.77734375" style="90"/>
  </cols>
  <sheetData>
    <row r="1" spans="1:26" s="24" customFormat="1" ht="18" x14ac:dyDescent="0.35">
      <c r="A1" s="96" t="s">
        <v>35</v>
      </c>
      <c r="B1" s="97"/>
      <c r="C1" s="97"/>
      <c r="D1" s="97"/>
      <c r="E1" s="97"/>
      <c r="F1" s="97"/>
      <c r="G1" s="98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/>
      <c r="T1"/>
      <c r="U1"/>
      <c r="V1"/>
      <c r="W1"/>
      <c r="X1"/>
      <c r="Y1"/>
      <c r="Z1" s="156"/>
    </row>
    <row r="2" spans="1:26" s="24" customFormat="1" x14ac:dyDescent="0.3">
      <c r="A2" s="99" t="s">
        <v>159</v>
      </c>
      <c r="B2" s="100"/>
      <c r="C2" s="100"/>
      <c r="D2" s="100"/>
      <c r="E2" s="100"/>
      <c r="F2" s="100"/>
      <c r="G2" s="101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2"/>
      <c r="T2"/>
      <c r="U2"/>
      <c r="V2"/>
      <c r="W2"/>
      <c r="X2"/>
      <c r="Y2"/>
      <c r="Z2" s="156"/>
    </row>
    <row r="3" spans="1:26" x14ac:dyDescent="0.3">
      <c r="A3" s="103"/>
      <c r="B3" s="104"/>
      <c r="C3" s="104"/>
      <c r="D3" s="104"/>
      <c r="E3" s="104"/>
      <c r="F3" s="104"/>
      <c r="G3" s="167" t="s">
        <v>56</v>
      </c>
      <c r="H3" s="168"/>
      <c r="I3" s="169"/>
      <c r="J3" s="104"/>
      <c r="K3" s="104"/>
      <c r="L3" s="104"/>
      <c r="M3" s="104"/>
      <c r="N3" s="104"/>
      <c r="O3" s="104"/>
      <c r="P3" s="104"/>
      <c r="Q3" s="104"/>
      <c r="R3" s="104"/>
      <c r="S3" s="105"/>
    </row>
    <row r="4" spans="1:26" ht="49.2" customHeight="1" x14ac:dyDescent="0.3">
      <c r="A4" s="106" t="s">
        <v>0</v>
      </c>
      <c r="B4" s="106" t="s">
        <v>174</v>
      </c>
      <c r="C4" s="106" t="s">
        <v>175</v>
      </c>
      <c r="D4" s="106" t="s">
        <v>1</v>
      </c>
      <c r="E4" s="106" t="s">
        <v>2</v>
      </c>
      <c r="F4" s="106" t="s">
        <v>52</v>
      </c>
      <c r="G4" s="107" t="s">
        <v>57</v>
      </c>
      <c r="H4" s="108" t="s">
        <v>61</v>
      </c>
      <c r="I4" s="108" t="s">
        <v>58</v>
      </c>
      <c r="J4" s="109" t="s">
        <v>59</v>
      </c>
      <c r="K4" s="109" t="s">
        <v>60</v>
      </c>
      <c r="L4" s="109" t="s">
        <v>149</v>
      </c>
      <c r="M4" s="109" t="s">
        <v>150</v>
      </c>
      <c r="N4" s="109" t="s">
        <v>151</v>
      </c>
      <c r="O4" s="109" t="s">
        <v>152</v>
      </c>
      <c r="P4" s="106" t="s">
        <v>48</v>
      </c>
      <c r="Q4" s="106" t="s">
        <v>4</v>
      </c>
      <c r="R4" s="106" t="s">
        <v>7</v>
      </c>
      <c r="S4" s="106" t="s">
        <v>138</v>
      </c>
      <c r="U4" s="2" t="s">
        <v>130</v>
      </c>
      <c r="V4" s="2" t="s">
        <v>131</v>
      </c>
      <c r="W4" s="2" t="s">
        <v>154</v>
      </c>
      <c r="X4" s="2" t="s">
        <v>155</v>
      </c>
      <c r="Z4" s="158" t="s">
        <v>665</v>
      </c>
    </row>
    <row r="5" spans="1:26" s="91" customFormat="1" x14ac:dyDescent="0.3">
      <c r="A5" s="91">
        <v>1</v>
      </c>
      <c r="B5" s="91" t="s">
        <v>225</v>
      </c>
      <c r="C5" s="91" t="s">
        <v>234</v>
      </c>
      <c r="D5" s="91" t="s">
        <v>178</v>
      </c>
      <c r="E5" s="91" t="s">
        <v>179</v>
      </c>
      <c r="F5" s="93">
        <v>30921</v>
      </c>
      <c r="G5" s="91" t="s">
        <v>501</v>
      </c>
      <c r="H5" s="92" t="s">
        <v>419</v>
      </c>
      <c r="I5" s="91" t="s">
        <v>420</v>
      </c>
      <c r="J5" s="91" t="s">
        <v>63</v>
      </c>
      <c r="K5" s="91" t="s">
        <v>87</v>
      </c>
      <c r="L5" s="91" t="s">
        <v>153</v>
      </c>
      <c r="M5" s="91" t="s">
        <v>153</v>
      </c>
      <c r="O5" s="91" t="s">
        <v>153</v>
      </c>
      <c r="P5" s="91" t="s">
        <v>51</v>
      </c>
      <c r="Q5" s="93">
        <v>42201</v>
      </c>
      <c r="R5" s="93"/>
      <c r="T5" s="144" t="s">
        <v>50</v>
      </c>
      <c r="U5" s="95" t="str">
        <f t="shared" ref="U5:U68" si="0">IF(L5="ANO",B5&amp;"-Linie A","")</f>
        <v>P001-Linie A</v>
      </c>
      <c r="V5" s="95" t="str">
        <f t="shared" ref="V5:V68" si="1">IF(M5="ANO",B5&amp;"-Linie B","")</f>
        <v>P001-Linie B</v>
      </c>
      <c r="W5" s="95" t="str">
        <f t="shared" ref="W5:W68" si="2">IF(N5="ANO",B5&amp;"-Linie C","")</f>
        <v/>
      </c>
      <c r="X5" s="95" t="str">
        <f t="shared" ref="X5:X68" si="3">IF(O5="ANO",B5&amp;"-Linie D","")</f>
        <v>P001-Linie D</v>
      </c>
      <c r="Y5" s="95"/>
      <c r="Z5" s="157">
        <v>66511</v>
      </c>
    </row>
    <row r="6" spans="1:26" s="91" customFormat="1" x14ac:dyDescent="0.3">
      <c r="A6" s="91">
        <v>2</v>
      </c>
      <c r="B6" s="91" t="s">
        <v>226</v>
      </c>
      <c r="C6" s="91" t="s">
        <v>235</v>
      </c>
      <c r="D6" s="91" t="s">
        <v>180</v>
      </c>
      <c r="E6" s="91" t="s">
        <v>181</v>
      </c>
      <c r="F6" s="93">
        <v>30760</v>
      </c>
      <c r="G6" s="91" t="s">
        <v>500</v>
      </c>
      <c r="H6" s="92" t="s">
        <v>421</v>
      </c>
      <c r="I6" s="91" t="s">
        <v>422</v>
      </c>
      <c r="J6" s="91" t="s">
        <v>64</v>
      </c>
      <c r="K6" s="91" t="s">
        <v>129</v>
      </c>
      <c r="L6" s="91" t="s">
        <v>153</v>
      </c>
      <c r="M6" s="91" t="s">
        <v>153</v>
      </c>
      <c r="O6" s="91" t="s">
        <v>153</v>
      </c>
      <c r="P6" s="91" t="s">
        <v>51</v>
      </c>
      <c r="T6" s="144" t="s">
        <v>49</v>
      </c>
      <c r="U6" s="95" t="str">
        <f t="shared" si="0"/>
        <v>P002-Linie A</v>
      </c>
      <c r="V6" s="95" t="str">
        <f t="shared" si="1"/>
        <v>P002-Linie B</v>
      </c>
      <c r="W6" s="95" t="str">
        <f t="shared" si="2"/>
        <v/>
      </c>
      <c r="X6" s="95" t="str">
        <f t="shared" si="3"/>
        <v>P002-Linie D</v>
      </c>
      <c r="Y6" s="95"/>
      <c r="Z6" s="157">
        <v>92023</v>
      </c>
    </row>
    <row r="7" spans="1:26" x14ac:dyDescent="0.3">
      <c r="A7" s="91">
        <v>3</v>
      </c>
      <c r="B7" s="91" t="s">
        <v>227</v>
      </c>
      <c r="C7" s="91" t="s">
        <v>236</v>
      </c>
      <c r="D7" s="91" t="s">
        <v>201</v>
      </c>
      <c r="E7" s="91" t="s">
        <v>202</v>
      </c>
      <c r="F7" s="93">
        <v>30577</v>
      </c>
      <c r="G7" s="91" t="s">
        <v>499</v>
      </c>
      <c r="H7" s="92" t="s">
        <v>494</v>
      </c>
      <c r="I7" s="91" t="s">
        <v>448</v>
      </c>
      <c r="J7" s="91" t="s">
        <v>64</v>
      </c>
      <c r="K7" s="91" t="s">
        <v>129</v>
      </c>
      <c r="L7" s="91" t="s">
        <v>153</v>
      </c>
      <c r="M7" s="91" t="s">
        <v>153</v>
      </c>
      <c r="O7" s="91" t="s">
        <v>153</v>
      </c>
      <c r="P7" s="91" t="s">
        <v>51</v>
      </c>
      <c r="T7" s="145" t="s">
        <v>51</v>
      </c>
      <c r="U7" s="95" t="str">
        <f t="shared" si="0"/>
        <v>P003-Linie A</v>
      </c>
      <c r="V7" s="95" t="str">
        <f t="shared" si="1"/>
        <v>P003-Linie B</v>
      </c>
      <c r="W7" s="95" t="str">
        <f t="shared" si="2"/>
        <v/>
      </c>
      <c r="X7" s="95" t="str">
        <f t="shared" si="3"/>
        <v>P003-Linie D</v>
      </c>
      <c r="Z7" s="157">
        <v>92041</v>
      </c>
    </row>
    <row r="8" spans="1:26" ht="15" thickBot="1" x14ac:dyDescent="0.35">
      <c r="A8" s="91">
        <v>4</v>
      </c>
      <c r="B8" s="91" t="s">
        <v>232</v>
      </c>
      <c r="C8" s="91" t="s">
        <v>237</v>
      </c>
      <c r="D8" s="91" t="s">
        <v>182</v>
      </c>
      <c r="E8" s="91" t="s">
        <v>183</v>
      </c>
      <c r="F8" s="93">
        <v>29556</v>
      </c>
      <c r="G8" s="91" t="s">
        <v>498</v>
      </c>
      <c r="H8" s="92" t="s">
        <v>495</v>
      </c>
      <c r="I8" s="91" t="s">
        <v>446</v>
      </c>
      <c r="J8" s="91" t="s">
        <v>64</v>
      </c>
      <c r="K8" s="91" t="s">
        <v>129</v>
      </c>
      <c r="L8" s="91" t="s">
        <v>153</v>
      </c>
      <c r="M8" s="91" t="s">
        <v>153</v>
      </c>
      <c r="O8" s="91" t="s">
        <v>153</v>
      </c>
      <c r="P8" s="91" t="s">
        <v>51</v>
      </c>
      <c r="U8" s="95" t="str">
        <f t="shared" si="0"/>
        <v>P004-Linie A</v>
      </c>
      <c r="V8" s="95" t="str">
        <f t="shared" si="1"/>
        <v>P004-Linie B</v>
      </c>
      <c r="W8" s="95" t="str">
        <f t="shared" si="2"/>
        <v/>
      </c>
      <c r="X8" s="95" t="str">
        <f t="shared" si="3"/>
        <v>P004-Linie D</v>
      </c>
      <c r="Z8" s="157">
        <v>92020</v>
      </c>
    </row>
    <row r="9" spans="1:26" ht="15" thickBot="1" x14ac:dyDescent="0.35">
      <c r="A9" s="91">
        <v>5</v>
      </c>
      <c r="B9" s="91" t="s">
        <v>233</v>
      </c>
      <c r="C9" s="91" t="s">
        <v>238</v>
      </c>
      <c r="D9" s="91" t="s">
        <v>200</v>
      </c>
      <c r="E9" s="91" t="s">
        <v>184</v>
      </c>
      <c r="F9" s="93">
        <v>30785</v>
      </c>
      <c r="G9" s="91" t="s">
        <v>497</v>
      </c>
      <c r="H9" s="92" t="s">
        <v>496</v>
      </c>
      <c r="I9" s="91" t="s">
        <v>447</v>
      </c>
      <c r="J9" s="91" t="s">
        <v>64</v>
      </c>
      <c r="K9" s="91" t="s">
        <v>129</v>
      </c>
      <c r="L9" s="91" t="s">
        <v>153</v>
      </c>
      <c r="M9" s="91" t="s">
        <v>153</v>
      </c>
      <c r="O9" s="91" t="s">
        <v>153</v>
      </c>
      <c r="P9" s="91" t="s">
        <v>51</v>
      </c>
      <c r="T9" s="146" t="s">
        <v>30</v>
      </c>
      <c r="U9" s="95" t="str">
        <f t="shared" si="0"/>
        <v>P005-Linie A</v>
      </c>
      <c r="V9" s="95" t="str">
        <f t="shared" si="1"/>
        <v>P005-Linie B</v>
      </c>
      <c r="W9" s="95" t="str">
        <f t="shared" si="2"/>
        <v/>
      </c>
      <c r="X9" s="95" t="str">
        <f t="shared" si="3"/>
        <v>P005-Linie D</v>
      </c>
      <c r="Z9" s="157">
        <v>92107</v>
      </c>
    </row>
    <row r="10" spans="1:26" ht="15" thickBot="1" x14ac:dyDescent="0.35">
      <c r="A10" s="91">
        <v>6</v>
      </c>
      <c r="B10" s="91" t="s">
        <v>228</v>
      </c>
      <c r="C10" s="91" t="s">
        <v>239</v>
      </c>
      <c r="D10" s="91" t="s">
        <v>187</v>
      </c>
      <c r="E10" s="91" t="s">
        <v>188</v>
      </c>
      <c r="F10" s="93">
        <v>21086</v>
      </c>
      <c r="G10" s="91" t="s">
        <v>505</v>
      </c>
      <c r="H10" s="92" t="s">
        <v>504</v>
      </c>
      <c r="I10" s="91" t="s">
        <v>493</v>
      </c>
      <c r="J10" s="91" t="s">
        <v>64</v>
      </c>
      <c r="K10" s="91" t="s">
        <v>87</v>
      </c>
      <c r="L10" s="91" t="s">
        <v>153</v>
      </c>
      <c r="M10" s="91" t="s">
        <v>153</v>
      </c>
      <c r="O10" s="91" t="s">
        <v>153</v>
      </c>
      <c r="P10" s="91" t="s">
        <v>51</v>
      </c>
      <c r="T10" s="146" t="s">
        <v>31</v>
      </c>
      <c r="U10" s="95" t="str">
        <f t="shared" si="0"/>
        <v>P006-Linie A</v>
      </c>
      <c r="V10" s="95" t="str">
        <f t="shared" si="1"/>
        <v>P006-Linie B</v>
      </c>
      <c r="W10" s="95" t="str">
        <f t="shared" si="2"/>
        <v/>
      </c>
      <c r="X10" s="95" t="str">
        <f t="shared" si="3"/>
        <v>P006-Linie D</v>
      </c>
      <c r="Z10" s="157">
        <v>92126</v>
      </c>
    </row>
    <row r="11" spans="1:26" ht="15" thickBot="1" x14ac:dyDescent="0.35">
      <c r="A11" s="91">
        <v>7</v>
      </c>
      <c r="B11" s="91" t="s">
        <v>229</v>
      </c>
      <c r="C11" s="91" t="s">
        <v>240</v>
      </c>
      <c r="D11" s="94" t="s">
        <v>178</v>
      </c>
      <c r="E11" s="94" t="s">
        <v>189</v>
      </c>
      <c r="F11" s="93">
        <v>27149</v>
      </c>
      <c r="G11" s="91" t="s">
        <v>506</v>
      </c>
      <c r="H11" s="92" t="s">
        <v>507</v>
      </c>
      <c r="I11" s="91" t="s">
        <v>492</v>
      </c>
      <c r="J11" s="91" t="s">
        <v>64</v>
      </c>
      <c r="K11" s="91" t="s">
        <v>129</v>
      </c>
      <c r="L11" s="91" t="s">
        <v>153</v>
      </c>
      <c r="M11" s="91" t="s">
        <v>153</v>
      </c>
      <c r="O11" s="91" t="s">
        <v>153</v>
      </c>
      <c r="P11" s="91" t="s">
        <v>51</v>
      </c>
      <c r="T11" s="146" t="s">
        <v>32</v>
      </c>
      <c r="U11" s="95" t="str">
        <f t="shared" si="0"/>
        <v>P007-Linie A</v>
      </c>
      <c r="V11" s="95" t="str">
        <f t="shared" si="1"/>
        <v>P007-Linie B</v>
      </c>
      <c r="W11" s="95" t="str">
        <f t="shared" si="2"/>
        <v/>
      </c>
      <c r="X11" s="95" t="str">
        <f t="shared" si="3"/>
        <v>P007-Linie D</v>
      </c>
      <c r="Z11" s="157">
        <v>92162</v>
      </c>
    </row>
    <row r="12" spans="1:26" ht="15" thickBot="1" x14ac:dyDescent="0.35">
      <c r="A12" s="91">
        <v>8</v>
      </c>
      <c r="B12" s="91" t="s">
        <v>230</v>
      </c>
      <c r="C12" s="91" t="s">
        <v>241</v>
      </c>
      <c r="D12" s="94" t="s">
        <v>190</v>
      </c>
      <c r="E12" s="94" t="s">
        <v>191</v>
      </c>
      <c r="F12" s="93">
        <v>27497</v>
      </c>
      <c r="G12" s="91" t="s">
        <v>509</v>
      </c>
      <c r="H12" s="92" t="s">
        <v>508</v>
      </c>
      <c r="I12" s="91" t="s">
        <v>491</v>
      </c>
      <c r="J12" s="91" t="s">
        <v>64</v>
      </c>
      <c r="K12" s="91" t="s">
        <v>129</v>
      </c>
      <c r="L12" s="91" t="s">
        <v>153</v>
      </c>
      <c r="M12" s="91" t="s">
        <v>153</v>
      </c>
      <c r="O12" s="91" t="s">
        <v>153</v>
      </c>
      <c r="P12" s="91" t="s">
        <v>51</v>
      </c>
      <c r="T12" s="146" t="s">
        <v>33</v>
      </c>
      <c r="U12" s="95" t="str">
        <f t="shared" si="0"/>
        <v>P008-Linie A</v>
      </c>
      <c r="V12" s="95" t="str">
        <f t="shared" si="1"/>
        <v>P008-Linie B</v>
      </c>
      <c r="W12" s="95" t="str">
        <f t="shared" si="2"/>
        <v/>
      </c>
      <c r="X12" s="95" t="str">
        <f t="shared" si="3"/>
        <v>P008-Linie D</v>
      </c>
      <c r="Z12" s="157">
        <v>92194</v>
      </c>
    </row>
    <row r="13" spans="1:26" x14ac:dyDescent="0.3">
      <c r="A13" s="91">
        <v>9</v>
      </c>
      <c r="B13" s="91" t="s">
        <v>231</v>
      </c>
      <c r="C13" s="91" t="s">
        <v>242</v>
      </c>
      <c r="D13" s="94" t="s">
        <v>192</v>
      </c>
      <c r="E13" s="94" t="s">
        <v>193</v>
      </c>
      <c r="F13" s="93">
        <v>27746</v>
      </c>
      <c r="G13" s="91" t="s">
        <v>510</v>
      </c>
      <c r="H13" s="92" t="s">
        <v>511</v>
      </c>
      <c r="I13" s="91" t="s">
        <v>490</v>
      </c>
      <c r="J13" s="91" t="s">
        <v>63</v>
      </c>
      <c r="K13" s="91" t="s">
        <v>87</v>
      </c>
      <c r="L13" s="91" t="s">
        <v>153</v>
      </c>
      <c r="M13" s="91" t="s">
        <v>153</v>
      </c>
      <c r="O13" s="91" t="s">
        <v>153</v>
      </c>
      <c r="P13" s="91" t="s">
        <v>51</v>
      </c>
      <c r="U13" s="95" t="str">
        <f t="shared" si="0"/>
        <v>P009-Linie A</v>
      </c>
      <c r="V13" s="95" t="str">
        <f t="shared" si="1"/>
        <v>P009-Linie B</v>
      </c>
      <c r="W13" s="95" t="str">
        <f t="shared" si="2"/>
        <v/>
      </c>
      <c r="X13" s="95" t="str">
        <f t="shared" si="3"/>
        <v>P009-Linie D</v>
      </c>
      <c r="Z13" s="157">
        <v>92206</v>
      </c>
    </row>
    <row r="14" spans="1:26" x14ac:dyDescent="0.3">
      <c r="A14" s="91">
        <v>10</v>
      </c>
      <c r="B14" s="91" t="s">
        <v>243</v>
      </c>
      <c r="C14" s="91" t="s">
        <v>244</v>
      </c>
      <c r="D14" s="91" t="s">
        <v>194</v>
      </c>
      <c r="E14" s="91" t="s">
        <v>195</v>
      </c>
      <c r="F14" s="93">
        <v>27441</v>
      </c>
      <c r="G14" s="91" t="s">
        <v>512</v>
      </c>
      <c r="H14" s="92" t="s">
        <v>513</v>
      </c>
      <c r="I14" s="91" t="s">
        <v>489</v>
      </c>
      <c r="J14" s="91" t="s">
        <v>63</v>
      </c>
      <c r="K14" s="91" t="s">
        <v>87</v>
      </c>
      <c r="L14" s="91" t="s">
        <v>153</v>
      </c>
      <c r="M14" s="91" t="s">
        <v>153</v>
      </c>
      <c r="O14" s="91" t="s">
        <v>153</v>
      </c>
      <c r="P14" s="91" t="s">
        <v>51</v>
      </c>
      <c r="U14" s="95" t="str">
        <f t="shared" si="0"/>
        <v>P010-Linie A</v>
      </c>
      <c r="V14" s="95" t="str">
        <f t="shared" si="1"/>
        <v>P010-Linie B</v>
      </c>
      <c r="W14" s="95" t="str">
        <f t="shared" si="2"/>
        <v/>
      </c>
      <c r="X14" s="95" t="str">
        <f t="shared" si="3"/>
        <v>P010-Linie D</v>
      </c>
      <c r="Z14" s="157">
        <v>92209</v>
      </c>
    </row>
    <row r="15" spans="1:26" x14ac:dyDescent="0.3">
      <c r="A15" s="91">
        <v>11</v>
      </c>
      <c r="B15" s="91" t="s">
        <v>299</v>
      </c>
      <c r="C15" s="91" t="s">
        <v>300</v>
      </c>
      <c r="D15" s="91" t="s">
        <v>180</v>
      </c>
      <c r="E15" s="91" t="s">
        <v>196</v>
      </c>
      <c r="F15" s="93">
        <v>38630</v>
      </c>
      <c r="G15" s="91" t="s">
        <v>514</v>
      </c>
      <c r="H15" s="92" t="s">
        <v>515</v>
      </c>
      <c r="I15" s="91" t="s">
        <v>487</v>
      </c>
      <c r="J15" s="91" t="s">
        <v>62</v>
      </c>
      <c r="K15" s="91" t="s">
        <v>87</v>
      </c>
      <c r="L15" s="91" t="s">
        <v>153</v>
      </c>
      <c r="M15" s="91" t="s">
        <v>153</v>
      </c>
      <c r="P15" s="91" t="s">
        <v>51</v>
      </c>
      <c r="U15" s="95" t="str">
        <f t="shared" si="0"/>
        <v>P011-Linie A</v>
      </c>
      <c r="V15" s="95" t="str">
        <f t="shared" si="1"/>
        <v>P011-Linie B</v>
      </c>
      <c r="W15" s="95" t="str">
        <f t="shared" si="2"/>
        <v/>
      </c>
      <c r="X15" s="95" t="str">
        <f t="shared" si="3"/>
        <v/>
      </c>
      <c r="Z15" s="157">
        <v>92226</v>
      </c>
    </row>
    <row r="16" spans="1:26" x14ac:dyDescent="0.3">
      <c r="A16" s="91">
        <v>12</v>
      </c>
      <c r="B16" s="91" t="s">
        <v>301</v>
      </c>
      <c r="C16" s="91" t="s">
        <v>302</v>
      </c>
      <c r="D16" s="91" t="s">
        <v>198</v>
      </c>
      <c r="E16" s="91" t="s">
        <v>199</v>
      </c>
      <c r="F16" s="93">
        <v>28616</v>
      </c>
      <c r="G16" s="91" t="s">
        <v>516</v>
      </c>
      <c r="H16" s="92" t="s">
        <v>517</v>
      </c>
      <c r="I16" s="91" t="s">
        <v>488</v>
      </c>
      <c r="J16" s="91" t="s">
        <v>63</v>
      </c>
      <c r="K16" s="91" t="s">
        <v>87</v>
      </c>
      <c r="L16" s="91" t="s">
        <v>153</v>
      </c>
      <c r="M16" s="91" t="s">
        <v>153</v>
      </c>
      <c r="P16" s="91" t="s">
        <v>51</v>
      </c>
      <c r="U16" s="95" t="str">
        <f t="shared" si="0"/>
        <v>P012-Linie A</v>
      </c>
      <c r="V16" s="95" t="str">
        <f t="shared" si="1"/>
        <v>P012-Linie B</v>
      </c>
      <c r="W16" s="95" t="str">
        <f t="shared" si="2"/>
        <v/>
      </c>
      <c r="X16" s="95" t="str">
        <f t="shared" si="3"/>
        <v/>
      </c>
      <c r="Z16" s="157">
        <v>92223</v>
      </c>
    </row>
    <row r="17" spans="1:26" x14ac:dyDescent="0.3">
      <c r="A17" s="91">
        <v>13</v>
      </c>
      <c r="B17" s="91" t="s">
        <v>303</v>
      </c>
      <c r="C17" s="91" t="s">
        <v>304</v>
      </c>
      <c r="D17" s="91" t="s">
        <v>192</v>
      </c>
      <c r="E17" s="91" t="s">
        <v>197</v>
      </c>
      <c r="F17" s="93">
        <v>34472</v>
      </c>
      <c r="G17" s="91" t="s">
        <v>519</v>
      </c>
      <c r="H17" s="92" t="s">
        <v>518</v>
      </c>
      <c r="I17" s="91" t="s">
        <v>445</v>
      </c>
      <c r="J17" s="91" t="s">
        <v>64</v>
      </c>
      <c r="K17" s="91" t="s">
        <v>87</v>
      </c>
      <c r="L17" s="91" t="s">
        <v>153</v>
      </c>
      <c r="M17" s="91" t="s">
        <v>153</v>
      </c>
      <c r="O17" s="91" t="s">
        <v>153</v>
      </c>
      <c r="P17" s="91" t="s">
        <v>49</v>
      </c>
      <c r="U17" s="95" t="str">
        <f t="shared" si="0"/>
        <v>P013-Linie A</v>
      </c>
      <c r="V17" s="95" t="str">
        <f t="shared" si="1"/>
        <v>P013-Linie B</v>
      </c>
      <c r="W17" s="95" t="str">
        <f t="shared" si="2"/>
        <v/>
      </c>
      <c r="X17" s="95" t="str">
        <f t="shared" si="3"/>
        <v>P013-Linie D</v>
      </c>
      <c r="Z17" s="157">
        <v>92227</v>
      </c>
    </row>
    <row r="18" spans="1:26" x14ac:dyDescent="0.3">
      <c r="A18" s="91">
        <v>14</v>
      </c>
      <c r="B18" s="91" t="s">
        <v>305</v>
      </c>
      <c r="C18" s="91" t="s">
        <v>307</v>
      </c>
      <c r="D18" s="91" t="s">
        <v>206</v>
      </c>
      <c r="E18" s="91" t="s">
        <v>207</v>
      </c>
      <c r="F18" s="93">
        <v>27433</v>
      </c>
      <c r="G18" s="91" t="s">
        <v>520</v>
      </c>
      <c r="H18" s="92" t="s">
        <v>521</v>
      </c>
      <c r="I18" s="91" t="s">
        <v>486</v>
      </c>
      <c r="J18" s="91" t="s">
        <v>63</v>
      </c>
      <c r="K18" s="91" t="s">
        <v>87</v>
      </c>
      <c r="L18" s="91" t="s">
        <v>153</v>
      </c>
      <c r="M18" s="91" t="s">
        <v>153</v>
      </c>
      <c r="O18" s="91" t="s">
        <v>153</v>
      </c>
      <c r="P18" s="91" t="s">
        <v>51</v>
      </c>
      <c r="U18" s="95" t="str">
        <f t="shared" si="0"/>
        <v>P014-Linie A</v>
      </c>
      <c r="V18" s="95" t="str">
        <f t="shared" si="1"/>
        <v>P014-Linie B</v>
      </c>
      <c r="W18" s="95" t="str">
        <f t="shared" si="2"/>
        <v/>
      </c>
      <c r="X18" s="95" t="str">
        <f t="shared" si="3"/>
        <v>P014-Linie D</v>
      </c>
      <c r="Z18" s="157">
        <v>92261</v>
      </c>
    </row>
    <row r="19" spans="1:26" x14ac:dyDescent="0.3">
      <c r="A19" s="91">
        <v>15</v>
      </c>
      <c r="B19" s="91" t="s">
        <v>308</v>
      </c>
      <c r="C19" s="91" t="s">
        <v>309</v>
      </c>
      <c r="D19" s="91" t="s">
        <v>185</v>
      </c>
      <c r="E19" s="91" t="s">
        <v>203</v>
      </c>
      <c r="F19" s="93">
        <v>38139</v>
      </c>
      <c r="G19" s="91" t="s">
        <v>522</v>
      </c>
      <c r="H19" s="92" t="s">
        <v>523</v>
      </c>
      <c r="I19" s="91" t="s">
        <v>485</v>
      </c>
      <c r="J19" s="91" t="s">
        <v>63</v>
      </c>
      <c r="K19" s="91" t="s">
        <v>87</v>
      </c>
      <c r="L19" s="91" t="s">
        <v>153</v>
      </c>
      <c r="M19" s="91" t="s">
        <v>153</v>
      </c>
      <c r="O19" s="91" t="s">
        <v>153</v>
      </c>
      <c r="P19" s="91" t="s">
        <v>51</v>
      </c>
      <c r="R19" s="93"/>
      <c r="U19" s="95" t="str">
        <f t="shared" si="0"/>
        <v>P015-Linie A</v>
      </c>
      <c r="V19" s="95" t="str">
        <f t="shared" si="1"/>
        <v>P015-Linie B</v>
      </c>
      <c r="W19" s="95" t="str">
        <f t="shared" si="2"/>
        <v/>
      </c>
      <c r="X19" s="95" t="str">
        <f t="shared" si="3"/>
        <v>P015-Linie D</v>
      </c>
      <c r="Z19" s="157">
        <v>92262</v>
      </c>
    </row>
    <row r="20" spans="1:26" x14ac:dyDescent="0.3">
      <c r="A20" s="91">
        <v>16</v>
      </c>
      <c r="B20" s="91" t="s">
        <v>310</v>
      </c>
      <c r="C20" s="91" t="s">
        <v>311</v>
      </c>
      <c r="D20" s="91" t="s">
        <v>208</v>
      </c>
      <c r="E20" s="91" t="s">
        <v>209</v>
      </c>
      <c r="F20" s="93">
        <v>37162</v>
      </c>
      <c r="G20" s="91" t="s">
        <v>524</v>
      </c>
      <c r="H20" s="92" t="s">
        <v>525</v>
      </c>
      <c r="I20" s="91" t="s">
        <v>442</v>
      </c>
      <c r="J20" s="91" t="s">
        <v>63</v>
      </c>
      <c r="K20" s="91" t="s">
        <v>87</v>
      </c>
      <c r="L20" s="91" t="s">
        <v>153</v>
      </c>
      <c r="M20" s="91" t="s">
        <v>153</v>
      </c>
      <c r="O20" s="91" t="s">
        <v>153</v>
      </c>
      <c r="P20" s="91" t="s">
        <v>51</v>
      </c>
      <c r="U20" s="95" t="str">
        <f t="shared" si="0"/>
        <v>P016-Linie A</v>
      </c>
      <c r="V20" s="95" t="str">
        <f t="shared" si="1"/>
        <v>P016-Linie B</v>
      </c>
      <c r="W20" s="95" t="str">
        <f t="shared" si="2"/>
        <v/>
      </c>
      <c r="X20" s="95" t="str">
        <f t="shared" si="3"/>
        <v>P016-Linie D</v>
      </c>
      <c r="Z20" s="157">
        <v>92266</v>
      </c>
    </row>
    <row r="21" spans="1:26" x14ac:dyDescent="0.3">
      <c r="A21" s="91">
        <v>17</v>
      </c>
      <c r="B21" s="91" t="s">
        <v>313</v>
      </c>
      <c r="C21" s="91" t="s">
        <v>329</v>
      </c>
      <c r="D21" s="91" t="s">
        <v>204</v>
      </c>
      <c r="E21" s="91" t="s">
        <v>205</v>
      </c>
      <c r="F21" s="93">
        <v>36404</v>
      </c>
      <c r="G21" s="91" t="s">
        <v>526</v>
      </c>
      <c r="H21" s="92" t="s">
        <v>527</v>
      </c>
      <c r="I21" s="91" t="s">
        <v>484</v>
      </c>
      <c r="J21" s="91" t="s">
        <v>64</v>
      </c>
      <c r="K21" s="91" t="s">
        <v>87</v>
      </c>
      <c r="L21" s="91" t="s">
        <v>153</v>
      </c>
      <c r="M21" s="91" t="s">
        <v>153</v>
      </c>
      <c r="P21" s="91" t="s">
        <v>51</v>
      </c>
      <c r="U21" s="95" t="str">
        <f t="shared" si="0"/>
        <v>P017-Linie A</v>
      </c>
      <c r="V21" s="95" t="str">
        <f t="shared" si="1"/>
        <v>P017-Linie B</v>
      </c>
      <c r="W21" s="95" t="str">
        <f t="shared" si="2"/>
        <v/>
      </c>
      <c r="X21" s="95" t="str">
        <f t="shared" si="3"/>
        <v/>
      </c>
      <c r="Z21" s="157">
        <v>92282</v>
      </c>
    </row>
    <row r="22" spans="1:26" x14ac:dyDescent="0.3">
      <c r="A22" s="91">
        <v>18</v>
      </c>
      <c r="B22" s="91" t="s">
        <v>314</v>
      </c>
      <c r="C22" s="91" t="s">
        <v>330</v>
      </c>
      <c r="D22" s="91" t="s">
        <v>194</v>
      </c>
      <c r="E22" s="91" t="s">
        <v>215</v>
      </c>
      <c r="F22" s="93">
        <v>34375</v>
      </c>
      <c r="G22" s="91" t="s">
        <v>529</v>
      </c>
      <c r="H22" s="92" t="s">
        <v>528</v>
      </c>
      <c r="I22" s="91" t="s">
        <v>425</v>
      </c>
      <c r="J22" s="91" t="s">
        <v>63</v>
      </c>
      <c r="K22" s="91" t="s">
        <v>87</v>
      </c>
      <c r="L22" s="91" t="s">
        <v>153</v>
      </c>
      <c r="M22" s="91" t="s">
        <v>153</v>
      </c>
      <c r="O22" s="91" t="s">
        <v>153</v>
      </c>
      <c r="P22" s="91" t="s">
        <v>51</v>
      </c>
      <c r="U22" s="95" t="str">
        <f t="shared" si="0"/>
        <v>P018-Linie A</v>
      </c>
      <c r="V22" s="95" t="str">
        <f t="shared" si="1"/>
        <v>P018-Linie B</v>
      </c>
      <c r="W22" s="95" t="str">
        <f t="shared" si="2"/>
        <v/>
      </c>
      <c r="X22" s="95" t="str">
        <f t="shared" si="3"/>
        <v>P018-Linie D</v>
      </c>
      <c r="Z22" s="157">
        <v>92283</v>
      </c>
    </row>
    <row r="23" spans="1:26" x14ac:dyDescent="0.3">
      <c r="A23" s="91">
        <v>19</v>
      </c>
      <c r="B23" s="91" t="s">
        <v>315</v>
      </c>
      <c r="C23" s="91" t="s">
        <v>331</v>
      </c>
      <c r="D23" s="91" t="s">
        <v>217</v>
      </c>
      <c r="E23" s="91" t="s">
        <v>218</v>
      </c>
      <c r="F23" s="93">
        <v>28082</v>
      </c>
      <c r="G23" s="91" t="s">
        <v>530</v>
      </c>
      <c r="H23" s="92" t="s">
        <v>531</v>
      </c>
      <c r="I23" s="91" t="s">
        <v>483</v>
      </c>
      <c r="J23" s="91" t="s">
        <v>63</v>
      </c>
      <c r="K23" s="91" t="s">
        <v>87</v>
      </c>
      <c r="L23" s="91" t="s">
        <v>153</v>
      </c>
      <c r="M23" s="91" t="s">
        <v>153</v>
      </c>
      <c r="O23" s="91" t="s">
        <v>153</v>
      </c>
      <c r="P23" s="91" t="s">
        <v>51</v>
      </c>
      <c r="U23" s="95" t="str">
        <f t="shared" si="0"/>
        <v>P019-Linie A</v>
      </c>
      <c r="V23" s="95" t="str">
        <f t="shared" si="1"/>
        <v>P019-Linie B</v>
      </c>
      <c r="W23" s="95" t="str">
        <f t="shared" si="2"/>
        <v/>
      </c>
      <c r="X23" s="95" t="str">
        <f t="shared" si="3"/>
        <v>P019-Linie D</v>
      </c>
      <c r="Z23" s="157">
        <v>92284</v>
      </c>
    </row>
    <row r="24" spans="1:26" x14ac:dyDescent="0.3">
      <c r="A24" s="91">
        <v>20</v>
      </c>
      <c r="B24" s="91" t="s">
        <v>316</v>
      </c>
      <c r="C24" s="91" t="s">
        <v>332</v>
      </c>
      <c r="D24" s="91" t="s">
        <v>198</v>
      </c>
      <c r="E24" s="91" t="s">
        <v>219</v>
      </c>
      <c r="F24" s="93">
        <v>23143</v>
      </c>
      <c r="G24" s="91" t="s">
        <v>532</v>
      </c>
      <c r="H24" s="92" t="s">
        <v>533</v>
      </c>
      <c r="I24" s="91" t="s">
        <v>440</v>
      </c>
      <c r="J24" s="91" t="s">
        <v>63</v>
      </c>
      <c r="K24" s="91" t="s">
        <v>87</v>
      </c>
      <c r="L24" s="91" t="s">
        <v>153</v>
      </c>
      <c r="M24" s="91" t="s">
        <v>153</v>
      </c>
      <c r="O24" s="91" t="s">
        <v>153</v>
      </c>
      <c r="P24" s="91" t="s">
        <v>49</v>
      </c>
      <c r="U24" s="95" t="str">
        <f t="shared" si="0"/>
        <v>P020-Linie A</v>
      </c>
      <c r="V24" s="95" t="str">
        <f t="shared" si="1"/>
        <v>P020-Linie B</v>
      </c>
      <c r="W24" s="95" t="str">
        <f t="shared" si="2"/>
        <v/>
      </c>
      <c r="X24" s="95" t="str">
        <f t="shared" si="3"/>
        <v>P020-Linie D</v>
      </c>
      <c r="Z24" s="157">
        <v>92285</v>
      </c>
    </row>
    <row r="25" spans="1:26" x14ac:dyDescent="0.3">
      <c r="A25" s="91">
        <v>21</v>
      </c>
      <c r="B25" s="91" t="s">
        <v>317</v>
      </c>
      <c r="C25" s="91" t="s">
        <v>333</v>
      </c>
      <c r="D25" s="91" t="s">
        <v>213</v>
      </c>
      <c r="E25" s="91" t="s">
        <v>216</v>
      </c>
      <c r="F25" s="93">
        <v>33465</v>
      </c>
      <c r="G25" s="91" t="s">
        <v>534</v>
      </c>
      <c r="H25" s="92" t="s">
        <v>535</v>
      </c>
      <c r="I25" s="91" t="s">
        <v>482</v>
      </c>
      <c r="J25" s="91" t="s">
        <v>64</v>
      </c>
      <c r="K25" s="91" t="s">
        <v>87</v>
      </c>
      <c r="L25" s="91" t="s">
        <v>153</v>
      </c>
      <c r="M25" s="91" t="s">
        <v>153</v>
      </c>
      <c r="O25" s="91" t="s">
        <v>153</v>
      </c>
      <c r="P25" s="91" t="s">
        <v>51</v>
      </c>
      <c r="U25" s="95" t="str">
        <f t="shared" si="0"/>
        <v>P021-Linie A</v>
      </c>
      <c r="V25" s="95" t="str">
        <f t="shared" si="1"/>
        <v>P021-Linie B</v>
      </c>
      <c r="W25" s="95" t="str">
        <f t="shared" si="2"/>
        <v/>
      </c>
      <c r="X25" s="95" t="str">
        <f t="shared" si="3"/>
        <v>P021-Linie D</v>
      </c>
      <c r="Z25" s="157">
        <v>92286</v>
      </c>
    </row>
    <row r="26" spans="1:26" x14ac:dyDescent="0.3">
      <c r="A26" s="91">
        <v>22</v>
      </c>
      <c r="B26" s="91" t="s">
        <v>318</v>
      </c>
      <c r="C26" s="91" t="s">
        <v>334</v>
      </c>
      <c r="D26" s="91" t="s">
        <v>213</v>
      </c>
      <c r="E26" s="91" t="s">
        <v>214</v>
      </c>
      <c r="F26" s="93">
        <v>31247</v>
      </c>
      <c r="G26" s="91" t="s">
        <v>536</v>
      </c>
      <c r="H26" s="92" t="s">
        <v>537</v>
      </c>
      <c r="I26" s="91" t="s">
        <v>439</v>
      </c>
      <c r="J26" s="91" t="s">
        <v>64</v>
      </c>
      <c r="K26" s="91" t="s">
        <v>87</v>
      </c>
      <c r="L26" s="91" t="s">
        <v>153</v>
      </c>
      <c r="M26" s="91" t="s">
        <v>153</v>
      </c>
      <c r="O26" s="91" t="s">
        <v>153</v>
      </c>
      <c r="P26" s="91" t="s">
        <v>49</v>
      </c>
      <c r="U26" s="95" t="str">
        <f t="shared" si="0"/>
        <v>P022-Linie A</v>
      </c>
      <c r="V26" s="95" t="str">
        <f t="shared" si="1"/>
        <v>P022-Linie B</v>
      </c>
      <c r="W26" s="95" t="str">
        <f t="shared" si="2"/>
        <v/>
      </c>
      <c r="X26" s="95" t="str">
        <f t="shared" si="3"/>
        <v>P022-Linie D</v>
      </c>
      <c r="Z26" s="157">
        <v>92287</v>
      </c>
    </row>
    <row r="27" spans="1:26" x14ac:dyDescent="0.3">
      <c r="A27" s="91">
        <v>23</v>
      </c>
      <c r="B27" s="91" t="s">
        <v>319</v>
      </c>
      <c r="C27" s="91" t="s">
        <v>335</v>
      </c>
      <c r="D27" s="91" t="s">
        <v>180</v>
      </c>
      <c r="E27" s="91" t="s">
        <v>210</v>
      </c>
      <c r="F27" s="93">
        <v>30837</v>
      </c>
      <c r="G27" s="91" t="s">
        <v>547</v>
      </c>
      <c r="H27" s="92" t="s">
        <v>548</v>
      </c>
      <c r="I27" s="91" t="s">
        <v>424</v>
      </c>
      <c r="J27" s="91" t="s">
        <v>64</v>
      </c>
      <c r="K27" s="91" t="s">
        <v>87</v>
      </c>
      <c r="L27" s="91" t="s">
        <v>153</v>
      </c>
      <c r="P27" s="91" t="s">
        <v>50</v>
      </c>
      <c r="U27" s="95" t="str">
        <f t="shared" si="0"/>
        <v>P023-Linie A</v>
      </c>
      <c r="V27" s="95" t="str">
        <f t="shared" si="1"/>
        <v/>
      </c>
      <c r="W27" s="95" t="str">
        <f t="shared" si="2"/>
        <v/>
      </c>
      <c r="X27" s="95" t="str">
        <f t="shared" si="3"/>
        <v/>
      </c>
      <c r="Z27" s="157">
        <v>92288</v>
      </c>
    </row>
    <row r="28" spans="1:26" x14ac:dyDescent="0.3">
      <c r="A28" s="91">
        <v>24</v>
      </c>
      <c r="B28" s="91" t="s">
        <v>320</v>
      </c>
      <c r="C28" s="91" t="s">
        <v>336</v>
      </c>
      <c r="D28" s="91" t="s">
        <v>211</v>
      </c>
      <c r="E28" s="91" t="s">
        <v>212</v>
      </c>
      <c r="F28" s="93">
        <v>28810</v>
      </c>
      <c r="G28" s="91" t="s">
        <v>549</v>
      </c>
      <c r="H28" s="92" t="s">
        <v>550</v>
      </c>
      <c r="I28" s="91" t="s">
        <v>423</v>
      </c>
      <c r="J28" s="91" t="s">
        <v>64</v>
      </c>
      <c r="K28" s="91" t="s">
        <v>87</v>
      </c>
      <c r="L28" s="91" t="s">
        <v>153</v>
      </c>
      <c r="P28" s="91" t="s">
        <v>50</v>
      </c>
      <c r="U28" s="95" t="str">
        <f t="shared" si="0"/>
        <v>P024-Linie A</v>
      </c>
      <c r="V28" s="95" t="str">
        <f t="shared" si="1"/>
        <v/>
      </c>
      <c r="W28" s="95" t="str">
        <f t="shared" si="2"/>
        <v/>
      </c>
      <c r="X28" s="95" t="str">
        <f t="shared" si="3"/>
        <v/>
      </c>
      <c r="Z28" s="157">
        <v>92289</v>
      </c>
    </row>
    <row r="29" spans="1:26" x14ac:dyDescent="0.3">
      <c r="A29" s="91">
        <v>25</v>
      </c>
      <c r="B29" s="91" t="s">
        <v>321</v>
      </c>
      <c r="C29" s="91" t="s">
        <v>337</v>
      </c>
      <c r="D29" s="91" t="s">
        <v>220</v>
      </c>
      <c r="E29" s="91" t="s">
        <v>221</v>
      </c>
      <c r="F29" s="93">
        <v>34847</v>
      </c>
      <c r="G29" s="91" t="s">
        <v>551</v>
      </c>
      <c r="H29" s="92" t="s">
        <v>552</v>
      </c>
      <c r="I29" s="91" t="s">
        <v>441</v>
      </c>
      <c r="J29" s="91" t="s">
        <v>63</v>
      </c>
      <c r="K29" s="91" t="s">
        <v>87</v>
      </c>
      <c r="L29" s="91" t="s">
        <v>153</v>
      </c>
      <c r="M29" s="91" t="s">
        <v>153</v>
      </c>
      <c r="O29" s="91" t="s">
        <v>153</v>
      </c>
      <c r="P29" s="91" t="s">
        <v>51</v>
      </c>
      <c r="U29" s="95" t="str">
        <f t="shared" si="0"/>
        <v>P025-Linie A</v>
      </c>
      <c r="V29" s="95" t="str">
        <f t="shared" si="1"/>
        <v>P025-Linie B</v>
      </c>
      <c r="W29" s="95" t="str">
        <f t="shared" si="2"/>
        <v/>
      </c>
      <c r="X29" s="95" t="str">
        <f t="shared" si="3"/>
        <v>P025-Linie D</v>
      </c>
      <c r="Z29" s="157">
        <v>92303</v>
      </c>
    </row>
    <row r="30" spans="1:26" x14ac:dyDescent="0.3">
      <c r="A30" s="91">
        <v>26</v>
      </c>
      <c r="B30" s="91" t="s">
        <v>322</v>
      </c>
      <c r="C30" s="91" t="s">
        <v>338</v>
      </c>
      <c r="D30" s="91" t="s">
        <v>208</v>
      </c>
      <c r="E30" s="91" t="s">
        <v>222</v>
      </c>
      <c r="F30" s="93">
        <v>37356</v>
      </c>
      <c r="G30" s="91" t="s">
        <v>553</v>
      </c>
      <c r="H30" s="92" t="s">
        <v>554</v>
      </c>
      <c r="I30" s="91" t="s">
        <v>481</v>
      </c>
      <c r="J30" s="91" t="s">
        <v>63</v>
      </c>
      <c r="K30" s="91" t="s">
        <v>87</v>
      </c>
      <c r="L30" s="91" t="s">
        <v>153</v>
      </c>
      <c r="M30" s="91" t="s">
        <v>153</v>
      </c>
      <c r="O30" s="91" t="s">
        <v>153</v>
      </c>
      <c r="P30" s="91" t="s">
        <v>51</v>
      </c>
      <c r="U30" s="95" t="str">
        <f t="shared" si="0"/>
        <v>P026-Linie A</v>
      </c>
      <c r="V30" s="95" t="str">
        <f t="shared" si="1"/>
        <v>P026-Linie B</v>
      </c>
      <c r="W30" s="95" t="str">
        <f t="shared" si="2"/>
        <v/>
      </c>
      <c r="X30" s="95" t="str">
        <f t="shared" si="3"/>
        <v>P026-Linie D</v>
      </c>
      <c r="Z30" s="157">
        <v>92306</v>
      </c>
    </row>
    <row r="31" spans="1:26" x14ac:dyDescent="0.3">
      <c r="A31" s="91">
        <v>27</v>
      </c>
      <c r="B31" s="91" t="s">
        <v>323</v>
      </c>
      <c r="C31" s="91" t="s">
        <v>339</v>
      </c>
      <c r="D31" s="91" t="s">
        <v>223</v>
      </c>
      <c r="E31" s="91" t="s">
        <v>224</v>
      </c>
      <c r="F31" s="93">
        <v>38809</v>
      </c>
      <c r="G31" s="91" t="s">
        <v>555</v>
      </c>
      <c r="H31" s="92" t="s">
        <v>556</v>
      </c>
      <c r="I31" s="91" t="s">
        <v>480</v>
      </c>
      <c r="J31" s="91" t="s">
        <v>62</v>
      </c>
      <c r="K31" s="91" t="s">
        <v>87</v>
      </c>
      <c r="L31" s="91" t="s">
        <v>153</v>
      </c>
      <c r="M31" s="91" t="s">
        <v>153</v>
      </c>
      <c r="O31" s="91" t="s">
        <v>153</v>
      </c>
      <c r="P31" s="91" t="s">
        <v>51</v>
      </c>
      <c r="U31" s="95" t="str">
        <f t="shared" si="0"/>
        <v>P027-Linie A</v>
      </c>
      <c r="V31" s="95" t="str">
        <f t="shared" si="1"/>
        <v>P027-Linie B</v>
      </c>
      <c r="W31" s="95" t="str">
        <f t="shared" si="2"/>
        <v/>
      </c>
      <c r="X31" s="95" t="str">
        <f t="shared" si="3"/>
        <v>P027-Linie D</v>
      </c>
    </row>
    <row r="32" spans="1:26" x14ac:dyDescent="0.3">
      <c r="A32" s="91">
        <v>28</v>
      </c>
      <c r="B32" s="91" t="s">
        <v>324</v>
      </c>
      <c r="C32" s="91" t="s">
        <v>340</v>
      </c>
      <c r="D32" s="91" t="s">
        <v>245</v>
      </c>
      <c r="E32" s="91" t="s">
        <v>246</v>
      </c>
      <c r="F32" s="93">
        <v>36041</v>
      </c>
      <c r="G32" s="91" t="s">
        <v>557</v>
      </c>
      <c r="H32" s="92" t="s">
        <v>558</v>
      </c>
      <c r="I32" s="91" t="s">
        <v>426</v>
      </c>
      <c r="J32" s="91" t="s">
        <v>64</v>
      </c>
      <c r="K32" s="91" t="s">
        <v>87</v>
      </c>
      <c r="L32" s="91" t="s">
        <v>153</v>
      </c>
      <c r="P32" s="91" t="s">
        <v>50</v>
      </c>
      <c r="U32" s="95" t="str">
        <f t="shared" si="0"/>
        <v>P028-Linie A</v>
      </c>
      <c r="V32" s="95" t="str">
        <f t="shared" si="1"/>
        <v/>
      </c>
      <c r="W32" s="95" t="str">
        <f t="shared" si="2"/>
        <v/>
      </c>
      <c r="X32" s="95" t="str">
        <f t="shared" si="3"/>
        <v/>
      </c>
    </row>
    <row r="33" spans="1:24" x14ac:dyDescent="0.3">
      <c r="A33" s="91">
        <v>29</v>
      </c>
      <c r="B33" s="91" t="s">
        <v>372</v>
      </c>
      <c r="C33" s="91" t="s">
        <v>399</v>
      </c>
      <c r="D33" s="91" t="s">
        <v>247</v>
      </c>
      <c r="E33" s="91" t="s">
        <v>248</v>
      </c>
      <c r="F33" s="93">
        <v>26129</v>
      </c>
      <c r="G33" s="91" t="s">
        <v>559</v>
      </c>
      <c r="H33" s="92" t="s">
        <v>560</v>
      </c>
      <c r="I33" s="91" t="s">
        <v>479</v>
      </c>
      <c r="J33" s="91" t="s">
        <v>63</v>
      </c>
      <c r="K33" s="91" t="s">
        <v>87</v>
      </c>
      <c r="L33" s="91" t="s">
        <v>153</v>
      </c>
      <c r="P33" s="91" t="s">
        <v>50</v>
      </c>
      <c r="U33" s="95" t="str">
        <f t="shared" si="0"/>
        <v>P029-Linie A</v>
      </c>
      <c r="V33" s="95" t="str">
        <f t="shared" si="1"/>
        <v/>
      </c>
      <c r="W33" s="95" t="str">
        <f t="shared" si="2"/>
        <v/>
      </c>
      <c r="X33" s="95" t="str">
        <f t="shared" si="3"/>
        <v/>
      </c>
    </row>
    <row r="34" spans="1:24" x14ac:dyDescent="0.3">
      <c r="A34" s="91">
        <v>30</v>
      </c>
      <c r="B34" s="91" t="s">
        <v>325</v>
      </c>
      <c r="C34" s="91" t="s">
        <v>341</v>
      </c>
      <c r="D34" s="91" t="s">
        <v>249</v>
      </c>
      <c r="E34" s="91" t="s">
        <v>250</v>
      </c>
      <c r="F34" s="93">
        <v>34752</v>
      </c>
      <c r="G34" s="91" t="s">
        <v>561</v>
      </c>
      <c r="H34" s="92" t="s">
        <v>562</v>
      </c>
      <c r="I34" s="91" t="s">
        <v>465</v>
      </c>
      <c r="J34" s="91" t="s">
        <v>63</v>
      </c>
      <c r="K34" s="91" t="s">
        <v>87</v>
      </c>
      <c r="L34" s="91" t="s">
        <v>153</v>
      </c>
      <c r="P34" s="91" t="s">
        <v>49</v>
      </c>
      <c r="U34" s="95" t="str">
        <f t="shared" si="0"/>
        <v>P030-Linie A</v>
      </c>
      <c r="V34" s="95" t="str">
        <f t="shared" si="1"/>
        <v/>
      </c>
      <c r="W34" s="95" t="str">
        <f t="shared" si="2"/>
        <v/>
      </c>
      <c r="X34" s="95" t="str">
        <f t="shared" si="3"/>
        <v/>
      </c>
    </row>
    <row r="35" spans="1:24" x14ac:dyDescent="0.3">
      <c r="A35" s="91">
        <v>31</v>
      </c>
      <c r="B35" s="91" t="s">
        <v>326</v>
      </c>
      <c r="C35" s="91" t="s">
        <v>342</v>
      </c>
      <c r="D35" s="91" t="s">
        <v>192</v>
      </c>
      <c r="E35" s="91" t="s">
        <v>251</v>
      </c>
      <c r="F35" s="93">
        <v>37924</v>
      </c>
      <c r="G35" s="91" t="s">
        <v>563</v>
      </c>
      <c r="H35" s="92" t="s">
        <v>564</v>
      </c>
      <c r="I35" s="91" t="s">
        <v>478</v>
      </c>
      <c r="J35" s="91" t="s">
        <v>63</v>
      </c>
      <c r="K35" s="91" t="s">
        <v>87</v>
      </c>
      <c r="L35" s="91" t="s">
        <v>153</v>
      </c>
      <c r="M35" s="91" t="s">
        <v>153</v>
      </c>
      <c r="O35" s="91" t="s">
        <v>153</v>
      </c>
      <c r="P35" s="91" t="s">
        <v>51</v>
      </c>
      <c r="U35" s="95" t="str">
        <f t="shared" si="0"/>
        <v>P031-Linie A</v>
      </c>
      <c r="V35" s="95" t="str">
        <f t="shared" si="1"/>
        <v>P031-Linie B</v>
      </c>
      <c r="W35" s="95" t="str">
        <f t="shared" si="2"/>
        <v/>
      </c>
      <c r="X35" s="95" t="str">
        <f t="shared" si="3"/>
        <v>P031-Linie D</v>
      </c>
    </row>
    <row r="36" spans="1:24" x14ac:dyDescent="0.3">
      <c r="A36" s="91">
        <v>32</v>
      </c>
      <c r="B36" s="91" t="s">
        <v>327</v>
      </c>
      <c r="C36" s="91" t="s">
        <v>343</v>
      </c>
      <c r="D36" s="91" t="s">
        <v>253</v>
      </c>
      <c r="E36" s="91" t="s">
        <v>252</v>
      </c>
      <c r="F36" s="93">
        <v>30680</v>
      </c>
      <c r="G36" s="91" t="s">
        <v>565</v>
      </c>
      <c r="H36" s="92" t="s">
        <v>566</v>
      </c>
      <c r="I36" s="91" t="s">
        <v>477</v>
      </c>
      <c r="J36" s="91" t="s">
        <v>64</v>
      </c>
      <c r="K36" s="91" t="s">
        <v>87</v>
      </c>
      <c r="L36" s="91" t="s">
        <v>153</v>
      </c>
      <c r="P36" s="91" t="s">
        <v>50</v>
      </c>
      <c r="U36" s="95" t="str">
        <f t="shared" si="0"/>
        <v>P032-Linie A</v>
      </c>
      <c r="V36" s="95" t="str">
        <f t="shared" si="1"/>
        <v/>
      </c>
      <c r="W36" s="95" t="str">
        <f t="shared" si="2"/>
        <v/>
      </c>
      <c r="X36" s="95" t="str">
        <f t="shared" si="3"/>
        <v/>
      </c>
    </row>
    <row r="37" spans="1:24" x14ac:dyDescent="0.3">
      <c r="A37" s="91">
        <v>33</v>
      </c>
      <c r="B37" s="91" t="s">
        <v>328</v>
      </c>
      <c r="C37" s="91" t="s">
        <v>344</v>
      </c>
      <c r="D37" s="91" t="s">
        <v>254</v>
      </c>
      <c r="E37" s="91" t="s">
        <v>255</v>
      </c>
      <c r="F37" s="93">
        <v>38733</v>
      </c>
      <c r="G37" s="91" t="s">
        <v>567</v>
      </c>
      <c r="H37" s="92" t="s">
        <v>568</v>
      </c>
      <c r="I37" s="91" t="s">
        <v>476</v>
      </c>
      <c r="J37" s="91" t="s">
        <v>62</v>
      </c>
      <c r="K37" s="91" t="s">
        <v>87</v>
      </c>
      <c r="L37" s="91" t="s">
        <v>153</v>
      </c>
      <c r="M37" s="91" t="s">
        <v>153</v>
      </c>
      <c r="O37" s="91" t="s">
        <v>153</v>
      </c>
      <c r="P37" s="91" t="s">
        <v>49</v>
      </c>
      <c r="U37" s="95" t="str">
        <f t="shared" si="0"/>
        <v>P033-Linie A</v>
      </c>
      <c r="V37" s="95" t="str">
        <f t="shared" si="1"/>
        <v>P033-Linie B</v>
      </c>
      <c r="W37" s="95" t="str">
        <f t="shared" si="2"/>
        <v/>
      </c>
      <c r="X37" s="95" t="str">
        <f t="shared" si="3"/>
        <v>P033-Linie D</v>
      </c>
    </row>
    <row r="38" spans="1:24" x14ac:dyDescent="0.3">
      <c r="A38" s="91">
        <v>34</v>
      </c>
      <c r="B38" s="91" t="s">
        <v>373</v>
      </c>
      <c r="C38" s="91" t="s">
        <v>345</v>
      </c>
      <c r="D38" s="91" t="s">
        <v>256</v>
      </c>
      <c r="E38" s="91" t="s">
        <v>257</v>
      </c>
      <c r="F38" s="93">
        <v>33644</v>
      </c>
      <c r="G38" s="91" t="s">
        <v>569</v>
      </c>
      <c r="H38" s="92" t="s">
        <v>570</v>
      </c>
      <c r="I38" s="91" t="s">
        <v>443</v>
      </c>
      <c r="J38" s="91" t="s">
        <v>64</v>
      </c>
      <c r="K38" s="91" t="s">
        <v>87</v>
      </c>
      <c r="L38" s="91" t="s">
        <v>153</v>
      </c>
      <c r="M38" s="91" t="s">
        <v>153</v>
      </c>
      <c r="O38" s="91" t="s">
        <v>153</v>
      </c>
      <c r="P38" s="91" t="s">
        <v>51</v>
      </c>
      <c r="U38" s="95" t="str">
        <f t="shared" si="0"/>
        <v>P034-Linie A</v>
      </c>
      <c r="V38" s="95" t="str">
        <f t="shared" si="1"/>
        <v>P034-Linie B</v>
      </c>
      <c r="W38" s="95" t="str">
        <f t="shared" si="2"/>
        <v/>
      </c>
      <c r="X38" s="95" t="str">
        <f t="shared" si="3"/>
        <v>P034-Linie D</v>
      </c>
    </row>
    <row r="39" spans="1:24" x14ac:dyDescent="0.3">
      <c r="A39" s="91">
        <v>35</v>
      </c>
      <c r="B39" s="91" t="s">
        <v>374</v>
      </c>
      <c r="C39" s="91" t="s">
        <v>346</v>
      </c>
      <c r="D39" s="91" t="s">
        <v>258</v>
      </c>
      <c r="E39" s="91" t="s">
        <v>259</v>
      </c>
      <c r="F39" s="93">
        <v>38531</v>
      </c>
      <c r="G39" s="91" t="s">
        <v>571</v>
      </c>
      <c r="H39" s="92" t="s">
        <v>572</v>
      </c>
      <c r="I39" s="91" t="s">
        <v>475</v>
      </c>
      <c r="J39" s="91" t="s">
        <v>63</v>
      </c>
      <c r="K39" s="91" t="s">
        <v>87</v>
      </c>
      <c r="L39" s="91" t="s">
        <v>153</v>
      </c>
      <c r="M39" s="91" t="s">
        <v>153</v>
      </c>
      <c r="O39" s="91" t="s">
        <v>153</v>
      </c>
      <c r="P39" s="91" t="s">
        <v>51</v>
      </c>
      <c r="U39" s="95" t="str">
        <f t="shared" si="0"/>
        <v>P035-Linie A</v>
      </c>
      <c r="V39" s="95" t="str">
        <f t="shared" si="1"/>
        <v>P035-Linie B</v>
      </c>
      <c r="W39" s="95" t="str">
        <f t="shared" si="2"/>
        <v/>
      </c>
      <c r="X39" s="95" t="str">
        <f t="shared" si="3"/>
        <v>P035-Linie D</v>
      </c>
    </row>
    <row r="40" spans="1:24" x14ac:dyDescent="0.3">
      <c r="A40" s="91">
        <v>36</v>
      </c>
      <c r="B40" s="91" t="s">
        <v>375</v>
      </c>
      <c r="C40" s="91" t="s">
        <v>347</v>
      </c>
      <c r="D40" s="91" t="s">
        <v>260</v>
      </c>
      <c r="E40" s="91" t="s">
        <v>261</v>
      </c>
      <c r="F40" s="93">
        <v>38755</v>
      </c>
      <c r="G40" s="91" t="s">
        <v>573</v>
      </c>
      <c r="H40" s="92" t="s">
        <v>574</v>
      </c>
      <c r="I40" s="91" t="s">
        <v>474</v>
      </c>
      <c r="J40" s="91" t="s">
        <v>62</v>
      </c>
      <c r="K40" s="91" t="s">
        <v>87</v>
      </c>
      <c r="L40" s="91" t="s">
        <v>153</v>
      </c>
      <c r="M40" s="91" t="s">
        <v>153</v>
      </c>
      <c r="O40" s="91" t="s">
        <v>153</v>
      </c>
      <c r="P40" s="91" t="s">
        <v>51</v>
      </c>
      <c r="U40" s="95" t="str">
        <f t="shared" si="0"/>
        <v>P036-Linie A</v>
      </c>
      <c r="V40" s="95" t="str">
        <f t="shared" si="1"/>
        <v>P036-Linie B</v>
      </c>
      <c r="W40" s="95" t="str">
        <f t="shared" si="2"/>
        <v/>
      </c>
      <c r="X40" s="95" t="str">
        <f t="shared" si="3"/>
        <v>P036-Linie D</v>
      </c>
    </row>
    <row r="41" spans="1:24" x14ac:dyDescent="0.3">
      <c r="A41" s="91">
        <v>37</v>
      </c>
      <c r="B41" s="91" t="s">
        <v>376</v>
      </c>
      <c r="C41" s="91" t="s">
        <v>348</v>
      </c>
      <c r="D41" s="91" t="s">
        <v>262</v>
      </c>
      <c r="E41" s="91" t="s">
        <v>263</v>
      </c>
      <c r="F41" s="93">
        <v>36776</v>
      </c>
      <c r="G41" s="91" t="s">
        <v>575</v>
      </c>
      <c r="H41" s="92" t="s">
        <v>473</v>
      </c>
      <c r="I41" s="91" t="s">
        <v>472</v>
      </c>
      <c r="J41" s="91" t="s">
        <v>63</v>
      </c>
      <c r="K41" s="91" t="s">
        <v>87</v>
      </c>
      <c r="L41" s="91" t="s">
        <v>153</v>
      </c>
      <c r="P41" s="91" t="s">
        <v>50</v>
      </c>
      <c r="U41" s="95" t="str">
        <f t="shared" si="0"/>
        <v>P037-Linie A</v>
      </c>
      <c r="V41" s="95" t="str">
        <f t="shared" si="1"/>
        <v/>
      </c>
      <c r="W41" s="95" t="str">
        <f t="shared" si="2"/>
        <v/>
      </c>
      <c r="X41" s="95" t="str">
        <f t="shared" si="3"/>
        <v/>
      </c>
    </row>
    <row r="42" spans="1:24" x14ac:dyDescent="0.3">
      <c r="A42" s="91">
        <v>38</v>
      </c>
      <c r="B42" s="91" t="s">
        <v>377</v>
      </c>
      <c r="C42" s="91" t="s">
        <v>349</v>
      </c>
      <c r="D42" s="91" t="s">
        <v>264</v>
      </c>
      <c r="E42" s="91" t="s">
        <v>265</v>
      </c>
      <c r="F42" s="93">
        <v>39240</v>
      </c>
      <c r="G42" s="91" t="s">
        <v>576</v>
      </c>
      <c r="H42" s="92" t="s">
        <v>577</v>
      </c>
      <c r="I42" s="91" t="s">
        <v>427</v>
      </c>
      <c r="J42" s="91" t="s">
        <v>62</v>
      </c>
      <c r="K42" s="91" t="s">
        <v>87</v>
      </c>
      <c r="L42" s="91" t="s">
        <v>153</v>
      </c>
      <c r="P42" s="91" t="s">
        <v>50</v>
      </c>
      <c r="U42" s="95" t="str">
        <f t="shared" si="0"/>
        <v>P038-Linie A</v>
      </c>
      <c r="V42" s="95" t="str">
        <f t="shared" si="1"/>
        <v/>
      </c>
      <c r="W42" s="95" t="str">
        <f t="shared" si="2"/>
        <v/>
      </c>
      <c r="X42" s="95" t="str">
        <f t="shared" si="3"/>
        <v/>
      </c>
    </row>
    <row r="43" spans="1:24" x14ac:dyDescent="0.3">
      <c r="A43" s="91">
        <v>39</v>
      </c>
      <c r="B43" s="91" t="s">
        <v>378</v>
      </c>
      <c r="C43" s="91" t="s">
        <v>350</v>
      </c>
      <c r="D43" s="91" t="s">
        <v>262</v>
      </c>
      <c r="E43" s="91" t="s">
        <v>266</v>
      </c>
      <c r="F43" s="93">
        <v>39245</v>
      </c>
      <c r="G43" s="91" t="s">
        <v>579</v>
      </c>
      <c r="H43" s="92" t="s">
        <v>578</v>
      </c>
      <c r="I43" s="91" t="s">
        <v>428</v>
      </c>
      <c r="J43" s="91" t="s">
        <v>62</v>
      </c>
      <c r="K43" s="91" t="s">
        <v>87</v>
      </c>
      <c r="L43" s="91" t="s">
        <v>153</v>
      </c>
      <c r="P43" s="91" t="s">
        <v>50</v>
      </c>
      <c r="U43" s="95" t="str">
        <f t="shared" si="0"/>
        <v>P039-Linie A</v>
      </c>
      <c r="V43" s="95" t="str">
        <f t="shared" si="1"/>
        <v/>
      </c>
      <c r="W43" s="95" t="str">
        <f t="shared" si="2"/>
        <v/>
      </c>
      <c r="X43" s="95" t="str">
        <f t="shared" si="3"/>
        <v/>
      </c>
    </row>
    <row r="44" spans="1:24" x14ac:dyDescent="0.3">
      <c r="A44" s="91">
        <v>40</v>
      </c>
      <c r="B44" s="91" t="s">
        <v>379</v>
      </c>
      <c r="C44" s="91" t="s">
        <v>351</v>
      </c>
      <c r="D44" s="91" t="s">
        <v>267</v>
      </c>
      <c r="E44" s="91" t="s">
        <v>268</v>
      </c>
      <c r="F44" s="93">
        <v>36487</v>
      </c>
      <c r="G44" s="91" t="s">
        <v>580</v>
      </c>
      <c r="H44" s="92" t="s">
        <v>581</v>
      </c>
      <c r="I44" s="91" t="s">
        <v>456</v>
      </c>
      <c r="J44" s="91" t="s">
        <v>64</v>
      </c>
      <c r="K44" s="91" t="s">
        <v>87</v>
      </c>
      <c r="L44" s="91" t="s">
        <v>153</v>
      </c>
      <c r="M44" s="91" t="s">
        <v>153</v>
      </c>
      <c r="O44" s="91" t="s">
        <v>153</v>
      </c>
      <c r="P44" s="91" t="s">
        <v>51</v>
      </c>
      <c r="U44" s="95" t="str">
        <f t="shared" si="0"/>
        <v>P040-Linie A</v>
      </c>
      <c r="V44" s="95" t="str">
        <f t="shared" si="1"/>
        <v>P040-Linie B</v>
      </c>
      <c r="W44" s="95" t="str">
        <f t="shared" si="2"/>
        <v/>
      </c>
      <c r="X44" s="95" t="str">
        <f t="shared" si="3"/>
        <v>P040-Linie D</v>
      </c>
    </row>
    <row r="45" spans="1:24" x14ac:dyDescent="0.3">
      <c r="A45" s="91">
        <v>41</v>
      </c>
      <c r="B45" s="91" t="s">
        <v>380</v>
      </c>
      <c r="C45" s="91" t="s">
        <v>352</v>
      </c>
      <c r="D45" s="91" t="s">
        <v>180</v>
      </c>
      <c r="E45" s="91" t="s">
        <v>269</v>
      </c>
      <c r="F45" s="93">
        <v>39248</v>
      </c>
      <c r="G45" s="91" t="s">
        <v>582</v>
      </c>
      <c r="H45" s="92" t="s">
        <v>583</v>
      </c>
      <c r="I45" s="91" t="s">
        <v>429</v>
      </c>
      <c r="J45" s="91" t="s">
        <v>62</v>
      </c>
      <c r="K45" s="91" t="s">
        <v>87</v>
      </c>
      <c r="L45" s="91" t="s">
        <v>153</v>
      </c>
      <c r="P45" s="91" t="s">
        <v>50</v>
      </c>
      <c r="U45" s="95" t="str">
        <f t="shared" si="0"/>
        <v>P041-Linie A</v>
      </c>
      <c r="V45" s="95" t="str">
        <f t="shared" si="1"/>
        <v/>
      </c>
      <c r="W45" s="95" t="str">
        <f t="shared" si="2"/>
        <v/>
      </c>
      <c r="X45" s="95" t="str">
        <f t="shared" si="3"/>
        <v/>
      </c>
    </row>
    <row r="46" spans="1:24" x14ac:dyDescent="0.3">
      <c r="A46" s="91">
        <v>42</v>
      </c>
      <c r="B46" s="91" t="s">
        <v>381</v>
      </c>
      <c r="C46" s="91" t="s">
        <v>353</v>
      </c>
      <c r="D46" s="91" t="s">
        <v>270</v>
      </c>
      <c r="E46" s="91" t="s">
        <v>271</v>
      </c>
      <c r="F46" s="93">
        <v>37297</v>
      </c>
      <c r="G46" s="91" t="s">
        <v>585</v>
      </c>
      <c r="H46" s="92" t="s">
        <v>584</v>
      </c>
      <c r="I46" s="91" t="s">
        <v>455</v>
      </c>
      <c r="J46" s="91" t="s">
        <v>63</v>
      </c>
      <c r="K46" s="91" t="s">
        <v>87</v>
      </c>
      <c r="L46" s="91" t="s">
        <v>153</v>
      </c>
      <c r="M46" s="91" t="s">
        <v>153</v>
      </c>
      <c r="O46" s="91" t="s">
        <v>153</v>
      </c>
      <c r="P46" s="91" t="s">
        <v>51</v>
      </c>
      <c r="U46" s="95" t="str">
        <f t="shared" si="0"/>
        <v>P042-Linie A</v>
      </c>
      <c r="V46" s="95" t="str">
        <f t="shared" si="1"/>
        <v>P042-Linie B</v>
      </c>
      <c r="W46" s="95" t="str">
        <f t="shared" si="2"/>
        <v/>
      </c>
      <c r="X46" s="95" t="str">
        <f t="shared" si="3"/>
        <v>P042-Linie D</v>
      </c>
    </row>
    <row r="47" spans="1:24" x14ac:dyDescent="0.3">
      <c r="A47" s="91">
        <v>43</v>
      </c>
      <c r="B47" s="91" t="s">
        <v>382</v>
      </c>
      <c r="C47" s="91" t="s">
        <v>354</v>
      </c>
      <c r="D47" s="91" t="s">
        <v>272</v>
      </c>
      <c r="E47" s="91" t="s">
        <v>273</v>
      </c>
      <c r="F47" s="93">
        <v>39077</v>
      </c>
      <c r="G47" s="91" t="s">
        <v>586</v>
      </c>
      <c r="H47" s="92" t="s">
        <v>587</v>
      </c>
      <c r="I47" s="91" t="s">
        <v>432</v>
      </c>
      <c r="J47" s="91" t="s">
        <v>62</v>
      </c>
      <c r="K47" s="91" t="s">
        <v>87</v>
      </c>
      <c r="L47" s="91" t="s">
        <v>153</v>
      </c>
      <c r="P47" s="91" t="s">
        <v>50</v>
      </c>
      <c r="U47" s="95" t="str">
        <f t="shared" si="0"/>
        <v>P043-Linie A</v>
      </c>
      <c r="V47" s="95" t="str">
        <f t="shared" si="1"/>
        <v/>
      </c>
      <c r="W47" s="95" t="str">
        <f t="shared" si="2"/>
        <v/>
      </c>
      <c r="X47" s="95" t="str">
        <f t="shared" si="3"/>
        <v/>
      </c>
    </row>
    <row r="48" spans="1:24" x14ac:dyDescent="0.3">
      <c r="A48" s="91">
        <v>44</v>
      </c>
      <c r="B48" s="91" t="s">
        <v>383</v>
      </c>
      <c r="C48" s="91" t="s">
        <v>355</v>
      </c>
      <c r="D48" s="91" t="s">
        <v>192</v>
      </c>
      <c r="E48" s="91" t="s">
        <v>274</v>
      </c>
      <c r="F48" s="93">
        <v>39163</v>
      </c>
      <c r="G48" s="91" t="s">
        <v>589</v>
      </c>
      <c r="H48" s="92" t="s">
        <v>588</v>
      </c>
      <c r="I48" s="91" t="s">
        <v>430</v>
      </c>
      <c r="J48" s="91" t="s">
        <v>62</v>
      </c>
      <c r="K48" s="91" t="s">
        <v>87</v>
      </c>
      <c r="L48" s="91" t="s">
        <v>153</v>
      </c>
      <c r="P48" s="91" t="s">
        <v>50</v>
      </c>
      <c r="U48" s="95" t="str">
        <f t="shared" si="0"/>
        <v>P044-Linie A</v>
      </c>
      <c r="V48" s="95" t="str">
        <f t="shared" si="1"/>
        <v/>
      </c>
      <c r="W48" s="95" t="str">
        <f t="shared" si="2"/>
        <v/>
      </c>
      <c r="X48" s="95" t="str">
        <f t="shared" si="3"/>
        <v/>
      </c>
    </row>
    <row r="49" spans="1:24" x14ac:dyDescent="0.3">
      <c r="A49" s="91">
        <v>45</v>
      </c>
      <c r="B49" s="91" t="s">
        <v>384</v>
      </c>
      <c r="C49" s="91" t="s">
        <v>356</v>
      </c>
      <c r="D49" s="91" t="s">
        <v>418</v>
      </c>
      <c r="E49" s="91" t="s">
        <v>275</v>
      </c>
      <c r="H49" s="92" t="s">
        <v>470</v>
      </c>
      <c r="J49" s="91" t="s">
        <v>64</v>
      </c>
      <c r="K49" s="91" t="s">
        <v>87</v>
      </c>
      <c r="L49" s="91" t="s">
        <v>153</v>
      </c>
      <c r="P49" s="91" t="s">
        <v>50</v>
      </c>
      <c r="U49" s="95" t="str">
        <f t="shared" si="0"/>
        <v>P045-Linie A</v>
      </c>
      <c r="V49" s="95" t="str">
        <f t="shared" si="1"/>
        <v/>
      </c>
      <c r="W49" s="95" t="str">
        <f t="shared" si="2"/>
        <v/>
      </c>
      <c r="X49" s="95" t="str">
        <f t="shared" si="3"/>
        <v/>
      </c>
    </row>
    <row r="50" spans="1:24" x14ac:dyDescent="0.3">
      <c r="A50" s="91">
        <v>46</v>
      </c>
      <c r="B50" s="91" t="s">
        <v>385</v>
      </c>
      <c r="C50" s="91" t="s">
        <v>357</v>
      </c>
      <c r="D50" s="91" t="s">
        <v>277</v>
      </c>
      <c r="E50" s="91" t="s">
        <v>276</v>
      </c>
      <c r="F50" s="93">
        <v>30173</v>
      </c>
      <c r="G50" s="91" t="s">
        <v>590</v>
      </c>
      <c r="H50" s="92" t="s">
        <v>591</v>
      </c>
      <c r="I50" s="91" t="s">
        <v>471</v>
      </c>
      <c r="J50" s="91" t="s">
        <v>64</v>
      </c>
      <c r="K50" s="91" t="s">
        <v>87</v>
      </c>
      <c r="L50" s="91" t="s">
        <v>153</v>
      </c>
      <c r="M50" s="91" t="s">
        <v>153</v>
      </c>
      <c r="O50" s="91" t="s">
        <v>153</v>
      </c>
      <c r="P50" s="91" t="s">
        <v>49</v>
      </c>
      <c r="U50" s="95" t="str">
        <f t="shared" si="0"/>
        <v>P046-Linie A</v>
      </c>
      <c r="V50" s="95" t="str">
        <f t="shared" si="1"/>
        <v>P046-Linie B</v>
      </c>
      <c r="W50" s="95" t="str">
        <f t="shared" si="2"/>
        <v/>
      </c>
      <c r="X50" s="95" t="str">
        <f t="shared" si="3"/>
        <v>P046-Linie D</v>
      </c>
    </row>
    <row r="51" spans="1:24" x14ac:dyDescent="0.3">
      <c r="A51" s="91">
        <v>47</v>
      </c>
      <c r="B51" s="91" t="s">
        <v>386</v>
      </c>
      <c r="C51" s="91" t="s">
        <v>358</v>
      </c>
      <c r="D51" s="91" t="s">
        <v>278</v>
      </c>
      <c r="E51" s="91" t="s">
        <v>279</v>
      </c>
      <c r="F51" s="93">
        <v>36690</v>
      </c>
      <c r="G51" s="91" t="s">
        <v>593</v>
      </c>
      <c r="H51" s="92" t="s">
        <v>592</v>
      </c>
      <c r="I51" s="91" t="s">
        <v>469</v>
      </c>
      <c r="J51" s="91" t="s">
        <v>64</v>
      </c>
      <c r="K51" s="91" t="s">
        <v>87</v>
      </c>
      <c r="L51" s="91" t="s">
        <v>153</v>
      </c>
      <c r="M51" s="91" t="s">
        <v>153</v>
      </c>
      <c r="O51" s="91" t="s">
        <v>153</v>
      </c>
      <c r="P51" s="91" t="s">
        <v>51</v>
      </c>
      <c r="U51" s="95" t="str">
        <f t="shared" si="0"/>
        <v>P047-Linie A</v>
      </c>
      <c r="V51" s="95" t="str">
        <f t="shared" si="1"/>
        <v>P047-Linie B</v>
      </c>
      <c r="W51" s="95" t="str">
        <f t="shared" si="2"/>
        <v/>
      </c>
      <c r="X51" s="95" t="str">
        <f t="shared" si="3"/>
        <v>P047-Linie D</v>
      </c>
    </row>
    <row r="52" spans="1:24" x14ac:dyDescent="0.3">
      <c r="A52" s="91">
        <v>48</v>
      </c>
      <c r="B52" s="91" t="s">
        <v>387</v>
      </c>
      <c r="C52" s="91" t="s">
        <v>359</v>
      </c>
      <c r="D52" s="91" t="s">
        <v>281</v>
      </c>
      <c r="E52" s="91" t="s">
        <v>280</v>
      </c>
      <c r="F52" s="93">
        <v>33063</v>
      </c>
      <c r="G52" s="91" t="s">
        <v>594</v>
      </c>
      <c r="H52" s="92" t="s">
        <v>595</v>
      </c>
      <c r="I52" s="91" t="s">
        <v>468</v>
      </c>
      <c r="J52" s="91" t="s">
        <v>63</v>
      </c>
      <c r="K52" s="91" t="s">
        <v>87</v>
      </c>
      <c r="L52" s="91" t="s">
        <v>153</v>
      </c>
      <c r="M52" s="91" t="s">
        <v>153</v>
      </c>
      <c r="O52" s="91" t="s">
        <v>153</v>
      </c>
      <c r="P52" s="91" t="s">
        <v>51</v>
      </c>
      <c r="U52" s="95" t="str">
        <f t="shared" si="0"/>
        <v>P048-Linie A</v>
      </c>
      <c r="V52" s="95" t="str">
        <f t="shared" si="1"/>
        <v>P048-Linie B</v>
      </c>
      <c r="W52" s="95" t="str">
        <f t="shared" si="2"/>
        <v/>
      </c>
      <c r="X52" s="95" t="str">
        <f t="shared" si="3"/>
        <v>P048-Linie D</v>
      </c>
    </row>
    <row r="53" spans="1:24" x14ac:dyDescent="0.3">
      <c r="A53" s="91">
        <v>49</v>
      </c>
      <c r="B53" s="91" t="s">
        <v>388</v>
      </c>
      <c r="C53" s="91" t="s">
        <v>360</v>
      </c>
      <c r="D53" s="91" t="s">
        <v>282</v>
      </c>
      <c r="E53" s="91" t="s">
        <v>283</v>
      </c>
      <c r="F53" s="93">
        <v>37694</v>
      </c>
      <c r="G53" s="91" t="s">
        <v>596</v>
      </c>
      <c r="H53" s="92" t="s">
        <v>597</v>
      </c>
      <c r="I53" s="91" t="s">
        <v>438</v>
      </c>
      <c r="J53" s="91" t="s">
        <v>63</v>
      </c>
      <c r="K53" s="91" t="s">
        <v>87</v>
      </c>
      <c r="L53" s="91" t="s">
        <v>153</v>
      </c>
      <c r="M53" s="91" t="s">
        <v>153</v>
      </c>
      <c r="P53" s="91" t="s">
        <v>50</v>
      </c>
      <c r="U53" s="95" t="str">
        <f t="shared" si="0"/>
        <v>P049-Linie A</v>
      </c>
      <c r="V53" s="95" t="str">
        <f t="shared" si="1"/>
        <v>P049-Linie B</v>
      </c>
      <c r="W53" s="95" t="str">
        <f t="shared" si="2"/>
        <v/>
      </c>
      <c r="X53" s="95" t="str">
        <f t="shared" si="3"/>
        <v/>
      </c>
    </row>
    <row r="54" spans="1:24" x14ac:dyDescent="0.3">
      <c r="A54" s="91">
        <v>50</v>
      </c>
      <c r="B54" s="91" t="s">
        <v>389</v>
      </c>
      <c r="C54" s="91" t="s">
        <v>361</v>
      </c>
      <c r="D54" s="91" t="s">
        <v>284</v>
      </c>
      <c r="E54" s="91" t="s">
        <v>285</v>
      </c>
      <c r="F54" s="93">
        <v>37525</v>
      </c>
      <c r="G54" s="91" t="s">
        <v>598</v>
      </c>
      <c r="H54" s="92" t="s">
        <v>599</v>
      </c>
      <c r="I54" s="91" t="s">
        <v>437</v>
      </c>
      <c r="J54" s="91" t="s">
        <v>63</v>
      </c>
      <c r="K54" s="91" t="s">
        <v>87</v>
      </c>
      <c r="L54" s="91" t="s">
        <v>153</v>
      </c>
      <c r="M54" s="91" t="s">
        <v>153</v>
      </c>
      <c r="P54" s="91" t="s">
        <v>50</v>
      </c>
      <c r="U54" s="95" t="str">
        <f t="shared" si="0"/>
        <v>P050-Linie A</v>
      </c>
      <c r="V54" s="95" t="str">
        <f t="shared" si="1"/>
        <v>P050-Linie B</v>
      </c>
      <c r="W54" s="95" t="str">
        <f t="shared" si="2"/>
        <v/>
      </c>
      <c r="X54" s="95" t="str">
        <f t="shared" si="3"/>
        <v/>
      </c>
    </row>
    <row r="55" spans="1:24" x14ac:dyDescent="0.3">
      <c r="A55" s="91">
        <v>51</v>
      </c>
      <c r="B55" s="91" t="s">
        <v>390</v>
      </c>
      <c r="C55" s="91" t="s">
        <v>362</v>
      </c>
      <c r="D55" s="91" t="s">
        <v>286</v>
      </c>
      <c r="E55" s="91" t="s">
        <v>287</v>
      </c>
      <c r="F55" s="93">
        <v>36841</v>
      </c>
      <c r="G55" s="91" t="s">
        <v>600</v>
      </c>
      <c r="H55" s="92" t="s">
        <v>601</v>
      </c>
      <c r="I55" s="91" t="s">
        <v>436</v>
      </c>
      <c r="J55" s="91" t="s">
        <v>63</v>
      </c>
      <c r="K55" s="91" t="s">
        <v>87</v>
      </c>
      <c r="L55" s="91" t="s">
        <v>153</v>
      </c>
      <c r="M55" s="91" t="s">
        <v>153</v>
      </c>
      <c r="O55" s="91" t="s">
        <v>153</v>
      </c>
      <c r="P55" s="91" t="s">
        <v>51</v>
      </c>
      <c r="U55" s="95" t="str">
        <f t="shared" si="0"/>
        <v>P051-Linie A</v>
      </c>
      <c r="V55" s="95" t="str">
        <f t="shared" si="1"/>
        <v>P051-Linie B</v>
      </c>
      <c r="W55" s="95" t="str">
        <f t="shared" si="2"/>
        <v/>
      </c>
      <c r="X55" s="95" t="str">
        <f t="shared" si="3"/>
        <v>P051-Linie D</v>
      </c>
    </row>
    <row r="56" spans="1:24" x14ac:dyDescent="0.3">
      <c r="A56" s="91">
        <v>52</v>
      </c>
      <c r="B56" s="91" t="s">
        <v>391</v>
      </c>
      <c r="C56" s="91" t="s">
        <v>363</v>
      </c>
      <c r="D56" s="91" t="s">
        <v>288</v>
      </c>
      <c r="E56" s="91" t="s">
        <v>289</v>
      </c>
      <c r="F56" s="93">
        <v>37360</v>
      </c>
      <c r="G56" s="91" t="s">
        <v>602</v>
      </c>
      <c r="H56" s="92" t="s">
        <v>603</v>
      </c>
      <c r="I56" s="91" t="s">
        <v>435</v>
      </c>
      <c r="J56" s="91" t="s">
        <v>63</v>
      </c>
      <c r="K56" s="91" t="s">
        <v>87</v>
      </c>
      <c r="L56" s="91" t="s">
        <v>153</v>
      </c>
      <c r="M56" s="91" t="s">
        <v>153</v>
      </c>
      <c r="O56" s="91" t="s">
        <v>153</v>
      </c>
      <c r="P56" s="91" t="s">
        <v>51</v>
      </c>
      <c r="U56" s="95" t="str">
        <f t="shared" si="0"/>
        <v>P052-Linie A</v>
      </c>
      <c r="V56" s="95" t="str">
        <f t="shared" si="1"/>
        <v>P052-Linie B</v>
      </c>
      <c r="W56" s="95" t="str">
        <f t="shared" si="2"/>
        <v/>
      </c>
      <c r="X56" s="95" t="str">
        <f t="shared" si="3"/>
        <v>P052-Linie D</v>
      </c>
    </row>
    <row r="57" spans="1:24" x14ac:dyDescent="0.3">
      <c r="A57" s="91">
        <v>53</v>
      </c>
      <c r="B57" s="91" t="s">
        <v>392</v>
      </c>
      <c r="C57" s="91" t="s">
        <v>364</v>
      </c>
      <c r="D57" s="91" t="s">
        <v>290</v>
      </c>
      <c r="E57" s="91" t="s">
        <v>291</v>
      </c>
      <c r="F57" s="93">
        <v>39103</v>
      </c>
      <c r="G57" s="91" t="s">
        <v>604</v>
      </c>
      <c r="H57" s="92" t="s">
        <v>605</v>
      </c>
      <c r="I57" s="91" t="s">
        <v>431</v>
      </c>
      <c r="J57" s="91" t="s">
        <v>62</v>
      </c>
      <c r="K57" s="91" t="s">
        <v>87</v>
      </c>
      <c r="L57" s="91" t="s">
        <v>153</v>
      </c>
      <c r="P57" s="91" t="s">
        <v>50</v>
      </c>
      <c r="U57" s="95" t="str">
        <f t="shared" si="0"/>
        <v>P053-Linie A</v>
      </c>
      <c r="V57" s="95" t="str">
        <f t="shared" si="1"/>
        <v/>
      </c>
      <c r="W57" s="95" t="str">
        <f t="shared" si="2"/>
        <v/>
      </c>
      <c r="X57" s="95" t="str">
        <f t="shared" si="3"/>
        <v/>
      </c>
    </row>
    <row r="58" spans="1:24" x14ac:dyDescent="0.3">
      <c r="A58" s="91">
        <v>54</v>
      </c>
      <c r="B58" s="91" t="s">
        <v>393</v>
      </c>
      <c r="C58" s="91" t="s">
        <v>365</v>
      </c>
      <c r="D58" s="91" t="s">
        <v>194</v>
      </c>
      <c r="E58" s="91" t="s">
        <v>292</v>
      </c>
      <c r="F58" s="93">
        <v>39301</v>
      </c>
      <c r="G58" s="91" t="s">
        <v>606</v>
      </c>
      <c r="H58" s="92" t="s">
        <v>607</v>
      </c>
      <c r="I58" s="91" t="s">
        <v>434</v>
      </c>
      <c r="J58" s="91" t="s">
        <v>62</v>
      </c>
      <c r="K58" s="91" t="s">
        <v>87</v>
      </c>
      <c r="L58" s="91" t="s">
        <v>153</v>
      </c>
      <c r="P58" s="91" t="s">
        <v>50</v>
      </c>
      <c r="U58" s="95" t="str">
        <f t="shared" si="0"/>
        <v>P054-Linie A</v>
      </c>
      <c r="V58" s="95" t="str">
        <f t="shared" si="1"/>
        <v/>
      </c>
      <c r="W58" s="95" t="str">
        <f t="shared" si="2"/>
        <v/>
      </c>
      <c r="X58" s="95" t="str">
        <f t="shared" si="3"/>
        <v/>
      </c>
    </row>
    <row r="59" spans="1:24" x14ac:dyDescent="0.3">
      <c r="A59" s="91">
        <v>55</v>
      </c>
      <c r="B59" s="91" t="s">
        <v>394</v>
      </c>
      <c r="C59" s="91" t="s">
        <v>366</v>
      </c>
      <c r="D59" s="91" t="s">
        <v>293</v>
      </c>
      <c r="E59" s="91" t="s">
        <v>294</v>
      </c>
      <c r="F59" s="93">
        <v>39079</v>
      </c>
      <c r="G59" s="91" t="s">
        <v>608</v>
      </c>
      <c r="H59" s="92" t="s">
        <v>609</v>
      </c>
      <c r="I59" s="91" t="s">
        <v>433</v>
      </c>
      <c r="J59" s="91" t="s">
        <v>62</v>
      </c>
      <c r="K59" s="91" t="s">
        <v>87</v>
      </c>
      <c r="L59" s="91" t="s">
        <v>153</v>
      </c>
      <c r="P59" s="91" t="s">
        <v>50</v>
      </c>
      <c r="U59" s="95" t="str">
        <f t="shared" si="0"/>
        <v>P055-Linie A</v>
      </c>
      <c r="V59" s="95" t="str">
        <f t="shared" si="1"/>
        <v/>
      </c>
      <c r="W59" s="95" t="str">
        <f t="shared" si="2"/>
        <v/>
      </c>
      <c r="X59" s="95" t="str">
        <f t="shared" si="3"/>
        <v/>
      </c>
    </row>
    <row r="60" spans="1:24" x14ac:dyDescent="0.3">
      <c r="A60" s="91">
        <v>56</v>
      </c>
      <c r="B60" s="91" t="s">
        <v>395</v>
      </c>
      <c r="C60" s="91" t="s">
        <v>367</v>
      </c>
      <c r="D60" s="91" t="s">
        <v>295</v>
      </c>
      <c r="E60" s="91" t="s">
        <v>296</v>
      </c>
      <c r="F60" s="93">
        <v>40024</v>
      </c>
      <c r="G60" s="91" t="s">
        <v>647</v>
      </c>
      <c r="H60" s="92" t="s">
        <v>648</v>
      </c>
      <c r="I60" s="91" t="s">
        <v>457</v>
      </c>
      <c r="J60" s="91" t="s">
        <v>62</v>
      </c>
      <c r="K60" s="91" t="s">
        <v>87</v>
      </c>
      <c r="L60" s="91" t="s">
        <v>153</v>
      </c>
      <c r="M60" s="91" t="s">
        <v>153</v>
      </c>
      <c r="O60" s="91" t="s">
        <v>153</v>
      </c>
      <c r="P60" s="91" t="s">
        <v>51</v>
      </c>
      <c r="U60" s="95" t="str">
        <f t="shared" si="0"/>
        <v>P056-Linie A</v>
      </c>
      <c r="V60" s="95" t="str">
        <f t="shared" si="1"/>
        <v>P056-Linie B</v>
      </c>
      <c r="W60" s="95" t="str">
        <f t="shared" si="2"/>
        <v/>
      </c>
      <c r="X60" s="95" t="str">
        <f t="shared" si="3"/>
        <v>P056-Linie D</v>
      </c>
    </row>
    <row r="61" spans="1:24" x14ac:dyDescent="0.3">
      <c r="A61" s="91">
        <v>57</v>
      </c>
      <c r="B61" s="91" t="s">
        <v>396</v>
      </c>
      <c r="C61" s="91" t="s">
        <v>368</v>
      </c>
      <c r="D61" s="91" t="s">
        <v>190</v>
      </c>
      <c r="E61" s="91" t="s">
        <v>297</v>
      </c>
      <c r="F61" s="93">
        <v>40079</v>
      </c>
      <c r="G61" s="91" t="s">
        <v>649</v>
      </c>
      <c r="H61" s="92" t="s">
        <v>650</v>
      </c>
      <c r="I61" s="91" t="s">
        <v>458</v>
      </c>
      <c r="J61" s="91" t="s">
        <v>62</v>
      </c>
      <c r="K61" s="91" t="s">
        <v>87</v>
      </c>
      <c r="L61" s="91" t="s">
        <v>153</v>
      </c>
      <c r="M61" s="91" t="s">
        <v>153</v>
      </c>
      <c r="O61" s="91" t="s">
        <v>153</v>
      </c>
      <c r="P61" s="91" t="s">
        <v>51</v>
      </c>
      <c r="U61" s="95" t="str">
        <f t="shared" si="0"/>
        <v>P057-Linie A</v>
      </c>
      <c r="V61" s="95" t="str">
        <f t="shared" si="1"/>
        <v>P057-Linie B</v>
      </c>
      <c r="W61" s="95" t="str">
        <f t="shared" si="2"/>
        <v/>
      </c>
      <c r="X61" s="95" t="str">
        <f t="shared" si="3"/>
        <v>P057-Linie D</v>
      </c>
    </row>
    <row r="62" spans="1:24" x14ac:dyDescent="0.3">
      <c r="A62" s="91">
        <v>58</v>
      </c>
      <c r="B62" s="91" t="s">
        <v>397</v>
      </c>
      <c r="C62" s="91" t="s">
        <v>369</v>
      </c>
      <c r="D62" s="91" t="s">
        <v>298</v>
      </c>
      <c r="E62" s="91" t="s">
        <v>306</v>
      </c>
      <c r="F62" s="93">
        <v>40253</v>
      </c>
      <c r="G62" s="91" t="s">
        <v>651</v>
      </c>
      <c r="H62" s="92" t="s">
        <v>652</v>
      </c>
      <c r="I62" s="91" t="s">
        <v>459</v>
      </c>
      <c r="J62" s="91" t="s">
        <v>62</v>
      </c>
      <c r="K62" s="91" t="s">
        <v>87</v>
      </c>
      <c r="L62" s="91" t="s">
        <v>153</v>
      </c>
      <c r="M62" s="91" t="s">
        <v>153</v>
      </c>
      <c r="O62" s="91" t="s">
        <v>153</v>
      </c>
      <c r="P62" s="91" t="s">
        <v>51</v>
      </c>
      <c r="U62" s="95" t="str">
        <f t="shared" si="0"/>
        <v>P058-Linie A</v>
      </c>
      <c r="V62" s="95" t="str">
        <f t="shared" si="1"/>
        <v>P058-Linie B</v>
      </c>
      <c r="W62" s="95" t="str">
        <f t="shared" si="2"/>
        <v/>
      </c>
      <c r="X62" s="95" t="str">
        <f t="shared" si="3"/>
        <v>P058-Linie D</v>
      </c>
    </row>
    <row r="63" spans="1:24" x14ac:dyDescent="0.3">
      <c r="A63" s="91">
        <v>59</v>
      </c>
      <c r="B63" s="91" t="s">
        <v>398</v>
      </c>
      <c r="C63" s="91" t="s">
        <v>370</v>
      </c>
      <c r="D63" s="91" t="s">
        <v>198</v>
      </c>
      <c r="E63" s="91" t="s">
        <v>312</v>
      </c>
      <c r="F63" s="93">
        <v>36588</v>
      </c>
      <c r="G63" s="91" t="s">
        <v>653</v>
      </c>
      <c r="H63" s="92" t="s">
        <v>654</v>
      </c>
      <c r="I63" s="91" t="s">
        <v>460</v>
      </c>
      <c r="J63" s="91" t="s">
        <v>64</v>
      </c>
      <c r="K63" s="91" t="s">
        <v>87</v>
      </c>
      <c r="L63" s="91" t="s">
        <v>153</v>
      </c>
      <c r="M63" s="91" t="s">
        <v>153</v>
      </c>
      <c r="O63" s="91" t="s">
        <v>153</v>
      </c>
      <c r="P63" s="91" t="s">
        <v>51</v>
      </c>
      <c r="U63" s="95" t="str">
        <f t="shared" si="0"/>
        <v>P059-Linie A</v>
      </c>
      <c r="V63" s="95" t="str">
        <f t="shared" si="1"/>
        <v>P059-Linie B</v>
      </c>
      <c r="W63" s="95" t="str">
        <f t="shared" si="2"/>
        <v/>
      </c>
      <c r="X63" s="95" t="str">
        <f t="shared" si="3"/>
        <v>P059-Linie D</v>
      </c>
    </row>
    <row r="64" spans="1:24" x14ac:dyDescent="0.3">
      <c r="A64" s="91">
        <v>60</v>
      </c>
      <c r="B64" s="91" t="s">
        <v>401</v>
      </c>
      <c r="C64" s="91" t="s">
        <v>371</v>
      </c>
      <c r="D64" s="91" t="s">
        <v>213</v>
      </c>
      <c r="E64" s="91" t="s">
        <v>400</v>
      </c>
      <c r="F64" s="93">
        <v>36367</v>
      </c>
      <c r="G64" s="91" t="s">
        <v>655</v>
      </c>
      <c r="H64" s="92" t="s">
        <v>656</v>
      </c>
      <c r="I64" s="91" t="s">
        <v>461</v>
      </c>
      <c r="J64" s="91" t="s">
        <v>64</v>
      </c>
      <c r="K64" s="91" t="s">
        <v>87</v>
      </c>
      <c r="L64" s="91" t="s">
        <v>153</v>
      </c>
      <c r="M64" s="91" t="s">
        <v>153</v>
      </c>
      <c r="O64" s="91" t="s">
        <v>153</v>
      </c>
      <c r="P64" s="91" t="s">
        <v>51</v>
      </c>
      <c r="U64" s="95" t="str">
        <f t="shared" si="0"/>
        <v>P060-Linie A</v>
      </c>
      <c r="V64" s="95" t="str">
        <f t="shared" si="1"/>
        <v>P060-Linie B</v>
      </c>
      <c r="W64" s="95" t="str">
        <f t="shared" si="2"/>
        <v/>
      </c>
      <c r="X64" s="95" t="str">
        <f t="shared" si="3"/>
        <v>P060-Linie D</v>
      </c>
    </row>
    <row r="65" spans="1:24" x14ac:dyDescent="0.3">
      <c r="A65" s="91">
        <v>61</v>
      </c>
      <c r="B65" s="91" t="s">
        <v>405</v>
      </c>
      <c r="C65" s="91" t="s">
        <v>402</v>
      </c>
      <c r="D65" s="91" t="s">
        <v>403</v>
      </c>
      <c r="E65" s="91" t="s">
        <v>404</v>
      </c>
      <c r="F65" s="93">
        <v>37652</v>
      </c>
      <c r="G65" s="91" t="s">
        <v>658</v>
      </c>
      <c r="H65" s="92" t="s">
        <v>657</v>
      </c>
      <c r="I65" s="91" t="s">
        <v>444</v>
      </c>
      <c r="J65" s="91" t="s">
        <v>63</v>
      </c>
      <c r="K65" s="91" t="s">
        <v>87</v>
      </c>
      <c r="L65" s="91" t="s">
        <v>153</v>
      </c>
      <c r="M65" s="91" t="s">
        <v>153</v>
      </c>
      <c r="O65" s="91" t="s">
        <v>153</v>
      </c>
      <c r="P65" s="91" t="s">
        <v>51</v>
      </c>
      <c r="U65" s="95" t="str">
        <f t="shared" si="0"/>
        <v>P061-Linie A</v>
      </c>
      <c r="V65" s="95" t="str">
        <f t="shared" si="1"/>
        <v>P061-Linie B</v>
      </c>
      <c r="W65" s="95" t="str">
        <f t="shared" si="2"/>
        <v/>
      </c>
      <c r="X65" s="95" t="str">
        <f t="shared" si="3"/>
        <v>P061-Linie D</v>
      </c>
    </row>
    <row r="66" spans="1:24" x14ac:dyDescent="0.3">
      <c r="A66" s="91">
        <v>62</v>
      </c>
      <c r="B66" s="91" t="s">
        <v>406</v>
      </c>
      <c r="C66" s="91" t="s">
        <v>407</v>
      </c>
      <c r="D66" s="91" t="s">
        <v>180</v>
      </c>
      <c r="E66" s="91" t="s">
        <v>408</v>
      </c>
      <c r="F66" s="93">
        <v>37769</v>
      </c>
      <c r="G66" s="91" t="s">
        <v>659</v>
      </c>
      <c r="H66" s="92" t="s">
        <v>660</v>
      </c>
      <c r="I66" s="91" t="s">
        <v>462</v>
      </c>
      <c r="J66" s="91" t="s">
        <v>63</v>
      </c>
      <c r="K66" s="91" t="s">
        <v>87</v>
      </c>
      <c r="L66" s="91" t="s">
        <v>153</v>
      </c>
      <c r="O66" s="91" t="s">
        <v>153</v>
      </c>
      <c r="P66" s="91" t="s">
        <v>50</v>
      </c>
      <c r="U66" s="95" t="str">
        <f t="shared" si="0"/>
        <v>P062-Linie A</v>
      </c>
      <c r="V66" s="95" t="str">
        <f t="shared" si="1"/>
        <v/>
      </c>
      <c r="W66" s="95" t="str">
        <f t="shared" si="2"/>
        <v/>
      </c>
      <c r="X66" s="95" t="str">
        <f t="shared" si="3"/>
        <v>P062-Linie D</v>
      </c>
    </row>
    <row r="67" spans="1:24" x14ac:dyDescent="0.3">
      <c r="A67" s="91">
        <v>63</v>
      </c>
      <c r="B67" s="91" t="s">
        <v>409</v>
      </c>
      <c r="C67" s="91" t="s">
        <v>410</v>
      </c>
      <c r="D67" s="91" t="s">
        <v>185</v>
      </c>
      <c r="E67" s="91" t="s">
        <v>186</v>
      </c>
      <c r="F67" s="93">
        <v>38143</v>
      </c>
      <c r="G67" s="91" t="s">
        <v>502</v>
      </c>
      <c r="H67" s="92" t="s">
        <v>503</v>
      </c>
      <c r="I67" s="91" t="s">
        <v>463</v>
      </c>
      <c r="J67" s="91" t="s">
        <v>62</v>
      </c>
      <c r="K67" s="91" t="s">
        <v>87</v>
      </c>
      <c r="L67" s="91" t="s">
        <v>153</v>
      </c>
      <c r="M67" s="91" t="s">
        <v>153</v>
      </c>
      <c r="O67" s="91" t="s">
        <v>153</v>
      </c>
      <c r="P67" s="91" t="s">
        <v>51</v>
      </c>
      <c r="U67" s="95" t="str">
        <f t="shared" si="0"/>
        <v>P063-Linie A</v>
      </c>
      <c r="V67" s="95" t="str">
        <f t="shared" si="1"/>
        <v>P063-Linie B</v>
      </c>
      <c r="W67" s="95" t="str">
        <f t="shared" si="2"/>
        <v/>
      </c>
      <c r="X67" s="95" t="str">
        <f t="shared" si="3"/>
        <v>P063-Linie D</v>
      </c>
    </row>
    <row r="68" spans="1:24" x14ac:dyDescent="0.3">
      <c r="A68" s="91">
        <v>64</v>
      </c>
      <c r="B68" s="91" t="s">
        <v>413</v>
      </c>
      <c r="C68" s="91" t="s">
        <v>414</v>
      </c>
      <c r="D68" s="91" t="s">
        <v>411</v>
      </c>
      <c r="E68" s="91" t="s">
        <v>412</v>
      </c>
      <c r="F68" s="93">
        <v>34390</v>
      </c>
      <c r="G68" s="91" t="s">
        <v>662</v>
      </c>
      <c r="H68" s="92" t="s">
        <v>661</v>
      </c>
      <c r="I68" s="91" t="s">
        <v>464</v>
      </c>
      <c r="J68" s="91" t="s">
        <v>63</v>
      </c>
      <c r="K68" s="91" t="s">
        <v>87</v>
      </c>
      <c r="L68" s="91" t="s">
        <v>153</v>
      </c>
      <c r="P68" s="91" t="s">
        <v>49</v>
      </c>
      <c r="U68" s="95" t="str">
        <f t="shared" si="0"/>
        <v>P064-Linie A</v>
      </c>
      <c r="V68" s="95" t="str">
        <f t="shared" si="1"/>
        <v/>
      </c>
      <c r="W68" s="95" t="str">
        <f t="shared" si="2"/>
        <v/>
      </c>
      <c r="X68" s="95" t="str">
        <f t="shared" si="3"/>
        <v/>
      </c>
    </row>
    <row r="69" spans="1:24" x14ac:dyDescent="0.3">
      <c r="A69" s="91">
        <v>65</v>
      </c>
      <c r="B69" s="91" t="s">
        <v>449</v>
      </c>
      <c r="C69" s="91" t="s">
        <v>452</v>
      </c>
      <c r="D69" s="91" t="s">
        <v>262</v>
      </c>
      <c r="E69" s="91" t="s">
        <v>415</v>
      </c>
      <c r="F69" s="93">
        <v>36499</v>
      </c>
      <c r="G69" s="91" t="s">
        <v>663</v>
      </c>
      <c r="H69" s="92" t="s">
        <v>664</v>
      </c>
      <c r="I69" s="91" t="s">
        <v>466</v>
      </c>
      <c r="J69" s="91" t="s">
        <v>64</v>
      </c>
      <c r="K69" s="91" t="s">
        <v>87</v>
      </c>
      <c r="L69" s="91" t="s">
        <v>153</v>
      </c>
      <c r="P69" s="91" t="s">
        <v>50</v>
      </c>
      <c r="U69" s="95" t="str">
        <f t="shared" ref="U69:U132" si="4">IF(L69="ANO",B69&amp;"-Linie A","")</f>
        <v>P065-Linie A</v>
      </c>
      <c r="V69" s="95" t="str">
        <f t="shared" ref="V69:V132" si="5">IF(M69="ANO",B69&amp;"-Linie B","")</f>
        <v/>
      </c>
      <c r="W69" s="95" t="str">
        <f t="shared" ref="W69:W132" si="6">IF(N69="ANO",B69&amp;"-Linie C","")</f>
        <v/>
      </c>
      <c r="X69" s="95" t="str">
        <f t="shared" ref="X69:X132" si="7">IF(O69="ANO",B69&amp;"-Linie D","")</f>
        <v/>
      </c>
    </row>
    <row r="70" spans="1:24" x14ac:dyDescent="0.3">
      <c r="A70" s="91">
        <v>66</v>
      </c>
      <c r="B70" s="91" t="s">
        <v>450</v>
      </c>
      <c r="C70" s="91" t="s">
        <v>453</v>
      </c>
      <c r="D70" s="91" t="s">
        <v>416</v>
      </c>
      <c r="E70" s="91" t="s">
        <v>417</v>
      </c>
      <c r="F70" s="93">
        <v>38197</v>
      </c>
      <c r="G70" s="91" t="s">
        <v>610</v>
      </c>
      <c r="H70" s="92" t="s">
        <v>611</v>
      </c>
      <c r="I70" s="91" t="s">
        <v>467</v>
      </c>
      <c r="J70" s="91" t="s">
        <v>63</v>
      </c>
      <c r="K70" s="91" t="s">
        <v>87</v>
      </c>
      <c r="L70" s="91" t="s">
        <v>153</v>
      </c>
      <c r="M70" s="91" t="s">
        <v>153</v>
      </c>
      <c r="O70" s="91" t="s">
        <v>153</v>
      </c>
      <c r="P70" s="91" t="s">
        <v>49</v>
      </c>
      <c r="U70" s="95" t="str">
        <f t="shared" si="4"/>
        <v>P066-Linie A</v>
      </c>
      <c r="V70" s="95" t="str">
        <f t="shared" si="5"/>
        <v>P066-Linie B</v>
      </c>
      <c r="W70" s="95" t="str">
        <f t="shared" si="6"/>
        <v/>
      </c>
      <c r="X70" s="95" t="str">
        <f t="shared" si="7"/>
        <v>P066-Linie D</v>
      </c>
    </row>
    <row r="71" spans="1:24" x14ac:dyDescent="0.3">
      <c r="A71" s="91">
        <v>67</v>
      </c>
      <c r="B71" s="91" t="s">
        <v>451</v>
      </c>
      <c r="C71" s="91" t="s">
        <v>454</v>
      </c>
      <c r="F71" s="93"/>
      <c r="U71" s="95" t="str">
        <f t="shared" si="4"/>
        <v/>
      </c>
      <c r="V71" s="95" t="str">
        <f t="shared" si="5"/>
        <v/>
      </c>
      <c r="W71" s="95" t="str">
        <f t="shared" si="6"/>
        <v/>
      </c>
      <c r="X71" s="95" t="str">
        <f t="shared" si="7"/>
        <v/>
      </c>
    </row>
    <row r="72" spans="1:24" x14ac:dyDescent="0.3">
      <c r="A72" s="91">
        <v>68</v>
      </c>
      <c r="B72" s="91" t="s">
        <v>612</v>
      </c>
      <c r="C72" s="91" t="s">
        <v>538</v>
      </c>
      <c r="U72" s="95" t="str">
        <f t="shared" si="4"/>
        <v/>
      </c>
      <c r="V72" s="95" t="str">
        <f t="shared" si="5"/>
        <v/>
      </c>
      <c r="W72" s="95" t="str">
        <f t="shared" si="6"/>
        <v/>
      </c>
      <c r="X72" s="95" t="str">
        <f t="shared" si="7"/>
        <v/>
      </c>
    </row>
    <row r="73" spans="1:24" x14ac:dyDescent="0.3">
      <c r="A73" s="91">
        <v>69</v>
      </c>
      <c r="B73" s="91" t="s">
        <v>613</v>
      </c>
      <c r="C73" s="91" t="s">
        <v>539</v>
      </c>
      <c r="U73" s="95" t="str">
        <f t="shared" si="4"/>
        <v/>
      </c>
      <c r="V73" s="95" t="str">
        <f t="shared" si="5"/>
        <v/>
      </c>
      <c r="W73" s="95" t="str">
        <f t="shared" si="6"/>
        <v/>
      </c>
      <c r="X73" s="95" t="str">
        <f t="shared" si="7"/>
        <v/>
      </c>
    </row>
    <row r="74" spans="1:24" x14ac:dyDescent="0.3">
      <c r="A74" s="91">
        <v>70</v>
      </c>
      <c r="B74" s="91" t="s">
        <v>614</v>
      </c>
      <c r="C74" s="91" t="s">
        <v>540</v>
      </c>
      <c r="U74" s="95" t="str">
        <f t="shared" si="4"/>
        <v/>
      </c>
      <c r="V74" s="95" t="str">
        <f t="shared" si="5"/>
        <v/>
      </c>
      <c r="W74" s="95" t="str">
        <f t="shared" si="6"/>
        <v/>
      </c>
      <c r="X74" s="95" t="str">
        <f t="shared" si="7"/>
        <v/>
      </c>
    </row>
    <row r="75" spans="1:24" x14ac:dyDescent="0.3">
      <c r="A75" s="91">
        <v>71</v>
      </c>
      <c r="B75" s="91" t="s">
        <v>615</v>
      </c>
      <c r="C75" s="91" t="s">
        <v>541</v>
      </c>
      <c r="U75" s="95" t="str">
        <f t="shared" si="4"/>
        <v/>
      </c>
      <c r="V75" s="95" t="str">
        <f t="shared" si="5"/>
        <v/>
      </c>
      <c r="W75" s="95" t="str">
        <f t="shared" si="6"/>
        <v/>
      </c>
      <c r="X75" s="95" t="str">
        <f t="shared" si="7"/>
        <v/>
      </c>
    </row>
    <row r="76" spans="1:24" x14ac:dyDescent="0.3">
      <c r="A76" s="91">
        <v>72</v>
      </c>
      <c r="B76" s="91" t="s">
        <v>616</v>
      </c>
      <c r="C76" s="91" t="s">
        <v>542</v>
      </c>
      <c r="U76" s="95" t="str">
        <f t="shared" si="4"/>
        <v/>
      </c>
      <c r="V76" s="95" t="str">
        <f t="shared" si="5"/>
        <v/>
      </c>
      <c r="W76" s="95" t="str">
        <f t="shared" si="6"/>
        <v/>
      </c>
      <c r="X76" s="95" t="str">
        <f t="shared" si="7"/>
        <v/>
      </c>
    </row>
    <row r="77" spans="1:24" x14ac:dyDescent="0.3">
      <c r="A77" s="91">
        <v>73</v>
      </c>
      <c r="B77" s="91" t="s">
        <v>617</v>
      </c>
      <c r="C77" s="91" t="s">
        <v>543</v>
      </c>
      <c r="U77" s="95" t="str">
        <f t="shared" si="4"/>
        <v/>
      </c>
      <c r="V77" s="95" t="str">
        <f t="shared" si="5"/>
        <v/>
      </c>
      <c r="W77" s="95" t="str">
        <f t="shared" si="6"/>
        <v/>
      </c>
      <c r="X77" s="95" t="str">
        <f t="shared" si="7"/>
        <v/>
      </c>
    </row>
    <row r="78" spans="1:24" x14ac:dyDescent="0.3">
      <c r="A78" s="91">
        <v>74</v>
      </c>
      <c r="B78" s="91" t="s">
        <v>618</v>
      </c>
      <c r="C78" s="91" t="s">
        <v>544</v>
      </c>
      <c r="U78" s="95" t="str">
        <f t="shared" si="4"/>
        <v/>
      </c>
      <c r="V78" s="95" t="str">
        <f t="shared" si="5"/>
        <v/>
      </c>
      <c r="W78" s="95" t="str">
        <f t="shared" si="6"/>
        <v/>
      </c>
      <c r="X78" s="95" t="str">
        <f t="shared" si="7"/>
        <v/>
      </c>
    </row>
    <row r="79" spans="1:24" x14ac:dyDescent="0.3">
      <c r="A79" s="91">
        <v>75</v>
      </c>
      <c r="B79" s="91" t="s">
        <v>619</v>
      </c>
      <c r="C79" s="91" t="s">
        <v>545</v>
      </c>
      <c r="U79" s="95" t="str">
        <f t="shared" si="4"/>
        <v/>
      </c>
      <c r="V79" s="95" t="str">
        <f t="shared" si="5"/>
        <v/>
      </c>
      <c r="W79" s="95" t="str">
        <f t="shared" si="6"/>
        <v/>
      </c>
      <c r="X79" s="95" t="str">
        <f t="shared" si="7"/>
        <v/>
      </c>
    </row>
    <row r="80" spans="1:24" x14ac:dyDescent="0.3">
      <c r="A80" s="91">
        <v>76</v>
      </c>
      <c r="B80" s="91" t="s">
        <v>620</v>
      </c>
      <c r="C80" s="91" t="s">
        <v>546</v>
      </c>
      <c r="U80" s="95" t="str">
        <f t="shared" si="4"/>
        <v/>
      </c>
      <c r="V80" s="95" t="str">
        <f t="shared" si="5"/>
        <v/>
      </c>
      <c r="W80" s="95" t="str">
        <f t="shared" si="6"/>
        <v/>
      </c>
      <c r="X80" s="95" t="str">
        <f t="shared" si="7"/>
        <v/>
      </c>
    </row>
    <row r="81" spans="1:24" x14ac:dyDescent="0.3">
      <c r="A81" s="91">
        <v>77</v>
      </c>
      <c r="B81" s="91" t="s">
        <v>621</v>
      </c>
      <c r="C81" s="91" t="s">
        <v>634</v>
      </c>
      <c r="U81" s="95" t="str">
        <f t="shared" si="4"/>
        <v/>
      </c>
      <c r="V81" s="95" t="str">
        <f t="shared" si="5"/>
        <v/>
      </c>
      <c r="W81" s="95" t="str">
        <f t="shared" si="6"/>
        <v/>
      </c>
      <c r="X81" s="95" t="str">
        <f t="shared" si="7"/>
        <v/>
      </c>
    </row>
    <row r="82" spans="1:24" x14ac:dyDescent="0.3">
      <c r="A82" s="91">
        <v>78</v>
      </c>
      <c r="B82" s="91" t="s">
        <v>622</v>
      </c>
      <c r="C82" s="91" t="s">
        <v>635</v>
      </c>
      <c r="U82" s="95" t="str">
        <f t="shared" si="4"/>
        <v/>
      </c>
      <c r="V82" s="95" t="str">
        <f t="shared" si="5"/>
        <v/>
      </c>
      <c r="W82" s="95" t="str">
        <f t="shared" si="6"/>
        <v/>
      </c>
      <c r="X82" s="95" t="str">
        <f t="shared" si="7"/>
        <v/>
      </c>
    </row>
    <row r="83" spans="1:24" x14ac:dyDescent="0.3">
      <c r="A83" s="91">
        <v>79</v>
      </c>
      <c r="B83" s="91" t="s">
        <v>623</v>
      </c>
      <c r="C83" s="91" t="s">
        <v>636</v>
      </c>
      <c r="U83" s="95" t="str">
        <f t="shared" si="4"/>
        <v/>
      </c>
      <c r="V83" s="95" t="str">
        <f t="shared" si="5"/>
        <v/>
      </c>
      <c r="W83" s="95" t="str">
        <f t="shared" si="6"/>
        <v/>
      </c>
      <c r="X83" s="95" t="str">
        <f t="shared" si="7"/>
        <v/>
      </c>
    </row>
    <row r="84" spans="1:24" x14ac:dyDescent="0.3">
      <c r="A84" s="91">
        <v>80</v>
      </c>
      <c r="B84" s="91" t="s">
        <v>624</v>
      </c>
      <c r="C84" s="91" t="s">
        <v>637</v>
      </c>
      <c r="U84" s="95" t="str">
        <f t="shared" si="4"/>
        <v/>
      </c>
      <c r="V84" s="95" t="str">
        <f t="shared" si="5"/>
        <v/>
      </c>
      <c r="W84" s="95" t="str">
        <f t="shared" si="6"/>
        <v/>
      </c>
      <c r="X84" s="95" t="str">
        <f t="shared" si="7"/>
        <v/>
      </c>
    </row>
    <row r="85" spans="1:24" x14ac:dyDescent="0.3">
      <c r="A85" s="91">
        <v>81</v>
      </c>
      <c r="B85" s="91" t="s">
        <v>625</v>
      </c>
      <c r="C85" s="91" t="s">
        <v>638</v>
      </c>
      <c r="U85" s="95" t="str">
        <f t="shared" si="4"/>
        <v/>
      </c>
      <c r="V85" s="95" t="str">
        <f t="shared" si="5"/>
        <v/>
      </c>
      <c r="W85" s="95" t="str">
        <f t="shared" si="6"/>
        <v/>
      </c>
      <c r="X85" s="95" t="str">
        <f t="shared" si="7"/>
        <v/>
      </c>
    </row>
    <row r="86" spans="1:24" x14ac:dyDescent="0.3">
      <c r="A86" s="91">
        <v>82</v>
      </c>
      <c r="B86" s="91" t="s">
        <v>626</v>
      </c>
      <c r="C86" s="91" t="s">
        <v>639</v>
      </c>
      <c r="U86" s="95" t="str">
        <f t="shared" si="4"/>
        <v/>
      </c>
      <c r="V86" s="95" t="str">
        <f t="shared" si="5"/>
        <v/>
      </c>
      <c r="W86" s="95" t="str">
        <f t="shared" si="6"/>
        <v/>
      </c>
      <c r="X86" s="95" t="str">
        <f t="shared" si="7"/>
        <v/>
      </c>
    </row>
    <row r="87" spans="1:24" x14ac:dyDescent="0.3">
      <c r="A87" s="91">
        <v>83</v>
      </c>
      <c r="B87" s="91" t="s">
        <v>627</v>
      </c>
      <c r="C87" s="91" t="s">
        <v>640</v>
      </c>
      <c r="U87" s="95" t="str">
        <f t="shared" si="4"/>
        <v/>
      </c>
      <c r="V87" s="95" t="str">
        <f t="shared" si="5"/>
        <v/>
      </c>
      <c r="W87" s="95" t="str">
        <f t="shared" si="6"/>
        <v/>
      </c>
      <c r="X87" s="95" t="str">
        <f t="shared" si="7"/>
        <v/>
      </c>
    </row>
    <row r="88" spans="1:24" x14ac:dyDescent="0.3">
      <c r="A88" s="91">
        <v>84</v>
      </c>
      <c r="B88" s="91" t="s">
        <v>628</v>
      </c>
      <c r="C88" s="91" t="s">
        <v>641</v>
      </c>
      <c r="U88" s="95" t="str">
        <f t="shared" si="4"/>
        <v/>
      </c>
      <c r="V88" s="95" t="str">
        <f t="shared" si="5"/>
        <v/>
      </c>
      <c r="W88" s="95" t="str">
        <f t="shared" si="6"/>
        <v/>
      </c>
      <c r="X88" s="95" t="str">
        <f t="shared" si="7"/>
        <v/>
      </c>
    </row>
    <row r="89" spans="1:24" x14ac:dyDescent="0.3">
      <c r="A89" s="91">
        <v>85</v>
      </c>
      <c r="B89" s="91" t="s">
        <v>629</v>
      </c>
      <c r="C89" s="91" t="s">
        <v>642</v>
      </c>
      <c r="U89" s="95" t="str">
        <f t="shared" si="4"/>
        <v/>
      </c>
      <c r="V89" s="95" t="str">
        <f t="shared" si="5"/>
        <v/>
      </c>
      <c r="W89" s="95" t="str">
        <f t="shared" si="6"/>
        <v/>
      </c>
      <c r="X89" s="95" t="str">
        <f t="shared" si="7"/>
        <v/>
      </c>
    </row>
    <row r="90" spans="1:24" x14ac:dyDescent="0.3">
      <c r="A90" s="91">
        <v>86</v>
      </c>
      <c r="B90" s="91" t="s">
        <v>630</v>
      </c>
      <c r="C90" s="91" t="s">
        <v>643</v>
      </c>
      <c r="U90" s="95" t="str">
        <f t="shared" si="4"/>
        <v/>
      </c>
      <c r="V90" s="95" t="str">
        <f t="shared" si="5"/>
        <v/>
      </c>
      <c r="W90" s="95" t="str">
        <f t="shared" si="6"/>
        <v/>
      </c>
      <c r="X90" s="95" t="str">
        <f t="shared" si="7"/>
        <v/>
      </c>
    </row>
    <row r="91" spans="1:24" x14ac:dyDescent="0.3">
      <c r="A91" s="91">
        <v>87</v>
      </c>
      <c r="B91" s="91" t="s">
        <v>631</v>
      </c>
      <c r="C91" s="91" t="s">
        <v>644</v>
      </c>
      <c r="U91" s="95" t="str">
        <f t="shared" si="4"/>
        <v/>
      </c>
      <c r="V91" s="95" t="str">
        <f t="shared" si="5"/>
        <v/>
      </c>
      <c r="W91" s="95" t="str">
        <f t="shared" si="6"/>
        <v/>
      </c>
      <c r="X91" s="95" t="str">
        <f t="shared" si="7"/>
        <v/>
      </c>
    </row>
    <row r="92" spans="1:24" x14ac:dyDescent="0.3">
      <c r="A92" s="91">
        <v>88</v>
      </c>
      <c r="B92" s="91" t="s">
        <v>632</v>
      </c>
      <c r="C92" s="91" t="s">
        <v>645</v>
      </c>
      <c r="U92" s="95" t="str">
        <f t="shared" si="4"/>
        <v/>
      </c>
      <c r="V92" s="95" t="str">
        <f t="shared" si="5"/>
        <v/>
      </c>
      <c r="W92" s="95" t="str">
        <f t="shared" si="6"/>
        <v/>
      </c>
      <c r="X92" s="95" t="str">
        <f t="shared" si="7"/>
        <v/>
      </c>
    </row>
    <row r="93" spans="1:24" x14ac:dyDescent="0.3">
      <c r="A93" s="91">
        <v>89</v>
      </c>
      <c r="B93" s="91" t="s">
        <v>633</v>
      </c>
      <c r="C93" s="91" t="s">
        <v>646</v>
      </c>
      <c r="U93" s="95" t="str">
        <f t="shared" si="4"/>
        <v/>
      </c>
      <c r="V93" s="95" t="str">
        <f t="shared" si="5"/>
        <v/>
      </c>
      <c r="W93" s="95" t="str">
        <f t="shared" si="6"/>
        <v/>
      </c>
      <c r="X93" s="95" t="str">
        <f t="shared" si="7"/>
        <v/>
      </c>
    </row>
    <row r="94" spans="1:24" x14ac:dyDescent="0.3">
      <c r="U94" s="95" t="str">
        <f t="shared" si="4"/>
        <v/>
      </c>
      <c r="V94" s="95" t="str">
        <f t="shared" si="5"/>
        <v/>
      </c>
      <c r="W94" s="95" t="str">
        <f t="shared" si="6"/>
        <v/>
      </c>
      <c r="X94" s="95" t="str">
        <f t="shared" si="7"/>
        <v/>
      </c>
    </row>
    <row r="95" spans="1:24" x14ac:dyDescent="0.3">
      <c r="U95" s="95" t="str">
        <f t="shared" si="4"/>
        <v/>
      </c>
      <c r="V95" s="95" t="str">
        <f t="shared" si="5"/>
        <v/>
      </c>
      <c r="W95" s="95" t="str">
        <f t="shared" si="6"/>
        <v/>
      </c>
      <c r="X95" s="95" t="str">
        <f t="shared" si="7"/>
        <v/>
      </c>
    </row>
    <row r="96" spans="1:24" x14ac:dyDescent="0.3">
      <c r="U96" s="95" t="str">
        <f t="shared" si="4"/>
        <v/>
      </c>
      <c r="V96" s="95" t="str">
        <f t="shared" si="5"/>
        <v/>
      </c>
      <c r="W96" s="95" t="str">
        <f t="shared" si="6"/>
        <v/>
      </c>
      <c r="X96" s="95" t="str">
        <f t="shared" si="7"/>
        <v/>
      </c>
    </row>
    <row r="97" spans="21:24" x14ac:dyDescent="0.3">
      <c r="U97" s="95" t="str">
        <f t="shared" si="4"/>
        <v/>
      </c>
      <c r="V97" s="95" t="str">
        <f t="shared" si="5"/>
        <v/>
      </c>
      <c r="W97" s="95" t="str">
        <f t="shared" si="6"/>
        <v/>
      </c>
      <c r="X97" s="95" t="str">
        <f t="shared" si="7"/>
        <v/>
      </c>
    </row>
    <row r="98" spans="21:24" x14ac:dyDescent="0.3">
      <c r="U98" s="95" t="str">
        <f t="shared" si="4"/>
        <v/>
      </c>
      <c r="V98" s="95" t="str">
        <f t="shared" si="5"/>
        <v/>
      </c>
      <c r="W98" s="95" t="str">
        <f t="shared" si="6"/>
        <v/>
      </c>
      <c r="X98" s="95" t="str">
        <f t="shared" si="7"/>
        <v/>
      </c>
    </row>
    <row r="99" spans="21:24" x14ac:dyDescent="0.3">
      <c r="U99" s="95" t="str">
        <f t="shared" si="4"/>
        <v/>
      </c>
      <c r="V99" s="95" t="str">
        <f t="shared" si="5"/>
        <v/>
      </c>
      <c r="W99" s="95" t="str">
        <f t="shared" si="6"/>
        <v/>
      </c>
      <c r="X99" s="95" t="str">
        <f t="shared" si="7"/>
        <v/>
      </c>
    </row>
    <row r="100" spans="21:24" x14ac:dyDescent="0.3">
      <c r="U100" s="95" t="str">
        <f t="shared" si="4"/>
        <v/>
      </c>
      <c r="V100" s="95" t="str">
        <f t="shared" si="5"/>
        <v/>
      </c>
      <c r="W100" s="95" t="str">
        <f t="shared" si="6"/>
        <v/>
      </c>
      <c r="X100" s="95" t="str">
        <f t="shared" si="7"/>
        <v/>
      </c>
    </row>
    <row r="101" spans="21:24" x14ac:dyDescent="0.3">
      <c r="U101" s="95" t="str">
        <f t="shared" si="4"/>
        <v/>
      </c>
      <c r="V101" s="95" t="str">
        <f t="shared" si="5"/>
        <v/>
      </c>
      <c r="W101" s="95" t="str">
        <f t="shared" si="6"/>
        <v/>
      </c>
      <c r="X101" s="95" t="str">
        <f t="shared" si="7"/>
        <v/>
      </c>
    </row>
    <row r="102" spans="21:24" x14ac:dyDescent="0.3">
      <c r="U102" s="95" t="str">
        <f t="shared" si="4"/>
        <v/>
      </c>
      <c r="V102" s="95" t="str">
        <f t="shared" si="5"/>
        <v/>
      </c>
      <c r="W102" s="95" t="str">
        <f t="shared" si="6"/>
        <v/>
      </c>
      <c r="X102" s="95" t="str">
        <f t="shared" si="7"/>
        <v/>
      </c>
    </row>
    <row r="103" spans="21:24" x14ac:dyDescent="0.3">
      <c r="U103" s="95" t="str">
        <f t="shared" si="4"/>
        <v/>
      </c>
      <c r="V103" s="95" t="str">
        <f t="shared" si="5"/>
        <v/>
      </c>
      <c r="W103" s="95" t="str">
        <f t="shared" si="6"/>
        <v/>
      </c>
      <c r="X103" s="95" t="str">
        <f t="shared" si="7"/>
        <v/>
      </c>
    </row>
    <row r="104" spans="21:24" x14ac:dyDescent="0.3">
      <c r="U104" s="95" t="str">
        <f t="shared" si="4"/>
        <v/>
      </c>
      <c r="V104" s="95" t="str">
        <f t="shared" si="5"/>
        <v/>
      </c>
      <c r="W104" s="95" t="str">
        <f t="shared" si="6"/>
        <v/>
      </c>
      <c r="X104" s="95" t="str">
        <f t="shared" si="7"/>
        <v/>
      </c>
    </row>
    <row r="105" spans="21:24" x14ac:dyDescent="0.3">
      <c r="U105" s="95" t="str">
        <f t="shared" si="4"/>
        <v/>
      </c>
      <c r="V105" s="95" t="str">
        <f t="shared" si="5"/>
        <v/>
      </c>
      <c r="W105" s="95" t="str">
        <f t="shared" si="6"/>
        <v/>
      </c>
      <c r="X105" s="95" t="str">
        <f t="shared" si="7"/>
        <v/>
      </c>
    </row>
    <row r="106" spans="21:24" x14ac:dyDescent="0.3">
      <c r="U106" s="95" t="str">
        <f t="shared" si="4"/>
        <v/>
      </c>
      <c r="V106" s="95" t="str">
        <f t="shared" si="5"/>
        <v/>
      </c>
      <c r="W106" s="95" t="str">
        <f t="shared" si="6"/>
        <v/>
      </c>
      <c r="X106" s="95" t="str">
        <f t="shared" si="7"/>
        <v/>
      </c>
    </row>
    <row r="107" spans="21:24" x14ac:dyDescent="0.3">
      <c r="U107" s="95" t="str">
        <f t="shared" si="4"/>
        <v/>
      </c>
      <c r="V107" s="95" t="str">
        <f t="shared" si="5"/>
        <v/>
      </c>
      <c r="W107" s="95" t="str">
        <f t="shared" si="6"/>
        <v/>
      </c>
      <c r="X107" s="95" t="str">
        <f t="shared" si="7"/>
        <v/>
      </c>
    </row>
    <row r="108" spans="21:24" x14ac:dyDescent="0.3">
      <c r="U108" s="95" t="str">
        <f t="shared" si="4"/>
        <v/>
      </c>
      <c r="V108" s="95" t="str">
        <f t="shared" si="5"/>
        <v/>
      </c>
      <c r="W108" s="95" t="str">
        <f t="shared" si="6"/>
        <v/>
      </c>
      <c r="X108" s="95" t="str">
        <f t="shared" si="7"/>
        <v/>
      </c>
    </row>
    <row r="109" spans="21:24" x14ac:dyDescent="0.3">
      <c r="U109" s="95" t="str">
        <f t="shared" si="4"/>
        <v/>
      </c>
      <c r="V109" s="95" t="str">
        <f t="shared" si="5"/>
        <v/>
      </c>
      <c r="W109" s="95" t="str">
        <f t="shared" si="6"/>
        <v/>
      </c>
      <c r="X109" s="95" t="str">
        <f t="shared" si="7"/>
        <v/>
      </c>
    </row>
    <row r="110" spans="21:24" x14ac:dyDescent="0.3">
      <c r="U110" s="95" t="str">
        <f t="shared" si="4"/>
        <v/>
      </c>
      <c r="V110" s="95" t="str">
        <f t="shared" si="5"/>
        <v/>
      </c>
      <c r="W110" s="95" t="str">
        <f t="shared" si="6"/>
        <v/>
      </c>
      <c r="X110" s="95" t="str">
        <f t="shared" si="7"/>
        <v/>
      </c>
    </row>
    <row r="111" spans="21:24" x14ac:dyDescent="0.3">
      <c r="U111" s="95" t="str">
        <f t="shared" si="4"/>
        <v/>
      </c>
      <c r="V111" s="95" t="str">
        <f t="shared" si="5"/>
        <v/>
      </c>
      <c r="W111" s="95" t="str">
        <f t="shared" si="6"/>
        <v/>
      </c>
      <c r="X111" s="95" t="str">
        <f t="shared" si="7"/>
        <v/>
      </c>
    </row>
    <row r="112" spans="21:24" x14ac:dyDescent="0.3">
      <c r="U112" s="95" t="str">
        <f t="shared" si="4"/>
        <v/>
      </c>
      <c r="V112" s="95" t="str">
        <f t="shared" si="5"/>
        <v/>
      </c>
      <c r="W112" s="95" t="str">
        <f t="shared" si="6"/>
        <v/>
      </c>
      <c r="X112" s="95" t="str">
        <f t="shared" si="7"/>
        <v/>
      </c>
    </row>
    <row r="113" spans="21:24" x14ac:dyDescent="0.3">
      <c r="U113" s="95" t="str">
        <f t="shared" si="4"/>
        <v/>
      </c>
      <c r="V113" s="95" t="str">
        <f t="shared" si="5"/>
        <v/>
      </c>
      <c r="W113" s="95" t="str">
        <f t="shared" si="6"/>
        <v/>
      </c>
      <c r="X113" s="95" t="str">
        <f t="shared" si="7"/>
        <v/>
      </c>
    </row>
    <row r="114" spans="21:24" x14ac:dyDescent="0.3">
      <c r="U114" s="95" t="str">
        <f t="shared" si="4"/>
        <v/>
      </c>
      <c r="V114" s="95" t="str">
        <f t="shared" si="5"/>
        <v/>
      </c>
      <c r="W114" s="95" t="str">
        <f t="shared" si="6"/>
        <v/>
      </c>
      <c r="X114" s="95" t="str">
        <f t="shared" si="7"/>
        <v/>
      </c>
    </row>
    <row r="115" spans="21:24" x14ac:dyDescent="0.3">
      <c r="U115" s="95" t="str">
        <f t="shared" si="4"/>
        <v/>
      </c>
      <c r="V115" s="95" t="str">
        <f t="shared" si="5"/>
        <v/>
      </c>
      <c r="W115" s="95" t="str">
        <f t="shared" si="6"/>
        <v/>
      </c>
      <c r="X115" s="95" t="str">
        <f t="shared" si="7"/>
        <v/>
      </c>
    </row>
    <row r="116" spans="21:24" x14ac:dyDescent="0.3">
      <c r="U116" s="95" t="str">
        <f t="shared" si="4"/>
        <v/>
      </c>
      <c r="V116" s="95" t="str">
        <f t="shared" si="5"/>
        <v/>
      </c>
      <c r="W116" s="95" t="str">
        <f t="shared" si="6"/>
        <v/>
      </c>
      <c r="X116" s="95" t="str">
        <f t="shared" si="7"/>
        <v/>
      </c>
    </row>
    <row r="117" spans="21:24" x14ac:dyDescent="0.3">
      <c r="U117" s="95" t="str">
        <f t="shared" si="4"/>
        <v/>
      </c>
      <c r="V117" s="95" t="str">
        <f t="shared" si="5"/>
        <v/>
      </c>
      <c r="W117" s="95" t="str">
        <f t="shared" si="6"/>
        <v/>
      </c>
      <c r="X117" s="95" t="str">
        <f t="shared" si="7"/>
        <v/>
      </c>
    </row>
    <row r="118" spans="21:24" x14ac:dyDescent="0.3">
      <c r="U118" s="95" t="str">
        <f t="shared" si="4"/>
        <v/>
      </c>
      <c r="V118" s="95" t="str">
        <f t="shared" si="5"/>
        <v/>
      </c>
      <c r="W118" s="95" t="str">
        <f t="shared" si="6"/>
        <v/>
      </c>
      <c r="X118" s="95" t="str">
        <f t="shared" si="7"/>
        <v/>
      </c>
    </row>
    <row r="119" spans="21:24" x14ac:dyDescent="0.3">
      <c r="U119" s="95" t="str">
        <f t="shared" si="4"/>
        <v/>
      </c>
      <c r="V119" s="95" t="str">
        <f t="shared" si="5"/>
        <v/>
      </c>
      <c r="W119" s="95" t="str">
        <f t="shared" si="6"/>
        <v/>
      </c>
      <c r="X119" s="95" t="str">
        <f t="shared" si="7"/>
        <v/>
      </c>
    </row>
    <row r="120" spans="21:24" x14ac:dyDescent="0.3">
      <c r="U120" s="95" t="str">
        <f t="shared" si="4"/>
        <v/>
      </c>
      <c r="V120" s="95" t="str">
        <f t="shared" si="5"/>
        <v/>
      </c>
      <c r="W120" s="95" t="str">
        <f t="shared" si="6"/>
        <v/>
      </c>
      <c r="X120" s="95" t="str">
        <f t="shared" si="7"/>
        <v/>
      </c>
    </row>
    <row r="121" spans="21:24" x14ac:dyDescent="0.3">
      <c r="U121" s="95" t="str">
        <f t="shared" si="4"/>
        <v/>
      </c>
      <c r="V121" s="95" t="str">
        <f t="shared" si="5"/>
        <v/>
      </c>
      <c r="W121" s="95" t="str">
        <f t="shared" si="6"/>
        <v/>
      </c>
      <c r="X121" s="95" t="str">
        <f t="shared" si="7"/>
        <v/>
      </c>
    </row>
    <row r="122" spans="21:24" x14ac:dyDescent="0.3">
      <c r="U122" s="95" t="str">
        <f t="shared" si="4"/>
        <v/>
      </c>
      <c r="V122" s="95" t="str">
        <f t="shared" si="5"/>
        <v/>
      </c>
      <c r="W122" s="95" t="str">
        <f t="shared" si="6"/>
        <v/>
      </c>
      <c r="X122" s="95" t="str">
        <f t="shared" si="7"/>
        <v/>
      </c>
    </row>
    <row r="123" spans="21:24" x14ac:dyDescent="0.3">
      <c r="U123" s="95" t="str">
        <f t="shared" si="4"/>
        <v/>
      </c>
      <c r="V123" s="95" t="str">
        <f t="shared" si="5"/>
        <v/>
      </c>
      <c r="W123" s="95" t="str">
        <f t="shared" si="6"/>
        <v/>
      </c>
      <c r="X123" s="95" t="str">
        <f t="shared" si="7"/>
        <v/>
      </c>
    </row>
    <row r="124" spans="21:24" x14ac:dyDescent="0.3">
      <c r="U124" s="95" t="str">
        <f t="shared" si="4"/>
        <v/>
      </c>
      <c r="V124" s="95" t="str">
        <f t="shared" si="5"/>
        <v/>
      </c>
      <c r="W124" s="95" t="str">
        <f t="shared" si="6"/>
        <v/>
      </c>
      <c r="X124" s="95" t="str">
        <f t="shared" si="7"/>
        <v/>
      </c>
    </row>
    <row r="125" spans="21:24" x14ac:dyDescent="0.3">
      <c r="U125" s="95" t="str">
        <f t="shared" si="4"/>
        <v/>
      </c>
      <c r="V125" s="95" t="str">
        <f t="shared" si="5"/>
        <v/>
      </c>
      <c r="W125" s="95" t="str">
        <f t="shared" si="6"/>
        <v/>
      </c>
      <c r="X125" s="95" t="str">
        <f t="shared" si="7"/>
        <v/>
      </c>
    </row>
    <row r="126" spans="21:24" x14ac:dyDescent="0.3">
      <c r="U126" s="95" t="str">
        <f t="shared" si="4"/>
        <v/>
      </c>
      <c r="V126" s="95" t="str">
        <f t="shared" si="5"/>
        <v/>
      </c>
      <c r="W126" s="95" t="str">
        <f t="shared" si="6"/>
        <v/>
      </c>
      <c r="X126" s="95" t="str">
        <f t="shared" si="7"/>
        <v/>
      </c>
    </row>
    <row r="127" spans="21:24" x14ac:dyDescent="0.3">
      <c r="U127" s="95" t="str">
        <f t="shared" si="4"/>
        <v/>
      </c>
      <c r="V127" s="95" t="str">
        <f t="shared" si="5"/>
        <v/>
      </c>
      <c r="W127" s="95" t="str">
        <f t="shared" si="6"/>
        <v/>
      </c>
      <c r="X127" s="95" t="str">
        <f t="shared" si="7"/>
        <v/>
      </c>
    </row>
    <row r="128" spans="21:24" x14ac:dyDescent="0.3">
      <c r="U128" s="95" t="str">
        <f t="shared" si="4"/>
        <v/>
      </c>
      <c r="V128" s="95" t="str">
        <f t="shared" si="5"/>
        <v/>
      </c>
      <c r="W128" s="95" t="str">
        <f t="shared" si="6"/>
        <v/>
      </c>
      <c r="X128" s="95" t="str">
        <f t="shared" si="7"/>
        <v/>
      </c>
    </row>
    <row r="129" spans="21:24" x14ac:dyDescent="0.3">
      <c r="U129" s="95" t="str">
        <f t="shared" si="4"/>
        <v/>
      </c>
      <c r="V129" s="95" t="str">
        <f t="shared" si="5"/>
        <v/>
      </c>
      <c r="W129" s="95" t="str">
        <f t="shared" si="6"/>
        <v/>
      </c>
      <c r="X129" s="95" t="str">
        <f t="shared" si="7"/>
        <v/>
      </c>
    </row>
    <row r="130" spans="21:24" x14ac:dyDescent="0.3">
      <c r="U130" s="95" t="str">
        <f t="shared" si="4"/>
        <v/>
      </c>
      <c r="V130" s="95" t="str">
        <f t="shared" si="5"/>
        <v/>
      </c>
      <c r="W130" s="95" t="str">
        <f t="shared" si="6"/>
        <v/>
      </c>
      <c r="X130" s="95" t="str">
        <f t="shared" si="7"/>
        <v/>
      </c>
    </row>
    <row r="131" spans="21:24" x14ac:dyDescent="0.3">
      <c r="U131" s="95" t="str">
        <f t="shared" si="4"/>
        <v/>
      </c>
      <c r="V131" s="95" t="str">
        <f t="shared" si="5"/>
        <v/>
      </c>
      <c r="W131" s="95" t="str">
        <f t="shared" si="6"/>
        <v/>
      </c>
      <c r="X131" s="95" t="str">
        <f t="shared" si="7"/>
        <v/>
      </c>
    </row>
    <row r="132" spans="21:24" x14ac:dyDescent="0.3">
      <c r="U132" s="95" t="str">
        <f t="shared" si="4"/>
        <v/>
      </c>
      <c r="V132" s="95" t="str">
        <f t="shared" si="5"/>
        <v/>
      </c>
      <c r="W132" s="95" t="str">
        <f t="shared" si="6"/>
        <v/>
      </c>
      <c r="X132" s="95" t="str">
        <f t="shared" si="7"/>
        <v/>
      </c>
    </row>
    <row r="133" spans="21:24" x14ac:dyDescent="0.3">
      <c r="U133" s="95" t="str">
        <f t="shared" ref="U133:U196" si="8">IF(L133="ANO",B133&amp;"-Linie A","")</f>
        <v/>
      </c>
      <c r="V133" s="95" t="str">
        <f t="shared" ref="V133:V196" si="9">IF(M133="ANO",B133&amp;"-Linie B","")</f>
        <v/>
      </c>
      <c r="W133" s="95" t="str">
        <f t="shared" ref="W133:W196" si="10">IF(N133="ANO",B133&amp;"-Linie C","")</f>
        <v/>
      </c>
      <c r="X133" s="95" t="str">
        <f t="shared" ref="X133:X196" si="11">IF(O133="ANO",B133&amp;"-Linie D","")</f>
        <v/>
      </c>
    </row>
    <row r="134" spans="21:24" x14ac:dyDescent="0.3">
      <c r="U134" s="95" t="str">
        <f t="shared" si="8"/>
        <v/>
      </c>
      <c r="V134" s="95" t="str">
        <f t="shared" si="9"/>
        <v/>
      </c>
      <c r="W134" s="95" t="str">
        <f t="shared" si="10"/>
        <v/>
      </c>
      <c r="X134" s="95" t="str">
        <f t="shared" si="11"/>
        <v/>
      </c>
    </row>
    <row r="135" spans="21:24" x14ac:dyDescent="0.3">
      <c r="U135" s="95" t="str">
        <f t="shared" si="8"/>
        <v/>
      </c>
      <c r="V135" s="95" t="str">
        <f t="shared" si="9"/>
        <v/>
      </c>
      <c r="W135" s="95" t="str">
        <f t="shared" si="10"/>
        <v/>
      </c>
      <c r="X135" s="95" t="str">
        <f t="shared" si="11"/>
        <v/>
      </c>
    </row>
    <row r="136" spans="21:24" x14ac:dyDescent="0.3">
      <c r="U136" s="95" t="str">
        <f t="shared" si="8"/>
        <v/>
      </c>
      <c r="V136" s="95" t="str">
        <f t="shared" si="9"/>
        <v/>
      </c>
      <c r="W136" s="95" t="str">
        <f t="shared" si="10"/>
        <v/>
      </c>
      <c r="X136" s="95" t="str">
        <f t="shared" si="11"/>
        <v/>
      </c>
    </row>
    <row r="137" spans="21:24" x14ac:dyDescent="0.3">
      <c r="U137" s="95" t="str">
        <f t="shared" si="8"/>
        <v/>
      </c>
      <c r="V137" s="95" t="str">
        <f t="shared" si="9"/>
        <v/>
      </c>
      <c r="W137" s="95" t="str">
        <f t="shared" si="10"/>
        <v/>
      </c>
      <c r="X137" s="95" t="str">
        <f t="shared" si="11"/>
        <v/>
      </c>
    </row>
    <row r="138" spans="21:24" x14ac:dyDescent="0.3">
      <c r="U138" s="95" t="str">
        <f t="shared" si="8"/>
        <v/>
      </c>
      <c r="V138" s="95" t="str">
        <f t="shared" si="9"/>
        <v/>
      </c>
      <c r="W138" s="95" t="str">
        <f t="shared" si="10"/>
        <v/>
      </c>
      <c r="X138" s="95" t="str">
        <f t="shared" si="11"/>
        <v/>
      </c>
    </row>
    <row r="139" spans="21:24" x14ac:dyDescent="0.3">
      <c r="U139" s="95" t="str">
        <f t="shared" si="8"/>
        <v/>
      </c>
      <c r="V139" s="95" t="str">
        <f t="shared" si="9"/>
        <v/>
      </c>
      <c r="W139" s="95" t="str">
        <f t="shared" si="10"/>
        <v/>
      </c>
      <c r="X139" s="95" t="str">
        <f t="shared" si="11"/>
        <v/>
      </c>
    </row>
    <row r="140" spans="21:24" x14ac:dyDescent="0.3">
      <c r="U140" s="95" t="str">
        <f t="shared" si="8"/>
        <v/>
      </c>
      <c r="V140" s="95" t="str">
        <f t="shared" si="9"/>
        <v/>
      </c>
      <c r="W140" s="95" t="str">
        <f t="shared" si="10"/>
        <v/>
      </c>
      <c r="X140" s="95" t="str">
        <f t="shared" si="11"/>
        <v/>
      </c>
    </row>
    <row r="141" spans="21:24" x14ac:dyDescent="0.3">
      <c r="U141" s="95" t="str">
        <f t="shared" si="8"/>
        <v/>
      </c>
      <c r="V141" s="95" t="str">
        <f t="shared" si="9"/>
        <v/>
      </c>
      <c r="W141" s="95" t="str">
        <f t="shared" si="10"/>
        <v/>
      </c>
      <c r="X141" s="95" t="str">
        <f t="shared" si="11"/>
        <v/>
      </c>
    </row>
    <row r="142" spans="21:24" x14ac:dyDescent="0.3">
      <c r="U142" s="95" t="str">
        <f t="shared" si="8"/>
        <v/>
      </c>
      <c r="V142" s="95" t="str">
        <f t="shared" si="9"/>
        <v/>
      </c>
      <c r="W142" s="95" t="str">
        <f t="shared" si="10"/>
        <v/>
      </c>
      <c r="X142" s="95" t="str">
        <f t="shared" si="11"/>
        <v/>
      </c>
    </row>
    <row r="143" spans="21:24" x14ac:dyDescent="0.3">
      <c r="U143" s="95" t="str">
        <f t="shared" si="8"/>
        <v/>
      </c>
      <c r="V143" s="95" t="str">
        <f t="shared" si="9"/>
        <v/>
      </c>
      <c r="W143" s="95" t="str">
        <f t="shared" si="10"/>
        <v/>
      </c>
      <c r="X143" s="95" t="str">
        <f t="shared" si="11"/>
        <v/>
      </c>
    </row>
    <row r="144" spans="21:24" x14ac:dyDescent="0.3">
      <c r="U144" s="95" t="str">
        <f t="shared" si="8"/>
        <v/>
      </c>
      <c r="V144" s="95" t="str">
        <f t="shared" si="9"/>
        <v/>
      </c>
      <c r="W144" s="95" t="str">
        <f t="shared" si="10"/>
        <v/>
      </c>
      <c r="X144" s="95" t="str">
        <f t="shared" si="11"/>
        <v/>
      </c>
    </row>
    <row r="145" spans="21:24" x14ac:dyDescent="0.3">
      <c r="U145" s="95" t="str">
        <f t="shared" si="8"/>
        <v/>
      </c>
      <c r="V145" s="95" t="str">
        <f t="shared" si="9"/>
        <v/>
      </c>
      <c r="W145" s="95" t="str">
        <f t="shared" si="10"/>
        <v/>
      </c>
      <c r="X145" s="95" t="str">
        <f t="shared" si="11"/>
        <v/>
      </c>
    </row>
    <row r="146" spans="21:24" x14ac:dyDescent="0.3">
      <c r="U146" s="95" t="str">
        <f t="shared" si="8"/>
        <v/>
      </c>
      <c r="V146" s="95" t="str">
        <f t="shared" si="9"/>
        <v/>
      </c>
      <c r="W146" s="95" t="str">
        <f t="shared" si="10"/>
        <v/>
      </c>
      <c r="X146" s="95" t="str">
        <f t="shared" si="11"/>
        <v/>
      </c>
    </row>
    <row r="147" spans="21:24" x14ac:dyDescent="0.3">
      <c r="U147" s="95" t="str">
        <f t="shared" si="8"/>
        <v/>
      </c>
      <c r="V147" s="95" t="str">
        <f t="shared" si="9"/>
        <v/>
      </c>
      <c r="W147" s="95" t="str">
        <f t="shared" si="10"/>
        <v/>
      </c>
      <c r="X147" s="95" t="str">
        <f t="shared" si="11"/>
        <v/>
      </c>
    </row>
    <row r="148" spans="21:24" x14ac:dyDescent="0.3">
      <c r="U148" s="95" t="str">
        <f t="shared" si="8"/>
        <v/>
      </c>
      <c r="V148" s="95" t="str">
        <f t="shared" si="9"/>
        <v/>
      </c>
      <c r="W148" s="95" t="str">
        <f t="shared" si="10"/>
        <v/>
      </c>
      <c r="X148" s="95" t="str">
        <f t="shared" si="11"/>
        <v/>
      </c>
    </row>
    <row r="149" spans="21:24" x14ac:dyDescent="0.3">
      <c r="U149" s="95" t="str">
        <f t="shared" si="8"/>
        <v/>
      </c>
      <c r="V149" s="95" t="str">
        <f t="shared" si="9"/>
        <v/>
      </c>
      <c r="W149" s="95" t="str">
        <f t="shared" si="10"/>
        <v/>
      </c>
      <c r="X149" s="95" t="str">
        <f t="shared" si="11"/>
        <v/>
      </c>
    </row>
    <row r="150" spans="21:24" x14ac:dyDescent="0.3">
      <c r="U150" s="95" t="str">
        <f t="shared" si="8"/>
        <v/>
      </c>
      <c r="V150" s="95" t="str">
        <f t="shared" si="9"/>
        <v/>
      </c>
      <c r="W150" s="95" t="str">
        <f t="shared" si="10"/>
        <v/>
      </c>
      <c r="X150" s="95" t="str">
        <f t="shared" si="11"/>
        <v/>
      </c>
    </row>
    <row r="151" spans="21:24" x14ac:dyDescent="0.3">
      <c r="U151" s="95" t="str">
        <f t="shared" si="8"/>
        <v/>
      </c>
      <c r="V151" s="95" t="str">
        <f t="shared" si="9"/>
        <v/>
      </c>
      <c r="W151" s="95" t="str">
        <f t="shared" si="10"/>
        <v/>
      </c>
      <c r="X151" s="95" t="str">
        <f t="shared" si="11"/>
        <v/>
      </c>
    </row>
    <row r="152" spans="21:24" x14ac:dyDescent="0.3">
      <c r="U152" s="95" t="str">
        <f t="shared" si="8"/>
        <v/>
      </c>
      <c r="V152" s="95" t="str">
        <f t="shared" si="9"/>
        <v/>
      </c>
      <c r="W152" s="95" t="str">
        <f t="shared" si="10"/>
        <v/>
      </c>
      <c r="X152" s="95" t="str">
        <f t="shared" si="11"/>
        <v/>
      </c>
    </row>
    <row r="153" spans="21:24" x14ac:dyDescent="0.3">
      <c r="U153" s="95" t="str">
        <f t="shared" si="8"/>
        <v/>
      </c>
      <c r="V153" s="95" t="str">
        <f t="shared" si="9"/>
        <v/>
      </c>
      <c r="W153" s="95" t="str">
        <f t="shared" si="10"/>
        <v/>
      </c>
      <c r="X153" s="95" t="str">
        <f t="shared" si="11"/>
        <v/>
      </c>
    </row>
    <row r="154" spans="21:24" x14ac:dyDescent="0.3">
      <c r="U154" s="95" t="str">
        <f t="shared" si="8"/>
        <v/>
      </c>
      <c r="V154" s="95" t="str">
        <f t="shared" si="9"/>
        <v/>
      </c>
      <c r="W154" s="95" t="str">
        <f t="shared" si="10"/>
        <v/>
      </c>
      <c r="X154" s="95" t="str">
        <f t="shared" si="11"/>
        <v/>
      </c>
    </row>
    <row r="155" spans="21:24" x14ac:dyDescent="0.3">
      <c r="U155" s="95" t="str">
        <f t="shared" si="8"/>
        <v/>
      </c>
      <c r="V155" s="95" t="str">
        <f t="shared" si="9"/>
        <v/>
      </c>
      <c r="W155" s="95" t="str">
        <f t="shared" si="10"/>
        <v/>
      </c>
      <c r="X155" s="95" t="str">
        <f t="shared" si="11"/>
        <v/>
      </c>
    </row>
    <row r="156" spans="21:24" x14ac:dyDescent="0.3">
      <c r="U156" s="95" t="str">
        <f t="shared" si="8"/>
        <v/>
      </c>
      <c r="V156" s="95" t="str">
        <f t="shared" si="9"/>
        <v/>
      </c>
      <c r="W156" s="95" t="str">
        <f t="shared" si="10"/>
        <v/>
      </c>
      <c r="X156" s="95" t="str">
        <f t="shared" si="11"/>
        <v/>
      </c>
    </row>
    <row r="157" spans="21:24" x14ac:dyDescent="0.3">
      <c r="U157" s="95" t="str">
        <f t="shared" si="8"/>
        <v/>
      </c>
      <c r="V157" s="95" t="str">
        <f t="shared" si="9"/>
        <v/>
      </c>
      <c r="W157" s="95" t="str">
        <f t="shared" si="10"/>
        <v/>
      </c>
      <c r="X157" s="95" t="str">
        <f t="shared" si="11"/>
        <v/>
      </c>
    </row>
    <row r="158" spans="21:24" x14ac:dyDescent="0.3">
      <c r="U158" s="95" t="str">
        <f t="shared" si="8"/>
        <v/>
      </c>
      <c r="V158" s="95" t="str">
        <f t="shared" si="9"/>
        <v/>
      </c>
      <c r="W158" s="95" t="str">
        <f t="shared" si="10"/>
        <v/>
      </c>
      <c r="X158" s="95" t="str">
        <f t="shared" si="11"/>
        <v/>
      </c>
    </row>
    <row r="159" spans="21:24" x14ac:dyDescent="0.3">
      <c r="U159" s="95" t="str">
        <f t="shared" si="8"/>
        <v/>
      </c>
      <c r="V159" s="95" t="str">
        <f t="shared" si="9"/>
        <v/>
      </c>
      <c r="W159" s="95" t="str">
        <f t="shared" si="10"/>
        <v/>
      </c>
      <c r="X159" s="95" t="str">
        <f t="shared" si="11"/>
        <v/>
      </c>
    </row>
    <row r="160" spans="21:24" x14ac:dyDescent="0.3">
      <c r="U160" s="95" t="str">
        <f t="shared" si="8"/>
        <v/>
      </c>
      <c r="V160" s="95" t="str">
        <f t="shared" si="9"/>
        <v/>
      </c>
      <c r="W160" s="95" t="str">
        <f t="shared" si="10"/>
        <v/>
      </c>
      <c r="X160" s="95" t="str">
        <f t="shared" si="11"/>
        <v/>
      </c>
    </row>
    <row r="161" spans="21:24" x14ac:dyDescent="0.3">
      <c r="U161" s="95" t="str">
        <f t="shared" si="8"/>
        <v/>
      </c>
      <c r="V161" s="95" t="str">
        <f t="shared" si="9"/>
        <v/>
      </c>
      <c r="W161" s="95" t="str">
        <f t="shared" si="10"/>
        <v/>
      </c>
      <c r="X161" s="95" t="str">
        <f t="shared" si="11"/>
        <v/>
      </c>
    </row>
    <row r="162" spans="21:24" x14ac:dyDescent="0.3">
      <c r="U162" s="95" t="str">
        <f t="shared" si="8"/>
        <v/>
      </c>
      <c r="V162" s="95" t="str">
        <f t="shared" si="9"/>
        <v/>
      </c>
      <c r="W162" s="95" t="str">
        <f t="shared" si="10"/>
        <v/>
      </c>
      <c r="X162" s="95" t="str">
        <f t="shared" si="11"/>
        <v/>
      </c>
    </row>
    <row r="163" spans="21:24" x14ac:dyDescent="0.3">
      <c r="U163" s="95" t="str">
        <f t="shared" si="8"/>
        <v/>
      </c>
      <c r="V163" s="95" t="str">
        <f t="shared" si="9"/>
        <v/>
      </c>
      <c r="W163" s="95" t="str">
        <f t="shared" si="10"/>
        <v/>
      </c>
      <c r="X163" s="95" t="str">
        <f t="shared" si="11"/>
        <v/>
      </c>
    </row>
    <row r="164" spans="21:24" x14ac:dyDescent="0.3">
      <c r="U164" s="95" t="str">
        <f t="shared" si="8"/>
        <v/>
      </c>
      <c r="V164" s="95" t="str">
        <f t="shared" si="9"/>
        <v/>
      </c>
      <c r="W164" s="95" t="str">
        <f t="shared" si="10"/>
        <v/>
      </c>
      <c r="X164" s="95" t="str">
        <f t="shared" si="11"/>
        <v/>
      </c>
    </row>
    <row r="165" spans="21:24" x14ac:dyDescent="0.3">
      <c r="U165" s="95" t="str">
        <f t="shared" si="8"/>
        <v/>
      </c>
      <c r="V165" s="95" t="str">
        <f t="shared" si="9"/>
        <v/>
      </c>
      <c r="W165" s="95" t="str">
        <f t="shared" si="10"/>
        <v/>
      </c>
      <c r="X165" s="95" t="str">
        <f t="shared" si="11"/>
        <v/>
      </c>
    </row>
    <row r="166" spans="21:24" x14ac:dyDescent="0.3">
      <c r="U166" s="95" t="str">
        <f t="shared" si="8"/>
        <v/>
      </c>
      <c r="V166" s="95" t="str">
        <f t="shared" si="9"/>
        <v/>
      </c>
      <c r="W166" s="95" t="str">
        <f t="shared" si="10"/>
        <v/>
      </c>
      <c r="X166" s="95" t="str">
        <f t="shared" si="11"/>
        <v/>
      </c>
    </row>
    <row r="167" spans="21:24" x14ac:dyDescent="0.3">
      <c r="U167" s="95" t="str">
        <f t="shared" si="8"/>
        <v/>
      </c>
      <c r="V167" s="95" t="str">
        <f t="shared" si="9"/>
        <v/>
      </c>
      <c r="W167" s="95" t="str">
        <f t="shared" si="10"/>
        <v/>
      </c>
      <c r="X167" s="95" t="str">
        <f t="shared" si="11"/>
        <v/>
      </c>
    </row>
    <row r="168" spans="21:24" x14ac:dyDescent="0.3">
      <c r="U168" s="95" t="str">
        <f t="shared" si="8"/>
        <v/>
      </c>
      <c r="V168" s="95" t="str">
        <f t="shared" si="9"/>
        <v/>
      </c>
      <c r="W168" s="95" t="str">
        <f t="shared" si="10"/>
        <v/>
      </c>
      <c r="X168" s="95" t="str">
        <f t="shared" si="11"/>
        <v/>
      </c>
    </row>
    <row r="169" spans="21:24" x14ac:dyDescent="0.3">
      <c r="U169" s="95" t="str">
        <f t="shared" si="8"/>
        <v/>
      </c>
      <c r="V169" s="95" t="str">
        <f t="shared" si="9"/>
        <v/>
      </c>
      <c r="W169" s="95" t="str">
        <f t="shared" si="10"/>
        <v/>
      </c>
      <c r="X169" s="95" t="str">
        <f t="shared" si="11"/>
        <v/>
      </c>
    </row>
    <row r="170" spans="21:24" x14ac:dyDescent="0.3">
      <c r="U170" s="95" t="str">
        <f t="shared" si="8"/>
        <v/>
      </c>
      <c r="V170" s="95" t="str">
        <f t="shared" si="9"/>
        <v/>
      </c>
      <c r="W170" s="95" t="str">
        <f t="shared" si="10"/>
        <v/>
      </c>
      <c r="X170" s="95" t="str">
        <f t="shared" si="11"/>
        <v/>
      </c>
    </row>
    <row r="171" spans="21:24" x14ac:dyDescent="0.3">
      <c r="U171" s="95" t="str">
        <f t="shared" si="8"/>
        <v/>
      </c>
      <c r="V171" s="95" t="str">
        <f t="shared" si="9"/>
        <v/>
      </c>
      <c r="W171" s="95" t="str">
        <f t="shared" si="10"/>
        <v/>
      </c>
      <c r="X171" s="95" t="str">
        <f t="shared" si="11"/>
        <v/>
      </c>
    </row>
    <row r="172" spans="21:24" x14ac:dyDescent="0.3">
      <c r="U172" s="95" t="str">
        <f t="shared" si="8"/>
        <v/>
      </c>
      <c r="V172" s="95" t="str">
        <f t="shared" si="9"/>
        <v/>
      </c>
      <c r="W172" s="95" t="str">
        <f t="shared" si="10"/>
        <v/>
      </c>
      <c r="X172" s="95" t="str">
        <f t="shared" si="11"/>
        <v/>
      </c>
    </row>
    <row r="173" spans="21:24" x14ac:dyDescent="0.3">
      <c r="U173" s="95" t="str">
        <f t="shared" si="8"/>
        <v/>
      </c>
      <c r="V173" s="95" t="str">
        <f t="shared" si="9"/>
        <v/>
      </c>
      <c r="W173" s="95" t="str">
        <f t="shared" si="10"/>
        <v/>
      </c>
      <c r="X173" s="95" t="str">
        <f t="shared" si="11"/>
        <v/>
      </c>
    </row>
    <row r="174" spans="21:24" x14ac:dyDescent="0.3">
      <c r="U174" s="95" t="str">
        <f t="shared" si="8"/>
        <v/>
      </c>
      <c r="V174" s="95" t="str">
        <f t="shared" si="9"/>
        <v/>
      </c>
      <c r="W174" s="95" t="str">
        <f t="shared" si="10"/>
        <v/>
      </c>
      <c r="X174" s="95" t="str">
        <f t="shared" si="11"/>
        <v/>
      </c>
    </row>
    <row r="175" spans="21:24" x14ac:dyDescent="0.3">
      <c r="U175" s="95" t="str">
        <f t="shared" si="8"/>
        <v/>
      </c>
      <c r="V175" s="95" t="str">
        <f t="shared" si="9"/>
        <v/>
      </c>
      <c r="W175" s="95" t="str">
        <f t="shared" si="10"/>
        <v/>
      </c>
      <c r="X175" s="95" t="str">
        <f t="shared" si="11"/>
        <v/>
      </c>
    </row>
    <row r="176" spans="21:24" x14ac:dyDescent="0.3">
      <c r="U176" s="95" t="str">
        <f t="shared" si="8"/>
        <v/>
      </c>
      <c r="V176" s="95" t="str">
        <f t="shared" si="9"/>
        <v/>
      </c>
      <c r="W176" s="95" t="str">
        <f t="shared" si="10"/>
        <v/>
      </c>
      <c r="X176" s="95" t="str">
        <f t="shared" si="11"/>
        <v/>
      </c>
    </row>
    <row r="177" spans="21:24" x14ac:dyDescent="0.3">
      <c r="U177" s="95" t="str">
        <f t="shared" si="8"/>
        <v/>
      </c>
      <c r="V177" s="95" t="str">
        <f t="shared" si="9"/>
        <v/>
      </c>
      <c r="W177" s="95" t="str">
        <f t="shared" si="10"/>
        <v/>
      </c>
      <c r="X177" s="95" t="str">
        <f t="shared" si="11"/>
        <v/>
      </c>
    </row>
    <row r="178" spans="21:24" x14ac:dyDescent="0.3">
      <c r="U178" s="95" t="str">
        <f t="shared" si="8"/>
        <v/>
      </c>
      <c r="V178" s="95" t="str">
        <f t="shared" si="9"/>
        <v/>
      </c>
      <c r="W178" s="95" t="str">
        <f t="shared" si="10"/>
        <v/>
      </c>
      <c r="X178" s="95" t="str">
        <f t="shared" si="11"/>
        <v/>
      </c>
    </row>
    <row r="179" spans="21:24" x14ac:dyDescent="0.3">
      <c r="U179" s="95" t="str">
        <f t="shared" si="8"/>
        <v/>
      </c>
      <c r="V179" s="95" t="str">
        <f t="shared" si="9"/>
        <v/>
      </c>
      <c r="W179" s="95" t="str">
        <f t="shared" si="10"/>
        <v/>
      </c>
      <c r="X179" s="95" t="str">
        <f t="shared" si="11"/>
        <v/>
      </c>
    </row>
    <row r="180" spans="21:24" x14ac:dyDescent="0.3">
      <c r="U180" s="95" t="str">
        <f t="shared" si="8"/>
        <v/>
      </c>
      <c r="V180" s="95" t="str">
        <f t="shared" si="9"/>
        <v/>
      </c>
      <c r="W180" s="95" t="str">
        <f t="shared" si="10"/>
        <v/>
      </c>
      <c r="X180" s="95" t="str">
        <f t="shared" si="11"/>
        <v/>
      </c>
    </row>
    <row r="181" spans="21:24" x14ac:dyDescent="0.3">
      <c r="U181" s="95" t="str">
        <f t="shared" si="8"/>
        <v/>
      </c>
      <c r="V181" s="95" t="str">
        <f t="shared" si="9"/>
        <v/>
      </c>
      <c r="W181" s="95" t="str">
        <f t="shared" si="10"/>
        <v/>
      </c>
      <c r="X181" s="95" t="str">
        <f t="shared" si="11"/>
        <v/>
      </c>
    </row>
    <row r="182" spans="21:24" x14ac:dyDescent="0.3">
      <c r="U182" s="95" t="str">
        <f t="shared" si="8"/>
        <v/>
      </c>
      <c r="V182" s="95" t="str">
        <f t="shared" si="9"/>
        <v/>
      </c>
      <c r="W182" s="95" t="str">
        <f t="shared" si="10"/>
        <v/>
      </c>
      <c r="X182" s="95" t="str">
        <f t="shared" si="11"/>
        <v/>
      </c>
    </row>
    <row r="183" spans="21:24" x14ac:dyDescent="0.3">
      <c r="U183" s="95" t="str">
        <f t="shared" si="8"/>
        <v/>
      </c>
      <c r="V183" s="95" t="str">
        <f t="shared" si="9"/>
        <v/>
      </c>
      <c r="W183" s="95" t="str">
        <f t="shared" si="10"/>
        <v/>
      </c>
      <c r="X183" s="95" t="str">
        <f t="shared" si="11"/>
        <v/>
      </c>
    </row>
    <row r="184" spans="21:24" x14ac:dyDescent="0.3">
      <c r="U184" s="95" t="str">
        <f t="shared" si="8"/>
        <v/>
      </c>
      <c r="V184" s="95" t="str">
        <f t="shared" si="9"/>
        <v/>
      </c>
      <c r="W184" s="95" t="str">
        <f t="shared" si="10"/>
        <v/>
      </c>
      <c r="X184" s="95" t="str">
        <f t="shared" si="11"/>
        <v/>
      </c>
    </row>
    <row r="185" spans="21:24" x14ac:dyDescent="0.3">
      <c r="U185" s="95" t="str">
        <f t="shared" si="8"/>
        <v/>
      </c>
      <c r="V185" s="95" t="str">
        <f t="shared" si="9"/>
        <v/>
      </c>
      <c r="W185" s="95" t="str">
        <f t="shared" si="10"/>
        <v/>
      </c>
      <c r="X185" s="95" t="str">
        <f t="shared" si="11"/>
        <v/>
      </c>
    </row>
    <row r="186" spans="21:24" x14ac:dyDescent="0.3">
      <c r="U186" s="95" t="str">
        <f t="shared" si="8"/>
        <v/>
      </c>
      <c r="V186" s="95" t="str">
        <f t="shared" si="9"/>
        <v/>
      </c>
      <c r="W186" s="95" t="str">
        <f t="shared" si="10"/>
        <v/>
      </c>
      <c r="X186" s="95" t="str">
        <f t="shared" si="11"/>
        <v/>
      </c>
    </row>
    <row r="187" spans="21:24" x14ac:dyDescent="0.3">
      <c r="U187" s="95" t="str">
        <f t="shared" si="8"/>
        <v/>
      </c>
      <c r="V187" s="95" t="str">
        <f t="shared" si="9"/>
        <v/>
      </c>
      <c r="W187" s="95" t="str">
        <f t="shared" si="10"/>
        <v/>
      </c>
      <c r="X187" s="95" t="str">
        <f t="shared" si="11"/>
        <v/>
      </c>
    </row>
    <row r="188" spans="21:24" x14ac:dyDescent="0.3">
      <c r="U188" s="95" t="str">
        <f t="shared" si="8"/>
        <v/>
      </c>
      <c r="V188" s="95" t="str">
        <f t="shared" si="9"/>
        <v/>
      </c>
      <c r="W188" s="95" t="str">
        <f t="shared" si="10"/>
        <v/>
      </c>
      <c r="X188" s="95" t="str">
        <f t="shared" si="11"/>
        <v/>
      </c>
    </row>
    <row r="189" spans="21:24" x14ac:dyDescent="0.3">
      <c r="U189" s="95" t="str">
        <f t="shared" si="8"/>
        <v/>
      </c>
      <c r="V189" s="95" t="str">
        <f t="shared" si="9"/>
        <v/>
      </c>
      <c r="W189" s="95" t="str">
        <f t="shared" si="10"/>
        <v/>
      </c>
      <c r="X189" s="95" t="str">
        <f t="shared" si="11"/>
        <v/>
      </c>
    </row>
    <row r="190" spans="21:24" x14ac:dyDescent="0.3">
      <c r="U190" s="95" t="str">
        <f t="shared" si="8"/>
        <v/>
      </c>
      <c r="V190" s="95" t="str">
        <f t="shared" si="9"/>
        <v/>
      </c>
      <c r="W190" s="95" t="str">
        <f t="shared" si="10"/>
        <v/>
      </c>
      <c r="X190" s="95" t="str">
        <f t="shared" si="11"/>
        <v/>
      </c>
    </row>
    <row r="191" spans="21:24" x14ac:dyDescent="0.3">
      <c r="U191" s="95" t="str">
        <f t="shared" si="8"/>
        <v/>
      </c>
      <c r="V191" s="95" t="str">
        <f t="shared" si="9"/>
        <v/>
      </c>
      <c r="W191" s="95" t="str">
        <f t="shared" si="10"/>
        <v/>
      </c>
      <c r="X191" s="95" t="str">
        <f t="shared" si="11"/>
        <v/>
      </c>
    </row>
    <row r="192" spans="21:24" x14ac:dyDescent="0.3">
      <c r="U192" s="95" t="str">
        <f t="shared" si="8"/>
        <v/>
      </c>
      <c r="V192" s="95" t="str">
        <f t="shared" si="9"/>
        <v/>
      </c>
      <c r="W192" s="95" t="str">
        <f t="shared" si="10"/>
        <v/>
      </c>
      <c r="X192" s="95" t="str">
        <f t="shared" si="11"/>
        <v/>
      </c>
    </row>
    <row r="193" spans="21:24" x14ac:dyDescent="0.3">
      <c r="U193" s="95" t="str">
        <f t="shared" si="8"/>
        <v/>
      </c>
      <c r="V193" s="95" t="str">
        <f t="shared" si="9"/>
        <v/>
      </c>
      <c r="W193" s="95" t="str">
        <f t="shared" si="10"/>
        <v/>
      </c>
      <c r="X193" s="95" t="str">
        <f t="shared" si="11"/>
        <v/>
      </c>
    </row>
    <row r="194" spans="21:24" x14ac:dyDescent="0.3">
      <c r="U194" s="95" t="str">
        <f t="shared" si="8"/>
        <v/>
      </c>
      <c r="V194" s="95" t="str">
        <f t="shared" si="9"/>
        <v/>
      </c>
      <c r="W194" s="95" t="str">
        <f t="shared" si="10"/>
        <v/>
      </c>
      <c r="X194" s="95" t="str">
        <f t="shared" si="11"/>
        <v/>
      </c>
    </row>
    <row r="195" spans="21:24" x14ac:dyDescent="0.3">
      <c r="U195" s="95" t="str">
        <f t="shared" si="8"/>
        <v/>
      </c>
      <c r="V195" s="95" t="str">
        <f t="shared" si="9"/>
        <v/>
      </c>
      <c r="W195" s="95" t="str">
        <f t="shared" si="10"/>
        <v/>
      </c>
      <c r="X195" s="95" t="str">
        <f t="shared" si="11"/>
        <v/>
      </c>
    </row>
    <row r="196" spans="21:24" x14ac:dyDescent="0.3">
      <c r="U196" s="95" t="str">
        <f t="shared" si="8"/>
        <v/>
      </c>
      <c r="V196" s="95" t="str">
        <f t="shared" si="9"/>
        <v/>
      </c>
      <c r="W196" s="95" t="str">
        <f t="shared" si="10"/>
        <v/>
      </c>
      <c r="X196" s="95" t="str">
        <f t="shared" si="11"/>
        <v/>
      </c>
    </row>
    <row r="197" spans="21:24" x14ac:dyDescent="0.3">
      <c r="U197" s="95" t="str">
        <f t="shared" ref="U197:U260" si="12">IF(L197="ANO",B197&amp;"-Linie A","")</f>
        <v/>
      </c>
      <c r="V197" s="95" t="str">
        <f t="shared" ref="V197:V260" si="13">IF(M197="ANO",B197&amp;"-Linie B","")</f>
        <v/>
      </c>
      <c r="W197" s="95" t="str">
        <f t="shared" ref="W197:W260" si="14">IF(N197="ANO",B197&amp;"-Linie C","")</f>
        <v/>
      </c>
      <c r="X197" s="95" t="str">
        <f t="shared" ref="X197:X260" si="15">IF(O197="ANO",B197&amp;"-Linie D","")</f>
        <v/>
      </c>
    </row>
    <row r="198" spans="21:24" x14ac:dyDescent="0.3">
      <c r="U198" s="95" t="str">
        <f t="shared" si="12"/>
        <v/>
      </c>
      <c r="V198" s="95" t="str">
        <f t="shared" si="13"/>
        <v/>
      </c>
      <c r="W198" s="95" t="str">
        <f t="shared" si="14"/>
        <v/>
      </c>
      <c r="X198" s="95" t="str">
        <f t="shared" si="15"/>
        <v/>
      </c>
    </row>
    <row r="199" spans="21:24" x14ac:dyDescent="0.3">
      <c r="U199" s="95" t="str">
        <f t="shared" si="12"/>
        <v/>
      </c>
      <c r="V199" s="95" t="str">
        <f t="shared" si="13"/>
        <v/>
      </c>
      <c r="W199" s="95" t="str">
        <f t="shared" si="14"/>
        <v/>
      </c>
      <c r="X199" s="95" t="str">
        <f t="shared" si="15"/>
        <v/>
      </c>
    </row>
    <row r="200" spans="21:24" x14ac:dyDescent="0.3">
      <c r="U200" s="95" t="str">
        <f t="shared" si="12"/>
        <v/>
      </c>
      <c r="V200" s="95" t="str">
        <f t="shared" si="13"/>
        <v/>
      </c>
      <c r="W200" s="95" t="str">
        <f t="shared" si="14"/>
        <v/>
      </c>
      <c r="X200" s="95" t="str">
        <f t="shared" si="15"/>
        <v/>
      </c>
    </row>
    <row r="201" spans="21:24" x14ac:dyDescent="0.3">
      <c r="U201" s="95" t="str">
        <f t="shared" si="12"/>
        <v/>
      </c>
      <c r="V201" s="95" t="str">
        <f t="shared" si="13"/>
        <v/>
      </c>
      <c r="W201" s="95" t="str">
        <f t="shared" si="14"/>
        <v/>
      </c>
      <c r="X201" s="95" t="str">
        <f t="shared" si="15"/>
        <v/>
      </c>
    </row>
    <row r="202" spans="21:24" x14ac:dyDescent="0.3">
      <c r="U202" s="95" t="str">
        <f t="shared" si="12"/>
        <v/>
      </c>
      <c r="V202" s="95" t="str">
        <f t="shared" si="13"/>
        <v/>
      </c>
      <c r="W202" s="95" t="str">
        <f t="shared" si="14"/>
        <v/>
      </c>
      <c r="X202" s="95" t="str">
        <f t="shared" si="15"/>
        <v/>
      </c>
    </row>
    <row r="203" spans="21:24" x14ac:dyDescent="0.3">
      <c r="U203" s="95" t="str">
        <f t="shared" si="12"/>
        <v/>
      </c>
      <c r="V203" s="95" t="str">
        <f t="shared" si="13"/>
        <v/>
      </c>
      <c r="W203" s="95" t="str">
        <f t="shared" si="14"/>
        <v/>
      </c>
      <c r="X203" s="95" t="str">
        <f t="shared" si="15"/>
        <v/>
      </c>
    </row>
    <row r="204" spans="21:24" x14ac:dyDescent="0.3">
      <c r="U204" s="95" t="str">
        <f t="shared" si="12"/>
        <v/>
      </c>
      <c r="V204" s="95" t="str">
        <f t="shared" si="13"/>
        <v/>
      </c>
      <c r="W204" s="95" t="str">
        <f t="shared" si="14"/>
        <v/>
      </c>
      <c r="X204" s="95" t="str">
        <f t="shared" si="15"/>
        <v/>
      </c>
    </row>
    <row r="205" spans="21:24" x14ac:dyDescent="0.3">
      <c r="U205" s="95" t="str">
        <f t="shared" si="12"/>
        <v/>
      </c>
      <c r="V205" s="95" t="str">
        <f t="shared" si="13"/>
        <v/>
      </c>
      <c r="W205" s="95" t="str">
        <f t="shared" si="14"/>
        <v/>
      </c>
      <c r="X205" s="95" t="str">
        <f t="shared" si="15"/>
        <v/>
      </c>
    </row>
    <row r="206" spans="21:24" x14ac:dyDescent="0.3">
      <c r="U206" s="95" t="str">
        <f t="shared" si="12"/>
        <v/>
      </c>
      <c r="V206" s="95" t="str">
        <f t="shared" si="13"/>
        <v/>
      </c>
      <c r="W206" s="95" t="str">
        <f t="shared" si="14"/>
        <v/>
      </c>
      <c r="X206" s="95" t="str">
        <f t="shared" si="15"/>
        <v/>
      </c>
    </row>
    <row r="207" spans="21:24" x14ac:dyDescent="0.3">
      <c r="U207" s="95" t="str">
        <f t="shared" si="12"/>
        <v/>
      </c>
      <c r="V207" s="95" t="str">
        <f t="shared" si="13"/>
        <v/>
      </c>
      <c r="W207" s="95" t="str">
        <f t="shared" si="14"/>
        <v/>
      </c>
      <c r="X207" s="95" t="str">
        <f t="shared" si="15"/>
        <v/>
      </c>
    </row>
    <row r="208" spans="21:24" x14ac:dyDescent="0.3">
      <c r="U208" s="95" t="str">
        <f t="shared" si="12"/>
        <v/>
      </c>
      <c r="V208" s="95" t="str">
        <f t="shared" si="13"/>
        <v/>
      </c>
      <c r="W208" s="95" t="str">
        <f t="shared" si="14"/>
        <v/>
      </c>
      <c r="X208" s="95" t="str">
        <f t="shared" si="15"/>
        <v/>
      </c>
    </row>
    <row r="209" spans="21:24" x14ac:dyDescent="0.3">
      <c r="U209" s="95" t="str">
        <f t="shared" si="12"/>
        <v/>
      </c>
      <c r="V209" s="95" t="str">
        <f t="shared" si="13"/>
        <v/>
      </c>
      <c r="W209" s="95" t="str">
        <f t="shared" si="14"/>
        <v/>
      </c>
      <c r="X209" s="95" t="str">
        <f t="shared" si="15"/>
        <v/>
      </c>
    </row>
    <row r="210" spans="21:24" x14ac:dyDescent="0.3">
      <c r="U210" s="95" t="str">
        <f t="shared" si="12"/>
        <v/>
      </c>
      <c r="V210" s="95" t="str">
        <f t="shared" si="13"/>
        <v/>
      </c>
      <c r="W210" s="95" t="str">
        <f t="shared" si="14"/>
        <v/>
      </c>
      <c r="X210" s="95" t="str">
        <f t="shared" si="15"/>
        <v/>
      </c>
    </row>
    <row r="211" spans="21:24" x14ac:dyDescent="0.3">
      <c r="U211" s="95" t="str">
        <f t="shared" si="12"/>
        <v/>
      </c>
      <c r="V211" s="95" t="str">
        <f t="shared" si="13"/>
        <v/>
      </c>
      <c r="W211" s="95" t="str">
        <f t="shared" si="14"/>
        <v/>
      </c>
      <c r="X211" s="95" t="str">
        <f t="shared" si="15"/>
        <v/>
      </c>
    </row>
    <row r="212" spans="21:24" x14ac:dyDescent="0.3">
      <c r="U212" s="95" t="str">
        <f t="shared" si="12"/>
        <v/>
      </c>
      <c r="V212" s="95" t="str">
        <f t="shared" si="13"/>
        <v/>
      </c>
      <c r="W212" s="95" t="str">
        <f t="shared" si="14"/>
        <v/>
      </c>
      <c r="X212" s="95" t="str">
        <f t="shared" si="15"/>
        <v/>
      </c>
    </row>
    <row r="213" spans="21:24" x14ac:dyDescent="0.3">
      <c r="U213" s="95" t="str">
        <f t="shared" si="12"/>
        <v/>
      </c>
      <c r="V213" s="95" t="str">
        <f t="shared" si="13"/>
        <v/>
      </c>
      <c r="W213" s="95" t="str">
        <f t="shared" si="14"/>
        <v/>
      </c>
      <c r="X213" s="95" t="str">
        <f t="shared" si="15"/>
        <v/>
      </c>
    </row>
    <row r="214" spans="21:24" x14ac:dyDescent="0.3">
      <c r="U214" s="95" t="str">
        <f t="shared" si="12"/>
        <v/>
      </c>
      <c r="V214" s="95" t="str">
        <f t="shared" si="13"/>
        <v/>
      </c>
      <c r="W214" s="95" t="str">
        <f t="shared" si="14"/>
        <v/>
      </c>
      <c r="X214" s="95" t="str">
        <f t="shared" si="15"/>
        <v/>
      </c>
    </row>
    <row r="215" spans="21:24" x14ac:dyDescent="0.3">
      <c r="U215" s="95" t="str">
        <f t="shared" si="12"/>
        <v/>
      </c>
      <c r="V215" s="95" t="str">
        <f t="shared" si="13"/>
        <v/>
      </c>
      <c r="W215" s="95" t="str">
        <f t="shared" si="14"/>
        <v/>
      </c>
      <c r="X215" s="95" t="str">
        <f t="shared" si="15"/>
        <v/>
      </c>
    </row>
    <row r="216" spans="21:24" x14ac:dyDescent="0.3">
      <c r="U216" s="95" t="str">
        <f t="shared" si="12"/>
        <v/>
      </c>
      <c r="V216" s="95" t="str">
        <f t="shared" si="13"/>
        <v/>
      </c>
      <c r="W216" s="95" t="str">
        <f t="shared" si="14"/>
        <v/>
      </c>
      <c r="X216" s="95" t="str">
        <f t="shared" si="15"/>
        <v/>
      </c>
    </row>
    <row r="217" spans="21:24" x14ac:dyDescent="0.3">
      <c r="U217" s="95" t="str">
        <f t="shared" si="12"/>
        <v/>
      </c>
      <c r="V217" s="95" t="str">
        <f t="shared" si="13"/>
        <v/>
      </c>
      <c r="W217" s="95" t="str">
        <f t="shared" si="14"/>
        <v/>
      </c>
      <c r="X217" s="95" t="str">
        <f t="shared" si="15"/>
        <v/>
      </c>
    </row>
    <row r="218" spans="21:24" x14ac:dyDescent="0.3">
      <c r="U218" s="95" t="str">
        <f t="shared" si="12"/>
        <v/>
      </c>
      <c r="V218" s="95" t="str">
        <f t="shared" si="13"/>
        <v/>
      </c>
      <c r="W218" s="95" t="str">
        <f t="shared" si="14"/>
        <v/>
      </c>
      <c r="X218" s="95" t="str">
        <f t="shared" si="15"/>
        <v/>
      </c>
    </row>
    <row r="219" spans="21:24" x14ac:dyDescent="0.3">
      <c r="U219" s="95" t="str">
        <f t="shared" si="12"/>
        <v/>
      </c>
      <c r="V219" s="95" t="str">
        <f t="shared" si="13"/>
        <v/>
      </c>
      <c r="W219" s="95" t="str">
        <f t="shared" si="14"/>
        <v/>
      </c>
      <c r="X219" s="95" t="str">
        <f t="shared" si="15"/>
        <v/>
      </c>
    </row>
    <row r="220" spans="21:24" x14ac:dyDescent="0.3">
      <c r="U220" s="95" t="str">
        <f t="shared" si="12"/>
        <v/>
      </c>
      <c r="V220" s="95" t="str">
        <f t="shared" si="13"/>
        <v/>
      </c>
      <c r="W220" s="95" t="str">
        <f t="shared" si="14"/>
        <v/>
      </c>
      <c r="X220" s="95" t="str">
        <f t="shared" si="15"/>
        <v/>
      </c>
    </row>
    <row r="221" spans="21:24" x14ac:dyDescent="0.3">
      <c r="U221" s="95" t="str">
        <f t="shared" si="12"/>
        <v/>
      </c>
      <c r="V221" s="95" t="str">
        <f t="shared" si="13"/>
        <v/>
      </c>
      <c r="W221" s="95" t="str">
        <f t="shared" si="14"/>
        <v/>
      </c>
      <c r="X221" s="95" t="str">
        <f t="shared" si="15"/>
        <v/>
      </c>
    </row>
    <row r="222" spans="21:24" x14ac:dyDescent="0.3">
      <c r="U222" s="95" t="str">
        <f t="shared" si="12"/>
        <v/>
      </c>
      <c r="V222" s="95" t="str">
        <f t="shared" si="13"/>
        <v/>
      </c>
      <c r="W222" s="95" t="str">
        <f t="shared" si="14"/>
        <v/>
      </c>
      <c r="X222" s="95" t="str">
        <f t="shared" si="15"/>
        <v/>
      </c>
    </row>
    <row r="223" spans="21:24" x14ac:dyDescent="0.3">
      <c r="U223" s="95" t="str">
        <f t="shared" si="12"/>
        <v/>
      </c>
      <c r="V223" s="95" t="str">
        <f t="shared" si="13"/>
        <v/>
      </c>
      <c r="W223" s="95" t="str">
        <f t="shared" si="14"/>
        <v/>
      </c>
      <c r="X223" s="95" t="str">
        <f t="shared" si="15"/>
        <v/>
      </c>
    </row>
    <row r="224" spans="21:24" x14ac:dyDescent="0.3">
      <c r="U224" s="95" t="str">
        <f t="shared" si="12"/>
        <v/>
      </c>
      <c r="V224" s="95" t="str">
        <f t="shared" si="13"/>
        <v/>
      </c>
      <c r="W224" s="95" t="str">
        <f t="shared" si="14"/>
        <v/>
      </c>
      <c r="X224" s="95" t="str">
        <f t="shared" si="15"/>
        <v/>
      </c>
    </row>
    <row r="225" spans="21:24" x14ac:dyDescent="0.3">
      <c r="U225" s="95" t="str">
        <f t="shared" si="12"/>
        <v/>
      </c>
      <c r="V225" s="95" t="str">
        <f t="shared" si="13"/>
        <v/>
      </c>
      <c r="W225" s="95" t="str">
        <f t="shared" si="14"/>
        <v/>
      </c>
      <c r="X225" s="95" t="str">
        <f t="shared" si="15"/>
        <v/>
      </c>
    </row>
    <row r="226" spans="21:24" x14ac:dyDescent="0.3">
      <c r="U226" s="95" t="str">
        <f t="shared" si="12"/>
        <v/>
      </c>
      <c r="V226" s="95" t="str">
        <f t="shared" si="13"/>
        <v/>
      </c>
      <c r="W226" s="95" t="str">
        <f t="shared" si="14"/>
        <v/>
      </c>
      <c r="X226" s="95" t="str">
        <f t="shared" si="15"/>
        <v/>
      </c>
    </row>
    <row r="227" spans="21:24" x14ac:dyDescent="0.3">
      <c r="U227" s="95" t="str">
        <f t="shared" si="12"/>
        <v/>
      </c>
      <c r="V227" s="95" t="str">
        <f t="shared" si="13"/>
        <v/>
      </c>
      <c r="W227" s="95" t="str">
        <f t="shared" si="14"/>
        <v/>
      </c>
      <c r="X227" s="95" t="str">
        <f t="shared" si="15"/>
        <v/>
      </c>
    </row>
    <row r="228" spans="21:24" x14ac:dyDescent="0.3">
      <c r="U228" s="95" t="str">
        <f t="shared" si="12"/>
        <v/>
      </c>
      <c r="V228" s="95" t="str">
        <f t="shared" si="13"/>
        <v/>
      </c>
      <c r="W228" s="95" t="str">
        <f t="shared" si="14"/>
        <v/>
      </c>
      <c r="X228" s="95" t="str">
        <f t="shared" si="15"/>
        <v/>
      </c>
    </row>
    <row r="229" spans="21:24" x14ac:dyDescent="0.3">
      <c r="U229" s="95" t="str">
        <f t="shared" si="12"/>
        <v/>
      </c>
      <c r="V229" s="95" t="str">
        <f t="shared" si="13"/>
        <v/>
      </c>
      <c r="W229" s="95" t="str">
        <f t="shared" si="14"/>
        <v/>
      </c>
      <c r="X229" s="95" t="str">
        <f t="shared" si="15"/>
        <v/>
      </c>
    </row>
    <row r="230" spans="21:24" x14ac:dyDescent="0.3">
      <c r="U230" s="95" t="str">
        <f t="shared" si="12"/>
        <v/>
      </c>
      <c r="V230" s="95" t="str">
        <f t="shared" si="13"/>
        <v/>
      </c>
      <c r="W230" s="95" t="str">
        <f t="shared" si="14"/>
        <v/>
      </c>
      <c r="X230" s="95" t="str">
        <f t="shared" si="15"/>
        <v/>
      </c>
    </row>
    <row r="231" spans="21:24" x14ac:dyDescent="0.3">
      <c r="U231" s="95" t="str">
        <f t="shared" si="12"/>
        <v/>
      </c>
      <c r="V231" s="95" t="str">
        <f t="shared" si="13"/>
        <v/>
      </c>
      <c r="W231" s="95" t="str">
        <f t="shared" si="14"/>
        <v/>
      </c>
      <c r="X231" s="95" t="str">
        <f t="shared" si="15"/>
        <v/>
      </c>
    </row>
    <row r="232" spans="21:24" x14ac:dyDescent="0.3">
      <c r="U232" s="95" t="str">
        <f t="shared" si="12"/>
        <v/>
      </c>
      <c r="V232" s="95" t="str">
        <f t="shared" si="13"/>
        <v/>
      </c>
      <c r="W232" s="95" t="str">
        <f t="shared" si="14"/>
        <v/>
      </c>
      <c r="X232" s="95" t="str">
        <f t="shared" si="15"/>
        <v/>
      </c>
    </row>
    <row r="233" spans="21:24" x14ac:dyDescent="0.3">
      <c r="U233" s="95" t="str">
        <f t="shared" si="12"/>
        <v/>
      </c>
      <c r="V233" s="95" t="str">
        <f t="shared" si="13"/>
        <v/>
      </c>
      <c r="W233" s="95" t="str">
        <f t="shared" si="14"/>
        <v/>
      </c>
      <c r="X233" s="95" t="str">
        <f t="shared" si="15"/>
        <v/>
      </c>
    </row>
    <row r="234" spans="21:24" x14ac:dyDescent="0.3">
      <c r="U234" s="95" t="str">
        <f t="shared" si="12"/>
        <v/>
      </c>
      <c r="V234" s="95" t="str">
        <f t="shared" si="13"/>
        <v/>
      </c>
      <c r="W234" s="95" t="str">
        <f t="shared" si="14"/>
        <v/>
      </c>
      <c r="X234" s="95" t="str">
        <f t="shared" si="15"/>
        <v/>
      </c>
    </row>
    <row r="235" spans="21:24" x14ac:dyDescent="0.3">
      <c r="U235" s="95" t="str">
        <f t="shared" si="12"/>
        <v/>
      </c>
      <c r="V235" s="95" t="str">
        <f t="shared" si="13"/>
        <v/>
      </c>
      <c r="W235" s="95" t="str">
        <f t="shared" si="14"/>
        <v/>
      </c>
      <c r="X235" s="95" t="str">
        <f t="shared" si="15"/>
        <v/>
      </c>
    </row>
    <row r="236" spans="21:24" x14ac:dyDescent="0.3">
      <c r="U236" s="95" t="str">
        <f t="shared" si="12"/>
        <v/>
      </c>
      <c r="V236" s="95" t="str">
        <f t="shared" si="13"/>
        <v/>
      </c>
      <c r="W236" s="95" t="str">
        <f t="shared" si="14"/>
        <v/>
      </c>
      <c r="X236" s="95" t="str">
        <f t="shared" si="15"/>
        <v/>
      </c>
    </row>
    <row r="237" spans="21:24" x14ac:dyDescent="0.3">
      <c r="U237" s="95" t="str">
        <f t="shared" si="12"/>
        <v/>
      </c>
      <c r="V237" s="95" t="str">
        <f t="shared" si="13"/>
        <v/>
      </c>
      <c r="W237" s="95" t="str">
        <f t="shared" si="14"/>
        <v/>
      </c>
      <c r="X237" s="95" t="str">
        <f t="shared" si="15"/>
        <v/>
      </c>
    </row>
    <row r="238" spans="21:24" x14ac:dyDescent="0.3">
      <c r="U238" s="95" t="str">
        <f t="shared" si="12"/>
        <v/>
      </c>
      <c r="V238" s="95" t="str">
        <f t="shared" si="13"/>
        <v/>
      </c>
      <c r="W238" s="95" t="str">
        <f t="shared" si="14"/>
        <v/>
      </c>
      <c r="X238" s="95" t="str">
        <f t="shared" si="15"/>
        <v/>
      </c>
    </row>
    <row r="239" spans="21:24" x14ac:dyDescent="0.3">
      <c r="U239" s="95" t="str">
        <f t="shared" si="12"/>
        <v/>
      </c>
      <c r="V239" s="95" t="str">
        <f t="shared" si="13"/>
        <v/>
      </c>
      <c r="W239" s="95" t="str">
        <f t="shared" si="14"/>
        <v/>
      </c>
      <c r="X239" s="95" t="str">
        <f t="shared" si="15"/>
        <v/>
      </c>
    </row>
    <row r="240" spans="21:24" x14ac:dyDescent="0.3">
      <c r="U240" s="95" t="str">
        <f t="shared" si="12"/>
        <v/>
      </c>
      <c r="V240" s="95" t="str">
        <f t="shared" si="13"/>
        <v/>
      </c>
      <c r="W240" s="95" t="str">
        <f t="shared" si="14"/>
        <v/>
      </c>
      <c r="X240" s="95" t="str">
        <f t="shared" si="15"/>
        <v/>
      </c>
    </row>
    <row r="241" spans="21:24" x14ac:dyDescent="0.3">
      <c r="U241" s="95" t="str">
        <f t="shared" si="12"/>
        <v/>
      </c>
      <c r="V241" s="95" t="str">
        <f t="shared" si="13"/>
        <v/>
      </c>
      <c r="W241" s="95" t="str">
        <f t="shared" si="14"/>
        <v/>
      </c>
      <c r="X241" s="95" t="str">
        <f t="shared" si="15"/>
        <v/>
      </c>
    </row>
    <row r="242" spans="21:24" x14ac:dyDescent="0.3">
      <c r="U242" s="95" t="str">
        <f t="shared" si="12"/>
        <v/>
      </c>
      <c r="V242" s="95" t="str">
        <f t="shared" si="13"/>
        <v/>
      </c>
      <c r="W242" s="95" t="str">
        <f t="shared" si="14"/>
        <v/>
      </c>
      <c r="X242" s="95" t="str">
        <f t="shared" si="15"/>
        <v/>
      </c>
    </row>
    <row r="243" spans="21:24" x14ac:dyDescent="0.3">
      <c r="U243" s="95" t="str">
        <f t="shared" si="12"/>
        <v/>
      </c>
      <c r="V243" s="95" t="str">
        <f t="shared" si="13"/>
        <v/>
      </c>
      <c r="W243" s="95" t="str">
        <f t="shared" si="14"/>
        <v/>
      </c>
      <c r="X243" s="95" t="str">
        <f t="shared" si="15"/>
        <v/>
      </c>
    </row>
    <row r="244" spans="21:24" x14ac:dyDescent="0.3">
      <c r="U244" s="95" t="str">
        <f t="shared" si="12"/>
        <v/>
      </c>
      <c r="V244" s="95" t="str">
        <f t="shared" si="13"/>
        <v/>
      </c>
      <c r="W244" s="95" t="str">
        <f t="shared" si="14"/>
        <v/>
      </c>
      <c r="X244" s="95" t="str">
        <f t="shared" si="15"/>
        <v/>
      </c>
    </row>
    <row r="245" spans="21:24" x14ac:dyDescent="0.3">
      <c r="U245" s="95" t="str">
        <f t="shared" si="12"/>
        <v/>
      </c>
      <c r="V245" s="95" t="str">
        <f t="shared" si="13"/>
        <v/>
      </c>
      <c r="W245" s="95" t="str">
        <f t="shared" si="14"/>
        <v/>
      </c>
      <c r="X245" s="95" t="str">
        <f t="shared" si="15"/>
        <v/>
      </c>
    </row>
    <row r="246" spans="21:24" x14ac:dyDescent="0.3">
      <c r="U246" s="95" t="str">
        <f t="shared" si="12"/>
        <v/>
      </c>
      <c r="V246" s="95" t="str">
        <f t="shared" si="13"/>
        <v/>
      </c>
      <c r="W246" s="95" t="str">
        <f t="shared" si="14"/>
        <v/>
      </c>
      <c r="X246" s="95" t="str">
        <f t="shared" si="15"/>
        <v/>
      </c>
    </row>
    <row r="247" spans="21:24" x14ac:dyDescent="0.3">
      <c r="U247" s="95" t="str">
        <f t="shared" si="12"/>
        <v/>
      </c>
      <c r="V247" s="95" t="str">
        <f t="shared" si="13"/>
        <v/>
      </c>
      <c r="W247" s="95" t="str">
        <f t="shared" si="14"/>
        <v/>
      </c>
      <c r="X247" s="95" t="str">
        <f t="shared" si="15"/>
        <v/>
      </c>
    </row>
    <row r="248" spans="21:24" x14ac:dyDescent="0.3">
      <c r="U248" s="95" t="str">
        <f t="shared" si="12"/>
        <v/>
      </c>
      <c r="V248" s="95" t="str">
        <f t="shared" si="13"/>
        <v/>
      </c>
      <c r="W248" s="95" t="str">
        <f t="shared" si="14"/>
        <v/>
      </c>
      <c r="X248" s="95" t="str">
        <f t="shared" si="15"/>
        <v/>
      </c>
    </row>
    <row r="249" spans="21:24" x14ac:dyDescent="0.3">
      <c r="U249" s="95" t="str">
        <f t="shared" si="12"/>
        <v/>
      </c>
      <c r="V249" s="95" t="str">
        <f t="shared" si="13"/>
        <v/>
      </c>
      <c r="W249" s="95" t="str">
        <f t="shared" si="14"/>
        <v/>
      </c>
      <c r="X249" s="95" t="str">
        <f t="shared" si="15"/>
        <v/>
      </c>
    </row>
    <row r="250" spans="21:24" x14ac:dyDescent="0.3">
      <c r="U250" s="95" t="str">
        <f t="shared" si="12"/>
        <v/>
      </c>
      <c r="V250" s="95" t="str">
        <f t="shared" si="13"/>
        <v/>
      </c>
      <c r="W250" s="95" t="str">
        <f t="shared" si="14"/>
        <v/>
      </c>
      <c r="X250" s="95" t="str">
        <f t="shared" si="15"/>
        <v/>
      </c>
    </row>
    <row r="251" spans="21:24" x14ac:dyDescent="0.3">
      <c r="U251" s="95" t="str">
        <f t="shared" si="12"/>
        <v/>
      </c>
      <c r="V251" s="95" t="str">
        <f t="shared" si="13"/>
        <v/>
      </c>
      <c r="W251" s="95" t="str">
        <f t="shared" si="14"/>
        <v/>
      </c>
      <c r="X251" s="95" t="str">
        <f t="shared" si="15"/>
        <v/>
      </c>
    </row>
    <row r="252" spans="21:24" x14ac:dyDescent="0.3">
      <c r="U252" s="95" t="str">
        <f t="shared" si="12"/>
        <v/>
      </c>
      <c r="V252" s="95" t="str">
        <f t="shared" si="13"/>
        <v/>
      </c>
      <c r="W252" s="95" t="str">
        <f t="shared" si="14"/>
        <v/>
      </c>
      <c r="X252" s="95" t="str">
        <f t="shared" si="15"/>
        <v/>
      </c>
    </row>
    <row r="253" spans="21:24" x14ac:dyDescent="0.3">
      <c r="U253" s="95" t="str">
        <f t="shared" si="12"/>
        <v/>
      </c>
      <c r="V253" s="95" t="str">
        <f t="shared" si="13"/>
        <v/>
      </c>
      <c r="W253" s="95" t="str">
        <f t="shared" si="14"/>
        <v/>
      </c>
      <c r="X253" s="95" t="str">
        <f t="shared" si="15"/>
        <v/>
      </c>
    </row>
    <row r="254" spans="21:24" x14ac:dyDescent="0.3">
      <c r="U254" s="95" t="str">
        <f t="shared" si="12"/>
        <v/>
      </c>
      <c r="V254" s="95" t="str">
        <f t="shared" si="13"/>
        <v/>
      </c>
      <c r="W254" s="95" t="str">
        <f t="shared" si="14"/>
        <v/>
      </c>
      <c r="X254" s="95" t="str">
        <f t="shared" si="15"/>
        <v/>
      </c>
    </row>
    <row r="255" spans="21:24" x14ac:dyDescent="0.3">
      <c r="U255" s="95" t="str">
        <f t="shared" si="12"/>
        <v/>
      </c>
      <c r="V255" s="95" t="str">
        <f t="shared" si="13"/>
        <v/>
      </c>
      <c r="W255" s="95" t="str">
        <f t="shared" si="14"/>
        <v/>
      </c>
      <c r="X255" s="95" t="str">
        <f t="shared" si="15"/>
        <v/>
      </c>
    </row>
    <row r="256" spans="21:24" x14ac:dyDescent="0.3">
      <c r="U256" s="95" t="str">
        <f t="shared" si="12"/>
        <v/>
      </c>
      <c r="V256" s="95" t="str">
        <f t="shared" si="13"/>
        <v/>
      </c>
      <c r="W256" s="95" t="str">
        <f t="shared" si="14"/>
        <v/>
      </c>
      <c r="X256" s="95" t="str">
        <f t="shared" si="15"/>
        <v/>
      </c>
    </row>
    <row r="257" spans="21:24" x14ac:dyDescent="0.3">
      <c r="U257" s="95" t="str">
        <f t="shared" si="12"/>
        <v/>
      </c>
      <c r="V257" s="95" t="str">
        <f t="shared" si="13"/>
        <v/>
      </c>
      <c r="W257" s="95" t="str">
        <f t="shared" si="14"/>
        <v/>
      </c>
      <c r="X257" s="95" t="str">
        <f t="shared" si="15"/>
        <v/>
      </c>
    </row>
    <row r="258" spans="21:24" x14ac:dyDescent="0.3">
      <c r="U258" s="95" t="str">
        <f t="shared" si="12"/>
        <v/>
      </c>
      <c r="V258" s="95" t="str">
        <f t="shared" si="13"/>
        <v/>
      </c>
      <c r="W258" s="95" t="str">
        <f t="shared" si="14"/>
        <v/>
      </c>
      <c r="X258" s="95" t="str">
        <f t="shared" si="15"/>
        <v/>
      </c>
    </row>
    <row r="259" spans="21:24" x14ac:dyDescent="0.3">
      <c r="U259" s="95" t="str">
        <f t="shared" si="12"/>
        <v/>
      </c>
      <c r="V259" s="95" t="str">
        <f t="shared" si="13"/>
        <v/>
      </c>
      <c r="W259" s="95" t="str">
        <f t="shared" si="14"/>
        <v/>
      </c>
      <c r="X259" s="95" t="str">
        <f t="shared" si="15"/>
        <v/>
      </c>
    </row>
    <row r="260" spans="21:24" x14ac:dyDescent="0.3">
      <c r="U260" s="95" t="str">
        <f t="shared" si="12"/>
        <v/>
      </c>
      <c r="V260" s="95" t="str">
        <f t="shared" si="13"/>
        <v/>
      </c>
      <c r="W260" s="95" t="str">
        <f t="shared" si="14"/>
        <v/>
      </c>
      <c r="X260" s="95" t="str">
        <f t="shared" si="15"/>
        <v/>
      </c>
    </row>
    <row r="261" spans="21:24" x14ac:dyDescent="0.3">
      <c r="U261" s="95" t="str">
        <f t="shared" ref="U261:U324" si="16">IF(L261="ANO",B261&amp;"-Linie A","")</f>
        <v/>
      </c>
      <c r="V261" s="95" t="str">
        <f t="shared" ref="V261:V324" si="17">IF(M261="ANO",B261&amp;"-Linie B","")</f>
        <v/>
      </c>
      <c r="W261" s="95" t="str">
        <f t="shared" ref="W261:W324" si="18">IF(N261="ANO",B261&amp;"-Linie C","")</f>
        <v/>
      </c>
      <c r="X261" s="95" t="str">
        <f t="shared" ref="X261:X324" si="19">IF(O261="ANO",B261&amp;"-Linie D","")</f>
        <v/>
      </c>
    </row>
    <row r="262" spans="21:24" x14ac:dyDescent="0.3">
      <c r="U262" s="95" t="str">
        <f t="shared" si="16"/>
        <v/>
      </c>
      <c r="V262" s="95" t="str">
        <f t="shared" si="17"/>
        <v/>
      </c>
      <c r="W262" s="95" t="str">
        <f t="shared" si="18"/>
        <v/>
      </c>
      <c r="X262" s="95" t="str">
        <f t="shared" si="19"/>
        <v/>
      </c>
    </row>
    <row r="263" spans="21:24" x14ac:dyDescent="0.3">
      <c r="U263" s="95" t="str">
        <f t="shared" si="16"/>
        <v/>
      </c>
      <c r="V263" s="95" t="str">
        <f t="shared" si="17"/>
        <v/>
      </c>
      <c r="W263" s="95" t="str">
        <f t="shared" si="18"/>
        <v/>
      </c>
      <c r="X263" s="95" t="str">
        <f t="shared" si="19"/>
        <v/>
      </c>
    </row>
    <row r="264" spans="21:24" x14ac:dyDescent="0.3">
      <c r="U264" s="95" t="str">
        <f t="shared" si="16"/>
        <v/>
      </c>
      <c r="V264" s="95" t="str">
        <f t="shared" si="17"/>
        <v/>
      </c>
      <c r="W264" s="95" t="str">
        <f t="shared" si="18"/>
        <v/>
      </c>
      <c r="X264" s="95" t="str">
        <f t="shared" si="19"/>
        <v/>
      </c>
    </row>
    <row r="265" spans="21:24" x14ac:dyDescent="0.3">
      <c r="U265" s="95" t="str">
        <f t="shared" si="16"/>
        <v/>
      </c>
      <c r="V265" s="95" t="str">
        <f t="shared" si="17"/>
        <v/>
      </c>
      <c r="W265" s="95" t="str">
        <f t="shared" si="18"/>
        <v/>
      </c>
      <c r="X265" s="95" t="str">
        <f t="shared" si="19"/>
        <v/>
      </c>
    </row>
    <row r="266" spans="21:24" x14ac:dyDescent="0.3">
      <c r="U266" s="95" t="str">
        <f t="shared" si="16"/>
        <v/>
      </c>
      <c r="V266" s="95" t="str">
        <f t="shared" si="17"/>
        <v/>
      </c>
      <c r="W266" s="95" t="str">
        <f t="shared" si="18"/>
        <v/>
      </c>
      <c r="X266" s="95" t="str">
        <f t="shared" si="19"/>
        <v/>
      </c>
    </row>
    <row r="267" spans="21:24" x14ac:dyDescent="0.3">
      <c r="U267" s="95" t="str">
        <f t="shared" si="16"/>
        <v/>
      </c>
      <c r="V267" s="95" t="str">
        <f t="shared" si="17"/>
        <v/>
      </c>
      <c r="W267" s="95" t="str">
        <f t="shared" si="18"/>
        <v/>
      </c>
      <c r="X267" s="95" t="str">
        <f t="shared" si="19"/>
        <v/>
      </c>
    </row>
    <row r="268" spans="21:24" x14ac:dyDescent="0.3">
      <c r="U268" s="95" t="str">
        <f t="shared" si="16"/>
        <v/>
      </c>
      <c r="V268" s="95" t="str">
        <f t="shared" si="17"/>
        <v/>
      </c>
      <c r="W268" s="95" t="str">
        <f t="shared" si="18"/>
        <v/>
      </c>
      <c r="X268" s="95" t="str">
        <f t="shared" si="19"/>
        <v/>
      </c>
    </row>
    <row r="269" spans="21:24" x14ac:dyDescent="0.3">
      <c r="U269" s="95" t="str">
        <f t="shared" si="16"/>
        <v/>
      </c>
      <c r="V269" s="95" t="str">
        <f t="shared" si="17"/>
        <v/>
      </c>
      <c r="W269" s="95" t="str">
        <f t="shared" si="18"/>
        <v/>
      </c>
      <c r="X269" s="95" t="str">
        <f t="shared" si="19"/>
        <v/>
      </c>
    </row>
    <row r="270" spans="21:24" x14ac:dyDescent="0.3">
      <c r="U270" s="95" t="str">
        <f t="shared" si="16"/>
        <v/>
      </c>
      <c r="V270" s="95" t="str">
        <f t="shared" si="17"/>
        <v/>
      </c>
      <c r="W270" s="95" t="str">
        <f t="shared" si="18"/>
        <v/>
      </c>
      <c r="X270" s="95" t="str">
        <f t="shared" si="19"/>
        <v/>
      </c>
    </row>
    <row r="271" spans="21:24" x14ac:dyDescent="0.3">
      <c r="U271" s="95" t="str">
        <f t="shared" si="16"/>
        <v/>
      </c>
      <c r="V271" s="95" t="str">
        <f t="shared" si="17"/>
        <v/>
      </c>
      <c r="W271" s="95" t="str">
        <f t="shared" si="18"/>
        <v/>
      </c>
      <c r="X271" s="95" t="str">
        <f t="shared" si="19"/>
        <v/>
      </c>
    </row>
    <row r="272" spans="21:24" x14ac:dyDescent="0.3">
      <c r="U272" s="95" t="str">
        <f t="shared" si="16"/>
        <v/>
      </c>
      <c r="V272" s="95" t="str">
        <f t="shared" si="17"/>
        <v/>
      </c>
      <c r="W272" s="95" t="str">
        <f t="shared" si="18"/>
        <v/>
      </c>
      <c r="X272" s="95" t="str">
        <f t="shared" si="19"/>
        <v/>
      </c>
    </row>
    <row r="273" spans="21:24" x14ac:dyDescent="0.3">
      <c r="U273" s="95" t="str">
        <f t="shared" si="16"/>
        <v/>
      </c>
      <c r="V273" s="95" t="str">
        <f t="shared" si="17"/>
        <v/>
      </c>
      <c r="W273" s="95" t="str">
        <f t="shared" si="18"/>
        <v/>
      </c>
      <c r="X273" s="95" t="str">
        <f t="shared" si="19"/>
        <v/>
      </c>
    </row>
    <row r="274" spans="21:24" x14ac:dyDescent="0.3">
      <c r="U274" s="95" t="str">
        <f t="shared" si="16"/>
        <v/>
      </c>
      <c r="V274" s="95" t="str">
        <f t="shared" si="17"/>
        <v/>
      </c>
      <c r="W274" s="95" t="str">
        <f t="shared" si="18"/>
        <v/>
      </c>
      <c r="X274" s="95" t="str">
        <f t="shared" si="19"/>
        <v/>
      </c>
    </row>
    <row r="275" spans="21:24" x14ac:dyDescent="0.3">
      <c r="U275" s="95" t="str">
        <f t="shared" si="16"/>
        <v/>
      </c>
      <c r="V275" s="95" t="str">
        <f t="shared" si="17"/>
        <v/>
      </c>
      <c r="W275" s="95" t="str">
        <f t="shared" si="18"/>
        <v/>
      </c>
      <c r="X275" s="95" t="str">
        <f t="shared" si="19"/>
        <v/>
      </c>
    </row>
    <row r="276" spans="21:24" x14ac:dyDescent="0.3">
      <c r="U276" s="95" t="str">
        <f t="shared" si="16"/>
        <v/>
      </c>
      <c r="V276" s="95" t="str">
        <f t="shared" si="17"/>
        <v/>
      </c>
      <c r="W276" s="95" t="str">
        <f t="shared" si="18"/>
        <v/>
      </c>
      <c r="X276" s="95" t="str">
        <f t="shared" si="19"/>
        <v/>
      </c>
    </row>
    <row r="277" spans="21:24" x14ac:dyDescent="0.3">
      <c r="U277" s="95" t="str">
        <f t="shared" si="16"/>
        <v/>
      </c>
      <c r="V277" s="95" t="str">
        <f t="shared" si="17"/>
        <v/>
      </c>
      <c r="W277" s="95" t="str">
        <f t="shared" si="18"/>
        <v/>
      </c>
      <c r="X277" s="95" t="str">
        <f t="shared" si="19"/>
        <v/>
      </c>
    </row>
    <row r="278" spans="21:24" x14ac:dyDescent="0.3">
      <c r="U278" s="95" t="str">
        <f t="shared" si="16"/>
        <v/>
      </c>
      <c r="V278" s="95" t="str">
        <f t="shared" si="17"/>
        <v/>
      </c>
      <c r="W278" s="95" t="str">
        <f t="shared" si="18"/>
        <v/>
      </c>
      <c r="X278" s="95" t="str">
        <f t="shared" si="19"/>
        <v/>
      </c>
    </row>
    <row r="279" spans="21:24" x14ac:dyDescent="0.3">
      <c r="U279" s="95" t="str">
        <f t="shared" si="16"/>
        <v/>
      </c>
      <c r="V279" s="95" t="str">
        <f t="shared" si="17"/>
        <v/>
      </c>
      <c r="W279" s="95" t="str">
        <f t="shared" si="18"/>
        <v/>
      </c>
      <c r="X279" s="95" t="str">
        <f t="shared" si="19"/>
        <v/>
      </c>
    </row>
    <row r="280" spans="21:24" x14ac:dyDescent="0.3">
      <c r="U280" s="95" t="str">
        <f t="shared" si="16"/>
        <v/>
      </c>
      <c r="V280" s="95" t="str">
        <f t="shared" si="17"/>
        <v/>
      </c>
      <c r="W280" s="95" t="str">
        <f t="shared" si="18"/>
        <v/>
      </c>
      <c r="X280" s="95" t="str">
        <f t="shared" si="19"/>
        <v/>
      </c>
    </row>
    <row r="281" spans="21:24" x14ac:dyDescent="0.3">
      <c r="U281" s="95" t="str">
        <f t="shared" si="16"/>
        <v/>
      </c>
      <c r="V281" s="95" t="str">
        <f t="shared" si="17"/>
        <v/>
      </c>
      <c r="W281" s="95" t="str">
        <f t="shared" si="18"/>
        <v/>
      </c>
      <c r="X281" s="95" t="str">
        <f t="shared" si="19"/>
        <v/>
      </c>
    </row>
    <row r="282" spans="21:24" x14ac:dyDescent="0.3">
      <c r="U282" s="95" t="str">
        <f t="shared" si="16"/>
        <v/>
      </c>
      <c r="V282" s="95" t="str">
        <f t="shared" si="17"/>
        <v/>
      </c>
      <c r="W282" s="95" t="str">
        <f t="shared" si="18"/>
        <v/>
      </c>
      <c r="X282" s="95" t="str">
        <f t="shared" si="19"/>
        <v/>
      </c>
    </row>
    <row r="283" spans="21:24" x14ac:dyDescent="0.3">
      <c r="U283" s="95" t="str">
        <f t="shared" si="16"/>
        <v/>
      </c>
      <c r="V283" s="95" t="str">
        <f t="shared" si="17"/>
        <v/>
      </c>
      <c r="W283" s="95" t="str">
        <f t="shared" si="18"/>
        <v/>
      </c>
      <c r="X283" s="95" t="str">
        <f t="shared" si="19"/>
        <v/>
      </c>
    </row>
    <row r="284" spans="21:24" x14ac:dyDescent="0.3">
      <c r="U284" s="95" t="str">
        <f t="shared" si="16"/>
        <v/>
      </c>
      <c r="V284" s="95" t="str">
        <f t="shared" si="17"/>
        <v/>
      </c>
      <c r="W284" s="95" t="str">
        <f t="shared" si="18"/>
        <v/>
      </c>
      <c r="X284" s="95" t="str">
        <f t="shared" si="19"/>
        <v/>
      </c>
    </row>
    <row r="285" spans="21:24" x14ac:dyDescent="0.3">
      <c r="U285" s="95" t="str">
        <f t="shared" si="16"/>
        <v/>
      </c>
      <c r="V285" s="95" t="str">
        <f t="shared" si="17"/>
        <v/>
      </c>
      <c r="W285" s="95" t="str">
        <f t="shared" si="18"/>
        <v/>
      </c>
      <c r="X285" s="95" t="str">
        <f t="shared" si="19"/>
        <v/>
      </c>
    </row>
    <row r="286" spans="21:24" x14ac:dyDescent="0.3">
      <c r="U286" s="95" t="str">
        <f t="shared" si="16"/>
        <v/>
      </c>
      <c r="V286" s="95" t="str">
        <f t="shared" si="17"/>
        <v/>
      </c>
      <c r="W286" s="95" t="str">
        <f t="shared" si="18"/>
        <v/>
      </c>
      <c r="X286" s="95" t="str">
        <f t="shared" si="19"/>
        <v/>
      </c>
    </row>
    <row r="287" spans="21:24" x14ac:dyDescent="0.3">
      <c r="U287" s="95" t="str">
        <f t="shared" si="16"/>
        <v/>
      </c>
      <c r="V287" s="95" t="str">
        <f t="shared" si="17"/>
        <v/>
      </c>
      <c r="W287" s="95" t="str">
        <f t="shared" si="18"/>
        <v/>
      </c>
      <c r="X287" s="95" t="str">
        <f t="shared" si="19"/>
        <v/>
      </c>
    </row>
    <row r="288" spans="21:24" x14ac:dyDescent="0.3">
      <c r="U288" s="95" t="str">
        <f t="shared" si="16"/>
        <v/>
      </c>
      <c r="V288" s="95" t="str">
        <f t="shared" si="17"/>
        <v/>
      </c>
      <c r="W288" s="95" t="str">
        <f t="shared" si="18"/>
        <v/>
      </c>
      <c r="X288" s="95" t="str">
        <f t="shared" si="19"/>
        <v/>
      </c>
    </row>
    <row r="289" spans="21:24" x14ac:dyDescent="0.3">
      <c r="U289" s="95" t="str">
        <f t="shared" si="16"/>
        <v/>
      </c>
      <c r="V289" s="95" t="str">
        <f t="shared" si="17"/>
        <v/>
      </c>
      <c r="W289" s="95" t="str">
        <f t="shared" si="18"/>
        <v/>
      </c>
      <c r="X289" s="95" t="str">
        <f t="shared" si="19"/>
        <v/>
      </c>
    </row>
    <row r="290" spans="21:24" x14ac:dyDescent="0.3">
      <c r="U290" s="95" t="str">
        <f t="shared" si="16"/>
        <v/>
      </c>
      <c r="V290" s="95" t="str">
        <f t="shared" si="17"/>
        <v/>
      </c>
      <c r="W290" s="95" t="str">
        <f t="shared" si="18"/>
        <v/>
      </c>
      <c r="X290" s="95" t="str">
        <f t="shared" si="19"/>
        <v/>
      </c>
    </row>
    <row r="291" spans="21:24" x14ac:dyDescent="0.3">
      <c r="U291" s="95" t="str">
        <f t="shared" si="16"/>
        <v/>
      </c>
      <c r="V291" s="95" t="str">
        <f t="shared" si="17"/>
        <v/>
      </c>
      <c r="W291" s="95" t="str">
        <f t="shared" si="18"/>
        <v/>
      </c>
      <c r="X291" s="95" t="str">
        <f t="shared" si="19"/>
        <v/>
      </c>
    </row>
    <row r="292" spans="21:24" x14ac:dyDescent="0.3">
      <c r="U292" s="95" t="str">
        <f t="shared" si="16"/>
        <v/>
      </c>
      <c r="V292" s="95" t="str">
        <f t="shared" si="17"/>
        <v/>
      </c>
      <c r="W292" s="95" t="str">
        <f t="shared" si="18"/>
        <v/>
      </c>
      <c r="X292" s="95" t="str">
        <f t="shared" si="19"/>
        <v/>
      </c>
    </row>
    <row r="293" spans="21:24" x14ac:dyDescent="0.3">
      <c r="U293" s="95" t="str">
        <f t="shared" si="16"/>
        <v/>
      </c>
      <c r="V293" s="95" t="str">
        <f t="shared" si="17"/>
        <v/>
      </c>
      <c r="W293" s="95" t="str">
        <f t="shared" si="18"/>
        <v/>
      </c>
      <c r="X293" s="95" t="str">
        <f t="shared" si="19"/>
        <v/>
      </c>
    </row>
    <row r="294" spans="21:24" x14ac:dyDescent="0.3">
      <c r="U294" s="95" t="str">
        <f t="shared" si="16"/>
        <v/>
      </c>
      <c r="V294" s="95" t="str">
        <f t="shared" si="17"/>
        <v/>
      </c>
      <c r="W294" s="95" t="str">
        <f t="shared" si="18"/>
        <v/>
      </c>
      <c r="X294" s="95" t="str">
        <f t="shared" si="19"/>
        <v/>
      </c>
    </row>
    <row r="295" spans="21:24" x14ac:dyDescent="0.3">
      <c r="U295" s="95" t="str">
        <f t="shared" si="16"/>
        <v/>
      </c>
      <c r="V295" s="95" t="str">
        <f t="shared" si="17"/>
        <v/>
      </c>
      <c r="W295" s="95" t="str">
        <f t="shared" si="18"/>
        <v/>
      </c>
      <c r="X295" s="95" t="str">
        <f t="shared" si="19"/>
        <v/>
      </c>
    </row>
    <row r="296" spans="21:24" x14ac:dyDescent="0.3">
      <c r="U296" s="95" t="str">
        <f t="shared" si="16"/>
        <v/>
      </c>
      <c r="V296" s="95" t="str">
        <f t="shared" si="17"/>
        <v/>
      </c>
      <c r="W296" s="95" t="str">
        <f t="shared" si="18"/>
        <v/>
      </c>
      <c r="X296" s="95" t="str">
        <f t="shared" si="19"/>
        <v/>
      </c>
    </row>
    <row r="297" spans="21:24" x14ac:dyDescent="0.3">
      <c r="U297" s="95" t="str">
        <f t="shared" si="16"/>
        <v/>
      </c>
      <c r="V297" s="95" t="str">
        <f t="shared" si="17"/>
        <v/>
      </c>
      <c r="W297" s="95" t="str">
        <f t="shared" si="18"/>
        <v/>
      </c>
      <c r="X297" s="95" t="str">
        <f t="shared" si="19"/>
        <v/>
      </c>
    </row>
    <row r="298" spans="21:24" x14ac:dyDescent="0.3">
      <c r="U298" s="95" t="str">
        <f t="shared" si="16"/>
        <v/>
      </c>
      <c r="V298" s="95" t="str">
        <f t="shared" si="17"/>
        <v/>
      </c>
      <c r="W298" s="95" t="str">
        <f t="shared" si="18"/>
        <v/>
      </c>
      <c r="X298" s="95" t="str">
        <f t="shared" si="19"/>
        <v/>
      </c>
    </row>
    <row r="299" spans="21:24" x14ac:dyDescent="0.3">
      <c r="U299" s="95" t="str">
        <f t="shared" si="16"/>
        <v/>
      </c>
      <c r="V299" s="95" t="str">
        <f t="shared" si="17"/>
        <v/>
      </c>
      <c r="W299" s="95" t="str">
        <f t="shared" si="18"/>
        <v/>
      </c>
      <c r="X299" s="95" t="str">
        <f t="shared" si="19"/>
        <v/>
      </c>
    </row>
    <row r="300" spans="21:24" x14ac:dyDescent="0.3">
      <c r="U300" s="95" t="str">
        <f t="shared" si="16"/>
        <v/>
      </c>
      <c r="V300" s="95" t="str">
        <f t="shared" si="17"/>
        <v/>
      </c>
      <c r="W300" s="95" t="str">
        <f t="shared" si="18"/>
        <v/>
      </c>
      <c r="X300" s="95" t="str">
        <f t="shared" si="19"/>
        <v/>
      </c>
    </row>
    <row r="301" spans="21:24" x14ac:dyDescent="0.3">
      <c r="U301" s="95" t="str">
        <f t="shared" si="16"/>
        <v/>
      </c>
      <c r="V301" s="95" t="str">
        <f t="shared" si="17"/>
        <v/>
      </c>
      <c r="W301" s="95" t="str">
        <f t="shared" si="18"/>
        <v/>
      </c>
      <c r="X301" s="95" t="str">
        <f t="shared" si="19"/>
        <v/>
      </c>
    </row>
    <row r="302" spans="21:24" x14ac:dyDescent="0.3">
      <c r="U302" s="95" t="str">
        <f t="shared" si="16"/>
        <v/>
      </c>
      <c r="V302" s="95" t="str">
        <f t="shared" si="17"/>
        <v/>
      </c>
      <c r="W302" s="95" t="str">
        <f t="shared" si="18"/>
        <v/>
      </c>
      <c r="X302" s="95" t="str">
        <f t="shared" si="19"/>
        <v/>
      </c>
    </row>
    <row r="303" spans="21:24" x14ac:dyDescent="0.3">
      <c r="U303" s="95" t="str">
        <f t="shared" si="16"/>
        <v/>
      </c>
      <c r="V303" s="95" t="str">
        <f t="shared" si="17"/>
        <v/>
      </c>
      <c r="W303" s="95" t="str">
        <f t="shared" si="18"/>
        <v/>
      </c>
      <c r="X303" s="95" t="str">
        <f t="shared" si="19"/>
        <v/>
      </c>
    </row>
    <row r="304" spans="21:24" x14ac:dyDescent="0.3">
      <c r="U304" s="95" t="str">
        <f t="shared" si="16"/>
        <v/>
      </c>
      <c r="V304" s="95" t="str">
        <f t="shared" si="17"/>
        <v/>
      </c>
      <c r="W304" s="95" t="str">
        <f t="shared" si="18"/>
        <v/>
      </c>
      <c r="X304" s="95" t="str">
        <f t="shared" si="19"/>
        <v/>
      </c>
    </row>
    <row r="305" spans="21:24" x14ac:dyDescent="0.3">
      <c r="U305" s="95" t="str">
        <f t="shared" si="16"/>
        <v/>
      </c>
      <c r="V305" s="95" t="str">
        <f t="shared" si="17"/>
        <v/>
      </c>
      <c r="W305" s="95" t="str">
        <f t="shared" si="18"/>
        <v/>
      </c>
      <c r="X305" s="95" t="str">
        <f t="shared" si="19"/>
        <v/>
      </c>
    </row>
    <row r="306" spans="21:24" x14ac:dyDescent="0.3">
      <c r="U306" s="95" t="str">
        <f t="shared" si="16"/>
        <v/>
      </c>
      <c r="V306" s="95" t="str">
        <f t="shared" si="17"/>
        <v/>
      </c>
      <c r="W306" s="95" t="str">
        <f t="shared" si="18"/>
        <v/>
      </c>
      <c r="X306" s="95" t="str">
        <f t="shared" si="19"/>
        <v/>
      </c>
    </row>
    <row r="307" spans="21:24" x14ac:dyDescent="0.3">
      <c r="U307" s="95" t="str">
        <f t="shared" si="16"/>
        <v/>
      </c>
      <c r="V307" s="95" t="str">
        <f t="shared" si="17"/>
        <v/>
      </c>
      <c r="W307" s="95" t="str">
        <f t="shared" si="18"/>
        <v/>
      </c>
      <c r="X307" s="95" t="str">
        <f t="shared" si="19"/>
        <v/>
      </c>
    </row>
    <row r="308" spans="21:24" x14ac:dyDescent="0.3">
      <c r="U308" s="95" t="str">
        <f t="shared" si="16"/>
        <v/>
      </c>
      <c r="V308" s="95" t="str">
        <f t="shared" si="17"/>
        <v/>
      </c>
      <c r="W308" s="95" t="str">
        <f t="shared" si="18"/>
        <v/>
      </c>
      <c r="X308" s="95" t="str">
        <f t="shared" si="19"/>
        <v/>
      </c>
    </row>
    <row r="309" spans="21:24" x14ac:dyDescent="0.3">
      <c r="U309" s="95" t="str">
        <f t="shared" si="16"/>
        <v/>
      </c>
      <c r="V309" s="95" t="str">
        <f t="shared" si="17"/>
        <v/>
      </c>
      <c r="W309" s="95" t="str">
        <f t="shared" si="18"/>
        <v/>
      </c>
      <c r="X309" s="95" t="str">
        <f t="shared" si="19"/>
        <v/>
      </c>
    </row>
    <row r="310" spans="21:24" x14ac:dyDescent="0.3">
      <c r="U310" s="95" t="str">
        <f t="shared" si="16"/>
        <v/>
      </c>
      <c r="V310" s="95" t="str">
        <f t="shared" si="17"/>
        <v/>
      </c>
      <c r="W310" s="95" t="str">
        <f t="shared" si="18"/>
        <v/>
      </c>
      <c r="X310" s="95" t="str">
        <f t="shared" si="19"/>
        <v/>
      </c>
    </row>
    <row r="311" spans="21:24" x14ac:dyDescent="0.3">
      <c r="U311" s="95" t="str">
        <f t="shared" si="16"/>
        <v/>
      </c>
      <c r="V311" s="95" t="str">
        <f t="shared" si="17"/>
        <v/>
      </c>
      <c r="W311" s="95" t="str">
        <f t="shared" si="18"/>
        <v/>
      </c>
      <c r="X311" s="95" t="str">
        <f t="shared" si="19"/>
        <v/>
      </c>
    </row>
    <row r="312" spans="21:24" x14ac:dyDescent="0.3">
      <c r="U312" s="95" t="str">
        <f t="shared" si="16"/>
        <v/>
      </c>
      <c r="V312" s="95" t="str">
        <f t="shared" si="17"/>
        <v/>
      </c>
      <c r="W312" s="95" t="str">
        <f t="shared" si="18"/>
        <v/>
      </c>
      <c r="X312" s="95" t="str">
        <f t="shared" si="19"/>
        <v/>
      </c>
    </row>
    <row r="313" spans="21:24" x14ac:dyDescent="0.3">
      <c r="U313" s="95" t="str">
        <f t="shared" si="16"/>
        <v/>
      </c>
      <c r="V313" s="95" t="str">
        <f t="shared" si="17"/>
        <v/>
      </c>
      <c r="W313" s="95" t="str">
        <f t="shared" si="18"/>
        <v/>
      </c>
      <c r="X313" s="95" t="str">
        <f t="shared" si="19"/>
        <v/>
      </c>
    </row>
    <row r="314" spans="21:24" x14ac:dyDescent="0.3">
      <c r="U314" s="95" t="str">
        <f t="shared" si="16"/>
        <v/>
      </c>
      <c r="V314" s="95" t="str">
        <f t="shared" si="17"/>
        <v/>
      </c>
      <c r="W314" s="95" t="str">
        <f t="shared" si="18"/>
        <v/>
      </c>
      <c r="X314" s="95" t="str">
        <f t="shared" si="19"/>
        <v/>
      </c>
    </row>
    <row r="315" spans="21:24" x14ac:dyDescent="0.3">
      <c r="U315" s="95" t="str">
        <f t="shared" si="16"/>
        <v/>
      </c>
      <c r="V315" s="95" t="str">
        <f t="shared" si="17"/>
        <v/>
      </c>
      <c r="W315" s="95" t="str">
        <f t="shared" si="18"/>
        <v/>
      </c>
      <c r="X315" s="95" t="str">
        <f t="shared" si="19"/>
        <v/>
      </c>
    </row>
    <row r="316" spans="21:24" x14ac:dyDescent="0.3">
      <c r="U316" s="95" t="str">
        <f t="shared" si="16"/>
        <v/>
      </c>
      <c r="V316" s="95" t="str">
        <f t="shared" si="17"/>
        <v/>
      </c>
      <c r="W316" s="95" t="str">
        <f t="shared" si="18"/>
        <v/>
      </c>
      <c r="X316" s="95" t="str">
        <f t="shared" si="19"/>
        <v/>
      </c>
    </row>
    <row r="317" spans="21:24" x14ac:dyDescent="0.3">
      <c r="U317" s="95" t="str">
        <f t="shared" si="16"/>
        <v/>
      </c>
      <c r="V317" s="95" t="str">
        <f t="shared" si="17"/>
        <v/>
      </c>
      <c r="W317" s="95" t="str">
        <f t="shared" si="18"/>
        <v/>
      </c>
      <c r="X317" s="95" t="str">
        <f t="shared" si="19"/>
        <v/>
      </c>
    </row>
    <row r="318" spans="21:24" x14ac:dyDescent="0.3">
      <c r="U318" s="95" t="str">
        <f t="shared" si="16"/>
        <v/>
      </c>
      <c r="V318" s="95" t="str">
        <f t="shared" si="17"/>
        <v/>
      </c>
      <c r="W318" s="95" t="str">
        <f t="shared" si="18"/>
        <v/>
      </c>
      <c r="X318" s="95" t="str">
        <f t="shared" si="19"/>
        <v/>
      </c>
    </row>
    <row r="319" spans="21:24" x14ac:dyDescent="0.3">
      <c r="U319" s="95" t="str">
        <f t="shared" si="16"/>
        <v/>
      </c>
      <c r="V319" s="95" t="str">
        <f t="shared" si="17"/>
        <v/>
      </c>
      <c r="W319" s="95" t="str">
        <f t="shared" si="18"/>
        <v/>
      </c>
      <c r="X319" s="95" t="str">
        <f t="shared" si="19"/>
        <v/>
      </c>
    </row>
    <row r="320" spans="21:24" x14ac:dyDescent="0.3">
      <c r="U320" s="95" t="str">
        <f t="shared" si="16"/>
        <v/>
      </c>
      <c r="V320" s="95" t="str">
        <f t="shared" si="17"/>
        <v/>
      </c>
      <c r="W320" s="95" t="str">
        <f t="shared" si="18"/>
        <v/>
      </c>
      <c r="X320" s="95" t="str">
        <f t="shared" si="19"/>
        <v/>
      </c>
    </row>
    <row r="321" spans="21:24" x14ac:dyDescent="0.3">
      <c r="U321" s="95" t="str">
        <f t="shared" si="16"/>
        <v/>
      </c>
      <c r="V321" s="95" t="str">
        <f t="shared" si="17"/>
        <v/>
      </c>
      <c r="W321" s="95" t="str">
        <f t="shared" si="18"/>
        <v/>
      </c>
      <c r="X321" s="95" t="str">
        <f t="shared" si="19"/>
        <v/>
      </c>
    </row>
    <row r="322" spans="21:24" x14ac:dyDescent="0.3">
      <c r="U322" s="95" t="str">
        <f t="shared" si="16"/>
        <v/>
      </c>
      <c r="V322" s="95" t="str">
        <f t="shared" si="17"/>
        <v/>
      </c>
      <c r="W322" s="95" t="str">
        <f t="shared" si="18"/>
        <v/>
      </c>
      <c r="X322" s="95" t="str">
        <f t="shared" si="19"/>
        <v/>
      </c>
    </row>
    <row r="323" spans="21:24" x14ac:dyDescent="0.3">
      <c r="U323" s="95" t="str">
        <f t="shared" si="16"/>
        <v/>
      </c>
      <c r="V323" s="95" t="str">
        <f t="shared" si="17"/>
        <v/>
      </c>
      <c r="W323" s="95" t="str">
        <f t="shared" si="18"/>
        <v/>
      </c>
      <c r="X323" s="95" t="str">
        <f t="shared" si="19"/>
        <v/>
      </c>
    </row>
    <row r="324" spans="21:24" x14ac:dyDescent="0.3">
      <c r="U324" s="95" t="str">
        <f t="shared" si="16"/>
        <v/>
      </c>
      <c r="V324" s="95" t="str">
        <f t="shared" si="17"/>
        <v/>
      </c>
      <c r="W324" s="95" t="str">
        <f t="shared" si="18"/>
        <v/>
      </c>
      <c r="X324" s="95" t="str">
        <f t="shared" si="19"/>
        <v/>
      </c>
    </row>
    <row r="325" spans="21:24" x14ac:dyDescent="0.3">
      <c r="U325" s="95" t="str">
        <f t="shared" ref="U325:U388" si="20">IF(L325="ANO",B325&amp;"-Linie A","")</f>
        <v/>
      </c>
      <c r="V325" s="95" t="str">
        <f t="shared" ref="V325:V388" si="21">IF(M325="ANO",B325&amp;"-Linie B","")</f>
        <v/>
      </c>
      <c r="W325" s="95" t="str">
        <f t="shared" ref="W325:W388" si="22">IF(N325="ANO",B325&amp;"-Linie C","")</f>
        <v/>
      </c>
      <c r="X325" s="95" t="str">
        <f t="shared" ref="X325:X388" si="23">IF(O325="ANO",B325&amp;"-Linie D","")</f>
        <v/>
      </c>
    </row>
    <row r="326" spans="21:24" x14ac:dyDescent="0.3">
      <c r="U326" s="95" t="str">
        <f t="shared" si="20"/>
        <v/>
      </c>
      <c r="V326" s="95" t="str">
        <f t="shared" si="21"/>
        <v/>
      </c>
      <c r="W326" s="95" t="str">
        <f t="shared" si="22"/>
        <v/>
      </c>
      <c r="X326" s="95" t="str">
        <f t="shared" si="23"/>
        <v/>
      </c>
    </row>
    <row r="327" spans="21:24" x14ac:dyDescent="0.3">
      <c r="U327" s="95" t="str">
        <f t="shared" si="20"/>
        <v/>
      </c>
      <c r="V327" s="95" t="str">
        <f t="shared" si="21"/>
        <v/>
      </c>
      <c r="W327" s="95" t="str">
        <f t="shared" si="22"/>
        <v/>
      </c>
      <c r="X327" s="95" t="str">
        <f t="shared" si="23"/>
        <v/>
      </c>
    </row>
    <row r="328" spans="21:24" x14ac:dyDescent="0.3">
      <c r="U328" s="95" t="str">
        <f t="shared" si="20"/>
        <v/>
      </c>
      <c r="V328" s="95" t="str">
        <f t="shared" si="21"/>
        <v/>
      </c>
      <c r="W328" s="95" t="str">
        <f t="shared" si="22"/>
        <v/>
      </c>
      <c r="X328" s="95" t="str">
        <f t="shared" si="23"/>
        <v/>
      </c>
    </row>
    <row r="329" spans="21:24" x14ac:dyDescent="0.3">
      <c r="U329" s="95" t="str">
        <f t="shared" si="20"/>
        <v/>
      </c>
      <c r="V329" s="95" t="str">
        <f t="shared" si="21"/>
        <v/>
      </c>
      <c r="W329" s="95" t="str">
        <f t="shared" si="22"/>
        <v/>
      </c>
      <c r="X329" s="95" t="str">
        <f t="shared" si="23"/>
        <v/>
      </c>
    </row>
    <row r="330" spans="21:24" x14ac:dyDescent="0.3">
      <c r="U330" s="95" t="str">
        <f t="shared" si="20"/>
        <v/>
      </c>
      <c r="V330" s="95" t="str">
        <f t="shared" si="21"/>
        <v/>
      </c>
      <c r="W330" s="95" t="str">
        <f t="shared" si="22"/>
        <v/>
      </c>
      <c r="X330" s="95" t="str">
        <f t="shared" si="23"/>
        <v/>
      </c>
    </row>
    <row r="331" spans="21:24" x14ac:dyDescent="0.3">
      <c r="U331" s="95" t="str">
        <f t="shared" si="20"/>
        <v/>
      </c>
      <c r="V331" s="95" t="str">
        <f t="shared" si="21"/>
        <v/>
      </c>
      <c r="W331" s="95" t="str">
        <f t="shared" si="22"/>
        <v/>
      </c>
      <c r="X331" s="95" t="str">
        <f t="shared" si="23"/>
        <v/>
      </c>
    </row>
    <row r="332" spans="21:24" x14ac:dyDescent="0.3">
      <c r="U332" s="95" t="str">
        <f t="shared" si="20"/>
        <v/>
      </c>
      <c r="V332" s="95" t="str">
        <f t="shared" si="21"/>
        <v/>
      </c>
      <c r="W332" s="95" t="str">
        <f t="shared" si="22"/>
        <v/>
      </c>
      <c r="X332" s="95" t="str">
        <f t="shared" si="23"/>
        <v/>
      </c>
    </row>
    <row r="333" spans="21:24" x14ac:dyDescent="0.3">
      <c r="U333" s="95" t="str">
        <f t="shared" si="20"/>
        <v/>
      </c>
      <c r="V333" s="95" t="str">
        <f t="shared" si="21"/>
        <v/>
      </c>
      <c r="W333" s="95" t="str">
        <f t="shared" si="22"/>
        <v/>
      </c>
      <c r="X333" s="95" t="str">
        <f t="shared" si="23"/>
        <v/>
      </c>
    </row>
    <row r="334" spans="21:24" x14ac:dyDescent="0.3">
      <c r="U334" s="95" t="str">
        <f t="shared" si="20"/>
        <v/>
      </c>
      <c r="V334" s="95" t="str">
        <f t="shared" si="21"/>
        <v/>
      </c>
      <c r="W334" s="95" t="str">
        <f t="shared" si="22"/>
        <v/>
      </c>
      <c r="X334" s="95" t="str">
        <f t="shared" si="23"/>
        <v/>
      </c>
    </row>
    <row r="335" spans="21:24" x14ac:dyDescent="0.3">
      <c r="U335" s="95" t="str">
        <f t="shared" si="20"/>
        <v/>
      </c>
      <c r="V335" s="95" t="str">
        <f t="shared" si="21"/>
        <v/>
      </c>
      <c r="W335" s="95" t="str">
        <f t="shared" si="22"/>
        <v/>
      </c>
      <c r="X335" s="95" t="str">
        <f t="shared" si="23"/>
        <v/>
      </c>
    </row>
    <row r="336" spans="21:24" x14ac:dyDescent="0.3">
      <c r="U336" s="95" t="str">
        <f t="shared" si="20"/>
        <v/>
      </c>
      <c r="V336" s="95" t="str">
        <f t="shared" si="21"/>
        <v/>
      </c>
      <c r="W336" s="95" t="str">
        <f t="shared" si="22"/>
        <v/>
      </c>
      <c r="X336" s="95" t="str">
        <f t="shared" si="23"/>
        <v/>
      </c>
    </row>
    <row r="337" spans="21:24" x14ac:dyDescent="0.3">
      <c r="U337" s="95" t="str">
        <f t="shared" si="20"/>
        <v/>
      </c>
      <c r="V337" s="95" t="str">
        <f t="shared" si="21"/>
        <v/>
      </c>
      <c r="W337" s="95" t="str">
        <f t="shared" si="22"/>
        <v/>
      </c>
      <c r="X337" s="95" t="str">
        <f t="shared" si="23"/>
        <v/>
      </c>
    </row>
    <row r="338" spans="21:24" x14ac:dyDescent="0.3">
      <c r="U338" s="95" t="str">
        <f t="shared" si="20"/>
        <v/>
      </c>
      <c r="V338" s="95" t="str">
        <f t="shared" si="21"/>
        <v/>
      </c>
      <c r="W338" s="95" t="str">
        <f t="shared" si="22"/>
        <v/>
      </c>
      <c r="X338" s="95" t="str">
        <f t="shared" si="23"/>
        <v/>
      </c>
    </row>
    <row r="339" spans="21:24" x14ac:dyDescent="0.3">
      <c r="U339" s="95" t="str">
        <f t="shared" si="20"/>
        <v/>
      </c>
      <c r="V339" s="95" t="str">
        <f t="shared" si="21"/>
        <v/>
      </c>
      <c r="W339" s="95" t="str">
        <f t="shared" si="22"/>
        <v/>
      </c>
      <c r="X339" s="95" t="str">
        <f t="shared" si="23"/>
        <v/>
      </c>
    </row>
    <row r="340" spans="21:24" x14ac:dyDescent="0.3">
      <c r="U340" s="95" t="str">
        <f t="shared" si="20"/>
        <v/>
      </c>
      <c r="V340" s="95" t="str">
        <f t="shared" si="21"/>
        <v/>
      </c>
      <c r="W340" s="95" t="str">
        <f t="shared" si="22"/>
        <v/>
      </c>
      <c r="X340" s="95" t="str">
        <f t="shared" si="23"/>
        <v/>
      </c>
    </row>
    <row r="341" spans="21:24" x14ac:dyDescent="0.3">
      <c r="U341" s="95" t="str">
        <f t="shared" si="20"/>
        <v/>
      </c>
      <c r="V341" s="95" t="str">
        <f t="shared" si="21"/>
        <v/>
      </c>
      <c r="W341" s="95" t="str">
        <f t="shared" si="22"/>
        <v/>
      </c>
      <c r="X341" s="95" t="str">
        <f t="shared" si="23"/>
        <v/>
      </c>
    </row>
    <row r="342" spans="21:24" x14ac:dyDescent="0.3">
      <c r="U342" s="95" t="str">
        <f t="shared" si="20"/>
        <v/>
      </c>
      <c r="V342" s="95" t="str">
        <f t="shared" si="21"/>
        <v/>
      </c>
      <c r="W342" s="95" t="str">
        <f t="shared" si="22"/>
        <v/>
      </c>
      <c r="X342" s="95" t="str">
        <f t="shared" si="23"/>
        <v/>
      </c>
    </row>
    <row r="343" spans="21:24" x14ac:dyDescent="0.3">
      <c r="U343" s="95" t="str">
        <f t="shared" si="20"/>
        <v/>
      </c>
      <c r="V343" s="95" t="str">
        <f t="shared" si="21"/>
        <v/>
      </c>
      <c r="W343" s="95" t="str">
        <f t="shared" si="22"/>
        <v/>
      </c>
      <c r="X343" s="95" t="str">
        <f t="shared" si="23"/>
        <v/>
      </c>
    </row>
    <row r="344" spans="21:24" x14ac:dyDescent="0.3">
      <c r="U344" s="95" t="str">
        <f t="shared" si="20"/>
        <v/>
      </c>
      <c r="V344" s="95" t="str">
        <f t="shared" si="21"/>
        <v/>
      </c>
      <c r="W344" s="95" t="str">
        <f t="shared" si="22"/>
        <v/>
      </c>
      <c r="X344" s="95" t="str">
        <f t="shared" si="23"/>
        <v/>
      </c>
    </row>
    <row r="345" spans="21:24" x14ac:dyDescent="0.3">
      <c r="U345" s="95" t="str">
        <f t="shared" si="20"/>
        <v/>
      </c>
      <c r="V345" s="95" t="str">
        <f t="shared" si="21"/>
        <v/>
      </c>
      <c r="W345" s="95" t="str">
        <f t="shared" si="22"/>
        <v/>
      </c>
      <c r="X345" s="95" t="str">
        <f t="shared" si="23"/>
        <v/>
      </c>
    </row>
    <row r="346" spans="21:24" x14ac:dyDescent="0.3">
      <c r="U346" s="95" t="str">
        <f t="shared" si="20"/>
        <v/>
      </c>
      <c r="V346" s="95" t="str">
        <f t="shared" si="21"/>
        <v/>
      </c>
      <c r="W346" s="95" t="str">
        <f t="shared" si="22"/>
        <v/>
      </c>
      <c r="X346" s="95" t="str">
        <f t="shared" si="23"/>
        <v/>
      </c>
    </row>
    <row r="347" spans="21:24" x14ac:dyDescent="0.3">
      <c r="U347" s="95" t="str">
        <f t="shared" si="20"/>
        <v/>
      </c>
      <c r="V347" s="95" t="str">
        <f t="shared" si="21"/>
        <v/>
      </c>
      <c r="W347" s="95" t="str">
        <f t="shared" si="22"/>
        <v/>
      </c>
      <c r="X347" s="95" t="str">
        <f t="shared" si="23"/>
        <v/>
      </c>
    </row>
    <row r="348" spans="21:24" x14ac:dyDescent="0.3">
      <c r="U348" s="95" t="str">
        <f t="shared" si="20"/>
        <v/>
      </c>
      <c r="V348" s="95" t="str">
        <f t="shared" si="21"/>
        <v/>
      </c>
      <c r="W348" s="95" t="str">
        <f t="shared" si="22"/>
        <v/>
      </c>
      <c r="X348" s="95" t="str">
        <f t="shared" si="23"/>
        <v/>
      </c>
    </row>
    <row r="349" spans="21:24" x14ac:dyDescent="0.3">
      <c r="U349" s="95" t="str">
        <f t="shared" si="20"/>
        <v/>
      </c>
      <c r="V349" s="95" t="str">
        <f t="shared" si="21"/>
        <v/>
      </c>
      <c r="W349" s="95" t="str">
        <f t="shared" si="22"/>
        <v/>
      </c>
      <c r="X349" s="95" t="str">
        <f t="shared" si="23"/>
        <v/>
      </c>
    </row>
    <row r="350" spans="21:24" x14ac:dyDescent="0.3">
      <c r="U350" s="95" t="str">
        <f t="shared" si="20"/>
        <v/>
      </c>
      <c r="V350" s="95" t="str">
        <f t="shared" si="21"/>
        <v/>
      </c>
      <c r="W350" s="95" t="str">
        <f t="shared" si="22"/>
        <v/>
      </c>
      <c r="X350" s="95" t="str">
        <f t="shared" si="23"/>
        <v/>
      </c>
    </row>
    <row r="351" spans="21:24" x14ac:dyDescent="0.3">
      <c r="U351" s="95" t="str">
        <f t="shared" si="20"/>
        <v/>
      </c>
      <c r="V351" s="95" t="str">
        <f t="shared" si="21"/>
        <v/>
      </c>
      <c r="W351" s="95" t="str">
        <f t="shared" si="22"/>
        <v/>
      </c>
      <c r="X351" s="95" t="str">
        <f t="shared" si="23"/>
        <v/>
      </c>
    </row>
    <row r="352" spans="21:24" x14ac:dyDescent="0.3">
      <c r="U352" s="95" t="str">
        <f t="shared" si="20"/>
        <v/>
      </c>
      <c r="V352" s="95" t="str">
        <f t="shared" si="21"/>
        <v/>
      </c>
      <c r="W352" s="95" t="str">
        <f t="shared" si="22"/>
        <v/>
      </c>
      <c r="X352" s="95" t="str">
        <f t="shared" si="23"/>
        <v/>
      </c>
    </row>
    <row r="353" spans="21:24" x14ac:dyDescent="0.3">
      <c r="U353" s="95" t="str">
        <f t="shared" si="20"/>
        <v/>
      </c>
      <c r="V353" s="95" t="str">
        <f t="shared" si="21"/>
        <v/>
      </c>
      <c r="W353" s="95" t="str">
        <f t="shared" si="22"/>
        <v/>
      </c>
      <c r="X353" s="95" t="str">
        <f t="shared" si="23"/>
        <v/>
      </c>
    </row>
    <row r="354" spans="21:24" x14ac:dyDescent="0.3">
      <c r="U354" s="95" t="str">
        <f t="shared" si="20"/>
        <v/>
      </c>
      <c r="V354" s="95" t="str">
        <f t="shared" si="21"/>
        <v/>
      </c>
      <c r="W354" s="95" t="str">
        <f t="shared" si="22"/>
        <v/>
      </c>
      <c r="X354" s="95" t="str">
        <f t="shared" si="23"/>
        <v/>
      </c>
    </row>
    <row r="355" spans="21:24" x14ac:dyDescent="0.3">
      <c r="U355" s="95" t="str">
        <f t="shared" si="20"/>
        <v/>
      </c>
      <c r="V355" s="95" t="str">
        <f t="shared" si="21"/>
        <v/>
      </c>
      <c r="W355" s="95" t="str">
        <f t="shared" si="22"/>
        <v/>
      </c>
      <c r="X355" s="95" t="str">
        <f t="shared" si="23"/>
        <v/>
      </c>
    </row>
    <row r="356" spans="21:24" x14ac:dyDescent="0.3">
      <c r="U356" s="95" t="str">
        <f t="shared" si="20"/>
        <v/>
      </c>
      <c r="V356" s="95" t="str">
        <f t="shared" si="21"/>
        <v/>
      </c>
      <c r="W356" s="95" t="str">
        <f t="shared" si="22"/>
        <v/>
      </c>
      <c r="X356" s="95" t="str">
        <f t="shared" si="23"/>
        <v/>
      </c>
    </row>
    <row r="357" spans="21:24" x14ac:dyDescent="0.3">
      <c r="U357" s="95" t="str">
        <f t="shared" si="20"/>
        <v/>
      </c>
      <c r="V357" s="95" t="str">
        <f t="shared" si="21"/>
        <v/>
      </c>
      <c r="W357" s="95" t="str">
        <f t="shared" si="22"/>
        <v/>
      </c>
      <c r="X357" s="95" t="str">
        <f t="shared" si="23"/>
        <v/>
      </c>
    </row>
    <row r="358" spans="21:24" x14ac:dyDescent="0.3">
      <c r="U358" s="95" t="str">
        <f t="shared" si="20"/>
        <v/>
      </c>
      <c r="V358" s="95" t="str">
        <f t="shared" si="21"/>
        <v/>
      </c>
      <c r="W358" s="95" t="str">
        <f t="shared" si="22"/>
        <v/>
      </c>
      <c r="X358" s="95" t="str">
        <f t="shared" si="23"/>
        <v/>
      </c>
    </row>
    <row r="359" spans="21:24" x14ac:dyDescent="0.3">
      <c r="U359" s="95" t="str">
        <f t="shared" si="20"/>
        <v/>
      </c>
      <c r="V359" s="95" t="str">
        <f t="shared" si="21"/>
        <v/>
      </c>
      <c r="W359" s="95" t="str">
        <f t="shared" si="22"/>
        <v/>
      </c>
      <c r="X359" s="95" t="str">
        <f t="shared" si="23"/>
        <v/>
      </c>
    </row>
    <row r="360" spans="21:24" x14ac:dyDescent="0.3">
      <c r="U360" s="95" t="str">
        <f t="shared" si="20"/>
        <v/>
      </c>
      <c r="V360" s="95" t="str">
        <f t="shared" si="21"/>
        <v/>
      </c>
      <c r="W360" s="95" t="str">
        <f t="shared" si="22"/>
        <v/>
      </c>
      <c r="X360" s="95" t="str">
        <f t="shared" si="23"/>
        <v/>
      </c>
    </row>
    <row r="361" spans="21:24" x14ac:dyDescent="0.3">
      <c r="U361" s="95" t="str">
        <f t="shared" si="20"/>
        <v/>
      </c>
      <c r="V361" s="95" t="str">
        <f t="shared" si="21"/>
        <v/>
      </c>
      <c r="W361" s="95" t="str">
        <f t="shared" si="22"/>
        <v/>
      </c>
      <c r="X361" s="95" t="str">
        <f t="shared" si="23"/>
        <v/>
      </c>
    </row>
    <row r="362" spans="21:24" x14ac:dyDescent="0.3">
      <c r="U362" s="95" t="str">
        <f t="shared" si="20"/>
        <v/>
      </c>
      <c r="V362" s="95" t="str">
        <f t="shared" si="21"/>
        <v/>
      </c>
      <c r="W362" s="95" t="str">
        <f t="shared" si="22"/>
        <v/>
      </c>
      <c r="X362" s="95" t="str">
        <f t="shared" si="23"/>
        <v/>
      </c>
    </row>
    <row r="363" spans="21:24" x14ac:dyDescent="0.3">
      <c r="U363" s="95" t="str">
        <f t="shared" si="20"/>
        <v/>
      </c>
      <c r="V363" s="95" t="str">
        <f t="shared" si="21"/>
        <v/>
      </c>
      <c r="W363" s="95" t="str">
        <f t="shared" si="22"/>
        <v/>
      </c>
      <c r="X363" s="95" t="str">
        <f t="shared" si="23"/>
        <v/>
      </c>
    </row>
    <row r="364" spans="21:24" x14ac:dyDescent="0.3">
      <c r="U364" s="95" t="str">
        <f t="shared" si="20"/>
        <v/>
      </c>
      <c r="V364" s="95" t="str">
        <f t="shared" si="21"/>
        <v/>
      </c>
      <c r="W364" s="95" t="str">
        <f t="shared" si="22"/>
        <v/>
      </c>
      <c r="X364" s="95" t="str">
        <f t="shared" si="23"/>
        <v/>
      </c>
    </row>
    <row r="365" spans="21:24" x14ac:dyDescent="0.3">
      <c r="U365" s="95" t="str">
        <f t="shared" si="20"/>
        <v/>
      </c>
      <c r="V365" s="95" t="str">
        <f t="shared" si="21"/>
        <v/>
      </c>
      <c r="W365" s="95" t="str">
        <f t="shared" si="22"/>
        <v/>
      </c>
      <c r="X365" s="95" t="str">
        <f t="shared" si="23"/>
        <v/>
      </c>
    </row>
    <row r="366" spans="21:24" x14ac:dyDescent="0.3">
      <c r="U366" s="95" t="str">
        <f t="shared" si="20"/>
        <v/>
      </c>
      <c r="V366" s="95" t="str">
        <f t="shared" si="21"/>
        <v/>
      </c>
      <c r="W366" s="95" t="str">
        <f t="shared" si="22"/>
        <v/>
      </c>
      <c r="X366" s="95" t="str">
        <f t="shared" si="23"/>
        <v/>
      </c>
    </row>
    <row r="367" spans="21:24" x14ac:dyDescent="0.3">
      <c r="U367" s="95" t="str">
        <f t="shared" si="20"/>
        <v/>
      </c>
      <c r="V367" s="95" t="str">
        <f t="shared" si="21"/>
        <v/>
      </c>
      <c r="W367" s="95" t="str">
        <f t="shared" si="22"/>
        <v/>
      </c>
      <c r="X367" s="95" t="str">
        <f t="shared" si="23"/>
        <v/>
      </c>
    </row>
    <row r="368" spans="21:24" x14ac:dyDescent="0.3">
      <c r="U368" s="95" t="str">
        <f t="shared" si="20"/>
        <v/>
      </c>
      <c r="V368" s="95" t="str">
        <f t="shared" si="21"/>
        <v/>
      </c>
      <c r="W368" s="95" t="str">
        <f t="shared" si="22"/>
        <v/>
      </c>
      <c r="X368" s="95" t="str">
        <f t="shared" si="23"/>
        <v/>
      </c>
    </row>
    <row r="369" spans="21:24" x14ac:dyDescent="0.3">
      <c r="U369" s="95" t="str">
        <f t="shared" si="20"/>
        <v/>
      </c>
      <c r="V369" s="95" t="str">
        <f t="shared" si="21"/>
        <v/>
      </c>
      <c r="W369" s="95" t="str">
        <f t="shared" si="22"/>
        <v/>
      </c>
      <c r="X369" s="95" t="str">
        <f t="shared" si="23"/>
        <v/>
      </c>
    </row>
    <row r="370" spans="21:24" x14ac:dyDescent="0.3">
      <c r="U370" s="95" t="str">
        <f t="shared" si="20"/>
        <v/>
      </c>
      <c r="V370" s="95" t="str">
        <f t="shared" si="21"/>
        <v/>
      </c>
      <c r="W370" s="95" t="str">
        <f t="shared" si="22"/>
        <v/>
      </c>
      <c r="X370" s="95" t="str">
        <f t="shared" si="23"/>
        <v/>
      </c>
    </row>
    <row r="371" spans="21:24" x14ac:dyDescent="0.3">
      <c r="U371" s="95" t="str">
        <f t="shared" si="20"/>
        <v/>
      </c>
      <c r="V371" s="95" t="str">
        <f t="shared" si="21"/>
        <v/>
      </c>
      <c r="W371" s="95" t="str">
        <f t="shared" si="22"/>
        <v/>
      </c>
      <c r="X371" s="95" t="str">
        <f t="shared" si="23"/>
        <v/>
      </c>
    </row>
    <row r="372" spans="21:24" x14ac:dyDescent="0.3">
      <c r="U372" s="95" t="str">
        <f t="shared" si="20"/>
        <v/>
      </c>
      <c r="V372" s="95" t="str">
        <f t="shared" si="21"/>
        <v/>
      </c>
      <c r="W372" s="95" t="str">
        <f t="shared" si="22"/>
        <v/>
      </c>
      <c r="X372" s="95" t="str">
        <f t="shared" si="23"/>
        <v/>
      </c>
    </row>
    <row r="373" spans="21:24" x14ac:dyDescent="0.3">
      <c r="U373" s="95" t="str">
        <f t="shared" si="20"/>
        <v/>
      </c>
      <c r="V373" s="95" t="str">
        <f t="shared" si="21"/>
        <v/>
      </c>
      <c r="W373" s="95" t="str">
        <f t="shared" si="22"/>
        <v/>
      </c>
      <c r="X373" s="95" t="str">
        <f t="shared" si="23"/>
        <v/>
      </c>
    </row>
    <row r="374" spans="21:24" x14ac:dyDescent="0.3">
      <c r="U374" s="95" t="str">
        <f t="shared" si="20"/>
        <v/>
      </c>
      <c r="V374" s="95" t="str">
        <f t="shared" si="21"/>
        <v/>
      </c>
      <c r="W374" s="95" t="str">
        <f t="shared" si="22"/>
        <v/>
      </c>
      <c r="X374" s="95" t="str">
        <f t="shared" si="23"/>
        <v/>
      </c>
    </row>
    <row r="375" spans="21:24" x14ac:dyDescent="0.3">
      <c r="U375" s="95" t="str">
        <f t="shared" si="20"/>
        <v/>
      </c>
      <c r="V375" s="95" t="str">
        <f t="shared" si="21"/>
        <v/>
      </c>
      <c r="W375" s="95" t="str">
        <f t="shared" si="22"/>
        <v/>
      </c>
      <c r="X375" s="95" t="str">
        <f t="shared" si="23"/>
        <v/>
      </c>
    </row>
    <row r="376" spans="21:24" x14ac:dyDescent="0.3">
      <c r="U376" s="95" t="str">
        <f t="shared" si="20"/>
        <v/>
      </c>
      <c r="V376" s="95" t="str">
        <f t="shared" si="21"/>
        <v/>
      </c>
      <c r="W376" s="95" t="str">
        <f t="shared" si="22"/>
        <v/>
      </c>
      <c r="X376" s="95" t="str">
        <f t="shared" si="23"/>
        <v/>
      </c>
    </row>
    <row r="377" spans="21:24" x14ac:dyDescent="0.3">
      <c r="U377" s="95" t="str">
        <f t="shared" si="20"/>
        <v/>
      </c>
      <c r="V377" s="95" t="str">
        <f t="shared" si="21"/>
        <v/>
      </c>
      <c r="W377" s="95" t="str">
        <f t="shared" si="22"/>
        <v/>
      </c>
      <c r="X377" s="95" t="str">
        <f t="shared" si="23"/>
        <v/>
      </c>
    </row>
    <row r="378" spans="21:24" x14ac:dyDescent="0.3">
      <c r="U378" s="95" t="str">
        <f t="shared" si="20"/>
        <v/>
      </c>
      <c r="V378" s="95" t="str">
        <f t="shared" si="21"/>
        <v/>
      </c>
      <c r="W378" s="95" t="str">
        <f t="shared" si="22"/>
        <v/>
      </c>
      <c r="X378" s="95" t="str">
        <f t="shared" si="23"/>
        <v/>
      </c>
    </row>
    <row r="379" spans="21:24" x14ac:dyDescent="0.3">
      <c r="U379" s="95" t="str">
        <f t="shared" si="20"/>
        <v/>
      </c>
      <c r="V379" s="95" t="str">
        <f t="shared" si="21"/>
        <v/>
      </c>
      <c r="W379" s="95" t="str">
        <f t="shared" si="22"/>
        <v/>
      </c>
      <c r="X379" s="95" t="str">
        <f t="shared" si="23"/>
        <v/>
      </c>
    </row>
    <row r="380" spans="21:24" x14ac:dyDescent="0.3">
      <c r="U380" s="95" t="str">
        <f t="shared" si="20"/>
        <v/>
      </c>
      <c r="V380" s="95" t="str">
        <f t="shared" si="21"/>
        <v/>
      </c>
      <c r="W380" s="95" t="str">
        <f t="shared" si="22"/>
        <v/>
      </c>
      <c r="X380" s="95" t="str">
        <f t="shared" si="23"/>
        <v/>
      </c>
    </row>
    <row r="381" spans="21:24" x14ac:dyDescent="0.3">
      <c r="U381" s="95" t="str">
        <f t="shared" si="20"/>
        <v/>
      </c>
      <c r="V381" s="95" t="str">
        <f t="shared" si="21"/>
        <v/>
      </c>
      <c r="W381" s="95" t="str">
        <f t="shared" si="22"/>
        <v/>
      </c>
      <c r="X381" s="95" t="str">
        <f t="shared" si="23"/>
        <v/>
      </c>
    </row>
    <row r="382" spans="21:24" x14ac:dyDescent="0.3">
      <c r="U382" s="95" t="str">
        <f t="shared" si="20"/>
        <v/>
      </c>
      <c r="V382" s="95" t="str">
        <f t="shared" si="21"/>
        <v/>
      </c>
      <c r="W382" s="95" t="str">
        <f t="shared" si="22"/>
        <v/>
      </c>
      <c r="X382" s="95" t="str">
        <f t="shared" si="23"/>
        <v/>
      </c>
    </row>
    <row r="383" spans="21:24" x14ac:dyDescent="0.3">
      <c r="U383" s="95" t="str">
        <f t="shared" si="20"/>
        <v/>
      </c>
      <c r="V383" s="95" t="str">
        <f t="shared" si="21"/>
        <v/>
      </c>
      <c r="W383" s="95" t="str">
        <f t="shared" si="22"/>
        <v/>
      </c>
      <c r="X383" s="95" t="str">
        <f t="shared" si="23"/>
        <v/>
      </c>
    </row>
    <row r="384" spans="21:24" x14ac:dyDescent="0.3">
      <c r="U384" s="95" t="str">
        <f t="shared" si="20"/>
        <v/>
      </c>
      <c r="V384" s="95" t="str">
        <f t="shared" si="21"/>
        <v/>
      </c>
      <c r="W384" s="95" t="str">
        <f t="shared" si="22"/>
        <v/>
      </c>
      <c r="X384" s="95" t="str">
        <f t="shared" si="23"/>
        <v/>
      </c>
    </row>
    <row r="385" spans="21:24" x14ac:dyDescent="0.3">
      <c r="U385" s="95" t="str">
        <f t="shared" si="20"/>
        <v/>
      </c>
      <c r="V385" s="95" t="str">
        <f t="shared" si="21"/>
        <v/>
      </c>
      <c r="W385" s="95" t="str">
        <f t="shared" si="22"/>
        <v/>
      </c>
      <c r="X385" s="95" t="str">
        <f t="shared" si="23"/>
        <v/>
      </c>
    </row>
    <row r="386" spans="21:24" x14ac:dyDescent="0.3">
      <c r="U386" s="95" t="str">
        <f t="shared" si="20"/>
        <v/>
      </c>
      <c r="V386" s="95" t="str">
        <f t="shared" si="21"/>
        <v/>
      </c>
      <c r="W386" s="95" t="str">
        <f t="shared" si="22"/>
        <v/>
      </c>
      <c r="X386" s="95" t="str">
        <f t="shared" si="23"/>
        <v/>
      </c>
    </row>
    <row r="387" spans="21:24" x14ac:dyDescent="0.3">
      <c r="U387" s="95" t="str">
        <f t="shared" si="20"/>
        <v/>
      </c>
      <c r="V387" s="95" t="str">
        <f t="shared" si="21"/>
        <v/>
      </c>
      <c r="W387" s="95" t="str">
        <f t="shared" si="22"/>
        <v/>
      </c>
      <c r="X387" s="95" t="str">
        <f t="shared" si="23"/>
        <v/>
      </c>
    </row>
    <row r="388" spans="21:24" x14ac:dyDescent="0.3">
      <c r="U388" s="95" t="str">
        <f t="shared" si="20"/>
        <v/>
      </c>
      <c r="V388" s="95" t="str">
        <f t="shared" si="21"/>
        <v/>
      </c>
      <c r="W388" s="95" t="str">
        <f t="shared" si="22"/>
        <v/>
      </c>
      <c r="X388" s="95" t="str">
        <f t="shared" si="23"/>
        <v/>
      </c>
    </row>
    <row r="389" spans="21:24" x14ac:dyDescent="0.3">
      <c r="U389" s="95" t="str">
        <f t="shared" ref="U389:U452" si="24">IF(L389="ANO",B389&amp;"-Linie A","")</f>
        <v/>
      </c>
      <c r="V389" s="95" t="str">
        <f t="shared" ref="V389:V452" si="25">IF(M389="ANO",B389&amp;"-Linie B","")</f>
        <v/>
      </c>
      <c r="W389" s="95" t="str">
        <f t="shared" ref="W389:W452" si="26">IF(N389="ANO",B389&amp;"-Linie C","")</f>
        <v/>
      </c>
      <c r="X389" s="95" t="str">
        <f t="shared" ref="X389:X452" si="27">IF(O389="ANO",B389&amp;"-Linie D","")</f>
        <v/>
      </c>
    </row>
    <row r="390" spans="21:24" x14ac:dyDescent="0.3">
      <c r="U390" s="95" t="str">
        <f t="shared" si="24"/>
        <v/>
      </c>
      <c r="V390" s="95" t="str">
        <f t="shared" si="25"/>
        <v/>
      </c>
      <c r="W390" s="95" t="str">
        <f t="shared" si="26"/>
        <v/>
      </c>
      <c r="X390" s="95" t="str">
        <f t="shared" si="27"/>
        <v/>
      </c>
    </row>
    <row r="391" spans="21:24" x14ac:dyDescent="0.3">
      <c r="U391" s="95" t="str">
        <f t="shared" si="24"/>
        <v/>
      </c>
      <c r="V391" s="95" t="str">
        <f t="shared" si="25"/>
        <v/>
      </c>
      <c r="W391" s="95" t="str">
        <f t="shared" si="26"/>
        <v/>
      </c>
      <c r="X391" s="95" t="str">
        <f t="shared" si="27"/>
        <v/>
      </c>
    </row>
    <row r="392" spans="21:24" x14ac:dyDescent="0.3">
      <c r="U392" s="95" t="str">
        <f t="shared" si="24"/>
        <v/>
      </c>
      <c r="V392" s="95" t="str">
        <f t="shared" si="25"/>
        <v/>
      </c>
      <c r="W392" s="95" t="str">
        <f t="shared" si="26"/>
        <v/>
      </c>
      <c r="X392" s="95" t="str">
        <f t="shared" si="27"/>
        <v/>
      </c>
    </row>
    <row r="393" spans="21:24" x14ac:dyDescent="0.3">
      <c r="U393" s="95" t="str">
        <f t="shared" si="24"/>
        <v/>
      </c>
      <c r="V393" s="95" t="str">
        <f t="shared" si="25"/>
        <v/>
      </c>
      <c r="W393" s="95" t="str">
        <f t="shared" si="26"/>
        <v/>
      </c>
      <c r="X393" s="95" t="str">
        <f t="shared" si="27"/>
        <v/>
      </c>
    </row>
    <row r="394" spans="21:24" x14ac:dyDescent="0.3">
      <c r="U394" s="95" t="str">
        <f t="shared" si="24"/>
        <v/>
      </c>
      <c r="V394" s="95" t="str">
        <f t="shared" si="25"/>
        <v/>
      </c>
      <c r="W394" s="95" t="str">
        <f t="shared" si="26"/>
        <v/>
      </c>
      <c r="X394" s="95" t="str">
        <f t="shared" si="27"/>
        <v/>
      </c>
    </row>
    <row r="395" spans="21:24" x14ac:dyDescent="0.3">
      <c r="U395" s="95" t="str">
        <f t="shared" si="24"/>
        <v/>
      </c>
      <c r="V395" s="95" t="str">
        <f t="shared" si="25"/>
        <v/>
      </c>
      <c r="W395" s="95" t="str">
        <f t="shared" si="26"/>
        <v/>
      </c>
      <c r="X395" s="95" t="str">
        <f t="shared" si="27"/>
        <v/>
      </c>
    </row>
    <row r="396" spans="21:24" x14ac:dyDescent="0.3">
      <c r="U396" s="95" t="str">
        <f t="shared" si="24"/>
        <v/>
      </c>
      <c r="V396" s="95" t="str">
        <f t="shared" si="25"/>
        <v/>
      </c>
      <c r="W396" s="95" t="str">
        <f t="shared" si="26"/>
        <v/>
      </c>
      <c r="X396" s="95" t="str">
        <f t="shared" si="27"/>
        <v/>
      </c>
    </row>
    <row r="397" spans="21:24" x14ac:dyDescent="0.3">
      <c r="U397" s="95" t="str">
        <f t="shared" si="24"/>
        <v/>
      </c>
      <c r="V397" s="95" t="str">
        <f t="shared" si="25"/>
        <v/>
      </c>
      <c r="W397" s="95" t="str">
        <f t="shared" si="26"/>
        <v/>
      </c>
      <c r="X397" s="95" t="str">
        <f t="shared" si="27"/>
        <v/>
      </c>
    </row>
    <row r="398" spans="21:24" x14ac:dyDescent="0.3">
      <c r="U398" s="95" t="str">
        <f t="shared" si="24"/>
        <v/>
      </c>
      <c r="V398" s="95" t="str">
        <f t="shared" si="25"/>
        <v/>
      </c>
      <c r="W398" s="95" t="str">
        <f t="shared" si="26"/>
        <v/>
      </c>
      <c r="X398" s="95" t="str">
        <f t="shared" si="27"/>
        <v/>
      </c>
    </row>
    <row r="399" spans="21:24" x14ac:dyDescent="0.3">
      <c r="U399" s="95" t="str">
        <f t="shared" si="24"/>
        <v/>
      </c>
      <c r="V399" s="95" t="str">
        <f t="shared" si="25"/>
        <v/>
      </c>
      <c r="W399" s="95" t="str">
        <f t="shared" si="26"/>
        <v/>
      </c>
      <c r="X399" s="95" t="str">
        <f t="shared" si="27"/>
        <v/>
      </c>
    </row>
    <row r="400" spans="21:24" x14ac:dyDescent="0.3">
      <c r="U400" s="95" t="str">
        <f t="shared" si="24"/>
        <v/>
      </c>
      <c r="V400" s="95" t="str">
        <f t="shared" si="25"/>
        <v/>
      </c>
      <c r="W400" s="95" t="str">
        <f t="shared" si="26"/>
        <v/>
      </c>
      <c r="X400" s="95" t="str">
        <f t="shared" si="27"/>
        <v/>
      </c>
    </row>
    <row r="401" spans="21:24" x14ac:dyDescent="0.3">
      <c r="U401" s="95" t="str">
        <f t="shared" si="24"/>
        <v/>
      </c>
      <c r="V401" s="95" t="str">
        <f t="shared" si="25"/>
        <v/>
      </c>
      <c r="W401" s="95" t="str">
        <f t="shared" si="26"/>
        <v/>
      </c>
      <c r="X401" s="95" t="str">
        <f t="shared" si="27"/>
        <v/>
      </c>
    </row>
    <row r="402" spans="21:24" x14ac:dyDescent="0.3">
      <c r="U402" s="95" t="str">
        <f t="shared" si="24"/>
        <v/>
      </c>
      <c r="V402" s="95" t="str">
        <f t="shared" si="25"/>
        <v/>
      </c>
      <c r="W402" s="95" t="str">
        <f t="shared" si="26"/>
        <v/>
      </c>
      <c r="X402" s="95" t="str">
        <f t="shared" si="27"/>
        <v/>
      </c>
    </row>
    <row r="403" spans="21:24" x14ac:dyDescent="0.3">
      <c r="U403" s="95" t="str">
        <f t="shared" si="24"/>
        <v/>
      </c>
      <c r="V403" s="95" t="str">
        <f t="shared" si="25"/>
        <v/>
      </c>
      <c r="W403" s="95" t="str">
        <f t="shared" si="26"/>
        <v/>
      </c>
      <c r="X403" s="95" t="str">
        <f t="shared" si="27"/>
        <v/>
      </c>
    </row>
    <row r="404" spans="21:24" x14ac:dyDescent="0.3">
      <c r="U404" s="95" t="str">
        <f t="shared" si="24"/>
        <v/>
      </c>
      <c r="V404" s="95" t="str">
        <f t="shared" si="25"/>
        <v/>
      </c>
      <c r="W404" s="95" t="str">
        <f t="shared" si="26"/>
        <v/>
      </c>
      <c r="X404" s="95" t="str">
        <f t="shared" si="27"/>
        <v/>
      </c>
    </row>
    <row r="405" spans="21:24" x14ac:dyDescent="0.3">
      <c r="U405" s="95" t="str">
        <f t="shared" si="24"/>
        <v/>
      </c>
      <c r="V405" s="95" t="str">
        <f t="shared" si="25"/>
        <v/>
      </c>
      <c r="W405" s="95" t="str">
        <f t="shared" si="26"/>
        <v/>
      </c>
      <c r="X405" s="95" t="str">
        <f t="shared" si="27"/>
        <v/>
      </c>
    </row>
    <row r="406" spans="21:24" x14ac:dyDescent="0.3">
      <c r="U406" s="95" t="str">
        <f t="shared" si="24"/>
        <v/>
      </c>
      <c r="V406" s="95" t="str">
        <f t="shared" si="25"/>
        <v/>
      </c>
      <c r="W406" s="95" t="str">
        <f t="shared" si="26"/>
        <v/>
      </c>
      <c r="X406" s="95" t="str">
        <f t="shared" si="27"/>
        <v/>
      </c>
    </row>
    <row r="407" spans="21:24" x14ac:dyDescent="0.3">
      <c r="U407" s="95" t="str">
        <f t="shared" si="24"/>
        <v/>
      </c>
      <c r="V407" s="95" t="str">
        <f t="shared" si="25"/>
        <v/>
      </c>
      <c r="W407" s="95" t="str">
        <f t="shared" si="26"/>
        <v/>
      </c>
      <c r="X407" s="95" t="str">
        <f t="shared" si="27"/>
        <v/>
      </c>
    </row>
    <row r="408" spans="21:24" x14ac:dyDescent="0.3">
      <c r="U408" s="95" t="str">
        <f t="shared" si="24"/>
        <v/>
      </c>
      <c r="V408" s="95" t="str">
        <f t="shared" si="25"/>
        <v/>
      </c>
      <c r="W408" s="95" t="str">
        <f t="shared" si="26"/>
        <v/>
      </c>
      <c r="X408" s="95" t="str">
        <f t="shared" si="27"/>
        <v/>
      </c>
    </row>
    <row r="409" spans="21:24" x14ac:dyDescent="0.3">
      <c r="U409" s="95" t="str">
        <f t="shared" si="24"/>
        <v/>
      </c>
      <c r="V409" s="95" t="str">
        <f t="shared" si="25"/>
        <v/>
      </c>
      <c r="W409" s="95" t="str">
        <f t="shared" si="26"/>
        <v/>
      </c>
      <c r="X409" s="95" t="str">
        <f t="shared" si="27"/>
        <v/>
      </c>
    </row>
    <row r="410" spans="21:24" x14ac:dyDescent="0.3">
      <c r="U410" s="95" t="str">
        <f t="shared" si="24"/>
        <v/>
      </c>
      <c r="V410" s="95" t="str">
        <f t="shared" si="25"/>
        <v/>
      </c>
      <c r="W410" s="95" t="str">
        <f t="shared" si="26"/>
        <v/>
      </c>
      <c r="X410" s="95" t="str">
        <f t="shared" si="27"/>
        <v/>
      </c>
    </row>
    <row r="411" spans="21:24" x14ac:dyDescent="0.3">
      <c r="U411" s="95" t="str">
        <f t="shared" si="24"/>
        <v/>
      </c>
      <c r="V411" s="95" t="str">
        <f t="shared" si="25"/>
        <v/>
      </c>
      <c r="W411" s="95" t="str">
        <f t="shared" si="26"/>
        <v/>
      </c>
      <c r="X411" s="95" t="str">
        <f t="shared" si="27"/>
        <v/>
      </c>
    </row>
    <row r="412" spans="21:24" x14ac:dyDescent="0.3">
      <c r="U412" s="95" t="str">
        <f t="shared" si="24"/>
        <v/>
      </c>
      <c r="V412" s="95" t="str">
        <f t="shared" si="25"/>
        <v/>
      </c>
      <c r="W412" s="95" t="str">
        <f t="shared" si="26"/>
        <v/>
      </c>
      <c r="X412" s="95" t="str">
        <f t="shared" si="27"/>
        <v/>
      </c>
    </row>
    <row r="413" spans="21:24" x14ac:dyDescent="0.3">
      <c r="U413" s="95" t="str">
        <f t="shared" si="24"/>
        <v/>
      </c>
      <c r="V413" s="95" t="str">
        <f t="shared" si="25"/>
        <v/>
      </c>
      <c r="W413" s="95" t="str">
        <f t="shared" si="26"/>
        <v/>
      </c>
      <c r="X413" s="95" t="str">
        <f t="shared" si="27"/>
        <v/>
      </c>
    </row>
    <row r="414" spans="21:24" x14ac:dyDescent="0.3">
      <c r="U414" s="95" t="str">
        <f t="shared" si="24"/>
        <v/>
      </c>
      <c r="V414" s="95" t="str">
        <f t="shared" si="25"/>
        <v/>
      </c>
      <c r="W414" s="95" t="str">
        <f t="shared" si="26"/>
        <v/>
      </c>
      <c r="X414" s="95" t="str">
        <f t="shared" si="27"/>
        <v/>
      </c>
    </row>
    <row r="415" spans="21:24" x14ac:dyDescent="0.3">
      <c r="U415" s="95" t="str">
        <f t="shared" si="24"/>
        <v/>
      </c>
      <c r="V415" s="95" t="str">
        <f t="shared" si="25"/>
        <v/>
      </c>
      <c r="W415" s="95" t="str">
        <f t="shared" si="26"/>
        <v/>
      </c>
      <c r="X415" s="95" t="str">
        <f t="shared" si="27"/>
        <v/>
      </c>
    </row>
    <row r="416" spans="21:24" x14ac:dyDescent="0.3">
      <c r="U416" s="95" t="str">
        <f t="shared" si="24"/>
        <v/>
      </c>
      <c r="V416" s="95" t="str">
        <f t="shared" si="25"/>
        <v/>
      </c>
      <c r="W416" s="95" t="str">
        <f t="shared" si="26"/>
        <v/>
      </c>
      <c r="X416" s="95" t="str">
        <f t="shared" si="27"/>
        <v/>
      </c>
    </row>
    <row r="417" spans="21:24" x14ac:dyDescent="0.3">
      <c r="U417" s="95" t="str">
        <f t="shared" si="24"/>
        <v/>
      </c>
      <c r="V417" s="95" t="str">
        <f t="shared" si="25"/>
        <v/>
      </c>
      <c r="W417" s="95" t="str">
        <f t="shared" si="26"/>
        <v/>
      </c>
      <c r="X417" s="95" t="str">
        <f t="shared" si="27"/>
        <v/>
      </c>
    </row>
    <row r="418" spans="21:24" x14ac:dyDescent="0.3">
      <c r="U418" s="95" t="str">
        <f t="shared" si="24"/>
        <v/>
      </c>
      <c r="V418" s="95" t="str">
        <f t="shared" si="25"/>
        <v/>
      </c>
      <c r="W418" s="95" t="str">
        <f t="shared" si="26"/>
        <v/>
      </c>
      <c r="X418" s="95" t="str">
        <f t="shared" si="27"/>
        <v/>
      </c>
    </row>
    <row r="419" spans="21:24" x14ac:dyDescent="0.3">
      <c r="U419" s="95" t="str">
        <f t="shared" si="24"/>
        <v/>
      </c>
      <c r="V419" s="95" t="str">
        <f t="shared" si="25"/>
        <v/>
      </c>
      <c r="W419" s="95" t="str">
        <f t="shared" si="26"/>
        <v/>
      </c>
      <c r="X419" s="95" t="str">
        <f t="shared" si="27"/>
        <v/>
      </c>
    </row>
    <row r="420" spans="21:24" x14ac:dyDescent="0.3">
      <c r="U420" s="95" t="str">
        <f t="shared" si="24"/>
        <v/>
      </c>
      <c r="V420" s="95" t="str">
        <f t="shared" si="25"/>
        <v/>
      </c>
      <c r="W420" s="95" t="str">
        <f t="shared" si="26"/>
        <v/>
      </c>
      <c r="X420" s="95" t="str">
        <f t="shared" si="27"/>
        <v/>
      </c>
    </row>
    <row r="421" spans="21:24" x14ac:dyDescent="0.3">
      <c r="U421" s="95" t="str">
        <f t="shared" si="24"/>
        <v/>
      </c>
      <c r="V421" s="95" t="str">
        <f t="shared" si="25"/>
        <v/>
      </c>
      <c r="W421" s="95" t="str">
        <f t="shared" si="26"/>
        <v/>
      </c>
      <c r="X421" s="95" t="str">
        <f t="shared" si="27"/>
        <v/>
      </c>
    </row>
    <row r="422" spans="21:24" x14ac:dyDescent="0.3">
      <c r="U422" s="95" t="str">
        <f t="shared" si="24"/>
        <v/>
      </c>
      <c r="V422" s="95" t="str">
        <f t="shared" si="25"/>
        <v/>
      </c>
      <c r="W422" s="95" t="str">
        <f t="shared" si="26"/>
        <v/>
      </c>
      <c r="X422" s="95" t="str">
        <f t="shared" si="27"/>
        <v/>
      </c>
    </row>
    <row r="423" spans="21:24" x14ac:dyDescent="0.3">
      <c r="U423" s="95" t="str">
        <f t="shared" si="24"/>
        <v/>
      </c>
      <c r="V423" s="95" t="str">
        <f t="shared" si="25"/>
        <v/>
      </c>
      <c r="W423" s="95" t="str">
        <f t="shared" si="26"/>
        <v/>
      </c>
      <c r="X423" s="95" t="str">
        <f t="shared" si="27"/>
        <v/>
      </c>
    </row>
    <row r="424" spans="21:24" x14ac:dyDescent="0.3">
      <c r="U424" s="95" t="str">
        <f t="shared" si="24"/>
        <v/>
      </c>
      <c r="V424" s="95" t="str">
        <f t="shared" si="25"/>
        <v/>
      </c>
      <c r="W424" s="95" t="str">
        <f t="shared" si="26"/>
        <v/>
      </c>
      <c r="X424" s="95" t="str">
        <f t="shared" si="27"/>
        <v/>
      </c>
    </row>
    <row r="425" spans="21:24" x14ac:dyDescent="0.3">
      <c r="U425" s="95" t="str">
        <f t="shared" si="24"/>
        <v/>
      </c>
      <c r="V425" s="95" t="str">
        <f t="shared" si="25"/>
        <v/>
      </c>
      <c r="W425" s="95" t="str">
        <f t="shared" si="26"/>
        <v/>
      </c>
      <c r="X425" s="95" t="str">
        <f t="shared" si="27"/>
        <v/>
      </c>
    </row>
    <row r="426" spans="21:24" x14ac:dyDescent="0.3">
      <c r="U426" s="95" t="str">
        <f t="shared" si="24"/>
        <v/>
      </c>
      <c r="V426" s="95" t="str">
        <f t="shared" si="25"/>
        <v/>
      </c>
      <c r="W426" s="95" t="str">
        <f t="shared" si="26"/>
        <v/>
      </c>
      <c r="X426" s="95" t="str">
        <f t="shared" si="27"/>
        <v/>
      </c>
    </row>
    <row r="427" spans="21:24" x14ac:dyDescent="0.3">
      <c r="U427" s="95" t="str">
        <f t="shared" si="24"/>
        <v/>
      </c>
      <c r="V427" s="95" t="str">
        <f t="shared" si="25"/>
        <v/>
      </c>
      <c r="W427" s="95" t="str">
        <f t="shared" si="26"/>
        <v/>
      </c>
      <c r="X427" s="95" t="str">
        <f t="shared" si="27"/>
        <v/>
      </c>
    </row>
    <row r="428" spans="21:24" x14ac:dyDescent="0.3">
      <c r="U428" s="95" t="str">
        <f t="shared" si="24"/>
        <v/>
      </c>
      <c r="V428" s="95" t="str">
        <f t="shared" si="25"/>
        <v/>
      </c>
      <c r="W428" s="95" t="str">
        <f t="shared" si="26"/>
        <v/>
      </c>
      <c r="X428" s="95" t="str">
        <f t="shared" si="27"/>
        <v/>
      </c>
    </row>
    <row r="429" spans="21:24" x14ac:dyDescent="0.3">
      <c r="U429" s="95" t="str">
        <f t="shared" si="24"/>
        <v/>
      </c>
      <c r="V429" s="95" t="str">
        <f t="shared" si="25"/>
        <v/>
      </c>
      <c r="W429" s="95" t="str">
        <f t="shared" si="26"/>
        <v/>
      </c>
      <c r="X429" s="95" t="str">
        <f t="shared" si="27"/>
        <v/>
      </c>
    </row>
    <row r="430" spans="21:24" x14ac:dyDescent="0.3">
      <c r="U430" s="95" t="str">
        <f t="shared" si="24"/>
        <v/>
      </c>
      <c r="V430" s="95" t="str">
        <f t="shared" si="25"/>
        <v/>
      </c>
      <c r="W430" s="95" t="str">
        <f t="shared" si="26"/>
        <v/>
      </c>
      <c r="X430" s="95" t="str">
        <f t="shared" si="27"/>
        <v/>
      </c>
    </row>
    <row r="431" spans="21:24" x14ac:dyDescent="0.3">
      <c r="U431" s="95" t="str">
        <f t="shared" si="24"/>
        <v/>
      </c>
      <c r="V431" s="95" t="str">
        <f t="shared" si="25"/>
        <v/>
      </c>
      <c r="W431" s="95" t="str">
        <f t="shared" si="26"/>
        <v/>
      </c>
      <c r="X431" s="95" t="str">
        <f t="shared" si="27"/>
        <v/>
      </c>
    </row>
    <row r="432" spans="21:24" x14ac:dyDescent="0.3">
      <c r="U432" s="95" t="str">
        <f t="shared" si="24"/>
        <v/>
      </c>
      <c r="V432" s="95" t="str">
        <f t="shared" si="25"/>
        <v/>
      </c>
      <c r="W432" s="95" t="str">
        <f t="shared" si="26"/>
        <v/>
      </c>
      <c r="X432" s="95" t="str">
        <f t="shared" si="27"/>
        <v/>
      </c>
    </row>
    <row r="433" spans="21:24" x14ac:dyDescent="0.3">
      <c r="U433" s="95" t="str">
        <f t="shared" si="24"/>
        <v/>
      </c>
      <c r="V433" s="95" t="str">
        <f t="shared" si="25"/>
        <v/>
      </c>
      <c r="W433" s="95" t="str">
        <f t="shared" si="26"/>
        <v/>
      </c>
      <c r="X433" s="95" t="str">
        <f t="shared" si="27"/>
        <v/>
      </c>
    </row>
    <row r="434" spans="21:24" x14ac:dyDescent="0.3">
      <c r="U434" s="95" t="str">
        <f t="shared" si="24"/>
        <v/>
      </c>
      <c r="V434" s="95" t="str">
        <f t="shared" si="25"/>
        <v/>
      </c>
      <c r="W434" s="95" t="str">
        <f t="shared" si="26"/>
        <v/>
      </c>
      <c r="X434" s="95" t="str">
        <f t="shared" si="27"/>
        <v/>
      </c>
    </row>
    <row r="435" spans="21:24" x14ac:dyDescent="0.3">
      <c r="U435" s="95" t="str">
        <f t="shared" si="24"/>
        <v/>
      </c>
      <c r="V435" s="95" t="str">
        <f t="shared" si="25"/>
        <v/>
      </c>
      <c r="W435" s="95" t="str">
        <f t="shared" si="26"/>
        <v/>
      </c>
      <c r="X435" s="95" t="str">
        <f t="shared" si="27"/>
        <v/>
      </c>
    </row>
    <row r="436" spans="21:24" x14ac:dyDescent="0.3">
      <c r="U436" s="95" t="str">
        <f t="shared" si="24"/>
        <v/>
      </c>
      <c r="V436" s="95" t="str">
        <f t="shared" si="25"/>
        <v/>
      </c>
      <c r="W436" s="95" t="str">
        <f t="shared" si="26"/>
        <v/>
      </c>
      <c r="X436" s="95" t="str">
        <f t="shared" si="27"/>
        <v/>
      </c>
    </row>
    <row r="437" spans="21:24" x14ac:dyDescent="0.3">
      <c r="U437" s="95" t="str">
        <f t="shared" si="24"/>
        <v/>
      </c>
      <c r="V437" s="95" t="str">
        <f t="shared" si="25"/>
        <v/>
      </c>
      <c r="W437" s="95" t="str">
        <f t="shared" si="26"/>
        <v/>
      </c>
      <c r="X437" s="95" t="str">
        <f t="shared" si="27"/>
        <v/>
      </c>
    </row>
    <row r="438" spans="21:24" x14ac:dyDescent="0.3">
      <c r="U438" s="95" t="str">
        <f t="shared" si="24"/>
        <v/>
      </c>
      <c r="V438" s="95" t="str">
        <f t="shared" si="25"/>
        <v/>
      </c>
      <c r="W438" s="95" t="str">
        <f t="shared" si="26"/>
        <v/>
      </c>
      <c r="X438" s="95" t="str">
        <f t="shared" si="27"/>
        <v/>
      </c>
    </row>
    <row r="439" spans="21:24" x14ac:dyDescent="0.3">
      <c r="U439" s="95" t="str">
        <f t="shared" si="24"/>
        <v/>
      </c>
      <c r="V439" s="95" t="str">
        <f t="shared" si="25"/>
        <v/>
      </c>
      <c r="W439" s="95" t="str">
        <f t="shared" si="26"/>
        <v/>
      </c>
      <c r="X439" s="95" t="str">
        <f t="shared" si="27"/>
        <v/>
      </c>
    </row>
    <row r="440" spans="21:24" x14ac:dyDescent="0.3">
      <c r="U440" s="95" t="str">
        <f t="shared" si="24"/>
        <v/>
      </c>
      <c r="V440" s="95" t="str">
        <f t="shared" si="25"/>
        <v/>
      </c>
      <c r="W440" s="95" t="str">
        <f t="shared" si="26"/>
        <v/>
      </c>
      <c r="X440" s="95" t="str">
        <f t="shared" si="27"/>
        <v/>
      </c>
    </row>
    <row r="441" spans="21:24" x14ac:dyDescent="0.3">
      <c r="U441" s="95" t="str">
        <f t="shared" si="24"/>
        <v/>
      </c>
      <c r="V441" s="95" t="str">
        <f t="shared" si="25"/>
        <v/>
      </c>
      <c r="W441" s="95" t="str">
        <f t="shared" si="26"/>
        <v/>
      </c>
      <c r="X441" s="95" t="str">
        <f t="shared" si="27"/>
        <v/>
      </c>
    </row>
    <row r="442" spans="21:24" x14ac:dyDescent="0.3">
      <c r="U442" s="95" t="str">
        <f t="shared" si="24"/>
        <v/>
      </c>
      <c r="V442" s="95" t="str">
        <f t="shared" si="25"/>
        <v/>
      </c>
      <c r="W442" s="95" t="str">
        <f t="shared" si="26"/>
        <v/>
      </c>
      <c r="X442" s="95" t="str">
        <f t="shared" si="27"/>
        <v/>
      </c>
    </row>
    <row r="443" spans="21:24" x14ac:dyDescent="0.3">
      <c r="U443" s="95" t="str">
        <f t="shared" si="24"/>
        <v/>
      </c>
      <c r="V443" s="95" t="str">
        <f t="shared" si="25"/>
        <v/>
      </c>
      <c r="W443" s="95" t="str">
        <f t="shared" si="26"/>
        <v/>
      </c>
      <c r="X443" s="95" t="str">
        <f t="shared" si="27"/>
        <v/>
      </c>
    </row>
    <row r="444" spans="21:24" x14ac:dyDescent="0.3">
      <c r="U444" s="95" t="str">
        <f t="shared" si="24"/>
        <v/>
      </c>
      <c r="V444" s="95" t="str">
        <f t="shared" si="25"/>
        <v/>
      </c>
      <c r="W444" s="95" t="str">
        <f t="shared" si="26"/>
        <v/>
      </c>
      <c r="X444" s="95" t="str">
        <f t="shared" si="27"/>
        <v/>
      </c>
    </row>
    <row r="445" spans="21:24" x14ac:dyDescent="0.3">
      <c r="U445" s="95" t="str">
        <f t="shared" si="24"/>
        <v/>
      </c>
      <c r="V445" s="95" t="str">
        <f t="shared" si="25"/>
        <v/>
      </c>
      <c r="W445" s="95" t="str">
        <f t="shared" si="26"/>
        <v/>
      </c>
      <c r="X445" s="95" t="str">
        <f t="shared" si="27"/>
        <v/>
      </c>
    </row>
    <row r="446" spans="21:24" x14ac:dyDescent="0.3">
      <c r="U446" s="95" t="str">
        <f t="shared" si="24"/>
        <v/>
      </c>
      <c r="V446" s="95" t="str">
        <f t="shared" si="25"/>
        <v/>
      </c>
      <c r="W446" s="95" t="str">
        <f t="shared" si="26"/>
        <v/>
      </c>
      <c r="X446" s="95" t="str">
        <f t="shared" si="27"/>
        <v/>
      </c>
    </row>
    <row r="447" spans="21:24" x14ac:dyDescent="0.3">
      <c r="U447" s="95" t="str">
        <f t="shared" si="24"/>
        <v/>
      </c>
      <c r="V447" s="95" t="str">
        <f t="shared" si="25"/>
        <v/>
      </c>
      <c r="W447" s="95" t="str">
        <f t="shared" si="26"/>
        <v/>
      </c>
      <c r="X447" s="95" t="str">
        <f t="shared" si="27"/>
        <v/>
      </c>
    </row>
    <row r="448" spans="21:24" x14ac:dyDescent="0.3">
      <c r="U448" s="95" t="str">
        <f t="shared" si="24"/>
        <v/>
      </c>
      <c r="V448" s="95" t="str">
        <f t="shared" si="25"/>
        <v/>
      </c>
      <c r="W448" s="95" t="str">
        <f t="shared" si="26"/>
        <v/>
      </c>
      <c r="X448" s="95" t="str">
        <f t="shared" si="27"/>
        <v/>
      </c>
    </row>
    <row r="449" spans="21:24" x14ac:dyDescent="0.3">
      <c r="U449" s="95" t="str">
        <f t="shared" si="24"/>
        <v/>
      </c>
      <c r="V449" s="95" t="str">
        <f t="shared" si="25"/>
        <v/>
      </c>
      <c r="W449" s="95" t="str">
        <f t="shared" si="26"/>
        <v/>
      </c>
      <c r="X449" s="95" t="str">
        <f t="shared" si="27"/>
        <v/>
      </c>
    </row>
    <row r="450" spans="21:24" x14ac:dyDescent="0.3">
      <c r="U450" s="95" t="str">
        <f t="shared" si="24"/>
        <v/>
      </c>
      <c r="V450" s="95" t="str">
        <f t="shared" si="25"/>
        <v/>
      </c>
      <c r="W450" s="95" t="str">
        <f t="shared" si="26"/>
        <v/>
      </c>
      <c r="X450" s="95" t="str">
        <f t="shared" si="27"/>
        <v/>
      </c>
    </row>
    <row r="451" spans="21:24" x14ac:dyDescent="0.3">
      <c r="U451" s="95" t="str">
        <f t="shared" si="24"/>
        <v/>
      </c>
      <c r="V451" s="95" t="str">
        <f t="shared" si="25"/>
        <v/>
      </c>
      <c r="W451" s="95" t="str">
        <f t="shared" si="26"/>
        <v/>
      </c>
      <c r="X451" s="95" t="str">
        <f t="shared" si="27"/>
        <v/>
      </c>
    </row>
    <row r="452" spans="21:24" x14ac:dyDescent="0.3">
      <c r="U452" s="95" t="str">
        <f t="shared" si="24"/>
        <v/>
      </c>
      <c r="V452" s="95" t="str">
        <f t="shared" si="25"/>
        <v/>
      </c>
      <c r="W452" s="95" t="str">
        <f t="shared" si="26"/>
        <v/>
      </c>
      <c r="X452" s="95" t="str">
        <f t="shared" si="27"/>
        <v/>
      </c>
    </row>
    <row r="453" spans="21:24" x14ac:dyDescent="0.3">
      <c r="U453" s="95" t="str">
        <f t="shared" ref="U453:U516" si="28">IF(L453="ANO",B453&amp;"-Linie A","")</f>
        <v/>
      </c>
      <c r="V453" s="95" t="str">
        <f t="shared" ref="V453:V516" si="29">IF(M453="ANO",B453&amp;"-Linie B","")</f>
        <v/>
      </c>
      <c r="W453" s="95" t="str">
        <f t="shared" ref="W453:W516" si="30">IF(N453="ANO",B453&amp;"-Linie C","")</f>
        <v/>
      </c>
      <c r="X453" s="95" t="str">
        <f t="shared" ref="X453:X516" si="31">IF(O453="ANO",B453&amp;"-Linie D","")</f>
        <v/>
      </c>
    </row>
    <row r="454" spans="21:24" x14ac:dyDescent="0.3">
      <c r="U454" s="95" t="str">
        <f t="shared" si="28"/>
        <v/>
      </c>
      <c r="V454" s="95" t="str">
        <f t="shared" si="29"/>
        <v/>
      </c>
      <c r="W454" s="95" t="str">
        <f t="shared" si="30"/>
        <v/>
      </c>
      <c r="X454" s="95" t="str">
        <f t="shared" si="31"/>
        <v/>
      </c>
    </row>
    <row r="455" spans="21:24" x14ac:dyDescent="0.3">
      <c r="U455" s="95" t="str">
        <f t="shared" si="28"/>
        <v/>
      </c>
      <c r="V455" s="95" t="str">
        <f t="shared" si="29"/>
        <v/>
      </c>
      <c r="W455" s="95" t="str">
        <f t="shared" si="30"/>
        <v/>
      </c>
      <c r="X455" s="95" t="str">
        <f t="shared" si="31"/>
        <v/>
      </c>
    </row>
    <row r="456" spans="21:24" x14ac:dyDescent="0.3">
      <c r="U456" s="95" t="str">
        <f t="shared" si="28"/>
        <v/>
      </c>
      <c r="V456" s="95" t="str">
        <f t="shared" si="29"/>
        <v/>
      </c>
      <c r="W456" s="95" t="str">
        <f t="shared" si="30"/>
        <v/>
      </c>
      <c r="X456" s="95" t="str">
        <f t="shared" si="31"/>
        <v/>
      </c>
    </row>
    <row r="457" spans="21:24" x14ac:dyDescent="0.3">
      <c r="U457" s="95" t="str">
        <f t="shared" si="28"/>
        <v/>
      </c>
      <c r="V457" s="95" t="str">
        <f t="shared" si="29"/>
        <v/>
      </c>
      <c r="W457" s="95" t="str">
        <f t="shared" si="30"/>
        <v/>
      </c>
      <c r="X457" s="95" t="str">
        <f t="shared" si="31"/>
        <v/>
      </c>
    </row>
    <row r="458" spans="21:24" x14ac:dyDescent="0.3">
      <c r="U458" s="95" t="str">
        <f t="shared" si="28"/>
        <v/>
      </c>
      <c r="V458" s="95" t="str">
        <f t="shared" si="29"/>
        <v/>
      </c>
      <c r="W458" s="95" t="str">
        <f t="shared" si="30"/>
        <v/>
      </c>
      <c r="X458" s="95" t="str">
        <f t="shared" si="31"/>
        <v/>
      </c>
    </row>
    <row r="459" spans="21:24" x14ac:dyDescent="0.3">
      <c r="U459" s="95" t="str">
        <f t="shared" si="28"/>
        <v/>
      </c>
      <c r="V459" s="95" t="str">
        <f t="shared" si="29"/>
        <v/>
      </c>
      <c r="W459" s="95" t="str">
        <f t="shared" si="30"/>
        <v/>
      </c>
      <c r="X459" s="95" t="str">
        <f t="shared" si="31"/>
        <v/>
      </c>
    </row>
    <row r="460" spans="21:24" x14ac:dyDescent="0.3">
      <c r="U460" s="95" t="str">
        <f t="shared" si="28"/>
        <v/>
      </c>
      <c r="V460" s="95" t="str">
        <f t="shared" si="29"/>
        <v/>
      </c>
      <c r="W460" s="95" t="str">
        <f t="shared" si="30"/>
        <v/>
      </c>
      <c r="X460" s="95" t="str">
        <f t="shared" si="31"/>
        <v/>
      </c>
    </row>
    <row r="461" spans="21:24" x14ac:dyDescent="0.3">
      <c r="U461" s="95" t="str">
        <f t="shared" si="28"/>
        <v/>
      </c>
      <c r="V461" s="95" t="str">
        <f t="shared" si="29"/>
        <v/>
      </c>
      <c r="W461" s="95" t="str">
        <f t="shared" si="30"/>
        <v/>
      </c>
      <c r="X461" s="95" t="str">
        <f t="shared" si="31"/>
        <v/>
      </c>
    </row>
    <row r="462" spans="21:24" x14ac:dyDescent="0.3">
      <c r="U462" s="95" t="str">
        <f t="shared" si="28"/>
        <v/>
      </c>
      <c r="V462" s="95" t="str">
        <f t="shared" si="29"/>
        <v/>
      </c>
      <c r="W462" s="95" t="str">
        <f t="shared" si="30"/>
        <v/>
      </c>
      <c r="X462" s="95" t="str">
        <f t="shared" si="31"/>
        <v/>
      </c>
    </row>
    <row r="463" spans="21:24" x14ac:dyDescent="0.3">
      <c r="U463" s="95" t="str">
        <f t="shared" si="28"/>
        <v/>
      </c>
      <c r="V463" s="95" t="str">
        <f t="shared" si="29"/>
        <v/>
      </c>
      <c r="W463" s="95" t="str">
        <f t="shared" si="30"/>
        <v/>
      </c>
      <c r="X463" s="95" t="str">
        <f t="shared" si="31"/>
        <v/>
      </c>
    </row>
    <row r="464" spans="21:24" x14ac:dyDescent="0.3">
      <c r="U464" s="95" t="str">
        <f t="shared" si="28"/>
        <v/>
      </c>
      <c r="V464" s="95" t="str">
        <f t="shared" si="29"/>
        <v/>
      </c>
      <c r="W464" s="95" t="str">
        <f t="shared" si="30"/>
        <v/>
      </c>
      <c r="X464" s="95" t="str">
        <f t="shared" si="31"/>
        <v/>
      </c>
    </row>
    <row r="465" spans="21:24" x14ac:dyDescent="0.3">
      <c r="U465" s="95" t="str">
        <f t="shared" si="28"/>
        <v/>
      </c>
      <c r="V465" s="95" t="str">
        <f t="shared" si="29"/>
        <v/>
      </c>
      <c r="W465" s="95" t="str">
        <f t="shared" si="30"/>
        <v/>
      </c>
      <c r="X465" s="95" t="str">
        <f t="shared" si="31"/>
        <v/>
      </c>
    </row>
    <row r="466" spans="21:24" x14ac:dyDescent="0.3">
      <c r="U466" s="95" t="str">
        <f t="shared" si="28"/>
        <v/>
      </c>
      <c r="V466" s="95" t="str">
        <f t="shared" si="29"/>
        <v/>
      </c>
      <c r="W466" s="95" t="str">
        <f t="shared" si="30"/>
        <v/>
      </c>
      <c r="X466" s="95" t="str">
        <f t="shared" si="31"/>
        <v/>
      </c>
    </row>
    <row r="467" spans="21:24" x14ac:dyDescent="0.3">
      <c r="U467" s="95" t="str">
        <f t="shared" si="28"/>
        <v/>
      </c>
      <c r="V467" s="95" t="str">
        <f t="shared" si="29"/>
        <v/>
      </c>
      <c r="W467" s="95" t="str">
        <f t="shared" si="30"/>
        <v/>
      </c>
      <c r="X467" s="95" t="str">
        <f t="shared" si="31"/>
        <v/>
      </c>
    </row>
    <row r="468" spans="21:24" x14ac:dyDescent="0.3">
      <c r="U468" s="95" t="str">
        <f t="shared" si="28"/>
        <v/>
      </c>
      <c r="V468" s="95" t="str">
        <f t="shared" si="29"/>
        <v/>
      </c>
      <c r="W468" s="95" t="str">
        <f t="shared" si="30"/>
        <v/>
      </c>
      <c r="X468" s="95" t="str">
        <f t="shared" si="31"/>
        <v/>
      </c>
    </row>
    <row r="469" spans="21:24" x14ac:dyDescent="0.3">
      <c r="U469" s="95" t="str">
        <f t="shared" si="28"/>
        <v/>
      </c>
      <c r="V469" s="95" t="str">
        <f t="shared" si="29"/>
        <v/>
      </c>
      <c r="W469" s="95" t="str">
        <f t="shared" si="30"/>
        <v/>
      </c>
      <c r="X469" s="95" t="str">
        <f t="shared" si="31"/>
        <v/>
      </c>
    </row>
    <row r="470" spans="21:24" x14ac:dyDescent="0.3">
      <c r="U470" s="95" t="str">
        <f t="shared" si="28"/>
        <v/>
      </c>
      <c r="V470" s="95" t="str">
        <f t="shared" si="29"/>
        <v/>
      </c>
      <c r="W470" s="95" t="str">
        <f t="shared" si="30"/>
        <v/>
      </c>
      <c r="X470" s="95" t="str">
        <f t="shared" si="31"/>
        <v/>
      </c>
    </row>
    <row r="471" spans="21:24" x14ac:dyDescent="0.3">
      <c r="U471" s="95" t="str">
        <f t="shared" si="28"/>
        <v/>
      </c>
      <c r="V471" s="95" t="str">
        <f t="shared" si="29"/>
        <v/>
      </c>
      <c r="W471" s="95" t="str">
        <f t="shared" si="30"/>
        <v/>
      </c>
      <c r="X471" s="95" t="str">
        <f t="shared" si="31"/>
        <v/>
      </c>
    </row>
    <row r="472" spans="21:24" x14ac:dyDescent="0.3">
      <c r="U472" s="95" t="str">
        <f t="shared" si="28"/>
        <v/>
      </c>
      <c r="V472" s="95" t="str">
        <f t="shared" si="29"/>
        <v/>
      </c>
      <c r="W472" s="95" t="str">
        <f t="shared" si="30"/>
        <v/>
      </c>
      <c r="X472" s="95" t="str">
        <f t="shared" si="31"/>
        <v/>
      </c>
    </row>
    <row r="473" spans="21:24" x14ac:dyDescent="0.3">
      <c r="U473" s="95" t="str">
        <f t="shared" si="28"/>
        <v/>
      </c>
      <c r="V473" s="95" t="str">
        <f t="shared" si="29"/>
        <v/>
      </c>
      <c r="W473" s="95" t="str">
        <f t="shared" si="30"/>
        <v/>
      </c>
      <c r="X473" s="95" t="str">
        <f t="shared" si="31"/>
        <v/>
      </c>
    </row>
    <row r="474" spans="21:24" x14ac:dyDescent="0.3">
      <c r="U474" s="95" t="str">
        <f t="shared" si="28"/>
        <v/>
      </c>
      <c r="V474" s="95" t="str">
        <f t="shared" si="29"/>
        <v/>
      </c>
      <c r="W474" s="95" t="str">
        <f t="shared" si="30"/>
        <v/>
      </c>
      <c r="X474" s="95" t="str">
        <f t="shared" si="31"/>
        <v/>
      </c>
    </row>
    <row r="475" spans="21:24" x14ac:dyDescent="0.3">
      <c r="U475" s="95" t="str">
        <f t="shared" si="28"/>
        <v/>
      </c>
      <c r="V475" s="95" t="str">
        <f t="shared" si="29"/>
        <v/>
      </c>
      <c r="W475" s="95" t="str">
        <f t="shared" si="30"/>
        <v/>
      </c>
      <c r="X475" s="95" t="str">
        <f t="shared" si="31"/>
        <v/>
      </c>
    </row>
    <row r="476" spans="21:24" x14ac:dyDescent="0.3">
      <c r="U476" s="95" t="str">
        <f t="shared" si="28"/>
        <v/>
      </c>
      <c r="V476" s="95" t="str">
        <f t="shared" si="29"/>
        <v/>
      </c>
      <c r="W476" s="95" t="str">
        <f t="shared" si="30"/>
        <v/>
      </c>
      <c r="X476" s="95" t="str">
        <f t="shared" si="31"/>
        <v/>
      </c>
    </row>
    <row r="477" spans="21:24" x14ac:dyDescent="0.3">
      <c r="U477" s="95" t="str">
        <f t="shared" si="28"/>
        <v/>
      </c>
      <c r="V477" s="95" t="str">
        <f t="shared" si="29"/>
        <v/>
      </c>
      <c r="W477" s="95" t="str">
        <f t="shared" si="30"/>
        <v/>
      </c>
      <c r="X477" s="95" t="str">
        <f t="shared" si="31"/>
        <v/>
      </c>
    </row>
    <row r="478" spans="21:24" x14ac:dyDescent="0.3">
      <c r="U478" s="95" t="str">
        <f t="shared" si="28"/>
        <v/>
      </c>
      <c r="V478" s="95" t="str">
        <f t="shared" si="29"/>
        <v/>
      </c>
      <c r="W478" s="95" t="str">
        <f t="shared" si="30"/>
        <v/>
      </c>
      <c r="X478" s="95" t="str">
        <f t="shared" si="31"/>
        <v/>
      </c>
    </row>
    <row r="479" spans="21:24" x14ac:dyDescent="0.3">
      <c r="U479" s="95" t="str">
        <f t="shared" si="28"/>
        <v/>
      </c>
      <c r="V479" s="95" t="str">
        <f t="shared" si="29"/>
        <v/>
      </c>
      <c r="W479" s="95" t="str">
        <f t="shared" si="30"/>
        <v/>
      </c>
      <c r="X479" s="95" t="str">
        <f t="shared" si="31"/>
        <v/>
      </c>
    </row>
    <row r="480" spans="21:24" x14ac:dyDescent="0.3">
      <c r="U480" s="95" t="str">
        <f t="shared" si="28"/>
        <v/>
      </c>
      <c r="V480" s="95" t="str">
        <f t="shared" si="29"/>
        <v/>
      </c>
      <c r="W480" s="95" t="str">
        <f t="shared" si="30"/>
        <v/>
      </c>
      <c r="X480" s="95" t="str">
        <f t="shared" si="31"/>
        <v/>
      </c>
    </row>
    <row r="481" spans="21:24" x14ac:dyDescent="0.3">
      <c r="U481" s="95" t="str">
        <f t="shared" si="28"/>
        <v/>
      </c>
      <c r="V481" s="95" t="str">
        <f t="shared" si="29"/>
        <v/>
      </c>
      <c r="W481" s="95" t="str">
        <f t="shared" si="30"/>
        <v/>
      </c>
      <c r="X481" s="95" t="str">
        <f t="shared" si="31"/>
        <v/>
      </c>
    </row>
    <row r="482" spans="21:24" x14ac:dyDescent="0.3">
      <c r="U482" s="95" t="str">
        <f t="shared" si="28"/>
        <v/>
      </c>
      <c r="V482" s="95" t="str">
        <f t="shared" si="29"/>
        <v/>
      </c>
      <c r="W482" s="95" t="str">
        <f t="shared" si="30"/>
        <v/>
      </c>
      <c r="X482" s="95" t="str">
        <f t="shared" si="31"/>
        <v/>
      </c>
    </row>
    <row r="483" spans="21:24" x14ac:dyDescent="0.3">
      <c r="U483" s="95" t="str">
        <f t="shared" si="28"/>
        <v/>
      </c>
      <c r="V483" s="95" t="str">
        <f t="shared" si="29"/>
        <v/>
      </c>
      <c r="W483" s="95" t="str">
        <f t="shared" si="30"/>
        <v/>
      </c>
      <c r="X483" s="95" t="str">
        <f t="shared" si="31"/>
        <v/>
      </c>
    </row>
    <row r="484" spans="21:24" x14ac:dyDescent="0.3">
      <c r="U484" s="95" t="str">
        <f t="shared" si="28"/>
        <v/>
      </c>
      <c r="V484" s="95" t="str">
        <f t="shared" si="29"/>
        <v/>
      </c>
      <c r="W484" s="95" t="str">
        <f t="shared" si="30"/>
        <v/>
      </c>
      <c r="X484" s="95" t="str">
        <f t="shared" si="31"/>
        <v/>
      </c>
    </row>
    <row r="485" spans="21:24" x14ac:dyDescent="0.3">
      <c r="U485" s="95" t="str">
        <f t="shared" si="28"/>
        <v/>
      </c>
      <c r="V485" s="95" t="str">
        <f t="shared" si="29"/>
        <v/>
      </c>
      <c r="W485" s="95" t="str">
        <f t="shared" si="30"/>
        <v/>
      </c>
      <c r="X485" s="95" t="str">
        <f t="shared" si="31"/>
        <v/>
      </c>
    </row>
    <row r="486" spans="21:24" x14ac:dyDescent="0.3">
      <c r="U486" s="95" t="str">
        <f t="shared" si="28"/>
        <v/>
      </c>
      <c r="V486" s="95" t="str">
        <f t="shared" si="29"/>
        <v/>
      </c>
      <c r="W486" s="95" t="str">
        <f t="shared" si="30"/>
        <v/>
      </c>
      <c r="X486" s="95" t="str">
        <f t="shared" si="31"/>
        <v/>
      </c>
    </row>
    <row r="487" spans="21:24" x14ac:dyDescent="0.3">
      <c r="U487" s="95" t="str">
        <f t="shared" si="28"/>
        <v/>
      </c>
      <c r="V487" s="95" t="str">
        <f t="shared" si="29"/>
        <v/>
      </c>
      <c r="W487" s="95" t="str">
        <f t="shared" si="30"/>
        <v/>
      </c>
      <c r="X487" s="95" t="str">
        <f t="shared" si="31"/>
        <v/>
      </c>
    </row>
    <row r="488" spans="21:24" x14ac:dyDescent="0.3">
      <c r="U488" s="95" t="str">
        <f t="shared" si="28"/>
        <v/>
      </c>
      <c r="V488" s="95" t="str">
        <f t="shared" si="29"/>
        <v/>
      </c>
      <c r="W488" s="95" t="str">
        <f t="shared" si="30"/>
        <v/>
      </c>
      <c r="X488" s="95" t="str">
        <f t="shared" si="31"/>
        <v/>
      </c>
    </row>
    <row r="489" spans="21:24" x14ac:dyDescent="0.3">
      <c r="U489" s="95" t="str">
        <f t="shared" si="28"/>
        <v/>
      </c>
      <c r="V489" s="95" t="str">
        <f t="shared" si="29"/>
        <v/>
      </c>
      <c r="W489" s="95" t="str">
        <f t="shared" si="30"/>
        <v/>
      </c>
      <c r="X489" s="95" t="str">
        <f t="shared" si="31"/>
        <v/>
      </c>
    </row>
    <row r="490" spans="21:24" x14ac:dyDescent="0.3">
      <c r="U490" s="95" t="str">
        <f t="shared" si="28"/>
        <v/>
      </c>
      <c r="V490" s="95" t="str">
        <f t="shared" si="29"/>
        <v/>
      </c>
      <c r="W490" s="95" t="str">
        <f t="shared" si="30"/>
        <v/>
      </c>
      <c r="X490" s="95" t="str">
        <f t="shared" si="31"/>
        <v/>
      </c>
    </row>
    <row r="491" spans="21:24" x14ac:dyDescent="0.3">
      <c r="U491" s="95" t="str">
        <f t="shared" si="28"/>
        <v/>
      </c>
      <c r="V491" s="95" t="str">
        <f t="shared" si="29"/>
        <v/>
      </c>
      <c r="W491" s="95" t="str">
        <f t="shared" si="30"/>
        <v/>
      </c>
      <c r="X491" s="95" t="str">
        <f t="shared" si="31"/>
        <v/>
      </c>
    </row>
    <row r="492" spans="21:24" x14ac:dyDescent="0.3">
      <c r="U492" s="95" t="str">
        <f t="shared" si="28"/>
        <v/>
      </c>
      <c r="V492" s="95" t="str">
        <f t="shared" si="29"/>
        <v/>
      </c>
      <c r="W492" s="95" t="str">
        <f t="shared" si="30"/>
        <v/>
      </c>
      <c r="X492" s="95" t="str">
        <f t="shared" si="31"/>
        <v/>
      </c>
    </row>
    <row r="493" spans="21:24" x14ac:dyDescent="0.3">
      <c r="U493" s="95" t="str">
        <f t="shared" si="28"/>
        <v/>
      </c>
      <c r="V493" s="95" t="str">
        <f t="shared" si="29"/>
        <v/>
      </c>
      <c r="W493" s="95" t="str">
        <f t="shared" si="30"/>
        <v/>
      </c>
      <c r="X493" s="95" t="str">
        <f t="shared" si="31"/>
        <v/>
      </c>
    </row>
    <row r="494" spans="21:24" x14ac:dyDescent="0.3">
      <c r="U494" s="95" t="str">
        <f t="shared" si="28"/>
        <v/>
      </c>
      <c r="V494" s="95" t="str">
        <f t="shared" si="29"/>
        <v/>
      </c>
      <c r="W494" s="95" t="str">
        <f t="shared" si="30"/>
        <v/>
      </c>
      <c r="X494" s="95" t="str">
        <f t="shared" si="31"/>
        <v/>
      </c>
    </row>
    <row r="495" spans="21:24" x14ac:dyDescent="0.3">
      <c r="U495" s="95" t="str">
        <f t="shared" si="28"/>
        <v/>
      </c>
      <c r="V495" s="95" t="str">
        <f t="shared" si="29"/>
        <v/>
      </c>
      <c r="W495" s="95" t="str">
        <f t="shared" si="30"/>
        <v/>
      </c>
      <c r="X495" s="95" t="str">
        <f t="shared" si="31"/>
        <v/>
      </c>
    </row>
    <row r="496" spans="21:24" x14ac:dyDescent="0.3">
      <c r="U496" s="95" t="str">
        <f t="shared" si="28"/>
        <v/>
      </c>
      <c r="V496" s="95" t="str">
        <f t="shared" si="29"/>
        <v/>
      </c>
      <c r="W496" s="95" t="str">
        <f t="shared" si="30"/>
        <v/>
      </c>
      <c r="X496" s="95" t="str">
        <f t="shared" si="31"/>
        <v/>
      </c>
    </row>
    <row r="497" spans="21:24" x14ac:dyDescent="0.3">
      <c r="U497" s="95" t="str">
        <f t="shared" si="28"/>
        <v/>
      </c>
      <c r="V497" s="95" t="str">
        <f t="shared" si="29"/>
        <v/>
      </c>
      <c r="W497" s="95" t="str">
        <f t="shared" si="30"/>
        <v/>
      </c>
      <c r="X497" s="95" t="str">
        <f t="shared" si="31"/>
        <v/>
      </c>
    </row>
    <row r="498" spans="21:24" x14ac:dyDescent="0.3">
      <c r="U498" s="95" t="str">
        <f t="shared" si="28"/>
        <v/>
      </c>
      <c r="V498" s="95" t="str">
        <f t="shared" si="29"/>
        <v/>
      </c>
      <c r="W498" s="95" t="str">
        <f t="shared" si="30"/>
        <v/>
      </c>
      <c r="X498" s="95" t="str">
        <f t="shared" si="31"/>
        <v/>
      </c>
    </row>
    <row r="499" spans="21:24" x14ac:dyDescent="0.3">
      <c r="U499" s="95" t="str">
        <f t="shared" si="28"/>
        <v/>
      </c>
      <c r="V499" s="95" t="str">
        <f t="shared" si="29"/>
        <v/>
      </c>
      <c r="W499" s="95" t="str">
        <f t="shared" si="30"/>
        <v/>
      </c>
      <c r="X499" s="95" t="str">
        <f t="shared" si="31"/>
        <v/>
      </c>
    </row>
    <row r="500" spans="21:24" x14ac:dyDescent="0.3">
      <c r="U500" s="95" t="str">
        <f t="shared" si="28"/>
        <v/>
      </c>
      <c r="V500" s="95" t="str">
        <f t="shared" si="29"/>
        <v/>
      </c>
      <c r="W500" s="95" t="str">
        <f t="shared" si="30"/>
        <v/>
      </c>
      <c r="X500" s="95" t="str">
        <f t="shared" si="31"/>
        <v/>
      </c>
    </row>
    <row r="501" spans="21:24" x14ac:dyDescent="0.3">
      <c r="U501" s="95" t="str">
        <f t="shared" si="28"/>
        <v/>
      </c>
      <c r="V501" s="95" t="str">
        <f t="shared" si="29"/>
        <v/>
      </c>
      <c r="W501" s="95" t="str">
        <f t="shared" si="30"/>
        <v/>
      </c>
      <c r="X501" s="95" t="str">
        <f t="shared" si="31"/>
        <v/>
      </c>
    </row>
    <row r="502" spans="21:24" x14ac:dyDescent="0.3">
      <c r="U502" s="95" t="str">
        <f t="shared" si="28"/>
        <v/>
      </c>
      <c r="V502" s="95" t="str">
        <f t="shared" si="29"/>
        <v/>
      </c>
      <c r="W502" s="95" t="str">
        <f t="shared" si="30"/>
        <v/>
      </c>
      <c r="X502" s="95" t="str">
        <f t="shared" si="31"/>
        <v/>
      </c>
    </row>
    <row r="503" spans="21:24" x14ac:dyDescent="0.3">
      <c r="U503" s="95" t="str">
        <f t="shared" si="28"/>
        <v/>
      </c>
      <c r="V503" s="95" t="str">
        <f t="shared" si="29"/>
        <v/>
      </c>
      <c r="W503" s="95" t="str">
        <f t="shared" si="30"/>
        <v/>
      </c>
      <c r="X503" s="95" t="str">
        <f t="shared" si="31"/>
        <v/>
      </c>
    </row>
    <row r="504" spans="21:24" x14ac:dyDescent="0.3">
      <c r="U504" s="95" t="str">
        <f t="shared" si="28"/>
        <v/>
      </c>
      <c r="V504" s="95" t="str">
        <f t="shared" si="29"/>
        <v/>
      </c>
      <c r="W504" s="95" t="str">
        <f t="shared" si="30"/>
        <v/>
      </c>
      <c r="X504" s="95" t="str">
        <f t="shared" si="31"/>
        <v/>
      </c>
    </row>
    <row r="505" spans="21:24" x14ac:dyDescent="0.3">
      <c r="U505" s="95" t="str">
        <f t="shared" si="28"/>
        <v/>
      </c>
      <c r="V505" s="95" t="str">
        <f t="shared" si="29"/>
        <v/>
      </c>
      <c r="W505" s="95" t="str">
        <f t="shared" si="30"/>
        <v/>
      </c>
      <c r="X505" s="95" t="str">
        <f t="shared" si="31"/>
        <v/>
      </c>
    </row>
    <row r="506" spans="21:24" x14ac:dyDescent="0.3">
      <c r="U506" s="95" t="str">
        <f t="shared" si="28"/>
        <v/>
      </c>
      <c r="V506" s="95" t="str">
        <f t="shared" si="29"/>
        <v/>
      </c>
      <c r="W506" s="95" t="str">
        <f t="shared" si="30"/>
        <v/>
      </c>
      <c r="X506" s="95" t="str">
        <f t="shared" si="31"/>
        <v/>
      </c>
    </row>
    <row r="507" spans="21:24" x14ac:dyDescent="0.3">
      <c r="U507" s="95" t="str">
        <f t="shared" si="28"/>
        <v/>
      </c>
      <c r="V507" s="95" t="str">
        <f t="shared" si="29"/>
        <v/>
      </c>
      <c r="W507" s="95" t="str">
        <f t="shared" si="30"/>
        <v/>
      </c>
      <c r="X507" s="95" t="str">
        <f t="shared" si="31"/>
        <v/>
      </c>
    </row>
    <row r="508" spans="21:24" x14ac:dyDescent="0.3">
      <c r="U508" s="95" t="str">
        <f t="shared" si="28"/>
        <v/>
      </c>
      <c r="V508" s="95" t="str">
        <f t="shared" si="29"/>
        <v/>
      </c>
      <c r="W508" s="95" t="str">
        <f t="shared" si="30"/>
        <v/>
      </c>
      <c r="X508" s="95" t="str">
        <f t="shared" si="31"/>
        <v/>
      </c>
    </row>
    <row r="509" spans="21:24" x14ac:dyDescent="0.3">
      <c r="U509" s="95" t="str">
        <f t="shared" si="28"/>
        <v/>
      </c>
      <c r="V509" s="95" t="str">
        <f t="shared" si="29"/>
        <v/>
      </c>
      <c r="W509" s="95" t="str">
        <f t="shared" si="30"/>
        <v/>
      </c>
      <c r="X509" s="95" t="str">
        <f t="shared" si="31"/>
        <v/>
      </c>
    </row>
    <row r="510" spans="21:24" x14ac:dyDescent="0.3">
      <c r="U510" s="95" t="str">
        <f t="shared" si="28"/>
        <v/>
      </c>
      <c r="V510" s="95" t="str">
        <f t="shared" si="29"/>
        <v/>
      </c>
      <c r="W510" s="95" t="str">
        <f t="shared" si="30"/>
        <v/>
      </c>
      <c r="X510" s="95" t="str">
        <f t="shared" si="31"/>
        <v/>
      </c>
    </row>
    <row r="511" spans="21:24" x14ac:dyDescent="0.3">
      <c r="U511" s="95" t="str">
        <f t="shared" si="28"/>
        <v/>
      </c>
      <c r="V511" s="95" t="str">
        <f t="shared" si="29"/>
        <v/>
      </c>
      <c r="W511" s="95" t="str">
        <f t="shared" si="30"/>
        <v/>
      </c>
      <c r="X511" s="95" t="str">
        <f t="shared" si="31"/>
        <v/>
      </c>
    </row>
    <row r="512" spans="21:24" x14ac:dyDescent="0.3">
      <c r="U512" s="95" t="str">
        <f t="shared" si="28"/>
        <v/>
      </c>
      <c r="V512" s="95" t="str">
        <f t="shared" si="29"/>
        <v/>
      </c>
      <c r="W512" s="95" t="str">
        <f t="shared" si="30"/>
        <v/>
      </c>
      <c r="X512" s="95" t="str">
        <f t="shared" si="31"/>
        <v/>
      </c>
    </row>
    <row r="513" spans="21:24" x14ac:dyDescent="0.3">
      <c r="U513" s="95" t="str">
        <f t="shared" si="28"/>
        <v/>
      </c>
      <c r="V513" s="95" t="str">
        <f t="shared" si="29"/>
        <v/>
      </c>
      <c r="W513" s="95" t="str">
        <f t="shared" si="30"/>
        <v/>
      </c>
      <c r="X513" s="95" t="str">
        <f t="shared" si="31"/>
        <v/>
      </c>
    </row>
    <row r="514" spans="21:24" x14ac:dyDescent="0.3">
      <c r="U514" s="95" t="str">
        <f t="shared" si="28"/>
        <v/>
      </c>
      <c r="V514" s="95" t="str">
        <f t="shared" si="29"/>
        <v/>
      </c>
      <c r="W514" s="95" t="str">
        <f t="shared" si="30"/>
        <v/>
      </c>
      <c r="X514" s="95" t="str">
        <f t="shared" si="31"/>
        <v/>
      </c>
    </row>
    <row r="515" spans="21:24" x14ac:dyDescent="0.3">
      <c r="U515" s="95" t="str">
        <f t="shared" si="28"/>
        <v/>
      </c>
      <c r="V515" s="95" t="str">
        <f t="shared" si="29"/>
        <v/>
      </c>
      <c r="W515" s="95" t="str">
        <f t="shared" si="30"/>
        <v/>
      </c>
      <c r="X515" s="95" t="str">
        <f t="shared" si="31"/>
        <v/>
      </c>
    </row>
    <row r="516" spans="21:24" x14ac:dyDescent="0.3">
      <c r="U516" s="95" t="str">
        <f t="shared" si="28"/>
        <v/>
      </c>
      <c r="V516" s="95" t="str">
        <f t="shared" si="29"/>
        <v/>
      </c>
      <c r="W516" s="95" t="str">
        <f t="shared" si="30"/>
        <v/>
      </c>
      <c r="X516" s="95" t="str">
        <f t="shared" si="31"/>
        <v/>
      </c>
    </row>
    <row r="517" spans="21:24" x14ac:dyDescent="0.3">
      <c r="U517" s="95" t="str">
        <f t="shared" ref="U517:U580" si="32">IF(L517="ANO",B517&amp;"-Linie A","")</f>
        <v/>
      </c>
      <c r="V517" s="95" t="str">
        <f t="shared" ref="V517:V580" si="33">IF(M517="ANO",B517&amp;"-Linie B","")</f>
        <v/>
      </c>
      <c r="W517" s="95" t="str">
        <f t="shared" ref="W517:W580" si="34">IF(N517="ANO",B517&amp;"-Linie C","")</f>
        <v/>
      </c>
      <c r="X517" s="95" t="str">
        <f t="shared" ref="X517:X580" si="35">IF(O517="ANO",B517&amp;"-Linie D","")</f>
        <v/>
      </c>
    </row>
    <row r="518" spans="21:24" x14ac:dyDescent="0.3">
      <c r="U518" s="95" t="str">
        <f t="shared" si="32"/>
        <v/>
      </c>
      <c r="V518" s="95" t="str">
        <f t="shared" si="33"/>
        <v/>
      </c>
      <c r="W518" s="95" t="str">
        <f t="shared" si="34"/>
        <v/>
      </c>
      <c r="X518" s="95" t="str">
        <f t="shared" si="35"/>
        <v/>
      </c>
    </row>
    <row r="519" spans="21:24" x14ac:dyDescent="0.3">
      <c r="U519" s="95" t="str">
        <f t="shared" si="32"/>
        <v/>
      </c>
      <c r="V519" s="95" t="str">
        <f t="shared" si="33"/>
        <v/>
      </c>
      <c r="W519" s="95" t="str">
        <f t="shared" si="34"/>
        <v/>
      </c>
      <c r="X519" s="95" t="str">
        <f t="shared" si="35"/>
        <v/>
      </c>
    </row>
    <row r="520" spans="21:24" x14ac:dyDescent="0.3">
      <c r="U520" s="95" t="str">
        <f t="shared" si="32"/>
        <v/>
      </c>
      <c r="V520" s="95" t="str">
        <f t="shared" si="33"/>
        <v/>
      </c>
      <c r="W520" s="95" t="str">
        <f t="shared" si="34"/>
        <v/>
      </c>
      <c r="X520" s="95" t="str">
        <f t="shared" si="35"/>
        <v/>
      </c>
    </row>
    <row r="521" spans="21:24" x14ac:dyDescent="0.3">
      <c r="U521" s="95" t="str">
        <f t="shared" si="32"/>
        <v/>
      </c>
      <c r="V521" s="95" t="str">
        <f t="shared" si="33"/>
        <v/>
      </c>
      <c r="W521" s="95" t="str">
        <f t="shared" si="34"/>
        <v/>
      </c>
      <c r="X521" s="95" t="str">
        <f t="shared" si="35"/>
        <v/>
      </c>
    </row>
    <row r="522" spans="21:24" x14ac:dyDescent="0.3">
      <c r="U522" s="95" t="str">
        <f t="shared" si="32"/>
        <v/>
      </c>
      <c r="V522" s="95" t="str">
        <f t="shared" si="33"/>
        <v/>
      </c>
      <c r="W522" s="95" t="str">
        <f t="shared" si="34"/>
        <v/>
      </c>
      <c r="X522" s="95" t="str">
        <f t="shared" si="35"/>
        <v/>
      </c>
    </row>
    <row r="523" spans="21:24" x14ac:dyDescent="0.3">
      <c r="U523" s="95" t="str">
        <f t="shared" si="32"/>
        <v/>
      </c>
      <c r="V523" s="95" t="str">
        <f t="shared" si="33"/>
        <v/>
      </c>
      <c r="W523" s="95" t="str">
        <f t="shared" si="34"/>
        <v/>
      </c>
      <c r="X523" s="95" t="str">
        <f t="shared" si="35"/>
        <v/>
      </c>
    </row>
    <row r="524" spans="21:24" x14ac:dyDescent="0.3">
      <c r="U524" s="95" t="str">
        <f t="shared" si="32"/>
        <v/>
      </c>
      <c r="V524" s="95" t="str">
        <f t="shared" si="33"/>
        <v/>
      </c>
      <c r="W524" s="95" t="str">
        <f t="shared" si="34"/>
        <v/>
      </c>
      <c r="X524" s="95" t="str">
        <f t="shared" si="35"/>
        <v/>
      </c>
    </row>
    <row r="525" spans="21:24" x14ac:dyDescent="0.3">
      <c r="U525" s="95" t="str">
        <f t="shared" si="32"/>
        <v/>
      </c>
      <c r="V525" s="95" t="str">
        <f t="shared" si="33"/>
        <v/>
      </c>
      <c r="W525" s="95" t="str">
        <f t="shared" si="34"/>
        <v/>
      </c>
      <c r="X525" s="95" t="str">
        <f t="shared" si="35"/>
        <v/>
      </c>
    </row>
    <row r="526" spans="21:24" x14ac:dyDescent="0.3">
      <c r="U526" s="95" t="str">
        <f t="shared" si="32"/>
        <v/>
      </c>
      <c r="V526" s="95" t="str">
        <f t="shared" si="33"/>
        <v/>
      </c>
      <c r="W526" s="95" t="str">
        <f t="shared" si="34"/>
        <v/>
      </c>
      <c r="X526" s="95" t="str">
        <f t="shared" si="35"/>
        <v/>
      </c>
    </row>
    <row r="527" spans="21:24" x14ac:dyDescent="0.3">
      <c r="U527" s="95" t="str">
        <f t="shared" si="32"/>
        <v/>
      </c>
      <c r="V527" s="95" t="str">
        <f t="shared" si="33"/>
        <v/>
      </c>
      <c r="W527" s="95" t="str">
        <f t="shared" si="34"/>
        <v/>
      </c>
      <c r="X527" s="95" t="str">
        <f t="shared" si="35"/>
        <v/>
      </c>
    </row>
    <row r="528" spans="21:24" x14ac:dyDescent="0.3">
      <c r="U528" s="95" t="str">
        <f t="shared" si="32"/>
        <v/>
      </c>
      <c r="V528" s="95" t="str">
        <f t="shared" si="33"/>
        <v/>
      </c>
      <c r="W528" s="95" t="str">
        <f t="shared" si="34"/>
        <v/>
      </c>
      <c r="X528" s="95" t="str">
        <f t="shared" si="35"/>
        <v/>
      </c>
    </row>
    <row r="529" spans="21:24" x14ac:dyDescent="0.3">
      <c r="U529" s="95" t="str">
        <f t="shared" si="32"/>
        <v/>
      </c>
      <c r="V529" s="95" t="str">
        <f t="shared" si="33"/>
        <v/>
      </c>
      <c r="W529" s="95" t="str">
        <f t="shared" si="34"/>
        <v/>
      </c>
      <c r="X529" s="95" t="str">
        <f t="shared" si="35"/>
        <v/>
      </c>
    </row>
    <row r="530" spans="21:24" x14ac:dyDescent="0.3">
      <c r="U530" s="95" t="str">
        <f t="shared" si="32"/>
        <v/>
      </c>
      <c r="V530" s="95" t="str">
        <f t="shared" si="33"/>
        <v/>
      </c>
      <c r="W530" s="95" t="str">
        <f t="shared" si="34"/>
        <v/>
      </c>
      <c r="X530" s="95" t="str">
        <f t="shared" si="35"/>
        <v/>
      </c>
    </row>
    <row r="531" spans="21:24" x14ac:dyDescent="0.3">
      <c r="U531" s="95" t="str">
        <f t="shared" si="32"/>
        <v/>
      </c>
      <c r="V531" s="95" t="str">
        <f t="shared" si="33"/>
        <v/>
      </c>
      <c r="W531" s="95" t="str">
        <f t="shared" si="34"/>
        <v/>
      </c>
      <c r="X531" s="95" t="str">
        <f t="shared" si="35"/>
        <v/>
      </c>
    </row>
    <row r="532" spans="21:24" x14ac:dyDescent="0.3">
      <c r="U532" s="95" t="str">
        <f t="shared" si="32"/>
        <v/>
      </c>
      <c r="V532" s="95" t="str">
        <f t="shared" si="33"/>
        <v/>
      </c>
      <c r="W532" s="95" t="str">
        <f t="shared" si="34"/>
        <v/>
      </c>
      <c r="X532" s="95" t="str">
        <f t="shared" si="35"/>
        <v/>
      </c>
    </row>
    <row r="533" spans="21:24" x14ac:dyDescent="0.3">
      <c r="U533" s="95" t="str">
        <f t="shared" si="32"/>
        <v/>
      </c>
      <c r="V533" s="95" t="str">
        <f t="shared" si="33"/>
        <v/>
      </c>
      <c r="W533" s="95" t="str">
        <f t="shared" si="34"/>
        <v/>
      </c>
      <c r="X533" s="95" t="str">
        <f t="shared" si="35"/>
        <v/>
      </c>
    </row>
    <row r="534" spans="21:24" x14ac:dyDescent="0.3">
      <c r="U534" s="95" t="str">
        <f t="shared" si="32"/>
        <v/>
      </c>
      <c r="V534" s="95" t="str">
        <f t="shared" si="33"/>
        <v/>
      </c>
      <c r="W534" s="95" t="str">
        <f t="shared" si="34"/>
        <v/>
      </c>
      <c r="X534" s="95" t="str">
        <f t="shared" si="35"/>
        <v/>
      </c>
    </row>
    <row r="535" spans="21:24" x14ac:dyDescent="0.3">
      <c r="U535" s="95" t="str">
        <f t="shared" si="32"/>
        <v/>
      </c>
      <c r="V535" s="95" t="str">
        <f t="shared" si="33"/>
        <v/>
      </c>
      <c r="W535" s="95" t="str">
        <f t="shared" si="34"/>
        <v/>
      </c>
      <c r="X535" s="95" t="str">
        <f t="shared" si="35"/>
        <v/>
      </c>
    </row>
    <row r="536" spans="21:24" x14ac:dyDescent="0.3">
      <c r="U536" s="95" t="str">
        <f t="shared" si="32"/>
        <v/>
      </c>
      <c r="V536" s="95" t="str">
        <f t="shared" si="33"/>
        <v/>
      </c>
      <c r="W536" s="95" t="str">
        <f t="shared" si="34"/>
        <v/>
      </c>
      <c r="X536" s="95" t="str">
        <f t="shared" si="35"/>
        <v/>
      </c>
    </row>
    <row r="537" spans="21:24" x14ac:dyDescent="0.3">
      <c r="U537" s="95" t="str">
        <f t="shared" si="32"/>
        <v/>
      </c>
      <c r="V537" s="95" t="str">
        <f t="shared" si="33"/>
        <v/>
      </c>
      <c r="W537" s="95" t="str">
        <f t="shared" si="34"/>
        <v/>
      </c>
      <c r="X537" s="95" t="str">
        <f t="shared" si="35"/>
        <v/>
      </c>
    </row>
    <row r="538" spans="21:24" x14ac:dyDescent="0.3">
      <c r="U538" s="95" t="str">
        <f t="shared" si="32"/>
        <v/>
      </c>
      <c r="V538" s="95" t="str">
        <f t="shared" si="33"/>
        <v/>
      </c>
      <c r="W538" s="95" t="str">
        <f t="shared" si="34"/>
        <v/>
      </c>
      <c r="X538" s="95" t="str">
        <f t="shared" si="35"/>
        <v/>
      </c>
    </row>
    <row r="539" spans="21:24" x14ac:dyDescent="0.3">
      <c r="U539" s="95" t="str">
        <f t="shared" si="32"/>
        <v/>
      </c>
      <c r="V539" s="95" t="str">
        <f t="shared" si="33"/>
        <v/>
      </c>
      <c r="W539" s="95" t="str">
        <f t="shared" si="34"/>
        <v/>
      </c>
      <c r="X539" s="95" t="str">
        <f t="shared" si="35"/>
        <v/>
      </c>
    </row>
    <row r="540" spans="21:24" x14ac:dyDescent="0.3">
      <c r="U540" s="95" t="str">
        <f t="shared" si="32"/>
        <v/>
      </c>
      <c r="V540" s="95" t="str">
        <f t="shared" si="33"/>
        <v/>
      </c>
      <c r="W540" s="95" t="str">
        <f t="shared" si="34"/>
        <v/>
      </c>
      <c r="X540" s="95" t="str">
        <f t="shared" si="35"/>
        <v/>
      </c>
    </row>
    <row r="541" spans="21:24" x14ac:dyDescent="0.3">
      <c r="U541" s="95" t="str">
        <f t="shared" si="32"/>
        <v/>
      </c>
      <c r="V541" s="95" t="str">
        <f t="shared" si="33"/>
        <v/>
      </c>
      <c r="W541" s="95" t="str">
        <f t="shared" si="34"/>
        <v/>
      </c>
      <c r="X541" s="95" t="str">
        <f t="shared" si="35"/>
        <v/>
      </c>
    </row>
    <row r="542" spans="21:24" x14ac:dyDescent="0.3">
      <c r="U542" s="95" t="str">
        <f t="shared" si="32"/>
        <v/>
      </c>
      <c r="V542" s="95" t="str">
        <f t="shared" si="33"/>
        <v/>
      </c>
      <c r="W542" s="95" t="str">
        <f t="shared" si="34"/>
        <v/>
      </c>
      <c r="X542" s="95" t="str">
        <f t="shared" si="35"/>
        <v/>
      </c>
    </row>
    <row r="543" spans="21:24" x14ac:dyDescent="0.3">
      <c r="U543" s="95" t="str">
        <f t="shared" si="32"/>
        <v/>
      </c>
      <c r="V543" s="95" t="str">
        <f t="shared" si="33"/>
        <v/>
      </c>
      <c r="W543" s="95" t="str">
        <f t="shared" si="34"/>
        <v/>
      </c>
      <c r="X543" s="95" t="str">
        <f t="shared" si="35"/>
        <v/>
      </c>
    </row>
    <row r="544" spans="21:24" x14ac:dyDescent="0.3">
      <c r="U544" s="95" t="str">
        <f t="shared" si="32"/>
        <v/>
      </c>
      <c r="V544" s="95" t="str">
        <f t="shared" si="33"/>
        <v/>
      </c>
      <c r="W544" s="95" t="str">
        <f t="shared" si="34"/>
        <v/>
      </c>
      <c r="X544" s="95" t="str">
        <f t="shared" si="35"/>
        <v/>
      </c>
    </row>
    <row r="545" spans="21:24" x14ac:dyDescent="0.3">
      <c r="U545" s="95" t="str">
        <f t="shared" si="32"/>
        <v/>
      </c>
      <c r="V545" s="95" t="str">
        <f t="shared" si="33"/>
        <v/>
      </c>
      <c r="W545" s="95" t="str">
        <f t="shared" si="34"/>
        <v/>
      </c>
      <c r="X545" s="95" t="str">
        <f t="shared" si="35"/>
        <v/>
      </c>
    </row>
    <row r="546" spans="21:24" x14ac:dyDescent="0.3">
      <c r="U546" s="95" t="str">
        <f t="shared" si="32"/>
        <v/>
      </c>
      <c r="V546" s="95" t="str">
        <f t="shared" si="33"/>
        <v/>
      </c>
      <c r="W546" s="95" t="str">
        <f t="shared" si="34"/>
        <v/>
      </c>
      <c r="X546" s="95" t="str">
        <f t="shared" si="35"/>
        <v/>
      </c>
    </row>
    <row r="547" spans="21:24" x14ac:dyDescent="0.3">
      <c r="U547" s="95" t="str">
        <f t="shared" si="32"/>
        <v/>
      </c>
      <c r="V547" s="95" t="str">
        <f t="shared" si="33"/>
        <v/>
      </c>
      <c r="W547" s="95" t="str">
        <f t="shared" si="34"/>
        <v/>
      </c>
      <c r="X547" s="95" t="str">
        <f t="shared" si="35"/>
        <v/>
      </c>
    </row>
    <row r="548" spans="21:24" x14ac:dyDescent="0.3">
      <c r="U548" s="95" t="str">
        <f t="shared" si="32"/>
        <v/>
      </c>
      <c r="V548" s="95" t="str">
        <f t="shared" si="33"/>
        <v/>
      </c>
      <c r="W548" s="95" t="str">
        <f t="shared" si="34"/>
        <v/>
      </c>
      <c r="X548" s="95" t="str">
        <f t="shared" si="35"/>
        <v/>
      </c>
    </row>
    <row r="549" spans="21:24" x14ac:dyDescent="0.3">
      <c r="U549" s="95" t="str">
        <f t="shared" si="32"/>
        <v/>
      </c>
      <c r="V549" s="95" t="str">
        <f t="shared" si="33"/>
        <v/>
      </c>
      <c r="W549" s="95" t="str">
        <f t="shared" si="34"/>
        <v/>
      </c>
      <c r="X549" s="95" t="str">
        <f t="shared" si="35"/>
        <v/>
      </c>
    </row>
    <row r="550" spans="21:24" x14ac:dyDescent="0.3">
      <c r="U550" s="95" t="str">
        <f t="shared" si="32"/>
        <v/>
      </c>
      <c r="V550" s="95" t="str">
        <f t="shared" si="33"/>
        <v/>
      </c>
      <c r="W550" s="95" t="str">
        <f t="shared" si="34"/>
        <v/>
      </c>
      <c r="X550" s="95" t="str">
        <f t="shared" si="35"/>
        <v/>
      </c>
    </row>
    <row r="551" spans="21:24" x14ac:dyDescent="0.3">
      <c r="U551" s="95" t="str">
        <f t="shared" si="32"/>
        <v/>
      </c>
      <c r="V551" s="95" t="str">
        <f t="shared" si="33"/>
        <v/>
      </c>
      <c r="W551" s="95" t="str">
        <f t="shared" si="34"/>
        <v/>
      </c>
      <c r="X551" s="95" t="str">
        <f t="shared" si="35"/>
        <v/>
      </c>
    </row>
    <row r="552" spans="21:24" x14ac:dyDescent="0.3">
      <c r="U552" s="95" t="str">
        <f t="shared" si="32"/>
        <v/>
      </c>
      <c r="V552" s="95" t="str">
        <f t="shared" si="33"/>
        <v/>
      </c>
      <c r="W552" s="95" t="str">
        <f t="shared" si="34"/>
        <v/>
      </c>
      <c r="X552" s="95" t="str">
        <f t="shared" si="35"/>
        <v/>
      </c>
    </row>
    <row r="553" spans="21:24" x14ac:dyDescent="0.3">
      <c r="U553" s="95" t="str">
        <f t="shared" si="32"/>
        <v/>
      </c>
      <c r="V553" s="95" t="str">
        <f t="shared" si="33"/>
        <v/>
      </c>
      <c r="W553" s="95" t="str">
        <f t="shared" si="34"/>
        <v/>
      </c>
      <c r="X553" s="95" t="str">
        <f t="shared" si="35"/>
        <v/>
      </c>
    </row>
    <row r="554" spans="21:24" x14ac:dyDescent="0.3">
      <c r="U554" s="95" t="str">
        <f t="shared" si="32"/>
        <v/>
      </c>
      <c r="V554" s="95" t="str">
        <f t="shared" si="33"/>
        <v/>
      </c>
      <c r="W554" s="95" t="str">
        <f t="shared" si="34"/>
        <v/>
      </c>
      <c r="X554" s="95" t="str">
        <f t="shared" si="35"/>
        <v/>
      </c>
    </row>
    <row r="555" spans="21:24" x14ac:dyDescent="0.3">
      <c r="U555" s="95" t="str">
        <f t="shared" si="32"/>
        <v/>
      </c>
      <c r="V555" s="95" t="str">
        <f t="shared" si="33"/>
        <v/>
      </c>
      <c r="W555" s="95" t="str">
        <f t="shared" si="34"/>
        <v/>
      </c>
      <c r="X555" s="95" t="str">
        <f t="shared" si="35"/>
        <v/>
      </c>
    </row>
    <row r="556" spans="21:24" x14ac:dyDescent="0.3">
      <c r="U556" s="95" t="str">
        <f t="shared" si="32"/>
        <v/>
      </c>
      <c r="V556" s="95" t="str">
        <f t="shared" si="33"/>
        <v/>
      </c>
      <c r="W556" s="95" t="str">
        <f t="shared" si="34"/>
        <v/>
      </c>
      <c r="X556" s="95" t="str">
        <f t="shared" si="35"/>
        <v/>
      </c>
    </row>
    <row r="557" spans="21:24" x14ac:dyDescent="0.3">
      <c r="U557" s="95" t="str">
        <f t="shared" si="32"/>
        <v/>
      </c>
      <c r="V557" s="95" t="str">
        <f t="shared" si="33"/>
        <v/>
      </c>
      <c r="W557" s="95" t="str">
        <f t="shared" si="34"/>
        <v/>
      </c>
      <c r="X557" s="95" t="str">
        <f t="shared" si="35"/>
        <v/>
      </c>
    </row>
    <row r="558" spans="21:24" x14ac:dyDescent="0.3">
      <c r="U558" s="95" t="str">
        <f t="shared" si="32"/>
        <v/>
      </c>
      <c r="V558" s="95" t="str">
        <f t="shared" si="33"/>
        <v/>
      </c>
      <c r="W558" s="95" t="str">
        <f t="shared" si="34"/>
        <v/>
      </c>
      <c r="X558" s="95" t="str">
        <f t="shared" si="35"/>
        <v/>
      </c>
    </row>
    <row r="559" spans="21:24" x14ac:dyDescent="0.3">
      <c r="U559" s="95" t="str">
        <f t="shared" si="32"/>
        <v/>
      </c>
      <c r="V559" s="95" t="str">
        <f t="shared" si="33"/>
        <v/>
      </c>
      <c r="W559" s="95" t="str">
        <f t="shared" si="34"/>
        <v/>
      </c>
      <c r="X559" s="95" t="str">
        <f t="shared" si="35"/>
        <v/>
      </c>
    </row>
    <row r="560" spans="21:24" x14ac:dyDescent="0.3">
      <c r="U560" s="95" t="str">
        <f t="shared" si="32"/>
        <v/>
      </c>
      <c r="V560" s="95" t="str">
        <f t="shared" si="33"/>
        <v/>
      </c>
      <c r="W560" s="95" t="str">
        <f t="shared" si="34"/>
        <v/>
      </c>
      <c r="X560" s="95" t="str">
        <f t="shared" si="35"/>
        <v/>
      </c>
    </row>
    <row r="561" spans="21:24" x14ac:dyDescent="0.3">
      <c r="U561" s="95" t="str">
        <f t="shared" si="32"/>
        <v/>
      </c>
      <c r="V561" s="95" t="str">
        <f t="shared" si="33"/>
        <v/>
      </c>
      <c r="W561" s="95" t="str">
        <f t="shared" si="34"/>
        <v/>
      </c>
      <c r="X561" s="95" t="str">
        <f t="shared" si="35"/>
        <v/>
      </c>
    </row>
    <row r="562" spans="21:24" x14ac:dyDescent="0.3">
      <c r="U562" s="95" t="str">
        <f t="shared" si="32"/>
        <v/>
      </c>
      <c r="V562" s="95" t="str">
        <f t="shared" si="33"/>
        <v/>
      </c>
      <c r="W562" s="95" t="str">
        <f t="shared" si="34"/>
        <v/>
      </c>
      <c r="X562" s="95" t="str">
        <f t="shared" si="35"/>
        <v/>
      </c>
    </row>
    <row r="563" spans="21:24" x14ac:dyDescent="0.3">
      <c r="U563" s="95" t="str">
        <f t="shared" si="32"/>
        <v/>
      </c>
      <c r="V563" s="95" t="str">
        <f t="shared" si="33"/>
        <v/>
      </c>
      <c r="W563" s="95" t="str">
        <f t="shared" si="34"/>
        <v/>
      </c>
      <c r="X563" s="95" t="str">
        <f t="shared" si="35"/>
        <v/>
      </c>
    </row>
    <row r="564" spans="21:24" x14ac:dyDescent="0.3">
      <c r="U564" s="95" t="str">
        <f t="shared" si="32"/>
        <v/>
      </c>
      <c r="V564" s="95" t="str">
        <f t="shared" si="33"/>
        <v/>
      </c>
      <c r="W564" s="95" t="str">
        <f t="shared" si="34"/>
        <v/>
      </c>
      <c r="X564" s="95" t="str">
        <f t="shared" si="35"/>
        <v/>
      </c>
    </row>
    <row r="565" spans="21:24" x14ac:dyDescent="0.3">
      <c r="U565" s="95" t="str">
        <f t="shared" si="32"/>
        <v/>
      </c>
      <c r="V565" s="95" t="str">
        <f t="shared" si="33"/>
        <v/>
      </c>
      <c r="W565" s="95" t="str">
        <f t="shared" si="34"/>
        <v/>
      </c>
      <c r="X565" s="95" t="str">
        <f t="shared" si="35"/>
        <v/>
      </c>
    </row>
    <row r="566" spans="21:24" x14ac:dyDescent="0.3">
      <c r="U566" s="95" t="str">
        <f t="shared" si="32"/>
        <v/>
      </c>
      <c r="V566" s="95" t="str">
        <f t="shared" si="33"/>
        <v/>
      </c>
      <c r="W566" s="95" t="str">
        <f t="shared" si="34"/>
        <v/>
      </c>
      <c r="X566" s="95" t="str">
        <f t="shared" si="35"/>
        <v/>
      </c>
    </row>
    <row r="567" spans="21:24" x14ac:dyDescent="0.3">
      <c r="U567" s="95" t="str">
        <f t="shared" si="32"/>
        <v/>
      </c>
      <c r="V567" s="95" t="str">
        <f t="shared" si="33"/>
        <v/>
      </c>
      <c r="W567" s="95" t="str">
        <f t="shared" si="34"/>
        <v/>
      </c>
      <c r="X567" s="95" t="str">
        <f t="shared" si="35"/>
        <v/>
      </c>
    </row>
    <row r="568" spans="21:24" x14ac:dyDescent="0.3">
      <c r="U568" s="95" t="str">
        <f t="shared" si="32"/>
        <v/>
      </c>
      <c r="V568" s="95" t="str">
        <f t="shared" si="33"/>
        <v/>
      </c>
      <c r="W568" s="95" t="str">
        <f t="shared" si="34"/>
        <v/>
      </c>
      <c r="X568" s="95" t="str">
        <f t="shared" si="35"/>
        <v/>
      </c>
    </row>
    <row r="569" spans="21:24" x14ac:dyDescent="0.3">
      <c r="U569" s="95" t="str">
        <f t="shared" si="32"/>
        <v/>
      </c>
      <c r="V569" s="95" t="str">
        <f t="shared" si="33"/>
        <v/>
      </c>
      <c r="W569" s="95" t="str">
        <f t="shared" si="34"/>
        <v/>
      </c>
      <c r="X569" s="95" t="str">
        <f t="shared" si="35"/>
        <v/>
      </c>
    </row>
    <row r="570" spans="21:24" x14ac:dyDescent="0.3">
      <c r="U570" s="95" t="str">
        <f t="shared" si="32"/>
        <v/>
      </c>
      <c r="V570" s="95" t="str">
        <f t="shared" si="33"/>
        <v/>
      </c>
      <c r="W570" s="95" t="str">
        <f t="shared" si="34"/>
        <v/>
      </c>
      <c r="X570" s="95" t="str">
        <f t="shared" si="35"/>
        <v/>
      </c>
    </row>
    <row r="571" spans="21:24" x14ac:dyDescent="0.3">
      <c r="U571" s="95" t="str">
        <f t="shared" si="32"/>
        <v/>
      </c>
      <c r="V571" s="95" t="str">
        <f t="shared" si="33"/>
        <v/>
      </c>
      <c r="W571" s="95" t="str">
        <f t="shared" si="34"/>
        <v/>
      </c>
      <c r="X571" s="95" t="str">
        <f t="shared" si="35"/>
        <v/>
      </c>
    </row>
    <row r="572" spans="21:24" x14ac:dyDescent="0.3">
      <c r="U572" s="95" t="str">
        <f t="shared" si="32"/>
        <v/>
      </c>
      <c r="V572" s="95" t="str">
        <f t="shared" si="33"/>
        <v/>
      </c>
      <c r="W572" s="95" t="str">
        <f t="shared" si="34"/>
        <v/>
      </c>
      <c r="X572" s="95" t="str">
        <f t="shared" si="35"/>
        <v/>
      </c>
    </row>
    <row r="573" spans="21:24" x14ac:dyDescent="0.3">
      <c r="U573" s="95" t="str">
        <f t="shared" si="32"/>
        <v/>
      </c>
      <c r="V573" s="95" t="str">
        <f t="shared" si="33"/>
        <v/>
      </c>
      <c r="W573" s="95" t="str">
        <f t="shared" si="34"/>
        <v/>
      </c>
      <c r="X573" s="95" t="str">
        <f t="shared" si="35"/>
        <v/>
      </c>
    </row>
    <row r="574" spans="21:24" x14ac:dyDescent="0.3">
      <c r="U574" s="95" t="str">
        <f t="shared" si="32"/>
        <v/>
      </c>
      <c r="V574" s="95" t="str">
        <f t="shared" si="33"/>
        <v/>
      </c>
      <c r="W574" s="95" t="str">
        <f t="shared" si="34"/>
        <v/>
      </c>
      <c r="X574" s="95" t="str">
        <f t="shared" si="35"/>
        <v/>
      </c>
    </row>
    <row r="575" spans="21:24" x14ac:dyDescent="0.3">
      <c r="U575" s="95" t="str">
        <f t="shared" si="32"/>
        <v/>
      </c>
      <c r="V575" s="95" t="str">
        <f t="shared" si="33"/>
        <v/>
      </c>
      <c r="W575" s="95" t="str">
        <f t="shared" si="34"/>
        <v/>
      </c>
      <c r="X575" s="95" t="str">
        <f t="shared" si="35"/>
        <v/>
      </c>
    </row>
    <row r="576" spans="21:24" x14ac:dyDescent="0.3">
      <c r="U576" s="95" t="str">
        <f t="shared" si="32"/>
        <v/>
      </c>
      <c r="V576" s="95" t="str">
        <f t="shared" si="33"/>
        <v/>
      </c>
      <c r="W576" s="95" t="str">
        <f t="shared" si="34"/>
        <v/>
      </c>
      <c r="X576" s="95" t="str">
        <f t="shared" si="35"/>
        <v/>
      </c>
    </row>
    <row r="577" spans="21:24" x14ac:dyDescent="0.3">
      <c r="U577" s="95" t="str">
        <f t="shared" si="32"/>
        <v/>
      </c>
      <c r="V577" s="95" t="str">
        <f t="shared" si="33"/>
        <v/>
      </c>
      <c r="W577" s="95" t="str">
        <f t="shared" si="34"/>
        <v/>
      </c>
      <c r="X577" s="95" t="str">
        <f t="shared" si="35"/>
        <v/>
      </c>
    </row>
    <row r="578" spans="21:24" x14ac:dyDescent="0.3">
      <c r="U578" s="95" t="str">
        <f t="shared" si="32"/>
        <v/>
      </c>
      <c r="V578" s="95" t="str">
        <f t="shared" si="33"/>
        <v/>
      </c>
      <c r="W578" s="95" t="str">
        <f t="shared" si="34"/>
        <v/>
      </c>
      <c r="X578" s="95" t="str">
        <f t="shared" si="35"/>
        <v/>
      </c>
    </row>
    <row r="579" spans="21:24" x14ac:dyDescent="0.3">
      <c r="U579" s="95" t="str">
        <f t="shared" si="32"/>
        <v/>
      </c>
      <c r="V579" s="95" t="str">
        <f t="shared" si="33"/>
        <v/>
      </c>
      <c r="W579" s="95" t="str">
        <f t="shared" si="34"/>
        <v/>
      </c>
      <c r="X579" s="95" t="str">
        <f t="shared" si="35"/>
        <v/>
      </c>
    </row>
    <row r="580" spans="21:24" x14ac:dyDescent="0.3">
      <c r="U580" s="95" t="str">
        <f t="shared" si="32"/>
        <v/>
      </c>
      <c r="V580" s="95" t="str">
        <f t="shared" si="33"/>
        <v/>
      </c>
      <c r="W580" s="95" t="str">
        <f t="shared" si="34"/>
        <v/>
      </c>
      <c r="X580" s="95" t="str">
        <f t="shared" si="35"/>
        <v/>
      </c>
    </row>
    <row r="581" spans="21:24" x14ac:dyDescent="0.3">
      <c r="U581" s="95" t="str">
        <f t="shared" ref="U581:U644" si="36">IF(L581="ANO",B581&amp;"-Linie A","")</f>
        <v/>
      </c>
      <c r="V581" s="95" t="str">
        <f t="shared" ref="V581:V644" si="37">IF(M581="ANO",B581&amp;"-Linie B","")</f>
        <v/>
      </c>
      <c r="W581" s="95" t="str">
        <f t="shared" ref="W581:W644" si="38">IF(N581="ANO",B581&amp;"-Linie C","")</f>
        <v/>
      </c>
      <c r="X581" s="95" t="str">
        <f t="shared" ref="X581:X644" si="39">IF(O581="ANO",B581&amp;"-Linie D","")</f>
        <v/>
      </c>
    </row>
    <row r="582" spans="21:24" x14ac:dyDescent="0.3">
      <c r="U582" s="95" t="str">
        <f t="shared" si="36"/>
        <v/>
      </c>
      <c r="V582" s="95" t="str">
        <f t="shared" si="37"/>
        <v/>
      </c>
      <c r="W582" s="95" t="str">
        <f t="shared" si="38"/>
        <v/>
      </c>
      <c r="X582" s="95" t="str">
        <f t="shared" si="39"/>
        <v/>
      </c>
    </row>
    <row r="583" spans="21:24" x14ac:dyDescent="0.3">
      <c r="U583" s="95" t="str">
        <f t="shared" si="36"/>
        <v/>
      </c>
      <c r="V583" s="95" t="str">
        <f t="shared" si="37"/>
        <v/>
      </c>
      <c r="W583" s="95" t="str">
        <f t="shared" si="38"/>
        <v/>
      </c>
      <c r="X583" s="95" t="str">
        <f t="shared" si="39"/>
        <v/>
      </c>
    </row>
    <row r="584" spans="21:24" x14ac:dyDescent="0.3">
      <c r="U584" s="95" t="str">
        <f t="shared" si="36"/>
        <v/>
      </c>
      <c r="V584" s="95" t="str">
        <f t="shared" si="37"/>
        <v/>
      </c>
      <c r="W584" s="95" t="str">
        <f t="shared" si="38"/>
        <v/>
      </c>
      <c r="X584" s="95" t="str">
        <f t="shared" si="39"/>
        <v/>
      </c>
    </row>
    <row r="585" spans="21:24" x14ac:dyDescent="0.3">
      <c r="U585" s="95" t="str">
        <f t="shared" si="36"/>
        <v/>
      </c>
      <c r="V585" s="95" t="str">
        <f t="shared" si="37"/>
        <v/>
      </c>
      <c r="W585" s="95" t="str">
        <f t="shared" si="38"/>
        <v/>
      </c>
      <c r="X585" s="95" t="str">
        <f t="shared" si="39"/>
        <v/>
      </c>
    </row>
    <row r="586" spans="21:24" x14ac:dyDescent="0.3">
      <c r="U586" s="95" t="str">
        <f t="shared" si="36"/>
        <v/>
      </c>
      <c r="V586" s="95" t="str">
        <f t="shared" si="37"/>
        <v/>
      </c>
      <c r="W586" s="95" t="str">
        <f t="shared" si="38"/>
        <v/>
      </c>
      <c r="X586" s="95" t="str">
        <f t="shared" si="39"/>
        <v/>
      </c>
    </row>
    <row r="587" spans="21:24" x14ac:dyDescent="0.3">
      <c r="U587" s="95" t="str">
        <f t="shared" si="36"/>
        <v/>
      </c>
      <c r="V587" s="95" t="str">
        <f t="shared" si="37"/>
        <v/>
      </c>
      <c r="W587" s="95" t="str">
        <f t="shared" si="38"/>
        <v/>
      </c>
      <c r="X587" s="95" t="str">
        <f t="shared" si="39"/>
        <v/>
      </c>
    </row>
    <row r="588" spans="21:24" x14ac:dyDescent="0.3">
      <c r="U588" s="95" t="str">
        <f t="shared" si="36"/>
        <v/>
      </c>
      <c r="V588" s="95" t="str">
        <f t="shared" si="37"/>
        <v/>
      </c>
      <c r="W588" s="95" t="str">
        <f t="shared" si="38"/>
        <v/>
      </c>
      <c r="X588" s="95" t="str">
        <f t="shared" si="39"/>
        <v/>
      </c>
    </row>
    <row r="589" spans="21:24" x14ac:dyDescent="0.3">
      <c r="U589" s="95" t="str">
        <f t="shared" si="36"/>
        <v/>
      </c>
      <c r="V589" s="95" t="str">
        <f t="shared" si="37"/>
        <v/>
      </c>
      <c r="W589" s="95" t="str">
        <f t="shared" si="38"/>
        <v/>
      </c>
      <c r="X589" s="95" t="str">
        <f t="shared" si="39"/>
        <v/>
      </c>
    </row>
    <row r="590" spans="21:24" x14ac:dyDescent="0.3">
      <c r="U590" s="95" t="str">
        <f t="shared" si="36"/>
        <v/>
      </c>
      <c r="V590" s="95" t="str">
        <f t="shared" si="37"/>
        <v/>
      </c>
      <c r="W590" s="95" t="str">
        <f t="shared" si="38"/>
        <v/>
      </c>
      <c r="X590" s="95" t="str">
        <f t="shared" si="39"/>
        <v/>
      </c>
    </row>
    <row r="591" spans="21:24" x14ac:dyDescent="0.3">
      <c r="U591" s="95" t="str">
        <f t="shared" si="36"/>
        <v/>
      </c>
      <c r="V591" s="95" t="str">
        <f t="shared" si="37"/>
        <v/>
      </c>
      <c r="W591" s="95" t="str">
        <f t="shared" si="38"/>
        <v/>
      </c>
      <c r="X591" s="95" t="str">
        <f t="shared" si="39"/>
        <v/>
      </c>
    </row>
    <row r="592" spans="21:24" x14ac:dyDescent="0.3">
      <c r="U592" s="95" t="str">
        <f t="shared" si="36"/>
        <v/>
      </c>
      <c r="V592" s="95" t="str">
        <f t="shared" si="37"/>
        <v/>
      </c>
      <c r="W592" s="95" t="str">
        <f t="shared" si="38"/>
        <v/>
      </c>
      <c r="X592" s="95" t="str">
        <f t="shared" si="39"/>
        <v/>
      </c>
    </row>
    <row r="593" spans="21:24" x14ac:dyDescent="0.3">
      <c r="U593" s="95" t="str">
        <f t="shared" si="36"/>
        <v/>
      </c>
      <c r="V593" s="95" t="str">
        <f t="shared" si="37"/>
        <v/>
      </c>
      <c r="W593" s="95" t="str">
        <f t="shared" si="38"/>
        <v/>
      </c>
      <c r="X593" s="95" t="str">
        <f t="shared" si="39"/>
        <v/>
      </c>
    </row>
    <row r="594" spans="21:24" x14ac:dyDescent="0.3">
      <c r="U594" s="95" t="str">
        <f t="shared" si="36"/>
        <v/>
      </c>
      <c r="V594" s="95" t="str">
        <f t="shared" si="37"/>
        <v/>
      </c>
      <c r="W594" s="95" t="str">
        <f t="shared" si="38"/>
        <v/>
      </c>
      <c r="X594" s="95" t="str">
        <f t="shared" si="39"/>
        <v/>
      </c>
    </row>
    <row r="595" spans="21:24" x14ac:dyDescent="0.3">
      <c r="U595" s="95" t="str">
        <f t="shared" si="36"/>
        <v/>
      </c>
      <c r="V595" s="95" t="str">
        <f t="shared" si="37"/>
        <v/>
      </c>
      <c r="W595" s="95" t="str">
        <f t="shared" si="38"/>
        <v/>
      </c>
      <c r="X595" s="95" t="str">
        <f t="shared" si="39"/>
        <v/>
      </c>
    </row>
    <row r="596" spans="21:24" x14ac:dyDescent="0.3">
      <c r="U596" s="95" t="str">
        <f t="shared" si="36"/>
        <v/>
      </c>
      <c r="V596" s="95" t="str">
        <f t="shared" si="37"/>
        <v/>
      </c>
      <c r="W596" s="95" t="str">
        <f t="shared" si="38"/>
        <v/>
      </c>
      <c r="X596" s="95" t="str">
        <f t="shared" si="39"/>
        <v/>
      </c>
    </row>
    <row r="597" spans="21:24" x14ac:dyDescent="0.3">
      <c r="U597" s="95" t="str">
        <f t="shared" si="36"/>
        <v/>
      </c>
      <c r="V597" s="95" t="str">
        <f t="shared" si="37"/>
        <v/>
      </c>
      <c r="W597" s="95" t="str">
        <f t="shared" si="38"/>
        <v/>
      </c>
      <c r="X597" s="95" t="str">
        <f t="shared" si="39"/>
        <v/>
      </c>
    </row>
    <row r="598" spans="21:24" x14ac:dyDescent="0.3">
      <c r="U598" s="95" t="str">
        <f t="shared" si="36"/>
        <v/>
      </c>
      <c r="V598" s="95" t="str">
        <f t="shared" si="37"/>
        <v/>
      </c>
      <c r="W598" s="95" t="str">
        <f t="shared" si="38"/>
        <v/>
      </c>
      <c r="X598" s="95" t="str">
        <f t="shared" si="39"/>
        <v/>
      </c>
    </row>
    <row r="599" spans="21:24" x14ac:dyDescent="0.3">
      <c r="U599" s="95" t="str">
        <f t="shared" si="36"/>
        <v/>
      </c>
      <c r="V599" s="95" t="str">
        <f t="shared" si="37"/>
        <v/>
      </c>
      <c r="W599" s="95" t="str">
        <f t="shared" si="38"/>
        <v/>
      </c>
      <c r="X599" s="95" t="str">
        <f t="shared" si="39"/>
        <v/>
      </c>
    </row>
    <row r="600" spans="21:24" x14ac:dyDescent="0.3">
      <c r="U600" s="95" t="str">
        <f t="shared" si="36"/>
        <v/>
      </c>
      <c r="V600" s="95" t="str">
        <f t="shared" si="37"/>
        <v/>
      </c>
      <c r="W600" s="95" t="str">
        <f t="shared" si="38"/>
        <v/>
      </c>
      <c r="X600" s="95" t="str">
        <f t="shared" si="39"/>
        <v/>
      </c>
    </row>
    <row r="601" spans="21:24" x14ac:dyDescent="0.3">
      <c r="U601" s="95" t="str">
        <f t="shared" si="36"/>
        <v/>
      </c>
      <c r="V601" s="95" t="str">
        <f t="shared" si="37"/>
        <v/>
      </c>
      <c r="W601" s="95" t="str">
        <f t="shared" si="38"/>
        <v/>
      </c>
      <c r="X601" s="95" t="str">
        <f t="shared" si="39"/>
        <v/>
      </c>
    </row>
    <row r="602" spans="21:24" x14ac:dyDescent="0.3">
      <c r="U602" s="95" t="str">
        <f t="shared" si="36"/>
        <v/>
      </c>
      <c r="V602" s="95" t="str">
        <f t="shared" si="37"/>
        <v/>
      </c>
      <c r="W602" s="95" t="str">
        <f t="shared" si="38"/>
        <v/>
      </c>
      <c r="X602" s="95" t="str">
        <f t="shared" si="39"/>
        <v/>
      </c>
    </row>
    <row r="603" spans="21:24" x14ac:dyDescent="0.3">
      <c r="U603" s="95" t="str">
        <f t="shared" si="36"/>
        <v/>
      </c>
      <c r="V603" s="95" t="str">
        <f t="shared" si="37"/>
        <v/>
      </c>
      <c r="W603" s="95" t="str">
        <f t="shared" si="38"/>
        <v/>
      </c>
      <c r="X603" s="95" t="str">
        <f t="shared" si="39"/>
        <v/>
      </c>
    </row>
    <row r="604" spans="21:24" x14ac:dyDescent="0.3">
      <c r="U604" s="95" t="str">
        <f t="shared" si="36"/>
        <v/>
      </c>
      <c r="V604" s="95" t="str">
        <f t="shared" si="37"/>
        <v/>
      </c>
      <c r="W604" s="95" t="str">
        <f t="shared" si="38"/>
        <v/>
      </c>
      <c r="X604" s="95" t="str">
        <f t="shared" si="39"/>
        <v/>
      </c>
    </row>
    <row r="605" spans="21:24" x14ac:dyDescent="0.3">
      <c r="U605" s="95" t="str">
        <f t="shared" si="36"/>
        <v/>
      </c>
      <c r="V605" s="95" t="str">
        <f t="shared" si="37"/>
        <v/>
      </c>
      <c r="W605" s="95" t="str">
        <f t="shared" si="38"/>
        <v/>
      </c>
      <c r="X605" s="95" t="str">
        <f t="shared" si="39"/>
        <v/>
      </c>
    </row>
    <row r="606" spans="21:24" x14ac:dyDescent="0.3">
      <c r="U606" s="95" t="str">
        <f t="shared" si="36"/>
        <v/>
      </c>
      <c r="V606" s="95" t="str">
        <f t="shared" si="37"/>
        <v/>
      </c>
      <c r="W606" s="95" t="str">
        <f t="shared" si="38"/>
        <v/>
      </c>
      <c r="X606" s="95" t="str">
        <f t="shared" si="39"/>
        <v/>
      </c>
    </row>
    <row r="607" spans="21:24" x14ac:dyDescent="0.3">
      <c r="U607" s="95" t="str">
        <f t="shared" si="36"/>
        <v/>
      </c>
      <c r="V607" s="95" t="str">
        <f t="shared" si="37"/>
        <v/>
      </c>
      <c r="W607" s="95" t="str">
        <f t="shared" si="38"/>
        <v/>
      </c>
      <c r="X607" s="95" t="str">
        <f t="shared" si="39"/>
        <v/>
      </c>
    </row>
    <row r="608" spans="21:24" x14ac:dyDescent="0.3">
      <c r="U608" s="95" t="str">
        <f t="shared" si="36"/>
        <v/>
      </c>
      <c r="V608" s="95" t="str">
        <f t="shared" si="37"/>
        <v/>
      </c>
      <c r="W608" s="95" t="str">
        <f t="shared" si="38"/>
        <v/>
      </c>
      <c r="X608" s="95" t="str">
        <f t="shared" si="39"/>
        <v/>
      </c>
    </row>
    <row r="609" spans="21:24" x14ac:dyDescent="0.3">
      <c r="U609" s="95" t="str">
        <f t="shared" si="36"/>
        <v/>
      </c>
      <c r="V609" s="95" t="str">
        <f t="shared" si="37"/>
        <v/>
      </c>
      <c r="W609" s="95" t="str">
        <f t="shared" si="38"/>
        <v/>
      </c>
      <c r="X609" s="95" t="str">
        <f t="shared" si="39"/>
        <v/>
      </c>
    </row>
    <row r="610" spans="21:24" x14ac:dyDescent="0.3">
      <c r="U610" s="95" t="str">
        <f t="shared" si="36"/>
        <v/>
      </c>
      <c r="V610" s="95" t="str">
        <f t="shared" si="37"/>
        <v/>
      </c>
      <c r="W610" s="95" t="str">
        <f t="shared" si="38"/>
        <v/>
      </c>
      <c r="X610" s="95" t="str">
        <f t="shared" si="39"/>
        <v/>
      </c>
    </row>
    <row r="611" spans="21:24" x14ac:dyDescent="0.3">
      <c r="U611" s="95" t="str">
        <f t="shared" si="36"/>
        <v/>
      </c>
      <c r="V611" s="95" t="str">
        <f t="shared" si="37"/>
        <v/>
      </c>
      <c r="W611" s="95" t="str">
        <f t="shared" si="38"/>
        <v/>
      </c>
      <c r="X611" s="95" t="str">
        <f t="shared" si="39"/>
        <v/>
      </c>
    </row>
    <row r="612" spans="21:24" x14ac:dyDescent="0.3">
      <c r="U612" s="95" t="str">
        <f t="shared" si="36"/>
        <v/>
      </c>
      <c r="V612" s="95" t="str">
        <f t="shared" si="37"/>
        <v/>
      </c>
      <c r="W612" s="95" t="str">
        <f t="shared" si="38"/>
        <v/>
      </c>
      <c r="X612" s="95" t="str">
        <f t="shared" si="39"/>
        <v/>
      </c>
    </row>
    <row r="613" spans="21:24" x14ac:dyDescent="0.3">
      <c r="U613" s="95" t="str">
        <f t="shared" si="36"/>
        <v/>
      </c>
      <c r="V613" s="95" t="str">
        <f t="shared" si="37"/>
        <v/>
      </c>
      <c r="W613" s="95" t="str">
        <f t="shared" si="38"/>
        <v/>
      </c>
      <c r="X613" s="95" t="str">
        <f t="shared" si="39"/>
        <v/>
      </c>
    </row>
    <row r="614" spans="21:24" x14ac:dyDescent="0.3">
      <c r="U614" s="95" t="str">
        <f t="shared" si="36"/>
        <v/>
      </c>
      <c r="V614" s="95" t="str">
        <f t="shared" si="37"/>
        <v/>
      </c>
      <c r="W614" s="95" t="str">
        <f t="shared" si="38"/>
        <v/>
      </c>
      <c r="X614" s="95" t="str">
        <f t="shared" si="39"/>
        <v/>
      </c>
    </row>
    <row r="615" spans="21:24" x14ac:dyDescent="0.3">
      <c r="U615" s="95" t="str">
        <f t="shared" si="36"/>
        <v/>
      </c>
      <c r="V615" s="95" t="str">
        <f t="shared" si="37"/>
        <v/>
      </c>
      <c r="W615" s="95" t="str">
        <f t="shared" si="38"/>
        <v/>
      </c>
      <c r="X615" s="95" t="str">
        <f t="shared" si="39"/>
        <v/>
      </c>
    </row>
    <row r="616" spans="21:24" x14ac:dyDescent="0.3">
      <c r="U616" s="95" t="str">
        <f t="shared" si="36"/>
        <v/>
      </c>
      <c r="V616" s="95" t="str">
        <f t="shared" si="37"/>
        <v/>
      </c>
      <c r="W616" s="95" t="str">
        <f t="shared" si="38"/>
        <v/>
      </c>
      <c r="X616" s="95" t="str">
        <f t="shared" si="39"/>
        <v/>
      </c>
    </row>
    <row r="617" spans="21:24" x14ac:dyDescent="0.3">
      <c r="U617" s="95" t="str">
        <f t="shared" si="36"/>
        <v/>
      </c>
      <c r="V617" s="95" t="str">
        <f t="shared" si="37"/>
        <v/>
      </c>
      <c r="W617" s="95" t="str">
        <f t="shared" si="38"/>
        <v/>
      </c>
      <c r="X617" s="95" t="str">
        <f t="shared" si="39"/>
        <v/>
      </c>
    </row>
    <row r="618" spans="21:24" x14ac:dyDescent="0.3">
      <c r="U618" s="95" t="str">
        <f t="shared" si="36"/>
        <v/>
      </c>
      <c r="V618" s="95" t="str">
        <f t="shared" si="37"/>
        <v/>
      </c>
      <c r="W618" s="95" t="str">
        <f t="shared" si="38"/>
        <v/>
      </c>
      <c r="X618" s="95" t="str">
        <f t="shared" si="39"/>
        <v/>
      </c>
    </row>
    <row r="619" spans="21:24" x14ac:dyDescent="0.3">
      <c r="U619" s="95" t="str">
        <f t="shared" si="36"/>
        <v/>
      </c>
      <c r="V619" s="95" t="str">
        <f t="shared" si="37"/>
        <v/>
      </c>
      <c r="W619" s="95" t="str">
        <f t="shared" si="38"/>
        <v/>
      </c>
      <c r="X619" s="95" t="str">
        <f t="shared" si="39"/>
        <v/>
      </c>
    </row>
    <row r="620" spans="21:24" x14ac:dyDescent="0.3">
      <c r="U620" s="95" t="str">
        <f t="shared" si="36"/>
        <v/>
      </c>
      <c r="V620" s="95" t="str">
        <f t="shared" si="37"/>
        <v/>
      </c>
      <c r="W620" s="95" t="str">
        <f t="shared" si="38"/>
        <v/>
      </c>
      <c r="X620" s="95" t="str">
        <f t="shared" si="39"/>
        <v/>
      </c>
    </row>
    <row r="621" spans="21:24" x14ac:dyDescent="0.3">
      <c r="U621" s="95" t="str">
        <f t="shared" si="36"/>
        <v/>
      </c>
      <c r="V621" s="95" t="str">
        <f t="shared" si="37"/>
        <v/>
      </c>
      <c r="W621" s="95" t="str">
        <f t="shared" si="38"/>
        <v/>
      </c>
      <c r="X621" s="95" t="str">
        <f t="shared" si="39"/>
        <v/>
      </c>
    </row>
    <row r="622" spans="21:24" x14ac:dyDescent="0.3">
      <c r="U622" s="95" t="str">
        <f t="shared" si="36"/>
        <v/>
      </c>
      <c r="V622" s="95" t="str">
        <f t="shared" si="37"/>
        <v/>
      </c>
      <c r="W622" s="95" t="str">
        <f t="shared" si="38"/>
        <v/>
      </c>
      <c r="X622" s="95" t="str">
        <f t="shared" si="39"/>
        <v/>
      </c>
    </row>
    <row r="623" spans="21:24" x14ac:dyDescent="0.3">
      <c r="U623" s="95" t="str">
        <f t="shared" si="36"/>
        <v/>
      </c>
      <c r="V623" s="95" t="str">
        <f t="shared" si="37"/>
        <v/>
      </c>
      <c r="W623" s="95" t="str">
        <f t="shared" si="38"/>
        <v/>
      </c>
      <c r="X623" s="95" t="str">
        <f t="shared" si="39"/>
        <v/>
      </c>
    </row>
    <row r="624" spans="21:24" x14ac:dyDescent="0.3">
      <c r="U624" s="95" t="str">
        <f t="shared" si="36"/>
        <v/>
      </c>
      <c r="V624" s="95" t="str">
        <f t="shared" si="37"/>
        <v/>
      </c>
      <c r="W624" s="95" t="str">
        <f t="shared" si="38"/>
        <v/>
      </c>
      <c r="X624" s="95" t="str">
        <f t="shared" si="39"/>
        <v/>
      </c>
    </row>
    <row r="625" spans="21:24" x14ac:dyDescent="0.3">
      <c r="U625" s="95" t="str">
        <f t="shared" si="36"/>
        <v/>
      </c>
      <c r="V625" s="95" t="str">
        <f t="shared" si="37"/>
        <v/>
      </c>
      <c r="W625" s="95" t="str">
        <f t="shared" si="38"/>
        <v/>
      </c>
      <c r="X625" s="95" t="str">
        <f t="shared" si="39"/>
        <v/>
      </c>
    </row>
    <row r="626" spans="21:24" x14ac:dyDescent="0.3">
      <c r="U626" s="95" t="str">
        <f t="shared" si="36"/>
        <v/>
      </c>
      <c r="V626" s="95" t="str">
        <f t="shared" si="37"/>
        <v/>
      </c>
      <c r="W626" s="95" t="str">
        <f t="shared" si="38"/>
        <v/>
      </c>
      <c r="X626" s="95" t="str">
        <f t="shared" si="39"/>
        <v/>
      </c>
    </row>
    <row r="627" spans="21:24" x14ac:dyDescent="0.3">
      <c r="U627" s="95" t="str">
        <f t="shared" si="36"/>
        <v/>
      </c>
      <c r="V627" s="95" t="str">
        <f t="shared" si="37"/>
        <v/>
      </c>
      <c r="W627" s="95" t="str">
        <f t="shared" si="38"/>
        <v/>
      </c>
      <c r="X627" s="95" t="str">
        <f t="shared" si="39"/>
        <v/>
      </c>
    </row>
    <row r="628" spans="21:24" x14ac:dyDescent="0.3">
      <c r="U628" s="95" t="str">
        <f t="shared" si="36"/>
        <v/>
      </c>
      <c r="V628" s="95" t="str">
        <f t="shared" si="37"/>
        <v/>
      </c>
      <c r="W628" s="95" t="str">
        <f t="shared" si="38"/>
        <v/>
      </c>
      <c r="X628" s="95" t="str">
        <f t="shared" si="39"/>
        <v/>
      </c>
    </row>
    <row r="629" spans="21:24" x14ac:dyDescent="0.3">
      <c r="U629" s="95" t="str">
        <f t="shared" si="36"/>
        <v/>
      </c>
      <c r="V629" s="95" t="str">
        <f t="shared" si="37"/>
        <v/>
      </c>
      <c r="W629" s="95" t="str">
        <f t="shared" si="38"/>
        <v/>
      </c>
      <c r="X629" s="95" t="str">
        <f t="shared" si="39"/>
        <v/>
      </c>
    </row>
    <row r="630" spans="21:24" x14ac:dyDescent="0.3">
      <c r="U630" s="95" t="str">
        <f t="shared" si="36"/>
        <v/>
      </c>
      <c r="V630" s="95" t="str">
        <f t="shared" si="37"/>
        <v/>
      </c>
      <c r="W630" s="95" t="str">
        <f t="shared" si="38"/>
        <v/>
      </c>
      <c r="X630" s="95" t="str">
        <f t="shared" si="39"/>
        <v/>
      </c>
    </row>
    <row r="631" spans="21:24" x14ac:dyDescent="0.3">
      <c r="U631" s="95" t="str">
        <f t="shared" si="36"/>
        <v/>
      </c>
      <c r="V631" s="95" t="str">
        <f t="shared" si="37"/>
        <v/>
      </c>
      <c r="W631" s="95" t="str">
        <f t="shared" si="38"/>
        <v/>
      </c>
      <c r="X631" s="95" t="str">
        <f t="shared" si="39"/>
        <v/>
      </c>
    </row>
    <row r="632" spans="21:24" x14ac:dyDescent="0.3">
      <c r="U632" s="95" t="str">
        <f t="shared" si="36"/>
        <v/>
      </c>
      <c r="V632" s="95" t="str">
        <f t="shared" si="37"/>
        <v/>
      </c>
      <c r="W632" s="95" t="str">
        <f t="shared" si="38"/>
        <v/>
      </c>
      <c r="X632" s="95" t="str">
        <f t="shared" si="39"/>
        <v/>
      </c>
    </row>
    <row r="633" spans="21:24" x14ac:dyDescent="0.3">
      <c r="U633" s="95" t="str">
        <f t="shared" si="36"/>
        <v/>
      </c>
      <c r="V633" s="95" t="str">
        <f t="shared" si="37"/>
        <v/>
      </c>
      <c r="W633" s="95" t="str">
        <f t="shared" si="38"/>
        <v/>
      </c>
      <c r="X633" s="95" t="str">
        <f t="shared" si="39"/>
        <v/>
      </c>
    </row>
    <row r="634" spans="21:24" x14ac:dyDescent="0.3">
      <c r="U634" s="95" t="str">
        <f t="shared" si="36"/>
        <v/>
      </c>
      <c r="V634" s="95" t="str">
        <f t="shared" si="37"/>
        <v/>
      </c>
      <c r="W634" s="95" t="str">
        <f t="shared" si="38"/>
        <v/>
      </c>
      <c r="X634" s="95" t="str">
        <f t="shared" si="39"/>
        <v/>
      </c>
    </row>
    <row r="635" spans="21:24" x14ac:dyDescent="0.3">
      <c r="U635" s="95" t="str">
        <f t="shared" si="36"/>
        <v/>
      </c>
      <c r="V635" s="95" t="str">
        <f t="shared" si="37"/>
        <v/>
      </c>
      <c r="W635" s="95" t="str">
        <f t="shared" si="38"/>
        <v/>
      </c>
      <c r="X635" s="95" t="str">
        <f t="shared" si="39"/>
        <v/>
      </c>
    </row>
    <row r="636" spans="21:24" x14ac:dyDescent="0.3">
      <c r="U636" s="95" t="str">
        <f t="shared" si="36"/>
        <v/>
      </c>
      <c r="V636" s="95" t="str">
        <f t="shared" si="37"/>
        <v/>
      </c>
      <c r="W636" s="95" t="str">
        <f t="shared" si="38"/>
        <v/>
      </c>
      <c r="X636" s="95" t="str">
        <f t="shared" si="39"/>
        <v/>
      </c>
    </row>
    <row r="637" spans="21:24" x14ac:dyDescent="0.3">
      <c r="U637" s="95" t="str">
        <f t="shared" si="36"/>
        <v/>
      </c>
      <c r="V637" s="95" t="str">
        <f t="shared" si="37"/>
        <v/>
      </c>
      <c r="W637" s="95" t="str">
        <f t="shared" si="38"/>
        <v/>
      </c>
      <c r="X637" s="95" t="str">
        <f t="shared" si="39"/>
        <v/>
      </c>
    </row>
    <row r="638" spans="21:24" x14ac:dyDescent="0.3">
      <c r="U638" s="95" t="str">
        <f t="shared" si="36"/>
        <v/>
      </c>
      <c r="V638" s="95" t="str">
        <f t="shared" si="37"/>
        <v/>
      </c>
      <c r="W638" s="95" t="str">
        <f t="shared" si="38"/>
        <v/>
      </c>
      <c r="X638" s="95" t="str">
        <f t="shared" si="39"/>
        <v/>
      </c>
    </row>
    <row r="639" spans="21:24" x14ac:dyDescent="0.3">
      <c r="U639" s="95" t="str">
        <f t="shared" si="36"/>
        <v/>
      </c>
      <c r="V639" s="95" t="str">
        <f t="shared" si="37"/>
        <v/>
      </c>
      <c r="W639" s="95" t="str">
        <f t="shared" si="38"/>
        <v/>
      </c>
      <c r="X639" s="95" t="str">
        <f t="shared" si="39"/>
        <v/>
      </c>
    </row>
    <row r="640" spans="21:24" x14ac:dyDescent="0.3">
      <c r="U640" s="95" t="str">
        <f t="shared" si="36"/>
        <v/>
      </c>
      <c r="V640" s="95" t="str">
        <f t="shared" si="37"/>
        <v/>
      </c>
      <c r="W640" s="95" t="str">
        <f t="shared" si="38"/>
        <v/>
      </c>
      <c r="X640" s="95" t="str">
        <f t="shared" si="39"/>
        <v/>
      </c>
    </row>
    <row r="641" spans="21:24" x14ac:dyDescent="0.3">
      <c r="U641" s="95" t="str">
        <f t="shared" si="36"/>
        <v/>
      </c>
      <c r="V641" s="95" t="str">
        <f t="shared" si="37"/>
        <v/>
      </c>
      <c r="W641" s="95" t="str">
        <f t="shared" si="38"/>
        <v/>
      </c>
      <c r="X641" s="95" t="str">
        <f t="shared" si="39"/>
        <v/>
      </c>
    </row>
    <row r="642" spans="21:24" x14ac:dyDescent="0.3">
      <c r="U642" s="95" t="str">
        <f t="shared" si="36"/>
        <v/>
      </c>
      <c r="V642" s="95" t="str">
        <f t="shared" si="37"/>
        <v/>
      </c>
      <c r="W642" s="95" t="str">
        <f t="shared" si="38"/>
        <v/>
      </c>
      <c r="X642" s="95" t="str">
        <f t="shared" si="39"/>
        <v/>
      </c>
    </row>
    <row r="643" spans="21:24" x14ac:dyDescent="0.3">
      <c r="U643" s="95" t="str">
        <f t="shared" si="36"/>
        <v/>
      </c>
      <c r="V643" s="95" t="str">
        <f t="shared" si="37"/>
        <v/>
      </c>
      <c r="W643" s="95" t="str">
        <f t="shared" si="38"/>
        <v/>
      </c>
      <c r="X643" s="95" t="str">
        <f t="shared" si="39"/>
        <v/>
      </c>
    </row>
    <row r="644" spans="21:24" x14ac:dyDescent="0.3">
      <c r="U644" s="95" t="str">
        <f t="shared" si="36"/>
        <v/>
      </c>
      <c r="V644" s="95" t="str">
        <f t="shared" si="37"/>
        <v/>
      </c>
      <c r="W644" s="95" t="str">
        <f t="shared" si="38"/>
        <v/>
      </c>
      <c r="X644" s="95" t="str">
        <f t="shared" si="39"/>
        <v/>
      </c>
    </row>
    <row r="645" spans="21:24" x14ac:dyDescent="0.3">
      <c r="U645" s="95" t="str">
        <f t="shared" ref="U645:U708" si="40">IF(L645="ANO",B645&amp;"-Linie A","")</f>
        <v/>
      </c>
      <c r="V645" s="95" t="str">
        <f t="shared" ref="V645:V708" si="41">IF(M645="ANO",B645&amp;"-Linie B","")</f>
        <v/>
      </c>
      <c r="W645" s="95" t="str">
        <f t="shared" ref="W645:W708" si="42">IF(N645="ANO",B645&amp;"-Linie C","")</f>
        <v/>
      </c>
      <c r="X645" s="95" t="str">
        <f t="shared" ref="X645:X708" si="43">IF(O645="ANO",B645&amp;"-Linie D","")</f>
        <v/>
      </c>
    </row>
    <row r="646" spans="21:24" x14ac:dyDescent="0.3">
      <c r="U646" s="95" t="str">
        <f t="shared" si="40"/>
        <v/>
      </c>
      <c r="V646" s="95" t="str">
        <f t="shared" si="41"/>
        <v/>
      </c>
      <c r="W646" s="95" t="str">
        <f t="shared" si="42"/>
        <v/>
      </c>
      <c r="X646" s="95" t="str">
        <f t="shared" si="43"/>
        <v/>
      </c>
    </row>
    <row r="647" spans="21:24" x14ac:dyDescent="0.3">
      <c r="U647" s="95" t="str">
        <f t="shared" si="40"/>
        <v/>
      </c>
      <c r="V647" s="95" t="str">
        <f t="shared" si="41"/>
        <v/>
      </c>
      <c r="W647" s="95" t="str">
        <f t="shared" si="42"/>
        <v/>
      </c>
      <c r="X647" s="95" t="str">
        <f t="shared" si="43"/>
        <v/>
      </c>
    </row>
    <row r="648" spans="21:24" x14ac:dyDescent="0.3">
      <c r="U648" s="95" t="str">
        <f t="shared" si="40"/>
        <v/>
      </c>
      <c r="V648" s="95" t="str">
        <f t="shared" si="41"/>
        <v/>
      </c>
      <c r="W648" s="95" t="str">
        <f t="shared" si="42"/>
        <v/>
      </c>
      <c r="X648" s="95" t="str">
        <f t="shared" si="43"/>
        <v/>
      </c>
    </row>
    <row r="649" spans="21:24" x14ac:dyDescent="0.3">
      <c r="U649" s="95" t="str">
        <f t="shared" si="40"/>
        <v/>
      </c>
      <c r="V649" s="95" t="str">
        <f t="shared" si="41"/>
        <v/>
      </c>
      <c r="W649" s="95" t="str">
        <f t="shared" si="42"/>
        <v/>
      </c>
      <c r="X649" s="95" t="str">
        <f t="shared" si="43"/>
        <v/>
      </c>
    </row>
    <row r="650" spans="21:24" x14ac:dyDescent="0.3">
      <c r="U650" s="95" t="str">
        <f t="shared" si="40"/>
        <v/>
      </c>
      <c r="V650" s="95" t="str">
        <f t="shared" si="41"/>
        <v/>
      </c>
      <c r="W650" s="95" t="str">
        <f t="shared" si="42"/>
        <v/>
      </c>
      <c r="X650" s="95" t="str">
        <f t="shared" si="43"/>
        <v/>
      </c>
    </row>
    <row r="651" spans="21:24" x14ac:dyDescent="0.3">
      <c r="U651" s="95" t="str">
        <f t="shared" si="40"/>
        <v/>
      </c>
      <c r="V651" s="95" t="str">
        <f t="shared" si="41"/>
        <v/>
      </c>
      <c r="W651" s="95" t="str">
        <f t="shared" si="42"/>
        <v/>
      </c>
      <c r="X651" s="95" t="str">
        <f t="shared" si="43"/>
        <v/>
      </c>
    </row>
    <row r="652" spans="21:24" x14ac:dyDescent="0.3">
      <c r="U652" s="95" t="str">
        <f t="shared" si="40"/>
        <v/>
      </c>
      <c r="V652" s="95" t="str">
        <f t="shared" si="41"/>
        <v/>
      </c>
      <c r="W652" s="95" t="str">
        <f t="shared" si="42"/>
        <v/>
      </c>
      <c r="X652" s="95" t="str">
        <f t="shared" si="43"/>
        <v/>
      </c>
    </row>
    <row r="653" spans="21:24" x14ac:dyDescent="0.3">
      <c r="U653" s="95" t="str">
        <f t="shared" si="40"/>
        <v/>
      </c>
      <c r="V653" s="95" t="str">
        <f t="shared" si="41"/>
        <v/>
      </c>
      <c r="W653" s="95" t="str">
        <f t="shared" si="42"/>
        <v/>
      </c>
      <c r="X653" s="95" t="str">
        <f t="shared" si="43"/>
        <v/>
      </c>
    </row>
    <row r="654" spans="21:24" x14ac:dyDescent="0.3">
      <c r="U654" s="95" t="str">
        <f t="shared" si="40"/>
        <v/>
      </c>
      <c r="V654" s="95" t="str">
        <f t="shared" si="41"/>
        <v/>
      </c>
      <c r="W654" s="95" t="str">
        <f t="shared" si="42"/>
        <v/>
      </c>
      <c r="X654" s="95" t="str">
        <f t="shared" si="43"/>
        <v/>
      </c>
    </row>
    <row r="655" spans="21:24" x14ac:dyDescent="0.3">
      <c r="U655" s="95" t="str">
        <f t="shared" si="40"/>
        <v/>
      </c>
      <c r="V655" s="95" t="str">
        <f t="shared" si="41"/>
        <v/>
      </c>
      <c r="W655" s="95" t="str">
        <f t="shared" si="42"/>
        <v/>
      </c>
      <c r="X655" s="95" t="str">
        <f t="shared" si="43"/>
        <v/>
      </c>
    </row>
    <row r="656" spans="21:24" x14ac:dyDescent="0.3">
      <c r="U656" s="95" t="str">
        <f t="shared" si="40"/>
        <v/>
      </c>
      <c r="V656" s="95" t="str">
        <f t="shared" si="41"/>
        <v/>
      </c>
      <c r="W656" s="95" t="str">
        <f t="shared" si="42"/>
        <v/>
      </c>
      <c r="X656" s="95" t="str">
        <f t="shared" si="43"/>
        <v/>
      </c>
    </row>
    <row r="657" spans="21:24" x14ac:dyDescent="0.3">
      <c r="U657" s="95" t="str">
        <f t="shared" si="40"/>
        <v/>
      </c>
      <c r="V657" s="95" t="str">
        <f t="shared" si="41"/>
        <v/>
      </c>
      <c r="W657" s="95" t="str">
        <f t="shared" si="42"/>
        <v/>
      </c>
      <c r="X657" s="95" t="str">
        <f t="shared" si="43"/>
        <v/>
      </c>
    </row>
    <row r="658" spans="21:24" x14ac:dyDescent="0.3">
      <c r="U658" s="95" t="str">
        <f t="shared" si="40"/>
        <v/>
      </c>
      <c r="V658" s="95" t="str">
        <f t="shared" si="41"/>
        <v/>
      </c>
      <c r="W658" s="95" t="str">
        <f t="shared" si="42"/>
        <v/>
      </c>
      <c r="X658" s="95" t="str">
        <f t="shared" si="43"/>
        <v/>
      </c>
    </row>
    <row r="659" spans="21:24" x14ac:dyDescent="0.3">
      <c r="U659" s="95" t="str">
        <f t="shared" si="40"/>
        <v/>
      </c>
      <c r="V659" s="95" t="str">
        <f t="shared" si="41"/>
        <v/>
      </c>
      <c r="W659" s="95" t="str">
        <f t="shared" si="42"/>
        <v/>
      </c>
      <c r="X659" s="95" t="str">
        <f t="shared" si="43"/>
        <v/>
      </c>
    </row>
    <row r="660" spans="21:24" x14ac:dyDescent="0.3">
      <c r="U660" s="95" t="str">
        <f t="shared" si="40"/>
        <v/>
      </c>
      <c r="V660" s="95" t="str">
        <f t="shared" si="41"/>
        <v/>
      </c>
      <c r="W660" s="95" t="str">
        <f t="shared" si="42"/>
        <v/>
      </c>
      <c r="X660" s="95" t="str">
        <f t="shared" si="43"/>
        <v/>
      </c>
    </row>
    <row r="661" spans="21:24" x14ac:dyDescent="0.3">
      <c r="U661" s="95" t="str">
        <f t="shared" si="40"/>
        <v/>
      </c>
      <c r="V661" s="95" t="str">
        <f t="shared" si="41"/>
        <v/>
      </c>
      <c r="W661" s="95" t="str">
        <f t="shared" si="42"/>
        <v/>
      </c>
      <c r="X661" s="95" t="str">
        <f t="shared" si="43"/>
        <v/>
      </c>
    </row>
    <row r="662" spans="21:24" x14ac:dyDescent="0.3">
      <c r="U662" s="95" t="str">
        <f t="shared" si="40"/>
        <v/>
      </c>
      <c r="V662" s="95" t="str">
        <f t="shared" si="41"/>
        <v/>
      </c>
      <c r="W662" s="95" t="str">
        <f t="shared" si="42"/>
        <v/>
      </c>
      <c r="X662" s="95" t="str">
        <f t="shared" si="43"/>
        <v/>
      </c>
    </row>
    <row r="663" spans="21:24" x14ac:dyDescent="0.3">
      <c r="U663" s="95" t="str">
        <f t="shared" si="40"/>
        <v/>
      </c>
      <c r="V663" s="95" t="str">
        <f t="shared" si="41"/>
        <v/>
      </c>
      <c r="W663" s="95" t="str">
        <f t="shared" si="42"/>
        <v/>
      </c>
      <c r="X663" s="95" t="str">
        <f t="shared" si="43"/>
        <v/>
      </c>
    </row>
    <row r="664" spans="21:24" x14ac:dyDescent="0.3">
      <c r="U664" s="95" t="str">
        <f t="shared" si="40"/>
        <v/>
      </c>
      <c r="V664" s="95" t="str">
        <f t="shared" si="41"/>
        <v/>
      </c>
      <c r="W664" s="95" t="str">
        <f t="shared" si="42"/>
        <v/>
      </c>
      <c r="X664" s="95" t="str">
        <f t="shared" si="43"/>
        <v/>
      </c>
    </row>
    <row r="665" spans="21:24" x14ac:dyDescent="0.3">
      <c r="U665" s="95" t="str">
        <f t="shared" si="40"/>
        <v/>
      </c>
      <c r="V665" s="95" t="str">
        <f t="shared" si="41"/>
        <v/>
      </c>
      <c r="W665" s="95" t="str">
        <f t="shared" si="42"/>
        <v/>
      </c>
      <c r="X665" s="95" t="str">
        <f t="shared" si="43"/>
        <v/>
      </c>
    </row>
    <row r="666" spans="21:24" x14ac:dyDescent="0.3">
      <c r="U666" s="95" t="str">
        <f t="shared" si="40"/>
        <v/>
      </c>
      <c r="V666" s="95" t="str">
        <f t="shared" si="41"/>
        <v/>
      </c>
      <c r="W666" s="95" t="str">
        <f t="shared" si="42"/>
        <v/>
      </c>
      <c r="X666" s="95" t="str">
        <f t="shared" si="43"/>
        <v/>
      </c>
    </row>
    <row r="667" spans="21:24" x14ac:dyDescent="0.3">
      <c r="U667" s="95" t="str">
        <f t="shared" si="40"/>
        <v/>
      </c>
      <c r="V667" s="95" t="str">
        <f t="shared" si="41"/>
        <v/>
      </c>
      <c r="W667" s="95" t="str">
        <f t="shared" si="42"/>
        <v/>
      </c>
      <c r="X667" s="95" t="str">
        <f t="shared" si="43"/>
        <v/>
      </c>
    </row>
    <row r="668" spans="21:24" x14ac:dyDescent="0.3">
      <c r="U668" s="95" t="str">
        <f t="shared" si="40"/>
        <v/>
      </c>
      <c r="V668" s="95" t="str">
        <f t="shared" si="41"/>
        <v/>
      </c>
      <c r="W668" s="95" t="str">
        <f t="shared" si="42"/>
        <v/>
      </c>
      <c r="X668" s="95" t="str">
        <f t="shared" si="43"/>
        <v/>
      </c>
    </row>
    <row r="669" spans="21:24" x14ac:dyDescent="0.3">
      <c r="U669" s="95" t="str">
        <f t="shared" si="40"/>
        <v/>
      </c>
      <c r="V669" s="95" t="str">
        <f t="shared" si="41"/>
        <v/>
      </c>
      <c r="W669" s="95" t="str">
        <f t="shared" si="42"/>
        <v/>
      </c>
      <c r="X669" s="95" t="str">
        <f t="shared" si="43"/>
        <v/>
      </c>
    </row>
    <row r="670" spans="21:24" x14ac:dyDescent="0.3">
      <c r="U670" s="95" t="str">
        <f t="shared" si="40"/>
        <v/>
      </c>
      <c r="V670" s="95" t="str">
        <f t="shared" si="41"/>
        <v/>
      </c>
      <c r="W670" s="95" t="str">
        <f t="shared" si="42"/>
        <v/>
      </c>
      <c r="X670" s="95" t="str">
        <f t="shared" si="43"/>
        <v/>
      </c>
    </row>
    <row r="671" spans="21:24" x14ac:dyDescent="0.3">
      <c r="U671" s="95" t="str">
        <f t="shared" si="40"/>
        <v/>
      </c>
      <c r="V671" s="95" t="str">
        <f t="shared" si="41"/>
        <v/>
      </c>
      <c r="W671" s="95" t="str">
        <f t="shared" si="42"/>
        <v/>
      </c>
      <c r="X671" s="95" t="str">
        <f t="shared" si="43"/>
        <v/>
      </c>
    </row>
    <row r="672" spans="21:24" x14ac:dyDescent="0.3">
      <c r="U672" s="95" t="str">
        <f t="shared" si="40"/>
        <v/>
      </c>
      <c r="V672" s="95" t="str">
        <f t="shared" si="41"/>
        <v/>
      </c>
      <c r="W672" s="95" t="str">
        <f t="shared" si="42"/>
        <v/>
      </c>
      <c r="X672" s="95" t="str">
        <f t="shared" si="43"/>
        <v/>
      </c>
    </row>
    <row r="673" spans="21:24" x14ac:dyDescent="0.3">
      <c r="U673" s="95" t="str">
        <f t="shared" si="40"/>
        <v/>
      </c>
      <c r="V673" s="95" t="str">
        <f t="shared" si="41"/>
        <v/>
      </c>
      <c r="W673" s="95" t="str">
        <f t="shared" si="42"/>
        <v/>
      </c>
      <c r="X673" s="95" t="str">
        <f t="shared" si="43"/>
        <v/>
      </c>
    </row>
    <row r="674" spans="21:24" x14ac:dyDescent="0.3">
      <c r="U674" s="95" t="str">
        <f t="shared" si="40"/>
        <v/>
      </c>
      <c r="V674" s="95" t="str">
        <f t="shared" si="41"/>
        <v/>
      </c>
      <c r="W674" s="95" t="str">
        <f t="shared" si="42"/>
        <v/>
      </c>
      <c r="X674" s="95" t="str">
        <f t="shared" si="43"/>
        <v/>
      </c>
    </row>
    <row r="675" spans="21:24" x14ac:dyDescent="0.3">
      <c r="U675" s="95" t="str">
        <f t="shared" si="40"/>
        <v/>
      </c>
      <c r="V675" s="95" t="str">
        <f t="shared" si="41"/>
        <v/>
      </c>
      <c r="W675" s="95" t="str">
        <f t="shared" si="42"/>
        <v/>
      </c>
      <c r="X675" s="95" t="str">
        <f t="shared" si="43"/>
        <v/>
      </c>
    </row>
    <row r="676" spans="21:24" x14ac:dyDescent="0.3">
      <c r="U676" s="95" t="str">
        <f t="shared" si="40"/>
        <v/>
      </c>
      <c r="V676" s="95" t="str">
        <f t="shared" si="41"/>
        <v/>
      </c>
      <c r="W676" s="95" t="str">
        <f t="shared" si="42"/>
        <v/>
      </c>
      <c r="X676" s="95" t="str">
        <f t="shared" si="43"/>
        <v/>
      </c>
    </row>
    <row r="677" spans="21:24" x14ac:dyDescent="0.3">
      <c r="U677" s="95" t="str">
        <f t="shared" si="40"/>
        <v/>
      </c>
      <c r="V677" s="95" t="str">
        <f t="shared" si="41"/>
        <v/>
      </c>
      <c r="W677" s="95" t="str">
        <f t="shared" si="42"/>
        <v/>
      </c>
      <c r="X677" s="95" t="str">
        <f t="shared" si="43"/>
        <v/>
      </c>
    </row>
    <row r="678" spans="21:24" x14ac:dyDescent="0.3">
      <c r="U678" s="95" t="str">
        <f t="shared" si="40"/>
        <v/>
      </c>
      <c r="V678" s="95" t="str">
        <f t="shared" si="41"/>
        <v/>
      </c>
      <c r="W678" s="95" t="str">
        <f t="shared" si="42"/>
        <v/>
      </c>
      <c r="X678" s="95" t="str">
        <f t="shared" si="43"/>
        <v/>
      </c>
    </row>
    <row r="679" spans="21:24" x14ac:dyDescent="0.3">
      <c r="U679" s="95" t="str">
        <f t="shared" si="40"/>
        <v/>
      </c>
      <c r="V679" s="95" t="str">
        <f t="shared" si="41"/>
        <v/>
      </c>
      <c r="W679" s="95" t="str">
        <f t="shared" si="42"/>
        <v/>
      </c>
      <c r="X679" s="95" t="str">
        <f t="shared" si="43"/>
        <v/>
      </c>
    </row>
    <row r="680" spans="21:24" x14ac:dyDescent="0.3">
      <c r="U680" s="95" t="str">
        <f t="shared" si="40"/>
        <v/>
      </c>
      <c r="V680" s="95" t="str">
        <f t="shared" si="41"/>
        <v/>
      </c>
      <c r="W680" s="95" t="str">
        <f t="shared" si="42"/>
        <v/>
      </c>
      <c r="X680" s="95" t="str">
        <f t="shared" si="43"/>
        <v/>
      </c>
    </row>
    <row r="681" spans="21:24" x14ac:dyDescent="0.3">
      <c r="U681" s="95" t="str">
        <f t="shared" si="40"/>
        <v/>
      </c>
      <c r="V681" s="95" t="str">
        <f t="shared" si="41"/>
        <v/>
      </c>
      <c r="W681" s="95" t="str">
        <f t="shared" si="42"/>
        <v/>
      </c>
      <c r="X681" s="95" t="str">
        <f t="shared" si="43"/>
        <v/>
      </c>
    </row>
    <row r="682" spans="21:24" x14ac:dyDescent="0.3">
      <c r="U682" s="95" t="str">
        <f t="shared" si="40"/>
        <v/>
      </c>
      <c r="V682" s="95" t="str">
        <f t="shared" si="41"/>
        <v/>
      </c>
      <c r="W682" s="95" t="str">
        <f t="shared" si="42"/>
        <v/>
      </c>
      <c r="X682" s="95" t="str">
        <f t="shared" si="43"/>
        <v/>
      </c>
    </row>
    <row r="683" spans="21:24" x14ac:dyDescent="0.3">
      <c r="U683" s="95" t="str">
        <f t="shared" si="40"/>
        <v/>
      </c>
      <c r="V683" s="95" t="str">
        <f t="shared" si="41"/>
        <v/>
      </c>
      <c r="W683" s="95" t="str">
        <f t="shared" si="42"/>
        <v/>
      </c>
      <c r="X683" s="95" t="str">
        <f t="shared" si="43"/>
        <v/>
      </c>
    </row>
    <row r="684" spans="21:24" x14ac:dyDescent="0.3">
      <c r="U684" s="95" t="str">
        <f t="shared" si="40"/>
        <v/>
      </c>
      <c r="V684" s="95" t="str">
        <f t="shared" si="41"/>
        <v/>
      </c>
      <c r="W684" s="95" t="str">
        <f t="shared" si="42"/>
        <v/>
      </c>
      <c r="X684" s="95" t="str">
        <f t="shared" si="43"/>
        <v/>
      </c>
    </row>
    <row r="685" spans="21:24" x14ac:dyDescent="0.3">
      <c r="U685" s="95" t="str">
        <f t="shared" si="40"/>
        <v/>
      </c>
      <c r="V685" s="95" t="str">
        <f t="shared" si="41"/>
        <v/>
      </c>
      <c r="W685" s="95" t="str">
        <f t="shared" si="42"/>
        <v/>
      </c>
      <c r="X685" s="95" t="str">
        <f t="shared" si="43"/>
        <v/>
      </c>
    </row>
    <row r="686" spans="21:24" x14ac:dyDescent="0.3">
      <c r="U686" s="95" t="str">
        <f t="shared" si="40"/>
        <v/>
      </c>
      <c r="V686" s="95" t="str">
        <f t="shared" si="41"/>
        <v/>
      </c>
      <c r="W686" s="95" t="str">
        <f t="shared" si="42"/>
        <v/>
      </c>
      <c r="X686" s="95" t="str">
        <f t="shared" si="43"/>
        <v/>
      </c>
    </row>
    <row r="687" spans="21:24" x14ac:dyDescent="0.3">
      <c r="U687" s="95" t="str">
        <f t="shared" si="40"/>
        <v/>
      </c>
      <c r="V687" s="95" t="str">
        <f t="shared" si="41"/>
        <v/>
      </c>
      <c r="W687" s="95" t="str">
        <f t="shared" si="42"/>
        <v/>
      </c>
      <c r="X687" s="95" t="str">
        <f t="shared" si="43"/>
        <v/>
      </c>
    </row>
    <row r="688" spans="21:24" x14ac:dyDescent="0.3">
      <c r="U688" s="95" t="str">
        <f t="shared" si="40"/>
        <v/>
      </c>
      <c r="V688" s="95" t="str">
        <f t="shared" si="41"/>
        <v/>
      </c>
      <c r="W688" s="95" t="str">
        <f t="shared" si="42"/>
        <v/>
      </c>
      <c r="X688" s="95" t="str">
        <f t="shared" si="43"/>
        <v/>
      </c>
    </row>
    <row r="689" spans="21:24" x14ac:dyDescent="0.3">
      <c r="U689" s="95" t="str">
        <f t="shared" si="40"/>
        <v/>
      </c>
      <c r="V689" s="95" t="str">
        <f t="shared" si="41"/>
        <v/>
      </c>
      <c r="W689" s="95" t="str">
        <f t="shared" si="42"/>
        <v/>
      </c>
      <c r="X689" s="95" t="str">
        <f t="shared" si="43"/>
        <v/>
      </c>
    </row>
    <row r="690" spans="21:24" x14ac:dyDescent="0.3">
      <c r="U690" s="95" t="str">
        <f t="shared" si="40"/>
        <v/>
      </c>
      <c r="V690" s="95" t="str">
        <f t="shared" si="41"/>
        <v/>
      </c>
      <c r="W690" s="95" t="str">
        <f t="shared" si="42"/>
        <v/>
      </c>
      <c r="X690" s="95" t="str">
        <f t="shared" si="43"/>
        <v/>
      </c>
    </row>
    <row r="691" spans="21:24" x14ac:dyDescent="0.3">
      <c r="U691" s="95" t="str">
        <f t="shared" si="40"/>
        <v/>
      </c>
      <c r="V691" s="95" t="str">
        <f t="shared" si="41"/>
        <v/>
      </c>
      <c r="W691" s="95" t="str">
        <f t="shared" si="42"/>
        <v/>
      </c>
      <c r="X691" s="95" t="str">
        <f t="shared" si="43"/>
        <v/>
      </c>
    </row>
    <row r="692" spans="21:24" x14ac:dyDescent="0.3">
      <c r="U692" s="95" t="str">
        <f t="shared" si="40"/>
        <v/>
      </c>
      <c r="V692" s="95" t="str">
        <f t="shared" si="41"/>
        <v/>
      </c>
      <c r="W692" s="95" t="str">
        <f t="shared" si="42"/>
        <v/>
      </c>
      <c r="X692" s="95" t="str">
        <f t="shared" si="43"/>
        <v/>
      </c>
    </row>
    <row r="693" spans="21:24" x14ac:dyDescent="0.3">
      <c r="U693" s="95" t="str">
        <f t="shared" si="40"/>
        <v/>
      </c>
      <c r="V693" s="95" t="str">
        <f t="shared" si="41"/>
        <v/>
      </c>
      <c r="W693" s="95" t="str">
        <f t="shared" si="42"/>
        <v/>
      </c>
      <c r="X693" s="95" t="str">
        <f t="shared" si="43"/>
        <v/>
      </c>
    </row>
    <row r="694" spans="21:24" x14ac:dyDescent="0.3">
      <c r="U694" s="95" t="str">
        <f t="shared" si="40"/>
        <v/>
      </c>
      <c r="V694" s="95" t="str">
        <f t="shared" si="41"/>
        <v/>
      </c>
      <c r="W694" s="95" t="str">
        <f t="shared" si="42"/>
        <v/>
      </c>
      <c r="X694" s="95" t="str">
        <f t="shared" si="43"/>
        <v/>
      </c>
    </row>
    <row r="695" spans="21:24" x14ac:dyDescent="0.3">
      <c r="U695" s="95" t="str">
        <f t="shared" si="40"/>
        <v/>
      </c>
      <c r="V695" s="95" t="str">
        <f t="shared" si="41"/>
        <v/>
      </c>
      <c r="W695" s="95" t="str">
        <f t="shared" si="42"/>
        <v/>
      </c>
      <c r="X695" s="95" t="str">
        <f t="shared" si="43"/>
        <v/>
      </c>
    </row>
    <row r="696" spans="21:24" x14ac:dyDescent="0.3">
      <c r="U696" s="95" t="str">
        <f t="shared" si="40"/>
        <v/>
      </c>
      <c r="V696" s="95" t="str">
        <f t="shared" si="41"/>
        <v/>
      </c>
      <c r="W696" s="95" t="str">
        <f t="shared" si="42"/>
        <v/>
      </c>
      <c r="X696" s="95" t="str">
        <f t="shared" si="43"/>
        <v/>
      </c>
    </row>
    <row r="697" spans="21:24" x14ac:dyDescent="0.3">
      <c r="U697" s="95" t="str">
        <f t="shared" si="40"/>
        <v/>
      </c>
      <c r="V697" s="95" t="str">
        <f t="shared" si="41"/>
        <v/>
      </c>
      <c r="W697" s="95" t="str">
        <f t="shared" si="42"/>
        <v/>
      </c>
      <c r="X697" s="95" t="str">
        <f t="shared" si="43"/>
        <v/>
      </c>
    </row>
    <row r="698" spans="21:24" x14ac:dyDescent="0.3">
      <c r="U698" s="95" t="str">
        <f t="shared" si="40"/>
        <v/>
      </c>
      <c r="V698" s="95" t="str">
        <f t="shared" si="41"/>
        <v/>
      </c>
      <c r="W698" s="95" t="str">
        <f t="shared" si="42"/>
        <v/>
      </c>
      <c r="X698" s="95" t="str">
        <f t="shared" si="43"/>
        <v/>
      </c>
    </row>
    <row r="699" spans="21:24" x14ac:dyDescent="0.3">
      <c r="U699" s="95" t="str">
        <f t="shared" si="40"/>
        <v/>
      </c>
      <c r="V699" s="95" t="str">
        <f t="shared" si="41"/>
        <v/>
      </c>
      <c r="W699" s="95" t="str">
        <f t="shared" si="42"/>
        <v/>
      </c>
      <c r="X699" s="95" t="str">
        <f t="shared" si="43"/>
        <v/>
      </c>
    </row>
    <row r="700" spans="21:24" x14ac:dyDescent="0.3">
      <c r="U700" s="95" t="str">
        <f t="shared" si="40"/>
        <v/>
      </c>
      <c r="V700" s="95" t="str">
        <f t="shared" si="41"/>
        <v/>
      </c>
      <c r="W700" s="95" t="str">
        <f t="shared" si="42"/>
        <v/>
      </c>
      <c r="X700" s="95" t="str">
        <f t="shared" si="43"/>
        <v/>
      </c>
    </row>
    <row r="701" spans="21:24" x14ac:dyDescent="0.3">
      <c r="U701" s="95" t="str">
        <f t="shared" si="40"/>
        <v/>
      </c>
      <c r="V701" s="95" t="str">
        <f t="shared" si="41"/>
        <v/>
      </c>
      <c r="W701" s="95" t="str">
        <f t="shared" si="42"/>
        <v/>
      </c>
      <c r="X701" s="95" t="str">
        <f t="shared" si="43"/>
        <v/>
      </c>
    </row>
    <row r="702" spans="21:24" x14ac:dyDescent="0.3">
      <c r="U702" s="95" t="str">
        <f t="shared" si="40"/>
        <v/>
      </c>
      <c r="V702" s="95" t="str">
        <f t="shared" si="41"/>
        <v/>
      </c>
      <c r="W702" s="95" t="str">
        <f t="shared" si="42"/>
        <v/>
      </c>
      <c r="X702" s="95" t="str">
        <f t="shared" si="43"/>
        <v/>
      </c>
    </row>
    <row r="703" spans="21:24" x14ac:dyDescent="0.3">
      <c r="U703" s="95" t="str">
        <f t="shared" si="40"/>
        <v/>
      </c>
      <c r="V703" s="95" t="str">
        <f t="shared" si="41"/>
        <v/>
      </c>
      <c r="W703" s="95" t="str">
        <f t="shared" si="42"/>
        <v/>
      </c>
      <c r="X703" s="95" t="str">
        <f t="shared" si="43"/>
        <v/>
      </c>
    </row>
    <row r="704" spans="21:24" x14ac:dyDescent="0.3">
      <c r="U704" s="95" t="str">
        <f t="shared" si="40"/>
        <v/>
      </c>
      <c r="V704" s="95" t="str">
        <f t="shared" si="41"/>
        <v/>
      </c>
      <c r="W704" s="95" t="str">
        <f t="shared" si="42"/>
        <v/>
      </c>
      <c r="X704" s="95" t="str">
        <f t="shared" si="43"/>
        <v/>
      </c>
    </row>
    <row r="705" spans="21:24" x14ac:dyDescent="0.3">
      <c r="U705" s="95" t="str">
        <f t="shared" si="40"/>
        <v/>
      </c>
      <c r="V705" s="95" t="str">
        <f t="shared" si="41"/>
        <v/>
      </c>
      <c r="W705" s="95" t="str">
        <f t="shared" si="42"/>
        <v/>
      </c>
      <c r="X705" s="95" t="str">
        <f t="shared" si="43"/>
        <v/>
      </c>
    </row>
    <row r="706" spans="21:24" x14ac:dyDescent="0.3">
      <c r="U706" s="95" t="str">
        <f t="shared" si="40"/>
        <v/>
      </c>
      <c r="V706" s="95" t="str">
        <f t="shared" si="41"/>
        <v/>
      </c>
      <c r="W706" s="95" t="str">
        <f t="shared" si="42"/>
        <v/>
      </c>
      <c r="X706" s="95" t="str">
        <f t="shared" si="43"/>
        <v/>
      </c>
    </row>
    <row r="707" spans="21:24" x14ac:dyDescent="0.3">
      <c r="U707" s="95" t="str">
        <f t="shared" si="40"/>
        <v/>
      </c>
      <c r="V707" s="95" t="str">
        <f t="shared" si="41"/>
        <v/>
      </c>
      <c r="W707" s="95" t="str">
        <f t="shared" si="42"/>
        <v/>
      </c>
      <c r="X707" s="95" t="str">
        <f t="shared" si="43"/>
        <v/>
      </c>
    </row>
    <row r="708" spans="21:24" x14ac:dyDescent="0.3">
      <c r="U708" s="95" t="str">
        <f t="shared" si="40"/>
        <v/>
      </c>
      <c r="V708" s="95" t="str">
        <f t="shared" si="41"/>
        <v/>
      </c>
      <c r="W708" s="95" t="str">
        <f t="shared" si="42"/>
        <v/>
      </c>
      <c r="X708" s="95" t="str">
        <f t="shared" si="43"/>
        <v/>
      </c>
    </row>
    <row r="709" spans="21:24" x14ac:dyDescent="0.3">
      <c r="U709" s="95" t="str">
        <f t="shared" ref="U709:U772" si="44">IF(L709="ANO",B709&amp;"-Linie A","")</f>
        <v/>
      </c>
      <c r="V709" s="95" t="str">
        <f t="shared" ref="V709:V772" si="45">IF(M709="ANO",B709&amp;"-Linie B","")</f>
        <v/>
      </c>
      <c r="W709" s="95" t="str">
        <f t="shared" ref="W709:W772" si="46">IF(N709="ANO",B709&amp;"-Linie C","")</f>
        <v/>
      </c>
      <c r="X709" s="95" t="str">
        <f t="shared" ref="X709:X772" si="47">IF(O709="ANO",B709&amp;"-Linie D","")</f>
        <v/>
      </c>
    </row>
    <row r="710" spans="21:24" x14ac:dyDescent="0.3">
      <c r="U710" s="95" t="str">
        <f t="shared" si="44"/>
        <v/>
      </c>
      <c r="V710" s="95" t="str">
        <f t="shared" si="45"/>
        <v/>
      </c>
      <c r="W710" s="95" t="str">
        <f t="shared" si="46"/>
        <v/>
      </c>
      <c r="X710" s="95" t="str">
        <f t="shared" si="47"/>
        <v/>
      </c>
    </row>
    <row r="711" spans="21:24" x14ac:dyDescent="0.3">
      <c r="U711" s="95" t="str">
        <f t="shared" si="44"/>
        <v/>
      </c>
      <c r="V711" s="95" t="str">
        <f t="shared" si="45"/>
        <v/>
      </c>
      <c r="W711" s="95" t="str">
        <f t="shared" si="46"/>
        <v/>
      </c>
      <c r="X711" s="95" t="str">
        <f t="shared" si="47"/>
        <v/>
      </c>
    </row>
    <row r="712" spans="21:24" x14ac:dyDescent="0.3">
      <c r="U712" s="95" t="str">
        <f t="shared" si="44"/>
        <v/>
      </c>
      <c r="V712" s="95" t="str">
        <f t="shared" si="45"/>
        <v/>
      </c>
      <c r="W712" s="95" t="str">
        <f t="shared" si="46"/>
        <v/>
      </c>
      <c r="X712" s="95" t="str">
        <f t="shared" si="47"/>
        <v/>
      </c>
    </row>
    <row r="713" spans="21:24" x14ac:dyDescent="0.3">
      <c r="U713" s="95" t="str">
        <f t="shared" si="44"/>
        <v/>
      </c>
      <c r="V713" s="95" t="str">
        <f t="shared" si="45"/>
        <v/>
      </c>
      <c r="W713" s="95" t="str">
        <f t="shared" si="46"/>
        <v/>
      </c>
      <c r="X713" s="95" t="str">
        <f t="shared" si="47"/>
        <v/>
      </c>
    </row>
    <row r="714" spans="21:24" x14ac:dyDescent="0.3">
      <c r="U714" s="95" t="str">
        <f t="shared" si="44"/>
        <v/>
      </c>
      <c r="V714" s="95" t="str">
        <f t="shared" si="45"/>
        <v/>
      </c>
      <c r="W714" s="95" t="str">
        <f t="shared" si="46"/>
        <v/>
      </c>
      <c r="X714" s="95" t="str">
        <f t="shared" si="47"/>
        <v/>
      </c>
    </row>
    <row r="715" spans="21:24" x14ac:dyDescent="0.3">
      <c r="U715" s="95" t="str">
        <f t="shared" si="44"/>
        <v/>
      </c>
      <c r="V715" s="95" t="str">
        <f t="shared" si="45"/>
        <v/>
      </c>
      <c r="W715" s="95" t="str">
        <f t="shared" si="46"/>
        <v/>
      </c>
      <c r="X715" s="95" t="str">
        <f t="shared" si="47"/>
        <v/>
      </c>
    </row>
    <row r="716" spans="21:24" x14ac:dyDescent="0.3">
      <c r="U716" s="95" t="str">
        <f t="shared" si="44"/>
        <v/>
      </c>
      <c r="V716" s="95" t="str">
        <f t="shared" si="45"/>
        <v/>
      </c>
      <c r="W716" s="95" t="str">
        <f t="shared" si="46"/>
        <v/>
      </c>
      <c r="X716" s="95" t="str">
        <f t="shared" si="47"/>
        <v/>
      </c>
    </row>
    <row r="717" spans="21:24" x14ac:dyDescent="0.3">
      <c r="U717" s="95" t="str">
        <f t="shared" si="44"/>
        <v/>
      </c>
      <c r="V717" s="95" t="str">
        <f t="shared" si="45"/>
        <v/>
      </c>
      <c r="W717" s="95" t="str">
        <f t="shared" si="46"/>
        <v/>
      </c>
      <c r="X717" s="95" t="str">
        <f t="shared" si="47"/>
        <v/>
      </c>
    </row>
    <row r="718" spans="21:24" x14ac:dyDescent="0.3">
      <c r="U718" s="95" t="str">
        <f t="shared" si="44"/>
        <v/>
      </c>
      <c r="V718" s="95" t="str">
        <f t="shared" si="45"/>
        <v/>
      </c>
      <c r="W718" s="95" t="str">
        <f t="shared" si="46"/>
        <v/>
      </c>
      <c r="X718" s="95" t="str">
        <f t="shared" si="47"/>
        <v/>
      </c>
    </row>
    <row r="719" spans="21:24" x14ac:dyDescent="0.3">
      <c r="U719" s="95" t="str">
        <f t="shared" si="44"/>
        <v/>
      </c>
      <c r="V719" s="95" t="str">
        <f t="shared" si="45"/>
        <v/>
      </c>
      <c r="W719" s="95" t="str">
        <f t="shared" si="46"/>
        <v/>
      </c>
      <c r="X719" s="95" t="str">
        <f t="shared" si="47"/>
        <v/>
      </c>
    </row>
    <row r="720" spans="21:24" x14ac:dyDescent="0.3">
      <c r="U720" s="95" t="str">
        <f t="shared" si="44"/>
        <v/>
      </c>
      <c r="V720" s="95" t="str">
        <f t="shared" si="45"/>
        <v/>
      </c>
      <c r="W720" s="95" t="str">
        <f t="shared" si="46"/>
        <v/>
      </c>
      <c r="X720" s="95" t="str">
        <f t="shared" si="47"/>
        <v/>
      </c>
    </row>
    <row r="721" spans="21:24" x14ac:dyDescent="0.3">
      <c r="U721" s="95" t="str">
        <f t="shared" si="44"/>
        <v/>
      </c>
      <c r="V721" s="95" t="str">
        <f t="shared" si="45"/>
        <v/>
      </c>
      <c r="W721" s="95" t="str">
        <f t="shared" si="46"/>
        <v/>
      </c>
      <c r="X721" s="95" t="str">
        <f t="shared" si="47"/>
        <v/>
      </c>
    </row>
    <row r="722" spans="21:24" x14ac:dyDescent="0.3">
      <c r="U722" s="95" t="str">
        <f t="shared" si="44"/>
        <v/>
      </c>
      <c r="V722" s="95" t="str">
        <f t="shared" si="45"/>
        <v/>
      </c>
      <c r="W722" s="95" t="str">
        <f t="shared" si="46"/>
        <v/>
      </c>
      <c r="X722" s="95" t="str">
        <f t="shared" si="47"/>
        <v/>
      </c>
    </row>
    <row r="723" spans="21:24" x14ac:dyDescent="0.3">
      <c r="U723" s="95" t="str">
        <f t="shared" si="44"/>
        <v/>
      </c>
      <c r="V723" s="95" t="str">
        <f t="shared" si="45"/>
        <v/>
      </c>
      <c r="W723" s="95" t="str">
        <f t="shared" si="46"/>
        <v/>
      </c>
      <c r="X723" s="95" t="str">
        <f t="shared" si="47"/>
        <v/>
      </c>
    </row>
    <row r="724" spans="21:24" x14ac:dyDescent="0.3">
      <c r="U724" s="95" t="str">
        <f t="shared" si="44"/>
        <v/>
      </c>
      <c r="V724" s="95" t="str">
        <f t="shared" si="45"/>
        <v/>
      </c>
      <c r="W724" s="95" t="str">
        <f t="shared" si="46"/>
        <v/>
      </c>
      <c r="X724" s="95" t="str">
        <f t="shared" si="47"/>
        <v/>
      </c>
    </row>
    <row r="725" spans="21:24" x14ac:dyDescent="0.3">
      <c r="U725" s="95" t="str">
        <f t="shared" si="44"/>
        <v/>
      </c>
      <c r="V725" s="95" t="str">
        <f t="shared" si="45"/>
        <v/>
      </c>
      <c r="W725" s="95" t="str">
        <f t="shared" si="46"/>
        <v/>
      </c>
      <c r="X725" s="95" t="str">
        <f t="shared" si="47"/>
        <v/>
      </c>
    </row>
    <row r="726" spans="21:24" x14ac:dyDescent="0.3">
      <c r="U726" s="95" t="str">
        <f t="shared" si="44"/>
        <v/>
      </c>
      <c r="V726" s="95" t="str">
        <f t="shared" si="45"/>
        <v/>
      </c>
      <c r="W726" s="95" t="str">
        <f t="shared" si="46"/>
        <v/>
      </c>
      <c r="X726" s="95" t="str">
        <f t="shared" si="47"/>
        <v/>
      </c>
    </row>
    <row r="727" spans="21:24" x14ac:dyDescent="0.3">
      <c r="U727" s="95" t="str">
        <f t="shared" si="44"/>
        <v/>
      </c>
      <c r="V727" s="95" t="str">
        <f t="shared" si="45"/>
        <v/>
      </c>
      <c r="W727" s="95" t="str">
        <f t="shared" si="46"/>
        <v/>
      </c>
      <c r="X727" s="95" t="str">
        <f t="shared" si="47"/>
        <v/>
      </c>
    </row>
    <row r="728" spans="21:24" x14ac:dyDescent="0.3">
      <c r="U728" s="95" t="str">
        <f t="shared" si="44"/>
        <v/>
      </c>
      <c r="V728" s="95" t="str">
        <f t="shared" si="45"/>
        <v/>
      </c>
      <c r="W728" s="95" t="str">
        <f t="shared" si="46"/>
        <v/>
      </c>
      <c r="X728" s="95" t="str">
        <f t="shared" si="47"/>
        <v/>
      </c>
    </row>
    <row r="729" spans="21:24" x14ac:dyDescent="0.3">
      <c r="U729" s="95" t="str">
        <f t="shared" si="44"/>
        <v/>
      </c>
      <c r="V729" s="95" t="str">
        <f t="shared" si="45"/>
        <v/>
      </c>
      <c r="W729" s="95" t="str">
        <f t="shared" si="46"/>
        <v/>
      </c>
      <c r="X729" s="95" t="str">
        <f t="shared" si="47"/>
        <v/>
      </c>
    </row>
    <row r="730" spans="21:24" x14ac:dyDescent="0.3">
      <c r="U730" s="95" t="str">
        <f t="shared" si="44"/>
        <v/>
      </c>
      <c r="V730" s="95" t="str">
        <f t="shared" si="45"/>
        <v/>
      </c>
      <c r="W730" s="95" t="str">
        <f t="shared" si="46"/>
        <v/>
      </c>
      <c r="X730" s="95" t="str">
        <f t="shared" si="47"/>
        <v/>
      </c>
    </row>
    <row r="731" spans="21:24" x14ac:dyDescent="0.3">
      <c r="U731" s="95" t="str">
        <f t="shared" si="44"/>
        <v/>
      </c>
      <c r="V731" s="95" t="str">
        <f t="shared" si="45"/>
        <v/>
      </c>
      <c r="W731" s="95" t="str">
        <f t="shared" si="46"/>
        <v/>
      </c>
      <c r="X731" s="95" t="str">
        <f t="shared" si="47"/>
        <v/>
      </c>
    </row>
    <row r="732" spans="21:24" x14ac:dyDescent="0.3">
      <c r="U732" s="95" t="str">
        <f t="shared" si="44"/>
        <v/>
      </c>
      <c r="V732" s="95" t="str">
        <f t="shared" si="45"/>
        <v/>
      </c>
      <c r="W732" s="95" t="str">
        <f t="shared" si="46"/>
        <v/>
      </c>
      <c r="X732" s="95" t="str">
        <f t="shared" si="47"/>
        <v/>
      </c>
    </row>
    <row r="733" spans="21:24" x14ac:dyDescent="0.3">
      <c r="U733" s="95" t="str">
        <f t="shared" si="44"/>
        <v/>
      </c>
      <c r="V733" s="95" t="str">
        <f t="shared" si="45"/>
        <v/>
      </c>
      <c r="W733" s="95" t="str">
        <f t="shared" si="46"/>
        <v/>
      </c>
      <c r="X733" s="95" t="str">
        <f t="shared" si="47"/>
        <v/>
      </c>
    </row>
    <row r="734" spans="21:24" x14ac:dyDescent="0.3">
      <c r="U734" s="95" t="str">
        <f t="shared" si="44"/>
        <v/>
      </c>
      <c r="V734" s="95" t="str">
        <f t="shared" si="45"/>
        <v/>
      </c>
      <c r="W734" s="95" t="str">
        <f t="shared" si="46"/>
        <v/>
      </c>
      <c r="X734" s="95" t="str">
        <f t="shared" si="47"/>
        <v/>
      </c>
    </row>
    <row r="735" spans="21:24" x14ac:dyDescent="0.3">
      <c r="U735" s="95" t="str">
        <f t="shared" si="44"/>
        <v/>
      </c>
      <c r="V735" s="95" t="str">
        <f t="shared" si="45"/>
        <v/>
      </c>
      <c r="W735" s="95" t="str">
        <f t="shared" si="46"/>
        <v/>
      </c>
      <c r="X735" s="95" t="str">
        <f t="shared" si="47"/>
        <v/>
      </c>
    </row>
    <row r="736" spans="21:24" x14ac:dyDescent="0.3">
      <c r="U736" s="95" t="str">
        <f t="shared" si="44"/>
        <v/>
      </c>
      <c r="V736" s="95" t="str">
        <f t="shared" si="45"/>
        <v/>
      </c>
      <c r="W736" s="95" t="str">
        <f t="shared" si="46"/>
        <v/>
      </c>
      <c r="X736" s="95" t="str">
        <f t="shared" si="47"/>
        <v/>
      </c>
    </row>
    <row r="737" spans="21:24" x14ac:dyDescent="0.3">
      <c r="U737" s="95" t="str">
        <f t="shared" si="44"/>
        <v/>
      </c>
      <c r="V737" s="95" t="str">
        <f t="shared" si="45"/>
        <v/>
      </c>
      <c r="W737" s="95" t="str">
        <f t="shared" si="46"/>
        <v/>
      </c>
      <c r="X737" s="95" t="str">
        <f t="shared" si="47"/>
        <v/>
      </c>
    </row>
    <row r="738" spans="21:24" x14ac:dyDescent="0.3">
      <c r="U738" s="95" t="str">
        <f t="shared" si="44"/>
        <v/>
      </c>
      <c r="V738" s="95" t="str">
        <f t="shared" si="45"/>
        <v/>
      </c>
      <c r="W738" s="95" t="str">
        <f t="shared" si="46"/>
        <v/>
      </c>
      <c r="X738" s="95" t="str">
        <f t="shared" si="47"/>
        <v/>
      </c>
    </row>
    <row r="739" spans="21:24" x14ac:dyDescent="0.3">
      <c r="U739" s="95" t="str">
        <f t="shared" si="44"/>
        <v/>
      </c>
      <c r="V739" s="95" t="str">
        <f t="shared" si="45"/>
        <v/>
      </c>
      <c r="W739" s="95" t="str">
        <f t="shared" si="46"/>
        <v/>
      </c>
      <c r="X739" s="95" t="str">
        <f t="shared" si="47"/>
        <v/>
      </c>
    </row>
    <row r="740" spans="21:24" x14ac:dyDescent="0.3">
      <c r="U740" s="95" t="str">
        <f t="shared" si="44"/>
        <v/>
      </c>
      <c r="V740" s="95" t="str">
        <f t="shared" si="45"/>
        <v/>
      </c>
      <c r="W740" s="95" t="str">
        <f t="shared" si="46"/>
        <v/>
      </c>
      <c r="X740" s="95" t="str">
        <f t="shared" si="47"/>
        <v/>
      </c>
    </row>
    <row r="741" spans="21:24" x14ac:dyDescent="0.3">
      <c r="U741" s="95" t="str">
        <f t="shared" si="44"/>
        <v/>
      </c>
      <c r="V741" s="95" t="str">
        <f t="shared" si="45"/>
        <v/>
      </c>
      <c r="W741" s="95" t="str">
        <f t="shared" si="46"/>
        <v/>
      </c>
      <c r="X741" s="95" t="str">
        <f t="shared" si="47"/>
        <v/>
      </c>
    </row>
    <row r="742" spans="21:24" x14ac:dyDescent="0.3">
      <c r="U742" s="95" t="str">
        <f t="shared" si="44"/>
        <v/>
      </c>
      <c r="V742" s="95" t="str">
        <f t="shared" si="45"/>
        <v/>
      </c>
      <c r="W742" s="95" t="str">
        <f t="shared" si="46"/>
        <v/>
      </c>
      <c r="X742" s="95" t="str">
        <f t="shared" si="47"/>
        <v/>
      </c>
    </row>
    <row r="743" spans="21:24" x14ac:dyDescent="0.3">
      <c r="U743" s="95" t="str">
        <f t="shared" si="44"/>
        <v/>
      </c>
      <c r="V743" s="95" t="str">
        <f t="shared" si="45"/>
        <v/>
      </c>
      <c r="W743" s="95" t="str">
        <f t="shared" si="46"/>
        <v/>
      </c>
      <c r="X743" s="95" t="str">
        <f t="shared" si="47"/>
        <v/>
      </c>
    </row>
    <row r="744" spans="21:24" x14ac:dyDescent="0.3">
      <c r="U744" s="95" t="str">
        <f t="shared" si="44"/>
        <v/>
      </c>
      <c r="V744" s="95" t="str">
        <f t="shared" si="45"/>
        <v/>
      </c>
      <c r="W744" s="95" t="str">
        <f t="shared" si="46"/>
        <v/>
      </c>
      <c r="X744" s="95" t="str">
        <f t="shared" si="47"/>
        <v/>
      </c>
    </row>
    <row r="745" spans="21:24" x14ac:dyDescent="0.3">
      <c r="U745" s="95" t="str">
        <f t="shared" si="44"/>
        <v/>
      </c>
      <c r="V745" s="95" t="str">
        <f t="shared" si="45"/>
        <v/>
      </c>
      <c r="W745" s="95" t="str">
        <f t="shared" si="46"/>
        <v/>
      </c>
      <c r="X745" s="95" t="str">
        <f t="shared" si="47"/>
        <v/>
      </c>
    </row>
    <row r="746" spans="21:24" x14ac:dyDescent="0.3">
      <c r="U746" s="95" t="str">
        <f t="shared" si="44"/>
        <v/>
      </c>
      <c r="V746" s="95" t="str">
        <f t="shared" si="45"/>
        <v/>
      </c>
      <c r="W746" s="95" t="str">
        <f t="shared" si="46"/>
        <v/>
      </c>
      <c r="X746" s="95" t="str">
        <f t="shared" si="47"/>
        <v/>
      </c>
    </row>
    <row r="747" spans="21:24" x14ac:dyDescent="0.3">
      <c r="U747" s="95" t="str">
        <f t="shared" si="44"/>
        <v/>
      </c>
      <c r="V747" s="95" t="str">
        <f t="shared" si="45"/>
        <v/>
      </c>
      <c r="W747" s="95" t="str">
        <f t="shared" si="46"/>
        <v/>
      </c>
      <c r="X747" s="95" t="str">
        <f t="shared" si="47"/>
        <v/>
      </c>
    </row>
    <row r="748" spans="21:24" x14ac:dyDescent="0.3">
      <c r="U748" s="95" t="str">
        <f t="shared" si="44"/>
        <v/>
      </c>
      <c r="V748" s="95" t="str">
        <f t="shared" si="45"/>
        <v/>
      </c>
      <c r="W748" s="95" t="str">
        <f t="shared" si="46"/>
        <v/>
      </c>
      <c r="X748" s="95" t="str">
        <f t="shared" si="47"/>
        <v/>
      </c>
    </row>
    <row r="749" spans="21:24" x14ac:dyDescent="0.3">
      <c r="U749" s="95" t="str">
        <f t="shared" si="44"/>
        <v/>
      </c>
      <c r="V749" s="95" t="str">
        <f t="shared" si="45"/>
        <v/>
      </c>
      <c r="W749" s="95" t="str">
        <f t="shared" si="46"/>
        <v/>
      </c>
      <c r="X749" s="95" t="str">
        <f t="shared" si="47"/>
        <v/>
      </c>
    </row>
    <row r="750" spans="21:24" x14ac:dyDescent="0.3">
      <c r="U750" s="95" t="str">
        <f t="shared" si="44"/>
        <v/>
      </c>
      <c r="V750" s="95" t="str">
        <f t="shared" si="45"/>
        <v/>
      </c>
      <c r="W750" s="95" t="str">
        <f t="shared" si="46"/>
        <v/>
      </c>
      <c r="X750" s="95" t="str">
        <f t="shared" si="47"/>
        <v/>
      </c>
    </row>
    <row r="751" spans="21:24" x14ac:dyDescent="0.3">
      <c r="U751" s="95" t="str">
        <f t="shared" si="44"/>
        <v/>
      </c>
      <c r="V751" s="95" t="str">
        <f t="shared" si="45"/>
        <v/>
      </c>
      <c r="W751" s="95" t="str">
        <f t="shared" si="46"/>
        <v/>
      </c>
      <c r="X751" s="95" t="str">
        <f t="shared" si="47"/>
        <v/>
      </c>
    </row>
    <row r="752" spans="21:24" x14ac:dyDescent="0.3">
      <c r="U752" s="95" t="str">
        <f t="shared" si="44"/>
        <v/>
      </c>
      <c r="V752" s="95" t="str">
        <f t="shared" si="45"/>
        <v/>
      </c>
      <c r="W752" s="95" t="str">
        <f t="shared" si="46"/>
        <v/>
      </c>
      <c r="X752" s="95" t="str">
        <f t="shared" si="47"/>
        <v/>
      </c>
    </row>
    <row r="753" spans="21:24" x14ac:dyDescent="0.3">
      <c r="U753" s="95" t="str">
        <f t="shared" si="44"/>
        <v/>
      </c>
      <c r="V753" s="95" t="str">
        <f t="shared" si="45"/>
        <v/>
      </c>
      <c r="W753" s="95" t="str">
        <f t="shared" si="46"/>
        <v/>
      </c>
      <c r="X753" s="95" t="str">
        <f t="shared" si="47"/>
        <v/>
      </c>
    </row>
    <row r="754" spans="21:24" x14ac:dyDescent="0.3">
      <c r="U754" s="95" t="str">
        <f t="shared" si="44"/>
        <v/>
      </c>
      <c r="V754" s="95" t="str">
        <f t="shared" si="45"/>
        <v/>
      </c>
      <c r="W754" s="95" t="str">
        <f t="shared" si="46"/>
        <v/>
      </c>
      <c r="X754" s="95" t="str">
        <f t="shared" si="47"/>
        <v/>
      </c>
    </row>
    <row r="755" spans="21:24" x14ac:dyDescent="0.3">
      <c r="U755" s="95" t="str">
        <f t="shared" si="44"/>
        <v/>
      </c>
      <c r="V755" s="95" t="str">
        <f t="shared" si="45"/>
        <v/>
      </c>
      <c r="W755" s="95" t="str">
        <f t="shared" si="46"/>
        <v/>
      </c>
      <c r="X755" s="95" t="str">
        <f t="shared" si="47"/>
        <v/>
      </c>
    </row>
    <row r="756" spans="21:24" x14ac:dyDescent="0.3">
      <c r="U756" s="95" t="str">
        <f t="shared" si="44"/>
        <v/>
      </c>
      <c r="V756" s="95" t="str">
        <f t="shared" si="45"/>
        <v/>
      </c>
      <c r="W756" s="95" t="str">
        <f t="shared" si="46"/>
        <v/>
      </c>
      <c r="X756" s="95" t="str">
        <f t="shared" si="47"/>
        <v/>
      </c>
    </row>
    <row r="757" spans="21:24" x14ac:dyDescent="0.3">
      <c r="U757" s="95" t="str">
        <f t="shared" si="44"/>
        <v/>
      </c>
      <c r="V757" s="95" t="str">
        <f t="shared" si="45"/>
        <v/>
      </c>
      <c r="W757" s="95" t="str">
        <f t="shared" si="46"/>
        <v/>
      </c>
      <c r="X757" s="95" t="str">
        <f t="shared" si="47"/>
        <v/>
      </c>
    </row>
    <row r="758" spans="21:24" x14ac:dyDescent="0.3">
      <c r="U758" s="95" t="str">
        <f t="shared" si="44"/>
        <v/>
      </c>
      <c r="V758" s="95" t="str">
        <f t="shared" si="45"/>
        <v/>
      </c>
      <c r="W758" s="95" t="str">
        <f t="shared" si="46"/>
        <v/>
      </c>
      <c r="X758" s="95" t="str">
        <f t="shared" si="47"/>
        <v/>
      </c>
    </row>
    <row r="759" spans="21:24" x14ac:dyDescent="0.3">
      <c r="U759" s="95" t="str">
        <f t="shared" si="44"/>
        <v/>
      </c>
      <c r="V759" s="95" t="str">
        <f t="shared" si="45"/>
        <v/>
      </c>
      <c r="W759" s="95" t="str">
        <f t="shared" si="46"/>
        <v/>
      </c>
      <c r="X759" s="95" t="str">
        <f t="shared" si="47"/>
        <v/>
      </c>
    </row>
    <row r="760" spans="21:24" x14ac:dyDescent="0.3">
      <c r="U760" s="95" t="str">
        <f t="shared" si="44"/>
        <v/>
      </c>
      <c r="V760" s="95" t="str">
        <f t="shared" si="45"/>
        <v/>
      </c>
      <c r="W760" s="95" t="str">
        <f t="shared" si="46"/>
        <v/>
      </c>
      <c r="X760" s="95" t="str">
        <f t="shared" si="47"/>
        <v/>
      </c>
    </row>
    <row r="761" spans="21:24" x14ac:dyDescent="0.3">
      <c r="U761" s="95" t="str">
        <f t="shared" si="44"/>
        <v/>
      </c>
      <c r="V761" s="95" t="str">
        <f t="shared" si="45"/>
        <v/>
      </c>
      <c r="W761" s="95" t="str">
        <f t="shared" si="46"/>
        <v/>
      </c>
      <c r="X761" s="95" t="str">
        <f t="shared" si="47"/>
        <v/>
      </c>
    </row>
    <row r="762" spans="21:24" x14ac:dyDescent="0.3">
      <c r="U762" s="95" t="str">
        <f t="shared" si="44"/>
        <v/>
      </c>
      <c r="V762" s="95" t="str">
        <f t="shared" si="45"/>
        <v/>
      </c>
      <c r="W762" s="95" t="str">
        <f t="shared" si="46"/>
        <v/>
      </c>
      <c r="X762" s="95" t="str">
        <f t="shared" si="47"/>
        <v/>
      </c>
    </row>
    <row r="763" spans="21:24" x14ac:dyDescent="0.3">
      <c r="U763" s="95" t="str">
        <f t="shared" si="44"/>
        <v/>
      </c>
      <c r="V763" s="95" t="str">
        <f t="shared" si="45"/>
        <v/>
      </c>
      <c r="W763" s="95" t="str">
        <f t="shared" si="46"/>
        <v/>
      </c>
      <c r="X763" s="95" t="str">
        <f t="shared" si="47"/>
        <v/>
      </c>
    </row>
    <row r="764" spans="21:24" x14ac:dyDescent="0.3">
      <c r="U764" s="95" t="str">
        <f t="shared" si="44"/>
        <v/>
      </c>
      <c r="V764" s="95" t="str">
        <f t="shared" si="45"/>
        <v/>
      </c>
      <c r="W764" s="95" t="str">
        <f t="shared" si="46"/>
        <v/>
      </c>
      <c r="X764" s="95" t="str">
        <f t="shared" si="47"/>
        <v/>
      </c>
    </row>
    <row r="765" spans="21:24" x14ac:dyDescent="0.3">
      <c r="U765" s="95" t="str">
        <f t="shared" si="44"/>
        <v/>
      </c>
      <c r="V765" s="95" t="str">
        <f t="shared" si="45"/>
        <v/>
      </c>
      <c r="W765" s="95" t="str">
        <f t="shared" si="46"/>
        <v/>
      </c>
      <c r="X765" s="95" t="str">
        <f t="shared" si="47"/>
        <v/>
      </c>
    </row>
    <row r="766" spans="21:24" x14ac:dyDescent="0.3">
      <c r="U766" s="95" t="str">
        <f t="shared" si="44"/>
        <v/>
      </c>
      <c r="V766" s="95" t="str">
        <f t="shared" si="45"/>
        <v/>
      </c>
      <c r="W766" s="95" t="str">
        <f t="shared" si="46"/>
        <v/>
      </c>
      <c r="X766" s="95" t="str">
        <f t="shared" si="47"/>
        <v/>
      </c>
    </row>
    <row r="767" spans="21:24" x14ac:dyDescent="0.3">
      <c r="U767" s="95" t="str">
        <f t="shared" si="44"/>
        <v/>
      </c>
      <c r="V767" s="95" t="str">
        <f t="shared" si="45"/>
        <v/>
      </c>
      <c r="W767" s="95" t="str">
        <f t="shared" si="46"/>
        <v/>
      </c>
      <c r="X767" s="95" t="str">
        <f t="shared" si="47"/>
        <v/>
      </c>
    </row>
    <row r="768" spans="21:24" x14ac:dyDescent="0.3">
      <c r="U768" s="95" t="str">
        <f t="shared" si="44"/>
        <v/>
      </c>
      <c r="V768" s="95" t="str">
        <f t="shared" si="45"/>
        <v/>
      </c>
      <c r="W768" s="95" t="str">
        <f t="shared" si="46"/>
        <v/>
      </c>
      <c r="X768" s="95" t="str">
        <f t="shared" si="47"/>
        <v/>
      </c>
    </row>
    <row r="769" spans="21:24" x14ac:dyDescent="0.3">
      <c r="U769" s="95" t="str">
        <f t="shared" si="44"/>
        <v/>
      </c>
      <c r="V769" s="95" t="str">
        <f t="shared" si="45"/>
        <v/>
      </c>
      <c r="W769" s="95" t="str">
        <f t="shared" si="46"/>
        <v/>
      </c>
      <c r="X769" s="95" t="str">
        <f t="shared" si="47"/>
        <v/>
      </c>
    </row>
    <row r="770" spans="21:24" x14ac:dyDescent="0.3">
      <c r="U770" s="95" t="str">
        <f t="shared" si="44"/>
        <v/>
      </c>
      <c r="V770" s="95" t="str">
        <f t="shared" si="45"/>
        <v/>
      </c>
      <c r="W770" s="95" t="str">
        <f t="shared" si="46"/>
        <v/>
      </c>
      <c r="X770" s="95" t="str">
        <f t="shared" si="47"/>
        <v/>
      </c>
    </row>
    <row r="771" spans="21:24" x14ac:dyDescent="0.3">
      <c r="U771" s="95" t="str">
        <f t="shared" si="44"/>
        <v/>
      </c>
      <c r="V771" s="95" t="str">
        <f t="shared" si="45"/>
        <v/>
      </c>
      <c r="W771" s="95" t="str">
        <f t="shared" si="46"/>
        <v/>
      </c>
      <c r="X771" s="95" t="str">
        <f t="shared" si="47"/>
        <v/>
      </c>
    </row>
    <row r="772" spans="21:24" x14ac:dyDescent="0.3">
      <c r="U772" s="95" t="str">
        <f t="shared" si="44"/>
        <v/>
      </c>
      <c r="V772" s="95" t="str">
        <f t="shared" si="45"/>
        <v/>
      </c>
      <c r="W772" s="95" t="str">
        <f t="shared" si="46"/>
        <v/>
      </c>
      <c r="X772" s="95" t="str">
        <f t="shared" si="47"/>
        <v/>
      </c>
    </row>
    <row r="773" spans="21:24" x14ac:dyDescent="0.3">
      <c r="U773" s="95" t="str">
        <f t="shared" ref="U773:U836" si="48">IF(L773="ANO",B773&amp;"-Linie A","")</f>
        <v/>
      </c>
      <c r="V773" s="95" t="str">
        <f t="shared" ref="V773:V836" si="49">IF(M773="ANO",B773&amp;"-Linie B","")</f>
        <v/>
      </c>
      <c r="W773" s="95" t="str">
        <f t="shared" ref="W773:W836" si="50">IF(N773="ANO",B773&amp;"-Linie C","")</f>
        <v/>
      </c>
      <c r="X773" s="95" t="str">
        <f t="shared" ref="X773:X836" si="51">IF(O773="ANO",B773&amp;"-Linie D","")</f>
        <v/>
      </c>
    </row>
    <row r="774" spans="21:24" x14ac:dyDescent="0.3">
      <c r="U774" s="95" t="str">
        <f t="shared" si="48"/>
        <v/>
      </c>
      <c r="V774" s="95" t="str">
        <f t="shared" si="49"/>
        <v/>
      </c>
      <c r="W774" s="95" t="str">
        <f t="shared" si="50"/>
        <v/>
      </c>
      <c r="X774" s="95" t="str">
        <f t="shared" si="51"/>
        <v/>
      </c>
    </row>
    <row r="775" spans="21:24" x14ac:dyDescent="0.3">
      <c r="U775" s="95" t="str">
        <f t="shared" si="48"/>
        <v/>
      </c>
      <c r="V775" s="95" t="str">
        <f t="shared" si="49"/>
        <v/>
      </c>
      <c r="W775" s="95" t="str">
        <f t="shared" si="50"/>
        <v/>
      </c>
      <c r="X775" s="95" t="str">
        <f t="shared" si="51"/>
        <v/>
      </c>
    </row>
    <row r="776" spans="21:24" x14ac:dyDescent="0.3">
      <c r="U776" s="95" t="str">
        <f t="shared" si="48"/>
        <v/>
      </c>
      <c r="V776" s="95" t="str">
        <f t="shared" si="49"/>
        <v/>
      </c>
      <c r="W776" s="95" t="str">
        <f t="shared" si="50"/>
        <v/>
      </c>
      <c r="X776" s="95" t="str">
        <f t="shared" si="51"/>
        <v/>
      </c>
    </row>
    <row r="777" spans="21:24" x14ac:dyDescent="0.3">
      <c r="U777" s="95" t="str">
        <f t="shared" si="48"/>
        <v/>
      </c>
      <c r="V777" s="95" t="str">
        <f t="shared" si="49"/>
        <v/>
      </c>
      <c r="W777" s="95" t="str">
        <f t="shared" si="50"/>
        <v/>
      </c>
      <c r="X777" s="95" t="str">
        <f t="shared" si="51"/>
        <v/>
      </c>
    </row>
    <row r="778" spans="21:24" x14ac:dyDescent="0.3">
      <c r="U778" s="95" t="str">
        <f t="shared" si="48"/>
        <v/>
      </c>
      <c r="V778" s="95" t="str">
        <f t="shared" si="49"/>
        <v/>
      </c>
      <c r="W778" s="95" t="str">
        <f t="shared" si="50"/>
        <v/>
      </c>
      <c r="X778" s="95" t="str">
        <f t="shared" si="51"/>
        <v/>
      </c>
    </row>
    <row r="779" spans="21:24" x14ac:dyDescent="0.3">
      <c r="U779" s="95" t="str">
        <f t="shared" si="48"/>
        <v/>
      </c>
      <c r="V779" s="95" t="str">
        <f t="shared" si="49"/>
        <v/>
      </c>
      <c r="W779" s="95" t="str">
        <f t="shared" si="50"/>
        <v/>
      </c>
      <c r="X779" s="95" t="str">
        <f t="shared" si="51"/>
        <v/>
      </c>
    </row>
    <row r="780" spans="21:24" x14ac:dyDescent="0.3">
      <c r="U780" s="95" t="str">
        <f t="shared" si="48"/>
        <v/>
      </c>
      <c r="V780" s="95" t="str">
        <f t="shared" si="49"/>
        <v/>
      </c>
      <c r="W780" s="95" t="str">
        <f t="shared" si="50"/>
        <v/>
      </c>
      <c r="X780" s="95" t="str">
        <f t="shared" si="51"/>
        <v/>
      </c>
    </row>
    <row r="781" spans="21:24" x14ac:dyDescent="0.3">
      <c r="U781" s="95" t="str">
        <f t="shared" si="48"/>
        <v/>
      </c>
      <c r="V781" s="95" t="str">
        <f t="shared" si="49"/>
        <v/>
      </c>
      <c r="W781" s="95" t="str">
        <f t="shared" si="50"/>
        <v/>
      </c>
      <c r="X781" s="95" t="str">
        <f t="shared" si="51"/>
        <v/>
      </c>
    </row>
    <row r="782" spans="21:24" x14ac:dyDescent="0.3">
      <c r="U782" s="95" t="str">
        <f t="shared" si="48"/>
        <v/>
      </c>
      <c r="V782" s="95" t="str">
        <f t="shared" si="49"/>
        <v/>
      </c>
      <c r="W782" s="95" t="str">
        <f t="shared" si="50"/>
        <v/>
      </c>
      <c r="X782" s="95" t="str">
        <f t="shared" si="51"/>
        <v/>
      </c>
    </row>
    <row r="783" spans="21:24" x14ac:dyDescent="0.3">
      <c r="U783" s="95" t="str">
        <f t="shared" si="48"/>
        <v/>
      </c>
      <c r="V783" s="95" t="str">
        <f t="shared" si="49"/>
        <v/>
      </c>
      <c r="W783" s="95" t="str">
        <f t="shared" si="50"/>
        <v/>
      </c>
      <c r="X783" s="95" t="str">
        <f t="shared" si="51"/>
        <v/>
      </c>
    </row>
    <row r="784" spans="21:24" x14ac:dyDescent="0.3">
      <c r="U784" s="95" t="str">
        <f t="shared" si="48"/>
        <v/>
      </c>
      <c r="V784" s="95" t="str">
        <f t="shared" si="49"/>
        <v/>
      </c>
      <c r="W784" s="95" t="str">
        <f t="shared" si="50"/>
        <v/>
      </c>
      <c r="X784" s="95" t="str">
        <f t="shared" si="51"/>
        <v/>
      </c>
    </row>
    <row r="785" spans="21:24" x14ac:dyDescent="0.3">
      <c r="U785" s="95" t="str">
        <f t="shared" si="48"/>
        <v/>
      </c>
      <c r="V785" s="95" t="str">
        <f t="shared" si="49"/>
        <v/>
      </c>
      <c r="W785" s="95" t="str">
        <f t="shared" si="50"/>
        <v/>
      </c>
      <c r="X785" s="95" t="str">
        <f t="shared" si="51"/>
        <v/>
      </c>
    </row>
    <row r="786" spans="21:24" x14ac:dyDescent="0.3">
      <c r="U786" s="95" t="str">
        <f t="shared" si="48"/>
        <v/>
      </c>
      <c r="V786" s="95" t="str">
        <f t="shared" si="49"/>
        <v/>
      </c>
      <c r="W786" s="95" t="str">
        <f t="shared" si="50"/>
        <v/>
      </c>
      <c r="X786" s="95" t="str">
        <f t="shared" si="51"/>
        <v/>
      </c>
    </row>
    <row r="787" spans="21:24" x14ac:dyDescent="0.3">
      <c r="U787" s="95" t="str">
        <f t="shared" si="48"/>
        <v/>
      </c>
      <c r="V787" s="95" t="str">
        <f t="shared" si="49"/>
        <v/>
      </c>
      <c r="W787" s="95" t="str">
        <f t="shared" si="50"/>
        <v/>
      </c>
      <c r="X787" s="95" t="str">
        <f t="shared" si="51"/>
        <v/>
      </c>
    </row>
    <row r="788" spans="21:24" x14ac:dyDescent="0.3">
      <c r="U788" s="95" t="str">
        <f t="shared" si="48"/>
        <v/>
      </c>
      <c r="V788" s="95" t="str">
        <f t="shared" si="49"/>
        <v/>
      </c>
      <c r="W788" s="95" t="str">
        <f t="shared" si="50"/>
        <v/>
      </c>
      <c r="X788" s="95" t="str">
        <f t="shared" si="51"/>
        <v/>
      </c>
    </row>
    <row r="789" spans="21:24" x14ac:dyDescent="0.3">
      <c r="U789" s="95" t="str">
        <f t="shared" si="48"/>
        <v/>
      </c>
      <c r="V789" s="95" t="str">
        <f t="shared" si="49"/>
        <v/>
      </c>
      <c r="W789" s="95" t="str">
        <f t="shared" si="50"/>
        <v/>
      </c>
      <c r="X789" s="95" t="str">
        <f t="shared" si="51"/>
        <v/>
      </c>
    </row>
    <row r="790" spans="21:24" x14ac:dyDescent="0.3">
      <c r="U790" s="95" t="str">
        <f t="shared" si="48"/>
        <v/>
      </c>
      <c r="V790" s="95" t="str">
        <f t="shared" si="49"/>
        <v/>
      </c>
      <c r="W790" s="95" t="str">
        <f t="shared" si="50"/>
        <v/>
      </c>
      <c r="X790" s="95" t="str">
        <f t="shared" si="51"/>
        <v/>
      </c>
    </row>
    <row r="791" spans="21:24" x14ac:dyDescent="0.3">
      <c r="U791" s="95" t="str">
        <f t="shared" si="48"/>
        <v/>
      </c>
      <c r="V791" s="95" t="str">
        <f t="shared" si="49"/>
        <v/>
      </c>
      <c r="W791" s="95" t="str">
        <f t="shared" si="50"/>
        <v/>
      </c>
      <c r="X791" s="95" t="str">
        <f t="shared" si="51"/>
        <v/>
      </c>
    </row>
    <row r="792" spans="21:24" x14ac:dyDescent="0.3">
      <c r="U792" s="95" t="str">
        <f t="shared" si="48"/>
        <v/>
      </c>
      <c r="V792" s="95" t="str">
        <f t="shared" si="49"/>
        <v/>
      </c>
      <c r="W792" s="95" t="str">
        <f t="shared" si="50"/>
        <v/>
      </c>
      <c r="X792" s="95" t="str">
        <f t="shared" si="51"/>
        <v/>
      </c>
    </row>
    <row r="793" spans="21:24" x14ac:dyDescent="0.3">
      <c r="U793" s="95" t="str">
        <f t="shared" si="48"/>
        <v/>
      </c>
      <c r="V793" s="95" t="str">
        <f t="shared" si="49"/>
        <v/>
      </c>
      <c r="W793" s="95" t="str">
        <f t="shared" si="50"/>
        <v/>
      </c>
      <c r="X793" s="95" t="str">
        <f t="shared" si="51"/>
        <v/>
      </c>
    </row>
    <row r="794" spans="21:24" x14ac:dyDescent="0.3">
      <c r="U794" s="95" t="str">
        <f t="shared" si="48"/>
        <v/>
      </c>
      <c r="V794" s="95" t="str">
        <f t="shared" si="49"/>
        <v/>
      </c>
      <c r="W794" s="95" t="str">
        <f t="shared" si="50"/>
        <v/>
      </c>
      <c r="X794" s="95" t="str">
        <f t="shared" si="51"/>
        <v/>
      </c>
    </row>
    <row r="795" spans="21:24" x14ac:dyDescent="0.3">
      <c r="U795" s="95" t="str">
        <f t="shared" si="48"/>
        <v/>
      </c>
      <c r="V795" s="95" t="str">
        <f t="shared" si="49"/>
        <v/>
      </c>
      <c r="W795" s="95" t="str">
        <f t="shared" si="50"/>
        <v/>
      </c>
      <c r="X795" s="95" t="str">
        <f t="shared" si="51"/>
        <v/>
      </c>
    </row>
    <row r="796" spans="21:24" x14ac:dyDescent="0.3">
      <c r="U796" s="95" t="str">
        <f t="shared" si="48"/>
        <v/>
      </c>
      <c r="V796" s="95" t="str">
        <f t="shared" si="49"/>
        <v/>
      </c>
      <c r="W796" s="95" t="str">
        <f t="shared" si="50"/>
        <v/>
      </c>
      <c r="X796" s="95" t="str">
        <f t="shared" si="51"/>
        <v/>
      </c>
    </row>
    <row r="797" spans="21:24" x14ac:dyDescent="0.3">
      <c r="U797" s="95" t="str">
        <f t="shared" si="48"/>
        <v/>
      </c>
      <c r="V797" s="95" t="str">
        <f t="shared" si="49"/>
        <v/>
      </c>
      <c r="W797" s="95" t="str">
        <f t="shared" si="50"/>
        <v/>
      </c>
      <c r="X797" s="95" t="str">
        <f t="shared" si="51"/>
        <v/>
      </c>
    </row>
    <row r="798" spans="21:24" x14ac:dyDescent="0.3">
      <c r="U798" s="95" t="str">
        <f t="shared" si="48"/>
        <v/>
      </c>
      <c r="V798" s="95" t="str">
        <f t="shared" si="49"/>
        <v/>
      </c>
      <c r="W798" s="95" t="str">
        <f t="shared" si="50"/>
        <v/>
      </c>
      <c r="X798" s="95" t="str">
        <f t="shared" si="51"/>
        <v/>
      </c>
    </row>
    <row r="799" spans="21:24" x14ac:dyDescent="0.3">
      <c r="U799" s="95" t="str">
        <f t="shared" si="48"/>
        <v/>
      </c>
      <c r="V799" s="95" t="str">
        <f t="shared" si="49"/>
        <v/>
      </c>
      <c r="W799" s="95" t="str">
        <f t="shared" si="50"/>
        <v/>
      </c>
      <c r="X799" s="95" t="str">
        <f t="shared" si="51"/>
        <v/>
      </c>
    </row>
    <row r="800" spans="21:24" x14ac:dyDescent="0.3">
      <c r="U800" s="95" t="str">
        <f t="shared" si="48"/>
        <v/>
      </c>
      <c r="V800" s="95" t="str">
        <f t="shared" si="49"/>
        <v/>
      </c>
      <c r="W800" s="95" t="str">
        <f t="shared" si="50"/>
        <v/>
      </c>
      <c r="X800" s="95" t="str">
        <f t="shared" si="51"/>
        <v/>
      </c>
    </row>
    <row r="801" spans="21:24" x14ac:dyDescent="0.3">
      <c r="U801" s="95" t="str">
        <f t="shared" si="48"/>
        <v/>
      </c>
      <c r="V801" s="95" t="str">
        <f t="shared" si="49"/>
        <v/>
      </c>
      <c r="W801" s="95" t="str">
        <f t="shared" si="50"/>
        <v/>
      </c>
      <c r="X801" s="95" t="str">
        <f t="shared" si="51"/>
        <v/>
      </c>
    </row>
    <row r="802" spans="21:24" x14ac:dyDescent="0.3">
      <c r="U802" s="95" t="str">
        <f t="shared" si="48"/>
        <v/>
      </c>
      <c r="V802" s="95" t="str">
        <f t="shared" si="49"/>
        <v/>
      </c>
      <c r="W802" s="95" t="str">
        <f t="shared" si="50"/>
        <v/>
      </c>
      <c r="X802" s="95" t="str">
        <f t="shared" si="51"/>
        <v/>
      </c>
    </row>
    <row r="803" spans="21:24" x14ac:dyDescent="0.3">
      <c r="U803" s="95" t="str">
        <f t="shared" si="48"/>
        <v/>
      </c>
      <c r="V803" s="95" t="str">
        <f t="shared" si="49"/>
        <v/>
      </c>
      <c r="W803" s="95" t="str">
        <f t="shared" si="50"/>
        <v/>
      </c>
      <c r="X803" s="95" t="str">
        <f t="shared" si="51"/>
        <v/>
      </c>
    </row>
    <row r="804" spans="21:24" x14ac:dyDescent="0.3">
      <c r="U804" s="95" t="str">
        <f t="shared" si="48"/>
        <v/>
      </c>
      <c r="V804" s="95" t="str">
        <f t="shared" si="49"/>
        <v/>
      </c>
      <c r="W804" s="95" t="str">
        <f t="shared" si="50"/>
        <v/>
      </c>
      <c r="X804" s="95" t="str">
        <f t="shared" si="51"/>
        <v/>
      </c>
    </row>
    <row r="805" spans="21:24" x14ac:dyDescent="0.3">
      <c r="U805" s="95" t="str">
        <f t="shared" si="48"/>
        <v/>
      </c>
      <c r="V805" s="95" t="str">
        <f t="shared" si="49"/>
        <v/>
      </c>
      <c r="W805" s="95" t="str">
        <f t="shared" si="50"/>
        <v/>
      </c>
      <c r="X805" s="95" t="str">
        <f t="shared" si="51"/>
        <v/>
      </c>
    </row>
    <row r="806" spans="21:24" x14ac:dyDescent="0.3">
      <c r="U806" s="95" t="str">
        <f t="shared" si="48"/>
        <v/>
      </c>
      <c r="V806" s="95" t="str">
        <f t="shared" si="49"/>
        <v/>
      </c>
      <c r="W806" s="95" t="str">
        <f t="shared" si="50"/>
        <v/>
      </c>
      <c r="X806" s="95" t="str">
        <f t="shared" si="51"/>
        <v/>
      </c>
    </row>
    <row r="807" spans="21:24" x14ac:dyDescent="0.3">
      <c r="U807" s="95" t="str">
        <f t="shared" si="48"/>
        <v/>
      </c>
      <c r="V807" s="95" t="str">
        <f t="shared" si="49"/>
        <v/>
      </c>
      <c r="W807" s="95" t="str">
        <f t="shared" si="50"/>
        <v/>
      </c>
      <c r="X807" s="95" t="str">
        <f t="shared" si="51"/>
        <v/>
      </c>
    </row>
    <row r="808" spans="21:24" x14ac:dyDescent="0.3">
      <c r="U808" s="95" t="str">
        <f t="shared" si="48"/>
        <v/>
      </c>
      <c r="V808" s="95" t="str">
        <f t="shared" si="49"/>
        <v/>
      </c>
      <c r="W808" s="95" t="str">
        <f t="shared" si="50"/>
        <v/>
      </c>
      <c r="X808" s="95" t="str">
        <f t="shared" si="51"/>
        <v/>
      </c>
    </row>
    <row r="809" spans="21:24" x14ac:dyDescent="0.3">
      <c r="U809" s="95" t="str">
        <f t="shared" si="48"/>
        <v/>
      </c>
      <c r="V809" s="95" t="str">
        <f t="shared" si="49"/>
        <v/>
      </c>
      <c r="W809" s="95" t="str">
        <f t="shared" si="50"/>
        <v/>
      </c>
      <c r="X809" s="95" t="str">
        <f t="shared" si="51"/>
        <v/>
      </c>
    </row>
    <row r="810" spans="21:24" x14ac:dyDescent="0.3">
      <c r="U810" s="95" t="str">
        <f t="shared" si="48"/>
        <v/>
      </c>
      <c r="V810" s="95" t="str">
        <f t="shared" si="49"/>
        <v/>
      </c>
      <c r="W810" s="95" t="str">
        <f t="shared" si="50"/>
        <v/>
      </c>
      <c r="X810" s="95" t="str">
        <f t="shared" si="51"/>
        <v/>
      </c>
    </row>
    <row r="811" spans="21:24" x14ac:dyDescent="0.3">
      <c r="U811" s="95" t="str">
        <f t="shared" si="48"/>
        <v/>
      </c>
      <c r="V811" s="95" t="str">
        <f t="shared" si="49"/>
        <v/>
      </c>
      <c r="W811" s="95" t="str">
        <f t="shared" si="50"/>
        <v/>
      </c>
      <c r="X811" s="95" t="str">
        <f t="shared" si="51"/>
        <v/>
      </c>
    </row>
    <row r="812" spans="21:24" x14ac:dyDescent="0.3">
      <c r="U812" s="95" t="str">
        <f t="shared" si="48"/>
        <v/>
      </c>
      <c r="V812" s="95" t="str">
        <f t="shared" si="49"/>
        <v/>
      </c>
      <c r="W812" s="95" t="str">
        <f t="shared" si="50"/>
        <v/>
      </c>
      <c r="X812" s="95" t="str">
        <f t="shared" si="51"/>
        <v/>
      </c>
    </row>
    <row r="813" spans="21:24" x14ac:dyDescent="0.3">
      <c r="U813" s="95" t="str">
        <f t="shared" si="48"/>
        <v/>
      </c>
      <c r="V813" s="95" t="str">
        <f t="shared" si="49"/>
        <v/>
      </c>
      <c r="W813" s="95" t="str">
        <f t="shared" si="50"/>
        <v/>
      </c>
      <c r="X813" s="95" t="str">
        <f t="shared" si="51"/>
        <v/>
      </c>
    </row>
    <row r="814" spans="21:24" x14ac:dyDescent="0.3">
      <c r="U814" s="95" t="str">
        <f t="shared" si="48"/>
        <v/>
      </c>
      <c r="V814" s="95" t="str">
        <f t="shared" si="49"/>
        <v/>
      </c>
      <c r="W814" s="95" t="str">
        <f t="shared" si="50"/>
        <v/>
      </c>
      <c r="X814" s="95" t="str">
        <f t="shared" si="51"/>
        <v/>
      </c>
    </row>
    <row r="815" spans="21:24" x14ac:dyDescent="0.3">
      <c r="U815" s="95" t="str">
        <f t="shared" si="48"/>
        <v/>
      </c>
      <c r="V815" s="95" t="str">
        <f t="shared" si="49"/>
        <v/>
      </c>
      <c r="W815" s="95" t="str">
        <f t="shared" si="50"/>
        <v/>
      </c>
      <c r="X815" s="95" t="str">
        <f t="shared" si="51"/>
        <v/>
      </c>
    </row>
    <row r="816" spans="21:24" x14ac:dyDescent="0.3">
      <c r="U816" s="95" t="str">
        <f t="shared" si="48"/>
        <v/>
      </c>
      <c r="V816" s="95" t="str">
        <f t="shared" si="49"/>
        <v/>
      </c>
      <c r="W816" s="95" t="str">
        <f t="shared" si="50"/>
        <v/>
      </c>
      <c r="X816" s="95" t="str">
        <f t="shared" si="51"/>
        <v/>
      </c>
    </row>
    <row r="817" spans="21:24" x14ac:dyDescent="0.3">
      <c r="U817" s="95" t="str">
        <f t="shared" si="48"/>
        <v/>
      </c>
      <c r="V817" s="95" t="str">
        <f t="shared" si="49"/>
        <v/>
      </c>
      <c r="W817" s="95" t="str">
        <f t="shared" si="50"/>
        <v/>
      </c>
      <c r="X817" s="95" t="str">
        <f t="shared" si="51"/>
        <v/>
      </c>
    </row>
    <row r="818" spans="21:24" x14ac:dyDescent="0.3">
      <c r="U818" s="95" t="str">
        <f t="shared" si="48"/>
        <v/>
      </c>
      <c r="V818" s="95" t="str">
        <f t="shared" si="49"/>
        <v/>
      </c>
      <c r="W818" s="95" t="str">
        <f t="shared" si="50"/>
        <v/>
      </c>
      <c r="X818" s="95" t="str">
        <f t="shared" si="51"/>
        <v/>
      </c>
    </row>
    <row r="819" spans="21:24" x14ac:dyDescent="0.3">
      <c r="U819" s="95" t="str">
        <f t="shared" si="48"/>
        <v/>
      </c>
      <c r="V819" s="95" t="str">
        <f t="shared" si="49"/>
        <v/>
      </c>
      <c r="W819" s="95" t="str">
        <f t="shared" si="50"/>
        <v/>
      </c>
      <c r="X819" s="95" t="str">
        <f t="shared" si="51"/>
        <v/>
      </c>
    </row>
    <row r="820" spans="21:24" x14ac:dyDescent="0.3">
      <c r="U820" s="95" t="str">
        <f t="shared" si="48"/>
        <v/>
      </c>
      <c r="V820" s="95" t="str">
        <f t="shared" si="49"/>
        <v/>
      </c>
      <c r="W820" s="95" t="str">
        <f t="shared" si="50"/>
        <v/>
      </c>
      <c r="X820" s="95" t="str">
        <f t="shared" si="51"/>
        <v/>
      </c>
    </row>
    <row r="821" spans="21:24" x14ac:dyDescent="0.3">
      <c r="U821" s="95" t="str">
        <f t="shared" si="48"/>
        <v/>
      </c>
      <c r="V821" s="95" t="str">
        <f t="shared" si="49"/>
        <v/>
      </c>
      <c r="W821" s="95" t="str">
        <f t="shared" si="50"/>
        <v/>
      </c>
      <c r="X821" s="95" t="str">
        <f t="shared" si="51"/>
        <v/>
      </c>
    </row>
    <row r="822" spans="21:24" x14ac:dyDescent="0.3">
      <c r="U822" s="95" t="str">
        <f t="shared" si="48"/>
        <v/>
      </c>
      <c r="V822" s="95" t="str">
        <f t="shared" si="49"/>
        <v/>
      </c>
      <c r="W822" s="95" t="str">
        <f t="shared" si="50"/>
        <v/>
      </c>
      <c r="X822" s="95" t="str">
        <f t="shared" si="51"/>
        <v/>
      </c>
    </row>
    <row r="823" spans="21:24" x14ac:dyDescent="0.3">
      <c r="U823" s="95" t="str">
        <f t="shared" si="48"/>
        <v/>
      </c>
      <c r="V823" s="95" t="str">
        <f t="shared" si="49"/>
        <v/>
      </c>
      <c r="W823" s="95" t="str">
        <f t="shared" si="50"/>
        <v/>
      </c>
      <c r="X823" s="95" t="str">
        <f t="shared" si="51"/>
        <v/>
      </c>
    </row>
    <row r="824" spans="21:24" x14ac:dyDescent="0.3">
      <c r="U824" s="95" t="str">
        <f t="shared" si="48"/>
        <v/>
      </c>
      <c r="V824" s="95" t="str">
        <f t="shared" si="49"/>
        <v/>
      </c>
      <c r="W824" s="95" t="str">
        <f t="shared" si="50"/>
        <v/>
      </c>
      <c r="X824" s="95" t="str">
        <f t="shared" si="51"/>
        <v/>
      </c>
    </row>
    <row r="825" spans="21:24" x14ac:dyDescent="0.3">
      <c r="U825" s="95" t="str">
        <f t="shared" si="48"/>
        <v/>
      </c>
      <c r="V825" s="95" t="str">
        <f t="shared" si="49"/>
        <v/>
      </c>
      <c r="W825" s="95" t="str">
        <f t="shared" si="50"/>
        <v/>
      </c>
      <c r="X825" s="95" t="str">
        <f t="shared" si="51"/>
        <v/>
      </c>
    </row>
    <row r="826" spans="21:24" x14ac:dyDescent="0.3">
      <c r="U826" s="95" t="str">
        <f t="shared" si="48"/>
        <v/>
      </c>
      <c r="V826" s="95" t="str">
        <f t="shared" si="49"/>
        <v/>
      </c>
      <c r="W826" s="95" t="str">
        <f t="shared" si="50"/>
        <v/>
      </c>
      <c r="X826" s="95" t="str">
        <f t="shared" si="51"/>
        <v/>
      </c>
    </row>
    <row r="827" spans="21:24" x14ac:dyDescent="0.3">
      <c r="U827" s="95" t="str">
        <f t="shared" si="48"/>
        <v/>
      </c>
      <c r="V827" s="95" t="str">
        <f t="shared" si="49"/>
        <v/>
      </c>
      <c r="W827" s="95" t="str">
        <f t="shared" si="50"/>
        <v/>
      </c>
      <c r="X827" s="95" t="str">
        <f t="shared" si="51"/>
        <v/>
      </c>
    </row>
    <row r="828" spans="21:24" x14ac:dyDescent="0.3">
      <c r="U828" s="95" t="str">
        <f t="shared" si="48"/>
        <v/>
      </c>
      <c r="V828" s="95" t="str">
        <f t="shared" si="49"/>
        <v/>
      </c>
      <c r="W828" s="95" t="str">
        <f t="shared" si="50"/>
        <v/>
      </c>
      <c r="X828" s="95" t="str">
        <f t="shared" si="51"/>
        <v/>
      </c>
    </row>
    <row r="829" spans="21:24" x14ac:dyDescent="0.3">
      <c r="U829" s="95" t="str">
        <f t="shared" si="48"/>
        <v/>
      </c>
      <c r="V829" s="95" t="str">
        <f t="shared" si="49"/>
        <v/>
      </c>
      <c r="W829" s="95" t="str">
        <f t="shared" si="50"/>
        <v/>
      </c>
      <c r="X829" s="95" t="str">
        <f t="shared" si="51"/>
        <v/>
      </c>
    </row>
    <row r="830" spans="21:24" x14ac:dyDescent="0.3">
      <c r="U830" s="95" t="str">
        <f t="shared" si="48"/>
        <v/>
      </c>
      <c r="V830" s="95" t="str">
        <f t="shared" si="49"/>
        <v/>
      </c>
      <c r="W830" s="95" t="str">
        <f t="shared" si="50"/>
        <v/>
      </c>
      <c r="X830" s="95" t="str">
        <f t="shared" si="51"/>
        <v/>
      </c>
    </row>
    <row r="831" spans="21:24" x14ac:dyDescent="0.3">
      <c r="U831" s="95" t="str">
        <f t="shared" si="48"/>
        <v/>
      </c>
      <c r="V831" s="95" t="str">
        <f t="shared" si="49"/>
        <v/>
      </c>
      <c r="W831" s="95" t="str">
        <f t="shared" si="50"/>
        <v/>
      </c>
      <c r="X831" s="95" t="str">
        <f t="shared" si="51"/>
        <v/>
      </c>
    </row>
    <row r="832" spans="21:24" x14ac:dyDescent="0.3">
      <c r="U832" s="95" t="str">
        <f t="shared" si="48"/>
        <v/>
      </c>
      <c r="V832" s="95" t="str">
        <f t="shared" si="49"/>
        <v/>
      </c>
      <c r="W832" s="95" t="str">
        <f t="shared" si="50"/>
        <v/>
      </c>
      <c r="X832" s="95" t="str">
        <f t="shared" si="51"/>
        <v/>
      </c>
    </row>
    <row r="833" spans="21:24" x14ac:dyDescent="0.3">
      <c r="U833" s="95" t="str">
        <f t="shared" si="48"/>
        <v/>
      </c>
      <c r="V833" s="95" t="str">
        <f t="shared" si="49"/>
        <v/>
      </c>
      <c r="W833" s="95" t="str">
        <f t="shared" si="50"/>
        <v/>
      </c>
      <c r="X833" s="95" t="str">
        <f t="shared" si="51"/>
        <v/>
      </c>
    </row>
    <row r="834" spans="21:24" x14ac:dyDescent="0.3">
      <c r="U834" s="95" t="str">
        <f t="shared" si="48"/>
        <v/>
      </c>
      <c r="V834" s="95" t="str">
        <f t="shared" si="49"/>
        <v/>
      </c>
      <c r="W834" s="95" t="str">
        <f t="shared" si="50"/>
        <v/>
      </c>
      <c r="X834" s="95" t="str">
        <f t="shared" si="51"/>
        <v/>
      </c>
    </row>
    <row r="835" spans="21:24" x14ac:dyDescent="0.3">
      <c r="U835" s="95" t="str">
        <f t="shared" si="48"/>
        <v/>
      </c>
      <c r="V835" s="95" t="str">
        <f t="shared" si="49"/>
        <v/>
      </c>
      <c r="W835" s="95" t="str">
        <f t="shared" si="50"/>
        <v/>
      </c>
      <c r="X835" s="95" t="str">
        <f t="shared" si="51"/>
        <v/>
      </c>
    </row>
    <row r="836" spans="21:24" x14ac:dyDescent="0.3">
      <c r="U836" s="95" t="str">
        <f t="shared" si="48"/>
        <v/>
      </c>
      <c r="V836" s="95" t="str">
        <f t="shared" si="49"/>
        <v/>
      </c>
      <c r="W836" s="95" t="str">
        <f t="shared" si="50"/>
        <v/>
      </c>
      <c r="X836" s="95" t="str">
        <f t="shared" si="51"/>
        <v/>
      </c>
    </row>
    <row r="837" spans="21:24" x14ac:dyDescent="0.3">
      <c r="U837" s="95" t="str">
        <f t="shared" ref="U837:U900" si="52">IF(L837="ANO",B837&amp;"-Linie A","")</f>
        <v/>
      </c>
      <c r="V837" s="95" t="str">
        <f t="shared" ref="V837:V900" si="53">IF(M837="ANO",B837&amp;"-Linie B","")</f>
        <v/>
      </c>
      <c r="W837" s="95" t="str">
        <f t="shared" ref="W837:W900" si="54">IF(N837="ANO",B837&amp;"-Linie C","")</f>
        <v/>
      </c>
      <c r="X837" s="95" t="str">
        <f t="shared" ref="X837:X900" si="55">IF(O837="ANO",B837&amp;"-Linie D","")</f>
        <v/>
      </c>
    </row>
    <row r="838" spans="21:24" x14ac:dyDescent="0.3">
      <c r="U838" s="95" t="str">
        <f t="shared" si="52"/>
        <v/>
      </c>
      <c r="V838" s="95" t="str">
        <f t="shared" si="53"/>
        <v/>
      </c>
      <c r="W838" s="95" t="str">
        <f t="shared" si="54"/>
        <v/>
      </c>
      <c r="X838" s="95" t="str">
        <f t="shared" si="55"/>
        <v/>
      </c>
    </row>
    <row r="839" spans="21:24" x14ac:dyDescent="0.3">
      <c r="U839" s="95" t="str">
        <f t="shared" si="52"/>
        <v/>
      </c>
      <c r="V839" s="95" t="str">
        <f t="shared" si="53"/>
        <v/>
      </c>
      <c r="W839" s="95" t="str">
        <f t="shared" si="54"/>
        <v/>
      </c>
      <c r="X839" s="95" t="str">
        <f t="shared" si="55"/>
        <v/>
      </c>
    </row>
    <row r="840" spans="21:24" x14ac:dyDescent="0.3">
      <c r="U840" s="95" t="str">
        <f t="shared" si="52"/>
        <v/>
      </c>
      <c r="V840" s="95" t="str">
        <f t="shared" si="53"/>
        <v/>
      </c>
      <c r="W840" s="95" t="str">
        <f t="shared" si="54"/>
        <v/>
      </c>
      <c r="X840" s="95" t="str">
        <f t="shared" si="55"/>
        <v/>
      </c>
    </row>
    <row r="841" spans="21:24" x14ac:dyDescent="0.3">
      <c r="U841" s="95" t="str">
        <f t="shared" si="52"/>
        <v/>
      </c>
      <c r="V841" s="95" t="str">
        <f t="shared" si="53"/>
        <v/>
      </c>
      <c r="W841" s="95" t="str">
        <f t="shared" si="54"/>
        <v/>
      </c>
      <c r="X841" s="95" t="str">
        <f t="shared" si="55"/>
        <v/>
      </c>
    </row>
    <row r="842" spans="21:24" x14ac:dyDescent="0.3">
      <c r="U842" s="95" t="str">
        <f t="shared" si="52"/>
        <v/>
      </c>
      <c r="V842" s="95" t="str">
        <f t="shared" si="53"/>
        <v/>
      </c>
      <c r="W842" s="95" t="str">
        <f t="shared" si="54"/>
        <v/>
      </c>
      <c r="X842" s="95" t="str">
        <f t="shared" si="55"/>
        <v/>
      </c>
    </row>
    <row r="843" spans="21:24" x14ac:dyDescent="0.3">
      <c r="U843" s="95" t="str">
        <f t="shared" si="52"/>
        <v/>
      </c>
      <c r="V843" s="95" t="str">
        <f t="shared" si="53"/>
        <v/>
      </c>
      <c r="W843" s="95" t="str">
        <f t="shared" si="54"/>
        <v/>
      </c>
      <c r="X843" s="95" t="str">
        <f t="shared" si="55"/>
        <v/>
      </c>
    </row>
    <row r="844" spans="21:24" x14ac:dyDescent="0.3">
      <c r="U844" s="95" t="str">
        <f t="shared" si="52"/>
        <v/>
      </c>
      <c r="V844" s="95" t="str">
        <f t="shared" si="53"/>
        <v/>
      </c>
      <c r="W844" s="95" t="str">
        <f t="shared" si="54"/>
        <v/>
      </c>
      <c r="X844" s="95" t="str">
        <f t="shared" si="55"/>
        <v/>
      </c>
    </row>
    <row r="845" spans="21:24" x14ac:dyDescent="0.3">
      <c r="U845" s="95" t="str">
        <f t="shared" si="52"/>
        <v/>
      </c>
      <c r="V845" s="95" t="str">
        <f t="shared" si="53"/>
        <v/>
      </c>
      <c r="W845" s="95" t="str">
        <f t="shared" si="54"/>
        <v/>
      </c>
      <c r="X845" s="95" t="str">
        <f t="shared" si="55"/>
        <v/>
      </c>
    </row>
    <row r="846" spans="21:24" x14ac:dyDescent="0.3">
      <c r="U846" s="95" t="str">
        <f t="shared" si="52"/>
        <v/>
      </c>
      <c r="V846" s="95" t="str">
        <f t="shared" si="53"/>
        <v/>
      </c>
      <c r="W846" s="95" t="str">
        <f t="shared" si="54"/>
        <v/>
      </c>
      <c r="X846" s="95" t="str">
        <f t="shared" si="55"/>
        <v/>
      </c>
    </row>
    <row r="847" spans="21:24" x14ac:dyDescent="0.3">
      <c r="U847" s="95" t="str">
        <f t="shared" si="52"/>
        <v/>
      </c>
      <c r="V847" s="95" t="str">
        <f t="shared" si="53"/>
        <v/>
      </c>
      <c r="W847" s="95" t="str">
        <f t="shared" si="54"/>
        <v/>
      </c>
      <c r="X847" s="95" t="str">
        <f t="shared" si="55"/>
        <v/>
      </c>
    </row>
    <row r="848" spans="21:24" x14ac:dyDescent="0.3">
      <c r="U848" s="95" t="str">
        <f t="shared" si="52"/>
        <v/>
      </c>
      <c r="V848" s="95" t="str">
        <f t="shared" si="53"/>
        <v/>
      </c>
      <c r="W848" s="95" t="str">
        <f t="shared" si="54"/>
        <v/>
      </c>
      <c r="X848" s="95" t="str">
        <f t="shared" si="55"/>
        <v/>
      </c>
    </row>
    <row r="849" spans="21:24" x14ac:dyDescent="0.3">
      <c r="U849" s="95" t="str">
        <f t="shared" si="52"/>
        <v/>
      </c>
      <c r="V849" s="95" t="str">
        <f t="shared" si="53"/>
        <v/>
      </c>
      <c r="W849" s="95" t="str">
        <f t="shared" si="54"/>
        <v/>
      </c>
      <c r="X849" s="95" t="str">
        <f t="shared" si="55"/>
        <v/>
      </c>
    </row>
    <row r="850" spans="21:24" x14ac:dyDescent="0.3">
      <c r="U850" s="95" t="str">
        <f t="shared" si="52"/>
        <v/>
      </c>
      <c r="V850" s="95" t="str">
        <f t="shared" si="53"/>
        <v/>
      </c>
      <c r="W850" s="95" t="str">
        <f t="shared" si="54"/>
        <v/>
      </c>
      <c r="X850" s="95" t="str">
        <f t="shared" si="55"/>
        <v/>
      </c>
    </row>
    <row r="851" spans="21:24" x14ac:dyDescent="0.3">
      <c r="U851" s="95" t="str">
        <f t="shared" si="52"/>
        <v/>
      </c>
      <c r="V851" s="95" t="str">
        <f t="shared" si="53"/>
        <v/>
      </c>
      <c r="W851" s="95" t="str">
        <f t="shared" si="54"/>
        <v/>
      </c>
      <c r="X851" s="95" t="str">
        <f t="shared" si="55"/>
        <v/>
      </c>
    </row>
    <row r="852" spans="21:24" x14ac:dyDescent="0.3">
      <c r="U852" s="95" t="str">
        <f t="shared" si="52"/>
        <v/>
      </c>
      <c r="V852" s="95" t="str">
        <f t="shared" si="53"/>
        <v/>
      </c>
      <c r="W852" s="95" t="str">
        <f t="shared" si="54"/>
        <v/>
      </c>
      <c r="X852" s="95" t="str">
        <f t="shared" si="55"/>
        <v/>
      </c>
    </row>
    <row r="853" spans="21:24" x14ac:dyDescent="0.3">
      <c r="U853" s="95" t="str">
        <f t="shared" si="52"/>
        <v/>
      </c>
      <c r="V853" s="95" t="str">
        <f t="shared" si="53"/>
        <v/>
      </c>
      <c r="W853" s="95" t="str">
        <f t="shared" si="54"/>
        <v/>
      </c>
      <c r="X853" s="95" t="str">
        <f t="shared" si="55"/>
        <v/>
      </c>
    </row>
    <row r="854" spans="21:24" x14ac:dyDescent="0.3">
      <c r="U854" s="95" t="str">
        <f t="shared" si="52"/>
        <v/>
      </c>
      <c r="V854" s="95" t="str">
        <f t="shared" si="53"/>
        <v/>
      </c>
      <c r="W854" s="95" t="str">
        <f t="shared" si="54"/>
        <v/>
      </c>
      <c r="X854" s="95" t="str">
        <f t="shared" si="55"/>
        <v/>
      </c>
    </row>
    <row r="855" spans="21:24" x14ac:dyDescent="0.3">
      <c r="U855" s="95" t="str">
        <f t="shared" si="52"/>
        <v/>
      </c>
      <c r="V855" s="95" t="str">
        <f t="shared" si="53"/>
        <v/>
      </c>
      <c r="W855" s="95" t="str">
        <f t="shared" si="54"/>
        <v/>
      </c>
      <c r="X855" s="95" t="str">
        <f t="shared" si="55"/>
        <v/>
      </c>
    </row>
    <row r="856" spans="21:24" x14ac:dyDescent="0.3">
      <c r="U856" s="95" t="str">
        <f t="shared" si="52"/>
        <v/>
      </c>
      <c r="V856" s="95" t="str">
        <f t="shared" si="53"/>
        <v/>
      </c>
      <c r="W856" s="95" t="str">
        <f t="shared" si="54"/>
        <v/>
      </c>
      <c r="X856" s="95" t="str">
        <f t="shared" si="55"/>
        <v/>
      </c>
    </row>
    <row r="857" spans="21:24" x14ac:dyDescent="0.3">
      <c r="U857" s="95" t="str">
        <f t="shared" si="52"/>
        <v/>
      </c>
      <c r="V857" s="95" t="str">
        <f t="shared" si="53"/>
        <v/>
      </c>
      <c r="W857" s="95" t="str">
        <f t="shared" si="54"/>
        <v/>
      </c>
      <c r="X857" s="95" t="str">
        <f t="shared" si="55"/>
        <v/>
      </c>
    </row>
    <row r="858" spans="21:24" x14ac:dyDescent="0.3">
      <c r="U858" s="95" t="str">
        <f t="shared" si="52"/>
        <v/>
      </c>
      <c r="V858" s="95" t="str">
        <f t="shared" si="53"/>
        <v/>
      </c>
      <c r="W858" s="95" t="str">
        <f t="shared" si="54"/>
        <v/>
      </c>
      <c r="X858" s="95" t="str">
        <f t="shared" si="55"/>
        <v/>
      </c>
    </row>
    <row r="859" spans="21:24" x14ac:dyDescent="0.3">
      <c r="U859" s="95" t="str">
        <f t="shared" si="52"/>
        <v/>
      </c>
      <c r="V859" s="95" t="str">
        <f t="shared" si="53"/>
        <v/>
      </c>
      <c r="W859" s="95" t="str">
        <f t="shared" si="54"/>
        <v/>
      </c>
      <c r="X859" s="95" t="str">
        <f t="shared" si="55"/>
        <v/>
      </c>
    </row>
    <row r="860" spans="21:24" x14ac:dyDescent="0.3">
      <c r="U860" s="95" t="str">
        <f t="shared" si="52"/>
        <v/>
      </c>
      <c r="V860" s="95" t="str">
        <f t="shared" si="53"/>
        <v/>
      </c>
      <c r="W860" s="95" t="str">
        <f t="shared" si="54"/>
        <v/>
      </c>
      <c r="X860" s="95" t="str">
        <f t="shared" si="55"/>
        <v/>
      </c>
    </row>
    <row r="861" spans="21:24" x14ac:dyDescent="0.3">
      <c r="U861" s="95" t="str">
        <f t="shared" si="52"/>
        <v/>
      </c>
      <c r="V861" s="95" t="str">
        <f t="shared" si="53"/>
        <v/>
      </c>
      <c r="W861" s="95" t="str">
        <f t="shared" si="54"/>
        <v/>
      </c>
      <c r="X861" s="95" t="str">
        <f t="shared" si="55"/>
        <v/>
      </c>
    </row>
    <row r="862" spans="21:24" x14ac:dyDescent="0.3">
      <c r="U862" s="95" t="str">
        <f t="shared" si="52"/>
        <v/>
      </c>
      <c r="V862" s="95" t="str">
        <f t="shared" si="53"/>
        <v/>
      </c>
      <c r="W862" s="95" t="str">
        <f t="shared" si="54"/>
        <v/>
      </c>
      <c r="X862" s="95" t="str">
        <f t="shared" si="55"/>
        <v/>
      </c>
    </row>
    <row r="863" spans="21:24" x14ac:dyDescent="0.3">
      <c r="U863" s="95" t="str">
        <f t="shared" si="52"/>
        <v/>
      </c>
      <c r="V863" s="95" t="str">
        <f t="shared" si="53"/>
        <v/>
      </c>
      <c r="W863" s="95" t="str">
        <f t="shared" si="54"/>
        <v/>
      </c>
      <c r="X863" s="95" t="str">
        <f t="shared" si="55"/>
        <v/>
      </c>
    </row>
    <row r="864" spans="21:24" x14ac:dyDescent="0.3">
      <c r="U864" s="95" t="str">
        <f t="shared" si="52"/>
        <v/>
      </c>
      <c r="V864" s="95" t="str">
        <f t="shared" si="53"/>
        <v/>
      </c>
      <c r="W864" s="95" t="str">
        <f t="shared" si="54"/>
        <v/>
      </c>
      <c r="X864" s="95" t="str">
        <f t="shared" si="55"/>
        <v/>
      </c>
    </row>
    <row r="865" spans="21:24" x14ac:dyDescent="0.3">
      <c r="U865" s="95" t="str">
        <f t="shared" si="52"/>
        <v/>
      </c>
      <c r="V865" s="95" t="str">
        <f t="shared" si="53"/>
        <v/>
      </c>
      <c r="W865" s="95" t="str">
        <f t="shared" si="54"/>
        <v/>
      </c>
      <c r="X865" s="95" t="str">
        <f t="shared" si="55"/>
        <v/>
      </c>
    </row>
    <row r="866" spans="21:24" x14ac:dyDescent="0.3">
      <c r="U866" s="95" t="str">
        <f t="shared" si="52"/>
        <v/>
      </c>
      <c r="V866" s="95" t="str">
        <f t="shared" si="53"/>
        <v/>
      </c>
      <c r="W866" s="95" t="str">
        <f t="shared" si="54"/>
        <v/>
      </c>
      <c r="X866" s="95" t="str">
        <f t="shared" si="55"/>
        <v/>
      </c>
    </row>
    <row r="867" spans="21:24" x14ac:dyDescent="0.3">
      <c r="U867" s="95" t="str">
        <f t="shared" si="52"/>
        <v/>
      </c>
      <c r="V867" s="95" t="str">
        <f t="shared" si="53"/>
        <v/>
      </c>
      <c r="W867" s="95" t="str">
        <f t="shared" si="54"/>
        <v/>
      </c>
      <c r="X867" s="95" t="str">
        <f t="shared" si="55"/>
        <v/>
      </c>
    </row>
    <row r="868" spans="21:24" x14ac:dyDescent="0.3">
      <c r="U868" s="95" t="str">
        <f t="shared" si="52"/>
        <v/>
      </c>
      <c r="V868" s="95" t="str">
        <f t="shared" si="53"/>
        <v/>
      </c>
      <c r="W868" s="95" t="str">
        <f t="shared" si="54"/>
        <v/>
      </c>
      <c r="X868" s="95" t="str">
        <f t="shared" si="55"/>
        <v/>
      </c>
    </row>
    <row r="869" spans="21:24" x14ac:dyDescent="0.3">
      <c r="U869" s="95" t="str">
        <f t="shared" si="52"/>
        <v/>
      </c>
      <c r="V869" s="95" t="str">
        <f t="shared" si="53"/>
        <v/>
      </c>
      <c r="W869" s="95" t="str">
        <f t="shared" si="54"/>
        <v/>
      </c>
      <c r="X869" s="95" t="str">
        <f t="shared" si="55"/>
        <v/>
      </c>
    </row>
    <row r="870" spans="21:24" x14ac:dyDescent="0.3">
      <c r="U870" s="95" t="str">
        <f t="shared" si="52"/>
        <v/>
      </c>
      <c r="V870" s="95" t="str">
        <f t="shared" si="53"/>
        <v/>
      </c>
      <c r="W870" s="95" t="str">
        <f t="shared" si="54"/>
        <v/>
      </c>
      <c r="X870" s="95" t="str">
        <f t="shared" si="55"/>
        <v/>
      </c>
    </row>
    <row r="871" spans="21:24" x14ac:dyDescent="0.3">
      <c r="U871" s="95" t="str">
        <f t="shared" si="52"/>
        <v/>
      </c>
      <c r="V871" s="95" t="str">
        <f t="shared" si="53"/>
        <v/>
      </c>
      <c r="W871" s="95" t="str">
        <f t="shared" si="54"/>
        <v/>
      </c>
      <c r="X871" s="95" t="str">
        <f t="shared" si="55"/>
        <v/>
      </c>
    </row>
    <row r="872" spans="21:24" x14ac:dyDescent="0.3">
      <c r="U872" s="95" t="str">
        <f t="shared" si="52"/>
        <v/>
      </c>
      <c r="V872" s="95" t="str">
        <f t="shared" si="53"/>
        <v/>
      </c>
      <c r="W872" s="95" t="str">
        <f t="shared" si="54"/>
        <v/>
      </c>
      <c r="X872" s="95" t="str">
        <f t="shared" si="55"/>
        <v/>
      </c>
    </row>
    <row r="873" spans="21:24" x14ac:dyDescent="0.3">
      <c r="U873" s="95" t="str">
        <f t="shared" si="52"/>
        <v/>
      </c>
      <c r="V873" s="95" t="str">
        <f t="shared" si="53"/>
        <v/>
      </c>
      <c r="W873" s="95" t="str">
        <f t="shared" si="54"/>
        <v/>
      </c>
      <c r="X873" s="95" t="str">
        <f t="shared" si="55"/>
        <v/>
      </c>
    </row>
    <row r="874" spans="21:24" x14ac:dyDescent="0.3">
      <c r="U874" s="95" t="str">
        <f t="shared" si="52"/>
        <v/>
      </c>
      <c r="V874" s="95" t="str">
        <f t="shared" si="53"/>
        <v/>
      </c>
      <c r="W874" s="95" t="str">
        <f t="shared" si="54"/>
        <v/>
      </c>
      <c r="X874" s="95" t="str">
        <f t="shared" si="55"/>
        <v/>
      </c>
    </row>
    <row r="875" spans="21:24" x14ac:dyDescent="0.3">
      <c r="U875" s="95" t="str">
        <f t="shared" si="52"/>
        <v/>
      </c>
      <c r="V875" s="95" t="str">
        <f t="shared" si="53"/>
        <v/>
      </c>
      <c r="W875" s="95" t="str">
        <f t="shared" si="54"/>
        <v/>
      </c>
      <c r="X875" s="95" t="str">
        <f t="shared" si="55"/>
        <v/>
      </c>
    </row>
    <row r="876" spans="21:24" x14ac:dyDescent="0.3">
      <c r="U876" s="95" t="str">
        <f t="shared" si="52"/>
        <v/>
      </c>
      <c r="V876" s="95" t="str">
        <f t="shared" si="53"/>
        <v/>
      </c>
      <c r="W876" s="95" t="str">
        <f t="shared" si="54"/>
        <v/>
      </c>
      <c r="X876" s="95" t="str">
        <f t="shared" si="55"/>
        <v/>
      </c>
    </row>
    <row r="877" spans="21:24" x14ac:dyDescent="0.3">
      <c r="U877" s="95" t="str">
        <f t="shared" si="52"/>
        <v/>
      </c>
      <c r="V877" s="95" t="str">
        <f t="shared" si="53"/>
        <v/>
      </c>
      <c r="W877" s="95" t="str">
        <f t="shared" si="54"/>
        <v/>
      </c>
      <c r="X877" s="95" t="str">
        <f t="shared" si="55"/>
        <v/>
      </c>
    </row>
    <row r="878" spans="21:24" x14ac:dyDescent="0.3">
      <c r="U878" s="95" t="str">
        <f t="shared" si="52"/>
        <v/>
      </c>
      <c r="V878" s="95" t="str">
        <f t="shared" si="53"/>
        <v/>
      </c>
      <c r="W878" s="95" t="str">
        <f t="shared" si="54"/>
        <v/>
      </c>
      <c r="X878" s="95" t="str">
        <f t="shared" si="55"/>
        <v/>
      </c>
    </row>
    <row r="879" spans="21:24" x14ac:dyDescent="0.3">
      <c r="U879" s="95" t="str">
        <f t="shared" si="52"/>
        <v/>
      </c>
      <c r="V879" s="95" t="str">
        <f t="shared" si="53"/>
        <v/>
      </c>
      <c r="W879" s="95" t="str">
        <f t="shared" si="54"/>
        <v/>
      </c>
      <c r="X879" s="95" t="str">
        <f t="shared" si="55"/>
        <v/>
      </c>
    </row>
    <row r="880" spans="21:24" x14ac:dyDescent="0.3">
      <c r="U880" s="95" t="str">
        <f t="shared" si="52"/>
        <v/>
      </c>
      <c r="V880" s="95" t="str">
        <f t="shared" si="53"/>
        <v/>
      </c>
      <c r="W880" s="95" t="str">
        <f t="shared" si="54"/>
        <v/>
      </c>
      <c r="X880" s="95" t="str">
        <f t="shared" si="55"/>
        <v/>
      </c>
    </row>
    <row r="881" spans="21:24" x14ac:dyDescent="0.3">
      <c r="U881" s="95" t="str">
        <f t="shared" si="52"/>
        <v/>
      </c>
      <c r="V881" s="95" t="str">
        <f t="shared" si="53"/>
        <v/>
      </c>
      <c r="W881" s="95" t="str">
        <f t="shared" si="54"/>
        <v/>
      </c>
      <c r="X881" s="95" t="str">
        <f t="shared" si="55"/>
        <v/>
      </c>
    </row>
    <row r="882" spans="21:24" x14ac:dyDescent="0.3">
      <c r="U882" s="95" t="str">
        <f t="shared" si="52"/>
        <v/>
      </c>
      <c r="V882" s="95" t="str">
        <f t="shared" si="53"/>
        <v/>
      </c>
      <c r="W882" s="95" t="str">
        <f t="shared" si="54"/>
        <v/>
      </c>
      <c r="X882" s="95" t="str">
        <f t="shared" si="55"/>
        <v/>
      </c>
    </row>
    <row r="883" spans="21:24" x14ac:dyDescent="0.3">
      <c r="U883" s="95" t="str">
        <f t="shared" si="52"/>
        <v/>
      </c>
      <c r="V883" s="95" t="str">
        <f t="shared" si="53"/>
        <v/>
      </c>
      <c r="W883" s="95" t="str">
        <f t="shared" si="54"/>
        <v/>
      </c>
      <c r="X883" s="95" t="str">
        <f t="shared" si="55"/>
        <v/>
      </c>
    </row>
    <row r="884" spans="21:24" x14ac:dyDescent="0.3">
      <c r="U884" s="95" t="str">
        <f t="shared" si="52"/>
        <v/>
      </c>
      <c r="V884" s="95" t="str">
        <f t="shared" si="53"/>
        <v/>
      </c>
      <c r="W884" s="95" t="str">
        <f t="shared" si="54"/>
        <v/>
      </c>
      <c r="X884" s="95" t="str">
        <f t="shared" si="55"/>
        <v/>
      </c>
    </row>
    <row r="885" spans="21:24" x14ac:dyDescent="0.3">
      <c r="U885" s="95" t="str">
        <f t="shared" si="52"/>
        <v/>
      </c>
      <c r="V885" s="95" t="str">
        <f t="shared" si="53"/>
        <v/>
      </c>
      <c r="W885" s="95" t="str">
        <f t="shared" si="54"/>
        <v/>
      </c>
      <c r="X885" s="95" t="str">
        <f t="shared" si="55"/>
        <v/>
      </c>
    </row>
    <row r="886" spans="21:24" x14ac:dyDescent="0.3">
      <c r="U886" s="95" t="str">
        <f t="shared" si="52"/>
        <v/>
      </c>
      <c r="V886" s="95" t="str">
        <f t="shared" si="53"/>
        <v/>
      </c>
      <c r="W886" s="95" t="str">
        <f t="shared" si="54"/>
        <v/>
      </c>
      <c r="X886" s="95" t="str">
        <f t="shared" si="55"/>
        <v/>
      </c>
    </row>
    <row r="887" spans="21:24" x14ac:dyDescent="0.3">
      <c r="U887" s="95" t="str">
        <f t="shared" si="52"/>
        <v/>
      </c>
      <c r="V887" s="95" t="str">
        <f t="shared" si="53"/>
        <v/>
      </c>
      <c r="W887" s="95" t="str">
        <f t="shared" si="54"/>
        <v/>
      </c>
      <c r="X887" s="95" t="str">
        <f t="shared" si="55"/>
        <v/>
      </c>
    </row>
    <row r="888" spans="21:24" x14ac:dyDescent="0.3">
      <c r="U888" s="95" t="str">
        <f t="shared" si="52"/>
        <v/>
      </c>
      <c r="V888" s="95" t="str">
        <f t="shared" si="53"/>
        <v/>
      </c>
      <c r="W888" s="95" t="str">
        <f t="shared" si="54"/>
        <v/>
      </c>
      <c r="X888" s="95" t="str">
        <f t="shared" si="55"/>
        <v/>
      </c>
    </row>
    <row r="889" spans="21:24" x14ac:dyDescent="0.3">
      <c r="U889" s="95" t="str">
        <f t="shared" si="52"/>
        <v/>
      </c>
      <c r="V889" s="95" t="str">
        <f t="shared" si="53"/>
        <v/>
      </c>
      <c r="W889" s="95" t="str">
        <f t="shared" si="54"/>
        <v/>
      </c>
      <c r="X889" s="95" t="str">
        <f t="shared" si="55"/>
        <v/>
      </c>
    </row>
    <row r="890" spans="21:24" x14ac:dyDescent="0.3">
      <c r="U890" s="95" t="str">
        <f t="shared" si="52"/>
        <v/>
      </c>
      <c r="V890" s="95" t="str">
        <f t="shared" si="53"/>
        <v/>
      </c>
      <c r="W890" s="95" t="str">
        <f t="shared" si="54"/>
        <v/>
      </c>
      <c r="X890" s="95" t="str">
        <f t="shared" si="55"/>
        <v/>
      </c>
    </row>
    <row r="891" spans="21:24" x14ac:dyDescent="0.3">
      <c r="U891" s="95" t="str">
        <f t="shared" si="52"/>
        <v/>
      </c>
      <c r="V891" s="95" t="str">
        <f t="shared" si="53"/>
        <v/>
      </c>
      <c r="W891" s="95" t="str">
        <f t="shared" si="54"/>
        <v/>
      </c>
      <c r="X891" s="95" t="str">
        <f t="shared" si="55"/>
        <v/>
      </c>
    </row>
    <row r="892" spans="21:24" x14ac:dyDescent="0.3">
      <c r="U892" s="95" t="str">
        <f t="shared" si="52"/>
        <v/>
      </c>
      <c r="V892" s="95" t="str">
        <f t="shared" si="53"/>
        <v/>
      </c>
      <c r="W892" s="95" t="str">
        <f t="shared" si="54"/>
        <v/>
      </c>
      <c r="X892" s="95" t="str">
        <f t="shared" si="55"/>
        <v/>
      </c>
    </row>
    <row r="893" spans="21:24" x14ac:dyDescent="0.3">
      <c r="U893" s="95" t="str">
        <f t="shared" si="52"/>
        <v/>
      </c>
      <c r="V893" s="95" t="str">
        <f t="shared" si="53"/>
        <v/>
      </c>
      <c r="W893" s="95" t="str">
        <f t="shared" si="54"/>
        <v/>
      </c>
      <c r="X893" s="95" t="str">
        <f t="shared" si="55"/>
        <v/>
      </c>
    </row>
    <row r="894" spans="21:24" x14ac:dyDescent="0.3">
      <c r="U894" s="95" t="str">
        <f t="shared" si="52"/>
        <v/>
      </c>
      <c r="V894" s="95" t="str">
        <f t="shared" si="53"/>
        <v/>
      </c>
      <c r="W894" s="95" t="str">
        <f t="shared" si="54"/>
        <v/>
      </c>
      <c r="X894" s="95" t="str">
        <f t="shared" si="55"/>
        <v/>
      </c>
    </row>
    <row r="895" spans="21:24" x14ac:dyDescent="0.3">
      <c r="U895" s="95" t="str">
        <f t="shared" si="52"/>
        <v/>
      </c>
      <c r="V895" s="95" t="str">
        <f t="shared" si="53"/>
        <v/>
      </c>
      <c r="W895" s="95" t="str">
        <f t="shared" si="54"/>
        <v/>
      </c>
      <c r="X895" s="95" t="str">
        <f t="shared" si="55"/>
        <v/>
      </c>
    </row>
    <row r="896" spans="21:24" x14ac:dyDescent="0.3">
      <c r="U896" s="95" t="str">
        <f t="shared" si="52"/>
        <v/>
      </c>
      <c r="V896" s="95" t="str">
        <f t="shared" si="53"/>
        <v/>
      </c>
      <c r="W896" s="95" t="str">
        <f t="shared" si="54"/>
        <v/>
      </c>
      <c r="X896" s="95" t="str">
        <f t="shared" si="55"/>
        <v/>
      </c>
    </row>
    <row r="897" spans="21:24" x14ac:dyDescent="0.3">
      <c r="U897" s="95" t="str">
        <f t="shared" si="52"/>
        <v/>
      </c>
      <c r="V897" s="95" t="str">
        <f t="shared" si="53"/>
        <v/>
      </c>
      <c r="W897" s="95" t="str">
        <f t="shared" si="54"/>
        <v/>
      </c>
      <c r="X897" s="95" t="str">
        <f t="shared" si="55"/>
        <v/>
      </c>
    </row>
    <row r="898" spans="21:24" x14ac:dyDescent="0.3">
      <c r="U898" s="95" t="str">
        <f t="shared" si="52"/>
        <v/>
      </c>
      <c r="V898" s="95" t="str">
        <f t="shared" si="53"/>
        <v/>
      </c>
      <c r="W898" s="95" t="str">
        <f t="shared" si="54"/>
        <v/>
      </c>
      <c r="X898" s="95" t="str">
        <f t="shared" si="55"/>
        <v/>
      </c>
    </row>
    <row r="899" spans="21:24" x14ac:dyDescent="0.3">
      <c r="U899" s="95" t="str">
        <f t="shared" si="52"/>
        <v/>
      </c>
      <c r="V899" s="95" t="str">
        <f t="shared" si="53"/>
        <v/>
      </c>
      <c r="W899" s="95" t="str">
        <f t="shared" si="54"/>
        <v/>
      </c>
      <c r="X899" s="95" t="str">
        <f t="shared" si="55"/>
        <v/>
      </c>
    </row>
    <row r="900" spans="21:24" x14ac:dyDescent="0.3">
      <c r="U900" s="95" t="str">
        <f t="shared" si="52"/>
        <v/>
      </c>
      <c r="V900" s="95" t="str">
        <f t="shared" si="53"/>
        <v/>
      </c>
      <c r="W900" s="95" t="str">
        <f t="shared" si="54"/>
        <v/>
      </c>
      <c r="X900" s="95" t="str">
        <f t="shared" si="55"/>
        <v/>
      </c>
    </row>
    <row r="901" spans="21:24" x14ac:dyDescent="0.3">
      <c r="U901" s="95" t="str">
        <f t="shared" ref="U901:U964" si="56">IF(L901="ANO",B901&amp;"-Linie A","")</f>
        <v/>
      </c>
      <c r="V901" s="95" t="str">
        <f t="shared" ref="V901:V964" si="57">IF(M901="ANO",B901&amp;"-Linie B","")</f>
        <v/>
      </c>
      <c r="W901" s="95" t="str">
        <f t="shared" ref="W901:W964" si="58">IF(N901="ANO",B901&amp;"-Linie C","")</f>
        <v/>
      </c>
      <c r="X901" s="95" t="str">
        <f t="shared" ref="X901:X964" si="59">IF(O901="ANO",B901&amp;"-Linie D","")</f>
        <v/>
      </c>
    </row>
    <row r="902" spans="21:24" x14ac:dyDescent="0.3">
      <c r="U902" s="95" t="str">
        <f t="shared" si="56"/>
        <v/>
      </c>
      <c r="V902" s="95" t="str">
        <f t="shared" si="57"/>
        <v/>
      </c>
      <c r="W902" s="95" t="str">
        <f t="shared" si="58"/>
        <v/>
      </c>
      <c r="X902" s="95" t="str">
        <f t="shared" si="59"/>
        <v/>
      </c>
    </row>
    <row r="903" spans="21:24" x14ac:dyDescent="0.3">
      <c r="U903" s="95" t="str">
        <f t="shared" si="56"/>
        <v/>
      </c>
      <c r="V903" s="95" t="str">
        <f t="shared" si="57"/>
        <v/>
      </c>
      <c r="W903" s="95" t="str">
        <f t="shared" si="58"/>
        <v/>
      </c>
      <c r="X903" s="95" t="str">
        <f t="shared" si="59"/>
        <v/>
      </c>
    </row>
    <row r="904" spans="21:24" x14ac:dyDescent="0.3">
      <c r="U904" s="95" t="str">
        <f t="shared" si="56"/>
        <v/>
      </c>
      <c r="V904" s="95" t="str">
        <f t="shared" si="57"/>
        <v/>
      </c>
      <c r="W904" s="95" t="str">
        <f t="shared" si="58"/>
        <v/>
      </c>
      <c r="X904" s="95" t="str">
        <f t="shared" si="59"/>
        <v/>
      </c>
    </row>
    <row r="905" spans="21:24" x14ac:dyDescent="0.3">
      <c r="U905" s="95" t="str">
        <f t="shared" si="56"/>
        <v/>
      </c>
      <c r="V905" s="95" t="str">
        <f t="shared" si="57"/>
        <v/>
      </c>
      <c r="W905" s="95" t="str">
        <f t="shared" si="58"/>
        <v/>
      </c>
      <c r="X905" s="95" t="str">
        <f t="shared" si="59"/>
        <v/>
      </c>
    </row>
    <row r="906" spans="21:24" x14ac:dyDescent="0.3">
      <c r="U906" s="95" t="str">
        <f t="shared" si="56"/>
        <v/>
      </c>
      <c r="V906" s="95" t="str">
        <f t="shared" si="57"/>
        <v/>
      </c>
      <c r="W906" s="95" t="str">
        <f t="shared" si="58"/>
        <v/>
      </c>
      <c r="X906" s="95" t="str">
        <f t="shared" si="59"/>
        <v/>
      </c>
    </row>
    <row r="907" spans="21:24" x14ac:dyDescent="0.3">
      <c r="U907" s="95" t="str">
        <f t="shared" si="56"/>
        <v/>
      </c>
      <c r="V907" s="95" t="str">
        <f t="shared" si="57"/>
        <v/>
      </c>
      <c r="W907" s="95" t="str">
        <f t="shared" si="58"/>
        <v/>
      </c>
      <c r="X907" s="95" t="str">
        <f t="shared" si="59"/>
        <v/>
      </c>
    </row>
    <row r="908" spans="21:24" x14ac:dyDescent="0.3">
      <c r="U908" s="95" t="str">
        <f t="shared" si="56"/>
        <v/>
      </c>
      <c r="V908" s="95" t="str">
        <f t="shared" si="57"/>
        <v/>
      </c>
      <c r="W908" s="95" t="str">
        <f t="shared" si="58"/>
        <v/>
      </c>
      <c r="X908" s="95" t="str">
        <f t="shared" si="59"/>
        <v/>
      </c>
    </row>
    <row r="909" spans="21:24" x14ac:dyDescent="0.3">
      <c r="U909" s="95" t="str">
        <f t="shared" si="56"/>
        <v/>
      </c>
      <c r="V909" s="95" t="str">
        <f t="shared" si="57"/>
        <v/>
      </c>
      <c r="W909" s="95" t="str">
        <f t="shared" si="58"/>
        <v/>
      </c>
      <c r="X909" s="95" t="str">
        <f t="shared" si="59"/>
        <v/>
      </c>
    </row>
    <row r="910" spans="21:24" x14ac:dyDescent="0.3">
      <c r="U910" s="95" t="str">
        <f t="shared" si="56"/>
        <v/>
      </c>
      <c r="V910" s="95" t="str">
        <f t="shared" si="57"/>
        <v/>
      </c>
      <c r="W910" s="95" t="str">
        <f t="shared" si="58"/>
        <v/>
      </c>
      <c r="X910" s="95" t="str">
        <f t="shared" si="59"/>
        <v/>
      </c>
    </row>
    <row r="911" spans="21:24" x14ac:dyDescent="0.3">
      <c r="U911" s="95" t="str">
        <f t="shared" si="56"/>
        <v/>
      </c>
      <c r="V911" s="95" t="str">
        <f t="shared" si="57"/>
        <v/>
      </c>
      <c r="W911" s="95" t="str">
        <f t="shared" si="58"/>
        <v/>
      </c>
      <c r="X911" s="95" t="str">
        <f t="shared" si="59"/>
        <v/>
      </c>
    </row>
    <row r="912" spans="21:24" x14ac:dyDescent="0.3">
      <c r="U912" s="95" t="str">
        <f t="shared" si="56"/>
        <v/>
      </c>
      <c r="V912" s="95" t="str">
        <f t="shared" si="57"/>
        <v/>
      </c>
      <c r="W912" s="95" t="str">
        <f t="shared" si="58"/>
        <v/>
      </c>
      <c r="X912" s="95" t="str">
        <f t="shared" si="59"/>
        <v/>
      </c>
    </row>
    <row r="913" spans="21:24" x14ac:dyDescent="0.3">
      <c r="U913" s="95" t="str">
        <f t="shared" si="56"/>
        <v/>
      </c>
      <c r="V913" s="95" t="str">
        <f t="shared" si="57"/>
        <v/>
      </c>
      <c r="W913" s="95" t="str">
        <f t="shared" si="58"/>
        <v/>
      </c>
      <c r="X913" s="95" t="str">
        <f t="shared" si="59"/>
        <v/>
      </c>
    </row>
    <row r="914" spans="21:24" x14ac:dyDescent="0.3">
      <c r="U914" s="95" t="str">
        <f t="shared" si="56"/>
        <v/>
      </c>
      <c r="V914" s="95" t="str">
        <f t="shared" si="57"/>
        <v/>
      </c>
      <c r="W914" s="95" t="str">
        <f t="shared" si="58"/>
        <v/>
      </c>
      <c r="X914" s="95" t="str">
        <f t="shared" si="59"/>
        <v/>
      </c>
    </row>
    <row r="915" spans="21:24" x14ac:dyDescent="0.3">
      <c r="U915" s="95" t="str">
        <f t="shared" si="56"/>
        <v/>
      </c>
      <c r="V915" s="95" t="str">
        <f t="shared" si="57"/>
        <v/>
      </c>
      <c r="W915" s="95" t="str">
        <f t="shared" si="58"/>
        <v/>
      </c>
      <c r="X915" s="95" t="str">
        <f t="shared" si="59"/>
        <v/>
      </c>
    </row>
    <row r="916" spans="21:24" x14ac:dyDescent="0.3">
      <c r="U916" s="95" t="str">
        <f t="shared" si="56"/>
        <v/>
      </c>
      <c r="V916" s="95" t="str">
        <f t="shared" si="57"/>
        <v/>
      </c>
      <c r="W916" s="95" t="str">
        <f t="shared" si="58"/>
        <v/>
      </c>
      <c r="X916" s="95" t="str">
        <f t="shared" si="59"/>
        <v/>
      </c>
    </row>
    <row r="917" spans="21:24" x14ac:dyDescent="0.3">
      <c r="U917" s="95" t="str">
        <f t="shared" si="56"/>
        <v/>
      </c>
      <c r="V917" s="95" t="str">
        <f t="shared" si="57"/>
        <v/>
      </c>
      <c r="W917" s="95" t="str">
        <f t="shared" si="58"/>
        <v/>
      </c>
      <c r="X917" s="95" t="str">
        <f t="shared" si="59"/>
        <v/>
      </c>
    </row>
    <row r="918" spans="21:24" x14ac:dyDescent="0.3">
      <c r="U918" s="95" t="str">
        <f t="shared" si="56"/>
        <v/>
      </c>
      <c r="V918" s="95" t="str">
        <f t="shared" si="57"/>
        <v/>
      </c>
      <c r="W918" s="95" t="str">
        <f t="shared" si="58"/>
        <v/>
      </c>
      <c r="X918" s="95" t="str">
        <f t="shared" si="59"/>
        <v/>
      </c>
    </row>
    <row r="919" spans="21:24" x14ac:dyDescent="0.3">
      <c r="U919" s="95" t="str">
        <f t="shared" si="56"/>
        <v/>
      </c>
      <c r="V919" s="95" t="str">
        <f t="shared" si="57"/>
        <v/>
      </c>
      <c r="W919" s="95" t="str">
        <f t="shared" si="58"/>
        <v/>
      </c>
      <c r="X919" s="95" t="str">
        <f t="shared" si="59"/>
        <v/>
      </c>
    </row>
    <row r="920" spans="21:24" x14ac:dyDescent="0.3">
      <c r="U920" s="95" t="str">
        <f t="shared" si="56"/>
        <v/>
      </c>
      <c r="V920" s="95" t="str">
        <f t="shared" si="57"/>
        <v/>
      </c>
      <c r="W920" s="95" t="str">
        <f t="shared" si="58"/>
        <v/>
      </c>
      <c r="X920" s="95" t="str">
        <f t="shared" si="59"/>
        <v/>
      </c>
    </row>
    <row r="921" spans="21:24" x14ac:dyDescent="0.3">
      <c r="U921" s="95" t="str">
        <f t="shared" si="56"/>
        <v/>
      </c>
      <c r="V921" s="95" t="str">
        <f t="shared" si="57"/>
        <v/>
      </c>
      <c r="W921" s="95" t="str">
        <f t="shared" si="58"/>
        <v/>
      </c>
      <c r="X921" s="95" t="str">
        <f t="shared" si="59"/>
        <v/>
      </c>
    </row>
    <row r="922" spans="21:24" x14ac:dyDescent="0.3">
      <c r="U922" s="95" t="str">
        <f t="shared" si="56"/>
        <v/>
      </c>
      <c r="V922" s="95" t="str">
        <f t="shared" si="57"/>
        <v/>
      </c>
      <c r="W922" s="95" t="str">
        <f t="shared" si="58"/>
        <v/>
      </c>
      <c r="X922" s="95" t="str">
        <f t="shared" si="59"/>
        <v/>
      </c>
    </row>
    <row r="923" spans="21:24" x14ac:dyDescent="0.3">
      <c r="U923" s="95" t="str">
        <f t="shared" si="56"/>
        <v/>
      </c>
      <c r="V923" s="95" t="str">
        <f t="shared" si="57"/>
        <v/>
      </c>
      <c r="W923" s="95" t="str">
        <f t="shared" si="58"/>
        <v/>
      </c>
      <c r="X923" s="95" t="str">
        <f t="shared" si="59"/>
        <v/>
      </c>
    </row>
    <row r="924" spans="21:24" x14ac:dyDescent="0.3">
      <c r="U924" s="95" t="str">
        <f t="shared" si="56"/>
        <v/>
      </c>
      <c r="V924" s="95" t="str">
        <f t="shared" si="57"/>
        <v/>
      </c>
      <c r="W924" s="95" t="str">
        <f t="shared" si="58"/>
        <v/>
      </c>
      <c r="X924" s="95" t="str">
        <f t="shared" si="59"/>
        <v/>
      </c>
    </row>
    <row r="925" spans="21:24" x14ac:dyDescent="0.3">
      <c r="U925" s="95" t="str">
        <f t="shared" si="56"/>
        <v/>
      </c>
      <c r="V925" s="95" t="str">
        <f t="shared" si="57"/>
        <v/>
      </c>
      <c r="W925" s="95" t="str">
        <f t="shared" si="58"/>
        <v/>
      </c>
      <c r="X925" s="95" t="str">
        <f t="shared" si="59"/>
        <v/>
      </c>
    </row>
    <row r="926" spans="21:24" x14ac:dyDescent="0.3">
      <c r="U926" s="95" t="str">
        <f t="shared" si="56"/>
        <v/>
      </c>
      <c r="V926" s="95" t="str">
        <f t="shared" si="57"/>
        <v/>
      </c>
      <c r="W926" s="95" t="str">
        <f t="shared" si="58"/>
        <v/>
      </c>
      <c r="X926" s="95" t="str">
        <f t="shared" si="59"/>
        <v/>
      </c>
    </row>
    <row r="927" spans="21:24" x14ac:dyDescent="0.3">
      <c r="U927" s="95" t="str">
        <f t="shared" si="56"/>
        <v/>
      </c>
      <c r="V927" s="95" t="str">
        <f t="shared" si="57"/>
        <v/>
      </c>
      <c r="W927" s="95" t="str">
        <f t="shared" si="58"/>
        <v/>
      </c>
      <c r="X927" s="95" t="str">
        <f t="shared" si="59"/>
        <v/>
      </c>
    </row>
    <row r="928" spans="21:24" x14ac:dyDescent="0.3">
      <c r="U928" s="95" t="str">
        <f t="shared" si="56"/>
        <v/>
      </c>
      <c r="V928" s="95" t="str">
        <f t="shared" si="57"/>
        <v/>
      </c>
      <c r="W928" s="95" t="str">
        <f t="shared" si="58"/>
        <v/>
      </c>
      <c r="X928" s="95" t="str">
        <f t="shared" si="59"/>
        <v/>
      </c>
    </row>
    <row r="929" spans="21:24" x14ac:dyDescent="0.3">
      <c r="U929" s="95" t="str">
        <f t="shared" si="56"/>
        <v/>
      </c>
      <c r="V929" s="95" t="str">
        <f t="shared" si="57"/>
        <v/>
      </c>
      <c r="W929" s="95" t="str">
        <f t="shared" si="58"/>
        <v/>
      </c>
      <c r="X929" s="95" t="str">
        <f t="shared" si="59"/>
        <v/>
      </c>
    </row>
    <row r="930" spans="21:24" x14ac:dyDescent="0.3">
      <c r="U930" s="95" t="str">
        <f t="shared" si="56"/>
        <v/>
      </c>
      <c r="V930" s="95" t="str">
        <f t="shared" si="57"/>
        <v/>
      </c>
      <c r="W930" s="95" t="str">
        <f t="shared" si="58"/>
        <v/>
      </c>
      <c r="X930" s="95" t="str">
        <f t="shared" si="59"/>
        <v/>
      </c>
    </row>
    <row r="931" spans="21:24" x14ac:dyDescent="0.3">
      <c r="U931" s="95" t="str">
        <f t="shared" si="56"/>
        <v/>
      </c>
      <c r="V931" s="95" t="str">
        <f t="shared" si="57"/>
        <v/>
      </c>
      <c r="W931" s="95" t="str">
        <f t="shared" si="58"/>
        <v/>
      </c>
      <c r="X931" s="95" t="str">
        <f t="shared" si="59"/>
        <v/>
      </c>
    </row>
    <row r="932" spans="21:24" x14ac:dyDescent="0.3">
      <c r="U932" s="95" t="str">
        <f t="shared" si="56"/>
        <v/>
      </c>
      <c r="V932" s="95" t="str">
        <f t="shared" si="57"/>
        <v/>
      </c>
      <c r="W932" s="95" t="str">
        <f t="shared" si="58"/>
        <v/>
      </c>
      <c r="X932" s="95" t="str">
        <f t="shared" si="59"/>
        <v/>
      </c>
    </row>
    <row r="933" spans="21:24" x14ac:dyDescent="0.3">
      <c r="U933" s="95" t="str">
        <f t="shared" si="56"/>
        <v/>
      </c>
      <c r="V933" s="95" t="str">
        <f t="shared" si="57"/>
        <v/>
      </c>
      <c r="W933" s="95" t="str">
        <f t="shared" si="58"/>
        <v/>
      </c>
      <c r="X933" s="95" t="str">
        <f t="shared" si="59"/>
        <v/>
      </c>
    </row>
    <row r="934" spans="21:24" x14ac:dyDescent="0.3">
      <c r="U934" s="95" t="str">
        <f t="shared" si="56"/>
        <v/>
      </c>
      <c r="V934" s="95" t="str">
        <f t="shared" si="57"/>
        <v/>
      </c>
      <c r="W934" s="95" t="str">
        <f t="shared" si="58"/>
        <v/>
      </c>
      <c r="X934" s="95" t="str">
        <f t="shared" si="59"/>
        <v/>
      </c>
    </row>
    <row r="935" spans="21:24" x14ac:dyDescent="0.3">
      <c r="U935" s="95" t="str">
        <f t="shared" si="56"/>
        <v/>
      </c>
      <c r="V935" s="95" t="str">
        <f t="shared" si="57"/>
        <v/>
      </c>
      <c r="W935" s="95" t="str">
        <f t="shared" si="58"/>
        <v/>
      </c>
      <c r="X935" s="95" t="str">
        <f t="shared" si="59"/>
        <v/>
      </c>
    </row>
    <row r="936" spans="21:24" x14ac:dyDescent="0.3">
      <c r="U936" s="95" t="str">
        <f t="shared" si="56"/>
        <v/>
      </c>
      <c r="V936" s="95" t="str">
        <f t="shared" si="57"/>
        <v/>
      </c>
      <c r="W936" s="95" t="str">
        <f t="shared" si="58"/>
        <v/>
      </c>
      <c r="X936" s="95" t="str">
        <f t="shared" si="59"/>
        <v/>
      </c>
    </row>
    <row r="937" spans="21:24" x14ac:dyDescent="0.3">
      <c r="U937" s="95" t="str">
        <f t="shared" si="56"/>
        <v/>
      </c>
      <c r="V937" s="95" t="str">
        <f t="shared" si="57"/>
        <v/>
      </c>
      <c r="W937" s="95" t="str">
        <f t="shared" si="58"/>
        <v/>
      </c>
      <c r="X937" s="95" t="str">
        <f t="shared" si="59"/>
        <v/>
      </c>
    </row>
    <row r="938" spans="21:24" x14ac:dyDescent="0.3">
      <c r="U938" s="95" t="str">
        <f t="shared" si="56"/>
        <v/>
      </c>
      <c r="V938" s="95" t="str">
        <f t="shared" si="57"/>
        <v/>
      </c>
      <c r="W938" s="95" t="str">
        <f t="shared" si="58"/>
        <v/>
      </c>
      <c r="X938" s="95" t="str">
        <f t="shared" si="59"/>
        <v/>
      </c>
    </row>
    <row r="939" spans="21:24" x14ac:dyDescent="0.3">
      <c r="U939" s="95" t="str">
        <f t="shared" si="56"/>
        <v/>
      </c>
      <c r="V939" s="95" t="str">
        <f t="shared" si="57"/>
        <v/>
      </c>
      <c r="W939" s="95" t="str">
        <f t="shared" si="58"/>
        <v/>
      </c>
      <c r="X939" s="95" t="str">
        <f t="shared" si="59"/>
        <v/>
      </c>
    </row>
    <row r="940" spans="21:24" x14ac:dyDescent="0.3">
      <c r="U940" s="95" t="str">
        <f t="shared" si="56"/>
        <v/>
      </c>
      <c r="V940" s="95" t="str">
        <f t="shared" si="57"/>
        <v/>
      </c>
      <c r="W940" s="95" t="str">
        <f t="shared" si="58"/>
        <v/>
      </c>
      <c r="X940" s="95" t="str">
        <f t="shared" si="59"/>
        <v/>
      </c>
    </row>
    <row r="941" spans="21:24" x14ac:dyDescent="0.3">
      <c r="U941" s="95" t="str">
        <f t="shared" si="56"/>
        <v/>
      </c>
      <c r="V941" s="95" t="str">
        <f t="shared" si="57"/>
        <v/>
      </c>
      <c r="W941" s="95" t="str">
        <f t="shared" si="58"/>
        <v/>
      </c>
      <c r="X941" s="95" t="str">
        <f t="shared" si="59"/>
        <v/>
      </c>
    </row>
    <row r="942" spans="21:24" x14ac:dyDescent="0.3">
      <c r="U942" s="95" t="str">
        <f t="shared" si="56"/>
        <v/>
      </c>
      <c r="V942" s="95" t="str">
        <f t="shared" si="57"/>
        <v/>
      </c>
      <c r="W942" s="95" t="str">
        <f t="shared" si="58"/>
        <v/>
      </c>
      <c r="X942" s="95" t="str">
        <f t="shared" si="59"/>
        <v/>
      </c>
    </row>
    <row r="943" spans="21:24" x14ac:dyDescent="0.3">
      <c r="U943" s="95" t="str">
        <f t="shared" si="56"/>
        <v/>
      </c>
      <c r="V943" s="95" t="str">
        <f t="shared" si="57"/>
        <v/>
      </c>
      <c r="W943" s="95" t="str">
        <f t="shared" si="58"/>
        <v/>
      </c>
      <c r="X943" s="95" t="str">
        <f t="shared" si="59"/>
        <v/>
      </c>
    </row>
    <row r="944" spans="21:24" x14ac:dyDescent="0.3">
      <c r="U944" s="95" t="str">
        <f t="shared" si="56"/>
        <v/>
      </c>
      <c r="V944" s="95" t="str">
        <f t="shared" si="57"/>
        <v/>
      </c>
      <c r="W944" s="95" t="str">
        <f t="shared" si="58"/>
        <v/>
      </c>
      <c r="X944" s="95" t="str">
        <f t="shared" si="59"/>
        <v/>
      </c>
    </row>
    <row r="945" spans="21:24" x14ac:dyDescent="0.3">
      <c r="U945" s="95" t="str">
        <f t="shared" si="56"/>
        <v/>
      </c>
      <c r="V945" s="95" t="str">
        <f t="shared" si="57"/>
        <v/>
      </c>
      <c r="W945" s="95" t="str">
        <f t="shared" si="58"/>
        <v/>
      </c>
      <c r="X945" s="95" t="str">
        <f t="shared" si="59"/>
        <v/>
      </c>
    </row>
    <row r="946" spans="21:24" x14ac:dyDescent="0.3">
      <c r="U946" s="95" t="str">
        <f t="shared" si="56"/>
        <v/>
      </c>
      <c r="V946" s="95" t="str">
        <f t="shared" si="57"/>
        <v/>
      </c>
      <c r="W946" s="95" t="str">
        <f t="shared" si="58"/>
        <v/>
      </c>
      <c r="X946" s="95" t="str">
        <f t="shared" si="59"/>
        <v/>
      </c>
    </row>
    <row r="947" spans="21:24" x14ac:dyDescent="0.3">
      <c r="U947" s="95" t="str">
        <f t="shared" si="56"/>
        <v/>
      </c>
      <c r="V947" s="95" t="str">
        <f t="shared" si="57"/>
        <v/>
      </c>
      <c r="W947" s="95" t="str">
        <f t="shared" si="58"/>
        <v/>
      </c>
      <c r="X947" s="95" t="str">
        <f t="shared" si="59"/>
        <v/>
      </c>
    </row>
    <row r="948" spans="21:24" x14ac:dyDescent="0.3">
      <c r="U948" s="95" t="str">
        <f t="shared" si="56"/>
        <v/>
      </c>
      <c r="V948" s="95" t="str">
        <f t="shared" si="57"/>
        <v/>
      </c>
      <c r="W948" s="95" t="str">
        <f t="shared" si="58"/>
        <v/>
      </c>
      <c r="X948" s="95" t="str">
        <f t="shared" si="59"/>
        <v/>
      </c>
    </row>
    <row r="949" spans="21:24" x14ac:dyDescent="0.3">
      <c r="U949" s="95" t="str">
        <f t="shared" si="56"/>
        <v/>
      </c>
      <c r="V949" s="95" t="str">
        <f t="shared" si="57"/>
        <v/>
      </c>
      <c r="W949" s="95" t="str">
        <f t="shared" si="58"/>
        <v/>
      </c>
      <c r="X949" s="95" t="str">
        <f t="shared" si="59"/>
        <v/>
      </c>
    </row>
    <row r="950" spans="21:24" x14ac:dyDescent="0.3">
      <c r="U950" s="95" t="str">
        <f t="shared" si="56"/>
        <v/>
      </c>
      <c r="V950" s="95" t="str">
        <f t="shared" si="57"/>
        <v/>
      </c>
      <c r="W950" s="95" t="str">
        <f t="shared" si="58"/>
        <v/>
      </c>
      <c r="X950" s="95" t="str">
        <f t="shared" si="59"/>
        <v/>
      </c>
    </row>
    <row r="951" spans="21:24" x14ac:dyDescent="0.3">
      <c r="U951" s="95" t="str">
        <f t="shared" si="56"/>
        <v/>
      </c>
      <c r="V951" s="95" t="str">
        <f t="shared" si="57"/>
        <v/>
      </c>
      <c r="W951" s="95" t="str">
        <f t="shared" si="58"/>
        <v/>
      </c>
      <c r="X951" s="95" t="str">
        <f t="shared" si="59"/>
        <v/>
      </c>
    </row>
    <row r="952" spans="21:24" x14ac:dyDescent="0.3">
      <c r="U952" s="95" t="str">
        <f t="shared" si="56"/>
        <v/>
      </c>
      <c r="V952" s="95" t="str">
        <f t="shared" si="57"/>
        <v/>
      </c>
      <c r="W952" s="95" t="str">
        <f t="shared" si="58"/>
        <v/>
      </c>
      <c r="X952" s="95" t="str">
        <f t="shared" si="59"/>
        <v/>
      </c>
    </row>
    <row r="953" spans="21:24" x14ac:dyDescent="0.3">
      <c r="U953" s="95" t="str">
        <f t="shared" si="56"/>
        <v/>
      </c>
      <c r="V953" s="95" t="str">
        <f t="shared" si="57"/>
        <v/>
      </c>
      <c r="W953" s="95" t="str">
        <f t="shared" si="58"/>
        <v/>
      </c>
      <c r="X953" s="95" t="str">
        <f t="shared" si="59"/>
        <v/>
      </c>
    </row>
    <row r="954" spans="21:24" x14ac:dyDescent="0.3">
      <c r="U954" s="95" t="str">
        <f t="shared" si="56"/>
        <v/>
      </c>
      <c r="V954" s="95" t="str">
        <f t="shared" si="57"/>
        <v/>
      </c>
      <c r="W954" s="95" t="str">
        <f t="shared" si="58"/>
        <v/>
      </c>
      <c r="X954" s="95" t="str">
        <f t="shared" si="59"/>
        <v/>
      </c>
    </row>
    <row r="955" spans="21:24" x14ac:dyDescent="0.3">
      <c r="U955" s="95" t="str">
        <f t="shared" si="56"/>
        <v/>
      </c>
      <c r="V955" s="95" t="str">
        <f t="shared" si="57"/>
        <v/>
      </c>
      <c r="W955" s="95" t="str">
        <f t="shared" si="58"/>
        <v/>
      </c>
      <c r="X955" s="95" t="str">
        <f t="shared" si="59"/>
        <v/>
      </c>
    </row>
    <row r="956" spans="21:24" x14ac:dyDescent="0.3">
      <c r="U956" s="95" t="str">
        <f t="shared" si="56"/>
        <v/>
      </c>
      <c r="V956" s="95" t="str">
        <f t="shared" si="57"/>
        <v/>
      </c>
      <c r="W956" s="95" t="str">
        <f t="shared" si="58"/>
        <v/>
      </c>
      <c r="X956" s="95" t="str">
        <f t="shared" si="59"/>
        <v/>
      </c>
    </row>
    <row r="957" spans="21:24" x14ac:dyDescent="0.3">
      <c r="U957" s="95" t="str">
        <f t="shared" si="56"/>
        <v/>
      </c>
      <c r="V957" s="95" t="str">
        <f t="shared" si="57"/>
        <v/>
      </c>
      <c r="W957" s="95" t="str">
        <f t="shared" si="58"/>
        <v/>
      </c>
      <c r="X957" s="95" t="str">
        <f t="shared" si="59"/>
        <v/>
      </c>
    </row>
    <row r="958" spans="21:24" x14ac:dyDescent="0.3">
      <c r="U958" s="95" t="str">
        <f t="shared" si="56"/>
        <v/>
      </c>
      <c r="V958" s="95" t="str">
        <f t="shared" si="57"/>
        <v/>
      </c>
      <c r="W958" s="95" t="str">
        <f t="shared" si="58"/>
        <v/>
      </c>
      <c r="X958" s="95" t="str">
        <f t="shared" si="59"/>
        <v/>
      </c>
    </row>
    <row r="959" spans="21:24" x14ac:dyDescent="0.3">
      <c r="U959" s="95" t="str">
        <f t="shared" si="56"/>
        <v/>
      </c>
      <c r="V959" s="95" t="str">
        <f t="shared" si="57"/>
        <v/>
      </c>
      <c r="W959" s="95" t="str">
        <f t="shared" si="58"/>
        <v/>
      </c>
      <c r="X959" s="95" t="str">
        <f t="shared" si="59"/>
        <v/>
      </c>
    </row>
    <row r="960" spans="21:24" x14ac:dyDescent="0.3">
      <c r="U960" s="95" t="str">
        <f t="shared" si="56"/>
        <v/>
      </c>
      <c r="V960" s="95" t="str">
        <f t="shared" si="57"/>
        <v/>
      </c>
      <c r="W960" s="95" t="str">
        <f t="shared" si="58"/>
        <v/>
      </c>
      <c r="X960" s="95" t="str">
        <f t="shared" si="59"/>
        <v/>
      </c>
    </row>
    <row r="961" spans="21:24" x14ac:dyDescent="0.3">
      <c r="U961" s="95" t="str">
        <f t="shared" si="56"/>
        <v/>
      </c>
      <c r="V961" s="95" t="str">
        <f t="shared" si="57"/>
        <v/>
      </c>
      <c r="W961" s="95" t="str">
        <f t="shared" si="58"/>
        <v/>
      </c>
      <c r="X961" s="95" t="str">
        <f t="shared" si="59"/>
        <v/>
      </c>
    </row>
    <row r="962" spans="21:24" x14ac:dyDescent="0.3">
      <c r="U962" s="95" t="str">
        <f t="shared" si="56"/>
        <v/>
      </c>
      <c r="V962" s="95" t="str">
        <f t="shared" si="57"/>
        <v/>
      </c>
      <c r="W962" s="95" t="str">
        <f t="shared" si="58"/>
        <v/>
      </c>
      <c r="X962" s="95" t="str">
        <f t="shared" si="59"/>
        <v/>
      </c>
    </row>
    <row r="963" spans="21:24" x14ac:dyDescent="0.3">
      <c r="U963" s="95" t="str">
        <f t="shared" si="56"/>
        <v/>
      </c>
      <c r="V963" s="95" t="str">
        <f t="shared" si="57"/>
        <v/>
      </c>
      <c r="W963" s="95" t="str">
        <f t="shared" si="58"/>
        <v/>
      </c>
      <c r="X963" s="95" t="str">
        <f t="shared" si="59"/>
        <v/>
      </c>
    </row>
    <row r="964" spans="21:24" x14ac:dyDescent="0.3">
      <c r="U964" s="95" t="str">
        <f t="shared" si="56"/>
        <v/>
      </c>
      <c r="V964" s="95" t="str">
        <f t="shared" si="57"/>
        <v/>
      </c>
      <c r="W964" s="95" t="str">
        <f t="shared" si="58"/>
        <v/>
      </c>
      <c r="X964" s="95" t="str">
        <f t="shared" si="59"/>
        <v/>
      </c>
    </row>
    <row r="965" spans="21:24" x14ac:dyDescent="0.3">
      <c r="U965" s="95" t="str">
        <f t="shared" ref="U965:U1028" si="60">IF(L965="ANO",B965&amp;"-Linie A","")</f>
        <v/>
      </c>
      <c r="V965" s="95" t="str">
        <f t="shared" ref="V965:V1028" si="61">IF(M965="ANO",B965&amp;"-Linie B","")</f>
        <v/>
      </c>
      <c r="W965" s="95" t="str">
        <f t="shared" ref="W965:W1028" si="62">IF(N965="ANO",B965&amp;"-Linie C","")</f>
        <v/>
      </c>
      <c r="X965" s="95" t="str">
        <f t="shared" ref="X965:X1028" si="63">IF(O965="ANO",B965&amp;"-Linie D","")</f>
        <v/>
      </c>
    </row>
    <row r="966" spans="21:24" x14ac:dyDescent="0.3">
      <c r="U966" s="95" t="str">
        <f t="shared" si="60"/>
        <v/>
      </c>
      <c r="V966" s="95" t="str">
        <f t="shared" si="61"/>
        <v/>
      </c>
      <c r="W966" s="95" t="str">
        <f t="shared" si="62"/>
        <v/>
      </c>
      <c r="X966" s="95" t="str">
        <f t="shared" si="63"/>
        <v/>
      </c>
    </row>
    <row r="967" spans="21:24" x14ac:dyDescent="0.3">
      <c r="U967" s="95" t="str">
        <f t="shared" si="60"/>
        <v/>
      </c>
      <c r="V967" s="95" t="str">
        <f t="shared" si="61"/>
        <v/>
      </c>
      <c r="W967" s="95" t="str">
        <f t="shared" si="62"/>
        <v/>
      </c>
      <c r="X967" s="95" t="str">
        <f t="shared" si="63"/>
        <v/>
      </c>
    </row>
    <row r="968" spans="21:24" x14ac:dyDescent="0.3">
      <c r="U968" s="95" t="str">
        <f t="shared" si="60"/>
        <v/>
      </c>
      <c r="V968" s="95" t="str">
        <f t="shared" si="61"/>
        <v/>
      </c>
      <c r="W968" s="95" t="str">
        <f t="shared" si="62"/>
        <v/>
      </c>
      <c r="X968" s="95" t="str">
        <f t="shared" si="63"/>
        <v/>
      </c>
    </row>
    <row r="969" spans="21:24" x14ac:dyDescent="0.3">
      <c r="U969" s="95" t="str">
        <f t="shared" si="60"/>
        <v/>
      </c>
      <c r="V969" s="95" t="str">
        <f t="shared" si="61"/>
        <v/>
      </c>
      <c r="W969" s="95" t="str">
        <f t="shared" si="62"/>
        <v/>
      </c>
      <c r="X969" s="95" t="str">
        <f t="shared" si="63"/>
        <v/>
      </c>
    </row>
    <row r="970" spans="21:24" x14ac:dyDescent="0.3">
      <c r="U970" s="95" t="str">
        <f t="shared" si="60"/>
        <v/>
      </c>
      <c r="V970" s="95" t="str">
        <f t="shared" si="61"/>
        <v/>
      </c>
      <c r="W970" s="95" t="str">
        <f t="shared" si="62"/>
        <v/>
      </c>
      <c r="X970" s="95" t="str">
        <f t="shared" si="63"/>
        <v/>
      </c>
    </row>
    <row r="971" spans="21:24" x14ac:dyDescent="0.3">
      <c r="U971" s="95" t="str">
        <f t="shared" si="60"/>
        <v/>
      </c>
      <c r="V971" s="95" t="str">
        <f t="shared" si="61"/>
        <v/>
      </c>
      <c r="W971" s="95" t="str">
        <f t="shared" si="62"/>
        <v/>
      </c>
      <c r="X971" s="95" t="str">
        <f t="shared" si="63"/>
        <v/>
      </c>
    </row>
    <row r="972" spans="21:24" x14ac:dyDescent="0.3">
      <c r="U972" s="95" t="str">
        <f t="shared" si="60"/>
        <v/>
      </c>
      <c r="V972" s="95" t="str">
        <f t="shared" si="61"/>
        <v/>
      </c>
      <c r="W972" s="95" t="str">
        <f t="shared" si="62"/>
        <v/>
      </c>
      <c r="X972" s="95" t="str">
        <f t="shared" si="63"/>
        <v/>
      </c>
    </row>
    <row r="973" spans="21:24" x14ac:dyDescent="0.3">
      <c r="U973" s="95" t="str">
        <f t="shared" si="60"/>
        <v/>
      </c>
      <c r="V973" s="95" t="str">
        <f t="shared" si="61"/>
        <v/>
      </c>
      <c r="W973" s="95" t="str">
        <f t="shared" si="62"/>
        <v/>
      </c>
      <c r="X973" s="95" t="str">
        <f t="shared" si="63"/>
        <v/>
      </c>
    </row>
    <row r="974" spans="21:24" x14ac:dyDescent="0.3">
      <c r="U974" s="95" t="str">
        <f t="shared" si="60"/>
        <v/>
      </c>
      <c r="V974" s="95" t="str">
        <f t="shared" si="61"/>
        <v/>
      </c>
      <c r="W974" s="95" t="str">
        <f t="shared" si="62"/>
        <v/>
      </c>
      <c r="X974" s="95" t="str">
        <f t="shared" si="63"/>
        <v/>
      </c>
    </row>
    <row r="975" spans="21:24" x14ac:dyDescent="0.3">
      <c r="U975" s="95" t="str">
        <f t="shared" si="60"/>
        <v/>
      </c>
      <c r="V975" s="95" t="str">
        <f t="shared" si="61"/>
        <v/>
      </c>
      <c r="W975" s="95" t="str">
        <f t="shared" si="62"/>
        <v/>
      </c>
      <c r="X975" s="95" t="str">
        <f t="shared" si="63"/>
        <v/>
      </c>
    </row>
    <row r="976" spans="21:24" x14ac:dyDescent="0.3">
      <c r="U976" s="95" t="str">
        <f t="shared" si="60"/>
        <v/>
      </c>
      <c r="V976" s="95" t="str">
        <f t="shared" si="61"/>
        <v/>
      </c>
      <c r="W976" s="95" t="str">
        <f t="shared" si="62"/>
        <v/>
      </c>
      <c r="X976" s="95" t="str">
        <f t="shared" si="63"/>
        <v/>
      </c>
    </row>
    <row r="977" spans="21:24" x14ac:dyDescent="0.3">
      <c r="U977" s="95" t="str">
        <f t="shared" si="60"/>
        <v/>
      </c>
      <c r="V977" s="95" t="str">
        <f t="shared" si="61"/>
        <v/>
      </c>
      <c r="W977" s="95" t="str">
        <f t="shared" si="62"/>
        <v/>
      </c>
      <c r="X977" s="95" t="str">
        <f t="shared" si="63"/>
        <v/>
      </c>
    </row>
    <row r="978" spans="21:24" x14ac:dyDescent="0.3">
      <c r="U978" s="95" t="str">
        <f t="shared" si="60"/>
        <v/>
      </c>
      <c r="V978" s="95" t="str">
        <f t="shared" si="61"/>
        <v/>
      </c>
      <c r="W978" s="95" t="str">
        <f t="shared" si="62"/>
        <v/>
      </c>
      <c r="X978" s="95" t="str">
        <f t="shared" si="63"/>
        <v/>
      </c>
    </row>
    <row r="979" spans="21:24" x14ac:dyDescent="0.3">
      <c r="U979" s="95" t="str">
        <f t="shared" si="60"/>
        <v/>
      </c>
      <c r="V979" s="95" t="str">
        <f t="shared" si="61"/>
        <v/>
      </c>
      <c r="W979" s="95" t="str">
        <f t="shared" si="62"/>
        <v/>
      </c>
      <c r="X979" s="95" t="str">
        <f t="shared" si="63"/>
        <v/>
      </c>
    </row>
    <row r="980" spans="21:24" x14ac:dyDescent="0.3">
      <c r="U980" s="95" t="str">
        <f t="shared" si="60"/>
        <v/>
      </c>
      <c r="V980" s="95" t="str">
        <f t="shared" si="61"/>
        <v/>
      </c>
      <c r="W980" s="95" t="str">
        <f t="shared" si="62"/>
        <v/>
      </c>
      <c r="X980" s="95" t="str">
        <f t="shared" si="63"/>
        <v/>
      </c>
    </row>
    <row r="981" spans="21:24" x14ac:dyDescent="0.3">
      <c r="U981" s="95" t="str">
        <f t="shared" si="60"/>
        <v/>
      </c>
      <c r="V981" s="95" t="str">
        <f t="shared" si="61"/>
        <v/>
      </c>
      <c r="W981" s="95" t="str">
        <f t="shared" si="62"/>
        <v/>
      </c>
      <c r="X981" s="95" t="str">
        <f t="shared" si="63"/>
        <v/>
      </c>
    </row>
    <row r="982" spans="21:24" x14ac:dyDescent="0.3">
      <c r="U982" s="95" t="str">
        <f t="shared" si="60"/>
        <v/>
      </c>
      <c r="V982" s="95" t="str">
        <f t="shared" si="61"/>
        <v/>
      </c>
      <c r="W982" s="95" t="str">
        <f t="shared" si="62"/>
        <v/>
      </c>
      <c r="X982" s="95" t="str">
        <f t="shared" si="63"/>
        <v/>
      </c>
    </row>
    <row r="983" spans="21:24" x14ac:dyDescent="0.3">
      <c r="U983" s="95" t="str">
        <f t="shared" si="60"/>
        <v/>
      </c>
      <c r="V983" s="95" t="str">
        <f t="shared" si="61"/>
        <v/>
      </c>
      <c r="W983" s="95" t="str">
        <f t="shared" si="62"/>
        <v/>
      </c>
      <c r="X983" s="95" t="str">
        <f t="shared" si="63"/>
        <v/>
      </c>
    </row>
    <row r="984" spans="21:24" x14ac:dyDescent="0.3">
      <c r="U984" s="95" t="str">
        <f t="shared" si="60"/>
        <v/>
      </c>
      <c r="V984" s="95" t="str">
        <f t="shared" si="61"/>
        <v/>
      </c>
      <c r="W984" s="95" t="str">
        <f t="shared" si="62"/>
        <v/>
      </c>
      <c r="X984" s="95" t="str">
        <f t="shared" si="63"/>
        <v/>
      </c>
    </row>
    <row r="985" spans="21:24" x14ac:dyDescent="0.3">
      <c r="U985" s="95" t="str">
        <f t="shared" si="60"/>
        <v/>
      </c>
      <c r="V985" s="95" t="str">
        <f t="shared" si="61"/>
        <v/>
      </c>
      <c r="W985" s="95" t="str">
        <f t="shared" si="62"/>
        <v/>
      </c>
      <c r="X985" s="95" t="str">
        <f t="shared" si="63"/>
        <v/>
      </c>
    </row>
    <row r="986" spans="21:24" x14ac:dyDescent="0.3">
      <c r="U986" s="95" t="str">
        <f t="shared" si="60"/>
        <v/>
      </c>
      <c r="V986" s="95" t="str">
        <f t="shared" si="61"/>
        <v/>
      </c>
      <c r="W986" s="95" t="str">
        <f t="shared" si="62"/>
        <v/>
      </c>
      <c r="X986" s="95" t="str">
        <f t="shared" si="63"/>
        <v/>
      </c>
    </row>
    <row r="987" spans="21:24" x14ac:dyDescent="0.3">
      <c r="U987" s="95" t="str">
        <f t="shared" si="60"/>
        <v/>
      </c>
      <c r="V987" s="95" t="str">
        <f t="shared" si="61"/>
        <v/>
      </c>
      <c r="W987" s="95" t="str">
        <f t="shared" si="62"/>
        <v/>
      </c>
      <c r="X987" s="95" t="str">
        <f t="shared" si="63"/>
        <v/>
      </c>
    </row>
    <row r="988" spans="21:24" x14ac:dyDescent="0.3">
      <c r="U988" s="95" t="str">
        <f t="shared" si="60"/>
        <v/>
      </c>
      <c r="V988" s="95" t="str">
        <f t="shared" si="61"/>
        <v/>
      </c>
      <c r="W988" s="95" t="str">
        <f t="shared" si="62"/>
        <v/>
      </c>
      <c r="X988" s="95" t="str">
        <f t="shared" si="63"/>
        <v/>
      </c>
    </row>
    <row r="989" spans="21:24" x14ac:dyDescent="0.3">
      <c r="U989" s="95" t="str">
        <f t="shared" si="60"/>
        <v/>
      </c>
      <c r="V989" s="95" t="str">
        <f t="shared" si="61"/>
        <v/>
      </c>
      <c r="W989" s="95" t="str">
        <f t="shared" si="62"/>
        <v/>
      </c>
      <c r="X989" s="95" t="str">
        <f t="shared" si="63"/>
        <v/>
      </c>
    </row>
    <row r="990" spans="21:24" x14ac:dyDescent="0.3">
      <c r="U990" s="95" t="str">
        <f t="shared" si="60"/>
        <v/>
      </c>
      <c r="V990" s="95" t="str">
        <f t="shared" si="61"/>
        <v/>
      </c>
      <c r="W990" s="95" t="str">
        <f t="shared" si="62"/>
        <v/>
      </c>
      <c r="X990" s="95" t="str">
        <f t="shared" si="63"/>
        <v/>
      </c>
    </row>
    <row r="991" spans="21:24" x14ac:dyDescent="0.3">
      <c r="U991" s="95" t="str">
        <f t="shared" si="60"/>
        <v/>
      </c>
      <c r="V991" s="95" t="str">
        <f t="shared" si="61"/>
        <v/>
      </c>
      <c r="W991" s="95" t="str">
        <f t="shared" si="62"/>
        <v/>
      </c>
      <c r="X991" s="95" t="str">
        <f t="shared" si="63"/>
        <v/>
      </c>
    </row>
    <row r="992" spans="21:24" x14ac:dyDescent="0.3">
      <c r="U992" s="95" t="str">
        <f t="shared" si="60"/>
        <v/>
      </c>
      <c r="V992" s="95" t="str">
        <f t="shared" si="61"/>
        <v/>
      </c>
      <c r="W992" s="95" t="str">
        <f t="shared" si="62"/>
        <v/>
      </c>
      <c r="X992" s="95" t="str">
        <f t="shared" si="63"/>
        <v/>
      </c>
    </row>
    <row r="993" spans="21:24" x14ac:dyDescent="0.3">
      <c r="U993" s="95" t="str">
        <f t="shared" si="60"/>
        <v/>
      </c>
      <c r="V993" s="95" t="str">
        <f t="shared" si="61"/>
        <v/>
      </c>
      <c r="W993" s="95" t="str">
        <f t="shared" si="62"/>
        <v/>
      </c>
      <c r="X993" s="95" t="str">
        <f t="shared" si="63"/>
        <v/>
      </c>
    </row>
    <row r="994" spans="21:24" x14ac:dyDescent="0.3">
      <c r="U994" s="95" t="str">
        <f t="shared" si="60"/>
        <v/>
      </c>
      <c r="V994" s="95" t="str">
        <f t="shared" si="61"/>
        <v/>
      </c>
      <c r="W994" s="95" t="str">
        <f t="shared" si="62"/>
        <v/>
      </c>
      <c r="X994" s="95" t="str">
        <f t="shared" si="63"/>
        <v/>
      </c>
    </row>
    <row r="995" spans="21:24" x14ac:dyDescent="0.3">
      <c r="U995" s="95" t="str">
        <f t="shared" si="60"/>
        <v/>
      </c>
      <c r="V995" s="95" t="str">
        <f t="shared" si="61"/>
        <v/>
      </c>
      <c r="W995" s="95" t="str">
        <f t="shared" si="62"/>
        <v/>
      </c>
      <c r="X995" s="95" t="str">
        <f t="shared" si="63"/>
        <v/>
      </c>
    </row>
    <row r="996" spans="21:24" x14ac:dyDescent="0.3">
      <c r="U996" s="95" t="str">
        <f t="shared" si="60"/>
        <v/>
      </c>
      <c r="V996" s="95" t="str">
        <f t="shared" si="61"/>
        <v/>
      </c>
      <c r="W996" s="95" t="str">
        <f t="shared" si="62"/>
        <v/>
      </c>
      <c r="X996" s="95" t="str">
        <f t="shared" si="63"/>
        <v/>
      </c>
    </row>
    <row r="997" spans="21:24" x14ac:dyDescent="0.3">
      <c r="U997" s="95" t="str">
        <f t="shared" si="60"/>
        <v/>
      </c>
      <c r="V997" s="95" t="str">
        <f t="shared" si="61"/>
        <v/>
      </c>
      <c r="W997" s="95" t="str">
        <f t="shared" si="62"/>
        <v/>
      </c>
      <c r="X997" s="95" t="str">
        <f t="shared" si="63"/>
        <v/>
      </c>
    </row>
    <row r="998" spans="21:24" x14ac:dyDescent="0.3">
      <c r="U998" s="95" t="str">
        <f t="shared" si="60"/>
        <v/>
      </c>
      <c r="V998" s="95" t="str">
        <f t="shared" si="61"/>
        <v/>
      </c>
      <c r="W998" s="95" t="str">
        <f t="shared" si="62"/>
        <v/>
      </c>
      <c r="X998" s="95" t="str">
        <f t="shared" si="63"/>
        <v/>
      </c>
    </row>
    <row r="999" spans="21:24" x14ac:dyDescent="0.3">
      <c r="U999" s="95" t="str">
        <f t="shared" si="60"/>
        <v/>
      </c>
      <c r="V999" s="95" t="str">
        <f t="shared" si="61"/>
        <v/>
      </c>
      <c r="W999" s="95" t="str">
        <f t="shared" si="62"/>
        <v/>
      </c>
      <c r="X999" s="95" t="str">
        <f t="shared" si="63"/>
        <v/>
      </c>
    </row>
    <row r="1000" spans="21:24" x14ac:dyDescent="0.3">
      <c r="U1000" s="95" t="str">
        <f t="shared" si="60"/>
        <v/>
      </c>
      <c r="V1000" s="95" t="str">
        <f t="shared" si="61"/>
        <v/>
      </c>
      <c r="W1000" s="95" t="str">
        <f t="shared" si="62"/>
        <v/>
      </c>
      <c r="X1000" s="95" t="str">
        <f t="shared" si="63"/>
        <v/>
      </c>
    </row>
    <row r="1001" spans="21:24" x14ac:dyDescent="0.3">
      <c r="U1001" s="95" t="str">
        <f t="shared" si="60"/>
        <v/>
      </c>
      <c r="V1001" s="95" t="str">
        <f t="shared" si="61"/>
        <v/>
      </c>
      <c r="W1001" s="95" t="str">
        <f t="shared" si="62"/>
        <v/>
      </c>
      <c r="X1001" s="95" t="str">
        <f t="shared" si="63"/>
        <v/>
      </c>
    </row>
    <row r="1002" spans="21:24" x14ac:dyDescent="0.3">
      <c r="U1002" s="95" t="str">
        <f t="shared" si="60"/>
        <v/>
      </c>
      <c r="V1002" s="95" t="str">
        <f t="shared" si="61"/>
        <v/>
      </c>
      <c r="W1002" s="95" t="str">
        <f t="shared" si="62"/>
        <v/>
      </c>
      <c r="X1002" s="95" t="str">
        <f t="shared" si="63"/>
        <v/>
      </c>
    </row>
    <row r="1003" spans="21:24" x14ac:dyDescent="0.3">
      <c r="U1003" s="95" t="str">
        <f t="shared" si="60"/>
        <v/>
      </c>
      <c r="V1003" s="95" t="str">
        <f t="shared" si="61"/>
        <v/>
      </c>
      <c r="W1003" s="95" t="str">
        <f t="shared" si="62"/>
        <v/>
      </c>
      <c r="X1003" s="95" t="str">
        <f t="shared" si="63"/>
        <v/>
      </c>
    </row>
    <row r="1004" spans="21:24" x14ac:dyDescent="0.3">
      <c r="U1004" s="95" t="str">
        <f t="shared" si="60"/>
        <v/>
      </c>
      <c r="V1004" s="95" t="str">
        <f t="shared" si="61"/>
        <v/>
      </c>
      <c r="W1004" s="95" t="str">
        <f t="shared" si="62"/>
        <v/>
      </c>
      <c r="X1004" s="95" t="str">
        <f t="shared" si="63"/>
        <v/>
      </c>
    </row>
    <row r="1005" spans="21:24" x14ac:dyDescent="0.3">
      <c r="U1005" s="95" t="str">
        <f t="shared" si="60"/>
        <v/>
      </c>
      <c r="V1005" s="95" t="str">
        <f t="shared" si="61"/>
        <v/>
      </c>
      <c r="W1005" s="95" t="str">
        <f t="shared" si="62"/>
        <v/>
      </c>
      <c r="X1005" s="95" t="str">
        <f t="shared" si="63"/>
        <v/>
      </c>
    </row>
    <row r="1006" spans="21:24" x14ac:dyDescent="0.3">
      <c r="U1006" s="95" t="str">
        <f t="shared" si="60"/>
        <v/>
      </c>
      <c r="V1006" s="95" t="str">
        <f t="shared" si="61"/>
        <v/>
      </c>
      <c r="W1006" s="95" t="str">
        <f t="shared" si="62"/>
        <v/>
      </c>
      <c r="X1006" s="95" t="str">
        <f t="shared" si="63"/>
        <v/>
      </c>
    </row>
    <row r="1007" spans="21:24" x14ac:dyDescent="0.3">
      <c r="U1007" s="95" t="str">
        <f t="shared" si="60"/>
        <v/>
      </c>
      <c r="V1007" s="95" t="str">
        <f t="shared" si="61"/>
        <v/>
      </c>
      <c r="W1007" s="95" t="str">
        <f t="shared" si="62"/>
        <v/>
      </c>
      <c r="X1007" s="95" t="str">
        <f t="shared" si="63"/>
        <v/>
      </c>
    </row>
    <row r="1008" spans="21:24" x14ac:dyDescent="0.3">
      <c r="U1008" s="95" t="str">
        <f t="shared" si="60"/>
        <v/>
      </c>
      <c r="V1008" s="95" t="str">
        <f t="shared" si="61"/>
        <v/>
      </c>
      <c r="W1008" s="95" t="str">
        <f t="shared" si="62"/>
        <v/>
      </c>
      <c r="X1008" s="95" t="str">
        <f t="shared" si="63"/>
        <v/>
      </c>
    </row>
    <row r="1009" spans="21:24" x14ac:dyDescent="0.3">
      <c r="U1009" s="95" t="str">
        <f t="shared" si="60"/>
        <v/>
      </c>
      <c r="V1009" s="95" t="str">
        <f t="shared" si="61"/>
        <v/>
      </c>
      <c r="W1009" s="95" t="str">
        <f t="shared" si="62"/>
        <v/>
      </c>
      <c r="X1009" s="95" t="str">
        <f t="shared" si="63"/>
        <v/>
      </c>
    </row>
    <row r="1010" spans="21:24" x14ac:dyDescent="0.3">
      <c r="U1010" s="95" t="str">
        <f t="shared" si="60"/>
        <v/>
      </c>
      <c r="V1010" s="95" t="str">
        <f t="shared" si="61"/>
        <v/>
      </c>
      <c r="W1010" s="95" t="str">
        <f t="shared" si="62"/>
        <v/>
      </c>
      <c r="X1010" s="95" t="str">
        <f t="shared" si="63"/>
        <v/>
      </c>
    </row>
    <row r="1011" spans="21:24" x14ac:dyDescent="0.3">
      <c r="U1011" s="95" t="str">
        <f t="shared" si="60"/>
        <v/>
      </c>
      <c r="V1011" s="95" t="str">
        <f t="shared" si="61"/>
        <v/>
      </c>
      <c r="W1011" s="95" t="str">
        <f t="shared" si="62"/>
        <v/>
      </c>
      <c r="X1011" s="95" t="str">
        <f t="shared" si="63"/>
        <v/>
      </c>
    </row>
    <row r="1012" spans="21:24" x14ac:dyDescent="0.3">
      <c r="U1012" s="95" t="str">
        <f t="shared" si="60"/>
        <v/>
      </c>
      <c r="V1012" s="95" t="str">
        <f t="shared" si="61"/>
        <v/>
      </c>
      <c r="W1012" s="95" t="str">
        <f t="shared" si="62"/>
        <v/>
      </c>
      <c r="X1012" s="95" t="str">
        <f t="shared" si="63"/>
        <v/>
      </c>
    </row>
    <row r="1013" spans="21:24" x14ac:dyDescent="0.3">
      <c r="U1013" s="95" t="str">
        <f t="shared" si="60"/>
        <v/>
      </c>
      <c r="V1013" s="95" t="str">
        <f t="shared" si="61"/>
        <v/>
      </c>
      <c r="W1013" s="95" t="str">
        <f t="shared" si="62"/>
        <v/>
      </c>
      <c r="X1013" s="95" t="str">
        <f t="shared" si="63"/>
        <v/>
      </c>
    </row>
    <row r="1014" spans="21:24" x14ac:dyDescent="0.3">
      <c r="U1014" s="95" t="str">
        <f t="shared" si="60"/>
        <v/>
      </c>
      <c r="V1014" s="95" t="str">
        <f t="shared" si="61"/>
        <v/>
      </c>
      <c r="W1014" s="95" t="str">
        <f t="shared" si="62"/>
        <v/>
      </c>
      <c r="X1014" s="95" t="str">
        <f t="shared" si="63"/>
        <v/>
      </c>
    </row>
    <row r="1015" spans="21:24" x14ac:dyDescent="0.3">
      <c r="U1015" s="95" t="str">
        <f t="shared" si="60"/>
        <v/>
      </c>
      <c r="V1015" s="95" t="str">
        <f t="shared" si="61"/>
        <v/>
      </c>
      <c r="W1015" s="95" t="str">
        <f t="shared" si="62"/>
        <v/>
      </c>
      <c r="X1015" s="95" t="str">
        <f t="shared" si="63"/>
        <v/>
      </c>
    </row>
    <row r="1016" spans="21:24" x14ac:dyDescent="0.3">
      <c r="U1016" s="95" t="str">
        <f t="shared" si="60"/>
        <v/>
      </c>
      <c r="V1016" s="95" t="str">
        <f t="shared" si="61"/>
        <v/>
      </c>
      <c r="W1016" s="95" t="str">
        <f t="shared" si="62"/>
        <v/>
      </c>
      <c r="X1016" s="95" t="str">
        <f t="shared" si="63"/>
        <v/>
      </c>
    </row>
    <row r="1017" spans="21:24" x14ac:dyDescent="0.3">
      <c r="U1017" s="95" t="str">
        <f t="shared" si="60"/>
        <v/>
      </c>
      <c r="V1017" s="95" t="str">
        <f t="shared" si="61"/>
        <v/>
      </c>
      <c r="W1017" s="95" t="str">
        <f t="shared" si="62"/>
        <v/>
      </c>
      <c r="X1017" s="95" t="str">
        <f t="shared" si="63"/>
        <v/>
      </c>
    </row>
    <row r="1018" spans="21:24" x14ac:dyDescent="0.3">
      <c r="U1018" s="95" t="str">
        <f t="shared" si="60"/>
        <v/>
      </c>
      <c r="V1018" s="95" t="str">
        <f t="shared" si="61"/>
        <v/>
      </c>
      <c r="W1018" s="95" t="str">
        <f t="shared" si="62"/>
        <v/>
      </c>
      <c r="X1018" s="95" t="str">
        <f t="shared" si="63"/>
        <v/>
      </c>
    </row>
    <row r="1019" spans="21:24" x14ac:dyDescent="0.3">
      <c r="U1019" s="95" t="str">
        <f t="shared" si="60"/>
        <v/>
      </c>
      <c r="V1019" s="95" t="str">
        <f t="shared" si="61"/>
        <v/>
      </c>
      <c r="W1019" s="95" t="str">
        <f t="shared" si="62"/>
        <v/>
      </c>
      <c r="X1019" s="95" t="str">
        <f t="shared" si="63"/>
        <v/>
      </c>
    </row>
    <row r="1020" spans="21:24" x14ac:dyDescent="0.3">
      <c r="U1020" s="95" t="str">
        <f t="shared" si="60"/>
        <v/>
      </c>
      <c r="V1020" s="95" t="str">
        <f t="shared" si="61"/>
        <v/>
      </c>
      <c r="W1020" s="95" t="str">
        <f t="shared" si="62"/>
        <v/>
      </c>
      <c r="X1020" s="95" t="str">
        <f t="shared" si="63"/>
        <v/>
      </c>
    </row>
    <row r="1021" spans="21:24" x14ac:dyDescent="0.3">
      <c r="U1021" s="95" t="str">
        <f t="shared" si="60"/>
        <v/>
      </c>
      <c r="V1021" s="95" t="str">
        <f t="shared" si="61"/>
        <v/>
      </c>
      <c r="W1021" s="95" t="str">
        <f t="shared" si="62"/>
        <v/>
      </c>
      <c r="X1021" s="95" t="str">
        <f t="shared" si="63"/>
        <v/>
      </c>
    </row>
    <row r="1022" spans="21:24" x14ac:dyDescent="0.3">
      <c r="U1022" s="95" t="str">
        <f t="shared" si="60"/>
        <v/>
      </c>
      <c r="V1022" s="95" t="str">
        <f t="shared" si="61"/>
        <v/>
      </c>
      <c r="W1022" s="95" t="str">
        <f t="shared" si="62"/>
        <v/>
      </c>
      <c r="X1022" s="95" t="str">
        <f t="shared" si="63"/>
        <v/>
      </c>
    </row>
    <row r="1023" spans="21:24" x14ac:dyDescent="0.3">
      <c r="U1023" s="95" t="str">
        <f t="shared" si="60"/>
        <v/>
      </c>
      <c r="V1023" s="95" t="str">
        <f t="shared" si="61"/>
        <v/>
      </c>
      <c r="W1023" s="95" t="str">
        <f t="shared" si="62"/>
        <v/>
      </c>
      <c r="X1023" s="95" t="str">
        <f t="shared" si="63"/>
        <v/>
      </c>
    </row>
    <row r="1024" spans="21:24" x14ac:dyDescent="0.3">
      <c r="U1024" s="95" t="str">
        <f t="shared" si="60"/>
        <v/>
      </c>
      <c r="V1024" s="95" t="str">
        <f t="shared" si="61"/>
        <v/>
      </c>
      <c r="W1024" s="95" t="str">
        <f t="shared" si="62"/>
        <v/>
      </c>
      <c r="X1024" s="95" t="str">
        <f t="shared" si="63"/>
        <v/>
      </c>
    </row>
    <row r="1025" spans="21:24" x14ac:dyDescent="0.3">
      <c r="U1025" s="95" t="str">
        <f t="shared" si="60"/>
        <v/>
      </c>
      <c r="V1025" s="95" t="str">
        <f t="shared" si="61"/>
        <v/>
      </c>
      <c r="W1025" s="95" t="str">
        <f t="shared" si="62"/>
        <v/>
      </c>
      <c r="X1025" s="95" t="str">
        <f t="shared" si="63"/>
        <v/>
      </c>
    </row>
    <row r="1026" spans="21:24" x14ac:dyDescent="0.3">
      <c r="U1026" s="95" t="str">
        <f t="shared" si="60"/>
        <v/>
      </c>
      <c r="V1026" s="95" t="str">
        <f t="shared" si="61"/>
        <v/>
      </c>
      <c r="W1026" s="95" t="str">
        <f t="shared" si="62"/>
        <v/>
      </c>
      <c r="X1026" s="95" t="str">
        <f t="shared" si="63"/>
        <v/>
      </c>
    </row>
    <row r="1027" spans="21:24" x14ac:dyDescent="0.3">
      <c r="U1027" s="95" t="str">
        <f t="shared" si="60"/>
        <v/>
      </c>
      <c r="V1027" s="95" t="str">
        <f t="shared" si="61"/>
        <v/>
      </c>
      <c r="W1027" s="95" t="str">
        <f t="shared" si="62"/>
        <v/>
      </c>
      <c r="X1027" s="95" t="str">
        <f t="shared" si="63"/>
        <v/>
      </c>
    </row>
    <row r="1028" spans="21:24" x14ac:dyDescent="0.3">
      <c r="U1028" s="95" t="str">
        <f t="shared" si="60"/>
        <v/>
      </c>
      <c r="V1028" s="95" t="str">
        <f t="shared" si="61"/>
        <v/>
      </c>
      <c r="W1028" s="95" t="str">
        <f t="shared" si="62"/>
        <v/>
      </c>
      <c r="X1028" s="95" t="str">
        <f t="shared" si="63"/>
        <v/>
      </c>
    </row>
    <row r="1029" spans="21:24" x14ac:dyDescent="0.3">
      <c r="U1029" s="95" t="str">
        <f t="shared" ref="U1029:U1092" si="64">IF(L1029="ANO",B1029&amp;"-Linie A","")</f>
        <v/>
      </c>
      <c r="V1029" s="95" t="str">
        <f t="shared" ref="V1029:V1092" si="65">IF(M1029="ANO",B1029&amp;"-Linie B","")</f>
        <v/>
      </c>
      <c r="W1029" s="95" t="str">
        <f t="shared" ref="W1029:W1092" si="66">IF(N1029="ANO",B1029&amp;"-Linie C","")</f>
        <v/>
      </c>
      <c r="X1029" s="95" t="str">
        <f t="shared" ref="X1029:X1092" si="67">IF(O1029="ANO",B1029&amp;"-Linie D","")</f>
        <v/>
      </c>
    </row>
    <row r="1030" spans="21:24" x14ac:dyDescent="0.3">
      <c r="U1030" s="95" t="str">
        <f t="shared" si="64"/>
        <v/>
      </c>
      <c r="V1030" s="95" t="str">
        <f t="shared" si="65"/>
        <v/>
      </c>
      <c r="W1030" s="95" t="str">
        <f t="shared" si="66"/>
        <v/>
      </c>
      <c r="X1030" s="95" t="str">
        <f t="shared" si="67"/>
        <v/>
      </c>
    </row>
    <row r="1031" spans="21:24" x14ac:dyDescent="0.3">
      <c r="U1031" s="95" t="str">
        <f t="shared" si="64"/>
        <v/>
      </c>
      <c r="V1031" s="95" t="str">
        <f t="shared" si="65"/>
        <v/>
      </c>
      <c r="W1031" s="95" t="str">
        <f t="shared" si="66"/>
        <v/>
      </c>
      <c r="X1031" s="95" t="str">
        <f t="shared" si="67"/>
        <v/>
      </c>
    </row>
    <row r="1032" spans="21:24" x14ac:dyDescent="0.3">
      <c r="U1032" s="95" t="str">
        <f t="shared" si="64"/>
        <v/>
      </c>
      <c r="V1032" s="95" t="str">
        <f t="shared" si="65"/>
        <v/>
      </c>
      <c r="W1032" s="95" t="str">
        <f t="shared" si="66"/>
        <v/>
      </c>
      <c r="X1032" s="95" t="str">
        <f t="shared" si="67"/>
        <v/>
      </c>
    </row>
    <row r="1033" spans="21:24" x14ac:dyDescent="0.3">
      <c r="U1033" s="95" t="str">
        <f t="shared" si="64"/>
        <v/>
      </c>
      <c r="V1033" s="95" t="str">
        <f t="shared" si="65"/>
        <v/>
      </c>
      <c r="W1033" s="95" t="str">
        <f t="shared" si="66"/>
        <v/>
      </c>
      <c r="X1033" s="95" t="str">
        <f t="shared" si="67"/>
        <v/>
      </c>
    </row>
    <row r="1034" spans="21:24" x14ac:dyDescent="0.3">
      <c r="U1034" s="95" t="str">
        <f t="shared" si="64"/>
        <v/>
      </c>
      <c r="V1034" s="95" t="str">
        <f t="shared" si="65"/>
        <v/>
      </c>
      <c r="W1034" s="95" t="str">
        <f t="shared" si="66"/>
        <v/>
      </c>
      <c r="X1034" s="95" t="str">
        <f t="shared" si="67"/>
        <v/>
      </c>
    </row>
    <row r="1035" spans="21:24" x14ac:dyDescent="0.3">
      <c r="U1035" s="95" t="str">
        <f t="shared" si="64"/>
        <v/>
      </c>
      <c r="V1035" s="95" t="str">
        <f t="shared" si="65"/>
        <v/>
      </c>
      <c r="W1035" s="95" t="str">
        <f t="shared" si="66"/>
        <v/>
      </c>
      <c r="X1035" s="95" t="str">
        <f t="shared" si="67"/>
        <v/>
      </c>
    </row>
    <row r="1036" spans="21:24" x14ac:dyDescent="0.3">
      <c r="U1036" s="95" t="str">
        <f t="shared" si="64"/>
        <v/>
      </c>
      <c r="V1036" s="95" t="str">
        <f t="shared" si="65"/>
        <v/>
      </c>
      <c r="W1036" s="95" t="str">
        <f t="shared" si="66"/>
        <v/>
      </c>
      <c r="X1036" s="95" t="str">
        <f t="shared" si="67"/>
        <v/>
      </c>
    </row>
    <row r="1037" spans="21:24" x14ac:dyDescent="0.3">
      <c r="U1037" s="95" t="str">
        <f t="shared" si="64"/>
        <v/>
      </c>
      <c r="V1037" s="95" t="str">
        <f t="shared" si="65"/>
        <v/>
      </c>
      <c r="W1037" s="95" t="str">
        <f t="shared" si="66"/>
        <v/>
      </c>
      <c r="X1037" s="95" t="str">
        <f t="shared" si="67"/>
        <v/>
      </c>
    </row>
    <row r="1038" spans="21:24" x14ac:dyDescent="0.3">
      <c r="U1038" s="95" t="str">
        <f t="shared" si="64"/>
        <v/>
      </c>
      <c r="V1038" s="95" t="str">
        <f t="shared" si="65"/>
        <v/>
      </c>
      <c r="W1038" s="95" t="str">
        <f t="shared" si="66"/>
        <v/>
      </c>
      <c r="X1038" s="95" t="str">
        <f t="shared" si="67"/>
        <v/>
      </c>
    </row>
    <row r="1039" spans="21:24" x14ac:dyDescent="0.3">
      <c r="U1039" s="95" t="str">
        <f t="shared" si="64"/>
        <v/>
      </c>
      <c r="V1039" s="95" t="str">
        <f t="shared" si="65"/>
        <v/>
      </c>
      <c r="W1039" s="95" t="str">
        <f t="shared" si="66"/>
        <v/>
      </c>
      <c r="X1039" s="95" t="str">
        <f t="shared" si="67"/>
        <v/>
      </c>
    </row>
    <row r="1040" spans="21:24" x14ac:dyDescent="0.3">
      <c r="U1040" s="95" t="str">
        <f t="shared" si="64"/>
        <v/>
      </c>
      <c r="V1040" s="95" t="str">
        <f t="shared" si="65"/>
        <v/>
      </c>
      <c r="W1040" s="95" t="str">
        <f t="shared" si="66"/>
        <v/>
      </c>
      <c r="X1040" s="95" t="str">
        <f t="shared" si="67"/>
        <v/>
      </c>
    </row>
    <row r="1041" spans="21:24" x14ac:dyDescent="0.3">
      <c r="U1041" s="95" t="str">
        <f t="shared" si="64"/>
        <v/>
      </c>
      <c r="V1041" s="95" t="str">
        <f t="shared" si="65"/>
        <v/>
      </c>
      <c r="W1041" s="95" t="str">
        <f t="shared" si="66"/>
        <v/>
      </c>
      <c r="X1041" s="95" t="str">
        <f t="shared" si="67"/>
        <v/>
      </c>
    </row>
    <row r="1042" spans="21:24" x14ac:dyDescent="0.3">
      <c r="U1042" s="95" t="str">
        <f t="shared" si="64"/>
        <v/>
      </c>
      <c r="V1042" s="95" t="str">
        <f t="shared" si="65"/>
        <v/>
      </c>
      <c r="W1042" s="95" t="str">
        <f t="shared" si="66"/>
        <v/>
      </c>
      <c r="X1042" s="95" t="str">
        <f t="shared" si="67"/>
        <v/>
      </c>
    </row>
    <row r="1043" spans="21:24" x14ac:dyDescent="0.3">
      <c r="U1043" s="95" t="str">
        <f t="shared" si="64"/>
        <v/>
      </c>
      <c r="V1043" s="95" t="str">
        <f t="shared" si="65"/>
        <v/>
      </c>
      <c r="W1043" s="95" t="str">
        <f t="shared" si="66"/>
        <v/>
      </c>
      <c r="X1043" s="95" t="str">
        <f t="shared" si="67"/>
        <v/>
      </c>
    </row>
    <row r="1044" spans="21:24" x14ac:dyDescent="0.3">
      <c r="U1044" s="95" t="str">
        <f t="shared" si="64"/>
        <v/>
      </c>
      <c r="V1044" s="95" t="str">
        <f t="shared" si="65"/>
        <v/>
      </c>
      <c r="W1044" s="95" t="str">
        <f t="shared" si="66"/>
        <v/>
      </c>
      <c r="X1044" s="95" t="str">
        <f t="shared" si="67"/>
        <v/>
      </c>
    </row>
    <row r="1045" spans="21:24" x14ac:dyDescent="0.3">
      <c r="U1045" s="95" t="str">
        <f t="shared" si="64"/>
        <v/>
      </c>
      <c r="V1045" s="95" t="str">
        <f t="shared" si="65"/>
        <v/>
      </c>
      <c r="W1045" s="95" t="str">
        <f t="shared" si="66"/>
        <v/>
      </c>
      <c r="X1045" s="95" t="str">
        <f t="shared" si="67"/>
        <v/>
      </c>
    </row>
    <row r="1046" spans="21:24" x14ac:dyDescent="0.3">
      <c r="U1046" s="95" t="str">
        <f t="shared" si="64"/>
        <v/>
      </c>
      <c r="V1046" s="95" t="str">
        <f t="shared" si="65"/>
        <v/>
      </c>
      <c r="W1046" s="95" t="str">
        <f t="shared" si="66"/>
        <v/>
      </c>
      <c r="X1046" s="95" t="str">
        <f t="shared" si="67"/>
        <v/>
      </c>
    </row>
    <row r="1047" spans="21:24" x14ac:dyDescent="0.3">
      <c r="U1047" s="95" t="str">
        <f t="shared" si="64"/>
        <v/>
      </c>
      <c r="V1047" s="95" t="str">
        <f t="shared" si="65"/>
        <v/>
      </c>
      <c r="W1047" s="95" t="str">
        <f t="shared" si="66"/>
        <v/>
      </c>
      <c r="X1047" s="95" t="str">
        <f t="shared" si="67"/>
        <v/>
      </c>
    </row>
    <row r="1048" spans="21:24" x14ac:dyDescent="0.3">
      <c r="U1048" s="95" t="str">
        <f t="shared" si="64"/>
        <v/>
      </c>
      <c r="V1048" s="95" t="str">
        <f t="shared" si="65"/>
        <v/>
      </c>
      <c r="W1048" s="95" t="str">
        <f t="shared" si="66"/>
        <v/>
      </c>
      <c r="X1048" s="95" t="str">
        <f t="shared" si="67"/>
        <v/>
      </c>
    </row>
    <row r="1049" spans="21:24" x14ac:dyDescent="0.3">
      <c r="U1049" s="95" t="str">
        <f t="shared" si="64"/>
        <v/>
      </c>
      <c r="V1049" s="95" t="str">
        <f t="shared" si="65"/>
        <v/>
      </c>
      <c r="W1049" s="95" t="str">
        <f t="shared" si="66"/>
        <v/>
      </c>
      <c r="X1049" s="95" t="str">
        <f t="shared" si="67"/>
        <v/>
      </c>
    </row>
    <row r="1050" spans="21:24" x14ac:dyDescent="0.3">
      <c r="U1050" s="95" t="str">
        <f t="shared" si="64"/>
        <v/>
      </c>
      <c r="V1050" s="95" t="str">
        <f t="shared" si="65"/>
        <v/>
      </c>
      <c r="W1050" s="95" t="str">
        <f t="shared" si="66"/>
        <v/>
      </c>
      <c r="X1050" s="95" t="str">
        <f t="shared" si="67"/>
        <v/>
      </c>
    </row>
    <row r="1051" spans="21:24" x14ac:dyDescent="0.3">
      <c r="U1051" s="95" t="str">
        <f t="shared" si="64"/>
        <v/>
      </c>
      <c r="V1051" s="95" t="str">
        <f t="shared" si="65"/>
        <v/>
      </c>
      <c r="W1051" s="95" t="str">
        <f t="shared" si="66"/>
        <v/>
      </c>
      <c r="X1051" s="95" t="str">
        <f t="shared" si="67"/>
        <v/>
      </c>
    </row>
    <row r="1052" spans="21:24" x14ac:dyDescent="0.3">
      <c r="U1052" s="95" t="str">
        <f t="shared" si="64"/>
        <v/>
      </c>
      <c r="V1052" s="95" t="str">
        <f t="shared" si="65"/>
        <v/>
      </c>
      <c r="W1052" s="95" t="str">
        <f t="shared" si="66"/>
        <v/>
      </c>
      <c r="X1052" s="95" t="str">
        <f t="shared" si="67"/>
        <v/>
      </c>
    </row>
    <row r="1053" spans="21:24" x14ac:dyDescent="0.3">
      <c r="U1053" s="95" t="str">
        <f t="shared" si="64"/>
        <v/>
      </c>
      <c r="V1053" s="95" t="str">
        <f t="shared" si="65"/>
        <v/>
      </c>
      <c r="W1053" s="95" t="str">
        <f t="shared" si="66"/>
        <v/>
      </c>
      <c r="X1053" s="95" t="str">
        <f t="shared" si="67"/>
        <v/>
      </c>
    </row>
    <row r="1054" spans="21:24" x14ac:dyDescent="0.3">
      <c r="U1054" s="95" t="str">
        <f t="shared" si="64"/>
        <v/>
      </c>
      <c r="V1054" s="95" t="str">
        <f t="shared" si="65"/>
        <v/>
      </c>
      <c r="W1054" s="95" t="str">
        <f t="shared" si="66"/>
        <v/>
      </c>
      <c r="X1054" s="95" t="str">
        <f t="shared" si="67"/>
        <v/>
      </c>
    </row>
    <row r="1055" spans="21:24" x14ac:dyDescent="0.3">
      <c r="U1055" s="95" t="str">
        <f t="shared" si="64"/>
        <v/>
      </c>
      <c r="V1055" s="95" t="str">
        <f t="shared" si="65"/>
        <v/>
      </c>
      <c r="W1055" s="95" t="str">
        <f t="shared" si="66"/>
        <v/>
      </c>
      <c r="X1055" s="95" t="str">
        <f t="shared" si="67"/>
        <v/>
      </c>
    </row>
    <row r="1056" spans="21:24" x14ac:dyDescent="0.3">
      <c r="U1056" s="95" t="str">
        <f t="shared" si="64"/>
        <v/>
      </c>
      <c r="V1056" s="95" t="str">
        <f t="shared" si="65"/>
        <v/>
      </c>
      <c r="W1056" s="95" t="str">
        <f t="shared" si="66"/>
        <v/>
      </c>
      <c r="X1056" s="95" t="str">
        <f t="shared" si="67"/>
        <v/>
      </c>
    </row>
    <row r="1057" spans="21:24" x14ac:dyDescent="0.3">
      <c r="U1057" s="95" t="str">
        <f t="shared" si="64"/>
        <v/>
      </c>
      <c r="V1057" s="95" t="str">
        <f t="shared" si="65"/>
        <v/>
      </c>
      <c r="W1057" s="95" t="str">
        <f t="shared" si="66"/>
        <v/>
      </c>
      <c r="X1057" s="95" t="str">
        <f t="shared" si="67"/>
        <v/>
      </c>
    </row>
    <row r="1058" spans="21:24" x14ac:dyDescent="0.3">
      <c r="U1058" s="95" t="str">
        <f t="shared" si="64"/>
        <v/>
      </c>
      <c r="V1058" s="95" t="str">
        <f t="shared" si="65"/>
        <v/>
      </c>
      <c r="W1058" s="95" t="str">
        <f t="shared" si="66"/>
        <v/>
      </c>
      <c r="X1058" s="95" t="str">
        <f t="shared" si="67"/>
        <v/>
      </c>
    </row>
    <row r="1059" spans="21:24" x14ac:dyDescent="0.3">
      <c r="U1059" s="95" t="str">
        <f t="shared" si="64"/>
        <v/>
      </c>
      <c r="V1059" s="95" t="str">
        <f t="shared" si="65"/>
        <v/>
      </c>
      <c r="W1059" s="95" t="str">
        <f t="shared" si="66"/>
        <v/>
      </c>
      <c r="X1059" s="95" t="str">
        <f t="shared" si="67"/>
        <v/>
      </c>
    </row>
    <row r="1060" spans="21:24" x14ac:dyDescent="0.3">
      <c r="U1060" s="95" t="str">
        <f t="shared" si="64"/>
        <v/>
      </c>
      <c r="V1060" s="95" t="str">
        <f t="shared" si="65"/>
        <v/>
      </c>
      <c r="W1060" s="95" t="str">
        <f t="shared" si="66"/>
        <v/>
      </c>
      <c r="X1060" s="95" t="str">
        <f t="shared" si="67"/>
        <v/>
      </c>
    </row>
    <row r="1061" spans="21:24" x14ac:dyDescent="0.3">
      <c r="U1061" s="95" t="str">
        <f t="shared" si="64"/>
        <v/>
      </c>
      <c r="V1061" s="95" t="str">
        <f t="shared" si="65"/>
        <v/>
      </c>
      <c r="W1061" s="95" t="str">
        <f t="shared" si="66"/>
        <v/>
      </c>
      <c r="X1061" s="95" t="str">
        <f t="shared" si="67"/>
        <v/>
      </c>
    </row>
    <row r="1062" spans="21:24" x14ac:dyDescent="0.3">
      <c r="U1062" s="95" t="str">
        <f t="shared" si="64"/>
        <v/>
      </c>
      <c r="V1062" s="95" t="str">
        <f t="shared" si="65"/>
        <v/>
      </c>
      <c r="W1062" s="95" t="str">
        <f t="shared" si="66"/>
        <v/>
      </c>
      <c r="X1062" s="95" t="str">
        <f t="shared" si="67"/>
        <v/>
      </c>
    </row>
    <row r="1063" spans="21:24" x14ac:dyDescent="0.3">
      <c r="U1063" s="95" t="str">
        <f t="shared" si="64"/>
        <v/>
      </c>
      <c r="V1063" s="95" t="str">
        <f t="shared" si="65"/>
        <v/>
      </c>
      <c r="W1063" s="95" t="str">
        <f t="shared" si="66"/>
        <v/>
      </c>
      <c r="X1063" s="95" t="str">
        <f t="shared" si="67"/>
        <v/>
      </c>
    </row>
    <row r="1064" spans="21:24" x14ac:dyDescent="0.3">
      <c r="U1064" s="95" t="str">
        <f t="shared" si="64"/>
        <v/>
      </c>
      <c r="V1064" s="95" t="str">
        <f t="shared" si="65"/>
        <v/>
      </c>
      <c r="W1064" s="95" t="str">
        <f t="shared" si="66"/>
        <v/>
      </c>
      <c r="X1064" s="95" t="str">
        <f t="shared" si="67"/>
        <v/>
      </c>
    </row>
    <row r="1065" spans="21:24" x14ac:dyDescent="0.3">
      <c r="U1065" s="95" t="str">
        <f t="shared" si="64"/>
        <v/>
      </c>
      <c r="V1065" s="95" t="str">
        <f t="shared" si="65"/>
        <v/>
      </c>
      <c r="W1065" s="95" t="str">
        <f t="shared" si="66"/>
        <v/>
      </c>
      <c r="X1065" s="95" t="str">
        <f t="shared" si="67"/>
        <v/>
      </c>
    </row>
    <row r="1066" spans="21:24" x14ac:dyDescent="0.3">
      <c r="U1066" s="95" t="str">
        <f t="shared" si="64"/>
        <v/>
      </c>
      <c r="V1066" s="95" t="str">
        <f t="shared" si="65"/>
        <v/>
      </c>
      <c r="W1066" s="95" t="str">
        <f t="shared" si="66"/>
        <v/>
      </c>
      <c r="X1066" s="95" t="str">
        <f t="shared" si="67"/>
        <v/>
      </c>
    </row>
    <row r="1067" spans="21:24" x14ac:dyDescent="0.3">
      <c r="U1067" s="95" t="str">
        <f t="shared" si="64"/>
        <v/>
      </c>
      <c r="V1067" s="95" t="str">
        <f t="shared" si="65"/>
        <v/>
      </c>
      <c r="W1067" s="95" t="str">
        <f t="shared" si="66"/>
        <v/>
      </c>
      <c r="X1067" s="95" t="str">
        <f t="shared" si="67"/>
        <v/>
      </c>
    </row>
    <row r="1068" spans="21:24" x14ac:dyDescent="0.3">
      <c r="U1068" s="95" t="str">
        <f t="shared" si="64"/>
        <v/>
      </c>
      <c r="V1068" s="95" t="str">
        <f t="shared" si="65"/>
        <v/>
      </c>
      <c r="W1068" s="95" t="str">
        <f t="shared" si="66"/>
        <v/>
      </c>
      <c r="X1068" s="95" t="str">
        <f t="shared" si="67"/>
        <v/>
      </c>
    </row>
    <row r="1069" spans="21:24" x14ac:dyDescent="0.3">
      <c r="U1069" s="95" t="str">
        <f t="shared" si="64"/>
        <v/>
      </c>
      <c r="V1069" s="95" t="str">
        <f t="shared" si="65"/>
        <v/>
      </c>
      <c r="W1069" s="95" t="str">
        <f t="shared" si="66"/>
        <v/>
      </c>
      <c r="X1069" s="95" t="str">
        <f t="shared" si="67"/>
        <v/>
      </c>
    </row>
    <row r="1070" spans="21:24" x14ac:dyDescent="0.3">
      <c r="U1070" s="95" t="str">
        <f t="shared" si="64"/>
        <v/>
      </c>
      <c r="V1070" s="95" t="str">
        <f t="shared" si="65"/>
        <v/>
      </c>
      <c r="W1070" s="95" t="str">
        <f t="shared" si="66"/>
        <v/>
      </c>
      <c r="X1070" s="95" t="str">
        <f t="shared" si="67"/>
        <v/>
      </c>
    </row>
    <row r="1071" spans="21:24" x14ac:dyDescent="0.3">
      <c r="U1071" s="95" t="str">
        <f t="shared" si="64"/>
        <v/>
      </c>
      <c r="V1071" s="95" t="str">
        <f t="shared" si="65"/>
        <v/>
      </c>
      <c r="W1071" s="95" t="str">
        <f t="shared" si="66"/>
        <v/>
      </c>
      <c r="X1071" s="95" t="str">
        <f t="shared" si="67"/>
        <v/>
      </c>
    </row>
    <row r="1072" spans="21:24" x14ac:dyDescent="0.3">
      <c r="U1072" s="95" t="str">
        <f t="shared" si="64"/>
        <v/>
      </c>
      <c r="V1072" s="95" t="str">
        <f t="shared" si="65"/>
        <v/>
      </c>
      <c r="W1072" s="95" t="str">
        <f t="shared" si="66"/>
        <v/>
      </c>
      <c r="X1072" s="95" t="str">
        <f t="shared" si="67"/>
        <v/>
      </c>
    </row>
    <row r="1073" spans="21:24" x14ac:dyDescent="0.3">
      <c r="U1073" s="95" t="str">
        <f t="shared" si="64"/>
        <v/>
      </c>
      <c r="V1073" s="95" t="str">
        <f t="shared" si="65"/>
        <v/>
      </c>
      <c r="W1073" s="95" t="str">
        <f t="shared" si="66"/>
        <v/>
      </c>
      <c r="X1073" s="95" t="str">
        <f t="shared" si="67"/>
        <v/>
      </c>
    </row>
    <row r="1074" spans="21:24" x14ac:dyDescent="0.3">
      <c r="U1074" s="95" t="str">
        <f t="shared" si="64"/>
        <v/>
      </c>
      <c r="V1074" s="95" t="str">
        <f t="shared" si="65"/>
        <v/>
      </c>
      <c r="W1074" s="95" t="str">
        <f t="shared" si="66"/>
        <v/>
      </c>
      <c r="X1074" s="95" t="str">
        <f t="shared" si="67"/>
        <v/>
      </c>
    </row>
    <row r="1075" spans="21:24" x14ac:dyDescent="0.3">
      <c r="U1075" s="95" t="str">
        <f t="shared" si="64"/>
        <v/>
      </c>
      <c r="V1075" s="95" t="str">
        <f t="shared" si="65"/>
        <v/>
      </c>
      <c r="W1075" s="95" t="str">
        <f t="shared" si="66"/>
        <v/>
      </c>
      <c r="X1075" s="95" t="str">
        <f t="shared" si="67"/>
        <v/>
      </c>
    </row>
    <row r="1076" spans="21:24" x14ac:dyDescent="0.3">
      <c r="U1076" s="95" t="str">
        <f t="shared" si="64"/>
        <v/>
      </c>
      <c r="V1076" s="95" t="str">
        <f t="shared" si="65"/>
        <v/>
      </c>
      <c r="W1076" s="95" t="str">
        <f t="shared" si="66"/>
        <v/>
      </c>
      <c r="X1076" s="95" t="str">
        <f t="shared" si="67"/>
        <v/>
      </c>
    </row>
    <row r="1077" spans="21:24" x14ac:dyDescent="0.3">
      <c r="U1077" s="95" t="str">
        <f t="shared" si="64"/>
        <v/>
      </c>
      <c r="V1077" s="95" t="str">
        <f t="shared" si="65"/>
        <v/>
      </c>
      <c r="W1077" s="95" t="str">
        <f t="shared" si="66"/>
        <v/>
      </c>
      <c r="X1077" s="95" t="str">
        <f t="shared" si="67"/>
        <v/>
      </c>
    </row>
    <row r="1078" spans="21:24" x14ac:dyDescent="0.3">
      <c r="U1078" s="95" t="str">
        <f t="shared" si="64"/>
        <v/>
      </c>
      <c r="V1078" s="95" t="str">
        <f t="shared" si="65"/>
        <v/>
      </c>
      <c r="W1078" s="95" t="str">
        <f t="shared" si="66"/>
        <v/>
      </c>
      <c r="X1078" s="95" t="str">
        <f t="shared" si="67"/>
        <v/>
      </c>
    </row>
    <row r="1079" spans="21:24" x14ac:dyDescent="0.3">
      <c r="U1079" s="95" t="str">
        <f t="shared" si="64"/>
        <v/>
      </c>
      <c r="V1079" s="95" t="str">
        <f t="shared" si="65"/>
        <v/>
      </c>
      <c r="W1079" s="95" t="str">
        <f t="shared" si="66"/>
        <v/>
      </c>
      <c r="X1079" s="95" t="str">
        <f t="shared" si="67"/>
        <v/>
      </c>
    </row>
    <row r="1080" spans="21:24" x14ac:dyDescent="0.3">
      <c r="U1080" s="95" t="str">
        <f t="shared" si="64"/>
        <v/>
      </c>
      <c r="V1080" s="95" t="str">
        <f t="shared" si="65"/>
        <v/>
      </c>
      <c r="W1080" s="95" t="str">
        <f t="shared" si="66"/>
        <v/>
      </c>
      <c r="X1080" s="95" t="str">
        <f t="shared" si="67"/>
        <v/>
      </c>
    </row>
    <row r="1081" spans="21:24" x14ac:dyDescent="0.3">
      <c r="U1081" s="95" t="str">
        <f t="shared" si="64"/>
        <v/>
      </c>
      <c r="V1081" s="95" t="str">
        <f t="shared" si="65"/>
        <v/>
      </c>
      <c r="W1081" s="95" t="str">
        <f t="shared" si="66"/>
        <v/>
      </c>
      <c r="X1081" s="95" t="str">
        <f t="shared" si="67"/>
        <v/>
      </c>
    </row>
    <row r="1082" spans="21:24" x14ac:dyDescent="0.3">
      <c r="U1082" s="95" t="str">
        <f t="shared" si="64"/>
        <v/>
      </c>
      <c r="V1082" s="95" t="str">
        <f t="shared" si="65"/>
        <v/>
      </c>
      <c r="W1082" s="95" t="str">
        <f t="shared" si="66"/>
        <v/>
      </c>
      <c r="X1082" s="95" t="str">
        <f t="shared" si="67"/>
        <v/>
      </c>
    </row>
    <row r="1083" spans="21:24" x14ac:dyDescent="0.3">
      <c r="U1083" s="95" t="str">
        <f t="shared" si="64"/>
        <v/>
      </c>
      <c r="V1083" s="95" t="str">
        <f t="shared" si="65"/>
        <v/>
      </c>
      <c r="W1083" s="95" t="str">
        <f t="shared" si="66"/>
        <v/>
      </c>
      <c r="X1083" s="95" t="str">
        <f t="shared" si="67"/>
        <v/>
      </c>
    </row>
    <row r="1084" spans="21:24" x14ac:dyDescent="0.3">
      <c r="U1084" s="95" t="str">
        <f t="shared" si="64"/>
        <v/>
      </c>
      <c r="V1084" s="95" t="str">
        <f t="shared" si="65"/>
        <v/>
      </c>
      <c r="W1084" s="95" t="str">
        <f t="shared" si="66"/>
        <v/>
      </c>
      <c r="X1084" s="95" t="str">
        <f t="shared" si="67"/>
        <v/>
      </c>
    </row>
    <row r="1085" spans="21:24" x14ac:dyDescent="0.3">
      <c r="U1085" s="95" t="str">
        <f t="shared" si="64"/>
        <v/>
      </c>
      <c r="V1085" s="95" t="str">
        <f t="shared" si="65"/>
        <v/>
      </c>
      <c r="W1085" s="95" t="str">
        <f t="shared" si="66"/>
        <v/>
      </c>
      <c r="X1085" s="95" t="str">
        <f t="shared" si="67"/>
        <v/>
      </c>
    </row>
    <row r="1086" spans="21:24" x14ac:dyDescent="0.3">
      <c r="U1086" s="95" t="str">
        <f t="shared" si="64"/>
        <v/>
      </c>
      <c r="V1086" s="95" t="str">
        <f t="shared" si="65"/>
        <v/>
      </c>
      <c r="W1086" s="95" t="str">
        <f t="shared" si="66"/>
        <v/>
      </c>
      <c r="X1086" s="95" t="str">
        <f t="shared" si="67"/>
        <v/>
      </c>
    </row>
    <row r="1087" spans="21:24" x14ac:dyDescent="0.3">
      <c r="U1087" s="95" t="str">
        <f t="shared" si="64"/>
        <v/>
      </c>
      <c r="V1087" s="95" t="str">
        <f t="shared" si="65"/>
        <v/>
      </c>
      <c r="W1087" s="95" t="str">
        <f t="shared" si="66"/>
        <v/>
      </c>
      <c r="X1087" s="95" t="str">
        <f t="shared" si="67"/>
        <v/>
      </c>
    </row>
    <row r="1088" spans="21:24" x14ac:dyDescent="0.3">
      <c r="U1088" s="95" t="str">
        <f t="shared" si="64"/>
        <v/>
      </c>
      <c r="V1088" s="95" t="str">
        <f t="shared" si="65"/>
        <v/>
      </c>
      <c r="W1088" s="95" t="str">
        <f t="shared" si="66"/>
        <v/>
      </c>
      <c r="X1088" s="95" t="str">
        <f t="shared" si="67"/>
        <v/>
      </c>
    </row>
    <row r="1089" spans="21:24" x14ac:dyDescent="0.3">
      <c r="U1089" s="95" t="str">
        <f t="shared" si="64"/>
        <v/>
      </c>
      <c r="V1089" s="95" t="str">
        <f t="shared" si="65"/>
        <v/>
      </c>
      <c r="W1089" s="95" t="str">
        <f t="shared" si="66"/>
        <v/>
      </c>
      <c r="X1089" s="95" t="str">
        <f t="shared" si="67"/>
        <v/>
      </c>
    </row>
    <row r="1090" spans="21:24" x14ac:dyDescent="0.3">
      <c r="U1090" s="95" t="str">
        <f t="shared" si="64"/>
        <v/>
      </c>
      <c r="V1090" s="95" t="str">
        <f t="shared" si="65"/>
        <v/>
      </c>
      <c r="W1090" s="95" t="str">
        <f t="shared" si="66"/>
        <v/>
      </c>
      <c r="X1090" s="95" t="str">
        <f t="shared" si="67"/>
        <v/>
      </c>
    </row>
    <row r="1091" spans="21:24" x14ac:dyDescent="0.3">
      <c r="U1091" s="95" t="str">
        <f t="shared" si="64"/>
        <v/>
      </c>
      <c r="V1091" s="95" t="str">
        <f t="shared" si="65"/>
        <v/>
      </c>
      <c r="W1091" s="95" t="str">
        <f t="shared" si="66"/>
        <v/>
      </c>
      <c r="X1091" s="95" t="str">
        <f t="shared" si="67"/>
        <v/>
      </c>
    </row>
    <row r="1092" spans="21:24" x14ac:dyDescent="0.3">
      <c r="U1092" s="95" t="str">
        <f t="shared" si="64"/>
        <v/>
      </c>
      <c r="V1092" s="95" t="str">
        <f t="shared" si="65"/>
        <v/>
      </c>
      <c r="W1092" s="95" t="str">
        <f t="shared" si="66"/>
        <v/>
      </c>
      <c r="X1092" s="95" t="str">
        <f t="shared" si="67"/>
        <v/>
      </c>
    </row>
    <row r="1093" spans="21:24" x14ac:dyDescent="0.3">
      <c r="U1093" s="95" t="str">
        <f t="shared" ref="U1093:U1156" si="68">IF(L1093="ANO",B1093&amp;"-Linie A","")</f>
        <v/>
      </c>
      <c r="V1093" s="95" t="str">
        <f t="shared" ref="V1093:V1156" si="69">IF(M1093="ANO",B1093&amp;"-Linie B","")</f>
        <v/>
      </c>
      <c r="W1093" s="95" t="str">
        <f t="shared" ref="W1093:W1156" si="70">IF(N1093="ANO",B1093&amp;"-Linie C","")</f>
        <v/>
      </c>
      <c r="X1093" s="95" t="str">
        <f t="shared" ref="X1093:X1156" si="71">IF(O1093="ANO",B1093&amp;"-Linie D","")</f>
        <v/>
      </c>
    </row>
    <row r="1094" spans="21:24" x14ac:dyDescent="0.3">
      <c r="U1094" s="95" t="str">
        <f t="shared" si="68"/>
        <v/>
      </c>
      <c r="V1094" s="95" t="str">
        <f t="shared" si="69"/>
        <v/>
      </c>
      <c r="W1094" s="95" t="str">
        <f t="shared" si="70"/>
        <v/>
      </c>
      <c r="X1094" s="95" t="str">
        <f t="shared" si="71"/>
        <v/>
      </c>
    </row>
    <row r="1095" spans="21:24" x14ac:dyDescent="0.3">
      <c r="U1095" s="95" t="str">
        <f t="shared" si="68"/>
        <v/>
      </c>
      <c r="V1095" s="95" t="str">
        <f t="shared" si="69"/>
        <v/>
      </c>
      <c r="W1095" s="95" t="str">
        <f t="shared" si="70"/>
        <v/>
      </c>
      <c r="X1095" s="95" t="str">
        <f t="shared" si="71"/>
        <v/>
      </c>
    </row>
    <row r="1096" spans="21:24" x14ac:dyDescent="0.3">
      <c r="U1096" s="95" t="str">
        <f t="shared" si="68"/>
        <v/>
      </c>
      <c r="V1096" s="95" t="str">
        <f t="shared" si="69"/>
        <v/>
      </c>
      <c r="W1096" s="95" t="str">
        <f t="shared" si="70"/>
        <v/>
      </c>
      <c r="X1096" s="95" t="str">
        <f t="shared" si="71"/>
        <v/>
      </c>
    </row>
    <row r="1097" spans="21:24" x14ac:dyDescent="0.3">
      <c r="U1097" s="95" t="str">
        <f t="shared" si="68"/>
        <v/>
      </c>
      <c r="V1097" s="95" t="str">
        <f t="shared" si="69"/>
        <v/>
      </c>
      <c r="W1097" s="95" t="str">
        <f t="shared" si="70"/>
        <v/>
      </c>
      <c r="X1097" s="95" t="str">
        <f t="shared" si="71"/>
        <v/>
      </c>
    </row>
    <row r="1098" spans="21:24" x14ac:dyDescent="0.3">
      <c r="U1098" s="95" t="str">
        <f t="shared" si="68"/>
        <v/>
      </c>
      <c r="V1098" s="95" t="str">
        <f t="shared" si="69"/>
        <v/>
      </c>
      <c r="W1098" s="95" t="str">
        <f t="shared" si="70"/>
        <v/>
      </c>
      <c r="X1098" s="95" t="str">
        <f t="shared" si="71"/>
        <v/>
      </c>
    </row>
    <row r="1099" spans="21:24" x14ac:dyDescent="0.3">
      <c r="U1099" s="95" t="str">
        <f t="shared" si="68"/>
        <v/>
      </c>
      <c r="V1099" s="95" t="str">
        <f t="shared" si="69"/>
        <v/>
      </c>
      <c r="W1099" s="95" t="str">
        <f t="shared" si="70"/>
        <v/>
      </c>
      <c r="X1099" s="95" t="str">
        <f t="shared" si="71"/>
        <v/>
      </c>
    </row>
    <row r="1100" spans="21:24" x14ac:dyDescent="0.3">
      <c r="U1100" s="95" t="str">
        <f t="shared" si="68"/>
        <v/>
      </c>
      <c r="V1100" s="95" t="str">
        <f t="shared" si="69"/>
        <v/>
      </c>
      <c r="W1100" s="95" t="str">
        <f t="shared" si="70"/>
        <v/>
      </c>
      <c r="X1100" s="95" t="str">
        <f t="shared" si="71"/>
        <v/>
      </c>
    </row>
    <row r="1101" spans="21:24" x14ac:dyDescent="0.3">
      <c r="U1101" s="95" t="str">
        <f t="shared" si="68"/>
        <v/>
      </c>
      <c r="V1101" s="95" t="str">
        <f t="shared" si="69"/>
        <v/>
      </c>
      <c r="W1101" s="95" t="str">
        <f t="shared" si="70"/>
        <v/>
      </c>
      <c r="X1101" s="95" t="str">
        <f t="shared" si="71"/>
        <v/>
      </c>
    </row>
    <row r="1102" spans="21:24" x14ac:dyDescent="0.3">
      <c r="U1102" s="95" t="str">
        <f t="shared" si="68"/>
        <v/>
      </c>
      <c r="V1102" s="95" t="str">
        <f t="shared" si="69"/>
        <v/>
      </c>
      <c r="W1102" s="95" t="str">
        <f t="shared" si="70"/>
        <v/>
      </c>
      <c r="X1102" s="95" t="str">
        <f t="shared" si="71"/>
        <v/>
      </c>
    </row>
    <row r="1103" spans="21:24" x14ac:dyDescent="0.3">
      <c r="U1103" s="95" t="str">
        <f t="shared" si="68"/>
        <v/>
      </c>
      <c r="V1103" s="95" t="str">
        <f t="shared" si="69"/>
        <v/>
      </c>
      <c r="W1103" s="95" t="str">
        <f t="shared" si="70"/>
        <v/>
      </c>
      <c r="X1103" s="95" t="str">
        <f t="shared" si="71"/>
        <v/>
      </c>
    </row>
    <row r="1104" spans="21:24" x14ac:dyDescent="0.3">
      <c r="U1104" s="95" t="str">
        <f t="shared" si="68"/>
        <v/>
      </c>
      <c r="V1104" s="95" t="str">
        <f t="shared" si="69"/>
        <v/>
      </c>
      <c r="W1104" s="95" t="str">
        <f t="shared" si="70"/>
        <v/>
      </c>
      <c r="X1104" s="95" t="str">
        <f t="shared" si="71"/>
        <v/>
      </c>
    </row>
    <row r="1105" spans="21:24" x14ac:dyDescent="0.3">
      <c r="U1105" s="95" t="str">
        <f t="shared" si="68"/>
        <v/>
      </c>
      <c r="V1105" s="95" t="str">
        <f t="shared" si="69"/>
        <v/>
      </c>
      <c r="W1105" s="95" t="str">
        <f t="shared" si="70"/>
        <v/>
      </c>
      <c r="X1105" s="95" t="str">
        <f t="shared" si="71"/>
        <v/>
      </c>
    </row>
    <row r="1106" spans="21:24" x14ac:dyDescent="0.3">
      <c r="U1106" s="95" t="str">
        <f t="shared" si="68"/>
        <v/>
      </c>
      <c r="V1106" s="95" t="str">
        <f t="shared" si="69"/>
        <v/>
      </c>
      <c r="W1106" s="95" t="str">
        <f t="shared" si="70"/>
        <v/>
      </c>
      <c r="X1106" s="95" t="str">
        <f t="shared" si="71"/>
        <v/>
      </c>
    </row>
    <row r="1107" spans="21:24" x14ac:dyDescent="0.3">
      <c r="U1107" s="95" t="str">
        <f t="shared" si="68"/>
        <v/>
      </c>
      <c r="V1107" s="95" t="str">
        <f t="shared" si="69"/>
        <v/>
      </c>
      <c r="W1107" s="95" t="str">
        <f t="shared" si="70"/>
        <v/>
      </c>
      <c r="X1107" s="95" t="str">
        <f t="shared" si="71"/>
        <v/>
      </c>
    </row>
    <row r="1108" spans="21:24" x14ac:dyDescent="0.3">
      <c r="U1108" s="95" t="str">
        <f t="shared" si="68"/>
        <v/>
      </c>
      <c r="V1108" s="95" t="str">
        <f t="shared" si="69"/>
        <v/>
      </c>
      <c r="W1108" s="95" t="str">
        <f t="shared" si="70"/>
        <v/>
      </c>
      <c r="X1108" s="95" t="str">
        <f t="shared" si="71"/>
        <v/>
      </c>
    </row>
    <row r="1109" spans="21:24" x14ac:dyDescent="0.3">
      <c r="U1109" s="95" t="str">
        <f t="shared" si="68"/>
        <v/>
      </c>
      <c r="V1109" s="95" t="str">
        <f t="shared" si="69"/>
        <v/>
      </c>
      <c r="W1109" s="95" t="str">
        <f t="shared" si="70"/>
        <v/>
      </c>
      <c r="X1109" s="95" t="str">
        <f t="shared" si="71"/>
        <v/>
      </c>
    </row>
    <row r="1110" spans="21:24" x14ac:dyDescent="0.3">
      <c r="U1110" s="95" t="str">
        <f t="shared" si="68"/>
        <v/>
      </c>
      <c r="V1110" s="95" t="str">
        <f t="shared" si="69"/>
        <v/>
      </c>
      <c r="W1110" s="95" t="str">
        <f t="shared" si="70"/>
        <v/>
      </c>
      <c r="X1110" s="95" t="str">
        <f t="shared" si="71"/>
        <v/>
      </c>
    </row>
    <row r="1111" spans="21:24" x14ac:dyDescent="0.3">
      <c r="U1111" s="95" t="str">
        <f t="shared" si="68"/>
        <v/>
      </c>
      <c r="V1111" s="95" t="str">
        <f t="shared" si="69"/>
        <v/>
      </c>
      <c r="W1111" s="95" t="str">
        <f t="shared" si="70"/>
        <v/>
      </c>
      <c r="X1111" s="95" t="str">
        <f t="shared" si="71"/>
        <v/>
      </c>
    </row>
    <row r="1112" spans="21:24" x14ac:dyDescent="0.3">
      <c r="U1112" s="95" t="str">
        <f t="shared" si="68"/>
        <v/>
      </c>
      <c r="V1112" s="95" t="str">
        <f t="shared" si="69"/>
        <v/>
      </c>
      <c r="W1112" s="95" t="str">
        <f t="shared" si="70"/>
        <v/>
      </c>
      <c r="X1112" s="95" t="str">
        <f t="shared" si="71"/>
        <v/>
      </c>
    </row>
    <row r="1113" spans="21:24" x14ac:dyDescent="0.3">
      <c r="U1113" s="95" t="str">
        <f t="shared" si="68"/>
        <v/>
      </c>
      <c r="V1113" s="95" t="str">
        <f t="shared" si="69"/>
        <v/>
      </c>
      <c r="W1113" s="95" t="str">
        <f t="shared" si="70"/>
        <v/>
      </c>
      <c r="X1113" s="95" t="str">
        <f t="shared" si="71"/>
        <v/>
      </c>
    </row>
    <row r="1114" spans="21:24" x14ac:dyDescent="0.3">
      <c r="U1114" s="95" t="str">
        <f t="shared" si="68"/>
        <v/>
      </c>
      <c r="V1114" s="95" t="str">
        <f t="shared" si="69"/>
        <v/>
      </c>
      <c r="W1114" s="95" t="str">
        <f t="shared" si="70"/>
        <v/>
      </c>
      <c r="X1114" s="95" t="str">
        <f t="shared" si="71"/>
        <v/>
      </c>
    </row>
    <row r="1115" spans="21:24" x14ac:dyDescent="0.3">
      <c r="U1115" s="95" t="str">
        <f t="shared" si="68"/>
        <v/>
      </c>
      <c r="V1115" s="95" t="str">
        <f t="shared" si="69"/>
        <v/>
      </c>
      <c r="W1115" s="95" t="str">
        <f t="shared" si="70"/>
        <v/>
      </c>
      <c r="X1115" s="95" t="str">
        <f t="shared" si="71"/>
        <v/>
      </c>
    </row>
    <row r="1116" spans="21:24" x14ac:dyDescent="0.3">
      <c r="U1116" s="95" t="str">
        <f t="shared" si="68"/>
        <v/>
      </c>
      <c r="V1116" s="95" t="str">
        <f t="shared" si="69"/>
        <v/>
      </c>
      <c r="W1116" s="95" t="str">
        <f t="shared" si="70"/>
        <v/>
      </c>
      <c r="X1116" s="95" t="str">
        <f t="shared" si="71"/>
        <v/>
      </c>
    </row>
    <row r="1117" spans="21:24" x14ac:dyDescent="0.3">
      <c r="U1117" s="95" t="str">
        <f t="shared" si="68"/>
        <v/>
      </c>
      <c r="V1117" s="95" t="str">
        <f t="shared" si="69"/>
        <v/>
      </c>
      <c r="W1117" s="95" t="str">
        <f t="shared" si="70"/>
        <v/>
      </c>
      <c r="X1117" s="95" t="str">
        <f t="shared" si="71"/>
        <v/>
      </c>
    </row>
    <row r="1118" spans="21:24" x14ac:dyDescent="0.3">
      <c r="U1118" s="95" t="str">
        <f t="shared" si="68"/>
        <v/>
      </c>
      <c r="V1118" s="95" t="str">
        <f t="shared" si="69"/>
        <v/>
      </c>
      <c r="W1118" s="95" t="str">
        <f t="shared" si="70"/>
        <v/>
      </c>
      <c r="X1118" s="95" t="str">
        <f t="shared" si="71"/>
        <v/>
      </c>
    </row>
    <row r="1119" spans="21:24" x14ac:dyDescent="0.3">
      <c r="U1119" s="95" t="str">
        <f t="shared" si="68"/>
        <v/>
      </c>
      <c r="V1119" s="95" t="str">
        <f t="shared" si="69"/>
        <v/>
      </c>
      <c r="W1119" s="95" t="str">
        <f t="shared" si="70"/>
        <v/>
      </c>
      <c r="X1119" s="95" t="str">
        <f t="shared" si="71"/>
        <v/>
      </c>
    </row>
    <row r="1120" spans="21:24" x14ac:dyDescent="0.3">
      <c r="U1120" s="95" t="str">
        <f t="shared" si="68"/>
        <v/>
      </c>
      <c r="V1120" s="95" t="str">
        <f t="shared" si="69"/>
        <v/>
      </c>
      <c r="W1120" s="95" t="str">
        <f t="shared" si="70"/>
        <v/>
      </c>
      <c r="X1120" s="95" t="str">
        <f t="shared" si="71"/>
        <v/>
      </c>
    </row>
    <row r="1121" spans="21:24" x14ac:dyDescent="0.3">
      <c r="U1121" s="95" t="str">
        <f t="shared" si="68"/>
        <v/>
      </c>
      <c r="V1121" s="95" t="str">
        <f t="shared" si="69"/>
        <v/>
      </c>
      <c r="W1121" s="95" t="str">
        <f t="shared" si="70"/>
        <v/>
      </c>
      <c r="X1121" s="95" t="str">
        <f t="shared" si="71"/>
        <v/>
      </c>
    </row>
    <row r="1122" spans="21:24" x14ac:dyDescent="0.3">
      <c r="U1122" s="95" t="str">
        <f t="shared" si="68"/>
        <v/>
      </c>
      <c r="V1122" s="95" t="str">
        <f t="shared" si="69"/>
        <v/>
      </c>
      <c r="W1122" s="95" t="str">
        <f t="shared" si="70"/>
        <v/>
      </c>
      <c r="X1122" s="95" t="str">
        <f t="shared" si="71"/>
        <v/>
      </c>
    </row>
    <row r="1123" spans="21:24" x14ac:dyDescent="0.3">
      <c r="U1123" s="95" t="str">
        <f t="shared" si="68"/>
        <v/>
      </c>
      <c r="V1123" s="95" t="str">
        <f t="shared" si="69"/>
        <v/>
      </c>
      <c r="W1123" s="95" t="str">
        <f t="shared" si="70"/>
        <v/>
      </c>
      <c r="X1123" s="95" t="str">
        <f t="shared" si="71"/>
        <v/>
      </c>
    </row>
    <row r="1124" spans="21:24" x14ac:dyDescent="0.3">
      <c r="U1124" s="95" t="str">
        <f t="shared" si="68"/>
        <v/>
      </c>
      <c r="V1124" s="95" t="str">
        <f t="shared" si="69"/>
        <v/>
      </c>
      <c r="W1124" s="95" t="str">
        <f t="shared" si="70"/>
        <v/>
      </c>
      <c r="X1124" s="95" t="str">
        <f t="shared" si="71"/>
        <v/>
      </c>
    </row>
    <row r="1125" spans="21:24" x14ac:dyDescent="0.3">
      <c r="U1125" s="95" t="str">
        <f t="shared" si="68"/>
        <v/>
      </c>
      <c r="V1125" s="95" t="str">
        <f t="shared" si="69"/>
        <v/>
      </c>
      <c r="W1125" s="95" t="str">
        <f t="shared" si="70"/>
        <v/>
      </c>
      <c r="X1125" s="95" t="str">
        <f t="shared" si="71"/>
        <v/>
      </c>
    </row>
    <row r="1126" spans="21:24" x14ac:dyDescent="0.3">
      <c r="U1126" s="95" t="str">
        <f t="shared" si="68"/>
        <v/>
      </c>
      <c r="V1126" s="95" t="str">
        <f t="shared" si="69"/>
        <v/>
      </c>
      <c r="W1126" s="95" t="str">
        <f t="shared" si="70"/>
        <v/>
      </c>
      <c r="X1126" s="95" t="str">
        <f t="shared" si="71"/>
        <v/>
      </c>
    </row>
    <row r="1127" spans="21:24" x14ac:dyDescent="0.3">
      <c r="U1127" s="95" t="str">
        <f t="shared" si="68"/>
        <v/>
      </c>
      <c r="V1127" s="95" t="str">
        <f t="shared" si="69"/>
        <v/>
      </c>
      <c r="W1127" s="95" t="str">
        <f t="shared" si="70"/>
        <v/>
      </c>
      <c r="X1127" s="95" t="str">
        <f t="shared" si="71"/>
        <v/>
      </c>
    </row>
    <row r="1128" spans="21:24" x14ac:dyDescent="0.3">
      <c r="U1128" s="95" t="str">
        <f t="shared" si="68"/>
        <v/>
      </c>
      <c r="V1128" s="95" t="str">
        <f t="shared" si="69"/>
        <v/>
      </c>
      <c r="W1128" s="95" t="str">
        <f t="shared" si="70"/>
        <v/>
      </c>
      <c r="X1128" s="95" t="str">
        <f t="shared" si="71"/>
        <v/>
      </c>
    </row>
    <row r="1129" spans="21:24" x14ac:dyDescent="0.3">
      <c r="U1129" s="95" t="str">
        <f t="shared" si="68"/>
        <v/>
      </c>
      <c r="V1129" s="95" t="str">
        <f t="shared" si="69"/>
        <v/>
      </c>
      <c r="W1129" s="95" t="str">
        <f t="shared" si="70"/>
        <v/>
      </c>
      <c r="X1129" s="95" t="str">
        <f t="shared" si="71"/>
        <v/>
      </c>
    </row>
    <row r="1130" spans="21:24" x14ac:dyDescent="0.3">
      <c r="U1130" s="95" t="str">
        <f t="shared" si="68"/>
        <v/>
      </c>
      <c r="V1130" s="95" t="str">
        <f t="shared" si="69"/>
        <v/>
      </c>
      <c r="W1130" s="95" t="str">
        <f t="shared" si="70"/>
        <v/>
      </c>
      <c r="X1130" s="95" t="str">
        <f t="shared" si="71"/>
        <v/>
      </c>
    </row>
    <row r="1131" spans="21:24" x14ac:dyDescent="0.3">
      <c r="U1131" s="95" t="str">
        <f t="shared" si="68"/>
        <v/>
      </c>
      <c r="V1131" s="95" t="str">
        <f t="shared" si="69"/>
        <v/>
      </c>
      <c r="W1131" s="95" t="str">
        <f t="shared" si="70"/>
        <v/>
      </c>
      <c r="X1131" s="95" t="str">
        <f t="shared" si="71"/>
        <v/>
      </c>
    </row>
    <row r="1132" spans="21:24" x14ac:dyDescent="0.3">
      <c r="U1132" s="95" t="str">
        <f t="shared" si="68"/>
        <v/>
      </c>
      <c r="V1132" s="95" t="str">
        <f t="shared" si="69"/>
        <v/>
      </c>
      <c r="W1132" s="95" t="str">
        <f t="shared" si="70"/>
        <v/>
      </c>
      <c r="X1132" s="95" t="str">
        <f t="shared" si="71"/>
        <v/>
      </c>
    </row>
    <row r="1133" spans="21:24" x14ac:dyDescent="0.3">
      <c r="U1133" s="95" t="str">
        <f t="shared" si="68"/>
        <v/>
      </c>
      <c r="V1133" s="95" t="str">
        <f t="shared" si="69"/>
        <v/>
      </c>
      <c r="W1133" s="95" t="str">
        <f t="shared" si="70"/>
        <v/>
      </c>
      <c r="X1133" s="95" t="str">
        <f t="shared" si="71"/>
        <v/>
      </c>
    </row>
    <row r="1134" spans="21:24" x14ac:dyDescent="0.3">
      <c r="U1134" s="95" t="str">
        <f t="shared" si="68"/>
        <v/>
      </c>
      <c r="V1134" s="95" t="str">
        <f t="shared" si="69"/>
        <v/>
      </c>
      <c r="W1134" s="95" t="str">
        <f t="shared" si="70"/>
        <v/>
      </c>
      <c r="X1134" s="95" t="str">
        <f t="shared" si="71"/>
        <v/>
      </c>
    </row>
    <row r="1135" spans="21:24" x14ac:dyDescent="0.3">
      <c r="U1135" s="95" t="str">
        <f t="shared" si="68"/>
        <v/>
      </c>
      <c r="V1135" s="95" t="str">
        <f t="shared" si="69"/>
        <v/>
      </c>
      <c r="W1135" s="95" t="str">
        <f t="shared" si="70"/>
        <v/>
      </c>
      <c r="X1135" s="95" t="str">
        <f t="shared" si="71"/>
        <v/>
      </c>
    </row>
    <row r="1136" spans="21:24" x14ac:dyDescent="0.3">
      <c r="U1136" s="95" t="str">
        <f t="shared" si="68"/>
        <v/>
      </c>
      <c r="V1136" s="95" t="str">
        <f t="shared" si="69"/>
        <v/>
      </c>
      <c r="W1136" s="95" t="str">
        <f t="shared" si="70"/>
        <v/>
      </c>
      <c r="X1136" s="95" t="str">
        <f t="shared" si="71"/>
        <v/>
      </c>
    </row>
    <row r="1137" spans="21:24" x14ac:dyDescent="0.3">
      <c r="U1137" s="95" t="str">
        <f t="shared" si="68"/>
        <v/>
      </c>
      <c r="V1137" s="95" t="str">
        <f t="shared" si="69"/>
        <v/>
      </c>
      <c r="W1137" s="95" t="str">
        <f t="shared" si="70"/>
        <v/>
      </c>
      <c r="X1137" s="95" t="str">
        <f t="shared" si="71"/>
        <v/>
      </c>
    </row>
    <row r="1138" spans="21:24" x14ac:dyDescent="0.3">
      <c r="U1138" s="95" t="str">
        <f t="shared" si="68"/>
        <v/>
      </c>
      <c r="V1138" s="95" t="str">
        <f t="shared" si="69"/>
        <v/>
      </c>
      <c r="W1138" s="95" t="str">
        <f t="shared" si="70"/>
        <v/>
      </c>
      <c r="X1138" s="95" t="str">
        <f t="shared" si="71"/>
        <v/>
      </c>
    </row>
    <row r="1139" spans="21:24" x14ac:dyDescent="0.3">
      <c r="U1139" s="95" t="str">
        <f t="shared" si="68"/>
        <v/>
      </c>
      <c r="V1139" s="95" t="str">
        <f t="shared" si="69"/>
        <v/>
      </c>
      <c r="W1139" s="95" t="str">
        <f t="shared" si="70"/>
        <v/>
      </c>
      <c r="X1139" s="95" t="str">
        <f t="shared" si="71"/>
        <v/>
      </c>
    </row>
    <row r="1140" spans="21:24" x14ac:dyDescent="0.3">
      <c r="U1140" s="95" t="str">
        <f t="shared" si="68"/>
        <v/>
      </c>
      <c r="V1140" s="95" t="str">
        <f t="shared" si="69"/>
        <v/>
      </c>
      <c r="W1140" s="95" t="str">
        <f t="shared" si="70"/>
        <v/>
      </c>
      <c r="X1140" s="95" t="str">
        <f t="shared" si="71"/>
        <v/>
      </c>
    </row>
    <row r="1141" spans="21:24" x14ac:dyDescent="0.3">
      <c r="U1141" s="95" t="str">
        <f t="shared" si="68"/>
        <v/>
      </c>
      <c r="V1141" s="95" t="str">
        <f t="shared" si="69"/>
        <v/>
      </c>
      <c r="W1141" s="95" t="str">
        <f t="shared" si="70"/>
        <v/>
      </c>
      <c r="X1141" s="95" t="str">
        <f t="shared" si="71"/>
        <v/>
      </c>
    </row>
    <row r="1142" spans="21:24" x14ac:dyDescent="0.3">
      <c r="U1142" s="95" t="str">
        <f t="shared" si="68"/>
        <v/>
      </c>
      <c r="V1142" s="95" t="str">
        <f t="shared" si="69"/>
        <v/>
      </c>
      <c r="W1142" s="95" t="str">
        <f t="shared" si="70"/>
        <v/>
      </c>
      <c r="X1142" s="95" t="str">
        <f t="shared" si="71"/>
        <v/>
      </c>
    </row>
    <row r="1143" spans="21:24" x14ac:dyDescent="0.3">
      <c r="U1143" s="95" t="str">
        <f t="shared" si="68"/>
        <v/>
      </c>
      <c r="V1143" s="95" t="str">
        <f t="shared" si="69"/>
        <v/>
      </c>
      <c r="W1143" s="95" t="str">
        <f t="shared" si="70"/>
        <v/>
      </c>
      <c r="X1143" s="95" t="str">
        <f t="shared" si="71"/>
        <v/>
      </c>
    </row>
    <row r="1144" spans="21:24" x14ac:dyDescent="0.3">
      <c r="U1144" s="95" t="str">
        <f t="shared" si="68"/>
        <v/>
      </c>
      <c r="V1144" s="95" t="str">
        <f t="shared" si="69"/>
        <v/>
      </c>
      <c r="W1144" s="95" t="str">
        <f t="shared" si="70"/>
        <v/>
      </c>
      <c r="X1144" s="95" t="str">
        <f t="shared" si="71"/>
        <v/>
      </c>
    </row>
    <row r="1145" spans="21:24" x14ac:dyDescent="0.3">
      <c r="U1145" s="95" t="str">
        <f t="shared" si="68"/>
        <v/>
      </c>
      <c r="V1145" s="95" t="str">
        <f t="shared" si="69"/>
        <v/>
      </c>
      <c r="W1145" s="95" t="str">
        <f t="shared" si="70"/>
        <v/>
      </c>
      <c r="X1145" s="95" t="str">
        <f t="shared" si="71"/>
        <v/>
      </c>
    </row>
    <row r="1146" spans="21:24" x14ac:dyDescent="0.3">
      <c r="U1146" s="95" t="str">
        <f t="shared" si="68"/>
        <v/>
      </c>
      <c r="V1146" s="95" t="str">
        <f t="shared" si="69"/>
        <v/>
      </c>
      <c r="W1146" s="95" t="str">
        <f t="shared" si="70"/>
        <v/>
      </c>
      <c r="X1146" s="95" t="str">
        <f t="shared" si="71"/>
        <v/>
      </c>
    </row>
    <row r="1147" spans="21:24" x14ac:dyDescent="0.3">
      <c r="U1147" s="95" t="str">
        <f t="shared" si="68"/>
        <v/>
      </c>
      <c r="V1147" s="95" t="str">
        <f t="shared" si="69"/>
        <v/>
      </c>
      <c r="W1147" s="95" t="str">
        <f t="shared" si="70"/>
        <v/>
      </c>
      <c r="X1147" s="95" t="str">
        <f t="shared" si="71"/>
        <v/>
      </c>
    </row>
    <row r="1148" spans="21:24" x14ac:dyDescent="0.3">
      <c r="U1148" s="95" t="str">
        <f t="shared" si="68"/>
        <v/>
      </c>
      <c r="V1148" s="95" t="str">
        <f t="shared" si="69"/>
        <v/>
      </c>
      <c r="W1148" s="95" t="str">
        <f t="shared" si="70"/>
        <v/>
      </c>
      <c r="X1148" s="95" t="str">
        <f t="shared" si="71"/>
        <v/>
      </c>
    </row>
    <row r="1149" spans="21:24" x14ac:dyDescent="0.3">
      <c r="U1149" s="95" t="str">
        <f t="shared" si="68"/>
        <v/>
      </c>
      <c r="V1149" s="95" t="str">
        <f t="shared" si="69"/>
        <v/>
      </c>
      <c r="W1149" s="95" t="str">
        <f t="shared" si="70"/>
        <v/>
      </c>
      <c r="X1149" s="95" t="str">
        <f t="shared" si="71"/>
        <v/>
      </c>
    </row>
    <row r="1150" spans="21:24" x14ac:dyDescent="0.3">
      <c r="U1150" s="95" t="str">
        <f t="shared" si="68"/>
        <v/>
      </c>
      <c r="V1150" s="95" t="str">
        <f t="shared" si="69"/>
        <v/>
      </c>
      <c r="W1150" s="95" t="str">
        <f t="shared" si="70"/>
        <v/>
      </c>
      <c r="X1150" s="95" t="str">
        <f t="shared" si="71"/>
        <v/>
      </c>
    </row>
    <row r="1151" spans="21:24" x14ac:dyDescent="0.3">
      <c r="U1151" s="95" t="str">
        <f t="shared" si="68"/>
        <v/>
      </c>
      <c r="V1151" s="95" t="str">
        <f t="shared" si="69"/>
        <v/>
      </c>
      <c r="W1151" s="95" t="str">
        <f t="shared" si="70"/>
        <v/>
      </c>
      <c r="X1151" s="95" t="str">
        <f t="shared" si="71"/>
        <v/>
      </c>
    </row>
    <row r="1152" spans="21:24" x14ac:dyDescent="0.3">
      <c r="U1152" s="95" t="str">
        <f t="shared" si="68"/>
        <v/>
      </c>
      <c r="V1152" s="95" t="str">
        <f t="shared" si="69"/>
        <v/>
      </c>
      <c r="W1152" s="95" t="str">
        <f t="shared" si="70"/>
        <v/>
      </c>
      <c r="X1152" s="95" t="str">
        <f t="shared" si="71"/>
        <v/>
      </c>
    </row>
    <row r="1153" spans="21:24" x14ac:dyDescent="0.3">
      <c r="U1153" s="95" t="str">
        <f t="shared" si="68"/>
        <v/>
      </c>
      <c r="V1153" s="95" t="str">
        <f t="shared" si="69"/>
        <v/>
      </c>
      <c r="W1153" s="95" t="str">
        <f t="shared" si="70"/>
        <v/>
      </c>
      <c r="X1153" s="95" t="str">
        <f t="shared" si="71"/>
        <v/>
      </c>
    </row>
    <row r="1154" spans="21:24" x14ac:dyDescent="0.3">
      <c r="U1154" s="95" t="str">
        <f t="shared" si="68"/>
        <v/>
      </c>
      <c r="V1154" s="95" t="str">
        <f t="shared" si="69"/>
        <v/>
      </c>
      <c r="W1154" s="95" t="str">
        <f t="shared" si="70"/>
        <v/>
      </c>
      <c r="X1154" s="95" t="str">
        <f t="shared" si="71"/>
        <v/>
      </c>
    </row>
    <row r="1155" spans="21:24" x14ac:dyDescent="0.3">
      <c r="U1155" s="95" t="str">
        <f t="shared" si="68"/>
        <v/>
      </c>
      <c r="V1155" s="95" t="str">
        <f t="shared" si="69"/>
        <v/>
      </c>
      <c r="W1155" s="95" t="str">
        <f t="shared" si="70"/>
        <v/>
      </c>
      <c r="X1155" s="95" t="str">
        <f t="shared" si="71"/>
        <v/>
      </c>
    </row>
    <row r="1156" spans="21:24" x14ac:dyDescent="0.3">
      <c r="U1156" s="95" t="str">
        <f t="shared" si="68"/>
        <v/>
      </c>
      <c r="V1156" s="95" t="str">
        <f t="shared" si="69"/>
        <v/>
      </c>
      <c r="W1156" s="95" t="str">
        <f t="shared" si="70"/>
        <v/>
      </c>
      <c r="X1156" s="95" t="str">
        <f t="shared" si="71"/>
        <v/>
      </c>
    </row>
    <row r="1157" spans="21:24" x14ac:dyDescent="0.3">
      <c r="U1157" s="95" t="str">
        <f t="shared" ref="U1157:U1220" si="72">IF(L1157="ANO",B1157&amp;"-Linie A","")</f>
        <v/>
      </c>
      <c r="V1157" s="95" t="str">
        <f t="shared" ref="V1157:V1220" si="73">IF(M1157="ANO",B1157&amp;"-Linie B","")</f>
        <v/>
      </c>
      <c r="W1157" s="95" t="str">
        <f t="shared" ref="W1157:W1220" si="74">IF(N1157="ANO",B1157&amp;"-Linie C","")</f>
        <v/>
      </c>
      <c r="X1157" s="95" t="str">
        <f t="shared" ref="X1157:X1220" si="75">IF(O1157="ANO",B1157&amp;"-Linie D","")</f>
        <v/>
      </c>
    </row>
    <row r="1158" spans="21:24" x14ac:dyDescent="0.3">
      <c r="U1158" s="95" t="str">
        <f t="shared" si="72"/>
        <v/>
      </c>
      <c r="V1158" s="95" t="str">
        <f t="shared" si="73"/>
        <v/>
      </c>
      <c r="W1158" s="95" t="str">
        <f t="shared" si="74"/>
        <v/>
      </c>
      <c r="X1158" s="95" t="str">
        <f t="shared" si="75"/>
        <v/>
      </c>
    </row>
    <row r="1159" spans="21:24" x14ac:dyDescent="0.3">
      <c r="U1159" s="95" t="str">
        <f t="shared" si="72"/>
        <v/>
      </c>
      <c r="V1159" s="95" t="str">
        <f t="shared" si="73"/>
        <v/>
      </c>
      <c r="W1159" s="95" t="str">
        <f t="shared" si="74"/>
        <v/>
      </c>
      <c r="X1159" s="95" t="str">
        <f t="shared" si="75"/>
        <v/>
      </c>
    </row>
    <row r="1160" spans="21:24" x14ac:dyDescent="0.3">
      <c r="U1160" s="95" t="str">
        <f t="shared" si="72"/>
        <v/>
      </c>
      <c r="V1160" s="95" t="str">
        <f t="shared" si="73"/>
        <v/>
      </c>
      <c r="W1160" s="95" t="str">
        <f t="shared" si="74"/>
        <v/>
      </c>
      <c r="X1160" s="95" t="str">
        <f t="shared" si="75"/>
        <v/>
      </c>
    </row>
    <row r="1161" spans="21:24" x14ac:dyDescent="0.3">
      <c r="U1161" s="95" t="str">
        <f t="shared" si="72"/>
        <v/>
      </c>
      <c r="V1161" s="95" t="str">
        <f t="shared" si="73"/>
        <v/>
      </c>
      <c r="W1161" s="95" t="str">
        <f t="shared" si="74"/>
        <v/>
      </c>
      <c r="X1161" s="95" t="str">
        <f t="shared" si="75"/>
        <v/>
      </c>
    </row>
    <row r="1162" spans="21:24" x14ac:dyDescent="0.3">
      <c r="U1162" s="95" t="str">
        <f t="shared" si="72"/>
        <v/>
      </c>
      <c r="V1162" s="95" t="str">
        <f t="shared" si="73"/>
        <v/>
      </c>
      <c r="W1162" s="95" t="str">
        <f t="shared" si="74"/>
        <v/>
      </c>
      <c r="X1162" s="95" t="str">
        <f t="shared" si="75"/>
        <v/>
      </c>
    </row>
    <row r="1163" spans="21:24" x14ac:dyDescent="0.3">
      <c r="U1163" s="95" t="str">
        <f t="shared" si="72"/>
        <v/>
      </c>
      <c r="V1163" s="95" t="str">
        <f t="shared" si="73"/>
        <v/>
      </c>
      <c r="W1163" s="95" t="str">
        <f t="shared" si="74"/>
        <v/>
      </c>
      <c r="X1163" s="95" t="str">
        <f t="shared" si="75"/>
        <v/>
      </c>
    </row>
    <row r="1164" spans="21:24" x14ac:dyDescent="0.3">
      <c r="U1164" s="95" t="str">
        <f t="shared" si="72"/>
        <v/>
      </c>
      <c r="V1164" s="95" t="str">
        <f t="shared" si="73"/>
        <v/>
      </c>
      <c r="W1164" s="95" t="str">
        <f t="shared" si="74"/>
        <v/>
      </c>
      <c r="X1164" s="95" t="str">
        <f t="shared" si="75"/>
        <v/>
      </c>
    </row>
    <row r="1165" spans="21:24" x14ac:dyDescent="0.3">
      <c r="U1165" s="95" t="str">
        <f t="shared" si="72"/>
        <v/>
      </c>
      <c r="V1165" s="95" t="str">
        <f t="shared" si="73"/>
        <v/>
      </c>
      <c r="W1165" s="95" t="str">
        <f t="shared" si="74"/>
        <v/>
      </c>
      <c r="X1165" s="95" t="str">
        <f t="shared" si="75"/>
        <v/>
      </c>
    </row>
    <row r="1166" spans="21:24" x14ac:dyDescent="0.3">
      <c r="U1166" s="95" t="str">
        <f t="shared" si="72"/>
        <v/>
      </c>
      <c r="V1166" s="95" t="str">
        <f t="shared" si="73"/>
        <v/>
      </c>
      <c r="W1166" s="95" t="str">
        <f t="shared" si="74"/>
        <v/>
      </c>
      <c r="X1166" s="95" t="str">
        <f t="shared" si="75"/>
        <v/>
      </c>
    </row>
    <row r="1167" spans="21:24" x14ac:dyDescent="0.3">
      <c r="U1167" s="95" t="str">
        <f t="shared" si="72"/>
        <v/>
      </c>
      <c r="V1167" s="95" t="str">
        <f t="shared" si="73"/>
        <v/>
      </c>
      <c r="W1167" s="95" t="str">
        <f t="shared" si="74"/>
        <v/>
      </c>
      <c r="X1167" s="95" t="str">
        <f t="shared" si="75"/>
        <v/>
      </c>
    </row>
    <row r="1168" spans="21:24" x14ac:dyDescent="0.3">
      <c r="U1168" s="95" t="str">
        <f t="shared" si="72"/>
        <v/>
      </c>
      <c r="V1168" s="95" t="str">
        <f t="shared" si="73"/>
        <v/>
      </c>
      <c r="W1168" s="95" t="str">
        <f t="shared" si="74"/>
        <v/>
      </c>
      <c r="X1168" s="95" t="str">
        <f t="shared" si="75"/>
        <v/>
      </c>
    </row>
    <row r="1169" spans="21:24" x14ac:dyDescent="0.3">
      <c r="U1169" s="95" t="str">
        <f t="shared" si="72"/>
        <v/>
      </c>
      <c r="V1169" s="95" t="str">
        <f t="shared" si="73"/>
        <v/>
      </c>
      <c r="W1169" s="95" t="str">
        <f t="shared" si="74"/>
        <v/>
      </c>
      <c r="X1169" s="95" t="str">
        <f t="shared" si="75"/>
        <v/>
      </c>
    </row>
    <row r="1170" spans="21:24" x14ac:dyDescent="0.3">
      <c r="U1170" s="95" t="str">
        <f t="shared" si="72"/>
        <v/>
      </c>
      <c r="V1170" s="95" t="str">
        <f t="shared" si="73"/>
        <v/>
      </c>
      <c r="W1170" s="95" t="str">
        <f t="shared" si="74"/>
        <v/>
      </c>
      <c r="X1170" s="95" t="str">
        <f t="shared" si="75"/>
        <v/>
      </c>
    </row>
    <row r="1171" spans="21:24" x14ac:dyDescent="0.3">
      <c r="U1171" s="95" t="str">
        <f t="shared" si="72"/>
        <v/>
      </c>
      <c r="V1171" s="95" t="str">
        <f t="shared" si="73"/>
        <v/>
      </c>
      <c r="W1171" s="95" t="str">
        <f t="shared" si="74"/>
        <v/>
      </c>
      <c r="X1171" s="95" t="str">
        <f t="shared" si="75"/>
        <v/>
      </c>
    </row>
    <row r="1172" spans="21:24" x14ac:dyDescent="0.3">
      <c r="U1172" s="95" t="str">
        <f t="shared" si="72"/>
        <v/>
      </c>
      <c r="V1172" s="95" t="str">
        <f t="shared" si="73"/>
        <v/>
      </c>
      <c r="W1172" s="95" t="str">
        <f t="shared" si="74"/>
        <v/>
      </c>
      <c r="X1172" s="95" t="str">
        <f t="shared" si="75"/>
        <v/>
      </c>
    </row>
    <row r="1173" spans="21:24" x14ac:dyDescent="0.3">
      <c r="U1173" s="95" t="str">
        <f t="shared" si="72"/>
        <v/>
      </c>
      <c r="V1173" s="95" t="str">
        <f t="shared" si="73"/>
        <v/>
      </c>
      <c r="W1173" s="95" t="str">
        <f t="shared" si="74"/>
        <v/>
      </c>
      <c r="X1173" s="95" t="str">
        <f t="shared" si="75"/>
        <v/>
      </c>
    </row>
    <row r="1174" spans="21:24" x14ac:dyDescent="0.3">
      <c r="U1174" s="95" t="str">
        <f t="shared" si="72"/>
        <v/>
      </c>
      <c r="V1174" s="95" t="str">
        <f t="shared" si="73"/>
        <v/>
      </c>
      <c r="W1174" s="95" t="str">
        <f t="shared" si="74"/>
        <v/>
      </c>
      <c r="X1174" s="95" t="str">
        <f t="shared" si="75"/>
        <v/>
      </c>
    </row>
    <row r="1175" spans="21:24" x14ac:dyDescent="0.3">
      <c r="U1175" s="95" t="str">
        <f t="shared" si="72"/>
        <v/>
      </c>
      <c r="V1175" s="95" t="str">
        <f t="shared" si="73"/>
        <v/>
      </c>
      <c r="W1175" s="95" t="str">
        <f t="shared" si="74"/>
        <v/>
      </c>
      <c r="X1175" s="95" t="str">
        <f t="shared" si="75"/>
        <v/>
      </c>
    </row>
    <row r="1176" spans="21:24" x14ac:dyDescent="0.3">
      <c r="U1176" s="95" t="str">
        <f t="shared" si="72"/>
        <v/>
      </c>
      <c r="V1176" s="95" t="str">
        <f t="shared" si="73"/>
        <v/>
      </c>
      <c r="W1176" s="95" t="str">
        <f t="shared" si="74"/>
        <v/>
      </c>
      <c r="X1176" s="95" t="str">
        <f t="shared" si="75"/>
        <v/>
      </c>
    </row>
    <row r="1177" spans="21:24" x14ac:dyDescent="0.3">
      <c r="U1177" s="95" t="str">
        <f t="shared" si="72"/>
        <v/>
      </c>
      <c r="V1177" s="95" t="str">
        <f t="shared" si="73"/>
        <v/>
      </c>
      <c r="W1177" s="95" t="str">
        <f t="shared" si="74"/>
        <v/>
      </c>
      <c r="X1177" s="95" t="str">
        <f t="shared" si="75"/>
        <v/>
      </c>
    </row>
    <row r="1178" spans="21:24" x14ac:dyDescent="0.3">
      <c r="U1178" s="95" t="str">
        <f t="shared" si="72"/>
        <v/>
      </c>
      <c r="V1178" s="95" t="str">
        <f t="shared" si="73"/>
        <v/>
      </c>
      <c r="W1178" s="95" t="str">
        <f t="shared" si="74"/>
        <v/>
      </c>
      <c r="X1178" s="95" t="str">
        <f t="shared" si="75"/>
        <v/>
      </c>
    </row>
    <row r="1179" spans="21:24" x14ac:dyDescent="0.3">
      <c r="U1179" s="95" t="str">
        <f t="shared" si="72"/>
        <v/>
      </c>
      <c r="V1179" s="95" t="str">
        <f t="shared" si="73"/>
        <v/>
      </c>
      <c r="W1179" s="95" t="str">
        <f t="shared" si="74"/>
        <v/>
      </c>
      <c r="X1179" s="95" t="str">
        <f t="shared" si="75"/>
        <v/>
      </c>
    </row>
    <row r="1180" spans="21:24" x14ac:dyDescent="0.3">
      <c r="U1180" s="95" t="str">
        <f t="shared" si="72"/>
        <v/>
      </c>
      <c r="V1180" s="95" t="str">
        <f t="shared" si="73"/>
        <v/>
      </c>
      <c r="W1180" s="95" t="str">
        <f t="shared" si="74"/>
        <v/>
      </c>
      <c r="X1180" s="95" t="str">
        <f t="shared" si="75"/>
        <v/>
      </c>
    </row>
    <row r="1181" spans="21:24" x14ac:dyDescent="0.3">
      <c r="U1181" s="95" t="str">
        <f t="shared" si="72"/>
        <v/>
      </c>
      <c r="V1181" s="95" t="str">
        <f t="shared" si="73"/>
        <v/>
      </c>
      <c r="W1181" s="95" t="str">
        <f t="shared" si="74"/>
        <v/>
      </c>
      <c r="X1181" s="95" t="str">
        <f t="shared" si="75"/>
        <v/>
      </c>
    </row>
    <row r="1182" spans="21:24" x14ac:dyDescent="0.3">
      <c r="U1182" s="95" t="str">
        <f t="shared" si="72"/>
        <v/>
      </c>
      <c r="V1182" s="95" t="str">
        <f t="shared" si="73"/>
        <v/>
      </c>
      <c r="W1182" s="95" t="str">
        <f t="shared" si="74"/>
        <v/>
      </c>
      <c r="X1182" s="95" t="str">
        <f t="shared" si="75"/>
        <v/>
      </c>
    </row>
    <row r="1183" spans="21:24" x14ac:dyDescent="0.3">
      <c r="U1183" s="95" t="str">
        <f t="shared" si="72"/>
        <v/>
      </c>
      <c r="V1183" s="95" t="str">
        <f t="shared" si="73"/>
        <v/>
      </c>
      <c r="W1183" s="95" t="str">
        <f t="shared" si="74"/>
        <v/>
      </c>
      <c r="X1183" s="95" t="str">
        <f t="shared" si="75"/>
        <v/>
      </c>
    </row>
    <row r="1184" spans="21:24" x14ac:dyDescent="0.3">
      <c r="U1184" s="95" t="str">
        <f t="shared" si="72"/>
        <v/>
      </c>
      <c r="V1184" s="95" t="str">
        <f t="shared" si="73"/>
        <v/>
      </c>
      <c r="W1184" s="95" t="str">
        <f t="shared" si="74"/>
        <v/>
      </c>
      <c r="X1184" s="95" t="str">
        <f t="shared" si="75"/>
        <v/>
      </c>
    </row>
    <row r="1185" spans="21:24" x14ac:dyDescent="0.3">
      <c r="U1185" s="95" t="str">
        <f t="shared" si="72"/>
        <v/>
      </c>
      <c r="V1185" s="95" t="str">
        <f t="shared" si="73"/>
        <v/>
      </c>
      <c r="W1185" s="95" t="str">
        <f t="shared" si="74"/>
        <v/>
      </c>
      <c r="X1185" s="95" t="str">
        <f t="shared" si="75"/>
        <v/>
      </c>
    </row>
    <row r="1186" spans="21:24" x14ac:dyDescent="0.3">
      <c r="U1186" s="95" t="str">
        <f t="shared" si="72"/>
        <v/>
      </c>
      <c r="V1186" s="95" t="str">
        <f t="shared" si="73"/>
        <v/>
      </c>
      <c r="W1186" s="95" t="str">
        <f t="shared" si="74"/>
        <v/>
      </c>
      <c r="X1186" s="95" t="str">
        <f t="shared" si="75"/>
        <v/>
      </c>
    </row>
    <row r="1187" spans="21:24" x14ac:dyDescent="0.3">
      <c r="U1187" s="95" t="str">
        <f t="shared" si="72"/>
        <v/>
      </c>
      <c r="V1187" s="95" t="str">
        <f t="shared" si="73"/>
        <v/>
      </c>
      <c r="W1187" s="95" t="str">
        <f t="shared" si="74"/>
        <v/>
      </c>
      <c r="X1187" s="95" t="str">
        <f t="shared" si="75"/>
        <v/>
      </c>
    </row>
    <row r="1188" spans="21:24" x14ac:dyDescent="0.3">
      <c r="U1188" s="95" t="str">
        <f t="shared" si="72"/>
        <v/>
      </c>
      <c r="V1188" s="95" t="str">
        <f t="shared" si="73"/>
        <v/>
      </c>
      <c r="W1188" s="95" t="str">
        <f t="shared" si="74"/>
        <v/>
      </c>
      <c r="X1188" s="95" t="str">
        <f t="shared" si="75"/>
        <v/>
      </c>
    </row>
    <row r="1189" spans="21:24" x14ac:dyDescent="0.3">
      <c r="U1189" s="95" t="str">
        <f t="shared" si="72"/>
        <v/>
      </c>
      <c r="V1189" s="95" t="str">
        <f t="shared" si="73"/>
        <v/>
      </c>
      <c r="W1189" s="95" t="str">
        <f t="shared" si="74"/>
        <v/>
      </c>
      <c r="X1189" s="95" t="str">
        <f t="shared" si="75"/>
        <v/>
      </c>
    </row>
    <row r="1190" spans="21:24" x14ac:dyDescent="0.3">
      <c r="U1190" s="95" t="str">
        <f t="shared" si="72"/>
        <v/>
      </c>
      <c r="V1190" s="95" t="str">
        <f t="shared" si="73"/>
        <v/>
      </c>
      <c r="W1190" s="95" t="str">
        <f t="shared" si="74"/>
        <v/>
      </c>
      <c r="X1190" s="95" t="str">
        <f t="shared" si="75"/>
        <v/>
      </c>
    </row>
    <row r="1191" spans="21:24" x14ac:dyDescent="0.3">
      <c r="U1191" s="95" t="str">
        <f t="shared" si="72"/>
        <v/>
      </c>
      <c r="V1191" s="95" t="str">
        <f t="shared" si="73"/>
        <v/>
      </c>
      <c r="W1191" s="95" t="str">
        <f t="shared" si="74"/>
        <v/>
      </c>
      <c r="X1191" s="95" t="str">
        <f t="shared" si="75"/>
        <v/>
      </c>
    </row>
    <row r="1192" spans="21:24" x14ac:dyDescent="0.3">
      <c r="U1192" s="95" t="str">
        <f t="shared" si="72"/>
        <v/>
      </c>
      <c r="V1192" s="95" t="str">
        <f t="shared" si="73"/>
        <v/>
      </c>
      <c r="W1192" s="95" t="str">
        <f t="shared" si="74"/>
        <v/>
      </c>
      <c r="X1192" s="95" t="str">
        <f t="shared" si="75"/>
        <v/>
      </c>
    </row>
    <row r="1193" spans="21:24" x14ac:dyDescent="0.3">
      <c r="U1193" s="95" t="str">
        <f t="shared" si="72"/>
        <v/>
      </c>
      <c r="V1193" s="95" t="str">
        <f t="shared" si="73"/>
        <v/>
      </c>
      <c r="W1193" s="95" t="str">
        <f t="shared" si="74"/>
        <v/>
      </c>
      <c r="X1193" s="95" t="str">
        <f t="shared" si="75"/>
        <v/>
      </c>
    </row>
    <row r="1194" spans="21:24" x14ac:dyDescent="0.3">
      <c r="U1194" s="95" t="str">
        <f t="shared" si="72"/>
        <v/>
      </c>
      <c r="V1194" s="95" t="str">
        <f t="shared" si="73"/>
        <v/>
      </c>
      <c r="W1194" s="95" t="str">
        <f t="shared" si="74"/>
        <v/>
      </c>
      <c r="X1194" s="95" t="str">
        <f t="shared" si="75"/>
        <v/>
      </c>
    </row>
    <row r="1195" spans="21:24" x14ac:dyDescent="0.3">
      <c r="U1195" s="95" t="str">
        <f t="shared" si="72"/>
        <v/>
      </c>
      <c r="V1195" s="95" t="str">
        <f t="shared" si="73"/>
        <v/>
      </c>
      <c r="W1195" s="95" t="str">
        <f t="shared" si="74"/>
        <v/>
      </c>
      <c r="X1195" s="95" t="str">
        <f t="shared" si="75"/>
        <v/>
      </c>
    </row>
    <row r="1196" spans="21:24" x14ac:dyDescent="0.3">
      <c r="U1196" s="95" t="str">
        <f t="shared" si="72"/>
        <v/>
      </c>
      <c r="V1196" s="95" t="str">
        <f t="shared" si="73"/>
        <v/>
      </c>
      <c r="W1196" s="95" t="str">
        <f t="shared" si="74"/>
        <v/>
      </c>
      <c r="X1196" s="95" t="str">
        <f t="shared" si="75"/>
        <v/>
      </c>
    </row>
    <row r="1197" spans="21:24" x14ac:dyDescent="0.3">
      <c r="U1197" s="95" t="str">
        <f t="shared" si="72"/>
        <v/>
      </c>
      <c r="V1197" s="95" t="str">
        <f t="shared" si="73"/>
        <v/>
      </c>
      <c r="W1197" s="95" t="str">
        <f t="shared" si="74"/>
        <v/>
      </c>
      <c r="X1197" s="95" t="str">
        <f t="shared" si="75"/>
        <v/>
      </c>
    </row>
    <row r="1198" spans="21:24" x14ac:dyDescent="0.3">
      <c r="U1198" s="95" t="str">
        <f t="shared" si="72"/>
        <v/>
      </c>
      <c r="V1198" s="95" t="str">
        <f t="shared" si="73"/>
        <v/>
      </c>
      <c r="W1198" s="95" t="str">
        <f t="shared" si="74"/>
        <v/>
      </c>
      <c r="X1198" s="95" t="str">
        <f t="shared" si="75"/>
        <v/>
      </c>
    </row>
    <row r="1199" spans="21:24" x14ac:dyDescent="0.3">
      <c r="U1199" s="95" t="str">
        <f t="shared" si="72"/>
        <v/>
      </c>
      <c r="V1199" s="95" t="str">
        <f t="shared" si="73"/>
        <v/>
      </c>
      <c r="W1199" s="95" t="str">
        <f t="shared" si="74"/>
        <v/>
      </c>
      <c r="X1199" s="95" t="str">
        <f t="shared" si="75"/>
        <v/>
      </c>
    </row>
    <row r="1200" spans="21:24" x14ac:dyDescent="0.3">
      <c r="U1200" s="95" t="str">
        <f t="shared" si="72"/>
        <v/>
      </c>
      <c r="V1200" s="95" t="str">
        <f t="shared" si="73"/>
        <v/>
      </c>
      <c r="W1200" s="95" t="str">
        <f t="shared" si="74"/>
        <v/>
      </c>
      <c r="X1200" s="95" t="str">
        <f t="shared" si="75"/>
        <v/>
      </c>
    </row>
    <row r="1201" spans="21:24" x14ac:dyDescent="0.3">
      <c r="U1201" s="95" t="str">
        <f t="shared" si="72"/>
        <v/>
      </c>
      <c r="V1201" s="95" t="str">
        <f t="shared" si="73"/>
        <v/>
      </c>
      <c r="W1201" s="95" t="str">
        <f t="shared" si="74"/>
        <v/>
      </c>
      <c r="X1201" s="95" t="str">
        <f t="shared" si="75"/>
        <v/>
      </c>
    </row>
    <row r="1202" spans="21:24" x14ac:dyDescent="0.3">
      <c r="U1202" s="95" t="str">
        <f t="shared" si="72"/>
        <v/>
      </c>
      <c r="V1202" s="95" t="str">
        <f t="shared" si="73"/>
        <v/>
      </c>
      <c r="W1202" s="95" t="str">
        <f t="shared" si="74"/>
        <v/>
      </c>
      <c r="X1202" s="95" t="str">
        <f t="shared" si="75"/>
        <v/>
      </c>
    </row>
    <row r="1203" spans="21:24" x14ac:dyDescent="0.3">
      <c r="U1203" s="95" t="str">
        <f t="shared" si="72"/>
        <v/>
      </c>
      <c r="V1203" s="95" t="str">
        <f t="shared" si="73"/>
        <v/>
      </c>
      <c r="W1203" s="95" t="str">
        <f t="shared" si="74"/>
        <v/>
      </c>
      <c r="X1203" s="95" t="str">
        <f t="shared" si="75"/>
        <v/>
      </c>
    </row>
    <row r="1204" spans="21:24" x14ac:dyDescent="0.3">
      <c r="U1204" s="95" t="str">
        <f t="shared" si="72"/>
        <v/>
      </c>
      <c r="V1204" s="95" t="str">
        <f t="shared" si="73"/>
        <v/>
      </c>
      <c r="W1204" s="95" t="str">
        <f t="shared" si="74"/>
        <v/>
      </c>
      <c r="X1204" s="95" t="str">
        <f t="shared" si="75"/>
        <v/>
      </c>
    </row>
    <row r="1205" spans="21:24" x14ac:dyDescent="0.3">
      <c r="U1205" s="95" t="str">
        <f t="shared" si="72"/>
        <v/>
      </c>
      <c r="V1205" s="95" t="str">
        <f t="shared" si="73"/>
        <v/>
      </c>
      <c r="W1205" s="95" t="str">
        <f t="shared" si="74"/>
        <v/>
      </c>
      <c r="X1205" s="95" t="str">
        <f t="shared" si="75"/>
        <v/>
      </c>
    </row>
    <row r="1206" spans="21:24" x14ac:dyDescent="0.3">
      <c r="U1206" s="95" t="str">
        <f t="shared" si="72"/>
        <v/>
      </c>
      <c r="V1206" s="95" t="str">
        <f t="shared" si="73"/>
        <v/>
      </c>
      <c r="W1206" s="95" t="str">
        <f t="shared" si="74"/>
        <v/>
      </c>
      <c r="X1206" s="95" t="str">
        <f t="shared" si="75"/>
        <v/>
      </c>
    </row>
    <row r="1207" spans="21:24" x14ac:dyDescent="0.3">
      <c r="U1207" s="95" t="str">
        <f t="shared" si="72"/>
        <v/>
      </c>
      <c r="V1207" s="95" t="str">
        <f t="shared" si="73"/>
        <v/>
      </c>
      <c r="W1207" s="95" t="str">
        <f t="shared" si="74"/>
        <v/>
      </c>
      <c r="X1207" s="95" t="str">
        <f t="shared" si="75"/>
        <v/>
      </c>
    </row>
    <row r="1208" spans="21:24" x14ac:dyDescent="0.3">
      <c r="U1208" s="95" t="str">
        <f t="shared" si="72"/>
        <v/>
      </c>
      <c r="V1208" s="95" t="str">
        <f t="shared" si="73"/>
        <v/>
      </c>
      <c r="W1208" s="95" t="str">
        <f t="shared" si="74"/>
        <v/>
      </c>
      <c r="X1208" s="95" t="str">
        <f t="shared" si="75"/>
        <v/>
      </c>
    </row>
    <row r="1209" spans="21:24" x14ac:dyDescent="0.3">
      <c r="U1209" s="95" t="str">
        <f t="shared" si="72"/>
        <v/>
      </c>
      <c r="V1209" s="95" t="str">
        <f t="shared" si="73"/>
        <v/>
      </c>
      <c r="W1209" s="95" t="str">
        <f t="shared" si="74"/>
        <v/>
      </c>
      <c r="X1209" s="95" t="str">
        <f t="shared" si="75"/>
        <v/>
      </c>
    </row>
    <row r="1210" spans="21:24" x14ac:dyDescent="0.3">
      <c r="U1210" s="95" t="str">
        <f t="shared" si="72"/>
        <v/>
      </c>
      <c r="V1210" s="95" t="str">
        <f t="shared" si="73"/>
        <v/>
      </c>
      <c r="W1210" s="95" t="str">
        <f t="shared" si="74"/>
        <v/>
      </c>
      <c r="X1210" s="95" t="str">
        <f t="shared" si="75"/>
        <v/>
      </c>
    </row>
    <row r="1211" spans="21:24" x14ac:dyDescent="0.3">
      <c r="U1211" s="95" t="str">
        <f t="shared" si="72"/>
        <v/>
      </c>
      <c r="V1211" s="95" t="str">
        <f t="shared" si="73"/>
        <v/>
      </c>
      <c r="W1211" s="95" t="str">
        <f t="shared" si="74"/>
        <v/>
      </c>
      <c r="X1211" s="95" t="str">
        <f t="shared" si="75"/>
        <v/>
      </c>
    </row>
    <row r="1212" spans="21:24" x14ac:dyDescent="0.3">
      <c r="U1212" s="95" t="str">
        <f t="shared" si="72"/>
        <v/>
      </c>
      <c r="V1212" s="95" t="str">
        <f t="shared" si="73"/>
        <v/>
      </c>
      <c r="W1212" s="95" t="str">
        <f t="shared" si="74"/>
        <v/>
      </c>
      <c r="X1212" s="95" t="str">
        <f t="shared" si="75"/>
        <v/>
      </c>
    </row>
    <row r="1213" spans="21:24" x14ac:dyDescent="0.3">
      <c r="U1213" s="95" t="str">
        <f t="shared" si="72"/>
        <v/>
      </c>
      <c r="V1213" s="95" t="str">
        <f t="shared" si="73"/>
        <v/>
      </c>
      <c r="W1213" s="95" t="str">
        <f t="shared" si="74"/>
        <v/>
      </c>
      <c r="X1213" s="95" t="str">
        <f t="shared" si="75"/>
        <v/>
      </c>
    </row>
    <row r="1214" spans="21:24" x14ac:dyDescent="0.3">
      <c r="U1214" s="95" t="str">
        <f t="shared" si="72"/>
        <v/>
      </c>
      <c r="V1214" s="95" t="str">
        <f t="shared" si="73"/>
        <v/>
      </c>
      <c r="W1214" s="95" t="str">
        <f t="shared" si="74"/>
        <v/>
      </c>
      <c r="X1214" s="95" t="str">
        <f t="shared" si="75"/>
        <v/>
      </c>
    </row>
    <row r="1215" spans="21:24" x14ac:dyDescent="0.3">
      <c r="U1215" s="95" t="str">
        <f t="shared" si="72"/>
        <v/>
      </c>
      <c r="V1215" s="95" t="str">
        <f t="shared" si="73"/>
        <v/>
      </c>
      <c r="W1215" s="95" t="str">
        <f t="shared" si="74"/>
        <v/>
      </c>
      <c r="X1215" s="95" t="str">
        <f t="shared" si="75"/>
        <v/>
      </c>
    </row>
    <row r="1216" spans="21:24" x14ac:dyDescent="0.3">
      <c r="U1216" s="95" t="str">
        <f t="shared" si="72"/>
        <v/>
      </c>
      <c r="V1216" s="95" t="str">
        <f t="shared" si="73"/>
        <v/>
      </c>
      <c r="W1216" s="95" t="str">
        <f t="shared" si="74"/>
        <v/>
      </c>
      <c r="X1216" s="95" t="str">
        <f t="shared" si="75"/>
        <v/>
      </c>
    </row>
    <row r="1217" spans="21:24" x14ac:dyDescent="0.3">
      <c r="U1217" s="95" t="str">
        <f t="shared" si="72"/>
        <v/>
      </c>
      <c r="V1217" s="95" t="str">
        <f t="shared" si="73"/>
        <v/>
      </c>
      <c r="W1217" s="95" t="str">
        <f t="shared" si="74"/>
        <v/>
      </c>
      <c r="X1217" s="95" t="str">
        <f t="shared" si="75"/>
        <v/>
      </c>
    </row>
    <row r="1218" spans="21:24" x14ac:dyDescent="0.3">
      <c r="U1218" s="95" t="str">
        <f t="shared" si="72"/>
        <v/>
      </c>
      <c r="V1218" s="95" t="str">
        <f t="shared" si="73"/>
        <v/>
      </c>
      <c r="W1218" s="95" t="str">
        <f t="shared" si="74"/>
        <v/>
      </c>
      <c r="X1218" s="95" t="str">
        <f t="shared" si="75"/>
        <v/>
      </c>
    </row>
    <row r="1219" spans="21:24" x14ac:dyDescent="0.3">
      <c r="U1219" s="95" t="str">
        <f t="shared" si="72"/>
        <v/>
      </c>
      <c r="V1219" s="95" t="str">
        <f t="shared" si="73"/>
        <v/>
      </c>
      <c r="W1219" s="95" t="str">
        <f t="shared" si="74"/>
        <v/>
      </c>
      <c r="X1219" s="95" t="str">
        <f t="shared" si="75"/>
        <v/>
      </c>
    </row>
    <row r="1220" spans="21:24" x14ac:dyDescent="0.3">
      <c r="U1220" s="95" t="str">
        <f t="shared" si="72"/>
        <v/>
      </c>
      <c r="V1220" s="95" t="str">
        <f t="shared" si="73"/>
        <v/>
      </c>
      <c r="W1220" s="95" t="str">
        <f t="shared" si="74"/>
        <v/>
      </c>
      <c r="X1220" s="95" t="str">
        <f t="shared" si="75"/>
        <v/>
      </c>
    </row>
    <row r="1221" spans="21:24" x14ac:dyDescent="0.3">
      <c r="U1221" s="95" t="str">
        <f t="shared" ref="U1221:U1284" si="76">IF(L1221="ANO",B1221&amp;"-Linie A","")</f>
        <v/>
      </c>
      <c r="V1221" s="95" t="str">
        <f t="shared" ref="V1221:V1284" si="77">IF(M1221="ANO",B1221&amp;"-Linie B","")</f>
        <v/>
      </c>
      <c r="W1221" s="95" t="str">
        <f t="shared" ref="W1221:W1284" si="78">IF(N1221="ANO",B1221&amp;"-Linie C","")</f>
        <v/>
      </c>
      <c r="X1221" s="95" t="str">
        <f t="shared" ref="X1221:X1284" si="79">IF(O1221="ANO",B1221&amp;"-Linie D","")</f>
        <v/>
      </c>
    </row>
    <row r="1222" spans="21:24" x14ac:dyDescent="0.3">
      <c r="U1222" s="95" t="str">
        <f t="shared" si="76"/>
        <v/>
      </c>
      <c r="V1222" s="95" t="str">
        <f t="shared" si="77"/>
        <v/>
      </c>
      <c r="W1222" s="95" t="str">
        <f t="shared" si="78"/>
        <v/>
      </c>
      <c r="X1222" s="95" t="str">
        <f t="shared" si="79"/>
        <v/>
      </c>
    </row>
    <row r="1223" spans="21:24" x14ac:dyDescent="0.3">
      <c r="U1223" s="95" t="str">
        <f t="shared" si="76"/>
        <v/>
      </c>
      <c r="V1223" s="95" t="str">
        <f t="shared" si="77"/>
        <v/>
      </c>
      <c r="W1223" s="95" t="str">
        <f t="shared" si="78"/>
        <v/>
      </c>
      <c r="X1223" s="95" t="str">
        <f t="shared" si="79"/>
        <v/>
      </c>
    </row>
    <row r="1224" spans="21:24" x14ac:dyDescent="0.3">
      <c r="U1224" s="95" t="str">
        <f t="shared" si="76"/>
        <v/>
      </c>
      <c r="V1224" s="95" t="str">
        <f t="shared" si="77"/>
        <v/>
      </c>
      <c r="W1224" s="95" t="str">
        <f t="shared" si="78"/>
        <v/>
      </c>
      <c r="X1224" s="95" t="str">
        <f t="shared" si="79"/>
        <v/>
      </c>
    </row>
    <row r="1225" spans="21:24" x14ac:dyDescent="0.3">
      <c r="U1225" s="95" t="str">
        <f t="shared" si="76"/>
        <v/>
      </c>
      <c r="V1225" s="95" t="str">
        <f t="shared" si="77"/>
        <v/>
      </c>
      <c r="W1225" s="95" t="str">
        <f t="shared" si="78"/>
        <v/>
      </c>
      <c r="X1225" s="95" t="str">
        <f t="shared" si="79"/>
        <v/>
      </c>
    </row>
    <row r="1226" spans="21:24" x14ac:dyDescent="0.3">
      <c r="U1226" s="95" t="str">
        <f t="shared" si="76"/>
        <v/>
      </c>
      <c r="V1226" s="95" t="str">
        <f t="shared" si="77"/>
        <v/>
      </c>
      <c r="W1226" s="95" t="str">
        <f t="shared" si="78"/>
        <v/>
      </c>
      <c r="X1226" s="95" t="str">
        <f t="shared" si="79"/>
        <v/>
      </c>
    </row>
    <row r="1227" spans="21:24" x14ac:dyDescent="0.3">
      <c r="U1227" s="95" t="str">
        <f t="shared" si="76"/>
        <v/>
      </c>
      <c r="V1227" s="95" t="str">
        <f t="shared" si="77"/>
        <v/>
      </c>
      <c r="W1227" s="95" t="str">
        <f t="shared" si="78"/>
        <v/>
      </c>
      <c r="X1227" s="95" t="str">
        <f t="shared" si="79"/>
        <v/>
      </c>
    </row>
    <row r="1228" spans="21:24" x14ac:dyDescent="0.3">
      <c r="U1228" s="95" t="str">
        <f t="shared" si="76"/>
        <v/>
      </c>
      <c r="V1228" s="95" t="str">
        <f t="shared" si="77"/>
        <v/>
      </c>
      <c r="W1228" s="95" t="str">
        <f t="shared" si="78"/>
        <v/>
      </c>
      <c r="X1228" s="95" t="str">
        <f t="shared" si="79"/>
        <v/>
      </c>
    </row>
    <row r="1229" spans="21:24" x14ac:dyDescent="0.3">
      <c r="U1229" s="95" t="str">
        <f t="shared" si="76"/>
        <v/>
      </c>
      <c r="V1229" s="95" t="str">
        <f t="shared" si="77"/>
        <v/>
      </c>
      <c r="W1229" s="95" t="str">
        <f t="shared" si="78"/>
        <v/>
      </c>
      <c r="X1229" s="95" t="str">
        <f t="shared" si="79"/>
        <v/>
      </c>
    </row>
    <row r="1230" spans="21:24" x14ac:dyDescent="0.3">
      <c r="U1230" s="95" t="str">
        <f t="shared" si="76"/>
        <v/>
      </c>
      <c r="V1230" s="95" t="str">
        <f t="shared" si="77"/>
        <v/>
      </c>
      <c r="W1230" s="95" t="str">
        <f t="shared" si="78"/>
        <v/>
      </c>
      <c r="X1230" s="95" t="str">
        <f t="shared" si="79"/>
        <v/>
      </c>
    </row>
    <row r="1231" spans="21:24" x14ac:dyDescent="0.3">
      <c r="U1231" s="95" t="str">
        <f t="shared" si="76"/>
        <v/>
      </c>
      <c r="V1231" s="95" t="str">
        <f t="shared" si="77"/>
        <v/>
      </c>
      <c r="W1231" s="95" t="str">
        <f t="shared" si="78"/>
        <v/>
      </c>
      <c r="X1231" s="95" t="str">
        <f t="shared" si="79"/>
        <v/>
      </c>
    </row>
    <row r="1232" spans="21:24" x14ac:dyDescent="0.3">
      <c r="U1232" s="95" t="str">
        <f t="shared" si="76"/>
        <v/>
      </c>
      <c r="V1232" s="95" t="str">
        <f t="shared" si="77"/>
        <v/>
      </c>
      <c r="W1232" s="95" t="str">
        <f t="shared" si="78"/>
        <v/>
      </c>
      <c r="X1232" s="95" t="str">
        <f t="shared" si="79"/>
        <v/>
      </c>
    </row>
    <row r="1233" spans="21:24" x14ac:dyDescent="0.3">
      <c r="U1233" s="95" t="str">
        <f t="shared" si="76"/>
        <v/>
      </c>
      <c r="V1233" s="95" t="str">
        <f t="shared" si="77"/>
        <v/>
      </c>
      <c r="W1233" s="95" t="str">
        <f t="shared" si="78"/>
        <v/>
      </c>
      <c r="X1233" s="95" t="str">
        <f t="shared" si="79"/>
        <v/>
      </c>
    </row>
    <row r="1234" spans="21:24" x14ac:dyDescent="0.3">
      <c r="U1234" s="95" t="str">
        <f t="shared" si="76"/>
        <v/>
      </c>
      <c r="V1234" s="95" t="str">
        <f t="shared" si="77"/>
        <v/>
      </c>
      <c r="W1234" s="95" t="str">
        <f t="shared" si="78"/>
        <v/>
      </c>
      <c r="X1234" s="95" t="str">
        <f t="shared" si="79"/>
        <v/>
      </c>
    </row>
    <row r="1235" spans="21:24" x14ac:dyDescent="0.3">
      <c r="U1235" s="95" t="str">
        <f t="shared" si="76"/>
        <v/>
      </c>
      <c r="V1235" s="95" t="str">
        <f t="shared" si="77"/>
        <v/>
      </c>
      <c r="W1235" s="95" t="str">
        <f t="shared" si="78"/>
        <v/>
      </c>
      <c r="X1235" s="95" t="str">
        <f t="shared" si="79"/>
        <v/>
      </c>
    </row>
    <row r="1236" spans="21:24" x14ac:dyDescent="0.3">
      <c r="U1236" s="95" t="str">
        <f t="shared" si="76"/>
        <v/>
      </c>
      <c r="V1236" s="95" t="str">
        <f t="shared" si="77"/>
        <v/>
      </c>
      <c r="W1236" s="95" t="str">
        <f t="shared" si="78"/>
        <v/>
      </c>
      <c r="X1236" s="95" t="str">
        <f t="shared" si="79"/>
        <v/>
      </c>
    </row>
    <row r="1237" spans="21:24" x14ac:dyDescent="0.3">
      <c r="U1237" s="95" t="str">
        <f t="shared" si="76"/>
        <v/>
      </c>
      <c r="V1237" s="95" t="str">
        <f t="shared" si="77"/>
        <v/>
      </c>
      <c r="W1237" s="95" t="str">
        <f t="shared" si="78"/>
        <v/>
      </c>
      <c r="X1237" s="95" t="str">
        <f t="shared" si="79"/>
        <v/>
      </c>
    </row>
    <row r="1238" spans="21:24" x14ac:dyDescent="0.3">
      <c r="U1238" s="95" t="str">
        <f t="shared" si="76"/>
        <v/>
      </c>
      <c r="V1238" s="95" t="str">
        <f t="shared" si="77"/>
        <v/>
      </c>
      <c r="W1238" s="95" t="str">
        <f t="shared" si="78"/>
        <v/>
      </c>
      <c r="X1238" s="95" t="str">
        <f t="shared" si="79"/>
        <v/>
      </c>
    </row>
    <row r="1239" spans="21:24" x14ac:dyDescent="0.3">
      <c r="U1239" s="95" t="str">
        <f t="shared" si="76"/>
        <v/>
      </c>
      <c r="V1239" s="95" t="str">
        <f t="shared" si="77"/>
        <v/>
      </c>
      <c r="W1239" s="95" t="str">
        <f t="shared" si="78"/>
        <v/>
      </c>
      <c r="X1239" s="95" t="str">
        <f t="shared" si="79"/>
        <v/>
      </c>
    </row>
    <row r="1240" spans="21:24" x14ac:dyDescent="0.3">
      <c r="U1240" s="95" t="str">
        <f t="shared" si="76"/>
        <v/>
      </c>
      <c r="V1240" s="95" t="str">
        <f t="shared" si="77"/>
        <v/>
      </c>
      <c r="W1240" s="95" t="str">
        <f t="shared" si="78"/>
        <v/>
      </c>
      <c r="X1240" s="95" t="str">
        <f t="shared" si="79"/>
        <v/>
      </c>
    </row>
    <row r="1241" spans="21:24" x14ac:dyDescent="0.3">
      <c r="U1241" s="95" t="str">
        <f t="shared" si="76"/>
        <v/>
      </c>
      <c r="V1241" s="95" t="str">
        <f t="shared" si="77"/>
        <v/>
      </c>
      <c r="W1241" s="95" t="str">
        <f t="shared" si="78"/>
        <v/>
      </c>
      <c r="X1241" s="95" t="str">
        <f t="shared" si="79"/>
        <v/>
      </c>
    </row>
    <row r="1242" spans="21:24" x14ac:dyDescent="0.3">
      <c r="U1242" s="95" t="str">
        <f t="shared" si="76"/>
        <v/>
      </c>
      <c r="V1242" s="95" t="str">
        <f t="shared" si="77"/>
        <v/>
      </c>
      <c r="W1242" s="95" t="str">
        <f t="shared" si="78"/>
        <v/>
      </c>
      <c r="X1242" s="95" t="str">
        <f t="shared" si="79"/>
        <v/>
      </c>
    </row>
    <row r="1243" spans="21:24" x14ac:dyDescent="0.3">
      <c r="U1243" s="95" t="str">
        <f t="shared" si="76"/>
        <v/>
      </c>
      <c r="V1243" s="95" t="str">
        <f t="shared" si="77"/>
        <v/>
      </c>
      <c r="W1243" s="95" t="str">
        <f t="shared" si="78"/>
        <v/>
      </c>
      <c r="X1243" s="95" t="str">
        <f t="shared" si="79"/>
        <v/>
      </c>
    </row>
    <row r="1244" spans="21:24" x14ac:dyDescent="0.3">
      <c r="U1244" s="95" t="str">
        <f t="shared" si="76"/>
        <v/>
      </c>
      <c r="V1244" s="95" t="str">
        <f t="shared" si="77"/>
        <v/>
      </c>
      <c r="W1244" s="95" t="str">
        <f t="shared" si="78"/>
        <v/>
      </c>
      <c r="X1244" s="95" t="str">
        <f t="shared" si="79"/>
        <v/>
      </c>
    </row>
    <row r="1245" spans="21:24" x14ac:dyDescent="0.3">
      <c r="U1245" s="95" t="str">
        <f t="shared" si="76"/>
        <v/>
      </c>
      <c r="V1245" s="95" t="str">
        <f t="shared" si="77"/>
        <v/>
      </c>
      <c r="W1245" s="95" t="str">
        <f t="shared" si="78"/>
        <v/>
      </c>
      <c r="X1245" s="95" t="str">
        <f t="shared" si="79"/>
        <v/>
      </c>
    </row>
    <row r="1246" spans="21:24" x14ac:dyDescent="0.3">
      <c r="U1246" s="95" t="str">
        <f t="shared" si="76"/>
        <v/>
      </c>
      <c r="V1246" s="95" t="str">
        <f t="shared" si="77"/>
        <v/>
      </c>
      <c r="W1246" s="95" t="str">
        <f t="shared" si="78"/>
        <v/>
      </c>
      <c r="X1246" s="95" t="str">
        <f t="shared" si="79"/>
        <v/>
      </c>
    </row>
    <row r="1247" spans="21:24" x14ac:dyDescent="0.3">
      <c r="U1247" s="95" t="str">
        <f t="shared" si="76"/>
        <v/>
      </c>
      <c r="V1247" s="95" t="str">
        <f t="shared" si="77"/>
        <v/>
      </c>
      <c r="W1247" s="95" t="str">
        <f t="shared" si="78"/>
        <v/>
      </c>
      <c r="X1247" s="95" t="str">
        <f t="shared" si="79"/>
        <v/>
      </c>
    </row>
    <row r="1248" spans="21:24" x14ac:dyDescent="0.3">
      <c r="U1248" s="95" t="str">
        <f t="shared" si="76"/>
        <v/>
      </c>
      <c r="V1248" s="95" t="str">
        <f t="shared" si="77"/>
        <v/>
      </c>
      <c r="W1248" s="95" t="str">
        <f t="shared" si="78"/>
        <v/>
      </c>
      <c r="X1248" s="95" t="str">
        <f t="shared" si="79"/>
        <v/>
      </c>
    </row>
    <row r="1249" spans="21:24" x14ac:dyDescent="0.3">
      <c r="U1249" s="95" t="str">
        <f t="shared" si="76"/>
        <v/>
      </c>
      <c r="V1249" s="95" t="str">
        <f t="shared" si="77"/>
        <v/>
      </c>
      <c r="W1249" s="95" t="str">
        <f t="shared" si="78"/>
        <v/>
      </c>
      <c r="X1249" s="95" t="str">
        <f t="shared" si="79"/>
        <v/>
      </c>
    </row>
    <row r="1250" spans="21:24" x14ac:dyDescent="0.3">
      <c r="U1250" s="95" t="str">
        <f t="shared" si="76"/>
        <v/>
      </c>
      <c r="V1250" s="95" t="str">
        <f t="shared" si="77"/>
        <v/>
      </c>
      <c r="W1250" s="95" t="str">
        <f t="shared" si="78"/>
        <v/>
      </c>
      <c r="X1250" s="95" t="str">
        <f t="shared" si="79"/>
        <v/>
      </c>
    </row>
    <row r="1251" spans="21:24" x14ac:dyDescent="0.3">
      <c r="U1251" s="95" t="str">
        <f t="shared" si="76"/>
        <v/>
      </c>
      <c r="V1251" s="95" t="str">
        <f t="shared" si="77"/>
        <v/>
      </c>
      <c r="W1251" s="95" t="str">
        <f t="shared" si="78"/>
        <v/>
      </c>
      <c r="X1251" s="95" t="str">
        <f t="shared" si="79"/>
        <v/>
      </c>
    </row>
    <row r="1252" spans="21:24" x14ac:dyDescent="0.3">
      <c r="U1252" s="95" t="str">
        <f t="shared" si="76"/>
        <v/>
      </c>
      <c r="V1252" s="95" t="str">
        <f t="shared" si="77"/>
        <v/>
      </c>
      <c r="W1252" s="95" t="str">
        <f t="shared" si="78"/>
        <v/>
      </c>
      <c r="X1252" s="95" t="str">
        <f t="shared" si="79"/>
        <v/>
      </c>
    </row>
    <row r="1253" spans="21:24" x14ac:dyDescent="0.3">
      <c r="U1253" s="95" t="str">
        <f t="shared" si="76"/>
        <v/>
      </c>
      <c r="V1253" s="95" t="str">
        <f t="shared" si="77"/>
        <v/>
      </c>
      <c r="W1253" s="95" t="str">
        <f t="shared" si="78"/>
        <v/>
      </c>
      <c r="X1253" s="95" t="str">
        <f t="shared" si="79"/>
        <v/>
      </c>
    </row>
    <row r="1254" spans="21:24" x14ac:dyDescent="0.3">
      <c r="U1254" s="95" t="str">
        <f t="shared" si="76"/>
        <v/>
      </c>
      <c r="V1254" s="95" t="str">
        <f t="shared" si="77"/>
        <v/>
      </c>
      <c r="W1254" s="95" t="str">
        <f t="shared" si="78"/>
        <v/>
      </c>
      <c r="X1254" s="95" t="str">
        <f t="shared" si="79"/>
        <v/>
      </c>
    </row>
    <row r="1255" spans="21:24" x14ac:dyDescent="0.3">
      <c r="U1255" s="95" t="str">
        <f t="shared" si="76"/>
        <v/>
      </c>
      <c r="V1255" s="95" t="str">
        <f t="shared" si="77"/>
        <v/>
      </c>
      <c r="W1255" s="95" t="str">
        <f t="shared" si="78"/>
        <v/>
      </c>
      <c r="X1255" s="95" t="str">
        <f t="shared" si="79"/>
        <v/>
      </c>
    </row>
    <row r="1256" spans="21:24" x14ac:dyDescent="0.3">
      <c r="U1256" s="95" t="str">
        <f t="shared" si="76"/>
        <v/>
      </c>
      <c r="V1256" s="95" t="str">
        <f t="shared" si="77"/>
        <v/>
      </c>
      <c r="W1256" s="95" t="str">
        <f t="shared" si="78"/>
        <v/>
      </c>
      <c r="X1256" s="95" t="str">
        <f t="shared" si="79"/>
        <v/>
      </c>
    </row>
    <row r="1257" spans="21:24" x14ac:dyDescent="0.3">
      <c r="U1257" s="95" t="str">
        <f t="shared" si="76"/>
        <v/>
      </c>
      <c r="V1257" s="95" t="str">
        <f t="shared" si="77"/>
        <v/>
      </c>
      <c r="W1257" s="95" t="str">
        <f t="shared" si="78"/>
        <v/>
      </c>
      <c r="X1257" s="95" t="str">
        <f t="shared" si="79"/>
        <v/>
      </c>
    </row>
    <row r="1258" spans="21:24" x14ac:dyDescent="0.3">
      <c r="U1258" s="95" t="str">
        <f t="shared" si="76"/>
        <v/>
      </c>
      <c r="V1258" s="95" t="str">
        <f t="shared" si="77"/>
        <v/>
      </c>
      <c r="W1258" s="95" t="str">
        <f t="shared" si="78"/>
        <v/>
      </c>
      <c r="X1258" s="95" t="str">
        <f t="shared" si="79"/>
        <v/>
      </c>
    </row>
    <row r="1259" spans="21:24" x14ac:dyDescent="0.3">
      <c r="U1259" s="95" t="str">
        <f t="shared" si="76"/>
        <v/>
      </c>
      <c r="V1259" s="95" t="str">
        <f t="shared" si="77"/>
        <v/>
      </c>
      <c r="W1259" s="95" t="str">
        <f t="shared" si="78"/>
        <v/>
      </c>
      <c r="X1259" s="95" t="str">
        <f t="shared" si="79"/>
        <v/>
      </c>
    </row>
    <row r="1260" spans="21:24" x14ac:dyDescent="0.3">
      <c r="U1260" s="95" t="str">
        <f t="shared" si="76"/>
        <v/>
      </c>
      <c r="V1260" s="95" t="str">
        <f t="shared" si="77"/>
        <v/>
      </c>
      <c r="W1260" s="95" t="str">
        <f t="shared" si="78"/>
        <v/>
      </c>
      <c r="X1260" s="95" t="str">
        <f t="shared" si="79"/>
        <v/>
      </c>
    </row>
    <row r="1261" spans="21:24" x14ac:dyDescent="0.3">
      <c r="U1261" s="95" t="str">
        <f t="shared" si="76"/>
        <v/>
      </c>
      <c r="V1261" s="95" t="str">
        <f t="shared" si="77"/>
        <v/>
      </c>
      <c r="W1261" s="95" t="str">
        <f t="shared" si="78"/>
        <v/>
      </c>
      <c r="X1261" s="95" t="str">
        <f t="shared" si="79"/>
        <v/>
      </c>
    </row>
    <row r="1262" spans="21:24" x14ac:dyDescent="0.3">
      <c r="U1262" s="95" t="str">
        <f t="shared" si="76"/>
        <v/>
      </c>
      <c r="V1262" s="95" t="str">
        <f t="shared" si="77"/>
        <v/>
      </c>
      <c r="W1262" s="95" t="str">
        <f t="shared" si="78"/>
        <v/>
      </c>
      <c r="X1262" s="95" t="str">
        <f t="shared" si="79"/>
        <v/>
      </c>
    </row>
    <row r="1263" spans="21:24" x14ac:dyDescent="0.3">
      <c r="U1263" s="95" t="str">
        <f t="shared" si="76"/>
        <v/>
      </c>
      <c r="V1263" s="95" t="str">
        <f t="shared" si="77"/>
        <v/>
      </c>
      <c r="W1263" s="95" t="str">
        <f t="shared" si="78"/>
        <v/>
      </c>
      <c r="X1263" s="95" t="str">
        <f t="shared" si="79"/>
        <v/>
      </c>
    </row>
    <row r="1264" spans="21:24" x14ac:dyDescent="0.3">
      <c r="U1264" s="95" t="str">
        <f t="shared" si="76"/>
        <v/>
      </c>
      <c r="V1264" s="95" t="str">
        <f t="shared" si="77"/>
        <v/>
      </c>
      <c r="W1264" s="95" t="str">
        <f t="shared" si="78"/>
        <v/>
      </c>
      <c r="X1264" s="95" t="str">
        <f t="shared" si="79"/>
        <v/>
      </c>
    </row>
    <row r="1265" spans="21:24" x14ac:dyDescent="0.3">
      <c r="U1265" s="95" t="str">
        <f t="shared" si="76"/>
        <v/>
      </c>
      <c r="V1265" s="95" t="str">
        <f t="shared" si="77"/>
        <v/>
      </c>
      <c r="W1265" s="95" t="str">
        <f t="shared" si="78"/>
        <v/>
      </c>
      <c r="X1265" s="95" t="str">
        <f t="shared" si="79"/>
        <v/>
      </c>
    </row>
    <row r="1266" spans="21:24" x14ac:dyDescent="0.3">
      <c r="U1266" s="95" t="str">
        <f t="shared" si="76"/>
        <v/>
      </c>
      <c r="V1266" s="95" t="str">
        <f t="shared" si="77"/>
        <v/>
      </c>
      <c r="W1266" s="95" t="str">
        <f t="shared" si="78"/>
        <v/>
      </c>
      <c r="X1266" s="95" t="str">
        <f t="shared" si="79"/>
        <v/>
      </c>
    </row>
    <row r="1267" spans="21:24" x14ac:dyDescent="0.3">
      <c r="U1267" s="95" t="str">
        <f t="shared" si="76"/>
        <v/>
      </c>
      <c r="V1267" s="95" t="str">
        <f t="shared" si="77"/>
        <v/>
      </c>
      <c r="W1267" s="95" t="str">
        <f t="shared" si="78"/>
        <v/>
      </c>
      <c r="X1267" s="95" t="str">
        <f t="shared" si="79"/>
        <v/>
      </c>
    </row>
    <row r="1268" spans="21:24" x14ac:dyDescent="0.3">
      <c r="U1268" s="95" t="str">
        <f t="shared" si="76"/>
        <v/>
      </c>
      <c r="V1268" s="95" t="str">
        <f t="shared" si="77"/>
        <v/>
      </c>
      <c r="W1268" s="95" t="str">
        <f t="shared" si="78"/>
        <v/>
      </c>
      <c r="X1268" s="95" t="str">
        <f t="shared" si="79"/>
        <v/>
      </c>
    </row>
    <row r="1269" spans="21:24" x14ac:dyDescent="0.3">
      <c r="U1269" s="95" t="str">
        <f t="shared" si="76"/>
        <v/>
      </c>
      <c r="V1269" s="95" t="str">
        <f t="shared" si="77"/>
        <v/>
      </c>
      <c r="W1269" s="95" t="str">
        <f t="shared" si="78"/>
        <v/>
      </c>
      <c r="X1269" s="95" t="str">
        <f t="shared" si="79"/>
        <v/>
      </c>
    </row>
    <row r="1270" spans="21:24" x14ac:dyDescent="0.3">
      <c r="U1270" s="95" t="str">
        <f t="shared" si="76"/>
        <v/>
      </c>
      <c r="V1270" s="95" t="str">
        <f t="shared" si="77"/>
        <v/>
      </c>
      <c r="W1270" s="95" t="str">
        <f t="shared" si="78"/>
        <v/>
      </c>
      <c r="X1270" s="95" t="str">
        <f t="shared" si="79"/>
        <v/>
      </c>
    </row>
    <row r="1271" spans="21:24" x14ac:dyDescent="0.3">
      <c r="U1271" s="95" t="str">
        <f t="shared" si="76"/>
        <v/>
      </c>
      <c r="V1271" s="95" t="str">
        <f t="shared" si="77"/>
        <v/>
      </c>
      <c r="W1271" s="95" t="str">
        <f t="shared" si="78"/>
        <v/>
      </c>
      <c r="X1271" s="95" t="str">
        <f t="shared" si="79"/>
        <v/>
      </c>
    </row>
    <row r="1272" spans="21:24" x14ac:dyDescent="0.3">
      <c r="U1272" s="95" t="str">
        <f t="shared" si="76"/>
        <v/>
      </c>
      <c r="V1272" s="95" t="str">
        <f t="shared" si="77"/>
        <v/>
      </c>
      <c r="W1272" s="95" t="str">
        <f t="shared" si="78"/>
        <v/>
      </c>
      <c r="X1272" s="95" t="str">
        <f t="shared" si="79"/>
        <v/>
      </c>
    </row>
    <row r="1273" spans="21:24" x14ac:dyDescent="0.3">
      <c r="U1273" s="95" t="str">
        <f t="shared" si="76"/>
        <v/>
      </c>
      <c r="V1273" s="95" t="str">
        <f t="shared" si="77"/>
        <v/>
      </c>
      <c r="W1273" s="95" t="str">
        <f t="shared" si="78"/>
        <v/>
      </c>
      <c r="X1273" s="95" t="str">
        <f t="shared" si="79"/>
        <v/>
      </c>
    </row>
    <row r="1274" spans="21:24" x14ac:dyDescent="0.3">
      <c r="U1274" s="95" t="str">
        <f t="shared" si="76"/>
        <v/>
      </c>
      <c r="V1274" s="95" t="str">
        <f t="shared" si="77"/>
        <v/>
      </c>
      <c r="W1274" s="95" t="str">
        <f t="shared" si="78"/>
        <v/>
      </c>
      <c r="X1274" s="95" t="str">
        <f t="shared" si="79"/>
        <v/>
      </c>
    </row>
    <row r="1275" spans="21:24" x14ac:dyDescent="0.3">
      <c r="U1275" s="95" t="str">
        <f t="shared" si="76"/>
        <v/>
      </c>
      <c r="V1275" s="95" t="str">
        <f t="shared" si="77"/>
        <v/>
      </c>
      <c r="W1275" s="95" t="str">
        <f t="shared" si="78"/>
        <v/>
      </c>
      <c r="X1275" s="95" t="str">
        <f t="shared" si="79"/>
        <v/>
      </c>
    </row>
    <row r="1276" spans="21:24" x14ac:dyDescent="0.3">
      <c r="U1276" s="95" t="str">
        <f t="shared" si="76"/>
        <v/>
      </c>
      <c r="V1276" s="95" t="str">
        <f t="shared" si="77"/>
        <v/>
      </c>
      <c r="W1276" s="95" t="str">
        <f t="shared" si="78"/>
        <v/>
      </c>
      <c r="X1276" s="95" t="str">
        <f t="shared" si="79"/>
        <v/>
      </c>
    </row>
    <row r="1277" spans="21:24" x14ac:dyDescent="0.3">
      <c r="U1277" s="95" t="str">
        <f t="shared" si="76"/>
        <v/>
      </c>
      <c r="V1277" s="95" t="str">
        <f t="shared" si="77"/>
        <v/>
      </c>
      <c r="W1277" s="95" t="str">
        <f t="shared" si="78"/>
        <v/>
      </c>
      <c r="X1277" s="95" t="str">
        <f t="shared" si="79"/>
        <v/>
      </c>
    </row>
    <row r="1278" spans="21:24" x14ac:dyDescent="0.3">
      <c r="U1278" s="95" t="str">
        <f t="shared" si="76"/>
        <v/>
      </c>
      <c r="V1278" s="95" t="str">
        <f t="shared" si="77"/>
        <v/>
      </c>
      <c r="W1278" s="95" t="str">
        <f t="shared" si="78"/>
        <v/>
      </c>
      <c r="X1278" s="95" t="str">
        <f t="shared" si="79"/>
        <v/>
      </c>
    </row>
    <row r="1279" spans="21:24" x14ac:dyDescent="0.3">
      <c r="U1279" s="95" t="str">
        <f t="shared" si="76"/>
        <v/>
      </c>
      <c r="V1279" s="95" t="str">
        <f t="shared" si="77"/>
        <v/>
      </c>
      <c r="W1279" s="95" t="str">
        <f t="shared" si="78"/>
        <v/>
      </c>
      <c r="X1279" s="95" t="str">
        <f t="shared" si="79"/>
        <v/>
      </c>
    </row>
    <row r="1280" spans="21:24" x14ac:dyDescent="0.3">
      <c r="U1280" s="95" t="str">
        <f t="shared" si="76"/>
        <v/>
      </c>
      <c r="V1280" s="95" t="str">
        <f t="shared" si="77"/>
        <v/>
      </c>
      <c r="W1280" s="95" t="str">
        <f t="shared" si="78"/>
        <v/>
      </c>
      <c r="X1280" s="95" t="str">
        <f t="shared" si="79"/>
        <v/>
      </c>
    </row>
    <row r="1281" spans="21:24" x14ac:dyDescent="0.3">
      <c r="U1281" s="95" t="str">
        <f t="shared" si="76"/>
        <v/>
      </c>
      <c r="V1281" s="95" t="str">
        <f t="shared" si="77"/>
        <v/>
      </c>
      <c r="W1281" s="95" t="str">
        <f t="shared" si="78"/>
        <v/>
      </c>
      <c r="X1281" s="95" t="str">
        <f t="shared" si="79"/>
        <v/>
      </c>
    </row>
    <row r="1282" spans="21:24" x14ac:dyDescent="0.3">
      <c r="U1282" s="95" t="str">
        <f t="shared" si="76"/>
        <v/>
      </c>
      <c r="V1282" s="95" t="str">
        <f t="shared" si="77"/>
        <v/>
      </c>
      <c r="W1282" s="95" t="str">
        <f t="shared" si="78"/>
        <v/>
      </c>
      <c r="X1282" s="95" t="str">
        <f t="shared" si="79"/>
        <v/>
      </c>
    </row>
    <row r="1283" spans="21:24" x14ac:dyDescent="0.3">
      <c r="U1283" s="95" t="str">
        <f t="shared" si="76"/>
        <v/>
      </c>
      <c r="V1283" s="95" t="str">
        <f t="shared" si="77"/>
        <v/>
      </c>
      <c r="W1283" s="95" t="str">
        <f t="shared" si="78"/>
        <v/>
      </c>
      <c r="X1283" s="95" t="str">
        <f t="shared" si="79"/>
        <v/>
      </c>
    </row>
    <row r="1284" spans="21:24" x14ac:dyDescent="0.3">
      <c r="U1284" s="95" t="str">
        <f t="shared" si="76"/>
        <v/>
      </c>
      <c r="V1284" s="95" t="str">
        <f t="shared" si="77"/>
        <v/>
      </c>
      <c r="W1284" s="95" t="str">
        <f t="shared" si="78"/>
        <v/>
      </c>
      <c r="X1284" s="95" t="str">
        <f t="shared" si="79"/>
        <v/>
      </c>
    </row>
    <row r="1285" spans="21:24" x14ac:dyDescent="0.3">
      <c r="U1285" s="95" t="str">
        <f t="shared" ref="U1285:U1348" si="80">IF(L1285="ANO",B1285&amp;"-Linie A","")</f>
        <v/>
      </c>
      <c r="V1285" s="95" t="str">
        <f t="shared" ref="V1285:V1348" si="81">IF(M1285="ANO",B1285&amp;"-Linie B","")</f>
        <v/>
      </c>
      <c r="W1285" s="95" t="str">
        <f t="shared" ref="W1285:W1348" si="82">IF(N1285="ANO",B1285&amp;"-Linie C","")</f>
        <v/>
      </c>
      <c r="X1285" s="95" t="str">
        <f t="shared" ref="X1285:X1348" si="83">IF(O1285="ANO",B1285&amp;"-Linie D","")</f>
        <v/>
      </c>
    </row>
    <row r="1286" spans="21:24" x14ac:dyDescent="0.3">
      <c r="U1286" s="95" t="str">
        <f t="shared" si="80"/>
        <v/>
      </c>
      <c r="V1286" s="95" t="str">
        <f t="shared" si="81"/>
        <v/>
      </c>
      <c r="W1286" s="95" t="str">
        <f t="shared" si="82"/>
        <v/>
      </c>
      <c r="X1286" s="95" t="str">
        <f t="shared" si="83"/>
        <v/>
      </c>
    </row>
    <row r="1287" spans="21:24" x14ac:dyDescent="0.3">
      <c r="U1287" s="95" t="str">
        <f t="shared" si="80"/>
        <v/>
      </c>
      <c r="V1287" s="95" t="str">
        <f t="shared" si="81"/>
        <v/>
      </c>
      <c r="W1287" s="95" t="str">
        <f t="shared" si="82"/>
        <v/>
      </c>
      <c r="X1287" s="95" t="str">
        <f t="shared" si="83"/>
        <v/>
      </c>
    </row>
    <row r="1288" spans="21:24" x14ac:dyDescent="0.3">
      <c r="U1288" s="95" t="str">
        <f t="shared" si="80"/>
        <v/>
      </c>
      <c r="V1288" s="95" t="str">
        <f t="shared" si="81"/>
        <v/>
      </c>
      <c r="W1288" s="95" t="str">
        <f t="shared" si="82"/>
        <v/>
      </c>
      <c r="X1288" s="95" t="str">
        <f t="shared" si="83"/>
        <v/>
      </c>
    </row>
    <row r="1289" spans="21:24" x14ac:dyDescent="0.3">
      <c r="U1289" s="95" t="str">
        <f t="shared" si="80"/>
        <v/>
      </c>
      <c r="V1289" s="95" t="str">
        <f t="shared" si="81"/>
        <v/>
      </c>
      <c r="W1289" s="95" t="str">
        <f t="shared" si="82"/>
        <v/>
      </c>
      <c r="X1289" s="95" t="str">
        <f t="shared" si="83"/>
        <v/>
      </c>
    </row>
    <row r="1290" spans="21:24" x14ac:dyDescent="0.3">
      <c r="U1290" s="95" t="str">
        <f t="shared" si="80"/>
        <v/>
      </c>
      <c r="V1290" s="95" t="str">
        <f t="shared" si="81"/>
        <v/>
      </c>
      <c r="W1290" s="95" t="str">
        <f t="shared" si="82"/>
        <v/>
      </c>
      <c r="X1290" s="95" t="str">
        <f t="shared" si="83"/>
        <v/>
      </c>
    </row>
    <row r="1291" spans="21:24" x14ac:dyDescent="0.3">
      <c r="U1291" s="95" t="str">
        <f t="shared" si="80"/>
        <v/>
      </c>
      <c r="V1291" s="95" t="str">
        <f t="shared" si="81"/>
        <v/>
      </c>
      <c r="W1291" s="95" t="str">
        <f t="shared" si="82"/>
        <v/>
      </c>
      <c r="X1291" s="95" t="str">
        <f t="shared" si="83"/>
        <v/>
      </c>
    </row>
    <row r="1292" spans="21:24" x14ac:dyDescent="0.3">
      <c r="U1292" s="95" t="str">
        <f t="shared" si="80"/>
        <v/>
      </c>
      <c r="V1292" s="95" t="str">
        <f t="shared" si="81"/>
        <v/>
      </c>
      <c r="W1292" s="95" t="str">
        <f t="shared" si="82"/>
        <v/>
      </c>
      <c r="X1292" s="95" t="str">
        <f t="shared" si="83"/>
        <v/>
      </c>
    </row>
    <row r="1293" spans="21:24" x14ac:dyDescent="0.3">
      <c r="U1293" s="95" t="str">
        <f t="shared" si="80"/>
        <v/>
      </c>
      <c r="V1293" s="95" t="str">
        <f t="shared" si="81"/>
        <v/>
      </c>
      <c r="W1293" s="95" t="str">
        <f t="shared" si="82"/>
        <v/>
      </c>
      <c r="X1293" s="95" t="str">
        <f t="shared" si="83"/>
        <v/>
      </c>
    </row>
    <row r="1294" spans="21:24" x14ac:dyDescent="0.3">
      <c r="U1294" s="95" t="str">
        <f t="shared" si="80"/>
        <v/>
      </c>
      <c r="V1294" s="95" t="str">
        <f t="shared" si="81"/>
        <v/>
      </c>
      <c r="W1294" s="95" t="str">
        <f t="shared" si="82"/>
        <v/>
      </c>
      <c r="X1294" s="95" t="str">
        <f t="shared" si="83"/>
        <v/>
      </c>
    </row>
    <row r="1295" spans="21:24" x14ac:dyDescent="0.3">
      <c r="U1295" s="95" t="str">
        <f t="shared" si="80"/>
        <v/>
      </c>
      <c r="V1295" s="95" t="str">
        <f t="shared" si="81"/>
        <v/>
      </c>
      <c r="W1295" s="95" t="str">
        <f t="shared" si="82"/>
        <v/>
      </c>
      <c r="X1295" s="95" t="str">
        <f t="shared" si="83"/>
        <v/>
      </c>
    </row>
    <row r="1296" spans="21:24" x14ac:dyDescent="0.3">
      <c r="U1296" s="95" t="str">
        <f t="shared" si="80"/>
        <v/>
      </c>
      <c r="V1296" s="95" t="str">
        <f t="shared" si="81"/>
        <v/>
      </c>
      <c r="W1296" s="95" t="str">
        <f t="shared" si="82"/>
        <v/>
      </c>
      <c r="X1296" s="95" t="str">
        <f t="shared" si="83"/>
        <v/>
      </c>
    </row>
    <row r="1297" spans="21:24" x14ac:dyDescent="0.3">
      <c r="U1297" s="95" t="str">
        <f t="shared" si="80"/>
        <v/>
      </c>
      <c r="V1297" s="95" t="str">
        <f t="shared" si="81"/>
        <v/>
      </c>
      <c r="W1297" s="95" t="str">
        <f t="shared" si="82"/>
        <v/>
      </c>
      <c r="X1297" s="95" t="str">
        <f t="shared" si="83"/>
        <v/>
      </c>
    </row>
    <row r="1298" spans="21:24" x14ac:dyDescent="0.3">
      <c r="U1298" s="95" t="str">
        <f t="shared" si="80"/>
        <v/>
      </c>
      <c r="V1298" s="95" t="str">
        <f t="shared" si="81"/>
        <v/>
      </c>
      <c r="W1298" s="95" t="str">
        <f t="shared" si="82"/>
        <v/>
      </c>
      <c r="X1298" s="95" t="str">
        <f t="shared" si="83"/>
        <v/>
      </c>
    </row>
    <row r="1299" spans="21:24" x14ac:dyDescent="0.3">
      <c r="U1299" s="95" t="str">
        <f t="shared" si="80"/>
        <v/>
      </c>
      <c r="V1299" s="95" t="str">
        <f t="shared" si="81"/>
        <v/>
      </c>
      <c r="W1299" s="95" t="str">
        <f t="shared" si="82"/>
        <v/>
      </c>
      <c r="X1299" s="95" t="str">
        <f t="shared" si="83"/>
        <v/>
      </c>
    </row>
    <row r="1300" spans="21:24" x14ac:dyDescent="0.3">
      <c r="U1300" s="95" t="str">
        <f t="shared" si="80"/>
        <v/>
      </c>
      <c r="V1300" s="95" t="str">
        <f t="shared" si="81"/>
        <v/>
      </c>
      <c r="W1300" s="95" t="str">
        <f t="shared" si="82"/>
        <v/>
      </c>
      <c r="X1300" s="95" t="str">
        <f t="shared" si="83"/>
        <v/>
      </c>
    </row>
    <row r="1301" spans="21:24" x14ac:dyDescent="0.3">
      <c r="U1301" s="95" t="str">
        <f t="shared" si="80"/>
        <v/>
      </c>
      <c r="V1301" s="95" t="str">
        <f t="shared" si="81"/>
        <v/>
      </c>
      <c r="W1301" s="95" t="str">
        <f t="shared" si="82"/>
        <v/>
      </c>
      <c r="X1301" s="95" t="str">
        <f t="shared" si="83"/>
        <v/>
      </c>
    </row>
    <row r="1302" spans="21:24" x14ac:dyDescent="0.3">
      <c r="U1302" s="95" t="str">
        <f t="shared" si="80"/>
        <v/>
      </c>
      <c r="V1302" s="95" t="str">
        <f t="shared" si="81"/>
        <v/>
      </c>
      <c r="W1302" s="95" t="str">
        <f t="shared" si="82"/>
        <v/>
      </c>
      <c r="X1302" s="95" t="str">
        <f t="shared" si="83"/>
        <v/>
      </c>
    </row>
    <row r="1303" spans="21:24" x14ac:dyDescent="0.3">
      <c r="U1303" s="95" t="str">
        <f t="shared" si="80"/>
        <v/>
      </c>
      <c r="V1303" s="95" t="str">
        <f t="shared" si="81"/>
        <v/>
      </c>
      <c r="W1303" s="95" t="str">
        <f t="shared" si="82"/>
        <v/>
      </c>
      <c r="X1303" s="95" t="str">
        <f t="shared" si="83"/>
        <v/>
      </c>
    </row>
    <row r="1304" spans="21:24" x14ac:dyDescent="0.3">
      <c r="U1304" s="95" t="str">
        <f t="shared" si="80"/>
        <v/>
      </c>
      <c r="V1304" s="95" t="str">
        <f t="shared" si="81"/>
        <v/>
      </c>
      <c r="W1304" s="95" t="str">
        <f t="shared" si="82"/>
        <v/>
      </c>
      <c r="X1304" s="95" t="str">
        <f t="shared" si="83"/>
        <v/>
      </c>
    </row>
    <row r="1305" spans="21:24" x14ac:dyDescent="0.3">
      <c r="U1305" s="95" t="str">
        <f t="shared" si="80"/>
        <v/>
      </c>
      <c r="V1305" s="95" t="str">
        <f t="shared" si="81"/>
        <v/>
      </c>
      <c r="W1305" s="95" t="str">
        <f t="shared" si="82"/>
        <v/>
      </c>
      <c r="X1305" s="95" t="str">
        <f t="shared" si="83"/>
        <v/>
      </c>
    </row>
    <row r="1306" spans="21:24" x14ac:dyDescent="0.3">
      <c r="U1306" s="95" t="str">
        <f t="shared" si="80"/>
        <v/>
      </c>
      <c r="V1306" s="95" t="str">
        <f t="shared" si="81"/>
        <v/>
      </c>
      <c r="W1306" s="95" t="str">
        <f t="shared" si="82"/>
        <v/>
      </c>
      <c r="X1306" s="95" t="str">
        <f t="shared" si="83"/>
        <v/>
      </c>
    </row>
    <row r="1307" spans="21:24" x14ac:dyDescent="0.3">
      <c r="U1307" s="95" t="str">
        <f t="shared" si="80"/>
        <v/>
      </c>
      <c r="V1307" s="95" t="str">
        <f t="shared" si="81"/>
        <v/>
      </c>
      <c r="W1307" s="95" t="str">
        <f t="shared" si="82"/>
        <v/>
      </c>
      <c r="X1307" s="95" t="str">
        <f t="shared" si="83"/>
        <v/>
      </c>
    </row>
    <row r="1308" spans="21:24" x14ac:dyDescent="0.3">
      <c r="U1308" s="95" t="str">
        <f t="shared" si="80"/>
        <v/>
      </c>
      <c r="V1308" s="95" t="str">
        <f t="shared" si="81"/>
        <v/>
      </c>
      <c r="W1308" s="95" t="str">
        <f t="shared" si="82"/>
        <v/>
      </c>
      <c r="X1308" s="95" t="str">
        <f t="shared" si="83"/>
        <v/>
      </c>
    </row>
    <row r="1309" spans="21:24" x14ac:dyDescent="0.3">
      <c r="U1309" s="95" t="str">
        <f t="shared" si="80"/>
        <v/>
      </c>
      <c r="V1309" s="95" t="str">
        <f t="shared" si="81"/>
        <v/>
      </c>
      <c r="W1309" s="95" t="str">
        <f t="shared" si="82"/>
        <v/>
      </c>
      <c r="X1309" s="95" t="str">
        <f t="shared" si="83"/>
        <v/>
      </c>
    </row>
    <row r="1310" spans="21:24" x14ac:dyDescent="0.3">
      <c r="U1310" s="95" t="str">
        <f t="shared" si="80"/>
        <v/>
      </c>
      <c r="V1310" s="95" t="str">
        <f t="shared" si="81"/>
        <v/>
      </c>
      <c r="W1310" s="95" t="str">
        <f t="shared" si="82"/>
        <v/>
      </c>
      <c r="X1310" s="95" t="str">
        <f t="shared" si="83"/>
        <v/>
      </c>
    </row>
    <row r="1311" spans="21:24" x14ac:dyDescent="0.3">
      <c r="U1311" s="95" t="str">
        <f t="shared" si="80"/>
        <v/>
      </c>
      <c r="V1311" s="95" t="str">
        <f t="shared" si="81"/>
        <v/>
      </c>
      <c r="W1311" s="95" t="str">
        <f t="shared" si="82"/>
        <v/>
      </c>
      <c r="X1311" s="95" t="str">
        <f t="shared" si="83"/>
        <v/>
      </c>
    </row>
    <row r="1312" spans="21:24" x14ac:dyDescent="0.3">
      <c r="U1312" s="95" t="str">
        <f t="shared" si="80"/>
        <v/>
      </c>
      <c r="V1312" s="95" t="str">
        <f t="shared" si="81"/>
        <v/>
      </c>
      <c r="W1312" s="95" t="str">
        <f t="shared" si="82"/>
        <v/>
      </c>
      <c r="X1312" s="95" t="str">
        <f t="shared" si="83"/>
        <v/>
      </c>
    </row>
    <row r="1313" spans="21:24" x14ac:dyDescent="0.3">
      <c r="U1313" s="95" t="str">
        <f t="shared" si="80"/>
        <v/>
      </c>
      <c r="V1313" s="95" t="str">
        <f t="shared" si="81"/>
        <v/>
      </c>
      <c r="W1313" s="95" t="str">
        <f t="shared" si="82"/>
        <v/>
      </c>
      <c r="X1313" s="95" t="str">
        <f t="shared" si="83"/>
        <v/>
      </c>
    </row>
    <row r="1314" spans="21:24" x14ac:dyDescent="0.3">
      <c r="U1314" s="95" t="str">
        <f t="shared" si="80"/>
        <v/>
      </c>
      <c r="V1314" s="95" t="str">
        <f t="shared" si="81"/>
        <v/>
      </c>
      <c r="W1314" s="95" t="str">
        <f t="shared" si="82"/>
        <v/>
      </c>
      <c r="X1314" s="95" t="str">
        <f t="shared" si="83"/>
        <v/>
      </c>
    </row>
    <row r="1315" spans="21:24" x14ac:dyDescent="0.3">
      <c r="U1315" s="95" t="str">
        <f t="shared" si="80"/>
        <v/>
      </c>
      <c r="V1315" s="95" t="str">
        <f t="shared" si="81"/>
        <v/>
      </c>
      <c r="W1315" s="95" t="str">
        <f t="shared" si="82"/>
        <v/>
      </c>
      <c r="X1315" s="95" t="str">
        <f t="shared" si="83"/>
        <v/>
      </c>
    </row>
    <row r="1316" spans="21:24" x14ac:dyDescent="0.3">
      <c r="U1316" s="95" t="str">
        <f t="shared" si="80"/>
        <v/>
      </c>
      <c r="V1316" s="95" t="str">
        <f t="shared" si="81"/>
        <v/>
      </c>
      <c r="W1316" s="95" t="str">
        <f t="shared" si="82"/>
        <v/>
      </c>
      <c r="X1316" s="95" t="str">
        <f t="shared" si="83"/>
        <v/>
      </c>
    </row>
    <row r="1317" spans="21:24" x14ac:dyDescent="0.3">
      <c r="U1317" s="95" t="str">
        <f t="shared" si="80"/>
        <v/>
      </c>
      <c r="V1317" s="95" t="str">
        <f t="shared" si="81"/>
        <v/>
      </c>
      <c r="W1317" s="95" t="str">
        <f t="shared" si="82"/>
        <v/>
      </c>
      <c r="X1317" s="95" t="str">
        <f t="shared" si="83"/>
        <v/>
      </c>
    </row>
    <row r="1318" spans="21:24" x14ac:dyDescent="0.3">
      <c r="U1318" s="95" t="str">
        <f t="shared" si="80"/>
        <v/>
      </c>
      <c r="V1318" s="95" t="str">
        <f t="shared" si="81"/>
        <v/>
      </c>
      <c r="W1318" s="95" t="str">
        <f t="shared" si="82"/>
        <v/>
      </c>
      <c r="X1318" s="95" t="str">
        <f t="shared" si="83"/>
        <v/>
      </c>
    </row>
    <row r="1319" spans="21:24" x14ac:dyDescent="0.3">
      <c r="U1319" s="95" t="str">
        <f t="shared" si="80"/>
        <v/>
      </c>
      <c r="V1319" s="95" t="str">
        <f t="shared" si="81"/>
        <v/>
      </c>
      <c r="W1319" s="95" t="str">
        <f t="shared" si="82"/>
        <v/>
      </c>
      <c r="X1319" s="95" t="str">
        <f t="shared" si="83"/>
        <v/>
      </c>
    </row>
    <row r="1320" spans="21:24" x14ac:dyDescent="0.3">
      <c r="U1320" s="95" t="str">
        <f t="shared" si="80"/>
        <v/>
      </c>
      <c r="V1320" s="95" t="str">
        <f t="shared" si="81"/>
        <v/>
      </c>
      <c r="W1320" s="95" t="str">
        <f t="shared" si="82"/>
        <v/>
      </c>
      <c r="X1320" s="95" t="str">
        <f t="shared" si="83"/>
        <v/>
      </c>
    </row>
    <row r="1321" spans="21:24" x14ac:dyDescent="0.3">
      <c r="U1321" s="95" t="str">
        <f t="shared" si="80"/>
        <v/>
      </c>
      <c r="V1321" s="95" t="str">
        <f t="shared" si="81"/>
        <v/>
      </c>
      <c r="W1321" s="95" t="str">
        <f t="shared" si="82"/>
        <v/>
      </c>
      <c r="X1321" s="95" t="str">
        <f t="shared" si="83"/>
        <v/>
      </c>
    </row>
    <row r="1322" spans="21:24" x14ac:dyDescent="0.3">
      <c r="U1322" s="95" t="str">
        <f t="shared" si="80"/>
        <v/>
      </c>
      <c r="V1322" s="95" t="str">
        <f t="shared" si="81"/>
        <v/>
      </c>
      <c r="W1322" s="95" t="str">
        <f t="shared" si="82"/>
        <v/>
      </c>
      <c r="X1322" s="95" t="str">
        <f t="shared" si="83"/>
        <v/>
      </c>
    </row>
    <row r="1323" spans="21:24" x14ac:dyDescent="0.3">
      <c r="U1323" s="95" t="str">
        <f t="shared" si="80"/>
        <v/>
      </c>
      <c r="V1323" s="95" t="str">
        <f t="shared" si="81"/>
        <v/>
      </c>
      <c r="W1323" s="95" t="str">
        <f t="shared" si="82"/>
        <v/>
      </c>
      <c r="X1323" s="95" t="str">
        <f t="shared" si="83"/>
        <v/>
      </c>
    </row>
    <row r="1324" spans="21:24" x14ac:dyDescent="0.3">
      <c r="U1324" s="95" t="str">
        <f t="shared" si="80"/>
        <v/>
      </c>
      <c r="V1324" s="95" t="str">
        <f t="shared" si="81"/>
        <v/>
      </c>
      <c r="W1324" s="95" t="str">
        <f t="shared" si="82"/>
        <v/>
      </c>
      <c r="X1324" s="95" t="str">
        <f t="shared" si="83"/>
        <v/>
      </c>
    </row>
    <row r="1325" spans="21:24" x14ac:dyDescent="0.3">
      <c r="U1325" s="95" t="str">
        <f t="shared" si="80"/>
        <v/>
      </c>
      <c r="V1325" s="95" t="str">
        <f t="shared" si="81"/>
        <v/>
      </c>
      <c r="W1325" s="95" t="str">
        <f t="shared" si="82"/>
        <v/>
      </c>
      <c r="X1325" s="95" t="str">
        <f t="shared" si="83"/>
        <v/>
      </c>
    </row>
    <row r="1326" spans="21:24" x14ac:dyDescent="0.3">
      <c r="U1326" s="95" t="str">
        <f t="shared" si="80"/>
        <v/>
      </c>
      <c r="V1326" s="95" t="str">
        <f t="shared" si="81"/>
        <v/>
      </c>
      <c r="W1326" s="95" t="str">
        <f t="shared" si="82"/>
        <v/>
      </c>
      <c r="X1326" s="95" t="str">
        <f t="shared" si="83"/>
        <v/>
      </c>
    </row>
    <row r="1327" spans="21:24" x14ac:dyDescent="0.3">
      <c r="U1327" s="95" t="str">
        <f t="shared" si="80"/>
        <v/>
      </c>
      <c r="V1327" s="95" t="str">
        <f t="shared" si="81"/>
        <v/>
      </c>
      <c r="W1327" s="95" t="str">
        <f t="shared" si="82"/>
        <v/>
      </c>
      <c r="X1327" s="95" t="str">
        <f t="shared" si="83"/>
        <v/>
      </c>
    </row>
    <row r="1328" spans="21:24" x14ac:dyDescent="0.3">
      <c r="U1328" s="95" t="str">
        <f t="shared" si="80"/>
        <v/>
      </c>
      <c r="V1328" s="95" t="str">
        <f t="shared" si="81"/>
        <v/>
      </c>
      <c r="W1328" s="95" t="str">
        <f t="shared" si="82"/>
        <v/>
      </c>
      <c r="X1328" s="95" t="str">
        <f t="shared" si="83"/>
        <v/>
      </c>
    </row>
    <row r="1329" spans="21:24" x14ac:dyDescent="0.3">
      <c r="U1329" s="95" t="str">
        <f t="shared" si="80"/>
        <v/>
      </c>
      <c r="V1329" s="95" t="str">
        <f t="shared" si="81"/>
        <v/>
      </c>
      <c r="W1329" s="95" t="str">
        <f t="shared" si="82"/>
        <v/>
      </c>
      <c r="X1329" s="95" t="str">
        <f t="shared" si="83"/>
        <v/>
      </c>
    </row>
    <row r="1330" spans="21:24" x14ac:dyDescent="0.3">
      <c r="U1330" s="95" t="str">
        <f t="shared" si="80"/>
        <v/>
      </c>
      <c r="V1330" s="95" t="str">
        <f t="shared" si="81"/>
        <v/>
      </c>
      <c r="W1330" s="95" t="str">
        <f t="shared" si="82"/>
        <v/>
      </c>
      <c r="X1330" s="95" t="str">
        <f t="shared" si="83"/>
        <v/>
      </c>
    </row>
    <row r="1331" spans="21:24" x14ac:dyDescent="0.3">
      <c r="U1331" s="95" t="str">
        <f t="shared" si="80"/>
        <v/>
      </c>
      <c r="V1331" s="95" t="str">
        <f t="shared" si="81"/>
        <v/>
      </c>
      <c r="W1331" s="95" t="str">
        <f t="shared" si="82"/>
        <v/>
      </c>
      <c r="X1331" s="95" t="str">
        <f t="shared" si="83"/>
        <v/>
      </c>
    </row>
    <row r="1332" spans="21:24" x14ac:dyDescent="0.3">
      <c r="U1332" s="95" t="str">
        <f t="shared" si="80"/>
        <v/>
      </c>
      <c r="V1332" s="95" t="str">
        <f t="shared" si="81"/>
        <v/>
      </c>
      <c r="W1332" s="95" t="str">
        <f t="shared" si="82"/>
        <v/>
      </c>
      <c r="X1332" s="95" t="str">
        <f t="shared" si="83"/>
        <v/>
      </c>
    </row>
    <row r="1333" spans="21:24" x14ac:dyDescent="0.3">
      <c r="U1333" s="95" t="str">
        <f t="shared" si="80"/>
        <v/>
      </c>
      <c r="V1333" s="95" t="str">
        <f t="shared" si="81"/>
        <v/>
      </c>
      <c r="W1333" s="95" t="str">
        <f t="shared" si="82"/>
        <v/>
      </c>
      <c r="X1333" s="95" t="str">
        <f t="shared" si="83"/>
        <v/>
      </c>
    </row>
    <row r="1334" spans="21:24" x14ac:dyDescent="0.3">
      <c r="U1334" s="95" t="str">
        <f t="shared" si="80"/>
        <v/>
      </c>
      <c r="V1334" s="95" t="str">
        <f t="shared" si="81"/>
        <v/>
      </c>
      <c r="W1334" s="95" t="str">
        <f t="shared" si="82"/>
        <v/>
      </c>
      <c r="X1334" s="95" t="str">
        <f t="shared" si="83"/>
        <v/>
      </c>
    </row>
    <row r="1335" spans="21:24" x14ac:dyDescent="0.3">
      <c r="U1335" s="95" t="str">
        <f t="shared" si="80"/>
        <v/>
      </c>
      <c r="V1335" s="95" t="str">
        <f t="shared" si="81"/>
        <v/>
      </c>
      <c r="W1335" s="95" t="str">
        <f t="shared" si="82"/>
        <v/>
      </c>
      <c r="X1335" s="95" t="str">
        <f t="shared" si="83"/>
        <v/>
      </c>
    </row>
    <row r="1336" spans="21:24" x14ac:dyDescent="0.3">
      <c r="U1336" s="95" t="str">
        <f t="shared" si="80"/>
        <v/>
      </c>
      <c r="V1336" s="95" t="str">
        <f t="shared" si="81"/>
        <v/>
      </c>
      <c r="W1336" s="95" t="str">
        <f t="shared" si="82"/>
        <v/>
      </c>
      <c r="X1336" s="95" t="str">
        <f t="shared" si="83"/>
        <v/>
      </c>
    </row>
    <row r="1337" spans="21:24" x14ac:dyDescent="0.3">
      <c r="U1337" s="95" t="str">
        <f t="shared" si="80"/>
        <v/>
      </c>
      <c r="V1337" s="95" t="str">
        <f t="shared" si="81"/>
        <v/>
      </c>
      <c r="W1337" s="95" t="str">
        <f t="shared" si="82"/>
        <v/>
      </c>
      <c r="X1337" s="95" t="str">
        <f t="shared" si="83"/>
        <v/>
      </c>
    </row>
    <row r="1338" spans="21:24" x14ac:dyDescent="0.3">
      <c r="U1338" s="95" t="str">
        <f t="shared" si="80"/>
        <v/>
      </c>
      <c r="V1338" s="95" t="str">
        <f t="shared" si="81"/>
        <v/>
      </c>
      <c r="W1338" s="95" t="str">
        <f t="shared" si="82"/>
        <v/>
      </c>
      <c r="X1338" s="95" t="str">
        <f t="shared" si="83"/>
        <v/>
      </c>
    </row>
    <row r="1339" spans="21:24" x14ac:dyDescent="0.3">
      <c r="U1339" s="95" t="str">
        <f t="shared" si="80"/>
        <v/>
      </c>
      <c r="V1339" s="95" t="str">
        <f t="shared" si="81"/>
        <v/>
      </c>
      <c r="W1339" s="95" t="str">
        <f t="shared" si="82"/>
        <v/>
      </c>
      <c r="X1339" s="95" t="str">
        <f t="shared" si="83"/>
        <v/>
      </c>
    </row>
    <row r="1340" spans="21:24" x14ac:dyDescent="0.3">
      <c r="U1340" s="95" t="str">
        <f t="shared" si="80"/>
        <v/>
      </c>
      <c r="V1340" s="95" t="str">
        <f t="shared" si="81"/>
        <v/>
      </c>
      <c r="W1340" s="95" t="str">
        <f t="shared" si="82"/>
        <v/>
      </c>
      <c r="X1340" s="95" t="str">
        <f t="shared" si="83"/>
        <v/>
      </c>
    </row>
    <row r="1341" spans="21:24" x14ac:dyDescent="0.3">
      <c r="U1341" s="95" t="str">
        <f t="shared" si="80"/>
        <v/>
      </c>
      <c r="V1341" s="95" t="str">
        <f t="shared" si="81"/>
        <v/>
      </c>
      <c r="W1341" s="95" t="str">
        <f t="shared" si="82"/>
        <v/>
      </c>
      <c r="X1341" s="95" t="str">
        <f t="shared" si="83"/>
        <v/>
      </c>
    </row>
    <row r="1342" spans="21:24" x14ac:dyDescent="0.3">
      <c r="U1342" s="95" t="str">
        <f t="shared" si="80"/>
        <v/>
      </c>
      <c r="V1342" s="95" t="str">
        <f t="shared" si="81"/>
        <v/>
      </c>
      <c r="W1342" s="95" t="str">
        <f t="shared" si="82"/>
        <v/>
      </c>
      <c r="X1342" s="95" t="str">
        <f t="shared" si="83"/>
        <v/>
      </c>
    </row>
    <row r="1343" spans="21:24" x14ac:dyDescent="0.3">
      <c r="U1343" s="95" t="str">
        <f t="shared" si="80"/>
        <v/>
      </c>
      <c r="V1343" s="95" t="str">
        <f t="shared" si="81"/>
        <v/>
      </c>
      <c r="W1343" s="95" t="str">
        <f t="shared" si="82"/>
        <v/>
      </c>
      <c r="X1343" s="95" t="str">
        <f t="shared" si="83"/>
        <v/>
      </c>
    </row>
    <row r="1344" spans="21:24" x14ac:dyDescent="0.3">
      <c r="U1344" s="95" t="str">
        <f t="shared" si="80"/>
        <v/>
      </c>
      <c r="V1344" s="95" t="str">
        <f t="shared" si="81"/>
        <v/>
      </c>
      <c r="W1344" s="95" t="str">
        <f t="shared" si="82"/>
        <v/>
      </c>
      <c r="X1344" s="95" t="str">
        <f t="shared" si="83"/>
        <v/>
      </c>
    </row>
    <row r="1345" spans="21:24" x14ac:dyDescent="0.3">
      <c r="U1345" s="95" t="str">
        <f t="shared" si="80"/>
        <v/>
      </c>
      <c r="V1345" s="95" t="str">
        <f t="shared" si="81"/>
        <v/>
      </c>
      <c r="W1345" s="95" t="str">
        <f t="shared" si="82"/>
        <v/>
      </c>
      <c r="X1345" s="95" t="str">
        <f t="shared" si="83"/>
        <v/>
      </c>
    </row>
    <row r="1346" spans="21:24" x14ac:dyDescent="0.3">
      <c r="U1346" s="95" t="str">
        <f t="shared" si="80"/>
        <v/>
      </c>
      <c r="V1346" s="95" t="str">
        <f t="shared" si="81"/>
        <v/>
      </c>
      <c r="W1346" s="95" t="str">
        <f t="shared" si="82"/>
        <v/>
      </c>
      <c r="X1346" s="95" t="str">
        <f t="shared" si="83"/>
        <v/>
      </c>
    </row>
    <row r="1347" spans="21:24" x14ac:dyDescent="0.3">
      <c r="U1347" s="95" t="str">
        <f t="shared" si="80"/>
        <v/>
      </c>
      <c r="V1347" s="95" t="str">
        <f t="shared" si="81"/>
        <v/>
      </c>
      <c r="W1347" s="95" t="str">
        <f t="shared" si="82"/>
        <v/>
      </c>
      <c r="X1347" s="95" t="str">
        <f t="shared" si="83"/>
        <v/>
      </c>
    </row>
    <row r="1348" spans="21:24" x14ac:dyDescent="0.3">
      <c r="U1348" s="95" t="str">
        <f t="shared" si="80"/>
        <v/>
      </c>
      <c r="V1348" s="95" t="str">
        <f t="shared" si="81"/>
        <v/>
      </c>
      <c r="W1348" s="95" t="str">
        <f t="shared" si="82"/>
        <v/>
      </c>
      <c r="X1348" s="95" t="str">
        <f t="shared" si="83"/>
        <v/>
      </c>
    </row>
    <row r="1349" spans="21:24" x14ac:dyDescent="0.3">
      <c r="U1349" s="95" t="str">
        <f t="shared" ref="U1349:U1412" si="84">IF(L1349="ANO",B1349&amp;"-Linie A","")</f>
        <v/>
      </c>
      <c r="V1349" s="95" t="str">
        <f t="shared" ref="V1349:V1412" si="85">IF(M1349="ANO",B1349&amp;"-Linie B","")</f>
        <v/>
      </c>
      <c r="W1349" s="95" t="str">
        <f t="shared" ref="W1349:W1412" si="86">IF(N1349="ANO",B1349&amp;"-Linie C","")</f>
        <v/>
      </c>
      <c r="X1349" s="95" t="str">
        <f t="shared" ref="X1349:X1412" si="87">IF(O1349="ANO",B1349&amp;"-Linie D","")</f>
        <v/>
      </c>
    </row>
    <row r="1350" spans="21:24" x14ac:dyDescent="0.3">
      <c r="U1350" s="95" t="str">
        <f t="shared" si="84"/>
        <v/>
      </c>
      <c r="V1350" s="95" t="str">
        <f t="shared" si="85"/>
        <v/>
      </c>
      <c r="W1350" s="95" t="str">
        <f t="shared" si="86"/>
        <v/>
      </c>
      <c r="X1350" s="95" t="str">
        <f t="shared" si="87"/>
        <v/>
      </c>
    </row>
    <row r="1351" spans="21:24" x14ac:dyDescent="0.3">
      <c r="U1351" s="95" t="str">
        <f t="shared" si="84"/>
        <v/>
      </c>
      <c r="V1351" s="95" t="str">
        <f t="shared" si="85"/>
        <v/>
      </c>
      <c r="W1351" s="95" t="str">
        <f t="shared" si="86"/>
        <v/>
      </c>
      <c r="X1351" s="95" t="str">
        <f t="shared" si="87"/>
        <v/>
      </c>
    </row>
    <row r="1352" spans="21:24" x14ac:dyDescent="0.3">
      <c r="U1352" s="95" t="str">
        <f t="shared" si="84"/>
        <v/>
      </c>
      <c r="V1352" s="95" t="str">
        <f t="shared" si="85"/>
        <v/>
      </c>
      <c r="W1352" s="95" t="str">
        <f t="shared" si="86"/>
        <v/>
      </c>
      <c r="X1352" s="95" t="str">
        <f t="shared" si="87"/>
        <v/>
      </c>
    </row>
    <row r="1353" spans="21:24" x14ac:dyDescent="0.3">
      <c r="U1353" s="95" t="str">
        <f t="shared" si="84"/>
        <v/>
      </c>
      <c r="V1353" s="95" t="str">
        <f t="shared" si="85"/>
        <v/>
      </c>
      <c r="W1353" s="95" t="str">
        <f t="shared" si="86"/>
        <v/>
      </c>
      <c r="X1353" s="95" t="str">
        <f t="shared" si="87"/>
        <v/>
      </c>
    </row>
    <row r="1354" spans="21:24" x14ac:dyDescent="0.3">
      <c r="U1354" s="95" t="str">
        <f t="shared" si="84"/>
        <v/>
      </c>
      <c r="V1354" s="95" t="str">
        <f t="shared" si="85"/>
        <v/>
      </c>
      <c r="W1354" s="95" t="str">
        <f t="shared" si="86"/>
        <v/>
      </c>
      <c r="X1354" s="95" t="str">
        <f t="shared" si="87"/>
        <v/>
      </c>
    </row>
    <row r="1355" spans="21:24" x14ac:dyDescent="0.3">
      <c r="U1355" s="95" t="str">
        <f t="shared" si="84"/>
        <v/>
      </c>
      <c r="V1355" s="95" t="str">
        <f t="shared" si="85"/>
        <v/>
      </c>
      <c r="W1355" s="95" t="str">
        <f t="shared" si="86"/>
        <v/>
      </c>
      <c r="X1355" s="95" t="str">
        <f t="shared" si="87"/>
        <v/>
      </c>
    </row>
    <row r="1356" spans="21:24" x14ac:dyDescent="0.3">
      <c r="U1356" s="95" t="str">
        <f t="shared" si="84"/>
        <v/>
      </c>
      <c r="V1356" s="95" t="str">
        <f t="shared" si="85"/>
        <v/>
      </c>
      <c r="W1356" s="95" t="str">
        <f t="shared" si="86"/>
        <v/>
      </c>
      <c r="X1356" s="95" t="str">
        <f t="shared" si="87"/>
        <v/>
      </c>
    </row>
    <row r="1357" spans="21:24" x14ac:dyDescent="0.3">
      <c r="U1357" s="95" t="str">
        <f t="shared" si="84"/>
        <v/>
      </c>
      <c r="V1357" s="95" t="str">
        <f t="shared" si="85"/>
        <v/>
      </c>
      <c r="W1357" s="95" t="str">
        <f t="shared" si="86"/>
        <v/>
      </c>
      <c r="X1357" s="95" t="str">
        <f t="shared" si="87"/>
        <v/>
      </c>
    </row>
    <row r="1358" spans="21:24" x14ac:dyDescent="0.3">
      <c r="U1358" s="95" t="str">
        <f t="shared" si="84"/>
        <v/>
      </c>
      <c r="V1358" s="95" t="str">
        <f t="shared" si="85"/>
        <v/>
      </c>
      <c r="W1358" s="95" t="str">
        <f t="shared" si="86"/>
        <v/>
      </c>
      <c r="X1358" s="95" t="str">
        <f t="shared" si="87"/>
        <v/>
      </c>
    </row>
    <row r="1359" spans="21:24" x14ac:dyDescent="0.3">
      <c r="U1359" s="95" t="str">
        <f t="shared" si="84"/>
        <v/>
      </c>
      <c r="V1359" s="95" t="str">
        <f t="shared" si="85"/>
        <v/>
      </c>
      <c r="W1359" s="95" t="str">
        <f t="shared" si="86"/>
        <v/>
      </c>
      <c r="X1359" s="95" t="str">
        <f t="shared" si="87"/>
        <v/>
      </c>
    </row>
    <row r="1360" spans="21:24" x14ac:dyDescent="0.3">
      <c r="U1360" s="95" t="str">
        <f t="shared" si="84"/>
        <v/>
      </c>
      <c r="V1360" s="95" t="str">
        <f t="shared" si="85"/>
        <v/>
      </c>
      <c r="W1360" s="95" t="str">
        <f t="shared" si="86"/>
        <v/>
      </c>
      <c r="X1360" s="95" t="str">
        <f t="shared" si="87"/>
        <v/>
      </c>
    </row>
    <row r="1361" spans="21:24" x14ac:dyDescent="0.3">
      <c r="U1361" s="95" t="str">
        <f t="shared" si="84"/>
        <v/>
      </c>
      <c r="V1361" s="95" t="str">
        <f t="shared" si="85"/>
        <v/>
      </c>
      <c r="W1361" s="95" t="str">
        <f t="shared" si="86"/>
        <v/>
      </c>
      <c r="X1361" s="95" t="str">
        <f t="shared" si="87"/>
        <v/>
      </c>
    </row>
    <row r="1362" spans="21:24" x14ac:dyDescent="0.3">
      <c r="U1362" s="95" t="str">
        <f t="shared" si="84"/>
        <v/>
      </c>
      <c r="V1362" s="95" t="str">
        <f t="shared" si="85"/>
        <v/>
      </c>
      <c r="W1362" s="95" t="str">
        <f t="shared" si="86"/>
        <v/>
      </c>
      <c r="X1362" s="95" t="str">
        <f t="shared" si="87"/>
        <v/>
      </c>
    </row>
    <row r="1363" spans="21:24" x14ac:dyDescent="0.3">
      <c r="U1363" s="95" t="str">
        <f t="shared" si="84"/>
        <v/>
      </c>
      <c r="V1363" s="95" t="str">
        <f t="shared" si="85"/>
        <v/>
      </c>
      <c r="W1363" s="95" t="str">
        <f t="shared" si="86"/>
        <v/>
      </c>
      <c r="X1363" s="95" t="str">
        <f t="shared" si="87"/>
        <v/>
      </c>
    </row>
    <row r="1364" spans="21:24" x14ac:dyDescent="0.3">
      <c r="U1364" s="95" t="str">
        <f t="shared" si="84"/>
        <v/>
      </c>
      <c r="V1364" s="95" t="str">
        <f t="shared" si="85"/>
        <v/>
      </c>
      <c r="W1364" s="95" t="str">
        <f t="shared" si="86"/>
        <v/>
      </c>
      <c r="X1364" s="95" t="str">
        <f t="shared" si="87"/>
        <v/>
      </c>
    </row>
    <row r="1365" spans="21:24" x14ac:dyDescent="0.3">
      <c r="U1365" s="95" t="str">
        <f t="shared" si="84"/>
        <v/>
      </c>
      <c r="V1365" s="95" t="str">
        <f t="shared" si="85"/>
        <v/>
      </c>
      <c r="W1365" s="95" t="str">
        <f t="shared" si="86"/>
        <v/>
      </c>
      <c r="X1365" s="95" t="str">
        <f t="shared" si="87"/>
        <v/>
      </c>
    </row>
    <row r="1366" spans="21:24" x14ac:dyDescent="0.3">
      <c r="U1366" s="95" t="str">
        <f t="shared" si="84"/>
        <v/>
      </c>
      <c r="V1366" s="95" t="str">
        <f t="shared" si="85"/>
        <v/>
      </c>
      <c r="W1366" s="95" t="str">
        <f t="shared" si="86"/>
        <v/>
      </c>
      <c r="X1366" s="95" t="str">
        <f t="shared" si="87"/>
        <v/>
      </c>
    </row>
    <row r="1367" spans="21:24" x14ac:dyDescent="0.3">
      <c r="U1367" s="95" t="str">
        <f t="shared" si="84"/>
        <v/>
      </c>
      <c r="V1367" s="95" t="str">
        <f t="shared" si="85"/>
        <v/>
      </c>
      <c r="W1367" s="95" t="str">
        <f t="shared" si="86"/>
        <v/>
      </c>
      <c r="X1367" s="95" t="str">
        <f t="shared" si="87"/>
        <v/>
      </c>
    </row>
    <row r="1368" spans="21:24" x14ac:dyDescent="0.3">
      <c r="U1368" s="95" t="str">
        <f t="shared" si="84"/>
        <v/>
      </c>
      <c r="V1368" s="95" t="str">
        <f t="shared" si="85"/>
        <v/>
      </c>
      <c r="W1368" s="95" t="str">
        <f t="shared" si="86"/>
        <v/>
      </c>
      <c r="X1368" s="95" t="str">
        <f t="shared" si="87"/>
        <v/>
      </c>
    </row>
    <row r="1369" spans="21:24" x14ac:dyDescent="0.3">
      <c r="U1369" s="95" t="str">
        <f t="shared" si="84"/>
        <v/>
      </c>
      <c r="V1369" s="95" t="str">
        <f t="shared" si="85"/>
        <v/>
      </c>
      <c r="W1369" s="95" t="str">
        <f t="shared" si="86"/>
        <v/>
      </c>
      <c r="X1369" s="95" t="str">
        <f t="shared" si="87"/>
        <v/>
      </c>
    </row>
    <row r="1370" spans="21:24" x14ac:dyDescent="0.3">
      <c r="U1370" s="95" t="str">
        <f t="shared" si="84"/>
        <v/>
      </c>
      <c r="V1370" s="95" t="str">
        <f t="shared" si="85"/>
        <v/>
      </c>
      <c r="W1370" s="95" t="str">
        <f t="shared" si="86"/>
        <v/>
      </c>
      <c r="X1370" s="95" t="str">
        <f t="shared" si="87"/>
        <v/>
      </c>
    </row>
    <row r="1371" spans="21:24" x14ac:dyDescent="0.3">
      <c r="U1371" s="95" t="str">
        <f t="shared" si="84"/>
        <v/>
      </c>
      <c r="V1371" s="95" t="str">
        <f t="shared" si="85"/>
        <v/>
      </c>
      <c r="W1371" s="95" t="str">
        <f t="shared" si="86"/>
        <v/>
      </c>
      <c r="X1371" s="95" t="str">
        <f t="shared" si="87"/>
        <v/>
      </c>
    </row>
    <row r="1372" spans="21:24" x14ac:dyDescent="0.3">
      <c r="U1372" s="95" t="str">
        <f t="shared" si="84"/>
        <v/>
      </c>
      <c r="V1372" s="95" t="str">
        <f t="shared" si="85"/>
        <v/>
      </c>
      <c r="W1372" s="95" t="str">
        <f t="shared" si="86"/>
        <v/>
      </c>
      <c r="X1372" s="95" t="str">
        <f t="shared" si="87"/>
        <v/>
      </c>
    </row>
    <row r="1373" spans="21:24" x14ac:dyDescent="0.3">
      <c r="U1373" s="95" t="str">
        <f t="shared" si="84"/>
        <v/>
      </c>
      <c r="V1373" s="95" t="str">
        <f t="shared" si="85"/>
        <v/>
      </c>
      <c r="W1373" s="95" t="str">
        <f t="shared" si="86"/>
        <v/>
      </c>
      <c r="X1373" s="95" t="str">
        <f t="shared" si="87"/>
        <v/>
      </c>
    </row>
    <row r="1374" spans="21:24" x14ac:dyDescent="0.3">
      <c r="U1374" s="95" t="str">
        <f t="shared" si="84"/>
        <v/>
      </c>
      <c r="V1374" s="95" t="str">
        <f t="shared" si="85"/>
        <v/>
      </c>
      <c r="W1374" s="95" t="str">
        <f t="shared" si="86"/>
        <v/>
      </c>
      <c r="X1374" s="95" t="str">
        <f t="shared" si="87"/>
        <v/>
      </c>
    </row>
    <row r="1375" spans="21:24" x14ac:dyDescent="0.3">
      <c r="U1375" s="95" t="str">
        <f t="shared" si="84"/>
        <v/>
      </c>
      <c r="V1375" s="95" t="str">
        <f t="shared" si="85"/>
        <v/>
      </c>
      <c r="W1375" s="95" t="str">
        <f t="shared" si="86"/>
        <v/>
      </c>
      <c r="X1375" s="95" t="str">
        <f t="shared" si="87"/>
        <v/>
      </c>
    </row>
    <row r="1376" spans="21:24" x14ac:dyDescent="0.3">
      <c r="U1376" s="95" t="str">
        <f t="shared" si="84"/>
        <v/>
      </c>
      <c r="V1376" s="95" t="str">
        <f t="shared" si="85"/>
        <v/>
      </c>
      <c r="W1376" s="95" t="str">
        <f t="shared" si="86"/>
        <v/>
      </c>
      <c r="X1376" s="95" t="str">
        <f t="shared" si="87"/>
        <v/>
      </c>
    </row>
    <row r="1377" spans="21:24" x14ac:dyDescent="0.3">
      <c r="U1377" s="95" t="str">
        <f t="shared" si="84"/>
        <v/>
      </c>
      <c r="V1377" s="95" t="str">
        <f t="shared" si="85"/>
        <v/>
      </c>
      <c r="W1377" s="95" t="str">
        <f t="shared" si="86"/>
        <v/>
      </c>
      <c r="X1377" s="95" t="str">
        <f t="shared" si="87"/>
        <v/>
      </c>
    </row>
    <row r="1378" spans="21:24" x14ac:dyDescent="0.3">
      <c r="U1378" s="95" t="str">
        <f t="shared" si="84"/>
        <v/>
      </c>
      <c r="V1378" s="95" t="str">
        <f t="shared" si="85"/>
        <v/>
      </c>
      <c r="W1378" s="95" t="str">
        <f t="shared" si="86"/>
        <v/>
      </c>
      <c r="X1378" s="95" t="str">
        <f t="shared" si="87"/>
        <v/>
      </c>
    </row>
    <row r="1379" spans="21:24" x14ac:dyDescent="0.3">
      <c r="U1379" s="95" t="str">
        <f t="shared" si="84"/>
        <v/>
      </c>
      <c r="V1379" s="95" t="str">
        <f t="shared" si="85"/>
        <v/>
      </c>
      <c r="W1379" s="95" t="str">
        <f t="shared" si="86"/>
        <v/>
      </c>
      <c r="X1379" s="95" t="str">
        <f t="shared" si="87"/>
        <v/>
      </c>
    </row>
    <row r="1380" spans="21:24" x14ac:dyDescent="0.3">
      <c r="U1380" s="95" t="str">
        <f t="shared" si="84"/>
        <v/>
      </c>
      <c r="V1380" s="95" t="str">
        <f t="shared" si="85"/>
        <v/>
      </c>
      <c r="W1380" s="95" t="str">
        <f t="shared" si="86"/>
        <v/>
      </c>
      <c r="X1380" s="95" t="str">
        <f t="shared" si="87"/>
        <v/>
      </c>
    </row>
    <row r="1381" spans="21:24" x14ac:dyDescent="0.3">
      <c r="U1381" s="95" t="str">
        <f t="shared" si="84"/>
        <v/>
      </c>
      <c r="V1381" s="95" t="str">
        <f t="shared" si="85"/>
        <v/>
      </c>
      <c r="W1381" s="95" t="str">
        <f t="shared" si="86"/>
        <v/>
      </c>
      <c r="X1381" s="95" t="str">
        <f t="shared" si="87"/>
        <v/>
      </c>
    </row>
    <row r="1382" spans="21:24" x14ac:dyDescent="0.3">
      <c r="U1382" s="95" t="str">
        <f t="shared" si="84"/>
        <v/>
      </c>
      <c r="V1382" s="95" t="str">
        <f t="shared" si="85"/>
        <v/>
      </c>
      <c r="W1382" s="95" t="str">
        <f t="shared" si="86"/>
        <v/>
      </c>
      <c r="X1382" s="95" t="str">
        <f t="shared" si="87"/>
        <v/>
      </c>
    </row>
    <row r="1383" spans="21:24" x14ac:dyDescent="0.3">
      <c r="U1383" s="95" t="str">
        <f t="shared" si="84"/>
        <v/>
      </c>
      <c r="V1383" s="95" t="str">
        <f t="shared" si="85"/>
        <v/>
      </c>
      <c r="W1383" s="95" t="str">
        <f t="shared" si="86"/>
        <v/>
      </c>
      <c r="X1383" s="95" t="str">
        <f t="shared" si="87"/>
        <v/>
      </c>
    </row>
    <row r="1384" spans="21:24" x14ac:dyDescent="0.3">
      <c r="U1384" s="95" t="str">
        <f t="shared" si="84"/>
        <v/>
      </c>
      <c r="V1384" s="95" t="str">
        <f t="shared" si="85"/>
        <v/>
      </c>
      <c r="W1384" s="95" t="str">
        <f t="shared" si="86"/>
        <v/>
      </c>
      <c r="X1384" s="95" t="str">
        <f t="shared" si="87"/>
        <v/>
      </c>
    </row>
    <row r="1385" spans="21:24" x14ac:dyDescent="0.3">
      <c r="U1385" s="95" t="str">
        <f t="shared" si="84"/>
        <v/>
      </c>
      <c r="V1385" s="95" t="str">
        <f t="shared" si="85"/>
        <v/>
      </c>
      <c r="W1385" s="95" t="str">
        <f t="shared" si="86"/>
        <v/>
      </c>
      <c r="X1385" s="95" t="str">
        <f t="shared" si="87"/>
        <v/>
      </c>
    </row>
    <row r="1386" spans="21:24" x14ac:dyDescent="0.3">
      <c r="U1386" s="95" t="str">
        <f t="shared" si="84"/>
        <v/>
      </c>
      <c r="V1386" s="95" t="str">
        <f t="shared" si="85"/>
        <v/>
      </c>
      <c r="W1386" s="95" t="str">
        <f t="shared" si="86"/>
        <v/>
      </c>
      <c r="X1386" s="95" t="str">
        <f t="shared" si="87"/>
        <v/>
      </c>
    </row>
    <row r="1387" spans="21:24" x14ac:dyDescent="0.3">
      <c r="U1387" s="95" t="str">
        <f t="shared" si="84"/>
        <v/>
      </c>
      <c r="V1387" s="95" t="str">
        <f t="shared" si="85"/>
        <v/>
      </c>
      <c r="W1387" s="95" t="str">
        <f t="shared" si="86"/>
        <v/>
      </c>
      <c r="X1387" s="95" t="str">
        <f t="shared" si="87"/>
        <v/>
      </c>
    </row>
    <row r="1388" spans="21:24" x14ac:dyDescent="0.3">
      <c r="U1388" s="95" t="str">
        <f t="shared" si="84"/>
        <v/>
      </c>
      <c r="V1388" s="95" t="str">
        <f t="shared" si="85"/>
        <v/>
      </c>
      <c r="W1388" s="95" t="str">
        <f t="shared" si="86"/>
        <v/>
      </c>
      <c r="X1388" s="95" t="str">
        <f t="shared" si="87"/>
        <v/>
      </c>
    </row>
    <row r="1389" spans="21:24" x14ac:dyDescent="0.3">
      <c r="U1389" s="95" t="str">
        <f t="shared" si="84"/>
        <v/>
      </c>
      <c r="V1389" s="95" t="str">
        <f t="shared" si="85"/>
        <v/>
      </c>
      <c r="W1389" s="95" t="str">
        <f t="shared" si="86"/>
        <v/>
      </c>
      <c r="X1389" s="95" t="str">
        <f t="shared" si="87"/>
        <v/>
      </c>
    </row>
    <row r="1390" spans="21:24" x14ac:dyDescent="0.3">
      <c r="U1390" s="95" t="str">
        <f t="shared" si="84"/>
        <v/>
      </c>
      <c r="V1390" s="95" t="str">
        <f t="shared" si="85"/>
        <v/>
      </c>
      <c r="W1390" s="95" t="str">
        <f t="shared" si="86"/>
        <v/>
      </c>
      <c r="X1390" s="95" t="str">
        <f t="shared" si="87"/>
        <v/>
      </c>
    </row>
    <row r="1391" spans="21:24" x14ac:dyDescent="0.3">
      <c r="U1391" s="95" t="str">
        <f t="shared" si="84"/>
        <v/>
      </c>
      <c r="V1391" s="95" t="str">
        <f t="shared" si="85"/>
        <v/>
      </c>
      <c r="W1391" s="95" t="str">
        <f t="shared" si="86"/>
        <v/>
      </c>
      <c r="X1391" s="95" t="str">
        <f t="shared" si="87"/>
        <v/>
      </c>
    </row>
    <row r="1392" spans="21:24" x14ac:dyDescent="0.3">
      <c r="U1392" s="95" t="str">
        <f t="shared" si="84"/>
        <v/>
      </c>
      <c r="V1392" s="95" t="str">
        <f t="shared" si="85"/>
        <v/>
      </c>
      <c r="W1392" s="95" t="str">
        <f t="shared" si="86"/>
        <v/>
      </c>
      <c r="X1392" s="95" t="str">
        <f t="shared" si="87"/>
        <v/>
      </c>
    </row>
    <row r="1393" spans="21:24" x14ac:dyDescent="0.3">
      <c r="U1393" s="95" t="str">
        <f t="shared" si="84"/>
        <v/>
      </c>
      <c r="V1393" s="95" t="str">
        <f t="shared" si="85"/>
        <v/>
      </c>
      <c r="W1393" s="95" t="str">
        <f t="shared" si="86"/>
        <v/>
      </c>
      <c r="X1393" s="95" t="str">
        <f t="shared" si="87"/>
        <v/>
      </c>
    </row>
    <row r="1394" spans="21:24" x14ac:dyDescent="0.3">
      <c r="U1394" s="95" t="str">
        <f t="shared" si="84"/>
        <v/>
      </c>
      <c r="V1394" s="95" t="str">
        <f t="shared" si="85"/>
        <v/>
      </c>
      <c r="W1394" s="95" t="str">
        <f t="shared" si="86"/>
        <v/>
      </c>
      <c r="X1394" s="95" t="str">
        <f t="shared" si="87"/>
        <v/>
      </c>
    </row>
    <row r="1395" spans="21:24" x14ac:dyDescent="0.3">
      <c r="U1395" s="95" t="str">
        <f t="shared" si="84"/>
        <v/>
      </c>
      <c r="V1395" s="95" t="str">
        <f t="shared" si="85"/>
        <v/>
      </c>
      <c r="W1395" s="95" t="str">
        <f t="shared" si="86"/>
        <v/>
      </c>
      <c r="X1395" s="95" t="str">
        <f t="shared" si="87"/>
        <v/>
      </c>
    </row>
    <row r="1396" spans="21:24" x14ac:dyDescent="0.3">
      <c r="U1396" s="95" t="str">
        <f t="shared" si="84"/>
        <v/>
      </c>
      <c r="V1396" s="95" t="str">
        <f t="shared" si="85"/>
        <v/>
      </c>
      <c r="W1396" s="95" t="str">
        <f t="shared" si="86"/>
        <v/>
      </c>
      <c r="X1396" s="95" t="str">
        <f t="shared" si="87"/>
        <v/>
      </c>
    </row>
    <row r="1397" spans="21:24" x14ac:dyDescent="0.3">
      <c r="U1397" s="95" t="str">
        <f t="shared" si="84"/>
        <v/>
      </c>
      <c r="V1397" s="95" t="str">
        <f t="shared" si="85"/>
        <v/>
      </c>
      <c r="W1397" s="95" t="str">
        <f t="shared" si="86"/>
        <v/>
      </c>
      <c r="X1397" s="95" t="str">
        <f t="shared" si="87"/>
        <v/>
      </c>
    </row>
    <row r="1398" spans="21:24" x14ac:dyDescent="0.3">
      <c r="U1398" s="95" t="str">
        <f t="shared" si="84"/>
        <v/>
      </c>
      <c r="V1398" s="95" t="str">
        <f t="shared" si="85"/>
        <v/>
      </c>
      <c r="W1398" s="95" t="str">
        <f t="shared" si="86"/>
        <v/>
      </c>
      <c r="X1398" s="95" t="str">
        <f t="shared" si="87"/>
        <v/>
      </c>
    </row>
    <row r="1399" spans="21:24" x14ac:dyDescent="0.3">
      <c r="U1399" s="95" t="str">
        <f t="shared" si="84"/>
        <v/>
      </c>
      <c r="V1399" s="95" t="str">
        <f t="shared" si="85"/>
        <v/>
      </c>
      <c r="W1399" s="95" t="str">
        <f t="shared" si="86"/>
        <v/>
      </c>
      <c r="X1399" s="95" t="str">
        <f t="shared" si="87"/>
        <v/>
      </c>
    </row>
    <row r="1400" spans="21:24" x14ac:dyDescent="0.3">
      <c r="U1400" s="95" t="str">
        <f t="shared" si="84"/>
        <v/>
      </c>
      <c r="V1400" s="95" t="str">
        <f t="shared" si="85"/>
        <v/>
      </c>
      <c r="W1400" s="95" t="str">
        <f t="shared" si="86"/>
        <v/>
      </c>
      <c r="X1400" s="95" t="str">
        <f t="shared" si="87"/>
        <v/>
      </c>
    </row>
    <row r="1401" spans="21:24" x14ac:dyDescent="0.3">
      <c r="U1401" s="95" t="str">
        <f t="shared" si="84"/>
        <v/>
      </c>
      <c r="V1401" s="95" t="str">
        <f t="shared" si="85"/>
        <v/>
      </c>
      <c r="W1401" s="95" t="str">
        <f t="shared" si="86"/>
        <v/>
      </c>
      <c r="X1401" s="95" t="str">
        <f t="shared" si="87"/>
        <v/>
      </c>
    </row>
    <row r="1402" spans="21:24" x14ac:dyDescent="0.3">
      <c r="U1402" s="95" t="str">
        <f t="shared" si="84"/>
        <v/>
      </c>
      <c r="V1402" s="95" t="str">
        <f t="shared" si="85"/>
        <v/>
      </c>
      <c r="W1402" s="95" t="str">
        <f t="shared" si="86"/>
        <v/>
      </c>
      <c r="X1402" s="95" t="str">
        <f t="shared" si="87"/>
        <v/>
      </c>
    </row>
    <row r="1403" spans="21:24" x14ac:dyDescent="0.3">
      <c r="U1403" s="95" t="str">
        <f t="shared" si="84"/>
        <v/>
      </c>
      <c r="V1403" s="95" t="str">
        <f t="shared" si="85"/>
        <v/>
      </c>
      <c r="W1403" s="95" t="str">
        <f t="shared" si="86"/>
        <v/>
      </c>
      <c r="X1403" s="95" t="str">
        <f t="shared" si="87"/>
        <v/>
      </c>
    </row>
    <row r="1404" spans="21:24" x14ac:dyDescent="0.3">
      <c r="U1404" s="95" t="str">
        <f t="shared" si="84"/>
        <v/>
      </c>
      <c r="V1404" s="95" t="str">
        <f t="shared" si="85"/>
        <v/>
      </c>
      <c r="W1404" s="95" t="str">
        <f t="shared" si="86"/>
        <v/>
      </c>
      <c r="X1404" s="95" t="str">
        <f t="shared" si="87"/>
        <v/>
      </c>
    </row>
    <row r="1405" spans="21:24" x14ac:dyDescent="0.3">
      <c r="U1405" s="95" t="str">
        <f t="shared" si="84"/>
        <v/>
      </c>
      <c r="V1405" s="95" t="str">
        <f t="shared" si="85"/>
        <v/>
      </c>
      <c r="W1405" s="95" t="str">
        <f t="shared" si="86"/>
        <v/>
      </c>
      <c r="X1405" s="95" t="str">
        <f t="shared" si="87"/>
        <v/>
      </c>
    </row>
    <row r="1406" spans="21:24" x14ac:dyDescent="0.3">
      <c r="U1406" s="95" t="str">
        <f t="shared" si="84"/>
        <v/>
      </c>
      <c r="V1406" s="95" t="str">
        <f t="shared" si="85"/>
        <v/>
      </c>
      <c r="W1406" s="95" t="str">
        <f t="shared" si="86"/>
        <v/>
      </c>
      <c r="X1406" s="95" t="str">
        <f t="shared" si="87"/>
        <v/>
      </c>
    </row>
    <row r="1407" spans="21:24" x14ac:dyDescent="0.3">
      <c r="U1407" s="95" t="str">
        <f t="shared" si="84"/>
        <v/>
      </c>
      <c r="V1407" s="95" t="str">
        <f t="shared" si="85"/>
        <v/>
      </c>
      <c r="W1407" s="95" t="str">
        <f t="shared" si="86"/>
        <v/>
      </c>
      <c r="X1407" s="95" t="str">
        <f t="shared" si="87"/>
        <v/>
      </c>
    </row>
    <row r="1408" spans="21:24" x14ac:dyDescent="0.3">
      <c r="U1408" s="95" t="str">
        <f t="shared" si="84"/>
        <v/>
      </c>
      <c r="V1408" s="95" t="str">
        <f t="shared" si="85"/>
        <v/>
      </c>
      <c r="W1408" s="95" t="str">
        <f t="shared" si="86"/>
        <v/>
      </c>
      <c r="X1408" s="95" t="str">
        <f t="shared" si="87"/>
        <v/>
      </c>
    </row>
    <row r="1409" spans="21:24" x14ac:dyDescent="0.3">
      <c r="U1409" s="95" t="str">
        <f t="shared" si="84"/>
        <v/>
      </c>
      <c r="V1409" s="95" t="str">
        <f t="shared" si="85"/>
        <v/>
      </c>
      <c r="W1409" s="95" t="str">
        <f t="shared" si="86"/>
        <v/>
      </c>
      <c r="X1409" s="95" t="str">
        <f t="shared" si="87"/>
        <v/>
      </c>
    </row>
    <row r="1410" spans="21:24" x14ac:dyDescent="0.3">
      <c r="U1410" s="95" t="str">
        <f t="shared" si="84"/>
        <v/>
      </c>
      <c r="V1410" s="95" t="str">
        <f t="shared" si="85"/>
        <v/>
      </c>
      <c r="W1410" s="95" t="str">
        <f t="shared" si="86"/>
        <v/>
      </c>
      <c r="X1410" s="95" t="str">
        <f t="shared" si="87"/>
        <v/>
      </c>
    </row>
    <row r="1411" spans="21:24" x14ac:dyDescent="0.3">
      <c r="U1411" s="95" t="str">
        <f t="shared" si="84"/>
        <v/>
      </c>
      <c r="V1411" s="95" t="str">
        <f t="shared" si="85"/>
        <v/>
      </c>
      <c r="W1411" s="95" t="str">
        <f t="shared" si="86"/>
        <v/>
      </c>
      <c r="X1411" s="95" t="str">
        <f t="shared" si="87"/>
        <v/>
      </c>
    </row>
    <row r="1412" spans="21:24" x14ac:dyDescent="0.3">
      <c r="U1412" s="95" t="str">
        <f t="shared" si="84"/>
        <v/>
      </c>
      <c r="V1412" s="95" t="str">
        <f t="shared" si="85"/>
        <v/>
      </c>
      <c r="W1412" s="95" t="str">
        <f t="shared" si="86"/>
        <v/>
      </c>
      <c r="X1412" s="95" t="str">
        <f t="shared" si="87"/>
        <v/>
      </c>
    </row>
    <row r="1413" spans="21:24" x14ac:dyDescent="0.3">
      <c r="U1413" s="95" t="str">
        <f t="shared" ref="U1413:U1476" si="88">IF(L1413="ANO",B1413&amp;"-Linie A","")</f>
        <v/>
      </c>
      <c r="V1413" s="95" t="str">
        <f t="shared" ref="V1413:V1476" si="89">IF(M1413="ANO",B1413&amp;"-Linie B","")</f>
        <v/>
      </c>
      <c r="W1413" s="95" t="str">
        <f t="shared" ref="W1413:W1476" si="90">IF(N1413="ANO",B1413&amp;"-Linie C","")</f>
        <v/>
      </c>
      <c r="X1413" s="95" t="str">
        <f t="shared" ref="X1413:X1476" si="91">IF(O1413="ANO",B1413&amp;"-Linie D","")</f>
        <v/>
      </c>
    </row>
    <row r="1414" spans="21:24" x14ac:dyDescent="0.3">
      <c r="U1414" s="95" t="str">
        <f t="shared" si="88"/>
        <v/>
      </c>
      <c r="V1414" s="95" t="str">
        <f t="shared" si="89"/>
        <v/>
      </c>
      <c r="W1414" s="95" t="str">
        <f t="shared" si="90"/>
        <v/>
      </c>
      <c r="X1414" s="95" t="str">
        <f t="shared" si="91"/>
        <v/>
      </c>
    </row>
    <row r="1415" spans="21:24" x14ac:dyDescent="0.3">
      <c r="U1415" s="95" t="str">
        <f t="shared" si="88"/>
        <v/>
      </c>
      <c r="V1415" s="95" t="str">
        <f t="shared" si="89"/>
        <v/>
      </c>
      <c r="W1415" s="95" t="str">
        <f t="shared" si="90"/>
        <v/>
      </c>
      <c r="X1415" s="95" t="str">
        <f t="shared" si="91"/>
        <v/>
      </c>
    </row>
    <row r="1416" spans="21:24" x14ac:dyDescent="0.3">
      <c r="U1416" s="95" t="str">
        <f t="shared" si="88"/>
        <v/>
      </c>
      <c r="V1416" s="95" t="str">
        <f t="shared" si="89"/>
        <v/>
      </c>
      <c r="W1416" s="95" t="str">
        <f t="shared" si="90"/>
        <v/>
      </c>
      <c r="X1416" s="95" t="str">
        <f t="shared" si="91"/>
        <v/>
      </c>
    </row>
    <row r="1417" spans="21:24" x14ac:dyDescent="0.3">
      <c r="U1417" s="95" t="str">
        <f t="shared" si="88"/>
        <v/>
      </c>
      <c r="V1417" s="95" t="str">
        <f t="shared" si="89"/>
        <v/>
      </c>
      <c r="W1417" s="95" t="str">
        <f t="shared" si="90"/>
        <v/>
      </c>
      <c r="X1417" s="95" t="str">
        <f t="shared" si="91"/>
        <v/>
      </c>
    </row>
    <row r="1418" spans="21:24" x14ac:dyDescent="0.3">
      <c r="U1418" s="95" t="str">
        <f t="shared" si="88"/>
        <v/>
      </c>
      <c r="V1418" s="95" t="str">
        <f t="shared" si="89"/>
        <v/>
      </c>
      <c r="W1418" s="95" t="str">
        <f t="shared" si="90"/>
        <v/>
      </c>
      <c r="X1418" s="95" t="str">
        <f t="shared" si="91"/>
        <v/>
      </c>
    </row>
    <row r="1419" spans="21:24" x14ac:dyDescent="0.3">
      <c r="U1419" s="95" t="str">
        <f t="shared" si="88"/>
        <v/>
      </c>
      <c r="V1419" s="95" t="str">
        <f t="shared" si="89"/>
        <v/>
      </c>
      <c r="W1419" s="95" t="str">
        <f t="shared" si="90"/>
        <v/>
      </c>
      <c r="X1419" s="95" t="str">
        <f t="shared" si="91"/>
        <v/>
      </c>
    </row>
    <row r="1420" spans="21:24" x14ac:dyDescent="0.3">
      <c r="U1420" s="95" t="str">
        <f t="shared" si="88"/>
        <v/>
      </c>
      <c r="V1420" s="95" t="str">
        <f t="shared" si="89"/>
        <v/>
      </c>
      <c r="W1420" s="95" t="str">
        <f t="shared" si="90"/>
        <v/>
      </c>
      <c r="X1420" s="95" t="str">
        <f t="shared" si="91"/>
        <v/>
      </c>
    </row>
    <row r="1421" spans="21:24" x14ac:dyDescent="0.3">
      <c r="U1421" s="95" t="str">
        <f t="shared" si="88"/>
        <v/>
      </c>
      <c r="V1421" s="95" t="str">
        <f t="shared" si="89"/>
        <v/>
      </c>
      <c r="W1421" s="95" t="str">
        <f t="shared" si="90"/>
        <v/>
      </c>
      <c r="X1421" s="95" t="str">
        <f t="shared" si="91"/>
        <v/>
      </c>
    </row>
    <row r="1422" spans="21:24" x14ac:dyDescent="0.3">
      <c r="U1422" s="95" t="str">
        <f t="shared" si="88"/>
        <v/>
      </c>
      <c r="V1422" s="95" t="str">
        <f t="shared" si="89"/>
        <v/>
      </c>
      <c r="W1422" s="95" t="str">
        <f t="shared" si="90"/>
        <v/>
      </c>
      <c r="X1422" s="95" t="str">
        <f t="shared" si="91"/>
        <v/>
      </c>
    </row>
    <row r="1423" spans="21:24" x14ac:dyDescent="0.3">
      <c r="U1423" s="95" t="str">
        <f t="shared" si="88"/>
        <v/>
      </c>
      <c r="V1423" s="95" t="str">
        <f t="shared" si="89"/>
        <v/>
      </c>
      <c r="W1423" s="95" t="str">
        <f t="shared" si="90"/>
        <v/>
      </c>
      <c r="X1423" s="95" t="str">
        <f t="shared" si="91"/>
        <v/>
      </c>
    </row>
    <row r="1424" spans="21:24" x14ac:dyDescent="0.3">
      <c r="U1424" s="95" t="str">
        <f t="shared" si="88"/>
        <v/>
      </c>
      <c r="V1424" s="95" t="str">
        <f t="shared" si="89"/>
        <v/>
      </c>
      <c r="W1424" s="95" t="str">
        <f t="shared" si="90"/>
        <v/>
      </c>
      <c r="X1424" s="95" t="str">
        <f t="shared" si="91"/>
        <v/>
      </c>
    </row>
    <row r="1425" spans="21:24" x14ac:dyDescent="0.3">
      <c r="U1425" s="95" t="str">
        <f t="shared" si="88"/>
        <v/>
      </c>
      <c r="V1425" s="95" t="str">
        <f t="shared" si="89"/>
        <v/>
      </c>
      <c r="W1425" s="95" t="str">
        <f t="shared" si="90"/>
        <v/>
      </c>
      <c r="X1425" s="95" t="str">
        <f t="shared" si="91"/>
        <v/>
      </c>
    </row>
    <row r="1426" spans="21:24" x14ac:dyDescent="0.3">
      <c r="U1426" s="95" t="str">
        <f t="shared" si="88"/>
        <v/>
      </c>
      <c r="V1426" s="95" t="str">
        <f t="shared" si="89"/>
        <v/>
      </c>
      <c r="W1426" s="95" t="str">
        <f t="shared" si="90"/>
        <v/>
      </c>
      <c r="X1426" s="95" t="str">
        <f t="shared" si="91"/>
        <v/>
      </c>
    </row>
    <row r="1427" spans="21:24" x14ac:dyDescent="0.3">
      <c r="U1427" s="95" t="str">
        <f t="shared" si="88"/>
        <v/>
      </c>
      <c r="V1427" s="95" t="str">
        <f t="shared" si="89"/>
        <v/>
      </c>
      <c r="W1427" s="95" t="str">
        <f t="shared" si="90"/>
        <v/>
      </c>
      <c r="X1427" s="95" t="str">
        <f t="shared" si="91"/>
        <v/>
      </c>
    </row>
    <row r="1428" spans="21:24" x14ac:dyDescent="0.3">
      <c r="U1428" s="95" t="str">
        <f t="shared" si="88"/>
        <v/>
      </c>
      <c r="V1428" s="95" t="str">
        <f t="shared" si="89"/>
        <v/>
      </c>
      <c r="W1428" s="95" t="str">
        <f t="shared" si="90"/>
        <v/>
      </c>
      <c r="X1428" s="95" t="str">
        <f t="shared" si="91"/>
        <v/>
      </c>
    </row>
    <row r="1429" spans="21:24" x14ac:dyDescent="0.3">
      <c r="U1429" s="95" t="str">
        <f t="shared" si="88"/>
        <v/>
      </c>
      <c r="V1429" s="95" t="str">
        <f t="shared" si="89"/>
        <v/>
      </c>
      <c r="W1429" s="95" t="str">
        <f t="shared" si="90"/>
        <v/>
      </c>
      <c r="X1429" s="95" t="str">
        <f t="shared" si="91"/>
        <v/>
      </c>
    </row>
    <row r="1430" spans="21:24" x14ac:dyDescent="0.3">
      <c r="U1430" s="95" t="str">
        <f t="shared" si="88"/>
        <v/>
      </c>
      <c r="V1430" s="95" t="str">
        <f t="shared" si="89"/>
        <v/>
      </c>
      <c r="W1430" s="95" t="str">
        <f t="shared" si="90"/>
        <v/>
      </c>
      <c r="X1430" s="95" t="str">
        <f t="shared" si="91"/>
        <v/>
      </c>
    </row>
    <row r="1431" spans="21:24" x14ac:dyDescent="0.3">
      <c r="U1431" s="95" t="str">
        <f t="shared" si="88"/>
        <v/>
      </c>
      <c r="V1431" s="95" t="str">
        <f t="shared" si="89"/>
        <v/>
      </c>
      <c r="W1431" s="95" t="str">
        <f t="shared" si="90"/>
        <v/>
      </c>
      <c r="X1431" s="95" t="str">
        <f t="shared" si="91"/>
        <v/>
      </c>
    </row>
    <row r="1432" spans="21:24" x14ac:dyDescent="0.3">
      <c r="U1432" s="95" t="str">
        <f t="shared" si="88"/>
        <v/>
      </c>
      <c r="V1432" s="95" t="str">
        <f t="shared" si="89"/>
        <v/>
      </c>
      <c r="W1432" s="95" t="str">
        <f t="shared" si="90"/>
        <v/>
      </c>
      <c r="X1432" s="95" t="str">
        <f t="shared" si="91"/>
        <v/>
      </c>
    </row>
    <row r="1433" spans="21:24" x14ac:dyDescent="0.3">
      <c r="U1433" s="95" t="str">
        <f t="shared" si="88"/>
        <v/>
      </c>
      <c r="V1433" s="95" t="str">
        <f t="shared" si="89"/>
        <v/>
      </c>
      <c r="W1433" s="95" t="str">
        <f t="shared" si="90"/>
        <v/>
      </c>
      <c r="X1433" s="95" t="str">
        <f t="shared" si="91"/>
        <v/>
      </c>
    </row>
    <row r="1434" spans="21:24" x14ac:dyDescent="0.3">
      <c r="U1434" s="95" t="str">
        <f t="shared" si="88"/>
        <v/>
      </c>
      <c r="V1434" s="95" t="str">
        <f t="shared" si="89"/>
        <v/>
      </c>
      <c r="W1434" s="95" t="str">
        <f t="shared" si="90"/>
        <v/>
      </c>
      <c r="X1434" s="95" t="str">
        <f t="shared" si="91"/>
        <v/>
      </c>
    </row>
    <row r="1435" spans="21:24" x14ac:dyDescent="0.3">
      <c r="U1435" s="95" t="str">
        <f t="shared" si="88"/>
        <v/>
      </c>
      <c r="V1435" s="95" t="str">
        <f t="shared" si="89"/>
        <v/>
      </c>
      <c r="W1435" s="95" t="str">
        <f t="shared" si="90"/>
        <v/>
      </c>
      <c r="X1435" s="95" t="str">
        <f t="shared" si="91"/>
        <v/>
      </c>
    </row>
    <row r="1436" spans="21:24" x14ac:dyDescent="0.3">
      <c r="U1436" s="95" t="str">
        <f t="shared" si="88"/>
        <v/>
      </c>
      <c r="V1436" s="95" t="str">
        <f t="shared" si="89"/>
        <v/>
      </c>
      <c r="W1436" s="95" t="str">
        <f t="shared" si="90"/>
        <v/>
      </c>
      <c r="X1436" s="95" t="str">
        <f t="shared" si="91"/>
        <v/>
      </c>
    </row>
    <row r="1437" spans="21:24" x14ac:dyDescent="0.3">
      <c r="U1437" s="95" t="str">
        <f t="shared" si="88"/>
        <v/>
      </c>
      <c r="V1437" s="95" t="str">
        <f t="shared" si="89"/>
        <v/>
      </c>
      <c r="W1437" s="95" t="str">
        <f t="shared" si="90"/>
        <v/>
      </c>
      <c r="X1437" s="95" t="str">
        <f t="shared" si="91"/>
        <v/>
      </c>
    </row>
    <row r="1438" spans="21:24" x14ac:dyDescent="0.3">
      <c r="U1438" s="95" t="str">
        <f t="shared" si="88"/>
        <v/>
      </c>
      <c r="V1438" s="95" t="str">
        <f t="shared" si="89"/>
        <v/>
      </c>
      <c r="W1438" s="95" t="str">
        <f t="shared" si="90"/>
        <v/>
      </c>
      <c r="X1438" s="95" t="str">
        <f t="shared" si="91"/>
        <v/>
      </c>
    </row>
    <row r="1439" spans="21:24" x14ac:dyDescent="0.3">
      <c r="U1439" s="95" t="str">
        <f t="shared" si="88"/>
        <v/>
      </c>
      <c r="V1439" s="95" t="str">
        <f t="shared" si="89"/>
        <v/>
      </c>
      <c r="W1439" s="95" t="str">
        <f t="shared" si="90"/>
        <v/>
      </c>
      <c r="X1439" s="95" t="str">
        <f t="shared" si="91"/>
        <v/>
      </c>
    </row>
    <row r="1440" spans="21:24" x14ac:dyDescent="0.3">
      <c r="U1440" s="95" t="str">
        <f t="shared" si="88"/>
        <v/>
      </c>
      <c r="V1440" s="95" t="str">
        <f t="shared" si="89"/>
        <v/>
      </c>
      <c r="W1440" s="95" t="str">
        <f t="shared" si="90"/>
        <v/>
      </c>
      <c r="X1440" s="95" t="str">
        <f t="shared" si="91"/>
        <v/>
      </c>
    </row>
    <row r="1441" spans="21:24" x14ac:dyDescent="0.3">
      <c r="U1441" s="95" t="str">
        <f t="shared" si="88"/>
        <v/>
      </c>
      <c r="V1441" s="95" t="str">
        <f t="shared" si="89"/>
        <v/>
      </c>
      <c r="W1441" s="95" t="str">
        <f t="shared" si="90"/>
        <v/>
      </c>
      <c r="X1441" s="95" t="str">
        <f t="shared" si="91"/>
        <v/>
      </c>
    </row>
    <row r="1442" spans="21:24" x14ac:dyDescent="0.3">
      <c r="U1442" s="95" t="str">
        <f t="shared" si="88"/>
        <v/>
      </c>
      <c r="V1442" s="95" t="str">
        <f t="shared" si="89"/>
        <v/>
      </c>
      <c r="W1442" s="95" t="str">
        <f t="shared" si="90"/>
        <v/>
      </c>
      <c r="X1442" s="95" t="str">
        <f t="shared" si="91"/>
        <v/>
      </c>
    </row>
    <row r="1443" spans="21:24" x14ac:dyDescent="0.3">
      <c r="U1443" s="95" t="str">
        <f t="shared" si="88"/>
        <v/>
      </c>
      <c r="V1443" s="95" t="str">
        <f t="shared" si="89"/>
        <v/>
      </c>
      <c r="W1443" s="95" t="str">
        <f t="shared" si="90"/>
        <v/>
      </c>
      <c r="X1443" s="95" t="str">
        <f t="shared" si="91"/>
        <v/>
      </c>
    </row>
    <row r="1444" spans="21:24" x14ac:dyDescent="0.3">
      <c r="U1444" s="95" t="str">
        <f t="shared" si="88"/>
        <v/>
      </c>
      <c r="V1444" s="95" t="str">
        <f t="shared" si="89"/>
        <v/>
      </c>
      <c r="W1444" s="95" t="str">
        <f t="shared" si="90"/>
        <v/>
      </c>
      <c r="X1444" s="95" t="str">
        <f t="shared" si="91"/>
        <v/>
      </c>
    </row>
    <row r="1445" spans="21:24" x14ac:dyDescent="0.3">
      <c r="U1445" s="95" t="str">
        <f t="shared" si="88"/>
        <v/>
      </c>
      <c r="V1445" s="95" t="str">
        <f t="shared" si="89"/>
        <v/>
      </c>
      <c r="W1445" s="95" t="str">
        <f t="shared" si="90"/>
        <v/>
      </c>
      <c r="X1445" s="95" t="str">
        <f t="shared" si="91"/>
        <v/>
      </c>
    </row>
    <row r="1446" spans="21:24" x14ac:dyDescent="0.3">
      <c r="U1446" s="95" t="str">
        <f t="shared" si="88"/>
        <v/>
      </c>
      <c r="V1446" s="95" t="str">
        <f t="shared" si="89"/>
        <v/>
      </c>
      <c r="W1446" s="95" t="str">
        <f t="shared" si="90"/>
        <v/>
      </c>
      <c r="X1446" s="95" t="str">
        <f t="shared" si="91"/>
        <v/>
      </c>
    </row>
    <row r="1447" spans="21:24" x14ac:dyDescent="0.3">
      <c r="U1447" s="95" t="str">
        <f t="shared" si="88"/>
        <v/>
      </c>
      <c r="V1447" s="95" t="str">
        <f t="shared" si="89"/>
        <v/>
      </c>
      <c r="W1447" s="95" t="str">
        <f t="shared" si="90"/>
        <v/>
      </c>
      <c r="X1447" s="95" t="str">
        <f t="shared" si="91"/>
        <v/>
      </c>
    </row>
    <row r="1448" spans="21:24" x14ac:dyDescent="0.3">
      <c r="U1448" s="95" t="str">
        <f t="shared" si="88"/>
        <v/>
      </c>
      <c r="V1448" s="95" t="str">
        <f t="shared" si="89"/>
        <v/>
      </c>
      <c r="W1448" s="95" t="str">
        <f t="shared" si="90"/>
        <v/>
      </c>
      <c r="X1448" s="95" t="str">
        <f t="shared" si="91"/>
        <v/>
      </c>
    </row>
    <row r="1449" spans="21:24" x14ac:dyDescent="0.3">
      <c r="U1449" s="95" t="str">
        <f t="shared" si="88"/>
        <v/>
      </c>
      <c r="V1449" s="95" t="str">
        <f t="shared" si="89"/>
        <v/>
      </c>
      <c r="W1449" s="95" t="str">
        <f t="shared" si="90"/>
        <v/>
      </c>
      <c r="X1449" s="95" t="str">
        <f t="shared" si="91"/>
        <v/>
      </c>
    </row>
    <row r="1450" spans="21:24" x14ac:dyDescent="0.3">
      <c r="U1450" s="95" t="str">
        <f t="shared" si="88"/>
        <v/>
      </c>
      <c r="V1450" s="95" t="str">
        <f t="shared" si="89"/>
        <v/>
      </c>
      <c r="W1450" s="95" t="str">
        <f t="shared" si="90"/>
        <v/>
      </c>
      <c r="X1450" s="95" t="str">
        <f t="shared" si="91"/>
        <v/>
      </c>
    </row>
    <row r="1451" spans="21:24" x14ac:dyDescent="0.3">
      <c r="U1451" s="95" t="str">
        <f t="shared" si="88"/>
        <v/>
      </c>
      <c r="V1451" s="95" t="str">
        <f t="shared" si="89"/>
        <v/>
      </c>
      <c r="W1451" s="95" t="str">
        <f t="shared" si="90"/>
        <v/>
      </c>
      <c r="X1451" s="95" t="str">
        <f t="shared" si="91"/>
        <v/>
      </c>
    </row>
    <row r="1452" spans="21:24" x14ac:dyDescent="0.3">
      <c r="U1452" s="95" t="str">
        <f t="shared" si="88"/>
        <v/>
      </c>
      <c r="V1452" s="95" t="str">
        <f t="shared" si="89"/>
        <v/>
      </c>
      <c r="W1452" s="95" t="str">
        <f t="shared" si="90"/>
        <v/>
      </c>
      <c r="X1452" s="95" t="str">
        <f t="shared" si="91"/>
        <v/>
      </c>
    </row>
    <row r="1453" spans="21:24" x14ac:dyDescent="0.3">
      <c r="U1453" s="95" t="str">
        <f t="shared" si="88"/>
        <v/>
      </c>
      <c r="V1453" s="95" t="str">
        <f t="shared" si="89"/>
        <v/>
      </c>
      <c r="W1453" s="95" t="str">
        <f t="shared" si="90"/>
        <v/>
      </c>
      <c r="X1453" s="95" t="str">
        <f t="shared" si="91"/>
        <v/>
      </c>
    </row>
    <row r="1454" spans="21:24" x14ac:dyDescent="0.3">
      <c r="U1454" s="95" t="str">
        <f t="shared" si="88"/>
        <v/>
      </c>
      <c r="V1454" s="95" t="str">
        <f t="shared" si="89"/>
        <v/>
      </c>
      <c r="W1454" s="95" t="str">
        <f t="shared" si="90"/>
        <v/>
      </c>
      <c r="X1454" s="95" t="str">
        <f t="shared" si="91"/>
        <v/>
      </c>
    </row>
    <row r="1455" spans="21:24" x14ac:dyDescent="0.3">
      <c r="U1455" s="95" t="str">
        <f t="shared" si="88"/>
        <v/>
      </c>
      <c r="V1455" s="95" t="str">
        <f t="shared" si="89"/>
        <v/>
      </c>
      <c r="W1455" s="95" t="str">
        <f t="shared" si="90"/>
        <v/>
      </c>
      <c r="X1455" s="95" t="str">
        <f t="shared" si="91"/>
        <v/>
      </c>
    </row>
    <row r="1456" spans="21:24" x14ac:dyDescent="0.3">
      <c r="U1456" s="95" t="str">
        <f t="shared" si="88"/>
        <v/>
      </c>
      <c r="V1456" s="95" t="str">
        <f t="shared" si="89"/>
        <v/>
      </c>
      <c r="W1456" s="95" t="str">
        <f t="shared" si="90"/>
        <v/>
      </c>
      <c r="X1456" s="95" t="str">
        <f t="shared" si="91"/>
        <v/>
      </c>
    </row>
    <row r="1457" spans="21:24" x14ac:dyDescent="0.3">
      <c r="U1457" s="95" t="str">
        <f t="shared" si="88"/>
        <v/>
      </c>
      <c r="V1457" s="95" t="str">
        <f t="shared" si="89"/>
        <v/>
      </c>
      <c r="W1457" s="95" t="str">
        <f t="shared" si="90"/>
        <v/>
      </c>
      <c r="X1457" s="95" t="str">
        <f t="shared" si="91"/>
        <v/>
      </c>
    </row>
    <row r="1458" spans="21:24" x14ac:dyDescent="0.3">
      <c r="U1458" s="95" t="str">
        <f t="shared" si="88"/>
        <v/>
      </c>
      <c r="V1458" s="95" t="str">
        <f t="shared" si="89"/>
        <v/>
      </c>
      <c r="W1458" s="95" t="str">
        <f t="shared" si="90"/>
        <v/>
      </c>
      <c r="X1458" s="95" t="str">
        <f t="shared" si="91"/>
        <v/>
      </c>
    </row>
    <row r="1459" spans="21:24" x14ac:dyDescent="0.3">
      <c r="U1459" s="95" t="str">
        <f t="shared" si="88"/>
        <v/>
      </c>
      <c r="V1459" s="95" t="str">
        <f t="shared" si="89"/>
        <v/>
      </c>
      <c r="W1459" s="95" t="str">
        <f t="shared" si="90"/>
        <v/>
      </c>
      <c r="X1459" s="95" t="str">
        <f t="shared" si="91"/>
        <v/>
      </c>
    </row>
    <row r="1460" spans="21:24" x14ac:dyDescent="0.3">
      <c r="U1460" s="95" t="str">
        <f t="shared" si="88"/>
        <v/>
      </c>
      <c r="V1460" s="95" t="str">
        <f t="shared" si="89"/>
        <v/>
      </c>
      <c r="W1460" s="95" t="str">
        <f t="shared" si="90"/>
        <v/>
      </c>
      <c r="X1460" s="95" t="str">
        <f t="shared" si="91"/>
        <v/>
      </c>
    </row>
    <row r="1461" spans="21:24" x14ac:dyDescent="0.3">
      <c r="U1461" s="95" t="str">
        <f t="shared" si="88"/>
        <v/>
      </c>
      <c r="V1461" s="95" t="str">
        <f t="shared" si="89"/>
        <v/>
      </c>
      <c r="W1461" s="95" t="str">
        <f t="shared" si="90"/>
        <v/>
      </c>
      <c r="X1461" s="95" t="str">
        <f t="shared" si="91"/>
        <v/>
      </c>
    </row>
    <row r="1462" spans="21:24" x14ac:dyDescent="0.3">
      <c r="U1462" s="95" t="str">
        <f t="shared" si="88"/>
        <v/>
      </c>
      <c r="V1462" s="95" t="str">
        <f t="shared" si="89"/>
        <v/>
      </c>
      <c r="W1462" s="95" t="str">
        <f t="shared" si="90"/>
        <v/>
      </c>
      <c r="X1462" s="95" t="str">
        <f t="shared" si="91"/>
        <v/>
      </c>
    </row>
    <row r="1463" spans="21:24" x14ac:dyDescent="0.3">
      <c r="U1463" s="95" t="str">
        <f t="shared" si="88"/>
        <v/>
      </c>
      <c r="V1463" s="95" t="str">
        <f t="shared" si="89"/>
        <v/>
      </c>
      <c r="W1463" s="95" t="str">
        <f t="shared" si="90"/>
        <v/>
      </c>
      <c r="X1463" s="95" t="str">
        <f t="shared" si="91"/>
        <v/>
      </c>
    </row>
    <row r="1464" spans="21:24" x14ac:dyDescent="0.3">
      <c r="U1464" s="95" t="str">
        <f t="shared" si="88"/>
        <v/>
      </c>
      <c r="V1464" s="95" t="str">
        <f t="shared" si="89"/>
        <v/>
      </c>
      <c r="W1464" s="95" t="str">
        <f t="shared" si="90"/>
        <v/>
      </c>
      <c r="X1464" s="95" t="str">
        <f t="shared" si="91"/>
        <v/>
      </c>
    </row>
    <row r="1465" spans="21:24" x14ac:dyDescent="0.3">
      <c r="U1465" s="95" t="str">
        <f t="shared" si="88"/>
        <v/>
      </c>
      <c r="V1465" s="95" t="str">
        <f t="shared" si="89"/>
        <v/>
      </c>
      <c r="W1465" s="95" t="str">
        <f t="shared" si="90"/>
        <v/>
      </c>
      <c r="X1465" s="95" t="str">
        <f t="shared" si="91"/>
        <v/>
      </c>
    </row>
    <row r="1466" spans="21:24" x14ac:dyDescent="0.3">
      <c r="U1466" s="95" t="str">
        <f t="shared" si="88"/>
        <v/>
      </c>
      <c r="V1466" s="95" t="str">
        <f t="shared" si="89"/>
        <v/>
      </c>
      <c r="W1466" s="95" t="str">
        <f t="shared" si="90"/>
        <v/>
      </c>
      <c r="X1466" s="95" t="str">
        <f t="shared" si="91"/>
        <v/>
      </c>
    </row>
    <row r="1467" spans="21:24" x14ac:dyDescent="0.3">
      <c r="U1467" s="95" t="str">
        <f t="shared" si="88"/>
        <v/>
      </c>
      <c r="V1467" s="95" t="str">
        <f t="shared" si="89"/>
        <v/>
      </c>
      <c r="W1467" s="95" t="str">
        <f t="shared" si="90"/>
        <v/>
      </c>
      <c r="X1467" s="95" t="str">
        <f t="shared" si="91"/>
        <v/>
      </c>
    </row>
    <row r="1468" spans="21:24" x14ac:dyDescent="0.3">
      <c r="U1468" s="95" t="str">
        <f t="shared" si="88"/>
        <v/>
      </c>
      <c r="V1468" s="95" t="str">
        <f t="shared" si="89"/>
        <v/>
      </c>
      <c r="W1468" s="95" t="str">
        <f t="shared" si="90"/>
        <v/>
      </c>
      <c r="X1468" s="95" t="str">
        <f t="shared" si="91"/>
        <v/>
      </c>
    </row>
    <row r="1469" spans="21:24" x14ac:dyDescent="0.3">
      <c r="U1469" s="95" t="str">
        <f t="shared" si="88"/>
        <v/>
      </c>
      <c r="V1469" s="95" t="str">
        <f t="shared" si="89"/>
        <v/>
      </c>
      <c r="W1469" s="95" t="str">
        <f t="shared" si="90"/>
        <v/>
      </c>
      <c r="X1469" s="95" t="str">
        <f t="shared" si="91"/>
        <v/>
      </c>
    </row>
    <row r="1470" spans="21:24" x14ac:dyDescent="0.3">
      <c r="U1470" s="95" t="str">
        <f t="shared" si="88"/>
        <v/>
      </c>
      <c r="V1470" s="95" t="str">
        <f t="shared" si="89"/>
        <v/>
      </c>
      <c r="W1470" s="95" t="str">
        <f t="shared" si="90"/>
        <v/>
      </c>
      <c r="X1470" s="95" t="str">
        <f t="shared" si="91"/>
        <v/>
      </c>
    </row>
    <row r="1471" spans="21:24" x14ac:dyDescent="0.3">
      <c r="U1471" s="95" t="str">
        <f t="shared" si="88"/>
        <v/>
      </c>
      <c r="V1471" s="95" t="str">
        <f t="shared" si="89"/>
        <v/>
      </c>
      <c r="W1471" s="95" t="str">
        <f t="shared" si="90"/>
        <v/>
      </c>
      <c r="X1471" s="95" t="str">
        <f t="shared" si="91"/>
        <v/>
      </c>
    </row>
    <row r="1472" spans="21:24" x14ac:dyDescent="0.3">
      <c r="U1472" s="95" t="str">
        <f t="shared" si="88"/>
        <v/>
      </c>
      <c r="V1472" s="95" t="str">
        <f t="shared" si="89"/>
        <v/>
      </c>
      <c r="W1472" s="95" t="str">
        <f t="shared" si="90"/>
        <v/>
      </c>
      <c r="X1472" s="95" t="str">
        <f t="shared" si="91"/>
        <v/>
      </c>
    </row>
    <row r="1473" spans="21:24" x14ac:dyDescent="0.3">
      <c r="U1473" s="95" t="str">
        <f t="shared" si="88"/>
        <v/>
      </c>
      <c r="V1473" s="95" t="str">
        <f t="shared" si="89"/>
        <v/>
      </c>
      <c r="W1473" s="95" t="str">
        <f t="shared" si="90"/>
        <v/>
      </c>
      <c r="X1473" s="95" t="str">
        <f t="shared" si="91"/>
        <v/>
      </c>
    </row>
    <row r="1474" spans="21:24" x14ac:dyDescent="0.3">
      <c r="U1474" s="95" t="str">
        <f t="shared" si="88"/>
        <v/>
      </c>
      <c r="V1474" s="95" t="str">
        <f t="shared" si="89"/>
        <v/>
      </c>
      <c r="W1474" s="95" t="str">
        <f t="shared" si="90"/>
        <v/>
      </c>
      <c r="X1474" s="95" t="str">
        <f t="shared" si="91"/>
        <v/>
      </c>
    </row>
    <row r="1475" spans="21:24" x14ac:dyDescent="0.3">
      <c r="U1475" s="95" t="str">
        <f t="shared" si="88"/>
        <v/>
      </c>
      <c r="V1475" s="95" t="str">
        <f t="shared" si="89"/>
        <v/>
      </c>
      <c r="W1475" s="95" t="str">
        <f t="shared" si="90"/>
        <v/>
      </c>
      <c r="X1475" s="95" t="str">
        <f t="shared" si="91"/>
        <v/>
      </c>
    </row>
    <row r="1476" spans="21:24" x14ac:dyDescent="0.3">
      <c r="U1476" s="95" t="str">
        <f t="shared" si="88"/>
        <v/>
      </c>
      <c r="V1476" s="95" t="str">
        <f t="shared" si="89"/>
        <v/>
      </c>
      <c r="W1476" s="95" t="str">
        <f t="shared" si="90"/>
        <v/>
      </c>
      <c r="X1476" s="95" t="str">
        <f t="shared" si="91"/>
        <v/>
      </c>
    </row>
    <row r="1477" spans="21:24" x14ac:dyDescent="0.3">
      <c r="U1477" s="95" t="str">
        <f t="shared" ref="U1477:U1540" si="92">IF(L1477="ANO",B1477&amp;"-Linie A","")</f>
        <v/>
      </c>
      <c r="V1477" s="95" t="str">
        <f t="shared" ref="V1477:V1540" si="93">IF(M1477="ANO",B1477&amp;"-Linie B","")</f>
        <v/>
      </c>
      <c r="W1477" s="95" t="str">
        <f t="shared" ref="W1477:W1540" si="94">IF(N1477="ANO",B1477&amp;"-Linie C","")</f>
        <v/>
      </c>
      <c r="X1477" s="95" t="str">
        <f t="shared" ref="X1477:X1540" si="95">IF(O1477="ANO",B1477&amp;"-Linie D","")</f>
        <v/>
      </c>
    </row>
    <row r="1478" spans="21:24" x14ac:dyDescent="0.3">
      <c r="U1478" s="95" t="str">
        <f t="shared" si="92"/>
        <v/>
      </c>
      <c r="V1478" s="95" t="str">
        <f t="shared" si="93"/>
        <v/>
      </c>
      <c r="W1478" s="95" t="str">
        <f t="shared" si="94"/>
        <v/>
      </c>
      <c r="X1478" s="95" t="str">
        <f t="shared" si="95"/>
        <v/>
      </c>
    </row>
    <row r="1479" spans="21:24" x14ac:dyDescent="0.3">
      <c r="U1479" s="95" t="str">
        <f t="shared" si="92"/>
        <v/>
      </c>
      <c r="V1479" s="95" t="str">
        <f t="shared" si="93"/>
        <v/>
      </c>
      <c r="W1479" s="95" t="str">
        <f t="shared" si="94"/>
        <v/>
      </c>
      <c r="X1479" s="95" t="str">
        <f t="shared" si="95"/>
        <v/>
      </c>
    </row>
    <row r="1480" spans="21:24" x14ac:dyDescent="0.3">
      <c r="U1480" s="95" t="str">
        <f t="shared" si="92"/>
        <v/>
      </c>
      <c r="V1480" s="95" t="str">
        <f t="shared" si="93"/>
        <v/>
      </c>
      <c r="W1480" s="95" t="str">
        <f t="shared" si="94"/>
        <v/>
      </c>
      <c r="X1480" s="95" t="str">
        <f t="shared" si="95"/>
        <v/>
      </c>
    </row>
    <row r="1481" spans="21:24" x14ac:dyDescent="0.3">
      <c r="U1481" s="95" t="str">
        <f t="shared" si="92"/>
        <v/>
      </c>
      <c r="V1481" s="95" t="str">
        <f t="shared" si="93"/>
        <v/>
      </c>
      <c r="W1481" s="95" t="str">
        <f t="shared" si="94"/>
        <v/>
      </c>
      <c r="X1481" s="95" t="str">
        <f t="shared" si="95"/>
        <v/>
      </c>
    </row>
    <row r="1482" spans="21:24" x14ac:dyDescent="0.3">
      <c r="U1482" s="95" t="str">
        <f t="shared" si="92"/>
        <v/>
      </c>
      <c r="V1482" s="95" t="str">
        <f t="shared" si="93"/>
        <v/>
      </c>
      <c r="W1482" s="95" t="str">
        <f t="shared" si="94"/>
        <v/>
      </c>
      <c r="X1482" s="95" t="str">
        <f t="shared" si="95"/>
        <v/>
      </c>
    </row>
    <row r="1483" spans="21:24" x14ac:dyDescent="0.3">
      <c r="U1483" s="95" t="str">
        <f t="shared" si="92"/>
        <v/>
      </c>
      <c r="V1483" s="95" t="str">
        <f t="shared" si="93"/>
        <v/>
      </c>
      <c r="W1483" s="95" t="str">
        <f t="shared" si="94"/>
        <v/>
      </c>
      <c r="X1483" s="95" t="str">
        <f t="shared" si="95"/>
        <v/>
      </c>
    </row>
    <row r="1484" spans="21:24" x14ac:dyDescent="0.3">
      <c r="U1484" s="95" t="str">
        <f t="shared" si="92"/>
        <v/>
      </c>
      <c r="V1484" s="95" t="str">
        <f t="shared" si="93"/>
        <v/>
      </c>
      <c r="W1484" s="95" t="str">
        <f t="shared" si="94"/>
        <v/>
      </c>
      <c r="X1484" s="95" t="str">
        <f t="shared" si="95"/>
        <v/>
      </c>
    </row>
    <row r="1485" spans="21:24" x14ac:dyDescent="0.3">
      <c r="U1485" s="95" t="str">
        <f t="shared" si="92"/>
        <v/>
      </c>
      <c r="V1485" s="95" t="str">
        <f t="shared" si="93"/>
        <v/>
      </c>
      <c r="W1485" s="95" t="str">
        <f t="shared" si="94"/>
        <v/>
      </c>
      <c r="X1485" s="95" t="str">
        <f t="shared" si="95"/>
        <v/>
      </c>
    </row>
    <row r="1486" spans="21:24" x14ac:dyDescent="0.3">
      <c r="U1486" s="95" t="str">
        <f t="shared" si="92"/>
        <v/>
      </c>
      <c r="V1486" s="95" t="str">
        <f t="shared" si="93"/>
        <v/>
      </c>
      <c r="W1486" s="95" t="str">
        <f t="shared" si="94"/>
        <v/>
      </c>
      <c r="X1486" s="95" t="str">
        <f t="shared" si="95"/>
        <v/>
      </c>
    </row>
    <row r="1487" spans="21:24" x14ac:dyDescent="0.3">
      <c r="U1487" s="95" t="str">
        <f t="shared" si="92"/>
        <v/>
      </c>
      <c r="V1487" s="95" t="str">
        <f t="shared" si="93"/>
        <v/>
      </c>
      <c r="W1487" s="95" t="str">
        <f t="shared" si="94"/>
        <v/>
      </c>
      <c r="X1487" s="95" t="str">
        <f t="shared" si="95"/>
        <v/>
      </c>
    </row>
    <row r="1488" spans="21:24" x14ac:dyDescent="0.3">
      <c r="U1488" s="95" t="str">
        <f t="shared" si="92"/>
        <v/>
      </c>
      <c r="V1488" s="95" t="str">
        <f t="shared" si="93"/>
        <v/>
      </c>
      <c r="W1488" s="95" t="str">
        <f t="shared" si="94"/>
        <v/>
      </c>
      <c r="X1488" s="95" t="str">
        <f t="shared" si="95"/>
        <v/>
      </c>
    </row>
    <row r="1489" spans="21:24" x14ac:dyDescent="0.3">
      <c r="U1489" s="95" t="str">
        <f t="shared" si="92"/>
        <v/>
      </c>
      <c r="V1489" s="95" t="str">
        <f t="shared" si="93"/>
        <v/>
      </c>
      <c r="W1489" s="95" t="str">
        <f t="shared" si="94"/>
        <v/>
      </c>
      <c r="X1489" s="95" t="str">
        <f t="shared" si="95"/>
        <v/>
      </c>
    </row>
    <row r="1490" spans="21:24" x14ac:dyDescent="0.3">
      <c r="U1490" s="95" t="str">
        <f t="shared" si="92"/>
        <v/>
      </c>
      <c r="V1490" s="95" t="str">
        <f t="shared" si="93"/>
        <v/>
      </c>
      <c r="W1490" s="95" t="str">
        <f t="shared" si="94"/>
        <v/>
      </c>
      <c r="X1490" s="95" t="str">
        <f t="shared" si="95"/>
        <v/>
      </c>
    </row>
    <row r="1491" spans="21:24" x14ac:dyDescent="0.3">
      <c r="U1491" s="95" t="str">
        <f t="shared" si="92"/>
        <v/>
      </c>
      <c r="V1491" s="95" t="str">
        <f t="shared" si="93"/>
        <v/>
      </c>
      <c r="W1491" s="95" t="str">
        <f t="shared" si="94"/>
        <v/>
      </c>
      <c r="X1491" s="95" t="str">
        <f t="shared" si="95"/>
        <v/>
      </c>
    </row>
    <row r="1492" spans="21:24" x14ac:dyDescent="0.3">
      <c r="U1492" s="95" t="str">
        <f t="shared" si="92"/>
        <v/>
      </c>
      <c r="V1492" s="95" t="str">
        <f t="shared" si="93"/>
        <v/>
      </c>
      <c r="W1492" s="95" t="str">
        <f t="shared" si="94"/>
        <v/>
      </c>
      <c r="X1492" s="95" t="str">
        <f t="shared" si="95"/>
        <v/>
      </c>
    </row>
    <row r="1493" spans="21:24" x14ac:dyDescent="0.3">
      <c r="U1493" s="95" t="str">
        <f t="shared" si="92"/>
        <v/>
      </c>
      <c r="V1493" s="95" t="str">
        <f t="shared" si="93"/>
        <v/>
      </c>
      <c r="W1493" s="95" t="str">
        <f t="shared" si="94"/>
        <v/>
      </c>
      <c r="X1493" s="95" t="str">
        <f t="shared" si="95"/>
        <v/>
      </c>
    </row>
    <row r="1494" spans="21:24" x14ac:dyDescent="0.3">
      <c r="U1494" s="95" t="str">
        <f t="shared" si="92"/>
        <v/>
      </c>
      <c r="V1494" s="95" t="str">
        <f t="shared" si="93"/>
        <v/>
      </c>
      <c r="W1494" s="95" t="str">
        <f t="shared" si="94"/>
        <v/>
      </c>
      <c r="X1494" s="95" t="str">
        <f t="shared" si="95"/>
        <v/>
      </c>
    </row>
    <row r="1495" spans="21:24" x14ac:dyDescent="0.3">
      <c r="U1495" s="95" t="str">
        <f t="shared" si="92"/>
        <v/>
      </c>
      <c r="V1495" s="95" t="str">
        <f t="shared" si="93"/>
        <v/>
      </c>
      <c r="W1495" s="95" t="str">
        <f t="shared" si="94"/>
        <v/>
      </c>
      <c r="X1495" s="95" t="str">
        <f t="shared" si="95"/>
        <v/>
      </c>
    </row>
    <row r="1496" spans="21:24" x14ac:dyDescent="0.3">
      <c r="U1496" s="95" t="str">
        <f t="shared" si="92"/>
        <v/>
      </c>
      <c r="V1496" s="95" t="str">
        <f t="shared" si="93"/>
        <v/>
      </c>
      <c r="W1496" s="95" t="str">
        <f t="shared" si="94"/>
        <v/>
      </c>
      <c r="X1496" s="95" t="str">
        <f t="shared" si="95"/>
        <v/>
      </c>
    </row>
    <row r="1497" spans="21:24" x14ac:dyDescent="0.3">
      <c r="U1497" s="95" t="str">
        <f t="shared" si="92"/>
        <v/>
      </c>
      <c r="V1497" s="95" t="str">
        <f t="shared" si="93"/>
        <v/>
      </c>
      <c r="W1497" s="95" t="str">
        <f t="shared" si="94"/>
        <v/>
      </c>
      <c r="X1497" s="95" t="str">
        <f t="shared" si="95"/>
        <v/>
      </c>
    </row>
    <row r="1498" spans="21:24" x14ac:dyDescent="0.3">
      <c r="U1498" s="95" t="str">
        <f t="shared" si="92"/>
        <v/>
      </c>
      <c r="V1498" s="95" t="str">
        <f t="shared" si="93"/>
        <v/>
      </c>
      <c r="W1498" s="95" t="str">
        <f t="shared" si="94"/>
        <v/>
      </c>
      <c r="X1498" s="95" t="str">
        <f t="shared" si="95"/>
        <v/>
      </c>
    </row>
    <row r="1499" spans="21:24" x14ac:dyDescent="0.3">
      <c r="U1499" s="95" t="str">
        <f t="shared" si="92"/>
        <v/>
      </c>
      <c r="V1499" s="95" t="str">
        <f t="shared" si="93"/>
        <v/>
      </c>
      <c r="W1499" s="95" t="str">
        <f t="shared" si="94"/>
        <v/>
      </c>
      <c r="X1499" s="95" t="str">
        <f t="shared" si="95"/>
        <v/>
      </c>
    </row>
    <row r="1500" spans="21:24" x14ac:dyDescent="0.3">
      <c r="U1500" s="95" t="str">
        <f t="shared" si="92"/>
        <v/>
      </c>
      <c r="V1500" s="95" t="str">
        <f t="shared" si="93"/>
        <v/>
      </c>
      <c r="W1500" s="95" t="str">
        <f t="shared" si="94"/>
        <v/>
      </c>
      <c r="X1500" s="95" t="str">
        <f t="shared" si="95"/>
        <v/>
      </c>
    </row>
    <row r="1501" spans="21:24" x14ac:dyDescent="0.3">
      <c r="U1501" s="95" t="str">
        <f t="shared" si="92"/>
        <v/>
      </c>
      <c r="V1501" s="95" t="str">
        <f t="shared" si="93"/>
        <v/>
      </c>
      <c r="W1501" s="95" t="str">
        <f t="shared" si="94"/>
        <v/>
      </c>
      <c r="X1501" s="95" t="str">
        <f t="shared" si="95"/>
        <v/>
      </c>
    </row>
    <row r="1502" spans="21:24" x14ac:dyDescent="0.3">
      <c r="U1502" s="95" t="str">
        <f t="shared" si="92"/>
        <v/>
      </c>
      <c r="V1502" s="95" t="str">
        <f t="shared" si="93"/>
        <v/>
      </c>
      <c r="W1502" s="95" t="str">
        <f t="shared" si="94"/>
        <v/>
      </c>
      <c r="X1502" s="95" t="str">
        <f t="shared" si="95"/>
        <v/>
      </c>
    </row>
    <row r="1503" spans="21:24" x14ac:dyDescent="0.3">
      <c r="U1503" s="95" t="str">
        <f t="shared" si="92"/>
        <v/>
      </c>
      <c r="V1503" s="95" t="str">
        <f t="shared" si="93"/>
        <v/>
      </c>
      <c r="W1503" s="95" t="str">
        <f t="shared" si="94"/>
        <v/>
      </c>
      <c r="X1503" s="95" t="str">
        <f t="shared" si="95"/>
        <v/>
      </c>
    </row>
    <row r="1504" spans="21:24" x14ac:dyDescent="0.3">
      <c r="U1504" s="95" t="str">
        <f t="shared" si="92"/>
        <v/>
      </c>
      <c r="V1504" s="95" t="str">
        <f t="shared" si="93"/>
        <v/>
      </c>
      <c r="W1504" s="95" t="str">
        <f t="shared" si="94"/>
        <v/>
      </c>
      <c r="X1504" s="95" t="str">
        <f t="shared" si="95"/>
        <v/>
      </c>
    </row>
    <row r="1505" spans="21:24" x14ac:dyDescent="0.3">
      <c r="U1505" s="95" t="str">
        <f t="shared" si="92"/>
        <v/>
      </c>
      <c r="V1505" s="95" t="str">
        <f t="shared" si="93"/>
        <v/>
      </c>
      <c r="W1505" s="95" t="str">
        <f t="shared" si="94"/>
        <v/>
      </c>
      <c r="X1505" s="95" t="str">
        <f t="shared" si="95"/>
        <v/>
      </c>
    </row>
    <row r="1506" spans="21:24" x14ac:dyDescent="0.3">
      <c r="U1506" s="95" t="str">
        <f t="shared" si="92"/>
        <v/>
      </c>
      <c r="V1506" s="95" t="str">
        <f t="shared" si="93"/>
        <v/>
      </c>
      <c r="W1506" s="95" t="str">
        <f t="shared" si="94"/>
        <v/>
      </c>
      <c r="X1506" s="95" t="str">
        <f t="shared" si="95"/>
        <v/>
      </c>
    </row>
    <row r="1507" spans="21:24" x14ac:dyDescent="0.3">
      <c r="U1507" s="95" t="str">
        <f t="shared" si="92"/>
        <v/>
      </c>
      <c r="V1507" s="95" t="str">
        <f t="shared" si="93"/>
        <v/>
      </c>
      <c r="W1507" s="95" t="str">
        <f t="shared" si="94"/>
        <v/>
      </c>
      <c r="X1507" s="95" t="str">
        <f t="shared" si="95"/>
        <v/>
      </c>
    </row>
    <row r="1508" spans="21:24" x14ac:dyDescent="0.3">
      <c r="U1508" s="95" t="str">
        <f t="shared" si="92"/>
        <v/>
      </c>
      <c r="V1508" s="95" t="str">
        <f t="shared" si="93"/>
        <v/>
      </c>
      <c r="W1508" s="95" t="str">
        <f t="shared" si="94"/>
        <v/>
      </c>
      <c r="X1508" s="95" t="str">
        <f t="shared" si="95"/>
        <v/>
      </c>
    </row>
    <row r="1509" spans="21:24" x14ac:dyDescent="0.3">
      <c r="U1509" s="95" t="str">
        <f t="shared" si="92"/>
        <v/>
      </c>
      <c r="V1509" s="95" t="str">
        <f t="shared" si="93"/>
        <v/>
      </c>
      <c r="W1509" s="95" t="str">
        <f t="shared" si="94"/>
        <v/>
      </c>
      <c r="X1509" s="95" t="str">
        <f t="shared" si="95"/>
        <v/>
      </c>
    </row>
    <row r="1510" spans="21:24" x14ac:dyDescent="0.3">
      <c r="U1510" s="95" t="str">
        <f t="shared" si="92"/>
        <v/>
      </c>
      <c r="V1510" s="95" t="str">
        <f t="shared" si="93"/>
        <v/>
      </c>
      <c r="W1510" s="95" t="str">
        <f t="shared" si="94"/>
        <v/>
      </c>
      <c r="X1510" s="95" t="str">
        <f t="shared" si="95"/>
        <v/>
      </c>
    </row>
    <row r="1511" spans="21:24" x14ac:dyDescent="0.3">
      <c r="U1511" s="95" t="str">
        <f t="shared" si="92"/>
        <v/>
      </c>
      <c r="V1511" s="95" t="str">
        <f t="shared" si="93"/>
        <v/>
      </c>
      <c r="W1511" s="95" t="str">
        <f t="shared" si="94"/>
        <v/>
      </c>
      <c r="X1511" s="95" t="str">
        <f t="shared" si="95"/>
        <v/>
      </c>
    </row>
    <row r="1512" spans="21:24" x14ac:dyDescent="0.3">
      <c r="U1512" s="95" t="str">
        <f t="shared" si="92"/>
        <v/>
      </c>
      <c r="V1512" s="95" t="str">
        <f t="shared" si="93"/>
        <v/>
      </c>
      <c r="W1512" s="95" t="str">
        <f t="shared" si="94"/>
        <v/>
      </c>
      <c r="X1512" s="95" t="str">
        <f t="shared" si="95"/>
        <v/>
      </c>
    </row>
    <row r="1513" spans="21:24" x14ac:dyDescent="0.3">
      <c r="U1513" s="95" t="str">
        <f t="shared" si="92"/>
        <v/>
      </c>
      <c r="V1513" s="95" t="str">
        <f t="shared" si="93"/>
        <v/>
      </c>
      <c r="W1513" s="95" t="str">
        <f t="shared" si="94"/>
        <v/>
      </c>
      <c r="X1513" s="95" t="str">
        <f t="shared" si="95"/>
        <v/>
      </c>
    </row>
    <row r="1514" spans="21:24" x14ac:dyDescent="0.3">
      <c r="U1514" s="95" t="str">
        <f t="shared" si="92"/>
        <v/>
      </c>
      <c r="V1514" s="95" t="str">
        <f t="shared" si="93"/>
        <v/>
      </c>
      <c r="W1514" s="95" t="str">
        <f t="shared" si="94"/>
        <v/>
      </c>
      <c r="X1514" s="95" t="str">
        <f t="shared" si="95"/>
        <v/>
      </c>
    </row>
    <row r="1515" spans="21:24" x14ac:dyDescent="0.3">
      <c r="U1515" s="95" t="str">
        <f t="shared" si="92"/>
        <v/>
      </c>
      <c r="V1515" s="95" t="str">
        <f t="shared" si="93"/>
        <v/>
      </c>
      <c r="W1515" s="95" t="str">
        <f t="shared" si="94"/>
        <v/>
      </c>
      <c r="X1515" s="95" t="str">
        <f t="shared" si="95"/>
        <v/>
      </c>
    </row>
    <row r="1516" spans="21:24" x14ac:dyDescent="0.3">
      <c r="U1516" s="95" t="str">
        <f t="shared" si="92"/>
        <v/>
      </c>
      <c r="V1516" s="95" t="str">
        <f t="shared" si="93"/>
        <v/>
      </c>
      <c r="W1516" s="95" t="str">
        <f t="shared" si="94"/>
        <v/>
      </c>
      <c r="X1516" s="95" t="str">
        <f t="shared" si="95"/>
        <v/>
      </c>
    </row>
    <row r="1517" spans="21:24" x14ac:dyDescent="0.3">
      <c r="U1517" s="95" t="str">
        <f t="shared" si="92"/>
        <v/>
      </c>
      <c r="V1517" s="95" t="str">
        <f t="shared" si="93"/>
        <v/>
      </c>
      <c r="W1517" s="95" t="str">
        <f t="shared" si="94"/>
        <v/>
      </c>
      <c r="X1517" s="95" t="str">
        <f t="shared" si="95"/>
        <v/>
      </c>
    </row>
    <row r="1518" spans="21:24" x14ac:dyDescent="0.3">
      <c r="U1518" s="95" t="str">
        <f t="shared" si="92"/>
        <v/>
      </c>
      <c r="V1518" s="95" t="str">
        <f t="shared" si="93"/>
        <v/>
      </c>
      <c r="W1518" s="95" t="str">
        <f t="shared" si="94"/>
        <v/>
      </c>
      <c r="X1518" s="95" t="str">
        <f t="shared" si="95"/>
        <v/>
      </c>
    </row>
    <row r="1519" spans="21:24" x14ac:dyDescent="0.3">
      <c r="U1519" s="95" t="str">
        <f t="shared" si="92"/>
        <v/>
      </c>
      <c r="V1519" s="95" t="str">
        <f t="shared" si="93"/>
        <v/>
      </c>
      <c r="W1519" s="95" t="str">
        <f t="shared" si="94"/>
        <v/>
      </c>
      <c r="X1519" s="95" t="str">
        <f t="shared" si="95"/>
        <v/>
      </c>
    </row>
    <row r="1520" spans="21:24" x14ac:dyDescent="0.3">
      <c r="U1520" s="95" t="str">
        <f t="shared" si="92"/>
        <v/>
      </c>
      <c r="V1520" s="95" t="str">
        <f t="shared" si="93"/>
        <v/>
      </c>
      <c r="W1520" s="95" t="str">
        <f t="shared" si="94"/>
        <v/>
      </c>
      <c r="X1520" s="95" t="str">
        <f t="shared" si="95"/>
        <v/>
      </c>
    </row>
    <row r="1521" spans="21:24" x14ac:dyDescent="0.3">
      <c r="U1521" s="95" t="str">
        <f t="shared" si="92"/>
        <v/>
      </c>
      <c r="V1521" s="95" t="str">
        <f t="shared" si="93"/>
        <v/>
      </c>
      <c r="W1521" s="95" t="str">
        <f t="shared" si="94"/>
        <v/>
      </c>
      <c r="X1521" s="95" t="str">
        <f t="shared" si="95"/>
        <v/>
      </c>
    </row>
    <row r="1522" spans="21:24" x14ac:dyDescent="0.3">
      <c r="U1522" s="95" t="str">
        <f t="shared" si="92"/>
        <v/>
      </c>
      <c r="V1522" s="95" t="str">
        <f t="shared" si="93"/>
        <v/>
      </c>
      <c r="W1522" s="95" t="str">
        <f t="shared" si="94"/>
        <v/>
      </c>
      <c r="X1522" s="95" t="str">
        <f t="shared" si="95"/>
        <v/>
      </c>
    </row>
    <row r="1523" spans="21:24" x14ac:dyDescent="0.3">
      <c r="U1523" s="95" t="str">
        <f t="shared" si="92"/>
        <v/>
      </c>
      <c r="V1523" s="95" t="str">
        <f t="shared" si="93"/>
        <v/>
      </c>
      <c r="W1523" s="95" t="str">
        <f t="shared" si="94"/>
        <v/>
      </c>
      <c r="X1523" s="95" t="str">
        <f t="shared" si="95"/>
        <v/>
      </c>
    </row>
    <row r="1524" spans="21:24" x14ac:dyDescent="0.3">
      <c r="U1524" s="95" t="str">
        <f t="shared" si="92"/>
        <v/>
      </c>
      <c r="V1524" s="95" t="str">
        <f t="shared" si="93"/>
        <v/>
      </c>
      <c r="W1524" s="95" t="str">
        <f t="shared" si="94"/>
        <v/>
      </c>
      <c r="X1524" s="95" t="str">
        <f t="shared" si="95"/>
        <v/>
      </c>
    </row>
    <row r="1525" spans="21:24" x14ac:dyDescent="0.3">
      <c r="U1525" s="95" t="str">
        <f t="shared" si="92"/>
        <v/>
      </c>
      <c r="V1525" s="95" t="str">
        <f t="shared" si="93"/>
        <v/>
      </c>
      <c r="W1525" s="95" t="str">
        <f t="shared" si="94"/>
        <v/>
      </c>
      <c r="X1525" s="95" t="str">
        <f t="shared" si="95"/>
        <v/>
      </c>
    </row>
    <row r="1526" spans="21:24" x14ac:dyDescent="0.3">
      <c r="U1526" s="95" t="str">
        <f t="shared" si="92"/>
        <v/>
      </c>
      <c r="V1526" s="95" t="str">
        <f t="shared" si="93"/>
        <v/>
      </c>
      <c r="W1526" s="95" t="str">
        <f t="shared" si="94"/>
        <v/>
      </c>
      <c r="X1526" s="95" t="str">
        <f t="shared" si="95"/>
        <v/>
      </c>
    </row>
    <row r="1527" spans="21:24" x14ac:dyDescent="0.3">
      <c r="U1527" s="95" t="str">
        <f t="shared" si="92"/>
        <v/>
      </c>
      <c r="V1527" s="95" t="str">
        <f t="shared" si="93"/>
        <v/>
      </c>
      <c r="W1527" s="95" t="str">
        <f t="shared" si="94"/>
        <v/>
      </c>
      <c r="X1527" s="95" t="str">
        <f t="shared" si="95"/>
        <v/>
      </c>
    </row>
    <row r="1528" spans="21:24" x14ac:dyDescent="0.3">
      <c r="U1528" s="95" t="str">
        <f t="shared" si="92"/>
        <v/>
      </c>
      <c r="V1528" s="95" t="str">
        <f t="shared" si="93"/>
        <v/>
      </c>
      <c r="W1528" s="95" t="str">
        <f t="shared" si="94"/>
        <v/>
      </c>
      <c r="X1528" s="95" t="str">
        <f t="shared" si="95"/>
        <v/>
      </c>
    </row>
    <row r="1529" spans="21:24" x14ac:dyDescent="0.3">
      <c r="U1529" s="95" t="str">
        <f t="shared" si="92"/>
        <v/>
      </c>
      <c r="V1529" s="95" t="str">
        <f t="shared" si="93"/>
        <v/>
      </c>
      <c r="W1529" s="95" t="str">
        <f t="shared" si="94"/>
        <v/>
      </c>
      <c r="X1529" s="95" t="str">
        <f t="shared" si="95"/>
        <v/>
      </c>
    </row>
    <row r="1530" spans="21:24" x14ac:dyDescent="0.3">
      <c r="U1530" s="95" t="str">
        <f t="shared" si="92"/>
        <v/>
      </c>
      <c r="V1530" s="95" t="str">
        <f t="shared" si="93"/>
        <v/>
      </c>
      <c r="W1530" s="95" t="str">
        <f t="shared" si="94"/>
        <v/>
      </c>
      <c r="X1530" s="95" t="str">
        <f t="shared" si="95"/>
        <v/>
      </c>
    </row>
    <row r="1531" spans="21:24" x14ac:dyDescent="0.3">
      <c r="U1531" s="95" t="str">
        <f t="shared" si="92"/>
        <v/>
      </c>
      <c r="V1531" s="95" t="str">
        <f t="shared" si="93"/>
        <v/>
      </c>
      <c r="W1531" s="95" t="str">
        <f t="shared" si="94"/>
        <v/>
      </c>
      <c r="X1531" s="95" t="str">
        <f t="shared" si="95"/>
        <v/>
      </c>
    </row>
    <row r="1532" spans="21:24" x14ac:dyDescent="0.3">
      <c r="U1532" s="95" t="str">
        <f t="shared" si="92"/>
        <v/>
      </c>
      <c r="V1532" s="95" t="str">
        <f t="shared" si="93"/>
        <v/>
      </c>
      <c r="W1532" s="95" t="str">
        <f t="shared" si="94"/>
        <v/>
      </c>
      <c r="X1532" s="95" t="str">
        <f t="shared" si="95"/>
        <v/>
      </c>
    </row>
    <row r="1533" spans="21:24" x14ac:dyDescent="0.3">
      <c r="U1533" s="95" t="str">
        <f t="shared" si="92"/>
        <v/>
      </c>
      <c r="V1533" s="95" t="str">
        <f t="shared" si="93"/>
        <v/>
      </c>
      <c r="W1533" s="95" t="str">
        <f t="shared" si="94"/>
        <v/>
      </c>
      <c r="X1533" s="95" t="str">
        <f t="shared" si="95"/>
        <v/>
      </c>
    </row>
    <row r="1534" spans="21:24" x14ac:dyDescent="0.3">
      <c r="U1534" s="95" t="str">
        <f t="shared" si="92"/>
        <v/>
      </c>
      <c r="V1534" s="95" t="str">
        <f t="shared" si="93"/>
        <v/>
      </c>
      <c r="W1534" s="95" t="str">
        <f t="shared" si="94"/>
        <v/>
      </c>
      <c r="X1534" s="95" t="str">
        <f t="shared" si="95"/>
        <v/>
      </c>
    </row>
    <row r="1535" spans="21:24" x14ac:dyDescent="0.3">
      <c r="U1535" s="95" t="str">
        <f t="shared" si="92"/>
        <v/>
      </c>
      <c r="V1535" s="95" t="str">
        <f t="shared" si="93"/>
        <v/>
      </c>
      <c r="W1535" s="95" t="str">
        <f t="shared" si="94"/>
        <v/>
      </c>
      <c r="X1535" s="95" t="str">
        <f t="shared" si="95"/>
        <v/>
      </c>
    </row>
    <row r="1536" spans="21:24" x14ac:dyDescent="0.3">
      <c r="U1536" s="95" t="str">
        <f t="shared" si="92"/>
        <v/>
      </c>
      <c r="V1536" s="95" t="str">
        <f t="shared" si="93"/>
        <v/>
      </c>
      <c r="W1536" s="95" t="str">
        <f t="shared" si="94"/>
        <v/>
      </c>
      <c r="X1536" s="95" t="str">
        <f t="shared" si="95"/>
        <v/>
      </c>
    </row>
    <row r="1537" spans="21:24" x14ac:dyDescent="0.3">
      <c r="U1537" s="95" t="str">
        <f t="shared" si="92"/>
        <v/>
      </c>
      <c r="V1537" s="95" t="str">
        <f t="shared" si="93"/>
        <v/>
      </c>
      <c r="W1537" s="95" t="str">
        <f t="shared" si="94"/>
        <v/>
      </c>
      <c r="X1537" s="95" t="str">
        <f t="shared" si="95"/>
        <v/>
      </c>
    </row>
    <row r="1538" spans="21:24" x14ac:dyDescent="0.3">
      <c r="U1538" s="95" t="str">
        <f t="shared" si="92"/>
        <v/>
      </c>
      <c r="V1538" s="95" t="str">
        <f t="shared" si="93"/>
        <v/>
      </c>
      <c r="W1538" s="95" t="str">
        <f t="shared" si="94"/>
        <v/>
      </c>
      <c r="X1538" s="95" t="str">
        <f t="shared" si="95"/>
        <v/>
      </c>
    </row>
    <row r="1539" spans="21:24" x14ac:dyDescent="0.3">
      <c r="U1539" s="95" t="str">
        <f t="shared" si="92"/>
        <v/>
      </c>
      <c r="V1539" s="95" t="str">
        <f t="shared" si="93"/>
        <v/>
      </c>
      <c r="W1539" s="95" t="str">
        <f t="shared" si="94"/>
        <v/>
      </c>
      <c r="X1539" s="95" t="str">
        <f t="shared" si="95"/>
        <v/>
      </c>
    </row>
    <row r="1540" spans="21:24" x14ac:dyDescent="0.3">
      <c r="U1540" s="95" t="str">
        <f t="shared" si="92"/>
        <v/>
      </c>
      <c r="V1540" s="95" t="str">
        <f t="shared" si="93"/>
        <v/>
      </c>
      <c r="W1540" s="95" t="str">
        <f t="shared" si="94"/>
        <v/>
      </c>
      <c r="X1540" s="95" t="str">
        <f t="shared" si="95"/>
        <v/>
      </c>
    </row>
    <row r="1541" spans="21:24" x14ac:dyDescent="0.3">
      <c r="U1541" s="95" t="str">
        <f t="shared" ref="U1541:U1604" si="96">IF(L1541="ANO",B1541&amp;"-Linie A","")</f>
        <v/>
      </c>
      <c r="V1541" s="95" t="str">
        <f t="shared" ref="V1541:V1604" si="97">IF(M1541="ANO",B1541&amp;"-Linie B","")</f>
        <v/>
      </c>
      <c r="W1541" s="95" t="str">
        <f t="shared" ref="W1541:W1604" si="98">IF(N1541="ANO",B1541&amp;"-Linie C","")</f>
        <v/>
      </c>
      <c r="X1541" s="95" t="str">
        <f t="shared" ref="X1541:X1604" si="99">IF(O1541="ANO",B1541&amp;"-Linie D","")</f>
        <v/>
      </c>
    </row>
    <row r="1542" spans="21:24" x14ac:dyDescent="0.3">
      <c r="U1542" s="95" t="str">
        <f t="shared" si="96"/>
        <v/>
      </c>
      <c r="V1542" s="95" t="str">
        <f t="shared" si="97"/>
        <v/>
      </c>
      <c r="W1542" s="95" t="str">
        <f t="shared" si="98"/>
        <v/>
      </c>
      <c r="X1542" s="95" t="str">
        <f t="shared" si="99"/>
        <v/>
      </c>
    </row>
    <row r="1543" spans="21:24" x14ac:dyDescent="0.3">
      <c r="U1543" s="95" t="str">
        <f t="shared" si="96"/>
        <v/>
      </c>
      <c r="V1543" s="95" t="str">
        <f t="shared" si="97"/>
        <v/>
      </c>
      <c r="W1543" s="95" t="str">
        <f t="shared" si="98"/>
        <v/>
      </c>
      <c r="X1543" s="95" t="str">
        <f t="shared" si="99"/>
        <v/>
      </c>
    </row>
    <row r="1544" spans="21:24" x14ac:dyDescent="0.3">
      <c r="U1544" s="95" t="str">
        <f t="shared" si="96"/>
        <v/>
      </c>
      <c r="V1544" s="95" t="str">
        <f t="shared" si="97"/>
        <v/>
      </c>
      <c r="W1544" s="95" t="str">
        <f t="shared" si="98"/>
        <v/>
      </c>
      <c r="X1544" s="95" t="str">
        <f t="shared" si="99"/>
        <v/>
      </c>
    </row>
    <row r="1545" spans="21:24" x14ac:dyDescent="0.3">
      <c r="U1545" s="95" t="str">
        <f t="shared" si="96"/>
        <v/>
      </c>
      <c r="V1545" s="95" t="str">
        <f t="shared" si="97"/>
        <v/>
      </c>
      <c r="W1545" s="95" t="str">
        <f t="shared" si="98"/>
        <v/>
      </c>
      <c r="X1545" s="95" t="str">
        <f t="shared" si="99"/>
        <v/>
      </c>
    </row>
    <row r="1546" spans="21:24" x14ac:dyDescent="0.3">
      <c r="U1546" s="95" t="str">
        <f t="shared" si="96"/>
        <v/>
      </c>
      <c r="V1546" s="95" t="str">
        <f t="shared" si="97"/>
        <v/>
      </c>
      <c r="W1546" s="95" t="str">
        <f t="shared" si="98"/>
        <v/>
      </c>
      <c r="X1546" s="95" t="str">
        <f t="shared" si="99"/>
        <v/>
      </c>
    </row>
    <row r="1547" spans="21:24" x14ac:dyDescent="0.3">
      <c r="U1547" s="95" t="str">
        <f t="shared" si="96"/>
        <v/>
      </c>
      <c r="V1547" s="95" t="str">
        <f t="shared" si="97"/>
        <v/>
      </c>
      <c r="W1547" s="95" t="str">
        <f t="shared" si="98"/>
        <v/>
      </c>
      <c r="X1547" s="95" t="str">
        <f t="shared" si="99"/>
        <v/>
      </c>
    </row>
    <row r="1548" spans="21:24" x14ac:dyDescent="0.3">
      <c r="U1548" s="95" t="str">
        <f t="shared" si="96"/>
        <v/>
      </c>
      <c r="V1548" s="95" t="str">
        <f t="shared" si="97"/>
        <v/>
      </c>
      <c r="W1548" s="95" t="str">
        <f t="shared" si="98"/>
        <v/>
      </c>
      <c r="X1548" s="95" t="str">
        <f t="shared" si="99"/>
        <v/>
      </c>
    </row>
    <row r="1549" spans="21:24" x14ac:dyDescent="0.3">
      <c r="U1549" s="95" t="str">
        <f t="shared" si="96"/>
        <v/>
      </c>
      <c r="V1549" s="95" t="str">
        <f t="shared" si="97"/>
        <v/>
      </c>
      <c r="W1549" s="95" t="str">
        <f t="shared" si="98"/>
        <v/>
      </c>
      <c r="X1549" s="95" t="str">
        <f t="shared" si="99"/>
        <v/>
      </c>
    </row>
    <row r="1550" spans="21:24" x14ac:dyDescent="0.3">
      <c r="U1550" s="95" t="str">
        <f t="shared" si="96"/>
        <v/>
      </c>
      <c r="V1550" s="95" t="str">
        <f t="shared" si="97"/>
        <v/>
      </c>
      <c r="W1550" s="95" t="str">
        <f t="shared" si="98"/>
        <v/>
      </c>
      <c r="X1550" s="95" t="str">
        <f t="shared" si="99"/>
        <v/>
      </c>
    </row>
    <row r="1551" spans="21:24" x14ac:dyDescent="0.3">
      <c r="U1551" s="95" t="str">
        <f t="shared" si="96"/>
        <v/>
      </c>
      <c r="V1551" s="95" t="str">
        <f t="shared" si="97"/>
        <v/>
      </c>
      <c r="W1551" s="95" t="str">
        <f t="shared" si="98"/>
        <v/>
      </c>
      <c r="X1551" s="95" t="str">
        <f t="shared" si="99"/>
        <v/>
      </c>
    </row>
    <row r="1552" spans="21:24" x14ac:dyDescent="0.3">
      <c r="U1552" s="95" t="str">
        <f t="shared" si="96"/>
        <v/>
      </c>
      <c r="V1552" s="95" t="str">
        <f t="shared" si="97"/>
        <v/>
      </c>
      <c r="W1552" s="95" t="str">
        <f t="shared" si="98"/>
        <v/>
      </c>
      <c r="X1552" s="95" t="str">
        <f t="shared" si="99"/>
        <v/>
      </c>
    </row>
    <row r="1553" spans="21:24" x14ac:dyDescent="0.3">
      <c r="U1553" s="95" t="str">
        <f t="shared" si="96"/>
        <v/>
      </c>
      <c r="V1553" s="95" t="str">
        <f t="shared" si="97"/>
        <v/>
      </c>
      <c r="W1553" s="95" t="str">
        <f t="shared" si="98"/>
        <v/>
      </c>
      <c r="X1553" s="95" t="str">
        <f t="shared" si="99"/>
        <v/>
      </c>
    </row>
    <row r="1554" spans="21:24" x14ac:dyDescent="0.3">
      <c r="U1554" s="95" t="str">
        <f t="shared" si="96"/>
        <v/>
      </c>
      <c r="V1554" s="95" t="str">
        <f t="shared" si="97"/>
        <v/>
      </c>
      <c r="W1554" s="95" t="str">
        <f t="shared" si="98"/>
        <v/>
      </c>
      <c r="X1554" s="95" t="str">
        <f t="shared" si="99"/>
        <v/>
      </c>
    </row>
    <row r="1555" spans="21:24" x14ac:dyDescent="0.3">
      <c r="U1555" s="95" t="str">
        <f t="shared" si="96"/>
        <v/>
      </c>
      <c r="V1555" s="95" t="str">
        <f t="shared" si="97"/>
        <v/>
      </c>
      <c r="W1555" s="95" t="str">
        <f t="shared" si="98"/>
        <v/>
      </c>
      <c r="X1555" s="95" t="str">
        <f t="shared" si="99"/>
        <v/>
      </c>
    </row>
    <row r="1556" spans="21:24" x14ac:dyDescent="0.3">
      <c r="U1556" s="95" t="str">
        <f t="shared" si="96"/>
        <v/>
      </c>
      <c r="V1556" s="95" t="str">
        <f t="shared" si="97"/>
        <v/>
      </c>
      <c r="W1556" s="95" t="str">
        <f t="shared" si="98"/>
        <v/>
      </c>
      <c r="X1556" s="95" t="str">
        <f t="shared" si="99"/>
        <v/>
      </c>
    </row>
    <row r="1557" spans="21:24" x14ac:dyDescent="0.3">
      <c r="U1557" s="95" t="str">
        <f t="shared" si="96"/>
        <v/>
      </c>
      <c r="V1557" s="95" t="str">
        <f t="shared" si="97"/>
        <v/>
      </c>
      <c r="W1557" s="95" t="str">
        <f t="shared" si="98"/>
        <v/>
      </c>
      <c r="X1557" s="95" t="str">
        <f t="shared" si="99"/>
        <v/>
      </c>
    </row>
    <row r="1558" spans="21:24" x14ac:dyDescent="0.3">
      <c r="U1558" s="95" t="str">
        <f t="shared" si="96"/>
        <v/>
      </c>
      <c r="V1558" s="95" t="str">
        <f t="shared" si="97"/>
        <v/>
      </c>
      <c r="W1558" s="95" t="str">
        <f t="shared" si="98"/>
        <v/>
      </c>
      <c r="X1558" s="95" t="str">
        <f t="shared" si="99"/>
        <v/>
      </c>
    </row>
    <row r="1559" spans="21:24" x14ac:dyDescent="0.3">
      <c r="U1559" s="95" t="str">
        <f t="shared" si="96"/>
        <v/>
      </c>
      <c r="V1559" s="95" t="str">
        <f t="shared" si="97"/>
        <v/>
      </c>
      <c r="W1559" s="95" t="str">
        <f t="shared" si="98"/>
        <v/>
      </c>
      <c r="X1559" s="95" t="str">
        <f t="shared" si="99"/>
        <v/>
      </c>
    </row>
    <row r="1560" spans="21:24" x14ac:dyDescent="0.3">
      <c r="U1560" s="95" t="str">
        <f t="shared" si="96"/>
        <v/>
      </c>
      <c r="V1560" s="95" t="str">
        <f t="shared" si="97"/>
        <v/>
      </c>
      <c r="W1560" s="95" t="str">
        <f t="shared" si="98"/>
        <v/>
      </c>
      <c r="X1560" s="95" t="str">
        <f t="shared" si="99"/>
        <v/>
      </c>
    </row>
    <row r="1561" spans="21:24" x14ac:dyDescent="0.3">
      <c r="U1561" s="95" t="str">
        <f t="shared" si="96"/>
        <v/>
      </c>
      <c r="V1561" s="95" t="str">
        <f t="shared" si="97"/>
        <v/>
      </c>
      <c r="W1561" s="95" t="str">
        <f t="shared" si="98"/>
        <v/>
      </c>
      <c r="X1561" s="95" t="str">
        <f t="shared" si="99"/>
        <v/>
      </c>
    </row>
    <row r="1562" spans="21:24" x14ac:dyDescent="0.3">
      <c r="U1562" s="95" t="str">
        <f t="shared" si="96"/>
        <v/>
      </c>
      <c r="V1562" s="95" t="str">
        <f t="shared" si="97"/>
        <v/>
      </c>
      <c r="W1562" s="95" t="str">
        <f t="shared" si="98"/>
        <v/>
      </c>
      <c r="X1562" s="95" t="str">
        <f t="shared" si="99"/>
        <v/>
      </c>
    </row>
    <row r="1563" spans="21:24" x14ac:dyDescent="0.3">
      <c r="U1563" s="95" t="str">
        <f t="shared" si="96"/>
        <v/>
      </c>
      <c r="V1563" s="95" t="str">
        <f t="shared" si="97"/>
        <v/>
      </c>
      <c r="W1563" s="95" t="str">
        <f t="shared" si="98"/>
        <v/>
      </c>
      <c r="X1563" s="95" t="str">
        <f t="shared" si="99"/>
        <v/>
      </c>
    </row>
    <row r="1564" spans="21:24" x14ac:dyDescent="0.3">
      <c r="U1564" s="95" t="str">
        <f t="shared" si="96"/>
        <v/>
      </c>
      <c r="V1564" s="95" t="str">
        <f t="shared" si="97"/>
        <v/>
      </c>
      <c r="W1564" s="95" t="str">
        <f t="shared" si="98"/>
        <v/>
      </c>
      <c r="X1564" s="95" t="str">
        <f t="shared" si="99"/>
        <v/>
      </c>
    </row>
    <row r="1565" spans="21:24" x14ac:dyDescent="0.3">
      <c r="U1565" s="95" t="str">
        <f t="shared" si="96"/>
        <v/>
      </c>
      <c r="V1565" s="95" t="str">
        <f t="shared" si="97"/>
        <v/>
      </c>
      <c r="W1565" s="95" t="str">
        <f t="shared" si="98"/>
        <v/>
      </c>
      <c r="X1565" s="95" t="str">
        <f t="shared" si="99"/>
        <v/>
      </c>
    </row>
    <row r="1566" spans="21:24" x14ac:dyDescent="0.3">
      <c r="U1566" s="95" t="str">
        <f t="shared" si="96"/>
        <v/>
      </c>
      <c r="V1566" s="95" t="str">
        <f t="shared" si="97"/>
        <v/>
      </c>
      <c r="W1566" s="95" t="str">
        <f t="shared" si="98"/>
        <v/>
      </c>
      <c r="X1566" s="95" t="str">
        <f t="shared" si="99"/>
        <v/>
      </c>
    </row>
    <row r="1567" spans="21:24" x14ac:dyDescent="0.3">
      <c r="U1567" s="95" t="str">
        <f t="shared" si="96"/>
        <v/>
      </c>
      <c r="V1567" s="95" t="str">
        <f t="shared" si="97"/>
        <v/>
      </c>
      <c r="W1567" s="95" t="str">
        <f t="shared" si="98"/>
        <v/>
      </c>
      <c r="X1567" s="95" t="str">
        <f t="shared" si="99"/>
        <v/>
      </c>
    </row>
    <row r="1568" spans="21:24" x14ac:dyDescent="0.3">
      <c r="U1568" s="95" t="str">
        <f t="shared" si="96"/>
        <v/>
      </c>
      <c r="V1568" s="95" t="str">
        <f t="shared" si="97"/>
        <v/>
      </c>
      <c r="W1568" s="95" t="str">
        <f t="shared" si="98"/>
        <v/>
      </c>
      <c r="X1568" s="95" t="str">
        <f t="shared" si="99"/>
        <v/>
      </c>
    </row>
    <row r="1569" spans="21:24" x14ac:dyDescent="0.3">
      <c r="U1569" s="95" t="str">
        <f t="shared" si="96"/>
        <v/>
      </c>
      <c r="V1569" s="95" t="str">
        <f t="shared" si="97"/>
        <v/>
      </c>
      <c r="W1569" s="95" t="str">
        <f t="shared" si="98"/>
        <v/>
      </c>
      <c r="X1569" s="95" t="str">
        <f t="shared" si="99"/>
        <v/>
      </c>
    </row>
    <row r="1570" spans="21:24" x14ac:dyDescent="0.3">
      <c r="U1570" s="95" t="str">
        <f t="shared" si="96"/>
        <v/>
      </c>
      <c r="V1570" s="95" t="str">
        <f t="shared" si="97"/>
        <v/>
      </c>
      <c r="W1570" s="95" t="str">
        <f t="shared" si="98"/>
        <v/>
      </c>
      <c r="X1570" s="95" t="str">
        <f t="shared" si="99"/>
        <v/>
      </c>
    </row>
    <row r="1571" spans="21:24" x14ac:dyDescent="0.3">
      <c r="U1571" s="95" t="str">
        <f t="shared" si="96"/>
        <v/>
      </c>
      <c r="V1571" s="95" t="str">
        <f t="shared" si="97"/>
        <v/>
      </c>
      <c r="W1571" s="95" t="str">
        <f t="shared" si="98"/>
        <v/>
      </c>
      <c r="X1571" s="95" t="str">
        <f t="shared" si="99"/>
        <v/>
      </c>
    </row>
    <row r="1572" spans="21:24" x14ac:dyDescent="0.3">
      <c r="U1572" s="95" t="str">
        <f t="shared" si="96"/>
        <v/>
      </c>
      <c r="V1572" s="95" t="str">
        <f t="shared" si="97"/>
        <v/>
      </c>
      <c r="W1572" s="95" t="str">
        <f t="shared" si="98"/>
        <v/>
      </c>
      <c r="X1572" s="95" t="str">
        <f t="shared" si="99"/>
        <v/>
      </c>
    </row>
    <row r="1573" spans="21:24" x14ac:dyDescent="0.3">
      <c r="U1573" s="95" t="str">
        <f t="shared" si="96"/>
        <v/>
      </c>
      <c r="V1573" s="95" t="str">
        <f t="shared" si="97"/>
        <v/>
      </c>
      <c r="W1573" s="95" t="str">
        <f t="shared" si="98"/>
        <v/>
      </c>
      <c r="X1573" s="95" t="str">
        <f t="shared" si="99"/>
        <v/>
      </c>
    </row>
    <row r="1574" spans="21:24" x14ac:dyDescent="0.3">
      <c r="U1574" s="95" t="str">
        <f t="shared" si="96"/>
        <v/>
      </c>
      <c r="V1574" s="95" t="str">
        <f t="shared" si="97"/>
        <v/>
      </c>
      <c r="W1574" s="95" t="str">
        <f t="shared" si="98"/>
        <v/>
      </c>
      <c r="X1574" s="95" t="str">
        <f t="shared" si="99"/>
        <v/>
      </c>
    </row>
    <row r="1575" spans="21:24" x14ac:dyDescent="0.3">
      <c r="U1575" s="95" t="str">
        <f t="shared" si="96"/>
        <v/>
      </c>
      <c r="V1575" s="95" t="str">
        <f t="shared" si="97"/>
        <v/>
      </c>
      <c r="W1575" s="95" t="str">
        <f t="shared" si="98"/>
        <v/>
      </c>
      <c r="X1575" s="95" t="str">
        <f t="shared" si="99"/>
        <v/>
      </c>
    </row>
    <row r="1576" spans="21:24" x14ac:dyDescent="0.3">
      <c r="U1576" s="95" t="str">
        <f t="shared" si="96"/>
        <v/>
      </c>
      <c r="V1576" s="95" t="str">
        <f t="shared" si="97"/>
        <v/>
      </c>
      <c r="W1576" s="95" t="str">
        <f t="shared" si="98"/>
        <v/>
      </c>
      <c r="X1576" s="95" t="str">
        <f t="shared" si="99"/>
        <v/>
      </c>
    </row>
    <row r="1577" spans="21:24" x14ac:dyDescent="0.3">
      <c r="U1577" s="95" t="str">
        <f t="shared" si="96"/>
        <v/>
      </c>
      <c r="V1577" s="95" t="str">
        <f t="shared" si="97"/>
        <v/>
      </c>
      <c r="W1577" s="95" t="str">
        <f t="shared" si="98"/>
        <v/>
      </c>
      <c r="X1577" s="95" t="str">
        <f t="shared" si="99"/>
        <v/>
      </c>
    </row>
    <row r="1578" spans="21:24" x14ac:dyDescent="0.3">
      <c r="U1578" s="95" t="str">
        <f t="shared" si="96"/>
        <v/>
      </c>
      <c r="V1578" s="95" t="str">
        <f t="shared" si="97"/>
        <v/>
      </c>
      <c r="W1578" s="95" t="str">
        <f t="shared" si="98"/>
        <v/>
      </c>
      <c r="X1578" s="95" t="str">
        <f t="shared" si="99"/>
        <v/>
      </c>
    </row>
    <row r="1579" spans="21:24" x14ac:dyDescent="0.3">
      <c r="U1579" s="95" t="str">
        <f t="shared" si="96"/>
        <v/>
      </c>
      <c r="V1579" s="95" t="str">
        <f t="shared" si="97"/>
        <v/>
      </c>
      <c r="W1579" s="95" t="str">
        <f t="shared" si="98"/>
        <v/>
      </c>
      <c r="X1579" s="95" t="str">
        <f t="shared" si="99"/>
        <v/>
      </c>
    </row>
    <row r="1580" spans="21:24" x14ac:dyDescent="0.3">
      <c r="U1580" s="95" t="str">
        <f t="shared" si="96"/>
        <v/>
      </c>
      <c r="V1580" s="95" t="str">
        <f t="shared" si="97"/>
        <v/>
      </c>
      <c r="W1580" s="95" t="str">
        <f t="shared" si="98"/>
        <v/>
      </c>
      <c r="X1580" s="95" t="str">
        <f t="shared" si="99"/>
        <v/>
      </c>
    </row>
    <row r="1581" spans="21:24" x14ac:dyDescent="0.3">
      <c r="U1581" s="95" t="str">
        <f t="shared" si="96"/>
        <v/>
      </c>
      <c r="V1581" s="95" t="str">
        <f t="shared" si="97"/>
        <v/>
      </c>
      <c r="W1581" s="95" t="str">
        <f t="shared" si="98"/>
        <v/>
      </c>
      <c r="X1581" s="95" t="str">
        <f t="shared" si="99"/>
        <v/>
      </c>
    </row>
    <row r="1582" spans="21:24" x14ac:dyDescent="0.3">
      <c r="U1582" s="95" t="str">
        <f t="shared" si="96"/>
        <v/>
      </c>
      <c r="V1582" s="95" t="str">
        <f t="shared" si="97"/>
        <v/>
      </c>
      <c r="W1582" s="95" t="str">
        <f t="shared" si="98"/>
        <v/>
      </c>
      <c r="X1582" s="95" t="str">
        <f t="shared" si="99"/>
        <v/>
      </c>
    </row>
    <row r="1583" spans="21:24" x14ac:dyDescent="0.3">
      <c r="U1583" s="95" t="str">
        <f t="shared" si="96"/>
        <v/>
      </c>
      <c r="V1583" s="95" t="str">
        <f t="shared" si="97"/>
        <v/>
      </c>
      <c r="W1583" s="95" t="str">
        <f t="shared" si="98"/>
        <v/>
      </c>
      <c r="X1583" s="95" t="str">
        <f t="shared" si="99"/>
        <v/>
      </c>
    </row>
    <row r="1584" spans="21:24" x14ac:dyDescent="0.3">
      <c r="U1584" s="95" t="str">
        <f t="shared" si="96"/>
        <v/>
      </c>
      <c r="V1584" s="95" t="str">
        <f t="shared" si="97"/>
        <v/>
      </c>
      <c r="W1584" s="95" t="str">
        <f t="shared" si="98"/>
        <v/>
      </c>
      <c r="X1584" s="95" t="str">
        <f t="shared" si="99"/>
        <v/>
      </c>
    </row>
    <row r="1585" spans="21:24" x14ac:dyDescent="0.3">
      <c r="U1585" s="95" t="str">
        <f t="shared" si="96"/>
        <v/>
      </c>
      <c r="V1585" s="95" t="str">
        <f t="shared" si="97"/>
        <v/>
      </c>
      <c r="W1585" s="95" t="str">
        <f t="shared" si="98"/>
        <v/>
      </c>
      <c r="X1585" s="95" t="str">
        <f t="shared" si="99"/>
        <v/>
      </c>
    </row>
    <row r="1586" spans="21:24" x14ac:dyDescent="0.3">
      <c r="U1586" s="95" t="str">
        <f t="shared" si="96"/>
        <v/>
      </c>
      <c r="V1586" s="95" t="str">
        <f t="shared" si="97"/>
        <v/>
      </c>
      <c r="W1586" s="95" t="str">
        <f t="shared" si="98"/>
        <v/>
      </c>
      <c r="X1586" s="95" t="str">
        <f t="shared" si="99"/>
        <v/>
      </c>
    </row>
    <row r="1587" spans="21:24" x14ac:dyDescent="0.3">
      <c r="U1587" s="95" t="str">
        <f t="shared" si="96"/>
        <v/>
      </c>
      <c r="V1587" s="95" t="str">
        <f t="shared" si="97"/>
        <v/>
      </c>
      <c r="W1587" s="95" t="str">
        <f t="shared" si="98"/>
        <v/>
      </c>
      <c r="X1587" s="95" t="str">
        <f t="shared" si="99"/>
        <v/>
      </c>
    </row>
    <row r="1588" spans="21:24" x14ac:dyDescent="0.3">
      <c r="U1588" s="95" t="str">
        <f t="shared" si="96"/>
        <v/>
      </c>
      <c r="V1588" s="95" t="str">
        <f t="shared" si="97"/>
        <v/>
      </c>
      <c r="W1588" s="95" t="str">
        <f t="shared" si="98"/>
        <v/>
      </c>
      <c r="X1588" s="95" t="str">
        <f t="shared" si="99"/>
        <v/>
      </c>
    </row>
    <row r="1589" spans="21:24" x14ac:dyDescent="0.3">
      <c r="U1589" s="95" t="str">
        <f t="shared" si="96"/>
        <v/>
      </c>
      <c r="V1589" s="95" t="str">
        <f t="shared" si="97"/>
        <v/>
      </c>
      <c r="W1589" s="95" t="str">
        <f t="shared" si="98"/>
        <v/>
      </c>
      <c r="X1589" s="95" t="str">
        <f t="shared" si="99"/>
        <v/>
      </c>
    </row>
    <row r="1590" spans="21:24" x14ac:dyDescent="0.3">
      <c r="U1590" s="95" t="str">
        <f t="shared" si="96"/>
        <v/>
      </c>
      <c r="V1590" s="95" t="str">
        <f t="shared" si="97"/>
        <v/>
      </c>
      <c r="W1590" s="95" t="str">
        <f t="shared" si="98"/>
        <v/>
      </c>
      <c r="X1590" s="95" t="str">
        <f t="shared" si="99"/>
        <v/>
      </c>
    </row>
    <row r="1591" spans="21:24" x14ac:dyDescent="0.3">
      <c r="U1591" s="95" t="str">
        <f t="shared" si="96"/>
        <v/>
      </c>
      <c r="V1591" s="95" t="str">
        <f t="shared" si="97"/>
        <v/>
      </c>
      <c r="W1591" s="95" t="str">
        <f t="shared" si="98"/>
        <v/>
      </c>
      <c r="X1591" s="95" t="str">
        <f t="shared" si="99"/>
        <v/>
      </c>
    </row>
    <row r="1592" spans="21:24" x14ac:dyDescent="0.3">
      <c r="U1592" s="95" t="str">
        <f t="shared" si="96"/>
        <v/>
      </c>
      <c r="V1592" s="95" t="str">
        <f t="shared" si="97"/>
        <v/>
      </c>
      <c r="W1592" s="95" t="str">
        <f t="shared" si="98"/>
        <v/>
      </c>
      <c r="X1592" s="95" t="str">
        <f t="shared" si="99"/>
        <v/>
      </c>
    </row>
    <row r="1593" spans="21:24" x14ac:dyDescent="0.3">
      <c r="U1593" s="95" t="str">
        <f t="shared" si="96"/>
        <v/>
      </c>
      <c r="V1593" s="95" t="str">
        <f t="shared" si="97"/>
        <v/>
      </c>
      <c r="W1593" s="95" t="str">
        <f t="shared" si="98"/>
        <v/>
      </c>
      <c r="X1593" s="95" t="str">
        <f t="shared" si="99"/>
        <v/>
      </c>
    </row>
    <row r="1594" spans="21:24" x14ac:dyDescent="0.3">
      <c r="U1594" s="95" t="str">
        <f t="shared" si="96"/>
        <v/>
      </c>
      <c r="V1594" s="95" t="str">
        <f t="shared" si="97"/>
        <v/>
      </c>
      <c r="W1594" s="95" t="str">
        <f t="shared" si="98"/>
        <v/>
      </c>
      <c r="X1594" s="95" t="str">
        <f t="shared" si="99"/>
        <v/>
      </c>
    </row>
    <row r="1595" spans="21:24" x14ac:dyDescent="0.3">
      <c r="U1595" s="95" t="str">
        <f t="shared" si="96"/>
        <v/>
      </c>
      <c r="V1595" s="95" t="str">
        <f t="shared" si="97"/>
        <v/>
      </c>
      <c r="W1595" s="95" t="str">
        <f t="shared" si="98"/>
        <v/>
      </c>
      <c r="X1595" s="95" t="str">
        <f t="shared" si="99"/>
        <v/>
      </c>
    </row>
    <row r="1596" spans="21:24" x14ac:dyDescent="0.3">
      <c r="U1596" s="95" t="str">
        <f t="shared" si="96"/>
        <v/>
      </c>
      <c r="V1596" s="95" t="str">
        <f t="shared" si="97"/>
        <v/>
      </c>
      <c r="W1596" s="95" t="str">
        <f t="shared" si="98"/>
        <v/>
      </c>
      <c r="X1596" s="95" t="str">
        <f t="shared" si="99"/>
        <v/>
      </c>
    </row>
    <row r="1597" spans="21:24" x14ac:dyDescent="0.3">
      <c r="U1597" s="95" t="str">
        <f t="shared" si="96"/>
        <v/>
      </c>
      <c r="V1597" s="95" t="str">
        <f t="shared" si="97"/>
        <v/>
      </c>
      <c r="W1597" s="95" t="str">
        <f t="shared" si="98"/>
        <v/>
      </c>
      <c r="X1597" s="95" t="str">
        <f t="shared" si="99"/>
        <v/>
      </c>
    </row>
    <row r="1598" spans="21:24" x14ac:dyDescent="0.3">
      <c r="U1598" s="95" t="str">
        <f t="shared" si="96"/>
        <v/>
      </c>
      <c r="V1598" s="95" t="str">
        <f t="shared" si="97"/>
        <v/>
      </c>
      <c r="W1598" s="95" t="str">
        <f t="shared" si="98"/>
        <v/>
      </c>
      <c r="X1598" s="95" t="str">
        <f t="shared" si="99"/>
        <v/>
      </c>
    </row>
    <row r="1599" spans="21:24" x14ac:dyDescent="0.3">
      <c r="U1599" s="95" t="str">
        <f t="shared" si="96"/>
        <v/>
      </c>
      <c r="V1599" s="95" t="str">
        <f t="shared" si="97"/>
        <v/>
      </c>
      <c r="W1599" s="95" t="str">
        <f t="shared" si="98"/>
        <v/>
      </c>
      <c r="X1599" s="95" t="str">
        <f t="shared" si="99"/>
        <v/>
      </c>
    </row>
    <row r="1600" spans="21:24" x14ac:dyDescent="0.3">
      <c r="U1600" s="95" t="str">
        <f t="shared" si="96"/>
        <v/>
      </c>
      <c r="V1600" s="95" t="str">
        <f t="shared" si="97"/>
        <v/>
      </c>
      <c r="W1600" s="95" t="str">
        <f t="shared" si="98"/>
        <v/>
      </c>
      <c r="X1600" s="95" t="str">
        <f t="shared" si="99"/>
        <v/>
      </c>
    </row>
    <row r="1601" spans="21:24" x14ac:dyDescent="0.3">
      <c r="U1601" s="95" t="str">
        <f t="shared" si="96"/>
        <v/>
      </c>
      <c r="V1601" s="95" t="str">
        <f t="shared" si="97"/>
        <v/>
      </c>
      <c r="W1601" s="95" t="str">
        <f t="shared" si="98"/>
        <v/>
      </c>
      <c r="X1601" s="95" t="str">
        <f t="shared" si="99"/>
        <v/>
      </c>
    </row>
    <row r="1602" spans="21:24" x14ac:dyDescent="0.3">
      <c r="U1602" s="95" t="str">
        <f t="shared" si="96"/>
        <v/>
      </c>
      <c r="V1602" s="95" t="str">
        <f t="shared" si="97"/>
        <v/>
      </c>
      <c r="W1602" s="95" t="str">
        <f t="shared" si="98"/>
        <v/>
      </c>
      <c r="X1602" s="95" t="str">
        <f t="shared" si="99"/>
        <v/>
      </c>
    </row>
    <row r="1603" spans="21:24" x14ac:dyDescent="0.3">
      <c r="U1603" s="95" t="str">
        <f t="shared" si="96"/>
        <v/>
      </c>
      <c r="V1603" s="95" t="str">
        <f t="shared" si="97"/>
        <v/>
      </c>
      <c r="W1603" s="95" t="str">
        <f t="shared" si="98"/>
        <v/>
      </c>
      <c r="X1603" s="95" t="str">
        <f t="shared" si="99"/>
        <v/>
      </c>
    </row>
    <row r="1604" spans="21:24" x14ac:dyDescent="0.3">
      <c r="U1604" s="95" t="str">
        <f t="shared" si="96"/>
        <v/>
      </c>
      <c r="V1604" s="95" t="str">
        <f t="shared" si="97"/>
        <v/>
      </c>
      <c r="W1604" s="95" t="str">
        <f t="shared" si="98"/>
        <v/>
      </c>
      <c r="X1604" s="95" t="str">
        <f t="shared" si="99"/>
        <v/>
      </c>
    </row>
    <row r="1605" spans="21:24" x14ac:dyDescent="0.3">
      <c r="U1605" s="95" t="str">
        <f t="shared" ref="U1605:U1668" si="100">IF(L1605="ANO",B1605&amp;"-Linie A","")</f>
        <v/>
      </c>
      <c r="V1605" s="95" t="str">
        <f t="shared" ref="V1605:V1668" si="101">IF(M1605="ANO",B1605&amp;"-Linie B","")</f>
        <v/>
      </c>
      <c r="W1605" s="95" t="str">
        <f t="shared" ref="W1605:W1668" si="102">IF(N1605="ANO",B1605&amp;"-Linie C","")</f>
        <v/>
      </c>
      <c r="X1605" s="95" t="str">
        <f t="shared" ref="X1605:X1668" si="103">IF(O1605="ANO",B1605&amp;"-Linie D","")</f>
        <v/>
      </c>
    </row>
    <row r="1606" spans="21:24" x14ac:dyDescent="0.3">
      <c r="U1606" s="95" t="str">
        <f t="shared" si="100"/>
        <v/>
      </c>
      <c r="V1606" s="95" t="str">
        <f t="shared" si="101"/>
        <v/>
      </c>
      <c r="W1606" s="95" t="str">
        <f t="shared" si="102"/>
        <v/>
      </c>
      <c r="X1606" s="95" t="str">
        <f t="shared" si="103"/>
        <v/>
      </c>
    </row>
    <row r="1607" spans="21:24" x14ac:dyDescent="0.3">
      <c r="U1607" s="95" t="str">
        <f t="shared" si="100"/>
        <v/>
      </c>
      <c r="V1607" s="95" t="str">
        <f t="shared" si="101"/>
        <v/>
      </c>
      <c r="W1607" s="95" t="str">
        <f t="shared" si="102"/>
        <v/>
      </c>
      <c r="X1607" s="95" t="str">
        <f t="shared" si="103"/>
        <v/>
      </c>
    </row>
    <row r="1608" spans="21:24" x14ac:dyDescent="0.3">
      <c r="U1608" s="95" t="str">
        <f t="shared" si="100"/>
        <v/>
      </c>
      <c r="V1608" s="95" t="str">
        <f t="shared" si="101"/>
        <v/>
      </c>
      <c r="W1608" s="95" t="str">
        <f t="shared" si="102"/>
        <v/>
      </c>
      <c r="X1608" s="95" t="str">
        <f t="shared" si="103"/>
        <v/>
      </c>
    </row>
    <row r="1609" spans="21:24" x14ac:dyDescent="0.3">
      <c r="U1609" s="95" t="str">
        <f t="shared" si="100"/>
        <v/>
      </c>
      <c r="V1609" s="95" t="str">
        <f t="shared" si="101"/>
        <v/>
      </c>
      <c r="W1609" s="95" t="str">
        <f t="shared" si="102"/>
        <v/>
      </c>
      <c r="X1609" s="95" t="str">
        <f t="shared" si="103"/>
        <v/>
      </c>
    </row>
    <row r="1610" spans="21:24" x14ac:dyDescent="0.3">
      <c r="U1610" s="95" t="str">
        <f t="shared" si="100"/>
        <v/>
      </c>
      <c r="V1610" s="95" t="str">
        <f t="shared" si="101"/>
        <v/>
      </c>
      <c r="W1610" s="95" t="str">
        <f t="shared" si="102"/>
        <v/>
      </c>
      <c r="X1610" s="95" t="str">
        <f t="shared" si="103"/>
        <v/>
      </c>
    </row>
    <row r="1611" spans="21:24" x14ac:dyDescent="0.3">
      <c r="U1611" s="95" t="str">
        <f t="shared" si="100"/>
        <v/>
      </c>
      <c r="V1611" s="95" t="str">
        <f t="shared" si="101"/>
        <v/>
      </c>
      <c r="W1611" s="95" t="str">
        <f t="shared" si="102"/>
        <v/>
      </c>
      <c r="X1611" s="95" t="str">
        <f t="shared" si="103"/>
        <v/>
      </c>
    </row>
    <row r="1612" spans="21:24" x14ac:dyDescent="0.3">
      <c r="U1612" s="95" t="str">
        <f t="shared" si="100"/>
        <v/>
      </c>
      <c r="V1612" s="95" t="str">
        <f t="shared" si="101"/>
        <v/>
      </c>
      <c r="W1612" s="95" t="str">
        <f t="shared" si="102"/>
        <v/>
      </c>
      <c r="X1612" s="95" t="str">
        <f t="shared" si="103"/>
        <v/>
      </c>
    </row>
    <row r="1613" spans="21:24" x14ac:dyDescent="0.3">
      <c r="U1613" s="95" t="str">
        <f t="shared" si="100"/>
        <v/>
      </c>
      <c r="V1613" s="95" t="str">
        <f t="shared" si="101"/>
        <v/>
      </c>
      <c r="W1613" s="95" t="str">
        <f t="shared" si="102"/>
        <v/>
      </c>
      <c r="X1613" s="95" t="str">
        <f t="shared" si="103"/>
        <v/>
      </c>
    </row>
    <row r="1614" spans="21:24" x14ac:dyDescent="0.3">
      <c r="U1614" s="95" t="str">
        <f t="shared" si="100"/>
        <v/>
      </c>
      <c r="V1614" s="95" t="str">
        <f t="shared" si="101"/>
        <v/>
      </c>
      <c r="W1614" s="95" t="str">
        <f t="shared" si="102"/>
        <v/>
      </c>
      <c r="X1614" s="95" t="str">
        <f t="shared" si="103"/>
        <v/>
      </c>
    </row>
    <row r="1615" spans="21:24" x14ac:dyDescent="0.3">
      <c r="U1615" s="95" t="str">
        <f t="shared" si="100"/>
        <v/>
      </c>
      <c r="V1615" s="95" t="str">
        <f t="shared" si="101"/>
        <v/>
      </c>
      <c r="W1615" s="95" t="str">
        <f t="shared" si="102"/>
        <v/>
      </c>
      <c r="X1615" s="95" t="str">
        <f t="shared" si="103"/>
        <v/>
      </c>
    </row>
    <row r="1616" spans="21:24" x14ac:dyDescent="0.3">
      <c r="U1616" s="95" t="str">
        <f t="shared" si="100"/>
        <v/>
      </c>
      <c r="V1616" s="95" t="str">
        <f t="shared" si="101"/>
        <v/>
      </c>
      <c r="W1616" s="95" t="str">
        <f t="shared" si="102"/>
        <v/>
      </c>
      <c r="X1616" s="95" t="str">
        <f t="shared" si="103"/>
        <v/>
      </c>
    </row>
    <row r="1617" spans="21:24" x14ac:dyDescent="0.3">
      <c r="U1617" s="95" t="str">
        <f t="shared" si="100"/>
        <v/>
      </c>
      <c r="V1617" s="95" t="str">
        <f t="shared" si="101"/>
        <v/>
      </c>
      <c r="W1617" s="95" t="str">
        <f t="shared" si="102"/>
        <v/>
      </c>
      <c r="X1617" s="95" t="str">
        <f t="shared" si="103"/>
        <v/>
      </c>
    </row>
    <row r="1618" spans="21:24" x14ac:dyDescent="0.3">
      <c r="U1618" s="95" t="str">
        <f t="shared" si="100"/>
        <v/>
      </c>
      <c r="V1618" s="95" t="str">
        <f t="shared" si="101"/>
        <v/>
      </c>
      <c r="W1618" s="95" t="str">
        <f t="shared" si="102"/>
        <v/>
      </c>
      <c r="X1618" s="95" t="str">
        <f t="shared" si="103"/>
        <v/>
      </c>
    </row>
    <row r="1619" spans="21:24" x14ac:dyDescent="0.3">
      <c r="U1619" s="95" t="str">
        <f t="shared" si="100"/>
        <v/>
      </c>
      <c r="V1619" s="95" t="str">
        <f t="shared" si="101"/>
        <v/>
      </c>
      <c r="W1619" s="95" t="str">
        <f t="shared" si="102"/>
        <v/>
      </c>
      <c r="X1619" s="95" t="str">
        <f t="shared" si="103"/>
        <v/>
      </c>
    </row>
    <row r="1620" spans="21:24" x14ac:dyDescent="0.3">
      <c r="U1620" s="95" t="str">
        <f t="shared" si="100"/>
        <v/>
      </c>
      <c r="V1620" s="95" t="str">
        <f t="shared" si="101"/>
        <v/>
      </c>
      <c r="W1620" s="95" t="str">
        <f t="shared" si="102"/>
        <v/>
      </c>
      <c r="X1620" s="95" t="str">
        <f t="shared" si="103"/>
        <v/>
      </c>
    </row>
    <row r="1621" spans="21:24" x14ac:dyDescent="0.3">
      <c r="U1621" s="95" t="str">
        <f t="shared" si="100"/>
        <v/>
      </c>
      <c r="V1621" s="95" t="str">
        <f t="shared" si="101"/>
        <v/>
      </c>
      <c r="W1621" s="95" t="str">
        <f t="shared" si="102"/>
        <v/>
      </c>
      <c r="X1621" s="95" t="str">
        <f t="shared" si="103"/>
        <v/>
      </c>
    </row>
    <row r="1622" spans="21:24" x14ac:dyDescent="0.3">
      <c r="U1622" s="95" t="str">
        <f t="shared" si="100"/>
        <v/>
      </c>
      <c r="V1622" s="95" t="str">
        <f t="shared" si="101"/>
        <v/>
      </c>
      <c r="W1622" s="95" t="str">
        <f t="shared" si="102"/>
        <v/>
      </c>
      <c r="X1622" s="95" t="str">
        <f t="shared" si="103"/>
        <v/>
      </c>
    </row>
    <row r="1623" spans="21:24" x14ac:dyDescent="0.3">
      <c r="U1623" s="95" t="str">
        <f t="shared" si="100"/>
        <v/>
      </c>
      <c r="V1623" s="95" t="str">
        <f t="shared" si="101"/>
        <v/>
      </c>
      <c r="W1623" s="95" t="str">
        <f t="shared" si="102"/>
        <v/>
      </c>
      <c r="X1623" s="95" t="str">
        <f t="shared" si="103"/>
        <v/>
      </c>
    </row>
    <row r="1624" spans="21:24" x14ac:dyDescent="0.3">
      <c r="U1624" s="95" t="str">
        <f t="shared" si="100"/>
        <v/>
      </c>
      <c r="V1624" s="95" t="str">
        <f t="shared" si="101"/>
        <v/>
      </c>
      <c r="W1624" s="95" t="str">
        <f t="shared" si="102"/>
        <v/>
      </c>
      <c r="X1624" s="95" t="str">
        <f t="shared" si="103"/>
        <v/>
      </c>
    </row>
    <row r="1625" spans="21:24" x14ac:dyDescent="0.3">
      <c r="U1625" s="95" t="str">
        <f t="shared" si="100"/>
        <v/>
      </c>
      <c r="V1625" s="95" t="str">
        <f t="shared" si="101"/>
        <v/>
      </c>
      <c r="W1625" s="95" t="str">
        <f t="shared" si="102"/>
        <v/>
      </c>
      <c r="X1625" s="95" t="str">
        <f t="shared" si="103"/>
        <v/>
      </c>
    </row>
    <row r="1626" spans="21:24" x14ac:dyDescent="0.3">
      <c r="U1626" s="95" t="str">
        <f t="shared" si="100"/>
        <v/>
      </c>
      <c r="V1626" s="95" t="str">
        <f t="shared" si="101"/>
        <v/>
      </c>
      <c r="W1626" s="95" t="str">
        <f t="shared" si="102"/>
        <v/>
      </c>
      <c r="X1626" s="95" t="str">
        <f t="shared" si="103"/>
        <v/>
      </c>
    </row>
    <row r="1627" spans="21:24" x14ac:dyDescent="0.3">
      <c r="U1627" s="95" t="str">
        <f t="shared" si="100"/>
        <v/>
      </c>
      <c r="V1627" s="95" t="str">
        <f t="shared" si="101"/>
        <v/>
      </c>
      <c r="W1627" s="95" t="str">
        <f t="shared" si="102"/>
        <v/>
      </c>
      <c r="X1627" s="95" t="str">
        <f t="shared" si="103"/>
        <v/>
      </c>
    </row>
    <row r="1628" spans="21:24" x14ac:dyDescent="0.3">
      <c r="U1628" s="95" t="str">
        <f t="shared" si="100"/>
        <v/>
      </c>
      <c r="V1628" s="95" t="str">
        <f t="shared" si="101"/>
        <v/>
      </c>
      <c r="W1628" s="95" t="str">
        <f t="shared" si="102"/>
        <v/>
      </c>
      <c r="X1628" s="95" t="str">
        <f t="shared" si="103"/>
        <v/>
      </c>
    </row>
    <row r="1629" spans="21:24" x14ac:dyDescent="0.3">
      <c r="U1629" s="95" t="str">
        <f t="shared" si="100"/>
        <v/>
      </c>
      <c r="V1629" s="95" t="str">
        <f t="shared" si="101"/>
        <v/>
      </c>
      <c r="W1629" s="95" t="str">
        <f t="shared" si="102"/>
        <v/>
      </c>
      <c r="X1629" s="95" t="str">
        <f t="shared" si="103"/>
        <v/>
      </c>
    </row>
    <row r="1630" spans="21:24" x14ac:dyDescent="0.3">
      <c r="U1630" s="95" t="str">
        <f t="shared" si="100"/>
        <v/>
      </c>
      <c r="V1630" s="95" t="str">
        <f t="shared" si="101"/>
        <v/>
      </c>
      <c r="W1630" s="95" t="str">
        <f t="shared" si="102"/>
        <v/>
      </c>
      <c r="X1630" s="95" t="str">
        <f t="shared" si="103"/>
        <v/>
      </c>
    </row>
    <row r="1631" spans="21:24" x14ac:dyDescent="0.3">
      <c r="U1631" s="95" t="str">
        <f t="shared" si="100"/>
        <v/>
      </c>
      <c r="V1631" s="95" t="str">
        <f t="shared" si="101"/>
        <v/>
      </c>
      <c r="W1631" s="95" t="str">
        <f t="shared" si="102"/>
        <v/>
      </c>
      <c r="X1631" s="95" t="str">
        <f t="shared" si="103"/>
        <v/>
      </c>
    </row>
    <row r="1632" spans="21:24" x14ac:dyDescent="0.3">
      <c r="U1632" s="95" t="str">
        <f t="shared" si="100"/>
        <v/>
      </c>
      <c r="V1632" s="95" t="str">
        <f t="shared" si="101"/>
        <v/>
      </c>
      <c r="W1632" s="95" t="str">
        <f t="shared" si="102"/>
        <v/>
      </c>
      <c r="X1632" s="95" t="str">
        <f t="shared" si="103"/>
        <v/>
      </c>
    </row>
    <row r="1633" spans="21:24" x14ac:dyDescent="0.3">
      <c r="U1633" s="95" t="str">
        <f t="shared" si="100"/>
        <v/>
      </c>
      <c r="V1633" s="95" t="str">
        <f t="shared" si="101"/>
        <v/>
      </c>
      <c r="W1633" s="95" t="str">
        <f t="shared" si="102"/>
        <v/>
      </c>
      <c r="X1633" s="95" t="str">
        <f t="shared" si="103"/>
        <v/>
      </c>
    </row>
    <row r="1634" spans="21:24" x14ac:dyDescent="0.3">
      <c r="U1634" s="95" t="str">
        <f t="shared" si="100"/>
        <v/>
      </c>
      <c r="V1634" s="95" t="str">
        <f t="shared" si="101"/>
        <v/>
      </c>
      <c r="W1634" s="95" t="str">
        <f t="shared" si="102"/>
        <v/>
      </c>
      <c r="X1634" s="95" t="str">
        <f t="shared" si="103"/>
        <v/>
      </c>
    </row>
    <row r="1635" spans="21:24" x14ac:dyDescent="0.3">
      <c r="U1635" s="95" t="str">
        <f t="shared" si="100"/>
        <v/>
      </c>
      <c r="V1635" s="95" t="str">
        <f t="shared" si="101"/>
        <v/>
      </c>
      <c r="W1635" s="95" t="str">
        <f t="shared" si="102"/>
        <v/>
      </c>
      <c r="X1635" s="95" t="str">
        <f t="shared" si="103"/>
        <v/>
      </c>
    </row>
    <row r="1636" spans="21:24" x14ac:dyDescent="0.3">
      <c r="U1636" s="95" t="str">
        <f t="shared" si="100"/>
        <v/>
      </c>
      <c r="V1636" s="95" t="str">
        <f t="shared" si="101"/>
        <v/>
      </c>
      <c r="W1636" s="95" t="str">
        <f t="shared" si="102"/>
        <v/>
      </c>
      <c r="X1636" s="95" t="str">
        <f t="shared" si="103"/>
        <v/>
      </c>
    </row>
    <row r="1637" spans="21:24" x14ac:dyDescent="0.3">
      <c r="U1637" s="95" t="str">
        <f t="shared" si="100"/>
        <v/>
      </c>
      <c r="V1637" s="95" t="str">
        <f t="shared" si="101"/>
        <v/>
      </c>
      <c r="W1637" s="95" t="str">
        <f t="shared" si="102"/>
        <v/>
      </c>
      <c r="X1637" s="95" t="str">
        <f t="shared" si="103"/>
        <v/>
      </c>
    </row>
    <row r="1638" spans="21:24" x14ac:dyDescent="0.3">
      <c r="U1638" s="95" t="str">
        <f t="shared" si="100"/>
        <v/>
      </c>
      <c r="V1638" s="95" t="str">
        <f t="shared" si="101"/>
        <v/>
      </c>
      <c r="W1638" s="95" t="str">
        <f t="shared" si="102"/>
        <v/>
      </c>
      <c r="X1638" s="95" t="str">
        <f t="shared" si="103"/>
        <v/>
      </c>
    </row>
    <row r="1639" spans="21:24" x14ac:dyDescent="0.3">
      <c r="U1639" s="95" t="str">
        <f t="shared" si="100"/>
        <v/>
      </c>
      <c r="V1639" s="95" t="str">
        <f t="shared" si="101"/>
        <v/>
      </c>
      <c r="W1639" s="95" t="str">
        <f t="shared" si="102"/>
        <v/>
      </c>
      <c r="X1639" s="95" t="str">
        <f t="shared" si="103"/>
        <v/>
      </c>
    </row>
    <row r="1640" spans="21:24" x14ac:dyDescent="0.3">
      <c r="U1640" s="95" t="str">
        <f t="shared" si="100"/>
        <v/>
      </c>
      <c r="V1640" s="95" t="str">
        <f t="shared" si="101"/>
        <v/>
      </c>
      <c r="W1640" s="95" t="str">
        <f t="shared" si="102"/>
        <v/>
      </c>
      <c r="X1640" s="95" t="str">
        <f t="shared" si="103"/>
        <v/>
      </c>
    </row>
    <row r="1641" spans="21:24" x14ac:dyDescent="0.3">
      <c r="U1641" s="95" t="str">
        <f t="shared" si="100"/>
        <v/>
      </c>
      <c r="V1641" s="95" t="str">
        <f t="shared" si="101"/>
        <v/>
      </c>
      <c r="W1641" s="95" t="str">
        <f t="shared" si="102"/>
        <v/>
      </c>
      <c r="X1641" s="95" t="str">
        <f t="shared" si="103"/>
        <v/>
      </c>
    </row>
    <row r="1642" spans="21:24" x14ac:dyDescent="0.3">
      <c r="U1642" s="95" t="str">
        <f t="shared" si="100"/>
        <v/>
      </c>
      <c r="V1642" s="95" t="str">
        <f t="shared" si="101"/>
        <v/>
      </c>
      <c r="W1642" s="95" t="str">
        <f t="shared" si="102"/>
        <v/>
      </c>
      <c r="X1642" s="95" t="str">
        <f t="shared" si="103"/>
        <v/>
      </c>
    </row>
    <row r="1643" spans="21:24" x14ac:dyDescent="0.3">
      <c r="U1643" s="95" t="str">
        <f t="shared" si="100"/>
        <v/>
      </c>
      <c r="V1643" s="95" t="str">
        <f t="shared" si="101"/>
        <v/>
      </c>
      <c r="W1643" s="95" t="str">
        <f t="shared" si="102"/>
        <v/>
      </c>
      <c r="X1643" s="95" t="str">
        <f t="shared" si="103"/>
        <v/>
      </c>
    </row>
    <row r="1644" spans="21:24" x14ac:dyDescent="0.3">
      <c r="U1644" s="95" t="str">
        <f t="shared" si="100"/>
        <v/>
      </c>
      <c r="V1644" s="95" t="str">
        <f t="shared" si="101"/>
        <v/>
      </c>
      <c r="W1644" s="95" t="str">
        <f t="shared" si="102"/>
        <v/>
      </c>
      <c r="X1644" s="95" t="str">
        <f t="shared" si="103"/>
        <v/>
      </c>
    </row>
    <row r="1645" spans="21:24" x14ac:dyDescent="0.3">
      <c r="U1645" s="95" t="str">
        <f t="shared" si="100"/>
        <v/>
      </c>
      <c r="V1645" s="95" t="str">
        <f t="shared" si="101"/>
        <v/>
      </c>
      <c r="W1645" s="95" t="str">
        <f t="shared" si="102"/>
        <v/>
      </c>
      <c r="X1645" s="95" t="str">
        <f t="shared" si="103"/>
        <v/>
      </c>
    </row>
    <row r="1646" spans="21:24" x14ac:dyDescent="0.3">
      <c r="U1646" s="95" t="str">
        <f t="shared" si="100"/>
        <v/>
      </c>
      <c r="V1646" s="95" t="str">
        <f t="shared" si="101"/>
        <v/>
      </c>
      <c r="W1646" s="95" t="str">
        <f t="shared" si="102"/>
        <v/>
      </c>
      <c r="X1646" s="95" t="str">
        <f t="shared" si="103"/>
        <v/>
      </c>
    </row>
    <row r="1647" spans="21:24" x14ac:dyDescent="0.3">
      <c r="U1647" s="95" t="str">
        <f t="shared" si="100"/>
        <v/>
      </c>
      <c r="V1647" s="95" t="str">
        <f t="shared" si="101"/>
        <v/>
      </c>
      <c r="W1647" s="95" t="str">
        <f t="shared" si="102"/>
        <v/>
      </c>
      <c r="X1647" s="95" t="str">
        <f t="shared" si="103"/>
        <v/>
      </c>
    </row>
    <row r="1648" spans="21:24" x14ac:dyDescent="0.3">
      <c r="U1648" s="95" t="str">
        <f t="shared" si="100"/>
        <v/>
      </c>
      <c r="V1648" s="95" t="str">
        <f t="shared" si="101"/>
        <v/>
      </c>
      <c r="W1648" s="95" t="str">
        <f t="shared" si="102"/>
        <v/>
      </c>
      <c r="X1648" s="95" t="str">
        <f t="shared" si="103"/>
        <v/>
      </c>
    </row>
    <row r="1649" spans="21:24" x14ac:dyDescent="0.3">
      <c r="U1649" s="95" t="str">
        <f t="shared" si="100"/>
        <v/>
      </c>
      <c r="V1649" s="95" t="str">
        <f t="shared" si="101"/>
        <v/>
      </c>
      <c r="W1649" s="95" t="str">
        <f t="shared" si="102"/>
        <v/>
      </c>
      <c r="X1649" s="95" t="str">
        <f t="shared" si="103"/>
        <v/>
      </c>
    </row>
    <row r="1650" spans="21:24" x14ac:dyDescent="0.3">
      <c r="U1650" s="95" t="str">
        <f t="shared" si="100"/>
        <v/>
      </c>
      <c r="V1650" s="95" t="str">
        <f t="shared" si="101"/>
        <v/>
      </c>
      <c r="W1650" s="95" t="str">
        <f t="shared" si="102"/>
        <v/>
      </c>
      <c r="X1650" s="95" t="str">
        <f t="shared" si="103"/>
        <v/>
      </c>
    </row>
    <row r="1651" spans="21:24" x14ac:dyDescent="0.3">
      <c r="U1651" s="95" t="str">
        <f t="shared" si="100"/>
        <v/>
      </c>
      <c r="V1651" s="95" t="str">
        <f t="shared" si="101"/>
        <v/>
      </c>
      <c r="W1651" s="95" t="str">
        <f t="shared" si="102"/>
        <v/>
      </c>
      <c r="X1651" s="95" t="str">
        <f t="shared" si="103"/>
        <v/>
      </c>
    </row>
    <row r="1652" spans="21:24" x14ac:dyDescent="0.3">
      <c r="U1652" s="95" t="str">
        <f t="shared" si="100"/>
        <v/>
      </c>
      <c r="V1652" s="95" t="str">
        <f t="shared" si="101"/>
        <v/>
      </c>
      <c r="W1652" s="95" t="str">
        <f t="shared" si="102"/>
        <v/>
      </c>
      <c r="X1652" s="95" t="str">
        <f t="shared" si="103"/>
        <v/>
      </c>
    </row>
    <row r="1653" spans="21:24" x14ac:dyDescent="0.3">
      <c r="U1653" s="95" t="str">
        <f t="shared" si="100"/>
        <v/>
      </c>
      <c r="V1653" s="95" t="str">
        <f t="shared" si="101"/>
        <v/>
      </c>
      <c r="W1653" s="95" t="str">
        <f t="shared" si="102"/>
        <v/>
      </c>
      <c r="X1653" s="95" t="str">
        <f t="shared" si="103"/>
        <v/>
      </c>
    </row>
    <row r="1654" spans="21:24" x14ac:dyDescent="0.3">
      <c r="U1654" s="95" t="str">
        <f t="shared" si="100"/>
        <v/>
      </c>
      <c r="V1654" s="95" t="str">
        <f t="shared" si="101"/>
        <v/>
      </c>
      <c r="W1654" s="95" t="str">
        <f t="shared" si="102"/>
        <v/>
      </c>
      <c r="X1654" s="95" t="str">
        <f t="shared" si="103"/>
        <v/>
      </c>
    </row>
    <row r="1655" spans="21:24" x14ac:dyDescent="0.3">
      <c r="U1655" s="95" t="str">
        <f t="shared" si="100"/>
        <v/>
      </c>
      <c r="V1655" s="95" t="str">
        <f t="shared" si="101"/>
        <v/>
      </c>
      <c r="W1655" s="95" t="str">
        <f t="shared" si="102"/>
        <v/>
      </c>
      <c r="X1655" s="95" t="str">
        <f t="shared" si="103"/>
        <v/>
      </c>
    </row>
    <row r="1656" spans="21:24" x14ac:dyDescent="0.3">
      <c r="U1656" s="95" t="str">
        <f t="shared" si="100"/>
        <v/>
      </c>
      <c r="V1656" s="95" t="str">
        <f t="shared" si="101"/>
        <v/>
      </c>
      <c r="W1656" s="95" t="str">
        <f t="shared" si="102"/>
        <v/>
      </c>
      <c r="X1656" s="95" t="str">
        <f t="shared" si="103"/>
        <v/>
      </c>
    </row>
    <row r="1657" spans="21:24" x14ac:dyDescent="0.3">
      <c r="U1657" s="95" t="str">
        <f t="shared" si="100"/>
        <v/>
      </c>
      <c r="V1657" s="95" t="str">
        <f t="shared" si="101"/>
        <v/>
      </c>
      <c r="W1657" s="95" t="str">
        <f t="shared" si="102"/>
        <v/>
      </c>
      <c r="X1657" s="95" t="str">
        <f t="shared" si="103"/>
        <v/>
      </c>
    </row>
    <row r="1658" spans="21:24" x14ac:dyDescent="0.3">
      <c r="U1658" s="95" t="str">
        <f t="shared" si="100"/>
        <v/>
      </c>
      <c r="V1658" s="95" t="str">
        <f t="shared" si="101"/>
        <v/>
      </c>
      <c r="W1658" s="95" t="str">
        <f t="shared" si="102"/>
        <v/>
      </c>
      <c r="X1658" s="95" t="str">
        <f t="shared" si="103"/>
        <v/>
      </c>
    </row>
    <row r="1659" spans="21:24" x14ac:dyDescent="0.3">
      <c r="U1659" s="95" t="str">
        <f t="shared" si="100"/>
        <v/>
      </c>
      <c r="V1659" s="95" t="str">
        <f t="shared" si="101"/>
        <v/>
      </c>
      <c r="W1659" s="95" t="str">
        <f t="shared" si="102"/>
        <v/>
      </c>
      <c r="X1659" s="95" t="str">
        <f t="shared" si="103"/>
        <v/>
      </c>
    </row>
    <row r="1660" spans="21:24" x14ac:dyDescent="0.3">
      <c r="U1660" s="95" t="str">
        <f t="shared" si="100"/>
        <v/>
      </c>
      <c r="V1660" s="95" t="str">
        <f t="shared" si="101"/>
        <v/>
      </c>
      <c r="W1660" s="95" t="str">
        <f t="shared" si="102"/>
        <v/>
      </c>
      <c r="X1660" s="95" t="str">
        <f t="shared" si="103"/>
        <v/>
      </c>
    </row>
    <row r="1661" spans="21:24" x14ac:dyDescent="0.3">
      <c r="U1661" s="95" t="str">
        <f t="shared" si="100"/>
        <v/>
      </c>
      <c r="V1661" s="95" t="str">
        <f t="shared" si="101"/>
        <v/>
      </c>
      <c r="W1661" s="95" t="str">
        <f t="shared" si="102"/>
        <v/>
      </c>
      <c r="X1661" s="95" t="str">
        <f t="shared" si="103"/>
        <v/>
      </c>
    </row>
    <row r="1662" spans="21:24" x14ac:dyDescent="0.3">
      <c r="U1662" s="95" t="str">
        <f t="shared" si="100"/>
        <v/>
      </c>
      <c r="V1662" s="95" t="str">
        <f t="shared" si="101"/>
        <v/>
      </c>
      <c r="W1662" s="95" t="str">
        <f t="shared" si="102"/>
        <v/>
      </c>
      <c r="X1662" s="95" t="str">
        <f t="shared" si="103"/>
        <v/>
      </c>
    </row>
    <row r="1663" spans="21:24" x14ac:dyDescent="0.3">
      <c r="U1663" s="95" t="str">
        <f t="shared" si="100"/>
        <v/>
      </c>
      <c r="V1663" s="95" t="str">
        <f t="shared" si="101"/>
        <v/>
      </c>
      <c r="W1663" s="95" t="str">
        <f t="shared" si="102"/>
        <v/>
      </c>
      <c r="X1663" s="95" t="str">
        <f t="shared" si="103"/>
        <v/>
      </c>
    </row>
    <row r="1664" spans="21:24" x14ac:dyDescent="0.3">
      <c r="U1664" s="95" t="str">
        <f t="shared" si="100"/>
        <v/>
      </c>
      <c r="V1664" s="95" t="str">
        <f t="shared" si="101"/>
        <v/>
      </c>
      <c r="W1664" s="95" t="str">
        <f t="shared" si="102"/>
        <v/>
      </c>
      <c r="X1664" s="95" t="str">
        <f t="shared" si="103"/>
        <v/>
      </c>
    </row>
    <row r="1665" spans="21:24" x14ac:dyDescent="0.3">
      <c r="U1665" s="95" t="str">
        <f t="shared" si="100"/>
        <v/>
      </c>
      <c r="V1665" s="95" t="str">
        <f t="shared" si="101"/>
        <v/>
      </c>
      <c r="W1665" s="95" t="str">
        <f t="shared" si="102"/>
        <v/>
      </c>
      <c r="X1665" s="95" t="str">
        <f t="shared" si="103"/>
        <v/>
      </c>
    </row>
    <row r="1666" spans="21:24" x14ac:dyDescent="0.3">
      <c r="U1666" s="95" t="str">
        <f t="shared" si="100"/>
        <v/>
      </c>
      <c r="V1666" s="95" t="str">
        <f t="shared" si="101"/>
        <v/>
      </c>
      <c r="W1666" s="95" t="str">
        <f t="shared" si="102"/>
        <v/>
      </c>
      <c r="X1666" s="95" t="str">
        <f t="shared" si="103"/>
        <v/>
      </c>
    </row>
    <row r="1667" spans="21:24" x14ac:dyDescent="0.3">
      <c r="U1667" s="95" t="str">
        <f t="shared" si="100"/>
        <v/>
      </c>
      <c r="V1667" s="95" t="str">
        <f t="shared" si="101"/>
        <v/>
      </c>
      <c r="W1667" s="95" t="str">
        <f t="shared" si="102"/>
        <v/>
      </c>
      <c r="X1667" s="95" t="str">
        <f t="shared" si="103"/>
        <v/>
      </c>
    </row>
    <row r="1668" spans="21:24" x14ac:dyDescent="0.3">
      <c r="U1668" s="95" t="str">
        <f t="shared" si="100"/>
        <v/>
      </c>
      <c r="V1668" s="95" t="str">
        <f t="shared" si="101"/>
        <v/>
      </c>
      <c r="W1668" s="95" t="str">
        <f t="shared" si="102"/>
        <v/>
      </c>
      <c r="X1668" s="95" t="str">
        <f t="shared" si="103"/>
        <v/>
      </c>
    </row>
    <row r="1669" spans="21:24" x14ac:dyDescent="0.3">
      <c r="U1669" s="95" t="str">
        <f t="shared" ref="U1669:U1732" si="104">IF(L1669="ANO",B1669&amp;"-Linie A","")</f>
        <v/>
      </c>
      <c r="V1669" s="95" t="str">
        <f t="shared" ref="V1669:V1732" si="105">IF(M1669="ANO",B1669&amp;"-Linie B","")</f>
        <v/>
      </c>
      <c r="W1669" s="95" t="str">
        <f t="shared" ref="W1669:W1732" si="106">IF(N1669="ANO",B1669&amp;"-Linie C","")</f>
        <v/>
      </c>
      <c r="X1669" s="95" t="str">
        <f t="shared" ref="X1669:X1732" si="107">IF(O1669="ANO",B1669&amp;"-Linie D","")</f>
        <v/>
      </c>
    </row>
    <row r="1670" spans="21:24" x14ac:dyDescent="0.3">
      <c r="U1670" s="95" t="str">
        <f t="shared" si="104"/>
        <v/>
      </c>
      <c r="V1670" s="95" t="str">
        <f t="shared" si="105"/>
        <v/>
      </c>
      <c r="W1670" s="95" t="str">
        <f t="shared" si="106"/>
        <v/>
      </c>
      <c r="X1670" s="95" t="str">
        <f t="shared" si="107"/>
        <v/>
      </c>
    </row>
    <row r="1671" spans="21:24" x14ac:dyDescent="0.3">
      <c r="U1671" s="95" t="str">
        <f t="shared" si="104"/>
        <v/>
      </c>
      <c r="V1671" s="95" t="str">
        <f t="shared" si="105"/>
        <v/>
      </c>
      <c r="W1671" s="95" t="str">
        <f t="shared" si="106"/>
        <v/>
      </c>
      <c r="X1671" s="95" t="str">
        <f t="shared" si="107"/>
        <v/>
      </c>
    </row>
    <row r="1672" spans="21:24" x14ac:dyDescent="0.3">
      <c r="U1672" s="95" t="str">
        <f t="shared" si="104"/>
        <v/>
      </c>
      <c r="V1672" s="95" t="str">
        <f t="shared" si="105"/>
        <v/>
      </c>
      <c r="W1672" s="95" t="str">
        <f t="shared" si="106"/>
        <v/>
      </c>
      <c r="X1672" s="95" t="str">
        <f t="shared" si="107"/>
        <v/>
      </c>
    </row>
    <row r="1673" spans="21:24" x14ac:dyDescent="0.3">
      <c r="U1673" s="95" t="str">
        <f t="shared" si="104"/>
        <v/>
      </c>
      <c r="V1673" s="95" t="str">
        <f t="shared" si="105"/>
        <v/>
      </c>
      <c r="W1673" s="95" t="str">
        <f t="shared" si="106"/>
        <v/>
      </c>
      <c r="X1673" s="95" t="str">
        <f t="shared" si="107"/>
        <v/>
      </c>
    </row>
    <row r="1674" spans="21:24" x14ac:dyDescent="0.3">
      <c r="U1674" s="95" t="str">
        <f t="shared" si="104"/>
        <v/>
      </c>
      <c r="V1674" s="95" t="str">
        <f t="shared" si="105"/>
        <v/>
      </c>
      <c r="W1674" s="95" t="str">
        <f t="shared" si="106"/>
        <v/>
      </c>
      <c r="X1674" s="95" t="str">
        <f t="shared" si="107"/>
        <v/>
      </c>
    </row>
    <row r="1675" spans="21:24" x14ac:dyDescent="0.3">
      <c r="U1675" s="95" t="str">
        <f t="shared" si="104"/>
        <v/>
      </c>
      <c r="V1675" s="95" t="str">
        <f t="shared" si="105"/>
        <v/>
      </c>
      <c r="W1675" s="95" t="str">
        <f t="shared" si="106"/>
        <v/>
      </c>
      <c r="X1675" s="95" t="str">
        <f t="shared" si="107"/>
        <v/>
      </c>
    </row>
    <row r="1676" spans="21:24" x14ac:dyDescent="0.3">
      <c r="U1676" s="95" t="str">
        <f t="shared" si="104"/>
        <v/>
      </c>
      <c r="V1676" s="95" t="str">
        <f t="shared" si="105"/>
        <v/>
      </c>
      <c r="W1676" s="95" t="str">
        <f t="shared" si="106"/>
        <v/>
      </c>
      <c r="X1676" s="95" t="str">
        <f t="shared" si="107"/>
        <v/>
      </c>
    </row>
    <row r="1677" spans="21:24" x14ac:dyDescent="0.3">
      <c r="U1677" s="95" t="str">
        <f t="shared" si="104"/>
        <v/>
      </c>
      <c r="V1677" s="95" t="str">
        <f t="shared" si="105"/>
        <v/>
      </c>
      <c r="W1677" s="95" t="str">
        <f t="shared" si="106"/>
        <v/>
      </c>
      <c r="X1677" s="95" t="str">
        <f t="shared" si="107"/>
        <v/>
      </c>
    </row>
    <row r="1678" spans="21:24" x14ac:dyDescent="0.3">
      <c r="U1678" s="95" t="str">
        <f t="shared" si="104"/>
        <v/>
      </c>
      <c r="V1678" s="95" t="str">
        <f t="shared" si="105"/>
        <v/>
      </c>
      <c r="W1678" s="95" t="str">
        <f t="shared" si="106"/>
        <v/>
      </c>
      <c r="X1678" s="95" t="str">
        <f t="shared" si="107"/>
        <v/>
      </c>
    </row>
    <row r="1679" spans="21:24" x14ac:dyDescent="0.3">
      <c r="U1679" s="95" t="str">
        <f t="shared" si="104"/>
        <v/>
      </c>
      <c r="V1679" s="95" t="str">
        <f t="shared" si="105"/>
        <v/>
      </c>
      <c r="W1679" s="95" t="str">
        <f t="shared" si="106"/>
        <v/>
      </c>
      <c r="X1679" s="95" t="str">
        <f t="shared" si="107"/>
        <v/>
      </c>
    </row>
    <row r="1680" spans="21:24" x14ac:dyDescent="0.3">
      <c r="U1680" s="95" t="str">
        <f t="shared" si="104"/>
        <v/>
      </c>
      <c r="V1680" s="95" t="str">
        <f t="shared" si="105"/>
        <v/>
      </c>
      <c r="W1680" s="95" t="str">
        <f t="shared" si="106"/>
        <v/>
      </c>
      <c r="X1680" s="95" t="str">
        <f t="shared" si="107"/>
        <v/>
      </c>
    </row>
    <row r="1681" spans="21:24" x14ac:dyDescent="0.3">
      <c r="U1681" s="95" t="str">
        <f t="shared" si="104"/>
        <v/>
      </c>
      <c r="V1681" s="95" t="str">
        <f t="shared" si="105"/>
        <v/>
      </c>
      <c r="W1681" s="95" t="str">
        <f t="shared" si="106"/>
        <v/>
      </c>
      <c r="X1681" s="95" t="str">
        <f t="shared" si="107"/>
        <v/>
      </c>
    </row>
    <row r="1682" spans="21:24" x14ac:dyDescent="0.3">
      <c r="U1682" s="95" t="str">
        <f t="shared" si="104"/>
        <v/>
      </c>
      <c r="V1682" s="95" t="str">
        <f t="shared" si="105"/>
        <v/>
      </c>
      <c r="W1682" s="95" t="str">
        <f t="shared" si="106"/>
        <v/>
      </c>
      <c r="X1682" s="95" t="str">
        <f t="shared" si="107"/>
        <v/>
      </c>
    </row>
    <row r="1683" spans="21:24" x14ac:dyDescent="0.3">
      <c r="U1683" s="95" t="str">
        <f t="shared" si="104"/>
        <v/>
      </c>
      <c r="V1683" s="95" t="str">
        <f t="shared" si="105"/>
        <v/>
      </c>
      <c r="W1683" s="95" t="str">
        <f t="shared" si="106"/>
        <v/>
      </c>
      <c r="X1683" s="95" t="str">
        <f t="shared" si="107"/>
        <v/>
      </c>
    </row>
    <row r="1684" spans="21:24" x14ac:dyDescent="0.3">
      <c r="U1684" s="95" t="str">
        <f t="shared" si="104"/>
        <v/>
      </c>
      <c r="V1684" s="95" t="str">
        <f t="shared" si="105"/>
        <v/>
      </c>
      <c r="W1684" s="95" t="str">
        <f t="shared" si="106"/>
        <v/>
      </c>
      <c r="X1684" s="95" t="str">
        <f t="shared" si="107"/>
        <v/>
      </c>
    </row>
    <row r="1685" spans="21:24" x14ac:dyDescent="0.3">
      <c r="U1685" s="95" t="str">
        <f t="shared" si="104"/>
        <v/>
      </c>
      <c r="V1685" s="95" t="str">
        <f t="shared" si="105"/>
        <v/>
      </c>
      <c r="W1685" s="95" t="str">
        <f t="shared" si="106"/>
        <v/>
      </c>
      <c r="X1685" s="95" t="str">
        <f t="shared" si="107"/>
        <v/>
      </c>
    </row>
    <row r="1686" spans="21:24" x14ac:dyDescent="0.3">
      <c r="U1686" s="95" t="str">
        <f t="shared" si="104"/>
        <v/>
      </c>
      <c r="V1686" s="95" t="str">
        <f t="shared" si="105"/>
        <v/>
      </c>
      <c r="W1686" s="95" t="str">
        <f t="shared" si="106"/>
        <v/>
      </c>
      <c r="X1686" s="95" t="str">
        <f t="shared" si="107"/>
        <v/>
      </c>
    </row>
    <row r="1687" spans="21:24" x14ac:dyDescent="0.3">
      <c r="U1687" s="95" t="str">
        <f t="shared" si="104"/>
        <v/>
      </c>
      <c r="V1687" s="95" t="str">
        <f t="shared" si="105"/>
        <v/>
      </c>
      <c r="W1687" s="95" t="str">
        <f t="shared" si="106"/>
        <v/>
      </c>
      <c r="X1687" s="95" t="str">
        <f t="shared" si="107"/>
        <v/>
      </c>
    </row>
    <row r="1688" spans="21:24" x14ac:dyDescent="0.3">
      <c r="U1688" s="95" t="str">
        <f t="shared" si="104"/>
        <v/>
      </c>
      <c r="V1688" s="95" t="str">
        <f t="shared" si="105"/>
        <v/>
      </c>
      <c r="W1688" s="95" t="str">
        <f t="shared" si="106"/>
        <v/>
      </c>
      <c r="X1688" s="95" t="str">
        <f t="shared" si="107"/>
        <v/>
      </c>
    </row>
    <row r="1689" spans="21:24" x14ac:dyDescent="0.3">
      <c r="U1689" s="95" t="str">
        <f t="shared" si="104"/>
        <v/>
      </c>
      <c r="V1689" s="95" t="str">
        <f t="shared" si="105"/>
        <v/>
      </c>
      <c r="W1689" s="95" t="str">
        <f t="shared" si="106"/>
        <v/>
      </c>
      <c r="X1689" s="95" t="str">
        <f t="shared" si="107"/>
        <v/>
      </c>
    </row>
    <row r="1690" spans="21:24" x14ac:dyDescent="0.3">
      <c r="U1690" s="95" t="str">
        <f t="shared" si="104"/>
        <v/>
      </c>
      <c r="V1690" s="95" t="str">
        <f t="shared" si="105"/>
        <v/>
      </c>
      <c r="W1690" s="95" t="str">
        <f t="shared" si="106"/>
        <v/>
      </c>
      <c r="X1690" s="95" t="str">
        <f t="shared" si="107"/>
        <v/>
      </c>
    </row>
    <row r="1691" spans="21:24" x14ac:dyDescent="0.3">
      <c r="U1691" s="95" t="str">
        <f t="shared" si="104"/>
        <v/>
      </c>
      <c r="V1691" s="95" t="str">
        <f t="shared" si="105"/>
        <v/>
      </c>
      <c r="W1691" s="95" t="str">
        <f t="shared" si="106"/>
        <v/>
      </c>
      <c r="X1691" s="95" t="str">
        <f t="shared" si="107"/>
        <v/>
      </c>
    </row>
    <row r="1692" spans="21:24" x14ac:dyDescent="0.3">
      <c r="U1692" s="95" t="str">
        <f t="shared" si="104"/>
        <v/>
      </c>
      <c r="V1692" s="95" t="str">
        <f t="shared" si="105"/>
        <v/>
      </c>
      <c r="W1692" s="95" t="str">
        <f t="shared" si="106"/>
        <v/>
      </c>
      <c r="X1692" s="95" t="str">
        <f t="shared" si="107"/>
        <v/>
      </c>
    </row>
    <row r="1693" spans="21:24" x14ac:dyDescent="0.3">
      <c r="U1693" s="95" t="str">
        <f t="shared" si="104"/>
        <v/>
      </c>
      <c r="V1693" s="95" t="str">
        <f t="shared" si="105"/>
        <v/>
      </c>
      <c r="W1693" s="95" t="str">
        <f t="shared" si="106"/>
        <v/>
      </c>
      <c r="X1693" s="95" t="str">
        <f t="shared" si="107"/>
        <v/>
      </c>
    </row>
    <row r="1694" spans="21:24" x14ac:dyDescent="0.3">
      <c r="U1694" s="95" t="str">
        <f t="shared" si="104"/>
        <v/>
      </c>
      <c r="V1694" s="95" t="str">
        <f t="shared" si="105"/>
        <v/>
      </c>
      <c r="W1694" s="95" t="str">
        <f t="shared" si="106"/>
        <v/>
      </c>
      <c r="X1694" s="95" t="str">
        <f t="shared" si="107"/>
        <v/>
      </c>
    </row>
    <row r="1695" spans="21:24" x14ac:dyDescent="0.3">
      <c r="U1695" s="95" t="str">
        <f t="shared" si="104"/>
        <v/>
      </c>
      <c r="V1695" s="95" t="str">
        <f t="shared" si="105"/>
        <v/>
      </c>
      <c r="W1695" s="95" t="str">
        <f t="shared" si="106"/>
        <v/>
      </c>
      <c r="X1695" s="95" t="str">
        <f t="shared" si="107"/>
        <v/>
      </c>
    </row>
    <row r="1696" spans="21:24" x14ac:dyDescent="0.3">
      <c r="U1696" s="95" t="str">
        <f t="shared" si="104"/>
        <v/>
      </c>
      <c r="V1696" s="95" t="str">
        <f t="shared" si="105"/>
        <v/>
      </c>
      <c r="W1696" s="95" t="str">
        <f t="shared" si="106"/>
        <v/>
      </c>
      <c r="X1696" s="95" t="str">
        <f t="shared" si="107"/>
        <v/>
      </c>
    </row>
    <row r="1697" spans="21:24" x14ac:dyDescent="0.3">
      <c r="U1697" s="95" t="str">
        <f t="shared" si="104"/>
        <v/>
      </c>
      <c r="V1697" s="95" t="str">
        <f t="shared" si="105"/>
        <v/>
      </c>
      <c r="W1697" s="95" t="str">
        <f t="shared" si="106"/>
        <v/>
      </c>
      <c r="X1697" s="95" t="str">
        <f t="shared" si="107"/>
        <v/>
      </c>
    </row>
    <row r="1698" spans="21:24" x14ac:dyDescent="0.3">
      <c r="U1698" s="95" t="str">
        <f t="shared" si="104"/>
        <v/>
      </c>
      <c r="V1698" s="95" t="str">
        <f t="shared" si="105"/>
        <v/>
      </c>
      <c r="W1698" s="95" t="str">
        <f t="shared" si="106"/>
        <v/>
      </c>
      <c r="X1698" s="95" t="str">
        <f t="shared" si="107"/>
        <v/>
      </c>
    </row>
    <row r="1699" spans="21:24" x14ac:dyDescent="0.3">
      <c r="U1699" s="95" t="str">
        <f t="shared" si="104"/>
        <v/>
      </c>
      <c r="V1699" s="95" t="str">
        <f t="shared" si="105"/>
        <v/>
      </c>
      <c r="W1699" s="95" t="str">
        <f t="shared" si="106"/>
        <v/>
      </c>
      <c r="X1699" s="95" t="str">
        <f t="shared" si="107"/>
        <v/>
      </c>
    </row>
    <row r="1700" spans="21:24" x14ac:dyDescent="0.3">
      <c r="U1700" s="95" t="str">
        <f t="shared" si="104"/>
        <v/>
      </c>
      <c r="V1700" s="95" t="str">
        <f t="shared" si="105"/>
        <v/>
      </c>
      <c r="W1700" s="95" t="str">
        <f t="shared" si="106"/>
        <v/>
      </c>
      <c r="X1700" s="95" t="str">
        <f t="shared" si="107"/>
        <v/>
      </c>
    </row>
    <row r="1701" spans="21:24" x14ac:dyDescent="0.3">
      <c r="U1701" s="95" t="str">
        <f t="shared" si="104"/>
        <v/>
      </c>
      <c r="V1701" s="95" t="str">
        <f t="shared" si="105"/>
        <v/>
      </c>
      <c r="W1701" s="95" t="str">
        <f t="shared" si="106"/>
        <v/>
      </c>
      <c r="X1701" s="95" t="str">
        <f t="shared" si="107"/>
        <v/>
      </c>
    </row>
    <row r="1702" spans="21:24" x14ac:dyDescent="0.3">
      <c r="U1702" s="95" t="str">
        <f t="shared" si="104"/>
        <v/>
      </c>
      <c r="V1702" s="95" t="str">
        <f t="shared" si="105"/>
        <v/>
      </c>
      <c r="W1702" s="95" t="str">
        <f t="shared" si="106"/>
        <v/>
      </c>
      <c r="X1702" s="95" t="str">
        <f t="shared" si="107"/>
        <v/>
      </c>
    </row>
    <row r="1703" spans="21:24" x14ac:dyDescent="0.3">
      <c r="U1703" s="95" t="str">
        <f t="shared" si="104"/>
        <v/>
      </c>
      <c r="V1703" s="95" t="str">
        <f t="shared" si="105"/>
        <v/>
      </c>
      <c r="W1703" s="95" t="str">
        <f t="shared" si="106"/>
        <v/>
      </c>
      <c r="X1703" s="95" t="str">
        <f t="shared" si="107"/>
        <v/>
      </c>
    </row>
    <row r="1704" spans="21:24" x14ac:dyDescent="0.3">
      <c r="U1704" s="95" t="str">
        <f t="shared" si="104"/>
        <v/>
      </c>
      <c r="V1704" s="95" t="str">
        <f t="shared" si="105"/>
        <v/>
      </c>
      <c r="W1704" s="95" t="str">
        <f t="shared" si="106"/>
        <v/>
      </c>
      <c r="X1704" s="95" t="str">
        <f t="shared" si="107"/>
        <v/>
      </c>
    </row>
    <row r="1705" spans="21:24" x14ac:dyDescent="0.3">
      <c r="U1705" s="95" t="str">
        <f t="shared" si="104"/>
        <v/>
      </c>
      <c r="V1705" s="95" t="str">
        <f t="shared" si="105"/>
        <v/>
      </c>
      <c r="W1705" s="95" t="str">
        <f t="shared" si="106"/>
        <v/>
      </c>
      <c r="X1705" s="95" t="str">
        <f t="shared" si="107"/>
        <v/>
      </c>
    </row>
    <row r="1706" spans="21:24" x14ac:dyDescent="0.3">
      <c r="U1706" s="95" t="str">
        <f t="shared" si="104"/>
        <v/>
      </c>
      <c r="V1706" s="95" t="str">
        <f t="shared" si="105"/>
        <v/>
      </c>
      <c r="W1706" s="95" t="str">
        <f t="shared" si="106"/>
        <v/>
      </c>
      <c r="X1706" s="95" t="str">
        <f t="shared" si="107"/>
        <v/>
      </c>
    </row>
    <row r="1707" spans="21:24" x14ac:dyDescent="0.3">
      <c r="U1707" s="95" t="str">
        <f t="shared" si="104"/>
        <v/>
      </c>
      <c r="V1707" s="95" t="str">
        <f t="shared" si="105"/>
        <v/>
      </c>
      <c r="W1707" s="95" t="str">
        <f t="shared" si="106"/>
        <v/>
      </c>
      <c r="X1707" s="95" t="str">
        <f t="shared" si="107"/>
        <v/>
      </c>
    </row>
    <row r="1708" spans="21:24" x14ac:dyDescent="0.3">
      <c r="U1708" s="95" t="str">
        <f t="shared" si="104"/>
        <v/>
      </c>
      <c r="V1708" s="95" t="str">
        <f t="shared" si="105"/>
        <v/>
      </c>
      <c r="W1708" s="95" t="str">
        <f t="shared" si="106"/>
        <v/>
      </c>
      <c r="X1708" s="95" t="str">
        <f t="shared" si="107"/>
        <v/>
      </c>
    </row>
    <row r="1709" spans="21:24" x14ac:dyDescent="0.3">
      <c r="U1709" s="95" t="str">
        <f t="shared" si="104"/>
        <v/>
      </c>
      <c r="V1709" s="95" t="str">
        <f t="shared" si="105"/>
        <v/>
      </c>
      <c r="W1709" s="95" t="str">
        <f t="shared" si="106"/>
        <v/>
      </c>
      <c r="X1709" s="95" t="str">
        <f t="shared" si="107"/>
        <v/>
      </c>
    </row>
    <row r="1710" spans="21:24" x14ac:dyDescent="0.3">
      <c r="U1710" s="95" t="str">
        <f t="shared" si="104"/>
        <v/>
      </c>
      <c r="V1710" s="95" t="str">
        <f t="shared" si="105"/>
        <v/>
      </c>
      <c r="W1710" s="95" t="str">
        <f t="shared" si="106"/>
        <v/>
      </c>
      <c r="X1710" s="95" t="str">
        <f t="shared" si="107"/>
        <v/>
      </c>
    </row>
    <row r="1711" spans="21:24" x14ac:dyDescent="0.3">
      <c r="U1711" s="95" t="str">
        <f t="shared" si="104"/>
        <v/>
      </c>
      <c r="V1711" s="95" t="str">
        <f t="shared" si="105"/>
        <v/>
      </c>
      <c r="W1711" s="95" t="str">
        <f t="shared" si="106"/>
        <v/>
      </c>
      <c r="X1711" s="95" t="str">
        <f t="shared" si="107"/>
        <v/>
      </c>
    </row>
    <row r="1712" spans="21:24" x14ac:dyDescent="0.3">
      <c r="U1712" s="95" t="str">
        <f t="shared" si="104"/>
        <v/>
      </c>
      <c r="V1712" s="95" t="str">
        <f t="shared" si="105"/>
        <v/>
      </c>
      <c r="W1712" s="95" t="str">
        <f t="shared" si="106"/>
        <v/>
      </c>
      <c r="X1712" s="95" t="str">
        <f t="shared" si="107"/>
        <v/>
      </c>
    </row>
    <row r="1713" spans="21:24" x14ac:dyDescent="0.3">
      <c r="U1713" s="95" t="str">
        <f t="shared" si="104"/>
        <v/>
      </c>
      <c r="V1713" s="95" t="str">
        <f t="shared" si="105"/>
        <v/>
      </c>
      <c r="W1713" s="95" t="str">
        <f t="shared" si="106"/>
        <v/>
      </c>
      <c r="X1713" s="95" t="str">
        <f t="shared" si="107"/>
        <v/>
      </c>
    </row>
    <row r="1714" spans="21:24" x14ac:dyDescent="0.3">
      <c r="U1714" s="95" t="str">
        <f t="shared" si="104"/>
        <v/>
      </c>
      <c r="V1714" s="95" t="str">
        <f t="shared" si="105"/>
        <v/>
      </c>
      <c r="W1714" s="95" t="str">
        <f t="shared" si="106"/>
        <v/>
      </c>
      <c r="X1714" s="95" t="str">
        <f t="shared" si="107"/>
        <v/>
      </c>
    </row>
    <row r="1715" spans="21:24" x14ac:dyDescent="0.3">
      <c r="U1715" s="95" t="str">
        <f t="shared" si="104"/>
        <v/>
      </c>
      <c r="V1715" s="95" t="str">
        <f t="shared" si="105"/>
        <v/>
      </c>
      <c r="W1715" s="95" t="str">
        <f t="shared" si="106"/>
        <v/>
      </c>
      <c r="X1715" s="95" t="str">
        <f t="shared" si="107"/>
        <v/>
      </c>
    </row>
    <row r="1716" spans="21:24" x14ac:dyDescent="0.3">
      <c r="U1716" s="95" t="str">
        <f t="shared" si="104"/>
        <v/>
      </c>
      <c r="V1716" s="95" t="str">
        <f t="shared" si="105"/>
        <v/>
      </c>
      <c r="W1716" s="95" t="str">
        <f t="shared" si="106"/>
        <v/>
      </c>
      <c r="X1716" s="95" t="str">
        <f t="shared" si="107"/>
        <v/>
      </c>
    </row>
    <row r="1717" spans="21:24" x14ac:dyDescent="0.3">
      <c r="U1717" s="95" t="str">
        <f t="shared" si="104"/>
        <v/>
      </c>
      <c r="V1717" s="95" t="str">
        <f t="shared" si="105"/>
        <v/>
      </c>
      <c r="W1717" s="95" t="str">
        <f t="shared" si="106"/>
        <v/>
      </c>
      <c r="X1717" s="95" t="str">
        <f t="shared" si="107"/>
        <v/>
      </c>
    </row>
    <row r="1718" spans="21:24" x14ac:dyDescent="0.3">
      <c r="U1718" s="95" t="str">
        <f t="shared" si="104"/>
        <v/>
      </c>
      <c r="V1718" s="95" t="str">
        <f t="shared" si="105"/>
        <v/>
      </c>
      <c r="W1718" s="95" t="str">
        <f t="shared" si="106"/>
        <v/>
      </c>
      <c r="X1718" s="95" t="str">
        <f t="shared" si="107"/>
        <v/>
      </c>
    </row>
    <row r="1719" spans="21:24" x14ac:dyDescent="0.3">
      <c r="U1719" s="95" t="str">
        <f t="shared" si="104"/>
        <v/>
      </c>
      <c r="V1719" s="95" t="str">
        <f t="shared" si="105"/>
        <v/>
      </c>
      <c r="W1719" s="95" t="str">
        <f t="shared" si="106"/>
        <v/>
      </c>
      <c r="X1719" s="95" t="str">
        <f t="shared" si="107"/>
        <v/>
      </c>
    </row>
    <row r="1720" spans="21:24" x14ac:dyDescent="0.3">
      <c r="U1720" s="95" t="str">
        <f t="shared" si="104"/>
        <v/>
      </c>
      <c r="V1720" s="95" t="str">
        <f t="shared" si="105"/>
        <v/>
      </c>
      <c r="W1720" s="95" t="str">
        <f t="shared" si="106"/>
        <v/>
      </c>
      <c r="X1720" s="95" t="str">
        <f t="shared" si="107"/>
        <v/>
      </c>
    </row>
    <row r="1721" spans="21:24" x14ac:dyDescent="0.3">
      <c r="U1721" s="95" t="str">
        <f t="shared" si="104"/>
        <v/>
      </c>
      <c r="V1721" s="95" t="str">
        <f t="shared" si="105"/>
        <v/>
      </c>
      <c r="W1721" s="95" t="str">
        <f t="shared" si="106"/>
        <v/>
      </c>
      <c r="X1721" s="95" t="str">
        <f t="shared" si="107"/>
        <v/>
      </c>
    </row>
    <row r="1722" spans="21:24" x14ac:dyDescent="0.3">
      <c r="U1722" s="95" t="str">
        <f t="shared" si="104"/>
        <v/>
      </c>
      <c r="V1722" s="95" t="str">
        <f t="shared" si="105"/>
        <v/>
      </c>
      <c r="W1722" s="95" t="str">
        <f t="shared" si="106"/>
        <v/>
      </c>
      <c r="X1722" s="95" t="str">
        <f t="shared" si="107"/>
        <v/>
      </c>
    </row>
    <row r="1723" spans="21:24" x14ac:dyDescent="0.3">
      <c r="U1723" s="95" t="str">
        <f t="shared" si="104"/>
        <v/>
      </c>
      <c r="V1723" s="95" t="str">
        <f t="shared" si="105"/>
        <v/>
      </c>
      <c r="W1723" s="95" t="str">
        <f t="shared" si="106"/>
        <v/>
      </c>
      <c r="X1723" s="95" t="str">
        <f t="shared" si="107"/>
        <v/>
      </c>
    </row>
    <row r="1724" spans="21:24" x14ac:dyDescent="0.3">
      <c r="U1724" s="95" t="str">
        <f t="shared" si="104"/>
        <v/>
      </c>
      <c r="V1724" s="95" t="str">
        <f t="shared" si="105"/>
        <v/>
      </c>
      <c r="W1724" s="95" t="str">
        <f t="shared" si="106"/>
        <v/>
      </c>
      <c r="X1724" s="95" t="str">
        <f t="shared" si="107"/>
        <v/>
      </c>
    </row>
    <row r="1725" spans="21:24" x14ac:dyDescent="0.3">
      <c r="U1725" s="95" t="str">
        <f t="shared" si="104"/>
        <v/>
      </c>
      <c r="V1725" s="95" t="str">
        <f t="shared" si="105"/>
        <v/>
      </c>
      <c r="W1725" s="95" t="str">
        <f t="shared" si="106"/>
        <v/>
      </c>
      <c r="X1725" s="95" t="str">
        <f t="shared" si="107"/>
        <v/>
      </c>
    </row>
    <row r="1726" spans="21:24" x14ac:dyDescent="0.3">
      <c r="U1726" s="95" t="str">
        <f t="shared" si="104"/>
        <v/>
      </c>
      <c r="V1726" s="95" t="str">
        <f t="shared" si="105"/>
        <v/>
      </c>
      <c r="W1726" s="95" t="str">
        <f t="shared" si="106"/>
        <v/>
      </c>
      <c r="X1726" s="95" t="str">
        <f t="shared" si="107"/>
        <v/>
      </c>
    </row>
    <row r="1727" spans="21:24" x14ac:dyDescent="0.3">
      <c r="U1727" s="95" t="str">
        <f t="shared" si="104"/>
        <v/>
      </c>
      <c r="V1727" s="95" t="str">
        <f t="shared" si="105"/>
        <v/>
      </c>
      <c r="W1727" s="95" t="str">
        <f t="shared" si="106"/>
        <v/>
      </c>
      <c r="X1727" s="95" t="str">
        <f t="shared" si="107"/>
        <v/>
      </c>
    </row>
    <row r="1728" spans="21:24" x14ac:dyDescent="0.3">
      <c r="U1728" s="95" t="str">
        <f t="shared" si="104"/>
        <v/>
      </c>
      <c r="V1728" s="95" t="str">
        <f t="shared" si="105"/>
        <v/>
      </c>
      <c r="W1728" s="95" t="str">
        <f t="shared" si="106"/>
        <v/>
      </c>
      <c r="X1728" s="95" t="str">
        <f t="shared" si="107"/>
        <v/>
      </c>
    </row>
    <row r="1729" spans="21:24" x14ac:dyDescent="0.3">
      <c r="U1729" s="95" t="str">
        <f t="shared" si="104"/>
        <v/>
      </c>
      <c r="V1729" s="95" t="str">
        <f t="shared" si="105"/>
        <v/>
      </c>
      <c r="W1729" s="95" t="str">
        <f t="shared" si="106"/>
        <v/>
      </c>
      <c r="X1729" s="95" t="str">
        <f t="shared" si="107"/>
        <v/>
      </c>
    </row>
    <row r="1730" spans="21:24" x14ac:dyDescent="0.3">
      <c r="U1730" s="95" t="str">
        <f t="shared" si="104"/>
        <v/>
      </c>
      <c r="V1730" s="95" t="str">
        <f t="shared" si="105"/>
        <v/>
      </c>
      <c r="W1730" s="95" t="str">
        <f t="shared" si="106"/>
        <v/>
      </c>
      <c r="X1730" s="95" t="str">
        <f t="shared" si="107"/>
        <v/>
      </c>
    </row>
    <row r="1731" spans="21:24" x14ac:dyDescent="0.3">
      <c r="U1731" s="95" t="str">
        <f t="shared" si="104"/>
        <v/>
      </c>
      <c r="V1731" s="95" t="str">
        <f t="shared" si="105"/>
        <v/>
      </c>
      <c r="W1731" s="95" t="str">
        <f t="shared" si="106"/>
        <v/>
      </c>
      <c r="X1731" s="95" t="str">
        <f t="shared" si="107"/>
        <v/>
      </c>
    </row>
    <row r="1732" spans="21:24" x14ac:dyDescent="0.3">
      <c r="U1732" s="95" t="str">
        <f t="shared" si="104"/>
        <v/>
      </c>
      <c r="V1732" s="95" t="str">
        <f t="shared" si="105"/>
        <v/>
      </c>
      <c r="W1732" s="95" t="str">
        <f t="shared" si="106"/>
        <v/>
      </c>
      <c r="X1732" s="95" t="str">
        <f t="shared" si="107"/>
        <v/>
      </c>
    </row>
    <row r="1733" spans="21:24" x14ac:dyDescent="0.3">
      <c r="U1733" s="95" t="str">
        <f t="shared" ref="U1733:U1796" si="108">IF(L1733="ANO",B1733&amp;"-Linie A","")</f>
        <v/>
      </c>
      <c r="V1733" s="95" t="str">
        <f t="shared" ref="V1733:V1796" si="109">IF(M1733="ANO",B1733&amp;"-Linie B","")</f>
        <v/>
      </c>
      <c r="W1733" s="95" t="str">
        <f t="shared" ref="W1733:W1796" si="110">IF(N1733="ANO",B1733&amp;"-Linie C","")</f>
        <v/>
      </c>
      <c r="X1733" s="95" t="str">
        <f t="shared" ref="X1733:X1796" si="111">IF(O1733="ANO",B1733&amp;"-Linie D","")</f>
        <v/>
      </c>
    </row>
    <row r="1734" spans="21:24" x14ac:dyDescent="0.3">
      <c r="U1734" s="95" t="str">
        <f t="shared" si="108"/>
        <v/>
      </c>
      <c r="V1734" s="95" t="str">
        <f t="shared" si="109"/>
        <v/>
      </c>
      <c r="W1734" s="95" t="str">
        <f t="shared" si="110"/>
        <v/>
      </c>
      <c r="X1734" s="95" t="str">
        <f t="shared" si="111"/>
        <v/>
      </c>
    </row>
    <row r="1735" spans="21:24" x14ac:dyDescent="0.3">
      <c r="U1735" s="95" t="str">
        <f t="shared" si="108"/>
        <v/>
      </c>
      <c r="V1735" s="95" t="str">
        <f t="shared" si="109"/>
        <v/>
      </c>
      <c r="W1735" s="95" t="str">
        <f t="shared" si="110"/>
        <v/>
      </c>
      <c r="X1735" s="95" t="str">
        <f t="shared" si="111"/>
        <v/>
      </c>
    </row>
    <row r="1736" spans="21:24" x14ac:dyDescent="0.3">
      <c r="U1736" s="95" t="str">
        <f t="shared" si="108"/>
        <v/>
      </c>
      <c r="V1736" s="95" t="str">
        <f t="shared" si="109"/>
        <v/>
      </c>
      <c r="W1736" s="95" t="str">
        <f t="shared" si="110"/>
        <v/>
      </c>
      <c r="X1736" s="95" t="str">
        <f t="shared" si="111"/>
        <v/>
      </c>
    </row>
    <row r="1737" spans="21:24" x14ac:dyDescent="0.3">
      <c r="U1737" s="95" t="str">
        <f t="shared" si="108"/>
        <v/>
      </c>
      <c r="V1737" s="95" t="str">
        <f t="shared" si="109"/>
        <v/>
      </c>
      <c r="W1737" s="95" t="str">
        <f t="shared" si="110"/>
        <v/>
      </c>
      <c r="X1737" s="95" t="str">
        <f t="shared" si="111"/>
        <v/>
      </c>
    </row>
    <row r="1738" spans="21:24" x14ac:dyDescent="0.3">
      <c r="U1738" s="95" t="str">
        <f t="shared" si="108"/>
        <v/>
      </c>
      <c r="V1738" s="95" t="str">
        <f t="shared" si="109"/>
        <v/>
      </c>
      <c r="W1738" s="95" t="str">
        <f t="shared" si="110"/>
        <v/>
      </c>
      <c r="X1738" s="95" t="str">
        <f t="shared" si="111"/>
        <v/>
      </c>
    </row>
    <row r="1739" spans="21:24" x14ac:dyDescent="0.3">
      <c r="U1739" s="95" t="str">
        <f t="shared" si="108"/>
        <v/>
      </c>
      <c r="V1739" s="95" t="str">
        <f t="shared" si="109"/>
        <v/>
      </c>
      <c r="W1739" s="95" t="str">
        <f t="shared" si="110"/>
        <v/>
      </c>
      <c r="X1739" s="95" t="str">
        <f t="shared" si="111"/>
        <v/>
      </c>
    </row>
    <row r="1740" spans="21:24" x14ac:dyDescent="0.3">
      <c r="U1740" s="95" t="str">
        <f t="shared" si="108"/>
        <v/>
      </c>
      <c r="V1740" s="95" t="str">
        <f t="shared" si="109"/>
        <v/>
      </c>
      <c r="W1740" s="95" t="str">
        <f t="shared" si="110"/>
        <v/>
      </c>
      <c r="X1740" s="95" t="str">
        <f t="shared" si="111"/>
        <v/>
      </c>
    </row>
    <row r="1741" spans="21:24" x14ac:dyDescent="0.3">
      <c r="U1741" s="95" t="str">
        <f t="shared" si="108"/>
        <v/>
      </c>
      <c r="V1741" s="95" t="str">
        <f t="shared" si="109"/>
        <v/>
      </c>
      <c r="W1741" s="95" t="str">
        <f t="shared" si="110"/>
        <v/>
      </c>
      <c r="X1741" s="95" t="str">
        <f t="shared" si="111"/>
        <v/>
      </c>
    </row>
    <row r="1742" spans="21:24" x14ac:dyDescent="0.3">
      <c r="U1742" s="95" t="str">
        <f t="shared" si="108"/>
        <v/>
      </c>
      <c r="V1742" s="95" t="str">
        <f t="shared" si="109"/>
        <v/>
      </c>
      <c r="W1742" s="95" t="str">
        <f t="shared" si="110"/>
        <v/>
      </c>
      <c r="X1742" s="95" t="str">
        <f t="shared" si="111"/>
        <v/>
      </c>
    </row>
    <row r="1743" spans="21:24" x14ac:dyDescent="0.3">
      <c r="U1743" s="95" t="str">
        <f t="shared" si="108"/>
        <v/>
      </c>
      <c r="V1743" s="95" t="str">
        <f t="shared" si="109"/>
        <v/>
      </c>
      <c r="W1743" s="95" t="str">
        <f t="shared" si="110"/>
        <v/>
      </c>
      <c r="X1743" s="95" t="str">
        <f t="shared" si="111"/>
        <v/>
      </c>
    </row>
    <row r="1744" spans="21:24" x14ac:dyDescent="0.3">
      <c r="U1744" s="95" t="str">
        <f t="shared" si="108"/>
        <v/>
      </c>
      <c r="V1744" s="95" t="str">
        <f t="shared" si="109"/>
        <v/>
      </c>
      <c r="W1744" s="95" t="str">
        <f t="shared" si="110"/>
        <v/>
      </c>
      <c r="X1744" s="95" t="str">
        <f t="shared" si="111"/>
        <v/>
      </c>
    </row>
    <row r="1745" spans="21:24" x14ac:dyDescent="0.3">
      <c r="U1745" s="95" t="str">
        <f t="shared" si="108"/>
        <v/>
      </c>
      <c r="V1745" s="95" t="str">
        <f t="shared" si="109"/>
        <v/>
      </c>
      <c r="W1745" s="95" t="str">
        <f t="shared" si="110"/>
        <v/>
      </c>
      <c r="X1745" s="95" t="str">
        <f t="shared" si="111"/>
        <v/>
      </c>
    </row>
    <row r="1746" spans="21:24" x14ac:dyDescent="0.3">
      <c r="U1746" s="95" t="str">
        <f t="shared" si="108"/>
        <v/>
      </c>
      <c r="V1746" s="95" t="str">
        <f t="shared" si="109"/>
        <v/>
      </c>
      <c r="W1746" s="95" t="str">
        <f t="shared" si="110"/>
        <v/>
      </c>
      <c r="X1746" s="95" t="str">
        <f t="shared" si="111"/>
        <v/>
      </c>
    </row>
    <row r="1747" spans="21:24" x14ac:dyDescent="0.3">
      <c r="U1747" s="95" t="str">
        <f t="shared" si="108"/>
        <v/>
      </c>
      <c r="V1747" s="95" t="str">
        <f t="shared" si="109"/>
        <v/>
      </c>
      <c r="W1747" s="95" t="str">
        <f t="shared" si="110"/>
        <v/>
      </c>
      <c r="X1747" s="95" t="str">
        <f t="shared" si="111"/>
        <v/>
      </c>
    </row>
    <row r="1748" spans="21:24" x14ac:dyDescent="0.3">
      <c r="U1748" s="95" t="str">
        <f t="shared" si="108"/>
        <v/>
      </c>
      <c r="V1748" s="95" t="str">
        <f t="shared" si="109"/>
        <v/>
      </c>
      <c r="W1748" s="95" t="str">
        <f t="shared" si="110"/>
        <v/>
      </c>
      <c r="X1748" s="95" t="str">
        <f t="shared" si="111"/>
        <v/>
      </c>
    </row>
    <row r="1749" spans="21:24" x14ac:dyDescent="0.3">
      <c r="U1749" s="95" t="str">
        <f t="shared" si="108"/>
        <v/>
      </c>
      <c r="V1749" s="95" t="str">
        <f t="shared" si="109"/>
        <v/>
      </c>
      <c r="W1749" s="95" t="str">
        <f t="shared" si="110"/>
        <v/>
      </c>
      <c r="X1749" s="95" t="str">
        <f t="shared" si="111"/>
        <v/>
      </c>
    </row>
    <row r="1750" spans="21:24" x14ac:dyDescent="0.3">
      <c r="U1750" s="95" t="str">
        <f t="shared" si="108"/>
        <v/>
      </c>
      <c r="V1750" s="95" t="str">
        <f t="shared" si="109"/>
        <v/>
      </c>
      <c r="W1750" s="95" t="str">
        <f t="shared" si="110"/>
        <v/>
      </c>
      <c r="X1750" s="95" t="str">
        <f t="shared" si="111"/>
        <v/>
      </c>
    </row>
    <row r="1751" spans="21:24" x14ac:dyDescent="0.3">
      <c r="U1751" s="95" t="str">
        <f t="shared" si="108"/>
        <v/>
      </c>
      <c r="V1751" s="95" t="str">
        <f t="shared" si="109"/>
        <v/>
      </c>
      <c r="W1751" s="95" t="str">
        <f t="shared" si="110"/>
        <v/>
      </c>
      <c r="X1751" s="95" t="str">
        <f t="shared" si="111"/>
        <v/>
      </c>
    </row>
    <row r="1752" spans="21:24" x14ac:dyDescent="0.3">
      <c r="U1752" s="95" t="str">
        <f t="shared" si="108"/>
        <v/>
      </c>
      <c r="V1752" s="95" t="str">
        <f t="shared" si="109"/>
        <v/>
      </c>
      <c r="W1752" s="95" t="str">
        <f t="shared" si="110"/>
        <v/>
      </c>
      <c r="X1752" s="95" t="str">
        <f t="shared" si="111"/>
        <v/>
      </c>
    </row>
    <row r="1753" spans="21:24" x14ac:dyDescent="0.3">
      <c r="U1753" s="95" t="str">
        <f t="shared" si="108"/>
        <v/>
      </c>
      <c r="V1753" s="95" t="str">
        <f t="shared" si="109"/>
        <v/>
      </c>
      <c r="W1753" s="95" t="str">
        <f t="shared" si="110"/>
        <v/>
      </c>
      <c r="X1753" s="95" t="str">
        <f t="shared" si="111"/>
        <v/>
      </c>
    </row>
    <row r="1754" spans="21:24" x14ac:dyDescent="0.3">
      <c r="U1754" s="95" t="str">
        <f t="shared" si="108"/>
        <v/>
      </c>
      <c r="V1754" s="95" t="str">
        <f t="shared" si="109"/>
        <v/>
      </c>
      <c r="W1754" s="95" t="str">
        <f t="shared" si="110"/>
        <v/>
      </c>
      <c r="X1754" s="95" t="str">
        <f t="shared" si="111"/>
        <v/>
      </c>
    </row>
    <row r="1755" spans="21:24" x14ac:dyDescent="0.3">
      <c r="U1755" s="95" t="str">
        <f t="shared" si="108"/>
        <v/>
      </c>
      <c r="V1755" s="95" t="str">
        <f t="shared" si="109"/>
        <v/>
      </c>
      <c r="W1755" s="95" t="str">
        <f t="shared" si="110"/>
        <v/>
      </c>
      <c r="X1755" s="95" t="str">
        <f t="shared" si="111"/>
        <v/>
      </c>
    </row>
    <row r="1756" spans="21:24" x14ac:dyDescent="0.3">
      <c r="U1756" s="95" t="str">
        <f t="shared" si="108"/>
        <v/>
      </c>
      <c r="V1756" s="95" t="str">
        <f t="shared" si="109"/>
        <v/>
      </c>
      <c r="W1756" s="95" t="str">
        <f t="shared" si="110"/>
        <v/>
      </c>
      <c r="X1756" s="95" t="str">
        <f t="shared" si="111"/>
        <v/>
      </c>
    </row>
    <row r="1757" spans="21:24" x14ac:dyDescent="0.3">
      <c r="U1757" s="95" t="str">
        <f t="shared" si="108"/>
        <v/>
      </c>
      <c r="V1757" s="95" t="str">
        <f t="shared" si="109"/>
        <v/>
      </c>
      <c r="W1757" s="95" t="str">
        <f t="shared" si="110"/>
        <v/>
      </c>
      <c r="X1757" s="95" t="str">
        <f t="shared" si="111"/>
        <v/>
      </c>
    </row>
    <row r="1758" spans="21:24" x14ac:dyDescent="0.3">
      <c r="U1758" s="95" t="str">
        <f t="shared" si="108"/>
        <v/>
      </c>
      <c r="V1758" s="95" t="str">
        <f t="shared" si="109"/>
        <v/>
      </c>
      <c r="W1758" s="95" t="str">
        <f t="shared" si="110"/>
        <v/>
      </c>
      <c r="X1758" s="95" t="str">
        <f t="shared" si="111"/>
        <v/>
      </c>
    </row>
    <row r="1759" spans="21:24" x14ac:dyDescent="0.3">
      <c r="U1759" s="95" t="str">
        <f t="shared" si="108"/>
        <v/>
      </c>
      <c r="V1759" s="95" t="str">
        <f t="shared" si="109"/>
        <v/>
      </c>
      <c r="W1759" s="95" t="str">
        <f t="shared" si="110"/>
        <v/>
      </c>
      <c r="X1759" s="95" t="str">
        <f t="shared" si="111"/>
        <v/>
      </c>
    </row>
    <row r="1760" spans="21:24" x14ac:dyDescent="0.3">
      <c r="U1760" s="95" t="str">
        <f t="shared" si="108"/>
        <v/>
      </c>
      <c r="V1760" s="95" t="str">
        <f t="shared" si="109"/>
        <v/>
      </c>
      <c r="W1760" s="95" t="str">
        <f t="shared" si="110"/>
        <v/>
      </c>
      <c r="X1760" s="95" t="str">
        <f t="shared" si="111"/>
        <v/>
      </c>
    </row>
    <row r="1761" spans="21:24" x14ac:dyDescent="0.3">
      <c r="U1761" s="95" t="str">
        <f t="shared" si="108"/>
        <v/>
      </c>
      <c r="V1761" s="95" t="str">
        <f t="shared" si="109"/>
        <v/>
      </c>
      <c r="W1761" s="95" t="str">
        <f t="shared" si="110"/>
        <v/>
      </c>
      <c r="X1761" s="95" t="str">
        <f t="shared" si="111"/>
        <v/>
      </c>
    </row>
    <row r="1762" spans="21:24" x14ac:dyDescent="0.3">
      <c r="U1762" s="95" t="str">
        <f t="shared" si="108"/>
        <v/>
      </c>
      <c r="V1762" s="95" t="str">
        <f t="shared" si="109"/>
        <v/>
      </c>
      <c r="W1762" s="95" t="str">
        <f t="shared" si="110"/>
        <v/>
      </c>
      <c r="X1762" s="95" t="str">
        <f t="shared" si="111"/>
        <v/>
      </c>
    </row>
    <row r="1763" spans="21:24" x14ac:dyDescent="0.3">
      <c r="U1763" s="95" t="str">
        <f t="shared" si="108"/>
        <v/>
      </c>
      <c r="V1763" s="95" t="str">
        <f t="shared" si="109"/>
        <v/>
      </c>
      <c r="W1763" s="95" t="str">
        <f t="shared" si="110"/>
        <v/>
      </c>
      <c r="X1763" s="95" t="str">
        <f t="shared" si="111"/>
        <v/>
      </c>
    </row>
    <row r="1764" spans="21:24" x14ac:dyDescent="0.3">
      <c r="U1764" s="95" t="str">
        <f t="shared" si="108"/>
        <v/>
      </c>
      <c r="V1764" s="95" t="str">
        <f t="shared" si="109"/>
        <v/>
      </c>
      <c r="W1764" s="95" t="str">
        <f t="shared" si="110"/>
        <v/>
      </c>
      <c r="X1764" s="95" t="str">
        <f t="shared" si="111"/>
        <v/>
      </c>
    </row>
    <row r="1765" spans="21:24" x14ac:dyDescent="0.3">
      <c r="U1765" s="95" t="str">
        <f t="shared" si="108"/>
        <v/>
      </c>
      <c r="V1765" s="95" t="str">
        <f t="shared" si="109"/>
        <v/>
      </c>
      <c r="W1765" s="95" t="str">
        <f t="shared" si="110"/>
        <v/>
      </c>
      <c r="X1765" s="95" t="str">
        <f t="shared" si="111"/>
        <v/>
      </c>
    </row>
    <row r="1766" spans="21:24" x14ac:dyDescent="0.3">
      <c r="U1766" s="95" t="str">
        <f t="shared" si="108"/>
        <v/>
      </c>
      <c r="V1766" s="95" t="str">
        <f t="shared" si="109"/>
        <v/>
      </c>
      <c r="W1766" s="95" t="str">
        <f t="shared" si="110"/>
        <v/>
      </c>
      <c r="X1766" s="95" t="str">
        <f t="shared" si="111"/>
        <v/>
      </c>
    </row>
    <row r="1767" spans="21:24" x14ac:dyDescent="0.3">
      <c r="U1767" s="95" t="str">
        <f t="shared" si="108"/>
        <v/>
      </c>
      <c r="V1767" s="95" t="str">
        <f t="shared" si="109"/>
        <v/>
      </c>
      <c r="W1767" s="95" t="str">
        <f t="shared" si="110"/>
        <v/>
      </c>
      <c r="X1767" s="95" t="str">
        <f t="shared" si="111"/>
        <v/>
      </c>
    </row>
    <row r="1768" spans="21:24" x14ac:dyDescent="0.3">
      <c r="U1768" s="95" t="str">
        <f t="shared" si="108"/>
        <v/>
      </c>
      <c r="V1768" s="95" t="str">
        <f t="shared" si="109"/>
        <v/>
      </c>
      <c r="W1768" s="95" t="str">
        <f t="shared" si="110"/>
        <v/>
      </c>
      <c r="X1768" s="95" t="str">
        <f t="shared" si="111"/>
        <v/>
      </c>
    </row>
    <row r="1769" spans="21:24" x14ac:dyDescent="0.3">
      <c r="U1769" s="95" t="str">
        <f t="shared" si="108"/>
        <v/>
      </c>
      <c r="V1769" s="95" t="str">
        <f t="shared" si="109"/>
        <v/>
      </c>
      <c r="W1769" s="95" t="str">
        <f t="shared" si="110"/>
        <v/>
      </c>
      <c r="X1769" s="95" t="str">
        <f t="shared" si="111"/>
        <v/>
      </c>
    </row>
    <row r="1770" spans="21:24" x14ac:dyDescent="0.3">
      <c r="U1770" s="95" t="str">
        <f t="shared" si="108"/>
        <v/>
      </c>
      <c r="V1770" s="95" t="str">
        <f t="shared" si="109"/>
        <v/>
      </c>
      <c r="W1770" s="95" t="str">
        <f t="shared" si="110"/>
        <v/>
      </c>
      <c r="X1770" s="95" t="str">
        <f t="shared" si="111"/>
        <v/>
      </c>
    </row>
    <row r="1771" spans="21:24" x14ac:dyDescent="0.3">
      <c r="U1771" s="95" t="str">
        <f t="shared" si="108"/>
        <v/>
      </c>
      <c r="V1771" s="95" t="str">
        <f t="shared" si="109"/>
        <v/>
      </c>
      <c r="W1771" s="95" t="str">
        <f t="shared" si="110"/>
        <v/>
      </c>
      <c r="X1771" s="95" t="str">
        <f t="shared" si="111"/>
        <v/>
      </c>
    </row>
    <row r="1772" spans="21:24" x14ac:dyDescent="0.3">
      <c r="U1772" s="95" t="str">
        <f t="shared" si="108"/>
        <v/>
      </c>
      <c r="V1772" s="95" t="str">
        <f t="shared" si="109"/>
        <v/>
      </c>
      <c r="W1772" s="95" t="str">
        <f t="shared" si="110"/>
        <v/>
      </c>
      <c r="X1772" s="95" t="str">
        <f t="shared" si="111"/>
        <v/>
      </c>
    </row>
    <row r="1773" spans="21:24" x14ac:dyDescent="0.3">
      <c r="U1773" s="95" t="str">
        <f t="shared" si="108"/>
        <v/>
      </c>
      <c r="V1773" s="95" t="str">
        <f t="shared" si="109"/>
        <v/>
      </c>
      <c r="W1773" s="95" t="str">
        <f t="shared" si="110"/>
        <v/>
      </c>
      <c r="X1773" s="95" t="str">
        <f t="shared" si="111"/>
        <v/>
      </c>
    </row>
    <row r="1774" spans="21:24" x14ac:dyDescent="0.3">
      <c r="U1774" s="95" t="str">
        <f t="shared" si="108"/>
        <v/>
      </c>
      <c r="V1774" s="95" t="str">
        <f t="shared" si="109"/>
        <v/>
      </c>
      <c r="W1774" s="95" t="str">
        <f t="shared" si="110"/>
        <v/>
      </c>
      <c r="X1774" s="95" t="str">
        <f t="shared" si="111"/>
        <v/>
      </c>
    </row>
    <row r="1775" spans="21:24" x14ac:dyDescent="0.3">
      <c r="U1775" s="95" t="str">
        <f t="shared" si="108"/>
        <v/>
      </c>
      <c r="V1775" s="95" t="str">
        <f t="shared" si="109"/>
        <v/>
      </c>
      <c r="W1775" s="95" t="str">
        <f t="shared" si="110"/>
        <v/>
      </c>
      <c r="X1775" s="95" t="str">
        <f t="shared" si="111"/>
        <v/>
      </c>
    </row>
    <row r="1776" spans="21:24" x14ac:dyDescent="0.3">
      <c r="U1776" s="95" t="str">
        <f t="shared" si="108"/>
        <v/>
      </c>
      <c r="V1776" s="95" t="str">
        <f t="shared" si="109"/>
        <v/>
      </c>
      <c r="W1776" s="95" t="str">
        <f t="shared" si="110"/>
        <v/>
      </c>
      <c r="X1776" s="95" t="str">
        <f t="shared" si="111"/>
        <v/>
      </c>
    </row>
    <row r="1777" spans="21:24" x14ac:dyDescent="0.3">
      <c r="U1777" s="95" t="str">
        <f t="shared" si="108"/>
        <v/>
      </c>
      <c r="V1777" s="95" t="str">
        <f t="shared" si="109"/>
        <v/>
      </c>
      <c r="W1777" s="95" t="str">
        <f t="shared" si="110"/>
        <v/>
      </c>
      <c r="X1777" s="95" t="str">
        <f t="shared" si="111"/>
        <v/>
      </c>
    </row>
    <row r="1778" spans="21:24" x14ac:dyDescent="0.3">
      <c r="U1778" s="95" t="str">
        <f t="shared" si="108"/>
        <v/>
      </c>
      <c r="V1778" s="95" t="str">
        <f t="shared" si="109"/>
        <v/>
      </c>
      <c r="W1778" s="95" t="str">
        <f t="shared" si="110"/>
        <v/>
      </c>
      <c r="X1778" s="95" t="str">
        <f t="shared" si="111"/>
        <v/>
      </c>
    </row>
    <row r="1779" spans="21:24" x14ac:dyDescent="0.3">
      <c r="U1779" s="95" t="str">
        <f t="shared" si="108"/>
        <v/>
      </c>
      <c r="V1779" s="95" t="str">
        <f t="shared" si="109"/>
        <v/>
      </c>
      <c r="W1779" s="95" t="str">
        <f t="shared" si="110"/>
        <v/>
      </c>
      <c r="X1779" s="95" t="str">
        <f t="shared" si="111"/>
        <v/>
      </c>
    </row>
    <row r="1780" spans="21:24" x14ac:dyDescent="0.3">
      <c r="U1780" s="95" t="str">
        <f t="shared" si="108"/>
        <v/>
      </c>
      <c r="V1780" s="95" t="str">
        <f t="shared" si="109"/>
        <v/>
      </c>
      <c r="W1780" s="95" t="str">
        <f t="shared" si="110"/>
        <v/>
      </c>
      <c r="X1780" s="95" t="str">
        <f t="shared" si="111"/>
        <v/>
      </c>
    </row>
    <row r="1781" spans="21:24" x14ac:dyDescent="0.3">
      <c r="U1781" s="95" t="str">
        <f t="shared" si="108"/>
        <v/>
      </c>
      <c r="V1781" s="95" t="str">
        <f t="shared" si="109"/>
        <v/>
      </c>
      <c r="W1781" s="95" t="str">
        <f t="shared" si="110"/>
        <v/>
      </c>
      <c r="X1781" s="95" t="str">
        <f t="shared" si="111"/>
        <v/>
      </c>
    </row>
    <row r="1782" spans="21:24" x14ac:dyDescent="0.3">
      <c r="U1782" s="95" t="str">
        <f t="shared" si="108"/>
        <v/>
      </c>
      <c r="V1782" s="95" t="str">
        <f t="shared" si="109"/>
        <v/>
      </c>
      <c r="W1782" s="95" t="str">
        <f t="shared" si="110"/>
        <v/>
      </c>
      <c r="X1782" s="95" t="str">
        <f t="shared" si="111"/>
        <v/>
      </c>
    </row>
    <row r="1783" spans="21:24" x14ac:dyDescent="0.3">
      <c r="U1783" s="95" t="str">
        <f t="shared" si="108"/>
        <v/>
      </c>
      <c r="V1783" s="95" t="str">
        <f t="shared" si="109"/>
        <v/>
      </c>
      <c r="W1783" s="95" t="str">
        <f t="shared" si="110"/>
        <v/>
      </c>
      <c r="X1783" s="95" t="str">
        <f t="shared" si="111"/>
        <v/>
      </c>
    </row>
    <row r="1784" spans="21:24" x14ac:dyDescent="0.3">
      <c r="U1784" s="95" t="str">
        <f t="shared" si="108"/>
        <v/>
      </c>
      <c r="V1784" s="95" t="str">
        <f t="shared" si="109"/>
        <v/>
      </c>
      <c r="W1784" s="95" t="str">
        <f t="shared" si="110"/>
        <v/>
      </c>
      <c r="X1784" s="95" t="str">
        <f t="shared" si="111"/>
        <v/>
      </c>
    </row>
    <row r="1785" spans="21:24" x14ac:dyDescent="0.3">
      <c r="U1785" s="95" t="str">
        <f t="shared" si="108"/>
        <v/>
      </c>
      <c r="V1785" s="95" t="str">
        <f t="shared" si="109"/>
        <v/>
      </c>
      <c r="W1785" s="95" t="str">
        <f t="shared" si="110"/>
        <v/>
      </c>
      <c r="X1785" s="95" t="str">
        <f t="shared" si="111"/>
        <v/>
      </c>
    </row>
    <row r="1786" spans="21:24" x14ac:dyDescent="0.3">
      <c r="U1786" s="95" t="str">
        <f t="shared" si="108"/>
        <v/>
      </c>
      <c r="V1786" s="95" t="str">
        <f t="shared" si="109"/>
        <v/>
      </c>
      <c r="W1786" s="95" t="str">
        <f t="shared" si="110"/>
        <v/>
      </c>
      <c r="X1786" s="95" t="str">
        <f t="shared" si="111"/>
        <v/>
      </c>
    </row>
    <row r="1787" spans="21:24" x14ac:dyDescent="0.3">
      <c r="U1787" s="95" t="str">
        <f t="shared" si="108"/>
        <v/>
      </c>
      <c r="V1787" s="95" t="str">
        <f t="shared" si="109"/>
        <v/>
      </c>
      <c r="W1787" s="95" t="str">
        <f t="shared" si="110"/>
        <v/>
      </c>
      <c r="X1787" s="95" t="str">
        <f t="shared" si="111"/>
        <v/>
      </c>
    </row>
    <row r="1788" spans="21:24" x14ac:dyDescent="0.3">
      <c r="U1788" s="95" t="str">
        <f t="shared" si="108"/>
        <v/>
      </c>
      <c r="V1788" s="95" t="str">
        <f t="shared" si="109"/>
        <v/>
      </c>
      <c r="W1788" s="95" t="str">
        <f t="shared" si="110"/>
        <v/>
      </c>
      <c r="X1788" s="95" t="str">
        <f t="shared" si="111"/>
        <v/>
      </c>
    </row>
    <row r="1789" spans="21:24" x14ac:dyDescent="0.3">
      <c r="U1789" s="95" t="str">
        <f t="shared" si="108"/>
        <v/>
      </c>
      <c r="V1789" s="95" t="str">
        <f t="shared" si="109"/>
        <v/>
      </c>
      <c r="W1789" s="95" t="str">
        <f t="shared" si="110"/>
        <v/>
      </c>
      <c r="X1789" s="95" t="str">
        <f t="shared" si="111"/>
        <v/>
      </c>
    </row>
    <row r="1790" spans="21:24" x14ac:dyDescent="0.3">
      <c r="U1790" s="95" t="str">
        <f t="shared" si="108"/>
        <v/>
      </c>
      <c r="V1790" s="95" t="str">
        <f t="shared" si="109"/>
        <v/>
      </c>
      <c r="W1790" s="95" t="str">
        <f t="shared" si="110"/>
        <v/>
      </c>
      <c r="X1790" s="95" t="str">
        <f t="shared" si="111"/>
        <v/>
      </c>
    </row>
    <row r="1791" spans="21:24" x14ac:dyDescent="0.3">
      <c r="U1791" s="95" t="str">
        <f t="shared" si="108"/>
        <v/>
      </c>
      <c r="V1791" s="95" t="str">
        <f t="shared" si="109"/>
        <v/>
      </c>
      <c r="W1791" s="95" t="str">
        <f t="shared" si="110"/>
        <v/>
      </c>
      <c r="X1791" s="95" t="str">
        <f t="shared" si="111"/>
        <v/>
      </c>
    </row>
    <row r="1792" spans="21:24" x14ac:dyDescent="0.3">
      <c r="U1792" s="95" t="str">
        <f t="shared" si="108"/>
        <v/>
      </c>
      <c r="V1792" s="95" t="str">
        <f t="shared" si="109"/>
        <v/>
      </c>
      <c r="W1792" s="95" t="str">
        <f t="shared" si="110"/>
        <v/>
      </c>
      <c r="X1792" s="95" t="str">
        <f t="shared" si="111"/>
        <v/>
      </c>
    </row>
    <row r="1793" spans="21:24" x14ac:dyDescent="0.3">
      <c r="U1793" s="95" t="str">
        <f t="shared" si="108"/>
        <v/>
      </c>
      <c r="V1793" s="95" t="str">
        <f t="shared" si="109"/>
        <v/>
      </c>
      <c r="W1793" s="95" t="str">
        <f t="shared" si="110"/>
        <v/>
      </c>
      <c r="X1793" s="95" t="str">
        <f t="shared" si="111"/>
        <v/>
      </c>
    </row>
    <row r="1794" spans="21:24" x14ac:dyDescent="0.3">
      <c r="U1794" s="95" t="str">
        <f t="shared" si="108"/>
        <v/>
      </c>
      <c r="V1794" s="95" t="str">
        <f t="shared" si="109"/>
        <v/>
      </c>
      <c r="W1794" s="95" t="str">
        <f t="shared" si="110"/>
        <v/>
      </c>
      <c r="X1794" s="95" t="str">
        <f t="shared" si="111"/>
        <v/>
      </c>
    </row>
    <row r="1795" spans="21:24" x14ac:dyDescent="0.3">
      <c r="U1795" s="95" t="str">
        <f t="shared" si="108"/>
        <v/>
      </c>
      <c r="V1795" s="95" t="str">
        <f t="shared" si="109"/>
        <v/>
      </c>
      <c r="W1795" s="95" t="str">
        <f t="shared" si="110"/>
        <v/>
      </c>
      <c r="X1795" s="95" t="str">
        <f t="shared" si="111"/>
        <v/>
      </c>
    </row>
    <row r="1796" spans="21:24" x14ac:dyDescent="0.3">
      <c r="U1796" s="95" t="str">
        <f t="shared" si="108"/>
        <v/>
      </c>
      <c r="V1796" s="95" t="str">
        <f t="shared" si="109"/>
        <v/>
      </c>
      <c r="W1796" s="95" t="str">
        <f t="shared" si="110"/>
        <v/>
      </c>
      <c r="X1796" s="95" t="str">
        <f t="shared" si="111"/>
        <v/>
      </c>
    </row>
    <row r="1797" spans="21:24" x14ac:dyDescent="0.3">
      <c r="U1797" s="95" t="str">
        <f t="shared" ref="U1797:U1860" si="112">IF(L1797="ANO",B1797&amp;"-Linie A","")</f>
        <v/>
      </c>
      <c r="V1797" s="95" t="str">
        <f t="shared" ref="V1797:V1860" si="113">IF(M1797="ANO",B1797&amp;"-Linie B","")</f>
        <v/>
      </c>
      <c r="W1797" s="95" t="str">
        <f t="shared" ref="W1797:W1860" si="114">IF(N1797="ANO",B1797&amp;"-Linie C","")</f>
        <v/>
      </c>
      <c r="X1797" s="95" t="str">
        <f t="shared" ref="X1797:X1860" si="115">IF(O1797="ANO",B1797&amp;"-Linie D","")</f>
        <v/>
      </c>
    </row>
    <row r="1798" spans="21:24" x14ac:dyDescent="0.3">
      <c r="U1798" s="95" t="str">
        <f t="shared" si="112"/>
        <v/>
      </c>
      <c r="V1798" s="95" t="str">
        <f t="shared" si="113"/>
        <v/>
      </c>
      <c r="W1798" s="95" t="str">
        <f t="shared" si="114"/>
        <v/>
      </c>
      <c r="X1798" s="95" t="str">
        <f t="shared" si="115"/>
        <v/>
      </c>
    </row>
    <row r="1799" spans="21:24" x14ac:dyDescent="0.3">
      <c r="U1799" s="95" t="str">
        <f t="shared" si="112"/>
        <v/>
      </c>
      <c r="V1799" s="95" t="str">
        <f t="shared" si="113"/>
        <v/>
      </c>
      <c r="W1799" s="95" t="str">
        <f t="shared" si="114"/>
        <v/>
      </c>
      <c r="X1799" s="95" t="str">
        <f t="shared" si="115"/>
        <v/>
      </c>
    </row>
    <row r="1800" spans="21:24" x14ac:dyDescent="0.3">
      <c r="U1800" s="95" t="str">
        <f t="shared" si="112"/>
        <v/>
      </c>
      <c r="V1800" s="95" t="str">
        <f t="shared" si="113"/>
        <v/>
      </c>
      <c r="W1800" s="95" t="str">
        <f t="shared" si="114"/>
        <v/>
      </c>
      <c r="X1800" s="95" t="str">
        <f t="shared" si="115"/>
        <v/>
      </c>
    </row>
    <row r="1801" spans="21:24" x14ac:dyDescent="0.3">
      <c r="U1801" s="95" t="str">
        <f t="shared" si="112"/>
        <v/>
      </c>
      <c r="V1801" s="95" t="str">
        <f t="shared" si="113"/>
        <v/>
      </c>
      <c r="W1801" s="95" t="str">
        <f t="shared" si="114"/>
        <v/>
      </c>
      <c r="X1801" s="95" t="str">
        <f t="shared" si="115"/>
        <v/>
      </c>
    </row>
    <row r="1802" spans="21:24" x14ac:dyDescent="0.3">
      <c r="U1802" s="95" t="str">
        <f t="shared" si="112"/>
        <v/>
      </c>
      <c r="V1802" s="95" t="str">
        <f t="shared" si="113"/>
        <v/>
      </c>
      <c r="W1802" s="95" t="str">
        <f t="shared" si="114"/>
        <v/>
      </c>
      <c r="X1802" s="95" t="str">
        <f t="shared" si="115"/>
        <v/>
      </c>
    </row>
    <row r="1803" spans="21:24" x14ac:dyDescent="0.3">
      <c r="U1803" s="95" t="str">
        <f t="shared" si="112"/>
        <v/>
      </c>
      <c r="V1803" s="95" t="str">
        <f t="shared" si="113"/>
        <v/>
      </c>
      <c r="W1803" s="95" t="str">
        <f t="shared" si="114"/>
        <v/>
      </c>
      <c r="X1803" s="95" t="str">
        <f t="shared" si="115"/>
        <v/>
      </c>
    </row>
    <row r="1804" spans="21:24" x14ac:dyDescent="0.3">
      <c r="U1804" s="95" t="str">
        <f t="shared" si="112"/>
        <v/>
      </c>
      <c r="V1804" s="95" t="str">
        <f t="shared" si="113"/>
        <v/>
      </c>
      <c r="W1804" s="95" t="str">
        <f t="shared" si="114"/>
        <v/>
      </c>
      <c r="X1804" s="95" t="str">
        <f t="shared" si="115"/>
        <v/>
      </c>
    </row>
    <row r="1805" spans="21:24" x14ac:dyDescent="0.3">
      <c r="U1805" s="95" t="str">
        <f t="shared" si="112"/>
        <v/>
      </c>
      <c r="V1805" s="95" t="str">
        <f t="shared" si="113"/>
        <v/>
      </c>
      <c r="W1805" s="95" t="str">
        <f t="shared" si="114"/>
        <v/>
      </c>
      <c r="X1805" s="95" t="str">
        <f t="shared" si="115"/>
        <v/>
      </c>
    </row>
    <row r="1806" spans="21:24" x14ac:dyDescent="0.3">
      <c r="U1806" s="95" t="str">
        <f t="shared" si="112"/>
        <v/>
      </c>
      <c r="V1806" s="95" t="str">
        <f t="shared" si="113"/>
        <v/>
      </c>
      <c r="W1806" s="95" t="str">
        <f t="shared" si="114"/>
        <v/>
      </c>
      <c r="X1806" s="95" t="str">
        <f t="shared" si="115"/>
        <v/>
      </c>
    </row>
    <row r="1807" spans="21:24" x14ac:dyDescent="0.3">
      <c r="U1807" s="95" t="str">
        <f t="shared" si="112"/>
        <v/>
      </c>
      <c r="V1807" s="95" t="str">
        <f t="shared" si="113"/>
        <v/>
      </c>
      <c r="W1807" s="95" t="str">
        <f t="shared" si="114"/>
        <v/>
      </c>
      <c r="X1807" s="95" t="str">
        <f t="shared" si="115"/>
        <v/>
      </c>
    </row>
    <row r="1808" spans="21:24" x14ac:dyDescent="0.3">
      <c r="U1808" s="95" t="str">
        <f t="shared" si="112"/>
        <v/>
      </c>
      <c r="V1808" s="95" t="str">
        <f t="shared" si="113"/>
        <v/>
      </c>
      <c r="W1808" s="95" t="str">
        <f t="shared" si="114"/>
        <v/>
      </c>
      <c r="X1808" s="95" t="str">
        <f t="shared" si="115"/>
        <v/>
      </c>
    </row>
    <row r="1809" spans="21:24" x14ac:dyDescent="0.3">
      <c r="U1809" s="95" t="str">
        <f t="shared" si="112"/>
        <v/>
      </c>
      <c r="V1809" s="95" t="str">
        <f t="shared" si="113"/>
        <v/>
      </c>
      <c r="W1809" s="95" t="str">
        <f t="shared" si="114"/>
        <v/>
      </c>
      <c r="X1809" s="95" t="str">
        <f t="shared" si="115"/>
        <v/>
      </c>
    </row>
    <row r="1810" spans="21:24" x14ac:dyDescent="0.3">
      <c r="U1810" s="95" t="str">
        <f t="shared" si="112"/>
        <v/>
      </c>
      <c r="V1810" s="95" t="str">
        <f t="shared" si="113"/>
        <v/>
      </c>
      <c r="W1810" s="95" t="str">
        <f t="shared" si="114"/>
        <v/>
      </c>
      <c r="X1810" s="95" t="str">
        <f t="shared" si="115"/>
        <v/>
      </c>
    </row>
    <row r="1811" spans="21:24" x14ac:dyDescent="0.3">
      <c r="U1811" s="95" t="str">
        <f t="shared" si="112"/>
        <v/>
      </c>
      <c r="V1811" s="95" t="str">
        <f t="shared" si="113"/>
        <v/>
      </c>
      <c r="W1811" s="95" t="str">
        <f t="shared" si="114"/>
        <v/>
      </c>
      <c r="X1811" s="95" t="str">
        <f t="shared" si="115"/>
        <v/>
      </c>
    </row>
    <row r="1812" spans="21:24" x14ac:dyDescent="0.3">
      <c r="U1812" s="95" t="str">
        <f t="shared" si="112"/>
        <v/>
      </c>
      <c r="V1812" s="95" t="str">
        <f t="shared" si="113"/>
        <v/>
      </c>
      <c r="W1812" s="95" t="str">
        <f t="shared" si="114"/>
        <v/>
      </c>
      <c r="X1812" s="95" t="str">
        <f t="shared" si="115"/>
        <v/>
      </c>
    </row>
    <row r="1813" spans="21:24" x14ac:dyDescent="0.3">
      <c r="U1813" s="95" t="str">
        <f t="shared" si="112"/>
        <v/>
      </c>
      <c r="V1813" s="95" t="str">
        <f t="shared" si="113"/>
        <v/>
      </c>
      <c r="W1813" s="95" t="str">
        <f t="shared" si="114"/>
        <v/>
      </c>
      <c r="X1813" s="95" t="str">
        <f t="shared" si="115"/>
        <v/>
      </c>
    </row>
    <row r="1814" spans="21:24" x14ac:dyDescent="0.3">
      <c r="U1814" s="95" t="str">
        <f t="shared" si="112"/>
        <v/>
      </c>
      <c r="V1814" s="95" t="str">
        <f t="shared" si="113"/>
        <v/>
      </c>
      <c r="W1814" s="95" t="str">
        <f t="shared" si="114"/>
        <v/>
      </c>
      <c r="X1814" s="95" t="str">
        <f t="shared" si="115"/>
        <v/>
      </c>
    </row>
    <row r="1815" spans="21:24" x14ac:dyDescent="0.3">
      <c r="U1815" s="95" t="str">
        <f t="shared" si="112"/>
        <v/>
      </c>
      <c r="V1815" s="95" t="str">
        <f t="shared" si="113"/>
        <v/>
      </c>
      <c r="W1815" s="95" t="str">
        <f t="shared" si="114"/>
        <v/>
      </c>
      <c r="X1815" s="95" t="str">
        <f t="shared" si="115"/>
        <v/>
      </c>
    </row>
    <row r="1816" spans="21:24" x14ac:dyDescent="0.3">
      <c r="U1816" s="95" t="str">
        <f t="shared" si="112"/>
        <v/>
      </c>
      <c r="V1816" s="95" t="str">
        <f t="shared" si="113"/>
        <v/>
      </c>
      <c r="W1816" s="95" t="str">
        <f t="shared" si="114"/>
        <v/>
      </c>
      <c r="X1816" s="95" t="str">
        <f t="shared" si="115"/>
        <v/>
      </c>
    </row>
    <row r="1817" spans="21:24" x14ac:dyDescent="0.3">
      <c r="U1817" s="95" t="str">
        <f t="shared" si="112"/>
        <v/>
      </c>
      <c r="V1817" s="95" t="str">
        <f t="shared" si="113"/>
        <v/>
      </c>
      <c r="W1817" s="95" t="str">
        <f t="shared" si="114"/>
        <v/>
      </c>
      <c r="X1817" s="95" t="str">
        <f t="shared" si="115"/>
        <v/>
      </c>
    </row>
    <row r="1818" spans="21:24" x14ac:dyDescent="0.3">
      <c r="U1818" s="95" t="str">
        <f t="shared" si="112"/>
        <v/>
      </c>
      <c r="V1818" s="95" t="str">
        <f t="shared" si="113"/>
        <v/>
      </c>
      <c r="W1818" s="95" t="str">
        <f t="shared" si="114"/>
        <v/>
      </c>
      <c r="X1818" s="95" t="str">
        <f t="shared" si="115"/>
        <v/>
      </c>
    </row>
    <row r="1819" spans="21:24" x14ac:dyDescent="0.3">
      <c r="U1819" s="95" t="str">
        <f t="shared" si="112"/>
        <v/>
      </c>
      <c r="V1819" s="95" t="str">
        <f t="shared" si="113"/>
        <v/>
      </c>
      <c r="W1819" s="95" t="str">
        <f t="shared" si="114"/>
        <v/>
      </c>
      <c r="X1819" s="95" t="str">
        <f t="shared" si="115"/>
        <v/>
      </c>
    </row>
    <row r="1820" spans="21:24" x14ac:dyDescent="0.3">
      <c r="U1820" s="95" t="str">
        <f t="shared" si="112"/>
        <v/>
      </c>
      <c r="V1820" s="95" t="str">
        <f t="shared" si="113"/>
        <v/>
      </c>
      <c r="W1820" s="95" t="str">
        <f t="shared" si="114"/>
        <v/>
      </c>
      <c r="X1820" s="95" t="str">
        <f t="shared" si="115"/>
        <v/>
      </c>
    </row>
    <row r="1821" spans="21:24" x14ac:dyDescent="0.3">
      <c r="U1821" s="95" t="str">
        <f t="shared" si="112"/>
        <v/>
      </c>
      <c r="V1821" s="95" t="str">
        <f t="shared" si="113"/>
        <v/>
      </c>
      <c r="W1821" s="95" t="str">
        <f t="shared" si="114"/>
        <v/>
      </c>
      <c r="X1821" s="95" t="str">
        <f t="shared" si="115"/>
        <v/>
      </c>
    </row>
    <row r="1822" spans="21:24" x14ac:dyDescent="0.3">
      <c r="U1822" s="95" t="str">
        <f t="shared" si="112"/>
        <v/>
      </c>
      <c r="V1822" s="95" t="str">
        <f t="shared" si="113"/>
        <v/>
      </c>
      <c r="W1822" s="95" t="str">
        <f t="shared" si="114"/>
        <v/>
      </c>
      <c r="X1822" s="95" t="str">
        <f t="shared" si="115"/>
        <v/>
      </c>
    </row>
    <row r="1823" spans="21:24" x14ac:dyDescent="0.3">
      <c r="U1823" s="95" t="str">
        <f t="shared" si="112"/>
        <v/>
      </c>
      <c r="V1823" s="95" t="str">
        <f t="shared" si="113"/>
        <v/>
      </c>
      <c r="W1823" s="95" t="str">
        <f t="shared" si="114"/>
        <v/>
      </c>
      <c r="X1823" s="95" t="str">
        <f t="shared" si="115"/>
        <v/>
      </c>
    </row>
    <row r="1824" spans="21:24" x14ac:dyDescent="0.3">
      <c r="U1824" s="95" t="str">
        <f t="shared" si="112"/>
        <v/>
      </c>
      <c r="V1824" s="95" t="str">
        <f t="shared" si="113"/>
        <v/>
      </c>
      <c r="W1824" s="95" t="str">
        <f t="shared" si="114"/>
        <v/>
      </c>
      <c r="X1824" s="95" t="str">
        <f t="shared" si="115"/>
        <v/>
      </c>
    </row>
    <row r="1825" spans="21:24" x14ac:dyDescent="0.3">
      <c r="U1825" s="95" t="str">
        <f t="shared" si="112"/>
        <v/>
      </c>
      <c r="V1825" s="95" t="str">
        <f t="shared" si="113"/>
        <v/>
      </c>
      <c r="W1825" s="95" t="str">
        <f t="shared" si="114"/>
        <v/>
      </c>
      <c r="X1825" s="95" t="str">
        <f t="shared" si="115"/>
        <v/>
      </c>
    </row>
    <row r="1826" spans="21:24" x14ac:dyDescent="0.3">
      <c r="U1826" s="95" t="str">
        <f t="shared" si="112"/>
        <v/>
      </c>
      <c r="V1826" s="95" t="str">
        <f t="shared" si="113"/>
        <v/>
      </c>
      <c r="W1826" s="95" t="str">
        <f t="shared" si="114"/>
        <v/>
      </c>
      <c r="X1826" s="95" t="str">
        <f t="shared" si="115"/>
        <v/>
      </c>
    </row>
    <row r="1827" spans="21:24" x14ac:dyDescent="0.3">
      <c r="U1827" s="95" t="str">
        <f t="shared" si="112"/>
        <v/>
      </c>
      <c r="V1827" s="95" t="str">
        <f t="shared" si="113"/>
        <v/>
      </c>
      <c r="W1827" s="95" t="str">
        <f t="shared" si="114"/>
        <v/>
      </c>
      <c r="X1827" s="95" t="str">
        <f t="shared" si="115"/>
        <v/>
      </c>
    </row>
    <row r="1828" spans="21:24" x14ac:dyDescent="0.3">
      <c r="U1828" s="95" t="str">
        <f t="shared" si="112"/>
        <v/>
      </c>
      <c r="V1828" s="95" t="str">
        <f t="shared" si="113"/>
        <v/>
      </c>
      <c r="W1828" s="95" t="str">
        <f t="shared" si="114"/>
        <v/>
      </c>
      <c r="X1828" s="95" t="str">
        <f t="shared" si="115"/>
        <v/>
      </c>
    </row>
    <row r="1829" spans="21:24" x14ac:dyDescent="0.3">
      <c r="U1829" s="95" t="str">
        <f t="shared" si="112"/>
        <v/>
      </c>
      <c r="V1829" s="95" t="str">
        <f t="shared" si="113"/>
        <v/>
      </c>
      <c r="W1829" s="95" t="str">
        <f t="shared" si="114"/>
        <v/>
      </c>
      <c r="X1829" s="95" t="str">
        <f t="shared" si="115"/>
        <v/>
      </c>
    </row>
    <row r="1830" spans="21:24" x14ac:dyDescent="0.3">
      <c r="U1830" s="95" t="str">
        <f t="shared" si="112"/>
        <v/>
      </c>
      <c r="V1830" s="95" t="str">
        <f t="shared" si="113"/>
        <v/>
      </c>
      <c r="W1830" s="95" t="str">
        <f t="shared" si="114"/>
        <v/>
      </c>
      <c r="X1830" s="95" t="str">
        <f t="shared" si="115"/>
        <v/>
      </c>
    </row>
    <row r="1831" spans="21:24" x14ac:dyDescent="0.3">
      <c r="U1831" s="95" t="str">
        <f t="shared" si="112"/>
        <v/>
      </c>
      <c r="V1831" s="95" t="str">
        <f t="shared" si="113"/>
        <v/>
      </c>
      <c r="W1831" s="95" t="str">
        <f t="shared" si="114"/>
        <v/>
      </c>
      <c r="X1831" s="95" t="str">
        <f t="shared" si="115"/>
        <v/>
      </c>
    </row>
    <row r="1832" spans="21:24" x14ac:dyDescent="0.3">
      <c r="U1832" s="95" t="str">
        <f t="shared" si="112"/>
        <v/>
      </c>
      <c r="V1832" s="95" t="str">
        <f t="shared" si="113"/>
        <v/>
      </c>
      <c r="W1832" s="95" t="str">
        <f t="shared" si="114"/>
        <v/>
      </c>
      <c r="X1832" s="95" t="str">
        <f t="shared" si="115"/>
        <v/>
      </c>
    </row>
    <row r="1833" spans="21:24" x14ac:dyDescent="0.3">
      <c r="U1833" s="95" t="str">
        <f t="shared" si="112"/>
        <v/>
      </c>
      <c r="V1833" s="95" t="str">
        <f t="shared" si="113"/>
        <v/>
      </c>
      <c r="W1833" s="95" t="str">
        <f t="shared" si="114"/>
        <v/>
      </c>
      <c r="X1833" s="95" t="str">
        <f t="shared" si="115"/>
        <v/>
      </c>
    </row>
    <row r="1834" spans="21:24" x14ac:dyDescent="0.3">
      <c r="U1834" s="95" t="str">
        <f t="shared" si="112"/>
        <v/>
      </c>
      <c r="V1834" s="95" t="str">
        <f t="shared" si="113"/>
        <v/>
      </c>
      <c r="W1834" s="95" t="str">
        <f t="shared" si="114"/>
        <v/>
      </c>
      <c r="X1834" s="95" t="str">
        <f t="shared" si="115"/>
        <v/>
      </c>
    </row>
    <row r="1835" spans="21:24" x14ac:dyDescent="0.3">
      <c r="U1835" s="95" t="str">
        <f t="shared" si="112"/>
        <v/>
      </c>
      <c r="V1835" s="95" t="str">
        <f t="shared" si="113"/>
        <v/>
      </c>
      <c r="W1835" s="95" t="str">
        <f t="shared" si="114"/>
        <v/>
      </c>
      <c r="X1835" s="95" t="str">
        <f t="shared" si="115"/>
        <v/>
      </c>
    </row>
    <row r="1836" spans="21:24" x14ac:dyDescent="0.3">
      <c r="U1836" s="95" t="str">
        <f t="shared" si="112"/>
        <v/>
      </c>
      <c r="V1836" s="95" t="str">
        <f t="shared" si="113"/>
        <v/>
      </c>
      <c r="W1836" s="95" t="str">
        <f t="shared" si="114"/>
        <v/>
      </c>
      <c r="X1836" s="95" t="str">
        <f t="shared" si="115"/>
        <v/>
      </c>
    </row>
    <row r="1837" spans="21:24" x14ac:dyDescent="0.3">
      <c r="U1837" s="95" t="str">
        <f t="shared" si="112"/>
        <v/>
      </c>
      <c r="V1837" s="95" t="str">
        <f t="shared" si="113"/>
        <v/>
      </c>
      <c r="W1837" s="95" t="str">
        <f t="shared" si="114"/>
        <v/>
      </c>
      <c r="X1837" s="95" t="str">
        <f t="shared" si="115"/>
        <v/>
      </c>
    </row>
    <row r="1838" spans="21:24" x14ac:dyDescent="0.3">
      <c r="U1838" s="95" t="str">
        <f t="shared" si="112"/>
        <v/>
      </c>
      <c r="V1838" s="95" t="str">
        <f t="shared" si="113"/>
        <v/>
      </c>
      <c r="W1838" s="95" t="str">
        <f t="shared" si="114"/>
        <v/>
      </c>
      <c r="X1838" s="95" t="str">
        <f t="shared" si="115"/>
        <v/>
      </c>
    </row>
    <row r="1839" spans="21:24" x14ac:dyDescent="0.3">
      <c r="U1839" s="95" t="str">
        <f t="shared" si="112"/>
        <v/>
      </c>
      <c r="V1839" s="95" t="str">
        <f t="shared" si="113"/>
        <v/>
      </c>
      <c r="W1839" s="95" t="str">
        <f t="shared" si="114"/>
        <v/>
      </c>
      <c r="X1839" s="95" t="str">
        <f t="shared" si="115"/>
        <v/>
      </c>
    </row>
    <row r="1840" spans="21:24" x14ac:dyDescent="0.3">
      <c r="U1840" s="95" t="str">
        <f t="shared" si="112"/>
        <v/>
      </c>
      <c r="V1840" s="95" t="str">
        <f t="shared" si="113"/>
        <v/>
      </c>
      <c r="W1840" s="95" t="str">
        <f t="shared" si="114"/>
        <v/>
      </c>
      <c r="X1840" s="95" t="str">
        <f t="shared" si="115"/>
        <v/>
      </c>
    </row>
    <row r="1841" spans="21:24" x14ac:dyDescent="0.3">
      <c r="U1841" s="95" t="str">
        <f t="shared" si="112"/>
        <v/>
      </c>
      <c r="V1841" s="95" t="str">
        <f t="shared" si="113"/>
        <v/>
      </c>
      <c r="W1841" s="95" t="str">
        <f t="shared" si="114"/>
        <v/>
      </c>
      <c r="X1841" s="95" t="str">
        <f t="shared" si="115"/>
        <v/>
      </c>
    </row>
    <row r="1842" spans="21:24" x14ac:dyDescent="0.3">
      <c r="U1842" s="95" t="str">
        <f t="shared" si="112"/>
        <v/>
      </c>
      <c r="V1842" s="95" t="str">
        <f t="shared" si="113"/>
        <v/>
      </c>
      <c r="W1842" s="95" t="str">
        <f t="shared" si="114"/>
        <v/>
      </c>
      <c r="X1842" s="95" t="str">
        <f t="shared" si="115"/>
        <v/>
      </c>
    </row>
    <row r="1843" spans="21:24" x14ac:dyDescent="0.3">
      <c r="U1843" s="95" t="str">
        <f t="shared" si="112"/>
        <v/>
      </c>
      <c r="V1843" s="95" t="str">
        <f t="shared" si="113"/>
        <v/>
      </c>
      <c r="W1843" s="95" t="str">
        <f t="shared" si="114"/>
        <v/>
      </c>
      <c r="X1843" s="95" t="str">
        <f t="shared" si="115"/>
        <v/>
      </c>
    </row>
    <row r="1844" spans="21:24" x14ac:dyDescent="0.3">
      <c r="U1844" s="95" t="str">
        <f t="shared" si="112"/>
        <v/>
      </c>
      <c r="V1844" s="95" t="str">
        <f t="shared" si="113"/>
        <v/>
      </c>
      <c r="W1844" s="95" t="str">
        <f t="shared" si="114"/>
        <v/>
      </c>
      <c r="X1844" s="95" t="str">
        <f t="shared" si="115"/>
        <v/>
      </c>
    </row>
    <row r="1845" spans="21:24" x14ac:dyDescent="0.3">
      <c r="U1845" s="95" t="str">
        <f t="shared" si="112"/>
        <v/>
      </c>
      <c r="V1845" s="95" t="str">
        <f t="shared" si="113"/>
        <v/>
      </c>
      <c r="W1845" s="95" t="str">
        <f t="shared" si="114"/>
        <v/>
      </c>
      <c r="X1845" s="95" t="str">
        <f t="shared" si="115"/>
        <v/>
      </c>
    </row>
    <row r="1846" spans="21:24" x14ac:dyDescent="0.3">
      <c r="U1846" s="95" t="str">
        <f t="shared" si="112"/>
        <v/>
      </c>
      <c r="V1846" s="95" t="str">
        <f t="shared" si="113"/>
        <v/>
      </c>
      <c r="W1846" s="95" t="str">
        <f t="shared" si="114"/>
        <v/>
      </c>
      <c r="X1846" s="95" t="str">
        <f t="shared" si="115"/>
        <v/>
      </c>
    </row>
    <row r="1847" spans="21:24" x14ac:dyDescent="0.3">
      <c r="U1847" s="95" t="str">
        <f t="shared" si="112"/>
        <v/>
      </c>
      <c r="V1847" s="95" t="str">
        <f t="shared" si="113"/>
        <v/>
      </c>
      <c r="W1847" s="95" t="str">
        <f t="shared" si="114"/>
        <v/>
      </c>
      <c r="X1847" s="95" t="str">
        <f t="shared" si="115"/>
        <v/>
      </c>
    </row>
    <row r="1848" spans="21:24" x14ac:dyDescent="0.3">
      <c r="U1848" s="95" t="str">
        <f t="shared" si="112"/>
        <v/>
      </c>
      <c r="V1848" s="95" t="str">
        <f t="shared" si="113"/>
        <v/>
      </c>
      <c r="W1848" s="95" t="str">
        <f t="shared" si="114"/>
        <v/>
      </c>
      <c r="X1848" s="95" t="str">
        <f t="shared" si="115"/>
        <v/>
      </c>
    </row>
    <row r="1849" spans="21:24" x14ac:dyDescent="0.3">
      <c r="U1849" s="95" t="str">
        <f t="shared" si="112"/>
        <v/>
      </c>
      <c r="V1849" s="95" t="str">
        <f t="shared" si="113"/>
        <v/>
      </c>
      <c r="W1849" s="95" t="str">
        <f t="shared" si="114"/>
        <v/>
      </c>
      <c r="X1849" s="95" t="str">
        <f t="shared" si="115"/>
        <v/>
      </c>
    </row>
    <row r="1850" spans="21:24" x14ac:dyDescent="0.3">
      <c r="U1850" s="95" t="str">
        <f t="shared" si="112"/>
        <v/>
      </c>
      <c r="V1850" s="95" t="str">
        <f t="shared" si="113"/>
        <v/>
      </c>
      <c r="W1850" s="95" t="str">
        <f t="shared" si="114"/>
        <v/>
      </c>
      <c r="X1850" s="95" t="str">
        <f t="shared" si="115"/>
        <v/>
      </c>
    </row>
    <row r="1851" spans="21:24" x14ac:dyDescent="0.3">
      <c r="U1851" s="95" t="str">
        <f t="shared" si="112"/>
        <v/>
      </c>
      <c r="V1851" s="95" t="str">
        <f t="shared" si="113"/>
        <v/>
      </c>
      <c r="W1851" s="95" t="str">
        <f t="shared" si="114"/>
        <v/>
      </c>
      <c r="X1851" s="95" t="str">
        <f t="shared" si="115"/>
        <v/>
      </c>
    </row>
    <row r="1852" spans="21:24" x14ac:dyDescent="0.3">
      <c r="U1852" s="95" t="str">
        <f t="shared" si="112"/>
        <v/>
      </c>
      <c r="V1852" s="95" t="str">
        <f t="shared" si="113"/>
        <v/>
      </c>
      <c r="W1852" s="95" t="str">
        <f t="shared" si="114"/>
        <v/>
      </c>
      <c r="X1852" s="95" t="str">
        <f t="shared" si="115"/>
        <v/>
      </c>
    </row>
    <row r="1853" spans="21:24" x14ac:dyDescent="0.3">
      <c r="U1853" s="95" t="str">
        <f t="shared" si="112"/>
        <v/>
      </c>
      <c r="V1853" s="95" t="str">
        <f t="shared" si="113"/>
        <v/>
      </c>
      <c r="W1853" s="95" t="str">
        <f t="shared" si="114"/>
        <v/>
      </c>
      <c r="X1853" s="95" t="str">
        <f t="shared" si="115"/>
        <v/>
      </c>
    </row>
    <row r="1854" spans="21:24" x14ac:dyDescent="0.3">
      <c r="U1854" s="95" t="str">
        <f t="shared" si="112"/>
        <v/>
      </c>
      <c r="V1854" s="95" t="str">
        <f t="shared" si="113"/>
        <v/>
      </c>
      <c r="W1854" s="95" t="str">
        <f t="shared" si="114"/>
        <v/>
      </c>
      <c r="X1854" s="95" t="str">
        <f t="shared" si="115"/>
        <v/>
      </c>
    </row>
    <row r="1855" spans="21:24" x14ac:dyDescent="0.3">
      <c r="U1855" s="95" t="str">
        <f t="shared" si="112"/>
        <v/>
      </c>
      <c r="V1855" s="95" t="str">
        <f t="shared" si="113"/>
        <v/>
      </c>
      <c r="W1855" s="95" t="str">
        <f t="shared" si="114"/>
        <v/>
      </c>
      <c r="X1855" s="95" t="str">
        <f t="shared" si="115"/>
        <v/>
      </c>
    </row>
    <row r="1856" spans="21:24" x14ac:dyDescent="0.3">
      <c r="U1856" s="95" t="str">
        <f t="shared" si="112"/>
        <v/>
      </c>
      <c r="V1856" s="95" t="str">
        <f t="shared" si="113"/>
        <v/>
      </c>
      <c r="W1856" s="95" t="str">
        <f t="shared" si="114"/>
        <v/>
      </c>
      <c r="X1856" s="95" t="str">
        <f t="shared" si="115"/>
        <v/>
      </c>
    </row>
    <row r="1857" spans="21:24" x14ac:dyDescent="0.3">
      <c r="U1857" s="95" t="str">
        <f t="shared" si="112"/>
        <v/>
      </c>
      <c r="V1857" s="95" t="str">
        <f t="shared" si="113"/>
        <v/>
      </c>
      <c r="W1857" s="95" t="str">
        <f t="shared" si="114"/>
        <v/>
      </c>
      <c r="X1857" s="95" t="str">
        <f t="shared" si="115"/>
        <v/>
      </c>
    </row>
    <row r="1858" spans="21:24" x14ac:dyDescent="0.3">
      <c r="U1858" s="95" t="str">
        <f t="shared" si="112"/>
        <v/>
      </c>
      <c r="V1858" s="95" t="str">
        <f t="shared" si="113"/>
        <v/>
      </c>
      <c r="W1858" s="95" t="str">
        <f t="shared" si="114"/>
        <v/>
      </c>
      <c r="X1858" s="95" t="str">
        <f t="shared" si="115"/>
        <v/>
      </c>
    </row>
    <row r="1859" spans="21:24" x14ac:dyDescent="0.3">
      <c r="U1859" s="95" t="str">
        <f t="shared" si="112"/>
        <v/>
      </c>
      <c r="V1859" s="95" t="str">
        <f t="shared" si="113"/>
        <v/>
      </c>
      <c r="W1859" s="95" t="str">
        <f t="shared" si="114"/>
        <v/>
      </c>
      <c r="X1859" s="95" t="str">
        <f t="shared" si="115"/>
        <v/>
      </c>
    </row>
    <row r="1860" spans="21:24" x14ac:dyDescent="0.3">
      <c r="U1860" s="95" t="str">
        <f t="shared" si="112"/>
        <v/>
      </c>
      <c r="V1860" s="95" t="str">
        <f t="shared" si="113"/>
        <v/>
      </c>
      <c r="W1860" s="95" t="str">
        <f t="shared" si="114"/>
        <v/>
      </c>
      <c r="X1860" s="95" t="str">
        <f t="shared" si="115"/>
        <v/>
      </c>
    </row>
    <row r="1861" spans="21:24" x14ac:dyDescent="0.3">
      <c r="U1861" s="95" t="str">
        <f t="shared" ref="U1861:U1924" si="116">IF(L1861="ANO",B1861&amp;"-Linie A","")</f>
        <v/>
      </c>
      <c r="V1861" s="95" t="str">
        <f t="shared" ref="V1861:V1924" si="117">IF(M1861="ANO",B1861&amp;"-Linie B","")</f>
        <v/>
      </c>
      <c r="W1861" s="95" t="str">
        <f t="shared" ref="W1861:W1924" si="118">IF(N1861="ANO",B1861&amp;"-Linie C","")</f>
        <v/>
      </c>
      <c r="X1861" s="95" t="str">
        <f t="shared" ref="X1861:X1924" si="119">IF(O1861="ANO",B1861&amp;"-Linie D","")</f>
        <v/>
      </c>
    </row>
    <row r="1862" spans="21:24" x14ac:dyDescent="0.3">
      <c r="U1862" s="95" t="str">
        <f t="shared" si="116"/>
        <v/>
      </c>
      <c r="V1862" s="95" t="str">
        <f t="shared" si="117"/>
        <v/>
      </c>
      <c r="W1862" s="95" t="str">
        <f t="shared" si="118"/>
        <v/>
      </c>
      <c r="X1862" s="95" t="str">
        <f t="shared" si="119"/>
        <v/>
      </c>
    </row>
    <row r="1863" spans="21:24" x14ac:dyDescent="0.3">
      <c r="U1863" s="95" t="str">
        <f t="shared" si="116"/>
        <v/>
      </c>
      <c r="V1863" s="95" t="str">
        <f t="shared" si="117"/>
        <v/>
      </c>
      <c r="W1863" s="95" t="str">
        <f t="shared" si="118"/>
        <v/>
      </c>
      <c r="X1863" s="95" t="str">
        <f t="shared" si="119"/>
        <v/>
      </c>
    </row>
    <row r="1864" spans="21:24" x14ac:dyDescent="0.3">
      <c r="U1864" s="95" t="str">
        <f t="shared" si="116"/>
        <v/>
      </c>
      <c r="V1864" s="95" t="str">
        <f t="shared" si="117"/>
        <v/>
      </c>
      <c r="W1864" s="95" t="str">
        <f t="shared" si="118"/>
        <v/>
      </c>
      <c r="X1864" s="95" t="str">
        <f t="shared" si="119"/>
        <v/>
      </c>
    </row>
    <row r="1865" spans="21:24" x14ac:dyDescent="0.3">
      <c r="U1865" s="95" t="str">
        <f t="shared" si="116"/>
        <v/>
      </c>
      <c r="V1865" s="95" t="str">
        <f t="shared" si="117"/>
        <v/>
      </c>
      <c r="W1865" s="95" t="str">
        <f t="shared" si="118"/>
        <v/>
      </c>
      <c r="X1865" s="95" t="str">
        <f t="shared" si="119"/>
        <v/>
      </c>
    </row>
    <row r="1866" spans="21:24" x14ac:dyDescent="0.3">
      <c r="U1866" s="95" t="str">
        <f t="shared" si="116"/>
        <v/>
      </c>
      <c r="V1866" s="95" t="str">
        <f t="shared" si="117"/>
        <v/>
      </c>
      <c r="W1866" s="95" t="str">
        <f t="shared" si="118"/>
        <v/>
      </c>
      <c r="X1866" s="95" t="str">
        <f t="shared" si="119"/>
        <v/>
      </c>
    </row>
    <row r="1867" spans="21:24" x14ac:dyDescent="0.3">
      <c r="U1867" s="95" t="str">
        <f t="shared" si="116"/>
        <v/>
      </c>
      <c r="V1867" s="95" t="str">
        <f t="shared" si="117"/>
        <v/>
      </c>
      <c r="W1867" s="95" t="str">
        <f t="shared" si="118"/>
        <v/>
      </c>
      <c r="X1867" s="95" t="str">
        <f t="shared" si="119"/>
        <v/>
      </c>
    </row>
    <row r="1868" spans="21:24" x14ac:dyDescent="0.3">
      <c r="U1868" s="95" t="str">
        <f t="shared" si="116"/>
        <v/>
      </c>
      <c r="V1868" s="95" t="str">
        <f t="shared" si="117"/>
        <v/>
      </c>
      <c r="W1868" s="95" t="str">
        <f t="shared" si="118"/>
        <v/>
      </c>
      <c r="X1868" s="95" t="str">
        <f t="shared" si="119"/>
        <v/>
      </c>
    </row>
    <row r="1869" spans="21:24" x14ac:dyDescent="0.3">
      <c r="U1869" s="95" t="str">
        <f t="shared" si="116"/>
        <v/>
      </c>
      <c r="V1869" s="95" t="str">
        <f t="shared" si="117"/>
        <v/>
      </c>
      <c r="W1869" s="95" t="str">
        <f t="shared" si="118"/>
        <v/>
      </c>
      <c r="X1869" s="95" t="str">
        <f t="shared" si="119"/>
        <v/>
      </c>
    </row>
    <row r="1870" spans="21:24" x14ac:dyDescent="0.3">
      <c r="U1870" s="95" t="str">
        <f t="shared" si="116"/>
        <v/>
      </c>
      <c r="V1870" s="95" t="str">
        <f t="shared" si="117"/>
        <v/>
      </c>
      <c r="W1870" s="95" t="str">
        <f t="shared" si="118"/>
        <v/>
      </c>
      <c r="X1870" s="95" t="str">
        <f t="shared" si="119"/>
        <v/>
      </c>
    </row>
    <row r="1871" spans="21:24" x14ac:dyDescent="0.3">
      <c r="U1871" s="95" t="str">
        <f t="shared" si="116"/>
        <v/>
      </c>
      <c r="V1871" s="95" t="str">
        <f t="shared" si="117"/>
        <v/>
      </c>
      <c r="W1871" s="95" t="str">
        <f t="shared" si="118"/>
        <v/>
      </c>
      <c r="X1871" s="95" t="str">
        <f t="shared" si="119"/>
        <v/>
      </c>
    </row>
    <row r="1872" spans="21:24" x14ac:dyDescent="0.3">
      <c r="U1872" s="95" t="str">
        <f t="shared" si="116"/>
        <v/>
      </c>
      <c r="V1872" s="95" t="str">
        <f t="shared" si="117"/>
        <v/>
      </c>
      <c r="W1872" s="95" t="str">
        <f t="shared" si="118"/>
        <v/>
      </c>
      <c r="X1872" s="95" t="str">
        <f t="shared" si="119"/>
        <v/>
      </c>
    </row>
    <row r="1873" spans="21:24" x14ac:dyDescent="0.3">
      <c r="U1873" s="95" t="str">
        <f t="shared" si="116"/>
        <v/>
      </c>
      <c r="V1873" s="95" t="str">
        <f t="shared" si="117"/>
        <v/>
      </c>
      <c r="W1873" s="95" t="str">
        <f t="shared" si="118"/>
        <v/>
      </c>
      <c r="X1873" s="95" t="str">
        <f t="shared" si="119"/>
        <v/>
      </c>
    </row>
    <row r="1874" spans="21:24" x14ac:dyDescent="0.3">
      <c r="U1874" s="95" t="str">
        <f t="shared" si="116"/>
        <v/>
      </c>
      <c r="V1874" s="95" t="str">
        <f t="shared" si="117"/>
        <v/>
      </c>
      <c r="W1874" s="95" t="str">
        <f t="shared" si="118"/>
        <v/>
      </c>
      <c r="X1874" s="95" t="str">
        <f t="shared" si="119"/>
        <v/>
      </c>
    </row>
    <row r="1875" spans="21:24" x14ac:dyDescent="0.3">
      <c r="U1875" s="95" t="str">
        <f t="shared" si="116"/>
        <v/>
      </c>
      <c r="V1875" s="95" t="str">
        <f t="shared" si="117"/>
        <v/>
      </c>
      <c r="W1875" s="95" t="str">
        <f t="shared" si="118"/>
        <v/>
      </c>
      <c r="X1875" s="95" t="str">
        <f t="shared" si="119"/>
        <v/>
      </c>
    </row>
    <row r="1876" spans="21:24" x14ac:dyDescent="0.3">
      <c r="U1876" s="95" t="str">
        <f t="shared" si="116"/>
        <v/>
      </c>
      <c r="V1876" s="95" t="str">
        <f t="shared" si="117"/>
        <v/>
      </c>
      <c r="W1876" s="95" t="str">
        <f t="shared" si="118"/>
        <v/>
      </c>
      <c r="X1876" s="95" t="str">
        <f t="shared" si="119"/>
        <v/>
      </c>
    </row>
    <row r="1877" spans="21:24" x14ac:dyDescent="0.3">
      <c r="U1877" s="95" t="str">
        <f t="shared" si="116"/>
        <v/>
      </c>
      <c r="V1877" s="95" t="str">
        <f t="shared" si="117"/>
        <v/>
      </c>
      <c r="W1877" s="95" t="str">
        <f t="shared" si="118"/>
        <v/>
      </c>
      <c r="X1877" s="95" t="str">
        <f t="shared" si="119"/>
        <v/>
      </c>
    </row>
    <row r="1878" spans="21:24" x14ac:dyDescent="0.3">
      <c r="U1878" s="95" t="str">
        <f t="shared" si="116"/>
        <v/>
      </c>
      <c r="V1878" s="95" t="str">
        <f t="shared" si="117"/>
        <v/>
      </c>
      <c r="W1878" s="95" t="str">
        <f t="shared" si="118"/>
        <v/>
      </c>
      <c r="X1878" s="95" t="str">
        <f t="shared" si="119"/>
        <v/>
      </c>
    </row>
    <row r="1879" spans="21:24" x14ac:dyDescent="0.3">
      <c r="U1879" s="95" t="str">
        <f t="shared" si="116"/>
        <v/>
      </c>
      <c r="V1879" s="95" t="str">
        <f t="shared" si="117"/>
        <v/>
      </c>
      <c r="W1879" s="95" t="str">
        <f t="shared" si="118"/>
        <v/>
      </c>
      <c r="X1879" s="95" t="str">
        <f t="shared" si="119"/>
        <v/>
      </c>
    </row>
    <row r="1880" spans="21:24" x14ac:dyDescent="0.3">
      <c r="U1880" s="95" t="str">
        <f t="shared" si="116"/>
        <v/>
      </c>
      <c r="V1880" s="95" t="str">
        <f t="shared" si="117"/>
        <v/>
      </c>
      <c r="W1880" s="95" t="str">
        <f t="shared" si="118"/>
        <v/>
      </c>
      <c r="X1880" s="95" t="str">
        <f t="shared" si="119"/>
        <v/>
      </c>
    </row>
    <row r="1881" spans="21:24" x14ac:dyDescent="0.3">
      <c r="U1881" s="95" t="str">
        <f t="shared" si="116"/>
        <v/>
      </c>
      <c r="V1881" s="95" t="str">
        <f t="shared" si="117"/>
        <v/>
      </c>
      <c r="W1881" s="95" t="str">
        <f t="shared" si="118"/>
        <v/>
      </c>
      <c r="X1881" s="95" t="str">
        <f t="shared" si="119"/>
        <v/>
      </c>
    </row>
    <row r="1882" spans="21:24" x14ac:dyDescent="0.3">
      <c r="U1882" s="95" t="str">
        <f t="shared" si="116"/>
        <v/>
      </c>
      <c r="V1882" s="95" t="str">
        <f t="shared" si="117"/>
        <v/>
      </c>
      <c r="W1882" s="95" t="str">
        <f t="shared" si="118"/>
        <v/>
      </c>
      <c r="X1882" s="95" t="str">
        <f t="shared" si="119"/>
        <v/>
      </c>
    </row>
    <row r="1883" spans="21:24" x14ac:dyDescent="0.3">
      <c r="U1883" s="95" t="str">
        <f t="shared" si="116"/>
        <v/>
      </c>
      <c r="V1883" s="95" t="str">
        <f t="shared" si="117"/>
        <v/>
      </c>
      <c r="W1883" s="95" t="str">
        <f t="shared" si="118"/>
        <v/>
      </c>
      <c r="X1883" s="95" t="str">
        <f t="shared" si="119"/>
        <v/>
      </c>
    </row>
    <row r="1884" spans="21:24" x14ac:dyDescent="0.3">
      <c r="U1884" s="95" t="str">
        <f t="shared" si="116"/>
        <v/>
      </c>
      <c r="V1884" s="95" t="str">
        <f t="shared" si="117"/>
        <v/>
      </c>
      <c r="W1884" s="95" t="str">
        <f t="shared" si="118"/>
        <v/>
      </c>
      <c r="X1884" s="95" t="str">
        <f t="shared" si="119"/>
        <v/>
      </c>
    </row>
    <row r="1885" spans="21:24" x14ac:dyDescent="0.3">
      <c r="U1885" s="95" t="str">
        <f t="shared" si="116"/>
        <v/>
      </c>
      <c r="V1885" s="95" t="str">
        <f t="shared" si="117"/>
        <v/>
      </c>
      <c r="W1885" s="95" t="str">
        <f t="shared" si="118"/>
        <v/>
      </c>
      <c r="X1885" s="95" t="str">
        <f t="shared" si="119"/>
        <v/>
      </c>
    </row>
    <row r="1886" spans="21:24" x14ac:dyDescent="0.3">
      <c r="U1886" s="95" t="str">
        <f t="shared" si="116"/>
        <v/>
      </c>
      <c r="V1886" s="95" t="str">
        <f t="shared" si="117"/>
        <v/>
      </c>
      <c r="W1886" s="95" t="str">
        <f t="shared" si="118"/>
        <v/>
      </c>
      <c r="X1886" s="95" t="str">
        <f t="shared" si="119"/>
        <v/>
      </c>
    </row>
    <row r="1887" spans="21:24" x14ac:dyDescent="0.3">
      <c r="U1887" s="95" t="str">
        <f t="shared" si="116"/>
        <v/>
      </c>
      <c r="V1887" s="95" t="str">
        <f t="shared" si="117"/>
        <v/>
      </c>
      <c r="W1887" s="95" t="str">
        <f t="shared" si="118"/>
        <v/>
      </c>
      <c r="X1887" s="95" t="str">
        <f t="shared" si="119"/>
        <v/>
      </c>
    </row>
    <row r="1888" spans="21:24" x14ac:dyDescent="0.3">
      <c r="U1888" s="95" t="str">
        <f t="shared" si="116"/>
        <v/>
      </c>
      <c r="V1888" s="95" t="str">
        <f t="shared" si="117"/>
        <v/>
      </c>
      <c r="W1888" s="95" t="str">
        <f t="shared" si="118"/>
        <v/>
      </c>
      <c r="X1888" s="95" t="str">
        <f t="shared" si="119"/>
        <v/>
      </c>
    </row>
    <row r="1889" spans="21:24" x14ac:dyDescent="0.3">
      <c r="U1889" s="95" t="str">
        <f t="shared" si="116"/>
        <v/>
      </c>
      <c r="V1889" s="95" t="str">
        <f t="shared" si="117"/>
        <v/>
      </c>
      <c r="W1889" s="95" t="str">
        <f t="shared" si="118"/>
        <v/>
      </c>
      <c r="X1889" s="95" t="str">
        <f t="shared" si="119"/>
        <v/>
      </c>
    </row>
    <row r="1890" spans="21:24" x14ac:dyDescent="0.3">
      <c r="U1890" s="95" t="str">
        <f t="shared" si="116"/>
        <v/>
      </c>
      <c r="V1890" s="95" t="str">
        <f t="shared" si="117"/>
        <v/>
      </c>
      <c r="W1890" s="95" t="str">
        <f t="shared" si="118"/>
        <v/>
      </c>
      <c r="X1890" s="95" t="str">
        <f t="shared" si="119"/>
        <v/>
      </c>
    </row>
    <row r="1891" spans="21:24" x14ac:dyDescent="0.3">
      <c r="U1891" s="95" t="str">
        <f t="shared" si="116"/>
        <v/>
      </c>
      <c r="V1891" s="95" t="str">
        <f t="shared" si="117"/>
        <v/>
      </c>
      <c r="W1891" s="95" t="str">
        <f t="shared" si="118"/>
        <v/>
      </c>
      <c r="X1891" s="95" t="str">
        <f t="shared" si="119"/>
        <v/>
      </c>
    </row>
    <row r="1892" spans="21:24" x14ac:dyDescent="0.3">
      <c r="U1892" s="95" t="str">
        <f t="shared" si="116"/>
        <v/>
      </c>
      <c r="V1892" s="95" t="str">
        <f t="shared" si="117"/>
        <v/>
      </c>
      <c r="W1892" s="95" t="str">
        <f t="shared" si="118"/>
        <v/>
      </c>
      <c r="X1892" s="95" t="str">
        <f t="shared" si="119"/>
        <v/>
      </c>
    </row>
    <row r="1893" spans="21:24" x14ac:dyDescent="0.3">
      <c r="U1893" s="95" t="str">
        <f t="shared" si="116"/>
        <v/>
      </c>
      <c r="V1893" s="95" t="str">
        <f t="shared" si="117"/>
        <v/>
      </c>
      <c r="W1893" s="95" t="str">
        <f t="shared" si="118"/>
        <v/>
      </c>
      <c r="X1893" s="95" t="str">
        <f t="shared" si="119"/>
        <v/>
      </c>
    </row>
    <row r="1894" spans="21:24" x14ac:dyDescent="0.3">
      <c r="U1894" s="95" t="str">
        <f t="shared" si="116"/>
        <v/>
      </c>
      <c r="V1894" s="95" t="str">
        <f t="shared" si="117"/>
        <v/>
      </c>
      <c r="W1894" s="95" t="str">
        <f t="shared" si="118"/>
        <v/>
      </c>
      <c r="X1894" s="95" t="str">
        <f t="shared" si="119"/>
        <v/>
      </c>
    </row>
    <row r="1895" spans="21:24" x14ac:dyDescent="0.3">
      <c r="U1895" s="95" t="str">
        <f t="shared" si="116"/>
        <v/>
      </c>
      <c r="V1895" s="95" t="str">
        <f t="shared" si="117"/>
        <v/>
      </c>
      <c r="W1895" s="95" t="str">
        <f t="shared" si="118"/>
        <v/>
      </c>
      <c r="X1895" s="95" t="str">
        <f t="shared" si="119"/>
        <v/>
      </c>
    </row>
    <row r="1896" spans="21:24" x14ac:dyDescent="0.3">
      <c r="U1896" s="95" t="str">
        <f t="shared" si="116"/>
        <v/>
      </c>
      <c r="V1896" s="95" t="str">
        <f t="shared" si="117"/>
        <v/>
      </c>
      <c r="W1896" s="95" t="str">
        <f t="shared" si="118"/>
        <v/>
      </c>
      <c r="X1896" s="95" t="str">
        <f t="shared" si="119"/>
        <v/>
      </c>
    </row>
    <row r="1897" spans="21:24" x14ac:dyDescent="0.3">
      <c r="U1897" s="95" t="str">
        <f t="shared" si="116"/>
        <v/>
      </c>
      <c r="V1897" s="95" t="str">
        <f t="shared" si="117"/>
        <v/>
      </c>
      <c r="W1897" s="95" t="str">
        <f t="shared" si="118"/>
        <v/>
      </c>
      <c r="X1897" s="95" t="str">
        <f t="shared" si="119"/>
        <v/>
      </c>
    </row>
    <row r="1898" spans="21:24" x14ac:dyDescent="0.3">
      <c r="U1898" s="95" t="str">
        <f t="shared" si="116"/>
        <v/>
      </c>
      <c r="V1898" s="95" t="str">
        <f t="shared" si="117"/>
        <v/>
      </c>
      <c r="W1898" s="95" t="str">
        <f t="shared" si="118"/>
        <v/>
      </c>
      <c r="X1898" s="95" t="str">
        <f t="shared" si="119"/>
        <v/>
      </c>
    </row>
    <row r="1899" spans="21:24" x14ac:dyDescent="0.3">
      <c r="U1899" s="95" t="str">
        <f t="shared" si="116"/>
        <v/>
      </c>
      <c r="V1899" s="95" t="str">
        <f t="shared" si="117"/>
        <v/>
      </c>
      <c r="W1899" s="95" t="str">
        <f t="shared" si="118"/>
        <v/>
      </c>
      <c r="X1899" s="95" t="str">
        <f t="shared" si="119"/>
        <v/>
      </c>
    </row>
    <row r="1900" spans="21:24" x14ac:dyDescent="0.3">
      <c r="U1900" s="95" t="str">
        <f t="shared" si="116"/>
        <v/>
      </c>
      <c r="V1900" s="95" t="str">
        <f t="shared" si="117"/>
        <v/>
      </c>
      <c r="W1900" s="95" t="str">
        <f t="shared" si="118"/>
        <v/>
      </c>
      <c r="X1900" s="95" t="str">
        <f t="shared" si="119"/>
        <v/>
      </c>
    </row>
    <row r="1901" spans="21:24" x14ac:dyDescent="0.3">
      <c r="U1901" s="95" t="str">
        <f t="shared" si="116"/>
        <v/>
      </c>
      <c r="V1901" s="95" t="str">
        <f t="shared" si="117"/>
        <v/>
      </c>
      <c r="W1901" s="95" t="str">
        <f t="shared" si="118"/>
        <v/>
      </c>
      <c r="X1901" s="95" t="str">
        <f t="shared" si="119"/>
        <v/>
      </c>
    </row>
    <row r="1902" spans="21:24" x14ac:dyDescent="0.3">
      <c r="U1902" s="95" t="str">
        <f t="shared" si="116"/>
        <v/>
      </c>
      <c r="V1902" s="95" t="str">
        <f t="shared" si="117"/>
        <v/>
      </c>
      <c r="W1902" s="95" t="str">
        <f t="shared" si="118"/>
        <v/>
      </c>
      <c r="X1902" s="95" t="str">
        <f t="shared" si="119"/>
        <v/>
      </c>
    </row>
    <row r="1903" spans="21:24" x14ac:dyDescent="0.3">
      <c r="U1903" s="95" t="str">
        <f t="shared" si="116"/>
        <v/>
      </c>
      <c r="V1903" s="95" t="str">
        <f t="shared" si="117"/>
        <v/>
      </c>
      <c r="W1903" s="95" t="str">
        <f t="shared" si="118"/>
        <v/>
      </c>
      <c r="X1903" s="95" t="str">
        <f t="shared" si="119"/>
        <v/>
      </c>
    </row>
    <row r="1904" spans="21:24" x14ac:dyDescent="0.3">
      <c r="U1904" s="95" t="str">
        <f t="shared" si="116"/>
        <v/>
      </c>
      <c r="V1904" s="95" t="str">
        <f t="shared" si="117"/>
        <v/>
      </c>
      <c r="W1904" s="95" t="str">
        <f t="shared" si="118"/>
        <v/>
      </c>
      <c r="X1904" s="95" t="str">
        <f t="shared" si="119"/>
        <v/>
      </c>
    </row>
    <row r="1905" spans="21:24" x14ac:dyDescent="0.3">
      <c r="U1905" s="95" t="str">
        <f t="shared" si="116"/>
        <v/>
      </c>
      <c r="V1905" s="95" t="str">
        <f t="shared" si="117"/>
        <v/>
      </c>
      <c r="W1905" s="95" t="str">
        <f t="shared" si="118"/>
        <v/>
      </c>
      <c r="X1905" s="95" t="str">
        <f t="shared" si="119"/>
        <v/>
      </c>
    </row>
    <row r="1906" spans="21:24" x14ac:dyDescent="0.3">
      <c r="U1906" s="95" t="str">
        <f t="shared" si="116"/>
        <v/>
      </c>
      <c r="V1906" s="95" t="str">
        <f t="shared" si="117"/>
        <v/>
      </c>
      <c r="W1906" s="95" t="str">
        <f t="shared" si="118"/>
        <v/>
      </c>
      <c r="X1906" s="95" t="str">
        <f t="shared" si="119"/>
        <v/>
      </c>
    </row>
    <row r="1907" spans="21:24" x14ac:dyDescent="0.3">
      <c r="U1907" s="95" t="str">
        <f t="shared" si="116"/>
        <v/>
      </c>
      <c r="V1907" s="95" t="str">
        <f t="shared" si="117"/>
        <v/>
      </c>
      <c r="W1907" s="95" t="str">
        <f t="shared" si="118"/>
        <v/>
      </c>
      <c r="X1907" s="95" t="str">
        <f t="shared" si="119"/>
        <v/>
      </c>
    </row>
    <row r="1908" spans="21:24" x14ac:dyDescent="0.3">
      <c r="U1908" s="95" t="str">
        <f t="shared" si="116"/>
        <v/>
      </c>
      <c r="V1908" s="95" t="str">
        <f t="shared" si="117"/>
        <v/>
      </c>
      <c r="W1908" s="95" t="str">
        <f t="shared" si="118"/>
        <v/>
      </c>
      <c r="X1908" s="95" t="str">
        <f t="shared" si="119"/>
        <v/>
      </c>
    </row>
    <row r="1909" spans="21:24" x14ac:dyDescent="0.3">
      <c r="U1909" s="95" t="str">
        <f t="shared" si="116"/>
        <v/>
      </c>
      <c r="V1909" s="95" t="str">
        <f t="shared" si="117"/>
        <v/>
      </c>
      <c r="W1909" s="95" t="str">
        <f t="shared" si="118"/>
        <v/>
      </c>
      <c r="X1909" s="95" t="str">
        <f t="shared" si="119"/>
        <v/>
      </c>
    </row>
    <row r="1910" spans="21:24" x14ac:dyDescent="0.3">
      <c r="U1910" s="95" t="str">
        <f t="shared" si="116"/>
        <v/>
      </c>
      <c r="V1910" s="95" t="str">
        <f t="shared" si="117"/>
        <v/>
      </c>
      <c r="W1910" s="95" t="str">
        <f t="shared" si="118"/>
        <v/>
      </c>
      <c r="X1910" s="95" t="str">
        <f t="shared" si="119"/>
        <v/>
      </c>
    </row>
    <row r="1911" spans="21:24" x14ac:dyDescent="0.3">
      <c r="U1911" s="95" t="str">
        <f t="shared" si="116"/>
        <v/>
      </c>
      <c r="V1911" s="95" t="str">
        <f t="shared" si="117"/>
        <v/>
      </c>
      <c r="W1911" s="95" t="str">
        <f t="shared" si="118"/>
        <v/>
      </c>
      <c r="X1911" s="95" t="str">
        <f t="shared" si="119"/>
        <v/>
      </c>
    </row>
    <row r="1912" spans="21:24" x14ac:dyDescent="0.3">
      <c r="U1912" s="95" t="str">
        <f t="shared" si="116"/>
        <v/>
      </c>
      <c r="V1912" s="95" t="str">
        <f t="shared" si="117"/>
        <v/>
      </c>
      <c r="W1912" s="95" t="str">
        <f t="shared" si="118"/>
        <v/>
      </c>
      <c r="X1912" s="95" t="str">
        <f t="shared" si="119"/>
        <v/>
      </c>
    </row>
    <row r="1913" spans="21:24" x14ac:dyDescent="0.3">
      <c r="U1913" s="95" t="str">
        <f t="shared" si="116"/>
        <v/>
      </c>
      <c r="V1913" s="95" t="str">
        <f t="shared" si="117"/>
        <v/>
      </c>
      <c r="W1913" s="95" t="str">
        <f t="shared" si="118"/>
        <v/>
      </c>
      <c r="X1913" s="95" t="str">
        <f t="shared" si="119"/>
        <v/>
      </c>
    </row>
    <row r="1914" spans="21:24" x14ac:dyDescent="0.3">
      <c r="U1914" s="95" t="str">
        <f t="shared" si="116"/>
        <v/>
      </c>
      <c r="V1914" s="95" t="str">
        <f t="shared" si="117"/>
        <v/>
      </c>
      <c r="W1914" s="95" t="str">
        <f t="shared" si="118"/>
        <v/>
      </c>
      <c r="X1914" s="95" t="str">
        <f t="shared" si="119"/>
        <v/>
      </c>
    </row>
    <row r="1915" spans="21:24" x14ac:dyDescent="0.3">
      <c r="U1915" s="95" t="str">
        <f t="shared" si="116"/>
        <v/>
      </c>
      <c r="V1915" s="95" t="str">
        <f t="shared" si="117"/>
        <v/>
      </c>
      <c r="W1915" s="95" t="str">
        <f t="shared" si="118"/>
        <v/>
      </c>
      <c r="X1915" s="95" t="str">
        <f t="shared" si="119"/>
        <v/>
      </c>
    </row>
    <row r="1916" spans="21:24" x14ac:dyDescent="0.3">
      <c r="U1916" s="95" t="str">
        <f t="shared" si="116"/>
        <v/>
      </c>
      <c r="V1916" s="95" t="str">
        <f t="shared" si="117"/>
        <v/>
      </c>
      <c r="W1916" s="95" t="str">
        <f t="shared" si="118"/>
        <v/>
      </c>
      <c r="X1916" s="95" t="str">
        <f t="shared" si="119"/>
        <v/>
      </c>
    </row>
    <row r="1917" spans="21:24" x14ac:dyDescent="0.3">
      <c r="U1917" s="95" t="str">
        <f t="shared" si="116"/>
        <v/>
      </c>
      <c r="V1917" s="95" t="str">
        <f t="shared" si="117"/>
        <v/>
      </c>
      <c r="W1917" s="95" t="str">
        <f t="shared" si="118"/>
        <v/>
      </c>
      <c r="X1917" s="95" t="str">
        <f t="shared" si="119"/>
        <v/>
      </c>
    </row>
    <row r="1918" spans="21:24" x14ac:dyDescent="0.3">
      <c r="U1918" s="95" t="str">
        <f t="shared" si="116"/>
        <v/>
      </c>
      <c r="V1918" s="95" t="str">
        <f t="shared" si="117"/>
        <v/>
      </c>
      <c r="W1918" s="95" t="str">
        <f t="shared" si="118"/>
        <v/>
      </c>
      <c r="X1918" s="95" t="str">
        <f t="shared" si="119"/>
        <v/>
      </c>
    </row>
    <row r="1919" spans="21:24" x14ac:dyDescent="0.3">
      <c r="U1919" s="95" t="str">
        <f t="shared" si="116"/>
        <v/>
      </c>
      <c r="V1919" s="95" t="str">
        <f t="shared" si="117"/>
        <v/>
      </c>
      <c r="W1919" s="95" t="str">
        <f t="shared" si="118"/>
        <v/>
      </c>
      <c r="X1919" s="95" t="str">
        <f t="shared" si="119"/>
        <v/>
      </c>
    </row>
    <row r="1920" spans="21:24" x14ac:dyDescent="0.3">
      <c r="U1920" s="95" t="str">
        <f t="shared" si="116"/>
        <v/>
      </c>
      <c r="V1920" s="95" t="str">
        <f t="shared" si="117"/>
        <v/>
      </c>
      <c r="W1920" s="95" t="str">
        <f t="shared" si="118"/>
        <v/>
      </c>
      <c r="X1920" s="95" t="str">
        <f t="shared" si="119"/>
        <v/>
      </c>
    </row>
    <row r="1921" spans="21:24" x14ac:dyDescent="0.3">
      <c r="U1921" s="95" t="str">
        <f t="shared" si="116"/>
        <v/>
      </c>
      <c r="V1921" s="95" t="str">
        <f t="shared" si="117"/>
        <v/>
      </c>
      <c r="W1921" s="95" t="str">
        <f t="shared" si="118"/>
        <v/>
      </c>
      <c r="X1921" s="95" t="str">
        <f t="shared" si="119"/>
        <v/>
      </c>
    </row>
    <row r="1922" spans="21:24" x14ac:dyDescent="0.3">
      <c r="U1922" s="95" t="str">
        <f t="shared" si="116"/>
        <v/>
      </c>
      <c r="V1922" s="95" t="str">
        <f t="shared" si="117"/>
        <v/>
      </c>
      <c r="W1922" s="95" t="str">
        <f t="shared" si="118"/>
        <v/>
      </c>
      <c r="X1922" s="95" t="str">
        <f t="shared" si="119"/>
        <v/>
      </c>
    </row>
    <row r="1923" spans="21:24" x14ac:dyDescent="0.3">
      <c r="U1923" s="95" t="str">
        <f t="shared" si="116"/>
        <v/>
      </c>
      <c r="V1923" s="95" t="str">
        <f t="shared" si="117"/>
        <v/>
      </c>
      <c r="W1923" s="95" t="str">
        <f t="shared" si="118"/>
        <v/>
      </c>
      <c r="X1923" s="95" t="str">
        <f t="shared" si="119"/>
        <v/>
      </c>
    </row>
    <row r="1924" spans="21:24" x14ac:dyDescent="0.3">
      <c r="U1924" s="95" t="str">
        <f t="shared" si="116"/>
        <v/>
      </c>
      <c r="V1924" s="95" t="str">
        <f t="shared" si="117"/>
        <v/>
      </c>
      <c r="W1924" s="95" t="str">
        <f t="shared" si="118"/>
        <v/>
      </c>
      <c r="X1924" s="95" t="str">
        <f t="shared" si="119"/>
        <v/>
      </c>
    </row>
    <row r="1925" spans="21:24" x14ac:dyDescent="0.3">
      <c r="U1925" s="95" t="str">
        <f t="shared" ref="U1925:U1988" si="120">IF(L1925="ANO",B1925&amp;"-Linie A","")</f>
        <v/>
      </c>
      <c r="V1925" s="95" t="str">
        <f t="shared" ref="V1925:V1988" si="121">IF(M1925="ANO",B1925&amp;"-Linie B","")</f>
        <v/>
      </c>
      <c r="W1925" s="95" t="str">
        <f t="shared" ref="W1925:W1988" si="122">IF(N1925="ANO",B1925&amp;"-Linie C","")</f>
        <v/>
      </c>
      <c r="X1925" s="95" t="str">
        <f t="shared" ref="X1925:X1988" si="123">IF(O1925="ANO",B1925&amp;"-Linie D","")</f>
        <v/>
      </c>
    </row>
    <row r="1926" spans="21:24" x14ac:dyDescent="0.3">
      <c r="U1926" s="95" t="str">
        <f t="shared" si="120"/>
        <v/>
      </c>
      <c r="V1926" s="95" t="str">
        <f t="shared" si="121"/>
        <v/>
      </c>
      <c r="W1926" s="95" t="str">
        <f t="shared" si="122"/>
        <v/>
      </c>
      <c r="X1926" s="95" t="str">
        <f t="shared" si="123"/>
        <v/>
      </c>
    </row>
    <row r="1927" spans="21:24" x14ac:dyDescent="0.3">
      <c r="U1927" s="95" t="str">
        <f t="shared" si="120"/>
        <v/>
      </c>
      <c r="V1927" s="95" t="str">
        <f t="shared" si="121"/>
        <v/>
      </c>
      <c r="W1927" s="95" t="str">
        <f t="shared" si="122"/>
        <v/>
      </c>
      <c r="X1927" s="95" t="str">
        <f t="shared" si="123"/>
        <v/>
      </c>
    </row>
    <row r="1928" spans="21:24" x14ac:dyDescent="0.3">
      <c r="U1928" s="95" t="str">
        <f t="shared" si="120"/>
        <v/>
      </c>
      <c r="V1928" s="95" t="str">
        <f t="shared" si="121"/>
        <v/>
      </c>
      <c r="W1928" s="95" t="str">
        <f t="shared" si="122"/>
        <v/>
      </c>
      <c r="X1928" s="95" t="str">
        <f t="shared" si="123"/>
        <v/>
      </c>
    </row>
    <row r="1929" spans="21:24" x14ac:dyDescent="0.3">
      <c r="U1929" s="95" t="str">
        <f t="shared" si="120"/>
        <v/>
      </c>
      <c r="V1929" s="95" t="str">
        <f t="shared" si="121"/>
        <v/>
      </c>
      <c r="W1929" s="95" t="str">
        <f t="shared" si="122"/>
        <v/>
      </c>
      <c r="X1929" s="95" t="str">
        <f t="shared" si="123"/>
        <v/>
      </c>
    </row>
    <row r="1930" spans="21:24" x14ac:dyDescent="0.3">
      <c r="U1930" s="95" t="str">
        <f t="shared" si="120"/>
        <v/>
      </c>
      <c r="V1930" s="95" t="str">
        <f t="shared" si="121"/>
        <v/>
      </c>
      <c r="W1930" s="95" t="str">
        <f t="shared" si="122"/>
        <v/>
      </c>
      <c r="X1930" s="95" t="str">
        <f t="shared" si="123"/>
        <v/>
      </c>
    </row>
    <row r="1931" spans="21:24" x14ac:dyDescent="0.3">
      <c r="U1931" s="95" t="str">
        <f t="shared" si="120"/>
        <v/>
      </c>
      <c r="V1931" s="95" t="str">
        <f t="shared" si="121"/>
        <v/>
      </c>
      <c r="W1931" s="95" t="str">
        <f t="shared" si="122"/>
        <v/>
      </c>
      <c r="X1931" s="95" t="str">
        <f t="shared" si="123"/>
        <v/>
      </c>
    </row>
    <row r="1932" spans="21:24" x14ac:dyDescent="0.3">
      <c r="U1932" s="95" t="str">
        <f t="shared" si="120"/>
        <v/>
      </c>
      <c r="V1932" s="95" t="str">
        <f t="shared" si="121"/>
        <v/>
      </c>
      <c r="W1932" s="95" t="str">
        <f t="shared" si="122"/>
        <v/>
      </c>
      <c r="X1932" s="95" t="str">
        <f t="shared" si="123"/>
        <v/>
      </c>
    </row>
    <row r="1933" spans="21:24" x14ac:dyDescent="0.3">
      <c r="U1933" s="95" t="str">
        <f t="shared" si="120"/>
        <v/>
      </c>
      <c r="V1933" s="95" t="str">
        <f t="shared" si="121"/>
        <v/>
      </c>
      <c r="W1933" s="95" t="str">
        <f t="shared" si="122"/>
        <v/>
      </c>
      <c r="X1933" s="95" t="str">
        <f t="shared" si="123"/>
        <v/>
      </c>
    </row>
    <row r="1934" spans="21:24" x14ac:dyDescent="0.3">
      <c r="U1934" s="95" t="str">
        <f t="shared" si="120"/>
        <v/>
      </c>
      <c r="V1934" s="95" t="str">
        <f t="shared" si="121"/>
        <v/>
      </c>
      <c r="W1934" s="95" t="str">
        <f t="shared" si="122"/>
        <v/>
      </c>
      <c r="X1934" s="95" t="str">
        <f t="shared" si="123"/>
        <v/>
      </c>
    </row>
    <row r="1935" spans="21:24" x14ac:dyDescent="0.3">
      <c r="U1935" s="95" t="str">
        <f t="shared" si="120"/>
        <v/>
      </c>
      <c r="V1935" s="95" t="str">
        <f t="shared" si="121"/>
        <v/>
      </c>
      <c r="W1935" s="95" t="str">
        <f t="shared" si="122"/>
        <v/>
      </c>
      <c r="X1935" s="95" t="str">
        <f t="shared" si="123"/>
        <v/>
      </c>
    </row>
    <row r="1936" spans="21:24" x14ac:dyDescent="0.3">
      <c r="U1936" s="95" t="str">
        <f t="shared" si="120"/>
        <v/>
      </c>
      <c r="V1936" s="95" t="str">
        <f t="shared" si="121"/>
        <v/>
      </c>
      <c r="W1936" s="95" t="str">
        <f t="shared" si="122"/>
        <v/>
      </c>
      <c r="X1936" s="95" t="str">
        <f t="shared" si="123"/>
        <v/>
      </c>
    </row>
    <row r="1937" spans="21:24" x14ac:dyDescent="0.3">
      <c r="U1937" s="95" t="str">
        <f t="shared" si="120"/>
        <v/>
      </c>
      <c r="V1937" s="95" t="str">
        <f t="shared" si="121"/>
        <v/>
      </c>
      <c r="W1937" s="95" t="str">
        <f t="shared" si="122"/>
        <v/>
      </c>
      <c r="X1937" s="95" t="str">
        <f t="shared" si="123"/>
        <v/>
      </c>
    </row>
    <row r="1938" spans="21:24" x14ac:dyDescent="0.3">
      <c r="U1938" s="95" t="str">
        <f t="shared" si="120"/>
        <v/>
      </c>
      <c r="V1938" s="95" t="str">
        <f t="shared" si="121"/>
        <v/>
      </c>
      <c r="W1938" s="95" t="str">
        <f t="shared" si="122"/>
        <v/>
      </c>
      <c r="X1938" s="95" t="str">
        <f t="shared" si="123"/>
        <v/>
      </c>
    </row>
    <row r="1939" spans="21:24" x14ac:dyDescent="0.3">
      <c r="U1939" s="95" t="str">
        <f t="shared" si="120"/>
        <v/>
      </c>
      <c r="V1939" s="95" t="str">
        <f t="shared" si="121"/>
        <v/>
      </c>
      <c r="W1939" s="95" t="str">
        <f t="shared" si="122"/>
        <v/>
      </c>
      <c r="X1939" s="95" t="str">
        <f t="shared" si="123"/>
        <v/>
      </c>
    </row>
    <row r="1940" spans="21:24" x14ac:dyDescent="0.3">
      <c r="U1940" s="95" t="str">
        <f t="shared" si="120"/>
        <v/>
      </c>
      <c r="V1940" s="95" t="str">
        <f t="shared" si="121"/>
        <v/>
      </c>
      <c r="W1940" s="95" t="str">
        <f t="shared" si="122"/>
        <v/>
      </c>
      <c r="X1940" s="95" t="str">
        <f t="shared" si="123"/>
        <v/>
      </c>
    </row>
    <row r="1941" spans="21:24" x14ac:dyDescent="0.3">
      <c r="U1941" s="95" t="str">
        <f t="shared" si="120"/>
        <v/>
      </c>
      <c r="V1941" s="95" t="str">
        <f t="shared" si="121"/>
        <v/>
      </c>
      <c r="W1941" s="95" t="str">
        <f t="shared" si="122"/>
        <v/>
      </c>
      <c r="X1941" s="95" t="str">
        <f t="shared" si="123"/>
        <v/>
      </c>
    </row>
    <row r="1942" spans="21:24" x14ac:dyDescent="0.3">
      <c r="U1942" s="95" t="str">
        <f t="shared" si="120"/>
        <v/>
      </c>
      <c r="V1942" s="95" t="str">
        <f t="shared" si="121"/>
        <v/>
      </c>
      <c r="W1942" s="95" t="str">
        <f t="shared" si="122"/>
        <v/>
      </c>
      <c r="X1942" s="95" t="str">
        <f t="shared" si="123"/>
        <v/>
      </c>
    </row>
    <row r="1943" spans="21:24" x14ac:dyDescent="0.3">
      <c r="U1943" s="95" t="str">
        <f t="shared" si="120"/>
        <v/>
      </c>
      <c r="V1943" s="95" t="str">
        <f t="shared" si="121"/>
        <v/>
      </c>
      <c r="W1943" s="95" t="str">
        <f t="shared" si="122"/>
        <v/>
      </c>
      <c r="X1943" s="95" t="str">
        <f t="shared" si="123"/>
        <v/>
      </c>
    </row>
    <row r="1944" spans="21:24" x14ac:dyDescent="0.3">
      <c r="U1944" s="95" t="str">
        <f t="shared" si="120"/>
        <v/>
      </c>
      <c r="V1944" s="95" t="str">
        <f t="shared" si="121"/>
        <v/>
      </c>
      <c r="W1944" s="95" t="str">
        <f t="shared" si="122"/>
        <v/>
      </c>
      <c r="X1944" s="95" t="str">
        <f t="shared" si="123"/>
        <v/>
      </c>
    </row>
    <row r="1945" spans="21:24" x14ac:dyDescent="0.3">
      <c r="U1945" s="95" t="str">
        <f t="shared" si="120"/>
        <v/>
      </c>
      <c r="V1945" s="95" t="str">
        <f t="shared" si="121"/>
        <v/>
      </c>
      <c r="W1945" s="95" t="str">
        <f t="shared" si="122"/>
        <v/>
      </c>
      <c r="X1945" s="95" t="str">
        <f t="shared" si="123"/>
        <v/>
      </c>
    </row>
    <row r="1946" spans="21:24" x14ac:dyDescent="0.3">
      <c r="U1946" s="95" t="str">
        <f t="shared" si="120"/>
        <v/>
      </c>
      <c r="V1946" s="95" t="str">
        <f t="shared" si="121"/>
        <v/>
      </c>
      <c r="W1946" s="95" t="str">
        <f t="shared" si="122"/>
        <v/>
      </c>
      <c r="X1946" s="95" t="str">
        <f t="shared" si="123"/>
        <v/>
      </c>
    </row>
    <row r="1947" spans="21:24" x14ac:dyDescent="0.3">
      <c r="U1947" s="95" t="str">
        <f t="shared" si="120"/>
        <v/>
      </c>
      <c r="V1947" s="95" t="str">
        <f t="shared" si="121"/>
        <v/>
      </c>
      <c r="W1947" s="95" t="str">
        <f t="shared" si="122"/>
        <v/>
      </c>
      <c r="X1947" s="95" t="str">
        <f t="shared" si="123"/>
        <v/>
      </c>
    </row>
    <row r="1948" spans="21:24" x14ac:dyDescent="0.3">
      <c r="U1948" s="95" t="str">
        <f t="shared" si="120"/>
        <v/>
      </c>
      <c r="V1948" s="95" t="str">
        <f t="shared" si="121"/>
        <v/>
      </c>
      <c r="W1948" s="95" t="str">
        <f t="shared" si="122"/>
        <v/>
      </c>
      <c r="X1948" s="95" t="str">
        <f t="shared" si="123"/>
        <v/>
      </c>
    </row>
    <row r="1949" spans="21:24" x14ac:dyDescent="0.3">
      <c r="U1949" s="95" t="str">
        <f t="shared" si="120"/>
        <v/>
      </c>
      <c r="V1949" s="95" t="str">
        <f t="shared" si="121"/>
        <v/>
      </c>
      <c r="W1949" s="95" t="str">
        <f t="shared" si="122"/>
        <v/>
      </c>
      <c r="X1949" s="95" t="str">
        <f t="shared" si="123"/>
        <v/>
      </c>
    </row>
    <row r="1950" spans="21:24" x14ac:dyDescent="0.3">
      <c r="U1950" s="95" t="str">
        <f t="shared" si="120"/>
        <v/>
      </c>
      <c r="V1950" s="95" t="str">
        <f t="shared" si="121"/>
        <v/>
      </c>
      <c r="W1950" s="95" t="str">
        <f t="shared" si="122"/>
        <v/>
      </c>
      <c r="X1950" s="95" t="str">
        <f t="shared" si="123"/>
        <v/>
      </c>
    </row>
    <row r="1951" spans="21:24" x14ac:dyDescent="0.3">
      <c r="U1951" s="95" t="str">
        <f t="shared" si="120"/>
        <v/>
      </c>
      <c r="V1951" s="95" t="str">
        <f t="shared" si="121"/>
        <v/>
      </c>
      <c r="W1951" s="95" t="str">
        <f t="shared" si="122"/>
        <v/>
      </c>
      <c r="X1951" s="95" t="str">
        <f t="shared" si="123"/>
        <v/>
      </c>
    </row>
    <row r="1952" spans="21:24" x14ac:dyDescent="0.3">
      <c r="U1952" s="95" t="str">
        <f t="shared" si="120"/>
        <v/>
      </c>
      <c r="V1952" s="95" t="str">
        <f t="shared" si="121"/>
        <v/>
      </c>
      <c r="W1952" s="95" t="str">
        <f t="shared" si="122"/>
        <v/>
      </c>
      <c r="X1952" s="95" t="str">
        <f t="shared" si="123"/>
        <v/>
      </c>
    </row>
    <row r="1953" spans="21:24" x14ac:dyDescent="0.3">
      <c r="U1953" s="95" t="str">
        <f t="shared" si="120"/>
        <v/>
      </c>
      <c r="V1953" s="95" t="str">
        <f t="shared" si="121"/>
        <v/>
      </c>
      <c r="W1953" s="95" t="str">
        <f t="shared" si="122"/>
        <v/>
      </c>
      <c r="X1953" s="95" t="str">
        <f t="shared" si="123"/>
        <v/>
      </c>
    </row>
    <row r="1954" spans="21:24" x14ac:dyDescent="0.3">
      <c r="U1954" s="95" t="str">
        <f t="shared" si="120"/>
        <v/>
      </c>
      <c r="V1954" s="95" t="str">
        <f t="shared" si="121"/>
        <v/>
      </c>
      <c r="W1954" s="95" t="str">
        <f t="shared" si="122"/>
        <v/>
      </c>
      <c r="X1954" s="95" t="str">
        <f t="shared" si="123"/>
        <v/>
      </c>
    </row>
    <row r="1955" spans="21:24" x14ac:dyDescent="0.3">
      <c r="U1955" s="95" t="str">
        <f t="shared" si="120"/>
        <v/>
      </c>
      <c r="V1955" s="95" t="str">
        <f t="shared" si="121"/>
        <v/>
      </c>
      <c r="W1955" s="95" t="str">
        <f t="shared" si="122"/>
        <v/>
      </c>
      <c r="X1955" s="95" t="str">
        <f t="shared" si="123"/>
        <v/>
      </c>
    </row>
    <row r="1956" spans="21:24" x14ac:dyDescent="0.3">
      <c r="U1956" s="95" t="str">
        <f t="shared" si="120"/>
        <v/>
      </c>
      <c r="V1956" s="95" t="str">
        <f t="shared" si="121"/>
        <v/>
      </c>
      <c r="W1956" s="95" t="str">
        <f t="shared" si="122"/>
        <v/>
      </c>
      <c r="X1956" s="95" t="str">
        <f t="shared" si="123"/>
        <v/>
      </c>
    </row>
    <row r="1957" spans="21:24" x14ac:dyDescent="0.3">
      <c r="U1957" s="95" t="str">
        <f t="shared" si="120"/>
        <v/>
      </c>
      <c r="V1957" s="95" t="str">
        <f t="shared" si="121"/>
        <v/>
      </c>
      <c r="W1957" s="95" t="str">
        <f t="shared" si="122"/>
        <v/>
      </c>
      <c r="X1957" s="95" t="str">
        <f t="shared" si="123"/>
        <v/>
      </c>
    </row>
    <row r="1958" spans="21:24" x14ac:dyDescent="0.3">
      <c r="U1958" s="95" t="str">
        <f t="shared" si="120"/>
        <v/>
      </c>
      <c r="V1958" s="95" t="str">
        <f t="shared" si="121"/>
        <v/>
      </c>
      <c r="W1958" s="95" t="str">
        <f t="shared" si="122"/>
        <v/>
      </c>
      <c r="X1958" s="95" t="str">
        <f t="shared" si="123"/>
        <v/>
      </c>
    </row>
    <row r="1959" spans="21:24" x14ac:dyDescent="0.3">
      <c r="U1959" s="95" t="str">
        <f t="shared" si="120"/>
        <v/>
      </c>
      <c r="V1959" s="95" t="str">
        <f t="shared" si="121"/>
        <v/>
      </c>
      <c r="W1959" s="95" t="str">
        <f t="shared" si="122"/>
        <v/>
      </c>
      <c r="X1959" s="95" t="str">
        <f t="shared" si="123"/>
        <v/>
      </c>
    </row>
    <row r="1960" spans="21:24" x14ac:dyDescent="0.3">
      <c r="U1960" s="95" t="str">
        <f t="shared" si="120"/>
        <v/>
      </c>
      <c r="V1960" s="95" t="str">
        <f t="shared" si="121"/>
        <v/>
      </c>
      <c r="W1960" s="95" t="str">
        <f t="shared" si="122"/>
        <v/>
      </c>
      <c r="X1960" s="95" t="str">
        <f t="shared" si="123"/>
        <v/>
      </c>
    </row>
    <row r="1961" spans="21:24" x14ac:dyDescent="0.3">
      <c r="U1961" s="95" t="str">
        <f t="shared" si="120"/>
        <v/>
      </c>
      <c r="V1961" s="95" t="str">
        <f t="shared" si="121"/>
        <v/>
      </c>
      <c r="W1961" s="95" t="str">
        <f t="shared" si="122"/>
        <v/>
      </c>
      <c r="X1961" s="95" t="str">
        <f t="shared" si="123"/>
        <v/>
      </c>
    </row>
    <row r="1962" spans="21:24" x14ac:dyDescent="0.3">
      <c r="U1962" s="95" t="str">
        <f t="shared" si="120"/>
        <v/>
      </c>
      <c r="V1962" s="95" t="str">
        <f t="shared" si="121"/>
        <v/>
      </c>
      <c r="W1962" s="95" t="str">
        <f t="shared" si="122"/>
        <v/>
      </c>
      <c r="X1962" s="95" t="str">
        <f t="shared" si="123"/>
        <v/>
      </c>
    </row>
    <row r="1963" spans="21:24" x14ac:dyDescent="0.3">
      <c r="U1963" s="95" t="str">
        <f t="shared" si="120"/>
        <v/>
      </c>
      <c r="V1963" s="95" t="str">
        <f t="shared" si="121"/>
        <v/>
      </c>
      <c r="W1963" s="95" t="str">
        <f t="shared" si="122"/>
        <v/>
      </c>
      <c r="X1963" s="95" t="str">
        <f t="shared" si="123"/>
        <v/>
      </c>
    </row>
    <row r="1964" spans="21:24" x14ac:dyDescent="0.3">
      <c r="U1964" s="95" t="str">
        <f t="shared" si="120"/>
        <v/>
      </c>
      <c r="V1964" s="95" t="str">
        <f t="shared" si="121"/>
        <v/>
      </c>
      <c r="W1964" s="95" t="str">
        <f t="shared" si="122"/>
        <v/>
      </c>
      <c r="X1964" s="95" t="str">
        <f t="shared" si="123"/>
        <v/>
      </c>
    </row>
    <row r="1965" spans="21:24" x14ac:dyDescent="0.3">
      <c r="U1965" s="95" t="str">
        <f t="shared" si="120"/>
        <v/>
      </c>
      <c r="V1965" s="95" t="str">
        <f t="shared" si="121"/>
        <v/>
      </c>
      <c r="W1965" s="95" t="str">
        <f t="shared" si="122"/>
        <v/>
      </c>
      <c r="X1965" s="95" t="str">
        <f t="shared" si="123"/>
        <v/>
      </c>
    </row>
    <row r="1966" spans="21:24" x14ac:dyDescent="0.3">
      <c r="U1966" s="95" t="str">
        <f t="shared" si="120"/>
        <v/>
      </c>
      <c r="V1966" s="95" t="str">
        <f t="shared" si="121"/>
        <v/>
      </c>
      <c r="W1966" s="95" t="str">
        <f t="shared" si="122"/>
        <v/>
      </c>
      <c r="X1966" s="95" t="str">
        <f t="shared" si="123"/>
        <v/>
      </c>
    </row>
    <row r="1967" spans="21:24" x14ac:dyDescent="0.3">
      <c r="U1967" s="95" t="str">
        <f t="shared" si="120"/>
        <v/>
      </c>
      <c r="V1967" s="95" t="str">
        <f t="shared" si="121"/>
        <v/>
      </c>
      <c r="W1967" s="95" t="str">
        <f t="shared" si="122"/>
        <v/>
      </c>
      <c r="X1967" s="95" t="str">
        <f t="shared" si="123"/>
        <v/>
      </c>
    </row>
    <row r="1968" spans="21:24" x14ac:dyDescent="0.3">
      <c r="U1968" s="95" t="str">
        <f t="shared" si="120"/>
        <v/>
      </c>
      <c r="V1968" s="95" t="str">
        <f t="shared" si="121"/>
        <v/>
      </c>
      <c r="W1968" s="95" t="str">
        <f t="shared" si="122"/>
        <v/>
      </c>
      <c r="X1968" s="95" t="str">
        <f t="shared" si="123"/>
        <v/>
      </c>
    </row>
    <row r="1969" spans="21:24" x14ac:dyDescent="0.3">
      <c r="U1969" s="95" t="str">
        <f t="shared" si="120"/>
        <v/>
      </c>
      <c r="V1969" s="95" t="str">
        <f t="shared" si="121"/>
        <v/>
      </c>
      <c r="W1969" s="95" t="str">
        <f t="shared" si="122"/>
        <v/>
      </c>
      <c r="X1969" s="95" t="str">
        <f t="shared" si="123"/>
        <v/>
      </c>
    </row>
    <row r="1970" spans="21:24" x14ac:dyDescent="0.3">
      <c r="U1970" s="95" t="str">
        <f t="shared" si="120"/>
        <v/>
      </c>
      <c r="V1970" s="95" t="str">
        <f t="shared" si="121"/>
        <v/>
      </c>
      <c r="W1970" s="95" t="str">
        <f t="shared" si="122"/>
        <v/>
      </c>
      <c r="X1970" s="95" t="str">
        <f t="shared" si="123"/>
        <v/>
      </c>
    </row>
    <row r="1971" spans="21:24" x14ac:dyDescent="0.3">
      <c r="U1971" s="95" t="str">
        <f t="shared" si="120"/>
        <v/>
      </c>
      <c r="V1971" s="95" t="str">
        <f t="shared" si="121"/>
        <v/>
      </c>
      <c r="W1971" s="95" t="str">
        <f t="shared" si="122"/>
        <v/>
      </c>
      <c r="X1971" s="95" t="str">
        <f t="shared" si="123"/>
        <v/>
      </c>
    </row>
    <row r="1972" spans="21:24" x14ac:dyDescent="0.3">
      <c r="U1972" s="95" t="str">
        <f t="shared" si="120"/>
        <v/>
      </c>
      <c r="V1972" s="95" t="str">
        <f t="shared" si="121"/>
        <v/>
      </c>
      <c r="W1972" s="95" t="str">
        <f t="shared" si="122"/>
        <v/>
      </c>
      <c r="X1972" s="95" t="str">
        <f t="shared" si="123"/>
        <v/>
      </c>
    </row>
    <row r="1973" spans="21:24" x14ac:dyDescent="0.3">
      <c r="U1973" s="95" t="str">
        <f t="shared" si="120"/>
        <v/>
      </c>
      <c r="V1973" s="95" t="str">
        <f t="shared" si="121"/>
        <v/>
      </c>
      <c r="W1973" s="95" t="str">
        <f t="shared" si="122"/>
        <v/>
      </c>
      <c r="X1973" s="95" t="str">
        <f t="shared" si="123"/>
        <v/>
      </c>
    </row>
    <row r="1974" spans="21:24" x14ac:dyDescent="0.3">
      <c r="U1974" s="95" t="str">
        <f t="shared" si="120"/>
        <v/>
      </c>
      <c r="V1974" s="95" t="str">
        <f t="shared" si="121"/>
        <v/>
      </c>
      <c r="W1974" s="95" t="str">
        <f t="shared" si="122"/>
        <v/>
      </c>
      <c r="X1974" s="95" t="str">
        <f t="shared" si="123"/>
        <v/>
      </c>
    </row>
    <row r="1975" spans="21:24" x14ac:dyDescent="0.3">
      <c r="U1975" s="95" t="str">
        <f t="shared" si="120"/>
        <v/>
      </c>
      <c r="V1975" s="95" t="str">
        <f t="shared" si="121"/>
        <v/>
      </c>
      <c r="W1975" s="95" t="str">
        <f t="shared" si="122"/>
        <v/>
      </c>
      <c r="X1975" s="95" t="str">
        <f t="shared" si="123"/>
        <v/>
      </c>
    </row>
    <row r="1976" spans="21:24" x14ac:dyDescent="0.3">
      <c r="U1976" s="95" t="str">
        <f t="shared" si="120"/>
        <v/>
      </c>
      <c r="V1976" s="95" t="str">
        <f t="shared" si="121"/>
        <v/>
      </c>
      <c r="W1976" s="95" t="str">
        <f t="shared" si="122"/>
        <v/>
      </c>
      <c r="X1976" s="95" t="str">
        <f t="shared" si="123"/>
        <v/>
      </c>
    </row>
    <row r="1977" spans="21:24" x14ac:dyDescent="0.3">
      <c r="U1977" s="95" t="str">
        <f t="shared" si="120"/>
        <v/>
      </c>
      <c r="V1977" s="95" t="str">
        <f t="shared" si="121"/>
        <v/>
      </c>
      <c r="W1977" s="95" t="str">
        <f t="shared" si="122"/>
        <v/>
      </c>
      <c r="X1977" s="95" t="str">
        <f t="shared" si="123"/>
        <v/>
      </c>
    </row>
    <row r="1978" spans="21:24" x14ac:dyDescent="0.3">
      <c r="U1978" s="95" t="str">
        <f t="shared" si="120"/>
        <v/>
      </c>
      <c r="V1978" s="95" t="str">
        <f t="shared" si="121"/>
        <v/>
      </c>
      <c r="W1978" s="95" t="str">
        <f t="shared" si="122"/>
        <v/>
      </c>
      <c r="X1978" s="95" t="str">
        <f t="shared" si="123"/>
        <v/>
      </c>
    </row>
    <row r="1979" spans="21:24" x14ac:dyDescent="0.3">
      <c r="U1979" s="95" t="str">
        <f t="shared" si="120"/>
        <v/>
      </c>
      <c r="V1979" s="95" t="str">
        <f t="shared" si="121"/>
        <v/>
      </c>
      <c r="W1979" s="95" t="str">
        <f t="shared" si="122"/>
        <v/>
      </c>
      <c r="X1979" s="95" t="str">
        <f t="shared" si="123"/>
        <v/>
      </c>
    </row>
    <row r="1980" spans="21:24" x14ac:dyDescent="0.3">
      <c r="U1980" s="95" t="str">
        <f t="shared" si="120"/>
        <v/>
      </c>
      <c r="V1980" s="95" t="str">
        <f t="shared" si="121"/>
        <v/>
      </c>
      <c r="W1980" s="95" t="str">
        <f t="shared" si="122"/>
        <v/>
      </c>
      <c r="X1980" s="95" t="str">
        <f t="shared" si="123"/>
        <v/>
      </c>
    </row>
    <row r="1981" spans="21:24" x14ac:dyDescent="0.3">
      <c r="U1981" s="95" t="str">
        <f t="shared" si="120"/>
        <v/>
      </c>
      <c r="V1981" s="95" t="str">
        <f t="shared" si="121"/>
        <v/>
      </c>
      <c r="W1981" s="95" t="str">
        <f t="shared" si="122"/>
        <v/>
      </c>
      <c r="X1981" s="95" t="str">
        <f t="shared" si="123"/>
        <v/>
      </c>
    </row>
    <row r="1982" spans="21:24" x14ac:dyDescent="0.3">
      <c r="U1982" s="95" t="str">
        <f t="shared" si="120"/>
        <v/>
      </c>
      <c r="V1982" s="95" t="str">
        <f t="shared" si="121"/>
        <v/>
      </c>
      <c r="W1982" s="95" t="str">
        <f t="shared" si="122"/>
        <v/>
      </c>
      <c r="X1982" s="95" t="str">
        <f t="shared" si="123"/>
        <v/>
      </c>
    </row>
    <row r="1983" spans="21:24" x14ac:dyDescent="0.3">
      <c r="U1983" s="95" t="str">
        <f t="shared" si="120"/>
        <v/>
      </c>
      <c r="V1983" s="95" t="str">
        <f t="shared" si="121"/>
        <v/>
      </c>
      <c r="W1983" s="95" t="str">
        <f t="shared" si="122"/>
        <v/>
      </c>
      <c r="X1983" s="95" t="str">
        <f t="shared" si="123"/>
        <v/>
      </c>
    </row>
    <row r="1984" spans="21:24" x14ac:dyDescent="0.3">
      <c r="U1984" s="95" t="str">
        <f t="shared" si="120"/>
        <v/>
      </c>
      <c r="V1984" s="95" t="str">
        <f t="shared" si="121"/>
        <v/>
      </c>
      <c r="W1984" s="95" t="str">
        <f t="shared" si="122"/>
        <v/>
      </c>
      <c r="X1984" s="95" t="str">
        <f t="shared" si="123"/>
        <v/>
      </c>
    </row>
    <row r="1985" spans="21:24" x14ac:dyDescent="0.3">
      <c r="U1985" s="95" t="str">
        <f t="shared" si="120"/>
        <v/>
      </c>
      <c r="V1985" s="95" t="str">
        <f t="shared" si="121"/>
        <v/>
      </c>
      <c r="W1985" s="95" t="str">
        <f t="shared" si="122"/>
        <v/>
      </c>
      <c r="X1985" s="95" t="str">
        <f t="shared" si="123"/>
        <v/>
      </c>
    </row>
    <row r="1986" spans="21:24" x14ac:dyDescent="0.3">
      <c r="U1986" s="95" t="str">
        <f t="shared" si="120"/>
        <v/>
      </c>
      <c r="V1986" s="95" t="str">
        <f t="shared" si="121"/>
        <v/>
      </c>
      <c r="W1986" s="95" t="str">
        <f t="shared" si="122"/>
        <v/>
      </c>
      <c r="X1986" s="95" t="str">
        <f t="shared" si="123"/>
        <v/>
      </c>
    </row>
    <row r="1987" spans="21:24" x14ac:dyDescent="0.3">
      <c r="U1987" s="95" t="str">
        <f t="shared" si="120"/>
        <v/>
      </c>
      <c r="V1987" s="95" t="str">
        <f t="shared" si="121"/>
        <v/>
      </c>
      <c r="W1987" s="95" t="str">
        <f t="shared" si="122"/>
        <v/>
      </c>
      <c r="X1987" s="95" t="str">
        <f t="shared" si="123"/>
        <v/>
      </c>
    </row>
    <row r="1988" spans="21:24" x14ac:dyDescent="0.3">
      <c r="U1988" s="95" t="str">
        <f t="shared" si="120"/>
        <v/>
      </c>
      <c r="V1988" s="95" t="str">
        <f t="shared" si="121"/>
        <v/>
      </c>
      <c r="W1988" s="95" t="str">
        <f t="shared" si="122"/>
        <v/>
      </c>
      <c r="X1988" s="95" t="str">
        <f t="shared" si="123"/>
        <v/>
      </c>
    </row>
    <row r="1989" spans="21:24" x14ac:dyDescent="0.3">
      <c r="U1989" s="95" t="str">
        <f t="shared" ref="U1989:U2052" si="124">IF(L1989="ANO",B1989&amp;"-Linie A","")</f>
        <v/>
      </c>
      <c r="V1989" s="95" t="str">
        <f t="shared" ref="V1989:V2052" si="125">IF(M1989="ANO",B1989&amp;"-Linie B","")</f>
        <v/>
      </c>
      <c r="W1989" s="95" t="str">
        <f t="shared" ref="W1989:W2052" si="126">IF(N1989="ANO",B1989&amp;"-Linie C","")</f>
        <v/>
      </c>
      <c r="X1989" s="95" t="str">
        <f t="shared" ref="X1989:X2052" si="127">IF(O1989="ANO",B1989&amp;"-Linie D","")</f>
        <v/>
      </c>
    </row>
    <row r="1990" spans="21:24" x14ac:dyDescent="0.3">
      <c r="U1990" s="95" t="str">
        <f t="shared" si="124"/>
        <v/>
      </c>
      <c r="V1990" s="95" t="str">
        <f t="shared" si="125"/>
        <v/>
      </c>
      <c r="W1990" s="95" t="str">
        <f t="shared" si="126"/>
        <v/>
      </c>
      <c r="X1990" s="95" t="str">
        <f t="shared" si="127"/>
        <v/>
      </c>
    </row>
    <row r="1991" spans="21:24" x14ac:dyDescent="0.3">
      <c r="U1991" s="95" t="str">
        <f t="shared" si="124"/>
        <v/>
      </c>
      <c r="V1991" s="95" t="str">
        <f t="shared" si="125"/>
        <v/>
      </c>
      <c r="W1991" s="95" t="str">
        <f t="shared" si="126"/>
        <v/>
      </c>
      <c r="X1991" s="95" t="str">
        <f t="shared" si="127"/>
        <v/>
      </c>
    </row>
    <row r="1992" spans="21:24" x14ac:dyDescent="0.3">
      <c r="U1992" s="95" t="str">
        <f t="shared" si="124"/>
        <v/>
      </c>
      <c r="V1992" s="95" t="str">
        <f t="shared" si="125"/>
        <v/>
      </c>
      <c r="W1992" s="95" t="str">
        <f t="shared" si="126"/>
        <v/>
      </c>
      <c r="X1992" s="95" t="str">
        <f t="shared" si="127"/>
        <v/>
      </c>
    </row>
    <row r="1993" spans="21:24" x14ac:dyDescent="0.3">
      <c r="U1993" s="95" t="str">
        <f t="shared" si="124"/>
        <v/>
      </c>
      <c r="V1993" s="95" t="str">
        <f t="shared" si="125"/>
        <v/>
      </c>
      <c r="W1993" s="95" t="str">
        <f t="shared" si="126"/>
        <v/>
      </c>
      <c r="X1993" s="95" t="str">
        <f t="shared" si="127"/>
        <v/>
      </c>
    </row>
    <row r="1994" spans="21:24" x14ac:dyDescent="0.3">
      <c r="U1994" s="95" t="str">
        <f t="shared" si="124"/>
        <v/>
      </c>
      <c r="V1994" s="95" t="str">
        <f t="shared" si="125"/>
        <v/>
      </c>
      <c r="W1994" s="95" t="str">
        <f t="shared" si="126"/>
        <v/>
      </c>
      <c r="X1994" s="95" t="str">
        <f t="shared" si="127"/>
        <v/>
      </c>
    </row>
    <row r="1995" spans="21:24" x14ac:dyDescent="0.3">
      <c r="U1995" s="95" t="str">
        <f t="shared" si="124"/>
        <v/>
      </c>
      <c r="V1995" s="95" t="str">
        <f t="shared" si="125"/>
        <v/>
      </c>
      <c r="W1995" s="95" t="str">
        <f t="shared" si="126"/>
        <v/>
      </c>
      <c r="X1995" s="95" t="str">
        <f t="shared" si="127"/>
        <v/>
      </c>
    </row>
    <row r="1996" spans="21:24" x14ac:dyDescent="0.3">
      <c r="U1996" s="95" t="str">
        <f t="shared" si="124"/>
        <v/>
      </c>
      <c r="V1996" s="95" t="str">
        <f t="shared" si="125"/>
        <v/>
      </c>
      <c r="W1996" s="95" t="str">
        <f t="shared" si="126"/>
        <v/>
      </c>
      <c r="X1996" s="95" t="str">
        <f t="shared" si="127"/>
        <v/>
      </c>
    </row>
    <row r="1997" spans="21:24" x14ac:dyDescent="0.3">
      <c r="U1997" s="95" t="str">
        <f t="shared" si="124"/>
        <v/>
      </c>
      <c r="V1997" s="95" t="str">
        <f t="shared" si="125"/>
        <v/>
      </c>
      <c r="W1997" s="95" t="str">
        <f t="shared" si="126"/>
        <v/>
      </c>
      <c r="X1997" s="95" t="str">
        <f t="shared" si="127"/>
        <v/>
      </c>
    </row>
    <row r="1998" spans="21:24" x14ac:dyDescent="0.3">
      <c r="U1998" s="95" t="str">
        <f t="shared" si="124"/>
        <v/>
      </c>
      <c r="V1998" s="95" t="str">
        <f t="shared" si="125"/>
        <v/>
      </c>
      <c r="W1998" s="95" t="str">
        <f t="shared" si="126"/>
        <v/>
      </c>
      <c r="X1998" s="95" t="str">
        <f t="shared" si="127"/>
        <v/>
      </c>
    </row>
    <row r="1999" spans="21:24" x14ac:dyDescent="0.3">
      <c r="U1999" s="95" t="str">
        <f t="shared" si="124"/>
        <v/>
      </c>
      <c r="V1999" s="95" t="str">
        <f t="shared" si="125"/>
        <v/>
      </c>
      <c r="W1999" s="95" t="str">
        <f t="shared" si="126"/>
        <v/>
      </c>
      <c r="X1999" s="95" t="str">
        <f t="shared" si="127"/>
        <v/>
      </c>
    </row>
    <row r="2000" spans="21:24" x14ac:dyDescent="0.3">
      <c r="U2000" s="95" t="str">
        <f t="shared" si="124"/>
        <v/>
      </c>
      <c r="V2000" s="95" t="str">
        <f t="shared" si="125"/>
        <v/>
      </c>
      <c r="W2000" s="95" t="str">
        <f t="shared" si="126"/>
        <v/>
      </c>
      <c r="X2000" s="95" t="str">
        <f t="shared" si="127"/>
        <v/>
      </c>
    </row>
    <row r="2001" spans="21:24" x14ac:dyDescent="0.3">
      <c r="U2001" s="95" t="str">
        <f t="shared" si="124"/>
        <v/>
      </c>
      <c r="V2001" s="95" t="str">
        <f t="shared" si="125"/>
        <v/>
      </c>
      <c r="W2001" s="95" t="str">
        <f t="shared" si="126"/>
        <v/>
      </c>
      <c r="X2001" s="95" t="str">
        <f t="shared" si="127"/>
        <v/>
      </c>
    </row>
    <row r="2002" spans="21:24" x14ac:dyDescent="0.3">
      <c r="U2002" s="95" t="str">
        <f t="shared" si="124"/>
        <v/>
      </c>
      <c r="V2002" s="95" t="str">
        <f t="shared" si="125"/>
        <v/>
      </c>
      <c r="W2002" s="95" t="str">
        <f t="shared" si="126"/>
        <v/>
      </c>
      <c r="X2002" s="95" t="str">
        <f t="shared" si="127"/>
        <v/>
      </c>
    </row>
    <row r="2003" spans="21:24" x14ac:dyDescent="0.3">
      <c r="U2003" s="95" t="str">
        <f t="shared" si="124"/>
        <v/>
      </c>
      <c r="V2003" s="95" t="str">
        <f t="shared" si="125"/>
        <v/>
      </c>
      <c r="W2003" s="95" t="str">
        <f t="shared" si="126"/>
        <v/>
      </c>
      <c r="X2003" s="95" t="str">
        <f t="shared" si="127"/>
        <v/>
      </c>
    </row>
    <row r="2004" spans="21:24" x14ac:dyDescent="0.3">
      <c r="U2004" s="95" t="str">
        <f t="shared" si="124"/>
        <v/>
      </c>
      <c r="V2004" s="95" t="str">
        <f t="shared" si="125"/>
        <v/>
      </c>
      <c r="W2004" s="95" t="str">
        <f t="shared" si="126"/>
        <v/>
      </c>
      <c r="X2004" s="95" t="str">
        <f t="shared" si="127"/>
        <v/>
      </c>
    </row>
    <row r="2005" spans="21:24" x14ac:dyDescent="0.3">
      <c r="U2005" s="95" t="str">
        <f t="shared" si="124"/>
        <v/>
      </c>
      <c r="V2005" s="95" t="str">
        <f t="shared" si="125"/>
        <v/>
      </c>
      <c r="W2005" s="95" t="str">
        <f t="shared" si="126"/>
        <v/>
      </c>
      <c r="X2005" s="95" t="str">
        <f t="shared" si="127"/>
        <v/>
      </c>
    </row>
    <row r="2006" spans="21:24" x14ac:dyDescent="0.3">
      <c r="U2006" s="95" t="str">
        <f t="shared" si="124"/>
        <v/>
      </c>
      <c r="V2006" s="95" t="str">
        <f t="shared" si="125"/>
        <v/>
      </c>
      <c r="W2006" s="95" t="str">
        <f t="shared" si="126"/>
        <v/>
      </c>
      <c r="X2006" s="95" t="str">
        <f t="shared" si="127"/>
        <v/>
      </c>
    </row>
    <row r="2007" spans="21:24" x14ac:dyDescent="0.3">
      <c r="U2007" s="95" t="str">
        <f t="shared" si="124"/>
        <v/>
      </c>
      <c r="V2007" s="95" t="str">
        <f t="shared" si="125"/>
        <v/>
      </c>
      <c r="W2007" s="95" t="str">
        <f t="shared" si="126"/>
        <v/>
      </c>
      <c r="X2007" s="95" t="str">
        <f t="shared" si="127"/>
        <v/>
      </c>
    </row>
    <row r="2008" spans="21:24" x14ac:dyDescent="0.3">
      <c r="U2008" s="95" t="str">
        <f t="shared" si="124"/>
        <v/>
      </c>
      <c r="V2008" s="95" t="str">
        <f t="shared" si="125"/>
        <v/>
      </c>
      <c r="W2008" s="95" t="str">
        <f t="shared" si="126"/>
        <v/>
      </c>
      <c r="X2008" s="95" t="str">
        <f t="shared" si="127"/>
        <v/>
      </c>
    </row>
    <row r="2009" spans="21:24" x14ac:dyDescent="0.3">
      <c r="U2009" s="95" t="str">
        <f t="shared" si="124"/>
        <v/>
      </c>
      <c r="V2009" s="95" t="str">
        <f t="shared" si="125"/>
        <v/>
      </c>
      <c r="W2009" s="95" t="str">
        <f t="shared" si="126"/>
        <v/>
      </c>
      <c r="X2009" s="95" t="str">
        <f t="shared" si="127"/>
        <v/>
      </c>
    </row>
    <row r="2010" spans="21:24" x14ac:dyDescent="0.3">
      <c r="U2010" s="95" t="str">
        <f t="shared" si="124"/>
        <v/>
      </c>
      <c r="V2010" s="95" t="str">
        <f t="shared" si="125"/>
        <v/>
      </c>
      <c r="W2010" s="95" t="str">
        <f t="shared" si="126"/>
        <v/>
      </c>
      <c r="X2010" s="95" t="str">
        <f t="shared" si="127"/>
        <v/>
      </c>
    </row>
    <row r="2011" spans="21:24" x14ac:dyDescent="0.3">
      <c r="U2011" s="95" t="str">
        <f t="shared" si="124"/>
        <v/>
      </c>
      <c r="V2011" s="95" t="str">
        <f t="shared" si="125"/>
        <v/>
      </c>
      <c r="W2011" s="95" t="str">
        <f t="shared" si="126"/>
        <v/>
      </c>
      <c r="X2011" s="95" t="str">
        <f t="shared" si="127"/>
        <v/>
      </c>
    </row>
    <row r="2012" spans="21:24" x14ac:dyDescent="0.3">
      <c r="U2012" s="95" t="str">
        <f t="shared" si="124"/>
        <v/>
      </c>
      <c r="V2012" s="95" t="str">
        <f t="shared" si="125"/>
        <v/>
      </c>
      <c r="W2012" s="95" t="str">
        <f t="shared" si="126"/>
        <v/>
      </c>
      <c r="X2012" s="95" t="str">
        <f t="shared" si="127"/>
        <v/>
      </c>
    </row>
    <row r="2013" spans="21:24" x14ac:dyDescent="0.3">
      <c r="U2013" s="95" t="str">
        <f t="shared" si="124"/>
        <v/>
      </c>
      <c r="V2013" s="95" t="str">
        <f t="shared" si="125"/>
        <v/>
      </c>
      <c r="W2013" s="95" t="str">
        <f t="shared" si="126"/>
        <v/>
      </c>
      <c r="X2013" s="95" t="str">
        <f t="shared" si="127"/>
        <v/>
      </c>
    </row>
    <row r="2014" spans="21:24" x14ac:dyDescent="0.3">
      <c r="U2014" s="95" t="str">
        <f t="shared" si="124"/>
        <v/>
      </c>
      <c r="V2014" s="95" t="str">
        <f t="shared" si="125"/>
        <v/>
      </c>
      <c r="W2014" s="95" t="str">
        <f t="shared" si="126"/>
        <v/>
      </c>
      <c r="X2014" s="95" t="str">
        <f t="shared" si="127"/>
        <v/>
      </c>
    </row>
    <row r="2015" spans="21:24" x14ac:dyDescent="0.3">
      <c r="U2015" s="95" t="str">
        <f t="shared" si="124"/>
        <v/>
      </c>
      <c r="V2015" s="95" t="str">
        <f t="shared" si="125"/>
        <v/>
      </c>
      <c r="W2015" s="95" t="str">
        <f t="shared" si="126"/>
        <v/>
      </c>
      <c r="X2015" s="95" t="str">
        <f t="shared" si="127"/>
        <v/>
      </c>
    </row>
    <row r="2016" spans="21:24" x14ac:dyDescent="0.3">
      <c r="U2016" s="95" t="str">
        <f t="shared" si="124"/>
        <v/>
      </c>
      <c r="V2016" s="95" t="str">
        <f t="shared" si="125"/>
        <v/>
      </c>
      <c r="W2016" s="95" t="str">
        <f t="shared" si="126"/>
        <v/>
      </c>
      <c r="X2016" s="95" t="str">
        <f t="shared" si="127"/>
        <v/>
      </c>
    </row>
    <row r="2017" spans="21:24" x14ac:dyDescent="0.3">
      <c r="U2017" s="95" t="str">
        <f t="shared" si="124"/>
        <v/>
      </c>
      <c r="V2017" s="95" t="str">
        <f t="shared" si="125"/>
        <v/>
      </c>
      <c r="W2017" s="95" t="str">
        <f t="shared" si="126"/>
        <v/>
      </c>
      <c r="X2017" s="95" t="str">
        <f t="shared" si="127"/>
        <v/>
      </c>
    </row>
    <row r="2018" spans="21:24" x14ac:dyDescent="0.3">
      <c r="U2018" s="95" t="str">
        <f t="shared" si="124"/>
        <v/>
      </c>
      <c r="V2018" s="95" t="str">
        <f t="shared" si="125"/>
        <v/>
      </c>
      <c r="W2018" s="95" t="str">
        <f t="shared" si="126"/>
        <v/>
      </c>
      <c r="X2018" s="95" t="str">
        <f t="shared" si="127"/>
        <v/>
      </c>
    </row>
    <row r="2019" spans="21:24" x14ac:dyDescent="0.3">
      <c r="U2019" s="95" t="str">
        <f t="shared" si="124"/>
        <v/>
      </c>
      <c r="V2019" s="95" t="str">
        <f t="shared" si="125"/>
        <v/>
      </c>
      <c r="W2019" s="95" t="str">
        <f t="shared" si="126"/>
        <v/>
      </c>
      <c r="X2019" s="95" t="str">
        <f t="shared" si="127"/>
        <v/>
      </c>
    </row>
    <row r="2020" spans="21:24" x14ac:dyDescent="0.3">
      <c r="U2020" s="95" t="str">
        <f t="shared" si="124"/>
        <v/>
      </c>
      <c r="V2020" s="95" t="str">
        <f t="shared" si="125"/>
        <v/>
      </c>
      <c r="W2020" s="95" t="str">
        <f t="shared" si="126"/>
        <v/>
      </c>
      <c r="X2020" s="95" t="str">
        <f t="shared" si="127"/>
        <v/>
      </c>
    </row>
    <row r="2021" spans="21:24" x14ac:dyDescent="0.3">
      <c r="U2021" s="95" t="str">
        <f t="shared" si="124"/>
        <v/>
      </c>
      <c r="V2021" s="95" t="str">
        <f t="shared" si="125"/>
        <v/>
      </c>
      <c r="W2021" s="95" t="str">
        <f t="shared" si="126"/>
        <v/>
      </c>
      <c r="X2021" s="95" t="str">
        <f t="shared" si="127"/>
        <v/>
      </c>
    </row>
    <row r="2022" spans="21:24" x14ac:dyDescent="0.3">
      <c r="U2022" s="95" t="str">
        <f t="shared" si="124"/>
        <v/>
      </c>
      <c r="V2022" s="95" t="str">
        <f t="shared" si="125"/>
        <v/>
      </c>
      <c r="W2022" s="95" t="str">
        <f t="shared" si="126"/>
        <v/>
      </c>
      <c r="X2022" s="95" t="str">
        <f t="shared" si="127"/>
        <v/>
      </c>
    </row>
    <row r="2023" spans="21:24" x14ac:dyDescent="0.3">
      <c r="U2023" s="95" t="str">
        <f t="shared" si="124"/>
        <v/>
      </c>
      <c r="V2023" s="95" t="str">
        <f t="shared" si="125"/>
        <v/>
      </c>
      <c r="W2023" s="95" t="str">
        <f t="shared" si="126"/>
        <v/>
      </c>
      <c r="X2023" s="95" t="str">
        <f t="shared" si="127"/>
        <v/>
      </c>
    </row>
    <row r="2024" spans="21:24" x14ac:dyDescent="0.3">
      <c r="U2024" s="95" t="str">
        <f t="shared" si="124"/>
        <v/>
      </c>
      <c r="V2024" s="95" t="str">
        <f t="shared" si="125"/>
        <v/>
      </c>
      <c r="W2024" s="95" t="str">
        <f t="shared" si="126"/>
        <v/>
      </c>
      <c r="X2024" s="95" t="str">
        <f t="shared" si="127"/>
        <v/>
      </c>
    </row>
    <row r="2025" spans="21:24" x14ac:dyDescent="0.3">
      <c r="U2025" s="95" t="str">
        <f t="shared" si="124"/>
        <v/>
      </c>
      <c r="V2025" s="95" t="str">
        <f t="shared" si="125"/>
        <v/>
      </c>
      <c r="W2025" s="95" t="str">
        <f t="shared" si="126"/>
        <v/>
      </c>
      <c r="X2025" s="95" t="str">
        <f t="shared" si="127"/>
        <v/>
      </c>
    </row>
    <row r="2026" spans="21:24" x14ac:dyDescent="0.3">
      <c r="U2026" s="95" t="str">
        <f t="shared" si="124"/>
        <v/>
      </c>
      <c r="V2026" s="95" t="str">
        <f t="shared" si="125"/>
        <v/>
      </c>
      <c r="W2026" s="95" t="str">
        <f t="shared" si="126"/>
        <v/>
      </c>
      <c r="X2026" s="95" t="str">
        <f t="shared" si="127"/>
        <v/>
      </c>
    </row>
    <row r="2027" spans="21:24" x14ac:dyDescent="0.3">
      <c r="U2027" s="95" t="str">
        <f t="shared" si="124"/>
        <v/>
      </c>
      <c r="V2027" s="95" t="str">
        <f t="shared" si="125"/>
        <v/>
      </c>
      <c r="W2027" s="95" t="str">
        <f t="shared" si="126"/>
        <v/>
      </c>
      <c r="X2027" s="95" t="str">
        <f t="shared" si="127"/>
        <v/>
      </c>
    </row>
    <row r="2028" spans="21:24" x14ac:dyDescent="0.3">
      <c r="U2028" s="95" t="str">
        <f t="shared" si="124"/>
        <v/>
      </c>
      <c r="V2028" s="95" t="str">
        <f t="shared" si="125"/>
        <v/>
      </c>
      <c r="W2028" s="95" t="str">
        <f t="shared" si="126"/>
        <v/>
      </c>
      <c r="X2028" s="95" t="str">
        <f t="shared" si="127"/>
        <v/>
      </c>
    </row>
    <row r="2029" spans="21:24" x14ac:dyDescent="0.3">
      <c r="U2029" s="95" t="str">
        <f t="shared" si="124"/>
        <v/>
      </c>
      <c r="V2029" s="95" t="str">
        <f t="shared" si="125"/>
        <v/>
      </c>
      <c r="W2029" s="95" t="str">
        <f t="shared" si="126"/>
        <v/>
      </c>
      <c r="X2029" s="95" t="str">
        <f t="shared" si="127"/>
        <v/>
      </c>
    </row>
    <row r="2030" spans="21:24" x14ac:dyDescent="0.3">
      <c r="U2030" s="95" t="str">
        <f t="shared" si="124"/>
        <v/>
      </c>
      <c r="V2030" s="95" t="str">
        <f t="shared" si="125"/>
        <v/>
      </c>
      <c r="W2030" s="95" t="str">
        <f t="shared" si="126"/>
        <v/>
      </c>
      <c r="X2030" s="95" t="str">
        <f t="shared" si="127"/>
        <v/>
      </c>
    </row>
    <row r="2031" spans="21:24" x14ac:dyDescent="0.3">
      <c r="U2031" s="95" t="str">
        <f t="shared" si="124"/>
        <v/>
      </c>
      <c r="V2031" s="95" t="str">
        <f t="shared" si="125"/>
        <v/>
      </c>
      <c r="W2031" s="95" t="str">
        <f t="shared" si="126"/>
        <v/>
      </c>
      <c r="X2031" s="95" t="str">
        <f t="shared" si="127"/>
        <v/>
      </c>
    </row>
    <row r="2032" spans="21:24" x14ac:dyDescent="0.3">
      <c r="U2032" s="95" t="str">
        <f t="shared" si="124"/>
        <v/>
      </c>
      <c r="V2032" s="95" t="str">
        <f t="shared" si="125"/>
        <v/>
      </c>
      <c r="W2032" s="95" t="str">
        <f t="shared" si="126"/>
        <v/>
      </c>
      <c r="X2032" s="95" t="str">
        <f t="shared" si="127"/>
        <v/>
      </c>
    </row>
    <row r="2033" spans="21:24" x14ac:dyDescent="0.3">
      <c r="U2033" s="95" t="str">
        <f t="shared" si="124"/>
        <v/>
      </c>
      <c r="V2033" s="95" t="str">
        <f t="shared" si="125"/>
        <v/>
      </c>
      <c r="W2033" s="95" t="str">
        <f t="shared" si="126"/>
        <v/>
      </c>
      <c r="X2033" s="95" t="str">
        <f t="shared" si="127"/>
        <v/>
      </c>
    </row>
    <row r="2034" spans="21:24" x14ac:dyDescent="0.3">
      <c r="U2034" s="95" t="str">
        <f t="shared" si="124"/>
        <v/>
      </c>
      <c r="V2034" s="95" t="str">
        <f t="shared" si="125"/>
        <v/>
      </c>
      <c r="W2034" s="95" t="str">
        <f t="shared" si="126"/>
        <v/>
      </c>
      <c r="X2034" s="95" t="str">
        <f t="shared" si="127"/>
        <v/>
      </c>
    </row>
    <row r="2035" spans="21:24" x14ac:dyDescent="0.3">
      <c r="U2035" s="95" t="str">
        <f t="shared" si="124"/>
        <v/>
      </c>
      <c r="V2035" s="95" t="str">
        <f t="shared" si="125"/>
        <v/>
      </c>
      <c r="W2035" s="95" t="str">
        <f t="shared" si="126"/>
        <v/>
      </c>
      <c r="X2035" s="95" t="str">
        <f t="shared" si="127"/>
        <v/>
      </c>
    </row>
    <row r="2036" spans="21:24" x14ac:dyDescent="0.3">
      <c r="U2036" s="95" t="str">
        <f t="shared" si="124"/>
        <v/>
      </c>
      <c r="V2036" s="95" t="str">
        <f t="shared" si="125"/>
        <v/>
      </c>
      <c r="W2036" s="95" t="str">
        <f t="shared" si="126"/>
        <v/>
      </c>
      <c r="X2036" s="95" t="str">
        <f t="shared" si="127"/>
        <v/>
      </c>
    </row>
    <row r="2037" spans="21:24" x14ac:dyDescent="0.3">
      <c r="U2037" s="95" t="str">
        <f t="shared" si="124"/>
        <v/>
      </c>
      <c r="V2037" s="95" t="str">
        <f t="shared" si="125"/>
        <v/>
      </c>
      <c r="W2037" s="95" t="str">
        <f t="shared" si="126"/>
        <v/>
      </c>
      <c r="X2037" s="95" t="str">
        <f t="shared" si="127"/>
        <v/>
      </c>
    </row>
    <row r="2038" spans="21:24" x14ac:dyDescent="0.3">
      <c r="U2038" s="95" t="str">
        <f t="shared" si="124"/>
        <v/>
      </c>
      <c r="V2038" s="95" t="str">
        <f t="shared" si="125"/>
        <v/>
      </c>
      <c r="W2038" s="95" t="str">
        <f t="shared" si="126"/>
        <v/>
      </c>
      <c r="X2038" s="95" t="str">
        <f t="shared" si="127"/>
        <v/>
      </c>
    </row>
    <row r="2039" spans="21:24" x14ac:dyDescent="0.3">
      <c r="U2039" s="95" t="str">
        <f t="shared" si="124"/>
        <v/>
      </c>
      <c r="V2039" s="95" t="str">
        <f t="shared" si="125"/>
        <v/>
      </c>
      <c r="W2039" s="95" t="str">
        <f t="shared" si="126"/>
        <v/>
      </c>
      <c r="X2039" s="95" t="str">
        <f t="shared" si="127"/>
        <v/>
      </c>
    </row>
    <row r="2040" spans="21:24" x14ac:dyDescent="0.3">
      <c r="U2040" s="95" t="str">
        <f t="shared" si="124"/>
        <v/>
      </c>
      <c r="V2040" s="95" t="str">
        <f t="shared" si="125"/>
        <v/>
      </c>
      <c r="W2040" s="95" t="str">
        <f t="shared" si="126"/>
        <v/>
      </c>
      <c r="X2040" s="95" t="str">
        <f t="shared" si="127"/>
        <v/>
      </c>
    </row>
    <row r="2041" spans="21:24" x14ac:dyDescent="0.3">
      <c r="U2041" s="95" t="str">
        <f t="shared" si="124"/>
        <v/>
      </c>
      <c r="V2041" s="95" t="str">
        <f t="shared" si="125"/>
        <v/>
      </c>
      <c r="W2041" s="95" t="str">
        <f t="shared" si="126"/>
        <v/>
      </c>
      <c r="X2041" s="95" t="str">
        <f t="shared" si="127"/>
        <v/>
      </c>
    </row>
    <row r="2042" spans="21:24" x14ac:dyDescent="0.3">
      <c r="U2042" s="95" t="str">
        <f t="shared" si="124"/>
        <v/>
      </c>
      <c r="V2042" s="95" t="str">
        <f t="shared" si="125"/>
        <v/>
      </c>
      <c r="W2042" s="95" t="str">
        <f t="shared" si="126"/>
        <v/>
      </c>
      <c r="X2042" s="95" t="str">
        <f t="shared" si="127"/>
        <v/>
      </c>
    </row>
    <row r="2043" spans="21:24" x14ac:dyDescent="0.3">
      <c r="U2043" s="95" t="str">
        <f t="shared" si="124"/>
        <v/>
      </c>
      <c r="V2043" s="95" t="str">
        <f t="shared" si="125"/>
        <v/>
      </c>
      <c r="W2043" s="95" t="str">
        <f t="shared" si="126"/>
        <v/>
      </c>
      <c r="X2043" s="95" t="str">
        <f t="shared" si="127"/>
        <v/>
      </c>
    </row>
    <row r="2044" spans="21:24" x14ac:dyDescent="0.3">
      <c r="U2044" s="95" t="str">
        <f t="shared" si="124"/>
        <v/>
      </c>
      <c r="V2044" s="95" t="str">
        <f t="shared" si="125"/>
        <v/>
      </c>
      <c r="W2044" s="95" t="str">
        <f t="shared" si="126"/>
        <v/>
      </c>
      <c r="X2044" s="95" t="str">
        <f t="shared" si="127"/>
        <v/>
      </c>
    </row>
    <row r="2045" spans="21:24" x14ac:dyDescent="0.3">
      <c r="U2045" s="95" t="str">
        <f t="shared" si="124"/>
        <v/>
      </c>
      <c r="V2045" s="95" t="str">
        <f t="shared" si="125"/>
        <v/>
      </c>
      <c r="W2045" s="95" t="str">
        <f t="shared" si="126"/>
        <v/>
      </c>
      <c r="X2045" s="95" t="str">
        <f t="shared" si="127"/>
        <v/>
      </c>
    </row>
    <row r="2046" spans="21:24" x14ac:dyDescent="0.3">
      <c r="U2046" s="95" t="str">
        <f t="shared" si="124"/>
        <v/>
      </c>
      <c r="V2046" s="95" t="str">
        <f t="shared" si="125"/>
        <v/>
      </c>
      <c r="W2046" s="95" t="str">
        <f t="shared" si="126"/>
        <v/>
      </c>
      <c r="X2046" s="95" t="str">
        <f t="shared" si="127"/>
        <v/>
      </c>
    </row>
    <row r="2047" spans="21:24" x14ac:dyDescent="0.3">
      <c r="U2047" s="95" t="str">
        <f t="shared" si="124"/>
        <v/>
      </c>
      <c r="V2047" s="95" t="str">
        <f t="shared" si="125"/>
        <v/>
      </c>
      <c r="W2047" s="95" t="str">
        <f t="shared" si="126"/>
        <v/>
      </c>
      <c r="X2047" s="95" t="str">
        <f t="shared" si="127"/>
        <v/>
      </c>
    </row>
    <row r="2048" spans="21:24" x14ac:dyDescent="0.3">
      <c r="U2048" s="95" t="str">
        <f t="shared" si="124"/>
        <v/>
      </c>
      <c r="V2048" s="95" t="str">
        <f t="shared" si="125"/>
        <v/>
      </c>
      <c r="W2048" s="95" t="str">
        <f t="shared" si="126"/>
        <v/>
      </c>
      <c r="X2048" s="95" t="str">
        <f t="shared" si="127"/>
        <v/>
      </c>
    </row>
    <row r="2049" spans="21:24" x14ac:dyDescent="0.3">
      <c r="U2049" s="95" t="str">
        <f t="shared" si="124"/>
        <v/>
      </c>
      <c r="V2049" s="95" t="str">
        <f t="shared" si="125"/>
        <v/>
      </c>
      <c r="W2049" s="95" t="str">
        <f t="shared" si="126"/>
        <v/>
      </c>
      <c r="X2049" s="95" t="str">
        <f t="shared" si="127"/>
        <v/>
      </c>
    </row>
    <row r="2050" spans="21:24" x14ac:dyDescent="0.3">
      <c r="U2050" s="95" t="str">
        <f t="shared" si="124"/>
        <v/>
      </c>
      <c r="V2050" s="95" t="str">
        <f t="shared" si="125"/>
        <v/>
      </c>
      <c r="W2050" s="95" t="str">
        <f t="shared" si="126"/>
        <v/>
      </c>
      <c r="X2050" s="95" t="str">
        <f t="shared" si="127"/>
        <v/>
      </c>
    </row>
    <row r="2051" spans="21:24" x14ac:dyDescent="0.3">
      <c r="U2051" s="95" t="str">
        <f t="shared" si="124"/>
        <v/>
      </c>
      <c r="V2051" s="95" t="str">
        <f t="shared" si="125"/>
        <v/>
      </c>
      <c r="W2051" s="95" t="str">
        <f t="shared" si="126"/>
        <v/>
      </c>
      <c r="X2051" s="95" t="str">
        <f t="shared" si="127"/>
        <v/>
      </c>
    </row>
    <row r="2052" spans="21:24" x14ac:dyDescent="0.3">
      <c r="U2052" s="95" t="str">
        <f t="shared" si="124"/>
        <v/>
      </c>
      <c r="V2052" s="95" t="str">
        <f t="shared" si="125"/>
        <v/>
      </c>
      <c r="W2052" s="95" t="str">
        <f t="shared" si="126"/>
        <v/>
      </c>
      <c r="X2052" s="95" t="str">
        <f t="shared" si="127"/>
        <v/>
      </c>
    </row>
    <row r="2053" spans="21:24" x14ac:dyDescent="0.3">
      <c r="U2053" s="95" t="str">
        <f t="shared" ref="U2053:U2116" si="128">IF(L2053="ANO",B2053&amp;"-Linie A","")</f>
        <v/>
      </c>
      <c r="V2053" s="95" t="str">
        <f t="shared" ref="V2053:V2116" si="129">IF(M2053="ANO",B2053&amp;"-Linie B","")</f>
        <v/>
      </c>
      <c r="W2053" s="95" t="str">
        <f t="shared" ref="W2053:W2116" si="130">IF(N2053="ANO",B2053&amp;"-Linie C","")</f>
        <v/>
      </c>
      <c r="X2053" s="95" t="str">
        <f t="shared" ref="X2053:X2116" si="131">IF(O2053="ANO",B2053&amp;"-Linie D","")</f>
        <v/>
      </c>
    </row>
    <row r="2054" spans="21:24" x14ac:dyDescent="0.3">
      <c r="U2054" s="95" t="str">
        <f t="shared" si="128"/>
        <v/>
      </c>
      <c r="V2054" s="95" t="str">
        <f t="shared" si="129"/>
        <v/>
      </c>
      <c r="W2054" s="95" t="str">
        <f t="shared" si="130"/>
        <v/>
      </c>
      <c r="X2054" s="95" t="str">
        <f t="shared" si="131"/>
        <v/>
      </c>
    </row>
    <row r="2055" spans="21:24" x14ac:dyDescent="0.3">
      <c r="U2055" s="95" t="str">
        <f t="shared" si="128"/>
        <v/>
      </c>
      <c r="V2055" s="95" t="str">
        <f t="shared" si="129"/>
        <v/>
      </c>
      <c r="W2055" s="95" t="str">
        <f t="shared" si="130"/>
        <v/>
      </c>
      <c r="X2055" s="95" t="str">
        <f t="shared" si="131"/>
        <v/>
      </c>
    </row>
    <row r="2056" spans="21:24" x14ac:dyDescent="0.3">
      <c r="U2056" s="95" t="str">
        <f t="shared" si="128"/>
        <v/>
      </c>
      <c r="V2056" s="95" t="str">
        <f t="shared" si="129"/>
        <v/>
      </c>
      <c r="W2056" s="95" t="str">
        <f t="shared" si="130"/>
        <v/>
      </c>
      <c r="X2056" s="95" t="str">
        <f t="shared" si="131"/>
        <v/>
      </c>
    </row>
    <row r="2057" spans="21:24" x14ac:dyDescent="0.3">
      <c r="U2057" s="95" t="str">
        <f t="shared" si="128"/>
        <v/>
      </c>
      <c r="V2057" s="95" t="str">
        <f t="shared" si="129"/>
        <v/>
      </c>
      <c r="W2057" s="95" t="str">
        <f t="shared" si="130"/>
        <v/>
      </c>
      <c r="X2057" s="95" t="str">
        <f t="shared" si="131"/>
        <v/>
      </c>
    </row>
    <row r="2058" spans="21:24" x14ac:dyDescent="0.3">
      <c r="U2058" s="95" t="str">
        <f t="shared" si="128"/>
        <v/>
      </c>
      <c r="V2058" s="95" t="str">
        <f t="shared" si="129"/>
        <v/>
      </c>
      <c r="W2058" s="95" t="str">
        <f t="shared" si="130"/>
        <v/>
      </c>
      <c r="X2058" s="95" t="str">
        <f t="shared" si="131"/>
        <v/>
      </c>
    </row>
    <row r="2059" spans="21:24" x14ac:dyDescent="0.3">
      <c r="U2059" s="95" t="str">
        <f t="shared" si="128"/>
        <v/>
      </c>
      <c r="V2059" s="95" t="str">
        <f t="shared" si="129"/>
        <v/>
      </c>
      <c r="W2059" s="95" t="str">
        <f t="shared" si="130"/>
        <v/>
      </c>
      <c r="X2059" s="95" t="str">
        <f t="shared" si="131"/>
        <v/>
      </c>
    </row>
    <row r="2060" spans="21:24" x14ac:dyDescent="0.3">
      <c r="U2060" s="95" t="str">
        <f t="shared" si="128"/>
        <v/>
      </c>
      <c r="V2060" s="95" t="str">
        <f t="shared" si="129"/>
        <v/>
      </c>
      <c r="W2060" s="95" t="str">
        <f t="shared" si="130"/>
        <v/>
      </c>
      <c r="X2060" s="95" t="str">
        <f t="shared" si="131"/>
        <v/>
      </c>
    </row>
    <row r="2061" spans="21:24" x14ac:dyDescent="0.3">
      <c r="U2061" s="95" t="str">
        <f t="shared" si="128"/>
        <v/>
      </c>
      <c r="V2061" s="95" t="str">
        <f t="shared" si="129"/>
        <v/>
      </c>
      <c r="W2061" s="95" t="str">
        <f t="shared" si="130"/>
        <v/>
      </c>
      <c r="X2061" s="95" t="str">
        <f t="shared" si="131"/>
        <v/>
      </c>
    </row>
    <row r="2062" spans="21:24" x14ac:dyDescent="0.3">
      <c r="U2062" s="95" t="str">
        <f t="shared" si="128"/>
        <v/>
      </c>
      <c r="V2062" s="95" t="str">
        <f t="shared" si="129"/>
        <v/>
      </c>
      <c r="W2062" s="95" t="str">
        <f t="shared" si="130"/>
        <v/>
      </c>
      <c r="X2062" s="95" t="str">
        <f t="shared" si="131"/>
        <v/>
      </c>
    </row>
    <row r="2063" spans="21:24" x14ac:dyDescent="0.3">
      <c r="U2063" s="95" t="str">
        <f t="shared" si="128"/>
        <v/>
      </c>
      <c r="V2063" s="95" t="str">
        <f t="shared" si="129"/>
        <v/>
      </c>
      <c r="W2063" s="95" t="str">
        <f t="shared" si="130"/>
        <v/>
      </c>
      <c r="X2063" s="95" t="str">
        <f t="shared" si="131"/>
        <v/>
      </c>
    </row>
    <row r="2064" spans="21:24" x14ac:dyDescent="0.3">
      <c r="U2064" s="95" t="str">
        <f t="shared" si="128"/>
        <v/>
      </c>
      <c r="V2064" s="95" t="str">
        <f t="shared" si="129"/>
        <v/>
      </c>
      <c r="W2064" s="95" t="str">
        <f t="shared" si="130"/>
        <v/>
      </c>
      <c r="X2064" s="95" t="str">
        <f t="shared" si="131"/>
        <v/>
      </c>
    </row>
    <row r="2065" spans="21:24" x14ac:dyDescent="0.3">
      <c r="U2065" s="95" t="str">
        <f t="shared" si="128"/>
        <v/>
      </c>
      <c r="V2065" s="95" t="str">
        <f t="shared" si="129"/>
        <v/>
      </c>
      <c r="W2065" s="95" t="str">
        <f t="shared" si="130"/>
        <v/>
      </c>
      <c r="X2065" s="95" t="str">
        <f t="shared" si="131"/>
        <v/>
      </c>
    </row>
    <row r="2066" spans="21:24" x14ac:dyDescent="0.3">
      <c r="U2066" s="95" t="str">
        <f t="shared" si="128"/>
        <v/>
      </c>
      <c r="V2066" s="95" t="str">
        <f t="shared" si="129"/>
        <v/>
      </c>
      <c r="W2066" s="95" t="str">
        <f t="shared" si="130"/>
        <v/>
      </c>
      <c r="X2066" s="95" t="str">
        <f t="shared" si="131"/>
        <v/>
      </c>
    </row>
    <row r="2067" spans="21:24" x14ac:dyDescent="0.3">
      <c r="U2067" s="95" t="str">
        <f t="shared" si="128"/>
        <v/>
      </c>
      <c r="V2067" s="95" t="str">
        <f t="shared" si="129"/>
        <v/>
      </c>
      <c r="W2067" s="95" t="str">
        <f t="shared" si="130"/>
        <v/>
      </c>
      <c r="X2067" s="95" t="str">
        <f t="shared" si="131"/>
        <v/>
      </c>
    </row>
    <row r="2068" spans="21:24" x14ac:dyDescent="0.3">
      <c r="U2068" s="95" t="str">
        <f t="shared" si="128"/>
        <v/>
      </c>
      <c r="V2068" s="95" t="str">
        <f t="shared" si="129"/>
        <v/>
      </c>
      <c r="W2068" s="95" t="str">
        <f t="shared" si="130"/>
        <v/>
      </c>
      <c r="X2068" s="95" t="str">
        <f t="shared" si="131"/>
        <v/>
      </c>
    </row>
    <row r="2069" spans="21:24" x14ac:dyDescent="0.3">
      <c r="U2069" s="95" t="str">
        <f t="shared" si="128"/>
        <v/>
      </c>
      <c r="V2069" s="95" t="str">
        <f t="shared" si="129"/>
        <v/>
      </c>
      <c r="W2069" s="95" t="str">
        <f t="shared" si="130"/>
        <v/>
      </c>
      <c r="X2069" s="95" t="str">
        <f t="shared" si="131"/>
        <v/>
      </c>
    </row>
    <row r="2070" spans="21:24" x14ac:dyDescent="0.3">
      <c r="U2070" s="95" t="str">
        <f t="shared" si="128"/>
        <v/>
      </c>
      <c r="V2070" s="95" t="str">
        <f t="shared" si="129"/>
        <v/>
      </c>
      <c r="W2070" s="95" t="str">
        <f t="shared" si="130"/>
        <v/>
      </c>
      <c r="X2070" s="95" t="str">
        <f t="shared" si="131"/>
        <v/>
      </c>
    </row>
    <row r="2071" spans="21:24" x14ac:dyDescent="0.3">
      <c r="U2071" s="95" t="str">
        <f t="shared" si="128"/>
        <v/>
      </c>
      <c r="V2071" s="95" t="str">
        <f t="shared" si="129"/>
        <v/>
      </c>
      <c r="W2071" s="95" t="str">
        <f t="shared" si="130"/>
        <v/>
      </c>
      <c r="X2071" s="95" t="str">
        <f t="shared" si="131"/>
        <v/>
      </c>
    </row>
    <row r="2072" spans="21:24" x14ac:dyDescent="0.3">
      <c r="U2072" s="95" t="str">
        <f t="shared" si="128"/>
        <v/>
      </c>
      <c r="V2072" s="95" t="str">
        <f t="shared" si="129"/>
        <v/>
      </c>
      <c r="W2072" s="95" t="str">
        <f t="shared" si="130"/>
        <v/>
      </c>
      <c r="X2072" s="95" t="str">
        <f t="shared" si="131"/>
        <v/>
      </c>
    </row>
    <row r="2073" spans="21:24" x14ac:dyDescent="0.3">
      <c r="U2073" s="95" t="str">
        <f t="shared" si="128"/>
        <v/>
      </c>
      <c r="V2073" s="95" t="str">
        <f t="shared" si="129"/>
        <v/>
      </c>
      <c r="W2073" s="95" t="str">
        <f t="shared" si="130"/>
        <v/>
      </c>
      <c r="X2073" s="95" t="str">
        <f t="shared" si="131"/>
        <v/>
      </c>
    </row>
    <row r="2074" spans="21:24" x14ac:dyDescent="0.3">
      <c r="U2074" s="95" t="str">
        <f t="shared" si="128"/>
        <v/>
      </c>
      <c r="V2074" s="95" t="str">
        <f t="shared" si="129"/>
        <v/>
      </c>
      <c r="W2074" s="95" t="str">
        <f t="shared" si="130"/>
        <v/>
      </c>
      <c r="X2074" s="95" t="str">
        <f t="shared" si="131"/>
        <v/>
      </c>
    </row>
    <row r="2075" spans="21:24" x14ac:dyDescent="0.3">
      <c r="U2075" s="95" t="str">
        <f t="shared" si="128"/>
        <v/>
      </c>
      <c r="V2075" s="95" t="str">
        <f t="shared" si="129"/>
        <v/>
      </c>
      <c r="W2075" s="95" t="str">
        <f t="shared" si="130"/>
        <v/>
      </c>
      <c r="X2075" s="95" t="str">
        <f t="shared" si="131"/>
        <v/>
      </c>
    </row>
    <row r="2076" spans="21:24" x14ac:dyDescent="0.3">
      <c r="U2076" s="95" t="str">
        <f t="shared" si="128"/>
        <v/>
      </c>
      <c r="V2076" s="95" t="str">
        <f t="shared" si="129"/>
        <v/>
      </c>
      <c r="W2076" s="95" t="str">
        <f t="shared" si="130"/>
        <v/>
      </c>
      <c r="X2076" s="95" t="str">
        <f t="shared" si="131"/>
        <v/>
      </c>
    </row>
    <row r="2077" spans="21:24" x14ac:dyDescent="0.3">
      <c r="U2077" s="95" t="str">
        <f t="shared" si="128"/>
        <v/>
      </c>
      <c r="V2077" s="95" t="str">
        <f t="shared" si="129"/>
        <v/>
      </c>
      <c r="W2077" s="95" t="str">
        <f t="shared" si="130"/>
        <v/>
      </c>
      <c r="X2077" s="95" t="str">
        <f t="shared" si="131"/>
        <v/>
      </c>
    </row>
    <row r="2078" spans="21:24" x14ac:dyDescent="0.3">
      <c r="U2078" s="95" t="str">
        <f t="shared" si="128"/>
        <v/>
      </c>
      <c r="V2078" s="95" t="str">
        <f t="shared" si="129"/>
        <v/>
      </c>
      <c r="W2078" s="95" t="str">
        <f t="shared" si="130"/>
        <v/>
      </c>
      <c r="X2078" s="95" t="str">
        <f t="shared" si="131"/>
        <v/>
      </c>
    </row>
    <row r="2079" spans="21:24" x14ac:dyDescent="0.3">
      <c r="U2079" s="95" t="str">
        <f t="shared" si="128"/>
        <v/>
      </c>
      <c r="V2079" s="95" t="str">
        <f t="shared" si="129"/>
        <v/>
      </c>
      <c r="W2079" s="95" t="str">
        <f t="shared" si="130"/>
        <v/>
      </c>
      <c r="X2079" s="95" t="str">
        <f t="shared" si="131"/>
        <v/>
      </c>
    </row>
    <row r="2080" spans="21:24" x14ac:dyDescent="0.3">
      <c r="U2080" s="95" t="str">
        <f t="shared" si="128"/>
        <v/>
      </c>
      <c r="V2080" s="95" t="str">
        <f t="shared" si="129"/>
        <v/>
      </c>
      <c r="W2080" s="95" t="str">
        <f t="shared" si="130"/>
        <v/>
      </c>
      <c r="X2080" s="95" t="str">
        <f t="shared" si="131"/>
        <v/>
      </c>
    </row>
    <row r="2081" spans="21:24" x14ac:dyDescent="0.3">
      <c r="U2081" s="95" t="str">
        <f t="shared" si="128"/>
        <v/>
      </c>
      <c r="V2081" s="95" t="str">
        <f t="shared" si="129"/>
        <v/>
      </c>
      <c r="W2081" s="95" t="str">
        <f t="shared" si="130"/>
        <v/>
      </c>
      <c r="X2081" s="95" t="str">
        <f t="shared" si="131"/>
        <v/>
      </c>
    </row>
    <row r="2082" spans="21:24" x14ac:dyDescent="0.3">
      <c r="U2082" s="95" t="str">
        <f t="shared" si="128"/>
        <v/>
      </c>
      <c r="V2082" s="95" t="str">
        <f t="shared" si="129"/>
        <v/>
      </c>
      <c r="W2082" s="95" t="str">
        <f t="shared" si="130"/>
        <v/>
      </c>
      <c r="X2082" s="95" t="str">
        <f t="shared" si="131"/>
        <v/>
      </c>
    </row>
    <row r="2083" spans="21:24" x14ac:dyDescent="0.3">
      <c r="U2083" s="95" t="str">
        <f t="shared" si="128"/>
        <v/>
      </c>
      <c r="V2083" s="95" t="str">
        <f t="shared" si="129"/>
        <v/>
      </c>
      <c r="W2083" s="95" t="str">
        <f t="shared" si="130"/>
        <v/>
      </c>
      <c r="X2083" s="95" t="str">
        <f t="shared" si="131"/>
        <v/>
      </c>
    </row>
    <row r="2084" spans="21:24" x14ac:dyDescent="0.3">
      <c r="U2084" s="95" t="str">
        <f t="shared" si="128"/>
        <v/>
      </c>
      <c r="V2084" s="95" t="str">
        <f t="shared" si="129"/>
        <v/>
      </c>
      <c r="W2084" s="95" t="str">
        <f t="shared" si="130"/>
        <v/>
      </c>
      <c r="X2084" s="95" t="str">
        <f t="shared" si="131"/>
        <v/>
      </c>
    </row>
    <row r="2085" spans="21:24" x14ac:dyDescent="0.3">
      <c r="U2085" s="95" t="str">
        <f t="shared" si="128"/>
        <v/>
      </c>
      <c r="V2085" s="95" t="str">
        <f t="shared" si="129"/>
        <v/>
      </c>
      <c r="W2085" s="95" t="str">
        <f t="shared" si="130"/>
        <v/>
      </c>
      <c r="X2085" s="95" t="str">
        <f t="shared" si="131"/>
        <v/>
      </c>
    </row>
    <row r="2086" spans="21:24" x14ac:dyDescent="0.3">
      <c r="U2086" s="95" t="str">
        <f t="shared" si="128"/>
        <v/>
      </c>
      <c r="V2086" s="95" t="str">
        <f t="shared" si="129"/>
        <v/>
      </c>
      <c r="W2086" s="95" t="str">
        <f t="shared" si="130"/>
        <v/>
      </c>
      <c r="X2086" s="95" t="str">
        <f t="shared" si="131"/>
        <v/>
      </c>
    </row>
    <row r="2087" spans="21:24" x14ac:dyDescent="0.3">
      <c r="U2087" s="95" t="str">
        <f t="shared" si="128"/>
        <v/>
      </c>
      <c r="V2087" s="95" t="str">
        <f t="shared" si="129"/>
        <v/>
      </c>
      <c r="W2087" s="95" t="str">
        <f t="shared" si="130"/>
        <v/>
      </c>
      <c r="X2087" s="95" t="str">
        <f t="shared" si="131"/>
        <v/>
      </c>
    </row>
    <row r="2088" spans="21:24" x14ac:dyDescent="0.3">
      <c r="U2088" s="95" t="str">
        <f t="shared" si="128"/>
        <v/>
      </c>
      <c r="V2088" s="95" t="str">
        <f t="shared" si="129"/>
        <v/>
      </c>
      <c r="W2088" s="95" t="str">
        <f t="shared" si="130"/>
        <v/>
      </c>
      <c r="X2088" s="95" t="str">
        <f t="shared" si="131"/>
        <v/>
      </c>
    </row>
    <row r="2089" spans="21:24" x14ac:dyDescent="0.3">
      <c r="U2089" s="95" t="str">
        <f t="shared" si="128"/>
        <v/>
      </c>
      <c r="V2089" s="95" t="str">
        <f t="shared" si="129"/>
        <v/>
      </c>
      <c r="W2089" s="95" t="str">
        <f t="shared" si="130"/>
        <v/>
      </c>
      <c r="X2089" s="95" t="str">
        <f t="shared" si="131"/>
        <v/>
      </c>
    </row>
    <row r="2090" spans="21:24" x14ac:dyDescent="0.3">
      <c r="U2090" s="95" t="str">
        <f t="shared" si="128"/>
        <v/>
      </c>
      <c r="V2090" s="95" t="str">
        <f t="shared" si="129"/>
        <v/>
      </c>
      <c r="W2090" s="95" t="str">
        <f t="shared" si="130"/>
        <v/>
      </c>
      <c r="X2090" s="95" t="str">
        <f t="shared" si="131"/>
        <v/>
      </c>
    </row>
    <row r="2091" spans="21:24" x14ac:dyDescent="0.3">
      <c r="U2091" s="95" t="str">
        <f t="shared" si="128"/>
        <v/>
      </c>
      <c r="V2091" s="95" t="str">
        <f t="shared" si="129"/>
        <v/>
      </c>
      <c r="W2091" s="95" t="str">
        <f t="shared" si="130"/>
        <v/>
      </c>
      <c r="X2091" s="95" t="str">
        <f t="shared" si="131"/>
        <v/>
      </c>
    </row>
    <row r="2092" spans="21:24" x14ac:dyDescent="0.3">
      <c r="U2092" s="95" t="str">
        <f t="shared" si="128"/>
        <v/>
      </c>
      <c r="V2092" s="95" t="str">
        <f t="shared" si="129"/>
        <v/>
      </c>
      <c r="W2092" s="95" t="str">
        <f t="shared" si="130"/>
        <v/>
      </c>
      <c r="X2092" s="95" t="str">
        <f t="shared" si="131"/>
        <v/>
      </c>
    </row>
    <row r="2093" spans="21:24" x14ac:dyDescent="0.3">
      <c r="U2093" s="95" t="str">
        <f t="shared" si="128"/>
        <v/>
      </c>
      <c r="V2093" s="95" t="str">
        <f t="shared" si="129"/>
        <v/>
      </c>
      <c r="W2093" s="95" t="str">
        <f t="shared" si="130"/>
        <v/>
      </c>
      <c r="X2093" s="95" t="str">
        <f t="shared" si="131"/>
        <v/>
      </c>
    </row>
    <row r="2094" spans="21:24" x14ac:dyDescent="0.3">
      <c r="U2094" s="95" t="str">
        <f t="shared" si="128"/>
        <v/>
      </c>
      <c r="V2094" s="95" t="str">
        <f t="shared" si="129"/>
        <v/>
      </c>
      <c r="W2094" s="95" t="str">
        <f t="shared" si="130"/>
        <v/>
      </c>
      <c r="X2094" s="95" t="str">
        <f t="shared" si="131"/>
        <v/>
      </c>
    </row>
    <row r="2095" spans="21:24" x14ac:dyDescent="0.3">
      <c r="U2095" s="95" t="str">
        <f t="shared" si="128"/>
        <v/>
      </c>
      <c r="V2095" s="95" t="str">
        <f t="shared" si="129"/>
        <v/>
      </c>
      <c r="W2095" s="95" t="str">
        <f t="shared" si="130"/>
        <v/>
      </c>
      <c r="X2095" s="95" t="str">
        <f t="shared" si="131"/>
        <v/>
      </c>
    </row>
    <row r="2096" spans="21:24" x14ac:dyDescent="0.3">
      <c r="U2096" s="95" t="str">
        <f t="shared" si="128"/>
        <v/>
      </c>
      <c r="V2096" s="95" t="str">
        <f t="shared" si="129"/>
        <v/>
      </c>
      <c r="W2096" s="95" t="str">
        <f t="shared" si="130"/>
        <v/>
      </c>
      <c r="X2096" s="95" t="str">
        <f t="shared" si="131"/>
        <v/>
      </c>
    </row>
    <row r="2097" spans="21:24" x14ac:dyDescent="0.3">
      <c r="U2097" s="95" t="str">
        <f t="shared" si="128"/>
        <v/>
      </c>
      <c r="V2097" s="95" t="str">
        <f t="shared" si="129"/>
        <v/>
      </c>
      <c r="W2097" s="95" t="str">
        <f t="shared" si="130"/>
        <v/>
      </c>
      <c r="X2097" s="95" t="str">
        <f t="shared" si="131"/>
        <v/>
      </c>
    </row>
    <row r="2098" spans="21:24" x14ac:dyDescent="0.3">
      <c r="U2098" s="95" t="str">
        <f t="shared" si="128"/>
        <v/>
      </c>
      <c r="V2098" s="95" t="str">
        <f t="shared" si="129"/>
        <v/>
      </c>
      <c r="W2098" s="95" t="str">
        <f t="shared" si="130"/>
        <v/>
      </c>
      <c r="X2098" s="95" t="str">
        <f t="shared" si="131"/>
        <v/>
      </c>
    </row>
    <row r="2099" spans="21:24" x14ac:dyDescent="0.3">
      <c r="U2099" s="95" t="str">
        <f t="shared" si="128"/>
        <v/>
      </c>
      <c r="V2099" s="95" t="str">
        <f t="shared" si="129"/>
        <v/>
      </c>
      <c r="W2099" s="95" t="str">
        <f t="shared" si="130"/>
        <v/>
      </c>
      <c r="X2099" s="95" t="str">
        <f t="shared" si="131"/>
        <v/>
      </c>
    </row>
    <row r="2100" spans="21:24" x14ac:dyDescent="0.3">
      <c r="U2100" s="95" t="str">
        <f t="shared" si="128"/>
        <v/>
      </c>
      <c r="V2100" s="95" t="str">
        <f t="shared" si="129"/>
        <v/>
      </c>
      <c r="W2100" s="95" t="str">
        <f t="shared" si="130"/>
        <v/>
      </c>
      <c r="X2100" s="95" t="str">
        <f t="shared" si="131"/>
        <v/>
      </c>
    </row>
    <row r="2101" spans="21:24" x14ac:dyDescent="0.3">
      <c r="U2101" s="95" t="str">
        <f t="shared" si="128"/>
        <v/>
      </c>
      <c r="V2101" s="95" t="str">
        <f t="shared" si="129"/>
        <v/>
      </c>
      <c r="W2101" s="95" t="str">
        <f t="shared" si="130"/>
        <v/>
      </c>
      <c r="X2101" s="95" t="str">
        <f t="shared" si="131"/>
        <v/>
      </c>
    </row>
    <row r="2102" spans="21:24" x14ac:dyDescent="0.3">
      <c r="U2102" s="95" t="str">
        <f t="shared" si="128"/>
        <v/>
      </c>
      <c r="V2102" s="95" t="str">
        <f t="shared" si="129"/>
        <v/>
      </c>
      <c r="W2102" s="95" t="str">
        <f t="shared" si="130"/>
        <v/>
      </c>
      <c r="X2102" s="95" t="str">
        <f t="shared" si="131"/>
        <v/>
      </c>
    </row>
    <row r="2103" spans="21:24" x14ac:dyDescent="0.3">
      <c r="U2103" s="95" t="str">
        <f t="shared" si="128"/>
        <v/>
      </c>
      <c r="V2103" s="95" t="str">
        <f t="shared" si="129"/>
        <v/>
      </c>
      <c r="W2103" s="95" t="str">
        <f t="shared" si="130"/>
        <v/>
      </c>
      <c r="X2103" s="95" t="str">
        <f t="shared" si="131"/>
        <v/>
      </c>
    </row>
    <row r="2104" spans="21:24" x14ac:dyDescent="0.3">
      <c r="U2104" s="95" t="str">
        <f t="shared" si="128"/>
        <v/>
      </c>
      <c r="V2104" s="95" t="str">
        <f t="shared" si="129"/>
        <v/>
      </c>
      <c r="W2104" s="95" t="str">
        <f t="shared" si="130"/>
        <v/>
      </c>
      <c r="X2104" s="95" t="str">
        <f t="shared" si="131"/>
        <v/>
      </c>
    </row>
    <row r="2105" spans="21:24" x14ac:dyDescent="0.3">
      <c r="U2105" s="95" t="str">
        <f t="shared" si="128"/>
        <v/>
      </c>
      <c r="V2105" s="95" t="str">
        <f t="shared" si="129"/>
        <v/>
      </c>
      <c r="W2105" s="95" t="str">
        <f t="shared" si="130"/>
        <v/>
      </c>
      <c r="X2105" s="95" t="str">
        <f t="shared" si="131"/>
        <v/>
      </c>
    </row>
    <row r="2106" spans="21:24" x14ac:dyDescent="0.3">
      <c r="U2106" s="95" t="str">
        <f t="shared" si="128"/>
        <v/>
      </c>
      <c r="V2106" s="95" t="str">
        <f t="shared" si="129"/>
        <v/>
      </c>
      <c r="W2106" s="95" t="str">
        <f t="shared" si="130"/>
        <v/>
      </c>
      <c r="X2106" s="95" t="str">
        <f t="shared" si="131"/>
        <v/>
      </c>
    </row>
    <row r="2107" spans="21:24" x14ac:dyDescent="0.3">
      <c r="U2107" s="95" t="str">
        <f t="shared" si="128"/>
        <v/>
      </c>
      <c r="V2107" s="95" t="str">
        <f t="shared" si="129"/>
        <v/>
      </c>
      <c r="W2107" s="95" t="str">
        <f t="shared" si="130"/>
        <v/>
      </c>
      <c r="X2107" s="95" t="str">
        <f t="shared" si="131"/>
        <v/>
      </c>
    </row>
    <row r="2108" spans="21:24" x14ac:dyDescent="0.3">
      <c r="U2108" s="95" t="str">
        <f t="shared" si="128"/>
        <v/>
      </c>
      <c r="V2108" s="95" t="str">
        <f t="shared" si="129"/>
        <v/>
      </c>
      <c r="W2108" s="95" t="str">
        <f t="shared" si="130"/>
        <v/>
      </c>
      <c r="X2108" s="95" t="str">
        <f t="shared" si="131"/>
        <v/>
      </c>
    </row>
    <row r="2109" spans="21:24" x14ac:dyDescent="0.3">
      <c r="U2109" s="95" t="str">
        <f t="shared" si="128"/>
        <v/>
      </c>
      <c r="V2109" s="95" t="str">
        <f t="shared" si="129"/>
        <v/>
      </c>
      <c r="W2109" s="95" t="str">
        <f t="shared" si="130"/>
        <v/>
      </c>
      <c r="X2109" s="95" t="str">
        <f t="shared" si="131"/>
        <v/>
      </c>
    </row>
    <row r="2110" spans="21:24" x14ac:dyDescent="0.3">
      <c r="U2110" s="95" t="str">
        <f t="shared" si="128"/>
        <v/>
      </c>
      <c r="V2110" s="95" t="str">
        <f t="shared" si="129"/>
        <v/>
      </c>
      <c r="W2110" s="95" t="str">
        <f t="shared" si="130"/>
        <v/>
      </c>
      <c r="X2110" s="95" t="str">
        <f t="shared" si="131"/>
        <v/>
      </c>
    </row>
    <row r="2111" spans="21:24" x14ac:dyDescent="0.3">
      <c r="U2111" s="95" t="str">
        <f t="shared" si="128"/>
        <v/>
      </c>
      <c r="V2111" s="95" t="str">
        <f t="shared" si="129"/>
        <v/>
      </c>
      <c r="W2111" s="95" t="str">
        <f t="shared" si="130"/>
        <v/>
      </c>
      <c r="X2111" s="95" t="str">
        <f t="shared" si="131"/>
        <v/>
      </c>
    </row>
    <row r="2112" spans="21:24" x14ac:dyDescent="0.3">
      <c r="U2112" s="95" t="str">
        <f t="shared" si="128"/>
        <v/>
      </c>
      <c r="V2112" s="95" t="str">
        <f t="shared" si="129"/>
        <v/>
      </c>
      <c r="W2112" s="95" t="str">
        <f t="shared" si="130"/>
        <v/>
      </c>
      <c r="X2112" s="95" t="str">
        <f t="shared" si="131"/>
        <v/>
      </c>
    </row>
    <row r="2113" spans="21:24" x14ac:dyDescent="0.3">
      <c r="U2113" s="95" t="str">
        <f t="shared" si="128"/>
        <v/>
      </c>
      <c r="V2113" s="95" t="str">
        <f t="shared" si="129"/>
        <v/>
      </c>
      <c r="W2113" s="95" t="str">
        <f t="shared" si="130"/>
        <v/>
      </c>
      <c r="X2113" s="95" t="str">
        <f t="shared" si="131"/>
        <v/>
      </c>
    </row>
    <row r="2114" spans="21:24" x14ac:dyDescent="0.3">
      <c r="U2114" s="95" t="str">
        <f t="shared" si="128"/>
        <v/>
      </c>
      <c r="V2114" s="95" t="str">
        <f t="shared" si="129"/>
        <v/>
      </c>
      <c r="W2114" s="95" t="str">
        <f t="shared" si="130"/>
        <v/>
      </c>
      <c r="X2114" s="95" t="str">
        <f t="shared" si="131"/>
        <v/>
      </c>
    </row>
    <row r="2115" spans="21:24" x14ac:dyDescent="0.3">
      <c r="U2115" s="95" t="str">
        <f t="shared" si="128"/>
        <v/>
      </c>
      <c r="V2115" s="95" t="str">
        <f t="shared" si="129"/>
        <v/>
      </c>
      <c r="W2115" s="95" t="str">
        <f t="shared" si="130"/>
        <v/>
      </c>
      <c r="X2115" s="95" t="str">
        <f t="shared" si="131"/>
        <v/>
      </c>
    </row>
    <row r="2116" spans="21:24" x14ac:dyDescent="0.3">
      <c r="U2116" s="95" t="str">
        <f t="shared" si="128"/>
        <v/>
      </c>
      <c r="V2116" s="95" t="str">
        <f t="shared" si="129"/>
        <v/>
      </c>
      <c r="W2116" s="95" t="str">
        <f t="shared" si="130"/>
        <v/>
      </c>
      <c r="X2116" s="95" t="str">
        <f t="shared" si="131"/>
        <v/>
      </c>
    </row>
    <row r="2117" spans="21:24" x14ac:dyDescent="0.3">
      <c r="U2117" s="95" t="str">
        <f t="shared" ref="U2117:U2180" si="132">IF(L2117="ANO",B2117&amp;"-Linie A","")</f>
        <v/>
      </c>
      <c r="V2117" s="95" t="str">
        <f t="shared" ref="V2117:V2180" si="133">IF(M2117="ANO",B2117&amp;"-Linie B","")</f>
        <v/>
      </c>
      <c r="W2117" s="95" t="str">
        <f t="shared" ref="W2117:W2180" si="134">IF(N2117="ANO",B2117&amp;"-Linie C","")</f>
        <v/>
      </c>
      <c r="X2117" s="95" t="str">
        <f t="shared" ref="X2117:X2180" si="135">IF(O2117="ANO",B2117&amp;"-Linie D","")</f>
        <v/>
      </c>
    </row>
    <row r="2118" spans="21:24" x14ac:dyDescent="0.3">
      <c r="U2118" s="95" t="str">
        <f t="shared" si="132"/>
        <v/>
      </c>
      <c r="V2118" s="95" t="str">
        <f t="shared" si="133"/>
        <v/>
      </c>
      <c r="W2118" s="95" t="str">
        <f t="shared" si="134"/>
        <v/>
      </c>
      <c r="X2118" s="95" t="str">
        <f t="shared" si="135"/>
        <v/>
      </c>
    </row>
    <row r="2119" spans="21:24" x14ac:dyDescent="0.3">
      <c r="U2119" s="95" t="str">
        <f t="shared" si="132"/>
        <v/>
      </c>
      <c r="V2119" s="95" t="str">
        <f t="shared" si="133"/>
        <v/>
      </c>
      <c r="W2119" s="95" t="str">
        <f t="shared" si="134"/>
        <v/>
      </c>
      <c r="X2119" s="95" t="str">
        <f t="shared" si="135"/>
        <v/>
      </c>
    </row>
    <row r="2120" spans="21:24" x14ac:dyDescent="0.3">
      <c r="U2120" s="95" t="str">
        <f t="shared" si="132"/>
        <v/>
      </c>
      <c r="V2120" s="95" t="str">
        <f t="shared" si="133"/>
        <v/>
      </c>
      <c r="W2120" s="95" t="str">
        <f t="shared" si="134"/>
        <v/>
      </c>
      <c r="X2120" s="95" t="str">
        <f t="shared" si="135"/>
        <v/>
      </c>
    </row>
    <row r="2121" spans="21:24" x14ac:dyDescent="0.3">
      <c r="U2121" s="95" t="str">
        <f t="shared" si="132"/>
        <v/>
      </c>
      <c r="V2121" s="95" t="str">
        <f t="shared" si="133"/>
        <v/>
      </c>
      <c r="W2121" s="95" t="str">
        <f t="shared" si="134"/>
        <v/>
      </c>
      <c r="X2121" s="95" t="str">
        <f t="shared" si="135"/>
        <v/>
      </c>
    </row>
    <row r="2122" spans="21:24" x14ac:dyDescent="0.3">
      <c r="U2122" s="95" t="str">
        <f t="shared" si="132"/>
        <v/>
      </c>
      <c r="V2122" s="95" t="str">
        <f t="shared" si="133"/>
        <v/>
      </c>
      <c r="W2122" s="95" t="str">
        <f t="shared" si="134"/>
        <v/>
      </c>
      <c r="X2122" s="95" t="str">
        <f t="shared" si="135"/>
        <v/>
      </c>
    </row>
    <row r="2123" spans="21:24" x14ac:dyDescent="0.3">
      <c r="U2123" s="95" t="str">
        <f t="shared" si="132"/>
        <v/>
      </c>
      <c r="V2123" s="95" t="str">
        <f t="shared" si="133"/>
        <v/>
      </c>
      <c r="W2123" s="95" t="str">
        <f t="shared" si="134"/>
        <v/>
      </c>
      <c r="X2123" s="95" t="str">
        <f t="shared" si="135"/>
        <v/>
      </c>
    </row>
    <row r="2124" spans="21:24" x14ac:dyDescent="0.3">
      <c r="U2124" s="95" t="str">
        <f t="shared" si="132"/>
        <v/>
      </c>
      <c r="V2124" s="95" t="str">
        <f t="shared" si="133"/>
        <v/>
      </c>
      <c r="W2124" s="95" t="str">
        <f t="shared" si="134"/>
        <v/>
      </c>
      <c r="X2124" s="95" t="str">
        <f t="shared" si="135"/>
        <v/>
      </c>
    </row>
    <row r="2125" spans="21:24" x14ac:dyDescent="0.3">
      <c r="U2125" s="95" t="str">
        <f t="shared" si="132"/>
        <v/>
      </c>
      <c r="V2125" s="95" t="str">
        <f t="shared" si="133"/>
        <v/>
      </c>
      <c r="W2125" s="95" t="str">
        <f t="shared" si="134"/>
        <v/>
      </c>
      <c r="X2125" s="95" t="str">
        <f t="shared" si="135"/>
        <v/>
      </c>
    </row>
    <row r="2126" spans="21:24" x14ac:dyDescent="0.3">
      <c r="U2126" s="95" t="str">
        <f t="shared" si="132"/>
        <v/>
      </c>
      <c r="V2126" s="95" t="str">
        <f t="shared" si="133"/>
        <v/>
      </c>
      <c r="W2126" s="95" t="str">
        <f t="shared" si="134"/>
        <v/>
      </c>
      <c r="X2126" s="95" t="str">
        <f t="shared" si="135"/>
        <v/>
      </c>
    </row>
    <row r="2127" spans="21:24" x14ac:dyDescent="0.3">
      <c r="U2127" s="95" t="str">
        <f t="shared" si="132"/>
        <v/>
      </c>
      <c r="V2127" s="95" t="str">
        <f t="shared" si="133"/>
        <v/>
      </c>
      <c r="W2127" s="95" t="str">
        <f t="shared" si="134"/>
        <v/>
      </c>
      <c r="X2127" s="95" t="str">
        <f t="shared" si="135"/>
        <v/>
      </c>
    </row>
    <row r="2128" spans="21:24" x14ac:dyDescent="0.3">
      <c r="U2128" s="95" t="str">
        <f t="shared" si="132"/>
        <v/>
      </c>
      <c r="V2128" s="95" t="str">
        <f t="shared" si="133"/>
        <v/>
      </c>
      <c r="W2128" s="95" t="str">
        <f t="shared" si="134"/>
        <v/>
      </c>
      <c r="X2128" s="95" t="str">
        <f t="shared" si="135"/>
        <v/>
      </c>
    </row>
    <row r="2129" spans="21:24" x14ac:dyDescent="0.3">
      <c r="U2129" s="95" t="str">
        <f t="shared" si="132"/>
        <v/>
      </c>
      <c r="V2129" s="95" t="str">
        <f t="shared" si="133"/>
        <v/>
      </c>
      <c r="W2129" s="95" t="str">
        <f t="shared" si="134"/>
        <v/>
      </c>
      <c r="X2129" s="95" t="str">
        <f t="shared" si="135"/>
        <v/>
      </c>
    </row>
    <row r="2130" spans="21:24" x14ac:dyDescent="0.3">
      <c r="U2130" s="95" t="str">
        <f t="shared" si="132"/>
        <v/>
      </c>
      <c r="V2130" s="95" t="str">
        <f t="shared" si="133"/>
        <v/>
      </c>
      <c r="W2130" s="95" t="str">
        <f t="shared" si="134"/>
        <v/>
      </c>
      <c r="X2130" s="95" t="str">
        <f t="shared" si="135"/>
        <v/>
      </c>
    </row>
    <row r="2131" spans="21:24" x14ac:dyDescent="0.3">
      <c r="U2131" s="95" t="str">
        <f t="shared" si="132"/>
        <v/>
      </c>
      <c r="V2131" s="95" t="str">
        <f t="shared" si="133"/>
        <v/>
      </c>
      <c r="W2131" s="95" t="str">
        <f t="shared" si="134"/>
        <v/>
      </c>
      <c r="X2131" s="95" t="str">
        <f t="shared" si="135"/>
        <v/>
      </c>
    </row>
    <row r="2132" spans="21:24" x14ac:dyDescent="0.3">
      <c r="U2132" s="95" t="str">
        <f t="shared" si="132"/>
        <v/>
      </c>
      <c r="V2132" s="95" t="str">
        <f t="shared" si="133"/>
        <v/>
      </c>
      <c r="W2132" s="95" t="str">
        <f t="shared" si="134"/>
        <v/>
      </c>
      <c r="X2132" s="95" t="str">
        <f t="shared" si="135"/>
        <v/>
      </c>
    </row>
    <row r="2133" spans="21:24" x14ac:dyDescent="0.3">
      <c r="U2133" s="95" t="str">
        <f t="shared" si="132"/>
        <v/>
      </c>
      <c r="V2133" s="95" t="str">
        <f t="shared" si="133"/>
        <v/>
      </c>
      <c r="W2133" s="95" t="str">
        <f t="shared" si="134"/>
        <v/>
      </c>
      <c r="X2133" s="95" t="str">
        <f t="shared" si="135"/>
        <v/>
      </c>
    </row>
    <row r="2134" spans="21:24" x14ac:dyDescent="0.3">
      <c r="U2134" s="95" t="str">
        <f t="shared" si="132"/>
        <v/>
      </c>
      <c r="V2134" s="95" t="str">
        <f t="shared" si="133"/>
        <v/>
      </c>
      <c r="W2134" s="95" t="str">
        <f t="shared" si="134"/>
        <v/>
      </c>
      <c r="X2134" s="95" t="str">
        <f t="shared" si="135"/>
        <v/>
      </c>
    </row>
    <row r="2135" spans="21:24" x14ac:dyDescent="0.3">
      <c r="U2135" s="95" t="str">
        <f t="shared" si="132"/>
        <v/>
      </c>
      <c r="V2135" s="95" t="str">
        <f t="shared" si="133"/>
        <v/>
      </c>
      <c r="W2135" s="95" t="str">
        <f t="shared" si="134"/>
        <v/>
      </c>
      <c r="X2135" s="95" t="str">
        <f t="shared" si="135"/>
        <v/>
      </c>
    </row>
    <row r="2136" spans="21:24" x14ac:dyDescent="0.3">
      <c r="U2136" s="95" t="str">
        <f t="shared" si="132"/>
        <v/>
      </c>
      <c r="V2136" s="95" t="str">
        <f t="shared" si="133"/>
        <v/>
      </c>
      <c r="W2136" s="95" t="str">
        <f t="shared" si="134"/>
        <v/>
      </c>
      <c r="X2136" s="95" t="str">
        <f t="shared" si="135"/>
        <v/>
      </c>
    </row>
    <row r="2137" spans="21:24" x14ac:dyDescent="0.3">
      <c r="U2137" s="95" t="str">
        <f t="shared" si="132"/>
        <v/>
      </c>
      <c r="V2137" s="95" t="str">
        <f t="shared" si="133"/>
        <v/>
      </c>
      <c r="W2137" s="95" t="str">
        <f t="shared" si="134"/>
        <v/>
      </c>
      <c r="X2137" s="95" t="str">
        <f t="shared" si="135"/>
        <v/>
      </c>
    </row>
    <row r="2138" spans="21:24" x14ac:dyDescent="0.3">
      <c r="U2138" s="95" t="str">
        <f t="shared" si="132"/>
        <v/>
      </c>
      <c r="V2138" s="95" t="str">
        <f t="shared" si="133"/>
        <v/>
      </c>
      <c r="W2138" s="95" t="str">
        <f t="shared" si="134"/>
        <v/>
      </c>
      <c r="X2138" s="95" t="str">
        <f t="shared" si="135"/>
        <v/>
      </c>
    </row>
    <row r="2139" spans="21:24" x14ac:dyDescent="0.3">
      <c r="U2139" s="95" t="str">
        <f t="shared" si="132"/>
        <v/>
      </c>
      <c r="V2139" s="95" t="str">
        <f t="shared" si="133"/>
        <v/>
      </c>
      <c r="W2139" s="95" t="str">
        <f t="shared" si="134"/>
        <v/>
      </c>
      <c r="X2139" s="95" t="str">
        <f t="shared" si="135"/>
        <v/>
      </c>
    </row>
    <row r="2140" spans="21:24" x14ac:dyDescent="0.3">
      <c r="U2140" s="95" t="str">
        <f t="shared" si="132"/>
        <v/>
      </c>
      <c r="V2140" s="95" t="str">
        <f t="shared" si="133"/>
        <v/>
      </c>
      <c r="W2140" s="95" t="str">
        <f t="shared" si="134"/>
        <v/>
      </c>
      <c r="X2140" s="95" t="str">
        <f t="shared" si="135"/>
        <v/>
      </c>
    </row>
    <row r="2141" spans="21:24" x14ac:dyDescent="0.3">
      <c r="U2141" s="95" t="str">
        <f t="shared" si="132"/>
        <v/>
      </c>
      <c r="V2141" s="95" t="str">
        <f t="shared" si="133"/>
        <v/>
      </c>
      <c r="W2141" s="95" t="str">
        <f t="shared" si="134"/>
        <v/>
      </c>
      <c r="X2141" s="95" t="str">
        <f t="shared" si="135"/>
        <v/>
      </c>
    </row>
    <row r="2142" spans="21:24" x14ac:dyDescent="0.3">
      <c r="U2142" s="95" t="str">
        <f t="shared" si="132"/>
        <v/>
      </c>
      <c r="V2142" s="95" t="str">
        <f t="shared" si="133"/>
        <v/>
      </c>
      <c r="W2142" s="95" t="str">
        <f t="shared" si="134"/>
        <v/>
      </c>
      <c r="X2142" s="95" t="str">
        <f t="shared" si="135"/>
        <v/>
      </c>
    </row>
    <row r="2143" spans="21:24" x14ac:dyDescent="0.3">
      <c r="U2143" s="95" t="str">
        <f t="shared" si="132"/>
        <v/>
      </c>
      <c r="V2143" s="95" t="str">
        <f t="shared" si="133"/>
        <v/>
      </c>
      <c r="W2143" s="95" t="str">
        <f t="shared" si="134"/>
        <v/>
      </c>
      <c r="X2143" s="95" t="str">
        <f t="shared" si="135"/>
        <v/>
      </c>
    </row>
    <row r="2144" spans="21:24" x14ac:dyDescent="0.3">
      <c r="U2144" s="95" t="str">
        <f t="shared" si="132"/>
        <v/>
      </c>
      <c r="V2144" s="95" t="str">
        <f t="shared" si="133"/>
        <v/>
      </c>
      <c r="W2144" s="95" t="str">
        <f t="shared" si="134"/>
        <v/>
      </c>
      <c r="X2144" s="95" t="str">
        <f t="shared" si="135"/>
        <v/>
      </c>
    </row>
    <row r="2145" spans="21:24" x14ac:dyDescent="0.3">
      <c r="U2145" s="95" t="str">
        <f t="shared" si="132"/>
        <v/>
      </c>
      <c r="V2145" s="95" t="str">
        <f t="shared" si="133"/>
        <v/>
      </c>
      <c r="W2145" s="95" t="str">
        <f t="shared" si="134"/>
        <v/>
      </c>
      <c r="X2145" s="95" t="str">
        <f t="shared" si="135"/>
        <v/>
      </c>
    </row>
    <row r="2146" spans="21:24" x14ac:dyDescent="0.3">
      <c r="U2146" s="95" t="str">
        <f t="shared" si="132"/>
        <v/>
      </c>
      <c r="V2146" s="95" t="str">
        <f t="shared" si="133"/>
        <v/>
      </c>
      <c r="W2146" s="95" t="str">
        <f t="shared" si="134"/>
        <v/>
      </c>
      <c r="X2146" s="95" t="str">
        <f t="shared" si="135"/>
        <v/>
      </c>
    </row>
    <row r="2147" spans="21:24" x14ac:dyDescent="0.3">
      <c r="U2147" s="95" t="str">
        <f t="shared" si="132"/>
        <v/>
      </c>
      <c r="V2147" s="95" t="str">
        <f t="shared" si="133"/>
        <v/>
      </c>
      <c r="W2147" s="95" t="str">
        <f t="shared" si="134"/>
        <v/>
      </c>
      <c r="X2147" s="95" t="str">
        <f t="shared" si="135"/>
        <v/>
      </c>
    </row>
    <row r="2148" spans="21:24" x14ac:dyDescent="0.3">
      <c r="U2148" s="95" t="str">
        <f t="shared" si="132"/>
        <v/>
      </c>
      <c r="V2148" s="95" t="str">
        <f t="shared" si="133"/>
        <v/>
      </c>
      <c r="W2148" s="95" t="str">
        <f t="shared" si="134"/>
        <v/>
      </c>
      <c r="X2148" s="95" t="str">
        <f t="shared" si="135"/>
        <v/>
      </c>
    </row>
    <row r="2149" spans="21:24" x14ac:dyDescent="0.3">
      <c r="U2149" s="95" t="str">
        <f t="shared" si="132"/>
        <v/>
      </c>
      <c r="V2149" s="95" t="str">
        <f t="shared" si="133"/>
        <v/>
      </c>
      <c r="W2149" s="95" t="str">
        <f t="shared" si="134"/>
        <v/>
      </c>
      <c r="X2149" s="95" t="str">
        <f t="shared" si="135"/>
        <v/>
      </c>
    </row>
    <row r="2150" spans="21:24" x14ac:dyDescent="0.3">
      <c r="U2150" s="95" t="str">
        <f t="shared" si="132"/>
        <v/>
      </c>
      <c r="V2150" s="95" t="str">
        <f t="shared" si="133"/>
        <v/>
      </c>
      <c r="W2150" s="95" t="str">
        <f t="shared" si="134"/>
        <v/>
      </c>
      <c r="X2150" s="95" t="str">
        <f t="shared" si="135"/>
        <v/>
      </c>
    </row>
    <row r="2151" spans="21:24" x14ac:dyDescent="0.3">
      <c r="U2151" s="95" t="str">
        <f t="shared" si="132"/>
        <v/>
      </c>
      <c r="V2151" s="95" t="str">
        <f t="shared" si="133"/>
        <v/>
      </c>
      <c r="W2151" s="95" t="str">
        <f t="shared" si="134"/>
        <v/>
      </c>
      <c r="X2151" s="95" t="str">
        <f t="shared" si="135"/>
        <v/>
      </c>
    </row>
    <row r="2152" spans="21:24" x14ac:dyDescent="0.3">
      <c r="U2152" s="95" t="str">
        <f t="shared" si="132"/>
        <v/>
      </c>
      <c r="V2152" s="95" t="str">
        <f t="shared" si="133"/>
        <v/>
      </c>
      <c r="W2152" s="95" t="str">
        <f t="shared" si="134"/>
        <v/>
      </c>
      <c r="X2152" s="95" t="str">
        <f t="shared" si="135"/>
        <v/>
      </c>
    </row>
    <row r="2153" spans="21:24" x14ac:dyDescent="0.3">
      <c r="U2153" s="95" t="str">
        <f t="shared" si="132"/>
        <v/>
      </c>
      <c r="V2153" s="95" t="str">
        <f t="shared" si="133"/>
        <v/>
      </c>
      <c r="W2153" s="95" t="str">
        <f t="shared" si="134"/>
        <v/>
      </c>
      <c r="X2153" s="95" t="str">
        <f t="shared" si="135"/>
        <v/>
      </c>
    </row>
    <row r="2154" spans="21:24" x14ac:dyDescent="0.3">
      <c r="U2154" s="95" t="str">
        <f t="shared" si="132"/>
        <v/>
      </c>
      <c r="V2154" s="95" t="str">
        <f t="shared" si="133"/>
        <v/>
      </c>
      <c r="W2154" s="95" t="str">
        <f t="shared" si="134"/>
        <v/>
      </c>
      <c r="X2154" s="95" t="str">
        <f t="shared" si="135"/>
        <v/>
      </c>
    </row>
    <row r="2155" spans="21:24" x14ac:dyDescent="0.3">
      <c r="U2155" s="95" t="str">
        <f t="shared" si="132"/>
        <v/>
      </c>
      <c r="V2155" s="95" t="str">
        <f t="shared" si="133"/>
        <v/>
      </c>
      <c r="W2155" s="95" t="str">
        <f t="shared" si="134"/>
        <v/>
      </c>
      <c r="X2155" s="95" t="str">
        <f t="shared" si="135"/>
        <v/>
      </c>
    </row>
    <row r="2156" spans="21:24" x14ac:dyDescent="0.3">
      <c r="U2156" s="95" t="str">
        <f t="shared" si="132"/>
        <v/>
      </c>
      <c r="V2156" s="95" t="str">
        <f t="shared" si="133"/>
        <v/>
      </c>
      <c r="W2156" s="95" t="str">
        <f t="shared" si="134"/>
        <v/>
      </c>
      <c r="X2156" s="95" t="str">
        <f t="shared" si="135"/>
        <v/>
      </c>
    </row>
    <row r="2157" spans="21:24" x14ac:dyDescent="0.3">
      <c r="U2157" s="95" t="str">
        <f t="shared" si="132"/>
        <v/>
      </c>
      <c r="V2157" s="95" t="str">
        <f t="shared" si="133"/>
        <v/>
      </c>
      <c r="W2157" s="95" t="str">
        <f t="shared" si="134"/>
        <v/>
      </c>
      <c r="X2157" s="95" t="str">
        <f t="shared" si="135"/>
        <v/>
      </c>
    </row>
    <row r="2158" spans="21:24" x14ac:dyDescent="0.3">
      <c r="U2158" s="95" t="str">
        <f t="shared" si="132"/>
        <v/>
      </c>
      <c r="V2158" s="95" t="str">
        <f t="shared" si="133"/>
        <v/>
      </c>
      <c r="W2158" s="95" t="str">
        <f t="shared" si="134"/>
        <v/>
      </c>
      <c r="X2158" s="95" t="str">
        <f t="shared" si="135"/>
        <v/>
      </c>
    </row>
    <row r="2159" spans="21:24" x14ac:dyDescent="0.3">
      <c r="U2159" s="95" t="str">
        <f t="shared" si="132"/>
        <v/>
      </c>
      <c r="V2159" s="95" t="str">
        <f t="shared" si="133"/>
        <v/>
      </c>
      <c r="W2159" s="95" t="str">
        <f t="shared" si="134"/>
        <v/>
      </c>
      <c r="X2159" s="95" t="str">
        <f t="shared" si="135"/>
        <v/>
      </c>
    </row>
    <row r="2160" spans="21:24" x14ac:dyDescent="0.3">
      <c r="U2160" s="95" t="str">
        <f t="shared" si="132"/>
        <v/>
      </c>
      <c r="V2160" s="95" t="str">
        <f t="shared" si="133"/>
        <v/>
      </c>
      <c r="W2160" s="95" t="str">
        <f t="shared" si="134"/>
        <v/>
      </c>
      <c r="X2160" s="95" t="str">
        <f t="shared" si="135"/>
        <v/>
      </c>
    </row>
    <row r="2161" spans="21:24" x14ac:dyDescent="0.3">
      <c r="U2161" s="95" t="str">
        <f t="shared" si="132"/>
        <v/>
      </c>
      <c r="V2161" s="95" t="str">
        <f t="shared" si="133"/>
        <v/>
      </c>
      <c r="W2161" s="95" t="str">
        <f t="shared" si="134"/>
        <v/>
      </c>
      <c r="X2161" s="95" t="str">
        <f t="shared" si="135"/>
        <v/>
      </c>
    </row>
    <row r="2162" spans="21:24" x14ac:dyDescent="0.3">
      <c r="U2162" s="95" t="str">
        <f t="shared" si="132"/>
        <v/>
      </c>
      <c r="V2162" s="95" t="str">
        <f t="shared" si="133"/>
        <v/>
      </c>
      <c r="W2162" s="95" t="str">
        <f t="shared" si="134"/>
        <v/>
      </c>
      <c r="X2162" s="95" t="str">
        <f t="shared" si="135"/>
        <v/>
      </c>
    </row>
    <row r="2163" spans="21:24" x14ac:dyDescent="0.3">
      <c r="U2163" s="95" t="str">
        <f t="shared" si="132"/>
        <v/>
      </c>
      <c r="V2163" s="95" t="str">
        <f t="shared" si="133"/>
        <v/>
      </c>
      <c r="W2163" s="95" t="str">
        <f t="shared" si="134"/>
        <v/>
      </c>
      <c r="X2163" s="95" t="str">
        <f t="shared" si="135"/>
        <v/>
      </c>
    </row>
    <row r="2164" spans="21:24" x14ac:dyDescent="0.3">
      <c r="U2164" s="95" t="str">
        <f t="shared" si="132"/>
        <v/>
      </c>
      <c r="V2164" s="95" t="str">
        <f t="shared" si="133"/>
        <v/>
      </c>
      <c r="W2164" s="95" t="str">
        <f t="shared" si="134"/>
        <v/>
      </c>
      <c r="X2164" s="95" t="str">
        <f t="shared" si="135"/>
        <v/>
      </c>
    </row>
    <row r="2165" spans="21:24" x14ac:dyDescent="0.3">
      <c r="U2165" s="95" t="str">
        <f t="shared" si="132"/>
        <v/>
      </c>
      <c r="V2165" s="95" t="str">
        <f t="shared" si="133"/>
        <v/>
      </c>
      <c r="W2165" s="95" t="str">
        <f t="shared" si="134"/>
        <v/>
      </c>
      <c r="X2165" s="95" t="str">
        <f t="shared" si="135"/>
        <v/>
      </c>
    </row>
    <row r="2166" spans="21:24" x14ac:dyDescent="0.3">
      <c r="U2166" s="95" t="str">
        <f t="shared" si="132"/>
        <v/>
      </c>
      <c r="V2166" s="95" t="str">
        <f t="shared" si="133"/>
        <v/>
      </c>
      <c r="W2166" s="95" t="str">
        <f t="shared" si="134"/>
        <v/>
      </c>
      <c r="X2166" s="95" t="str">
        <f t="shared" si="135"/>
        <v/>
      </c>
    </row>
    <row r="2167" spans="21:24" x14ac:dyDescent="0.3">
      <c r="U2167" s="95" t="str">
        <f t="shared" si="132"/>
        <v/>
      </c>
      <c r="V2167" s="95" t="str">
        <f t="shared" si="133"/>
        <v/>
      </c>
      <c r="W2167" s="95" t="str">
        <f t="shared" si="134"/>
        <v/>
      </c>
      <c r="X2167" s="95" t="str">
        <f t="shared" si="135"/>
        <v/>
      </c>
    </row>
    <row r="2168" spans="21:24" x14ac:dyDescent="0.3">
      <c r="U2168" s="95" t="str">
        <f t="shared" si="132"/>
        <v/>
      </c>
      <c r="V2168" s="95" t="str">
        <f t="shared" si="133"/>
        <v/>
      </c>
      <c r="W2168" s="95" t="str">
        <f t="shared" si="134"/>
        <v/>
      </c>
      <c r="X2168" s="95" t="str">
        <f t="shared" si="135"/>
        <v/>
      </c>
    </row>
    <row r="2169" spans="21:24" x14ac:dyDescent="0.3">
      <c r="U2169" s="95" t="str">
        <f t="shared" si="132"/>
        <v/>
      </c>
      <c r="V2169" s="95" t="str">
        <f t="shared" si="133"/>
        <v/>
      </c>
      <c r="W2169" s="95" t="str">
        <f t="shared" si="134"/>
        <v/>
      </c>
      <c r="X2169" s="95" t="str">
        <f t="shared" si="135"/>
        <v/>
      </c>
    </row>
    <row r="2170" spans="21:24" x14ac:dyDescent="0.3">
      <c r="U2170" s="95" t="str">
        <f t="shared" si="132"/>
        <v/>
      </c>
      <c r="V2170" s="95" t="str">
        <f t="shared" si="133"/>
        <v/>
      </c>
      <c r="W2170" s="95" t="str">
        <f t="shared" si="134"/>
        <v/>
      </c>
      <c r="X2170" s="95" t="str">
        <f t="shared" si="135"/>
        <v/>
      </c>
    </row>
    <row r="2171" spans="21:24" x14ac:dyDescent="0.3">
      <c r="U2171" s="95" t="str">
        <f t="shared" si="132"/>
        <v/>
      </c>
      <c r="V2171" s="95" t="str">
        <f t="shared" si="133"/>
        <v/>
      </c>
      <c r="W2171" s="95" t="str">
        <f t="shared" si="134"/>
        <v/>
      </c>
      <c r="X2171" s="95" t="str">
        <f t="shared" si="135"/>
        <v/>
      </c>
    </row>
    <row r="2172" spans="21:24" x14ac:dyDescent="0.3">
      <c r="U2172" s="95" t="str">
        <f t="shared" si="132"/>
        <v/>
      </c>
      <c r="V2172" s="95" t="str">
        <f t="shared" si="133"/>
        <v/>
      </c>
      <c r="W2172" s="95" t="str">
        <f t="shared" si="134"/>
        <v/>
      </c>
      <c r="X2172" s="95" t="str">
        <f t="shared" si="135"/>
        <v/>
      </c>
    </row>
    <row r="2173" spans="21:24" x14ac:dyDescent="0.3">
      <c r="U2173" s="95" t="str">
        <f t="shared" si="132"/>
        <v/>
      </c>
      <c r="V2173" s="95" t="str">
        <f t="shared" si="133"/>
        <v/>
      </c>
      <c r="W2173" s="95" t="str">
        <f t="shared" si="134"/>
        <v/>
      </c>
      <c r="X2173" s="95" t="str">
        <f t="shared" si="135"/>
        <v/>
      </c>
    </row>
    <row r="2174" spans="21:24" x14ac:dyDescent="0.3">
      <c r="U2174" s="95" t="str">
        <f t="shared" si="132"/>
        <v/>
      </c>
      <c r="V2174" s="95" t="str">
        <f t="shared" si="133"/>
        <v/>
      </c>
      <c r="W2174" s="95" t="str">
        <f t="shared" si="134"/>
        <v/>
      </c>
      <c r="X2174" s="95" t="str">
        <f t="shared" si="135"/>
        <v/>
      </c>
    </row>
    <row r="2175" spans="21:24" x14ac:dyDescent="0.3">
      <c r="U2175" s="95" t="str">
        <f t="shared" si="132"/>
        <v/>
      </c>
      <c r="V2175" s="95" t="str">
        <f t="shared" si="133"/>
        <v/>
      </c>
      <c r="W2175" s="95" t="str">
        <f t="shared" si="134"/>
        <v/>
      </c>
      <c r="X2175" s="95" t="str">
        <f t="shared" si="135"/>
        <v/>
      </c>
    </row>
    <row r="2176" spans="21:24" x14ac:dyDescent="0.3">
      <c r="U2176" s="95" t="str">
        <f t="shared" si="132"/>
        <v/>
      </c>
      <c r="V2176" s="95" t="str">
        <f t="shared" si="133"/>
        <v/>
      </c>
      <c r="W2176" s="95" t="str">
        <f t="shared" si="134"/>
        <v/>
      </c>
      <c r="X2176" s="95" t="str">
        <f t="shared" si="135"/>
        <v/>
      </c>
    </row>
    <row r="2177" spans="21:24" x14ac:dyDescent="0.3">
      <c r="U2177" s="95" t="str">
        <f t="shared" si="132"/>
        <v/>
      </c>
      <c r="V2177" s="95" t="str">
        <f t="shared" si="133"/>
        <v/>
      </c>
      <c r="W2177" s="95" t="str">
        <f t="shared" si="134"/>
        <v/>
      </c>
      <c r="X2177" s="95" t="str">
        <f t="shared" si="135"/>
        <v/>
      </c>
    </row>
    <row r="2178" spans="21:24" x14ac:dyDescent="0.3">
      <c r="U2178" s="95" t="str">
        <f t="shared" si="132"/>
        <v/>
      </c>
      <c r="V2178" s="95" t="str">
        <f t="shared" si="133"/>
        <v/>
      </c>
      <c r="W2178" s="95" t="str">
        <f t="shared" si="134"/>
        <v/>
      </c>
      <c r="X2178" s="95" t="str">
        <f t="shared" si="135"/>
        <v/>
      </c>
    </row>
    <row r="2179" spans="21:24" x14ac:dyDescent="0.3">
      <c r="U2179" s="95" t="str">
        <f t="shared" si="132"/>
        <v/>
      </c>
      <c r="V2179" s="95" t="str">
        <f t="shared" si="133"/>
        <v/>
      </c>
      <c r="W2179" s="95" t="str">
        <f t="shared" si="134"/>
        <v/>
      </c>
      <c r="X2179" s="95" t="str">
        <f t="shared" si="135"/>
        <v/>
      </c>
    </row>
    <row r="2180" spans="21:24" x14ac:dyDescent="0.3">
      <c r="U2180" s="95" t="str">
        <f t="shared" si="132"/>
        <v/>
      </c>
      <c r="V2180" s="95" t="str">
        <f t="shared" si="133"/>
        <v/>
      </c>
      <c r="W2180" s="95" t="str">
        <f t="shared" si="134"/>
        <v/>
      </c>
      <c r="X2180" s="95" t="str">
        <f t="shared" si="135"/>
        <v/>
      </c>
    </row>
    <row r="2181" spans="21:24" x14ac:dyDescent="0.3">
      <c r="U2181" s="95" t="str">
        <f t="shared" ref="U2181:U2244" si="136">IF(L2181="ANO",B2181&amp;"-Linie A","")</f>
        <v/>
      </c>
      <c r="V2181" s="95" t="str">
        <f t="shared" ref="V2181:V2244" si="137">IF(M2181="ANO",B2181&amp;"-Linie B","")</f>
        <v/>
      </c>
      <c r="W2181" s="95" t="str">
        <f t="shared" ref="W2181:W2244" si="138">IF(N2181="ANO",B2181&amp;"-Linie C","")</f>
        <v/>
      </c>
      <c r="X2181" s="95" t="str">
        <f t="shared" ref="X2181:X2244" si="139">IF(O2181="ANO",B2181&amp;"-Linie D","")</f>
        <v/>
      </c>
    </row>
    <row r="2182" spans="21:24" x14ac:dyDescent="0.3">
      <c r="U2182" s="95" t="str">
        <f t="shared" si="136"/>
        <v/>
      </c>
      <c r="V2182" s="95" t="str">
        <f t="shared" si="137"/>
        <v/>
      </c>
      <c r="W2182" s="95" t="str">
        <f t="shared" si="138"/>
        <v/>
      </c>
      <c r="X2182" s="95" t="str">
        <f t="shared" si="139"/>
        <v/>
      </c>
    </row>
    <row r="2183" spans="21:24" x14ac:dyDescent="0.3">
      <c r="U2183" s="95" t="str">
        <f t="shared" si="136"/>
        <v/>
      </c>
      <c r="V2183" s="95" t="str">
        <f t="shared" si="137"/>
        <v/>
      </c>
      <c r="W2183" s="95" t="str">
        <f t="shared" si="138"/>
        <v/>
      </c>
      <c r="X2183" s="95" t="str">
        <f t="shared" si="139"/>
        <v/>
      </c>
    </row>
    <row r="2184" spans="21:24" x14ac:dyDescent="0.3">
      <c r="U2184" s="95" t="str">
        <f t="shared" si="136"/>
        <v/>
      </c>
      <c r="V2184" s="95" t="str">
        <f t="shared" si="137"/>
        <v/>
      </c>
      <c r="W2184" s="95" t="str">
        <f t="shared" si="138"/>
        <v/>
      </c>
      <c r="X2184" s="95" t="str">
        <f t="shared" si="139"/>
        <v/>
      </c>
    </row>
    <row r="2185" spans="21:24" x14ac:dyDescent="0.3">
      <c r="U2185" s="95" t="str">
        <f t="shared" si="136"/>
        <v/>
      </c>
      <c r="V2185" s="95" t="str">
        <f t="shared" si="137"/>
        <v/>
      </c>
      <c r="W2185" s="95" t="str">
        <f t="shared" si="138"/>
        <v/>
      </c>
      <c r="X2185" s="95" t="str">
        <f t="shared" si="139"/>
        <v/>
      </c>
    </row>
    <row r="2186" spans="21:24" x14ac:dyDescent="0.3">
      <c r="U2186" s="95" t="str">
        <f t="shared" si="136"/>
        <v/>
      </c>
      <c r="V2186" s="95" t="str">
        <f t="shared" si="137"/>
        <v/>
      </c>
      <c r="W2186" s="95" t="str">
        <f t="shared" si="138"/>
        <v/>
      </c>
      <c r="X2186" s="95" t="str">
        <f t="shared" si="139"/>
        <v/>
      </c>
    </row>
    <row r="2187" spans="21:24" x14ac:dyDescent="0.3">
      <c r="U2187" s="95" t="str">
        <f t="shared" si="136"/>
        <v/>
      </c>
      <c r="V2187" s="95" t="str">
        <f t="shared" si="137"/>
        <v/>
      </c>
      <c r="W2187" s="95" t="str">
        <f t="shared" si="138"/>
        <v/>
      </c>
      <c r="X2187" s="95" t="str">
        <f t="shared" si="139"/>
        <v/>
      </c>
    </row>
    <row r="2188" spans="21:24" x14ac:dyDescent="0.3">
      <c r="U2188" s="95" t="str">
        <f t="shared" si="136"/>
        <v/>
      </c>
      <c r="V2188" s="95" t="str">
        <f t="shared" si="137"/>
        <v/>
      </c>
      <c r="W2188" s="95" t="str">
        <f t="shared" si="138"/>
        <v/>
      </c>
      <c r="X2188" s="95" t="str">
        <f t="shared" si="139"/>
        <v/>
      </c>
    </row>
    <row r="2189" spans="21:24" x14ac:dyDescent="0.3">
      <c r="U2189" s="95" t="str">
        <f t="shared" si="136"/>
        <v/>
      </c>
      <c r="V2189" s="95" t="str">
        <f t="shared" si="137"/>
        <v/>
      </c>
      <c r="W2189" s="95" t="str">
        <f t="shared" si="138"/>
        <v/>
      </c>
      <c r="X2189" s="95" t="str">
        <f t="shared" si="139"/>
        <v/>
      </c>
    </row>
    <row r="2190" spans="21:24" x14ac:dyDescent="0.3">
      <c r="U2190" s="95" t="str">
        <f t="shared" si="136"/>
        <v/>
      </c>
      <c r="V2190" s="95" t="str">
        <f t="shared" si="137"/>
        <v/>
      </c>
      <c r="W2190" s="95" t="str">
        <f t="shared" si="138"/>
        <v/>
      </c>
      <c r="X2190" s="95" t="str">
        <f t="shared" si="139"/>
        <v/>
      </c>
    </row>
    <row r="2191" spans="21:24" x14ac:dyDescent="0.3">
      <c r="U2191" s="95" t="str">
        <f t="shared" si="136"/>
        <v/>
      </c>
      <c r="V2191" s="95" t="str">
        <f t="shared" si="137"/>
        <v/>
      </c>
      <c r="W2191" s="95" t="str">
        <f t="shared" si="138"/>
        <v/>
      </c>
      <c r="X2191" s="95" t="str">
        <f t="shared" si="139"/>
        <v/>
      </c>
    </row>
    <row r="2192" spans="21:24" x14ac:dyDescent="0.3">
      <c r="U2192" s="95" t="str">
        <f t="shared" si="136"/>
        <v/>
      </c>
      <c r="V2192" s="95" t="str">
        <f t="shared" si="137"/>
        <v/>
      </c>
      <c r="W2192" s="95" t="str">
        <f t="shared" si="138"/>
        <v/>
      </c>
      <c r="X2192" s="95" t="str">
        <f t="shared" si="139"/>
        <v/>
      </c>
    </row>
    <row r="2193" spans="21:24" x14ac:dyDescent="0.3">
      <c r="U2193" s="95" t="str">
        <f t="shared" si="136"/>
        <v/>
      </c>
      <c r="V2193" s="95" t="str">
        <f t="shared" si="137"/>
        <v/>
      </c>
      <c r="W2193" s="95" t="str">
        <f t="shared" si="138"/>
        <v/>
      </c>
      <c r="X2193" s="95" t="str">
        <f t="shared" si="139"/>
        <v/>
      </c>
    </row>
    <row r="2194" spans="21:24" x14ac:dyDescent="0.3">
      <c r="U2194" s="95" t="str">
        <f t="shared" si="136"/>
        <v/>
      </c>
      <c r="V2194" s="95" t="str">
        <f t="shared" si="137"/>
        <v/>
      </c>
      <c r="W2194" s="95" t="str">
        <f t="shared" si="138"/>
        <v/>
      </c>
      <c r="X2194" s="95" t="str">
        <f t="shared" si="139"/>
        <v/>
      </c>
    </row>
    <row r="2195" spans="21:24" x14ac:dyDescent="0.3">
      <c r="U2195" s="95" t="str">
        <f t="shared" si="136"/>
        <v/>
      </c>
      <c r="V2195" s="95" t="str">
        <f t="shared" si="137"/>
        <v/>
      </c>
      <c r="W2195" s="95" t="str">
        <f t="shared" si="138"/>
        <v/>
      </c>
      <c r="X2195" s="95" t="str">
        <f t="shared" si="139"/>
        <v/>
      </c>
    </row>
    <row r="2196" spans="21:24" x14ac:dyDescent="0.3">
      <c r="U2196" s="95" t="str">
        <f t="shared" si="136"/>
        <v/>
      </c>
      <c r="V2196" s="95" t="str">
        <f t="shared" si="137"/>
        <v/>
      </c>
      <c r="W2196" s="95" t="str">
        <f t="shared" si="138"/>
        <v/>
      </c>
      <c r="X2196" s="95" t="str">
        <f t="shared" si="139"/>
        <v/>
      </c>
    </row>
    <row r="2197" spans="21:24" x14ac:dyDescent="0.3">
      <c r="U2197" s="95" t="str">
        <f t="shared" si="136"/>
        <v/>
      </c>
      <c r="V2197" s="95" t="str">
        <f t="shared" si="137"/>
        <v/>
      </c>
      <c r="W2197" s="95" t="str">
        <f t="shared" si="138"/>
        <v/>
      </c>
      <c r="X2197" s="95" t="str">
        <f t="shared" si="139"/>
        <v/>
      </c>
    </row>
    <row r="2198" spans="21:24" x14ac:dyDescent="0.3">
      <c r="U2198" s="95" t="str">
        <f t="shared" si="136"/>
        <v/>
      </c>
      <c r="V2198" s="95" t="str">
        <f t="shared" si="137"/>
        <v/>
      </c>
      <c r="W2198" s="95" t="str">
        <f t="shared" si="138"/>
        <v/>
      </c>
      <c r="X2198" s="95" t="str">
        <f t="shared" si="139"/>
        <v/>
      </c>
    </row>
    <row r="2199" spans="21:24" x14ac:dyDescent="0.3">
      <c r="U2199" s="95" t="str">
        <f t="shared" si="136"/>
        <v/>
      </c>
      <c r="V2199" s="95" t="str">
        <f t="shared" si="137"/>
        <v/>
      </c>
      <c r="W2199" s="95" t="str">
        <f t="shared" si="138"/>
        <v/>
      </c>
      <c r="X2199" s="95" t="str">
        <f t="shared" si="139"/>
        <v/>
      </c>
    </row>
    <row r="2200" spans="21:24" x14ac:dyDescent="0.3">
      <c r="U2200" s="95" t="str">
        <f t="shared" si="136"/>
        <v/>
      </c>
      <c r="V2200" s="95" t="str">
        <f t="shared" si="137"/>
        <v/>
      </c>
      <c r="W2200" s="95" t="str">
        <f t="shared" si="138"/>
        <v/>
      </c>
      <c r="X2200" s="95" t="str">
        <f t="shared" si="139"/>
        <v/>
      </c>
    </row>
    <row r="2201" spans="21:24" x14ac:dyDescent="0.3">
      <c r="U2201" s="95" t="str">
        <f t="shared" si="136"/>
        <v/>
      </c>
      <c r="V2201" s="95" t="str">
        <f t="shared" si="137"/>
        <v/>
      </c>
      <c r="W2201" s="95" t="str">
        <f t="shared" si="138"/>
        <v/>
      </c>
      <c r="X2201" s="95" t="str">
        <f t="shared" si="139"/>
        <v/>
      </c>
    </row>
    <row r="2202" spans="21:24" x14ac:dyDescent="0.3">
      <c r="U2202" s="95" t="str">
        <f t="shared" si="136"/>
        <v/>
      </c>
      <c r="V2202" s="95" t="str">
        <f t="shared" si="137"/>
        <v/>
      </c>
      <c r="W2202" s="95" t="str">
        <f t="shared" si="138"/>
        <v/>
      </c>
      <c r="X2202" s="95" t="str">
        <f t="shared" si="139"/>
        <v/>
      </c>
    </row>
    <row r="2203" spans="21:24" x14ac:dyDescent="0.3">
      <c r="U2203" s="95" t="str">
        <f t="shared" si="136"/>
        <v/>
      </c>
      <c r="V2203" s="95" t="str">
        <f t="shared" si="137"/>
        <v/>
      </c>
      <c r="W2203" s="95" t="str">
        <f t="shared" si="138"/>
        <v/>
      </c>
      <c r="X2203" s="95" t="str">
        <f t="shared" si="139"/>
        <v/>
      </c>
    </row>
    <row r="2204" spans="21:24" x14ac:dyDescent="0.3">
      <c r="U2204" s="95" t="str">
        <f t="shared" si="136"/>
        <v/>
      </c>
      <c r="V2204" s="95" t="str">
        <f t="shared" si="137"/>
        <v/>
      </c>
      <c r="W2204" s="95" t="str">
        <f t="shared" si="138"/>
        <v/>
      </c>
      <c r="X2204" s="95" t="str">
        <f t="shared" si="139"/>
        <v/>
      </c>
    </row>
    <row r="2205" spans="21:24" x14ac:dyDescent="0.3">
      <c r="U2205" s="95" t="str">
        <f t="shared" si="136"/>
        <v/>
      </c>
      <c r="V2205" s="95" t="str">
        <f t="shared" si="137"/>
        <v/>
      </c>
      <c r="W2205" s="95" t="str">
        <f t="shared" si="138"/>
        <v/>
      </c>
      <c r="X2205" s="95" t="str">
        <f t="shared" si="139"/>
        <v/>
      </c>
    </row>
    <row r="2206" spans="21:24" x14ac:dyDescent="0.3">
      <c r="U2206" s="95" t="str">
        <f t="shared" si="136"/>
        <v/>
      </c>
      <c r="V2206" s="95" t="str">
        <f t="shared" si="137"/>
        <v/>
      </c>
      <c r="W2206" s="95" t="str">
        <f t="shared" si="138"/>
        <v/>
      </c>
      <c r="X2206" s="95" t="str">
        <f t="shared" si="139"/>
        <v/>
      </c>
    </row>
    <row r="2207" spans="21:24" x14ac:dyDescent="0.3">
      <c r="U2207" s="95" t="str">
        <f t="shared" si="136"/>
        <v/>
      </c>
      <c r="V2207" s="95" t="str">
        <f t="shared" si="137"/>
        <v/>
      </c>
      <c r="W2207" s="95" t="str">
        <f t="shared" si="138"/>
        <v/>
      </c>
      <c r="X2207" s="95" t="str">
        <f t="shared" si="139"/>
        <v/>
      </c>
    </row>
    <row r="2208" spans="21:24" x14ac:dyDescent="0.3">
      <c r="U2208" s="95" t="str">
        <f t="shared" si="136"/>
        <v/>
      </c>
      <c r="V2208" s="95" t="str">
        <f t="shared" si="137"/>
        <v/>
      </c>
      <c r="W2208" s="95" t="str">
        <f t="shared" si="138"/>
        <v/>
      </c>
      <c r="X2208" s="95" t="str">
        <f t="shared" si="139"/>
        <v/>
      </c>
    </row>
    <row r="2209" spans="21:24" x14ac:dyDescent="0.3">
      <c r="U2209" s="95" t="str">
        <f t="shared" si="136"/>
        <v/>
      </c>
      <c r="V2209" s="95" t="str">
        <f t="shared" si="137"/>
        <v/>
      </c>
      <c r="W2209" s="95" t="str">
        <f t="shared" si="138"/>
        <v/>
      </c>
      <c r="X2209" s="95" t="str">
        <f t="shared" si="139"/>
        <v/>
      </c>
    </row>
    <row r="2210" spans="21:24" x14ac:dyDescent="0.3">
      <c r="U2210" s="95" t="str">
        <f t="shared" si="136"/>
        <v/>
      </c>
      <c r="V2210" s="95" t="str">
        <f t="shared" si="137"/>
        <v/>
      </c>
      <c r="W2210" s="95" t="str">
        <f t="shared" si="138"/>
        <v/>
      </c>
      <c r="X2210" s="95" t="str">
        <f t="shared" si="139"/>
        <v/>
      </c>
    </row>
    <row r="2211" spans="21:24" x14ac:dyDescent="0.3">
      <c r="U2211" s="95" t="str">
        <f t="shared" si="136"/>
        <v/>
      </c>
      <c r="V2211" s="95" t="str">
        <f t="shared" si="137"/>
        <v/>
      </c>
      <c r="W2211" s="95" t="str">
        <f t="shared" si="138"/>
        <v/>
      </c>
      <c r="X2211" s="95" t="str">
        <f t="shared" si="139"/>
        <v/>
      </c>
    </row>
    <row r="2212" spans="21:24" x14ac:dyDescent="0.3">
      <c r="U2212" s="95" t="str">
        <f t="shared" si="136"/>
        <v/>
      </c>
      <c r="V2212" s="95" t="str">
        <f t="shared" si="137"/>
        <v/>
      </c>
      <c r="W2212" s="95" t="str">
        <f t="shared" si="138"/>
        <v/>
      </c>
      <c r="X2212" s="95" t="str">
        <f t="shared" si="139"/>
        <v/>
      </c>
    </row>
    <row r="2213" spans="21:24" x14ac:dyDescent="0.3">
      <c r="U2213" s="95" t="str">
        <f t="shared" si="136"/>
        <v/>
      </c>
      <c r="V2213" s="95" t="str">
        <f t="shared" si="137"/>
        <v/>
      </c>
      <c r="W2213" s="95" t="str">
        <f t="shared" si="138"/>
        <v/>
      </c>
      <c r="X2213" s="95" t="str">
        <f t="shared" si="139"/>
        <v/>
      </c>
    </row>
    <row r="2214" spans="21:24" x14ac:dyDescent="0.3">
      <c r="U2214" s="95" t="str">
        <f t="shared" si="136"/>
        <v/>
      </c>
      <c r="V2214" s="95" t="str">
        <f t="shared" si="137"/>
        <v/>
      </c>
      <c r="W2214" s="95" t="str">
        <f t="shared" si="138"/>
        <v/>
      </c>
      <c r="X2214" s="95" t="str">
        <f t="shared" si="139"/>
        <v/>
      </c>
    </row>
    <row r="2215" spans="21:24" x14ac:dyDescent="0.3">
      <c r="U2215" s="95" t="str">
        <f t="shared" si="136"/>
        <v/>
      </c>
      <c r="V2215" s="95" t="str">
        <f t="shared" si="137"/>
        <v/>
      </c>
      <c r="W2215" s="95" t="str">
        <f t="shared" si="138"/>
        <v/>
      </c>
      <c r="X2215" s="95" t="str">
        <f t="shared" si="139"/>
        <v/>
      </c>
    </row>
    <row r="2216" spans="21:24" x14ac:dyDescent="0.3">
      <c r="U2216" s="95" t="str">
        <f t="shared" si="136"/>
        <v/>
      </c>
      <c r="V2216" s="95" t="str">
        <f t="shared" si="137"/>
        <v/>
      </c>
      <c r="W2216" s="95" t="str">
        <f t="shared" si="138"/>
        <v/>
      </c>
      <c r="X2216" s="95" t="str">
        <f t="shared" si="139"/>
        <v/>
      </c>
    </row>
    <row r="2217" spans="21:24" x14ac:dyDescent="0.3">
      <c r="U2217" s="95" t="str">
        <f t="shared" si="136"/>
        <v/>
      </c>
      <c r="V2217" s="95" t="str">
        <f t="shared" si="137"/>
        <v/>
      </c>
      <c r="W2217" s="95" t="str">
        <f t="shared" si="138"/>
        <v/>
      </c>
      <c r="X2217" s="95" t="str">
        <f t="shared" si="139"/>
        <v/>
      </c>
    </row>
    <row r="2218" spans="21:24" x14ac:dyDescent="0.3">
      <c r="U2218" s="95" t="str">
        <f t="shared" si="136"/>
        <v/>
      </c>
      <c r="V2218" s="95" t="str">
        <f t="shared" si="137"/>
        <v/>
      </c>
      <c r="W2218" s="95" t="str">
        <f t="shared" si="138"/>
        <v/>
      </c>
      <c r="X2218" s="95" t="str">
        <f t="shared" si="139"/>
        <v/>
      </c>
    </row>
    <row r="2219" spans="21:24" x14ac:dyDescent="0.3">
      <c r="U2219" s="95" t="str">
        <f t="shared" si="136"/>
        <v/>
      </c>
      <c r="V2219" s="95" t="str">
        <f t="shared" si="137"/>
        <v/>
      </c>
      <c r="W2219" s="95" t="str">
        <f t="shared" si="138"/>
        <v/>
      </c>
      <c r="X2219" s="95" t="str">
        <f t="shared" si="139"/>
        <v/>
      </c>
    </row>
    <row r="2220" spans="21:24" x14ac:dyDescent="0.3">
      <c r="U2220" s="95" t="str">
        <f t="shared" si="136"/>
        <v/>
      </c>
      <c r="V2220" s="95" t="str">
        <f t="shared" si="137"/>
        <v/>
      </c>
      <c r="W2220" s="95" t="str">
        <f t="shared" si="138"/>
        <v/>
      </c>
      <c r="X2220" s="95" t="str">
        <f t="shared" si="139"/>
        <v/>
      </c>
    </row>
    <row r="2221" spans="21:24" x14ac:dyDescent="0.3">
      <c r="U2221" s="95" t="str">
        <f t="shared" si="136"/>
        <v/>
      </c>
      <c r="V2221" s="95" t="str">
        <f t="shared" si="137"/>
        <v/>
      </c>
      <c r="W2221" s="95" t="str">
        <f t="shared" si="138"/>
        <v/>
      </c>
      <c r="X2221" s="95" t="str">
        <f t="shared" si="139"/>
        <v/>
      </c>
    </row>
    <row r="2222" spans="21:24" x14ac:dyDescent="0.3">
      <c r="U2222" s="95" t="str">
        <f t="shared" si="136"/>
        <v/>
      </c>
      <c r="V2222" s="95" t="str">
        <f t="shared" si="137"/>
        <v/>
      </c>
      <c r="W2222" s="95" t="str">
        <f t="shared" si="138"/>
        <v/>
      </c>
      <c r="X2222" s="95" t="str">
        <f t="shared" si="139"/>
        <v/>
      </c>
    </row>
    <row r="2223" spans="21:24" x14ac:dyDescent="0.3">
      <c r="U2223" s="95" t="str">
        <f t="shared" si="136"/>
        <v/>
      </c>
      <c r="V2223" s="95" t="str">
        <f t="shared" si="137"/>
        <v/>
      </c>
      <c r="W2223" s="95" t="str">
        <f t="shared" si="138"/>
        <v/>
      </c>
      <c r="X2223" s="95" t="str">
        <f t="shared" si="139"/>
        <v/>
      </c>
    </row>
    <row r="2224" spans="21:24" x14ac:dyDescent="0.3">
      <c r="U2224" s="95" t="str">
        <f t="shared" si="136"/>
        <v/>
      </c>
      <c r="V2224" s="95" t="str">
        <f t="shared" si="137"/>
        <v/>
      </c>
      <c r="W2224" s="95" t="str">
        <f t="shared" si="138"/>
        <v/>
      </c>
      <c r="X2224" s="95" t="str">
        <f t="shared" si="139"/>
        <v/>
      </c>
    </row>
    <row r="2225" spans="21:24" x14ac:dyDescent="0.3">
      <c r="U2225" s="95" t="str">
        <f t="shared" si="136"/>
        <v/>
      </c>
      <c r="V2225" s="95" t="str">
        <f t="shared" si="137"/>
        <v/>
      </c>
      <c r="W2225" s="95" t="str">
        <f t="shared" si="138"/>
        <v/>
      </c>
      <c r="X2225" s="95" t="str">
        <f t="shared" si="139"/>
        <v/>
      </c>
    </row>
    <row r="2226" spans="21:24" x14ac:dyDescent="0.3">
      <c r="U2226" s="95" t="str">
        <f t="shared" si="136"/>
        <v/>
      </c>
      <c r="V2226" s="95" t="str">
        <f t="shared" si="137"/>
        <v/>
      </c>
      <c r="W2226" s="95" t="str">
        <f t="shared" si="138"/>
        <v/>
      </c>
      <c r="X2226" s="95" t="str">
        <f t="shared" si="139"/>
        <v/>
      </c>
    </row>
    <row r="2227" spans="21:24" x14ac:dyDescent="0.3">
      <c r="U2227" s="95" t="str">
        <f t="shared" si="136"/>
        <v/>
      </c>
      <c r="V2227" s="95" t="str">
        <f t="shared" si="137"/>
        <v/>
      </c>
      <c r="W2227" s="95" t="str">
        <f t="shared" si="138"/>
        <v/>
      </c>
      <c r="X2227" s="95" t="str">
        <f t="shared" si="139"/>
        <v/>
      </c>
    </row>
    <row r="2228" spans="21:24" x14ac:dyDescent="0.3">
      <c r="U2228" s="95" t="str">
        <f t="shared" si="136"/>
        <v/>
      </c>
      <c r="V2228" s="95" t="str">
        <f t="shared" si="137"/>
        <v/>
      </c>
      <c r="W2228" s="95" t="str">
        <f t="shared" si="138"/>
        <v/>
      </c>
      <c r="X2228" s="95" t="str">
        <f t="shared" si="139"/>
        <v/>
      </c>
    </row>
    <row r="2229" spans="21:24" x14ac:dyDescent="0.3">
      <c r="U2229" s="95" t="str">
        <f t="shared" si="136"/>
        <v/>
      </c>
      <c r="V2229" s="95" t="str">
        <f t="shared" si="137"/>
        <v/>
      </c>
      <c r="W2229" s="95" t="str">
        <f t="shared" si="138"/>
        <v/>
      </c>
      <c r="X2229" s="95" t="str">
        <f t="shared" si="139"/>
        <v/>
      </c>
    </row>
    <row r="2230" spans="21:24" x14ac:dyDescent="0.3">
      <c r="U2230" s="95" t="str">
        <f t="shared" si="136"/>
        <v/>
      </c>
      <c r="V2230" s="95" t="str">
        <f t="shared" si="137"/>
        <v/>
      </c>
      <c r="W2230" s="95" t="str">
        <f t="shared" si="138"/>
        <v/>
      </c>
      <c r="X2230" s="95" t="str">
        <f t="shared" si="139"/>
        <v/>
      </c>
    </row>
    <row r="2231" spans="21:24" x14ac:dyDescent="0.3">
      <c r="U2231" s="95" t="str">
        <f t="shared" si="136"/>
        <v/>
      </c>
      <c r="V2231" s="95" t="str">
        <f t="shared" si="137"/>
        <v/>
      </c>
      <c r="W2231" s="95" t="str">
        <f t="shared" si="138"/>
        <v/>
      </c>
      <c r="X2231" s="95" t="str">
        <f t="shared" si="139"/>
        <v/>
      </c>
    </row>
    <row r="2232" spans="21:24" x14ac:dyDescent="0.3">
      <c r="U2232" s="95" t="str">
        <f t="shared" si="136"/>
        <v/>
      </c>
      <c r="V2232" s="95" t="str">
        <f t="shared" si="137"/>
        <v/>
      </c>
      <c r="W2232" s="95" t="str">
        <f t="shared" si="138"/>
        <v/>
      </c>
      <c r="X2232" s="95" t="str">
        <f t="shared" si="139"/>
        <v/>
      </c>
    </row>
    <row r="2233" spans="21:24" x14ac:dyDescent="0.3">
      <c r="U2233" s="95" t="str">
        <f t="shared" si="136"/>
        <v/>
      </c>
      <c r="V2233" s="95" t="str">
        <f t="shared" si="137"/>
        <v/>
      </c>
      <c r="W2233" s="95" t="str">
        <f t="shared" si="138"/>
        <v/>
      </c>
      <c r="X2233" s="95" t="str">
        <f t="shared" si="139"/>
        <v/>
      </c>
    </row>
    <row r="2234" spans="21:24" x14ac:dyDescent="0.3">
      <c r="U2234" s="95" t="str">
        <f t="shared" si="136"/>
        <v/>
      </c>
      <c r="V2234" s="95" t="str">
        <f t="shared" si="137"/>
        <v/>
      </c>
      <c r="W2234" s="95" t="str">
        <f t="shared" si="138"/>
        <v/>
      </c>
      <c r="X2234" s="95" t="str">
        <f t="shared" si="139"/>
        <v/>
      </c>
    </row>
    <row r="2235" spans="21:24" x14ac:dyDescent="0.3">
      <c r="U2235" s="95" t="str">
        <f t="shared" si="136"/>
        <v/>
      </c>
      <c r="V2235" s="95" t="str">
        <f t="shared" si="137"/>
        <v/>
      </c>
      <c r="W2235" s="95" t="str">
        <f t="shared" si="138"/>
        <v/>
      </c>
      <c r="X2235" s="95" t="str">
        <f t="shared" si="139"/>
        <v/>
      </c>
    </row>
    <row r="2236" spans="21:24" x14ac:dyDescent="0.3">
      <c r="U2236" s="95" t="str">
        <f t="shared" si="136"/>
        <v/>
      </c>
      <c r="V2236" s="95" t="str">
        <f t="shared" si="137"/>
        <v/>
      </c>
      <c r="W2236" s="95" t="str">
        <f t="shared" si="138"/>
        <v/>
      </c>
      <c r="X2236" s="95" t="str">
        <f t="shared" si="139"/>
        <v/>
      </c>
    </row>
    <row r="2237" spans="21:24" x14ac:dyDescent="0.3">
      <c r="U2237" s="95" t="str">
        <f t="shared" si="136"/>
        <v/>
      </c>
      <c r="V2237" s="95" t="str">
        <f t="shared" si="137"/>
        <v/>
      </c>
      <c r="W2237" s="95" t="str">
        <f t="shared" si="138"/>
        <v/>
      </c>
      <c r="X2237" s="95" t="str">
        <f t="shared" si="139"/>
        <v/>
      </c>
    </row>
    <row r="2238" spans="21:24" x14ac:dyDescent="0.3">
      <c r="U2238" s="95" t="str">
        <f t="shared" si="136"/>
        <v/>
      </c>
      <c r="V2238" s="95" t="str">
        <f t="shared" si="137"/>
        <v/>
      </c>
      <c r="W2238" s="95" t="str">
        <f t="shared" si="138"/>
        <v/>
      </c>
      <c r="X2238" s="95" t="str">
        <f t="shared" si="139"/>
        <v/>
      </c>
    </row>
    <row r="2239" spans="21:24" x14ac:dyDescent="0.3">
      <c r="U2239" s="95" t="str">
        <f t="shared" si="136"/>
        <v/>
      </c>
      <c r="V2239" s="95" t="str">
        <f t="shared" si="137"/>
        <v/>
      </c>
      <c r="W2239" s="95" t="str">
        <f t="shared" si="138"/>
        <v/>
      </c>
      <c r="X2239" s="95" t="str">
        <f t="shared" si="139"/>
        <v/>
      </c>
    </row>
    <row r="2240" spans="21:24" x14ac:dyDescent="0.3">
      <c r="U2240" s="95" t="str">
        <f t="shared" si="136"/>
        <v/>
      </c>
      <c r="V2240" s="95" t="str">
        <f t="shared" si="137"/>
        <v/>
      </c>
      <c r="W2240" s="95" t="str">
        <f t="shared" si="138"/>
        <v/>
      </c>
      <c r="X2240" s="95" t="str">
        <f t="shared" si="139"/>
        <v/>
      </c>
    </row>
    <row r="2241" spans="21:24" x14ac:dyDescent="0.3">
      <c r="U2241" s="95" t="str">
        <f t="shared" si="136"/>
        <v/>
      </c>
      <c r="V2241" s="95" t="str">
        <f t="shared" si="137"/>
        <v/>
      </c>
      <c r="W2241" s="95" t="str">
        <f t="shared" si="138"/>
        <v/>
      </c>
      <c r="X2241" s="95" t="str">
        <f t="shared" si="139"/>
        <v/>
      </c>
    </row>
    <row r="2242" spans="21:24" x14ac:dyDescent="0.3">
      <c r="U2242" s="95" t="str">
        <f t="shared" si="136"/>
        <v/>
      </c>
      <c r="V2242" s="95" t="str">
        <f t="shared" si="137"/>
        <v/>
      </c>
      <c r="W2242" s="95" t="str">
        <f t="shared" si="138"/>
        <v/>
      </c>
      <c r="X2242" s="95" t="str">
        <f t="shared" si="139"/>
        <v/>
      </c>
    </row>
    <row r="2243" spans="21:24" x14ac:dyDescent="0.3">
      <c r="U2243" s="95" t="str">
        <f t="shared" si="136"/>
        <v/>
      </c>
      <c r="V2243" s="95" t="str">
        <f t="shared" si="137"/>
        <v/>
      </c>
      <c r="W2243" s="95" t="str">
        <f t="shared" si="138"/>
        <v/>
      </c>
      <c r="X2243" s="95" t="str">
        <f t="shared" si="139"/>
        <v/>
      </c>
    </row>
    <row r="2244" spans="21:24" x14ac:dyDescent="0.3">
      <c r="U2244" s="95" t="str">
        <f t="shared" si="136"/>
        <v/>
      </c>
      <c r="V2244" s="95" t="str">
        <f t="shared" si="137"/>
        <v/>
      </c>
      <c r="W2244" s="95" t="str">
        <f t="shared" si="138"/>
        <v/>
      </c>
      <c r="X2244" s="95" t="str">
        <f t="shared" si="139"/>
        <v/>
      </c>
    </row>
    <row r="2245" spans="21:24" x14ac:dyDescent="0.3">
      <c r="U2245" s="95" t="str">
        <f t="shared" ref="U2245:U2308" si="140">IF(L2245="ANO",B2245&amp;"-Linie A","")</f>
        <v/>
      </c>
      <c r="V2245" s="95" t="str">
        <f t="shared" ref="V2245:V2308" si="141">IF(M2245="ANO",B2245&amp;"-Linie B","")</f>
        <v/>
      </c>
      <c r="W2245" s="95" t="str">
        <f t="shared" ref="W2245:W2308" si="142">IF(N2245="ANO",B2245&amp;"-Linie C","")</f>
        <v/>
      </c>
      <c r="X2245" s="95" t="str">
        <f t="shared" ref="X2245:X2308" si="143">IF(O2245="ANO",B2245&amp;"-Linie D","")</f>
        <v/>
      </c>
    </row>
    <row r="2246" spans="21:24" x14ac:dyDescent="0.3">
      <c r="U2246" s="95" t="str">
        <f t="shared" si="140"/>
        <v/>
      </c>
      <c r="V2246" s="95" t="str">
        <f t="shared" si="141"/>
        <v/>
      </c>
      <c r="W2246" s="95" t="str">
        <f t="shared" si="142"/>
        <v/>
      </c>
      <c r="X2246" s="95" t="str">
        <f t="shared" si="143"/>
        <v/>
      </c>
    </row>
    <row r="2247" spans="21:24" x14ac:dyDescent="0.3">
      <c r="U2247" s="95" t="str">
        <f t="shared" si="140"/>
        <v/>
      </c>
      <c r="V2247" s="95" t="str">
        <f t="shared" si="141"/>
        <v/>
      </c>
      <c r="W2247" s="95" t="str">
        <f t="shared" si="142"/>
        <v/>
      </c>
      <c r="X2247" s="95" t="str">
        <f t="shared" si="143"/>
        <v/>
      </c>
    </row>
    <row r="2248" spans="21:24" x14ac:dyDescent="0.3">
      <c r="U2248" s="95" t="str">
        <f t="shared" si="140"/>
        <v/>
      </c>
      <c r="V2248" s="95" t="str">
        <f t="shared" si="141"/>
        <v/>
      </c>
      <c r="W2248" s="95" t="str">
        <f t="shared" si="142"/>
        <v/>
      </c>
      <c r="X2248" s="95" t="str">
        <f t="shared" si="143"/>
        <v/>
      </c>
    </row>
    <row r="2249" spans="21:24" x14ac:dyDescent="0.3">
      <c r="U2249" s="95" t="str">
        <f t="shared" si="140"/>
        <v/>
      </c>
      <c r="V2249" s="95" t="str">
        <f t="shared" si="141"/>
        <v/>
      </c>
      <c r="W2249" s="95" t="str">
        <f t="shared" si="142"/>
        <v/>
      </c>
      <c r="X2249" s="95" t="str">
        <f t="shared" si="143"/>
        <v/>
      </c>
    </row>
    <row r="2250" spans="21:24" x14ac:dyDescent="0.3">
      <c r="U2250" s="95" t="str">
        <f t="shared" si="140"/>
        <v/>
      </c>
      <c r="V2250" s="95" t="str">
        <f t="shared" si="141"/>
        <v/>
      </c>
      <c r="W2250" s="95" t="str">
        <f t="shared" si="142"/>
        <v/>
      </c>
      <c r="X2250" s="95" t="str">
        <f t="shared" si="143"/>
        <v/>
      </c>
    </row>
    <row r="2251" spans="21:24" x14ac:dyDescent="0.3">
      <c r="U2251" s="95" t="str">
        <f t="shared" si="140"/>
        <v/>
      </c>
      <c r="V2251" s="95" t="str">
        <f t="shared" si="141"/>
        <v/>
      </c>
      <c r="W2251" s="95" t="str">
        <f t="shared" si="142"/>
        <v/>
      </c>
      <c r="X2251" s="95" t="str">
        <f t="shared" si="143"/>
        <v/>
      </c>
    </row>
    <row r="2252" spans="21:24" x14ac:dyDescent="0.3">
      <c r="U2252" s="95" t="str">
        <f t="shared" si="140"/>
        <v/>
      </c>
      <c r="V2252" s="95" t="str">
        <f t="shared" si="141"/>
        <v/>
      </c>
      <c r="W2252" s="95" t="str">
        <f t="shared" si="142"/>
        <v/>
      </c>
      <c r="X2252" s="95" t="str">
        <f t="shared" si="143"/>
        <v/>
      </c>
    </row>
    <row r="2253" spans="21:24" x14ac:dyDescent="0.3">
      <c r="U2253" s="95" t="str">
        <f t="shared" si="140"/>
        <v/>
      </c>
      <c r="V2253" s="95" t="str">
        <f t="shared" si="141"/>
        <v/>
      </c>
      <c r="W2253" s="95" t="str">
        <f t="shared" si="142"/>
        <v/>
      </c>
      <c r="X2253" s="95" t="str">
        <f t="shared" si="143"/>
        <v/>
      </c>
    </row>
    <row r="2254" spans="21:24" x14ac:dyDescent="0.3">
      <c r="U2254" s="95" t="str">
        <f t="shared" si="140"/>
        <v/>
      </c>
      <c r="V2254" s="95" t="str">
        <f t="shared" si="141"/>
        <v/>
      </c>
      <c r="W2254" s="95" t="str">
        <f t="shared" si="142"/>
        <v/>
      </c>
      <c r="X2254" s="95" t="str">
        <f t="shared" si="143"/>
        <v/>
      </c>
    </row>
    <row r="2255" spans="21:24" x14ac:dyDescent="0.3">
      <c r="U2255" s="95" t="str">
        <f t="shared" si="140"/>
        <v/>
      </c>
      <c r="V2255" s="95" t="str">
        <f t="shared" si="141"/>
        <v/>
      </c>
      <c r="W2255" s="95" t="str">
        <f t="shared" si="142"/>
        <v/>
      </c>
      <c r="X2255" s="95" t="str">
        <f t="shared" si="143"/>
        <v/>
      </c>
    </row>
    <row r="2256" spans="21:24" x14ac:dyDescent="0.3">
      <c r="U2256" s="95" t="str">
        <f t="shared" si="140"/>
        <v/>
      </c>
      <c r="V2256" s="95" t="str">
        <f t="shared" si="141"/>
        <v/>
      </c>
      <c r="W2256" s="95" t="str">
        <f t="shared" si="142"/>
        <v/>
      </c>
      <c r="X2256" s="95" t="str">
        <f t="shared" si="143"/>
        <v/>
      </c>
    </row>
    <row r="2257" spans="21:24" x14ac:dyDescent="0.3">
      <c r="U2257" s="95" t="str">
        <f t="shared" si="140"/>
        <v/>
      </c>
      <c r="V2257" s="95" t="str">
        <f t="shared" si="141"/>
        <v/>
      </c>
      <c r="W2257" s="95" t="str">
        <f t="shared" si="142"/>
        <v/>
      </c>
      <c r="X2257" s="95" t="str">
        <f t="shared" si="143"/>
        <v/>
      </c>
    </row>
    <row r="2258" spans="21:24" x14ac:dyDescent="0.3">
      <c r="U2258" s="95" t="str">
        <f t="shared" si="140"/>
        <v/>
      </c>
      <c r="V2258" s="95" t="str">
        <f t="shared" si="141"/>
        <v/>
      </c>
      <c r="W2258" s="95" t="str">
        <f t="shared" si="142"/>
        <v/>
      </c>
      <c r="X2258" s="95" t="str">
        <f t="shared" si="143"/>
        <v/>
      </c>
    </row>
    <row r="2259" spans="21:24" x14ac:dyDescent="0.3">
      <c r="U2259" s="95" t="str">
        <f t="shared" si="140"/>
        <v/>
      </c>
      <c r="V2259" s="95" t="str">
        <f t="shared" si="141"/>
        <v/>
      </c>
      <c r="W2259" s="95" t="str">
        <f t="shared" si="142"/>
        <v/>
      </c>
      <c r="X2259" s="95" t="str">
        <f t="shared" si="143"/>
        <v/>
      </c>
    </row>
    <row r="2260" spans="21:24" x14ac:dyDescent="0.3">
      <c r="U2260" s="95" t="str">
        <f t="shared" si="140"/>
        <v/>
      </c>
      <c r="V2260" s="95" t="str">
        <f t="shared" si="141"/>
        <v/>
      </c>
      <c r="W2260" s="95" t="str">
        <f t="shared" si="142"/>
        <v/>
      </c>
      <c r="X2260" s="95" t="str">
        <f t="shared" si="143"/>
        <v/>
      </c>
    </row>
    <row r="2261" spans="21:24" x14ac:dyDescent="0.3">
      <c r="U2261" s="95" t="str">
        <f t="shared" si="140"/>
        <v/>
      </c>
      <c r="V2261" s="95" t="str">
        <f t="shared" si="141"/>
        <v/>
      </c>
      <c r="W2261" s="95" t="str">
        <f t="shared" si="142"/>
        <v/>
      </c>
      <c r="X2261" s="95" t="str">
        <f t="shared" si="143"/>
        <v/>
      </c>
    </row>
    <row r="2262" spans="21:24" x14ac:dyDescent="0.3">
      <c r="U2262" s="95" t="str">
        <f t="shared" si="140"/>
        <v/>
      </c>
      <c r="V2262" s="95" t="str">
        <f t="shared" si="141"/>
        <v/>
      </c>
      <c r="W2262" s="95" t="str">
        <f t="shared" si="142"/>
        <v/>
      </c>
      <c r="X2262" s="95" t="str">
        <f t="shared" si="143"/>
        <v/>
      </c>
    </row>
    <row r="2263" spans="21:24" x14ac:dyDescent="0.3">
      <c r="U2263" s="95" t="str">
        <f t="shared" si="140"/>
        <v/>
      </c>
      <c r="V2263" s="95" t="str">
        <f t="shared" si="141"/>
        <v/>
      </c>
      <c r="W2263" s="95" t="str">
        <f t="shared" si="142"/>
        <v/>
      </c>
      <c r="X2263" s="95" t="str">
        <f t="shared" si="143"/>
        <v/>
      </c>
    </row>
    <row r="2264" spans="21:24" x14ac:dyDescent="0.3">
      <c r="U2264" s="95" t="str">
        <f t="shared" si="140"/>
        <v/>
      </c>
      <c r="V2264" s="95" t="str">
        <f t="shared" si="141"/>
        <v/>
      </c>
      <c r="W2264" s="95" t="str">
        <f t="shared" si="142"/>
        <v/>
      </c>
      <c r="X2264" s="95" t="str">
        <f t="shared" si="143"/>
        <v/>
      </c>
    </row>
    <row r="2265" spans="21:24" x14ac:dyDescent="0.3">
      <c r="U2265" s="95" t="str">
        <f t="shared" si="140"/>
        <v/>
      </c>
      <c r="V2265" s="95" t="str">
        <f t="shared" si="141"/>
        <v/>
      </c>
      <c r="W2265" s="95" t="str">
        <f t="shared" si="142"/>
        <v/>
      </c>
      <c r="X2265" s="95" t="str">
        <f t="shared" si="143"/>
        <v/>
      </c>
    </row>
    <row r="2266" spans="21:24" x14ac:dyDescent="0.3">
      <c r="U2266" s="95" t="str">
        <f t="shared" si="140"/>
        <v/>
      </c>
      <c r="V2266" s="95" t="str">
        <f t="shared" si="141"/>
        <v/>
      </c>
      <c r="W2266" s="95" t="str">
        <f t="shared" si="142"/>
        <v/>
      </c>
      <c r="X2266" s="95" t="str">
        <f t="shared" si="143"/>
        <v/>
      </c>
    </row>
    <row r="2267" spans="21:24" x14ac:dyDescent="0.3">
      <c r="U2267" s="95" t="str">
        <f t="shared" si="140"/>
        <v/>
      </c>
      <c r="V2267" s="95" t="str">
        <f t="shared" si="141"/>
        <v/>
      </c>
      <c r="W2267" s="95" t="str">
        <f t="shared" si="142"/>
        <v/>
      </c>
      <c r="X2267" s="95" t="str">
        <f t="shared" si="143"/>
        <v/>
      </c>
    </row>
    <row r="2268" spans="21:24" x14ac:dyDescent="0.3">
      <c r="U2268" s="95" t="str">
        <f t="shared" si="140"/>
        <v/>
      </c>
      <c r="V2268" s="95" t="str">
        <f t="shared" si="141"/>
        <v/>
      </c>
      <c r="W2268" s="95" t="str">
        <f t="shared" si="142"/>
        <v/>
      </c>
      <c r="X2268" s="95" t="str">
        <f t="shared" si="143"/>
        <v/>
      </c>
    </row>
    <row r="2269" spans="21:24" x14ac:dyDescent="0.3">
      <c r="U2269" s="95" t="str">
        <f t="shared" si="140"/>
        <v/>
      </c>
      <c r="V2269" s="95" t="str">
        <f t="shared" si="141"/>
        <v/>
      </c>
      <c r="W2269" s="95" t="str">
        <f t="shared" si="142"/>
        <v/>
      </c>
      <c r="X2269" s="95" t="str">
        <f t="shared" si="143"/>
        <v/>
      </c>
    </row>
    <row r="2270" spans="21:24" x14ac:dyDescent="0.3">
      <c r="U2270" s="95" t="str">
        <f t="shared" si="140"/>
        <v/>
      </c>
      <c r="V2270" s="95" t="str">
        <f t="shared" si="141"/>
        <v/>
      </c>
      <c r="W2270" s="95" t="str">
        <f t="shared" si="142"/>
        <v/>
      </c>
      <c r="X2270" s="95" t="str">
        <f t="shared" si="143"/>
        <v/>
      </c>
    </row>
    <row r="2271" spans="21:24" x14ac:dyDescent="0.3">
      <c r="U2271" s="95" t="str">
        <f t="shared" si="140"/>
        <v/>
      </c>
      <c r="V2271" s="95" t="str">
        <f t="shared" si="141"/>
        <v/>
      </c>
      <c r="W2271" s="95" t="str">
        <f t="shared" si="142"/>
        <v/>
      </c>
      <c r="X2271" s="95" t="str">
        <f t="shared" si="143"/>
        <v/>
      </c>
    </row>
    <row r="2272" spans="21:24" x14ac:dyDescent="0.3">
      <c r="U2272" s="95" t="str">
        <f t="shared" si="140"/>
        <v/>
      </c>
      <c r="V2272" s="95" t="str">
        <f t="shared" si="141"/>
        <v/>
      </c>
      <c r="W2272" s="95" t="str">
        <f t="shared" si="142"/>
        <v/>
      </c>
      <c r="X2272" s="95" t="str">
        <f t="shared" si="143"/>
        <v/>
      </c>
    </row>
    <row r="2273" spans="21:24" x14ac:dyDescent="0.3">
      <c r="U2273" s="95" t="str">
        <f t="shared" si="140"/>
        <v/>
      </c>
      <c r="V2273" s="95" t="str">
        <f t="shared" si="141"/>
        <v/>
      </c>
      <c r="W2273" s="95" t="str">
        <f t="shared" si="142"/>
        <v/>
      </c>
      <c r="X2273" s="95" t="str">
        <f t="shared" si="143"/>
        <v/>
      </c>
    </row>
    <row r="2274" spans="21:24" x14ac:dyDescent="0.3">
      <c r="U2274" s="95" t="str">
        <f t="shared" si="140"/>
        <v/>
      </c>
      <c r="V2274" s="95" t="str">
        <f t="shared" si="141"/>
        <v/>
      </c>
      <c r="W2274" s="95" t="str">
        <f t="shared" si="142"/>
        <v/>
      </c>
      <c r="X2274" s="95" t="str">
        <f t="shared" si="143"/>
        <v/>
      </c>
    </row>
    <row r="2275" spans="21:24" x14ac:dyDescent="0.3">
      <c r="U2275" s="95" t="str">
        <f t="shared" si="140"/>
        <v/>
      </c>
      <c r="V2275" s="95" t="str">
        <f t="shared" si="141"/>
        <v/>
      </c>
      <c r="W2275" s="95" t="str">
        <f t="shared" si="142"/>
        <v/>
      </c>
      <c r="X2275" s="95" t="str">
        <f t="shared" si="143"/>
        <v/>
      </c>
    </row>
    <row r="2276" spans="21:24" x14ac:dyDescent="0.3">
      <c r="U2276" s="95" t="str">
        <f t="shared" si="140"/>
        <v/>
      </c>
      <c r="V2276" s="95" t="str">
        <f t="shared" si="141"/>
        <v/>
      </c>
      <c r="W2276" s="95" t="str">
        <f t="shared" si="142"/>
        <v/>
      </c>
      <c r="X2276" s="95" t="str">
        <f t="shared" si="143"/>
        <v/>
      </c>
    </row>
    <row r="2277" spans="21:24" x14ac:dyDescent="0.3">
      <c r="U2277" s="95" t="str">
        <f t="shared" si="140"/>
        <v/>
      </c>
      <c r="V2277" s="95" t="str">
        <f t="shared" si="141"/>
        <v/>
      </c>
      <c r="W2277" s="95" t="str">
        <f t="shared" si="142"/>
        <v/>
      </c>
      <c r="X2277" s="95" t="str">
        <f t="shared" si="143"/>
        <v/>
      </c>
    </row>
    <row r="2278" spans="21:24" x14ac:dyDescent="0.3">
      <c r="U2278" s="95" t="str">
        <f t="shared" si="140"/>
        <v/>
      </c>
      <c r="V2278" s="95" t="str">
        <f t="shared" si="141"/>
        <v/>
      </c>
      <c r="W2278" s="95" t="str">
        <f t="shared" si="142"/>
        <v/>
      </c>
      <c r="X2278" s="95" t="str">
        <f t="shared" si="143"/>
        <v/>
      </c>
    </row>
    <row r="2279" spans="21:24" x14ac:dyDescent="0.3">
      <c r="U2279" s="95" t="str">
        <f t="shared" si="140"/>
        <v/>
      </c>
      <c r="V2279" s="95" t="str">
        <f t="shared" si="141"/>
        <v/>
      </c>
      <c r="W2279" s="95" t="str">
        <f t="shared" si="142"/>
        <v/>
      </c>
      <c r="X2279" s="95" t="str">
        <f t="shared" si="143"/>
        <v/>
      </c>
    </row>
    <row r="2280" spans="21:24" x14ac:dyDescent="0.3">
      <c r="U2280" s="95" t="str">
        <f t="shared" si="140"/>
        <v/>
      </c>
      <c r="V2280" s="95" t="str">
        <f t="shared" si="141"/>
        <v/>
      </c>
      <c r="W2280" s="95" t="str">
        <f t="shared" si="142"/>
        <v/>
      </c>
      <c r="X2280" s="95" t="str">
        <f t="shared" si="143"/>
        <v/>
      </c>
    </row>
    <row r="2281" spans="21:24" x14ac:dyDescent="0.3">
      <c r="U2281" s="95" t="str">
        <f t="shared" si="140"/>
        <v/>
      </c>
      <c r="V2281" s="95" t="str">
        <f t="shared" si="141"/>
        <v/>
      </c>
      <c r="W2281" s="95" t="str">
        <f t="shared" si="142"/>
        <v/>
      </c>
      <c r="X2281" s="95" t="str">
        <f t="shared" si="143"/>
        <v/>
      </c>
    </row>
    <row r="2282" spans="21:24" x14ac:dyDescent="0.3">
      <c r="U2282" s="95" t="str">
        <f t="shared" si="140"/>
        <v/>
      </c>
      <c r="V2282" s="95" t="str">
        <f t="shared" si="141"/>
        <v/>
      </c>
      <c r="W2282" s="95" t="str">
        <f t="shared" si="142"/>
        <v/>
      </c>
      <c r="X2282" s="95" t="str">
        <f t="shared" si="143"/>
        <v/>
      </c>
    </row>
    <row r="2283" spans="21:24" x14ac:dyDescent="0.3">
      <c r="U2283" s="95" t="str">
        <f t="shared" si="140"/>
        <v/>
      </c>
      <c r="V2283" s="95" t="str">
        <f t="shared" si="141"/>
        <v/>
      </c>
      <c r="W2283" s="95" t="str">
        <f t="shared" si="142"/>
        <v/>
      </c>
      <c r="X2283" s="95" t="str">
        <f t="shared" si="143"/>
        <v/>
      </c>
    </row>
    <row r="2284" spans="21:24" x14ac:dyDescent="0.3">
      <c r="U2284" s="95" t="str">
        <f t="shared" si="140"/>
        <v/>
      </c>
      <c r="V2284" s="95" t="str">
        <f t="shared" si="141"/>
        <v/>
      </c>
      <c r="W2284" s="95" t="str">
        <f t="shared" si="142"/>
        <v/>
      </c>
      <c r="X2284" s="95" t="str">
        <f t="shared" si="143"/>
        <v/>
      </c>
    </row>
    <row r="2285" spans="21:24" x14ac:dyDescent="0.3">
      <c r="U2285" s="95" t="str">
        <f t="shared" si="140"/>
        <v/>
      </c>
      <c r="V2285" s="95" t="str">
        <f t="shared" si="141"/>
        <v/>
      </c>
      <c r="W2285" s="95" t="str">
        <f t="shared" si="142"/>
        <v/>
      </c>
      <c r="X2285" s="95" t="str">
        <f t="shared" si="143"/>
        <v/>
      </c>
    </row>
    <row r="2286" spans="21:24" x14ac:dyDescent="0.3">
      <c r="U2286" s="95" t="str">
        <f t="shared" si="140"/>
        <v/>
      </c>
      <c r="V2286" s="95" t="str">
        <f t="shared" si="141"/>
        <v/>
      </c>
      <c r="W2286" s="95" t="str">
        <f t="shared" si="142"/>
        <v/>
      </c>
      <c r="X2286" s="95" t="str">
        <f t="shared" si="143"/>
        <v/>
      </c>
    </row>
    <row r="2287" spans="21:24" x14ac:dyDescent="0.3">
      <c r="U2287" s="95" t="str">
        <f t="shared" si="140"/>
        <v/>
      </c>
      <c r="V2287" s="95" t="str">
        <f t="shared" si="141"/>
        <v/>
      </c>
      <c r="W2287" s="95" t="str">
        <f t="shared" si="142"/>
        <v/>
      </c>
      <c r="X2287" s="95" t="str">
        <f t="shared" si="143"/>
        <v/>
      </c>
    </row>
    <row r="2288" spans="21:24" x14ac:dyDescent="0.3">
      <c r="U2288" s="95" t="str">
        <f t="shared" si="140"/>
        <v/>
      </c>
      <c r="V2288" s="95" t="str">
        <f t="shared" si="141"/>
        <v/>
      </c>
      <c r="W2288" s="95" t="str">
        <f t="shared" si="142"/>
        <v/>
      </c>
      <c r="X2288" s="95" t="str">
        <f t="shared" si="143"/>
        <v/>
      </c>
    </row>
    <row r="2289" spans="21:24" x14ac:dyDescent="0.3">
      <c r="U2289" s="95" t="str">
        <f t="shared" si="140"/>
        <v/>
      </c>
      <c r="V2289" s="95" t="str">
        <f t="shared" si="141"/>
        <v/>
      </c>
      <c r="W2289" s="95" t="str">
        <f t="shared" si="142"/>
        <v/>
      </c>
      <c r="X2289" s="95" t="str">
        <f t="shared" si="143"/>
        <v/>
      </c>
    </row>
    <row r="2290" spans="21:24" x14ac:dyDescent="0.3">
      <c r="U2290" s="95" t="str">
        <f t="shared" si="140"/>
        <v/>
      </c>
      <c r="V2290" s="95" t="str">
        <f t="shared" si="141"/>
        <v/>
      </c>
      <c r="W2290" s="95" t="str">
        <f t="shared" si="142"/>
        <v/>
      </c>
      <c r="X2290" s="95" t="str">
        <f t="shared" si="143"/>
        <v/>
      </c>
    </row>
    <row r="2291" spans="21:24" x14ac:dyDescent="0.3">
      <c r="U2291" s="95" t="str">
        <f t="shared" si="140"/>
        <v/>
      </c>
      <c r="V2291" s="95" t="str">
        <f t="shared" si="141"/>
        <v/>
      </c>
      <c r="W2291" s="95" t="str">
        <f t="shared" si="142"/>
        <v/>
      </c>
      <c r="X2291" s="95" t="str">
        <f t="shared" si="143"/>
        <v/>
      </c>
    </row>
    <row r="2292" spans="21:24" x14ac:dyDescent="0.3">
      <c r="U2292" s="95" t="str">
        <f t="shared" si="140"/>
        <v/>
      </c>
      <c r="V2292" s="95" t="str">
        <f t="shared" si="141"/>
        <v/>
      </c>
      <c r="W2292" s="95" t="str">
        <f t="shared" si="142"/>
        <v/>
      </c>
      <c r="X2292" s="95" t="str">
        <f t="shared" si="143"/>
        <v/>
      </c>
    </row>
    <row r="2293" spans="21:24" x14ac:dyDescent="0.3">
      <c r="U2293" s="95" t="str">
        <f t="shared" si="140"/>
        <v/>
      </c>
      <c r="V2293" s="95" t="str">
        <f t="shared" si="141"/>
        <v/>
      </c>
      <c r="W2293" s="95" t="str">
        <f t="shared" si="142"/>
        <v/>
      </c>
      <c r="X2293" s="95" t="str">
        <f t="shared" si="143"/>
        <v/>
      </c>
    </row>
    <row r="2294" spans="21:24" x14ac:dyDescent="0.3">
      <c r="U2294" s="95" t="str">
        <f t="shared" si="140"/>
        <v/>
      </c>
      <c r="V2294" s="95" t="str">
        <f t="shared" si="141"/>
        <v/>
      </c>
      <c r="W2294" s="95" t="str">
        <f t="shared" si="142"/>
        <v/>
      </c>
      <c r="X2294" s="95" t="str">
        <f t="shared" si="143"/>
        <v/>
      </c>
    </row>
    <row r="2295" spans="21:24" x14ac:dyDescent="0.3">
      <c r="U2295" s="95" t="str">
        <f t="shared" si="140"/>
        <v/>
      </c>
      <c r="V2295" s="95" t="str">
        <f t="shared" si="141"/>
        <v/>
      </c>
      <c r="W2295" s="95" t="str">
        <f t="shared" si="142"/>
        <v/>
      </c>
      <c r="X2295" s="95" t="str">
        <f t="shared" si="143"/>
        <v/>
      </c>
    </row>
    <row r="2296" spans="21:24" x14ac:dyDescent="0.3">
      <c r="U2296" s="95" t="str">
        <f t="shared" si="140"/>
        <v/>
      </c>
      <c r="V2296" s="95" t="str">
        <f t="shared" si="141"/>
        <v/>
      </c>
      <c r="W2296" s="95" t="str">
        <f t="shared" si="142"/>
        <v/>
      </c>
      <c r="X2296" s="95" t="str">
        <f t="shared" si="143"/>
        <v/>
      </c>
    </row>
    <row r="2297" spans="21:24" x14ac:dyDescent="0.3">
      <c r="U2297" s="95" t="str">
        <f t="shared" si="140"/>
        <v/>
      </c>
      <c r="V2297" s="95" t="str">
        <f t="shared" si="141"/>
        <v/>
      </c>
      <c r="W2297" s="95" t="str">
        <f t="shared" si="142"/>
        <v/>
      </c>
      <c r="X2297" s="95" t="str">
        <f t="shared" si="143"/>
        <v/>
      </c>
    </row>
    <row r="2298" spans="21:24" x14ac:dyDescent="0.3">
      <c r="U2298" s="95" t="str">
        <f t="shared" si="140"/>
        <v/>
      </c>
      <c r="V2298" s="95" t="str">
        <f t="shared" si="141"/>
        <v/>
      </c>
      <c r="W2298" s="95" t="str">
        <f t="shared" si="142"/>
        <v/>
      </c>
      <c r="X2298" s="95" t="str">
        <f t="shared" si="143"/>
        <v/>
      </c>
    </row>
    <row r="2299" spans="21:24" x14ac:dyDescent="0.3">
      <c r="U2299" s="95" t="str">
        <f t="shared" si="140"/>
        <v/>
      </c>
      <c r="V2299" s="95" t="str">
        <f t="shared" si="141"/>
        <v/>
      </c>
      <c r="W2299" s="95" t="str">
        <f t="shared" si="142"/>
        <v/>
      </c>
      <c r="X2299" s="95" t="str">
        <f t="shared" si="143"/>
        <v/>
      </c>
    </row>
    <row r="2300" spans="21:24" x14ac:dyDescent="0.3">
      <c r="U2300" s="95" t="str">
        <f t="shared" si="140"/>
        <v/>
      </c>
      <c r="V2300" s="95" t="str">
        <f t="shared" si="141"/>
        <v/>
      </c>
      <c r="W2300" s="95" t="str">
        <f t="shared" si="142"/>
        <v/>
      </c>
      <c r="X2300" s="95" t="str">
        <f t="shared" si="143"/>
        <v/>
      </c>
    </row>
    <row r="2301" spans="21:24" x14ac:dyDescent="0.3">
      <c r="U2301" s="95" t="str">
        <f t="shared" si="140"/>
        <v/>
      </c>
      <c r="V2301" s="95" t="str">
        <f t="shared" si="141"/>
        <v/>
      </c>
      <c r="W2301" s="95" t="str">
        <f t="shared" si="142"/>
        <v/>
      </c>
      <c r="X2301" s="95" t="str">
        <f t="shared" si="143"/>
        <v/>
      </c>
    </row>
    <row r="2302" spans="21:24" x14ac:dyDescent="0.3">
      <c r="U2302" s="95" t="str">
        <f t="shared" si="140"/>
        <v/>
      </c>
      <c r="V2302" s="95" t="str">
        <f t="shared" si="141"/>
        <v/>
      </c>
      <c r="W2302" s="95" t="str">
        <f t="shared" si="142"/>
        <v/>
      </c>
      <c r="X2302" s="95" t="str">
        <f t="shared" si="143"/>
        <v/>
      </c>
    </row>
    <row r="2303" spans="21:24" x14ac:dyDescent="0.3">
      <c r="U2303" s="95" t="str">
        <f t="shared" si="140"/>
        <v/>
      </c>
      <c r="V2303" s="95" t="str">
        <f t="shared" si="141"/>
        <v/>
      </c>
      <c r="W2303" s="95" t="str">
        <f t="shared" si="142"/>
        <v/>
      </c>
      <c r="X2303" s="95" t="str">
        <f t="shared" si="143"/>
        <v/>
      </c>
    </row>
    <row r="2304" spans="21:24" x14ac:dyDescent="0.3">
      <c r="U2304" s="95" t="str">
        <f t="shared" si="140"/>
        <v/>
      </c>
      <c r="V2304" s="95" t="str">
        <f t="shared" si="141"/>
        <v/>
      </c>
      <c r="W2304" s="95" t="str">
        <f t="shared" si="142"/>
        <v/>
      </c>
      <c r="X2304" s="95" t="str">
        <f t="shared" si="143"/>
        <v/>
      </c>
    </row>
    <row r="2305" spans="21:24" x14ac:dyDescent="0.3">
      <c r="U2305" s="95" t="str">
        <f t="shared" si="140"/>
        <v/>
      </c>
      <c r="V2305" s="95" t="str">
        <f t="shared" si="141"/>
        <v/>
      </c>
      <c r="W2305" s="95" t="str">
        <f t="shared" si="142"/>
        <v/>
      </c>
      <c r="X2305" s="95" t="str">
        <f t="shared" si="143"/>
        <v/>
      </c>
    </row>
    <row r="2306" spans="21:24" x14ac:dyDescent="0.3">
      <c r="U2306" s="95" t="str">
        <f t="shared" si="140"/>
        <v/>
      </c>
      <c r="V2306" s="95" t="str">
        <f t="shared" si="141"/>
        <v/>
      </c>
      <c r="W2306" s="95" t="str">
        <f t="shared" si="142"/>
        <v/>
      </c>
      <c r="X2306" s="95" t="str">
        <f t="shared" si="143"/>
        <v/>
      </c>
    </row>
    <row r="2307" spans="21:24" x14ac:dyDescent="0.3">
      <c r="U2307" s="95" t="str">
        <f t="shared" si="140"/>
        <v/>
      </c>
      <c r="V2307" s="95" t="str">
        <f t="shared" si="141"/>
        <v/>
      </c>
      <c r="W2307" s="95" t="str">
        <f t="shared" si="142"/>
        <v/>
      </c>
      <c r="X2307" s="95" t="str">
        <f t="shared" si="143"/>
        <v/>
      </c>
    </row>
    <row r="2308" spans="21:24" x14ac:dyDescent="0.3">
      <c r="U2308" s="95" t="str">
        <f t="shared" si="140"/>
        <v/>
      </c>
      <c r="V2308" s="95" t="str">
        <f t="shared" si="141"/>
        <v/>
      </c>
      <c r="W2308" s="95" t="str">
        <f t="shared" si="142"/>
        <v/>
      </c>
      <c r="X2308" s="95" t="str">
        <f t="shared" si="143"/>
        <v/>
      </c>
    </row>
    <row r="2309" spans="21:24" x14ac:dyDescent="0.3">
      <c r="U2309" s="95" t="str">
        <f t="shared" ref="U2309:U2372" si="144">IF(L2309="ANO",B2309&amp;"-Linie A","")</f>
        <v/>
      </c>
      <c r="V2309" s="95" t="str">
        <f t="shared" ref="V2309:V2372" si="145">IF(M2309="ANO",B2309&amp;"-Linie B","")</f>
        <v/>
      </c>
      <c r="W2309" s="95" t="str">
        <f t="shared" ref="W2309:W2372" si="146">IF(N2309="ANO",B2309&amp;"-Linie C","")</f>
        <v/>
      </c>
      <c r="X2309" s="95" t="str">
        <f t="shared" ref="X2309:X2372" si="147">IF(O2309="ANO",B2309&amp;"-Linie D","")</f>
        <v/>
      </c>
    </row>
    <row r="2310" spans="21:24" x14ac:dyDescent="0.3">
      <c r="U2310" s="95" t="str">
        <f t="shared" si="144"/>
        <v/>
      </c>
      <c r="V2310" s="95" t="str">
        <f t="shared" si="145"/>
        <v/>
      </c>
      <c r="W2310" s="95" t="str">
        <f t="shared" si="146"/>
        <v/>
      </c>
      <c r="X2310" s="95" t="str">
        <f t="shared" si="147"/>
        <v/>
      </c>
    </row>
    <row r="2311" spans="21:24" x14ac:dyDescent="0.3">
      <c r="U2311" s="95" t="str">
        <f t="shared" si="144"/>
        <v/>
      </c>
      <c r="V2311" s="95" t="str">
        <f t="shared" si="145"/>
        <v/>
      </c>
      <c r="W2311" s="95" t="str">
        <f t="shared" si="146"/>
        <v/>
      </c>
      <c r="X2311" s="95" t="str">
        <f t="shared" si="147"/>
        <v/>
      </c>
    </row>
    <row r="2312" spans="21:24" x14ac:dyDescent="0.3">
      <c r="U2312" s="95" t="str">
        <f t="shared" si="144"/>
        <v/>
      </c>
      <c r="V2312" s="95" t="str">
        <f t="shared" si="145"/>
        <v/>
      </c>
      <c r="W2312" s="95" t="str">
        <f t="shared" si="146"/>
        <v/>
      </c>
      <c r="X2312" s="95" t="str">
        <f t="shared" si="147"/>
        <v/>
      </c>
    </row>
    <row r="2313" spans="21:24" x14ac:dyDescent="0.3">
      <c r="U2313" s="95" t="str">
        <f t="shared" si="144"/>
        <v/>
      </c>
      <c r="V2313" s="95" t="str">
        <f t="shared" si="145"/>
        <v/>
      </c>
      <c r="W2313" s="95" t="str">
        <f t="shared" si="146"/>
        <v/>
      </c>
      <c r="X2313" s="95" t="str">
        <f t="shared" si="147"/>
        <v/>
      </c>
    </row>
    <row r="2314" spans="21:24" x14ac:dyDescent="0.3">
      <c r="U2314" s="95" t="str">
        <f t="shared" si="144"/>
        <v/>
      </c>
      <c r="V2314" s="95" t="str">
        <f t="shared" si="145"/>
        <v/>
      </c>
      <c r="W2314" s="95" t="str">
        <f t="shared" si="146"/>
        <v/>
      </c>
      <c r="X2314" s="95" t="str">
        <f t="shared" si="147"/>
        <v/>
      </c>
    </row>
    <row r="2315" spans="21:24" x14ac:dyDescent="0.3">
      <c r="U2315" s="95" t="str">
        <f t="shared" si="144"/>
        <v/>
      </c>
      <c r="V2315" s="95" t="str">
        <f t="shared" si="145"/>
        <v/>
      </c>
      <c r="W2315" s="95" t="str">
        <f t="shared" si="146"/>
        <v/>
      </c>
      <c r="X2315" s="95" t="str">
        <f t="shared" si="147"/>
        <v/>
      </c>
    </row>
    <row r="2316" spans="21:24" x14ac:dyDescent="0.3">
      <c r="U2316" s="95" t="str">
        <f t="shared" si="144"/>
        <v/>
      </c>
      <c r="V2316" s="95" t="str">
        <f t="shared" si="145"/>
        <v/>
      </c>
      <c r="W2316" s="95" t="str">
        <f t="shared" si="146"/>
        <v/>
      </c>
      <c r="X2316" s="95" t="str">
        <f t="shared" si="147"/>
        <v/>
      </c>
    </row>
    <row r="2317" spans="21:24" x14ac:dyDescent="0.3">
      <c r="U2317" s="95" t="str">
        <f t="shared" si="144"/>
        <v/>
      </c>
      <c r="V2317" s="95" t="str">
        <f t="shared" si="145"/>
        <v/>
      </c>
      <c r="W2317" s="95" t="str">
        <f t="shared" si="146"/>
        <v/>
      </c>
      <c r="X2317" s="95" t="str">
        <f t="shared" si="147"/>
        <v/>
      </c>
    </row>
    <row r="2318" spans="21:24" x14ac:dyDescent="0.3">
      <c r="U2318" s="95" t="str">
        <f t="shared" si="144"/>
        <v/>
      </c>
      <c r="V2318" s="95" t="str">
        <f t="shared" si="145"/>
        <v/>
      </c>
      <c r="W2318" s="95" t="str">
        <f t="shared" si="146"/>
        <v/>
      </c>
      <c r="X2318" s="95" t="str">
        <f t="shared" si="147"/>
        <v/>
      </c>
    </row>
    <row r="2319" spans="21:24" x14ac:dyDescent="0.3">
      <c r="U2319" s="95" t="str">
        <f t="shared" si="144"/>
        <v/>
      </c>
      <c r="V2319" s="95" t="str">
        <f t="shared" si="145"/>
        <v/>
      </c>
      <c r="W2319" s="95" t="str">
        <f t="shared" si="146"/>
        <v/>
      </c>
      <c r="X2319" s="95" t="str">
        <f t="shared" si="147"/>
        <v/>
      </c>
    </row>
    <row r="2320" spans="21:24" x14ac:dyDescent="0.3">
      <c r="U2320" s="95" t="str">
        <f t="shared" si="144"/>
        <v/>
      </c>
      <c r="V2320" s="95" t="str">
        <f t="shared" si="145"/>
        <v/>
      </c>
      <c r="W2320" s="95" t="str">
        <f t="shared" si="146"/>
        <v/>
      </c>
      <c r="X2320" s="95" t="str">
        <f t="shared" si="147"/>
        <v/>
      </c>
    </row>
    <row r="2321" spans="21:24" x14ac:dyDescent="0.3">
      <c r="U2321" s="95" t="str">
        <f t="shared" si="144"/>
        <v/>
      </c>
      <c r="V2321" s="95" t="str">
        <f t="shared" si="145"/>
        <v/>
      </c>
      <c r="W2321" s="95" t="str">
        <f t="shared" si="146"/>
        <v/>
      </c>
      <c r="X2321" s="95" t="str">
        <f t="shared" si="147"/>
        <v/>
      </c>
    </row>
    <row r="2322" spans="21:24" x14ac:dyDescent="0.3">
      <c r="U2322" s="95" t="str">
        <f t="shared" si="144"/>
        <v/>
      </c>
      <c r="V2322" s="95" t="str">
        <f t="shared" si="145"/>
        <v/>
      </c>
      <c r="W2322" s="95" t="str">
        <f t="shared" si="146"/>
        <v/>
      </c>
      <c r="X2322" s="95" t="str">
        <f t="shared" si="147"/>
        <v/>
      </c>
    </row>
    <row r="2323" spans="21:24" x14ac:dyDescent="0.3">
      <c r="U2323" s="95" t="str">
        <f t="shared" si="144"/>
        <v/>
      </c>
      <c r="V2323" s="95" t="str">
        <f t="shared" si="145"/>
        <v/>
      </c>
      <c r="W2323" s="95" t="str">
        <f t="shared" si="146"/>
        <v/>
      </c>
      <c r="X2323" s="95" t="str">
        <f t="shared" si="147"/>
        <v/>
      </c>
    </row>
    <row r="2324" spans="21:24" x14ac:dyDescent="0.3">
      <c r="U2324" s="95" t="str">
        <f t="shared" si="144"/>
        <v/>
      </c>
      <c r="V2324" s="95" t="str">
        <f t="shared" si="145"/>
        <v/>
      </c>
      <c r="W2324" s="95" t="str">
        <f t="shared" si="146"/>
        <v/>
      </c>
      <c r="X2324" s="95" t="str">
        <f t="shared" si="147"/>
        <v/>
      </c>
    </row>
    <row r="2325" spans="21:24" x14ac:dyDescent="0.3">
      <c r="U2325" s="95" t="str">
        <f t="shared" si="144"/>
        <v/>
      </c>
      <c r="V2325" s="95" t="str">
        <f t="shared" si="145"/>
        <v/>
      </c>
      <c r="W2325" s="95" t="str">
        <f t="shared" si="146"/>
        <v/>
      </c>
      <c r="X2325" s="95" t="str">
        <f t="shared" si="147"/>
        <v/>
      </c>
    </row>
    <row r="2326" spans="21:24" x14ac:dyDescent="0.3">
      <c r="U2326" s="95" t="str">
        <f t="shared" si="144"/>
        <v/>
      </c>
      <c r="V2326" s="95" t="str">
        <f t="shared" si="145"/>
        <v/>
      </c>
      <c r="W2326" s="95" t="str">
        <f t="shared" si="146"/>
        <v/>
      </c>
      <c r="X2326" s="95" t="str">
        <f t="shared" si="147"/>
        <v/>
      </c>
    </row>
    <row r="2327" spans="21:24" x14ac:dyDescent="0.3">
      <c r="U2327" s="95" t="str">
        <f t="shared" si="144"/>
        <v/>
      </c>
      <c r="V2327" s="95" t="str">
        <f t="shared" si="145"/>
        <v/>
      </c>
      <c r="W2327" s="95" t="str">
        <f t="shared" si="146"/>
        <v/>
      </c>
      <c r="X2327" s="95" t="str">
        <f t="shared" si="147"/>
        <v/>
      </c>
    </row>
    <row r="2328" spans="21:24" x14ac:dyDescent="0.3">
      <c r="U2328" s="95" t="str">
        <f t="shared" si="144"/>
        <v/>
      </c>
      <c r="V2328" s="95" t="str">
        <f t="shared" si="145"/>
        <v/>
      </c>
      <c r="W2328" s="95" t="str">
        <f t="shared" si="146"/>
        <v/>
      </c>
      <c r="X2328" s="95" t="str">
        <f t="shared" si="147"/>
        <v/>
      </c>
    </row>
    <row r="2329" spans="21:24" x14ac:dyDescent="0.3">
      <c r="U2329" s="95" t="str">
        <f t="shared" si="144"/>
        <v/>
      </c>
      <c r="V2329" s="95" t="str">
        <f t="shared" si="145"/>
        <v/>
      </c>
      <c r="W2329" s="95" t="str">
        <f t="shared" si="146"/>
        <v/>
      </c>
      <c r="X2329" s="95" t="str">
        <f t="shared" si="147"/>
        <v/>
      </c>
    </row>
    <row r="2330" spans="21:24" x14ac:dyDescent="0.3">
      <c r="U2330" s="95" t="str">
        <f t="shared" si="144"/>
        <v/>
      </c>
      <c r="V2330" s="95" t="str">
        <f t="shared" si="145"/>
        <v/>
      </c>
      <c r="W2330" s="95" t="str">
        <f t="shared" si="146"/>
        <v/>
      </c>
      <c r="X2330" s="95" t="str">
        <f t="shared" si="147"/>
        <v/>
      </c>
    </row>
    <row r="2331" spans="21:24" x14ac:dyDescent="0.3">
      <c r="U2331" s="95" t="str">
        <f t="shared" si="144"/>
        <v/>
      </c>
      <c r="V2331" s="95" t="str">
        <f t="shared" si="145"/>
        <v/>
      </c>
      <c r="W2331" s="95" t="str">
        <f t="shared" si="146"/>
        <v/>
      </c>
      <c r="X2331" s="95" t="str">
        <f t="shared" si="147"/>
        <v/>
      </c>
    </row>
    <row r="2332" spans="21:24" x14ac:dyDescent="0.3">
      <c r="U2332" s="95" t="str">
        <f t="shared" si="144"/>
        <v/>
      </c>
      <c r="V2332" s="95" t="str">
        <f t="shared" si="145"/>
        <v/>
      </c>
      <c r="W2332" s="95" t="str">
        <f t="shared" si="146"/>
        <v/>
      </c>
      <c r="X2332" s="95" t="str">
        <f t="shared" si="147"/>
        <v/>
      </c>
    </row>
    <row r="2333" spans="21:24" x14ac:dyDescent="0.3">
      <c r="U2333" s="95" t="str">
        <f t="shared" si="144"/>
        <v/>
      </c>
      <c r="V2333" s="95" t="str">
        <f t="shared" si="145"/>
        <v/>
      </c>
      <c r="W2333" s="95" t="str">
        <f t="shared" si="146"/>
        <v/>
      </c>
      <c r="X2333" s="95" t="str">
        <f t="shared" si="147"/>
        <v/>
      </c>
    </row>
    <row r="2334" spans="21:24" x14ac:dyDescent="0.3">
      <c r="U2334" s="95" t="str">
        <f t="shared" si="144"/>
        <v/>
      </c>
      <c r="V2334" s="95" t="str">
        <f t="shared" si="145"/>
        <v/>
      </c>
      <c r="W2334" s="95" t="str">
        <f t="shared" si="146"/>
        <v/>
      </c>
      <c r="X2334" s="95" t="str">
        <f t="shared" si="147"/>
        <v/>
      </c>
    </row>
    <row r="2335" spans="21:24" x14ac:dyDescent="0.3">
      <c r="U2335" s="95" t="str">
        <f t="shared" si="144"/>
        <v/>
      </c>
      <c r="V2335" s="95" t="str">
        <f t="shared" si="145"/>
        <v/>
      </c>
      <c r="W2335" s="95" t="str">
        <f t="shared" si="146"/>
        <v/>
      </c>
      <c r="X2335" s="95" t="str">
        <f t="shared" si="147"/>
        <v/>
      </c>
    </row>
    <row r="2336" spans="21:24" x14ac:dyDescent="0.3">
      <c r="U2336" s="95" t="str">
        <f t="shared" si="144"/>
        <v/>
      </c>
      <c r="V2336" s="95" t="str">
        <f t="shared" si="145"/>
        <v/>
      </c>
      <c r="W2336" s="95" t="str">
        <f t="shared" si="146"/>
        <v/>
      </c>
      <c r="X2336" s="95" t="str">
        <f t="shared" si="147"/>
        <v/>
      </c>
    </row>
    <row r="2337" spans="21:24" x14ac:dyDescent="0.3">
      <c r="U2337" s="95" t="str">
        <f t="shared" si="144"/>
        <v/>
      </c>
      <c r="V2337" s="95" t="str">
        <f t="shared" si="145"/>
        <v/>
      </c>
      <c r="W2337" s="95" t="str">
        <f t="shared" si="146"/>
        <v/>
      </c>
      <c r="X2337" s="95" t="str">
        <f t="shared" si="147"/>
        <v/>
      </c>
    </row>
    <row r="2338" spans="21:24" x14ac:dyDescent="0.3">
      <c r="U2338" s="95" t="str">
        <f t="shared" si="144"/>
        <v/>
      </c>
      <c r="V2338" s="95" t="str">
        <f t="shared" si="145"/>
        <v/>
      </c>
      <c r="W2338" s="95" t="str">
        <f t="shared" si="146"/>
        <v/>
      </c>
      <c r="X2338" s="95" t="str">
        <f t="shared" si="147"/>
        <v/>
      </c>
    </row>
    <row r="2339" spans="21:24" x14ac:dyDescent="0.3">
      <c r="U2339" s="95" t="str">
        <f t="shared" si="144"/>
        <v/>
      </c>
      <c r="V2339" s="95" t="str">
        <f t="shared" si="145"/>
        <v/>
      </c>
      <c r="W2339" s="95" t="str">
        <f t="shared" si="146"/>
        <v/>
      </c>
      <c r="X2339" s="95" t="str">
        <f t="shared" si="147"/>
        <v/>
      </c>
    </row>
    <row r="2340" spans="21:24" x14ac:dyDescent="0.3">
      <c r="U2340" s="95" t="str">
        <f t="shared" si="144"/>
        <v/>
      </c>
      <c r="V2340" s="95" t="str">
        <f t="shared" si="145"/>
        <v/>
      </c>
      <c r="W2340" s="95" t="str">
        <f t="shared" si="146"/>
        <v/>
      </c>
      <c r="X2340" s="95" t="str">
        <f t="shared" si="147"/>
        <v/>
      </c>
    </row>
    <row r="2341" spans="21:24" x14ac:dyDescent="0.3">
      <c r="U2341" s="95" t="str">
        <f t="shared" si="144"/>
        <v/>
      </c>
      <c r="V2341" s="95" t="str">
        <f t="shared" si="145"/>
        <v/>
      </c>
      <c r="W2341" s="95" t="str">
        <f t="shared" si="146"/>
        <v/>
      </c>
      <c r="X2341" s="95" t="str">
        <f t="shared" si="147"/>
        <v/>
      </c>
    </row>
    <row r="2342" spans="21:24" x14ac:dyDescent="0.3">
      <c r="U2342" s="95" t="str">
        <f t="shared" si="144"/>
        <v/>
      </c>
      <c r="V2342" s="95" t="str">
        <f t="shared" si="145"/>
        <v/>
      </c>
      <c r="W2342" s="95" t="str">
        <f t="shared" si="146"/>
        <v/>
      </c>
      <c r="X2342" s="95" t="str">
        <f t="shared" si="147"/>
        <v/>
      </c>
    </row>
    <row r="2343" spans="21:24" x14ac:dyDescent="0.3">
      <c r="U2343" s="95" t="str">
        <f t="shared" si="144"/>
        <v/>
      </c>
      <c r="V2343" s="95" t="str">
        <f t="shared" si="145"/>
        <v/>
      </c>
      <c r="W2343" s="95" t="str">
        <f t="shared" si="146"/>
        <v/>
      </c>
      <c r="X2343" s="95" t="str">
        <f t="shared" si="147"/>
        <v/>
      </c>
    </row>
    <row r="2344" spans="21:24" x14ac:dyDescent="0.3">
      <c r="U2344" s="95" t="str">
        <f t="shared" si="144"/>
        <v/>
      </c>
      <c r="V2344" s="95" t="str">
        <f t="shared" si="145"/>
        <v/>
      </c>
      <c r="W2344" s="95" t="str">
        <f t="shared" si="146"/>
        <v/>
      </c>
      <c r="X2344" s="95" t="str">
        <f t="shared" si="147"/>
        <v/>
      </c>
    </row>
    <row r="2345" spans="21:24" x14ac:dyDescent="0.3">
      <c r="U2345" s="95" t="str">
        <f t="shared" si="144"/>
        <v/>
      </c>
      <c r="V2345" s="95" t="str">
        <f t="shared" si="145"/>
        <v/>
      </c>
      <c r="W2345" s="95" t="str">
        <f t="shared" si="146"/>
        <v/>
      </c>
      <c r="X2345" s="95" t="str">
        <f t="shared" si="147"/>
        <v/>
      </c>
    </row>
    <row r="2346" spans="21:24" x14ac:dyDescent="0.3">
      <c r="U2346" s="95" t="str">
        <f t="shared" si="144"/>
        <v/>
      </c>
      <c r="V2346" s="95" t="str">
        <f t="shared" si="145"/>
        <v/>
      </c>
      <c r="W2346" s="95" t="str">
        <f t="shared" si="146"/>
        <v/>
      </c>
      <c r="X2346" s="95" t="str">
        <f t="shared" si="147"/>
        <v/>
      </c>
    </row>
    <row r="2347" spans="21:24" x14ac:dyDescent="0.3">
      <c r="U2347" s="95" t="str">
        <f t="shared" si="144"/>
        <v/>
      </c>
      <c r="V2347" s="95" t="str">
        <f t="shared" si="145"/>
        <v/>
      </c>
      <c r="W2347" s="95" t="str">
        <f t="shared" si="146"/>
        <v/>
      </c>
      <c r="X2347" s="95" t="str">
        <f t="shared" si="147"/>
        <v/>
      </c>
    </row>
    <row r="2348" spans="21:24" x14ac:dyDescent="0.3">
      <c r="U2348" s="95" t="str">
        <f t="shared" si="144"/>
        <v/>
      </c>
      <c r="V2348" s="95" t="str">
        <f t="shared" si="145"/>
        <v/>
      </c>
      <c r="W2348" s="95" t="str">
        <f t="shared" si="146"/>
        <v/>
      </c>
      <c r="X2348" s="95" t="str">
        <f t="shared" si="147"/>
        <v/>
      </c>
    </row>
    <row r="2349" spans="21:24" x14ac:dyDescent="0.3">
      <c r="U2349" s="95" t="str">
        <f t="shared" si="144"/>
        <v/>
      </c>
      <c r="V2349" s="95" t="str">
        <f t="shared" si="145"/>
        <v/>
      </c>
      <c r="W2349" s="95" t="str">
        <f t="shared" si="146"/>
        <v/>
      </c>
      <c r="X2349" s="95" t="str">
        <f t="shared" si="147"/>
        <v/>
      </c>
    </row>
    <row r="2350" spans="21:24" x14ac:dyDescent="0.3">
      <c r="U2350" s="95" t="str">
        <f t="shared" si="144"/>
        <v/>
      </c>
      <c r="V2350" s="95" t="str">
        <f t="shared" si="145"/>
        <v/>
      </c>
      <c r="W2350" s="95" t="str">
        <f t="shared" si="146"/>
        <v/>
      </c>
      <c r="X2350" s="95" t="str">
        <f t="shared" si="147"/>
        <v/>
      </c>
    </row>
    <row r="2351" spans="21:24" x14ac:dyDescent="0.3">
      <c r="U2351" s="95" t="str">
        <f t="shared" si="144"/>
        <v/>
      </c>
      <c r="V2351" s="95" t="str">
        <f t="shared" si="145"/>
        <v/>
      </c>
      <c r="W2351" s="95" t="str">
        <f t="shared" si="146"/>
        <v/>
      </c>
      <c r="X2351" s="95" t="str">
        <f t="shared" si="147"/>
        <v/>
      </c>
    </row>
    <row r="2352" spans="21:24" x14ac:dyDescent="0.3">
      <c r="U2352" s="95" t="str">
        <f t="shared" si="144"/>
        <v/>
      </c>
      <c r="V2352" s="95" t="str">
        <f t="shared" si="145"/>
        <v/>
      </c>
      <c r="W2352" s="95" t="str">
        <f t="shared" si="146"/>
        <v/>
      </c>
      <c r="X2352" s="95" t="str">
        <f t="shared" si="147"/>
        <v/>
      </c>
    </row>
    <row r="2353" spans="21:24" x14ac:dyDescent="0.3">
      <c r="U2353" s="95" t="str">
        <f t="shared" si="144"/>
        <v/>
      </c>
      <c r="V2353" s="95" t="str">
        <f t="shared" si="145"/>
        <v/>
      </c>
      <c r="W2353" s="95" t="str">
        <f t="shared" si="146"/>
        <v/>
      </c>
      <c r="X2353" s="95" t="str">
        <f t="shared" si="147"/>
        <v/>
      </c>
    </row>
    <row r="2354" spans="21:24" x14ac:dyDescent="0.3">
      <c r="U2354" s="95" t="str">
        <f t="shared" si="144"/>
        <v/>
      </c>
      <c r="V2354" s="95" t="str">
        <f t="shared" si="145"/>
        <v/>
      </c>
      <c r="W2354" s="95" t="str">
        <f t="shared" si="146"/>
        <v/>
      </c>
      <c r="X2354" s="95" t="str">
        <f t="shared" si="147"/>
        <v/>
      </c>
    </row>
    <row r="2355" spans="21:24" x14ac:dyDescent="0.3">
      <c r="U2355" s="95" t="str">
        <f t="shared" si="144"/>
        <v/>
      </c>
      <c r="V2355" s="95" t="str">
        <f t="shared" si="145"/>
        <v/>
      </c>
      <c r="W2355" s="95" t="str">
        <f t="shared" si="146"/>
        <v/>
      </c>
      <c r="X2355" s="95" t="str">
        <f t="shared" si="147"/>
        <v/>
      </c>
    </row>
    <row r="2356" spans="21:24" x14ac:dyDescent="0.3">
      <c r="U2356" s="95" t="str">
        <f t="shared" si="144"/>
        <v/>
      </c>
      <c r="V2356" s="95" t="str">
        <f t="shared" si="145"/>
        <v/>
      </c>
      <c r="W2356" s="95" t="str">
        <f t="shared" si="146"/>
        <v/>
      </c>
      <c r="X2356" s="95" t="str">
        <f t="shared" si="147"/>
        <v/>
      </c>
    </row>
    <row r="2357" spans="21:24" x14ac:dyDescent="0.3">
      <c r="U2357" s="95" t="str">
        <f t="shared" si="144"/>
        <v/>
      </c>
      <c r="V2357" s="95" t="str">
        <f t="shared" si="145"/>
        <v/>
      </c>
      <c r="W2357" s="95" t="str">
        <f t="shared" si="146"/>
        <v/>
      </c>
      <c r="X2357" s="95" t="str">
        <f t="shared" si="147"/>
        <v/>
      </c>
    </row>
    <row r="2358" spans="21:24" x14ac:dyDescent="0.3">
      <c r="U2358" s="95" t="str">
        <f t="shared" si="144"/>
        <v/>
      </c>
      <c r="V2358" s="95" t="str">
        <f t="shared" si="145"/>
        <v/>
      </c>
      <c r="W2358" s="95" t="str">
        <f t="shared" si="146"/>
        <v/>
      </c>
      <c r="X2358" s="95" t="str">
        <f t="shared" si="147"/>
        <v/>
      </c>
    </row>
    <row r="2359" spans="21:24" x14ac:dyDescent="0.3">
      <c r="U2359" s="95" t="str">
        <f t="shared" si="144"/>
        <v/>
      </c>
      <c r="V2359" s="95" t="str">
        <f t="shared" si="145"/>
        <v/>
      </c>
      <c r="W2359" s="95" t="str">
        <f t="shared" si="146"/>
        <v/>
      </c>
      <c r="X2359" s="95" t="str">
        <f t="shared" si="147"/>
        <v/>
      </c>
    </row>
    <row r="2360" spans="21:24" x14ac:dyDescent="0.3">
      <c r="U2360" s="95" t="str">
        <f t="shared" si="144"/>
        <v/>
      </c>
      <c r="V2360" s="95" t="str">
        <f t="shared" si="145"/>
        <v/>
      </c>
      <c r="W2360" s="95" t="str">
        <f t="shared" si="146"/>
        <v/>
      </c>
      <c r="X2360" s="95" t="str">
        <f t="shared" si="147"/>
        <v/>
      </c>
    </row>
    <row r="2361" spans="21:24" x14ac:dyDescent="0.3">
      <c r="U2361" s="95" t="str">
        <f t="shared" si="144"/>
        <v/>
      </c>
      <c r="V2361" s="95" t="str">
        <f t="shared" si="145"/>
        <v/>
      </c>
      <c r="W2361" s="95" t="str">
        <f t="shared" si="146"/>
        <v/>
      </c>
      <c r="X2361" s="95" t="str">
        <f t="shared" si="147"/>
        <v/>
      </c>
    </row>
    <row r="2362" spans="21:24" x14ac:dyDescent="0.3">
      <c r="U2362" s="95" t="str">
        <f t="shared" si="144"/>
        <v/>
      </c>
      <c r="V2362" s="95" t="str">
        <f t="shared" si="145"/>
        <v/>
      </c>
      <c r="W2362" s="95" t="str">
        <f t="shared" si="146"/>
        <v/>
      </c>
      <c r="X2362" s="95" t="str">
        <f t="shared" si="147"/>
        <v/>
      </c>
    </row>
    <row r="2363" spans="21:24" x14ac:dyDescent="0.3">
      <c r="U2363" s="95" t="str">
        <f t="shared" si="144"/>
        <v/>
      </c>
      <c r="V2363" s="95" t="str">
        <f t="shared" si="145"/>
        <v/>
      </c>
      <c r="W2363" s="95" t="str">
        <f t="shared" si="146"/>
        <v/>
      </c>
      <c r="X2363" s="95" t="str">
        <f t="shared" si="147"/>
        <v/>
      </c>
    </row>
    <row r="2364" spans="21:24" x14ac:dyDescent="0.3">
      <c r="U2364" s="95" t="str">
        <f t="shared" si="144"/>
        <v/>
      </c>
      <c r="V2364" s="95" t="str">
        <f t="shared" si="145"/>
        <v/>
      </c>
      <c r="W2364" s="95" t="str">
        <f t="shared" si="146"/>
        <v/>
      </c>
      <c r="X2364" s="95" t="str">
        <f t="shared" si="147"/>
        <v/>
      </c>
    </row>
    <row r="2365" spans="21:24" x14ac:dyDescent="0.3">
      <c r="U2365" s="95" t="str">
        <f t="shared" si="144"/>
        <v/>
      </c>
      <c r="V2365" s="95" t="str">
        <f t="shared" si="145"/>
        <v/>
      </c>
      <c r="W2365" s="95" t="str">
        <f t="shared" si="146"/>
        <v/>
      </c>
      <c r="X2365" s="95" t="str">
        <f t="shared" si="147"/>
        <v/>
      </c>
    </row>
    <row r="2366" spans="21:24" x14ac:dyDescent="0.3">
      <c r="U2366" s="95" t="str">
        <f t="shared" si="144"/>
        <v/>
      </c>
      <c r="V2366" s="95" t="str">
        <f t="shared" si="145"/>
        <v/>
      </c>
      <c r="W2366" s="95" t="str">
        <f t="shared" si="146"/>
        <v/>
      </c>
      <c r="X2366" s="95" t="str">
        <f t="shared" si="147"/>
        <v/>
      </c>
    </row>
    <row r="2367" spans="21:24" x14ac:dyDescent="0.3">
      <c r="U2367" s="95" t="str">
        <f t="shared" si="144"/>
        <v/>
      </c>
      <c r="V2367" s="95" t="str">
        <f t="shared" si="145"/>
        <v/>
      </c>
      <c r="W2367" s="95" t="str">
        <f t="shared" si="146"/>
        <v/>
      </c>
      <c r="X2367" s="95" t="str">
        <f t="shared" si="147"/>
        <v/>
      </c>
    </row>
    <row r="2368" spans="21:24" x14ac:dyDescent="0.3">
      <c r="U2368" s="95" t="str">
        <f t="shared" si="144"/>
        <v/>
      </c>
      <c r="V2368" s="95" t="str">
        <f t="shared" si="145"/>
        <v/>
      </c>
      <c r="W2368" s="95" t="str">
        <f t="shared" si="146"/>
        <v/>
      </c>
      <c r="X2368" s="95" t="str">
        <f t="shared" si="147"/>
        <v/>
      </c>
    </row>
    <row r="2369" spans="21:24" x14ac:dyDescent="0.3">
      <c r="U2369" s="95" t="str">
        <f t="shared" si="144"/>
        <v/>
      </c>
      <c r="V2369" s="95" t="str">
        <f t="shared" si="145"/>
        <v/>
      </c>
      <c r="W2369" s="95" t="str">
        <f t="shared" si="146"/>
        <v/>
      </c>
      <c r="X2369" s="95" t="str">
        <f t="shared" si="147"/>
        <v/>
      </c>
    </row>
    <row r="2370" spans="21:24" x14ac:dyDescent="0.3">
      <c r="U2370" s="95" t="str">
        <f t="shared" si="144"/>
        <v/>
      </c>
      <c r="V2370" s="95" t="str">
        <f t="shared" si="145"/>
        <v/>
      </c>
      <c r="W2370" s="95" t="str">
        <f t="shared" si="146"/>
        <v/>
      </c>
      <c r="X2370" s="95" t="str">
        <f t="shared" si="147"/>
        <v/>
      </c>
    </row>
    <row r="2371" spans="21:24" x14ac:dyDescent="0.3">
      <c r="U2371" s="95" t="str">
        <f t="shared" si="144"/>
        <v/>
      </c>
      <c r="V2371" s="95" t="str">
        <f t="shared" si="145"/>
        <v/>
      </c>
      <c r="W2371" s="95" t="str">
        <f t="shared" si="146"/>
        <v/>
      </c>
      <c r="X2371" s="95" t="str">
        <f t="shared" si="147"/>
        <v/>
      </c>
    </row>
    <row r="2372" spans="21:24" x14ac:dyDescent="0.3">
      <c r="U2372" s="95" t="str">
        <f t="shared" si="144"/>
        <v/>
      </c>
      <c r="V2372" s="95" t="str">
        <f t="shared" si="145"/>
        <v/>
      </c>
      <c r="W2372" s="95" t="str">
        <f t="shared" si="146"/>
        <v/>
      </c>
      <c r="X2372" s="95" t="str">
        <f t="shared" si="147"/>
        <v/>
      </c>
    </row>
    <row r="2373" spans="21:24" x14ac:dyDescent="0.3">
      <c r="U2373" s="95" t="str">
        <f t="shared" ref="U2373:U2436" si="148">IF(L2373="ANO",B2373&amp;"-Linie A","")</f>
        <v/>
      </c>
      <c r="V2373" s="95" t="str">
        <f t="shared" ref="V2373:V2436" si="149">IF(M2373="ANO",B2373&amp;"-Linie B","")</f>
        <v/>
      </c>
      <c r="W2373" s="95" t="str">
        <f t="shared" ref="W2373:W2436" si="150">IF(N2373="ANO",B2373&amp;"-Linie C","")</f>
        <v/>
      </c>
      <c r="X2373" s="95" t="str">
        <f t="shared" ref="X2373:X2436" si="151">IF(O2373="ANO",B2373&amp;"-Linie D","")</f>
        <v/>
      </c>
    </row>
    <row r="2374" spans="21:24" x14ac:dyDescent="0.3">
      <c r="U2374" s="95" t="str">
        <f t="shared" si="148"/>
        <v/>
      </c>
      <c r="V2374" s="95" t="str">
        <f t="shared" si="149"/>
        <v/>
      </c>
      <c r="W2374" s="95" t="str">
        <f t="shared" si="150"/>
        <v/>
      </c>
      <c r="X2374" s="95" t="str">
        <f t="shared" si="151"/>
        <v/>
      </c>
    </row>
    <row r="2375" spans="21:24" x14ac:dyDescent="0.3">
      <c r="U2375" s="95" t="str">
        <f t="shared" si="148"/>
        <v/>
      </c>
      <c r="V2375" s="95" t="str">
        <f t="shared" si="149"/>
        <v/>
      </c>
      <c r="W2375" s="95" t="str">
        <f t="shared" si="150"/>
        <v/>
      </c>
      <c r="X2375" s="95" t="str">
        <f t="shared" si="151"/>
        <v/>
      </c>
    </row>
    <row r="2376" spans="21:24" x14ac:dyDescent="0.3">
      <c r="U2376" s="95" t="str">
        <f t="shared" si="148"/>
        <v/>
      </c>
      <c r="V2376" s="95" t="str">
        <f t="shared" si="149"/>
        <v/>
      </c>
      <c r="W2376" s="95" t="str">
        <f t="shared" si="150"/>
        <v/>
      </c>
      <c r="X2376" s="95" t="str">
        <f t="shared" si="151"/>
        <v/>
      </c>
    </row>
    <row r="2377" spans="21:24" x14ac:dyDescent="0.3">
      <c r="U2377" s="95" t="str">
        <f t="shared" si="148"/>
        <v/>
      </c>
      <c r="V2377" s="95" t="str">
        <f t="shared" si="149"/>
        <v/>
      </c>
      <c r="W2377" s="95" t="str">
        <f t="shared" si="150"/>
        <v/>
      </c>
      <c r="X2377" s="95" t="str">
        <f t="shared" si="151"/>
        <v/>
      </c>
    </row>
    <row r="2378" spans="21:24" x14ac:dyDescent="0.3">
      <c r="U2378" s="95" t="str">
        <f t="shared" si="148"/>
        <v/>
      </c>
      <c r="V2378" s="95" t="str">
        <f t="shared" si="149"/>
        <v/>
      </c>
      <c r="W2378" s="95" t="str">
        <f t="shared" si="150"/>
        <v/>
      </c>
      <c r="X2378" s="95" t="str">
        <f t="shared" si="151"/>
        <v/>
      </c>
    </row>
    <row r="2379" spans="21:24" x14ac:dyDescent="0.3">
      <c r="U2379" s="95" t="str">
        <f t="shared" si="148"/>
        <v/>
      </c>
      <c r="V2379" s="95" t="str">
        <f t="shared" si="149"/>
        <v/>
      </c>
      <c r="W2379" s="95" t="str">
        <f t="shared" si="150"/>
        <v/>
      </c>
      <c r="X2379" s="95" t="str">
        <f t="shared" si="151"/>
        <v/>
      </c>
    </row>
    <row r="2380" spans="21:24" x14ac:dyDescent="0.3">
      <c r="U2380" s="95" t="str">
        <f t="shared" si="148"/>
        <v/>
      </c>
      <c r="V2380" s="95" t="str">
        <f t="shared" si="149"/>
        <v/>
      </c>
      <c r="W2380" s="95" t="str">
        <f t="shared" si="150"/>
        <v/>
      </c>
      <c r="X2380" s="95" t="str">
        <f t="shared" si="151"/>
        <v/>
      </c>
    </row>
    <row r="2381" spans="21:24" x14ac:dyDescent="0.3">
      <c r="U2381" s="95" t="str">
        <f t="shared" si="148"/>
        <v/>
      </c>
      <c r="V2381" s="95" t="str">
        <f t="shared" si="149"/>
        <v/>
      </c>
      <c r="W2381" s="95" t="str">
        <f t="shared" si="150"/>
        <v/>
      </c>
      <c r="X2381" s="95" t="str">
        <f t="shared" si="151"/>
        <v/>
      </c>
    </row>
    <row r="2382" spans="21:24" x14ac:dyDescent="0.3">
      <c r="U2382" s="95" t="str">
        <f t="shared" si="148"/>
        <v/>
      </c>
      <c r="V2382" s="95" t="str">
        <f t="shared" si="149"/>
        <v/>
      </c>
      <c r="W2382" s="95" t="str">
        <f t="shared" si="150"/>
        <v/>
      </c>
      <c r="X2382" s="95" t="str">
        <f t="shared" si="151"/>
        <v/>
      </c>
    </row>
    <row r="2383" spans="21:24" x14ac:dyDescent="0.3">
      <c r="U2383" s="95" t="str">
        <f t="shared" si="148"/>
        <v/>
      </c>
      <c r="V2383" s="95" t="str">
        <f t="shared" si="149"/>
        <v/>
      </c>
      <c r="W2383" s="95" t="str">
        <f t="shared" si="150"/>
        <v/>
      </c>
      <c r="X2383" s="95" t="str">
        <f t="shared" si="151"/>
        <v/>
      </c>
    </row>
    <row r="2384" spans="21:24" x14ac:dyDescent="0.3">
      <c r="U2384" s="95" t="str">
        <f t="shared" si="148"/>
        <v/>
      </c>
      <c r="V2384" s="95" t="str">
        <f t="shared" si="149"/>
        <v/>
      </c>
      <c r="W2384" s="95" t="str">
        <f t="shared" si="150"/>
        <v/>
      </c>
      <c r="X2384" s="95" t="str">
        <f t="shared" si="151"/>
        <v/>
      </c>
    </row>
    <row r="2385" spans="21:24" x14ac:dyDescent="0.3">
      <c r="U2385" s="95" t="str">
        <f t="shared" si="148"/>
        <v/>
      </c>
      <c r="V2385" s="95" t="str">
        <f t="shared" si="149"/>
        <v/>
      </c>
      <c r="W2385" s="95" t="str">
        <f t="shared" si="150"/>
        <v/>
      </c>
      <c r="X2385" s="95" t="str">
        <f t="shared" si="151"/>
        <v/>
      </c>
    </row>
    <row r="2386" spans="21:24" x14ac:dyDescent="0.3">
      <c r="U2386" s="95" t="str">
        <f t="shared" si="148"/>
        <v/>
      </c>
      <c r="V2386" s="95" t="str">
        <f t="shared" si="149"/>
        <v/>
      </c>
      <c r="W2386" s="95" t="str">
        <f t="shared" si="150"/>
        <v/>
      </c>
      <c r="X2386" s="95" t="str">
        <f t="shared" si="151"/>
        <v/>
      </c>
    </row>
    <row r="2387" spans="21:24" x14ac:dyDescent="0.3">
      <c r="U2387" s="95" t="str">
        <f t="shared" si="148"/>
        <v/>
      </c>
      <c r="V2387" s="95" t="str">
        <f t="shared" si="149"/>
        <v/>
      </c>
      <c r="W2387" s="95" t="str">
        <f t="shared" si="150"/>
        <v/>
      </c>
      <c r="X2387" s="95" t="str">
        <f t="shared" si="151"/>
        <v/>
      </c>
    </row>
    <row r="2388" spans="21:24" x14ac:dyDescent="0.3">
      <c r="U2388" s="95" t="str">
        <f t="shared" si="148"/>
        <v/>
      </c>
      <c r="V2388" s="95" t="str">
        <f t="shared" si="149"/>
        <v/>
      </c>
      <c r="W2388" s="95" t="str">
        <f t="shared" si="150"/>
        <v/>
      </c>
      <c r="X2388" s="95" t="str">
        <f t="shared" si="151"/>
        <v/>
      </c>
    </row>
    <row r="2389" spans="21:24" x14ac:dyDescent="0.3">
      <c r="U2389" s="95" t="str">
        <f t="shared" si="148"/>
        <v/>
      </c>
      <c r="V2389" s="95" t="str">
        <f t="shared" si="149"/>
        <v/>
      </c>
      <c r="W2389" s="95" t="str">
        <f t="shared" si="150"/>
        <v/>
      </c>
      <c r="X2389" s="95" t="str">
        <f t="shared" si="151"/>
        <v/>
      </c>
    </row>
    <row r="2390" spans="21:24" x14ac:dyDescent="0.3">
      <c r="U2390" s="95" t="str">
        <f t="shared" si="148"/>
        <v/>
      </c>
      <c r="V2390" s="95" t="str">
        <f t="shared" si="149"/>
        <v/>
      </c>
      <c r="W2390" s="95" t="str">
        <f t="shared" si="150"/>
        <v/>
      </c>
      <c r="X2390" s="95" t="str">
        <f t="shared" si="151"/>
        <v/>
      </c>
    </row>
    <row r="2391" spans="21:24" x14ac:dyDescent="0.3">
      <c r="U2391" s="95" t="str">
        <f t="shared" si="148"/>
        <v/>
      </c>
      <c r="V2391" s="95" t="str">
        <f t="shared" si="149"/>
        <v/>
      </c>
      <c r="W2391" s="95" t="str">
        <f t="shared" si="150"/>
        <v/>
      </c>
      <c r="X2391" s="95" t="str">
        <f t="shared" si="151"/>
        <v/>
      </c>
    </row>
    <row r="2392" spans="21:24" x14ac:dyDescent="0.3">
      <c r="U2392" s="95" t="str">
        <f t="shared" si="148"/>
        <v/>
      </c>
      <c r="V2392" s="95" t="str">
        <f t="shared" si="149"/>
        <v/>
      </c>
      <c r="W2392" s="95" t="str">
        <f t="shared" si="150"/>
        <v/>
      </c>
      <c r="X2392" s="95" t="str">
        <f t="shared" si="151"/>
        <v/>
      </c>
    </row>
    <row r="2393" spans="21:24" x14ac:dyDescent="0.3">
      <c r="U2393" s="95" t="str">
        <f t="shared" si="148"/>
        <v/>
      </c>
      <c r="V2393" s="95" t="str">
        <f t="shared" si="149"/>
        <v/>
      </c>
      <c r="W2393" s="95" t="str">
        <f t="shared" si="150"/>
        <v/>
      </c>
      <c r="X2393" s="95" t="str">
        <f t="shared" si="151"/>
        <v/>
      </c>
    </row>
    <row r="2394" spans="21:24" x14ac:dyDescent="0.3">
      <c r="U2394" s="95" t="str">
        <f t="shared" si="148"/>
        <v/>
      </c>
      <c r="V2394" s="95" t="str">
        <f t="shared" si="149"/>
        <v/>
      </c>
      <c r="W2394" s="95" t="str">
        <f t="shared" si="150"/>
        <v/>
      </c>
      <c r="X2394" s="95" t="str">
        <f t="shared" si="151"/>
        <v/>
      </c>
    </row>
    <row r="2395" spans="21:24" x14ac:dyDescent="0.3">
      <c r="U2395" s="95" t="str">
        <f t="shared" si="148"/>
        <v/>
      </c>
      <c r="V2395" s="95" t="str">
        <f t="shared" si="149"/>
        <v/>
      </c>
      <c r="W2395" s="95" t="str">
        <f t="shared" si="150"/>
        <v/>
      </c>
      <c r="X2395" s="95" t="str">
        <f t="shared" si="151"/>
        <v/>
      </c>
    </row>
    <row r="2396" spans="21:24" x14ac:dyDescent="0.3">
      <c r="U2396" s="95" t="str">
        <f t="shared" si="148"/>
        <v/>
      </c>
      <c r="V2396" s="95" t="str">
        <f t="shared" si="149"/>
        <v/>
      </c>
      <c r="W2396" s="95" t="str">
        <f t="shared" si="150"/>
        <v/>
      </c>
      <c r="X2396" s="95" t="str">
        <f t="shared" si="151"/>
        <v/>
      </c>
    </row>
    <row r="2397" spans="21:24" x14ac:dyDescent="0.3">
      <c r="U2397" s="95" t="str">
        <f t="shared" si="148"/>
        <v/>
      </c>
      <c r="V2397" s="95" t="str">
        <f t="shared" si="149"/>
        <v/>
      </c>
      <c r="W2397" s="95" t="str">
        <f t="shared" si="150"/>
        <v/>
      </c>
      <c r="X2397" s="95" t="str">
        <f t="shared" si="151"/>
        <v/>
      </c>
    </row>
    <row r="2398" spans="21:24" x14ac:dyDescent="0.3">
      <c r="U2398" s="95" t="str">
        <f t="shared" si="148"/>
        <v/>
      </c>
      <c r="V2398" s="95" t="str">
        <f t="shared" si="149"/>
        <v/>
      </c>
      <c r="W2398" s="95" t="str">
        <f t="shared" si="150"/>
        <v/>
      </c>
      <c r="X2398" s="95" t="str">
        <f t="shared" si="151"/>
        <v/>
      </c>
    </row>
    <row r="2399" spans="21:24" x14ac:dyDescent="0.3">
      <c r="U2399" s="95" t="str">
        <f t="shared" si="148"/>
        <v/>
      </c>
      <c r="V2399" s="95" t="str">
        <f t="shared" si="149"/>
        <v/>
      </c>
      <c r="W2399" s="95" t="str">
        <f t="shared" si="150"/>
        <v/>
      </c>
      <c r="X2399" s="95" t="str">
        <f t="shared" si="151"/>
        <v/>
      </c>
    </row>
    <row r="2400" spans="21:24" x14ac:dyDescent="0.3">
      <c r="U2400" s="95" t="str">
        <f t="shared" si="148"/>
        <v/>
      </c>
      <c r="V2400" s="95" t="str">
        <f t="shared" si="149"/>
        <v/>
      </c>
      <c r="W2400" s="95" t="str">
        <f t="shared" si="150"/>
        <v/>
      </c>
      <c r="X2400" s="95" t="str">
        <f t="shared" si="151"/>
        <v/>
      </c>
    </row>
    <row r="2401" spans="21:24" x14ac:dyDescent="0.3">
      <c r="U2401" s="95" t="str">
        <f t="shared" si="148"/>
        <v/>
      </c>
      <c r="V2401" s="95" t="str">
        <f t="shared" si="149"/>
        <v/>
      </c>
      <c r="W2401" s="95" t="str">
        <f t="shared" si="150"/>
        <v/>
      </c>
      <c r="X2401" s="95" t="str">
        <f t="shared" si="151"/>
        <v/>
      </c>
    </row>
    <row r="2402" spans="21:24" x14ac:dyDescent="0.3">
      <c r="U2402" s="95" t="str">
        <f t="shared" si="148"/>
        <v/>
      </c>
      <c r="V2402" s="95" t="str">
        <f t="shared" si="149"/>
        <v/>
      </c>
      <c r="W2402" s="95" t="str">
        <f t="shared" si="150"/>
        <v/>
      </c>
      <c r="X2402" s="95" t="str">
        <f t="shared" si="151"/>
        <v/>
      </c>
    </row>
    <row r="2403" spans="21:24" x14ac:dyDescent="0.3">
      <c r="U2403" s="95" t="str">
        <f t="shared" si="148"/>
        <v/>
      </c>
      <c r="V2403" s="95" t="str">
        <f t="shared" si="149"/>
        <v/>
      </c>
      <c r="W2403" s="95" t="str">
        <f t="shared" si="150"/>
        <v/>
      </c>
      <c r="X2403" s="95" t="str">
        <f t="shared" si="151"/>
        <v/>
      </c>
    </row>
    <row r="2404" spans="21:24" x14ac:dyDescent="0.3">
      <c r="U2404" s="95" t="str">
        <f t="shared" si="148"/>
        <v/>
      </c>
      <c r="V2404" s="95" t="str">
        <f t="shared" si="149"/>
        <v/>
      </c>
      <c r="W2404" s="95" t="str">
        <f t="shared" si="150"/>
        <v/>
      </c>
      <c r="X2404" s="95" t="str">
        <f t="shared" si="151"/>
        <v/>
      </c>
    </row>
    <row r="2405" spans="21:24" x14ac:dyDescent="0.3">
      <c r="U2405" s="95" t="str">
        <f t="shared" si="148"/>
        <v/>
      </c>
      <c r="V2405" s="95" t="str">
        <f t="shared" si="149"/>
        <v/>
      </c>
      <c r="W2405" s="95" t="str">
        <f t="shared" si="150"/>
        <v/>
      </c>
      <c r="X2405" s="95" t="str">
        <f t="shared" si="151"/>
        <v/>
      </c>
    </row>
    <row r="2406" spans="21:24" x14ac:dyDescent="0.3">
      <c r="U2406" s="95" t="str">
        <f t="shared" si="148"/>
        <v/>
      </c>
      <c r="V2406" s="95" t="str">
        <f t="shared" si="149"/>
        <v/>
      </c>
      <c r="W2406" s="95" t="str">
        <f t="shared" si="150"/>
        <v/>
      </c>
      <c r="X2406" s="95" t="str">
        <f t="shared" si="151"/>
        <v/>
      </c>
    </row>
    <row r="2407" spans="21:24" x14ac:dyDescent="0.3">
      <c r="U2407" s="95" t="str">
        <f t="shared" si="148"/>
        <v/>
      </c>
      <c r="V2407" s="95" t="str">
        <f t="shared" si="149"/>
        <v/>
      </c>
      <c r="W2407" s="95" t="str">
        <f t="shared" si="150"/>
        <v/>
      </c>
      <c r="X2407" s="95" t="str">
        <f t="shared" si="151"/>
        <v/>
      </c>
    </row>
    <row r="2408" spans="21:24" x14ac:dyDescent="0.3">
      <c r="U2408" s="95" t="str">
        <f t="shared" si="148"/>
        <v/>
      </c>
      <c r="V2408" s="95" t="str">
        <f t="shared" si="149"/>
        <v/>
      </c>
      <c r="W2408" s="95" t="str">
        <f t="shared" si="150"/>
        <v/>
      </c>
      <c r="X2408" s="95" t="str">
        <f t="shared" si="151"/>
        <v/>
      </c>
    </row>
    <row r="2409" spans="21:24" x14ac:dyDescent="0.3">
      <c r="U2409" s="95" t="str">
        <f t="shared" si="148"/>
        <v/>
      </c>
      <c r="V2409" s="95" t="str">
        <f t="shared" si="149"/>
        <v/>
      </c>
      <c r="W2409" s="95" t="str">
        <f t="shared" si="150"/>
        <v/>
      </c>
      <c r="X2409" s="95" t="str">
        <f t="shared" si="151"/>
        <v/>
      </c>
    </row>
    <row r="2410" spans="21:24" x14ac:dyDescent="0.3">
      <c r="U2410" s="95" t="str">
        <f t="shared" si="148"/>
        <v/>
      </c>
      <c r="V2410" s="95" t="str">
        <f t="shared" si="149"/>
        <v/>
      </c>
      <c r="W2410" s="95" t="str">
        <f t="shared" si="150"/>
        <v/>
      </c>
      <c r="X2410" s="95" t="str">
        <f t="shared" si="151"/>
        <v/>
      </c>
    </row>
    <row r="2411" spans="21:24" x14ac:dyDescent="0.3">
      <c r="U2411" s="95" t="str">
        <f t="shared" si="148"/>
        <v/>
      </c>
      <c r="V2411" s="95" t="str">
        <f t="shared" si="149"/>
        <v/>
      </c>
      <c r="W2411" s="95" t="str">
        <f t="shared" si="150"/>
        <v/>
      </c>
      <c r="X2411" s="95" t="str">
        <f t="shared" si="151"/>
        <v/>
      </c>
    </row>
    <row r="2412" spans="21:24" x14ac:dyDescent="0.3">
      <c r="U2412" s="95" t="str">
        <f t="shared" si="148"/>
        <v/>
      </c>
      <c r="V2412" s="95" t="str">
        <f t="shared" si="149"/>
        <v/>
      </c>
      <c r="W2412" s="95" t="str">
        <f t="shared" si="150"/>
        <v/>
      </c>
      <c r="X2412" s="95" t="str">
        <f t="shared" si="151"/>
        <v/>
      </c>
    </row>
    <row r="2413" spans="21:24" x14ac:dyDescent="0.3">
      <c r="U2413" s="95" t="str">
        <f t="shared" si="148"/>
        <v/>
      </c>
      <c r="V2413" s="95" t="str">
        <f t="shared" si="149"/>
        <v/>
      </c>
      <c r="W2413" s="95" t="str">
        <f t="shared" si="150"/>
        <v/>
      </c>
      <c r="X2413" s="95" t="str">
        <f t="shared" si="151"/>
        <v/>
      </c>
    </row>
    <row r="2414" spans="21:24" x14ac:dyDescent="0.3">
      <c r="U2414" s="95" t="str">
        <f t="shared" si="148"/>
        <v/>
      </c>
      <c r="V2414" s="95" t="str">
        <f t="shared" si="149"/>
        <v/>
      </c>
      <c r="W2414" s="95" t="str">
        <f t="shared" si="150"/>
        <v/>
      </c>
      <c r="X2414" s="95" t="str">
        <f t="shared" si="151"/>
        <v/>
      </c>
    </row>
    <row r="2415" spans="21:24" x14ac:dyDescent="0.3">
      <c r="U2415" s="95" t="str">
        <f t="shared" si="148"/>
        <v/>
      </c>
      <c r="V2415" s="95" t="str">
        <f t="shared" si="149"/>
        <v/>
      </c>
      <c r="W2415" s="95" t="str">
        <f t="shared" si="150"/>
        <v/>
      </c>
      <c r="X2415" s="95" t="str">
        <f t="shared" si="151"/>
        <v/>
      </c>
    </row>
    <row r="2416" spans="21:24" x14ac:dyDescent="0.3">
      <c r="U2416" s="95" t="str">
        <f t="shared" si="148"/>
        <v/>
      </c>
      <c r="V2416" s="95" t="str">
        <f t="shared" si="149"/>
        <v/>
      </c>
      <c r="W2416" s="95" t="str">
        <f t="shared" si="150"/>
        <v/>
      </c>
      <c r="X2416" s="95" t="str">
        <f t="shared" si="151"/>
        <v/>
      </c>
    </row>
    <row r="2417" spans="21:24" x14ac:dyDescent="0.3">
      <c r="U2417" s="95" t="str">
        <f t="shared" si="148"/>
        <v/>
      </c>
      <c r="V2417" s="95" t="str">
        <f t="shared" si="149"/>
        <v/>
      </c>
      <c r="W2417" s="95" t="str">
        <f t="shared" si="150"/>
        <v/>
      </c>
      <c r="X2417" s="95" t="str">
        <f t="shared" si="151"/>
        <v/>
      </c>
    </row>
    <row r="2418" spans="21:24" x14ac:dyDescent="0.3">
      <c r="U2418" s="95" t="str">
        <f t="shared" si="148"/>
        <v/>
      </c>
      <c r="V2418" s="95" t="str">
        <f t="shared" si="149"/>
        <v/>
      </c>
      <c r="W2418" s="95" t="str">
        <f t="shared" si="150"/>
        <v/>
      </c>
      <c r="X2418" s="95" t="str">
        <f t="shared" si="151"/>
        <v/>
      </c>
    </row>
    <row r="2419" spans="21:24" x14ac:dyDescent="0.3">
      <c r="U2419" s="95" t="str">
        <f t="shared" si="148"/>
        <v/>
      </c>
      <c r="V2419" s="95" t="str">
        <f t="shared" si="149"/>
        <v/>
      </c>
      <c r="W2419" s="95" t="str">
        <f t="shared" si="150"/>
        <v/>
      </c>
      <c r="X2419" s="95" t="str">
        <f t="shared" si="151"/>
        <v/>
      </c>
    </row>
    <row r="2420" spans="21:24" x14ac:dyDescent="0.3">
      <c r="U2420" s="95" t="str">
        <f t="shared" si="148"/>
        <v/>
      </c>
      <c r="V2420" s="95" t="str">
        <f t="shared" si="149"/>
        <v/>
      </c>
      <c r="W2420" s="95" t="str">
        <f t="shared" si="150"/>
        <v/>
      </c>
      <c r="X2420" s="95" t="str">
        <f t="shared" si="151"/>
        <v/>
      </c>
    </row>
    <row r="2421" spans="21:24" x14ac:dyDescent="0.3">
      <c r="U2421" s="95" t="str">
        <f t="shared" si="148"/>
        <v/>
      </c>
      <c r="V2421" s="95" t="str">
        <f t="shared" si="149"/>
        <v/>
      </c>
      <c r="W2421" s="95" t="str">
        <f t="shared" si="150"/>
        <v/>
      </c>
      <c r="X2421" s="95" t="str">
        <f t="shared" si="151"/>
        <v/>
      </c>
    </row>
    <row r="2422" spans="21:24" x14ac:dyDescent="0.3">
      <c r="U2422" s="95" t="str">
        <f t="shared" si="148"/>
        <v/>
      </c>
      <c r="V2422" s="95" t="str">
        <f t="shared" si="149"/>
        <v/>
      </c>
      <c r="W2422" s="95" t="str">
        <f t="shared" si="150"/>
        <v/>
      </c>
      <c r="X2422" s="95" t="str">
        <f t="shared" si="151"/>
        <v/>
      </c>
    </row>
    <row r="2423" spans="21:24" x14ac:dyDescent="0.3">
      <c r="U2423" s="95" t="str">
        <f t="shared" si="148"/>
        <v/>
      </c>
      <c r="V2423" s="95" t="str">
        <f t="shared" si="149"/>
        <v/>
      </c>
      <c r="W2423" s="95" t="str">
        <f t="shared" si="150"/>
        <v/>
      </c>
      <c r="X2423" s="95" t="str">
        <f t="shared" si="151"/>
        <v/>
      </c>
    </row>
    <row r="2424" spans="21:24" x14ac:dyDescent="0.3">
      <c r="U2424" s="95" t="str">
        <f t="shared" si="148"/>
        <v/>
      </c>
      <c r="V2424" s="95" t="str">
        <f t="shared" si="149"/>
        <v/>
      </c>
      <c r="W2424" s="95" t="str">
        <f t="shared" si="150"/>
        <v/>
      </c>
      <c r="X2424" s="95" t="str">
        <f t="shared" si="151"/>
        <v/>
      </c>
    </row>
    <row r="2425" spans="21:24" x14ac:dyDescent="0.3">
      <c r="U2425" s="95" t="str">
        <f t="shared" si="148"/>
        <v/>
      </c>
      <c r="V2425" s="95" t="str">
        <f t="shared" si="149"/>
        <v/>
      </c>
      <c r="W2425" s="95" t="str">
        <f t="shared" si="150"/>
        <v/>
      </c>
      <c r="X2425" s="95" t="str">
        <f t="shared" si="151"/>
        <v/>
      </c>
    </row>
    <row r="2426" spans="21:24" x14ac:dyDescent="0.3">
      <c r="U2426" s="95" t="str">
        <f t="shared" si="148"/>
        <v/>
      </c>
      <c r="V2426" s="95" t="str">
        <f t="shared" si="149"/>
        <v/>
      </c>
      <c r="W2426" s="95" t="str">
        <f t="shared" si="150"/>
        <v/>
      </c>
      <c r="X2426" s="95" t="str">
        <f t="shared" si="151"/>
        <v/>
      </c>
    </row>
    <row r="2427" spans="21:24" x14ac:dyDescent="0.3">
      <c r="U2427" s="95" t="str">
        <f t="shared" si="148"/>
        <v/>
      </c>
      <c r="V2427" s="95" t="str">
        <f t="shared" si="149"/>
        <v/>
      </c>
      <c r="W2427" s="95" t="str">
        <f t="shared" si="150"/>
        <v/>
      </c>
      <c r="X2427" s="95" t="str">
        <f t="shared" si="151"/>
        <v/>
      </c>
    </row>
    <row r="2428" spans="21:24" x14ac:dyDescent="0.3">
      <c r="U2428" s="95" t="str">
        <f t="shared" si="148"/>
        <v/>
      </c>
      <c r="V2428" s="95" t="str">
        <f t="shared" si="149"/>
        <v/>
      </c>
      <c r="W2428" s="95" t="str">
        <f t="shared" si="150"/>
        <v/>
      </c>
      <c r="X2428" s="95" t="str">
        <f t="shared" si="151"/>
        <v/>
      </c>
    </row>
    <row r="2429" spans="21:24" x14ac:dyDescent="0.3">
      <c r="U2429" s="95" t="str">
        <f t="shared" si="148"/>
        <v/>
      </c>
      <c r="V2429" s="95" t="str">
        <f t="shared" si="149"/>
        <v/>
      </c>
      <c r="W2429" s="95" t="str">
        <f t="shared" si="150"/>
        <v/>
      </c>
      <c r="X2429" s="95" t="str">
        <f t="shared" si="151"/>
        <v/>
      </c>
    </row>
    <row r="2430" spans="21:24" x14ac:dyDescent="0.3">
      <c r="U2430" s="95" t="str">
        <f t="shared" si="148"/>
        <v/>
      </c>
      <c r="V2430" s="95" t="str">
        <f t="shared" si="149"/>
        <v/>
      </c>
      <c r="W2430" s="95" t="str">
        <f t="shared" si="150"/>
        <v/>
      </c>
      <c r="X2430" s="95" t="str">
        <f t="shared" si="151"/>
        <v/>
      </c>
    </row>
    <row r="2431" spans="21:24" x14ac:dyDescent="0.3">
      <c r="U2431" s="95" t="str">
        <f t="shared" si="148"/>
        <v/>
      </c>
      <c r="V2431" s="95" t="str">
        <f t="shared" si="149"/>
        <v/>
      </c>
      <c r="W2431" s="95" t="str">
        <f t="shared" si="150"/>
        <v/>
      </c>
      <c r="X2431" s="95" t="str">
        <f t="shared" si="151"/>
        <v/>
      </c>
    </row>
    <row r="2432" spans="21:24" x14ac:dyDescent="0.3">
      <c r="U2432" s="95" t="str">
        <f t="shared" si="148"/>
        <v/>
      </c>
      <c r="V2432" s="95" t="str">
        <f t="shared" si="149"/>
        <v/>
      </c>
      <c r="W2432" s="95" t="str">
        <f t="shared" si="150"/>
        <v/>
      </c>
      <c r="X2432" s="95" t="str">
        <f t="shared" si="151"/>
        <v/>
      </c>
    </row>
    <row r="2433" spans="21:24" x14ac:dyDescent="0.3">
      <c r="U2433" s="95" t="str">
        <f t="shared" si="148"/>
        <v/>
      </c>
      <c r="V2433" s="95" t="str">
        <f t="shared" si="149"/>
        <v/>
      </c>
      <c r="W2433" s="95" t="str">
        <f t="shared" si="150"/>
        <v/>
      </c>
      <c r="X2433" s="95" t="str">
        <f t="shared" si="151"/>
        <v/>
      </c>
    </row>
    <row r="2434" spans="21:24" x14ac:dyDescent="0.3">
      <c r="U2434" s="95" t="str">
        <f t="shared" si="148"/>
        <v/>
      </c>
      <c r="V2434" s="95" t="str">
        <f t="shared" si="149"/>
        <v/>
      </c>
      <c r="W2434" s="95" t="str">
        <f t="shared" si="150"/>
        <v/>
      </c>
      <c r="X2434" s="95" t="str">
        <f t="shared" si="151"/>
        <v/>
      </c>
    </row>
    <row r="2435" spans="21:24" x14ac:dyDescent="0.3">
      <c r="U2435" s="95" t="str">
        <f t="shared" si="148"/>
        <v/>
      </c>
      <c r="V2435" s="95" t="str">
        <f t="shared" si="149"/>
        <v/>
      </c>
      <c r="W2435" s="95" t="str">
        <f t="shared" si="150"/>
        <v/>
      </c>
      <c r="X2435" s="95" t="str">
        <f t="shared" si="151"/>
        <v/>
      </c>
    </row>
    <row r="2436" spans="21:24" x14ac:dyDescent="0.3">
      <c r="U2436" s="95" t="str">
        <f t="shared" si="148"/>
        <v/>
      </c>
      <c r="V2436" s="95" t="str">
        <f t="shared" si="149"/>
        <v/>
      </c>
      <c r="W2436" s="95" t="str">
        <f t="shared" si="150"/>
        <v/>
      </c>
      <c r="X2436" s="95" t="str">
        <f t="shared" si="151"/>
        <v/>
      </c>
    </row>
    <row r="2437" spans="21:24" x14ac:dyDescent="0.3">
      <c r="U2437" s="95" t="str">
        <f t="shared" ref="U2437:U2500" si="152">IF(L2437="ANO",B2437&amp;"-Linie A","")</f>
        <v/>
      </c>
      <c r="V2437" s="95" t="str">
        <f t="shared" ref="V2437:V2500" si="153">IF(M2437="ANO",B2437&amp;"-Linie B","")</f>
        <v/>
      </c>
      <c r="W2437" s="95" t="str">
        <f t="shared" ref="W2437:W2500" si="154">IF(N2437="ANO",B2437&amp;"-Linie C","")</f>
        <v/>
      </c>
      <c r="X2437" s="95" t="str">
        <f t="shared" ref="X2437:X2500" si="155">IF(O2437="ANO",B2437&amp;"-Linie D","")</f>
        <v/>
      </c>
    </row>
    <row r="2438" spans="21:24" x14ac:dyDescent="0.3">
      <c r="U2438" s="95" t="str">
        <f t="shared" si="152"/>
        <v/>
      </c>
      <c r="V2438" s="95" t="str">
        <f t="shared" si="153"/>
        <v/>
      </c>
      <c r="W2438" s="95" t="str">
        <f t="shared" si="154"/>
        <v/>
      </c>
      <c r="X2438" s="95" t="str">
        <f t="shared" si="155"/>
        <v/>
      </c>
    </row>
    <row r="2439" spans="21:24" x14ac:dyDescent="0.3">
      <c r="U2439" s="95" t="str">
        <f t="shared" si="152"/>
        <v/>
      </c>
      <c r="V2439" s="95" t="str">
        <f t="shared" si="153"/>
        <v/>
      </c>
      <c r="W2439" s="95" t="str">
        <f t="shared" si="154"/>
        <v/>
      </c>
      <c r="X2439" s="95" t="str">
        <f t="shared" si="155"/>
        <v/>
      </c>
    </row>
    <row r="2440" spans="21:24" x14ac:dyDescent="0.3">
      <c r="U2440" s="95" t="str">
        <f t="shared" si="152"/>
        <v/>
      </c>
      <c r="V2440" s="95" t="str">
        <f t="shared" si="153"/>
        <v/>
      </c>
      <c r="W2440" s="95" t="str">
        <f t="shared" si="154"/>
        <v/>
      </c>
      <c r="X2440" s="95" t="str">
        <f t="shared" si="155"/>
        <v/>
      </c>
    </row>
    <row r="2441" spans="21:24" x14ac:dyDescent="0.3">
      <c r="U2441" s="95" t="str">
        <f t="shared" si="152"/>
        <v/>
      </c>
      <c r="V2441" s="95" t="str">
        <f t="shared" si="153"/>
        <v/>
      </c>
      <c r="W2441" s="95" t="str">
        <f t="shared" si="154"/>
        <v/>
      </c>
      <c r="X2441" s="95" t="str">
        <f t="shared" si="155"/>
        <v/>
      </c>
    </row>
    <row r="2442" spans="21:24" x14ac:dyDescent="0.3">
      <c r="U2442" s="95" t="str">
        <f t="shared" si="152"/>
        <v/>
      </c>
      <c r="V2442" s="95" t="str">
        <f t="shared" si="153"/>
        <v/>
      </c>
      <c r="W2442" s="95" t="str">
        <f t="shared" si="154"/>
        <v/>
      </c>
      <c r="X2442" s="95" t="str">
        <f t="shared" si="155"/>
        <v/>
      </c>
    </row>
    <row r="2443" spans="21:24" x14ac:dyDescent="0.3">
      <c r="U2443" s="95" t="str">
        <f t="shared" si="152"/>
        <v/>
      </c>
      <c r="V2443" s="95" t="str">
        <f t="shared" si="153"/>
        <v/>
      </c>
      <c r="W2443" s="95" t="str">
        <f t="shared" si="154"/>
        <v/>
      </c>
      <c r="X2443" s="95" t="str">
        <f t="shared" si="155"/>
        <v/>
      </c>
    </row>
    <row r="2444" spans="21:24" x14ac:dyDescent="0.3">
      <c r="U2444" s="95" t="str">
        <f t="shared" si="152"/>
        <v/>
      </c>
      <c r="V2444" s="95" t="str">
        <f t="shared" si="153"/>
        <v/>
      </c>
      <c r="W2444" s="95" t="str">
        <f t="shared" si="154"/>
        <v/>
      </c>
      <c r="X2444" s="95" t="str">
        <f t="shared" si="155"/>
        <v/>
      </c>
    </row>
    <row r="2445" spans="21:24" x14ac:dyDescent="0.3">
      <c r="U2445" s="95" t="str">
        <f t="shared" si="152"/>
        <v/>
      </c>
      <c r="V2445" s="95" t="str">
        <f t="shared" si="153"/>
        <v/>
      </c>
      <c r="W2445" s="95" t="str">
        <f t="shared" si="154"/>
        <v/>
      </c>
      <c r="X2445" s="95" t="str">
        <f t="shared" si="155"/>
        <v/>
      </c>
    </row>
    <row r="2446" spans="21:24" x14ac:dyDescent="0.3">
      <c r="U2446" s="95" t="str">
        <f t="shared" si="152"/>
        <v/>
      </c>
      <c r="V2446" s="95" t="str">
        <f t="shared" si="153"/>
        <v/>
      </c>
      <c r="W2446" s="95" t="str">
        <f t="shared" si="154"/>
        <v/>
      </c>
      <c r="X2446" s="95" t="str">
        <f t="shared" si="155"/>
        <v/>
      </c>
    </row>
    <row r="2447" spans="21:24" x14ac:dyDescent="0.3">
      <c r="U2447" s="95" t="str">
        <f t="shared" si="152"/>
        <v/>
      </c>
      <c r="V2447" s="95" t="str">
        <f t="shared" si="153"/>
        <v/>
      </c>
      <c r="W2447" s="95" t="str">
        <f t="shared" si="154"/>
        <v/>
      </c>
      <c r="X2447" s="95" t="str">
        <f t="shared" si="155"/>
        <v/>
      </c>
    </row>
    <row r="2448" spans="21:24" x14ac:dyDescent="0.3">
      <c r="U2448" s="95" t="str">
        <f t="shared" si="152"/>
        <v/>
      </c>
      <c r="V2448" s="95" t="str">
        <f t="shared" si="153"/>
        <v/>
      </c>
      <c r="W2448" s="95" t="str">
        <f t="shared" si="154"/>
        <v/>
      </c>
      <c r="X2448" s="95" t="str">
        <f t="shared" si="155"/>
        <v/>
      </c>
    </row>
    <row r="2449" spans="21:24" x14ac:dyDescent="0.3">
      <c r="U2449" s="95" t="str">
        <f t="shared" si="152"/>
        <v/>
      </c>
      <c r="V2449" s="95" t="str">
        <f t="shared" si="153"/>
        <v/>
      </c>
      <c r="W2449" s="95" t="str">
        <f t="shared" si="154"/>
        <v/>
      </c>
      <c r="X2449" s="95" t="str">
        <f t="shared" si="155"/>
        <v/>
      </c>
    </row>
    <row r="2450" spans="21:24" x14ac:dyDescent="0.3">
      <c r="U2450" s="95" t="str">
        <f t="shared" si="152"/>
        <v/>
      </c>
      <c r="V2450" s="95" t="str">
        <f t="shared" si="153"/>
        <v/>
      </c>
      <c r="W2450" s="95" t="str">
        <f t="shared" si="154"/>
        <v/>
      </c>
      <c r="X2450" s="95" t="str">
        <f t="shared" si="155"/>
        <v/>
      </c>
    </row>
    <row r="2451" spans="21:24" x14ac:dyDescent="0.3">
      <c r="U2451" s="95" t="str">
        <f t="shared" si="152"/>
        <v/>
      </c>
      <c r="V2451" s="95" t="str">
        <f t="shared" si="153"/>
        <v/>
      </c>
      <c r="W2451" s="95" t="str">
        <f t="shared" si="154"/>
        <v/>
      </c>
      <c r="X2451" s="95" t="str">
        <f t="shared" si="155"/>
        <v/>
      </c>
    </row>
    <row r="2452" spans="21:24" x14ac:dyDescent="0.3">
      <c r="U2452" s="95" t="str">
        <f t="shared" si="152"/>
        <v/>
      </c>
      <c r="V2452" s="95" t="str">
        <f t="shared" si="153"/>
        <v/>
      </c>
      <c r="W2452" s="95" t="str">
        <f t="shared" si="154"/>
        <v/>
      </c>
      <c r="X2452" s="95" t="str">
        <f t="shared" si="155"/>
        <v/>
      </c>
    </row>
    <row r="2453" spans="21:24" x14ac:dyDescent="0.3">
      <c r="U2453" s="95" t="str">
        <f t="shared" si="152"/>
        <v/>
      </c>
      <c r="V2453" s="95" t="str">
        <f t="shared" si="153"/>
        <v/>
      </c>
      <c r="W2453" s="95" t="str">
        <f t="shared" si="154"/>
        <v/>
      </c>
      <c r="X2453" s="95" t="str">
        <f t="shared" si="155"/>
        <v/>
      </c>
    </row>
    <row r="2454" spans="21:24" x14ac:dyDescent="0.3">
      <c r="U2454" s="95" t="str">
        <f t="shared" si="152"/>
        <v/>
      </c>
      <c r="V2454" s="95" t="str">
        <f t="shared" si="153"/>
        <v/>
      </c>
      <c r="W2454" s="95" t="str">
        <f t="shared" si="154"/>
        <v/>
      </c>
      <c r="X2454" s="95" t="str">
        <f t="shared" si="155"/>
        <v/>
      </c>
    </row>
    <row r="2455" spans="21:24" x14ac:dyDescent="0.3">
      <c r="U2455" s="95" t="str">
        <f t="shared" si="152"/>
        <v/>
      </c>
      <c r="V2455" s="95" t="str">
        <f t="shared" si="153"/>
        <v/>
      </c>
      <c r="W2455" s="95" t="str">
        <f t="shared" si="154"/>
        <v/>
      </c>
      <c r="X2455" s="95" t="str">
        <f t="shared" si="155"/>
        <v/>
      </c>
    </row>
    <row r="2456" spans="21:24" x14ac:dyDescent="0.3">
      <c r="U2456" s="95" t="str">
        <f t="shared" si="152"/>
        <v/>
      </c>
      <c r="V2456" s="95" t="str">
        <f t="shared" si="153"/>
        <v/>
      </c>
      <c r="W2456" s="95" t="str">
        <f t="shared" si="154"/>
        <v/>
      </c>
      <c r="X2456" s="95" t="str">
        <f t="shared" si="155"/>
        <v/>
      </c>
    </row>
    <row r="2457" spans="21:24" x14ac:dyDescent="0.3">
      <c r="U2457" s="95" t="str">
        <f t="shared" si="152"/>
        <v/>
      </c>
      <c r="V2457" s="95" t="str">
        <f t="shared" si="153"/>
        <v/>
      </c>
      <c r="W2457" s="95" t="str">
        <f t="shared" si="154"/>
        <v/>
      </c>
      <c r="X2457" s="95" t="str">
        <f t="shared" si="155"/>
        <v/>
      </c>
    </row>
    <row r="2458" spans="21:24" x14ac:dyDescent="0.3">
      <c r="U2458" s="95" t="str">
        <f t="shared" si="152"/>
        <v/>
      </c>
      <c r="V2458" s="95" t="str">
        <f t="shared" si="153"/>
        <v/>
      </c>
      <c r="W2458" s="95" t="str">
        <f t="shared" si="154"/>
        <v/>
      </c>
      <c r="X2458" s="95" t="str">
        <f t="shared" si="155"/>
        <v/>
      </c>
    </row>
    <row r="2459" spans="21:24" x14ac:dyDescent="0.3">
      <c r="U2459" s="95" t="str">
        <f t="shared" si="152"/>
        <v/>
      </c>
      <c r="V2459" s="95" t="str">
        <f t="shared" si="153"/>
        <v/>
      </c>
      <c r="W2459" s="95" t="str">
        <f t="shared" si="154"/>
        <v/>
      </c>
      <c r="X2459" s="95" t="str">
        <f t="shared" si="155"/>
        <v/>
      </c>
    </row>
    <row r="2460" spans="21:24" x14ac:dyDescent="0.3">
      <c r="U2460" s="95" t="str">
        <f t="shared" si="152"/>
        <v/>
      </c>
      <c r="V2460" s="95" t="str">
        <f t="shared" si="153"/>
        <v/>
      </c>
      <c r="W2460" s="95" t="str">
        <f t="shared" si="154"/>
        <v/>
      </c>
      <c r="X2460" s="95" t="str">
        <f t="shared" si="155"/>
        <v/>
      </c>
    </row>
    <row r="2461" spans="21:24" x14ac:dyDescent="0.3">
      <c r="U2461" s="95" t="str">
        <f t="shared" si="152"/>
        <v/>
      </c>
      <c r="V2461" s="95" t="str">
        <f t="shared" si="153"/>
        <v/>
      </c>
      <c r="W2461" s="95" t="str">
        <f t="shared" si="154"/>
        <v/>
      </c>
      <c r="X2461" s="95" t="str">
        <f t="shared" si="155"/>
        <v/>
      </c>
    </row>
    <row r="2462" spans="21:24" x14ac:dyDescent="0.3">
      <c r="U2462" s="95" t="str">
        <f t="shared" si="152"/>
        <v/>
      </c>
      <c r="V2462" s="95" t="str">
        <f t="shared" si="153"/>
        <v/>
      </c>
      <c r="W2462" s="95" t="str">
        <f t="shared" si="154"/>
        <v/>
      </c>
      <c r="X2462" s="95" t="str">
        <f t="shared" si="155"/>
        <v/>
      </c>
    </row>
    <row r="2463" spans="21:24" x14ac:dyDescent="0.3">
      <c r="U2463" s="95" t="str">
        <f t="shared" si="152"/>
        <v/>
      </c>
      <c r="V2463" s="95" t="str">
        <f t="shared" si="153"/>
        <v/>
      </c>
      <c r="W2463" s="95" t="str">
        <f t="shared" si="154"/>
        <v/>
      </c>
      <c r="X2463" s="95" t="str">
        <f t="shared" si="155"/>
        <v/>
      </c>
    </row>
    <row r="2464" spans="21:24" x14ac:dyDescent="0.3">
      <c r="U2464" s="95" t="str">
        <f t="shared" si="152"/>
        <v/>
      </c>
      <c r="V2464" s="95" t="str">
        <f t="shared" si="153"/>
        <v/>
      </c>
      <c r="W2464" s="95" t="str">
        <f t="shared" si="154"/>
        <v/>
      </c>
      <c r="X2464" s="95" t="str">
        <f t="shared" si="155"/>
        <v/>
      </c>
    </row>
    <row r="2465" spans="21:24" x14ac:dyDescent="0.3">
      <c r="U2465" s="95" t="str">
        <f t="shared" si="152"/>
        <v/>
      </c>
      <c r="V2465" s="95" t="str">
        <f t="shared" si="153"/>
        <v/>
      </c>
      <c r="W2465" s="95" t="str">
        <f t="shared" si="154"/>
        <v/>
      </c>
      <c r="X2465" s="95" t="str">
        <f t="shared" si="155"/>
        <v/>
      </c>
    </row>
    <row r="2466" spans="21:24" x14ac:dyDescent="0.3">
      <c r="U2466" s="95" t="str">
        <f t="shared" si="152"/>
        <v/>
      </c>
      <c r="V2466" s="95" t="str">
        <f t="shared" si="153"/>
        <v/>
      </c>
      <c r="W2466" s="95" t="str">
        <f t="shared" si="154"/>
        <v/>
      </c>
      <c r="X2466" s="95" t="str">
        <f t="shared" si="155"/>
        <v/>
      </c>
    </row>
    <row r="2467" spans="21:24" x14ac:dyDescent="0.3">
      <c r="U2467" s="95" t="str">
        <f t="shared" si="152"/>
        <v/>
      </c>
      <c r="V2467" s="95" t="str">
        <f t="shared" si="153"/>
        <v/>
      </c>
      <c r="W2467" s="95" t="str">
        <f t="shared" si="154"/>
        <v/>
      </c>
      <c r="X2467" s="95" t="str">
        <f t="shared" si="155"/>
        <v/>
      </c>
    </row>
    <row r="2468" spans="21:24" x14ac:dyDescent="0.3">
      <c r="U2468" s="95" t="str">
        <f t="shared" si="152"/>
        <v/>
      </c>
      <c r="V2468" s="95" t="str">
        <f t="shared" si="153"/>
        <v/>
      </c>
      <c r="W2468" s="95" t="str">
        <f t="shared" si="154"/>
        <v/>
      </c>
      <c r="X2468" s="95" t="str">
        <f t="shared" si="155"/>
        <v/>
      </c>
    </row>
    <row r="2469" spans="21:24" x14ac:dyDescent="0.3">
      <c r="U2469" s="95" t="str">
        <f t="shared" si="152"/>
        <v/>
      </c>
      <c r="V2469" s="95" t="str">
        <f t="shared" si="153"/>
        <v/>
      </c>
      <c r="W2469" s="95" t="str">
        <f t="shared" si="154"/>
        <v/>
      </c>
      <c r="X2469" s="95" t="str">
        <f t="shared" si="155"/>
        <v/>
      </c>
    </row>
    <row r="2470" spans="21:24" x14ac:dyDescent="0.3">
      <c r="U2470" s="95" t="str">
        <f t="shared" si="152"/>
        <v/>
      </c>
      <c r="V2470" s="95" t="str">
        <f t="shared" si="153"/>
        <v/>
      </c>
      <c r="W2470" s="95" t="str">
        <f t="shared" si="154"/>
        <v/>
      </c>
      <c r="X2470" s="95" t="str">
        <f t="shared" si="155"/>
        <v/>
      </c>
    </row>
    <row r="2471" spans="21:24" x14ac:dyDescent="0.3">
      <c r="U2471" s="95" t="str">
        <f t="shared" si="152"/>
        <v/>
      </c>
      <c r="V2471" s="95" t="str">
        <f t="shared" si="153"/>
        <v/>
      </c>
      <c r="W2471" s="95" t="str">
        <f t="shared" si="154"/>
        <v/>
      </c>
      <c r="X2471" s="95" t="str">
        <f t="shared" si="155"/>
        <v/>
      </c>
    </row>
    <row r="2472" spans="21:24" x14ac:dyDescent="0.3">
      <c r="U2472" s="95" t="str">
        <f t="shared" si="152"/>
        <v/>
      </c>
      <c r="V2472" s="95" t="str">
        <f t="shared" si="153"/>
        <v/>
      </c>
      <c r="W2472" s="95" t="str">
        <f t="shared" si="154"/>
        <v/>
      </c>
      <c r="X2472" s="95" t="str">
        <f t="shared" si="155"/>
        <v/>
      </c>
    </row>
    <row r="2473" spans="21:24" x14ac:dyDescent="0.3">
      <c r="U2473" s="95" t="str">
        <f t="shared" si="152"/>
        <v/>
      </c>
      <c r="V2473" s="95" t="str">
        <f t="shared" si="153"/>
        <v/>
      </c>
      <c r="W2473" s="95" t="str">
        <f t="shared" si="154"/>
        <v/>
      </c>
      <c r="X2473" s="95" t="str">
        <f t="shared" si="155"/>
        <v/>
      </c>
    </row>
    <row r="2474" spans="21:24" x14ac:dyDescent="0.3">
      <c r="U2474" s="95" t="str">
        <f t="shared" si="152"/>
        <v/>
      </c>
      <c r="V2474" s="95" t="str">
        <f t="shared" si="153"/>
        <v/>
      </c>
      <c r="W2474" s="95" t="str">
        <f t="shared" si="154"/>
        <v/>
      </c>
      <c r="X2474" s="95" t="str">
        <f t="shared" si="155"/>
        <v/>
      </c>
    </row>
    <row r="2475" spans="21:24" x14ac:dyDescent="0.3">
      <c r="U2475" s="95" t="str">
        <f t="shared" si="152"/>
        <v/>
      </c>
      <c r="V2475" s="95" t="str">
        <f t="shared" si="153"/>
        <v/>
      </c>
      <c r="W2475" s="95" t="str">
        <f t="shared" si="154"/>
        <v/>
      </c>
      <c r="X2475" s="95" t="str">
        <f t="shared" si="155"/>
        <v/>
      </c>
    </row>
    <row r="2476" spans="21:24" x14ac:dyDescent="0.3">
      <c r="U2476" s="95" t="str">
        <f t="shared" si="152"/>
        <v/>
      </c>
      <c r="V2476" s="95" t="str">
        <f t="shared" si="153"/>
        <v/>
      </c>
      <c r="W2476" s="95" t="str">
        <f t="shared" si="154"/>
        <v/>
      </c>
      <c r="X2476" s="95" t="str">
        <f t="shared" si="155"/>
        <v/>
      </c>
    </row>
    <row r="2477" spans="21:24" x14ac:dyDescent="0.3">
      <c r="U2477" s="95" t="str">
        <f t="shared" si="152"/>
        <v/>
      </c>
      <c r="V2477" s="95" t="str">
        <f t="shared" si="153"/>
        <v/>
      </c>
      <c r="W2477" s="95" t="str">
        <f t="shared" si="154"/>
        <v/>
      </c>
      <c r="X2477" s="95" t="str">
        <f t="shared" si="155"/>
        <v/>
      </c>
    </row>
    <row r="2478" spans="21:24" x14ac:dyDescent="0.3">
      <c r="U2478" s="95" t="str">
        <f t="shared" si="152"/>
        <v/>
      </c>
      <c r="V2478" s="95" t="str">
        <f t="shared" si="153"/>
        <v/>
      </c>
      <c r="W2478" s="95" t="str">
        <f t="shared" si="154"/>
        <v/>
      </c>
      <c r="X2478" s="95" t="str">
        <f t="shared" si="155"/>
        <v/>
      </c>
    </row>
    <row r="2479" spans="21:24" x14ac:dyDescent="0.3">
      <c r="U2479" s="95" t="str">
        <f t="shared" si="152"/>
        <v/>
      </c>
      <c r="V2479" s="95" t="str">
        <f t="shared" si="153"/>
        <v/>
      </c>
      <c r="W2479" s="95" t="str">
        <f t="shared" si="154"/>
        <v/>
      </c>
      <c r="X2479" s="95" t="str">
        <f t="shared" si="155"/>
        <v/>
      </c>
    </row>
    <row r="2480" spans="21:24" x14ac:dyDescent="0.3">
      <c r="U2480" s="95" t="str">
        <f t="shared" si="152"/>
        <v/>
      </c>
      <c r="V2480" s="95" t="str">
        <f t="shared" si="153"/>
        <v/>
      </c>
      <c r="W2480" s="95" t="str">
        <f t="shared" si="154"/>
        <v/>
      </c>
      <c r="X2480" s="95" t="str">
        <f t="shared" si="155"/>
        <v/>
      </c>
    </row>
    <row r="2481" spans="21:24" x14ac:dyDescent="0.3">
      <c r="U2481" s="95" t="str">
        <f t="shared" si="152"/>
        <v/>
      </c>
      <c r="V2481" s="95" t="str">
        <f t="shared" si="153"/>
        <v/>
      </c>
      <c r="W2481" s="95" t="str">
        <f t="shared" si="154"/>
        <v/>
      </c>
      <c r="X2481" s="95" t="str">
        <f t="shared" si="155"/>
        <v/>
      </c>
    </row>
    <row r="2482" spans="21:24" x14ac:dyDescent="0.3">
      <c r="U2482" s="95" t="str">
        <f t="shared" si="152"/>
        <v/>
      </c>
      <c r="V2482" s="95" t="str">
        <f t="shared" si="153"/>
        <v/>
      </c>
      <c r="W2482" s="95" t="str">
        <f t="shared" si="154"/>
        <v/>
      </c>
      <c r="X2482" s="95" t="str">
        <f t="shared" si="155"/>
        <v/>
      </c>
    </row>
    <row r="2483" spans="21:24" x14ac:dyDescent="0.3">
      <c r="U2483" s="95" t="str">
        <f t="shared" si="152"/>
        <v/>
      </c>
      <c r="V2483" s="95" t="str">
        <f t="shared" si="153"/>
        <v/>
      </c>
      <c r="W2483" s="95" t="str">
        <f t="shared" si="154"/>
        <v/>
      </c>
      <c r="X2483" s="95" t="str">
        <f t="shared" si="155"/>
        <v/>
      </c>
    </row>
    <row r="2484" spans="21:24" x14ac:dyDescent="0.3">
      <c r="U2484" s="95" t="str">
        <f t="shared" si="152"/>
        <v/>
      </c>
      <c r="V2484" s="95" t="str">
        <f t="shared" si="153"/>
        <v/>
      </c>
      <c r="W2484" s="95" t="str">
        <f t="shared" si="154"/>
        <v/>
      </c>
      <c r="X2484" s="95" t="str">
        <f t="shared" si="155"/>
        <v/>
      </c>
    </row>
    <row r="2485" spans="21:24" x14ac:dyDescent="0.3">
      <c r="U2485" s="95" t="str">
        <f t="shared" si="152"/>
        <v/>
      </c>
      <c r="V2485" s="95" t="str">
        <f t="shared" si="153"/>
        <v/>
      </c>
      <c r="W2485" s="95" t="str">
        <f t="shared" si="154"/>
        <v/>
      </c>
      <c r="X2485" s="95" t="str">
        <f t="shared" si="155"/>
        <v/>
      </c>
    </row>
    <row r="2486" spans="21:24" x14ac:dyDescent="0.3">
      <c r="U2486" s="95" t="str">
        <f t="shared" si="152"/>
        <v/>
      </c>
      <c r="V2486" s="95" t="str">
        <f t="shared" si="153"/>
        <v/>
      </c>
      <c r="W2486" s="95" t="str">
        <f t="shared" si="154"/>
        <v/>
      </c>
      <c r="X2486" s="95" t="str">
        <f t="shared" si="155"/>
        <v/>
      </c>
    </row>
    <row r="2487" spans="21:24" x14ac:dyDescent="0.3">
      <c r="U2487" s="95" t="str">
        <f t="shared" si="152"/>
        <v/>
      </c>
      <c r="V2487" s="95" t="str">
        <f t="shared" si="153"/>
        <v/>
      </c>
      <c r="W2487" s="95" t="str">
        <f t="shared" si="154"/>
        <v/>
      </c>
      <c r="X2487" s="95" t="str">
        <f t="shared" si="155"/>
        <v/>
      </c>
    </row>
    <row r="2488" spans="21:24" x14ac:dyDescent="0.3">
      <c r="U2488" s="95" t="str">
        <f t="shared" si="152"/>
        <v/>
      </c>
      <c r="V2488" s="95" t="str">
        <f t="shared" si="153"/>
        <v/>
      </c>
      <c r="W2488" s="95" t="str">
        <f t="shared" si="154"/>
        <v/>
      </c>
      <c r="X2488" s="95" t="str">
        <f t="shared" si="155"/>
        <v/>
      </c>
    </row>
    <row r="2489" spans="21:24" x14ac:dyDescent="0.3">
      <c r="U2489" s="95" t="str">
        <f t="shared" si="152"/>
        <v/>
      </c>
      <c r="V2489" s="95" t="str">
        <f t="shared" si="153"/>
        <v/>
      </c>
      <c r="W2489" s="95" t="str">
        <f t="shared" si="154"/>
        <v/>
      </c>
      <c r="X2489" s="95" t="str">
        <f t="shared" si="155"/>
        <v/>
      </c>
    </row>
    <row r="2490" spans="21:24" x14ac:dyDescent="0.3">
      <c r="U2490" s="95" t="str">
        <f t="shared" si="152"/>
        <v/>
      </c>
      <c r="V2490" s="95" t="str">
        <f t="shared" si="153"/>
        <v/>
      </c>
      <c r="W2490" s="95" t="str">
        <f t="shared" si="154"/>
        <v/>
      </c>
      <c r="X2490" s="95" t="str">
        <f t="shared" si="155"/>
        <v/>
      </c>
    </row>
    <row r="2491" spans="21:24" x14ac:dyDescent="0.3">
      <c r="U2491" s="95" t="str">
        <f t="shared" si="152"/>
        <v/>
      </c>
      <c r="V2491" s="95" t="str">
        <f t="shared" si="153"/>
        <v/>
      </c>
      <c r="W2491" s="95" t="str">
        <f t="shared" si="154"/>
        <v/>
      </c>
      <c r="X2491" s="95" t="str">
        <f t="shared" si="155"/>
        <v/>
      </c>
    </row>
    <row r="2492" spans="21:24" x14ac:dyDescent="0.3">
      <c r="U2492" s="95" t="str">
        <f t="shared" si="152"/>
        <v/>
      </c>
      <c r="V2492" s="95" t="str">
        <f t="shared" si="153"/>
        <v/>
      </c>
      <c r="W2492" s="95" t="str">
        <f t="shared" si="154"/>
        <v/>
      </c>
      <c r="X2492" s="95" t="str">
        <f t="shared" si="155"/>
        <v/>
      </c>
    </row>
    <row r="2493" spans="21:24" x14ac:dyDescent="0.3">
      <c r="U2493" s="95" t="str">
        <f t="shared" si="152"/>
        <v/>
      </c>
      <c r="V2493" s="95" t="str">
        <f t="shared" si="153"/>
        <v/>
      </c>
      <c r="W2493" s="95" t="str">
        <f t="shared" si="154"/>
        <v/>
      </c>
      <c r="X2493" s="95" t="str">
        <f t="shared" si="155"/>
        <v/>
      </c>
    </row>
    <row r="2494" spans="21:24" x14ac:dyDescent="0.3">
      <c r="U2494" s="95" t="str">
        <f t="shared" si="152"/>
        <v/>
      </c>
      <c r="V2494" s="95" t="str">
        <f t="shared" si="153"/>
        <v/>
      </c>
      <c r="W2494" s="95" t="str">
        <f t="shared" si="154"/>
        <v/>
      </c>
      <c r="X2494" s="95" t="str">
        <f t="shared" si="155"/>
        <v/>
      </c>
    </row>
    <row r="2495" spans="21:24" x14ac:dyDescent="0.3">
      <c r="U2495" s="95" t="str">
        <f t="shared" si="152"/>
        <v/>
      </c>
      <c r="V2495" s="95" t="str">
        <f t="shared" si="153"/>
        <v/>
      </c>
      <c r="W2495" s="95" t="str">
        <f t="shared" si="154"/>
        <v/>
      </c>
      <c r="X2495" s="95" t="str">
        <f t="shared" si="155"/>
        <v/>
      </c>
    </row>
    <row r="2496" spans="21:24" x14ac:dyDescent="0.3">
      <c r="U2496" s="95" t="str">
        <f t="shared" si="152"/>
        <v/>
      </c>
      <c r="V2496" s="95" t="str">
        <f t="shared" si="153"/>
        <v/>
      </c>
      <c r="W2496" s="95" t="str">
        <f t="shared" si="154"/>
        <v/>
      </c>
      <c r="X2496" s="95" t="str">
        <f t="shared" si="155"/>
        <v/>
      </c>
    </row>
    <row r="2497" spans="21:24" x14ac:dyDescent="0.3">
      <c r="U2497" s="95" t="str">
        <f t="shared" si="152"/>
        <v/>
      </c>
      <c r="V2497" s="95" t="str">
        <f t="shared" si="153"/>
        <v/>
      </c>
      <c r="W2497" s="95" t="str">
        <f t="shared" si="154"/>
        <v/>
      </c>
      <c r="X2497" s="95" t="str">
        <f t="shared" si="155"/>
        <v/>
      </c>
    </row>
    <row r="2498" spans="21:24" x14ac:dyDescent="0.3">
      <c r="U2498" s="95" t="str">
        <f t="shared" si="152"/>
        <v/>
      </c>
      <c r="V2498" s="95" t="str">
        <f t="shared" si="153"/>
        <v/>
      </c>
      <c r="W2498" s="95" t="str">
        <f t="shared" si="154"/>
        <v/>
      </c>
      <c r="X2498" s="95" t="str">
        <f t="shared" si="155"/>
        <v/>
      </c>
    </row>
    <row r="2499" spans="21:24" x14ac:dyDescent="0.3">
      <c r="U2499" s="95" t="str">
        <f t="shared" si="152"/>
        <v/>
      </c>
      <c r="V2499" s="95" t="str">
        <f t="shared" si="153"/>
        <v/>
      </c>
      <c r="W2499" s="95" t="str">
        <f t="shared" si="154"/>
        <v/>
      </c>
      <c r="X2499" s="95" t="str">
        <f t="shared" si="155"/>
        <v/>
      </c>
    </row>
    <row r="2500" spans="21:24" x14ac:dyDescent="0.3">
      <c r="U2500" s="95" t="str">
        <f t="shared" si="152"/>
        <v/>
      </c>
      <c r="V2500" s="95" t="str">
        <f t="shared" si="153"/>
        <v/>
      </c>
      <c r="W2500" s="95" t="str">
        <f t="shared" si="154"/>
        <v/>
      </c>
      <c r="X2500" s="95" t="str">
        <f t="shared" si="155"/>
        <v/>
      </c>
    </row>
    <row r="2501" spans="21:24" x14ac:dyDescent="0.3">
      <c r="U2501" s="95" t="str">
        <f t="shared" ref="U2501:U2564" si="156">IF(L2501="ANO",B2501&amp;"-Linie A","")</f>
        <v/>
      </c>
      <c r="V2501" s="95" t="str">
        <f t="shared" ref="V2501:V2564" si="157">IF(M2501="ANO",B2501&amp;"-Linie B","")</f>
        <v/>
      </c>
      <c r="W2501" s="95" t="str">
        <f t="shared" ref="W2501:W2564" si="158">IF(N2501="ANO",B2501&amp;"-Linie C","")</f>
        <v/>
      </c>
      <c r="X2501" s="95" t="str">
        <f t="shared" ref="X2501:X2564" si="159">IF(O2501="ANO",B2501&amp;"-Linie D","")</f>
        <v/>
      </c>
    </row>
    <row r="2502" spans="21:24" x14ac:dyDescent="0.3">
      <c r="U2502" s="95" t="str">
        <f t="shared" si="156"/>
        <v/>
      </c>
      <c r="V2502" s="95" t="str">
        <f t="shared" si="157"/>
        <v/>
      </c>
      <c r="W2502" s="95" t="str">
        <f t="shared" si="158"/>
        <v/>
      </c>
      <c r="X2502" s="95" t="str">
        <f t="shared" si="159"/>
        <v/>
      </c>
    </row>
    <row r="2503" spans="21:24" x14ac:dyDescent="0.3">
      <c r="U2503" s="95" t="str">
        <f t="shared" si="156"/>
        <v/>
      </c>
      <c r="V2503" s="95" t="str">
        <f t="shared" si="157"/>
        <v/>
      </c>
      <c r="W2503" s="95" t="str">
        <f t="shared" si="158"/>
        <v/>
      </c>
      <c r="X2503" s="95" t="str">
        <f t="shared" si="159"/>
        <v/>
      </c>
    </row>
    <row r="2504" spans="21:24" x14ac:dyDescent="0.3">
      <c r="U2504" s="95" t="str">
        <f t="shared" si="156"/>
        <v/>
      </c>
      <c r="V2504" s="95" t="str">
        <f t="shared" si="157"/>
        <v/>
      </c>
      <c r="W2504" s="95" t="str">
        <f t="shared" si="158"/>
        <v/>
      </c>
      <c r="X2504" s="95" t="str">
        <f t="shared" si="159"/>
        <v/>
      </c>
    </row>
    <row r="2505" spans="21:24" x14ac:dyDescent="0.3">
      <c r="U2505" s="95" t="str">
        <f t="shared" si="156"/>
        <v/>
      </c>
      <c r="V2505" s="95" t="str">
        <f t="shared" si="157"/>
        <v/>
      </c>
      <c r="W2505" s="95" t="str">
        <f t="shared" si="158"/>
        <v/>
      </c>
      <c r="X2505" s="95" t="str">
        <f t="shared" si="159"/>
        <v/>
      </c>
    </row>
    <row r="2506" spans="21:24" x14ac:dyDescent="0.3">
      <c r="U2506" s="95" t="str">
        <f t="shared" si="156"/>
        <v/>
      </c>
      <c r="V2506" s="95" t="str">
        <f t="shared" si="157"/>
        <v/>
      </c>
      <c r="W2506" s="95" t="str">
        <f t="shared" si="158"/>
        <v/>
      </c>
      <c r="X2506" s="95" t="str">
        <f t="shared" si="159"/>
        <v/>
      </c>
    </row>
    <row r="2507" spans="21:24" x14ac:dyDescent="0.3">
      <c r="U2507" s="95" t="str">
        <f t="shared" si="156"/>
        <v/>
      </c>
      <c r="V2507" s="95" t="str">
        <f t="shared" si="157"/>
        <v/>
      </c>
      <c r="W2507" s="95" t="str">
        <f t="shared" si="158"/>
        <v/>
      </c>
      <c r="X2507" s="95" t="str">
        <f t="shared" si="159"/>
        <v/>
      </c>
    </row>
    <row r="2508" spans="21:24" x14ac:dyDescent="0.3">
      <c r="U2508" s="95" t="str">
        <f t="shared" si="156"/>
        <v/>
      </c>
      <c r="V2508" s="95" t="str">
        <f t="shared" si="157"/>
        <v/>
      </c>
      <c r="W2508" s="95" t="str">
        <f t="shared" si="158"/>
        <v/>
      </c>
      <c r="X2508" s="95" t="str">
        <f t="shared" si="159"/>
        <v/>
      </c>
    </row>
    <row r="2509" spans="21:24" x14ac:dyDescent="0.3">
      <c r="U2509" s="95" t="str">
        <f t="shared" si="156"/>
        <v/>
      </c>
      <c r="V2509" s="95" t="str">
        <f t="shared" si="157"/>
        <v/>
      </c>
      <c r="W2509" s="95" t="str">
        <f t="shared" si="158"/>
        <v/>
      </c>
      <c r="X2509" s="95" t="str">
        <f t="shared" si="159"/>
        <v/>
      </c>
    </row>
    <row r="2510" spans="21:24" x14ac:dyDescent="0.3">
      <c r="U2510" s="95" t="str">
        <f t="shared" si="156"/>
        <v/>
      </c>
      <c r="V2510" s="95" t="str">
        <f t="shared" si="157"/>
        <v/>
      </c>
      <c r="W2510" s="95" t="str">
        <f t="shared" si="158"/>
        <v/>
      </c>
      <c r="X2510" s="95" t="str">
        <f t="shared" si="159"/>
        <v/>
      </c>
    </row>
    <row r="2511" spans="21:24" x14ac:dyDescent="0.3">
      <c r="U2511" s="95" t="str">
        <f t="shared" si="156"/>
        <v/>
      </c>
      <c r="V2511" s="95" t="str">
        <f t="shared" si="157"/>
        <v/>
      </c>
      <c r="W2511" s="95" t="str">
        <f t="shared" si="158"/>
        <v/>
      </c>
      <c r="X2511" s="95" t="str">
        <f t="shared" si="159"/>
        <v/>
      </c>
    </row>
    <row r="2512" spans="21:24" x14ac:dyDescent="0.3">
      <c r="U2512" s="95" t="str">
        <f t="shared" si="156"/>
        <v/>
      </c>
      <c r="V2512" s="95" t="str">
        <f t="shared" si="157"/>
        <v/>
      </c>
      <c r="W2512" s="95" t="str">
        <f t="shared" si="158"/>
        <v/>
      </c>
      <c r="X2512" s="95" t="str">
        <f t="shared" si="159"/>
        <v/>
      </c>
    </row>
    <row r="2513" spans="21:24" x14ac:dyDescent="0.3">
      <c r="U2513" s="95" t="str">
        <f t="shared" si="156"/>
        <v/>
      </c>
      <c r="V2513" s="95" t="str">
        <f t="shared" si="157"/>
        <v/>
      </c>
      <c r="W2513" s="95" t="str">
        <f t="shared" si="158"/>
        <v/>
      </c>
      <c r="X2513" s="95" t="str">
        <f t="shared" si="159"/>
        <v/>
      </c>
    </row>
    <row r="2514" spans="21:24" x14ac:dyDescent="0.3">
      <c r="U2514" s="95" t="str">
        <f t="shared" si="156"/>
        <v/>
      </c>
      <c r="V2514" s="95" t="str">
        <f t="shared" si="157"/>
        <v/>
      </c>
      <c r="W2514" s="95" t="str">
        <f t="shared" si="158"/>
        <v/>
      </c>
      <c r="X2514" s="95" t="str">
        <f t="shared" si="159"/>
        <v/>
      </c>
    </row>
    <row r="2515" spans="21:24" x14ac:dyDescent="0.3">
      <c r="U2515" s="95" t="str">
        <f t="shared" si="156"/>
        <v/>
      </c>
      <c r="V2515" s="95" t="str">
        <f t="shared" si="157"/>
        <v/>
      </c>
      <c r="W2515" s="95" t="str">
        <f t="shared" si="158"/>
        <v/>
      </c>
      <c r="X2515" s="95" t="str">
        <f t="shared" si="159"/>
        <v/>
      </c>
    </row>
    <row r="2516" spans="21:24" x14ac:dyDescent="0.3">
      <c r="U2516" s="95" t="str">
        <f t="shared" si="156"/>
        <v/>
      </c>
      <c r="V2516" s="95" t="str">
        <f t="shared" si="157"/>
        <v/>
      </c>
      <c r="W2516" s="95" t="str">
        <f t="shared" si="158"/>
        <v/>
      </c>
      <c r="X2516" s="95" t="str">
        <f t="shared" si="159"/>
        <v/>
      </c>
    </row>
    <row r="2517" spans="21:24" x14ac:dyDescent="0.3">
      <c r="U2517" s="95" t="str">
        <f t="shared" si="156"/>
        <v/>
      </c>
      <c r="V2517" s="95" t="str">
        <f t="shared" si="157"/>
        <v/>
      </c>
      <c r="W2517" s="95" t="str">
        <f t="shared" si="158"/>
        <v/>
      </c>
      <c r="X2517" s="95" t="str">
        <f t="shared" si="159"/>
        <v/>
      </c>
    </row>
    <row r="2518" spans="21:24" x14ac:dyDescent="0.3">
      <c r="U2518" s="95" t="str">
        <f t="shared" si="156"/>
        <v/>
      </c>
      <c r="V2518" s="95" t="str">
        <f t="shared" si="157"/>
        <v/>
      </c>
      <c r="W2518" s="95" t="str">
        <f t="shared" si="158"/>
        <v/>
      </c>
      <c r="X2518" s="95" t="str">
        <f t="shared" si="159"/>
        <v/>
      </c>
    </row>
    <row r="2519" spans="21:24" x14ac:dyDescent="0.3">
      <c r="U2519" s="95" t="str">
        <f t="shared" si="156"/>
        <v/>
      </c>
      <c r="V2519" s="95" t="str">
        <f t="shared" si="157"/>
        <v/>
      </c>
      <c r="W2519" s="95" t="str">
        <f t="shared" si="158"/>
        <v/>
      </c>
      <c r="X2519" s="95" t="str">
        <f t="shared" si="159"/>
        <v/>
      </c>
    </row>
    <row r="2520" spans="21:24" x14ac:dyDescent="0.3">
      <c r="U2520" s="95" t="str">
        <f t="shared" si="156"/>
        <v/>
      </c>
      <c r="V2520" s="95" t="str">
        <f t="shared" si="157"/>
        <v/>
      </c>
      <c r="W2520" s="95" t="str">
        <f t="shared" si="158"/>
        <v/>
      </c>
      <c r="X2520" s="95" t="str">
        <f t="shared" si="159"/>
        <v/>
      </c>
    </row>
    <row r="2521" spans="21:24" x14ac:dyDescent="0.3">
      <c r="U2521" s="95" t="str">
        <f t="shared" si="156"/>
        <v/>
      </c>
      <c r="V2521" s="95" t="str">
        <f t="shared" si="157"/>
        <v/>
      </c>
      <c r="W2521" s="95" t="str">
        <f t="shared" si="158"/>
        <v/>
      </c>
      <c r="X2521" s="95" t="str">
        <f t="shared" si="159"/>
        <v/>
      </c>
    </row>
    <row r="2522" spans="21:24" x14ac:dyDescent="0.3">
      <c r="U2522" s="95" t="str">
        <f t="shared" si="156"/>
        <v/>
      </c>
      <c r="V2522" s="95" t="str">
        <f t="shared" si="157"/>
        <v/>
      </c>
      <c r="W2522" s="95" t="str">
        <f t="shared" si="158"/>
        <v/>
      </c>
      <c r="X2522" s="95" t="str">
        <f t="shared" si="159"/>
        <v/>
      </c>
    </row>
    <row r="2523" spans="21:24" x14ac:dyDescent="0.3">
      <c r="U2523" s="95" t="str">
        <f t="shared" si="156"/>
        <v/>
      </c>
      <c r="V2523" s="95" t="str">
        <f t="shared" si="157"/>
        <v/>
      </c>
      <c r="W2523" s="95" t="str">
        <f t="shared" si="158"/>
        <v/>
      </c>
      <c r="X2523" s="95" t="str">
        <f t="shared" si="159"/>
        <v/>
      </c>
    </row>
    <row r="2524" spans="21:24" x14ac:dyDescent="0.3">
      <c r="U2524" s="95" t="str">
        <f t="shared" si="156"/>
        <v/>
      </c>
      <c r="V2524" s="95" t="str">
        <f t="shared" si="157"/>
        <v/>
      </c>
      <c r="W2524" s="95" t="str">
        <f t="shared" si="158"/>
        <v/>
      </c>
      <c r="X2524" s="95" t="str">
        <f t="shared" si="159"/>
        <v/>
      </c>
    </row>
    <row r="2525" spans="21:24" x14ac:dyDescent="0.3">
      <c r="U2525" s="95" t="str">
        <f t="shared" si="156"/>
        <v/>
      </c>
      <c r="V2525" s="95" t="str">
        <f t="shared" si="157"/>
        <v/>
      </c>
      <c r="W2525" s="95" t="str">
        <f t="shared" si="158"/>
        <v/>
      </c>
      <c r="X2525" s="95" t="str">
        <f t="shared" si="159"/>
        <v/>
      </c>
    </row>
    <row r="2526" spans="21:24" x14ac:dyDescent="0.3">
      <c r="U2526" s="95" t="str">
        <f t="shared" si="156"/>
        <v/>
      </c>
      <c r="V2526" s="95" t="str">
        <f t="shared" si="157"/>
        <v/>
      </c>
      <c r="W2526" s="95" t="str">
        <f t="shared" si="158"/>
        <v/>
      </c>
      <c r="X2526" s="95" t="str">
        <f t="shared" si="159"/>
        <v/>
      </c>
    </row>
    <row r="2527" spans="21:24" x14ac:dyDescent="0.3">
      <c r="U2527" s="95" t="str">
        <f t="shared" si="156"/>
        <v/>
      </c>
      <c r="V2527" s="95" t="str">
        <f t="shared" si="157"/>
        <v/>
      </c>
      <c r="W2527" s="95" t="str">
        <f t="shared" si="158"/>
        <v/>
      </c>
      <c r="X2527" s="95" t="str">
        <f t="shared" si="159"/>
        <v/>
      </c>
    </row>
    <row r="2528" spans="21:24" x14ac:dyDescent="0.3">
      <c r="U2528" s="95" t="str">
        <f t="shared" si="156"/>
        <v/>
      </c>
      <c r="V2528" s="95" t="str">
        <f t="shared" si="157"/>
        <v/>
      </c>
      <c r="W2528" s="95" t="str">
        <f t="shared" si="158"/>
        <v/>
      </c>
      <c r="X2528" s="95" t="str">
        <f t="shared" si="159"/>
        <v/>
      </c>
    </row>
    <row r="2529" spans="21:24" x14ac:dyDescent="0.3">
      <c r="U2529" s="95" t="str">
        <f t="shared" si="156"/>
        <v/>
      </c>
      <c r="V2529" s="95" t="str">
        <f t="shared" si="157"/>
        <v/>
      </c>
      <c r="W2529" s="95" t="str">
        <f t="shared" si="158"/>
        <v/>
      </c>
      <c r="X2529" s="95" t="str">
        <f t="shared" si="159"/>
        <v/>
      </c>
    </row>
    <row r="2530" spans="21:24" x14ac:dyDescent="0.3">
      <c r="U2530" s="95" t="str">
        <f t="shared" si="156"/>
        <v/>
      </c>
      <c r="V2530" s="95" t="str">
        <f t="shared" si="157"/>
        <v/>
      </c>
      <c r="W2530" s="95" t="str">
        <f t="shared" si="158"/>
        <v/>
      </c>
      <c r="X2530" s="95" t="str">
        <f t="shared" si="159"/>
        <v/>
      </c>
    </row>
    <row r="2531" spans="21:24" x14ac:dyDescent="0.3">
      <c r="U2531" s="95" t="str">
        <f t="shared" si="156"/>
        <v/>
      </c>
      <c r="V2531" s="95" t="str">
        <f t="shared" si="157"/>
        <v/>
      </c>
      <c r="W2531" s="95" t="str">
        <f t="shared" si="158"/>
        <v/>
      </c>
      <c r="X2531" s="95" t="str">
        <f t="shared" si="159"/>
        <v/>
      </c>
    </row>
    <row r="2532" spans="21:24" x14ac:dyDescent="0.3">
      <c r="U2532" s="95" t="str">
        <f t="shared" si="156"/>
        <v/>
      </c>
      <c r="V2532" s="95" t="str">
        <f t="shared" si="157"/>
        <v/>
      </c>
      <c r="W2532" s="95" t="str">
        <f t="shared" si="158"/>
        <v/>
      </c>
      <c r="X2532" s="95" t="str">
        <f t="shared" si="159"/>
        <v/>
      </c>
    </row>
    <row r="2533" spans="21:24" x14ac:dyDescent="0.3">
      <c r="U2533" s="95" t="str">
        <f t="shared" si="156"/>
        <v/>
      </c>
      <c r="V2533" s="95" t="str">
        <f t="shared" si="157"/>
        <v/>
      </c>
      <c r="W2533" s="95" t="str">
        <f t="shared" si="158"/>
        <v/>
      </c>
      <c r="X2533" s="95" t="str">
        <f t="shared" si="159"/>
        <v/>
      </c>
    </row>
    <row r="2534" spans="21:24" x14ac:dyDescent="0.3">
      <c r="U2534" s="95" t="str">
        <f t="shared" si="156"/>
        <v/>
      </c>
      <c r="V2534" s="95" t="str">
        <f t="shared" si="157"/>
        <v/>
      </c>
      <c r="W2534" s="95" t="str">
        <f t="shared" si="158"/>
        <v/>
      </c>
      <c r="X2534" s="95" t="str">
        <f t="shared" si="159"/>
        <v/>
      </c>
    </row>
    <row r="2535" spans="21:24" x14ac:dyDescent="0.3">
      <c r="U2535" s="95" t="str">
        <f t="shared" si="156"/>
        <v/>
      </c>
      <c r="V2535" s="95" t="str">
        <f t="shared" si="157"/>
        <v/>
      </c>
      <c r="W2535" s="95" t="str">
        <f t="shared" si="158"/>
        <v/>
      </c>
      <c r="X2535" s="95" t="str">
        <f t="shared" si="159"/>
        <v/>
      </c>
    </row>
    <row r="2536" spans="21:24" x14ac:dyDescent="0.3">
      <c r="U2536" s="95" t="str">
        <f t="shared" si="156"/>
        <v/>
      </c>
      <c r="V2536" s="95" t="str">
        <f t="shared" si="157"/>
        <v/>
      </c>
      <c r="W2536" s="95" t="str">
        <f t="shared" si="158"/>
        <v/>
      </c>
      <c r="X2536" s="95" t="str">
        <f t="shared" si="159"/>
        <v/>
      </c>
    </row>
    <row r="2537" spans="21:24" x14ac:dyDescent="0.3">
      <c r="U2537" s="95" t="str">
        <f t="shared" si="156"/>
        <v/>
      </c>
      <c r="V2537" s="95" t="str">
        <f t="shared" si="157"/>
        <v/>
      </c>
      <c r="W2537" s="95" t="str">
        <f t="shared" si="158"/>
        <v/>
      </c>
      <c r="X2537" s="95" t="str">
        <f t="shared" si="159"/>
        <v/>
      </c>
    </row>
    <row r="2538" spans="21:24" x14ac:dyDescent="0.3">
      <c r="U2538" s="95" t="str">
        <f t="shared" si="156"/>
        <v/>
      </c>
      <c r="V2538" s="95" t="str">
        <f t="shared" si="157"/>
        <v/>
      </c>
      <c r="W2538" s="95" t="str">
        <f t="shared" si="158"/>
        <v/>
      </c>
      <c r="X2538" s="95" t="str">
        <f t="shared" si="159"/>
        <v/>
      </c>
    </row>
    <row r="2539" spans="21:24" x14ac:dyDescent="0.3">
      <c r="U2539" s="95" t="str">
        <f t="shared" si="156"/>
        <v/>
      </c>
      <c r="V2539" s="95" t="str">
        <f t="shared" si="157"/>
        <v/>
      </c>
      <c r="W2539" s="95" t="str">
        <f t="shared" si="158"/>
        <v/>
      </c>
      <c r="X2539" s="95" t="str">
        <f t="shared" si="159"/>
        <v/>
      </c>
    </row>
    <row r="2540" spans="21:24" x14ac:dyDescent="0.3">
      <c r="U2540" s="95" t="str">
        <f t="shared" si="156"/>
        <v/>
      </c>
      <c r="V2540" s="95" t="str">
        <f t="shared" si="157"/>
        <v/>
      </c>
      <c r="W2540" s="95" t="str">
        <f t="shared" si="158"/>
        <v/>
      </c>
      <c r="X2540" s="95" t="str">
        <f t="shared" si="159"/>
        <v/>
      </c>
    </row>
    <row r="2541" spans="21:24" x14ac:dyDescent="0.3">
      <c r="U2541" s="95" t="str">
        <f t="shared" si="156"/>
        <v/>
      </c>
      <c r="V2541" s="95" t="str">
        <f t="shared" si="157"/>
        <v/>
      </c>
      <c r="W2541" s="95" t="str">
        <f t="shared" si="158"/>
        <v/>
      </c>
      <c r="X2541" s="95" t="str">
        <f t="shared" si="159"/>
        <v/>
      </c>
    </row>
    <row r="2542" spans="21:24" x14ac:dyDescent="0.3">
      <c r="U2542" s="95" t="str">
        <f t="shared" si="156"/>
        <v/>
      </c>
      <c r="V2542" s="95" t="str">
        <f t="shared" si="157"/>
        <v/>
      </c>
      <c r="W2542" s="95" t="str">
        <f t="shared" si="158"/>
        <v/>
      </c>
      <c r="X2542" s="95" t="str">
        <f t="shared" si="159"/>
        <v/>
      </c>
    </row>
    <row r="2543" spans="21:24" x14ac:dyDescent="0.3">
      <c r="U2543" s="95" t="str">
        <f t="shared" si="156"/>
        <v/>
      </c>
      <c r="V2543" s="95" t="str">
        <f t="shared" si="157"/>
        <v/>
      </c>
      <c r="W2543" s="95" t="str">
        <f t="shared" si="158"/>
        <v/>
      </c>
      <c r="X2543" s="95" t="str">
        <f t="shared" si="159"/>
        <v/>
      </c>
    </row>
    <row r="2544" spans="21:24" x14ac:dyDescent="0.3">
      <c r="U2544" s="95" t="str">
        <f t="shared" si="156"/>
        <v/>
      </c>
      <c r="V2544" s="95" t="str">
        <f t="shared" si="157"/>
        <v/>
      </c>
      <c r="W2544" s="95" t="str">
        <f t="shared" si="158"/>
        <v/>
      </c>
      <c r="X2544" s="95" t="str">
        <f t="shared" si="159"/>
        <v/>
      </c>
    </row>
    <row r="2545" spans="21:24" x14ac:dyDescent="0.3">
      <c r="U2545" s="95" t="str">
        <f t="shared" si="156"/>
        <v/>
      </c>
      <c r="V2545" s="95" t="str">
        <f t="shared" si="157"/>
        <v/>
      </c>
      <c r="W2545" s="95" t="str">
        <f t="shared" si="158"/>
        <v/>
      </c>
      <c r="X2545" s="95" t="str">
        <f t="shared" si="159"/>
        <v/>
      </c>
    </row>
    <row r="2546" spans="21:24" x14ac:dyDescent="0.3">
      <c r="U2546" s="95" t="str">
        <f t="shared" si="156"/>
        <v/>
      </c>
      <c r="V2546" s="95" t="str">
        <f t="shared" si="157"/>
        <v/>
      </c>
      <c r="W2546" s="95" t="str">
        <f t="shared" si="158"/>
        <v/>
      </c>
      <c r="X2546" s="95" t="str">
        <f t="shared" si="159"/>
        <v/>
      </c>
    </row>
    <row r="2547" spans="21:24" x14ac:dyDescent="0.3">
      <c r="U2547" s="95" t="str">
        <f t="shared" si="156"/>
        <v/>
      </c>
      <c r="V2547" s="95" t="str">
        <f t="shared" si="157"/>
        <v/>
      </c>
      <c r="W2547" s="95" t="str">
        <f t="shared" si="158"/>
        <v/>
      </c>
      <c r="X2547" s="95" t="str">
        <f t="shared" si="159"/>
        <v/>
      </c>
    </row>
    <row r="2548" spans="21:24" x14ac:dyDescent="0.3">
      <c r="U2548" s="95" t="str">
        <f t="shared" si="156"/>
        <v/>
      </c>
      <c r="V2548" s="95" t="str">
        <f t="shared" si="157"/>
        <v/>
      </c>
      <c r="W2548" s="95" t="str">
        <f t="shared" si="158"/>
        <v/>
      </c>
      <c r="X2548" s="95" t="str">
        <f t="shared" si="159"/>
        <v/>
      </c>
    </row>
    <row r="2549" spans="21:24" x14ac:dyDescent="0.3">
      <c r="U2549" s="95" t="str">
        <f t="shared" si="156"/>
        <v/>
      </c>
      <c r="V2549" s="95" t="str">
        <f t="shared" si="157"/>
        <v/>
      </c>
      <c r="W2549" s="95" t="str">
        <f t="shared" si="158"/>
        <v/>
      </c>
      <c r="X2549" s="95" t="str">
        <f t="shared" si="159"/>
        <v/>
      </c>
    </row>
    <row r="2550" spans="21:24" x14ac:dyDescent="0.3">
      <c r="U2550" s="95" t="str">
        <f t="shared" si="156"/>
        <v/>
      </c>
      <c r="V2550" s="95" t="str">
        <f t="shared" si="157"/>
        <v/>
      </c>
      <c r="W2550" s="95" t="str">
        <f t="shared" si="158"/>
        <v/>
      </c>
      <c r="X2550" s="95" t="str">
        <f t="shared" si="159"/>
        <v/>
      </c>
    </row>
    <row r="2551" spans="21:24" x14ac:dyDescent="0.3">
      <c r="U2551" s="95" t="str">
        <f t="shared" si="156"/>
        <v/>
      </c>
      <c r="V2551" s="95" t="str">
        <f t="shared" si="157"/>
        <v/>
      </c>
      <c r="W2551" s="95" t="str">
        <f t="shared" si="158"/>
        <v/>
      </c>
      <c r="X2551" s="95" t="str">
        <f t="shared" si="159"/>
        <v/>
      </c>
    </row>
    <row r="2552" spans="21:24" x14ac:dyDescent="0.3">
      <c r="U2552" s="95" t="str">
        <f t="shared" si="156"/>
        <v/>
      </c>
      <c r="V2552" s="95" t="str">
        <f t="shared" si="157"/>
        <v/>
      </c>
      <c r="W2552" s="95" t="str">
        <f t="shared" si="158"/>
        <v/>
      </c>
      <c r="X2552" s="95" t="str">
        <f t="shared" si="159"/>
        <v/>
      </c>
    </row>
    <row r="2553" spans="21:24" x14ac:dyDescent="0.3">
      <c r="U2553" s="95" t="str">
        <f t="shared" si="156"/>
        <v/>
      </c>
      <c r="V2553" s="95" t="str">
        <f t="shared" si="157"/>
        <v/>
      </c>
      <c r="W2553" s="95" t="str">
        <f t="shared" si="158"/>
        <v/>
      </c>
      <c r="X2553" s="95" t="str">
        <f t="shared" si="159"/>
        <v/>
      </c>
    </row>
    <row r="2554" spans="21:24" x14ac:dyDescent="0.3">
      <c r="U2554" s="95" t="str">
        <f t="shared" si="156"/>
        <v/>
      </c>
      <c r="V2554" s="95" t="str">
        <f t="shared" si="157"/>
        <v/>
      </c>
      <c r="W2554" s="95" t="str">
        <f t="shared" si="158"/>
        <v/>
      </c>
      <c r="X2554" s="95" t="str">
        <f t="shared" si="159"/>
        <v/>
      </c>
    </row>
    <row r="2555" spans="21:24" x14ac:dyDescent="0.3">
      <c r="U2555" s="95" t="str">
        <f t="shared" si="156"/>
        <v/>
      </c>
      <c r="V2555" s="95" t="str">
        <f t="shared" si="157"/>
        <v/>
      </c>
      <c r="W2555" s="95" t="str">
        <f t="shared" si="158"/>
        <v/>
      </c>
      <c r="X2555" s="95" t="str">
        <f t="shared" si="159"/>
        <v/>
      </c>
    </row>
    <row r="2556" spans="21:24" x14ac:dyDescent="0.3">
      <c r="U2556" s="95" t="str">
        <f t="shared" si="156"/>
        <v/>
      </c>
      <c r="V2556" s="95" t="str">
        <f t="shared" si="157"/>
        <v/>
      </c>
      <c r="W2556" s="95" t="str">
        <f t="shared" si="158"/>
        <v/>
      </c>
      <c r="X2556" s="95" t="str">
        <f t="shared" si="159"/>
        <v/>
      </c>
    </row>
    <row r="2557" spans="21:24" x14ac:dyDescent="0.3">
      <c r="U2557" s="95" t="str">
        <f t="shared" si="156"/>
        <v/>
      </c>
      <c r="V2557" s="95" t="str">
        <f t="shared" si="157"/>
        <v/>
      </c>
      <c r="W2557" s="95" t="str">
        <f t="shared" si="158"/>
        <v/>
      </c>
      <c r="X2557" s="95" t="str">
        <f t="shared" si="159"/>
        <v/>
      </c>
    </row>
    <row r="2558" spans="21:24" x14ac:dyDescent="0.3">
      <c r="U2558" s="95" t="str">
        <f t="shared" si="156"/>
        <v/>
      </c>
      <c r="V2558" s="95" t="str">
        <f t="shared" si="157"/>
        <v/>
      </c>
      <c r="W2558" s="95" t="str">
        <f t="shared" si="158"/>
        <v/>
      </c>
      <c r="X2558" s="95" t="str">
        <f t="shared" si="159"/>
        <v/>
      </c>
    </row>
    <row r="2559" spans="21:24" x14ac:dyDescent="0.3">
      <c r="U2559" s="95" t="str">
        <f t="shared" si="156"/>
        <v/>
      </c>
      <c r="V2559" s="95" t="str">
        <f t="shared" si="157"/>
        <v/>
      </c>
      <c r="W2559" s="95" t="str">
        <f t="shared" si="158"/>
        <v/>
      </c>
      <c r="X2559" s="95" t="str">
        <f t="shared" si="159"/>
        <v/>
      </c>
    </row>
    <row r="2560" spans="21:24" x14ac:dyDescent="0.3">
      <c r="U2560" s="95" t="str">
        <f t="shared" si="156"/>
        <v/>
      </c>
      <c r="V2560" s="95" t="str">
        <f t="shared" si="157"/>
        <v/>
      </c>
      <c r="W2560" s="95" t="str">
        <f t="shared" si="158"/>
        <v/>
      </c>
      <c r="X2560" s="95" t="str">
        <f t="shared" si="159"/>
        <v/>
      </c>
    </row>
    <row r="2561" spans="21:24" x14ac:dyDescent="0.3">
      <c r="U2561" s="95" t="str">
        <f t="shared" si="156"/>
        <v/>
      </c>
      <c r="V2561" s="95" t="str">
        <f t="shared" si="157"/>
        <v/>
      </c>
      <c r="W2561" s="95" t="str">
        <f t="shared" si="158"/>
        <v/>
      </c>
      <c r="X2561" s="95" t="str">
        <f t="shared" si="159"/>
        <v/>
      </c>
    </row>
    <row r="2562" spans="21:24" x14ac:dyDescent="0.3">
      <c r="U2562" s="95" t="str">
        <f t="shared" si="156"/>
        <v/>
      </c>
      <c r="V2562" s="95" t="str">
        <f t="shared" si="157"/>
        <v/>
      </c>
      <c r="W2562" s="95" t="str">
        <f t="shared" si="158"/>
        <v/>
      </c>
      <c r="X2562" s="95" t="str">
        <f t="shared" si="159"/>
        <v/>
      </c>
    </row>
    <row r="2563" spans="21:24" x14ac:dyDescent="0.3">
      <c r="U2563" s="95" t="str">
        <f t="shared" si="156"/>
        <v/>
      </c>
      <c r="V2563" s="95" t="str">
        <f t="shared" si="157"/>
        <v/>
      </c>
      <c r="W2563" s="95" t="str">
        <f t="shared" si="158"/>
        <v/>
      </c>
      <c r="X2563" s="95" t="str">
        <f t="shared" si="159"/>
        <v/>
      </c>
    </row>
    <row r="2564" spans="21:24" x14ac:dyDescent="0.3">
      <c r="U2564" s="95" t="str">
        <f t="shared" si="156"/>
        <v/>
      </c>
      <c r="V2564" s="95" t="str">
        <f t="shared" si="157"/>
        <v/>
      </c>
      <c r="W2564" s="95" t="str">
        <f t="shared" si="158"/>
        <v/>
      </c>
      <c r="X2564" s="95" t="str">
        <f t="shared" si="159"/>
        <v/>
      </c>
    </row>
    <row r="2565" spans="21:24" x14ac:dyDescent="0.3">
      <c r="U2565" s="95" t="str">
        <f t="shared" ref="U2565:U2628" si="160">IF(L2565="ANO",B2565&amp;"-Linie A","")</f>
        <v/>
      </c>
      <c r="V2565" s="95" t="str">
        <f t="shared" ref="V2565:V2628" si="161">IF(M2565="ANO",B2565&amp;"-Linie B","")</f>
        <v/>
      </c>
      <c r="W2565" s="95" t="str">
        <f t="shared" ref="W2565:W2628" si="162">IF(N2565="ANO",B2565&amp;"-Linie C","")</f>
        <v/>
      </c>
      <c r="X2565" s="95" t="str">
        <f t="shared" ref="X2565:X2628" si="163">IF(O2565="ANO",B2565&amp;"-Linie D","")</f>
        <v/>
      </c>
    </row>
    <row r="2566" spans="21:24" x14ac:dyDescent="0.3">
      <c r="U2566" s="95" t="str">
        <f t="shared" si="160"/>
        <v/>
      </c>
      <c r="V2566" s="95" t="str">
        <f t="shared" si="161"/>
        <v/>
      </c>
      <c r="W2566" s="95" t="str">
        <f t="shared" si="162"/>
        <v/>
      </c>
      <c r="X2566" s="95" t="str">
        <f t="shared" si="163"/>
        <v/>
      </c>
    </row>
    <row r="2567" spans="21:24" x14ac:dyDescent="0.3">
      <c r="U2567" s="95" t="str">
        <f t="shared" si="160"/>
        <v/>
      </c>
      <c r="V2567" s="95" t="str">
        <f t="shared" si="161"/>
        <v/>
      </c>
      <c r="W2567" s="95" t="str">
        <f t="shared" si="162"/>
        <v/>
      </c>
      <c r="X2567" s="95" t="str">
        <f t="shared" si="163"/>
        <v/>
      </c>
    </row>
    <row r="2568" spans="21:24" x14ac:dyDescent="0.3">
      <c r="U2568" s="95" t="str">
        <f t="shared" si="160"/>
        <v/>
      </c>
      <c r="V2568" s="95" t="str">
        <f t="shared" si="161"/>
        <v/>
      </c>
      <c r="W2568" s="95" t="str">
        <f t="shared" si="162"/>
        <v/>
      </c>
      <c r="X2568" s="95" t="str">
        <f t="shared" si="163"/>
        <v/>
      </c>
    </row>
    <row r="2569" spans="21:24" x14ac:dyDescent="0.3">
      <c r="U2569" s="95" t="str">
        <f t="shared" si="160"/>
        <v/>
      </c>
      <c r="V2569" s="95" t="str">
        <f t="shared" si="161"/>
        <v/>
      </c>
      <c r="W2569" s="95" t="str">
        <f t="shared" si="162"/>
        <v/>
      </c>
      <c r="X2569" s="95" t="str">
        <f t="shared" si="163"/>
        <v/>
      </c>
    </row>
    <row r="2570" spans="21:24" x14ac:dyDescent="0.3">
      <c r="U2570" s="95" t="str">
        <f t="shared" si="160"/>
        <v/>
      </c>
      <c r="V2570" s="95" t="str">
        <f t="shared" si="161"/>
        <v/>
      </c>
      <c r="W2570" s="95" t="str">
        <f t="shared" si="162"/>
        <v/>
      </c>
      <c r="X2570" s="95" t="str">
        <f t="shared" si="163"/>
        <v/>
      </c>
    </row>
    <row r="2571" spans="21:24" x14ac:dyDescent="0.3">
      <c r="U2571" s="95" t="str">
        <f t="shared" si="160"/>
        <v/>
      </c>
      <c r="V2571" s="95" t="str">
        <f t="shared" si="161"/>
        <v/>
      </c>
      <c r="W2571" s="95" t="str">
        <f t="shared" si="162"/>
        <v/>
      </c>
      <c r="X2571" s="95" t="str">
        <f t="shared" si="163"/>
        <v/>
      </c>
    </row>
    <row r="2572" spans="21:24" x14ac:dyDescent="0.3">
      <c r="U2572" s="95" t="str">
        <f t="shared" si="160"/>
        <v/>
      </c>
      <c r="V2572" s="95" t="str">
        <f t="shared" si="161"/>
        <v/>
      </c>
      <c r="W2572" s="95" t="str">
        <f t="shared" si="162"/>
        <v/>
      </c>
      <c r="X2572" s="95" t="str">
        <f t="shared" si="163"/>
        <v/>
      </c>
    </row>
    <row r="2573" spans="21:24" x14ac:dyDescent="0.3">
      <c r="U2573" s="95" t="str">
        <f t="shared" si="160"/>
        <v/>
      </c>
      <c r="V2573" s="95" t="str">
        <f t="shared" si="161"/>
        <v/>
      </c>
      <c r="W2573" s="95" t="str">
        <f t="shared" si="162"/>
        <v/>
      </c>
      <c r="X2573" s="95" t="str">
        <f t="shared" si="163"/>
        <v/>
      </c>
    </row>
    <row r="2574" spans="21:24" x14ac:dyDescent="0.3">
      <c r="U2574" s="95" t="str">
        <f t="shared" si="160"/>
        <v/>
      </c>
      <c r="V2574" s="95" t="str">
        <f t="shared" si="161"/>
        <v/>
      </c>
      <c r="W2574" s="95" t="str">
        <f t="shared" si="162"/>
        <v/>
      </c>
      <c r="X2574" s="95" t="str">
        <f t="shared" si="163"/>
        <v/>
      </c>
    </row>
    <row r="2575" spans="21:24" x14ac:dyDescent="0.3">
      <c r="U2575" s="95" t="str">
        <f t="shared" si="160"/>
        <v/>
      </c>
      <c r="V2575" s="95" t="str">
        <f t="shared" si="161"/>
        <v/>
      </c>
      <c r="W2575" s="95" t="str">
        <f t="shared" si="162"/>
        <v/>
      </c>
      <c r="X2575" s="95" t="str">
        <f t="shared" si="163"/>
        <v/>
      </c>
    </row>
    <row r="2576" spans="21:24" x14ac:dyDescent="0.3">
      <c r="U2576" s="95" t="str">
        <f t="shared" si="160"/>
        <v/>
      </c>
      <c r="V2576" s="95" t="str">
        <f t="shared" si="161"/>
        <v/>
      </c>
      <c r="W2576" s="95" t="str">
        <f t="shared" si="162"/>
        <v/>
      </c>
      <c r="X2576" s="95" t="str">
        <f t="shared" si="163"/>
        <v/>
      </c>
    </row>
    <row r="2577" spans="21:24" x14ac:dyDescent="0.3">
      <c r="U2577" s="95" t="str">
        <f t="shared" si="160"/>
        <v/>
      </c>
      <c r="V2577" s="95" t="str">
        <f t="shared" si="161"/>
        <v/>
      </c>
      <c r="W2577" s="95" t="str">
        <f t="shared" si="162"/>
        <v/>
      </c>
      <c r="X2577" s="95" t="str">
        <f t="shared" si="163"/>
        <v/>
      </c>
    </row>
    <row r="2578" spans="21:24" x14ac:dyDescent="0.3">
      <c r="U2578" s="95" t="str">
        <f t="shared" si="160"/>
        <v/>
      </c>
      <c r="V2578" s="95" t="str">
        <f t="shared" si="161"/>
        <v/>
      </c>
      <c r="W2578" s="95" t="str">
        <f t="shared" si="162"/>
        <v/>
      </c>
      <c r="X2578" s="95" t="str">
        <f t="shared" si="163"/>
        <v/>
      </c>
    </row>
    <row r="2579" spans="21:24" x14ac:dyDescent="0.3">
      <c r="U2579" s="95" t="str">
        <f t="shared" si="160"/>
        <v/>
      </c>
      <c r="V2579" s="95" t="str">
        <f t="shared" si="161"/>
        <v/>
      </c>
      <c r="W2579" s="95" t="str">
        <f t="shared" si="162"/>
        <v/>
      </c>
      <c r="X2579" s="95" t="str">
        <f t="shared" si="163"/>
        <v/>
      </c>
    </row>
    <row r="2580" spans="21:24" x14ac:dyDescent="0.3">
      <c r="U2580" s="95" t="str">
        <f t="shared" si="160"/>
        <v/>
      </c>
      <c r="V2580" s="95" t="str">
        <f t="shared" si="161"/>
        <v/>
      </c>
      <c r="W2580" s="95" t="str">
        <f t="shared" si="162"/>
        <v/>
      </c>
      <c r="X2580" s="95" t="str">
        <f t="shared" si="163"/>
        <v/>
      </c>
    </row>
    <row r="2581" spans="21:24" x14ac:dyDescent="0.3">
      <c r="U2581" s="95" t="str">
        <f t="shared" si="160"/>
        <v/>
      </c>
      <c r="V2581" s="95" t="str">
        <f t="shared" si="161"/>
        <v/>
      </c>
      <c r="W2581" s="95" t="str">
        <f t="shared" si="162"/>
        <v/>
      </c>
      <c r="X2581" s="95" t="str">
        <f t="shared" si="163"/>
        <v/>
      </c>
    </row>
    <row r="2582" spans="21:24" x14ac:dyDescent="0.3">
      <c r="U2582" s="95" t="str">
        <f t="shared" si="160"/>
        <v/>
      </c>
      <c r="V2582" s="95" t="str">
        <f t="shared" si="161"/>
        <v/>
      </c>
      <c r="W2582" s="95" t="str">
        <f t="shared" si="162"/>
        <v/>
      </c>
      <c r="X2582" s="95" t="str">
        <f t="shared" si="163"/>
        <v/>
      </c>
    </row>
    <row r="2583" spans="21:24" x14ac:dyDescent="0.3">
      <c r="U2583" s="95" t="str">
        <f t="shared" si="160"/>
        <v/>
      </c>
      <c r="V2583" s="95" t="str">
        <f t="shared" si="161"/>
        <v/>
      </c>
      <c r="W2583" s="95" t="str">
        <f t="shared" si="162"/>
        <v/>
      </c>
      <c r="X2583" s="95" t="str">
        <f t="shared" si="163"/>
        <v/>
      </c>
    </row>
    <row r="2584" spans="21:24" x14ac:dyDescent="0.3">
      <c r="U2584" s="95" t="str">
        <f t="shared" si="160"/>
        <v/>
      </c>
      <c r="V2584" s="95" t="str">
        <f t="shared" si="161"/>
        <v/>
      </c>
      <c r="W2584" s="95" t="str">
        <f t="shared" si="162"/>
        <v/>
      </c>
      <c r="X2584" s="95" t="str">
        <f t="shared" si="163"/>
        <v/>
      </c>
    </row>
    <row r="2585" spans="21:24" x14ac:dyDescent="0.3">
      <c r="U2585" s="95" t="str">
        <f t="shared" si="160"/>
        <v/>
      </c>
      <c r="V2585" s="95" t="str">
        <f t="shared" si="161"/>
        <v/>
      </c>
      <c r="W2585" s="95" t="str">
        <f t="shared" si="162"/>
        <v/>
      </c>
      <c r="X2585" s="95" t="str">
        <f t="shared" si="163"/>
        <v/>
      </c>
    </row>
    <row r="2586" spans="21:24" x14ac:dyDescent="0.3">
      <c r="U2586" s="95" t="str">
        <f t="shared" si="160"/>
        <v/>
      </c>
      <c r="V2586" s="95" t="str">
        <f t="shared" si="161"/>
        <v/>
      </c>
      <c r="W2586" s="95" t="str">
        <f t="shared" si="162"/>
        <v/>
      </c>
      <c r="X2586" s="95" t="str">
        <f t="shared" si="163"/>
        <v/>
      </c>
    </row>
    <row r="2587" spans="21:24" x14ac:dyDescent="0.3">
      <c r="U2587" s="95" t="str">
        <f t="shared" si="160"/>
        <v/>
      </c>
      <c r="V2587" s="95" t="str">
        <f t="shared" si="161"/>
        <v/>
      </c>
      <c r="W2587" s="95" t="str">
        <f t="shared" si="162"/>
        <v/>
      </c>
      <c r="X2587" s="95" t="str">
        <f t="shared" si="163"/>
        <v/>
      </c>
    </row>
    <row r="2588" spans="21:24" x14ac:dyDescent="0.3">
      <c r="U2588" s="95" t="str">
        <f t="shared" si="160"/>
        <v/>
      </c>
      <c r="V2588" s="95" t="str">
        <f t="shared" si="161"/>
        <v/>
      </c>
      <c r="W2588" s="95" t="str">
        <f t="shared" si="162"/>
        <v/>
      </c>
      <c r="X2588" s="95" t="str">
        <f t="shared" si="163"/>
        <v/>
      </c>
    </row>
    <row r="2589" spans="21:24" x14ac:dyDescent="0.3">
      <c r="U2589" s="95" t="str">
        <f t="shared" si="160"/>
        <v/>
      </c>
      <c r="V2589" s="95" t="str">
        <f t="shared" si="161"/>
        <v/>
      </c>
      <c r="W2589" s="95" t="str">
        <f t="shared" si="162"/>
        <v/>
      </c>
      <c r="X2589" s="95" t="str">
        <f t="shared" si="163"/>
        <v/>
      </c>
    </row>
    <row r="2590" spans="21:24" x14ac:dyDescent="0.3">
      <c r="U2590" s="95" t="str">
        <f t="shared" si="160"/>
        <v/>
      </c>
      <c r="V2590" s="95" t="str">
        <f t="shared" si="161"/>
        <v/>
      </c>
      <c r="W2590" s="95" t="str">
        <f t="shared" si="162"/>
        <v/>
      </c>
      <c r="X2590" s="95" t="str">
        <f t="shared" si="163"/>
        <v/>
      </c>
    </row>
    <row r="2591" spans="21:24" x14ac:dyDescent="0.3">
      <c r="U2591" s="95" t="str">
        <f t="shared" si="160"/>
        <v/>
      </c>
      <c r="V2591" s="95" t="str">
        <f t="shared" si="161"/>
        <v/>
      </c>
      <c r="W2591" s="95" t="str">
        <f t="shared" si="162"/>
        <v/>
      </c>
      <c r="X2591" s="95" t="str">
        <f t="shared" si="163"/>
        <v/>
      </c>
    </row>
    <row r="2592" spans="21:24" x14ac:dyDescent="0.3">
      <c r="U2592" s="95" t="str">
        <f t="shared" si="160"/>
        <v/>
      </c>
      <c r="V2592" s="95" t="str">
        <f t="shared" si="161"/>
        <v/>
      </c>
      <c r="W2592" s="95" t="str">
        <f t="shared" si="162"/>
        <v/>
      </c>
      <c r="X2592" s="95" t="str">
        <f t="shared" si="163"/>
        <v/>
      </c>
    </row>
    <row r="2593" spans="21:24" x14ac:dyDescent="0.3">
      <c r="U2593" s="95" t="str">
        <f t="shared" si="160"/>
        <v/>
      </c>
      <c r="V2593" s="95" t="str">
        <f t="shared" si="161"/>
        <v/>
      </c>
      <c r="W2593" s="95" t="str">
        <f t="shared" si="162"/>
        <v/>
      </c>
      <c r="X2593" s="95" t="str">
        <f t="shared" si="163"/>
        <v/>
      </c>
    </row>
    <row r="2594" spans="21:24" x14ac:dyDescent="0.3">
      <c r="U2594" s="95" t="str">
        <f t="shared" si="160"/>
        <v/>
      </c>
      <c r="V2594" s="95" t="str">
        <f t="shared" si="161"/>
        <v/>
      </c>
      <c r="W2594" s="95" t="str">
        <f t="shared" si="162"/>
        <v/>
      </c>
      <c r="X2594" s="95" t="str">
        <f t="shared" si="163"/>
        <v/>
      </c>
    </row>
    <row r="2595" spans="21:24" x14ac:dyDescent="0.3">
      <c r="U2595" s="95" t="str">
        <f t="shared" si="160"/>
        <v/>
      </c>
      <c r="V2595" s="95" t="str">
        <f t="shared" si="161"/>
        <v/>
      </c>
      <c r="W2595" s="95" t="str">
        <f t="shared" si="162"/>
        <v/>
      </c>
      <c r="X2595" s="95" t="str">
        <f t="shared" si="163"/>
        <v/>
      </c>
    </row>
    <row r="2596" spans="21:24" x14ac:dyDescent="0.3">
      <c r="U2596" s="95" t="str">
        <f t="shared" si="160"/>
        <v/>
      </c>
      <c r="V2596" s="95" t="str">
        <f t="shared" si="161"/>
        <v/>
      </c>
      <c r="W2596" s="95" t="str">
        <f t="shared" si="162"/>
        <v/>
      </c>
      <c r="X2596" s="95" t="str">
        <f t="shared" si="163"/>
        <v/>
      </c>
    </row>
    <row r="2597" spans="21:24" x14ac:dyDescent="0.3">
      <c r="U2597" s="95" t="str">
        <f t="shared" si="160"/>
        <v/>
      </c>
      <c r="V2597" s="95" t="str">
        <f t="shared" si="161"/>
        <v/>
      </c>
      <c r="W2597" s="95" t="str">
        <f t="shared" si="162"/>
        <v/>
      </c>
      <c r="X2597" s="95" t="str">
        <f t="shared" si="163"/>
        <v/>
      </c>
    </row>
    <row r="2598" spans="21:24" x14ac:dyDescent="0.3">
      <c r="U2598" s="95" t="str">
        <f t="shared" si="160"/>
        <v/>
      </c>
      <c r="V2598" s="95" t="str">
        <f t="shared" si="161"/>
        <v/>
      </c>
      <c r="W2598" s="95" t="str">
        <f t="shared" si="162"/>
        <v/>
      </c>
      <c r="X2598" s="95" t="str">
        <f t="shared" si="163"/>
        <v/>
      </c>
    </row>
    <row r="2599" spans="21:24" x14ac:dyDescent="0.3">
      <c r="U2599" s="95" t="str">
        <f t="shared" si="160"/>
        <v/>
      </c>
      <c r="V2599" s="95" t="str">
        <f t="shared" si="161"/>
        <v/>
      </c>
      <c r="W2599" s="95" t="str">
        <f t="shared" si="162"/>
        <v/>
      </c>
      <c r="X2599" s="95" t="str">
        <f t="shared" si="163"/>
        <v/>
      </c>
    </row>
    <row r="2600" spans="21:24" x14ac:dyDescent="0.3">
      <c r="U2600" s="95" t="str">
        <f t="shared" si="160"/>
        <v/>
      </c>
      <c r="V2600" s="95" t="str">
        <f t="shared" si="161"/>
        <v/>
      </c>
      <c r="W2600" s="95" t="str">
        <f t="shared" si="162"/>
        <v/>
      </c>
      <c r="X2600" s="95" t="str">
        <f t="shared" si="163"/>
        <v/>
      </c>
    </row>
    <row r="2601" spans="21:24" x14ac:dyDescent="0.3">
      <c r="U2601" s="95" t="str">
        <f t="shared" si="160"/>
        <v/>
      </c>
      <c r="V2601" s="95" t="str">
        <f t="shared" si="161"/>
        <v/>
      </c>
      <c r="W2601" s="95" t="str">
        <f t="shared" si="162"/>
        <v/>
      </c>
      <c r="X2601" s="95" t="str">
        <f t="shared" si="163"/>
        <v/>
      </c>
    </row>
    <row r="2602" spans="21:24" x14ac:dyDescent="0.3">
      <c r="U2602" s="95" t="str">
        <f t="shared" si="160"/>
        <v/>
      </c>
      <c r="V2602" s="95" t="str">
        <f t="shared" si="161"/>
        <v/>
      </c>
      <c r="W2602" s="95" t="str">
        <f t="shared" si="162"/>
        <v/>
      </c>
      <c r="X2602" s="95" t="str">
        <f t="shared" si="163"/>
        <v/>
      </c>
    </row>
    <row r="2603" spans="21:24" x14ac:dyDescent="0.3">
      <c r="U2603" s="95" t="str">
        <f t="shared" si="160"/>
        <v/>
      </c>
      <c r="V2603" s="95" t="str">
        <f t="shared" si="161"/>
        <v/>
      </c>
      <c r="W2603" s="95" t="str">
        <f t="shared" si="162"/>
        <v/>
      </c>
      <c r="X2603" s="95" t="str">
        <f t="shared" si="163"/>
        <v/>
      </c>
    </row>
    <row r="2604" spans="21:24" x14ac:dyDescent="0.3">
      <c r="U2604" s="95" t="str">
        <f t="shared" si="160"/>
        <v/>
      </c>
      <c r="V2604" s="95" t="str">
        <f t="shared" si="161"/>
        <v/>
      </c>
      <c r="W2604" s="95" t="str">
        <f t="shared" si="162"/>
        <v/>
      </c>
      <c r="X2604" s="95" t="str">
        <f t="shared" si="163"/>
        <v/>
      </c>
    </row>
    <row r="2605" spans="21:24" x14ac:dyDescent="0.3">
      <c r="U2605" s="95" t="str">
        <f t="shared" si="160"/>
        <v/>
      </c>
      <c r="V2605" s="95" t="str">
        <f t="shared" si="161"/>
        <v/>
      </c>
      <c r="W2605" s="95" t="str">
        <f t="shared" si="162"/>
        <v/>
      </c>
      <c r="X2605" s="95" t="str">
        <f t="shared" si="163"/>
        <v/>
      </c>
    </row>
    <row r="2606" spans="21:24" x14ac:dyDescent="0.3">
      <c r="U2606" s="95" t="str">
        <f t="shared" si="160"/>
        <v/>
      </c>
      <c r="V2606" s="95" t="str">
        <f t="shared" si="161"/>
        <v/>
      </c>
      <c r="W2606" s="95" t="str">
        <f t="shared" si="162"/>
        <v/>
      </c>
      <c r="X2606" s="95" t="str">
        <f t="shared" si="163"/>
        <v/>
      </c>
    </row>
    <row r="2607" spans="21:24" x14ac:dyDescent="0.3">
      <c r="U2607" s="95" t="str">
        <f t="shared" si="160"/>
        <v/>
      </c>
      <c r="V2607" s="95" t="str">
        <f t="shared" si="161"/>
        <v/>
      </c>
      <c r="W2607" s="95" t="str">
        <f t="shared" si="162"/>
        <v/>
      </c>
      <c r="X2607" s="95" t="str">
        <f t="shared" si="163"/>
        <v/>
      </c>
    </row>
    <row r="2608" spans="21:24" x14ac:dyDescent="0.3">
      <c r="U2608" s="95" t="str">
        <f t="shared" si="160"/>
        <v/>
      </c>
      <c r="V2608" s="95" t="str">
        <f t="shared" si="161"/>
        <v/>
      </c>
      <c r="W2608" s="95" t="str">
        <f t="shared" si="162"/>
        <v/>
      </c>
      <c r="X2608" s="95" t="str">
        <f t="shared" si="163"/>
        <v/>
      </c>
    </row>
    <row r="2609" spans="21:24" x14ac:dyDescent="0.3">
      <c r="U2609" s="95" t="str">
        <f t="shared" si="160"/>
        <v/>
      </c>
      <c r="V2609" s="95" t="str">
        <f t="shared" si="161"/>
        <v/>
      </c>
      <c r="W2609" s="95" t="str">
        <f t="shared" si="162"/>
        <v/>
      </c>
      <c r="X2609" s="95" t="str">
        <f t="shared" si="163"/>
        <v/>
      </c>
    </row>
    <row r="2610" spans="21:24" x14ac:dyDescent="0.3">
      <c r="U2610" s="95" t="str">
        <f t="shared" si="160"/>
        <v/>
      </c>
      <c r="V2610" s="95" t="str">
        <f t="shared" si="161"/>
        <v/>
      </c>
      <c r="W2610" s="95" t="str">
        <f t="shared" si="162"/>
        <v/>
      </c>
      <c r="X2610" s="95" t="str">
        <f t="shared" si="163"/>
        <v/>
      </c>
    </row>
    <row r="2611" spans="21:24" x14ac:dyDescent="0.3">
      <c r="U2611" s="95" t="str">
        <f t="shared" si="160"/>
        <v/>
      </c>
      <c r="V2611" s="95" t="str">
        <f t="shared" si="161"/>
        <v/>
      </c>
      <c r="W2611" s="95" t="str">
        <f t="shared" si="162"/>
        <v/>
      </c>
      <c r="X2611" s="95" t="str">
        <f t="shared" si="163"/>
        <v/>
      </c>
    </row>
    <row r="2612" spans="21:24" x14ac:dyDescent="0.3">
      <c r="U2612" s="95" t="str">
        <f t="shared" si="160"/>
        <v/>
      </c>
      <c r="V2612" s="95" t="str">
        <f t="shared" si="161"/>
        <v/>
      </c>
      <c r="W2612" s="95" t="str">
        <f t="shared" si="162"/>
        <v/>
      </c>
      <c r="X2612" s="95" t="str">
        <f t="shared" si="163"/>
        <v/>
      </c>
    </row>
    <row r="2613" spans="21:24" x14ac:dyDescent="0.3">
      <c r="U2613" s="95" t="str">
        <f t="shared" si="160"/>
        <v/>
      </c>
      <c r="V2613" s="95" t="str">
        <f t="shared" si="161"/>
        <v/>
      </c>
      <c r="W2613" s="95" t="str">
        <f t="shared" si="162"/>
        <v/>
      </c>
      <c r="X2613" s="95" t="str">
        <f t="shared" si="163"/>
        <v/>
      </c>
    </row>
    <row r="2614" spans="21:24" x14ac:dyDescent="0.3">
      <c r="U2614" s="95" t="str">
        <f t="shared" si="160"/>
        <v/>
      </c>
      <c r="V2614" s="95" t="str">
        <f t="shared" si="161"/>
        <v/>
      </c>
      <c r="W2614" s="95" t="str">
        <f t="shared" si="162"/>
        <v/>
      </c>
      <c r="X2614" s="95" t="str">
        <f t="shared" si="163"/>
        <v/>
      </c>
    </row>
    <row r="2615" spans="21:24" x14ac:dyDescent="0.3">
      <c r="U2615" s="95" t="str">
        <f t="shared" si="160"/>
        <v/>
      </c>
      <c r="V2615" s="95" t="str">
        <f t="shared" si="161"/>
        <v/>
      </c>
      <c r="W2615" s="95" t="str">
        <f t="shared" si="162"/>
        <v/>
      </c>
      <c r="X2615" s="95" t="str">
        <f t="shared" si="163"/>
        <v/>
      </c>
    </row>
    <row r="2616" spans="21:24" x14ac:dyDescent="0.3">
      <c r="U2616" s="95" t="str">
        <f t="shared" si="160"/>
        <v/>
      </c>
      <c r="V2616" s="95" t="str">
        <f t="shared" si="161"/>
        <v/>
      </c>
      <c r="W2616" s="95" t="str">
        <f t="shared" si="162"/>
        <v/>
      </c>
      <c r="X2616" s="95" t="str">
        <f t="shared" si="163"/>
        <v/>
      </c>
    </row>
    <row r="2617" spans="21:24" x14ac:dyDescent="0.3">
      <c r="U2617" s="95" t="str">
        <f t="shared" si="160"/>
        <v/>
      </c>
      <c r="V2617" s="95" t="str">
        <f t="shared" si="161"/>
        <v/>
      </c>
      <c r="W2617" s="95" t="str">
        <f t="shared" si="162"/>
        <v/>
      </c>
      <c r="X2617" s="95" t="str">
        <f t="shared" si="163"/>
        <v/>
      </c>
    </row>
    <row r="2618" spans="21:24" x14ac:dyDescent="0.3">
      <c r="U2618" s="95" t="str">
        <f t="shared" si="160"/>
        <v/>
      </c>
      <c r="V2618" s="95" t="str">
        <f t="shared" si="161"/>
        <v/>
      </c>
      <c r="W2618" s="95" t="str">
        <f t="shared" si="162"/>
        <v/>
      </c>
      <c r="X2618" s="95" t="str">
        <f t="shared" si="163"/>
        <v/>
      </c>
    </row>
    <row r="2619" spans="21:24" x14ac:dyDescent="0.3">
      <c r="U2619" s="95" t="str">
        <f t="shared" si="160"/>
        <v/>
      </c>
      <c r="V2619" s="95" t="str">
        <f t="shared" si="161"/>
        <v/>
      </c>
      <c r="W2619" s="95" t="str">
        <f t="shared" si="162"/>
        <v/>
      </c>
      <c r="X2619" s="95" t="str">
        <f t="shared" si="163"/>
        <v/>
      </c>
    </row>
    <row r="2620" spans="21:24" x14ac:dyDescent="0.3">
      <c r="U2620" s="95" t="str">
        <f t="shared" si="160"/>
        <v/>
      </c>
      <c r="V2620" s="95" t="str">
        <f t="shared" si="161"/>
        <v/>
      </c>
      <c r="W2620" s="95" t="str">
        <f t="shared" si="162"/>
        <v/>
      </c>
      <c r="X2620" s="95" t="str">
        <f t="shared" si="163"/>
        <v/>
      </c>
    </row>
    <row r="2621" spans="21:24" x14ac:dyDescent="0.3">
      <c r="U2621" s="95" t="str">
        <f t="shared" si="160"/>
        <v/>
      </c>
      <c r="V2621" s="95" t="str">
        <f t="shared" si="161"/>
        <v/>
      </c>
      <c r="W2621" s="95" t="str">
        <f t="shared" si="162"/>
        <v/>
      </c>
      <c r="X2621" s="95" t="str">
        <f t="shared" si="163"/>
        <v/>
      </c>
    </row>
    <row r="2622" spans="21:24" x14ac:dyDescent="0.3">
      <c r="U2622" s="95" t="str">
        <f t="shared" si="160"/>
        <v/>
      </c>
      <c r="V2622" s="95" t="str">
        <f t="shared" si="161"/>
        <v/>
      </c>
      <c r="W2622" s="95" t="str">
        <f t="shared" si="162"/>
        <v/>
      </c>
      <c r="X2622" s="95" t="str">
        <f t="shared" si="163"/>
        <v/>
      </c>
    </row>
    <row r="2623" spans="21:24" x14ac:dyDescent="0.3">
      <c r="U2623" s="95" t="str">
        <f t="shared" si="160"/>
        <v/>
      </c>
      <c r="V2623" s="95" t="str">
        <f t="shared" si="161"/>
        <v/>
      </c>
      <c r="W2623" s="95" t="str">
        <f t="shared" si="162"/>
        <v/>
      </c>
      <c r="X2623" s="95" t="str">
        <f t="shared" si="163"/>
        <v/>
      </c>
    </row>
    <row r="2624" spans="21:24" x14ac:dyDescent="0.3">
      <c r="U2624" s="95" t="str">
        <f t="shared" si="160"/>
        <v/>
      </c>
      <c r="V2624" s="95" t="str">
        <f t="shared" si="161"/>
        <v/>
      </c>
      <c r="W2624" s="95" t="str">
        <f t="shared" si="162"/>
        <v/>
      </c>
      <c r="X2624" s="95" t="str">
        <f t="shared" si="163"/>
        <v/>
      </c>
    </row>
    <row r="2625" spans="21:24" x14ac:dyDescent="0.3">
      <c r="U2625" s="95" t="str">
        <f t="shared" si="160"/>
        <v/>
      </c>
      <c r="V2625" s="95" t="str">
        <f t="shared" si="161"/>
        <v/>
      </c>
      <c r="W2625" s="95" t="str">
        <f t="shared" si="162"/>
        <v/>
      </c>
      <c r="X2625" s="95" t="str">
        <f t="shared" si="163"/>
        <v/>
      </c>
    </row>
    <row r="2626" spans="21:24" x14ac:dyDescent="0.3">
      <c r="U2626" s="95" t="str">
        <f t="shared" si="160"/>
        <v/>
      </c>
      <c r="V2626" s="95" t="str">
        <f t="shared" si="161"/>
        <v/>
      </c>
      <c r="W2626" s="95" t="str">
        <f t="shared" si="162"/>
        <v/>
      </c>
      <c r="X2626" s="95" t="str">
        <f t="shared" si="163"/>
        <v/>
      </c>
    </row>
    <row r="2627" spans="21:24" x14ac:dyDescent="0.3">
      <c r="U2627" s="95" t="str">
        <f t="shared" si="160"/>
        <v/>
      </c>
      <c r="V2627" s="95" t="str">
        <f t="shared" si="161"/>
        <v/>
      </c>
      <c r="W2627" s="95" t="str">
        <f t="shared" si="162"/>
        <v/>
      </c>
      <c r="X2627" s="95" t="str">
        <f t="shared" si="163"/>
        <v/>
      </c>
    </row>
    <row r="2628" spans="21:24" x14ac:dyDescent="0.3">
      <c r="U2628" s="95" t="str">
        <f t="shared" si="160"/>
        <v/>
      </c>
      <c r="V2628" s="95" t="str">
        <f t="shared" si="161"/>
        <v/>
      </c>
      <c r="W2628" s="95" t="str">
        <f t="shared" si="162"/>
        <v/>
      </c>
      <c r="X2628" s="95" t="str">
        <f t="shared" si="163"/>
        <v/>
      </c>
    </row>
    <row r="2629" spans="21:24" x14ac:dyDescent="0.3">
      <c r="U2629" s="95" t="str">
        <f t="shared" ref="U2629:U2692" si="164">IF(L2629="ANO",B2629&amp;"-Linie A","")</f>
        <v/>
      </c>
      <c r="V2629" s="95" t="str">
        <f t="shared" ref="V2629:V2692" si="165">IF(M2629="ANO",B2629&amp;"-Linie B","")</f>
        <v/>
      </c>
      <c r="W2629" s="95" t="str">
        <f t="shared" ref="W2629:W2692" si="166">IF(N2629="ANO",B2629&amp;"-Linie C","")</f>
        <v/>
      </c>
      <c r="X2629" s="95" t="str">
        <f t="shared" ref="X2629:X2692" si="167">IF(O2629="ANO",B2629&amp;"-Linie D","")</f>
        <v/>
      </c>
    </row>
    <row r="2630" spans="21:24" x14ac:dyDescent="0.3">
      <c r="U2630" s="95" t="str">
        <f t="shared" si="164"/>
        <v/>
      </c>
      <c r="V2630" s="95" t="str">
        <f t="shared" si="165"/>
        <v/>
      </c>
      <c r="W2630" s="95" t="str">
        <f t="shared" si="166"/>
        <v/>
      </c>
      <c r="X2630" s="95" t="str">
        <f t="shared" si="167"/>
        <v/>
      </c>
    </row>
    <row r="2631" spans="21:24" x14ac:dyDescent="0.3">
      <c r="U2631" s="95" t="str">
        <f t="shared" si="164"/>
        <v/>
      </c>
      <c r="V2631" s="95" t="str">
        <f t="shared" si="165"/>
        <v/>
      </c>
      <c r="W2631" s="95" t="str">
        <f t="shared" si="166"/>
        <v/>
      </c>
      <c r="X2631" s="95" t="str">
        <f t="shared" si="167"/>
        <v/>
      </c>
    </row>
    <row r="2632" spans="21:24" x14ac:dyDescent="0.3">
      <c r="U2632" s="95" t="str">
        <f t="shared" si="164"/>
        <v/>
      </c>
      <c r="V2632" s="95" t="str">
        <f t="shared" si="165"/>
        <v/>
      </c>
      <c r="W2632" s="95" t="str">
        <f t="shared" si="166"/>
        <v/>
      </c>
      <c r="X2632" s="95" t="str">
        <f t="shared" si="167"/>
        <v/>
      </c>
    </row>
    <row r="2633" spans="21:24" x14ac:dyDescent="0.3">
      <c r="U2633" s="95" t="str">
        <f t="shared" si="164"/>
        <v/>
      </c>
      <c r="V2633" s="95" t="str">
        <f t="shared" si="165"/>
        <v/>
      </c>
      <c r="W2633" s="95" t="str">
        <f t="shared" si="166"/>
        <v/>
      </c>
      <c r="X2633" s="95" t="str">
        <f t="shared" si="167"/>
        <v/>
      </c>
    </row>
    <row r="2634" spans="21:24" x14ac:dyDescent="0.3">
      <c r="U2634" s="95" t="str">
        <f t="shared" si="164"/>
        <v/>
      </c>
      <c r="V2634" s="95" t="str">
        <f t="shared" si="165"/>
        <v/>
      </c>
      <c r="W2634" s="95" t="str">
        <f t="shared" si="166"/>
        <v/>
      </c>
      <c r="X2634" s="95" t="str">
        <f t="shared" si="167"/>
        <v/>
      </c>
    </row>
    <row r="2635" spans="21:24" x14ac:dyDescent="0.3">
      <c r="U2635" s="95" t="str">
        <f t="shared" si="164"/>
        <v/>
      </c>
      <c r="V2635" s="95" t="str">
        <f t="shared" si="165"/>
        <v/>
      </c>
      <c r="W2635" s="95" t="str">
        <f t="shared" si="166"/>
        <v/>
      </c>
      <c r="X2635" s="95" t="str">
        <f t="shared" si="167"/>
        <v/>
      </c>
    </row>
    <row r="2636" spans="21:24" x14ac:dyDescent="0.3">
      <c r="U2636" s="95" t="str">
        <f t="shared" si="164"/>
        <v/>
      </c>
      <c r="V2636" s="95" t="str">
        <f t="shared" si="165"/>
        <v/>
      </c>
      <c r="W2636" s="95" t="str">
        <f t="shared" si="166"/>
        <v/>
      </c>
      <c r="X2636" s="95" t="str">
        <f t="shared" si="167"/>
        <v/>
      </c>
    </row>
    <row r="2637" spans="21:24" x14ac:dyDescent="0.3">
      <c r="U2637" s="95" t="str">
        <f t="shared" si="164"/>
        <v/>
      </c>
      <c r="V2637" s="95" t="str">
        <f t="shared" si="165"/>
        <v/>
      </c>
      <c r="W2637" s="95" t="str">
        <f t="shared" si="166"/>
        <v/>
      </c>
      <c r="X2637" s="95" t="str">
        <f t="shared" si="167"/>
        <v/>
      </c>
    </row>
    <row r="2638" spans="21:24" x14ac:dyDescent="0.3">
      <c r="U2638" s="95" t="str">
        <f t="shared" si="164"/>
        <v/>
      </c>
      <c r="V2638" s="95" t="str">
        <f t="shared" si="165"/>
        <v/>
      </c>
      <c r="W2638" s="95" t="str">
        <f t="shared" si="166"/>
        <v/>
      </c>
      <c r="X2638" s="95" t="str">
        <f t="shared" si="167"/>
        <v/>
      </c>
    </row>
    <row r="2639" spans="21:24" x14ac:dyDescent="0.3">
      <c r="U2639" s="95" t="str">
        <f t="shared" si="164"/>
        <v/>
      </c>
      <c r="V2639" s="95" t="str">
        <f t="shared" si="165"/>
        <v/>
      </c>
      <c r="W2639" s="95" t="str">
        <f t="shared" si="166"/>
        <v/>
      </c>
      <c r="X2639" s="95" t="str">
        <f t="shared" si="167"/>
        <v/>
      </c>
    </row>
    <row r="2640" spans="21:24" x14ac:dyDescent="0.3">
      <c r="U2640" s="95" t="str">
        <f t="shared" si="164"/>
        <v/>
      </c>
      <c r="V2640" s="95" t="str">
        <f t="shared" si="165"/>
        <v/>
      </c>
      <c r="W2640" s="95" t="str">
        <f t="shared" si="166"/>
        <v/>
      </c>
      <c r="X2640" s="95" t="str">
        <f t="shared" si="167"/>
        <v/>
      </c>
    </row>
    <row r="2641" spans="21:24" x14ac:dyDescent="0.3">
      <c r="U2641" s="95" t="str">
        <f t="shared" si="164"/>
        <v/>
      </c>
      <c r="V2641" s="95" t="str">
        <f t="shared" si="165"/>
        <v/>
      </c>
      <c r="W2641" s="95" t="str">
        <f t="shared" si="166"/>
        <v/>
      </c>
      <c r="X2641" s="95" t="str">
        <f t="shared" si="167"/>
        <v/>
      </c>
    </row>
    <row r="2642" spans="21:24" x14ac:dyDescent="0.3">
      <c r="U2642" s="95" t="str">
        <f t="shared" si="164"/>
        <v/>
      </c>
      <c r="V2642" s="95" t="str">
        <f t="shared" si="165"/>
        <v/>
      </c>
      <c r="W2642" s="95" t="str">
        <f t="shared" si="166"/>
        <v/>
      </c>
      <c r="X2642" s="95" t="str">
        <f t="shared" si="167"/>
        <v/>
      </c>
    </row>
    <row r="2643" spans="21:24" x14ac:dyDescent="0.3">
      <c r="U2643" s="95" t="str">
        <f t="shared" si="164"/>
        <v/>
      </c>
      <c r="V2643" s="95" t="str">
        <f t="shared" si="165"/>
        <v/>
      </c>
      <c r="W2643" s="95" t="str">
        <f t="shared" si="166"/>
        <v/>
      </c>
      <c r="X2643" s="95" t="str">
        <f t="shared" si="167"/>
        <v/>
      </c>
    </row>
    <row r="2644" spans="21:24" x14ac:dyDescent="0.3">
      <c r="U2644" s="95" t="str">
        <f t="shared" si="164"/>
        <v/>
      </c>
      <c r="V2644" s="95" t="str">
        <f t="shared" si="165"/>
        <v/>
      </c>
      <c r="W2644" s="95" t="str">
        <f t="shared" si="166"/>
        <v/>
      </c>
      <c r="X2644" s="95" t="str">
        <f t="shared" si="167"/>
        <v/>
      </c>
    </row>
    <row r="2645" spans="21:24" x14ac:dyDescent="0.3">
      <c r="U2645" s="95" t="str">
        <f t="shared" si="164"/>
        <v/>
      </c>
      <c r="V2645" s="95" t="str">
        <f t="shared" si="165"/>
        <v/>
      </c>
      <c r="W2645" s="95" t="str">
        <f t="shared" si="166"/>
        <v/>
      </c>
      <c r="X2645" s="95" t="str">
        <f t="shared" si="167"/>
        <v/>
      </c>
    </row>
    <row r="2646" spans="21:24" x14ac:dyDescent="0.3">
      <c r="U2646" s="95" t="str">
        <f t="shared" si="164"/>
        <v/>
      </c>
      <c r="V2646" s="95" t="str">
        <f t="shared" si="165"/>
        <v/>
      </c>
      <c r="W2646" s="95" t="str">
        <f t="shared" si="166"/>
        <v/>
      </c>
      <c r="X2646" s="95" t="str">
        <f t="shared" si="167"/>
        <v/>
      </c>
    </row>
    <row r="2647" spans="21:24" x14ac:dyDescent="0.3">
      <c r="U2647" s="95" t="str">
        <f t="shared" si="164"/>
        <v/>
      </c>
      <c r="V2647" s="95" t="str">
        <f t="shared" si="165"/>
        <v/>
      </c>
      <c r="W2647" s="95" t="str">
        <f t="shared" si="166"/>
        <v/>
      </c>
      <c r="X2647" s="95" t="str">
        <f t="shared" si="167"/>
        <v/>
      </c>
    </row>
    <row r="2648" spans="21:24" x14ac:dyDescent="0.3">
      <c r="U2648" s="95" t="str">
        <f t="shared" si="164"/>
        <v/>
      </c>
      <c r="V2648" s="95" t="str">
        <f t="shared" si="165"/>
        <v/>
      </c>
      <c r="W2648" s="95" t="str">
        <f t="shared" si="166"/>
        <v/>
      </c>
      <c r="X2648" s="95" t="str">
        <f t="shared" si="167"/>
        <v/>
      </c>
    </row>
    <row r="2649" spans="21:24" x14ac:dyDescent="0.3">
      <c r="U2649" s="95" t="str">
        <f t="shared" si="164"/>
        <v/>
      </c>
      <c r="V2649" s="95" t="str">
        <f t="shared" si="165"/>
        <v/>
      </c>
      <c r="W2649" s="95" t="str">
        <f t="shared" si="166"/>
        <v/>
      </c>
      <c r="X2649" s="95" t="str">
        <f t="shared" si="167"/>
        <v/>
      </c>
    </row>
    <row r="2650" spans="21:24" x14ac:dyDescent="0.3">
      <c r="U2650" s="95" t="str">
        <f t="shared" si="164"/>
        <v/>
      </c>
      <c r="V2650" s="95" t="str">
        <f t="shared" si="165"/>
        <v/>
      </c>
      <c r="W2650" s="95" t="str">
        <f t="shared" si="166"/>
        <v/>
      </c>
      <c r="X2650" s="95" t="str">
        <f t="shared" si="167"/>
        <v/>
      </c>
    </row>
    <row r="2651" spans="21:24" x14ac:dyDescent="0.3">
      <c r="U2651" s="95" t="str">
        <f t="shared" si="164"/>
        <v/>
      </c>
      <c r="V2651" s="95" t="str">
        <f t="shared" si="165"/>
        <v/>
      </c>
      <c r="W2651" s="95" t="str">
        <f t="shared" si="166"/>
        <v/>
      </c>
      <c r="X2651" s="95" t="str">
        <f t="shared" si="167"/>
        <v/>
      </c>
    </row>
    <row r="2652" spans="21:24" x14ac:dyDescent="0.3">
      <c r="U2652" s="95" t="str">
        <f t="shared" si="164"/>
        <v/>
      </c>
      <c r="V2652" s="95" t="str">
        <f t="shared" si="165"/>
        <v/>
      </c>
      <c r="W2652" s="95" t="str">
        <f t="shared" si="166"/>
        <v/>
      </c>
      <c r="X2652" s="95" t="str">
        <f t="shared" si="167"/>
        <v/>
      </c>
    </row>
    <row r="2653" spans="21:24" x14ac:dyDescent="0.3">
      <c r="U2653" s="95" t="str">
        <f t="shared" si="164"/>
        <v/>
      </c>
      <c r="V2653" s="95" t="str">
        <f t="shared" si="165"/>
        <v/>
      </c>
      <c r="W2653" s="95" t="str">
        <f t="shared" si="166"/>
        <v/>
      </c>
      <c r="X2653" s="95" t="str">
        <f t="shared" si="167"/>
        <v/>
      </c>
    </row>
    <row r="2654" spans="21:24" x14ac:dyDescent="0.3">
      <c r="U2654" s="95" t="str">
        <f t="shared" si="164"/>
        <v/>
      </c>
      <c r="V2654" s="95" t="str">
        <f t="shared" si="165"/>
        <v/>
      </c>
      <c r="W2654" s="95" t="str">
        <f t="shared" si="166"/>
        <v/>
      </c>
      <c r="X2654" s="95" t="str">
        <f t="shared" si="167"/>
        <v/>
      </c>
    </row>
    <row r="2655" spans="21:24" x14ac:dyDescent="0.3">
      <c r="U2655" s="95" t="str">
        <f t="shared" si="164"/>
        <v/>
      </c>
      <c r="V2655" s="95" t="str">
        <f t="shared" si="165"/>
        <v/>
      </c>
      <c r="W2655" s="95" t="str">
        <f t="shared" si="166"/>
        <v/>
      </c>
      <c r="X2655" s="95" t="str">
        <f t="shared" si="167"/>
        <v/>
      </c>
    </row>
    <row r="2656" spans="21:24" x14ac:dyDescent="0.3">
      <c r="U2656" s="95" t="str">
        <f t="shared" si="164"/>
        <v/>
      </c>
      <c r="V2656" s="95" t="str">
        <f t="shared" si="165"/>
        <v/>
      </c>
      <c r="W2656" s="95" t="str">
        <f t="shared" si="166"/>
        <v/>
      </c>
      <c r="X2656" s="95" t="str">
        <f t="shared" si="167"/>
        <v/>
      </c>
    </row>
    <row r="2657" spans="21:24" x14ac:dyDescent="0.3">
      <c r="U2657" s="95" t="str">
        <f t="shared" si="164"/>
        <v/>
      </c>
      <c r="V2657" s="95" t="str">
        <f t="shared" si="165"/>
        <v/>
      </c>
      <c r="W2657" s="95" t="str">
        <f t="shared" si="166"/>
        <v/>
      </c>
      <c r="X2657" s="95" t="str">
        <f t="shared" si="167"/>
        <v/>
      </c>
    </row>
    <row r="2658" spans="21:24" x14ac:dyDescent="0.3">
      <c r="U2658" s="95" t="str">
        <f t="shared" si="164"/>
        <v/>
      </c>
      <c r="V2658" s="95" t="str">
        <f t="shared" si="165"/>
        <v/>
      </c>
      <c r="W2658" s="95" t="str">
        <f t="shared" si="166"/>
        <v/>
      </c>
      <c r="X2658" s="95" t="str">
        <f t="shared" si="167"/>
        <v/>
      </c>
    </row>
    <row r="2659" spans="21:24" x14ac:dyDescent="0.3">
      <c r="U2659" s="95" t="str">
        <f t="shared" si="164"/>
        <v/>
      </c>
      <c r="V2659" s="95" t="str">
        <f t="shared" si="165"/>
        <v/>
      </c>
      <c r="W2659" s="95" t="str">
        <f t="shared" si="166"/>
        <v/>
      </c>
      <c r="X2659" s="95" t="str">
        <f t="shared" si="167"/>
        <v/>
      </c>
    </row>
    <row r="2660" spans="21:24" x14ac:dyDescent="0.3">
      <c r="U2660" s="95" t="str">
        <f t="shared" si="164"/>
        <v/>
      </c>
      <c r="V2660" s="95" t="str">
        <f t="shared" si="165"/>
        <v/>
      </c>
      <c r="W2660" s="95" t="str">
        <f t="shared" si="166"/>
        <v/>
      </c>
      <c r="X2660" s="95" t="str">
        <f t="shared" si="167"/>
        <v/>
      </c>
    </row>
    <row r="2661" spans="21:24" x14ac:dyDescent="0.3">
      <c r="U2661" s="95" t="str">
        <f t="shared" si="164"/>
        <v/>
      </c>
      <c r="V2661" s="95" t="str">
        <f t="shared" si="165"/>
        <v/>
      </c>
      <c r="W2661" s="95" t="str">
        <f t="shared" si="166"/>
        <v/>
      </c>
      <c r="X2661" s="95" t="str">
        <f t="shared" si="167"/>
        <v/>
      </c>
    </row>
    <row r="2662" spans="21:24" x14ac:dyDescent="0.3">
      <c r="U2662" s="95" t="str">
        <f t="shared" si="164"/>
        <v/>
      </c>
      <c r="V2662" s="95" t="str">
        <f t="shared" si="165"/>
        <v/>
      </c>
      <c r="W2662" s="95" t="str">
        <f t="shared" si="166"/>
        <v/>
      </c>
      <c r="X2662" s="95" t="str">
        <f t="shared" si="167"/>
        <v/>
      </c>
    </row>
    <row r="2663" spans="21:24" x14ac:dyDescent="0.3">
      <c r="U2663" s="95" t="str">
        <f t="shared" si="164"/>
        <v/>
      </c>
      <c r="V2663" s="95" t="str">
        <f t="shared" si="165"/>
        <v/>
      </c>
      <c r="W2663" s="95" t="str">
        <f t="shared" si="166"/>
        <v/>
      </c>
      <c r="X2663" s="95" t="str">
        <f t="shared" si="167"/>
        <v/>
      </c>
    </row>
    <row r="2664" spans="21:24" x14ac:dyDescent="0.3">
      <c r="U2664" s="95" t="str">
        <f t="shared" si="164"/>
        <v/>
      </c>
      <c r="V2664" s="95" t="str">
        <f t="shared" si="165"/>
        <v/>
      </c>
      <c r="W2664" s="95" t="str">
        <f t="shared" si="166"/>
        <v/>
      </c>
      <c r="X2664" s="95" t="str">
        <f t="shared" si="167"/>
        <v/>
      </c>
    </row>
    <row r="2665" spans="21:24" x14ac:dyDescent="0.3">
      <c r="U2665" s="95" t="str">
        <f t="shared" si="164"/>
        <v/>
      </c>
      <c r="V2665" s="95" t="str">
        <f t="shared" si="165"/>
        <v/>
      </c>
      <c r="W2665" s="95" t="str">
        <f t="shared" si="166"/>
        <v/>
      </c>
      <c r="X2665" s="95" t="str">
        <f t="shared" si="167"/>
        <v/>
      </c>
    </row>
    <row r="2666" spans="21:24" x14ac:dyDescent="0.3">
      <c r="U2666" s="95" t="str">
        <f t="shared" si="164"/>
        <v/>
      </c>
      <c r="V2666" s="95" t="str">
        <f t="shared" si="165"/>
        <v/>
      </c>
      <c r="W2666" s="95" t="str">
        <f t="shared" si="166"/>
        <v/>
      </c>
      <c r="X2666" s="95" t="str">
        <f t="shared" si="167"/>
        <v/>
      </c>
    </row>
    <row r="2667" spans="21:24" x14ac:dyDescent="0.3">
      <c r="U2667" s="95" t="str">
        <f t="shared" si="164"/>
        <v/>
      </c>
      <c r="V2667" s="95" t="str">
        <f t="shared" si="165"/>
        <v/>
      </c>
      <c r="W2667" s="95" t="str">
        <f t="shared" si="166"/>
        <v/>
      </c>
      <c r="X2667" s="95" t="str">
        <f t="shared" si="167"/>
        <v/>
      </c>
    </row>
    <row r="2668" spans="21:24" x14ac:dyDescent="0.3">
      <c r="U2668" s="95" t="str">
        <f t="shared" si="164"/>
        <v/>
      </c>
      <c r="V2668" s="95" t="str">
        <f t="shared" si="165"/>
        <v/>
      </c>
      <c r="W2668" s="95" t="str">
        <f t="shared" si="166"/>
        <v/>
      </c>
      <c r="X2668" s="95" t="str">
        <f t="shared" si="167"/>
        <v/>
      </c>
    </row>
    <row r="2669" spans="21:24" x14ac:dyDescent="0.3">
      <c r="U2669" s="95" t="str">
        <f t="shared" si="164"/>
        <v/>
      </c>
      <c r="V2669" s="95" t="str">
        <f t="shared" si="165"/>
        <v/>
      </c>
      <c r="W2669" s="95" t="str">
        <f t="shared" si="166"/>
        <v/>
      </c>
      <c r="X2669" s="95" t="str">
        <f t="shared" si="167"/>
        <v/>
      </c>
    </row>
    <row r="2670" spans="21:24" x14ac:dyDescent="0.3">
      <c r="U2670" s="95" t="str">
        <f t="shared" si="164"/>
        <v/>
      </c>
      <c r="V2670" s="95" t="str">
        <f t="shared" si="165"/>
        <v/>
      </c>
      <c r="W2670" s="95" t="str">
        <f t="shared" si="166"/>
        <v/>
      </c>
      <c r="X2670" s="95" t="str">
        <f t="shared" si="167"/>
        <v/>
      </c>
    </row>
    <row r="2671" spans="21:24" x14ac:dyDescent="0.3">
      <c r="U2671" s="95" t="str">
        <f t="shared" si="164"/>
        <v/>
      </c>
      <c r="V2671" s="95" t="str">
        <f t="shared" si="165"/>
        <v/>
      </c>
      <c r="W2671" s="95" t="str">
        <f t="shared" si="166"/>
        <v/>
      </c>
      <c r="X2671" s="95" t="str">
        <f t="shared" si="167"/>
        <v/>
      </c>
    </row>
    <row r="2672" spans="21:24" x14ac:dyDescent="0.3">
      <c r="U2672" s="95" t="str">
        <f t="shared" si="164"/>
        <v/>
      </c>
      <c r="V2672" s="95" t="str">
        <f t="shared" si="165"/>
        <v/>
      </c>
      <c r="W2672" s="95" t="str">
        <f t="shared" si="166"/>
        <v/>
      </c>
      <c r="X2672" s="95" t="str">
        <f t="shared" si="167"/>
        <v/>
      </c>
    </row>
    <row r="2673" spans="21:24" x14ac:dyDescent="0.3">
      <c r="U2673" s="95" t="str">
        <f t="shared" si="164"/>
        <v/>
      </c>
      <c r="V2673" s="95" t="str">
        <f t="shared" si="165"/>
        <v/>
      </c>
      <c r="W2673" s="95" t="str">
        <f t="shared" si="166"/>
        <v/>
      </c>
      <c r="X2673" s="95" t="str">
        <f t="shared" si="167"/>
        <v/>
      </c>
    </row>
    <row r="2674" spans="21:24" x14ac:dyDescent="0.3">
      <c r="U2674" s="95" t="str">
        <f t="shared" si="164"/>
        <v/>
      </c>
      <c r="V2674" s="95" t="str">
        <f t="shared" si="165"/>
        <v/>
      </c>
      <c r="W2674" s="95" t="str">
        <f t="shared" si="166"/>
        <v/>
      </c>
      <c r="X2674" s="95" t="str">
        <f t="shared" si="167"/>
        <v/>
      </c>
    </row>
    <row r="2675" spans="21:24" x14ac:dyDescent="0.3">
      <c r="U2675" s="95" t="str">
        <f t="shared" si="164"/>
        <v/>
      </c>
      <c r="V2675" s="95" t="str">
        <f t="shared" si="165"/>
        <v/>
      </c>
      <c r="W2675" s="95" t="str">
        <f t="shared" si="166"/>
        <v/>
      </c>
      <c r="X2675" s="95" t="str">
        <f t="shared" si="167"/>
        <v/>
      </c>
    </row>
    <row r="2676" spans="21:24" x14ac:dyDescent="0.3">
      <c r="U2676" s="95" t="str">
        <f t="shared" si="164"/>
        <v/>
      </c>
      <c r="V2676" s="95" t="str">
        <f t="shared" si="165"/>
        <v/>
      </c>
      <c r="W2676" s="95" t="str">
        <f t="shared" si="166"/>
        <v/>
      </c>
      <c r="X2676" s="95" t="str">
        <f t="shared" si="167"/>
        <v/>
      </c>
    </row>
    <row r="2677" spans="21:24" x14ac:dyDescent="0.3">
      <c r="U2677" s="95" t="str">
        <f t="shared" si="164"/>
        <v/>
      </c>
      <c r="V2677" s="95" t="str">
        <f t="shared" si="165"/>
        <v/>
      </c>
      <c r="W2677" s="95" t="str">
        <f t="shared" si="166"/>
        <v/>
      </c>
      <c r="X2677" s="95" t="str">
        <f t="shared" si="167"/>
        <v/>
      </c>
    </row>
    <row r="2678" spans="21:24" x14ac:dyDescent="0.3">
      <c r="U2678" s="95" t="str">
        <f t="shared" si="164"/>
        <v/>
      </c>
      <c r="V2678" s="95" t="str">
        <f t="shared" si="165"/>
        <v/>
      </c>
      <c r="W2678" s="95" t="str">
        <f t="shared" si="166"/>
        <v/>
      </c>
      <c r="X2678" s="95" t="str">
        <f t="shared" si="167"/>
        <v/>
      </c>
    </row>
    <row r="2679" spans="21:24" x14ac:dyDescent="0.3">
      <c r="U2679" s="95" t="str">
        <f t="shared" si="164"/>
        <v/>
      </c>
      <c r="V2679" s="95" t="str">
        <f t="shared" si="165"/>
        <v/>
      </c>
      <c r="W2679" s="95" t="str">
        <f t="shared" si="166"/>
        <v/>
      </c>
      <c r="X2679" s="95" t="str">
        <f t="shared" si="167"/>
        <v/>
      </c>
    </row>
    <row r="2680" spans="21:24" x14ac:dyDescent="0.3">
      <c r="U2680" s="95" t="str">
        <f t="shared" si="164"/>
        <v/>
      </c>
      <c r="V2680" s="95" t="str">
        <f t="shared" si="165"/>
        <v/>
      </c>
      <c r="W2680" s="95" t="str">
        <f t="shared" si="166"/>
        <v/>
      </c>
      <c r="X2680" s="95" t="str">
        <f t="shared" si="167"/>
        <v/>
      </c>
    </row>
    <row r="2681" spans="21:24" x14ac:dyDescent="0.3">
      <c r="U2681" s="95" t="str">
        <f t="shared" si="164"/>
        <v/>
      </c>
      <c r="V2681" s="95" t="str">
        <f t="shared" si="165"/>
        <v/>
      </c>
      <c r="W2681" s="95" t="str">
        <f t="shared" si="166"/>
        <v/>
      </c>
      <c r="X2681" s="95" t="str">
        <f t="shared" si="167"/>
        <v/>
      </c>
    </row>
    <row r="2682" spans="21:24" x14ac:dyDescent="0.3">
      <c r="U2682" s="95" t="str">
        <f t="shared" si="164"/>
        <v/>
      </c>
      <c r="V2682" s="95" t="str">
        <f t="shared" si="165"/>
        <v/>
      </c>
      <c r="W2682" s="95" t="str">
        <f t="shared" si="166"/>
        <v/>
      </c>
      <c r="X2682" s="95" t="str">
        <f t="shared" si="167"/>
        <v/>
      </c>
    </row>
    <row r="2683" spans="21:24" x14ac:dyDescent="0.3">
      <c r="U2683" s="95" t="str">
        <f t="shared" si="164"/>
        <v/>
      </c>
      <c r="V2683" s="95" t="str">
        <f t="shared" si="165"/>
        <v/>
      </c>
      <c r="W2683" s="95" t="str">
        <f t="shared" si="166"/>
        <v/>
      </c>
      <c r="X2683" s="95" t="str">
        <f t="shared" si="167"/>
        <v/>
      </c>
    </row>
    <row r="2684" spans="21:24" x14ac:dyDescent="0.3">
      <c r="U2684" s="95" t="str">
        <f t="shared" si="164"/>
        <v/>
      </c>
      <c r="V2684" s="95" t="str">
        <f t="shared" si="165"/>
        <v/>
      </c>
      <c r="W2684" s="95" t="str">
        <f t="shared" si="166"/>
        <v/>
      </c>
      <c r="X2684" s="95" t="str">
        <f t="shared" si="167"/>
        <v/>
      </c>
    </row>
    <row r="2685" spans="21:24" x14ac:dyDescent="0.3">
      <c r="U2685" s="95" t="str">
        <f t="shared" si="164"/>
        <v/>
      </c>
      <c r="V2685" s="95" t="str">
        <f t="shared" si="165"/>
        <v/>
      </c>
      <c r="W2685" s="95" t="str">
        <f t="shared" si="166"/>
        <v/>
      </c>
      <c r="X2685" s="95" t="str">
        <f t="shared" si="167"/>
        <v/>
      </c>
    </row>
    <row r="2686" spans="21:24" x14ac:dyDescent="0.3">
      <c r="U2686" s="95" t="str">
        <f t="shared" si="164"/>
        <v/>
      </c>
      <c r="V2686" s="95" t="str">
        <f t="shared" si="165"/>
        <v/>
      </c>
      <c r="W2686" s="95" t="str">
        <f t="shared" si="166"/>
        <v/>
      </c>
      <c r="X2686" s="95" t="str">
        <f t="shared" si="167"/>
        <v/>
      </c>
    </row>
    <row r="2687" spans="21:24" x14ac:dyDescent="0.3">
      <c r="U2687" s="95" t="str">
        <f t="shared" si="164"/>
        <v/>
      </c>
      <c r="V2687" s="95" t="str">
        <f t="shared" si="165"/>
        <v/>
      </c>
      <c r="W2687" s="95" t="str">
        <f t="shared" si="166"/>
        <v/>
      </c>
      <c r="X2687" s="95" t="str">
        <f t="shared" si="167"/>
        <v/>
      </c>
    </row>
    <row r="2688" spans="21:24" x14ac:dyDescent="0.3">
      <c r="U2688" s="95" t="str">
        <f t="shared" si="164"/>
        <v/>
      </c>
      <c r="V2688" s="95" t="str">
        <f t="shared" si="165"/>
        <v/>
      </c>
      <c r="W2688" s="95" t="str">
        <f t="shared" si="166"/>
        <v/>
      </c>
      <c r="X2688" s="95" t="str">
        <f t="shared" si="167"/>
        <v/>
      </c>
    </row>
    <row r="2689" spans="21:24" x14ac:dyDescent="0.3">
      <c r="U2689" s="95" t="str">
        <f t="shared" si="164"/>
        <v/>
      </c>
      <c r="V2689" s="95" t="str">
        <f t="shared" si="165"/>
        <v/>
      </c>
      <c r="W2689" s="95" t="str">
        <f t="shared" si="166"/>
        <v/>
      </c>
      <c r="X2689" s="95" t="str">
        <f t="shared" si="167"/>
        <v/>
      </c>
    </row>
    <row r="2690" spans="21:24" x14ac:dyDescent="0.3">
      <c r="U2690" s="95" t="str">
        <f t="shared" si="164"/>
        <v/>
      </c>
      <c r="V2690" s="95" t="str">
        <f t="shared" si="165"/>
        <v/>
      </c>
      <c r="W2690" s="95" t="str">
        <f t="shared" si="166"/>
        <v/>
      </c>
      <c r="X2690" s="95" t="str">
        <f t="shared" si="167"/>
        <v/>
      </c>
    </row>
    <row r="2691" spans="21:24" x14ac:dyDescent="0.3">
      <c r="U2691" s="95" t="str">
        <f t="shared" si="164"/>
        <v/>
      </c>
      <c r="V2691" s="95" t="str">
        <f t="shared" si="165"/>
        <v/>
      </c>
      <c r="W2691" s="95" t="str">
        <f t="shared" si="166"/>
        <v/>
      </c>
      <c r="X2691" s="95" t="str">
        <f t="shared" si="167"/>
        <v/>
      </c>
    </row>
    <row r="2692" spans="21:24" x14ac:dyDescent="0.3">
      <c r="U2692" s="95" t="str">
        <f t="shared" si="164"/>
        <v/>
      </c>
      <c r="V2692" s="95" t="str">
        <f t="shared" si="165"/>
        <v/>
      </c>
      <c r="W2692" s="95" t="str">
        <f t="shared" si="166"/>
        <v/>
      </c>
      <c r="X2692" s="95" t="str">
        <f t="shared" si="167"/>
        <v/>
      </c>
    </row>
    <row r="2693" spans="21:24" x14ac:dyDescent="0.3">
      <c r="U2693" s="95" t="str">
        <f t="shared" ref="U2693:U2756" si="168">IF(L2693="ANO",B2693&amp;"-Linie A","")</f>
        <v/>
      </c>
      <c r="V2693" s="95" t="str">
        <f t="shared" ref="V2693:V2756" si="169">IF(M2693="ANO",B2693&amp;"-Linie B","")</f>
        <v/>
      </c>
      <c r="W2693" s="95" t="str">
        <f t="shared" ref="W2693:W2756" si="170">IF(N2693="ANO",B2693&amp;"-Linie C","")</f>
        <v/>
      </c>
      <c r="X2693" s="95" t="str">
        <f t="shared" ref="X2693:X2756" si="171">IF(O2693="ANO",B2693&amp;"-Linie D","")</f>
        <v/>
      </c>
    </row>
    <row r="2694" spans="21:24" x14ac:dyDescent="0.3">
      <c r="U2694" s="95" t="str">
        <f t="shared" si="168"/>
        <v/>
      </c>
      <c r="V2694" s="95" t="str">
        <f t="shared" si="169"/>
        <v/>
      </c>
      <c r="W2694" s="95" t="str">
        <f t="shared" si="170"/>
        <v/>
      </c>
      <c r="X2694" s="95" t="str">
        <f t="shared" si="171"/>
        <v/>
      </c>
    </row>
    <row r="2695" spans="21:24" x14ac:dyDescent="0.3">
      <c r="U2695" s="95" t="str">
        <f t="shared" si="168"/>
        <v/>
      </c>
      <c r="V2695" s="95" t="str">
        <f t="shared" si="169"/>
        <v/>
      </c>
      <c r="W2695" s="95" t="str">
        <f t="shared" si="170"/>
        <v/>
      </c>
      <c r="X2695" s="95" t="str">
        <f t="shared" si="171"/>
        <v/>
      </c>
    </row>
    <row r="2696" spans="21:24" x14ac:dyDescent="0.3">
      <c r="U2696" s="95" t="str">
        <f t="shared" si="168"/>
        <v/>
      </c>
      <c r="V2696" s="95" t="str">
        <f t="shared" si="169"/>
        <v/>
      </c>
      <c r="W2696" s="95" t="str">
        <f t="shared" si="170"/>
        <v/>
      </c>
      <c r="X2696" s="95" t="str">
        <f t="shared" si="171"/>
        <v/>
      </c>
    </row>
    <row r="2697" spans="21:24" x14ac:dyDescent="0.3">
      <c r="U2697" s="95" t="str">
        <f t="shared" si="168"/>
        <v/>
      </c>
      <c r="V2697" s="95" t="str">
        <f t="shared" si="169"/>
        <v/>
      </c>
      <c r="W2697" s="95" t="str">
        <f t="shared" si="170"/>
        <v/>
      </c>
      <c r="X2697" s="95" t="str">
        <f t="shared" si="171"/>
        <v/>
      </c>
    </row>
    <row r="2698" spans="21:24" x14ac:dyDescent="0.3">
      <c r="U2698" s="95" t="str">
        <f t="shared" si="168"/>
        <v/>
      </c>
      <c r="V2698" s="95" t="str">
        <f t="shared" si="169"/>
        <v/>
      </c>
      <c r="W2698" s="95" t="str">
        <f t="shared" si="170"/>
        <v/>
      </c>
      <c r="X2698" s="95" t="str">
        <f t="shared" si="171"/>
        <v/>
      </c>
    </row>
    <row r="2699" spans="21:24" x14ac:dyDescent="0.3">
      <c r="U2699" s="95" t="str">
        <f t="shared" si="168"/>
        <v/>
      </c>
      <c r="V2699" s="95" t="str">
        <f t="shared" si="169"/>
        <v/>
      </c>
      <c r="W2699" s="95" t="str">
        <f t="shared" si="170"/>
        <v/>
      </c>
      <c r="X2699" s="95" t="str">
        <f t="shared" si="171"/>
        <v/>
      </c>
    </row>
    <row r="2700" spans="21:24" x14ac:dyDescent="0.3">
      <c r="U2700" s="95" t="str">
        <f t="shared" si="168"/>
        <v/>
      </c>
      <c r="V2700" s="95" t="str">
        <f t="shared" si="169"/>
        <v/>
      </c>
      <c r="W2700" s="95" t="str">
        <f t="shared" si="170"/>
        <v/>
      </c>
      <c r="X2700" s="95" t="str">
        <f t="shared" si="171"/>
        <v/>
      </c>
    </row>
    <row r="2701" spans="21:24" x14ac:dyDescent="0.3">
      <c r="U2701" s="95" t="str">
        <f t="shared" si="168"/>
        <v/>
      </c>
      <c r="V2701" s="95" t="str">
        <f t="shared" si="169"/>
        <v/>
      </c>
      <c r="W2701" s="95" t="str">
        <f t="shared" si="170"/>
        <v/>
      </c>
      <c r="X2701" s="95" t="str">
        <f t="shared" si="171"/>
        <v/>
      </c>
    </row>
    <row r="2702" spans="21:24" x14ac:dyDescent="0.3">
      <c r="U2702" s="95" t="str">
        <f t="shared" si="168"/>
        <v/>
      </c>
      <c r="V2702" s="95" t="str">
        <f t="shared" si="169"/>
        <v/>
      </c>
      <c r="W2702" s="95" t="str">
        <f t="shared" si="170"/>
        <v/>
      </c>
      <c r="X2702" s="95" t="str">
        <f t="shared" si="171"/>
        <v/>
      </c>
    </row>
    <row r="2703" spans="21:24" x14ac:dyDescent="0.3">
      <c r="U2703" s="95" t="str">
        <f t="shared" si="168"/>
        <v/>
      </c>
      <c r="V2703" s="95" t="str">
        <f t="shared" si="169"/>
        <v/>
      </c>
      <c r="W2703" s="95" t="str">
        <f t="shared" si="170"/>
        <v/>
      </c>
      <c r="X2703" s="95" t="str">
        <f t="shared" si="171"/>
        <v/>
      </c>
    </row>
    <row r="2704" spans="21:24" x14ac:dyDescent="0.3">
      <c r="U2704" s="95" t="str">
        <f t="shared" si="168"/>
        <v/>
      </c>
      <c r="V2704" s="95" t="str">
        <f t="shared" si="169"/>
        <v/>
      </c>
      <c r="W2704" s="95" t="str">
        <f t="shared" si="170"/>
        <v/>
      </c>
      <c r="X2704" s="95" t="str">
        <f t="shared" si="171"/>
        <v/>
      </c>
    </row>
    <row r="2705" spans="21:24" x14ac:dyDescent="0.3">
      <c r="U2705" s="95" t="str">
        <f t="shared" si="168"/>
        <v/>
      </c>
      <c r="V2705" s="95" t="str">
        <f t="shared" si="169"/>
        <v/>
      </c>
      <c r="W2705" s="95" t="str">
        <f t="shared" si="170"/>
        <v/>
      </c>
      <c r="X2705" s="95" t="str">
        <f t="shared" si="171"/>
        <v/>
      </c>
    </row>
    <row r="2706" spans="21:24" x14ac:dyDescent="0.3">
      <c r="U2706" s="95" t="str">
        <f t="shared" si="168"/>
        <v/>
      </c>
      <c r="V2706" s="95" t="str">
        <f t="shared" si="169"/>
        <v/>
      </c>
      <c r="W2706" s="95" t="str">
        <f t="shared" si="170"/>
        <v/>
      </c>
      <c r="X2706" s="95" t="str">
        <f t="shared" si="171"/>
        <v/>
      </c>
    </row>
    <row r="2707" spans="21:24" x14ac:dyDescent="0.3">
      <c r="U2707" s="95" t="str">
        <f t="shared" si="168"/>
        <v/>
      </c>
      <c r="V2707" s="95" t="str">
        <f t="shared" si="169"/>
        <v/>
      </c>
      <c r="W2707" s="95" t="str">
        <f t="shared" si="170"/>
        <v/>
      </c>
      <c r="X2707" s="95" t="str">
        <f t="shared" si="171"/>
        <v/>
      </c>
    </row>
    <row r="2708" spans="21:24" x14ac:dyDescent="0.3">
      <c r="U2708" s="95" t="str">
        <f t="shared" si="168"/>
        <v/>
      </c>
      <c r="V2708" s="95" t="str">
        <f t="shared" si="169"/>
        <v/>
      </c>
      <c r="W2708" s="95" t="str">
        <f t="shared" si="170"/>
        <v/>
      </c>
      <c r="X2708" s="95" t="str">
        <f t="shared" si="171"/>
        <v/>
      </c>
    </row>
    <row r="2709" spans="21:24" x14ac:dyDescent="0.3">
      <c r="U2709" s="95" t="str">
        <f t="shared" si="168"/>
        <v/>
      </c>
      <c r="V2709" s="95" t="str">
        <f t="shared" si="169"/>
        <v/>
      </c>
      <c r="W2709" s="95" t="str">
        <f t="shared" si="170"/>
        <v/>
      </c>
      <c r="X2709" s="95" t="str">
        <f t="shared" si="171"/>
        <v/>
      </c>
    </row>
    <row r="2710" spans="21:24" x14ac:dyDescent="0.3">
      <c r="U2710" s="95" t="str">
        <f t="shared" si="168"/>
        <v/>
      </c>
      <c r="V2710" s="95" t="str">
        <f t="shared" si="169"/>
        <v/>
      </c>
      <c r="W2710" s="95" t="str">
        <f t="shared" si="170"/>
        <v/>
      </c>
      <c r="X2710" s="95" t="str">
        <f t="shared" si="171"/>
        <v/>
      </c>
    </row>
    <row r="2711" spans="21:24" x14ac:dyDescent="0.3">
      <c r="U2711" s="95" t="str">
        <f t="shared" si="168"/>
        <v/>
      </c>
      <c r="V2711" s="95" t="str">
        <f t="shared" si="169"/>
        <v/>
      </c>
      <c r="W2711" s="95" t="str">
        <f t="shared" si="170"/>
        <v/>
      </c>
      <c r="X2711" s="95" t="str">
        <f t="shared" si="171"/>
        <v/>
      </c>
    </row>
    <row r="2712" spans="21:24" x14ac:dyDescent="0.3">
      <c r="U2712" s="95" t="str">
        <f t="shared" si="168"/>
        <v/>
      </c>
      <c r="V2712" s="95" t="str">
        <f t="shared" si="169"/>
        <v/>
      </c>
      <c r="W2712" s="95" t="str">
        <f t="shared" si="170"/>
        <v/>
      </c>
      <c r="X2712" s="95" t="str">
        <f t="shared" si="171"/>
        <v/>
      </c>
    </row>
    <row r="2713" spans="21:24" x14ac:dyDescent="0.3">
      <c r="U2713" s="95" t="str">
        <f t="shared" si="168"/>
        <v/>
      </c>
      <c r="V2713" s="95" t="str">
        <f t="shared" si="169"/>
        <v/>
      </c>
      <c r="W2713" s="95" t="str">
        <f t="shared" si="170"/>
        <v/>
      </c>
      <c r="X2713" s="95" t="str">
        <f t="shared" si="171"/>
        <v/>
      </c>
    </row>
    <row r="2714" spans="21:24" x14ac:dyDescent="0.3">
      <c r="U2714" s="95" t="str">
        <f t="shared" si="168"/>
        <v/>
      </c>
      <c r="V2714" s="95" t="str">
        <f t="shared" si="169"/>
        <v/>
      </c>
      <c r="W2714" s="95" t="str">
        <f t="shared" si="170"/>
        <v/>
      </c>
      <c r="X2714" s="95" t="str">
        <f t="shared" si="171"/>
        <v/>
      </c>
    </row>
    <row r="2715" spans="21:24" x14ac:dyDescent="0.3">
      <c r="U2715" s="95" t="str">
        <f t="shared" si="168"/>
        <v/>
      </c>
      <c r="V2715" s="95" t="str">
        <f t="shared" si="169"/>
        <v/>
      </c>
      <c r="W2715" s="95" t="str">
        <f t="shared" si="170"/>
        <v/>
      </c>
      <c r="X2715" s="95" t="str">
        <f t="shared" si="171"/>
        <v/>
      </c>
    </row>
    <row r="2716" spans="21:24" x14ac:dyDescent="0.3">
      <c r="U2716" s="95" t="str">
        <f t="shared" si="168"/>
        <v/>
      </c>
      <c r="V2716" s="95" t="str">
        <f t="shared" si="169"/>
        <v/>
      </c>
      <c r="W2716" s="95" t="str">
        <f t="shared" si="170"/>
        <v/>
      </c>
      <c r="X2716" s="95" t="str">
        <f t="shared" si="171"/>
        <v/>
      </c>
    </row>
    <row r="2717" spans="21:24" x14ac:dyDescent="0.3">
      <c r="U2717" s="95" t="str">
        <f t="shared" si="168"/>
        <v/>
      </c>
      <c r="V2717" s="95" t="str">
        <f t="shared" si="169"/>
        <v/>
      </c>
      <c r="W2717" s="95" t="str">
        <f t="shared" si="170"/>
        <v/>
      </c>
      <c r="X2717" s="95" t="str">
        <f t="shared" si="171"/>
        <v/>
      </c>
    </row>
    <row r="2718" spans="21:24" x14ac:dyDescent="0.3">
      <c r="U2718" s="95" t="str">
        <f t="shared" si="168"/>
        <v/>
      </c>
      <c r="V2718" s="95" t="str">
        <f t="shared" si="169"/>
        <v/>
      </c>
      <c r="W2718" s="95" t="str">
        <f t="shared" si="170"/>
        <v/>
      </c>
      <c r="X2718" s="95" t="str">
        <f t="shared" si="171"/>
        <v/>
      </c>
    </row>
    <row r="2719" spans="21:24" x14ac:dyDescent="0.3">
      <c r="U2719" s="95" t="str">
        <f t="shared" si="168"/>
        <v/>
      </c>
      <c r="V2719" s="95" t="str">
        <f t="shared" si="169"/>
        <v/>
      </c>
      <c r="W2719" s="95" t="str">
        <f t="shared" si="170"/>
        <v/>
      </c>
      <c r="X2719" s="95" t="str">
        <f t="shared" si="171"/>
        <v/>
      </c>
    </row>
    <row r="2720" spans="21:24" x14ac:dyDescent="0.3">
      <c r="U2720" s="95" t="str">
        <f t="shared" si="168"/>
        <v/>
      </c>
      <c r="V2720" s="95" t="str">
        <f t="shared" si="169"/>
        <v/>
      </c>
      <c r="W2720" s="95" t="str">
        <f t="shared" si="170"/>
        <v/>
      </c>
      <c r="X2720" s="95" t="str">
        <f t="shared" si="171"/>
        <v/>
      </c>
    </row>
    <row r="2721" spans="21:24" x14ac:dyDescent="0.3">
      <c r="U2721" s="95" t="str">
        <f t="shared" si="168"/>
        <v/>
      </c>
      <c r="V2721" s="95" t="str">
        <f t="shared" si="169"/>
        <v/>
      </c>
      <c r="W2721" s="95" t="str">
        <f t="shared" si="170"/>
        <v/>
      </c>
      <c r="X2721" s="95" t="str">
        <f t="shared" si="171"/>
        <v/>
      </c>
    </row>
    <row r="2722" spans="21:24" x14ac:dyDescent="0.3">
      <c r="U2722" s="95" t="str">
        <f t="shared" si="168"/>
        <v/>
      </c>
      <c r="V2722" s="95" t="str">
        <f t="shared" si="169"/>
        <v/>
      </c>
      <c r="W2722" s="95" t="str">
        <f t="shared" si="170"/>
        <v/>
      </c>
      <c r="X2722" s="95" t="str">
        <f t="shared" si="171"/>
        <v/>
      </c>
    </row>
    <row r="2723" spans="21:24" x14ac:dyDescent="0.3">
      <c r="U2723" s="95" t="str">
        <f t="shared" si="168"/>
        <v/>
      </c>
      <c r="V2723" s="95" t="str">
        <f t="shared" si="169"/>
        <v/>
      </c>
      <c r="W2723" s="95" t="str">
        <f t="shared" si="170"/>
        <v/>
      </c>
      <c r="X2723" s="95" t="str">
        <f t="shared" si="171"/>
        <v/>
      </c>
    </row>
    <row r="2724" spans="21:24" x14ac:dyDescent="0.3">
      <c r="U2724" s="95" t="str">
        <f t="shared" si="168"/>
        <v/>
      </c>
      <c r="V2724" s="95" t="str">
        <f t="shared" si="169"/>
        <v/>
      </c>
      <c r="W2724" s="95" t="str">
        <f t="shared" si="170"/>
        <v/>
      </c>
      <c r="X2724" s="95" t="str">
        <f t="shared" si="171"/>
        <v/>
      </c>
    </row>
    <row r="2725" spans="21:24" x14ac:dyDescent="0.3">
      <c r="U2725" s="95" t="str">
        <f t="shared" si="168"/>
        <v/>
      </c>
      <c r="V2725" s="95" t="str">
        <f t="shared" si="169"/>
        <v/>
      </c>
      <c r="W2725" s="95" t="str">
        <f t="shared" si="170"/>
        <v/>
      </c>
      <c r="X2725" s="95" t="str">
        <f t="shared" si="171"/>
        <v/>
      </c>
    </row>
    <row r="2726" spans="21:24" x14ac:dyDescent="0.3">
      <c r="U2726" s="95" t="str">
        <f t="shared" si="168"/>
        <v/>
      </c>
      <c r="V2726" s="95" t="str">
        <f t="shared" si="169"/>
        <v/>
      </c>
      <c r="W2726" s="95" t="str">
        <f t="shared" si="170"/>
        <v/>
      </c>
      <c r="X2726" s="95" t="str">
        <f t="shared" si="171"/>
        <v/>
      </c>
    </row>
    <row r="2727" spans="21:24" x14ac:dyDescent="0.3">
      <c r="U2727" s="95" t="str">
        <f t="shared" si="168"/>
        <v/>
      </c>
      <c r="V2727" s="95" t="str">
        <f t="shared" si="169"/>
        <v/>
      </c>
      <c r="W2727" s="95" t="str">
        <f t="shared" si="170"/>
        <v/>
      </c>
      <c r="X2727" s="95" t="str">
        <f t="shared" si="171"/>
        <v/>
      </c>
    </row>
    <row r="2728" spans="21:24" x14ac:dyDescent="0.3">
      <c r="U2728" s="95" t="str">
        <f t="shared" si="168"/>
        <v/>
      </c>
      <c r="V2728" s="95" t="str">
        <f t="shared" si="169"/>
        <v/>
      </c>
      <c r="W2728" s="95" t="str">
        <f t="shared" si="170"/>
        <v/>
      </c>
      <c r="X2728" s="95" t="str">
        <f t="shared" si="171"/>
        <v/>
      </c>
    </row>
    <row r="2729" spans="21:24" x14ac:dyDescent="0.3">
      <c r="U2729" s="95" t="str">
        <f t="shared" si="168"/>
        <v/>
      </c>
      <c r="V2729" s="95" t="str">
        <f t="shared" si="169"/>
        <v/>
      </c>
      <c r="W2729" s="95" t="str">
        <f t="shared" si="170"/>
        <v/>
      </c>
      <c r="X2729" s="95" t="str">
        <f t="shared" si="171"/>
        <v/>
      </c>
    </row>
    <row r="2730" spans="21:24" x14ac:dyDescent="0.3">
      <c r="U2730" s="95" t="str">
        <f t="shared" si="168"/>
        <v/>
      </c>
      <c r="V2730" s="95" t="str">
        <f t="shared" si="169"/>
        <v/>
      </c>
      <c r="W2730" s="95" t="str">
        <f t="shared" si="170"/>
        <v/>
      </c>
      <c r="X2730" s="95" t="str">
        <f t="shared" si="171"/>
        <v/>
      </c>
    </row>
    <row r="2731" spans="21:24" x14ac:dyDescent="0.3">
      <c r="U2731" s="95" t="str">
        <f t="shared" si="168"/>
        <v/>
      </c>
      <c r="V2731" s="95" t="str">
        <f t="shared" si="169"/>
        <v/>
      </c>
      <c r="W2731" s="95" t="str">
        <f t="shared" si="170"/>
        <v/>
      </c>
      <c r="X2731" s="95" t="str">
        <f t="shared" si="171"/>
        <v/>
      </c>
    </row>
    <row r="2732" spans="21:24" x14ac:dyDescent="0.3">
      <c r="U2732" s="95" t="str">
        <f t="shared" si="168"/>
        <v/>
      </c>
      <c r="V2732" s="95" t="str">
        <f t="shared" si="169"/>
        <v/>
      </c>
      <c r="W2732" s="95" t="str">
        <f t="shared" si="170"/>
        <v/>
      </c>
      <c r="X2732" s="95" t="str">
        <f t="shared" si="171"/>
        <v/>
      </c>
    </row>
    <row r="2733" spans="21:24" x14ac:dyDescent="0.3">
      <c r="U2733" s="95" t="str">
        <f t="shared" si="168"/>
        <v/>
      </c>
      <c r="V2733" s="95" t="str">
        <f t="shared" si="169"/>
        <v/>
      </c>
      <c r="W2733" s="95" t="str">
        <f t="shared" si="170"/>
        <v/>
      </c>
      <c r="X2733" s="95" t="str">
        <f t="shared" si="171"/>
        <v/>
      </c>
    </row>
    <row r="2734" spans="21:24" x14ac:dyDescent="0.3">
      <c r="U2734" s="95" t="str">
        <f t="shared" si="168"/>
        <v/>
      </c>
      <c r="V2734" s="95" t="str">
        <f t="shared" si="169"/>
        <v/>
      </c>
      <c r="W2734" s="95" t="str">
        <f t="shared" si="170"/>
        <v/>
      </c>
      <c r="X2734" s="95" t="str">
        <f t="shared" si="171"/>
        <v/>
      </c>
    </row>
    <row r="2735" spans="21:24" x14ac:dyDescent="0.3">
      <c r="U2735" s="95" t="str">
        <f t="shared" si="168"/>
        <v/>
      </c>
      <c r="V2735" s="95" t="str">
        <f t="shared" si="169"/>
        <v/>
      </c>
      <c r="W2735" s="95" t="str">
        <f t="shared" si="170"/>
        <v/>
      </c>
      <c r="X2735" s="95" t="str">
        <f t="shared" si="171"/>
        <v/>
      </c>
    </row>
    <row r="2736" spans="21:24" x14ac:dyDescent="0.3">
      <c r="U2736" s="95" t="str">
        <f t="shared" si="168"/>
        <v/>
      </c>
      <c r="V2736" s="95" t="str">
        <f t="shared" si="169"/>
        <v/>
      </c>
      <c r="W2736" s="95" t="str">
        <f t="shared" si="170"/>
        <v/>
      </c>
      <c r="X2736" s="95" t="str">
        <f t="shared" si="171"/>
        <v/>
      </c>
    </row>
    <row r="2737" spans="21:24" x14ac:dyDescent="0.3">
      <c r="U2737" s="95" t="str">
        <f t="shared" si="168"/>
        <v/>
      </c>
      <c r="V2737" s="95" t="str">
        <f t="shared" si="169"/>
        <v/>
      </c>
      <c r="W2737" s="95" t="str">
        <f t="shared" si="170"/>
        <v/>
      </c>
      <c r="X2737" s="95" t="str">
        <f t="shared" si="171"/>
        <v/>
      </c>
    </row>
    <row r="2738" spans="21:24" x14ac:dyDescent="0.3">
      <c r="U2738" s="95" t="str">
        <f t="shared" si="168"/>
        <v/>
      </c>
      <c r="V2738" s="95" t="str">
        <f t="shared" si="169"/>
        <v/>
      </c>
      <c r="W2738" s="95" t="str">
        <f t="shared" si="170"/>
        <v/>
      </c>
      <c r="X2738" s="95" t="str">
        <f t="shared" si="171"/>
        <v/>
      </c>
    </row>
    <row r="2739" spans="21:24" x14ac:dyDescent="0.3">
      <c r="U2739" s="95" t="str">
        <f t="shared" si="168"/>
        <v/>
      </c>
      <c r="V2739" s="95" t="str">
        <f t="shared" si="169"/>
        <v/>
      </c>
      <c r="W2739" s="95" t="str">
        <f t="shared" si="170"/>
        <v/>
      </c>
      <c r="X2739" s="95" t="str">
        <f t="shared" si="171"/>
        <v/>
      </c>
    </row>
    <row r="2740" spans="21:24" x14ac:dyDescent="0.3">
      <c r="U2740" s="95" t="str">
        <f t="shared" si="168"/>
        <v/>
      </c>
      <c r="V2740" s="95" t="str">
        <f t="shared" si="169"/>
        <v/>
      </c>
      <c r="W2740" s="95" t="str">
        <f t="shared" si="170"/>
        <v/>
      </c>
      <c r="X2740" s="95" t="str">
        <f t="shared" si="171"/>
        <v/>
      </c>
    </row>
    <row r="2741" spans="21:24" x14ac:dyDescent="0.3">
      <c r="U2741" s="95" t="str">
        <f t="shared" si="168"/>
        <v/>
      </c>
      <c r="V2741" s="95" t="str">
        <f t="shared" si="169"/>
        <v/>
      </c>
      <c r="W2741" s="95" t="str">
        <f t="shared" si="170"/>
        <v/>
      </c>
      <c r="X2741" s="95" t="str">
        <f t="shared" si="171"/>
        <v/>
      </c>
    </row>
    <row r="2742" spans="21:24" x14ac:dyDescent="0.3">
      <c r="U2742" s="95" t="str">
        <f t="shared" si="168"/>
        <v/>
      </c>
      <c r="V2742" s="95" t="str">
        <f t="shared" si="169"/>
        <v/>
      </c>
      <c r="W2742" s="95" t="str">
        <f t="shared" si="170"/>
        <v/>
      </c>
      <c r="X2742" s="95" t="str">
        <f t="shared" si="171"/>
        <v/>
      </c>
    </row>
    <row r="2743" spans="21:24" x14ac:dyDescent="0.3">
      <c r="U2743" s="95" t="str">
        <f t="shared" si="168"/>
        <v/>
      </c>
      <c r="V2743" s="95" t="str">
        <f t="shared" si="169"/>
        <v/>
      </c>
      <c r="W2743" s="95" t="str">
        <f t="shared" si="170"/>
        <v/>
      </c>
      <c r="X2743" s="95" t="str">
        <f t="shared" si="171"/>
        <v/>
      </c>
    </row>
    <row r="2744" spans="21:24" x14ac:dyDescent="0.3">
      <c r="U2744" s="95" t="str">
        <f t="shared" si="168"/>
        <v/>
      </c>
      <c r="V2744" s="95" t="str">
        <f t="shared" si="169"/>
        <v/>
      </c>
      <c r="W2744" s="95" t="str">
        <f t="shared" si="170"/>
        <v/>
      </c>
      <c r="X2744" s="95" t="str">
        <f t="shared" si="171"/>
        <v/>
      </c>
    </row>
    <row r="2745" spans="21:24" x14ac:dyDescent="0.3">
      <c r="U2745" s="95" t="str">
        <f t="shared" si="168"/>
        <v/>
      </c>
      <c r="V2745" s="95" t="str">
        <f t="shared" si="169"/>
        <v/>
      </c>
      <c r="W2745" s="95" t="str">
        <f t="shared" si="170"/>
        <v/>
      </c>
      <c r="X2745" s="95" t="str">
        <f t="shared" si="171"/>
        <v/>
      </c>
    </row>
    <row r="2746" spans="21:24" x14ac:dyDescent="0.3">
      <c r="U2746" s="95" t="str">
        <f t="shared" si="168"/>
        <v/>
      </c>
      <c r="V2746" s="95" t="str">
        <f t="shared" si="169"/>
        <v/>
      </c>
      <c r="W2746" s="95" t="str">
        <f t="shared" si="170"/>
        <v/>
      </c>
      <c r="X2746" s="95" t="str">
        <f t="shared" si="171"/>
        <v/>
      </c>
    </row>
    <row r="2747" spans="21:24" x14ac:dyDescent="0.3">
      <c r="U2747" s="95" t="str">
        <f t="shared" si="168"/>
        <v/>
      </c>
      <c r="V2747" s="95" t="str">
        <f t="shared" si="169"/>
        <v/>
      </c>
      <c r="W2747" s="95" t="str">
        <f t="shared" si="170"/>
        <v/>
      </c>
      <c r="X2747" s="95" t="str">
        <f t="shared" si="171"/>
        <v/>
      </c>
    </row>
    <row r="2748" spans="21:24" x14ac:dyDescent="0.3">
      <c r="U2748" s="95" t="str">
        <f t="shared" si="168"/>
        <v/>
      </c>
      <c r="V2748" s="95" t="str">
        <f t="shared" si="169"/>
        <v/>
      </c>
      <c r="W2748" s="95" t="str">
        <f t="shared" si="170"/>
        <v/>
      </c>
      <c r="X2748" s="95" t="str">
        <f t="shared" si="171"/>
        <v/>
      </c>
    </row>
    <row r="2749" spans="21:24" x14ac:dyDescent="0.3">
      <c r="U2749" s="95" t="str">
        <f t="shared" si="168"/>
        <v/>
      </c>
      <c r="V2749" s="95" t="str">
        <f t="shared" si="169"/>
        <v/>
      </c>
      <c r="W2749" s="95" t="str">
        <f t="shared" si="170"/>
        <v/>
      </c>
      <c r="X2749" s="95" t="str">
        <f t="shared" si="171"/>
        <v/>
      </c>
    </row>
    <row r="2750" spans="21:24" x14ac:dyDescent="0.3">
      <c r="U2750" s="95" t="str">
        <f t="shared" si="168"/>
        <v/>
      </c>
      <c r="V2750" s="95" t="str">
        <f t="shared" si="169"/>
        <v/>
      </c>
      <c r="W2750" s="95" t="str">
        <f t="shared" si="170"/>
        <v/>
      </c>
      <c r="X2750" s="95" t="str">
        <f t="shared" si="171"/>
        <v/>
      </c>
    </row>
    <row r="2751" spans="21:24" x14ac:dyDescent="0.3">
      <c r="U2751" s="95" t="str">
        <f t="shared" si="168"/>
        <v/>
      </c>
      <c r="V2751" s="95" t="str">
        <f t="shared" si="169"/>
        <v/>
      </c>
      <c r="W2751" s="95" t="str">
        <f t="shared" si="170"/>
        <v/>
      </c>
      <c r="X2751" s="95" t="str">
        <f t="shared" si="171"/>
        <v/>
      </c>
    </row>
    <row r="2752" spans="21:24" x14ac:dyDescent="0.3">
      <c r="U2752" s="95" t="str">
        <f t="shared" si="168"/>
        <v/>
      </c>
      <c r="V2752" s="95" t="str">
        <f t="shared" si="169"/>
        <v/>
      </c>
      <c r="W2752" s="95" t="str">
        <f t="shared" si="170"/>
        <v/>
      </c>
      <c r="X2752" s="95" t="str">
        <f t="shared" si="171"/>
        <v/>
      </c>
    </row>
    <row r="2753" spans="21:24" x14ac:dyDescent="0.3">
      <c r="U2753" s="95" t="str">
        <f t="shared" si="168"/>
        <v/>
      </c>
      <c r="V2753" s="95" t="str">
        <f t="shared" si="169"/>
        <v/>
      </c>
      <c r="W2753" s="95" t="str">
        <f t="shared" si="170"/>
        <v/>
      </c>
      <c r="X2753" s="95" t="str">
        <f t="shared" si="171"/>
        <v/>
      </c>
    </row>
    <row r="2754" spans="21:24" x14ac:dyDescent="0.3">
      <c r="U2754" s="95" t="str">
        <f t="shared" si="168"/>
        <v/>
      </c>
      <c r="V2754" s="95" t="str">
        <f t="shared" si="169"/>
        <v/>
      </c>
      <c r="W2754" s="95" t="str">
        <f t="shared" si="170"/>
        <v/>
      </c>
      <c r="X2754" s="95" t="str">
        <f t="shared" si="171"/>
        <v/>
      </c>
    </row>
    <row r="2755" spans="21:24" x14ac:dyDescent="0.3">
      <c r="U2755" s="95" t="str">
        <f t="shared" si="168"/>
        <v/>
      </c>
      <c r="V2755" s="95" t="str">
        <f t="shared" si="169"/>
        <v/>
      </c>
      <c r="W2755" s="95" t="str">
        <f t="shared" si="170"/>
        <v/>
      </c>
      <c r="X2755" s="95" t="str">
        <f t="shared" si="171"/>
        <v/>
      </c>
    </row>
    <row r="2756" spans="21:24" x14ac:dyDescent="0.3">
      <c r="U2756" s="95" t="str">
        <f t="shared" si="168"/>
        <v/>
      </c>
      <c r="V2756" s="95" t="str">
        <f t="shared" si="169"/>
        <v/>
      </c>
      <c r="W2756" s="95" t="str">
        <f t="shared" si="170"/>
        <v/>
      </c>
      <c r="X2756" s="95" t="str">
        <f t="shared" si="171"/>
        <v/>
      </c>
    </row>
    <row r="2757" spans="21:24" x14ac:dyDescent="0.3">
      <c r="U2757" s="95" t="str">
        <f t="shared" ref="U2757:U2820" si="172">IF(L2757="ANO",B2757&amp;"-Linie A","")</f>
        <v/>
      </c>
      <c r="V2757" s="95" t="str">
        <f t="shared" ref="V2757:V2820" si="173">IF(M2757="ANO",B2757&amp;"-Linie B","")</f>
        <v/>
      </c>
      <c r="W2757" s="95" t="str">
        <f t="shared" ref="W2757:W2820" si="174">IF(N2757="ANO",B2757&amp;"-Linie C","")</f>
        <v/>
      </c>
      <c r="X2757" s="95" t="str">
        <f t="shared" ref="X2757:X2820" si="175">IF(O2757="ANO",B2757&amp;"-Linie D","")</f>
        <v/>
      </c>
    </row>
    <row r="2758" spans="21:24" x14ac:dyDescent="0.3">
      <c r="U2758" s="95" t="str">
        <f t="shared" si="172"/>
        <v/>
      </c>
      <c r="V2758" s="95" t="str">
        <f t="shared" si="173"/>
        <v/>
      </c>
      <c r="W2758" s="95" t="str">
        <f t="shared" si="174"/>
        <v/>
      </c>
      <c r="X2758" s="95" t="str">
        <f t="shared" si="175"/>
        <v/>
      </c>
    </row>
    <row r="2759" spans="21:24" x14ac:dyDescent="0.3">
      <c r="U2759" s="95" t="str">
        <f t="shared" si="172"/>
        <v/>
      </c>
      <c r="V2759" s="95" t="str">
        <f t="shared" si="173"/>
        <v/>
      </c>
      <c r="W2759" s="95" t="str">
        <f t="shared" si="174"/>
        <v/>
      </c>
      <c r="X2759" s="95" t="str">
        <f t="shared" si="175"/>
        <v/>
      </c>
    </row>
    <row r="2760" spans="21:24" x14ac:dyDescent="0.3">
      <c r="U2760" s="95" t="str">
        <f t="shared" si="172"/>
        <v/>
      </c>
      <c r="V2760" s="95" t="str">
        <f t="shared" si="173"/>
        <v/>
      </c>
      <c r="W2760" s="95" t="str">
        <f t="shared" si="174"/>
        <v/>
      </c>
      <c r="X2760" s="95" t="str">
        <f t="shared" si="175"/>
        <v/>
      </c>
    </row>
    <row r="2761" spans="21:24" x14ac:dyDescent="0.3">
      <c r="U2761" s="95" t="str">
        <f t="shared" si="172"/>
        <v/>
      </c>
      <c r="V2761" s="95" t="str">
        <f t="shared" si="173"/>
        <v/>
      </c>
      <c r="W2761" s="95" t="str">
        <f t="shared" si="174"/>
        <v/>
      </c>
      <c r="X2761" s="95" t="str">
        <f t="shared" si="175"/>
        <v/>
      </c>
    </row>
    <row r="2762" spans="21:24" x14ac:dyDescent="0.3">
      <c r="U2762" s="95" t="str">
        <f t="shared" si="172"/>
        <v/>
      </c>
      <c r="V2762" s="95" t="str">
        <f t="shared" si="173"/>
        <v/>
      </c>
      <c r="W2762" s="95" t="str">
        <f t="shared" si="174"/>
        <v/>
      </c>
      <c r="X2762" s="95" t="str">
        <f t="shared" si="175"/>
        <v/>
      </c>
    </row>
    <row r="2763" spans="21:24" x14ac:dyDescent="0.3">
      <c r="U2763" s="95" t="str">
        <f t="shared" si="172"/>
        <v/>
      </c>
      <c r="V2763" s="95" t="str">
        <f t="shared" si="173"/>
        <v/>
      </c>
      <c r="W2763" s="95" t="str">
        <f t="shared" si="174"/>
        <v/>
      </c>
      <c r="X2763" s="95" t="str">
        <f t="shared" si="175"/>
        <v/>
      </c>
    </row>
    <row r="2764" spans="21:24" x14ac:dyDescent="0.3">
      <c r="U2764" s="95" t="str">
        <f t="shared" si="172"/>
        <v/>
      </c>
      <c r="V2764" s="95" t="str">
        <f t="shared" si="173"/>
        <v/>
      </c>
      <c r="W2764" s="95" t="str">
        <f t="shared" si="174"/>
        <v/>
      </c>
      <c r="X2764" s="95" t="str">
        <f t="shared" si="175"/>
        <v/>
      </c>
    </row>
    <row r="2765" spans="21:24" x14ac:dyDescent="0.3">
      <c r="U2765" s="95" t="str">
        <f t="shared" si="172"/>
        <v/>
      </c>
      <c r="V2765" s="95" t="str">
        <f t="shared" si="173"/>
        <v/>
      </c>
      <c r="W2765" s="95" t="str">
        <f t="shared" si="174"/>
        <v/>
      </c>
      <c r="X2765" s="95" t="str">
        <f t="shared" si="175"/>
        <v/>
      </c>
    </row>
    <row r="2766" spans="21:24" x14ac:dyDescent="0.3">
      <c r="U2766" s="95" t="str">
        <f t="shared" si="172"/>
        <v/>
      </c>
      <c r="V2766" s="95" t="str">
        <f t="shared" si="173"/>
        <v/>
      </c>
      <c r="W2766" s="95" t="str">
        <f t="shared" si="174"/>
        <v/>
      </c>
      <c r="X2766" s="95" t="str">
        <f t="shared" si="175"/>
        <v/>
      </c>
    </row>
    <row r="2767" spans="21:24" x14ac:dyDescent="0.3">
      <c r="U2767" s="95" t="str">
        <f t="shared" si="172"/>
        <v/>
      </c>
      <c r="V2767" s="95" t="str">
        <f t="shared" si="173"/>
        <v/>
      </c>
      <c r="W2767" s="95" t="str">
        <f t="shared" si="174"/>
        <v/>
      </c>
      <c r="X2767" s="95" t="str">
        <f t="shared" si="175"/>
        <v/>
      </c>
    </row>
    <row r="2768" spans="21:24" x14ac:dyDescent="0.3">
      <c r="U2768" s="95" t="str">
        <f t="shared" si="172"/>
        <v/>
      </c>
      <c r="V2768" s="95" t="str">
        <f t="shared" si="173"/>
        <v/>
      </c>
      <c r="W2768" s="95" t="str">
        <f t="shared" si="174"/>
        <v/>
      </c>
      <c r="X2768" s="95" t="str">
        <f t="shared" si="175"/>
        <v/>
      </c>
    </row>
    <row r="2769" spans="21:24" x14ac:dyDescent="0.3">
      <c r="U2769" s="95" t="str">
        <f t="shared" si="172"/>
        <v/>
      </c>
      <c r="V2769" s="95" t="str">
        <f t="shared" si="173"/>
        <v/>
      </c>
      <c r="W2769" s="95" t="str">
        <f t="shared" si="174"/>
        <v/>
      </c>
      <c r="X2769" s="95" t="str">
        <f t="shared" si="175"/>
        <v/>
      </c>
    </row>
    <row r="2770" spans="21:24" x14ac:dyDescent="0.3">
      <c r="U2770" s="95" t="str">
        <f t="shared" si="172"/>
        <v/>
      </c>
      <c r="V2770" s="95" t="str">
        <f t="shared" si="173"/>
        <v/>
      </c>
      <c r="W2770" s="95" t="str">
        <f t="shared" si="174"/>
        <v/>
      </c>
      <c r="X2770" s="95" t="str">
        <f t="shared" si="175"/>
        <v/>
      </c>
    </row>
    <row r="2771" spans="21:24" x14ac:dyDescent="0.3">
      <c r="U2771" s="95" t="str">
        <f t="shared" si="172"/>
        <v/>
      </c>
      <c r="V2771" s="95" t="str">
        <f t="shared" si="173"/>
        <v/>
      </c>
      <c r="W2771" s="95" t="str">
        <f t="shared" si="174"/>
        <v/>
      </c>
      <c r="X2771" s="95" t="str">
        <f t="shared" si="175"/>
        <v/>
      </c>
    </row>
    <row r="2772" spans="21:24" x14ac:dyDescent="0.3">
      <c r="U2772" s="95" t="str">
        <f t="shared" si="172"/>
        <v/>
      </c>
      <c r="V2772" s="95" t="str">
        <f t="shared" si="173"/>
        <v/>
      </c>
      <c r="W2772" s="95" t="str">
        <f t="shared" si="174"/>
        <v/>
      </c>
      <c r="X2772" s="95" t="str">
        <f t="shared" si="175"/>
        <v/>
      </c>
    </row>
    <row r="2773" spans="21:24" x14ac:dyDescent="0.3">
      <c r="U2773" s="95" t="str">
        <f t="shared" si="172"/>
        <v/>
      </c>
      <c r="V2773" s="95" t="str">
        <f t="shared" si="173"/>
        <v/>
      </c>
      <c r="W2773" s="95" t="str">
        <f t="shared" si="174"/>
        <v/>
      </c>
      <c r="X2773" s="95" t="str">
        <f t="shared" si="175"/>
        <v/>
      </c>
    </row>
    <row r="2774" spans="21:24" x14ac:dyDescent="0.3">
      <c r="U2774" s="95" t="str">
        <f t="shared" si="172"/>
        <v/>
      </c>
      <c r="V2774" s="95" t="str">
        <f t="shared" si="173"/>
        <v/>
      </c>
      <c r="W2774" s="95" t="str">
        <f t="shared" si="174"/>
        <v/>
      </c>
      <c r="X2774" s="95" t="str">
        <f t="shared" si="175"/>
        <v/>
      </c>
    </row>
    <row r="2775" spans="21:24" x14ac:dyDescent="0.3">
      <c r="U2775" s="95" t="str">
        <f t="shared" si="172"/>
        <v/>
      </c>
      <c r="V2775" s="95" t="str">
        <f t="shared" si="173"/>
        <v/>
      </c>
      <c r="W2775" s="95" t="str">
        <f t="shared" si="174"/>
        <v/>
      </c>
      <c r="X2775" s="95" t="str">
        <f t="shared" si="175"/>
        <v/>
      </c>
    </row>
    <row r="2776" spans="21:24" x14ac:dyDescent="0.3">
      <c r="U2776" s="95" t="str">
        <f t="shared" si="172"/>
        <v/>
      </c>
      <c r="V2776" s="95" t="str">
        <f t="shared" si="173"/>
        <v/>
      </c>
      <c r="W2776" s="95" t="str">
        <f t="shared" si="174"/>
        <v/>
      </c>
      <c r="X2776" s="95" t="str">
        <f t="shared" si="175"/>
        <v/>
      </c>
    </row>
    <row r="2777" spans="21:24" x14ac:dyDescent="0.3">
      <c r="U2777" s="95" t="str">
        <f t="shared" si="172"/>
        <v/>
      </c>
      <c r="V2777" s="95" t="str">
        <f t="shared" si="173"/>
        <v/>
      </c>
      <c r="W2777" s="95" t="str">
        <f t="shared" si="174"/>
        <v/>
      </c>
      <c r="X2777" s="95" t="str">
        <f t="shared" si="175"/>
        <v/>
      </c>
    </row>
    <row r="2778" spans="21:24" x14ac:dyDescent="0.3">
      <c r="U2778" s="95" t="str">
        <f t="shared" si="172"/>
        <v/>
      </c>
      <c r="V2778" s="95" t="str">
        <f t="shared" si="173"/>
        <v/>
      </c>
      <c r="W2778" s="95" t="str">
        <f t="shared" si="174"/>
        <v/>
      </c>
      <c r="X2778" s="95" t="str">
        <f t="shared" si="175"/>
        <v/>
      </c>
    </row>
    <row r="2779" spans="21:24" x14ac:dyDescent="0.3">
      <c r="U2779" s="95" t="str">
        <f t="shared" si="172"/>
        <v/>
      </c>
      <c r="V2779" s="95" t="str">
        <f t="shared" si="173"/>
        <v/>
      </c>
      <c r="W2779" s="95" t="str">
        <f t="shared" si="174"/>
        <v/>
      </c>
      <c r="X2779" s="95" t="str">
        <f t="shared" si="175"/>
        <v/>
      </c>
    </row>
    <row r="2780" spans="21:24" x14ac:dyDescent="0.3">
      <c r="U2780" s="95" t="str">
        <f t="shared" si="172"/>
        <v/>
      </c>
      <c r="V2780" s="95" t="str">
        <f t="shared" si="173"/>
        <v/>
      </c>
      <c r="W2780" s="95" t="str">
        <f t="shared" si="174"/>
        <v/>
      </c>
      <c r="X2780" s="95" t="str">
        <f t="shared" si="175"/>
        <v/>
      </c>
    </row>
    <row r="2781" spans="21:24" x14ac:dyDescent="0.3">
      <c r="U2781" s="95" t="str">
        <f t="shared" si="172"/>
        <v/>
      </c>
      <c r="V2781" s="95" t="str">
        <f t="shared" si="173"/>
        <v/>
      </c>
      <c r="W2781" s="95" t="str">
        <f t="shared" si="174"/>
        <v/>
      </c>
      <c r="X2781" s="95" t="str">
        <f t="shared" si="175"/>
        <v/>
      </c>
    </row>
    <row r="2782" spans="21:24" x14ac:dyDescent="0.3">
      <c r="U2782" s="95" t="str">
        <f t="shared" si="172"/>
        <v/>
      </c>
      <c r="V2782" s="95" t="str">
        <f t="shared" si="173"/>
        <v/>
      </c>
      <c r="W2782" s="95" t="str">
        <f t="shared" si="174"/>
        <v/>
      </c>
      <c r="X2782" s="95" t="str">
        <f t="shared" si="175"/>
        <v/>
      </c>
    </row>
    <row r="2783" spans="21:24" x14ac:dyDescent="0.3">
      <c r="U2783" s="95" t="str">
        <f t="shared" si="172"/>
        <v/>
      </c>
      <c r="V2783" s="95" t="str">
        <f t="shared" si="173"/>
        <v/>
      </c>
      <c r="W2783" s="95" t="str">
        <f t="shared" si="174"/>
        <v/>
      </c>
      <c r="X2783" s="95" t="str">
        <f t="shared" si="175"/>
        <v/>
      </c>
    </row>
    <row r="2784" spans="21:24" x14ac:dyDescent="0.3">
      <c r="U2784" s="95" t="str">
        <f t="shared" si="172"/>
        <v/>
      </c>
      <c r="V2784" s="95" t="str">
        <f t="shared" si="173"/>
        <v/>
      </c>
      <c r="W2784" s="95" t="str">
        <f t="shared" si="174"/>
        <v/>
      </c>
      <c r="X2784" s="95" t="str">
        <f t="shared" si="175"/>
        <v/>
      </c>
    </row>
    <row r="2785" spans="21:24" x14ac:dyDescent="0.3">
      <c r="U2785" s="95" t="str">
        <f t="shared" si="172"/>
        <v/>
      </c>
      <c r="V2785" s="95" t="str">
        <f t="shared" si="173"/>
        <v/>
      </c>
      <c r="W2785" s="95" t="str">
        <f t="shared" si="174"/>
        <v/>
      </c>
      <c r="X2785" s="95" t="str">
        <f t="shared" si="175"/>
        <v/>
      </c>
    </row>
    <row r="2786" spans="21:24" x14ac:dyDescent="0.3">
      <c r="U2786" s="95" t="str">
        <f t="shared" si="172"/>
        <v/>
      </c>
      <c r="V2786" s="95" t="str">
        <f t="shared" si="173"/>
        <v/>
      </c>
      <c r="W2786" s="95" t="str">
        <f t="shared" si="174"/>
        <v/>
      </c>
      <c r="X2786" s="95" t="str">
        <f t="shared" si="175"/>
        <v/>
      </c>
    </row>
    <row r="2787" spans="21:24" x14ac:dyDescent="0.3">
      <c r="U2787" s="95" t="str">
        <f t="shared" si="172"/>
        <v/>
      </c>
      <c r="V2787" s="95" t="str">
        <f t="shared" si="173"/>
        <v/>
      </c>
      <c r="W2787" s="95" t="str">
        <f t="shared" si="174"/>
        <v/>
      </c>
      <c r="X2787" s="95" t="str">
        <f t="shared" si="175"/>
        <v/>
      </c>
    </row>
    <row r="2788" spans="21:24" x14ac:dyDescent="0.3">
      <c r="U2788" s="95" t="str">
        <f t="shared" si="172"/>
        <v/>
      </c>
      <c r="V2788" s="95" t="str">
        <f t="shared" si="173"/>
        <v/>
      </c>
      <c r="W2788" s="95" t="str">
        <f t="shared" si="174"/>
        <v/>
      </c>
      <c r="X2788" s="95" t="str">
        <f t="shared" si="175"/>
        <v/>
      </c>
    </row>
    <row r="2789" spans="21:24" x14ac:dyDescent="0.3">
      <c r="U2789" s="95" t="str">
        <f t="shared" si="172"/>
        <v/>
      </c>
      <c r="V2789" s="95" t="str">
        <f t="shared" si="173"/>
        <v/>
      </c>
      <c r="W2789" s="95" t="str">
        <f t="shared" si="174"/>
        <v/>
      </c>
      <c r="X2789" s="95" t="str">
        <f t="shared" si="175"/>
        <v/>
      </c>
    </row>
    <row r="2790" spans="21:24" x14ac:dyDescent="0.3">
      <c r="U2790" s="95" t="str">
        <f t="shared" si="172"/>
        <v/>
      </c>
      <c r="V2790" s="95" t="str">
        <f t="shared" si="173"/>
        <v/>
      </c>
      <c r="W2790" s="95" t="str">
        <f t="shared" si="174"/>
        <v/>
      </c>
      <c r="X2790" s="95" t="str">
        <f t="shared" si="175"/>
        <v/>
      </c>
    </row>
    <row r="2791" spans="21:24" x14ac:dyDescent="0.3">
      <c r="U2791" s="95" t="str">
        <f t="shared" si="172"/>
        <v/>
      </c>
      <c r="V2791" s="95" t="str">
        <f t="shared" si="173"/>
        <v/>
      </c>
      <c r="W2791" s="95" t="str">
        <f t="shared" si="174"/>
        <v/>
      </c>
      <c r="X2791" s="95" t="str">
        <f t="shared" si="175"/>
        <v/>
      </c>
    </row>
    <row r="2792" spans="21:24" x14ac:dyDescent="0.3">
      <c r="U2792" s="95" t="str">
        <f t="shared" si="172"/>
        <v/>
      </c>
      <c r="V2792" s="95" t="str">
        <f t="shared" si="173"/>
        <v/>
      </c>
      <c r="W2792" s="95" t="str">
        <f t="shared" si="174"/>
        <v/>
      </c>
      <c r="X2792" s="95" t="str">
        <f t="shared" si="175"/>
        <v/>
      </c>
    </row>
    <row r="2793" spans="21:24" x14ac:dyDescent="0.3">
      <c r="U2793" s="95" t="str">
        <f t="shared" si="172"/>
        <v/>
      </c>
      <c r="V2793" s="95" t="str">
        <f t="shared" si="173"/>
        <v/>
      </c>
      <c r="W2793" s="95" t="str">
        <f t="shared" si="174"/>
        <v/>
      </c>
      <c r="X2793" s="95" t="str">
        <f t="shared" si="175"/>
        <v/>
      </c>
    </row>
    <row r="2794" spans="21:24" x14ac:dyDescent="0.3">
      <c r="U2794" s="95" t="str">
        <f t="shared" si="172"/>
        <v/>
      </c>
      <c r="V2794" s="95" t="str">
        <f t="shared" si="173"/>
        <v/>
      </c>
      <c r="W2794" s="95" t="str">
        <f t="shared" si="174"/>
        <v/>
      </c>
      <c r="X2794" s="95" t="str">
        <f t="shared" si="175"/>
        <v/>
      </c>
    </row>
    <row r="2795" spans="21:24" x14ac:dyDescent="0.3">
      <c r="U2795" s="95" t="str">
        <f t="shared" si="172"/>
        <v/>
      </c>
      <c r="V2795" s="95" t="str">
        <f t="shared" si="173"/>
        <v/>
      </c>
      <c r="W2795" s="95" t="str">
        <f t="shared" si="174"/>
        <v/>
      </c>
      <c r="X2795" s="95" t="str">
        <f t="shared" si="175"/>
        <v/>
      </c>
    </row>
    <row r="2796" spans="21:24" x14ac:dyDescent="0.3">
      <c r="U2796" s="95" t="str">
        <f t="shared" si="172"/>
        <v/>
      </c>
      <c r="V2796" s="95" t="str">
        <f t="shared" si="173"/>
        <v/>
      </c>
      <c r="W2796" s="95" t="str">
        <f t="shared" si="174"/>
        <v/>
      </c>
      <c r="X2796" s="95" t="str">
        <f t="shared" si="175"/>
        <v/>
      </c>
    </row>
    <row r="2797" spans="21:24" x14ac:dyDescent="0.3">
      <c r="U2797" s="95" t="str">
        <f t="shared" si="172"/>
        <v/>
      </c>
      <c r="V2797" s="95" t="str">
        <f t="shared" si="173"/>
        <v/>
      </c>
      <c r="W2797" s="95" t="str">
        <f t="shared" si="174"/>
        <v/>
      </c>
      <c r="X2797" s="95" t="str">
        <f t="shared" si="175"/>
        <v/>
      </c>
    </row>
    <row r="2798" spans="21:24" x14ac:dyDescent="0.3">
      <c r="U2798" s="95" t="str">
        <f t="shared" si="172"/>
        <v/>
      </c>
      <c r="V2798" s="95" t="str">
        <f t="shared" si="173"/>
        <v/>
      </c>
      <c r="W2798" s="95" t="str">
        <f t="shared" si="174"/>
        <v/>
      </c>
      <c r="X2798" s="95" t="str">
        <f t="shared" si="175"/>
        <v/>
      </c>
    </row>
    <row r="2799" spans="21:24" x14ac:dyDescent="0.3">
      <c r="U2799" s="95" t="str">
        <f t="shared" si="172"/>
        <v/>
      </c>
      <c r="V2799" s="95" t="str">
        <f t="shared" si="173"/>
        <v/>
      </c>
      <c r="W2799" s="95" t="str">
        <f t="shared" si="174"/>
        <v/>
      </c>
      <c r="X2799" s="95" t="str">
        <f t="shared" si="175"/>
        <v/>
      </c>
    </row>
    <row r="2800" spans="21:24" x14ac:dyDescent="0.3">
      <c r="U2800" s="95" t="str">
        <f t="shared" si="172"/>
        <v/>
      </c>
      <c r="V2800" s="95" t="str">
        <f t="shared" si="173"/>
        <v/>
      </c>
      <c r="W2800" s="95" t="str">
        <f t="shared" si="174"/>
        <v/>
      </c>
      <c r="X2800" s="95" t="str">
        <f t="shared" si="175"/>
        <v/>
      </c>
    </row>
    <row r="2801" spans="21:24" x14ac:dyDescent="0.3">
      <c r="U2801" s="95" t="str">
        <f t="shared" si="172"/>
        <v/>
      </c>
      <c r="V2801" s="95" t="str">
        <f t="shared" si="173"/>
        <v/>
      </c>
      <c r="W2801" s="95" t="str">
        <f t="shared" si="174"/>
        <v/>
      </c>
      <c r="X2801" s="95" t="str">
        <f t="shared" si="175"/>
        <v/>
      </c>
    </row>
    <row r="2802" spans="21:24" x14ac:dyDescent="0.3">
      <c r="U2802" s="95" t="str">
        <f t="shared" si="172"/>
        <v/>
      </c>
      <c r="V2802" s="95" t="str">
        <f t="shared" si="173"/>
        <v/>
      </c>
      <c r="W2802" s="95" t="str">
        <f t="shared" si="174"/>
        <v/>
      </c>
      <c r="X2802" s="95" t="str">
        <f t="shared" si="175"/>
        <v/>
      </c>
    </row>
    <row r="2803" spans="21:24" x14ac:dyDescent="0.3">
      <c r="U2803" s="95" t="str">
        <f t="shared" si="172"/>
        <v/>
      </c>
      <c r="V2803" s="95" t="str">
        <f t="shared" si="173"/>
        <v/>
      </c>
      <c r="W2803" s="95" t="str">
        <f t="shared" si="174"/>
        <v/>
      </c>
      <c r="X2803" s="95" t="str">
        <f t="shared" si="175"/>
        <v/>
      </c>
    </row>
    <row r="2804" spans="21:24" x14ac:dyDescent="0.3">
      <c r="U2804" s="95" t="str">
        <f t="shared" si="172"/>
        <v/>
      </c>
      <c r="V2804" s="95" t="str">
        <f t="shared" si="173"/>
        <v/>
      </c>
      <c r="W2804" s="95" t="str">
        <f t="shared" si="174"/>
        <v/>
      </c>
      <c r="X2804" s="95" t="str">
        <f t="shared" si="175"/>
        <v/>
      </c>
    </row>
    <row r="2805" spans="21:24" x14ac:dyDescent="0.3">
      <c r="U2805" s="95" t="str">
        <f t="shared" si="172"/>
        <v/>
      </c>
      <c r="V2805" s="95" t="str">
        <f t="shared" si="173"/>
        <v/>
      </c>
      <c r="W2805" s="95" t="str">
        <f t="shared" si="174"/>
        <v/>
      </c>
      <c r="X2805" s="95" t="str">
        <f t="shared" si="175"/>
        <v/>
      </c>
    </row>
    <row r="2806" spans="21:24" x14ac:dyDescent="0.3">
      <c r="U2806" s="95" t="str">
        <f t="shared" si="172"/>
        <v/>
      </c>
      <c r="V2806" s="95" t="str">
        <f t="shared" si="173"/>
        <v/>
      </c>
      <c r="W2806" s="95" t="str">
        <f t="shared" si="174"/>
        <v/>
      </c>
      <c r="X2806" s="95" t="str">
        <f t="shared" si="175"/>
        <v/>
      </c>
    </row>
    <row r="2807" spans="21:24" x14ac:dyDescent="0.3">
      <c r="U2807" s="95" t="str">
        <f t="shared" si="172"/>
        <v/>
      </c>
      <c r="V2807" s="95" t="str">
        <f t="shared" si="173"/>
        <v/>
      </c>
      <c r="W2807" s="95" t="str">
        <f t="shared" si="174"/>
        <v/>
      </c>
      <c r="X2807" s="95" t="str">
        <f t="shared" si="175"/>
        <v/>
      </c>
    </row>
    <row r="2808" spans="21:24" x14ac:dyDescent="0.3">
      <c r="U2808" s="95" t="str">
        <f t="shared" si="172"/>
        <v/>
      </c>
      <c r="V2808" s="95" t="str">
        <f t="shared" si="173"/>
        <v/>
      </c>
      <c r="W2808" s="95" t="str">
        <f t="shared" si="174"/>
        <v/>
      </c>
      <c r="X2808" s="95" t="str">
        <f t="shared" si="175"/>
        <v/>
      </c>
    </row>
    <row r="2809" spans="21:24" x14ac:dyDescent="0.3">
      <c r="U2809" s="95" t="str">
        <f t="shared" si="172"/>
        <v/>
      </c>
      <c r="V2809" s="95" t="str">
        <f t="shared" si="173"/>
        <v/>
      </c>
      <c r="W2809" s="95" t="str">
        <f t="shared" si="174"/>
        <v/>
      </c>
      <c r="X2809" s="95" t="str">
        <f t="shared" si="175"/>
        <v/>
      </c>
    </row>
    <row r="2810" spans="21:24" x14ac:dyDescent="0.3">
      <c r="U2810" s="95" t="str">
        <f t="shared" si="172"/>
        <v/>
      </c>
      <c r="V2810" s="95" t="str">
        <f t="shared" si="173"/>
        <v/>
      </c>
      <c r="W2810" s="95" t="str">
        <f t="shared" si="174"/>
        <v/>
      </c>
      <c r="X2810" s="95" t="str">
        <f t="shared" si="175"/>
        <v/>
      </c>
    </row>
    <row r="2811" spans="21:24" x14ac:dyDescent="0.3">
      <c r="U2811" s="95" t="str">
        <f t="shared" si="172"/>
        <v/>
      </c>
      <c r="V2811" s="95" t="str">
        <f t="shared" si="173"/>
        <v/>
      </c>
      <c r="W2811" s="95" t="str">
        <f t="shared" si="174"/>
        <v/>
      </c>
      <c r="X2811" s="95" t="str">
        <f t="shared" si="175"/>
        <v/>
      </c>
    </row>
    <row r="2812" spans="21:24" x14ac:dyDescent="0.3">
      <c r="U2812" s="95" t="str">
        <f t="shared" si="172"/>
        <v/>
      </c>
      <c r="V2812" s="95" t="str">
        <f t="shared" si="173"/>
        <v/>
      </c>
      <c r="W2812" s="95" t="str">
        <f t="shared" si="174"/>
        <v/>
      </c>
      <c r="X2812" s="95" t="str">
        <f t="shared" si="175"/>
        <v/>
      </c>
    </row>
    <row r="2813" spans="21:24" x14ac:dyDescent="0.3">
      <c r="U2813" s="95" t="str">
        <f t="shared" si="172"/>
        <v/>
      </c>
      <c r="V2813" s="95" t="str">
        <f t="shared" si="173"/>
        <v/>
      </c>
      <c r="W2813" s="95" t="str">
        <f t="shared" si="174"/>
        <v/>
      </c>
      <c r="X2813" s="95" t="str">
        <f t="shared" si="175"/>
        <v/>
      </c>
    </row>
    <row r="2814" spans="21:24" x14ac:dyDescent="0.3">
      <c r="U2814" s="95" t="str">
        <f t="shared" si="172"/>
        <v/>
      </c>
      <c r="V2814" s="95" t="str">
        <f t="shared" si="173"/>
        <v/>
      </c>
      <c r="W2814" s="95" t="str">
        <f t="shared" si="174"/>
        <v/>
      </c>
      <c r="X2814" s="95" t="str">
        <f t="shared" si="175"/>
        <v/>
      </c>
    </row>
    <row r="2815" spans="21:24" x14ac:dyDescent="0.3">
      <c r="U2815" s="95" t="str">
        <f t="shared" si="172"/>
        <v/>
      </c>
      <c r="V2815" s="95" t="str">
        <f t="shared" si="173"/>
        <v/>
      </c>
      <c r="W2815" s="95" t="str">
        <f t="shared" si="174"/>
        <v/>
      </c>
      <c r="X2815" s="95" t="str">
        <f t="shared" si="175"/>
        <v/>
      </c>
    </row>
    <row r="2816" spans="21:24" x14ac:dyDescent="0.3">
      <c r="U2816" s="95" t="str">
        <f t="shared" si="172"/>
        <v/>
      </c>
      <c r="V2816" s="95" t="str">
        <f t="shared" si="173"/>
        <v/>
      </c>
      <c r="W2816" s="95" t="str">
        <f t="shared" si="174"/>
        <v/>
      </c>
      <c r="X2816" s="95" t="str">
        <f t="shared" si="175"/>
        <v/>
      </c>
    </row>
    <row r="2817" spans="21:24" x14ac:dyDescent="0.3">
      <c r="U2817" s="95" t="str">
        <f t="shared" si="172"/>
        <v/>
      </c>
      <c r="V2817" s="95" t="str">
        <f t="shared" si="173"/>
        <v/>
      </c>
      <c r="W2817" s="95" t="str">
        <f t="shared" si="174"/>
        <v/>
      </c>
      <c r="X2817" s="95" t="str">
        <f t="shared" si="175"/>
        <v/>
      </c>
    </row>
    <row r="2818" spans="21:24" x14ac:dyDescent="0.3">
      <c r="U2818" s="95" t="str">
        <f t="shared" si="172"/>
        <v/>
      </c>
      <c r="V2818" s="95" t="str">
        <f t="shared" si="173"/>
        <v/>
      </c>
      <c r="W2818" s="95" t="str">
        <f t="shared" si="174"/>
        <v/>
      </c>
      <c r="X2818" s="95" t="str">
        <f t="shared" si="175"/>
        <v/>
      </c>
    </row>
    <row r="2819" spans="21:24" x14ac:dyDescent="0.3">
      <c r="U2819" s="95" t="str">
        <f t="shared" si="172"/>
        <v/>
      </c>
      <c r="V2819" s="95" t="str">
        <f t="shared" si="173"/>
        <v/>
      </c>
      <c r="W2819" s="95" t="str">
        <f t="shared" si="174"/>
        <v/>
      </c>
      <c r="X2819" s="95" t="str">
        <f t="shared" si="175"/>
        <v/>
      </c>
    </row>
    <row r="2820" spans="21:24" x14ac:dyDescent="0.3">
      <c r="U2820" s="95" t="str">
        <f t="shared" si="172"/>
        <v/>
      </c>
      <c r="V2820" s="95" t="str">
        <f t="shared" si="173"/>
        <v/>
      </c>
      <c r="W2820" s="95" t="str">
        <f t="shared" si="174"/>
        <v/>
      </c>
      <c r="X2820" s="95" t="str">
        <f t="shared" si="175"/>
        <v/>
      </c>
    </row>
    <row r="2821" spans="21:24" x14ac:dyDescent="0.3">
      <c r="U2821" s="95" t="str">
        <f t="shared" ref="U2821:U2884" si="176">IF(L2821="ANO",B2821&amp;"-Linie A","")</f>
        <v/>
      </c>
      <c r="V2821" s="95" t="str">
        <f t="shared" ref="V2821:V2884" si="177">IF(M2821="ANO",B2821&amp;"-Linie B","")</f>
        <v/>
      </c>
      <c r="W2821" s="95" t="str">
        <f t="shared" ref="W2821:W2884" si="178">IF(N2821="ANO",B2821&amp;"-Linie C","")</f>
        <v/>
      </c>
      <c r="X2821" s="95" t="str">
        <f t="shared" ref="X2821:X2884" si="179">IF(O2821="ANO",B2821&amp;"-Linie D","")</f>
        <v/>
      </c>
    </row>
    <row r="2822" spans="21:24" x14ac:dyDescent="0.3">
      <c r="U2822" s="95" t="str">
        <f t="shared" si="176"/>
        <v/>
      </c>
      <c r="V2822" s="95" t="str">
        <f t="shared" si="177"/>
        <v/>
      </c>
      <c r="W2822" s="95" t="str">
        <f t="shared" si="178"/>
        <v/>
      </c>
      <c r="X2822" s="95" t="str">
        <f t="shared" si="179"/>
        <v/>
      </c>
    </row>
    <row r="2823" spans="21:24" x14ac:dyDescent="0.3">
      <c r="U2823" s="95" t="str">
        <f t="shared" si="176"/>
        <v/>
      </c>
      <c r="V2823" s="95" t="str">
        <f t="shared" si="177"/>
        <v/>
      </c>
      <c r="W2823" s="95" t="str">
        <f t="shared" si="178"/>
        <v/>
      </c>
      <c r="X2823" s="95" t="str">
        <f t="shared" si="179"/>
        <v/>
      </c>
    </row>
    <row r="2824" spans="21:24" x14ac:dyDescent="0.3">
      <c r="U2824" s="95" t="str">
        <f t="shared" si="176"/>
        <v/>
      </c>
      <c r="V2824" s="95" t="str">
        <f t="shared" si="177"/>
        <v/>
      </c>
      <c r="W2824" s="95" t="str">
        <f t="shared" si="178"/>
        <v/>
      </c>
      <c r="X2824" s="95" t="str">
        <f t="shared" si="179"/>
        <v/>
      </c>
    </row>
    <row r="2825" spans="21:24" x14ac:dyDescent="0.3">
      <c r="U2825" s="95" t="str">
        <f t="shared" si="176"/>
        <v/>
      </c>
      <c r="V2825" s="95" t="str">
        <f t="shared" si="177"/>
        <v/>
      </c>
      <c r="W2825" s="95" t="str">
        <f t="shared" si="178"/>
        <v/>
      </c>
      <c r="X2825" s="95" t="str">
        <f t="shared" si="179"/>
        <v/>
      </c>
    </row>
    <row r="2826" spans="21:24" x14ac:dyDescent="0.3">
      <c r="U2826" s="95" t="str">
        <f t="shared" si="176"/>
        <v/>
      </c>
      <c r="V2826" s="95" t="str">
        <f t="shared" si="177"/>
        <v/>
      </c>
      <c r="W2826" s="95" t="str">
        <f t="shared" si="178"/>
        <v/>
      </c>
      <c r="X2826" s="95" t="str">
        <f t="shared" si="179"/>
        <v/>
      </c>
    </row>
    <row r="2827" spans="21:24" x14ac:dyDescent="0.3">
      <c r="U2827" s="95" t="str">
        <f t="shared" si="176"/>
        <v/>
      </c>
      <c r="V2827" s="95" t="str">
        <f t="shared" si="177"/>
        <v/>
      </c>
      <c r="W2827" s="95" t="str">
        <f t="shared" si="178"/>
        <v/>
      </c>
      <c r="X2827" s="95" t="str">
        <f t="shared" si="179"/>
        <v/>
      </c>
    </row>
    <row r="2828" spans="21:24" x14ac:dyDescent="0.3">
      <c r="U2828" s="95" t="str">
        <f t="shared" si="176"/>
        <v/>
      </c>
      <c r="V2828" s="95" t="str">
        <f t="shared" si="177"/>
        <v/>
      </c>
      <c r="W2828" s="95" t="str">
        <f t="shared" si="178"/>
        <v/>
      </c>
      <c r="X2828" s="95" t="str">
        <f t="shared" si="179"/>
        <v/>
      </c>
    </row>
    <row r="2829" spans="21:24" x14ac:dyDescent="0.3">
      <c r="U2829" s="95" t="str">
        <f t="shared" si="176"/>
        <v/>
      </c>
      <c r="V2829" s="95" t="str">
        <f t="shared" si="177"/>
        <v/>
      </c>
      <c r="W2829" s="95" t="str">
        <f t="shared" si="178"/>
        <v/>
      </c>
      <c r="X2829" s="95" t="str">
        <f t="shared" si="179"/>
        <v/>
      </c>
    </row>
    <row r="2830" spans="21:24" x14ac:dyDescent="0.3">
      <c r="U2830" s="95" t="str">
        <f t="shared" si="176"/>
        <v/>
      </c>
      <c r="V2830" s="95" t="str">
        <f t="shared" si="177"/>
        <v/>
      </c>
      <c r="W2830" s="95" t="str">
        <f t="shared" si="178"/>
        <v/>
      </c>
      <c r="X2830" s="95" t="str">
        <f t="shared" si="179"/>
        <v/>
      </c>
    </row>
    <row r="2831" spans="21:24" x14ac:dyDescent="0.3">
      <c r="U2831" s="95" t="str">
        <f t="shared" si="176"/>
        <v/>
      </c>
      <c r="V2831" s="95" t="str">
        <f t="shared" si="177"/>
        <v/>
      </c>
      <c r="W2831" s="95" t="str">
        <f t="shared" si="178"/>
        <v/>
      </c>
      <c r="X2831" s="95" t="str">
        <f t="shared" si="179"/>
        <v/>
      </c>
    </row>
    <row r="2832" spans="21:24" x14ac:dyDescent="0.3">
      <c r="U2832" s="95" t="str">
        <f t="shared" si="176"/>
        <v/>
      </c>
      <c r="V2832" s="95" t="str">
        <f t="shared" si="177"/>
        <v/>
      </c>
      <c r="W2832" s="95" t="str">
        <f t="shared" si="178"/>
        <v/>
      </c>
      <c r="X2832" s="95" t="str">
        <f t="shared" si="179"/>
        <v/>
      </c>
    </row>
    <row r="2833" spans="21:24" x14ac:dyDescent="0.3">
      <c r="U2833" s="95" t="str">
        <f t="shared" si="176"/>
        <v/>
      </c>
      <c r="V2833" s="95" t="str">
        <f t="shared" si="177"/>
        <v/>
      </c>
      <c r="W2833" s="95" t="str">
        <f t="shared" si="178"/>
        <v/>
      </c>
      <c r="X2833" s="95" t="str">
        <f t="shared" si="179"/>
        <v/>
      </c>
    </row>
    <row r="2834" spans="21:24" x14ac:dyDescent="0.3">
      <c r="U2834" s="95" t="str">
        <f t="shared" si="176"/>
        <v/>
      </c>
      <c r="V2834" s="95" t="str">
        <f t="shared" si="177"/>
        <v/>
      </c>
      <c r="W2834" s="95" t="str">
        <f t="shared" si="178"/>
        <v/>
      </c>
      <c r="X2834" s="95" t="str">
        <f t="shared" si="179"/>
        <v/>
      </c>
    </row>
    <row r="2835" spans="21:24" x14ac:dyDescent="0.3">
      <c r="U2835" s="95" t="str">
        <f t="shared" si="176"/>
        <v/>
      </c>
      <c r="V2835" s="95" t="str">
        <f t="shared" si="177"/>
        <v/>
      </c>
      <c r="W2835" s="95" t="str">
        <f t="shared" si="178"/>
        <v/>
      </c>
      <c r="X2835" s="95" t="str">
        <f t="shared" si="179"/>
        <v/>
      </c>
    </row>
    <row r="2836" spans="21:24" x14ac:dyDescent="0.3">
      <c r="U2836" s="95" t="str">
        <f t="shared" si="176"/>
        <v/>
      </c>
      <c r="V2836" s="95" t="str">
        <f t="shared" si="177"/>
        <v/>
      </c>
      <c r="W2836" s="95" t="str">
        <f t="shared" si="178"/>
        <v/>
      </c>
      <c r="X2836" s="95" t="str">
        <f t="shared" si="179"/>
        <v/>
      </c>
    </row>
    <row r="2837" spans="21:24" x14ac:dyDescent="0.3">
      <c r="U2837" s="95" t="str">
        <f t="shared" si="176"/>
        <v/>
      </c>
      <c r="V2837" s="95" t="str">
        <f t="shared" si="177"/>
        <v/>
      </c>
      <c r="W2837" s="95" t="str">
        <f t="shared" si="178"/>
        <v/>
      </c>
      <c r="X2837" s="95" t="str">
        <f t="shared" si="179"/>
        <v/>
      </c>
    </row>
    <row r="2838" spans="21:24" x14ac:dyDescent="0.3">
      <c r="U2838" s="95" t="str">
        <f t="shared" si="176"/>
        <v/>
      </c>
      <c r="V2838" s="95" t="str">
        <f t="shared" si="177"/>
        <v/>
      </c>
      <c r="W2838" s="95" t="str">
        <f t="shared" si="178"/>
        <v/>
      </c>
      <c r="X2838" s="95" t="str">
        <f t="shared" si="179"/>
        <v/>
      </c>
    </row>
    <row r="2839" spans="21:24" x14ac:dyDescent="0.3">
      <c r="U2839" s="95" t="str">
        <f t="shared" si="176"/>
        <v/>
      </c>
      <c r="V2839" s="95" t="str">
        <f t="shared" si="177"/>
        <v/>
      </c>
      <c r="W2839" s="95" t="str">
        <f t="shared" si="178"/>
        <v/>
      </c>
      <c r="X2839" s="95" t="str">
        <f t="shared" si="179"/>
        <v/>
      </c>
    </row>
    <row r="2840" spans="21:24" x14ac:dyDescent="0.3">
      <c r="U2840" s="95" t="str">
        <f t="shared" si="176"/>
        <v/>
      </c>
      <c r="V2840" s="95" t="str">
        <f t="shared" si="177"/>
        <v/>
      </c>
      <c r="W2840" s="95" t="str">
        <f t="shared" si="178"/>
        <v/>
      </c>
      <c r="X2840" s="95" t="str">
        <f t="shared" si="179"/>
        <v/>
      </c>
    </row>
    <row r="2841" spans="21:24" x14ac:dyDescent="0.3">
      <c r="U2841" s="95" t="str">
        <f t="shared" si="176"/>
        <v/>
      </c>
      <c r="V2841" s="95" t="str">
        <f t="shared" si="177"/>
        <v/>
      </c>
      <c r="W2841" s="95" t="str">
        <f t="shared" si="178"/>
        <v/>
      </c>
      <c r="X2841" s="95" t="str">
        <f t="shared" si="179"/>
        <v/>
      </c>
    </row>
    <row r="2842" spans="21:24" x14ac:dyDescent="0.3">
      <c r="U2842" s="95" t="str">
        <f t="shared" si="176"/>
        <v/>
      </c>
      <c r="V2842" s="95" t="str">
        <f t="shared" si="177"/>
        <v/>
      </c>
      <c r="W2842" s="95" t="str">
        <f t="shared" si="178"/>
        <v/>
      </c>
      <c r="X2842" s="95" t="str">
        <f t="shared" si="179"/>
        <v/>
      </c>
    </row>
    <row r="2843" spans="21:24" x14ac:dyDescent="0.3">
      <c r="U2843" s="95" t="str">
        <f t="shared" si="176"/>
        <v/>
      </c>
      <c r="V2843" s="95" t="str">
        <f t="shared" si="177"/>
        <v/>
      </c>
      <c r="W2843" s="95" t="str">
        <f t="shared" si="178"/>
        <v/>
      </c>
      <c r="X2843" s="95" t="str">
        <f t="shared" si="179"/>
        <v/>
      </c>
    </row>
    <row r="2844" spans="21:24" x14ac:dyDescent="0.3">
      <c r="U2844" s="95" t="str">
        <f t="shared" si="176"/>
        <v/>
      </c>
      <c r="V2844" s="95" t="str">
        <f t="shared" si="177"/>
        <v/>
      </c>
      <c r="W2844" s="95" t="str">
        <f t="shared" si="178"/>
        <v/>
      </c>
      <c r="X2844" s="95" t="str">
        <f t="shared" si="179"/>
        <v/>
      </c>
    </row>
    <row r="2845" spans="21:24" x14ac:dyDescent="0.3">
      <c r="U2845" s="95" t="str">
        <f t="shared" si="176"/>
        <v/>
      </c>
      <c r="V2845" s="95" t="str">
        <f t="shared" si="177"/>
        <v/>
      </c>
      <c r="W2845" s="95" t="str">
        <f t="shared" si="178"/>
        <v/>
      </c>
      <c r="X2845" s="95" t="str">
        <f t="shared" si="179"/>
        <v/>
      </c>
    </row>
    <row r="2846" spans="21:24" x14ac:dyDescent="0.3">
      <c r="U2846" s="95" t="str">
        <f t="shared" si="176"/>
        <v/>
      </c>
      <c r="V2846" s="95" t="str">
        <f t="shared" si="177"/>
        <v/>
      </c>
      <c r="W2846" s="95" t="str">
        <f t="shared" si="178"/>
        <v/>
      </c>
      <c r="X2846" s="95" t="str">
        <f t="shared" si="179"/>
        <v/>
      </c>
    </row>
    <row r="2847" spans="21:24" x14ac:dyDescent="0.3">
      <c r="U2847" s="95" t="str">
        <f t="shared" si="176"/>
        <v/>
      </c>
      <c r="V2847" s="95" t="str">
        <f t="shared" si="177"/>
        <v/>
      </c>
      <c r="W2847" s="95" t="str">
        <f t="shared" si="178"/>
        <v/>
      </c>
      <c r="X2847" s="95" t="str">
        <f t="shared" si="179"/>
        <v/>
      </c>
    </row>
    <row r="2848" spans="21:24" x14ac:dyDescent="0.3">
      <c r="U2848" s="95" t="str">
        <f t="shared" si="176"/>
        <v/>
      </c>
      <c r="V2848" s="95" t="str">
        <f t="shared" si="177"/>
        <v/>
      </c>
      <c r="W2848" s="95" t="str">
        <f t="shared" si="178"/>
        <v/>
      </c>
      <c r="X2848" s="95" t="str">
        <f t="shared" si="179"/>
        <v/>
      </c>
    </row>
    <row r="2849" spans="21:24" x14ac:dyDescent="0.3">
      <c r="U2849" s="95" t="str">
        <f t="shared" si="176"/>
        <v/>
      </c>
      <c r="V2849" s="95" t="str">
        <f t="shared" si="177"/>
        <v/>
      </c>
      <c r="W2849" s="95" t="str">
        <f t="shared" si="178"/>
        <v/>
      </c>
      <c r="X2849" s="95" t="str">
        <f t="shared" si="179"/>
        <v/>
      </c>
    </row>
    <row r="2850" spans="21:24" x14ac:dyDescent="0.3">
      <c r="U2850" s="95" t="str">
        <f t="shared" si="176"/>
        <v/>
      </c>
      <c r="V2850" s="95" t="str">
        <f t="shared" si="177"/>
        <v/>
      </c>
      <c r="W2850" s="95" t="str">
        <f t="shared" si="178"/>
        <v/>
      </c>
      <c r="X2850" s="95" t="str">
        <f t="shared" si="179"/>
        <v/>
      </c>
    </row>
    <row r="2851" spans="21:24" x14ac:dyDescent="0.3">
      <c r="U2851" s="95" t="str">
        <f t="shared" si="176"/>
        <v/>
      </c>
      <c r="V2851" s="95" t="str">
        <f t="shared" si="177"/>
        <v/>
      </c>
      <c r="W2851" s="95" t="str">
        <f t="shared" si="178"/>
        <v/>
      </c>
      <c r="X2851" s="95" t="str">
        <f t="shared" si="179"/>
        <v/>
      </c>
    </row>
    <row r="2852" spans="21:24" x14ac:dyDescent="0.3">
      <c r="U2852" s="95" t="str">
        <f t="shared" si="176"/>
        <v/>
      </c>
      <c r="V2852" s="95" t="str">
        <f t="shared" si="177"/>
        <v/>
      </c>
      <c r="W2852" s="95" t="str">
        <f t="shared" si="178"/>
        <v/>
      </c>
      <c r="X2852" s="95" t="str">
        <f t="shared" si="179"/>
        <v/>
      </c>
    </row>
    <row r="2853" spans="21:24" x14ac:dyDescent="0.3">
      <c r="U2853" s="95" t="str">
        <f t="shared" si="176"/>
        <v/>
      </c>
      <c r="V2853" s="95" t="str">
        <f t="shared" si="177"/>
        <v/>
      </c>
      <c r="W2853" s="95" t="str">
        <f t="shared" si="178"/>
        <v/>
      </c>
      <c r="X2853" s="95" t="str">
        <f t="shared" si="179"/>
        <v/>
      </c>
    </row>
    <row r="2854" spans="21:24" x14ac:dyDescent="0.3">
      <c r="U2854" s="95" t="str">
        <f t="shared" si="176"/>
        <v/>
      </c>
      <c r="V2854" s="95" t="str">
        <f t="shared" si="177"/>
        <v/>
      </c>
      <c r="W2854" s="95" t="str">
        <f t="shared" si="178"/>
        <v/>
      </c>
      <c r="X2854" s="95" t="str">
        <f t="shared" si="179"/>
        <v/>
      </c>
    </row>
    <row r="2855" spans="21:24" x14ac:dyDescent="0.3">
      <c r="U2855" s="95" t="str">
        <f t="shared" si="176"/>
        <v/>
      </c>
      <c r="V2855" s="95" t="str">
        <f t="shared" si="177"/>
        <v/>
      </c>
      <c r="W2855" s="95" t="str">
        <f t="shared" si="178"/>
        <v/>
      </c>
      <c r="X2855" s="95" t="str">
        <f t="shared" si="179"/>
        <v/>
      </c>
    </row>
    <row r="2856" spans="21:24" x14ac:dyDescent="0.3">
      <c r="U2856" s="95" t="str">
        <f t="shared" si="176"/>
        <v/>
      </c>
      <c r="V2856" s="95" t="str">
        <f t="shared" si="177"/>
        <v/>
      </c>
      <c r="W2856" s="95" t="str">
        <f t="shared" si="178"/>
        <v/>
      </c>
      <c r="X2856" s="95" t="str">
        <f t="shared" si="179"/>
        <v/>
      </c>
    </row>
    <row r="2857" spans="21:24" x14ac:dyDescent="0.3">
      <c r="U2857" s="95" t="str">
        <f t="shared" si="176"/>
        <v/>
      </c>
      <c r="V2857" s="95" t="str">
        <f t="shared" si="177"/>
        <v/>
      </c>
      <c r="W2857" s="95" t="str">
        <f t="shared" si="178"/>
        <v/>
      </c>
      <c r="X2857" s="95" t="str">
        <f t="shared" si="179"/>
        <v/>
      </c>
    </row>
    <row r="2858" spans="21:24" x14ac:dyDescent="0.3">
      <c r="U2858" s="95" t="str">
        <f t="shared" si="176"/>
        <v/>
      </c>
      <c r="V2858" s="95" t="str">
        <f t="shared" si="177"/>
        <v/>
      </c>
      <c r="W2858" s="95" t="str">
        <f t="shared" si="178"/>
        <v/>
      </c>
      <c r="X2858" s="95" t="str">
        <f t="shared" si="179"/>
        <v/>
      </c>
    </row>
    <row r="2859" spans="21:24" x14ac:dyDescent="0.3">
      <c r="U2859" s="95" t="str">
        <f t="shared" si="176"/>
        <v/>
      </c>
      <c r="V2859" s="95" t="str">
        <f t="shared" si="177"/>
        <v/>
      </c>
      <c r="W2859" s="95" t="str">
        <f t="shared" si="178"/>
        <v/>
      </c>
      <c r="X2859" s="95" t="str">
        <f t="shared" si="179"/>
        <v/>
      </c>
    </row>
    <row r="2860" spans="21:24" x14ac:dyDescent="0.3">
      <c r="U2860" s="95" t="str">
        <f t="shared" si="176"/>
        <v/>
      </c>
      <c r="V2860" s="95" t="str">
        <f t="shared" si="177"/>
        <v/>
      </c>
      <c r="W2860" s="95" t="str">
        <f t="shared" si="178"/>
        <v/>
      </c>
      <c r="X2860" s="95" t="str">
        <f t="shared" si="179"/>
        <v/>
      </c>
    </row>
    <row r="2861" spans="21:24" x14ac:dyDescent="0.3">
      <c r="U2861" s="95" t="str">
        <f t="shared" si="176"/>
        <v/>
      </c>
      <c r="V2861" s="95" t="str">
        <f t="shared" si="177"/>
        <v/>
      </c>
      <c r="W2861" s="95" t="str">
        <f t="shared" si="178"/>
        <v/>
      </c>
      <c r="X2861" s="95" t="str">
        <f t="shared" si="179"/>
        <v/>
      </c>
    </row>
    <row r="2862" spans="21:24" x14ac:dyDescent="0.3">
      <c r="U2862" s="95" t="str">
        <f t="shared" si="176"/>
        <v/>
      </c>
      <c r="V2862" s="95" t="str">
        <f t="shared" si="177"/>
        <v/>
      </c>
      <c r="W2862" s="95" t="str">
        <f t="shared" si="178"/>
        <v/>
      </c>
      <c r="X2862" s="95" t="str">
        <f t="shared" si="179"/>
        <v/>
      </c>
    </row>
    <row r="2863" spans="21:24" x14ac:dyDescent="0.3">
      <c r="U2863" s="95" t="str">
        <f t="shared" si="176"/>
        <v/>
      </c>
      <c r="V2863" s="95" t="str">
        <f t="shared" si="177"/>
        <v/>
      </c>
      <c r="W2863" s="95" t="str">
        <f t="shared" si="178"/>
        <v/>
      </c>
      <c r="X2863" s="95" t="str">
        <f t="shared" si="179"/>
        <v/>
      </c>
    </row>
    <row r="2864" spans="21:24" x14ac:dyDescent="0.3">
      <c r="U2864" s="95" t="str">
        <f t="shared" si="176"/>
        <v/>
      </c>
      <c r="V2864" s="95" t="str">
        <f t="shared" si="177"/>
        <v/>
      </c>
      <c r="W2864" s="95" t="str">
        <f t="shared" si="178"/>
        <v/>
      </c>
      <c r="X2864" s="95" t="str">
        <f t="shared" si="179"/>
        <v/>
      </c>
    </row>
    <row r="2865" spans="21:24" x14ac:dyDescent="0.3">
      <c r="U2865" s="95" t="str">
        <f t="shared" si="176"/>
        <v/>
      </c>
      <c r="V2865" s="95" t="str">
        <f t="shared" si="177"/>
        <v/>
      </c>
      <c r="W2865" s="95" t="str">
        <f t="shared" si="178"/>
        <v/>
      </c>
      <c r="X2865" s="95" t="str">
        <f t="shared" si="179"/>
        <v/>
      </c>
    </row>
    <row r="2866" spans="21:24" x14ac:dyDescent="0.3">
      <c r="U2866" s="95" t="str">
        <f t="shared" si="176"/>
        <v/>
      </c>
      <c r="V2866" s="95" t="str">
        <f t="shared" si="177"/>
        <v/>
      </c>
      <c r="W2866" s="95" t="str">
        <f t="shared" si="178"/>
        <v/>
      </c>
      <c r="X2866" s="95" t="str">
        <f t="shared" si="179"/>
        <v/>
      </c>
    </row>
    <row r="2867" spans="21:24" x14ac:dyDescent="0.3">
      <c r="U2867" s="95" t="str">
        <f t="shared" si="176"/>
        <v/>
      </c>
      <c r="V2867" s="95" t="str">
        <f t="shared" si="177"/>
        <v/>
      </c>
      <c r="W2867" s="95" t="str">
        <f t="shared" si="178"/>
        <v/>
      </c>
      <c r="X2867" s="95" t="str">
        <f t="shared" si="179"/>
        <v/>
      </c>
    </row>
    <row r="2868" spans="21:24" x14ac:dyDescent="0.3">
      <c r="U2868" s="95" t="str">
        <f t="shared" si="176"/>
        <v/>
      </c>
      <c r="V2868" s="95" t="str">
        <f t="shared" si="177"/>
        <v/>
      </c>
      <c r="W2868" s="95" t="str">
        <f t="shared" si="178"/>
        <v/>
      </c>
      <c r="X2868" s="95" t="str">
        <f t="shared" si="179"/>
        <v/>
      </c>
    </row>
    <row r="2869" spans="21:24" x14ac:dyDescent="0.3">
      <c r="U2869" s="95" t="str">
        <f t="shared" si="176"/>
        <v/>
      </c>
      <c r="V2869" s="95" t="str">
        <f t="shared" si="177"/>
        <v/>
      </c>
      <c r="W2869" s="95" t="str">
        <f t="shared" si="178"/>
        <v/>
      </c>
      <c r="X2869" s="95" t="str">
        <f t="shared" si="179"/>
        <v/>
      </c>
    </row>
    <row r="2870" spans="21:24" x14ac:dyDescent="0.3">
      <c r="U2870" s="95" t="str">
        <f t="shared" si="176"/>
        <v/>
      </c>
      <c r="V2870" s="95" t="str">
        <f t="shared" si="177"/>
        <v/>
      </c>
      <c r="W2870" s="95" t="str">
        <f t="shared" si="178"/>
        <v/>
      </c>
      <c r="X2870" s="95" t="str">
        <f t="shared" si="179"/>
        <v/>
      </c>
    </row>
    <row r="2871" spans="21:24" x14ac:dyDescent="0.3">
      <c r="U2871" s="95" t="str">
        <f t="shared" si="176"/>
        <v/>
      </c>
      <c r="V2871" s="95" t="str">
        <f t="shared" si="177"/>
        <v/>
      </c>
      <c r="W2871" s="95" t="str">
        <f t="shared" si="178"/>
        <v/>
      </c>
      <c r="X2871" s="95" t="str">
        <f t="shared" si="179"/>
        <v/>
      </c>
    </row>
    <row r="2872" spans="21:24" x14ac:dyDescent="0.3">
      <c r="U2872" s="95" t="str">
        <f t="shared" si="176"/>
        <v/>
      </c>
      <c r="V2872" s="95" t="str">
        <f t="shared" si="177"/>
        <v/>
      </c>
      <c r="W2872" s="95" t="str">
        <f t="shared" si="178"/>
        <v/>
      </c>
      <c r="X2872" s="95" t="str">
        <f t="shared" si="179"/>
        <v/>
      </c>
    </row>
    <row r="2873" spans="21:24" x14ac:dyDescent="0.3">
      <c r="U2873" s="95" t="str">
        <f t="shared" si="176"/>
        <v/>
      </c>
      <c r="V2873" s="95" t="str">
        <f t="shared" si="177"/>
        <v/>
      </c>
      <c r="W2873" s="95" t="str">
        <f t="shared" si="178"/>
        <v/>
      </c>
      <c r="X2873" s="95" t="str">
        <f t="shared" si="179"/>
        <v/>
      </c>
    </row>
    <row r="2874" spans="21:24" x14ac:dyDescent="0.3">
      <c r="U2874" s="95" t="str">
        <f t="shared" si="176"/>
        <v/>
      </c>
      <c r="V2874" s="95" t="str">
        <f t="shared" si="177"/>
        <v/>
      </c>
      <c r="W2874" s="95" t="str">
        <f t="shared" si="178"/>
        <v/>
      </c>
      <c r="X2874" s="95" t="str">
        <f t="shared" si="179"/>
        <v/>
      </c>
    </row>
    <row r="2875" spans="21:24" x14ac:dyDescent="0.3">
      <c r="U2875" s="95" t="str">
        <f t="shared" si="176"/>
        <v/>
      </c>
      <c r="V2875" s="95" t="str">
        <f t="shared" si="177"/>
        <v/>
      </c>
      <c r="W2875" s="95" t="str">
        <f t="shared" si="178"/>
        <v/>
      </c>
      <c r="X2875" s="95" t="str">
        <f t="shared" si="179"/>
        <v/>
      </c>
    </row>
    <row r="2876" spans="21:24" x14ac:dyDescent="0.3">
      <c r="U2876" s="95" t="str">
        <f t="shared" si="176"/>
        <v/>
      </c>
      <c r="V2876" s="95" t="str">
        <f t="shared" si="177"/>
        <v/>
      </c>
      <c r="W2876" s="95" t="str">
        <f t="shared" si="178"/>
        <v/>
      </c>
      <c r="X2876" s="95" t="str">
        <f t="shared" si="179"/>
        <v/>
      </c>
    </row>
    <row r="2877" spans="21:24" x14ac:dyDescent="0.3">
      <c r="U2877" s="95" t="str">
        <f t="shared" si="176"/>
        <v/>
      </c>
      <c r="V2877" s="95" t="str">
        <f t="shared" si="177"/>
        <v/>
      </c>
      <c r="W2877" s="95" t="str">
        <f t="shared" si="178"/>
        <v/>
      </c>
      <c r="X2877" s="95" t="str">
        <f t="shared" si="179"/>
        <v/>
      </c>
    </row>
    <row r="2878" spans="21:24" x14ac:dyDescent="0.3">
      <c r="U2878" s="95" t="str">
        <f t="shared" si="176"/>
        <v/>
      </c>
      <c r="V2878" s="95" t="str">
        <f t="shared" si="177"/>
        <v/>
      </c>
      <c r="W2878" s="95" t="str">
        <f t="shared" si="178"/>
        <v/>
      </c>
      <c r="X2878" s="95" t="str">
        <f t="shared" si="179"/>
        <v/>
      </c>
    </row>
    <row r="2879" spans="21:24" x14ac:dyDescent="0.3">
      <c r="U2879" s="95" t="str">
        <f t="shared" si="176"/>
        <v/>
      </c>
      <c r="V2879" s="95" t="str">
        <f t="shared" si="177"/>
        <v/>
      </c>
      <c r="W2879" s="95" t="str">
        <f t="shared" si="178"/>
        <v/>
      </c>
      <c r="X2879" s="95" t="str">
        <f t="shared" si="179"/>
        <v/>
      </c>
    </row>
    <row r="2880" spans="21:24" x14ac:dyDescent="0.3">
      <c r="U2880" s="95" t="str">
        <f t="shared" si="176"/>
        <v/>
      </c>
      <c r="V2880" s="95" t="str">
        <f t="shared" si="177"/>
        <v/>
      </c>
      <c r="W2880" s="95" t="str">
        <f t="shared" si="178"/>
        <v/>
      </c>
      <c r="X2880" s="95" t="str">
        <f t="shared" si="179"/>
        <v/>
      </c>
    </row>
    <row r="2881" spans="21:24" x14ac:dyDescent="0.3">
      <c r="U2881" s="95" t="str">
        <f t="shared" si="176"/>
        <v/>
      </c>
      <c r="V2881" s="95" t="str">
        <f t="shared" si="177"/>
        <v/>
      </c>
      <c r="W2881" s="95" t="str">
        <f t="shared" si="178"/>
        <v/>
      </c>
      <c r="X2881" s="95" t="str">
        <f t="shared" si="179"/>
        <v/>
      </c>
    </row>
    <row r="2882" spans="21:24" x14ac:dyDescent="0.3">
      <c r="U2882" s="95" t="str">
        <f t="shared" si="176"/>
        <v/>
      </c>
      <c r="V2882" s="95" t="str">
        <f t="shared" si="177"/>
        <v/>
      </c>
      <c r="W2882" s="95" t="str">
        <f t="shared" si="178"/>
        <v/>
      </c>
      <c r="X2882" s="95" t="str">
        <f t="shared" si="179"/>
        <v/>
      </c>
    </row>
    <row r="2883" spans="21:24" x14ac:dyDescent="0.3">
      <c r="U2883" s="95" t="str">
        <f t="shared" si="176"/>
        <v/>
      </c>
      <c r="V2883" s="95" t="str">
        <f t="shared" si="177"/>
        <v/>
      </c>
      <c r="W2883" s="95" t="str">
        <f t="shared" si="178"/>
        <v/>
      </c>
      <c r="X2883" s="95" t="str">
        <f t="shared" si="179"/>
        <v/>
      </c>
    </row>
    <row r="2884" spans="21:24" x14ac:dyDescent="0.3">
      <c r="U2884" s="95" t="str">
        <f t="shared" si="176"/>
        <v/>
      </c>
      <c r="V2884" s="95" t="str">
        <f t="shared" si="177"/>
        <v/>
      </c>
      <c r="W2884" s="95" t="str">
        <f t="shared" si="178"/>
        <v/>
      </c>
      <c r="X2884" s="95" t="str">
        <f t="shared" si="179"/>
        <v/>
      </c>
    </row>
    <row r="2885" spans="21:24" x14ac:dyDescent="0.3">
      <c r="U2885" s="95" t="str">
        <f t="shared" ref="U2885:U2948" si="180">IF(L2885="ANO",B2885&amp;"-Linie A","")</f>
        <v/>
      </c>
      <c r="V2885" s="95" t="str">
        <f t="shared" ref="V2885:V2948" si="181">IF(M2885="ANO",B2885&amp;"-Linie B","")</f>
        <v/>
      </c>
      <c r="W2885" s="95" t="str">
        <f t="shared" ref="W2885:W2948" si="182">IF(N2885="ANO",B2885&amp;"-Linie C","")</f>
        <v/>
      </c>
      <c r="X2885" s="95" t="str">
        <f t="shared" ref="X2885:X2948" si="183">IF(O2885="ANO",B2885&amp;"-Linie D","")</f>
        <v/>
      </c>
    </row>
    <row r="2886" spans="21:24" x14ac:dyDescent="0.3">
      <c r="U2886" s="95" t="str">
        <f t="shared" si="180"/>
        <v/>
      </c>
      <c r="V2886" s="95" t="str">
        <f t="shared" si="181"/>
        <v/>
      </c>
      <c r="W2886" s="95" t="str">
        <f t="shared" si="182"/>
        <v/>
      </c>
      <c r="X2886" s="95" t="str">
        <f t="shared" si="183"/>
        <v/>
      </c>
    </row>
    <row r="2887" spans="21:24" x14ac:dyDescent="0.3">
      <c r="U2887" s="95" t="str">
        <f t="shared" si="180"/>
        <v/>
      </c>
      <c r="V2887" s="95" t="str">
        <f t="shared" si="181"/>
        <v/>
      </c>
      <c r="W2887" s="95" t="str">
        <f t="shared" si="182"/>
        <v/>
      </c>
      <c r="X2887" s="95" t="str">
        <f t="shared" si="183"/>
        <v/>
      </c>
    </row>
    <row r="2888" spans="21:24" x14ac:dyDescent="0.3">
      <c r="U2888" s="95" t="str">
        <f t="shared" si="180"/>
        <v/>
      </c>
      <c r="V2888" s="95" t="str">
        <f t="shared" si="181"/>
        <v/>
      </c>
      <c r="W2888" s="95" t="str">
        <f t="shared" si="182"/>
        <v/>
      </c>
      <c r="X2888" s="95" t="str">
        <f t="shared" si="183"/>
        <v/>
      </c>
    </row>
    <row r="2889" spans="21:24" x14ac:dyDescent="0.3">
      <c r="U2889" s="95" t="str">
        <f t="shared" si="180"/>
        <v/>
      </c>
      <c r="V2889" s="95" t="str">
        <f t="shared" si="181"/>
        <v/>
      </c>
      <c r="W2889" s="95" t="str">
        <f t="shared" si="182"/>
        <v/>
      </c>
      <c r="X2889" s="95" t="str">
        <f t="shared" si="183"/>
        <v/>
      </c>
    </row>
    <row r="2890" spans="21:24" x14ac:dyDescent="0.3">
      <c r="U2890" s="95" t="str">
        <f t="shared" si="180"/>
        <v/>
      </c>
      <c r="V2890" s="95" t="str">
        <f t="shared" si="181"/>
        <v/>
      </c>
      <c r="W2890" s="95" t="str">
        <f t="shared" si="182"/>
        <v/>
      </c>
      <c r="X2890" s="95" t="str">
        <f t="shared" si="183"/>
        <v/>
      </c>
    </row>
    <row r="2891" spans="21:24" x14ac:dyDescent="0.3">
      <c r="U2891" s="95" t="str">
        <f t="shared" si="180"/>
        <v/>
      </c>
      <c r="V2891" s="95" t="str">
        <f t="shared" si="181"/>
        <v/>
      </c>
      <c r="W2891" s="95" t="str">
        <f t="shared" si="182"/>
        <v/>
      </c>
      <c r="X2891" s="95" t="str">
        <f t="shared" si="183"/>
        <v/>
      </c>
    </row>
    <row r="2892" spans="21:24" x14ac:dyDescent="0.3">
      <c r="U2892" s="95" t="str">
        <f t="shared" si="180"/>
        <v/>
      </c>
      <c r="V2892" s="95" t="str">
        <f t="shared" si="181"/>
        <v/>
      </c>
      <c r="W2892" s="95" t="str">
        <f t="shared" si="182"/>
        <v/>
      </c>
      <c r="X2892" s="95" t="str">
        <f t="shared" si="183"/>
        <v/>
      </c>
    </row>
    <row r="2893" spans="21:24" x14ac:dyDescent="0.3">
      <c r="U2893" s="95" t="str">
        <f t="shared" si="180"/>
        <v/>
      </c>
      <c r="V2893" s="95" t="str">
        <f t="shared" si="181"/>
        <v/>
      </c>
      <c r="W2893" s="95" t="str">
        <f t="shared" si="182"/>
        <v/>
      </c>
      <c r="X2893" s="95" t="str">
        <f t="shared" si="183"/>
        <v/>
      </c>
    </row>
    <row r="2894" spans="21:24" x14ac:dyDescent="0.3">
      <c r="U2894" s="95" t="str">
        <f t="shared" si="180"/>
        <v/>
      </c>
      <c r="V2894" s="95" t="str">
        <f t="shared" si="181"/>
        <v/>
      </c>
      <c r="W2894" s="95" t="str">
        <f t="shared" si="182"/>
        <v/>
      </c>
      <c r="X2894" s="95" t="str">
        <f t="shared" si="183"/>
        <v/>
      </c>
    </row>
    <row r="2895" spans="21:24" x14ac:dyDescent="0.3">
      <c r="U2895" s="95" t="str">
        <f t="shared" si="180"/>
        <v/>
      </c>
      <c r="V2895" s="95" t="str">
        <f t="shared" si="181"/>
        <v/>
      </c>
      <c r="W2895" s="95" t="str">
        <f t="shared" si="182"/>
        <v/>
      </c>
      <c r="X2895" s="95" t="str">
        <f t="shared" si="183"/>
        <v/>
      </c>
    </row>
    <row r="2896" spans="21:24" x14ac:dyDescent="0.3">
      <c r="U2896" s="95" t="str">
        <f t="shared" si="180"/>
        <v/>
      </c>
      <c r="V2896" s="95" t="str">
        <f t="shared" si="181"/>
        <v/>
      </c>
      <c r="W2896" s="95" t="str">
        <f t="shared" si="182"/>
        <v/>
      </c>
      <c r="X2896" s="95" t="str">
        <f t="shared" si="183"/>
        <v/>
      </c>
    </row>
    <row r="2897" spans="21:24" x14ac:dyDescent="0.3">
      <c r="U2897" s="95" t="str">
        <f t="shared" si="180"/>
        <v/>
      </c>
      <c r="V2897" s="95" t="str">
        <f t="shared" si="181"/>
        <v/>
      </c>
      <c r="W2897" s="95" t="str">
        <f t="shared" si="182"/>
        <v/>
      </c>
      <c r="X2897" s="95" t="str">
        <f t="shared" si="183"/>
        <v/>
      </c>
    </row>
    <row r="2898" spans="21:24" x14ac:dyDescent="0.3">
      <c r="U2898" s="95" t="str">
        <f t="shared" si="180"/>
        <v/>
      </c>
      <c r="V2898" s="95" t="str">
        <f t="shared" si="181"/>
        <v/>
      </c>
      <c r="W2898" s="95" t="str">
        <f t="shared" si="182"/>
        <v/>
      </c>
      <c r="X2898" s="95" t="str">
        <f t="shared" si="183"/>
        <v/>
      </c>
    </row>
    <row r="2899" spans="21:24" x14ac:dyDescent="0.3">
      <c r="U2899" s="95" t="str">
        <f t="shared" si="180"/>
        <v/>
      </c>
      <c r="V2899" s="95" t="str">
        <f t="shared" si="181"/>
        <v/>
      </c>
      <c r="W2899" s="95" t="str">
        <f t="shared" si="182"/>
        <v/>
      </c>
      <c r="X2899" s="95" t="str">
        <f t="shared" si="183"/>
        <v/>
      </c>
    </row>
    <row r="2900" spans="21:24" x14ac:dyDescent="0.3">
      <c r="U2900" s="95" t="str">
        <f t="shared" si="180"/>
        <v/>
      </c>
      <c r="V2900" s="95" t="str">
        <f t="shared" si="181"/>
        <v/>
      </c>
      <c r="W2900" s="95" t="str">
        <f t="shared" si="182"/>
        <v/>
      </c>
      <c r="X2900" s="95" t="str">
        <f t="shared" si="183"/>
        <v/>
      </c>
    </row>
    <row r="2901" spans="21:24" x14ac:dyDescent="0.3">
      <c r="U2901" s="95" t="str">
        <f t="shared" si="180"/>
        <v/>
      </c>
      <c r="V2901" s="95" t="str">
        <f t="shared" si="181"/>
        <v/>
      </c>
      <c r="W2901" s="95" t="str">
        <f t="shared" si="182"/>
        <v/>
      </c>
      <c r="X2901" s="95" t="str">
        <f t="shared" si="183"/>
        <v/>
      </c>
    </row>
    <row r="2902" spans="21:24" x14ac:dyDescent="0.3">
      <c r="U2902" s="95" t="str">
        <f t="shared" si="180"/>
        <v/>
      </c>
      <c r="V2902" s="95" t="str">
        <f t="shared" si="181"/>
        <v/>
      </c>
      <c r="W2902" s="95" t="str">
        <f t="shared" si="182"/>
        <v/>
      </c>
      <c r="X2902" s="95" t="str">
        <f t="shared" si="183"/>
        <v/>
      </c>
    </row>
    <row r="2903" spans="21:24" x14ac:dyDescent="0.3">
      <c r="U2903" s="95" t="str">
        <f t="shared" si="180"/>
        <v/>
      </c>
      <c r="V2903" s="95" t="str">
        <f t="shared" si="181"/>
        <v/>
      </c>
      <c r="W2903" s="95" t="str">
        <f t="shared" si="182"/>
        <v/>
      </c>
      <c r="X2903" s="95" t="str">
        <f t="shared" si="183"/>
        <v/>
      </c>
    </row>
    <row r="2904" spans="21:24" x14ac:dyDescent="0.3">
      <c r="U2904" s="95" t="str">
        <f t="shared" si="180"/>
        <v/>
      </c>
      <c r="V2904" s="95" t="str">
        <f t="shared" si="181"/>
        <v/>
      </c>
      <c r="W2904" s="95" t="str">
        <f t="shared" si="182"/>
        <v/>
      </c>
      <c r="X2904" s="95" t="str">
        <f t="shared" si="183"/>
        <v/>
      </c>
    </row>
    <row r="2905" spans="21:24" x14ac:dyDescent="0.3">
      <c r="U2905" s="95" t="str">
        <f t="shared" si="180"/>
        <v/>
      </c>
      <c r="V2905" s="95" t="str">
        <f t="shared" si="181"/>
        <v/>
      </c>
      <c r="W2905" s="95" t="str">
        <f t="shared" si="182"/>
        <v/>
      </c>
      <c r="X2905" s="95" t="str">
        <f t="shared" si="183"/>
        <v/>
      </c>
    </row>
    <row r="2906" spans="21:24" x14ac:dyDescent="0.3">
      <c r="U2906" s="95" t="str">
        <f t="shared" si="180"/>
        <v/>
      </c>
      <c r="V2906" s="95" t="str">
        <f t="shared" si="181"/>
        <v/>
      </c>
      <c r="W2906" s="95" t="str">
        <f t="shared" si="182"/>
        <v/>
      </c>
      <c r="X2906" s="95" t="str">
        <f t="shared" si="183"/>
        <v/>
      </c>
    </row>
    <row r="2907" spans="21:24" x14ac:dyDescent="0.3">
      <c r="U2907" s="95" t="str">
        <f t="shared" si="180"/>
        <v/>
      </c>
      <c r="V2907" s="95" t="str">
        <f t="shared" si="181"/>
        <v/>
      </c>
      <c r="W2907" s="95" t="str">
        <f t="shared" si="182"/>
        <v/>
      </c>
      <c r="X2907" s="95" t="str">
        <f t="shared" si="183"/>
        <v/>
      </c>
    </row>
    <row r="2908" spans="21:24" x14ac:dyDescent="0.3">
      <c r="U2908" s="95" t="str">
        <f t="shared" si="180"/>
        <v/>
      </c>
      <c r="V2908" s="95" t="str">
        <f t="shared" si="181"/>
        <v/>
      </c>
      <c r="W2908" s="95" t="str">
        <f t="shared" si="182"/>
        <v/>
      </c>
      <c r="X2908" s="95" t="str">
        <f t="shared" si="183"/>
        <v/>
      </c>
    </row>
    <row r="2909" spans="21:24" x14ac:dyDescent="0.3">
      <c r="U2909" s="95" t="str">
        <f t="shared" si="180"/>
        <v/>
      </c>
      <c r="V2909" s="95" t="str">
        <f t="shared" si="181"/>
        <v/>
      </c>
      <c r="W2909" s="95" t="str">
        <f t="shared" si="182"/>
        <v/>
      </c>
      <c r="X2909" s="95" t="str">
        <f t="shared" si="183"/>
        <v/>
      </c>
    </row>
    <row r="2910" spans="21:24" x14ac:dyDescent="0.3">
      <c r="U2910" s="95" t="str">
        <f t="shared" si="180"/>
        <v/>
      </c>
      <c r="V2910" s="95" t="str">
        <f t="shared" si="181"/>
        <v/>
      </c>
      <c r="W2910" s="95" t="str">
        <f t="shared" si="182"/>
        <v/>
      </c>
      <c r="X2910" s="95" t="str">
        <f t="shared" si="183"/>
        <v/>
      </c>
    </row>
    <row r="2911" spans="21:24" x14ac:dyDescent="0.3">
      <c r="U2911" s="95" t="str">
        <f t="shared" si="180"/>
        <v/>
      </c>
      <c r="V2911" s="95" t="str">
        <f t="shared" si="181"/>
        <v/>
      </c>
      <c r="W2911" s="95" t="str">
        <f t="shared" si="182"/>
        <v/>
      </c>
      <c r="X2911" s="95" t="str">
        <f t="shared" si="183"/>
        <v/>
      </c>
    </row>
    <row r="2912" spans="21:24" x14ac:dyDescent="0.3">
      <c r="U2912" s="95" t="str">
        <f t="shared" si="180"/>
        <v/>
      </c>
      <c r="V2912" s="95" t="str">
        <f t="shared" si="181"/>
        <v/>
      </c>
      <c r="W2912" s="95" t="str">
        <f t="shared" si="182"/>
        <v/>
      </c>
      <c r="X2912" s="95" t="str">
        <f t="shared" si="183"/>
        <v/>
      </c>
    </row>
    <row r="2913" spans="21:24" x14ac:dyDescent="0.3">
      <c r="U2913" s="95" t="str">
        <f t="shared" si="180"/>
        <v/>
      </c>
      <c r="V2913" s="95" t="str">
        <f t="shared" si="181"/>
        <v/>
      </c>
      <c r="W2913" s="95" t="str">
        <f t="shared" si="182"/>
        <v/>
      </c>
      <c r="X2913" s="95" t="str">
        <f t="shared" si="183"/>
        <v/>
      </c>
    </row>
    <row r="2914" spans="21:24" x14ac:dyDescent="0.3">
      <c r="U2914" s="95" t="str">
        <f t="shared" si="180"/>
        <v/>
      </c>
      <c r="V2914" s="95" t="str">
        <f t="shared" si="181"/>
        <v/>
      </c>
      <c r="W2914" s="95" t="str">
        <f t="shared" si="182"/>
        <v/>
      </c>
      <c r="X2914" s="95" t="str">
        <f t="shared" si="183"/>
        <v/>
      </c>
    </row>
    <row r="2915" spans="21:24" x14ac:dyDescent="0.3">
      <c r="U2915" s="95" t="str">
        <f t="shared" si="180"/>
        <v/>
      </c>
      <c r="V2915" s="95" t="str">
        <f t="shared" si="181"/>
        <v/>
      </c>
      <c r="W2915" s="95" t="str">
        <f t="shared" si="182"/>
        <v/>
      </c>
      <c r="X2915" s="95" t="str">
        <f t="shared" si="183"/>
        <v/>
      </c>
    </row>
    <row r="2916" spans="21:24" x14ac:dyDescent="0.3">
      <c r="U2916" s="95" t="str">
        <f t="shared" si="180"/>
        <v/>
      </c>
      <c r="V2916" s="95" t="str">
        <f t="shared" si="181"/>
        <v/>
      </c>
      <c r="W2916" s="95" t="str">
        <f t="shared" si="182"/>
        <v/>
      </c>
      <c r="X2916" s="95" t="str">
        <f t="shared" si="183"/>
        <v/>
      </c>
    </row>
    <row r="2917" spans="21:24" x14ac:dyDescent="0.3">
      <c r="U2917" s="95" t="str">
        <f t="shared" si="180"/>
        <v/>
      </c>
      <c r="V2917" s="95" t="str">
        <f t="shared" si="181"/>
        <v/>
      </c>
      <c r="W2917" s="95" t="str">
        <f t="shared" si="182"/>
        <v/>
      </c>
      <c r="X2917" s="95" t="str">
        <f t="shared" si="183"/>
        <v/>
      </c>
    </row>
    <row r="2918" spans="21:24" x14ac:dyDescent="0.3">
      <c r="U2918" s="95" t="str">
        <f t="shared" si="180"/>
        <v/>
      </c>
      <c r="V2918" s="95" t="str">
        <f t="shared" si="181"/>
        <v/>
      </c>
      <c r="W2918" s="95" t="str">
        <f t="shared" si="182"/>
        <v/>
      </c>
      <c r="X2918" s="95" t="str">
        <f t="shared" si="183"/>
        <v/>
      </c>
    </row>
    <row r="2919" spans="21:24" x14ac:dyDescent="0.3">
      <c r="U2919" s="95" t="str">
        <f t="shared" si="180"/>
        <v/>
      </c>
      <c r="V2919" s="95" t="str">
        <f t="shared" si="181"/>
        <v/>
      </c>
      <c r="W2919" s="95" t="str">
        <f t="shared" si="182"/>
        <v/>
      </c>
      <c r="X2919" s="95" t="str">
        <f t="shared" si="183"/>
        <v/>
      </c>
    </row>
    <row r="2920" spans="21:24" x14ac:dyDescent="0.3">
      <c r="U2920" s="95" t="str">
        <f t="shared" si="180"/>
        <v/>
      </c>
      <c r="V2920" s="95" t="str">
        <f t="shared" si="181"/>
        <v/>
      </c>
      <c r="W2920" s="95" t="str">
        <f t="shared" si="182"/>
        <v/>
      </c>
      <c r="X2920" s="95" t="str">
        <f t="shared" si="183"/>
        <v/>
      </c>
    </row>
    <row r="2921" spans="21:24" x14ac:dyDescent="0.3">
      <c r="U2921" s="95" t="str">
        <f t="shared" si="180"/>
        <v/>
      </c>
      <c r="V2921" s="95" t="str">
        <f t="shared" si="181"/>
        <v/>
      </c>
      <c r="W2921" s="95" t="str">
        <f t="shared" si="182"/>
        <v/>
      </c>
      <c r="X2921" s="95" t="str">
        <f t="shared" si="183"/>
        <v/>
      </c>
    </row>
    <row r="2922" spans="21:24" x14ac:dyDescent="0.3">
      <c r="U2922" s="95" t="str">
        <f t="shared" si="180"/>
        <v/>
      </c>
      <c r="V2922" s="95" t="str">
        <f t="shared" si="181"/>
        <v/>
      </c>
      <c r="W2922" s="95" t="str">
        <f t="shared" si="182"/>
        <v/>
      </c>
      <c r="X2922" s="95" t="str">
        <f t="shared" si="183"/>
        <v/>
      </c>
    </row>
    <row r="2923" spans="21:24" x14ac:dyDescent="0.3">
      <c r="U2923" s="95" t="str">
        <f t="shared" si="180"/>
        <v/>
      </c>
      <c r="V2923" s="95" t="str">
        <f t="shared" si="181"/>
        <v/>
      </c>
      <c r="W2923" s="95" t="str">
        <f t="shared" si="182"/>
        <v/>
      </c>
      <c r="X2923" s="95" t="str">
        <f t="shared" si="183"/>
        <v/>
      </c>
    </row>
    <row r="2924" spans="21:24" x14ac:dyDescent="0.3">
      <c r="U2924" s="95" t="str">
        <f t="shared" si="180"/>
        <v/>
      </c>
      <c r="V2924" s="95" t="str">
        <f t="shared" si="181"/>
        <v/>
      </c>
      <c r="W2924" s="95" t="str">
        <f t="shared" si="182"/>
        <v/>
      </c>
      <c r="X2924" s="95" t="str">
        <f t="shared" si="183"/>
        <v/>
      </c>
    </row>
    <row r="2925" spans="21:24" x14ac:dyDescent="0.3">
      <c r="U2925" s="95" t="str">
        <f t="shared" si="180"/>
        <v/>
      </c>
      <c r="V2925" s="95" t="str">
        <f t="shared" si="181"/>
        <v/>
      </c>
      <c r="W2925" s="95" t="str">
        <f t="shared" si="182"/>
        <v/>
      </c>
      <c r="X2925" s="95" t="str">
        <f t="shared" si="183"/>
        <v/>
      </c>
    </row>
    <row r="2926" spans="21:24" x14ac:dyDescent="0.3">
      <c r="U2926" s="95" t="str">
        <f t="shared" si="180"/>
        <v/>
      </c>
      <c r="V2926" s="95" t="str">
        <f t="shared" si="181"/>
        <v/>
      </c>
      <c r="W2926" s="95" t="str">
        <f t="shared" si="182"/>
        <v/>
      </c>
      <c r="X2926" s="95" t="str">
        <f t="shared" si="183"/>
        <v/>
      </c>
    </row>
    <row r="2927" spans="21:24" x14ac:dyDescent="0.3">
      <c r="U2927" s="95" t="str">
        <f t="shared" si="180"/>
        <v/>
      </c>
      <c r="V2927" s="95" t="str">
        <f t="shared" si="181"/>
        <v/>
      </c>
      <c r="W2927" s="95" t="str">
        <f t="shared" si="182"/>
        <v/>
      </c>
      <c r="X2927" s="95" t="str">
        <f t="shared" si="183"/>
        <v/>
      </c>
    </row>
    <row r="2928" spans="21:24" x14ac:dyDescent="0.3">
      <c r="U2928" s="95" t="str">
        <f t="shared" si="180"/>
        <v/>
      </c>
      <c r="V2928" s="95" t="str">
        <f t="shared" si="181"/>
        <v/>
      </c>
      <c r="W2928" s="95" t="str">
        <f t="shared" si="182"/>
        <v/>
      </c>
      <c r="X2928" s="95" t="str">
        <f t="shared" si="183"/>
        <v/>
      </c>
    </row>
    <row r="2929" spans="21:24" x14ac:dyDescent="0.3">
      <c r="U2929" s="95" t="str">
        <f t="shared" si="180"/>
        <v/>
      </c>
      <c r="V2929" s="95" t="str">
        <f t="shared" si="181"/>
        <v/>
      </c>
      <c r="W2929" s="95" t="str">
        <f t="shared" si="182"/>
        <v/>
      </c>
      <c r="X2929" s="95" t="str">
        <f t="shared" si="183"/>
        <v/>
      </c>
    </row>
    <row r="2930" spans="21:24" x14ac:dyDescent="0.3">
      <c r="U2930" s="95" t="str">
        <f t="shared" si="180"/>
        <v/>
      </c>
      <c r="V2930" s="95" t="str">
        <f t="shared" si="181"/>
        <v/>
      </c>
      <c r="W2930" s="95" t="str">
        <f t="shared" si="182"/>
        <v/>
      </c>
      <c r="X2930" s="95" t="str">
        <f t="shared" si="183"/>
        <v/>
      </c>
    </row>
    <row r="2931" spans="21:24" x14ac:dyDescent="0.3">
      <c r="U2931" s="95" t="str">
        <f t="shared" si="180"/>
        <v/>
      </c>
      <c r="V2931" s="95" t="str">
        <f t="shared" si="181"/>
        <v/>
      </c>
      <c r="W2931" s="95" t="str">
        <f t="shared" si="182"/>
        <v/>
      </c>
      <c r="X2931" s="95" t="str">
        <f t="shared" si="183"/>
        <v/>
      </c>
    </row>
    <row r="2932" spans="21:24" x14ac:dyDescent="0.3">
      <c r="U2932" s="95" t="str">
        <f t="shared" si="180"/>
        <v/>
      </c>
      <c r="V2932" s="95" t="str">
        <f t="shared" si="181"/>
        <v/>
      </c>
      <c r="W2932" s="95" t="str">
        <f t="shared" si="182"/>
        <v/>
      </c>
      <c r="X2932" s="95" t="str">
        <f t="shared" si="183"/>
        <v/>
      </c>
    </row>
    <row r="2933" spans="21:24" x14ac:dyDescent="0.3">
      <c r="U2933" s="95" t="str">
        <f t="shared" si="180"/>
        <v/>
      </c>
      <c r="V2933" s="95" t="str">
        <f t="shared" si="181"/>
        <v/>
      </c>
      <c r="W2933" s="95" t="str">
        <f t="shared" si="182"/>
        <v/>
      </c>
      <c r="X2933" s="95" t="str">
        <f t="shared" si="183"/>
        <v/>
      </c>
    </row>
    <row r="2934" spans="21:24" x14ac:dyDescent="0.3">
      <c r="U2934" s="95" t="str">
        <f t="shared" si="180"/>
        <v/>
      </c>
      <c r="V2934" s="95" t="str">
        <f t="shared" si="181"/>
        <v/>
      </c>
      <c r="W2934" s="95" t="str">
        <f t="shared" si="182"/>
        <v/>
      </c>
      <c r="X2934" s="95" t="str">
        <f t="shared" si="183"/>
        <v/>
      </c>
    </row>
    <row r="2935" spans="21:24" x14ac:dyDescent="0.3">
      <c r="U2935" s="95" t="str">
        <f t="shared" si="180"/>
        <v/>
      </c>
      <c r="V2935" s="95" t="str">
        <f t="shared" si="181"/>
        <v/>
      </c>
      <c r="W2935" s="95" t="str">
        <f t="shared" si="182"/>
        <v/>
      </c>
      <c r="X2935" s="95" t="str">
        <f t="shared" si="183"/>
        <v/>
      </c>
    </row>
    <row r="2936" spans="21:24" x14ac:dyDescent="0.3">
      <c r="U2936" s="95" t="str">
        <f t="shared" si="180"/>
        <v/>
      </c>
      <c r="V2936" s="95" t="str">
        <f t="shared" si="181"/>
        <v/>
      </c>
      <c r="W2936" s="95" t="str">
        <f t="shared" si="182"/>
        <v/>
      </c>
      <c r="X2936" s="95" t="str">
        <f t="shared" si="183"/>
        <v/>
      </c>
    </row>
    <row r="2937" spans="21:24" x14ac:dyDescent="0.3">
      <c r="U2937" s="95" t="str">
        <f t="shared" si="180"/>
        <v/>
      </c>
      <c r="V2937" s="95" t="str">
        <f t="shared" si="181"/>
        <v/>
      </c>
      <c r="W2937" s="95" t="str">
        <f t="shared" si="182"/>
        <v/>
      </c>
      <c r="X2937" s="95" t="str">
        <f t="shared" si="183"/>
        <v/>
      </c>
    </row>
    <row r="2938" spans="21:24" x14ac:dyDescent="0.3">
      <c r="U2938" s="95" t="str">
        <f t="shared" si="180"/>
        <v/>
      </c>
      <c r="V2938" s="95" t="str">
        <f t="shared" si="181"/>
        <v/>
      </c>
      <c r="W2938" s="95" t="str">
        <f t="shared" si="182"/>
        <v/>
      </c>
      <c r="X2938" s="95" t="str">
        <f t="shared" si="183"/>
        <v/>
      </c>
    </row>
    <row r="2939" spans="21:24" x14ac:dyDescent="0.3">
      <c r="U2939" s="95" t="str">
        <f t="shared" si="180"/>
        <v/>
      </c>
      <c r="V2939" s="95" t="str">
        <f t="shared" si="181"/>
        <v/>
      </c>
      <c r="W2939" s="95" t="str">
        <f t="shared" si="182"/>
        <v/>
      </c>
      <c r="X2939" s="95" t="str">
        <f t="shared" si="183"/>
        <v/>
      </c>
    </row>
    <row r="2940" spans="21:24" x14ac:dyDescent="0.3">
      <c r="U2940" s="95" t="str">
        <f t="shared" si="180"/>
        <v/>
      </c>
      <c r="V2940" s="95" t="str">
        <f t="shared" si="181"/>
        <v/>
      </c>
      <c r="W2940" s="95" t="str">
        <f t="shared" si="182"/>
        <v/>
      </c>
      <c r="X2940" s="95" t="str">
        <f t="shared" si="183"/>
        <v/>
      </c>
    </row>
    <row r="2941" spans="21:24" x14ac:dyDescent="0.3">
      <c r="U2941" s="95" t="str">
        <f t="shared" si="180"/>
        <v/>
      </c>
      <c r="V2941" s="95" t="str">
        <f t="shared" si="181"/>
        <v/>
      </c>
      <c r="W2941" s="95" t="str">
        <f t="shared" si="182"/>
        <v/>
      </c>
      <c r="X2941" s="95" t="str">
        <f t="shared" si="183"/>
        <v/>
      </c>
    </row>
    <row r="2942" spans="21:24" x14ac:dyDescent="0.3">
      <c r="U2942" s="95" t="str">
        <f t="shared" si="180"/>
        <v/>
      </c>
      <c r="V2942" s="95" t="str">
        <f t="shared" si="181"/>
        <v/>
      </c>
      <c r="W2942" s="95" t="str">
        <f t="shared" si="182"/>
        <v/>
      </c>
      <c r="X2942" s="95" t="str">
        <f t="shared" si="183"/>
        <v/>
      </c>
    </row>
    <row r="2943" spans="21:24" x14ac:dyDescent="0.3">
      <c r="U2943" s="95" t="str">
        <f t="shared" si="180"/>
        <v/>
      </c>
      <c r="V2943" s="95" t="str">
        <f t="shared" si="181"/>
        <v/>
      </c>
      <c r="W2943" s="95" t="str">
        <f t="shared" si="182"/>
        <v/>
      </c>
      <c r="X2943" s="95" t="str">
        <f t="shared" si="183"/>
        <v/>
      </c>
    </row>
    <row r="2944" spans="21:24" x14ac:dyDescent="0.3">
      <c r="U2944" s="95" t="str">
        <f t="shared" si="180"/>
        <v/>
      </c>
      <c r="V2944" s="95" t="str">
        <f t="shared" si="181"/>
        <v/>
      </c>
      <c r="W2944" s="95" t="str">
        <f t="shared" si="182"/>
        <v/>
      </c>
      <c r="X2944" s="95" t="str">
        <f t="shared" si="183"/>
        <v/>
      </c>
    </row>
    <row r="2945" spans="21:24" x14ac:dyDescent="0.3">
      <c r="U2945" s="95" t="str">
        <f t="shared" si="180"/>
        <v/>
      </c>
      <c r="V2945" s="95" t="str">
        <f t="shared" si="181"/>
        <v/>
      </c>
      <c r="W2945" s="95" t="str">
        <f t="shared" si="182"/>
        <v/>
      </c>
      <c r="X2945" s="95" t="str">
        <f t="shared" si="183"/>
        <v/>
      </c>
    </row>
    <row r="2946" spans="21:24" x14ac:dyDescent="0.3">
      <c r="U2946" s="95" t="str">
        <f t="shared" si="180"/>
        <v/>
      </c>
      <c r="V2946" s="95" t="str">
        <f t="shared" si="181"/>
        <v/>
      </c>
      <c r="W2946" s="95" t="str">
        <f t="shared" si="182"/>
        <v/>
      </c>
      <c r="X2946" s="95" t="str">
        <f t="shared" si="183"/>
        <v/>
      </c>
    </row>
    <row r="2947" spans="21:24" x14ac:dyDescent="0.3">
      <c r="U2947" s="95" t="str">
        <f t="shared" si="180"/>
        <v/>
      </c>
      <c r="V2947" s="95" t="str">
        <f t="shared" si="181"/>
        <v/>
      </c>
      <c r="W2947" s="95" t="str">
        <f t="shared" si="182"/>
        <v/>
      </c>
      <c r="X2947" s="95" t="str">
        <f t="shared" si="183"/>
        <v/>
      </c>
    </row>
    <row r="2948" spans="21:24" x14ac:dyDescent="0.3">
      <c r="U2948" s="95" t="str">
        <f t="shared" si="180"/>
        <v/>
      </c>
      <c r="V2948" s="95" t="str">
        <f t="shared" si="181"/>
        <v/>
      </c>
      <c r="W2948" s="95" t="str">
        <f t="shared" si="182"/>
        <v/>
      </c>
      <c r="X2948" s="95" t="str">
        <f t="shared" si="183"/>
        <v/>
      </c>
    </row>
    <row r="2949" spans="21:24" x14ac:dyDescent="0.3">
      <c r="U2949" s="95" t="str">
        <f t="shared" ref="U2949:U3012" si="184">IF(L2949="ANO",B2949&amp;"-Linie A","")</f>
        <v/>
      </c>
      <c r="V2949" s="95" t="str">
        <f t="shared" ref="V2949:V3012" si="185">IF(M2949="ANO",B2949&amp;"-Linie B","")</f>
        <v/>
      </c>
      <c r="W2949" s="95" t="str">
        <f t="shared" ref="W2949:W3012" si="186">IF(N2949="ANO",B2949&amp;"-Linie C","")</f>
        <v/>
      </c>
      <c r="X2949" s="95" t="str">
        <f t="shared" ref="X2949:X3012" si="187">IF(O2949="ANO",B2949&amp;"-Linie D","")</f>
        <v/>
      </c>
    </row>
    <row r="2950" spans="21:24" x14ac:dyDescent="0.3">
      <c r="U2950" s="95" t="str">
        <f t="shared" si="184"/>
        <v/>
      </c>
      <c r="V2950" s="95" t="str">
        <f t="shared" si="185"/>
        <v/>
      </c>
      <c r="W2950" s="95" t="str">
        <f t="shared" si="186"/>
        <v/>
      </c>
      <c r="X2950" s="95" t="str">
        <f t="shared" si="187"/>
        <v/>
      </c>
    </row>
    <row r="2951" spans="21:24" x14ac:dyDescent="0.3">
      <c r="U2951" s="95" t="str">
        <f t="shared" si="184"/>
        <v/>
      </c>
      <c r="V2951" s="95" t="str">
        <f t="shared" si="185"/>
        <v/>
      </c>
      <c r="W2951" s="95" t="str">
        <f t="shared" si="186"/>
        <v/>
      </c>
      <c r="X2951" s="95" t="str">
        <f t="shared" si="187"/>
        <v/>
      </c>
    </row>
    <row r="2952" spans="21:24" x14ac:dyDescent="0.3">
      <c r="U2952" s="95" t="str">
        <f t="shared" si="184"/>
        <v/>
      </c>
      <c r="V2952" s="95" t="str">
        <f t="shared" si="185"/>
        <v/>
      </c>
      <c r="W2952" s="95" t="str">
        <f t="shared" si="186"/>
        <v/>
      </c>
      <c r="X2952" s="95" t="str">
        <f t="shared" si="187"/>
        <v/>
      </c>
    </row>
    <row r="2953" spans="21:24" x14ac:dyDescent="0.3">
      <c r="U2953" s="95" t="str">
        <f t="shared" si="184"/>
        <v/>
      </c>
      <c r="V2953" s="95" t="str">
        <f t="shared" si="185"/>
        <v/>
      </c>
      <c r="W2953" s="95" t="str">
        <f t="shared" si="186"/>
        <v/>
      </c>
      <c r="X2953" s="95" t="str">
        <f t="shared" si="187"/>
        <v/>
      </c>
    </row>
    <row r="2954" spans="21:24" x14ac:dyDescent="0.3">
      <c r="U2954" s="95" t="str">
        <f t="shared" si="184"/>
        <v/>
      </c>
      <c r="V2954" s="95" t="str">
        <f t="shared" si="185"/>
        <v/>
      </c>
      <c r="W2954" s="95" t="str">
        <f t="shared" si="186"/>
        <v/>
      </c>
      <c r="X2954" s="95" t="str">
        <f t="shared" si="187"/>
        <v/>
      </c>
    </row>
    <row r="2955" spans="21:24" x14ac:dyDescent="0.3">
      <c r="U2955" s="95" t="str">
        <f t="shared" si="184"/>
        <v/>
      </c>
      <c r="V2955" s="95" t="str">
        <f t="shared" si="185"/>
        <v/>
      </c>
      <c r="W2955" s="95" t="str">
        <f t="shared" si="186"/>
        <v/>
      </c>
      <c r="X2955" s="95" t="str">
        <f t="shared" si="187"/>
        <v/>
      </c>
    </row>
    <row r="2956" spans="21:24" x14ac:dyDescent="0.3">
      <c r="U2956" s="95" t="str">
        <f t="shared" si="184"/>
        <v/>
      </c>
      <c r="V2956" s="95" t="str">
        <f t="shared" si="185"/>
        <v/>
      </c>
      <c r="W2956" s="95" t="str">
        <f t="shared" si="186"/>
        <v/>
      </c>
      <c r="X2956" s="95" t="str">
        <f t="shared" si="187"/>
        <v/>
      </c>
    </row>
    <row r="2957" spans="21:24" x14ac:dyDescent="0.3">
      <c r="U2957" s="95" t="str">
        <f t="shared" si="184"/>
        <v/>
      </c>
      <c r="V2957" s="95" t="str">
        <f t="shared" si="185"/>
        <v/>
      </c>
      <c r="W2957" s="95" t="str">
        <f t="shared" si="186"/>
        <v/>
      </c>
      <c r="X2957" s="95" t="str">
        <f t="shared" si="187"/>
        <v/>
      </c>
    </row>
    <row r="2958" spans="21:24" x14ac:dyDescent="0.3">
      <c r="U2958" s="95" t="str">
        <f t="shared" si="184"/>
        <v/>
      </c>
      <c r="V2958" s="95" t="str">
        <f t="shared" si="185"/>
        <v/>
      </c>
      <c r="W2958" s="95" t="str">
        <f t="shared" si="186"/>
        <v/>
      </c>
      <c r="X2958" s="95" t="str">
        <f t="shared" si="187"/>
        <v/>
      </c>
    </row>
    <row r="2959" spans="21:24" x14ac:dyDescent="0.3">
      <c r="U2959" s="95" t="str">
        <f t="shared" si="184"/>
        <v/>
      </c>
      <c r="V2959" s="95" t="str">
        <f t="shared" si="185"/>
        <v/>
      </c>
      <c r="W2959" s="95" t="str">
        <f t="shared" si="186"/>
        <v/>
      </c>
      <c r="X2959" s="95" t="str">
        <f t="shared" si="187"/>
        <v/>
      </c>
    </row>
    <row r="2960" spans="21:24" x14ac:dyDescent="0.3">
      <c r="U2960" s="95" t="str">
        <f t="shared" si="184"/>
        <v/>
      </c>
      <c r="V2960" s="95" t="str">
        <f t="shared" si="185"/>
        <v/>
      </c>
      <c r="W2960" s="95" t="str">
        <f t="shared" si="186"/>
        <v/>
      </c>
      <c r="X2960" s="95" t="str">
        <f t="shared" si="187"/>
        <v/>
      </c>
    </row>
    <row r="2961" spans="21:24" x14ac:dyDescent="0.3">
      <c r="U2961" s="95" t="str">
        <f t="shared" si="184"/>
        <v/>
      </c>
      <c r="V2961" s="95" t="str">
        <f t="shared" si="185"/>
        <v/>
      </c>
      <c r="W2961" s="95" t="str">
        <f t="shared" si="186"/>
        <v/>
      </c>
      <c r="X2961" s="95" t="str">
        <f t="shared" si="187"/>
        <v/>
      </c>
    </row>
    <row r="2962" spans="21:24" x14ac:dyDescent="0.3">
      <c r="U2962" s="95" t="str">
        <f t="shared" si="184"/>
        <v/>
      </c>
      <c r="V2962" s="95" t="str">
        <f t="shared" si="185"/>
        <v/>
      </c>
      <c r="W2962" s="95" t="str">
        <f t="shared" si="186"/>
        <v/>
      </c>
      <c r="X2962" s="95" t="str">
        <f t="shared" si="187"/>
        <v/>
      </c>
    </row>
    <row r="2963" spans="21:24" x14ac:dyDescent="0.3">
      <c r="U2963" s="95" t="str">
        <f t="shared" si="184"/>
        <v/>
      </c>
      <c r="V2963" s="95" t="str">
        <f t="shared" si="185"/>
        <v/>
      </c>
      <c r="W2963" s="95" t="str">
        <f t="shared" si="186"/>
        <v/>
      </c>
      <c r="X2963" s="95" t="str">
        <f t="shared" si="187"/>
        <v/>
      </c>
    </row>
    <row r="2964" spans="21:24" x14ac:dyDescent="0.3">
      <c r="U2964" s="95" t="str">
        <f t="shared" si="184"/>
        <v/>
      </c>
      <c r="V2964" s="95" t="str">
        <f t="shared" si="185"/>
        <v/>
      </c>
      <c r="W2964" s="95" t="str">
        <f t="shared" si="186"/>
        <v/>
      </c>
      <c r="X2964" s="95" t="str">
        <f t="shared" si="187"/>
        <v/>
      </c>
    </row>
    <row r="2965" spans="21:24" x14ac:dyDescent="0.3">
      <c r="U2965" s="95" t="str">
        <f t="shared" si="184"/>
        <v/>
      </c>
      <c r="V2965" s="95" t="str">
        <f t="shared" si="185"/>
        <v/>
      </c>
      <c r="W2965" s="95" t="str">
        <f t="shared" si="186"/>
        <v/>
      </c>
      <c r="X2965" s="95" t="str">
        <f t="shared" si="187"/>
        <v/>
      </c>
    </row>
    <row r="2966" spans="21:24" x14ac:dyDescent="0.3">
      <c r="U2966" s="95" t="str">
        <f t="shared" si="184"/>
        <v/>
      </c>
      <c r="V2966" s="95" t="str">
        <f t="shared" si="185"/>
        <v/>
      </c>
      <c r="W2966" s="95" t="str">
        <f t="shared" si="186"/>
        <v/>
      </c>
      <c r="X2966" s="95" t="str">
        <f t="shared" si="187"/>
        <v/>
      </c>
    </row>
    <row r="2967" spans="21:24" x14ac:dyDescent="0.3">
      <c r="U2967" s="95" t="str">
        <f t="shared" si="184"/>
        <v/>
      </c>
      <c r="V2967" s="95" t="str">
        <f t="shared" si="185"/>
        <v/>
      </c>
      <c r="W2967" s="95" t="str">
        <f t="shared" si="186"/>
        <v/>
      </c>
      <c r="X2967" s="95" t="str">
        <f t="shared" si="187"/>
        <v/>
      </c>
    </row>
    <row r="2968" spans="21:24" x14ac:dyDescent="0.3">
      <c r="U2968" s="95" t="str">
        <f t="shared" si="184"/>
        <v/>
      </c>
      <c r="V2968" s="95" t="str">
        <f t="shared" si="185"/>
        <v/>
      </c>
      <c r="W2968" s="95" t="str">
        <f t="shared" si="186"/>
        <v/>
      </c>
      <c r="X2968" s="95" t="str">
        <f t="shared" si="187"/>
        <v/>
      </c>
    </row>
    <row r="2969" spans="21:24" x14ac:dyDescent="0.3">
      <c r="U2969" s="95" t="str">
        <f t="shared" si="184"/>
        <v/>
      </c>
      <c r="V2969" s="95" t="str">
        <f t="shared" si="185"/>
        <v/>
      </c>
      <c r="W2969" s="95" t="str">
        <f t="shared" si="186"/>
        <v/>
      </c>
      <c r="X2969" s="95" t="str">
        <f t="shared" si="187"/>
        <v/>
      </c>
    </row>
    <row r="2970" spans="21:24" x14ac:dyDescent="0.3">
      <c r="U2970" s="95" t="str">
        <f t="shared" si="184"/>
        <v/>
      </c>
      <c r="V2970" s="95" t="str">
        <f t="shared" si="185"/>
        <v/>
      </c>
      <c r="W2970" s="95" t="str">
        <f t="shared" si="186"/>
        <v/>
      </c>
      <c r="X2970" s="95" t="str">
        <f t="shared" si="187"/>
        <v/>
      </c>
    </row>
    <row r="2971" spans="21:24" x14ac:dyDescent="0.3">
      <c r="U2971" s="95" t="str">
        <f t="shared" si="184"/>
        <v/>
      </c>
      <c r="V2971" s="95" t="str">
        <f t="shared" si="185"/>
        <v/>
      </c>
      <c r="W2971" s="95" t="str">
        <f t="shared" si="186"/>
        <v/>
      </c>
      <c r="X2971" s="95" t="str">
        <f t="shared" si="187"/>
        <v/>
      </c>
    </row>
    <row r="2972" spans="21:24" x14ac:dyDescent="0.3">
      <c r="U2972" s="95" t="str">
        <f t="shared" si="184"/>
        <v/>
      </c>
      <c r="V2972" s="95" t="str">
        <f t="shared" si="185"/>
        <v/>
      </c>
      <c r="W2972" s="95" t="str">
        <f t="shared" si="186"/>
        <v/>
      </c>
      <c r="X2972" s="95" t="str">
        <f t="shared" si="187"/>
        <v/>
      </c>
    </row>
    <row r="2973" spans="21:24" x14ac:dyDescent="0.3">
      <c r="U2973" s="95" t="str">
        <f t="shared" si="184"/>
        <v/>
      </c>
      <c r="V2973" s="95" t="str">
        <f t="shared" si="185"/>
        <v/>
      </c>
      <c r="W2973" s="95" t="str">
        <f t="shared" si="186"/>
        <v/>
      </c>
      <c r="X2973" s="95" t="str">
        <f t="shared" si="187"/>
        <v/>
      </c>
    </row>
    <row r="2974" spans="21:24" x14ac:dyDescent="0.3">
      <c r="U2974" s="95" t="str">
        <f t="shared" si="184"/>
        <v/>
      </c>
      <c r="V2974" s="95" t="str">
        <f t="shared" si="185"/>
        <v/>
      </c>
      <c r="W2974" s="95" t="str">
        <f t="shared" si="186"/>
        <v/>
      </c>
      <c r="X2974" s="95" t="str">
        <f t="shared" si="187"/>
        <v/>
      </c>
    </row>
    <row r="2975" spans="21:24" x14ac:dyDescent="0.3">
      <c r="U2975" s="95" t="str">
        <f t="shared" si="184"/>
        <v/>
      </c>
      <c r="V2975" s="95" t="str">
        <f t="shared" si="185"/>
        <v/>
      </c>
      <c r="W2975" s="95" t="str">
        <f t="shared" si="186"/>
        <v/>
      </c>
      <c r="X2975" s="95" t="str">
        <f t="shared" si="187"/>
        <v/>
      </c>
    </row>
    <row r="2976" spans="21:24" x14ac:dyDescent="0.3">
      <c r="U2976" s="95" t="str">
        <f t="shared" si="184"/>
        <v/>
      </c>
      <c r="V2976" s="95" t="str">
        <f t="shared" si="185"/>
        <v/>
      </c>
      <c r="W2976" s="95" t="str">
        <f t="shared" si="186"/>
        <v/>
      </c>
      <c r="X2976" s="95" t="str">
        <f t="shared" si="187"/>
        <v/>
      </c>
    </row>
    <row r="2977" spans="21:24" x14ac:dyDescent="0.3">
      <c r="U2977" s="95" t="str">
        <f t="shared" si="184"/>
        <v/>
      </c>
      <c r="V2977" s="95" t="str">
        <f t="shared" si="185"/>
        <v/>
      </c>
      <c r="W2977" s="95" t="str">
        <f t="shared" si="186"/>
        <v/>
      </c>
      <c r="X2977" s="95" t="str">
        <f t="shared" si="187"/>
        <v/>
      </c>
    </row>
    <row r="2978" spans="21:24" x14ac:dyDescent="0.3">
      <c r="U2978" s="95" t="str">
        <f t="shared" si="184"/>
        <v/>
      </c>
      <c r="V2978" s="95" t="str">
        <f t="shared" si="185"/>
        <v/>
      </c>
      <c r="W2978" s="95" t="str">
        <f t="shared" si="186"/>
        <v/>
      </c>
      <c r="X2978" s="95" t="str">
        <f t="shared" si="187"/>
        <v/>
      </c>
    </row>
    <row r="2979" spans="21:24" x14ac:dyDescent="0.3">
      <c r="U2979" s="95" t="str">
        <f t="shared" si="184"/>
        <v/>
      </c>
      <c r="V2979" s="95" t="str">
        <f t="shared" si="185"/>
        <v/>
      </c>
      <c r="W2979" s="95" t="str">
        <f t="shared" si="186"/>
        <v/>
      </c>
      <c r="X2979" s="95" t="str">
        <f t="shared" si="187"/>
        <v/>
      </c>
    </row>
    <row r="2980" spans="21:24" x14ac:dyDescent="0.3">
      <c r="U2980" s="95" t="str">
        <f t="shared" si="184"/>
        <v/>
      </c>
      <c r="V2980" s="95" t="str">
        <f t="shared" si="185"/>
        <v/>
      </c>
      <c r="W2980" s="95" t="str">
        <f t="shared" si="186"/>
        <v/>
      </c>
      <c r="X2980" s="95" t="str">
        <f t="shared" si="187"/>
        <v/>
      </c>
    </row>
    <row r="2981" spans="21:24" x14ac:dyDescent="0.3">
      <c r="U2981" s="95" t="str">
        <f t="shared" si="184"/>
        <v/>
      </c>
      <c r="V2981" s="95" t="str">
        <f t="shared" si="185"/>
        <v/>
      </c>
      <c r="W2981" s="95" t="str">
        <f t="shared" si="186"/>
        <v/>
      </c>
      <c r="X2981" s="95" t="str">
        <f t="shared" si="187"/>
        <v/>
      </c>
    </row>
    <row r="2982" spans="21:24" x14ac:dyDescent="0.3">
      <c r="U2982" s="95" t="str">
        <f t="shared" si="184"/>
        <v/>
      </c>
      <c r="V2982" s="95" t="str">
        <f t="shared" si="185"/>
        <v/>
      </c>
      <c r="W2982" s="95" t="str">
        <f t="shared" si="186"/>
        <v/>
      </c>
      <c r="X2982" s="95" t="str">
        <f t="shared" si="187"/>
        <v/>
      </c>
    </row>
    <row r="2983" spans="21:24" x14ac:dyDescent="0.3">
      <c r="U2983" s="95" t="str">
        <f t="shared" si="184"/>
        <v/>
      </c>
      <c r="V2983" s="95" t="str">
        <f t="shared" si="185"/>
        <v/>
      </c>
      <c r="W2983" s="95" t="str">
        <f t="shared" si="186"/>
        <v/>
      </c>
      <c r="X2983" s="95" t="str">
        <f t="shared" si="187"/>
        <v/>
      </c>
    </row>
    <row r="2984" spans="21:24" x14ac:dyDescent="0.3">
      <c r="U2984" s="95" t="str">
        <f t="shared" si="184"/>
        <v/>
      </c>
      <c r="V2984" s="95" t="str">
        <f t="shared" si="185"/>
        <v/>
      </c>
      <c r="W2984" s="95" t="str">
        <f t="shared" si="186"/>
        <v/>
      </c>
      <c r="X2984" s="95" t="str">
        <f t="shared" si="187"/>
        <v/>
      </c>
    </row>
    <row r="2985" spans="21:24" x14ac:dyDescent="0.3">
      <c r="U2985" s="95" t="str">
        <f t="shared" si="184"/>
        <v/>
      </c>
      <c r="V2985" s="95" t="str">
        <f t="shared" si="185"/>
        <v/>
      </c>
      <c r="W2985" s="95" t="str">
        <f t="shared" si="186"/>
        <v/>
      </c>
      <c r="X2985" s="95" t="str">
        <f t="shared" si="187"/>
        <v/>
      </c>
    </row>
    <row r="2986" spans="21:24" x14ac:dyDescent="0.3">
      <c r="U2986" s="95" t="str">
        <f t="shared" si="184"/>
        <v/>
      </c>
      <c r="V2986" s="95" t="str">
        <f t="shared" si="185"/>
        <v/>
      </c>
      <c r="W2986" s="95" t="str">
        <f t="shared" si="186"/>
        <v/>
      </c>
      <c r="X2986" s="95" t="str">
        <f t="shared" si="187"/>
        <v/>
      </c>
    </row>
    <row r="2987" spans="21:24" x14ac:dyDescent="0.3">
      <c r="U2987" s="95" t="str">
        <f t="shared" si="184"/>
        <v/>
      </c>
      <c r="V2987" s="95" t="str">
        <f t="shared" si="185"/>
        <v/>
      </c>
      <c r="W2987" s="95" t="str">
        <f t="shared" si="186"/>
        <v/>
      </c>
      <c r="X2987" s="95" t="str">
        <f t="shared" si="187"/>
        <v/>
      </c>
    </row>
    <row r="2988" spans="21:24" x14ac:dyDescent="0.3">
      <c r="U2988" s="95" t="str">
        <f t="shared" si="184"/>
        <v/>
      </c>
      <c r="V2988" s="95" t="str">
        <f t="shared" si="185"/>
        <v/>
      </c>
      <c r="W2988" s="95" t="str">
        <f t="shared" si="186"/>
        <v/>
      </c>
      <c r="X2988" s="95" t="str">
        <f t="shared" si="187"/>
        <v/>
      </c>
    </row>
    <row r="2989" spans="21:24" x14ac:dyDescent="0.3">
      <c r="U2989" s="95" t="str">
        <f t="shared" si="184"/>
        <v/>
      </c>
      <c r="V2989" s="95" t="str">
        <f t="shared" si="185"/>
        <v/>
      </c>
      <c r="W2989" s="95" t="str">
        <f t="shared" si="186"/>
        <v/>
      </c>
      <c r="X2989" s="95" t="str">
        <f t="shared" si="187"/>
        <v/>
      </c>
    </row>
    <row r="2990" spans="21:24" x14ac:dyDescent="0.3">
      <c r="U2990" s="95" t="str">
        <f t="shared" si="184"/>
        <v/>
      </c>
      <c r="V2990" s="95" t="str">
        <f t="shared" si="185"/>
        <v/>
      </c>
      <c r="W2990" s="95" t="str">
        <f t="shared" si="186"/>
        <v/>
      </c>
      <c r="X2990" s="95" t="str">
        <f t="shared" si="187"/>
        <v/>
      </c>
    </row>
    <row r="2991" spans="21:24" x14ac:dyDescent="0.3">
      <c r="U2991" s="95" t="str">
        <f t="shared" si="184"/>
        <v/>
      </c>
      <c r="V2991" s="95" t="str">
        <f t="shared" si="185"/>
        <v/>
      </c>
      <c r="W2991" s="95" t="str">
        <f t="shared" si="186"/>
        <v/>
      </c>
      <c r="X2991" s="95" t="str">
        <f t="shared" si="187"/>
        <v/>
      </c>
    </row>
    <row r="2992" spans="21:24" x14ac:dyDescent="0.3">
      <c r="U2992" s="95" t="str">
        <f t="shared" si="184"/>
        <v/>
      </c>
      <c r="V2992" s="95" t="str">
        <f t="shared" si="185"/>
        <v/>
      </c>
      <c r="W2992" s="95" t="str">
        <f t="shared" si="186"/>
        <v/>
      </c>
      <c r="X2992" s="95" t="str">
        <f t="shared" si="187"/>
        <v/>
      </c>
    </row>
    <row r="2993" spans="21:24" x14ac:dyDescent="0.3">
      <c r="U2993" s="95" t="str">
        <f t="shared" si="184"/>
        <v/>
      </c>
      <c r="V2993" s="95" t="str">
        <f t="shared" si="185"/>
        <v/>
      </c>
      <c r="W2993" s="95" t="str">
        <f t="shared" si="186"/>
        <v/>
      </c>
      <c r="X2993" s="95" t="str">
        <f t="shared" si="187"/>
        <v/>
      </c>
    </row>
    <row r="2994" spans="21:24" x14ac:dyDescent="0.3">
      <c r="U2994" s="95" t="str">
        <f t="shared" si="184"/>
        <v/>
      </c>
      <c r="V2994" s="95" t="str">
        <f t="shared" si="185"/>
        <v/>
      </c>
      <c r="W2994" s="95" t="str">
        <f t="shared" si="186"/>
        <v/>
      </c>
      <c r="X2994" s="95" t="str">
        <f t="shared" si="187"/>
        <v/>
      </c>
    </row>
    <row r="2995" spans="21:24" x14ac:dyDescent="0.3">
      <c r="U2995" s="95" t="str">
        <f t="shared" si="184"/>
        <v/>
      </c>
      <c r="V2995" s="95" t="str">
        <f t="shared" si="185"/>
        <v/>
      </c>
      <c r="W2995" s="95" t="str">
        <f t="shared" si="186"/>
        <v/>
      </c>
      <c r="X2995" s="95" t="str">
        <f t="shared" si="187"/>
        <v/>
      </c>
    </row>
    <row r="2996" spans="21:24" x14ac:dyDescent="0.3">
      <c r="U2996" s="95" t="str">
        <f t="shared" si="184"/>
        <v/>
      </c>
      <c r="V2996" s="95" t="str">
        <f t="shared" si="185"/>
        <v/>
      </c>
      <c r="W2996" s="95" t="str">
        <f t="shared" si="186"/>
        <v/>
      </c>
      <c r="X2996" s="95" t="str">
        <f t="shared" si="187"/>
        <v/>
      </c>
    </row>
    <row r="2997" spans="21:24" x14ac:dyDescent="0.3">
      <c r="U2997" s="95" t="str">
        <f t="shared" si="184"/>
        <v/>
      </c>
      <c r="V2997" s="95" t="str">
        <f t="shared" si="185"/>
        <v/>
      </c>
      <c r="W2997" s="95" t="str">
        <f t="shared" si="186"/>
        <v/>
      </c>
      <c r="X2997" s="95" t="str">
        <f t="shared" si="187"/>
        <v/>
      </c>
    </row>
    <row r="2998" spans="21:24" x14ac:dyDescent="0.3">
      <c r="U2998" s="95" t="str">
        <f t="shared" si="184"/>
        <v/>
      </c>
      <c r="V2998" s="95" t="str">
        <f t="shared" si="185"/>
        <v/>
      </c>
      <c r="W2998" s="95" t="str">
        <f t="shared" si="186"/>
        <v/>
      </c>
      <c r="X2998" s="95" t="str">
        <f t="shared" si="187"/>
        <v/>
      </c>
    </row>
    <row r="2999" spans="21:24" x14ac:dyDescent="0.3">
      <c r="U2999" s="95" t="str">
        <f t="shared" si="184"/>
        <v/>
      </c>
      <c r="V2999" s="95" t="str">
        <f t="shared" si="185"/>
        <v/>
      </c>
      <c r="W2999" s="95" t="str">
        <f t="shared" si="186"/>
        <v/>
      </c>
      <c r="X2999" s="95" t="str">
        <f t="shared" si="187"/>
        <v/>
      </c>
    </row>
    <row r="3000" spans="21:24" x14ac:dyDescent="0.3">
      <c r="U3000" s="95" t="str">
        <f t="shared" si="184"/>
        <v/>
      </c>
      <c r="V3000" s="95" t="str">
        <f t="shared" si="185"/>
        <v/>
      </c>
      <c r="W3000" s="95" t="str">
        <f t="shared" si="186"/>
        <v/>
      </c>
      <c r="X3000" s="95" t="str">
        <f t="shared" si="187"/>
        <v/>
      </c>
    </row>
    <row r="3001" spans="21:24" x14ac:dyDescent="0.3">
      <c r="U3001" s="95" t="str">
        <f t="shared" si="184"/>
        <v/>
      </c>
      <c r="V3001" s="95" t="str">
        <f t="shared" si="185"/>
        <v/>
      </c>
      <c r="W3001" s="95" t="str">
        <f t="shared" si="186"/>
        <v/>
      </c>
      <c r="X3001" s="95" t="str">
        <f t="shared" si="187"/>
        <v/>
      </c>
    </row>
    <row r="3002" spans="21:24" x14ac:dyDescent="0.3">
      <c r="U3002" s="95" t="str">
        <f t="shared" si="184"/>
        <v/>
      </c>
      <c r="V3002" s="95" t="str">
        <f t="shared" si="185"/>
        <v/>
      </c>
      <c r="W3002" s="95" t="str">
        <f t="shared" si="186"/>
        <v/>
      </c>
      <c r="X3002" s="95" t="str">
        <f t="shared" si="187"/>
        <v/>
      </c>
    </row>
    <row r="3003" spans="21:24" x14ac:dyDescent="0.3">
      <c r="U3003" s="95" t="str">
        <f t="shared" si="184"/>
        <v/>
      </c>
      <c r="V3003" s="95" t="str">
        <f t="shared" si="185"/>
        <v/>
      </c>
      <c r="W3003" s="95" t="str">
        <f t="shared" si="186"/>
        <v/>
      </c>
      <c r="X3003" s="95" t="str">
        <f t="shared" si="187"/>
        <v/>
      </c>
    </row>
    <row r="3004" spans="21:24" x14ac:dyDescent="0.3">
      <c r="U3004" s="95" t="str">
        <f t="shared" si="184"/>
        <v/>
      </c>
      <c r="V3004" s="95" t="str">
        <f t="shared" si="185"/>
        <v/>
      </c>
      <c r="W3004" s="95" t="str">
        <f t="shared" si="186"/>
        <v/>
      </c>
      <c r="X3004" s="95" t="str">
        <f t="shared" si="187"/>
        <v/>
      </c>
    </row>
    <row r="3005" spans="21:24" x14ac:dyDescent="0.3">
      <c r="U3005" s="95" t="str">
        <f t="shared" si="184"/>
        <v/>
      </c>
      <c r="V3005" s="95" t="str">
        <f t="shared" si="185"/>
        <v/>
      </c>
      <c r="W3005" s="95" t="str">
        <f t="shared" si="186"/>
        <v/>
      </c>
      <c r="X3005" s="95" t="str">
        <f t="shared" si="187"/>
        <v/>
      </c>
    </row>
    <row r="3006" spans="21:24" x14ac:dyDescent="0.3">
      <c r="U3006" s="95" t="str">
        <f t="shared" si="184"/>
        <v/>
      </c>
      <c r="V3006" s="95" t="str">
        <f t="shared" si="185"/>
        <v/>
      </c>
      <c r="W3006" s="95" t="str">
        <f t="shared" si="186"/>
        <v/>
      </c>
      <c r="X3006" s="95" t="str">
        <f t="shared" si="187"/>
        <v/>
      </c>
    </row>
    <row r="3007" spans="21:24" x14ac:dyDescent="0.3">
      <c r="U3007" s="95" t="str">
        <f t="shared" si="184"/>
        <v/>
      </c>
      <c r="V3007" s="95" t="str">
        <f t="shared" si="185"/>
        <v/>
      </c>
      <c r="W3007" s="95" t="str">
        <f t="shared" si="186"/>
        <v/>
      </c>
      <c r="X3007" s="95" t="str">
        <f t="shared" si="187"/>
        <v/>
      </c>
    </row>
    <row r="3008" spans="21:24" x14ac:dyDescent="0.3">
      <c r="U3008" s="95" t="str">
        <f t="shared" si="184"/>
        <v/>
      </c>
      <c r="V3008" s="95" t="str">
        <f t="shared" si="185"/>
        <v/>
      </c>
      <c r="W3008" s="95" t="str">
        <f t="shared" si="186"/>
        <v/>
      </c>
      <c r="X3008" s="95" t="str">
        <f t="shared" si="187"/>
        <v/>
      </c>
    </row>
    <row r="3009" spans="21:24" x14ac:dyDescent="0.3">
      <c r="U3009" s="95" t="str">
        <f t="shared" si="184"/>
        <v/>
      </c>
      <c r="V3009" s="95" t="str">
        <f t="shared" si="185"/>
        <v/>
      </c>
      <c r="W3009" s="95" t="str">
        <f t="shared" si="186"/>
        <v/>
      </c>
      <c r="X3009" s="95" t="str">
        <f t="shared" si="187"/>
        <v/>
      </c>
    </row>
    <row r="3010" spans="21:24" x14ac:dyDescent="0.3">
      <c r="U3010" s="95" t="str">
        <f t="shared" si="184"/>
        <v/>
      </c>
      <c r="V3010" s="95" t="str">
        <f t="shared" si="185"/>
        <v/>
      </c>
      <c r="W3010" s="95" t="str">
        <f t="shared" si="186"/>
        <v/>
      </c>
      <c r="X3010" s="95" t="str">
        <f t="shared" si="187"/>
        <v/>
      </c>
    </row>
    <row r="3011" spans="21:24" x14ac:dyDescent="0.3">
      <c r="U3011" s="95" t="str">
        <f t="shared" si="184"/>
        <v/>
      </c>
      <c r="V3011" s="95" t="str">
        <f t="shared" si="185"/>
        <v/>
      </c>
      <c r="W3011" s="95" t="str">
        <f t="shared" si="186"/>
        <v/>
      </c>
      <c r="X3011" s="95" t="str">
        <f t="shared" si="187"/>
        <v/>
      </c>
    </row>
    <row r="3012" spans="21:24" x14ac:dyDescent="0.3">
      <c r="U3012" s="95" t="str">
        <f t="shared" si="184"/>
        <v/>
      </c>
      <c r="V3012" s="95" t="str">
        <f t="shared" si="185"/>
        <v/>
      </c>
      <c r="W3012" s="95" t="str">
        <f t="shared" si="186"/>
        <v/>
      </c>
      <c r="X3012" s="95" t="str">
        <f t="shared" si="187"/>
        <v/>
      </c>
    </row>
    <row r="3013" spans="21:24" x14ac:dyDescent="0.3">
      <c r="U3013" s="95" t="str">
        <f t="shared" ref="U3013:U3076" si="188">IF(L3013="ANO",B3013&amp;"-Linie A","")</f>
        <v/>
      </c>
      <c r="V3013" s="95" t="str">
        <f t="shared" ref="V3013:V3076" si="189">IF(M3013="ANO",B3013&amp;"-Linie B","")</f>
        <v/>
      </c>
      <c r="W3013" s="95" t="str">
        <f t="shared" ref="W3013:W3076" si="190">IF(N3013="ANO",B3013&amp;"-Linie C","")</f>
        <v/>
      </c>
      <c r="X3013" s="95" t="str">
        <f t="shared" ref="X3013:X3076" si="191">IF(O3013="ANO",B3013&amp;"-Linie D","")</f>
        <v/>
      </c>
    </row>
    <row r="3014" spans="21:24" x14ac:dyDescent="0.3">
      <c r="U3014" s="95" t="str">
        <f t="shared" si="188"/>
        <v/>
      </c>
      <c r="V3014" s="95" t="str">
        <f t="shared" si="189"/>
        <v/>
      </c>
      <c r="W3014" s="95" t="str">
        <f t="shared" si="190"/>
        <v/>
      </c>
      <c r="X3014" s="95" t="str">
        <f t="shared" si="191"/>
        <v/>
      </c>
    </row>
    <row r="3015" spans="21:24" x14ac:dyDescent="0.3">
      <c r="U3015" s="95" t="str">
        <f t="shared" si="188"/>
        <v/>
      </c>
      <c r="V3015" s="95" t="str">
        <f t="shared" si="189"/>
        <v/>
      </c>
      <c r="W3015" s="95" t="str">
        <f t="shared" si="190"/>
        <v/>
      </c>
      <c r="X3015" s="95" t="str">
        <f t="shared" si="191"/>
        <v/>
      </c>
    </row>
    <row r="3016" spans="21:24" x14ac:dyDescent="0.3">
      <c r="U3016" s="95" t="str">
        <f t="shared" si="188"/>
        <v/>
      </c>
      <c r="V3016" s="95" t="str">
        <f t="shared" si="189"/>
        <v/>
      </c>
      <c r="W3016" s="95" t="str">
        <f t="shared" si="190"/>
        <v/>
      </c>
      <c r="X3016" s="95" t="str">
        <f t="shared" si="191"/>
        <v/>
      </c>
    </row>
    <row r="3017" spans="21:24" x14ac:dyDescent="0.3">
      <c r="U3017" s="95" t="str">
        <f t="shared" si="188"/>
        <v/>
      </c>
      <c r="V3017" s="95" t="str">
        <f t="shared" si="189"/>
        <v/>
      </c>
      <c r="W3017" s="95" t="str">
        <f t="shared" si="190"/>
        <v/>
      </c>
      <c r="X3017" s="95" t="str">
        <f t="shared" si="191"/>
        <v/>
      </c>
    </row>
    <row r="3018" spans="21:24" x14ac:dyDescent="0.3">
      <c r="U3018" s="95" t="str">
        <f t="shared" si="188"/>
        <v/>
      </c>
      <c r="V3018" s="95" t="str">
        <f t="shared" si="189"/>
        <v/>
      </c>
      <c r="W3018" s="95" t="str">
        <f t="shared" si="190"/>
        <v/>
      </c>
      <c r="X3018" s="95" t="str">
        <f t="shared" si="191"/>
        <v/>
      </c>
    </row>
    <row r="3019" spans="21:24" x14ac:dyDescent="0.3">
      <c r="U3019" s="95" t="str">
        <f t="shared" si="188"/>
        <v/>
      </c>
      <c r="V3019" s="95" t="str">
        <f t="shared" si="189"/>
        <v/>
      </c>
      <c r="W3019" s="95" t="str">
        <f t="shared" si="190"/>
        <v/>
      </c>
      <c r="X3019" s="95" t="str">
        <f t="shared" si="191"/>
        <v/>
      </c>
    </row>
    <row r="3020" spans="21:24" x14ac:dyDescent="0.3">
      <c r="U3020" s="95" t="str">
        <f t="shared" si="188"/>
        <v/>
      </c>
      <c r="V3020" s="95" t="str">
        <f t="shared" si="189"/>
        <v/>
      </c>
      <c r="W3020" s="95" t="str">
        <f t="shared" si="190"/>
        <v/>
      </c>
      <c r="X3020" s="95" t="str">
        <f t="shared" si="191"/>
        <v/>
      </c>
    </row>
    <row r="3021" spans="21:24" x14ac:dyDescent="0.3">
      <c r="U3021" s="95" t="str">
        <f t="shared" si="188"/>
        <v/>
      </c>
      <c r="V3021" s="95" t="str">
        <f t="shared" si="189"/>
        <v/>
      </c>
      <c r="W3021" s="95" t="str">
        <f t="shared" si="190"/>
        <v/>
      </c>
      <c r="X3021" s="95" t="str">
        <f t="shared" si="191"/>
        <v/>
      </c>
    </row>
    <row r="3022" spans="21:24" x14ac:dyDescent="0.3">
      <c r="U3022" s="95" t="str">
        <f t="shared" si="188"/>
        <v/>
      </c>
      <c r="V3022" s="95" t="str">
        <f t="shared" si="189"/>
        <v/>
      </c>
      <c r="W3022" s="95" t="str">
        <f t="shared" si="190"/>
        <v/>
      </c>
      <c r="X3022" s="95" t="str">
        <f t="shared" si="191"/>
        <v/>
      </c>
    </row>
    <row r="3023" spans="21:24" x14ac:dyDescent="0.3">
      <c r="U3023" s="95" t="str">
        <f t="shared" si="188"/>
        <v/>
      </c>
      <c r="V3023" s="95" t="str">
        <f t="shared" si="189"/>
        <v/>
      </c>
      <c r="W3023" s="95" t="str">
        <f t="shared" si="190"/>
        <v/>
      </c>
      <c r="X3023" s="95" t="str">
        <f t="shared" si="191"/>
        <v/>
      </c>
    </row>
    <row r="3024" spans="21:24" x14ac:dyDescent="0.3">
      <c r="U3024" s="95" t="str">
        <f t="shared" si="188"/>
        <v/>
      </c>
      <c r="V3024" s="95" t="str">
        <f t="shared" si="189"/>
        <v/>
      </c>
      <c r="W3024" s="95" t="str">
        <f t="shared" si="190"/>
        <v/>
      </c>
      <c r="X3024" s="95" t="str">
        <f t="shared" si="191"/>
        <v/>
      </c>
    </row>
    <row r="3025" spans="21:24" x14ac:dyDescent="0.3">
      <c r="U3025" s="95" t="str">
        <f t="shared" si="188"/>
        <v/>
      </c>
      <c r="V3025" s="95" t="str">
        <f t="shared" si="189"/>
        <v/>
      </c>
      <c r="W3025" s="95" t="str">
        <f t="shared" si="190"/>
        <v/>
      </c>
      <c r="X3025" s="95" t="str">
        <f t="shared" si="191"/>
        <v/>
      </c>
    </row>
    <row r="3026" spans="21:24" x14ac:dyDescent="0.3">
      <c r="U3026" s="95" t="str">
        <f t="shared" si="188"/>
        <v/>
      </c>
      <c r="V3026" s="95" t="str">
        <f t="shared" si="189"/>
        <v/>
      </c>
      <c r="W3026" s="95" t="str">
        <f t="shared" si="190"/>
        <v/>
      </c>
      <c r="X3026" s="95" t="str">
        <f t="shared" si="191"/>
        <v/>
      </c>
    </row>
    <row r="3027" spans="21:24" x14ac:dyDescent="0.3">
      <c r="U3027" s="95" t="str">
        <f t="shared" si="188"/>
        <v/>
      </c>
      <c r="V3027" s="95" t="str">
        <f t="shared" si="189"/>
        <v/>
      </c>
      <c r="W3027" s="95" t="str">
        <f t="shared" si="190"/>
        <v/>
      </c>
      <c r="X3027" s="95" t="str">
        <f t="shared" si="191"/>
        <v/>
      </c>
    </row>
    <row r="3028" spans="21:24" x14ac:dyDescent="0.3">
      <c r="U3028" s="95" t="str">
        <f t="shared" si="188"/>
        <v/>
      </c>
      <c r="V3028" s="95" t="str">
        <f t="shared" si="189"/>
        <v/>
      </c>
      <c r="W3028" s="95" t="str">
        <f t="shared" si="190"/>
        <v/>
      </c>
      <c r="X3028" s="95" t="str">
        <f t="shared" si="191"/>
        <v/>
      </c>
    </row>
    <row r="3029" spans="21:24" x14ac:dyDescent="0.3">
      <c r="U3029" s="95" t="str">
        <f t="shared" si="188"/>
        <v/>
      </c>
      <c r="V3029" s="95" t="str">
        <f t="shared" si="189"/>
        <v/>
      </c>
      <c r="W3029" s="95" t="str">
        <f t="shared" si="190"/>
        <v/>
      </c>
      <c r="X3029" s="95" t="str">
        <f t="shared" si="191"/>
        <v/>
      </c>
    </row>
    <row r="3030" spans="21:24" x14ac:dyDescent="0.3">
      <c r="U3030" s="95" t="str">
        <f t="shared" si="188"/>
        <v/>
      </c>
      <c r="V3030" s="95" t="str">
        <f t="shared" si="189"/>
        <v/>
      </c>
      <c r="W3030" s="95" t="str">
        <f t="shared" si="190"/>
        <v/>
      </c>
      <c r="X3030" s="95" t="str">
        <f t="shared" si="191"/>
        <v/>
      </c>
    </row>
    <row r="3031" spans="21:24" x14ac:dyDescent="0.3">
      <c r="U3031" s="95" t="str">
        <f t="shared" si="188"/>
        <v/>
      </c>
      <c r="V3031" s="95" t="str">
        <f t="shared" si="189"/>
        <v/>
      </c>
      <c r="W3031" s="95" t="str">
        <f t="shared" si="190"/>
        <v/>
      </c>
      <c r="X3031" s="95" t="str">
        <f t="shared" si="191"/>
        <v/>
      </c>
    </row>
    <row r="3032" spans="21:24" x14ac:dyDescent="0.3">
      <c r="U3032" s="95" t="str">
        <f t="shared" si="188"/>
        <v/>
      </c>
      <c r="V3032" s="95" t="str">
        <f t="shared" si="189"/>
        <v/>
      </c>
      <c r="W3032" s="95" t="str">
        <f t="shared" si="190"/>
        <v/>
      </c>
      <c r="X3032" s="95" t="str">
        <f t="shared" si="191"/>
        <v/>
      </c>
    </row>
    <row r="3033" spans="21:24" x14ac:dyDescent="0.3">
      <c r="U3033" s="95" t="str">
        <f t="shared" si="188"/>
        <v/>
      </c>
      <c r="V3033" s="95" t="str">
        <f t="shared" si="189"/>
        <v/>
      </c>
      <c r="W3033" s="95" t="str">
        <f t="shared" si="190"/>
        <v/>
      </c>
      <c r="X3033" s="95" t="str">
        <f t="shared" si="191"/>
        <v/>
      </c>
    </row>
    <row r="3034" spans="21:24" x14ac:dyDescent="0.3">
      <c r="U3034" s="95" t="str">
        <f t="shared" si="188"/>
        <v/>
      </c>
      <c r="V3034" s="95" t="str">
        <f t="shared" si="189"/>
        <v/>
      </c>
      <c r="W3034" s="95" t="str">
        <f t="shared" si="190"/>
        <v/>
      </c>
      <c r="X3034" s="95" t="str">
        <f t="shared" si="191"/>
        <v/>
      </c>
    </row>
    <row r="3035" spans="21:24" x14ac:dyDescent="0.3">
      <c r="U3035" s="95" t="str">
        <f t="shared" si="188"/>
        <v/>
      </c>
      <c r="V3035" s="95" t="str">
        <f t="shared" si="189"/>
        <v/>
      </c>
      <c r="W3035" s="95" t="str">
        <f t="shared" si="190"/>
        <v/>
      </c>
      <c r="X3035" s="95" t="str">
        <f t="shared" si="191"/>
        <v/>
      </c>
    </row>
    <row r="3036" spans="21:24" x14ac:dyDescent="0.3">
      <c r="U3036" s="95" t="str">
        <f t="shared" si="188"/>
        <v/>
      </c>
      <c r="V3036" s="95" t="str">
        <f t="shared" si="189"/>
        <v/>
      </c>
      <c r="W3036" s="95" t="str">
        <f t="shared" si="190"/>
        <v/>
      </c>
      <c r="X3036" s="95" t="str">
        <f t="shared" si="191"/>
        <v/>
      </c>
    </row>
    <row r="3037" spans="21:24" x14ac:dyDescent="0.3">
      <c r="U3037" s="95" t="str">
        <f t="shared" si="188"/>
        <v/>
      </c>
      <c r="V3037" s="95" t="str">
        <f t="shared" si="189"/>
        <v/>
      </c>
      <c r="W3037" s="95" t="str">
        <f t="shared" si="190"/>
        <v/>
      </c>
      <c r="X3037" s="95" t="str">
        <f t="shared" si="191"/>
        <v/>
      </c>
    </row>
    <row r="3038" spans="21:24" x14ac:dyDescent="0.3">
      <c r="U3038" s="95" t="str">
        <f t="shared" si="188"/>
        <v/>
      </c>
      <c r="V3038" s="95" t="str">
        <f t="shared" si="189"/>
        <v/>
      </c>
      <c r="W3038" s="95" t="str">
        <f t="shared" si="190"/>
        <v/>
      </c>
      <c r="X3038" s="95" t="str">
        <f t="shared" si="191"/>
        <v/>
      </c>
    </row>
    <row r="3039" spans="21:24" x14ac:dyDescent="0.3">
      <c r="U3039" s="95" t="str">
        <f t="shared" si="188"/>
        <v/>
      </c>
      <c r="V3039" s="95" t="str">
        <f t="shared" si="189"/>
        <v/>
      </c>
      <c r="W3039" s="95" t="str">
        <f t="shared" si="190"/>
        <v/>
      </c>
      <c r="X3039" s="95" t="str">
        <f t="shared" si="191"/>
        <v/>
      </c>
    </row>
    <row r="3040" spans="21:24" x14ac:dyDescent="0.3">
      <c r="U3040" s="95" t="str">
        <f t="shared" si="188"/>
        <v/>
      </c>
      <c r="V3040" s="95" t="str">
        <f t="shared" si="189"/>
        <v/>
      </c>
      <c r="W3040" s="95" t="str">
        <f t="shared" si="190"/>
        <v/>
      </c>
      <c r="X3040" s="95" t="str">
        <f t="shared" si="191"/>
        <v/>
      </c>
    </row>
    <row r="3041" spans="21:24" x14ac:dyDescent="0.3">
      <c r="U3041" s="95" t="str">
        <f t="shared" si="188"/>
        <v/>
      </c>
      <c r="V3041" s="95" t="str">
        <f t="shared" si="189"/>
        <v/>
      </c>
      <c r="W3041" s="95" t="str">
        <f t="shared" si="190"/>
        <v/>
      </c>
      <c r="X3041" s="95" t="str">
        <f t="shared" si="191"/>
        <v/>
      </c>
    </row>
    <row r="3042" spans="21:24" x14ac:dyDescent="0.3">
      <c r="U3042" s="95" t="str">
        <f t="shared" si="188"/>
        <v/>
      </c>
      <c r="V3042" s="95" t="str">
        <f t="shared" si="189"/>
        <v/>
      </c>
      <c r="W3042" s="95" t="str">
        <f t="shared" si="190"/>
        <v/>
      </c>
      <c r="X3042" s="95" t="str">
        <f t="shared" si="191"/>
        <v/>
      </c>
    </row>
    <row r="3043" spans="21:24" x14ac:dyDescent="0.3">
      <c r="U3043" s="95" t="str">
        <f t="shared" si="188"/>
        <v/>
      </c>
      <c r="V3043" s="95" t="str">
        <f t="shared" si="189"/>
        <v/>
      </c>
      <c r="W3043" s="95" t="str">
        <f t="shared" si="190"/>
        <v/>
      </c>
      <c r="X3043" s="95" t="str">
        <f t="shared" si="191"/>
        <v/>
      </c>
    </row>
    <row r="3044" spans="21:24" x14ac:dyDescent="0.3">
      <c r="U3044" s="95" t="str">
        <f t="shared" si="188"/>
        <v/>
      </c>
      <c r="V3044" s="95" t="str">
        <f t="shared" si="189"/>
        <v/>
      </c>
      <c r="W3044" s="95" t="str">
        <f t="shared" si="190"/>
        <v/>
      </c>
      <c r="X3044" s="95" t="str">
        <f t="shared" si="191"/>
        <v/>
      </c>
    </row>
    <row r="3045" spans="21:24" x14ac:dyDescent="0.3">
      <c r="U3045" s="95" t="str">
        <f t="shared" si="188"/>
        <v/>
      </c>
      <c r="V3045" s="95" t="str">
        <f t="shared" si="189"/>
        <v/>
      </c>
      <c r="W3045" s="95" t="str">
        <f t="shared" si="190"/>
        <v/>
      </c>
      <c r="X3045" s="95" t="str">
        <f t="shared" si="191"/>
        <v/>
      </c>
    </row>
    <row r="3046" spans="21:24" x14ac:dyDescent="0.3">
      <c r="U3046" s="95" t="str">
        <f t="shared" si="188"/>
        <v/>
      </c>
      <c r="V3046" s="95" t="str">
        <f t="shared" si="189"/>
        <v/>
      </c>
      <c r="W3046" s="95" t="str">
        <f t="shared" si="190"/>
        <v/>
      </c>
      <c r="X3046" s="95" t="str">
        <f t="shared" si="191"/>
        <v/>
      </c>
    </row>
    <row r="3047" spans="21:24" x14ac:dyDescent="0.3">
      <c r="U3047" s="95" t="str">
        <f t="shared" si="188"/>
        <v/>
      </c>
      <c r="V3047" s="95" t="str">
        <f t="shared" si="189"/>
        <v/>
      </c>
      <c r="W3047" s="95" t="str">
        <f t="shared" si="190"/>
        <v/>
      </c>
      <c r="X3047" s="95" t="str">
        <f t="shared" si="191"/>
        <v/>
      </c>
    </row>
    <row r="3048" spans="21:24" x14ac:dyDescent="0.3">
      <c r="U3048" s="95" t="str">
        <f t="shared" si="188"/>
        <v/>
      </c>
      <c r="V3048" s="95" t="str">
        <f t="shared" si="189"/>
        <v/>
      </c>
      <c r="W3048" s="95" t="str">
        <f t="shared" si="190"/>
        <v/>
      </c>
      <c r="X3048" s="95" t="str">
        <f t="shared" si="191"/>
        <v/>
      </c>
    </row>
    <row r="3049" spans="21:24" x14ac:dyDescent="0.3">
      <c r="U3049" s="95" t="str">
        <f t="shared" si="188"/>
        <v/>
      </c>
      <c r="V3049" s="95" t="str">
        <f t="shared" si="189"/>
        <v/>
      </c>
      <c r="W3049" s="95" t="str">
        <f t="shared" si="190"/>
        <v/>
      </c>
      <c r="X3049" s="95" t="str">
        <f t="shared" si="191"/>
        <v/>
      </c>
    </row>
    <row r="3050" spans="21:24" x14ac:dyDescent="0.3">
      <c r="U3050" s="95" t="str">
        <f t="shared" si="188"/>
        <v/>
      </c>
      <c r="V3050" s="95" t="str">
        <f t="shared" si="189"/>
        <v/>
      </c>
      <c r="W3050" s="95" t="str">
        <f t="shared" si="190"/>
        <v/>
      </c>
      <c r="X3050" s="95" t="str">
        <f t="shared" si="191"/>
        <v/>
      </c>
    </row>
    <row r="3051" spans="21:24" x14ac:dyDescent="0.3">
      <c r="U3051" s="95" t="str">
        <f t="shared" si="188"/>
        <v/>
      </c>
      <c r="V3051" s="95" t="str">
        <f t="shared" si="189"/>
        <v/>
      </c>
      <c r="W3051" s="95" t="str">
        <f t="shared" si="190"/>
        <v/>
      </c>
      <c r="X3051" s="95" t="str">
        <f t="shared" si="191"/>
        <v/>
      </c>
    </row>
    <row r="3052" spans="21:24" x14ac:dyDescent="0.3">
      <c r="U3052" s="95" t="str">
        <f t="shared" si="188"/>
        <v/>
      </c>
      <c r="V3052" s="95" t="str">
        <f t="shared" si="189"/>
        <v/>
      </c>
      <c r="W3052" s="95" t="str">
        <f t="shared" si="190"/>
        <v/>
      </c>
      <c r="X3052" s="95" t="str">
        <f t="shared" si="191"/>
        <v/>
      </c>
    </row>
    <row r="3053" spans="21:24" x14ac:dyDescent="0.3">
      <c r="U3053" s="95" t="str">
        <f t="shared" si="188"/>
        <v/>
      </c>
      <c r="V3053" s="95" t="str">
        <f t="shared" si="189"/>
        <v/>
      </c>
      <c r="W3053" s="95" t="str">
        <f t="shared" si="190"/>
        <v/>
      </c>
      <c r="X3053" s="95" t="str">
        <f t="shared" si="191"/>
        <v/>
      </c>
    </row>
    <row r="3054" spans="21:24" x14ac:dyDescent="0.3">
      <c r="U3054" s="95" t="str">
        <f t="shared" si="188"/>
        <v/>
      </c>
      <c r="V3054" s="95" t="str">
        <f t="shared" si="189"/>
        <v/>
      </c>
      <c r="W3054" s="95" t="str">
        <f t="shared" si="190"/>
        <v/>
      </c>
      <c r="X3054" s="95" t="str">
        <f t="shared" si="191"/>
        <v/>
      </c>
    </row>
    <row r="3055" spans="21:24" x14ac:dyDescent="0.3">
      <c r="U3055" s="95" t="str">
        <f t="shared" si="188"/>
        <v/>
      </c>
      <c r="V3055" s="95" t="str">
        <f t="shared" si="189"/>
        <v/>
      </c>
      <c r="W3055" s="95" t="str">
        <f t="shared" si="190"/>
        <v/>
      </c>
      <c r="X3055" s="95" t="str">
        <f t="shared" si="191"/>
        <v/>
      </c>
    </row>
    <row r="3056" spans="21:24" x14ac:dyDescent="0.3">
      <c r="U3056" s="95" t="str">
        <f t="shared" si="188"/>
        <v/>
      </c>
      <c r="V3056" s="95" t="str">
        <f t="shared" si="189"/>
        <v/>
      </c>
      <c r="W3056" s="95" t="str">
        <f t="shared" si="190"/>
        <v/>
      </c>
      <c r="X3056" s="95" t="str">
        <f t="shared" si="191"/>
        <v/>
      </c>
    </row>
    <row r="3057" spans="21:24" x14ac:dyDescent="0.3">
      <c r="U3057" s="95" t="str">
        <f t="shared" si="188"/>
        <v/>
      </c>
      <c r="V3057" s="95" t="str">
        <f t="shared" si="189"/>
        <v/>
      </c>
      <c r="W3057" s="95" t="str">
        <f t="shared" si="190"/>
        <v/>
      </c>
      <c r="X3057" s="95" t="str">
        <f t="shared" si="191"/>
        <v/>
      </c>
    </row>
    <row r="3058" spans="21:24" x14ac:dyDescent="0.3">
      <c r="U3058" s="95" t="str">
        <f t="shared" si="188"/>
        <v/>
      </c>
      <c r="V3058" s="95" t="str">
        <f t="shared" si="189"/>
        <v/>
      </c>
      <c r="W3058" s="95" t="str">
        <f t="shared" si="190"/>
        <v/>
      </c>
      <c r="X3058" s="95" t="str">
        <f t="shared" si="191"/>
        <v/>
      </c>
    </row>
    <row r="3059" spans="21:24" x14ac:dyDescent="0.3">
      <c r="U3059" s="95" t="str">
        <f t="shared" si="188"/>
        <v/>
      </c>
      <c r="V3059" s="95" t="str">
        <f t="shared" si="189"/>
        <v/>
      </c>
      <c r="W3059" s="95" t="str">
        <f t="shared" si="190"/>
        <v/>
      </c>
      <c r="X3059" s="95" t="str">
        <f t="shared" si="191"/>
        <v/>
      </c>
    </row>
    <row r="3060" spans="21:24" x14ac:dyDescent="0.3">
      <c r="U3060" s="95" t="str">
        <f t="shared" si="188"/>
        <v/>
      </c>
      <c r="V3060" s="95" t="str">
        <f t="shared" si="189"/>
        <v/>
      </c>
      <c r="W3060" s="95" t="str">
        <f t="shared" si="190"/>
        <v/>
      </c>
      <c r="X3060" s="95" t="str">
        <f t="shared" si="191"/>
        <v/>
      </c>
    </row>
    <row r="3061" spans="21:24" x14ac:dyDescent="0.3">
      <c r="U3061" s="95" t="str">
        <f t="shared" si="188"/>
        <v/>
      </c>
      <c r="V3061" s="95" t="str">
        <f t="shared" si="189"/>
        <v/>
      </c>
      <c r="W3061" s="95" t="str">
        <f t="shared" si="190"/>
        <v/>
      </c>
      <c r="X3061" s="95" t="str">
        <f t="shared" si="191"/>
        <v/>
      </c>
    </row>
    <row r="3062" spans="21:24" x14ac:dyDescent="0.3">
      <c r="U3062" s="95" t="str">
        <f t="shared" si="188"/>
        <v/>
      </c>
      <c r="V3062" s="95" t="str">
        <f t="shared" si="189"/>
        <v/>
      </c>
      <c r="W3062" s="95" t="str">
        <f t="shared" si="190"/>
        <v/>
      </c>
      <c r="X3062" s="95" t="str">
        <f t="shared" si="191"/>
        <v/>
      </c>
    </row>
    <row r="3063" spans="21:24" x14ac:dyDescent="0.3">
      <c r="U3063" s="95" t="str">
        <f t="shared" si="188"/>
        <v/>
      </c>
      <c r="V3063" s="95" t="str">
        <f t="shared" si="189"/>
        <v/>
      </c>
      <c r="W3063" s="95" t="str">
        <f t="shared" si="190"/>
        <v/>
      </c>
      <c r="X3063" s="95" t="str">
        <f t="shared" si="191"/>
        <v/>
      </c>
    </row>
    <row r="3064" spans="21:24" x14ac:dyDescent="0.3">
      <c r="U3064" s="95" t="str">
        <f t="shared" si="188"/>
        <v/>
      </c>
      <c r="V3064" s="95" t="str">
        <f t="shared" si="189"/>
        <v/>
      </c>
      <c r="W3064" s="95" t="str">
        <f t="shared" si="190"/>
        <v/>
      </c>
      <c r="X3064" s="95" t="str">
        <f t="shared" si="191"/>
        <v/>
      </c>
    </row>
    <row r="3065" spans="21:24" x14ac:dyDescent="0.3">
      <c r="U3065" s="95" t="str">
        <f t="shared" si="188"/>
        <v/>
      </c>
      <c r="V3065" s="95" t="str">
        <f t="shared" si="189"/>
        <v/>
      </c>
      <c r="W3065" s="95" t="str">
        <f t="shared" si="190"/>
        <v/>
      </c>
      <c r="X3065" s="95" t="str">
        <f t="shared" si="191"/>
        <v/>
      </c>
    </row>
    <row r="3066" spans="21:24" x14ac:dyDescent="0.3">
      <c r="U3066" s="95" t="str">
        <f t="shared" si="188"/>
        <v/>
      </c>
      <c r="V3066" s="95" t="str">
        <f t="shared" si="189"/>
        <v/>
      </c>
      <c r="W3066" s="95" t="str">
        <f t="shared" si="190"/>
        <v/>
      </c>
      <c r="X3066" s="95" t="str">
        <f t="shared" si="191"/>
        <v/>
      </c>
    </row>
    <row r="3067" spans="21:24" x14ac:dyDescent="0.3">
      <c r="U3067" s="95" t="str">
        <f t="shared" si="188"/>
        <v/>
      </c>
      <c r="V3067" s="95" t="str">
        <f t="shared" si="189"/>
        <v/>
      </c>
      <c r="W3067" s="95" t="str">
        <f t="shared" si="190"/>
        <v/>
      </c>
      <c r="X3067" s="95" t="str">
        <f t="shared" si="191"/>
        <v/>
      </c>
    </row>
    <row r="3068" spans="21:24" x14ac:dyDescent="0.3">
      <c r="U3068" s="95" t="str">
        <f t="shared" si="188"/>
        <v/>
      </c>
      <c r="V3068" s="95" t="str">
        <f t="shared" si="189"/>
        <v/>
      </c>
      <c r="W3068" s="95" t="str">
        <f t="shared" si="190"/>
        <v/>
      </c>
      <c r="X3068" s="95" t="str">
        <f t="shared" si="191"/>
        <v/>
      </c>
    </row>
    <row r="3069" spans="21:24" x14ac:dyDescent="0.3">
      <c r="U3069" s="95" t="str">
        <f t="shared" si="188"/>
        <v/>
      </c>
      <c r="V3069" s="95" t="str">
        <f t="shared" si="189"/>
        <v/>
      </c>
      <c r="W3069" s="95" t="str">
        <f t="shared" si="190"/>
        <v/>
      </c>
      <c r="X3069" s="95" t="str">
        <f t="shared" si="191"/>
        <v/>
      </c>
    </row>
    <row r="3070" spans="21:24" x14ac:dyDescent="0.3">
      <c r="U3070" s="95" t="str">
        <f t="shared" si="188"/>
        <v/>
      </c>
      <c r="V3070" s="95" t="str">
        <f t="shared" si="189"/>
        <v/>
      </c>
      <c r="W3070" s="95" t="str">
        <f t="shared" si="190"/>
        <v/>
      </c>
      <c r="X3070" s="95" t="str">
        <f t="shared" si="191"/>
        <v/>
      </c>
    </row>
    <row r="3071" spans="21:24" x14ac:dyDescent="0.3">
      <c r="U3071" s="95" t="str">
        <f t="shared" si="188"/>
        <v/>
      </c>
      <c r="V3071" s="95" t="str">
        <f t="shared" si="189"/>
        <v/>
      </c>
      <c r="W3071" s="95" t="str">
        <f t="shared" si="190"/>
        <v/>
      </c>
      <c r="X3071" s="95" t="str">
        <f t="shared" si="191"/>
        <v/>
      </c>
    </row>
    <row r="3072" spans="21:24" x14ac:dyDescent="0.3">
      <c r="U3072" s="95" t="str">
        <f t="shared" si="188"/>
        <v/>
      </c>
      <c r="V3072" s="95" t="str">
        <f t="shared" si="189"/>
        <v/>
      </c>
      <c r="W3072" s="95" t="str">
        <f t="shared" si="190"/>
        <v/>
      </c>
      <c r="X3072" s="95" t="str">
        <f t="shared" si="191"/>
        <v/>
      </c>
    </row>
    <row r="3073" spans="21:24" x14ac:dyDescent="0.3">
      <c r="U3073" s="95" t="str">
        <f t="shared" si="188"/>
        <v/>
      </c>
      <c r="V3073" s="95" t="str">
        <f t="shared" si="189"/>
        <v/>
      </c>
      <c r="W3073" s="95" t="str">
        <f t="shared" si="190"/>
        <v/>
      </c>
      <c r="X3073" s="95" t="str">
        <f t="shared" si="191"/>
        <v/>
      </c>
    </row>
    <row r="3074" spans="21:24" x14ac:dyDescent="0.3">
      <c r="U3074" s="95" t="str">
        <f t="shared" si="188"/>
        <v/>
      </c>
      <c r="V3074" s="95" t="str">
        <f t="shared" si="189"/>
        <v/>
      </c>
      <c r="W3074" s="95" t="str">
        <f t="shared" si="190"/>
        <v/>
      </c>
      <c r="X3074" s="95" t="str">
        <f t="shared" si="191"/>
        <v/>
      </c>
    </row>
    <row r="3075" spans="21:24" x14ac:dyDescent="0.3">
      <c r="U3075" s="95" t="str">
        <f t="shared" si="188"/>
        <v/>
      </c>
      <c r="V3075" s="95" t="str">
        <f t="shared" si="189"/>
        <v/>
      </c>
      <c r="W3075" s="95" t="str">
        <f t="shared" si="190"/>
        <v/>
      </c>
      <c r="X3075" s="95" t="str">
        <f t="shared" si="191"/>
        <v/>
      </c>
    </row>
    <row r="3076" spans="21:24" x14ac:dyDescent="0.3">
      <c r="U3076" s="95" t="str">
        <f t="shared" si="188"/>
        <v/>
      </c>
      <c r="V3076" s="95" t="str">
        <f t="shared" si="189"/>
        <v/>
      </c>
      <c r="W3076" s="95" t="str">
        <f t="shared" si="190"/>
        <v/>
      </c>
      <c r="X3076" s="95" t="str">
        <f t="shared" si="191"/>
        <v/>
      </c>
    </row>
    <row r="3077" spans="21:24" x14ac:dyDescent="0.3">
      <c r="U3077" s="95" t="str">
        <f t="shared" ref="U3077:U3140" si="192">IF(L3077="ANO",B3077&amp;"-Linie A","")</f>
        <v/>
      </c>
      <c r="V3077" s="95" t="str">
        <f t="shared" ref="V3077:V3140" si="193">IF(M3077="ANO",B3077&amp;"-Linie B","")</f>
        <v/>
      </c>
      <c r="W3077" s="95" t="str">
        <f t="shared" ref="W3077:W3140" si="194">IF(N3077="ANO",B3077&amp;"-Linie C","")</f>
        <v/>
      </c>
      <c r="X3077" s="95" t="str">
        <f t="shared" ref="X3077:X3140" si="195">IF(O3077="ANO",B3077&amp;"-Linie D","")</f>
        <v/>
      </c>
    </row>
    <row r="3078" spans="21:24" x14ac:dyDescent="0.3">
      <c r="U3078" s="95" t="str">
        <f t="shared" si="192"/>
        <v/>
      </c>
      <c r="V3078" s="95" t="str">
        <f t="shared" si="193"/>
        <v/>
      </c>
      <c r="W3078" s="95" t="str">
        <f t="shared" si="194"/>
        <v/>
      </c>
      <c r="X3078" s="95" t="str">
        <f t="shared" si="195"/>
        <v/>
      </c>
    </row>
    <row r="3079" spans="21:24" x14ac:dyDescent="0.3">
      <c r="U3079" s="95" t="str">
        <f t="shared" si="192"/>
        <v/>
      </c>
      <c r="V3079" s="95" t="str">
        <f t="shared" si="193"/>
        <v/>
      </c>
      <c r="W3079" s="95" t="str">
        <f t="shared" si="194"/>
        <v/>
      </c>
      <c r="X3079" s="95" t="str">
        <f t="shared" si="195"/>
        <v/>
      </c>
    </row>
    <row r="3080" spans="21:24" x14ac:dyDescent="0.3">
      <c r="U3080" s="95" t="str">
        <f t="shared" si="192"/>
        <v/>
      </c>
      <c r="V3080" s="95" t="str">
        <f t="shared" si="193"/>
        <v/>
      </c>
      <c r="W3080" s="95" t="str">
        <f t="shared" si="194"/>
        <v/>
      </c>
      <c r="X3080" s="95" t="str">
        <f t="shared" si="195"/>
        <v/>
      </c>
    </row>
    <row r="3081" spans="21:24" x14ac:dyDescent="0.3">
      <c r="U3081" s="95" t="str">
        <f t="shared" si="192"/>
        <v/>
      </c>
      <c r="V3081" s="95" t="str">
        <f t="shared" si="193"/>
        <v/>
      </c>
      <c r="W3081" s="95" t="str">
        <f t="shared" si="194"/>
        <v/>
      </c>
      <c r="X3081" s="95" t="str">
        <f t="shared" si="195"/>
        <v/>
      </c>
    </row>
    <row r="3082" spans="21:24" x14ac:dyDescent="0.3">
      <c r="U3082" s="95" t="str">
        <f t="shared" si="192"/>
        <v/>
      </c>
      <c r="V3082" s="95" t="str">
        <f t="shared" si="193"/>
        <v/>
      </c>
      <c r="W3082" s="95" t="str">
        <f t="shared" si="194"/>
        <v/>
      </c>
      <c r="X3082" s="95" t="str">
        <f t="shared" si="195"/>
        <v/>
      </c>
    </row>
    <row r="3083" spans="21:24" x14ac:dyDescent="0.3">
      <c r="U3083" s="95" t="str">
        <f t="shared" si="192"/>
        <v/>
      </c>
      <c r="V3083" s="95" t="str">
        <f t="shared" si="193"/>
        <v/>
      </c>
      <c r="W3083" s="95" t="str">
        <f t="shared" si="194"/>
        <v/>
      </c>
      <c r="X3083" s="95" t="str">
        <f t="shared" si="195"/>
        <v/>
      </c>
    </row>
    <row r="3084" spans="21:24" x14ac:dyDescent="0.3">
      <c r="U3084" s="95" t="str">
        <f t="shared" si="192"/>
        <v/>
      </c>
      <c r="V3084" s="95" t="str">
        <f t="shared" si="193"/>
        <v/>
      </c>
      <c r="W3084" s="95" t="str">
        <f t="shared" si="194"/>
        <v/>
      </c>
      <c r="X3084" s="95" t="str">
        <f t="shared" si="195"/>
        <v/>
      </c>
    </row>
    <row r="3085" spans="21:24" x14ac:dyDescent="0.3">
      <c r="U3085" s="95" t="str">
        <f t="shared" si="192"/>
        <v/>
      </c>
      <c r="V3085" s="95" t="str">
        <f t="shared" si="193"/>
        <v/>
      </c>
      <c r="W3085" s="95" t="str">
        <f t="shared" si="194"/>
        <v/>
      </c>
      <c r="X3085" s="95" t="str">
        <f t="shared" si="195"/>
        <v/>
      </c>
    </row>
    <row r="3086" spans="21:24" x14ac:dyDescent="0.3">
      <c r="U3086" s="95" t="str">
        <f t="shared" si="192"/>
        <v/>
      </c>
      <c r="V3086" s="95" t="str">
        <f t="shared" si="193"/>
        <v/>
      </c>
      <c r="W3086" s="95" t="str">
        <f t="shared" si="194"/>
        <v/>
      </c>
      <c r="X3086" s="95" t="str">
        <f t="shared" si="195"/>
        <v/>
      </c>
    </row>
    <row r="3087" spans="21:24" x14ac:dyDescent="0.3">
      <c r="U3087" s="95" t="str">
        <f t="shared" si="192"/>
        <v/>
      </c>
      <c r="V3087" s="95" t="str">
        <f t="shared" si="193"/>
        <v/>
      </c>
      <c r="W3087" s="95" t="str">
        <f t="shared" si="194"/>
        <v/>
      </c>
      <c r="X3087" s="95" t="str">
        <f t="shared" si="195"/>
        <v/>
      </c>
    </row>
    <row r="3088" spans="21:24" x14ac:dyDescent="0.3">
      <c r="U3088" s="95" t="str">
        <f t="shared" si="192"/>
        <v/>
      </c>
      <c r="V3088" s="95" t="str">
        <f t="shared" si="193"/>
        <v/>
      </c>
      <c r="W3088" s="95" t="str">
        <f t="shared" si="194"/>
        <v/>
      </c>
      <c r="X3088" s="95" t="str">
        <f t="shared" si="195"/>
        <v/>
      </c>
    </row>
    <row r="3089" spans="21:24" x14ac:dyDescent="0.3">
      <c r="U3089" s="95" t="str">
        <f t="shared" si="192"/>
        <v/>
      </c>
      <c r="V3089" s="95" t="str">
        <f t="shared" si="193"/>
        <v/>
      </c>
      <c r="W3089" s="95" t="str">
        <f t="shared" si="194"/>
        <v/>
      </c>
      <c r="X3089" s="95" t="str">
        <f t="shared" si="195"/>
        <v/>
      </c>
    </row>
    <row r="3090" spans="21:24" x14ac:dyDescent="0.3">
      <c r="U3090" s="95" t="str">
        <f t="shared" si="192"/>
        <v/>
      </c>
      <c r="V3090" s="95" t="str">
        <f t="shared" si="193"/>
        <v/>
      </c>
      <c r="W3090" s="95" t="str">
        <f t="shared" si="194"/>
        <v/>
      </c>
      <c r="X3090" s="95" t="str">
        <f t="shared" si="195"/>
        <v/>
      </c>
    </row>
    <row r="3091" spans="21:24" x14ac:dyDescent="0.3">
      <c r="U3091" s="95" t="str">
        <f t="shared" si="192"/>
        <v/>
      </c>
      <c r="V3091" s="95" t="str">
        <f t="shared" si="193"/>
        <v/>
      </c>
      <c r="W3091" s="95" t="str">
        <f t="shared" si="194"/>
        <v/>
      </c>
      <c r="X3091" s="95" t="str">
        <f t="shared" si="195"/>
        <v/>
      </c>
    </row>
    <row r="3092" spans="21:24" x14ac:dyDescent="0.3">
      <c r="U3092" s="95" t="str">
        <f t="shared" si="192"/>
        <v/>
      </c>
      <c r="V3092" s="95" t="str">
        <f t="shared" si="193"/>
        <v/>
      </c>
      <c r="W3092" s="95" t="str">
        <f t="shared" si="194"/>
        <v/>
      </c>
      <c r="X3092" s="95" t="str">
        <f t="shared" si="195"/>
        <v/>
      </c>
    </row>
    <row r="3093" spans="21:24" x14ac:dyDescent="0.3">
      <c r="U3093" s="95" t="str">
        <f t="shared" si="192"/>
        <v/>
      </c>
      <c r="V3093" s="95" t="str">
        <f t="shared" si="193"/>
        <v/>
      </c>
      <c r="W3093" s="95" t="str">
        <f t="shared" si="194"/>
        <v/>
      </c>
      <c r="X3093" s="95" t="str">
        <f t="shared" si="195"/>
        <v/>
      </c>
    </row>
    <row r="3094" spans="21:24" x14ac:dyDescent="0.3">
      <c r="U3094" s="95" t="str">
        <f t="shared" si="192"/>
        <v/>
      </c>
      <c r="V3094" s="95" t="str">
        <f t="shared" si="193"/>
        <v/>
      </c>
      <c r="W3094" s="95" t="str">
        <f t="shared" si="194"/>
        <v/>
      </c>
      <c r="X3094" s="95" t="str">
        <f t="shared" si="195"/>
        <v/>
      </c>
    </row>
    <row r="3095" spans="21:24" x14ac:dyDescent="0.3">
      <c r="U3095" s="95" t="str">
        <f t="shared" si="192"/>
        <v/>
      </c>
      <c r="V3095" s="95" t="str">
        <f t="shared" si="193"/>
        <v/>
      </c>
      <c r="W3095" s="95" t="str">
        <f t="shared" si="194"/>
        <v/>
      </c>
      <c r="X3095" s="95" t="str">
        <f t="shared" si="195"/>
        <v/>
      </c>
    </row>
    <row r="3096" spans="21:24" x14ac:dyDescent="0.3">
      <c r="U3096" s="95" t="str">
        <f t="shared" si="192"/>
        <v/>
      </c>
      <c r="V3096" s="95" t="str">
        <f t="shared" si="193"/>
        <v/>
      </c>
      <c r="W3096" s="95" t="str">
        <f t="shared" si="194"/>
        <v/>
      </c>
      <c r="X3096" s="95" t="str">
        <f t="shared" si="195"/>
        <v/>
      </c>
    </row>
    <row r="3097" spans="21:24" x14ac:dyDescent="0.3">
      <c r="U3097" s="95" t="str">
        <f t="shared" si="192"/>
        <v/>
      </c>
      <c r="V3097" s="95" t="str">
        <f t="shared" si="193"/>
        <v/>
      </c>
      <c r="W3097" s="95" t="str">
        <f t="shared" si="194"/>
        <v/>
      </c>
      <c r="X3097" s="95" t="str">
        <f t="shared" si="195"/>
        <v/>
      </c>
    </row>
    <row r="3098" spans="21:24" x14ac:dyDescent="0.3">
      <c r="U3098" s="95" t="str">
        <f t="shared" si="192"/>
        <v/>
      </c>
      <c r="V3098" s="95" t="str">
        <f t="shared" si="193"/>
        <v/>
      </c>
      <c r="W3098" s="95" t="str">
        <f t="shared" si="194"/>
        <v/>
      </c>
      <c r="X3098" s="95" t="str">
        <f t="shared" si="195"/>
        <v/>
      </c>
    </row>
    <row r="3099" spans="21:24" x14ac:dyDescent="0.3">
      <c r="U3099" s="95" t="str">
        <f t="shared" si="192"/>
        <v/>
      </c>
      <c r="V3099" s="95" t="str">
        <f t="shared" si="193"/>
        <v/>
      </c>
      <c r="W3099" s="95" t="str">
        <f t="shared" si="194"/>
        <v/>
      </c>
      <c r="X3099" s="95" t="str">
        <f t="shared" si="195"/>
        <v/>
      </c>
    </row>
    <row r="3100" spans="21:24" x14ac:dyDescent="0.3">
      <c r="U3100" s="95" t="str">
        <f t="shared" si="192"/>
        <v/>
      </c>
      <c r="V3100" s="95" t="str">
        <f t="shared" si="193"/>
        <v/>
      </c>
      <c r="W3100" s="95" t="str">
        <f t="shared" si="194"/>
        <v/>
      </c>
      <c r="X3100" s="95" t="str">
        <f t="shared" si="195"/>
        <v/>
      </c>
    </row>
    <row r="3101" spans="21:24" x14ac:dyDescent="0.3">
      <c r="U3101" s="95" t="str">
        <f t="shared" si="192"/>
        <v/>
      </c>
      <c r="V3101" s="95" t="str">
        <f t="shared" si="193"/>
        <v/>
      </c>
      <c r="W3101" s="95" t="str">
        <f t="shared" si="194"/>
        <v/>
      </c>
      <c r="X3101" s="95" t="str">
        <f t="shared" si="195"/>
        <v/>
      </c>
    </row>
    <row r="3102" spans="21:24" x14ac:dyDescent="0.3">
      <c r="U3102" s="95" t="str">
        <f t="shared" si="192"/>
        <v/>
      </c>
      <c r="V3102" s="95" t="str">
        <f t="shared" si="193"/>
        <v/>
      </c>
      <c r="W3102" s="95" t="str">
        <f t="shared" si="194"/>
        <v/>
      </c>
      <c r="X3102" s="95" t="str">
        <f t="shared" si="195"/>
        <v/>
      </c>
    </row>
    <row r="3103" spans="21:24" x14ac:dyDescent="0.3">
      <c r="U3103" s="95" t="str">
        <f t="shared" si="192"/>
        <v/>
      </c>
      <c r="V3103" s="95" t="str">
        <f t="shared" si="193"/>
        <v/>
      </c>
      <c r="W3103" s="95" t="str">
        <f t="shared" si="194"/>
        <v/>
      </c>
      <c r="X3103" s="95" t="str">
        <f t="shared" si="195"/>
        <v/>
      </c>
    </row>
    <row r="3104" spans="21:24" x14ac:dyDescent="0.3">
      <c r="U3104" s="95" t="str">
        <f t="shared" si="192"/>
        <v/>
      </c>
      <c r="V3104" s="95" t="str">
        <f t="shared" si="193"/>
        <v/>
      </c>
      <c r="W3104" s="95" t="str">
        <f t="shared" si="194"/>
        <v/>
      </c>
      <c r="X3104" s="95" t="str">
        <f t="shared" si="195"/>
        <v/>
      </c>
    </row>
    <row r="3105" spans="21:24" x14ac:dyDescent="0.3">
      <c r="U3105" s="95" t="str">
        <f t="shared" si="192"/>
        <v/>
      </c>
      <c r="V3105" s="95" t="str">
        <f t="shared" si="193"/>
        <v/>
      </c>
      <c r="W3105" s="95" t="str">
        <f t="shared" si="194"/>
        <v/>
      </c>
      <c r="X3105" s="95" t="str">
        <f t="shared" si="195"/>
        <v/>
      </c>
    </row>
    <row r="3106" spans="21:24" x14ac:dyDescent="0.3">
      <c r="U3106" s="95" t="str">
        <f t="shared" si="192"/>
        <v/>
      </c>
      <c r="V3106" s="95" t="str">
        <f t="shared" si="193"/>
        <v/>
      </c>
      <c r="W3106" s="95" t="str">
        <f t="shared" si="194"/>
        <v/>
      </c>
      <c r="X3106" s="95" t="str">
        <f t="shared" si="195"/>
        <v/>
      </c>
    </row>
    <row r="3107" spans="21:24" x14ac:dyDescent="0.3">
      <c r="U3107" s="95" t="str">
        <f t="shared" si="192"/>
        <v/>
      </c>
      <c r="V3107" s="95" t="str">
        <f t="shared" si="193"/>
        <v/>
      </c>
      <c r="W3107" s="95" t="str">
        <f t="shared" si="194"/>
        <v/>
      </c>
      <c r="X3107" s="95" t="str">
        <f t="shared" si="195"/>
        <v/>
      </c>
    </row>
    <row r="3108" spans="21:24" x14ac:dyDescent="0.3">
      <c r="U3108" s="95" t="str">
        <f t="shared" si="192"/>
        <v/>
      </c>
      <c r="V3108" s="95" t="str">
        <f t="shared" si="193"/>
        <v/>
      </c>
      <c r="W3108" s="95" t="str">
        <f t="shared" si="194"/>
        <v/>
      </c>
      <c r="X3108" s="95" t="str">
        <f t="shared" si="195"/>
        <v/>
      </c>
    </row>
    <row r="3109" spans="21:24" x14ac:dyDescent="0.3">
      <c r="U3109" s="95" t="str">
        <f t="shared" si="192"/>
        <v/>
      </c>
      <c r="V3109" s="95" t="str">
        <f t="shared" si="193"/>
        <v/>
      </c>
      <c r="W3109" s="95" t="str">
        <f t="shared" si="194"/>
        <v/>
      </c>
      <c r="X3109" s="95" t="str">
        <f t="shared" si="195"/>
        <v/>
      </c>
    </row>
    <row r="3110" spans="21:24" x14ac:dyDescent="0.3">
      <c r="U3110" s="95" t="str">
        <f t="shared" si="192"/>
        <v/>
      </c>
      <c r="V3110" s="95" t="str">
        <f t="shared" si="193"/>
        <v/>
      </c>
      <c r="W3110" s="95" t="str">
        <f t="shared" si="194"/>
        <v/>
      </c>
      <c r="X3110" s="95" t="str">
        <f t="shared" si="195"/>
        <v/>
      </c>
    </row>
    <row r="3111" spans="21:24" x14ac:dyDescent="0.3">
      <c r="U3111" s="95" t="str">
        <f t="shared" si="192"/>
        <v/>
      </c>
      <c r="V3111" s="95" t="str">
        <f t="shared" si="193"/>
        <v/>
      </c>
      <c r="W3111" s="95" t="str">
        <f t="shared" si="194"/>
        <v/>
      </c>
      <c r="X3111" s="95" t="str">
        <f t="shared" si="195"/>
        <v/>
      </c>
    </row>
    <row r="3112" spans="21:24" x14ac:dyDescent="0.3">
      <c r="U3112" s="95" t="str">
        <f t="shared" si="192"/>
        <v/>
      </c>
      <c r="V3112" s="95" t="str">
        <f t="shared" si="193"/>
        <v/>
      </c>
      <c r="W3112" s="95" t="str">
        <f t="shared" si="194"/>
        <v/>
      </c>
      <c r="X3112" s="95" t="str">
        <f t="shared" si="195"/>
        <v/>
      </c>
    </row>
    <row r="3113" spans="21:24" x14ac:dyDescent="0.3">
      <c r="U3113" s="95" t="str">
        <f t="shared" si="192"/>
        <v/>
      </c>
      <c r="V3113" s="95" t="str">
        <f t="shared" si="193"/>
        <v/>
      </c>
      <c r="W3113" s="95" t="str">
        <f t="shared" si="194"/>
        <v/>
      </c>
      <c r="X3113" s="95" t="str">
        <f t="shared" si="195"/>
        <v/>
      </c>
    </row>
    <row r="3114" spans="21:24" x14ac:dyDescent="0.3">
      <c r="U3114" s="95" t="str">
        <f t="shared" si="192"/>
        <v/>
      </c>
      <c r="V3114" s="95" t="str">
        <f t="shared" si="193"/>
        <v/>
      </c>
      <c r="W3114" s="95" t="str">
        <f t="shared" si="194"/>
        <v/>
      </c>
      <c r="X3114" s="95" t="str">
        <f t="shared" si="195"/>
        <v/>
      </c>
    </row>
    <row r="3115" spans="21:24" x14ac:dyDescent="0.3">
      <c r="U3115" s="95" t="str">
        <f t="shared" si="192"/>
        <v/>
      </c>
      <c r="V3115" s="95" t="str">
        <f t="shared" si="193"/>
        <v/>
      </c>
      <c r="W3115" s="95" t="str">
        <f t="shared" si="194"/>
        <v/>
      </c>
      <c r="X3115" s="95" t="str">
        <f t="shared" si="195"/>
        <v/>
      </c>
    </row>
    <row r="3116" spans="21:24" x14ac:dyDescent="0.3">
      <c r="U3116" s="95" t="str">
        <f t="shared" si="192"/>
        <v/>
      </c>
      <c r="V3116" s="95" t="str">
        <f t="shared" si="193"/>
        <v/>
      </c>
      <c r="W3116" s="95" t="str">
        <f t="shared" si="194"/>
        <v/>
      </c>
      <c r="X3116" s="95" t="str">
        <f t="shared" si="195"/>
        <v/>
      </c>
    </row>
    <row r="3117" spans="21:24" x14ac:dyDescent="0.3">
      <c r="U3117" s="95" t="str">
        <f t="shared" si="192"/>
        <v/>
      </c>
      <c r="V3117" s="95" t="str">
        <f t="shared" si="193"/>
        <v/>
      </c>
      <c r="W3117" s="95" t="str">
        <f t="shared" si="194"/>
        <v/>
      </c>
      <c r="X3117" s="95" t="str">
        <f t="shared" si="195"/>
        <v/>
      </c>
    </row>
    <row r="3118" spans="21:24" x14ac:dyDescent="0.3">
      <c r="U3118" s="95" t="str">
        <f t="shared" si="192"/>
        <v/>
      </c>
      <c r="V3118" s="95" t="str">
        <f t="shared" si="193"/>
        <v/>
      </c>
      <c r="W3118" s="95" t="str">
        <f t="shared" si="194"/>
        <v/>
      </c>
      <c r="X3118" s="95" t="str">
        <f t="shared" si="195"/>
        <v/>
      </c>
    </row>
    <row r="3119" spans="21:24" x14ac:dyDescent="0.3">
      <c r="U3119" s="95" t="str">
        <f t="shared" si="192"/>
        <v/>
      </c>
      <c r="V3119" s="95" t="str">
        <f t="shared" si="193"/>
        <v/>
      </c>
      <c r="W3119" s="95" t="str">
        <f t="shared" si="194"/>
        <v/>
      </c>
      <c r="X3119" s="95" t="str">
        <f t="shared" si="195"/>
        <v/>
      </c>
    </row>
    <row r="3120" spans="21:24" x14ac:dyDescent="0.3">
      <c r="U3120" s="95" t="str">
        <f t="shared" si="192"/>
        <v/>
      </c>
      <c r="V3120" s="95" t="str">
        <f t="shared" si="193"/>
        <v/>
      </c>
      <c r="W3120" s="95" t="str">
        <f t="shared" si="194"/>
        <v/>
      </c>
      <c r="X3120" s="95" t="str">
        <f t="shared" si="195"/>
        <v/>
      </c>
    </row>
    <row r="3121" spans="21:24" x14ac:dyDescent="0.3">
      <c r="U3121" s="95" t="str">
        <f t="shared" si="192"/>
        <v/>
      </c>
      <c r="V3121" s="95" t="str">
        <f t="shared" si="193"/>
        <v/>
      </c>
      <c r="W3121" s="95" t="str">
        <f t="shared" si="194"/>
        <v/>
      </c>
      <c r="X3121" s="95" t="str">
        <f t="shared" si="195"/>
        <v/>
      </c>
    </row>
    <row r="3122" spans="21:24" x14ac:dyDescent="0.3">
      <c r="U3122" s="95" t="str">
        <f t="shared" si="192"/>
        <v/>
      </c>
      <c r="V3122" s="95" t="str">
        <f t="shared" si="193"/>
        <v/>
      </c>
      <c r="W3122" s="95" t="str">
        <f t="shared" si="194"/>
        <v/>
      </c>
      <c r="X3122" s="95" t="str">
        <f t="shared" si="195"/>
        <v/>
      </c>
    </row>
    <row r="3123" spans="21:24" x14ac:dyDescent="0.3">
      <c r="U3123" s="95" t="str">
        <f t="shared" si="192"/>
        <v/>
      </c>
      <c r="V3123" s="95" t="str">
        <f t="shared" si="193"/>
        <v/>
      </c>
      <c r="W3123" s="95" t="str">
        <f t="shared" si="194"/>
        <v/>
      </c>
      <c r="X3123" s="95" t="str">
        <f t="shared" si="195"/>
        <v/>
      </c>
    </row>
    <row r="3124" spans="21:24" x14ac:dyDescent="0.3">
      <c r="U3124" s="95" t="str">
        <f t="shared" si="192"/>
        <v/>
      </c>
      <c r="V3124" s="95" t="str">
        <f t="shared" si="193"/>
        <v/>
      </c>
      <c r="W3124" s="95" t="str">
        <f t="shared" si="194"/>
        <v/>
      </c>
      <c r="X3124" s="95" t="str">
        <f t="shared" si="195"/>
        <v/>
      </c>
    </row>
    <row r="3125" spans="21:24" x14ac:dyDescent="0.3">
      <c r="U3125" s="95" t="str">
        <f t="shared" si="192"/>
        <v/>
      </c>
      <c r="V3125" s="95" t="str">
        <f t="shared" si="193"/>
        <v/>
      </c>
      <c r="W3125" s="95" t="str">
        <f t="shared" si="194"/>
        <v/>
      </c>
      <c r="X3125" s="95" t="str">
        <f t="shared" si="195"/>
        <v/>
      </c>
    </row>
    <row r="3126" spans="21:24" x14ac:dyDescent="0.3">
      <c r="U3126" s="95" t="str">
        <f t="shared" si="192"/>
        <v/>
      </c>
      <c r="V3126" s="95" t="str">
        <f t="shared" si="193"/>
        <v/>
      </c>
      <c r="W3126" s="95" t="str">
        <f t="shared" si="194"/>
        <v/>
      </c>
      <c r="X3126" s="95" t="str">
        <f t="shared" si="195"/>
        <v/>
      </c>
    </row>
    <row r="3127" spans="21:24" x14ac:dyDescent="0.3">
      <c r="U3127" s="95" t="str">
        <f t="shared" si="192"/>
        <v/>
      </c>
      <c r="V3127" s="95" t="str">
        <f t="shared" si="193"/>
        <v/>
      </c>
      <c r="W3127" s="95" t="str">
        <f t="shared" si="194"/>
        <v/>
      </c>
      <c r="X3127" s="95" t="str">
        <f t="shared" si="195"/>
        <v/>
      </c>
    </row>
    <row r="3128" spans="21:24" x14ac:dyDescent="0.3">
      <c r="U3128" s="95" t="str">
        <f t="shared" si="192"/>
        <v/>
      </c>
      <c r="V3128" s="95" t="str">
        <f t="shared" si="193"/>
        <v/>
      </c>
      <c r="W3128" s="95" t="str">
        <f t="shared" si="194"/>
        <v/>
      </c>
      <c r="X3128" s="95" t="str">
        <f t="shared" si="195"/>
        <v/>
      </c>
    </row>
    <row r="3129" spans="21:24" x14ac:dyDescent="0.3">
      <c r="U3129" s="95" t="str">
        <f t="shared" si="192"/>
        <v/>
      </c>
      <c r="V3129" s="95" t="str">
        <f t="shared" si="193"/>
        <v/>
      </c>
      <c r="W3129" s="95" t="str">
        <f t="shared" si="194"/>
        <v/>
      </c>
      <c r="X3129" s="95" t="str">
        <f t="shared" si="195"/>
        <v/>
      </c>
    </row>
    <row r="3130" spans="21:24" x14ac:dyDescent="0.3">
      <c r="U3130" s="95" t="str">
        <f t="shared" si="192"/>
        <v/>
      </c>
      <c r="V3130" s="95" t="str">
        <f t="shared" si="193"/>
        <v/>
      </c>
      <c r="W3130" s="95" t="str">
        <f t="shared" si="194"/>
        <v/>
      </c>
      <c r="X3130" s="95" t="str">
        <f t="shared" si="195"/>
        <v/>
      </c>
    </row>
    <row r="3131" spans="21:24" x14ac:dyDescent="0.3">
      <c r="U3131" s="95" t="str">
        <f t="shared" si="192"/>
        <v/>
      </c>
      <c r="V3131" s="95" t="str">
        <f t="shared" si="193"/>
        <v/>
      </c>
      <c r="W3131" s="95" t="str">
        <f t="shared" si="194"/>
        <v/>
      </c>
      <c r="X3131" s="95" t="str">
        <f t="shared" si="195"/>
        <v/>
      </c>
    </row>
    <row r="3132" spans="21:24" x14ac:dyDescent="0.3">
      <c r="U3132" s="95" t="str">
        <f t="shared" si="192"/>
        <v/>
      </c>
      <c r="V3132" s="95" t="str">
        <f t="shared" si="193"/>
        <v/>
      </c>
      <c r="W3132" s="95" t="str">
        <f t="shared" si="194"/>
        <v/>
      </c>
      <c r="X3132" s="95" t="str">
        <f t="shared" si="195"/>
        <v/>
      </c>
    </row>
    <row r="3133" spans="21:24" x14ac:dyDescent="0.3">
      <c r="U3133" s="95" t="str">
        <f t="shared" si="192"/>
        <v/>
      </c>
      <c r="V3133" s="95" t="str">
        <f t="shared" si="193"/>
        <v/>
      </c>
      <c r="W3133" s="95" t="str">
        <f t="shared" si="194"/>
        <v/>
      </c>
      <c r="X3133" s="95" t="str">
        <f t="shared" si="195"/>
        <v/>
      </c>
    </row>
    <row r="3134" spans="21:24" x14ac:dyDescent="0.3">
      <c r="U3134" s="95" t="str">
        <f t="shared" si="192"/>
        <v/>
      </c>
      <c r="V3134" s="95" t="str">
        <f t="shared" si="193"/>
        <v/>
      </c>
      <c r="W3134" s="95" t="str">
        <f t="shared" si="194"/>
        <v/>
      </c>
      <c r="X3134" s="95" t="str">
        <f t="shared" si="195"/>
        <v/>
      </c>
    </row>
    <row r="3135" spans="21:24" x14ac:dyDescent="0.3">
      <c r="U3135" s="95" t="str">
        <f t="shared" si="192"/>
        <v/>
      </c>
      <c r="V3135" s="95" t="str">
        <f t="shared" si="193"/>
        <v/>
      </c>
      <c r="W3135" s="95" t="str">
        <f t="shared" si="194"/>
        <v/>
      </c>
      <c r="X3135" s="95" t="str">
        <f t="shared" si="195"/>
        <v/>
      </c>
    </row>
    <row r="3136" spans="21:24" x14ac:dyDescent="0.3">
      <c r="U3136" s="95" t="str">
        <f t="shared" si="192"/>
        <v/>
      </c>
      <c r="V3136" s="95" t="str">
        <f t="shared" si="193"/>
        <v/>
      </c>
      <c r="W3136" s="95" t="str">
        <f t="shared" si="194"/>
        <v/>
      </c>
      <c r="X3136" s="95" t="str">
        <f t="shared" si="195"/>
        <v/>
      </c>
    </row>
    <row r="3137" spans="21:24" x14ac:dyDescent="0.3">
      <c r="U3137" s="95" t="str">
        <f t="shared" si="192"/>
        <v/>
      </c>
      <c r="V3137" s="95" t="str">
        <f t="shared" si="193"/>
        <v/>
      </c>
      <c r="W3137" s="95" t="str">
        <f t="shared" si="194"/>
        <v/>
      </c>
      <c r="X3137" s="95" t="str">
        <f t="shared" si="195"/>
        <v/>
      </c>
    </row>
    <row r="3138" spans="21:24" x14ac:dyDescent="0.3">
      <c r="U3138" s="95" t="str">
        <f t="shared" si="192"/>
        <v/>
      </c>
      <c r="V3138" s="95" t="str">
        <f t="shared" si="193"/>
        <v/>
      </c>
      <c r="W3138" s="95" t="str">
        <f t="shared" si="194"/>
        <v/>
      </c>
      <c r="X3138" s="95" t="str">
        <f t="shared" si="195"/>
        <v/>
      </c>
    </row>
    <row r="3139" spans="21:24" x14ac:dyDescent="0.3">
      <c r="U3139" s="95" t="str">
        <f t="shared" si="192"/>
        <v/>
      </c>
      <c r="V3139" s="95" t="str">
        <f t="shared" si="193"/>
        <v/>
      </c>
      <c r="W3139" s="95" t="str">
        <f t="shared" si="194"/>
        <v/>
      </c>
      <c r="X3139" s="95" t="str">
        <f t="shared" si="195"/>
        <v/>
      </c>
    </row>
    <row r="3140" spans="21:24" x14ac:dyDescent="0.3">
      <c r="U3140" s="95" t="str">
        <f t="shared" si="192"/>
        <v/>
      </c>
      <c r="V3140" s="95" t="str">
        <f t="shared" si="193"/>
        <v/>
      </c>
      <c r="W3140" s="95" t="str">
        <f t="shared" si="194"/>
        <v/>
      </c>
      <c r="X3140" s="95" t="str">
        <f t="shared" si="195"/>
        <v/>
      </c>
    </row>
    <row r="3141" spans="21:24" x14ac:dyDescent="0.3">
      <c r="U3141" s="95" t="str">
        <f t="shared" ref="U3141:U3204" si="196">IF(L3141="ANO",B3141&amp;"-Linie A","")</f>
        <v/>
      </c>
      <c r="V3141" s="95" t="str">
        <f t="shared" ref="V3141:V3204" si="197">IF(M3141="ANO",B3141&amp;"-Linie B","")</f>
        <v/>
      </c>
      <c r="W3141" s="95" t="str">
        <f t="shared" ref="W3141:W3204" si="198">IF(N3141="ANO",B3141&amp;"-Linie C","")</f>
        <v/>
      </c>
      <c r="X3141" s="95" t="str">
        <f t="shared" ref="X3141:X3204" si="199">IF(O3141="ANO",B3141&amp;"-Linie D","")</f>
        <v/>
      </c>
    </row>
    <row r="3142" spans="21:24" x14ac:dyDescent="0.3">
      <c r="U3142" s="95" t="str">
        <f t="shared" si="196"/>
        <v/>
      </c>
      <c r="V3142" s="95" t="str">
        <f t="shared" si="197"/>
        <v/>
      </c>
      <c r="W3142" s="95" t="str">
        <f t="shared" si="198"/>
        <v/>
      </c>
      <c r="X3142" s="95" t="str">
        <f t="shared" si="199"/>
        <v/>
      </c>
    </row>
    <row r="3143" spans="21:24" x14ac:dyDescent="0.3">
      <c r="U3143" s="95" t="str">
        <f t="shared" si="196"/>
        <v/>
      </c>
      <c r="V3143" s="95" t="str">
        <f t="shared" si="197"/>
        <v/>
      </c>
      <c r="W3143" s="95" t="str">
        <f t="shared" si="198"/>
        <v/>
      </c>
      <c r="X3143" s="95" t="str">
        <f t="shared" si="199"/>
        <v/>
      </c>
    </row>
    <row r="3144" spans="21:24" x14ac:dyDescent="0.3">
      <c r="U3144" s="95" t="str">
        <f t="shared" si="196"/>
        <v/>
      </c>
      <c r="V3144" s="95" t="str">
        <f t="shared" si="197"/>
        <v/>
      </c>
      <c r="W3144" s="95" t="str">
        <f t="shared" si="198"/>
        <v/>
      </c>
      <c r="X3144" s="95" t="str">
        <f t="shared" si="199"/>
        <v/>
      </c>
    </row>
    <row r="3145" spans="21:24" x14ac:dyDescent="0.3">
      <c r="U3145" s="95" t="str">
        <f t="shared" si="196"/>
        <v/>
      </c>
      <c r="V3145" s="95" t="str">
        <f t="shared" si="197"/>
        <v/>
      </c>
      <c r="W3145" s="95" t="str">
        <f t="shared" si="198"/>
        <v/>
      </c>
      <c r="X3145" s="95" t="str">
        <f t="shared" si="199"/>
        <v/>
      </c>
    </row>
    <row r="3146" spans="21:24" x14ac:dyDescent="0.3">
      <c r="U3146" s="95" t="str">
        <f t="shared" si="196"/>
        <v/>
      </c>
      <c r="V3146" s="95" t="str">
        <f t="shared" si="197"/>
        <v/>
      </c>
      <c r="W3146" s="95" t="str">
        <f t="shared" si="198"/>
        <v/>
      </c>
      <c r="X3146" s="95" t="str">
        <f t="shared" si="199"/>
        <v/>
      </c>
    </row>
    <row r="3147" spans="21:24" x14ac:dyDescent="0.3">
      <c r="U3147" s="95" t="str">
        <f t="shared" si="196"/>
        <v/>
      </c>
      <c r="V3147" s="95" t="str">
        <f t="shared" si="197"/>
        <v/>
      </c>
      <c r="W3147" s="95" t="str">
        <f t="shared" si="198"/>
        <v/>
      </c>
      <c r="X3147" s="95" t="str">
        <f t="shared" si="199"/>
        <v/>
      </c>
    </row>
    <row r="3148" spans="21:24" x14ac:dyDescent="0.3">
      <c r="U3148" s="95" t="str">
        <f t="shared" si="196"/>
        <v/>
      </c>
      <c r="V3148" s="95" t="str">
        <f t="shared" si="197"/>
        <v/>
      </c>
      <c r="W3148" s="95" t="str">
        <f t="shared" si="198"/>
        <v/>
      </c>
      <c r="X3148" s="95" t="str">
        <f t="shared" si="199"/>
        <v/>
      </c>
    </row>
    <row r="3149" spans="21:24" x14ac:dyDescent="0.3">
      <c r="U3149" s="95" t="str">
        <f t="shared" si="196"/>
        <v/>
      </c>
      <c r="V3149" s="95" t="str">
        <f t="shared" si="197"/>
        <v/>
      </c>
      <c r="W3149" s="95" t="str">
        <f t="shared" si="198"/>
        <v/>
      </c>
      <c r="X3149" s="95" t="str">
        <f t="shared" si="199"/>
        <v/>
      </c>
    </row>
    <row r="3150" spans="21:24" x14ac:dyDescent="0.3">
      <c r="U3150" s="95" t="str">
        <f t="shared" si="196"/>
        <v/>
      </c>
      <c r="V3150" s="95" t="str">
        <f t="shared" si="197"/>
        <v/>
      </c>
      <c r="W3150" s="95" t="str">
        <f t="shared" si="198"/>
        <v/>
      </c>
      <c r="X3150" s="95" t="str">
        <f t="shared" si="199"/>
        <v/>
      </c>
    </row>
    <row r="3151" spans="21:24" x14ac:dyDescent="0.3">
      <c r="U3151" s="95" t="str">
        <f t="shared" si="196"/>
        <v/>
      </c>
      <c r="V3151" s="95" t="str">
        <f t="shared" si="197"/>
        <v/>
      </c>
      <c r="W3151" s="95" t="str">
        <f t="shared" si="198"/>
        <v/>
      </c>
      <c r="X3151" s="95" t="str">
        <f t="shared" si="199"/>
        <v/>
      </c>
    </row>
    <row r="3152" spans="21:24" x14ac:dyDescent="0.3">
      <c r="U3152" s="95" t="str">
        <f t="shared" si="196"/>
        <v/>
      </c>
      <c r="V3152" s="95" t="str">
        <f t="shared" si="197"/>
        <v/>
      </c>
      <c r="W3152" s="95" t="str">
        <f t="shared" si="198"/>
        <v/>
      </c>
      <c r="X3152" s="95" t="str">
        <f t="shared" si="199"/>
        <v/>
      </c>
    </row>
    <row r="3153" spans="21:24" x14ac:dyDescent="0.3">
      <c r="U3153" s="95" t="str">
        <f t="shared" si="196"/>
        <v/>
      </c>
      <c r="V3153" s="95" t="str">
        <f t="shared" si="197"/>
        <v/>
      </c>
      <c r="W3153" s="95" t="str">
        <f t="shared" si="198"/>
        <v/>
      </c>
      <c r="X3153" s="95" t="str">
        <f t="shared" si="199"/>
        <v/>
      </c>
    </row>
    <row r="3154" spans="21:24" x14ac:dyDescent="0.3">
      <c r="U3154" s="95" t="str">
        <f t="shared" si="196"/>
        <v/>
      </c>
      <c r="V3154" s="95" t="str">
        <f t="shared" si="197"/>
        <v/>
      </c>
      <c r="W3154" s="95" t="str">
        <f t="shared" si="198"/>
        <v/>
      </c>
      <c r="X3154" s="95" t="str">
        <f t="shared" si="199"/>
        <v/>
      </c>
    </row>
    <row r="3155" spans="21:24" x14ac:dyDescent="0.3">
      <c r="U3155" s="95" t="str">
        <f t="shared" si="196"/>
        <v/>
      </c>
      <c r="V3155" s="95" t="str">
        <f t="shared" si="197"/>
        <v/>
      </c>
      <c r="W3155" s="95" t="str">
        <f t="shared" si="198"/>
        <v/>
      </c>
      <c r="X3155" s="95" t="str">
        <f t="shared" si="199"/>
        <v/>
      </c>
    </row>
    <row r="3156" spans="21:24" x14ac:dyDescent="0.3">
      <c r="U3156" s="95" t="str">
        <f t="shared" si="196"/>
        <v/>
      </c>
      <c r="V3156" s="95" t="str">
        <f t="shared" si="197"/>
        <v/>
      </c>
      <c r="W3156" s="95" t="str">
        <f t="shared" si="198"/>
        <v/>
      </c>
      <c r="X3156" s="95" t="str">
        <f t="shared" si="199"/>
        <v/>
      </c>
    </row>
    <row r="3157" spans="21:24" x14ac:dyDescent="0.3">
      <c r="U3157" s="95" t="str">
        <f t="shared" si="196"/>
        <v/>
      </c>
      <c r="V3157" s="95" t="str">
        <f t="shared" si="197"/>
        <v/>
      </c>
      <c r="W3157" s="95" t="str">
        <f t="shared" si="198"/>
        <v/>
      </c>
      <c r="X3157" s="95" t="str">
        <f t="shared" si="199"/>
        <v/>
      </c>
    </row>
    <row r="3158" spans="21:24" x14ac:dyDescent="0.3">
      <c r="U3158" s="95" t="str">
        <f t="shared" si="196"/>
        <v/>
      </c>
      <c r="V3158" s="95" t="str">
        <f t="shared" si="197"/>
        <v/>
      </c>
      <c r="W3158" s="95" t="str">
        <f t="shared" si="198"/>
        <v/>
      </c>
      <c r="X3158" s="95" t="str">
        <f t="shared" si="199"/>
        <v/>
      </c>
    </row>
    <row r="3159" spans="21:24" x14ac:dyDescent="0.3">
      <c r="U3159" s="95" t="str">
        <f t="shared" si="196"/>
        <v/>
      </c>
      <c r="V3159" s="95" t="str">
        <f t="shared" si="197"/>
        <v/>
      </c>
      <c r="W3159" s="95" t="str">
        <f t="shared" si="198"/>
        <v/>
      </c>
      <c r="X3159" s="95" t="str">
        <f t="shared" si="199"/>
        <v/>
      </c>
    </row>
    <row r="3160" spans="21:24" x14ac:dyDescent="0.3">
      <c r="U3160" s="95" t="str">
        <f t="shared" si="196"/>
        <v/>
      </c>
      <c r="V3160" s="95" t="str">
        <f t="shared" si="197"/>
        <v/>
      </c>
      <c r="W3160" s="95" t="str">
        <f t="shared" si="198"/>
        <v/>
      </c>
      <c r="X3160" s="95" t="str">
        <f t="shared" si="199"/>
        <v/>
      </c>
    </row>
    <row r="3161" spans="21:24" x14ac:dyDescent="0.3">
      <c r="U3161" s="95" t="str">
        <f t="shared" si="196"/>
        <v/>
      </c>
      <c r="V3161" s="95" t="str">
        <f t="shared" si="197"/>
        <v/>
      </c>
      <c r="W3161" s="95" t="str">
        <f t="shared" si="198"/>
        <v/>
      </c>
      <c r="X3161" s="95" t="str">
        <f t="shared" si="199"/>
        <v/>
      </c>
    </row>
    <row r="3162" spans="21:24" x14ac:dyDescent="0.3">
      <c r="U3162" s="95" t="str">
        <f t="shared" si="196"/>
        <v/>
      </c>
      <c r="V3162" s="95" t="str">
        <f t="shared" si="197"/>
        <v/>
      </c>
      <c r="W3162" s="95" t="str">
        <f t="shared" si="198"/>
        <v/>
      </c>
      <c r="X3162" s="95" t="str">
        <f t="shared" si="199"/>
        <v/>
      </c>
    </row>
    <row r="3163" spans="21:24" x14ac:dyDescent="0.3">
      <c r="U3163" s="95" t="str">
        <f t="shared" si="196"/>
        <v/>
      </c>
      <c r="V3163" s="95" t="str">
        <f t="shared" si="197"/>
        <v/>
      </c>
      <c r="W3163" s="95" t="str">
        <f t="shared" si="198"/>
        <v/>
      </c>
      <c r="X3163" s="95" t="str">
        <f t="shared" si="199"/>
        <v/>
      </c>
    </row>
    <row r="3164" spans="21:24" x14ac:dyDescent="0.3">
      <c r="U3164" s="95" t="str">
        <f t="shared" si="196"/>
        <v/>
      </c>
      <c r="V3164" s="95" t="str">
        <f t="shared" si="197"/>
        <v/>
      </c>
      <c r="W3164" s="95" t="str">
        <f t="shared" si="198"/>
        <v/>
      </c>
      <c r="X3164" s="95" t="str">
        <f t="shared" si="199"/>
        <v/>
      </c>
    </row>
    <row r="3165" spans="21:24" x14ac:dyDescent="0.3">
      <c r="U3165" s="95" t="str">
        <f t="shared" si="196"/>
        <v/>
      </c>
      <c r="V3165" s="95" t="str">
        <f t="shared" si="197"/>
        <v/>
      </c>
      <c r="W3165" s="95" t="str">
        <f t="shared" si="198"/>
        <v/>
      </c>
      <c r="X3165" s="95" t="str">
        <f t="shared" si="199"/>
        <v/>
      </c>
    </row>
    <row r="3166" spans="21:24" x14ac:dyDescent="0.3">
      <c r="U3166" s="95" t="str">
        <f t="shared" si="196"/>
        <v/>
      </c>
      <c r="V3166" s="95" t="str">
        <f t="shared" si="197"/>
        <v/>
      </c>
      <c r="W3166" s="95" t="str">
        <f t="shared" si="198"/>
        <v/>
      </c>
      <c r="X3166" s="95" t="str">
        <f t="shared" si="199"/>
        <v/>
      </c>
    </row>
    <row r="3167" spans="21:24" x14ac:dyDescent="0.3">
      <c r="U3167" s="95" t="str">
        <f t="shared" si="196"/>
        <v/>
      </c>
      <c r="V3167" s="95" t="str">
        <f t="shared" si="197"/>
        <v/>
      </c>
      <c r="W3167" s="95" t="str">
        <f t="shared" si="198"/>
        <v/>
      </c>
      <c r="X3167" s="95" t="str">
        <f t="shared" si="199"/>
        <v/>
      </c>
    </row>
    <row r="3168" spans="21:24" x14ac:dyDescent="0.3">
      <c r="U3168" s="95" t="str">
        <f t="shared" si="196"/>
        <v/>
      </c>
      <c r="V3168" s="95" t="str">
        <f t="shared" si="197"/>
        <v/>
      </c>
      <c r="W3168" s="95" t="str">
        <f t="shared" si="198"/>
        <v/>
      </c>
      <c r="X3168" s="95" t="str">
        <f t="shared" si="199"/>
        <v/>
      </c>
    </row>
    <row r="3169" spans="21:24" x14ac:dyDescent="0.3">
      <c r="U3169" s="95" t="str">
        <f t="shared" si="196"/>
        <v/>
      </c>
      <c r="V3169" s="95" t="str">
        <f t="shared" si="197"/>
        <v/>
      </c>
      <c r="W3169" s="95" t="str">
        <f t="shared" si="198"/>
        <v/>
      </c>
      <c r="X3169" s="95" t="str">
        <f t="shared" si="199"/>
        <v/>
      </c>
    </row>
    <row r="3170" spans="21:24" x14ac:dyDescent="0.3">
      <c r="U3170" s="95" t="str">
        <f t="shared" si="196"/>
        <v/>
      </c>
      <c r="V3170" s="95" t="str">
        <f t="shared" si="197"/>
        <v/>
      </c>
      <c r="W3170" s="95" t="str">
        <f t="shared" si="198"/>
        <v/>
      </c>
      <c r="X3170" s="95" t="str">
        <f t="shared" si="199"/>
        <v/>
      </c>
    </row>
    <row r="3171" spans="21:24" x14ac:dyDescent="0.3">
      <c r="U3171" s="95" t="str">
        <f t="shared" si="196"/>
        <v/>
      </c>
      <c r="V3171" s="95" t="str">
        <f t="shared" si="197"/>
        <v/>
      </c>
      <c r="W3171" s="95" t="str">
        <f t="shared" si="198"/>
        <v/>
      </c>
      <c r="X3171" s="95" t="str">
        <f t="shared" si="199"/>
        <v/>
      </c>
    </row>
    <row r="3172" spans="21:24" x14ac:dyDescent="0.3">
      <c r="U3172" s="95" t="str">
        <f t="shared" si="196"/>
        <v/>
      </c>
      <c r="V3172" s="95" t="str">
        <f t="shared" si="197"/>
        <v/>
      </c>
      <c r="W3172" s="95" t="str">
        <f t="shared" si="198"/>
        <v/>
      </c>
      <c r="X3172" s="95" t="str">
        <f t="shared" si="199"/>
        <v/>
      </c>
    </row>
    <row r="3173" spans="21:24" x14ac:dyDescent="0.3">
      <c r="U3173" s="95" t="str">
        <f t="shared" si="196"/>
        <v/>
      </c>
      <c r="V3173" s="95" t="str">
        <f t="shared" si="197"/>
        <v/>
      </c>
      <c r="W3173" s="95" t="str">
        <f t="shared" si="198"/>
        <v/>
      </c>
      <c r="X3173" s="95" t="str">
        <f t="shared" si="199"/>
        <v/>
      </c>
    </row>
    <row r="3174" spans="21:24" x14ac:dyDescent="0.3">
      <c r="U3174" s="95" t="str">
        <f t="shared" si="196"/>
        <v/>
      </c>
      <c r="V3174" s="95" t="str">
        <f t="shared" si="197"/>
        <v/>
      </c>
      <c r="W3174" s="95" t="str">
        <f t="shared" si="198"/>
        <v/>
      </c>
      <c r="X3174" s="95" t="str">
        <f t="shared" si="199"/>
        <v/>
      </c>
    </row>
    <row r="3175" spans="21:24" x14ac:dyDescent="0.3">
      <c r="U3175" s="95" t="str">
        <f t="shared" si="196"/>
        <v/>
      </c>
      <c r="V3175" s="95" t="str">
        <f t="shared" si="197"/>
        <v/>
      </c>
      <c r="W3175" s="95" t="str">
        <f t="shared" si="198"/>
        <v/>
      </c>
      <c r="X3175" s="95" t="str">
        <f t="shared" si="199"/>
        <v/>
      </c>
    </row>
    <row r="3176" spans="21:24" x14ac:dyDescent="0.3">
      <c r="U3176" s="95" t="str">
        <f t="shared" si="196"/>
        <v/>
      </c>
      <c r="V3176" s="95" t="str">
        <f t="shared" si="197"/>
        <v/>
      </c>
      <c r="W3176" s="95" t="str">
        <f t="shared" si="198"/>
        <v/>
      </c>
      <c r="X3176" s="95" t="str">
        <f t="shared" si="199"/>
        <v/>
      </c>
    </row>
    <row r="3177" spans="21:24" x14ac:dyDescent="0.3">
      <c r="U3177" s="95" t="str">
        <f t="shared" si="196"/>
        <v/>
      </c>
      <c r="V3177" s="95" t="str">
        <f t="shared" si="197"/>
        <v/>
      </c>
      <c r="W3177" s="95" t="str">
        <f t="shared" si="198"/>
        <v/>
      </c>
      <c r="X3177" s="95" t="str">
        <f t="shared" si="199"/>
        <v/>
      </c>
    </row>
    <row r="3178" spans="21:24" x14ac:dyDescent="0.3">
      <c r="U3178" s="95" t="str">
        <f t="shared" si="196"/>
        <v/>
      </c>
      <c r="V3178" s="95" t="str">
        <f t="shared" si="197"/>
        <v/>
      </c>
      <c r="W3178" s="95" t="str">
        <f t="shared" si="198"/>
        <v/>
      </c>
      <c r="X3178" s="95" t="str">
        <f t="shared" si="199"/>
        <v/>
      </c>
    </row>
    <row r="3179" spans="21:24" x14ac:dyDescent="0.3">
      <c r="U3179" s="95" t="str">
        <f t="shared" si="196"/>
        <v/>
      </c>
      <c r="V3179" s="95" t="str">
        <f t="shared" si="197"/>
        <v/>
      </c>
      <c r="W3179" s="95" t="str">
        <f t="shared" si="198"/>
        <v/>
      </c>
      <c r="X3179" s="95" t="str">
        <f t="shared" si="199"/>
        <v/>
      </c>
    </row>
    <row r="3180" spans="21:24" x14ac:dyDescent="0.3">
      <c r="U3180" s="95" t="str">
        <f t="shared" si="196"/>
        <v/>
      </c>
      <c r="V3180" s="95" t="str">
        <f t="shared" si="197"/>
        <v/>
      </c>
      <c r="W3180" s="95" t="str">
        <f t="shared" si="198"/>
        <v/>
      </c>
      <c r="X3180" s="95" t="str">
        <f t="shared" si="199"/>
        <v/>
      </c>
    </row>
    <row r="3181" spans="21:24" x14ac:dyDescent="0.3">
      <c r="U3181" s="95" t="str">
        <f t="shared" si="196"/>
        <v/>
      </c>
      <c r="V3181" s="95" t="str">
        <f t="shared" si="197"/>
        <v/>
      </c>
      <c r="W3181" s="95" t="str">
        <f t="shared" si="198"/>
        <v/>
      </c>
      <c r="X3181" s="95" t="str">
        <f t="shared" si="199"/>
        <v/>
      </c>
    </row>
    <row r="3182" spans="21:24" x14ac:dyDescent="0.3">
      <c r="U3182" s="95" t="str">
        <f t="shared" si="196"/>
        <v/>
      </c>
      <c r="V3182" s="95" t="str">
        <f t="shared" si="197"/>
        <v/>
      </c>
      <c r="W3182" s="95" t="str">
        <f t="shared" si="198"/>
        <v/>
      </c>
      <c r="X3182" s="95" t="str">
        <f t="shared" si="199"/>
        <v/>
      </c>
    </row>
    <row r="3183" spans="21:24" x14ac:dyDescent="0.3">
      <c r="U3183" s="95" t="str">
        <f t="shared" si="196"/>
        <v/>
      </c>
      <c r="V3183" s="95" t="str">
        <f t="shared" si="197"/>
        <v/>
      </c>
      <c r="W3183" s="95" t="str">
        <f t="shared" si="198"/>
        <v/>
      </c>
      <c r="X3183" s="95" t="str">
        <f t="shared" si="199"/>
        <v/>
      </c>
    </row>
    <row r="3184" spans="21:24" x14ac:dyDescent="0.3">
      <c r="U3184" s="95" t="str">
        <f t="shared" si="196"/>
        <v/>
      </c>
      <c r="V3184" s="95" t="str">
        <f t="shared" si="197"/>
        <v/>
      </c>
      <c r="W3184" s="95" t="str">
        <f t="shared" si="198"/>
        <v/>
      </c>
      <c r="X3184" s="95" t="str">
        <f t="shared" si="199"/>
        <v/>
      </c>
    </row>
    <row r="3185" spans="21:24" x14ac:dyDescent="0.3">
      <c r="U3185" s="95" t="str">
        <f t="shared" si="196"/>
        <v/>
      </c>
      <c r="V3185" s="95" t="str">
        <f t="shared" si="197"/>
        <v/>
      </c>
      <c r="W3185" s="95" t="str">
        <f t="shared" si="198"/>
        <v/>
      </c>
      <c r="X3185" s="95" t="str">
        <f t="shared" si="199"/>
        <v/>
      </c>
    </row>
    <row r="3186" spans="21:24" x14ac:dyDescent="0.3">
      <c r="U3186" s="95" t="str">
        <f t="shared" si="196"/>
        <v/>
      </c>
      <c r="V3186" s="95" t="str">
        <f t="shared" si="197"/>
        <v/>
      </c>
      <c r="W3186" s="95" t="str">
        <f t="shared" si="198"/>
        <v/>
      </c>
      <c r="X3186" s="95" t="str">
        <f t="shared" si="199"/>
        <v/>
      </c>
    </row>
    <row r="3187" spans="21:24" x14ac:dyDescent="0.3">
      <c r="U3187" s="95" t="str">
        <f t="shared" si="196"/>
        <v/>
      </c>
      <c r="V3187" s="95" t="str">
        <f t="shared" si="197"/>
        <v/>
      </c>
      <c r="W3187" s="95" t="str">
        <f t="shared" si="198"/>
        <v/>
      </c>
      <c r="X3187" s="95" t="str">
        <f t="shared" si="199"/>
        <v/>
      </c>
    </row>
    <row r="3188" spans="21:24" x14ac:dyDescent="0.3">
      <c r="U3188" s="95" t="str">
        <f t="shared" si="196"/>
        <v/>
      </c>
      <c r="V3188" s="95" t="str">
        <f t="shared" si="197"/>
        <v/>
      </c>
      <c r="W3188" s="95" t="str">
        <f t="shared" si="198"/>
        <v/>
      </c>
      <c r="X3188" s="95" t="str">
        <f t="shared" si="199"/>
        <v/>
      </c>
    </row>
    <row r="3189" spans="21:24" x14ac:dyDescent="0.3">
      <c r="U3189" s="95" t="str">
        <f t="shared" si="196"/>
        <v/>
      </c>
      <c r="V3189" s="95" t="str">
        <f t="shared" si="197"/>
        <v/>
      </c>
      <c r="W3189" s="95" t="str">
        <f t="shared" si="198"/>
        <v/>
      </c>
      <c r="X3189" s="95" t="str">
        <f t="shared" si="199"/>
        <v/>
      </c>
    </row>
    <row r="3190" spans="21:24" x14ac:dyDescent="0.3">
      <c r="U3190" s="95" t="str">
        <f t="shared" si="196"/>
        <v/>
      </c>
      <c r="V3190" s="95" t="str">
        <f t="shared" si="197"/>
        <v/>
      </c>
      <c r="W3190" s="95" t="str">
        <f t="shared" si="198"/>
        <v/>
      </c>
      <c r="X3190" s="95" t="str">
        <f t="shared" si="199"/>
        <v/>
      </c>
    </row>
    <row r="3191" spans="21:24" x14ac:dyDescent="0.3">
      <c r="U3191" s="95" t="str">
        <f t="shared" si="196"/>
        <v/>
      </c>
      <c r="V3191" s="95" t="str">
        <f t="shared" si="197"/>
        <v/>
      </c>
      <c r="W3191" s="95" t="str">
        <f t="shared" si="198"/>
        <v/>
      </c>
      <c r="X3191" s="95" t="str">
        <f t="shared" si="199"/>
        <v/>
      </c>
    </row>
    <row r="3192" spans="21:24" x14ac:dyDescent="0.3">
      <c r="U3192" s="95" t="str">
        <f t="shared" si="196"/>
        <v/>
      </c>
      <c r="V3192" s="95" t="str">
        <f t="shared" si="197"/>
        <v/>
      </c>
      <c r="W3192" s="95" t="str">
        <f t="shared" si="198"/>
        <v/>
      </c>
      <c r="X3192" s="95" t="str">
        <f t="shared" si="199"/>
        <v/>
      </c>
    </row>
    <row r="3193" spans="21:24" x14ac:dyDescent="0.3">
      <c r="U3193" s="95" t="str">
        <f t="shared" si="196"/>
        <v/>
      </c>
      <c r="V3193" s="95" t="str">
        <f t="shared" si="197"/>
        <v/>
      </c>
      <c r="W3193" s="95" t="str">
        <f t="shared" si="198"/>
        <v/>
      </c>
      <c r="X3193" s="95" t="str">
        <f t="shared" si="199"/>
        <v/>
      </c>
    </row>
    <row r="3194" spans="21:24" x14ac:dyDescent="0.3">
      <c r="U3194" s="95" t="str">
        <f t="shared" si="196"/>
        <v/>
      </c>
      <c r="V3194" s="95" t="str">
        <f t="shared" si="197"/>
        <v/>
      </c>
      <c r="W3194" s="95" t="str">
        <f t="shared" si="198"/>
        <v/>
      </c>
      <c r="X3194" s="95" t="str">
        <f t="shared" si="199"/>
        <v/>
      </c>
    </row>
    <row r="3195" spans="21:24" x14ac:dyDescent="0.3">
      <c r="U3195" s="95" t="str">
        <f t="shared" si="196"/>
        <v/>
      </c>
      <c r="V3195" s="95" t="str">
        <f t="shared" si="197"/>
        <v/>
      </c>
      <c r="W3195" s="95" t="str">
        <f t="shared" si="198"/>
        <v/>
      </c>
      <c r="X3195" s="95" t="str">
        <f t="shared" si="199"/>
        <v/>
      </c>
    </row>
    <row r="3196" spans="21:24" x14ac:dyDescent="0.3">
      <c r="U3196" s="95" t="str">
        <f t="shared" si="196"/>
        <v/>
      </c>
      <c r="V3196" s="95" t="str">
        <f t="shared" si="197"/>
        <v/>
      </c>
      <c r="W3196" s="95" t="str">
        <f t="shared" si="198"/>
        <v/>
      </c>
      <c r="X3196" s="95" t="str">
        <f t="shared" si="199"/>
        <v/>
      </c>
    </row>
    <row r="3197" spans="21:24" x14ac:dyDescent="0.3">
      <c r="U3197" s="95" t="str">
        <f t="shared" si="196"/>
        <v/>
      </c>
      <c r="V3197" s="95" t="str">
        <f t="shared" si="197"/>
        <v/>
      </c>
      <c r="W3197" s="95" t="str">
        <f t="shared" si="198"/>
        <v/>
      </c>
      <c r="X3197" s="95" t="str">
        <f t="shared" si="199"/>
        <v/>
      </c>
    </row>
    <row r="3198" spans="21:24" x14ac:dyDescent="0.3">
      <c r="U3198" s="95" t="str">
        <f t="shared" si="196"/>
        <v/>
      </c>
      <c r="V3198" s="95" t="str">
        <f t="shared" si="197"/>
        <v/>
      </c>
      <c r="W3198" s="95" t="str">
        <f t="shared" si="198"/>
        <v/>
      </c>
      <c r="X3198" s="95" t="str">
        <f t="shared" si="199"/>
        <v/>
      </c>
    </row>
    <row r="3199" spans="21:24" x14ac:dyDescent="0.3">
      <c r="U3199" s="95" t="str">
        <f t="shared" si="196"/>
        <v/>
      </c>
      <c r="V3199" s="95" t="str">
        <f t="shared" si="197"/>
        <v/>
      </c>
      <c r="W3199" s="95" t="str">
        <f t="shared" si="198"/>
        <v/>
      </c>
      <c r="X3199" s="95" t="str">
        <f t="shared" si="199"/>
        <v/>
      </c>
    </row>
    <row r="3200" spans="21:24" x14ac:dyDescent="0.3">
      <c r="U3200" s="95" t="str">
        <f t="shared" si="196"/>
        <v/>
      </c>
      <c r="V3200" s="95" t="str">
        <f t="shared" si="197"/>
        <v/>
      </c>
      <c r="W3200" s="95" t="str">
        <f t="shared" si="198"/>
        <v/>
      </c>
      <c r="X3200" s="95" t="str">
        <f t="shared" si="199"/>
        <v/>
      </c>
    </row>
    <row r="3201" spans="21:24" x14ac:dyDescent="0.3">
      <c r="U3201" s="95" t="str">
        <f t="shared" si="196"/>
        <v/>
      </c>
      <c r="V3201" s="95" t="str">
        <f t="shared" si="197"/>
        <v/>
      </c>
      <c r="W3201" s="95" t="str">
        <f t="shared" si="198"/>
        <v/>
      </c>
      <c r="X3201" s="95" t="str">
        <f t="shared" si="199"/>
        <v/>
      </c>
    </row>
    <row r="3202" spans="21:24" x14ac:dyDescent="0.3">
      <c r="U3202" s="95" t="str">
        <f t="shared" si="196"/>
        <v/>
      </c>
      <c r="V3202" s="95" t="str">
        <f t="shared" si="197"/>
        <v/>
      </c>
      <c r="W3202" s="95" t="str">
        <f t="shared" si="198"/>
        <v/>
      </c>
      <c r="X3202" s="95" t="str">
        <f t="shared" si="199"/>
        <v/>
      </c>
    </row>
    <row r="3203" spans="21:24" x14ac:dyDescent="0.3">
      <c r="U3203" s="95" t="str">
        <f t="shared" si="196"/>
        <v/>
      </c>
      <c r="V3203" s="95" t="str">
        <f t="shared" si="197"/>
        <v/>
      </c>
      <c r="W3203" s="95" t="str">
        <f t="shared" si="198"/>
        <v/>
      </c>
      <c r="X3203" s="95" t="str">
        <f t="shared" si="199"/>
        <v/>
      </c>
    </row>
    <row r="3204" spans="21:24" x14ac:dyDescent="0.3">
      <c r="U3204" s="95" t="str">
        <f t="shared" si="196"/>
        <v/>
      </c>
      <c r="V3204" s="95" t="str">
        <f t="shared" si="197"/>
        <v/>
      </c>
      <c r="W3204" s="95" t="str">
        <f t="shared" si="198"/>
        <v/>
      </c>
      <c r="X3204" s="95" t="str">
        <f t="shared" si="199"/>
        <v/>
      </c>
    </row>
    <row r="3205" spans="21:24" x14ac:dyDescent="0.3">
      <c r="U3205" s="95" t="str">
        <f t="shared" ref="U3205:U3268" si="200">IF(L3205="ANO",B3205&amp;"-Linie A","")</f>
        <v/>
      </c>
      <c r="V3205" s="95" t="str">
        <f t="shared" ref="V3205:V3268" si="201">IF(M3205="ANO",B3205&amp;"-Linie B","")</f>
        <v/>
      </c>
      <c r="W3205" s="95" t="str">
        <f t="shared" ref="W3205:W3268" si="202">IF(N3205="ANO",B3205&amp;"-Linie C","")</f>
        <v/>
      </c>
      <c r="X3205" s="95" t="str">
        <f t="shared" ref="X3205:X3268" si="203">IF(O3205="ANO",B3205&amp;"-Linie D","")</f>
        <v/>
      </c>
    </row>
    <row r="3206" spans="21:24" x14ac:dyDescent="0.3">
      <c r="U3206" s="95" t="str">
        <f t="shared" si="200"/>
        <v/>
      </c>
      <c r="V3206" s="95" t="str">
        <f t="shared" si="201"/>
        <v/>
      </c>
      <c r="W3206" s="95" t="str">
        <f t="shared" si="202"/>
        <v/>
      </c>
      <c r="X3206" s="95" t="str">
        <f t="shared" si="203"/>
        <v/>
      </c>
    </row>
    <row r="3207" spans="21:24" x14ac:dyDescent="0.3">
      <c r="U3207" s="95" t="str">
        <f t="shared" si="200"/>
        <v/>
      </c>
      <c r="V3207" s="95" t="str">
        <f t="shared" si="201"/>
        <v/>
      </c>
      <c r="W3207" s="95" t="str">
        <f t="shared" si="202"/>
        <v/>
      </c>
      <c r="X3207" s="95" t="str">
        <f t="shared" si="203"/>
        <v/>
      </c>
    </row>
    <row r="3208" spans="21:24" x14ac:dyDescent="0.3">
      <c r="U3208" s="95" t="str">
        <f t="shared" si="200"/>
        <v/>
      </c>
      <c r="V3208" s="95" t="str">
        <f t="shared" si="201"/>
        <v/>
      </c>
      <c r="W3208" s="95" t="str">
        <f t="shared" si="202"/>
        <v/>
      </c>
      <c r="X3208" s="95" t="str">
        <f t="shared" si="203"/>
        <v/>
      </c>
    </row>
    <row r="3209" spans="21:24" x14ac:dyDescent="0.3">
      <c r="U3209" s="95" t="str">
        <f t="shared" si="200"/>
        <v/>
      </c>
      <c r="V3209" s="95" t="str">
        <f t="shared" si="201"/>
        <v/>
      </c>
      <c r="W3209" s="95" t="str">
        <f t="shared" si="202"/>
        <v/>
      </c>
      <c r="X3209" s="95" t="str">
        <f t="shared" si="203"/>
        <v/>
      </c>
    </row>
    <row r="3210" spans="21:24" x14ac:dyDescent="0.3">
      <c r="U3210" s="95" t="str">
        <f t="shared" si="200"/>
        <v/>
      </c>
      <c r="V3210" s="95" t="str">
        <f t="shared" si="201"/>
        <v/>
      </c>
      <c r="W3210" s="95" t="str">
        <f t="shared" si="202"/>
        <v/>
      </c>
      <c r="X3210" s="95" t="str">
        <f t="shared" si="203"/>
        <v/>
      </c>
    </row>
    <row r="3211" spans="21:24" x14ac:dyDescent="0.3">
      <c r="U3211" s="95" t="str">
        <f t="shared" si="200"/>
        <v/>
      </c>
      <c r="V3211" s="95" t="str">
        <f t="shared" si="201"/>
        <v/>
      </c>
      <c r="W3211" s="95" t="str">
        <f t="shared" si="202"/>
        <v/>
      </c>
      <c r="X3211" s="95" t="str">
        <f t="shared" si="203"/>
        <v/>
      </c>
    </row>
    <row r="3212" spans="21:24" x14ac:dyDescent="0.3">
      <c r="U3212" s="95" t="str">
        <f t="shared" si="200"/>
        <v/>
      </c>
      <c r="V3212" s="95" t="str">
        <f t="shared" si="201"/>
        <v/>
      </c>
      <c r="W3212" s="95" t="str">
        <f t="shared" si="202"/>
        <v/>
      </c>
      <c r="X3212" s="95" t="str">
        <f t="shared" si="203"/>
        <v/>
      </c>
    </row>
    <row r="3213" spans="21:24" x14ac:dyDescent="0.3">
      <c r="U3213" s="95" t="str">
        <f t="shared" si="200"/>
        <v/>
      </c>
      <c r="V3213" s="95" t="str">
        <f t="shared" si="201"/>
        <v/>
      </c>
      <c r="W3213" s="95" t="str">
        <f t="shared" si="202"/>
        <v/>
      </c>
      <c r="X3213" s="95" t="str">
        <f t="shared" si="203"/>
        <v/>
      </c>
    </row>
    <row r="3214" spans="21:24" x14ac:dyDescent="0.3">
      <c r="U3214" s="95" t="str">
        <f t="shared" si="200"/>
        <v/>
      </c>
      <c r="V3214" s="95" t="str">
        <f t="shared" si="201"/>
        <v/>
      </c>
      <c r="W3214" s="95" t="str">
        <f t="shared" si="202"/>
        <v/>
      </c>
      <c r="X3214" s="95" t="str">
        <f t="shared" si="203"/>
        <v/>
      </c>
    </row>
    <row r="3215" spans="21:24" x14ac:dyDescent="0.3">
      <c r="U3215" s="95" t="str">
        <f t="shared" si="200"/>
        <v/>
      </c>
      <c r="V3215" s="95" t="str">
        <f t="shared" si="201"/>
        <v/>
      </c>
      <c r="W3215" s="95" t="str">
        <f t="shared" si="202"/>
        <v/>
      </c>
      <c r="X3215" s="95" t="str">
        <f t="shared" si="203"/>
        <v/>
      </c>
    </row>
    <row r="3216" spans="21:24" x14ac:dyDescent="0.3">
      <c r="U3216" s="95" t="str">
        <f t="shared" si="200"/>
        <v/>
      </c>
      <c r="V3216" s="95" t="str">
        <f t="shared" si="201"/>
        <v/>
      </c>
      <c r="W3216" s="95" t="str">
        <f t="shared" si="202"/>
        <v/>
      </c>
      <c r="X3216" s="95" t="str">
        <f t="shared" si="203"/>
        <v/>
      </c>
    </row>
    <row r="3217" spans="21:24" x14ac:dyDescent="0.3">
      <c r="U3217" s="95" t="str">
        <f t="shared" si="200"/>
        <v/>
      </c>
      <c r="V3217" s="95" t="str">
        <f t="shared" si="201"/>
        <v/>
      </c>
      <c r="W3217" s="95" t="str">
        <f t="shared" si="202"/>
        <v/>
      </c>
      <c r="X3217" s="95" t="str">
        <f t="shared" si="203"/>
        <v/>
      </c>
    </row>
    <row r="3218" spans="21:24" x14ac:dyDescent="0.3">
      <c r="U3218" s="95" t="str">
        <f t="shared" si="200"/>
        <v/>
      </c>
      <c r="V3218" s="95" t="str">
        <f t="shared" si="201"/>
        <v/>
      </c>
      <c r="W3218" s="95" t="str">
        <f t="shared" si="202"/>
        <v/>
      </c>
      <c r="X3218" s="95" t="str">
        <f t="shared" si="203"/>
        <v/>
      </c>
    </row>
    <row r="3219" spans="21:24" x14ac:dyDescent="0.3">
      <c r="U3219" s="95" t="str">
        <f t="shared" si="200"/>
        <v/>
      </c>
      <c r="V3219" s="95" t="str">
        <f t="shared" si="201"/>
        <v/>
      </c>
      <c r="W3219" s="95" t="str">
        <f t="shared" si="202"/>
        <v/>
      </c>
      <c r="X3219" s="95" t="str">
        <f t="shared" si="203"/>
        <v/>
      </c>
    </row>
    <row r="3220" spans="21:24" x14ac:dyDescent="0.3">
      <c r="U3220" s="95" t="str">
        <f t="shared" si="200"/>
        <v/>
      </c>
      <c r="V3220" s="95" t="str">
        <f t="shared" si="201"/>
        <v/>
      </c>
      <c r="W3220" s="95" t="str">
        <f t="shared" si="202"/>
        <v/>
      </c>
      <c r="X3220" s="95" t="str">
        <f t="shared" si="203"/>
        <v/>
      </c>
    </row>
    <row r="3221" spans="21:24" x14ac:dyDescent="0.3">
      <c r="U3221" s="95" t="str">
        <f t="shared" si="200"/>
        <v/>
      </c>
      <c r="V3221" s="95" t="str">
        <f t="shared" si="201"/>
        <v/>
      </c>
      <c r="W3221" s="95" t="str">
        <f t="shared" si="202"/>
        <v/>
      </c>
      <c r="X3221" s="95" t="str">
        <f t="shared" si="203"/>
        <v/>
      </c>
    </row>
    <row r="3222" spans="21:24" x14ac:dyDescent="0.3">
      <c r="U3222" s="95" t="str">
        <f t="shared" si="200"/>
        <v/>
      </c>
      <c r="V3222" s="95" t="str">
        <f t="shared" si="201"/>
        <v/>
      </c>
      <c r="W3222" s="95" t="str">
        <f t="shared" si="202"/>
        <v/>
      </c>
      <c r="X3222" s="95" t="str">
        <f t="shared" si="203"/>
        <v/>
      </c>
    </row>
    <row r="3223" spans="21:24" x14ac:dyDescent="0.3">
      <c r="U3223" s="95" t="str">
        <f t="shared" si="200"/>
        <v/>
      </c>
      <c r="V3223" s="95" t="str">
        <f t="shared" si="201"/>
        <v/>
      </c>
      <c r="W3223" s="95" t="str">
        <f t="shared" si="202"/>
        <v/>
      </c>
      <c r="X3223" s="95" t="str">
        <f t="shared" si="203"/>
        <v/>
      </c>
    </row>
    <row r="3224" spans="21:24" x14ac:dyDescent="0.3">
      <c r="U3224" s="95" t="str">
        <f t="shared" si="200"/>
        <v/>
      </c>
      <c r="V3224" s="95" t="str">
        <f t="shared" si="201"/>
        <v/>
      </c>
      <c r="W3224" s="95" t="str">
        <f t="shared" si="202"/>
        <v/>
      </c>
      <c r="X3224" s="95" t="str">
        <f t="shared" si="203"/>
        <v/>
      </c>
    </row>
    <row r="3225" spans="21:24" x14ac:dyDescent="0.3">
      <c r="U3225" s="95" t="str">
        <f t="shared" si="200"/>
        <v/>
      </c>
      <c r="V3225" s="95" t="str">
        <f t="shared" si="201"/>
        <v/>
      </c>
      <c r="W3225" s="95" t="str">
        <f t="shared" si="202"/>
        <v/>
      </c>
      <c r="X3225" s="95" t="str">
        <f t="shared" si="203"/>
        <v/>
      </c>
    </row>
    <row r="3226" spans="21:24" x14ac:dyDescent="0.3">
      <c r="U3226" s="95" t="str">
        <f t="shared" si="200"/>
        <v/>
      </c>
      <c r="V3226" s="95" t="str">
        <f t="shared" si="201"/>
        <v/>
      </c>
      <c r="W3226" s="95" t="str">
        <f t="shared" si="202"/>
        <v/>
      </c>
      <c r="X3226" s="95" t="str">
        <f t="shared" si="203"/>
        <v/>
      </c>
    </row>
    <row r="3227" spans="21:24" x14ac:dyDescent="0.3">
      <c r="U3227" s="95" t="str">
        <f t="shared" si="200"/>
        <v/>
      </c>
      <c r="V3227" s="95" t="str">
        <f t="shared" si="201"/>
        <v/>
      </c>
      <c r="W3227" s="95" t="str">
        <f t="shared" si="202"/>
        <v/>
      </c>
      <c r="X3227" s="95" t="str">
        <f t="shared" si="203"/>
        <v/>
      </c>
    </row>
    <row r="3228" spans="21:24" x14ac:dyDescent="0.3">
      <c r="U3228" s="95" t="str">
        <f t="shared" si="200"/>
        <v/>
      </c>
      <c r="V3228" s="95" t="str">
        <f t="shared" si="201"/>
        <v/>
      </c>
      <c r="W3228" s="95" t="str">
        <f t="shared" si="202"/>
        <v/>
      </c>
      <c r="X3228" s="95" t="str">
        <f t="shared" si="203"/>
        <v/>
      </c>
    </row>
    <row r="3229" spans="21:24" x14ac:dyDescent="0.3">
      <c r="U3229" s="95" t="str">
        <f t="shared" si="200"/>
        <v/>
      </c>
      <c r="V3229" s="95" t="str">
        <f t="shared" si="201"/>
        <v/>
      </c>
      <c r="W3229" s="95" t="str">
        <f t="shared" si="202"/>
        <v/>
      </c>
      <c r="X3229" s="95" t="str">
        <f t="shared" si="203"/>
        <v/>
      </c>
    </row>
    <row r="3230" spans="21:24" x14ac:dyDescent="0.3">
      <c r="U3230" s="95" t="str">
        <f t="shared" si="200"/>
        <v/>
      </c>
      <c r="V3230" s="95" t="str">
        <f t="shared" si="201"/>
        <v/>
      </c>
      <c r="W3230" s="95" t="str">
        <f t="shared" si="202"/>
        <v/>
      </c>
      <c r="X3230" s="95" t="str">
        <f t="shared" si="203"/>
        <v/>
      </c>
    </row>
    <row r="3231" spans="21:24" x14ac:dyDescent="0.3">
      <c r="U3231" s="95" t="str">
        <f t="shared" si="200"/>
        <v/>
      </c>
      <c r="V3231" s="95" t="str">
        <f t="shared" si="201"/>
        <v/>
      </c>
      <c r="W3231" s="95" t="str">
        <f t="shared" si="202"/>
        <v/>
      </c>
      <c r="X3231" s="95" t="str">
        <f t="shared" si="203"/>
        <v/>
      </c>
    </row>
    <row r="3232" spans="21:24" x14ac:dyDescent="0.3">
      <c r="U3232" s="95" t="str">
        <f t="shared" si="200"/>
        <v/>
      </c>
      <c r="V3232" s="95" t="str">
        <f t="shared" si="201"/>
        <v/>
      </c>
      <c r="W3232" s="95" t="str">
        <f t="shared" si="202"/>
        <v/>
      </c>
      <c r="X3232" s="95" t="str">
        <f t="shared" si="203"/>
        <v/>
      </c>
    </row>
    <row r="3233" spans="21:24" x14ac:dyDescent="0.3">
      <c r="U3233" s="95" t="str">
        <f t="shared" si="200"/>
        <v/>
      </c>
      <c r="V3233" s="95" t="str">
        <f t="shared" si="201"/>
        <v/>
      </c>
      <c r="W3233" s="95" t="str">
        <f t="shared" si="202"/>
        <v/>
      </c>
      <c r="X3233" s="95" t="str">
        <f t="shared" si="203"/>
        <v/>
      </c>
    </row>
    <row r="3234" spans="21:24" x14ac:dyDescent="0.3">
      <c r="U3234" s="95" t="str">
        <f t="shared" si="200"/>
        <v/>
      </c>
      <c r="V3234" s="95" t="str">
        <f t="shared" si="201"/>
        <v/>
      </c>
      <c r="W3234" s="95" t="str">
        <f t="shared" si="202"/>
        <v/>
      </c>
      <c r="X3234" s="95" t="str">
        <f t="shared" si="203"/>
        <v/>
      </c>
    </row>
    <row r="3235" spans="21:24" x14ac:dyDescent="0.3">
      <c r="U3235" s="95" t="str">
        <f t="shared" si="200"/>
        <v/>
      </c>
      <c r="V3235" s="95" t="str">
        <f t="shared" si="201"/>
        <v/>
      </c>
      <c r="W3235" s="95" t="str">
        <f t="shared" si="202"/>
        <v/>
      </c>
      <c r="X3235" s="95" t="str">
        <f t="shared" si="203"/>
        <v/>
      </c>
    </row>
    <row r="3236" spans="21:24" x14ac:dyDescent="0.3">
      <c r="U3236" s="95" t="str">
        <f t="shared" si="200"/>
        <v/>
      </c>
      <c r="V3236" s="95" t="str">
        <f t="shared" si="201"/>
        <v/>
      </c>
      <c r="W3236" s="95" t="str">
        <f t="shared" si="202"/>
        <v/>
      </c>
      <c r="X3236" s="95" t="str">
        <f t="shared" si="203"/>
        <v/>
      </c>
    </row>
    <row r="3237" spans="21:24" x14ac:dyDescent="0.3">
      <c r="U3237" s="95" t="str">
        <f t="shared" si="200"/>
        <v/>
      </c>
      <c r="V3237" s="95" t="str">
        <f t="shared" si="201"/>
        <v/>
      </c>
      <c r="W3237" s="95" t="str">
        <f t="shared" si="202"/>
        <v/>
      </c>
      <c r="X3237" s="95" t="str">
        <f t="shared" si="203"/>
        <v/>
      </c>
    </row>
    <row r="3238" spans="21:24" x14ac:dyDescent="0.3">
      <c r="U3238" s="95" t="str">
        <f t="shared" si="200"/>
        <v/>
      </c>
      <c r="V3238" s="95" t="str">
        <f t="shared" si="201"/>
        <v/>
      </c>
      <c r="W3238" s="95" t="str">
        <f t="shared" si="202"/>
        <v/>
      </c>
      <c r="X3238" s="95" t="str">
        <f t="shared" si="203"/>
        <v/>
      </c>
    </row>
    <row r="3239" spans="21:24" x14ac:dyDescent="0.3">
      <c r="U3239" s="95" t="str">
        <f t="shared" si="200"/>
        <v/>
      </c>
      <c r="V3239" s="95" t="str">
        <f t="shared" si="201"/>
        <v/>
      </c>
      <c r="W3239" s="95" t="str">
        <f t="shared" si="202"/>
        <v/>
      </c>
      <c r="X3239" s="95" t="str">
        <f t="shared" si="203"/>
        <v/>
      </c>
    </row>
    <row r="3240" spans="21:24" x14ac:dyDescent="0.3">
      <c r="U3240" s="95" t="str">
        <f t="shared" si="200"/>
        <v/>
      </c>
      <c r="V3240" s="95" t="str">
        <f t="shared" si="201"/>
        <v/>
      </c>
      <c r="W3240" s="95" t="str">
        <f t="shared" si="202"/>
        <v/>
      </c>
      <c r="X3240" s="95" t="str">
        <f t="shared" si="203"/>
        <v/>
      </c>
    </row>
    <row r="3241" spans="21:24" x14ac:dyDescent="0.3">
      <c r="U3241" s="95" t="str">
        <f t="shared" si="200"/>
        <v/>
      </c>
      <c r="V3241" s="95" t="str">
        <f t="shared" si="201"/>
        <v/>
      </c>
      <c r="W3241" s="95" t="str">
        <f t="shared" si="202"/>
        <v/>
      </c>
      <c r="X3241" s="95" t="str">
        <f t="shared" si="203"/>
        <v/>
      </c>
    </row>
    <row r="3242" spans="21:24" x14ac:dyDescent="0.3">
      <c r="U3242" s="95" t="str">
        <f t="shared" si="200"/>
        <v/>
      </c>
      <c r="V3242" s="95" t="str">
        <f t="shared" si="201"/>
        <v/>
      </c>
      <c r="W3242" s="95" t="str">
        <f t="shared" si="202"/>
        <v/>
      </c>
      <c r="X3242" s="95" t="str">
        <f t="shared" si="203"/>
        <v/>
      </c>
    </row>
    <row r="3243" spans="21:24" x14ac:dyDescent="0.3">
      <c r="U3243" s="95" t="str">
        <f t="shared" si="200"/>
        <v/>
      </c>
      <c r="V3243" s="95" t="str">
        <f t="shared" si="201"/>
        <v/>
      </c>
      <c r="W3243" s="95" t="str">
        <f t="shared" si="202"/>
        <v/>
      </c>
      <c r="X3243" s="95" t="str">
        <f t="shared" si="203"/>
        <v/>
      </c>
    </row>
    <row r="3244" spans="21:24" x14ac:dyDescent="0.3">
      <c r="U3244" s="95" t="str">
        <f t="shared" si="200"/>
        <v/>
      </c>
      <c r="V3244" s="95" t="str">
        <f t="shared" si="201"/>
        <v/>
      </c>
      <c r="W3244" s="95" t="str">
        <f t="shared" si="202"/>
        <v/>
      </c>
      <c r="X3244" s="95" t="str">
        <f t="shared" si="203"/>
        <v/>
      </c>
    </row>
    <row r="3245" spans="21:24" x14ac:dyDescent="0.3">
      <c r="U3245" s="95" t="str">
        <f t="shared" si="200"/>
        <v/>
      </c>
      <c r="V3245" s="95" t="str">
        <f t="shared" si="201"/>
        <v/>
      </c>
      <c r="W3245" s="95" t="str">
        <f t="shared" si="202"/>
        <v/>
      </c>
      <c r="X3245" s="95" t="str">
        <f t="shared" si="203"/>
        <v/>
      </c>
    </row>
    <row r="3246" spans="21:24" x14ac:dyDescent="0.3">
      <c r="U3246" s="95" t="str">
        <f t="shared" si="200"/>
        <v/>
      </c>
      <c r="V3246" s="95" t="str">
        <f t="shared" si="201"/>
        <v/>
      </c>
      <c r="W3246" s="95" t="str">
        <f t="shared" si="202"/>
        <v/>
      </c>
      <c r="X3246" s="95" t="str">
        <f t="shared" si="203"/>
        <v/>
      </c>
    </row>
    <row r="3247" spans="21:24" x14ac:dyDescent="0.3">
      <c r="U3247" s="95" t="str">
        <f t="shared" si="200"/>
        <v/>
      </c>
      <c r="V3247" s="95" t="str">
        <f t="shared" si="201"/>
        <v/>
      </c>
      <c r="W3247" s="95" t="str">
        <f t="shared" si="202"/>
        <v/>
      </c>
      <c r="X3247" s="95" t="str">
        <f t="shared" si="203"/>
        <v/>
      </c>
    </row>
    <row r="3248" spans="21:24" x14ac:dyDescent="0.3">
      <c r="U3248" s="95" t="str">
        <f t="shared" si="200"/>
        <v/>
      </c>
      <c r="V3248" s="95" t="str">
        <f t="shared" si="201"/>
        <v/>
      </c>
      <c r="W3248" s="95" t="str">
        <f t="shared" si="202"/>
        <v/>
      </c>
      <c r="X3248" s="95" t="str">
        <f t="shared" si="203"/>
        <v/>
      </c>
    </row>
    <row r="3249" spans="21:24" x14ac:dyDescent="0.3">
      <c r="U3249" s="95" t="str">
        <f t="shared" si="200"/>
        <v/>
      </c>
      <c r="V3249" s="95" t="str">
        <f t="shared" si="201"/>
        <v/>
      </c>
      <c r="W3249" s="95" t="str">
        <f t="shared" si="202"/>
        <v/>
      </c>
      <c r="X3249" s="95" t="str">
        <f t="shared" si="203"/>
        <v/>
      </c>
    </row>
    <row r="3250" spans="21:24" x14ac:dyDescent="0.3">
      <c r="U3250" s="95" t="str">
        <f t="shared" si="200"/>
        <v/>
      </c>
      <c r="V3250" s="95" t="str">
        <f t="shared" si="201"/>
        <v/>
      </c>
      <c r="W3250" s="95" t="str">
        <f t="shared" si="202"/>
        <v/>
      </c>
      <c r="X3250" s="95" t="str">
        <f t="shared" si="203"/>
        <v/>
      </c>
    </row>
    <row r="3251" spans="21:24" x14ac:dyDescent="0.3">
      <c r="U3251" s="95" t="str">
        <f t="shared" si="200"/>
        <v/>
      </c>
      <c r="V3251" s="95" t="str">
        <f t="shared" si="201"/>
        <v/>
      </c>
      <c r="W3251" s="95" t="str">
        <f t="shared" si="202"/>
        <v/>
      </c>
      <c r="X3251" s="95" t="str">
        <f t="shared" si="203"/>
        <v/>
      </c>
    </row>
    <row r="3252" spans="21:24" x14ac:dyDescent="0.3">
      <c r="U3252" s="95" t="str">
        <f t="shared" si="200"/>
        <v/>
      </c>
      <c r="V3252" s="95" t="str">
        <f t="shared" si="201"/>
        <v/>
      </c>
      <c r="W3252" s="95" t="str">
        <f t="shared" si="202"/>
        <v/>
      </c>
      <c r="X3252" s="95" t="str">
        <f t="shared" si="203"/>
        <v/>
      </c>
    </row>
    <row r="3253" spans="21:24" x14ac:dyDescent="0.3">
      <c r="U3253" s="95" t="str">
        <f t="shared" si="200"/>
        <v/>
      </c>
      <c r="V3253" s="95" t="str">
        <f t="shared" si="201"/>
        <v/>
      </c>
      <c r="W3253" s="95" t="str">
        <f t="shared" si="202"/>
        <v/>
      </c>
      <c r="X3253" s="95" t="str">
        <f t="shared" si="203"/>
        <v/>
      </c>
    </row>
    <row r="3254" spans="21:24" x14ac:dyDescent="0.3">
      <c r="U3254" s="95" t="str">
        <f t="shared" si="200"/>
        <v/>
      </c>
      <c r="V3254" s="95" t="str">
        <f t="shared" si="201"/>
        <v/>
      </c>
      <c r="W3254" s="95" t="str">
        <f t="shared" si="202"/>
        <v/>
      </c>
      <c r="X3254" s="95" t="str">
        <f t="shared" si="203"/>
        <v/>
      </c>
    </row>
    <row r="3255" spans="21:24" x14ac:dyDescent="0.3">
      <c r="U3255" s="95" t="str">
        <f t="shared" si="200"/>
        <v/>
      </c>
      <c r="V3255" s="95" t="str">
        <f t="shared" si="201"/>
        <v/>
      </c>
      <c r="W3255" s="95" t="str">
        <f t="shared" si="202"/>
        <v/>
      </c>
      <c r="X3255" s="95" t="str">
        <f t="shared" si="203"/>
        <v/>
      </c>
    </row>
    <row r="3256" spans="21:24" x14ac:dyDescent="0.3">
      <c r="U3256" s="95" t="str">
        <f t="shared" si="200"/>
        <v/>
      </c>
      <c r="V3256" s="95" t="str">
        <f t="shared" si="201"/>
        <v/>
      </c>
      <c r="W3256" s="95" t="str">
        <f t="shared" si="202"/>
        <v/>
      </c>
      <c r="X3256" s="95" t="str">
        <f t="shared" si="203"/>
        <v/>
      </c>
    </row>
    <row r="3257" spans="21:24" x14ac:dyDescent="0.3">
      <c r="U3257" s="95" t="str">
        <f t="shared" si="200"/>
        <v/>
      </c>
      <c r="V3257" s="95" t="str">
        <f t="shared" si="201"/>
        <v/>
      </c>
      <c r="W3257" s="95" t="str">
        <f t="shared" si="202"/>
        <v/>
      </c>
      <c r="X3257" s="95" t="str">
        <f t="shared" si="203"/>
        <v/>
      </c>
    </row>
    <row r="3258" spans="21:24" x14ac:dyDescent="0.3">
      <c r="U3258" s="95" t="str">
        <f t="shared" si="200"/>
        <v/>
      </c>
      <c r="V3258" s="95" t="str">
        <f t="shared" si="201"/>
        <v/>
      </c>
      <c r="W3258" s="95" t="str">
        <f t="shared" si="202"/>
        <v/>
      </c>
      <c r="X3258" s="95" t="str">
        <f t="shared" si="203"/>
        <v/>
      </c>
    </row>
    <row r="3259" spans="21:24" x14ac:dyDescent="0.3">
      <c r="U3259" s="95" t="str">
        <f t="shared" si="200"/>
        <v/>
      </c>
      <c r="V3259" s="95" t="str">
        <f t="shared" si="201"/>
        <v/>
      </c>
      <c r="W3259" s="95" t="str">
        <f t="shared" si="202"/>
        <v/>
      </c>
      <c r="X3259" s="95" t="str">
        <f t="shared" si="203"/>
        <v/>
      </c>
    </row>
    <row r="3260" spans="21:24" x14ac:dyDescent="0.3">
      <c r="U3260" s="95" t="str">
        <f t="shared" si="200"/>
        <v/>
      </c>
      <c r="V3260" s="95" t="str">
        <f t="shared" si="201"/>
        <v/>
      </c>
      <c r="W3260" s="95" t="str">
        <f t="shared" si="202"/>
        <v/>
      </c>
      <c r="X3260" s="95" t="str">
        <f t="shared" si="203"/>
        <v/>
      </c>
    </row>
    <row r="3261" spans="21:24" x14ac:dyDescent="0.3">
      <c r="U3261" s="95" t="str">
        <f t="shared" si="200"/>
        <v/>
      </c>
      <c r="V3261" s="95" t="str">
        <f t="shared" si="201"/>
        <v/>
      </c>
      <c r="W3261" s="95" t="str">
        <f t="shared" si="202"/>
        <v/>
      </c>
      <c r="X3261" s="95" t="str">
        <f t="shared" si="203"/>
        <v/>
      </c>
    </row>
    <row r="3262" spans="21:24" x14ac:dyDescent="0.3">
      <c r="U3262" s="95" t="str">
        <f t="shared" si="200"/>
        <v/>
      </c>
      <c r="V3262" s="95" t="str">
        <f t="shared" si="201"/>
        <v/>
      </c>
      <c r="W3262" s="95" t="str">
        <f t="shared" si="202"/>
        <v/>
      </c>
      <c r="X3262" s="95" t="str">
        <f t="shared" si="203"/>
        <v/>
      </c>
    </row>
    <row r="3263" spans="21:24" x14ac:dyDescent="0.3">
      <c r="U3263" s="95" t="str">
        <f t="shared" si="200"/>
        <v/>
      </c>
      <c r="V3263" s="95" t="str">
        <f t="shared" si="201"/>
        <v/>
      </c>
      <c r="W3263" s="95" t="str">
        <f t="shared" si="202"/>
        <v/>
      </c>
      <c r="X3263" s="95" t="str">
        <f t="shared" si="203"/>
        <v/>
      </c>
    </row>
    <row r="3264" spans="21:24" x14ac:dyDescent="0.3">
      <c r="U3264" s="95" t="str">
        <f t="shared" si="200"/>
        <v/>
      </c>
      <c r="V3264" s="95" t="str">
        <f t="shared" si="201"/>
        <v/>
      </c>
      <c r="W3264" s="95" t="str">
        <f t="shared" si="202"/>
        <v/>
      </c>
      <c r="X3264" s="95" t="str">
        <f t="shared" si="203"/>
        <v/>
      </c>
    </row>
    <row r="3265" spans="21:24" x14ac:dyDescent="0.3">
      <c r="U3265" s="95" t="str">
        <f t="shared" si="200"/>
        <v/>
      </c>
      <c r="V3265" s="95" t="str">
        <f t="shared" si="201"/>
        <v/>
      </c>
      <c r="W3265" s="95" t="str">
        <f t="shared" si="202"/>
        <v/>
      </c>
      <c r="X3265" s="95" t="str">
        <f t="shared" si="203"/>
        <v/>
      </c>
    </row>
    <row r="3266" spans="21:24" x14ac:dyDescent="0.3">
      <c r="U3266" s="95" t="str">
        <f t="shared" si="200"/>
        <v/>
      </c>
      <c r="V3266" s="95" t="str">
        <f t="shared" si="201"/>
        <v/>
      </c>
      <c r="W3266" s="95" t="str">
        <f t="shared" si="202"/>
        <v/>
      </c>
      <c r="X3266" s="95" t="str">
        <f t="shared" si="203"/>
        <v/>
      </c>
    </row>
    <row r="3267" spans="21:24" x14ac:dyDescent="0.3">
      <c r="U3267" s="95" t="str">
        <f t="shared" si="200"/>
        <v/>
      </c>
      <c r="V3267" s="95" t="str">
        <f t="shared" si="201"/>
        <v/>
      </c>
      <c r="W3267" s="95" t="str">
        <f t="shared" si="202"/>
        <v/>
      </c>
      <c r="X3267" s="95" t="str">
        <f t="shared" si="203"/>
        <v/>
      </c>
    </row>
    <row r="3268" spans="21:24" x14ac:dyDescent="0.3">
      <c r="U3268" s="95" t="str">
        <f t="shared" si="200"/>
        <v/>
      </c>
      <c r="V3268" s="95" t="str">
        <f t="shared" si="201"/>
        <v/>
      </c>
      <c r="W3268" s="95" t="str">
        <f t="shared" si="202"/>
        <v/>
      </c>
      <c r="X3268" s="95" t="str">
        <f t="shared" si="203"/>
        <v/>
      </c>
    </row>
    <row r="3269" spans="21:24" x14ac:dyDescent="0.3">
      <c r="U3269" s="95" t="str">
        <f t="shared" ref="U3269:U3332" si="204">IF(L3269="ANO",B3269&amp;"-Linie A","")</f>
        <v/>
      </c>
      <c r="V3269" s="95" t="str">
        <f t="shared" ref="V3269:V3332" si="205">IF(M3269="ANO",B3269&amp;"-Linie B","")</f>
        <v/>
      </c>
      <c r="W3269" s="95" t="str">
        <f t="shared" ref="W3269:W3332" si="206">IF(N3269="ANO",B3269&amp;"-Linie C","")</f>
        <v/>
      </c>
      <c r="X3269" s="95" t="str">
        <f t="shared" ref="X3269:X3332" si="207">IF(O3269="ANO",B3269&amp;"-Linie D","")</f>
        <v/>
      </c>
    </row>
    <row r="3270" spans="21:24" x14ac:dyDescent="0.3">
      <c r="U3270" s="95" t="str">
        <f t="shared" si="204"/>
        <v/>
      </c>
      <c r="V3270" s="95" t="str">
        <f t="shared" si="205"/>
        <v/>
      </c>
      <c r="W3270" s="95" t="str">
        <f t="shared" si="206"/>
        <v/>
      </c>
      <c r="X3270" s="95" t="str">
        <f t="shared" si="207"/>
        <v/>
      </c>
    </row>
    <row r="3271" spans="21:24" x14ac:dyDescent="0.3">
      <c r="U3271" s="95" t="str">
        <f t="shared" si="204"/>
        <v/>
      </c>
      <c r="V3271" s="95" t="str">
        <f t="shared" si="205"/>
        <v/>
      </c>
      <c r="W3271" s="95" t="str">
        <f t="shared" si="206"/>
        <v/>
      </c>
      <c r="X3271" s="95" t="str">
        <f t="shared" si="207"/>
        <v/>
      </c>
    </row>
    <row r="3272" spans="21:24" x14ac:dyDescent="0.3">
      <c r="U3272" s="95" t="str">
        <f t="shared" si="204"/>
        <v/>
      </c>
      <c r="V3272" s="95" t="str">
        <f t="shared" si="205"/>
        <v/>
      </c>
      <c r="W3272" s="95" t="str">
        <f t="shared" si="206"/>
        <v/>
      </c>
      <c r="X3272" s="95" t="str">
        <f t="shared" si="207"/>
        <v/>
      </c>
    </row>
    <row r="3273" spans="21:24" x14ac:dyDescent="0.3">
      <c r="U3273" s="95" t="str">
        <f t="shared" si="204"/>
        <v/>
      </c>
      <c r="V3273" s="95" t="str">
        <f t="shared" si="205"/>
        <v/>
      </c>
      <c r="W3273" s="95" t="str">
        <f t="shared" si="206"/>
        <v/>
      </c>
      <c r="X3273" s="95" t="str">
        <f t="shared" si="207"/>
        <v/>
      </c>
    </row>
    <row r="3274" spans="21:24" x14ac:dyDescent="0.3">
      <c r="U3274" s="95" t="str">
        <f t="shared" si="204"/>
        <v/>
      </c>
      <c r="V3274" s="95" t="str">
        <f t="shared" si="205"/>
        <v/>
      </c>
      <c r="W3274" s="95" t="str">
        <f t="shared" si="206"/>
        <v/>
      </c>
      <c r="X3274" s="95" t="str">
        <f t="shared" si="207"/>
        <v/>
      </c>
    </row>
    <row r="3275" spans="21:24" x14ac:dyDescent="0.3">
      <c r="U3275" s="95" t="str">
        <f t="shared" si="204"/>
        <v/>
      </c>
      <c r="V3275" s="95" t="str">
        <f t="shared" si="205"/>
        <v/>
      </c>
      <c r="W3275" s="95" t="str">
        <f t="shared" si="206"/>
        <v/>
      </c>
      <c r="X3275" s="95" t="str">
        <f t="shared" si="207"/>
        <v/>
      </c>
    </row>
    <row r="3276" spans="21:24" x14ac:dyDescent="0.3">
      <c r="U3276" s="95" t="str">
        <f t="shared" si="204"/>
        <v/>
      </c>
      <c r="V3276" s="95" t="str">
        <f t="shared" si="205"/>
        <v/>
      </c>
      <c r="W3276" s="95" t="str">
        <f t="shared" si="206"/>
        <v/>
      </c>
      <c r="X3276" s="95" t="str">
        <f t="shared" si="207"/>
        <v/>
      </c>
    </row>
    <row r="3277" spans="21:24" x14ac:dyDescent="0.3">
      <c r="U3277" s="95" t="str">
        <f t="shared" si="204"/>
        <v/>
      </c>
      <c r="V3277" s="95" t="str">
        <f t="shared" si="205"/>
        <v/>
      </c>
      <c r="W3277" s="95" t="str">
        <f t="shared" si="206"/>
        <v/>
      </c>
      <c r="X3277" s="95" t="str">
        <f t="shared" si="207"/>
        <v/>
      </c>
    </row>
    <row r="3278" spans="21:24" x14ac:dyDescent="0.3">
      <c r="U3278" s="95" t="str">
        <f t="shared" si="204"/>
        <v/>
      </c>
      <c r="V3278" s="95" t="str">
        <f t="shared" si="205"/>
        <v/>
      </c>
      <c r="W3278" s="95" t="str">
        <f t="shared" si="206"/>
        <v/>
      </c>
      <c r="X3278" s="95" t="str">
        <f t="shared" si="207"/>
        <v/>
      </c>
    </row>
    <row r="3279" spans="21:24" x14ac:dyDescent="0.3">
      <c r="U3279" s="95" t="str">
        <f t="shared" si="204"/>
        <v/>
      </c>
      <c r="V3279" s="95" t="str">
        <f t="shared" si="205"/>
        <v/>
      </c>
      <c r="W3279" s="95" t="str">
        <f t="shared" si="206"/>
        <v/>
      </c>
      <c r="X3279" s="95" t="str">
        <f t="shared" si="207"/>
        <v/>
      </c>
    </row>
    <row r="3280" spans="21:24" x14ac:dyDescent="0.3">
      <c r="U3280" s="95" t="str">
        <f t="shared" si="204"/>
        <v/>
      </c>
      <c r="V3280" s="95" t="str">
        <f t="shared" si="205"/>
        <v/>
      </c>
      <c r="W3280" s="95" t="str">
        <f t="shared" si="206"/>
        <v/>
      </c>
      <c r="X3280" s="95" t="str">
        <f t="shared" si="207"/>
        <v/>
      </c>
    </row>
    <row r="3281" spans="21:24" x14ac:dyDescent="0.3">
      <c r="U3281" s="95" t="str">
        <f t="shared" si="204"/>
        <v/>
      </c>
      <c r="V3281" s="95" t="str">
        <f t="shared" si="205"/>
        <v/>
      </c>
      <c r="W3281" s="95" t="str">
        <f t="shared" si="206"/>
        <v/>
      </c>
      <c r="X3281" s="95" t="str">
        <f t="shared" si="207"/>
        <v/>
      </c>
    </row>
    <row r="3282" spans="21:24" x14ac:dyDescent="0.3">
      <c r="U3282" s="95" t="str">
        <f t="shared" si="204"/>
        <v/>
      </c>
      <c r="V3282" s="95" t="str">
        <f t="shared" si="205"/>
        <v/>
      </c>
      <c r="W3282" s="95" t="str">
        <f t="shared" si="206"/>
        <v/>
      </c>
      <c r="X3282" s="95" t="str">
        <f t="shared" si="207"/>
        <v/>
      </c>
    </row>
    <row r="3283" spans="21:24" x14ac:dyDescent="0.3">
      <c r="U3283" s="95" t="str">
        <f t="shared" si="204"/>
        <v/>
      </c>
      <c r="V3283" s="95" t="str">
        <f t="shared" si="205"/>
        <v/>
      </c>
      <c r="W3283" s="95" t="str">
        <f t="shared" si="206"/>
        <v/>
      </c>
      <c r="X3283" s="95" t="str">
        <f t="shared" si="207"/>
        <v/>
      </c>
    </row>
    <row r="3284" spans="21:24" x14ac:dyDescent="0.3">
      <c r="U3284" s="95" t="str">
        <f t="shared" si="204"/>
        <v/>
      </c>
      <c r="V3284" s="95" t="str">
        <f t="shared" si="205"/>
        <v/>
      </c>
      <c r="W3284" s="95" t="str">
        <f t="shared" si="206"/>
        <v/>
      </c>
      <c r="X3284" s="95" t="str">
        <f t="shared" si="207"/>
        <v/>
      </c>
    </row>
    <row r="3285" spans="21:24" x14ac:dyDescent="0.3">
      <c r="U3285" s="95" t="str">
        <f t="shared" si="204"/>
        <v/>
      </c>
      <c r="V3285" s="95" t="str">
        <f t="shared" si="205"/>
        <v/>
      </c>
      <c r="W3285" s="95" t="str">
        <f t="shared" si="206"/>
        <v/>
      </c>
      <c r="X3285" s="95" t="str">
        <f t="shared" si="207"/>
        <v/>
      </c>
    </row>
    <row r="3286" spans="21:24" x14ac:dyDescent="0.3">
      <c r="U3286" s="95" t="str">
        <f t="shared" si="204"/>
        <v/>
      </c>
      <c r="V3286" s="95" t="str">
        <f t="shared" si="205"/>
        <v/>
      </c>
      <c r="W3286" s="95" t="str">
        <f t="shared" si="206"/>
        <v/>
      </c>
      <c r="X3286" s="95" t="str">
        <f t="shared" si="207"/>
        <v/>
      </c>
    </row>
    <row r="3287" spans="21:24" x14ac:dyDescent="0.3">
      <c r="U3287" s="95" t="str">
        <f t="shared" si="204"/>
        <v/>
      </c>
      <c r="V3287" s="95" t="str">
        <f t="shared" si="205"/>
        <v/>
      </c>
      <c r="W3287" s="95" t="str">
        <f t="shared" si="206"/>
        <v/>
      </c>
      <c r="X3287" s="95" t="str">
        <f t="shared" si="207"/>
        <v/>
      </c>
    </row>
    <row r="3288" spans="21:24" x14ac:dyDescent="0.3">
      <c r="U3288" s="95" t="str">
        <f t="shared" si="204"/>
        <v/>
      </c>
      <c r="V3288" s="95" t="str">
        <f t="shared" si="205"/>
        <v/>
      </c>
      <c r="W3288" s="95" t="str">
        <f t="shared" si="206"/>
        <v/>
      </c>
      <c r="X3288" s="95" t="str">
        <f t="shared" si="207"/>
        <v/>
      </c>
    </row>
    <row r="3289" spans="21:24" x14ac:dyDescent="0.3">
      <c r="U3289" s="95" t="str">
        <f t="shared" si="204"/>
        <v/>
      </c>
      <c r="V3289" s="95" t="str">
        <f t="shared" si="205"/>
        <v/>
      </c>
      <c r="W3289" s="95" t="str">
        <f t="shared" si="206"/>
        <v/>
      </c>
      <c r="X3289" s="95" t="str">
        <f t="shared" si="207"/>
        <v/>
      </c>
    </row>
    <row r="3290" spans="21:24" x14ac:dyDescent="0.3">
      <c r="U3290" s="95" t="str">
        <f t="shared" si="204"/>
        <v/>
      </c>
      <c r="V3290" s="95" t="str">
        <f t="shared" si="205"/>
        <v/>
      </c>
      <c r="W3290" s="95" t="str">
        <f t="shared" si="206"/>
        <v/>
      </c>
      <c r="X3290" s="95" t="str">
        <f t="shared" si="207"/>
        <v/>
      </c>
    </row>
    <row r="3291" spans="21:24" x14ac:dyDescent="0.3">
      <c r="U3291" s="95" t="str">
        <f t="shared" si="204"/>
        <v/>
      </c>
      <c r="V3291" s="95" t="str">
        <f t="shared" si="205"/>
        <v/>
      </c>
      <c r="W3291" s="95" t="str">
        <f t="shared" si="206"/>
        <v/>
      </c>
      <c r="X3291" s="95" t="str">
        <f t="shared" si="207"/>
        <v/>
      </c>
    </row>
    <row r="3292" spans="21:24" x14ac:dyDescent="0.3">
      <c r="U3292" s="95" t="str">
        <f t="shared" si="204"/>
        <v/>
      </c>
      <c r="V3292" s="95" t="str">
        <f t="shared" si="205"/>
        <v/>
      </c>
      <c r="W3292" s="95" t="str">
        <f t="shared" si="206"/>
        <v/>
      </c>
      <c r="X3292" s="95" t="str">
        <f t="shared" si="207"/>
        <v/>
      </c>
    </row>
    <row r="3293" spans="21:24" x14ac:dyDescent="0.3">
      <c r="U3293" s="95" t="str">
        <f t="shared" si="204"/>
        <v/>
      </c>
      <c r="V3293" s="95" t="str">
        <f t="shared" si="205"/>
        <v/>
      </c>
      <c r="W3293" s="95" t="str">
        <f t="shared" si="206"/>
        <v/>
      </c>
      <c r="X3293" s="95" t="str">
        <f t="shared" si="207"/>
        <v/>
      </c>
    </row>
    <row r="3294" spans="21:24" x14ac:dyDescent="0.3">
      <c r="U3294" s="95" t="str">
        <f t="shared" si="204"/>
        <v/>
      </c>
      <c r="V3294" s="95" t="str">
        <f t="shared" si="205"/>
        <v/>
      </c>
      <c r="W3294" s="95" t="str">
        <f t="shared" si="206"/>
        <v/>
      </c>
      <c r="X3294" s="95" t="str">
        <f t="shared" si="207"/>
        <v/>
      </c>
    </row>
    <row r="3295" spans="21:24" x14ac:dyDescent="0.3">
      <c r="U3295" s="95" t="str">
        <f t="shared" si="204"/>
        <v/>
      </c>
      <c r="V3295" s="95" t="str">
        <f t="shared" si="205"/>
        <v/>
      </c>
      <c r="W3295" s="95" t="str">
        <f t="shared" si="206"/>
        <v/>
      </c>
      <c r="X3295" s="95" t="str">
        <f t="shared" si="207"/>
        <v/>
      </c>
    </row>
    <row r="3296" spans="21:24" x14ac:dyDescent="0.3">
      <c r="U3296" s="95" t="str">
        <f t="shared" si="204"/>
        <v/>
      </c>
      <c r="V3296" s="95" t="str">
        <f t="shared" si="205"/>
        <v/>
      </c>
      <c r="W3296" s="95" t="str">
        <f t="shared" si="206"/>
        <v/>
      </c>
      <c r="X3296" s="95" t="str">
        <f t="shared" si="207"/>
        <v/>
      </c>
    </row>
    <row r="3297" spans="21:24" x14ac:dyDescent="0.3">
      <c r="U3297" s="95" t="str">
        <f t="shared" si="204"/>
        <v/>
      </c>
      <c r="V3297" s="95" t="str">
        <f t="shared" si="205"/>
        <v/>
      </c>
      <c r="W3297" s="95" t="str">
        <f t="shared" si="206"/>
        <v/>
      </c>
      <c r="X3297" s="95" t="str">
        <f t="shared" si="207"/>
        <v/>
      </c>
    </row>
    <row r="3298" spans="21:24" x14ac:dyDescent="0.3">
      <c r="U3298" s="95" t="str">
        <f t="shared" si="204"/>
        <v/>
      </c>
      <c r="V3298" s="95" t="str">
        <f t="shared" si="205"/>
        <v/>
      </c>
      <c r="W3298" s="95" t="str">
        <f t="shared" si="206"/>
        <v/>
      </c>
      <c r="X3298" s="95" t="str">
        <f t="shared" si="207"/>
        <v/>
      </c>
    </row>
    <row r="3299" spans="21:24" x14ac:dyDescent="0.3">
      <c r="U3299" s="95" t="str">
        <f t="shared" si="204"/>
        <v/>
      </c>
      <c r="V3299" s="95" t="str">
        <f t="shared" si="205"/>
        <v/>
      </c>
      <c r="W3299" s="95" t="str">
        <f t="shared" si="206"/>
        <v/>
      </c>
      <c r="X3299" s="95" t="str">
        <f t="shared" si="207"/>
        <v/>
      </c>
    </row>
    <row r="3300" spans="21:24" x14ac:dyDescent="0.3">
      <c r="U3300" s="95" t="str">
        <f t="shared" si="204"/>
        <v/>
      </c>
      <c r="V3300" s="95" t="str">
        <f t="shared" si="205"/>
        <v/>
      </c>
      <c r="W3300" s="95" t="str">
        <f t="shared" si="206"/>
        <v/>
      </c>
      <c r="X3300" s="95" t="str">
        <f t="shared" si="207"/>
        <v/>
      </c>
    </row>
    <row r="3301" spans="21:24" x14ac:dyDescent="0.3">
      <c r="U3301" s="95" t="str">
        <f t="shared" si="204"/>
        <v/>
      </c>
      <c r="V3301" s="95" t="str">
        <f t="shared" si="205"/>
        <v/>
      </c>
      <c r="W3301" s="95" t="str">
        <f t="shared" si="206"/>
        <v/>
      </c>
      <c r="X3301" s="95" t="str">
        <f t="shared" si="207"/>
        <v/>
      </c>
    </row>
    <row r="3302" spans="21:24" x14ac:dyDescent="0.3">
      <c r="U3302" s="95" t="str">
        <f t="shared" si="204"/>
        <v/>
      </c>
      <c r="V3302" s="95" t="str">
        <f t="shared" si="205"/>
        <v/>
      </c>
      <c r="W3302" s="95" t="str">
        <f t="shared" si="206"/>
        <v/>
      </c>
      <c r="X3302" s="95" t="str">
        <f t="shared" si="207"/>
        <v/>
      </c>
    </row>
    <row r="3303" spans="21:24" x14ac:dyDescent="0.3">
      <c r="U3303" s="95" t="str">
        <f t="shared" si="204"/>
        <v/>
      </c>
      <c r="V3303" s="95" t="str">
        <f t="shared" si="205"/>
        <v/>
      </c>
      <c r="W3303" s="95" t="str">
        <f t="shared" si="206"/>
        <v/>
      </c>
      <c r="X3303" s="95" t="str">
        <f t="shared" si="207"/>
        <v/>
      </c>
    </row>
    <row r="3304" spans="21:24" x14ac:dyDescent="0.3">
      <c r="U3304" s="95" t="str">
        <f t="shared" si="204"/>
        <v/>
      </c>
      <c r="V3304" s="95" t="str">
        <f t="shared" si="205"/>
        <v/>
      </c>
      <c r="W3304" s="95" t="str">
        <f t="shared" si="206"/>
        <v/>
      </c>
      <c r="X3304" s="95" t="str">
        <f t="shared" si="207"/>
        <v/>
      </c>
    </row>
    <row r="3305" spans="21:24" x14ac:dyDescent="0.3">
      <c r="U3305" s="95" t="str">
        <f t="shared" si="204"/>
        <v/>
      </c>
      <c r="V3305" s="95" t="str">
        <f t="shared" si="205"/>
        <v/>
      </c>
      <c r="W3305" s="95" t="str">
        <f t="shared" si="206"/>
        <v/>
      </c>
      <c r="X3305" s="95" t="str">
        <f t="shared" si="207"/>
        <v/>
      </c>
    </row>
    <row r="3306" spans="21:24" x14ac:dyDescent="0.3">
      <c r="U3306" s="95" t="str">
        <f t="shared" si="204"/>
        <v/>
      </c>
      <c r="V3306" s="95" t="str">
        <f t="shared" si="205"/>
        <v/>
      </c>
      <c r="W3306" s="95" t="str">
        <f t="shared" si="206"/>
        <v/>
      </c>
      <c r="X3306" s="95" t="str">
        <f t="shared" si="207"/>
        <v/>
      </c>
    </row>
    <row r="3307" spans="21:24" x14ac:dyDescent="0.3">
      <c r="U3307" s="95" t="str">
        <f t="shared" si="204"/>
        <v/>
      </c>
      <c r="V3307" s="95" t="str">
        <f t="shared" si="205"/>
        <v/>
      </c>
      <c r="W3307" s="95" t="str">
        <f t="shared" si="206"/>
        <v/>
      </c>
      <c r="X3307" s="95" t="str">
        <f t="shared" si="207"/>
        <v/>
      </c>
    </row>
    <row r="3308" spans="21:24" x14ac:dyDescent="0.3">
      <c r="U3308" s="95" t="str">
        <f t="shared" si="204"/>
        <v/>
      </c>
      <c r="V3308" s="95" t="str">
        <f t="shared" si="205"/>
        <v/>
      </c>
      <c r="W3308" s="95" t="str">
        <f t="shared" si="206"/>
        <v/>
      </c>
      <c r="X3308" s="95" t="str">
        <f t="shared" si="207"/>
        <v/>
      </c>
    </row>
    <row r="3309" spans="21:24" x14ac:dyDescent="0.3">
      <c r="U3309" s="95" t="str">
        <f t="shared" si="204"/>
        <v/>
      </c>
      <c r="V3309" s="95" t="str">
        <f t="shared" si="205"/>
        <v/>
      </c>
      <c r="W3309" s="95" t="str">
        <f t="shared" si="206"/>
        <v/>
      </c>
      <c r="X3309" s="95" t="str">
        <f t="shared" si="207"/>
        <v/>
      </c>
    </row>
    <row r="3310" spans="21:24" x14ac:dyDescent="0.3">
      <c r="U3310" s="95" t="str">
        <f t="shared" si="204"/>
        <v/>
      </c>
      <c r="V3310" s="95" t="str">
        <f t="shared" si="205"/>
        <v/>
      </c>
      <c r="W3310" s="95" t="str">
        <f t="shared" si="206"/>
        <v/>
      </c>
      <c r="X3310" s="95" t="str">
        <f t="shared" si="207"/>
        <v/>
      </c>
    </row>
    <row r="3311" spans="21:24" x14ac:dyDescent="0.3">
      <c r="U3311" s="95" t="str">
        <f t="shared" si="204"/>
        <v/>
      </c>
      <c r="V3311" s="95" t="str">
        <f t="shared" si="205"/>
        <v/>
      </c>
      <c r="W3311" s="95" t="str">
        <f t="shared" si="206"/>
        <v/>
      </c>
      <c r="X3311" s="95" t="str">
        <f t="shared" si="207"/>
        <v/>
      </c>
    </row>
    <row r="3312" spans="21:24" x14ac:dyDescent="0.3">
      <c r="U3312" s="95" t="str">
        <f t="shared" si="204"/>
        <v/>
      </c>
      <c r="V3312" s="95" t="str">
        <f t="shared" si="205"/>
        <v/>
      </c>
      <c r="W3312" s="95" t="str">
        <f t="shared" si="206"/>
        <v/>
      </c>
      <c r="X3312" s="95" t="str">
        <f t="shared" si="207"/>
        <v/>
      </c>
    </row>
    <row r="3313" spans="21:24" x14ac:dyDescent="0.3">
      <c r="U3313" s="95" t="str">
        <f t="shared" si="204"/>
        <v/>
      </c>
      <c r="V3313" s="95" t="str">
        <f t="shared" si="205"/>
        <v/>
      </c>
      <c r="W3313" s="95" t="str">
        <f t="shared" si="206"/>
        <v/>
      </c>
      <c r="X3313" s="95" t="str">
        <f t="shared" si="207"/>
        <v/>
      </c>
    </row>
    <row r="3314" spans="21:24" x14ac:dyDescent="0.3">
      <c r="U3314" s="95" t="str">
        <f t="shared" si="204"/>
        <v/>
      </c>
      <c r="V3314" s="95" t="str">
        <f t="shared" si="205"/>
        <v/>
      </c>
      <c r="W3314" s="95" t="str">
        <f t="shared" si="206"/>
        <v/>
      </c>
      <c r="X3314" s="95" t="str">
        <f t="shared" si="207"/>
        <v/>
      </c>
    </row>
    <row r="3315" spans="21:24" x14ac:dyDescent="0.3">
      <c r="U3315" s="95" t="str">
        <f t="shared" si="204"/>
        <v/>
      </c>
      <c r="V3315" s="95" t="str">
        <f t="shared" si="205"/>
        <v/>
      </c>
      <c r="W3315" s="95" t="str">
        <f t="shared" si="206"/>
        <v/>
      </c>
      <c r="X3315" s="95" t="str">
        <f t="shared" si="207"/>
        <v/>
      </c>
    </row>
    <row r="3316" spans="21:24" x14ac:dyDescent="0.3">
      <c r="U3316" s="95" t="str">
        <f t="shared" si="204"/>
        <v/>
      </c>
      <c r="V3316" s="95" t="str">
        <f t="shared" si="205"/>
        <v/>
      </c>
      <c r="W3316" s="95" t="str">
        <f t="shared" si="206"/>
        <v/>
      </c>
      <c r="X3316" s="95" t="str">
        <f t="shared" si="207"/>
        <v/>
      </c>
    </row>
    <row r="3317" spans="21:24" x14ac:dyDescent="0.3">
      <c r="U3317" s="95" t="str">
        <f t="shared" si="204"/>
        <v/>
      </c>
      <c r="V3317" s="95" t="str">
        <f t="shared" si="205"/>
        <v/>
      </c>
      <c r="W3317" s="95" t="str">
        <f t="shared" si="206"/>
        <v/>
      </c>
      <c r="X3317" s="95" t="str">
        <f t="shared" si="207"/>
        <v/>
      </c>
    </row>
    <row r="3318" spans="21:24" x14ac:dyDescent="0.3">
      <c r="U3318" s="95" t="str">
        <f t="shared" si="204"/>
        <v/>
      </c>
      <c r="V3318" s="95" t="str">
        <f t="shared" si="205"/>
        <v/>
      </c>
      <c r="W3318" s="95" t="str">
        <f t="shared" si="206"/>
        <v/>
      </c>
      <c r="X3318" s="95" t="str">
        <f t="shared" si="207"/>
        <v/>
      </c>
    </row>
    <row r="3319" spans="21:24" x14ac:dyDescent="0.3">
      <c r="U3319" s="95" t="str">
        <f t="shared" si="204"/>
        <v/>
      </c>
      <c r="V3319" s="95" t="str">
        <f t="shared" si="205"/>
        <v/>
      </c>
      <c r="W3319" s="95" t="str">
        <f t="shared" si="206"/>
        <v/>
      </c>
      <c r="X3319" s="95" t="str">
        <f t="shared" si="207"/>
        <v/>
      </c>
    </row>
    <row r="3320" spans="21:24" x14ac:dyDescent="0.3">
      <c r="U3320" s="95" t="str">
        <f t="shared" si="204"/>
        <v/>
      </c>
      <c r="V3320" s="95" t="str">
        <f t="shared" si="205"/>
        <v/>
      </c>
      <c r="W3320" s="95" t="str">
        <f t="shared" si="206"/>
        <v/>
      </c>
      <c r="X3320" s="95" t="str">
        <f t="shared" si="207"/>
        <v/>
      </c>
    </row>
    <row r="3321" spans="21:24" x14ac:dyDescent="0.3">
      <c r="U3321" s="95" t="str">
        <f t="shared" si="204"/>
        <v/>
      </c>
      <c r="V3321" s="95" t="str">
        <f t="shared" si="205"/>
        <v/>
      </c>
      <c r="W3321" s="95" t="str">
        <f t="shared" si="206"/>
        <v/>
      </c>
      <c r="X3321" s="95" t="str">
        <f t="shared" si="207"/>
        <v/>
      </c>
    </row>
    <row r="3322" spans="21:24" x14ac:dyDescent="0.3">
      <c r="U3322" s="95" t="str">
        <f t="shared" si="204"/>
        <v/>
      </c>
      <c r="V3322" s="95" t="str">
        <f t="shared" si="205"/>
        <v/>
      </c>
      <c r="W3322" s="95" t="str">
        <f t="shared" si="206"/>
        <v/>
      </c>
      <c r="X3322" s="95" t="str">
        <f t="shared" si="207"/>
        <v/>
      </c>
    </row>
    <row r="3323" spans="21:24" x14ac:dyDescent="0.3">
      <c r="U3323" s="95" t="str">
        <f t="shared" si="204"/>
        <v/>
      </c>
      <c r="V3323" s="95" t="str">
        <f t="shared" si="205"/>
        <v/>
      </c>
      <c r="W3323" s="95" t="str">
        <f t="shared" si="206"/>
        <v/>
      </c>
      <c r="X3323" s="95" t="str">
        <f t="shared" si="207"/>
        <v/>
      </c>
    </row>
    <row r="3324" spans="21:24" x14ac:dyDescent="0.3">
      <c r="U3324" s="95" t="str">
        <f t="shared" si="204"/>
        <v/>
      </c>
      <c r="V3324" s="95" t="str">
        <f t="shared" si="205"/>
        <v/>
      </c>
      <c r="W3324" s="95" t="str">
        <f t="shared" si="206"/>
        <v/>
      </c>
      <c r="X3324" s="95" t="str">
        <f t="shared" si="207"/>
        <v/>
      </c>
    </row>
    <row r="3325" spans="21:24" x14ac:dyDescent="0.3">
      <c r="U3325" s="95" t="str">
        <f t="shared" si="204"/>
        <v/>
      </c>
      <c r="V3325" s="95" t="str">
        <f t="shared" si="205"/>
        <v/>
      </c>
      <c r="W3325" s="95" t="str">
        <f t="shared" si="206"/>
        <v/>
      </c>
      <c r="X3325" s="95" t="str">
        <f t="shared" si="207"/>
        <v/>
      </c>
    </row>
    <row r="3326" spans="21:24" x14ac:dyDescent="0.3">
      <c r="U3326" s="95" t="str">
        <f t="shared" si="204"/>
        <v/>
      </c>
      <c r="V3326" s="95" t="str">
        <f t="shared" si="205"/>
        <v/>
      </c>
      <c r="W3326" s="95" t="str">
        <f t="shared" si="206"/>
        <v/>
      </c>
      <c r="X3326" s="95" t="str">
        <f t="shared" si="207"/>
        <v/>
      </c>
    </row>
    <row r="3327" spans="21:24" x14ac:dyDescent="0.3">
      <c r="U3327" s="95" t="str">
        <f t="shared" si="204"/>
        <v/>
      </c>
      <c r="V3327" s="95" t="str">
        <f t="shared" si="205"/>
        <v/>
      </c>
      <c r="W3327" s="95" t="str">
        <f t="shared" si="206"/>
        <v/>
      </c>
      <c r="X3327" s="95" t="str">
        <f t="shared" si="207"/>
        <v/>
      </c>
    </row>
    <row r="3328" spans="21:24" x14ac:dyDescent="0.3">
      <c r="U3328" s="95" t="str">
        <f t="shared" si="204"/>
        <v/>
      </c>
      <c r="V3328" s="95" t="str">
        <f t="shared" si="205"/>
        <v/>
      </c>
      <c r="W3328" s="95" t="str">
        <f t="shared" si="206"/>
        <v/>
      </c>
      <c r="X3328" s="95" t="str">
        <f t="shared" si="207"/>
        <v/>
      </c>
    </row>
    <row r="3329" spans="21:24" x14ac:dyDescent="0.3">
      <c r="U3329" s="95" t="str">
        <f t="shared" si="204"/>
        <v/>
      </c>
      <c r="V3329" s="95" t="str">
        <f t="shared" si="205"/>
        <v/>
      </c>
      <c r="W3329" s="95" t="str">
        <f t="shared" si="206"/>
        <v/>
      </c>
      <c r="X3329" s="95" t="str">
        <f t="shared" si="207"/>
        <v/>
      </c>
    </row>
    <row r="3330" spans="21:24" x14ac:dyDescent="0.3">
      <c r="U3330" s="95" t="str">
        <f t="shared" si="204"/>
        <v/>
      </c>
      <c r="V3330" s="95" t="str">
        <f t="shared" si="205"/>
        <v/>
      </c>
      <c r="W3330" s="95" t="str">
        <f t="shared" si="206"/>
        <v/>
      </c>
      <c r="X3330" s="95" t="str">
        <f t="shared" si="207"/>
        <v/>
      </c>
    </row>
    <row r="3331" spans="21:24" x14ac:dyDescent="0.3">
      <c r="U3331" s="95" t="str">
        <f t="shared" si="204"/>
        <v/>
      </c>
      <c r="V3331" s="95" t="str">
        <f t="shared" si="205"/>
        <v/>
      </c>
      <c r="W3331" s="95" t="str">
        <f t="shared" si="206"/>
        <v/>
      </c>
      <c r="X3331" s="95" t="str">
        <f t="shared" si="207"/>
        <v/>
      </c>
    </row>
    <row r="3332" spans="21:24" x14ac:dyDescent="0.3">
      <c r="U3332" s="95" t="str">
        <f t="shared" si="204"/>
        <v/>
      </c>
      <c r="V3332" s="95" t="str">
        <f t="shared" si="205"/>
        <v/>
      </c>
      <c r="W3332" s="95" t="str">
        <f t="shared" si="206"/>
        <v/>
      </c>
      <c r="X3332" s="95" t="str">
        <f t="shared" si="207"/>
        <v/>
      </c>
    </row>
    <row r="3333" spans="21:24" x14ac:dyDescent="0.3">
      <c r="U3333" s="95" t="str">
        <f t="shared" ref="U3333:U3396" si="208">IF(L3333="ANO",B3333&amp;"-Linie A","")</f>
        <v/>
      </c>
      <c r="V3333" s="95" t="str">
        <f t="shared" ref="V3333:V3396" si="209">IF(M3333="ANO",B3333&amp;"-Linie B","")</f>
        <v/>
      </c>
      <c r="W3333" s="95" t="str">
        <f t="shared" ref="W3333:W3396" si="210">IF(N3333="ANO",B3333&amp;"-Linie C","")</f>
        <v/>
      </c>
      <c r="X3333" s="95" t="str">
        <f t="shared" ref="X3333:X3396" si="211">IF(O3333="ANO",B3333&amp;"-Linie D","")</f>
        <v/>
      </c>
    </row>
    <row r="3334" spans="21:24" x14ac:dyDescent="0.3">
      <c r="U3334" s="95" t="str">
        <f t="shared" si="208"/>
        <v/>
      </c>
      <c r="V3334" s="95" t="str">
        <f t="shared" si="209"/>
        <v/>
      </c>
      <c r="W3334" s="95" t="str">
        <f t="shared" si="210"/>
        <v/>
      </c>
      <c r="X3334" s="95" t="str">
        <f t="shared" si="211"/>
        <v/>
      </c>
    </row>
    <row r="3335" spans="21:24" x14ac:dyDescent="0.3">
      <c r="U3335" s="95" t="str">
        <f t="shared" si="208"/>
        <v/>
      </c>
      <c r="V3335" s="95" t="str">
        <f t="shared" si="209"/>
        <v/>
      </c>
      <c r="W3335" s="95" t="str">
        <f t="shared" si="210"/>
        <v/>
      </c>
      <c r="X3335" s="95" t="str">
        <f t="shared" si="211"/>
        <v/>
      </c>
    </row>
    <row r="3336" spans="21:24" x14ac:dyDescent="0.3">
      <c r="U3336" s="95" t="str">
        <f t="shared" si="208"/>
        <v/>
      </c>
      <c r="V3336" s="95" t="str">
        <f t="shared" si="209"/>
        <v/>
      </c>
      <c r="W3336" s="95" t="str">
        <f t="shared" si="210"/>
        <v/>
      </c>
      <c r="X3336" s="95" t="str">
        <f t="shared" si="211"/>
        <v/>
      </c>
    </row>
    <row r="3337" spans="21:24" x14ac:dyDescent="0.3">
      <c r="U3337" s="95" t="str">
        <f t="shared" si="208"/>
        <v/>
      </c>
      <c r="V3337" s="95" t="str">
        <f t="shared" si="209"/>
        <v/>
      </c>
      <c r="W3337" s="95" t="str">
        <f t="shared" si="210"/>
        <v/>
      </c>
      <c r="X3337" s="95" t="str">
        <f t="shared" si="211"/>
        <v/>
      </c>
    </row>
    <row r="3338" spans="21:24" x14ac:dyDescent="0.3">
      <c r="U3338" s="95" t="str">
        <f t="shared" si="208"/>
        <v/>
      </c>
      <c r="V3338" s="95" t="str">
        <f t="shared" si="209"/>
        <v/>
      </c>
      <c r="W3338" s="95" t="str">
        <f t="shared" si="210"/>
        <v/>
      </c>
      <c r="X3338" s="95" t="str">
        <f t="shared" si="211"/>
        <v/>
      </c>
    </row>
    <row r="3339" spans="21:24" x14ac:dyDescent="0.3">
      <c r="U3339" s="95" t="str">
        <f t="shared" si="208"/>
        <v/>
      </c>
      <c r="V3339" s="95" t="str">
        <f t="shared" si="209"/>
        <v/>
      </c>
      <c r="W3339" s="95" t="str">
        <f t="shared" si="210"/>
        <v/>
      </c>
      <c r="X3339" s="95" t="str">
        <f t="shared" si="211"/>
        <v/>
      </c>
    </row>
    <row r="3340" spans="21:24" x14ac:dyDescent="0.3">
      <c r="U3340" s="95" t="str">
        <f t="shared" si="208"/>
        <v/>
      </c>
      <c r="V3340" s="95" t="str">
        <f t="shared" si="209"/>
        <v/>
      </c>
      <c r="W3340" s="95" t="str">
        <f t="shared" si="210"/>
        <v/>
      </c>
      <c r="X3340" s="95" t="str">
        <f t="shared" si="211"/>
        <v/>
      </c>
    </row>
    <row r="3341" spans="21:24" x14ac:dyDescent="0.3">
      <c r="U3341" s="95" t="str">
        <f t="shared" si="208"/>
        <v/>
      </c>
      <c r="V3341" s="95" t="str">
        <f t="shared" si="209"/>
        <v/>
      </c>
      <c r="W3341" s="95" t="str">
        <f t="shared" si="210"/>
        <v/>
      </c>
      <c r="X3341" s="95" t="str">
        <f t="shared" si="211"/>
        <v/>
      </c>
    </row>
    <row r="3342" spans="21:24" x14ac:dyDescent="0.3">
      <c r="U3342" s="95" t="str">
        <f t="shared" si="208"/>
        <v/>
      </c>
      <c r="V3342" s="95" t="str">
        <f t="shared" si="209"/>
        <v/>
      </c>
      <c r="W3342" s="95" t="str">
        <f t="shared" si="210"/>
        <v/>
      </c>
      <c r="X3342" s="95" t="str">
        <f t="shared" si="211"/>
        <v/>
      </c>
    </row>
    <row r="3343" spans="21:24" x14ac:dyDescent="0.3">
      <c r="U3343" s="95" t="str">
        <f t="shared" si="208"/>
        <v/>
      </c>
      <c r="V3343" s="95" t="str">
        <f t="shared" si="209"/>
        <v/>
      </c>
      <c r="W3343" s="95" t="str">
        <f t="shared" si="210"/>
        <v/>
      </c>
      <c r="X3343" s="95" t="str">
        <f t="shared" si="211"/>
        <v/>
      </c>
    </row>
    <row r="3344" spans="21:24" x14ac:dyDescent="0.3">
      <c r="U3344" s="95" t="str">
        <f t="shared" si="208"/>
        <v/>
      </c>
      <c r="V3344" s="95" t="str">
        <f t="shared" si="209"/>
        <v/>
      </c>
      <c r="W3344" s="95" t="str">
        <f t="shared" si="210"/>
        <v/>
      </c>
      <c r="X3344" s="95" t="str">
        <f t="shared" si="211"/>
        <v/>
      </c>
    </row>
    <row r="3345" spans="21:24" x14ac:dyDescent="0.3">
      <c r="U3345" s="95" t="str">
        <f t="shared" si="208"/>
        <v/>
      </c>
      <c r="V3345" s="95" t="str">
        <f t="shared" si="209"/>
        <v/>
      </c>
      <c r="W3345" s="95" t="str">
        <f t="shared" si="210"/>
        <v/>
      </c>
      <c r="X3345" s="95" t="str">
        <f t="shared" si="211"/>
        <v/>
      </c>
    </row>
    <row r="3346" spans="21:24" x14ac:dyDescent="0.3">
      <c r="U3346" s="95" t="str">
        <f t="shared" si="208"/>
        <v/>
      </c>
      <c r="V3346" s="95" t="str">
        <f t="shared" si="209"/>
        <v/>
      </c>
      <c r="W3346" s="95" t="str">
        <f t="shared" si="210"/>
        <v/>
      </c>
      <c r="X3346" s="95" t="str">
        <f t="shared" si="211"/>
        <v/>
      </c>
    </row>
    <row r="3347" spans="21:24" x14ac:dyDescent="0.3">
      <c r="U3347" s="95" t="str">
        <f t="shared" si="208"/>
        <v/>
      </c>
      <c r="V3347" s="95" t="str">
        <f t="shared" si="209"/>
        <v/>
      </c>
      <c r="W3347" s="95" t="str">
        <f t="shared" si="210"/>
        <v/>
      </c>
      <c r="X3347" s="95" t="str">
        <f t="shared" si="211"/>
        <v/>
      </c>
    </row>
    <row r="3348" spans="21:24" x14ac:dyDescent="0.3">
      <c r="U3348" s="95" t="str">
        <f t="shared" si="208"/>
        <v/>
      </c>
      <c r="V3348" s="95" t="str">
        <f t="shared" si="209"/>
        <v/>
      </c>
      <c r="W3348" s="95" t="str">
        <f t="shared" si="210"/>
        <v/>
      </c>
      <c r="X3348" s="95" t="str">
        <f t="shared" si="211"/>
        <v/>
      </c>
    </row>
    <row r="3349" spans="21:24" x14ac:dyDescent="0.3">
      <c r="U3349" s="95" t="str">
        <f t="shared" si="208"/>
        <v/>
      </c>
      <c r="V3349" s="95" t="str">
        <f t="shared" si="209"/>
        <v/>
      </c>
      <c r="W3349" s="95" t="str">
        <f t="shared" si="210"/>
        <v/>
      </c>
      <c r="X3349" s="95" t="str">
        <f t="shared" si="211"/>
        <v/>
      </c>
    </row>
    <row r="3350" spans="21:24" x14ac:dyDescent="0.3">
      <c r="U3350" s="95" t="str">
        <f t="shared" si="208"/>
        <v/>
      </c>
      <c r="V3350" s="95" t="str">
        <f t="shared" si="209"/>
        <v/>
      </c>
      <c r="W3350" s="95" t="str">
        <f t="shared" si="210"/>
        <v/>
      </c>
      <c r="X3350" s="95" t="str">
        <f t="shared" si="211"/>
        <v/>
      </c>
    </row>
    <row r="3351" spans="21:24" x14ac:dyDescent="0.3">
      <c r="U3351" s="95" t="str">
        <f t="shared" si="208"/>
        <v/>
      </c>
      <c r="V3351" s="95" t="str">
        <f t="shared" si="209"/>
        <v/>
      </c>
      <c r="W3351" s="95" t="str">
        <f t="shared" si="210"/>
        <v/>
      </c>
      <c r="X3351" s="95" t="str">
        <f t="shared" si="211"/>
        <v/>
      </c>
    </row>
    <row r="3352" spans="21:24" x14ac:dyDescent="0.3">
      <c r="U3352" s="95" t="str">
        <f t="shared" si="208"/>
        <v/>
      </c>
      <c r="V3352" s="95" t="str">
        <f t="shared" si="209"/>
        <v/>
      </c>
      <c r="W3352" s="95" t="str">
        <f t="shared" si="210"/>
        <v/>
      </c>
      <c r="X3352" s="95" t="str">
        <f t="shared" si="211"/>
        <v/>
      </c>
    </row>
    <row r="3353" spans="21:24" x14ac:dyDescent="0.3">
      <c r="U3353" s="95" t="str">
        <f t="shared" si="208"/>
        <v/>
      </c>
      <c r="V3353" s="95" t="str">
        <f t="shared" si="209"/>
        <v/>
      </c>
      <c r="W3353" s="95" t="str">
        <f t="shared" si="210"/>
        <v/>
      </c>
      <c r="X3353" s="95" t="str">
        <f t="shared" si="211"/>
        <v/>
      </c>
    </row>
    <row r="3354" spans="21:24" x14ac:dyDescent="0.3">
      <c r="U3354" s="95" t="str">
        <f t="shared" si="208"/>
        <v/>
      </c>
      <c r="V3354" s="95" t="str">
        <f t="shared" si="209"/>
        <v/>
      </c>
      <c r="W3354" s="95" t="str">
        <f t="shared" si="210"/>
        <v/>
      </c>
      <c r="X3354" s="95" t="str">
        <f t="shared" si="211"/>
        <v/>
      </c>
    </row>
    <row r="3355" spans="21:24" x14ac:dyDescent="0.3">
      <c r="U3355" s="95" t="str">
        <f t="shared" si="208"/>
        <v/>
      </c>
      <c r="V3355" s="95" t="str">
        <f t="shared" si="209"/>
        <v/>
      </c>
      <c r="W3355" s="95" t="str">
        <f t="shared" si="210"/>
        <v/>
      </c>
      <c r="X3355" s="95" t="str">
        <f t="shared" si="211"/>
        <v/>
      </c>
    </row>
    <row r="3356" spans="21:24" x14ac:dyDescent="0.3">
      <c r="U3356" s="95" t="str">
        <f t="shared" si="208"/>
        <v/>
      </c>
      <c r="V3356" s="95" t="str">
        <f t="shared" si="209"/>
        <v/>
      </c>
      <c r="W3356" s="95" t="str">
        <f t="shared" si="210"/>
        <v/>
      </c>
      <c r="X3356" s="95" t="str">
        <f t="shared" si="211"/>
        <v/>
      </c>
    </row>
    <row r="3357" spans="21:24" x14ac:dyDescent="0.3">
      <c r="U3357" s="95" t="str">
        <f t="shared" si="208"/>
        <v/>
      </c>
      <c r="V3357" s="95" t="str">
        <f t="shared" si="209"/>
        <v/>
      </c>
      <c r="W3357" s="95" t="str">
        <f t="shared" si="210"/>
        <v/>
      </c>
      <c r="X3357" s="95" t="str">
        <f t="shared" si="211"/>
        <v/>
      </c>
    </row>
    <row r="3358" spans="21:24" x14ac:dyDescent="0.3">
      <c r="U3358" s="95" t="str">
        <f t="shared" si="208"/>
        <v/>
      </c>
      <c r="V3358" s="95" t="str">
        <f t="shared" si="209"/>
        <v/>
      </c>
      <c r="W3358" s="95" t="str">
        <f t="shared" si="210"/>
        <v/>
      </c>
      <c r="X3358" s="95" t="str">
        <f t="shared" si="211"/>
        <v/>
      </c>
    </row>
    <row r="3359" spans="21:24" x14ac:dyDescent="0.3">
      <c r="U3359" s="95" t="str">
        <f t="shared" si="208"/>
        <v/>
      </c>
      <c r="V3359" s="95" t="str">
        <f t="shared" si="209"/>
        <v/>
      </c>
      <c r="W3359" s="95" t="str">
        <f t="shared" si="210"/>
        <v/>
      </c>
      <c r="X3359" s="95" t="str">
        <f t="shared" si="211"/>
        <v/>
      </c>
    </row>
    <row r="3360" spans="21:24" x14ac:dyDescent="0.3">
      <c r="U3360" s="95" t="str">
        <f t="shared" si="208"/>
        <v/>
      </c>
      <c r="V3360" s="95" t="str">
        <f t="shared" si="209"/>
        <v/>
      </c>
      <c r="W3360" s="95" t="str">
        <f t="shared" si="210"/>
        <v/>
      </c>
      <c r="X3360" s="95" t="str">
        <f t="shared" si="211"/>
        <v/>
      </c>
    </row>
    <row r="3361" spans="21:24" x14ac:dyDescent="0.3">
      <c r="U3361" s="95" t="str">
        <f t="shared" si="208"/>
        <v/>
      </c>
      <c r="V3361" s="95" t="str">
        <f t="shared" si="209"/>
        <v/>
      </c>
      <c r="W3361" s="95" t="str">
        <f t="shared" si="210"/>
        <v/>
      </c>
      <c r="X3361" s="95" t="str">
        <f t="shared" si="211"/>
        <v/>
      </c>
    </row>
    <row r="3362" spans="21:24" x14ac:dyDescent="0.3">
      <c r="U3362" s="95" t="str">
        <f t="shared" si="208"/>
        <v/>
      </c>
      <c r="V3362" s="95" t="str">
        <f t="shared" si="209"/>
        <v/>
      </c>
      <c r="W3362" s="95" t="str">
        <f t="shared" si="210"/>
        <v/>
      </c>
      <c r="X3362" s="95" t="str">
        <f t="shared" si="211"/>
        <v/>
      </c>
    </row>
    <row r="3363" spans="21:24" x14ac:dyDescent="0.3">
      <c r="U3363" s="95" t="str">
        <f t="shared" si="208"/>
        <v/>
      </c>
      <c r="V3363" s="95" t="str">
        <f t="shared" si="209"/>
        <v/>
      </c>
      <c r="W3363" s="95" t="str">
        <f t="shared" si="210"/>
        <v/>
      </c>
      <c r="X3363" s="95" t="str">
        <f t="shared" si="211"/>
        <v/>
      </c>
    </row>
    <row r="3364" spans="21:24" x14ac:dyDescent="0.3">
      <c r="U3364" s="95" t="str">
        <f t="shared" si="208"/>
        <v/>
      </c>
      <c r="V3364" s="95" t="str">
        <f t="shared" si="209"/>
        <v/>
      </c>
      <c r="W3364" s="95" t="str">
        <f t="shared" si="210"/>
        <v/>
      </c>
      <c r="X3364" s="95" t="str">
        <f t="shared" si="211"/>
        <v/>
      </c>
    </row>
    <row r="3365" spans="21:24" x14ac:dyDescent="0.3">
      <c r="U3365" s="95" t="str">
        <f t="shared" si="208"/>
        <v/>
      </c>
      <c r="V3365" s="95" t="str">
        <f t="shared" si="209"/>
        <v/>
      </c>
      <c r="W3365" s="95" t="str">
        <f t="shared" si="210"/>
        <v/>
      </c>
      <c r="X3365" s="95" t="str">
        <f t="shared" si="211"/>
        <v/>
      </c>
    </row>
    <row r="3366" spans="21:24" x14ac:dyDescent="0.3">
      <c r="U3366" s="95" t="str">
        <f t="shared" si="208"/>
        <v/>
      </c>
      <c r="V3366" s="95" t="str">
        <f t="shared" si="209"/>
        <v/>
      </c>
      <c r="W3366" s="95" t="str">
        <f t="shared" si="210"/>
        <v/>
      </c>
      <c r="X3366" s="95" t="str">
        <f t="shared" si="211"/>
        <v/>
      </c>
    </row>
    <row r="3367" spans="21:24" x14ac:dyDescent="0.3">
      <c r="U3367" s="95" t="str">
        <f t="shared" si="208"/>
        <v/>
      </c>
      <c r="V3367" s="95" t="str">
        <f t="shared" si="209"/>
        <v/>
      </c>
      <c r="W3367" s="95" t="str">
        <f t="shared" si="210"/>
        <v/>
      </c>
      <c r="X3367" s="95" t="str">
        <f t="shared" si="211"/>
        <v/>
      </c>
    </row>
    <row r="3368" spans="21:24" x14ac:dyDescent="0.3">
      <c r="U3368" s="95" t="str">
        <f t="shared" si="208"/>
        <v/>
      </c>
      <c r="V3368" s="95" t="str">
        <f t="shared" si="209"/>
        <v/>
      </c>
      <c r="W3368" s="95" t="str">
        <f t="shared" si="210"/>
        <v/>
      </c>
      <c r="X3368" s="95" t="str">
        <f t="shared" si="211"/>
        <v/>
      </c>
    </row>
    <row r="3369" spans="21:24" x14ac:dyDescent="0.3">
      <c r="U3369" s="95" t="str">
        <f t="shared" si="208"/>
        <v/>
      </c>
      <c r="V3369" s="95" t="str">
        <f t="shared" si="209"/>
        <v/>
      </c>
      <c r="W3369" s="95" t="str">
        <f t="shared" si="210"/>
        <v/>
      </c>
      <c r="X3369" s="95" t="str">
        <f t="shared" si="211"/>
        <v/>
      </c>
    </row>
    <row r="3370" spans="21:24" x14ac:dyDescent="0.3">
      <c r="U3370" s="95" t="str">
        <f t="shared" si="208"/>
        <v/>
      </c>
      <c r="V3370" s="95" t="str">
        <f t="shared" si="209"/>
        <v/>
      </c>
      <c r="W3370" s="95" t="str">
        <f t="shared" si="210"/>
        <v/>
      </c>
      <c r="X3370" s="95" t="str">
        <f t="shared" si="211"/>
        <v/>
      </c>
    </row>
    <row r="3371" spans="21:24" x14ac:dyDescent="0.3">
      <c r="U3371" s="95" t="str">
        <f t="shared" si="208"/>
        <v/>
      </c>
      <c r="V3371" s="95" t="str">
        <f t="shared" si="209"/>
        <v/>
      </c>
      <c r="W3371" s="95" t="str">
        <f t="shared" si="210"/>
        <v/>
      </c>
      <c r="X3371" s="95" t="str">
        <f t="shared" si="211"/>
        <v/>
      </c>
    </row>
    <row r="3372" spans="21:24" x14ac:dyDescent="0.3">
      <c r="U3372" s="95" t="str">
        <f t="shared" si="208"/>
        <v/>
      </c>
      <c r="V3372" s="95" t="str">
        <f t="shared" si="209"/>
        <v/>
      </c>
      <c r="W3372" s="95" t="str">
        <f t="shared" si="210"/>
        <v/>
      </c>
      <c r="X3372" s="95" t="str">
        <f t="shared" si="211"/>
        <v/>
      </c>
    </row>
    <row r="3373" spans="21:24" x14ac:dyDescent="0.3">
      <c r="U3373" s="95" t="str">
        <f t="shared" si="208"/>
        <v/>
      </c>
      <c r="V3373" s="95" t="str">
        <f t="shared" si="209"/>
        <v/>
      </c>
      <c r="W3373" s="95" t="str">
        <f t="shared" si="210"/>
        <v/>
      </c>
      <c r="X3373" s="95" t="str">
        <f t="shared" si="211"/>
        <v/>
      </c>
    </row>
    <row r="3374" spans="21:24" x14ac:dyDescent="0.3">
      <c r="U3374" s="95" t="str">
        <f t="shared" si="208"/>
        <v/>
      </c>
      <c r="V3374" s="95" t="str">
        <f t="shared" si="209"/>
        <v/>
      </c>
      <c r="W3374" s="95" t="str">
        <f t="shared" si="210"/>
        <v/>
      </c>
      <c r="X3374" s="95" t="str">
        <f t="shared" si="211"/>
        <v/>
      </c>
    </row>
    <row r="3375" spans="21:24" x14ac:dyDescent="0.3">
      <c r="U3375" s="95" t="str">
        <f t="shared" si="208"/>
        <v/>
      </c>
      <c r="V3375" s="95" t="str">
        <f t="shared" si="209"/>
        <v/>
      </c>
      <c r="W3375" s="95" t="str">
        <f t="shared" si="210"/>
        <v/>
      </c>
      <c r="X3375" s="95" t="str">
        <f t="shared" si="211"/>
        <v/>
      </c>
    </row>
    <row r="3376" spans="21:24" x14ac:dyDescent="0.3">
      <c r="U3376" s="95" t="str">
        <f t="shared" si="208"/>
        <v/>
      </c>
      <c r="V3376" s="95" t="str">
        <f t="shared" si="209"/>
        <v/>
      </c>
      <c r="W3376" s="95" t="str">
        <f t="shared" si="210"/>
        <v/>
      </c>
      <c r="X3376" s="95" t="str">
        <f t="shared" si="211"/>
        <v/>
      </c>
    </row>
    <row r="3377" spans="21:24" x14ac:dyDescent="0.3">
      <c r="U3377" s="95" t="str">
        <f t="shared" si="208"/>
        <v/>
      </c>
      <c r="V3377" s="95" t="str">
        <f t="shared" si="209"/>
        <v/>
      </c>
      <c r="W3377" s="95" t="str">
        <f t="shared" si="210"/>
        <v/>
      </c>
      <c r="X3377" s="95" t="str">
        <f t="shared" si="211"/>
        <v/>
      </c>
    </row>
    <row r="3378" spans="21:24" x14ac:dyDescent="0.3">
      <c r="U3378" s="95" t="str">
        <f t="shared" si="208"/>
        <v/>
      </c>
      <c r="V3378" s="95" t="str">
        <f t="shared" si="209"/>
        <v/>
      </c>
      <c r="W3378" s="95" t="str">
        <f t="shared" si="210"/>
        <v/>
      </c>
      <c r="X3378" s="95" t="str">
        <f t="shared" si="211"/>
        <v/>
      </c>
    </row>
    <row r="3379" spans="21:24" x14ac:dyDescent="0.3">
      <c r="U3379" s="95" t="str">
        <f t="shared" si="208"/>
        <v/>
      </c>
      <c r="V3379" s="95" t="str">
        <f t="shared" si="209"/>
        <v/>
      </c>
      <c r="W3379" s="95" t="str">
        <f t="shared" si="210"/>
        <v/>
      </c>
      <c r="X3379" s="95" t="str">
        <f t="shared" si="211"/>
        <v/>
      </c>
    </row>
    <row r="3380" spans="21:24" x14ac:dyDescent="0.3">
      <c r="U3380" s="95" t="str">
        <f t="shared" si="208"/>
        <v/>
      </c>
      <c r="V3380" s="95" t="str">
        <f t="shared" si="209"/>
        <v/>
      </c>
      <c r="W3380" s="95" t="str">
        <f t="shared" si="210"/>
        <v/>
      </c>
      <c r="X3380" s="95" t="str">
        <f t="shared" si="211"/>
        <v/>
      </c>
    </row>
    <row r="3381" spans="21:24" x14ac:dyDescent="0.3">
      <c r="U3381" s="95" t="str">
        <f t="shared" si="208"/>
        <v/>
      </c>
      <c r="V3381" s="95" t="str">
        <f t="shared" si="209"/>
        <v/>
      </c>
      <c r="W3381" s="95" t="str">
        <f t="shared" si="210"/>
        <v/>
      </c>
      <c r="X3381" s="95" t="str">
        <f t="shared" si="211"/>
        <v/>
      </c>
    </row>
    <row r="3382" spans="21:24" x14ac:dyDescent="0.3">
      <c r="U3382" s="95" t="str">
        <f t="shared" si="208"/>
        <v/>
      </c>
      <c r="V3382" s="95" t="str">
        <f t="shared" si="209"/>
        <v/>
      </c>
      <c r="W3382" s="95" t="str">
        <f t="shared" si="210"/>
        <v/>
      </c>
      <c r="X3382" s="95" t="str">
        <f t="shared" si="211"/>
        <v/>
      </c>
    </row>
    <row r="3383" spans="21:24" x14ac:dyDescent="0.3">
      <c r="U3383" s="95" t="str">
        <f t="shared" si="208"/>
        <v/>
      </c>
      <c r="V3383" s="95" t="str">
        <f t="shared" si="209"/>
        <v/>
      </c>
      <c r="W3383" s="95" t="str">
        <f t="shared" si="210"/>
        <v/>
      </c>
      <c r="X3383" s="95" t="str">
        <f t="shared" si="211"/>
        <v/>
      </c>
    </row>
    <row r="3384" spans="21:24" x14ac:dyDescent="0.3">
      <c r="U3384" s="95" t="str">
        <f t="shared" si="208"/>
        <v/>
      </c>
      <c r="V3384" s="95" t="str">
        <f t="shared" si="209"/>
        <v/>
      </c>
      <c r="W3384" s="95" t="str">
        <f t="shared" si="210"/>
        <v/>
      </c>
      <c r="X3384" s="95" t="str">
        <f t="shared" si="211"/>
        <v/>
      </c>
    </row>
    <row r="3385" spans="21:24" x14ac:dyDescent="0.3">
      <c r="U3385" s="95" t="str">
        <f t="shared" si="208"/>
        <v/>
      </c>
      <c r="V3385" s="95" t="str">
        <f t="shared" si="209"/>
        <v/>
      </c>
      <c r="W3385" s="95" t="str">
        <f t="shared" si="210"/>
        <v/>
      </c>
      <c r="X3385" s="95" t="str">
        <f t="shared" si="211"/>
        <v/>
      </c>
    </row>
    <row r="3386" spans="21:24" x14ac:dyDescent="0.3">
      <c r="U3386" s="95" t="str">
        <f t="shared" si="208"/>
        <v/>
      </c>
      <c r="V3386" s="95" t="str">
        <f t="shared" si="209"/>
        <v/>
      </c>
      <c r="W3386" s="95" t="str">
        <f t="shared" si="210"/>
        <v/>
      </c>
      <c r="X3386" s="95" t="str">
        <f t="shared" si="211"/>
        <v/>
      </c>
    </row>
    <row r="3387" spans="21:24" x14ac:dyDescent="0.3">
      <c r="U3387" s="95" t="str">
        <f t="shared" si="208"/>
        <v/>
      </c>
      <c r="V3387" s="95" t="str">
        <f t="shared" si="209"/>
        <v/>
      </c>
      <c r="W3387" s="95" t="str">
        <f t="shared" si="210"/>
        <v/>
      </c>
      <c r="X3387" s="95" t="str">
        <f t="shared" si="211"/>
        <v/>
      </c>
    </row>
    <row r="3388" spans="21:24" x14ac:dyDescent="0.3">
      <c r="U3388" s="95" t="str">
        <f t="shared" si="208"/>
        <v/>
      </c>
      <c r="V3388" s="95" t="str">
        <f t="shared" si="209"/>
        <v/>
      </c>
      <c r="W3388" s="95" t="str">
        <f t="shared" si="210"/>
        <v/>
      </c>
      <c r="X3388" s="95" t="str">
        <f t="shared" si="211"/>
        <v/>
      </c>
    </row>
    <row r="3389" spans="21:24" x14ac:dyDescent="0.3">
      <c r="U3389" s="95" t="str">
        <f t="shared" si="208"/>
        <v/>
      </c>
      <c r="V3389" s="95" t="str">
        <f t="shared" si="209"/>
        <v/>
      </c>
      <c r="W3389" s="95" t="str">
        <f t="shared" si="210"/>
        <v/>
      </c>
      <c r="X3389" s="95" t="str">
        <f t="shared" si="211"/>
        <v/>
      </c>
    </row>
    <row r="3390" spans="21:24" x14ac:dyDescent="0.3">
      <c r="U3390" s="95" t="str">
        <f t="shared" si="208"/>
        <v/>
      </c>
      <c r="V3390" s="95" t="str">
        <f t="shared" si="209"/>
        <v/>
      </c>
      <c r="W3390" s="95" t="str">
        <f t="shared" si="210"/>
        <v/>
      </c>
      <c r="X3390" s="95" t="str">
        <f t="shared" si="211"/>
        <v/>
      </c>
    </row>
    <row r="3391" spans="21:24" x14ac:dyDescent="0.3">
      <c r="U3391" s="95" t="str">
        <f t="shared" si="208"/>
        <v/>
      </c>
      <c r="V3391" s="95" t="str">
        <f t="shared" si="209"/>
        <v/>
      </c>
      <c r="W3391" s="95" t="str">
        <f t="shared" si="210"/>
        <v/>
      </c>
      <c r="X3391" s="95" t="str">
        <f t="shared" si="211"/>
        <v/>
      </c>
    </row>
    <row r="3392" spans="21:24" x14ac:dyDescent="0.3">
      <c r="U3392" s="95" t="str">
        <f t="shared" si="208"/>
        <v/>
      </c>
      <c r="V3392" s="95" t="str">
        <f t="shared" si="209"/>
        <v/>
      </c>
      <c r="W3392" s="95" t="str">
        <f t="shared" si="210"/>
        <v/>
      </c>
      <c r="X3392" s="95" t="str">
        <f t="shared" si="211"/>
        <v/>
      </c>
    </row>
    <row r="3393" spans="21:24" x14ac:dyDescent="0.3">
      <c r="U3393" s="95" t="str">
        <f t="shared" si="208"/>
        <v/>
      </c>
      <c r="V3393" s="95" t="str">
        <f t="shared" si="209"/>
        <v/>
      </c>
      <c r="W3393" s="95" t="str">
        <f t="shared" si="210"/>
        <v/>
      </c>
      <c r="X3393" s="95" t="str">
        <f t="shared" si="211"/>
        <v/>
      </c>
    </row>
    <row r="3394" spans="21:24" x14ac:dyDescent="0.3">
      <c r="U3394" s="95" t="str">
        <f t="shared" si="208"/>
        <v/>
      </c>
      <c r="V3394" s="95" t="str">
        <f t="shared" si="209"/>
        <v/>
      </c>
      <c r="W3394" s="95" t="str">
        <f t="shared" si="210"/>
        <v/>
      </c>
      <c r="X3394" s="95" t="str">
        <f t="shared" si="211"/>
        <v/>
      </c>
    </row>
    <row r="3395" spans="21:24" x14ac:dyDescent="0.3">
      <c r="U3395" s="95" t="str">
        <f t="shared" si="208"/>
        <v/>
      </c>
      <c r="V3395" s="95" t="str">
        <f t="shared" si="209"/>
        <v/>
      </c>
      <c r="W3395" s="95" t="str">
        <f t="shared" si="210"/>
        <v/>
      </c>
      <c r="X3395" s="95" t="str">
        <f t="shared" si="211"/>
        <v/>
      </c>
    </row>
    <row r="3396" spans="21:24" x14ac:dyDescent="0.3">
      <c r="U3396" s="95" t="str">
        <f t="shared" si="208"/>
        <v/>
      </c>
      <c r="V3396" s="95" t="str">
        <f t="shared" si="209"/>
        <v/>
      </c>
      <c r="W3396" s="95" t="str">
        <f t="shared" si="210"/>
        <v/>
      </c>
      <c r="X3396" s="95" t="str">
        <f t="shared" si="211"/>
        <v/>
      </c>
    </row>
    <row r="3397" spans="21:24" x14ac:dyDescent="0.3">
      <c r="U3397" s="95" t="str">
        <f t="shared" ref="U3397:U3460" si="212">IF(L3397="ANO",B3397&amp;"-Linie A","")</f>
        <v/>
      </c>
      <c r="V3397" s="95" t="str">
        <f t="shared" ref="V3397:V3460" si="213">IF(M3397="ANO",B3397&amp;"-Linie B","")</f>
        <v/>
      </c>
      <c r="W3397" s="95" t="str">
        <f t="shared" ref="W3397:W3460" si="214">IF(N3397="ANO",B3397&amp;"-Linie C","")</f>
        <v/>
      </c>
      <c r="X3397" s="95" t="str">
        <f t="shared" ref="X3397:X3460" si="215">IF(O3397="ANO",B3397&amp;"-Linie D","")</f>
        <v/>
      </c>
    </row>
    <row r="3398" spans="21:24" x14ac:dyDescent="0.3">
      <c r="U3398" s="95" t="str">
        <f t="shared" si="212"/>
        <v/>
      </c>
      <c r="V3398" s="95" t="str">
        <f t="shared" si="213"/>
        <v/>
      </c>
      <c r="W3398" s="95" t="str">
        <f t="shared" si="214"/>
        <v/>
      </c>
      <c r="X3398" s="95" t="str">
        <f t="shared" si="215"/>
        <v/>
      </c>
    </row>
    <row r="3399" spans="21:24" x14ac:dyDescent="0.3">
      <c r="U3399" s="95" t="str">
        <f t="shared" si="212"/>
        <v/>
      </c>
      <c r="V3399" s="95" t="str">
        <f t="shared" si="213"/>
        <v/>
      </c>
      <c r="W3399" s="95" t="str">
        <f t="shared" si="214"/>
        <v/>
      </c>
      <c r="X3399" s="95" t="str">
        <f t="shared" si="215"/>
        <v/>
      </c>
    </row>
    <row r="3400" spans="21:24" x14ac:dyDescent="0.3">
      <c r="U3400" s="95" t="str">
        <f t="shared" si="212"/>
        <v/>
      </c>
      <c r="V3400" s="95" t="str">
        <f t="shared" si="213"/>
        <v/>
      </c>
      <c r="W3400" s="95" t="str">
        <f t="shared" si="214"/>
        <v/>
      </c>
      <c r="X3400" s="95" t="str">
        <f t="shared" si="215"/>
        <v/>
      </c>
    </row>
    <row r="3401" spans="21:24" x14ac:dyDescent="0.3">
      <c r="U3401" s="95" t="str">
        <f t="shared" si="212"/>
        <v/>
      </c>
      <c r="V3401" s="95" t="str">
        <f t="shared" si="213"/>
        <v/>
      </c>
      <c r="W3401" s="95" t="str">
        <f t="shared" si="214"/>
        <v/>
      </c>
      <c r="X3401" s="95" t="str">
        <f t="shared" si="215"/>
        <v/>
      </c>
    </row>
    <row r="3402" spans="21:24" x14ac:dyDescent="0.3">
      <c r="U3402" s="95" t="str">
        <f t="shared" si="212"/>
        <v/>
      </c>
      <c r="V3402" s="95" t="str">
        <f t="shared" si="213"/>
        <v/>
      </c>
      <c r="W3402" s="95" t="str">
        <f t="shared" si="214"/>
        <v/>
      </c>
      <c r="X3402" s="95" t="str">
        <f t="shared" si="215"/>
        <v/>
      </c>
    </row>
    <row r="3403" spans="21:24" x14ac:dyDescent="0.3">
      <c r="U3403" s="95" t="str">
        <f t="shared" si="212"/>
        <v/>
      </c>
      <c r="V3403" s="95" t="str">
        <f t="shared" si="213"/>
        <v/>
      </c>
      <c r="W3403" s="95" t="str">
        <f t="shared" si="214"/>
        <v/>
      </c>
      <c r="X3403" s="95" t="str">
        <f t="shared" si="215"/>
        <v/>
      </c>
    </row>
    <row r="3404" spans="21:24" x14ac:dyDescent="0.3">
      <c r="U3404" s="95" t="str">
        <f t="shared" si="212"/>
        <v/>
      </c>
      <c r="V3404" s="95" t="str">
        <f t="shared" si="213"/>
        <v/>
      </c>
      <c r="W3404" s="95" t="str">
        <f t="shared" si="214"/>
        <v/>
      </c>
      <c r="X3404" s="95" t="str">
        <f t="shared" si="215"/>
        <v/>
      </c>
    </row>
    <row r="3405" spans="21:24" x14ac:dyDescent="0.3">
      <c r="U3405" s="95" t="str">
        <f t="shared" si="212"/>
        <v/>
      </c>
      <c r="V3405" s="95" t="str">
        <f t="shared" si="213"/>
        <v/>
      </c>
      <c r="W3405" s="95" t="str">
        <f t="shared" si="214"/>
        <v/>
      </c>
      <c r="X3405" s="95" t="str">
        <f t="shared" si="215"/>
        <v/>
      </c>
    </row>
    <row r="3406" spans="21:24" x14ac:dyDescent="0.3">
      <c r="U3406" s="95" t="str">
        <f t="shared" si="212"/>
        <v/>
      </c>
      <c r="V3406" s="95" t="str">
        <f t="shared" si="213"/>
        <v/>
      </c>
      <c r="W3406" s="95" t="str">
        <f t="shared" si="214"/>
        <v/>
      </c>
      <c r="X3406" s="95" t="str">
        <f t="shared" si="215"/>
        <v/>
      </c>
    </row>
    <row r="3407" spans="21:24" x14ac:dyDescent="0.3">
      <c r="U3407" s="95" t="str">
        <f t="shared" si="212"/>
        <v/>
      </c>
      <c r="V3407" s="95" t="str">
        <f t="shared" si="213"/>
        <v/>
      </c>
      <c r="W3407" s="95" t="str">
        <f t="shared" si="214"/>
        <v/>
      </c>
      <c r="X3407" s="95" t="str">
        <f t="shared" si="215"/>
        <v/>
      </c>
    </row>
    <row r="3408" spans="21:24" x14ac:dyDescent="0.3">
      <c r="U3408" s="95" t="str">
        <f t="shared" si="212"/>
        <v/>
      </c>
      <c r="V3408" s="95" t="str">
        <f t="shared" si="213"/>
        <v/>
      </c>
      <c r="W3408" s="95" t="str">
        <f t="shared" si="214"/>
        <v/>
      </c>
      <c r="X3408" s="95" t="str">
        <f t="shared" si="215"/>
        <v/>
      </c>
    </row>
    <row r="3409" spans="21:24" x14ac:dyDescent="0.3">
      <c r="U3409" s="95" t="str">
        <f t="shared" si="212"/>
        <v/>
      </c>
      <c r="V3409" s="95" t="str">
        <f t="shared" si="213"/>
        <v/>
      </c>
      <c r="W3409" s="95" t="str">
        <f t="shared" si="214"/>
        <v/>
      </c>
      <c r="X3409" s="95" t="str">
        <f t="shared" si="215"/>
        <v/>
      </c>
    </row>
    <row r="3410" spans="21:24" x14ac:dyDescent="0.3">
      <c r="U3410" s="95" t="str">
        <f t="shared" si="212"/>
        <v/>
      </c>
      <c r="V3410" s="95" t="str">
        <f t="shared" si="213"/>
        <v/>
      </c>
      <c r="W3410" s="95" t="str">
        <f t="shared" si="214"/>
        <v/>
      </c>
      <c r="X3410" s="95" t="str">
        <f t="shared" si="215"/>
        <v/>
      </c>
    </row>
    <row r="3411" spans="21:24" x14ac:dyDescent="0.3">
      <c r="U3411" s="95" t="str">
        <f t="shared" si="212"/>
        <v/>
      </c>
      <c r="V3411" s="95" t="str">
        <f t="shared" si="213"/>
        <v/>
      </c>
      <c r="W3411" s="95" t="str">
        <f t="shared" si="214"/>
        <v/>
      </c>
      <c r="X3411" s="95" t="str">
        <f t="shared" si="215"/>
        <v/>
      </c>
    </row>
    <row r="3412" spans="21:24" x14ac:dyDescent="0.3">
      <c r="U3412" s="95" t="str">
        <f t="shared" si="212"/>
        <v/>
      </c>
      <c r="V3412" s="95" t="str">
        <f t="shared" si="213"/>
        <v/>
      </c>
      <c r="W3412" s="95" t="str">
        <f t="shared" si="214"/>
        <v/>
      </c>
      <c r="X3412" s="95" t="str">
        <f t="shared" si="215"/>
        <v/>
      </c>
    </row>
    <row r="3413" spans="21:24" x14ac:dyDescent="0.3">
      <c r="U3413" s="95" t="str">
        <f t="shared" si="212"/>
        <v/>
      </c>
      <c r="V3413" s="95" t="str">
        <f t="shared" si="213"/>
        <v/>
      </c>
      <c r="W3413" s="95" t="str">
        <f t="shared" si="214"/>
        <v/>
      </c>
      <c r="X3413" s="95" t="str">
        <f t="shared" si="215"/>
        <v/>
      </c>
    </row>
    <row r="3414" spans="21:24" x14ac:dyDescent="0.3">
      <c r="U3414" s="95" t="str">
        <f t="shared" si="212"/>
        <v/>
      </c>
      <c r="V3414" s="95" t="str">
        <f t="shared" si="213"/>
        <v/>
      </c>
      <c r="W3414" s="95" t="str">
        <f t="shared" si="214"/>
        <v/>
      </c>
      <c r="X3414" s="95" t="str">
        <f t="shared" si="215"/>
        <v/>
      </c>
    </row>
    <row r="3415" spans="21:24" x14ac:dyDescent="0.3">
      <c r="U3415" s="95" t="str">
        <f t="shared" si="212"/>
        <v/>
      </c>
      <c r="V3415" s="95" t="str">
        <f t="shared" si="213"/>
        <v/>
      </c>
      <c r="W3415" s="95" t="str">
        <f t="shared" si="214"/>
        <v/>
      </c>
      <c r="X3415" s="95" t="str">
        <f t="shared" si="215"/>
        <v/>
      </c>
    </row>
    <row r="3416" spans="21:24" x14ac:dyDescent="0.3">
      <c r="U3416" s="95" t="str">
        <f t="shared" si="212"/>
        <v/>
      </c>
      <c r="V3416" s="95" t="str">
        <f t="shared" si="213"/>
        <v/>
      </c>
      <c r="W3416" s="95" t="str">
        <f t="shared" si="214"/>
        <v/>
      </c>
      <c r="X3416" s="95" t="str">
        <f t="shared" si="215"/>
        <v/>
      </c>
    </row>
    <row r="3417" spans="21:24" x14ac:dyDescent="0.3">
      <c r="U3417" s="95" t="str">
        <f t="shared" si="212"/>
        <v/>
      </c>
      <c r="V3417" s="95" t="str">
        <f t="shared" si="213"/>
        <v/>
      </c>
      <c r="W3417" s="95" t="str">
        <f t="shared" si="214"/>
        <v/>
      </c>
      <c r="X3417" s="95" t="str">
        <f t="shared" si="215"/>
        <v/>
      </c>
    </row>
    <row r="3418" spans="21:24" x14ac:dyDescent="0.3">
      <c r="U3418" s="95" t="str">
        <f t="shared" si="212"/>
        <v/>
      </c>
      <c r="V3418" s="95" t="str">
        <f t="shared" si="213"/>
        <v/>
      </c>
      <c r="W3418" s="95" t="str">
        <f t="shared" si="214"/>
        <v/>
      </c>
      <c r="X3418" s="95" t="str">
        <f t="shared" si="215"/>
        <v/>
      </c>
    </row>
    <row r="3419" spans="21:24" x14ac:dyDescent="0.3">
      <c r="U3419" s="95" t="str">
        <f t="shared" si="212"/>
        <v/>
      </c>
      <c r="V3419" s="95" t="str">
        <f t="shared" si="213"/>
        <v/>
      </c>
      <c r="W3419" s="95" t="str">
        <f t="shared" si="214"/>
        <v/>
      </c>
      <c r="X3419" s="95" t="str">
        <f t="shared" si="215"/>
        <v/>
      </c>
    </row>
    <row r="3420" spans="21:24" x14ac:dyDescent="0.3">
      <c r="U3420" s="95" t="str">
        <f t="shared" si="212"/>
        <v/>
      </c>
      <c r="V3420" s="95" t="str">
        <f t="shared" si="213"/>
        <v/>
      </c>
      <c r="W3420" s="95" t="str">
        <f t="shared" si="214"/>
        <v/>
      </c>
      <c r="X3420" s="95" t="str">
        <f t="shared" si="215"/>
        <v/>
      </c>
    </row>
    <row r="3421" spans="21:24" x14ac:dyDescent="0.3">
      <c r="U3421" s="95" t="str">
        <f t="shared" si="212"/>
        <v/>
      </c>
      <c r="V3421" s="95" t="str">
        <f t="shared" si="213"/>
        <v/>
      </c>
      <c r="W3421" s="95" t="str">
        <f t="shared" si="214"/>
        <v/>
      </c>
      <c r="X3421" s="95" t="str">
        <f t="shared" si="215"/>
        <v/>
      </c>
    </row>
    <row r="3422" spans="21:24" x14ac:dyDescent="0.3">
      <c r="U3422" s="95" t="str">
        <f t="shared" si="212"/>
        <v/>
      </c>
      <c r="V3422" s="95" t="str">
        <f t="shared" si="213"/>
        <v/>
      </c>
      <c r="W3422" s="95" t="str">
        <f t="shared" si="214"/>
        <v/>
      </c>
      <c r="X3422" s="95" t="str">
        <f t="shared" si="215"/>
        <v/>
      </c>
    </row>
    <row r="3423" spans="21:24" x14ac:dyDescent="0.3">
      <c r="U3423" s="95" t="str">
        <f t="shared" si="212"/>
        <v/>
      </c>
      <c r="V3423" s="95" t="str">
        <f t="shared" si="213"/>
        <v/>
      </c>
      <c r="W3423" s="95" t="str">
        <f t="shared" si="214"/>
        <v/>
      </c>
      <c r="X3423" s="95" t="str">
        <f t="shared" si="215"/>
        <v/>
      </c>
    </row>
    <row r="3424" spans="21:24" x14ac:dyDescent="0.3">
      <c r="U3424" s="95" t="str">
        <f t="shared" si="212"/>
        <v/>
      </c>
      <c r="V3424" s="95" t="str">
        <f t="shared" si="213"/>
        <v/>
      </c>
      <c r="W3424" s="95" t="str">
        <f t="shared" si="214"/>
        <v/>
      </c>
      <c r="X3424" s="95" t="str">
        <f t="shared" si="215"/>
        <v/>
      </c>
    </row>
    <row r="3425" spans="21:24" x14ac:dyDescent="0.3">
      <c r="U3425" s="95" t="str">
        <f t="shared" si="212"/>
        <v/>
      </c>
      <c r="V3425" s="95" t="str">
        <f t="shared" si="213"/>
        <v/>
      </c>
      <c r="W3425" s="95" t="str">
        <f t="shared" si="214"/>
        <v/>
      </c>
      <c r="X3425" s="95" t="str">
        <f t="shared" si="215"/>
        <v/>
      </c>
    </row>
    <row r="3426" spans="21:24" x14ac:dyDescent="0.3">
      <c r="U3426" s="95" t="str">
        <f t="shared" si="212"/>
        <v/>
      </c>
      <c r="V3426" s="95" t="str">
        <f t="shared" si="213"/>
        <v/>
      </c>
      <c r="W3426" s="95" t="str">
        <f t="shared" si="214"/>
        <v/>
      </c>
      <c r="X3426" s="95" t="str">
        <f t="shared" si="215"/>
        <v/>
      </c>
    </row>
    <row r="3427" spans="21:24" x14ac:dyDescent="0.3">
      <c r="U3427" s="95" t="str">
        <f t="shared" si="212"/>
        <v/>
      </c>
      <c r="V3427" s="95" t="str">
        <f t="shared" si="213"/>
        <v/>
      </c>
      <c r="W3427" s="95" t="str">
        <f t="shared" si="214"/>
        <v/>
      </c>
      <c r="X3427" s="95" t="str">
        <f t="shared" si="215"/>
        <v/>
      </c>
    </row>
    <row r="3428" spans="21:24" x14ac:dyDescent="0.3">
      <c r="U3428" s="95" t="str">
        <f t="shared" si="212"/>
        <v/>
      </c>
      <c r="V3428" s="95" t="str">
        <f t="shared" si="213"/>
        <v/>
      </c>
      <c r="W3428" s="95" t="str">
        <f t="shared" si="214"/>
        <v/>
      </c>
      <c r="X3428" s="95" t="str">
        <f t="shared" si="215"/>
        <v/>
      </c>
    </row>
    <row r="3429" spans="21:24" x14ac:dyDescent="0.3">
      <c r="U3429" s="95" t="str">
        <f t="shared" si="212"/>
        <v/>
      </c>
      <c r="V3429" s="95" t="str">
        <f t="shared" si="213"/>
        <v/>
      </c>
      <c r="W3429" s="95" t="str">
        <f t="shared" si="214"/>
        <v/>
      </c>
      <c r="X3429" s="95" t="str">
        <f t="shared" si="215"/>
        <v/>
      </c>
    </row>
    <row r="3430" spans="21:24" x14ac:dyDescent="0.3">
      <c r="U3430" s="95" t="str">
        <f t="shared" si="212"/>
        <v/>
      </c>
      <c r="V3430" s="95" t="str">
        <f t="shared" si="213"/>
        <v/>
      </c>
      <c r="W3430" s="95" t="str">
        <f t="shared" si="214"/>
        <v/>
      </c>
      <c r="X3430" s="95" t="str">
        <f t="shared" si="215"/>
        <v/>
      </c>
    </row>
    <row r="3431" spans="21:24" x14ac:dyDescent="0.3">
      <c r="U3431" s="95" t="str">
        <f t="shared" si="212"/>
        <v/>
      </c>
      <c r="V3431" s="95" t="str">
        <f t="shared" si="213"/>
        <v/>
      </c>
      <c r="W3431" s="95" t="str">
        <f t="shared" si="214"/>
        <v/>
      </c>
      <c r="X3431" s="95" t="str">
        <f t="shared" si="215"/>
        <v/>
      </c>
    </row>
    <row r="3432" spans="21:24" x14ac:dyDescent="0.3">
      <c r="U3432" s="95" t="str">
        <f t="shared" si="212"/>
        <v/>
      </c>
      <c r="V3432" s="95" t="str">
        <f t="shared" si="213"/>
        <v/>
      </c>
      <c r="W3432" s="95" t="str">
        <f t="shared" si="214"/>
        <v/>
      </c>
      <c r="X3432" s="95" t="str">
        <f t="shared" si="215"/>
        <v/>
      </c>
    </row>
    <row r="3433" spans="21:24" x14ac:dyDescent="0.3">
      <c r="U3433" s="95" t="str">
        <f t="shared" si="212"/>
        <v/>
      </c>
      <c r="V3433" s="95" t="str">
        <f t="shared" si="213"/>
        <v/>
      </c>
      <c r="W3433" s="95" t="str">
        <f t="shared" si="214"/>
        <v/>
      </c>
      <c r="X3433" s="95" t="str">
        <f t="shared" si="215"/>
        <v/>
      </c>
    </row>
    <row r="3434" spans="21:24" x14ac:dyDescent="0.3">
      <c r="U3434" s="95" t="str">
        <f t="shared" si="212"/>
        <v/>
      </c>
      <c r="V3434" s="95" t="str">
        <f t="shared" si="213"/>
        <v/>
      </c>
      <c r="W3434" s="95" t="str">
        <f t="shared" si="214"/>
        <v/>
      </c>
      <c r="X3434" s="95" t="str">
        <f t="shared" si="215"/>
        <v/>
      </c>
    </row>
    <row r="3435" spans="21:24" x14ac:dyDescent="0.3">
      <c r="U3435" s="95" t="str">
        <f t="shared" si="212"/>
        <v/>
      </c>
      <c r="V3435" s="95" t="str">
        <f t="shared" si="213"/>
        <v/>
      </c>
      <c r="W3435" s="95" t="str">
        <f t="shared" si="214"/>
        <v/>
      </c>
      <c r="X3435" s="95" t="str">
        <f t="shared" si="215"/>
        <v/>
      </c>
    </row>
    <row r="3436" spans="21:24" x14ac:dyDescent="0.3">
      <c r="U3436" s="95" t="str">
        <f t="shared" si="212"/>
        <v/>
      </c>
      <c r="V3436" s="95" t="str">
        <f t="shared" si="213"/>
        <v/>
      </c>
      <c r="W3436" s="95" t="str">
        <f t="shared" si="214"/>
        <v/>
      </c>
      <c r="X3436" s="95" t="str">
        <f t="shared" si="215"/>
        <v/>
      </c>
    </row>
    <row r="3437" spans="21:24" x14ac:dyDescent="0.3">
      <c r="U3437" s="95" t="str">
        <f t="shared" si="212"/>
        <v/>
      </c>
      <c r="V3437" s="95" t="str">
        <f t="shared" si="213"/>
        <v/>
      </c>
      <c r="W3437" s="95" t="str">
        <f t="shared" si="214"/>
        <v/>
      </c>
      <c r="X3437" s="95" t="str">
        <f t="shared" si="215"/>
        <v/>
      </c>
    </row>
    <row r="3438" spans="21:24" x14ac:dyDescent="0.3">
      <c r="U3438" s="95" t="str">
        <f t="shared" si="212"/>
        <v/>
      </c>
      <c r="V3438" s="95" t="str">
        <f t="shared" si="213"/>
        <v/>
      </c>
      <c r="W3438" s="95" t="str">
        <f t="shared" si="214"/>
        <v/>
      </c>
      <c r="X3438" s="95" t="str">
        <f t="shared" si="215"/>
        <v/>
      </c>
    </row>
    <row r="3439" spans="21:24" x14ac:dyDescent="0.3">
      <c r="U3439" s="95" t="str">
        <f t="shared" si="212"/>
        <v/>
      </c>
      <c r="V3439" s="95" t="str">
        <f t="shared" si="213"/>
        <v/>
      </c>
      <c r="W3439" s="95" t="str">
        <f t="shared" si="214"/>
        <v/>
      </c>
      <c r="X3439" s="95" t="str">
        <f t="shared" si="215"/>
        <v/>
      </c>
    </row>
    <row r="3440" spans="21:24" x14ac:dyDescent="0.3">
      <c r="U3440" s="95" t="str">
        <f t="shared" si="212"/>
        <v/>
      </c>
      <c r="V3440" s="95" t="str">
        <f t="shared" si="213"/>
        <v/>
      </c>
      <c r="W3440" s="95" t="str">
        <f t="shared" si="214"/>
        <v/>
      </c>
      <c r="X3440" s="95" t="str">
        <f t="shared" si="215"/>
        <v/>
      </c>
    </row>
    <row r="3441" spans="21:24" x14ac:dyDescent="0.3">
      <c r="U3441" s="95" t="str">
        <f t="shared" si="212"/>
        <v/>
      </c>
      <c r="V3441" s="95" t="str">
        <f t="shared" si="213"/>
        <v/>
      </c>
      <c r="W3441" s="95" t="str">
        <f t="shared" si="214"/>
        <v/>
      </c>
      <c r="X3441" s="95" t="str">
        <f t="shared" si="215"/>
        <v/>
      </c>
    </row>
    <row r="3442" spans="21:24" x14ac:dyDescent="0.3">
      <c r="U3442" s="95" t="str">
        <f t="shared" si="212"/>
        <v/>
      </c>
      <c r="V3442" s="95" t="str">
        <f t="shared" si="213"/>
        <v/>
      </c>
      <c r="W3442" s="95" t="str">
        <f t="shared" si="214"/>
        <v/>
      </c>
      <c r="X3442" s="95" t="str">
        <f t="shared" si="215"/>
        <v/>
      </c>
    </row>
    <row r="3443" spans="21:24" x14ac:dyDescent="0.3">
      <c r="U3443" s="95" t="str">
        <f t="shared" si="212"/>
        <v/>
      </c>
      <c r="V3443" s="95" t="str">
        <f t="shared" si="213"/>
        <v/>
      </c>
      <c r="W3443" s="95" t="str">
        <f t="shared" si="214"/>
        <v/>
      </c>
      <c r="X3443" s="95" t="str">
        <f t="shared" si="215"/>
        <v/>
      </c>
    </row>
    <row r="3444" spans="21:24" x14ac:dyDescent="0.3">
      <c r="U3444" s="95" t="str">
        <f t="shared" si="212"/>
        <v/>
      </c>
      <c r="V3444" s="95" t="str">
        <f t="shared" si="213"/>
        <v/>
      </c>
      <c r="W3444" s="95" t="str">
        <f t="shared" si="214"/>
        <v/>
      </c>
      <c r="X3444" s="95" t="str">
        <f t="shared" si="215"/>
        <v/>
      </c>
    </row>
    <row r="3445" spans="21:24" x14ac:dyDescent="0.3">
      <c r="U3445" s="95" t="str">
        <f t="shared" si="212"/>
        <v/>
      </c>
      <c r="V3445" s="95" t="str">
        <f t="shared" si="213"/>
        <v/>
      </c>
      <c r="W3445" s="95" t="str">
        <f t="shared" si="214"/>
        <v/>
      </c>
      <c r="X3445" s="95" t="str">
        <f t="shared" si="215"/>
        <v/>
      </c>
    </row>
    <row r="3446" spans="21:24" x14ac:dyDescent="0.3">
      <c r="U3446" s="95" t="str">
        <f t="shared" si="212"/>
        <v/>
      </c>
      <c r="V3446" s="95" t="str">
        <f t="shared" si="213"/>
        <v/>
      </c>
      <c r="W3446" s="95" t="str">
        <f t="shared" si="214"/>
        <v/>
      </c>
      <c r="X3446" s="95" t="str">
        <f t="shared" si="215"/>
        <v/>
      </c>
    </row>
    <row r="3447" spans="21:24" x14ac:dyDescent="0.3">
      <c r="U3447" s="95" t="str">
        <f t="shared" si="212"/>
        <v/>
      </c>
      <c r="V3447" s="95" t="str">
        <f t="shared" si="213"/>
        <v/>
      </c>
      <c r="W3447" s="95" t="str">
        <f t="shared" si="214"/>
        <v/>
      </c>
      <c r="X3447" s="95" t="str">
        <f t="shared" si="215"/>
        <v/>
      </c>
    </row>
    <row r="3448" spans="21:24" x14ac:dyDescent="0.3">
      <c r="U3448" s="95" t="str">
        <f t="shared" si="212"/>
        <v/>
      </c>
      <c r="V3448" s="95" t="str">
        <f t="shared" si="213"/>
        <v/>
      </c>
      <c r="W3448" s="95" t="str">
        <f t="shared" si="214"/>
        <v/>
      </c>
      <c r="X3448" s="95" t="str">
        <f t="shared" si="215"/>
        <v/>
      </c>
    </row>
    <row r="3449" spans="21:24" x14ac:dyDescent="0.3">
      <c r="U3449" s="95" t="str">
        <f t="shared" si="212"/>
        <v/>
      </c>
      <c r="V3449" s="95" t="str">
        <f t="shared" si="213"/>
        <v/>
      </c>
      <c r="W3449" s="95" t="str">
        <f t="shared" si="214"/>
        <v/>
      </c>
      <c r="X3449" s="95" t="str">
        <f t="shared" si="215"/>
        <v/>
      </c>
    </row>
    <row r="3450" spans="21:24" x14ac:dyDescent="0.3">
      <c r="U3450" s="95" t="str">
        <f t="shared" si="212"/>
        <v/>
      </c>
      <c r="V3450" s="95" t="str">
        <f t="shared" si="213"/>
        <v/>
      </c>
      <c r="W3450" s="95" t="str">
        <f t="shared" si="214"/>
        <v/>
      </c>
      <c r="X3450" s="95" t="str">
        <f t="shared" si="215"/>
        <v/>
      </c>
    </row>
    <row r="3451" spans="21:24" x14ac:dyDescent="0.3">
      <c r="U3451" s="95" t="str">
        <f t="shared" si="212"/>
        <v/>
      </c>
      <c r="V3451" s="95" t="str">
        <f t="shared" si="213"/>
        <v/>
      </c>
      <c r="W3451" s="95" t="str">
        <f t="shared" si="214"/>
        <v/>
      </c>
      <c r="X3451" s="95" t="str">
        <f t="shared" si="215"/>
        <v/>
      </c>
    </row>
    <row r="3452" spans="21:24" x14ac:dyDescent="0.3">
      <c r="U3452" s="95" t="str">
        <f t="shared" si="212"/>
        <v/>
      </c>
      <c r="V3452" s="95" t="str">
        <f t="shared" si="213"/>
        <v/>
      </c>
      <c r="W3452" s="95" t="str">
        <f t="shared" si="214"/>
        <v/>
      </c>
      <c r="X3452" s="95" t="str">
        <f t="shared" si="215"/>
        <v/>
      </c>
    </row>
    <row r="3453" spans="21:24" x14ac:dyDescent="0.3">
      <c r="U3453" s="95" t="str">
        <f t="shared" si="212"/>
        <v/>
      </c>
      <c r="V3453" s="95" t="str">
        <f t="shared" si="213"/>
        <v/>
      </c>
      <c r="W3453" s="95" t="str">
        <f t="shared" si="214"/>
        <v/>
      </c>
      <c r="X3453" s="95" t="str">
        <f t="shared" si="215"/>
        <v/>
      </c>
    </row>
    <row r="3454" spans="21:24" x14ac:dyDescent="0.3">
      <c r="U3454" s="95" t="str">
        <f t="shared" si="212"/>
        <v/>
      </c>
      <c r="V3454" s="95" t="str">
        <f t="shared" si="213"/>
        <v/>
      </c>
      <c r="W3454" s="95" t="str">
        <f t="shared" si="214"/>
        <v/>
      </c>
      <c r="X3454" s="95" t="str">
        <f t="shared" si="215"/>
        <v/>
      </c>
    </row>
    <row r="3455" spans="21:24" x14ac:dyDescent="0.3">
      <c r="U3455" s="95" t="str">
        <f t="shared" si="212"/>
        <v/>
      </c>
      <c r="V3455" s="95" t="str">
        <f t="shared" si="213"/>
        <v/>
      </c>
      <c r="W3455" s="95" t="str">
        <f t="shared" si="214"/>
        <v/>
      </c>
      <c r="X3455" s="95" t="str">
        <f t="shared" si="215"/>
        <v/>
      </c>
    </row>
    <row r="3456" spans="21:24" x14ac:dyDescent="0.3">
      <c r="U3456" s="95" t="str">
        <f t="shared" si="212"/>
        <v/>
      </c>
      <c r="V3456" s="95" t="str">
        <f t="shared" si="213"/>
        <v/>
      </c>
      <c r="W3456" s="95" t="str">
        <f t="shared" si="214"/>
        <v/>
      </c>
      <c r="X3456" s="95" t="str">
        <f t="shared" si="215"/>
        <v/>
      </c>
    </row>
    <row r="3457" spans="21:24" x14ac:dyDescent="0.3">
      <c r="U3457" s="95" t="str">
        <f t="shared" si="212"/>
        <v/>
      </c>
      <c r="V3457" s="95" t="str">
        <f t="shared" si="213"/>
        <v/>
      </c>
      <c r="W3457" s="95" t="str">
        <f t="shared" si="214"/>
        <v/>
      </c>
      <c r="X3457" s="95" t="str">
        <f t="shared" si="215"/>
        <v/>
      </c>
    </row>
    <row r="3458" spans="21:24" x14ac:dyDescent="0.3">
      <c r="U3458" s="95" t="str">
        <f t="shared" si="212"/>
        <v/>
      </c>
      <c r="V3458" s="95" t="str">
        <f t="shared" si="213"/>
        <v/>
      </c>
      <c r="W3458" s="95" t="str">
        <f t="shared" si="214"/>
        <v/>
      </c>
      <c r="X3458" s="95" t="str">
        <f t="shared" si="215"/>
        <v/>
      </c>
    </row>
    <row r="3459" spans="21:24" x14ac:dyDescent="0.3">
      <c r="U3459" s="95" t="str">
        <f t="shared" si="212"/>
        <v/>
      </c>
      <c r="V3459" s="95" t="str">
        <f t="shared" si="213"/>
        <v/>
      </c>
      <c r="W3459" s="95" t="str">
        <f t="shared" si="214"/>
        <v/>
      </c>
      <c r="X3459" s="95" t="str">
        <f t="shared" si="215"/>
        <v/>
      </c>
    </row>
    <row r="3460" spans="21:24" x14ac:dyDescent="0.3">
      <c r="U3460" s="95" t="str">
        <f t="shared" si="212"/>
        <v/>
      </c>
      <c r="V3460" s="95" t="str">
        <f t="shared" si="213"/>
        <v/>
      </c>
      <c r="W3460" s="95" t="str">
        <f t="shared" si="214"/>
        <v/>
      </c>
      <c r="X3460" s="95" t="str">
        <f t="shared" si="215"/>
        <v/>
      </c>
    </row>
    <row r="3461" spans="21:24" x14ac:dyDescent="0.3">
      <c r="U3461" s="95" t="str">
        <f t="shared" ref="U3461:U3524" si="216">IF(L3461="ANO",B3461&amp;"-Linie A","")</f>
        <v/>
      </c>
      <c r="V3461" s="95" t="str">
        <f t="shared" ref="V3461:V3524" si="217">IF(M3461="ANO",B3461&amp;"-Linie B","")</f>
        <v/>
      </c>
      <c r="W3461" s="95" t="str">
        <f t="shared" ref="W3461:W3524" si="218">IF(N3461="ANO",B3461&amp;"-Linie C","")</f>
        <v/>
      </c>
      <c r="X3461" s="95" t="str">
        <f t="shared" ref="X3461:X3524" si="219">IF(O3461="ANO",B3461&amp;"-Linie D","")</f>
        <v/>
      </c>
    </row>
    <row r="3462" spans="21:24" x14ac:dyDescent="0.3">
      <c r="U3462" s="95" t="str">
        <f t="shared" si="216"/>
        <v/>
      </c>
      <c r="V3462" s="95" t="str">
        <f t="shared" si="217"/>
        <v/>
      </c>
      <c r="W3462" s="95" t="str">
        <f t="shared" si="218"/>
        <v/>
      </c>
      <c r="X3462" s="95" t="str">
        <f t="shared" si="219"/>
        <v/>
      </c>
    </row>
    <row r="3463" spans="21:24" x14ac:dyDescent="0.3">
      <c r="U3463" s="95" t="str">
        <f t="shared" si="216"/>
        <v/>
      </c>
      <c r="V3463" s="95" t="str">
        <f t="shared" si="217"/>
        <v/>
      </c>
      <c r="W3463" s="95" t="str">
        <f t="shared" si="218"/>
        <v/>
      </c>
      <c r="X3463" s="95" t="str">
        <f t="shared" si="219"/>
        <v/>
      </c>
    </row>
    <row r="3464" spans="21:24" x14ac:dyDescent="0.3">
      <c r="U3464" s="95" t="str">
        <f t="shared" si="216"/>
        <v/>
      </c>
      <c r="V3464" s="95" t="str">
        <f t="shared" si="217"/>
        <v/>
      </c>
      <c r="W3464" s="95" t="str">
        <f t="shared" si="218"/>
        <v/>
      </c>
      <c r="X3464" s="95" t="str">
        <f t="shared" si="219"/>
        <v/>
      </c>
    </row>
    <row r="3465" spans="21:24" x14ac:dyDescent="0.3">
      <c r="U3465" s="95" t="str">
        <f t="shared" si="216"/>
        <v/>
      </c>
      <c r="V3465" s="95" t="str">
        <f t="shared" si="217"/>
        <v/>
      </c>
      <c r="W3465" s="95" t="str">
        <f t="shared" si="218"/>
        <v/>
      </c>
      <c r="X3465" s="95" t="str">
        <f t="shared" si="219"/>
        <v/>
      </c>
    </row>
    <row r="3466" spans="21:24" x14ac:dyDescent="0.3">
      <c r="U3466" s="95" t="str">
        <f t="shared" si="216"/>
        <v/>
      </c>
      <c r="V3466" s="95" t="str">
        <f t="shared" si="217"/>
        <v/>
      </c>
      <c r="W3466" s="95" t="str">
        <f t="shared" si="218"/>
        <v/>
      </c>
      <c r="X3466" s="95" t="str">
        <f t="shared" si="219"/>
        <v/>
      </c>
    </row>
    <row r="3467" spans="21:24" x14ac:dyDescent="0.3">
      <c r="U3467" s="95" t="str">
        <f t="shared" si="216"/>
        <v/>
      </c>
      <c r="V3467" s="95" t="str">
        <f t="shared" si="217"/>
        <v/>
      </c>
      <c r="W3467" s="95" t="str">
        <f t="shared" si="218"/>
        <v/>
      </c>
      <c r="X3467" s="95" t="str">
        <f t="shared" si="219"/>
        <v/>
      </c>
    </row>
    <row r="3468" spans="21:24" x14ac:dyDescent="0.3">
      <c r="U3468" s="95" t="str">
        <f t="shared" si="216"/>
        <v/>
      </c>
      <c r="V3468" s="95" t="str">
        <f t="shared" si="217"/>
        <v/>
      </c>
      <c r="W3468" s="95" t="str">
        <f t="shared" si="218"/>
        <v/>
      </c>
      <c r="X3468" s="95" t="str">
        <f t="shared" si="219"/>
        <v/>
      </c>
    </row>
    <row r="3469" spans="21:24" x14ac:dyDescent="0.3">
      <c r="U3469" s="95" t="str">
        <f t="shared" si="216"/>
        <v/>
      </c>
      <c r="V3469" s="95" t="str">
        <f t="shared" si="217"/>
        <v/>
      </c>
      <c r="W3469" s="95" t="str">
        <f t="shared" si="218"/>
        <v/>
      </c>
      <c r="X3469" s="95" t="str">
        <f t="shared" si="219"/>
        <v/>
      </c>
    </row>
    <row r="3470" spans="21:24" x14ac:dyDescent="0.3">
      <c r="U3470" s="95" t="str">
        <f t="shared" si="216"/>
        <v/>
      </c>
      <c r="V3470" s="95" t="str">
        <f t="shared" si="217"/>
        <v/>
      </c>
      <c r="W3470" s="95" t="str">
        <f t="shared" si="218"/>
        <v/>
      </c>
      <c r="X3470" s="95" t="str">
        <f t="shared" si="219"/>
        <v/>
      </c>
    </row>
    <row r="3471" spans="21:24" x14ac:dyDescent="0.3">
      <c r="U3471" s="95" t="str">
        <f t="shared" si="216"/>
        <v/>
      </c>
      <c r="V3471" s="95" t="str">
        <f t="shared" si="217"/>
        <v/>
      </c>
      <c r="W3471" s="95" t="str">
        <f t="shared" si="218"/>
        <v/>
      </c>
      <c r="X3471" s="95" t="str">
        <f t="shared" si="219"/>
        <v/>
      </c>
    </row>
    <row r="3472" spans="21:24" x14ac:dyDescent="0.3">
      <c r="U3472" s="95" t="str">
        <f t="shared" si="216"/>
        <v/>
      </c>
      <c r="V3472" s="95" t="str">
        <f t="shared" si="217"/>
        <v/>
      </c>
      <c r="W3472" s="95" t="str">
        <f t="shared" si="218"/>
        <v/>
      </c>
      <c r="X3472" s="95" t="str">
        <f t="shared" si="219"/>
        <v/>
      </c>
    </row>
    <row r="3473" spans="21:24" x14ac:dyDescent="0.3">
      <c r="U3473" s="95" t="str">
        <f t="shared" si="216"/>
        <v/>
      </c>
      <c r="V3473" s="95" t="str">
        <f t="shared" si="217"/>
        <v/>
      </c>
      <c r="W3473" s="95" t="str">
        <f t="shared" si="218"/>
        <v/>
      </c>
      <c r="X3473" s="95" t="str">
        <f t="shared" si="219"/>
        <v/>
      </c>
    </row>
    <row r="3474" spans="21:24" x14ac:dyDescent="0.3">
      <c r="U3474" s="95" t="str">
        <f t="shared" si="216"/>
        <v/>
      </c>
      <c r="V3474" s="95" t="str">
        <f t="shared" si="217"/>
        <v/>
      </c>
      <c r="W3474" s="95" t="str">
        <f t="shared" si="218"/>
        <v/>
      </c>
      <c r="X3474" s="95" t="str">
        <f t="shared" si="219"/>
        <v/>
      </c>
    </row>
    <row r="3475" spans="21:24" x14ac:dyDescent="0.3">
      <c r="U3475" s="95" t="str">
        <f t="shared" si="216"/>
        <v/>
      </c>
      <c r="V3475" s="95" t="str">
        <f t="shared" si="217"/>
        <v/>
      </c>
      <c r="W3475" s="95" t="str">
        <f t="shared" si="218"/>
        <v/>
      </c>
      <c r="X3475" s="95" t="str">
        <f t="shared" si="219"/>
        <v/>
      </c>
    </row>
    <row r="3476" spans="21:24" x14ac:dyDescent="0.3">
      <c r="U3476" s="95" t="str">
        <f t="shared" si="216"/>
        <v/>
      </c>
      <c r="V3476" s="95" t="str">
        <f t="shared" si="217"/>
        <v/>
      </c>
      <c r="W3476" s="95" t="str">
        <f t="shared" si="218"/>
        <v/>
      </c>
      <c r="X3476" s="95" t="str">
        <f t="shared" si="219"/>
        <v/>
      </c>
    </row>
    <row r="3477" spans="21:24" x14ac:dyDescent="0.3">
      <c r="U3477" s="95" t="str">
        <f t="shared" si="216"/>
        <v/>
      </c>
      <c r="V3477" s="95" t="str">
        <f t="shared" si="217"/>
        <v/>
      </c>
      <c r="W3477" s="95" t="str">
        <f t="shared" si="218"/>
        <v/>
      </c>
      <c r="X3477" s="95" t="str">
        <f t="shared" si="219"/>
        <v/>
      </c>
    </row>
    <row r="3478" spans="21:24" x14ac:dyDescent="0.3">
      <c r="U3478" s="95" t="str">
        <f t="shared" si="216"/>
        <v/>
      </c>
      <c r="V3478" s="95" t="str">
        <f t="shared" si="217"/>
        <v/>
      </c>
      <c r="W3478" s="95" t="str">
        <f t="shared" si="218"/>
        <v/>
      </c>
      <c r="X3478" s="95" t="str">
        <f t="shared" si="219"/>
        <v/>
      </c>
    </row>
    <row r="3479" spans="21:24" x14ac:dyDescent="0.3">
      <c r="U3479" s="95" t="str">
        <f t="shared" si="216"/>
        <v/>
      </c>
      <c r="V3479" s="95" t="str">
        <f t="shared" si="217"/>
        <v/>
      </c>
      <c r="W3479" s="95" t="str">
        <f t="shared" si="218"/>
        <v/>
      </c>
      <c r="X3479" s="95" t="str">
        <f t="shared" si="219"/>
        <v/>
      </c>
    </row>
    <row r="3480" spans="21:24" x14ac:dyDescent="0.3">
      <c r="U3480" s="95" t="str">
        <f t="shared" si="216"/>
        <v/>
      </c>
      <c r="V3480" s="95" t="str">
        <f t="shared" si="217"/>
        <v/>
      </c>
      <c r="W3480" s="95" t="str">
        <f t="shared" si="218"/>
        <v/>
      </c>
      <c r="X3480" s="95" t="str">
        <f t="shared" si="219"/>
        <v/>
      </c>
    </row>
    <row r="3481" spans="21:24" x14ac:dyDescent="0.3">
      <c r="U3481" s="95" t="str">
        <f t="shared" si="216"/>
        <v/>
      </c>
      <c r="V3481" s="95" t="str">
        <f t="shared" si="217"/>
        <v/>
      </c>
      <c r="W3481" s="95" t="str">
        <f t="shared" si="218"/>
        <v/>
      </c>
      <c r="X3481" s="95" t="str">
        <f t="shared" si="219"/>
        <v/>
      </c>
    </row>
    <row r="3482" spans="21:24" x14ac:dyDescent="0.3">
      <c r="U3482" s="95" t="str">
        <f t="shared" si="216"/>
        <v/>
      </c>
      <c r="V3482" s="95" t="str">
        <f t="shared" si="217"/>
        <v/>
      </c>
      <c r="W3482" s="95" t="str">
        <f t="shared" si="218"/>
        <v/>
      </c>
      <c r="X3482" s="95" t="str">
        <f t="shared" si="219"/>
        <v/>
      </c>
    </row>
    <row r="3483" spans="21:24" x14ac:dyDescent="0.3">
      <c r="U3483" s="95" t="str">
        <f t="shared" si="216"/>
        <v/>
      </c>
      <c r="V3483" s="95" t="str">
        <f t="shared" si="217"/>
        <v/>
      </c>
      <c r="W3483" s="95" t="str">
        <f t="shared" si="218"/>
        <v/>
      </c>
      <c r="X3483" s="95" t="str">
        <f t="shared" si="219"/>
        <v/>
      </c>
    </row>
    <row r="3484" spans="21:24" x14ac:dyDescent="0.3">
      <c r="U3484" s="95" t="str">
        <f t="shared" si="216"/>
        <v/>
      </c>
      <c r="V3484" s="95" t="str">
        <f t="shared" si="217"/>
        <v/>
      </c>
      <c r="W3484" s="95" t="str">
        <f t="shared" si="218"/>
        <v/>
      </c>
      <c r="X3484" s="95" t="str">
        <f t="shared" si="219"/>
        <v/>
      </c>
    </row>
    <row r="3485" spans="21:24" x14ac:dyDescent="0.3">
      <c r="U3485" s="95" t="str">
        <f t="shared" si="216"/>
        <v/>
      </c>
      <c r="V3485" s="95" t="str">
        <f t="shared" si="217"/>
        <v/>
      </c>
      <c r="W3485" s="95" t="str">
        <f t="shared" si="218"/>
        <v/>
      </c>
      <c r="X3485" s="95" t="str">
        <f t="shared" si="219"/>
        <v/>
      </c>
    </row>
    <row r="3486" spans="21:24" x14ac:dyDescent="0.3">
      <c r="U3486" s="95" t="str">
        <f t="shared" si="216"/>
        <v/>
      </c>
      <c r="V3486" s="95" t="str">
        <f t="shared" si="217"/>
        <v/>
      </c>
      <c r="W3486" s="95" t="str">
        <f t="shared" si="218"/>
        <v/>
      </c>
      <c r="X3486" s="95" t="str">
        <f t="shared" si="219"/>
        <v/>
      </c>
    </row>
    <row r="3487" spans="21:24" x14ac:dyDescent="0.3">
      <c r="U3487" s="95" t="str">
        <f t="shared" si="216"/>
        <v/>
      </c>
      <c r="V3487" s="95" t="str">
        <f t="shared" si="217"/>
        <v/>
      </c>
      <c r="W3487" s="95" t="str">
        <f t="shared" si="218"/>
        <v/>
      </c>
      <c r="X3487" s="95" t="str">
        <f t="shared" si="219"/>
        <v/>
      </c>
    </row>
    <row r="3488" spans="21:24" x14ac:dyDescent="0.3">
      <c r="U3488" s="95" t="str">
        <f t="shared" si="216"/>
        <v/>
      </c>
      <c r="V3488" s="95" t="str">
        <f t="shared" si="217"/>
        <v/>
      </c>
      <c r="W3488" s="95" t="str">
        <f t="shared" si="218"/>
        <v/>
      </c>
      <c r="X3488" s="95" t="str">
        <f t="shared" si="219"/>
        <v/>
      </c>
    </row>
    <row r="3489" spans="21:24" x14ac:dyDescent="0.3">
      <c r="U3489" s="95" t="str">
        <f t="shared" si="216"/>
        <v/>
      </c>
      <c r="V3489" s="95" t="str">
        <f t="shared" si="217"/>
        <v/>
      </c>
      <c r="W3489" s="95" t="str">
        <f t="shared" si="218"/>
        <v/>
      </c>
      <c r="X3489" s="95" t="str">
        <f t="shared" si="219"/>
        <v/>
      </c>
    </row>
    <row r="3490" spans="21:24" x14ac:dyDescent="0.3">
      <c r="U3490" s="95" t="str">
        <f t="shared" si="216"/>
        <v/>
      </c>
      <c r="V3490" s="95" t="str">
        <f t="shared" si="217"/>
        <v/>
      </c>
      <c r="W3490" s="95" t="str">
        <f t="shared" si="218"/>
        <v/>
      </c>
      <c r="X3490" s="95" t="str">
        <f t="shared" si="219"/>
        <v/>
      </c>
    </row>
    <row r="3491" spans="21:24" x14ac:dyDescent="0.3">
      <c r="U3491" s="95" t="str">
        <f t="shared" si="216"/>
        <v/>
      </c>
      <c r="V3491" s="95" t="str">
        <f t="shared" si="217"/>
        <v/>
      </c>
      <c r="W3491" s="95" t="str">
        <f t="shared" si="218"/>
        <v/>
      </c>
      <c r="X3491" s="95" t="str">
        <f t="shared" si="219"/>
        <v/>
      </c>
    </row>
    <row r="3492" spans="21:24" x14ac:dyDescent="0.3">
      <c r="U3492" s="95" t="str">
        <f t="shared" si="216"/>
        <v/>
      </c>
      <c r="V3492" s="95" t="str">
        <f t="shared" si="217"/>
        <v/>
      </c>
      <c r="W3492" s="95" t="str">
        <f t="shared" si="218"/>
        <v/>
      </c>
      <c r="X3492" s="95" t="str">
        <f t="shared" si="219"/>
        <v/>
      </c>
    </row>
    <row r="3493" spans="21:24" x14ac:dyDescent="0.3">
      <c r="U3493" s="95" t="str">
        <f t="shared" si="216"/>
        <v/>
      </c>
      <c r="V3493" s="95" t="str">
        <f t="shared" si="217"/>
        <v/>
      </c>
      <c r="W3493" s="95" t="str">
        <f t="shared" si="218"/>
        <v/>
      </c>
      <c r="X3493" s="95" t="str">
        <f t="shared" si="219"/>
        <v/>
      </c>
    </row>
    <row r="3494" spans="21:24" x14ac:dyDescent="0.3">
      <c r="U3494" s="95" t="str">
        <f t="shared" si="216"/>
        <v/>
      </c>
      <c r="V3494" s="95" t="str">
        <f t="shared" si="217"/>
        <v/>
      </c>
      <c r="W3494" s="95" t="str">
        <f t="shared" si="218"/>
        <v/>
      </c>
      <c r="X3494" s="95" t="str">
        <f t="shared" si="219"/>
        <v/>
      </c>
    </row>
    <row r="3495" spans="21:24" x14ac:dyDescent="0.3">
      <c r="U3495" s="95" t="str">
        <f t="shared" si="216"/>
        <v/>
      </c>
      <c r="V3495" s="95" t="str">
        <f t="shared" si="217"/>
        <v/>
      </c>
      <c r="W3495" s="95" t="str">
        <f t="shared" si="218"/>
        <v/>
      </c>
      <c r="X3495" s="95" t="str">
        <f t="shared" si="219"/>
        <v/>
      </c>
    </row>
    <row r="3496" spans="21:24" x14ac:dyDescent="0.3">
      <c r="U3496" s="95" t="str">
        <f t="shared" si="216"/>
        <v/>
      </c>
      <c r="V3496" s="95" t="str">
        <f t="shared" si="217"/>
        <v/>
      </c>
      <c r="W3496" s="95" t="str">
        <f t="shared" si="218"/>
        <v/>
      </c>
      <c r="X3496" s="95" t="str">
        <f t="shared" si="219"/>
        <v/>
      </c>
    </row>
    <row r="3497" spans="21:24" x14ac:dyDescent="0.3">
      <c r="U3497" s="95" t="str">
        <f t="shared" si="216"/>
        <v/>
      </c>
      <c r="V3497" s="95" t="str">
        <f t="shared" si="217"/>
        <v/>
      </c>
      <c r="W3497" s="95" t="str">
        <f t="shared" si="218"/>
        <v/>
      </c>
      <c r="X3497" s="95" t="str">
        <f t="shared" si="219"/>
        <v/>
      </c>
    </row>
    <row r="3498" spans="21:24" x14ac:dyDescent="0.3">
      <c r="U3498" s="95" t="str">
        <f t="shared" si="216"/>
        <v/>
      </c>
      <c r="V3498" s="95" t="str">
        <f t="shared" si="217"/>
        <v/>
      </c>
      <c r="W3498" s="95" t="str">
        <f t="shared" si="218"/>
        <v/>
      </c>
      <c r="X3498" s="95" t="str">
        <f t="shared" si="219"/>
        <v/>
      </c>
    </row>
    <row r="3499" spans="21:24" x14ac:dyDescent="0.3">
      <c r="U3499" s="95" t="str">
        <f t="shared" si="216"/>
        <v/>
      </c>
      <c r="V3499" s="95" t="str">
        <f t="shared" si="217"/>
        <v/>
      </c>
      <c r="W3499" s="95" t="str">
        <f t="shared" si="218"/>
        <v/>
      </c>
      <c r="X3499" s="95" t="str">
        <f t="shared" si="219"/>
        <v/>
      </c>
    </row>
    <row r="3500" spans="21:24" x14ac:dyDescent="0.3">
      <c r="U3500" s="95" t="str">
        <f t="shared" si="216"/>
        <v/>
      </c>
      <c r="V3500" s="95" t="str">
        <f t="shared" si="217"/>
        <v/>
      </c>
      <c r="W3500" s="95" t="str">
        <f t="shared" si="218"/>
        <v/>
      </c>
      <c r="X3500" s="95" t="str">
        <f t="shared" si="219"/>
        <v/>
      </c>
    </row>
    <row r="3501" spans="21:24" x14ac:dyDescent="0.3">
      <c r="U3501" s="95" t="str">
        <f t="shared" si="216"/>
        <v/>
      </c>
      <c r="V3501" s="95" t="str">
        <f t="shared" si="217"/>
        <v/>
      </c>
      <c r="W3501" s="95" t="str">
        <f t="shared" si="218"/>
        <v/>
      </c>
      <c r="X3501" s="95" t="str">
        <f t="shared" si="219"/>
        <v/>
      </c>
    </row>
    <row r="3502" spans="21:24" x14ac:dyDescent="0.3">
      <c r="U3502" s="95" t="str">
        <f t="shared" si="216"/>
        <v/>
      </c>
      <c r="V3502" s="95" t="str">
        <f t="shared" si="217"/>
        <v/>
      </c>
      <c r="W3502" s="95" t="str">
        <f t="shared" si="218"/>
        <v/>
      </c>
      <c r="X3502" s="95" t="str">
        <f t="shared" si="219"/>
        <v/>
      </c>
    </row>
    <row r="3503" spans="21:24" x14ac:dyDescent="0.3">
      <c r="U3503" s="95" t="str">
        <f t="shared" si="216"/>
        <v/>
      </c>
      <c r="V3503" s="95" t="str">
        <f t="shared" si="217"/>
        <v/>
      </c>
      <c r="W3503" s="95" t="str">
        <f t="shared" si="218"/>
        <v/>
      </c>
      <c r="X3503" s="95" t="str">
        <f t="shared" si="219"/>
        <v/>
      </c>
    </row>
    <row r="3504" spans="21:24" x14ac:dyDescent="0.3">
      <c r="U3504" s="95" t="str">
        <f t="shared" si="216"/>
        <v/>
      </c>
      <c r="V3504" s="95" t="str">
        <f t="shared" si="217"/>
        <v/>
      </c>
      <c r="W3504" s="95" t="str">
        <f t="shared" si="218"/>
        <v/>
      </c>
      <c r="X3504" s="95" t="str">
        <f t="shared" si="219"/>
        <v/>
      </c>
    </row>
    <row r="3505" spans="21:24" x14ac:dyDescent="0.3">
      <c r="U3505" s="95" t="str">
        <f t="shared" si="216"/>
        <v/>
      </c>
      <c r="V3505" s="95" t="str">
        <f t="shared" si="217"/>
        <v/>
      </c>
      <c r="W3505" s="95" t="str">
        <f t="shared" si="218"/>
        <v/>
      </c>
      <c r="X3505" s="95" t="str">
        <f t="shared" si="219"/>
        <v/>
      </c>
    </row>
    <row r="3506" spans="21:24" x14ac:dyDescent="0.3">
      <c r="U3506" s="95" t="str">
        <f t="shared" si="216"/>
        <v/>
      </c>
      <c r="V3506" s="95" t="str">
        <f t="shared" si="217"/>
        <v/>
      </c>
      <c r="W3506" s="95" t="str">
        <f t="shared" si="218"/>
        <v/>
      </c>
      <c r="X3506" s="95" t="str">
        <f t="shared" si="219"/>
        <v/>
      </c>
    </row>
    <row r="3507" spans="21:24" x14ac:dyDescent="0.3">
      <c r="U3507" s="95" t="str">
        <f t="shared" si="216"/>
        <v/>
      </c>
      <c r="V3507" s="95" t="str">
        <f t="shared" si="217"/>
        <v/>
      </c>
      <c r="W3507" s="95" t="str">
        <f t="shared" si="218"/>
        <v/>
      </c>
      <c r="X3507" s="95" t="str">
        <f t="shared" si="219"/>
        <v/>
      </c>
    </row>
    <row r="3508" spans="21:24" x14ac:dyDescent="0.3">
      <c r="U3508" s="95" t="str">
        <f t="shared" si="216"/>
        <v/>
      </c>
      <c r="V3508" s="95" t="str">
        <f t="shared" si="217"/>
        <v/>
      </c>
      <c r="W3508" s="95" t="str">
        <f t="shared" si="218"/>
        <v/>
      </c>
      <c r="X3508" s="95" t="str">
        <f t="shared" si="219"/>
        <v/>
      </c>
    </row>
    <row r="3509" spans="21:24" x14ac:dyDescent="0.3">
      <c r="U3509" s="95" t="str">
        <f t="shared" si="216"/>
        <v/>
      </c>
      <c r="V3509" s="95" t="str">
        <f t="shared" si="217"/>
        <v/>
      </c>
      <c r="W3509" s="95" t="str">
        <f t="shared" si="218"/>
        <v/>
      </c>
      <c r="X3509" s="95" t="str">
        <f t="shared" si="219"/>
        <v/>
      </c>
    </row>
    <row r="3510" spans="21:24" x14ac:dyDescent="0.3">
      <c r="U3510" s="95" t="str">
        <f t="shared" si="216"/>
        <v/>
      </c>
      <c r="V3510" s="95" t="str">
        <f t="shared" si="217"/>
        <v/>
      </c>
      <c r="W3510" s="95" t="str">
        <f t="shared" si="218"/>
        <v/>
      </c>
      <c r="X3510" s="95" t="str">
        <f t="shared" si="219"/>
        <v/>
      </c>
    </row>
    <row r="3511" spans="21:24" x14ac:dyDescent="0.3">
      <c r="U3511" s="95" t="str">
        <f t="shared" si="216"/>
        <v/>
      </c>
      <c r="V3511" s="95" t="str">
        <f t="shared" si="217"/>
        <v/>
      </c>
      <c r="W3511" s="95" t="str">
        <f t="shared" si="218"/>
        <v/>
      </c>
      <c r="X3511" s="95" t="str">
        <f t="shared" si="219"/>
        <v/>
      </c>
    </row>
    <row r="3512" spans="21:24" x14ac:dyDescent="0.3">
      <c r="U3512" s="95" t="str">
        <f t="shared" si="216"/>
        <v/>
      </c>
      <c r="V3512" s="95" t="str">
        <f t="shared" si="217"/>
        <v/>
      </c>
      <c r="W3512" s="95" t="str">
        <f t="shared" si="218"/>
        <v/>
      </c>
      <c r="X3512" s="95" t="str">
        <f t="shared" si="219"/>
        <v/>
      </c>
    </row>
    <row r="3513" spans="21:24" x14ac:dyDescent="0.3">
      <c r="U3513" s="95" t="str">
        <f t="shared" si="216"/>
        <v/>
      </c>
      <c r="V3513" s="95" t="str">
        <f t="shared" si="217"/>
        <v/>
      </c>
      <c r="W3513" s="95" t="str">
        <f t="shared" si="218"/>
        <v/>
      </c>
      <c r="X3513" s="95" t="str">
        <f t="shared" si="219"/>
        <v/>
      </c>
    </row>
    <row r="3514" spans="21:24" x14ac:dyDescent="0.3">
      <c r="U3514" s="95" t="str">
        <f t="shared" si="216"/>
        <v/>
      </c>
      <c r="V3514" s="95" t="str">
        <f t="shared" si="217"/>
        <v/>
      </c>
      <c r="W3514" s="95" t="str">
        <f t="shared" si="218"/>
        <v/>
      </c>
      <c r="X3514" s="95" t="str">
        <f t="shared" si="219"/>
        <v/>
      </c>
    </row>
    <row r="3515" spans="21:24" x14ac:dyDescent="0.3">
      <c r="U3515" s="95" t="str">
        <f t="shared" si="216"/>
        <v/>
      </c>
      <c r="V3515" s="95" t="str">
        <f t="shared" si="217"/>
        <v/>
      </c>
      <c r="W3515" s="95" t="str">
        <f t="shared" si="218"/>
        <v/>
      </c>
      <c r="X3515" s="95" t="str">
        <f t="shared" si="219"/>
        <v/>
      </c>
    </row>
    <row r="3516" spans="21:24" x14ac:dyDescent="0.3">
      <c r="U3516" s="95" t="str">
        <f t="shared" si="216"/>
        <v/>
      </c>
      <c r="V3516" s="95" t="str">
        <f t="shared" si="217"/>
        <v/>
      </c>
      <c r="W3516" s="95" t="str">
        <f t="shared" si="218"/>
        <v/>
      </c>
      <c r="X3516" s="95" t="str">
        <f t="shared" si="219"/>
        <v/>
      </c>
    </row>
    <row r="3517" spans="21:24" x14ac:dyDescent="0.3">
      <c r="U3517" s="95" t="str">
        <f t="shared" si="216"/>
        <v/>
      </c>
      <c r="V3517" s="95" t="str">
        <f t="shared" si="217"/>
        <v/>
      </c>
      <c r="W3517" s="95" t="str">
        <f t="shared" si="218"/>
        <v/>
      </c>
      <c r="X3517" s="95" t="str">
        <f t="shared" si="219"/>
        <v/>
      </c>
    </row>
    <row r="3518" spans="21:24" x14ac:dyDescent="0.3">
      <c r="U3518" s="95" t="str">
        <f t="shared" si="216"/>
        <v/>
      </c>
      <c r="V3518" s="95" t="str">
        <f t="shared" si="217"/>
        <v/>
      </c>
      <c r="W3518" s="95" t="str">
        <f t="shared" si="218"/>
        <v/>
      </c>
      <c r="X3518" s="95" t="str">
        <f t="shared" si="219"/>
        <v/>
      </c>
    </row>
    <row r="3519" spans="21:24" x14ac:dyDescent="0.3">
      <c r="U3519" s="95" t="str">
        <f t="shared" si="216"/>
        <v/>
      </c>
      <c r="V3519" s="95" t="str">
        <f t="shared" si="217"/>
        <v/>
      </c>
      <c r="W3519" s="95" t="str">
        <f t="shared" si="218"/>
        <v/>
      </c>
      <c r="X3519" s="95" t="str">
        <f t="shared" si="219"/>
        <v/>
      </c>
    </row>
    <row r="3520" spans="21:24" x14ac:dyDescent="0.3">
      <c r="U3520" s="95" t="str">
        <f t="shared" si="216"/>
        <v/>
      </c>
      <c r="V3520" s="95" t="str">
        <f t="shared" si="217"/>
        <v/>
      </c>
      <c r="W3520" s="95" t="str">
        <f t="shared" si="218"/>
        <v/>
      </c>
      <c r="X3520" s="95" t="str">
        <f t="shared" si="219"/>
        <v/>
      </c>
    </row>
    <row r="3521" spans="21:24" x14ac:dyDescent="0.3">
      <c r="U3521" s="95" t="str">
        <f t="shared" si="216"/>
        <v/>
      </c>
      <c r="V3521" s="95" t="str">
        <f t="shared" si="217"/>
        <v/>
      </c>
      <c r="W3521" s="95" t="str">
        <f t="shared" si="218"/>
        <v/>
      </c>
      <c r="X3521" s="95" t="str">
        <f t="shared" si="219"/>
        <v/>
      </c>
    </row>
    <row r="3522" spans="21:24" x14ac:dyDescent="0.3">
      <c r="U3522" s="95" t="str">
        <f t="shared" si="216"/>
        <v/>
      </c>
      <c r="V3522" s="95" t="str">
        <f t="shared" si="217"/>
        <v/>
      </c>
      <c r="W3522" s="95" t="str">
        <f t="shared" si="218"/>
        <v/>
      </c>
      <c r="X3522" s="95" t="str">
        <f t="shared" si="219"/>
        <v/>
      </c>
    </row>
    <row r="3523" spans="21:24" x14ac:dyDescent="0.3">
      <c r="U3523" s="95" t="str">
        <f t="shared" si="216"/>
        <v/>
      </c>
      <c r="V3523" s="95" t="str">
        <f t="shared" si="217"/>
        <v/>
      </c>
      <c r="W3523" s="95" t="str">
        <f t="shared" si="218"/>
        <v/>
      </c>
      <c r="X3523" s="95" t="str">
        <f t="shared" si="219"/>
        <v/>
      </c>
    </row>
    <row r="3524" spans="21:24" x14ac:dyDescent="0.3">
      <c r="U3524" s="95" t="str">
        <f t="shared" si="216"/>
        <v/>
      </c>
      <c r="V3524" s="95" t="str">
        <f t="shared" si="217"/>
        <v/>
      </c>
      <c r="W3524" s="95" t="str">
        <f t="shared" si="218"/>
        <v/>
      </c>
      <c r="X3524" s="95" t="str">
        <f t="shared" si="219"/>
        <v/>
      </c>
    </row>
    <row r="3525" spans="21:24" x14ac:dyDescent="0.3">
      <c r="U3525" s="95" t="str">
        <f t="shared" ref="U3525:U3588" si="220">IF(L3525="ANO",B3525&amp;"-Linie A","")</f>
        <v/>
      </c>
      <c r="V3525" s="95" t="str">
        <f t="shared" ref="V3525:V3588" si="221">IF(M3525="ANO",B3525&amp;"-Linie B","")</f>
        <v/>
      </c>
      <c r="W3525" s="95" t="str">
        <f t="shared" ref="W3525:W3588" si="222">IF(N3525="ANO",B3525&amp;"-Linie C","")</f>
        <v/>
      </c>
      <c r="X3525" s="95" t="str">
        <f t="shared" ref="X3525:X3588" si="223">IF(O3525="ANO",B3525&amp;"-Linie D","")</f>
        <v/>
      </c>
    </row>
    <row r="3526" spans="21:24" x14ac:dyDescent="0.3">
      <c r="U3526" s="95" t="str">
        <f t="shared" si="220"/>
        <v/>
      </c>
      <c r="V3526" s="95" t="str">
        <f t="shared" si="221"/>
        <v/>
      </c>
      <c r="W3526" s="95" t="str">
        <f t="shared" si="222"/>
        <v/>
      </c>
      <c r="X3526" s="95" t="str">
        <f t="shared" si="223"/>
        <v/>
      </c>
    </row>
    <row r="3527" spans="21:24" x14ac:dyDescent="0.3">
      <c r="U3527" s="95" t="str">
        <f t="shared" si="220"/>
        <v/>
      </c>
      <c r="V3527" s="95" t="str">
        <f t="shared" si="221"/>
        <v/>
      </c>
      <c r="W3527" s="95" t="str">
        <f t="shared" si="222"/>
        <v/>
      </c>
      <c r="X3527" s="95" t="str">
        <f t="shared" si="223"/>
        <v/>
      </c>
    </row>
    <row r="3528" spans="21:24" x14ac:dyDescent="0.3">
      <c r="U3528" s="95" t="str">
        <f t="shared" si="220"/>
        <v/>
      </c>
      <c r="V3528" s="95" t="str">
        <f t="shared" si="221"/>
        <v/>
      </c>
      <c r="W3528" s="95" t="str">
        <f t="shared" si="222"/>
        <v/>
      </c>
      <c r="X3528" s="95" t="str">
        <f t="shared" si="223"/>
        <v/>
      </c>
    </row>
    <row r="3529" spans="21:24" x14ac:dyDescent="0.3">
      <c r="U3529" s="95" t="str">
        <f t="shared" si="220"/>
        <v/>
      </c>
      <c r="V3529" s="95" t="str">
        <f t="shared" si="221"/>
        <v/>
      </c>
      <c r="W3529" s="95" t="str">
        <f t="shared" si="222"/>
        <v/>
      </c>
      <c r="X3529" s="95" t="str">
        <f t="shared" si="223"/>
        <v/>
      </c>
    </row>
    <row r="3530" spans="21:24" x14ac:dyDescent="0.3">
      <c r="U3530" s="95" t="str">
        <f t="shared" si="220"/>
        <v/>
      </c>
      <c r="V3530" s="95" t="str">
        <f t="shared" si="221"/>
        <v/>
      </c>
      <c r="W3530" s="95" t="str">
        <f t="shared" si="222"/>
        <v/>
      </c>
      <c r="X3530" s="95" t="str">
        <f t="shared" si="223"/>
        <v/>
      </c>
    </row>
    <row r="3531" spans="21:24" x14ac:dyDescent="0.3">
      <c r="U3531" s="95" t="str">
        <f t="shared" si="220"/>
        <v/>
      </c>
      <c r="V3531" s="95" t="str">
        <f t="shared" si="221"/>
        <v/>
      </c>
      <c r="W3531" s="95" t="str">
        <f t="shared" si="222"/>
        <v/>
      </c>
      <c r="X3531" s="95" t="str">
        <f t="shared" si="223"/>
        <v/>
      </c>
    </row>
    <row r="3532" spans="21:24" x14ac:dyDescent="0.3">
      <c r="U3532" s="95" t="str">
        <f t="shared" si="220"/>
        <v/>
      </c>
      <c r="V3532" s="95" t="str">
        <f t="shared" si="221"/>
        <v/>
      </c>
      <c r="W3532" s="95" t="str">
        <f t="shared" si="222"/>
        <v/>
      </c>
      <c r="X3532" s="95" t="str">
        <f t="shared" si="223"/>
        <v/>
      </c>
    </row>
    <row r="3533" spans="21:24" x14ac:dyDescent="0.3">
      <c r="U3533" s="95" t="str">
        <f t="shared" si="220"/>
        <v/>
      </c>
      <c r="V3533" s="95" t="str">
        <f t="shared" si="221"/>
        <v/>
      </c>
      <c r="W3533" s="95" t="str">
        <f t="shared" si="222"/>
        <v/>
      </c>
      <c r="X3533" s="95" t="str">
        <f t="shared" si="223"/>
        <v/>
      </c>
    </row>
    <row r="3534" spans="21:24" x14ac:dyDescent="0.3">
      <c r="U3534" s="95" t="str">
        <f t="shared" si="220"/>
        <v/>
      </c>
      <c r="V3534" s="95" t="str">
        <f t="shared" si="221"/>
        <v/>
      </c>
      <c r="W3534" s="95" t="str">
        <f t="shared" si="222"/>
        <v/>
      </c>
      <c r="X3534" s="95" t="str">
        <f t="shared" si="223"/>
        <v/>
      </c>
    </row>
    <row r="3535" spans="21:24" x14ac:dyDescent="0.3">
      <c r="U3535" s="95" t="str">
        <f t="shared" si="220"/>
        <v/>
      </c>
      <c r="V3535" s="95" t="str">
        <f t="shared" si="221"/>
        <v/>
      </c>
      <c r="W3535" s="95" t="str">
        <f t="shared" si="222"/>
        <v/>
      </c>
      <c r="X3535" s="95" t="str">
        <f t="shared" si="223"/>
        <v/>
      </c>
    </row>
    <row r="3536" spans="21:24" x14ac:dyDescent="0.3">
      <c r="U3536" s="95" t="str">
        <f t="shared" si="220"/>
        <v/>
      </c>
      <c r="V3536" s="95" t="str">
        <f t="shared" si="221"/>
        <v/>
      </c>
      <c r="W3536" s="95" t="str">
        <f t="shared" si="222"/>
        <v/>
      </c>
      <c r="X3536" s="95" t="str">
        <f t="shared" si="223"/>
        <v/>
      </c>
    </row>
    <row r="3537" spans="21:24" x14ac:dyDescent="0.3">
      <c r="U3537" s="95" t="str">
        <f t="shared" si="220"/>
        <v/>
      </c>
      <c r="V3537" s="95" t="str">
        <f t="shared" si="221"/>
        <v/>
      </c>
      <c r="W3537" s="95" t="str">
        <f t="shared" si="222"/>
        <v/>
      </c>
      <c r="X3537" s="95" t="str">
        <f t="shared" si="223"/>
        <v/>
      </c>
    </row>
    <row r="3538" spans="21:24" x14ac:dyDescent="0.3">
      <c r="U3538" s="95" t="str">
        <f t="shared" si="220"/>
        <v/>
      </c>
      <c r="V3538" s="95" t="str">
        <f t="shared" si="221"/>
        <v/>
      </c>
      <c r="W3538" s="95" t="str">
        <f t="shared" si="222"/>
        <v/>
      </c>
      <c r="X3538" s="95" t="str">
        <f t="shared" si="223"/>
        <v/>
      </c>
    </row>
    <row r="3539" spans="21:24" x14ac:dyDescent="0.3">
      <c r="U3539" s="95" t="str">
        <f t="shared" si="220"/>
        <v/>
      </c>
      <c r="V3539" s="95" t="str">
        <f t="shared" si="221"/>
        <v/>
      </c>
      <c r="W3539" s="95" t="str">
        <f t="shared" si="222"/>
        <v/>
      </c>
      <c r="X3539" s="95" t="str">
        <f t="shared" si="223"/>
        <v/>
      </c>
    </row>
    <row r="3540" spans="21:24" x14ac:dyDescent="0.3">
      <c r="U3540" s="95" t="str">
        <f t="shared" si="220"/>
        <v/>
      </c>
      <c r="V3540" s="95" t="str">
        <f t="shared" si="221"/>
        <v/>
      </c>
      <c r="W3540" s="95" t="str">
        <f t="shared" si="222"/>
        <v/>
      </c>
      <c r="X3540" s="95" t="str">
        <f t="shared" si="223"/>
        <v/>
      </c>
    </row>
    <row r="3541" spans="21:24" x14ac:dyDescent="0.3">
      <c r="U3541" s="95" t="str">
        <f t="shared" si="220"/>
        <v/>
      </c>
      <c r="V3541" s="95" t="str">
        <f t="shared" si="221"/>
        <v/>
      </c>
      <c r="W3541" s="95" t="str">
        <f t="shared" si="222"/>
        <v/>
      </c>
      <c r="X3541" s="95" t="str">
        <f t="shared" si="223"/>
        <v/>
      </c>
    </row>
    <row r="3542" spans="21:24" x14ac:dyDescent="0.3">
      <c r="U3542" s="95" t="str">
        <f t="shared" si="220"/>
        <v/>
      </c>
      <c r="V3542" s="95" t="str">
        <f t="shared" si="221"/>
        <v/>
      </c>
      <c r="W3542" s="95" t="str">
        <f t="shared" si="222"/>
        <v/>
      </c>
      <c r="X3542" s="95" t="str">
        <f t="shared" si="223"/>
        <v/>
      </c>
    </row>
    <row r="3543" spans="21:24" x14ac:dyDescent="0.3">
      <c r="U3543" s="95" t="str">
        <f t="shared" si="220"/>
        <v/>
      </c>
      <c r="V3543" s="95" t="str">
        <f t="shared" si="221"/>
        <v/>
      </c>
      <c r="W3543" s="95" t="str">
        <f t="shared" si="222"/>
        <v/>
      </c>
      <c r="X3543" s="95" t="str">
        <f t="shared" si="223"/>
        <v/>
      </c>
    </row>
    <row r="3544" spans="21:24" x14ac:dyDescent="0.3">
      <c r="U3544" s="95" t="str">
        <f t="shared" si="220"/>
        <v/>
      </c>
      <c r="V3544" s="95" t="str">
        <f t="shared" si="221"/>
        <v/>
      </c>
      <c r="W3544" s="95" t="str">
        <f t="shared" si="222"/>
        <v/>
      </c>
      <c r="X3544" s="95" t="str">
        <f t="shared" si="223"/>
        <v/>
      </c>
    </row>
    <row r="3545" spans="21:24" x14ac:dyDescent="0.3">
      <c r="U3545" s="95" t="str">
        <f t="shared" si="220"/>
        <v/>
      </c>
      <c r="V3545" s="95" t="str">
        <f t="shared" si="221"/>
        <v/>
      </c>
      <c r="W3545" s="95" t="str">
        <f t="shared" si="222"/>
        <v/>
      </c>
      <c r="X3545" s="95" t="str">
        <f t="shared" si="223"/>
        <v/>
      </c>
    </row>
    <row r="3546" spans="21:24" x14ac:dyDescent="0.3">
      <c r="U3546" s="95" t="str">
        <f t="shared" si="220"/>
        <v/>
      </c>
      <c r="V3546" s="95" t="str">
        <f t="shared" si="221"/>
        <v/>
      </c>
      <c r="W3546" s="95" t="str">
        <f t="shared" si="222"/>
        <v/>
      </c>
      <c r="X3546" s="95" t="str">
        <f t="shared" si="223"/>
        <v/>
      </c>
    </row>
    <row r="3547" spans="21:24" x14ac:dyDescent="0.3">
      <c r="U3547" s="95" t="str">
        <f t="shared" si="220"/>
        <v/>
      </c>
      <c r="V3547" s="95" t="str">
        <f t="shared" si="221"/>
        <v/>
      </c>
      <c r="W3547" s="95" t="str">
        <f t="shared" si="222"/>
        <v/>
      </c>
      <c r="X3547" s="95" t="str">
        <f t="shared" si="223"/>
        <v/>
      </c>
    </row>
    <row r="3548" spans="21:24" x14ac:dyDescent="0.3">
      <c r="U3548" s="95" t="str">
        <f t="shared" si="220"/>
        <v/>
      </c>
      <c r="V3548" s="95" t="str">
        <f t="shared" si="221"/>
        <v/>
      </c>
      <c r="W3548" s="95" t="str">
        <f t="shared" si="222"/>
        <v/>
      </c>
      <c r="X3548" s="95" t="str">
        <f t="shared" si="223"/>
        <v/>
      </c>
    </row>
    <row r="3549" spans="21:24" x14ac:dyDescent="0.3">
      <c r="U3549" s="95" t="str">
        <f t="shared" si="220"/>
        <v/>
      </c>
      <c r="V3549" s="95" t="str">
        <f t="shared" si="221"/>
        <v/>
      </c>
      <c r="W3549" s="95" t="str">
        <f t="shared" si="222"/>
        <v/>
      </c>
      <c r="X3549" s="95" t="str">
        <f t="shared" si="223"/>
        <v/>
      </c>
    </row>
    <row r="3550" spans="21:24" x14ac:dyDescent="0.3">
      <c r="U3550" s="95" t="str">
        <f t="shared" si="220"/>
        <v/>
      </c>
      <c r="V3550" s="95" t="str">
        <f t="shared" si="221"/>
        <v/>
      </c>
      <c r="W3550" s="95" t="str">
        <f t="shared" si="222"/>
        <v/>
      </c>
      <c r="X3550" s="95" t="str">
        <f t="shared" si="223"/>
        <v/>
      </c>
    </row>
    <row r="3551" spans="21:24" x14ac:dyDescent="0.3">
      <c r="U3551" s="95" t="str">
        <f t="shared" si="220"/>
        <v/>
      </c>
      <c r="V3551" s="95" t="str">
        <f t="shared" si="221"/>
        <v/>
      </c>
      <c r="W3551" s="95" t="str">
        <f t="shared" si="222"/>
        <v/>
      </c>
      <c r="X3551" s="95" t="str">
        <f t="shared" si="223"/>
        <v/>
      </c>
    </row>
    <row r="3552" spans="21:24" x14ac:dyDescent="0.3">
      <c r="U3552" s="95" t="str">
        <f t="shared" si="220"/>
        <v/>
      </c>
      <c r="V3552" s="95" t="str">
        <f t="shared" si="221"/>
        <v/>
      </c>
      <c r="W3552" s="95" t="str">
        <f t="shared" si="222"/>
        <v/>
      </c>
      <c r="X3552" s="95" t="str">
        <f t="shared" si="223"/>
        <v/>
      </c>
    </row>
    <row r="3553" spans="21:24" x14ac:dyDescent="0.3">
      <c r="U3553" s="95" t="str">
        <f t="shared" si="220"/>
        <v/>
      </c>
      <c r="V3553" s="95" t="str">
        <f t="shared" si="221"/>
        <v/>
      </c>
      <c r="W3553" s="95" t="str">
        <f t="shared" si="222"/>
        <v/>
      </c>
      <c r="X3553" s="95" t="str">
        <f t="shared" si="223"/>
        <v/>
      </c>
    </row>
    <row r="3554" spans="21:24" x14ac:dyDescent="0.3">
      <c r="U3554" s="95" t="str">
        <f t="shared" si="220"/>
        <v/>
      </c>
      <c r="V3554" s="95" t="str">
        <f t="shared" si="221"/>
        <v/>
      </c>
      <c r="W3554" s="95" t="str">
        <f t="shared" si="222"/>
        <v/>
      </c>
      <c r="X3554" s="95" t="str">
        <f t="shared" si="223"/>
        <v/>
      </c>
    </row>
    <row r="3555" spans="21:24" x14ac:dyDescent="0.3">
      <c r="U3555" s="95" t="str">
        <f t="shared" si="220"/>
        <v/>
      </c>
      <c r="V3555" s="95" t="str">
        <f t="shared" si="221"/>
        <v/>
      </c>
      <c r="W3555" s="95" t="str">
        <f t="shared" si="222"/>
        <v/>
      </c>
      <c r="X3555" s="95" t="str">
        <f t="shared" si="223"/>
        <v/>
      </c>
    </row>
    <row r="3556" spans="21:24" x14ac:dyDescent="0.3">
      <c r="U3556" s="95" t="str">
        <f t="shared" si="220"/>
        <v/>
      </c>
      <c r="V3556" s="95" t="str">
        <f t="shared" si="221"/>
        <v/>
      </c>
      <c r="W3556" s="95" t="str">
        <f t="shared" si="222"/>
        <v/>
      </c>
      <c r="X3556" s="95" t="str">
        <f t="shared" si="223"/>
        <v/>
      </c>
    </row>
    <row r="3557" spans="21:24" x14ac:dyDescent="0.3">
      <c r="U3557" s="95" t="str">
        <f t="shared" si="220"/>
        <v/>
      </c>
      <c r="V3557" s="95" t="str">
        <f t="shared" si="221"/>
        <v/>
      </c>
      <c r="W3557" s="95" t="str">
        <f t="shared" si="222"/>
        <v/>
      </c>
      <c r="X3557" s="95" t="str">
        <f t="shared" si="223"/>
        <v/>
      </c>
    </row>
    <row r="3558" spans="21:24" x14ac:dyDescent="0.3">
      <c r="U3558" s="95" t="str">
        <f t="shared" si="220"/>
        <v/>
      </c>
      <c r="V3558" s="95" t="str">
        <f t="shared" si="221"/>
        <v/>
      </c>
      <c r="W3558" s="95" t="str">
        <f t="shared" si="222"/>
        <v/>
      </c>
      <c r="X3558" s="95" t="str">
        <f t="shared" si="223"/>
        <v/>
      </c>
    </row>
    <row r="3559" spans="21:24" x14ac:dyDescent="0.3">
      <c r="U3559" s="95" t="str">
        <f t="shared" si="220"/>
        <v/>
      </c>
      <c r="V3559" s="95" t="str">
        <f t="shared" si="221"/>
        <v/>
      </c>
      <c r="W3559" s="95" t="str">
        <f t="shared" si="222"/>
        <v/>
      </c>
      <c r="X3559" s="95" t="str">
        <f t="shared" si="223"/>
        <v/>
      </c>
    </row>
    <row r="3560" spans="21:24" x14ac:dyDescent="0.3">
      <c r="U3560" s="95" t="str">
        <f t="shared" si="220"/>
        <v/>
      </c>
      <c r="V3560" s="95" t="str">
        <f t="shared" si="221"/>
        <v/>
      </c>
      <c r="W3560" s="95" t="str">
        <f t="shared" si="222"/>
        <v/>
      </c>
      <c r="X3560" s="95" t="str">
        <f t="shared" si="223"/>
        <v/>
      </c>
    </row>
    <row r="3561" spans="21:24" x14ac:dyDescent="0.3">
      <c r="U3561" s="95" t="str">
        <f t="shared" si="220"/>
        <v/>
      </c>
      <c r="V3561" s="95" t="str">
        <f t="shared" si="221"/>
        <v/>
      </c>
      <c r="W3561" s="95" t="str">
        <f t="shared" si="222"/>
        <v/>
      </c>
      <c r="X3561" s="95" t="str">
        <f t="shared" si="223"/>
        <v/>
      </c>
    </row>
    <row r="3562" spans="21:24" x14ac:dyDescent="0.3">
      <c r="U3562" s="95" t="str">
        <f t="shared" si="220"/>
        <v/>
      </c>
      <c r="V3562" s="95" t="str">
        <f t="shared" si="221"/>
        <v/>
      </c>
      <c r="W3562" s="95" t="str">
        <f t="shared" si="222"/>
        <v/>
      </c>
      <c r="X3562" s="95" t="str">
        <f t="shared" si="223"/>
        <v/>
      </c>
    </row>
    <row r="3563" spans="21:24" x14ac:dyDescent="0.3">
      <c r="U3563" s="95" t="str">
        <f t="shared" si="220"/>
        <v/>
      </c>
      <c r="V3563" s="95" t="str">
        <f t="shared" si="221"/>
        <v/>
      </c>
      <c r="W3563" s="95" t="str">
        <f t="shared" si="222"/>
        <v/>
      </c>
      <c r="X3563" s="95" t="str">
        <f t="shared" si="223"/>
        <v/>
      </c>
    </row>
    <row r="3564" spans="21:24" x14ac:dyDescent="0.3">
      <c r="U3564" s="95" t="str">
        <f t="shared" si="220"/>
        <v/>
      </c>
      <c r="V3564" s="95" t="str">
        <f t="shared" si="221"/>
        <v/>
      </c>
      <c r="W3564" s="95" t="str">
        <f t="shared" si="222"/>
        <v/>
      </c>
      <c r="X3564" s="95" t="str">
        <f t="shared" si="223"/>
        <v/>
      </c>
    </row>
    <row r="3565" spans="21:24" x14ac:dyDescent="0.3">
      <c r="U3565" s="95" t="str">
        <f t="shared" si="220"/>
        <v/>
      </c>
      <c r="V3565" s="95" t="str">
        <f t="shared" si="221"/>
        <v/>
      </c>
      <c r="W3565" s="95" t="str">
        <f t="shared" si="222"/>
        <v/>
      </c>
      <c r="X3565" s="95" t="str">
        <f t="shared" si="223"/>
        <v/>
      </c>
    </row>
    <row r="3566" spans="21:24" x14ac:dyDescent="0.3">
      <c r="U3566" s="95" t="str">
        <f t="shared" si="220"/>
        <v/>
      </c>
      <c r="V3566" s="95" t="str">
        <f t="shared" si="221"/>
        <v/>
      </c>
      <c r="W3566" s="95" t="str">
        <f t="shared" si="222"/>
        <v/>
      </c>
      <c r="X3566" s="95" t="str">
        <f t="shared" si="223"/>
        <v/>
      </c>
    </row>
    <row r="3567" spans="21:24" x14ac:dyDescent="0.3">
      <c r="U3567" s="95" t="str">
        <f t="shared" si="220"/>
        <v/>
      </c>
      <c r="V3567" s="95" t="str">
        <f t="shared" si="221"/>
        <v/>
      </c>
      <c r="W3567" s="95" t="str">
        <f t="shared" si="222"/>
        <v/>
      </c>
      <c r="X3567" s="95" t="str">
        <f t="shared" si="223"/>
        <v/>
      </c>
    </row>
    <row r="3568" spans="21:24" x14ac:dyDescent="0.3">
      <c r="U3568" s="95" t="str">
        <f t="shared" si="220"/>
        <v/>
      </c>
      <c r="V3568" s="95" t="str">
        <f t="shared" si="221"/>
        <v/>
      </c>
      <c r="W3568" s="95" t="str">
        <f t="shared" si="222"/>
        <v/>
      </c>
      <c r="X3568" s="95" t="str">
        <f t="shared" si="223"/>
        <v/>
      </c>
    </row>
    <row r="3569" spans="21:24" x14ac:dyDescent="0.3">
      <c r="U3569" s="95" t="str">
        <f t="shared" si="220"/>
        <v/>
      </c>
      <c r="V3569" s="95" t="str">
        <f t="shared" si="221"/>
        <v/>
      </c>
      <c r="W3569" s="95" t="str">
        <f t="shared" si="222"/>
        <v/>
      </c>
      <c r="X3569" s="95" t="str">
        <f t="shared" si="223"/>
        <v/>
      </c>
    </row>
    <row r="3570" spans="21:24" x14ac:dyDescent="0.3">
      <c r="U3570" s="95" t="str">
        <f t="shared" si="220"/>
        <v/>
      </c>
      <c r="V3570" s="95" t="str">
        <f t="shared" si="221"/>
        <v/>
      </c>
      <c r="W3570" s="95" t="str">
        <f t="shared" si="222"/>
        <v/>
      </c>
      <c r="X3570" s="95" t="str">
        <f t="shared" si="223"/>
        <v/>
      </c>
    </row>
    <row r="3571" spans="21:24" x14ac:dyDescent="0.3">
      <c r="U3571" s="95" t="str">
        <f t="shared" si="220"/>
        <v/>
      </c>
      <c r="V3571" s="95" t="str">
        <f t="shared" si="221"/>
        <v/>
      </c>
      <c r="W3571" s="95" t="str">
        <f t="shared" si="222"/>
        <v/>
      </c>
      <c r="X3571" s="95" t="str">
        <f t="shared" si="223"/>
        <v/>
      </c>
    </row>
    <row r="3572" spans="21:24" x14ac:dyDescent="0.3">
      <c r="U3572" s="95" t="str">
        <f t="shared" si="220"/>
        <v/>
      </c>
      <c r="V3572" s="95" t="str">
        <f t="shared" si="221"/>
        <v/>
      </c>
      <c r="W3572" s="95" t="str">
        <f t="shared" si="222"/>
        <v/>
      </c>
      <c r="X3572" s="95" t="str">
        <f t="shared" si="223"/>
        <v/>
      </c>
    </row>
    <row r="3573" spans="21:24" x14ac:dyDescent="0.3">
      <c r="U3573" s="95" t="str">
        <f t="shared" si="220"/>
        <v/>
      </c>
      <c r="V3573" s="95" t="str">
        <f t="shared" si="221"/>
        <v/>
      </c>
      <c r="W3573" s="95" t="str">
        <f t="shared" si="222"/>
        <v/>
      </c>
      <c r="X3573" s="95" t="str">
        <f t="shared" si="223"/>
        <v/>
      </c>
    </row>
    <row r="3574" spans="21:24" x14ac:dyDescent="0.3">
      <c r="U3574" s="95" t="str">
        <f t="shared" si="220"/>
        <v/>
      </c>
      <c r="V3574" s="95" t="str">
        <f t="shared" si="221"/>
        <v/>
      </c>
      <c r="W3574" s="95" t="str">
        <f t="shared" si="222"/>
        <v/>
      </c>
      <c r="X3574" s="95" t="str">
        <f t="shared" si="223"/>
        <v/>
      </c>
    </row>
    <row r="3575" spans="21:24" x14ac:dyDescent="0.3">
      <c r="U3575" s="95" t="str">
        <f t="shared" si="220"/>
        <v/>
      </c>
      <c r="V3575" s="95" t="str">
        <f t="shared" si="221"/>
        <v/>
      </c>
      <c r="W3575" s="95" t="str">
        <f t="shared" si="222"/>
        <v/>
      </c>
      <c r="X3575" s="95" t="str">
        <f t="shared" si="223"/>
        <v/>
      </c>
    </row>
    <row r="3576" spans="21:24" x14ac:dyDescent="0.3">
      <c r="U3576" s="95" t="str">
        <f t="shared" si="220"/>
        <v/>
      </c>
      <c r="V3576" s="95" t="str">
        <f t="shared" si="221"/>
        <v/>
      </c>
      <c r="W3576" s="95" t="str">
        <f t="shared" si="222"/>
        <v/>
      </c>
      <c r="X3576" s="95" t="str">
        <f t="shared" si="223"/>
        <v/>
      </c>
    </row>
    <row r="3577" spans="21:24" x14ac:dyDescent="0.3">
      <c r="U3577" s="95" t="str">
        <f t="shared" si="220"/>
        <v/>
      </c>
      <c r="V3577" s="95" t="str">
        <f t="shared" si="221"/>
        <v/>
      </c>
      <c r="W3577" s="95" t="str">
        <f t="shared" si="222"/>
        <v/>
      </c>
      <c r="X3577" s="95" t="str">
        <f t="shared" si="223"/>
        <v/>
      </c>
    </row>
    <row r="3578" spans="21:24" x14ac:dyDescent="0.3">
      <c r="U3578" s="95" t="str">
        <f t="shared" si="220"/>
        <v/>
      </c>
      <c r="V3578" s="95" t="str">
        <f t="shared" si="221"/>
        <v/>
      </c>
      <c r="W3578" s="95" t="str">
        <f t="shared" si="222"/>
        <v/>
      </c>
      <c r="X3578" s="95" t="str">
        <f t="shared" si="223"/>
        <v/>
      </c>
    </row>
    <row r="3579" spans="21:24" x14ac:dyDescent="0.3">
      <c r="U3579" s="95" t="str">
        <f t="shared" si="220"/>
        <v/>
      </c>
      <c r="V3579" s="95" t="str">
        <f t="shared" si="221"/>
        <v/>
      </c>
      <c r="W3579" s="95" t="str">
        <f t="shared" si="222"/>
        <v/>
      </c>
      <c r="X3579" s="95" t="str">
        <f t="shared" si="223"/>
        <v/>
      </c>
    </row>
    <row r="3580" spans="21:24" x14ac:dyDescent="0.3">
      <c r="U3580" s="95" t="str">
        <f t="shared" si="220"/>
        <v/>
      </c>
      <c r="V3580" s="95" t="str">
        <f t="shared" si="221"/>
        <v/>
      </c>
      <c r="W3580" s="95" t="str">
        <f t="shared" si="222"/>
        <v/>
      </c>
      <c r="X3580" s="95" t="str">
        <f t="shared" si="223"/>
        <v/>
      </c>
    </row>
    <row r="3581" spans="21:24" x14ac:dyDescent="0.3">
      <c r="U3581" s="95" t="str">
        <f t="shared" si="220"/>
        <v/>
      </c>
      <c r="V3581" s="95" t="str">
        <f t="shared" si="221"/>
        <v/>
      </c>
      <c r="W3581" s="95" t="str">
        <f t="shared" si="222"/>
        <v/>
      </c>
      <c r="X3581" s="95" t="str">
        <f t="shared" si="223"/>
        <v/>
      </c>
    </row>
    <row r="3582" spans="21:24" x14ac:dyDescent="0.3">
      <c r="U3582" s="95" t="str">
        <f t="shared" si="220"/>
        <v/>
      </c>
      <c r="V3582" s="95" t="str">
        <f t="shared" si="221"/>
        <v/>
      </c>
      <c r="W3582" s="95" t="str">
        <f t="shared" si="222"/>
        <v/>
      </c>
      <c r="X3582" s="95" t="str">
        <f t="shared" si="223"/>
        <v/>
      </c>
    </row>
    <row r="3583" spans="21:24" x14ac:dyDescent="0.3">
      <c r="U3583" s="95" t="str">
        <f t="shared" si="220"/>
        <v/>
      </c>
      <c r="V3583" s="95" t="str">
        <f t="shared" si="221"/>
        <v/>
      </c>
      <c r="W3583" s="95" t="str">
        <f t="shared" si="222"/>
        <v/>
      </c>
      <c r="X3583" s="95" t="str">
        <f t="shared" si="223"/>
        <v/>
      </c>
    </row>
    <row r="3584" spans="21:24" x14ac:dyDescent="0.3">
      <c r="U3584" s="95" t="str">
        <f t="shared" si="220"/>
        <v/>
      </c>
      <c r="V3584" s="95" t="str">
        <f t="shared" si="221"/>
        <v/>
      </c>
      <c r="W3584" s="95" t="str">
        <f t="shared" si="222"/>
        <v/>
      </c>
      <c r="X3584" s="95" t="str">
        <f t="shared" si="223"/>
        <v/>
      </c>
    </row>
    <row r="3585" spans="21:24" x14ac:dyDescent="0.3">
      <c r="U3585" s="95" t="str">
        <f t="shared" si="220"/>
        <v/>
      </c>
      <c r="V3585" s="95" t="str">
        <f t="shared" si="221"/>
        <v/>
      </c>
      <c r="W3585" s="95" t="str">
        <f t="shared" si="222"/>
        <v/>
      </c>
      <c r="X3585" s="95" t="str">
        <f t="shared" si="223"/>
        <v/>
      </c>
    </row>
    <row r="3586" spans="21:24" x14ac:dyDescent="0.3">
      <c r="U3586" s="95" t="str">
        <f t="shared" si="220"/>
        <v/>
      </c>
      <c r="V3586" s="95" t="str">
        <f t="shared" si="221"/>
        <v/>
      </c>
      <c r="W3586" s="95" t="str">
        <f t="shared" si="222"/>
        <v/>
      </c>
      <c r="X3586" s="95" t="str">
        <f t="shared" si="223"/>
        <v/>
      </c>
    </row>
    <row r="3587" spans="21:24" x14ac:dyDescent="0.3">
      <c r="U3587" s="95" t="str">
        <f t="shared" si="220"/>
        <v/>
      </c>
      <c r="V3587" s="95" t="str">
        <f t="shared" si="221"/>
        <v/>
      </c>
      <c r="W3587" s="95" t="str">
        <f t="shared" si="222"/>
        <v/>
      </c>
      <c r="X3587" s="95" t="str">
        <f t="shared" si="223"/>
        <v/>
      </c>
    </row>
    <row r="3588" spans="21:24" x14ac:dyDescent="0.3">
      <c r="U3588" s="95" t="str">
        <f t="shared" si="220"/>
        <v/>
      </c>
      <c r="V3588" s="95" t="str">
        <f t="shared" si="221"/>
        <v/>
      </c>
      <c r="W3588" s="95" t="str">
        <f t="shared" si="222"/>
        <v/>
      </c>
      <c r="X3588" s="95" t="str">
        <f t="shared" si="223"/>
        <v/>
      </c>
    </row>
    <row r="3589" spans="21:24" x14ac:dyDescent="0.3">
      <c r="U3589" s="95" t="str">
        <f t="shared" ref="U3589:U3652" si="224">IF(L3589="ANO",B3589&amp;"-Linie A","")</f>
        <v/>
      </c>
      <c r="V3589" s="95" t="str">
        <f t="shared" ref="V3589:V3652" si="225">IF(M3589="ANO",B3589&amp;"-Linie B","")</f>
        <v/>
      </c>
      <c r="W3589" s="95" t="str">
        <f t="shared" ref="W3589:W3652" si="226">IF(N3589="ANO",B3589&amp;"-Linie C","")</f>
        <v/>
      </c>
      <c r="X3589" s="95" t="str">
        <f t="shared" ref="X3589:X3652" si="227">IF(O3589="ANO",B3589&amp;"-Linie D","")</f>
        <v/>
      </c>
    </row>
    <row r="3590" spans="21:24" x14ac:dyDescent="0.3">
      <c r="U3590" s="95" t="str">
        <f t="shared" si="224"/>
        <v/>
      </c>
      <c r="V3590" s="95" t="str">
        <f t="shared" si="225"/>
        <v/>
      </c>
      <c r="W3590" s="95" t="str">
        <f t="shared" si="226"/>
        <v/>
      </c>
      <c r="X3590" s="95" t="str">
        <f t="shared" si="227"/>
        <v/>
      </c>
    </row>
    <row r="3591" spans="21:24" x14ac:dyDescent="0.3">
      <c r="U3591" s="95" t="str">
        <f t="shared" si="224"/>
        <v/>
      </c>
      <c r="V3591" s="95" t="str">
        <f t="shared" si="225"/>
        <v/>
      </c>
      <c r="W3591" s="95" t="str">
        <f t="shared" si="226"/>
        <v/>
      </c>
      <c r="X3591" s="95" t="str">
        <f t="shared" si="227"/>
        <v/>
      </c>
    </row>
    <row r="3592" spans="21:24" x14ac:dyDescent="0.3">
      <c r="U3592" s="95" t="str">
        <f t="shared" si="224"/>
        <v/>
      </c>
      <c r="V3592" s="95" t="str">
        <f t="shared" si="225"/>
        <v/>
      </c>
      <c r="W3592" s="95" t="str">
        <f t="shared" si="226"/>
        <v/>
      </c>
      <c r="X3592" s="95" t="str">
        <f t="shared" si="227"/>
        <v/>
      </c>
    </row>
    <row r="3593" spans="21:24" x14ac:dyDescent="0.3">
      <c r="U3593" s="95" t="str">
        <f t="shared" si="224"/>
        <v/>
      </c>
      <c r="V3593" s="95" t="str">
        <f t="shared" si="225"/>
        <v/>
      </c>
      <c r="W3593" s="95" t="str">
        <f t="shared" si="226"/>
        <v/>
      </c>
      <c r="X3593" s="95" t="str">
        <f t="shared" si="227"/>
        <v/>
      </c>
    </row>
    <row r="3594" spans="21:24" x14ac:dyDescent="0.3">
      <c r="U3594" s="95" t="str">
        <f t="shared" si="224"/>
        <v/>
      </c>
      <c r="V3594" s="95" t="str">
        <f t="shared" si="225"/>
        <v/>
      </c>
      <c r="W3594" s="95" t="str">
        <f t="shared" si="226"/>
        <v/>
      </c>
      <c r="X3594" s="95" t="str">
        <f t="shared" si="227"/>
        <v/>
      </c>
    </row>
    <row r="3595" spans="21:24" x14ac:dyDescent="0.3">
      <c r="U3595" s="95" t="str">
        <f t="shared" si="224"/>
        <v/>
      </c>
      <c r="V3595" s="95" t="str">
        <f t="shared" si="225"/>
        <v/>
      </c>
      <c r="W3595" s="95" t="str">
        <f t="shared" si="226"/>
        <v/>
      </c>
      <c r="X3595" s="95" t="str">
        <f t="shared" si="227"/>
        <v/>
      </c>
    </row>
    <row r="3596" spans="21:24" x14ac:dyDescent="0.3">
      <c r="U3596" s="95" t="str">
        <f t="shared" si="224"/>
        <v/>
      </c>
      <c r="V3596" s="95" t="str">
        <f t="shared" si="225"/>
        <v/>
      </c>
      <c r="W3596" s="95" t="str">
        <f t="shared" si="226"/>
        <v/>
      </c>
      <c r="X3596" s="95" t="str">
        <f t="shared" si="227"/>
        <v/>
      </c>
    </row>
    <row r="3597" spans="21:24" x14ac:dyDescent="0.3">
      <c r="U3597" s="95" t="str">
        <f t="shared" si="224"/>
        <v/>
      </c>
      <c r="V3597" s="95" t="str">
        <f t="shared" si="225"/>
        <v/>
      </c>
      <c r="W3597" s="95" t="str">
        <f t="shared" si="226"/>
        <v/>
      </c>
      <c r="X3597" s="95" t="str">
        <f t="shared" si="227"/>
        <v/>
      </c>
    </row>
    <row r="3598" spans="21:24" x14ac:dyDescent="0.3">
      <c r="U3598" s="95" t="str">
        <f t="shared" si="224"/>
        <v/>
      </c>
      <c r="V3598" s="95" t="str">
        <f t="shared" si="225"/>
        <v/>
      </c>
      <c r="W3598" s="95" t="str">
        <f t="shared" si="226"/>
        <v/>
      </c>
      <c r="X3598" s="95" t="str">
        <f t="shared" si="227"/>
        <v/>
      </c>
    </row>
    <row r="3599" spans="21:24" x14ac:dyDescent="0.3">
      <c r="U3599" s="95" t="str">
        <f t="shared" si="224"/>
        <v/>
      </c>
      <c r="V3599" s="95" t="str">
        <f t="shared" si="225"/>
        <v/>
      </c>
      <c r="W3599" s="95" t="str">
        <f t="shared" si="226"/>
        <v/>
      </c>
      <c r="X3599" s="95" t="str">
        <f t="shared" si="227"/>
        <v/>
      </c>
    </row>
    <row r="3600" spans="21:24" x14ac:dyDescent="0.3">
      <c r="U3600" s="95" t="str">
        <f t="shared" si="224"/>
        <v/>
      </c>
      <c r="V3600" s="95" t="str">
        <f t="shared" si="225"/>
        <v/>
      </c>
      <c r="W3600" s="95" t="str">
        <f t="shared" si="226"/>
        <v/>
      </c>
      <c r="X3600" s="95" t="str">
        <f t="shared" si="227"/>
        <v/>
      </c>
    </row>
    <row r="3601" spans="21:24" x14ac:dyDescent="0.3">
      <c r="U3601" s="95" t="str">
        <f t="shared" si="224"/>
        <v/>
      </c>
      <c r="V3601" s="95" t="str">
        <f t="shared" si="225"/>
        <v/>
      </c>
      <c r="W3601" s="95" t="str">
        <f t="shared" si="226"/>
        <v/>
      </c>
      <c r="X3601" s="95" t="str">
        <f t="shared" si="227"/>
        <v/>
      </c>
    </row>
    <row r="3602" spans="21:24" x14ac:dyDescent="0.3">
      <c r="U3602" s="95" t="str">
        <f t="shared" si="224"/>
        <v/>
      </c>
      <c r="V3602" s="95" t="str">
        <f t="shared" si="225"/>
        <v/>
      </c>
      <c r="W3602" s="95" t="str">
        <f t="shared" si="226"/>
        <v/>
      </c>
      <c r="X3602" s="95" t="str">
        <f t="shared" si="227"/>
        <v/>
      </c>
    </row>
    <row r="3603" spans="21:24" x14ac:dyDescent="0.3">
      <c r="U3603" s="95" t="str">
        <f t="shared" si="224"/>
        <v/>
      </c>
      <c r="V3603" s="95" t="str">
        <f t="shared" si="225"/>
        <v/>
      </c>
      <c r="W3603" s="95" t="str">
        <f t="shared" si="226"/>
        <v/>
      </c>
      <c r="X3603" s="95" t="str">
        <f t="shared" si="227"/>
        <v/>
      </c>
    </row>
    <row r="3604" spans="21:24" x14ac:dyDescent="0.3">
      <c r="U3604" s="95" t="str">
        <f t="shared" si="224"/>
        <v/>
      </c>
      <c r="V3604" s="95" t="str">
        <f t="shared" si="225"/>
        <v/>
      </c>
      <c r="W3604" s="95" t="str">
        <f t="shared" si="226"/>
        <v/>
      </c>
      <c r="X3604" s="95" t="str">
        <f t="shared" si="227"/>
        <v/>
      </c>
    </row>
    <row r="3605" spans="21:24" x14ac:dyDescent="0.3">
      <c r="U3605" s="95" t="str">
        <f t="shared" si="224"/>
        <v/>
      </c>
      <c r="V3605" s="95" t="str">
        <f t="shared" si="225"/>
        <v/>
      </c>
      <c r="W3605" s="95" t="str">
        <f t="shared" si="226"/>
        <v/>
      </c>
      <c r="X3605" s="95" t="str">
        <f t="shared" si="227"/>
        <v/>
      </c>
    </row>
    <row r="3606" spans="21:24" x14ac:dyDescent="0.3">
      <c r="U3606" s="95" t="str">
        <f t="shared" si="224"/>
        <v/>
      </c>
      <c r="V3606" s="95" t="str">
        <f t="shared" si="225"/>
        <v/>
      </c>
      <c r="W3606" s="95" t="str">
        <f t="shared" si="226"/>
        <v/>
      </c>
      <c r="X3606" s="95" t="str">
        <f t="shared" si="227"/>
        <v/>
      </c>
    </row>
    <row r="3607" spans="21:24" x14ac:dyDescent="0.3">
      <c r="U3607" s="95" t="str">
        <f t="shared" si="224"/>
        <v/>
      </c>
      <c r="V3607" s="95" t="str">
        <f t="shared" si="225"/>
        <v/>
      </c>
      <c r="W3607" s="95" t="str">
        <f t="shared" si="226"/>
        <v/>
      </c>
      <c r="X3607" s="95" t="str">
        <f t="shared" si="227"/>
        <v/>
      </c>
    </row>
    <row r="3608" spans="21:24" x14ac:dyDescent="0.3">
      <c r="U3608" s="95" t="str">
        <f t="shared" si="224"/>
        <v/>
      </c>
      <c r="V3608" s="95" t="str">
        <f t="shared" si="225"/>
        <v/>
      </c>
      <c r="W3608" s="95" t="str">
        <f t="shared" si="226"/>
        <v/>
      </c>
      <c r="X3608" s="95" t="str">
        <f t="shared" si="227"/>
        <v/>
      </c>
    </row>
    <row r="3609" spans="21:24" x14ac:dyDescent="0.3">
      <c r="U3609" s="95" t="str">
        <f t="shared" si="224"/>
        <v/>
      </c>
      <c r="V3609" s="95" t="str">
        <f t="shared" si="225"/>
        <v/>
      </c>
      <c r="W3609" s="95" t="str">
        <f t="shared" si="226"/>
        <v/>
      </c>
      <c r="X3609" s="95" t="str">
        <f t="shared" si="227"/>
        <v/>
      </c>
    </row>
    <row r="3610" spans="21:24" x14ac:dyDescent="0.3">
      <c r="U3610" s="95" t="str">
        <f t="shared" si="224"/>
        <v/>
      </c>
      <c r="V3610" s="95" t="str">
        <f t="shared" si="225"/>
        <v/>
      </c>
      <c r="W3610" s="95" t="str">
        <f t="shared" si="226"/>
        <v/>
      </c>
      <c r="X3610" s="95" t="str">
        <f t="shared" si="227"/>
        <v/>
      </c>
    </row>
    <row r="3611" spans="21:24" x14ac:dyDescent="0.3">
      <c r="U3611" s="95" t="str">
        <f t="shared" si="224"/>
        <v/>
      </c>
      <c r="V3611" s="95" t="str">
        <f t="shared" si="225"/>
        <v/>
      </c>
      <c r="W3611" s="95" t="str">
        <f t="shared" si="226"/>
        <v/>
      </c>
      <c r="X3611" s="95" t="str">
        <f t="shared" si="227"/>
        <v/>
      </c>
    </row>
    <row r="3612" spans="21:24" x14ac:dyDescent="0.3">
      <c r="U3612" s="95" t="str">
        <f t="shared" si="224"/>
        <v/>
      </c>
      <c r="V3612" s="95" t="str">
        <f t="shared" si="225"/>
        <v/>
      </c>
      <c r="W3612" s="95" t="str">
        <f t="shared" si="226"/>
        <v/>
      </c>
      <c r="X3612" s="95" t="str">
        <f t="shared" si="227"/>
        <v/>
      </c>
    </row>
    <row r="3613" spans="21:24" x14ac:dyDescent="0.3">
      <c r="U3613" s="95" t="str">
        <f t="shared" si="224"/>
        <v/>
      </c>
      <c r="V3613" s="95" t="str">
        <f t="shared" si="225"/>
        <v/>
      </c>
      <c r="W3613" s="95" t="str">
        <f t="shared" si="226"/>
        <v/>
      </c>
      <c r="X3613" s="95" t="str">
        <f t="shared" si="227"/>
        <v/>
      </c>
    </row>
    <row r="3614" spans="21:24" x14ac:dyDescent="0.3">
      <c r="U3614" s="95" t="str">
        <f t="shared" si="224"/>
        <v/>
      </c>
      <c r="V3614" s="95" t="str">
        <f t="shared" si="225"/>
        <v/>
      </c>
      <c r="W3614" s="95" t="str">
        <f t="shared" si="226"/>
        <v/>
      </c>
      <c r="X3614" s="95" t="str">
        <f t="shared" si="227"/>
        <v/>
      </c>
    </row>
    <row r="3615" spans="21:24" x14ac:dyDescent="0.3">
      <c r="U3615" s="95" t="str">
        <f t="shared" si="224"/>
        <v/>
      </c>
      <c r="V3615" s="95" t="str">
        <f t="shared" si="225"/>
        <v/>
      </c>
      <c r="W3615" s="95" t="str">
        <f t="shared" si="226"/>
        <v/>
      </c>
      <c r="X3615" s="95" t="str">
        <f t="shared" si="227"/>
        <v/>
      </c>
    </row>
    <row r="3616" spans="21:24" x14ac:dyDescent="0.3">
      <c r="U3616" s="95" t="str">
        <f t="shared" si="224"/>
        <v/>
      </c>
      <c r="V3616" s="95" t="str">
        <f t="shared" si="225"/>
        <v/>
      </c>
      <c r="W3616" s="95" t="str">
        <f t="shared" si="226"/>
        <v/>
      </c>
      <c r="X3616" s="95" t="str">
        <f t="shared" si="227"/>
        <v/>
      </c>
    </row>
    <row r="3617" spans="21:24" x14ac:dyDescent="0.3">
      <c r="U3617" s="95" t="str">
        <f t="shared" si="224"/>
        <v/>
      </c>
      <c r="V3617" s="95" t="str">
        <f t="shared" si="225"/>
        <v/>
      </c>
      <c r="W3617" s="95" t="str">
        <f t="shared" si="226"/>
        <v/>
      </c>
      <c r="X3617" s="95" t="str">
        <f t="shared" si="227"/>
        <v/>
      </c>
    </row>
    <row r="3618" spans="21:24" x14ac:dyDescent="0.3">
      <c r="U3618" s="95" t="str">
        <f t="shared" si="224"/>
        <v/>
      </c>
      <c r="V3618" s="95" t="str">
        <f t="shared" si="225"/>
        <v/>
      </c>
      <c r="W3618" s="95" t="str">
        <f t="shared" si="226"/>
        <v/>
      </c>
      <c r="X3618" s="95" t="str">
        <f t="shared" si="227"/>
        <v/>
      </c>
    </row>
    <row r="3619" spans="21:24" x14ac:dyDescent="0.3">
      <c r="U3619" s="95" t="str">
        <f t="shared" si="224"/>
        <v/>
      </c>
      <c r="V3619" s="95" t="str">
        <f t="shared" si="225"/>
        <v/>
      </c>
      <c r="W3619" s="95" t="str">
        <f t="shared" si="226"/>
        <v/>
      </c>
      <c r="X3619" s="95" t="str">
        <f t="shared" si="227"/>
        <v/>
      </c>
    </row>
    <row r="3620" spans="21:24" x14ac:dyDescent="0.3">
      <c r="U3620" s="95" t="str">
        <f t="shared" si="224"/>
        <v/>
      </c>
      <c r="V3620" s="95" t="str">
        <f t="shared" si="225"/>
        <v/>
      </c>
      <c r="W3620" s="95" t="str">
        <f t="shared" si="226"/>
        <v/>
      </c>
      <c r="X3620" s="95" t="str">
        <f t="shared" si="227"/>
        <v/>
      </c>
    </row>
    <row r="3621" spans="21:24" x14ac:dyDescent="0.3">
      <c r="U3621" s="95" t="str">
        <f t="shared" si="224"/>
        <v/>
      </c>
      <c r="V3621" s="95" t="str">
        <f t="shared" si="225"/>
        <v/>
      </c>
      <c r="W3621" s="95" t="str">
        <f t="shared" si="226"/>
        <v/>
      </c>
      <c r="X3621" s="95" t="str">
        <f t="shared" si="227"/>
        <v/>
      </c>
    </row>
    <row r="3622" spans="21:24" x14ac:dyDescent="0.3">
      <c r="U3622" s="95" t="str">
        <f t="shared" si="224"/>
        <v/>
      </c>
      <c r="V3622" s="95" t="str">
        <f t="shared" si="225"/>
        <v/>
      </c>
      <c r="W3622" s="95" t="str">
        <f t="shared" si="226"/>
        <v/>
      </c>
      <c r="X3622" s="95" t="str">
        <f t="shared" si="227"/>
        <v/>
      </c>
    </row>
    <row r="3623" spans="21:24" x14ac:dyDescent="0.3">
      <c r="U3623" s="95" t="str">
        <f t="shared" si="224"/>
        <v/>
      </c>
      <c r="V3623" s="95" t="str">
        <f t="shared" si="225"/>
        <v/>
      </c>
      <c r="W3623" s="95" t="str">
        <f t="shared" si="226"/>
        <v/>
      </c>
      <c r="X3623" s="95" t="str">
        <f t="shared" si="227"/>
        <v/>
      </c>
    </row>
    <row r="3624" spans="21:24" x14ac:dyDescent="0.3">
      <c r="U3624" s="95" t="str">
        <f t="shared" si="224"/>
        <v/>
      </c>
      <c r="V3624" s="95" t="str">
        <f t="shared" si="225"/>
        <v/>
      </c>
      <c r="W3624" s="95" t="str">
        <f t="shared" si="226"/>
        <v/>
      </c>
      <c r="X3624" s="95" t="str">
        <f t="shared" si="227"/>
        <v/>
      </c>
    </row>
    <row r="3625" spans="21:24" x14ac:dyDescent="0.3">
      <c r="U3625" s="95" t="str">
        <f t="shared" si="224"/>
        <v/>
      </c>
      <c r="V3625" s="95" t="str">
        <f t="shared" si="225"/>
        <v/>
      </c>
      <c r="W3625" s="95" t="str">
        <f t="shared" si="226"/>
        <v/>
      </c>
      <c r="X3625" s="95" t="str">
        <f t="shared" si="227"/>
        <v/>
      </c>
    </row>
    <row r="3626" spans="21:24" x14ac:dyDescent="0.3">
      <c r="U3626" s="95" t="str">
        <f t="shared" si="224"/>
        <v/>
      </c>
      <c r="V3626" s="95" t="str">
        <f t="shared" si="225"/>
        <v/>
      </c>
      <c r="W3626" s="95" t="str">
        <f t="shared" si="226"/>
        <v/>
      </c>
      <c r="X3626" s="95" t="str">
        <f t="shared" si="227"/>
        <v/>
      </c>
    </row>
    <row r="3627" spans="21:24" x14ac:dyDescent="0.3">
      <c r="U3627" s="95" t="str">
        <f t="shared" si="224"/>
        <v/>
      </c>
      <c r="V3627" s="95" t="str">
        <f t="shared" si="225"/>
        <v/>
      </c>
      <c r="W3627" s="95" t="str">
        <f t="shared" si="226"/>
        <v/>
      </c>
      <c r="X3627" s="95" t="str">
        <f t="shared" si="227"/>
        <v/>
      </c>
    </row>
    <row r="3628" spans="21:24" x14ac:dyDescent="0.3">
      <c r="U3628" s="95" t="str">
        <f t="shared" si="224"/>
        <v/>
      </c>
      <c r="V3628" s="95" t="str">
        <f t="shared" si="225"/>
        <v/>
      </c>
      <c r="W3628" s="95" t="str">
        <f t="shared" si="226"/>
        <v/>
      </c>
      <c r="X3628" s="95" t="str">
        <f t="shared" si="227"/>
        <v/>
      </c>
    </row>
    <row r="3629" spans="21:24" x14ac:dyDescent="0.3">
      <c r="U3629" s="95" t="str">
        <f t="shared" si="224"/>
        <v/>
      </c>
      <c r="V3629" s="95" t="str">
        <f t="shared" si="225"/>
        <v/>
      </c>
      <c r="W3629" s="95" t="str">
        <f t="shared" si="226"/>
        <v/>
      </c>
      <c r="X3629" s="95" t="str">
        <f t="shared" si="227"/>
        <v/>
      </c>
    </row>
    <row r="3630" spans="21:24" x14ac:dyDescent="0.3">
      <c r="U3630" s="95" t="str">
        <f t="shared" si="224"/>
        <v/>
      </c>
      <c r="V3630" s="95" t="str">
        <f t="shared" si="225"/>
        <v/>
      </c>
      <c r="W3630" s="95" t="str">
        <f t="shared" si="226"/>
        <v/>
      </c>
      <c r="X3630" s="95" t="str">
        <f t="shared" si="227"/>
        <v/>
      </c>
    </row>
    <row r="3631" spans="21:24" x14ac:dyDescent="0.3">
      <c r="U3631" s="95" t="str">
        <f t="shared" si="224"/>
        <v/>
      </c>
      <c r="V3631" s="95" t="str">
        <f t="shared" si="225"/>
        <v/>
      </c>
      <c r="W3631" s="95" t="str">
        <f t="shared" si="226"/>
        <v/>
      </c>
      <c r="X3631" s="95" t="str">
        <f t="shared" si="227"/>
        <v/>
      </c>
    </row>
    <row r="3632" spans="21:24" x14ac:dyDescent="0.3">
      <c r="U3632" s="95" t="str">
        <f t="shared" si="224"/>
        <v/>
      </c>
      <c r="V3632" s="95" t="str">
        <f t="shared" si="225"/>
        <v/>
      </c>
      <c r="W3632" s="95" t="str">
        <f t="shared" si="226"/>
        <v/>
      </c>
      <c r="X3632" s="95" t="str">
        <f t="shared" si="227"/>
        <v/>
      </c>
    </row>
    <row r="3633" spans="21:24" x14ac:dyDescent="0.3">
      <c r="U3633" s="95" t="str">
        <f t="shared" si="224"/>
        <v/>
      </c>
      <c r="V3633" s="95" t="str">
        <f t="shared" si="225"/>
        <v/>
      </c>
      <c r="W3633" s="95" t="str">
        <f t="shared" si="226"/>
        <v/>
      </c>
      <c r="X3633" s="95" t="str">
        <f t="shared" si="227"/>
        <v/>
      </c>
    </row>
    <row r="3634" spans="21:24" x14ac:dyDescent="0.3">
      <c r="U3634" s="95" t="str">
        <f t="shared" si="224"/>
        <v/>
      </c>
      <c r="V3634" s="95" t="str">
        <f t="shared" si="225"/>
        <v/>
      </c>
      <c r="W3634" s="95" t="str">
        <f t="shared" si="226"/>
        <v/>
      </c>
      <c r="X3634" s="95" t="str">
        <f t="shared" si="227"/>
        <v/>
      </c>
    </row>
    <row r="3635" spans="21:24" x14ac:dyDescent="0.3">
      <c r="U3635" s="95" t="str">
        <f t="shared" si="224"/>
        <v/>
      </c>
      <c r="V3635" s="95" t="str">
        <f t="shared" si="225"/>
        <v/>
      </c>
      <c r="W3635" s="95" t="str">
        <f t="shared" si="226"/>
        <v/>
      </c>
      <c r="X3635" s="95" t="str">
        <f t="shared" si="227"/>
        <v/>
      </c>
    </row>
    <row r="3636" spans="21:24" x14ac:dyDescent="0.3">
      <c r="U3636" s="95" t="str">
        <f t="shared" si="224"/>
        <v/>
      </c>
      <c r="V3636" s="95" t="str">
        <f t="shared" si="225"/>
        <v/>
      </c>
      <c r="W3636" s="95" t="str">
        <f t="shared" si="226"/>
        <v/>
      </c>
      <c r="X3636" s="95" t="str">
        <f t="shared" si="227"/>
        <v/>
      </c>
    </row>
    <row r="3637" spans="21:24" x14ac:dyDescent="0.3">
      <c r="U3637" s="95" t="str">
        <f t="shared" si="224"/>
        <v/>
      </c>
      <c r="V3637" s="95" t="str">
        <f t="shared" si="225"/>
        <v/>
      </c>
      <c r="W3637" s="95" t="str">
        <f t="shared" si="226"/>
        <v/>
      </c>
      <c r="X3637" s="95" t="str">
        <f t="shared" si="227"/>
        <v/>
      </c>
    </row>
    <row r="3638" spans="21:24" x14ac:dyDescent="0.3">
      <c r="U3638" s="95" t="str">
        <f t="shared" si="224"/>
        <v/>
      </c>
      <c r="V3638" s="95" t="str">
        <f t="shared" si="225"/>
        <v/>
      </c>
      <c r="W3638" s="95" t="str">
        <f t="shared" si="226"/>
        <v/>
      </c>
      <c r="X3638" s="95" t="str">
        <f t="shared" si="227"/>
        <v/>
      </c>
    </row>
    <row r="3639" spans="21:24" x14ac:dyDescent="0.3">
      <c r="U3639" s="95" t="str">
        <f t="shared" si="224"/>
        <v/>
      </c>
      <c r="V3639" s="95" t="str">
        <f t="shared" si="225"/>
        <v/>
      </c>
      <c r="W3639" s="95" t="str">
        <f t="shared" si="226"/>
        <v/>
      </c>
      <c r="X3639" s="95" t="str">
        <f t="shared" si="227"/>
        <v/>
      </c>
    </row>
    <row r="3640" spans="21:24" x14ac:dyDescent="0.3">
      <c r="U3640" s="95" t="str">
        <f t="shared" si="224"/>
        <v/>
      </c>
      <c r="V3640" s="95" t="str">
        <f t="shared" si="225"/>
        <v/>
      </c>
      <c r="W3640" s="95" t="str">
        <f t="shared" si="226"/>
        <v/>
      </c>
      <c r="X3640" s="95" t="str">
        <f t="shared" si="227"/>
        <v/>
      </c>
    </row>
    <row r="3641" spans="21:24" x14ac:dyDescent="0.3">
      <c r="U3641" s="95" t="str">
        <f t="shared" si="224"/>
        <v/>
      </c>
      <c r="V3641" s="95" t="str">
        <f t="shared" si="225"/>
        <v/>
      </c>
      <c r="W3641" s="95" t="str">
        <f t="shared" si="226"/>
        <v/>
      </c>
      <c r="X3641" s="95" t="str">
        <f t="shared" si="227"/>
        <v/>
      </c>
    </row>
    <row r="3642" spans="21:24" x14ac:dyDescent="0.3">
      <c r="U3642" s="95" t="str">
        <f t="shared" si="224"/>
        <v/>
      </c>
      <c r="V3642" s="95" t="str">
        <f t="shared" si="225"/>
        <v/>
      </c>
      <c r="W3642" s="95" t="str">
        <f t="shared" si="226"/>
        <v/>
      </c>
      <c r="X3642" s="95" t="str">
        <f t="shared" si="227"/>
        <v/>
      </c>
    </row>
    <row r="3643" spans="21:24" x14ac:dyDescent="0.3">
      <c r="U3643" s="95" t="str">
        <f t="shared" si="224"/>
        <v/>
      </c>
      <c r="V3643" s="95" t="str">
        <f t="shared" si="225"/>
        <v/>
      </c>
      <c r="W3643" s="95" t="str">
        <f t="shared" si="226"/>
        <v/>
      </c>
      <c r="X3643" s="95" t="str">
        <f t="shared" si="227"/>
        <v/>
      </c>
    </row>
    <row r="3644" spans="21:24" x14ac:dyDescent="0.3">
      <c r="U3644" s="95" t="str">
        <f t="shared" si="224"/>
        <v/>
      </c>
      <c r="V3644" s="95" t="str">
        <f t="shared" si="225"/>
        <v/>
      </c>
      <c r="W3644" s="95" t="str">
        <f t="shared" si="226"/>
        <v/>
      </c>
      <c r="X3644" s="95" t="str">
        <f t="shared" si="227"/>
        <v/>
      </c>
    </row>
    <row r="3645" spans="21:24" x14ac:dyDescent="0.3">
      <c r="U3645" s="95" t="str">
        <f t="shared" si="224"/>
        <v/>
      </c>
      <c r="V3645" s="95" t="str">
        <f t="shared" si="225"/>
        <v/>
      </c>
      <c r="W3645" s="95" t="str">
        <f t="shared" si="226"/>
        <v/>
      </c>
      <c r="X3645" s="95" t="str">
        <f t="shared" si="227"/>
        <v/>
      </c>
    </row>
    <row r="3646" spans="21:24" x14ac:dyDescent="0.3">
      <c r="U3646" s="95" t="str">
        <f t="shared" si="224"/>
        <v/>
      </c>
      <c r="V3646" s="95" t="str">
        <f t="shared" si="225"/>
        <v/>
      </c>
      <c r="W3646" s="95" t="str">
        <f t="shared" si="226"/>
        <v/>
      </c>
      <c r="X3646" s="95" t="str">
        <f t="shared" si="227"/>
        <v/>
      </c>
    </row>
    <row r="3647" spans="21:24" x14ac:dyDescent="0.3">
      <c r="U3647" s="95" t="str">
        <f t="shared" si="224"/>
        <v/>
      </c>
      <c r="V3647" s="95" t="str">
        <f t="shared" si="225"/>
        <v/>
      </c>
      <c r="W3647" s="95" t="str">
        <f t="shared" si="226"/>
        <v/>
      </c>
      <c r="X3647" s="95" t="str">
        <f t="shared" si="227"/>
        <v/>
      </c>
    </row>
    <row r="3648" spans="21:24" x14ac:dyDescent="0.3">
      <c r="U3648" s="95" t="str">
        <f t="shared" si="224"/>
        <v/>
      </c>
      <c r="V3648" s="95" t="str">
        <f t="shared" si="225"/>
        <v/>
      </c>
      <c r="W3648" s="95" t="str">
        <f t="shared" si="226"/>
        <v/>
      </c>
      <c r="X3648" s="95" t="str">
        <f t="shared" si="227"/>
        <v/>
      </c>
    </row>
    <row r="3649" spans="21:24" x14ac:dyDescent="0.3">
      <c r="U3649" s="95" t="str">
        <f t="shared" si="224"/>
        <v/>
      </c>
      <c r="V3649" s="95" t="str">
        <f t="shared" si="225"/>
        <v/>
      </c>
      <c r="W3649" s="95" t="str">
        <f t="shared" si="226"/>
        <v/>
      </c>
      <c r="X3649" s="95" t="str">
        <f t="shared" si="227"/>
        <v/>
      </c>
    </row>
    <row r="3650" spans="21:24" x14ac:dyDescent="0.3">
      <c r="U3650" s="95" t="str">
        <f t="shared" si="224"/>
        <v/>
      </c>
      <c r="V3650" s="95" t="str">
        <f t="shared" si="225"/>
        <v/>
      </c>
      <c r="W3650" s="95" t="str">
        <f t="shared" si="226"/>
        <v/>
      </c>
      <c r="X3650" s="95" t="str">
        <f t="shared" si="227"/>
        <v/>
      </c>
    </row>
    <row r="3651" spans="21:24" x14ac:dyDescent="0.3">
      <c r="U3651" s="95" t="str">
        <f t="shared" si="224"/>
        <v/>
      </c>
      <c r="V3651" s="95" t="str">
        <f t="shared" si="225"/>
        <v/>
      </c>
      <c r="W3651" s="95" t="str">
        <f t="shared" si="226"/>
        <v/>
      </c>
      <c r="X3651" s="95" t="str">
        <f t="shared" si="227"/>
        <v/>
      </c>
    </row>
    <row r="3652" spans="21:24" x14ac:dyDescent="0.3">
      <c r="U3652" s="95" t="str">
        <f t="shared" si="224"/>
        <v/>
      </c>
      <c r="V3652" s="95" t="str">
        <f t="shared" si="225"/>
        <v/>
      </c>
      <c r="W3652" s="95" t="str">
        <f t="shared" si="226"/>
        <v/>
      </c>
      <c r="X3652" s="95" t="str">
        <f t="shared" si="227"/>
        <v/>
      </c>
    </row>
    <row r="3653" spans="21:24" x14ac:dyDescent="0.3">
      <c r="U3653" s="95" t="str">
        <f t="shared" ref="U3653:U3716" si="228">IF(L3653="ANO",B3653&amp;"-Linie A","")</f>
        <v/>
      </c>
      <c r="V3653" s="95" t="str">
        <f t="shared" ref="V3653:V3716" si="229">IF(M3653="ANO",B3653&amp;"-Linie B","")</f>
        <v/>
      </c>
      <c r="W3653" s="95" t="str">
        <f t="shared" ref="W3653:W3716" si="230">IF(N3653="ANO",B3653&amp;"-Linie C","")</f>
        <v/>
      </c>
      <c r="X3653" s="95" t="str">
        <f t="shared" ref="X3653:X3716" si="231">IF(O3653="ANO",B3653&amp;"-Linie D","")</f>
        <v/>
      </c>
    </row>
    <row r="3654" spans="21:24" x14ac:dyDescent="0.3">
      <c r="U3654" s="95" t="str">
        <f t="shared" si="228"/>
        <v/>
      </c>
      <c r="V3654" s="95" t="str">
        <f t="shared" si="229"/>
        <v/>
      </c>
      <c r="W3654" s="95" t="str">
        <f t="shared" si="230"/>
        <v/>
      </c>
      <c r="X3654" s="95" t="str">
        <f t="shared" si="231"/>
        <v/>
      </c>
    </row>
    <row r="3655" spans="21:24" x14ac:dyDescent="0.3">
      <c r="U3655" s="95" t="str">
        <f t="shared" si="228"/>
        <v/>
      </c>
      <c r="V3655" s="95" t="str">
        <f t="shared" si="229"/>
        <v/>
      </c>
      <c r="W3655" s="95" t="str">
        <f t="shared" si="230"/>
        <v/>
      </c>
      <c r="X3655" s="95" t="str">
        <f t="shared" si="231"/>
        <v/>
      </c>
    </row>
    <row r="3656" spans="21:24" x14ac:dyDescent="0.3">
      <c r="U3656" s="95" t="str">
        <f t="shared" si="228"/>
        <v/>
      </c>
      <c r="V3656" s="95" t="str">
        <f t="shared" si="229"/>
        <v/>
      </c>
      <c r="W3656" s="95" t="str">
        <f t="shared" si="230"/>
        <v/>
      </c>
      <c r="X3656" s="95" t="str">
        <f t="shared" si="231"/>
        <v/>
      </c>
    </row>
    <row r="3657" spans="21:24" x14ac:dyDescent="0.3">
      <c r="U3657" s="95" t="str">
        <f t="shared" si="228"/>
        <v/>
      </c>
      <c r="V3657" s="95" t="str">
        <f t="shared" si="229"/>
        <v/>
      </c>
      <c r="W3657" s="95" t="str">
        <f t="shared" si="230"/>
        <v/>
      </c>
      <c r="X3657" s="95" t="str">
        <f t="shared" si="231"/>
        <v/>
      </c>
    </row>
    <row r="3658" spans="21:24" x14ac:dyDescent="0.3">
      <c r="U3658" s="95" t="str">
        <f t="shared" si="228"/>
        <v/>
      </c>
      <c r="V3658" s="95" t="str">
        <f t="shared" si="229"/>
        <v/>
      </c>
      <c r="W3658" s="95" t="str">
        <f t="shared" si="230"/>
        <v/>
      </c>
      <c r="X3658" s="95" t="str">
        <f t="shared" si="231"/>
        <v/>
      </c>
    </row>
    <row r="3659" spans="21:24" x14ac:dyDescent="0.3">
      <c r="U3659" s="95" t="str">
        <f t="shared" si="228"/>
        <v/>
      </c>
      <c r="V3659" s="95" t="str">
        <f t="shared" si="229"/>
        <v/>
      </c>
      <c r="W3659" s="95" t="str">
        <f t="shared" si="230"/>
        <v/>
      </c>
      <c r="X3659" s="95" t="str">
        <f t="shared" si="231"/>
        <v/>
      </c>
    </row>
    <row r="3660" spans="21:24" x14ac:dyDescent="0.3">
      <c r="U3660" s="95" t="str">
        <f t="shared" si="228"/>
        <v/>
      </c>
      <c r="V3660" s="95" t="str">
        <f t="shared" si="229"/>
        <v/>
      </c>
      <c r="W3660" s="95" t="str">
        <f t="shared" si="230"/>
        <v/>
      </c>
      <c r="X3660" s="95" t="str">
        <f t="shared" si="231"/>
        <v/>
      </c>
    </row>
    <row r="3661" spans="21:24" x14ac:dyDescent="0.3">
      <c r="U3661" s="95" t="str">
        <f t="shared" si="228"/>
        <v/>
      </c>
      <c r="V3661" s="95" t="str">
        <f t="shared" si="229"/>
        <v/>
      </c>
      <c r="W3661" s="95" t="str">
        <f t="shared" si="230"/>
        <v/>
      </c>
      <c r="X3661" s="95" t="str">
        <f t="shared" si="231"/>
        <v/>
      </c>
    </row>
    <row r="3662" spans="21:24" x14ac:dyDescent="0.3">
      <c r="U3662" s="95" t="str">
        <f t="shared" si="228"/>
        <v/>
      </c>
      <c r="V3662" s="95" t="str">
        <f t="shared" si="229"/>
        <v/>
      </c>
      <c r="W3662" s="95" t="str">
        <f t="shared" si="230"/>
        <v/>
      </c>
      <c r="X3662" s="95" t="str">
        <f t="shared" si="231"/>
        <v/>
      </c>
    </row>
    <row r="3663" spans="21:24" x14ac:dyDescent="0.3">
      <c r="U3663" s="95" t="str">
        <f t="shared" si="228"/>
        <v/>
      </c>
      <c r="V3663" s="95" t="str">
        <f t="shared" si="229"/>
        <v/>
      </c>
      <c r="W3663" s="95" t="str">
        <f t="shared" si="230"/>
        <v/>
      </c>
      <c r="X3663" s="95" t="str">
        <f t="shared" si="231"/>
        <v/>
      </c>
    </row>
    <row r="3664" spans="21:24" x14ac:dyDescent="0.3">
      <c r="U3664" s="95" t="str">
        <f t="shared" si="228"/>
        <v/>
      </c>
      <c r="V3664" s="95" t="str">
        <f t="shared" si="229"/>
        <v/>
      </c>
      <c r="W3664" s="95" t="str">
        <f t="shared" si="230"/>
        <v/>
      </c>
      <c r="X3664" s="95" t="str">
        <f t="shared" si="231"/>
        <v/>
      </c>
    </row>
    <row r="3665" spans="21:24" x14ac:dyDescent="0.3">
      <c r="U3665" s="95" t="str">
        <f t="shared" si="228"/>
        <v/>
      </c>
      <c r="V3665" s="95" t="str">
        <f t="shared" si="229"/>
        <v/>
      </c>
      <c r="W3665" s="95" t="str">
        <f t="shared" si="230"/>
        <v/>
      </c>
      <c r="X3665" s="95" t="str">
        <f t="shared" si="231"/>
        <v/>
      </c>
    </row>
    <row r="3666" spans="21:24" x14ac:dyDescent="0.3">
      <c r="U3666" s="95" t="str">
        <f t="shared" si="228"/>
        <v/>
      </c>
      <c r="V3666" s="95" t="str">
        <f t="shared" si="229"/>
        <v/>
      </c>
      <c r="W3666" s="95" t="str">
        <f t="shared" si="230"/>
        <v/>
      </c>
      <c r="X3666" s="95" t="str">
        <f t="shared" si="231"/>
        <v/>
      </c>
    </row>
    <row r="3667" spans="21:24" x14ac:dyDescent="0.3">
      <c r="U3667" s="95" t="str">
        <f t="shared" si="228"/>
        <v/>
      </c>
      <c r="V3667" s="95" t="str">
        <f t="shared" si="229"/>
        <v/>
      </c>
      <c r="W3667" s="95" t="str">
        <f t="shared" si="230"/>
        <v/>
      </c>
      <c r="X3667" s="95" t="str">
        <f t="shared" si="231"/>
        <v/>
      </c>
    </row>
    <row r="3668" spans="21:24" x14ac:dyDescent="0.3">
      <c r="U3668" s="95" t="str">
        <f t="shared" si="228"/>
        <v/>
      </c>
      <c r="V3668" s="95" t="str">
        <f t="shared" si="229"/>
        <v/>
      </c>
      <c r="W3668" s="95" t="str">
        <f t="shared" si="230"/>
        <v/>
      </c>
      <c r="X3668" s="95" t="str">
        <f t="shared" si="231"/>
        <v/>
      </c>
    </row>
    <row r="3669" spans="21:24" x14ac:dyDescent="0.3">
      <c r="U3669" s="95" t="str">
        <f t="shared" si="228"/>
        <v/>
      </c>
      <c r="V3669" s="95" t="str">
        <f t="shared" si="229"/>
        <v/>
      </c>
      <c r="W3669" s="95" t="str">
        <f t="shared" si="230"/>
        <v/>
      </c>
      <c r="X3669" s="95" t="str">
        <f t="shared" si="231"/>
        <v/>
      </c>
    </row>
    <row r="3670" spans="21:24" x14ac:dyDescent="0.3">
      <c r="U3670" s="95" t="str">
        <f t="shared" si="228"/>
        <v/>
      </c>
      <c r="V3670" s="95" t="str">
        <f t="shared" si="229"/>
        <v/>
      </c>
      <c r="W3670" s="95" t="str">
        <f t="shared" si="230"/>
        <v/>
      </c>
      <c r="X3670" s="95" t="str">
        <f t="shared" si="231"/>
        <v/>
      </c>
    </row>
    <row r="3671" spans="21:24" x14ac:dyDescent="0.3">
      <c r="U3671" s="95" t="str">
        <f t="shared" si="228"/>
        <v/>
      </c>
      <c r="V3671" s="95" t="str">
        <f t="shared" si="229"/>
        <v/>
      </c>
      <c r="W3671" s="95" t="str">
        <f t="shared" si="230"/>
        <v/>
      </c>
      <c r="X3671" s="95" t="str">
        <f t="shared" si="231"/>
        <v/>
      </c>
    </row>
    <row r="3672" spans="21:24" x14ac:dyDescent="0.3">
      <c r="U3672" s="95" t="str">
        <f t="shared" si="228"/>
        <v/>
      </c>
      <c r="V3672" s="95" t="str">
        <f t="shared" si="229"/>
        <v/>
      </c>
      <c r="W3672" s="95" t="str">
        <f t="shared" si="230"/>
        <v/>
      </c>
      <c r="X3672" s="95" t="str">
        <f t="shared" si="231"/>
        <v/>
      </c>
    </row>
    <row r="3673" spans="21:24" x14ac:dyDescent="0.3">
      <c r="U3673" s="95" t="str">
        <f t="shared" si="228"/>
        <v/>
      </c>
      <c r="V3673" s="95" t="str">
        <f t="shared" si="229"/>
        <v/>
      </c>
      <c r="W3673" s="95" t="str">
        <f t="shared" si="230"/>
        <v/>
      </c>
      <c r="X3673" s="95" t="str">
        <f t="shared" si="231"/>
        <v/>
      </c>
    </row>
    <row r="3674" spans="21:24" x14ac:dyDescent="0.3">
      <c r="U3674" s="95" t="str">
        <f t="shared" si="228"/>
        <v/>
      </c>
      <c r="V3674" s="95" t="str">
        <f t="shared" si="229"/>
        <v/>
      </c>
      <c r="W3674" s="95" t="str">
        <f t="shared" si="230"/>
        <v/>
      </c>
      <c r="X3674" s="95" t="str">
        <f t="shared" si="231"/>
        <v/>
      </c>
    </row>
    <row r="3675" spans="21:24" x14ac:dyDescent="0.3">
      <c r="U3675" s="95" t="str">
        <f t="shared" si="228"/>
        <v/>
      </c>
      <c r="V3675" s="95" t="str">
        <f t="shared" si="229"/>
        <v/>
      </c>
      <c r="W3675" s="95" t="str">
        <f t="shared" si="230"/>
        <v/>
      </c>
      <c r="X3675" s="95" t="str">
        <f t="shared" si="231"/>
        <v/>
      </c>
    </row>
    <row r="3676" spans="21:24" x14ac:dyDescent="0.3">
      <c r="U3676" s="95" t="str">
        <f t="shared" si="228"/>
        <v/>
      </c>
      <c r="V3676" s="95" t="str">
        <f t="shared" si="229"/>
        <v/>
      </c>
      <c r="W3676" s="95" t="str">
        <f t="shared" si="230"/>
        <v/>
      </c>
      <c r="X3676" s="95" t="str">
        <f t="shared" si="231"/>
        <v/>
      </c>
    </row>
    <row r="3677" spans="21:24" x14ac:dyDescent="0.3">
      <c r="U3677" s="95" t="str">
        <f t="shared" si="228"/>
        <v/>
      </c>
      <c r="V3677" s="95" t="str">
        <f t="shared" si="229"/>
        <v/>
      </c>
      <c r="W3677" s="95" t="str">
        <f t="shared" si="230"/>
        <v/>
      </c>
      <c r="X3677" s="95" t="str">
        <f t="shared" si="231"/>
        <v/>
      </c>
    </row>
    <row r="3678" spans="21:24" x14ac:dyDescent="0.3">
      <c r="U3678" s="95" t="str">
        <f t="shared" si="228"/>
        <v/>
      </c>
      <c r="V3678" s="95" t="str">
        <f t="shared" si="229"/>
        <v/>
      </c>
      <c r="W3678" s="95" t="str">
        <f t="shared" si="230"/>
        <v/>
      </c>
      <c r="X3678" s="95" t="str">
        <f t="shared" si="231"/>
        <v/>
      </c>
    </row>
    <row r="3679" spans="21:24" x14ac:dyDescent="0.3">
      <c r="U3679" s="95" t="str">
        <f t="shared" si="228"/>
        <v/>
      </c>
      <c r="V3679" s="95" t="str">
        <f t="shared" si="229"/>
        <v/>
      </c>
      <c r="W3679" s="95" t="str">
        <f t="shared" si="230"/>
        <v/>
      </c>
      <c r="X3679" s="95" t="str">
        <f t="shared" si="231"/>
        <v/>
      </c>
    </row>
    <row r="3680" spans="21:24" x14ac:dyDescent="0.3">
      <c r="U3680" s="95" t="str">
        <f t="shared" si="228"/>
        <v/>
      </c>
      <c r="V3680" s="95" t="str">
        <f t="shared" si="229"/>
        <v/>
      </c>
      <c r="W3680" s="95" t="str">
        <f t="shared" si="230"/>
        <v/>
      </c>
      <c r="X3680" s="95" t="str">
        <f t="shared" si="231"/>
        <v/>
      </c>
    </row>
    <row r="3681" spans="21:24" x14ac:dyDescent="0.3">
      <c r="U3681" s="95" t="str">
        <f t="shared" si="228"/>
        <v/>
      </c>
      <c r="V3681" s="95" t="str">
        <f t="shared" si="229"/>
        <v/>
      </c>
      <c r="W3681" s="95" t="str">
        <f t="shared" si="230"/>
        <v/>
      </c>
      <c r="X3681" s="95" t="str">
        <f t="shared" si="231"/>
        <v/>
      </c>
    </row>
    <row r="3682" spans="21:24" x14ac:dyDescent="0.3">
      <c r="U3682" s="95" t="str">
        <f t="shared" si="228"/>
        <v/>
      </c>
      <c r="V3682" s="95" t="str">
        <f t="shared" si="229"/>
        <v/>
      </c>
      <c r="W3682" s="95" t="str">
        <f t="shared" si="230"/>
        <v/>
      </c>
      <c r="X3682" s="95" t="str">
        <f t="shared" si="231"/>
        <v/>
      </c>
    </row>
    <row r="3683" spans="21:24" x14ac:dyDescent="0.3">
      <c r="U3683" s="95" t="str">
        <f t="shared" si="228"/>
        <v/>
      </c>
      <c r="V3683" s="95" t="str">
        <f t="shared" si="229"/>
        <v/>
      </c>
      <c r="W3683" s="95" t="str">
        <f t="shared" si="230"/>
        <v/>
      </c>
      <c r="X3683" s="95" t="str">
        <f t="shared" si="231"/>
        <v/>
      </c>
    </row>
    <row r="3684" spans="21:24" x14ac:dyDescent="0.3">
      <c r="U3684" s="95" t="str">
        <f t="shared" si="228"/>
        <v/>
      </c>
      <c r="V3684" s="95" t="str">
        <f t="shared" si="229"/>
        <v/>
      </c>
      <c r="W3684" s="95" t="str">
        <f t="shared" si="230"/>
        <v/>
      </c>
      <c r="X3684" s="95" t="str">
        <f t="shared" si="231"/>
        <v/>
      </c>
    </row>
    <row r="3685" spans="21:24" x14ac:dyDescent="0.3">
      <c r="U3685" s="95" t="str">
        <f t="shared" si="228"/>
        <v/>
      </c>
      <c r="V3685" s="95" t="str">
        <f t="shared" si="229"/>
        <v/>
      </c>
      <c r="W3685" s="95" t="str">
        <f t="shared" si="230"/>
        <v/>
      </c>
      <c r="X3685" s="95" t="str">
        <f t="shared" si="231"/>
        <v/>
      </c>
    </row>
    <row r="3686" spans="21:24" x14ac:dyDescent="0.3">
      <c r="U3686" s="95" t="str">
        <f t="shared" si="228"/>
        <v/>
      </c>
      <c r="V3686" s="95" t="str">
        <f t="shared" si="229"/>
        <v/>
      </c>
      <c r="W3686" s="95" t="str">
        <f t="shared" si="230"/>
        <v/>
      </c>
      <c r="X3686" s="95" t="str">
        <f t="shared" si="231"/>
        <v/>
      </c>
    </row>
    <row r="3687" spans="21:24" x14ac:dyDescent="0.3">
      <c r="U3687" s="95" t="str">
        <f t="shared" si="228"/>
        <v/>
      </c>
      <c r="V3687" s="95" t="str">
        <f t="shared" si="229"/>
        <v/>
      </c>
      <c r="W3687" s="95" t="str">
        <f t="shared" si="230"/>
        <v/>
      </c>
      <c r="X3687" s="95" t="str">
        <f t="shared" si="231"/>
        <v/>
      </c>
    </row>
    <row r="3688" spans="21:24" x14ac:dyDescent="0.3">
      <c r="U3688" s="95" t="str">
        <f t="shared" si="228"/>
        <v/>
      </c>
      <c r="V3688" s="95" t="str">
        <f t="shared" si="229"/>
        <v/>
      </c>
      <c r="W3688" s="95" t="str">
        <f t="shared" si="230"/>
        <v/>
      </c>
      <c r="X3688" s="95" t="str">
        <f t="shared" si="231"/>
        <v/>
      </c>
    </row>
    <row r="3689" spans="21:24" x14ac:dyDescent="0.3">
      <c r="U3689" s="95" t="str">
        <f t="shared" si="228"/>
        <v/>
      </c>
      <c r="V3689" s="95" t="str">
        <f t="shared" si="229"/>
        <v/>
      </c>
      <c r="W3689" s="95" t="str">
        <f t="shared" si="230"/>
        <v/>
      </c>
      <c r="X3689" s="95" t="str">
        <f t="shared" si="231"/>
        <v/>
      </c>
    </row>
    <row r="3690" spans="21:24" x14ac:dyDescent="0.3">
      <c r="U3690" s="95" t="str">
        <f t="shared" si="228"/>
        <v/>
      </c>
      <c r="V3690" s="95" t="str">
        <f t="shared" si="229"/>
        <v/>
      </c>
      <c r="W3690" s="95" t="str">
        <f t="shared" si="230"/>
        <v/>
      </c>
      <c r="X3690" s="95" t="str">
        <f t="shared" si="231"/>
        <v/>
      </c>
    </row>
    <row r="3691" spans="21:24" x14ac:dyDescent="0.3">
      <c r="U3691" s="95" t="str">
        <f t="shared" si="228"/>
        <v/>
      </c>
      <c r="V3691" s="95" t="str">
        <f t="shared" si="229"/>
        <v/>
      </c>
      <c r="W3691" s="95" t="str">
        <f t="shared" si="230"/>
        <v/>
      </c>
      <c r="X3691" s="95" t="str">
        <f t="shared" si="231"/>
        <v/>
      </c>
    </row>
    <row r="3692" spans="21:24" x14ac:dyDescent="0.3">
      <c r="U3692" s="95" t="str">
        <f t="shared" si="228"/>
        <v/>
      </c>
      <c r="V3692" s="95" t="str">
        <f t="shared" si="229"/>
        <v/>
      </c>
      <c r="W3692" s="95" t="str">
        <f t="shared" si="230"/>
        <v/>
      </c>
      <c r="X3692" s="95" t="str">
        <f t="shared" si="231"/>
        <v/>
      </c>
    </row>
    <row r="3693" spans="21:24" x14ac:dyDescent="0.3">
      <c r="U3693" s="95" t="str">
        <f t="shared" si="228"/>
        <v/>
      </c>
      <c r="V3693" s="95" t="str">
        <f t="shared" si="229"/>
        <v/>
      </c>
      <c r="W3693" s="95" t="str">
        <f t="shared" si="230"/>
        <v/>
      </c>
      <c r="X3693" s="95" t="str">
        <f t="shared" si="231"/>
        <v/>
      </c>
    </row>
    <row r="3694" spans="21:24" x14ac:dyDescent="0.3">
      <c r="U3694" s="95" t="str">
        <f t="shared" si="228"/>
        <v/>
      </c>
      <c r="V3694" s="95" t="str">
        <f t="shared" si="229"/>
        <v/>
      </c>
      <c r="W3694" s="95" t="str">
        <f t="shared" si="230"/>
        <v/>
      </c>
      <c r="X3694" s="95" t="str">
        <f t="shared" si="231"/>
        <v/>
      </c>
    </row>
    <row r="3695" spans="21:24" x14ac:dyDescent="0.3">
      <c r="U3695" s="95" t="str">
        <f t="shared" si="228"/>
        <v/>
      </c>
      <c r="V3695" s="95" t="str">
        <f t="shared" si="229"/>
        <v/>
      </c>
      <c r="W3695" s="95" t="str">
        <f t="shared" si="230"/>
        <v/>
      </c>
      <c r="X3695" s="95" t="str">
        <f t="shared" si="231"/>
        <v/>
      </c>
    </row>
    <row r="3696" spans="21:24" x14ac:dyDescent="0.3">
      <c r="U3696" s="95" t="str">
        <f t="shared" si="228"/>
        <v/>
      </c>
      <c r="V3696" s="95" t="str">
        <f t="shared" si="229"/>
        <v/>
      </c>
      <c r="W3696" s="95" t="str">
        <f t="shared" si="230"/>
        <v/>
      </c>
      <c r="X3696" s="95" t="str">
        <f t="shared" si="231"/>
        <v/>
      </c>
    </row>
    <row r="3697" spans="21:24" x14ac:dyDescent="0.3">
      <c r="U3697" s="95" t="str">
        <f t="shared" si="228"/>
        <v/>
      </c>
      <c r="V3697" s="95" t="str">
        <f t="shared" si="229"/>
        <v/>
      </c>
      <c r="W3697" s="95" t="str">
        <f t="shared" si="230"/>
        <v/>
      </c>
      <c r="X3697" s="95" t="str">
        <f t="shared" si="231"/>
        <v/>
      </c>
    </row>
    <row r="3698" spans="21:24" x14ac:dyDescent="0.3">
      <c r="U3698" s="95" t="str">
        <f t="shared" si="228"/>
        <v/>
      </c>
      <c r="V3698" s="95" t="str">
        <f t="shared" si="229"/>
        <v/>
      </c>
      <c r="W3698" s="95" t="str">
        <f t="shared" si="230"/>
        <v/>
      </c>
      <c r="X3698" s="95" t="str">
        <f t="shared" si="231"/>
        <v/>
      </c>
    </row>
    <row r="3699" spans="21:24" x14ac:dyDescent="0.3">
      <c r="U3699" s="95" t="str">
        <f t="shared" si="228"/>
        <v/>
      </c>
      <c r="V3699" s="95" t="str">
        <f t="shared" si="229"/>
        <v/>
      </c>
      <c r="W3699" s="95" t="str">
        <f t="shared" si="230"/>
        <v/>
      </c>
      <c r="X3699" s="95" t="str">
        <f t="shared" si="231"/>
        <v/>
      </c>
    </row>
    <row r="3700" spans="21:24" x14ac:dyDescent="0.3">
      <c r="U3700" s="95" t="str">
        <f t="shared" si="228"/>
        <v/>
      </c>
      <c r="V3700" s="95" t="str">
        <f t="shared" si="229"/>
        <v/>
      </c>
      <c r="W3700" s="95" t="str">
        <f t="shared" si="230"/>
        <v/>
      </c>
      <c r="X3700" s="95" t="str">
        <f t="shared" si="231"/>
        <v/>
      </c>
    </row>
    <row r="3701" spans="21:24" x14ac:dyDescent="0.3">
      <c r="U3701" s="95" t="str">
        <f t="shared" si="228"/>
        <v/>
      </c>
      <c r="V3701" s="95" t="str">
        <f t="shared" si="229"/>
        <v/>
      </c>
      <c r="W3701" s="95" t="str">
        <f t="shared" si="230"/>
        <v/>
      </c>
      <c r="X3701" s="95" t="str">
        <f t="shared" si="231"/>
        <v/>
      </c>
    </row>
    <row r="3702" spans="21:24" x14ac:dyDescent="0.3">
      <c r="U3702" s="95" t="str">
        <f t="shared" si="228"/>
        <v/>
      </c>
      <c r="V3702" s="95" t="str">
        <f t="shared" si="229"/>
        <v/>
      </c>
      <c r="W3702" s="95" t="str">
        <f t="shared" si="230"/>
        <v/>
      </c>
      <c r="X3702" s="95" t="str">
        <f t="shared" si="231"/>
        <v/>
      </c>
    </row>
    <row r="3703" spans="21:24" x14ac:dyDescent="0.3">
      <c r="U3703" s="95" t="str">
        <f t="shared" si="228"/>
        <v/>
      </c>
      <c r="V3703" s="95" t="str">
        <f t="shared" si="229"/>
        <v/>
      </c>
      <c r="W3703" s="95" t="str">
        <f t="shared" si="230"/>
        <v/>
      </c>
      <c r="X3703" s="95" t="str">
        <f t="shared" si="231"/>
        <v/>
      </c>
    </row>
    <row r="3704" spans="21:24" x14ac:dyDescent="0.3">
      <c r="U3704" s="95" t="str">
        <f t="shared" si="228"/>
        <v/>
      </c>
      <c r="V3704" s="95" t="str">
        <f t="shared" si="229"/>
        <v/>
      </c>
      <c r="W3704" s="95" t="str">
        <f t="shared" si="230"/>
        <v/>
      </c>
      <c r="X3704" s="95" t="str">
        <f t="shared" si="231"/>
        <v/>
      </c>
    </row>
    <row r="3705" spans="21:24" x14ac:dyDescent="0.3">
      <c r="U3705" s="95" t="str">
        <f t="shared" si="228"/>
        <v/>
      </c>
      <c r="V3705" s="95" t="str">
        <f t="shared" si="229"/>
        <v/>
      </c>
      <c r="W3705" s="95" t="str">
        <f t="shared" si="230"/>
        <v/>
      </c>
      <c r="X3705" s="95" t="str">
        <f t="shared" si="231"/>
        <v/>
      </c>
    </row>
    <row r="3706" spans="21:24" x14ac:dyDescent="0.3">
      <c r="U3706" s="95" t="str">
        <f t="shared" si="228"/>
        <v/>
      </c>
      <c r="V3706" s="95" t="str">
        <f t="shared" si="229"/>
        <v/>
      </c>
      <c r="W3706" s="95" t="str">
        <f t="shared" si="230"/>
        <v/>
      </c>
      <c r="X3706" s="95" t="str">
        <f t="shared" si="231"/>
        <v/>
      </c>
    </row>
    <row r="3707" spans="21:24" x14ac:dyDescent="0.3">
      <c r="U3707" s="95" t="str">
        <f t="shared" si="228"/>
        <v/>
      </c>
      <c r="V3707" s="95" t="str">
        <f t="shared" si="229"/>
        <v/>
      </c>
      <c r="W3707" s="95" t="str">
        <f t="shared" si="230"/>
        <v/>
      </c>
      <c r="X3707" s="95" t="str">
        <f t="shared" si="231"/>
        <v/>
      </c>
    </row>
    <row r="3708" spans="21:24" x14ac:dyDescent="0.3">
      <c r="U3708" s="95" t="str">
        <f t="shared" si="228"/>
        <v/>
      </c>
      <c r="V3708" s="95" t="str">
        <f t="shared" si="229"/>
        <v/>
      </c>
      <c r="W3708" s="95" t="str">
        <f t="shared" si="230"/>
        <v/>
      </c>
      <c r="X3708" s="95" t="str">
        <f t="shared" si="231"/>
        <v/>
      </c>
    </row>
    <row r="3709" spans="21:24" x14ac:dyDescent="0.3">
      <c r="U3709" s="95" t="str">
        <f t="shared" si="228"/>
        <v/>
      </c>
      <c r="V3709" s="95" t="str">
        <f t="shared" si="229"/>
        <v/>
      </c>
      <c r="W3709" s="95" t="str">
        <f t="shared" si="230"/>
        <v/>
      </c>
      <c r="X3709" s="95" t="str">
        <f t="shared" si="231"/>
        <v/>
      </c>
    </row>
    <row r="3710" spans="21:24" x14ac:dyDescent="0.3">
      <c r="U3710" s="95" t="str">
        <f t="shared" si="228"/>
        <v/>
      </c>
      <c r="V3710" s="95" t="str">
        <f t="shared" si="229"/>
        <v/>
      </c>
      <c r="W3710" s="95" t="str">
        <f t="shared" si="230"/>
        <v/>
      </c>
      <c r="X3710" s="95" t="str">
        <f t="shared" si="231"/>
        <v/>
      </c>
    </row>
    <row r="3711" spans="21:24" x14ac:dyDescent="0.3">
      <c r="U3711" s="95" t="str">
        <f t="shared" si="228"/>
        <v/>
      </c>
      <c r="V3711" s="95" t="str">
        <f t="shared" si="229"/>
        <v/>
      </c>
      <c r="W3711" s="95" t="str">
        <f t="shared" si="230"/>
        <v/>
      </c>
      <c r="X3711" s="95" t="str">
        <f t="shared" si="231"/>
        <v/>
      </c>
    </row>
    <row r="3712" spans="21:24" x14ac:dyDescent="0.3">
      <c r="U3712" s="95" t="str">
        <f t="shared" si="228"/>
        <v/>
      </c>
      <c r="V3712" s="95" t="str">
        <f t="shared" si="229"/>
        <v/>
      </c>
      <c r="W3712" s="95" t="str">
        <f t="shared" si="230"/>
        <v/>
      </c>
      <c r="X3712" s="95" t="str">
        <f t="shared" si="231"/>
        <v/>
      </c>
    </row>
    <row r="3713" spans="21:24" x14ac:dyDescent="0.3">
      <c r="U3713" s="95" t="str">
        <f t="shared" si="228"/>
        <v/>
      </c>
      <c r="V3713" s="95" t="str">
        <f t="shared" si="229"/>
        <v/>
      </c>
      <c r="W3713" s="95" t="str">
        <f t="shared" si="230"/>
        <v/>
      </c>
      <c r="X3713" s="95" t="str">
        <f t="shared" si="231"/>
        <v/>
      </c>
    </row>
    <row r="3714" spans="21:24" x14ac:dyDescent="0.3">
      <c r="U3714" s="95" t="str">
        <f t="shared" si="228"/>
        <v/>
      </c>
      <c r="V3714" s="95" t="str">
        <f t="shared" si="229"/>
        <v/>
      </c>
      <c r="W3714" s="95" t="str">
        <f t="shared" si="230"/>
        <v/>
      </c>
      <c r="X3714" s="95" t="str">
        <f t="shared" si="231"/>
        <v/>
      </c>
    </row>
    <row r="3715" spans="21:24" x14ac:dyDescent="0.3">
      <c r="U3715" s="95" t="str">
        <f t="shared" si="228"/>
        <v/>
      </c>
      <c r="V3715" s="95" t="str">
        <f t="shared" si="229"/>
        <v/>
      </c>
      <c r="W3715" s="95" t="str">
        <f t="shared" si="230"/>
        <v/>
      </c>
      <c r="X3715" s="95" t="str">
        <f t="shared" si="231"/>
        <v/>
      </c>
    </row>
    <row r="3716" spans="21:24" x14ac:dyDescent="0.3">
      <c r="U3716" s="95" t="str">
        <f t="shared" si="228"/>
        <v/>
      </c>
      <c r="V3716" s="95" t="str">
        <f t="shared" si="229"/>
        <v/>
      </c>
      <c r="W3716" s="95" t="str">
        <f t="shared" si="230"/>
        <v/>
      </c>
      <c r="X3716" s="95" t="str">
        <f t="shared" si="231"/>
        <v/>
      </c>
    </row>
    <row r="3717" spans="21:24" x14ac:dyDescent="0.3">
      <c r="U3717" s="95" t="str">
        <f t="shared" ref="U3717:U3780" si="232">IF(L3717="ANO",B3717&amp;"-Linie A","")</f>
        <v/>
      </c>
      <c r="V3717" s="95" t="str">
        <f t="shared" ref="V3717:V3780" si="233">IF(M3717="ANO",B3717&amp;"-Linie B","")</f>
        <v/>
      </c>
      <c r="W3717" s="95" t="str">
        <f t="shared" ref="W3717:W3780" si="234">IF(N3717="ANO",B3717&amp;"-Linie C","")</f>
        <v/>
      </c>
      <c r="X3717" s="95" t="str">
        <f t="shared" ref="X3717:X3780" si="235">IF(O3717="ANO",B3717&amp;"-Linie D","")</f>
        <v/>
      </c>
    </row>
    <row r="3718" spans="21:24" x14ac:dyDescent="0.3">
      <c r="U3718" s="95" t="str">
        <f t="shared" si="232"/>
        <v/>
      </c>
      <c r="V3718" s="95" t="str">
        <f t="shared" si="233"/>
        <v/>
      </c>
      <c r="W3718" s="95" t="str">
        <f t="shared" si="234"/>
        <v/>
      </c>
      <c r="X3718" s="95" t="str">
        <f t="shared" si="235"/>
        <v/>
      </c>
    </row>
    <row r="3719" spans="21:24" x14ac:dyDescent="0.3">
      <c r="U3719" s="95" t="str">
        <f t="shared" si="232"/>
        <v/>
      </c>
      <c r="V3719" s="95" t="str">
        <f t="shared" si="233"/>
        <v/>
      </c>
      <c r="W3719" s="95" t="str">
        <f t="shared" si="234"/>
        <v/>
      </c>
      <c r="X3719" s="95" t="str">
        <f t="shared" si="235"/>
        <v/>
      </c>
    </row>
    <row r="3720" spans="21:24" x14ac:dyDescent="0.3">
      <c r="U3720" s="95" t="str">
        <f t="shared" si="232"/>
        <v/>
      </c>
      <c r="V3720" s="95" t="str">
        <f t="shared" si="233"/>
        <v/>
      </c>
      <c r="W3720" s="95" t="str">
        <f t="shared" si="234"/>
        <v/>
      </c>
      <c r="X3720" s="95" t="str">
        <f t="shared" si="235"/>
        <v/>
      </c>
    </row>
    <row r="3721" spans="21:24" x14ac:dyDescent="0.3">
      <c r="U3721" s="95" t="str">
        <f t="shared" si="232"/>
        <v/>
      </c>
      <c r="V3721" s="95" t="str">
        <f t="shared" si="233"/>
        <v/>
      </c>
      <c r="W3721" s="95" t="str">
        <f t="shared" si="234"/>
        <v/>
      </c>
      <c r="X3721" s="95" t="str">
        <f t="shared" si="235"/>
        <v/>
      </c>
    </row>
    <row r="3722" spans="21:24" x14ac:dyDescent="0.3">
      <c r="U3722" s="95" t="str">
        <f t="shared" si="232"/>
        <v/>
      </c>
      <c r="V3722" s="95" t="str">
        <f t="shared" si="233"/>
        <v/>
      </c>
      <c r="W3722" s="95" t="str">
        <f t="shared" si="234"/>
        <v/>
      </c>
      <c r="X3722" s="95" t="str">
        <f t="shared" si="235"/>
        <v/>
      </c>
    </row>
    <row r="3723" spans="21:24" x14ac:dyDescent="0.3">
      <c r="U3723" s="95" t="str">
        <f t="shared" si="232"/>
        <v/>
      </c>
      <c r="V3723" s="95" t="str">
        <f t="shared" si="233"/>
        <v/>
      </c>
      <c r="W3723" s="95" t="str">
        <f t="shared" si="234"/>
        <v/>
      </c>
      <c r="X3723" s="95" t="str">
        <f t="shared" si="235"/>
        <v/>
      </c>
    </row>
    <row r="3724" spans="21:24" x14ac:dyDescent="0.3">
      <c r="U3724" s="95" t="str">
        <f t="shared" si="232"/>
        <v/>
      </c>
      <c r="V3724" s="95" t="str">
        <f t="shared" si="233"/>
        <v/>
      </c>
      <c r="W3724" s="95" t="str">
        <f t="shared" si="234"/>
        <v/>
      </c>
      <c r="X3724" s="95" t="str">
        <f t="shared" si="235"/>
        <v/>
      </c>
    </row>
    <row r="3725" spans="21:24" x14ac:dyDescent="0.3">
      <c r="U3725" s="95" t="str">
        <f t="shared" si="232"/>
        <v/>
      </c>
      <c r="V3725" s="95" t="str">
        <f t="shared" si="233"/>
        <v/>
      </c>
      <c r="W3725" s="95" t="str">
        <f t="shared" si="234"/>
        <v/>
      </c>
      <c r="X3725" s="95" t="str">
        <f t="shared" si="235"/>
        <v/>
      </c>
    </row>
    <row r="3726" spans="21:24" x14ac:dyDescent="0.3">
      <c r="U3726" s="95" t="str">
        <f t="shared" si="232"/>
        <v/>
      </c>
      <c r="V3726" s="95" t="str">
        <f t="shared" si="233"/>
        <v/>
      </c>
      <c r="W3726" s="95" t="str">
        <f t="shared" si="234"/>
        <v/>
      </c>
      <c r="X3726" s="95" t="str">
        <f t="shared" si="235"/>
        <v/>
      </c>
    </row>
    <row r="3727" spans="21:24" x14ac:dyDescent="0.3">
      <c r="U3727" s="95" t="str">
        <f t="shared" si="232"/>
        <v/>
      </c>
      <c r="V3727" s="95" t="str">
        <f t="shared" si="233"/>
        <v/>
      </c>
      <c r="W3727" s="95" t="str">
        <f t="shared" si="234"/>
        <v/>
      </c>
      <c r="X3727" s="95" t="str">
        <f t="shared" si="235"/>
        <v/>
      </c>
    </row>
    <row r="3728" spans="21:24" x14ac:dyDescent="0.3">
      <c r="U3728" s="95" t="str">
        <f t="shared" si="232"/>
        <v/>
      </c>
      <c r="V3728" s="95" t="str">
        <f t="shared" si="233"/>
        <v/>
      </c>
      <c r="W3728" s="95" t="str">
        <f t="shared" si="234"/>
        <v/>
      </c>
      <c r="X3728" s="95" t="str">
        <f t="shared" si="235"/>
        <v/>
      </c>
    </row>
    <row r="3729" spans="21:24" x14ac:dyDescent="0.3">
      <c r="U3729" s="95" t="str">
        <f t="shared" si="232"/>
        <v/>
      </c>
      <c r="V3729" s="95" t="str">
        <f t="shared" si="233"/>
        <v/>
      </c>
      <c r="W3729" s="95" t="str">
        <f t="shared" si="234"/>
        <v/>
      </c>
      <c r="X3729" s="95" t="str">
        <f t="shared" si="235"/>
        <v/>
      </c>
    </row>
    <row r="3730" spans="21:24" x14ac:dyDescent="0.3">
      <c r="U3730" s="95" t="str">
        <f t="shared" si="232"/>
        <v/>
      </c>
      <c r="V3730" s="95" t="str">
        <f t="shared" si="233"/>
        <v/>
      </c>
      <c r="W3730" s="95" t="str">
        <f t="shared" si="234"/>
        <v/>
      </c>
      <c r="X3730" s="95" t="str">
        <f t="shared" si="235"/>
        <v/>
      </c>
    </row>
    <row r="3731" spans="21:24" x14ac:dyDescent="0.3">
      <c r="U3731" s="95" t="str">
        <f t="shared" si="232"/>
        <v/>
      </c>
      <c r="V3731" s="95" t="str">
        <f t="shared" si="233"/>
        <v/>
      </c>
      <c r="W3731" s="95" t="str">
        <f t="shared" si="234"/>
        <v/>
      </c>
      <c r="X3731" s="95" t="str">
        <f t="shared" si="235"/>
        <v/>
      </c>
    </row>
    <row r="3732" spans="21:24" x14ac:dyDescent="0.3">
      <c r="U3732" s="95" t="str">
        <f t="shared" si="232"/>
        <v/>
      </c>
      <c r="V3732" s="95" t="str">
        <f t="shared" si="233"/>
        <v/>
      </c>
      <c r="W3732" s="95" t="str">
        <f t="shared" si="234"/>
        <v/>
      </c>
      <c r="X3732" s="95" t="str">
        <f t="shared" si="235"/>
        <v/>
      </c>
    </row>
    <row r="3733" spans="21:24" x14ac:dyDescent="0.3">
      <c r="U3733" s="95" t="str">
        <f t="shared" si="232"/>
        <v/>
      </c>
      <c r="V3733" s="95" t="str">
        <f t="shared" si="233"/>
        <v/>
      </c>
      <c r="W3733" s="95" t="str">
        <f t="shared" si="234"/>
        <v/>
      </c>
      <c r="X3733" s="95" t="str">
        <f t="shared" si="235"/>
        <v/>
      </c>
    </row>
    <row r="3734" spans="21:24" x14ac:dyDescent="0.3">
      <c r="U3734" s="95" t="str">
        <f t="shared" si="232"/>
        <v/>
      </c>
      <c r="V3734" s="95" t="str">
        <f t="shared" si="233"/>
        <v/>
      </c>
      <c r="W3734" s="95" t="str">
        <f t="shared" si="234"/>
        <v/>
      </c>
      <c r="X3734" s="95" t="str">
        <f t="shared" si="235"/>
        <v/>
      </c>
    </row>
    <row r="3735" spans="21:24" x14ac:dyDescent="0.3">
      <c r="U3735" s="95" t="str">
        <f t="shared" si="232"/>
        <v/>
      </c>
      <c r="V3735" s="95" t="str">
        <f t="shared" si="233"/>
        <v/>
      </c>
      <c r="W3735" s="95" t="str">
        <f t="shared" si="234"/>
        <v/>
      </c>
      <c r="X3735" s="95" t="str">
        <f t="shared" si="235"/>
        <v/>
      </c>
    </row>
    <row r="3736" spans="21:24" x14ac:dyDescent="0.3">
      <c r="U3736" s="95" t="str">
        <f t="shared" si="232"/>
        <v/>
      </c>
      <c r="V3736" s="95" t="str">
        <f t="shared" si="233"/>
        <v/>
      </c>
      <c r="W3736" s="95" t="str">
        <f t="shared" si="234"/>
        <v/>
      </c>
      <c r="X3736" s="95" t="str">
        <f t="shared" si="235"/>
        <v/>
      </c>
    </row>
    <row r="3737" spans="21:24" x14ac:dyDescent="0.3">
      <c r="U3737" s="95" t="str">
        <f t="shared" si="232"/>
        <v/>
      </c>
      <c r="V3737" s="95" t="str">
        <f t="shared" si="233"/>
        <v/>
      </c>
      <c r="W3737" s="95" t="str">
        <f t="shared" si="234"/>
        <v/>
      </c>
      <c r="X3737" s="95" t="str">
        <f t="shared" si="235"/>
        <v/>
      </c>
    </row>
    <row r="3738" spans="21:24" x14ac:dyDescent="0.3">
      <c r="U3738" s="95" t="str">
        <f t="shared" si="232"/>
        <v/>
      </c>
      <c r="V3738" s="95" t="str">
        <f t="shared" si="233"/>
        <v/>
      </c>
      <c r="W3738" s="95" t="str">
        <f t="shared" si="234"/>
        <v/>
      </c>
      <c r="X3738" s="95" t="str">
        <f t="shared" si="235"/>
        <v/>
      </c>
    </row>
    <row r="3739" spans="21:24" x14ac:dyDescent="0.3">
      <c r="U3739" s="95" t="str">
        <f t="shared" si="232"/>
        <v/>
      </c>
      <c r="V3739" s="95" t="str">
        <f t="shared" si="233"/>
        <v/>
      </c>
      <c r="W3739" s="95" t="str">
        <f t="shared" si="234"/>
        <v/>
      </c>
      <c r="X3739" s="95" t="str">
        <f t="shared" si="235"/>
        <v/>
      </c>
    </row>
    <row r="3740" spans="21:24" x14ac:dyDescent="0.3">
      <c r="U3740" s="95" t="str">
        <f t="shared" si="232"/>
        <v/>
      </c>
      <c r="V3740" s="95" t="str">
        <f t="shared" si="233"/>
        <v/>
      </c>
      <c r="W3740" s="95" t="str">
        <f t="shared" si="234"/>
        <v/>
      </c>
      <c r="X3740" s="95" t="str">
        <f t="shared" si="235"/>
        <v/>
      </c>
    </row>
    <row r="3741" spans="21:24" x14ac:dyDescent="0.3">
      <c r="U3741" s="95" t="str">
        <f t="shared" si="232"/>
        <v/>
      </c>
      <c r="V3741" s="95" t="str">
        <f t="shared" si="233"/>
        <v/>
      </c>
      <c r="W3741" s="95" t="str">
        <f t="shared" si="234"/>
        <v/>
      </c>
      <c r="X3741" s="95" t="str">
        <f t="shared" si="235"/>
        <v/>
      </c>
    </row>
    <row r="3742" spans="21:24" x14ac:dyDescent="0.3">
      <c r="U3742" s="95" t="str">
        <f t="shared" si="232"/>
        <v/>
      </c>
      <c r="V3742" s="95" t="str">
        <f t="shared" si="233"/>
        <v/>
      </c>
      <c r="W3742" s="95" t="str">
        <f t="shared" si="234"/>
        <v/>
      </c>
      <c r="X3742" s="95" t="str">
        <f t="shared" si="235"/>
        <v/>
      </c>
    </row>
    <row r="3743" spans="21:24" x14ac:dyDescent="0.3">
      <c r="U3743" s="95" t="str">
        <f t="shared" si="232"/>
        <v/>
      </c>
      <c r="V3743" s="95" t="str">
        <f t="shared" si="233"/>
        <v/>
      </c>
      <c r="W3743" s="95" t="str">
        <f t="shared" si="234"/>
        <v/>
      </c>
      <c r="X3743" s="95" t="str">
        <f t="shared" si="235"/>
        <v/>
      </c>
    </row>
    <row r="3744" spans="21:24" x14ac:dyDescent="0.3">
      <c r="U3744" s="95" t="str">
        <f t="shared" si="232"/>
        <v/>
      </c>
      <c r="V3744" s="95" t="str">
        <f t="shared" si="233"/>
        <v/>
      </c>
      <c r="W3744" s="95" t="str">
        <f t="shared" si="234"/>
        <v/>
      </c>
      <c r="X3744" s="95" t="str">
        <f t="shared" si="235"/>
        <v/>
      </c>
    </row>
    <row r="3745" spans="21:24" x14ac:dyDescent="0.3">
      <c r="U3745" s="95" t="str">
        <f t="shared" si="232"/>
        <v/>
      </c>
      <c r="V3745" s="95" t="str">
        <f t="shared" si="233"/>
        <v/>
      </c>
      <c r="W3745" s="95" t="str">
        <f t="shared" si="234"/>
        <v/>
      </c>
      <c r="X3745" s="95" t="str">
        <f t="shared" si="235"/>
        <v/>
      </c>
    </row>
    <row r="3746" spans="21:24" x14ac:dyDescent="0.3">
      <c r="U3746" s="95" t="str">
        <f t="shared" si="232"/>
        <v/>
      </c>
      <c r="V3746" s="95" t="str">
        <f t="shared" si="233"/>
        <v/>
      </c>
      <c r="W3746" s="95" t="str">
        <f t="shared" si="234"/>
        <v/>
      </c>
      <c r="X3746" s="95" t="str">
        <f t="shared" si="235"/>
        <v/>
      </c>
    </row>
    <row r="3747" spans="21:24" x14ac:dyDescent="0.3">
      <c r="U3747" s="95" t="str">
        <f t="shared" si="232"/>
        <v/>
      </c>
      <c r="V3747" s="95" t="str">
        <f t="shared" si="233"/>
        <v/>
      </c>
      <c r="W3747" s="95" t="str">
        <f t="shared" si="234"/>
        <v/>
      </c>
      <c r="X3747" s="95" t="str">
        <f t="shared" si="235"/>
        <v/>
      </c>
    </row>
    <row r="3748" spans="21:24" x14ac:dyDescent="0.3">
      <c r="U3748" s="95" t="str">
        <f t="shared" si="232"/>
        <v/>
      </c>
      <c r="V3748" s="95" t="str">
        <f t="shared" si="233"/>
        <v/>
      </c>
      <c r="W3748" s="95" t="str">
        <f t="shared" si="234"/>
        <v/>
      </c>
      <c r="X3748" s="95" t="str">
        <f t="shared" si="235"/>
        <v/>
      </c>
    </row>
    <row r="3749" spans="21:24" x14ac:dyDescent="0.3">
      <c r="U3749" s="95" t="str">
        <f t="shared" si="232"/>
        <v/>
      </c>
      <c r="V3749" s="95" t="str">
        <f t="shared" si="233"/>
        <v/>
      </c>
      <c r="W3749" s="95" t="str">
        <f t="shared" si="234"/>
        <v/>
      </c>
      <c r="X3749" s="95" t="str">
        <f t="shared" si="235"/>
        <v/>
      </c>
    </row>
    <row r="3750" spans="21:24" x14ac:dyDescent="0.3">
      <c r="U3750" s="95" t="str">
        <f t="shared" si="232"/>
        <v/>
      </c>
      <c r="V3750" s="95" t="str">
        <f t="shared" si="233"/>
        <v/>
      </c>
      <c r="W3750" s="95" t="str">
        <f t="shared" si="234"/>
        <v/>
      </c>
      <c r="X3750" s="95" t="str">
        <f t="shared" si="235"/>
        <v/>
      </c>
    </row>
    <row r="3751" spans="21:24" x14ac:dyDescent="0.3">
      <c r="U3751" s="95" t="str">
        <f t="shared" si="232"/>
        <v/>
      </c>
      <c r="V3751" s="95" t="str">
        <f t="shared" si="233"/>
        <v/>
      </c>
      <c r="W3751" s="95" t="str">
        <f t="shared" si="234"/>
        <v/>
      </c>
      <c r="X3751" s="95" t="str">
        <f t="shared" si="235"/>
        <v/>
      </c>
    </row>
    <row r="3752" spans="21:24" x14ac:dyDescent="0.3">
      <c r="U3752" s="95" t="str">
        <f t="shared" si="232"/>
        <v/>
      </c>
      <c r="V3752" s="95" t="str">
        <f t="shared" si="233"/>
        <v/>
      </c>
      <c r="W3752" s="95" t="str">
        <f t="shared" si="234"/>
        <v/>
      </c>
      <c r="X3752" s="95" t="str">
        <f t="shared" si="235"/>
        <v/>
      </c>
    </row>
    <row r="3753" spans="21:24" x14ac:dyDescent="0.3">
      <c r="U3753" s="95" t="str">
        <f t="shared" si="232"/>
        <v/>
      </c>
      <c r="V3753" s="95" t="str">
        <f t="shared" si="233"/>
        <v/>
      </c>
      <c r="W3753" s="95" t="str">
        <f t="shared" si="234"/>
        <v/>
      </c>
      <c r="X3753" s="95" t="str">
        <f t="shared" si="235"/>
        <v/>
      </c>
    </row>
    <row r="3754" spans="21:24" x14ac:dyDescent="0.3">
      <c r="U3754" s="95" t="str">
        <f t="shared" si="232"/>
        <v/>
      </c>
      <c r="V3754" s="95" t="str">
        <f t="shared" si="233"/>
        <v/>
      </c>
      <c r="W3754" s="95" t="str">
        <f t="shared" si="234"/>
        <v/>
      </c>
      <c r="X3754" s="95" t="str">
        <f t="shared" si="235"/>
        <v/>
      </c>
    </row>
    <row r="3755" spans="21:24" x14ac:dyDescent="0.3">
      <c r="U3755" s="95" t="str">
        <f t="shared" si="232"/>
        <v/>
      </c>
      <c r="V3755" s="95" t="str">
        <f t="shared" si="233"/>
        <v/>
      </c>
      <c r="W3755" s="95" t="str">
        <f t="shared" si="234"/>
        <v/>
      </c>
      <c r="X3755" s="95" t="str">
        <f t="shared" si="235"/>
        <v/>
      </c>
    </row>
    <row r="3756" spans="21:24" x14ac:dyDescent="0.3">
      <c r="U3756" s="95" t="str">
        <f t="shared" si="232"/>
        <v/>
      </c>
      <c r="V3756" s="95" t="str">
        <f t="shared" si="233"/>
        <v/>
      </c>
      <c r="W3756" s="95" t="str">
        <f t="shared" si="234"/>
        <v/>
      </c>
      <c r="X3756" s="95" t="str">
        <f t="shared" si="235"/>
        <v/>
      </c>
    </row>
    <row r="3757" spans="21:24" x14ac:dyDescent="0.3">
      <c r="U3757" s="95" t="str">
        <f t="shared" si="232"/>
        <v/>
      </c>
      <c r="V3757" s="95" t="str">
        <f t="shared" si="233"/>
        <v/>
      </c>
      <c r="W3757" s="95" t="str">
        <f t="shared" si="234"/>
        <v/>
      </c>
      <c r="X3757" s="95" t="str">
        <f t="shared" si="235"/>
        <v/>
      </c>
    </row>
    <row r="3758" spans="21:24" x14ac:dyDescent="0.3">
      <c r="U3758" s="95" t="str">
        <f t="shared" si="232"/>
        <v/>
      </c>
      <c r="V3758" s="95" t="str">
        <f t="shared" si="233"/>
        <v/>
      </c>
      <c r="W3758" s="95" t="str">
        <f t="shared" si="234"/>
        <v/>
      </c>
      <c r="X3758" s="95" t="str">
        <f t="shared" si="235"/>
        <v/>
      </c>
    </row>
    <row r="3759" spans="21:24" x14ac:dyDescent="0.3">
      <c r="U3759" s="95" t="str">
        <f t="shared" si="232"/>
        <v/>
      </c>
      <c r="V3759" s="95" t="str">
        <f t="shared" si="233"/>
        <v/>
      </c>
      <c r="W3759" s="95" t="str">
        <f t="shared" si="234"/>
        <v/>
      </c>
      <c r="X3759" s="95" t="str">
        <f t="shared" si="235"/>
        <v/>
      </c>
    </row>
    <row r="3760" spans="21:24" x14ac:dyDescent="0.3">
      <c r="U3760" s="95" t="str">
        <f t="shared" si="232"/>
        <v/>
      </c>
      <c r="V3760" s="95" t="str">
        <f t="shared" si="233"/>
        <v/>
      </c>
      <c r="W3760" s="95" t="str">
        <f t="shared" si="234"/>
        <v/>
      </c>
      <c r="X3760" s="95" t="str">
        <f t="shared" si="235"/>
        <v/>
      </c>
    </row>
    <row r="3761" spans="21:24" x14ac:dyDescent="0.3">
      <c r="U3761" s="95" t="str">
        <f t="shared" si="232"/>
        <v/>
      </c>
      <c r="V3761" s="95" t="str">
        <f t="shared" si="233"/>
        <v/>
      </c>
      <c r="W3761" s="95" t="str">
        <f t="shared" si="234"/>
        <v/>
      </c>
      <c r="X3761" s="95" t="str">
        <f t="shared" si="235"/>
        <v/>
      </c>
    </row>
    <row r="3762" spans="21:24" x14ac:dyDescent="0.3">
      <c r="U3762" s="95" t="str">
        <f t="shared" si="232"/>
        <v/>
      </c>
      <c r="V3762" s="95" t="str">
        <f t="shared" si="233"/>
        <v/>
      </c>
      <c r="W3762" s="95" t="str">
        <f t="shared" si="234"/>
        <v/>
      </c>
      <c r="X3762" s="95" t="str">
        <f t="shared" si="235"/>
        <v/>
      </c>
    </row>
    <row r="3763" spans="21:24" x14ac:dyDescent="0.3">
      <c r="U3763" s="95" t="str">
        <f t="shared" si="232"/>
        <v/>
      </c>
      <c r="V3763" s="95" t="str">
        <f t="shared" si="233"/>
        <v/>
      </c>
      <c r="W3763" s="95" t="str">
        <f t="shared" si="234"/>
        <v/>
      </c>
      <c r="X3763" s="95" t="str">
        <f t="shared" si="235"/>
        <v/>
      </c>
    </row>
    <row r="3764" spans="21:24" x14ac:dyDescent="0.3">
      <c r="U3764" s="95" t="str">
        <f t="shared" si="232"/>
        <v/>
      </c>
      <c r="V3764" s="95" t="str">
        <f t="shared" si="233"/>
        <v/>
      </c>
      <c r="W3764" s="95" t="str">
        <f t="shared" si="234"/>
        <v/>
      </c>
      <c r="X3764" s="95" t="str">
        <f t="shared" si="235"/>
        <v/>
      </c>
    </row>
    <row r="3765" spans="21:24" x14ac:dyDescent="0.3">
      <c r="U3765" s="95" t="str">
        <f t="shared" si="232"/>
        <v/>
      </c>
      <c r="V3765" s="95" t="str">
        <f t="shared" si="233"/>
        <v/>
      </c>
      <c r="W3765" s="95" t="str">
        <f t="shared" si="234"/>
        <v/>
      </c>
      <c r="X3765" s="95" t="str">
        <f t="shared" si="235"/>
        <v/>
      </c>
    </row>
    <row r="3766" spans="21:24" x14ac:dyDescent="0.3">
      <c r="U3766" s="95" t="str">
        <f t="shared" si="232"/>
        <v/>
      </c>
      <c r="V3766" s="95" t="str">
        <f t="shared" si="233"/>
        <v/>
      </c>
      <c r="W3766" s="95" t="str">
        <f t="shared" si="234"/>
        <v/>
      </c>
      <c r="X3766" s="95" t="str">
        <f t="shared" si="235"/>
        <v/>
      </c>
    </row>
    <row r="3767" spans="21:24" x14ac:dyDescent="0.3">
      <c r="U3767" s="95" t="str">
        <f t="shared" si="232"/>
        <v/>
      </c>
      <c r="V3767" s="95" t="str">
        <f t="shared" si="233"/>
        <v/>
      </c>
      <c r="W3767" s="95" t="str">
        <f t="shared" si="234"/>
        <v/>
      </c>
      <c r="X3767" s="95" t="str">
        <f t="shared" si="235"/>
        <v/>
      </c>
    </row>
    <row r="3768" spans="21:24" x14ac:dyDescent="0.3">
      <c r="U3768" s="95" t="str">
        <f t="shared" si="232"/>
        <v/>
      </c>
      <c r="V3768" s="95" t="str">
        <f t="shared" si="233"/>
        <v/>
      </c>
      <c r="W3768" s="95" t="str">
        <f t="shared" si="234"/>
        <v/>
      </c>
      <c r="X3768" s="95" t="str">
        <f t="shared" si="235"/>
        <v/>
      </c>
    </row>
    <row r="3769" spans="21:24" x14ac:dyDescent="0.3">
      <c r="U3769" s="95" t="str">
        <f t="shared" si="232"/>
        <v/>
      </c>
      <c r="V3769" s="95" t="str">
        <f t="shared" si="233"/>
        <v/>
      </c>
      <c r="W3769" s="95" t="str">
        <f t="shared" si="234"/>
        <v/>
      </c>
      <c r="X3769" s="95" t="str">
        <f t="shared" si="235"/>
        <v/>
      </c>
    </row>
    <row r="3770" spans="21:24" x14ac:dyDescent="0.3">
      <c r="U3770" s="95" t="str">
        <f t="shared" si="232"/>
        <v/>
      </c>
      <c r="V3770" s="95" t="str">
        <f t="shared" si="233"/>
        <v/>
      </c>
      <c r="W3770" s="95" t="str">
        <f t="shared" si="234"/>
        <v/>
      </c>
      <c r="X3770" s="95" t="str">
        <f t="shared" si="235"/>
        <v/>
      </c>
    </row>
    <row r="3771" spans="21:24" x14ac:dyDescent="0.3">
      <c r="U3771" s="95" t="str">
        <f t="shared" si="232"/>
        <v/>
      </c>
      <c r="V3771" s="95" t="str">
        <f t="shared" si="233"/>
        <v/>
      </c>
      <c r="W3771" s="95" t="str">
        <f t="shared" si="234"/>
        <v/>
      </c>
      <c r="X3771" s="95" t="str">
        <f t="shared" si="235"/>
        <v/>
      </c>
    </row>
    <row r="3772" spans="21:24" x14ac:dyDescent="0.3">
      <c r="U3772" s="95" t="str">
        <f t="shared" si="232"/>
        <v/>
      </c>
      <c r="V3772" s="95" t="str">
        <f t="shared" si="233"/>
        <v/>
      </c>
      <c r="W3772" s="95" t="str">
        <f t="shared" si="234"/>
        <v/>
      </c>
      <c r="X3772" s="95" t="str">
        <f t="shared" si="235"/>
        <v/>
      </c>
    </row>
    <row r="3773" spans="21:24" x14ac:dyDescent="0.3">
      <c r="U3773" s="95" t="str">
        <f t="shared" si="232"/>
        <v/>
      </c>
      <c r="V3773" s="95" t="str">
        <f t="shared" si="233"/>
        <v/>
      </c>
      <c r="W3773" s="95" t="str">
        <f t="shared" si="234"/>
        <v/>
      </c>
      <c r="X3773" s="95" t="str">
        <f t="shared" si="235"/>
        <v/>
      </c>
    </row>
    <row r="3774" spans="21:24" x14ac:dyDescent="0.3">
      <c r="U3774" s="95" t="str">
        <f t="shared" si="232"/>
        <v/>
      </c>
      <c r="V3774" s="95" t="str">
        <f t="shared" si="233"/>
        <v/>
      </c>
      <c r="W3774" s="95" t="str">
        <f t="shared" si="234"/>
        <v/>
      </c>
      <c r="X3774" s="95" t="str">
        <f t="shared" si="235"/>
        <v/>
      </c>
    </row>
    <row r="3775" spans="21:24" x14ac:dyDescent="0.3">
      <c r="U3775" s="95" t="str">
        <f t="shared" si="232"/>
        <v/>
      </c>
      <c r="V3775" s="95" t="str">
        <f t="shared" si="233"/>
        <v/>
      </c>
      <c r="W3775" s="95" t="str">
        <f t="shared" si="234"/>
        <v/>
      </c>
      <c r="X3775" s="95" t="str">
        <f t="shared" si="235"/>
        <v/>
      </c>
    </row>
    <row r="3776" spans="21:24" x14ac:dyDescent="0.3">
      <c r="U3776" s="95" t="str">
        <f t="shared" si="232"/>
        <v/>
      </c>
      <c r="V3776" s="95" t="str">
        <f t="shared" si="233"/>
        <v/>
      </c>
      <c r="W3776" s="95" t="str">
        <f t="shared" si="234"/>
        <v/>
      </c>
      <c r="X3776" s="95" t="str">
        <f t="shared" si="235"/>
        <v/>
      </c>
    </row>
    <row r="3777" spans="21:24" x14ac:dyDescent="0.3">
      <c r="U3777" s="95" t="str">
        <f t="shared" si="232"/>
        <v/>
      </c>
      <c r="V3777" s="95" t="str">
        <f t="shared" si="233"/>
        <v/>
      </c>
      <c r="W3777" s="95" t="str">
        <f t="shared" si="234"/>
        <v/>
      </c>
      <c r="X3777" s="95" t="str">
        <f t="shared" si="235"/>
        <v/>
      </c>
    </row>
    <row r="3778" spans="21:24" x14ac:dyDescent="0.3">
      <c r="U3778" s="95" t="str">
        <f t="shared" si="232"/>
        <v/>
      </c>
      <c r="V3778" s="95" t="str">
        <f t="shared" si="233"/>
        <v/>
      </c>
      <c r="W3778" s="95" t="str">
        <f t="shared" si="234"/>
        <v/>
      </c>
      <c r="X3778" s="95" t="str">
        <f t="shared" si="235"/>
        <v/>
      </c>
    </row>
    <row r="3779" spans="21:24" x14ac:dyDescent="0.3">
      <c r="U3779" s="95" t="str">
        <f t="shared" si="232"/>
        <v/>
      </c>
      <c r="V3779" s="95" t="str">
        <f t="shared" si="233"/>
        <v/>
      </c>
      <c r="W3779" s="95" t="str">
        <f t="shared" si="234"/>
        <v/>
      </c>
      <c r="X3779" s="95" t="str">
        <f t="shared" si="235"/>
        <v/>
      </c>
    </row>
    <row r="3780" spans="21:24" x14ac:dyDescent="0.3">
      <c r="U3780" s="95" t="str">
        <f t="shared" si="232"/>
        <v/>
      </c>
      <c r="V3780" s="95" t="str">
        <f t="shared" si="233"/>
        <v/>
      </c>
      <c r="W3780" s="95" t="str">
        <f t="shared" si="234"/>
        <v/>
      </c>
      <c r="X3780" s="95" t="str">
        <f t="shared" si="235"/>
        <v/>
      </c>
    </row>
    <row r="3781" spans="21:24" x14ac:dyDescent="0.3">
      <c r="U3781" s="95" t="str">
        <f t="shared" ref="U3781:U3844" si="236">IF(L3781="ANO",B3781&amp;"-Linie A","")</f>
        <v/>
      </c>
      <c r="V3781" s="95" t="str">
        <f t="shared" ref="V3781:V3844" si="237">IF(M3781="ANO",B3781&amp;"-Linie B","")</f>
        <v/>
      </c>
      <c r="W3781" s="95" t="str">
        <f t="shared" ref="W3781:W3844" si="238">IF(N3781="ANO",B3781&amp;"-Linie C","")</f>
        <v/>
      </c>
      <c r="X3781" s="95" t="str">
        <f t="shared" ref="X3781:X3844" si="239">IF(O3781="ANO",B3781&amp;"-Linie D","")</f>
        <v/>
      </c>
    </row>
    <row r="3782" spans="21:24" x14ac:dyDescent="0.3">
      <c r="U3782" s="95" t="str">
        <f t="shared" si="236"/>
        <v/>
      </c>
      <c r="V3782" s="95" t="str">
        <f t="shared" si="237"/>
        <v/>
      </c>
      <c r="W3782" s="95" t="str">
        <f t="shared" si="238"/>
        <v/>
      </c>
      <c r="X3782" s="95" t="str">
        <f t="shared" si="239"/>
        <v/>
      </c>
    </row>
    <row r="3783" spans="21:24" x14ac:dyDescent="0.3">
      <c r="U3783" s="95" t="str">
        <f t="shared" si="236"/>
        <v/>
      </c>
      <c r="V3783" s="95" t="str">
        <f t="shared" si="237"/>
        <v/>
      </c>
      <c r="W3783" s="95" t="str">
        <f t="shared" si="238"/>
        <v/>
      </c>
      <c r="X3783" s="95" t="str">
        <f t="shared" si="239"/>
        <v/>
      </c>
    </row>
    <row r="3784" spans="21:24" x14ac:dyDescent="0.3">
      <c r="U3784" s="95" t="str">
        <f t="shared" si="236"/>
        <v/>
      </c>
      <c r="V3784" s="95" t="str">
        <f t="shared" si="237"/>
        <v/>
      </c>
      <c r="W3784" s="95" t="str">
        <f t="shared" si="238"/>
        <v/>
      </c>
      <c r="X3784" s="95" t="str">
        <f t="shared" si="239"/>
        <v/>
      </c>
    </row>
    <row r="3785" spans="21:24" x14ac:dyDescent="0.3">
      <c r="U3785" s="95" t="str">
        <f t="shared" si="236"/>
        <v/>
      </c>
      <c r="V3785" s="95" t="str">
        <f t="shared" si="237"/>
        <v/>
      </c>
      <c r="W3785" s="95" t="str">
        <f t="shared" si="238"/>
        <v/>
      </c>
      <c r="X3785" s="95" t="str">
        <f t="shared" si="239"/>
        <v/>
      </c>
    </row>
    <row r="3786" spans="21:24" x14ac:dyDescent="0.3">
      <c r="U3786" s="95" t="str">
        <f t="shared" si="236"/>
        <v/>
      </c>
      <c r="V3786" s="95" t="str">
        <f t="shared" si="237"/>
        <v/>
      </c>
      <c r="W3786" s="95" t="str">
        <f t="shared" si="238"/>
        <v/>
      </c>
      <c r="X3786" s="95" t="str">
        <f t="shared" si="239"/>
        <v/>
      </c>
    </row>
    <row r="3787" spans="21:24" x14ac:dyDescent="0.3">
      <c r="U3787" s="95" t="str">
        <f t="shared" si="236"/>
        <v/>
      </c>
      <c r="V3787" s="95" t="str">
        <f t="shared" si="237"/>
        <v/>
      </c>
      <c r="W3787" s="95" t="str">
        <f t="shared" si="238"/>
        <v/>
      </c>
      <c r="X3787" s="95" t="str">
        <f t="shared" si="239"/>
        <v/>
      </c>
    </row>
    <row r="3788" spans="21:24" x14ac:dyDescent="0.3">
      <c r="U3788" s="95" t="str">
        <f t="shared" si="236"/>
        <v/>
      </c>
      <c r="V3788" s="95" t="str">
        <f t="shared" si="237"/>
        <v/>
      </c>
      <c r="W3788" s="95" t="str">
        <f t="shared" si="238"/>
        <v/>
      </c>
      <c r="X3788" s="95" t="str">
        <f t="shared" si="239"/>
        <v/>
      </c>
    </row>
    <row r="3789" spans="21:24" x14ac:dyDescent="0.3">
      <c r="U3789" s="95" t="str">
        <f t="shared" si="236"/>
        <v/>
      </c>
      <c r="V3789" s="95" t="str">
        <f t="shared" si="237"/>
        <v/>
      </c>
      <c r="W3789" s="95" t="str">
        <f t="shared" si="238"/>
        <v/>
      </c>
      <c r="X3789" s="95" t="str">
        <f t="shared" si="239"/>
        <v/>
      </c>
    </row>
    <row r="3790" spans="21:24" x14ac:dyDescent="0.3">
      <c r="U3790" s="95" t="str">
        <f t="shared" si="236"/>
        <v/>
      </c>
      <c r="V3790" s="95" t="str">
        <f t="shared" si="237"/>
        <v/>
      </c>
      <c r="W3790" s="95" t="str">
        <f t="shared" si="238"/>
        <v/>
      </c>
      <c r="X3790" s="95" t="str">
        <f t="shared" si="239"/>
        <v/>
      </c>
    </row>
    <row r="3791" spans="21:24" x14ac:dyDescent="0.3">
      <c r="U3791" s="95" t="str">
        <f t="shared" si="236"/>
        <v/>
      </c>
      <c r="V3791" s="95" t="str">
        <f t="shared" si="237"/>
        <v/>
      </c>
      <c r="W3791" s="95" t="str">
        <f t="shared" si="238"/>
        <v/>
      </c>
      <c r="X3791" s="95" t="str">
        <f t="shared" si="239"/>
        <v/>
      </c>
    </row>
    <row r="3792" spans="21:24" x14ac:dyDescent="0.3">
      <c r="U3792" s="95" t="str">
        <f t="shared" si="236"/>
        <v/>
      </c>
      <c r="V3792" s="95" t="str">
        <f t="shared" si="237"/>
        <v/>
      </c>
      <c r="W3792" s="95" t="str">
        <f t="shared" si="238"/>
        <v/>
      </c>
      <c r="X3792" s="95" t="str">
        <f t="shared" si="239"/>
        <v/>
      </c>
    </row>
    <row r="3793" spans="21:24" x14ac:dyDescent="0.3">
      <c r="U3793" s="95" t="str">
        <f t="shared" si="236"/>
        <v/>
      </c>
      <c r="V3793" s="95" t="str">
        <f t="shared" si="237"/>
        <v/>
      </c>
      <c r="W3793" s="95" t="str">
        <f t="shared" si="238"/>
        <v/>
      </c>
      <c r="X3793" s="95" t="str">
        <f t="shared" si="239"/>
        <v/>
      </c>
    </row>
    <row r="3794" spans="21:24" x14ac:dyDescent="0.3">
      <c r="U3794" s="95" t="str">
        <f t="shared" si="236"/>
        <v/>
      </c>
      <c r="V3794" s="95" t="str">
        <f t="shared" si="237"/>
        <v/>
      </c>
      <c r="W3794" s="95" t="str">
        <f t="shared" si="238"/>
        <v/>
      </c>
      <c r="X3794" s="95" t="str">
        <f t="shared" si="239"/>
        <v/>
      </c>
    </row>
    <row r="3795" spans="21:24" x14ac:dyDescent="0.3">
      <c r="U3795" s="95" t="str">
        <f t="shared" si="236"/>
        <v/>
      </c>
      <c r="V3795" s="95" t="str">
        <f t="shared" si="237"/>
        <v/>
      </c>
      <c r="W3795" s="95" t="str">
        <f t="shared" si="238"/>
        <v/>
      </c>
      <c r="X3795" s="95" t="str">
        <f t="shared" si="239"/>
        <v/>
      </c>
    </row>
    <row r="3796" spans="21:24" x14ac:dyDescent="0.3">
      <c r="U3796" s="95" t="str">
        <f t="shared" si="236"/>
        <v/>
      </c>
      <c r="V3796" s="95" t="str">
        <f t="shared" si="237"/>
        <v/>
      </c>
      <c r="W3796" s="95" t="str">
        <f t="shared" si="238"/>
        <v/>
      </c>
      <c r="X3796" s="95" t="str">
        <f t="shared" si="239"/>
        <v/>
      </c>
    </row>
    <row r="3797" spans="21:24" x14ac:dyDescent="0.3">
      <c r="U3797" s="95" t="str">
        <f t="shared" si="236"/>
        <v/>
      </c>
      <c r="V3797" s="95" t="str">
        <f t="shared" si="237"/>
        <v/>
      </c>
      <c r="W3797" s="95" t="str">
        <f t="shared" si="238"/>
        <v/>
      </c>
      <c r="X3797" s="95" t="str">
        <f t="shared" si="239"/>
        <v/>
      </c>
    </row>
    <row r="3798" spans="21:24" x14ac:dyDescent="0.3">
      <c r="U3798" s="95" t="str">
        <f t="shared" si="236"/>
        <v/>
      </c>
      <c r="V3798" s="95" t="str">
        <f t="shared" si="237"/>
        <v/>
      </c>
      <c r="W3798" s="95" t="str">
        <f t="shared" si="238"/>
        <v/>
      </c>
      <c r="X3798" s="95" t="str">
        <f t="shared" si="239"/>
        <v/>
      </c>
    </row>
    <row r="3799" spans="21:24" x14ac:dyDescent="0.3">
      <c r="U3799" s="95" t="str">
        <f t="shared" si="236"/>
        <v/>
      </c>
      <c r="V3799" s="95" t="str">
        <f t="shared" si="237"/>
        <v/>
      </c>
      <c r="W3799" s="95" t="str">
        <f t="shared" si="238"/>
        <v/>
      </c>
      <c r="X3799" s="95" t="str">
        <f t="shared" si="239"/>
        <v/>
      </c>
    </row>
    <row r="3800" spans="21:24" x14ac:dyDescent="0.3">
      <c r="U3800" s="95" t="str">
        <f t="shared" si="236"/>
        <v/>
      </c>
      <c r="V3800" s="95" t="str">
        <f t="shared" si="237"/>
        <v/>
      </c>
      <c r="W3800" s="95" t="str">
        <f t="shared" si="238"/>
        <v/>
      </c>
      <c r="X3800" s="95" t="str">
        <f t="shared" si="239"/>
        <v/>
      </c>
    </row>
    <row r="3801" spans="21:24" x14ac:dyDescent="0.3">
      <c r="U3801" s="95" t="str">
        <f t="shared" si="236"/>
        <v/>
      </c>
      <c r="V3801" s="95" t="str">
        <f t="shared" si="237"/>
        <v/>
      </c>
      <c r="W3801" s="95" t="str">
        <f t="shared" si="238"/>
        <v/>
      </c>
      <c r="X3801" s="95" t="str">
        <f t="shared" si="239"/>
        <v/>
      </c>
    </row>
    <row r="3802" spans="21:24" x14ac:dyDescent="0.3">
      <c r="U3802" s="95" t="str">
        <f t="shared" si="236"/>
        <v/>
      </c>
      <c r="V3802" s="95" t="str">
        <f t="shared" si="237"/>
        <v/>
      </c>
      <c r="W3802" s="95" t="str">
        <f t="shared" si="238"/>
        <v/>
      </c>
      <c r="X3802" s="95" t="str">
        <f t="shared" si="239"/>
        <v/>
      </c>
    </row>
    <row r="3803" spans="21:24" x14ac:dyDescent="0.3">
      <c r="U3803" s="95" t="str">
        <f t="shared" si="236"/>
        <v/>
      </c>
      <c r="V3803" s="95" t="str">
        <f t="shared" si="237"/>
        <v/>
      </c>
      <c r="W3803" s="95" t="str">
        <f t="shared" si="238"/>
        <v/>
      </c>
      <c r="X3803" s="95" t="str">
        <f t="shared" si="239"/>
        <v/>
      </c>
    </row>
    <row r="3804" spans="21:24" x14ac:dyDescent="0.3">
      <c r="U3804" s="95" t="str">
        <f t="shared" si="236"/>
        <v/>
      </c>
      <c r="V3804" s="95" t="str">
        <f t="shared" si="237"/>
        <v/>
      </c>
      <c r="W3804" s="95" t="str">
        <f t="shared" si="238"/>
        <v/>
      </c>
      <c r="X3804" s="95" t="str">
        <f t="shared" si="239"/>
        <v/>
      </c>
    </row>
    <row r="3805" spans="21:24" x14ac:dyDescent="0.3">
      <c r="U3805" s="95" t="str">
        <f t="shared" si="236"/>
        <v/>
      </c>
      <c r="V3805" s="95" t="str">
        <f t="shared" si="237"/>
        <v/>
      </c>
      <c r="W3805" s="95" t="str">
        <f t="shared" si="238"/>
        <v/>
      </c>
      <c r="X3805" s="95" t="str">
        <f t="shared" si="239"/>
        <v/>
      </c>
    </row>
    <row r="3806" spans="21:24" x14ac:dyDescent="0.3">
      <c r="U3806" s="95" t="str">
        <f t="shared" si="236"/>
        <v/>
      </c>
      <c r="V3806" s="95" t="str">
        <f t="shared" si="237"/>
        <v/>
      </c>
      <c r="W3806" s="95" t="str">
        <f t="shared" si="238"/>
        <v/>
      </c>
      <c r="X3806" s="95" t="str">
        <f t="shared" si="239"/>
        <v/>
      </c>
    </row>
    <row r="3807" spans="21:24" x14ac:dyDescent="0.3">
      <c r="U3807" s="95" t="str">
        <f t="shared" si="236"/>
        <v/>
      </c>
      <c r="V3807" s="95" t="str">
        <f t="shared" si="237"/>
        <v/>
      </c>
      <c r="W3807" s="95" t="str">
        <f t="shared" si="238"/>
        <v/>
      </c>
      <c r="X3807" s="95" t="str">
        <f t="shared" si="239"/>
        <v/>
      </c>
    </row>
    <row r="3808" spans="21:24" x14ac:dyDescent="0.3">
      <c r="U3808" s="95" t="str">
        <f t="shared" si="236"/>
        <v/>
      </c>
      <c r="V3808" s="95" t="str">
        <f t="shared" si="237"/>
        <v/>
      </c>
      <c r="W3808" s="95" t="str">
        <f t="shared" si="238"/>
        <v/>
      </c>
      <c r="X3808" s="95" t="str">
        <f t="shared" si="239"/>
        <v/>
      </c>
    </row>
    <row r="3809" spans="21:24" x14ac:dyDescent="0.3">
      <c r="U3809" s="95" t="str">
        <f t="shared" si="236"/>
        <v/>
      </c>
      <c r="V3809" s="95" t="str">
        <f t="shared" si="237"/>
        <v/>
      </c>
      <c r="W3809" s="95" t="str">
        <f t="shared" si="238"/>
        <v/>
      </c>
      <c r="X3809" s="95" t="str">
        <f t="shared" si="239"/>
        <v/>
      </c>
    </row>
    <row r="3810" spans="21:24" x14ac:dyDescent="0.3">
      <c r="U3810" s="95" t="str">
        <f t="shared" si="236"/>
        <v/>
      </c>
      <c r="V3810" s="95" t="str">
        <f t="shared" si="237"/>
        <v/>
      </c>
      <c r="W3810" s="95" t="str">
        <f t="shared" si="238"/>
        <v/>
      </c>
      <c r="X3810" s="95" t="str">
        <f t="shared" si="239"/>
        <v/>
      </c>
    </row>
    <row r="3811" spans="21:24" x14ac:dyDescent="0.3">
      <c r="U3811" s="95" t="str">
        <f t="shared" si="236"/>
        <v/>
      </c>
      <c r="V3811" s="95" t="str">
        <f t="shared" si="237"/>
        <v/>
      </c>
      <c r="W3811" s="95" t="str">
        <f t="shared" si="238"/>
        <v/>
      </c>
      <c r="X3811" s="95" t="str">
        <f t="shared" si="239"/>
        <v/>
      </c>
    </row>
    <row r="3812" spans="21:24" x14ac:dyDescent="0.3">
      <c r="U3812" s="95" t="str">
        <f t="shared" si="236"/>
        <v/>
      </c>
      <c r="V3812" s="95" t="str">
        <f t="shared" si="237"/>
        <v/>
      </c>
      <c r="W3812" s="95" t="str">
        <f t="shared" si="238"/>
        <v/>
      </c>
      <c r="X3812" s="95" t="str">
        <f t="shared" si="239"/>
        <v/>
      </c>
    </row>
    <row r="3813" spans="21:24" x14ac:dyDescent="0.3">
      <c r="U3813" s="95" t="str">
        <f t="shared" si="236"/>
        <v/>
      </c>
      <c r="V3813" s="95" t="str">
        <f t="shared" si="237"/>
        <v/>
      </c>
      <c r="W3813" s="95" t="str">
        <f t="shared" si="238"/>
        <v/>
      </c>
      <c r="X3813" s="95" t="str">
        <f t="shared" si="239"/>
        <v/>
      </c>
    </row>
    <row r="3814" spans="21:24" x14ac:dyDescent="0.3">
      <c r="U3814" s="95" t="str">
        <f t="shared" si="236"/>
        <v/>
      </c>
      <c r="V3814" s="95" t="str">
        <f t="shared" si="237"/>
        <v/>
      </c>
      <c r="W3814" s="95" t="str">
        <f t="shared" si="238"/>
        <v/>
      </c>
      <c r="X3814" s="95" t="str">
        <f t="shared" si="239"/>
        <v/>
      </c>
    </row>
    <row r="3815" spans="21:24" x14ac:dyDescent="0.3">
      <c r="U3815" s="95" t="str">
        <f t="shared" si="236"/>
        <v/>
      </c>
      <c r="V3815" s="95" t="str">
        <f t="shared" si="237"/>
        <v/>
      </c>
      <c r="W3815" s="95" t="str">
        <f t="shared" si="238"/>
        <v/>
      </c>
      <c r="X3815" s="95" t="str">
        <f t="shared" si="239"/>
        <v/>
      </c>
    </row>
    <row r="3816" spans="21:24" x14ac:dyDescent="0.3">
      <c r="U3816" s="95" t="str">
        <f t="shared" si="236"/>
        <v/>
      </c>
      <c r="V3816" s="95" t="str">
        <f t="shared" si="237"/>
        <v/>
      </c>
      <c r="W3816" s="95" t="str">
        <f t="shared" si="238"/>
        <v/>
      </c>
      <c r="X3816" s="95" t="str">
        <f t="shared" si="239"/>
        <v/>
      </c>
    </row>
    <row r="3817" spans="21:24" x14ac:dyDescent="0.3">
      <c r="U3817" s="95" t="str">
        <f t="shared" si="236"/>
        <v/>
      </c>
      <c r="V3817" s="95" t="str">
        <f t="shared" si="237"/>
        <v/>
      </c>
      <c r="W3817" s="95" t="str">
        <f t="shared" si="238"/>
        <v/>
      </c>
      <c r="X3817" s="95" t="str">
        <f t="shared" si="239"/>
        <v/>
      </c>
    </row>
    <row r="3818" spans="21:24" x14ac:dyDescent="0.3">
      <c r="U3818" s="95" t="str">
        <f t="shared" si="236"/>
        <v/>
      </c>
      <c r="V3818" s="95" t="str">
        <f t="shared" si="237"/>
        <v/>
      </c>
      <c r="W3818" s="95" t="str">
        <f t="shared" si="238"/>
        <v/>
      </c>
      <c r="X3818" s="95" t="str">
        <f t="shared" si="239"/>
        <v/>
      </c>
    </row>
    <row r="3819" spans="21:24" x14ac:dyDescent="0.3">
      <c r="U3819" s="95" t="str">
        <f t="shared" si="236"/>
        <v/>
      </c>
      <c r="V3819" s="95" t="str">
        <f t="shared" si="237"/>
        <v/>
      </c>
      <c r="W3819" s="95" t="str">
        <f t="shared" si="238"/>
        <v/>
      </c>
      <c r="X3819" s="95" t="str">
        <f t="shared" si="239"/>
        <v/>
      </c>
    </row>
    <row r="3820" spans="21:24" x14ac:dyDescent="0.3">
      <c r="U3820" s="95" t="str">
        <f t="shared" si="236"/>
        <v/>
      </c>
      <c r="V3820" s="95" t="str">
        <f t="shared" si="237"/>
        <v/>
      </c>
      <c r="W3820" s="95" t="str">
        <f t="shared" si="238"/>
        <v/>
      </c>
      <c r="X3820" s="95" t="str">
        <f t="shared" si="239"/>
        <v/>
      </c>
    </row>
    <row r="3821" spans="21:24" x14ac:dyDescent="0.3">
      <c r="U3821" s="95" t="str">
        <f t="shared" si="236"/>
        <v/>
      </c>
      <c r="V3821" s="95" t="str">
        <f t="shared" si="237"/>
        <v/>
      </c>
      <c r="W3821" s="95" t="str">
        <f t="shared" si="238"/>
        <v/>
      </c>
      <c r="X3821" s="95" t="str">
        <f t="shared" si="239"/>
        <v/>
      </c>
    </row>
    <row r="3822" spans="21:24" x14ac:dyDescent="0.3">
      <c r="U3822" s="95" t="str">
        <f t="shared" si="236"/>
        <v/>
      </c>
      <c r="V3822" s="95" t="str">
        <f t="shared" si="237"/>
        <v/>
      </c>
      <c r="W3822" s="95" t="str">
        <f t="shared" si="238"/>
        <v/>
      </c>
      <c r="X3822" s="95" t="str">
        <f t="shared" si="239"/>
        <v/>
      </c>
    </row>
    <row r="3823" spans="21:24" x14ac:dyDescent="0.3">
      <c r="U3823" s="95" t="str">
        <f t="shared" si="236"/>
        <v/>
      </c>
      <c r="V3823" s="95" t="str">
        <f t="shared" si="237"/>
        <v/>
      </c>
      <c r="W3823" s="95" t="str">
        <f t="shared" si="238"/>
        <v/>
      </c>
      <c r="X3823" s="95" t="str">
        <f t="shared" si="239"/>
        <v/>
      </c>
    </row>
    <row r="3824" spans="21:24" x14ac:dyDescent="0.3">
      <c r="U3824" s="95" t="str">
        <f t="shared" si="236"/>
        <v/>
      </c>
      <c r="V3824" s="95" t="str">
        <f t="shared" si="237"/>
        <v/>
      </c>
      <c r="W3824" s="95" t="str">
        <f t="shared" si="238"/>
        <v/>
      </c>
      <c r="X3824" s="95" t="str">
        <f t="shared" si="239"/>
        <v/>
      </c>
    </row>
    <row r="3825" spans="21:24" x14ac:dyDescent="0.3">
      <c r="U3825" s="95" t="str">
        <f t="shared" si="236"/>
        <v/>
      </c>
      <c r="V3825" s="95" t="str">
        <f t="shared" si="237"/>
        <v/>
      </c>
      <c r="W3825" s="95" t="str">
        <f t="shared" si="238"/>
        <v/>
      </c>
      <c r="X3825" s="95" t="str">
        <f t="shared" si="239"/>
        <v/>
      </c>
    </row>
    <row r="3826" spans="21:24" x14ac:dyDescent="0.3">
      <c r="U3826" s="95" t="str">
        <f t="shared" si="236"/>
        <v/>
      </c>
      <c r="V3826" s="95" t="str">
        <f t="shared" si="237"/>
        <v/>
      </c>
      <c r="W3826" s="95" t="str">
        <f t="shared" si="238"/>
        <v/>
      </c>
      <c r="X3826" s="95" t="str">
        <f t="shared" si="239"/>
        <v/>
      </c>
    </row>
    <row r="3827" spans="21:24" x14ac:dyDescent="0.3">
      <c r="U3827" s="95" t="str">
        <f t="shared" si="236"/>
        <v/>
      </c>
      <c r="V3827" s="95" t="str">
        <f t="shared" si="237"/>
        <v/>
      </c>
      <c r="W3827" s="95" t="str">
        <f t="shared" si="238"/>
        <v/>
      </c>
      <c r="X3827" s="95" t="str">
        <f t="shared" si="239"/>
        <v/>
      </c>
    </row>
    <row r="3828" spans="21:24" x14ac:dyDescent="0.3">
      <c r="U3828" s="95" t="str">
        <f t="shared" si="236"/>
        <v/>
      </c>
      <c r="V3828" s="95" t="str">
        <f t="shared" si="237"/>
        <v/>
      </c>
      <c r="W3828" s="95" t="str">
        <f t="shared" si="238"/>
        <v/>
      </c>
      <c r="X3828" s="95" t="str">
        <f t="shared" si="239"/>
        <v/>
      </c>
    </row>
    <row r="3829" spans="21:24" x14ac:dyDescent="0.3">
      <c r="U3829" s="95" t="str">
        <f t="shared" si="236"/>
        <v/>
      </c>
      <c r="V3829" s="95" t="str">
        <f t="shared" si="237"/>
        <v/>
      </c>
      <c r="W3829" s="95" t="str">
        <f t="shared" si="238"/>
        <v/>
      </c>
      <c r="X3829" s="95" t="str">
        <f t="shared" si="239"/>
        <v/>
      </c>
    </row>
    <row r="3830" spans="21:24" x14ac:dyDescent="0.3">
      <c r="U3830" s="95" t="str">
        <f t="shared" si="236"/>
        <v/>
      </c>
      <c r="V3830" s="95" t="str">
        <f t="shared" si="237"/>
        <v/>
      </c>
      <c r="W3830" s="95" t="str">
        <f t="shared" si="238"/>
        <v/>
      </c>
      <c r="X3830" s="95" t="str">
        <f t="shared" si="239"/>
        <v/>
      </c>
    </row>
    <row r="3831" spans="21:24" x14ac:dyDescent="0.3">
      <c r="U3831" s="95" t="str">
        <f t="shared" si="236"/>
        <v/>
      </c>
      <c r="V3831" s="95" t="str">
        <f t="shared" si="237"/>
        <v/>
      </c>
      <c r="W3831" s="95" t="str">
        <f t="shared" si="238"/>
        <v/>
      </c>
      <c r="X3831" s="95" t="str">
        <f t="shared" si="239"/>
        <v/>
      </c>
    </row>
    <row r="3832" spans="21:24" x14ac:dyDescent="0.3">
      <c r="U3832" s="95" t="str">
        <f t="shared" si="236"/>
        <v/>
      </c>
      <c r="V3832" s="95" t="str">
        <f t="shared" si="237"/>
        <v/>
      </c>
      <c r="W3832" s="95" t="str">
        <f t="shared" si="238"/>
        <v/>
      </c>
      <c r="X3832" s="95" t="str">
        <f t="shared" si="239"/>
        <v/>
      </c>
    </row>
    <row r="3833" spans="21:24" x14ac:dyDescent="0.3">
      <c r="U3833" s="95" t="str">
        <f t="shared" si="236"/>
        <v/>
      </c>
      <c r="V3833" s="95" t="str">
        <f t="shared" si="237"/>
        <v/>
      </c>
      <c r="W3833" s="95" t="str">
        <f t="shared" si="238"/>
        <v/>
      </c>
      <c r="X3833" s="95" t="str">
        <f t="shared" si="239"/>
        <v/>
      </c>
    </row>
    <row r="3834" spans="21:24" x14ac:dyDescent="0.3">
      <c r="U3834" s="95" t="str">
        <f t="shared" si="236"/>
        <v/>
      </c>
      <c r="V3834" s="95" t="str">
        <f t="shared" si="237"/>
        <v/>
      </c>
      <c r="W3834" s="95" t="str">
        <f t="shared" si="238"/>
        <v/>
      </c>
      <c r="X3834" s="95" t="str">
        <f t="shared" si="239"/>
        <v/>
      </c>
    </row>
    <row r="3835" spans="21:24" x14ac:dyDescent="0.3">
      <c r="U3835" s="95" t="str">
        <f t="shared" si="236"/>
        <v/>
      </c>
      <c r="V3835" s="95" t="str">
        <f t="shared" si="237"/>
        <v/>
      </c>
      <c r="W3835" s="95" t="str">
        <f t="shared" si="238"/>
        <v/>
      </c>
      <c r="X3835" s="95" t="str">
        <f t="shared" si="239"/>
        <v/>
      </c>
    </row>
    <row r="3836" spans="21:24" x14ac:dyDescent="0.3">
      <c r="U3836" s="95" t="str">
        <f t="shared" si="236"/>
        <v/>
      </c>
      <c r="V3836" s="95" t="str">
        <f t="shared" si="237"/>
        <v/>
      </c>
      <c r="W3836" s="95" t="str">
        <f t="shared" si="238"/>
        <v/>
      </c>
      <c r="X3836" s="95" t="str">
        <f t="shared" si="239"/>
        <v/>
      </c>
    </row>
    <row r="3837" spans="21:24" x14ac:dyDescent="0.3">
      <c r="U3837" s="95" t="str">
        <f t="shared" si="236"/>
        <v/>
      </c>
      <c r="V3837" s="95" t="str">
        <f t="shared" si="237"/>
        <v/>
      </c>
      <c r="W3837" s="95" t="str">
        <f t="shared" si="238"/>
        <v/>
      </c>
      <c r="X3837" s="95" t="str">
        <f t="shared" si="239"/>
        <v/>
      </c>
    </row>
    <row r="3838" spans="21:24" x14ac:dyDescent="0.3">
      <c r="U3838" s="95" t="str">
        <f t="shared" si="236"/>
        <v/>
      </c>
      <c r="V3838" s="95" t="str">
        <f t="shared" si="237"/>
        <v/>
      </c>
      <c r="W3838" s="95" t="str">
        <f t="shared" si="238"/>
        <v/>
      </c>
      <c r="X3838" s="95" t="str">
        <f t="shared" si="239"/>
        <v/>
      </c>
    </row>
    <row r="3839" spans="21:24" x14ac:dyDescent="0.3">
      <c r="U3839" s="95" t="str">
        <f t="shared" si="236"/>
        <v/>
      </c>
      <c r="V3839" s="95" t="str">
        <f t="shared" si="237"/>
        <v/>
      </c>
      <c r="W3839" s="95" t="str">
        <f t="shared" si="238"/>
        <v/>
      </c>
      <c r="X3839" s="95" t="str">
        <f t="shared" si="239"/>
        <v/>
      </c>
    </row>
    <row r="3840" spans="21:24" x14ac:dyDescent="0.3">
      <c r="U3840" s="95" t="str">
        <f t="shared" si="236"/>
        <v/>
      </c>
      <c r="V3840" s="95" t="str">
        <f t="shared" si="237"/>
        <v/>
      </c>
      <c r="W3840" s="95" t="str">
        <f t="shared" si="238"/>
        <v/>
      </c>
      <c r="X3840" s="95" t="str">
        <f t="shared" si="239"/>
        <v/>
      </c>
    </row>
    <row r="3841" spans="21:24" x14ac:dyDescent="0.3">
      <c r="U3841" s="95" t="str">
        <f t="shared" si="236"/>
        <v/>
      </c>
      <c r="V3841" s="95" t="str">
        <f t="shared" si="237"/>
        <v/>
      </c>
      <c r="W3841" s="95" t="str">
        <f t="shared" si="238"/>
        <v/>
      </c>
      <c r="X3841" s="95" t="str">
        <f t="shared" si="239"/>
        <v/>
      </c>
    </row>
    <row r="3842" spans="21:24" x14ac:dyDescent="0.3">
      <c r="U3842" s="95" t="str">
        <f t="shared" si="236"/>
        <v/>
      </c>
      <c r="V3842" s="95" t="str">
        <f t="shared" si="237"/>
        <v/>
      </c>
      <c r="W3842" s="95" t="str">
        <f t="shared" si="238"/>
        <v/>
      </c>
      <c r="X3842" s="95" t="str">
        <f t="shared" si="239"/>
        <v/>
      </c>
    </row>
    <row r="3843" spans="21:24" x14ac:dyDescent="0.3">
      <c r="U3843" s="95" t="str">
        <f t="shared" si="236"/>
        <v/>
      </c>
      <c r="V3843" s="95" t="str">
        <f t="shared" si="237"/>
        <v/>
      </c>
      <c r="W3843" s="95" t="str">
        <f t="shared" si="238"/>
        <v/>
      </c>
      <c r="X3843" s="95" t="str">
        <f t="shared" si="239"/>
        <v/>
      </c>
    </row>
    <row r="3844" spans="21:24" x14ac:dyDescent="0.3">
      <c r="U3844" s="95" t="str">
        <f t="shared" si="236"/>
        <v/>
      </c>
      <c r="V3844" s="95" t="str">
        <f t="shared" si="237"/>
        <v/>
      </c>
      <c r="W3844" s="95" t="str">
        <f t="shared" si="238"/>
        <v/>
      </c>
      <c r="X3844" s="95" t="str">
        <f t="shared" si="239"/>
        <v/>
      </c>
    </row>
    <row r="3845" spans="21:24" x14ac:dyDescent="0.3">
      <c r="U3845" s="95" t="str">
        <f t="shared" ref="U3845:U3908" si="240">IF(L3845="ANO",B3845&amp;"-Linie A","")</f>
        <v/>
      </c>
      <c r="V3845" s="95" t="str">
        <f t="shared" ref="V3845:V3908" si="241">IF(M3845="ANO",B3845&amp;"-Linie B","")</f>
        <v/>
      </c>
      <c r="W3845" s="95" t="str">
        <f t="shared" ref="W3845:W3908" si="242">IF(N3845="ANO",B3845&amp;"-Linie C","")</f>
        <v/>
      </c>
      <c r="X3845" s="95" t="str">
        <f t="shared" ref="X3845:X3908" si="243">IF(O3845="ANO",B3845&amp;"-Linie D","")</f>
        <v/>
      </c>
    </row>
    <row r="3846" spans="21:24" x14ac:dyDescent="0.3">
      <c r="U3846" s="95" t="str">
        <f t="shared" si="240"/>
        <v/>
      </c>
      <c r="V3846" s="95" t="str">
        <f t="shared" si="241"/>
        <v/>
      </c>
      <c r="W3846" s="95" t="str">
        <f t="shared" si="242"/>
        <v/>
      </c>
      <c r="X3846" s="95" t="str">
        <f t="shared" si="243"/>
        <v/>
      </c>
    </row>
    <row r="3847" spans="21:24" x14ac:dyDescent="0.3">
      <c r="U3847" s="95" t="str">
        <f t="shared" si="240"/>
        <v/>
      </c>
      <c r="V3847" s="95" t="str">
        <f t="shared" si="241"/>
        <v/>
      </c>
      <c r="W3847" s="95" t="str">
        <f t="shared" si="242"/>
        <v/>
      </c>
      <c r="X3847" s="95" t="str">
        <f t="shared" si="243"/>
        <v/>
      </c>
    </row>
    <row r="3848" spans="21:24" x14ac:dyDescent="0.3">
      <c r="U3848" s="95" t="str">
        <f t="shared" si="240"/>
        <v/>
      </c>
      <c r="V3848" s="95" t="str">
        <f t="shared" si="241"/>
        <v/>
      </c>
      <c r="W3848" s="95" t="str">
        <f t="shared" si="242"/>
        <v/>
      </c>
      <c r="X3848" s="95" t="str">
        <f t="shared" si="243"/>
        <v/>
      </c>
    </row>
    <row r="3849" spans="21:24" x14ac:dyDescent="0.3">
      <c r="U3849" s="95" t="str">
        <f t="shared" si="240"/>
        <v/>
      </c>
      <c r="V3849" s="95" t="str">
        <f t="shared" si="241"/>
        <v/>
      </c>
      <c r="W3849" s="95" t="str">
        <f t="shared" si="242"/>
        <v/>
      </c>
      <c r="X3849" s="95" t="str">
        <f t="shared" si="243"/>
        <v/>
      </c>
    </row>
    <row r="3850" spans="21:24" x14ac:dyDescent="0.3">
      <c r="U3850" s="95" t="str">
        <f t="shared" si="240"/>
        <v/>
      </c>
      <c r="V3850" s="95" t="str">
        <f t="shared" si="241"/>
        <v/>
      </c>
      <c r="W3850" s="95" t="str">
        <f t="shared" si="242"/>
        <v/>
      </c>
      <c r="X3850" s="95" t="str">
        <f t="shared" si="243"/>
        <v/>
      </c>
    </row>
    <row r="3851" spans="21:24" x14ac:dyDescent="0.3">
      <c r="U3851" s="95" t="str">
        <f t="shared" si="240"/>
        <v/>
      </c>
      <c r="V3851" s="95" t="str">
        <f t="shared" si="241"/>
        <v/>
      </c>
      <c r="W3851" s="95" t="str">
        <f t="shared" si="242"/>
        <v/>
      </c>
      <c r="X3851" s="95" t="str">
        <f t="shared" si="243"/>
        <v/>
      </c>
    </row>
    <row r="3852" spans="21:24" x14ac:dyDescent="0.3">
      <c r="U3852" s="95" t="str">
        <f t="shared" si="240"/>
        <v/>
      </c>
      <c r="V3852" s="95" t="str">
        <f t="shared" si="241"/>
        <v/>
      </c>
      <c r="W3852" s="95" t="str">
        <f t="shared" si="242"/>
        <v/>
      </c>
      <c r="X3852" s="95" t="str">
        <f t="shared" si="243"/>
        <v/>
      </c>
    </row>
    <row r="3853" spans="21:24" x14ac:dyDescent="0.3">
      <c r="U3853" s="95" t="str">
        <f t="shared" si="240"/>
        <v/>
      </c>
      <c r="V3853" s="95" t="str">
        <f t="shared" si="241"/>
        <v/>
      </c>
      <c r="W3853" s="95" t="str">
        <f t="shared" si="242"/>
        <v/>
      </c>
      <c r="X3853" s="95" t="str">
        <f t="shared" si="243"/>
        <v/>
      </c>
    </row>
    <row r="3854" spans="21:24" x14ac:dyDescent="0.3">
      <c r="U3854" s="95" t="str">
        <f t="shared" si="240"/>
        <v/>
      </c>
      <c r="V3854" s="95" t="str">
        <f t="shared" si="241"/>
        <v/>
      </c>
      <c r="W3854" s="95" t="str">
        <f t="shared" si="242"/>
        <v/>
      </c>
      <c r="X3854" s="95" t="str">
        <f t="shared" si="243"/>
        <v/>
      </c>
    </row>
    <row r="3855" spans="21:24" x14ac:dyDescent="0.3">
      <c r="U3855" s="95" t="str">
        <f t="shared" si="240"/>
        <v/>
      </c>
      <c r="V3855" s="95" t="str">
        <f t="shared" si="241"/>
        <v/>
      </c>
      <c r="W3855" s="95" t="str">
        <f t="shared" si="242"/>
        <v/>
      </c>
      <c r="X3855" s="95" t="str">
        <f t="shared" si="243"/>
        <v/>
      </c>
    </row>
    <row r="3856" spans="21:24" x14ac:dyDescent="0.3">
      <c r="U3856" s="95" t="str">
        <f t="shared" si="240"/>
        <v/>
      </c>
      <c r="V3856" s="95" t="str">
        <f t="shared" si="241"/>
        <v/>
      </c>
      <c r="W3856" s="95" t="str">
        <f t="shared" si="242"/>
        <v/>
      </c>
      <c r="X3856" s="95" t="str">
        <f t="shared" si="243"/>
        <v/>
      </c>
    </row>
    <row r="3857" spans="21:24" x14ac:dyDescent="0.3">
      <c r="U3857" s="95" t="str">
        <f t="shared" si="240"/>
        <v/>
      </c>
      <c r="V3857" s="95" t="str">
        <f t="shared" si="241"/>
        <v/>
      </c>
      <c r="W3857" s="95" t="str">
        <f t="shared" si="242"/>
        <v/>
      </c>
      <c r="X3857" s="95" t="str">
        <f t="shared" si="243"/>
        <v/>
      </c>
    </row>
    <row r="3858" spans="21:24" x14ac:dyDescent="0.3">
      <c r="U3858" s="95" t="str">
        <f t="shared" si="240"/>
        <v/>
      </c>
      <c r="V3858" s="95" t="str">
        <f t="shared" si="241"/>
        <v/>
      </c>
      <c r="W3858" s="95" t="str">
        <f t="shared" si="242"/>
        <v/>
      </c>
      <c r="X3858" s="95" t="str">
        <f t="shared" si="243"/>
        <v/>
      </c>
    </row>
    <row r="3859" spans="21:24" x14ac:dyDescent="0.3">
      <c r="U3859" s="95" t="str">
        <f t="shared" si="240"/>
        <v/>
      </c>
      <c r="V3859" s="95" t="str">
        <f t="shared" si="241"/>
        <v/>
      </c>
      <c r="W3859" s="95" t="str">
        <f t="shared" si="242"/>
        <v/>
      </c>
      <c r="X3859" s="95" t="str">
        <f t="shared" si="243"/>
        <v/>
      </c>
    </row>
    <row r="3860" spans="21:24" x14ac:dyDescent="0.3">
      <c r="U3860" s="95" t="str">
        <f t="shared" si="240"/>
        <v/>
      </c>
      <c r="V3860" s="95" t="str">
        <f t="shared" si="241"/>
        <v/>
      </c>
      <c r="W3860" s="95" t="str">
        <f t="shared" si="242"/>
        <v/>
      </c>
      <c r="X3860" s="95" t="str">
        <f t="shared" si="243"/>
        <v/>
      </c>
    </row>
    <row r="3861" spans="21:24" x14ac:dyDescent="0.3">
      <c r="U3861" s="95" t="str">
        <f t="shared" si="240"/>
        <v/>
      </c>
      <c r="V3861" s="95" t="str">
        <f t="shared" si="241"/>
        <v/>
      </c>
      <c r="W3861" s="95" t="str">
        <f t="shared" si="242"/>
        <v/>
      </c>
      <c r="X3861" s="95" t="str">
        <f t="shared" si="243"/>
        <v/>
      </c>
    </row>
    <row r="3862" spans="21:24" x14ac:dyDescent="0.3">
      <c r="U3862" s="95" t="str">
        <f t="shared" si="240"/>
        <v/>
      </c>
      <c r="V3862" s="95" t="str">
        <f t="shared" si="241"/>
        <v/>
      </c>
      <c r="W3862" s="95" t="str">
        <f t="shared" si="242"/>
        <v/>
      </c>
      <c r="X3862" s="95" t="str">
        <f t="shared" si="243"/>
        <v/>
      </c>
    </row>
    <row r="3863" spans="21:24" x14ac:dyDescent="0.3">
      <c r="U3863" s="95" t="str">
        <f t="shared" si="240"/>
        <v/>
      </c>
      <c r="V3863" s="95" t="str">
        <f t="shared" si="241"/>
        <v/>
      </c>
      <c r="W3863" s="95" t="str">
        <f t="shared" si="242"/>
        <v/>
      </c>
      <c r="X3863" s="95" t="str">
        <f t="shared" si="243"/>
        <v/>
      </c>
    </row>
    <row r="3864" spans="21:24" x14ac:dyDescent="0.3">
      <c r="U3864" s="95" t="str">
        <f t="shared" si="240"/>
        <v/>
      </c>
      <c r="V3864" s="95" t="str">
        <f t="shared" si="241"/>
        <v/>
      </c>
      <c r="W3864" s="95" t="str">
        <f t="shared" si="242"/>
        <v/>
      </c>
      <c r="X3864" s="95" t="str">
        <f t="shared" si="243"/>
        <v/>
      </c>
    </row>
    <row r="3865" spans="21:24" x14ac:dyDescent="0.3">
      <c r="U3865" s="95" t="str">
        <f t="shared" si="240"/>
        <v/>
      </c>
      <c r="V3865" s="95" t="str">
        <f t="shared" si="241"/>
        <v/>
      </c>
      <c r="W3865" s="95" t="str">
        <f t="shared" si="242"/>
        <v/>
      </c>
      <c r="X3865" s="95" t="str">
        <f t="shared" si="243"/>
        <v/>
      </c>
    </row>
    <row r="3866" spans="21:24" x14ac:dyDescent="0.3">
      <c r="U3866" s="95" t="str">
        <f t="shared" si="240"/>
        <v/>
      </c>
      <c r="V3866" s="95" t="str">
        <f t="shared" si="241"/>
        <v/>
      </c>
      <c r="W3866" s="95" t="str">
        <f t="shared" si="242"/>
        <v/>
      </c>
      <c r="X3866" s="95" t="str">
        <f t="shared" si="243"/>
        <v/>
      </c>
    </row>
    <row r="3867" spans="21:24" x14ac:dyDescent="0.3">
      <c r="U3867" s="95" t="str">
        <f t="shared" si="240"/>
        <v/>
      </c>
      <c r="V3867" s="95" t="str">
        <f t="shared" si="241"/>
        <v/>
      </c>
      <c r="W3867" s="95" t="str">
        <f t="shared" si="242"/>
        <v/>
      </c>
      <c r="X3867" s="95" t="str">
        <f t="shared" si="243"/>
        <v/>
      </c>
    </row>
    <row r="3868" spans="21:24" x14ac:dyDescent="0.3">
      <c r="U3868" s="95" t="str">
        <f t="shared" si="240"/>
        <v/>
      </c>
      <c r="V3868" s="95" t="str">
        <f t="shared" si="241"/>
        <v/>
      </c>
      <c r="W3868" s="95" t="str">
        <f t="shared" si="242"/>
        <v/>
      </c>
      <c r="X3868" s="95" t="str">
        <f t="shared" si="243"/>
        <v/>
      </c>
    </row>
    <row r="3869" spans="21:24" x14ac:dyDescent="0.3">
      <c r="U3869" s="95" t="str">
        <f t="shared" si="240"/>
        <v/>
      </c>
      <c r="V3869" s="95" t="str">
        <f t="shared" si="241"/>
        <v/>
      </c>
      <c r="W3869" s="95" t="str">
        <f t="shared" si="242"/>
        <v/>
      </c>
      <c r="X3869" s="95" t="str">
        <f t="shared" si="243"/>
        <v/>
      </c>
    </row>
    <row r="3870" spans="21:24" x14ac:dyDescent="0.3">
      <c r="U3870" s="95" t="str">
        <f t="shared" si="240"/>
        <v/>
      </c>
      <c r="V3870" s="95" t="str">
        <f t="shared" si="241"/>
        <v/>
      </c>
      <c r="W3870" s="95" t="str">
        <f t="shared" si="242"/>
        <v/>
      </c>
      <c r="X3870" s="95" t="str">
        <f t="shared" si="243"/>
        <v/>
      </c>
    </row>
    <row r="3871" spans="21:24" x14ac:dyDescent="0.3">
      <c r="U3871" s="95" t="str">
        <f t="shared" si="240"/>
        <v/>
      </c>
      <c r="V3871" s="95" t="str">
        <f t="shared" si="241"/>
        <v/>
      </c>
      <c r="W3871" s="95" t="str">
        <f t="shared" si="242"/>
        <v/>
      </c>
      <c r="X3871" s="95" t="str">
        <f t="shared" si="243"/>
        <v/>
      </c>
    </row>
    <row r="3872" spans="21:24" x14ac:dyDescent="0.3">
      <c r="U3872" s="95" t="str">
        <f t="shared" si="240"/>
        <v/>
      </c>
      <c r="V3872" s="95" t="str">
        <f t="shared" si="241"/>
        <v/>
      </c>
      <c r="W3872" s="95" t="str">
        <f t="shared" si="242"/>
        <v/>
      </c>
      <c r="X3872" s="95" t="str">
        <f t="shared" si="243"/>
        <v/>
      </c>
    </row>
    <row r="3873" spans="21:24" x14ac:dyDescent="0.3">
      <c r="U3873" s="95" t="str">
        <f t="shared" si="240"/>
        <v/>
      </c>
      <c r="V3873" s="95" t="str">
        <f t="shared" si="241"/>
        <v/>
      </c>
      <c r="W3873" s="95" t="str">
        <f t="shared" si="242"/>
        <v/>
      </c>
      <c r="X3873" s="95" t="str">
        <f t="shared" si="243"/>
        <v/>
      </c>
    </row>
    <row r="3874" spans="21:24" x14ac:dyDescent="0.3">
      <c r="U3874" s="95" t="str">
        <f t="shared" si="240"/>
        <v/>
      </c>
      <c r="V3874" s="95" t="str">
        <f t="shared" si="241"/>
        <v/>
      </c>
      <c r="W3874" s="95" t="str">
        <f t="shared" si="242"/>
        <v/>
      </c>
      <c r="X3874" s="95" t="str">
        <f t="shared" si="243"/>
        <v/>
      </c>
    </row>
    <row r="3875" spans="21:24" x14ac:dyDescent="0.3">
      <c r="U3875" s="95" t="str">
        <f t="shared" si="240"/>
        <v/>
      </c>
      <c r="V3875" s="95" t="str">
        <f t="shared" si="241"/>
        <v/>
      </c>
      <c r="W3875" s="95" t="str">
        <f t="shared" si="242"/>
        <v/>
      </c>
      <c r="X3875" s="95" t="str">
        <f t="shared" si="243"/>
        <v/>
      </c>
    </row>
    <row r="3876" spans="21:24" x14ac:dyDescent="0.3">
      <c r="U3876" s="95" t="str">
        <f t="shared" si="240"/>
        <v/>
      </c>
      <c r="V3876" s="95" t="str">
        <f t="shared" si="241"/>
        <v/>
      </c>
      <c r="W3876" s="95" t="str">
        <f t="shared" si="242"/>
        <v/>
      </c>
      <c r="X3876" s="95" t="str">
        <f t="shared" si="243"/>
        <v/>
      </c>
    </row>
    <row r="3877" spans="21:24" x14ac:dyDescent="0.3">
      <c r="U3877" s="95" t="str">
        <f t="shared" si="240"/>
        <v/>
      </c>
      <c r="V3877" s="95" t="str">
        <f t="shared" si="241"/>
        <v/>
      </c>
      <c r="W3877" s="95" t="str">
        <f t="shared" si="242"/>
        <v/>
      </c>
      <c r="X3877" s="95" t="str">
        <f t="shared" si="243"/>
        <v/>
      </c>
    </row>
    <row r="3878" spans="21:24" x14ac:dyDescent="0.3">
      <c r="U3878" s="95" t="str">
        <f t="shared" si="240"/>
        <v/>
      </c>
      <c r="V3878" s="95" t="str">
        <f t="shared" si="241"/>
        <v/>
      </c>
      <c r="W3878" s="95" t="str">
        <f t="shared" si="242"/>
        <v/>
      </c>
      <c r="X3878" s="95" t="str">
        <f t="shared" si="243"/>
        <v/>
      </c>
    </row>
    <row r="3879" spans="21:24" x14ac:dyDescent="0.3">
      <c r="U3879" s="95" t="str">
        <f t="shared" si="240"/>
        <v/>
      </c>
      <c r="V3879" s="95" t="str">
        <f t="shared" si="241"/>
        <v/>
      </c>
      <c r="W3879" s="95" t="str">
        <f t="shared" si="242"/>
        <v/>
      </c>
      <c r="X3879" s="95" t="str">
        <f t="shared" si="243"/>
        <v/>
      </c>
    </row>
    <row r="3880" spans="21:24" x14ac:dyDescent="0.3">
      <c r="U3880" s="95" t="str">
        <f t="shared" si="240"/>
        <v/>
      </c>
      <c r="V3880" s="95" t="str">
        <f t="shared" si="241"/>
        <v/>
      </c>
      <c r="W3880" s="95" t="str">
        <f t="shared" si="242"/>
        <v/>
      </c>
      <c r="X3880" s="95" t="str">
        <f t="shared" si="243"/>
        <v/>
      </c>
    </row>
    <row r="3881" spans="21:24" x14ac:dyDescent="0.3">
      <c r="U3881" s="95" t="str">
        <f t="shared" si="240"/>
        <v/>
      </c>
      <c r="V3881" s="95" t="str">
        <f t="shared" si="241"/>
        <v/>
      </c>
      <c r="W3881" s="95" t="str">
        <f t="shared" si="242"/>
        <v/>
      </c>
      <c r="X3881" s="95" t="str">
        <f t="shared" si="243"/>
        <v/>
      </c>
    </row>
    <row r="3882" spans="21:24" x14ac:dyDescent="0.3">
      <c r="U3882" s="95" t="str">
        <f t="shared" si="240"/>
        <v/>
      </c>
      <c r="V3882" s="95" t="str">
        <f t="shared" si="241"/>
        <v/>
      </c>
      <c r="W3882" s="95" t="str">
        <f t="shared" si="242"/>
        <v/>
      </c>
      <c r="X3882" s="95" t="str">
        <f t="shared" si="243"/>
        <v/>
      </c>
    </row>
    <row r="3883" spans="21:24" x14ac:dyDescent="0.3">
      <c r="U3883" s="95" t="str">
        <f t="shared" si="240"/>
        <v/>
      </c>
      <c r="V3883" s="95" t="str">
        <f t="shared" si="241"/>
        <v/>
      </c>
      <c r="W3883" s="95" t="str">
        <f t="shared" si="242"/>
        <v/>
      </c>
      <c r="X3883" s="95" t="str">
        <f t="shared" si="243"/>
        <v/>
      </c>
    </row>
    <row r="3884" spans="21:24" x14ac:dyDescent="0.3">
      <c r="U3884" s="95" t="str">
        <f t="shared" si="240"/>
        <v/>
      </c>
      <c r="V3884" s="95" t="str">
        <f t="shared" si="241"/>
        <v/>
      </c>
      <c r="W3884" s="95" t="str">
        <f t="shared" si="242"/>
        <v/>
      </c>
      <c r="X3884" s="95" t="str">
        <f t="shared" si="243"/>
        <v/>
      </c>
    </row>
    <row r="3885" spans="21:24" x14ac:dyDescent="0.3">
      <c r="U3885" s="95" t="str">
        <f t="shared" si="240"/>
        <v/>
      </c>
      <c r="V3885" s="95" t="str">
        <f t="shared" si="241"/>
        <v/>
      </c>
      <c r="W3885" s="95" t="str">
        <f t="shared" si="242"/>
        <v/>
      </c>
      <c r="X3885" s="95" t="str">
        <f t="shared" si="243"/>
        <v/>
      </c>
    </row>
    <row r="3886" spans="21:24" x14ac:dyDescent="0.3">
      <c r="U3886" s="95" t="str">
        <f t="shared" si="240"/>
        <v/>
      </c>
      <c r="V3886" s="95" t="str">
        <f t="shared" si="241"/>
        <v/>
      </c>
      <c r="W3886" s="95" t="str">
        <f t="shared" si="242"/>
        <v/>
      </c>
      <c r="X3886" s="95" t="str">
        <f t="shared" si="243"/>
        <v/>
      </c>
    </row>
    <row r="3887" spans="21:24" x14ac:dyDescent="0.3">
      <c r="U3887" s="95" t="str">
        <f t="shared" si="240"/>
        <v/>
      </c>
      <c r="V3887" s="95" t="str">
        <f t="shared" si="241"/>
        <v/>
      </c>
      <c r="W3887" s="95" t="str">
        <f t="shared" si="242"/>
        <v/>
      </c>
      <c r="X3887" s="95" t="str">
        <f t="shared" si="243"/>
        <v/>
      </c>
    </row>
    <row r="3888" spans="21:24" x14ac:dyDescent="0.3">
      <c r="U3888" s="95" t="str">
        <f t="shared" si="240"/>
        <v/>
      </c>
      <c r="V3888" s="95" t="str">
        <f t="shared" si="241"/>
        <v/>
      </c>
      <c r="W3888" s="95" t="str">
        <f t="shared" si="242"/>
        <v/>
      </c>
      <c r="X3888" s="95" t="str">
        <f t="shared" si="243"/>
        <v/>
      </c>
    </row>
    <row r="3889" spans="21:24" x14ac:dyDescent="0.3">
      <c r="U3889" s="95" t="str">
        <f t="shared" si="240"/>
        <v/>
      </c>
      <c r="V3889" s="95" t="str">
        <f t="shared" si="241"/>
        <v/>
      </c>
      <c r="W3889" s="95" t="str">
        <f t="shared" si="242"/>
        <v/>
      </c>
      <c r="X3889" s="95" t="str">
        <f t="shared" si="243"/>
        <v/>
      </c>
    </row>
    <row r="3890" spans="21:24" x14ac:dyDescent="0.3">
      <c r="U3890" s="95" t="str">
        <f t="shared" si="240"/>
        <v/>
      </c>
      <c r="V3890" s="95" t="str">
        <f t="shared" si="241"/>
        <v/>
      </c>
      <c r="W3890" s="95" t="str">
        <f t="shared" si="242"/>
        <v/>
      </c>
      <c r="X3890" s="95" t="str">
        <f t="shared" si="243"/>
        <v/>
      </c>
    </row>
    <row r="3891" spans="21:24" x14ac:dyDescent="0.3">
      <c r="U3891" s="95" t="str">
        <f t="shared" si="240"/>
        <v/>
      </c>
      <c r="V3891" s="95" t="str">
        <f t="shared" si="241"/>
        <v/>
      </c>
      <c r="W3891" s="95" t="str">
        <f t="shared" si="242"/>
        <v/>
      </c>
      <c r="X3891" s="95" t="str">
        <f t="shared" si="243"/>
        <v/>
      </c>
    </row>
    <row r="3892" spans="21:24" x14ac:dyDescent="0.3">
      <c r="U3892" s="95" t="str">
        <f t="shared" si="240"/>
        <v/>
      </c>
      <c r="V3892" s="95" t="str">
        <f t="shared" si="241"/>
        <v/>
      </c>
      <c r="W3892" s="95" t="str">
        <f t="shared" si="242"/>
        <v/>
      </c>
      <c r="X3892" s="95" t="str">
        <f t="shared" si="243"/>
        <v/>
      </c>
    </row>
    <row r="3893" spans="21:24" x14ac:dyDescent="0.3">
      <c r="U3893" s="95" t="str">
        <f t="shared" si="240"/>
        <v/>
      </c>
      <c r="V3893" s="95" t="str">
        <f t="shared" si="241"/>
        <v/>
      </c>
      <c r="W3893" s="95" t="str">
        <f t="shared" si="242"/>
        <v/>
      </c>
      <c r="X3893" s="95" t="str">
        <f t="shared" si="243"/>
        <v/>
      </c>
    </row>
    <row r="3894" spans="21:24" x14ac:dyDescent="0.3">
      <c r="U3894" s="95" t="str">
        <f t="shared" si="240"/>
        <v/>
      </c>
      <c r="V3894" s="95" t="str">
        <f t="shared" si="241"/>
        <v/>
      </c>
      <c r="W3894" s="95" t="str">
        <f t="shared" si="242"/>
        <v/>
      </c>
      <c r="X3894" s="95" t="str">
        <f t="shared" si="243"/>
        <v/>
      </c>
    </row>
    <row r="3895" spans="21:24" x14ac:dyDescent="0.3">
      <c r="U3895" s="95" t="str">
        <f t="shared" si="240"/>
        <v/>
      </c>
      <c r="V3895" s="95" t="str">
        <f t="shared" si="241"/>
        <v/>
      </c>
      <c r="W3895" s="95" t="str">
        <f t="shared" si="242"/>
        <v/>
      </c>
      <c r="X3895" s="95" t="str">
        <f t="shared" si="243"/>
        <v/>
      </c>
    </row>
    <row r="3896" spans="21:24" x14ac:dyDescent="0.3">
      <c r="U3896" s="95" t="str">
        <f t="shared" si="240"/>
        <v/>
      </c>
      <c r="V3896" s="95" t="str">
        <f t="shared" si="241"/>
        <v/>
      </c>
      <c r="W3896" s="95" t="str">
        <f t="shared" si="242"/>
        <v/>
      </c>
      <c r="X3896" s="95" t="str">
        <f t="shared" si="243"/>
        <v/>
      </c>
    </row>
    <row r="3897" spans="21:24" x14ac:dyDescent="0.3">
      <c r="U3897" s="95" t="str">
        <f t="shared" si="240"/>
        <v/>
      </c>
      <c r="V3897" s="95" t="str">
        <f t="shared" si="241"/>
        <v/>
      </c>
      <c r="W3897" s="95" t="str">
        <f t="shared" si="242"/>
        <v/>
      </c>
      <c r="X3897" s="95" t="str">
        <f t="shared" si="243"/>
        <v/>
      </c>
    </row>
    <row r="3898" spans="21:24" x14ac:dyDescent="0.3">
      <c r="U3898" s="95" t="str">
        <f t="shared" si="240"/>
        <v/>
      </c>
      <c r="V3898" s="95" t="str">
        <f t="shared" si="241"/>
        <v/>
      </c>
      <c r="W3898" s="95" t="str">
        <f t="shared" si="242"/>
        <v/>
      </c>
      <c r="X3898" s="95" t="str">
        <f t="shared" si="243"/>
        <v/>
      </c>
    </row>
    <row r="3899" spans="21:24" x14ac:dyDescent="0.3">
      <c r="U3899" s="95" t="str">
        <f t="shared" si="240"/>
        <v/>
      </c>
      <c r="V3899" s="95" t="str">
        <f t="shared" si="241"/>
        <v/>
      </c>
      <c r="W3899" s="95" t="str">
        <f t="shared" si="242"/>
        <v/>
      </c>
      <c r="X3899" s="95" t="str">
        <f t="shared" si="243"/>
        <v/>
      </c>
    </row>
    <row r="3900" spans="21:24" x14ac:dyDescent="0.3">
      <c r="U3900" s="95" t="str">
        <f t="shared" si="240"/>
        <v/>
      </c>
      <c r="V3900" s="95" t="str">
        <f t="shared" si="241"/>
        <v/>
      </c>
      <c r="W3900" s="95" t="str">
        <f t="shared" si="242"/>
        <v/>
      </c>
      <c r="X3900" s="95" t="str">
        <f t="shared" si="243"/>
        <v/>
      </c>
    </row>
    <row r="3901" spans="21:24" x14ac:dyDescent="0.3">
      <c r="U3901" s="95" t="str">
        <f t="shared" si="240"/>
        <v/>
      </c>
      <c r="V3901" s="95" t="str">
        <f t="shared" si="241"/>
        <v/>
      </c>
      <c r="W3901" s="95" t="str">
        <f t="shared" si="242"/>
        <v/>
      </c>
      <c r="X3901" s="95" t="str">
        <f t="shared" si="243"/>
        <v/>
      </c>
    </row>
    <row r="3902" spans="21:24" x14ac:dyDescent="0.3">
      <c r="U3902" s="95" t="str">
        <f t="shared" si="240"/>
        <v/>
      </c>
      <c r="V3902" s="95" t="str">
        <f t="shared" si="241"/>
        <v/>
      </c>
      <c r="W3902" s="95" t="str">
        <f t="shared" si="242"/>
        <v/>
      </c>
      <c r="X3902" s="95" t="str">
        <f t="shared" si="243"/>
        <v/>
      </c>
    </row>
    <row r="3903" spans="21:24" x14ac:dyDescent="0.3">
      <c r="U3903" s="95" t="str">
        <f t="shared" si="240"/>
        <v/>
      </c>
      <c r="V3903" s="95" t="str">
        <f t="shared" si="241"/>
        <v/>
      </c>
      <c r="W3903" s="95" t="str">
        <f t="shared" si="242"/>
        <v/>
      </c>
      <c r="X3903" s="95" t="str">
        <f t="shared" si="243"/>
        <v/>
      </c>
    </row>
    <row r="3904" spans="21:24" x14ac:dyDescent="0.3">
      <c r="U3904" s="95" t="str">
        <f t="shared" si="240"/>
        <v/>
      </c>
      <c r="V3904" s="95" t="str">
        <f t="shared" si="241"/>
        <v/>
      </c>
      <c r="W3904" s="95" t="str">
        <f t="shared" si="242"/>
        <v/>
      </c>
      <c r="X3904" s="95" t="str">
        <f t="shared" si="243"/>
        <v/>
      </c>
    </row>
    <row r="3905" spans="21:24" x14ac:dyDescent="0.3">
      <c r="U3905" s="95" t="str">
        <f t="shared" si="240"/>
        <v/>
      </c>
      <c r="V3905" s="95" t="str">
        <f t="shared" si="241"/>
        <v/>
      </c>
      <c r="W3905" s="95" t="str">
        <f t="shared" si="242"/>
        <v/>
      </c>
      <c r="X3905" s="95" t="str">
        <f t="shared" si="243"/>
        <v/>
      </c>
    </row>
    <row r="3906" spans="21:24" x14ac:dyDescent="0.3">
      <c r="U3906" s="95" t="str">
        <f t="shared" si="240"/>
        <v/>
      </c>
      <c r="V3906" s="95" t="str">
        <f t="shared" si="241"/>
        <v/>
      </c>
      <c r="W3906" s="95" t="str">
        <f t="shared" si="242"/>
        <v/>
      </c>
      <c r="X3906" s="95" t="str">
        <f t="shared" si="243"/>
        <v/>
      </c>
    </row>
    <row r="3907" spans="21:24" x14ac:dyDescent="0.3">
      <c r="U3907" s="95" t="str">
        <f t="shared" si="240"/>
        <v/>
      </c>
      <c r="V3907" s="95" t="str">
        <f t="shared" si="241"/>
        <v/>
      </c>
      <c r="W3907" s="95" t="str">
        <f t="shared" si="242"/>
        <v/>
      </c>
      <c r="X3907" s="95" t="str">
        <f t="shared" si="243"/>
        <v/>
      </c>
    </row>
    <row r="3908" spans="21:24" x14ac:dyDescent="0.3">
      <c r="U3908" s="95" t="str">
        <f t="shared" si="240"/>
        <v/>
      </c>
      <c r="V3908" s="95" t="str">
        <f t="shared" si="241"/>
        <v/>
      </c>
      <c r="W3908" s="95" t="str">
        <f t="shared" si="242"/>
        <v/>
      </c>
      <c r="X3908" s="95" t="str">
        <f t="shared" si="243"/>
        <v/>
      </c>
    </row>
    <row r="3909" spans="21:24" x14ac:dyDescent="0.3">
      <c r="U3909" s="95" t="str">
        <f t="shared" ref="U3909:U3972" si="244">IF(L3909="ANO",B3909&amp;"-Linie A","")</f>
        <v/>
      </c>
      <c r="V3909" s="95" t="str">
        <f t="shared" ref="V3909:V3972" si="245">IF(M3909="ANO",B3909&amp;"-Linie B","")</f>
        <v/>
      </c>
      <c r="W3909" s="95" t="str">
        <f t="shared" ref="W3909:W3972" si="246">IF(N3909="ANO",B3909&amp;"-Linie C","")</f>
        <v/>
      </c>
      <c r="X3909" s="95" t="str">
        <f t="shared" ref="X3909:X3972" si="247">IF(O3909="ANO",B3909&amp;"-Linie D","")</f>
        <v/>
      </c>
    </row>
    <row r="3910" spans="21:24" x14ac:dyDescent="0.3">
      <c r="U3910" s="95" t="str">
        <f t="shared" si="244"/>
        <v/>
      </c>
      <c r="V3910" s="95" t="str">
        <f t="shared" si="245"/>
        <v/>
      </c>
      <c r="W3910" s="95" t="str">
        <f t="shared" si="246"/>
        <v/>
      </c>
      <c r="X3910" s="95" t="str">
        <f t="shared" si="247"/>
        <v/>
      </c>
    </row>
    <row r="3911" spans="21:24" x14ac:dyDescent="0.3">
      <c r="U3911" s="95" t="str">
        <f t="shared" si="244"/>
        <v/>
      </c>
      <c r="V3911" s="95" t="str">
        <f t="shared" si="245"/>
        <v/>
      </c>
      <c r="W3911" s="95" t="str">
        <f t="shared" si="246"/>
        <v/>
      </c>
      <c r="X3911" s="95" t="str">
        <f t="shared" si="247"/>
        <v/>
      </c>
    </row>
    <row r="3912" spans="21:24" x14ac:dyDescent="0.3">
      <c r="U3912" s="95" t="str">
        <f t="shared" si="244"/>
        <v/>
      </c>
      <c r="V3912" s="95" t="str">
        <f t="shared" si="245"/>
        <v/>
      </c>
      <c r="W3912" s="95" t="str">
        <f t="shared" si="246"/>
        <v/>
      </c>
      <c r="X3912" s="95" t="str">
        <f t="shared" si="247"/>
        <v/>
      </c>
    </row>
    <row r="3913" spans="21:24" x14ac:dyDescent="0.3">
      <c r="U3913" s="95" t="str">
        <f t="shared" si="244"/>
        <v/>
      </c>
      <c r="V3913" s="95" t="str">
        <f t="shared" si="245"/>
        <v/>
      </c>
      <c r="W3913" s="95" t="str">
        <f t="shared" si="246"/>
        <v/>
      </c>
      <c r="X3913" s="95" t="str">
        <f t="shared" si="247"/>
        <v/>
      </c>
    </row>
    <row r="3914" spans="21:24" x14ac:dyDescent="0.3">
      <c r="U3914" s="95" t="str">
        <f t="shared" si="244"/>
        <v/>
      </c>
      <c r="V3914" s="95" t="str">
        <f t="shared" si="245"/>
        <v/>
      </c>
      <c r="W3914" s="95" t="str">
        <f t="shared" si="246"/>
        <v/>
      </c>
      <c r="X3914" s="95" t="str">
        <f t="shared" si="247"/>
        <v/>
      </c>
    </row>
    <row r="3915" spans="21:24" x14ac:dyDescent="0.3">
      <c r="U3915" s="95" t="str">
        <f t="shared" si="244"/>
        <v/>
      </c>
      <c r="V3915" s="95" t="str">
        <f t="shared" si="245"/>
        <v/>
      </c>
      <c r="W3915" s="95" t="str">
        <f t="shared" si="246"/>
        <v/>
      </c>
      <c r="X3915" s="95" t="str">
        <f t="shared" si="247"/>
        <v/>
      </c>
    </row>
    <row r="3916" spans="21:24" x14ac:dyDescent="0.3">
      <c r="U3916" s="95" t="str">
        <f t="shared" si="244"/>
        <v/>
      </c>
      <c r="V3916" s="95" t="str">
        <f t="shared" si="245"/>
        <v/>
      </c>
      <c r="W3916" s="95" t="str">
        <f t="shared" si="246"/>
        <v/>
      </c>
      <c r="X3916" s="95" t="str">
        <f t="shared" si="247"/>
        <v/>
      </c>
    </row>
    <row r="3917" spans="21:24" x14ac:dyDescent="0.3">
      <c r="U3917" s="95" t="str">
        <f t="shared" si="244"/>
        <v/>
      </c>
      <c r="V3917" s="95" t="str">
        <f t="shared" si="245"/>
        <v/>
      </c>
      <c r="W3917" s="95" t="str">
        <f t="shared" si="246"/>
        <v/>
      </c>
      <c r="X3917" s="95" t="str">
        <f t="shared" si="247"/>
        <v/>
      </c>
    </row>
    <row r="3918" spans="21:24" x14ac:dyDescent="0.3">
      <c r="U3918" s="95" t="str">
        <f t="shared" si="244"/>
        <v/>
      </c>
      <c r="V3918" s="95" t="str">
        <f t="shared" si="245"/>
        <v/>
      </c>
      <c r="W3918" s="95" t="str">
        <f t="shared" si="246"/>
        <v/>
      </c>
      <c r="X3918" s="95" t="str">
        <f t="shared" si="247"/>
        <v/>
      </c>
    </row>
    <row r="3919" spans="21:24" x14ac:dyDescent="0.3">
      <c r="U3919" s="95" t="str">
        <f t="shared" si="244"/>
        <v/>
      </c>
      <c r="V3919" s="95" t="str">
        <f t="shared" si="245"/>
        <v/>
      </c>
      <c r="W3919" s="95" t="str">
        <f t="shared" si="246"/>
        <v/>
      </c>
      <c r="X3919" s="95" t="str">
        <f t="shared" si="247"/>
        <v/>
      </c>
    </row>
    <row r="3920" spans="21:24" x14ac:dyDescent="0.3">
      <c r="U3920" s="95" t="str">
        <f t="shared" si="244"/>
        <v/>
      </c>
      <c r="V3920" s="95" t="str">
        <f t="shared" si="245"/>
        <v/>
      </c>
      <c r="W3920" s="95" t="str">
        <f t="shared" si="246"/>
        <v/>
      </c>
      <c r="X3920" s="95" t="str">
        <f t="shared" si="247"/>
        <v/>
      </c>
    </row>
    <row r="3921" spans="21:24" x14ac:dyDescent="0.3">
      <c r="U3921" s="95" t="str">
        <f t="shared" si="244"/>
        <v/>
      </c>
      <c r="V3921" s="95" t="str">
        <f t="shared" si="245"/>
        <v/>
      </c>
      <c r="W3921" s="95" t="str">
        <f t="shared" si="246"/>
        <v/>
      </c>
      <c r="X3921" s="95" t="str">
        <f t="shared" si="247"/>
        <v/>
      </c>
    </row>
    <row r="3922" spans="21:24" x14ac:dyDescent="0.3">
      <c r="U3922" s="95" t="str">
        <f t="shared" si="244"/>
        <v/>
      </c>
      <c r="V3922" s="95" t="str">
        <f t="shared" si="245"/>
        <v/>
      </c>
      <c r="W3922" s="95" t="str">
        <f t="shared" si="246"/>
        <v/>
      </c>
      <c r="X3922" s="95" t="str">
        <f t="shared" si="247"/>
        <v/>
      </c>
    </row>
    <row r="3923" spans="21:24" x14ac:dyDescent="0.3">
      <c r="U3923" s="95" t="str">
        <f t="shared" si="244"/>
        <v/>
      </c>
      <c r="V3923" s="95" t="str">
        <f t="shared" si="245"/>
        <v/>
      </c>
      <c r="W3923" s="95" t="str">
        <f t="shared" si="246"/>
        <v/>
      </c>
      <c r="X3923" s="95" t="str">
        <f t="shared" si="247"/>
        <v/>
      </c>
    </row>
    <row r="3924" spans="21:24" x14ac:dyDescent="0.3">
      <c r="U3924" s="95" t="str">
        <f t="shared" si="244"/>
        <v/>
      </c>
      <c r="V3924" s="95" t="str">
        <f t="shared" si="245"/>
        <v/>
      </c>
      <c r="W3924" s="95" t="str">
        <f t="shared" si="246"/>
        <v/>
      </c>
      <c r="X3924" s="95" t="str">
        <f t="shared" si="247"/>
        <v/>
      </c>
    </row>
    <row r="3925" spans="21:24" x14ac:dyDescent="0.3">
      <c r="U3925" s="95" t="str">
        <f t="shared" si="244"/>
        <v/>
      </c>
      <c r="V3925" s="95" t="str">
        <f t="shared" si="245"/>
        <v/>
      </c>
      <c r="W3925" s="95" t="str">
        <f t="shared" si="246"/>
        <v/>
      </c>
      <c r="X3925" s="95" t="str">
        <f t="shared" si="247"/>
        <v/>
      </c>
    </row>
    <row r="3926" spans="21:24" x14ac:dyDescent="0.3">
      <c r="U3926" s="95" t="str">
        <f t="shared" si="244"/>
        <v/>
      </c>
      <c r="V3926" s="95" t="str">
        <f t="shared" si="245"/>
        <v/>
      </c>
      <c r="W3926" s="95" t="str">
        <f t="shared" si="246"/>
        <v/>
      </c>
      <c r="X3926" s="95" t="str">
        <f t="shared" si="247"/>
        <v/>
      </c>
    </row>
    <row r="3927" spans="21:24" x14ac:dyDescent="0.3">
      <c r="U3927" s="95" t="str">
        <f t="shared" si="244"/>
        <v/>
      </c>
      <c r="V3927" s="95" t="str">
        <f t="shared" si="245"/>
        <v/>
      </c>
      <c r="W3927" s="95" t="str">
        <f t="shared" si="246"/>
        <v/>
      </c>
      <c r="X3927" s="95" t="str">
        <f t="shared" si="247"/>
        <v/>
      </c>
    </row>
    <row r="3928" spans="21:24" x14ac:dyDescent="0.3">
      <c r="U3928" s="95" t="str">
        <f t="shared" si="244"/>
        <v/>
      </c>
      <c r="V3928" s="95" t="str">
        <f t="shared" si="245"/>
        <v/>
      </c>
      <c r="W3928" s="95" t="str">
        <f t="shared" si="246"/>
        <v/>
      </c>
      <c r="X3928" s="95" t="str">
        <f t="shared" si="247"/>
        <v/>
      </c>
    </row>
    <row r="3929" spans="21:24" x14ac:dyDescent="0.3">
      <c r="U3929" s="95" t="str">
        <f t="shared" si="244"/>
        <v/>
      </c>
      <c r="V3929" s="95" t="str">
        <f t="shared" si="245"/>
        <v/>
      </c>
      <c r="W3929" s="95" t="str">
        <f t="shared" si="246"/>
        <v/>
      </c>
      <c r="X3929" s="95" t="str">
        <f t="shared" si="247"/>
        <v/>
      </c>
    </row>
    <row r="3930" spans="21:24" x14ac:dyDescent="0.3">
      <c r="U3930" s="95" t="str">
        <f t="shared" si="244"/>
        <v/>
      </c>
      <c r="V3930" s="95" t="str">
        <f t="shared" si="245"/>
        <v/>
      </c>
      <c r="W3930" s="95" t="str">
        <f t="shared" si="246"/>
        <v/>
      </c>
      <c r="X3930" s="95" t="str">
        <f t="shared" si="247"/>
        <v/>
      </c>
    </row>
    <row r="3931" spans="21:24" x14ac:dyDescent="0.3">
      <c r="U3931" s="95" t="str">
        <f t="shared" si="244"/>
        <v/>
      </c>
      <c r="V3931" s="95" t="str">
        <f t="shared" si="245"/>
        <v/>
      </c>
      <c r="W3931" s="95" t="str">
        <f t="shared" si="246"/>
        <v/>
      </c>
      <c r="X3931" s="95" t="str">
        <f t="shared" si="247"/>
        <v/>
      </c>
    </row>
    <row r="3932" spans="21:24" x14ac:dyDescent="0.3">
      <c r="U3932" s="95" t="str">
        <f t="shared" si="244"/>
        <v/>
      </c>
      <c r="V3932" s="95" t="str">
        <f t="shared" si="245"/>
        <v/>
      </c>
      <c r="W3932" s="95" t="str">
        <f t="shared" si="246"/>
        <v/>
      </c>
      <c r="X3932" s="95" t="str">
        <f t="shared" si="247"/>
        <v/>
      </c>
    </row>
    <row r="3933" spans="21:24" x14ac:dyDescent="0.3">
      <c r="U3933" s="95" t="str">
        <f t="shared" si="244"/>
        <v/>
      </c>
      <c r="V3933" s="95" t="str">
        <f t="shared" si="245"/>
        <v/>
      </c>
      <c r="W3933" s="95" t="str">
        <f t="shared" si="246"/>
        <v/>
      </c>
      <c r="X3933" s="95" t="str">
        <f t="shared" si="247"/>
        <v/>
      </c>
    </row>
    <row r="3934" spans="21:24" x14ac:dyDescent="0.3">
      <c r="U3934" s="95" t="str">
        <f t="shared" si="244"/>
        <v/>
      </c>
      <c r="V3934" s="95" t="str">
        <f t="shared" si="245"/>
        <v/>
      </c>
      <c r="W3934" s="95" t="str">
        <f t="shared" si="246"/>
        <v/>
      </c>
      <c r="X3934" s="95" t="str">
        <f t="shared" si="247"/>
        <v/>
      </c>
    </row>
    <row r="3935" spans="21:24" x14ac:dyDescent="0.3">
      <c r="U3935" s="95" t="str">
        <f t="shared" si="244"/>
        <v/>
      </c>
      <c r="V3935" s="95" t="str">
        <f t="shared" si="245"/>
        <v/>
      </c>
      <c r="W3935" s="95" t="str">
        <f t="shared" si="246"/>
        <v/>
      </c>
      <c r="X3935" s="95" t="str">
        <f t="shared" si="247"/>
        <v/>
      </c>
    </row>
    <row r="3936" spans="21:24" x14ac:dyDescent="0.3">
      <c r="U3936" s="95" t="str">
        <f t="shared" si="244"/>
        <v/>
      </c>
      <c r="V3936" s="95" t="str">
        <f t="shared" si="245"/>
        <v/>
      </c>
      <c r="W3936" s="95" t="str">
        <f t="shared" si="246"/>
        <v/>
      </c>
      <c r="X3936" s="95" t="str">
        <f t="shared" si="247"/>
        <v/>
      </c>
    </row>
    <row r="3937" spans="21:24" x14ac:dyDescent="0.3">
      <c r="U3937" s="95" t="str">
        <f t="shared" si="244"/>
        <v/>
      </c>
      <c r="V3937" s="95" t="str">
        <f t="shared" si="245"/>
        <v/>
      </c>
      <c r="W3937" s="95" t="str">
        <f t="shared" si="246"/>
        <v/>
      </c>
      <c r="X3937" s="95" t="str">
        <f t="shared" si="247"/>
        <v/>
      </c>
    </row>
    <row r="3938" spans="21:24" x14ac:dyDescent="0.3">
      <c r="U3938" s="95" t="str">
        <f t="shared" si="244"/>
        <v/>
      </c>
      <c r="V3938" s="95" t="str">
        <f t="shared" si="245"/>
        <v/>
      </c>
      <c r="W3938" s="95" t="str">
        <f t="shared" si="246"/>
        <v/>
      </c>
      <c r="X3938" s="95" t="str">
        <f t="shared" si="247"/>
        <v/>
      </c>
    </row>
    <row r="3939" spans="21:24" x14ac:dyDescent="0.3">
      <c r="U3939" s="95" t="str">
        <f t="shared" si="244"/>
        <v/>
      </c>
      <c r="V3939" s="95" t="str">
        <f t="shared" si="245"/>
        <v/>
      </c>
      <c r="W3939" s="95" t="str">
        <f t="shared" si="246"/>
        <v/>
      </c>
      <c r="X3939" s="95" t="str">
        <f t="shared" si="247"/>
        <v/>
      </c>
    </row>
    <row r="3940" spans="21:24" x14ac:dyDescent="0.3">
      <c r="U3940" s="95" t="str">
        <f t="shared" si="244"/>
        <v/>
      </c>
      <c r="V3940" s="95" t="str">
        <f t="shared" si="245"/>
        <v/>
      </c>
      <c r="W3940" s="95" t="str">
        <f t="shared" si="246"/>
        <v/>
      </c>
      <c r="X3940" s="95" t="str">
        <f t="shared" si="247"/>
        <v/>
      </c>
    </row>
    <row r="3941" spans="21:24" x14ac:dyDescent="0.3">
      <c r="U3941" s="95" t="str">
        <f t="shared" si="244"/>
        <v/>
      </c>
      <c r="V3941" s="95" t="str">
        <f t="shared" si="245"/>
        <v/>
      </c>
      <c r="W3941" s="95" t="str">
        <f t="shared" si="246"/>
        <v/>
      </c>
      <c r="X3941" s="95" t="str">
        <f t="shared" si="247"/>
        <v/>
      </c>
    </row>
    <row r="3942" spans="21:24" x14ac:dyDescent="0.3">
      <c r="U3942" s="95" t="str">
        <f t="shared" si="244"/>
        <v/>
      </c>
      <c r="V3942" s="95" t="str">
        <f t="shared" si="245"/>
        <v/>
      </c>
      <c r="W3942" s="95" t="str">
        <f t="shared" si="246"/>
        <v/>
      </c>
      <c r="X3942" s="95" t="str">
        <f t="shared" si="247"/>
        <v/>
      </c>
    </row>
    <row r="3943" spans="21:24" x14ac:dyDescent="0.3">
      <c r="U3943" s="95" t="str">
        <f t="shared" si="244"/>
        <v/>
      </c>
      <c r="V3943" s="95" t="str">
        <f t="shared" si="245"/>
        <v/>
      </c>
      <c r="W3943" s="95" t="str">
        <f t="shared" si="246"/>
        <v/>
      </c>
      <c r="X3943" s="95" t="str">
        <f t="shared" si="247"/>
        <v/>
      </c>
    </row>
    <row r="3944" spans="21:24" x14ac:dyDescent="0.3">
      <c r="U3944" s="95" t="str">
        <f t="shared" si="244"/>
        <v/>
      </c>
      <c r="V3944" s="95" t="str">
        <f t="shared" si="245"/>
        <v/>
      </c>
      <c r="W3944" s="95" t="str">
        <f t="shared" si="246"/>
        <v/>
      </c>
      <c r="X3944" s="95" t="str">
        <f t="shared" si="247"/>
        <v/>
      </c>
    </row>
    <row r="3945" spans="21:24" x14ac:dyDescent="0.3">
      <c r="U3945" s="95" t="str">
        <f t="shared" si="244"/>
        <v/>
      </c>
      <c r="V3945" s="95" t="str">
        <f t="shared" si="245"/>
        <v/>
      </c>
      <c r="W3945" s="95" t="str">
        <f t="shared" si="246"/>
        <v/>
      </c>
      <c r="X3945" s="95" t="str">
        <f t="shared" si="247"/>
        <v/>
      </c>
    </row>
    <row r="3946" spans="21:24" x14ac:dyDescent="0.3">
      <c r="U3946" s="95" t="str">
        <f t="shared" si="244"/>
        <v/>
      </c>
      <c r="V3946" s="95" t="str">
        <f t="shared" si="245"/>
        <v/>
      </c>
      <c r="W3946" s="95" t="str">
        <f t="shared" si="246"/>
        <v/>
      </c>
      <c r="X3946" s="95" t="str">
        <f t="shared" si="247"/>
        <v/>
      </c>
    </row>
    <row r="3947" spans="21:24" x14ac:dyDescent="0.3">
      <c r="U3947" s="95" t="str">
        <f t="shared" si="244"/>
        <v/>
      </c>
      <c r="V3947" s="95" t="str">
        <f t="shared" si="245"/>
        <v/>
      </c>
      <c r="W3947" s="95" t="str">
        <f t="shared" si="246"/>
        <v/>
      </c>
      <c r="X3947" s="95" t="str">
        <f t="shared" si="247"/>
        <v/>
      </c>
    </row>
    <row r="3948" spans="21:24" x14ac:dyDescent="0.3">
      <c r="U3948" s="95" t="str">
        <f t="shared" si="244"/>
        <v/>
      </c>
      <c r="V3948" s="95" t="str">
        <f t="shared" si="245"/>
        <v/>
      </c>
      <c r="W3948" s="95" t="str">
        <f t="shared" si="246"/>
        <v/>
      </c>
      <c r="X3948" s="95" t="str">
        <f t="shared" si="247"/>
        <v/>
      </c>
    </row>
    <row r="3949" spans="21:24" x14ac:dyDescent="0.3">
      <c r="U3949" s="95" t="str">
        <f t="shared" si="244"/>
        <v/>
      </c>
      <c r="V3949" s="95" t="str">
        <f t="shared" si="245"/>
        <v/>
      </c>
      <c r="W3949" s="95" t="str">
        <f t="shared" si="246"/>
        <v/>
      </c>
      <c r="X3949" s="95" t="str">
        <f t="shared" si="247"/>
        <v/>
      </c>
    </row>
    <row r="3950" spans="21:24" x14ac:dyDescent="0.3">
      <c r="U3950" s="95" t="str">
        <f t="shared" si="244"/>
        <v/>
      </c>
      <c r="V3950" s="95" t="str">
        <f t="shared" si="245"/>
        <v/>
      </c>
      <c r="W3950" s="95" t="str">
        <f t="shared" si="246"/>
        <v/>
      </c>
      <c r="X3950" s="95" t="str">
        <f t="shared" si="247"/>
        <v/>
      </c>
    </row>
    <row r="3951" spans="21:24" x14ac:dyDescent="0.3">
      <c r="U3951" s="95" t="str">
        <f t="shared" si="244"/>
        <v/>
      </c>
      <c r="V3951" s="95" t="str">
        <f t="shared" si="245"/>
        <v/>
      </c>
      <c r="W3951" s="95" t="str">
        <f t="shared" si="246"/>
        <v/>
      </c>
      <c r="X3951" s="95" t="str">
        <f t="shared" si="247"/>
        <v/>
      </c>
    </row>
    <row r="3952" spans="21:24" x14ac:dyDescent="0.3">
      <c r="U3952" s="95" t="str">
        <f t="shared" si="244"/>
        <v/>
      </c>
      <c r="V3952" s="95" t="str">
        <f t="shared" si="245"/>
        <v/>
      </c>
      <c r="W3952" s="95" t="str">
        <f t="shared" si="246"/>
        <v/>
      </c>
      <c r="X3952" s="95" t="str">
        <f t="shared" si="247"/>
        <v/>
      </c>
    </row>
    <row r="3953" spans="21:24" x14ac:dyDescent="0.3">
      <c r="U3953" s="95" t="str">
        <f t="shared" si="244"/>
        <v/>
      </c>
      <c r="V3953" s="95" t="str">
        <f t="shared" si="245"/>
        <v/>
      </c>
      <c r="W3953" s="95" t="str">
        <f t="shared" si="246"/>
        <v/>
      </c>
      <c r="X3953" s="95" t="str">
        <f t="shared" si="247"/>
        <v/>
      </c>
    </row>
    <row r="3954" spans="21:24" x14ac:dyDescent="0.3">
      <c r="U3954" s="95" t="str">
        <f t="shared" si="244"/>
        <v/>
      </c>
      <c r="V3954" s="95" t="str">
        <f t="shared" si="245"/>
        <v/>
      </c>
      <c r="W3954" s="95" t="str">
        <f t="shared" si="246"/>
        <v/>
      </c>
      <c r="X3954" s="95" t="str">
        <f t="shared" si="247"/>
        <v/>
      </c>
    </row>
    <row r="3955" spans="21:24" x14ac:dyDescent="0.3">
      <c r="U3955" s="95" t="str">
        <f t="shared" si="244"/>
        <v/>
      </c>
      <c r="V3955" s="95" t="str">
        <f t="shared" si="245"/>
        <v/>
      </c>
      <c r="W3955" s="95" t="str">
        <f t="shared" si="246"/>
        <v/>
      </c>
      <c r="X3955" s="95" t="str">
        <f t="shared" si="247"/>
        <v/>
      </c>
    </row>
    <row r="3956" spans="21:24" x14ac:dyDescent="0.3">
      <c r="U3956" s="95" t="str">
        <f t="shared" si="244"/>
        <v/>
      </c>
      <c r="V3956" s="95" t="str">
        <f t="shared" si="245"/>
        <v/>
      </c>
      <c r="W3956" s="95" t="str">
        <f t="shared" si="246"/>
        <v/>
      </c>
      <c r="X3956" s="95" t="str">
        <f t="shared" si="247"/>
        <v/>
      </c>
    </row>
    <row r="3957" spans="21:24" x14ac:dyDescent="0.3">
      <c r="U3957" s="95" t="str">
        <f t="shared" si="244"/>
        <v/>
      </c>
      <c r="V3957" s="95" t="str">
        <f t="shared" si="245"/>
        <v/>
      </c>
      <c r="W3957" s="95" t="str">
        <f t="shared" si="246"/>
        <v/>
      </c>
      <c r="X3957" s="95" t="str">
        <f t="shared" si="247"/>
        <v/>
      </c>
    </row>
    <row r="3958" spans="21:24" x14ac:dyDescent="0.3">
      <c r="U3958" s="95" t="str">
        <f t="shared" si="244"/>
        <v/>
      </c>
      <c r="V3958" s="95" t="str">
        <f t="shared" si="245"/>
        <v/>
      </c>
      <c r="W3958" s="95" t="str">
        <f t="shared" si="246"/>
        <v/>
      </c>
      <c r="X3958" s="95" t="str">
        <f t="shared" si="247"/>
        <v/>
      </c>
    </row>
    <row r="3959" spans="21:24" x14ac:dyDescent="0.3">
      <c r="U3959" s="95" t="str">
        <f t="shared" si="244"/>
        <v/>
      </c>
      <c r="V3959" s="95" t="str">
        <f t="shared" si="245"/>
        <v/>
      </c>
      <c r="W3959" s="95" t="str">
        <f t="shared" si="246"/>
        <v/>
      </c>
      <c r="X3959" s="95" t="str">
        <f t="shared" si="247"/>
        <v/>
      </c>
    </row>
    <row r="3960" spans="21:24" x14ac:dyDescent="0.3">
      <c r="U3960" s="95" t="str">
        <f t="shared" si="244"/>
        <v/>
      </c>
      <c r="V3960" s="95" t="str">
        <f t="shared" si="245"/>
        <v/>
      </c>
      <c r="W3960" s="95" t="str">
        <f t="shared" si="246"/>
        <v/>
      </c>
      <c r="X3960" s="95" t="str">
        <f t="shared" si="247"/>
        <v/>
      </c>
    </row>
    <row r="3961" spans="21:24" x14ac:dyDescent="0.3">
      <c r="U3961" s="95" t="str">
        <f t="shared" si="244"/>
        <v/>
      </c>
      <c r="V3961" s="95" t="str">
        <f t="shared" si="245"/>
        <v/>
      </c>
      <c r="W3961" s="95" t="str">
        <f t="shared" si="246"/>
        <v/>
      </c>
      <c r="X3961" s="95" t="str">
        <f t="shared" si="247"/>
        <v/>
      </c>
    </row>
    <row r="3962" spans="21:24" x14ac:dyDescent="0.3">
      <c r="U3962" s="95" t="str">
        <f t="shared" si="244"/>
        <v/>
      </c>
      <c r="V3962" s="95" t="str">
        <f t="shared" si="245"/>
        <v/>
      </c>
      <c r="W3962" s="95" t="str">
        <f t="shared" si="246"/>
        <v/>
      </c>
      <c r="X3962" s="95" t="str">
        <f t="shared" si="247"/>
        <v/>
      </c>
    </row>
    <row r="3963" spans="21:24" x14ac:dyDescent="0.3">
      <c r="U3963" s="95" t="str">
        <f t="shared" si="244"/>
        <v/>
      </c>
      <c r="V3963" s="95" t="str">
        <f t="shared" si="245"/>
        <v/>
      </c>
      <c r="W3963" s="95" t="str">
        <f t="shared" si="246"/>
        <v/>
      </c>
      <c r="X3963" s="95" t="str">
        <f t="shared" si="247"/>
        <v/>
      </c>
    </row>
    <row r="3964" spans="21:24" x14ac:dyDescent="0.3">
      <c r="U3964" s="95" t="str">
        <f t="shared" si="244"/>
        <v/>
      </c>
      <c r="V3964" s="95" t="str">
        <f t="shared" si="245"/>
        <v/>
      </c>
      <c r="W3964" s="95" t="str">
        <f t="shared" si="246"/>
        <v/>
      </c>
      <c r="X3964" s="95" t="str">
        <f t="shared" si="247"/>
        <v/>
      </c>
    </row>
    <row r="3965" spans="21:24" x14ac:dyDescent="0.3">
      <c r="U3965" s="95" t="str">
        <f t="shared" si="244"/>
        <v/>
      </c>
      <c r="V3965" s="95" t="str">
        <f t="shared" si="245"/>
        <v/>
      </c>
      <c r="W3965" s="95" t="str">
        <f t="shared" si="246"/>
        <v/>
      </c>
      <c r="X3965" s="95" t="str">
        <f t="shared" si="247"/>
        <v/>
      </c>
    </row>
    <row r="3966" spans="21:24" x14ac:dyDescent="0.3">
      <c r="U3966" s="95" t="str">
        <f t="shared" si="244"/>
        <v/>
      </c>
      <c r="V3966" s="95" t="str">
        <f t="shared" si="245"/>
        <v/>
      </c>
      <c r="W3966" s="95" t="str">
        <f t="shared" si="246"/>
        <v/>
      </c>
      <c r="X3966" s="95" t="str">
        <f t="shared" si="247"/>
        <v/>
      </c>
    </row>
    <row r="3967" spans="21:24" x14ac:dyDescent="0.3">
      <c r="U3967" s="95" t="str">
        <f t="shared" si="244"/>
        <v/>
      </c>
      <c r="V3967" s="95" t="str">
        <f t="shared" si="245"/>
        <v/>
      </c>
      <c r="W3967" s="95" t="str">
        <f t="shared" si="246"/>
        <v/>
      </c>
      <c r="X3967" s="95" t="str">
        <f t="shared" si="247"/>
        <v/>
      </c>
    </row>
    <row r="3968" spans="21:24" x14ac:dyDescent="0.3">
      <c r="U3968" s="95" t="str">
        <f t="shared" si="244"/>
        <v/>
      </c>
      <c r="V3968" s="95" t="str">
        <f t="shared" si="245"/>
        <v/>
      </c>
      <c r="W3968" s="95" t="str">
        <f t="shared" si="246"/>
        <v/>
      </c>
      <c r="X3968" s="95" t="str">
        <f t="shared" si="247"/>
        <v/>
      </c>
    </row>
    <row r="3969" spans="21:24" x14ac:dyDescent="0.3">
      <c r="U3969" s="95" t="str">
        <f t="shared" si="244"/>
        <v/>
      </c>
      <c r="V3969" s="95" t="str">
        <f t="shared" si="245"/>
        <v/>
      </c>
      <c r="W3969" s="95" t="str">
        <f t="shared" si="246"/>
        <v/>
      </c>
      <c r="X3969" s="95" t="str">
        <f t="shared" si="247"/>
        <v/>
      </c>
    </row>
    <row r="3970" spans="21:24" x14ac:dyDescent="0.3">
      <c r="U3970" s="95" t="str">
        <f t="shared" si="244"/>
        <v/>
      </c>
      <c r="V3970" s="95" t="str">
        <f t="shared" si="245"/>
        <v/>
      </c>
      <c r="W3970" s="95" t="str">
        <f t="shared" si="246"/>
        <v/>
      </c>
      <c r="X3970" s="95" t="str">
        <f t="shared" si="247"/>
        <v/>
      </c>
    </row>
    <row r="3971" spans="21:24" x14ac:dyDescent="0.3">
      <c r="U3971" s="95" t="str">
        <f t="shared" si="244"/>
        <v/>
      </c>
      <c r="V3971" s="95" t="str">
        <f t="shared" si="245"/>
        <v/>
      </c>
      <c r="W3971" s="95" t="str">
        <f t="shared" si="246"/>
        <v/>
      </c>
      <c r="X3971" s="95" t="str">
        <f t="shared" si="247"/>
        <v/>
      </c>
    </row>
    <row r="3972" spans="21:24" x14ac:dyDescent="0.3">
      <c r="U3972" s="95" t="str">
        <f t="shared" si="244"/>
        <v/>
      </c>
      <c r="V3972" s="95" t="str">
        <f t="shared" si="245"/>
        <v/>
      </c>
      <c r="W3972" s="95" t="str">
        <f t="shared" si="246"/>
        <v/>
      </c>
      <c r="X3972" s="95" t="str">
        <f t="shared" si="247"/>
        <v/>
      </c>
    </row>
    <row r="3973" spans="21:24" x14ac:dyDescent="0.3">
      <c r="U3973" s="95" t="str">
        <f t="shared" ref="U3973:U4036" si="248">IF(L3973="ANO",B3973&amp;"-Linie A","")</f>
        <v/>
      </c>
      <c r="V3973" s="95" t="str">
        <f t="shared" ref="V3973:V4036" si="249">IF(M3973="ANO",B3973&amp;"-Linie B","")</f>
        <v/>
      </c>
      <c r="W3973" s="95" t="str">
        <f t="shared" ref="W3973:W4036" si="250">IF(N3973="ANO",B3973&amp;"-Linie C","")</f>
        <v/>
      </c>
      <c r="X3973" s="95" t="str">
        <f t="shared" ref="X3973:X4036" si="251">IF(O3973="ANO",B3973&amp;"-Linie D","")</f>
        <v/>
      </c>
    </row>
    <row r="3974" spans="21:24" x14ac:dyDescent="0.3">
      <c r="U3974" s="95" t="str">
        <f t="shared" si="248"/>
        <v/>
      </c>
      <c r="V3974" s="95" t="str">
        <f t="shared" si="249"/>
        <v/>
      </c>
      <c r="W3974" s="95" t="str">
        <f t="shared" si="250"/>
        <v/>
      </c>
      <c r="X3974" s="95" t="str">
        <f t="shared" si="251"/>
        <v/>
      </c>
    </row>
    <row r="3975" spans="21:24" x14ac:dyDescent="0.3">
      <c r="U3975" s="95" t="str">
        <f t="shared" si="248"/>
        <v/>
      </c>
      <c r="V3975" s="95" t="str">
        <f t="shared" si="249"/>
        <v/>
      </c>
      <c r="W3975" s="95" t="str">
        <f t="shared" si="250"/>
        <v/>
      </c>
      <c r="X3975" s="95" t="str">
        <f t="shared" si="251"/>
        <v/>
      </c>
    </row>
    <row r="3976" spans="21:24" x14ac:dyDescent="0.3">
      <c r="U3976" s="95" t="str">
        <f t="shared" si="248"/>
        <v/>
      </c>
      <c r="V3976" s="95" t="str">
        <f t="shared" si="249"/>
        <v/>
      </c>
      <c r="W3976" s="95" t="str">
        <f t="shared" si="250"/>
        <v/>
      </c>
      <c r="X3976" s="95" t="str">
        <f t="shared" si="251"/>
        <v/>
      </c>
    </row>
    <row r="3977" spans="21:24" x14ac:dyDescent="0.3">
      <c r="U3977" s="95" t="str">
        <f t="shared" si="248"/>
        <v/>
      </c>
      <c r="V3977" s="95" t="str">
        <f t="shared" si="249"/>
        <v/>
      </c>
      <c r="W3977" s="95" t="str">
        <f t="shared" si="250"/>
        <v/>
      </c>
      <c r="X3977" s="95" t="str">
        <f t="shared" si="251"/>
        <v/>
      </c>
    </row>
    <row r="3978" spans="21:24" x14ac:dyDescent="0.3">
      <c r="U3978" s="95" t="str">
        <f t="shared" si="248"/>
        <v/>
      </c>
      <c r="V3978" s="95" t="str">
        <f t="shared" si="249"/>
        <v/>
      </c>
      <c r="W3978" s="95" t="str">
        <f t="shared" si="250"/>
        <v/>
      </c>
      <c r="X3978" s="95" t="str">
        <f t="shared" si="251"/>
        <v/>
      </c>
    </row>
    <row r="3979" spans="21:24" x14ac:dyDescent="0.3">
      <c r="U3979" s="95" t="str">
        <f t="shared" si="248"/>
        <v/>
      </c>
      <c r="V3979" s="95" t="str">
        <f t="shared" si="249"/>
        <v/>
      </c>
      <c r="W3979" s="95" t="str">
        <f t="shared" si="250"/>
        <v/>
      </c>
      <c r="X3979" s="95" t="str">
        <f t="shared" si="251"/>
        <v/>
      </c>
    </row>
    <row r="3980" spans="21:24" x14ac:dyDescent="0.3">
      <c r="U3980" s="95" t="str">
        <f t="shared" si="248"/>
        <v/>
      </c>
      <c r="V3980" s="95" t="str">
        <f t="shared" si="249"/>
        <v/>
      </c>
      <c r="W3980" s="95" t="str">
        <f t="shared" si="250"/>
        <v/>
      </c>
      <c r="X3980" s="95" t="str">
        <f t="shared" si="251"/>
        <v/>
      </c>
    </row>
    <row r="3981" spans="21:24" x14ac:dyDescent="0.3">
      <c r="U3981" s="95" t="str">
        <f t="shared" si="248"/>
        <v/>
      </c>
      <c r="V3981" s="95" t="str">
        <f t="shared" si="249"/>
        <v/>
      </c>
      <c r="W3981" s="95" t="str">
        <f t="shared" si="250"/>
        <v/>
      </c>
      <c r="X3981" s="95" t="str">
        <f t="shared" si="251"/>
        <v/>
      </c>
    </row>
    <row r="3982" spans="21:24" x14ac:dyDescent="0.3">
      <c r="U3982" s="95" t="str">
        <f t="shared" si="248"/>
        <v/>
      </c>
      <c r="V3982" s="95" t="str">
        <f t="shared" si="249"/>
        <v/>
      </c>
      <c r="W3982" s="95" t="str">
        <f t="shared" si="250"/>
        <v/>
      </c>
      <c r="X3982" s="95" t="str">
        <f t="shared" si="251"/>
        <v/>
      </c>
    </row>
    <row r="3983" spans="21:24" x14ac:dyDescent="0.3">
      <c r="U3983" s="95" t="str">
        <f t="shared" si="248"/>
        <v/>
      </c>
      <c r="V3983" s="95" t="str">
        <f t="shared" si="249"/>
        <v/>
      </c>
      <c r="W3983" s="95" t="str">
        <f t="shared" si="250"/>
        <v/>
      </c>
      <c r="X3983" s="95" t="str">
        <f t="shared" si="251"/>
        <v/>
      </c>
    </row>
    <row r="3984" spans="21:24" x14ac:dyDescent="0.3">
      <c r="U3984" s="95" t="str">
        <f t="shared" si="248"/>
        <v/>
      </c>
      <c r="V3984" s="95" t="str">
        <f t="shared" si="249"/>
        <v/>
      </c>
      <c r="W3984" s="95" t="str">
        <f t="shared" si="250"/>
        <v/>
      </c>
      <c r="X3984" s="95" t="str">
        <f t="shared" si="251"/>
        <v/>
      </c>
    </row>
    <row r="3985" spans="21:24" x14ac:dyDescent="0.3">
      <c r="U3985" s="95" t="str">
        <f t="shared" si="248"/>
        <v/>
      </c>
      <c r="V3985" s="95" t="str">
        <f t="shared" si="249"/>
        <v/>
      </c>
      <c r="W3985" s="95" t="str">
        <f t="shared" si="250"/>
        <v/>
      </c>
      <c r="X3985" s="95" t="str">
        <f t="shared" si="251"/>
        <v/>
      </c>
    </row>
    <row r="3986" spans="21:24" x14ac:dyDescent="0.3">
      <c r="U3986" s="95" t="str">
        <f t="shared" si="248"/>
        <v/>
      </c>
      <c r="V3986" s="95" t="str">
        <f t="shared" si="249"/>
        <v/>
      </c>
      <c r="W3986" s="95" t="str">
        <f t="shared" si="250"/>
        <v/>
      </c>
      <c r="X3986" s="95" t="str">
        <f t="shared" si="251"/>
        <v/>
      </c>
    </row>
    <row r="3987" spans="21:24" x14ac:dyDescent="0.3">
      <c r="U3987" s="95" t="str">
        <f t="shared" si="248"/>
        <v/>
      </c>
      <c r="V3987" s="95" t="str">
        <f t="shared" si="249"/>
        <v/>
      </c>
      <c r="W3987" s="95" t="str">
        <f t="shared" si="250"/>
        <v/>
      </c>
      <c r="X3987" s="95" t="str">
        <f t="shared" si="251"/>
        <v/>
      </c>
    </row>
    <row r="3988" spans="21:24" x14ac:dyDescent="0.3">
      <c r="U3988" s="95" t="str">
        <f t="shared" si="248"/>
        <v/>
      </c>
      <c r="V3988" s="95" t="str">
        <f t="shared" si="249"/>
        <v/>
      </c>
      <c r="W3988" s="95" t="str">
        <f t="shared" si="250"/>
        <v/>
      </c>
      <c r="X3988" s="95" t="str">
        <f t="shared" si="251"/>
        <v/>
      </c>
    </row>
    <row r="3989" spans="21:24" x14ac:dyDescent="0.3">
      <c r="U3989" s="95" t="str">
        <f t="shared" si="248"/>
        <v/>
      </c>
      <c r="V3989" s="95" t="str">
        <f t="shared" si="249"/>
        <v/>
      </c>
      <c r="W3989" s="95" t="str">
        <f t="shared" si="250"/>
        <v/>
      </c>
      <c r="X3989" s="95" t="str">
        <f t="shared" si="251"/>
        <v/>
      </c>
    </row>
    <row r="3990" spans="21:24" x14ac:dyDescent="0.3">
      <c r="U3990" s="95" t="str">
        <f t="shared" si="248"/>
        <v/>
      </c>
      <c r="V3990" s="95" t="str">
        <f t="shared" si="249"/>
        <v/>
      </c>
      <c r="W3990" s="95" t="str">
        <f t="shared" si="250"/>
        <v/>
      </c>
      <c r="X3990" s="95" t="str">
        <f t="shared" si="251"/>
        <v/>
      </c>
    </row>
    <row r="3991" spans="21:24" x14ac:dyDescent="0.3">
      <c r="U3991" s="95" t="str">
        <f t="shared" si="248"/>
        <v/>
      </c>
      <c r="V3991" s="95" t="str">
        <f t="shared" si="249"/>
        <v/>
      </c>
      <c r="W3991" s="95" t="str">
        <f t="shared" si="250"/>
        <v/>
      </c>
      <c r="X3991" s="95" t="str">
        <f t="shared" si="251"/>
        <v/>
      </c>
    </row>
    <row r="3992" spans="21:24" x14ac:dyDescent="0.3">
      <c r="U3992" s="95" t="str">
        <f t="shared" si="248"/>
        <v/>
      </c>
      <c r="V3992" s="95" t="str">
        <f t="shared" si="249"/>
        <v/>
      </c>
      <c r="W3992" s="95" t="str">
        <f t="shared" si="250"/>
        <v/>
      </c>
      <c r="X3992" s="95" t="str">
        <f t="shared" si="251"/>
        <v/>
      </c>
    </row>
    <row r="3993" spans="21:24" x14ac:dyDescent="0.3">
      <c r="U3993" s="95" t="str">
        <f t="shared" si="248"/>
        <v/>
      </c>
      <c r="V3993" s="95" t="str">
        <f t="shared" si="249"/>
        <v/>
      </c>
      <c r="W3993" s="95" t="str">
        <f t="shared" si="250"/>
        <v/>
      </c>
      <c r="X3993" s="95" t="str">
        <f t="shared" si="251"/>
        <v/>
      </c>
    </row>
    <row r="3994" spans="21:24" x14ac:dyDescent="0.3">
      <c r="U3994" s="95" t="str">
        <f t="shared" si="248"/>
        <v/>
      </c>
      <c r="V3994" s="95" t="str">
        <f t="shared" si="249"/>
        <v/>
      </c>
      <c r="W3994" s="95" t="str">
        <f t="shared" si="250"/>
        <v/>
      </c>
      <c r="X3994" s="95" t="str">
        <f t="shared" si="251"/>
        <v/>
      </c>
    </row>
    <row r="3995" spans="21:24" x14ac:dyDescent="0.3">
      <c r="U3995" s="95" t="str">
        <f t="shared" si="248"/>
        <v/>
      </c>
      <c r="V3995" s="95" t="str">
        <f t="shared" si="249"/>
        <v/>
      </c>
      <c r="W3995" s="95" t="str">
        <f t="shared" si="250"/>
        <v/>
      </c>
      <c r="X3995" s="95" t="str">
        <f t="shared" si="251"/>
        <v/>
      </c>
    </row>
    <row r="3996" spans="21:24" x14ac:dyDescent="0.3">
      <c r="U3996" s="95" t="str">
        <f t="shared" si="248"/>
        <v/>
      </c>
      <c r="V3996" s="95" t="str">
        <f t="shared" si="249"/>
        <v/>
      </c>
      <c r="W3996" s="95" t="str">
        <f t="shared" si="250"/>
        <v/>
      </c>
      <c r="X3996" s="95" t="str">
        <f t="shared" si="251"/>
        <v/>
      </c>
    </row>
    <row r="3997" spans="21:24" x14ac:dyDescent="0.3">
      <c r="U3997" s="95" t="str">
        <f t="shared" si="248"/>
        <v/>
      </c>
      <c r="V3997" s="95" t="str">
        <f t="shared" si="249"/>
        <v/>
      </c>
      <c r="W3997" s="95" t="str">
        <f t="shared" si="250"/>
        <v/>
      </c>
      <c r="X3997" s="95" t="str">
        <f t="shared" si="251"/>
        <v/>
      </c>
    </row>
    <row r="3998" spans="21:24" x14ac:dyDescent="0.3">
      <c r="U3998" s="95" t="str">
        <f t="shared" si="248"/>
        <v/>
      </c>
      <c r="V3998" s="95" t="str">
        <f t="shared" si="249"/>
        <v/>
      </c>
      <c r="W3998" s="95" t="str">
        <f t="shared" si="250"/>
        <v/>
      </c>
      <c r="X3998" s="95" t="str">
        <f t="shared" si="251"/>
        <v/>
      </c>
    </row>
    <row r="3999" spans="21:24" x14ac:dyDescent="0.3">
      <c r="U3999" s="95" t="str">
        <f t="shared" si="248"/>
        <v/>
      </c>
      <c r="V3999" s="95" t="str">
        <f t="shared" si="249"/>
        <v/>
      </c>
      <c r="W3999" s="95" t="str">
        <f t="shared" si="250"/>
        <v/>
      </c>
      <c r="X3999" s="95" t="str">
        <f t="shared" si="251"/>
        <v/>
      </c>
    </row>
    <row r="4000" spans="21:24" x14ac:dyDescent="0.3">
      <c r="U4000" s="95" t="str">
        <f t="shared" si="248"/>
        <v/>
      </c>
      <c r="V4000" s="95" t="str">
        <f t="shared" si="249"/>
        <v/>
      </c>
      <c r="W4000" s="95" t="str">
        <f t="shared" si="250"/>
        <v/>
      </c>
      <c r="X4000" s="95" t="str">
        <f t="shared" si="251"/>
        <v/>
      </c>
    </row>
    <row r="4001" spans="21:24" x14ac:dyDescent="0.3">
      <c r="U4001" s="95" t="str">
        <f t="shared" si="248"/>
        <v/>
      </c>
      <c r="V4001" s="95" t="str">
        <f t="shared" si="249"/>
        <v/>
      </c>
      <c r="W4001" s="95" t="str">
        <f t="shared" si="250"/>
        <v/>
      </c>
      <c r="X4001" s="95" t="str">
        <f t="shared" si="251"/>
        <v/>
      </c>
    </row>
    <row r="4002" spans="21:24" x14ac:dyDescent="0.3">
      <c r="U4002" s="95" t="str">
        <f t="shared" si="248"/>
        <v/>
      </c>
      <c r="V4002" s="95" t="str">
        <f t="shared" si="249"/>
        <v/>
      </c>
      <c r="W4002" s="95" t="str">
        <f t="shared" si="250"/>
        <v/>
      </c>
      <c r="X4002" s="95" t="str">
        <f t="shared" si="251"/>
        <v/>
      </c>
    </row>
    <row r="4003" spans="21:24" x14ac:dyDescent="0.3">
      <c r="U4003" s="95" t="str">
        <f t="shared" si="248"/>
        <v/>
      </c>
      <c r="V4003" s="95" t="str">
        <f t="shared" si="249"/>
        <v/>
      </c>
      <c r="W4003" s="95" t="str">
        <f t="shared" si="250"/>
        <v/>
      </c>
      <c r="X4003" s="95" t="str">
        <f t="shared" si="251"/>
        <v/>
      </c>
    </row>
    <row r="4004" spans="21:24" x14ac:dyDescent="0.3">
      <c r="U4004" s="95" t="str">
        <f t="shared" si="248"/>
        <v/>
      </c>
      <c r="V4004" s="95" t="str">
        <f t="shared" si="249"/>
        <v/>
      </c>
      <c r="W4004" s="95" t="str">
        <f t="shared" si="250"/>
        <v/>
      </c>
      <c r="X4004" s="95" t="str">
        <f t="shared" si="251"/>
        <v/>
      </c>
    </row>
    <row r="4005" spans="21:24" x14ac:dyDescent="0.3">
      <c r="U4005" s="95" t="str">
        <f t="shared" si="248"/>
        <v/>
      </c>
      <c r="V4005" s="95" t="str">
        <f t="shared" si="249"/>
        <v/>
      </c>
      <c r="W4005" s="95" t="str">
        <f t="shared" si="250"/>
        <v/>
      </c>
      <c r="X4005" s="95" t="str">
        <f t="shared" si="251"/>
        <v/>
      </c>
    </row>
    <row r="4006" spans="21:24" x14ac:dyDescent="0.3">
      <c r="U4006" s="95" t="str">
        <f t="shared" si="248"/>
        <v/>
      </c>
      <c r="V4006" s="95" t="str">
        <f t="shared" si="249"/>
        <v/>
      </c>
      <c r="W4006" s="95" t="str">
        <f t="shared" si="250"/>
        <v/>
      </c>
      <c r="X4006" s="95" t="str">
        <f t="shared" si="251"/>
        <v/>
      </c>
    </row>
    <row r="4007" spans="21:24" x14ac:dyDescent="0.3">
      <c r="U4007" s="95" t="str">
        <f t="shared" si="248"/>
        <v/>
      </c>
      <c r="V4007" s="95" t="str">
        <f t="shared" si="249"/>
        <v/>
      </c>
      <c r="W4007" s="95" t="str">
        <f t="shared" si="250"/>
        <v/>
      </c>
      <c r="X4007" s="95" t="str">
        <f t="shared" si="251"/>
        <v/>
      </c>
    </row>
    <row r="4008" spans="21:24" x14ac:dyDescent="0.3">
      <c r="U4008" s="95" t="str">
        <f t="shared" si="248"/>
        <v/>
      </c>
      <c r="V4008" s="95" t="str">
        <f t="shared" si="249"/>
        <v/>
      </c>
      <c r="W4008" s="95" t="str">
        <f t="shared" si="250"/>
        <v/>
      </c>
      <c r="X4008" s="95" t="str">
        <f t="shared" si="251"/>
        <v/>
      </c>
    </row>
    <row r="4009" spans="21:24" x14ac:dyDescent="0.3">
      <c r="U4009" s="95" t="str">
        <f t="shared" si="248"/>
        <v/>
      </c>
      <c r="V4009" s="95" t="str">
        <f t="shared" si="249"/>
        <v/>
      </c>
      <c r="W4009" s="95" t="str">
        <f t="shared" si="250"/>
        <v/>
      </c>
      <c r="X4009" s="95" t="str">
        <f t="shared" si="251"/>
        <v/>
      </c>
    </row>
    <row r="4010" spans="21:24" x14ac:dyDescent="0.3">
      <c r="U4010" s="95" t="str">
        <f t="shared" si="248"/>
        <v/>
      </c>
      <c r="V4010" s="95" t="str">
        <f t="shared" si="249"/>
        <v/>
      </c>
      <c r="W4010" s="95" t="str">
        <f t="shared" si="250"/>
        <v/>
      </c>
      <c r="X4010" s="95" t="str">
        <f t="shared" si="251"/>
        <v/>
      </c>
    </row>
    <row r="4011" spans="21:24" x14ac:dyDescent="0.3">
      <c r="U4011" s="95" t="str">
        <f t="shared" si="248"/>
        <v/>
      </c>
      <c r="V4011" s="95" t="str">
        <f t="shared" si="249"/>
        <v/>
      </c>
      <c r="W4011" s="95" t="str">
        <f t="shared" si="250"/>
        <v/>
      </c>
      <c r="X4011" s="95" t="str">
        <f t="shared" si="251"/>
        <v/>
      </c>
    </row>
    <row r="4012" spans="21:24" x14ac:dyDescent="0.3">
      <c r="U4012" s="95" t="str">
        <f t="shared" si="248"/>
        <v/>
      </c>
      <c r="V4012" s="95" t="str">
        <f t="shared" si="249"/>
        <v/>
      </c>
      <c r="W4012" s="95" t="str">
        <f t="shared" si="250"/>
        <v/>
      </c>
      <c r="X4012" s="95" t="str">
        <f t="shared" si="251"/>
        <v/>
      </c>
    </row>
    <row r="4013" spans="21:24" x14ac:dyDescent="0.3">
      <c r="U4013" s="95" t="str">
        <f t="shared" si="248"/>
        <v/>
      </c>
      <c r="V4013" s="95" t="str">
        <f t="shared" si="249"/>
        <v/>
      </c>
      <c r="W4013" s="95" t="str">
        <f t="shared" si="250"/>
        <v/>
      </c>
      <c r="X4013" s="95" t="str">
        <f t="shared" si="251"/>
        <v/>
      </c>
    </row>
    <row r="4014" spans="21:24" x14ac:dyDescent="0.3">
      <c r="U4014" s="95" t="str">
        <f t="shared" si="248"/>
        <v/>
      </c>
      <c r="V4014" s="95" t="str">
        <f t="shared" si="249"/>
        <v/>
      </c>
      <c r="W4014" s="95" t="str">
        <f t="shared" si="250"/>
        <v/>
      </c>
      <c r="X4014" s="95" t="str">
        <f t="shared" si="251"/>
        <v/>
      </c>
    </row>
    <row r="4015" spans="21:24" x14ac:dyDescent="0.3">
      <c r="U4015" s="95" t="str">
        <f t="shared" si="248"/>
        <v/>
      </c>
      <c r="V4015" s="95" t="str">
        <f t="shared" si="249"/>
        <v/>
      </c>
      <c r="W4015" s="95" t="str">
        <f t="shared" si="250"/>
        <v/>
      </c>
      <c r="X4015" s="95" t="str">
        <f t="shared" si="251"/>
        <v/>
      </c>
    </row>
    <row r="4016" spans="21:24" x14ac:dyDescent="0.3">
      <c r="U4016" s="95" t="str">
        <f t="shared" si="248"/>
        <v/>
      </c>
      <c r="V4016" s="95" t="str">
        <f t="shared" si="249"/>
        <v/>
      </c>
      <c r="W4016" s="95" t="str">
        <f t="shared" si="250"/>
        <v/>
      </c>
      <c r="X4016" s="95" t="str">
        <f t="shared" si="251"/>
        <v/>
      </c>
    </row>
    <row r="4017" spans="21:24" x14ac:dyDescent="0.3">
      <c r="U4017" s="95" t="str">
        <f t="shared" si="248"/>
        <v/>
      </c>
      <c r="V4017" s="95" t="str">
        <f t="shared" si="249"/>
        <v/>
      </c>
      <c r="W4017" s="95" t="str">
        <f t="shared" si="250"/>
        <v/>
      </c>
      <c r="X4017" s="95" t="str">
        <f t="shared" si="251"/>
        <v/>
      </c>
    </row>
    <row r="4018" spans="21:24" x14ac:dyDescent="0.3">
      <c r="U4018" s="95" t="str">
        <f t="shared" si="248"/>
        <v/>
      </c>
      <c r="V4018" s="95" t="str">
        <f t="shared" si="249"/>
        <v/>
      </c>
      <c r="W4018" s="95" t="str">
        <f t="shared" si="250"/>
        <v/>
      </c>
      <c r="X4018" s="95" t="str">
        <f t="shared" si="251"/>
        <v/>
      </c>
    </row>
    <row r="4019" spans="21:24" x14ac:dyDescent="0.3">
      <c r="U4019" s="95" t="str">
        <f t="shared" si="248"/>
        <v/>
      </c>
      <c r="V4019" s="95" t="str">
        <f t="shared" si="249"/>
        <v/>
      </c>
      <c r="W4019" s="95" t="str">
        <f t="shared" si="250"/>
        <v/>
      </c>
      <c r="X4019" s="95" t="str">
        <f t="shared" si="251"/>
        <v/>
      </c>
    </row>
    <row r="4020" spans="21:24" x14ac:dyDescent="0.3">
      <c r="U4020" s="95" t="str">
        <f t="shared" si="248"/>
        <v/>
      </c>
      <c r="V4020" s="95" t="str">
        <f t="shared" si="249"/>
        <v/>
      </c>
      <c r="W4020" s="95" t="str">
        <f t="shared" si="250"/>
        <v/>
      </c>
      <c r="X4020" s="95" t="str">
        <f t="shared" si="251"/>
        <v/>
      </c>
    </row>
    <row r="4021" spans="21:24" x14ac:dyDescent="0.3">
      <c r="U4021" s="95" t="str">
        <f t="shared" si="248"/>
        <v/>
      </c>
      <c r="V4021" s="95" t="str">
        <f t="shared" si="249"/>
        <v/>
      </c>
      <c r="W4021" s="95" t="str">
        <f t="shared" si="250"/>
        <v/>
      </c>
      <c r="X4021" s="95" t="str">
        <f t="shared" si="251"/>
        <v/>
      </c>
    </row>
    <row r="4022" spans="21:24" x14ac:dyDescent="0.3">
      <c r="U4022" s="95" t="str">
        <f t="shared" si="248"/>
        <v/>
      </c>
      <c r="V4022" s="95" t="str">
        <f t="shared" si="249"/>
        <v/>
      </c>
      <c r="W4022" s="95" t="str">
        <f t="shared" si="250"/>
        <v/>
      </c>
      <c r="X4022" s="95" t="str">
        <f t="shared" si="251"/>
        <v/>
      </c>
    </row>
    <row r="4023" spans="21:24" x14ac:dyDescent="0.3">
      <c r="U4023" s="95" t="str">
        <f t="shared" si="248"/>
        <v/>
      </c>
      <c r="V4023" s="95" t="str">
        <f t="shared" si="249"/>
        <v/>
      </c>
      <c r="W4023" s="95" t="str">
        <f t="shared" si="250"/>
        <v/>
      </c>
      <c r="X4023" s="95" t="str">
        <f t="shared" si="251"/>
        <v/>
      </c>
    </row>
    <row r="4024" spans="21:24" x14ac:dyDescent="0.3">
      <c r="U4024" s="95" t="str">
        <f t="shared" si="248"/>
        <v/>
      </c>
      <c r="V4024" s="95" t="str">
        <f t="shared" si="249"/>
        <v/>
      </c>
      <c r="W4024" s="95" t="str">
        <f t="shared" si="250"/>
        <v/>
      </c>
      <c r="X4024" s="95" t="str">
        <f t="shared" si="251"/>
        <v/>
      </c>
    </row>
    <row r="4025" spans="21:24" x14ac:dyDescent="0.3">
      <c r="U4025" s="95" t="str">
        <f t="shared" si="248"/>
        <v/>
      </c>
      <c r="V4025" s="95" t="str">
        <f t="shared" si="249"/>
        <v/>
      </c>
      <c r="W4025" s="95" t="str">
        <f t="shared" si="250"/>
        <v/>
      </c>
      <c r="X4025" s="95" t="str">
        <f t="shared" si="251"/>
        <v/>
      </c>
    </row>
    <row r="4026" spans="21:24" x14ac:dyDescent="0.3">
      <c r="U4026" s="95" t="str">
        <f t="shared" si="248"/>
        <v/>
      </c>
      <c r="V4026" s="95" t="str">
        <f t="shared" si="249"/>
        <v/>
      </c>
      <c r="W4026" s="95" t="str">
        <f t="shared" si="250"/>
        <v/>
      </c>
      <c r="X4026" s="95" t="str">
        <f t="shared" si="251"/>
        <v/>
      </c>
    </row>
    <row r="4027" spans="21:24" x14ac:dyDescent="0.3">
      <c r="U4027" s="95" t="str">
        <f t="shared" si="248"/>
        <v/>
      </c>
      <c r="V4027" s="95" t="str">
        <f t="shared" si="249"/>
        <v/>
      </c>
      <c r="W4027" s="95" t="str">
        <f t="shared" si="250"/>
        <v/>
      </c>
      <c r="X4027" s="95" t="str">
        <f t="shared" si="251"/>
        <v/>
      </c>
    </row>
    <row r="4028" spans="21:24" x14ac:dyDescent="0.3">
      <c r="U4028" s="95" t="str">
        <f t="shared" si="248"/>
        <v/>
      </c>
      <c r="V4028" s="95" t="str">
        <f t="shared" si="249"/>
        <v/>
      </c>
      <c r="W4028" s="95" t="str">
        <f t="shared" si="250"/>
        <v/>
      </c>
      <c r="X4028" s="95" t="str">
        <f t="shared" si="251"/>
        <v/>
      </c>
    </row>
    <row r="4029" spans="21:24" x14ac:dyDescent="0.3">
      <c r="U4029" s="95" t="str">
        <f t="shared" si="248"/>
        <v/>
      </c>
      <c r="V4029" s="95" t="str">
        <f t="shared" si="249"/>
        <v/>
      </c>
      <c r="W4029" s="95" t="str">
        <f t="shared" si="250"/>
        <v/>
      </c>
      <c r="X4029" s="95" t="str">
        <f t="shared" si="251"/>
        <v/>
      </c>
    </row>
    <row r="4030" spans="21:24" x14ac:dyDescent="0.3">
      <c r="U4030" s="95" t="str">
        <f t="shared" si="248"/>
        <v/>
      </c>
      <c r="V4030" s="95" t="str">
        <f t="shared" si="249"/>
        <v/>
      </c>
      <c r="W4030" s="95" t="str">
        <f t="shared" si="250"/>
        <v/>
      </c>
      <c r="X4030" s="95" t="str">
        <f t="shared" si="251"/>
        <v/>
      </c>
    </row>
    <row r="4031" spans="21:24" x14ac:dyDescent="0.3">
      <c r="U4031" s="95" t="str">
        <f t="shared" si="248"/>
        <v/>
      </c>
      <c r="V4031" s="95" t="str">
        <f t="shared" si="249"/>
        <v/>
      </c>
      <c r="W4031" s="95" t="str">
        <f t="shared" si="250"/>
        <v/>
      </c>
      <c r="X4031" s="95" t="str">
        <f t="shared" si="251"/>
        <v/>
      </c>
    </row>
    <row r="4032" spans="21:24" x14ac:dyDescent="0.3">
      <c r="U4032" s="95" t="str">
        <f t="shared" si="248"/>
        <v/>
      </c>
      <c r="V4032" s="95" t="str">
        <f t="shared" si="249"/>
        <v/>
      </c>
      <c r="W4032" s="95" t="str">
        <f t="shared" si="250"/>
        <v/>
      </c>
      <c r="X4032" s="95" t="str">
        <f t="shared" si="251"/>
        <v/>
      </c>
    </row>
    <row r="4033" spans="21:24" x14ac:dyDescent="0.3">
      <c r="U4033" s="95" t="str">
        <f t="shared" si="248"/>
        <v/>
      </c>
      <c r="V4033" s="95" t="str">
        <f t="shared" si="249"/>
        <v/>
      </c>
      <c r="W4033" s="95" t="str">
        <f t="shared" si="250"/>
        <v/>
      </c>
      <c r="X4033" s="95" t="str">
        <f t="shared" si="251"/>
        <v/>
      </c>
    </row>
    <row r="4034" spans="21:24" x14ac:dyDescent="0.3">
      <c r="U4034" s="95" t="str">
        <f t="shared" si="248"/>
        <v/>
      </c>
      <c r="V4034" s="95" t="str">
        <f t="shared" si="249"/>
        <v/>
      </c>
      <c r="W4034" s="95" t="str">
        <f t="shared" si="250"/>
        <v/>
      </c>
      <c r="X4034" s="95" t="str">
        <f t="shared" si="251"/>
        <v/>
      </c>
    </row>
    <row r="4035" spans="21:24" x14ac:dyDescent="0.3">
      <c r="U4035" s="95" t="str">
        <f t="shared" si="248"/>
        <v/>
      </c>
      <c r="V4035" s="95" t="str">
        <f t="shared" si="249"/>
        <v/>
      </c>
      <c r="W4035" s="95" t="str">
        <f t="shared" si="250"/>
        <v/>
      </c>
      <c r="X4035" s="95" t="str">
        <f t="shared" si="251"/>
        <v/>
      </c>
    </row>
    <row r="4036" spans="21:24" x14ac:dyDescent="0.3">
      <c r="U4036" s="95" t="str">
        <f t="shared" si="248"/>
        <v/>
      </c>
      <c r="V4036" s="95" t="str">
        <f t="shared" si="249"/>
        <v/>
      </c>
      <c r="W4036" s="95" t="str">
        <f t="shared" si="250"/>
        <v/>
      </c>
      <c r="X4036" s="95" t="str">
        <f t="shared" si="251"/>
        <v/>
      </c>
    </row>
    <row r="4037" spans="21:24" x14ac:dyDescent="0.3">
      <c r="U4037" s="95" t="str">
        <f t="shared" ref="U4037:U4100" si="252">IF(L4037="ANO",B4037&amp;"-Linie A","")</f>
        <v/>
      </c>
      <c r="V4037" s="95" t="str">
        <f t="shared" ref="V4037:V4100" si="253">IF(M4037="ANO",B4037&amp;"-Linie B","")</f>
        <v/>
      </c>
      <c r="W4037" s="95" t="str">
        <f t="shared" ref="W4037:W4100" si="254">IF(N4037="ANO",B4037&amp;"-Linie C","")</f>
        <v/>
      </c>
      <c r="X4037" s="95" t="str">
        <f t="shared" ref="X4037:X4100" si="255">IF(O4037="ANO",B4037&amp;"-Linie D","")</f>
        <v/>
      </c>
    </row>
    <row r="4038" spans="21:24" x14ac:dyDescent="0.3">
      <c r="U4038" s="95" t="str">
        <f t="shared" si="252"/>
        <v/>
      </c>
      <c r="V4038" s="95" t="str">
        <f t="shared" si="253"/>
        <v/>
      </c>
      <c r="W4038" s="95" t="str">
        <f t="shared" si="254"/>
        <v/>
      </c>
      <c r="X4038" s="95" t="str">
        <f t="shared" si="255"/>
        <v/>
      </c>
    </row>
    <row r="4039" spans="21:24" x14ac:dyDescent="0.3">
      <c r="U4039" s="95" t="str">
        <f t="shared" si="252"/>
        <v/>
      </c>
      <c r="V4039" s="95" t="str">
        <f t="shared" si="253"/>
        <v/>
      </c>
      <c r="W4039" s="95" t="str">
        <f t="shared" si="254"/>
        <v/>
      </c>
      <c r="X4039" s="95" t="str">
        <f t="shared" si="255"/>
        <v/>
      </c>
    </row>
    <row r="4040" spans="21:24" x14ac:dyDescent="0.3">
      <c r="U4040" s="95" t="str">
        <f t="shared" si="252"/>
        <v/>
      </c>
      <c r="V4040" s="95" t="str">
        <f t="shared" si="253"/>
        <v/>
      </c>
      <c r="W4040" s="95" t="str">
        <f t="shared" si="254"/>
        <v/>
      </c>
      <c r="X4040" s="95" t="str">
        <f t="shared" si="255"/>
        <v/>
      </c>
    </row>
    <row r="4041" spans="21:24" x14ac:dyDescent="0.3">
      <c r="U4041" s="95" t="str">
        <f t="shared" si="252"/>
        <v/>
      </c>
      <c r="V4041" s="95" t="str">
        <f t="shared" si="253"/>
        <v/>
      </c>
      <c r="W4041" s="95" t="str">
        <f t="shared" si="254"/>
        <v/>
      </c>
      <c r="X4041" s="95" t="str">
        <f t="shared" si="255"/>
        <v/>
      </c>
    </row>
    <row r="4042" spans="21:24" x14ac:dyDescent="0.3">
      <c r="U4042" s="95" t="str">
        <f t="shared" si="252"/>
        <v/>
      </c>
      <c r="V4042" s="95" t="str">
        <f t="shared" si="253"/>
        <v/>
      </c>
      <c r="W4042" s="95" t="str">
        <f t="shared" si="254"/>
        <v/>
      </c>
      <c r="X4042" s="95" t="str">
        <f t="shared" si="255"/>
        <v/>
      </c>
    </row>
    <row r="4043" spans="21:24" x14ac:dyDescent="0.3">
      <c r="U4043" s="95" t="str">
        <f t="shared" si="252"/>
        <v/>
      </c>
      <c r="V4043" s="95" t="str">
        <f t="shared" si="253"/>
        <v/>
      </c>
      <c r="W4043" s="95" t="str">
        <f t="shared" si="254"/>
        <v/>
      </c>
      <c r="X4043" s="95" t="str">
        <f t="shared" si="255"/>
        <v/>
      </c>
    </row>
    <row r="4044" spans="21:24" x14ac:dyDescent="0.3">
      <c r="U4044" s="95" t="str">
        <f t="shared" si="252"/>
        <v/>
      </c>
      <c r="V4044" s="95" t="str">
        <f t="shared" si="253"/>
        <v/>
      </c>
      <c r="W4044" s="95" t="str">
        <f t="shared" si="254"/>
        <v/>
      </c>
      <c r="X4044" s="95" t="str">
        <f t="shared" si="255"/>
        <v/>
      </c>
    </row>
    <row r="4045" spans="21:24" x14ac:dyDescent="0.3">
      <c r="U4045" s="95" t="str">
        <f t="shared" si="252"/>
        <v/>
      </c>
      <c r="V4045" s="95" t="str">
        <f t="shared" si="253"/>
        <v/>
      </c>
      <c r="W4045" s="95" t="str">
        <f t="shared" si="254"/>
        <v/>
      </c>
      <c r="X4045" s="95" t="str">
        <f t="shared" si="255"/>
        <v/>
      </c>
    </row>
    <row r="4046" spans="21:24" x14ac:dyDescent="0.3">
      <c r="U4046" s="95" t="str">
        <f t="shared" si="252"/>
        <v/>
      </c>
      <c r="V4046" s="95" t="str">
        <f t="shared" si="253"/>
        <v/>
      </c>
      <c r="W4046" s="95" t="str">
        <f t="shared" si="254"/>
        <v/>
      </c>
      <c r="X4046" s="95" t="str">
        <f t="shared" si="255"/>
        <v/>
      </c>
    </row>
    <row r="4047" spans="21:24" x14ac:dyDescent="0.3">
      <c r="U4047" s="95" t="str">
        <f t="shared" si="252"/>
        <v/>
      </c>
      <c r="V4047" s="95" t="str">
        <f t="shared" si="253"/>
        <v/>
      </c>
      <c r="W4047" s="95" t="str">
        <f t="shared" si="254"/>
        <v/>
      </c>
      <c r="X4047" s="95" t="str">
        <f t="shared" si="255"/>
        <v/>
      </c>
    </row>
    <row r="4048" spans="21:24" x14ac:dyDescent="0.3">
      <c r="U4048" s="95" t="str">
        <f t="shared" si="252"/>
        <v/>
      </c>
      <c r="V4048" s="95" t="str">
        <f t="shared" si="253"/>
        <v/>
      </c>
      <c r="W4048" s="95" t="str">
        <f t="shared" si="254"/>
        <v/>
      </c>
      <c r="X4048" s="95" t="str">
        <f t="shared" si="255"/>
        <v/>
      </c>
    </row>
    <row r="4049" spans="21:24" x14ac:dyDescent="0.3">
      <c r="U4049" s="95" t="str">
        <f t="shared" si="252"/>
        <v/>
      </c>
      <c r="V4049" s="95" t="str">
        <f t="shared" si="253"/>
        <v/>
      </c>
      <c r="W4049" s="95" t="str">
        <f t="shared" si="254"/>
        <v/>
      </c>
      <c r="X4049" s="95" t="str">
        <f t="shared" si="255"/>
        <v/>
      </c>
    </row>
    <row r="4050" spans="21:24" x14ac:dyDescent="0.3">
      <c r="U4050" s="95" t="str">
        <f t="shared" si="252"/>
        <v/>
      </c>
      <c r="V4050" s="95" t="str">
        <f t="shared" si="253"/>
        <v/>
      </c>
      <c r="W4050" s="95" t="str">
        <f t="shared" si="254"/>
        <v/>
      </c>
      <c r="X4050" s="95" t="str">
        <f t="shared" si="255"/>
        <v/>
      </c>
    </row>
    <row r="4051" spans="21:24" x14ac:dyDescent="0.3">
      <c r="U4051" s="95" t="str">
        <f t="shared" si="252"/>
        <v/>
      </c>
      <c r="V4051" s="95" t="str">
        <f t="shared" si="253"/>
        <v/>
      </c>
      <c r="W4051" s="95" t="str">
        <f t="shared" si="254"/>
        <v/>
      </c>
      <c r="X4051" s="95" t="str">
        <f t="shared" si="255"/>
        <v/>
      </c>
    </row>
    <row r="4052" spans="21:24" x14ac:dyDescent="0.3">
      <c r="U4052" s="95" t="str">
        <f t="shared" si="252"/>
        <v/>
      </c>
      <c r="V4052" s="95" t="str">
        <f t="shared" si="253"/>
        <v/>
      </c>
      <c r="W4052" s="95" t="str">
        <f t="shared" si="254"/>
        <v/>
      </c>
      <c r="X4052" s="95" t="str">
        <f t="shared" si="255"/>
        <v/>
      </c>
    </row>
    <row r="4053" spans="21:24" x14ac:dyDescent="0.3">
      <c r="U4053" s="95" t="str">
        <f t="shared" si="252"/>
        <v/>
      </c>
      <c r="V4053" s="95" t="str">
        <f t="shared" si="253"/>
        <v/>
      </c>
      <c r="W4053" s="95" t="str">
        <f t="shared" si="254"/>
        <v/>
      </c>
      <c r="X4053" s="95" t="str">
        <f t="shared" si="255"/>
        <v/>
      </c>
    </row>
    <row r="4054" spans="21:24" x14ac:dyDescent="0.3">
      <c r="U4054" s="95" t="str">
        <f t="shared" si="252"/>
        <v/>
      </c>
      <c r="V4054" s="95" t="str">
        <f t="shared" si="253"/>
        <v/>
      </c>
      <c r="W4054" s="95" t="str">
        <f t="shared" si="254"/>
        <v/>
      </c>
      <c r="X4054" s="95" t="str">
        <f t="shared" si="255"/>
        <v/>
      </c>
    </row>
    <row r="4055" spans="21:24" x14ac:dyDescent="0.3">
      <c r="U4055" s="95" t="str">
        <f t="shared" si="252"/>
        <v/>
      </c>
      <c r="V4055" s="95" t="str">
        <f t="shared" si="253"/>
        <v/>
      </c>
      <c r="W4055" s="95" t="str">
        <f t="shared" si="254"/>
        <v/>
      </c>
      <c r="X4055" s="95" t="str">
        <f t="shared" si="255"/>
        <v/>
      </c>
    </row>
    <row r="4056" spans="21:24" x14ac:dyDescent="0.3">
      <c r="U4056" s="95" t="str">
        <f t="shared" si="252"/>
        <v/>
      </c>
      <c r="V4056" s="95" t="str">
        <f t="shared" si="253"/>
        <v/>
      </c>
      <c r="W4056" s="95" t="str">
        <f t="shared" si="254"/>
        <v/>
      </c>
      <c r="X4056" s="95" t="str">
        <f t="shared" si="255"/>
        <v/>
      </c>
    </row>
    <row r="4057" spans="21:24" x14ac:dyDescent="0.3">
      <c r="U4057" s="95" t="str">
        <f t="shared" si="252"/>
        <v/>
      </c>
      <c r="V4057" s="95" t="str">
        <f t="shared" si="253"/>
        <v/>
      </c>
      <c r="W4057" s="95" t="str">
        <f t="shared" si="254"/>
        <v/>
      </c>
      <c r="X4057" s="95" t="str">
        <f t="shared" si="255"/>
        <v/>
      </c>
    </row>
    <row r="4058" spans="21:24" x14ac:dyDescent="0.3">
      <c r="U4058" s="95" t="str">
        <f t="shared" si="252"/>
        <v/>
      </c>
      <c r="V4058" s="95" t="str">
        <f t="shared" si="253"/>
        <v/>
      </c>
      <c r="W4058" s="95" t="str">
        <f t="shared" si="254"/>
        <v/>
      </c>
      <c r="X4058" s="95" t="str">
        <f t="shared" si="255"/>
        <v/>
      </c>
    </row>
    <row r="4059" spans="21:24" x14ac:dyDescent="0.3">
      <c r="U4059" s="95" t="str">
        <f t="shared" si="252"/>
        <v/>
      </c>
      <c r="V4059" s="95" t="str">
        <f t="shared" si="253"/>
        <v/>
      </c>
      <c r="W4059" s="95" t="str">
        <f t="shared" si="254"/>
        <v/>
      </c>
      <c r="X4059" s="95" t="str">
        <f t="shared" si="255"/>
        <v/>
      </c>
    </row>
    <row r="4060" spans="21:24" x14ac:dyDescent="0.3">
      <c r="U4060" s="95" t="str">
        <f t="shared" si="252"/>
        <v/>
      </c>
      <c r="V4060" s="95" t="str">
        <f t="shared" si="253"/>
        <v/>
      </c>
      <c r="W4060" s="95" t="str">
        <f t="shared" si="254"/>
        <v/>
      </c>
      <c r="X4060" s="95" t="str">
        <f t="shared" si="255"/>
        <v/>
      </c>
    </row>
    <row r="4061" spans="21:24" x14ac:dyDescent="0.3">
      <c r="U4061" s="95" t="str">
        <f t="shared" si="252"/>
        <v/>
      </c>
      <c r="V4061" s="95" t="str">
        <f t="shared" si="253"/>
        <v/>
      </c>
      <c r="W4061" s="95" t="str">
        <f t="shared" si="254"/>
        <v/>
      </c>
      <c r="X4061" s="95" t="str">
        <f t="shared" si="255"/>
        <v/>
      </c>
    </row>
    <row r="4062" spans="21:24" x14ac:dyDescent="0.3">
      <c r="U4062" s="95" t="str">
        <f t="shared" si="252"/>
        <v/>
      </c>
      <c r="V4062" s="95" t="str">
        <f t="shared" si="253"/>
        <v/>
      </c>
      <c r="W4062" s="95" t="str">
        <f t="shared" si="254"/>
        <v/>
      </c>
      <c r="X4062" s="95" t="str">
        <f t="shared" si="255"/>
        <v/>
      </c>
    </row>
    <row r="4063" spans="21:24" x14ac:dyDescent="0.3">
      <c r="U4063" s="95" t="str">
        <f t="shared" si="252"/>
        <v/>
      </c>
      <c r="V4063" s="95" t="str">
        <f t="shared" si="253"/>
        <v/>
      </c>
      <c r="W4063" s="95" t="str">
        <f t="shared" si="254"/>
        <v/>
      </c>
      <c r="X4063" s="95" t="str">
        <f t="shared" si="255"/>
        <v/>
      </c>
    </row>
    <row r="4064" spans="21:24" x14ac:dyDescent="0.3">
      <c r="U4064" s="95" t="str">
        <f t="shared" si="252"/>
        <v/>
      </c>
      <c r="V4064" s="95" t="str">
        <f t="shared" si="253"/>
        <v/>
      </c>
      <c r="W4064" s="95" t="str">
        <f t="shared" si="254"/>
        <v/>
      </c>
      <c r="X4064" s="95" t="str">
        <f t="shared" si="255"/>
        <v/>
      </c>
    </row>
    <row r="4065" spans="21:24" x14ac:dyDescent="0.3">
      <c r="U4065" s="95" t="str">
        <f t="shared" si="252"/>
        <v/>
      </c>
      <c r="V4065" s="95" t="str">
        <f t="shared" si="253"/>
        <v/>
      </c>
      <c r="W4065" s="95" t="str">
        <f t="shared" si="254"/>
        <v/>
      </c>
      <c r="X4065" s="95" t="str">
        <f t="shared" si="255"/>
        <v/>
      </c>
    </row>
    <row r="4066" spans="21:24" x14ac:dyDescent="0.3">
      <c r="U4066" s="95" t="str">
        <f t="shared" si="252"/>
        <v/>
      </c>
      <c r="V4066" s="95" t="str">
        <f t="shared" si="253"/>
        <v/>
      </c>
      <c r="W4066" s="95" t="str">
        <f t="shared" si="254"/>
        <v/>
      </c>
      <c r="X4066" s="95" t="str">
        <f t="shared" si="255"/>
        <v/>
      </c>
    </row>
    <row r="4067" spans="21:24" x14ac:dyDescent="0.3">
      <c r="U4067" s="95" t="str">
        <f t="shared" si="252"/>
        <v/>
      </c>
      <c r="V4067" s="95" t="str">
        <f t="shared" si="253"/>
        <v/>
      </c>
      <c r="W4067" s="95" t="str">
        <f t="shared" si="254"/>
        <v/>
      </c>
      <c r="X4067" s="95" t="str">
        <f t="shared" si="255"/>
        <v/>
      </c>
    </row>
    <row r="4068" spans="21:24" x14ac:dyDescent="0.3">
      <c r="U4068" s="95" t="str">
        <f t="shared" si="252"/>
        <v/>
      </c>
      <c r="V4068" s="95" t="str">
        <f t="shared" si="253"/>
        <v/>
      </c>
      <c r="W4068" s="95" t="str">
        <f t="shared" si="254"/>
        <v/>
      </c>
      <c r="X4068" s="95" t="str">
        <f t="shared" si="255"/>
        <v/>
      </c>
    </row>
    <row r="4069" spans="21:24" x14ac:dyDescent="0.3">
      <c r="U4069" s="95" t="str">
        <f t="shared" si="252"/>
        <v/>
      </c>
      <c r="V4069" s="95" t="str">
        <f t="shared" si="253"/>
        <v/>
      </c>
      <c r="W4069" s="95" t="str">
        <f t="shared" si="254"/>
        <v/>
      </c>
      <c r="X4069" s="95" t="str">
        <f t="shared" si="255"/>
        <v/>
      </c>
    </row>
    <row r="4070" spans="21:24" x14ac:dyDescent="0.3">
      <c r="U4070" s="95" t="str">
        <f t="shared" si="252"/>
        <v/>
      </c>
      <c r="V4070" s="95" t="str">
        <f t="shared" si="253"/>
        <v/>
      </c>
      <c r="W4070" s="95" t="str">
        <f t="shared" si="254"/>
        <v/>
      </c>
      <c r="X4070" s="95" t="str">
        <f t="shared" si="255"/>
        <v/>
      </c>
    </row>
    <row r="4071" spans="21:24" x14ac:dyDescent="0.3">
      <c r="U4071" s="95" t="str">
        <f t="shared" si="252"/>
        <v/>
      </c>
      <c r="V4071" s="95" t="str">
        <f t="shared" si="253"/>
        <v/>
      </c>
      <c r="W4071" s="95" t="str">
        <f t="shared" si="254"/>
        <v/>
      </c>
      <c r="X4071" s="95" t="str">
        <f t="shared" si="255"/>
        <v/>
      </c>
    </row>
    <row r="4072" spans="21:24" x14ac:dyDescent="0.3">
      <c r="U4072" s="95" t="str">
        <f t="shared" si="252"/>
        <v/>
      </c>
      <c r="V4072" s="95" t="str">
        <f t="shared" si="253"/>
        <v/>
      </c>
      <c r="W4072" s="95" t="str">
        <f t="shared" si="254"/>
        <v/>
      </c>
      <c r="X4072" s="95" t="str">
        <f t="shared" si="255"/>
        <v/>
      </c>
    </row>
    <row r="4073" spans="21:24" x14ac:dyDescent="0.3">
      <c r="U4073" s="95" t="str">
        <f t="shared" si="252"/>
        <v/>
      </c>
      <c r="V4073" s="95" t="str">
        <f t="shared" si="253"/>
        <v/>
      </c>
      <c r="W4073" s="95" t="str">
        <f t="shared" si="254"/>
        <v/>
      </c>
      <c r="X4073" s="95" t="str">
        <f t="shared" si="255"/>
        <v/>
      </c>
    </row>
    <row r="4074" spans="21:24" x14ac:dyDescent="0.3">
      <c r="U4074" s="95" t="str">
        <f t="shared" si="252"/>
        <v/>
      </c>
      <c r="V4074" s="95" t="str">
        <f t="shared" si="253"/>
        <v/>
      </c>
      <c r="W4074" s="95" t="str">
        <f t="shared" si="254"/>
        <v/>
      </c>
      <c r="X4074" s="95" t="str">
        <f t="shared" si="255"/>
        <v/>
      </c>
    </row>
    <row r="4075" spans="21:24" x14ac:dyDescent="0.3">
      <c r="U4075" s="95" t="str">
        <f t="shared" si="252"/>
        <v/>
      </c>
      <c r="V4075" s="95" t="str">
        <f t="shared" si="253"/>
        <v/>
      </c>
      <c r="W4075" s="95" t="str">
        <f t="shared" si="254"/>
        <v/>
      </c>
      <c r="X4075" s="95" t="str">
        <f t="shared" si="255"/>
        <v/>
      </c>
    </row>
    <row r="4076" spans="21:24" x14ac:dyDescent="0.3">
      <c r="U4076" s="95" t="str">
        <f t="shared" si="252"/>
        <v/>
      </c>
      <c r="V4076" s="95" t="str">
        <f t="shared" si="253"/>
        <v/>
      </c>
      <c r="W4076" s="95" t="str">
        <f t="shared" si="254"/>
        <v/>
      </c>
      <c r="X4076" s="95" t="str">
        <f t="shared" si="255"/>
        <v/>
      </c>
    </row>
    <row r="4077" spans="21:24" x14ac:dyDescent="0.3">
      <c r="U4077" s="95" t="str">
        <f t="shared" si="252"/>
        <v/>
      </c>
      <c r="V4077" s="95" t="str">
        <f t="shared" si="253"/>
        <v/>
      </c>
      <c r="W4077" s="95" t="str">
        <f t="shared" si="254"/>
        <v/>
      </c>
      <c r="X4077" s="95" t="str">
        <f t="shared" si="255"/>
        <v/>
      </c>
    </row>
    <row r="4078" spans="21:24" x14ac:dyDescent="0.3">
      <c r="U4078" s="95" t="str">
        <f t="shared" si="252"/>
        <v/>
      </c>
      <c r="V4078" s="95" t="str">
        <f t="shared" si="253"/>
        <v/>
      </c>
      <c r="W4078" s="95" t="str">
        <f t="shared" si="254"/>
        <v/>
      </c>
      <c r="X4078" s="95" t="str">
        <f t="shared" si="255"/>
        <v/>
      </c>
    </row>
    <row r="4079" spans="21:24" x14ac:dyDescent="0.3">
      <c r="U4079" s="95" t="str">
        <f t="shared" si="252"/>
        <v/>
      </c>
      <c r="V4079" s="95" t="str">
        <f t="shared" si="253"/>
        <v/>
      </c>
      <c r="W4079" s="95" t="str">
        <f t="shared" si="254"/>
        <v/>
      </c>
      <c r="X4079" s="95" t="str">
        <f t="shared" si="255"/>
        <v/>
      </c>
    </row>
    <row r="4080" spans="21:24" x14ac:dyDescent="0.3">
      <c r="U4080" s="95" t="str">
        <f t="shared" si="252"/>
        <v/>
      </c>
      <c r="V4080" s="95" t="str">
        <f t="shared" si="253"/>
        <v/>
      </c>
      <c r="W4080" s="95" t="str">
        <f t="shared" si="254"/>
        <v/>
      </c>
      <c r="X4080" s="95" t="str">
        <f t="shared" si="255"/>
        <v/>
      </c>
    </row>
    <row r="4081" spans="21:24" x14ac:dyDescent="0.3">
      <c r="U4081" s="95" t="str">
        <f t="shared" si="252"/>
        <v/>
      </c>
      <c r="V4081" s="95" t="str">
        <f t="shared" si="253"/>
        <v/>
      </c>
      <c r="W4081" s="95" t="str">
        <f t="shared" si="254"/>
        <v/>
      </c>
      <c r="X4081" s="95" t="str">
        <f t="shared" si="255"/>
        <v/>
      </c>
    </row>
    <row r="4082" spans="21:24" x14ac:dyDescent="0.3">
      <c r="U4082" s="95" t="str">
        <f t="shared" si="252"/>
        <v/>
      </c>
      <c r="V4082" s="95" t="str">
        <f t="shared" si="253"/>
        <v/>
      </c>
      <c r="W4082" s="95" t="str">
        <f t="shared" si="254"/>
        <v/>
      </c>
      <c r="X4082" s="95" t="str">
        <f t="shared" si="255"/>
        <v/>
      </c>
    </row>
    <row r="4083" spans="21:24" x14ac:dyDescent="0.3">
      <c r="U4083" s="95" t="str">
        <f t="shared" si="252"/>
        <v/>
      </c>
      <c r="V4083" s="95" t="str">
        <f t="shared" si="253"/>
        <v/>
      </c>
      <c r="W4083" s="95" t="str">
        <f t="shared" si="254"/>
        <v/>
      </c>
      <c r="X4083" s="95" t="str">
        <f t="shared" si="255"/>
        <v/>
      </c>
    </row>
    <row r="4084" spans="21:24" x14ac:dyDescent="0.3">
      <c r="U4084" s="95" t="str">
        <f t="shared" si="252"/>
        <v/>
      </c>
      <c r="V4084" s="95" t="str">
        <f t="shared" si="253"/>
        <v/>
      </c>
      <c r="W4084" s="95" t="str">
        <f t="shared" si="254"/>
        <v/>
      </c>
      <c r="X4084" s="95" t="str">
        <f t="shared" si="255"/>
        <v/>
      </c>
    </row>
    <row r="4085" spans="21:24" x14ac:dyDescent="0.3">
      <c r="U4085" s="95" t="str">
        <f t="shared" si="252"/>
        <v/>
      </c>
      <c r="V4085" s="95" t="str">
        <f t="shared" si="253"/>
        <v/>
      </c>
      <c r="W4085" s="95" t="str">
        <f t="shared" si="254"/>
        <v/>
      </c>
      <c r="X4085" s="95" t="str">
        <f t="shared" si="255"/>
        <v/>
      </c>
    </row>
    <row r="4086" spans="21:24" x14ac:dyDescent="0.3">
      <c r="U4086" s="95" t="str">
        <f t="shared" si="252"/>
        <v/>
      </c>
      <c r="V4086" s="95" t="str">
        <f t="shared" si="253"/>
        <v/>
      </c>
      <c r="W4086" s="95" t="str">
        <f t="shared" si="254"/>
        <v/>
      </c>
      <c r="X4086" s="95" t="str">
        <f t="shared" si="255"/>
        <v/>
      </c>
    </row>
    <row r="4087" spans="21:24" x14ac:dyDescent="0.3">
      <c r="U4087" s="95" t="str">
        <f t="shared" si="252"/>
        <v/>
      </c>
      <c r="V4087" s="95" t="str">
        <f t="shared" si="253"/>
        <v/>
      </c>
      <c r="W4087" s="95" t="str">
        <f t="shared" si="254"/>
        <v/>
      </c>
      <c r="X4087" s="95" t="str">
        <f t="shared" si="255"/>
        <v/>
      </c>
    </row>
    <row r="4088" spans="21:24" x14ac:dyDescent="0.3">
      <c r="U4088" s="95" t="str">
        <f t="shared" si="252"/>
        <v/>
      </c>
      <c r="V4088" s="95" t="str">
        <f t="shared" si="253"/>
        <v/>
      </c>
      <c r="W4088" s="95" t="str">
        <f t="shared" si="254"/>
        <v/>
      </c>
      <c r="X4088" s="95" t="str">
        <f t="shared" si="255"/>
        <v/>
      </c>
    </row>
    <row r="4089" spans="21:24" x14ac:dyDescent="0.3">
      <c r="U4089" s="95" t="str">
        <f t="shared" si="252"/>
        <v/>
      </c>
      <c r="V4089" s="95" t="str">
        <f t="shared" si="253"/>
        <v/>
      </c>
      <c r="W4089" s="95" t="str">
        <f t="shared" si="254"/>
        <v/>
      </c>
      <c r="X4089" s="95" t="str">
        <f t="shared" si="255"/>
        <v/>
      </c>
    </row>
    <row r="4090" spans="21:24" x14ac:dyDescent="0.3">
      <c r="U4090" s="95" t="str">
        <f t="shared" si="252"/>
        <v/>
      </c>
      <c r="V4090" s="95" t="str">
        <f t="shared" si="253"/>
        <v/>
      </c>
      <c r="W4090" s="95" t="str">
        <f t="shared" si="254"/>
        <v/>
      </c>
      <c r="X4090" s="95" t="str">
        <f t="shared" si="255"/>
        <v/>
      </c>
    </row>
    <row r="4091" spans="21:24" x14ac:dyDescent="0.3">
      <c r="U4091" s="95" t="str">
        <f t="shared" si="252"/>
        <v/>
      </c>
      <c r="V4091" s="95" t="str">
        <f t="shared" si="253"/>
        <v/>
      </c>
      <c r="W4091" s="95" t="str">
        <f t="shared" si="254"/>
        <v/>
      </c>
      <c r="X4091" s="95" t="str">
        <f t="shared" si="255"/>
        <v/>
      </c>
    </row>
    <row r="4092" spans="21:24" x14ac:dyDescent="0.3">
      <c r="U4092" s="95" t="str">
        <f t="shared" si="252"/>
        <v/>
      </c>
      <c r="V4092" s="95" t="str">
        <f t="shared" si="253"/>
        <v/>
      </c>
      <c r="W4092" s="95" t="str">
        <f t="shared" si="254"/>
        <v/>
      </c>
      <c r="X4092" s="95" t="str">
        <f t="shared" si="255"/>
        <v/>
      </c>
    </row>
    <row r="4093" spans="21:24" x14ac:dyDescent="0.3">
      <c r="U4093" s="95" t="str">
        <f t="shared" si="252"/>
        <v/>
      </c>
      <c r="V4093" s="95" t="str">
        <f t="shared" si="253"/>
        <v/>
      </c>
      <c r="W4093" s="95" t="str">
        <f t="shared" si="254"/>
        <v/>
      </c>
      <c r="X4093" s="95" t="str">
        <f t="shared" si="255"/>
        <v/>
      </c>
    </row>
    <row r="4094" spans="21:24" x14ac:dyDescent="0.3">
      <c r="U4094" s="95" t="str">
        <f t="shared" si="252"/>
        <v/>
      </c>
      <c r="V4094" s="95" t="str">
        <f t="shared" si="253"/>
        <v/>
      </c>
      <c r="W4094" s="95" t="str">
        <f t="shared" si="254"/>
        <v/>
      </c>
      <c r="X4094" s="95" t="str">
        <f t="shared" si="255"/>
        <v/>
      </c>
    </row>
    <row r="4095" spans="21:24" x14ac:dyDescent="0.3">
      <c r="U4095" s="95" t="str">
        <f t="shared" si="252"/>
        <v/>
      </c>
      <c r="V4095" s="95" t="str">
        <f t="shared" si="253"/>
        <v/>
      </c>
      <c r="W4095" s="95" t="str">
        <f t="shared" si="254"/>
        <v/>
      </c>
      <c r="X4095" s="95" t="str">
        <f t="shared" si="255"/>
        <v/>
      </c>
    </row>
    <row r="4096" spans="21:24" x14ac:dyDescent="0.3">
      <c r="U4096" s="95" t="str">
        <f t="shared" si="252"/>
        <v/>
      </c>
      <c r="V4096" s="95" t="str">
        <f t="shared" si="253"/>
        <v/>
      </c>
      <c r="W4096" s="95" t="str">
        <f t="shared" si="254"/>
        <v/>
      </c>
      <c r="X4096" s="95" t="str">
        <f t="shared" si="255"/>
        <v/>
      </c>
    </row>
    <row r="4097" spans="21:24" x14ac:dyDescent="0.3">
      <c r="U4097" s="95" t="str">
        <f t="shared" si="252"/>
        <v/>
      </c>
      <c r="V4097" s="95" t="str">
        <f t="shared" si="253"/>
        <v/>
      </c>
      <c r="W4097" s="95" t="str">
        <f t="shared" si="254"/>
        <v/>
      </c>
      <c r="X4097" s="95" t="str">
        <f t="shared" si="255"/>
        <v/>
      </c>
    </row>
    <row r="4098" spans="21:24" x14ac:dyDescent="0.3">
      <c r="U4098" s="95" t="str">
        <f t="shared" si="252"/>
        <v/>
      </c>
      <c r="V4098" s="95" t="str">
        <f t="shared" si="253"/>
        <v/>
      </c>
      <c r="W4098" s="95" t="str">
        <f t="shared" si="254"/>
        <v/>
      </c>
      <c r="X4098" s="95" t="str">
        <f t="shared" si="255"/>
        <v/>
      </c>
    </row>
    <row r="4099" spans="21:24" x14ac:dyDescent="0.3">
      <c r="U4099" s="95" t="str">
        <f t="shared" si="252"/>
        <v/>
      </c>
      <c r="V4099" s="95" t="str">
        <f t="shared" si="253"/>
        <v/>
      </c>
      <c r="W4099" s="95" t="str">
        <f t="shared" si="254"/>
        <v/>
      </c>
      <c r="X4099" s="95" t="str">
        <f t="shared" si="255"/>
        <v/>
      </c>
    </row>
    <row r="4100" spans="21:24" x14ac:dyDescent="0.3">
      <c r="U4100" s="95" t="str">
        <f t="shared" si="252"/>
        <v/>
      </c>
      <c r="V4100" s="95" t="str">
        <f t="shared" si="253"/>
        <v/>
      </c>
      <c r="W4100" s="95" t="str">
        <f t="shared" si="254"/>
        <v/>
      </c>
      <c r="X4100" s="95" t="str">
        <f t="shared" si="255"/>
        <v/>
      </c>
    </row>
    <row r="4101" spans="21:24" x14ac:dyDescent="0.3">
      <c r="U4101" s="95" t="str">
        <f t="shared" ref="U4101:U4164" si="256">IF(L4101="ANO",B4101&amp;"-Linie A","")</f>
        <v/>
      </c>
      <c r="V4101" s="95" t="str">
        <f t="shared" ref="V4101:V4164" si="257">IF(M4101="ANO",B4101&amp;"-Linie B","")</f>
        <v/>
      </c>
      <c r="W4101" s="95" t="str">
        <f t="shared" ref="W4101:W4164" si="258">IF(N4101="ANO",B4101&amp;"-Linie C","")</f>
        <v/>
      </c>
      <c r="X4101" s="95" t="str">
        <f t="shared" ref="X4101:X4164" si="259">IF(O4101="ANO",B4101&amp;"-Linie D","")</f>
        <v/>
      </c>
    </row>
    <row r="4102" spans="21:24" x14ac:dyDescent="0.3">
      <c r="U4102" s="95" t="str">
        <f t="shared" si="256"/>
        <v/>
      </c>
      <c r="V4102" s="95" t="str">
        <f t="shared" si="257"/>
        <v/>
      </c>
      <c r="W4102" s="95" t="str">
        <f t="shared" si="258"/>
        <v/>
      </c>
      <c r="X4102" s="95" t="str">
        <f t="shared" si="259"/>
        <v/>
      </c>
    </row>
    <row r="4103" spans="21:24" x14ac:dyDescent="0.3">
      <c r="U4103" s="95" t="str">
        <f t="shared" si="256"/>
        <v/>
      </c>
      <c r="V4103" s="95" t="str">
        <f t="shared" si="257"/>
        <v/>
      </c>
      <c r="W4103" s="95" t="str">
        <f t="shared" si="258"/>
        <v/>
      </c>
      <c r="X4103" s="95" t="str">
        <f t="shared" si="259"/>
        <v/>
      </c>
    </row>
    <row r="4104" spans="21:24" x14ac:dyDescent="0.3">
      <c r="U4104" s="95" t="str">
        <f t="shared" si="256"/>
        <v/>
      </c>
      <c r="V4104" s="95" t="str">
        <f t="shared" si="257"/>
        <v/>
      </c>
      <c r="W4104" s="95" t="str">
        <f t="shared" si="258"/>
        <v/>
      </c>
      <c r="X4104" s="95" t="str">
        <f t="shared" si="259"/>
        <v/>
      </c>
    </row>
    <row r="4105" spans="21:24" x14ac:dyDescent="0.3">
      <c r="U4105" s="95" t="str">
        <f t="shared" si="256"/>
        <v/>
      </c>
      <c r="V4105" s="95" t="str">
        <f t="shared" si="257"/>
        <v/>
      </c>
      <c r="W4105" s="95" t="str">
        <f t="shared" si="258"/>
        <v/>
      </c>
      <c r="X4105" s="95" t="str">
        <f t="shared" si="259"/>
        <v/>
      </c>
    </row>
    <row r="4106" spans="21:24" x14ac:dyDescent="0.3">
      <c r="U4106" s="95" t="str">
        <f t="shared" si="256"/>
        <v/>
      </c>
      <c r="V4106" s="95" t="str">
        <f t="shared" si="257"/>
        <v/>
      </c>
      <c r="W4106" s="95" t="str">
        <f t="shared" si="258"/>
        <v/>
      </c>
      <c r="X4106" s="95" t="str">
        <f t="shared" si="259"/>
        <v/>
      </c>
    </row>
    <row r="4107" spans="21:24" x14ac:dyDescent="0.3">
      <c r="U4107" s="95" t="str">
        <f t="shared" si="256"/>
        <v/>
      </c>
      <c r="V4107" s="95" t="str">
        <f t="shared" si="257"/>
        <v/>
      </c>
      <c r="W4107" s="95" t="str">
        <f t="shared" si="258"/>
        <v/>
      </c>
      <c r="X4107" s="95" t="str">
        <f t="shared" si="259"/>
        <v/>
      </c>
    </row>
    <row r="4108" spans="21:24" x14ac:dyDescent="0.3">
      <c r="U4108" s="95" t="str">
        <f t="shared" si="256"/>
        <v/>
      </c>
      <c r="V4108" s="95" t="str">
        <f t="shared" si="257"/>
        <v/>
      </c>
      <c r="W4108" s="95" t="str">
        <f t="shared" si="258"/>
        <v/>
      </c>
      <c r="X4108" s="95" t="str">
        <f t="shared" si="259"/>
        <v/>
      </c>
    </row>
    <row r="4109" spans="21:24" x14ac:dyDescent="0.3">
      <c r="U4109" s="95" t="str">
        <f t="shared" si="256"/>
        <v/>
      </c>
      <c r="V4109" s="95" t="str">
        <f t="shared" si="257"/>
        <v/>
      </c>
      <c r="W4109" s="95" t="str">
        <f t="shared" si="258"/>
        <v/>
      </c>
      <c r="X4109" s="95" t="str">
        <f t="shared" si="259"/>
        <v/>
      </c>
    </row>
    <row r="4110" spans="21:24" x14ac:dyDescent="0.3">
      <c r="U4110" s="95" t="str">
        <f t="shared" si="256"/>
        <v/>
      </c>
      <c r="V4110" s="95" t="str">
        <f t="shared" si="257"/>
        <v/>
      </c>
      <c r="W4110" s="95" t="str">
        <f t="shared" si="258"/>
        <v/>
      </c>
      <c r="X4110" s="95" t="str">
        <f t="shared" si="259"/>
        <v/>
      </c>
    </row>
    <row r="4111" spans="21:24" x14ac:dyDescent="0.3">
      <c r="U4111" s="95" t="str">
        <f t="shared" si="256"/>
        <v/>
      </c>
      <c r="V4111" s="95" t="str">
        <f t="shared" si="257"/>
        <v/>
      </c>
      <c r="W4111" s="95" t="str">
        <f t="shared" si="258"/>
        <v/>
      </c>
      <c r="X4111" s="95" t="str">
        <f t="shared" si="259"/>
        <v/>
      </c>
    </row>
    <row r="4112" spans="21:24" x14ac:dyDescent="0.3">
      <c r="U4112" s="95" t="str">
        <f t="shared" si="256"/>
        <v/>
      </c>
      <c r="V4112" s="95" t="str">
        <f t="shared" si="257"/>
        <v/>
      </c>
      <c r="W4112" s="95" t="str">
        <f t="shared" si="258"/>
        <v/>
      </c>
      <c r="X4112" s="95" t="str">
        <f t="shared" si="259"/>
        <v/>
      </c>
    </row>
    <row r="4113" spans="21:24" x14ac:dyDescent="0.3">
      <c r="U4113" s="95" t="str">
        <f t="shared" si="256"/>
        <v/>
      </c>
      <c r="V4113" s="95" t="str">
        <f t="shared" si="257"/>
        <v/>
      </c>
      <c r="W4113" s="95" t="str">
        <f t="shared" si="258"/>
        <v/>
      </c>
      <c r="X4113" s="95" t="str">
        <f t="shared" si="259"/>
        <v/>
      </c>
    </row>
    <row r="4114" spans="21:24" x14ac:dyDescent="0.3">
      <c r="U4114" s="95" t="str">
        <f t="shared" si="256"/>
        <v/>
      </c>
      <c r="V4114" s="95" t="str">
        <f t="shared" si="257"/>
        <v/>
      </c>
      <c r="W4114" s="95" t="str">
        <f t="shared" si="258"/>
        <v/>
      </c>
      <c r="X4114" s="95" t="str">
        <f t="shared" si="259"/>
        <v/>
      </c>
    </row>
    <row r="4115" spans="21:24" x14ac:dyDescent="0.3">
      <c r="U4115" s="95" t="str">
        <f t="shared" si="256"/>
        <v/>
      </c>
      <c r="V4115" s="95" t="str">
        <f t="shared" si="257"/>
        <v/>
      </c>
      <c r="W4115" s="95" t="str">
        <f t="shared" si="258"/>
        <v/>
      </c>
      <c r="X4115" s="95" t="str">
        <f t="shared" si="259"/>
        <v/>
      </c>
    </row>
    <row r="4116" spans="21:24" x14ac:dyDescent="0.3">
      <c r="U4116" s="95" t="str">
        <f t="shared" si="256"/>
        <v/>
      </c>
      <c r="V4116" s="95" t="str">
        <f t="shared" si="257"/>
        <v/>
      </c>
      <c r="W4116" s="95" t="str">
        <f t="shared" si="258"/>
        <v/>
      </c>
      <c r="X4116" s="95" t="str">
        <f t="shared" si="259"/>
        <v/>
      </c>
    </row>
    <row r="4117" spans="21:24" x14ac:dyDescent="0.3">
      <c r="U4117" s="95" t="str">
        <f t="shared" si="256"/>
        <v/>
      </c>
      <c r="V4117" s="95" t="str">
        <f t="shared" si="257"/>
        <v/>
      </c>
      <c r="W4117" s="95" t="str">
        <f t="shared" si="258"/>
        <v/>
      </c>
      <c r="X4117" s="95" t="str">
        <f t="shared" si="259"/>
        <v/>
      </c>
    </row>
    <row r="4118" spans="21:24" x14ac:dyDescent="0.3">
      <c r="U4118" s="95" t="str">
        <f t="shared" si="256"/>
        <v/>
      </c>
      <c r="V4118" s="95" t="str">
        <f t="shared" si="257"/>
        <v/>
      </c>
      <c r="W4118" s="95" t="str">
        <f t="shared" si="258"/>
        <v/>
      </c>
      <c r="X4118" s="95" t="str">
        <f t="shared" si="259"/>
        <v/>
      </c>
    </row>
    <row r="4119" spans="21:24" x14ac:dyDescent="0.3">
      <c r="U4119" s="95" t="str">
        <f t="shared" si="256"/>
        <v/>
      </c>
      <c r="V4119" s="95" t="str">
        <f t="shared" si="257"/>
        <v/>
      </c>
      <c r="W4119" s="95" t="str">
        <f t="shared" si="258"/>
        <v/>
      </c>
      <c r="X4119" s="95" t="str">
        <f t="shared" si="259"/>
        <v/>
      </c>
    </row>
    <row r="4120" spans="21:24" x14ac:dyDescent="0.3">
      <c r="U4120" s="95" t="str">
        <f t="shared" si="256"/>
        <v/>
      </c>
      <c r="V4120" s="95" t="str">
        <f t="shared" si="257"/>
        <v/>
      </c>
      <c r="W4120" s="95" t="str">
        <f t="shared" si="258"/>
        <v/>
      </c>
      <c r="X4120" s="95" t="str">
        <f t="shared" si="259"/>
        <v/>
      </c>
    </row>
    <row r="4121" spans="21:24" x14ac:dyDescent="0.3">
      <c r="U4121" s="95" t="str">
        <f t="shared" si="256"/>
        <v/>
      </c>
      <c r="V4121" s="95" t="str">
        <f t="shared" si="257"/>
        <v/>
      </c>
      <c r="W4121" s="95" t="str">
        <f t="shared" si="258"/>
        <v/>
      </c>
      <c r="X4121" s="95" t="str">
        <f t="shared" si="259"/>
        <v/>
      </c>
    </row>
    <row r="4122" spans="21:24" x14ac:dyDescent="0.3">
      <c r="U4122" s="95" t="str">
        <f t="shared" si="256"/>
        <v/>
      </c>
      <c r="V4122" s="95" t="str">
        <f t="shared" si="257"/>
        <v/>
      </c>
      <c r="W4122" s="95" t="str">
        <f t="shared" si="258"/>
        <v/>
      </c>
      <c r="X4122" s="95" t="str">
        <f t="shared" si="259"/>
        <v/>
      </c>
    </row>
    <row r="4123" spans="21:24" x14ac:dyDescent="0.3">
      <c r="U4123" s="95" t="str">
        <f t="shared" si="256"/>
        <v/>
      </c>
      <c r="V4123" s="95" t="str">
        <f t="shared" si="257"/>
        <v/>
      </c>
      <c r="W4123" s="95" t="str">
        <f t="shared" si="258"/>
        <v/>
      </c>
      <c r="X4123" s="95" t="str">
        <f t="shared" si="259"/>
        <v/>
      </c>
    </row>
    <row r="4124" spans="21:24" x14ac:dyDescent="0.3">
      <c r="U4124" s="95" t="str">
        <f t="shared" si="256"/>
        <v/>
      </c>
      <c r="V4124" s="95" t="str">
        <f t="shared" si="257"/>
        <v/>
      </c>
      <c r="W4124" s="95" t="str">
        <f t="shared" si="258"/>
        <v/>
      </c>
      <c r="X4124" s="95" t="str">
        <f t="shared" si="259"/>
        <v/>
      </c>
    </row>
    <row r="4125" spans="21:24" x14ac:dyDescent="0.3">
      <c r="U4125" s="95" t="str">
        <f t="shared" si="256"/>
        <v/>
      </c>
      <c r="V4125" s="95" t="str">
        <f t="shared" si="257"/>
        <v/>
      </c>
      <c r="W4125" s="95" t="str">
        <f t="shared" si="258"/>
        <v/>
      </c>
      <c r="X4125" s="95" t="str">
        <f t="shared" si="259"/>
        <v/>
      </c>
    </row>
    <row r="4126" spans="21:24" x14ac:dyDescent="0.3">
      <c r="U4126" s="95" t="str">
        <f t="shared" si="256"/>
        <v/>
      </c>
      <c r="V4126" s="95" t="str">
        <f t="shared" si="257"/>
        <v/>
      </c>
      <c r="W4126" s="95" t="str">
        <f t="shared" si="258"/>
        <v/>
      </c>
      <c r="X4126" s="95" t="str">
        <f t="shared" si="259"/>
        <v/>
      </c>
    </row>
    <row r="4127" spans="21:24" x14ac:dyDescent="0.3">
      <c r="U4127" s="95" t="str">
        <f t="shared" si="256"/>
        <v/>
      </c>
      <c r="V4127" s="95" t="str">
        <f t="shared" si="257"/>
        <v/>
      </c>
      <c r="W4127" s="95" t="str">
        <f t="shared" si="258"/>
        <v/>
      </c>
      <c r="X4127" s="95" t="str">
        <f t="shared" si="259"/>
        <v/>
      </c>
    </row>
    <row r="4128" spans="21:24" x14ac:dyDescent="0.3">
      <c r="U4128" s="95" t="str">
        <f t="shared" si="256"/>
        <v/>
      </c>
      <c r="V4128" s="95" t="str">
        <f t="shared" si="257"/>
        <v/>
      </c>
      <c r="W4128" s="95" t="str">
        <f t="shared" si="258"/>
        <v/>
      </c>
      <c r="X4128" s="95" t="str">
        <f t="shared" si="259"/>
        <v/>
      </c>
    </row>
    <row r="4129" spans="21:24" x14ac:dyDescent="0.3">
      <c r="U4129" s="95" t="str">
        <f t="shared" si="256"/>
        <v/>
      </c>
      <c r="V4129" s="95" t="str">
        <f t="shared" si="257"/>
        <v/>
      </c>
      <c r="W4129" s="95" t="str">
        <f t="shared" si="258"/>
        <v/>
      </c>
      <c r="X4129" s="95" t="str">
        <f t="shared" si="259"/>
        <v/>
      </c>
    </row>
    <row r="4130" spans="21:24" x14ac:dyDescent="0.3">
      <c r="U4130" s="95" t="str">
        <f t="shared" si="256"/>
        <v/>
      </c>
      <c r="V4130" s="95" t="str">
        <f t="shared" si="257"/>
        <v/>
      </c>
      <c r="W4130" s="95" t="str">
        <f t="shared" si="258"/>
        <v/>
      </c>
      <c r="X4130" s="95" t="str">
        <f t="shared" si="259"/>
        <v/>
      </c>
    </row>
    <row r="4131" spans="21:24" x14ac:dyDescent="0.3">
      <c r="U4131" s="95" t="str">
        <f t="shared" si="256"/>
        <v/>
      </c>
      <c r="V4131" s="95" t="str">
        <f t="shared" si="257"/>
        <v/>
      </c>
      <c r="W4131" s="95" t="str">
        <f t="shared" si="258"/>
        <v/>
      </c>
      <c r="X4131" s="95" t="str">
        <f t="shared" si="259"/>
        <v/>
      </c>
    </row>
    <row r="4132" spans="21:24" x14ac:dyDescent="0.3">
      <c r="U4132" s="95" t="str">
        <f t="shared" si="256"/>
        <v/>
      </c>
      <c r="V4132" s="95" t="str">
        <f t="shared" si="257"/>
        <v/>
      </c>
      <c r="W4132" s="95" t="str">
        <f t="shared" si="258"/>
        <v/>
      </c>
      <c r="X4132" s="95" t="str">
        <f t="shared" si="259"/>
        <v/>
      </c>
    </row>
    <row r="4133" spans="21:24" x14ac:dyDescent="0.3">
      <c r="U4133" s="95" t="str">
        <f t="shared" si="256"/>
        <v/>
      </c>
      <c r="V4133" s="95" t="str">
        <f t="shared" si="257"/>
        <v/>
      </c>
      <c r="W4133" s="95" t="str">
        <f t="shared" si="258"/>
        <v/>
      </c>
      <c r="X4133" s="95" t="str">
        <f t="shared" si="259"/>
        <v/>
      </c>
    </row>
    <row r="4134" spans="21:24" x14ac:dyDescent="0.3">
      <c r="U4134" s="95" t="str">
        <f t="shared" si="256"/>
        <v/>
      </c>
      <c r="V4134" s="95" t="str">
        <f t="shared" si="257"/>
        <v/>
      </c>
      <c r="W4134" s="95" t="str">
        <f t="shared" si="258"/>
        <v/>
      </c>
      <c r="X4134" s="95" t="str">
        <f t="shared" si="259"/>
        <v/>
      </c>
    </row>
    <row r="4135" spans="21:24" x14ac:dyDescent="0.3">
      <c r="U4135" s="95" t="str">
        <f t="shared" si="256"/>
        <v/>
      </c>
      <c r="V4135" s="95" t="str">
        <f t="shared" si="257"/>
        <v/>
      </c>
      <c r="W4135" s="95" t="str">
        <f t="shared" si="258"/>
        <v/>
      </c>
      <c r="X4135" s="95" t="str">
        <f t="shared" si="259"/>
        <v/>
      </c>
    </row>
    <row r="4136" spans="21:24" x14ac:dyDescent="0.3">
      <c r="U4136" s="95" t="str">
        <f t="shared" si="256"/>
        <v/>
      </c>
      <c r="V4136" s="95" t="str">
        <f t="shared" si="257"/>
        <v/>
      </c>
      <c r="W4136" s="95" t="str">
        <f t="shared" si="258"/>
        <v/>
      </c>
      <c r="X4136" s="95" t="str">
        <f t="shared" si="259"/>
        <v/>
      </c>
    </row>
    <row r="4137" spans="21:24" x14ac:dyDescent="0.3">
      <c r="U4137" s="95" t="str">
        <f t="shared" si="256"/>
        <v/>
      </c>
      <c r="V4137" s="95" t="str">
        <f t="shared" si="257"/>
        <v/>
      </c>
      <c r="W4137" s="95" t="str">
        <f t="shared" si="258"/>
        <v/>
      </c>
      <c r="X4137" s="95" t="str">
        <f t="shared" si="259"/>
        <v/>
      </c>
    </row>
    <row r="4138" spans="21:24" x14ac:dyDescent="0.3">
      <c r="U4138" s="95" t="str">
        <f t="shared" si="256"/>
        <v/>
      </c>
      <c r="V4138" s="95" t="str">
        <f t="shared" si="257"/>
        <v/>
      </c>
      <c r="W4138" s="95" t="str">
        <f t="shared" si="258"/>
        <v/>
      </c>
      <c r="X4138" s="95" t="str">
        <f t="shared" si="259"/>
        <v/>
      </c>
    </row>
    <row r="4139" spans="21:24" x14ac:dyDescent="0.3">
      <c r="U4139" s="95" t="str">
        <f t="shared" si="256"/>
        <v/>
      </c>
      <c r="V4139" s="95" t="str">
        <f t="shared" si="257"/>
        <v/>
      </c>
      <c r="W4139" s="95" t="str">
        <f t="shared" si="258"/>
        <v/>
      </c>
      <c r="X4139" s="95" t="str">
        <f t="shared" si="259"/>
        <v/>
      </c>
    </row>
    <row r="4140" spans="21:24" x14ac:dyDescent="0.3">
      <c r="U4140" s="95" t="str">
        <f t="shared" si="256"/>
        <v/>
      </c>
      <c r="V4140" s="95" t="str">
        <f t="shared" si="257"/>
        <v/>
      </c>
      <c r="W4140" s="95" t="str">
        <f t="shared" si="258"/>
        <v/>
      </c>
      <c r="X4140" s="95" t="str">
        <f t="shared" si="259"/>
        <v/>
      </c>
    </row>
    <row r="4141" spans="21:24" x14ac:dyDescent="0.3">
      <c r="U4141" s="95" t="str">
        <f t="shared" si="256"/>
        <v/>
      </c>
      <c r="V4141" s="95" t="str">
        <f t="shared" si="257"/>
        <v/>
      </c>
      <c r="W4141" s="95" t="str">
        <f t="shared" si="258"/>
        <v/>
      </c>
      <c r="X4141" s="95" t="str">
        <f t="shared" si="259"/>
        <v/>
      </c>
    </row>
    <row r="4142" spans="21:24" x14ac:dyDescent="0.3">
      <c r="U4142" s="95" t="str">
        <f t="shared" si="256"/>
        <v/>
      </c>
      <c r="V4142" s="95" t="str">
        <f t="shared" si="257"/>
        <v/>
      </c>
      <c r="W4142" s="95" t="str">
        <f t="shared" si="258"/>
        <v/>
      </c>
      <c r="X4142" s="95" t="str">
        <f t="shared" si="259"/>
        <v/>
      </c>
    </row>
    <row r="4143" spans="21:24" x14ac:dyDescent="0.3">
      <c r="U4143" s="95" t="str">
        <f t="shared" si="256"/>
        <v/>
      </c>
      <c r="V4143" s="95" t="str">
        <f t="shared" si="257"/>
        <v/>
      </c>
      <c r="W4143" s="95" t="str">
        <f t="shared" si="258"/>
        <v/>
      </c>
      <c r="X4143" s="95" t="str">
        <f t="shared" si="259"/>
        <v/>
      </c>
    </row>
    <row r="4144" spans="21:24" x14ac:dyDescent="0.3">
      <c r="U4144" s="95" t="str">
        <f t="shared" si="256"/>
        <v/>
      </c>
      <c r="V4144" s="95" t="str">
        <f t="shared" si="257"/>
        <v/>
      </c>
      <c r="W4144" s="95" t="str">
        <f t="shared" si="258"/>
        <v/>
      </c>
      <c r="X4144" s="95" t="str">
        <f t="shared" si="259"/>
        <v/>
      </c>
    </row>
    <row r="4145" spans="21:24" x14ac:dyDescent="0.3">
      <c r="U4145" s="95" t="str">
        <f t="shared" si="256"/>
        <v/>
      </c>
      <c r="V4145" s="95" t="str">
        <f t="shared" si="257"/>
        <v/>
      </c>
      <c r="W4145" s="95" t="str">
        <f t="shared" si="258"/>
        <v/>
      </c>
      <c r="X4145" s="95" t="str">
        <f t="shared" si="259"/>
        <v/>
      </c>
    </row>
    <row r="4146" spans="21:24" x14ac:dyDescent="0.3">
      <c r="U4146" s="95" t="str">
        <f t="shared" si="256"/>
        <v/>
      </c>
      <c r="V4146" s="95" t="str">
        <f t="shared" si="257"/>
        <v/>
      </c>
      <c r="W4146" s="95" t="str">
        <f t="shared" si="258"/>
        <v/>
      </c>
      <c r="X4146" s="95" t="str">
        <f t="shared" si="259"/>
        <v/>
      </c>
    </row>
    <row r="4147" spans="21:24" x14ac:dyDescent="0.3">
      <c r="U4147" s="95" t="str">
        <f t="shared" si="256"/>
        <v/>
      </c>
      <c r="V4147" s="95" t="str">
        <f t="shared" si="257"/>
        <v/>
      </c>
      <c r="W4147" s="95" t="str">
        <f t="shared" si="258"/>
        <v/>
      </c>
      <c r="X4147" s="95" t="str">
        <f t="shared" si="259"/>
        <v/>
      </c>
    </row>
    <row r="4148" spans="21:24" x14ac:dyDescent="0.3">
      <c r="U4148" s="95" t="str">
        <f t="shared" si="256"/>
        <v/>
      </c>
      <c r="V4148" s="95" t="str">
        <f t="shared" si="257"/>
        <v/>
      </c>
      <c r="W4148" s="95" t="str">
        <f t="shared" si="258"/>
        <v/>
      </c>
      <c r="X4148" s="95" t="str">
        <f t="shared" si="259"/>
        <v/>
      </c>
    </row>
    <row r="4149" spans="21:24" x14ac:dyDescent="0.3">
      <c r="U4149" s="95" t="str">
        <f t="shared" si="256"/>
        <v/>
      </c>
      <c r="V4149" s="95" t="str">
        <f t="shared" si="257"/>
        <v/>
      </c>
      <c r="W4149" s="95" t="str">
        <f t="shared" si="258"/>
        <v/>
      </c>
      <c r="X4149" s="95" t="str">
        <f t="shared" si="259"/>
        <v/>
      </c>
    </row>
    <row r="4150" spans="21:24" x14ac:dyDescent="0.3">
      <c r="U4150" s="95" t="str">
        <f t="shared" si="256"/>
        <v/>
      </c>
      <c r="V4150" s="95" t="str">
        <f t="shared" si="257"/>
        <v/>
      </c>
      <c r="W4150" s="95" t="str">
        <f t="shared" si="258"/>
        <v/>
      </c>
      <c r="X4150" s="95" t="str">
        <f t="shared" si="259"/>
        <v/>
      </c>
    </row>
    <row r="4151" spans="21:24" x14ac:dyDescent="0.3">
      <c r="U4151" s="95" t="str">
        <f t="shared" si="256"/>
        <v/>
      </c>
      <c r="V4151" s="95" t="str">
        <f t="shared" si="257"/>
        <v/>
      </c>
      <c r="W4151" s="95" t="str">
        <f t="shared" si="258"/>
        <v/>
      </c>
      <c r="X4151" s="95" t="str">
        <f t="shared" si="259"/>
        <v/>
      </c>
    </row>
    <row r="4152" spans="21:24" x14ac:dyDescent="0.3">
      <c r="U4152" s="95" t="str">
        <f t="shared" si="256"/>
        <v/>
      </c>
      <c r="V4152" s="95" t="str">
        <f t="shared" si="257"/>
        <v/>
      </c>
      <c r="W4152" s="95" t="str">
        <f t="shared" si="258"/>
        <v/>
      </c>
      <c r="X4152" s="95" t="str">
        <f t="shared" si="259"/>
        <v/>
      </c>
    </row>
    <row r="4153" spans="21:24" x14ac:dyDescent="0.3">
      <c r="U4153" s="95" t="str">
        <f t="shared" si="256"/>
        <v/>
      </c>
      <c r="V4153" s="95" t="str">
        <f t="shared" si="257"/>
        <v/>
      </c>
      <c r="W4153" s="95" t="str">
        <f t="shared" si="258"/>
        <v/>
      </c>
      <c r="X4153" s="95" t="str">
        <f t="shared" si="259"/>
        <v/>
      </c>
    </row>
    <row r="4154" spans="21:24" x14ac:dyDescent="0.3">
      <c r="U4154" s="95" t="str">
        <f t="shared" si="256"/>
        <v/>
      </c>
      <c r="V4154" s="95" t="str">
        <f t="shared" si="257"/>
        <v/>
      </c>
      <c r="W4154" s="95" t="str">
        <f t="shared" si="258"/>
        <v/>
      </c>
      <c r="X4154" s="95" t="str">
        <f t="shared" si="259"/>
        <v/>
      </c>
    </row>
    <row r="4155" spans="21:24" x14ac:dyDescent="0.3">
      <c r="U4155" s="95" t="str">
        <f t="shared" si="256"/>
        <v/>
      </c>
      <c r="V4155" s="95" t="str">
        <f t="shared" si="257"/>
        <v/>
      </c>
      <c r="W4155" s="95" t="str">
        <f t="shared" si="258"/>
        <v/>
      </c>
      <c r="X4155" s="95" t="str">
        <f t="shared" si="259"/>
        <v/>
      </c>
    </row>
    <row r="4156" spans="21:24" x14ac:dyDescent="0.3">
      <c r="U4156" s="95" t="str">
        <f t="shared" si="256"/>
        <v/>
      </c>
      <c r="V4156" s="95" t="str">
        <f t="shared" si="257"/>
        <v/>
      </c>
      <c r="W4156" s="95" t="str">
        <f t="shared" si="258"/>
        <v/>
      </c>
      <c r="X4156" s="95" t="str">
        <f t="shared" si="259"/>
        <v/>
      </c>
    </row>
    <row r="4157" spans="21:24" x14ac:dyDescent="0.3">
      <c r="U4157" s="95" t="str">
        <f t="shared" si="256"/>
        <v/>
      </c>
      <c r="V4157" s="95" t="str">
        <f t="shared" si="257"/>
        <v/>
      </c>
      <c r="W4157" s="95" t="str">
        <f t="shared" si="258"/>
        <v/>
      </c>
      <c r="X4157" s="95" t="str">
        <f t="shared" si="259"/>
        <v/>
      </c>
    </row>
    <row r="4158" spans="21:24" x14ac:dyDescent="0.3">
      <c r="U4158" s="95" t="str">
        <f t="shared" si="256"/>
        <v/>
      </c>
      <c r="V4158" s="95" t="str">
        <f t="shared" si="257"/>
        <v/>
      </c>
      <c r="W4158" s="95" t="str">
        <f t="shared" si="258"/>
        <v/>
      </c>
      <c r="X4158" s="95" t="str">
        <f t="shared" si="259"/>
        <v/>
      </c>
    </row>
    <row r="4159" spans="21:24" x14ac:dyDescent="0.3">
      <c r="U4159" s="95" t="str">
        <f t="shared" si="256"/>
        <v/>
      </c>
      <c r="V4159" s="95" t="str">
        <f t="shared" si="257"/>
        <v/>
      </c>
      <c r="W4159" s="95" t="str">
        <f t="shared" si="258"/>
        <v/>
      </c>
      <c r="X4159" s="95" t="str">
        <f t="shared" si="259"/>
        <v/>
      </c>
    </row>
    <row r="4160" spans="21:24" x14ac:dyDescent="0.3">
      <c r="U4160" s="95" t="str">
        <f t="shared" si="256"/>
        <v/>
      </c>
      <c r="V4160" s="95" t="str">
        <f t="shared" si="257"/>
        <v/>
      </c>
      <c r="W4160" s="95" t="str">
        <f t="shared" si="258"/>
        <v/>
      </c>
      <c r="X4160" s="95" t="str">
        <f t="shared" si="259"/>
        <v/>
      </c>
    </row>
    <row r="4161" spans="21:24" x14ac:dyDescent="0.3">
      <c r="U4161" s="95" t="str">
        <f t="shared" si="256"/>
        <v/>
      </c>
      <c r="V4161" s="95" t="str">
        <f t="shared" si="257"/>
        <v/>
      </c>
      <c r="W4161" s="95" t="str">
        <f t="shared" si="258"/>
        <v/>
      </c>
      <c r="X4161" s="95" t="str">
        <f t="shared" si="259"/>
        <v/>
      </c>
    </row>
    <row r="4162" spans="21:24" x14ac:dyDescent="0.3">
      <c r="U4162" s="95" t="str">
        <f t="shared" si="256"/>
        <v/>
      </c>
      <c r="V4162" s="95" t="str">
        <f t="shared" si="257"/>
        <v/>
      </c>
      <c r="W4162" s="95" t="str">
        <f t="shared" si="258"/>
        <v/>
      </c>
      <c r="X4162" s="95" t="str">
        <f t="shared" si="259"/>
        <v/>
      </c>
    </row>
    <row r="4163" spans="21:24" x14ac:dyDescent="0.3">
      <c r="U4163" s="95" t="str">
        <f t="shared" si="256"/>
        <v/>
      </c>
      <c r="V4163" s="95" t="str">
        <f t="shared" si="257"/>
        <v/>
      </c>
      <c r="W4163" s="95" t="str">
        <f t="shared" si="258"/>
        <v/>
      </c>
      <c r="X4163" s="95" t="str">
        <f t="shared" si="259"/>
        <v/>
      </c>
    </row>
    <row r="4164" spans="21:24" x14ac:dyDescent="0.3">
      <c r="U4164" s="95" t="str">
        <f t="shared" si="256"/>
        <v/>
      </c>
      <c r="V4164" s="95" t="str">
        <f t="shared" si="257"/>
        <v/>
      </c>
      <c r="W4164" s="95" t="str">
        <f t="shared" si="258"/>
        <v/>
      </c>
      <c r="X4164" s="95" t="str">
        <f t="shared" si="259"/>
        <v/>
      </c>
    </row>
    <row r="4165" spans="21:24" x14ac:dyDescent="0.3">
      <c r="U4165" s="95" t="str">
        <f t="shared" ref="U4165:U4228" si="260">IF(L4165="ANO",B4165&amp;"-Linie A","")</f>
        <v/>
      </c>
      <c r="V4165" s="95" t="str">
        <f t="shared" ref="V4165:V4228" si="261">IF(M4165="ANO",B4165&amp;"-Linie B","")</f>
        <v/>
      </c>
      <c r="W4165" s="95" t="str">
        <f t="shared" ref="W4165:W4228" si="262">IF(N4165="ANO",B4165&amp;"-Linie C","")</f>
        <v/>
      </c>
      <c r="X4165" s="95" t="str">
        <f t="shared" ref="X4165:X4228" si="263">IF(O4165="ANO",B4165&amp;"-Linie D","")</f>
        <v/>
      </c>
    </row>
    <row r="4166" spans="21:24" x14ac:dyDescent="0.3">
      <c r="U4166" s="95" t="str">
        <f t="shared" si="260"/>
        <v/>
      </c>
      <c r="V4166" s="95" t="str">
        <f t="shared" si="261"/>
        <v/>
      </c>
      <c r="W4166" s="95" t="str">
        <f t="shared" si="262"/>
        <v/>
      </c>
      <c r="X4166" s="95" t="str">
        <f t="shared" si="263"/>
        <v/>
      </c>
    </row>
    <row r="4167" spans="21:24" x14ac:dyDescent="0.3">
      <c r="U4167" s="95" t="str">
        <f t="shared" si="260"/>
        <v/>
      </c>
      <c r="V4167" s="95" t="str">
        <f t="shared" si="261"/>
        <v/>
      </c>
      <c r="W4167" s="95" t="str">
        <f t="shared" si="262"/>
        <v/>
      </c>
      <c r="X4167" s="95" t="str">
        <f t="shared" si="263"/>
        <v/>
      </c>
    </row>
    <row r="4168" spans="21:24" x14ac:dyDescent="0.3">
      <c r="U4168" s="95" t="str">
        <f t="shared" si="260"/>
        <v/>
      </c>
      <c r="V4168" s="95" t="str">
        <f t="shared" si="261"/>
        <v/>
      </c>
      <c r="W4168" s="95" t="str">
        <f t="shared" si="262"/>
        <v/>
      </c>
      <c r="X4168" s="95" t="str">
        <f t="shared" si="263"/>
        <v/>
      </c>
    </row>
    <row r="4169" spans="21:24" x14ac:dyDescent="0.3">
      <c r="U4169" s="95" t="str">
        <f t="shared" si="260"/>
        <v/>
      </c>
      <c r="V4169" s="95" t="str">
        <f t="shared" si="261"/>
        <v/>
      </c>
      <c r="W4169" s="95" t="str">
        <f t="shared" si="262"/>
        <v/>
      </c>
      <c r="X4169" s="95" t="str">
        <f t="shared" si="263"/>
        <v/>
      </c>
    </row>
    <row r="4170" spans="21:24" x14ac:dyDescent="0.3">
      <c r="U4170" s="95" t="str">
        <f t="shared" si="260"/>
        <v/>
      </c>
      <c r="V4170" s="95" t="str">
        <f t="shared" si="261"/>
        <v/>
      </c>
      <c r="W4170" s="95" t="str">
        <f t="shared" si="262"/>
        <v/>
      </c>
      <c r="X4170" s="95" t="str">
        <f t="shared" si="263"/>
        <v/>
      </c>
    </row>
    <row r="4171" spans="21:24" x14ac:dyDescent="0.3">
      <c r="U4171" s="95" t="str">
        <f t="shared" si="260"/>
        <v/>
      </c>
      <c r="V4171" s="95" t="str">
        <f t="shared" si="261"/>
        <v/>
      </c>
      <c r="W4171" s="95" t="str">
        <f t="shared" si="262"/>
        <v/>
      </c>
      <c r="X4171" s="95" t="str">
        <f t="shared" si="263"/>
        <v/>
      </c>
    </row>
    <row r="4172" spans="21:24" x14ac:dyDescent="0.3">
      <c r="U4172" s="95" t="str">
        <f t="shared" si="260"/>
        <v/>
      </c>
      <c r="V4172" s="95" t="str">
        <f t="shared" si="261"/>
        <v/>
      </c>
      <c r="W4172" s="95" t="str">
        <f t="shared" si="262"/>
        <v/>
      </c>
      <c r="X4172" s="95" t="str">
        <f t="shared" si="263"/>
        <v/>
      </c>
    </row>
    <row r="4173" spans="21:24" x14ac:dyDescent="0.3">
      <c r="U4173" s="95" t="str">
        <f t="shared" si="260"/>
        <v/>
      </c>
      <c r="V4173" s="95" t="str">
        <f t="shared" si="261"/>
        <v/>
      </c>
      <c r="W4173" s="95" t="str">
        <f t="shared" si="262"/>
        <v/>
      </c>
      <c r="X4173" s="95" t="str">
        <f t="shared" si="263"/>
        <v/>
      </c>
    </row>
    <row r="4174" spans="21:24" x14ac:dyDescent="0.3">
      <c r="U4174" s="95" t="str">
        <f t="shared" si="260"/>
        <v/>
      </c>
      <c r="V4174" s="95" t="str">
        <f t="shared" si="261"/>
        <v/>
      </c>
      <c r="W4174" s="95" t="str">
        <f t="shared" si="262"/>
        <v/>
      </c>
      <c r="X4174" s="95" t="str">
        <f t="shared" si="263"/>
        <v/>
      </c>
    </row>
    <row r="4175" spans="21:24" x14ac:dyDescent="0.3">
      <c r="U4175" s="95" t="str">
        <f t="shared" si="260"/>
        <v/>
      </c>
      <c r="V4175" s="95" t="str">
        <f t="shared" si="261"/>
        <v/>
      </c>
      <c r="W4175" s="95" t="str">
        <f t="shared" si="262"/>
        <v/>
      </c>
      <c r="X4175" s="95" t="str">
        <f t="shared" si="263"/>
        <v/>
      </c>
    </row>
    <row r="4176" spans="21:24" x14ac:dyDescent="0.3">
      <c r="U4176" s="95" t="str">
        <f t="shared" si="260"/>
        <v/>
      </c>
      <c r="V4176" s="95" t="str">
        <f t="shared" si="261"/>
        <v/>
      </c>
      <c r="W4176" s="95" t="str">
        <f t="shared" si="262"/>
        <v/>
      </c>
      <c r="X4176" s="95" t="str">
        <f t="shared" si="263"/>
        <v/>
      </c>
    </row>
    <row r="4177" spans="21:24" x14ac:dyDescent="0.3">
      <c r="U4177" s="95" t="str">
        <f t="shared" si="260"/>
        <v/>
      </c>
      <c r="V4177" s="95" t="str">
        <f t="shared" si="261"/>
        <v/>
      </c>
      <c r="W4177" s="95" t="str">
        <f t="shared" si="262"/>
        <v/>
      </c>
      <c r="X4177" s="95" t="str">
        <f t="shared" si="263"/>
        <v/>
      </c>
    </row>
    <row r="4178" spans="21:24" x14ac:dyDescent="0.3">
      <c r="U4178" s="95" t="str">
        <f t="shared" si="260"/>
        <v/>
      </c>
      <c r="V4178" s="95" t="str">
        <f t="shared" si="261"/>
        <v/>
      </c>
      <c r="W4178" s="95" t="str">
        <f t="shared" si="262"/>
        <v/>
      </c>
      <c r="X4178" s="95" t="str">
        <f t="shared" si="263"/>
        <v/>
      </c>
    </row>
    <row r="4179" spans="21:24" x14ac:dyDescent="0.3">
      <c r="U4179" s="95" t="str">
        <f t="shared" si="260"/>
        <v/>
      </c>
      <c r="V4179" s="95" t="str">
        <f t="shared" si="261"/>
        <v/>
      </c>
      <c r="W4179" s="95" t="str">
        <f t="shared" si="262"/>
        <v/>
      </c>
      <c r="X4179" s="95" t="str">
        <f t="shared" si="263"/>
        <v/>
      </c>
    </row>
    <row r="4180" spans="21:24" x14ac:dyDescent="0.3">
      <c r="U4180" s="95" t="str">
        <f t="shared" si="260"/>
        <v/>
      </c>
      <c r="V4180" s="95" t="str">
        <f t="shared" si="261"/>
        <v/>
      </c>
      <c r="W4180" s="95" t="str">
        <f t="shared" si="262"/>
        <v/>
      </c>
      <c r="X4180" s="95" t="str">
        <f t="shared" si="263"/>
        <v/>
      </c>
    </row>
    <row r="4181" spans="21:24" x14ac:dyDescent="0.3">
      <c r="U4181" s="95" t="str">
        <f t="shared" si="260"/>
        <v/>
      </c>
      <c r="V4181" s="95" t="str">
        <f t="shared" si="261"/>
        <v/>
      </c>
      <c r="W4181" s="95" t="str">
        <f t="shared" si="262"/>
        <v/>
      </c>
      <c r="X4181" s="95" t="str">
        <f t="shared" si="263"/>
        <v/>
      </c>
    </row>
    <row r="4182" spans="21:24" x14ac:dyDescent="0.3">
      <c r="U4182" s="95" t="str">
        <f t="shared" si="260"/>
        <v/>
      </c>
      <c r="V4182" s="95" t="str">
        <f t="shared" si="261"/>
        <v/>
      </c>
      <c r="W4182" s="95" t="str">
        <f t="shared" si="262"/>
        <v/>
      </c>
      <c r="X4182" s="95" t="str">
        <f t="shared" si="263"/>
        <v/>
      </c>
    </row>
    <row r="4183" spans="21:24" x14ac:dyDescent="0.3">
      <c r="U4183" s="95" t="str">
        <f t="shared" si="260"/>
        <v/>
      </c>
      <c r="V4183" s="95" t="str">
        <f t="shared" si="261"/>
        <v/>
      </c>
      <c r="W4183" s="95" t="str">
        <f t="shared" si="262"/>
        <v/>
      </c>
      <c r="X4183" s="95" t="str">
        <f t="shared" si="263"/>
        <v/>
      </c>
    </row>
    <row r="4184" spans="21:24" x14ac:dyDescent="0.3">
      <c r="U4184" s="95" t="str">
        <f t="shared" si="260"/>
        <v/>
      </c>
      <c r="V4184" s="95" t="str">
        <f t="shared" si="261"/>
        <v/>
      </c>
      <c r="W4184" s="95" t="str">
        <f t="shared" si="262"/>
        <v/>
      </c>
      <c r="X4184" s="95" t="str">
        <f t="shared" si="263"/>
        <v/>
      </c>
    </row>
    <row r="4185" spans="21:24" x14ac:dyDescent="0.3">
      <c r="U4185" s="95" t="str">
        <f t="shared" si="260"/>
        <v/>
      </c>
      <c r="V4185" s="95" t="str">
        <f t="shared" si="261"/>
        <v/>
      </c>
      <c r="W4185" s="95" t="str">
        <f t="shared" si="262"/>
        <v/>
      </c>
      <c r="X4185" s="95" t="str">
        <f t="shared" si="263"/>
        <v/>
      </c>
    </row>
    <row r="4186" spans="21:24" x14ac:dyDescent="0.3">
      <c r="U4186" s="95" t="str">
        <f t="shared" si="260"/>
        <v/>
      </c>
      <c r="V4186" s="95" t="str">
        <f t="shared" si="261"/>
        <v/>
      </c>
      <c r="W4186" s="95" t="str">
        <f t="shared" si="262"/>
        <v/>
      </c>
      <c r="X4186" s="95" t="str">
        <f t="shared" si="263"/>
        <v/>
      </c>
    </row>
    <row r="4187" spans="21:24" x14ac:dyDescent="0.3">
      <c r="U4187" s="95" t="str">
        <f t="shared" si="260"/>
        <v/>
      </c>
      <c r="V4187" s="95" t="str">
        <f t="shared" si="261"/>
        <v/>
      </c>
      <c r="W4187" s="95" t="str">
        <f t="shared" si="262"/>
        <v/>
      </c>
      <c r="X4187" s="95" t="str">
        <f t="shared" si="263"/>
        <v/>
      </c>
    </row>
    <row r="4188" spans="21:24" x14ac:dyDescent="0.3">
      <c r="U4188" s="95" t="str">
        <f t="shared" si="260"/>
        <v/>
      </c>
      <c r="V4188" s="95" t="str">
        <f t="shared" si="261"/>
        <v/>
      </c>
      <c r="W4188" s="95" t="str">
        <f t="shared" si="262"/>
        <v/>
      </c>
      <c r="X4188" s="95" t="str">
        <f t="shared" si="263"/>
        <v/>
      </c>
    </row>
    <row r="4189" spans="21:24" x14ac:dyDescent="0.3">
      <c r="U4189" s="95" t="str">
        <f t="shared" si="260"/>
        <v/>
      </c>
      <c r="V4189" s="95" t="str">
        <f t="shared" si="261"/>
        <v/>
      </c>
      <c r="W4189" s="95" t="str">
        <f t="shared" si="262"/>
        <v/>
      </c>
      <c r="X4189" s="95" t="str">
        <f t="shared" si="263"/>
        <v/>
      </c>
    </row>
    <row r="4190" spans="21:24" x14ac:dyDescent="0.3">
      <c r="U4190" s="95" t="str">
        <f t="shared" si="260"/>
        <v/>
      </c>
      <c r="V4190" s="95" t="str">
        <f t="shared" si="261"/>
        <v/>
      </c>
      <c r="W4190" s="95" t="str">
        <f t="shared" si="262"/>
        <v/>
      </c>
      <c r="X4190" s="95" t="str">
        <f t="shared" si="263"/>
        <v/>
      </c>
    </row>
    <row r="4191" spans="21:24" x14ac:dyDescent="0.3">
      <c r="U4191" s="95" t="str">
        <f t="shared" si="260"/>
        <v/>
      </c>
      <c r="V4191" s="95" t="str">
        <f t="shared" si="261"/>
        <v/>
      </c>
      <c r="W4191" s="95" t="str">
        <f t="shared" si="262"/>
        <v/>
      </c>
      <c r="X4191" s="95" t="str">
        <f t="shared" si="263"/>
        <v/>
      </c>
    </row>
    <row r="4192" spans="21:24" x14ac:dyDescent="0.3">
      <c r="U4192" s="95" t="str">
        <f t="shared" si="260"/>
        <v/>
      </c>
      <c r="V4192" s="95" t="str">
        <f t="shared" si="261"/>
        <v/>
      </c>
      <c r="W4192" s="95" t="str">
        <f t="shared" si="262"/>
        <v/>
      </c>
      <c r="X4192" s="95" t="str">
        <f t="shared" si="263"/>
        <v/>
      </c>
    </row>
    <row r="4193" spans="21:24" x14ac:dyDescent="0.3">
      <c r="U4193" s="95" t="str">
        <f t="shared" si="260"/>
        <v/>
      </c>
      <c r="V4193" s="95" t="str">
        <f t="shared" si="261"/>
        <v/>
      </c>
      <c r="W4193" s="95" t="str">
        <f t="shared" si="262"/>
        <v/>
      </c>
      <c r="X4193" s="95" t="str">
        <f t="shared" si="263"/>
        <v/>
      </c>
    </row>
    <row r="4194" spans="21:24" x14ac:dyDescent="0.3">
      <c r="U4194" s="95" t="str">
        <f t="shared" si="260"/>
        <v/>
      </c>
      <c r="V4194" s="95" t="str">
        <f t="shared" si="261"/>
        <v/>
      </c>
      <c r="W4194" s="95" t="str">
        <f t="shared" si="262"/>
        <v/>
      </c>
      <c r="X4194" s="95" t="str">
        <f t="shared" si="263"/>
        <v/>
      </c>
    </row>
    <row r="4195" spans="21:24" x14ac:dyDescent="0.3">
      <c r="U4195" s="95" t="str">
        <f t="shared" si="260"/>
        <v/>
      </c>
      <c r="V4195" s="95" t="str">
        <f t="shared" si="261"/>
        <v/>
      </c>
      <c r="W4195" s="95" t="str">
        <f t="shared" si="262"/>
        <v/>
      </c>
      <c r="X4195" s="95" t="str">
        <f t="shared" si="263"/>
        <v/>
      </c>
    </row>
    <row r="4196" spans="21:24" x14ac:dyDescent="0.3">
      <c r="U4196" s="95" t="str">
        <f t="shared" si="260"/>
        <v/>
      </c>
      <c r="V4196" s="95" t="str">
        <f t="shared" si="261"/>
        <v/>
      </c>
      <c r="W4196" s="95" t="str">
        <f t="shared" si="262"/>
        <v/>
      </c>
      <c r="X4196" s="95" t="str">
        <f t="shared" si="263"/>
        <v/>
      </c>
    </row>
    <row r="4197" spans="21:24" x14ac:dyDescent="0.3">
      <c r="U4197" s="95" t="str">
        <f t="shared" si="260"/>
        <v/>
      </c>
      <c r="V4197" s="95" t="str">
        <f t="shared" si="261"/>
        <v/>
      </c>
      <c r="W4197" s="95" t="str">
        <f t="shared" si="262"/>
        <v/>
      </c>
      <c r="X4197" s="95" t="str">
        <f t="shared" si="263"/>
        <v/>
      </c>
    </row>
    <row r="4198" spans="21:24" x14ac:dyDescent="0.3">
      <c r="U4198" s="95" t="str">
        <f t="shared" si="260"/>
        <v/>
      </c>
      <c r="V4198" s="95" t="str">
        <f t="shared" si="261"/>
        <v/>
      </c>
      <c r="W4198" s="95" t="str">
        <f t="shared" si="262"/>
        <v/>
      </c>
      <c r="X4198" s="95" t="str">
        <f t="shared" si="263"/>
        <v/>
      </c>
    </row>
    <row r="4199" spans="21:24" x14ac:dyDescent="0.3">
      <c r="U4199" s="95" t="str">
        <f t="shared" si="260"/>
        <v/>
      </c>
      <c r="V4199" s="95" t="str">
        <f t="shared" si="261"/>
        <v/>
      </c>
      <c r="W4199" s="95" t="str">
        <f t="shared" si="262"/>
        <v/>
      </c>
      <c r="X4199" s="95" t="str">
        <f t="shared" si="263"/>
        <v/>
      </c>
    </row>
    <row r="4200" spans="21:24" x14ac:dyDescent="0.3">
      <c r="U4200" s="95" t="str">
        <f t="shared" si="260"/>
        <v/>
      </c>
      <c r="V4200" s="95" t="str">
        <f t="shared" si="261"/>
        <v/>
      </c>
      <c r="W4200" s="95" t="str">
        <f t="shared" si="262"/>
        <v/>
      </c>
      <c r="X4200" s="95" t="str">
        <f t="shared" si="263"/>
        <v/>
      </c>
    </row>
    <row r="4201" spans="21:24" x14ac:dyDescent="0.3">
      <c r="U4201" s="95" t="str">
        <f t="shared" si="260"/>
        <v/>
      </c>
      <c r="V4201" s="95" t="str">
        <f t="shared" si="261"/>
        <v/>
      </c>
      <c r="W4201" s="95" t="str">
        <f t="shared" si="262"/>
        <v/>
      </c>
      <c r="X4201" s="95" t="str">
        <f t="shared" si="263"/>
        <v/>
      </c>
    </row>
    <row r="4202" spans="21:24" x14ac:dyDescent="0.3">
      <c r="U4202" s="95" t="str">
        <f t="shared" si="260"/>
        <v/>
      </c>
      <c r="V4202" s="95" t="str">
        <f t="shared" si="261"/>
        <v/>
      </c>
      <c r="W4202" s="95" t="str">
        <f t="shared" si="262"/>
        <v/>
      </c>
      <c r="X4202" s="95" t="str">
        <f t="shared" si="263"/>
        <v/>
      </c>
    </row>
    <row r="4203" spans="21:24" x14ac:dyDescent="0.3">
      <c r="U4203" s="95" t="str">
        <f t="shared" si="260"/>
        <v/>
      </c>
      <c r="V4203" s="95" t="str">
        <f t="shared" si="261"/>
        <v/>
      </c>
      <c r="W4203" s="95" t="str">
        <f t="shared" si="262"/>
        <v/>
      </c>
      <c r="X4203" s="95" t="str">
        <f t="shared" si="263"/>
        <v/>
      </c>
    </row>
    <row r="4204" spans="21:24" x14ac:dyDescent="0.3">
      <c r="U4204" s="95" t="str">
        <f t="shared" si="260"/>
        <v/>
      </c>
      <c r="V4204" s="95" t="str">
        <f t="shared" si="261"/>
        <v/>
      </c>
      <c r="W4204" s="95" t="str">
        <f t="shared" si="262"/>
        <v/>
      </c>
      <c r="X4204" s="95" t="str">
        <f t="shared" si="263"/>
        <v/>
      </c>
    </row>
    <row r="4205" spans="21:24" x14ac:dyDescent="0.3">
      <c r="U4205" s="95" t="str">
        <f t="shared" si="260"/>
        <v/>
      </c>
      <c r="V4205" s="95" t="str">
        <f t="shared" si="261"/>
        <v/>
      </c>
      <c r="W4205" s="95" t="str">
        <f t="shared" si="262"/>
        <v/>
      </c>
      <c r="X4205" s="95" t="str">
        <f t="shared" si="263"/>
        <v/>
      </c>
    </row>
    <row r="4206" spans="21:24" x14ac:dyDescent="0.3">
      <c r="U4206" s="95" t="str">
        <f t="shared" si="260"/>
        <v/>
      </c>
      <c r="V4206" s="95" t="str">
        <f t="shared" si="261"/>
        <v/>
      </c>
      <c r="W4206" s="95" t="str">
        <f t="shared" si="262"/>
        <v/>
      </c>
      <c r="X4206" s="95" t="str">
        <f t="shared" si="263"/>
        <v/>
      </c>
    </row>
    <row r="4207" spans="21:24" x14ac:dyDescent="0.3">
      <c r="U4207" s="95" t="str">
        <f t="shared" si="260"/>
        <v/>
      </c>
      <c r="V4207" s="95" t="str">
        <f t="shared" si="261"/>
        <v/>
      </c>
      <c r="W4207" s="95" t="str">
        <f t="shared" si="262"/>
        <v/>
      </c>
      <c r="X4207" s="95" t="str">
        <f t="shared" si="263"/>
        <v/>
      </c>
    </row>
    <row r="4208" spans="21:24" x14ac:dyDescent="0.3">
      <c r="U4208" s="95" t="str">
        <f t="shared" si="260"/>
        <v/>
      </c>
      <c r="V4208" s="95" t="str">
        <f t="shared" si="261"/>
        <v/>
      </c>
      <c r="W4208" s="95" t="str">
        <f t="shared" si="262"/>
        <v/>
      </c>
      <c r="X4208" s="95" t="str">
        <f t="shared" si="263"/>
        <v/>
      </c>
    </row>
    <row r="4209" spans="21:24" x14ac:dyDescent="0.3">
      <c r="U4209" s="95" t="str">
        <f t="shared" si="260"/>
        <v/>
      </c>
      <c r="V4209" s="95" t="str">
        <f t="shared" si="261"/>
        <v/>
      </c>
      <c r="W4209" s="95" t="str">
        <f t="shared" si="262"/>
        <v/>
      </c>
      <c r="X4209" s="95" t="str">
        <f t="shared" si="263"/>
        <v/>
      </c>
    </row>
    <row r="4210" spans="21:24" x14ac:dyDescent="0.3">
      <c r="U4210" s="95" t="str">
        <f t="shared" si="260"/>
        <v/>
      </c>
      <c r="V4210" s="95" t="str">
        <f t="shared" si="261"/>
        <v/>
      </c>
      <c r="W4210" s="95" t="str">
        <f t="shared" si="262"/>
        <v/>
      </c>
      <c r="X4210" s="95" t="str">
        <f t="shared" si="263"/>
        <v/>
      </c>
    </row>
    <row r="4211" spans="21:24" x14ac:dyDescent="0.3">
      <c r="U4211" s="95" t="str">
        <f t="shared" si="260"/>
        <v/>
      </c>
      <c r="V4211" s="95" t="str">
        <f t="shared" si="261"/>
        <v/>
      </c>
      <c r="W4211" s="95" t="str">
        <f t="shared" si="262"/>
        <v/>
      </c>
      <c r="X4211" s="95" t="str">
        <f t="shared" si="263"/>
        <v/>
      </c>
    </row>
    <row r="4212" spans="21:24" x14ac:dyDescent="0.3">
      <c r="U4212" s="95" t="str">
        <f t="shared" si="260"/>
        <v/>
      </c>
      <c r="V4212" s="95" t="str">
        <f t="shared" si="261"/>
        <v/>
      </c>
      <c r="W4212" s="95" t="str">
        <f t="shared" si="262"/>
        <v/>
      </c>
      <c r="X4212" s="95" t="str">
        <f t="shared" si="263"/>
        <v/>
      </c>
    </row>
    <row r="4213" spans="21:24" x14ac:dyDescent="0.3">
      <c r="U4213" s="95" t="str">
        <f t="shared" si="260"/>
        <v/>
      </c>
      <c r="V4213" s="95" t="str">
        <f t="shared" si="261"/>
        <v/>
      </c>
      <c r="W4213" s="95" t="str">
        <f t="shared" si="262"/>
        <v/>
      </c>
      <c r="X4213" s="95" t="str">
        <f t="shared" si="263"/>
        <v/>
      </c>
    </row>
    <row r="4214" spans="21:24" x14ac:dyDescent="0.3">
      <c r="U4214" s="95" t="str">
        <f t="shared" si="260"/>
        <v/>
      </c>
      <c r="V4214" s="95" t="str">
        <f t="shared" si="261"/>
        <v/>
      </c>
      <c r="W4214" s="95" t="str">
        <f t="shared" si="262"/>
        <v/>
      </c>
      <c r="X4214" s="95" t="str">
        <f t="shared" si="263"/>
        <v/>
      </c>
    </row>
    <row r="4215" spans="21:24" x14ac:dyDescent="0.3">
      <c r="U4215" s="95" t="str">
        <f t="shared" si="260"/>
        <v/>
      </c>
      <c r="V4215" s="95" t="str">
        <f t="shared" si="261"/>
        <v/>
      </c>
      <c r="W4215" s="95" t="str">
        <f t="shared" si="262"/>
        <v/>
      </c>
      <c r="X4215" s="95" t="str">
        <f t="shared" si="263"/>
        <v/>
      </c>
    </row>
    <row r="4216" spans="21:24" x14ac:dyDescent="0.3">
      <c r="U4216" s="95" t="str">
        <f t="shared" si="260"/>
        <v/>
      </c>
      <c r="V4216" s="95" t="str">
        <f t="shared" si="261"/>
        <v/>
      </c>
      <c r="W4216" s="95" t="str">
        <f t="shared" si="262"/>
        <v/>
      </c>
      <c r="X4216" s="95" t="str">
        <f t="shared" si="263"/>
        <v/>
      </c>
    </row>
    <row r="4217" spans="21:24" x14ac:dyDescent="0.3">
      <c r="U4217" s="95" t="str">
        <f t="shared" si="260"/>
        <v/>
      </c>
      <c r="V4217" s="95" t="str">
        <f t="shared" si="261"/>
        <v/>
      </c>
      <c r="W4217" s="95" t="str">
        <f t="shared" si="262"/>
        <v/>
      </c>
      <c r="X4217" s="95" t="str">
        <f t="shared" si="263"/>
        <v/>
      </c>
    </row>
    <row r="4218" spans="21:24" x14ac:dyDescent="0.3">
      <c r="U4218" s="95" t="str">
        <f t="shared" si="260"/>
        <v/>
      </c>
      <c r="V4218" s="95" t="str">
        <f t="shared" si="261"/>
        <v/>
      </c>
      <c r="W4218" s="95" t="str">
        <f t="shared" si="262"/>
        <v/>
      </c>
      <c r="X4218" s="95" t="str">
        <f t="shared" si="263"/>
        <v/>
      </c>
    </row>
    <row r="4219" spans="21:24" x14ac:dyDescent="0.3">
      <c r="U4219" s="95" t="str">
        <f t="shared" si="260"/>
        <v/>
      </c>
      <c r="V4219" s="95" t="str">
        <f t="shared" si="261"/>
        <v/>
      </c>
      <c r="W4219" s="95" t="str">
        <f t="shared" si="262"/>
        <v/>
      </c>
      <c r="X4219" s="95" t="str">
        <f t="shared" si="263"/>
        <v/>
      </c>
    </row>
    <row r="4220" spans="21:24" x14ac:dyDescent="0.3">
      <c r="U4220" s="95" t="str">
        <f t="shared" si="260"/>
        <v/>
      </c>
      <c r="V4220" s="95" t="str">
        <f t="shared" si="261"/>
        <v/>
      </c>
      <c r="W4220" s="95" t="str">
        <f t="shared" si="262"/>
        <v/>
      </c>
      <c r="X4220" s="95" t="str">
        <f t="shared" si="263"/>
        <v/>
      </c>
    </row>
    <row r="4221" spans="21:24" x14ac:dyDescent="0.3">
      <c r="U4221" s="95" t="str">
        <f t="shared" si="260"/>
        <v/>
      </c>
      <c r="V4221" s="95" t="str">
        <f t="shared" si="261"/>
        <v/>
      </c>
      <c r="W4221" s="95" t="str">
        <f t="shared" si="262"/>
        <v/>
      </c>
      <c r="X4221" s="95" t="str">
        <f t="shared" si="263"/>
        <v/>
      </c>
    </row>
    <row r="4222" spans="21:24" x14ac:dyDescent="0.3">
      <c r="U4222" s="95" t="str">
        <f t="shared" si="260"/>
        <v/>
      </c>
      <c r="V4222" s="95" t="str">
        <f t="shared" si="261"/>
        <v/>
      </c>
      <c r="W4222" s="95" t="str">
        <f t="shared" si="262"/>
        <v/>
      </c>
      <c r="X4222" s="95" t="str">
        <f t="shared" si="263"/>
        <v/>
      </c>
    </row>
    <row r="4223" spans="21:24" x14ac:dyDescent="0.3">
      <c r="U4223" s="95" t="str">
        <f t="shared" si="260"/>
        <v/>
      </c>
      <c r="V4223" s="95" t="str">
        <f t="shared" si="261"/>
        <v/>
      </c>
      <c r="W4223" s="95" t="str">
        <f t="shared" si="262"/>
        <v/>
      </c>
      <c r="X4223" s="95" t="str">
        <f t="shared" si="263"/>
        <v/>
      </c>
    </row>
    <row r="4224" spans="21:24" x14ac:dyDescent="0.3">
      <c r="U4224" s="95" t="str">
        <f t="shared" si="260"/>
        <v/>
      </c>
      <c r="V4224" s="95" t="str">
        <f t="shared" si="261"/>
        <v/>
      </c>
      <c r="W4224" s="95" t="str">
        <f t="shared" si="262"/>
        <v/>
      </c>
      <c r="X4224" s="95" t="str">
        <f t="shared" si="263"/>
        <v/>
      </c>
    </row>
    <row r="4225" spans="21:24" x14ac:dyDescent="0.3">
      <c r="U4225" s="95" t="str">
        <f t="shared" si="260"/>
        <v/>
      </c>
      <c r="V4225" s="95" t="str">
        <f t="shared" si="261"/>
        <v/>
      </c>
      <c r="W4225" s="95" t="str">
        <f t="shared" si="262"/>
        <v/>
      </c>
      <c r="X4225" s="95" t="str">
        <f t="shared" si="263"/>
        <v/>
      </c>
    </row>
    <row r="4226" spans="21:24" x14ac:dyDescent="0.3">
      <c r="U4226" s="95" t="str">
        <f t="shared" si="260"/>
        <v/>
      </c>
      <c r="V4226" s="95" t="str">
        <f t="shared" si="261"/>
        <v/>
      </c>
      <c r="W4226" s="95" t="str">
        <f t="shared" si="262"/>
        <v/>
      </c>
      <c r="X4226" s="95" t="str">
        <f t="shared" si="263"/>
        <v/>
      </c>
    </row>
    <row r="4227" spans="21:24" x14ac:dyDescent="0.3">
      <c r="U4227" s="95" t="str">
        <f t="shared" si="260"/>
        <v/>
      </c>
      <c r="V4227" s="95" t="str">
        <f t="shared" si="261"/>
        <v/>
      </c>
      <c r="W4227" s="95" t="str">
        <f t="shared" si="262"/>
        <v/>
      </c>
      <c r="X4227" s="95" t="str">
        <f t="shared" si="263"/>
        <v/>
      </c>
    </row>
    <row r="4228" spans="21:24" x14ac:dyDescent="0.3">
      <c r="U4228" s="95" t="str">
        <f t="shared" si="260"/>
        <v/>
      </c>
      <c r="V4228" s="95" t="str">
        <f t="shared" si="261"/>
        <v/>
      </c>
      <c r="W4228" s="95" t="str">
        <f t="shared" si="262"/>
        <v/>
      </c>
      <c r="X4228" s="95" t="str">
        <f t="shared" si="263"/>
        <v/>
      </c>
    </row>
    <row r="4229" spans="21:24" x14ac:dyDescent="0.3">
      <c r="U4229" s="95" t="str">
        <f t="shared" ref="U4229:U4292" si="264">IF(L4229="ANO",B4229&amp;"-Linie A","")</f>
        <v/>
      </c>
      <c r="V4229" s="95" t="str">
        <f t="shared" ref="V4229:V4292" si="265">IF(M4229="ANO",B4229&amp;"-Linie B","")</f>
        <v/>
      </c>
      <c r="W4229" s="95" t="str">
        <f t="shared" ref="W4229:W4292" si="266">IF(N4229="ANO",B4229&amp;"-Linie C","")</f>
        <v/>
      </c>
      <c r="X4229" s="95" t="str">
        <f t="shared" ref="X4229:X4292" si="267">IF(O4229="ANO",B4229&amp;"-Linie D","")</f>
        <v/>
      </c>
    </row>
    <row r="4230" spans="21:24" x14ac:dyDescent="0.3">
      <c r="U4230" s="95" t="str">
        <f t="shared" si="264"/>
        <v/>
      </c>
      <c r="V4230" s="95" t="str">
        <f t="shared" si="265"/>
        <v/>
      </c>
      <c r="W4230" s="95" t="str">
        <f t="shared" si="266"/>
        <v/>
      </c>
      <c r="X4230" s="95" t="str">
        <f t="shared" si="267"/>
        <v/>
      </c>
    </row>
    <row r="4231" spans="21:24" x14ac:dyDescent="0.3">
      <c r="U4231" s="95" t="str">
        <f t="shared" si="264"/>
        <v/>
      </c>
      <c r="V4231" s="95" t="str">
        <f t="shared" si="265"/>
        <v/>
      </c>
      <c r="W4231" s="95" t="str">
        <f t="shared" si="266"/>
        <v/>
      </c>
      <c r="X4231" s="95" t="str">
        <f t="shared" si="267"/>
        <v/>
      </c>
    </row>
    <row r="4232" spans="21:24" x14ac:dyDescent="0.3">
      <c r="U4232" s="95" t="str">
        <f t="shared" si="264"/>
        <v/>
      </c>
      <c r="V4232" s="95" t="str">
        <f t="shared" si="265"/>
        <v/>
      </c>
      <c r="W4232" s="95" t="str">
        <f t="shared" si="266"/>
        <v/>
      </c>
      <c r="X4232" s="95" t="str">
        <f t="shared" si="267"/>
        <v/>
      </c>
    </row>
    <row r="4233" spans="21:24" x14ac:dyDescent="0.3">
      <c r="U4233" s="95" t="str">
        <f t="shared" si="264"/>
        <v/>
      </c>
      <c r="V4233" s="95" t="str">
        <f t="shared" si="265"/>
        <v/>
      </c>
      <c r="W4233" s="95" t="str">
        <f t="shared" si="266"/>
        <v/>
      </c>
      <c r="X4233" s="95" t="str">
        <f t="shared" si="267"/>
        <v/>
      </c>
    </row>
    <row r="4234" spans="21:24" x14ac:dyDescent="0.3">
      <c r="U4234" s="95" t="str">
        <f t="shared" si="264"/>
        <v/>
      </c>
      <c r="V4234" s="95" t="str">
        <f t="shared" si="265"/>
        <v/>
      </c>
      <c r="W4234" s="95" t="str">
        <f t="shared" si="266"/>
        <v/>
      </c>
      <c r="X4234" s="95" t="str">
        <f t="shared" si="267"/>
        <v/>
      </c>
    </row>
    <row r="4235" spans="21:24" x14ac:dyDescent="0.3">
      <c r="U4235" s="95" t="str">
        <f t="shared" si="264"/>
        <v/>
      </c>
      <c r="V4235" s="95" t="str">
        <f t="shared" si="265"/>
        <v/>
      </c>
      <c r="W4235" s="95" t="str">
        <f t="shared" si="266"/>
        <v/>
      </c>
      <c r="X4235" s="95" t="str">
        <f t="shared" si="267"/>
        <v/>
      </c>
    </row>
    <row r="4236" spans="21:24" x14ac:dyDescent="0.3">
      <c r="U4236" s="95" t="str">
        <f t="shared" si="264"/>
        <v/>
      </c>
      <c r="V4236" s="95" t="str">
        <f t="shared" si="265"/>
        <v/>
      </c>
      <c r="W4236" s="95" t="str">
        <f t="shared" si="266"/>
        <v/>
      </c>
      <c r="X4236" s="95" t="str">
        <f t="shared" si="267"/>
        <v/>
      </c>
    </row>
    <row r="4237" spans="21:24" x14ac:dyDescent="0.3">
      <c r="U4237" s="95" t="str">
        <f t="shared" si="264"/>
        <v/>
      </c>
      <c r="V4237" s="95" t="str">
        <f t="shared" si="265"/>
        <v/>
      </c>
      <c r="W4237" s="95" t="str">
        <f t="shared" si="266"/>
        <v/>
      </c>
      <c r="X4237" s="95" t="str">
        <f t="shared" si="267"/>
        <v/>
      </c>
    </row>
    <row r="4238" spans="21:24" x14ac:dyDescent="0.3">
      <c r="U4238" s="95" t="str">
        <f t="shared" si="264"/>
        <v/>
      </c>
      <c r="V4238" s="95" t="str">
        <f t="shared" si="265"/>
        <v/>
      </c>
      <c r="W4238" s="95" t="str">
        <f t="shared" si="266"/>
        <v/>
      </c>
      <c r="X4238" s="95" t="str">
        <f t="shared" si="267"/>
        <v/>
      </c>
    </row>
    <row r="4239" spans="21:24" x14ac:dyDescent="0.3">
      <c r="U4239" s="95" t="str">
        <f t="shared" si="264"/>
        <v/>
      </c>
      <c r="V4239" s="95" t="str">
        <f t="shared" si="265"/>
        <v/>
      </c>
      <c r="W4239" s="95" t="str">
        <f t="shared" si="266"/>
        <v/>
      </c>
      <c r="X4239" s="95" t="str">
        <f t="shared" si="267"/>
        <v/>
      </c>
    </row>
    <row r="4240" spans="21:24" x14ac:dyDescent="0.3">
      <c r="U4240" s="95" t="str">
        <f t="shared" si="264"/>
        <v/>
      </c>
      <c r="V4240" s="95" t="str">
        <f t="shared" si="265"/>
        <v/>
      </c>
      <c r="W4240" s="95" t="str">
        <f t="shared" si="266"/>
        <v/>
      </c>
      <c r="X4240" s="95" t="str">
        <f t="shared" si="267"/>
        <v/>
      </c>
    </row>
    <row r="4241" spans="21:24" x14ac:dyDescent="0.3">
      <c r="U4241" s="95" t="str">
        <f t="shared" si="264"/>
        <v/>
      </c>
      <c r="V4241" s="95" t="str">
        <f t="shared" si="265"/>
        <v/>
      </c>
      <c r="W4241" s="95" t="str">
        <f t="shared" si="266"/>
        <v/>
      </c>
      <c r="X4241" s="95" t="str">
        <f t="shared" si="267"/>
        <v/>
      </c>
    </row>
    <row r="4242" spans="21:24" x14ac:dyDescent="0.3">
      <c r="U4242" s="95" t="str">
        <f t="shared" si="264"/>
        <v/>
      </c>
      <c r="V4242" s="95" t="str">
        <f t="shared" si="265"/>
        <v/>
      </c>
      <c r="W4242" s="95" t="str">
        <f t="shared" si="266"/>
        <v/>
      </c>
      <c r="X4242" s="95" t="str">
        <f t="shared" si="267"/>
        <v/>
      </c>
    </row>
    <row r="4243" spans="21:24" x14ac:dyDescent="0.3">
      <c r="U4243" s="95" t="str">
        <f t="shared" si="264"/>
        <v/>
      </c>
      <c r="V4243" s="95" t="str">
        <f t="shared" si="265"/>
        <v/>
      </c>
      <c r="W4243" s="95" t="str">
        <f t="shared" si="266"/>
        <v/>
      </c>
      <c r="X4243" s="95" t="str">
        <f t="shared" si="267"/>
        <v/>
      </c>
    </row>
    <row r="4244" spans="21:24" x14ac:dyDescent="0.3">
      <c r="U4244" s="95" t="str">
        <f t="shared" si="264"/>
        <v/>
      </c>
      <c r="V4244" s="95" t="str">
        <f t="shared" si="265"/>
        <v/>
      </c>
      <c r="W4244" s="95" t="str">
        <f t="shared" si="266"/>
        <v/>
      </c>
      <c r="X4244" s="95" t="str">
        <f t="shared" si="267"/>
        <v/>
      </c>
    </row>
    <row r="4245" spans="21:24" x14ac:dyDescent="0.3">
      <c r="U4245" s="95" t="str">
        <f t="shared" si="264"/>
        <v/>
      </c>
      <c r="V4245" s="95" t="str">
        <f t="shared" si="265"/>
        <v/>
      </c>
      <c r="W4245" s="95" t="str">
        <f t="shared" si="266"/>
        <v/>
      </c>
      <c r="X4245" s="95" t="str">
        <f t="shared" si="267"/>
        <v/>
      </c>
    </row>
    <row r="4246" spans="21:24" x14ac:dyDescent="0.3">
      <c r="U4246" s="95" t="str">
        <f t="shared" si="264"/>
        <v/>
      </c>
      <c r="V4246" s="95" t="str">
        <f t="shared" si="265"/>
        <v/>
      </c>
      <c r="W4246" s="95" t="str">
        <f t="shared" si="266"/>
        <v/>
      </c>
      <c r="X4246" s="95" t="str">
        <f t="shared" si="267"/>
        <v/>
      </c>
    </row>
    <row r="4247" spans="21:24" x14ac:dyDescent="0.3">
      <c r="U4247" s="95" t="str">
        <f t="shared" si="264"/>
        <v/>
      </c>
      <c r="V4247" s="95" t="str">
        <f t="shared" si="265"/>
        <v/>
      </c>
      <c r="W4247" s="95" t="str">
        <f t="shared" si="266"/>
        <v/>
      </c>
      <c r="X4247" s="95" t="str">
        <f t="shared" si="267"/>
        <v/>
      </c>
    </row>
    <row r="4248" spans="21:24" x14ac:dyDescent="0.3">
      <c r="U4248" s="95" t="str">
        <f t="shared" si="264"/>
        <v/>
      </c>
      <c r="V4248" s="95" t="str">
        <f t="shared" si="265"/>
        <v/>
      </c>
      <c r="W4248" s="95" t="str">
        <f t="shared" si="266"/>
        <v/>
      </c>
      <c r="X4248" s="95" t="str">
        <f t="shared" si="267"/>
        <v/>
      </c>
    </row>
    <row r="4249" spans="21:24" x14ac:dyDescent="0.3">
      <c r="U4249" s="95" t="str">
        <f t="shared" si="264"/>
        <v/>
      </c>
      <c r="V4249" s="95" t="str">
        <f t="shared" si="265"/>
        <v/>
      </c>
      <c r="W4249" s="95" t="str">
        <f t="shared" si="266"/>
        <v/>
      </c>
      <c r="X4249" s="95" t="str">
        <f t="shared" si="267"/>
        <v/>
      </c>
    </row>
    <row r="4250" spans="21:24" x14ac:dyDescent="0.3">
      <c r="U4250" s="95" t="str">
        <f t="shared" si="264"/>
        <v/>
      </c>
      <c r="V4250" s="95" t="str">
        <f t="shared" si="265"/>
        <v/>
      </c>
      <c r="W4250" s="95" t="str">
        <f t="shared" si="266"/>
        <v/>
      </c>
      <c r="X4250" s="95" t="str">
        <f t="shared" si="267"/>
        <v/>
      </c>
    </row>
    <row r="4251" spans="21:24" x14ac:dyDescent="0.3">
      <c r="U4251" s="95" t="str">
        <f t="shared" si="264"/>
        <v/>
      </c>
      <c r="V4251" s="95" t="str">
        <f t="shared" si="265"/>
        <v/>
      </c>
      <c r="W4251" s="95" t="str">
        <f t="shared" si="266"/>
        <v/>
      </c>
      <c r="X4251" s="95" t="str">
        <f t="shared" si="267"/>
        <v/>
      </c>
    </row>
    <row r="4252" spans="21:24" x14ac:dyDescent="0.3">
      <c r="U4252" s="95" t="str">
        <f t="shared" si="264"/>
        <v/>
      </c>
      <c r="V4252" s="95" t="str">
        <f t="shared" si="265"/>
        <v/>
      </c>
      <c r="W4252" s="95" t="str">
        <f t="shared" si="266"/>
        <v/>
      </c>
      <c r="X4252" s="95" t="str">
        <f t="shared" si="267"/>
        <v/>
      </c>
    </row>
    <row r="4253" spans="21:24" x14ac:dyDescent="0.3">
      <c r="U4253" s="95" t="str">
        <f t="shared" si="264"/>
        <v/>
      </c>
      <c r="V4253" s="95" t="str">
        <f t="shared" si="265"/>
        <v/>
      </c>
      <c r="W4253" s="95" t="str">
        <f t="shared" si="266"/>
        <v/>
      </c>
      <c r="X4253" s="95" t="str">
        <f t="shared" si="267"/>
        <v/>
      </c>
    </row>
    <row r="4254" spans="21:24" x14ac:dyDescent="0.3">
      <c r="U4254" s="95" t="str">
        <f t="shared" si="264"/>
        <v/>
      </c>
      <c r="V4254" s="95" t="str">
        <f t="shared" si="265"/>
        <v/>
      </c>
      <c r="W4254" s="95" t="str">
        <f t="shared" si="266"/>
        <v/>
      </c>
      <c r="X4254" s="95" t="str">
        <f t="shared" si="267"/>
        <v/>
      </c>
    </row>
    <row r="4255" spans="21:24" x14ac:dyDescent="0.3">
      <c r="U4255" s="95" t="str">
        <f t="shared" si="264"/>
        <v/>
      </c>
      <c r="V4255" s="95" t="str">
        <f t="shared" si="265"/>
        <v/>
      </c>
      <c r="W4255" s="95" t="str">
        <f t="shared" si="266"/>
        <v/>
      </c>
      <c r="X4255" s="95" t="str">
        <f t="shared" si="267"/>
        <v/>
      </c>
    </row>
    <row r="4256" spans="21:24" x14ac:dyDescent="0.3">
      <c r="U4256" s="95" t="str">
        <f t="shared" si="264"/>
        <v/>
      </c>
      <c r="V4256" s="95" t="str">
        <f t="shared" si="265"/>
        <v/>
      </c>
      <c r="W4256" s="95" t="str">
        <f t="shared" si="266"/>
        <v/>
      </c>
      <c r="X4256" s="95" t="str">
        <f t="shared" si="267"/>
        <v/>
      </c>
    </row>
    <row r="4257" spans="21:24" x14ac:dyDescent="0.3">
      <c r="U4257" s="95" t="str">
        <f t="shared" si="264"/>
        <v/>
      </c>
      <c r="V4257" s="95" t="str">
        <f t="shared" si="265"/>
        <v/>
      </c>
      <c r="W4257" s="95" t="str">
        <f t="shared" si="266"/>
        <v/>
      </c>
      <c r="X4257" s="95" t="str">
        <f t="shared" si="267"/>
        <v/>
      </c>
    </row>
    <row r="4258" spans="21:24" x14ac:dyDescent="0.3">
      <c r="U4258" s="95" t="str">
        <f t="shared" si="264"/>
        <v/>
      </c>
      <c r="V4258" s="95" t="str">
        <f t="shared" si="265"/>
        <v/>
      </c>
      <c r="W4258" s="95" t="str">
        <f t="shared" si="266"/>
        <v/>
      </c>
      <c r="X4258" s="95" t="str">
        <f t="shared" si="267"/>
        <v/>
      </c>
    </row>
    <row r="4259" spans="21:24" x14ac:dyDescent="0.3">
      <c r="U4259" s="95" t="str">
        <f t="shared" si="264"/>
        <v/>
      </c>
      <c r="V4259" s="95" t="str">
        <f t="shared" si="265"/>
        <v/>
      </c>
      <c r="W4259" s="95" t="str">
        <f t="shared" si="266"/>
        <v/>
      </c>
      <c r="X4259" s="95" t="str">
        <f t="shared" si="267"/>
        <v/>
      </c>
    </row>
    <row r="4260" spans="21:24" x14ac:dyDescent="0.3">
      <c r="U4260" s="95" t="str">
        <f t="shared" si="264"/>
        <v/>
      </c>
      <c r="V4260" s="95" t="str">
        <f t="shared" si="265"/>
        <v/>
      </c>
      <c r="W4260" s="95" t="str">
        <f t="shared" si="266"/>
        <v/>
      </c>
      <c r="X4260" s="95" t="str">
        <f t="shared" si="267"/>
        <v/>
      </c>
    </row>
    <row r="4261" spans="21:24" x14ac:dyDescent="0.3">
      <c r="U4261" s="95" t="str">
        <f t="shared" si="264"/>
        <v/>
      </c>
      <c r="V4261" s="95" t="str">
        <f t="shared" si="265"/>
        <v/>
      </c>
      <c r="W4261" s="95" t="str">
        <f t="shared" si="266"/>
        <v/>
      </c>
      <c r="X4261" s="95" t="str">
        <f t="shared" si="267"/>
        <v/>
      </c>
    </row>
    <row r="4262" spans="21:24" x14ac:dyDescent="0.3">
      <c r="U4262" s="95" t="str">
        <f t="shared" si="264"/>
        <v/>
      </c>
      <c r="V4262" s="95" t="str">
        <f t="shared" si="265"/>
        <v/>
      </c>
      <c r="W4262" s="95" t="str">
        <f t="shared" si="266"/>
        <v/>
      </c>
      <c r="X4262" s="95" t="str">
        <f t="shared" si="267"/>
        <v/>
      </c>
    </row>
    <row r="4263" spans="21:24" x14ac:dyDescent="0.3">
      <c r="U4263" s="95" t="str">
        <f t="shared" si="264"/>
        <v/>
      </c>
      <c r="V4263" s="95" t="str">
        <f t="shared" si="265"/>
        <v/>
      </c>
      <c r="W4263" s="95" t="str">
        <f t="shared" si="266"/>
        <v/>
      </c>
      <c r="X4263" s="95" t="str">
        <f t="shared" si="267"/>
        <v/>
      </c>
    </row>
    <row r="4264" spans="21:24" x14ac:dyDescent="0.3">
      <c r="U4264" s="95" t="str">
        <f t="shared" si="264"/>
        <v/>
      </c>
      <c r="V4264" s="95" t="str">
        <f t="shared" si="265"/>
        <v/>
      </c>
      <c r="W4264" s="95" t="str">
        <f t="shared" si="266"/>
        <v/>
      </c>
      <c r="X4264" s="95" t="str">
        <f t="shared" si="267"/>
        <v/>
      </c>
    </row>
    <row r="4265" spans="21:24" x14ac:dyDescent="0.3">
      <c r="U4265" s="95" t="str">
        <f t="shared" si="264"/>
        <v/>
      </c>
      <c r="V4265" s="95" t="str">
        <f t="shared" si="265"/>
        <v/>
      </c>
      <c r="W4265" s="95" t="str">
        <f t="shared" si="266"/>
        <v/>
      </c>
      <c r="X4265" s="95" t="str">
        <f t="shared" si="267"/>
        <v/>
      </c>
    </row>
    <row r="4266" spans="21:24" x14ac:dyDescent="0.3">
      <c r="U4266" s="95" t="str">
        <f t="shared" si="264"/>
        <v/>
      </c>
      <c r="V4266" s="95" t="str">
        <f t="shared" si="265"/>
        <v/>
      </c>
      <c r="W4266" s="95" t="str">
        <f t="shared" si="266"/>
        <v/>
      </c>
      <c r="X4266" s="95" t="str">
        <f t="shared" si="267"/>
        <v/>
      </c>
    </row>
    <row r="4267" spans="21:24" x14ac:dyDescent="0.3">
      <c r="U4267" s="95" t="str">
        <f t="shared" si="264"/>
        <v/>
      </c>
      <c r="V4267" s="95" t="str">
        <f t="shared" si="265"/>
        <v/>
      </c>
      <c r="W4267" s="95" t="str">
        <f t="shared" si="266"/>
        <v/>
      </c>
      <c r="X4267" s="95" t="str">
        <f t="shared" si="267"/>
        <v/>
      </c>
    </row>
    <row r="4268" spans="21:24" x14ac:dyDescent="0.3">
      <c r="U4268" s="95" t="str">
        <f t="shared" si="264"/>
        <v/>
      </c>
      <c r="V4268" s="95" t="str">
        <f t="shared" si="265"/>
        <v/>
      </c>
      <c r="W4268" s="95" t="str">
        <f t="shared" si="266"/>
        <v/>
      </c>
      <c r="X4268" s="95" t="str">
        <f t="shared" si="267"/>
        <v/>
      </c>
    </row>
    <row r="4269" spans="21:24" x14ac:dyDescent="0.3">
      <c r="U4269" s="95" t="str">
        <f t="shared" si="264"/>
        <v/>
      </c>
      <c r="V4269" s="95" t="str">
        <f t="shared" si="265"/>
        <v/>
      </c>
      <c r="W4269" s="95" t="str">
        <f t="shared" si="266"/>
        <v/>
      </c>
      <c r="X4269" s="95" t="str">
        <f t="shared" si="267"/>
        <v/>
      </c>
    </row>
    <row r="4270" spans="21:24" x14ac:dyDescent="0.3">
      <c r="U4270" s="95" t="str">
        <f t="shared" si="264"/>
        <v/>
      </c>
      <c r="V4270" s="95" t="str">
        <f t="shared" si="265"/>
        <v/>
      </c>
      <c r="W4270" s="95" t="str">
        <f t="shared" si="266"/>
        <v/>
      </c>
      <c r="X4270" s="95" t="str">
        <f t="shared" si="267"/>
        <v/>
      </c>
    </row>
    <row r="4271" spans="21:24" x14ac:dyDescent="0.3">
      <c r="U4271" s="95" t="str">
        <f t="shared" si="264"/>
        <v/>
      </c>
      <c r="V4271" s="95" t="str">
        <f t="shared" si="265"/>
        <v/>
      </c>
      <c r="W4271" s="95" t="str">
        <f t="shared" si="266"/>
        <v/>
      </c>
      <c r="X4271" s="95" t="str">
        <f t="shared" si="267"/>
        <v/>
      </c>
    </row>
    <row r="4272" spans="21:24" x14ac:dyDescent="0.3">
      <c r="U4272" s="95" t="str">
        <f t="shared" si="264"/>
        <v/>
      </c>
      <c r="V4272" s="95" t="str">
        <f t="shared" si="265"/>
        <v/>
      </c>
      <c r="W4272" s="95" t="str">
        <f t="shared" si="266"/>
        <v/>
      </c>
      <c r="X4272" s="95" t="str">
        <f t="shared" si="267"/>
        <v/>
      </c>
    </row>
    <row r="4273" spans="21:24" x14ac:dyDescent="0.3">
      <c r="U4273" s="95" t="str">
        <f t="shared" si="264"/>
        <v/>
      </c>
      <c r="V4273" s="95" t="str">
        <f t="shared" si="265"/>
        <v/>
      </c>
      <c r="W4273" s="95" t="str">
        <f t="shared" si="266"/>
        <v/>
      </c>
      <c r="X4273" s="95" t="str">
        <f t="shared" si="267"/>
        <v/>
      </c>
    </row>
    <row r="4274" spans="21:24" x14ac:dyDescent="0.3">
      <c r="U4274" s="95" t="str">
        <f t="shared" si="264"/>
        <v/>
      </c>
      <c r="V4274" s="95" t="str">
        <f t="shared" si="265"/>
        <v/>
      </c>
      <c r="W4274" s="95" t="str">
        <f t="shared" si="266"/>
        <v/>
      </c>
      <c r="X4274" s="95" t="str">
        <f t="shared" si="267"/>
        <v/>
      </c>
    </row>
    <row r="4275" spans="21:24" x14ac:dyDescent="0.3">
      <c r="U4275" s="95" t="str">
        <f t="shared" si="264"/>
        <v/>
      </c>
      <c r="V4275" s="95" t="str">
        <f t="shared" si="265"/>
        <v/>
      </c>
      <c r="W4275" s="95" t="str">
        <f t="shared" si="266"/>
        <v/>
      </c>
      <c r="X4275" s="95" t="str">
        <f t="shared" si="267"/>
        <v/>
      </c>
    </row>
    <row r="4276" spans="21:24" x14ac:dyDescent="0.3">
      <c r="U4276" s="95" t="str">
        <f t="shared" si="264"/>
        <v/>
      </c>
      <c r="V4276" s="95" t="str">
        <f t="shared" si="265"/>
        <v/>
      </c>
      <c r="W4276" s="95" t="str">
        <f t="shared" si="266"/>
        <v/>
      </c>
      <c r="X4276" s="95" t="str">
        <f t="shared" si="267"/>
        <v/>
      </c>
    </row>
    <row r="4277" spans="21:24" x14ac:dyDescent="0.3">
      <c r="U4277" s="95" t="str">
        <f t="shared" si="264"/>
        <v/>
      </c>
      <c r="V4277" s="95" t="str">
        <f t="shared" si="265"/>
        <v/>
      </c>
      <c r="W4277" s="95" t="str">
        <f t="shared" si="266"/>
        <v/>
      </c>
      <c r="X4277" s="95" t="str">
        <f t="shared" si="267"/>
        <v/>
      </c>
    </row>
    <row r="4278" spans="21:24" x14ac:dyDescent="0.3">
      <c r="U4278" s="95" t="str">
        <f t="shared" si="264"/>
        <v/>
      </c>
      <c r="V4278" s="95" t="str">
        <f t="shared" si="265"/>
        <v/>
      </c>
      <c r="W4278" s="95" t="str">
        <f t="shared" si="266"/>
        <v/>
      </c>
      <c r="X4278" s="95" t="str">
        <f t="shared" si="267"/>
        <v/>
      </c>
    </row>
    <row r="4279" spans="21:24" x14ac:dyDescent="0.3">
      <c r="U4279" s="95" t="str">
        <f t="shared" si="264"/>
        <v/>
      </c>
      <c r="V4279" s="95" t="str">
        <f t="shared" si="265"/>
        <v/>
      </c>
      <c r="W4279" s="95" t="str">
        <f t="shared" si="266"/>
        <v/>
      </c>
      <c r="X4279" s="95" t="str">
        <f t="shared" si="267"/>
        <v/>
      </c>
    </row>
    <row r="4280" spans="21:24" x14ac:dyDescent="0.3">
      <c r="U4280" s="95" t="str">
        <f t="shared" si="264"/>
        <v/>
      </c>
      <c r="V4280" s="95" t="str">
        <f t="shared" si="265"/>
        <v/>
      </c>
      <c r="W4280" s="95" t="str">
        <f t="shared" si="266"/>
        <v/>
      </c>
      <c r="X4280" s="95" t="str">
        <f t="shared" si="267"/>
        <v/>
      </c>
    </row>
    <row r="4281" spans="21:24" x14ac:dyDescent="0.3">
      <c r="U4281" s="95" t="str">
        <f t="shared" si="264"/>
        <v/>
      </c>
      <c r="V4281" s="95" t="str">
        <f t="shared" si="265"/>
        <v/>
      </c>
      <c r="W4281" s="95" t="str">
        <f t="shared" si="266"/>
        <v/>
      </c>
      <c r="X4281" s="95" t="str">
        <f t="shared" si="267"/>
        <v/>
      </c>
    </row>
    <row r="4282" spans="21:24" x14ac:dyDescent="0.3">
      <c r="U4282" s="95" t="str">
        <f t="shared" si="264"/>
        <v/>
      </c>
      <c r="V4282" s="95" t="str">
        <f t="shared" si="265"/>
        <v/>
      </c>
      <c r="W4282" s="95" t="str">
        <f t="shared" si="266"/>
        <v/>
      </c>
      <c r="X4282" s="95" t="str">
        <f t="shared" si="267"/>
        <v/>
      </c>
    </row>
    <row r="4283" spans="21:24" x14ac:dyDescent="0.3">
      <c r="U4283" s="95" t="str">
        <f t="shared" si="264"/>
        <v/>
      </c>
      <c r="V4283" s="95" t="str">
        <f t="shared" si="265"/>
        <v/>
      </c>
      <c r="W4283" s="95" t="str">
        <f t="shared" si="266"/>
        <v/>
      </c>
      <c r="X4283" s="95" t="str">
        <f t="shared" si="267"/>
        <v/>
      </c>
    </row>
    <row r="4284" spans="21:24" x14ac:dyDescent="0.3">
      <c r="U4284" s="95" t="str">
        <f t="shared" si="264"/>
        <v/>
      </c>
      <c r="V4284" s="95" t="str">
        <f t="shared" si="265"/>
        <v/>
      </c>
      <c r="W4284" s="95" t="str">
        <f t="shared" si="266"/>
        <v/>
      </c>
      <c r="X4284" s="95" t="str">
        <f t="shared" si="267"/>
        <v/>
      </c>
    </row>
    <row r="4285" spans="21:24" x14ac:dyDescent="0.3">
      <c r="U4285" s="95" t="str">
        <f t="shared" si="264"/>
        <v/>
      </c>
      <c r="V4285" s="95" t="str">
        <f t="shared" si="265"/>
        <v/>
      </c>
      <c r="W4285" s="95" t="str">
        <f t="shared" si="266"/>
        <v/>
      </c>
      <c r="X4285" s="95" t="str">
        <f t="shared" si="267"/>
        <v/>
      </c>
    </row>
    <row r="4286" spans="21:24" x14ac:dyDescent="0.3">
      <c r="U4286" s="95" t="str">
        <f t="shared" si="264"/>
        <v/>
      </c>
      <c r="V4286" s="95" t="str">
        <f t="shared" si="265"/>
        <v/>
      </c>
      <c r="W4286" s="95" t="str">
        <f t="shared" si="266"/>
        <v/>
      </c>
      <c r="X4286" s="95" t="str">
        <f t="shared" si="267"/>
        <v/>
      </c>
    </row>
    <row r="4287" spans="21:24" x14ac:dyDescent="0.3">
      <c r="U4287" s="95" t="str">
        <f t="shared" si="264"/>
        <v/>
      </c>
      <c r="V4287" s="95" t="str">
        <f t="shared" si="265"/>
        <v/>
      </c>
      <c r="W4287" s="95" t="str">
        <f t="shared" si="266"/>
        <v/>
      </c>
      <c r="X4287" s="95" t="str">
        <f t="shared" si="267"/>
        <v/>
      </c>
    </row>
    <row r="4288" spans="21:24" x14ac:dyDescent="0.3">
      <c r="U4288" s="95" t="str">
        <f t="shared" si="264"/>
        <v/>
      </c>
      <c r="V4288" s="95" t="str">
        <f t="shared" si="265"/>
        <v/>
      </c>
      <c r="W4288" s="95" t="str">
        <f t="shared" si="266"/>
        <v/>
      </c>
      <c r="X4288" s="95" t="str">
        <f t="shared" si="267"/>
        <v/>
      </c>
    </row>
    <row r="4289" spans="21:24" x14ac:dyDescent="0.3">
      <c r="U4289" s="95" t="str">
        <f t="shared" si="264"/>
        <v/>
      </c>
      <c r="V4289" s="95" t="str">
        <f t="shared" si="265"/>
        <v/>
      </c>
      <c r="W4289" s="95" t="str">
        <f t="shared" si="266"/>
        <v/>
      </c>
      <c r="X4289" s="95" t="str">
        <f t="shared" si="267"/>
        <v/>
      </c>
    </row>
    <row r="4290" spans="21:24" x14ac:dyDescent="0.3">
      <c r="U4290" s="95" t="str">
        <f t="shared" si="264"/>
        <v/>
      </c>
      <c r="V4290" s="95" t="str">
        <f t="shared" si="265"/>
        <v/>
      </c>
      <c r="W4290" s="95" t="str">
        <f t="shared" si="266"/>
        <v/>
      </c>
      <c r="X4290" s="95" t="str">
        <f t="shared" si="267"/>
        <v/>
      </c>
    </row>
    <row r="4291" spans="21:24" x14ac:dyDescent="0.3">
      <c r="U4291" s="95" t="str">
        <f t="shared" si="264"/>
        <v/>
      </c>
      <c r="V4291" s="95" t="str">
        <f t="shared" si="265"/>
        <v/>
      </c>
      <c r="W4291" s="95" t="str">
        <f t="shared" si="266"/>
        <v/>
      </c>
      <c r="X4291" s="95" t="str">
        <f t="shared" si="267"/>
        <v/>
      </c>
    </row>
    <row r="4292" spans="21:24" x14ac:dyDescent="0.3">
      <c r="U4292" s="95" t="str">
        <f t="shared" si="264"/>
        <v/>
      </c>
      <c r="V4292" s="95" t="str">
        <f t="shared" si="265"/>
        <v/>
      </c>
      <c r="W4292" s="95" t="str">
        <f t="shared" si="266"/>
        <v/>
      </c>
      <c r="X4292" s="95" t="str">
        <f t="shared" si="267"/>
        <v/>
      </c>
    </row>
    <row r="4293" spans="21:24" x14ac:dyDescent="0.3">
      <c r="U4293" s="95" t="str">
        <f t="shared" ref="U4293:U4356" si="268">IF(L4293="ANO",B4293&amp;"-Linie A","")</f>
        <v/>
      </c>
      <c r="V4293" s="95" t="str">
        <f t="shared" ref="V4293:V4356" si="269">IF(M4293="ANO",B4293&amp;"-Linie B","")</f>
        <v/>
      </c>
      <c r="W4293" s="95" t="str">
        <f t="shared" ref="W4293:W4356" si="270">IF(N4293="ANO",B4293&amp;"-Linie C","")</f>
        <v/>
      </c>
      <c r="X4293" s="95" t="str">
        <f t="shared" ref="X4293:X4356" si="271">IF(O4293="ANO",B4293&amp;"-Linie D","")</f>
        <v/>
      </c>
    </row>
    <row r="4294" spans="21:24" x14ac:dyDescent="0.3">
      <c r="U4294" s="95" t="str">
        <f t="shared" si="268"/>
        <v/>
      </c>
      <c r="V4294" s="95" t="str">
        <f t="shared" si="269"/>
        <v/>
      </c>
      <c r="W4294" s="95" t="str">
        <f t="shared" si="270"/>
        <v/>
      </c>
      <c r="X4294" s="95" t="str">
        <f t="shared" si="271"/>
        <v/>
      </c>
    </row>
    <row r="4295" spans="21:24" x14ac:dyDescent="0.3">
      <c r="U4295" s="95" t="str">
        <f t="shared" si="268"/>
        <v/>
      </c>
      <c r="V4295" s="95" t="str">
        <f t="shared" si="269"/>
        <v/>
      </c>
      <c r="W4295" s="95" t="str">
        <f t="shared" si="270"/>
        <v/>
      </c>
      <c r="X4295" s="95" t="str">
        <f t="shared" si="271"/>
        <v/>
      </c>
    </row>
    <row r="4296" spans="21:24" x14ac:dyDescent="0.3">
      <c r="U4296" s="95" t="str">
        <f t="shared" si="268"/>
        <v/>
      </c>
      <c r="V4296" s="95" t="str">
        <f t="shared" si="269"/>
        <v/>
      </c>
      <c r="W4296" s="95" t="str">
        <f t="shared" si="270"/>
        <v/>
      </c>
      <c r="X4296" s="95" t="str">
        <f t="shared" si="271"/>
        <v/>
      </c>
    </row>
    <row r="4297" spans="21:24" x14ac:dyDescent="0.3">
      <c r="U4297" s="95" t="str">
        <f t="shared" si="268"/>
        <v/>
      </c>
      <c r="V4297" s="95" t="str">
        <f t="shared" si="269"/>
        <v/>
      </c>
      <c r="W4297" s="95" t="str">
        <f t="shared" si="270"/>
        <v/>
      </c>
      <c r="X4297" s="95" t="str">
        <f t="shared" si="271"/>
        <v/>
      </c>
    </row>
    <row r="4298" spans="21:24" x14ac:dyDescent="0.3">
      <c r="U4298" s="95" t="str">
        <f t="shared" si="268"/>
        <v/>
      </c>
      <c r="V4298" s="95" t="str">
        <f t="shared" si="269"/>
        <v/>
      </c>
      <c r="W4298" s="95" t="str">
        <f t="shared" si="270"/>
        <v/>
      </c>
      <c r="X4298" s="95" t="str">
        <f t="shared" si="271"/>
        <v/>
      </c>
    </row>
    <row r="4299" spans="21:24" x14ac:dyDescent="0.3">
      <c r="U4299" s="95" t="str">
        <f t="shared" si="268"/>
        <v/>
      </c>
      <c r="V4299" s="95" t="str">
        <f t="shared" si="269"/>
        <v/>
      </c>
      <c r="W4299" s="95" t="str">
        <f t="shared" si="270"/>
        <v/>
      </c>
      <c r="X4299" s="95" t="str">
        <f t="shared" si="271"/>
        <v/>
      </c>
    </row>
    <row r="4300" spans="21:24" x14ac:dyDescent="0.3">
      <c r="U4300" s="95" t="str">
        <f t="shared" si="268"/>
        <v/>
      </c>
      <c r="V4300" s="95" t="str">
        <f t="shared" si="269"/>
        <v/>
      </c>
      <c r="W4300" s="95" t="str">
        <f t="shared" si="270"/>
        <v/>
      </c>
      <c r="X4300" s="95" t="str">
        <f t="shared" si="271"/>
        <v/>
      </c>
    </row>
    <row r="4301" spans="21:24" x14ac:dyDescent="0.3">
      <c r="U4301" s="95" t="str">
        <f t="shared" si="268"/>
        <v/>
      </c>
      <c r="V4301" s="95" t="str">
        <f t="shared" si="269"/>
        <v/>
      </c>
      <c r="W4301" s="95" t="str">
        <f t="shared" si="270"/>
        <v/>
      </c>
      <c r="X4301" s="95" t="str">
        <f t="shared" si="271"/>
        <v/>
      </c>
    </row>
    <row r="4302" spans="21:24" x14ac:dyDescent="0.3">
      <c r="U4302" s="95" t="str">
        <f t="shared" si="268"/>
        <v/>
      </c>
      <c r="V4302" s="95" t="str">
        <f t="shared" si="269"/>
        <v/>
      </c>
      <c r="W4302" s="95" t="str">
        <f t="shared" si="270"/>
        <v/>
      </c>
      <c r="X4302" s="95" t="str">
        <f t="shared" si="271"/>
        <v/>
      </c>
    </row>
    <row r="4303" spans="21:24" x14ac:dyDescent="0.3">
      <c r="U4303" s="95" t="str">
        <f t="shared" si="268"/>
        <v/>
      </c>
      <c r="V4303" s="95" t="str">
        <f t="shared" si="269"/>
        <v/>
      </c>
      <c r="W4303" s="95" t="str">
        <f t="shared" si="270"/>
        <v/>
      </c>
      <c r="X4303" s="95" t="str">
        <f t="shared" si="271"/>
        <v/>
      </c>
    </row>
    <row r="4304" spans="21:24" x14ac:dyDescent="0.3">
      <c r="U4304" s="95" t="str">
        <f t="shared" si="268"/>
        <v/>
      </c>
      <c r="V4304" s="95" t="str">
        <f t="shared" si="269"/>
        <v/>
      </c>
      <c r="W4304" s="95" t="str">
        <f t="shared" si="270"/>
        <v/>
      </c>
      <c r="X4304" s="95" t="str">
        <f t="shared" si="271"/>
        <v/>
      </c>
    </row>
    <row r="4305" spans="21:24" x14ac:dyDescent="0.3">
      <c r="U4305" s="95" t="str">
        <f t="shared" si="268"/>
        <v/>
      </c>
      <c r="V4305" s="95" t="str">
        <f t="shared" si="269"/>
        <v/>
      </c>
      <c r="W4305" s="95" t="str">
        <f t="shared" si="270"/>
        <v/>
      </c>
      <c r="X4305" s="95" t="str">
        <f t="shared" si="271"/>
        <v/>
      </c>
    </row>
    <row r="4306" spans="21:24" x14ac:dyDescent="0.3">
      <c r="U4306" s="95" t="str">
        <f t="shared" si="268"/>
        <v/>
      </c>
      <c r="V4306" s="95" t="str">
        <f t="shared" si="269"/>
        <v/>
      </c>
      <c r="W4306" s="95" t="str">
        <f t="shared" si="270"/>
        <v/>
      </c>
      <c r="X4306" s="95" t="str">
        <f t="shared" si="271"/>
        <v/>
      </c>
    </row>
    <row r="4307" spans="21:24" x14ac:dyDescent="0.3">
      <c r="U4307" s="95" t="str">
        <f t="shared" si="268"/>
        <v/>
      </c>
      <c r="V4307" s="95" t="str">
        <f t="shared" si="269"/>
        <v/>
      </c>
      <c r="W4307" s="95" t="str">
        <f t="shared" si="270"/>
        <v/>
      </c>
      <c r="X4307" s="95" t="str">
        <f t="shared" si="271"/>
        <v/>
      </c>
    </row>
    <row r="4308" spans="21:24" x14ac:dyDescent="0.3">
      <c r="U4308" s="95" t="str">
        <f t="shared" si="268"/>
        <v/>
      </c>
      <c r="V4308" s="95" t="str">
        <f t="shared" si="269"/>
        <v/>
      </c>
      <c r="W4308" s="95" t="str">
        <f t="shared" si="270"/>
        <v/>
      </c>
      <c r="X4308" s="95" t="str">
        <f t="shared" si="271"/>
        <v/>
      </c>
    </row>
    <row r="4309" spans="21:24" x14ac:dyDescent="0.3">
      <c r="U4309" s="95" t="str">
        <f t="shared" si="268"/>
        <v/>
      </c>
      <c r="V4309" s="95" t="str">
        <f t="shared" si="269"/>
        <v/>
      </c>
      <c r="W4309" s="95" t="str">
        <f t="shared" si="270"/>
        <v/>
      </c>
      <c r="X4309" s="95" t="str">
        <f t="shared" si="271"/>
        <v/>
      </c>
    </row>
    <row r="4310" spans="21:24" x14ac:dyDescent="0.3">
      <c r="U4310" s="95" t="str">
        <f t="shared" si="268"/>
        <v/>
      </c>
      <c r="V4310" s="95" t="str">
        <f t="shared" si="269"/>
        <v/>
      </c>
      <c r="W4310" s="95" t="str">
        <f t="shared" si="270"/>
        <v/>
      </c>
      <c r="X4310" s="95" t="str">
        <f t="shared" si="271"/>
        <v/>
      </c>
    </row>
    <row r="4311" spans="21:24" x14ac:dyDescent="0.3">
      <c r="U4311" s="95" t="str">
        <f t="shared" si="268"/>
        <v/>
      </c>
      <c r="V4311" s="95" t="str">
        <f t="shared" si="269"/>
        <v/>
      </c>
      <c r="W4311" s="95" t="str">
        <f t="shared" si="270"/>
        <v/>
      </c>
      <c r="X4311" s="95" t="str">
        <f t="shared" si="271"/>
        <v/>
      </c>
    </row>
    <row r="4312" spans="21:24" x14ac:dyDescent="0.3">
      <c r="U4312" s="95" t="str">
        <f t="shared" si="268"/>
        <v/>
      </c>
      <c r="V4312" s="95" t="str">
        <f t="shared" si="269"/>
        <v/>
      </c>
      <c r="W4312" s="95" t="str">
        <f t="shared" si="270"/>
        <v/>
      </c>
      <c r="X4312" s="95" t="str">
        <f t="shared" si="271"/>
        <v/>
      </c>
    </row>
    <row r="4313" spans="21:24" x14ac:dyDescent="0.3">
      <c r="U4313" s="95" t="str">
        <f t="shared" si="268"/>
        <v/>
      </c>
      <c r="V4313" s="95" t="str">
        <f t="shared" si="269"/>
        <v/>
      </c>
      <c r="W4313" s="95" t="str">
        <f t="shared" si="270"/>
        <v/>
      </c>
      <c r="X4313" s="95" t="str">
        <f t="shared" si="271"/>
        <v/>
      </c>
    </row>
    <row r="4314" spans="21:24" x14ac:dyDescent="0.3">
      <c r="U4314" s="95" t="str">
        <f t="shared" si="268"/>
        <v/>
      </c>
      <c r="V4314" s="95" t="str">
        <f t="shared" si="269"/>
        <v/>
      </c>
      <c r="W4314" s="95" t="str">
        <f t="shared" si="270"/>
        <v/>
      </c>
      <c r="X4314" s="95" t="str">
        <f t="shared" si="271"/>
        <v/>
      </c>
    </row>
    <row r="4315" spans="21:24" x14ac:dyDescent="0.3">
      <c r="U4315" s="95" t="str">
        <f t="shared" si="268"/>
        <v/>
      </c>
      <c r="V4315" s="95" t="str">
        <f t="shared" si="269"/>
        <v/>
      </c>
      <c r="W4315" s="95" t="str">
        <f t="shared" si="270"/>
        <v/>
      </c>
      <c r="X4315" s="95" t="str">
        <f t="shared" si="271"/>
        <v/>
      </c>
    </row>
    <row r="4316" spans="21:24" x14ac:dyDescent="0.3">
      <c r="U4316" s="95" t="str">
        <f t="shared" si="268"/>
        <v/>
      </c>
      <c r="V4316" s="95" t="str">
        <f t="shared" si="269"/>
        <v/>
      </c>
      <c r="W4316" s="95" t="str">
        <f t="shared" si="270"/>
        <v/>
      </c>
      <c r="X4316" s="95" t="str">
        <f t="shared" si="271"/>
        <v/>
      </c>
    </row>
    <row r="4317" spans="21:24" x14ac:dyDescent="0.3">
      <c r="U4317" s="95" t="str">
        <f t="shared" si="268"/>
        <v/>
      </c>
      <c r="V4317" s="95" t="str">
        <f t="shared" si="269"/>
        <v/>
      </c>
      <c r="W4317" s="95" t="str">
        <f t="shared" si="270"/>
        <v/>
      </c>
      <c r="X4317" s="95" t="str">
        <f t="shared" si="271"/>
        <v/>
      </c>
    </row>
    <row r="4318" spans="21:24" x14ac:dyDescent="0.3">
      <c r="U4318" s="95" t="str">
        <f t="shared" si="268"/>
        <v/>
      </c>
      <c r="V4318" s="95" t="str">
        <f t="shared" si="269"/>
        <v/>
      </c>
      <c r="W4318" s="95" t="str">
        <f t="shared" si="270"/>
        <v/>
      </c>
      <c r="X4318" s="95" t="str">
        <f t="shared" si="271"/>
        <v/>
      </c>
    </row>
    <row r="4319" spans="21:24" x14ac:dyDescent="0.3">
      <c r="U4319" s="95" t="str">
        <f t="shared" si="268"/>
        <v/>
      </c>
      <c r="V4319" s="95" t="str">
        <f t="shared" si="269"/>
        <v/>
      </c>
      <c r="W4319" s="95" t="str">
        <f t="shared" si="270"/>
        <v/>
      </c>
      <c r="X4319" s="95" t="str">
        <f t="shared" si="271"/>
        <v/>
      </c>
    </row>
    <row r="4320" spans="21:24" x14ac:dyDescent="0.3">
      <c r="U4320" s="95" t="str">
        <f t="shared" si="268"/>
        <v/>
      </c>
      <c r="V4320" s="95" t="str">
        <f t="shared" si="269"/>
        <v/>
      </c>
      <c r="W4320" s="95" t="str">
        <f t="shared" si="270"/>
        <v/>
      </c>
      <c r="X4320" s="95" t="str">
        <f t="shared" si="271"/>
        <v/>
      </c>
    </row>
    <row r="4321" spans="21:24" x14ac:dyDescent="0.3">
      <c r="U4321" s="95" t="str">
        <f t="shared" si="268"/>
        <v/>
      </c>
      <c r="V4321" s="95" t="str">
        <f t="shared" si="269"/>
        <v/>
      </c>
      <c r="W4321" s="95" t="str">
        <f t="shared" si="270"/>
        <v/>
      </c>
      <c r="X4321" s="95" t="str">
        <f t="shared" si="271"/>
        <v/>
      </c>
    </row>
    <row r="4322" spans="21:24" x14ac:dyDescent="0.3">
      <c r="U4322" s="95" t="str">
        <f t="shared" si="268"/>
        <v/>
      </c>
      <c r="V4322" s="95" t="str">
        <f t="shared" si="269"/>
        <v/>
      </c>
      <c r="W4322" s="95" t="str">
        <f t="shared" si="270"/>
        <v/>
      </c>
      <c r="X4322" s="95" t="str">
        <f t="shared" si="271"/>
        <v/>
      </c>
    </row>
    <row r="4323" spans="21:24" x14ac:dyDescent="0.3">
      <c r="U4323" s="95" t="str">
        <f t="shared" si="268"/>
        <v/>
      </c>
      <c r="V4323" s="95" t="str">
        <f t="shared" si="269"/>
        <v/>
      </c>
      <c r="W4323" s="95" t="str">
        <f t="shared" si="270"/>
        <v/>
      </c>
      <c r="X4323" s="95" t="str">
        <f t="shared" si="271"/>
        <v/>
      </c>
    </row>
    <row r="4324" spans="21:24" x14ac:dyDescent="0.3">
      <c r="U4324" s="95" t="str">
        <f t="shared" si="268"/>
        <v/>
      </c>
      <c r="V4324" s="95" t="str">
        <f t="shared" si="269"/>
        <v/>
      </c>
      <c r="W4324" s="95" t="str">
        <f t="shared" si="270"/>
        <v/>
      </c>
      <c r="X4324" s="95" t="str">
        <f t="shared" si="271"/>
        <v/>
      </c>
    </row>
    <row r="4325" spans="21:24" x14ac:dyDescent="0.3">
      <c r="U4325" s="95" t="str">
        <f t="shared" si="268"/>
        <v/>
      </c>
      <c r="V4325" s="95" t="str">
        <f t="shared" si="269"/>
        <v/>
      </c>
      <c r="W4325" s="95" t="str">
        <f t="shared" si="270"/>
        <v/>
      </c>
      <c r="X4325" s="95" t="str">
        <f t="shared" si="271"/>
        <v/>
      </c>
    </row>
    <row r="4326" spans="21:24" x14ac:dyDescent="0.3">
      <c r="U4326" s="95" t="str">
        <f t="shared" si="268"/>
        <v/>
      </c>
      <c r="V4326" s="95" t="str">
        <f t="shared" si="269"/>
        <v/>
      </c>
      <c r="W4326" s="95" t="str">
        <f t="shared" si="270"/>
        <v/>
      </c>
      <c r="X4326" s="95" t="str">
        <f t="shared" si="271"/>
        <v/>
      </c>
    </row>
    <row r="4327" spans="21:24" x14ac:dyDescent="0.3">
      <c r="U4327" s="95" t="str">
        <f t="shared" si="268"/>
        <v/>
      </c>
      <c r="V4327" s="95" t="str">
        <f t="shared" si="269"/>
        <v/>
      </c>
      <c r="W4327" s="95" t="str">
        <f t="shared" si="270"/>
        <v/>
      </c>
      <c r="X4327" s="95" t="str">
        <f t="shared" si="271"/>
        <v/>
      </c>
    </row>
    <row r="4328" spans="21:24" x14ac:dyDescent="0.3">
      <c r="U4328" s="95" t="str">
        <f t="shared" si="268"/>
        <v/>
      </c>
      <c r="V4328" s="95" t="str">
        <f t="shared" si="269"/>
        <v/>
      </c>
      <c r="W4328" s="95" t="str">
        <f t="shared" si="270"/>
        <v/>
      </c>
      <c r="X4328" s="95" t="str">
        <f t="shared" si="271"/>
        <v/>
      </c>
    </row>
    <row r="4329" spans="21:24" x14ac:dyDescent="0.3">
      <c r="U4329" s="95" t="str">
        <f t="shared" si="268"/>
        <v/>
      </c>
      <c r="V4329" s="95" t="str">
        <f t="shared" si="269"/>
        <v/>
      </c>
      <c r="W4329" s="95" t="str">
        <f t="shared" si="270"/>
        <v/>
      </c>
      <c r="X4329" s="95" t="str">
        <f t="shared" si="271"/>
        <v/>
      </c>
    </row>
    <row r="4330" spans="21:24" x14ac:dyDescent="0.3">
      <c r="U4330" s="95" t="str">
        <f t="shared" si="268"/>
        <v/>
      </c>
      <c r="V4330" s="95" t="str">
        <f t="shared" si="269"/>
        <v/>
      </c>
      <c r="W4330" s="95" t="str">
        <f t="shared" si="270"/>
        <v/>
      </c>
      <c r="X4330" s="95" t="str">
        <f t="shared" si="271"/>
        <v/>
      </c>
    </row>
    <row r="4331" spans="21:24" x14ac:dyDescent="0.3">
      <c r="U4331" s="95" t="str">
        <f t="shared" si="268"/>
        <v/>
      </c>
      <c r="V4331" s="95" t="str">
        <f t="shared" si="269"/>
        <v/>
      </c>
      <c r="W4331" s="95" t="str">
        <f t="shared" si="270"/>
        <v/>
      </c>
      <c r="X4331" s="95" t="str">
        <f t="shared" si="271"/>
        <v/>
      </c>
    </row>
    <row r="4332" spans="21:24" x14ac:dyDescent="0.3">
      <c r="U4332" s="95" t="str">
        <f t="shared" si="268"/>
        <v/>
      </c>
      <c r="V4332" s="95" t="str">
        <f t="shared" si="269"/>
        <v/>
      </c>
      <c r="W4332" s="95" t="str">
        <f t="shared" si="270"/>
        <v/>
      </c>
      <c r="X4332" s="95" t="str">
        <f t="shared" si="271"/>
        <v/>
      </c>
    </row>
    <row r="4333" spans="21:24" x14ac:dyDescent="0.3">
      <c r="U4333" s="95" t="str">
        <f t="shared" si="268"/>
        <v/>
      </c>
      <c r="V4333" s="95" t="str">
        <f t="shared" si="269"/>
        <v/>
      </c>
      <c r="W4333" s="95" t="str">
        <f t="shared" si="270"/>
        <v/>
      </c>
      <c r="X4333" s="95" t="str">
        <f t="shared" si="271"/>
        <v/>
      </c>
    </row>
    <row r="4334" spans="21:24" x14ac:dyDescent="0.3">
      <c r="U4334" s="95" t="str">
        <f t="shared" si="268"/>
        <v/>
      </c>
      <c r="V4334" s="95" t="str">
        <f t="shared" si="269"/>
        <v/>
      </c>
      <c r="W4334" s="95" t="str">
        <f t="shared" si="270"/>
        <v/>
      </c>
      <c r="X4334" s="95" t="str">
        <f t="shared" si="271"/>
        <v/>
      </c>
    </row>
    <row r="4335" spans="21:24" x14ac:dyDescent="0.3">
      <c r="U4335" s="95" t="str">
        <f t="shared" si="268"/>
        <v/>
      </c>
      <c r="V4335" s="95" t="str">
        <f t="shared" si="269"/>
        <v/>
      </c>
      <c r="W4335" s="95" t="str">
        <f t="shared" si="270"/>
        <v/>
      </c>
      <c r="X4335" s="95" t="str">
        <f t="shared" si="271"/>
        <v/>
      </c>
    </row>
    <row r="4336" spans="21:24" x14ac:dyDescent="0.3">
      <c r="U4336" s="95" t="str">
        <f t="shared" si="268"/>
        <v/>
      </c>
      <c r="V4336" s="95" t="str">
        <f t="shared" si="269"/>
        <v/>
      </c>
      <c r="W4336" s="95" t="str">
        <f t="shared" si="270"/>
        <v/>
      </c>
      <c r="X4336" s="95" t="str">
        <f t="shared" si="271"/>
        <v/>
      </c>
    </row>
    <row r="4337" spans="21:24" x14ac:dyDescent="0.3">
      <c r="U4337" s="95" t="str">
        <f t="shared" si="268"/>
        <v/>
      </c>
      <c r="V4337" s="95" t="str">
        <f t="shared" si="269"/>
        <v/>
      </c>
      <c r="W4337" s="95" t="str">
        <f t="shared" si="270"/>
        <v/>
      </c>
      <c r="X4337" s="95" t="str">
        <f t="shared" si="271"/>
        <v/>
      </c>
    </row>
    <row r="4338" spans="21:24" x14ac:dyDescent="0.3">
      <c r="U4338" s="95" t="str">
        <f t="shared" si="268"/>
        <v/>
      </c>
      <c r="V4338" s="95" t="str">
        <f t="shared" si="269"/>
        <v/>
      </c>
      <c r="W4338" s="95" t="str">
        <f t="shared" si="270"/>
        <v/>
      </c>
      <c r="X4338" s="95" t="str">
        <f t="shared" si="271"/>
        <v/>
      </c>
    </row>
    <row r="4339" spans="21:24" x14ac:dyDescent="0.3">
      <c r="U4339" s="95" t="str">
        <f t="shared" si="268"/>
        <v/>
      </c>
      <c r="V4339" s="95" t="str">
        <f t="shared" si="269"/>
        <v/>
      </c>
      <c r="W4339" s="95" t="str">
        <f t="shared" si="270"/>
        <v/>
      </c>
      <c r="X4339" s="95" t="str">
        <f t="shared" si="271"/>
        <v/>
      </c>
    </row>
    <row r="4340" spans="21:24" x14ac:dyDescent="0.3">
      <c r="U4340" s="95" t="str">
        <f t="shared" si="268"/>
        <v/>
      </c>
      <c r="V4340" s="95" t="str">
        <f t="shared" si="269"/>
        <v/>
      </c>
      <c r="W4340" s="95" t="str">
        <f t="shared" si="270"/>
        <v/>
      </c>
      <c r="X4340" s="95" t="str">
        <f t="shared" si="271"/>
        <v/>
      </c>
    </row>
    <row r="4341" spans="21:24" x14ac:dyDescent="0.3">
      <c r="U4341" s="95" t="str">
        <f t="shared" si="268"/>
        <v/>
      </c>
      <c r="V4341" s="95" t="str">
        <f t="shared" si="269"/>
        <v/>
      </c>
      <c r="W4341" s="95" t="str">
        <f t="shared" si="270"/>
        <v/>
      </c>
      <c r="X4341" s="95" t="str">
        <f t="shared" si="271"/>
        <v/>
      </c>
    </row>
    <row r="4342" spans="21:24" x14ac:dyDescent="0.3">
      <c r="U4342" s="95" t="str">
        <f t="shared" si="268"/>
        <v/>
      </c>
      <c r="V4342" s="95" t="str">
        <f t="shared" si="269"/>
        <v/>
      </c>
      <c r="W4342" s="95" t="str">
        <f t="shared" si="270"/>
        <v/>
      </c>
      <c r="X4342" s="95" t="str">
        <f t="shared" si="271"/>
        <v/>
      </c>
    </row>
    <row r="4343" spans="21:24" x14ac:dyDescent="0.3">
      <c r="U4343" s="95" t="str">
        <f t="shared" si="268"/>
        <v/>
      </c>
      <c r="V4343" s="95" t="str">
        <f t="shared" si="269"/>
        <v/>
      </c>
      <c r="W4343" s="95" t="str">
        <f t="shared" si="270"/>
        <v/>
      </c>
      <c r="X4343" s="95" t="str">
        <f t="shared" si="271"/>
        <v/>
      </c>
    </row>
    <row r="4344" spans="21:24" x14ac:dyDescent="0.3">
      <c r="U4344" s="95" t="str">
        <f t="shared" si="268"/>
        <v/>
      </c>
      <c r="V4344" s="95" t="str">
        <f t="shared" si="269"/>
        <v/>
      </c>
      <c r="W4344" s="95" t="str">
        <f t="shared" si="270"/>
        <v/>
      </c>
      <c r="X4344" s="95" t="str">
        <f t="shared" si="271"/>
        <v/>
      </c>
    </row>
    <row r="4345" spans="21:24" x14ac:dyDescent="0.3">
      <c r="U4345" s="95" t="str">
        <f t="shared" si="268"/>
        <v/>
      </c>
      <c r="V4345" s="95" t="str">
        <f t="shared" si="269"/>
        <v/>
      </c>
      <c r="W4345" s="95" t="str">
        <f t="shared" si="270"/>
        <v/>
      </c>
      <c r="X4345" s="95" t="str">
        <f t="shared" si="271"/>
        <v/>
      </c>
    </row>
    <row r="4346" spans="21:24" x14ac:dyDescent="0.3">
      <c r="U4346" s="95" t="str">
        <f t="shared" si="268"/>
        <v/>
      </c>
      <c r="V4346" s="95" t="str">
        <f t="shared" si="269"/>
        <v/>
      </c>
      <c r="W4346" s="95" t="str">
        <f t="shared" si="270"/>
        <v/>
      </c>
      <c r="X4346" s="95" t="str">
        <f t="shared" si="271"/>
        <v/>
      </c>
    </row>
    <row r="4347" spans="21:24" x14ac:dyDescent="0.3">
      <c r="U4347" s="95" t="str">
        <f t="shared" si="268"/>
        <v/>
      </c>
      <c r="V4347" s="95" t="str">
        <f t="shared" si="269"/>
        <v/>
      </c>
      <c r="W4347" s="95" t="str">
        <f t="shared" si="270"/>
        <v/>
      </c>
      <c r="X4347" s="95" t="str">
        <f t="shared" si="271"/>
        <v/>
      </c>
    </row>
    <row r="4348" spans="21:24" x14ac:dyDescent="0.3">
      <c r="U4348" s="95" t="str">
        <f t="shared" si="268"/>
        <v/>
      </c>
      <c r="V4348" s="95" t="str">
        <f t="shared" si="269"/>
        <v/>
      </c>
      <c r="W4348" s="95" t="str">
        <f t="shared" si="270"/>
        <v/>
      </c>
      <c r="X4348" s="95" t="str">
        <f t="shared" si="271"/>
        <v/>
      </c>
    </row>
    <row r="4349" spans="21:24" x14ac:dyDescent="0.3">
      <c r="U4349" s="95" t="str">
        <f t="shared" si="268"/>
        <v/>
      </c>
      <c r="V4349" s="95" t="str">
        <f t="shared" si="269"/>
        <v/>
      </c>
      <c r="W4349" s="95" t="str">
        <f t="shared" si="270"/>
        <v/>
      </c>
      <c r="X4349" s="95" t="str">
        <f t="shared" si="271"/>
        <v/>
      </c>
    </row>
    <row r="4350" spans="21:24" x14ac:dyDescent="0.3">
      <c r="U4350" s="95" t="str">
        <f t="shared" si="268"/>
        <v/>
      </c>
      <c r="V4350" s="95" t="str">
        <f t="shared" si="269"/>
        <v/>
      </c>
      <c r="W4350" s="95" t="str">
        <f t="shared" si="270"/>
        <v/>
      </c>
      <c r="X4350" s="95" t="str">
        <f t="shared" si="271"/>
        <v/>
      </c>
    </row>
    <row r="4351" spans="21:24" x14ac:dyDescent="0.3">
      <c r="U4351" s="95" t="str">
        <f t="shared" si="268"/>
        <v/>
      </c>
      <c r="V4351" s="95" t="str">
        <f t="shared" si="269"/>
        <v/>
      </c>
      <c r="W4351" s="95" t="str">
        <f t="shared" si="270"/>
        <v/>
      </c>
      <c r="X4351" s="95" t="str">
        <f t="shared" si="271"/>
        <v/>
      </c>
    </row>
    <row r="4352" spans="21:24" x14ac:dyDescent="0.3">
      <c r="U4352" s="95" t="str">
        <f t="shared" si="268"/>
        <v/>
      </c>
      <c r="V4352" s="95" t="str">
        <f t="shared" si="269"/>
        <v/>
      </c>
      <c r="W4352" s="95" t="str">
        <f t="shared" si="270"/>
        <v/>
      </c>
      <c r="X4352" s="95" t="str">
        <f t="shared" si="271"/>
        <v/>
      </c>
    </row>
    <row r="4353" spans="21:24" x14ac:dyDescent="0.3">
      <c r="U4353" s="95" t="str">
        <f t="shared" si="268"/>
        <v/>
      </c>
      <c r="V4353" s="95" t="str">
        <f t="shared" si="269"/>
        <v/>
      </c>
      <c r="W4353" s="95" t="str">
        <f t="shared" si="270"/>
        <v/>
      </c>
      <c r="X4353" s="95" t="str">
        <f t="shared" si="271"/>
        <v/>
      </c>
    </row>
    <row r="4354" spans="21:24" x14ac:dyDescent="0.3">
      <c r="U4354" s="95" t="str">
        <f t="shared" si="268"/>
        <v/>
      </c>
      <c r="V4354" s="95" t="str">
        <f t="shared" si="269"/>
        <v/>
      </c>
      <c r="W4354" s="95" t="str">
        <f t="shared" si="270"/>
        <v/>
      </c>
      <c r="X4354" s="95" t="str">
        <f t="shared" si="271"/>
        <v/>
      </c>
    </row>
    <row r="4355" spans="21:24" x14ac:dyDescent="0.3">
      <c r="U4355" s="95" t="str">
        <f t="shared" si="268"/>
        <v/>
      </c>
      <c r="V4355" s="95" t="str">
        <f t="shared" si="269"/>
        <v/>
      </c>
      <c r="W4355" s="95" t="str">
        <f t="shared" si="270"/>
        <v/>
      </c>
      <c r="X4355" s="95" t="str">
        <f t="shared" si="271"/>
        <v/>
      </c>
    </row>
    <row r="4356" spans="21:24" x14ac:dyDescent="0.3">
      <c r="U4356" s="95" t="str">
        <f t="shared" si="268"/>
        <v/>
      </c>
      <c r="V4356" s="95" t="str">
        <f t="shared" si="269"/>
        <v/>
      </c>
      <c r="W4356" s="95" t="str">
        <f t="shared" si="270"/>
        <v/>
      </c>
      <c r="X4356" s="95" t="str">
        <f t="shared" si="271"/>
        <v/>
      </c>
    </row>
    <row r="4357" spans="21:24" x14ac:dyDescent="0.3">
      <c r="U4357" s="95" t="str">
        <f t="shared" ref="U4357:U4420" si="272">IF(L4357="ANO",B4357&amp;"-Linie A","")</f>
        <v/>
      </c>
      <c r="V4357" s="95" t="str">
        <f t="shared" ref="V4357:V4420" si="273">IF(M4357="ANO",B4357&amp;"-Linie B","")</f>
        <v/>
      </c>
      <c r="W4357" s="95" t="str">
        <f t="shared" ref="W4357:W4420" si="274">IF(N4357="ANO",B4357&amp;"-Linie C","")</f>
        <v/>
      </c>
      <c r="X4357" s="95" t="str">
        <f t="shared" ref="X4357:X4420" si="275">IF(O4357="ANO",B4357&amp;"-Linie D","")</f>
        <v/>
      </c>
    </row>
    <row r="4358" spans="21:24" x14ac:dyDescent="0.3">
      <c r="U4358" s="95" t="str">
        <f t="shared" si="272"/>
        <v/>
      </c>
      <c r="V4358" s="95" t="str">
        <f t="shared" si="273"/>
        <v/>
      </c>
      <c r="W4358" s="95" t="str">
        <f t="shared" si="274"/>
        <v/>
      </c>
      <c r="X4358" s="95" t="str">
        <f t="shared" si="275"/>
        <v/>
      </c>
    </row>
    <row r="4359" spans="21:24" x14ac:dyDescent="0.3">
      <c r="U4359" s="95" t="str">
        <f t="shared" si="272"/>
        <v/>
      </c>
      <c r="V4359" s="95" t="str">
        <f t="shared" si="273"/>
        <v/>
      </c>
      <c r="W4359" s="95" t="str">
        <f t="shared" si="274"/>
        <v/>
      </c>
      <c r="X4359" s="95" t="str">
        <f t="shared" si="275"/>
        <v/>
      </c>
    </row>
    <row r="4360" spans="21:24" x14ac:dyDescent="0.3">
      <c r="U4360" s="95" t="str">
        <f t="shared" si="272"/>
        <v/>
      </c>
      <c r="V4360" s="95" t="str">
        <f t="shared" si="273"/>
        <v/>
      </c>
      <c r="W4360" s="95" t="str">
        <f t="shared" si="274"/>
        <v/>
      </c>
      <c r="X4360" s="95" t="str">
        <f t="shared" si="275"/>
        <v/>
      </c>
    </row>
    <row r="4361" spans="21:24" x14ac:dyDescent="0.3">
      <c r="U4361" s="95" t="str">
        <f t="shared" si="272"/>
        <v/>
      </c>
      <c r="V4361" s="95" t="str">
        <f t="shared" si="273"/>
        <v/>
      </c>
      <c r="W4361" s="95" t="str">
        <f t="shared" si="274"/>
        <v/>
      </c>
      <c r="X4361" s="95" t="str">
        <f t="shared" si="275"/>
        <v/>
      </c>
    </row>
    <row r="4362" spans="21:24" x14ac:dyDescent="0.3">
      <c r="U4362" s="95" t="str">
        <f t="shared" si="272"/>
        <v/>
      </c>
      <c r="V4362" s="95" t="str">
        <f t="shared" si="273"/>
        <v/>
      </c>
      <c r="W4362" s="95" t="str">
        <f t="shared" si="274"/>
        <v/>
      </c>
      <c r="X4362" s="95" t="str">
        <f t="shared" si="275"/>
        <v/>
      </c>
    </row>
    <row r="4363" spans="21:24" x14ac:dyDescent="0.3">
      <c r="U4363" s="95" t="str">
        <f t="shared" si="272"/>
        <v/>
      </c>
      <c r="V4363" s="95" t="str">
        <f t="shared" si="273"/>
        <v/>
      </c>
      <c r="W4363" s="95" t="str">
        <f t="shared" si="274"/>
        <v/>
      </c>
      <c r="X4363" s="95" t="str">
        <f t="shared" si="275"/>
        <v/>
      </c>
    </row>
    <row r="4364" spans="21:24" x14ac:dyDescent="0.3">
      <c r="U4364" s="95" t="str">
        <f t="shared" si="272"/>
        <v/>
      </c>
      <c r="V4364" s="95" t="str">
        <f t="shared" si="273"/>
        <v/>
      </c>
      <c r="W4364" s="95" t="str">
        <f t="shared" si="274"/>
        <v/>
      </c>
      <c r="X4364" s="95" t="str">
        <f t="shared" si="275"/>
        <v/>
      </c>
    </row>
    <row r="4365" spans="21:24" x14ac:dyDescent="0.3">
      <c r="U4365" s="95" t="str">
        <f t="shared" si="272"/>
        <v/>
      </c>
      <c r="V4365" s="95" t="str">
        <f t="shared" si="273"/>
        <v/>
      </c>
      <c r="W4365" s="95" t="str">
        <f t="shared" si="274"/>
        <v/>
      </c>
      <c r="X4365" s="95" t="str">
        <f t="shared" si="275"/>
        <v/>
      </c>
    </row>
    <row r="4366" spans="21:24" x14ac:dyDescent="0.3">
      <c r="U4366" s="95" t="str">
        <f t="shared" si="272"/>
        <v/>
      </c>
      <c r="V4366" s="95" t="str">
        <f t="shared" si="273"/>
        <v/>
      </c>
      <c r="W4366" s="95" t="str">
        <f t="shared" si="274"/>
        <v/>
      </c>
      <c r="X4366" s="95" t="str">
        <f t="shared" si="275"/>
        <v/>
      </c>
    </row>
    <row r="4367" spans="21:24" x14ac:dyDescent="0.3">
      <c r="U4367" s="95" t="str">
        <f t="shared" si="272"/>
        <v/>
      </c>
      <c r="V4367" s="95" t="str">
        <f t="shared" si="273"/>
        <v/>
      </c>
      <c r="W4367" s="95" t="str">
        <f t="shared" si="274"/>
        <v/>
      </c>
      <c r="X4367" s="95" t="str">
        <f t="shared" si="275"/>
        <v/>
      </c>
    </row>
    <row r="4368" spans="21:24" x14ac:dyDescent="0.3">
      <c r="U4368" s="95" t="str">
        <f t="shared" si="272"/>
        <v/>
      </c>
      <c r="V4368" s="95" t="str">
        <f t="shared" si="273"/>
        <v/>
      </c>
      <c r="W4368" s="95" t="str">
        <f t="shared" si="274"/>
        <v/>
      </c>
      <c r="X4368" s="95" t="str">
        <f t="shared" si="275"/>
        <v/>
      </c>
    </row>
    <row r="4369" spans="21:24" x14ac:dyDescent="0.3">
      <c r="U4369" s="95" t="str">
        <f t="shared" si="272"/>
        <v/>
      </c>
      <c r="V4369" s="95" t="str">
        <f t="shared" si="273"/>
        <v/>
      </c>
      <c r="W4369" s="95" t="str">
        <f t="shared" si="274"/>
        <v/>
      </c>
      <c r="X4369" s="95" t="str">
        <f t="shared" si="275"/>
        <v/>
      </c>
    </row>
    <row r="4370" spans="21:24" x14ac:dyDescent="0.3">
      <c r="U4370" s="95" t="str">
        <f t="shared" si="272"/>
        <v/>
      </c>
      <c r="V4370" s="95" t="str">
        <f t="shared" si="273"/>
        <v/>
      </c>
      <c r="W4370" s="95" t="str">
        <f t="shared" si="274"/>
        <v/>
      </c>
      <c r="X4370" s="95" t="str">
        <f t="shared" si="275"/>
        <v/>
      </c>
    </row>
    <row r="4371" spans="21:24" x14ac:dyDescent="0.3">
      <c r="U4371" s="95" t="str">
        <f t="shared" si="272"/>
        <v/>
      </c>
      <c r="V4371" s="95" t="str">
        <f t="shared" si="273"/>
        <v/>
      </c>
      <c r="W4371" s="95" t="str">
        <f t="shared" si="274"/>
        <v/>
      </c>
      <c r="X4371" s="95" t="str">
        <f t="shared" si="275"/>
        <v/>
      </c>
    </row>
    <row r="4372" spans="21:24" x14ac:dyDescent="0.3">
      <c r="U4372" s="95" t="str">
        <f t="shared" si="272"/>
        <v/>
      </c>
      <c r="V4372" s="95" t="str">
        <f t="shared" si="273"/>
        <v/>
      </c>
      <c r="W4372" s="95" t="str">
        <f t="shared" si="274"/>
        <v/>
      </c>
      <c r="X4372" s="95" t="str">
        <f t="shared" si="275"/>
        <v/>
      </c>
    </row>
    <row r="4373" spans="21:24" x14ac:dyDescent="0.3">
      <c r="U4373" s="95" t="str">
        <f t="shared" si="272"/>
        <v/>
      </c>
      <c r="V4373" s="95" t="str">
        <f t="shared" si="273"/>
        <v/>
      </c>
      <c r="W4373" s="95" t="str">
        <f t="shared" si="274"/>
        <v/>
      </c>
      <c r="X4373" s="95" t="str">
        <f t="shared" si="275"/>
        <v/>
      </c>
    </row>
    <row r="4374" spans="21:24" x14ac:dyDescent="0.3">
      <c r="U4374" s="95" t="str">
        <f t="shared" si="272"/>
        <v/>
      </c>
      <c r="V4374" s="95" t="str">
        <f t="shared" si="273"/>
        <v/>
      </c>
      <c r="W4374" s="95" t="str">
        <f t="shared" si="274"/>
        <v/>
      </c>
      <c r="X4374" s="95" t="str">
        <f t="shared" si="275"/>
        <v/>
      </c>
    </row>
    <row r="4375" spans="21:24" x14ac:dyDescent="0.3">
      <c r="U4375" s="95" t="str">
        <f t="shared" si="272"/>
        <v/>
      </c>
      <c r="V4375" s="95" t="str">
        <f t="shared" si="273"/>
        <v/>
      </c>
      <c r="W4375" s="95" t="str">
        <f t="shared" si="274"/>
        <v/>
      </c>
      <c r="X4375" s="95" t="str">
        <f t="shared" si="275"/>
        <v/>
      </c>
    </row>
    <row r="4376" spans="21:24" x14ac:dyDescent="0.3">
      <c r="U4376" s="95" t="str">
        <f t="shared" si="272"/>
        <v/>
      </c>
      <c r="V4376" s="95" t="str">
        <f t="shared" si="273"/>
        <v/>
      </c>
      <c r="W4376" s="95" t="str">
        <f t="shared" si="274"/>
        <v/>
      </c>
      <c r="X4376" s="95" t="str">
        <f t="shared" si="275"/>
        <v/>
      </c>
    </row>
    <row r="4377" spans="21:24" x14ac:dyDescent="0.3">
      <c r="U4377" s="95" t="str">
        <f t="shared" si="272"/>
        <v/>
      </c>
      <c r="V4377" s="95" t="str">
        <f t="shared" si="273"/>
        <v/>
      </c>
      <c r="W4377" s="95" t="str">
        <f t="shared" si="274"/>
        <v/>
      </c>
      <c r="X4377" s="95" t="str">
        <f t="shared" si="275"/>
        <v/>
      </c>
    </row>
    <row r="4378" spans="21:24" x14ac:dyDescent="0.3">
      <c r="U4378" s="95" t="str">
        <f t="shared" si="272"/>
        <v/>
      </c>
      <c r="V4378" s="95" t="str">
        <f t="shared" si="273"/>
        <v/>
      </c>
      <c r="W4378" s="95" t="str">
        <f t="shared" si="274"/>
        <v/>
      </c>
      <c r="X4378" s="95" t="str">
        <f t="shared" si="275"/>
        <v/>
      </c>
    </row>
    <row r="4379" spans="21:24" x14ac:dyDescent="0.3">
      <c r="U4379" s="95" t="str">
        <f t="shared" si="272"/>
        <v/>
      </c>
      <c r="V4379" s="95" t="str">
        <f t="shared" si="273"/>
        <v/>
      </c>
      <c r="W4379" s="95" t="str">
        <f t="shared" si="274"/>
        <v/>
      </c>
      <c r="X4379" s="95" t="str">
        <f t="shared" si="275"/>
        <v/>
      </c>
    </row>
    <row r="4380" spans="21:24" x14ac:dyDescent="0.3">
      <c r="U4380" s="95" t="str">
        <f t="shared" si="272"/>
        <v/>
      </c>
      <c r="V4380" s="95" t="str">
        <f t="shared" si="273"/>
        <v/>
      </c>
      <c r="W4380" s="95" t="str">
        <f t="shared" si="274"/>
        <v/>
      </c>
      <c r="X4380" s="95" t="str">
        <f t="shared" si="275"/>
        <v/>
      </c>
    </row>
    <row r="4381" spans="21:24" x14ac:dyDescent="0.3">
      <c r="U4381" s="95" t="str">
        <f t="shared" si="272"/>
        <v/>
      </c>
      <c r="V4381" s="95" t="str">
        <f t="shared" si="273"/>
        <v/>
      </c>
      <c r="W4381" s="95" t="str">
        <f t="shared" si="274"/>
        <v/>
      </c>
      <c r="X4381" s="95" t="str">
        <f t="shared" si="275"/>
        <v/>
      </c>
    </row>
    <row r="4382" spans="21:24" x14ac:dyDescent="0.3">
      <c r="U4382" s="95" t="str">
        <f t="shared" si="272"/>
        <v/>
      </c>
      <c r="V4382" s="95" t="str">
        <f t="shared" si="273"/>
        <v/>
      </c>
      <c r="W4382" s="95" t="str">
        <f t="shared" si="274"/>
        <v/>
      </c>
      <c r="X4382" s="95" t="str">
        <f t="shared" si="275"/>
        <v/>
      </c>
    </row>
    <row r="4383" spans="21:24" x14ac:dyDescent="0.3">
      <c r="U4383" s="95" t="str">
        <f t="shared" si="272"/>
        <v/>
      </c>
      <c r="V4383" s="95" t="str">
        <f t="shared" si="273"/>
        <v/>
      </c>
      <c r="W4383" s="95" t="str">
        <f t="shared" si="274"/>
        <v/>
      </c>
      <c r="X4383" s="95" t="str">
        <f t="shared" si="275"/>
        <v/>
      </c>
    </row>
    <row r="4384" spans="21:24" x14ac:dyDescent="0.3">
      <c r="U4384" s="95" t="str">
        <f t="shared" si="272"/>
        <v/>
      </c>
      <c r="V4384" s="95" t="str">
        <f t="shared" si="273"/>
        <v/>
      </c>
      <c r="W4384" s="95" t="str">
        <f t="shared" si="274"/>
        <v/>
      </c>
      <c r="X4384" s="95" t="str">
        <f t="shared" si="275"/>
        <v/>
      </c>
    </row>
    <row r="4385" spans="21:24" x14ac:dyDescent="0.3">
      <c r="U4385" s="95" t="str">
        <f t="shared" si="272"/>
        <v/>
      </c>
      <c r="V4385" s="95" t="str">
        <f t="shared" si="273"/>
        <v/>
      </c>
      <c r="W4385" s="95" t="str">
        <f t="shared" si="274"/>
        <v/>
      </c>
      <c r="X4385" s="95" t="str">
        <f t="shared" si="275"/>
        <v/>
      </c>
    </row>
    <row r="4386" spans="21:24" x14ac:dyDescent="0.3">
      <c r="U4386" s="95" t="str">
        <f t="shared" si="272"/>
        <v/>
      </c>
      <c r="V4386" s="95" t="str">
        <f t="shared" si="273"/>
        <v/>
      </c>
      <c r="W4386" s="95" t="str">
        <f t="shared" si="274"/>
        <v/>
      </c>
      <c r="X4386" s="95" t="str">
        <f t="shared" si="275"/>
        <v/>
      </c>
    </row>
    <row r="4387" spans="21:24" x14ac:dyDescent="0.3">
      <c r="U4387" s="95" t="str">
        <f t="shared" si="272"/>
        <v/>
      </c>
      <c r="V4387" s="95" t="str">
        <f t="shared" si="273"/>
        <v/>
      </c>
      <c r="W4387" s="95" t="str">
        <f t="shared" si="274"/>
        <v/>
      </c>
      <c r="X4387" s="95" t="str">
        <f t="shared" si="275"/>
        <v/>
      </c>
    </row>
    <row r="4388" spans="21:24" x14ac:dyDescent="0.3">
      <c r="U4388" s="95" t="str">
        <f t="shared" si="272"/>
        <v/>
      </c>
      <c r="V4388" s="95" t="str">
        <f t="shared" si="273"/>
        <v/>
      </c>
      <c r="W4388" s="95" t="str">
        <f t="shared" si="274"/>
        <v/>
      </c>
      <c r="X4388" s="95" t="str">
        <f t="shared" si="275"/>
        <v/>
      </c>
    </row>
    <row r="4389" spans="21:24" x14ac:dyDescent="0.3">
      <c r="U4389" s="95" t="str">
        <f t="shared" si="272"/>
        <v/>
      </c>
      <c r="V4389" s="95" t="str">
        <f t="shared" si="273"/>
        <v/>
      </c>
      <c r="W4389" s="95" t="str">
        <f t="shared" si="274"/>
        <v/>
      </c>
      <c r="X4389" s="95" t="str">
        <f t="shared" si="275"/>
        <v/>
      </c>
    </row>
    <row r="4390" spans="21:24" x14ac:dyDescent="0.3">
      <c r="U4390" s="95" t="str">
        <f t="shared" si="272"/>
        <v/>
      </c>
      <c r="V4390" s="95" t="str">
        <f t="shared" si="273"/>
        <v/>
      </c>
      <c r="W4390" s="95" t="str">
        <f t="shared" si="274"/>
        <v/>
      </c>
      <c r="X4390" s="95" t="str">
        <f t="shared" si="275"/>
        <v/>
      </c>
    </row>
    <row r="4391" spans="21:24" x14ac:dyDescent="0.3">
      <c r="U4391" s="95" t="str">
        <f t="shared" si="272"/>
        <v/>
      </c>
      <c r="V4391" s="95" t="str">
        <f t="shared" si="273"/>
        <v/>
      </c>
      <c r="W4391" s="95" t="str">
        <f t="shared" si="274"/>
        <v/>
      </c>
      <c r="X4391" s="95" t="str">
        <f t="shared" si="275"/>
        <v/>
      </c>
    </row>
    <row r="4392" spans="21:24" x14ac:dyDescent="0.3">
      <c r="U4392" s="95" t="str">
        <f t="shared" si="272"/>
        <v/>
      </c>
      <c r="V4392" s="95" t="str">
        <f t="shared" si="273"/>
        <v/>
      </c>
      <c r="W4392" s="95" t="str">
        <f t="shared" si="274"/>
        <v/>
      </c>
      <c r="X4392" s="95" t="str">
        <f t="shared" si="275"/>
        <v/>
      </c>
    </row>
    <row r="4393" spans="21:24" x14ac:dyDescent="0.3">
      <c r="U4393" s="95" t="str">
        <f t="shared" si="272"/>
        <v/>
      </c>
      <c r="V4393" s="95" t="str">
        <f t="shared" si="273"/>
        <v/>
      </c>
      <c r="W4393" s="95" t="str">
        <f t="shared" si="274"/>
        <v/>
      </c>
      <c r="X4393" s="95" t="str">
        <f t="shared" si="275"/>
        <v/>
      </c>
    </row>
    <row r="4394" spans="21:24" x14ac:dyDescent="0.3">
      <c r="U4394" s="95" t="str">
        <f t="shared" si="272"/>
        <v/>
      </c>
      <c r="V4394" s="95" t="str">
        <f t="shared" si="273"/>
        <v/>
      </c>
      <c r="W4394" s="95" t="str">
        <f t="shared" si="274"/>
        <v/>
      </c>
      <c r="X4394" s="95" t="str">
        <f t="shared" si="275"/>
        <v/>
      </c>
    </row>
    <row r="4395" spans="21:24" x14ac:dyDescent="0.3">
      <c r="U4395" s="95" t="str">
        <f t="shared" si="272"/>
        <v/>
      </c>
      <c r="V4395" s="95" t="str">
        <f t="shared" si="273"/>
        <v/>
      </c>
      <c r="W4395" s="95" t="str">
        <f t="shared" si="274"/>
        <v/>
      </c>
      <c r="X4395" s="95" t="str">
        <f t="shared" si="275"/>
        <v/>
      </c>
    </row>
    <row r="4396" spans="21:24" x14ac:dyDescent="0.3">
      <c r="U4396" s="95" t="str">
        <f t="shared" si="272"/>
        <v/>
      </c>
      <c r="V4396" s="95" t="str">
        <f t="shared" si="273"/>
        <v/>
      </c>
      <c r="W4396" s="95" t="str">
        <f t="shared" si="274"/>
        <v/>
      </c>
      <c r="X4396" s="95" t="str">
        <f t="shared" si="275"/>
        <v/>
      </c>
    </row>
    <row r="4397" spans="21:24" x14ac:dyDescent="0.3">
      <c r="U4397" s="95" t="str">
        <f t="shared" si="272"/>
        <v/>
      </c>
      <c r="V4397" s="95" t="str">
        <f t="shared" si="273"/>
        <v/>
      </c>
      <c r="W4397" s="95" t="str">
        <f t="shared" si="274"/>
        <v/>
      </c>
      <c r="X4397" s="95" t="str">
        <f t="shared" si="275"/>
        <v/>
      </c>
    </row>
    <row r="4398" spans="21:24" x14ac:dyDescent="0.3">
      <c r="U4398" s="95" t="str">
        <f t="shared" si="272"/>
        <v/>
      </c>
      <c r="V4398" s="95" t="str">
        <f t="shared" si="273"/>
        <v/>
      </c>
      <c r="W4398" s="95" t="str">
        <f t="shared" si="274"/>
        <v/>
      </c>
      <c r="X4398" s="95" t="str">
        <f t="shared" si="275"/>
        <v/>
      </c>
    </row>
    <row r="4399" spans="21:24" x14ac:dyDescent="0.3">
      <c r="U4399" s="95" t="str">
        <f t="shared" si="272"/>
        <v/>
      </c>
      <c r="V4399" s="95" t="str">
        <f t="shared" si="273"/>
        <v/>
      </c>
      <c r="W4399" s="95" t="str">
        <f t="shared" si="274"/>
        <v/>
      </c>
      <c r="X4399" s="95" t="str">
        <f t="shared" si="275"/>
        <v/>
      </c>
    </row>
    <row r="4400" spans="21:24" x14ac:dyDescent="0.3">
      <c r="U4400" s="95" t="str">
        <f t="shared" si="272"/>
        <v/>
      </c>
      <c r="V4400" s="95" t="str">
        <f t="shared" si="273"/>
        <v/>
      </c>
      <c r="W4400" s="95" t="str">
        <f t="shared" si="274"/>
        <v/>
      </c>
      <c r="X4400" s="95" t="str">
        <f t="shared" si="275"/>
        <v/>
      </c>
    </row>
    <row r="4401" spans="21:24" x14ac:dyDescent="0.3">
      <c r="U4401" s="95" t="str">
        <f t="shared" si="272"/>
        <v/>
      </c>
      <c r="V4401" s="95" t="str">
        <f t="shared" si="273"/>
        <v/>
      </c>
      <c r="W4401" s="95" t="str">
        <f t="shared" si="274"/>
        <v/>
      </c>
      <c r="X4401" s="95" t="str">
        <f t="shared" si="275"/>
        <v/>
      </c>
    </row>
    <row r="4402" spans="21:24" x14ac:dyDescent="0.3">
      <c r="U4402" s="95" t="str">
        <f t="shared" si="272"/>
        <v/>
      </c>
      <c r="V4402" s="95" t="str">
        <f t="shared" si="273"/>
        <v/>
      </c>
      <c r="W4402" s="95" t="str">
        <f t="shared" si="274"/>
        <v/>
      </c>
      <c r="X4402" s="95" t="str">
        <f t="shared" si="275"/>
        <v/>
      </c>
    </row>
    <row r="4403" spans="21:24" x14ac:dyDescent="0.3">
      <c r="U4403" s="95" t="str">
        <f t="shared" si="272"/>
        <v/>
      </c>
      <c r="V4403" s="95" t="str">
        <f t="shared" si="273"/>
        <v/>
      </c>
      <c r="W4403" s="95" t="str">
        <f t="shared" si="274"/>
        <v/>
      </c>
      <c r="X4403" s="95" t="str">
        <f t="shared" si="275"/>
        <v/>
      </c>
    </row>
    <row r="4404" spans="21:24" x14ac:dyDescent="0.3">
      <c r="U4404" s="95" t="str">
        <f t="shared" si="272"/>
        <v/>
      </c>
      <c r="V4404" s="95" t="str">
        <f t="shared" si="273"/>
        <v/>
      </c>
      <c r="W4404" s="95" t="str">
        <f t="shared" si="274"/>
        <v/>
      </c>
      <c r="X4404" s="95" t="str">
        <f t="shared" si="275"/>
        <v/>
      </c>
    </row>
    <row r="4405" spans="21:24" x14ac:dyDescent="0.3">
      <c r="U4405" s="95" t="str">
        <f t="shared" si="272"/>
        <v/>
      </c>
      <c r="V4405" s="95" t="str">
        <f t="shared" si="273"/>
        <v/>
      </c>
      <c r="W4405" s="95" t="str">
        <f t="shared" si="274"/>
        <v/>
      </c>
      <c r="X4405" s="95" t="str">
        <f t="shared" si="275"/>
        <v/>
      </c>
    </row>
    <row r="4406" spans="21:24" x14ac:dyDescent="0.3">
      <c r="U4406" s="95" t="str">
        <f t="shared" si="272"/>
        <v/>
      </c>
      <c r="V4406" s="95" t="str">
        <f t="shared" si="273"/>
        <v/>
      </c>
      <c r="W4406" s="95" t="str">
        <f t="shared" si="274"/>
        <v/>
      </c>
      <c r="X4406" s="95" t="str">
        <f t="shared" si="275"/>
        <v/>
      </c>
    </row>
    <row r="4407" spans="21:24" x14ac:dyDescent="0.3">
      <c r="U4407" s="95" t="str">
        <f t="shared" si="272"/>
        <v/>
      </c>
      <c r="V4407" s="95" t="str">
        <f t="shared" si="273"/>
        <v/>
      </c>
      <c r="W4407" s="95" t="str">
        <f t="shared" si="274"/>
        <v/>
      </c>
      <c r="X4407" s="95" t="str">
        <f t="shared" si="275"/>
        <v/>
      </c>
    </row>
    <row r="4408" spans="21:24" x14ac:dyDescent="0.3">
      <c r="U4408" s="95" t="str">
        <f t="shared" si="272"/>
        <v/>
      </c>
      <c r="V4408" s="95" t="str">
        <f t="shared" si="273"/>
        <v/>
      </c>
      <c r="W4408" s="95" t="str">
        <f t="shared" si="274"/>
        <v/>
      </c>
      <c r="X4408" s="95" t="str">
        <f t="shared" si="275"/>
        <v/>
      </c>
    </row>
    <row r="4409" spans="21:24" x14ac:dyDescent="0.3">
      <c r="U4409" s="95" t="str">
        <f t="shared" si="272"/>
        <v/>
      </c>
      <c r="V4409" s="95" t="str">
        <f t="shared" si="273"/>
        <v/>
      </c>
      <c r="W4409" s="95" t="str">
        <f t="shared" si="274"/>
        <v/>
      </c>
      <c r="X4409" s="95" t="str">
        <f t="shared" si="275"/>
        <v/>
      </c>
    </row>
    <row r="4410" spans="21:24" x14ac:dyDescent="0.3">
      <c r="U4410" s="95" t="str">
        <f t="shared" si="272"/>
        <v/>
      </c>
      <c r="V4410" s="95" t="str">
        <f t="shared" si="273"/>
        <v/>
      </c>
      <c r="W4410" s="95" t="str">
        <f t="shared" si="274"/>
        <v/>
      </c>
      <c r="X4410" s="95" t="str">
        <f t="shared" si="275"/>
        <v/>
      </c>
    </row>
    <row r="4411" spans="21:24" x14ac:dyDescent="0.3">
      <c r="U4411" s="95" t="str">
        <f t="shared" si="272"/>
        <v/>
      </c>
      <c r="V4411" s="95" t="str">
        <f t="shared" si="273"/>
        <v/>
      </c>
      <c r="W4411" s="95" t="str">
        <f t="shared" si="274"/>
        <v/>
      </c>
      <c r="X4411" s="95" t="str">
        <f t="shared" si="275"/>
        <v/>
      </c>
    </row>
    <row r="4412" spans="21:24" x14ac:dyDescent="0.3">
      <c r="U4412" s="95" t="str">
        <f t="shared" si="272"/>
        <v/>
      </c>
      <c r="V4412" s="95" t="str">
        <f t="shared" si="273"/>
        <v/>
      </c>
      <c r="W4412" s="95" t="str">
        <f t="shared" si="274"/>
        <v/>
      </c>
      <c r="X4412" s="95" t="str">
        <f t="shared" si="275"/>
        <v/>
      </c>
    </row>
    <row r="4413" spans="21:24" x14ac:dyDescent="0.3">
      <c r="U4413" s="95" t="str">
        <f t="shared" si="272"/>
        <v/>
      </c>
      <c r="V4413" s="95" t="str">
        <f t="shared" si="273"/>
        <v/>
      </c>
      <c r="W4413" s="95" t="str">
        <f t="shared" si="274"/>
        <v/>
      </c>
      <c r="X4413" s="95" t="str">
        <f t="shared" si="275"/>
        <v/>
      </c>
    </row>
    <row r="4414" spans="21:24" x14ac:dyDescent="0.3">
      <c r="U4414" s="95" t="str">
        <f t="shared" si="272"/>
        <v/>
      </c>
      <c r="V4414" s="95" t="str">
        <f t="shared" si="273"/>
        <v/>
      </c>
      <c r="W4414" s="95" t="str">
        <f t="shared" si="274"/>
        <v/>
      </c>
      <c r="X4414" s="95" t="str">
        <f t="shared" si="275"/>
        <v/>
      </c>
    </row>
    <row r="4415" spans="21:24" x14ac:dyDescent="0.3">
      <c r="U4415" s="95" t="str">
        <f t="shared" si="272"/>
        <v/>
      </c>
      <c r="V4415" s="95" t="str">
        <f t="shared" si="273"/>
        <v/>
      </c>
      <c r="W4415" s="95" t="str">
        <f t="shared" si="274"/>
        <v/>
      </c>
      <c r="X4415" s="95" t="str">
        <f t="shared" si="275"/>
        <v/>
      </c>
    </row>
    <row r="4416" spans="21:24" x14ac:dyDescent="0.3">
      <c r="U4416" s="95" t="str">
        <f t="shared" si="272"/>
        <v/>
      </c>
      <c r="V4416" s="95" t="str">
        <f t="shared" si="273"/>
        <v/>
      </c>
      <c r="W4416" s="95" t="str">
        <f t="shared" si="274"/>
        <v/>
      </c>
      <c r="X4416" s="95" t="str">
        <f t="shared" si="275"/>
        <v/>
      </c>
    </row>
    <row r="4417" spans="21:24" x14ac:dyDescent="0.3">
      <c r="U4417" s="95" t="str">
        <f t="shared" si="272"/>
        <v/>
      </c>
      <c r="V4417" s="95" t="str">
        <f t="shared" si="273"/>
        <v/>
      </c>
      <c r="W4417" s="95" t="str">
        <f t="shared" si="274"/>
        <v/>
      </c>
      <c r="X4417" s="95" t="str">
        <f t="shared" si="275"/>
        <v/>
      </c>
    </row>
    <row r="4418" spans="21:24" x14ac:dyDescent="0.3">
      <c r="U4418" s="95" t="str">
        <f t="shared" si="272"/>
        <v/>
      </c>
      <c r="V4418" s="95" t="str">
        <f t="shared" si="273"/>
        <v/>
      </c>
      <c r="W4418" s="95" t="str">
        <f t="shared" si="274"/>
        <v/>
      </c>
      <c r="X4418" s="95" t="str">
        <f t="shared" si="275"/>
        <v/>
      </c>
    </row>
    <row r="4419" spans="21:24" x14ac:dyDescent="0.3">
      <c r="U4419" s="95" t="str">
        <f t="shared" si="272"/>
        <v/>
      </c>
      <c r="V4419" s="95" t="str">
        <f t="shared" si="273"/>
        <v/>
      </c>
      <c r="W4419" s="95" t="str">
        <f t="shared" si="274"/>
        <v/>
      </c>
      <c r="X4419" s="95" t="str">
        <f t="shared" si="275"/>
        <v/>
      </c>
    </row>
    <row r="4420" spans="21:24" x14ac:dyDescent="0.3">
      <c r="U4420" s="95" t="str">
        <f t="shared" si="272"/>
        <v/>
      </c>
      <c r="V4420" s="95" t="str">
        <f t="shared" si="273"/>
        <v/>
      </c>
      <c r="W4420" s="95" t="str">
        <f t="shared" si="274"/>
        <v/>
      </c>
      <c r="X4420" s="95" t="str">
        <f t="shared" si="275"/>
        <v/>
      </c>
    </row>
    <row r="4421" spans="21:24" x14ac:dyDescent="0.3">
      <c r="U4421" s="95" t="str">
        <f t="shared" ref="U4421:U4484" si="276">IF(L4421="ANO",B4421&amp;"-Linie A","")</f>
        <v/>
      </c>
      <c r="V4421" s="95" t="str">
        <f t="shared" ref="V4421:V4484" si="277">IF(M4421="ANO",B4421&amp;"-Linie B","")</f>
        <v/>
      </c>
      <c r="W4421" s="95" t="str">
        <f t="shared" ref="W4421:W4484" si="278">IF(N4421="ANO",B4421&amp;"-Linie C","")</f>
        <v/>
      </c>
      <c r="X4421" s="95" t="str">
        <f t="shared" ref="X4421:X4484" si="279">IF(O4421="ANO",B4421&amp;"-Linie D","")</f>
        <v/>
      </c>
    </row>
    <row r="4422" spans="21:24" x14ac:dyDescent="0.3">
      <c r="U4422" s="95" t="str">
        <f t="shared" si="276"/>
        <v/>
      </c>
      <c r="V4422" s="95" t="str">
        <f t="shared" si="277"/>
        <v/>
      </c>
      <c r="W4422" s="95" t="str">
        <f t="shared" si="278"/>
        <v/>
      </c>
      <c r="X4422" s="95" t="str">
        <f t="shared" si="279"/>
        <v/>
      </c>
    </row>
    <row r="4423" spans="21:24" x14ac:dyDescent="0.3">
      <c r="U4423" s="95" t="str">
        <f t="shared" si="276"/>
        <v/>
      </c>
      <c r="V4423" s="95" t="str">
        <f t="shared" si="277"/>
        <v/>
      </c>
      <c r="W4423" s="95" t="str">
        <f t="shared" si="278"/>
        <v/>
      </c>
      <c r="X4423" s="95" t="str">
        <f t="shared" si="279"/>
        <v/>
      </c>
    </row>
    <row r="4424" spans="21:24" x14ac:dyDescent="0.3">
      <c r="U4424" s="95" t="str">
        <f t="shared" si="276"/>
        <v/>
      </c>
      <c r="V4424" s="95" t="str">
        <f t="shared" si="277"/>
        <v/>
      </c>
      <c r="W4424" s="95" t="str">
        <f t="shared" si="278"/>
        <v/>
      </c>
      <c r="X4424" s="95" t="str">
        <f t="shared" si="279"/>
        <v/>
      </c>
    </row>
    <row r="4425" spans="21:24" x14ac:dyDescent="0.3">
      <c r="U4425" s="95" t="str">
        <f t="shared" si="276"/>
        <v/>
      </c>
      <c r="V4425" s="95" t="str">
        <f t="shared" si="277"/>
        <v/>
      </c>
      <c r="W4425" s="95" t="str">
        <f t="shared" si="278"/>
        <v/>
      </c>
      <c r="X4425" s="95" t="str">
        <f t="shared" si="279"/>
        <v/>
      </c>
    </row>
    <row r="4426" spans="21:24" x14ac:dyDescent="0.3">
      <c r="U4426" s="95" t="str">
        <f t="shared" si="276"/>
        <v/>
      </c>
      <c r="V4426" s="95" t="str">
        <f t="shared" si="277"/>
        <v/>
      </c>
      <c r="W4426" s="95" t="str">
        <f t="shared" si="278"/>
        <v/>
      </c>
      <c r="X4426" s="95" t="str">
        <f t="shared" si="279"/>
        <v/>
      </c>
    </row>
    <row r="4427" spans="21:24" x14ac:dyDescent="0.3">
      <c r="U4427" s="95" t="str">
        <f t="shared" si="276"/>
        <v/>
      </c>
      <c r="V4427" s="95" t="str">
        <f t="shared" si="277"/>
        <v/>
      </c>
      <c r="W4427" s="95" t="str">
        <f t="shared" si="278"/>
        <v/>
      </c>
      <c r="X4427" s="95" t="str">
        <f t="shared" si="279"/>
        <v/>
      </c>
    </row>
    <row r="4428" spans="21:24" x14ac:dyDescent="0.3">
      <c r="U4428" s="95" t="str">
        <f t="shared" si="276"/>
        <v/>
      </c>
      <c r="V4428" s="95" t="str">
        <f t="shared" si="277"/>
        <v/>
      </c>
      <c r="W4428" s="95" t="str">
        <f t="shared" si="278"/>
        <v/>
      </c>
      <c r="X4428" s="95" t="str">
        <f t="shared" si="279"/>
        <v/>
      </c>
    </row>
    <row r="4429" spans="21:24" x14ac:dyDescent="0.3">
      <c r="U4429" s="95" t="str">
        <f t="shared" si="276"/>
        <v/>
      </c>
      <c r="V4429" s="95" t="str">
        <f t="shared" si="277"/>
        <v/>
      </c>
      <c r="W4429" s="95" t="str">
        <f t="shared" si="278"/>
        <v/>
      </c>
      <c r="X4429" s="95" t="str">
        <f t="shared" si="279"/>
        <v/>
      </c>
    </row>
    <row r="4430" spans="21:24" x14ac:dyDescent="0.3">
      <c r="U4430" s="95" t="str">
        <f t="shared" si="276"/>
        <v/>
      </c>
      <c r="V4430" s="95" t="str">
        <f t="shared" si="277"/>
        <v/>
      </c>
      <c r="W4430" s="95" t="str">
        <f t="shared" si="278"/>
        <v/>
      </c>
      <c r="X4430" s="95" t="str">
        <f t="shared" si="279"/>
        <v/>
      </c>
    </row>
    <row r="4431" spans="21:24" x14ac:dyDescent="0.3">
      <c r="U4431" s="95" t="str">
        <f t="shared" si="276"/>
        <v/>
      </c>
      <c r="V4431" s="95" t="str">
        <f t="shared" si="277"/>
        <v/>
      </c>
      <c r="W4431" s="95" t="str">
        <f t="shared" si="278"/>
        <v/>
      </c>
      <c r="X4431" s="95" t="str">
        <f t="shared" si="279"/>
        <v/>
      </c>
    </row>
    <row r="4432" spans="21:24" x14ac:dyDescent="0.3">
      <c r="U4432" s="95" t="str">
        <f t="shared" si="276"/>
        <v/>
      </c>
      <c r="V4432" s="95" t="str">
        <f t="shared" si="277"/>
        <v/>
      </c>
      <c r="W4432" s="95" t="str">
        <f t="shared" si="278"/>
        <v/>
      </c>
      <c r="X4432" s="95" t="str">
        <f t="shared" si="279"/>
        <v/>
      </c>
    </row>
    <row r="4433" spans="21:24" x14ac:dyDescent="0.3">
      <c r="U4433" s="95" t="str">
        <f t="shared" si="276"/>
        <v/>
      </c>
      <c r="V4433" s="95" t="str">
        <f t="shared" si="277"/>
        <v/>
      </c>
      <c r="W4433" s="95" t="str">
        <f t="shared" si="278"/>
        <v/>
      </c>
      <c r="X4433" s="95" t="str">
        <f t="shared" si="279"/>
        <v/>
      </c>
    </row>
    <row r="4434" spans="21:24" x14ac:dyDescent="0.3">
      <c r="U4434" s="95" t="str">
        <f t="shared" si="276"/>
        <v/>
      </c>
      <c r="V4434" s="95" t="str">
        <f t="shared" si="277"/>
        <v/>
      </c>
      <c r="W4434" s="95" t="str">
        <f t="shared" si="278"/>
        <v/>
      </c>
      <c r="X4434" s="95" t="str">
        <f t="shared" si="279"/>
        <v/>
      </c>
    </row>
    <row r="4435" spans="21:24" x14ac:dyDescent="0.3">
      <c r="U4435" s="95" t="str">
        <f t="shared" si="276"/>
        <v/>
      </c>
      <c r="V4435" s="95" t="str">
        <f t="shared" si="277"/>
        <v/>
      </c>
      <c r="W4435" s="95" t="str">
        <f t="shared" si="278"/>
        <v/>
      </c>
      <c r="X4435" s="95" t="str">
        <f t="shared" si="279"/>
        <v/>
      </c>
    </row>
    <row r="4436" spans="21:24" x14ac:dyDescent="0.3">
      <c r="U4436" s="95" t="str">
        <f t="shared" si="276"/>
        <v/>
      </c>
      <c r="V4436" s="95" t="str">
        <f t="shared" si="277"/>
        <v/>
      </c>
      <c r="W4436" s="95" t="str">
        <f t="shared" si="278"/>
        <v/>
      </c>
      <c r="X4436" s="95" t="str">
        <f t="shared" si="279"/>
        <v/>
      </c>
    </row>
    <row r="4437" spans="21:24" x14ac:dyDescent="0.3">
      <c r="U4437" s="95" t="str">
        <f t="shared" si="276"/>
        <v/>
      </c>
      <c r="V4437" s="95" t="str">
        <f t="shared" si="277"/>
        <v/>
      </c>
      <c r="W4437" s="95" t="str">
        <f t="shared" si="278"/>
        <v/>
      </c>
      <c r="X4437" s="95" t="str">
        <f t="shared" si="279"/>
        <v/>
      </c>
    </row>
    <row r="4438" spans="21:24" x14ac:dyDescent="0.3">
      <c r="U4438" s="95" t="str">
        <f t="shared" si="276"/>
        <v/>
      </c>
      <c r="V4438" s="95" t="str">
        <f t="shared" si="277"/>
        <v/>
      </c>
      <c r="W4438" s="95" t="str">
        <f t="shared" si="278"/>
        <v/>
      </c>
      <c r="X4438" s="95" t="str">
        <f t="shared" si="279"/>
        <v/>
      </c>
    </row>
    <row r="4439" spans="21:24" x14ac:dyDescent="0.3">
      <c r="U4439" s="95" t="str">
        <f t="shared" si="276"/>
        <v/>
      </c>
      <c r="V4439" s="95" t="str">
        <f t="shared" si="277"/>
        <v/>
      </c>
      <c r="W4439" s="95" t="str">
        <f t="shared" si="278"/>
        <v/>
      </c>
      <c r="X4439" s="95" t="str">
        <f t="shared" si="279"/>
        <v/>
      </c>
    </row>
    <row r="4440" spans="21:24" x14ac:dyDescent="0.3">
      <c r="U4440" s="95" t="str">
        <f t="shared" si="276"/>
        <v/>
      </c>
      <c r="V4440" s="95" t="str">
        <f t="shared" si="277"/>
        <v/>
      </c>
      <c r="W4440" s="95" t="str">
        <f t="shared" si="278"/>
        <v/>
      </c>
      <c r="X4440" s="95" t="str">
        <f t="shared" si="279"/>
        <v/>
      </c>
    </row>
    <row r="4441" spans="21:24" x14ac:dyDescent="0.3">
      <c r="U4441" s="95" t="str">
        <f t="shared" si="276"/>
        <v/>
      </c>
      <c r="V4441" s="95" t="str">
        <f t="shared" si="277"/>
        <v/>
      </c>
      <c r="W4441" s="95" t="str">
        <f t="shared" si="278"/>
        <v/>
      </c>
      <c r="X4441" s="95" t="str">
        <f t="shared" si="279"/>
        <v/>
      </c>
    </row>
    <row r="4442" spans="21:24" x14ac:dyDescent="0.3">
      <c r="U4442" s="95" t="str">
        <f t="shared" si="276"/>
        <v/>
      </c>
      <c r="V4442" s="95" t="str">
        <f t="shared" si="277"/>
        <v/>
      </c>
      <c r="W4442" s="95" t="str">
        <f t="shared" si="278"/>
        <v/>
      </c>
      <c r="X4442" s="95" t="str">
        <f t="shared" si="279"/>
        <v/>
      </c>
    </row>
    <row r="4443" spans="21:24" x14ac:dyDescent="0.3">
      <c r="U4443" s="95" t="str">
        <f t="shared" si="276"/>
        <v/>
      </c>
      <c r="V4443" s="95" t="str">
        <f t="shared" si="277"/>
        <v/>
      </c>
      <c r="W4443" s="95" t="str">
        <f t="shared" si="278"/>
        <v/>
      </c>
      <c r="X4443" s="95" t="str">
        <f t="shared" si="279"/>
        <v/>
      </c>
    </row>
    <row r="4444" spans="21:24" x14ac:dyDescent="0.3">
      <c r="U4444" s="95" t="str">
        <f t="shared" si="276"/>
        <v/>
      </c>
      <c r="V4444" s="95" t="str">
        <f t="shared" si="277"/>
        <v/>
      </c>
      <c r="W4444" s="95" t="str">
        <f t="shared" si="278"/>
        <v/>
      </c>
      <c r="X4444" s="95" t="str">
        <f t="shared" si="279"/>
        <v/>
      </c>
    </row>
    <row r="4445" spans="21:24" x14ac:dyDescent="0.3">
      <c r="U4445" s="95" t="str">
        <f t="shared" si="276"/>
        <v/>
      </c>
      <c r="V4445" s="95" t="str">
        <f t="shared" si="277"/>
        <v/>
      </c>
      <c r="W4445" s="95" t="str">
        <f t="shared" si="278"/>
        <v/>
      </c>
      <c r="X4445" s="95" t="str">
        <f t="shared" si="279"/>
        <v/>
      </c>
    </row>
    <row r="4446" spans="21:24" x14ac:dyDescent="0.3">
      <c r="U4446" s="95" t="str">
        <f t="shared" si="276"/>
        <v/>
      </c>
      <c r="V4446" s="95" t="str">
        <f t="shared" si="277"/>
        <v/>
      </c>
      <c r="W4446" s="95" t="str">
        <f t="shared" si="278"/>
        <v/>
      </c>
      <c r="X4446" s="95" t="str">
        <f t="shared" si="279"/>
        <v/>
      </c>
    </row>
    <row r="4447" spans="21:24" x14ac:dyDescent="0.3">
      <c r="U4447" s="95" t="str">
        <f t="shared" si="276"/>
        <v/>
      </c>
      <c r="V4447" s="95" t="str">
        <f t="shared" si="277"/>
        <v/>
      </c>
      <c r="W4447" s="95" t="str">
        <f t="shared" si="278"/>
        <v/>
      </c>
      <c r="X4447" s="95" t="str">
        <f t="shared" si="279"/>
        <v/>
      </c>
    </row>
    <row r="4448" spans="21:24" x14ac:dyDescent="0.3">
      <c r="U4448" s="95" t="str">
        <f t="shared" si="276"/>
        <v/>
      </c>
      <c r="V4448" s="95" t="str">
        <f t="shared" si="277"/>
        <v/>
      </c>
      <c r="W4448" s="95" t="str">
        <f t="shared" si="278"/>
        <v/>
      </c>
      <c r="X4448" s="95" t="str">
        <f t="shared" si="279"/>
        <v/>
      </c>
    </row>
    <row r="4449" spans="21:24" x14ac:dyDescent="0.3">
      <c r="U4449" s="95" t="str">
        <f t="shared" si="276"/>
        <v/>
      </c>
      <c r="V4449" s="95" t="str">
        <f t="shared" si="277"/>
        <v/>
      </c>
      <c r="W4449" s="95" t="str">
        <f t="shared" si="278"/>
        <v/>
      </c>
      <c r="X4449" s="95" t="str">
        <f t="shared" si="279"/>
        <v/>
      </c>
    </row>
    <row r="4450" spans="21:24" x14ac:dyDescent="0.3">
      <c r="U4450" s="95" t="str">
        <f t="shared" si="276"/>
        <v/>
      </c>
      <c r="V4450" s="95" t="str">
        <f t="shared" si="277"/>
        <v/>
      </c>
      <c r="W4450" s="95" t="str">
        <f t="shared" si="278"/>
        <v/>
      </c>
      <c r="X4450" s="95" t="str">
        <f t="shared" si="279"/>
        <v/>
      </c>
    </row>
    <row r="4451" spans="21:24" x14ac:dyDescent="0.3">
      <c r="U4451" s="95" t="str">
        <f t="shared" si="276"/>
        <v/>
      </c>
      <c r="V4451" s="95" t="str">
        <f t="shared" si="277"/>
        <v/>
      </c>
      <c r="W4451" s="95" t="str">
        <f t="shared" si="278"/>
        <v/>
      </c>
      <c r="X4451" s="95" t="str">
        <f t="shared" si="279"/>
        <v/>
      </c>
    </row>
    <row r="4452" spans="21:24" x14ac:dyDescent="0.3">
      <c r="U4452" s="95" t="str">
        <f t="shared" si="276"/>
        <v/>
      </c>
      <c r="V4452" s="95" t="str">
        <f t="shared" si="277"/>
        <v/>
      </c>
      <c r="W4452" s="95" t="str">
        <f t="shared" si="278"/>
        <v/>
      </c>
      <c r="X4452" s="95" t="str">
        <f t="shared" si="279"/>
        <v/>
      </c>
    </row>
    <row r="4453" spans="21:24" x14ac:dyDescent="0.3">
      <c r="U4453" s="95" t="str">
        <f t="shared" si="276"/>
        <v/>
      </c>
      <c r="V4453" s="95" t="str">
        <f t="shared" si="277"/>
        <v/>
      </c>
      <c r="W4453" s="95" t="str">
        <f t="shared" si="278"/>
        <v/>
      </c>
      <c r="X4453" s="95" t="str">
        <f t="shared" si="279"/>
        <v/>
      </c>
    </row>
    <row r="4454" spans="21:24" x14ac:dyDescent="0.3">
      <c r="U4454" s="95" t="str">
        <f t="shared" si="276"/>
        <v/>
      </c>
      <c r="V4454" s="95" t="str">
        <f t="shared" si="277"/>
        <v/>
      </c>
      <c r="W4454" s="95" t="str">
        <f t="shared" si="278"/>
        <v/>
      </c>
      <c r="X4454" s="95" t="str">
        <f t="shared" si="279"/>
        <v/>
      </c>
    </row>
    <row r="4455" spans="21:24" x14ac:dyDescent="0.3">
      <c r="U4455" s="95" t="str">
        <f t="shared" si="276"/>
        <v/>
      </c>
      <c r="V4455" s="95" t="str">
        <f t="shared" si="277"/>
        <v/>
      </c>
      <c r="W4455" s="95" t="str">
        <f t="shared" si="278"/>
        <v/>
      </c>
      <c r="X4455" s="95" t="str">
        <f t="shared" si="279"/>
        <v/>
      </c>
    </row>
    <row r="4456" spans="21:24" x14ac:dyDescent="0.3">
      <c r="U4456" s="95" t="str">
        <f t="shared" si="276"/>
        <v/>
      </c>
      <c r="V4456" s="95" t="str">
        <f t="shared" si="277"/>
        <v/>
      </c>
      <c r="W4456" s="95" t="str">
        <f t="shared" si="278"/>
        <v/>
      </c>
      <c r="X4456" s="95" t="str">
        <f t="shared" si="279"/>
        <v/>
      </c>
    </row>
    <row r="4457" spans="21:24" x14ac:dyDescent="0.3">
      <c r="U4457" s="95" t="str">
        <f t="shared" si="276"/>
        <v/>
      </c>
      <c r="V4457" s="95" t="str">
        <f t="shared" si="277"/>
        <v/>
      </c>
      <c r="W4457" s="95" t="str">
        <f t="shared" si="278"/>
        <v/>
      </c>
      <c r="X4457" s="95" t="str">
        <f t="shared" si="279"/>
        <v/>
      </c>
    </row>
    <row r="4458" spans="21:24" x14ac:dyDescent="0.3">
      <c r="U4458" s="95" t="str">
        <f t="shared" si="276"/>
        <v/>
      </c>
      <c r="V4458" s="95" t="str">
        <f t="shared" si="277"/>
        <v/>
      </c>
      <c r="W4458" s="95" t="str">
        <f t="shared" si="278"/>
        <v/>
      </c>
      <c r="X4458" s="95" t="str">
        <f t="shared" si="279"/>
        <v/>
      </c>
    </row>
    <row r="4459" spans="21:24" x14ac:dyDescent="0.3">
      <c r="U4459" s="95" t="str">
        <f t="shared" si="276"/>
        <v/>
      </c>
      <c r="V4459" s="95" t="str">
        <f t="shared" si="277"/>
        <v/>
      </c>
      <c r="W4459" s="95" t="str">
        <f t="shared" si="278"/>
        <v/>
      </c>
      <c r="X4459" s="95" t="str">
        <f t="shared" si="279"/>
        <v/>
      </c>
    </row>
    <row r="4460" spans="21:24" x14ac:dyDescent="0.3">
      <c r="U4460" s="95" t="str">
        <f t="shared" si="276"/>
        <v/>
      </c>
      <c r="V4460" s="95" t="str">
        <f t="shared" si="277"/>
        <v/>
      </c>
      <c r="W4460" s="95" t="str">
        <f t="shared" si="278"/>
        <v/>
      </c>
      <c r="X4460" s="95" t="str">
        <f t="shared" si="279"/>
        <v/>
      </c>
    </row>
    <row r="4461" spans="21:24" x14ac:dyDescent="0.3">
      <c r="U4461" s="95" t="str">
        <f t="shared" si="276"/>
        <v/>
      </c>
      <c r="V4461" s="95" t="str">
        <f t="shared" si="277"/>
        <v/>
      </c>
      <c r="W4461" s="95" t="str">
        <f t="shared" si="278"/>
        <v/>
      </c>
      <c r="X4461" s="95" t="str">
        <f t="shared" si="279"/>
        <v/>
      </c>
    </row>
    <row r="4462" spans="21:24" x14ac:dyDescent="0.3">
      <c r="U4462" s="95" t="str">
        <f t="shared" si="276"/>
        <v/>
      </c>
      <c r="V4462" s="95" t="str">
        <f t="shared" si="277"/>
        <v/>
      </c>
      <c r="W4462" s="95" t="str">
        <f t="shared" si="278"/>
        <v/>
      </c>
      <c r="X4462" s="95" t="str">
        <f t="shared" si="279"/>
        <v/>
      </c>
    </row>
    <row r="4463" spans="21:24" x14ac:dyDescent="0.3">
      <c r="U4463" s="95" t="str">
        <f t="shared" si="276"/>
        <v/>
      </c>
      <c r="V4463" s="95" t="str">
        <f t="shared" si="277"/>
        <v/>
      </c>
      <c r="W4463" s="95" t="str">
        <f t="shared" si="278"/>
        <v/>
      </c>
      <c r="X4463" s="95" t="str">
        <f t="shared" si="279"/>
        <v/>
      </c>
    </row>
    <row r="4464" spans="21:24" x14ac:dyDescent="0.3">
      <c r="U4464" s="95" t="str">
        <f t="shared" si="276"/>
        <v/>
      </c>
      <c r="V4464" s="95" t="str">
        <f t="shared" si="277"/>
        <v/>
      </c>
      <c r="W4464" s="95" t="str">
        <f t="shared" si="278"/>
        <v/>
      </c>
      <c r="X4464" s="95" t="str">
        <f t="shared" si="279"/>
        <v/>
      </c>
    </row>
    <row r="4465" spans="21:24" x14ac:dyDescent="0.3">
      <c r="U4465" s="95" t="str">
        <f t="shared" si="276"/>
        <v/>
      </c>
      <c r="V4465" s="95" t="str">
        <f t="shared" si="277"/>
        <v/>
      </c>
      <c r="W4465" s="95" t="str">
        <f t="shared" si="278"/>
        <v/>
      </c>
      <c r="X4465" s="95" t="str">
        <f t="shared" si="279"/>
        <v/>
      </c>
    </row>
    <row r="4466" spans="21:24" x14ac:dyDescent="0.3">
      <c r="U4466" s="95" t="str">
        <f t="shared" si="276"/>
        <v/>
      </c>
      <c r="V4466" s="95" t="str">
        <f t="shared" si="277"/>
        <v/>
      </c>
      <c r="W4466" s="95" t="str">
        <f t="shared" si="278"/>
        <v/>
      </c>
      <c r="X4466" s="95" t="str">
        <f t="shared" si="279"/>
        <v/>
      </c>
    </row>
    <row r="4467" spans="21:24" x14ac:dyDescent="0.3">
      <c r="U4467" s="95" t="str">
        <f t="shared" si="276"/>
        <v/>
      </c>
      <c r="V4467" s="95" t="str">
        <f t="shared" si="277"/>
        <v/>
      </c>
      <c r="W4467" s="95" t="str">
        <f t="shared" si="278"/>
        <v/>
      </c>
      <c r="X4467" s="95" t="str">
        <f t="shared" si="279"/>
        <v/>
      </c>
    </row>
    <row r="4468" spans="21:24" x14ac:dyDescent="0.3">
      <c r="U4468" s="95" t="str">
        <f t="shared" si="276"/>
        <v/>
      </c>
      <c r="V4468" s="95" t="str">
        <f t="shared" si="277"/>
        <v/>
      </c>
      <c r="W4468" s="95" t="str">
        <f t="shared" si="278"/>
        <v/>
      </c>
      <c r="X4468" s="95" t="str">
        <f t="shared" si="279"/>
        <v/>
      </c>
    </row>
    <row r="4469" spans="21:24" x14ac:dyDescent="0.3">
      <c r="U4469" s="95" t="str">
        <f t="shared" si="276"/>
        <v/>
      </c>
      <c r="V4469" s="95" t="str">
        <f t="shared" si="277"/>
        <v/>
      </c>
      <c r="W4469" s="95" t="str">
        <f t="shared" si="278"/>
        <v/>
      </c>
      <c r="X4469" s="95" t="str">
        <f t="shared" si="279"/>
        <v/>
      </c>
    </row>
    <row r="4470" spans="21:24" x14ac:dyDescent="0.3">
      <c r="U4470" s="95" t="str">
        <f t="shared" si="276"/>
        <v/>
      </c>
      <c r="V4470" s="95" t="str">
        <f t="shared" si="277"/>
        <v/>
      </c>
      <c r="W4470" s="95" t="str">
        <f t="shared" si="278"/>
        <v/>
      </c>
      <c r="X4470" s="95" t="str">
        <f t="shared" si="279"/>
        <v/>
      </c>
    </row>
    <row r="4471" spans="21:24" x14ac:dyDescent="0.3">
      <c r="U4471" s="95" t="str">
        <f t="shared" si="276"/>
        <v/>
      </c>
      <c r="V4471" s="95" t="str">
        <f t="shared" si="277"/>
        <v/>
      </c>
      <c r="W4471" s="95" t="str">
        <f t="shared" si="278"/>
        <v/>
      </c>
      <c r="X4471" s="95" t="str">
        <f t="shared" si="279"/>
        <v/>
      </c>
    </row>
    <row r="4472" spans="21:24" x14ac:dyDescent="0.3">
      <c r="U4472" s="95" t="str">
        <f t="shared" si="276"/>
        <v/>
      </c>
      <c r="V4472" s="95" t="str">
        <f t="shared" si="277"/>
        <v/>
      </c>
      <c r="W4472" s="95" t="str">
        <f t="shared" si="278"/>
        <v/>
      </c>
      <c r="X4472" s="95" t="str">
        <f t="shared" si="279"/>
        <v/>
      </c>
    </row>
    <row r="4473" spans="21:24" x14ac:dyDescent="0.3">
      <c r="U4473" s="95" t="str">
        <f t="shared" si="276"/>
        <v/>
      </c>
      <c r="V4473" s="95" t="str">
        <f t="shared" si="277"/>
        <v/>
      </c>
      <c r="W4473" s="95" t="str">
        <f t="shared" si="278"/>
        <v/>
      </c>
      <c r="X4473" s="95" t="str">
        <f t="shared" si="279"/>
        <v/>
      </c>
    </row>
    <row r="4474" spans="21:24" x14ac:dyDescent="0.3">
      <c r="U4474" s="95" t="str">
        <f t="shared" si="276"/>
        <v/>
      </c>
      <c r="V4474" s="95" t="str">
        <f t="shared" si="277"/>
        <v/>
      </c>
      <c r="W4474" s="95" t="str">
        <f t="shared" si="278"/>
        <v/>
      </c>
      <c r="X4474" s="95" t="str">
        <f t="shared" si="279"/>
        <v/>
      </c>
    </row>
    <row r="4475" spans="21:24" x14ac:dyDescent="0.3">
      <c r="U4475" s="95" t="str">
        <f t="shared" si="276"/>
        <v/>
      </c>
      <c r="V4475" s="95" t="str">
        <f t="shared" si="277"/>
        <v/>
      </c>
      <c r="W4475" s="95" t="str">
        <f t="shared" si="278"/>
        <v/>
      </c>
      <c r="X4475" s="95" t="str">
        <f t="shared" si="279"/>
        <v/>
      </c>
    </row>
    <row r="4476" spans="21:24" x14ac:dyDescent="0.3">
      <c r="U4476" s="95" t="str">
        <f t="shared" si="276"/>
        <v/>
      </c>
      <c r="V4476" s="95" t="str">
        <f t="shared" si="277"/>
        <v/>
      </c>
      <c r="W4476" s="95" t="str">
        <f t="shared" si="278"/>
        <v/>
      </c>
      <c r="X4476" s="95" t="str">
        <f t="shared" si="279"/>
        <v/>
      </c>
    </row>
    <row r="4477" spans="21:24" x14ac:dyDescent="0.3">
      <c r="U4477" s="95" t="str">
        <f t="shared" si="276"/>
        <v/>
      </c>
      <c r="V4477" s="95" t="str">
        <f t="shared" si="277"/>
        <v/>
      </c>
      <c r="W4477" s="95" t="str">
        <f t="shared" si="278"/>
        <v/>
      </c>
      <c r="X4477" s="95" t="str">
        <f t="shared" si="279"/>
        <v/>
      </c>
    </row>
    <row r="4478" spans="21:24" x14ac:dyDescent="0.3">
      <c r="U4478" s="95" t="str">
        <f t="shared" si="276"/>
        <v/>
      </c>
      <c r="V4478" s="95" t="str">
        <f t="shared" si="277"/>
        <v/>
      </c>
      <c r="W4478" s="95" t="str">
        <f t="shared" si="278"/>
        <v/>
      </c>
      <c r="X4478" s="95" t="str">
        <f t="shared" si="279"/>
        <v/>
      </c>
    </row>
    <row r="4479" spans="21:24" x14ac:dyDescent="0.3">
      <c r="U4479" s="95" t="str">
        <f t="shared" si="276"/>
        <v/>
      </c>
      <c r="V4479" s="95" t="str">
        <f t="shared" si="277"/>
        <v/>
      </c>
      <c r="W4479" s="95" t="str">
        <f t="shared" si="278"/>
        <v/>
      </c>
      <c r="X4479" s="95" t="str">
        <f t="shared" si="279"/>
        <v/>
      </c>
    </row>
    <row r="4480" spans="21:24" x14ac:dyDescent="0.3">
      <c r="U4480" s="95" t="str">
        <f t="shared" si="276"/>
        <v/>
      </c>
      <c r="V4480" s="95" t="str">
        <f t="shared" si="277"/>
        <v/>
      </c>
      <c r="W4480" s="95" t="str">
        <f t="shared" si="278"/>
        <v/>
      </c>
      <c r="X4480" s="95" t="str">
        <f t="shared" si="279"/>
        <v/>
      </c>
    </row>
    <row r="4481" spans="21:24" x14ac:dyDescent="0.3">
      <c r="U4481" s="95" t="str">
        <f t="shared" si="276"/>
        <v/>
      </c>
      <c r="V4481" s="95" t="str">
        <f t="shared" si="277"/>
        <v/>
      </c>
      <c r="W4481" s="95" t="str">
        <f t="shared" si="278"/>
        <v/>
      </c>
      <c r="X4481" s="95" t="str">
        <f t="shared" si="279"/>
        <v/>
      </c>
    </row>
    <row r="4482" spans="21:24" x14ac:dyDescent="0.3">
      <c r="U4482" s="95" t="str">
        <f t="shared" si="276"/>
        <v/>
      </c>
      <c r="V4482" s="95" t="str">
        <f t="shared" si="277"/>
        <v/>
      </c>
      <c r="W4482" s="95" t="str">
        <f t="shared" si="278"/>
        <v/>
      </c>
      <c r="X4482" s="95" t="str">
        <f t="shared" si="279"/>
        <v/>
      </c>
    </row>
    <row r="4483" spans="21:24" x14ac:dyDescent="0.3">
      <c r="U4483" s="95" t="str">
        <f t="shared" si="276"/>
        <v/>
      </c>
      <c r="V4483" s="95" t="str">
        <f t="shared" si="277"/>
        <v/>
      </c>
      <c r="W4483" s="95" t="str">
        <f t="shared" si="278"/>
        <v/>
      </c>
      <c r="X4483" s="95" t="str">
        <f t="shared" si="279"/>
        <v/>
      </c>
    </row>
    <row r="4484" spans="21:24" x14ac:dyDescent="0.3">
      <c r="U4484" s="95" t="str">
        <f t="shared" si="276"/>
        <v/>
      </c>
      <c r="V4484" s="95" t="str">
        <f t="shared" si="277"/>
        <v/>
      </c>
      <c r="W4484" s="95" t="str">
        <f t="shared" si="278"/>
        <v/>
      </c>
      <c r="X4484" s="95" t="str">
        <f t="shared" si="279"/>
        <v/>
      </c>
    </row>
    <row r="4485" spans="21:24" x14ac:dyDescent="0.3">
      <c r="U4485" s="95" t="str">
        <f t="shared" ref="U4485:U4548" si="280">IF(L4485="ANO",B4485&amp;"-Linie A","")</f>
        <v/>
      </c>
      <c r="V4485" s="95" t="str">
        <f t="shared" ref="V4485:V4548" si="281">IF(M4485="ANO",B4485&amp;"-Linie B","")</f>
        <v/>
      </c>
      <c r="W4485" s="95" t="str">
        <f t="shared" ref="W4485:W4548" si="282">IF(N4485="ANO",B4485&amp;"-Linie C","")</f>
        <v/>
      </c>
      <c r="X4485" s="95" t="str">
        <f t="shared" ref="X4485:X4548" si="283">IF(O4485="ANO",B4485&amp;"-Linie D","")</f>
        <v/>
      </c>
    </row>
    <row r="4486" spans="21:24" x14ac:dyDescent="0.3">
      <c r="U4486" s="95" t="str">
        <f t="shared" si="280"/>
        <v/>
      </c>
      <c r="V4486" s="95" t="str">
        <f t="shared" si="281"/>
        <v/>
      </c>
      <c r="W4486" s="95" t="str">
        <f t="shared" si="282"/>
        <v/>
      </c>
      <c r="X4486" s="95" t="str">
        <f t="shared" si="283"/>
        <v/>
      </c>
    </row>
    <row r="4487" spans="21:24" x14ac:dyDescent="0.3">
      <c r="U4487" s="95" t="str">
        <f t="shared" si="280"/>
        <v/>
      </c>
      <c r="V4487" s="95" t="str">
        <f t="shared" si="281"/>
        <v/>
      </c>
      <c r="W4487" s="95" t="str">
        <f t="shared" si="282"/>
        <v/>
      </c>
      <c r="X4487" s="95" t="str">
        <f t="shared" si="283"/>
        <v/>
      </c>
    </row>
    <row r="4488" spans="21:24" x14ac:dyDescent="0.3">
      <c r="U4488" s="95" t="str">
        <f t="shared" si="280"/>
        <v/>
      </c>
      <c r="V4488" s="95" t="str">
        <f t="shared" si="281"/>
        <v/>
      </c>
      <c r="W4488" s="95" t="str">
        <f t="shared" si="282"/>
        <v/>
      </c>
      <c r="X4488" s="95" t="str">
        <f t="shared" si="283"/>
        <v/>
      </c>
    </row>
    <row r="4489" spans="21:24" x14ac:dyDescent="0.3">
      <c r="U4489" s="95" t="str">
        <f t="shared" si="280"/>
        <v/>
      </c>
      <c r="V4489" s="95" t="str">
        <f t="shared" si="281"/>
        <v/>
      </c>
      <c r="W4489" s="95" t="str">
        <f t="shared" si="282"/>
        <v/>
      </c>
      <c r="X4489" s="95" t="str">
        <f t="shared" si="283"/>
        <v/>
      </c>
    </row>
    <row r="4490" spans="21:24" x14ac:dyDescent="0.3">
      <c r="U4490" s="95" t="str">
        <f t="shared" si="280"/>
        <v/>
      </c>
      <c r="V4490" s="95" t="str">
        <f t="shared" si="281"/>
        <v/>
      </c>
      <c r="W4490" s="95" t="str">
        <f t="shared" si="282"/>
        <v/>
      </c>
      <c r="X4490" s="95" t="str">
        <f t="shared" si="283"/>
        <v/>
      </c>
    </row>
    <row r="4491" spans="21:24" x14ac:dyDescent="0.3">
      <c r="U4491" s="95" t="str">
        <f t="shared" si="280"/>
        <v/>
      </c>
      <c r="V4491" s="95" t="str">
        <f t="shared" si="281"/>
        <v/>
      </c>
      <c r="W4491" s="95" t="str">
        <f t="shared" si="282"/>
        <v/>
      </c>
      <c r="X4491" s="95" t="str">
        <f t="shared" si="283"/>
        <v/>
      </c>
    </row>
    <row r="4492" spans="21:24" x14ac:dyDescent="0.3">
      <c r="U4492" s="95" t="str">
        <f t="shared" si="280"/>
        <v/>
      </c>
      <c r="V4492" s="95" t="str">
        <f t="shared" si="281"/>
        <v/>
      </c>
      <c r="W4492" s="95" t="str">
        <f t="shared" si="282"/>
        <v/>
      </c>
      <c r="X4492" s="95" t="str">
        <f t="shared" si="283"/>
        <v/>
      </c>
    </row>
    <row r="4493" spans="21:24" x14ac:dyDescent="0.3">
      <c r="U4493" s="95" t="str">
        <f t="shared" si="280"/>
        <v/>
      </c>
      <c r="V4493" s="95" t="str">
        <f t="shared" si="281"/>
        <v/>
      </c>
      <c r="W4493" s="95" t="str">
        <f t="shared" si="282"/>
        <v/>
      </c>
      <c r="X4493" s="95" t="str">
        <f t="shared" si="283"/>
        <v/>
      </c>
    </row>
    <row r="4494" spans="21:24" x14ac:dyDescent="0.3">
      <c r="U4494" s="95" t="str">
        <f t="shared" si="280"/>
        <v/>
      </c>
      <c r="V4494" s="95" t="str">
        <f t="shared" si="281"/>
        <v/>
      </c>
      <c r="W4494" s="95" t="str">
        <f t="shared" si="282"/>
        <v/>
      </c>
      <c r="X4494" s="95" t="str">
        <f t="shared" si="283"/>
        <v/>
      </c>
    </row>
    <row r="4495" spans="21:24" x14ac:dyDescent="0.3">
      <c r="U4495" s="95" t="str">
        <f t="shared" si="280"/>
        <v/>
      </c>
      <c r="V4495" s="95" t="str">
        <f t="shared" si="281"/>
        <v/>
      </c>
      <c r="W4495" s="95" t="str">
        <f t="shared" si="282"/>
        <v/>
      </c>
      <c r="X4495" s="95" t="str">
        <f t="shared" si="283"/>
        <v/>
      </c>
    </row>
    <row r="4496" spans="21:24" x14ac:dyDescent="0.3">
      <c r="U4496" s="95" t="str">
        <f t="shared" si="280"/>
        <v/>
      </c>
      <c r="V4496" s="95" t="str">
        <f t="shared" si="281"/>
        <v/>
      </c>
      <c r="W4496" s="95" t="str">
        <f t="shared" si="282"/>
        <v/>
      </c>
      <c r="X4496" s="95" t="str">
        <f t="shared" si="283"/>
        <v/>
      </c>
    </row>
    <row r="4497" spans="21:24" x14ac:dyDescent="0.3">
      <c r="U4497" s="95" t="str">
        <f t="shared" si="280"/>
        <v/>
      </c>
      <c r="V4497" s="95" t="str">
        <f t="shared" si="281"/>
        <v/>
      </c>
      <c r="W4497" s="95" t="str">
        <f t="shared" si="282"/>
        <v/>
      </c>
      <c r="X4497" s="95" t="str">
        <f t="shared" si="283"/>
        <v/>
      </c>
    </row>
    <row r="4498" spans="21:24" x14ac:dyDescent="0.3">
      <c r="U4498" s="95" t="str">
        <f t="shared" si="280"/>
        <v/>
      </c>
      <c r="V4498" s="95" t="str">
        <f t="shared" si="281"/>
        <v/>
      </c>
      <c r="W4498" s="95" t="str">
        <f t="shared" si="282"/>
        <v/>
      </c>
      <c r="X4498" s="95" t="str">
        <f t="shared" si="283"/>
        <v/>
      </c>
    </row>
    <row r="4499" spans="21:24" x14ac:dyDescent="0.3">
      <c r="U4499" s="95" t="str">
        <f t="shared" si="280"/>
        <v/>
      </c>
      <c r="V4499" s="95" t="str">
        <f t="shared" si="281"/>
        <v/>
      </c>
      <c r="W4499" s="95" t="str">
        <f t="shared" si="282"/>
        <v/>
      </c>
      <c r="X4499" s="95" t="str">
        <f t="shared" si="283"/>
        <v/>
      </c>
    </row>
    <row r="4500" spans="21:24" x14ac:dyDescent="0.3">
      <c r="U4500" s="95" t="str">
        <f t="shared" si="280"/>
        <v/>
      </c>
      <c r="V4500" s="95" t="str">
        <f t="shared" si="281"/>
        <v/>
      </c>
      <c r="W4500" s="95" t="str">
        <f t="shared" si="282"/>
        <v/>
      </c>
      <c r="X4500" s="95" t="str">
        <f t="shared" si="283"/>
        <v/>
      </c>
    </row>
    <row r="4501" spans="21:24" x14ac:dyDescent="0.3">
      <c r="U4501" s="95" t="str">
        <f t="shared" si="280"/>
        <v/>
      </c>
      <c r="V4501" s="95" t="str">
        <f t="shared" si="281"/>
        <v/>
      </c>
      <c r="W4501" s="95" t="str">
        <f t="shared" si="282"/>
        <v/>
      </c>
      <c r="X4501" s="95" t="str">
        <f t="shared" si="283"/>
        <v/>
      </c>
    </row>
    <row r="4502" spans="21:24" x14ac:dyDescent="0.3">
      <c r="U4502" s="95" t="str">
        <f t="shared" si="280"/>
        <v/>
      </c>
      <c r="V4502" s="95" t="str">
        <f t="shared" si="281"/>
        <v/>
      </c>
      <c r="W4502" s="95" t="str">
        <f t="shared" si="282"/>
        <v/>
      </c>
      <c r="X4502" s="95" t="str">
        <f t="shared" si="283"/>
        <v/>
      </c>
    </row>
    <row r="4503" spans="21:24" x14ac:dyDescent="0.3">
      <c r="U4503" s="95" t="str">
        <f t="shared" si="280"/>
        <v/>
      </c>
      <c r="V4503" s="95" t="str">
        <f t="shared" si="281"/>
        <v/>
      </c>
      <c r="W4503" s="95" t="str">
        <f t="shared" si="282"/>
        <v/>
      </c>
      <c r="X4503" s="95" t="str">
        <f t="shared" si="283"/>
        <v/>
      </c>
    </row>
    <row r="4504" spans="21:24" x14ac:dyDescent="0.3">
      <c r="U4504" s="95" t="str">
        <f t="shared" si="280"/>
        <v/>
      </c>
      <c r="V4504" s="95" t="str">
        <f t="shared" si="281"/>
        <v/>
      </c>
      <c r="W4504" s="95" t="str">
        <f t="shared" si="282"/>
        <v/>
      </c>
      <c r="X4504" s="95" t="str">
        <f t="shared" si="283"/>
        <v/>
      </c>
    </row>
    <row r="4505" spans="21:24" x14ac:dyDescent="0.3">
      <c r="U4505" s="95" t="str">
        <f t="shared" si="280"/>
        <v/>
      </c>
      <c r="V4505" s="95" t="str">
        <f t="shared" si="281"/>
        <v/>
      </c>
      <c r="W4505" s="95" t="str">
        <f t="shared" si="282"/>
        <v/>
      </c>
      <c r="X4505" s="95" t="str">
        <f t="shared" si="283"/>
        <v/>
      </c>
    </row>
    <row r="4506" spans="21:24" x14ac:dyDescent="0.3">
      <c r="U4506" s="95" t="str">
        <f t="shared" si="280"/>
        <v/>
      </c>
      <c r="V4506" s="95" t="str">
        <f t="shared" si="281"/>
        <v/>
      </c>
      <c r="W4506" s="95" t="str">
        <f t="shared" si="282"/>
        <v/>
      </c>
      <c r="X4506" s="95" t="str">
        <f t="shared" si="283"/>
        <v/>
      </c>
    </row>
    <row r="4507" spans="21:24" x14ac:dyDescent="0.3">
      <c r="U4507" s="95" t="str">
        <f t="shared" si="280"/>
        <v/>
      </c>
      <c r="V4507" s="95" t="str">
        <f t="shared" si="281"/>
        <v/>
      </c>
      <c r="W4507" s="95" t="str">
        <f t="shared" si="282"/>
        <v/>
      </c>
      <c r="X4507" s="95" t="str">
        <f t="shared" si="283"/>
        <v/>
      </c>
    </row>
    <row r="4508" spans="21:24" x14ac:dyDescent="0.3">
      <c r="U4508" s="95" t="str">
        <f t="shared" si="280"/>
        <v/>
      </c>
      <c r="V4508" s="95" t="str">
        <f t="shared" si="281"/>
        <v/>
      </c>
      <c r="W4508" s="95" t="str">
        <f t="shared" si="282"/>
        <v/>
      </c>
      <c r="X4508" s="95" t="str">
        <f t="shared" si="283"/>
        <v/>
      </c>
    </row>
    <row r="4509" spans="21:24" x14ac:dyDescent="0.3">
      <c r="U4509" s="95" t="str">
        <f t="shared" si="280"/>
        <v/>
      </c>
      <c r="V4509" s="95" t="str">
        <f t="shared" si="281"/>
        <v/>
      </c>
      <c r="W4509" s="95" t="str">
        <f t="shared" si="282"/>
        <v/>
      </c>
      <c r="X4509" s="95" t="str">
        <f t="shared" si="283"/>
        <v/>
      </c>
    </row>
    <row r="4510" spans="21:24" x14ac:dyDescent="0.3">
      <c r="U4510" s="95" t="str">
        <f t="shared" si="280"/>
        <v/>
      </c>
      <c r="V4510" s="95" t="str">
        <f t="shared" si="281"/>
        <v/>
      </c>
      <c r="W4510" s="95" t="str">
        <f t="shared" si="282"/>
        <v/>
      </c>
      <c r="X4510" s="95" t="str">
        <f t="shared" si="283"/>
        <v/>
      </c>
    </row>
    <row r="4511" spans="21:24" x14ac:dyDescent="0.3">
      <c r="U4511" s="95" t="str">
        <f t="shared" si="280"/>
        <v/>
      </c>
      <c r="V4511" s="95" t="str">
        <f t="shared" si="281"/>
        <v/>
      </c>
      <c r="W4511" s="95" t="str">
        <f t="shared" si="282"/>
        <v/>
      </c>
      <c r="X4511" s="95" t="str">
        <f t="shared" si="283"/>
        <v/>
      </c>
    </row>
    <row r="4512" spans="21:24" x14ac:dyDescent="0.3">
      <c r="U4512" s="95" t="str">
        <f t="shared" si="280"/>
        <v/>
      </c>
      <c r="V4512" s="95" t="str">
        <f t="shared" si="281"/>
        <v/>
      </c>
      <c r="W4512" s="95" t="str">
        <f t="shared" si="282"/>
        <v/>
      </c>
      <c r="X4512" s="95" t="str">
        <f t="shared" si="283"/>
        <v/>
      </c>
    </row>
    <row r="4513" spans="21:24" x14ac:dyDescent="0.3">
      <c r="U4513" s="95" t="str">
        <f t="shared" si="280"/>
        <v/>
      </c>
      <c r="V4513" s="95" t="str">
        <f t="shared" si="281"/>
        <v/>
      </c>
      <c r="W4513" s="95" t="str">
        <f t="shared" si="282"/>
        <v/>
      </c>
      <c r="X4513" s="95" t="str">
        <f t="shared" si="283"/>
        <v/>
      </c>
    </row>
    <row r="4514" spans="21:24" x14ac:dyDescent="0.3">
      <c r="U4514" s="95" t="str">
        <f t="shared" si="280"/>
        <v/>
      </c>
      <c r="V4514" s="95" t="str">
        <f t="shared" si="281"/>
        <v/>
      </c>
      <c r="W4514" s="95" t="str">
        <f t="shared" si="282"/>
        <v/>
      </c>
      <c r="X4514" s="95" t="str">
        <f t="shared" si="283"/>
        <v/>
      </c>
    </row>
    <row r="4515" spans="21:24" x14ac:dyDescent="0.3">
      <c r="U4515" s="95" t="str">
        <f t="shared" si="280"/>
        <v/>
      </c>
      <c r="V4515" s="95" t="str">
        <f t="shared" si="281"/>
        <v/>
      </c>
      <c r="W4515" s="95" t="str">
        <f t="shared" si="282"/>
        <v/>
      </c>
      <c r="X4515" s="95" t="str">
        <f t="shared" si="283"/>
        <v/>
      </c>
    </row>
    <row r="4516" spans="21:24" x14ac:dyDescent="0.3">
      <c r="U4516" s="95" t="str">
        <f t="shared" si="280"/>
        <v/>
      </c>
      <c r="V4516" s="95" t="str">
        <f t="shared" si="281"/>
        <v/>
      </c>
      <c r="W4516" s="95" t="str">
        <f t="shared" si="282"/>
        <v/>
      </c>
      <c r="X4516" s="95" t="str">
        <f t="shared" si="283"/>
        <v/>
      </c>
    </row>
    <row r="4517" spans="21:24" x14ac:dyDescent="0.3">
      <c r="U4517" s="95" t="str">
        <f t="shared" si="280"/>
        <v/>
      </c>
      <c r="V4517" s="95" t="str">
        <f t="shared" si="281"/>
        <v/>
      </c>
      <c r="W4517" s="95" t="str">
        <f t="shared" si="282"/>
        <v/>
      </c>
      <c r="X4517" s="95" t="str">
        <f t="shared" si="283"/>
        <v/>
      </c>
    </row>
    <row r="4518" spans="21:24" x14ac:dyDescent="0.3">
      <c r="U4518" s="95" t="str">
        <f t="shared" si="280"/>
        <v/>
      </c>
      <c r="V4518" s="95" t="str">
        <f t="shared" si="281"/>
        <v/>
      </c>
      <c r="W4518" s="95" t="str">
        <f t="shared" si="282"/>
        <v/>
      </c>
      <c r="X4518" s="95" t="str">
        <f t="shared" si="283"/>
        <v/>
      </c>
    </row>
    <row r="4519" spans="21:24" x14ac:dyDescent="0.3">
      <c r="U4519" s="95" t="str">
        <f t="shared" si="280"/>
        <v/>
      </c>
      <c r="V4519" s="95" t="str">
        <f t="shared" si="281"/>
        <v/>
      </c>
      <c r="W4519" s="95" t="str">
        <f t="shared" si="282"/>
        <v/>
      </c>
      <c r="X4519" s="95" t="str">
        <f t="shared" si="283"/>
        <v/>
      </c>
    </row>
    <row r="4520" spans="21:24" x14ac:dyDescent="0.3">
      <c r="U4520" s="95" t="str">
        <f t="shared" si="280"/>
        <v/>
      </c>
      <c r="V4520" s="95" t="str">
        <f t="shared" si="281"/>
        <v/>
      </c>
      <c r="W4520" s="95" t="str">
        <f t="shared" si="282"/>
        <v/>
      </c>
      <c r="X4520" s="95" t="str">
        <f t="shared" si="283"/>
        <v/>
      </c>
    </row>
    <row r="4521" spans="21:24" x14ac:dyDescent="0.3">
      <c r="U4521" s="95" t="str">
        <f t="shared" si="280"/>
        <v/>
      </c>
      <c r="V4521" s="95" t="str">
        <f t="shared" si="281"/>
        <v/>
      </c>
      <c r="W4521" s="95" t="str">
        <f t="shared" si="282"/>
        <v/>
      </c>
      <c r="X4521" s="95" t="str">
        <f t="shared" si="283"/>
        <v/>
      </c>
    </row>
    <row r="4522" spans="21:24" x14ac:dyDescent="0.3">
      <c r="U4522" s="95" t="str">
        <f t="shared" si="280"/>
        <v/>
      </c>
      <c r="V4522" s="95" t="str">
        <f t="shared" si="281"/>
        <v/>
      </c>
      <c r="W4522" s="95" t="str">
        <f t="shared" si="282"/>
        <v/>
      </c>
      <c r="X4522" s="95" t="str">
        <f t="shared" si="283"/>
        <v/>
      </c>
    </row>
    <row r="4523" spans="21:24" x14ac:dyDescent="0.3">
      <c r="U4523" s="95" t="str">
        <f t="shared" si="280"/>
        <v/>
      </c>
      <c r="V4523" s="95" t="str">
        <f t="shared" si="281"/>
        <v/>
      </c>
      <c r="W4523" s="95" t="str">
        <f t="shared" si="282"/>
        <v/>
      </c>
      <c r="X4523" s="95" t="str">
        <f t="shared" si="283"/>
        <v/>
      </c>
    </row>
    <row r="4524" spans="21:24" x14ac:dyDescent="0.3">
      <c r="U4524" s="95" t="str">
        <f t="shared" si="280"/>
        <v/>
      </c>
      <c r="V4524" s="95" t="str">
        <f t="shared" si="281"/>
        <v/>
      </c>
      <c r="W4524" s="95" t="str">
        <f t="shared" si="282"/>
        <v/>
      </c>
      <c r="X4524" s="95" t="str">
        <f t="shared" si="283"/>
        <v/>
      </c>
    </row>
    <row r="4525" spans="21:24" x14ac:dyDescent="0.3">
      <c r="U4525" s="95" t="str">
        <f t="shared" si="280"/>
        <v/>
      </c>
      <c r="V4525" s="95" t="str">
        <f t="shared" si="281"/>
        <v/>
      </c>
      <c r="W4525" s="95" t="str">
        <f t="shared" si="282"/>
        <v/>
      </c>
      <c r="X4525" s="95" t="str">
        <f t="shared" si="283"/>
        <v/>
      </c>
    </row>
    <row r="4526" spans="21:24" x14ac:dyDescent="0.3">
      <c r="U4526" s="95" t="str">
        <f t="shared" si="280"/>
        <v/>
      </c>
      <c r="V4526" s="95" t="str">
        <f t="shared" si="281"/>
        <v/>
      </c>
      <c r="W4526" s="95" t="str">
        <f t="shared" si="282"/>
        <v/>
      </c>
      <c r="X4526" s="95" t="str">
        <f t="shared" si="283"/>
        <v/>
      </c>
    </row>
    <row r="4527" spans="21:24" x14ac:dyDescent="0.3">
      <c r="U4527" s="95" t="str">
        <f t="shared" si="280"/>
        <v/>
      </c>
      <c r="V4527" s="95" t="str">
        <f t="shared" si="281"/>
        <v/>
      </c>
      <c r="W4527" s="95" t="str">
        <f t="shared" si="282"/>
        <v/>
      </c>
      <c r="X4527" s="95" t="str">
        <f t="shared" si="283"/>
        <v/>
      </c>
    </row>
    <row r="4528" spans="21:24" x14ac:dyDescent="0.3">
      <c r="U4528" s="95" t="str">
        <f t="shared" si="280"/>
        <v/>
      </c>
      <c r="V4528" s="95" t="str">
        <f t="shared" si="281"/>
        <v/>
      </c>
      <c r="W4528" s="95" t="str">
        <f t="shared" si="282"/>
        <v/>
      </c>
      <c r="X4528" s="95" t="str">
        <f t="shared" si="283"/>
        <v/>
      </c>
    </row>
    <row r="4529" spans="21:24" x14ac:dyDescent="0.3">
      <c r="U4529" s="95" t="str">
        <f t="shared" si="280"/>
        <v/>
      </c>
      <c r="V4529" s="95" t="str">
        <f t="shared" si="281"/>
        <v/>
      </c>
      <c r="W4529" s="95" t="str">
        <f t="shared" si="282"/>
        <v/>
      </c>
      <c r="X4529" s="95" t="str">
        <f t="shared" si="283"/>
        <v/>
      </c>
    </row>
    <row r="4530" spans="21:24" x14ac:dyDescent="0.3">
      <c r="U4530" s="95" t="str">
        <f t="shared" si="280"/>
        <v/>
      </c>
      <c r="V4530" s="95" t="str">
        <f t="shared" si="281"/>
        <v/>
      </c>
      <c r="W4530" s="95" t="str">
        <f t="shared" si="282"/>
        <v/>
      </c>
      <c r="X4530" s="95" t="str">
        <f t="shared" si="283"/>
        <v/>
      </c>
    </row>
    <row r="4531" spans="21:24" x14ac:dyDescent="0.3">
      <c r="U4531" s="95" t="str">
        <f t="shared" si="280"/>
        <v/>
      </c>
      <c r="V4531" s="95" t="str">
        <f t="shared" si="281"/>
        <v/>
      </c>
      <c r="W4531" s="95" t="str">
        <f t="shared" si="282"/>
        <v/>
      </c>
      <c r="X4531" s="95" t="str">
        <f t="shared" si="283"/>
        <v/>
      </c>
    </row>
    <row r="4532" spans="21:24" x14ac:dyDescent="0.3">
      <c r="U4532" s="95" t="str">
        <f t="shared" si="280"/>
        <v/>
      </c>
      <c r="V4532" s="95" t="str">
        <f t="shared" si="281"/>
        <v/>
      </c>
      <c r="W4532" s="95" t="str">
        <f t="shared" si="282"/>
        <v/>
      </c>
      <c r="X4532" s="95" t="str">
        <f t="shared" si="283"/>
        <v/>
      </c>
    </row>
    <row r="4533" spans="21:24" x14ac:dyDescent="0.3">
      <c r="U4533" s="95" t="str">
        <f t="shared" si="280"/>
        <v/>
      </c>
      <c r="V4533" s="95" t="str">
        <f t="shared" si="281"/>
        <v/>
      </c>
      <c r="W4533" s="95" t="str">
        <f t="shared" si="282"/>
        <v/>
      </c>
      <c r="X4533" s="95" t="str">
        <f t="shared" si="283"/>
        <v/>
      </c>
    </row>
    <row r="4534" spans="21:24" x14ac:dyDescent="0.3">
      <c r="U4534" s="95" t="str">
        <f t="shared" si="280"/>
        <v/>
      </c>
      <c r="V4534" s="95" t="str">
        <f t="shared" si="281"/>
        <v/>
      </c>
      <c r="W4534" s="95" t="str">
        <f t="shared" si="282"/>
        <v/>
      </c>
      <c r="X4534" s="95" t="str">
        <f t="shared" si="283"/>
        <v/>
      </c>
    </row>
    <row r="4535" spans="21:24" x14ac:dyDescent="0.3">
      <c r="U4535" s="95" t="str">
        <f t="shared" si="280"/>
        <v/>
      </c>
      <c r="V4535" s="95" t="str">
        <f t="shared" si="281"/>
        <v/>
      </c>
      <c r="W4535" s="95" t="str">
        <f t="shared" si="282"/>
        <v/>
      </c>
      <c r="X4535" s="95" t="str">
        <f t="shared" si="283"/>
        <v/>
      </c>
    </row>
    <row r="4536" spans="21:24" x14ac:dyDescent="0.3">
      <c r="U4536" s="95" t="str">
        <f t="shared" si="280"/>
        <v/>
      </c>
      <c r="V4536" s="95" t="str">
        <f t="shared" si="281"/>
        <v/>
      </c>
      <c r="W4536" s="95" t="str">
        <f t="shared" si="282"/>
        <v/>
      </c>
      <c r="X4536" s="95" t="str">
        <f t="shared" si="283"/>
        <v/>
      </c>
    </row>
    <row r="4537" spans="21:24" x14ac:dyDescent="0.3">
      <c r="U4537" s="95" t="str">
        <f t="shared" si="280"/>
        <v/>
      </c>
      <c r="V4537" s="95" t="str">
        <f t="shared" si="281"/>
        <v/>
      </c>
      <c r="W4537" s="95" t="str">
        <f t="shared" si="282"/>
        <v/>
      </c>
      <c r="X4537" s="95" t="str">
        <f t="shared" si="283"/>
        <v/>
      </c>
    </row>
    <row r="4538" spans="21:24" x14ac:dyDescent="0.3">
      <c r="U4538" s="95" t="str">
        <f t="shared" si="280"/>
        <v/>
      </c>
      <c r="V4538" s="95" t="str">
        <f t="shared" si="281"/>
        <v/>
      </c>
      <c r="W4538" s="95" t="str">
        <f t="shared" si="282"/>
        <v/>
      </c>
      <c r="X4538" s="95" t="str">
        <f t="shared" si="283"/>
        <v/>
      </c>
    </row>
    <row r="4539" spans="21:24" x14ac:dyDescent="0.3">
      <c r="U4539" s="95" t="str">
        <f t="shared" si="280"/>
        <v/>
      </c>
      <c r="V4539" s="95" t="str">
        <f t="shared" si="281"/>
        <v/>
      </c>
      <c r="W4539" s="95" t="str">
        <f t="shared" si="282"/>
        <v/>
      </c>
      <c r="X4539" s="95" t="str">
        <f t="shared" si="283"/>
        <v/>
      </c>
    </row>
    <row r="4540" spans="21:24" x14ac:dyDescent="0.3">
      <c r="U4540" s="95" t="str">
        <f t="shared" si="280"/>
        <v/>
      </c>
      <c r="V4540" s="95" t="str">
        <f t="shared" si="281"/>
        <v/>
      </c>
      <c r="W4540" s="95" t="str">
        <f t="shared" si="282"/>
        <v/>
      </c>
      <c r="X4540" s="95" t="str">
        <f t="shared" si="283"/>
        <v/>
      </c>
    </row>
    <row r="4541" spans="21:24" x14ac:dyDescent="0.3">
      <c r="U4541" s="95" t="str">
        <f t="shared" si="280"/>
        <v/>
      </c>
      <c r="V4541" s="95" t="str">
        <f t="shared" si="281"/>
        <v/>
      </c>
      <c r="W4541" s="95" t="str">
        <f t="shared" si="282"/>
        <v/>
      </c>
      <c r="X4541" s="95" t="str">
        <f t="shared" si="283"/>
        <v/>
      </c>
    </row>
    <row r="4542" spans="21:24" x14ac:dyDescent="0.3">
      <c r="U4542" s="95" t="str">
        <f t="shared" si="280"/>
        <v/>
      </c>
      <c r="V4542" s="95" t="str">
        <f t="shared" si="281"/>
        <v/>
      </c>
      <c r="W4542" s="95" t="str">
        <f t="shared" si="282"/>
        <v/>
      </c>
      <c r="X4542" s="95" t="str">
        <f t="shared" si="283"/>
        <v/>
      </c>
    </row>
    <row r="4543" spans="21:24" x14ac:dyDescent="0.3">
      <c r="U4543" s="95" t="str">
        <f t="shared" si="280"/>
        <v/>
      </c>
      <c r="V4543" s="95" t="str">
        <f t="shared" si="281"/>
        <v/>
      </c>
      <c r="W4543" s="95" t="str">
        <f t="shared" si="282"/>
        <v/>
      </c>
      <c r="X4543" s="95" t="str">
        <f t="shared" si="283"/>
        <v/>
      </c>
    </row>
    <row r="4544" spans="21:24" x14ac:dyDescent="0.3">
      <c r="U4544" s="95" t="str">
        <f t="shared" si="280"/>
        <v/>
      </c>
      <c r="V4544" s="95" t="str">
        <f t="shared" si="281"/>
        <v/>
      </c>
      <c r="W4544" s="95" t="str">
        <f t="shared" si="282"/>
        <v/>
      </c>
      <c r="X4544" s="95" t="str">
        <f t="shared" si="283"/>
        <v/>
      </c>
    </row>
    <row r="4545" spans="21:24" x14ac:dyDescent="0.3">
      <c r="U4545" s="95" t="str">
        <f t="shared" si="280"/>
        <v/>
      </c>
      <c r="V4545" s="95" t="str">
        <f t="shared" si="281"/>
        <v/>
      </c>
      <c r="W4545" s="95" t="str">
        <f t="shared" si="282"/>
        <v/>
      </c>
      <c r="X4545" s="95" t="str">
        <f t="shared" si="283"/>
        <v/>
      </c>
    </row>
    <row r="4546" spans="21:24" x14ac:dyDescent="0.3">
      <c r="U4546" s="95" t="str">
        <f t="shared" si="280"/>
        <v/>
      </c>
      <c r="V4546" s="95" t="str">
        <f t="shared" si="281"/>
        <v/>
      </c>
      <c r="W4546" s="95" t="str">
        <f t="shared" si="282"/>
        <v/>
      </c>
      <c r="X4546" s="95" t="str">
        <f t="shared" si="283"/>
        <v/>
      </c>
    </row>
    <row r="4547" spans="21:24" x14ac:dyDescent="0.3">
      <c r="U4547" s="95" t="str">
        <f t="shared" si="280"/>
        <v/>
      </c>
      <c r="V4547" s="95" t="str">
        <f t="shared" si="281"/>
        <v/>
      </c>
      <c r="W4547" s="95" t="str">
        <f t="shared" si="282"/>
        <v/>
      </c>
      <c r="X4547" s="95" t="str">
        <f t="shared" si="283"/>
        <v/>
      </c>
    </row>
    <row r="4548" spans="21:24" x14ac:dyDescent="0.3">
      <c r="U4548" s="95" t="str">
        <f t="shared" si="280"/>
        <v/>
      </c>
      <c r="V4548" s="95" t="str">
        <f t="shared" si="281"/>
        <v/>
      </c>
      <c r="W4548" s="95" t="str">
        <f t="shared" si="282"/>
        <v/>
      </c>
      <c r="X4548" s="95" t="str">
        <f t="shared" si="283"/>
        <v/>
      </c>
    </row>
    <row r="4549" spans="21:24" x14ac:dyDescent="0.3">
      <c r="U4549" s="95" t="str">
        <f t="shared" ref="U4549:U4612" si="284">IF(L4549="ANO",B4549&amp;"-Linie A","")</f>
        <v/>
      </c>
      <c r="V4549" s="95" t="str">
        <f t="shared" ref="V4549:V4612" si="285">IF(M4549="ANO",B4549&amp;"-Linie B","")</f>
        <v/>
      </c>
      <c r="W4549" s="95" t="str">
        <f t="shared" ref="W4549:W4612" si="286">IF(N4549="ANO",B4549&amp;"-Linie C","")</f>
        <v/>
      </c>
      <c r="X4549" s="95" t="str">
        <f t="shared" ref="X4549:X4612" si="287">IF(O4549="ANO",B4549&amp;"-Linie D","")</f>
        <v/>
      </c>
    </row>
    <row r="4550" spans="21:24" x14ac:dyDescent="0.3">
      <c r="U4550" s="95" t="str">
        <f t="shared" si="284"/>
        <v/>
      </c>
      <c r="V4550" s="95" t="str">
        <f t="shared" si="285"/>
        <v/>
      </c>
      <c r="W4550" s="95" t="str">
        <f t="shared" si="286"/>
        <v/>
      </c>
      <c r="X4550" s="95" t="str">
        <f t="shared" si="287"/>
        <v/>
      </c>
    </row>
    <row r="4551" spans="21:24" x14ac:dyDescent="0.3">
      <c r="U4551" s="95" t="str">
        <f t="shared" si="284"/>
        <v/>
      </c>
      <c r="V4551" s="95" t="str">
        <f t="shared" si="285"/>
        <v/>
      </c>
      <c r="W4551" s="95" t="str">
        <f t="shared" si="286"/>
        <v/>
      </c>
      <c r="X4551" s="95" t="str">
        <f t="shared" si="287"/>
        <v/>
      </c>
    </row>
    <row r="4552" spans="21:24" x14ac:dyDescent="0.3">
      <c r="U4552" s="95" t="str">
        <f t="shared" si="284"/>
        <v/>
      </c>
      <c r="V4552" s="95" t="str">
        <f t="shared" si="285"/>
        <v/>
      </c>
      <c r="W4552" s="95" t="str">
        <f t="shared" si="286"/>
        <v/>
      </c>
      <c r="X4552" s="95" t="str">
        <f t="shared" si="287"/>
        <v/>
      </c>
    </row>
    <row r="4553" spans="21:24" x14ac:dyDescent="0.3">
      <c r="U4553" s="95" t="str">
        <f t="shared" si="284"/>
        <v/>
      </c>
      <c r="V4553" s="95" t="str">
        <f t="shared" si="285"/>
        <v/>
      </c>
      <c r="W4553" s="95" t="str">
        <f t="shared" si="286"/>
        <v/>
      </c>
      <c r="X4553" s="95" t="str">
        <f t="shared" si="287"/>
        <v/>
      </c>
    </row>
    <row r="4554" spans="21:24" x14ac:dyDescent="0.3">
      <c r="U4554" s="95" t="str">
        <f t="shared" si="284"/>
        <v/>
      </c>
      <c r="V4554" s="95" t="str">
        <f t="shared" si="285"/>
        <v/>
      </c>
      <c r="W4554" s="95" t="str">
        <f t="shared" si="286"/>
        <v/>
      </c>
      <c r="X4554" s="95" t="str">
        <f t="shared" si="287"/>
        <v/>
      </c>
    </row>
    <row r="4555" spans="21:24" x14ac:dyDescent="0.3">
      <c r="U4555" s="95" t="str">
        <f t="shared" si="284"/>
        <v/>
      </c>
      <c r="V4555" s="95" t="str">
        <f t="shared" si="285"/>
        <v/>
      </c>
      <c r="W4555" s="95" t="str">
        <f t="shared" si="286"/>
        <v/>
      </c>
      <c r="X4555" s="95" t="str">
        <f t="shared" si="287"/>
        <v/>
      </c>
    </row>
    <row r="4556" spans="21:24" x14ac:dyDescent="0.3">
      <c r="U4556" s="95" t="str">
        <f t="shared" si="284"/>
        <v/>
      </c>
      <c r="V4556" s="95" t="str">
        <f t="shared" si="285"/>
        <v/>
      </c>
      <c r="W4556" s="95" t="str">
        <f t="shared" si="286"/>
        <v/>
      </c>
      <c r="X4556" s="95" t="str">
        <f t="shared" si="287"/>
        <v/>
      </c>
    </row>
    <row r="4557" spans="21:24" x14ac:dyDescent="0.3">
      <c r="U4557" s="95" t="str">
        <f t="shared" si="284"/>
        <v/>
      </c>
      <c r="V4557" s="95" t="str">
        <f t="shared" si="285"/>
        <v/>
      </c>
      <c r="W4557" s="95" t="str">
        <f t="shared" si="286"/>
        <v/>
      </c>
      <c r="X4557" s="95" t="str">
        <f t="shared" si="287"/>
        <v/>
      </c>
    </row>
    <row r="4558" spans="21:24" x14ac:dyDescent="0.3">
      <c r="U4558" s="95" t="str">
        <f t="shared" si="284"/>
        <v/>
      </c>
      <c r="V4558" s="95" t="str">
        <f t="shared" si="285"/>
        <v/>
      </c>
      <c r="W4558" s="95" t="str">
        <f t="shared" si="286"/>
        <v/>
      </c>
      <c r="X4558" s="95" t="str">
        <f t="shared" si="287"/>
        <v/>
      </c>
    </row>
    <row r="4559" spans="21:24" x14ac:dyDescent="0.3">
      <c r="U4559" s="95" t="str">
        <f t="shared" si="284"/>
        <v/>
      </c>
      <c r="V4559" s="95" t="str">
        <f t="shared" si="285"/>
        <v/>
      </c>
      <c r="W4559" s="95" t="str">
        <f t="shared" si="286"/>
        <v/>
      </c>
      <c r="X4559" s="95" t="str">
        <f t="shared" si="287"/>
        <v/>
      </c>
    </row>
    <row r="4560" spans="21:24" x14ac:dyDescent="0.3">
      <c r="U4560" s="95" t="str">
        <f t="shared" si="284"/>
        <v/>
      </c>
      <c r="V4560" s="95" t="str">
        <f t="shared" si="285"/>
        <v/>
      </c>
      <c r="W4560" s="95" t="str">
        <f t="shared" si="286"/>
        <v/>
      </c>
      <c r="X4560" s="95" t="str">
        <f t="shared" si="287"/>
        <v/>
      </c>
    </row>
    <row r="4561" spans="21:24" x14ac:dyDescent="0.3">
      <c r="U4561" s="95" t="str">
        <f t="shared" si="284"/>
        <v/>
      </c>
      <c r="V4561" s="95" t="str">
        <f t="shared" si="285"/>
        <v/>
      </c>
      <c r="W4561" s="95" t="str">
        <f t="shared" si="286"/>
        <v/>
      </c>
      <c r="X4561" s="95" t="str">
        <f t="shared" si="287"/>
        <v/>
      </c>
    </row>
    <row r="4562" spans="21:24" x14ac:dyDescent="0.3">
      <c r="U4562" s="95" t="str">
        <f t="shared" si="284"/>
        <v/>
      </c>
      <c r="V4562" s="95" t="str">
        <f t="shared" si="285"/>
        <v/>
      </c>
      <c r="W4562" s="95" t="str">
        <f t="shared" si="286"/>
        <v/>
      </c>
      <c r="X4562" s="95" t="str">
        <f t="shared" si="287"/>
        <v/>
      </c>
    </row>
    <row r="4563" spans="21:24" x14ac:dyDescent="0.3">
      <c r="U4563" s="95" t="str">
        <f t="shared" si="284"/>
        <v/>
      </c>
      <c r="V4563" s="95" t="str">
        <f t="shared" si="285"/>
        <v/>
      </c>
      <c r="W4563" s="95" t="str">
        <f t="shared" si="286"/>
        <v/>
      </c>
      <c r="X4563" s="95" t="str">
        <f t="shared" si="287"/>
        <v/>
      </c>
    </row>
    <row r="4564" spans="21:24" x14ac:dyDescent="0.3">
      <c r="U4564" s="95" t="str">
        <f t="shared" si="284"/>
        <v/>
      </c>
      <c r="V4564" s="95" t="str">
        <f t="shared" si="285"/>
        <v/>
      </c>
      <c r="W4564" s="95" t="str">
        <f t="shared" si="286"/>
        <v/>
      </c>
      <c r="X4564" s="95" t="str">
        <f t="shared" si="287"/>
        <v/>
      </c>
    </row>
    <row r="4565" spans="21:24" x14ac:dyDescent="0.3">
      <c r="U4565" s="95" t="str">
        <f t="shared" si="284"/>
        <v/>
      </c>
      <c r="V4565" s="95" t="str">
        <f t="shared" si="285"/>
        <v/>
      </c>
      <c r="W4565" s="95" t="str">
        <f t="shared" si="286"/>
        <v/>
      </c>
      <c r="X4565" s="95" t="str">
        <f t="shared" si="287"/>
        <v/>
      </c>
    </row>
    <row r="4566" spans="21:24" x14ac:dyDescent="0.3">
      <c r="U4566" s="95" t="str">
        <f t="shared" si="284"/>
        <v/>
      </c>
      <c r="V4566" s="95" t="str">
        <f t="shared" si="285"/>
        <v/>
      </c>
      <c r="W4566" s="95" t="str">
        <f t="shared" si="286"/>
        <v/>
      </c>
      <c r="X4566" s="95" t="str">
        <f t="shared" si="287"/>
        <v/>
      </c>
    </row>
    <row r="4567" spans="21:24" x14ac:dyDescent="0.3">
      <c r="U4567" s="95" t="str">
        <f t="shared" si="284"/>
        <v/>
      </c>
      <c r="V4567" s="95" t="str">
        <f t="shared" si="285"/>
        <v/>
      </c>
      <c r="W4567" s="95" t="str">
        <f t="shared" si="286"/>
        <v/>
      </c>
      <c r="X4567" s="95" t="str">
        <f t="shared" si="287"/>
        <v/>
      </c>
    </row>
    <row r="4568" spans="21:24" x14ac:dyDescent="0.3">
      <c r="U4568" s="95" t="str">
        <f t="shared" si="284"/>
        <v/>
      </c>
      <c r="V4568" s="95" t="str">
        <f t="shared" si="285"/>
        <v/>
      </c>
      <c r="W4568" s="95" t="str">
        <f t="shared" si="286"/>
        <v/>
      </c>
      <c r="X4568" s="95" t="str">
        <f t="shared" si="287"/>
        <v/>
      </c>
    </row>
    <row r="4569" spans="21:24" x14ac:dyDescent="0.3">
      <c r="U4569" s="95" t="str">
        <f t="shared" si="284"/>
        <v/>
      </c>
      <c r="V4569" s="95" t="str">
        <f t="shared" si="285"/>
        <v/>
      </c>
      <c r="W4569" s="95" t="str">
        <f t="shared" si="286"/>
        <v/>
      </c>
      <c r="X4569" s="95" t="str">
        <f t="shared" si="287"/>
        <v/>
      </c>
    </row>
    <row r="4570" spans="21:24" x14ac:dyDescent="0.3">
      <c r="U4570" s="95" t="str">
        <f t="shared" si="284"/>
        <v/>
      </c>
      <c r="V4570" s="95" t="str">
        <f t="shared" si="285"/>
        <v/>
      </c>
      <c r="W4570" s="95" t="str">
        <f t="shared" si="286"/>
        <v/>
      </c>
      <c r="X4570" s="95" t="str">
        <f t="shared" si="287"/>
        <v/>
      </c>
    </row>
    <row r="4571" spans="21:24" x14ac:dyDescent="0.3">
      <c r="U4571" s="95" t="str">
        <f t="shared" si="284"/>
        <v/>
      </c>
      <c r="V4571" s="95" t="str">
        <f t="shared" si="285"/>
        <v/>
      </c>
      <c r="W4571" s="95" t="str">
        <f t="shared" si="286"/>
        <v/>
      </c>
      <c r="X4571" s="95" t="str">
        <f t="shared" si="287"/>
        <v/>
      </c>
    </row>
    <row r="4572" spans="21:24" x14ac:dyDescent="0.3">
      <c r="U4572" s="95" t="str">
        <f t="shared" si="284"/>
        <v/>
      </c>
      <c r="V4572" s="95" t="str">
        <f t="shared" si="285"/>
        <v/>
      </c>
      <c r="W4572" s="95" t="str">
        <f t="shared" si="286"/>
        <v/>
      </c>
      <c r="X4572" s="95" t="str">
        <f t="shared" si="287"/>
        <v/>
      </c>
    </row>
    <row r="4573" spans="21:24" x14ac:dyDescent="0.3">
      <c r="U4573" s="95" t="str">
        <f t="shared" si="284"/>
        <v/>
      </c>
      <c r="V4573" s="95" t="str">
        <f t="shared" si="285"/>
        <v/>
      </c>
      <c r="W4573" s="95" t="str">
        <f t="shared" si="286"/>
        <v/>
      </c>
      <c r="X4573" s="95" t="str">
        <f t="shared" si="287"/>
        <v/>
      </c>
    </row>
    <row r="4574" spans="21:24" x14ac:dyDescent="0.3">
      <c r="U4574" s="95" t="str">
        <f t="shared" si="284"/>
        <v/>
      </c>
      <c r="V4574" s="95" t="str">
        <f t="shared" si="285"/>
        <v/>
      </c>
      <c r="W4574" s="95" t="str">
        <f t="shared" si="286"/>
        <v/>
      </c>
      <c r="X4574" s="95" t="str">
        <f t="shared" si="287"/>
        <v/>
      </c>
    </row>
    <row r="4575" spans="21:24" x14ac:dyDescent="0.3">
      <c r="U4575" s="95" t="str">
        <f t="shared" si="284"/>
        <v/>
      </c>
      <c r="V4575" s="95" t="str">
        <f t="shared" si="285"/>
        <v/>
      </c>
      <c r="W4575" s="95" t="str">
        <f t="shared" si="286"/>
        <v/>
      </c>
      <c r="X4575" s="95" t="str">
        <f t="shared" si="287"/>
        <v/>
      </c>
    </row>
    <row r="4576" spans="21:24" x14ac:dyDescent="0.3">
      <c r="U4576" s="95" t="str">
        <f t="shared" si="284"/>
        <v/>
      </c>
      <c r="V4576" s="95" t="str">
        <f t="shared" si="285"/>
        <v/>
      </c>
      <c r="W4576" s="95" t="str">
        <f t="shared" si="286"/>
        <v/>
      </c>
      <c r="X4576" s="95" t="str">
        <f t="shared" si="287"/>
        <v/>
      </c>
    </row>
    <row r="4577" spans="21:24" x14ac:dyDescent="0.3">
      <c r="U4577" s="95" t="str">
        <f t="shared" si="284"/>
        <v/>
      </c>
      <c r="V4577" s="95" t="str">
        <f t="shared" si="285"/>
        <v/>
      </c>
      <c r="W4577" s="95" t="str">
        <f t="shared" si="286"/>
        <v/>
      </c>
      <c r="X4577" s="95" t="str">
        <f t="shared" si="287"/>
        <v/>
      </c>
    </row>
    <row r="4578" spans="21:24" x14ac:dyDescent="0.3">
      <c r="U4578" s="95" t="str">
        <f t="shared" si="284"/>
        <v/>
      </c>
      <c r="V4578" s="95" t="str">
        <f t="shared" si="285"/>
        <v/>
      </c>
      <c r="W4578" s="95" t="str">
        <f t="shared" si="286"/>
        <v/>
      </c>
      <c r="X4578" s="95" t="str">
        <f t="shared" si="287"/>
        <v/>
      </c>
    </row>
    <row r="4579" spans="21:24" x14ac:dyDescent="0.3">
      <c r="U4579" s="95" t="str">
        <f t="shared" si="284"/>
        <v/>
      </c>
      <c r="V4579" s="95" t="str">
        <f t="shared" si="285"/>
        <v/>
      </c>
      <c r="W4579" s="95" t="str">
        <f t="shared" si="286"/>
        <v/>
      </c>
      <c r="X4579" s="95" t="str">
        <f t="shared" si="287"/>
        <v/>
      </c>
    </row>
    <row r="4580" spans="21:24" x14ac:dyDescent="0.3">
      <c r="U4580" s="95" t="str">
        <f t="shared" si="284"/>
        <v/>
      </c>
      <c r="V4580" s="95" t="str">
        <f t="shared" si="285"/>
        <v/>
      </c>
      <c r="W4580" s="95" t="str">
        <f t="shared" si="286"/>
        <v/>
      </c>
      <c r="X4580" s="95" t="str">
        <f t="shared" si="287"/>
        <v/>
      </c>
    </row>
    <row r="4581" spans="21:24" x14ac:dyDescent="0.3">
      <c r="U4581" s="95" t="str">
        <f t="shared" si="284"/>
        <v/>
      </c>
      <c r="V4581" s="95" t="str">
        <f t="shared" si="285"/>
        <v/>
      </c>
      <c r="W4581" s="95" t="str">
        <f t="shared" si="286"/>
        <v/>
      </c>
      <c r="X4581" s="95" t="str">
        <f t="shared" si="287"/>
        <v/>
      </c>
    </row>
    <row r="4582" spans="21:24" x14ac:dyDescent="0.3">
      <c r="U4582" s="95" t="str">
        <f t="shared" si="284"/>
        <v/>
      </c>
      <c r="V4582" s="95" t="str">
        <f t="shared" si="285"/>
        <v/>
      </c>
      <c r="W4582" s="95" t="str">
        <f t="shared" si="286"/>
        <v/>
      </c>
      <c r="X4582" s="95" t="str">
        <f t="shared" si="287"/>
        <v/>
      </c>
    </row>
    <row r="4583" spans="21:24" x14ac:dyDescent="0.3">
      <c r="U4583" s="95" t="str">
        <f t="shared" si="284"/>
        <v/>
      </c>
      <c r="V4583" s="95" t="str">
        <f t="shared" si="285"/>
        <v/>
      </c>
      <c r="W4583" s="95" t="str">
        <f t="shared" si="286"/>
        <v/>
      </c>
      <c r="X4583" s="95" t="str">
        <f t="shared" si="287"/>
        <v/>
      </c>
    </row>
    <row r="4584" spans="21:24" x14ac:dyDescent="0.3">
      <c r="U4584" s="95" t="str">
        <f t="shared" si="284"/>
        <v/>
      </c>
      <c r="V4584" s="95" t="str">
        <f t="shared" si="285"/>
        <v/>
      </c>
      <c r="W4584" s="95" t="str">
        <f t="shared" si="286"/>
        <v/>
      </c>
      <c r="X4584" s="95" t="str">
        <f t="shared" si="287"/>
        <v/>
      </c>
    </row>
    <row r="4585" spans="21:24" x14ac:dyDescent="0.3">
      <c r="U4585" s="95" t="str">
        <f t="shared" si="284"/>
        <v/>
      </c>
      <c r="V4585" s="95" t="str">
        <f t="shared" si="285"/>
        <v/>
      </c>
      <c r="W4585" s="95" t="str">
        <f t="shared" si="286"/>
        <v/>
      </c>
      <c r="X4585" s="95" t="str">
        <f t="shared" si="287"/>
        <v/>
      </c>
    </row>
    <row r="4586" spans="21:24" x14ac:dyDescent="0.3">
      <c r="U4586" s="95" t="str">
        <f t="shared" si="284"/>
        <v/>
      </c>
      <c r="V4586" s="95" t="str">
        <f t="shared" si="285"/>
        <v/>
      </c>
      <c r="W4586" s="95" t="str">
        <f t="shared" si="286"/>
        <v/>
      </c>
      <c r="X4586" s="95" t="str">
        <f t="shared" si="287"/>
        <v/>
      </c>
    </row>
    <row r="4587" spans="21:24" x14ac:dyDescent="0.3">
      <c r="U4587" s="95" t="str">
        <f t="shared" si="284"/>
        <v/>
      </c>
      <c r="V4587" s="95" t="str">
        <f t="shared" si="285"/>
        <v/>
      </c>
      <c r="W4587" s="95" t="str">
        <f t="shared" si="286"/>
        <v/>
      </c>
      <c r="X4587" s="95" t="str">
        <f t="shared" si="287"/>
        <v/>
      </c>
    </row>
    <row r="4588" spans="21:24" x14ac:dyDescent="0.3">
      <c r="U4588" s="95" t="str">
        <f t="shared" si="284"/>
        <v/>
      </c>
      <c r="V4588" s="95" t="str">
        <f t="shared" si="285"/>
        <v/>
      </c>
      <c r="W4588" s="95" t="str">
        <f t="shared" si="286"/>
        <v/>
      </c>
      <c r="X4588" s="95" t="str">
        <f t="shared" si="287"/>
        <v/>
      </c>
    </row>
    <row r="4589" spans="21:24" x14ac:dyDescent="0.3">
      <c r="U4589" s="95" t="str">
        <f t="shared" si="284"/>
        <v/>
      </c>
      <c r="V4589" s="95" t="str">
        <f t="shared" si="285"/>
        <v/>
      </c>
      <c r="W4589" s="95" t="str">
        <f t="shared" si="286"/>
        <v/>
      </c>
      <c r="X4589" s="95" t="str">
        <f t="shared" si="287"/>
        <v/>
      </c>
    </row>
    <row r="4590" spans="21:24" x14ac:dyDescent="0.3">
      <c r="U4590" s="95" t="str">
        <f t="shared" si="284"/>
        <v/>
      </c>
      <c r="V4590" s="95" t="str">
        <f t="shared" si="285"/>
        <v/>
      </c>
      <c r="W4590" s="95" t="str">
        <f t="shared" si="286"/>
        <v/>
      </c>
      <c r="X4590" s="95" t="str">
        <f t="shared" si="287"/>
        <v/>
      </c>
    </row>
    <row r="4591" spans="21:24" x14ac:dyDescent="0.3">
      <c r="U4591" s="95" t="str">
        <f t="shared" si="284"/>
        <v/>
      </c>
      <c r="V4591" s="95" t="str">
        <f t="shared" si="285"/>
        <v/>
      </c>
      <c r="W4591" s="95" t="str">
        <f t="shared" si="286"/>
        <v/>
      </c>
      <c r="X4591" s="95" t="str">
        <f t="shared" si="287"/>
        <v/>
      </c>
    </row>
    <row r="4592" spans="21:24" x14ac:dyDescent="0.3">
      <c r="U4592" s="95" t="str">
        <f t="shared" si="284"/>
        <v/>
      </c>
      <c r="V4592" s="95" t="str">
        <f t="shared" si="285"/>
        <v/>
      </c>
      <c r="W4592" s="95" t="str">
        <f t="shared" si="286"/>
        <v/>
      </c>
      <c r="X4592" s="95" t="str">
        <f t="shared" si="287"/>
        <v/>
      </c>
    </row>
    <row r="4593" spans="21:24" x14ac:dyDescent="0.3">
      <c r="U4593" s="95" t="str">
        <f t="shared" si="284"/>
        <v/>
      </c>
      <c r="V4593" s="95" t="str">
        <f t="shared" si="285"/>
        <v/>
      </c>
      <c r="W4593" s="95" t="str">
        <f t="shared" si="286"/>
        <v/>
      </c>
      <c r="X4593" s="95" t="str">
        <f t="shared" si="287"/>
        <v/>
      </c>
    </row>
    <row r="4594" spans="21:24" x14ac:dyDescent="0.3">
      <c r="U4594" s="95" t="str">
        <f t="shared" si="284"/>
        <v/>
      </c>
      <c r="V4594" s="95" t="str">
        <f t="shared" si="285"/>
        <v/>
      </c>
      <c r="W4594" s="95" t="str">
        <f t="shared" si="286"/>
        <v/>
      </c>
      <c r="X4594" s="95" t="str">
        <f t="shared" si="287"/>
        <v/>
      </c>
    </row>
    <row r="4595" spans="21:24" x14ac:dyDescent="0.3">
      <c r="U4595" s="95" t="str">
        <f t="shared" si="284"/>
        <v/>
      </c>
      <c r="V4595" s="95" t="str">
        <f t="shared" si="285"/>
        <v/>
      </c>
      <c r="W4595" s="95" t="str">
        <f t="shared" si="286"/>
        <v/>
      </c>
      <c r="X4595" s="95" t="str">
        <f t="shared" si="287"/>
        <v/>
      </c>
    </row>
    <row r="4596" spans="21:24" x14ac:dyDescent="0.3">
      <c r="U4596" s="95" t="str">
        <f t="shared" si="284"/>
        <v/>
      </c>
      <c r="V4596" s="95" t="str">
        <f t="shared" si="285"/>
        <v/>
      </c>
      <c r="W4596" s="95" t="str">
        <f t="shared" si="286"/>
        <v/>
      </c>
      <c r="X4596" s="95" t="str">
        <f t="shared" si="287"/>
        <v/>
      </c>
    </row>
    <row r="4597" spans="21:24" x14ac:dyDescent="0.3">
      <c r="U4597" s="95" t="str">
        <f t="shared" si="284"/>
        <v/>
      </c>
      <c r="V4597" s="95" t="str">
        <f t="shared" si="285"/>
        <v/>
      </c>
      <c r="W4597" s="95" t="str">
        <f t="shared" si="286"/>
        <v/>
      </c>
      <c r="X4597" s="95" t="str">
        <f t="shared" si="287"/>
        <v/>
      </c>
    </row>
    <row r="4598" spans="21:24" x14ac:dyDescent="0.3">
      <c r="U4598" s="95" t="str">
        <f t="shared" si="284"/>
        <v/>
      </c>
      <c r="V4598" s="95" t="str">
        <f t="shared" si="285"/>
        <v/>
      </c>
      <c r="W4598" s="95" t="str">
        <f t="shared" si="286"/>
        <v/>
      </c>
      <c r="X4598" s="95" t="str">
        <f t="shared" si="287"/>
        <v/>
      </c>
    </row>
    <row r="4599" spans="21:24" x14ac:dyDescent="0.3">
      <c r="U4599" s="95" t="str">
        <f t="shared" si="284"/>
        <v/>
      </c>
      <c r="V4599" s="95" t="str">
        <f t="shared" si="285"/>
        <v/>
      </c>
      <c r="W4599" s="95" t="str">
        <f t="shared" si="286"/>
        <v/>
      </c>
      <c r="X4599" s="95" t="str">
        <f t="shared" si="287"/>
        <v/>
      </c>
    </row>
    <row r="4600" spans="21:24" x14ac:dyDescent="0.3">
      <c r="U4600" s="95" t="str">
        <f t="shared" si="284"/>
        <v/>
      </c>
      <c r="V4600" s="95" t="str">
        <f t="shared" si="285"/>
        <v/>
      </c>
      <c r="W4600" s="95" t="str">
        <f t="shared" si="286"/>
        <v/>
      </c>
      <c r="X4600" s="95" t="str">
        <f t="shared" si="287"/>
        <v/>
      </c>
    </row>
    <row r="4601" spans="21:24" x14ac:dyDescent="0.3">
      <c r="U4601" s="95" t="str">
        <f t="shared" si="284"/>
        <v/>
      </c>
      <c r="V4601" s="95" t="str">
        <f t="shared" si="285"/>
        <v/>
      </c>
      <c r="W4601" s="95" t="str">
        <f t="shared" si="286"/>
        <v/>
      </c>
      <c r="X4601" s="95" t="str">
        <f t="shared" si="287"/>
        <v/>
      </c>
    </row>
    <row r="4602" spans="21:24" x14ac:dyDescent="0.3">
      <c r="U4602" s="95" t="str">
        <f t="shared" si="284"/>
        <v/>
      </c>
      <c r="V4602" s="95" t="str">
        <f t="shared" si="285"/>
        <v/>
      </c>
      <c r="W4602" s="95" t="str">
        <f t="shared" si="286"/>
        <v/>
      </c>
      <c r="X4602" s="95" t="str">
        <f t="shared" si="287"/>
        <v/>
      </c>
    </row>
    <row r="4603" spans="21:24" x14ac:dyDescent="0.3">
      <c r="U4603" s="95" t="str">
        <f t="shared" si="284"/>
        <v/>
      </c>
      <c r="V4603" s="95" t="str">
        <f t="shared" si="285"/>
        <v/>
      </c>
      <c r="W4603" s="95" t="str">
        <f t="shared" si="286"/>
        <v/>
      </c>
      <c r="X4603" s="95" t="str">
        <f t="shared" si="287"/>
        <v/>
      </c>
    </row>
    <row r="4604" spans="21:24" x14ac:dyDescent="0.3">
      <c r="U4604" s="95" t="str">
        <f t="shared" si="284"/>
        <v/>
      </c>
      <c r="V4604" s="95" t="str">
        <f t="shared" si="285"/>
        <v/>
      </c>
      <c r="W4604" s="95" t="str">
        <f t="shared" si="286"/>
        <v/>
      </c>
      <c r="X4604" s="95" t="str">
        <f t="shared" si="287"/>
        <v/>
      </c>
    </row>
    <row r="4605" spans="21:24" x14ac:dyDescent="0.3">
      <c r="U4605" s="95" t="str">
        <f t="shared" si="284"/>
        <v/>
      </c>
      <c r="V4605" s="95" t="str">
        <f t="shared" si="285"/>
        <v/>
      </c>
      <c r="W4605" s="95" t="str">
        <f t="shared" si="286"/>
        <v/>
      </c>
      <c r="X4605" s="95" t="str">
        <f t="shared" si="287"/>
        <v/>
      </c>
    </row>
    <row r="4606" spans="21:24" x14ac:dyDescent="0.3">
      <c r="U4606" s="95" t="str">
        <f t="shared" si="284"/>
        <v/>
      </c>
      <c r="V4606" s="95" t="str">
        <f t="shared" si="285"/>
        <v/>
      </c>
      <c r="W4606" s="95" t="str">
        <f t="shared" si="286"/>
        <v/>
      </c>
      <c r="X4606" s="95" t="str">
        <f t="shared" si="287"/>
        <v/>
      </c>
    </row>
    <row r="4607" spans="21:24" x14ac:dyDescent="0.3">
      <c r="U4607" s="95" t="str">
        <f t="shared" si="284"/>
        <v/>
      </c>
      <c r="V4607" s="95" t="str">
        <f t="shared" si="285"/>
        <v/>
      </c>
      <c r="W4607" s="95" t="str">
        <f t="shared" si="286"/>
        <v/>
      </c>
      <c r="X4607" s="95" t="str">
        <f t="shared" si="287"/>
        <v/>
      </c>
    </row>
    <row r="4608" spans="21:24" x14ac:dyDescent="0.3">
      <c r="U4608" s="95" t="str">
        <f t="shared" si="284"/>
        <v/>
      </c>
      <c r="V4608" s="95" t="str">
        <f t="shared" si="285"/>
        <v/>
      </c>
      <c r="W4608" s="95" t="str">
        <f t="shared" si="286"/>
        <v/>
      </c>
      <c r="X4608" s="95" t="str">
        <f t="shared" si="287"/>
        <v/>
      </c>
    </row>
    <row r="4609" spans="21:24" x14ac:dyDescent="0.3">
      <c r="U4609" s="95" t="str">
        <f t="shared" si="284"/>
        <v/>
      </c>
      <c r="V4609" s="95" t="str">
        <f t="shared" si="285"/>
        <v/>
      </c>
      <c r="W4609" s="95" t="str">
        <f t="shared" si="286"/>
        <v/>
      </c>
      <c r="X4609" s="95" t="str">
        <f t="shared" si="287"/>
        <v/>
      </c>
    </row>
    <row r="4610" spans="21:24" x14ac:dyDescent="0.3">
      <c r="U4610" s="95" t="str">
        <f t="shared" si="284"/>
        <v/>
      </c>
      <c r="V4610" s="95" t="str">
        <f t="shared" si="285"/>
        <v/>
      </c>
      <c r="W4610" s="95" t="str">
        <f t="shared" si="286"/>
        <v/>
      </c>
      <c r="X4610" s="95" t="str">
        <f t="shared" si="287"/>
        <v/>
      </c>
    </row>
    <row r="4611" spans="21:24" x14ac:dyDescent="0.3">
      <c r="U4611" s="95" t="str">
        <f t="shared" si="284"/>
        <v/>
      </c>
      <c r="V4611" s="95" t="str">
        <f t="shared" si="285"/>
        <v/>
      </c>
      <c r="W4611" s="95" t="str">
        <f t="shared" si="286"/>
        <v/>
      </c>
      <c r="X4611" s="95" t="str">
        <f t="shared" si="287"/>
        <v/>
      </c>
    </row>
    <row r="4612" spans="21:24" x14ac:dyDescent="0.3">
      <c r="U4612" s="95" t="str">
        <f t="shared" si="284"/>
        <v/>
      </c>
      <c r="V4612" s="95" t="str">
        <f t="shared" si="285"/>
        <v/>
      </c>
      <c r="W4612" s="95" t="str">
        <f t="shared" si="286"/>
        <v/>
      </c>
      <c r="X4612" s="95" t="str">
        <f t="shared" si="287"/>
        <v/>
      </c>
    </row>
    <row r="4613" spans="21:24" x14ac:dyDescent="0.3">
      <c r="U4613" s="95" t="str">
        <f t="shared" ref="U4613:U4676" si="288">IF(L4613="ANO",B4613&amp;"-Linie A","")</f>
        <v/>
      </c>
      <c r="V4613" s="95" t="str">
        <f t="shared" ref="V4613:V4676" si="289">IF(M4613="ANO",B4613&amp;"-Linie B","")</f>
        <v/>
      </c>
      <c r="W4613" s="95" t="str">
        <f t="shared" ref="W4613:W4676" si="290">IF(N4613="ANO",B4613&amp;"-Linie C","")</f>
        <v/>
      </c>
      <c r="X4613" s="95" t="str">
        <f t="shared" ref="X4613:X4676" si="291">IF(O4613="ANO",B4613&amp;"-Linie D","")</f>
        <v/>
      </c>
    </row>
    <row r="4614" spans="21:24" x14ac:dyDescent="0.3">
      <c r="U4614" s="95" t="str">
        <f t="shared" si="288"/>
        <v/>
      </c>
      <c r="V4614" s="95" t="str">
        <f t="shared" si="289"/>
        <v/>
      </c>
      <c r="W4614" s="95" t="str">
        <f t="shared" si="290"/>
        <v/>
      </c>
      <c r="X4614" s="95" t="str">
        <f t="shared" si="291"/>
        <v/>
      </c>
    </row>
    <row r="4615" spans="21:24" x14ac:dyDescent="0.3">
      <c r="U4615" s="95" t="str">
        <f t="shared" si="288"/>
        <v/>
      </c>
      <c r="V4615" s="95" t="str">
        <f t="shared" si="289"/>
        <v/>
      </c>
      <c r="W4615" s="95" t="str">
        <f t="shared" si="290"/>
        <v/>
      </c>
      <c r="X4615" s="95" t="str">
        <f t="shared" si="291"/>
        <v/>
      </c>
    </row>
    <row r="4616" spans="21:24" x14ac:dyDescent="0.3">
      <c r="U4616" s="95" t="str">
        <f t="shared" si="288"/>
        <v/>
      </c>
      <c r="V4616" s="95" t="str">
        <f t="shared" si="289"/>
        <v/>
      </c>
      <c r="W4616" s="95" t="str">
        <f t="shared" si="290"/>
        <v/>
      </c>
      <c r="X4616" s="95" t="str">
        <f t="shared" si="291"/>
        <v/>
      </c>
    </row>
    <row r="4617" spans="21:24" x14ac:dyDescent="0.3">
      <c r="U4617" s="95" t="str">
        <f t="shared" si="288"/>
        <v/>
      </c>
      <c r="V4617" s="95" t="str">
        <f t="shared" si="289"/>
        <v/>
      </c>
      <c r="W4617" s="95" t="str">
        <f t="shared" si="290"/>
        <v/>
      </c>
      <c r="X4617" s="95" t="str">
        <f t="shared" si="291"/>
        <v/>
      </c>
    </row>
    <row r="4618" spans="21:24" x14ac:dyDescent="0.3">
      <c r="U4618" s="95" t="str">
        <f t="shared" si="288"/>
        <v/>
      </c>
      <c r="V4618" s="95" t="str">
        <f t="shared" si="289"/>
        <v/>
      </c>
      <c r="W4618" s="95" t="str">
        <f t="shared" si="290"/>
        <v/>
      </c>
      <c r="X4618" s="95" t="str">
        <f t="shared" si="291"/>
        <v/>
      </c>
    </row>
    <row r="4619" spans="21:24" x14ac:dyDescent="0.3">
      <c r="U4619" s="95" t="str">
        <f t="shared" si="288"/>
        <v/>
      </c>
      <c r="V4619" s="95" t="str">
        <f t="shared" si="289"/>
        <v/>
      </c>
      <c r="W4619" s="95" t="str">
        <f t="shared" si="290"/>
        <v/>
      </c>
      <c r="X4619" s="95" t="str">
        <f t="shared" si="291"/>
        <v/>
      </c>
    </row>
    <row r="4620" spans="21:24" x14ac:dyDescent="0.3">
      <c r="U4620" s="95" t="str">
        <f t="shared" si="288"/>
        <v/>
      </c>
      <c r="V4620" s="95" t="str">
        <f t="shared" si="289"/>
        <v/>
      </c>
      <c r="W4620" s="95" t="str">
        <f t="shared" si="290"/>
        <v/>
      </c>
      <c r="X4620" s="95" t="str">
        <f t="shared" si="291"/>
        <v/>
      </c>
    </row>
    <row r="4621" spans="21:24" x14ac:dyDescent="0.3">
      <c r="U4621" s="95" t="str">
        <f t="shared" si="288"/>
        <v/>
      </c>
      <c r="V4621" s="95" t="str">
        <f t="shared" si="289"/>
        <v/>
      </c>
      <c r="W4621" s="95" t="str">
        <f t="shared" si="290"/>
        <v/>
      </c>
      <c r="X4621" s="95" t="str">
        <f t="shared" si="291"/>
        <v/>
      </c>
    </row>
    <row r="4622" spans="21:24" x14ac:dyDescent="0.3">
      <c r="U4622" s="95" t="str">
        <f t="shared" si="288"/>
        <v/>
      </c>
      <c r="V4622" s="95" t="str">
        <f t="shared" si="289"/>
        <v/>
      </c>
      <c r="W4622" s="95" t="str">
        <f t="shared" si="290"/>
        <v/>
      </c>
      <c r="X4622" s="95" t="str">
        <f t="shared" si="291"/>
        <v/>
      </c>
    </row>
    <row r="4623" spans="21:24" x14ac:dyDescent="0.3">
      <c r="U4623" s="95" t="str">
        <f t="shared" si="288"/>
        <v/>
      </c>
      <c r="V4623" s="95" t="str">
        <f t="shared" si="289"/>
        <v/>
      </c>
      <c r="W4623" s="95" t="str">
        <f t="shared" si="290"/>
        <v/>
      </c>
      <c r="X4623" s="95" t="str">
        <f t="shared" si="291"/>
        <v/>
      </c>
    </row>
    <row r="4624" spans="21:24" x14ac:dyDescent="0.3">
      <c r="U4624" s="95" t="str">
        <f t="shared" si="288"/>
        <v/>
      </c>
      <c r="V4624" s="95" t="str">
        <f t="shared" si="289"/>
        <v/>
      </c>
      <c r="W4624" s="95" t="str">
        <f t="shared" si="290"/>
        <v/>
      </c>
      <c r="X4624" s="95" t="str">
        <f t="shared" si="291"/>
        <v/>
      </c>
    </row>
    <row r="4625" spans="21:24" x14ac:dyDescent="0.3">
      <c r="U4625" s="95" t="str">
        <f t="shared" si="288"/>
        <v/>
      </c>
      <c r="V4625" s="95" t="str">
        <f t="shared" si="289"/>
        <v/>
      </c>
      <c r="W4625" s="95" t="str">
        <f t="shared" si="290"/>
        <v/>
      </c>
      <c r="X4625" s="95" t="str">
        <f t="shared" si="291"/>
        <v/>
      </c>
    </row>
    <row r="4626" spans="21:24" x14ac:dyDescent="0.3">
      <c r="U4626" s="95" t="str">
        <f t="shared" si="288"/>
        <v/>
      </c>
      <c r="V4626" s="95" t="str">
        <f t="shared" si="289"/>
        <v/>
      </c>
      <c r="W4626" s="95" t="str">
        <f t="shared" si="290"/>
        <v/>
      </c>
      <c r="X4626" s="95" t="str">
        <f t="shared" si="291"/>
        <v/>
      </c>
    </row>
    <row r="4627" spans="21:24" x14ac:dyDescent="0.3">
      <c r="U4627" s="95" t="str">
        <f t="shared" si="288"/>
        <v/>
      </c>
      <c r="V4627" s="95" t="str">
        <f t="shared" si="289"/>
        <v/>
      </c>
      <c r="W4627" s="95" t="str">
        <f t="shared" si="290"/>
        <v/>
      </c>
      <c r="X4627" s="95" t="str">
        <f t="shared" si="291"/>
        <v/>
      </c>
    </row>
    <row r="4628" spans="21:24" x14ac:dyDescent="0.3">
      <c r="U4628" s="95" t="str">
        <f t="shared" si="288"/>
        <v/>
      </c>
      <c r="V4628" s="95" t="str">
        <f t="shared" si="289"/>
        <v/>
      </c>
      <c r="W4628" s="95" t="str">
        <f t="shared" si="290"/>
        <v/>
      </c>
      <c r="X4628" s="95" t="str">
        <f t="shared" si="291"/>
        <v/>
      </c>
    </row>
    <row r="4629" spans="21:24" x14ac:dyDescent="0.3">
      <c r="U4629" s="95" t="str">
        <f t="shared" si="288"/>
        <v/>
      </c>
      <c r="V4629" s="95" t="str">
        <f t="shared" si="289"/>
        <v/>
      </c>
      <c r="W4629" s="95" t="str">
        <f t="shared" si="290"/>
        <v/>
      </c>
      <c r="X4629" s="95" t="str">
        <f t="shared" si="291"/>
        <v/>
      </c>
    </row>
    <row r="4630" spans="21:24" x14ac:dyDescent="0.3">
      <c r="U4630" s="95" t="str">
        <f t="shared" si="288"/>
        <v/>
      </c>
      <c r="V4630" s="95" t="str">
        <f t="shared" si="289"/>
        <v/>
      </c>
      <c r="W4630" s="95" t="str">
        <f t="shared" si="290"/>
        <v/>
      </c>
      <c r="X4630" s="95" t="str">
        <f t="shared" si="291"/>
        <v/>
      </c>
    </row>
    <row r="4631" spans="21:24" x14ac:dyDescent="0.3">
      <c r="U4631" s="95" t="str">
        <f t="shared" si="288"/>
        <v/>
      </c>
      <c r="V4631" s="95" t="str">
        <f t="shared" si="289"/>
        <v/>
      </c>
      <c r="W4631" s="95" t="str">
        <f t="shared" si="290"/>
        <v/>
      </c>
      <c r="X4631" s="95" t="str">
        <f t="shared" si="291"/>
        <v/>
      </c>
    </row>
    <row r="4632" spans="21:24" x14ac:dyDescent="0.3">
      <c r="U4632" s="95" t="str">
        <f t="shared" si="288"/>
        <v/>
      </c>
      <c r="V4632" s="95" t="str">
        <f t="shared" si="289"/>
        <v/>
      </c>
      <c r="W4632" s="95" t="str">
        <f t="shared" si="290"/>
        <v/>
      </c>
      <c r="X4632" s="95" t="str">
        <f t="shared" si="291"/>
        <v/>
      </c>
    </row>
    <row r="4633" spans="21:24" x14ac:dyDescent="0.3">
      <c r="U4633" s="95" t="str">
        <f t="shared" si="288"/>
        <v/>
      </c>
      <c r="V4633" s="95" t="str">
        <f t="shared" si="289"/>
        <v/>
      </c>
      <c r="W4633" s="95" t="str">
        <f t="shared" si="290"/>
        <v/>
      </c>
      <c r="X4633" s="95" t="str">
        <f t="shared" si="291"/>
        <v/>
      </c>
    </row>
    <row r="4634" spans="21:24" x14ac:dyDescent="0.3">
      <c r="U4634" s="95" t="str">
        <f t="shared" si="288"/>
        <v/>
      </c>
      <c r="V4634" s="95" t="str">
        <f t="shared" si="289"/>
        <v/>
      </c>
      <c r="W4634" s="95" t="str">
        <f t="shared" si="290"/>
        <v/>
      </c>
      <c r="X4634" s="95" t="str">
        <f t="shared" si="291"/>
        <v/>
      </c>
    </row>
    <row r="4635" spans="21:24" x14ac:dyDescent="0.3">
      <c r="U4635" s="95" t="str">
        <f t="shared" si="288"/>
        <v/>
      </c>
      <c r="V4635" s="95" t="str">
        <f t="shared" si="289"/>
        <v/>
      </c>
      <c r="W4635" s="95" t="str">
        <f t="shared" si="290"/>
        <v/>
      </c>
      <c r="X4635" s="95" t="str">
        <f t="shared" si="291"/>
        <v/>
      </c>
    </row>
    <row r="4636" spans="21:24" x14ac:dyDescent="0.3">
      <c r="U4636" s="95" t="str">
        <f t="shared" si="288"/>
        <v/>
      </c>
      <c r="V4636" s="95" t="str">
        <f t="shared" si="289"/>
        <v/>
      </c>
      <c r="W4636" s="95" t="str">
        <f t="shared" si="290"/>
        <v/>
      </c>
      <c r="X4636" s="95" t="str">
        <f t="shared" si="291"/>
        <v/>
      </c>
    </row>
    <row r="4637" spans="21:24" x14ac:dyDescent="0.3">
      <c r="U4637" s="95" t="str">
        <f t="shared" si="288"/>
        <v/>
      </c>
      <c r="V4637" s="95" t="str">
        <f t="shared" si="289"/>
        <v/>
      </c>
      <c r="W4637" s="95" t="str">
        <f t="shared" si="290"/>
        <v/>
      </c>
      <c r="X4637" s="95" t="str">
        <f t="shared" si="291"/>
        <v/>
      </c>
    </row>
    <row r="4638" spans="21:24" x14ac:dyDescent="0.3">
      <c r="U4638" s="95" t="str">
        <f t="shared" si="288"/>
        <v/>
      </c>
      <c r="V4638" s="95" t="str">
        <f t="shared" si="289"/>
        <v/>
      </c>
      <c r="W4638" s="95" t="str">
        <f t="shared" si="290"/>
        <v/>
      </c>
      <c r="X4638" s="95" t="str">
        <f t="shared" si="291"/>
        <v/>
      </c>
    </row>
    <row r="4639" spans="21:24" x14ac:dyDescent="0.3">
      <c r="U4639" s="95" t="str">
        <f t="shared" si="288"/>
        <v/>
      </c>
      <c r="V4639" s="95" t="str">
        <f t="shared" si="289"/>
        <v/>
      </c>
      <c r="W4639" s="95" t="str">
        <f t="shared" si="290"/>
        <v/>
      </c>
      <c r="X4639" s="95" t="str">
        <f t="shared" si="291"/>
        <v/>
      </c>
    </row>
    <row r="4640" spans="21:24" x14ac:dyDescent="0.3">
      <c r="U4640" s="95" t="str">
        <f t="shared" si="288"/>
        <v/>
      </c>
      <c r="V4640" s="95" t="str">
        <f t="shared" si="289"/>
        <v/>
      </c>
      <c r="W4640" s="95" t="str">
        <f t="shared" si="290"/>
        <v/>
      </c>
      <c r="X4640" s="95" t="str">
        <f t="shared" si="291"/>
        <v/>
      </c>
    </row>
    <row r="4641" spans="21:24" x14ac:dyDescent="0.3">
      <c r="U4641" s="95" t="str">
        <f t="shared" si="288"/>
        <v/>
      </c>
      <c r="V4641" s="95" t="str">
        <f t="shared" si="289"/>
        <v/>
      </c>
      <c r="W4641" s="95" t="str">
        <f t="shared" si="290"/>
        <v/>
      </c>
      <c r="X4641" s="95" t="str">
        <f t="shared" si="291"/>
        <v/>
      </c>
    </row>
    <row r="4642" spans="21:24" x14ac:dyDescent="0.3">
      <c r="U4642" s="95" t="str">
        <f t="shared" si="288"/>
        <v/>
      </c>
      <c r="V4642" s="95" t="str">
        <f t="shared" si="289"/>
        <v/>
      </c>
      <c r="W4642" s="95" t="str">
        <f t="shared" si="290"/>
        <v/>
      </c>
      <c r="X4642" s="95" t="str">
        <f t="shared" si="291"/>
        <v/>
      </c>
    </row>
    <row r="4643" spans="21:24" x14ac:dyDescent="0.3">
      <c r="U4643" s="95" t="str">
        <f t="shared" si="288"/>
        <v/>
      </c>
      <c r="V4643" s="95" t="str">
        <f t="shared" si="289"/>
        <v/>
      </c>
      <c r="W4643" s="95" t="str">
        <f t="shared" si="290"/>
        <v/>
      </c>
      <c r="X4643" s="95" t="str">
        <f t="shared" si="291"/>
        <v/>
      </c>
    </row>
    <row r="4644" spans="21:24" x14ac:dyDescent="0.3">
      <c r="U4644" s="95" t="str">
        <f t="shared" si="288"/>
        <v/>
      </c>
      <c r="V4644" s="95" t="str">
        <f t="shared" si="289"/>
        <v/>
      </c>
      <c r="W4644" s="95" t="str">
        <f t="shared" si="290"/>
        <v/>
      </c>
      <c r="X4644" s="95" t="str">
        <f t="shared" si="291"/>
        <v/>
      </c>
    </row>
    <row r="4645" spans="21:24" x14ac:dyDescent="0.3">
      <c r="U4645" s="95" t="str">
        <f t="shared" si="288"/>
        <v/>
      </c>
      <c r="V4645" s="95" t="str">
        <f t="shared" si="289"/>
        <v/>
      </c>
      <c r="W4645" s="95" t="str">
        <f t="shared" si="290"/>
        <v/>
      </c>
      <c r="X4645" s="95" t="str">
        <f t="shared" si="291"/>
        <v/>
      </c>
    </row>
    <row r="4646" spans="21:24" x14ac:dyDescent="0.3">
      <c r="U4646" s="95" t="str">
        <f t="shared" si="288"/>
        <v/>
      </c>
      <c r="V4646" s="95" t="str">
        <f t="shared" si="289"/>
        <v/>
      </c>
      <c r="W4646" s="95" t="str">
        <f t="shared" si="290"/>
        <v/>
      </c>
      <c r="X4646" s="95" t="str">
        <f t="shared" si="291"/>
        <v/>
      </c>
    </row>
    <row r="4647" spans="21:24" x14ac:dyDescent="0.3">
      <c r="U4647" s="95" t="str">
        <f t="shared" si="288"/>
        <v/>
      </c>
      <c r="V4647" s="95" t="str">
        <f t="shared" si="289"/>
        <v/>
      </c>
      <c r="W4647" s="95" t="str">
        <f t="shared" si="290"/>
        <v/>
      </c>
      <c r="X4647" s="95" t="str">
        <f t="shared" si="291"/>
        <v/>
      </c>
    </row>
    <row r="4648" spans="21:24" x14ac:dyDescent="0.3">
      <c r="U4648" s="95" t="str">
        <f t="shared" si="288"/>
        <v/>
      </c>
      <c r="V4648" s="95" t="str">
        <f t="shared" si="289"/>
        <v/>
      </c>
      <c r="W4648" s="95" t="str">
        <f t="shared" si="290"/>
        <v/>
      </c>
      <c r="X4648" s="95" t="str">
        <f t="shared" si="291"/>
        <v/>
      </c>
    </row>
    <row r="4649" spans="21:24" x14ac:dyDescent="0.3">
      <c r="U4649" s="95" t="str">
        <f t="shared" si="288"/>
        <v/>
      </c>
      <c r="V4649" s="95" t="str">
        <f t="shared" si="289"/>
        <v/>
      </c>
      <c r="W4649" s="95" t="str">
        <f t="shared" si="290"/>
        <v/>
      </c>
      <c r="X4649" s="95" t="str">
        <f t="shared" si="291"/>
        <v/>
      </c>
    </row>
    <row r="4650" spans="21:24" x14ac:dyDescent="0.3">
      <c r="U4650" s="95" t="str">
        <f t="shared" si="288"/>
        <v/>
      </c>
      <c r="V4650" s="95" t="str">
        <f t="shared" si="289"/>
        <v/>
      </c>
      <c r="W4650" s="95" t="str">
        <f t="shared" si="290"/>
        <v/>
      </c>
      <c r="X4650" s="95" t="str">
        <f t="shared" si="291"/>
        <v/>
      </c>
    </row>
    <row r="4651" spans="21:24" x14ac:dyDescent="0.3">
      <c r="U4651" s="95" t="str">
        <f t="shared" si="288"/>
        <v/>
      </c>
      <c r="V4651" s="95" t="str">
        <f t="shared" si="289"/>
        <v/>
      </c>
      <c r="W4651" s="95" t="str">
        <f t="shared" si="290"/>
        <v/>
      </c>
      <c r="X4651" s="95" t="str">
        <f t="shared" si="291"/>
        <v/>
      </c>
    </row>
    <row r="4652" spans="21:24" x14ac:dyDescent="0.3">
      <c r="U4652" s="95" t="str">
        <f t="shared" si="288"/>
        <v/>
      </c>
      <c r="V4652" s="95" t="str">
        <f t="shared" si="289"/>
        <v/>
      </c>
      <c r="W4652" s="95" t="str">
        <f t="shared" si="290"/>
        <v/>
      </c>
      <c r="X4652" s="95" t="str">
        <f t="shared" si="291"/>
        <v/>
      </c>
    </row>
    <row r="4653" spans="21:24" x14ac:dyDescent="0.3">
      <c r="U4653" s="95" t="str">
        <f t="shared" si="288"/>
        <v/>
      </c>
      <c r="V4653" s="95" t="str">
        <f t="shared" si="289"/>
        <v/>
      </c>
      <c r="W4653" s="95" t="str">
        <f t="shared" si="290"/>
        <v/>
      </c>
      <c r="X4653" s="95" t="str">
        <f t="shared" si="291"/>
        <v/>
      </c>
    </row>
    <row r="4654" spans="21:24" x14ac:dyDescent="0.3">
      <c r="U4654" s="95" t="str">
        <f t="shared" si="288"/>
        <v/>
      </c>
      <c r="V4654" s="95" t="str">
        <f t="shared" si="289"/>
        <v/>
      </c>
      <c r="W4654" s="95" t="str">
        <f t="shared" si="290"/>
        <v/>
      </c>
      <c r="X4654" s="95" t="str">
        <f t="shared" si="291"/>
        <v/>
      </c>
    </row>
    <row r="4655" spans="21:24" x14ac:dyDescent="0.3">
      <c r="U4655" s="95" t="str">
        <f t="shared" si="288"/>
        <v/>
      </c>
      <c r="V4655" s="95" t="str">
        <f t="shared" si="289"/>
        <v/>
      </c>
      <c r="W4655" s="95" t="str">
        <f t="shared" si="290"/>
        <v/>
      </c>
      <c r="X4655" s="95" t="str">
        <f t="shared" si="291"/>
        <v/>
      </c>
    </row>
    <row r="4656" spans="21:24" x14ac:dyDescent="0.3">
      <c r="U4656" s="95" t="str">
        <f t="shared" si="288"/>
        <v/>
      </c>
      <c r="V4656" s="95" t="str">
        <f t="shared" si="289"/>
        <v/>
      </c>
      <c r="W4656" s="95" t="str">
        <f t="shared" si="290"/>
        <v/>
      </c>
      <c r="X4656" s="95" t="str">
        <f t="shared" si="291"/>
        <v/>
      </c>
    </row>
    <row r="4657" spans="21:24" x14ac:dyDescent="0.3">
      <c r="U4657" s="95" t="str">
        <f t="shared" si="288"/>
        <v/>
      </c>
      <c r="V4657" s="95" t="str">
        <f t="shared" si="289"/>
        <v/>
      </c>
      <c r="W4657" s="95" t="str">
        <f t="shared" si="290"/>
        <v/>
      </c>
      <c r="X4657" s="95" t="str">
        <f t="shared" si="291"/>
        <v/>
      </c>
    </row>
    <row r="4658" spans="21:24" x14ac:dyDescent="0.3">
      <c r="U4658" s="95" t="str">
        <f t="shared" si="288"/>
        <v/>
      </c>
      <c r="V4658" s="95" t="str">
        <f t="shared" si="289"/>
        <v/>
      </c>
      <c r="W4658" s="95" t="str">
        <f t="shared" si="290"/>
        <v/>
      </c>
      <c r="X4658" s="95" t="str">
        <f t="shared" si="291"/>
        <v/>
      </c>
    </row>
    <row r="4659" spans="21:24" x14ac:dyDescent="0.3">
      <c r="U4659" s="95" t="str">
        <f t="shared" si="288"/>
        <v/>
      </c>
      <c r="V4659" s="95" t="str">
        <f t="shared" si="289"/>
        <v/>
      </c>
      <c r="W4659" s="95" t="str">
        <f t="shared" si="290"/>
        <v/>
      </c>
      <c r="X4659" s="95" t="str">
        <f t="shared" si="291"/>
        <v/>
      </c>
    </row>
    <row r="4660" spans="21:24" x14ac:dyDescent="0.3">
      <c r="U4660" s="95" t="str">
        <f t="shared" si="288"/>
        <v/>
      </c>
      <c r="V4660" s="95" t="str">
        <f t="shared" si="289"/>
        <v/>
      </c>
      <c r="W4660" s="95" t="str">
        <f t="shared" si="290"/>
        <v/>
      </c>
      <c r="X4660" s="95" t="str">
        <f t="shared" si="291"/>
        <v/>
      </c>
    </row>
    <row r="4661" spans="21:24" x14ac:dyDescent="0.3">
      <c r="U4661" s="95" t="str">
        <f t="shared" si="288"/>
        <v/>
      </c>
      <c r="V4661" s="95" t="str">
        <f t="shared" si="289"/>
        <v/>
      </c>
      <c r="W4661" s="95" t="str">
        <f t="shared" si="290"/>
        <v/>
      </c>
      <c r="X4661" s="95" t="str">
        <f t="shared" si="291"/>
        <v/>
      </c>
    </row>
    <row r="4662" spans="21:24" x14ac:dyDescent="0.3">
      <c r="U4662" s="95" t="str">
        <f t="shared" si="288"/>
        <v/>
      </c>
      <c r="V4662" s="95" t="str">
        <f t="shared" si="289"/>
        <v/>
      </c>
      <c r="W4662" s="95" t="str">
        <f t="shared" si="290"/>
        <v/>
      </c>
      <c r="X4662" s="95" t="str">
        <f t="shared" si="291"/>
        <v/>
      </c>
    </row>
    <row r="4663" spans="21:24" x14ac:dyDescent="0.3">
      <c r="U4663" s="95" t="str">
        <f t="shared" si="288"/>
        <v/>
      </c>
      <c r="V4663" s="95" t="str">
        <f t="shared" si="289"/>
        <v/>
      </c>
      <c r="W4663" s="95" t="str">
        <f t="shared" si="290"/>
        <v/>
      </c>
      <c r="X4663" s="95" t="str">
        <f t="shared" si="291"/>
        <v/>
      </c>
    </row>
    <row r="4664" spans="21:24" x14ac:dyDescent="0.3">
      <c r="U4664" s="95" t="str">
        <f t="shared" si="288"/>
        <v/>
      </c>
      <c r="V4664" s="95" t="str">
        <f t="shared" si="289"/>
        <v/>
      </c>
      <c r="W4664" s="95" t="str">
        <f t="shared" si="290"/>
        <v/>
      </c>
      <c r="X4664" s="95" t="str">
        <f t="shared" si="291"/>
        <v/>
      </c>
    </row>
    <row r="4665" spans="21:24" x14ac:dyDescent="0.3">
      <c r="U4665" s="95" t="str">
        <f t="shared" si="288"/>
        <v/>
      </c>
      <c r="V4665" s="95" t="str">
        <f t="shared" si="289"/>
        <v/>
      </c>
      <c r="W4665" s="95" t="str">
        <f t="shared" si="290"/>
        <v/>
      </c>
      <c r="X4665" s="95" t="str">
        <f t="shared" si="291"/>
        <v/>
      </c>
    </row>
    <row r="4666" spans="21:24" x14ac:dyDescent="0.3">
      <c r="U4666" s="95" t="str">
        <f t="shared" si="288"/>
        <v/>
      </c>
      <c r="V4666" s="95" t="str">
        <f t="shared" si="289"/>
        <v/>
      </c>
      <c r="W4666" s="95" t="str">
        <f t="shared" si="290"/>
        <v/>
      </c>
      <c r="X4666" s="95" t="str">
        <f t="shared" si="291"/>
        <v/>
      </c>
    </row>
    <row r="4667" spans="21:24" x14ac:dyDescent="0.3">
      <c r="U4667" s="95" t="str">
        <f t="shared" si="288"/>
        <v/>
      </c>
      <c r="V4667" s="95" t="str">
        <f t="shared" si="289"/>
        <v/>
      </c>
      <c r="W4667" s="95" t="str">
        <f t="shared" si="290"/>
        <v/>
      </c>
      <c r="X4667" s="95" t="str">
        <f t="shared" si="291"/>
        <v/>
      </c>
    </row>
    <row r="4668" spans="21:24" x14ac:dyDescent="0.3">
      <c r="U4668" s="95" t="str">
        <f t="shared" si="288"/>
        <v/>
      </c>
      <c r="V4668" s="95" t="str">
        <f t="shared" si="289"/>
        <v/>
      </c>
      <c r="W4668" s="95" t="str">
        <f t="shared" si="290"/>
        <v/>
      </c>
      <c r="X4668" s="95" t="str">
        <f t="shared" si="291"/>
        <v/>
      </c>
    </row>
    <row r="4669" spans="21:24" x14ac:dyDescent="0.3">
      <c r="U4669" s="95" t="str">
        <f t="shared" si="288"/>
        <v/>
      </c>
      <c r="V4669" s="95" t="str">
        <f t="shared" si="289"/>
        <v/>
      </c>
      <c r="W4669" s="95" t="str">
        <f t="shared" si="290"/>
        <v/>
      </c>
      <c r="X4669" s="95" t="str">
        <f t="shared" si="291"/>
        <v/>
      </c>
    </row>
    <row r="4670" spans="21:24" x14ac:dyDescent="0.3">
      <c r="U4670" s="95" t="str">
        <f t="shared" si="288"/>
        <v/>
      </c>
      <c r="V4670" s="95" t="str">
        <f t="shared" si="289"/>
        <v/>
      </c>
      <c r="W4670" s="95" t="str">
        <f t="shared" si="290"/>
        <v/>
      </c>
      <c r="X4670" s="95" t="str">
        <f t="shared" si="291"/>
        <v/>
      </c>
    </row>
    <row r="4671" spans="21:24" x14ac:dyDescent="0.3">
      <c r="U4671" s="95" t="str">
        <f t="shared" si="288"/>
        <v/>
      </c>
      <c r="V4671" s="95" t="str">
        <f t="shared" si="289"/>
        <v/>
      </c>
      <c r="W4671" s="95" t="str">
        <f t="shared" si="290"/>
        <v/>
      </c>
      <c r="X4671" s="95" t="str">
        <f t="shared" si="291"/>
        <v/>
      </c>
    </row>
    <row r="4672" spans="21:24" x14ac:dyDescent="0.3">
      <c r="U4672" s="95" t="str">
        <f t="shared" si="288"/>
        <v/>
      </c>
      <c r="V4672" s="95" t="str">
        <f t="shared" si="289"/>
        <v/>
      </c>
      <c r="W4672" s="95" t="str">
        <f t="shared" si="290"/>
        <v/>
      </c>
      <c r="X4672" s="95" t="str">
        <f t="shared" si="291"/>
        <v/>
      </c>
    </row>
    <row r="4673" spans="21:24" x14ac:dyDescent="0.3">
      <c r="U4673" s="95" t="str">
        <f t="shared" si="288"/>
        <v/>
      </c>
      <c r="V4673" s="95" t="str">
        <f t="shared" si="289"/>
        <v/>
      </c>
      <c r="W4673" s="95" t="str">
        <f t="shared" si="290"/>
        <v/>
      </c>
      <c r="X4673" s="95" t="str">
        <f t="shared" si="291"/>
        <v/>
      </c>
    </row>
    <row r="4674" spans="21:24" x14ac:dyDescent="0.3">
      <c r="U4674" s="95" t="str">
        <f t="shared" si="288"/>
        <v/>
      </c>
      <c r="V4674" s="95" t="str">
        <f t="shared" si="289"/>
        <v/>
      </c>
      <c r="W4674" s="95" t="str">
        <f t="shared" si="290"/>
        <v/>
      </c>
      <c r="X4674" s="95" t="str">
        <f t="shared" si="291"/>
        <v/>
      </c>
    </row>
    <row r="4675" spans="21:24" x14ac:dyDescent="0.3">
      <c r="U4675" s="95" t="str">
        <f t="shared" si="288"/>
        <v/>
      </c>
      <c r="V4675" s="95" t="str">
        <f t="shared" si="289"/>
        <v/>
      </c>
      <c r="W4675" s="95" t="str">
        <f t="shared" si="290"/>
        <v/>
      </c>
      <c r="X4675" s="95" t="str">
        <f t="shared" si="291"/>
        <v/>
      </c>
    </row>
    <row r="4676" spans="21:24" x14ac:dyDescent="0.3">
      <c r="U4676" s="95" t="str">
        <f t="shared" si="288"/>
        <v/>
      </c>
      <c r="V4676" s="95" t="str">
        <f t="shared" si="289"/>
        <v/>
      </c>
      <c r="W4676" s="95" t="str">
        <f t="shared" si="290"/>
        <v/>
      </c>
      <c r="X4676" s="95" t="str">
        <f t="shared" si="291"/>
        <v/>
      </c>
    </row>
    <row r="4677" spans="21:24" x14ac:dyDescent="0.3">
      <c r="U4677" s="95" t="str">
        <f t="shared" ref="U4677:U4740" si="292">IF(L4677="ANO",B4677&amp;"-Linie A","")</f>
        <v/>
      </c>
      <c r="V4677" s="95" t="str">
        <f t="shared" ref="V4677:V4740" si="293">IF(M4677="ANO",B4677&amp;"-Linie B","")</f>
        <v/>
      </c>
      <c r="W4677" s="95" t="str">
        <f t="shared" ref="W4677:W4740" si="294">IF(N4677="ANO",B4677&amp;"-Linie C","")</f>
        <v/>
      </c>
      <c r="X4677" s="95" t="str">
        <f t="shared" ref="X4677:X4740" si="295">IF(O4677="ANO",B4677&amp;"-Linie D","")</f>
        <v/>
      </c>
    </row>
    <row r="4678" spans="21:24" x14ac:dyDescent="0.3">
      <c r="U4678" s="95" t="str">
        <f t="shared" si="292"/>
        <v/>
      </c>
      <c r="V4678" s="95" t="str">
        <f t="shared" si="293"/>
        <v/>
      </c>
      <c r="W4678" s="95" t="str">
        <f t="shared" si="294"/>
        <v/>
      </c>
      <c r="X4678" s="95" t="str">
        <f t="shared" si="295"/>
        <v/>
      </c>
    </row>
    <row r="4679" spans="21:24" x14ac:dyDescent="0.3">
      <c r="U4679" s="95" t="str">
        <f t="shared" si="292"/>
        <v/>
      </c>
      <c r="V4679" s="95" t="str">
        <f t="shared" si="293"/>
        <v/>
      </c>
      <c r="W4679" s="95" t="str">
        <f t="shared" si="294"/>
        <v/>
      </c>
      <c r="X4679" s="95" t="str">
        <f t="shared" si="295"/>
        <v/>
      </c>
    </row>
    <row r="4680" spans="21:24" x14ac:dyDescent="0.3">
      <c r="U4680" s="95" t="str">
        <f t="shared" si="292"/>
        <v/>
      </c>
      <c r="V4680" s="95" t="str">
        <f t="shared" si="293"/>
        <v/>
      </c>
      <c r="W4680" s="95" t="str">
        <f t="shared" si="294"/>
        <v/>
      </c>
      <c r="X4680" s="95" t="str">
        <f t="shared" si="295"/>
        <v/>
      </c>
    </row>
    <row r="4681" spans="21:24" x14ac:dyDescent="0.3">
      <c r="U4681" s="95" t="str">
        <f t="shared" si="292"/>
        <v/>
      </c>
      <c r="V4681" s="95" t="str">
        <f t="shared" si="293"/>
        <v/>
      </c>
      <c r="W4681" s="95" t="str">
        <f t="shared" si="294"/>
        <v/>
      </c>
      <c r="X4681" s="95" t="str">
        <f t="shared" si="295"/>
        <v/>
      </c>
    </row>
    <row r="4682" spans="21:24" x14ac:dyDescent="0.3">
      <c r="U4682" s="95" t="str">
        <f t="shared" si="292"/>
        <v/>
      </c>
      <c r="V4682" s="95" t="str">
        <f t="shared" si="293"/>
        <v/>
      </c>
      <c r="W4682" s="95" t="str">
        <f t="shared" si="294"/>
        <v/>
      </c>
      <c r="X4682" s="95" t="str">
        <f t="shared" si="295"/>
        <v/>
      </c>
    </row>
    <row r="4683" spans="21:24" x14ac:dyDescent="0.3">
      <c r="U4683" s="95" t="str">
        <f t="shared" si="292"/>
        <v/>
      </c>
      <c r="V4683" s="95" t="str">
        <f t="shared" si="293"/>
        <v/>
      </c>
      <c r="W4683" s="95" t="str">
        <f t="shared" si="294"/>
        <v/>
      </c>
      <c r="X4683" s="95" t="str">
        <f t="shared" si="295"/>
        <v/>
      </c>
    </row>
    <row r="4684" spans="21:24" x14ac:dyDescent="0.3">
      <c r="U4684" s="95" t="str">
        <f t="shared" si="292"/>
        <v/>
      </c>
      <c r="V4684" s="95" t="str">
        <f t="shared" si="293"/>
        <v/>
      </c>
      <c r="W4684" s="95" t="str">
        <f t="shared" si="294"/>
        <v/>
      </c>
      <c r="X4684" s="95" t="str">
        <f t="shared" si="295"/>
        <v/>
      </c>
    </row>
    <row r="4685" spans="21:24" x14ac:dyDescent="0.3">
      <c r="U4685" s="95" t="str">
        <f t="shared" si="292"/>
        <v/>
      </c>
      <c r="V4685" s="95" t="str">
        <f t="shared" si="293"/>
        <v/>
      </c>
      <c r="W4685" s="95" t="str">
        <f t="shared" si="294"/>
        <v/>
      </c>
      <c r="X4685" s="95" t="str">
        <f t="shared" si="295"/>
        <v/>
      </c>
    </row>
    <row r="4686" spans="21:24" x14ac:dyDescent="0.3">
      <c r="U4686" s="95" t="str">
        <f t="shared" si="292"/>
        <v/>
      </c>
      <c r="V4686" s="95" t="str">
        <f t="shared" si="293"/>
        <v/>
      </c>
      <c r="W4686" s="95" t="str">
        <f t="shared" si="294"/>
        <v/>
      </c>
      <c r="X4686" s="95" t="str">
        <f t="shared" si="295"/>
        <v/>
      </c>
    </row>
    <row r="4687" spans="21:24" x14ac:dyDescent="0.3">
      <c r="U4687" s="95" t="str">
        <f t="shared" si="292"/>
        <v/>
      </c>
      <c r="V4687" s="95" t="str">
        <f t="shared" si="293"/>
        <v/>
      </c>
      <c r="W4687" s="95" t="str">
        <f t="shared" si="294"/>
        <v/>
      </c>
      <c r="X4687" s="95" t="str">
        <f t="shared" si="295"/>
        <v/>
      </c>
    </row>
    <row r="4688" spans="21:24" x14ac:dyDescent="0.3">
      <c r="U4688" s="95" t="str">
        <f t="shared" si="292"/>
        <v/>
      </c>
      <c r="V4688" s="95" t="str">
        <f t="shared" si="293"/>
        <v/>
      </c>
      <c r="W4688" s="95" t="str">
        <f t="shared" si="294"/>
        <v/>
      </c>
      <c r="X4688" s="95" t="str">
        <f t="shared" si="295"/>
        <v/>
      </c>
    </row>
    <row r="4689" spans="21:24" x14ac:dyDescent="0.3">
      <c r="U4689" s="95" t="str">
        <f t="shared" si="292"/>
        <v/>
      </c>
      <c r="V4689" s="95" t="str">
        <f t="shared" si="293"/>
        <v/>
      </c>
      <c r="W4689" s="95" t="str">
        <f t="shared" si="294"/>
        <v/>
      </c>
      <c r="X4689" s="95" t="str">
        <f t="shared" si="295"/>
        <v/>
      </c>
    </row>
    <row r="4690" spans="21:24" x14ac:dyDescent="0.3">
      <c r="U4690" s="95" t="str">
        <f t="shared" si="292"/>
        <v/>
      </c>
      <c r="V4690" s="95" t="str">
        <f t="shared" si="293"/>
        <v/>
      </c>
      <c r="W4690" s="95" t="str">
        <f t="shared" si="294"/>
        <v/>
      </c>
      <c r="X4690" s="95" t="str">
        <f t="shared" si="295"/>
        <v/>
      </c>
    </row>
    <row r="4691" spans="21:24" x14ac:dyDescent="0.3">
      <c r="U4691" s="95" t="str">
        <f t="shared" si="292"/>
        <v/>
      </c>
      <c r="V4691" s="95" t="str">
        <f t="shared" si="293"/>
        <v/>
      </c>
      <c r="W4691" s="95" t="str">
        <f t="shared" si="294"/>
        <v/>
      </c>
      <c r="X4691" s="95" t="str">
        <f t="shared" si="295"/>
        <v/>
      </c>
    </row>
    <row r="4692" spans="21:24" x14ac:dyDescent="0.3">
      <c r="U4692" s="95" t="str">
        <f t="shared" si="292"/>
        <v/>
      </c>
      <c r="V4692" s="95" t="str">
        <f t="shared" si="293"/>
        <v/>
      </c>
      <c r="W4692" s="95" t="str">
        <f t="shared" si="294"/>
        <v/>
      </c>
      <c r="X4692" s="95" t="str">
        <f t="shared" si="295"/>
        <v/>
      </c>
    </row>
    <row r="4693" spans="21:24" x14ac:dyDescent="0.3">
      <c r="U4693" s="95" t="str">
        <f t="shared" si="292"/>
        <v/>
      </c>
      <c r="V4693" s="95" t="str">
        <f t="shared" si="293"/>
        <v/>
      </c>
      <c r="W4693" s="95" t="str">
        <f t="shared" si="294"/>
        <v/>
      </c>
      <c r="X4693" s="95" t="str">
        <f t="shared" si="295"/>
        <v/>
      </c>
    </row>
    <row r="4694" spans="21:24" x14ac:dyDescent="0.3">
      <c r="U4694" s="95" t="str">
        <f t="shared" si="292"/>
        <v/>
      </c>
      <c r="V4694" s="95" t="str">
        <f t="shared" si="293"/>
        <v/>
      </c>
      <c r="W4694" s="95" t="str">
        <f t="shared" si="294"/>
        <v/>
      </c>
      <c r="X4694" s="95" t="str">
        <f t="shared" si="295"/>
        <v/>
      </c>
    </row>
    <row r="4695" spans="21:24" x14ac:dyDescent="0.3">
      <c r="U4695" s="95" t="str">
        <f t="shared" si="292"/>
        <v/>
      </c>
      <c r="V4695" s="95" t="str">
        <f t="shared" si="293"/>
        <v/>
      </c>
      <c r="W4695" s="95" t="str">
        <f t="shared" si="294"/>
        <v/>
      </c>
      <c r="X4695" s="95" t="str">
        <f t="shared" si="295"/>
        <v/>
      </c>
    </row>
    <row r="4696" spans="21:24" x14ac:dyDescent="0.3">
      <c r="U4696" s="95" t="str">
        <f t="shared" si="292"/>
        <v/>
      </c>
      <c r="V4696" s="95" t="str">
        <f t="shared" si="293"/>
        <v/>
      </c>
      <c r="W4696" s="95" t="str">
        <f t="shared" si="294"/>
        <v/>
      </c>
      <c r="X4696" s="95" t="str">
        <f t="shared" si="295"/>
        <v/>
      </c>
    </row>
    <row r="4697" spans="21:24" x14ac:dyDescent="0.3">
      <c r="U4697" s="95" t="str">
        <f t="shared" si="292"/>
        <v/>
      </c>
      <c r="V4697" s="95" t="str">
        <f t="shared" si="293"/>
        <v/>
      </c>
      <c r="W4697" s="95" t="str">
        <f t="shared" si="294"/>
        <v/>
      </c>
      <c r="X4697" s="95" t="str">
        <f t="shared" si="295"/>
        <v/>
      </c>
    </row>
    <row r="4698" spans="21:24" x14ac:dyDescent="0.3">
      <c r="U4698" s="95" t="str">
        <f t="shared" si="292"/>
        <v/>
      </c>
      <c r="V4698" s="95" t="str">
        <f t="shared" si="293"/>
        <v/>
      </c>
      <c r="W4698" s="95" t="str">
        <f t="shared" si="294"/>
        <v/>
      </c>
      <c r="X4698" s="95" t="str">
        <f t="shared" si="295"/>
        <v/>
      </c>
    </row>
    <row r="4699" spans="21:24" x14ac:dyDescent="0.3">
      <c r="U4699" s="95" t="str">
        <f t="shared" si="292"/>
        <v/>
      </c>
      <c r="V4699" s="95" t="str">
        <f t="shared" si="293"/>
        <v/>
      </c>
      <c r="W4699" s="95" t="str">
        <f t="shared" si="294"/>
        <v/>
      </c>
      <c r="X4699" s="95" t="str">
        <f t="shared" si="295"/>
        <v/>
      </c>
    </row>
    <row r="4700" spans="21:24" x14ac:dyDescent="0.3">
      <c r="U4700" s="95" t="str">
        <f t="shared" si="292"/>
        <v/>
      </c>
      <c r="V4700" s="95" t="str">
        <f t="shared" si="293"/>
        <v/>
      </c>
      <c r="W4700" s="95" t="str">
        <f t="shared" si="294"/>
        <v/>
      </c>
      <c r="X4700" s="95" t="str">
        <f t="shared" si="295"/>
        <v/>
      </c>
    </row>
    <row r="4701" spans="21:24" x14ac:dyDescent="0.3">
      <c r="U4701" s="95" t="str">
        <f t="shared" si="292"/>
        <v/>
      </c>
      <c r="V4701" s="95" t="str">
        <f t="shared" si="293"/>
        <v/>
      </c>
      <c r="W4701" s="95" t="str">
        <f t="shared" si="294"/>
        <v/>
      </c>
      <c r="X4701" s="95" t="str">
        <f t="shared" si="295"/>
        <v/>
      </c>
    </row>
    <row r="4702" spans="21:24" x14ac:dyDescent="0.3">
      <c r="U4702" s="95" t="str">
        <f t="shared" si="292"/>
        <v/>
      </c>
      <c r="V4702" s="95" t="str">
        <f t="shared" si="293"/>
        <v/>
      </c>
      <c r="W4702" s="95" t="str">
        <f t="shared" si="294"/>
        <v/>
      </c>
      <c r="X4702" s="95" t="str">
        <f t="shared" si="295"/>
        <v/>
      </c>
    </row>
    <row r="4703" spans="21:24" x14ac:dyDescent="0.3">
      <c r="U4703" s="95" t="str">
        <f t="shared" si="292"/>
        <v/>
      </c>
      <c r="V4703" s="95" t="str">
        <f t="shared" si="293"/>
        <v/>
      </c>
      <c r="W4703" s="95" t="str">
        <f t="shared" si="294"/>
        <v/>
      </c>
      <c r="X4703" s="95" t="str">
        <f t="shared" si="295"/>
        <v/>
      </c>
    </row>
    <row r="4704" spans="21:24" x14ac:dyDescent="0.3">
      <c r="U4704" s="95" t="str">
        <f t="shared" si="292"/>
        <v/>
      </c>
      <c r="V4704" s="95" t="str">
        <f t="shared" si="293"/>
        <v/>
      </c>
      <c r="W4704" s="95" t="str">
        <f t="shared" si="294"/>
        <v/>
      </c>
      <c r="X4704" s="95" t="str">
        <f t="shared" si="295"/>
        <v/>
      </c>
    </row>
    <row r="4705" spans="21:24" x14ac:dyDescent="0.3">
      <c r="U4705" s="95" t="str">
        <f t="shared" si="292"/>
        <v/>
      </c>
      <c r="V4705" s="95" t="str">
        <f t="shared" si="293"/>
        <v/>
      </c>
      <c r="W4705" s="95" t="str">
        <f t="shared" si="294"/>
        <v/>
      </c>
      <c r="X4705" s="95" t="str">
        <f t="shared" si="295"/>
        <v/>
      </c>
    </row>
    <row r="4706" spans="21:24" x14ac:dyDescent="0.3">
      <c r="U4706" s="95" t="str">
        <f t="shared" si="292"/>
        <v/>
      </c>
      <c r="V4706" s="95" t="str">
        <f t="shared" si="293"/>
        <v/>
      </c>
      <c r="W4706" s="95" t="str">
        <f t="shared" si="294"/>
        <v/>
      </c>
      <c r="X4706" s="95" t="str">
        <f t="shared" si="295"/>
        <v/>
      </c>
    </row>
    <row r="4707" spans="21:24" x14ac:dyDescent="0.3">
      <c r="U4707" s="95" t="str">
        <f t="shared" si="292"/>
        <v/>
      </c>
      <c r="V4707" s="95" t="str">
        <f t="shared" si="293"/>
        <v/>
      </c>
      <c r="W4707" s="95" t="str">
        <f t="shared" si="294"/>
        <v/>
      </c>
      <c r="X4707" s="95" t="str">
        <f t="shared" si="295"/>
        <v/>
      </c>
    </row>
    <row r="4708" spans="21:24" x14ac:dyDescent="0.3">
      <c r="U4708" s="95" t="str">
        <f t="shared" si="292"/>
        <v/>
      </c>
      <c r="V4708" s="95" t="str">
        <f t="shared" si="293"/>
        <v/>
      </c>
      <c r="W4708" s="95" t="str">
        <f t="shared" si="294"/>
        <v/>
      </c>
      <c r="X4708" s="95" t="str">
        <f t="shared" si="295"/>
        <v/>
      </c>
    </row>
    <row r="4709" spans="21:24" x14ac:dyDescent="0.3">
      <c r="U4709" s="95" t="str">
        <f t="shared" si="292"/>
        <v/>
      </c>
      <c r="V4709" s="95" t="str">
        <f t="shared" si="293"/>
        <v/>
      </c>
      <c r="W4709" s="95" t="str">
        <f t="shared" si="294"/>
        <v/>
      </c>
      <c r="X4709" s="95" t="str">
        <f t="shared" si="295"/>
        <v/>
      </c>
    </row>
    <row r="4710" spans="21:24" x14ac:dyDescent="0.3">
      <c r="U4710" s="95" t="str">
        <f t="shared" si="292"/>
        <v/>
      </c>
      <c r="V4710" s="95" t="str">
        <f t="shared" si="293"/>
        <v/>
      </c>
      <c r="W4710" s="95" t="str">
        <f t="shared" si="294"/>
        <v/>
      </c>
      <c r="X4710" s="95" t="str">
        <f t="shared" si="295"/>
        <v/>
      </c>
    </row>
    <row r="4711" spans="21:24" x14ac:dyDescent="0.3">
      <c r="U4711" s="95" t="str">
        <f t="shared" si="292"/>
        <v/>
      </c>
      <c r="V4711" s="95" t="str">
        <f t="shared" si="293"/>
        <v/>
      </c>
      <c r="W4711" s="95" t="str">
        <f t="shared" si="294"/>
        <v/>
      </c>
      <c r="X4711" s="95" t="str">
        <f t="shared" si="295"/>
        <v/>
      </c>
    </row>
    <row r="4712" spans="21:24" x14ac:dyDescent="0.3">
      <c r="U4712" s="95" t="str">
        <f t="shared" si="292"/>
        <v/>
      </c>
      <c r="V4712" s="95" t="str">
        <f t="shared" si="293"/>
        <v/>
      </c>
      <c r="W4712" s="95" t="str">
        <f t="shared" si="294"/>
        <v/>
      </c>
      <c r="X4712" s="95" t="str">
        <f t="shared" si="295"/>
        <v/>
      </c>
    </row>
    <row r="4713" spans="21:24" x14ac:dyDescent="0.3">
      <c r="U4713" s="95" t="str">
        <f t="shared" si="292"/>
        <v/>
      </c>
      <c r="V4713" s="95" t="str">
        <f t="shared" si="293"/>
        <v/>
      </c>
      <c r="W4713" s="95" t="str">
        <f t="shared" si="294"/>
        <v/>
      </c>
      <c r="X4713" s="95" t="str">
        <f t="shared" si="295"/>
        <v/>
      </c>
    </row>
    <row r="4714" spans="21:24" x14ac:dyDescent="0.3">
      <c r="U4714" s="95" t="str">
        <f t="shared" si="292"/>
        <v/>
      </c>
      <c r="V4714" s="95" t="str">
        <f t="shared" si="293"/>
        <v/>
      </c>
      <c r="W4714" s="95" t="str">
        <f t="shared" si="294"/>
        <v/>
      </c>
      <c r="X4714" s="95" t="str">
        <f t="shared" si="295"/>
        <v/>
      </c>
    </row>
    <row r="4715" spans="21:24" x14ac:dyDescent="0.3">
      <c r="U4715" s="95" t="str">
        <f t="shared" si="292"/>
        <v/>
      </c>
      <c r="V4715" s="95" t="str">
        <f t="shared" si="293"/>
        <v/>
      </c>
      <c r="W4715" s="95" t="str">
        <f t="shared" si="294"/>
        <v/>
      </c>
      <c r="X4715" s="95" t="str">
        <f t="shared" si="295"/>
        <v/>
      </c>
    </row>
    <row r="4716" spans="21:24" x14ac:dyDescent="0.3">
      <c r="U4716" s="95" t="str">
        <f t="shared" si="292"/>
        <v/>
      </c>
      <c r="V4716" s="95" t="str">
        <f t="shared" si="293"/>
        <v/>
      </c>
      <c r="W4716" s="95" t="str">
        <f t="shared" si="294"/>
        <v/>
      </c>
      <c r="X4716" s="95" t="str">
        <f t="shared" si="295"/>
        <v/>
      </c>
    </row>
    <row r="4717" spans="21:24" x14ac:dyDescent="0.3">
      <c r="U4717" s="95" t="str">
        <f t="shared" si="292"/>
        <v/>
      </c>
      <c r="V4717" s="95" t="str">
        <f t="shared" si="293"/>
        <v/>
      </c>
      <c r="W4717" s="95" t="str">
        <f t="shared" si="294"/>
        <v/>
      </c>
      <c r="X4717" s="95" t="str">
        <f t="shared" si="295"/>
        <v/>
      </c>
    </row>
    <row r="4718" spans="21:24" x14ac:dyDescent="0.3">
      <c r="U4718" s="95" t="str">
        <f t="shared" si="292"/>
        <v/>
      </c>
      <c r="V4718" s="95" t="str">
        <f t="shared" si="293"/>
        <v/>
      </c>
      <c r="W4718" s="95" t="str">
        <f t="shared" si="294"/>
        <v/>
      </c>
      <c r="X4718" s="95" t="str">
        <f t="shared" si="295"/>
        <v/>
      </c>
    </row>
    <row r="4719" spans="21:24" x14ac:dyDescent="0.3">
      <c r="U4719" s="95" t="str">
        <f t="shared" si="292"/>
        <v/>
      </c>
      <c r="V4719" s="95" t="str">
        <f t="shared" si="293"/>
        <v/>
      </c>
      <c r="W4719" s="95" t="str">
        <f t="shared" si="294"/>
        <v/>
      </c>
      <c r="X4719" s="95" t="str">
        <f t="shared" si="295"/>
        <v/>
      </c>
    </row>
    <row r="4720" spans="21:24" x14ac:dyDescent="0.3">
      <c r="U4720" s="95" t="str">
        <f t="shared" si="292"/>
        <v/>
      </c>
      <c r="V4720" s="95" t="str">
        <f t="shared" si="293"/>
        <v/>
      </c>
      <c r="W4720" s="95" t="str">
        <f t="shared" si="294"/>
        <v/>
      </c>
      <c r="X4720" s="95" t="str">
        <f t="shared" si="295"/>
        <v/>
      </c>
    </row>
    <row r="4721" spans="21:24" x14ac:dyDescent="0.3">
      <c r="U4721" s="95" t="str">
        <f t="shared" si="292"/>
        <v/>
      </c>
      <c r="V4721" s="95" t="str">
        <f t="shared" si="293"/>
        <v/>
      </c>
      <c r="W4721" s="95" t="str">
        <f t="shared" si="294"/>
        <v/>
      </c>
      <c r="X4721" s="95" t="str">
        <f t="shared" si="295"/>
        <v/>
      </c>
    </row>
    <row r="4722" spans="21:24" x14ac:dyDescent="0.3">
      <c r="U4722" s="95" t="str">
        <f t="shared" si="292"/>
        <v/>
      </c>
      <c r="V4722" s="95" t="str">
        <f t="shared" si="293"/>
        <v/>
      </c>
      <c r="W4722" s="95" t="str">
        <f t="shared" si="294"/>
        <v/>
      </c>
      <c r="X4722" s="95" t="str">
        <f t="shared" si="295"/>
        <v/>
      </c>
    </row>
    <row r="4723" spans="21:24" x14ac:dyDescent="0.3">
      <c r="U4723" s="95" t="str">
        <f t="shared" si="292"/>
        <v/>
      </c>
      <c r="V4723" s="95" t="str">
        <f t="shared" si="293"/>
        <v/>
      </c>
      <c r="W4723" s="95" t="str">
        <f t="shared" si="294"/>
        <v/>
      </c>
      <c r="X4723" s="95" t="str">
        <f t="shared" si="295"/>
        <v/>
      </c>
    </row>
    <row r="4724" spans="21:24" x14ac:dyDescent="0.3">
      <c r="U4724" s="95" t="str">
        <f t="shared" si="292"/>
        <v/>
      </c>
      <c r="V4724" s="95" t="str">
        <f t="shared" si="293"/>
        <v/>
      </c>
      <c r="W4724" s="95" t="str">
        <f t="shared" si="294"/>
        <v/>
      </c>
      <c r="X4724" s="95" t="str">
        <f t="shared" si="295"/>
        <v/>
      </c>
    </row>
    <row r="4725" spans="21:24" x14ac:dyDescent="0.3">
      <c r="U4725" s="95" t="str">
        <f t="shared" si="292"/>
        <v/>
      </c>
      <c r="V4725" s="95" t="str">
        <f t="shared" si="293"/>
        <v/>
      </c>
      <c r="W4725" s="95" t="str">
        <f t="shared" si="294"/>
        <v/>
      </c>
      <c r="X4725" s="95" t="str">
        <f t="shared" si="295"/>
        <v/>
      </c>
    </row>
    <row r="4726" spans="21:24" x14ac:dyDescent="0.3">
      <c r="U4726" s="95" t="str">
        <f t="shared" si="292"/>
        <v/>
      </c>
      <c r="V4726" s="95" t="str">
        <f t="shared" si="293"/>
        <v/>
      </c>
      <c r="W4726" s="95" t="str">
        <f t="shared" si="294"/>
        <v/>
      </c>
      <c r="X4726" s="95" t="str">
        <f t="shared" si="295"/>
        <v/>
      </c>
    </row>
    <row r="4727" spans="21:24" x14ac:dyDescent="0.3">
      <c r="U4727" s="95" t="str">
        <f t="shared" si="292"/>
        <v/>
      </c>
      <c r="V4727" s="95" t="str">
        <f t="shared" si="293"/>
        <v/>
      </c>
      <c r="W4727" s="95" t="str">
        <f t="shared" si="294"/>
        <v/>
      </c>
      <c r="X4727" s="95" t="str">
        <f t="shared" si="295"/>
        <v/>
      </c>
    </row>
    <row r="4728" spans="21:24" x14ac:dyDescent="0.3">
      <c r="U4728" s="95" t="str">
        <f t="shared" si="292"/>
        <v/>
      </c>
      <c r="V4728" s="95" t="str">
        <f t="shared" si="293"/>
        <v/>
      </c>
      <c r="W4728" s="95" t="str">
        <f t="shared" si="294"/>
        <v/>
      </c>
      <c r="X4728" s="95" t="str">
        <f t="shared" si="295"/>
        <v/>
      </c>
    </row>
    <row r="4729" spans="21:24" x14ac:dyDescent="0.3">
      <c r="U4729" s="95" t="str">
        <f t="shared" si="292"/>
        <v/>
      </c>
      <c r="V4729" s="95" t="str">
        <f t="shared" si="293"/>
        <v/>
      </c>
      <c r="W4729" s="95" t="str">
        <f t="shared" si="294"/>
        <v/>
      </c>
      <c r="X4729" s="95" t="str">
        <f t="shared" si="295"/>
        <v/>
      </c>
    </row>
    <row r="4730" spans="21:24" x14ac:dyDescent="0.3">
      <c r="U4730" s="95" t="str">
        <f t="shared" si="292"/>
        <v/>
      </c>
      <c r="V4730" s="95" t="str">
        <f t="shared" si="293"/>
        <v/>
      </c>
      <c r="W4730" s="95" t="str">
        <f t="shared" si="294"/>
        <v/>
      </c>
      <c r="X4730" s="95" t="str">
        <f t="shared" si="295"/>
        <v/>
      </c>
    </row>
    <row r="4731" spans="21:24" x14ac:dyDescent="0.3">
      <c r="U4731" s="95" t="str">
        <f t="shared" si="292"/>
        <v/>
      </c>
      <c r="V4731" s="95" t="str">
        <f t="shared" si="293"/>
        <v/>
      </c>
      <c r="W4731" s="95" t="str">
        <f t="shared" si="294"/>
        <v/>
      </c>
      <c r="X4731" s="95" t="str">
        <f t="shared" si="295"/>
        <v/>
      </c>
    </row>
    <row r="4732" spans="21:24" x14ac:dyDescent="0.3">
      <c r="U4732" s="95" t="str">
        <f t="shared" si="292"/>
        <v/>
      </c>
      <c r="V4732" s="95" t="str">
        <f t="shared" si="293"/>
        <v/>
      </c>
      <c r="W4732" s="95" t="str">
        <f t="shared" si="294"/>
        <v/>
      </c>
      <c r="X4732" s="95" t="str">
        <f t="shared" si="295"/>
        <v/>
      </c>
    </row>
    <row r="4733" spans="21:24" x14ac:dyDescent="0.3">
      <c r="U4733" s="95" t="str">
        <f t="shared" si="292"/>
        <v/>
      </c>
      <c r="V4733" s="95" t="str">
        <f t="shared" si="293"/>
        <v/>
      </c>
      <c r="W4733" s="95" t="str">
        <f t="shared" si="294"/>
        <v/>
      </c>
      <c r="X4733" s="95" t="str">
        <f t="shared" si="295"/>
        <v/>
      </c>
    </row>
    <row r="4734" spans="21:24" x14ac:dyDescent="0.3">
      <c r="U4734" s="95" t="str">
        <f t="shared" si="292"/>
        <v/>
      </c>
      <c r="V4734" s="95" t="str">
        <f t="shared" si="293"/>
        <v/>
      </c>
      <c r="W4734" s="95" t="str">
        <f t="shared" si="294"/>
        <v/>
      </c>
      <c r="X4734" s="95" t="str">
        <f t="shared" si="295"/>
        <v/>
      </c>
    </row>
    <row r="4735" spans="21:24" x14ac:dyDescent="0.3">
      <c r="U4735" s="95" t="str">
        <f t="shared" si="292"/>
        <v/>
      </c>
      <c r="V4735" s="95" t="str">
        <f t="shared" si="293"/>
        <v/>
      </c>
      <c r="W4735" s="95" t="str">
        <f t="shared" si="294"/>
        <v/>
      </c>
      <c r="X4735" s="95" t="str">
        <f t="shared" si="295"/>
        <v/>
      </c>
    </row>
    <row r="4736" spans="21:24" x14ac:dyDescent="0.3">
      <c r="U4736" s="95" t="str">
        <f t="shared" si="292"/>
        <v/>
      </c>
      <c r="V4736" s="95" t="str">
        <f t="shared" si="293"/>
        <v/>
      </c>
      <c r="W4736" s="95" t="str">
        <f t="shared" si="294"/>
        <v/>
      </c>
      <c r="X4736" s="95" t="str">
        <f t="shared" si="295"/>
        <v/>
      </c>
    </row>
    <row r="4737" spans="21:24" x14ac:dyDescent="0.3">
      <c r="U4737" s="95" t="str">
        <f t="shared" si="292"/>
        <v/>
      </c>
      <c r="V4737" s="95" t="str">
        <f t="shared" si="293"/>
        <v/>
      </c>
      <c r="W4737" s="95" t="str">
        <f t="shared" si="294"/>
        <v/>
      </c>
      <c r="X4737" s="95" t="str">
        <f t="shared" si="295"/>
        <v/>
      </c>
    </row>
    <row r="4738" spans="21:24" x14ac:dyDescent="0.3">
      <c r="U4738" s="95" t="str">
        <f t="shared" si="292"/>
        <v/>
      </c>
      <c r="V4738" s="95" t="str">
        <f t="shared" si="293"/>
        <v/>
      </c>
      <c r="W4738" s="95" t="str">
        <f t="shared" si="294"/>
        <v/>
      </c>
      <c r="X4738" s="95" t="str">
        <f t="shared" si="295"/>
        <v/>
      </c>
    </row>
    <row r="4739" spans="21:24" x14ac:dyDescent="0.3">
      <c r="U4739" s="95" t="str">
        <f t="shared" si="292"/>
        <v/>
      </c>
      <c r="V4739" s="95" t="str">
        <f t="shared" si="293"/>
        <v/>
      </c>
      <c r="W4739" s="95" t="str">
        <f t="shared" si="294"/>
        <v/>
      </c>
      <c r="X4739" s="95" t="str">
        <f t="shared" si="295"/>
        <v/>
      </c>
    </row>
    <row r="4740" spans="21:24" x14ac:dyDescent="0.3">
      <c r="U4740" s="95" t="str">
        <f t="shared" si="292"/>
        <v/>
      </c>
      <c r="V4740" s="95" t="str">
        <f t="shared" si="293"/>
        <v/>
      </c>
      <c r="W4740" s="95" t="str">
        <f t="shared" si="294"/>
        <v/>
      </c>
      <c r="X4740" s="95" t="str">
        <f t="shared" si="295"/>
        <v/>
      </c>
    </row>
    <row r="4741" spans="21:24" x14ac:dyDescent="0.3">
      <c r="U4741" s="95" t="str">
        <f t="shared" ref="U4741:U4804" si="296">IF(L4741="ANO",B4741&amp;"-Linie A","")</f>
        <v/>
      </c>
      <c r="V4741" s="95" t="str">
        <f t="shared" ref="V4741:V4804" si="297">IF(M4741="ANO",B4741&amp;"-Linie B","")</f>
        <v/>
      </c>
      <c r="W4741" s="95" t="str">
        <f t="shared" ref="W4741:W4804" si="298">IF(N4741="ANO",B4741&amp;"-Linie C","")</f>
        <v/>
      </c>
      <c r="X4741" s="95" t="str">
        <f t="shared" ref="X4741:X4804" si="299">IF(O4741="ANO",B4741&amp;"-Linie D","")</f>
        <v/>
      </c>
    </row>
    <row r="4742" spans="21:24" x14ac:dyDescent="0.3">
      <c r="U4742" s="95" t="str">
        <f t="shared" si="296"/>
        <v/>
      </c>
      <c r="V4742" s="95" t="str">
        <f t="shared" si="297"/>
        <v/>
      </c>
      <c r="W4742" s="95" t="str">
        <f t="shared" si="298"/>
        <v/>
      </c>
      <c r="X4742" s="95" t="str">
        <f t="shared" si="299"/>
        <v/>
      </c>
    </row>
    <row r="4743" spans="21:24" x14ac:dyDescent="0.3">
      <c r="U4743" s="95" t="str">
        <f t="shared" si="296"/>
        <v/>
      </c>
      <c r="V4743" s="95" t="str">
        <f t="shared" si="297"/>
        <v/>
      </c>
      <c r="W4743" s="95" t="str">
        <f t="shared" si="298"/>
        <v/>
      </c>
      <c r="X4743" s="95" t="str">
        <f t="shared" si="299"/>
        <v/>
      </c>
    </row>
    <row r="4744" spans="21:24" x14ac:dyDescent="0.3">
      <c r="U4744" s="95" t="str">
        <f t="shared" si="296"/>
        <v/>
      </c>
      <c r="V4744" s="95" t="str">
        <f t="shared" si="297"/>
        <v/>
      </c>
      <c r="W4744" s="95" t="str">
        <f t="shared" si="298"/>
        <v/>
      </c>
      <c r="X4744" s="95" t="str">
        <f t="shared" si="299"/>
        <v/>
      </c>
    </row>
    <row r="4745" spans="21:24" x14ac:dyDescent="0.3">
      <c r="U4745" s="95" t="str">
        <f t="shared" si="296"/>
        <v/>
      </c>
      <c r="V4745" s="95" t="str">
        <f t="shared" si="297"/>
        <v/>
      </c>
      <c r="W4745" s="95" t="str">
        <f t="shared" si="298"/>
        <v/>
      </c>
      <c r="X4745" s="95" t="str">
        <f t="shared" si="299"/>
        <v/>
      </c>
    </row>
    <row r="4746" spans="21:24" x14ac:dyDescent="0.3">
      <c r="U4746" s="95" t="str">
        <f t="shared" si="296"/>
        <v/>
      </c>
      <c r="V4746" s="95" t="str">
        <f t="shared" si="297"/>
        <v/>
      </c>
      <c r="W4746" s="95" t="str">
        <f t="shared" si="298"/>
        <v/>
      </c>
      <c r="X4746" s="95" t="str">
        <f t="shared" si="299"/>
        <v/>
      </c>
    </row>
    <row r="4747" spans="21:24" x14ac:dyDescent="0.3">
      <c r="U4747" s="95" t="str">
        <f t="shared" si="296"/>
        <v/>
      </c>
      <c r="V4747" s="95" t="str">
        <f t="shared" si="297"/>
        <v/>
      </c>
      <c r="W4747" s="95" t="str">
        <f t="shared" si="298"/>
        <v/>
      </c>
      <c r="X4747" s="95" t="str">
        <f t="shared" si="299"/>
        <v/>
      </c>
    </row>
    <row r="4748" spans="21:24" x14ac:dyDescent="0.3">
      <c r="U4748" s="95" t="str">
        <f t="shared" si="296"/>
        <v/>
      </c>
      <c r="V4748" s="95" t="str">
        <f t="shared" si="297"/>
        <v/>
      </c>
      <c r="W4748" s="95" t="str">
        <f t="shared" si="298"/>
        <v/>
      </c>
      <c r="X4748" s="95" t="str">
        <f t="shared" si="299"/>
        <v/>
      </c>
    </row>
    <row r="4749" spans="21:24" x14ac:dyDescent="0.3">
      <c r="U4749" s="95" t="str">
        <f t="shared" si="296"/>
        <v/>
      </c>
      <c r="V4749" s="95" t="str">
        <f t="shared" si="297"/>
        <v/>
      </c>
      <c r="W4749" s="95" t="str">
        <f t="shared" si="298"/>
        <v/>
      </c>
      <c r="X4749" s="95" t="str">
        <f t="shared" si="299"/>
        <v/>
      </c>
    </row>
    <row r="4750" spans="21:24" x14ac:dyDescent="0.3">
      <c r="U4750" s="95" t="str">
        <f t="shared" si="296"/>
        <v/>
      </c>
      <c r="V4750" s="95" t="str">
        <f t="shared" si="297"/>
        <v/>
      </c>
      <c r="W4750" s="95" t="str">
        <f t="shared" si="298"/>
        <v/>
      </c>
      <c r="X4750" s="95" t="str">
        <f t="shared" si="299"/>
        <v/>
      </c>
    </row>
    <row r="4751" spans="21:24" x14ac:dyDescent="0.3">
      <c r="U4751" s="95" t="str">
        <f t="shared" si="296"/>
        <v/>
      </c>
      <c r="V4751" s="95" t="str">
        <f t="shared" si="297"/>
        <v/>
      </c>
      <c r="W4751" s="95" t="str">
        <f t="shared" si="298"/>
        <v/>
      </c>
      <c r="X4751" s="95" t="str">
        <f t="shared" si="299"/>
        <v/>
      </c>
    </row>
    <row r="4752" spans="21:24" x14ac:dyDescent="0.3">
      <c r="U4752" s="95" t="str">
        <f t="shared" si="296"/>
        <v/>
      </c>
      <c r="V4752" s="95" t="str">
        <f t="shared" si="297"/>
        <v/>
      </c>
      <c r="W4752" s="95" t="str">
        <f t="shared" si="298"/>
        <v/>
      </c>
      <c r="X4752" s="95" t="str">
        <f t="shared" si="299"/>
        <v/>
      </c>
    </row>
    <row r="4753" spans="21:24" x14ac:dyDescent="0.3">
      <c r="U4753" s="95" t="str">
        <f t="shared" si="296"/>
        <v/>
      </c>
      <c r="V4753" s="95" t="str">
        <f t="shared" si="297"/>
        <v/>
      </c>
      <c r="W4753" s="95" t="str">
        <f t="shared" si="298"/>
        <v/>
      </c>
      <c r="X4753" s="95" t="str">
        <f t="shared" si="299"/>
        <v/>
      </c>
    </row>
    <row r="4754" spans="21:24" x14ac:dyDescent="0.3">
      <c r="U4754" s="95" t="str">
        <f t="shared" si="296"/>
        <v/>
      </c>
      <c r="V4754" s="95" t="str">
        <f t="shared" si="297"/>
        <v/>
      </c>
      <c r="W4754" s="95" t="str">
        <f t="shared" si="298"/>
        <v/>
      </c>
      <c r="X4754" s="95" t="str">
        <f t="shared" si="299"/>
        <v/>
      </c>
    </row>
    <row r="4755" spans="21:24" x14ac:dyDescent="0.3">
      <c r="U4755" s="95" t="str">
        <f t="shared" si="296"/>
        <v/>
      </c>
      <c r="V4755" s="95" t="str">
        <f t="shared" si="297"/>
        <v/>
      </c>
      <c r="W4755" s="95" t="str">
        <f t="shared" si="298"/>
        <v/>
      </c>
      <c r="X4755" s="95" t="str">
        <f t="shared" si="299"/>
        <v/>
      </c>
    </row>
    <row r="4756" spans="21:24" x14ac:dyDescent="0.3">
      <c r="U4756" s="95" t="str">
        <f t="shared" si="296"/>
        <v/>
      </c>
      <c r="V4756" s="95" t="str">
        <f t="shared" si="297"/>
        <v/>
      </c>
      <c r="W4756" s="95" t="str">
        <f t="shared" si="298"/>
        <v/>
      </c>
      <c r="X4756" s="95" t="str">
        <f t="shared" si="299"/>
        <v/>
      </c>
    </row>
    <row r="4757" spans="21:24" x14ac:dyDescent="0.3">
      <c r="U4757" s="95" t="str">
        <f t="shared" si="296"/>
        <v/>
      </c>
      <c r="V4757" s="95" t="str">
        <f t="shared" si="297"/>
        <v/>
      </c>
      <c r="W4757" s="95" t="str">
        <f t="shared" si="298"/>
        <v/>
      </c>
      <c r="X4757" s="95" t="str">
        <f t="shared" si="299"/>
        <v/>
      </c>
    </row>
    <row r="4758" spans="21:24" x14ac:dyDescent="0.3">
      <c r="U4758" s="95" t="str">
        <f t="shared" si="296"/>
        <v/>
      </c>
      <c r="V4758" s="95" t="str">
        <f t="shared" si="297"/>
        <v/>
      </c>
      <c r="W4758" s="95" t="str">
        <f t="shared" si="298"/>
        <v/>
      </c>
      <c r="X4758" s="95" t="str">
        <f t="shared" si="299"/>
        <v/>
      </c>
    </row>
    <row r="4759" spans="21:24" x14ac:dyDescent="0.3">
      <c r="U4759" s="95" t="str">
        <f t="shared" si="296"/>
        <v/>
      </c>
      <c r="V4759" s="95" t="str">
        <f t="shared" si="297"/>
        <v/>
      </c>
      <c r="W4759" s="95" t="str">
        <f t="shared" si="298"/>
        <v/>
      </c>
      <c r="X4759" s="95" t="str">
        <f t="shared" si="299"/>
        <v/>
      </c>
    </row>
    <row r="4760" spans="21:24" x14ac:dyDescent="0.3">
      <c r="U4760" s="95" t="str">
        <f t="shared" si="296"/>
        <v/>
      </c>
      <c r="V4760" s="95" t="str">
        <f t="shared" si="297"/>
        <v/>
      </c>
      <c r="W4760" s="95" t="str">
        <f t="shared" si="298"/>
        <v/>
      </c>
      <c r="X4760" s="95" t="str">
        <f t="shared" si="299"/>
        <v/>
      </c>
    </row>
    <row r="4761" spans="21:24" x14ac:dyDescent="0.3">
      <c r="U4761" s="95" t="str">
        <f t="shared" si="296"/>
        <v/>
      </c>
      <c r="V4761" s="95" t="str">
        <f t="shared" si="297"/>
        <v/>
      </c>
      <c r="W4761" s="95" t="str">
        <f t="shared" si="298"/>
        <v/>
      </c>
      <c r="X4761" s="95" t="str">
        <f t="shared" si="299"/>
        <v/>
      </c>
    </row>
    <row r="4762" spans="21:24" x14ac:dyDescent="0.3">
      <c r="U4762" s="95" t="str">
        <f t="shared" si="296"/>
        <v/>
      </c>
      <c r="V4762" s="95" t="str">
        <f t="shared" si="297"/>
        <v/>
      </c>
      <c r="W4762" s="95" t="str">
        <f t="shared" si="298"/>
        <v/>
      </c>
      <c r="X4762" s="95" t="str">
        <f t="shared" si="299"/>
        <v/>
      </c>
    </row>
    <row r="4763" spans="21:24" x14ac:dyDescent="0.3">
      <c r="U4763" s="95" t="str">
        <f t="shared" si="296"/>
        <v/>
      </c>
      <c r="V4763" s="95" t="str">
        <f t="shared" si="297"/>
        <v/>
      </c>
      <c r="W4763" s="95" t="str">
        <f t="shared" si="298"/>
        <v/>
      </c>
      <c r="X4763" s="95" t="str">
        <f t="shared" si="299"/>
        <v/>
      </c>
    </row>
    <row r="4764" spans="21:24" x14ac:dyDescent="0.3">
      <c r="U4764" s="95" t="str">
        <f t="shared" si="296"/>
        <v/>
      </c>
      <c r="V4764" s="95" t="str">
        <f t="shared" si="297"/>
        <v/>
      </c>
      <c r="W4764" s="95" t="str">
        <f t="shared" si="298"/>
        <v/>
      </c>
      <c r="X4764" s="95" t="str">
        <f t="shared" si="299"/>
        <v/>
      </c>
    </row>
    <row r="4765" spans="21:24" x14ac:dyDescent="0.3">
      <c r="U4765" s="95" t="str">
        <f t="shared" si="296"/>
        <v/>
      </c>
      <c r="V4765" s="95" t="str">
        <f t="shared" si="297"/>
        <v/>
      </c>
      <c r="W4765" s="95" t="str">
        <f t="shared" si="298"/>
        <v/>
      </c>
      <c r="X4765" s="95" t="str">
        <f t="shared" si="299"/>
        <v/>
      </c>
    </row>
    <row r="4766" spans="21:24" x14ac:dyDescent="0.3">
      <c r="U4766" s="95" t="str">
        <f t="shared" si="296"/>
        <v/>
      </c>
      <c r="V4766" s="95" t="str">
        <f t="shared" si="297"/>
        <v/>
      </c>
      <c r="W4766" s="95" t="str">
        <f t="shared" si="298"/>
        <v/>
      </c>
      <c r="X4766" s="95" t="str">
        <f t="shared" si="299"/>
        <v/>
      </c>
    </row>
    <row r="4767" spans="21:24" x14ac:dyDescent="0.3">
      <c r="U4767" s="95" t="str">
        <f t="shared" si="296"/>
        <v/>
      </c>
      <c r="V4767" s="95" t="str">
        <f t="shared" si="297"/>
        <v/>
      </c>
      <c r="W4767" s="95" t="str">
        <f t="shared" si="298"/>
        <v/>
      </c>
      <c r="X4767" s="95" t="str">
        <f t="shared" si="299"/>
        <v/>
      </c>
    </row>
    <row r="4768" spans="21:24" x14ac:dyDescent="0.3">
      <c r="U4768" s="95" t="str">
        <f t="shared" si="296"/>
        <v/>
      </c>
      <c r="V4768" s="95" t="str">
        <f t="shared" si="297"/>
        <v/>
      </c>
      <c r="W4768" s="95" t="str">
        <f t="shared" si="298"/>
        <v/>
      </c>
      <c r="X4768" s="95" t="str">
        <f t="shared" si="299"/>
        <v/>
      </c>
    </row>
    <row r="4769" spans="21:24" x14ac:dyDescent="0.3">
      <c r="U4769" s="95" t="str">
        <f t="shared" si="296"/>
        <v/>
      </c>
      <c r="V4769" s="95" t="str">
        <f t="shared" si="297"/>
        <v/>
      </c>
      <c r="W4769" s="95" t="str">
        <f t="shared" si="298"/>
        <v/>
      </c>
      <c r="X4769" s="95" t="str">
        <f t="shared" si="299"/>
        <v/>
      </c>
    </row>
    <row r="4770" spans="21:24" x14ac:dyDescent="0.3">
      <c r="U4770" s="95" t="str">
        <f t="shared" si="296"/>
        <v/>
      </c>
      <c r="V4770" s="95" t="str">
        <f t="shared" si="297"/>
        <v/>
      </c>
      <c r="W4770" s="95" t="str">
        <f t="shared" si="298"/>
        <v/>
      </c>
      <c r="X4770" s="95" t="str">
        <f t="shared" si="299"/>
        <v/>
      </c>
    </row>
    <row r="4771" spans="21:24" x14ac:dyDescent="0.3">
      <c r="U4771" s="95" t="str">
        <f t="shared" si="296"/>
        <v/>
      </c>
      <c r="V4771" s="95" t="str">
        <f t="shared" si="297"/>
        <v/>
      </c>
      <c r="W4771" s="95" t="str">
        <f t="shared" si="298"/>
        <v/>
      </c>
      <c r="X4771" s="95" t="str">
        <f t="shared" si="299"/>
        <v/>
      </c>
    </row>
    <row r="4772" spans="21:24" x14ac:dyDescent="0.3">
      <c r="U4772" s="95" t="str">
        <f t="shared" si="296"/>
        <v/>
      </c>
      <c r="V4772" s="95" t="str">
        <f t="shared" si="297"/>
        <v/>
      </c>
      <c r="W4772" s="95" t="str">
        <f t="shared" si="298"/>
        <v/>
      </c>
      <c r="X4772" s="95" t="str">
        <f t="shared" si="299"/>
        <v/>
      </c>
    </row>
    <row r="4773" spans="21:24" x14ac:dyDescent="0.3">
      <c r="U4773" s="95" t="str">
        <f t="shared" si="296"/>
        <v/>
      </c>
      <c r="V4773" s="95" t="str">
        <f t="shared" si="297"/>
        <v/>
      </c>
      <c r="W4773" s="95" t="str">
        <f t="shared" si="298"/>
        <v/>
      </c>
      <c r="X4773" s="95" t="str">
        <f t="shared" si="299"/>
        <v/>
      </c>
    </row>
    <row r="4774" spans="21:24" x14ac:dyDescent="0.3">
      <c r="U4774" s="95" t="str">
        <f t="shared" si="296"/>
        <v/>
      </c>
      <c r="V4774" s="95" t="str">
        <f t="shared" si="297"/>
        <v/>
      </c>
      <c r="W4774" s="95" t="str">
        <f t="shared" si="298"/>
        <v/>
      </c>
      <c r="X4774" s="95" t="str">
        <f t="shared" si="299"/>
        <v/>
      </c>
    </row>
    <row r="4775" spans="21:24" x14ac:dyDescent="0.3">
      <c r="U4775" s="95" t="str">
        <f t="shared" si="296"/>
        <v/>
      </c>
      <c r="V4775" s="95" t="str">
        <f t="shared" si="297"/>
        <v/>
      </c>
      <c r="W4775" s="95" t="str">
        <f t="shared" si="298"/>
        <v/>
      </c>
      <c r="X4775" s="95" t="str">
        <f t="shared" si="299"/>
        <v/>
      </c>
    </row>
    <row r="4776" spans="21:24" x14ac:dyDescent="0.3">
      <c r="U4776" s="95" t="str">
        <f t="shared" si="296"/>
        <v/>
      </c>
      <c r="V4776" s="95" t="str">
        <f t="shared" si="297"/>
        <v/>
      </c>
      <c r="W4776" s="95" t="str">
        <f t="shared" si="298"/>
        <v/>
      </c>
      <c r="X4776" s="95" t="str">
        <f t="shared" si="299"/>
        <v/>
      </c>
    </row>
    <row r="4777" spans="21:24" x14ac:dyDescent="0.3">
      <c r="U4777" s="95" t="str">
        <f t="shared" si="296"/>
        <v/>
      </c>
      <c r="V4777" s="95" t="str">
        <f t="shared" si="297"/>
        <v/>
      </c>
      <c r="W4777" s="95" t="str">
        <f t="shared" si="298"/>
        <v/>
      </c>
      <c r="X4777" s="95" t="str">
        <f t="shared" si="299"/>
        <v/>
      </c>
    </row>
    <row r="4778" spans="21:24" x14ac:dyDescent="0.3">
      <c r="U4778" s="95" t="str">
        <f t="shared" si="296"/>
        <v/>
      </c>
      <c r="V4778" s="95" t="str">
        <f t="shared" si="297"/>
        <v/>
      </c>
      <c r="W4778" s="95" t="str">
        <f t="shared" si="298"/>
        <v/>
      </c>
      <c r="X4778" s="95" t="str">
        <f t="shared" si="299"/>
        <v/>
      </c>
    </row>
    <row r="4779" spans="21:24" x14ac:dyDescent="0.3">
      <c r="U4779" s="95" t="str">
        <f t="shared" si="296"/>
        <v/>
      </c>
      <c r="V4779" s="95" t="str">
        <f t="shared" si="297"/>
        <v/>
      </c>
      <c r="W4779" s="95" t="str">
        <f t="shared" si="298"/>
        <v/>
      </c>
      <c r="X4779" s="95" t="str">
        <f t="shared" si="299"/>
        <v/>
      </c>
    </row>
    <row r="4780" spans="21:24" x14ac:dyDescent="0.3">
      <c r="U4780" s="95" t="str">
        <f t="shared" si="296"/>
        <v/>
      </c>
      <c r="V4780" s="95" t="str">
        <f t="shared" si="297"/>
        <v/>
      </c>
      <c r="W4780" s="95" t="str">
        <f t="shared" si="298"/>
        <v/>
      </c>
      <c r="X4780" s="95" t="str">
        <f t="shared" si="299"/>
        <v/>
      </c>
    </row>
    <row r="4781" spans="21:24" x14ac:dyDescent="0.3">
      <c r="U4781" s="95" t="str">
        <f t="shared" si="296"/>
        <v/>
      </c>
      <c r="V4781" s="95" t="str">
        <f t="shared" si="297"/>
        <v/>
      </c>
      <c r="W4781" s="95" t="str">
        <f t="shared" si="298"/>
        <v/>
      </c>
      <c r="X4781" s="95" t="str">
        <f t="shared" si="299"/>
        <v/>
      </c>
    </row>
    <row r="4782" spans="21:24" x14ac:dyDescent="0.3">
      <c r="U4782" s="95" t="str">
        <f t="shared" si="296"/>
        <v/>
      </c>
      <c r="V4782" s="95" t="str">
        <f t="shared" si="297"/>
        <v/>
      </c>
      <c r="W4782" s="95" t="str">
        <f t="shared" si="298"/>
        <v/>
      </c>
      <c r="X4782" s="95" t="str">
        <f t="shared" si="299"/>
        <v/>
      </c>
    </row>
    <row r="4783" spans="21:24" x14ac:dyDescent="0.3">
      <c r="U4783" s="95" t="str">
        <f t="shared" si="296"/>
        <v/>
      </c>
      <c r="V4783" s="95" t="str">
        <f t="shared" si="297"/>
        <v/>
      </c>
      <c r="W4783" s="95" t="str">
        <f t="shared" si="298"/>
        <v/>
      </c>
      <c r="X4783" s="95" t="str">
        <f t="shared" si="299"/>
        <v/>
      </c>
    </row>
    <row r="4784" spans="21:24" x14ac:dyDescent="0.3">
      <c r="U4784" s="95" t="str">
        <f t="shared" si="296"/>
        <v/>
      </c>
      <c r="V4784" s="95" t="str">
        <f t="shared" si="297"/>
        <v/>
      </c>
      <c r="W4784" s="95" t="str">
        <f t="shared" si="298"/>
        <v/>
      </c>
      <c r="X4784" s="95" t="str">
        <f t="shared" si="299"/>
        <v/>
      </c>
    </row>
    <row r="4785" spans="21:24" x14ac:dyDescent="0.3">
      <c r="U4785" s="95" t="str">
        <f t="shared" si="296"/>
        <v/>
      </c>
      <c r="V4785" s="95" t="str">
        <f t="shared" si="297"/>
        <v/>
      </c>
      <c r="W4785" s="95" t="str">
        <f t="shared" si="298"/>
        <v/>
      </c>
      <c r="X4785" s="95" t="str">
        <f t="shared" si="299"/>
        <v/>
      </c>
    </row>
    <row r="4786" spans="21:24" x14ac:dyDescent="0.3">
      <c r="U4786" s="95" t="str">
        <f t="shared" si="296"/>
        <v/>
      </c>
      <c r="V4786" s="95" t="str">
        <f t="shared" si="297"/>
        <v/>
      </c>
      <c r="W4786" s="95" t="str">
        <f t="shared" si="298"/>
        <v/>
      </c>
      <c r="X4786" s="95" t="str">
        <f t="shared" si="299"/>
        <v/>
      </c>
    </row>
    <row r="4787" spans="21:24" x14ac:dyDescent="0.3">
      <c r="U4787" s="95" t="str">
        <f t="shared" si="296"/>
        <v/>
      </c>
      <c r="V4787" s="95" t="str">
        <f t="shared" si="297"/>
        <v/>
      </c>
      <c r="W4787" s="95" t="str">
        <f t="shared" si="298"/>
        <v/>
      </c>
      <c r="X4787" s="95" t="str">
        <f t="shared" si="299"/>
        <v/>
      </c>
    </row>
    <row r="4788" spans="21:24" x14ac:dyDescent="0.3">
      <c r="U4788" s="95" t="str">
        <f t="shared" si="296"/>
        <v/>
      </c>
      <c r="V4788" s="95" t="str">
        <f t="shared" si="297"/>
        <v/>
      </c>
      <c r="W4788" s="95" t="str">
        <f t="shared" si="298"/>
        <v/>
      </c>
      <c r="X4788" s="95" t="str">
        <f t="shared" si="299"/>
        <v/>
      </c>
    </row>
    <row r="4789" spans="21:24" x14ac:dyDescent="0.3">
      <c r="U4789" s="95" t="str">
        <f t="shared" si="296"/>
        <v/>
      </c>
      <c r="V4789" s="95" t="str">
        <f t="shared" si="297"/>
        <v/>
      </c>
      <c r="W4789" s="95" t="str">
        <f t="shared" si="298"/>
        <v/>
      </c>
      <c r="X4789" s="95" t="str">
        <f t="shared" si="299"/>
        <v/>
      </c>
    </row>
    <row r="4790" spans="21:24" x14ac:dyDescent="0.3">
      <c r="U4790" s="95" t="str">
        <f t="shared" si="296"/>
        <v/>
      </c>
      <c r="V4790" s="95" t="str">
        <f t="shared" si="297"/>
        <v/>
      </c>
      <c r="W4790" s="95" t="str">
        <f t="shared" si="298"/>
        <v/>
      </c>
      <c r="X4790" s="95" t="str">
        <f t="shared" si="299"/>
        <v/>
      </c>
    </row>
    <row r="4791" spans="21:24" x14ac:dyDescent="0.3">
      <c r="U4791" s="95" t="str">
        <f t="shared" si="296"/>
        <v/>
      </c>
      <c r="V4791" s="95" t="str">
        <f t="shared" si="297"/>
        <v/>
      </c>
      <c r="W4791" s="95" t="str">
        <f t="shared" si="298"/>
        <v/>
      </c>
      <c r="X4791" s="95" t="str">
        <f t="shared" si="299"/>
        <v/>
      </c>
    </row>
    <row r="4792" spans="21:24" x14ac:dyDescent="0.3">
      <c r="U4792" s="95" t="str">
        <f t="shared" si="296"/>
        <v/>
      </c>
      <c r="V4792" s="95" t="str">
        <f t="shared" si="297"/>
        <v/>
      </c>
      <c r="W4792" s="95" t="str">
        <f t="shared" si="298"/>
        <v/>
      </c>
      <c r="X4792" s="95" t="str">
        <f t="shared" si="299"/>
        <v/>
      </c>
    </row>
    <row r="4793" spans="21:24" x14ac:dyDescent="0.3">
      <c r="U4793" s="95" t="str">
        <f t="shared" si="296"/>
        <v/>
      </c>
      <c r="V4793" s="95" t="str">
        <f t="shared" si="297"/>
        <v/>
      </c>
      <c r="W4793" s="95" t="str">
        <f t="shared" si="298"/>
        <v/>
      </c>
      <c r="X4793" s="95" t="str">
        <f t="shared" si="299"/>
        <v/>
      </c>
    </row>
    <row r="4794" spans="21:24" x14ac:dyDescent="0.3">
      <c r="U4794" s="95" t="str">
        <f t="shared" si="296"/>
        <v/>
      </c>
      <c r="V4794" s="95" t="str">
        <f t="shared" si="297"/>
        <v/>
      </c>
      <c r="W4794" s="95" t="str">
        <f t="shared" si="298"/>
        <v/>
      </c>
      <c r="X4794" s="95" t="str">
        <f t="shared" si="299"/>
        <v/>
      </c>
    </row>
    <row r="4795" spans="21:24" x14ac:dyDescent="0.3">
      <c r="U4795" s="95" t="str">
        <f t="shared" si="296"/>
        <v/>
      </c>
      <c r="V4795" s="95" t="str">
        <f t="shared" si="297"/>
        <v/>
      </c>
      <c r="W4795" s="95" t="str">
        <f t="shared" si="298"/>
        <v/>
      </c>
      <c r="X4795" s="95" t="str">
        <f t="shared" si="299"/>
        <v/>
      </c>
    </row>
    <row r="4796" spans="21:24" x14ac:dyDescent="0.3">
      <c r="U4796" s="95" t="str">
        <f t="shared" si="296"/>
        <v/>
      </c>
      <c r="V4796" s="95" t="str">
        <f t="shared" si="297"/>
        <v/>
      </c>
      <c r="W4796" s="95" t="str">
        <f t="shared" si="298"/>
        <v/>
      </c>
      <c r="X4796" s="95" t="str">
        <f t="shared" si="299"/>
        <v/>
      </c>
    </row>
    <row r="4797" spans="21:24" x14ac:dyDescent="0.3">
      <c r="U4797" s="95" t="str">
        <f t="shared" si="296"/>
        <v/>
      </c>
      <c r="V4797" s="95" t="str">
        <f t="shared" si="297"/>
        <v/>
      </c>
      <c r="W4797" s="95" t="str">
        <f t="shared" si="298"/>
        <v/>
      </c>
      <c r="X4797" s="95" t="str">
        <f t="shared" si="299"/>
        <v/>
      </c>
    </row>
    <row r="4798" spans="21:24" x14ac:dyDescent="0.3">
      <c r="U4798" s="95" t="str">
        <f t="shared" si="296"/>
        <v/>
      </c>
      <c r="V4798" s="95" t="str">
        <f t="shared" si="297"/>
        <v/>
      </c>
      <c r="W4798" s="95" t="str">
        <f t="shared" si="298"/>
        <v/>
      </c>
      <c r="X4798" s="95" t="str">
        <f t="shared" si="299"/>
        <v/>
      </c>
    </row>
    <row r="4799" spans="21:24" x14ac:dyDescent="0.3">
      <c r="U4799" s="95" t="str">
        <f t="shared" si="296"/>
        <v/>
      </c>
      <c r="V4799" s="95" t="str">
        <f t="shared" si="297"/>
        <v/>
      </c>
      <c r="W4799" s="95" t="str">
        <f t="shared" si="298"/>
        <v/>
      </c>
      <c r="X4799" s="95" t="str">
        <f t="shared" si="299"/>
        <v/>
      </c>
    </row>
    <row r="4800" spans="21:24" x14ac:dyDescent="0.3">
      <c r="U4800" s="95" t="str">
        <f t="shared" si="296"/>
        <v/>
      </c>
      <c r="V4800" s="95" t="str">
        <f t="shared" si="297"/>
        <v/>
      </c>
      <c r="W4800" s="95" t="str">
        <f t="shared" si="298"/>
        <v/>
      </c>
      <c r="X4800" s="95" t="str">
        <f t="shared" si="299"/>
        <v/>
      </c>
    </row>
    <row r="4801" spans="21:24" x14ac:dyDescent="0.3">
      <c r="U4801" s="95" t="str">
        <f t="shared" si="296"/>
        <v/>
      </c>
      <c r="V4801" s="95" t="str">
        <f t="shared" si="297"/>
        <v/>
      </c>
      <c r="W4801" s="95" t="str">
        <f t="shared" si="298"/>
        <v/>
      </c>
      <c r="X4801" s="95" t="str">
        <f t="shared" si="299"/>
        <v/>
      </c>
    </row>
    <row r="4802" spans="21:24" x14ac:dyDescent="0.3">
      <c r="U4802" s="95" t="str">
        <f t="shared" si="296"/>
        <v/>
      </c>
      <c r="V4802" s="95" t="str">
        <f t="shared" si="297"/>
        <v/>
      </c>
      <c r="W4802" s="95" t="str">
        <f t="shared" si="298"/>
        <v/>
      </c>
      <c r="X4802" s="95" t="str">
        <f t="shared" si="299"/>
        <v/>
      </c>
    </row>
    <row r="4803" spans="21:24" x14ac:dyDescent="0.3">
      <c r="U4803" s="95" t="str">
        <f t="shared" si="296"/>
        <v/>
      </c>
      <c r="V4803" s="95" t="str">
        <f t="shared" si="297"/>
        <v/>
      </c>
      <c r="W4803" s="95" t="str">
        <f t="shared" si="298"/>
        <v/>
      </c>
      <c r="X4803" s="95" t="str">
        <f t="shared" si="299"/>
        <v/>
      </c>
    </row>
    <row r="4804" spans="21:24" x14ac:dyDescent="0.3">
      <c r="U4804" s="95" t="str">
        <f t="shared" si="296"/>
        <v/>
      </c>
      <c r="V4804" s="95" t="str">
        <f t="shared" si="297"/>
        <v/>
      </c>
      <c r="W4804" s="95" t="str">
        <f t="shared" si="298"/>
        <v/>
      </c>
      <c r="X4804" s="95" t="str">
        <f t="shared" si="299"/>
        <v/>
      </c>
    </row>
    <row r="4805" spans="21:24" x14ac:dyDescent="0.3">
      <c r="U4805" s="95" t="str">
        <f t="shared" ref="U4805:U4868" si="300">IF(L4805="ANO",B4805&amp;"-Linie A","")</f>
        <v/>
      </c>
      <c r="V4805" s="95" t="str">
        <f t="shared" ref="V4805:V4868" si="301">IF(M4805="ANO",B4805&amp;"-Linie B","")</f>
        <v/>
      </c>
      <c r="W4805" s="95" t="str">
        <f t="shared" ref="W4805:W4868" si="302">IF(N4805="ANO",B4805&amp;"-Linie C","")</f>
        <v/>
      </c>
      <c r="X4805" s="95" t="str">
        <f t="shared" ref="X4805:X4868" si="303">IF(O4805="ANO",B4805&amp;"-Linie D","")</f>
        <v/>
      </c>
    </row>
    <row r="4806" spans="21:24" x14ac:dyDescent="0.3">
      <c r="U4806" s="95" t="str">
        <f t="shared" si="300"/>
        <v/>
      </c>
      <c r="V4806" s="95" t="str">
        <f t="shared" si="301"/>
        <v/>
      </c>
      <c r="W4806" s="95" t="str">
        <f t="shared" si="302"/>
        <v/>
      </c>
      <c r="X4806" s="95" t="str">
        <f t="shared" si="303"/>
        <v/>
      </c>
    </row>
    <row r="4807" spans="21:24" x14ac:dyDescent="0.3">
      <c r="U4807" s="95" t="str">
        <f t="shared" si="300"/>
        <v/>
      </c>
      <c r="V4807" s="95" t="str">
        <f t="shared" si="301"/>
        <v/>
      </c>
      <c r="W4807" s="95" t="str">
        <f t="shared" si="302"/>
        <v/>
      </c>
      <c r="X4807" s="95" t="str">
        <f t="shared" si="303"/>
        <v/>
      </c>
    </row>
    <row r="4808" spans="21:24" x14ac:dyDescent="0.3">
      <c r="U4808" s="95" t="str">
        <f t="shared" si="300"/>
        <v/>
      </c>
      <c r="V4808" s="95" t="str">
        <f t="shared" si="301"/>
        <v/>
      </c>
      <c r="W4808" s="95" t="str">
        <f t="shared" si="302"/>
        <v/>
      </c>
      <c r="X4808" s="95" t="str">
        <f t="shared" si="303"/>
        <v/>
      </c>
    </row>
    <row r="4809" spans="21:24" x14ac:dyDescent="0.3">
      <c r="U4809" s="95" t="str">
        <f t="shared" si="300"/>
        <v/>
      </c>
      <c r="V4809" s="95" t="str">
        <f t="shared" si="301"/>
        <v/>
      </c>
      <c r="W4809" s="95" t="str">
        <f t="shared" si="302"/>
        <v/>
      </c>
      <c r="X4809" s="95" t="str">
        <f t="shared" si="303"/>
        <v/>
      </c>
    </row>
    <row r="4810" spans="21:24" x14ac:dyDescent="0.3">
      <c r="U4810" s="95" t="str">
        <f t="shared" si="300"/>
        <v/>
      </c>
      <c r="V4810" s="95" t="str">
        <f t="shared" si="301"/>
        <v/>
      </c>
      <c r="W4810" s="95" t="str">
        <f t="shared" si="302"/>
        <v/>
      </c>
      <c r="X4810" s="95" t="str">
        <f t="shared" si="303"/>
        <v/>
      </c>
    </row>
    <row r="4811" spans="21:24" x14ac:dyDescent="0.3">
      <c r="U4811" s="95" t="str">
        <f t="shared" si="300"/>
        <v/>
      </c>
      <c r="V4811" s="95" t="str">
        <f t="shared" si="301"/>
        <v/>
      </c>
      <c r="W4811" s="95" t="str">
        <f t="shared" si="302"/>
        <v/>
      </c>
      <c r="X4811" s="95" t="str">
        <f t="shared" si="303"/>
        <v/>
      </c>
    </row>
    <row r="4812" spans="21:24" x14ac:dyDescent="0.3">
      <c r="U4812" s="95" t="str">
        <f t="shared" si="300"/>
        <v/>
      </c>
      <c r="V4812" s="95" t="str">
        <f t="shared" si="301"/>
        <v/>
      </c>
      <c r="W4812" s="95" t="str">
        <f t="shared" si="302"/>
        <v/>
      </c>
      <c r="X4812" s="95" t="str">
        <f t="shared" si="303"/>
        <v/>
      </c>
    </row>
    <row r="4813" spans="21:24" x14ac:dyDescent="0.3">
      <c r="U4813" s="95" t="str">
        <f t="shared" si="300"/>
        <v/>
      </c>
      <c r="V4813" s="95" t="str">
        <f t="shared" si="301"/>
        <v/>
      </c>
      <c r="W4813" s="95" t="str">
        <f t="shared" si="302"/>
        <v/>
      </c>
      <c r="X4813" s="95" t="str">
        <f t="shared" si="303"/>
        <v/>
      </c>
    </row>
    <row r="4814" spans="21:24" x14ac:dyDescent="0.3">
      <c r="U4814" s="95" t="str">
        <f t="shared" si="300"/>
        <v/>
      </c>
      <c r="V4814" s="95" t="str">
        <f t="shared" si="301"/>
        <v/>
      </c>
      <c r="W4814" s="95" t="str">
        <f t="shared" si="302"/>
        <v/>
      </c>
      <c r="X4814" s="95" t="str">
        <f t="shared" si="303"/>
        <v/>
      </c>
    </row>
    <row r="4815" spans="21:24" x14ac:dyDescent="0.3">
      <c r="U4815" s="95" t="str">
        <f t="shared" si="300"/>
        <v/>
      </c>
      <c r="V4815" s="95" t="str">
        <f t="shared" si="301"/>
        <v/>
      </c>
      <c r="W4815" s="95" t="str">
        <f t="shared" si="302"/>
        <v/>
      </c>
      <c r="X4815" s="95" t="str">
        <f t="shared" si="303"/>
        <v/>
      </c>
    </row>
    <row r="4816" spans="21:24" x14ac:dyDescent="0.3">
      <c r="U4816" s="95" t="str">
        <f t="shared" si="300"/>
        <v/>
      </c>
      <c r="V4816" s="95" t="str">
        <f t="shared" si="301"/>
        <v/>
      </c>
      <c r="W4816" s="95" t="str">
        <f t="shared" si="302"/>
        <v/>
      </c>
      <c r="X4816" s="95" t="str">
        <f t="shared" si="303"/>
        <v/>
      </c>
    </row>
    <row r="4817" spans="21:24" x14ac:dyDescent="0.3">
      <c r="U4817" s="95" t="str">
        <f t="shared" si="300"/>
        <v/>
      </c>
      <c r="V4817" s="95" t="str">
        <f t="shared" si="301"/>
        <v/>
      </c>
      <c r="W4817" s="95" t="str">
        <f t="shared" si="302"/>
        <v/>
      </c>
      <c r="X4817" s="95" t="str">
        <f t="shared" si="303"/>
        <v/>
      </c>
    </row>
    <row r="4818" spans="21:24" x14ac:dyDescent="0.3">
      <c r="U4818" s="95" t="str">
        <f t="shared" si="300"/>
        <v/>
      </c>
      <c r="V4818" s="95" t="str">
        <f t="shared" si="301"/>
        <v/>
      </c>
      <c r="W4818" s="95" t="str">
        <f t="shared" si="302"/>
        <v/>
      </c>
      <c r="X4818" s="95" t="str">
        <f t="shared" si="303"/>
        <v/>
      </c>
    </row>
    <row r="4819" spans="21:24" x14ac:dyDescent="0.3">
      <c r="U4819" s="95" t="str">
        <f t="shared" si="300"/>
        <v/>
      </c>
      <c r="V4819" s="95" t="str">
        <f t="shared" si="301"/>
        <v/>
      </c>
      <c r="W4819" s="95" t="str">
        <f t="shared" si="302"/>
        <v/>
      </c>
      <c r="X4819" s="95" t="str">
        <f t="shared" si="303"/>
        <v/>
      </c>
    </row>
    <row r="4820" spans="21:24" x14ac:dyDescent="0.3">
      <c r="U4820" s="95" t="str">
        <f t="shared" si="300"/>
        <v/>
      </c>
      <c r="V4820" s="95" t="str">
        <f t="shared" si="301"/>
        <v/>
      </c>
      <c r="W4820" s="95" t="str">
        <f t="shared" si="302"/>
        <v/>
      </c>
      <c r="X4820" s="95" t="str">
        <f t="shared" si="303"/>
        <v/>
      </c>
    </row>
    <row r="4821" spans="21:24" x14ac:dyDescent="0.3">
      <c r="U4821" s="95" t="str">
        <f t="shared" si="300"/>
        <v/>
      </c>
      <c r="V4821" s="95" t="str">
        <f t="shared" si="301"/>
        <v/>
      </c>
      <c r="W4821" s="95" t="str">
        <f t="shared" si="302"/>
        <v/>
      </c>
      <c r="X4821" s="95" t="str">
        <f t="shared" si="303"/>
        <v/>
      </c>
    </row>
    <row r="4822" spans="21:24" x14ac:dyDescent="0.3">
      <c r="U4822" s="95" t="str">
        <f t="shared" si="300"/>
        <v/>
      </c>
      <c r="V4822" s="95" t="str">
        <f t="shared" si="301"/>
        <v/>
      </c>
      <c r="W4822" s="95" t="str">
        <f t="shared" si="302"/>
        <v/>
      </c>
      <c r="X4822" s="95" t="str">
        <f t="shared" si="303"/>
        <v/>
      </c>
    </row>
    <row r="4823" spans="21:24" x14ac:dyDescent="0.3">
      <c r="U4823" s="95" t="str">
        <f t="shared" si="300"/>
        <v/>
      </c>
      <c r="V4823" s="95" t="str">
        <f t="shared" si="301"/>
        <v/>
      </c>
      <c r="W4823" s="95" t="str">
        <f t="shared" si="302"/>
        <v/>
      </c>
      <c r="X4823" s="95" t="str">
        <f t="shared" si="303"/>
        <v/>
      </c>
    </row>
    <row r="4824" spans="21:24" x14ac:dyDescent="0.3">
      <c r="U4824" s="95" t="str">
        <f t="shared" si="300"/>
        <v/>
      </c>
      <c r="V4824" s="95" t="str">
        <f t="shared" si="301"/>
        <v/>
      </c>
      <c r="W4824" s="95" t="str">
        <f t="shared" si="302"/>
        <v/>
      </c>
      <c r="X4824" s="95" t="str">
        <f t="shared" si="303"/>
        <v/>
      </c>
    </row>
    <row r="4825" spans="21:24" x14ac:dyDescent="0.3">
      <c r="U4825" s="95" t="str">
        <f t="shared" si="300"/>
        <v/>
      </c>
      <c r="V4825" s="95" t="str">
        <f t="shared" si="301"/>
        <v/>
      </c>
      <c r="W4825" s="95" t="str">
        <f t="shared" si="302"/>
        <v/>
      </c>
      <c r="X4825" s="95" t="str">
        <f t="shared" si="303"/>
        <v/>
      </c>
    </row>
    <row r="4826" spans="21:24" x14ac:dyDescent="0.3">
      <c r="U4826" s="95" t="str">
        <f t="shared" si="300"/>
        <v/>
      </c>
      <c r="V4826" s="95" t="str">
        <f t="shared" si="301"/>
        <v/>
      </c>
      <c r="W4826" s="95" t="str">
        <f t="shared" si="302"/>
        <v/>
      </c>
      <c r="X4826" s="95" t="str">
        <f t="shared" si="303"/>
        <v/>
      </c>
    </row>
    <row r="4827" spans="21:24" x14ac:dyDescent="0.3">
      <c r="U4827" s="95" t="str">
        <f t="shared" si="300"/>
        <v/>
      </c>
      <c r="V4827" s="95" t="str">
        <f t="shared" si="301"/>
        <v/>
      </c>
      <c r="W4827" s="95" t="str">
        <f t="shared" si="302"/>
        <v/>
      </c>
      <c r="X4827" s="95" t="str">
        <f t="shared" si="303"/>
        <v/>
      </c>
    </row>
    <row r="4828" spans="21:24" x14ac:dyDescent="0.3">
      <c r="U4828" s="95" t="str">
        <f t="shared" si="300"/>
        <v/>
      </c>
      <c r="V4828" s="95" t="str">
        <f t="shared" si="301"/>
        <v/>
      </c>
      <c r="W4828" s="95" t="str">
        <f t="shared" si="302"/>
        <v/>
      </c>
      <c r="X4828" s="95" t="str">
        <f t="shared" si="303"/>
        <v/>
      </c>
    </row>
    <row r="4829" spans="21:24" x14ac:dyDescent="0.3">
      <c r="U4829" s="95" t="str">
        <f t="shared" si="300"/>
        <v/>
      </c>
      <c r="V4829" s="95" t="str">
        <f t="shared" si="301"/>
        <v/>
      </c>
      <c r="W4829" s="95" t="str">
        <f t="shared" si="302"/>
        <v/>
      </c>
      <c r="X4829" s="95" t="str">
        <f t="shared" si="303"/>
        <v/>
      </c>
    </row>
    <row r="4830" spans="21:24" x14ac:dyDescent="0.3">
      <c r="U4830" s="95" t="str">
        <f t="shared" si="300"/>
        <v/>
      </c>
      <c r="V4830" s="95" t="str">
        <f t="shared" si="301"/>
        <v/>
      </c>
      <c r="W4830" s="95" t="str">
        <f t="shared" si="302"/>
        <v/>
      </c>
      <c r="X4830" s="95" t="str">
        <f t="shared" si="303"/>
        <v/>
      </c>
    </row>
    <row r="4831" spans="21:24" x14ac:dyDescent="0.3">
      <c r="U4831" s="95" t="str">
        <f t="shared" si="300"/>
        <v/>
      </c>
      <c r="V4831" s="95" t="str">
        <f t="shared" si="301"/>
        <v/>
      </c>
      <c r="W4831" s="95" t="str">
        <f t="shared" si="302"/>
        <v/>
      </c>
      <c r="X4831" s="95" t="str">
        <f t="shared" si="303"/>
        <v/>
      </c>
    </row>
    <row r="4832" spans="21:24" x14ac:dyDescent="0.3">
      <c r="U4832" s="95" t="str">
        <f t="shared" si="300"/>
        <v/>
      </c>
      <c r="V4832" s="95" t="str">
        <f t="shared" si="301"/>
        <v/>
      </c>
      <c r="W4832" s="95" t="str">
        <f t="shared" si="302"/>
        <v/>
      </c>
      <c r="X4832" s="95" t="str">
        <f t="shared" si="303"/>
        <v/>
      </c>
    </row>
    <row r="4833" spans="21:24" x14ac:dyDescent="0.3">
      <c r="U4833" s="95" t="str">
        <f t="shared" si="300"/>
        <v/>
      </c>
      <c r="V4833" s="95" t="str">
        <f t="shared" si="301"/>
        <v/>
      </c>
      <c r="W4833" s="95" t="str">
        <f t="shared" si="302"/>
        <v/>
      </c>
      <c r="X4833" s="95" t="str">
        <f t="shared" si="303"/>
        <v/>
      </c>
    </row>
    <row r="4834" spans="21:24" x14ac:dyDescent="0.3">
      <c r="U4834" s="95" t="str">
        <f t="shared" si="300"/>
        <v/>
      </c>
      <c r="V4834" s="95" t="str">
        <f t="shared" si="301"/>
        <v/>
      </c>
      <c r="W4834" s="95" t="str">
        <f t="shared" si="302"/>
        <v/>
      </c>
      <c r="X4834" s="95" t="str">
        <f t="shared" si="303"/>
        <v/>
      </c>
    </row>
    <row r="4835" spans="21:24" x14ac:dyDescent="0.3">
      <c r="U4835" s="95" t="str">
        <f t="shared" si="300"/>
        <v/>
      </c>
      <c r="V4835" s="95" t="str">
        <f t="shared" si="301"/>
        <v/>
      </c>
      <c r="W4835" s="95" t="str">
        <f t="shared" si="302"/>
        <v/>
      </c>
      <c r="X4835" s="95" t="str">
        <f t="shared" si="303"/>
        <v/>
      </c>
    </row>
    <row r="4836" spans="21:24" x14ac:dyDescent="0.3">
      <c r="U4836" s="95" t="str">
        <f t="shared" si="300"/>
        <v/>
      </c>
      <c r="V4836" s="95" t="str">
        <f t="shared" si="301"/>
        <v/>
      </c>
      <c r="W4836" s="95" t="str">
        <f t="shared" si="302"/>
        <v/>
      </c>
      <c r="X4836" s="95" t="str">
        <f t="shared" si="303"/>
        <v/>
      </c>
    </row>
    <row r="4837" spans="21:24" x14ac:dyDescent="0.3">
      <c r="U4837" s="95" t="str">
        <f t="shared" si="300"/>
        <v/>
      </c>
      <c r="V4837" s="95" t="str">
        <f t="shared" si="301"/>
        <v/>
      </c>
      <c r="W4837" s="95" t="str">
        <f t="shared" si="302"/>
        <v/>
      </c>
      <c r="X4837" s="95" t="str">
        <f t="shared" si="303"/>
        <v/>
      </c>
    </row>
    <row r="4838" spans="21:24" x14ac:dyDescent="0.3">
      <c r="U4838" s="95" t="str">
        <f t="shared" si="300"/>
        <v/>
      </c>
      <c r="V4838" s="95" t="str">
        <f t="shared" si="301"/>
        <v/>
      </c>
      <c r="W4838" s="95" t="str">
        <f t="shared" si="302"/>
        <v/>
      </c>
      <c r="X4838" s="95" t="str">
        <f t="shared" si="303"/>
        <v/>
      </c>
    </row>
    <row r="4839" spans="21:24" x14ac:dyDescent="0.3">
      <c r="U4839" s="95" t="str">
        <f t="shared" si="300"/>
        <v/>
      </c>
      <c r="V4839" s="95" t="str">
        <f t="shared" si="301"/>
        <v/>
      </c>
      <c r="W4839" s="95" t="str">
        <f t="shared" si="302"/>
        <v/>
      </c>
      <c r="X4839" s="95" t="str">
        <f t="shared" si="303"/>
        <v/>
      </c>
    </row>
    <row r="4840" spans="21:24" x14ac:dyDescent="0.3">
      <c r="U4840" s="95" t="str">
        <f t="shared" si="300"/>
        <v/>
      </c>
      <c r="V4840" s="95" t="str">
        <f t="shared" si="301"/>
        <v/>
      </c>
      <c r="W4840" s="95" t="str">
        <f t="shared" si="302"/>
        <v/>
      </c>
      <c r="X4840" s="95" t="str">
        <f t="shared" si="303"/>
        <v/>
      </c>
    </row>
    <row r="4841" spans="21:24" x14ac:dyDescent="0.3">
      <c r="U4841" s="95" t="str">
        <f t="shared" si="300"/>
        <v/>
      </c>
      <c r="V4841" s="95" t="str">
        <f t="shared" si="301"/>
        <v/>
      </c>
      <c r="W4841" s="95" t="str">
        <f t="shared" si="302"/>
        <v/>
      </c>
      <c r="X4841" s="95" t="str">
        <f t="shared" si="303"/>
        <v/>
      </c>
    </row>
    <row r="4842" spans="21:24" x14ac:dyDescent="0.3">
      <c r="U4842" s="95" t="str">
        <f t="shared" si="300"/>
        <v/>
      </c>
      <c r="V4842" s="95" t="str">
        <f t="shared" si="301"/>
        <v/>
      </c>
      <c r="W4842" s="95" t="str">
        <f t="shared" si="302"/>
        <v/>
      </c>
      <c r="X4842" s="95" t="str">
        <f t="shared" si="303"/>
        <v/>
      </c>
    </row>
    <row r="4843" spans="21:24" x14ac:dyDescent="0.3">
      <c r="U4843" s="95" t="str">
        <f t="shared" si="300"/>
        <v/>
      </c>
      <c r="V4843" s="95" t="str">
        <f t="shared" si="301"/>
        <v/>
      </c>
      <c r="W4843" s="95" t="str">
        <f t="shared" si="302"/>
        <v/>
      </c>
      <c r="X4843" s="95" t="str">
        <f t="shared" si="303"/>
        <v/>
      </c>
    </row>
    <row r="4844" spans="21:24" x14ac:dyDescent="0.3">
      <c r="U4844" s="95" t="str">
        <f t="shared" si="300"/>
        <v/>
      </c>
      <c r="V4844" s="95" t="str">
        <f t="shared" si="301"/>
        <v/>
      </c>
      <c r="W4844" s="95" t="str">
        <f t="shared" si="302"/>
        <v/>
      </c>
      <c r="X4844" s="95" t="str">
        <f t="shared" si="303"/>
        <v/>
      </c>
    </row>
    <row r="4845" spans="21:24" x14ac:dyDescent="0.3">
      <c r="U4845" s="95" t="str">
        <f t="shared" si="300"/>
        <v/>
      </c>
      <c r="V4845" s="95" t="str">
        <f t="shared" si="301"/>
        <v/>
      </c>
      <c r="W4845" s="95" t="str">
        <f t="shared" si="302"/>
        <v/>
      </c>
      <c r="X4845" s="95" t="str">
        <f t="shared" si="303"/>
        <v/>
      </c>
    </row>
    <row r="4846" spans="21:24" x14ac:dyDescent="0.3">
      <c r="U4846" s="95" t="str">
        <f t="shared" si="300"/>
        <v/>
      </c>
      <c r="V4846" s="95" t="str">
        <f t="shared" si="301"/>
        <v/>
      </c>
      <c r="W4846" s="95" t="str">
        <f t="shared" si="302"/>
        <v/>
      </c>
      <c r="X4846" s="95" t="str">
        <f t="shared" si="303"/>
        <v/>
      </c>
    </row>
    <row r="4847" spans="21:24" x14ac:dyDescent="0.3">
      <c r="U4847" s="95" t="str">
        <f t="shared" si="300"/>
        <v/>
      </c>
      <c r="V4847" s="95" t="str">
        <f t="shared" si="301"/>
        <v/>
      </c>
      <c r="W4847" s="95" t="str">
        <f t="shared" si="302"/>
        <v/>
      </c>
      <c r="X4847" s="95" t="str">
        <f t="shared" si="303"/>
        <v/>
      </c>
    </row>
    <row r="4848" spans="21:24" x14ac:dyDescent="0.3">
      <c r="U4848" s="95" t="str">
        <f t="shared" si="300"/>
        <v/>
      </c>
      <c r="V4848" s="95" t="str">
        <f t="shared" si="301"/>
        <v/>
      </c>
      <c r="W4848" s="95" t="str">
        <f t="shared" si="302"/>
        <v/>
      </c>
      <c r="X4848" s="95" t="str">
        <f t="shared" si="303"/>
        <v/>
      </c>
    </row>
    <row r="4849" spans="21:24" x14ac:dyDescent="0.3">
      <c r="U4849" s="95" t="str">
        <f t="shared" si="300"/>
        <v/>
      </c>
      <c r="V4849" s="95" t="str">
        <f t="shared" si="301"/>
        <v/>
      </c>
      <c r="W4849" s="95" t="str">
        <f t="shared" si="302"/>
        <v/>
      </c>
      <c r="X4849" s="95" t="str">
        <f t="shared" si="303"/>
        <v/>
      </c>
    </row>
    <row r="4850" spans="21:24" x14ac:dyDescent="0.3">
      <c r="U4850" s="95" t="str">
        <f t="shared" si="300"/>
        <v/>
      </c>
      <c r="V4850" s="95" t="str">
        <f t="shared" si="301"/>
        <v/>
      </c>
      <c r="W4850" s="95" t="str">
        <f t="shared" si="302"/>
        <v/>
      </c>
      <c r="X4850" s="95" t="str">
        <f t="shared" si="303"/>
        <v/>
      </c>
    </row>
    <row r="4851" spans="21:24" x14ac:dyDescent="0.3">
      <c r="U4851" s="95" t="str">
        <f t="shared" si="300"/>
        <v/>
      </c>
      <c r="V4851" s="95" t="str">
        <f t="shared" si="301"/>
        <v/>
      </c>
      <c r="W4851" s="95" t="str">
        <f t="shared" si="302"/>
        <v/>
      </c>
      <c r="X4851" s="95" t="str">
        <f t="shared" si="303"/>
        <v/>
      </c>
    </row>
    <row r="4852" spans="21:24" x14ac:dyDescent="0.3">
      <c r="U4852" s="95" t="str">
        <f t="shared" si="300"/>
        <v/>
      </c>
      <c r="V4852" s="95" t="str">
        <f t="shared" si="301"/>
        <v/>
      </c>
      <c r="W4852" s="95" t="str">
        <f t="shared" si="302"/>
        <v/>
      </c>
      <c r="X4852" s="95" t="str">
        <f t="shared" si="303"/>
        <v/>
      </c>
    </row>
    <row r="4853" spans="21:24" x14ac:dyDescent="0.3">
      <c r="U4853" s="95" t="str">
        <f t="shared" si="300"/>
        <v/>
      </c>
      <c r="V4853" s="95" t="str">
        <f t="shared" si="301"/>
        <v/>
      </c>
      <c r="W4853" s="95" t="str">
        <f t="shared" si="302"/>
        <v/>
      </c>
      <c r="X4853" s="95" t="str">
        <f t="shared" si="303"/>
        <v/>
      </c>
    </row>
    <row r="4854" spans="21:24" x14ac:dyDescent="0.3">
      <c r="U4854" s="95" t="str">
        <f t="shared" si="300"/>
        <v/>
      </c>
      <c r="V4854" s="95" t="str">
        <f t="shared" si="301"/>
        <v/>
      </c>
      <c r="W4854" s="95" t="str">
        <f t="shared" si="302"/>
        <v/>
      </c>
      <c r="X4854" s="95" t="str">
        <f t="shared" si="303"/>
        <v/>
      </c>
    </row>
    <row r="4855" spans="21:24" x14ac:dyDescent="0.3">
      <c r="U4855" s="95" t="str">
        <f t="shared" si="300"/>
        <v/>
      </c>
      <c r="V4855" s="95" t="str">
        <f t="shared" si="301"/>
        <v/>
      </c>
      <c r="W4855" s="95" t="str">
        <f t="shared" si="302"/>
        <v/>
      </c>
      <c r="X4855" s="95" t="str">
        <f t="shared" si="303"/>
        <v/>
      </c>
    </row>
    <row r="4856" spans="21:24" x14ac:dyDescent="0.3">
      <c r="U4856" s="95" t="str">
        <f t="shared" si="300"/>
        <v/>
      </c>
      <c r="V4856" s="95" t="str">
        <f t="shared" si="301"/>
        <v/>
      </c>
      <c r="W4856" s="95" t="str">
        <f t="shared" si="302"/>
        <v/>
      </c>
      <c r="X4856" s="95" t="str">
        <f t="shared" si="303"/>
        <v/>
      </c>
    </row>
    <row r="4857" spans="21:24" x14ac:dyDescent="0.3">
      <c r="U4857" s="95" t="str">
        <f t="shared" si="300"/>
        <v/>
      </c>
      <c r="V4857" s="95" t="str">
        <f t="shared" si="301"/>
        <v/>
      </c>
      <c r="W4857" s="95" t="str">
        <f t="shared" si="302"/>
        <v/>
      </c>
      <c r="X4857" s="95" t="str">
        <f t="shared" si="303"/>
        <v/>
      </c>
    </row>
    <row r="4858" spans="21:24" x14ac:dyDescent="0.3">
      <c r="U4858" s="95" t="str">
        <f t="shared" si="300"/>
        <v/>
      </c>
      <c r="V4858" s="95" t="str">
        <f t="shared" si="301"/>
        <v/>
      </c>
      <c r="W4858" s="95" t="str">
        <f t="shared" si="302"/>
        <v/>
      </c>
      <c r="X4858" s="95" t="str">
        <f t="shared" si="303"/>
        <v/>
      </c>
    </row>
    <row r="4859" spans="21:24" x14ac:dyDescent="0.3">
      <c r="U4859" s="95" t="str">
        <f t="shared" si="300"/>
        <v/>
      </c>
      <c r="V4859" s="95" t="str">
        <f t="shared" si="301"/>
        <v/>
      </c>
      <c r="W4859" s="95" t="str">
        <f t="shared" si="302"/>
        <v/>
      </c>
      <c r="X4859" s="95" t="str">
        <f t="shared" si="303"/>
        <v/>
      </c>
    </row>
    <row r="4860" spans="21:24" x14ac:dyDescent="0.3">
      <c r="U4860" s="95" t="str">
        <f t="shared" si="300"/>
        <v/>
      </c>
      <c r="V4860" s="95" t="str">
        <f t="shared" si="301"/>
        <v/>
      </c>
      <c r="W4860" s="95" t="str">
        <f t="shared" si="302"/>
        <v/>
      </c>
      <c r="X4860" s="95" t="str">
        <f t="shared" si="303"/>
        <v/>
      </c>
    </row>
    <row r="4861" spans="21:24" x14ac:dyDescent="0.3">
      <c r="U4861" s="95" t="str">
        <f t="shared" si="300"/>
        <v/>
      </c>
      <c r="V4861" s="95" t="str">
        <f t="shared" si="301"/>
        <v/>
      </c>
      <c r="W4861" s="95" t="str">
        <f t="shared" si="302"/>
        <v/>
      </c>
      <c r="X4861" s="95" t="str">
        <f t="shared" si="303"/>
        <v/>
      </c>
    </row>
    <row r="4862" spans="21:24" x14ac:dyDescent="0.3">
      <c r="U4862" s="95" t="str">
        <f t="shared" si="300"/>
        <v/>
      </c>
      <c r="V4862" s="95" t="str">
        <f t="shared" si="301"/>
        <v/>
      </c>
      <c r="W4862" s="95" t="str">
        <f t="shared" si="302"/>
        <v/>
      </c>
      <c r="X4862" s="95" t="str">
        <f t="shared" si="303"/>
        <v/>
      </c>
    </row>
    <row r="4863" spans="21:24" x14ac:dyDescent="0.3">
      <c r="U4863" s="95" t="str">
        <f t="shared" si="300"/>
        <v/>
      </c>
      <c r="V4863" s="95" t="str">
        <f t="shared" si="301"/>
        <v/>
      </c>
      <c r="W4863" s="95" t="str">
        <f t="shared" si="302"/>
        <v/>
      </c>
      <c r="X4863" s="95" t="str">
        <f t="shared" si="303"/>
        <v/>
      </c>
    </row>
    <row r="4864" spans="21:24" x14ac:dyDescent="0.3">
      <c r="U4864" s="95" t="str">
        <f t="shared" si="300"/>
        <v/>
      </c>
      <c r="V4864" s="95" t="str">
        <f t="shared" si="301"/>
        <v/>
      </c>
      <c r="W4864" s="95" t="str">
        <f t="shared" si="302"/>
        <v/>
      </c>
      <c r="X4864" s="95" t="str">
        <f t="shared" si="303"/>
        <v/>
      </c>
    </row>
    <row r="4865" spans="21:24" x14ac:dyDescent="0.3">
      <c r="U4865" s="95" t="str">
        <f t="shared" si="300"/>
        <v/>
      </c>
      <c r="V4865" s="95" t="str">
        <f t="shared" si="301"/>
        <v/>
      </c>
      <c r="W4865" s="95" t="str">
        <f t="shared" si="302"/>
        <v/>
      </c>
      <c r="X4865" s="95" t="str">
        <f t="shared" si="303"/>
        <v/>
      </c>
    </row>
    <row r="4866" spans="21:24" x14ac:dyDescent="0.3">
      <c r="U4866" s="95" t="str">
        <f t="shared" si="300"/>
        <v/>
      </c>
      <c r="V4866" s="95" t="str">
        <f t="shared" si="301"/>
        <v/>
      </c>
      <c r="W4866" s="95" t="str">
        <f t="shared" si="302"/>
        <v/>
      </c>
      <c r="X4866" s="95" t="str">
        <f t="shared" si="303"/>
        <v/>
      </c>
    </row>
    <row r="4867" spans="21:24" x14ac:dyDescent="0.3">
      <c r="U4867" s="95" t="str">
        <f t="shared" si="300"/>
        <v/>
      </c>
      <c r="V4867" s="95" t="str">
        <f t="shared" si="301"/>
        <v/>
      </c>
      <c r="W4867" s="95" t="str">
        <f t="shared" si="302"/>
        <v/>
      </c>
      <c r="X4867" s="95" t="str">
        <f t="shared" si="303"/>
        <v/>
      </c>
    </row>
    <row r="4868" spans="21:24" x14ac:dyDescent="0.3">
      <c r="U4868" s="95" t="str">
        <f t="shared" si="300"/>
        <v/>
      </c>
      <c r="V4868" s="95" t="str">
        <f t="shared" si="301"/>
        <v/>
      </c>
      <c r="W4868" s="95" t="str">
        <f t="shared" si="302"/>
        <v/>
      </c>
      <c r="X4868" s="95" t="str">
        <f t="shared" si="303"/>
        <v/>
      </c>
    </row>
    <row r="4869" spans="21:24" x14ac:dyDescent="0.3">
      <c r="U4869" s="95" t="str">
        <f t="shared" ref="U4869:U4932" si="304">IF(L4869="ANO",B4869&amp;"-Linie A","")</f>
        <v/>
      </c>
      <c r="V4869" s="95" t="str">
        <f t="shared" ref="V4869:V4932" si="305">IF(M4869="ANO",B4869&amp;"-Linie B","")</f>
        <v/>
      </c>
      <c r="W4869" s="95" t="str">
        <f t="shared" ref="W4869:W4932" si="306">IF(N4869="ANO",B4869&amp;"-Linie C","")</f>
        <v/>
      </c>
      <c r="X4869" s="95" t="str">
        <f t="shared" ref="X4869:X4932" si="307">IF(O4869="ANO",B4869&amp;"-Linie D","")</f>
        <v/>
      </c>
    </row>
    <row r="4870" spans="21:24" x14ac:dyDescent="0.3">
      <c r="U4870" s="95" t="str">
        <f t="shared" si="304"/>
        <v/>
      </c>
      <c r="V4870" s="95" t="str">
        <f t="shared" si="305"/>
        <v/>
      </c>
      <c r="W4870" s="95" t="str">
        <f t="shared" si="306"/>
        <v/>
      </c>
      <c r="X4870" s="95" t="str">
        <f t="shared" si="307"/>
        <v/>
      </c>
    </row>
    <row r="4871" spans="21:24" x14ac:dyDescent="0.3">
      <c r="U4871" s="95" t="str">
        <f t="shared" si="304"/>
        <v/>
      </c>
      <c r="V4871" s="95" t="str">
        <f t="shared" si="305"/>
        <v/>
      </c>
      <c r="W4871" s="95" t="str">
        <f t="shared" si="306"/>
        <v/>
      </c>
      <c r="X4871" s="95" t="str">
        <f t="shared" si="307"/>
        <v/>
      </c>
    </row>
    <row r="4872" spans="21:24" x14ac:dyDescent="0.3">
      <c r="U4872" s="95" t="str">
        <f t="shared" si="304"/>
        <v/>
      </c>
      <c r="V4872" s="95" t="str">
        <f t="shared" si="305"/>
        <v/>
      </c>
      <c r="W4872" s="95" t="str">
        <f t="shared" si="306"/>
        <v/>
      </c>
      <c r="X4872" s="95" t="str">
        <f t="shared" si="307"/>
        <v/>
      </c>
    </row>
    <row r="4873" spans="21:24" x14ac:dyDescent="0.3">
      <c r="U4873" s="95" t="str">
        <f t="shared" si="304"/>
        <v/>
      </c>
      <c r="V4873" s="95" t="str">
        <f t="shared" si="305"/>
        <v/>
      </c>
      <c r="W4873" s="95" t="str">
        <f t="shared" si="306"/>
        <v/>
      </c>
      <c r="X4873" s="95" t="str">
        <f t="shared" si="307"/>
        <v/>
      </c>
    </row>
    <row r="4874" spans="21:24" x14ac:dyDescent="0.3">
      <c r="U4874" s="95" t="str">
        <f t="shared" si="304"/>
        <v/>
      </c>
      <c r="V4874" s="95" t="str">
        <f t="shared" si="305"/>
        <v/>
      </c>
      <c r="W4874" s="95" t="str">
        <f t="shared" si="306"/>
        <v/>
      </c>
      <c r="X4874" s="95" t="str">
        <f t="shared" si="307"/>
        <v/>
      </c>
    </row>
    <row r="4875" spans="21:24" x14ac:dyDescent="0.3">
      <c r="U4875" s="95" t="str">
        <f t="shared" si="304"/>
        <v/>
      </c>
      <c r="V4875" s="95" t="str">
        <f t="shared" si="305"/>
        <v/>
      </c>
      <c r="W4875" s="95" t="str">
        <f t="shared" si="306"/>
        <v/>
      </c>
      <c r="X4875" s="95" t="str">
        <f t="shared" si="307"/>
        <v/>
      </c>
    </row>
    <row r="4876" spans="21:24" x14ac:dyDescent="0.3">
      <c r="U4876" s="95" t="str">
        <f t="shared" si="304"/>
        <v/>
      </c>
      <c r="V4876" s="95" t="str">
        <f t="shared" si="305"/>
        <v/>
      </c>
      <c r="W4876" s="95" t="str">
        <f t="shared" si="306"/>
        <v/>
      </c>
      <c r="X4876" s="95" t="str">
        <f t="shared" si="307"/>
        <v/>
      </c>
    </row>
    <row r="4877" spans="21:24" x14ac:dyDescent="0.3">
      <c r="U4877" s="95" t="str">
        <f t="shared" si="304"/>
        <v/>
      </c>
      <c r="V4877" s="95" t="str">
        <f t="shared" si="305"/>
        <v/>
      </c>
      <c r="W4877" s="95" t="str">
        <f t="shared" si="306"/>
        <v/>
      </c>
      <c r="X4877" s="95" t="str">
        <f t="shared" si="307"/>
        <v/>
      </c>
    </row>
    <row r="4878" spans="21:24" x14ac:dyDescent="0.3">
      <c r="U4878" s="95" t="str">
        <f t="shared" si="304"/>
        <v/>
      </c>
      <c r="V4878" s="95" t="str">
        <f t="shared" si="305"/>
        <v/>
      </c>
      <c r="W4878" s="95" t="str">
        <f t="shared" si="306"/>
        <v/>
      </c>
      <c r="X4878" s="95" t="str">
        <f t="shared" si="307"/>
        <v/>
      </c>
    </row>
    <row r="4879" spans="21:24" x14ac:dyDescent="0.3">
      <c r="U4879" s="95" t="str">
        <f t="shared" si="304"/>
        <v/>
      </c>
      <c r="V4879" s="95" t="str">
        <f t="shared" si="305"/>
        <v/>
      </c>
      <c r="W4879" s="95" t="str">
        <f t="shared" si="306"/>
        <v/>
      </c>
      <c r="X4879" s="95" t="str">
        <f t="shared" si="307"/>
        <v/>
      </c>
    </row>
    <row r="4880" spans="21:24" x14ac:dyDescent="0.3">
      <c r="U4880" s="95" t="str">
        <f t="shared" si="304"/>
        <v/>
      </c>
      <c r="V4880" s="95" t="str">
        <f t="shared" si="305"/>
        <v/>
      </c>
      <c r="W4880" s="95" t="str">
        <f t="shared" si="306"/>
        <v/>
      </c>
      <c r="X4880" s="95" t="str">
        <f t="shared" si="307"/>
        <v/>
      </c>
    </row>
    <row r="4881" spans="21:24" x14ac:dyDescent="0.3">
      <c r="U4881" s="95" t="str">
        <f t="shared" si="304"/>
        <v/>
      </c>
      <c r="V4881" s="95" t="str">
        <f t="shared" si="305"/>
        <v/>
      </c>
      <c r="W4881" s="95" t="str">
        <f t="shared" si="306"/>
        <v/>
      </c>
      <c r="X4881" s="95" t="str">
        <f t="shared" si="307"/>
        <v/>
      </c>
    </row>
    <row r="4882" spans="21:24" x14ac:dyDescent="0.3">
      <c r="U4882" s="95" t="str">
        <f t="shared" si="304"/>
        <v/>
      </c>
      <c r="V4882" s="95" t="str">
        <f t="shared" si="305"/>
        <v/>
      </c>
      <c r="W4882" s="95" t="str">
        <f t="shared" si="306"/>
        <v/>
      </c>
      <c r="X4882" s="95" t="str">
        <f t="shared" si="307"/>
        <v/>
      </c>
    </row>
    <row r="4883" spans="21:24" x14ac:dyDescent="0.3">
      <c r="U4883" s="95" t="str">
        <f t="shared" si="304"/>
        <v/>
      </c>
      <c r="V4883" s="95" t="str">
        <f t="shared" si="305"/>
        <v/>
      </c>
      <c r="W4883" s="95" t="str">
        <f t="shared" si="306"/>
        <v/>
      </c>
      <c r="X4883" s="95" t="str">
        <f t="shared" si="307"/>
        <v/>
      </c>
    </row>
    <row r="4884" spans="21:24" x14ac:dyDescent="0.3">
      <c r="U4884" s="95" t="str">
        <f t="shared" si="304"/>
        <v/>
      </c>
      <c r="V4884" s="95" t="str">
        <f t="shared" si="305"/>
        <v/>
      </c>
      <c r="W4884" s="95" t="str">
        <f t="shared" si="306"/>
        <v/>
      </c>
      <c r="X4884" s="95" t="str">
        <f t="shared" si="307"/>
        <v/>
      </c>
    </row>
    <row r="4885" spans="21:24" x14ac:dyDescent="0.3">
      <c r="U4885" s="95" t="str">
        <f t="shared" si="304"/>
        <v/>
      </c>
      <c r="V4885" s="95" t="str">
        <f t="shared" si="305"/>
        <v/>
      </c>
      <c r="W4885" s="95" t="str">
        <f t="shared" si="306"/>
        <v/>
      </c>
      <c r="X4885" s="95" t="str">
        <f t="shared" si="307"/>
        <v/>
      </c>
    </row>
    <row r="4886" spans="21:24" x14ac:dyDescent="0.3">
      <c r="U4886" s="95" t="str">
        <f t="shared" si="304"/>
        <v/>
      </c>
      <c r="V4886" s="95" t="str">
        <f t="shared" si="305"/>
        <v/>
      </c>
      <c r="W4886" s="95" t="str">
        <f t="shared" si="306"/>
        <v/>
      </c>
      <c r="X4886" s="95" t="str">
        <f t="shared" si="307"/>
        <v/>
      </c>
    </row>
    <row r="4887" spans="21:24" x14ac:dyDescent="0.3">
      <c r="U4887" s="95" t="str">
        <f t="shared" si="304"/>
        <v/>
      </c>
      <c r="V4887" s="95" t="str">
        <f t="shared" si="305"/>
        <v/>
      </c>
      <c r="W4887" s="95" t="str">
        <f t="shared" si="306"/>
        <v/>
      </c>
      <c r="X4887" s="95" t="str">
        <f t="shared" si="307"/>
        <v/>
      </c>
    </row>
    <row r="4888" spans="21:24" x14ac:dyDescent="0.3">
      <c r="U4888" s="95" t="str">
        <f t="shared" si="304"/>
        <v/>
      </c>
      <c r="V4888" s="95" t="str">
        <f t="shared" si="305"/>
        <v/>
      </c>
      <c r="W4888" s="95" t="str">
        <f t="shared" si="306"/>
        <v/>
      </c>
      <c r="X4888" s="95" t="str">
        <f t="shared" si="307"/>
        <v/>
      </c>
    </row>
    <row r="4889" spans="21:24" x14ac:dyDescent="0.3">
      <c r="U4889" s="95" t="str">
        <f t="shared" si="304"/>
        <v/>
      </c>
      <c r="V4889" s="95" t="str">
        <f t="shared" si="305"/>
        <v/>
      </c>
      <c r="W4889" s="95" t="str">
        <f t="shared" si="306"/>
        <v/>
      </c>
      <c r="X4889" s="95" t="str">
        <f t="shared" si="307"/>
        <v/>
      </c>
    </row>
    <row r="4890" spans="21:24" x14ac:dyDescent="0.3">
      <c r="U4890" s="95" t="str">
        <f t="shared" si="304"/>
        <v/>
      </c>
      <c r="V4890" s="95" t="str">
        <f t="shared" si="305"/>
        <v/>
      </c>
      <c r="W4890" s="95" t="str">
        <f t="shared" si="306"/>
        <v/>
      </c>
      <c r="X4890" s="95" t="str">
        <f t="shared" si="307"/>
        <v/>
      </c>
    </row>
    <row r="4891" spans="21:24" x14ac:dyDescent="0.3">
      <c r="U4891" s="95" t="str">
        <f t="shared" si="304"/>
        <v/>
      </c>
      <c r="V4891" s="95" t="str">
        <f t="shared" si="305"/>
        <v/>
      </c>
      <c r="W4891" s="95" t="str">
        <f t="shared" si="306"/>
        <v/>
      </c>
      <c r="X4891" s="95" t="str">
        <f t="shared" si="307"/>
        <v/>
      </c>
    </row>
    <row r="4892" spans="21:24" x14ac:dyDescent="0.3">
      <c r="U4892" s="95" t="str">
        <f t="shared" si="304"/>
        <v/>
      </c>
      <c r="V4892" s="95" t="str">
        <f t="shared" si="305"/>
        <v/>
      </c>
      <c r="W4892" s="95" t="str">
        <f t="shared" si="306"/>
        <v/>
      </c>
      <c r="X4892" s="95" t="str">
        <f t="shared" si="307"/>
        <v/>
      </c>
    </row>
    <row r="4893" spans="21:24" x14ac:dyDescent="0.3">
      <c r="U4893" s="95" t="str">
        <f t="shared" si="304"/>
        <v/>
      </c>
      <c r="V4893" s="95" t="str">
        <f t="shared" si="305"/>
        <v/>
      </c>
      <c r="W4893" s="95" t="str">
        <f t="shared" si="306"/>
        <v/>
      </c>
      <c r="X4893" s="95" t="str">
        <f t="shared" si="307"/>
        <v/>
      </c>
    </row>
    <row r="4894" spans="21:24" x14ac:dyDescent="0.3">
      <c r="U4894" s="95" t="str">
        <f t="shared" si="304"/>
        <v/>
      </c>
      <c r="V4894" s="95" t="str">
        <f t="shared" si="305"/>
        <v/>
      </c>
      <c r="W4894" s="95" t="str">
        <f t="shared" si="306"/>
        <v/>
      </c>
      <c r="X4894" s="95" t="str">
        <f t="shared" si="307"/>
        <v/>
      </c>
    </row>
    <row r="4895" spans="21:24" x14ac:dyDescent="0.3">
      <c r="U4895" s="95" t="str">
        <f t="shared" si="304"/>
        <v/>
      </c>
      <c r="V4895" s="95" t="str">
        <f t="shared" si="305"/>
        <v/>
      </c>
      <c r="W4895" s="95" t="str">
        <f t="shared" si="306"/>
        <v/>
      </c>
      <c r="X4895" s="95" t="str">
        <f t="shared" si="307"/>
        <v/>
      </c>
    </row>
    <row r="4896" spans="21:24" x14ac:dyDescent="0.3">
      <c r="U4896" s="95" t="str">
        <f t="shared" si="304"/>
        <v/>
      </c>
      <c r="V4896" s="95" t="str">
        <f t="shared" si="305"/>
        <v/>
      </c>
      <c r="W4896" s="95" t="str">
        <f t="shared" si="306"/>
        <v/>
      </c>
      <c r="X4896" s="95" t="str">
        <f t="shared" si="307"/>
        <v/>
      </c>
    </row>
    <row r="4897" spans="21:24" x14ac:dyDescent="0.3">
      <c r="U4897" s="95" t="str">
        <f t="shared" si="304"/>
        <v/>
      </c>
      <c r="V4897" s="95" t="str">
        <f t="shared" si="305"/>
        <v/>
      </c>
      <c r="W4897" s="95" t="str">
        <f t="shared" si="306"/>
        <v/>
      </c>
      <c r="X4897" s="95" t="str">
        <f t="shared" si="307"/>
        <v/>
      </c>
    </row>
    <row r="4898" spans="21:24" x14ac:dyDescent="0.3">
      <c r="U4898" s="95" t="str">
        <f t="shared" si="304"/>
        <v/>
      </c>
      <c r="V4898" s="95" t="str">
        <f t="shared" si="305"/>
        <v/>
      </c>
      <c r="W4898" s="95" t="str">
        <f t="shared" si="306"/>
        <v/>
      </c>
      <c r="X4898" s="95" t="str">
        <f t="shared" si="307"/>
        <v/>
      </c>
    </row>
    <row r="4899" spans="21:24" x14ac:dyDescent="0.3">
      <c r="U4899" s="95" t="str">
        <f t="shared" si="304"/>
        <v/>
      </c>
      <c r="V4899" s="95" t="str">
        <f t="shared" si="305"/>
        <v/>
      </c>
      <c r="W4899" s="95" t="str">
        <f t="shared" si="306"/>
        <v/>
      </c>
      <c r="X4899" s="95" t="str">
        <f t="shared" si="307"/>
        <v/>
      </c>
    </row>
    <row r="4900" spans="21:24" x14ac:dyDescent="0.3">
      <c r="U4900" s="95" t="str">
        <f t="shared" si="304"/>
        <v/>
      </c>
      <c r="V4900" s="95" t="str">
        <f t="shared" si="305"/>
        <v/>
      </c>
      <c r="W4900" s="95" t="str">
        <f t="shared" si="306"/>
        <v/>
      </c>
      <c r="X4900" s="95" t="str">
        <f t="shared" si="307"/>
        <v/>
      </c>
    </row>
    <row r="4901" spans="21:24" x14ac:dyDescent="0.3">
      <c r="U4901" s="95" t="str">
        <f t="shared" si="304"/>
        <v/>
      </c>
      <c r="V4901" s="95" t="str">
        <f t="shared" si="305"/>
        <v/>
      </c>
      <c r="W4901" s="95" t="str">
        <f t="shared" si="306"/>
        <v/>
      </c>
      <c r="X4901" s="95" t="str">
        <f t="shared" si="307"/>
        <v/>
      </c>
    </row>
    <row r="4902" spans="21:24" x14ac:dyDescent="0.3">
      <c r="U4902" s="95" t="str">
        <f t="shared" si="304"/>
        <v/>
      </c>
      <c r="V4902" s="95" t="str">
        <f t="shared" si="305"/>
        <v/>
      </c>
      <c r="W4902" s="95" t="str">
        <f t="shared" si="306"/>
        <v/>
      </c>
      <c r="X4902" s="95" t="str">
        <f t="shared" si="307"/>
        <v/>
      </c>
    </row>
    <row r="4903" spans="21:24" x14ac:dyDescent="0.3">
      <c r="U4903" s="95" t="str">
        <f t="shared" si="304"/>
        <v/>
      </c>
      <c r="V4903" s="95" t="str">
        <f t="shared" si="305"/>
        <v/>
      </c>
      <c r="W4903" s="95" t="str">
        <f t="shared" si="306"/>
        <v/>
      </c>
      <c r="X4903" s="95" t="str">
        <f t="shared" si="307"/>
        <v/>
      </c>
    </row>
    <row r="4904" spans="21:24" x14ac:dyDescent="0.3">
      <c r="U4904" s="95" t="str">
        <f t="shared" si="304"/>
        <v/>
      </c>
      <c r="V4904" s="95" t="str">
        <f t="shared" si="305"/>
        <v/>
      </c>
      <c r="W4904" s="95" t="str">
        <f t="shared" si="306"/>
        <v/>
      </c>
      <c r="X4904" s="95" t="str">
        <f t="shared" si="307"/>
        <v/>
      </c>
    </row>
    <row r="4905" spans="21:24" x14ac:dyDescent="0.3">
      <c r="U4905" s="95" t="str">
        <f t="shared" si="304"/>
        <v/>
      </c>
      <c r="V4905" s="95" t="str">
        <f t="shared" si="305"/>
        <v/>
      </c>
      <c r="W4905" s="95" t="str">
        <f t="shared" si="306"/>
        <v/>
      </c>
      <c r="X4905" s="95" t="str">
        <f t="shared" si="307"/>
        <v/>
      </c>
    </row>
    <row r="4906" spans="21:24" x14ac:dyDescent="0.3">
      <c r="U4906" s="95" t="str">
        <f t="shared" si="304"/>
        <v/>
      </c>
      <c r="V4906" s="95" t="str">
        <f t="shared" si="305"/>
        <v/>
      </c>
      <c r="W4906" s="95" t="str">
        <f t="shared" si="306"/>
        <v/>
      </c>
      <c r="X4906" s="95" t="str">
        <f t="shared" si="307"/>
        <v/>
      </c>
    </row>
    <row r="4907" spans="21:24" x14ac:dyDescent="0.3">
      <c r="U4907" s="95" t="str">
        <f t="shared" si="304"/>
        <v/>
      </c>
      <c r="V4907" s="95" t="str">
        <f t="shared" si="305"/>
        <v/>
      </c>
      <c r="W4907" s="95" t="str">
        <f t="shared" si="306"/>
        <v/>
      </c>
      <c r="X4907" s="95" t="str">
        <f t="shared" si="307"/>
        <v/>
      </c>
    </row>
    <row r="4908" spans="21:24" x14ac:dyDescent="0.3">
      <c r="U4908" s="95" t="str">
        <f t="shared" si="304"/>
        <v/>
      </c>
      <c r="V4908" s="95" t="str">
        <f t="shared" si="305"/>
        <v/>
      </c>
      <c r="W4908" s="95" t="str">
        <f t="shared" si="306"/>
        <v/>
      </c>
      <c r="X4908" s="95" t="str">
        <f t="shared" si="307"/>
        <v/>
      </c>
    </row>
    <row r="4909" spans="21:24" x14ac:dyDescent="0.3">
      <c r="U4909" s="95" t="str">
        <f t="shared" si="304"/>
        <v/>
      </c>
      <c r="V4909" s="95" t="str">
        <f t="shared" si="305"/>
        <v/>
      </c>
      <c r="W4909" s="95" t="str">
        <f t="shared" si="306"/>
        <v/>
      </c>
      <c r="X4909" s="95" t="str">
        <f t="shared" si="307"/>
        <v/>
      </c>
    </row>
    <row r="4910" spans="21:24" x14ac:dyDescent="0.3">
      <c r="U4910" s="95" t="str">
        <f t="shared" si="304"/>
        <v/>
      </c>
      <c r="V4910" s="95" t="str">
        <f t="shared" si="305"/>
        <v/>
      </c>
      <c r="W4910" s="95" t="str">
        <f t="shared" si="306"/>
        <v/>
      </c>
      <c r="X4910" s="95" t="str">
        <f t="shared" si="307"/>
        <v/>
      </c>
    </row>
    <row r="4911" spans="21:24" x14ac:dyDescent="0.3">
      <c r="U4911" s="95" t="str">
        <f t="shared" si="304"/>
        <v/>
      </c>
      <c r="V4911" s="95" t="str">
        <f t="shared" si="305"/>
        <v/>
      </c>
      <c r="W4911" s="95" t="str">
        <f t="shared" si="306"/>
        <v/>
      </c>
      <c r="X4911" s="95" t="str">
        <f t="shared" si="307"/>
        <v/>
      </c>
    </row>
    <row r="4912" spans="21:24" x14ac:dyDescent="0.3">
      <c r="U4912" s="95" t="str">
        <f t="shared" si="304"/>
        <v/>
      </c>
      <c r="V4912" s="95" t="str">
        <f t="shared" si="305"/>
        <v/>
      </c>
      <c r="W4912" s="95" t="str">
        <f t="shared" si="306"/>
        <v/>
      </c>
      <c r="X4912" s="95" t="str">
        <f t="shared" si="307"/>
        <v/>
      </c>
    </row>
    <row r="4913" spans="21:24" x14ac:dyDescent="0.3">
      <c r="U4913" s="95" t="str">
        <f t="shared" si="304"/>
        <v/>
      </c>
      <c r="V4913" s="95" t="str">
        <f t="shared" si="305"/>
        <v/>
      </c>
      <c r="W4913" s="95" t="str">
        <f t="shared" si="306"/>
        <v/>
      </c>
      <c r="X4913" s="95" t="str">
        <f t="shared" si="307"/>
        <v/>
      </c>
    </row>
    <row r="4914" spans="21:24" x14ac:dyDescent="0.3">
      <c r="U4914" s="95" t="str">
        <f t="shared" si="304"/>
        <v/>
      </c>
      <c r="V4914" s="95" t="str">
        <f t="shared" si="305"/>
        <v/>
      </c>
      <c r="W4914" s="95" t="str">
        <f t="shared" si="306"/>
        <v/>
      </c>
      <c r="X4914" s="95" t="str">
        <f t="shared" si="307"/>
        <v/>
      </c>
    </row>
    <row r="4915" spans="21:24" x14ac:dyDescent="0.3">
      <c r="U4915" s="95" t="str">
        <f t="shared" si="304"/>
        <v/>
      </c>
      <c r="V4915" s="95" t="str">
        <f t="shared" si="305"/>
        <v/>
      </c>
      <c r="W4915" s="95" t="str">
        <f t="shared" si="306"/>
        <v/>
      </c>
      <c r="X4915" s="95" t="str">
        <f t="shared" si="307"/>
        <v/>
      </c>
    </row>
    <row r="4916" spans="21:24" x14ac:dyDescent="0.3">
      <c r="U4916" s="95" t="str">
        <f t="shared" si="304"/>
        <v/>
      </c>
      <c r="V4916" s="95" t="str">
        <f t="shared" si="305"/>
        <v/>
      </c>
      <c r="W4916" s="95" t="str">
        <f t="shared" si="306"/>
        <v/>
      </c>
      <c r="X4916" s="95" t="str">
        <f t="shared" si="307"/>
        <v/>
      </c>
    </row>
    <row r="4917" spans="21:24" x14ac:dyDescent="0.3">
      <c r="U4917" s="95" t="str">
        <f t="shared" si="304"/>
        <v/>
      </c>
      <c r="V4917" s="95" t="str">
        <f t="shared" si="305"/>
        <v/>
      </c>
      <c r="W4917" s="95" t="str">
        <f t="shared" si="306"/>
        <v/>
      </c>
      <c r="X4917" s="95" t="str">
        <f t="shared" si="307"/>
        <v/>
      </c>
    </row>
    <row r="4918" spans="21:24" x14ac:dyDescent="0.3">
      <c r="U4918" s="95" t="str">
        <f t="shared" si="304"/>
        <v/>
      </c>
      <c r="V4918" s="95" t="str">
        <f t="shared" si="305"/>
        <v/>
      </c>
      <c r="W4918" s="95" t="str">
        <f t="shared" si="306"/>
        <v/>
      </c>
      <c r="X4918" s="95" t="str">
        <f t="shared" si="307"/>
        <v/>
      </c>
    </row>
    <row r="4919" spans="21:24" x14ac:dyDescent="0.3">
      <c r="U4919" s="95" t="str">
        <f t="shared" si="304"/>
        <v/>
      </c>
      <c r="V4919" s="95" t="str">
        <f t="shared" si="305"/>
        <v/>
      </c>
      <c r="W4919" s="95" t="str">
        <f t="shared" si="306"/>
        <v/>
      </c>
      <c r="X4919" s="95" t="str">
        <f t="shared" si="307"/>
        <v/>
      </c>
    </row>
    <row r="4920" spans="21:24" x14ac:dyDescent="0.3">
      <c r="U4920" s="95" t="str">
        <f t="shared" si="304"/>
        <v/>
      </c>
      <c r="V4920" s="95" t="str">
        <f t="shared" si="305"/>
        <v/>
      </c>
      <c r="W4920" s="95" t="str">
        <f t="shared" si="306"/>
        <v/>
      </c>
      <c r="X4920" s="95" t="str">
        <f t="shared" si="307"/>
        <v/>
      </c>
    </row>
    <row r="4921" spans="21:24" x14ac:dyDescent="0.3">
      <c r="U4921" s="95" t="str">
        <f t="shared" si="304"/>
        <v/>
      </c>
      <c r="V4921" s="95" t="str">
        <f t="shared" si="305"/>
        <v/>
      </c>
      <c r="W4921" s="95" t="str">
        <f t="shared" si="306"/>
        <v/>
      </c>
      <c r="X4921" s="95" t="str">
        <f t="shared" si="307"/>
        <v/>
      </c>
    </row>
    <row r="4922" spans="21:24" x14ac:dyDescent="0.3">
      <c r="U4922" s="95" t="str">
        <f t="shared" si="304"/>
        <v/>
      </c>
      <c r="V4922" s="95" t="str">
        <f t="shared" si="305"/>
        <v/>
      </c>
      <c r="W4922" s="95" t="str">
        <f t="shared" si="306"/>
        <v/>
      </c>
      <c r="X4922" s="95" t="str">
        <f t="shared" si="307"/>
        <v/>
      </c>
    </row>
    <row r="4923" spans="21:24" x14ac:dyDescent="0.3">
      <c r="U4923" s="95" t="str">
        <f t="shared" si="304"/>
        <v/>
      </c>
      <c r="V4923" s="95" t="str">
        <f t="shared" si="305"/>
        <v/>
      </c>
      <c r="W4923" s="95" t="str">
        <f t="shared" si="306"/>
        <v/>
      </c>
      <c r="X4923" s="95" t="str">
        <f t="shared" si="307"/>
        <v/>
      </c>
    </row>
    <row r="4924" spans="21:24" x14ac:dyDescent="0.3">
      <c r="U4924" s="95" t="str">
        <f t="shared" si="304"/>
        <v/>
      </c>
      <c r="V4924" s="95" t="str">
        <f t="shared" si="305"/>
        <v/>
      </c>
      <c r="W4924" s="95" t="str">
        <f t="shared" si="306"/>
        <v/>
      </c>
      <c r="X4924" s="95" t="str">
        <f t="shared" si="307"/>
        <v/>
      </c>
    </row>
    <row r="4925" spans="21:24" x14ac:dyDescent="0.3">
      <c r="U4925" s="95" t="str">
        <f t="shared" si="304"/>
        <v/>
      </c>
      <c r="V4925" s="95" t="str">
        <f t="shared" si="305"/>
        <v/>
      </c>
      <c r="W4925" s="95" t="str">
        <f t="shared" si="306"/>
        <v/>
      </c>
      <c r="X4925" s="95" t="str">
        <f t="shared" si="307"/>
        <v/>
      </c>
    </row>
    <row r="4926" spans="21:24" x14ac:dyDescent="0.3">
      <c r="U4926" s="95" t="str">
        <f t="shared" si="304"/>
        <v/>
      </c>
      <c r="V4926" s="95" t="str">
        <f t="shared" si="305"/>
        <v/>
      </c>
      <c r="W4926" s="95" t="str">
        <f t="shared" si="306"/>
        <v/>
      </c>
      <c r="X4926" s="95" t="str">
        <f t="shared" si="307"/>
        <v/>
      </c>
    </row>
    <row r="4927" spans="21:24" x14ac:dyDescent="0.3">
      <c r="U4927" s="95" t="str">
        <f t="shared" si="304"/>
        <v/>
      </c>
      <c r="V4927" s="95" t="str">
        <f t="shared" si="305"/>
        <v/>
      </c>
      <c r="W4927" s="95" t="str">
        <f t="shared" si="306"/>
        <v/>
      </c>
      <c r="X4927" s="95" t="str">
        <f t="shared" si="307"/>
        <v/>
      </c>
    </row>
    <row r="4928" spans="21:24" x14ac:dyDescent="0.3">
      <c r="U4928" s="95" t="str">
        <f t="shared" si="304"/>
        <v/>
      </c>
      <c r="V4928" s="95" t="str">
        <f t="shared" si="305"/>
        <v/>
      </c>
      <c r="W4928" s="95" t="str">
        <f t="shared" si="306"/>
        <v/>
      </c>
      <c r="X4928" s="95" t="str">
        <f t="shared" si="307"/>
        <v/>
      </c>
    </row>
    <row r="4929" spans="21:24" x14ac:dyDescent="0.3">
      <c r="U4929" s="95" t="str">
        <f t="shared" si="304"/>
        <v/>
      </c>
      <c r="V4929" s="95" t="str">
        <f t="shared" si="305"/>
        <v/>
      </c>
      <c r="W4929" s="95" t="str">
        <f t="shared" si="306"/>
        <v/>
      </c>
      <c r="X4929" s="95" t="str">
        <f t="shared" si="307"/>
        <v/>
      </c>
    </row>
    <row r="4930" spans="21:24" x14ac:dyDescent="0.3">
      <c r="U4930" s="95" t="str">
        <f t="shared" si="304"/>
        <v/>
      </c>
      <c r="V4930" s="95" t="str">
        <f t="shared" si="305"/>
        <v/>
      </c>
      <c r="W4930" s="95" t="str">
        <f t="shared" si="306"/>
        <v/>
      </c>
      <c r="X4930" s="95" t="str">
        <f t="shared" si="307"/>
        <v/>
      </c>
    </row>
    <row r="4931" spans="21:24" x14ac:dyDescent="0.3">
      <c r="U4931" s="95" t="str">
        <f t="shared" si="304"/>
        <v/>
      </c>
      <c r="V4931" s="95" t="str">
        <f t="shared" si="305"/>
        <v/>
      </c>
      <c r="W4931" s="95" t="str">
        <f t="shared" si="306"/>
        <v/>
      </c>
      <c r="X4931" s="95" t="str">
        <f t="shared" si="307"/>
        <v/>
      </c>
    </row>
    <row r="4932" spans="21:24" x14ac:dyDescent="0.3">
      <c r="U4932" s="95" t="str">
        <f t="shared" si="304"/>
        <v/>
      </c>
      <c r="V4932" s="95" t="str">
        <f t="shared" si="305"/>
        <v/>
      </c>
      <c r="W4932" s="95" t="str">
        <f t="shared" si="306"/>
        <v/>
      </c>
      <c r="X4932" s="95" t="str">
        <f t="shared" si="307"/>
        <v/>
      </c>
    </row>
    <row r="4933" spans="21:24" x14ac:dyDescent="0.3">
      <c r="U4933" s="95" t="str">
        <f t="shared" ref="U4933:U4996" si="308">IF(L4933="ANO",B4933&amp;"-Linie A","")</f>
        <v/>
      </c>
      <c r="V4933" s="95" t="str">
        <f t="shared" ref="V4933:V4996" si="309">IF(M4933="ANO",B4933&amp;"-Linie B","")</f>
        <v/>
      </c>
      <c r="W4933" s="95" t="str">
        <f t="shared" ref="W4933:W4996" si="310">IF(N4933="ANO",B4933&amp;"-Linie C","")</f>
        <v/>
      </c>
      <c r="X4933" s="95" t="str">
        <f t="shared" ref="X4933:X4996" si="311">IF(O4933="ANO",B4933&amp;"-Linie D","")</f>
        <v/>
      </c>
    </row>
    <row r="4934" spans="21:24" x14ac:dyDescent="0.3">
      <c r="U4934" s="95" t="str">
        <f t="shared" si="308"/>
        <v/>
      </c>
      <c r="V4934" s="95" t="str">
        <f t="shared" si="309"/>
        <v/>
      </c>
      <c r="W4934" s="95" t="str">
        <f t="shared" si="310"/>
        <v/>
      </c>
      <c r="X4934" s="95" t="str">
        <f t="shared" si="311"/>
        <v/>
      </c>
    </row>
    <row r="4935" spans="21:24" x14ac:dyDescent="0.3">
      <c r="U4935" s="95" t="str">
        <f t="shared" si="308"/>
        <v/>
      </c>
      <c r="V4935" s="95" t="str">
        <f t="shared" si="309"/>
        <v/>
      </c>
      <c r="W4935" s="95" t="str">
        <f t="shared" si="310"/>
        <v/>
      </c>
      <c r="X4935" s="95" t="str">
        <f t="shared" si="311"/>
        <v/>
      </c>
    </row>
    <row r="4936" spans="21:24" x14ac:dyDescent="0.3">
      <c r="U4936" s="95" t="str">
        <f t="shared" si="308"/>
        <v/>
      </c>
      <c r="V4936" s="95" t="str">
        <f t="shared" si="309"/>
        <v/>
      </c>
      <c r="W4936" s="95" t="str">
        <f t="shared" si="310"/>
        <v/>
      </c>
      <c r="X4936" s="95" t="str">
        <f t="shared" si="311"/>
        <v/>
      </c>
    </row>
    <row r="4937" spans="21:24" x14ac:dyDescent="0.3">
      <c r="U4937" s="95" t="str">
        <f t="shared" si="308"/>
        <v/>
      </c>
      <c r="V4937" s="95" t="str">
        <f t="shared" si="309"/>
        <v/>
      </c>
      <c r="W4937" s="95" t="str">
        <f t="shared" si="310"/>
        <v/>
      </c>
      <c r="X4937" s="95" t="str">
        <f t="shared" si="311"/>
        <v/>
      </c>
    </row>
    <row r="4938" spans="21:24" x14ac:dyDescent="0.3">
      <c r="U4938" s="95" t="str">
        <f t="shared" si="308"/>
        <v/>
      </c>
      <c r="V4938" s="95" t="str">
        <f t="shared" si="309"/>
        <v/>
      </c>
      <c r="W4938" s="95" t="str">
        <f t="shared" si="310"/>
        <v/>
      </c>
      <c r="X4938" s="95" t="str">
        <f t="shared" si="311"/>
        <v/>
      </c>
    </row>
    <row r="4939" spans="21:24" x14ac:dyDescent="0.3">
      <c r="U4939" s="95" t="str">
        <f t="shared" si="308"/>
        <v/>
      </c>
      <c r="V4939" s="95" t="str">
        <f t="shared" si="309"/>
        <v/>
      </c>
      <c r="W4939" s="95" t="str">
        <f t="shared" si="310"/>
        <v/>
      </c>
      <c r="X4939" s="95" t="str">
        <f t="shared" si="311"/>
        <v/>
      </c>
    </row>
    <row r="4940" spans="21:24" x14ac:dyDescent="0.3">
      <c r="U4940" s="95" t="str">
        <f t="shared" si="308"/>
        <v/>
      </c>
      <c r="V4940" s="95" t="str">
        <f t="shared" si="309"/>
        <v/>
      </c>
      <c r="W4940" s="95" t="str">
        <f t="shared" si="310"/>
        <v/>
      </c>
      <c r="X4940" s="95" t="str">
        <f t="shared" si="311"/>
        <v/>
      </c>
    </row>
    <row r="4941" spans="21:24" x14ac:dyDescent="0.3">
      <c r="U4941" s="95" t="str">
        <f t="shared" si="308"/>
        <v/>
      </c>
      <c r="V4941" s="95" t="str">
        <f t="shared" si="309"/>
        <v/>
      </c>
      <c r="W4941" s="95" t="str">
        <f t="shared" si="310"/>
        <v/>
      </c>
      <c r="X4941" s="95" t="str">
        <f t="shared" si="311"/>
        <v/>
      </c>
    </row>
    <row r="4942" spans="21:24" x14ac:dyDescent="0.3">
      <c r="U4942" s="95" t="str">
        <f t="shared" si="308"/>
        <v/>
      </c>
      <c r="V4942" s="95" t="str">
        <f t="shared" si="309"/>
        <v/>
      </c>
      <c r="W4942" s="95" t="str">
        <f t="shared" si="310"/>
        <v/>
      </c>
      <c r="X4942" s="95" t="str">
        <f t="shared" si="311"/>
        <v/>
      </c>
    </row>
    <row r="4943" spans="21:24" x14ac:dyDescent="0.3">
      <c r="U4943" s="95" t="str">
        <f t="shared" si="308"/>
        <v/>
      </c>
      <c r="V4943" s="95" t="str">
        <f t="shared" si="309"/>
        <v/>
      </c>
      <c r="W4943" s="95" t="str">
        <f t="shared" si="310"/>
        <v/>
      </c>
      <c r="X4943" s="95" t="str">
        <f t="shared" si="311"/>
        <v/>
      </c>
    </row>
    <row r="4944" spans="21:24" x14ac:dyDescent="0.3">
      <c r="U4944" s="95" t="str">
        <f t="shared" si="308"/>
        <v/>
      </c>
      <c r="V4944" s="95" t="str">
        <f t="shared" si="309"/>
        <v/>
      </c>
      <c r="W4944" s="95" t="str">
        <f t="shared" si="310"/>
        <v/>
      </c>
      <c r="X4944" s="95" t="str">
        <f t="shared" si="311"/>
        <v/>
      </c>
    </row>
    <row r="4945" spans="21:24" x14ac:dyDescent="0.3">
      <c r="U4945" s="95" t="str">
        <f t="shared" si="308"/>
        <v/>
      </c>
      <c r="V4945" s="95" t="str">
        <f t="shared" si="309"/>
        <v/>
      </c>
      <c r="W4945" s="95" t="str">
        <f t="shared" si="310"/>
        <v/>
      </c>
      <c r="X4945" s="95" t="str">
        <f t="shared" si="311"/>
        <v/>
      </c>
    </row>
    <row r="4946" spans="21:24" x14ac:dyDescent="0.3">
      <c r="U4946" s="95" t="str">
        <f t="shared" si="308"/>
        <v/>
      </c>
      <c r="V4946" s="95" t="str">
        <f t="shared" si="309"/>
        <v/>
      </c>
      <c r="W4946" s="95" t="str">
        <f t="shared" si="310"/>
        <v/>
      </c>
      <c r="X4946" s="95" t="str">
        <f t="shared" si="311"/>
        <v/>
      </c>
    </row>
    <row r="4947" spans="21:24" x14ac:dyDescent="0.3">
      <c r="U4947" s="95" t="str">
        <f t="shared" si="308"/>
        <v/>
      </c>
      <c r="V4947" s="95" t="str">
        <f t="shared" si="309"/>
        <v/>
      </c>
      <c r="W4947" s="95" t="str">
        <f t="shared" si="310"/>
        <v/>
      </c>
      <c r="X4947" s="95" t="str">
        <f t="shared" si="311"/>
        <v/>
      </c>
    </row>
    <row r="4948" spans="21:24" x14ac:dyDescent="0.3">
      <c r="U4948" s="95" t="str">
        <f t="shared" si="308"/>
        <v/>
      </c>
      <c r="V4948" s="95" t="str">
        <f t="shared" si="309"/>
        <v/>
      </c>
      <c r="W4948" s="95" t="str">
        <f t="shared" si="310"/>
        <v/>
      </c>
      <c r="X4948" s="95" t="str">
        <f t="shared" si="311"/>
        <v/>
      </c>
    </row>
    <row r="4949" spans="21:24" x14ac:dyDescent="0.3">
      <c r="U4949" s="95" t="str">
        <f t="shared" si="308"/>
        <v/>
      </c>
      <c r="V4949" s="95" t="str">
        <f t="shared" si="309"/>
        <v/>
      </c>
      <c r="W4949" s="95" t="str">
        <f t="shared" si="310"/>
        <v/>
      </c>
      <c r="X4949" s="95" t="str">
        <f t="shared" si="311"/>
        <v/>
      </c>
    </row>
    <row r="4950" spans="21:24" x14ac:dyDescent="0.3">
      <c r="U4950" s="95" t="str">
        <f t="shared" si="308"/>
        <v/>
      </c>
      <c r="V4950" s="95" t="str">
        <f t="shared" si="309"/>
        <v/>
      </c>
      <c r="W4950" s="95" t="str">
        <f t="shared" si="310"/>
        <v/>
      </c>
      <c r="X4950" s="95" t="str">
        <f t="shared" si="311"/>
        <v/>
      </c>
    </row>
    <row r="4951" spans="21:24" x14ac:dyDescent="0.3">
      <c r="U4951" s="95" t="str">
        <f t="shared" si="308"/>
        <v/>
      </c>
      <c r="V4951" s="95" t="str">
        <f t="shared" si="309"/>
        <v/>
      </c>
      <c r="W4951" s="95" t="str">
        <f t="shared" si="310"/>
        <v/>
      </c>
      <c r="X4951" s="95" t="str">
        <f t="shared" si="311"/>
        <v/>
      </c>
    </row>
    <row r="4952" spans="21:24" x14ac:dyDescent="0.3">
      <c r="U4952" s="95" t="str">
        <f t="shared" si="308"/>
        <v/>
      </c>
      <c r="V4952" s="95" t="str">
        <f t="shared" si="309"/>
        <v/>
      </c>
      <c r="W4952" s="95" t="str">
        <f t="shared" si="310"/>
        <v/>
      </c>
      <c r="X4952" s="95" t="str">
        <f t="shared" si="311"/>
        <v/>
      </c>
    </row>
    <row r="4953" spans="21:24" x14ac:dyDescent="0.3">
      <c r="U4953" s="95" t="str">
        <f t="shared" si="308"/>
        <v/>
      </c>
      <c r="V4953" s="95" t="str">
        <f t="shared" si="309"/>
        <v/>
      </c>
      <c r="W4953" s="95" t="str">
        <f t="shared" si="310"/>
        <v/>
      </c>
      <c r="X4953" s="95" t="str">
        <f t="shared" si="311"/>
        <v/>
      </c>
    </row>
    <row r="4954" spans="21:24" x14ac:dyDescent="0.3">
      <c r="U4954" s="95" t="str">
        <f t="shared" si="308"/>
        <v/>
      </c>
      <c r="V4954" s="95" t="str">
        <f t="shared" si="309"/>
        <v/>
      </c>
      <c r="W4954" s="95" t="str">
        <f t="shared" si="310"/>
        <v/>
      </c>
      <c r="X4954" s="95" t="str">
        <f t="shared" si="311"/>
        <v/>
      </c>
    </row>
    <row r="4955" spans="21:24" x14ac:dyDescent="0.3">
      <c r="U4955" s="95" t="str">
        <f t="shared" si="308"/>
        <v/>
      </c>
      <c r="V4955" s="95" t="str">
        <f t="shared" si="309"/>
        <v/>
      </c>
      <c r="W4955" s="95" t="str">
        <f t="shared" si="310"/>
        <v/>
      </c>
      <c r="X4955" s="95" t="str">
        <f t="shared" si="311"/>
        <v/>
      </c>
    </row>
    <row r="4956" spans="21:24" x14ac:dyDescent="0.3">
      <c r="U4956" s="95" t="str">
        <f t="shared" si="308"/>
        <v/>
      </c>
      <c r="V4956" s="95" t="str">
        <f t="shared" si="309"/>
        <v/>
      </c>
      <c r="W4956" s="95" t="str">
        <f t="shared" si="310"/>
        <v/>
      </c>
      <c r="X4956" s="95" t="str">
        <f t="shared" si="311"/>
        <v/>
      </c>
    </row>
    <row r="4957" spans="21:24" x14ac:dyDescent="0.3">
      <c r="U4957" s="95" t="str">
        <f t="shared" si="308"/>
        <v/>
      </c>
      <c r="V4957" s="95" t="str">
        <f t="shared" si="309"/>
        <v/>
      </c>
      <c r="W4957" s="95" t="str">
        <f t="shared" si="310"/>
        <v/>
      </c>
      <c r="X4957" s="95" t="str">
        <f t="shared" si="311"/>
        <v/>
      </c>
    </row>
    <row r="4958" spans="21:24" x14ac:dyDescent="0.3">
      <c r="U4958" s="95" t="str">
        <f t="shared" si="308"/>
        <v/>
      </c>
      <c r="V4958" s="95" t="str">
        <f t="shared" si="309"/>
        <v/>
      </c>
      <c r="W4958" s="95" t="str">
        <f t="shared" si="310"/>
        <v/>
      </c>
      <c r="X4958" s="95" t="str">
        <f t="shared" si="311"/>
        <v/>
      </c>
    </row>
    <row r="4959" spans="21:24" x14ac:dyDescent="0.3">
      <c r="U4959" s="95" t="str">
        <f t="shared" si="308"/>
        <v/>
      </c>
      <c r="V4959" s="95" t="str">
        <f t="shared" si="309"/>
        <v/>
      </c>
      <c r="W4959" s="95" t="str">
        <f t="shared" si="310"/>
        <v/>
      </c>
      <c r="X4959" s="95" t="str">
        <f t="shared" si="311"/>
        <v/>
      </c>
    </row>
    <row r="4960" spans="21:24" x14ac:dyDescent="0.3">
      <c r="U4960" s="95" t="str">
        <f t="shared" si="308"/>
        <v/>
      </c>
      <c r="V4960" s="95" t="str">
        <f t="shared" si="309"/>
        <v/>
      </c>
      <c r="W4960" s="95" t="str">
        <f t="shared" si="310"/>
        <v/>
      </c>
      <c r="X4960" s="95" t="str">
        <f t="shared" si="311"/>
        <v/>
      </c>
    </row>
    <row r="4961" spans="21:24" x14ac:dyDescent="0.3">
      <c r="U4961" s="95" t="str">
        <f t="shared" si="308"/>
        <v/>
      </c>
      <c r="V4961" s="95" t="str">
        <f t="shared" si="309"/>
        <v/>
      </c>
      <c r="W4961" s="95" t="str">
        <f t="shared" si="310"/>
        <v/>
      </c>
      <c r="X4961" s="95" t="str">
        <f t="shared" si="311"/>
        <v/>
      </c>
    </row>
    <row r="4962" spans="21:24" x14ac:dyDescent="0.3">
      <c r="U4962" s="95" t="str">
        <f t="shared" si="308"/>
        <v/>
      </c>
      <c r="V4962" s="95" t="str">
        <f t="shared" si="309"/>
        <v/>
      </c>
      <c r="W4962" s="95" t="str">
        <f t="shared" si="310"/>
        <v/>
      </c>
      <c r="X4962" s="95" t="str">
        <f t="shared" si="311"/>
        <v/>
      </c>
    </row>
    <row r="4963" spans="21:24" x14ac:dyDescent="0.3">
      <c r="U4963" s="95" t="str">
        <f t="shared" si="308"/>
        <v/>
      </c>
      <c r="V4963" s="95" t="str">
        <f t="shared" si="309"/>
        <v/>
      </c>
      <c r="W4963" s="95" t="str">
        <f t="shared" si="310"/>
        <v/>
      </c>
      <c r="X4963" s="95" t="str">
        <f t="shared" si="311"/>
        <v/>
      </c>
    </row>
    <row r="4964" spans="21:24" x14ac:dyDescent="0.3">
      <c r="U4964" s="95" t="str">
        <f t="shared" si="308"/>
        <v/>
      </c>
      <c r="V4964" s="95" t="str">
        <f t="shared" si="309"/>
        <v/>
      </c>
      <c r="W4964" s="95" t="str">
        <f t="shared" si="310"/>
        <v/>
      </c>
      <c r="X4964" s="95" t="str">
        <f t="shared" si="311"/>
        <v/>
      </c>
    </row>
    <row r="4965" spans="21:24" x14ac:dyDescent="0.3">
      <c r="U4965" s="95" t="str">
        <f t="shared" si="308"/>
        <v/>
      </c>
      <c r="V4965" s="95" t="str">
        <f t="shared" si="309"/>
        <v/>
      </c>
      <c r="W4965" s="95" t="str">
        <f t="shared" si="310"/>
        <v/>
      </c>
      <c r="X4965" s="95" t="str">
        <f t="shared" si="311"/>
        <v/>
      </c>
    </row>
    <row r="4966" spans="21:24" x14ac:dyDescent="0.3">
      <c r="U4966" s="95" t="str">
        <f t="shared" si="308"/>
        <v/>
      </c>
      <c r="V4966" s="95" t="str">
        <f t="shared" si="309"/>
        <v/>
      </c>
      <c r="W4966" s="95" t="str">
        <f t="shared" si="310"/>
        <v/>
      </c>
      <c r="X4966" s="95" t="str">
        <f t="shared" si="311"/>
        <v/>
      </c>
    </row>
    <row r="4967" spans="21:24" x14ac:dyDescent="0.3">
      <c r="U4967" s="95" t="str">
        <f t="shared" si="308"/>
        <v/>
      </c>
      <c r="V4967" s="95" t="str">
        <f t="shared" si="309"/>
        <v/>
      </c>
      <c r="W4967" s="95" t="str">
        <f t="shared" si="310"/>
        <v/>
      </c>
      <c r="X4967" s="95" t="str">
        <f t="shared" si="311"/>
        <v/>
      </c>
    </row>
    <row r="4968" spans="21:24" x14ac:dyDescent="0.3">
      <c r="U4968" s="95" t="str">
        <f t="shared" si="308"/>
        <v/>
      </c>
      <c r="V4968" s="95" t="str">
        <f t="shared" si="309"/>
        <v/>
      </c>
      <c r="W4968" s="95" t="str">
        <f t="shared" si="310"/>
        <v/>
      </c>
      <c r="X4968" s="95" t="str">
        <f t="shared" si="311"/>
        <v/>
      </c>
    </row>
    <row r="4969" spans="21:24" x14ac:dyDescent="0.3">
      <c r="U4969" s="95" t="str">
        <f t="shared" si="308"/>
        <v/>
      </c>
      <c r="V4969" s="95" t="str">
        <f t="shared" si="309"/>
        <v/>
      </c>
      <c r="W4969" s="95" t="str">
        <f t="shared" si="310"/>
        <v/>
      </c>
      <c r="X4969" s="95" t="str">
        <f t="shared" si="311"/>
        <v/>
      </c>
    </row>
    <row r="4970" spans="21:24" x14ac:dyDescent="0.3">
      <c r="U4970" s="95" t="str">
        <f t="shared" si="308"/>
        <v/>
      </c>
      <c r="V4970" s="95" t="str">
        <f t="shared" si="309"/>
        <v/>
      </c>
      <c r="W4970" s="95" t="str">
        <f t="shared" si="310"/>
        <v/>
      </c>
      <c r="X4970" s="95" t="str">
        <f t="shared" si="311"/>
        <v/>
      </c>
    </row>
    <row r="4971" spans="21:24" x14ac:dyDescent="0.3">
      <c r="U4971" s="95" t="str">
        <f t="shared" si="308"/>
        <v/>
      </c>
      <c r="V4971" s="95" t="str">
        <f t="shared" si="309"/>
        <v/>
      </c>
      <c r="W4971" s="95" t="str">
        <f t="shared" si="310"/>
        <v/>
      </c>
      <c r="X4971" s="95" t="str">
        <f t="shared" si="311"/>
        <v/>
      </c>
    </row>
    <row r="4972" spans="21:24" x14ac:dyDescent="0.3">
      <c r="U4972" s="95" t="str">
        <f t="shared" si="308"/>
        <v/>
      </c>
      <c r="V4972" s="95" t="str">
        <f t="shared" si="309"/>
        <v/>
      </c>
      <c r="W4972" s="95" t="str">
        <f t="shared" si="310"/>
        <v/>
      </c>
      <c r="X4972" s="95" t="str">
        <f t="shared" si="311"/>
        <v/>
      </c>
    </row>
    <row r="4973" spans="21:24" x14ac:dyDescent="0.3">
      <c r="U4973" s="95" t="str">
        <f t="shared" si="308"/>
        <v/>
      </c>
      <c r="V4973" s="95" t="str">
        <f t="shared" si="309"/>
        <v/>
      </c>
      <c r="W4973" s="95" t="str">
        <f t="shared" si="310"/>
        <v/>
      </c>
      <c r="X4973" s="95" t="str">
        <f t="shared" si="311"/>
        <v/>
      </c>
    </row>
    <row r="4974" spans="21:24" x14ac:dyDescent="0.3">
      <c r="U4974" s="95" t="str">
        <f t="shared" si="308"/>
        <v/>
      </c>
      <c r="V4974" s="95" t="str">
        <f t="shared" si="309"/>
        <v/>
      </c>
      <c r="W4974" s="95" t="str">
        <f t="shared" si="310"/>
        <v/>
      </c>
      <c r="X4974" s="95" t="str">
        <f t="shared" si="311"/>
        <v/>
      </c>
    </row>
    <row r="4975" spans="21:24" x14ac:dyDescent="0.3">
      <c r="U4975" s="95" t="str">
        <f t="shared" si="308"/>
        <v/>
      </c>
      <c r="V4975" s="95" t="str">
        <f t="shared" si="309"/>
        <v/>
      </c>
      <c r="W4975" s="95" t="str">
        <f t="shared" si="310"/>
        <v/>
      </c>
      <c r="X4975" s="95" t="str">
        <f t="shared" si="311"/>
        <v/>
      </c>
    </row>
    <row r="4976" spans="21:24" x14ac:dyDescent="0.3">
      <c r="U4976" s="95" t="str">
        <f t="shared" si="308"/>
        <v/>
      </c>
      <c r="V4976" s="95" t="str">
        <f t="shared" si="309"/>
        <v/>
      </c>
      <c r="W4976" s="95" t="str">
        <f t="shared" si="310"/>
        <v/>
      </c>
      <c r="X4976" s="95" t="str">
        <f t="shared" si="311"/>
        <v/>
      </c>
    </row>
    <row r="4977" spans="21:24" x14ac:dyDescent="0.3">
      <c r="U4977" s="95" t="str">
        <f t="shared" si="308"/>
        <v/>
      </c>
      <c r="V4977" s="95" t="str">
        <f t="shared" si="309"/>
        <v/>
      </c>
      <c r="W4977" s="95" t="str">
        <f t="shared" si="310"/>
        <v/>
      </c>
      <c r="X4977" s="95" t="str">
        <f t="shared" si="311"/>
        <v/>
      </c>
    </row>
    <row r="4978" spans="21:24" x14ac:dyDescent="0.3">
      <c r="U4978" s="95" t="str">
        <f t="shared" si="308"/>
        <v/>
      </c>
      <c r="V4978" s="95" t="str">
        <f t="shared" si="309"/>
        <v/>
      </c>
      <c r="W4978" s="95" t="str">
        <f t="shared" si="310"/>
        <v/>
      </c>
      <c r="X4978" s="95" t="str">
        <f t="shared" si="311"/>
        <v/>
      </c>
    </row>
    <row r="4979" spans="21:24" x14ac:dyDescent="0.3">
      <c r="U4979" s="95" t="str">
        <f t="shared" si="308"/>
        <v/>
      </c>
      <c r="V4979" s="95" t="str">
        <f t="shared" si="309"/>
        <v/>
      </c>
      <c r="W4979" s="95" t="str">
        <f t="shared" si="310"/>
        <v/>
      </c>
      <c r="X4979" s="95" t="str">
        <f t="shared" si="311"/>
        <v/>
      </c>
    </row>
    <row r="4980" spans="21:24" x14ac:dyDescent="0.3">
      <c r="U4980" s="95" t="str">
        <f t="shared" si="308"/>
        <v/>
      </c>
      <c r="V4980" s="95" t="str">
        <f t="shared" si="309"/>
        <v/>
      </c>
      <c r="W4980" s="95" t="str">
        <f t="shared" si="310"/>
        <v/>
      </c>
      <c r="X4980" s="95" t="str">
        <f t="shared" si="311"/>
        <v/>
      </c>
    </row>
    <row r="4981" spans="21:24" x14ac:dyDescent="0.3">
      <c r="U4981" s="95" t="str">
        <f t="shared" si="308"/>
        <v/>
      </c>
      <c r="V4981" s="95" t="str">
        <f t="shared" si="309"/>
        <v/>
      </c>
      <c r="W4981" s="95" t="str">
        <f t="shared" si="310"/>
        <v/>
      </c>
      <c r="X4981" s="95" t="str">
        <f t="shared" si="311"/>
        <v/>
      </c>
    </row>
    <row r="4982" spans="21:24" x14ac:dyDescent="0.3">
      <c r="U4982" s="95" t="str">
        <f t="shared" si="308"/>
        <v/>
      </c>
      <c r="V4982" s="95" t="str">
        <f t="shared" si="309"/>
        <v/>
      </c>
      <c r="W4982" s="95" t="str">
        <f t="shared" si="310"/>
        <v/>
      </c>
      <c r="X4982" s="95" t="str">
        <f t="shared" si="311"/>
        <v/>
      </c>
    </row>
    <row r="4983" spans="21:24" x14ac:dyDescent="0.3">
      <c r="U4983" s="95" t="str">
        <f t="shared" si="308"/>
        <v/>
      </c>
      <c r="V4983" s="95" t="str">
        <f t="shared" si="309"/>
        <v/>
      </c>
      <c r="W4983" s="95" t="str">
        <f t="shared" si="310"/>
        <v/>
      </c>
      <c r="X4983" s="95" t="str">
        <f t="shared" si="311"/>
        <v/>
      </c>
    </row>
    <row r="4984" spans="21:24" x14ac:dyDescent="0.3">
      <c r="U4984" s="95" t="str">
        <f t="shared" si="308"/>
        <v/>
      </c>
      <c r="V4984" s="95" t="str">
        <f t="shared" si="309"/>
        <v/>
      </c>
      <c r="W4984" s="95" t="str">
        <f t="shared" si="310"/>
        <v/>
      </c>
      <c r="X4984" s="95" t="str">
        <f t="shared" si="311"/>
        <v/>
      </c>
    </row>
    <row r="4985" spans="21:24" x14ac:dyDescent="0.3">
      <c r="U4985" s="95" t="str">
        <f t="shared" si="308"/>
        <v/>
      </c>
      <c r="V4985" s="95" t="str">
        <f t="shared" si="309"/>
        <v/>
      </c>
      <c r="W4985" s="95" t="str">
        <f t="shared" si="310"/>
        <v/>
      </c>
      <c r="X4985" s="95" t="str">
        <f t="shared" si="311"/>
        <v/>
      </c>
    </row>
    <row r="4986" spans="21:24" x14ac:dyDescent="0.3">
      <c r="U4986" s="95" t="str">
        <f t="shared" si="308"/>
        <v/>
      </c>
      <c r="V4986" s="95" t="str">
        <f t="shared" si="309"/>
        <v/>
      </c>
      <c r="W4986" s="95" t="str">
        <f t="shared" si="310"/>
        <v/>
      </c>
      <c r="X4986" s="95" t="str">
        <f t="shared" si="311"/>
        <v/>
      </c>
    </row>
    <row r="4987" spans="21:24" x14ac:dyDescent="0.3">
      <c r="U4987" s="95" t="str">
        <f t="shared" si="308"/>
        <v/>
      </c>
      <c r="V4987" s="95" t="str">
        <f t="shared" si="309"/>
        <v/>
      </c>
      <c r="W4987" s="95" t="str">
        <f t="shared" si="310"/>
        <v/>
      </c>
      <c r="X4987" s="95" t="str">
        <f t="shared" si="311"/>
        <v/>
      </c>
    </row>
    <row r="4988" spans="21:24" x14ac:dyDescent="0.3">
      <c r="U4988" s="95" t="str">
        <f t="shared" si="308"/>
        <v/>
      </c>
      <c r="V4988" s="95" t="str">
        <f t="shared" si="309"/>
        <v/>
      </c>
      <c r="W4988" s="95" t="str">
        <f t="shared" si="310"/>
        <v/>
      </c>
      <c r="X4988" s="95" t="str">
        <f t="shared" si="311"/>
        <v/>
      </c>
    </row>
    <row r="4989" spans="21:24" x14ac:dyDescent="0.3">
      <c r="U4989" s="95" t="str">
        <f t="shared" si="308"/>
        <v/>
      </c>
      <c r="V4989" s="95" t="str">
        <f t="shared" si="309"/>
        <v/>
      </c>
      <c r="W4989" s="95" t="str">
        <f t="shared" si="310"/>
        <v/>
      </c>
      <c r="X4989" s="95" t="str">
        <f t="shared" si="311"/>
        <v/>
      </c>
    </row>
    <row r="4990" spans="21:24" x14ac:dyDescent="0.3">
      <c r="U4990" s="95" t="str">
        <f t="shared" si="308"/>
        <v/>
      </c>
      <c r="V4990" s="95" t="str">
        <f t="shared" si="309"/>
        <v/>
      </c>
      <c r="W4990" s="95" t="str">
        <f t="shared" si="310"/>
        <v/>
      </c>
      <c r="X4990" s="95" t="str">
        <f t="shared" si="311"/>
        <v/>
      </c>
    </row>
    <row r="4991" spans="21:24" x14ac:dyDescent="0.3">
      <c r="U4991" s="95" t="str">
        <f t="shared" si="308"/>
        <v/>
      </c>
      <c r="V4991" s="95" t="str">
        <f t="shared" si="309"/>
        <v/>
      </c>
      <c r="W4991" s="95" t="str">
        <f t="shared" si="310"/>
        <v/>
      </c>
      <c r="X4991" s="95" t="str">
        <f t="shared" si="311"/>
        <v/>
      </c>
    </row>
    <row r="4992" spans="21:24" x14ac:dyDescent="0.3">
      <c r="U4992" s="95" t="str">
        <f t="shared" si="308"/>
        <v/>
      </c>
      <c r="V4992" s="95" t="str">
        <f t="shared" si="309"/>
        <v/>
      </c>
      <c r="W4992" s="95" t="str">
        <f t="shared" si="310"/>
        <v/>
      </c>
      <c r="X4992" s="95" t="str">
        <f t="shared" si="311"/>
        <v/>
      </c>
    </row>
    <row r="4993" spans="21:24" x14ac:dyDescent="0.3">
      <c r="U4993" s="95" t="str">
        <f t="shared" si="308"/>
        <v/>
      </c>
      <c r="V4993" s="95" t="str">
        <f t="shared" si="309"/>
        <v/>
      </c>
      <c r="W4993" s="95" t="str">
        <f t="shared" si="310"/>
        <v/>
      </c>
      <c r="X4993" s="95" t="str">
        <f t="shared" si="311"/>
        <v/>
      </c>
    </row>
    <row r="4994" spans="21:24" x14ac:dyDescent="0.3">
      <c r="U4994" s="95" t="str">
        <f t="shared" si="308"/>
        <v/>
      </c>
      <c r="V4994" s="95" t="str">
        <f t="shared" si="309"/>
        <v/>
      </c>
      <c r="W4994" s="95" t="str">
        <f t="shared" si="310"/>
        <v/>
      </c>
      <c r="X4994" s="95" t="str">
        <f t="shared" si="311"/>
        <v/>
      </c>
    </row>
    <row r="4995" spans="21:24" x14ac:dyDescent="0.3">
      <c r="U4995" s="95" t="str">
        <f t="shared" si="308"/>
        <v/>
      </c>
      <c r="V4995" s="95" t="str">
        <f t="shared" si="309"/>
        <v/>
      </c>
      <c r="W4995" s="95" t="str">
        <f t="shared" si="310"/>
        <v/>
      </c>
      <c r="X4995" s="95" t="str">
        <f t="shared" si="311"/>
        <v/>
      </c>
    </row>
    <row r="4996" spans="21:24" x14ac:dyDescent="0.3">
      <c r="U4996" s="95" t="str">
        <f t="shared" si="308"/>
        <v/>
      </c>
      <c r="V4996" s="95" t="str">
        <f t="shared" si="309"/>
        <v/>
      </c>
      <c r="W4996" s="95" t="str">
        <f t="shared" si="310"/>
        <v/>
      </c>
      <c r="X4996" s="95" t="str">
        <f t="shared" si="311"/>
        <v/>
      </c>
    </row>
    <row r="4997" spans="21:24" x14ac:dyDescent="0.3">
      <c r="U4997" s="95" t="str">
        <f t="shared" ref="U4997:U5060" si="312">IF(L4997="ANO",B4997&amp;"-Linie A","")</f>
        <v/>
      </c>
      <c r="V4997" s="95" t="str">
        <f t="shared" ref="V4997:V5060" si="313">IF(M4997="ANO",B4997&amp;"-Linie B","")</f>
        <v/>
      </c>
      <c r="W4997" s="95" t="str">
        <f t="shared" ref="W4997:W5060" si="314">IF(N4997="ANO",B4997&amp;"-Linie C","")</f>
        <v/>
      </c>
      <c r="X4997" s="95" t="str">
        <f t="shared" ref="X4997:X5060" si="315">IF(O4997="ANO",B4997&amp;"-Linie D","")</f>
        <v/>
      </c>
    </row>
    <row r="4998" spans="21:24" x14ac:dyDescent="0.3">
      <c r="U4998" s="95" t="str">
        <f t="shared" si="312"/>
        <v/>
      </c>
      <c r="V4998" s="95" t="str">
        <f t="shared" si="313"/>
        <v/>
      </c>
      <c r="W4998" s="95" t="str">
        <f t="shared" si="314"/>
        <v/>
      </c>
      <c r="X4998" s="95" t="str">
        <f t="shared" si="315"/>
        <v/>
      </c>
    </row>
    <row r="4999" spans="21:24" x14ac:dyDescent="0.3">
      <c r="U4999" s="95" t="str">
        <f t="shared" si="312"/>
        <v/>
      </c>
      <c r="V4999" s="95" t="str">
        <f t="shared" si="313"/>
        <v/>
      </c>
      <c r="W4999" s="95" t="str">
        <f t="shared" si="314"/>
        <v/>
      </c>
      <c r="X4999" s="95" t="str">
        <f t="shared" si="315"/>
        <v/>
      </c>
    </row>
    <row r="5000" spans="21:24" x14ac:dyDescent="0.3">
      <c r="U5000" s="95" t="str">
        <f t="shared" si="312"/>
        <v/>
      </c>
      <c r="V5000" s="95" t="str">
        <f t="shared" si="313"/>
        <v/>
      </c>
      <c r="W5000" s="95" t="str">
        <f t="shared" si="314"/>
        <v/>
      </c>
      <c r="X5000" s="95" t="str">
        <f t="shared" si="315"/>
        <v/>
      </c>
    </row>
    <row r="5001" spans="21:24" x14ac:dyDescent="0.3">
      <c r="U5001" s="95" t="str">
        <f t="shared" si="312"/>
        <v/>
      </c>
      <c r="V5001" s="95" t="str">
        <f t="shared" si="313"/>
        <v/>
      </c>
      <c r="W5001" s="95" t="str">
        <f t="shared" si="314"/>
        <v/>
      </c>
      <c r="X5001" s="95" t="str">
        <f t="shared" si="315"/>
        <v/>
      </c>
    </row>
    <row r="5002" spans="21:24" x14ac:dyDescent="0.3">
      <c r="U5002" s="95" t="str">
        <f t="shared" si="312"/>
        <v/>
      </c>
      <c r="V5002" s="95" t="str">
        <f t="shared" si="313"/>
        <v/>
      </c>
      <c r="W5002" s="95" t="str">
        <f t="shared" si="314"/>
        <v/>
      </c>
      <c r="X5002" s="95" t="str">
        <f t="shared" si="315"/>
        <v/>
      </c>
    </row>
    <row r="5003" spans="21:24" x14ac:dyDescent="0.3">
      <c r="U5003" s="95" t="str">
        <f t="shared" si="312"/>
        <v/>
      </c>
      <c r="V5003" s="95" t="str">
        <f t="shared" si="313"/>
        <v/>
      </c>
      <c r="W5003" s="95" t="str">
        <f t="shared" si="314"/>
        <v/>
      </c>
      <c r="X5003" s="95" t="str">
        <f t="shared" si="315"/>
        <v/>
      </c>
    </row>
    <row r="5004" spans="21:24" x14ac:dyDescent="0.3">
      <c r="U5004" s="95" t="str">
        <f t="shared" si="312"/>
        <v/>
      </c>
      <c r="V5004" s="95" t="str">
        <f t="shared" si="313"/>
        <v/>
      </c>
      <c r="W5004" s="95" t="str">
        <f t="shared" si="314"/>
        <v/>
      </c>
      <c r="X5004" s="95" t="str">
        <f t="shared" si="315"/>
        <v/>
      </c>
    </row>
    <row r="5005" spans="21:24" x14ac:dyDescent="0.3">
      <c r="U5005" s="95" t="str">
        <f t="shared" si="312"/>
        <v/>
      </c>
      <c r="V5005" s="95" t="str">
        <f t="shared" si="313"/>
        <v/>
      </c>
      <c r="W5005" s="95" t="str">
        <f t="shared" si="314"/>
        <v/>
      </c>
      <c r="X5005" s="95" t="str">
        <f t="shared" si="315"/>
        <v/>
      </c>
    </row>
    <row r="5006" spans="21:24" x14ac:dyDescent="0.3">
      <c r="U5006" s="95" t="str">
        <f t="shared" si="312"/>
        <v/>
      </c>
      <c r="V5006" s="95" t="str">
        <f t="shared" si="313"/>
        <v/>
      </c>
      <c r="W5006" s="95" t="str">
        <f t="shared" si="314"/>
        <v/>
      </c>
      <c r="X5006" s="95" t="str">
        <f t="shared" si="315"/>
        <v/>
      </c>
    </row>
    <row r="5007" spans="21:24" x14ac:dyDescent="0.3">
      <c r="U5007" s="95" t="str">
        <f t="shared" si="312"/>
        <v/>
      </c>
      <c r="V5007" s="95" t="str">
        <f t="shared" si="313"/>
        <v/>
      </c>
      <c r="W5007" s="95" t="str">
        <f t="shared" si="314"/>
        <v/>
      </c>
      <c r="X5007" s="95" t="str">
        <f t="shared" si="315"/>
        <v/>
      </c>
    </row>
    <row r="5008" spans="21:24" x14ac:dyDescent="0.3">
      <c r="U5008" s="95" t="str">
        <f t="shared" si="312"/>
        <v/>
      </c>
      <c r="V5008" s="95" t="str">
        <f t="shared" si="313"/>
        <v/>
      </c>
      <c r="W5008" s="95" t="str">
        <f t="shared" si="314"/>
        <v/>
      </c>
      <c r="X5008" s="95" t="str">
        <f t="shared" si="315"/>
        <v/>
      </c>
    </row>
    <row r="5009" spans="21:24" x14ac:dyDescent="0.3">
      <c r="U5009" s="95" t="str">
        <f t="shared" si="312"/>
        <v/>
      </c>
      <c r="V5009" s="95" t="str">
        <f t="shared" si="313"/>
        <v/>
      </c>
      <c r="W5009" s="95" t="str">
        <f t="shared" si="314"/>
        <v/>
      </c>
      <c r="X5009" s="95" t="str">
        <f t="shared" si="315"/>
        <v/>
      </c>
    </row>
    <row r="5010" spans="21:24" x14ac:dyDescent="0.3">
      <c r="U5010" s="95" t="str">
        <f t="shared" si="312"/>
        <v/>
      </c>
      <c r="V5010" s="95" t="str">
        <f t="shared" si="313"/>
        <v/>
      </c>
      <c r="W5010" s="95" t="str">
        <f t="shared" si="314"/>
        <v/>
      </c>
      <c r="X5010" s="95" t="str">
        <f t="shared" si="315"/>
        <v/>
      </c>
    </row>
    <row r="5011" spans="21:24" x14ac:dyDescent="0.3">
      <c r="U5011" s="95" t="str">
        <f t="shared" si="312"/>
        <v/>
      </c>
      <c r="V5011" s="95" t="str">
        <f t="shared" si="313"/>
        <v/>
      </c>
      <c r="W5011" s="95" t="str">
        <f t="shared" si="314"/>
        <v/>
      </c>
      <c r="X5011" s="95" t="str">
        <f t="shared" si="315"/>
        <v/>
      </c>
    </row>
    <row r="5012" spans="21:24" x14ac:dyDescent="0.3">
      <c r="U5012" s="95" t="str">
        <f t="shared" si="312"/>
        <v/>
      </c>
      <c r="V5012" s="95" t="str">
        <f t="shared" si="313"/>
        <v/>
      </c>
      <c r="W5012" s="95" t="str">
        <f t="shared" si="314"/>
        <v/>
      </c>
      <c r="X5012" s="95" t="str">
        <f t="shared" si="315"/>
        <v/>
      </c>
    </row>
    <row r="5013" spans="21:24" x14ac:dyDescent="0.3">
      <c r="U5013" s="95" t="str">
        <f t="shared" si="312"/>
        <v/>
      </c>
      <c r="V5013" s="95" t="str">
        <f t="shared" si="313"/>
        <v/>
      </c>
      <c r="W5013" s="95" t="str">
        <f t="shared" si="314"/>
        <v/>
      </c>
      <c r="X5013" s="95" t="str">
        <f t="shared" si="315"/>
        <v/>
      </c>
    </row>
    <row r="5014" spans="21:24" x14ac:dyDescent="0.3">
      <c r="U5014" s="95" t="str">
        <f t="shared" si="312"/>
        <v/>
      </c>
      <c r="V5014" s="95" t="str">
        <f t="shared" si="313"/>
        <v/>
      </c>
      <c r="W5014" s="95" t="str">
        <f t="shared" si="314"/>
        <v/>
      </c>
      <c r="X5014" s="95" t="str">
        <f t="shared" si="315"/>
        <v/>
      </c>
    </row>
    <row r="5015" spans="21:24" x14ac:dyDescent="0.3">
      <c r="U5015" s="95" t="str">
        <f t="shared" si="312"/>
        <v/>
      </c>
      <c r="V5015" s="95" t="str">
        <f t="shared" si="313"/>
        <v/>
      </c>
      <c r="W5015" s="95" t="str">
        <f t="shared" si="314"/>
        <v/>
      </c>
      <c r="X5015" s="95" t="str">
        <f t="shared" si="315"/>
        <v/>
      </c>
    </row>
    <row r="5016" spans="21:24" x14ac:dyDescent="0.3">
      <c r="U5016" s="95" t="str">
        <f t="shared" si="312"/>
        <v/>
      </c>
      <c r="V5016" s="95" t="str">
        <f t="shared" si="313"/>
        <v/>
      </c>
      <c r="W5016" s="95" t="str">
        <f t="shared" si="314"/>
        <v/>
      </c>
      <c r="X5016" s="95" t="str">
        <f t="shared" si="315"/>
        <v/>
      </c>
    </row>
    <row r="5017" spans="21:24" x14ac:dyDescent="0.3">
      <c r="U5017" s="95" t="str">
        <f t="shared" si="312"/>
        <v/>
      </c>
      <c r="V5017" s="95" t="str">
        <f t="shared" si="313"/>
        <v/>
      </c>
      <c r="W5017" s="95" t="str">
        <f t="shared" si="314"/>
        <v/>
      </c>
      <c r="X5017" s="95" t="str">
        <f t="shared" si="315"/>
        <v/>
      </c>
    </row>
    <row r="5018" spans="21:24" x14ac:dyDescent="0.3">
      <c r="U5018" s="95" t="str">
        <f t="shared" si="312"/>
        <v/>
      </c>
      <c r="V5018" s="95" t="str">
        <f t="shared" si="313"/>
        <v/>
      </c>
      <c r="W5018" s="95" t="str">
        <f t="shared" si="314"/>
        <v/>
      </c>
      <c r="X5018" s="95" t="str">
        <f t="shared" si="315"/>
        <v/>
      </c>
    </row>
    <row r="5019" spans="21:24" x14ac:dyDescent="0.3">
      <c r="U5019" s="95" t="str">
        <f t="shared" si="312"/>
        <v/>
      </c>
      <c r="V5019" s="95" t="str">
        <f t="shared" si="313"/>
        <v/>
      </c>
      <c r="W5019" s="95" t="str">
        <f t="shared" si="314"/>
        <v/>
      </c>
      <c r="X5019" s="95" t="str">
        <f t="shared" si="315"/>
        <v/>
      </c>
    </row>
    <row r="5020" spans="21:24" x14ac:dyDescent="0.3">
      <c r="U5020" s="95" t="str">
        <f t="shared" si="312"/>
        <v/>
      </c>
      <c r="V5020" s="95" t="str">
        <f t="shared" si="313"/>
        <v/>
      </c>
      <c r="W5020" s="95" t="str">
        <f t="shared" si="314"/>
        <v/>
      </c>
      <c r="X5020" s="95" t="str">
        <f t="shared" si="315"/>
        <v/>
      </c>
    </row>
    <row r="5021" spans="21:24" x14ac:dyDescent="0.3">
      <c r="U5021" s="95" t="str">
        <f t="shared" si="312"/>
        <v/>
      </c>
      <c r="V5021" s="95" t="str">
        <f t="shared" si="313"/>
        <v/>
      </c>
      <c r="W5021" s="95" t="str">
        <f t="shared" si="314"/>
        <v/>
      </c>
      <c r="X5021" s="95" t="str">
        <f t="shared" si="315"/>
        <v/>
      </c>
    </row>
    <row r="5022" spans="21:24" x14ac:dyDescent="0.3">
      <c r="U5022" s="95" t="str">
        <f t="shared" si="312"/>
        <v/>
      </c>
      <c r="V5022" s="95" t="str">
        <f t="shared" si="313"/>
        <v/>
      </c>
      <c r="W5022" s="95" t="str">
        <f t="shared" si="314"/>
        <v/>
      </c>
      <c r="X5022" s="95" t="str">
        <f t="shared" si="315"/>
        <v/>
      </c>
    </row>
    <row r="5023" spans="21:24" x14ac:dyDescent="0.3">
      <c r="U5023" s="95" t="str">
        <f t="shared" si="312"/>
        <v/>
      </c>
      <c r="V5023" s="95" t="str">
        <f t="shared" si="313"/>
        <v/>
      </c>
      <c r="W5023" s="95" t="str">
        <f t="shared" si="314"/>
        <v/>
      </c>
      <c r="X5023" s="95" t="str">
        <f t="shared" si="315"/>
        <v/>
      </c>
    </row>
    <row r="5024" spans="21:24" x14ac:dyDescent="0.3">
      <c r="U5024" s="95" t="str">
        <f t="shared" si="312"/>
        <v/>
      </c>
      <c r="V5024" s="95" t="str">
        <f t="shared" si="313"/>
        <v/>
      </c>
      <c r="W5024" s="95" t="str">
        <f t="shared" si="314"/>
        <v/>
      </c>
      <c r="X5024" s="95" t="str">
        <f t="shared" si="315"/>
        <v/>
      </c>
    </row>
    <row r="5025" spans="21:24" x14ac:dyDescent="0.3">
      <c r="U5025" s="95" t="str">
        <f t="shared" si="312"/>
        <v/>
      </c>
      <c r="V5025" s="95" t="str">
        <f t="shared" si="313"/>
        <v/>
      </c>
      <c r="W5025" s="95" t="str">
        <f t="shared" si="314"/>
        <v/>
      </c>
      <c r="X5025" s="95" t="str">
        <f t="shared" si="315"/>
        <v/>
      </c>
    </row>
    <row r="5026" spans="21:24" x14ac:dyDescent="0.3">
      <c r="U5026" s="95" t="str">
        <f t="shared" si="312"/>
        <v/>
      </c>
      <c r="V5026" s="95" t="str">
        <f t="shared" si="313"/>
        <v/>
      </c>
      <c r="W5026" s="95" t="str">
        <f t="shared" si="314"/>
        <v/>
      </c>
      <c r="X5026" s="95" t="str">
        <f t="shared" si="315"/>
        <v/>
      </c>
    </row>
    <row r="5027" spans="21:24" x14ac:dyDescent="0.3">
      <c r="U5027" s="95" t="str">
        <f t="shared" si="312"/>
        <v/>
      </c>
      <c r="V5027" s="95" t="str">
        <f t="shared" si="313"/>
        <v/>
      </c>
      <c r="W5027" s="95" t="str">
        <f t="shared" si="314"/>
        <v/>
      </c>
      <c r="X5027" s="95" t="str">
        <f t="shared" si="315"/>
        <v/>
      </c>
    </row>
    <row r="5028" spans="21:24" x14ac:dyDescent="0.3">
      <c r="U5028" s="95" t="str">
        <f t="shared" si="312"/>
        <v/>
      </c>
      <c r="V5028" s="95" t="str">
        <f t="shared" si="313"/>
        <v/>
      </c>
      <c r="W5028" s="95" t="str">
        <f t="shared" si="314"/>
        <v/>
      </c>
      <c r="X5028" s="95" t="str">
        <f t="shared" si="315"/>
        <v/>
      </c>
    </row>
    <row r="5029" spans="21:24" x14ac:dyDescent="0.3">
      <c r="U5029" s="95" t="str">
        <f t="shared" si="312"/>
        <v/>
      </c>
      <c r="V5029" s="95" t="str">
        <f t="shared" si="313"/>
        <v/>
      </c>
      <c r="W5029" s="95" t="str">
        <f t="shared" si="314"/>
        <v/>
      </c>
      <c r="X5029" s="95" t="str">
        <f t="shared" si="315"/>
        <v/>
      </c>
    </row>
    <row r="5030" spans="21:24" x14ac:dyDescent="0.3">
      <c r="U5030" s="95" t="str">
        <f t="shared" si="312"/>
        <v/>
      </c>
      <c r="V5030" s="95" t="str">
        <f t="shared" si="313"/>
        <v/>
      </c>
      <c r="W5030" s="95" t="str">
        <f t="shared" si="314"/>
        <v/>
      </c>
      <c r="X5030" s="95" t="str">
        <f t="shared" si="315"/>
        <v/>
      </c>
    </row>
    <row r="5031" spans="21:24" x14ac:dyDescent="0.3">
      <c r="U5031" s="95" t="str">
        <f t="shared" si="312"/>
        <v/>
      </c>
      <c r="V5031" s="95" t="str">
        <f t="shared" si="313"/>
        <v/>
      </c>
      <c r="W5031" s="95" t="str">
        <f t="shared" si="314"/>
        <v/>
      </c>
      <c r="X5031" s="95" t="str">
        <f t="shared" si="315"/>
        <v/>
      </c>
    </row>
    <row r="5032" spans="21:24" x14ac:dyDescent="0.3">
      <c r="U5032" s="95" t="str">
        <f t="shared" si="312"/>
        <v/>
      </c>
      <c r="V5032" s="95" t="str">
        <f t="shared" si="313"/>
        <v/>
      </c>
      <c r="W5032" s="95" t="str">
        <f t="shared" si="314"/>
        <v/>
      </c>
      <c r="X5032" s="95" t="str">
        <f t="shared" si="315"/>
        <v/>
      </c>
    </row>
    <row r="5033" spans="21:24" x14ac:dyDescent="0.3">
      <c r="U5033" s="95" t="str">
        <f t="shared" si="312"/>
        <v/>
      </c>
      <c r="V5033" s="95" t="str">
        <f t="shared" si="313"/>
        <v/>
      </c>
      <c r="W5033" s="95" t="str">
        <f t="shared" si="314"/>
        <v/>
      </c>
      <c r="X5033" s="95" t="str">
        <f t="shared" si="315"/>
        <v/>
      </c>
    </row>
    <row r="5034" spans="21:24" x14ac:dyDescent="0.3">
      <c r="U5034" s="95" t="str">
        <f t="shared" si="312"/>
        <v/>
      </c>
      <c r="V5034" s="95" t="str">
        <f t="shared" si="313"/>
        <v/>
      </c>
      <c r="W5034" s="95" t="str">
        <f t="shared" si="314"/>
        <v/>
      </c>
      <c r="X5034" s="95" t="str">
        <f t="shared" si="315"/>
        <v/>
      </c>
    </row>
    <row r="5035" spans="21:24" x14ac:dyDescent="0.3">
      <c r="U5035" s="95" t="str">
        <f t="shared" si="312"/>
        <v/>
      </c>
      <c r="V5035" s="95" t="str">
        <f t="shared" si="313"/>
        <v/>
      </c>
      <c r="W5035" s="95" t="str">
        <f t="shared" si="314"/>
        <v/>
      </c>
      <c r="X5035" s="95" t="str">
        <f t="shared" si="315"/>
        <v/>
      </c>
    </row>
    <row r="5036" spans="21:24" x14ac:dyDescent="0.3">
      <c r="U5036" s="95" t="str">
        <f t="shared" si="312"/>
        <v/>
      </c>
      <c r="V5036" s="95" t="str">
        <f t="shared" si="313"/>
        <v/>
      </c>
      <c r="W5036" s="95" t="str">
        <f t="shared" si="314"/>
        <v/>
      </c>
      <c r="X5036" s="95" t="str">
        <f t="shared" si="315"/>
        <v/>
      </c>
    </row>
    <row r="5037" spans="21:24" x14ac:dyDescent="0.3">
      <c r="U5037" s="95" t="str">
        <f t="shared" si="312"/>
        <v/>
      </c>
      <c r="V5037" s="95" t="str">
        <f t="shared" si="313"/>
        <v/>
      </c>
      <c r="W5037" s="95" t="str">
        <f t="shared" si="314"/>
        <v/>
      </c>
      <c r="X5037" s="95" t="str">
        <f t="shared" si="315"/>
        <v/>
      </c>
    </row>
    <row r="5038" spans="21:24" x14ac:dyDescent="0.3">
      <c r="U5038" s="95" t="str">
        <f t="shared" si="312"/>
        <v/>
      </c>
      <c r="V5038" s="95" t="str">
        <f t="shared" si="313"/>
        <v/>
      </c>
      <c r="W5038" s="95" t="str">
        <f t="shared" si="314"/>
        <v/>
      </c>
      <c r="X5038" s="95" t="str">
        <f t="shared" si="315"/>
        <v/>
      </c>
    </row>
    <row r="5039" spans="21:24" x14ac:dyDescent="0.3">
      <c r="U5039" s="95" t="str">
        <f t="shared" si="312"/>
        <v/>
      </c>
      <c r="V5039" s="95" t="str">
        <f t="shared" si="313"/>
        <v/>
      </c>
      <c r="W5039" s="95" t="str">
        <f t="shared" si="314"/>
        <v/>
      </c>
      <c r="X5039" s="95" t="str">
        <f t="shared" si="315"/>
        <v/>
      </c>
    </row>
    <row r="5040" spans="21:24" x14ac:dyDescent="0.3">
      <c r="U5040" s="95" t="str">
        <f t="shared" si="312"/>
        <v/>
      </c>
      <c r="V5040" s="95" t="str">
        <f t="shared" si="313"/>
        <v/>
      </c>
      <c r="W5040" s="95" t="str">
        <f t="shared" si="314"/>
        <v/>
      </c>
      <c r="X5040" s="95" t="str">
        <f t="shared" si="315"/>
        <v/>
      </c>
    </row>
    <row r="5041" spans="21:24" x14ac:dyDescent="0.3">
      <c r="U5041" s="95" t="str">
        <f t="shared" si="312"/>
        <v/>
      </c>
      <c r="V5041" s="95" t="str">
        <f t="shared" si="313"/>
        <v/>
      </c>
      <c r="W5041" s="95" t="str">
        <f t="shared" si="314"/>
        <v/>
      </c>
      <c r="X5041" s="95" t="str">
        <f t="shared" si="315"/>
        <v/>
      </c>
    </row>
    <row r="5042" spans="21:24" x14ac:dyDescent="0.3">
      <c r="U5042" s="95" t="str">
        <f t="shared" si="312"/>
        <v/>
      </c>
      <c r="V5042" s="95" t="str">
        <f t="shared" si="313"/>
        <v/>
      </c>
      <c r="W5042" s="95" t="str">
        <f t="shared" si="314"/>
        <v/>
      </c>
      <c r="X5042" s="95" t="str">
        <f t="shared" si="315"/>
        <v/>
      </c>
    </row>
    <row r="5043" spans="21:24" x14ac:dyDescent="0.3">
      <c r="U5043" s="95" t="str">
        <f t="shared" si="312"/>
        <v/>
      </c>
      <c r="V5043" s="95" t="str">
        <f t="shared" si="313"/>
        <v/>
      </c>
      <c r="W5043" s="95" t="str">
        <f t="shared" si="314"/>
        <v/>
      </c>
      <c r="X5043" s="95" t="str">
        <f t="shared" si="315"/>
        <v/>
      </c>
    </row>
    <row r="5044" spans="21:24" x14ac:dyDescent="0.3">
      <c r="U5044" s="95" t="str">
        <f t="shared" si="312"/>
        <v/>
      </c>
      <c r="V5044" s="95" t="str">
        <f t="shared" si="313"/>
        <v/>
      </c>
      <c r="W5044" s="95" t="str">
        <f t="shared" si="314"/>
        <v/>
      </c>
      <c r="X5044" s="95" t="str">
        <f t="shared" si="315"/>
        <v/>
      </c>
    </row>
    <row r="5045" spans="21:24" x14ac:dyDescent="0.3">
      <c r="U5045" s="95" t="str">
        <f t="shared" si="312"/>
        <v/>
      </c>
      <c r="V5045" s="95" t="str">
        <f t="shared" si="313"/>
        <v/>
      </c>
      <c r="W5045" s="95" t="str">
        <f t="shared" si="314"/>
        <v/>
      </c>
      <c r="X5045" s="95" t="str">
        <f t="shared" si="315"/>
        <v/>
      </c>
    </row>
    <row r="5046" spans="21:24" x14ac:dyDescent="0.3">
      <c r="U5046" s="95" t="str">
        <f t="shared" si="312"/>
        <v/>
      </c>
      <c r="V5046" s="95" t="str">
        <f t="shared" si="313"/>
        <v/>
      </c>
      <c r="W5046" s="95" t="str">
        <f t="shared" si="314"/>
        <v/>
      </c>
      <c r="X5046" s="95" t="str">
        <f t="shared" si="315"/>
        <v/>
      </c>
    </row>
    <row r="5047" spans="21:24" x14ac:dyDescent="0.3">
      <c r="U5047" s="95" t="str">
        <f t="shared" si="312"/>
        <v/>
      </c>
      <c r="V5047" s="95" t="str">
        <f t="shared" si="313"/>
        <v/>
      </c>
      <c r="W5047" s="95" t="str">
        <f t="shared" si="314"/>
        <v/>
      </c>
      <c r="X5047" s="95" t="str">
        <f t="shared" si="315"/>
        <v/>
      </c>
    </row>
    <row r="5048" spans="21:24" x14ac:dyDescent="0.3">
      <c r="U5048" s="95" t="str">
        <f t="shared" si="312"/>
        <v/>
      </c>
      <c r="V5048" s="95" t="str">
        <f t="shared" si="313"/>
        <v/>
      </c>
      <c r="W5048" s="95" t="str">
        <f t="shared" si="314"/>
        <v/>
      </c>
      <c r="X5048" s="95" t="str">
        <f t="shared" si="315"/>
        <v/>
      </c>
    </row>
    <row r="5049" spans="21:24" x14ac:dyDescent="0.3">
      <c r="U5049" s="95" t="str">
        <f t="shared" si="312"/>
        <v/>
      </c>
      <c r="V5049" s="95" t="str">
        <f t="shared" si="313"/>
        <v/>
      </c>
      <c r="W5049" s="95" t="str">
        <f t="shared" si="314"/>
        <v/>
      </c>
      <c r="X5049" s="95" t="str">
        <f t="shared" si="315"/>
        <v/>
      </c>
    </row>
    <row r="5050" spans="21:24" x14ac:dyDescent="0.3">
      <c r="U5050" s="95" t="str">
        <f t="shared" si="312"/>
        <v/>
      </c>
      <c r="V5050" s="95" t="str">
        <f t="shared" si="313"/>
        <v/>
      </c>
      <c r="W5050" s="95" t="str">
        <f t="shared" si="314"/>
        <v/>
      </c>
      <c r="X5050" s="95" t="str">
        <f t="shared" si="315"/>
        <v/>
      </c>
    </row>
    <row r="5051" spans="21:24" x14ac:dyDescent="0.3">
      <c r="U5051" s="95" t="str">
        <f t="shared" si="312"/>
        <v/>
      </c>
      <c r="V5051" s="95" t="str">
        <f t="shared" si="313"/>
        <v/>
      </c>
      <c r="W5051" s="95" t="str">
        <f t="shared" si="314"/>
        <v/>
      </c>
      <c r="X5051" s="95" t="str">
        <f t="shared" si="315"/>
        <v/>
      </c>
    </row>
    <row r="5052" spans="21:24" x14ac:dyDescent="0.3">
      <c r="U5052" s="95" t="str">
        <f t="shared" si="312"/>
        <v/>
      </c>
      <c r="V5052" s="95" t="str">
        <f t="shared" si="313"/>
        <v/>
      </c>
      <c r="W5052" s="95" t="str">
        <f t="shared" si="314"/>
        <v/>
      </c>
      <c r="X5052" s="95" t="str">
        <f t="shared" si="315"/>
        <v/>
      </c>
    </row>
    <row r="5053" spans="21:24" x14ac:dyDescent="0.3">
      <c r="U5053" s="95" t="str">
        <f t="shared" si="312"/>
        <v/>
      </c>
      <c r="V5053" s="95" t="str">
        <f t="shared" si="313"/>
        <v/>
      </c>
      <c r="W5053" s="95" t="str">
        <f t="shared" si="314"/>
        <v/>
      </c>
      <c r="X5053" s="95" t="str">
        <f t="shared" si="315"/>
        <v/>
      </c>
    </row>
    <row r="5054" spans="21:24" x14ac:dyDescent="0.3">
      <c r="U5054" s="95" t="str">
        <f t="shared" si="312"/>
        <v/>
      </c>
      <c r="V5054" s="95" t="str">
        <f t="shared" si="313"/>
        <v/>
      </c>
      <c r="W5054" s="95" t="str">
        <f t="shared" si="314"/>
        <v/>
      </c>
      <c r="X5054" s="95" t="str">
        <f t="shared" si="315"/>
        <v/>
      </c>
    </row>
    <row r="5055" spans="21:24" x14ac:dyDescent="0.3">
      <c r="U5055" s="95" t="str">
        <f t="shared" si="312"/>
        <v/>
      </c>
      <c r="V5055" s="95" t="str">
        <f t="shared" si="313"/>
        <v/>
      </c>
      <c r="W5055" s="95" t="str">
        <f t="shared" si="314"/>
        <v/>
      </c>
      <c r="X5055" s="95" t="str">
        <f t="shared" si="315"/>
        <v/>
      </c>
    </row>
    <row r="5056" spans="21:24" x14ac:dyDescent="0.3">
      <c r="U5056" s="95" t="str">
        <f t="shared" si="312"/>
        <v/>
      </c>
      <c r="V5056" s="95" t="str">
        <f t="shared" si="313"/>
        <v/>
      </c>
      <c r="W5056" s="95" t="str">
        <f t="shared" si="314"/>
        <v/>
      </c>
      <c r="X5056" s="95" t="str">
        <f t="shared" si="315"/>
        <v/>
      </c>
    </row>
    <row r="5057" spans="21:24" x14ac:dyDescent="0.3">
      <c r="U5057" s="95" t="str">
        <f t="shared" si="312"/>
        <v/>
      </c>
      <c r="V5057" s="95" t="str">
        <f t="shared" si="313"/>
        <v/>
      </c>
      <c r="W5057" s="95" t="str">
        <f t="shared" si="314"/>
        <v/>
      </c>
      <c r="X5057" s="95" t="str">
        <f t="shared" si="315"/>
        <v/>
      </c>
    </row>
    <row r="5058" spans="21:24" x14ac:dyDescent="0.3">
      <c r="U5058" s="95" t="str">
        <f t="shared" si="312"/>
        <v/>
      </c>
      <c r="V5058" s="95" t="str">
        <f t="shared" si="313"/>
        <v/>
      </c>
      <c r="W5058" s="95" t="str">
        <f t="shared" si="314"/>
        <v/>
      </c>
      <c r="X5058" s="95" t="str">
        <f t="shared" si="315"/>
        <v/>
      </c>
    </row>
    <row r="5059" spans="21:24" x14ac:dyDescent="0.3">
      <c r="U5059" s="95" t="str">
        <f t="shared" si="312"/>
        <v/>
      </c>
      <c r="V5059" s="95" t="str">
        <f t="shared" si="313"/>
        <v/>
      </c>
      <c r="W5059" s="95" t="str">
        <f t="shared" si="314"/>
        <v/>
      </c>
      <c r="X5059" s="95" t="str">
        <f t="shared" si="315"/>
        <v/>
      </c>
    </row>
    <row r="5060" spans="21:24" x14ac:dyDescent="0.3">
      <c r="U5060" s="95" t="str">
        <f t="shared" si="312"/>
        <v/>
      </c>
      <c r="V5060" s="95" t="str">
        <f t="shared" si="313"/>
        <v/>
      </c>
      <c r="W5060" s="95" t="str">
        <f t="shared" si="314"/>
        <v/>
      </c>
      <c r="X5060" s="95" t="str">
        <f t="shared" si="315"/>
        <v/>
      </c>
    </row>
    <row r="5061" spans="21:24" x14ac:dyDescent="0.3">
      <c r="U5061" s="95" t="str">
        <f t="shared" ref="U5061:U5124" si="316">IF(L5061="ANO",B5061&amp;"-Linie A","")</f>
        <v/>
      </c>
      <c r="V5061" s="95" t="str">
        <f t="shared" ref="V5061:V5124" si="317">IF(M5061="ANO",B5061&amp;"-Linie B","")</f>
        <v/>
      </c>
      <c r="W5061" s="95" t="str">
        <f t="shared" ref="W5061:W5124" si="318">IF(N5061="ANO",B5061&amp;"-Linie C","")</f>
        <v/>
      </c>
      <c r="X5061" s="95" t="str">
        <f t="shared" ref="X5061:X5124" si="319">IF(O5061="ANO",B5061&amp;"-Linie D","")</f>
        <v/>
      </c>
    </row>
    <row r="5062" spans="21:24" x14ac:dyDescent="0.3">
      <c r="U5062" s="95" t="str">
        <f t="shared" si="316"/>
        <v/>
      </c>
      <c r="V5062" s="95" t="str">
        <f t="shared" si="317"/>
        <v/>
      </c>
      <c r="W5062" s="95" t="str">
        <f t="shared" si="318"/>
        <v/>
      </c>
      <c r="X5062" s="95" t="str">
        <f t="shared" si="319"/>
        <v/>
      </c>
    </row>
    <row r="5063" spans="21:24" x14ac:dyDescent="0.3">
      <c r="U5063" s="95" t="str">
        <f t="shared" si="316"/>
        <v/>
      </c>
      <c r="V5063" s="95" t="str">
        <f t="shared" si="317"/>
        <v/>
      </c>
      <c r="W5063" s="95" t="str">
        <f t="shared" si="318"/>
        <v/>
      </c>
      <c r="X5063" s="95" t="str">
        <f t="shared" si="319"/>
        <v/>
      </c>
    </row>
    <row r="5064" spans="21:24" x14ac:dyDescent="0.3">
      <c r="U5064" s="95" t="str">
        <f t="shared" si="316"/>
        <v/>
      </c>
      <c r="V5064" s="95" t="str">
        <f t="shared" si="317"/>
        <v/>
      </c>
      <c r="W5064" s="95" t="str">
        <f t="shared" si="318"/>
        <v/>
      </c>
      <c r="X5064" s="95" t="str">
        <f t="shared" si="319"/>
        <v/>
      </c>
    </row>
    <row r="5065" spans="21:24" x14ac:dyDescent="0.3">
      <c r="U5065" s="95" t="str">
        <f t="shared" si="316"/>
        <v/>
      </c>
      <c r="V5065" s="95" t="str">
        <f t="shared" si="317"/>
        <v/>
      </c>
      <c r="W5065" s="95" t="str">
        <f t="shared" si="318"/>
        <v/>
      </c>
      <c r="X5065" s="95" t="str">
        <f t="shared" si="319"/>
        <v/>
      </c>
    </row>
    <row r="5066" spans="21:24" x14ac:dyDescent="0.3">
      <c r="U5066" s="95" t="str">
        <f t="shared" si="316"/>
        <v/>
      </c>
      <c r="V5066" s="95" t="str">
        <f t="shared" si="317"/>
        <v/>
      </c>
      <c r="W5066" s="95" t="str">
        <f t="shared" si="318"/>
        <v/>
      </c>
      <c r="X5066" s="95" t="str">
        <f t="shared" si="319"/>
        <v/>
      </c>
    </row>
    <row r="5067" spans="21:24" x14ac:dyDescent="0.3">
      <c r="U5067" s="95" t="str">
        <f t="shared" si="316"/>
        <v/>
      </c>
      <c r="V5067" s="95" t="str">
        <f t="shared" si="317"/>
        <v/>
      </c>
      <c r="W5067" s="95" t="str">
        <f t="shared" si="318"/>
        <v/>
      </c>
      <c r="X5067" s="95" t="str">
        <f t="shared" si="319"/>
        <v/>
      </c>
    </row>
    <row r="5068" spans="21:24" x14ac:dyDescent="0.3">
      <c r="U5068" s="95" t="str">
        <f t="shared" si="316"/>
        <v/>
      </c>
      <c r="V5068" s="95" t="str">
        <f t="shared" si="317"/>
        <v/>
      </c>
      <c r="W5068" s="95" t="str">
        <f t="shared" si="318"/>
        <v/>
      </c>
      <c r="X5068" s="95" t="str">
        <f t="shared" si="319"/>
        <v/>
      </c>
    </row>
    <row r="5069" spans="21:24" x14ac:dyDescent="0.3">
      <c r="U5069" s="95" t="str">
        <f t="shared" si="316"/>
        <v/>
      </c>
      <c r="V5069" s="95" t="str">
        <f t="shared" si="317"/>
        <v/>
      </c>
      <c r="W5069" s="95" t="str">
        <f t="shared" si="318"/>
        <v/>
      </c>
      <c r="X5069" s="95" t="str">
        <f t="shared" si="319"/>
        <v/>
      </c>
    </row>
    <row r="5070" spans="21:24" x14ac:dyDescent="0.3">
      <c r="U5070" s="95" t="str">
        <f t="shared" si="316"/>
        <v/>
      </c>
      <c r="V5070" s="95" t="str">
        <f t="shared" si="317"/>
        <v/>
      </c>
      <c r="W5070" s="95" t="str">
        <f t="shared" si="318"/>
        <v/>
      </c>
      <c r="X5070" s="95" t="str">
        <f t="shared" si="319"/>
        <v/>
      </c>
    </row>
    <row r="5071" spans="21:24" x14ac:dyDescent="0.3">
      <c r="U5071" s="95" t="str">
        <f t="shared" si="316"/>
        <v/>
      </c>
      <c r="V5071" s="95" t="str">
        <f t="shared" si="317"/>
        <v/>
      </c>
      <c r="W5071" s="95" t="str">
        <f t="shared" si="318"/>
        <v/>
      </c>
      <c r="X5071" s="95" t="str">
        <f t="shared" si="319"/>
        <v/>
      </c>
    </row>
    <row r="5072" spans="21:24" x14ac:dyDescent="0.3">
      <c r="U5072" s="95" t="str">
        <f t="shared" si="316"/>
        <v/>
      </c>
      <c r="V5072" s="95" t="str">
        <f t="shared" si="317"/>
        <v/>
      </c>
      <c r="W5072" s="95" t="str">
        <f t="shared" si="318"/>
        <v/>
      </c>
      <c r="X5072" s="95" t="str">
        <f t="shared" si="319"/>
        <v/>
      </c>
    </row>
    <row r="5073" spans="21:24" x14ac:dyDescent="0.3">
      <c r="U5073" s="95" t="str">
        <f t="shared" si="316"/>
        <v/>
      </c>
      <c r="V5073" s="95" t="str">
        <f t="shared" si="317"/>
        <v/>
      </c>
      <c r="W5073" s="95" t="str">
        <f t="shared" si="318"/>
        <v/>
      </c>
      <c r="X5073" s="95" t="str">
        <f t="shared" si="319"/>
        <v/>
      </c>
    </row>
    <row r="5074" spans="21:24" x14ac:dyDescent="0.3">
      <c r="U5074" s="95" t="str">
        <f t="shared" si="316"/>
        <v/>
      </c>
      <c r="V5074" s="95" t="str">
        <f t="shared" si="317"/>
        <v/>
      </c>
      <c r="W5074" s="95" t="str">
        <f t="shared" si="318"/>
        <v/>
      </c>
      <c r="X5074" s="95" t="str">
        <f t="shared" si="319"/>
        <v/>
      </c>
    </row>
    <row r="5075" spans="21:24" x14ac:dyDescent="0.3">
      <c r="U5075" s="95" t="str">
        <f t="shared" si="316"/>
        <v/>
      </c>
      <c r="V5075" s="95" t="str">
        <f t="shared" si="317"/>
        <v/>
      </c>
      <c r="W5075" s="95" t="str">
        <f t="shared" si="318"/>
        <v/>
      </c>
      <c r="X5075" s="95" t="str">
        <f t="shared" si="319"/>
        <v/>
      </c>
    </row>
    <row r="5076" spans="21:24" x14ac:dyDescent="0.3">
      <c r="U5076" s="95" t="str">
        <f t="shared" si="316"/>
        <v/>
      </c>
      <c r="V5076" s="95" t="str">
        <f t="shared" si="317"/>
        <v/>
      </c>
      <c r="W5076" s="95" t="str">
        <f t="shared" si="318"/>
        <v/>
      </c>
      <c r="X5076" s="95" t="str">
        <f t="shared" si="319"/>
        <v/>
      </c>
    </row>
    <row r="5077" spans="21:24" x14ac:dyDescent="0.3">
      <c r="U5077" s="95" t="str">
        <f t="shared" si="316"/>
        <v/>
      </c>
      <c r="V5077" s="95" t="str">
        <f t="shared" si="317"/>
        <v/>
      </c>
      <c r="W5077" s="95" t="str">
        <f t="shared" si="318"/>
        <v/>
      </c>
      <c r="X5077" s="95" t="str">
        <f t="shared" si="319"/>
        <v/>
      </c>
    </row>
    <row r="5078" spans="21:24" x14ac:dyDescent="0.3">
      <c r="U5078" s="95" t="str">
        <f t="shared" si="316"/>
        <v/>
      </c>
      <c r="V5078" s="95" t="str">
        <f t="shared" si="317"/>
        <v/>
      </c>
      <c r="W5078" s="95" t="str">
        <f t="shared" si="318"/>
        <v/>
      </c>
      <c r="X5078" s="95" t="str">
        <f t="shared" si="319"/>
        <v/>
      </c>
    </row>
    <row r="5079" spans="21:24" x14ac:dyDescent="0.3">
      <c r="U5079" s="95" t="str">
        <f t="shared" si="316"/>
        <v/>
      </c>
      <c r="V5079" s="95" t="str">
        <f t="shared" si="317"/>
        <v/>
      </c>
      <c r="W5079" s="95" t="str">
        <f t="shared" si="318"/>
        <v/>
      </c>
      <c r="X5079" s="95" t="str">
        <f t="shared" si="319"/>
        <v/>
      </c>
    </row>
    <row r="5080" spans="21:24" x14ac:dyDescent="0.3">
      <c r="U5080" s="95" t="str">
        <f t="shared" si="316"/>
        <v/>
      </c>
      <c r="V5080" s="95" t="str">
        <f t="shared" si="317"/>
        <v/>
      </c>
      <c r="W5080" s="95" t="str">
        <f t="shared" si="318"/>
        <v/>
      </c>
      <c r="X5080" s="95" t="str">
        <f t="shared" si="319"/>
        <v/>
      </c>
    </row>
    <row r="5081" spans="21:24" x14ac:dyDescent="0.3">
      <c r="U5081" s="95" t="str">
        <f t="shared" si="316"/>
        <v/>
      </c>
      <c r="V5081" s="95" t="str">
        <f t="shared" si="317"/>
        <v/>
      </c>
      <c r="W5081" s="95" t="str">
        <f t="shared" si="318"/>
        <v/>
      </c>
      <c r="X5081" s="95" t="str">
        <f t="shared" si="319"/>
        <v/>
      </c>
    </row>
    <row r="5082" spans="21:24" x14ac:dyDescent="0.3">
      <c r="U5082" s="95" t="str">
        <f t="shared" si="316"/>
        <v/>
      </c>
      <c r="V5082" s="95" t="str">
        <f t="shared" si="317"/>
        <v/>
      </c>
      <c r="W5082" s="95" t="str">
        <f t="shared" si="318"/>
        <v/>
      </c>
      <c r="X5082" s="95" t="str">
        <f t="shared" si="319"/>
        <v/>
      </c>
    </row>
    <row r="5083" spans="21:24" x14ac:dyDescent="0.3">
      <c r="U5083" s="95" t="str">
        <f t="shared" si="316"/>
        <v/>
      </c>
      <c r="V5083" s="95" t="str">
        <f t="shared" si="317"/>
        <v/>
      </c>
      <c r="W5083" s="95" t="str">
        <f t="shared" si="318"/>
        <v/>
      </c>
      <c r="X5083" s="95" t="str">
        <f t="shared" si="319"/>
        <v/>
      </c>
    </row>
    <row r="5084" spans="21:24" x14ac:dyDescent="0.3">
      <c r="U5084" s="95" t="str">
        <f t="shared" si="316"/>
        <v/>
      </c>
      <c r="V5084" s="95" t="str">
        <f t="shared" si="317"/>
        <v/>
      </c>
      <c r="W5084" s="95" t="str">
        <f t="shared" si="318"/>
        <v/>
      </c>
      <c r="X5084" s="95" t="str">
        <f t="shared" si="319"/>
        <v/>
      </c>
    </row>
    <row r="5085" spans="21:24" x14ac:dyDescent="0.3">
      <c r="U5085" s="95" t="str">
        <f t="shared" si="316"/>
        <v/>
      </c>
      <c r="V5085" s="95" t="str">
        <f t="shared" si="317"/>
        <v/>
      </c>
      <c r="W5085" s="95" t="str">
        <f t="shared" si="318"/>
        <v/>
      </c>
      <c r="X5085" s="95" t="str">
        <f t="shared" si="319"/>
        <v/>
      </c>
    </row>
    <row r="5086" spans="21:24" x14ac:dyDescent="0.3">
      <c r="U5086" s="95" t="str">
        <f t="shared" si="316"/>
        <v/>
      </c>
      <c r="V5086" s="95" t="str">
        <f t="shared" si="317"/>
        <v/>
      </c>
      <c r="W5086" s="95" t="str">
        <f t="shared" si="318"/>
        <v/>
      </c>
      <c r="X5086" s="95" t="str">
        <f t="shared" si="319"/>
        <v/>
      </c>
    </row>
    <row r="5087" spans="21:24" x14ac:dyDescent="0.3">
      <c r="U5087" s="95" t="str">
        <f t="shared" si="316"/>
        <v/>
      </c>
      <c r="V5087" s="95" t="str">
        <f t="shared" si="317"/>
        <v/>
      </c>
      <c r="W5087" s="95" t="str">
        <f t="shared" si="318"/>
        <v/>
      </c>
      <c r="X5087" s="95" t="str">
        <f t="shared" si="319"/>
        <v/>
      </c>
    </row>
    <row r="5088" spans="21:24" x14ac:dyDescent="0.3">
      <c r="U5088" s="95" t="str">
        <f t="shared" si="316"/>
        <v/>
      </c>
      <c r="V5088" s="95" t="str">
        <f t="shared" si="317"/>
        <v/>
      </c>
      <c r="W5088" s="95" t="str">
        <f t="shared" si="318"/>
        <v/>
      </c>
      <c r="X5088" s="95" t="str">
        <f t="shared" si="319"/>
        <v/>
      </c>
    </row>
    <row r="5089" spans="21:24" x14ac:dyDescent="0.3">
      <c r="U5089" s="95" t="str">
        <f t="shared" si="316"/>
        <v/>
      </c>
      <c r="V5089" s="95" t="str">
        <f t="shared" si="317"/>
        <v/>
      </c>
      <c r="W5089" s="95" t="str">
        <f t="shared" si="318"/>
        <v/>
      </c>
      <c r="X5089" s="95" t="str">
        <f t="shared" si="319"/>
        <v/>
      </c>
    </row>
    <row r="5090" spans="21:24" x14ac:dyDescent="0.3">
      <c r="U5090" s="95" t="str">
        <f t="shared" si="316"/>
        <v/>
      </c>
      <c r="V5090" s="95" t="str">
        <f t="shared" si="317"/>
        <v/>
      </c>
      <c r="W5090" s="95" t="str">
        <f t="shared" si="318"/>
        <v/>
      </c>
      <c r="X5090" s="95" t="str">
        <f t="shared" si="319"/>
        <v/>
      </c>
    </row>
    <row r="5091" spans="21:24" x14ac:dyDescent="0.3">
      <c r="U5091" s="95" t="str">
        <f t="shared" si="316"/>
        <v/>
      </c>
      <c r="V5091" s="95" t="str">
        <f t="shared" si="317"/>
        <v/>
      </c>
      <c r="W5091" s="95" t="str">
        <f t="shared" si="318"/>
        <v/>
      </c>
      <c r="X5091" s="95" t="str">
        <f t="shared" si="319"/>
        <v/>
      </c>
    </row>
    <row r="5092" spans="21:24" x14ac:dyDescent="0.3">
      <c r="U5092" s="95" t="str">
        <f t="shared" si="316"/>
        <v/>
      </c>
      <c r="V5092" s="95" t="str">
        <f t="shared" si="317"/>
        <v/>
      </c>
      <c r="W5092" s="95" t="str">
        <f t="shared" si="318"/>
        <v/>
      </c>
      <c r="X5092" s="95" t="str">
        <f t="shared" si="319"/>
        <v/>
      </c>
    </row>
    <row r="5093" spans="21:24" x14ac:dyDescent="0.3">
      <c r="U5093" s="95" t="str">
        <f t="shared" si="316"/>
        <v/>
      </c>
      <c r="V5093" s="95" t="str">
        <f t="shared" si="317"/>
        <v/>
      </c>
      <c r="W5093" s="95" t="str">
        <f t="shared" si="318"/>
        <v/>
      </c>
      <c r="X5093" s="95" t="str">
        <f t="shared" si="319"/>
        <v/>
      </c>
    </row>
    <row r="5094" spans="21:24" x14ac:dyDescent="0.3">
      <c r="U5094" s="95" t="str">
        <f t="shared" si="316"/>
        <v/>
      </c>
      <c r="V5094" s="95" t="str">
        <f t="shared" si="317"/>
        <v/>
      </c>
      <c r="W5094" s="95" t="str">
        <f t="shared" si="318"/>
        <v/>
      </c>
      <c r="X5094" s="95" t="str">
        <f t="shared" si="319"/>
        <v/>
      </c>
    </row>
    <row r="5095" spans="21:24" x14ac:dyDescent="0.3">
      <c r="U5095" s="95" t="str">
        <f t="shared" si="316"/>
        <v/>
      </c>
      <c r="V5095" s="95" t="str">
        <f t="shared" si="317"/>
        <v/>
      </c>
      <c r="W5095" s="95" t="str">
        <f t="shared" si="318"/>
        <v/>
      </c>
      <c r="X5095" s="95" t="str">
        <f t="shared" si="319"/>
        <v/>
      </c>
    </row>
    <row r="5096" spans="21:24" x14ac:dyDescent="0.3">
      <c r="U5096" s="95" t="str">
        <f t="shared" si="316"/>
        <v/>
      </c>
      <c r="V5096" s="95" t="str">
        <f t="shared" si="317"/>
        <v/>
      </c>
      <c r="W5096" s="95" t="str">
        <f t="shared" si="318"/>
        <v/>
      </c>
      <c r="X5096" s="95" t="str">
        <f t="shared" si="319"/>
        <v/>
      </c>
    </row>
    <row r="5097" spans="21:24" x14ac:dyDescent="0.3">
      <c r="U5097" s="95" t="str">
        <f t="shared" si="316"/>
        <v/>
      </c>
      <c r="V5097" s="95" t="str">
        <f t="shared" si="317"/>
        <v/>
      </c>
      <c r="W5097" s="95" t="str">
        <f t="shared" si="318"/>
        <v/>
      </c>
      <c r="X5097" s="95" t="str">
        <f t="shared" si="319"/>
        <v/>
      </c>
    </row>
    <row r="5098" spans="21:24" x14ac:dyDescent="0.3">
      <c r="U5098" s="95" t="str">
        <f t="shared" si="316"/>
        <v/>
      </c>
      <c r="V5098" s="95" t="str">
        <f t="shared" si="317"/>
        <v/>
      </c>
      <c r="W5098" s="95" t="str">
        <f t="shared" si="318"/>
        <v/>
      </c>
      <c r="X5098" s="95" t="str">
        <f t="shared" si="319"/>
        <v/>
      </c>
    </row>
    <row r="5099" spans="21:24" x14ac:dyDescent="0.3">
      <c r="U5099" s="95" t="str">
        <f t="shared" si="316"/>
        <v/>
      </c>
      <c r="V5099" s="95" t="str">
        <f t="shared" si="317"/>
        <v/>
      </c>
      <c r="W5099" s="95" t="str">
        <f t="shared" si="318"/>
        <v/>
      </c>
      <c r="X5099" s="95" t="str">
        <f t="shared" si="319"/>
        <v/>
      </c>
    </row>
    <row r="5100" spans="21:24" x14ac:dyDescent="0.3">
      <c r="U5100" s="95" t="str">
        <f t="shared" si="316"/>
        <v/>
      </c>
      <c r="V5100" s="95" t="str">
        <f t="shared" si="317"/>
        <v/>
      </c>
      <c r="W5100" s="95" t="str">
        <f t="shared" si="318"/>
        <v/>
      </c>
      <c r="X5100" s="95" t="str">
        <f t="shared" si="319"/>
        <v/>
      </c>
    </row>
    <row r="5101" spans="21:24" x14ac:dyDescent="0.3">
      <c r="U5101" s="95" t="str">
        <f t="shared" si="316"/>
        <v/>
      </c>
      <c r="V5101" s="95" t="str">
        <f t="shared" si="317"/>
        <v/>
      </c>
      <c r="W5101" s="95" t="str">
        <f t="shared" si="318"/>
        <v/>
      </c>
      <c r="X5101" s="95" t="str">
        <f t="shared" si="319"/>
        <v/>
      </c>
    </row>
    <row r="5102" spans="21:24" x14ac:dyDescent="0.3">
      <c r="U5102" s="95" t="str">
        <f t="shared" si="316"/>
        <v/>
      </c>
      <c r="V5102" s="95" t="str">
        <f t="shared" si="317"/>
        <v/>
      </c>
      <c r="W5102" s="95" t="str">
        <f t="shared" si="318"/>
        <v/>
      </c>
      <c r="X5102" s="95" t="str">
        <f t="shared" si="319"/>
        <v/>
      </c>
    </row>
    <row r="5103" spans="21:24" x14ac:dyDescent="0.3">
      <c r="U5103" s="95" t="str">
        <f t="shared" si="316"/>
        <v/>
      </c>
      <c r="V5103" s="95" t="str">
        <f t="shared" si="317"/>
        <v/>
      </c>
      <c r="W5103" s="95" t="str">
        <f t="shared" si="318"/>
        <v/>
      </c>
      <c r="X5103" s="95" t="str">
        <f t="shared" si="319"/>
        <v/>
      </c>
    </row>
    <row r="5104" spans="21:24" x14ac:dyDescent="0.3">
      <c r="U5104" s="95" t="str">
        <f t="shared" si="316"/>
        <v/>
      </c>
      <c r="V5104" s="95" t="str">
        <f t="shared" si="317"/>
        <v/>
      </c>
      <c r="W5104" s="95" t="str">
        <f t="shared" si="318"/>
        <v/>
      </c>
      <c r="X5104" s="95" t="str">
        <f t="shared" si="319"/>
        <v/>
      </c>
    </row>
    <row r="5105" spans="21:24" x14ac:dyDescent="0.3">
      <c r="U5105" s="95" t="str">
        <f t="shared" si="316"/>
        <v/>
      </c>
      <c r="V5105" s="95" t="str">
        <f t="shared" si="317"/>
        <v/>
      </c>
      <c r="W5105" s="95" t="str">
        <f t="shared" si="318"/>
        <v/>
      </c>
      <c r="X5105" s="95" t="str">
        <f t="shared" si="319"/>
        <v/>
      </c>
    </row>
    <row r="5106" spans="21:24" x14ac:dyDescent="0.3">
      <c r="U5106" s="95" t="str">
        <f t="shared" si="316"/>
        <v/>
      </c>
      <c r="V5106" s="95" t="str">
        <f t="shared" si="317"/>
        <v/>
      </c>
      <c r="W5106" s="95" t="str">
        <f t="shared" si="318"/>
        <v/>
      </c>
      <c r="X5106" s="95" t="str">
        <f t="shared" si="319"/>
        <v/>
      </c>
    </row>
    <row r="5107" spans="21:24" x14ac:dyDescent="0.3">
      <c r="U5107" s="95" t="str">
        <f t="shared" si="316"/>
        <v/>
      </c>
      <c r="V5107" s="95" t="str">
        <f t="shared" si="317"/>
        <v/>
      </c>
      <c r="W5107" s="95" t="str">
        <f t="shared" si="318"/>
        <v/>
      </c>
      <c r="X5107" s="95" t="str">
        <f t="shared" si="319"/>
        <v/>
      </c>
    </row>
    <row r="5108" spans="21:24" x14ac:dyDescent="0.3">
      <c r="U5108" s="95" t="str">
        <f t="shared" si="316"/>
        <v/>
      </c>
      <c r="V5108" s="95" t="str">
        <f t="shared" si="317"/>
        <v/>
      </c>
      <c r="W5108" s="95" t="str">
        <f t="shared" si="318"/>
        <v/>
      </c>
      <c r="X5108" s="95" t="str">
        <f t="shared" si="319"/>
        <v/>
      </c>
    </row>
    <row r="5109" spans="21:24" x14ac:dyDescent="0.3">
      <c r="U5109" s="95" t="str">
        <f t="shared" si="316"/>
        <v/>
      </c>
      <c r="V5109" s="95" t="str">
        <f t="shared" si="317"/>
        <v/>
      </c>
      <c r="W5109" s="95" t="str">
        <f t="shared" si="318"/>
        <v/>
      </c>
      <c r="X5109" s="95" t="str">
        <f t="shared" si="319"/>
        <v/>
      </c>
    </row>
    <row r="5110" spans="21:24" x14ac:dyDescent="0.3">
      <c r="U5110" s="95" t="str">
        <f t="shared" si="316"/>
        <v/>
      </c>
      <c r="V5110" s="95" t="str">
        <f t="shared" si="317"/>
        <v/>
      </c>
      <c r="W5110" s="95" t="str">
        <f t="shared" si="318"/>
        <v/>
      </c>
      <c r="X5110" s="95" t="str">
        <f t="shared" si="319"/>
        <v/>
      </c>
    </row>
    <row r="5111" spans="21:24" x14ac:dyDescent="0.3">
      <c r="U5111" s="95" t="str">
        <f t="shared" si="316"/>
        <v/>
      </c>
      <c r="V5111" s="95" t="str">
        <f t="shared" si="317"/>
        <v/>
      </c>
      <c r="W5111" s="95" t="str">
        <f t="shared" si="318"/>
        <v/>
      </c>
      <c r="X5111" s="95" t="str">
        <f t="shared" si="319"/>
        <v/>
      </c>
    </row>
    <row r="5112" spans="21:24" x14ac:dyDescent="0.3">
      <c r="U5112" s="95" t="str">
        <f t="shared" si="316"/>
        <v/>
      </c>
      <c r="V5112" s="95" t="str">
        <f t="shared" si="317"/>
        <v/>
      </c>
      <c r="W5112" s="95" t="str">
        <f t="shared" si="318"/>
        <v/>
      </c>
      <c r="X5112" s="95" t="str">
        <f t="shared" si="319"/>
        <v/>
      </c>
    </row>
    <row r="5113" spans="21:24" x14ac:dyDescent="0.3">
      <c r="U5113" s="95" t="str">
        <f t="shared" si="316"/>
        <v/>
      </c>
      <c r="V5113" s="95" t="str">
        <f t="shared" si="317"/>
        <v/>
      </c>
      <c r="W5113" s="95" t="str">
        <f t="shared" si="318"/>
        <v/>
      </c>
      <c r="X5113" s="95" t="str">
        <f t="shared" si="319"/>
        <v/>
      </c>
    </row>
    <row r="5114" spans="21:24" x14ac:dyDescent="0.3">
      <c r="U5114" s="95" t="str">
        <f t="shared" si="316"/>
        <v/>
      </c>
      <c r="V5114" s="95" t="str">
        <f t="shared" si="317"/>
        <v/>
      </c>
      <c r="W5114" s="95" t="str">
        <f t="shared" si="318"/>
        <v/>
      </c>
      <c r="X5114" s="95" t="str">
        <f t="shared" si="319"/>
        <v/>
      </c>
    </row>
    <row r="5115" spans="21:24" x14ac:dyDescent="0.3">
      <c r="U5115" s="95" t="str">
        <f t="shared" si="316"/>
        <v/>
      </c>
      <c r="V5115" s="95" t="str">
        <f t="shared" si="317"/>
        <v/>
      </c>
      <c r="W5115" s="95" t="str">
        <f t="shared" si="318"/>
        <v/>
      </c>
      <c r="X5115" s="95" t="str">
        <f t="shared" si="319"/>
        <v/>
      </c>
    </row>
    <row r="5116" spans="21:24" x14ac:dyDescent="0.3">
      <c r="U5116" s="95" t="str">
        <f t="shared" si="316"/>
        <v/>
      </c>
      <c r="V5116" s="95" t="str">
        <f t="shared" si="317"/>
        <v/>
      </c>
      <c r="W5116" s="95" t="str">
        <f t="shared" si="318"/>
        <v/>
      </c>
      <c r="X5116" s="95" t="str">
        <f t="shared" si="319"/>
        <v/>
      </c>
    </row>
    <row r="5117" spans="21:24" x14ac:dyDescent="0.3">
      <c r="U5117" s="95" t="str">
        <f t="shared" si="316"/>
        <v/>
      </c>
      <c r="V5117" s="95" t="str">
        <f t="shared" si="317"/>
        <v/>
      </c>
      <c r="W5117" s="95" t="str">
        <f t="shared" si="318"/>
        <v/>
      </c>
      <c r="X5117" s="95" t="str">
        <f t="shared" si="319"/>
        <v/>
      </c>
    </row>
    <row r="5118" spans="21:24" x14ac:dyDescent="0.3">
      <c r="U5118" s="95" t="str">
        <f t="shared" si="316"/>
        <v/>
      </c>
      <c r="V5118" s="95" t="str">
        <f t="shared" si="317"/>
        <v/>
      </c>
      <c r="W5118" s="95" t="str">
        <f t="shared" si="318"/>
        <v/>
      </c>
      <c r="X5118" s="95" t="str">
        <f t="shared" si="319"/>
        <v/>
      </c>
    </row>
    <row r="5119" spans="21:24" x14ac:dyDescent="0.3">
      <c r="U5119" s="95" t="str">
        <f t="shared" si="316"/>
        <v/>
      </c>
      <c r="V5119" s="95" t="str">
        <f t="shared" si="317"/>
        <v/>
      </c>
      <c r="W5119" s="95" t="str">
        <f t="shared" si="318"/>
        <v/>
      </c>
      <c r="X5119" s="95" t="str">
        <f t="shared" si="319"/>
        <v/>
      </c>
    </row>
    <row r="5120" spans="21:24" x14ac:dyDescent="0.3">
      <c r="U5120" s="95" t="str">
        <f t="shared" si="316"/>
        <v/>
      </c>
      <c r="V5120" s="95" t="str">
        <f t="shared" si="317"/>
        <v/>
      </c>
      <c r="W5120" s="95" t="str">
        <f t="shared" si="318"/>
        <v/>
      </c>
      <c r="X5120" s="95" t="str">
        <f t="shared" si="319"/>
        <v/>
      </c>
    </row>
    <row r="5121" spans="21:24" x14ac:dyDescent="0.3">
      <c r="U5121" s="95" t="str">
        <f t="shared" si="316"/>
        <v/>
      </c>
      <c r="V5121" s="95" t="str">
        <f t="shared" si="317"/>
        <v/>
      </c>
      <c r="W5121" s="95" t="str">
        <f t="shared" si="318"/>
        <v/>
      </c>
      <c r="X5121" s="95" t="str">
        <f t="shared" si="319"/>
        <v/>
      </c>
    </row>
    <row r="5122" spans="21:24" x14ac:dyDescent="0.3">
      <c r="U5122" s="95" t="str">
        <f t="shared" si="316"/>
        <v/>
      </c>
      <c r="V5122" s="95" t="str">
        <f t="shared" si="317"/>
        <v/>
      </c>
      <c r="W5122" s="95" t="str">
        <f t="shared" si="318"/>
        <v/>
      </c>
      <c r="X5122" s="95" t="str">
        <f t="shared" si="319"/>
        <v/>
      </c>
    </row>
    <row r="5123" spans="21:24" x14ac:dyDescent="0.3">
      <c r="U5123" s="95" t="str">
        <f t="shared" si="316"/>
        <v/>
      </c>
      <c r="V5123" s="95" t="str">
        <f t="shared" si="317"/>
        <v/>
      </c>
      <c r="W5123" s="95" t="str">
        <f t="shared" si="318"/>
        <v/>
      </c>
      <c r="X5123" s="95" t="str">
        <f t="shared" si="319"/>
        <v/>
      </c>
    </row>
    <row r="5124" spans="21:24" x14ac:dyDescent="0.3">
      <c r="U5124" s="95" t="str">
        <f t="shared" si="316"/>
        <v/>
      </c>
      <c r="V5124" s="95" t="str">
        <f t="shared" si="317"/>
        <v/>
      </c>
      <c r="W5124" s="95" t="str">
        <f t="shared" si="318"/>
        <v/>
      </c>
      <c r="X5124" s="95" t="str">
        <f t="shared" si="319"/>
        <v/>
      </c>
    </row>
    <row r="5125" spans="21:24" x14ac:dyDescent="0.3">
      <c r="U5125" s="95" t="str">
        <f t="shared" ref="U5125:U5188" si="320">IF(L5125="ANO",B5125&amp;"-Linie A","")</f>
        <v/>
      </c>
      <c r="V5125" s="95" t="str">
        <f t="shared" ref="V5125:V5188" si="321">IF(M5125="ANO",B5125&amp;"-Linie B","")</f>
        <v/>
      </c>
      <c r="W5125" s="95" t="str">
        <f t="shared" ref="W5125:W5188" si="322">IF(N5125="ANO",B5125&amp;"-Linie C","")</f>
        <v/>
      </c>
      <c r="X5125" s="95" t="str">
        <f t="shared" ref="X5125:X5188" si="323">IF(O5125="ANO",B5125&amp;"-Linie D","")</f>
        <v/>
      </c>
    </row>
    <row r="5126" spans="21:24" x14ac:dyDescent="0.3">
      <c r="U5126" s="95" t="str">
        <f t="shared" si="320"/>
        <v/>
      </c>
      <c r="V5126" s="95" t="str">
        <f t="shared" si="321"/>
        <v/>
      </c>
      <c r="W5126" s="95" t="str">
        <f t="shared" si="322"/>
        <v/>
      </c>
      <c r="X5126" s="95" t="str">
        <f t="shared" si="323"/>
        <v/>
      </c>
    </row>
    <row r="5127" spans="21:24" x14ac:dyDescent="0.3">
      <c r="U5127" s="95" t="str">
        <f t="shared" si="320"/>
        <v/>
      </c>
      <c r="V5127" s="95" t="str">
        <f t="shared" si="321"/>
        <v/>
      </c>
      <c r="W5127" s="95" t="str">
        <f t="shared" si="322"/>
        <v/>
      </c>
      <c r="X5127" s="95" t="str">
        <f t="shared" si="323"/>
        <v/>
      </c>
    </row>
    <row r="5128" spans="21:24" x14ac:dyDescent="0.3">
      <c r="U5128" s="95" t="str">
        <f t="shared" si="320"/>
        <v/>
      </c>
      <c r="V5128" s="95" t="str">
        <f t="shared" si="321"/>
        <v/>
      </c>
      <c r="W5128" s="95" t="str">
        <f t="shared" si="322"/>
        <v/>
      </c>
      <c r="X5128" s="95" t="str">
        <f t="shared" si="323"/>
        <v/>
      </c>
    </row>
    <row r="5129" spans="21:24" x14ac:dyDescent="0.3">
      <c r="U5129" s="95" t="str">
        <f t="shared" si="320"/>
        <v/>
      </c>
      <c r="V5129" s="95" t="str">
        <f t="shared" si="321"/>
        <v/>
      </c>
      <c r="W5129" s="95" t="str">
        <f t="shared" si="322"/>
        <v/>
      </c>
      <c r="X5129" s="95" t="str">
        <f t="shared" si="323"/>
        <v/>
      </c>
    </row>
    <row r="5130" spans="21:24" x14ac:dyDescent="0.3">
      <c r="U5130" s="95" t="str">
        <f t="shared" si="320"/>
        <v/>
      </c>
      <c r="V5130" s="95" t="str">
        <f t="shared" si="321"/>
        <v/>
      </c>
      <c r="W5130" s="95" t="str">
        <f t="shared" si="322"/>
        <v/>
      </c>
      <c r="X5130" s="95" t="str">
        <f t="shared" si="323"/>
        <v/>
      </c>
    </row>
    <row r="5131" spans="21:24" x14ac:dyDescent="0.3">
      <c r="U5131" s="95" t="str">
        <f t="shared" si="320"/>
        <v/>
      </c>
      <c r="V5131" s="95" t="str">
        <f t="shared" si="321"/>
        <v/>
      </c>
      <c r="W5131" s="95" t="str">
        <f t="shared" si="322"/>
        <v/>
      </c>
      <c r="X5131" s="95" t="str">
        <f t="shared" si="323"/>
        <v/>
      </c>
    </row>
    <row r="5132" spans="21:24" x14ac:dyDescent="0.3">
      <c r="U5132" s="95" t="str">
        <f t="shared" si="320"/>
        <v/>
      </c>
      <c r="V5132" s="95" t="str">
        <f t="shared" si="321"/>
        <v/>
      </c>
      <c r="W5132" s="95" t="str">
        <f t="shared" si="322"/>
        <v/>
      </c>
      <c r="X5132" s="95" t="str">
        <f t="shared" si="323"/>
        <v/>
      </c>
    </row>
    <row r="5133" spans="21:24" x14ac:dyDescent="0.3">
      <c r="U5133" s="95" t="str">
        <f t="shared" si="320"/>
        <v/>
      </c>
      <c r="V5133" s="95" t="str">
        <f t="shared" si="321"/>
        <v/>
      </c>
      <c r="W5133" s="95" t="str">
        <f t="shared" si="322"/>
        <v/>
      </c>
      <c r="X5133" s="95" t="str">
        <f t="shared" si="323"/>
        <v/>
      </c>
    </row>
    <row r="5134" spans="21:24" x14ac:dyDescent="0.3">
      <c r="U5134" s="95" t="str">
        <f t="shared" si="320"/>
        <v/>
      </c>
      <c r="V5134" s="95" t="str">
        <f t="shared" si="321"/>
        <v/>
      </c>
      <c r="W5134" s="95" t="str">
        <f t="shared" si="322"/>
        <v/>
      </c>
      <c r="X5134" s="95" t="str">
        <f t="shared" si="323"/>
        <v/>
      </c>
    </row>
    <row r="5135" spans="21:24" x14ac:dyDescent="0.3">
      <c r="U5135" s="95" t="str">
        <f t="shared" si="320"/>
        <v/>
      </c>
      <c r="V5135" s="95" t="str">
        <f t="shared" si="321"/>
        <v/>
      </c>
      <c r="W5135" s="95" t="str">
        <f t="shared" si="322"/>
        <v/>
      </c>
      <c r="X5135" s="95" t="str">
        <f t="shared" si="323"/>
        <v/>
      </c>
    </row>
    <row r="5136" spans="21:24" x14ac:dyDescent="0.3">
      <c r="U5136" s="95" t="str">
        <f t="shared" si="320"/>
        <v/>
      </c>
      <c r="V5136" s="95" t="str">
        <f t="shared" si="321"/>
        <v/>
      </c>
      <c r="W5136" s="95" t="str">
        <f t="shared" si="322"/>
        <v/>
      </c>
      <c r="X5136" s="95" t="str">
        <f t="shared" si="323"/>
        <v/>
      </c>
    </row>
    <row r="5137" spans="21:24" x14ac:dyDescent="0.3">
      <c r="U5137" s="95" t="str">
        <f t="shared" si="320"/>
        <v/>
      </c>
      <c r="V5137" s="95" t="str">
        <f t="shared" si="321"/>
        <v/>
      </c>
      <c r="W5137" s="95" t="str">
        <f t="shared" si="322"/>
        <v/>
      </c>
      <c r="X5137" s="95" t="str">
        <f t="shared" si="323"/>
        <v/>
      </c>
    </row>
    <row r="5138" spans="21:24" x14ac:dyDescent="0.3">
      <c r="U5138" s="95" t="str">
        <f t="shared" si="320"/>
        <v/>
      </c>
      <c r="V5138" s="95" t="str">
        <f t="shared" si="321"/>
        <v/>
      </c>
      <c r="W5138" s="95" t="str">
        <f t="shared" si="322"/>
        <v/>
      </c>
      <c r="X5138" s="95" t="str">
        <f t="shared" si="323"/>
        <v/>
      </c>
    </row>
    <row r="5139" spans="21:24" x14ac:dyDescent="0.3">
      <c r="U5139" s="95" t="str">
        <f t="shared" si="320"/>
        <v/>
      </c>
      <c r="V5139" s="95" t="str">
        <f t="shared" si="321"/>
        <v/>
      </c>
      <c r="W5139" s="95" t="str">
        <f t="shared" si="322"/>
        <v/>
      </c>
      <c r="X5139" s="95" t="str">
        <f t="shared" si="323"/>
        <v/>
      </c>
    </row>
    <row r="5140" spans="21:24" x14ac:dyDescent="0.3">
      <c r="U5140" s="95" t="str">
        <f t="shared" si="320"/>
        <v/>
      </c>
      <c r="V5140" s="95" t="str">
        <f t="shared" si="321"/>
        <v/>
      </c>
      <c r="W5140" s="95" t="str">
        <f t="shared" si="322"/>
        <v/>
      </c>
      <c r="X5140" s="95" t="str">
        <f t="shared" si="323"/>
        <v/>
      </c>
    </row>
    <row r="5141" spans="21:24" x14ac:dyDescent="0.3">
      <c r="U5141" s="95" t="str">
        <f t="shared" si="320"/>
        <v/>
      </c>
      <c r="V5141" s="95" t="str">
        <f t="shared" si="321"/>
        <v/>
      </c>
      <c r="W5141" s="95" t="str">
        <f t="shared" si="322"/>
        <v/>
      </c>
      <c r="X5141" s="95" t="str">
        <f t="shared" si="323"/>
        <v/>
      </c>
    </row>
    <row r="5142" spans="21:24" x14ac:dyDescent="0.3">
      <c r="U5142" s="95" t="str">
        <f t="shared" si="320"/>
        <v/>
      </c>
      <c r="V5142" s="95" t="str">
        <f t="shared" si="321"/>
        <v/>
      </c>
      <c r="W5142" s="95" t="str">
        <f t="shared" si="322"/>
        <v/>
      </c>
      <c r="X5142" s="95" t="str">
        <f t="shared" si="323"/>
        <v/>
      </c>
    </row>
    <row r="5143" spans="21:24" x14ac:dyDescent="0.3">
      <c r="U5143" s="95" t="str">
        <f t="shared" si="320"/>
        <v/>
      </c>
      <c r="V5143" s="95" t="str">
        <f t="shared" si="321"/>
        <v/>
      </c>
      <c r="W5143" s="95" t="str">
        <f t="shared" si="322"/>
        <v/>
      </c>
      <c r="X5143" s="95" t="str">
        <f t="shared" si="323"/>
        <v/>
      </c>
    </row>
    <row r="5144" spans="21:24" x14ac:dyDescent="0.3">
      <c r="U5144" s="95" t="str">
        <f t="shared" si="320"/>
        <v/>
      </c>
      <c r="V5144" s="95" t="str">
        <f t="shared" si="321"/>
        <v/>
      </c>
      <c r="W5144" s="95" t="str">
        <f t="shared" si="322"/>
        <v/>
      </c>
      <c r="X5144" s="95" t="str">
        <f t="shared" si="323"/>
        <v/>
      </c>
    </row>
    <row r="5145" spans="21:24" x14ac:dyDescent="0.3">
      <c r="U5145" s="95" t="str">
        <f t="shared" si="320"/>
        <v/>
      </c>
      <c r="V5145" s="95" t="str">
        <f t="shared" si="321"/>
        <v/>
      </c>
      <c r="W5145" s="95" t="str">
        <f t="shared" si="322"/>
        <v/>
      </c>
      <c r="X5145" s="95" t="str">
        <f t="shared" si="323"/>
        <v/>
      </c>
    </row>
    <row r="5146" spans="21:24" x14ac:dyDescent="0.3">
      <c r="U5146" s="95" t="str">
        <f t="shared" si="320"/>
        <v/>
      </c>
      <c r="V5146" s="95" t="str">
        <f t="shared" si="321"/>
        <v/>
      </c>
      <c r="W5146" s="95" t="str">
        <f t="shared" si="322"/>
        <v/>
      </c>
      <c r="X5146" s="95" t="str">
        <f t="shared" si="323"/>
        <v/>
      </c>
    </row>
    <row r="5147" spans="21:24" x14ac:dyDescent="0.3">
      <c r="U5147" s="95" t="str">
        <f t="shared" si="320"/>
        <v/>
      </c>
      <c r="V5147" s="95" t="str">
        <f t="shared" si="321"/>
        <v/>
      </c>
      <c r="W5147" s="95" t="str">
        <f t="shared" si="322"/>
        <v/>
      </c>
      <c r="X5147" s="95" t="str">
        <f t="shared" si="323"/>
        <v/>
      </c>
    </row>
    <row r="5148" spans="21:24" x14ac:dyDescent="0.3">
      <c r="U5148" s="95" t="str">
        <f t="shared" si="320"/>
        <v/>
      </c>
      <c r="V5148" s="95" t="str">
        <f t="shared" si="321"/>
        <v/>
      </c>
      <c r="W5148" s="95" t="str">
        <f t="shared" si="322"/>
        <v/>
      </c>
      <c r="X5148" s="95" t="str">
        <f t="shared" si="323"/>
        <v/>
      </c>
    </row>
    <row r="5149" spans="21:24" x14ac:dyDescent="0.3">
      <c r="U5149" s="95" t="str">
        <f t="shared" si="320"/>
        <v/>
      </c>
      <c r="V5149" s="95" t="str">
        <f t="shared" si="321"/>
        <v/>
      </c>
      <c r="W5149" s="95" t="str">
        <f t="shared" si="322"/>
        <v/>
      </c>
      <c r="X5149" s="95" t="str">
        <f t="shared" si="323"/>
        <v/>
      </c>
    </row>
    <row r="5150" spans="21:24" x14ac:dyDescent="0.3">
      <c r="U5150" s="95" t="str">
        <f t="shared" si="320"/>
        <v/>
      </c>
      <c r="V5150" s="95" t="str">
        <f t="shared" si="321"/>
        <v/>
      </c>
      <c r="W5150" s="95" t="str">
        <f t="shared" si="322"/>
        <v/>
      </c>
      <c r="X5150" s="95" t="str">
        <f t="shared" si="323"/>
        <v/>
      </c>
    </row>
    <row r="5151" spans="21:24" x14ac:dyDescent="0.3">
      <c r="U5151" s="95" t="str">
        <f t="shared" si="320"/>
        <v/>
      </c>
      <c r="V5151" s="95" t="str">
        <f t="shared" si="321"/>
        <v/>
      </c>
      <c r="W5151" s="95" t="str">
        <f t="shared" si="322"/>
        <v/>
      </c>
      <c r="X5151" s="95" t="str">
        <f t="shared" si="323"/>
        <v/>
      </c>
    </row>
    <row r="5152" spans="21:24" x14ac:dyDescent="0.3">
      <c r="U5152" s="95" t="str">
        <f t="shared" si="320"/>
        <v/>
      </c>
      <c r="V5152" s="95" t="str">
        <f t="shared" si="321"/>
        <v/>
      </c>
      <c r="W5152" s="95" t="str">
        <f t="shared" si="322"/>
        <v/>
      </c>
      <c r="X5152" s="95" t="str">
        <f t="shared" si="323"/>
        <v/>
      </c>
    </row>
    <row r="5153" spans="21:24" x14ac:dyDescent="0.3">
      <c r="U5153" s="95" t="str">
        <f t="shared" si="320"/>
        <v/>
      </c>
      <c r="V5153" s="95" t="str">
        <f t="shared" si="321"/>
        <v/>
      </c>
      <c r="W5153" s="95" t="str">
        <f t="shared" si="322"/>
        <v/>
      </c>
      <c r="X5153" s="95" t="str">
        <f t="shared" si="323"/>
        <v/>
      </c>
    </row>
    <row r="5154" spans="21:24" x14ac:dyDescent="0.3">
      <c r="U5154" s="95" t="str">
        <f t="shared" si="320"/>
        <v/>
      </c>
      <c r="V5154" s="95" t="str">
        <f t="shared" si="321"/>
        <v/>
      </c>
      <c r="W5154" s="95" t="str">
        <f t="shared" si="322"/>
        <v/>
      </c>
      <c r="X5154" s="95" t="str">
        <f t="shared" si="323"/>
        <v/>
      </c>
    </row>
    <row r="5155" spans="21:24" x14ac:dyDescent="0.3">
      <c r="U5155" s="95" t="str">
        <f t="shared" si="320"/>
        <v/>
      </c>
      <c r="V5155" s="95" t="str">
        <f t="shared" si="321"/>
        <v/>
      </c>
      <c r="W5155" s="95" t="str">
        <f t="shared" si="322"/>
        <v/>
      </c>
      <c r="X5155" s="95" t="str">
        <f t="shared" si="323"/>
        <v/>
      </c>
    </row>
    <row r="5156" spans="21:24" x14ac:dyDescent="0.3">
      <c r="U5156" s="95" t="str">
        <f t="shared" si="320"/>
        <v/>
      </c>
      <c r="V5156" s="95" t="str">
        <f t="shared" si="321"/>
        <v/>
      </c>
      <c r="W5156" s="95" t="str">
        <f t="shared" si="322"/>
        <v/>
      </c>
      <c r="X5156" s="95" t="str">
        <f t="shared" si="323"/>
        <v/>
      </c>
    </row>
    <row r="5157" spans="21:24" x14ac:dyDescent="0.3">
      <c r="U5157" s="95" t="str">
        <f t="shared" si="320"/>
        <v/>
      </c>
      <c r="V5157" s="95" t="str">
        <f t="shared" si="321"/>
        <v/>
      </c>
      <c r="W5157" s="95" t="str">
        <f t="shared" si="322"/>
        <v/>
      </c>
      <c r="X5157" s="95" t="str">
        <f t="shared" si="323"/>
        <v/>
      </c>
    </row>
    <row r="5158" spans="21:24" x14ac:dyDescent="0.3">
      <c r="U5158" s="95" t="str">
        <f t="shared" si="320"/>
        <v/>
      </c>
      <c r="V5158" s="95" t="str">
        <f t="shared" si="321"/>
        <v/>
      </c>
      <c r="W5158" s="95" t="str">
        <f t="shared" si="322"/>
        <v/>
      </c>
      <c r="X5158" s="95" t="str">
        <f t="shared" si="323"/>
        <v/>
      </c>
    </row>
    <row r="5159" spans="21:24" x14ac:dyDescent="0.3">
      <c r="U5159" s="95" t="str">
        <f t="shared" si="320"/>
        <v/>
      </c>
      <c r="V5159" s="95" t="str">
        <f t="shared" si="321"/>
        <v/>
      </c>
      <c r="W5159" s="95" t="str">
        <f t="shared" si="322"/>
        <v/>
      </c>
      <c r="X5159" s="95" t="str">
        <f t="shared" si="323"/>
        <v/>
      </c>
    </row>
    <row r="5160" spans="21:24" x14ac:dyDescent="0.3">
      <c r="U5160" s="95" t="str">
        <f t="shared" si="320"/>
        <v/>
      </c>
      <c r="V5160" s="95" t="str">
        <f t="shared" si="321"/>
        <v/>
      </c>
      <c r="W5160" s="95" t="str">
        <f t="shared" si="322"/>
        <v/>
      </c>
      <c r="X5160" s="95" t="str">
        <f t="shared" si="323"/>
        <v/>
      </c>
    </row>
    <row r="5161" spans="21:24" x14ac:dyDescent="0.3">
      <c r="U5161" s="95" t="str">
        <f t="shared" si="320"/>
        <v/>
      </c>
      <c r="V5161" s="95" t="str">
        <f t="shared" si="321"/>
        <v/>
      </c>
      <c r="W5161" s="95" t="str">
        <f t="shared" si="322"/>
        <v/>
      </c>
      <c r="X5161" s="95" t="str">
        <f t="shared" si="323"/>
        <v/>
      </c>
    </row>
    <row r="5162" spans="21:24" x14ac:dyDescent="0.3">
      <c r="U5162" s="95" t="str">
        <f t="shared" si="320"/>
        <v/>
      </c>
      <c r="V5162" s="95" t="str">
        <f t="shared" si="321"/>
        <v/>
      </c>
      <c r="W5162" s="95" t="str">
        <f t="shared" si="322"/>
        <v/>
      </c>
      <c r="X5162" s="95" t="str">
        <f t="shared" si="323"/>
        <v/>
      </c>
    </row>
    <row r="5163" spans="21:24" x14ac:dyDescent="0.3">
      <c r="U5163" s="95" t="str">
        <f t="shared" si="320"/>
        <v/>
      </c>
      <c r="V5163" s="95" t="str">
        <f t="shared" si="321"/>
        <v/>
      </c>
      <c r="W5163" s="95" t="str">
        <f t="shared" si="322"/>
        <v/>
      </c>
      <c r="X5163" s="95" t="str">
        <f t="shared" si="323"/>
        <v/>
      </c>
    </row>
    <row r="5164" spans="21:24" x14ac:dyDescent="0.3">
      <c r="U5164" s="95" t="str">
        <f t="shared" si="320"/>
        <v/>
      </c>
      <c r="V5164" s="95" t="str">
        <f t="shared" si="321"/>
        <v/>
      </c>
      <c r="W5164" s="95" t="str">
        <f t="shared" si="322"/>
        <v/>
      </c>
      <c r="X5164" s="95" t="str">
        <f t="shared" si="323"/>
        <v/>
      </c>
    </row>
    <row r="5165" spans="21:24" x14ac:dyDescent="0.3">
      <c r="U5165" s="95" t="str">
        <f t="shared" si="320"/>
        <v/>
      </c>
      <c r="V5165" s="95" t="str">
        <f t="shared" si="321"/>
        <v/>
      </c>
      <c r="W5165" s="95" t="str">
        <f t="shared" si="322"/>
        <v/>
      </c>
      <c r="X5165" s="95" t="str">
        <f t="shared" si="323"/>
        <v/>
      </c>
    </row>
    <row r="5166" spans="21:24" x14ac:dyDescent="0.3">
      <c r="U5166" s="95" t="str">
        <f t="shared" si="320"/>
        <v/>
      </c>
      <c r="V5166" s="95" t="str">
        <f t="shared" si="321"/>
        <v/>
      </c>
      <c r="W5166" s="95" t="str">
        <f t="shared" si="322"/>
        <v/>
      </c>
      <c r="X5166" s="95" t="str">
        <f t="shared" si="323"/>
        <v/>
      </c>
    </row>
    <row r="5167" spans="21:24" x14ac:dyDescent="0.3">
      <c r="U5167" s="95" t="str">
        <f t="shared" si="320"/>
        <v/>
      </c>
      <c r="V5167" s="95" t="str">
        <f t="shared" si="321"/>
        <v/>
      </c>
      <c r="W5167" s="95" t="str">
        <f t="shared" si="322"/>
        <v/>
      </c>
      <c r="X5167" s="95" t="str">
        <f t="shared" si="323"/>
        <v/>
      </c>
    </row>
    <row r="5168" spans="21:24" x14ac:dyDescent="0.3">
      <c r="U5168" s="95" t="str">
        <f t="shared" si="320"/>
        <v/>
      </c>
      <c r="V5168" s="95" t="str">
        <f t="shared" si="321"/>
        <v/>
      </c>
      <c r="W5168" s="95" t="str">
        <f t="shared" si="322"/>
        <v/>
      </c>
      <c r="X5168" s="95" t="str">
        <f t="shared" si="323"/>
        <v/>
      </c>
    </row>
    <row r="5169" spans="21:24" x14ac:dyDescent="0.3">
      <c r="U5169" s="95" t="str">
        <f t="shared" si="320"/>
        <v/>
      </c>
      <c r="V5169" s="95" t="str">
        <f t="shared" si="321"/>
        <v/>
      </c>
      <c r="W5169" s="95" t="str">
        <f t="shared" si="322"/>
        <v/>
      </c>
      <c r="X5169" s="95" t="str">
        <f t="shared" si="323"/>
        <v/>
      </c>
    </row>
    <row r="5170" spans="21:24" x14ac:dyDescent="0.3">
      <c r="U5170" s="95" t="str">
        <f t="shared" si="320"/>
        <v/>
      </c>
      <c r="V5170" s="95" t="str">
        <f t="shared" si="321"/>
        <v/>
      </c>
      <c r="W5170" s="95" t="str">
        <f t="shared" si="322"/>
        <v/>
      </c>
      <c r="X5170" s="95" t="str">
        <f t="shared" si="323"/>
        <v/>
      </c>
    </row>
    <row r="5171" spans="21:24" x14ac:dyDescent="0.3">
      <c r="U5171" s="95" t="str">
        <f t="shared" si="320"/>
        <v/>
      </c>
      <c r="V5171" s="95" t="str">
        <f t="shared" si="321"/>
        <v/>
      </c>
      <c r="W5171" s="95" t="str">
        <f t="shared" si="322"/>
        <v/>
      </c>
      <c r="X5171" s="95" t="str">
        <f t="shared" si="323"/>
        <v/>
      </c>
    </row>
    <row r="5172" spans="21:24" x14ac:dyDescent="0.3">
      <c r="U5172" s="95" t="str">
        <f t="shared" si="320"/>
        <v/>
      </c>
      <c r="V5172" s="95" t="str">
        <f t="shared" si="321"/>
        <v/>
      </c>
      <c r="W5172" s="95" t="str">
        <f t="shared" si="322"/>
        <v/>
      </c>
      <c r="X5172" s="95" t="str">
        <f t="shared" si="323"/>
        <v/>
      </c>
    </row>
    <row r="5173" spans="21:24" x14ac:dyDescent="0.3">
      <c r="U5173" s="95" t="str">
        <f t="shared" si="320"/>
        <v/>
      </c>
      <c r="V5173" s="95" t="str">
        <f t="shared" si="321"/>
        <v/>
      </c>
      <c r="W5173" s="95" t="str">
        <f t="shared" si="322"/>
        <v/>
      </c>
      <c r="X5173" s="95" t="str">
        <f t="shared" si="323"/>
        <v/>
      </c>
    </row>
    <row r="5174" spans="21:24" x14ac:dyDescent="0.3">
      <c r="U5174" s="95" t="str">
        <f t="shared" si="320"/>
        <v/>
      </c>
      <c r="V5174" s="95" t="str">
        <f t="shared" si="321"/>
        <v/>
      </c>
      <c r="W5174" s="95" t="str">
        <f t="shared" si="322"/>
        <v/>
      </c>
      <c r="X5174" s="95" t="str">
        <f t="shared" si="323"/>
        <v/>
      </c>
    </row>
    <row r="5175" spans="21:24" x14ac:dyDescent="0.3">
      <c r="U5175" s="95" t="str">
        <f t="shared" si="320"/>
        <v/>
      </c>
      <c r="V5175" s="95" t="str">
        <f t="shared" si="321"/>
        <v/>
      </c>
      <c r="W5175" s="95" t="str">
        <f t="shared" si="322"/>
        <v/>
      </c>
      <c r="X5175" s="95" t="str">
        <f t="shared" si="323"/>
        <v/>
      </c>
    </row>
    <row r="5176" spans="21:24" x14ac:dyDescent="0.3">
      <c r="U5176" s="95" t="str">
        <f t="shared" si="320"/>
        <v/>
      </c>
      <c r="V5176" s="95" t="str">
        <f t="shared" si="321"/>
        <v/>
      </c>
      <c r="W5176" s="95" t="str">
        <f t="shared" si="322"/>
        <v/>
      </c>
      <c r="X5176" s="95" t="str">
        <f t="shared" si="323"/>
        <v/>
      </c>
    </row>
    <row r="5177" spans="21:24" x14ac:dyDescent="0.3">
      <c r="U5177" s="95" t="str">
        <f t="shared" si="320"/>
        <v/>
      </c>
      <c r="V5177" s="95" t="str">
        <f t="shared" si="321"/>
        <v/>
      </c>
      <c r="W5177" s="95" t="str">
        <f t="shared" si="322"/>
        <v/>
      </c>
      <c r="X5177" s="95" t="str">
        <f t="shared" si="323"/>
        <v/>
      </c>
    </row>
    <row r="5178" spans="21:24" x14ac:dyDescent="0.3">
      <c r="U5178" s="95" t="str">
        <f t="shared" si="320"/>
        <v/>
      </c>
      <c r="V5178" s="95" t="str">
        <f t="shared" si="321"/>
        <v/>
      </c>
      <c r="W5178" s="95" t="str">
        <f t="shared" si="322"/>
        <v/>
      </c>
      <c r="X5178" s="95" t="str">
        <f t="shared" si="323"/>
        <v/>
      </c>
    </row>
    <row r="5179" spans="21:24" x14ac:dyDescent="0.3">
      <c r="U5179" s="95" t="str">
        <f t="shared" si="320"/>
        <v/>
      </c>
      <c r="V5179" s="95" t="str">
        <f t="shared" si="321"/>
        <v/>
      </c>
      <c r="W5179" s="95" t="str">
        <f t="shared" si="322"/>
        <v/>
      </c>
      <c r="X5179" s="95" t="str">
        <f t="shared" si="323"/>
        <v/>
      </c>
    </row>
    <row r="5180" spans="21:24" x14ac:dyDescent="0.3">
      <c r="U5180" s="95" t="str">
        <f t="shared" si="320"/>
        <v/>
      </c>
      <c r="V5180" s="95" t="str">
        <f t="shared" si="321"/>
        <v/>
      </c>
      <c r="W5180" s="95" t="str">
        <f t="shared" si="322"/>
        <v/>
      </c>
      <c r="X5180" s="95" t="str">
        <f t="shared" si="323"/>
        <v/>
      </c>
    </row>
    <row r="5181" spans="21:24" x14ac:dyDescent="0.3">
      <c r="U5181" s="95" t="str">
        <f t="shared" si="320"/>
        <v/>
      </c>
      <c r="V5181" s="95" t="str">
        <f t="shared" si="321"/>
        <v/>
      </c>
      <c r="W5181" s="95" t="str">
        <f t="shared" si="322"/>
        <v/>
      </c>
      <c r="X5181" s="95" t="str">
        <f t="shared" si="323"/>
        <v/>
      </c>
    </row>
    <row r="5182" spans="21:24" x14ac:dyDescent="0.3">
      <c r="U5182" s="95" t="str">
        <f t="shared" si="320"/>
        <v/>
      </c>
      <c r="V5182" s="95" t="str">
        <f t="shared" si="321"/>
        <v/>
      </c>
      <c r="W5182" s="95" t="str">
        <f t="shared" si="322"/>
        <v/>
      </c>
      <c r="X5182" s="95" t="str">
        <f t="shared" si="323"/>
        <v/>
      </c>
    </row>
    <row r="5183" spans="21:24" x14ac:dyDescent="0.3">
      <c r="U5183" s="95" t="str">
        <f t="shared" si="320"/>
        <v/>
      </c>
      <c r="V5183" s="95" t="str">
        <f t="shared" si="321"/>
        <v/>
      </c>
      <c r="W5183" s="95" t="str">
        <f t="shared" si="322"/>
        <v/>
      </c>
      <c r="X5183" s="95" t="str">
        <f t="shared" si="323"/>
        <v/>
      </c>
    </row>
    <row r="5184" spans="21:24" x14ac:dyDescent="0.3">
      <c r="U5184" s="95" t="str">
        <f t="shared" si="320"/>
        <v/>
      </c>
      <c r="V5184" s="95" t="str">
        <f t="shared" si="321"/>
        <v/>
      </c>
      <c r="W5184" s="95" t="str">
        <f t="shared" si="322"/>
        <v/>
      </c>
      <c r="X5184" s="95" t="str">
        <f t="shared" si="323"/>
        <v/>
      </c>
    </row>
    <row r="5185" spans="21:24" x14ac:dyDescent="0.3">
      <c r="U5185" s="95" t="str">
        <f t="shared" si="320"/>
        <v/>
      </c>
      <c r="V5185" s="95" t="str">
        <f t="shared" si="321"/>
        <v/>
      </c>
      <c r="W5185" s="95" t="str">
        <f t="shared" si="322"/>
        <v/>
      </c>
      <c r="X5185" s="95" t="str">
        <f t="shared" si="323"/>
        <v/>
      </c>
    </row>
    <row r="5186" spans="21:24" x14ac:dyDescent="0.3">
      <c r="U5186" s="95" t="str">
        <f t="shared" si="320"/>
        <v/>
      </c>
      <c r="V5186" s="95" t="str">
        <f t="shared" si="321"/>
        <v/>
      </c>
      <c r="W5186" s="95" t="str">
        <f t="shared" si="322"/>
        <v/>
      </c>
      <c r="X5186" s="95" t="str">
        <f t="shared" si="323"/>
        <v/>
      </c>
    </row>
    <row r="5187" spans="21:24" x14ac:dyDescent="0.3">
      <c r="U5187" s="95" t="str">
        <f t="shared" si="320"/>
        <v/>
      </c>
      <c r="V5187" s="95" t="str">
        <f t="shared" si="321"/>
        <v/>
      </c>
      <c r="W5187" s="95" t="str">
        <f t="shared" si="322"/>
        <v/>
      </c>
      <c r="X5187" s="95" t="str">
        <f t="shared" si="323"/>
        <v/>
      </c>
    </row>
    <row r="5188" spans="21:24" x14ac:dyDescent="0.3">
      <c r="U5188" s="95" t="str">
        <f t="shared" si="320"/>
        <v/>
      </c>
      <c r="V5188" s="95" t="str">
        <f t="shared" si="321"/>
        <v/>
      </c>
      <c r="W5188" s="95" t="str">
        <f t="shared" si="322"/>
        <v/>
      </c>
      <c r="X5188" s="95" t="str">
        <f t="shared" si="323"/>
        <v/>
      </c>
    </row>
    <row r="5189" spans="21:24" x14ac:dyDescent="0.3">
      <c r="U5189" s="95" t="str">
        <f t="shared" ref="U5189:U5252" si="324">IF(L5189="ANO",B5189&amp;"-Linie A","")</f>
        <v/>
      </c>
      <c r="V5189" s="95" t="str">
        <f t="shared" ref="V5189:V5252" si="325">IF(M5189="ANO",B5189&amp;"-Linie B","")</f>
        <v/>
      </c>
      <c r="W5189" s="95" t="str">
        <f t="shared" ref="W5189:W5252" si="326">IF(N5189="ANO",B5189&amp;"-Linie C","")</f>
        <v/>
      </c>
      <c r="X5189" s="95" t="str">
        <f t="shared" ref="X5189:X5252" si="327">IF(O5189="ANO",B5189&amp;"-Linie D","")</f>
        <v/>
      </c>
    </row>
    <row r="5190" spans="21:24" x14ac:dyDescent="0.3">
      <c r="U5190" s="95" t="str">
        <f t="shared" si="324"/>
        <v/>
      </c>
      <c r="V5190" s="95" t="str">
        <f t="shared" si="325"/>
        <v/>
      </c>
      <c r="W5190" s="95" t="str">
        <f t="shared" si="326"/>
        <v/>
      </c>
      <c r="X5190" s="95" t="str">
        <f t="shared" si="327"/>
        <v/>
      </c>
    </row>
    <row r="5191" spans="21:24" x14ac:dyDescent="0.3">
      <c r="U5191" s="95" t="str">
        <f t="shared" si="324"/>
        <v/>
      </c>
      <c r="V5191" s="95" t="str">
        <f t="shared" si="325"/>
        <v/>
      </c>
      <c r="W5191" s="95" t="str">
        <f t="shared" si="326"/>
        <v/>
      </c>
      <c r="X5191" s="95" t="str">
        <f t="shared" si="327"/>
        <v/>
      </c>
    </row>
    <row r="5192" spans="21:24" x14ac:dyDescent="0.3">
      <c r="U5192" s="95" t="str">
        <f t="shared" si="324"/>
        <v/>
      </c>
      <c r="V5192" s="95" t="str">
        <f t="shared" si="325"/>
        <v/>
      </c>
      <c r="W5192" s="95" t="str">
        <f t="shared" si="326"/>
        <v/>
      </c>
      <c r="X5192" s="95" t="str">
        <f t="shared" si="327"/>
        <v/>
      </c>
    </row>
    <row r="5193" spans="21:24" x14ac:dyDescent="0.3">
      <c r="U5193" s="95" t="str">
        <f t="shared" si="324"/>
        <v/>
      </c>
      <c r="V5193" s="95" t="str">
        <f t="shared" si="325"/>
        <v/>
      </c>
      <c r="W5193" s="95" t="str">
        <f t="shared" si="326"/>
        <v/>
      </c>
      <c r="X5193" s="95" t="str">
        <f t="shared" si="327"/>
        <v/>
      </c>
    </row>
    <row r="5194" spans="21:24" x14ac:dyDescent="0.3">
      <c r="U5194" s="95" t="str">
        <f t="shared" si="324"/>
        <v/>
      </c>
      <c r="V5194" s="95" t="str">
        <f t="shared" si="325"/>
        <v/>
      </c>
      <c r="W5194" s="95" t="str">
        <f t="shared" si="326"/>
        <v/>
      </c>
      <c r="X5194" s="95" t="str">
        <f t="shared" si="327"/>
        <v/>
      </c>
    </row>
    <row r="5195" spans="21:24" x14ac:dyDescent="0.3">
      <c r="U5195" s="95" t="str">
        <f t="shared" si="324"/>
        <v/>
      </c>
      <c r="V5195" s="95" t="str">
        <f t="shared" si="325"/>
        <v/>
      </c>
      <c r="W5195" s="95" t="str">
        <f t="shared" si="326"/>
        <v/>
      </c>
      <c r="X5195" s="95" t="str">
        <f t="shared" si="327"/>
        <v/>
      </c>
    </row>
    <row r="5196" spans="21:24" x14ac:dyDescent="0.3">
      <c r="U5196" s="95" t="str">
        <f t="shared" si="324"/>
        <v/>
      </c>
      <c r="V5196" s="95" t="str">
        <f t="shared" si="325"/>
        <v/>
      </c>
      <c r="W5196" s="95" t="str">
        <f t="shared" si="326"/>
        <v/>
      </c>
      <c r="X5196" s="95" t="str">
        <f t="shared" si="327"/>
        <v/>
      </c>
    </row>
    <row r="5197" spans="21:24" x14ac:dyDescent="0.3">
      <c r="U5197" s="95" t="str">
        <f t="shared" si="324"/>
        <v/>
      </c>
      <c r="V5197" s="95" t="str">
        <f t="shared" si="325"/>
        <v/>
      </c>
      <c r="W5197" s="95" t="str">
        <f t="shared" si="326"/>
        <v/>
      </c>
      <c r="X5197" s="95" t="str">
        <f t="shared" si="327"/>
        <v/>
      </c>
    </row>
    <row r="5198" spans="21:24" x14ac:dyDescent="0.3">
      <c r="U5198" s="95" t="str">
        <f t="shared" si="324"/>
        <v/>
      </c>
      <c r="V5198" s="95" t="str">
        <f t="shared" si="325"/>
        <v/>
      </c>
      <c r="W5198" s="95" t="str">
        <f t="shared" si="326"/>
        <v/>
      </c>
      <c r="X5198" s="95" t="str">
        <f t="shared" si="327"/>
        <v/>
      </c>
    </row>
    <row r="5199" spans="21:24" x14ac:dyDescent="0.3">
      <c r="U5199" s="95" t="str">
        <f t="shared" si="324"/>
        <v/>
      </c>
      <c r="V5199" s="95" t="str">
        <f t="shared" si="325"/>
        <v/>
      </c>
      <c r="W5199" s="95" t="str">
        <f t="shared" si="326"/>
        <v/>
      </c>
      <c r="X5199" s="95" t="str">
        <f t="shared" si="327"/>
        <v/>
      </c>
    </row>
    <row r="5200" spans="21:24" x14ac:dyDescent="0.3">
      <c r="U5200" s="95" t="str">
        <f t="shared" si="324"/>
        <v/>
      </c>
      <c r="V5200" s="95" t="str">
        <f t="shared" si="325"/>
        <v/>
      </c>
      <c r="W5200" s="95" t="str">
        <f t="shared" si="326"/>
        <v/>
      </c>
      <c r="X5200" s="95" t="str">
        <f t="shared" si="327"/>
        <v/>
      </c>
    </row>
    <row r="5201" spans="21:24" x14ac:dyDescent="0.3">
      <c r="U5201" s="95" t="str">
        <f t="shared" si="324"/>
        <v/>
      </c>
      <c r="V5201" s="95" t="str">
        <f t="shared" si="325"/>
        <v/>
      </c>
      <c r="W5201" s="95" t="str">
        <f t="shared" si="326"/>
        <v/>
      </c>
      <c r="X5201" s="95" t="str">
        <f t="shared" si="327"/>
        <v/>
      </c>
    </row>
    <row r="5202" spans="21:24" x14ac:dyDescent="0.3">
      <c r="U5202" s="95" t="str">
        <f t="shared" si="324"/>
        <v/>
      </c>
      <c r="V5202" s="95" t="str">
        <f t="shared" si="325"/>
        <v/>
      </c>
      <c r="W5202" s="95" t="str">
        <f t="shared" si="326"/>
        <v/>
      </c>
      <c r="X5202" s="95" t="str">
        <f t="shared" si="327"/>
        <v/>
      </c>
    </row>
    <row r="5203" spans="21:24" x14ac:dyDescent="0.3">
      <c r="U5203" s="95" t="str">
        <f t="shared" si="324"/>
        <v/>
      </c>
      <c r="V5203" s="95" t="str">
        <f t="shared" si="325"/>
        <v/>
      </c>
      <c r="W5203" s="95" t="str">
        <f t="shared" si="326"/>
        <v/>
      </c>
      <c r="X5203" s="95" t="str">
        <f t="shared" si="327"/>
        <v/>
      </c>
    </row>
    <row r="5204" spans="21:24" x14ac:dyDescent="0.3">
      <c r="U5204" s="95" t="str">
        <f t="shared" si="324"/>
        <v/>
      </c>
      <c r="V5204" s="95" t="str">
        <f t="shared" si="325"/>
        <v/>
      </c>
      <c r="W5204" s="95" t="str">
        <f t="shared" si="326"/>
        <v/>
      </c>
      <c r="X5204" s="95" t="str">
        <f t="shared" si="327"/>
        <v/>
      </c>
    </row>
    <row r="5205" spans="21:24" x14ac:dyDescent="0.3">
      <c r="U5205" s="95" t="str">
        <f t="shared" si="324"/>
        <v/>
      </c>
      <c r="V5205" s="95" t="str">
        <f t="shared" si="325"/>
        <v/>
      </c>
      <c r="W5205" s="95" t="str">
        <f t="shared" si="326"/>
        <v/>
      </c>
      <c r="X5205" s="95" t="str">
        <f t="shared" si="327"/>
        <v/>
      </c>
    </row>
    <row r="5206" spans="21:24" x14ac:dyDescent="0.3">
      <c r="U5206" s="95" t="str">
        <f t="shared" si="324"/>
        <v/>
      </c>
      <c r="V5206" s="95" t="str">
        <f t="shared" si="325"/>
        <v/>
      </c>
      <c r="W5206" s="95" t="str">
        <f t="shared" si="326"/>
        <v/>
      </c>
      <c r="X5206" s="95" t="str">
        <f t="shared" si="327"/>
        <v/>
      </c>
    </row>
    <row r="5207" spans="21:24" x14ac:dyDescent="0.3">
      <c r="U5207" s="95" t="str">
        <f t="shared" si="324"/>
        <v/>
      </c>
      <c r="V5207" s="95" t="str">
        <f t="shared" si="325"/>
        <v/>
      </c>
      <c r="W5207" s="95" t="str">
        <f t="shared" si="326"/>
        <v/>
      </c>
      <c r="X5207" s="95" t="str">
        <f t="shared" si="327"/>
        <v/>
      </c>
    </row>
    <row r="5208" spans="21:24" x14ac:dyDescent="0.3">
      <c r="U5208" s="95" t="str">
        <f t="shared" si="324"/>
        <v/>
      </c>
      <c r="V5208" s="95" t="str">
        <f t="shared" si="325"/>
        <v/>
      </c>
      <c r="W5208" s="95" t="str">
        <f t="shared" si="326"/>
        <v/>
      </c>
      <c r="X5208" s="95" t="str">
        <f t="shared" si="327"/>
        <v/>
      </c>
    </row>
    <row r="5209" spans="21:24" x14ac:dyDescent="0.3">
      <c r="U5209" s="95" t="str">
        <f t="shared" si="324"/>
        <v/>
      </c>
      <c r="V5209" s="95" t="str">
        <f t="shared" si="325"/>
        <v/>
      </c>
      <c r="W5209" s="95" t="str">
        <f t="shared" si="326"/>
        <v/>
      </c>
      <c r="X5209" s="95" t="str">
        <f t="shared" si="327"/>
        <v/>
      </c>
    </row>
    <row r="5210" spans="21:24" x14ac:dyDescent="0.3">
      <c r="U5210" s="95" t="str">
        <f t="shared" si="324"/>
        <v/>
      </c>
      <c r="V5210" s="95" t="str">
        <f t="shared" si="325"/>
        <v/>
      </c>
      <c r="W5210" s="95" t="str">
        <f t="shared" si="326"/>
        <v/>
      </c>
      <c r="X5210" s="95" t="str">
        <f t="shared" si="327"/>
        <v/>
      </c>
    </row>
    <row r="5211" spans="21:24" x14ac:dyDescent="0.3">
      <c r="U5211" s="95" t="str">
        <f t="shared" si="324"/>
        <v/>
      </c>
      <c r="V5211" s="95" t="str">
        <f t="shared" si="325"/>
        <v/>
      </c>
      <c r="W5211" s="95" t="str">
        <f t="shared" si="326"/>
        <v/>
      </c>
      <c r="X5211" s="95" t="str">
        <f t="shared" si="327"/>
        <v/>
      </c>
    </row>
    <row r="5212" spans="21:24" x14ac:dyDescent="0.3">
      <c r="U5212" s="95" t="str">
        <f t="shared" si="324"/>
        <v/>
      </c>
      <c r="V5212" s="95" t="str">
        <f t="shared" si="325"/>
        <v/>
      </c>
      <c r="W5212" s="95" t="str">
        <f t="shared" si="326"/>
        <v/>
      </c>
      <c r="X5212" s="95" t="str">
        <f t="shared" si="327"/>
        <v/>
      </c>
    </row>
    <row r="5213" spans="21:24" x14ac:dyDescent="0.3">
      <c r="U5213" s="95" t="str">
        <f t="shared" si="324"/>
        <v/>
      </c>
      <c r="V5213" s="95" t="str">
        <f t="shared" si="325"/>
        <v/>
      </c>
      <c r="W5213" s="95" t="str">
        <f t="shared" si="326"/>
        <v/>
      </c>
      <c r="X5213" s="95" t="str">
        <f t="shared" si="327"/>
        <v/>
      </c>
    </row>
    <row r="5214" spans="21:24" x14ac:dyDescent="0.3">
      <c r="U5214" s="95" t="str">
        <f t="shared" si="324"/>
        <v/>
      </c>
      <c r="V5214" s="95" t="str">
        <f t="shared" si="325"/>
        <v/>
      </c>
      <c r="W5214" s="95" t="str">
        <f t="shared" si="326"/>
        <v/>
      </c>
      <c r="X5214" s="95" t="str">
        <f t="shared" si="327"/>
        <v/>
      </c>
    </row>
    <row r="5215" spans="21:24" x14ac:dyDescent="0.3">
      <c r="U5215" s="95" t="str">
        <f t="shared" si="324"/>
        <v/>
      </c>
      <c r="V5215" s="95" t="str">
        <f t="shared" si="325"/>
        <v/>
      </c>
      <c r="W5215" s="95" t="str">
        <f t="shared" si="326"/>
        <v/>
      </c>
      <c r="X5215" s="95" t="str">
        <f t="shared" si="327"/>
        <v/>
      </c>
    </row>
    <row r="5216" spans="21:24" x14ac:dyDescent="0.3">
      <c r="U5216" s="95" t="str">
        <f t="shared" si="324"/>
        <v/>
      </c>
      <c r="V5216" s="95" t="str">
        <f t="shared" si="325"/>
        <v/>
      </c>
      <c r="W5216" s="95" t="str">
        <f t="shared" si="326"/>
        <v/>
      </c>
      <c r="X5216" s="95" t="str">
        <f t="shared" si="327"/>
        <v/>
      </c>
    </row>
    <row r="5217" spans="21:24" x14ac:dyDescent="0.3">
      <c r="U5217" s="95" t="str">
        <f t="shared" si="324"/>
        <v/>
      </c>
      <c r="V5217" s="95" t="str">
        <f t="shared" si="325"/>
        <v/>
      </c>
      <c r="W5217" s="95" t="str">
        <f t="shared" si="326"/>
        <v/>
      </c>
      <c r="X5217" s="95" t="str">
        <f t="shared" si="327"/>
        <v/>
      </c>
    </row>
    <row r="5218" spans="21:24" x14ac:dyDescent="0.3">
      <c r="U5218" s="95" t="str">
        <f t="shared" si="324"/>
        <v/>
      </c>
      <c r="V5218" s="95" t="str">
        <f t="shared" si="325"/>
        <v/>
      </c>
      <c r="W5218" s="95" t="str">
        <f t="shared" si="326"/>
        <v/>
      </c>
      <c r="X5218" s="95" t="str">
        <f t="shared" si="327"/>
        <v/>
      </c>
    </row>
    <row r="5219" spans="21:24" x14ac:dyDescent="0.3">
      <c r="U5219" s="95" t="str">
        <f t="shared" si="324"/>
        <v/>
      </c>
      <c r="V5219" s="95" t="str">
        <f t="shared" si="325"/>
        <v/>
      </c>
      <c r="W5219" s="95" t="str">
        <f t="shared" si="326"/>
        <v/>
      </c>
      <c r="X5219" s="95" t="str">
        <f t="shared" si="327"/>
        <v/>
      </c>
    </row>
    <row r="5220" spans="21:24" x14ac:dyDescent="0.3">
      <c r="U5220" s="95" t="str">
        <f t="shared" si="324"/>
        <v/>
      </c>
      <c r="V5220" s="95" t="str">
        <f t="shared" si="325"/>
        <v/>
      </c>
      <c r="W5220" s="95" t="str">
        <f t="shared" si="326"/>
        <v/>
      </c>
      <c r="X5220" s="95" t="str">
        <f t="shared" si="327"/>
        <v/>
      </c>
    </row>
    <row r="5221" spans="21:24" x14ac:dyDescent="0.3">
      <c r="U5221" s="95" t="str">
        <f t="shared" si="324"/>
        <v/>
      </c>
      <c r="V5221" s="95" t="str">
        <f t="shared" si="325"/>
        <v/>
      </c>
      <c r="W5221" s="95" t="str">
        <f t="shared" si="326"/>
        <v/>
      </c>
      <c r="X5221" s="95" t="str">
        <f t="shared" si="327"/>
        <v/>
      </c>
    </row>
    <row r="5222" spans="21:24" x14ac:dyDescent="0.3">
      <c r="U5222" s="95" t="str">
        <f t="shared" si="324"/>
        <v/>
      </c>
      <c r="V5222" s="95" t="str">
        <f t="shared" si="325"/>
        <v/>
      </c>
      <c r="W5222" s="95" t="str">
        <f t="shared" si="326"/>
        <v/>
      </c>
      <c r="X5222" s="95" t="str">
        <f t="shared" si="327"/>
        <v/>
      </c>
    </row>
    <row r="5223" spans="21:24" x14ac:dyDescent="0.3">
      <c r="U5223" s="95" t="str">
        <f t="shared" si="324"/>
        <v/>
      </c>
      <c r="V5223" s="95" t="str">
        <f t="shared" si="325"/>
        <v/>
      </c>
      <c r="W5223" s="95" t="str">
        <f t="shared" si="326"/>
        <v/>
      </c>
      <c r="X5223" s="95" t="str">
        <f t="shared" si="327"/>
        <v/>
      </c>
    </row>
    <row r="5224" spans="21:24" x14ac:dyDescent="0.3">
      <c r="U5224" s="95" t="str">
        <f t="shared" si="324"/>
        <v/>
      </c>
      <c r="V5224" s="95" t="str">
        <f t="shared" si="325"/>
        <v/>
      </c>
      <c r="W5224" s="95" t="str">
        <f t="shared" si="326"/>
        <v/>
      </c>
      <c r="X5224" s="95" t="str">
        <f t="shared" si="327"/>
        <v/>
      </c>
    </row>
    <row r="5225" spans="21:24" x14ac:dyDescent="0.3">
      <c r="U5225" s="95" t="str">
        <f t="shared" si="324"/>
        <v/>
      </c>
      <c r="V5225" s="95" t="str">
        <f t="shared" si="325"/>
        <v/>
      </c>
      <c r="W5225" s="95" t="str">
        <f t="shared" si="326"/>
        <v/>
      </c>
      <c r="X5225" s="95" t="str">
        <f t="shared" si="327"/>
        <v/>
      </c>
    </row>
    <row r="5226" spans="21:24" x14ac:dyDescent="0.3">
      <c r="U5226" s="95" t="str">
        <f t="shared" si="324"/>
        <v/>
      </c>
      <c r="V5226" s="95" t="str">
        <f t="shared" si="325"/>
        <v/>
      </c>
      <c r="W5226" s="95" t="str">
        <f t="shared" si="326"/>
        <v/>
      </c>
      <c r="X5226" s="95" t="str">
        <f t="shared" si="327"/>
        <v/>
      </c>
    </row>
    <row r="5227" spans="21:24" x14ac:dyDescent="0.3">
      <c r="U5227" s="95" t="str">
        <f t="shared" si="324"/>
        <v/>
      </c>
      <c r="V5227" s="95" t="str">
        <f t="shared" si="325"/>
        <v/>
      </c>
      <c r="W5227" s="95" t="str">
        <f t="shared" si="326"/>
        <v/>
      </c>
      <c r="X5227" s="95" t="str">
        <f t="shared" si="327"/>
        <v/>
      </c>
    </row>
    <row r="5228" spans="21:24" x14ac:dyDescent="0.3">
      <c r="U5228" s="95" t="str">
        <f t="shared" si="324"/>
        <v/>
      </c>
      <c r="V5228" s="95" t="str">
        <f t="shared" si="325"/>
        <v/>
      </c>
      <c r="W5228" s="95" t="str">
        <f t="shared" si="326"/>
        <v/>
      </c>
      <c r="X5228" s="95" t="str">
        <f t="shared" si="327"/>
        <v/>
      </c>
    </row>
    <row r="5229" spans="21:24" x14ac:dyDescent="0.3">
      <c r="U5229" s="95" t="str">
        <f t="shared" si="324"/>
        <v/>
      </c>
      <c r="V5229" s="95" t="str">
        <f t="shared" si="325"/>
        <v/>
      </c>
      <c r="W5229" s="95" t="str">
        <f t="shared" si="326"/>
        <v/>
      </c>
      <c r="X5229" s="95" t="str">
        <f t="shared" si="327"/>
        <v/>
      </c>
    </row>
    <row r="5230" spans="21:24" x14ac:dyDescent="0.3">
      <c r="U5230" s="95" t="str">
        <f t="shared" si="324"/>
        <v/>
      </c>
      <c r="V5230" s="95" t="str">
        <f t="shared" si="325"/>
        <v/>
      </c>
      <c r="W5230" s="95" t="str">
        <f t="shared" si="326"/>
        <v/>
      </c>
      <c r="X5230" s="95" t="str">
        <f t="shared" si="327"/>
        <v/>
      </c>
    </row>
    <row r="5231" spans="21:24" x14ac:dyDescent="0.3">
      <c r="U5231" s="95" t="str">
        <f t="shared" si="324"/>
        <v/>
      </c>
      <c r="V5231" s="95" t="str">
        <f t="shared" si="325"/>
        <v/>
      </c>
      <c r="W5231" s="95" t="str">
        <f t="shared" si="326"/>
        <v/>
      </c>
      <c r="X5231" s="95" t="str">
        <f t="shared" si="327"/>
        <v/>
      </c>
    </row>
    <row r="5232" spans="21:24" x14ac:dyDescent="0.3">
      <c r="U5232" s="95" t="str">
        <f t="shared" si="324"/>
        <v/>
      </c>
      <c r="V5232" s="95" t="str">
        <f t="shared" si="325"/>
        <v/>
      </c>
      <c r="W5232" s="95" t="str">
        <f t="shared" si="326"/>
        <v/>
      </c>
      <c r="X5232" s="95" t="str">
        <f t="shared" si="327"/>
        <v/>
      </c>
    </row>
    <row r="5233" spans="21:24" x14ac:dyDescent="0.3">
      <c r="U5233" s="95" t="str">
        <f t="shared" si="324"/>
        <v/>
      </c>
      <c r="V5233" s="95" t="str">
        <f t="shared" si="325"/>
        <v/>
      </c>
      <c r="W5233" s="95" t="str">
        <f t="shared" si="326"/>
        <v/>
      </c>
      <c r="X5233" s="95" t="str">
        <f t="shared" si="327"/>
        <v/>
      </c>
    </row>
    <row r="5234" spans="21:24" x14ac:dyDescent="0.3">
      <c r="U5234" s="95" t="str">
        <f t="shared" si="324"/>
        <v/>
      </c>
      <c r="V5234" s="95" t="str">
        <f t="shared" si="325"/>
        <v/>
      </c>
      <c r="W5234" s="95" t="str">
        <f t="shared" si="326"/>
        <v/>
      </c>
      <c r="X5234" s="95" t="str">
        <f t="shared" si="327"/>
        <v/>
      </c>
    </row>
    <row r="5235" spans="21:24" x14ac:dyDescent="0.3">
      <c r="U5235" s="95" t="str">
        <f t="shared" si="324"/>
        <v/>
      </c>
      <c r="V5235" s="95" t="str">
        <f t="shared" si="325"/>
        <v/>
      </c>
      <c r="W5235" s="95" t="str">
        <f t="shared" si="326"/>
        <v/>
      </c>
      <c r="X5235" s="95" t="str">
        <f t="shared" si="327"/>
        <v/>
      </c>
    </row>
    <row r="5236" spans="21:24" x14ac:dyDescent="0.3">
      <c r="U5236" s="95" t="str">
        <f t="shared" si="324"/>
        <v/>
      </c>
      <c r="V5236" s="95" t="str">
        <f t="shared" si="325"/>
        <v/>
      </c>
      <c r="W5236" s="95" t="str">
        <f t="shared" si="326"/>
        <v/>
      </c>
      <c r="X5236" s="95" t="str">
        <f t="shared" si="327"/>
        <v/>
      </c>
    </row>
    <row r="5237" spans="21:24" x14ac:dyDescent="0.3">
      <c r="U5237" s="95" t="str">
        <f t="shared" si="324"/>
        <v/>
      </c>
      <c r="V5237" s="95" t="str">
        <f t="shared" si="325"/>
        <v/>
      </c>
      <c r="W5237" s="95" t="str">
        <f t="shared" si="326"/>
        <v/>
      </c>
      <c r="X5237" s="95" t="str">
        <f t="shared" si="327"/>
        <v/>
      </c>
    </row>
    <row r="5238" spans="21:24" x14ac:dyDescent="0.3">
      <c r="U5238" s="95" t="str">
        <f t="shared" si="324"/>
        <v/>
      </c>
      <c r="V5238" s="95" t="str">
        <f t="shared" si="325"/>
        <v/>
      </c>
      <c r="W5238" s="95" t="str">
        <f t="shared" si="326"/>
        <v/>
      </c>
      <c r="X5238" s="95" t="str">
        <f t="shared" si="327"/>
        <v/>
      </c>
    </row>
    <row r="5239" spans="21:24" x14ac:dyDescent="0.3">
      <c r="U5239" s="95" t="str">
        <f t="shared" si="324"/>
        <v/>
      </c>
      <c r="V5239" s="95" t="str">
        <f t="shared" si="325"/>
        <v/>
      </c>
      <c r="W5239" s="95" t="str">
        <f t="shared" si="326"/>
        <v/>
      </c>
      <c r="X5239" s="95" t="str">
        <f t="shared" si="327"/>
        <v/>
      </c>
    </row>
    <row r="5240" spans="21:24" x14ac:dyDescent="0.3">
      <c r="U5240" s="95" t="str">
        <f t="shared" si="324"/>
        <v/>
      </c>
      <c r="V5240" s="95" t="str">
        <f t="shared" si="325"/>
        <v/>
      </c>
      <c r="W5240" s="95" t="str">
        <f t="shared" si="326"/>
        <v/>
      </c>
      <c r="X5240" s="95" t="str">
        <f t="shared" si="327"/>
        <v/>
      </c>
    </row>
    <row r="5241" spans="21:24" x14ac:dyDescent="0.3">
      <c r="U5241" s="95" t="str">
        <f t="shared" si="324"/>
        <v/>
      </c>
      <c r="V5241" s="95" t="str">
        <f t="shared" si="325"/>
        <v/>
      </c>
      <c r="W5241" s="95" t="str">
        <f t="shared" si="326"/>
        <v/>
      </c>
      <c r="X5241" s="95" t="str">
        <f t="shared" si="327"/>
        <v/>
      </c>
    </row>
    <row r="5242" spans="21:24" x14ac:dyDescent="0.3">
      <c r="U5242" s="95" t="str">
        <f t="shared" si="324"/>
        <v/>
      </c>
      <c r="V5242" s="95" t="str">
        <f t="shared" si="325"/>
        <v/>
      </c>
      <c r="W5242" s="95" t="str">
        <f t="shared" si="326"/>
        <v/>
      </c>
      <c r="X5242" s="95" t="str">
        <f t="shared" si="327"/>
        <v/>
      </c>
    </row>
    <row r="5243" spans="21:24" x14ac:dyDescent="0.3">
      <c r="U5243" s="95" t="str">
        <f t="shared" si="324"/>
        <v/>
      </c>
      <c r="V5243" s="95" t="str">
        <f t="shared" si="325"/>
        <v/>
      </c>
      <c r="W5243" s="95" t="str">
        <f t="shared" si="326"/>
        <v/>
      </c>
      <c r="X5243" s="95" t="str">
        <f t="shared" si="327"/>
        <v/>
      </c>
    </row>
    <row r="5244" spans="21:24" x14ac:dyDescent="0.3">
      <c r="U5244" s="95" t="str">
        <f t="shared" si="324"/>
        <v/>
      </c>
      <c r="V5244" s="95" t="str">
        <f t="shared" si="325"/>
        <v/>
      </c>
      <c r="W5244" s="95" t="str">
        <f t="shared" si="326"/>
        <v/>
      </c>
      <c r="X5244" s="95" t="str">
        <f t="shared" si="327"/>
        <v/>
      </c>
    </row>
    <row r="5245" spans="21:24" x14ac:dyDescent="0.3">
      <c r="U5245" s="95" t="str">
        <f t="shared" si="324"/>
        <v/>
      </c>
      <c r="V5245" s="95" t="str">
        <f t="shared" si="325"/>
        <v/>
      </c>
      <c r="W5245" s="95" t="str">
        <f t="shared" si="326"/>
        <v/>
      </c>
      <c r="X5245" s="95" t="str">
        <f t="shared" si="327"/>
        <v/>
      </c>
    </row>
    <row r="5246" spans="21:24" x14ac:dyDescent="0.3">
      <c r="U5246" s="95" t="str">
        <f t="shared" si="324"/>
        <v/>
      </c>
      <c r="V5246" s="95" t="str">
        <f t="shared" si="325"/>
        <v/>
      </c>
      <c r="W5246" s="95" t="str">
        <f t="shared" si="326"/>
        <v/>
      </c>
      <c r="X5246" s="95" t="str">
        <f t="shared" si="327"/>
        <v/>
      </c>
    </row>
    <row r="5247" spans="21:24" x14ac:dyDescent="0.3">
      <c r="U5247" s="95" t="str">
        <f t="shared" si="324"/>
        <v/>
      </c>
      <c r="V5247" s="95" t="str">
        <f t="shared" si="325"/>
        <v/>
      </c>
      <c r="W5247" s="95" t="str">
        <f t="shared" si="326"/>
        <v/>
      </c>
      <c r="X5247" s="95" t="str">
        <f t="shared" si="327"/>
        <v/>
      </c>
    </row>
    <row r="5248" spans="21:24" x14ac:dyDescent="0.3">
      <c r="U5248" s="95" t="str">
        <f t="shared" si="324"/>
        <v/>
      </c>
      <c r="V5248" s="95" t="str">
        <f t="shared" si="325"/>
        <v/>
      </c>
      <c r="W5248" s="95" t="str">
        <f t="shared" si="326"/>
        <v/>
      </c>
      <c r="X5248" s="95" t="str">
        <f t="shared" si="327"/>
        <v/>
      </c>
    </row>
    <row r="5249" spans="21:24" x14ac:dyDescent="0.3">
      <c r="U5249" s="95" t="str">
        <f t="shared" si="324"/>
        <v/>
      </c>
      <c r="V5249" s="95" t="str">
        <f t="shared" si="325"/>
        <v/>
      </c>
      <c r="W5249" s="95" t="str">
        <f t="shared" si="326"/>
        <v/>
      </c>
      <c r="X5249" s="95" t="str">
        <f t="shared" si="327"/>
        <v/>
      </c>
    </row>
    <row r="5250" spans="21:24" x14ac:dyDescent="0.3">
      <c r="U5250" s="95" t="str">
        <f t="shared" si="324"/>
        <v/>
      </c>
      <c r="V5250" s="95" t="str">
        <f t="shared" si="325"/>
        <v/>
      </c>
      <c r="W5250" s="95" t="str">
        <f t="shared" si="326"/>
        <v/>
      </c>
      <c r="X5250" s="95" t="str">
        <f t="shared" si="327"/>
        <v/>
      </c>
    </row>
    <row r="5251" spans="21:24" x14ac:dyDescent="0.3">
      <c r="U5251" s="95" t="str">
        <f t="shared" si="324"/>
        <v/>
      </c>
      <c r="V5251" s="95" t="str">
        <f t="shared" si="325"/>
        <v/>
      </c>
      <c r="W5251" s="95" t="str">
        <f t="shared" si="326"/>
        <v/>
      </c>
      <c r="X5251" s="95" t="str">
        <f t="shared" si="327"/>
        <v/>
      </c>
    </row>
    <row r="5252" spans="21:24" x14ac:dyDescent="0.3">
      <c r="U5252" s="95" t="str">
        <f t="shared" si="324"/>
        <v/>
      </c>
      <c r="V5252" s="95" t="str">
        <f t="shared" si="325"/>
        <v/>
      </c>
      <c r="W5252" s="95" t="str">
        <f t="shared" si="326"/>
        <v/>
      </c>
      <c r="X5252" s="95" t="str">
        <f t="shared" si="327"/>
        <v/>
      </c>
    </row>
    <row r="5253" spans="21:24" x14ac:dyDescent="0.3">
      <c r="U5253" s="95" t="str">
        <f t="shared" ref="U5253:U5316" si="328">IF(L5253="ANO",B5253&amp;"-Linie A","")</f>
        <v/>
      </c>
      <c r="V5253" s="95" t="str">
        <f t="shared" ref="V5253:V5316" si="329">IF(M5253="ANO",B5253&amp;"-Linie B","")</f>
        <v/>
      </c>
      <c r="W5253" s="95" t="str">
        <f t="shared" ref="W5253:W5316" si="330">IF(N5253="ANO",B5253&amp;"-Linie C","")</f>
        <v/>
      </c>
      <c r="X5253" s="95" t="str">
        <f t="shared" ref="X5253:X5316" si="331">IF(O5253="ANO",B5253&amp;"-Linie D","")</f>
        <v/>
      </c>
    </row>
    <row r="5254" spans="21:24" x14ac:dyDescent="0.3">
      <c r="U5254" s="95" t="str">
        <f t="shared" si="328"/>
        <v/>
      </c>
      <c r="V5254" s="95" t="str">
        <f t="shared" si="329"/>
        <v/>
      </c>
      <c r="W5254" s="95" t="str">
        <f t="shared" si="330"/>
        <v/>
      </c>
      <c r="X5254" s="95" t="str">
        <f t="shared" si="331"/>
        <v/>
      </c>
    </row>
    <row r="5255" spans="21:24" x14ac:dyDescent="0.3">
      <c r="U5255" s="95" t="str">
        <f t="shared" si="328"/>
        <v/>
      </c>
      <c r="V5255" s="95" t="str">
        <f t="shared" si="329"/>
        <v/>
      </c>
      <c r="W5255" s="95" t="str">
        <f t="shared" si="330"/>
        <v/>
      </c>
      <c r="X5255" s="95" t="str">
        <f t="shared" si="331"/>
        <v/>
      </c>
    </row>
    <row r="5256" spans="21:24" x14ac:dyDescent="0.3">
      <c r="U5256" s="95" t="str">
        <f t="shared" si="328"/>
        <v/>
      </c>
      <c r="V5256" s="95" t="str">
        <f t="shared" si="329"/>
        <v/>
      </c>
      <c r="W5256" s="95" t="str">
        <f t="shared" si="330"/>
        <v/>
      </c>
      <c r="X5256" s="95" t="str">
        <f t="shared" si="331"/>
        <v/>
      </c>
    </row>
    <row r="5257" spans="21:24" x14ac:dyDescent="0.3">
      <c r="U5257" s="95" t="str">
        <f t="shared" si="328"/>
        <v/>
      </c>
      <c r="V5257" s="95" t="str">
        <f t="shared" si="329"/>
        <v/>
      </c>
      <c r="W5257" s="95" t="str">
        <f t="shared" si="330"/>
        <v/>
      </c>
      <c r="X5257" s="95" t="str">
        <f t="shared" si="331"/>
        <v/>
      </c>
    </row>
    <row r="5258" spans="21:24" x14ac:dyDescent="0.3">
      <c r="U5258" s="95" t="str">
        <f t="shared" si="328"/>
        <v/>
      </c>
      <c r="V5258" s="95" t="str">
        <f t="shared" si="329"/>
        <v/>
      </c>
      <c r="W5258" s="95" t="str">
        <f t="shared" si="330"/>
        <v/>
      </c>
      <c r="X5258" s="95" t="str">
        <f t="shared" si="331"/>
        <v/>
      </c>
    </row>
    <row r="5259" spans="21:24" x14ac:dyDescent="0.3">
      <c r="U5259" s="95" t="str">
        <f t="shared" si="328"/>
        <v/>
      </c>
      <c r="V5259" s="95" t="str">
        <f t="shared" si="329"/>
        <v/>
      </c>
      <c r="W5259" s="95" t="str">
        <f t="shared" si="330"/>
        <v/>
      </c>
      <c r="X5259" s="95" t="str">
        <f t="shared" si="331"/>
        <v/>
      </c>
    </row>
    <row r="5260" spans="21:24" x14ac:dyDescent="0.3">
      <c r="U5260" s="95" t="str">
        <f t="shared" si="328"/>
        <v/>
      </c>
      <c r="V5260" s="95" t="str">
        <f t="shared" si="329"/>
        <v/>
      </c>
      <c r="W5260" s="95" t="str">
        <f t="shared" si="330"/>
        <v/>
      </c>
      <c r="X5260" s="95" t="str">
        <f t="shared" si="331"/>
        <v/>
      </c>
    </row>
    <row r="5261" spans="21:24" x14ac:dyDescent="0.3">
      <c r="U5261" s="95" t="str">
        <f t="shared" si="328"/>
        <v/>
      </c>
      <c r="V5261" s="95" t="str">
        <f t="shared" si="329"/>
        <v/>
      </c>
      <c r="W5261" s="95" t="str">
        <f t="shared" si="330"/>
        <v/>
      </c>
      <c r="X5261" s="95" t="str">
        <f t="shared" si="331"/>
        <v/>
      </c>
    </row>
    <row r="5262" spans="21:24" x14ac:dyDescent="0.3">
      <c r="U5262" s="95" t="str">
        <f t="shared" si="328"/>
        <v/>
      </c>
      <c r="V5262" s="95" t="str">
        <f t="shared" si="329"/>
        <v/>
      </c>
      <c r="W5262" s="95" t="str">
        <f t="shared" si="330"/>
        <v/>
      </c>
      <c r="X5262" s="95" t="str">
        <f t="shared" si="331"/>
        <v/>
      </c>
    </row>
    <row r="5263" spans="21:24" x14ac:dyDescent="0.3">
      <c r="U5263" s="95" t="str">
        <f t="shared" si="328"/>
        <v/>
      </c>
      <c r="V5263" s="95" t="str">
        <f t="shared" si="329"/>
        <v/>
      </c>
      <c r="W5263" s="95" t="str">
        <f t="shared" si="330"/>
        <v/>
      </c>
      <c r="X5263" s="95" t="str">
        <f t="shared" si="331"/>
        <v/>
      </c>
    </row>
    <row r="5264" spans="21:24" x14ac:dyDescent="0.3">
      <c r="U5264" s="95" t="str">
        <f t="shared" si="328"/>
        <v/>
      </c>
      <c r="V5264" s="95" t="str">
        <f t="shared" si="329"/>
        <v/>
      </c>
      <c r="W5264" s="95" t="str">
        <f t="shared" si="330"/>
        <v/>
      </c>
      <c r="X5264" s="95" t="str">
        <f t="shared" si="331"/>
        <v/>
      </c>
    </row>
    <row r="5265" spans="21:24" x14ac:dyDescent="0.3">
      <c r="U5265" s="95" t="str">
        <f t="shared" si="328"/>
        <v/>
      </c>
      <c r="V5265" s="95" t="str">
        <f t="shared" si="329"/>
        <v/>
      </c>
      <c r="W5265" s="95" t="str">
        <f t="shared" si="330"/>
        <v/>
      </c>
      <c r="X5265" s="95" t="str">
        <f t="shared" si="331"/>
        <v/>
      </c>
    </row>
    <row r="5266" spans="21:24" x14ac:dyDescent="0.3">
      <c r="U5266" s="95" t="str">
        <f t="shared" si="328"/>
        <v/>
      </c>
      <c r="V5266" s="95" t="str">
        <f t="shared" si="329"/>
        <v/>
      </c>
      <c r="W5266" s="95" t="str">
        <f t="shared" si="330"/>
        <v/>
      </c>
      <c r="X5266" s="95" t="str">
        <f t="shared" si="331"/>
        <v/>
      </c>
    </row>
    <row r="5267" spans="21:24" x14ac:dyDescent="0.3">
      <c r="U5267" s="95" t="str">
        <f t="shared" si="328"/>
        <v/>
      </c>
      <c r="V5267" s="95" t="str">
        <f t="shared" si="329"/>
        <v/>
      </c>
      <c r="W5267" s="95" t="str">
        <f t="shared" si="330"/>
        <v/>
      </c>
      <c r="X5267" s="95" t="str">
        <f t="shared" si="331"/>
        <v/>
      </c>
    </row>
    <row r="5268" spans="21:24" x14ac:dyDescent="0.3">
      <c r="U5268" s="95" t="str">
        <f t="shared" si="328"/>
        <v/>
      </c>
      <c r="V5268" s="95" t="str">
        <f t="shared" si="329"/>
        <v/>
      </c>
      <c r="W5268" s="95" t="str">
        <f t="shared" si="330"/>
        <v/>
      </c>
      <c r="X5268" s="95" t="str">
        <f t="shared" si="331"/>
        <v/>
      </c>
    </row>
    <row r="5269" spans="21:24" x14ac:dyDescent="0.3">
      <c r="U5269" s="95" t="str">
        <f t="shared" si="328"/>
        <v/>
      </c>
      <c r="V5269" s="95" t="str">
        <f t="shared" si="329"/>
        <v/>
      </c>
      <c r="W5269" s="95" t="str">
        <f t="shared" si="330"/>
        <v/>
      </c>
      <c r="X5269" s="95" t="str">
        <f t="shared" si="331"/>
        <v/>
      </c>
    </row>
    <row r="5270" spans="21:24" x14ac:dyDescent="0.3">
      <c r="U5270" s="95" t="str">
        <f t="shared" si="328"/>
        <v/>
      </c>
      <c r="V5270" s="95" t="str">
        <f t="shared" si="329"/>
        <v/>
      </c>
      <c r="W5270" s="95" t="str">
        <f t="shared" si="330"/>
        <v/>
      </c>
      <c r="X5270" s="95" t="str">
        <f t="shared" si="331"/>
        <v/>
      </c>
    </row>
    <row r="5271" spans="21:24" x14ac:dyDescent="0.3">
      <c r="U5271" s="95" t="str">
        <f t="shared" si="328"/>
        <v/>
      </c>
      <c r="V5271" s="95" t="str">
        <f t="shared" si="329"/>
        <v/>
      </c>
      <c r="W5271" s="95" t="str">
        <f t="shared" si="330"/>
        <v/>
      </c>
      <c r="X5271" s="95" t="str">
        <f t="shared" si="331"/>
        <v/>
      </c>
    </row>
    <row r="5272" spans="21:24" x14ac:dyDescent="0.3">
      <c r="U5272" s="95" t="str">
        <f t="shared" si="328"/>
        <v/>
      </c>
      <c r="V5272" s="95" t="str">
        <f t="shared" si="329"/>
        <v/>
      </c>
      <c r="W5272" s="95" t="str">
        <f t="shared" si="330"/>
        <v/>
      </c>
      <c r="X5272" s="95" t="str">
        <f t="shared" si="331"/>
        <v/>
      </c>
    </row>
    <row r="5273" spans="21:24" x14ac:dyDescent="0.3">
      <c r="U5273" s="95" t="str">
        <f t="shared" si="328"/>
        <v/>
      </c>
      <c r="V5273" s="95" t="str">
        <f t="shared" si="329"/>
        <v/>
      </c>
      <c r="W5273" s="95" t="str">
        <f t="shared" si="330"/>
        <v/>
      </c>
      <c r="X5273" s="95" t="str">
        <f t="shared" si="331"/>
        <v/>
      </c>
    </row>
    <row r="5274" spans="21:24" x14ac:dyDescent="0.3">
      <c r="U5274" s="95" t="str">
        <f t="shared" si="328"/>
        <v/>
      </c>
      <c r="V5274" s="95" t="str">
        <f t="shared" si="329"/>
        <v/>
      </c>
      <c r="W5274" s="95" t="str">
        <f t="shared" si="330"/>
        <v/>
      </c>
      <c r="X5274" s="95" t="str">
        <f t="shared" si="331"/>
        <v/>
      </c>
    </row>
    <row r="5275" spans="21:24" x14ac:dyDescent="0.3">
      <c r="U5275" s="95" t="str">
        <f t="shared" si="328"/>
        <v/>
      </c>
      <c r="V5275" s="95" t="str">
        <f t="shared" si="329"/>
        <v/>
      </c>
      <c r="W5275" s="95" t="str">
        <f t="shared" si="330"/>
        <v/>
      </c>
      <c r="X5275" s="95" t="str">
        <f t="shared" si="331"/>
        <v/>
      </c>
    </row>
    <row r="5276" spans="21:24" x14ac:dyDescent="0.3">
      <c r="U5276" s="95" t="str">
        <f t="shared" si="328"/>
        <v/>
      </c>
      <c r="V5276" s="95" t="str">
        <f t="shared" si="329"/>
        <v/>
      </c>
      <c r="W5276" s="95" t="str">
        <f t="shared" si="330"/>
        <v/>
      </c>
      <c r="X5276" s="95" t="str">
        <f t="shared" si="331"/>
        <v/>
      </c>
    </row>
    <row r="5277" spans="21:24" x14ac:dyDescent="0.3">
      <c r="U5277" s="95" t="str">
        <f t="shared" si="328"/>
        <v/>
      </c>
      <c r="V5277" s="95" t="str">
        <f t="shared" si="329"/>
        <v/>
      </c>
      <c r="W5277" s="95" t="str">
        <f t="shared" si="330"/>
        <v/>
      </c>
      <c r="X5277" s="95" t="str">
        <f t="shared" si="331"/>
        <v/>
      </c>
    </row>
    <row r="5278" spans="21:24" x14ac:dyDescent="0.3">
      <c r="U5278" s="95" t="str">
        <f t="shared" si="328"/>
        <v/>
      </c>
      <c r="V5278" s="95" t="str">
        <f t="shared" si="329"/>
        <v/>
      </c>
      <c r="W5278" s="95" t="str">
        <f t="shared" si="330"/>
        <v/>
      </c>
      <c r="X5278" s="95" t="str">
        <f t="shared" si="331"/>
        <v/>
      </c>
    </row>
    <row r="5279" spans="21:24" x14ac:dyDescent="0.3">
      <c r="U5279" s="95" t="str">
        <f t="shared" si="328"/>
        <v/>
      </c>
      <c r="V5279" s="95" t="str">
        <f t="shared" si="329"/>
        <v/>
      </c>
      <c r="W5279" s="95" t="str">
        <f t="shared" si="330"/>
        <v/>
      </c>
      <c r="X5279" s="95" t="str">
        <f t="shared" si="331"/>
        <v/>
      </c>
    </row>
    <row r="5280" spans="21:24" x14ac:dyDescent="0.3">
      <c r="U5280" s="95" t="str">
        <f t="shared" si="328"/>
        <v/>
      </c>
      <c r="V5280" s="95" t="str">
        <f t="shared" si="329"/>
        <v/>
      </c>
      <c r="W5280" s="95" t="str">
        <f t="shared" si="330"/>
        <v/>
      </c>
      <c r="X5280" s="95" t="str">
        <f t="shared" si="331"/>
        <v/>
      </c>
    </row>
    <row r="5281" spans="21:24" x14ac:dyDescent="0.3">
      <c r="U5281" s="95" t="str">
        <f t="shared" si="328"/>
        <v/>
      </c>
      <c r="V5281" s="95" t="str">
        <f t="shared" si="329"/>
        <v/>
      </c>
      <c r="W5281" s="95" t="str">
        <f t="shared" si="330"/>
        <v/>
      </c>
      <c r="X5281" s="95" t="str">
        <f t="shared" si="331"/>
        <v/>
      </c>
    </row>
    <row r="5282" spans="21:24" x14ac:dyDescent="0.3">
      <c r="U5282" s="95" t="str">
        <f t="shared" si="328"/>
        <v/>
      </c>
      <c r="V5282" s="95" t="str">
        <f t="shared" si="329"/>
        <v/>
      </c>
      <c r="W5282" s="95" t="str">
        <f t="shared" si="330"/>
        <v/>
      </c>
      <c r="X5282" s="95" t="str">
        <f t="shared" si="331"/>
        <v/>
      </c>
    </row>
    <row r="5283" spans="21:24" x14ac:dyDescent="0.3">
      <c r="U5283" s="95" t="str">
        <f t="shared" si="328"/>
        <v/>
      </c>
      <c r="V5283" s="95" t="str">
        <f t="shared" si="329"/>
        <v/>
      </c>
      <c r="W5283" s="95" t="str">
        <f t="shared" si="330"/>
        <v/>
      </c>
      <c r="X5283" s="95" t="str">
        <f t="shared" si="331"/>
        <v/>
      </c>
    </row>
    <row r="5284" spans="21:24" x14ac:dyDescent="0.3">
      <c r="U5284" s="95" t="str">
        <f t="shared" si="328"/>
        <v/>
      </c>
      <c r="V5284" s="95" t="str">
        <f t="shared" si="329"/>
        <v/>
      </c>
      <c r="W5284" s="95" t="str">
        <f t="shared" si="330"/>
        <v/>
      </c>
      <c r="X5284" s="95" t="str">
        <f t="shared" si="331"/>
        <v/>
      </c>
    </row>
    <row r="5285" spans="21:24" x14ac:dyDescent="0.3">
      <c r="U5285" s="95" t="str">
        <f t="shared" si="328"/>
        <v/>
      </c>
      <c r="V5285" s="95" t="str">
        <f t="shared" si="329"/>
        <v/>
      </c>
      <c r="W5285" s="95" t="str">
        <f t="shared" si="330"/>
        <v/>
      </c>
      <c r="X5285" s="95" t="str">
        <f t="shared" si="331"/>
        <v/>
      </c>
    </row>
    <row r="5286" spans="21:24" x14ac:dyDescent="0.3">
      <c r="U5286" s="95" t="str">
        <f t="shared" si="328"/>
        <v/>
      </c>
      <c r="V5286" s="95" t="str">
        <f t="shared" si="329"/>
        <v/>
      </c>
      <c r="W5286" s="95" t="str">
        <f t="shared" si="330"/>
        <v/>
      </c>
      <c r="X5286" s="95" t="str">
        <f t="shared" si="331"/>
        <v/>
      </c>
    </row>
    <row r="5287" spans="21:24" x14ac:dyDescent="0.3">
      <c r="U5287" s="95" t="str">
        <f t="shared" si="328"/>
        <v/>
      </c>
      <c r="V5287" s="95" t="str">
        <f t="shared" si="329"/>
        <v/>
      </c>
      <c r="W5287" s="95" t="str">
        <f t="shared" si="330"/>
        <v/>
      </c>
      <c r="X5287" s="95" t="str">
        <f t="shared" si="331"/>
        <v/>
      </c>
    </row>
    <row r="5288" spans="21:24" x14ac:dyDescent="0.3">
      <c r="U5288" s="95" t="str">
        <f t="shared" si="328"/>
        <v/>
      </c>
      <c r="V5288" s="95" t="str">
        <f t="shared" si="329"/>
        <v/>
      </c>
      <c r="W5288" s="95" t="str">
        <f t="shared" si="330"/>
        <v/>
      </c>
      <c r="X5288" s="95" t="str">
        <f t="shared" si="331"/>
        <v/>
      </c>
    </row>
    <row r="5289" spans="21:24" x14ac:dyDescent="0.3">
      <c r="U5289" s="95" t="str">
        <f t="shared" si="328"/>
        <v/>
      </c>
      <c r="V5289" s="95" t="str">
        <f t="shared" si="329"/>
        <v/>
      </c>
      <c r="W5289" s="95" t="str">
        <f t="shared" si="330"/>
        <v/>
      </c>
      <c r="X5289" s="95" t="str">
        <f t="shared" si="331"/>
        <v/>
      </c>
    </row>
    <row r="5290" spans="21:24" x14ac:dyDescent="0.3">
      <c r="U5290" s="95" t="str">
        <f t="shared" si="328"/>
        <v/>
      </c>
      <c r="V5290" s="95" t="str">
        <f t="shared" si="329"/>
        <v/>
      </c>
      <c r="W5290" s="95" t="str">
        <f t="shared" si="330"/>
        <v/>
      </c>
      <c r="X5290" s="95" t="str">
        <f t="shared" si="331"/>
        <v/>
      </c>
    </row>
    <row r="5291" spans="21:24" x14ac:dyDescent="0.3">
      <c r="U5291" s="95" t="str">
        <f t="shared" si="328"/>
        <v/>
      </c>
      <c r="V5291" s="95" t="str">
        <f t="shared" si="329"/>
        <v/>
      </c>
      <c r="W5291" s="95" t="str">
        <f t="shared" si="330"/>
        <v/>
      </c>
      <c r="X5291" s="95" t="str">
        <f t="shared" si="331"/>
        <v/>
      </c>
    </row>
    <row r="5292" spans="21:24" x14ac:dyDescent="0.3">
      <c r="U5292" s="95" t="str">
        <f t="shared" si="328"/>
        <v/>
      </c>
      <c r="V5292" s="95" t="str">
        <f t="shared" si="329"/>
        <v/>
      </c>
      <c r="W5292" s="95" t="str">
        <f t="shared" si="330"/>
        <v/>
      </c>
      <c r="X5292" s="95" t="str">
        <f t="shared" si="331"/>
        <v/>
      </c>
    </row>
    <row r="5293" spans="21:24" x14ac:dyDescent="0.3">
      <c r="U5293" s="95" t="str">
        <f t="shared" si="328"/>
        <v/>
      </c>
      <c r="V5293" s="95" t="str">
        <f t="shared" si="329"/>
        <v/>
      </c>
      <c r="W5293" s="95" t="str">
        <f t="shared" si="330"/>
        <v/>
      </c>
      <c r="X5293" s="95" t="str">
        <f t="shared" si="331"/>
        <v/>
      </c>
    </row>
    <row r="5294" spans="21:24" x14ac:dyDescent="0.3">
      <c r="U5294" s="95" t="str">
        <f t="shared" si="328"/>
        <v/>
      </c>
      <c r="V5294" s="95" t="str">
        <f t="shared" si="329"/>
        <v/>
      </c>
      <c r="W5294" s="95" t="str">
        <f t="shared" si="330"/>
        <v/>
      </c>
      <c r="X5294" s="95" t="str">
        <f t="shared" si="331"/>
        <v/>
      </c>
    </row>
    <row r="5295" spans="21:24" x14ac:dyDescent="0.3">
      <c r="U5295" s="95" t="str">
        <f t="shared" si="328"/>
        <v/>
      </c>
      <c r="V5295" s="95" t="str">
        <f t="shared" si="329"/>
        <v/>
      </c>
      <c r="W5295" s="95" t="str">
        <f t="shared" si="330"/>
        <v/>
      </c>
      <c r="X5295" s="95" t="str">
        <f t="shared" si="331"/>
        <v/>
      </c>
    </row>
    <row r="5296" spans="21:24" x14ac:dyDescent="0.3">
      <c r="U5296" s="95" t="str">
        <f t="shared" si="328"/>
        <v/>
      </c>
      <c r="V5296" s="95" t="str">
        <f t="shared" si="329"/>
        <v/>
      </c>
      <c r="W5296" s="95" t="str">
        <f t="shared" si="330"/>
        <v/>
      </c>
      <c r="X5296" s="95" t="str">
        <f t="shared" si="331"/>
        <v/>
      </c>
    </row>
    <row r="5297" spans="21:24" x14ac:dyDescent="0.3">
      <c r="U5297" s="95" t="str">
        <f t="shared" si="328"/>
        <v/>
      </c>
      <c r="V5297" s="95" t="str">
        <f t="shared" si="329"/>
        <v/>
      </c>
      <c r="W5297" s="95" t="str">
        <f t="shared" si="330"/>
        <v/>
      </c>
      <c r="X5297" s="95" t="str">
        <f t="shared" si="331"/>
        <v/>
      </c>
    </row>
    <row r="5298" spans="21:24" x14ac:dyDescent="0.3">
      <c r="U5298" s="95" t="str">
        <f t="shared" si="328"/>
        <v/>
      </c>
      <c r="V5298" s="95" t="str">
        <f t="shared" si="329"/>
        <v/>
      </c>
      <c r="W5298" s="95" t="str">
        <f t="shared" si="330"/>
        <v/>
      </c>
      <c r="X5298" s="95" t="str">
        <f t="shared" si="331"/>
        <v/>
      </c>
    </row>
    <row r="5299" spans="21:24" x14ac:dyDescent="0.3">
      <c r="U5299" s="95" t="str">
        <f t="shared" si="328"/>
        <v/>
      </c>
      <c r="V5299" s="95" t="str">
        <f t="shared" si="329"/>
        <v/>
      </c>
      <c r="W5299" s="95" t="str">
        <f t="shared" si="330"/>
        <v/>
      </c>
      <c r="X5299" s="95" t="str">
        <f t="shared" si="331"/>
        <v/>
      </c>
    </row>
    <row r="5300" spans="21:24" x14ac:dyDescent="0.3">
      <c r="U5300" s="95" t="str">
        <f t="shared" si="328"/>
        <v/>
      </c>
      <c r="V5300" s="95" t="str">
        <f t="shared" si="329"/>
        <v/>
      </c>
      <c r="W5300" s="95" t="str">
        <f t="shared" si="330"/>
        <v/>
      </c>
      <c r="X5300" s="95" t="str">
        <f t="shared" si="331"/>
        <v/>
      </c>
    </row>
    <row r="5301" spans="21:24" x14ac:dyDescent="0.3">
      <c r="U5301" s="95" t="str">
        <f t="shared" si="328"/>
        <v/>
      </c>
      <c r="V5301" s="95" t="str">
        <f t="shared" si="329"/>
        <v/>
      </c>
      <c r="W5301" s="95" t="str">
        <f t="shared" si="330"/>
        <v/>
      </c>
      <c r="X5301" s="95" t="str">
        <f t="shared" si="331"/>
        <v/>
      </c>
    </row>
    <row r="5302" spans="21:24" x14ac:dyDescent="0.3">
      <c r="U5302" s="95" t="str">
        <f t="shared" si="328"/>
        <v/>
      </c>
      <c r="V5302" s="95" t="str">
        <f t="shared" si="329"/>
        <v/>
      </c>
      <c r="W5302" s="95" t="str">
        <f t="shared" si="330"/>
        <v/>
      </c>
      <c r="X5302" s="95" t="str">
        <f t="shared" si="331"/>
        <v/>
      </c>
    </row>
    <row r="5303" spans="21:24" x14ac:dyDescent="0.3">
      <c r="U5303" s="95" t="str">
        <f t="shared" si="328"/>
        <v/>
      </c>
      <c r="V5303" s="95" t="str">
        <f t="shared" si="329"/>
        <v/>
      </c>
      <c r="W5303" s="95" t="str">
        <f t="shared" si="330"/>
        <v/>
      </c>
      <c r="X5303" s="95" t="str">
        <f t="shared" si="331"/>
        <v/>
      </c>
    </row>
    <row r="5304" spans="21:24" x14ac:dyDescent="0.3">
      <c r="U5304" s="95" t="str">
        <f t="shared" si="328"/>
        <v/>
      </c>
      <c r="V5304" s="95" t="str">
        <f t="shared" si="329"/>
        <v/>
      </c>
      <c r="W5304" s="95" t="str">
        <f t="shared" si="330"/>
        <v/>
      </c>
      <c r="X5304" s="95" t="str">
        <f t="shared" si="331"/>
        <v/>
      </c>
    </row>
    <row r="5305" spans="21:24" x14ac:dyDescent="0.3">
      <c r="U5305" s="95" t="str">
        <f t="shared" si="328"/>
        <v/>
      </c>
      <c r="V5305" s="95" t="str">
        <f t="shared" si="329"/>
        <v/>
      </c>
      <c r="W5305" s="95" t="str">
        <f t="shared" si="330"/>
        <v/>
      </c>
      <c r="X5305" s="95" t="str">
        <f t="shared" si="331"/>
        <v/>
      </c>
    </row>
    <row r="5306" spans="21:24" x14ac:dyDescent="0.3">
      <c r="U5306" s="95" t="str">
        <f t="shared" si="328"/>
        <v/>
      </c>
      <c r="V5306" s="95" t="str">
        <f t="shared" si="329"/>
        <v/>
      </c>
      <c r="W5306" s="95" t="str">
        <f t="shared" si="330"/>
        <v/>
      </c>
      <c r="X5306" s="95" t="str">
        <f t="shared" si="331"/>
        <v/>
      </c>
    </row>
    <row r="5307" spans="21:24" x14ac:dyDescent="0.3">
      <c r="U5307" s="95" t="str">
        <f t="shared" si="328"/>
        <v/>
      </c>
      <c r="V5307" s="95" t="str">
        <f t="shared" si="329"/>
        <v/>
      </c>
      <c r="W5307" s="95" t="str">
        <f t="shared" si="330"/>
        <v/>
      </c>
      <c r="X5307" s="95" t="str">
        <f t="shared" si="331"/>
        <v/>
      </c>
    </row>
    <row r="5308" spans="21:24" x14ac:dyDescent="0.3">
      <c r="U5308" s="95" t="str">
        <f t="shared" si="328"/>
        <v/>
      </c>
      <c r="V5308" s="95" t="str">
        <f t="shared" si="329"/>
        <v/>
      </c>
      <c r="W5308" s="95" t="str">
        <f t="shared" si="330"/>
        <v/>
      </c>
      <c r="X5308" s="95" t="str">
        <f t="shared" si="331"/>
        <v/>
      </c>
    </row>
    <row r="5309" spans="21:24" x14ac:dyDescent="0.3">
      <c r="U5309" s="95" t="str">
        <f t="shared" si="328"/>
        <v/>
      </c>
      <c r="V5309" s="95" t="str">
        <f t="shared" si="329"/>
        <v/>
      </c>
      <c r="W5309" s="95" t="str">
        <f t="shared" si="330"/>
        <v/>
      </c>
      <c r="X5309" s="95" t="str">
        <f t="shared" si="331"/>
        <v/>
      </c>
    </row>
    <row r="5310" spans="21:24" x14ac:dyDescent="0.3">
      <c r="U5310" s="95" t="str">
        <f t="shared" si="328"/>
        <v/>
      </c>
      <c r="V5310" s="95" t="str">
        <f t="shared" si="329"/>
        <v/>
      </c>
      <c r="W5310" s="95" t="str">
        <f t="shared" si="330"/>
        <v/>
      </c>
      <c r="X5310" s="95" t="str">
        <f t="shared" si="331"/>
        <v/>
      </c>
    </row>
    <row r="5311" spans="21:24" x14ac:dyDescent="0.3">
      <c r="U5311" s="95" t="str">
        <f t="shared" si="328"/>
        <v/>
      </c>
      <c r="V5311" s="95" t="str">
        <f t="shared" si="329"/>
        <v/>
      </c>
      <c r="W5311" s="95" t="str">
        <f t="shared" si="330"/>
        <v/>
      </c>
      <c r="X5311" s="95" t="str">
        <f t="shared" si="331"/>
        <v/>
      </c>
    </row>
    <row r="5312" spans="21:24" x14ac:dyDescent="0.3">
      <c r="U5312" s="95" t="str">
        <f t="shared" si="328"/>
        <v/>
      </c>
      <c r="V5312" s="95" t="str">
        <f t="shared" si="329"/>
        <v/>
      </c>
      <c r="W5312" s="95" t="str">
        <f t="shared" si="330"/>
        <v/>
      </c>
      <c r="X5312" s="95" t="str">
        <f t="shared" si="331"/>
        <v/>
      </c>
    </row>
    <row r="5313" spans="21:24" x14ac:dyDescent="0.3">
      <c r="U5313" s="95" t="str">
        <f t="shared" si="328"/>
        <v/>
      </c>
      <c r="V5313" s="95" t="str">
        <f t="shared" si="329"/>
        <v/>
      </c>
      <c r="W5313" s="95" t="str">
        <f t="shared" si="330"/>
        <v/>
      </c>
      <c r="X5313" s="95" t="str">
        <f t="shared" si="331"/>
        <v/>
      </c>
    </row>
    <row r="5314" spans="21:24" x14ac:dyDescent="0.3">
      <c r="U5314" s="95" t="str">
        <f t="shared" si="328"/>
        <v/>
      </c>
      <c r="V5314" s="95" t="str">
        <f t="shared" si="329"/>
        <v/>
      </c>
      <c r="W5314" s="95" t="str">
        <f t="shared" si="330"/>
        <v/>
      </c>
      <c r="X5314" s="95" t="str">
        <f t="shared" si="331"/>
        <v/>
      </c>
    </row>
    <row r="5315" spans="21:24" x14ac:dyDescent="0.3">
      <c r="U5315" s="95" t="str">
        <f t="shared" si="328"/>
        <v/>
      </c>
      <c r="V5315" s="95" t="str">
        <f t="shared" si="329"/>
        <v/>
      </c>
      <c r="W5315" s="95" t="str">
        <f t="shared" si="330"/>
        <v/>
      </c>
      <c r="X5315" s="95" t="str">
        <f t="shared" si="331"/>
        <v/>
      </c>
    </row>
    <row r="5316" spans="21:24" x14ac:dyDescent="0.3">
      <c r="U5316" s="95" t="str">
        <f t="shared" si="328"/>
        <v/>
      </c>
      <c r="V5316" s="95" t="str">
        <f t="shared" si="329"/>
        <v/>
      </c>
      <c r="W5316" s="95" t="str">
        <f t="shared" si="330"/>
        <v/>
      </c>
      <c r="X5316" s="95" t="str">
        <f t="shared" si="331"/>
        <v/>
      </c>
    </row>
    <row r="5317" spans="21:24" x14ac:dyDescent="0.3">
      <c r="U5317" s="95" t="str">
        <f t="shared" ref="U5317:U5380" si="332">IF(L5317="ANO",B5317&amp;"-Linie A","")</f>
        <v/>
      </c>
      <c r="V5317" s="95" t="str">
        <f t="shared" ref="V5317:V5380" si="333">IF(M5317="ANO",B5317&amp;"-Linie B","")</f>
        <v/>
      </c>
      <c r="W5317" s="95" t="str">
        <f t="shared" ref="W5317:W5380" si="334">IF(N5317="ANO",B5317&amp;"-Linie C","")</f>
        <v/>
      </c>
      <c r="X5317" s="95" t="str">
        <f t="shared" ref="X5317:X5380" si="335">IF(O5317="ANO",B5317&amp;"-Linie D","")</f>
        <v/>
      </c>
    </row>
    <row r="5318" spans="21:24" x14ac:dyDescent="0.3">
      <c r="U5318" s="95" t="str">
        <f t="shared" si="332"/>
        <v/>
      </c>
      <c r="V5318" s="95" t="str">
        <f t="shared" si="333"/>
        <v/>
      </c>
      <c r="W5318" s="95" t="str">
        <f t="shared" si="334"/>
        <v/>
      </c>
      <c r="X5318" s="95" t="str">
        <f t="shared" si="335"/>
        <v/>
      </c>
    </row>
    <row r="5319" spans="21:24" x14ac:dyDescent="0.3">
      <c r="U5319" s="95" t="str">
        <f t="shared" si="332"/>
        <v/>
      </c>
      <c r="V5319" s="95" t="str">
        <f t="shared" si="333"/>
        <v/>
      </c>
      <c r="W5319" s="95" t="str">
        <f t="shared" si="334"/>
        <v/>
      </c>
      <c r="X5319" s="95" t="str">
        <f t="shared" si="335"/>
        <v/>
      </c>
    </row>
    <row r="5320" spans="21:24" x14ac:dyDescent="0.3">
      <c r="U5320" s="95" t="str">
        <f t="shared" si="332"/>
        <v/>
      </c>
      <c r="V5320" s="95" t="str">
        <f t="shared" si="333"/>
        <v/>
      </c>
      <c r="W5320" s="95" t="str">
        <f t="shared" si="334"/>
        <v/>
      </c>
      <c r="X5320" s="95" t="str">
        <f t="shared" si="335"/>
        <v/>
      </c>
    </row>
    <row r="5321" spans="21:24" x14ac:dyDescent="0.3">
      <c r="U5321" s="95" t="str">
        <f t="shared" si="332"/>
        <v/>
      </c>
      <c r="V5321" s="95" t="str">
        <f t="shared" si="333"/>
        <v/>
      </c>
      <c r="W5321" s="95" t="str">
        <f t="shared" si="334"/>
        <v/>
      </c>
      <c r="X5321" s="95" t="str">
        <f t="shared" si="335"/>
        <v/>
      </c>
    </row>
    <row r="5322" spans="21:24" x14ac:dyDescent="0.3">
      <c r="U5322" s="95" t="str">
        <f t="shared" si="332"/>
        <v/>
      </c>
      <c r="V5322" s="95" t="str">
        <f t="shared" si="333"/>
        <v/>
      </c>
      <c r="W5322" s="95" t="str">
        <f t="shared" si="334"/>
        <v/>
      </c>
      <c r="X5322" s="95" t="str">
        <f t="shared" si="335"/>
        <v/>
      </c>
    </row>
    <row r="5323" spans="21:24" x14ac:dyDescent="0.3">
      <c r="U5323" s="95" t="str">
        <f t="shared" si="332"/>
        <v/>
      </c>
      <c r="V5323" s="95" t="str">
        <f t="shared" si="333"/>
        <v/>
      </c>
      <c r="W5323" s="95" t="str">
        <f t="shared" si="334"/>
        <v/>
      </c>
      <c r="X5323" s="95" t="str">
        <f t="shared" si="335"/>
        <v/>
      </c>
    </row>
    <row r="5324" spans="21:24" x14ac:dyDescent="0.3">
      <c r="U5324" s="95" t="str">
        <f t="shared" si="332"/>
        <v/>
      </c>
      <c r="V5324" s="95" t="str">
        <f t="shared" si="333"/>
        <v/>
      </c>
      <c r="W5324" s="95" t="str">
        <f t="shared" si="334"/>
        <v/>
      </c>
      <c r="X5324" s="95" t="str">
        <f t="shared" si="335"/>
        <v/>
      </c>
    </row>
    <row r="5325" spans="21:24" x14ac:dyDescent="0.3">
      <c r="U5325" s="95" t="str">
        <f t="shared" si="332"/>
        <v/>
      </c>
      <c r="V5325" s="95" t="str">
        <f t="shared" si="333"/>
        <v/>
      </c>
      <c r="W5325" s="95" t="str">
        <f t="shared" si="334"/>
        <v/>
      </c>
      <c r="X5325" s="95" t="str">
        <f t="shared" si="335"/>
        <v/>
      </c>
    </row>
    <row r="5326" spans="21:24" x14ac:dyDescent="0.3">
      <c r="U5326" s="95" t="str">
        <f t="shared" si="332"/>
        <v/>
      </c>
      <c r="V5326" s="95" t="str">
        <f t="shared" si="333"/>
        <v/>
      </c>
      <c r="W5326" s="95" t="str">
        <f t="shared" si="334"/>
        <v/>
      </c>
      <c r="X5326" s="95" t="str">
        <f t="shared" si="335"/>
        <v/>
      </c>
    </row>
    <row r="5327" spans="21:24" x14ac:dyDescent="0.3">
      <c r="U5327" s="95" t="str">
        <f t="shared" si="332"/>
        <v/>
      </c>
      <c r="V5327" s="95" t="str">
        <f t="shared" si="333"/>
        <v/>
      </c>
      <c r="W5327" s="95" t="str">
        <f t="shared" si="334"/>
        <v/>
      </c>
      <c r="X5327" s="95" t="str">
        <f t="shared" si="335"/>
        <v/>
      </c>
    </row>
    <row r="5328" spans="21:24" x14ac:dyDescent="0.3">
      <c r="U5328" s="95" t="str">
        <f t="shared" si="332"/>
        <v/>
      </c>
      <c r="V5328" s="95" t="str">
        <f t="shared" si="333"/>
        <v/>
      </c>
      <c r="W5328" s="95" t="str">
        <f t="shared" si="334"/>
        <v/>
      </c>
      <c r="X5328" s="95" t="str">
        <f t="shared" si="335"/>
        <v/>
      </c>
    </row>
    <row r="5329" spans="21:24" x14ac:dyDescent="0.3">
      <c r="U5329" s="95" t="str">
        <f t="shared" si="332"/>
        <v/>
      </c>
      <c r="V5329" s="95" t="str">
        <f t="shared" si="333"/>
        <v/>
      </c>
      <c r="W5329" s="95" t="str">
        <f t="shared" si="334"/>
        <v/>
      </c>
      <c r="X5329" s="95" t="str">
        <f t="shared" si="335"/>
        <v/>
      </c>
    </row>
    <row r="5330" spans="21:24" x14ac:dyDescent="0.3">
      <c r="U5330" s="95" t="str">
        <f t="shared" si="332"/>
        <v/>
      </c>
      <c r="V5330" s="95" t="str">
        <f t="shared" si="333"/>
        <v/>
      </c>
      <c r="W5330" s="95" t="str">
        <f t="shared" si="334"/>
        <v/>
      </c>
      <c r="X5330" s="95" t="str">
        <f t="shared" si="335"/>
        <v/>
      </c>
    </row>
    <row r="5331" spans="21:24" x14ac:dyDescent="0.3">
      <c r="U5331" s="95" t="str">
        <f t="shared" si="332"/>
        <v/>
      </c>
      <c r="V5331" s="95" t="str">
        <f t="shared" si="333"/>
        <v/>
      </c>
      <c r="W5331" s="95" t="str">
        <f t="shared" si="334"/>
        <v/>
      </c>
      <c r="X5331" s="95" t="str">
        <f t="shared" si="335"/>
        <v/>
      </c>
    </row>
    <row r="5332" spans="21:24" x14ac:dyDescent="0.3">
      <c r="U5332" s="95" t="str">
        <f t="shared" si="332"/>
        <v/>
      </c>
      <c r="V5332" s="95" t="str">
        <f t="shared" si="333"/>
        <v/>
      </c>
      <c r="W5332" s="95" t="str">
        <f t="shared" si="334"/>
        <v/>
      </c>
      <c r="X5332" s="95" t="str">
        <f t="shared" si="335"/>
        <v/>
      </c>
    </row>
    <row r="5333" spans="21:24" x14ac:dyDescent="0.3">
      <c r="U5333" s="95" t="str">
        <f t="shared" si="332"/>
        <v/>
      </c>
      <c r="V5333" s="95" t="str">
        <f t="shared" si="333"/>
        <v/>
      </c>
      <c r="W5333" s="95" t="str">
        <f t="shared" si="334"/>
        <v/>
      </c>
      <c r="X5333" s="95" t="str">
        <f t="shared" si="335"/>
        <v/>
      </c>
    </row>
    <row r="5334" spans="21:24" x14ac:dyDescent="0.3">
      <c r="U5334" s="95" t="str">
        <f t="shared" si="332"/>
        <v/>
      </c>
      <c r="V5334" s="95" t="str">
        <f t="shared" si="333"/>
        <v/>
      </c>
      <c r="W5334" s="95" t="str">
        <f t="shared" si="334"/>
        <v/>
      </c>
      <c r="X5334" s="95" t="str">
        <f t="shared" si="335"/>
        <v/>
      </c>
    </row>
    <row r="5335" spans="21:24" x14ac:dyDescent="0.3">
      <c r="U5335" s="95" t="str">
        <f t="shared" si="332"/>
        <v/>
      </c>
      <c r="V5335" s="95" t="str">
        <f t="shared" si="333"/>
        <v/>
      </c>
      <c r="W5335" s="95" t="str">
        <f t="shared" si="334"/>
        <v/>
      </c>
      <c r="X5335" s="95" t="str">
        <f t="shared" si="335"/>
        <v/>
      </c>
    </row>
    <row r="5336" spans="21:24" x14ac:dyDescent="0.3">
      <c r="U5336" s="95" t="str">
        <f t="shared" si="332"/>
        <v/>
      </c>
      <c r="V5336" s="95" t="str">
        <f t="shared" si="333"/>
        <v/>
      </c>
      <c r="W5336" s="95" t="str">
        <f t="shared" si="334"/>
        <v/>
      </c>
      <c r="X5336" s="95" t="str">
        <f t="shared" si="335"/>
        <v/>
      </c>
    </row>
    <row r="5337" spans="21:24" x14ac:dyDescent="0.3">
      <c r="U5337" s="95" t="str">
        <f t="shared" si="332"/>
        <v/>
      </c>
      <c r="V5337" s="95" t="str">
        <f t="shared" si="333"/>
        <v/>
      </c>
      <c r="W5337" s="95" t="str">
        <f t="shared" si="334"/>
        <v/>
      </c>
      <c r="X5337" s="95" t="str">
        <f t="shared" si="335"/>
        <v/>
      </c>
    </row>
    <row r="5338" spans="21:24" x14ac:dyDescent="0.3">
      <c r="U5338" s="95" t="str">
        <f t="shared" si="332"/>
        <v/>
      </c>
      <c r="V5338" s="95" t="str">
        <f t="shared" si="333"/>
        <v/>
      </c>
      <c r="W5338" s="95" t="str">
        <f t="shared" si="334"/>
        <v/>
      </c>
      <c r="X5338" s="95" t="str">
        <f t="shared" si="335"/>
        <v/>
      </c>
    </row>
    <row r="5339" spans="21:24" x14ac:dyDescent="0.3">
      <c r="U5339" s="95" t="str">
        <f t="shared" si="332"/>
        <v/>
      </c>
      <c r="V5339" s="95" t="str">
        <f t="shared" si="333"/>
        <v/>
      </c>
      <c r="W5339" s="95" t="str">
        <f t="shared" si="334"/>
        <v/>
      </c>
      <c r="X5339" s="95" t="str">
        <f t="shared" si="335"/>
        <v/>
      </c>
    </row>
    <row r="5340" spans="21:24" x14ac:dyDescent="0.3">
      <c r="U5340" s="95" t="str">
        <f t="shared" si="332"/>
        <v/>
      </c>
      <c r="V5340" s="95" t="str">
        <f t="shared" si="333"/>
        <v/>
      </c>
      <c r="W5340" s="95" t="str">
        <f t="shared" si="334"/>
        <v/>
      </c>
      <c r="X5340" s="95" t="str">
        <f t="shared" si="335"/>
        <v/>
      </c>
    </row>
    <row r="5341" spans="21:24" x14ac:dyDescent="0.3">
      <c r="U5341" s="95" t="str">
        <f t="shared" si="332"/>
        <v/>
      </c>
      <c r="V5341" s="95" t="str">
        <f t="shared" si="333"/>
        <v/>
      </c>
      <c r="W5341" s="95" t="str">
        <f t="shared" si="334"/>
        <v/>
      </c>
      <c r="X5341" s="95" t="str">
        <f t="shared" si="335"/>
        <v/>
      </c>
    </row>
    <row r="5342" spans="21:24" x14ac:dyDescent="0.3">
      <c r="U5342" s="95" t="str">
        <f t="shared" si="332"/>
        <v/>
      </c>
      <c r="V5342" s="95" t="str">
        <f t="shared" si="333"/>
        <v/>
      </c>
      <c r="W5342" s="95" t="str">
        <f t="shared" si="334"/>
        <v/>
      </c>
      <c r="X5342" s="95" t="str">
        <f t="shared" si="335"/>
        <v/>
      </c>
    </row>
    <row r="5343" spans="21:24" x14ac:dyDescent="0.3">
      <c r="U5343" s="95" t="str">
        <f t="shared" si="332"/>
        <v/>
      </c>
      <c r="V5343" s="95" t="str">
        <f t="shared" si="333"/>
        <v/>
      </c>
      <c r="W5343" s="95" t="str">
        <f t="shared" si="334"/>
        <v/>
      </c>
      <c r="X5343" s="95" t="str">
        <f t="shared" si="335"/>
        <v/>
      </c>
    </row>
    <row r="5344" spans="21:24" x14ac:dyDescent="0.3">
      <c r="U5344" s="95" t="str">
        <f t="shared" si="332"/>
        <v/>
      </c>
      <c r="V5344" s="95" t="str">
        <f t="shared" si="333"/>
        <v/>
      </c>
      <c r="W5344" s="95" t="str">
        <f t="shared" si="334"/>
        <v/>
      </c>
      <c r="X5344" s="95" t="str">
        <f t="shared" si="335"/>
        <v/>
      </c>
    </row>
    <row r="5345" spans="21:24" x14ac:dyDescent="0.3">
      <c r="U5345" s="95" t="str">
        <f t="shared" si="332"/>
        <v/>
      </c>
      <c r="V5345" s="95" t="str">
        <f t="shared" si="333"/>
        <v/>
      </c>
      <c r="W5345" s="95" t="str">
        <f t="shared" si="334"/>
        <v/>
      </c>
      <c r="X5345" s="95" t="str">
        <f t="shared" si="335"/>
        <v/>
      </c>
    </row>
    <row r="5346" spans="21:24" x14ac:dyDescent="0.3">
      <c r="U5346" s="95" t="str">
        <f t="shared" si="332"/>
        <v/>
      </c>
      <c r="V5346" s="95" t="str">
        <f t="shared" si="333"/>
        <v/>
      </c>
      <c r="W5346" s="95" t="str">
        <f t="shared" si="334"/>
        <v/>
      </c>
      <c r="X5346" s="95" t="str">
        <f t="shared" si="335"/>
        <v/>
      </c>
    </row>
    <row r="5347" spans="21:24" x14ac:dyDescent="0.3">
      <c r="U5347" s="95" t="str">
        <f t="shared" si="332"/>
        <v/>
      </c>
      <c r="V5347" s="95" t="str">
        <f t="shared" si="333"/>
        <v/>
      </c>
      <c r="W5347" s="95" t="str">
        <f t="shared" si="334"/>
        <v/>
      </c>
      <c r="X5347" s="95" t="str">
        <f t="shared" si="335"/>
        <v/>
      </c>
    </row>
    <row r="5348" spans="21:24" x14ac:dyDescent="0.3">
      <c r="U5348" s="95" t="str">
        <f t="shared" si="332"/>
        <v/>
      </c>
      <c r="V5348" s="95" t="str">
        <f t="shared" si="333"/>
        <v/>
      </c>
      <c r="W5348" s="95" t="str">
        <f t="shared" si="334"/>
        <v/>
      </c>
      <c r="X5348" s="95" t="str">
        <f t="shared" si="335"/>
        <v/>
      </c>
    </row>
    <row r="5349" spans="21:24" x14ac:dyDescent="0.3">
      <c r="U5349" s="95" t="str">
        <f t="shared" si="332"/>
        <v/>
      </c>
      <c r="V5349" s="95" t="str">
        <f t="shared" si="333"/>
        <v/>
      </c>
      <c r="W5349" s="95" t="str">
        <f t="shared" si="334"/>
        <v/>
      </c>
      <c r="X5349" s="95" t="str">
        <f t="shared" si="335"/>
        <v/>
      </c>
    </row>
    <row r="5350" spans="21:24" x14ac:dyDescent="0.3">
      <c r="U5350" s="95" t="str">
        <f t="shared" si="332"/>
        <v/>
      </c>
      <c r="V5350" s="95" t="str">
        <f t="shared" si="333"/>
        <v/>
      </c>
      <c r="W5350" s="95" t="str">
        <f t="shared" si="334"/>
        <v/>
      </c>
      <c r="X5350" s="95" t="str">
        <f t="shared" si="335"/>
        <v/>
      </c>
    </row>
    <row r="5351" spans="21:24" x14ac:dyDescent="0.3">
      <c r="U5351" s="95" t="str">
        <f t="shared" si="332"/>
        <v/>
      </c>
      <c r="V5351" s="95" t="str">
        <f t="shared" si="333"/>
        <v/>
      </c>
      <c r="W5351" s="95" t="str">
        <f t="shared" si="334"/>
        <v/>
      </c>
      <c r="X5351" s="95" t="str">
        <f t="shared" si="335"/>
        <v/>
      </c>
    </row>
    <row r="5352" spans="21:24" x14ac:dyDescent="0.3">
      <c r="U5352" s="95" t="str">
        <f t="shared" si="332"/>
        <v/>
      </c>
      <c r="V5352" s="95" t="str">
        <f t="shared" si="333"/>
        <v/>
      </c>
      <c r="W5352" s="95" t="str">
        <f t="shared" si="334"/>
        <v/>
      </c>
      <c r="X5352" s="95" t="str">
        <f t="shared" si="335"/>
        <v/>
      </c>
    </row>
    <row r="5353" spans="21:24" x14ac:dyDescent="0.3">
      <c r="U5353" s="95" t="str">
        <f t="shared" si="332"/>
        <v/>
      </c>
      <c r="V5353" s="95" t="str">
        <f t="shared" si="333"/>
        <v/>
      </c>
      <c r="W5353" s="95" t="str">
        <f t="shared" si="334"/>
        <v/>
      </c>
      <c r="X5353" s="95" t="str">
        <f t="shared" si="335"/>
        <v/>
      </c>
    </row>
    <row r="5354" spans="21:24" x14ac:dyDescent="0.3">
      <c r="U5354" s="95" t="str">
        <f t="shared" si="332"/>
        <v/>
      </c>
      <c r="V5354" s="95" t="str">
        <f t="shared" si="333"/>
        <v/>
      </c>
      <c r="W5354" s="95" t="str">
        <f t="shared" si="334"/>
        <v/>
      </c>
      <c r="X5354" s="95" t="str">
        <f t="shared" si="335"/>
        <v/>
      </c>
    </row>
    <row r="5355" spans="21:24" x14ac:dyDescent="0.3">
      <c r="U5355" s="95" t="str">
        <f t="shared" si="332"/>
        <v/>
      </c>
      <c r="V5355" s="95" t="str">
        <f t="shared" si="333"/>
        <v/>
      </c>
      <c r="W5355" s="95" t="str">
        <f t="shared" si="334"/>
        <v/>
      </c>
      <c r="X5355" s="95" t="str">
        <f t="shared" si="335"/>
        <v/>
      </c>
    </row>
    <row r="5356" spans="21:24" x14ac:dyDescent="0.3">
      <c r="U5356" s="95" t="str">
        <f t="shared" si="332"/>
        <v/>
      </c>
      <c r="V5356" s="95" t="str">
        <f t="shared" si="333"/>
        <v/>
      </c>
      <c r="W5356" s="95" t="str">
        <f t="shared" si="334"/>
        <v/>
      </c>
      <c r="X5356" s="95" t="str">
        <f t="shared" si="335"/>
        <v/>
      </c>
    </row>
    <row r="5357" spans="21:24" x14ac:dyDescent="0.3">
      <c r="U5357" s="95" t="str">
        <f t="shared" si="332"/>
        <v/>
      </c>
      <c r="V5357" s="95" t="str">
        <f t="shared" si="333"/>
        <v/>
      </c>
      <c r="W5357" s="95" t="str">
        <f t="shared" si="334"/>
        <v/>
      </c>
      <c r="X5357" s="95" t="str">
        <f t="shared" si="335"/>
        <v/>
      </c>
    </row>
    <row r="5358" spans="21:24" x14ac:dyDescent="0.3">
      <c r="U5358" s="95" t="str">
        <f t="shared" si="332"/>
        <v/>
      </c>
      <c r="V5358" s="95" t="str">
        <f t="shared" si="333"/>
        <v/>
      </c>
      <c r="W5358" s="95" t="str">
        <f t="shared" si="334"/>
        <v/>
      </c>
      <c r="X5358" s="95" t="str">
        <f t="shared" si="335"/>
        <v/>
      </c>
    </row>
    <row r="5359" spans="21:24" x14ac:dyDescent="0.3">
      <c r="U5359" s="95" t="str">
        <f t="shared" si="332"/>
        <v/>
      </c>
      <c r="V5359" s="95" t="str">
        <f t="shared" si="333"/>
        <v/>
      </c>
      <c r="W5359" s="95" t="str">
        <f t="shared" si="334"/>
        <v/>
      </c>
      <c r="X5359" s="95" t="str">
        <f t="shared" si="335"/>
        <v/>
      </c>
    </row>
    <row r="5360" spans="21:24" x14ac:dyDescent="0.3">
      <c r="U5360" s="95" t="str">
        <f t="shared" si="332"/>
        <v/>
      </c>
      <c r="V5360" s="95" t="str">
        <f t="shared" si="333"/>
        <v/>
      </c>
      <c r="W5360" s="95" t="str">
        <f t="shared" si="334"/>
        <v/>
      </c>
      <c r="X5360" s="95" t="str">
        <f t="shared" si="335"/>
        <v/>
      </c>
    </row>
    <row r="5361" spans="21:24" x14ac:dyDescent="0.3">
      <c r="U5361" s="95" t="str">
        <f t="shared" si="332"/>
        <v/>
      </c>
      <c r="V5361" s="95" t="str">
        <f t="shared" si="333"/>
        <v/>
      </c>
      <c r="W5361" s="95" t="str">
        <f t="shared" si="334"/>
        <v/>
      </c>
      <c r="X5361" s="95" t="str">
        <f t="shared" si="335"/>
        <v/>
      </c>
    </row>
    <row r="5362" spans="21:24" x14ac:dyDescent="0.3">
      <c r="U5362" s="95" t="str">
        <f t="shared" si="332"/>
        <v/>
      </c>
      <c r="V5362" s="95" t="str">
        <f t="shared" si="333"/>
        <v/>
      </c>
      <c r="W5362" s="95" t="str">
        <f t="shared" si="334"/>
        <v/>
      </c>
      <c r="X5362" s="95" t="str">
        <f t="shared" si="335"/>
        <v/>
      </c>
    </row>
    <row r="5363" spans="21:24" x14ac:dyDescent="0.3">
      <c r="U5363" s="95" t="str">
        <f t="shared" si="332"/>
        <v/>
      </c>
      <c r="V5363" s="95" t="str">
        <f t="shared" si="333"/>
        <v/>
      </c>
      <c r="W5363" s="95" t="str">
        <f t="shared" si="334"/>
        <v/>
      </c>
      <c r="X5363" s="95" t="str">
        <f t="shared" si="335"/>
        <v/>
      </c>
    </row>
    <row r="5364" spans="21:24" x14ac:dyDescent="0.3">
      <c r="U5364" s="95" t="str">
        <f t="shared" si="332"/>
        <v/>
      </c>
      <c r="V5364" s="95" t="str">
        <f t="shared" si="333"/>
        <v/>
      </c>
      <c r="W5364" s="95" t="str">
        <f t="shared" si="334"/>
        <v/>
      </c>
      <c r="X5364" s="95" t="str">
        <f t="shared" si="335"/>
        <v/>
      </c>
    </row>
    <row r="5365" spans="21:24" x14ac:dyDescent="0.3">
      <c r="U5365" s="95" t="str">
        <f t="shared" si="332"/>
        <v/>
      </c>
      <c r="V5365" s="95" t="str">
        <f t="shared" si="333"/>
        <v/>
      </c>
      <c r="W5365" s="95" t="str">
        <f t="shared" si="334"/>
        <v/>
      </c>
      <c r="X5365" s="95" t="str">
        <f t="shared" si="335"/>
        <v/>
      </c>
    </row>
    <row r="5366" spans="21:24" x14ac:dyDescent="0.3">
      <c r="U5366" s="95" t="str">
        <f t="shared" si="332"/>
        <v/>
      </c>
      <c r="V5366" s="95" t="str">
        <f t="shared" si="333"/>
        <v/>
      </c>
      <c r="W5366" s="95" t="str">
        <f t="shared" si="334"/>
        <v/>
      </c>
      <c r="X5366" s="95" t="str">
        <f t="shared" si="335"/>
        <v/>
      </c>
    </row>
    <row r="5367" spans="21:24" x14ac:dyDescent="0.3">
      <c r="U5367" s="95" t="str">
        <f t="shared" si="332"/>
        <v/>
      </c>
      <c r="V5367" s="95" t="str">
        <f t="shared" si="333"/>
        <v/>
      </c>
      <c r="W5367" s="95" t="str">
        <f t="shared" si="334"/>
        <v/>
      </c>
      <c r="X5367" s="95" t="str">
        <f t="shared" si="335"/>
        <v/>
      </c>
    </row>
    <row r="5368" spans="21:24" x14ac:dyDescent="0.3">
      <c r="U5368" s="95" t="str">
        <f t="shared" si="332"/>
        <v/>
      </c>
      <c r="V5368" s="95" t="str">
        <f t="shared" si="333"/>
        <v/>
      </c>
      <c r="W5368" s="95" t="str">
        <f t="shared" si="334"/>
        <v/>
      </c>
      <c r="X5368" s="95" t="str">
        <f t="shared" si="335"/>
        <v/>
      </c>
    </row>
    <row r="5369" spans="21:24" x14ac:dyDescent="0.3">
      <c r="U5369" s="95" t="str">
        <f t="shared" si="332"/>
        <v/>
      </c>
      <c r="V5369" s="95" t="str">
        <f t="shared" si="333"/>
        <v/>
      </c>
      <c r="W5369" s="95" t="str">
        <f t="shared" si="334"/>
        <v/>
      </c>
      <c r="X5369" s="95" t="str">
        <f t="shared" si="335"/>
        <v/>
      </c>
    </row>
    <row r="5370" spans="21:24" x14ac:dyDescent="0.3">
      <c r="U5370" s="95" t="str">
        <f t="shared" si="332"/>
        <v/>
      </c>
      <c r="V5370" s="95" t="str">
        <f t="shared" si="333"/>
        <v/>
      </c>
      <c r="W5370" s="95" t="str">
        <f t="shared" si="334"/>
        <v/>
      </c>
      <c r="X5370" s="95" t="str">
        <f t="shared" si="335"/>
        <v/>
      </c>
    </row>
    <row r="5371" spans="21:24" x14ac:dyDescent="0.3">
      <c r="U5371" s="95" t="str">
        <f t="shared" si="332"/>
        <v/>
      </c>
      <c r="V5371" s="95" t="str">
        <f t="shared" si="333"/>
        <v/>
      </c>
      <c r="W5371" s="95" t="str">
        <f t="shared" si="334"/>
        <v/>
      </c>
      <c r="X5371" s="95" t="str">
        <f t="shared" si="335"/>
        <v/>
      </c>
    </row>
    <row r="5372" spans="21:24" x14ac:dyDescent="0.3">
      <c r="U5372" s="95" t="str">
        <f t="shared" si="332"/>
        <v/>
      </c>
      <c r="V5372" s="95" t="str">
        <f t="shared" si="333"/>
        <v/>
      </c>
      <c r="W5372" s="95" t="str">
        <f t="shared" si="334"/>
        <v/>
      </c>
      <c r="X5372" s="95" t="str">
        <f t="shared" si="335"/>
        <v/>
      </c>
    </row>
    <row r="5373" spans="21:24" x14ac:dyDescent="0.3">
      <c r="U5373" s="95" t="str">
        <f t="shared" si="332"/>
        <v/>
      </c>
      <c r="V5373" s="95" t="str">
        <f t="shared" si="333"/>
        <v/>
      </c>
      <c r="W5373" s="95" t="str">
        <f t="shared" si="334"/>
        <v/>
      </c>
      <c r="X5373" s="95" t="str">
        <f t="shared" si="335"/>
        <v/>
      </c>
    </row>
    <row r="5374" spans="21:24" x14ac:dyDescent="0.3">
      <c r="U5374" s="95" t="str">
        <f t="shared" si="332"/>
        <v/>
      </c>
      <c r="V5374" s="95" t="str">
        <f t="shared" si="333"/>
        <v/>
      </c>
      <c r="W5374" s="95" t="str">
        <f t="shared" si="334"/>
        <v/>
      </c>
      <c r="X5374" s="95" t="str">
        <f t="shared" si="335"/>
        <v/>
      </c>
    </row>
    <row r="5375" spans="21:24" x14ac:dyDescent="0.3">
      <c r="U5375" s="95" t="str">
        <f t="shared" si="332"/>
        <v/>
      </c>
      <c r="V5375" s="95" t="str">
        <f t="shared" si="333"/>
        <v/>
      </c>
      <c r="W5375" s="95" t="str">
        <f t="shared" si="334"/>
        <v/>
      </c>
      <c r="X5375" s="95" t="str">
        <f t="shared" si="335"/>
        <v/>
      </c>
    </row>
    <row r="5376" spans="21:24" x14ac:dyDescent="0.3">
      <c r="U5376" s="95" t="str">
        <f t="shared" si="332"/>
        <v/>
      </c>
      <c r="V5376" s="95" t="str">
        <f t="shared" si="333"/>
        <v/>
      </c>
      <c r="W5376" s="95" t="str">
        <f t="shared" si="334"/>
        <v/>
      </c>
      <c r="X5376" s="95" t="str">
        <f t="shared" si="335"/>
        <v/>
      </c>
    </row>
    <row r="5377" spans="21:24" x14ac:dyDescent="0.3">
      <c r="U5377" s="95" t="str">
        <f t="shared" si="332"/>
        <v/>
      </c>
      <c r="V5377" s="95" t="str">
        <f t="shared" si="333"/>
        <v/>
      </c>
      <c r="W5377" s="95" t="str">
        <f t="shared" si="334"/>
        <v/>
      </c>
      <c r="X5377" s="95" t="str">
        <f t="shared" si="335"/>
        <v/>
      </c>
    </row>
    <row r="5378" spans="21:24" x14ac:dyDescent="0.3">
      <c r="U5378" s="95" t="str">
        <f t="shared" si="332"/>
        <v/>
      </c>
      <c r="V5378" s="95" t="str">
        <f t="shared" si="333"/>
        <v/>
      </c>
      <c r="W5378" s="95" t="str">
        <f t="shared" si="334"/>
        <v/>
      </c>
      <c r="X5378" s="95" t="str">
        <f t="shared" si="335"/>
        <v/>
      </c>
    </row>
    <row r="5379" spans="21:24" x14ac:dyDescent="0.3">
      <c r="U5379" s="95" t="str">
        <f t="shared" si="332"/>
        <v/>
      </c>
      <c r="V5379" s="95" t="str">
        <f t="shared" si="333"/>
        <v/>
      </c>
      <c r="W5379" s="95" t="str">
        <f t="shared" si="334"/>
        <v/>
      </c>
      <c r="X5379" s="95" t="str">
        <f t="shared" si="335"/>
        <v/>
      </c>
    </row>
    <row r="5380" spans="21:24" x14ac:dyDescent="0.3">
      <c r="U5380" s="95" t="str">
        <f t="shared" si="332"/>
        <v/>
      </c>
      <c r="V5380" s="95" t="str">
        <f t="shared" si="333"/>
        <v/>
      </c>
      <c r="W5380" s="95" t="str">
        <f t="shared" si="334"/>
        <v/>
      </c>
      <c r="X5380" s="95" t="str">
        <f t="shared" si="335"/>
        <v/>
      </c>
    </row>
    <row r="5381" spans="21:24" x14ac:dyDescent="0.3">
      <c r="U5381" s="95" t="str">
        <f t="shared" ref="U5381:U5444" si="336">IF(L5381="ANO",B5381&amp;"-Linie A","")</f>
        <v/>
      </c>
      <c r="V5381" s="95" t="str">
        <f t="shared" ref="V5381:V5444" si="337">IF(M5381="ANO",B5381&amp;"-Linie B","")</f>
        <v/>
      </c>
      <c r="W5381" s="95" t="str">
        <f t="shared" ref="W5381:W5444" si="338">IF(N5381="ANO",B5381&amp;"-Linie C","")</f>
        <v/>
      </c>
      <c r="X5381" s="95" t="str">
        <f t="shared" ref="X5381:X5444" si="339">IF(O5381="ANO",B5381&amp;"-Linie D","")</f>
        <v/>
      </c>
    </row>
    <row r="5382" spans="21:24" x14ac:dyDescent="0.3">
      <c r="U5382" s="95" t="str">
        <f t="shared" si="336"/>
        <v/>
      </c>
      <c r="V5382" s="95" t="str">
        <f t="shared" si="337"/>
        <v/>
      </c>
      <c r="W5382" s="95" t="str">
        <f t="shared" si="338"/>
        <v/>
      </c>
      <c r="X5382" s="95" t="str">
        <f t="shared" si="339"/>
        <v/>
      </c>
    </row>
    <row r="5383" spans="21:24" x14ac:dyDescent="0.3">
      <c r="U5383" s="95" t="str">
        <f t="shared" si="336"/>
        <v/>
      </c>
      <c r="V5383" s="95" t="str">
        <f t="shared" si="337"/>
        <v/>
      </c>
      <c r="W5383" s="95" t="str">
        <f t="shared" si="338"/>
        <v/>
      </c>
      <c r="X5383" s="95" t="str">
        <f t="shared" si="339"/>
        <v/>
      </c>
    </row>
    <row r="5384" spans="21:24" x14ac:dyDescent="0.3">
      <c r="U5384" s="95" t="str">
        <f t="shared" si="336"/>
        <v/>
      </c>
      <c r="V5384" s="95" t="str">
        <f t="shared" si="337"/>
        <v/>
      </c>
      <c r="W5384" s="95" t="str">
        <f t="shared" si="338"/>
        <v/>
      </c>
      <c r="X5384" s="95" t="str">
        <f t="shared" si="339"/>
        <v/>
      </c>
    </row>
    <row r="5385" spans="21:24" x14ac:dyDescent="0.3">
      <c r="U5385" s="95" t="str">
        <f t="shared" si="336"/>
        <v/>
      </c>
      <c r="V5385" s="95" t="str">
        <f t="shared" si="337"/>
        <v/>
      </c>
      <c r="W5385" s="95" t="str">
        <f t="shared" si="338"/>
        <v/>
      </c>
      <c r="X5385" s="95" t="str">
        <f t="shared" si="339"/>
        <v/>
      </c>
    </row>
    <row r="5386" spans="21:24" x14ac:dyDescent="0.3">
      <c r="U5386" s="95" t="str">
        <f t="shared" si="336"/>
        <v/>
      </c>
      <c r="V5386" s="95" t="str">
        <f t="shared" si="337"/>
        <v/>
      </c>
      <c r="W5386" s="95" t="str">
        <f t="shared" si="338"/>
        <v/>
      </c>
      <c r="X5386" s="95" t="str">
        <f t="shared" si="339"/>
        <v/>
      </c>
    </row>
    <row r="5387" spans="21:24" x14ac:dyDescent="0.3">
      <c r="U5387" s="95" t="str">
        <f t="shared" si="336"/>
        <v/>
      </c>
      <c r="V5387" s="95" t="str">
        <f t="shared" si="337"/>
        <v/>
      </c>
      <c r="W5387" s="95" t="str">
        <f t="shared" si="338"/>
        <v/>
      </c>
      <c r="X5387" s="95" t="str">
        <f t="shared" si="339"/>
        <v/>
      </c>
    </row>
    <row r="5388" spans="21:24" x14ac:dyDescent="0.3">
      <c r="U5388" s="95" t="str">
        <f t="shared" si="336"/>
        <v/>
      </c>
      <c r="V5388" s="95" t="str">
        <f t="shared" si="337"/>
        <v/>
      </c>
      <c r="W5388" s="95" t="str">
        <f t="shared" si="338"/>
        <v/>
      </c>
      <c r="X5388" s="95" t="str">
        <f t="shared" si="339"/>
        <v/>
      </c>
    </row>
    <row r="5389" spans="21:24" x14ac:dyDescent="0.3">
      <c r="U5389" s="95" t="str">
        <f t="shared" si="336"/>
        <v/>
      </c>
      <c r="V5389" s="95" t="str">
        <f t="shared" si="337"/>
        <v/>
      </c>
      <c r="W5389" s="95" t="str">
        <f t="shared" si="338"/>
        <v/>
      </c>
      <c r="X5389" s="95" t="str">
        <f t="shared" si="339"/>
        <v/>
      </c>
    </row>
    <row r="5390" spans="21:24" x14ac:dyDescent="0.3">
      <c r="U5390" s="95" t="str">
        <f t="shared" si="336"/>
        <v/>
      </c>
      <c r="V5390" s="95" t="str">
        <f t="shared" si="337"/>
        <v/>
      </c>
      <c r="W5390" s="95" t="str">
        <f t="shared" si="338"/>
        <v/>
      </c>
      <c r="X5390" s="95" t="str">
        <f t="shared" si="339"/>
        <v/>
      </c>
    </row>
    <row r="5391" spans="21:24" x14ac:dyDescent="0.3">
      <c r="U5391" s="95" t="str">
        <f t="shared" si="336"/>
        <v/>
      </c>
      <c r="V5391" s="95" t="str">
        <f t="shared" si="337"/>
        <v/>
      </c>
      <c r="W5391" s="95" t="str">
        <f t="shared" si="338"/>
        <v/>
      </c>
      <c r="X5391" s="95" t="str">
        <f t="shared" si="339"/>
        <v/>
      </c>
    </row>
    <row r="5392" spans="21:24" x14ac:dyDescent="0.3">
      <c r="U5392" s="95" t="str">
        <f t="shared" si="336"/>
        <v/>
      </c>
      <c r="V5392" s="95" t="str">
        <f t="shared" si="337"/>
        <v/>
      </c>
      <c r="W5392" s="95" t="str">
        <f t="shared" si="338"/>
        <v/>
      </c>
      <c r="X5392" s="95" t="str">
        <f t="shared" si="339"/>
        <v/>
      </c>
    </row>
    <row r="5393" spans="21:24" x14ac:dyDescent="0.3">
      <c r="U5393" s="95" t="str">
        <f t="shared" si="336"/>
        <v/>
      </c>
      <c r="V5393" s="95" t="str">
        <f t="shared" si="337"/>
        <v/>
      </c>
      <c r="W5393" s="95" t="str">
        <f t="shared" si="338"/>
        <v/>
      </c>
      <c r="X5393" s="95" t="str">
        <f t="shared" si="339"/>
        <v/>
      </c>
    </row>
    <row r="5394" spans="21:24" x14ac:dyDescent="0.3">
      <c r="U5394" s="95" t="str">
        <f t="shared" si="336"/>
        <v/>
      </c>
      <c r="V5394" s="95" t="str">
        <f t="shared" si="337"/>
        <v/>
      </c>
      <c r="W5394" s="95" t="str">
        <f t="shared" si="338"/>
        <v/>
      </c>
      <c r="X5394" s="95" t="str">
        <f t="shared" si="339"/>
        <v/>
      </c>
    </row>
    <row r="5395" spans="21:24" x14ac:dyDescent="0.3">
      <c r="U5395" s="95" t="str">
        <f t="shared" si="336"/>
        <v/>
      </c>
      <c r="V5395" s="95" t="str">
        <f t="shared" si="337"/>
        <v/>
      </c>
      <c r="W5395" s="95" t="str">
        <f t="shared" si="338"/>
        <v/>
      </c>
      <c r="X5395" s="95" t="str">
        <f t="shared" si="339"/>
        <v/>
      </c>
    </row>
    <row r="5396" spans="21:24" x14ac:dyDescent="0.3">
      <c r="U5396" s="95" t="str">
        <f t="shared" si="336"/>
        <v/>
      </c>
      <c r="V5396" s="95" t="str">
        <f t="shared" si="337"/>
        <v/>
      </c>
      <c r="W5396" s="95" t="str">
        <f t="shared" si="338"/>
        <v/>
      </c>
      <c r="X5396" s="95" t="str">
        <f t="shared" si="339"/>
        <v/>
      </c>
    </row>
    <row r="5397" spans="21:24" x14ac:dyDescent="0.3">
      <c r="U5397" s="95" t="str">
        <f t="shared" si="336"/>
        <v/>
      </c>
      <c r="V5397" s="95" t="str">
        <f t="shared" si="337"/>
        <v/>
      </c>
      <c r="W5397" s="95" t="str">
        <f t="shared" si="338"/>
        <v/>
      </c>
      <c r="X5397" s="95" t="str">
        <f t="shared" si="339"/>
        <v/>
      </c>
    </row>
    <row r="5398" spans="21:24" x14ac:dyDescent="0.3">
      <c r="U5398" s="95" t="str">
        <f t="shared" si="336"/>
        <v/>
      </c>
      <c r="V5398" s="95" t="str">
        <f t="shared" si="337"/>
        <v/>
      </c>
      <c r="W5398" s="95" t="str">
        <f t="shared" si="338"/>
        <v/>
      </c>
      <c r="X5398" s="95" t="str">
        <f t="shared" si="339"/>
        <v/>
      </c>
    </row>
    <row r="5399" spans="21:24" x14ac:dyDescent="0.3">
      <c r="U5399" s="95" t="str">
        <f t="shared" si="336"/>
        <v/>
      </c>
      <c r="V5399" s="95" t="str">
        <f t="shared" si="337"/>
        <v/>
      </c>
      <c r="W5399" s="95" t="str">
        <f t="shared" si="338"/>
        <v/>
      </c>
      <c r="X5399" s="95" t="str">
        <f t="shared" si="339"/>
        <v/>
      </c>
    </row>
    <row r="5400" spans="21:24" x14ac:dyDescent="0.3">
      <c r="U5400" s="95" t="str">
        <f t="shared" si="336"/>
        <v/>
      </c>
      <c r="V5400" s="95" t="str">
        <f t="shared" si="337"/>
        <v/>
      </c>
      <c r="W5400" s="95" t="str">
        <f t="shared" si="338"/>
        <v/>
      </c>
      <c r="X5400" s="95" t="str">
        <f t="shared" si="339"/>
        <v/>
      </c>
    </row>
    <row r="5401" spans="21:24" x14ac:dyDescent="0.3">
      <c r="U5401" s="95" t="str">
        <f t="shared" si="336"/>
        <v/>
      </c>
      <c r="V5401" s="95" t="str">
        <f t="shared" si="337"/>
        <v/>
      </c>
      <c r="W5401" s="95" t="str">
        <f t="shared" si="338"/>
        <v/>
      </c>
      <c r="X5401" s="95" t="str">
        <f t="shared" si="339"/>
        <v/>
      </c>
    </row>
    <row r="5402" spans="21:24" x14ac:dyDescent="0.3">
      <c r="U5402" s="95" t="str">
        <f t="shared" si="336"/>
        <v/>
      </c>
      <c r="V5402" s="95" t="str">
        <f t="shared" si="337"/>
        <v/>
      </c>
      <c r="W5402" s="95" t="str">
        <f t="shared" si="338"/>
        <v/>
      </c>
      <c r="X5402" s="95" t="str">
        <f t="shared" si="339"/>
        <v/>
      </c>
    </row>
    <row r="5403" spans="21:24" x14ac:dyDescent="0.3">
      <c r="U5403" s="95" t="str">
        <f t="shared" si="336"/>
        <v/>
      </c>
      <c r="V5403" s="95" t="str">
        <f t="shared" si="337"/>
        <v/>
      </c>
      <c r="W5403" s="95" t="str">
        <f t="shared" si="338"/>
        <v/>
      </c>
      <c r="X5403" s="95" t="str">
        <f t="shared" si="339"/>
        <v/>
      </c>
    </row>
    <row r="5404" spans="21:24" x14ac:dyDescent="0.3">
      <c r="U5404" s="95" t="str">
        <f t="shared" si="336"/>
        <v/>
      </c>
      <c r="V5404" s="95" t="str">
        <f t="shared" si="337"/>
        <v/>
      </c>
      <c r="W5404" s="95" t="str">
        <f t="shared" si="338"/>
        <v/>
      </c>
      <c r="X5404" s="95" t="str">
        <f t="shared" si="339"/>
        <v/>
      </c>
    </row>
    <row r="5405" spans="21:24" x14ac:dyDescent="0.3">
      <c r="U5405" s="95" t="str">
        <f t="shared" si="336"/>
        <v/>
      </c>
      <c r="V5405" s="95" t="str">
        <f t="shared" si="337"/>
        <v/>
      </c>
      <c r="W5405" s="95" t="str">
        <f t="shared" si="338"/>
        <v/>
      </c>
      <c r="X5405" s="95" t="str">
        <f t="shared" si="339"/>
        <v/>
      </c>
    </row>
    <row r="5406" spans="21:24" x14ac:dyDescent="0.3">
      <c r="U5406" s="95" t="str">
        <f t="shared" si="336"/>
        <v/>
      </c>
      <c r="V5406" s="95" t="str">
        <f t="shared" si="337"/>
        <v/>
      </c>
      <c r="W5406" s="95" t="str">
        <f t="shared" si="338"/>
        <v/>
      </c>
      <c r="X5406" s="95" t="str">
        <f t="shared" si="339"/>
        <v/>
      </c>
    </row>
    <row r="5407" spans="21:24" x14ac:dyDescent="0.3">
      <c r="U5407" s="95" t="str">
        <f t="shared" si="336"/>
        <v/>
      </c>
      <c r="V5407" s="95" t="str">
        <f t="shared" si="337"/>
        <v/>
      </c>
      <c r="W5407" s="95" t="str">
        <f t="shared" si="338"/>
        <v/>
      </c>
      <c r="X5407" s="95" t="str">
        <f t="shared" si="339"/>
        <v/>
      </c>
    </row>
    <row r="5408" spans="21:24" x14ac:dyDescent="0.3">
      <c r="U5408" s="95" t="str">
        <f t="shared" si="336"/>
        <v/>
      </c>
      <c r="V5408" s="95" t="str">
        <f t="shared" si="337"/>
        <v/>
      </c>
      <c r="W5408" s="95" t="str">
        <f t="shared" si="338"/>
        <v/>
      </c>
      <c r="X5408" s="95" t="str">
        <f t="shared" si="339"/>
        <v/>
      </c>
    </row>
    <row r="5409" spans="21:24" x14ac:dyDescent="0.3">
      <c r="U5409" s="95" t="str">
        <f t="shared" si="336"/>
        <v/>
      </c>
      <c r="V5409" s="95" t="str">
        <f t="shared" si="337"/>
        <v/>
      </c>
      <c r="W5409" s="95" t="str">
        <f t="shared" si="338"/>
        <v/>
      </c>
      <c r="X5409" s="95" t="str">
        <f t="shared" si="339"/>
        <v/>
      </c>
    </row>
    <row r="5410" spans="21:24" x14ac:dyDescent="0.3">
      <c r="U5410" s="95" t="str">
        <f t="shared" si="336"/>
        <v/>
      </c>
      <c r="V5410" s="95" t="str">
        <f t="shared" si="337"/>
        <v/>
      </c>
      <c r="W5410" s="95" t="str">
        <f t="shared" si="338"/>
        <v/>
      </c>
      <c r="X5410" s="95" t="str">
        <f t="shared" si="339"/>
        <v/>
      </c>
    </row>
    <row r="5411" spans="21:24" x14ac:dyDescent="0.3">
      <c r="U5411" s="95" t="str">
        <f t="shared" si="336"/>
        <v/>
      </c>
      <c r="V5411" s="95" t="str">
        <f t="shared" si="337"/>
        <v/>
      </c>
      <c r="W5411" s="95" t="str">
        <f t="shared" si="338"/>
        <v/>
      </c>
      <c r="X5411" s="95" t="str">
        <f t="shared" si="339"/>
        <v/>
      </c>
    </row>
    <row r="5412" spans="21:24" x14ac:dyDescent="0.3">
      <c r="U5412" s="95" t="str">
        <f t="shared" si="336"/>
        <v/>
      </c>
      <c r="V5412" s="95" t="str">
        <f t="shared" si="337"/>
        <v/>
      </c>
      <c r="W5412" s="95" t="str">
        <f t="shared" si="338"/>
        <v/>
      </c>
      <c r="X5412" s="95" t="str">
        <f t="shared" si="339"/>
        <v/>
      </c>
    </row>
    <row r="5413" spans="21:24" x14ac:dyDescent="0.3">
      <c r="U5413" s="95" t="str">
        <f t="shared" si="336"/>
        <v/>
      </c>
      <c r="V5413" s="95" t="str">
        <f t="shared" si="337"/>
        <v/>
      </c>
      <c r="W5413" s="95" t="str">
        <f t="shared" si="338"/>
        <v/>
      </c>
      <c r="X5413" s="95" t="str">
        <f t="shared" si="339"/>
        <v/>
      </c>
    </row>
    <row r="5414" spans="21:24" x14ac:dyDescent="0.3">
      <c r="U5414" s="95" t="str">
        <f t="shared" si="336"/>
        <v/>
      </c>
      <c r="V5414" s="95" t="str">
        <f t="shared" si="337"/>
        <v/>
      </c>
      <c r="W5414" s="95" t="str">
        <f t="shared" si="338"/>
        <v/>
      </c>
      <c r="X5414" s="95" t="str">
        <f t="shared" si="339"/>
        <v/>
      </c>
    </row>
    <row r="5415" spans="21:24" x14ac:dyDescent="0.3">
      <c r="U5415" s="95" t="str">
        <f t="shared" si="336"/>
        <v/>
      </c>
      <c r="V5415" s="95" t="str">
        <f t="shared" si="337"/>
        <v/>
      </c>
      <c r="W5415" s="95" t="str">
        <f t="shared" si="338"/>
        <v/>
      </c>
      <c r="X5415" s="95" t="str">
        <f t="shared" si="339"/>
        <v/>
      </c>
    </row>
    <row r="5416" spans="21:24" x14ac:dyDescent="0.3">
      <c r="U5416" s="95" t="str">
        <f t="shared" si="336"/>
        <v/>
      </c>
      <c r="V5416" s="95" t="str">
        <f t="shared" si="337"/>
        <v/>
      </c>
      <c r="W5416" s="95" t="str">
        <f t="shared" si="338"/>
        <v/>
      </c>
      <c r="X5416" s="95" t="str">
        <f t="shared" si="339"/>
        <v/>
      </c>
    </row>
    <row r="5417" spans="21:24" x14ac:dyDescent="0.3">
      <c r="U5417" s="95" t="str">
        <f t="shared" si="336"/>
        <v/>
      </c>
      <c r="V5417" s="95" t="str">
        <f t="shared" si="337"/>
        <v/>
      </c>
      <c r="W5417" s="95" t="str">
        <f t="shared" si="338"/>
        <v/>
      </c>
      <c r="X5417" s="95" t="str">
        <f t="shared" si="339"/>
        <v/>
      </c>
    </row>
    <row r="5418" spans="21:24" x14ac:dyDescent="0.3">
      <c r="U5418" s="95" t="str">
        <f t="shared" si="336"/>
        <v/>
      </c>
      <c r="V5418" s="95" t="str">
        <f t="shared" si="337"/>
        <v/>
      </c>
      <c r="W5418" s="95" t="str">
        <f t="shared" si="338"/>
        <v/>
      </c>
      <c r="X5418" s="95" t="str">
        <f t="shared" si="339"/>
        <v/>
      </c>
    </row>
    <row r="5419" spans="21:24" x14ac:dyDescent="0.3">
      <c r="U5419" s="95" t="str">
        <f t="shared" si="336"/>
        <v/>
      </c>
      <c r="V5419" s="95" t="str">
        <f t="shared" si="337"/>
        <v/>
      </c>
      <c r="W5419" s="95" t="str">
        <f t="shared" si="338"/>
        <v/>
      </c>
      <c r="X5419" s="95" t="str">
        <f t="shared" si="339"/>
        <v/>
      </c>
    </row>
    <row r="5420" spans="21:24" x14ac:dyDescent="0.3">
      <c r="U5420" s="95" t="str">
        <f t="shared" si="336"/>
        <v/>
      </c>
      <c r="V5420" s="95" t="str">
        <f t="shared" si="337"/>
        <v/>
      </c>
      <c r="W5420" s="95" t="str">
        <f t="shared" si="338"/>
        <v/>
      </c>
      <c r="X5420" s="95" t="str">
        <f t="shared" si="339"/>
        <v/>
      </c>
    </row>
    <row r="5421" spans="21:24" x14ac:dyDescent="0.3">
      <c r="U5421" s="95" t="str">
        <f t="shared" si="336"/>
        <v/>
      </c>
      <c r="V5421" s="95" t="str">
        <f t="shared" si="337"/>
        <v/>
      </c>
      <c r="W5421" s="95" t="str">
        <f t="shared" si="338"/>
        <v/>
      </c>
      <c r="X5421" s="95" t="str">
        <f t="shared" si="339"/>
        <v/>
      </c>
    </row>
    <row r="5422" spans="21:24" x14ac:dyDescent="0.3">
      <c r="U5422" s="95" t="str">
        <f t="shared" si="336"/>
        <v/>
      </c>
      <c r="V5422" s="95" t="str">
        <f t="shared" si="337"/>
        <v/>
      </c>
      <c r="W5422" s="95" t="str">
        <f t="shared" si="338"/>
        <v/>
      </c>
      <c r="X5422" s="95" t="str">
        <f t="shared" si="339"/>
        <v/>
      </c>
    </row>
    <row r="5423" spans="21:24" x14ac:dyDescent="0.3">
      <c r="U5423" s="95" t="str">
        <f t="shared" si="336"/>
        <v/>
      </c>
      <c r="V5423" s="95" t="str">
        <f t="shared" si="337"/>
        <v/>
      </c>
      <c r="W5423" s="95" t="str">
        <f t="shared" si="338"/>
        <v/>
      </c>
      <c r="X5423" s="95" t="str">
        <f t="shared" si="339"/>
        <v/>
      </c>
    </row>
    <row r="5424" spans="21:24" x14ac:dyDescent="0.3">
      <c r="U5424" s="95" t="str">
        <f t="shared" si="336"/>
        <v/>
      </c>
      <c r="V5424" s="95" t="str">
        <f t="shared" si="337"/>
        <v/>
      </c>
      <c r="W5424" s="95" t="str">
        <f t="shared" si="338"/>
        <v/>
      </c>
      <c r="X5424" s="95" t="str">
        <f t="shared" si="339"/>
        <v/>
      </c>
    </row>
    <row r="5425" spans="21:24" x14ac:dyDescent="0.3">
      <c r="U5425" s="95" t="str">
        <f t="shared" si="336"/>
        <v/>
      </c>
      <c r="V5425" s="95" t="str">
        <f t="shared" si="337"/>
        <v/>
      </c>
      <c r="W5425" s="95" t="str">
        <f t="shared" si="338"/>
        <v/>
      </c>
      <c r="X5425" s="95" t="str">
        <f t="shared" si="339"/>
        <v/>
      </c>
    </row>
    <row r="5426" spans="21:24" x14ac:dyDescent="0.3">
      <c r="U5426" s="95" t="str">
        <f t="shared" si="336"/>
        <v/>
      </c>
      <c r="V5426" s="95" t="str">
        <f t="shared" si="337"/>
        <v/>
      </c>
      <c r="W5426" s="95" t="str">
        <f t="shared" si="338"/>
        <v/>
      </c>
      <c r="X5426" s="95" t="str">
        <f t="shared" si="339"/>
        <v/>
      </c>
    </row>
    <row r="5427" spans="21:24" x14ac:dyDescent="0.3">
      <c r="U5427" s="95" t="str">
        <f t="shared" si="336"/>
        <v/>
      </c>
      <c r="V5427" s="95" t="str">
        <f t="shared" si="337"/>
        <v/>
      </c>
      <c r="W5427" s="95" t="str">
        <f t="shared" si="338"/>
        <v/>
      </c>
      <c r="X5427" s="95" t="str">
        <f t="shared" si="339"/>
        <v/>
      </c>
    </row>
    <row r="5428" spans="21:24" x14ac:dyDescent="0.3">
      <c r="U5428" s="95" t="str">
        <f t="shared" si="336"/>
        <v/>
      </c>
      <c r="V5428" s="95" t="str">
        <f t="shared" si="337"/>
        <v/>
      </c>
      <c r="W5428" s="95" t="str">
        <f t="shared" si="338"/>
        <v/>
      </c>
      <c r="X5428" s="95" t="str">
        <f t="shared" si="339"/>
        <v/>
      </c>
    </row>
    <row r="5429" spans="21:24" x14ac:dyDescent="0.3">
      <c r="U5429" s="95" t="str">
        <f t="shared" si="336"/>
        <v/>
      </c>
      <c r="V5429" s="95" t="str">
        <f t="shared" si="337"/>
        <v/>
      </c>
      <c r="W5429" s="95" t="str">
        <f t="shared" si="338"/>
        <v/>
      </c>
      <c r="X5429" s="95" t="str">
        <f t="shared" si="339"/>
        <v/>
      </c>
    </row>
    <row r="5430" spans="21:24" x14ac:dyDescent="0.3">
      <c r="U5430" s="95" t="str">
        <f t="shared" si="336"/>
        <v/>
      </c>
      <c r="V5430" s="95" t="str">
        <f t="shared" si="337"/>
        <v/>
      </c>
      <c r="W5430" s="95" t="str">
        <f t="shared" si="338"/>
        <v/>
      </c>
      <c r="X5430" s="95" t="str">
        <f t="shared" si="339"/>
        <v/>
      </c>
    </row>
    <row r="5431" spans="21:24" x14ac:dyDescent="0.3">
      <c r="U5431" s="95" t="str">
        <f t="shared" si="336"/>
        <v/>
      </c>
      <c r="V5431" s="95" t="str">
        <f t="shared" si="337"/>
        <v/>
      </c>
      <c r="W5431" s="95" t="str">
        <f t="shared" si="338"/>
        <v/>
      </c>
      <c r="X5431" s="95" t="str">
        <f t="shared" si="339"/>
        <v/>
      </c>
    </row>
    <row r="5432" spans="21:24" x14ac:dyDescent="0.3">
      <c r="U5432" s="95" t="str">
        <f t="shared" si="336"/>
        <v/>
      </c>
      <c r="V5432" s="95" t="str">
        <f t="shared" si="337"/>
        <v/>
      </c>
      <c r="W5432" s="95" t="str">
        <f t="shared" si="338"/>
        <v/>
      </c>
      <c r="X5432" s="95" t="str">
        <f t="shared" si="339"/>
        <v/>
      </c>
    </row>
    <row r="5433" spans="21:24" x14ac:dyDescent="0.3">
      <c r="U5433" s="95" t="str">
        <f t="shared" si="336"/>
        <v/>
      </c>
      <c r="V5433" s="95" t="str">
        <f t="shared" si="337"/>
        <v/>
      </c>
      <c r="W5433" s="95" t="str">
        <f t="shared" si="338"/>
        <v/>
      </c>
      <c r="X5433" s="95" t="str">
        <f t="shared" si="339"/>
        <v/>
      </c>
    </row>
    <row r="5434" spans="21:24" x14ac:dyDescent="0.3">
      <c r="U5434" s="95" t="str">
        <f t="shared" si="336"/>
        <v/>
      </c>
      <c r="V5434" s="95" t="str">
        <f t="shared" si="337"/>
        <v/>
      </c>
      <c r="W5434" s="95" t="str">
        <f t="shared" si="338"/>
        <v/>
      </c>
      <c r="X5434" s="95" t="str">
        <f t="shared" si="339"/>
        <v/>
      </c>
    </row>
    <row r="5435" spans="21:24" x14ac:dyDescent="0.3">
      <c r="U5435" s="95" t="str">
        <f t="shared" si="336"/>
        <v/>
      </c>
      <c r="V5435" s="95" t="str">
        <f t="shared" si="337"/>
        <v/>
      </c>
      <c r="W5435" s="95" t="str">
        <f t="shared" si="338"/>
        <v/>
      </c>
      <c r="X5435" s="95" t="str">
        <f t="shared" si="339"/>
        <v/>
      </c>
    </row>
    <row r="5436" spans="21:24" x14ac:dyDescent="0.3">
      <c r="U5436" s="95" t="str">
        <f t="shared" si="336"/>
        <v/>
      </c>
      <c r="V5436" s="95" t="str">
        <f t="shared" si="337"/>
        <v/>
      </c>
      <c r="W5436" s="95" t="str">
        <f t="shared" si="338"/>
        <v/>
      </c>
      <c r="X5436" s="95" t="str">
        <f t="shared" si="339"/>
        <v/>
      </c>
    </row>
    <row r="5437" spans="21:24" x14ac:dyDescent="0.3">
      <c r="U5437" s="95" t="str">
        <f t="shared" si="336"/>
        <v/>
      </c>
      <c r="V5437" s="95" t="str">
        <f t="shared" si="337"/>
        <v/>
      </c>
      <c r="W5437" s="95" t="str">
        <f t="shared" si="338"/>
        <v/>
      </c>
      <c r="X5437" s="95" t="str">
        <f t="shared" si="339"/>
        <v/>
      </c>
    </row>
    <row r="5438" spans="21:24" x14ac:dyDescent="0.3">
      <c r="U5438" s="95" t="str">
        <f t="shared" si="336"/>
        <v/>
      </c>
      <c r="V5438" s="95" t="str">
        <f t="shared" si="337"/>
        <v/>
      </c>
      <c r="W5438" s="95" t="str">
        <f t="shared" si="338"/>
        <v/>
      </c>
      <c r="X5438" s="95" t="str">
        <f t="shared" si="339"/>
        <v/>
      </c>
    </row>
    <row r="5439" spans="21:24" x14ac:dyDescent="0.3">
      <c r="U5439" s="95" t="str">
        <f t="shared" si="336"/>
        <v/>
      </c>
      <c r="V5439" s="95" t="str">
        <f t="shared" si="337"/>
        <v/>
      </c>
      <c r="W5439" s="95" t="str">
        <f t="shared" si="338"/>
        <v/>
      </c>
      <c r="X5439" s="95" t="str">
        <f t="shared" si="339"/>
        <v/>
      </c>
    </row>
    <row r="5440" spans="21:24" x14ac:dyDescent="0.3">
      <c r="U5440" s="95" t="str">
        <f t="shared" si="336"/>
        <v/>
      </c>
      <c r="V5440" s="95" t="str">
        <f t="shared" si="337"/>
        <v/>
      </c>
      <c r="W5440" s="95" t="str">
        <f t="shared" si="338"/>
        <v/>
      </c>
      <c r="X5440" s="95" t="str">
        <f t="shared" si="339"/>
        <v/>
      </c>
    </row>
    <row r="5441" spans="21:24" x14ac:dyDescent="0.3">
      <c r="U5441" s="95" t="str">
        <f t="shared" si="336"/>
        <v/>
      </c>
      <c r="V5441" s="95" t="str">
        <f t="shared" si="337"/>
        <v/>
      </c>
      <c r="W5441" s="95" t="str">
        <f t="shared" si="338"/>
        <v/>
      </c>
      <c r="X5441" s="95" t="str">
        <f t="shared" si="339"/>
        <v/>
      </c>
    </row>
    <row r="5442" spans="21:24" x14ac:dyDescent="0.3">
      <c r="U5442" s="95" t="str">
        <f t="shared" si="336"/>
        <v/>
      </c>
      <c r="V5442" s="95" t="str">
        <f t="shared" si="337"/>
        <v/>
      </c>
      <c r="W5442" s="95" t="str">
        <f t="shared" si="338"/>
        <v/>
      </c>
      <c r="X5442" s="95" t="str">
        <f t="shared" si="339"/>
        <v/>
      </c>
    </row>
    <row r="5443" spans="21:24" x14ac:dyDescent="0.3">
      <c r="U5443" s="95" t="str">
        <f t="shared" si="336"/>
        <v/>
      </c>
      <c r="V5443" s="95" t="str">
        <f t="shared" si="337"/>
        <v/>
      </c>
      <c r="W5443" s="95" t="str">
        <f t="shared" si="338"/>
        <v/>
      </c>
      <c r="X5443" s="95" t="str">
        <f t="shared" si="339"/>
        <v/>
      </c>
    </row>
    <row r="5444" spans="21:24" x14ac:dyDescent="0.3">
      <c r="U5444" s="95" t="str">
        <f t="shared" si="336"/>
        <v/>
      </c>
      <c r="V5444" s="95" t="str">
        <f t="shared" si="337"/>
        <v/>
      </c>
      <c r="W5444" s="95" t="str">
        <f t="shared" si="338"/>
        <v/>
      </c>
      <c r="X5444" s="95" t="str">
        <f t="shared" si="339"/>
        <v/>
      </c>
    </row>
    <row r="5445" spans="21:24" x14ac:dyDescent="0.3">
      <c r="U5445" s="95" t="str">
        <f t="shared" ref="U5445:U5508" si="340">IF(L5445="ANO",B5445&amp;"-Linie A","")</f>
        <v/>
      </c>
      <c r="V5445" s="95" t="str">
        <f t="shared" ref="V5445:V5508" si="341">IF(M5445="ANO",B5445&amp;"-Linie B","")</f>
        <v/>
      </c>
      <c r="W5445" s="95" t="str">
        <f t="shared" ref="W5445:W5508" si="342">IF(N5445="ANO",B5445&amp;"-Linie C","")</f>
        <v/>
      </c>
      <c r="X5445" s="95" t="str">
        <f t="shared" ref="X5445:X5508" si="343">IF(O5445="ANO",B5445&amp;"-Linie D","")</f>
        <v/>
      </c>
    </row>
    <row r="5446" spans="21:24" x14ac:dyDescent="0.3">
      <c r="U5446" s="95" t="str">
        <f t="shared" si="340"/>
        <v/>
      </c>
      <c r="V5446" s="95" t="str">
        <f t="shared" si="341"/>
        <v/>
      </c>
      <c r="W5446" s="95" t="str">
        <f t="shared" si="342"/>
        <v/>
      </c>
      <c r="X5446" s="95" t="str">
        <f t="shared" si="343"/>
        <v/>
      </c>
    </row>
    <row r="5447" spans="21:24" x14ac:dyDescent="0.3">
      <c r="U5447" s="95" t="str">
        <f t="shared" si="340"/>
        <v/>
      </c>
      <c r="V5447" s="95" t="str">
        <f t="shared" si="341"/>
        <v/>
      </c>
      <c r="W5447" s="95" t="str">
        <f t="shared" si="342"/>
        <v/>
      </c>
      <c r="X5447" s="95" t="str">
        <f t="shared" si="343"/>
        <v/>
      </c>
    </row>
    <row r="5448" spans="21:24" x14ac:dyDescent="0.3">
      <c r="U5448" s="95" t="str">
        <f t="shared" si="340"/>
        <v/>
      </c>
      <c r="V5448" s="95" t="str">
        <f t="shared" si="341"/>
        <v/>
      </c>
      <c r="W5448" s="95" t="str">
        <f t="shared" si="342"/>
        <v/>
      </c>
      <c r="X5448" s="95" t="str">
        <f t="shared" si="343"/>
        <v/>
      </c>
    </row>
    <row r="5449" spans="21:24" x14ac:dyDescent="0.3">
      <c r="U5449" s="95" t="str">
        <f t="shared" si="340"/>
        <v/>
      </c>
      <c r="V5449" s="95" t="str">
        <f t="shared" si="341"/>
        <v/>
      </c>
      <c r="W5449" s="95" t="str">
        <f t="shared" si="342"/>
        <v/>
      </c>
      <c r="X5449" s="95" t="str">
        <f t="shared" si="343"/>
        <v/>
      </c>
    </row>
    <row r="5450" spans="21:24" x14ac:dyDescent="0.3">
      <c r="U5450" s="95" t="str">
        <f t="shared" si="340"/>
        <v/>
      </c>
      <c r="V5450" s="95" t="str">
        <f t="shared" si="341"/>
        <v/>
      </c>
      <c r="W5450" s="95" t="str">
        <f t="shared" si="342"/>
        <v/>
      </c>
      <c r="X5450" s="95" t="str">
        <f t="shared" si="343"/>
        <v/>
      </c>
    </row>
    <row r="5451" spans="21:24" x14ac:dyDescent="0.3">
      <c r="U5451" s="95" t="str">
        <f t="shared" si="340"/>
        <v/>
      </c>
      <c r="V5451" s="95" t="str">
        <f t="shared" si="341"/>
        <v/>
      </c>
      <c r="W5451" s="95" t="str">
        <f t="shared" si="342"/>
        <v/>
      </c>
      <c r="X5451" s="95" t="str">
        <f t="shared" si="343"/>
        <v/>
      </c>
    </row>
    <row r="5452" spans="21:24" x14ac:dyDescent="0.3">
      <c r="U5452" s="95" t="str">
        <f t="shared" si="340"/>
        <v/>
      </c>
      <c r="V5452" s="95" t="str">
        <f t="shared" si="341"/>
        <v/>
      </c>
      <c r="W5452" s="95" t="str">
        <f t="shared" si="342"/>
        <v/>
      </c>
      <c r="X5452" s="95" t="str">
        <f t="shared" si="343"/>
        <v/>
      </c>
    </row>
    <row r="5453" spans="21:24" x14ac:dyDescent="0.3">
      <c r="U5453" s="95" t="str">
        <f t="shared" si="340"/>
        <v/>
      </c>
      <c r="V5453" s="95" t="str">
        <f t="shared" si="341"/>
        <v/>
      </c>
      <c r="W5453" s="95" t="str">
        <f t="shared" si="342"/>
        <v/>
      </c>
      <c r="X5453" s="95" t="str">
        <f t="shared" si="343"/>
        <v/>
      </c>
    </row>
    <row r="5454" spans="21:24" x14ac:dyDescent="0.3">
      <c r="U5454" s="95" t="str">
        <f t="shared" si="340"/>
        <v/>
      </c>
      <c r="V5454" s="95" t="str">
        <f t="shared" si="341"/>
        <v/>
      </c>
      <c r="W5454" s="95" t="str">
        <f t="shared" si="342"/>
        <v/>
      </c>
      <c r="X5454" s="95" t="str">
        <f t="shared" si="343"/>
        <v/>
      </c>
    </row>
    <row r="5455" spans="21:24" x14ac:dyDescent="0.3">
      <c r="U5455" s="95" t="str">
        <f t="shared" si="340"/>
        <v/>
      </c>
      <c r="V5455" s="95" t="str">
        <f t="shared" si="341"/>
        <v/>
      </c>
      <c r="W5455" s="95" t="str">
        <f t="shared" si="342"/>
        <v/>
      </c>
      <c r="X5455" s="95" t="str">
        <f t="shared" si="343"/>
        <v/>
      </c>
    </row>
    <row r="5456" spans="21:24" x14ac:dyDescent="0.3">
      <c r="U5456" s="95" t="str">
        <f t="shared" si="340"/>
        <v/>
      </c>
      <c r="V5456" s="95" t="str">
        <f t="shared" si="341"/>
        <v/>
      </c>
      <c r="W5456" s="95" t="str">
        <f t="shared" si="342"/>
        <v/>
      </c>
      <c r="X5456" s="95" t="str">
        <f t="shared" si="343"/>
        <v/>
      </c>
    </row>
    <row r="5457" spans="21:24" x14ac:dyDescent="0.3">
      <c r="U5457" s="95" t="str">
        <f t="shared" si="340"/>
        <v/>
      </c>
      <c r="V5457" s="95" t="str">
        <f t="shared" si="341"/>
        <v/>
      </c>
      <c r="W5457" s="95" t="str">
        <f t="shared" si="342"/>
        <v/>
      </c>
      <c r="X5457" s="95" t="str">
        <f t="shared" si="343"/>
        <v/>
      </c>
    </row>
    <row r="5458" spans="21:24" x14ac:dyDescent="0.3">
      <c r="U5458" s="95" t="str">
        <f t="shared" si="340"/>
        <v/>
      </c>
      <c r="V5458" s="95" t="str">
        <f t="shared" si="341"/>
        <v/>
      </c>
      <c r="W5458" s="95" t="str">
        <f t="shared" si="342"/>
        <v/>
      </c>
      <c r="X5458" s="95" t="str">
        <f t="shared" si="343"/>
        <v/>
      </c>
    </row>
    <row r="5459" spans="21:24" x14ac:dyDescent="0.3">
      <c r="U5459" s="95" t="str">
        <f t="shared" si="340"/>
        <v/>
      </c>
      <c r="V5459" s="95" t="str">
        <f t="shared" si="341"/>
        <v/>
      </c>
      <c r="W5459" s="95" t="str">
        <f t="shared" si="342"/>
        <v/>
      </c>
      <c r="X5459" s="95" t="str">
        <f t="shared" si="343"/>
        <v/>
      </c>
    </row>
    <row r="5460" spans="21:24" x14ac:dyDescent="0.3">
      <c r="U5460" s="95" t="str">
        <f t="shared" si="340"/>
        <v/>
      </c>
      <c r="V5460" s="95" t="str">
        <f t="shared" si="341"/>
        <v/>
      </c>
      <c r="W5460" s="95" t="str">
        <f t="shared" si="342"/>
        <v/>
      </c>
      <c r="X5460" s="95" t="str">
        <f t="shared" si="343"/>
        <v/>
      </c>
    </row>
    <row r="5461" spans="21:24" x14ac:dyDescent="0.3">
      <c r="U5461" s="95" t="str">
        <f t="shared" si="340"/>
        <v/>
      </c>
      <c r="V5461" s="95" t="str">
        <f t="shared" si="341"/>
        <v/>
      </c>
      <c r="W5461" s="95" t="str">
        <f t="shared" si="342"/>
        <v/>
      </c>
      <c r="X5461" s="95" t="str">
        <f t="shared" si="343"/>
        <v/>
      </c>
    </row>
    <row r="5462" spans="21:24" x14ac:dyDescent="0.3">
      <c r="U5462" s="95" t="str">
        <f t="shared" si="340"/>
        <v/>
      </c>
      <c r="V5462" s="95" t="str">
        <f t="shared" si="341"/>
        <v/>
      </c>
      <c r="W5462" s="95" t="str">
        <f t="shared" si="342"/>
        <v/>
      </c>
      <c r="X5462" s="95" t="str">
        <f t="shared" si="343"/>
        <v/>
      </c>
    </row>
    <row r="5463" spans="21:24" x14ac:dyDescent="0.3">
      <c r="U5463" s="95" t="str">
        <f t="shared" si="340"/>
        <v/>
      </c>
      <c r="V5463" s="95" t="str">
        <f t="shared" si="341"/>
        <v/>
      </c>
      <c r="W5463" s="95" t="str">
        <f t="shared" si="342"/>
        <v/>
      </c>
      <c r="X5463" s="95" t="str">
        <f t="shared" si="343"/>
        <v/>
      </c>
    </row>
    <row r="5464" spans="21:24" x14ac:dyDescent="0.3">
      <c r="U5464" s="95" t="str">
        <f t="shared" si="340"/>
        <v/>
      </c>
      <c r="V5464" s="95" t="str">
        <f t="shared" si="341"/>
        <v/>
      </c>
      <c r="W5464" s="95" t="str">
        <f t="shared" si="342"/>
        <v/>
      </c>
      <c r="X5464" s="95" t="str">
        <f t="shared" si="343"/>
        <v/>
      </c>
    </row>
    <row r="5465" spans="21:24" x14ac:dyDescent="0.3">
      <c r="U5465" s="95" t="str">
        <f t="shared" si="340"/>
        <v/>
      </c>
      <c r="V5465" s="95" t="str">
        <f t="shared" si="341"/>
        <v/>
      </c>
      <c r="W5465" s="95" t="str">
        <f t="shared" si="342"/>
        <v/>
      </c>
      <c r="X5465" s="95" t="str">
        <f t="shared" si="343"/>
        <v/>
      </c>
    </row>
    <row r="5466" spans="21:24" x14ac:dyDescent="0.3">
      <c r="U5466" s="95" t="str">
        <f t="shared" si="340"/>
        <v/>
      </c>
      <c r="V5466" s="95" t="str">
        <f t="shared" si="341"/>
        <v/>
      </c>
      <c r="W5466" s="95" t="str">
        <f t="shared" si="342"/>
        <v/>
      </c>
      <c r="X5466" s="95" t="str">
        <f t="shared" si="343"/>
        <v/>
      </c>
    </row>
    <row r="5467" spans="21:24" x14ac:dyDescent="0.3">
      <c r="U5467" s="95" t="str">
        <f t="shared" si="340"/>
        <v/>
      </c>
      <c r="V5467" s="95" t="str">
        <f t="shared" si="341"/>
        <v/>
      </c>
      <c r="W5467" s="95" t="str">
        <f t="shared" si="342"/>
        <v/>
      </c>
      <c r="X5467" s="95" t="str">
        <f t="shared" si="343"/>
        <v/>
      </c>
    </row>
    <row r="5468" spans="21:24" x14ac:dyDescent="0.3">
      <c r="U5468" s="95" t="str">
        <f t="shared" si="340"/>
        <v/>
      </c>
      <c r="V5468" s="95" t="str">
        <f t="shared" si="341"/>
        <v/>
      </c>
      <c r="W5468" s="95" t="str">
        <f t="shared" si="342"/>
        <v/>
      </c>
      <c r="X5468" s="95" t="str">
        <f t="shared" si="343"/>
        <v/>
      </c>
    </row>
    <row r="5469" spans="21:24" x14ac:dyDescent="0.3">
      <c r="U5469" s="95" t="str">
        <f t="shared" si="340"/>
        <v/>
      </c>
      <c r="V5469" s="95" t="str">
        <f t="shared" si="341"/>
        <v/>
      </c>
      <c r="W5469" s="95" t="str">
        <f t="shared" si="342"/>
        <v/>
      </c>
      <c r="X5469" s="95" t="str">
        <f t="shared" si="343"/>
        <v/>
      </c>
    </row>
    <row r="5470" spans="21:24" x14ac:dyDescent="0.3">
      <c r="U5470" s="95" t="str">
        <f t="shared" si="340"/>
        <v/>
      </c>
      <c r="V5470" s="95" t="str">
        <f t="shared" si="341"/>
        <v/>
      </c>
      <c r="W5470" s="95" t="str">
        <f t="shared" si="342"/>
        <v/>
      </c>
      <c r="X5470" s="95" t="str">
        <f t="shared" si="343"/>
        <v/>
      </c>
    </row>
    <row r="5471" spans="21:24" x14ac:dyDescent="0.3">
      <c r="U5471" s="95" t="str">
        <f t="shared" si="340"/>
        <v/>
      </c>
      <c r="V5471" s="95" t="str">
        <f t="shared" si="341"/>
        <v/>
      </c>
      <c r="W5471" s="95" t="str">
        <f t="shared" si="342"/>
        <v/>
      </c>
      <c r="X5471" s="95" t="str">
        <f t="shared" si="343"/>
        <v/>
      </c>
    </row>
    <row r="5472" spans="21:24" x14ac:dyDescent="0.3">
      <c r="U5472" s="95" t="str">
        <f t="shared" si="340"/>
        <v/>
      </c>
      <c r="V5472" s="95" t="str">
        <f t="shared" si="341"/>
        <v/>
      </c>
      <c r="W5472" s="95" t="str">
        <f t="shared" si="342"/>
        <v/>
      </c>
      <c r="X5472" s="95" t="str">
        <f t="shared" si="343"/>
        <v/>
      </c>
    </row>
    <row r="5473" spans="21:24" x14ac:dyDescent="0.3">
      <c r="U5473" s="95" t="str">
        <f t="shared" si="340"/>
        <v/>
      </c>
      <c r="V5473" s="95" t="str">
        <f t="shared" si="341"/>
        <v/>
      </c>
      <c r="W5473" s="95" t="str">
        <f t="shared" si="342"/>
        <v/>
      </c>
      <c r="X5473" s="95" t="str">
        <f t="shared" si="343"/>
        <v/>
      </c>
    </row>
    <row r="5474" spans="21:24" x14ac:dyDescent="0.3">
      <c r="U5474" s="95" t="str">
        <f t="shared" si="340"/>
        <v/>
      </c>
      <c r="V5474" s="95" t="str">
        <f t="shared" si="341"/>
        <v/>
      </c>
      <c r="W5474" s="95" t="str">
        <f t="shared" si="342"/>
        <v/>
      </c>
      <c r="X5474" s="95" t="str">
        <f t="shared" si="343"/>
        <v/>
      </c>
    </row>
    <row r="5475" spans="21:24" x14ac:dyDescent="0.3">
      <c r="U5475" s="95" t="str">
        <f t="shared" si="340"/>
        <v/>
      </c>
      <c r="V5475" s="95" t="str">
        <f t="shared" si="341"/>
        <v/>
      </c>
      <c r="W5475" s="95" t="str">
        <f t="shared" si="342"/>
        <v/>
      </c>
      <c r="X5475" s="95" t="str">
        <f t="shared" si="343"/>
        <v/>
      </c>
    </row>
    <row r="5476" spans="21:24" x14ac:dyDescent="0.3">
      <c r="U5476" s="95" t="str">
        <f t="shared" si="340"/>
        <v/>
      </c>
      <c r="V5476" s="95" t="str">
        <f t="shared" si="341"/>
        <v/>
      </c>
      <c r="W5476" s="95" t="str">
        <f t="shared" si="342"/>
        <v/>
      </c>
      <c r="X5476" s="95" t="str">
        <f t="shared" si="343"/>
        <v/>
      </c>
    </row>
    <row r="5477" spans="21:24" x14ac:dyDescent="0.3">
      <c r="U5477" s="95" t="str">
        <f t="shared" si="340"/>
        <v/>
      </c>
      <c r="V5477" s="95" t="str">
        <f t="shared" si="341"/>
        <v/>
      </c>
      <c r="W5477" s="95" t="str">
        <f t="shared" si="342"/>
        <v/>
      </c>
      <c r="X5477" s="95" t="str">
        <f t="shared" si="343"/>
        <v/>
      </c>
    </row>
    <row r="5478" spans="21:24" x14ac:dyDescent="0.3">
      <c r="U5478" s="95" t="str">
        <f t="shared" si="340"/>
        <v/>
      </c>
      <c r="V5478" s="95" t="str">
        <f t="shared" si="341"/>
        <v/>
      </c>
      <c r="W5478" s="95" t="str">
        <f t="shared" si="342"/>
        <v/>
      </c>
      <c r="X5478" s="95" t="str">
        <f t="shared" si="343"/>
        <v/>
      </c>
    </row>
    <row r="5479" spans="21:24" x14ac:dyDescent="0.3">
      <c r="U5479" s="95" t="str">
        <f t="shared" si="340"/>
        <v/>
      </c>
      <c r="V5479" s="95" t="str">
        <f t="shared" si="341"/>
        <v/>
      </c>
      <c r="W5479" s="95" t="str">
        <f t="shared" si="342"/>
        <v/>
      </c>
      <c r="X5479" s="95" t="str">
        <f t="shared" si="343"/>
        <v/>
      </c>
    </row>
    <row r="5480" spans="21:24" x14ac:dyDescent="0.3">
      <c r="U5480" s="95" t="str">
        <f t="shared" si="340"/>
        <v/>
      </c>
      <c r="V5480" s="95" t="str">
        <f t="shared" si="341"/>
        <v/>
      </c>
      <c r="W5480" s="95" t="str">
        <f t="shared" si="342"/>
        <v/>
      </c>
      <c r="X5480" s="95" t="str">
        <f t="shared" si="343"/>
        <v/>
      </c>
    </row>
    <row r="5481" spans="21:24" x14ac:dyDescent="0.3">
      <c r="U5481" s="95" t="str">
        <f t="shared" si="340"/>
        <v/>
      </c>
      <c r="V5481" s="95" t="str">
        <f t="shared" si="341"/>
        <v/>
      </c>
      <c r="W5481" s="95" t="str">
        <f t="shared" si="342"/>
        <v/>
      </c>
      <c r="X5481" s="95" t="str">
        <f t="shared" si="343"/>
        <v/>
      </c>
    </row>
    <row r="5482" spans="21:24" x14ac:dyDescent="0.3">
      <c r="U5482" s="95" t="str">
        <f t="shared" si="340"/>
        <v/>
      </c>
      <c r="V5482" s="95" t="str">
        <f t="shared" si="341"/>
        <v/>
      </c>
      <c r="W5482" s="95" t="str">
        <f t="shared" si="342"/>
        <v/>
      </c>
      <c r="X5482" s="95" t="str">
        <f t="shared" si="343"/>
        <v/>
      </c>
    </row>
    <row r="5483" spans="21:24" x14ac:dyDescent="0.3">
      <c r="U5483" s="95" t="str">
        <f t="shared" si="340"/>
        <v/>
      </c>
      <c r="V5483" s="95" t="str">
        <f t="shared" si="341"/>
        <v/>
      </c>
      <c r="W5483" s="95" t="str">
        <f t="shared" si="342"/>
        <v/>
      </c>
      <c r="X5483" s="95" t="str">
        <f t="shared" si="343"/>
        <v/>
      </c>
    </row>
    <row r="5484" spans="21:24" x14ac:dyDescent="0.3">
      <c r="U5484" s="95" t="str">
        <f t="shared" si="340"/>
        <v/>
      </c>
      <c r="V5484" s="95" t="str">
        <f t="shared" si="341"/>
        <v/>
      </c>
      <c r="W5484" s="95" t="str">
        <f t="shared" si="342"/>
        <v/>
      </c>
      <c r="X5484" s="95" t="str">
        <f t="shared" si="343"/>
        <v/>
      </c>
    </row>
    <row r="5485" spans="21:24" x14ac:dyDescent="0.3">
      <c r="U5485" s="95" t="str">
        <f t="shared" si="340"/>
        <v/>
      </c>
      <c r="V5485" s="95" t="str">
        <f t="shared" si="341"/>
        <v/>
      </c>
      <c r="W5485" s="95" t="str">
        <f t="shared" si="342"/>
        <v/>
      </c>
      <c r="X5485" s="95" t="str">
        <f t="shared" si="343"/>
        <v/>
      </c>
    </row>
    <row r="5486" spans="21:24" x14ac:dyDescent="0.3">
      <c r="U5486" s="95" t="str">
        <f t="shared" si="340"/>
        <v/>
      </c>
      <c r="V5486" s="95" t="str">
        <f t="shared" si="341"/>
        <v/>
      </c>
      <c r="W5486" s="95" t="str">
        <f t="shared" si="342"/>
        <v/>
      </c>
      <c r="X5486" s="95" t="str">
        <f t="shared" si="343"/>
        <v/>
      </c>
    </row>
    <row r="5487" spans="21:24" x14ac:dyDescent="0.3">
      <c r="U5487" s="95" t="str">
        <f t="shared" si="340"/>
        <v/>
      </c>
      <c r="V5487" s="95" t="str">
        <f t="shared" si="341"/>
        <v/>
      </c>
      <c r="W5487" s="95" t="str">
        <f t="shared" si="342"/>
        <v/>
      </c>
      <c r="X5487" s="95" t="str">
        <f t="shared" si="343"/>
        <v/>
      </c>
    </row>
    <row r="5488" spans="21:24" x14ac:dyDescent="0.3">
      <c r="U5488" s="95" t="str">
        <f t="shared" si="340"/>
        <v/>
      </c>
      <c r="V5488" s="95" t="str">
        <f t="shared" si="341"/>
        <v/>
      </c>
      <c r="W5488" s="95" t="str">
        <f t="shared" si="342"/>
        <v/>
      </c>
      <c r="X5488" s="95" t="str">
        <f t="shared" si="343"/>
        <v/>
      </c>
    </row>
    <row r="5489" spans="21:24" x14ac:dyDescent="0.3">
      <c r="U5489" s="95" t="str">
        <f t="shared" si="340"/>
        <v/>
      </c>
      <c r="V5489" s="95" t="str">
        <f t="shared" si="341"/>
        <v/>
      </c>
      <c r="W5489" s="95" t="str">
        <f t="shared" si="342"/>
        <v/>
      </c>
      <c r="X5489" s="95" t="str">
        <f t="shared" si="343"/>
        <v/>
      </c>
    </row>
    <row r="5490" spans="21:24" x14ac:dyDescent="0.3">
      <c r="U5490" s="95" t="str">
        <f t="shared" si="340"/>
        <v/>
      </c>
      <c r="V5490" s="95" t="str">
        <f t="shared" si="341"/>
        <v/>
      </c>
      <c r="W5490" s="95" t="str">
        <f t="shared" si="342"/>
        <v/>
      </c>
      <c r="X5490" s="95" t="str">
        <f t="shared" si="343"/>
        <v/>
      </c>
    </row>
    <row r="5491" spans="21:24" x14ac:dyDescent="0.3">
      <c r="U5491" s="95" t="str">
        <f t="shared" si="340"/>
        <v/>
      </c>
      <c r="V5491" s="95" t="str">
        <f t="shared" si="341"/>
        <v/>
      </c>
      <c r="W5491" s="95" t="str">
        <f t="shared" si="342"/>
        <v/>
      </c>
      <c r="X5491" s="95" t="str">
        <f t="shared" si="343"/>
        <v/>
      </c>
    </row>
    <row r="5492" spans="21:24" x14ac:dyDescent="0.3">
      <c r="U5492" s="95" t="str">
        <f t="shared" si="340"/>
        <v/>
      </c>
      <c r="V5492" s="95" t="str">
        <f t="shared" si="341"/>
        <v/>
      </c>
      <c r="W5492" s="95" t="str">
        <f t="shared" si="342"/>
        <v/>
      </c>
      <c r="X5492" s="95" t="str">
        <f t="shared" si="343"/>
        <v/>
      </c>
    </row>
    <row r="5493" spans="21:24" x14ac:dyDescent="0.3">
      <c r="U5493" s="95" t="str">
        <f t="shared" si="340"/>
        <v/>
      </c>
      <c r="V5493" s="95" t="str">
        <f t="shared" si="341"/>
        <v/>
      </c>
      <c r="W5493" s="95" t="str">
        <f t="shared" si="342"/>
        <v/>
      </c>
      <c r="X5493" s="95" t="str">
        <f t="shared" si="343"/>
        <v/>
      </c>
    </row>
    <row r="5494" spans="21:24" x14ac:dyDescent="0.3">
      <c r="U5494" s="95" t="str">
        <f t="shared" si="340"/>
        <v/>
      </c>
      <c r="V5494" s="95" t="str">
        <f t="shared" si="341"/>
        <v/>
      </c>
      <c r="W5494" s="95" t="str">
        <f t="shared" si="342"/>
        <v/>
      </c>
      <c r="X5494" s="95" t="str">
        <f t="shared" si="343"/>
        <v/>
      </c>
    </row>
    <row r="5495" spans="21:24" x14ac:dyDescent="0.3">
      <c r="U5495" s="95" t="str">
        <f t="shared" si="340"/>
        <v/>
      </c>
      <c r="V5495" s="95" t="str">
        <f t="shared" si="341"/>
        <v/>
      </c>
      <c r="W5495" s="95" t="str">
        <f t="shared" si="342"/>
        <v/>
      </c>
      <c r="X5495" s="95" t="str">
        <f t="shared" si="343"/>
        <v/>
      </c>
    </row>
    <row r="5496" spans="21:24" x14ac:dyDescent="0.3">
      <c r="U5496" s="95" t="str">
        <f t="shared" si="340"/>
        <v/>
      </c>
      <c r="V5496" s="95" t="str">
        <f t="shared" si="341"/>
        <v/>
      </c>
      <c r="W5496" s="95" t="str">
        <f t="shared" si="342"/>
        <v/>
      </c>
      <c r="X5496" s="95" t="str">
        <f t="shared" si="343"/>
        <v/>
      </c>
    </row>
    <row r="5497" spans="21:24" x14ac:dyDescent="0.3">
      <c r="U5497" s="95" t="str">
        <f t="shared" si="340"/>
        <v/>
      </c>
      <c r="V5497" s="95" t="str">
        <f t="shared" si="341"/>
        <v/>
      </c>
      <c r="W5497" s="95" t="str">
        <f t="shared" si="342"/>
        <v/>
      </c>
      <c r="X5497" s="95" t="str">
        <f t="shared" si="343"/>
        <v/>
      </c>
    </row>
    <row r="5498" spans="21:24" x14ac:dyDescent="0.3">
      <c r="U5498" s="95" t="str">
        <f t="shared" si="340"/>
        <v/>
      </c>
      <c r="V5498" s="95" t="str">
        <f t="shared" si="341"/>
        <v/>
      </c>
      <c r="W5498" s="95" t="str">
        <f t="shared" si="342"/>
        <v/>
      </c>
      <c r="X5498" s="95" t="str">
        <f t="shared" si="343"/>
        <v/>
      </c>
    </row>
    <row r="5499" spans="21:24" x14ac:dyDescent="0.3">
      <c r="U5499" s="95" t="str">
        <f t="shared" si="340"/>
        <v/>
      </c>
      <c r="V5499" s="95" t="str">
        <f t="shared" si="341"/>
        <v/>
      </c>
      <c r="W5499" s="95" t="str">
        <f t="shared" si="342"/>
        <v/>
      </c>
      <c r="X5499" s="95" t="str">
        <f t="shared" si="343"/>
        <v/>
      </c>
    </row>
    <row r="5500" spans="21:24" x14ac:dyDescent="0.3">
      <c r="U5500" s="95" t="str">
        <f t="shared" si="340"/>
        <v/>
      </c>
      <c r="V5500" s="95" t="str">
        <f t="shared" si="341"/>
        <v/>
      </c>
      <c r="W5500" s="95" t="str">
        <f t="shared" si="342"/>
        <v/>
      </c>
      <c r="X5500" s="95" t="str">
        <f t="shared" si="343"/>
        <v/>
      </c>
    </row>
    <row r="5501" spans="21:24" x14ac:dyDescent="0.3">
      <c r="U5501" s="95" t="str">
        <f t="shared" si="340"/>
        <v/>
      </c>
      <c r="V5501" s="95" t="str">
        <f t="shared" si="341"/>
        <v/>
      </c>
      <c r="W5501" s="95" t="str">
        <f t="shared" si="342"/>
        <v/>
      </c>
      <c r="X5501" s="95" t="str">
        <f t="shared" si="343"/>
        <v/>
      </c>
    </row>
    <row r="5502" spans="21:24" x14ac:dyDescent="0.3">
      <c r="U5502" s="95" t="str">
        <f t="shared" si="340"/>
        <v/>
      </c>
      <c r="V5502" s="95" t="str">
        <f t="shared" si="341"/>
        <v/>
      </c>
      <c r="W5502" s="95" t="str">
        <f t="shared" si="342"/>
        <v/>
      </c>
      <c r="X5502" s="95" t="str">
        <f t="shared" si="343"/>
        <v/>
      </c>
    </row>
    <row r="5503" spans="21:24" x14ac:dyDescent="0.3">
      <c r="U5503" s="95" t="str">
        <f t="shared" si="340"/>
        <v/>
      </c>
      <c r="V5503" s="95" t="str">
        <f t="shared" si="341"/>
        <v/>
      </c>
      <c r="W5503" s="95" t="str">
        <f t="shared" si="342"/>
        <v/>
      </c>
      <c r="X5503" s="95" t="str">
        <f t="shared" si="343"/>
        <v/>
      </c>
    </row>
    <row r="5504" spans="21:24" x14ac:dyDescent="0.3">
      <c r="U5504" s="95" t="str">
        <f t="shared" si="340"/>
        <v/>
      </c>
      <c r="V5504" s="95" t="str">
        <f t="shared" si="341"/>
        <v/>
      </c>
      <c r="W5504" s="95" t="str">
        <f t="shared" si="342"/>
        <v/>
      </c>
      <c r="X5504" s="95" t="str">
        <f t="shared" si="343"/>
        <v/>
      </c>
    </row>
    <row r="5505" spans="21:24" x14ac:dyDescent="0.3">
      <c r="U5505" s="95" t="str">
        <f t="shared" si="340"/>
        <v/>
      </c>
      <c r="V5505" s="95" t="str">
        <f t="shared" si="341"/>
        <v/>
      </c>
      <c r="W5505" s="95" t="str">
        <f t="shared" si="342"/>
        <v/>
      </c>
      <c r="X5505" s="95" t="str">
        <f t="shared" si="343"/>
        <v/>
      </c>
    </row>
    <row r="5506" spans="21:24" x14ac:dyDescent="0.3">
      <c r="U5506" s="95" t="str">
        <f t="shared" si="340"/>
        <v/>
      </c>
      <c r="V5506" s="95" t="str">
        <f t="shared" si="341"/>
        <v/>
      </c>
      <c r="W5506" s="95" t="str">
        <f t="shared" si="342"/>
        <v/>
      </c>
      <c r="X5506" s="95" t="str">
        <f t="shared" si="343"/>
        <v/>
      </c>
    </row>
    <row r="5507" spans="21:24" x14ac:dyDescent="0.3">
      <c r="U5507" s="95" t="str">
        <f t="shared" si="340"/>
        <v/>
      </c>
      <c r="V5507" s="95" t="str">
        <f t="shared" si="341"/>
        <v/>
      </c>
      <c r="W5507" s="95" t="str">
        <f t="shared" si="342"/>
        <v/>
      </c>
      <c r="X5507" s="95" t="str">
        <f t="shared" si="343"/>
        <v/>
      </c>
    </row>
    <row r="5508" spans="21:24" x14ac:dyDescent="0.3">
      <c r="U5508" s="95" t="str">
        <f t="shared" si="340"/>
        <v/>
      </c>
      <c r="V5508" s="95" t="str">
        <f t="shared" si="341"/>
        <v/>
      </c>
      <c r="W5508" s="95" t="str">
        <f t="shared" si="342"/>
        <v/>
      </c>
      <c r="X5508" s="95" t="str">
        <f t="shared" si="343"/>
        <v/>
      </c>
    </row>
    <row r="5509" spans="21:24" x14ac:dyDescent="0.3">
      <c r="U5509" s="95" t="str">
        <f t="shared" ref="U5509:U5572" si="344">IF(L5509="ANO",B5509&amp;"-Linie A","")</f>
        <v/>
      </c>
      <c r="V5509" s="95" t="str">
        <f t="shared" ref="V5509:V5572" si="345">IF(M5509="ANO",B5509&amp;"-Linie B","")</f>
        <v/>
      </c>
      <c r="W5509" s="95" t="str">
        <f t="shared" ref="W5509:W5572" si="346">IF(N5509="ANO",B5509&amp;"-Linie C","")</f>
        <v/>
      </c>
      <c r="X5509" s="95" t="str">
        <f t="shared" ref="X5509:X5572" si="347">IF(O5509="ANO",B5509&amp;"-Linie D","")</f>
        <v/>
      </c>
    </row>
    <row r="5510" spans="21:24" x14ac:dyDescent="0.3">
      <c r="U5510" s="95" t="str">
        <f t="shared" si="344"/>
        <v/>
      </c>
      <c r="V5510" s="95" t="str">
        <f t="shared" si="345"/>
        <v/>
      </c>
      <c r="W5510" s="95" t="str">
        <f t="shared" si="346"/>
        <v/>
      </c>
      <c r="X5510" s="95" t="str">
        <f t="shared" si="347"/>
        <v/>
      </c>
    </row>
    <row r="5511" spans="21:24" x14ac:dyDescent="0.3">
      <c r="U5511" s="95" t="str">
        <f t="shared" si="344"/>
        <v/>
      </c>
      <c r="V5511" s="95" t="str">
        <f t="shared" si="345"/>
        <v/>
      </c>
      <c r="W5511" s="95" t="str">
        <f t="shared" si="346"/>
        <v/>
      </c>
      <c r="X5511" s="95" t="str">
        <f t="shared" si="347"/>
        <v/>
      </c>
    </row>
    <row r="5512" spans="21:24" x14ac:dyDescent="0.3">
      <c r="U5512" s="95" t="str">
        <f t="shared" si="344"/>
        <v/>
      </c>
      <c r="V5512" s="95" t="str">
        <f t="shared" si="345"/>
        <v/>
      </c>
      <c r="W5512" s="95" t="str">
        <f t="shared" si="346"/>
        <v/>
      </c>
      <c r="X5512" s="95" t="str">
        <f t="shared" si="347"/>
        <v/>
      </c>
    </row>
    <row r="5513" spans="21:24" x14ac:dyDescent="0.3">
      <c r="U5513" s="95" t="str">
        <f t="shared" si="344"/>
        <v/>
      </c>
      <c r="V5513" s="95" t="str">
        <f t="shared" si="345"/>
        <v/>
      </c>
      <c r="W5513" s="95" t="str">
        <f t="shared" si="346"/>
        <v/>
      </c>
      <c r="X5513" s="95" t="str">
        <f t="shared" si="347"/>
        <v/>
      </c>
    </row>
    <row r="5514" spans="21:24" x14ac:dyDescent="0.3">
      <c r="U5514" s="95" t="str">
        <f t="shared" si="344"/>
        <v/>
      </c>
      <c r="V5514" s="95" t="str">
        <f t="shared" si="345"/>
        <v/>
      </c>
      <c r="W5514" s="95" t="str">
        <f t="shared" si="346"/>
        <v/>
      </c>
      <c r="X5514" s="95" t="str">
        <f t="shared" si="347"/>
        <v/>
      </c>
    </row>
    <row r="5515" spans="21:24" x14ac:dyDescent="0.3">
      <c r="U5515" s="95" t="str">
        <f t="shared" si="344"/>
        <v/>
      </c>
      <c r="V5515" s="95" t="str">
        <f t="shared" si="345"/>
        <v/>
      </c>
      <c r="W5515" s="95" t="str">
        <f t="shared" si="346"/>
        <v/>
      </c>
      <c r="X5515" s="95" t="str">
        <f t="shared" si="347"/>
        <v/>
      </c>
    </row>
    <row r="5516" spans="21:24" x14ac:dyDescent="0.3">
      <c r="U5516" s="95" t="str">
        <f t="shared" si="344"/>
        <v/>
      </c>
      <c r="V5516" s="95" t="str">
        <f t="shared" si="345"/>
        <v/>
      </c>
      <c r="W5516" s="95" t="str">
        <f t="shared" si="346"/>
        <v/>
      </c>
      <c r="X5516" s="95" t="str">
        <f t="shared" si="347"/>
        <v/>
      </c>
    </row>
    <row r="5517" spans="21:24" x14ac:dyDescent="0.3">
      <c r="U5517" s="95" t="str">
        <f t="shared" si="344"/>
        <v/>
      </c>
      <c r="V5517" s="95" t="str">
        <f t="shared" si="345"/>
        <v/>
      </c>
      <c r="W5517" s="95" t="str">
        <f t="shared" si="346"/>
        <v/>
      </c>
      <c r="X5517" s="95" t="str">
        <f t="shared" si="347"/>
        <v/>
      </c>
    </row>
    <row r="5518" spans="21:24" x14ac:dyDescent="0.3">
      <c r="U5518" s="95" t="str">
        <f t="shared" si="344"/>
        <v/>
      </c>
      <c r="V5518" s="95" t="str">
        <f t="shared" si="345"/>
        <v/>
      </c>
      <c r="W5518" s="95" t="str">
        <f t="shared" si="346"/>
        <v/>
      </c>
      <c r="X5518" s="95" t="str">
        <f t="shared" si="347"/>
        <v/>
      </c>
    </row>
    <row r="5519" spans="21:24" x14ac:dyDescent="0.3">
      <c r="U5519" s="95" t="str">
        <f t="shared" si="344"/>
        <v/>
      </c>
      <c r="V5519" s="95" t="str">
        <f t="shared" si="345"/>
        <v/>
      </c>
      <c r="W5519" s="95" t="str">
        <f t="shared" si="346"/>
        <v/>
      </c>
      <c r="X5519" s="95" t="str">
        <f t="shared" si="347"/>
        <v/>
      </c>
    </row>
    <row r="5520" spans="21:24" x14ac:dyDescent="0.3">
      <c r="U5520" s="95" t="str">
        <f t="shared" si="344"/>
        <v/>
      </c>
      <c r="V5520" s="95" t="str">
        <f t="shared" si="345"/>
        <v/>
      </c>
      <c r="W5520" s="95" t="str">
        <f t="shared" si="346"/>
        <v/>
      </c>
      <c r="X5520" s="95" t="str">
        <f t="shared" si="347"/>
        <v/>
      </c>
    </row>
    <row r="5521" spans="21:24" x14ac:dyDescent="0.3">
      <c r="U5521" s="95" t="str">
        <f t="shared" si="344"/>
        <v/>
      </c>
      <c r="V5521" s="95" t="str">
        <f t="shared" si="345"/>
        <v/>
      </c>
      <c r="W5521" s="95" t="str">
        <f t="shared" si="346"/>
        <v/>
      </c>
      <c r="X5521" s="95" t="str">
        <f t="shared" si="347"/>
        <v/>
      </c>
    </row>
    <row r="5522" spans="21:24" x14ac:dyDescent="0.3">
      <c r="U5522" s="95" t="str">
        <f t="shared" si="344"/>
        <v/>
      </c>
      <c r="V5522" s="95" t="str">
        <f t="shared" si="345"/>
        <v/>
      </c>
      <c r="W5522" s="95" t="str">
        <f t="shared" si="346"/>
        <v/>
      </c>
      <c r="X5522" s="95" t="str">
        <f t="shared" si="347"/>
        <v/>
      </c>
    </row>
    <row r="5523" spans="21:24" x14ac:dyDescent="0.3">
      <c r="U5523" s="95" t="str">
        <f t="shared" si="344"/>
        <v/>
      </c>
      <c r="V5523" s="95" t="str">
        <f t="shared" si="345"/>
        <v/>
      </c>
      <c r="W5523" s="95" t="str">
        <f t="shared" si="346"/>
        <v/>
      </c>
      <c r="X5523" s="95" t="str">
        <f t="shared" si="347"/>
        <v/>
      </c>
    </row>
    <row r="5524" spans="21:24" x14ac:dyDescent="0.3">
      <c r="U5524" s="95" t="str">
        <f t="shared" si="344"/>
        <v/>
      </c>
      <c r="V5524" s="95" t="str">
        <f t="shared" si="345"/>
        <v/>
      </c>
      <c r="W5524" s="95" t="str">
        <f t="shared" si="346"/>
        <v/>
      </c>
      <c r="X5524" s="95" t="str">
        <f t="shared" si="347"/>
        <v/>
      </c>
    </row>
    <row r="5525" spans="21:24" x14ac:dyDescent="0.3">
      <c r="U5525" s="95" t="str">
        <f t="shared" si="344"/>
        <v/>
      </c>
      <c r="V5525" s="95" t="str">
        <f t="shared" si="345"/>
        <v/>
      </c>
      <c r="W5525" s="95" t="str">
        <f t="shared" si="346"/>
        <v/>
      </c>
      <c r="X5525" s="95" t="str">
        <f t="shared" si="347"/>
        <v/>
      </c>
    </row>
    <row r="5526" spans="21:24" x14ac:dyDescent="0.3">
      <c r="U5526" s="95" t="str">
        <f t="shared" si="344"/>
        <v/>
      </c>
      <c r="V5526" s="95" t="str">
        <f t="shared" si="345"/>
        <v/>
      </c>
      <c r="W5526" s="95" t="str">
        <f t="shared" si="346"/>
        <v/>
      </c>
      <c r="X5526" s="95" t="str">
        <f t="shared" si="347"/>
        <v/>
      </c>
    </row>
    <row r="5527" spans="21:24" x14ac:dyDescent="0.3">
      <c r="U5527" s="95" t="str">
        <f t="shared" si="344"/>
        <v/>
      </c>
      <c r="V5527" s="95" t="str">
        <f t="shared" si="345"/>
        <v/>
      </c>
      <c r="W5527" s="95" t="str">
        <f t="shared" si="346"/>
        <v/>
      </c>
      <c r="X5527" s="95" t="str">
        <f t="shared" si="347"/>
        <v/>
      </c>
    </row>
    <row r="5528" spans="21:24" x14ac:dyDescent="0.3">
      <c r="U5528" s="95" t="str">
        <f t="shared" si="344"/>
        <v/>
      </c>
      <c r="V5528" s="95" t="str">
        <f t="shared" si="345"/>
        <v/>
      </c>
      <c r="W5528" s="95" t="str">
        <f t="shared" si="346"/>
        <v/>
      </c>
      <c r="X5528" s="95" t="str">
        <f t="shared" si="347"/>
        <v/>
      </c>
    </row>
    <row r="5529" spans="21:24" x14ac:dyDescent="0.3">
      <c r="U5529" s="95" t="str">
        <f t="shared" si="344"/>
        <v/>
      </c>
      <c r="V5529" s="95" t="str">
        <f t="shared" si="345"/>
        <v/>
      </c>
      <c r="W5529" s="95" t="str">
        <f t="shared" si="346"/>
        <v/>
      </c>
      <c r="X5529" s="95" t="str">
        <f t="shared" si="347"/>
        <v/>
      </c>
    </row>
    <row r="5530" spans="21:24" x14ac:dyDescent="0.3">
      <c r="U5530" s="95" t="str">
        <f t="shared" si="344"/>
        <v/>
      </c>
      <c r="V5530" s="95" t="str">
        <f t="shared" si="345"/>
        <v/>
      </c>
      <c r="W5530" s="95" t="str">
        <f t="shared" si="346"/>
        <v/>
      </c>
      <c r="X5530" s="95" t="str">
        <f t="shared" si="347"/>
        <v/>
      </c>
    </row>
    <row r="5531" spans="21:24" x14ac:dyDescent="0.3">
      <c r="U5531" s="95" t="str">
        <f t="shared" si="344"/>
        <v/>
      </c>
      <c r="V5531" s="95" t="str">
        <f t="shared" si="345"/>
        <v/>
      </c>
      <c r="W5531" s="95" t="str">
        <f t="shared" si="346"/>
        <v/>
      </c>
      <c r="X5531" s="95" t="str">
        <f t="shared" si="347"/>
        <v/>
      </c>
    </row>
    <row r="5532" spans="21:24" x14ac:dyDescent="0.3">
      <c r="U5532" s="95" t="str">
        <f t="shared" si="344"/>
        <v/>
      </c>
      <c r="V5532" s="95" t="str">
        <f t="shared" si="345"/>
        <v/>
      </c>
      <c r="W5532" s="95" t="str">
        <f t="shared" si="346"/>
        <v/>
      </c>
      <c r="X5532" s="95" t="str">
        <f t="shared" si="347"/>
        <v/>
      </c>
    </row>
    <row r="5533" spans="21:24" x14ac:dyDescent="0.3">
      <c r="U5533" s="95" t="str">
        <f t="shared" si="344"/>
        <v/>
      </c>
      <c r="V5533" s="95" t="str">
        <f t="shared" si="345"/>
        <v/>
      </c>
      <c r="W5533" s="95" t="str">
        <f t="shared" si="346"/>
        <v/>
      </c>
      <c r="X5533" s="95" t="str">
        <f t="shared" si="347"/>
        <v/>
      </c>
    </row>
    <row r="5534" spans="21:24" x14ac:dyDescent="0.3">
      <c r="U5534" s="95" t="str">
        <f t="shared" si="344"/>
        <v/>
      </c>
      <c r="V5534" s="95" t="str">
        <f t="shared" si="345"/>
        <v/>
      </c>
      <c r="W5534" s="95" t="str">
        <f t="shared" si="346"/>
        <v/>
      </c>
      <c r="X5534" s="95" t="str">
        <f t="shared" si="347"/>
        <v/>
      </c>
    </row>
    <row r="5535" spans="21:24" x14ac:dyDescent="0.3">
      <c r="U5535" s="95" t="str">
        <f t="shared" si="344"/>
        <v/>
      </c>
      <c r="V5535" s="95" t="str">
        <f t="shared" si="345"/>
        <v/>
      </c>
      <c r="W5535" s="95" t="str">
        <f t="shared" si="346"/>
        <v/>
      </c>
      <c r="X5535" s="95" t="str">
        <f t="shared" si="347"/>
        <v/>
      </c>
    </row>
    <row r="5536" spans="21:24" x14ac:dyDescent="0.3">
      <c r="U5536" s="95" t="str">
        <f t="shared" si="344"/>
        <v/>
      </c>
      <c r="V5536" s="95" t="str">
        <f t="shared" si="345"/>
        <v/>
      </c>
      <c r="W5536" s="95" t="str">
        <f t="shared" si="346"/>
        <v/>
      </c>
      <c r="X5536" s="95" t="str">
        <f t="shared" si="347"/>
        <v/>
      </c>
    </row>
    <row r="5537" spans="21:24" x14ac:dyDescent="0.3">
      <c r="U5537" s="95" t="str">
        <f t="shared" si="344"/>
        <v/>
      </c>
      <c r="V5537" s="95" t="str">
        <f t="shared" si="345"/>
        <v/>
      </c>
      <c r="W5537" s="95" t="str">
        <f t="shared" si="346"/>
        <v/>
      </c>
      <c r="X5537" s="95" t="str">
        <f t="shared" si="347"/>
        <v/>
      </c>
    </row>
    <row r="5538" spans="21:24" x14ac:dyDescent="0.3">
      <c r="U5538" s="95" t="str">
        <f t="shared" si="344"/>
        <v/>
      </c>
      <c r="V5538" s="95" t="str">
        <f t="shared" si="345"/>
        <v/>
      </c>
      <c r="W5538" s="95" t="str">
        <f t="shared" si="346"/>
        <v/>
      </c>
      <c r="X5538" s="95" t="str">
        <f t="shared" si="347"/>
        <v/>
      </c>
    </row>
    <row r="5539" spans="21:24" x14ac:dyDescent="0.3">
      <c r="U5539" s="95" t="str">
        <f t="shared" si="344"/>
        <v/>
      </c>
      <c r="V5539" s="95" t="str">
        <f t="shared" si="345"/>
        <v/>
      </c>
      <c r="W5539" s="95" t="str">
        <f t="shared" si="346"/>
        <v/>
      </c>
      <c r="X5539" s="95" t="str">
        <f t="shared" si="347"/>
        <v/>
      </c>
    </row>
    <row r="5540" spans="21:24" x14ac:dyDescent="0.3">
      <c r="U5540" s="95" t="str">
        <f t="shared" si="344"/>
        <v/>
      </c>
      <c r="V5540" s="95" t="str">
        <f t="shared" si="345"/>
        <v/>
      </c>
      <c r="W5540" s="95" t="str">
        <f t="shared" si="346"/>
        <v/>
      </c>
      <c r="X5540" s="95" t="str">
        <f t="shared" si="347"/>
        <v/>
      </c>
    </row>
    <row r="5541" spans="21:24" x14ac:dyDescent="0.3">
      <c r="U5541" s="95" t="str">
        <f t="shared" si="344"/>
        <v/>
      </c>
      <c r="V5541" s="95" t="str">
        <f t="shared" si="345"/>
        <v/>
      </c>
      <c r="W5541" s="95" t="str">
        <f t="shared" si="346"/>
        <v/>
      </c>
      <c r="X5541" s="95" t="str">
        <f t="shared" si="347"/>
        <v/>
      </c>
    </row>
    <row r="5542" spans="21:24" x14ac:dyDescent="0.3">
      <c r="U5542" s="95" t="str">
        <f t="shared" si="344"/>
        <v/>
      </c>
      <c r="V5542" s="95" t="str">
        <f t="shared" si="345"/>
        <v/>
      </c>
      <c r="W5542" s="95" t="str">
        <f t="shared" si="346"/>
        <v/>
      </c>
      <c r="X5542" s="95" t="str">
        <f t="shared" si="347"/>
        <v/>
      </c>
    </row>
    <row r="5543" spans="21:24" x14ac:dyDescent="0.3">
      <c r="U5543" s="95" t="str">
        <f t="shared" si="344"/>
        <v/>
      </c>
      <c r="V5543" s="95" t="str">
        <f t="shared" si="345"/>
        <v/>
      </c>
      <c r="W5543" s="95" t="str">
        <f t="shared" si="346"/>
        <v/>
      </c>
      <c r="X5543" s="95" t="str">
        <f t="shared" si="347"/>
        <v/>
      </c>
    </row>
    <row r="5544" spans="21:24" x14ac:dyDescent="0.3">
      <c r="U5544" s="95" t="str">
        <f t="shared" si="344"/>
        <v/>
      </c>
      <c r="V5544" s="95" t="str">
        <f t="shared" si="345"/>
        <v/>
      </c>
      <c r="W5544" s="95" t="str">
        <f t="shared" si="346"/>
        <v/>
      </c>
      <c r="X5544" s="95" t="str">
        <f t="shared" si="347"/>
        <v/>
      </c>
    </row>
    <row r="5545" spans="21:24" x14ac:dyDescent="0.3">
      <c r="U5545" s="95" t="str">
        <f t="shared" si="344"/>
        <v/>
      </c>
      <c r="V5545" s="95" t="str">
        <f t="shared" si="345"/>
        <v/>
      </c>
      <c r="W5545" s="95" t="str">
        <f t="shared" si="346"/>
        <v/>
      </c>
      <c r="X5545" s="95" t="str">
        <f t="shared" si="347"/>
        <v/>
      </c>
    </row>
    <row r="5546" spans="21:24" x14ac:dyDescent="0.3">
      <c r="U5546" s="95" t="str">
        <f t="shared" si="344"/>
        <v/>
      </c>
      <c r="V5546" s="95" t="str">
        <f t="shared" si="345"/>
        <v/>
      </c>
      <c r="W5546" s="95" t="str">
        <f t="shared" si="346"/>
        <v/>
      </c>
      <c r="X5546" s="95" t="str">
        <f t="shared" si="347"/>
        <v/>
      </c>
    </row>
    <row r="5547" spans="21:24" x14ac:dyDescent="0.3">
      <c r="U5547" s="95" t="str">
        <f t="shared" si="344"/>
        <v/>
      </c>
      <c r="V5547" s="95" t="str">
        <f t="shared" si="345"/>
        <v/>
      </c>
      <c r="W5547" s="95" t="str">
        <f t="shared" si="346"/>
        <v/>
      </c>
      <c r="X5547" s="95" t="str">
        <f t="shared" si="347"/>
        <v/>
      </c>
    </row>
    <row r="5548" spans="21:24" x14ac:dyDescent="0.3">
      <c r="U5548" s="95" t="str">
        <f t="shared" si="344"/>
        <v/>
      </c>
      <c r="V5548" s="95" t="str">
        <f t="shared" si="345"/>
        <v/>
      </c>
      <c r="W5548" s="95" t="str">
        <f t="shared" si="346"/>
        <v/>
      </c>
      <c r="X5548" s="95" t="str">
        <f t="shared" si="347"/>
        <v/>
      </c>
    </row>
    <row r="5549" spans="21:24" x14ac:dyDescent="0.3">
      <c r="U5549" s="95" t="str">
        <f t="shared" si="344"/>
        <v/>
      </c>
      <c r="V5549" s="95" t="str">
        <f t="shared" si="345"/>
        <v/>
      </c>
      <c r="W5549" s="95" t="str">
        <f t="shared" si="346"/>
        <v/>
      </c>
      <c r="X5549" s="95" t="str">
        <f t="shared" si="347"/>
        <v/>
      </c>
    </row>
    <row r="5550" spans="21:24" x14ac:dyDescent="0.3">
      <c r="U5550" s="95" t="str">
        <f t="shared" si="344"/>
        <v/>
      </c>
      <c r="V5550" s="95" t="str">
        <f t="shared" si="345"/>
        <v/>
      </c>
      <c r="W5550" s="95" t="str">
        <f t="shared" si="346"/>
        <v/>
      </c>
      <c r="X5550" s="95" t="str">
        <f t="shared" si="347"/>
        <v/>
      </c>
    </row>
    <row r="5551" spans="21:24" x14ac:dyDescent="0.3">
      <c r="U5551" s="95" t="str">
        <f t="shared" si="344"/>
        <v/>
      </c>
      <c r="V5551" s="95" t="str">
        <f t="shared" si="345"/>
        <v/>
      </c>
      <c r="W5551" s="95" t="str">
        <f t="shared" si="346"/>
        <v/>
      </c>
      <c r="X5551" s="95" t="str">
        <f t="shared" si="347"/>
        <v/>
      </c>
    </row>
    <row r="5552" spans="21:24" x14ac:dyDescent="0.3">
      <c r="U5552" s="95" t="str">
        <f t="shared" si="344"/>
        <v/>
      </c>
      <c r="V5552" s="95" t="str">
        <f t="shared" si="345"/>
        <v/>
      </c>
      <c r="W5552" s="95" t="str">
        <f t="shared" si="346"/>
        <v/>
      </c>
      <c r="X5552" s="95" t="str">
        <f t="shared" si="347"/>
        <v/>
      </c>
    </row>
    <row r="5553" spans="21:24" x14ac:dyDescent="0.3">
      <c r="U5553" s="95" t="str">
        <f t="shared" si="344"/>
        <v/>
      </c>
      <c r="V5553" s="95" t="str">
        <f t="shared" si="345"/>
        <v/>
      </c>
      <c r="W5553" s="95" t="str">
        <f t="shared" si="346"/>
        <v/>
      </c>
      <c r="X5553" s="95" t="str">
        <f t="shared" si="347"/>
        <v/>
      </c>
    </row>
    <row r="5554" spans="21:24" x14ac:dyDescent="0.3">
      <c r="U5554" s="95" t="str">
        <f t="shared" si="344"/>
        <v/>
      </c>
      <c r="V5554" s="95" t="str">
        <f t="shared" si="345"/>
        <v/>
      </c>
      <c r="W5554" s="95" t="str">
        <f t="shared" si="346"/>
        <v/>
      </c>
      <c r="X5554" s="95" t="str">
        <f t="shared" si="347"/>
        <v/>
      </c>
    </row>
    <row r="5555" spans="21:24" x14ac:dyDescent="0.3">
      <c r="U5555" s="95" t="str">
        <f t="shared" si="344"/>
        <v/>
      </c>
      <c r="V5555" s="95" t="str">
        <f t="shared" si="345"/>
        <v/>
      </c>
      <c r="W5555" s="95" t="str">
        <f t="shared" si="346"/>
        <v/>
      </c>
      <c r="X5555" s="95" t="str">
        <f t="shared" si="347"/>
        <v/>
      </c>
    </row>
    <row r="5556" spans="21:24" x14ac:dyDescent="0.3">
      <c r="U5556" s="95" t="str">
        <f t="shared" si="344"/>
        <v/>
      </c>
      <c r="V5556" s="95" t="str">
        <f t="shared" si="345"/>
        <v/>
      </c>
      <c r="W5556" s="95" t="str">
        <f t="shared" si="346"/>
        <v/>
      </c>
      <c r="X5556" s="95" t="str">
        <f t="shared" si="347"/>
        <v/>
      </c>
    </row>
    <row r="5557" spans="21:24" x14ac:dyDescent="0.3">
      <c r="U5557" s="95" t="str">
        <f t="shared" si="344"/>
        <v/>
      </c>
      <c r="V5557" s="95" t="str">
        <f t="shared" si="345"/>
        <v/>
      </c>
      <c r="W5557" s="95" t="str">
        <f t="shared" si="346"/>
        <v/>
      </c>
      <c r="X5557" s="95" t="str">
        <f t="shared" si="347"/>
        <v/>
      </c>
    </row>
    <row r="5558" spans="21:24" x14ac:dyDescent="0.3">
      <c r="U5558" s="95" t="str">
        <f t="shared" si="344"/>
        <v/>
      </c>
      <c r="V5558" s="95" t="str">
        <f t="shared" si="345"/>
        <v/>
      </c>
      <c r="W5558" s="95" t="str">
        <f t="shared" si="346"/>
        <v/>
      </c>
      <c r="X5558" s="95" t="str">
        <f t="shared" si="347"/>
        <v/>
      </c>
    </row>
    <row r="5559" spans="21:24" x14ac:dyDescent="0.3">
      <c r="U5559" s="95" t="str">
        <f t="shared" si="344"/>
        <v/>
      </c>
      <c r="V5559" s="95" t="str">
        <f t="shared" si="345"/>
        <v/>
      </c>
      <c r="W5559" s="95" t="str">
        <f t="shared" si="346"/>
        <v/>
      </c>
      <c r="X5559" s="95" t="str">
        <f t="shared" si="347"/>
        <v/>
      </c>
    </row>
    <row r="5560" spans="21:24" x14ac:dyDescent="0.3">
      <c r="U5560" s="95" t="str">
        <f t="shared" si="344"/>
        <v/>
      </c>
      <c r="V5560" s="95" t="str">
        <f t="shared" si="345"/>
        <v/>
      </c>
      <c r="W5560" s="95" t="str">
        <f t="shared" si="346"/>
        <v/>
      </c>
      <c r="X5560" s="95" t="str">
        <f t="shared" si="347"/>
        <v/>
      </c>
    </row>
    <row r="5561" spans="21:24" x14ac:dyDescent="0.3">
      <c r="U5561" s="95" t="str">
        <f t="shared" si="344"/>
        <v/>
      </c>
      <c r="V5561" s="95" t="str">
        <f t="shared" si="345"/>
        <v/>
      </c>
      <c r="W5561" s="95" t="str">
        <f t="shared" si="346"/>
        <v/>
      </c>
      <c r="X5561" s="95" t="str">
        <f t="shared" si="347"/>
        <v/>
      </c>
    </row>
    <row r="5562" spans="21:24" x14ac:dyDescent="0.3">
      <c r="U5562" s="95" t="str">
        <f t="shared" si="344"/>
        <v/>
      </c>
      <c r="V5562" s="95" t="str">
        <f t="shared" si="345"/>
        <v/>
      </c>
      <c r="W5562" s="95" t="str">
        <f t="shared" si="346"/>
        <v/>
      </c>
      <c r="X5562" s="95" t="str">
        <f t="shared" si="347"/>
        <v/>
      </c>
    </row>
    <row r="5563" spans="21:24" x14ac:dyDescent="0.3">
      <c r="U5563" s="95" t="str">
        <f t="shared" si="344"/>
        <v/>
      </c>
      <c r="V5563" s="95" t="str">
        <f t="shared" si="345"/>
        <v/>
      </c>
      <c r="W5563" s="95" t="str">
        <f t="shared" si="346"/>
        <v/>
      </c>
      <c r="X5563" s="95" t="str">
        <f t="shared" si="347"/>
        <v/>
      </c>
    </row>
    <row r="5564" spans="21:24" x14ac:dyDescent="0.3">
      <c r="U5564" s="95" t="str">
        <f t="shared" si="344"/>
        <v/>
      </c>
      <c r="V5564" s="95" t="str">
        <f t="shared" si="345"/>
        <v/>
      </c>
      <c r="W5564" s="95" t="str">
        <f t="shared" si="346"/>
        <v/>
      </c>
      <c r="X5564" s="95" t="str">
        <f t="shared" si="347"/>
        <v/>
      </c>
    </row>
    <row r="5565" spans="21:24" x14ac:dyDescent="0.3">
      <c r="U5565" s="95" t="str">
        <f t="shared" si="344"/>
        <v/>
      </c>
      <c r="V5565" s="95" t="str">
        <f t="shared" si="345"/>
        <v/>
      </c>
      <c r="W5565" s="95" t="str">
        <f t="shared" si="346"/>
        <v/>
      </c>
      <c r="X5565" s="95" t="str">
        <f t="shared" si="347"/>
        <v/>
      </c>
    </row>
    <row r="5566" spans="21:24" x14ac:dyDescent="0.3">
      <c r="U5566" s="95" t="str">
        <f t="shared" si="344"/>
        <v/>
      </c>
      <c r="V5566" s="95" t="str">
        <f t="shared" si="345"/>
        <v/>
      </c>
      <c r="W5566" s="95" t="str">
        <f t="shared" si="346"/>
        <v/>
      </c>
      <c r="X5566" s="95" t="str">
        <f t="shared" si="347"/>
        <v/>
      </c>
    </row>
    <row r="5567" spans="21:24" x14ac:dyDescent="0.3">
      <c r="U5567" s="95" t="str">
        <f t="shared" si="344"/>
        <v/>
      </c>
      <c r="V5567" s="95" t="str">
        <f t="shared" si="345"/>
        <v/>
      </c>
      <c r="W5567" s="95" t="str">
        <f t="shared" si="346"/>
        <v/>
      </c>
      <c r="X5567" s="95" t="str">
        <f t="shared" si="347"/>
        <v/>
      </c>
    </row>
    <row r="5568" spans="21:24" x14ac:dyDescent="0.3">
      <c r="U5568" s="95" t="str">
        <f t="shared" si="344"/>
        <v/>
      </c>
      <c r="V5568" s="95" t="str">
        <f t="shared" si="345"/>
        <v/>
      </c>
      <c r="W5568" s="95" t="str">
        <f t="shared" si="346"/>
        <v/>
      </c>
      <c r="X5568" s="95" t="str">
        <f t="shared" si="347"/>
        <v/>
      </c>
    </row>
    <row r="5569" spans="21:24" x14ac:dyDescent="0.3">
      <c r="U5569" s="95" t="str">
        <f t="shared" si="344"/>
        <v/>
      </c>
      <c r="V5569" s="95" t="str">
        <f t="shared" si="345"/>
        <v/>
      </c>
      <c r="W5569" s="95" t="str">
        <f t="shared" si="346"/>
        <v/>
      </c>
      <c r="X5569" s="95" t="str">
        <f t="shared" si="347"/>
        <v/>
      </c>
    </row>
    <row r="5570" spans="21:24" x14ac:dyDescent="0.3">
      <c r="U5570" s="95" t="str">
        <f t="shared" si="344"/>
        <v/>
      </c>
      <c r="V5570" s="95" t="str">
        <f t="shared" si="345"/>
        <v/>
      </c>
      <c r="W5570" s="95" t="str">
        <f t="shared" si="346"/>
        <v/>
      </c>
      <c r="X5570" s="95" t="str">
        <f t="shared" si="347"/>
        <v/>
      </c>
    </row>
    <row r="5571" spans="21:24" x14ac:dyDescent="0.3">
      <c r="U5571" s="95" t="str">
        <f t="shared" si="344"/>
        <v/>
      </c>
      <c r="V5571" s="95" t="str">
        <f t="shared" si="345"/>
        <v/>
      </c>
      <c r="W5571" s="95" t="str">
        <f t="shared" si="346"/>
        <v/>
      </c>
      <c r="X5571" s="95" t="str">
        <f t="shared" si="347"/>
        <v/>
      </c>
    </row>
    <row r="5572" spans="21:24" x14ac:dyDescent="0.3">
      <c r="U5572" s="95" t="str">
        <f t="shared" si="344"/>
        <v/>
      </c>
      <c r="V5572" s="95" t="str">
        <f t="shared" si="345"/>
        <v/>
      </c>
      <c r="W5572" s="95" t="str">
        <f t="shared" si="346"/>
        <v/>
      </c>
      <c r="X5572" s="95" t="str">
        <f t="shared" si="347"/>
        <v/>
      </c>
    </row>
    <row r="5573" spans="21:24" x14ac:dyDescent="0.3">
      <c r="U5573" s="95" t="str">
        <f t="shared" ref="U5573:U5636" si="348">IF(L5573="ANO",B5573&amp;"-Linie A","")</f>
        <v/>
      </c>
      <c r="V5573" s="95" t="str">
        <f t="shared" ref="V5573:V5636" si="349">IF(M5573="ANO",B5573&amp;"-Linie B","")</f>
        <v/>
      </c>
      <c r="W5573" s="95" t="str">
        <f t="shared" ref="W5573:W5636" si="350">IF(N5573="ANO",B5573&amp;"-Linie C","")</f>
        <v/>
      </c>
      <c r="X5573" s="95" t="str">
        <f t="shared" ref="X5573:X5636" si="351">IF(O5573="ANO",B5573&amp;"-Linie D","")</f>
        <v/>
      </c>
    </row>
    <row r="5574" spans="21:24" x14ac:dyDescent="0.3">
      <c r="U5574" s="95" t="str">
        <f t="shared" si="348"/>
        <v/>
      </c>
      <c r="V5574" s="95" t="str">
        <f t="shared" si="349"/>
        <v/>
      </c>
      <c r="W5574" s="95" t="str">
        <f t="shared" si="350"/>
        <v/>
      </c>
      <c r="X5574" s="95" t="str">
        <f t="shared" si="351"/>
        <v/>
      </c>
    </row>
    <row r="5575" spans="21:24" x14ac:dyDescent="0.3">
      <c r="U5575" s="95" t="str">
        <f t="shared" si="348"/>
        <v/>
      </c>
      <c r="V5575" s="95" t="str">
        <f t="shared" si="349"/>
        <v/>
      </c>
      <c r="W5575" s="95" t="str">
        <f t="shared" si="350"/>
        <v/>
      </c>
      <c r="X5575" s="95" t="str">
        <f t="shared" si="351"/>
        <v/>
      </c>
    </row>
    <row r="5576" spans="21:24" x14ac:dyDescent="0.3">
      <c r="U5576" s="95" t="str">
        <f t="shared" si="348"/>
        <v/>
      </c>
      <c r="V5576" s="95" t="str">
        <f t="shared" si="349"/>
        <v/>
      </c>
      <c r="W5576" s="95" t="str">
        <f t="shared" si="350"/>
        <v/>
      </c>
      <c r="X5576" s="95" t="str">
        <f t="shared" si="351"/>
        <v/>
      </c>
    </row>
    <row r="5577" spans="21:24" x14ac:dyDescent="0.3">
      <c r="U5577" s="95" t="str">
        <f t="shared" si="348"/>
        <v/>
      </c>
      <c r="V5577" s="95" t="str">
        <f t="shared" si="349"/>
        <v/>
      </c>
      <c r="W5577" s="95" t="str">
        <f t="shared" si="350"/>
        <v/>
      </c>
      <c r="X5577" s="95" t="str">
        <f t="shared" si="351"/>
        <v/>
      </c>
    </row>
    <row r="5578" spans="21:24" x14ac:dyDescent="0.3">
      <c r="U5578" s="95" t="str">
        <f t="shared" si="348"/>
        <v/>
      </c>
      <c r="V5578" s="95" t="str">
        <f t="shared" si="349"/>
        <v/>
      </c>
      <c r="W5578" s="95" t="str">
        <f t="shared" si="350"/>
        <v/>
      </c>
      <c r="X5578" s="95" t="str">
        <f t="shared" si="351"/>
        <v/>
      </c>
    </row>
    <row r="5579" spans="21:24" x14ac:dyDescent="0.3">
      <c r="U5579" s="95" t="str">
        <f t="shared" si="348"/>
        <v/>
      </c>
      <c r="V5579" s="95" t="str">
        <f t="shared" si="349"/>
        <v/>
      </c>
      <c r="W5579" s="95" t="str">
        <f t="shared" si="350"/>
        <v/>
      </c>
      <c r="X5579" s="95" t="str">
        <f t="shared" si="351"/>
        <v/>
      </c>
    </row>
    <row r="5580" spans="21:24" x14ac:dyDescent="0.3">
      <c r="U5580" s="95" t="str">
        <f t="shared" si="348"/>
        <v/>
      </c>
      <c r="V5580" s="95" t="str">
        <f t="shared" si="349"/>
        <v/>
      </c>
      <c r="W5580" s="95" t="str">
        <f t="shared" si="350"/>
        <v/>
      </c>
      <c r="X5580" s="95" t="str">
        <f t="shared" si="351"/>
        <v/>
      </c>
    </row>
    <row r="5581" spans="21:24" x14ac:dyDescent="0.3">
      <c r="U5581" s="95" t="str">
        <f t="shared" si="348"/>
        <v/>
      </c>
      <c r="V5581" s="95" t="str">
        <f t="shared" si="349"/>
        <v/>
      </c>
      <c r="W5581" s="95" t="str">
        <f t="shared" si="350"/>
        <v/>
      </c>
      <c r="X5581" s="95" t="str">
        <f t="shared" si="351"/>
        <v/>
      </c>
    </row>
    <row r="5582" spans="21:24" x14ac:dyDescent="0.3">
      <c r="U5582" s="95" t="str">
        <f t="shared" si="348"/>
        <v/>
      </c>
      <c r="V5582" s="95" t="str">
        <f t="shared" si="349"/>
        <v/>
      </c>
      <c r="W5582" s="95" t="str">
        <f t="shared" si="350"/>
        <v/>
      </c>
      <c r="X5582" s="95" t="str">
        <f t="shared" si="351"/>
        <v/>
      </c>
    </row>
    <row r="5583" spans="21:24" x14ac:dyDescent="0.3">
      <c r="U5583" s="95" t="str">
        <f t="shared" si="348"/>
        <v/>
      </c>
      <c r="V5583" s="95" t="str">
        <f t="shared" si="349"/>
        <v/>
      </c>
      <c r="W5583" s="95" t="str">
        <f t="shared" si="350"/>
        <v/>
      </c>
      <c r="X5583" s="95" t="str">
        <f t="shared" si="351"/>
        <v/>
      </c>
    </row>
    <row r="5584" spans="21:24" x14ac:dyDescent="0.3">
      <c r="U5584" s="95" t="str">
        <f t="shared" si="348"/>
        <v/>
      </c>
      <c r="V5584" s="95" t="str">
        <f t="shared" si="349"/>
        <v/>
      </c>
      <c r="W5584" s="95" t="str">
        <f t="shared" si="350"/>
        <v/>
      </c>
      <c r="X5584" s="95" t="str">
        <f t="shared" si="351"/>
        <v/>
      </c>
    </row>
    <row r="5585" spans="21:24" x14ac:dyDescent="0.3">
      <c r="U5585" s="95" t="str">
        <f t="shared" si="348"/>
        <v/>
      </c>
      <c r="V5585" s="95" t="str">
        <f t="shared" si="349"/>
        <v/>
      </c>
      <c r="W5585" s="95" t="str">
        <f t="shared" si="350"/>
        <v/>
      </c>
      <c r="X5585" s="95" t="str">
        <f t="shared" si="351"/>
        <v/>
      </c>
    </row>
    <row r="5586" spans="21:24" x14ac:dyDescent="0.3">
      <c r="U5586" s="95" t="str">
        <f t="shared" si="348"/>
        <v/>
      </c>
      <c r="V5586" s="95" t="str">
        <f t="shared" si="349"/>
        <v/>
      </c>
      <c r="W5586" s="95" t="str">
        <f t="shared" si="350"/>
        <v/>
      </c>
      <c r="X5586" s="95" t="str">
        <f t="shared" si="351"/>
        <v/>
      </c>
    </row>
    <row r="5587" spans="21:24" x14ac:dyDescent="0.3">
      <c r="U5587" s="95" t="str">
        <f t="shared" si="348"/>
        <v/>
      </c>
      <c r="V5587" s="95" t="str">
        <f t="shared" si="349"/>
        <v/>
      </c>
      <c r="W5587" s="95" t="str">
        <f t="shared" si="350"/>
        <v/>
      </c>
      <c r="X5587" s="95" t="str">
        <f t="shared" si="351"/>
        <v/>
      </c>
    </row>
    <row r="5588" spans="21:24" x14ac:dyDescent="0.3">
      <c r="U5588" s="95" t="str">
        <f t="shared" si="348"/>
        <v/>
      </c>
      <c r="V5588" s="95" t="str">
        <f t="shared" si="349"/>
        <v/>
      </c>
      <c r="W5588" s="95" t="str">
        <f t="shared" si="350"/>
        <v/>
      </c>
      <c r="X5588" s="95" t="str">
        <f t="shared" si="351"/>
        <v/>
      </c>
    </row>
    <row r="5589" spans="21:24" x14ac:dyDescent="0.3">
      <c r="U5589" s="95" t="str">
        <f t="shared" si="348"/>
        <v/>
      </c>
      <c r="V5589" s="95" t="str">
        <f t="shared" si="349"/>
        <v/>
      </c>
      <c r="W5589" s="95" t="str">
        <f t="shared" si="350"/>
        <v/>
      </c>
      <c r="X5589" s="95" t="str">
        <f t="shared" si="351"/>
        <v/>
      </c>
    </row>
    <row r="5590" spans="21:24" x14ac:dyDescent="0.3">
      <c r="U5590" s="95" t="str">
        <f t="shared" si="348"/>
        <v/>
      </c>
      <c r="V5590" s="95" t="str">
        <f t="shared" si="349"/>
        <v/>
      </c>
      <c r="W5590" s="95" t="str">
        <f t="shared" si="350"/>
        <v/>
      </c>
      <c r="X5590" s="95" t="str">
        <f t="shared" si="351"/>
        <v/>
      </c>
    </row>
    <row r="5591" spans="21:24" x14ac:dyDescent="0.3">
      <c r="U5591" s="95" t="str">
        <f t="shared" si="348"/>
        <v/>
      </c>
      <c r="V5591" s="95" t="str">
        <f t="shared" si="349"/>
        <v/>
      </c>
      <c r="W5591" s="95" t="str">
        <f t="shared" si="350"/>
        <v/>
      </c>
      <c r="X5591" s="95" t="str">
        <f t="shared" si="351"/>
        <v/>
      </c>
    </row>
    <row r="5592" spans="21:24" x14ac:dyDescent="0.3">
      <c r="U5592" s="95" t="str">
        <f t="shared" si="348"/>
        <v/>
      </c>
      <c r="V5592" s="95" t="str">
        <f t="shared" si="349"/>
        <v/>
      </c>
      <c r="W5592" s="95" t="str">
        <f t="shared" si="350"/>
        <v/>
      </c>
      <c r="X5592" s="95" t="str">
        <f t="shared" si="351"/>
        <v/>
      </c>
    </row>
    <row r="5593" spans="21:24" x14ac:dyDescent="0.3">
      <c r="U5593" s="95" t="str">
        <f t="shared" si="348"/>
        <v/>
      </c>
      <c r="V5593" s="95" t="str">
        <f t="shared" si="349"/>
        <v/>
      </c>
      <c r="W5593" s="95" t="str">
        <f t="shared" si="350"/>
        <v/>
      </c>
      <c r="X5593" s="95" t="str">
        <f t="shared" si="351"/>
        <v/>
      </c>
    </row>
    <row r="5594" spans="21:24" x14ac:dyDescent="0.3">
      <c r="U5594" s="95" t="str">
        <f t="shared" si="348"/>
        <v/>
      </c>
      <c r="V5594" s="95" t="str">
        <f t="shared" si="349"/>
        <v/>
      </c>
      <c r="W5594" s="95" t="str">
        <f t="shared" si="350"/>
        <v/>
      </c>
      <c r="X5594" s="95" t="str">
        <f t="shared" si="351"/>
        <v/>
      </c>
    </row>
    <row r="5595" spans="21:24" x14ac:dyDescent="0.3">
      <c r="U5595" s="95" t="str">
        <f t="shared" si="348"/>
        <v/>
      </c>
      <c r="V5595" s="95" t="str">
        <f t="shared" si="349"/>
        <v/>
      </c>
      <c r="W5595" s="95" t="str">
        <f t="shared" si="350"/>
        <v/>
      </c>
      <c r="X5595" s="95" t="str">
        <f t="shared" si="351"/>
        <v/>
      </c>
    </row>
    <row r="5596" spans="21:24" x14ac:dyDescent="0.3">
      <c r="U5596" s="95" t="str">
        <f t="shared" si="348"/>
        <v/>
      </c>
      <c r="V5596" s="95" t="str">
        <f t="shared" si="349"/>
        <v/>
      </c>
      <c r="W5596" s="95" t="str">
        <f t="shared" si="350"/>
        <v/>
      </c>
      <c r="X5596" s="95" t="str">
        <f t="shared" si="351"/>
        <v/>
      </c>
    </row>
    <row r="5597" spans="21:24" x14ac:dyDescent="0.3">
      <c r="U5597" s="95" t="str">
        <f t="shared" si="348"/>
        <v/>
      </c>
      <c r="V5597" s="95" t="str">
        <f t="shared" si="349"/>
        <v/>
      </c>
      <c r="W5597" s="95" t="str">
        <f t="shared" si="350"/>
        <v/>
      </c>
      <c r="X5597" s="95" t="str">
        <f t="shared" si="351"/>
        <v/>
      </c>
    </row>
    <row r="5598" spans="21:24" x14ac:dyDescent="0.3">
      <c r="U5598" s="95" t="str">
        <f t="shared" si="348"/>
        <v/>
      </c>
      <c r="V5598" s="95" t="str">
        <f t="shared" si="349"/>
        <v/>
      </c>
      <c r="W5598" s="95" t="str">
        <f t="shared" si="350"/>
        <v/>
      </c>
      <c r="X5598" s="95" t="str">
        <f t="shared" si="351"/>
        <v/>
      </c>
    </row>
    <row r="5599" spans="21:24" x14ac:dyDescent="0.3">
      <c r="U5599" s="95" t="str">
        <f t="shared" si="348"/>
        <v/>
      </c>
      <c r="V5599" s="95" t="str">
        <f t="shared" si="349"/>
        <v/>
      </c>
      <c r="W5599" s="95" t="str">
        <f t="shared" si="350"/>
        <v/>
      </c>
      <c r="X5599" s="95" t="str">
        <f t="shared" si="351"/>
        <v/>
      </c>
    </row>
    <row r="5600" spans="21:24" x14ac:dyDescent="0.3">
      <c r="U5600" s="95" t="str">
        <f t="shared" si="348"/>
        <v/>
      </c>
      <c r="V5600" s="95" t="str">
        <f t="shared" si="349"/>
        <v/>
      </c>
      <c r="W5600" s="95" t="str">
        <f t="shared" si="350"/>
        <v/>
      </c>
      <c r="X5600" s="95" t="str">
        <f t="shared" si="351"/>
        <v/>
      </c>
    </row>
    <row r="5601" spans="21:24" x14ac:dyDescent="0.3">
      <c r="U5601" s="95" t="str">
        <f t="shared" si="348"/>
        <v/>
      </c>
      <c r="V5601" s="95" t="str">
        <f t="shared" si="349"/>
        <v/>
      </c>
      <c r="W5601" s="95" t="str">
        <f t="shared" si="350"/>
        <v/>
      </c>
      <c r="X5601" s="95" t="str">
        <f t="shared" si="351"/>
        <v/>
      </c>
    </row>
    <row r="5602" spans="21:24" x14ac:dyDescent="0.3">
      <c r="U5602" s="95" t="str">
        <f t="shared" si="348"/>
        <v/>
      </c>
      <c r="V5602" s="95" t="str">
        <f t="shared" si="349"/>
        <v/>
      </c>
      <c r="W5602" s="95" t="str">
        <f t="shared" si="350"/>
        <v/>
      </c>
      <c r="X5602" s="95" t="str">
        <f t="shared" si="351"/>
        <v/>
      </c>
    </row>
    <row r="5603" spans="21:24" x14ac:dyDescent="0.3">
      <c r="U5603" s="95" t="str">
        <f t="shared" si="348"/>
        <v/>
      </c>
      <c r="V5603" s="95" t="str">
        <f t="shared" si="349"/>
        <v/>
      </c>
      <c r="W5603" s="95" t="str">
        <f t="shared" si="350"/>
        <v/>
      </c>
      <c r="X5603" s="95" t="str">
        <f t="shared" si="351"/>
        <v/>
      </c>
    </row>
    <row r="5604" spans="21:24" x14ac:dyDescent="0.3">
      <c r="U5604" s="95" t="str">
        <f t="shared" si="348"/>
        <v/>
      </c>
      <c r="V5604" s="95" t="str">
        <f t="shared" si="349"/>
        <v/>
      </c>
      <c r="W5604" s="95" t="str">
        <f t="shared" si="350"/>
        <v/>
      </c>
      <c r="X5604" s="95" t="str">
        <f t="shared" si="351"/>
        <v/>
      </c>
    </row>
    <row r="5605" spans="21:24" x14ac:dyDescent="0.3">
      <c r="U5605" s="95" t="str">
        <f t="shared" si="348"/>
        <v/>
      </c>
      <c r="V5605" s="95" t="str">
        <f t="shared" si="349"/>
        <v/>
      </c>
      <c r="W5605" s="95" t="str">
        <f t="shared" si="350"/>
        <v/>
      </c>
      <c r="X5605" s="95" t="str">
        <f t="shared" si="351"/>
        <v/>
      </c>
    </row>
    <row r="5606" spans="21:24" x14ac:dyDescent="0.3">
      <c r="U5606" s="95" t="str">
        <f t="shared" si="348"/>
        <v/>
      </c>
      <c r="V5606" s="95" t="str">
        <f t="shared" si="349"/>
        <v/>
      </c>
      <c r="W5606" s="95" t="str">
        <f t="shared" si="350"/>
        <v/>
      </c>
      <c r="X5606" s="95" t="str">
        <f t="shared" si="351"/>
        <v/>
      </c>
    </row>
    <row r="5607" spans="21:24" x14ac:dyDescent="0.3">
      <c r="U5607" s="95" t="str">
        <f t="shared" si="348"/>
        <v/>
      </c>
      <c r="V5607" s="95" t="str">
        <f t="shared" si="349"/>
        <v/>
      </c>
      <c r="W5607" s="95" t="str">
        <f t="shared" si="350"/>
        <v/>
      </c>
      <c r="X5607" s="95" t="str">
        <f t="shared" si="351"/>
        <v/>
      </c>
    </row>
    <row r="5608" spans="21:24" x14ac:dyDescent="0.3">
      <c r="U5608" s="95" t="str">
        <f t="shared" si="348"/>
        <v/>
      </c>
      <c r="V5608" s="95" t="str">
        <f t="shared" si="349"/>
        <v/>
      </c>
      <c r="W5608" s="95" t="str">
        <f t="shared" si="350"/>
        <v/>
      </c>
      <c r="X5608" s="95" t="str">
        <f t="shared" si="351"/>
        <v/>
      </c>
    </row>
    <row r="5609" spans="21:24" x14ac:dyDescent="0.3">
      <c r="U5609" s="95" t="str">
        <f t="shared" si="348"/>
        <v/>
      </c>
      <c r="V5609" s="95" t="str">
        <f t="shared" si="349"/>
        <v/>
      </c>
      <c r="W5609" s="95" t="str">
        <f t="shared" si="350"/>
        <v/>
      </c>
      <c r="X5609" s="95" t="str">
        <f t="shared" si="351"/>
        <v/>
      </c>
    </row>
    <row r="5610" spans="21:24" x14ac:dyDescent="0.3">
      <c r="U5610" s="95" t="str">
        <f t="shared" si="348"/>
        <v/>
      </c>
      <c r="V5610" s="95" t="str">
        <f t="shared" si="349"/>
        <v/>
      </c>
      <c r="W5610" s="95" t="str">
        <f t="shared" si="350"/>
        <v/>
      </c>
      <c r="X5610" s="95" t="str">
        <f t="shared" si="351"/>
        <v/>
      </c>
    </row>
    <row r="5611" spans="21:24" x14ac:dyDescent="0.3">
      <c r="U5611" s="95" t="str">
        <f t="shared" si="348"/>
        <v/>
      </c>
      <c r="V5611" s="95" t="str">
        <f t="shared" si="349"/>
        <v/>
      </c>
      <c r="W5611" s="95" t="str">
        <f t="shared" si="350"/>
        <v/>
      </c>
      <c r="X5611" s="95" t="str">
        <f t="shared" si="351"/>
        <v/>
      </c>
    </row>
    <row r="5612" spans="21:24" x14ac:dyDescent="0.3">
      <c r="U5612" s="95" t="str">
        <f t="shared" si="348"/>
        <v/>
      </c>
      <c r="V5612" s="95" t="str">
        <f t="shared" si="349"/>
        <v/>
      </c>
      <c r="W5612" s="95" t="str">
        <f t="shared" si="350"/>
        <v/>
      </c>
      <c r="X5612" s="95" t="str">
        <f t="shared" si="351"/>
        <v/>
      </c>
    </row>
    <row r="5613" spans="21:24" x14ac:dyDescent="0.3">
      <c r="U5613" s="95" t="str">
        <f t="shared" si="348"/>
        <v/>
      </c>
      <c r="V5613" s="95" t="str">
        <f t="shared" si="349"/>
        <v/>
      </c>
      <c r="W5613" s="95" t="str">
        <f t="shared" si="350"/>
        <v/>
      </c>
      <c r="X5613" s="95" t="str">
        <f t="shared" si="351"/>
        <v/>
      </c>
    </row>
    <row r="5614" spans="21:24" x14ac:dyDescent="0.3">
      <c r="U5614" s="95" t="str">
        <f t="shared" si="348"/>
        <v/>
      </c>
      <c r="V5614" s="95" t="str">
        <f t="shared" si="349"/>
        <v/>
      </c>
      <c r="W5614" s="95" t="str">
        <f t="shared" si="350"/>
        <v/>
      </c>
      <c r="X5614" s="95" t="str">
        <f t="shared" si="351"/>
        <v/>
      </c>
    </row>
    <row r="5615" spans="21:24" x14ac:dyDescent="0.3">
      <c r="U5615" s="95" t="str">
        <f t="shared" si="348"/>
        <v/>
      </c>
      <c r="V5615" s="95" t="str">
        <f t="shared" si="349"/>
        <v/>
      </c>
      <c r="W5615" s="95" t="str">
        <f t="shared" si="350"/>
        <v/>
      </c>
      <c r="X5615" s="95" t="str">
        <f t="shared" si="351"/>
        <v/>
      </c>
    </row>
    <row r="5616" spans="21:24" x14ac:dyDescent="0.3">
      <c r="U5616" s="95" t="str">
        <f t="shared" si="348"/>
        <v/>
      </c>
      <c r="V5616" s="95" t="str">
        <f t="shared" si="349"/>
        <v/>
      </c>
      <c r="W5616" s="95" t="str">
        <f t="shared" si="350"/>
        <v/>
      </c>
      <c r="X5616" s="95" t="str">
        <f t="shared" si="351"/>
        <v/>
      </c>
    </row>
    <row r="5617" spans="21:24" x14ac:dyDescent="0.3">
      <c r="U5617" s="95" t="str">
        <f t="shared" si="348"/>
        <v/>
      </c>
      <c r="V5617" s="95" t="str">
        <f t="shared" si="349"/>
        <v/>
      </c>
      <c r="W5617" s="95" t="str">
        <f t="shared" si="350"/>
        <v/>
      </c>
      <c r="X5617" s="95" t="str">
        <f t="shared" si="351"/>
        <v/>
      </c>
    </row>
    <row r="5618" spans="21:24" x14ac:dyDescent="0.3">
      <c r="U5618" s="95" t="str">
        <f t="shared" si="348"/>
        <v/>
      </c>
      <c r="V5618" s="95" t="str">
        <f t="shared" si="349"/>
        <v/>
      </c>
      <c r="W5618" s="95" t="str">
        <f t="shared" si="350"/>
        <v/>
      </c>
      <c r="X5618" s="95" t="str">
        <f t="shared" si="351"/>
        <v/>
      </c>
    </row>
    <row r="5619" spans="21:24" x14ac:dyDescent="0.3">
      <c r="U5619" s="95" t="str">
        <f t="shared" si="348"/>
        <v/>
      </c>
      <c r="V5619" s="95" t="str">
        <f t="shared" si="349"/>
        <v/>
      </c>
      <c r="W5619" s="95" t="str">
        <f t="shared" si="350"/>
        <v/>
      </c>
      <c r="X5619" s="95" t="str">
        <f t="shared" si="351"/>
        <v/>
      </c>
    </row>
    <row r="5620" spans="21:24" x14ac:dyDescent="0.3">
      <c r="U5620" s="95" t="str">
        <f t="shared" si="348"/>
        <v/>
      </c>
      <c r="V5620" s="95" t="str">
        <f t="shared" si="349"/>
        <v/>
      </c>
      <c r="W5620" s="95" t="str">
        <f t="shared" si="350"/>
        <v/>
      </c>
      <c r="X5620" s="95" t="str">
        <f t="shared" si="351"/>
        <v/>
      </c>
    </row>
    <row r="5621" spans="21:24" x14ac:dyDescent="0.3">
      <c r="U5621" s="95" t="str">
        <f t="shared" si="348"/>
        <v/>
      </c>
      <c r="V5621" s="95" t="str">
        <f t="shared" si="349"/>
        <v/>
      </c>
      <c r="W5621" s="95" t="str">
        <f t="shared" si="350"/>
        <v/>
      </c>
      <c r="X5621" s="95" t="str">
        <f t="shared" si="351"/>
        <v/>
      </c>
    </row>
    <row r="5622" spans="21:24" x14ac:dyDescent="0.3">
      <c r="U5622" s="95" t="str">
        <f t="shared" si="348"/>
        <v/>
      </c>
      <c r="V5622" s="95" t="str">
        <f t="shared" si="349"/>
        <v/>
      </c>
      <c r="W5622" s="95" t="str">
        <f t="shared" si="350"/>
        <v/>
      </c>
      <c r="X5622" s="95" t="str">
        <f t="shared" si="351"/>
        <v/>
      </c>
    </row>
    <row r="5623" spans="21:24" x14ac:dyDescent="0.3">
      <c r="U5623" s="95" t="str">
        <f t="shared" si="348"/>
        <v/>
      </c>
      <c r="V5623" s="95" t="str">
        <f t="shared" si="349"/>
        <v/>
      </c>
      <c r="W5623" s="95" t="str">
        <f t="shared" si="350"/>
        <v/>
      </c>
      <c r="X5623" s="95" t="str">
        <f t="shared" si="351"/>
        <v/>
      </c>
    </row>
    <row r="5624" spans="21:24" x14ac:dyDescent="0.3">
      <c r="U5624" s="95" t="str">
        <f t="shared" si="348"/>
        <v/>
      </c>
      <c r="V5624" s="95" t="str">
        <f t="shared" si="349"/>
        <v/>
      </c>
      <c r="W5624" s="95" t="str">
        <f t="shared" si="350"/>
        <v/>
      </c>
      <c r="X5624" s="95" t="str">
        <f t="shared" si="351"/>
        <v/>
      </c>
    </row>
    <row r="5625" spans="21:24" x14ac:dyDescent="0.3">
      <c r="U5625" s="95" t="str">
        <f t="shared" si="348"/>
        <v/>
      </c>
      <c r="V5625" s="95" t="str">
        <f t="shared" si="349"/>
        <v/>
      </c>
      <c r="W5625" s="95" t="str">
        <f t="shared" si="350"/>
        <v/>
      </c>
      <c r="X5625" s="95" t="str">
        <f t="shared" si="351"/>
        <v/>
      </c>
    </row>
    <row r="5626" spans="21:24" x14ac:dyDescent="0.3">
      <c r="U5626" s="95" t="str">
        <f t="shared" si="348"/>
        <v/>
      </c>
      <c r="V5626" s="95" t="str">
        <f t="shared" si="349"/>
        <v/>
      </c>
      <c r="W5626" s="95" t="str">
        <f t="shared" si="350"/>
        <v/>
      </c>
      <c r="X5626" s="95" t="str">
        <f t="shared" si="351"/>
        <v/>
      </c>
    </row>
    <row r="5627" spans="21:24" x14ac:dyDescent="0.3">
      <c r="U5627" s="95" t="str">
        <f t="shared" si="348"/>
        <v/>
      </c>
      <c r="V5627" s="95" t="str">
        <f t="shared" si="349"/>
        <v/>
      </c>
      <c r="W5627" s="95" t="str">
        <f t="shared" si="350"/>
        <v/>
      </c>
      <c r="X5627" s="95" t="str">
        <f t="shared" si="351"/>
        <v/>
      </c>
    </row>
    <row r="5628" spans="21:24" x14ac:dyDescent="0.3">
      <c r="U5628" s="95" t="str">
        <f t="shared" si="348"/>
        <v/>
      </c>
      <c r="V5628" s="95" t="str">
        <f t="shared" si="349"/>
        <v/>
      </c>
      <c r="W5628" s="95" t="str">
        <f t="shared" si="350"/>
        <v/>
      </c>
      <c r="X5628" s="95" t="str">
        <f t="shared" si="351"/>
        <v/>
      </c>
    </row>
    <row r="5629" spans="21:24" x14ac:dyDescent="0.3">
      <c r="U5629" s="95" t="str">
        <f t="shared" si="348"/>
        <v/>
      </c>
      <c r="V5629" s="95" t="str">
        <f t="shared" si="349"/>
        <v/>
      </c>
      <c r="W5629" s="95" t="str">
        <f t="shared" si="350"/>
        <v/>
      </c>
      <c r="X5629" s="95" t="str">
        <f t="shared" si="351"/>
        <v/>
      </c>
    </row>
    <row r="5630" spans="21:24" x14ac:dyDescent="0.3">
      <c r="U5630" s="95" t="str">
        <f t="shared" si="348"/>
        <v/>
      </c>
      <c r="V5630" s="95" t="str">
        <f t="shared" si="349"/>
        <v/>
      </c>
      <c r="W5630" s="95" t="str">
        <f t="shared" si="350"/>
        <v/>
      </c>
      <c r="X5630" s="95" t="str">
        <f t="shared" si="351"/>
        <v/>
      </c>
    </row>
    <row r="5631" spans="21:24" x14ac:dyDescent="0.3">
      <c r="U5631" s="95" t="str">
        <f t="shared" si="348"/>
        <v/>
      </c>
      <c r="V5631" s="95" t="str">
        <f t="shared" si="349"/>
        <v/>
      </c>
      <c r="W5631" s="95" t="str">
        <f t="shared" si="350"/>
        <v/>
      </c>
      <c r="X5631" s="95" t="str">
        <f t="shared" si="351"/>
        <v/>
      </c>
    </row>
    <row r="5632" spans="21:24" x14ac:dyDescent="0.3">
      <c r="U5632" s="95" t="str">
        <f t="shared" si="348"/>
        <v/>
      </c>
      <c r="V5632" s="95" t="str">
        <f t="shared" si="349"/>
        <v/>
      </c>
      <c r="W5632" s="95" t="str">
        <f t="shared" si="350"/>
        <v/>
      </c>
      <c r="X5632" s="95" t="str">
        <f t="shared" si="351"/>
        <v/>
      </c>
    </row>
    <row r="5633" spans="21:24" x14ac:dyDescent="0.3">
      <c r="U5633" s="95" t="str">
        <f t="shared" si="348"/>
        <v/>
      </c>
      <c r="V5633" s="95" t="str">
        <f t="shared" si="349"/>
        <v/>
      </c>
      <c r="W5633" s="95" t="str">
        <f t="shared" si="350"/>
        <v/>
      </c>
      <c r="X5633" s="95" t="str">
        <f t="shared" si="351"/>
        <v/>
      </c>
    </row>
    <row r="5634" spans="21:24" x14ac:dyDescent="0.3">
      <c r="U5634" s="95" t="str">
        <f t="shared" si="348"/>
        <v/>
      </c>
      <c r="V5634" s="95" t="str">
        <f t="shared" si="349"/>
        <v/>
      </c>
      <c r="W5634" s="95" t="str">
        <f t="shared" si="350"/>
        <v/>
      </c>
      <c r="X5634" s="95" t="str">
        <f t="shared" si="351"/>
        <v/>
      </c>
    </row>
    <row r="5635" spans="21:24" x14ac:dyDescent="0.3">
      <c r="U5635" s="95" t="str">
        <f t="shared" si="348"/>
        <v/>
      </c>
      <c r="V5635" s="95" t="str">
        <f t="shared" si="349"/>
        <v/>
      </c>
      <c r="W5635" s="95" t="str">
        <f t="shared" si="350"/>
        <v/>
      </c>
      <c r="X5635" s="95" t="str">
        <f t="shared" si="351"/>
        <v/>
      </c>
    </row>
    <row r="5636" spans="21:24" x14ac:dyDescent="0.3">
      <c r="U5636" s="95" t="str">
        <f t="shared" si="348"/>
        <v/>
      </c>
      <c r="V5636" s="95" t="str">
        <f t="shared" si="349"/>
        <v/>
      </c>
      <c r="W5636" s="95" t="str">
        <f t="shared" si="350"/>
        <v/>
      </c>
      <c r="X5636" s="95" t="str">
        <f t="shared" si="351"/>
        <v/>
      </c>
    </row>
    <row r="5637" spans="21:24" x14ac:dyDescent="0.3">
      <c r="U5637" s="95" t="str">
        <f t="shared" ref="U5637:U5700" si="352">IF(L5637="ANO",B5637&amp;"-Linie A","")</f>
        <v/>
      </c>
      <c r="V5637" s="95" t="str">
        <f t="shared" ref="V5637:V5700" si="353">IF(M5637="ANO",B5637&amp;"-Linie B","")</f>
        <v/>
      </c>
      <c r="W5637" s="95" t="str">
        <f t="shared" ref="W5637:W5700" si="354">IF(N5637="ANO",B5637&amp;"-Linie C","")</f>
        <v/>
      </c>
      <c r="X5637" s="95" t="str">
        <f t="shared" ref="X5637:X5700" si="355">IF(O5637="ANO",B5637&amp;"-Linie D","")</f>
        <v/>
      </c>
    </row>
    <row r="5638" spans="21:24" x14ac:dyDescent="0.3">
      <c r="U5638" s="95" t="str">
        <f t="shared" si="352"/>
        <v/>
      </c>
      <c r="V5638" s="95" t="str">
        <f t="shared" si="353"/>
        <v/>
      </c>
      <c r="W5638" s="95" t="str">
        <f t="shared" si="354"/>
        <v/>
      </c>
      <c r="X5638" s="95" t="str">
        <f t="shared" si="355"/>
        <v/>
      </c>
    </row>
    <row r="5639" spans="21:24" x14ac:dyDescent="0.3">
      <c r="U5639" s="95" t="str">
        <f t="shared" si="352"/>
        <v/>
      </c>
      <c r="V5639" s="95" t="str">
        <f t="shared" si="353"/>
        <v/>
      </c>
      <c r="W5639" s="95" t="str">
        <f t="shared" si="354"/>
        <v/>
      </c>
      <c r="X5639" s="95" t="str">
        <f t="shared" si="355"/>
        <v/>
      </c>
    </row>
    <row r="5640" spans="21:24" x14ac:dyDescent="0.3">
      <c r="U5640" s="95" t="str">
        <f t="shared" si="352"/>
        <v/>
      </c>
      <c r="V5640" s="95" t="str">
        <f t="shared" si="353"/>
        <v/>
      </c>
      <c r="W5640" s="95" t="str">
        <f t="shared" si="354"/>
        <v/>
      </c>
      <c r="X5640" s="95" t="str">
        <f t="shared" si="355"/>
        <v/>
      </c>
    </row>
    <row r="5641" spans="21:24" x14ac:dyDescent="0.3">
      <c r="U5641" s="95" t="str">
        <f t="shared" si="352"/>
        <v/>
      </c>
      <c r="V5641" s="95" t="str">
        <f t="shared" si="353"/>
        <v/>
      </c>
      <c r="W5641" s="95" t="str">
        <f t="shared" si="354"/>
        <v/>
      </c>
      <c r="X5641" s="95" t="str">
        <f t="shared" si="355"/>
        <v/>
      </c>
    </row>
    <row r="5642" spans="21:24" x14ac:dyDescent="0.3">
      <c r="U5642" s="95" t="str">
        <f t="shared" si="352"/>
        <v/>
      </c>
      <c r="V5642" s="95" t="str">
        <f t="shared" si="353"/>
        <v/>
      </c>
      <c r="W5642" s="95" t="str">
        <f t="shared" si="354"/>
        <v/>
      </c>
      <c r="X5642" s="95" t="str">
        <f t="shared" si="355"/>
        <v/>
      </c>
    </row>
    <row r="5643" spans="21:24" x14ac:dyDescent="0.3">
      <c r="U5643" s="95" t="str">
        <f t="shared" si="352"/>
        <v/>
      </c>
      <c r="V5643" s="95" t="str">
        <f t="shared" si="353"/>
        <v/>
      </c>
      <c r="W5643" s="95" t="str">
        <f t="shared" si="354"/>
        <v/>
      </c>
      <c r="X5643" s="95" t="str">
        <f t="shared" si="355"/>
        <v/>
      </c>
    </row>
    <row r="5644" spans="21:24" x14ac:dyDescent="0.3">
      <c r="U5644" s="95" t="str">
        <f t="shared" si="352"/>
        <v/>
      </c>
      <c r="V5644" s="95" t="str">
        <f t="shared" si="353"/>
        <v/>
      </c>
      <c r="W5644" s="95" t="str">
        <f t="shared" si="354"/>
        <v/>
      </c>
      <c r="X5644" s="95" t="str">
        <f t="shared" si="355"/>
        <v/>
      </c>
    </row>
    <row r="5645" spans="21:24" x14ac:dyDescent="0.3">
      <c r="U5645" s="95" t="str">
        <f t="shared" si="352"/>
        <v/>
      </c>
      <c r="V5645" s="95" t="str">
        <f t="shared" si="353"/>
        <v/>
      </c>
      <c r="W5645" s="95" t="str">
        <f t="shared" si="354"/>
        <v/>
      </c>
      <c r="X5645" s="95" t="str">
        <f t="shared" si="355"/>
        <v/>
      </c>
    </row>
    <row r="5646" spans="21:24" x14ac:dyDescent="0.3">
      <c r="U5646" s="95" t="str">
        <f t="shared" si="352"/>
        <v/>
      </c>
      <c r="V5646" s="95" t="str">
        <f t="shared" si="353"/>
        <v/>
      </c>
      <c r="W5646" s="95" t="str">
        <f t="shared" si="354"/>
        <v/>
      </c>
      <c r="X5646" s="95" t="str">
        <f t="shared" si="355"/>
        <v/>
      </c>
    </row>
    <row r="5647" spans="21:24" x14ac:dyDescent="0.3">
      <c r="U5647" s="95" t="str">
        <f t="shared" si="352"/>
        <v/>
      </c>
      <c r="V5647" s="95" t="str">
        <f t="shared" si="353"/>
        <v/>
      </c>
      <c r="W5647" s="95" t="str">
        <f t="shared" si="354"/>
        <v/>
      </c>
      <c r="X5647" s="95" t="str">
        <f t="shared" si="355"/>
        <v/>
      </c>
    </row>
    <row r="5648" spans="21:24" x14ac:dyDescent="0.3">
      <c r="U5648" s="95" t="str">
        <f t="shared" si="352"/>
        <v/>
      </c>
      <c r="V5648" s="95" t="str">
        <f t="shared" si="353"/>
        <v/>
      </c>
      <c r="W5648" s="95" t="str">
        <f t="shared" si="354"/>
        <v/>
      </c>
      <c r="X5648" s="95" t="str">
        <f t="shared" si="355"/>
        <v/>
      </c>
    </row>
    <row r="5649" spans="21:24" x14ac:dyDescent="0.3">
      <c r="U5649" s="95" t="str">
        <f t="shared" si="352"/>
        <v/>
      </c>
      <c r="V5649" s="95" t="str">
        <f t="shared" si="353"/>
        <v/>
      </c>
      <c r="W5649" s="95" t="str">
        <f t="shared" si="354"/>
        <v/>
      </c>
      <c r="X5649" s="95" t="str">
        <f t="shared" si="355"/>
        <v/>
      </c>
    </row>
    <row r="5650" spans="21:24" x14ac:dyDescent="0.3">
      <c r="U5650" s="95" t="str">
        <f t="shared" si="352"/>
        <v/>
      </c>
      <c r="V5650" s="95" t="str">
        <f t="shared" si="353"/>
        <v/>
      </c>
      <c r="W5650" s="95" t="str">
        <f t="shared" si="354"/>
        <v/>
      </c>
      <c r="X5650" s="95" t="str">
        <f t="shared" si="355"/>
        <v/>
      </c>
    </row>
    <row r="5651" spans="21:24" x14ac:dyDescent="0.3">
      <c r="U5651" s="95" t="str">
        <f t="shared" si="352"/>
        <v/>
      </c>
      <c r="V5651" s="95" t="str">
        <f t="shared" si="353"/>
        <v/>
      </c>
      <c r="W5651" s="95" t="str">
        <f t="shared" si="354"/>
        <v/>
      </c>
      <c r="X5651" s="95" t="str">
        <f t="shared" si="355"/>
        <v/>
      </c>
    </row>
    <row r="5652" spans="21:24" x14ac:dyDescent="0.3">
      <c r="U5652" s="95" t="str">
        <f t="shared" si="352"/>
        <v/>
      </c>
      <c r="V5652" s="95" t="str">
        <f t="shared" si="353"/>
        <v/>
      </c>
      <c r="W5652" s="95" t="str">
        <f t="shared" si="354"/>
        <v/>
      </c>
      <c r="X5652" s="95" t="str">
        <f t="shared" si="355"/>
        <v/>
      </c>
    </row>
    <row r="5653" spans="21:24" x14ac:dyDescent="0.3">
      <c r="U5653" s="95" t="str">
        <f t="shared" si="352"/>
        <v/>
      </c>
      <c r="V5653" s="95" t="str">
        <f t="shared" si="353"/>
        <v/>
      </c>
      <c r="W5653" s="95" t="str">
        <f t="shared" si="354"/>
        <v/>
      </c>
      <c r="X5653" s="95" t="str">
        <f t="shared" si="355"/>
        <v/>
      </c>
    </row>
    <row r="5654" spans="21:24" x14ac:dyDescent="0.3">
      <c r="U5654" s="95" t="str">
        <f t="shared" si="352"/>
        <v/>
      </c>
      <c r="V5654" s="95" t="str">
        <f t="shared" si="353"/>
        <v/>
      </c>
      <c r="W5654" s="95" t="str">
        <f t="shared" si="354"/>
        <v/>
      </c>
      <c r="X5654" s="95" t="str">
        <f t="shared" si="355"/>
        <v/>
      </c>
    </row>
    <row r="5655" spans="21:24" x14ac:dyDescent="0.3">
      <c r="U5655" s="95" t="str">
        <f t="shared" si="352"/>
        <v/>
      </c>
      <c r="V5655" s="95" t="str">
        <f t="shared" si="353"/>
        <v/>
      </c>
      <c r="W5655" s="95" t="str">
        <f t="shared" si="354"/>
        <v/>
      </c>
      <c r="X5655" s="95" t="str">
        <f t="shared" si="355"/>
        <v/>
      </c>
    </row>
    <row r="5656" spans="21:24" x14ac:dyDescent="0.3">
      <c r="U5656" s="95" t="str">
        <f t="shared" si="352"/>
        <v/>
      </c>
      <c r="V5656" s="95" t="str">
        <f t="shared" si="353"/>
        <v/>
      </c>
      <c r="W5656" s="95" t="str">
        <f t="shared" si="354"/>
        <v/>
      </c>
      <c r="X5656" s="95" t="str">
        <f t="shared" si="355"/>
        <v/>
      </c>
    </row>
    <row r="5657" spans="21:24" x14ac:dyDescent="0.3">
      <c r="U5657" s="95" t="str">
        <f t="shared" si="352"/>
        <v/>
      </c>
      <c r="V5657" s="95" t="str">
        <f t="shared" si="353"/>
        <v/>
      </c>
      <c r="W5657" s="95" t="str">
        <f t="shared" si="354"/>
        <v/>
      </c>
      <c r="X5657" s="95" t="str">
        <f t="shared" si="355"/>
        <v/>
      </c>
    </row>
    <row r="5658" spans="21:24" x14ac:dyDescent="0.3">
      <c r="U5658" s="95" t="str">
        <f t="shared" si="352"/>
        <v/>
      </c>
      <c r="V5658" s="95" t="str">
        <f t="shared" si="353"/>
        <v/>
      </c>
      <c r="W5658" s="95" t="str">
        <f t="shared" si="354"/>
        <v/>
      </c>
      <c r="X5658" s="95" t="str">
        <f t="shared" si="355"/>
        <v/>
      </c>
    </row>
    <row r="5659" spans="21:24" x14ac:dyDescent="0.3">
      <c r="U5659" s="95" t="str">
        <f t="shared" si="352"/>
        <v/>
      </c>
      <c r="V5659" s="95" t="str">
        <f t="shared" si="353"/>
        <v/>
      </c>
      <c r="W5659" s="95" t="str">
        <f t="shared" si="354"/>
        <v/>
      </c>
      <c r="X5659" s="95" t="str">
        <f t="shared" si="355"/>
        <v/>
      </c>
    </row>
    <row r="5660" spans="21:24" x14ac:dyDescent="0.3">
      <c r="U5660" s="95" t="str">
        <f t="shared" si="352"/>
        <v/>
      </c>
      <c r="V5660" s="95" t="str">
        <f t="shared" si="353"/>
        <v/>
      </c>
      <c r="W5660" s="95" t="str">
        <f t="shared" si="354"/>
        <v/>
      </c>
      <c r="X5660" s="95" t="str">
        <f t="shared" si="355"/>
        <v/>
      </c>
    </row>
    <row r="5661" spans="21:24" x14ac:dyDescent="0.3">
      <c r="U5661" s="95" t="str">
        <f t="shared" si="352"/>
        <v/>
      </c>
      <c r="V5661" s="95" t="str">
        <f t="shared" si="353"/>
        <v/>
      </c>
      <c r="W5661" s="95" t="str">
        <f t="shared" si="354"/>
        <v/>
      </c>
      <c r="X5661" s="95" t="str">
        <f t="shared" si="355"/>
        <v/>
      </c>
    </row>
    <row r="5662" spans="21:24" x14ac:dyDescent="0.3">
      <c r="U5662" s="95" t="str">
        <f t="shared" si="352"/>
        <v/>
      </c>
      <c r="V5662" s="95" t="str">
        <f t="shared" si="353"/>
        <v/>
      </c>
      <c r="W5662" s="95" t="str">
        <f t="shared" si="354"/>
        <v/>
      </c>
      <c r="X5662" s="95" t="str">
        <f t="shared" si="355"/>
        <v/>
      </c>
    </row>
    <row r="5663" spans="21:24" x14ac:dyDescent="0.3">
      <c r="U5663" s="95" t="str">
        <f t="shared" si="352"/>
        <v/>
      </c>
      <c r="V5663" s="95" t="str">
        <f t="shared" si="353"/>
        <v/>
      </c>
      <c r="W5663" s="95" t="str">
        <f t="shared" si="354"/>
        <v/>
      </c>
      <c r="X5663" s="95" t="str">
        <f t="shared" si="355"/>
        <v/>
      </c>
    </row>
    <row r="5664" spans="21:24" x14ac:dyDescent="0.3">
      <c r="U5664" s="95" t="str">
        <f t="shared" si="352"/>
        <v/>
      </c>
      <c r="V5664" s="95" t="str">
        <f t="shared" si="353"/>
        <v/>
      </c>
      <c r="W5664" s="95" t="str">
        <f t="shared" si="354"/>
        <v/>
      </c>
      <c r="X5664" s="95" t="str">
        <f t="shared" si="355"/>
        <v/>
      </c>
    </row>
    <row r="5665" spans="21:24" x14ac:dyDescent="0.3">
      <c r="U5665" s="95" t="str">
        <f t="shared" si="352"/>
        <v/>
      </c>
      <c r="V5665" s="95" t="str">
        <f t="shared" si="353"/>
        <v/>
      </c>
      <c r="W5665" s="95" t="str">
        <f t="shared" si="354"/>
        <v/>
      </c>
      <c r="X5665" s="95" t="str">
        <f t="shared" si="355"/>
        <v/>
      </c>
    </row>
    <row r="5666" spans="21:24" x14ac:dyDescent="0.3">
      <c r="U5666" s="95" t="str">
        <f t="shared" si="352"/>
        <v/>
      </c>
      <c r="V5666" s="95" t="str">
        <f t="shared" si="353"/>
        <v/>
      </c>
      <c r="W5666" s="95" t="str">
        <f t="shared" si="354"/>
        <v/>
      </c>
      <c r="X5666" s="95" t="str">
        <f t="shared" si="355"/>
        <v/>
      </c>
    </row>
    <row r="5667" spans="21:24" x14ac:dyDescent="0.3">
      <c r="U5667" s="95" t="str">
        <f t="shared" si="352"/>
        <v/>
      </c>
      <c r="V5667" s="95" t="str">
        <f t="shared" si="353"/>
        <v/>
      </c>
      <c r="W5667" s="95" t="str">
        <f t="shared" si="354"/>
        <v/>
      </c>
      <c r="X5667" s="95" t="str">
        <f t="shared" si="355"/>
        <v/>
      </c>
    </row>
    <row r="5668" spans="21:24" x14ac:dyDescent="0.3">
      <c r="U5668" s="95" t="str">
        <f t="shared" si="352"/>
        <v/>
      </c>
      <c r="V5668" s="95" t="str">
        <f t="shared" si="353"/>
        <v/>
      </c>
      <c r="W5668" s="95" t="str">
        <f t="shared" si="354"/>
        <v/>
      </c>
      <c r="X5668" s="95" t="str">
        <f t="shared" si="355"/>
        <v/>
      </c>
    </row>
    <row r="5669" spans="21:24" x14ac:dyDescent="0.3">
      <c r="U5669" s="95" t="str">
        <f t="shared" si="352"/>
        <v/>
      </c>
      <c r="V5669" s="95" t="str">
        <f t="shared" si="353"/>
        <v/>
      </c>
      <c r="W5669" s="95" t="str">
        <f t="shared" si="354"/>
        <v/>
      </c>
      <c r="X5669" s="95" t="str">
        <f t="shared" si="355"/>
        <v/>
      </c>
    </row>
    <row r="5670" spans="21:24" x14ac:dyDescent="0.3">
      <c r="U5670" s="95" t="str">
        <f t="shared" si="352"/>
        <v/>
      </c>
      <c r="V5670" s="95" t="str">
        <f t="shared" si="353"/>
        <v/>
      </c>
      <c r="W5670" s="95" t="str">
        <f t="shared" si="354"/>
        <v/>
      </c>
      <c r="X5670" s="95" t="str">
        <f t="shared" si="355"/>
        <v/>
      </c>
    </row>
    <row r="5671" spans="21:24" x14ac:dyDescent="0.3">
      <c r="U5671" s="95" t="str">
        <f t="shared" si="352"/>
        <v/>
      </c>
      <c r="V5671" s="95" t="str">
        <f t="shared" si="353"/>
        <v/>
      </c>
      <c r="W5671" s="95" t="str">
        <f t="shared" si="354"/>
        <v/>
      </c>
      <c r="X5671" s="95" t="str">
        <f t="shared" si="355"/>
        <v/>
      </c>
    </row>
    <row r="5672" spans="21:24" x14ac:dyDescent="0.3">
      <c r="U5672" s="95" t="str">
        <f t="shared" si="352"/>
        <v/>
      </c>
      <c r="V5672" s="95" t="str">
        <f t="shared" si="353"/>
        <v/>
      </c>
      <c r="W5672" s="95" t="str">
        <f t="shared" si="354"/>
        <v/>
      </c>
      <c r="X5672" s="95" t="str">
        <f t="shared" si="355"/>
        <v/>
      </c>
    </row>
    <row r="5673" spans="21:24" x14ac:dyDescent="0.3">
      <c r="U5673" s="95" t="str">
        <f t="shared" si="352"/>
        <v/>
      </c>
      <c r="V5673" s="95" t="str">
        <f t="shared" si="353"/>
        <v/>
      </c>
      <c r="W5673" s="95" t="str">
        <f t="shared" si="354"/>
        <v/>
      </c>
      <c r="X5673" s="95" t="str">
        <f t="shared" si="355"/>
        <v/>
      </c>
    </row>
    <row r="5674" spans="21:24" x14ac:dyDescent="0.3">
      <c r="U5674" s="95" t="str">
        <f t="shared" si="352"/>
        <v/>
      </c>
      <c r="V5674" s="95" t="str">
        <f t="shared" si="353"/>
        <v/>
      </c>
      <c r="W5674" s="95" t="str">
        <f t="shared" si="354"/>
        <v/>
      </c>
      <c r="X5674" s="95" t="str">
        <f t="shared" si="355"/>
        <v/>
      </c>
    </row>
    <row r="5675" spans="21:24" x14ac:dyDescent="0.3">
      <c r="U5675" s="95" t="str">
        <f t="shared" si="352"/>
        <v/>
      </c>
      <c r="V5675" s="95" t="str">
        <f t="shared" si="353"/>
        <v/>
      </c>
      <c r="W5675" s="95" t="str">
        <f t="shared" si="354"/>
        <v/>
      </c>
      <c r="X5675" s="95" t="str">
        <f t="shared" si="355"/>
        <v/>
      </c>
    </row>
    <row r="5676" spans="21:24" x14ac:dyDescent="0.3">
      <c r="U5676" s="95" t="str">
        <f t="shared" si="352"/>
        <v/>
      </c>
      <c r="V5676" s="95" t="str">
        <f t="shared" si="353"/>
        <v/>
      </c>
      <c r="W5676" s="95" t="str">
        <f t="shared" si="354"/>
        <v/>
      </c>
      <c r="X5676" s="95" t="str">
        <f t="shared" si="355"/>
        <v/>
      </c>
    </row>
    <row r="5677" spans="21:24" x14ac:dyDescent="0.3">
      <c r="U5677" s="95" t="str">
        <f t="shared" si="352"/>
        <v/>
      </c>
      <c r="V5677" s="95" t="str">
        <f t="shared" si="353"/>
        <v/>
      </c>
      <c r="W5677" s="95" t="str">
        <f t="shared" si="354"/>
        <v/>
      </c>
      <c r="X5677" s="95" t="str">
        <f t="shared" si="355"/>
        <v/>
      </c>
    </row>
    <row r="5678" spans="21:24" x14ac:dyDescent="0.3">
      <c r="U5678" s="95" t="str">
        <f t="shared" si="352"/>
        <v/>
      </c>
      <c r="V5678" s="95" t="str">
        <f t="shared" si="353"/>
        <v/>
      </c>
      <c r="W5678" s="95" t="str">
        <f t="shared" si="354"/>
        <v/>
      </c>
      <c r="X5678" s="95" t="str">
        <f t="shared" si="355"/>
        <v/>
      </c>
    </row>
    <row r="5679" spans="21:24" x14ac:dyDescent="0.3">
      <c r="U5679" s="95" t="str">
        <f t="shared" si="352"/>
        <v/>
      </c>
      <c r="V5679" s="95" t="str">
        <f t="shared" si="353"/>
        <v/>
      </c>
      <c r="W5679" s="95" t="str">
        <f t="shared" si="354"/>
        <v/>
      </c>
      <c r="X5679" s="95" t="str">
        <f t="shared" si="355"/>
        <v/>
      </c>
    </row>
    <row r="5680" spans="21:24" x14ac:dyDescent="0.3">
      <c r="U5680" s="95" t="str">
        <f t="shared" si="352"/>
        <v/>
      </c>
      <c r="V5680" s="95" t="str">
        <f t="shared" si="353"/>
        <v/>
      </c>
      <c r="W5680" s="95" t="str">
        <f t="shared" si="354"/>
        <v/>
      </c>
      <c r="X5680" s="95" t="str">
        <f t="shared" si="355"/>
        <v/>
      </c>
    </row>
    <row r="5681" spans="21:24" x14ac:dyDescent="0.3">
      <c r="U5681" s="95" t="str">
        <f t="shared" si="352"/>
        <v/>
      </c>
      <c r="V5681" s="95" t="str">
        <f t="shared" si="353"/>
        <v/>
      </c>
      <c r="W5681" s="95" t="str">
        <f t="shared" si="354"/>
        <v/>
      </c>
      <c r="X5681" s="95" t="str">
        <f t="shared" si="355"/>
        <v/>
      </c>
    </row>
    <row r="5682" spans="21:24" x14ac:dyDescent="0.3">
      <c r="U5682" s="95" t="str">
        <f t="shared" si="352"/>
        <v/>
      </c>
      <c r="V5682" s="95" t="str">
        <f t="shared" si="353"/>
        <v/>
      </c>
      <c r="W5682" s="95" t="str">
        <f t="shared" si="354"/>
        <v/>
      </c>
      <c r="X5682" s="95" t="str">
        <f t="shared" si="355"/>
        <v/>
      </c>
    </row>
    <row r="5683" spans="21:24" x14ac:dyDescent="0.3">
      <c r="U5683" s="95" t="str">
        <f t="shared" si="352"/>
        <v/>
      </c>
      <c r="V5683" s="95" t="str">
        <f t="shared" si="353"/>
        <v/>
      </c>
      <c r="W5683" s="95" t="str">
        <f t="shared" si="354"/>
        <v/>
      </c>
      <c r="X5683" s="95" t="str">
        <f t="shared" si="355"/>
        <v/>
      </c>
    </row>
    <row r="5684" spans="21:24" x14ac:dyDescent="0.3">
      <c r="U5684" s="95" t="str">
        <f t="shared" si="352"/>
        <v/>
      </c>
      <c r="V5684" s="95" t="str">
        <f t="shared" si="353"/>
        <v/>
      </c>
      <c r="W5684" s="95" t="str">
        <f t="shared" si="354"/>
        <v/>
      </c>
      <c r="X5684" s="95" t="str">
        <f t="shared" si="355"/>
        <v/>
      </c>
    </row>
    <row r="5685" spans="21:24" x14ac:dyDescent="0.3">
      <c r="U5685" s="95" t="str">
        <f t="shared" si="352"/>
        <v/>
      </c>
      <c r="V5685" s="95" t="str">
        <f t="shared" si="353"/>
        <v/>
      </c>
      <c r="W5685" s="95" t="str">
        <f t="shared" si="354"/>
        <v/>
      </c>
      <c r="X5685" s="95" t="str">
        <f t="shared" si="355"/>
        <v/>
      </c>
    </row>
    <row r="5686" spans="21:24" x14ac:dyDescent="0.3">
      <c r="U5686" s="95" t="str">
        <f t="shared" si="352"/>
        <v/>
      </c>
      <c r="V5686" s="95" t="str">
        <f t="shared" si="353"/>
        <v/>
      </c>
      <c r="W5686" s="95" t="str">
        <f t="shared" si="354"/>
        <v/>
      </c>
      <c r="X5686" s="95" t="str">
        <f t="shared" si="355"/>
        <v/>
      </c>
    </row>
    <row r="5687" spans="21:24" x14ac:dyDescent="0.3">
      <c r="U5687" s="95" t="str">
        <f t="shared" si="352"/>
        <v/>
      </c>
      <c r="V5687" s="95" t="str">
        <f t="shared" si="353"/>
        <v/>
      </c>
      <c r="W5687" s="95" t="str">
        <f t="shared" si="354"/>
        <v/>
      </c>
      <c r="X5687" s="95" t="str">
        <f t="shared" si="355"/>
        <v/>
      </c>
    </row>
    <row r="5688" spans="21:24" x14ac:dyDescent="0.3">
      <c r="U5688" s="95" t="str">
        <f t="shared" si="352"/>
        <v/>
      </c>
      <c r="V5688" s="95" t="str">
        <f t="shared" si="353"/>
        <v/>
      </c>
      <c r="W5688" s="95" t="str">
        <f t="shared" si="354"/>
        <v/>
      </c>
      <c r="X5688" s="95" t="str">
        <f t="shared" si="355"/>
        <v/>
      </c>
    </row>
    <row r="5689" spans="21:24" x14ac:dyDescent="0.3">
      <c r="U5689" s="95" t="str">
        <f t="shared" si="352"/>
        <v/>
      </c>
      <c r="V5689" s="95" t="str">
        <f t="shared" si="353"/>
        <v/>
      </c>
      <c r="W5689" s="95" t="str">
        <f t="shared" si="354"/>
        <v/>
      </c>
      <c r="X5689" s="95" t="str">
        <f t="shared" si="355"/>
        <v/>
      </c>
    </row>
    <row r="5690" spans="21:24" x14ac:dyDescent="0.3">
      <c r="U5690" s="95" t="str">
        <f t="shared" si="352"/>
        <v/>
      </c>
      <c r="V5690" s="95" t="str">
        <f t="shared" si="353"/>
        <v/>
      </c>
      <c r="W5690" s="95" t="str">
        <f t="shared" si="354"/>
        <v/>
      </c>
      <c r="X5690" s="95" t="str">
        <f t="shared" si="355"/>
        <v/>
      </c>
    </row>
    <row r="5691" spans="21:24" x14ac:dyDescent="0.3">
      <c r="U5691" s="95" t="str">
        <f t="shared" si="352"/>
        <v/>
      </c>
      <c r="V5691" s="95" t="str">
        <f t="shared" si="353"/>
        <v/>
      </c>
      <c r="W5691" s="95" t="str">
        <f t="shared" si="354"/>
        <v/>
      </c>
      <c r="X5691" s="95" t="str">
        <f t="shared" si="355"/>
        <v/>
      </c>
    </row>
    <row r="5692" spans="21:24" x14ac:dyDescent="0.3">
      <c r="U5692" s="95" t="str">
        <f t="shared" si="352"/>
        <v/>
      </c>
      <c r="V5692" s="95" t="str">
        <f t="shared" si="353"/>
        <v/>
      </c>
      <c r="W5692" s="95" t="str">
        <f t="shared" si="354"/>
        <v/>
      </c>
      <c r="X5692" s="95" t="str">
        <f t="shared" si="355"/>
        <v/>
      </c>
    </row>
    <row r="5693" spans="21:24" x14ac:dyDescent="0.3">
      <c r="U5693" s="95" t="str">
        <f t="shared" si="352"/>
        <v/>
      </c>
      <c r="V5693" s="95" t="str">
        <f t="shared" si="353"/>
        <v/>
      </c>
      <c r="W5693" s="95" t="str">
        <f t="shared" si="354"/>
        <v/>
      </c>
      <c r="X5693" s="95" t="str">
        <f t="shared" si="355"/>
        <v/>
      </c>
    </row>
    <row r="5694" spans="21:24" x14ac:dyDescent="0.3">
      <c r="U5694" s="95" t="str">
        <f t="shared" si="352"/>
        <v/>
      </c>
      <c r="V5694" s="95" t="str">
        <f t="shared" si="353"/>
        <v/>
      </c>
      <c r="W5694" s="95" t="str">
        <f t="shared" si="354"/>
        <v/>
      </c>
      <c r="X5694" s="95" t="str">
        <f t="shared" si="355"/>
        <v/>
      </c>
    </row>
    <row r="5695" spans="21:24" x14ac:dyDescent="0.3">
      <c r="U5695" s="95" t="str">
        <f t="shared" si="352"/>
        <v/>
      </c>
      <c r="V5695" s="95" t="str">
        <f t="shared" si="353"/>
        <v/>
      </c>
      <c r="W5695" s="95" t="str">
        <f t="shared" si="354"/>
        <v/>
      </c>
      <c r="X5695" s="95" t="str">
        <f t="shared" si="355"/>
        <v/>
      </c>
    </row>
    <row r="5696" spans="21:24" x14ac:dyDescent="0.3">
      <c r="U5696" s="95" t="str">
        <f t="shared" si="352"/>
        <v/>
      </c>
      <c r="V5696" s="95" t="str">
        <f t="shared" si="353"/>
        <v/>
      </c>
      <c r="W5696" s="95" t="str">
        <f t="shared" si="354"/>
        <v/>
      </c>
      <c r="X5696" s="95" t="str">
        <f t="shared" si="355"/>
        <v/>
      </c>
    </row>
    <row r="5697" spans="21:24" x14ac:dyDescent="0.3">
      <c r="U5697" s="95" t="str">
        <f t="shared" si="352"/>
        <v/>
      </c>
      <c r="V5697" s="95" t="str">
        <f t="shared" si="353"/>
        <v/>
      </c>
      <c r="W5697" s="95" t="str">
        <f t="shared" si="354"/>
        <v/>
      </c>
      <c r="X5697" s="95" t="str">
        <f t="shared" si="355"/>
        <v/>
      </c>
    </row>
    <row r="5698" spans="21:24" x14ac:dyDescent="0.3">
      <c r="U5698" s="95" t="str">
        <f t="shared" si="352"/>
        <v/>
      </c>
      <c r="V5698" s="95" t="str">
        <f t="shared" si="353"/>
        <v/>
      </c>
      <c r="W5698" s="95" t="str">
        <f t="shared" si="354"/>
        <v/>
      </c>
      <c r="X5698" s="95" t="str">
        <f t="shared" si="355"/>
        <v/>
      </c>
    </row>
    <row r="5699" spans="21:24" x14ac:dyDescent="0.3">
      <c r="U5699" s="95" t="str">
        <f t="shared" si="352"/>
        <v/>
      </c>
      <c r="V5699" s="95" t="str">
        <f t="shared" si="353"/>
        <v/>
      </c>
      <c r="W5699" s="95" t="str">
        <f t="shared" si="354"/>
        <v/>
      </c>
      <c r="X5699" s="95" t="str">
        <f t="shared" si="355"/>
        <v/>
      </c>
    </row>
    <row r="5700" spans="21:24" x14ac:dyDescent="0.3">
      <c r="U5700" s="95" t="str">
        <f t="shared" si="352"/>
        <v/>
      </c>
      <c r="V5700" s="95" t="str">
        <f t="shared" si="353"/>
        <v/>
      </c>
      <c r="W5700" s="95" t="str">
        <f t="shared" si="354"/>
        <v/>
      </c>
      <c r="X5700" s="95" t="str">
        <f t="shared" si="355"/>
        <v/>
      </c>
    </row>
    <row r="5701" spans="21:24" x14ac:dyDescent="0.3">
      <c r="U5701" s="95" t="str">
        <f t="shared" ref="U5701:U5764" si="356">IF(L5701="ANO",B5701&amp;"-Linie A","")</f>
        <v/>
      </c>
      <c r="V5701" s="95" t="str">
        <f t="shared" ref="V5701:V5764" si="357">IF(M5701="ANO",B5701&amp;"-Linie B","")</f>
        <v/>
      </c>
      <c r="W5701" s="95" t="str">
        <f t="shared" ref="W5701:W5764" si="358">IF(N5701="ANO",B5701&amp;"-Linie C","")</f>
        <v/>
      </c>
      <c r="X5701" s="95" t="str">
        <f t="shared" ref="X5701:X5764" si="359">IF(O5701="ANO",B5701&amp;"-Linie D","")</f>
        <v/>
      </c>
    </row>
    <row r="5702" spans="21:24" x14ac:dyDescent="0.3">
      <c r="U5702" s="95" t="str">
        <f t="shared" si="356"/>
        <v/>
      </c>
      <c r="V5702" s="95" t="str">
        <f t="shared" si="357"/>
        <v/>
      </c>
      <c r="W5702" s="95" t="str">
        <f t="shared" si="358"/>
        <v/>
      </c>
      <c r="X5702" s="95" t="str">
        <f t="shared" si="359"/>
        <v/>
      </c>
    </row>
    <row r="5703" spans="21:24" x14ac:dyDescent="0.3">
      <c r="U5703" s="95" t="str">
        <f t="shared" si="356"/>
        <v/>
      </c>
      <c r="V5703" s="95" t="str">
        <f t="shared" si="357"/>
        <v/>
      </c>
      <c r="W5703" s="95" t="str">
        <f t="shared" si="358"/>
        <v/>
      </c>
      <c r="X5703" s="95" t="str">
        <f t="shared" si="359"/>
        <v/>
      </c>
    </row>
    <row r="5704" spans="21:24" x14ac:dyDescent="0.3">
      <c r="U5704" s="95" t="str">
        <f t="shared" si="356"/>
        <v/>
      </c>
      <c r="V5704" s="95" t="str">
        <f t="shared" si="357"/>
        <v/>
      </c>
      <c r="W5704" s="95" t="str">
        <f t="shared" si="358"/>
        <v/>
      </c>
      <c r="X5704" s="95" t="str">
        <f t="shared" si="359"/>
        <v/>
      </c>
    </row>
    <row r="5705" spans="21:24" x14ac:dyDescent="0.3">
      <c r="U5705" s="95" t="str">
        <f t="shared" si="356"/>
        <v/>
      </c>
      <c r="V5705" s="95" t="str">
        <f t="shared" si="357"/>
        <v/>
      </c>
      <c r="W5705" s="95" t="str">
        <f t="shared" si="358"/>
        <v/>
      </c>
      <c r="X5705" s="95" t="str">
        <f t="shared" si="359"/>
        <v/>
      </c>
    </row>
    <row r="5706" spans="21:24" x14ac:dyDescent="0.3">
      <c r="U5706" s="95" t="str">
        <f t="shared" si="356"/>
        <v/>
      </c>
      <c r="V5706" s="95" t="str">
        <f t="shared" si="357"/>
        <v/>
      </c>
      <c r="W5706" s="95" t="str">
        <f t="shared" si="358"/>
        <v/>
      </c>
      <c r="X5706" s="95" t="str">
        <f t="shared" si="359"/>
        <v/>
      </c>
    </row>
    <row r="5707" spans="21:24" x14ac:dyDescent="0.3">
      <c r="U5707" s="95" t="str">
        <f t="shared" si="356"/>
        <v/>
      </c>
      <c r="V5707" s="95" t="str">
        <f t="shared" si="357"/>
        <v/>
      </c>
      <c r="W5707" s="95" t="str">
        <f t="shared" si="358"/>
        <v/>
      </c>
      <c r="X5707" s="95" t="str">
        <f t="shared" si="359"/>
        <v/>
      </c>
    </row>
    <row r="5708" spans="21:24" x14ac:dyDescent="0.3">
      <c r="U5708" s="95" t="str">
        <f t="shared" si="356"/>
        <v/>
      </c>
      <c r="V5708" s="95" t="str">
        <f t="shared" si="357"/>
        <v/>
      </c>
      <c r="W5708" s="95" t="str">
        <f t="shared" si="358"/>
        <v/>
      </c>
      <c r="X5708" s="95" t="str">
        <f t="shared" si="359"/>
        <v/>
      </c>
    </row>
    <row r="5709" spans="21:24" x14ac:dyDescent="0.3">
      <c r="U5709" s="95" t="str">
        <f t="shared" si="356"/>
        <v/>
      </c>
      <c r="V5709" s="95" t="str">
        <f t="shared" si="357"/>
        <v/>
      </c>
      <c r="W5709" s="95" t="str">
        <f t="shared" si="358"/>
        <v/>
      </c>
      <c r="X5709" s="95" t="str">
        <f t="shared" si="359"/>
        <v/>
      </c>
    </row>
    <row r="5710" spans="21:24" x14ac:dyDescent="0.3">
      <c r="U5710" s="95" t="str">
        <f t="shared" si="356"/>
        <v/>
      </c>
      <c r="V5710" s="95" t="str">
        <f t="shared" si="357"/>
        <v/>
      </c>
      <c r="W5710" s="95" t="str">
        <f t="shared" si="358"/>
        <v/>
      </c>
      <c r="X5710" s="95" t="str">
        <f t="shared" si="359"/>
        <v/>
      </c>
    </row>
    <row r="5711" spans="21:24" x14ac:dyDescent="0.3">
      <c r="U5711" s="95" t="str">
        <f t="shared" si="356"/>
        <v/>
      </c>
      <c r="V5711" s="95" t="str">
        <f t="shared" si="357"/>
        <v/>
      </c>
      <c r="W5711" s="95" t="str">
        <f t="shared" si="358"/>
        <v/>
      </c>
      <c r="X5711" s="95" t="str">
        <f t="shared" si="359"/>
        <v/>
      </c>
    </row>
    <row r="5712" spans="21:24" x14ac:dyDescent="0.3">
      <c r="U5712" s="95" t="str">
        <f t="shared" si="356"/>
        <v/>
      </c>
      <c r="V5712" s="95" t="str">
        <f t="shared" si="357"/>
        <v/>
      </c>
      <c r="W5712" s="95" t="str">
        <f t="shared" si="358"/>
        <v/>
      </c>
      <c r="X5712" s="95" t="str">
        <f t="shared" si="359"/>
        <v/>
      </c>
    </row>
    <row r="5713" spans="21:24" x14ac:dyDescent="0.3">
      <c r="U5713" s="95" t="str">
        <f t="shared" si="356"/>
        <v/>
      </c>
      <c r="V5713" s="95" t="str">
        <f t="shared" si="357"/>
        <v/>
      </c>
      <c r="W5713" s="95" t="str">
        <f t="shared" si="358"/>
        <v/>
      </c>
      <c r="X5713" s="95" t="str">
        <f t="shared" si="359"/>
        <v/>
      </c>
    </row>
    <row r="5714" spans="21:24" x14ac:dyDescent="0.3">
      <c r="U5714" s="95" t="str">
        <f t="shared" si="356"/>
        <v/>
      </c>
      <c r="V5714" s="95" t="str">
        <f t="shared" si="357"/>
        <v/>
      </c>
      <c r="W5714" s="95" t="str">
        <f t="shared" si="358"/>
        <v/>
      </c>
      <c r="X5714" s="95" t="str">
        <f t="shared" si="359"/>
        <v/>
      </c>
    </row>
    <row r="5715" spans="21:24" x14ac:dyDescent="0.3">
      <c r="U5715" s="95" t="str">
        <f t="shared" si="356"/>
        <v/>
      </c>
      <c r="V5715" s="95" t="str">
        <f t="shared" si="357"/>
        <v/>
      </c>
      <c r="W5715" s="95" t="str">
        <f t="shared" si="358"/>
        <v/>
      </c>
      <c r="X5715" s="95" t="str">
        <f t="shared" si="359"/>
        <v/>
      </c>
    </row>
    <row r="5716" spans="21:24" x14ac:dyDescent="0.3">
      <c r="U5716" s="95" t="str">
        <f t="shared" si="356"/>
        <v/>
      </c>
      <c r="V5716" s="95" t="str">
        <f t="shared" si="357"/>
        <v/>
      </c>
      <c r="W5716" s="95" t="str">
        <f t="shared" si="358"/>
        <v/>
      </c>
      <c r="X5716" s="95" t="str">
        <f t="shared" si="359"/>
        <v/>
      </c>
    </row>
    <row r="5717" spans="21:24" x14ac:dyDescent="0.3">
      <c r="U5717" s="95" t="str">
        <f t="shared" si="356"/>
        <v/>
      </c>
      <c r="V5717" s="95" t="str">
        <f t="shared" si="357"/>
        <v/>
      </c>
      <c r="W5717" s="95" t="str">
        <f t="shared" si="358"/>
        <v/>
      </c>
      <c r="X5717" s="95" t="str">
        <f t="shared" si="359"/>
        <v/>
      </c>
    </row>
    <row r="5718" spans="21:24" x14ac:dyDescent="0.3">
      <c r="U5718" s="95" t="str">
        <f t="shared" si="356"/>
        <v/>
      </c>
      <c r="V5718" s="95" t="str">
        <f t="shared" si="357"/>
        <v/>
      </c>
      <c r="W5718" s="95" t="str">
        <f t="shared" si="358"/>
        <v/>
      </c>
      <c r="X5718" s="95" t="str">
        <f t="shared" si="359"/>
        <v/>
      </c>
    </row>
    <row r="5719" spans="21:24" x14ac:dyDescent="0.3">
      <c r="U5719" s="95" t="str">
        <f t="shared" si="356"/>
        <v/>
      </c>
      <c r="V5719" s="95" t="str">
        <f t="shared" si="357"/>
        <v/>
      </c>
      <c r="W5719" s="95" t="str">
        <f t="shared" si="358"/>
        <v/>
      </c>
      <c r="X5719" s="95" t="str">
        <f t="shared" si="359"/>
        <v/>
      </c>
    </row>
    <row r="5720" spans="21:24" x14ac:dyDescent="0.3">
      <c r="U5720" s="95" t="str">
        <f t="shared" si="356"/>
        <v/>
      </c>
      <c r="V5720" s="95" t="str">
        <f t="shared" si="357"/>
        <v/>
      </c>
      <c r="W5720" s="95" t="str">
        <f t="shared" si="358"/>
        <v/>
      </c>
      <c r="X5720" s="95" t="str">
        <f t="shared" si="359"/>
        <v/>
      </c>
    </row>
    <row r="5721" spans="21:24" x14ac:dyDescent="0.3">
      <c r="U5721" s="95" t="str">
        <f t="shared" si="356"/>
        <v/>
      </c>
      <c r="V5721" s="95" t="str">
        <f t="shared" si="357"/>
        <v/>
      </c>
      <c r="W5721" s="95" t="str">
        <f t="shared" si="358"/>
        <v/>
      </c>
      <c r="X5721" s="95" t="str">
        <f t="shared" si="359"/>
        <v/>
      </c>
    </row>
    <row r="5722" spans="21:24" x14ac:dyDescent="0.3">
      <c r="U5722" s="95" t="str">
        <f t="shared" si="356"/>
        <v/>
      </c>
      <c r="V5722" s="95" t="str">
        <f t="shared" si="357"/>
        <v/>
      </c>
      <c r="W5722" s="95" t="str">
        <f t="shared" si="358"/>
        <v/>
      </c>
      <c r="X5722" s="95" t="str">
        <f t="shared" si="359"/>
        <v/>
      </c>
    </row>
    <row r="5723" spans="21:24" x14ac:dyDescent="0.3">
      <c r="U5723" s="95" t="str">
        <f t="shared" si="356"/>
        <v/>
      </c>
      <c r="V5723" s="95" t="str">
        <f t="shared" si="357"/>
        <v/>
      </c>
      <c r="W5723" s="95" t="str">
        <f t="shared" si="358"/>
        <v/>
      </c>
      <c r="X5723" s="95" t="str">
        <f t="shared" si="359"/>
        <v/>
      </c>
    </row>
    <row r="5724" spans="21:24" x14ac:dyDescent="0.3">
      <c r="U5724" s="95" t="str">
        <f t="shared" si="356"/>
        <v/>
      </c>
      <c r="V5724" s="95" t="str">
        <f t="shared" si="357"/>
        <v/>
      </c>
      <c r="W5724" s="95" t="str">
        <f t="shared" si="358"/>
        <v/>
      </c>
      <c r="X5724" s="95" t="str">
        <f t="shared" si="359"/>
        <v/>
      </c>
    </row>
    <row r="5725" spans="21:24" x14ac:dyDescent="0.3">
      <c r="U5725" s="95" t="str">
        <f t="shared" si="356"/>
        <v/>
      </c>
      <c r="V5725" s="95" t="str">
        <f t="shared" si="357"/>
        <v/>
      </c>
      <c r="W5725" s="95" t="str">
        <f t="shared" si="358"/>
        <v/>
      </c>
      <c r="X5725" s="95" t="str">
        <f t="shared" si="359"/>
        <v/>
      </c>
    </row>
    <row r="5726" spans="21:24" x14ac:dyDescent="0.3">
      <c r="U5726" s="95" t="str">
        <f t="shared" si="356"/>
        <v/>
      </c>
      <c r="V5726" s="95" t="str">
        <f t="shared" si="357"/>
        <v/>
      </c>
      <c r="W5726" s="95" t="str">
        <f t="shared" si="358"/>
        <v/>
      </c>
      <c r="X5726" s="95" t="str">
        <f t="shared" si="359"/>
        <v/>
      </c>
    </row>
    <row r="5727" spans="21:24" x14ac:dyDescent="0.3">
      <c r="U5727" s="95" t="str">
        <f t="shared" si="356"/>
        <v/>
      </c>
      <c r="V5727" s="95" t="str">
        <f t="shared" si="357"/>
        <v/>
      </c>
      <c r="W5727" s="95" t="str">
        <f t="shared" si="358"/>
        <v/>
      </c>
      <c r="X5727" s="95" t="str">
        <f t="shared" si="359"/>
        <v/>
      </c>
    </row>
    <row r="5728" spans="21:24" x14ac:dyDescent="0.3">
      <c r="U5728" s="95" t="str">
        <f t="shared" si="356"/>
        <v/>
      </c>
      <c r="V5728" s="95" t="str">
        <f t="shared" si="357"/>
        <v/>
      </c>
      <c r="W5728" s="95" t="str">
        <f t="shared" si="358"/>
        <v/>
      </c>
      <c r="X5728" s="95" t="str">
        <f t="shared" si="359"/>
        <v/>
      </c>
    </row>
    <row r="5729" spans="21:24" x14ac:dyDescent="0.3">
      <c r="U5729" s="95" t="str">
        <f t="shared" si="356"/>
        <v/>
      </c>
      <c r="V5729" s="95" t="str">
        <f t="shared" si="357"/>
        <v/>
      </c>
      <c r="W5729" s="95" t="str">
        <f t="shared" si="358"/>
        <v/>
      </c>
      <c r="X5729" s="95" t="str">
        <f t="shared" si="359"/>
        <v/>
      </c>
    </row>
    <row r="5730" spans="21:24" x14ac:dyDescent="0.3">
      <c r="U5730" s="95" t="str">
        <f t="shared" si="356"/>
        <v/>
      </c>
      <c r="V5730" s="95" t="str">
        <f t="shared" si="357"/>
        <v/>
      </c>
      <c r="W5730" s="95" t="str">
        <f t="shared" si="358"/>
        <v/>
      </c>
      <c r="X5730" s="95" t="str">
        <f t="shared" si="359"/>
        <v/>
      </c>
    </row>
    <row r="5731" spans="21:24" x14ac:dyDescent="0.3">
      <c r="U5731" s="95" t="str">
        <f t="shared" si="356"/>
        <v/>
      </c>
      <c r="V5731" s="95" t="str">
        <f t="shared" si="357"/>
        <v/>
      </c>
      <c r="W5731" s="95" t="str">
        <f t="shared" si="358"/>
        <v/>
      </c>
      <c r="X5731" s="95" t="str">
        <f t="shared" si="359"/>
        <v/>
      </c>
    </row>
    <row r="5732" spans="21:24" x14ac:dyDescent="0.3">
      <c r="U5732" s="95" t="str">
        <f t="shared" si="356"/>
        <v/>
      </c>
      <c r="V5732" s="95" t="str">
        <f t="shared" si="357"/>
        <v/>
      </c>
      <c r="W5732" s="95" t="str">
        <f t="shared" si="358"/>
        <v/>
      </c>
      <c r="X5732" s="95" t="str">
        <f t="shared" si="359"/>
        <v/>
      </c>
    </row>
    <row r="5733" spans="21:24" x14ac:dyDescent="0.3">
      <c r="U5733" s="95" t="str">
        <f t="shared" si="356"/>
        <v/>
      </c>
      <c r="V5733" s="95" t="str">
        <f t="shared" si="357"/>
        <v/>
      </c>
      <c r="W5733" s="95" t="str">
        <f t="shared" si="358"/>
        <v/>
      </c>
      <c r="X5733" s="95" t="str">
        <f t="shared" si="359"/>
        <v/>
      </c>
    </row>
    <row r="5734" spans="21:24" x14ac:dyDescent="0.3">
      <c r="U5734" s="95" t="str">
        <f t="shared" si="356"/>
        <v/>
      </c>
      <c r="V5734" s="95" t="str">
        <f t="shared" si="357"/>
        <v/>
      </c>
      <c r="W5734" s="95" t="str">
        <f t="shared" si="358"/>
        <v/>
      </c>
      <c r="X5734" s="95" t="str">
        <f t="shared" si="359"/>
        <v/>
      </c>
    </row>
    <row r="5735" spans="21:24" x14ac:dyDescent="0.3">
      <c r="U5735" s="95" t="str">
        <f t="shared" si="356"/>
        <v/>
      </c>
      <c r="V5735" s="95" t="str">
        <f t="shared" si="357"/>
        <v/>
      </c>
      <c r="W5735" s="95" t="str">
        <f t="shared" si="358"/>
        <v/>
      </c>
      <c r="X5735" s="95" t="str">
        <f t="shared" si="359"/>
        <v/>
      </c>
    </row>
    <row r="5736" spans="21:24" x14ac:dyDescent="0.3">
      <c r="U5736" s="95" t="str">
        <f t="shared" si="356"/>
        <v/>
      </c>
      <c r="V5736" s="95" t="str">
        <f t="shared" si="357"/>
        <v/>
      </c>
      <c r="W5736" s="95" t="str">
        <f t="shared" si="358"/>
        <v/>
      </c>
      <c r="X5736" s="95" t="str">
        <f t="shared" si="359"/>
        <v/>
      </c>
    </row>
    <row r="5737" spans="21:24" x14ac:dyDescent="0.3">
      <c r="U5737" s="95" t="str">
        <f t="shared" si="356"/>
        <v/>
      </c>
      <c r="V5737" s="95" t="str">
        <f t="shared" si="357"/>
        <v/>
      </c>
      <c r="W5737" s="95" t="str">
        <f t="shared" si="358"/>
        <v/>
      </c>
      <c r="X5737" s="95" t="str">
        <f t="shared" si="359"/>
        <v/>
      </c>
    </row>
    <row r="5738" spans="21:24" x14ac:dyDescent="0.3">
      <c r="U5738" s="95" t="str">
        <f t="shared" si="356"/>
        <v/>
      </c>
      <c r="V5738" s="95" t="str">
        <f t="shared" si="357"/>
        <v/>
      </c>
      <c r="W5738" s="95" t="str">
        <f t="shared" si="358"/>
        <v/>
      </c>
      <c r="X5738" s="95" t="str">
        <f t="shared" si="359"/>
        <v/>
      </c>
    </row>
    <row r="5739" spans="21:24" x14ac:dyDescent="0.3">
      <c r="U5739" s="95" t="str">
        <f t="shared" si="356"/>
        <v/>
      </c>
      <c r="V5739" s="95" t="str">
        <f t="shared" si="357"/>
        <v/>
      </c>
      <c r="W5739" s="95" t="str">
        <f t="shared" si="358"/>
        <v/>
      </c>
      <c r="X5739" s="95" t="str">
        <f t="shared" si="359"/>
        <v/>
      </c>
    </row>
    <row r="5740" spans="21:24" x14ac:dyDescent="0.3">
      <c r="U5740" s="95" t="str">
        <f t="shared" si="356"/>
        <v/>
      </c>
      <c r="V5740" s="95" t="str">
        <f t="shared" si="357"/>
        <v/>
      </c>
      <c r="W5740" s="95" t="str">
        <f t="shared" si="358"/>
        <v/>
      </c>
      <c r="X5740" s="95" t="str">
        <f t="shared" si="359"/>
        <v/>
      </c>
    </row>
    <row r="5741" spans="21:24" x14ac:dyDescent="0.3">
      <c r="U5741" s="95" t="str">
        <f t="shared" si="356"/>
        <v/>
      </c>
      <c r="V5741" s="95" t="str">
        <f t="shared" si="357"/>
        <v/>
      </c>
      <c r="W5741" s="95" t="str">
        <f t="shared" si="358"/>
        <v/>
      </c>
      <c r="X5741" s="95" t="str">
        <f t="shared" si="359"/>
        <v/>
      </c>
    </row>
    <row r="5742" spans="21:24" x14ac:dyDescent="0.3">
      <c r="U5742" s="95" t="str">
        <f t="shared" si="356"/>
        <v/>
      </c>
      <c r="V5742" s="95" t="str">
        <f t="shared" si="357"/>
        <v/>
      </c>
      <c r="W5742" s="95" t="str">
        <f t="shared" si="358"/>
        <v/>
      </c>
      <c r="X5742" s="95" t="str">
        <f t="shared" si="359"/>
        <v/>
      </c>
    </row>
    <row r="5743" spans="21:24" x14ac:dyDescent="0.3">
      <c r="U5743" s="95" t="str">
        <f t="shared" si="356"/>
        <v/>
      </c>
      <c r="V5743" s="95" t="str">
        <f t="shared" si="357"/>
        <v/>
      </c>
      <c r="W5743" s="95" t="str">
        <f t="shared" si="358"/>
        <v/>
      </c>
      <c r="X5743" s="95" t="str">
        <f t="shared" si="359"/>
        <v/>
      </c>
    </row>
    <row r="5744" spans="21:24" x14ac:dyDescent="0.3">
      <c r="U5744" s="95" t="str">
        <f t="shared" si="356"/>
        <v/>
      </c>
      <c r="V5744" s="95" t="str">
        <f t="shared" si="357"/>
        <v/>
      </c>
      <c r="W5744" s="95" t="str">
        <f t="shared" si="358"/>
        <v/>
      </c>
      <c r="X5744" s="95" t="str">
        <f t="shared" si="359"/>
        <v/>
      </c>
    </row>
    <row r="5745" spans="21:24" x14ac:dyDescent="0.3">
      <c r="U5745" s="95" t="str">
        <f t="shared" si="356"/>
        <v/>
      </c>
      <c r="V5745" s="95" t="str">
        <f t="shared" si="357"/>
        <v/>
      </c>
      <c r="W5745" s="95" t="str">
        <f t="shared" si="358"/>
        <v/>
      </c>
      <c r="X5745" s="95" t="str">
        <f t="shared" si="359"/>
        <v/>
      </c>
    </row>
    <row r="5746" spans="21:24" x14ac:dyDescent="0.3">
      <c r="U5746" s="95" t="str">
        <f t="shared" si="356"/>
        <v/>
      </c>
      <c r="V5746" s="95" t="str">
        <f t="shared" si="357"/>
        <v/>
      </c>
      <c r="W5746" s="95" t="str">
        <f t="shared" si="358"/>
        <v/>
      </c>
      <c r="X5746" s="95" t="str">
        <f t="shared" si="359"/>
        <v/>
      </c>
    </row>
    <row r="5747" spans="21:24" x14ac:dyDescent="0.3">
      <c r="U5747" s="95" t="str">
        <f t="shared" si="356"/>
        <v/>
      </c>
      <c r="V5747" s="95" t="str">
        <f t="shared" si="357"/>
        <v/>
      </c>
      <c r="W5747" s="95" t="str">
        <f t="shared" si="358"/>
        <v/>
      </c>
      <c r="X5747" s="95" t="str">
        <f t="shared" si="359"/>
        <v/>
      </c>
    </row>
    <row r="5748" spans="21:24" x14ac:dyDescent="0.3">
      <c r="U5748" s="95" t="str">
        <f t="shared" si="356"/>
        <v/>
      </c>
      <c r="V5748" s="95" t="str">
        <f t="shared" si="357"/>
        <v/>
      </c>
      <c r="W5748" s="95" t="str">
        <f t="shared" si="358"/>
        <v/>
      </c>
      <c r="X5748" s="95" t="str">
        <f t="shared" si="359"/>
        <v/>
      </c>
    </row>
    <row r="5749" spans="21:24" x14ac:dyDescent="0.3">
      <c r="U5749" s="95" t="str">
        <f t="shared" si="356"/>
        <v/>
      </c>
      <c r="V5749" s="95" t="str">
        <f t="shared" si="357"/>
        <v/>
      </c>
      <c r="W5749" s="95" t="str">
        <f t="shared" si="358"/>
        <v/>
      </c>
      <c r="X5749" s="95" t="str">
        <f t="shared" si="359"/>
        <v/>
      </c>
    </row>
    <row r="5750" spans="21:24" x14ac:dyDescent="0.3">
      <c r="U5750" s="95" t="str">
        <f t="shared" si="356"/>
        <v/>
      </c>
      <c r="V5750" s="95" t="str">
        <f t="shared" si="357"/>
        <v/>
      </c>
      <c r="W5750" s="95" t="str">
        <f t="shared" si="358"/>
        <v/>
      </c>
      <c r="X5750" s="95" t="str">
        <f t="shared" si="359"/>
        <v/>
      </c>
    </row>
    <row r="5751" spans="21:24" x14ac:dyDescent="0.3">
      <c r="U5751" s="95" t="str">
        <f t="shared" si="356"/>
        <v/>
      </c>
      <c r="V5751" s="95" t="str">
        <f t="shared" si="357"/>
        <v/>
      </c>
      <c r="W5751" s="95" t="str">
        <f t="shared" si="358"/>
        <v/>
      </c>
      <c r="X5751" s="95" t="str">
        <f t="shared" si="359"/>
        <v/>
      </c>
    </row>
    <row r="5752" spans="21:24" x14ac:dyDescent="0.3">
      <c r="U5752" s="95" t="str">
        <f t="shared" si="356"/>
        <v/>
      </c>
      <c r="V5752" s="95" t="str">
        <f t="shared" si="357"/>
        <v/>
      </c>
      <c r="W5752" s="95" t="str">
        <f t="shared" si="358"/>
        <v/>
      </c>
      <c r="X5752" s="95" t="str">
        <f t="shared" si="359"/>
        <v/>
      </c>
    </row>
    <row r="5753" spans="21:24" x14ac:dyDescent="0.3">
      <c r="U5753" s="95" t="str">
        <f t="shared" si="356"/>
        <v/>
      </c>
      <c r="V5753" s="95" t="str">
        <f t="shared" si="357"/>
        <v/>
      </c>
      <c r="W5753" s="95" t="str">
        <f t="shared" si="358"/>
        <v/>
      </c>
      <c r="X5753" s="95" t="str">
        <f t="shared" si="359"/>
        <v/>
      </c>
    </row>
    <row r="5754" spans="21:24" x14ac:dyDescent="0.3">
      <c r="U5754" s="95" t="str">
        <f t="shared" si="356"/>
        <v/>
      </c>
      <c r="V5754" s="95" t="str">
        <f t="shared" si="357"/>
        <v/>
      </c>
      <c r="W5754" s="95" t="str">
        <f t="shared" si="358"/>
        <v/>
      </c>
      <c r="X5754" s="95" t="str">
        <f t="shared" si="359"/>
        <v/>
      </c>
    </row>
    <row r="5755" spans="21:24" x14ac:dyDescent="0.3">
      <c r="U5755" s="95" t="str">
        <f t="shared" si="356"/>
        <v/>
      </c>
      <c r="V5755" s="95" t="str">
        <f t="shared" si="357"/>
        <v/>
      </c>
      <c r="W5755" s="95" t="str">
        <f t="shared" si="358"/>
        <v/>
      </c>
      <c r="X5755" s="95" t="str">
        <f t="shared" si="359"/>
        <v/>
      </c>
    </row>
    <row r="5756" spans="21:24" x14ac:dyDescent="0.3">
      <c r="U5756" s="95" t="str">
        <f t="shared" si="356"/>
        <v/>
      </c>
      <c r="V5756" s="95" t="str">
        <f t="shared" si="357"/>
        <v/>
      </c>
      <c r="W5756" s="95" t="str">
        <f t="shared" si="358"/>
        <v/>
      </c>
      <c r="X5756" s="95" t="str">
        <f t="shared" si="359"/>
        <v/>
      </c>
    </row>
    <row r="5757" spans="21:24" x14ac:dyDescent="0.3">
      <c r="U5757" s="95" t="str">
        <f t="shared" si="356"/>
        <v/>
      </c>
      <c r="V5757" s="95" t="str">
        <f t="shared" si="357"/>
        <v/>
      </c>
      <c r="W5757" s="95" t="str">
        <f t="shared" si="358"/>
        <v/>
      </c>
      <c r="X5757" s="95" t="str">
        <f t="shared" si="359"/>
        <v/>
      </c>
    </row>
    <row r="5758" spans="21:24" x14ac:dyDescent="0.3">
      <c r="U5758" s="95" t="str">
        <f t="shared" si="356"/>
        <v/>
      </c>
      <c r="V5758" s="95" t="str">
        <f t="shared" si="357"/>
        <v/>
      </c>
      <c r="W5758" s="95" t="str">
        <f t="shared" si="358"/>
        <v/>
      </c>
      <c r="X5758" s="95" t="str">
        <f t="shared" si="359"/>
        <v/>
      </c>
    </row>
    <row r="5759" spans="21:24" x14ac:dyDescent="0.3">
      <c r="U5759" s="95" t="str">
        <f t="shared" si="356"/>
        <v/>
      </c>
      <c r="V5759" s="95" t="str">
        <f t="shared" si="357"/>
        <v/>
      </c>
      <c r="W5759" s="95" t="str">
        <f t="shared" si="358"/>
        <v/>
      </c>
      <c r="X5759" s="95" t="str">
        <f t="shared" si="359"/>
        <v/>
      </c>
    </row>
    <row r="5760" spans="21:24" x14ac:dyDescent="0.3">
      <c r="U5760" s="95" t="str">
        <f t="shared" si="356"/>
        <v/>
      </c>
      <c r="V5760" s="95" t="str">
        <f t="shared" si="357"/>
        <v/>
      </c>
      <c r="W5760" s="95" t="str">
        <f t="shared" si="358"/>
        <v/>
      </c>
      <c r="X5760" s="95" t="str">
        <f t="shared" si="359"/>
        <v/>
      </c>
    </row>
    <row r="5761" spans="21:24" x14ac:dyDescent="0.3">
      <c r="U5761" s="95" t="str">
        <f t="shared" si="356"/>
        <v/>
      </c>
      <c r="V5761" s="95" t="str">
        <f t="shared" si="357"/>
        <v/>
      </c>
      <c r="W5761" s="95" t="str">
        <f t="shared" si="358"/>
        <v/>
      </c>
      <c r="X5761" s="95" t="str">
        <f t="shared" si="359"/>
        <v/>
      </c>
    </row>
    <row r="5762" spans="21:24" x14ac:dyDescent="0.3">
      <c r="U5762" s="95" t="str">
        <f t="shared" si="356"/>
        <v/>
      </c>
      <c r="V5762" s="95" t="str">
        <f t="shared" si="357"/>
        <v/>
      </c>
      <c r="W5762" s="95" t="str">
        <f t="shared" si="358"/>
        <v/>
      </c>
      <c r="X5762" s="95" t="str">
        <f t="shared" si="359"/>
        <v/>
      </c>
    </row>
    <row r="5763" spans="21:24" x14ac:dyDescent="0.3">
      <c r="U5763" s="95" t="str">
        <f t="shared" si="356"/>
        <v/>
      </c>
      <c r="V5763" s="95" t="str">
        <f t="shared" si="357"/>
        <v/>
      </c>
      <c r="W5763" s="95" t="str">
        <f t="shared" si="358"/>
        <v/>
      </c>
      <c r="X5763" s="95" t="str">
        <f t="shared" si="359"/>
        <v/>
      </c>
    </row>
    <row r="5764" spans="21:24" x14ac:dyDescent="0.3">
      <c r="U5764" s="95" t="str">
        <f t="shared" si="356"/>
        <v/>
      </c>
      <c r="V5764" s="95" t="str">
        <f t="shared" si="357"/>
        <v/>
      </c>
      <c r="W5764" s="95" t="str">
        <f t="shared" si="358"/>
        <v/>
      </c>
      <c r="X5764" s="95" t="str">
        <f t="shared" si="359"/>
        <v/>
      </c>
    </row>
    <row r="5765" spans="21:24" x14ac:dyDescent="0.3">
      <c r="U5765" s="95" t="str">
        <f t="shared" ref="U5765:U5828" si="360">IF(L5765="ANO",B5765&amp;"-Linie A","")</f>
        <v/>
      </c>
      <c r="V5765" s="95" t="str">
        <f t="shared" ref="V5765:V5828" si="361">IF(M5765="ANO",B5765&amp;"-Linie B","")</f>
        <v/>
      </c>
      <c r="W5765" s="95" t="str">
        <f t="shared" ref="W5765:W5828" si="362">IF(N5765="ANO",B5765&amp;"-Linie C","")</f>
        <v/>
      </c>
      <c r="X5765" s="95" t="str">
        <f t="shared" ref="X5765:X5828" si="363">IF(O5765="ANO",B5765&amp;"-Linie D","")</f>
        <v/>
      </c>
    </row>
    <row r="5766" spans="21:24" x14ac:dyDescent="0.3">
      <c r="U5766" s="95" t="str">
        <f t="shared" si="360"/>
        <v/>
      </c>
      <c r="V5766" s="95" t="str">
        <f t="shared" si="361"/>
        <v/>
      </c>
      <c r="W5766" s="95" t="str">
        <f t="shared" si="362"/>
        <v/>
      </c>
      <c r="X5766" s="95" t="str">
        <f t="shared" si="363"/>
        <v/>
      </c>
    </row>
    <row r="5767" spans="21:24" x14ac:dyDescent="0.3">
      <c r="U5767" s="95" t="str">
        <f t="shared" si="360"/>
        <v/>
      </c>
      <c r="V5767" s="95" t="str">
        <f t="shared" si="361"/>
        <v/>
      </c>
      <c r="W5767" s="95" t="str">
        <f t="shared" si="362"/>
        <v/>
      </c>
      <c r="X5767" s="95" t="str">
        <f t="shared" si="363"/>
        <v/>
      </c>
    </row>
    <row r="5768" spans="21:24" x14ac:dyDescent="0.3">
      <c r="U5768" s="95" t="str">
        <f t="shared" si="360"/>
        <v/>
      </c>
      <c r="V5768" s="95" t="str">
        <f t="shared" si="361"/>
        <v/>
      </c>
      <c r="W5768" s="95" t="str">
        <f t="shared" si="362"/>
        <v/>
      </c>
      <c r="X5768" s="95" t="str">
        <f t="shared" si="363"/>
        <v/>
      </c>
    </row>
    <row r="5769" spans="21:24" x14ac:dyDescent="0.3">
      <c r="U5769" s="95" t="str">
        <f t="shared" si="360"/>
        <v/>
      </c>
      <c r="V5769" s="95" t="str">
        <f t="shared" si="361"/>
        <v/>
      </c>
      <c r="W5769" s="95" t="str">
        <f t="shared" si="362"/>
        <v/>
      </c>
      <c r="X5769" s="95" t="str">
        <f t="shared" si="363"/>
        <v/>
      </c>
    </row>
    <row r="5770" spans="21:24" x14ac:dyDescent="0.3">
      <c r="U5770" s="95" t="str">
        <f t="shared" si="360"/>
        <v/>
      </c>
      <c r="V5770" s="95" t="str">
        <f t="shared" si="361"/>
        <v/>
      </c>
      <c r="W5770" s="95" t="str">
        <f t="shared" si="362"/>
        <v/>
      </c>
      <c r="X5770" s="95" t="str">
        <f t="shared" si="363"/>
        <v/>
      </c>
    </row>
    <row r="5771" spans="21:24" x14ac:dyDescent="0.3">
      <c r="U5771" s="95" t="str">
        <f t="shared" si="360"/>
        <v/>
      </c>
      <c r="V5771" s="95" t="str">
        <f t="shared" si="361"/>
        <v/>
      </c>
      <c r="W5771" s="95" t="str">
        <f t="shared" si="362"/>
        <v/>
      </c>
      <c r="X5771" s="95" t="str">
        <f t="shared" si="363"/>
        <v/>
      </c>
    </row>
    <row r="5772" spans="21:24" x14ac:dyDescent="0.3">
      <c r="U5772" s="95" t="str">
        <f t="shared" si="360"/>
        <v/>
      </c>
      <c r="V5772" s="95" t="str">
        <f t="shared" si="361"/>
        <v/>
      </c>
      <c r="W5772" s="95" t="str">
        <f t="shared" si="362"/>
        <v/>
      </c>
      <c r="X5772" s="95" t="str">
        <f t="shared" si="363"/>
        <v/>
      </c>
    </row>
    <row r="5773" spans="21:24" x14ac:dyDescent="0.3">
      <c r="U5773" s="95" t="str">
        <f t="shared" si="360"/>
        <v/>
      </c>
      <c r="V5773" s="95" t="str">
        <f t="shared" si="361"/>
        <v/>
      </c>
      <c r="W5773" s="95" t="str">
        <f t="shared" si="362"/>
        <v/>
      </c>
      <c r="X5773" s="95" t="str">
        <f t="shared" si="363"/>
        <v/>
      </c>
    </row>
    <row r="5774" spans="21:24" x14ac:dyDescent="0.3">
      <c r="U5774" s="95" t="str">
        <f t="shared" si="360"/>
        <v/>
      </c>
      <c r="V5774" s="95" t="str">
        <f t="shared" si="361"/>
        <v/>
      </c>
      <c r="W5774" s="95" t="str">
        <f t="shared" si="362"/>
        <v/>
      </c>
      <c r="X5774" s="95" t="str">
        <f t="shared" si="363"/>
        <v/>
      </c>
    </row>
    <row r="5775" spans="21:24" x14ac:dyDescent="0.3">
      <c r="U5775" s="95" t="str">
        <f t="shared" si="360"/>
        <v/>
      </c>
      <c r="V5775" s="95" t="str">
        <f t="shared" si="361"/>
        <v/>
      </c>
      <c r="W5775" s="95" t="str">
        <f t="shared" si="362"/>
        <v/>
      </c>
      <c r="X5775" s="95" t="str">
        <f t="shared" si="363"/>
        <v/>
      </c>
    </row>
    <row r="5776" spans="21:24" x14ac:dyDescent="0.3">
      <c r="U5776" s="95" t="str">
        <f t="shared" si="360"/>
        <v/>
      </c>
      <c r="V5776" s="95" t="str">
        <f t="shared" si="361"/>
        <v/>
      </c>
      <c r="W5776" s="95" t="str">
        <f t="shared" si="362"/>
        <v/>
      </c>
      <c r="X5776" s="95" t="str">
        <f t="shared" si="363"/>
        <v/>
      </c>
    </row>
    <row r="5777" spans="21:24" x14ac:dyDescent="0.3">
      <c r="U5777" s="95" t="str">
        <f t="shared" si="360"/>
        <v/>
      </c>
      <c r="V5777" s="95" t="str">
        <f t="shared" si="361"/>
        <v/>
      </c>
      <c r="W5777" s="95" t="str">
        <f t="shared" si="362"/>
        <v/>
      </c>
      <c r="X5777" s="95" t="str">
        <f t="shared" si="363"/>
        <v/>
      </c>
    </row>
    <row r="5778" spans="21:24" x14ac:dyDescent="0.3">
      <c r="U5778" s="95" t="str">
        <f t="shared" si="360"/>
        <v/>
      </c>
      <c r="V5778" s="95" t="str">
        <f t="shared" si="361"/>
        <v/>
      </c>
      <c r="W5778" s="95" t="str">
        <f t="shared" si="362"/>
        <v/>
      </c>
      <c r="X5778" s="95" t="str">
        <f t="shared" si="363"/>
        <v/>
      </c>
    </row>
    <row r="5779" spans="21:24" x14ac:dyDescent="0.3">
      <c r="U5779" s="95" t="str">
        <f t="shared" si="360"/>
        <v/>
      </c>
      <c r="V5779" s="95" t="str">
        <f t="shared" si="361"/>
        <v/>
      </c>
      <c r="W5779" s="95" t="str">
        <f t="shared" si="362"/>
        <v/>
      </c>
      <c r="X5779" s="95" t="str">
        <f t="shared" si="363"/>
        <v/>
      </c>
    </row>
    <row r="5780" spans="21:24" x14ac:dyDescent="0.3">
      <c r="U5780" s="95" t="str">
        <f t="shared" si="360"/>
        <v/>
      </c>
      <c r="V5780" s="95" t="str">
        <f t="shared" si="361"/>
        <v/>
      </c>
      <c r="W5780" s="95" t="str">
        <f t="shared" si="362"/>
        <v/>
      </c>
      <c r="X5780" s="95" t="str">
        <f t="shared" si="363"/>
        <v/>
      </c>
    </row>
    <row r="5781" spans="21:24" x14ac:dyDescent="0.3">
      <c r="U5781" s="95" t="str">
        <f t="shared" si="360"/>
        <v/>
      </c>
      <c r="V5781" s="95" t="str">
        <f t="shared" si="361"/>
        <v/>
      </c>
      <c r="W5781" s="95" t="str">
        <f t="shared" si="362"/>
        <v/>
      </c>
      <c r="X5781" s="95" t="str">
        <f t="shared" si="363"/>
        <v/>
      </c>
    </row>
    <row r="5782" spans="21:24" x14ac:dyDescent="0.3">
      <c r="U5782" s="95" t="str">
        <f t="shared" si="360"/>
        <v/>
      </c>
      <c r="V5782" s="95" t="str">
        <f t="shared" si="361"/>
        <v/>
      </c>
      <c r="W5782" s="95" t="str">
        <f t="shared" si="362"/>
        <v/>
      </c>
      <c r="X5782" s="95" t="str">
        <f t="shared" si="363"/>
        <v/>
      </c>
    </row>
    <row r="5783" spans="21:24" x14ac:dyDescent="0.3">
      <c r="U5783" s="95" t="str">
        <f t="shared" si="360"/>
        <v/>
      </c>
      <c r="V5783" s="95" t="str">
        <f t="shared" si="361"/>
        <v/>
      </c>
      <c r="W5783" s="95" t="str">
        <f t="shared" si="362"/>
        <v/>
      </c>
      <c r="X5783" s="95" t="str">
        <f t="shared" si="363"/>
        <v/>
      </c>
    </row>
    <row r="5784" spans="21:24" x14ac:dyDescent="0.3">
      <c r="U5784" s="95" t="str">
        <f t="shared" si="360"/>
        <v/>
      </c>
      <c r="V5784" s="95" t="str">
        <f t="shared" si="361"/>
        <v/>
      </c>
      <c r="W5784" s="95" t="str">
        <f t="shared" si="362"/>
        <v/>
      </c>
      <c r="X5784" s="95" t="str">
        <f t="shared" si="363"/>
        <v/>
      </c>
    </row>
    <row r="5785" spans="21:24" x14ac:dyDescent="0.3">
      <c r="U5785" s="95" t="str">
        <f t="shared" si="360"/>
        <v/>
      </c>
      <c r="V5785" s="95" t="str">
        <f t="shared" si="361"/>
        <v/>
      </c>
      <c r="W5785" s="95" t="str">
        <f t="shared" si="362"/>
        <v/>
      </c>
      <c r="X5785" s="95" t="str">
        <f t="shared" si="363"/>
        <v/>
      </c>
    </row>
    <row r="5786" spans="21:24" x14ac:dyDescent="0.3">
      <c r="U5786" s="95" t="str">
        <f t="shared" si="360"/>
        <v/>
      </c>
      <c r="V5786" s="95" t="str">
        <f t="shared" si="361"/>
        <v/>
      </c>
      <c r="W5786" s="95" t="str">
        <f t="shared" si="362"/>
        <v/>
      </c>
      <c r="X5786" s="95" t="str">
        <f t="shared" si="363"/>
        <v/>
      </c>
    </row>
    <row r="5787" spans="21:24" x14ac:dyDescent="0.3">
      <c r="U5787" s="95" t="str">
        <f t="shared" si="360"/>
        <v/>
      </c>
      <c r="V5787" s="95" t="str">
        <f t="shared" si="361"/>
        <v/>
      </c>
      <c r="W5787" s="95" t="str">
        <f t="shared" si="362"/>
        <v/>
      </c>
      <c r="X5787" s="95" t="str">
        <f t="shared" si="363"/>
        <v/>
      </c>
    </row>
    <row r="5788" spans="21:24" x14ac:dyDescent="0.3">
      <c r="U5788" s="95" t="str">
        <f t="shared" si="360"/>
        <v/>
      </c>
      <c r="V5788" s="95" t="str">
        <f t="shared" si="361"/>
        <v/>
      </c>
      <c r="W5788" s="95" t="str">
        <f t="shared" si="362"/>
        <v/>
      </c>
      <c r="X5788" s="95" t="str">
        <f t="shared" si="363"/>
        <v/>
      </c>
    </row>
    <row r="5789" spans="21:24" x14ac:dyDescent="0.3">
      <c r="U5789" s="95" t="str">
        <f t="shared" si="360"/>
        <v/>
      </c>
      <c r="V5789" s="95" t="str">
        <f t="shared" si="361"/>
        <v/>
      </c>
      <c r="W5789" s="95" t="str">
        <f t="shared" si="362"/>
        <v/>
      </c>
      <c r="X5789" s="95" t="str">
        <f t="shared" si="363"/>
        <v/>
      </c>
    </row>
    <row r="5790" spans="21:24" x14ac:dyDescent="0.3">
      <c r="U5790" s="95" t="str">
        <f t="shared" si="360"/>
        <v/>
      </c>
      <c r="V5790" s="95" t="str">
        <f t="shared" si="361"/>
        <v/>
      </c>
      <c r="W5790" s="95" t="str">
        <f t="shared" si="362"/>
        <v/>
      </c>
      <c r="X5790" s="95" t="str">
        <f t="shared" si="363"/>
        <v/>
      </c>
    </row>
    <row r="5791" spans="21:24" x14ac:dyDescent="0.3">
      <c r="U5791" s="95" t="str">
        <f t="shared" si="360"/>
        <v/>
      </c>
      <c r="V5791" s="95" t="str">
        <f t="shared" si="361"/>
        <v/>
      </c>
      <c r="W5791" s="95" t="str">
        <f t="shared" si="362"/>
        <v/>
      </c>
      <c r="X5791" s="95" t="str">
        <f t="shared" si="363"/>
        <v/>
      </c>
    </row>
    <row r="5792" spans="21:24" x14ac:dyDescent="0.3">
      <c r="U5792" s="95" t="str">
        <f t="shared" si="360"/>
        <v/>
      </c>
      <c r="V5792" s="95" t="str">
        <f t="shared" si="361"/>
        <v/>
      </c>
      <c r="W5792" s="95" t="str">
        <f t="shared" si="362"/>
        <v/>
      </c>
      <c r="X5792" s="95" t="str">
        <f t="shared" si="363"/>
        <v/>
      </c>
    </row>
    <row r="5793" spans="21:24" x14ac:dyDescent="0.3">
      <c r="U5793" s="95" t="str">
        <f t="shared" si="360"/>
        <v/>
      </c>
      <c r="V5793" s="95" t="str">
        <f t="shared" si="361"/>
        <v/>
      </c>
      <c r="W5793" s="95" t="str">
        <f t="shared" si="362"/>
        <v/>
      </c>
      <c r="X5793" s="95" t="str">
        <f t="shared" si="363"/>
        <v/>
      </c>
    </row>
    <row r="5794" spans="21:24" x14ac:dyDescent="0.3">
      <c r="U5794" s="95" t="str">
        <f t="shared" si="360"/>
        <v/>
      </c>
      <c r="V5794" s="95" t="str">
        <f t="shared" si="361"/>
        <v/>
      </c>
      <c r="W5794" s="95" t="str">
        <f t="shared" si="362"/>
        <v/>
      </c>
      <c r="X5794" s="95" t="str">
        <f t="shared" si="363"/>
        <v/>
      </c>
    </row>
    <row r="5795" spans="21:24" x14ac:dyDescent="0.3">
      <c r="U5795" s="95" t="str">
        <f t="shared" si="360"/>
        <v/>
      </c>
      <c r="V5795" s="95" t="str">
        <f t="shared" si="361"/>
        <v/>
      </c>
      <c r="W5795" s="95" t="str">
        <f t="shared" si="362"/>
        <v/>
      </c>
      <c r="X5795" s="95" t="str">
        <f t="shared" si="363"/>
        <v/>
      </c>
    </row>
    <row r="5796" spans="21:24" x14ac:dyDescent="0.3">
      <c r="U5796" s="95" t="str">
        <f t="shared" si="360"/>
        <v/>
      </c>
      <c r="V5796" s="95" t="str">
        <f t="shared" si="361"/>
        <v/>
      </c>
      <c r="W5796" s="95" t="str">
        <f t="shared" si="362"/>
        <v/>
      </c>
      <c r="X5796" s="95" t="str">
        <f t="shared" si="363"/>
        <v/>
      </c>
    </row>
    <row r="5797" spans="21:24" x14ac:dyDescent="0.3">
      <c r="U5797" s="95" t="str">
        <f t="shared" si="360"/>
        <v/>
      </c>
      <c r="V5797" s="95" t="str">
        <f t="shared" si="361"/>
        <v/>
      </c>
      <c r="W5797" s="95" t="str">
        <f t="shared" si="362"/>
        <v/>
      </c>
      <c r="X5797" s="95" t="str">
        <f t="shared" si="363"/>
        <v/>
      </c>
    </row>
    <row r="5798" spans="21:24" x14ac:dyDescent="0.3">
      <c r="U5798" s="95" t="str">
        <f t="shared" si="360"/>
        <v/>
      </c>
      <c r="V5798" s="95" t="str">
        <f t="shared" si="361"/>
        <v/>
      </c>
      <c r="W5798" s="95" t="str">
        <f t="shared" si="362"/>
        <v/>
      </c>
      <c r="X5798" s="95" t="str">
        <f t="shared" si="363"/>
        <v/>
      </c>
    </row>
    <row r="5799" spans="21:24" x14ac:dyDescent="0.3">
      <c r="U5799" s="95" t="str">
        <f t="shared" si="360"/>
        <v/>
      </c>
      <c r="V5799" s="95" t="str">
        <f t="shared" si="361"/>
        <v/>
      </c>
      <c r="W5799" s="95" t="str">
        <f t="shared" si="362"/>
        <v/>
      </c>
      <c r="X5799" s="95" t="str">
        <f t="shared" si="363"/>
        <v/>
      </c>
    </row>
    <row r="5800" spans="21:24" x14ac:dyDescent="0.3">
      <c r="U5800" s="95" t="str">
        <f t="shared" si="360"/>
        <v/>
      </c>
      <c r="V5800" s="95" t="str">
        <f t="shared" si="361"/>
        <v/>
      </c>
      <c r="W5800" s="95" t="str">
        <f t="shared" si="362"/>
        <v/>
      </c>
      <c r="X5800" s="95" t="str">
        <f t="shared" si="363"/>
        <v/>
      </c>
    </row>
    <row r="5801" spans="21:24" x14ac:dyDescent="0.3">
      <c r="U5801" s="95" t="str">
        <f t="shared" si="360"/>
        <v/>
      </c>
      <c r="V5801" s="95" t="str">
        <f t="shared" si="361"/>
        <v/>
      </c>
      <c r="W5801" s="95" t="str">
        <f t="shared" si="362"/>
        <v/>
      </c>
      <c r="X5801" s="95" t="str">
        <f t="shared" si="363"/>
        <v/>
      </c>
    </row>
    <row r="5802" spans="21:24" x14ac:dyDescent="0.3">
      <c r="U5802" s="95" t="str">
        <f t="shared" si="360"/>
        <v/>
      </c>
      <c r="V5802" s="95" t="str">
        <f t="shared" si="361"/>
        <v/>
      </c>
      <c r="W5802" s="95" t="str">
        <f t="shared" si="362"/>
        <v/>
      </c>
      <c r="X5802" s="95" t="str">
        <f t="shared" si="363"/>
        <v/>
      </c>
    </row>
    <row r="5803" spans="21:24" x14ac:dyDescent="0.3">
      <c r="U5803" s="95" t="str">
        <f t="shared" si="360"/>
        <v/>
      </c>
      <c r="V5803" s="95" t="str">
        <f t="shared" si="361"/>
        <v/>
      </c>
      <c r="W5803" s="95" t="str">
        <f t="shared" si="362"/>
        <v/>
      </c>
      <c r="X5803" s="95" t="str">
        <f t="shared" si="363"/>
        <v/>
      </c>
    </row>
    <row r="5804" spans="21:24" x14ac:dyDescent="0.3">
      <c r="U5804" s="95" t="str">
        <f t="shared" si="360"/>
        <v/>
      </c>
      <c r="V5804" s="95" t="str">
        <f t="shared" si="361"/>
        <v/>
      </c>
      <c r="W5804" s="95" t="str">
        <f t="shared" si="362"/>
        <v/>
      </c>
      <c r="X5804" s="95" t="str">
        <f t="shared" si="363"/>
        <v/>
      </c>
    </row>
    <row r="5805" spans="21:24" x14ac:dyDescent="0.3">
      <c r="U5805" s="95" t="str">
        <f t="shared" si="360"/>
        <v/>
      </c>
      <c r="V5805" s="95" t="str">
        <f t="shared" si="361"/>
        <v/>
      </c>
      <c r="W5805" s="95" t="str">
        <f t="shared" si="362"/>
        <v/>
      </c>
      <c r="X5805" s="95" t="str">
        <f t="shared" si="363"/>
        <v/>
      </c>
    </row>
    <row r="5806" spans="21:24" x14ac:dyDescent="0.3">
      <c r="U5806" s="95" t="str">
        <f t="shared" si="360"/>
        <v/>
      </c>
      <c r="V5806" s="95" t="str">
        <f t="shared" si="361"/>
        <v/>
      </c>
      <c r="W5806" s="95" t="str">
        <f t="shared" si="362"/>
        <v/>
      </c>
      <c r="X5806" s="95" t="str">
        <f t="shared" si="363"/>
        <v/>
      </c>
    </row>
    <row r="5807" spans="21:24" x14ac:dyDescent="0.3">
      <c r="U5807" s="95" t="str">
        <f t="shared" si="360"/>
        <v/>
      </c>
      <c r="V5807" s="95" t="str">
        <f t="shared" si="361"/>
        <v/>
      </c>
      <c r="W5807" s="95" t="str">
        <f t="shared" si="362"/>
        <v/>
      </c>
      <c r="X5807" s="95" t="str">
        <f t="shared" si="363"/>
        <v/>
      </c>
    </row>
    <row r="5808" spans="21:24" x14ac:dyDescent="0.3">
      <c r="U5808" s="95" t="str">
        <f t="shared" si="360"/>
        <v/>
      </c>
      <c r="V5808" s="95" t="str">
        <f t="shared" si="361"/>
        <v/>
      </c>
      <c r="W5808" s="95" t="str">
        <f t="shared" si="362"/>
        <v/>
      </c>
      <c r="X5808" s="95" t="str">
        <f t="shared" si="363"/>
        <v/>
      </c>
    </row>
    <row r="5809" spans="21:24" x14ac:dyDescent="0.3">
      <c r="U5809" s="95" t="str">
        <f t="shared" si="360"/>
        <v/>
      </c>
      <c r="V5809" s="95" t="str">
        <f t="shared" si="361"/>
        <v/>
      </c>
      <c r="W5809" s="95" t="str">
        <f t="shared" si="362"/>
        <v/>
      </c>
      <c r="X5809" s="95" t="str">
        <f t="shared" si="363"/>
        <v/>
      </c>
    </row>
    <row r="5810" spans="21:24" x14ac:dyDescent="0.3">
      <c r="U5810" s="95" t="str">
        <f t="shared" si="360"/>
        <v/>
      </c>
      <c r="V5810" s="95" t="str">
        <f t="shared" si="361"/>
        <v/>
      </c>
      <c r="W5810" s="95" t="str">
        <f t="shared" si="362"/>
        <v/>
      </c>
      <c r="X5810" s="95" t="str">
        <f t="shared" si="363"/>
        <v/>
      </c>
    </row>
    <row r="5811" spans="21:24" x14ac:dyDescent="0.3">
      <c r="U5811" s="95" t="str">
        <f t="shared" si="360"/>
        <v/>
      </c>
      <c r="V5811" s="95" t="str">
        <f t="shared" si="361"/>
        <v/>
      </c>
      <c r="W5811" s="95" t="str">
        <f t="shared" si="362"/>
        <v/>
      </c>
      <c r="X5811" s="95" t="str">
        <f t="shared" si="363"/>
        <v/>
      </c>
    </row>
    <row r="5812" spans="21:24" x14ac:dyDescent="0.3">
      <c r="U5812" s="95" t="str">
        <f t="shared" si="360"/>
        <v/>
      </c>
      <c r="V5812" s="95" t="str">
        <f t="shared" si="361"/>
        <v/>
      </c>
      <c r="W5812" s="95" t="str">
        <f t="shared" si="362"/>
        <v/>
      </c>
      <c r="X5812" s="95" t="str">
        <f t="shared" si="363"/>
        <v/>
      </c>
    </row>
    <row r="5813" spans="21:24" x14ac:dyDescent="0.3">
      <c r="U5813" s="95" t="str">
        <f t="shared" si="360"/>
        <v/>
      </c>
      <c r="V5813" s="95" t="str">
        <f t="shared" si="361"/>
        <v/>
      </c>
      <c r="W5813" s="95" t="str">
        <f t="shared" si="362"/>
        <v/>
      </c>
      <c r="X5813" s="95" t="str">
        <f t="shared" si="363"/>
        <v/>
      </c>
    </row>
    <row r="5814" spans="21:24" x14ac:dyDescent="0.3">
      <c r="U5814" s="95" t="str">
        <f t="shared" si="360"/>
        <v/>
      </c>
      <c r="V5814" s="95" t="str">
        <f t="shared" si="361"/>
        <v/>
      </c>
      <c r="W5814" s="95" t="str">
        <f t="shared" si="362"/>
        <v/>
      </c>
      <c r="X5814" s="95" t="str">
        <f t="shared" si="363"/>
        <v/>
      </c>
    </row>
    <row r="5815" spans="21:24" x14ac:dyDescent="0.3">
      <c r="U5815" s="95" t="str">
        <f t="shared" si="360"/>
        <v/>
      </c>
      <c r="V5815" s="95" t="str">
        <f t="shared" si="361"/>
        <v/>
      </c>
      <c r="W5815" s="95" t="str">
        <f t="shared" si="362"/>
        <v/>
      </c>
      <c r="X5815" s="95" t="str">
        <f t="shared" si="363"/>
        <v/>
      </c>
    </row>
    <row r="5816" spans="21:24" x14ac:dyDescent="0.3">
      <c r="U5816" s="95" t="str">
        <f t="shared" si="360"/>
        <v/>
      </c>
      <c r="V5816" s="95" t="str">
        <f t="shared" si="361"/>
        <v/>
      </c>
      <c r="W5816" s="95" t="str">
        <f t="shared" si="362"/>
        <v/>
      </c>
      <c r="X5816" s="95" t="str">
        <f t="shared" si="363"/>
        <v/>
      </c>
    </row>
    <row r="5817" spans="21:24" x14ac:dyDescent="0.3">
      <c r="U5817" s="95" t="str">
        <f t="shared" si="360"/>
        <v/>
      </c>
      <c r="V5817" s="95" t="str">
        <f t="shared" si="361"/>
        <v/>
      </c>
      <c r="W5817" s="95" t="str">
        <f t="shared" si="362"/>
        <v/>
      </c>
      <c r="X5817" s="95" t="str">
        <f t="shared" si="363"/>
        <v/>
      </c>
    </row>
    <row r="5818" spans="21:24" x14ac:dyDescent="0.3">
      <c r="U5818" s="95" t="str">
        <f t="shared" si="360"/>
        <v/>
      </c>
      <c r="V5818" s="95" t="str">
        <f t="shared" si="361"/>
        <v/>
      </c>
      <c r="W5818" s="95" t="str">
        <f t="shared" si="362"/>
        <v/>
      </c>
      <c r="X5818" s="95" t="str">
        <f t="shared" si="363"/>
        <v/>
      </c>
    </row>
    <row r="5819" spans="21:24" x14ac:dyDescent="0.3">
      <c r="U5819" s="95" t="str">
        <f t="shared" si="360"/>
        <v/>
      </c>
      <c r="V5819" s="95" t="str">
        <f t="shared" si="361"/>
        <v/>
      </c>
      <c r="W5819" s="95" t="str">
        <f t="shared" si="362"/>
        <v/>
      </c>
      <c r="X5819" s="95" t="str">
        <f t="shared" si="363"/>
        <v/>
      </c>
    </row>
    <row r="5820" spans="21:24" x14ac:dyDescent="0.3">
      <c r="U5820" s="95" t="str">
        <f t="shared" si="360"/>
        <v/>
      </c>
      <c r="V5820" s="95" t="str">
        <f t="shared" si="361"/>
        <v/>
      </c>
      <c r="W5820" s="95" t="str">
        <f t="shared" si="362"/>
        <v/>
      </c>
      <c r="X5820" s="95" t="str">
        <f t="shared" si="363"/>
        <v/>
      </c>
    </row>
    <row r="5821" spans="21:24" x14ac:dyDescent="0.3">
      <c r="U5821" s="95" t="str">
        <f t="shared" si="360"/>
        <v/>
      </c>
      <c r="V5821" s="95" t="str">
        <f t="shared" si="361"/>
        <v/>
      </c>
      <c r="W5821" s="95" t="str">
        <f t="shared" si="362"/>
        <v/>
      </c>
      <c r="X5821" s="95" t="str">
        <f t="shared" si="363"/>
        <v/>
      </c>
    </row>
    <row r="5822" spans="21:24" x14ac:dyDescent="0.3">
      <c r="U5822" s="95" t="str">
        <f t="shared" si="360"/>
        <v/>
      </c>
      <c r="V5822" s="95" t="str">
        <f t="shared" si="361"/>
        <v/>
      </c>
      <c r="W5822" s="95" t="str">
        <f t="shared" si="362"/>
        <v/>
      </c>
      <c r="X5822" s="95" t="str">
        <f t="shared" si="363"/>
        <v/>
      </c>
    </row>
    <row r="5823" spans="21:24" x14ac:dyDescent="0.3">
      <c r="U5823" s="95" t="str">
        <f t="shared" si="360"/>
        <v/>
      </c>
      <c r="V5823" s="95" t="str">
        <f t="shared" si="361"/>
        <v/>
      </c>
      <c r="W5823" s="95" t="str">
        <f t="shared" si="362"/>
        <v/>
      </c>
      <c r="X5823" s="95" t="str">
        <f t="shared" si="363"/>
        <v/>
      </c>
    </row>
    <row r="5824" spans="21:24" x14ac:dyDescent="0.3">
      <c r="U5824" s="95" t="str">
        <f t="shared" si="360"/>
        <v/>
      </c>
      <c r="V5824" s="95" t="str">
        <f t="shared" si="361"/>
        <v/>
      </c>
      <c r="W5824" s="95" t="str">
        <f t="shared" si="362"/>
        <v/>
      </c>
      <c r="X5824" s="95" t="str">
        <f t="shared" si="363"/>
        <v/>
      </c>
    </row>
    <row r="5825" spans="21:24" x14ac:dyDescent="0.3">
      <c r="U5825" s="95" t="str">
        <f t="shared" si="360"/>
        <v/>
      </c>
      <c r="V5825" s="95" t="str">
        <f t="shared" si="361"/>
        <v/>
      </c>
      <c r="W5825" s="95" t="str">
        <f t="shared" si="362"/>
        <v/>
      </c>
      <c r="X5825" s="95" t="str">
        <f t="shared" si="363"/>
        <v/>
      </c>
    </row>
    <row r="5826" spans="21:24" x14ac:dyDescent="0.3">
      <c r="U5826" s="95" t="str">
        <f t="shared" si="360"/>
        <v/>
      </c>
      <c r="V5826" s="95" t="str">
        <f t="shared" si="361"/>
        <v/>
      </c>
      <c r="W5826" s="95" t="str">
        <f t="shared" si="362"/>
        <v/>
      </c>
      <c r="X5826" s="95" t="str">
        <f t="shared" si="363"/>
        <v/>
      </c>
    </row>
    <row r="5827" spans="21:24" x14ac:dyDescent="0.3">
      <c r="U5827" s="95" t="str">
        <f t="shared" si="360"/>
        <v/>
      </c>
      <c r="V5827" s="95" t="str">
        <f t="shared" si="361"/>
        <v/>
      </c>
      <c r="W5827" s="95" t="str">
        <f t="shared" si="362"/>
        <v/>
      </c>
      <c r="X5827" s="95" t="str">
        <f t="shared" si="363"/>
        <v/>
      </c>
    </row>
    <row r="5828" spans="21:24" x14ac:dyDescent="0.3">
      <c r="U5828" s="95" t="str">
        <f t="shared" si="360"/>
        <v/>
      </c>
      <c r="V5828" s="95" t="str">
        <f t="shared" si="361"/>
        <v/>
      </c>
      <c r="W5828" s="95" t="str">
        <f t="shared" si="362"/>
        <v/>
      </c>
      <c r="X5828" s="95" t="str">
        <f t="shared" si="363"/>
        <v/>
      </c>
    </row>
    <row r="5829" spans="21:24" x14ac:dyDescent="0.3">
      <c r="U5829" s="95" t="str">
        <f t="shared" ref="U5829:U5892" si="364">IF(L5829="ANO",B5829&amp;"-Linie A","")</f>
        <v/>
      </c>
      <c r="V5829" s="95" t="str">
        <f t="shared" ref="V5829:V5892" si="365">IF(M5829="ANO",B5829&amp;"-Linie B","")</f>
        <v/>
      </c>
      <c r="W5829" s="95" t="str">
        <f t="shared" ref="W5829:W5892" si="366">IF(N5829="ANO",B5829&amp;"-Linie C","")</f>
        <v/>
      </c>
      <c r="X5829" s="95" t="str">
        <f t="shared" ref="X5829:X5892" si="367">IF(O5829="ANO",B5829&amp;"-Linie D","")</f>
        <v/>
      </c>
    </row>
    <row r="5830" spans="21:24" x14ac:dyDescent="0.3">
      <c r="U5830" s="95" t="str">
        <f t="shared" si="364"/>
        <v/>
      </c>
      <c r="V5830" s="95" t="str">
        <f t="shared" si="365"/>
        <v/>
      </c>
      <c r="W5830" s="95" t="str">
        <f t="shared" si="366"/>
        <v/>
      </c>
      <c r="X5830" s="95" t="str">
        <f t="shared" si="367"/>
        <v/>
      </c>
    </row>
    <row r="5831" spans="21:24" x14ac:dyDescent="0.3">
      <c r="U5831" s="95" t="str">
        <f t="shared" si="364"/>
        <v/>
      </c>
      <c r="V5831" s="95" t="str">
        <f t="shared" si="365"/>
        <v/>
      </c>
      <c r="W5831" s="95" t="str">
        <f t="shared" si="366"/>
        <v/>
      </c>
      <c r="X5831" s="95" t="str">
        <f t="shared" si="367"/>
        <v/>
      </c>
    </row>
    <row r="5832" spans="21:24" x14ac:dyDescent="0.3">
      <c r="U5832" s="95" t="str">
        <f t="shared" si="364"/>
        <v/>
      </c>
      <c r="V5832" s="95" t="str">
        <f t="shared" si="365"/>
        <v/>
      </c>
      <c r="W5832" s="95" t="str">
        <f t="shared" si="366"/>
        <v/>
      </c>
      <c r="X5832" s="95" t="str">
        <f t="shared" si="367"/>
        <v/>
      </c>
    </row>
    <row r="5833" spans="21:24" x14ac:dyDescent="0.3">
      <c r="U5833" s="95" t="str">
        <f t="shared" si="364"/>
        <v/>
      </c>
      <c r="V5833" s="95" t="str">
        <f t="shared" si="365"/>
        <v/>
      </c>
      <c r="W5833" s="95" t="str">
        <f t="shared" si="366"/>
        <v/>
      </c>
      <c r="X5833" s="95" t="str">
        <f t="shared" si="367"/>
        <v/>
      </c>
    </row>
    <row r="5834" spans="21:24" x14ac:dyDescent="0.3">
      <c r="U5834" s="95" t="str">
        <f t="shared" si="364"/>
        <v/>
      </c>
      <c r="V5834" s="95" t="str">
        <f t="shared" si="365"/>
        <v/>
      </c>
      <c r="W5834" s="95" t="str">
        <f t="shared" si="366"/>
        <v/>
      </c>
      <c r="X5834" s="95" t="str">
        <f t="shared" si="367"/>
        <v/>
      </c>
    </row>
    <row r="5835" spans="21:24" x14ac:dyDescent="0.3">
      <c r="U5835" s="95" t="str">
        <f t="shared" si="364"/>
        <v/>
      </c>
      <c r="V5835" s="95" t="str">
        <f t="shared" si="365"/>
        <v/>
      </c>
      <c r="W5835" s="95" t="str">
        <f t="shared" si="366"/>
        <v/>
      </c>
      <c r="X5835" s="95" t="str">
        <f t="shared" si="367"/>
        <v/>
      </c>
    </row>
    <row r="5836" spans="21:24" x14ac:dyDescent="0.3">
      <c r="U5836" s="95" t="str">
        <f t="shared" si="364"/>
        <v/>
      </c>
      <c r="V5836" s="95" t="str">
        <f t="shared" si="365"/>
        <v/>
      </c>
      <c r="W5836" s="95" t="str">
        <f t="shared" si="366"/>
        <v/>
      </c>
      <c r="X5836" s="95" t="str">
        <f t="shared" si="367"/>
        <v/>
      </c>
    </row>
    <row r="5837" spans="21:24" x14ac:dyDescent="0.3">
      <c r="U5837" s="95" t="str">
        <f t="shared" si="364"/>
        <v/>
      </c>
      <c r="V5837" s="95" t="str">
        <f t="shared" si="365"/>
        <v/>
      </c>
      <c r="W5837" s="95" t="str">
        <f t="shared" si="366"/>
        <v/>
      </c>
      <c r="X5837" s="95" t="str">
        <f t="shared" si="367"/>
        <v/>
      </c>
    </row>
    <row r="5838" spans="21:24" x14ac:dyDescent="0.3">
      <c r="U5838" s="95" t="str">
        <f t="shared" si="364"/>
        <v/>
      </c>
      <c r="V5838" s="95" t="str">
        <f t="shared" si="365"/>
        <v/>
      </c>
      <c r="W5838" s="95" t="str">
        <f t="shared" si="366"/>
        <v/>
      </c>
      <c r="X5838" s="95" t="str">
        <f t="shared" si="367"/>
        <v/>
      </c>
    </row>
    <row r="5839" spans="21:24" x14ac:dyDescent="0.3">
      <c r="U5839" s="95" t="str">
        <f t="shared" si="364"/>
        <v/>
      </c>
      <c r="V5839" s="95" t="str">
        <f t="shared" si="365"/>
        <v/>
      </c>
      <c r="W5839" s="95" t="str">
        <f t="shared" si="366"/>
        <v/>
      </c>
      <c r="X5839" s="95" t="str">
        <f t="shared" si="367"/>
        <v/>
      </c>
    </row>
    <row r="5840" spans="21:24" x14ac:dyDescent="0.3">
      <c r="U5840" s="95" t="str">
        <f t="shared" si="364"/>
        <v/>
      </c>
      <c r="V5840" s="95" t="str">
        <f t="shared" si="365"/>
        <v/>
      </c>
      <c r="W5840" s="95" t="str">
        <f t="shared" si="366"/>
        <v/>
      </c>
      <c r="X5840" s="95" t="str">
        <f t="shared" si="367"/>
        <v/>
      </c>
    </row>
    <row r="5841" spans="21:24" x14ac:dyDescent="0.3">
      <c r="U5841" s="95" t="str">
        <f t="shared" si="364"/>
        <v/>
      </c>
      <c r="V5841" s="95" t="str">
        <f t="shared" si="365"/>
        <v/>
      </c>
      <c r="W5841" s="95" t="str">
        <f t="shared" si="366"/>
        <v/>
      </c>
      <c r="X5841" s="95" t="str">
        <f t="shared" si="367"/>
        <v/>
      </c>
    </row>
    <row r="5842" spans="21:24" x14ac:dyDescent="0.3">
      <c r="U5842" s="95" t="str">
        <f t="shared" si="364"/>
        <v/>
      </c>
      <c r="V5842" s="95" t="str">
        <f t="shared" si="365"/>
        <v/>
      </c>
      <c r="W5842" s="95" t="str">
        <f t="shared" si="366"/>
        <v/>
      </c>
      <c r="X5842" s="95" t="str">
        <f t="shared" si="367"/>
        <v/>
      </c>
    </row>
    <row r="5843" spans="21:24" x14ac:dyDescent="0.3">
      <c r="U5843" s="95" t="str">
        <f t="shared" si="364"/>
        <v/>
      </c>
      <c r="V5843" s="95" t="str">
        <f t="shared" si="365"/>
        <v/>
      </c>
      <c r="W5843" s="95" t="str">
        <f t="shared" si="366"/>
        <v/>
      </c>
      <c r="X5843" s="95" t="str">
        <f t="shared" si="367"/>
        <v/>
      </c>
    </row>
    <row r="5844" spans="21:24" x14ac:dyDescent="0.3">
      <c r="U5844" s="95" t="str">
        <f t="shared" si="364"/>
        <v/>
      </c>
      <c r="V5844" s="95" t="str">
        <f t="shared" si="365"/>
        <v/>
      </c>
      <c r="W5844" s="95" t="str">
        <f t="shared" si="366"/>
        <v/>
      </c>
      <c r="X5844" s="95" t="str">
        <f t="shared" si="367"/>
        <v/>
      </c>
    </row>
    <row r="5845" spans="21:24" x14ac:dyDescent="0.3">
      <c r="U5845" s="95" t="str">
        <f t="shared" si="364"/>
        <v/>
      </c>
      <c r="V5845" s="95" t="str">
        <f t="shared" si="365"/>
        <v/>
      </c>
      <c r="W5845" s="95" t="str">
        <f t="shared" si="366"/>
        <v/>
      </c>
      <c r="X5845" s="95" t="str">
        <f t="shared" si="367"/>
        <v/>
      </c>
    </row>
    <row r="5846" spans="21:24" x14ac:dyDescent="0.3">
      <c r="U5846" s="95" t="str">
        <f t="shared" si="364"/>
        <v/>
      </c>
      <c r="V5846" s="95" t="str">
        <f t="shared" si="365"/>
        <v/>
      </c>
      <c r="W5846" s="95" t="str">
        <f t="shared" si="366"/>
        <v/>
      </c>
      <c r="X5846" s="95" t="str">
        <f t="shared" si="367"/>
        <v/>
      </c>
    </row>
    <row r="5847" spans="21:24" x14ac:dyDescent="0.3">
      <c r="U5847" s="95" t="str">
        <f t="shared" si="364"/>
        <v/>
      </c>
      <c r="V5847" s="95" t="str">
        <f t="shared" si="365"/>
        <v/>
      </c>
      <c r="W5847" s="95" t="str">
        <f t="shared" si="366"/>
        <v/>
      </c>
      <c r="X5847" s="95" t="str">
        <f t="shared" si="367"/>
        <v/>
      </c>
    </row>
    <row r="5848" spans="21:24" x14ac:dyDescent="0.3">
      <c r="U5848" s="95" t="str">
        <f t="shared" si="364"/>
        <v/>
      </c>
      <c r="V5848" s="95" t="str">
        <f t="shared" si="365"/>
        <v/>
      </c>
      <c r="W5848" s="95" t="str">
        <f t="shared" si="366"/>
        <v/>
      </c>
      <c r="X5848" s="95" t="str">
        <f t="shared" si="367"/>
        <v/>
      </c>
    </row>
    <row r="5849" spans="21:24" x14ac:dyDescent="0.3">
      <c r="U5849" s="95" t="str">
        <f t="shared" si="364"/>
        <v/>
      </c>
      <c r="V5849" s="95" t="str">
        <f t="shared" si="365"/>
        <v/>
      </c>
      <c r="W5849" s="95" t="str">
        <f t="shared" si="366"/>
        <v/>
      </c>
      <c r="X5849" s="95" t="str">
        <f t="shared" si="367"/>
        <v/>
      </c>
    </row>
    <row r="5850" spans="21:24" x14ac:dyDescent="0.3">
      <c r="U5850" s="95" t="str">
        <f t="shared" si="364"/>
        <v/>
      </c>
      <c r="V5850" s="95" t="str">
        <f t="shared" si="365"/>
        <v/>
      </c>
      <c r="W5850" s="95" t="str">
        <f t="shared" si="366"/>
        <v/>
      </c>
      <c r="X5850" s="95" t="str">
        <f t="shared" si="367"/>
        <v/>
      </c>
    </row>
    <row r="5851" spans="21:24" x14ac:dyDescent="0.3">
      <c r="U5851" s="95" t="str">
        <f t="shared" si="364"/>
        <v/>
      </c>
      <c r="V5851" s="95" t="str">
        <f t="shared" si="365"/>
        <v/>
      </c>
      <c r="W5851" s="95" t="str">
        <f t="shared" si="366"/>
        <v/>
      </c>
      <c r="X5851" s="95" t="str">
        <f t="shared" si="367"/>
        <v/>
      </c>
    </row>
    <row r="5852" spans="21:24" x14ac:dyDescent="0.3">
      <c r="U5852" s="95" t="str">
        <f t="shared" si="364"/>
        <v/>
      </c>
      <c r="V5852" s="95" t="str">
        <f t="shared" si="365"/>
        <v/>
      </c>
      <c r="W5852" s="95" t="str">
        <f t="shared" si="366"/>
        <v/>
      </c>
      <c r="X5852" s="95" t="str">
        <f t="shared" si="367"/>
        <v/>
      </c>
    </row>
    <row r="5853" spans="21:24" x14ac:dyDescent="0.3">
      <c r="U5853" s="95" t="str">
        <f t="shared" si="364"/>
        <v/>
      </c>
      <c r="V5853" s="95" t="str">
        <f t="shared" si="365"/>
        <v/>
      </c>
      <c r="W5853" s="95" t="str">
        <f t="shared" si="366"/>
        <v/>
      </c>
      <c r="X5853" s="95" t="str">
        <f t="shared" si="367"/>
        <v/>
      </c>
    </row>
    <row r="5854" spans="21:24" x14ac:dyDescent="0.3">
      <c r="U5854" s="95" t="str">
        <f t="shared" si="364"/>
        <v/>
      </c>
      <c r="V5854" s="95" t="str">
        <f t="shared" si="365"/>
        <v/>
      </c>
      <c r="W5854" s="95" t="str">
        <f t="shared" si="366"/>
        <v/>
      </c>
      <c r="X5854" s="95" t="str">
        <f t="shared" si="367"/>
        <v/>
      </c>
    </row>
    <row r="5855" spans="21:24" x14ac:dyDescent="0.3">
      <c r="U5855" s="95" t="str">
        <f t="shared" si="364"/>
        <v/>
      </c>
      <c r="V5855" s="95" t="str">
        <f t="shared" si="365"/>
        <v/>
      </c>
      <c r="W5855" s="95" t="str">
        <f t="shared" si="366"/>
        <v/>
      </c>
      <c r="X5855" s="95" t="str">
        <f t="shared" si="367"/>
        <v/>
      </c>
    </row>
    <row r="5856" spans="21:24" x14ac:dyDescent="0.3">
      <c r="U5856" s="95" t="str">
        <f t="shared" si="364"/>
        <v/>
      </c>
      <c r="V5856" s="95" t="str">
        <f t="shared" si="365"/>
        <v/>
      </c>
      <c r="W5856" s="95" t="str">
        <f t="shared" si="366"/>
        <v/>
      </c>
      <c r="X5856" s="95" t="str">
        <f t="shared" si="367"/>
        <v/>
      </c>
    </row>
    <row r="5857" spans="21:24" x14ac:dyDescent="0.3">
      <c r="U5857" s="95" t="str">
        <f t="shared" si="364"/>
        <v/>
      </c>
      <c r="V5857" s="95" t="str">
        <f t="shared" si="365"/>
        <v/>
      </c>
      <c r="W5857" s="95" t="str">
        <f t="shared" si="366"/>
        <v/>
      </c>
      <c r="X5857" s="95" t="str">
        <f t="shared" si="367"/>
        <v/>
      </c>
    </row>
    <row r="5858" spans="21:24" x14ac:dyDescent="0.3">
      <c r="U5858" s="95" t="str">
        <f t="shared" si="364"/>
        <v/>
      </c>
      <c r="V5858" s="95" t="str">
        <f t="shared" si="365"/>
        <v/>
      </c>
      <c r="W5858" s="95" t="str">
        <f t="shared" si="366"/>
        <v/>
      </c>
      <c r="X5858" s="95" t="str">
        <f t="shared" si="367"/>
        <v/>
      </c>
    </row>
    <row r="5859" spans="21:24" x14ac:dyDescent="0.3">
      <c r="U5859" s="95" t="str">
        <f t="shared" si="364"/>
        <v/>
      </c>
      <c r="V5859" s="95" t="str">
        <f t="shared" si="365"/>
        <v/>
      </c>
      <c r="W5859" s="95" t="str">
        <f t="shared" si="366"/>
        <v/>
      </c>
      <c r="X5859" s="95" t="str">
        <f t="shared" si="367"/>
        <v/>
      </c>
    </row>
    <row r="5860" spans="21:24" x14ac:dyDescent="0.3">
      <c r="U5860" s="95" t="str">
        <f t="shared" si="364"/>
        <v/>
      </c>
      <c r="V5860" s="95" t="str">
        <f t="shared" si="365"/>
        <v/>
      </c>
      <c r="W5860" s="95" t="str">
        <f t="shared" si="366"/>
        <v/>
      </c>
      <c r="X5860" s="95" t="str">
        <f t="shared" si="367"/>
        <v/>
      </c>
    </row>
    <row r="5861" spans="21:24" x14ac:dyDescent="0.3">
      <c r="U5861" s="95" t="str">
        <f t="shared" si="364"/>
        <v/>
      </c>
      <c r="V5861" s="95" t="str">
        <f t="shared" si="365"/>
        <v/>
      </c>
      <c r="W5861" s="95" t="str">
        <f t="shared" si="366"/>
        <v/>
      </c>
      <c r="X5861" s="95" t="str">
        <f t="shared" si="367"/>
        <v/>
      </c>
    </row>
    <row r="5862" spans="21:24" x14ac:dyDescent="0.3">
      <c r="U5862" s="95" t="str">
        <f t="shared" si="364"/>
        <v/>
      </c>
      <c r="V5862" s="95" t="str">
        <f t="shared" si="365"/>
        <v/>
      </c>
      <c r="W5862" s="95" t="str">
        <f t="shared" si="366"/>
        <v/>
      </c>
      <c r="X5862" s="95" t="str">
        <f t="shared" si="367"/>
        <v/>
      </c>
    </row>
    <row r="5863" spans="21:24" x14ac:dyDescent="0.3">
      <c r="U5863" s="95" t="str">
        <f t="shared" si="364"/>
        <v/>
      </c>
      <c r="V5863" s="95" t="str">
        <f t="shared" si="365"/>
        <v/>
      </c>
      <c r="W5863" s="95" t="str">
        <f t="shared" si="366"/>
        <v/>
      </c>
      <c r="X5863" s="95" t="str">
        <f t="shared" si="367"/>
        <v/>
      </c>
    </row>
    <row r="5864" spans="21:24" x14ac:dyDescent="0.3">
      <c r="U5864" s="95" t="str">
        <f t="shared" si="364"/>
        <v/>
      </c>
      <c r="V5864" s="95" t="str">
        <f t="shared" si="365"/>
        <v/>
      </c>
      <c r="W5864" s="95" t="str">
        <f t="shared" si="366"/>
        <v/>
      </c>
      <c r="X5864" s="95" t="str">
        <f t="shared" si="367"/>
        <v/>
      </c>
    </row>
    <row r="5865" spans="21:24" x14ac:dyDescent="0.3">
      <c r="U5865" s="95" t="str">
        <f t="shared" si="364"/>
        <v/>
      </c>
      <c r="V5865" s="95" t="str">
        <f t="shared" si="365"/>
        <v/>
      </c>
      <c r="W5865" s="95" t="str">
        <f t="shared" si="366"/>
        <v/>
      </c>
      <c r="X5865" s="95" t="str">
        <f t="shared" si="367"/>
        <v/>
      </c>
    </row>
    <row r="5866" spans="21:24" x14ac:dyDescent="0.3">
      <c r="U5866" s="95" t="str">
        <f t="shared" si="364"/>
        <v/>
      </c>
      <c r="V5866" s="95" t="str">
        <f t="shared" si="365"/>
        <v/>
      </c>
      <c r="W5866" s="95" t="str">
        <f t="shared" si="366"/>
        <v/>
      </c>
      <c r="X5866" s="95" t="str">
        <f t="shared" si="367"/>
        <v/>
      </c>
    </row>
    <row r="5867" spans="21:24" x14ac:dyDescent="0.3">
      <c r="U5867" s="95" t="str">
        <f t="shared" si="364"/>
        <v/>
      </c>
      <c r="V5867" s="95" t="str">
        <f t="shared" si="365"/>
        <v/>
      </c>
      <c r="W5867" s="95" t="str">
        <f t="shared" si="366"/>
        <v/>
      </c>
      <c r="X5867" s="95" t="str">
        <f t="shared" si="367"/>
        <v/>
      </c>
    </row>
    <row r="5868" spans="21:24" x14ac:dyDescent="0.3">
      <c r="U5868" s="95" t="str">
        <f t="shared" si="364"/>
        <v/>
      </c>
      <c r="V5868" s="95" t="str">
        <f t="shared" si="365"/>
        <v/>
      </c>
      <c r="W5868" s="95" t="str">
        <f t="shared" si="366"/>
        <v/>
      </c>
      <c r="X5868" s="95" t="str">
        <f t="shared" si="367"/>
        <v/>
      </c>
    </row>
    <row r="5869" spans="21:24" x14ac:dyDescent="0.3">
      <c r="U5869" s="95" t="str">
        <f t="shared" si="364"/>
        <v/>
      </c>
      <c r="V5869" s="95" t="str">
        <f t="shared" si="365"/>
        <v/>
      </c>
      <c r="W5869" s="95" t="str">
        <f t="shared" si="366"/>
        <v/>
      </c>
      <c r="X5869" s="95" t="str">
        <f t="shared" si="367"/>
        <v/>
      </c>
    </row>
    <row r="5870" spans="21:24" x14ac:dyDescent="0.3">
      <c r="U5870" s="95" t="str">
        <f t="shared" si="364"/>
        <v/>
      </c>
      <c r="V5870" s="95" t="str">
        <f t="shared" si="365"/>
        <v/>
      </c>
      <c r="W5870" s="95" t="str">
        <f t="shared" si="366"/>
        <v/>
      </c>
      <c r="X5870" s="95" t="str">
        <f t="shared" si="367"/>
        <v/>
      </c>
    </row>
    <row r="5871" spans="21:24" x14ac:dyDescent="0.3">
      <c r="U5871" s="95" t="str">
        <f t="shared" si="364"/>
        <v/>
      </c>
      <c r="V5871" s="95" t="str">
        <f t="shared" si="365"/>
        <v/>
      </c>
      <c r="W5871" s="95" t="str">
        <f t="shared" si="366"/>
        <v/>
      </c>
      <c r="X5871" s="95" t="str">
        <f t="shared" si="367"/>
        <v/>
      </c>
    </row>
    <row r="5872" spans="21:24" x14ac:dyDescent="0.3">
      <c r="U5872" s="95" t="str">
        <f t="shared" si="364"/>
        <v/>
      </c>
      <c r="V5872" s="95" t="str">
        <f t="shared" si="365"/>
        <v/>
      </c>
      <c r="W5872" s="95" t="str">
        <f t="shared" si="366"/>
        <v/>
      </c>
      <c r="X5872" s="95" t="str">
        <f t="shared" si="367"/>
        <v/>
      </c>
    </row>
    <row r="5873" spans="21:24" x14ac:dyDescent="0.3">
      <c r="U5873" s="95" t="str">
        <f t="shared" si="364"/>
        <v/>
      </c>
      <c r="V5873" s="95" t="str">
        <f t="shared" si="365"/>
        <v/>
      </c>
      <c r="W5873" s="95" t="str">
        <f t="shared" si="366"/>
        <v/>
      </c>
      <c r="X5873" s="95" t="str">
        <f t="shared" si="367"/>
        <v/>
      </c>
    </row>
    <row r="5874" spans="21:24" x14ac:dyDescent="0.3">
      <c r="U5874" s="95" t="str">
        <f t="shared" si="364"/>
        <v/>
      </c>
      <c r="V5874" s="95" t="str">
        <f t="shared" si="365"/>
        <v/>
      </c>
      <c r="W5874" s="95" t="str">
        <f t="shared" si="366"/>
        <v/>
      </c>
      <c r="X5874" s="95" t="str">
        <f t="shared" si="367"/>
        <v/>
      </c>
    </row>
    <row r="5875" spans="21:24" x14ac:dyDescent="0.3">
      <c r="U5875" s="95" t="str">
        <f t="shared" si="364"/>
        <v/>
      </c>
      <c r="V5875" s="95" t="str">
        <f t="shared" si="365"/>
        <v/>
      </c>
      <c r="W5875" s="95" t="str">
        <f t="shared" si="366"/>
        <v/>
      </c>
      <c r="X5875" s="95" t="str">
        <f t="shared" si="367"/>
        <v/>
      </c>
    </row>
    <row r="5876" spans="21:24" x14ac:dyDescent="0.3">
      <c r="U5876" s="95" t="str">
        <f t="shared" si="364"/>
        <v/>
      </c>
      <c r="V5876" s="95" t="str">
        <f t="shared" si="365"/>
        <v/>
      </c>
      <c r="W5876" s="95" t="str">
        <f t="shared" si="366"/>
        <v/>
      </c>
      <c r="X5876" s="95" t="str">
        <f t="shared" si="367"/>
        <v/>
      </c>
    </row>
    <row r="5877" spans="21:24" x14ac:dyDescent="0.3">
      <c r="U5877" s="95" t="str">
        <f t="shared" si="364"/>
        <v/>
      </c>
      <c r="V5877" s="95" t="str">
        <f t="shared" si="365"/>
        <v/>
      </c>
      <c r="W5877" s="95" t="str">
        <f t="shared" si="366"/>
        <v/>
      </c>
      <c r="X5877" s="95" t="str">
        <f t="shared" si="367"/>
        <v/>
      </c>
    </row>
    <row r="5878" spans="21:24" x14ac:dyDescent="0.3">
      <c r="U5878" s="95" t="str">
        <f t="shared" si="364"/>
        <v/>
      </c>
      <c r="V5878" s="95" t="str">
        <f t="shared" si="365"/>
        <v/>
      </c>
      <c r="W5878" s="95" t="str">
        <f t="shared" si="366"/>
        <v/>
      </c>
      <c r="X5878" s="95" t="str">
        <f t="shared" si="367"/>
        <v/>
      </c>
    </row>
    <row r="5879" spans="21:24" x14ac:dyDescent="0.3">
      <c r="U5879" s="95" t="str">
        <f t="shared" si="364"/>
        <v/>
      </c>
      <c r="V5879" s="95" t="str">
        <f t="shared" si="365"/>
        <v/>
      </c>
      <c r="W5879" s="95" t="str">
        <f t="shared" si="366"/>
        <v/>
      </c>
      <c r="X5879" s="95" t="str">
        <f t="shared" si="367"/>
        <v/>
      </c>
    </row>
    <row r="5880" spans="21:24" x14ac:dyDescent="0.3">
      <c r="U5880" s="95" t="str">
        <f t="shared" si="364"/>
        <v/>
      </c>
      <c r="V5880" s="95" t="str">
        <f t="shared" si="365"/>
        <v/>
      </c>
      <c r="W5880" s="95" t="str">
        <f t="shared" si="366"/>
        <v/>
      </c>
      <c r="X5880" s="95" t="str">
        <f t="shared" si="367"/>
        <v/>
      </c>
    </row>
    <row r="5881" spans="21:24" x14ac:dyDescent="0.3">
      <c r="U5881" s="95" t="str">
        <f t="shared" si="364"/>
        <v/>
      </c>
      <c r="V5881" s="95" t="str">
        <f t="shared" si="365"/>
        <v/>
      </c>
      <c r="W5881" s="95" t="str">
        <f t="shared" si="366"/>
        <v/>
      </c>
      <c r="X5881" s="95" t="str">
        <f t="shared" si="367"/>
        <v/>
      </c>
    </row>
    <row r="5882" spans="21:24" x14ac:dyDescent="0.3">
      <c r="U5882" s="95" t="str">
        <f t="shared" si="364"/>
        <v/>
      </c>
      <c r="V5882" s="95" t="str">
        <f t="shared" si="365"/>
        <v/>
      </c>
      <c r="W5882" s="95" t="str">
        <f t="shared" si="366"/>
        <v/>
      </c>
      <c r="X5882" s="95" t="str">
        <f t="shared" si="367"/>
        <v/>
      </c>
    </row>
    <row r="5883" spans="21:24" x14ac:dyDescent="0.3">
      <c r="U5883" s="95" t="str">
        <f t="shared" si="364"/>
        <v/>
      </c>
      <c r="V5883" s="95" t="str">
        <f t="shared" si="365"/>
        <v/>
      </c>
      <c r="W5883" s="95" t="str">
        <f t="shared" si="366"/>
        <v/>
      </c>
      <c r="X5883" s="95" t="str">
        <f t="shared" si="367"/>
        <v/>
      </c>
    </row>
    <row r="5884" spans="21:24" x14ac:dyDescent="0.3">
      <c r="U5884" s="95" t="str">
        <f t="shared" si="364"/>
        <v/>
      </c>
      <c r="V5884" s="95" t="str">
        <f t="shared" si="365"/>
        <v/>
      </c>
      <c r="W5884" s="95" t="str">
        <f t="shared" si="366"/>
        <v/>
      </c>
      <c r="X5884" s="95" t="str">
        <f t="shared" si="367"/>
        <v/>
      </c>
    </row>
    <row r="5885" spans="21:24" x14ac:dyDescent="0.3">
      <c r="U5885" s="95" t="str">
        <f t="shared" si="364"/>
        <v/>
      </c>
      <c r="V5885" s="95" t="str">
        <f t="shared" si="365"/>
        <v/>
      </c>
      <c r="W5885" s="95" t="str">
        <f t="shared" si="366"/>
        <v/>
      </c>
      <c r="X5885" s="95" t="str">
        <f t="shared" si="367"/>
        <v/>
      </c>
    </row>
    <row r="5886" spans="21:24" x14ac:dyDescent="0.3">
      <c r="U5886" s="95" t="str">
        <f t="shared" si="364"/>
        <v/>
      </c>
      <c r="V5886" s="95" t="str">
        <f t="shared" si="365"/>
        <v/>
      </c>
      <c r="W5886" s="95" t="str">
        <f t="shared" si="366"/>
        <v/>
      </c>
      <c r="X5886" s="95" t="str">
        <f t="shared" si="367"/>
        <v/>
      </c>
    </row>
    <row r="5887" spans="21:24" x14ac:dyDescent="0.3">
      <c r="U5887" s="95" t="str">
        <f t="shared" si="364"/>
        <v/>
      </c>
      <c r="V5887" s="95" t="str">
        <f t="shared" si="365"/>
        <v/>
      </c>
      <c r="W5887" s="95" t="str">
        <f t="shared" si="366"/>
        <v/>
      </c>
      <c r="X5887" s="95" t="str">
        <f t="shared" si="367"/>
        <v/>
      </c>
    </row>
    <row r="5888" spans="21:24" x14ac:dyDescent="0.3">
      <c r="U5888" s="95" t="str">
        <f t="shared" si="364"/>
        <v/>
      </c>
      <c r="V5888" s="95" t="str">
        <f t="shared" si="365"/>
        <v/>
      </c>
      <c r="W5888" s="95" t="str">
        <f t="shared" si="366"/>
        <v/>
      </c>
      <c r="X5888" s="95" t="str">
        <f t="shared" si="367"/>
        <v/>
      </c>
    </row>
    <row r="5889" spans="21:24" x14ac:dyDescent="0.3">
      <c r="U5889" s="95" t="str">
        <f t="shared" si="364"/>
        <v/>
      </c>
      <c r="V5889" s="95" t="str">
        <f t="shared" si="365"/>
        <v/>
      </c>
      <c r="W5889" s="95" t="str">
        <f t="shared" si="366"/>
        <v/>
      </c>
      <c r="X5889" s="95" t="str">
        <f t="shared" si="367"/>
        <v/>
      </c>
    </row>
    <row r="5890" spans="21:24" x14ac:dyDescent="0.3">
      <c r="U5890" s="95" t="str">
        <f t="shared" si="364"/>
        <v/>
      </c>
      <c r="V5890" s="95" t="str">
        <f t="shared" si="365"/>
        <v/>
      </c>
      <c r="W5890" s="95" t="str">
        <f t="shared" si="366"/>
        <v/>
      </c>
      <c r="X5890" s="95" t="str">
        <f t="shared" si="367"/>
        <v/>
      </c>
    </row>
    <row r="5891" spans="21:24" x14ac:dyDescent="0.3">
      <c r="U5891" s="95" t="str">
        <f t="shared" si="364"/>
        <v/>
      </c>
      <c r="V5891" s="95" t="str">
        <f t="shared" si="365"/>
        <v/>
      </c>
      <c r="W5891" s="95" t="str">
        <f t="shared" si="366"/>
        <v/>
      </c>
      <c r="X5891" s="95" t="str">
        <f t="shared" si="367"/>
        <v/>
      </c>
    </row>
    <row r="5892" spans="21:24" x14ac:dyDescent="0.3">
      <c r="U5892" s="95" t="str">
        <f t="shared" si="364"/>
        <v/>
      </c>
      <c r="V5892" s="95" t="str">
        <f t="shared" si="365"/>
        <v/>
      </c>
      <c r="W5892" s="95" t="str">
        <f t="shared" si="366"/>
        <v/>
      </c>
      <c r="X5892" s="95" t="str">
        <f t="shared" si="367"/>
        <v/>
      </c>
    </row>
    <row r="5893" spans="21:24" x14ac:dyDescent="0.3">
      <c r="U5893" s="95" t="str">
        <f t="shared" ref="U5893:U5956" si="368">IF(L5893="ANO",B5893&amp;"-Linie A","")</f>
        <v/>
      </c>
      <c r="V5893" s="95" t="str">
        <f t="shared" ref="V5893:V5956" si="369">IF(M5893="ANO",B5893&amp;"-Linie B","")</f>
        <v/>
      </c>
      <c r="W5893" s="95" t="str">
        <f t="shared" ref="W5893:W5956" si="370">IF(N5893="ANO",B5893&amp;"-Linie C","")</f>
        <v/>
      </c>
      <c r="X5893" s="95" t="str">
        <f t="shared" ref="X5893:X5956" si="371">IF(O5893="ANO",B5893&amp;"-Linie D","")</f>
        <v/>
      </c>
    </row>
    <row r="5894" spans="21:24" x14ac:dyDescent="0.3">
      <c r="U5894" s="95" t="str">
        <f t="shared" si="368"/>
        <v/>
      </c>
      <c r="V5894" s="95" t="str">
        <f t="shared" si="369"/>
        <v/>
      </c>
      <c r="W5894" s="95" t="str">
        <f t="shared" si="370"/>
        <v/>
      </c>
      <c r="X5894" s="95" t="str">
        <f t="shared" si="371"/>
        <v/>
      </c>
    </row>
    <row r="5895" spans="21:24" x14ac:dyDescent="0.3">
      <c r="U5895" s="95" t="str">
        <f t="shared" si="368"/>
        <v/>
      </c>
      <c r="V5895" s="95" t="str">
        <f t="shared" si="369"/>
        <v/>
      </c>
      <c r="W5895" s="95" t="str">
        <f t="shared" si="370"/>
        <v/>
      </c>
      <c r="X5895" s="95" t="str">
        <f t="shared" si="371"/>
        <v/>
      </c>
    </row>
    <row r="5896" spans="21:24" x14ac:dyDescent="0.3">
      <c r="U5896" s="95" t="str">
        <f t="shared" si="368"/>
        <v/>
      </c>
      <c r="V5896" s="95" t="str">
        <f t="shared" si="369"/>
        <v/>
      </c>
      <c r="W5896" s="95" t="str">
        <f t="shared" si="370"/>
        <v/>
      </c>
      <c r="X5896" s="95" t="str">
        <f t="shared" si="371"/>
        <v/>
      </c>
    </row>
    <row r="5897" spans="21:24" x14ac:dyDescent="0.3">
      <c r="U5897" s="95" t="str">
        <f t="shared" si="368"/>
        <v/>
      </c>
      <c r="V5897" s="95" t="str">
        <f t="shared" si="369"/>
        <v/>
      </c>
      <c r="W5897" s="95" t="str">
        <f t="shared" si="370"/>
        <v/>
      </c>
      <c r="X5897" s="95" t="str">
        <f t="shared" si="371"/>
        <v/>
      </c>
    </row>
    <row r="5898" spans="21:24" x14ac:dyDescent="0.3">
      <c r="U5898" s="95" t="str">
        <f t="shared" si="368"/>
        <v/>
      </c>
      <c r="V5898" s="95" t="str">
        <f t="shared" si="369"/>
        <v/>
      </c>
      <c r="W5898" s="95" t="str">
        <f t="shared" si="370"/>
        <v/>
      </c>
      <c r="X5898" s="95" t="str">
        <f t="shared" si="371"/>
        <v/>
      </c>
    </row>
    <row r="5899" spans="21:24" x14ac:dyDescent="0.3">
      <c r="U5899" s="95" t="str">
        <f t="shared" si="368"/>
        <v/>
      </c>
      <c r="V5899" s="95" t="str">
        <f t="shared" si="369"/>
        <v/>
      </c>
      <c r="W5899" s="95" t="str">
        <f t="shared" si="370"/>
        <v/>
      </c>
      <c r="X5899" s="95" t="str">
        <f t="shared" si="371"/>
        <v/>
      </c>
    </row>
    <row r="5900" spans="21:24" x14ac:dyDescent="0.3">
      <c r="U5900" s="95" t="str">
        <f t="shared" si="368"/>
        <v/>
      </c>
      <c r="V5900" s="95" t="str">
        <f t="shared" si="369"/>
        <v/>
      </c>
      <c r="W5900" s="95" t="str">
        <f t="shared" si="370"/>
        <v/>
      </c>
      <c r="X5900" s="95" t="str">
        <f t="shared" si="371"/>
        <v/>
      </c>
    </row>
    <row r="5901" spans="21:24" x14ac:dyDescent="0.3">
      <c r="U5901" s="95" t="str">
        <f t="shared" si="368"/>
        <v/>
      </c>
      <c r="V5901" s="95" t="str">
        <f t="shared" si="369"/>
        <v/>
      </c>
      <c r="W5901" s="95" t="str">
        <f t="shared" si="370"/>
        <v/>
      </c>
      <c r="X5901" s="95" t="str">
        <f t="shared" si="371"/>
        <v/>
      </c>
    </row>
    <row r="5902" spans="21:24" x14ac:dyDescent="0.3">
      <c r="U5902" s="95" t="str">
        <f t="shared" si="368"/>
        <v/>
      </c>
      <c r="V5902" s="95" t="str">
        <f t="shared" si="369"/>
        <v/>
      </c>
      <c r="W5902" s="95" t="str">
        <f t="shared" si="370"/>
        <v/>
      </c>
      <c r="X5902" s="95" t="str">
        <f t="shared" si="371"/>
        <v/>
      </c>
    </row>
    <row r="5903" spans="21:24" x14ac:dyDescent="0.3">
      <c r="U5903" s="95" t="str">
        <f t="shared" si="368"/>
        <v/>
      </c>
      <c r="V5903" s="95" t="str">
        <f t="shared" si="369"/>
        <v/>
      </c>
      <c r="W5903" s="95" t="str">
        <f t="shared" si="370"/>
        <v/>
      </c>
      <c r="X5903" s="95" t="str">
        <f t="shared" si="371"/>
        <v/>
      </c>
    </row>
    <row r="5904" spans="21:24" x14ac:dyDescent="0.3">
      <c r="U5904" s="95" t="str">
        <f t="shared" si="368"/>
        <v/>
      </c>
      <c r="V5904" s="95" t="str">
        <f t="shared" si="369"/>
        <v/>
      </c>
      <c r="W5904" s="95" t="str">
        <f t="shared" si="370"/>
        <v/>
      </c>
      <c r="X5904" s="95" t="str">
        <f t="shared" si="371"/>
        <v/>
      </c>
    </row>
    <row r="5905" spans="21:24" x14ac:dyDescent="0.3">
      <c r="U5905" s="95" t="str">
        <f t="shared" si="368"/>
        <v/>
      </c>
      <c r="V5905" s="95" t="str">
        <f t="shared" si="369"/>
        <v/>
      </c>
      <c r="W5905" s="95" t="str">
        <f t="shared" si="370"/>
        <v/>
      </c>
      <c r="X5905" s="95" t="str">
        <f t="shared" si="371"/>
        <v/>
      </c>
    </row>
    <row r="5906" spans="21:24" x14ac:dyDescent="0.3">
      <c r="U5906" s="95" t="str">
        <f t="shared" si="368"/>
        <v/>
      </c>
      <c r="V5906" s="95" t="str">
        <f t="shared" si="369"/>
        <v/>
      </c>
      <c r="W5906" s="95" t="str">
        <f t="shared" si="370"/>
        <v/>
      </c>
      <c r="X5906" s="95" t="str">
        <f t="shared" si="371"/>
        <v/>
      </c>
    </row>
    <row r="5907" spans="21:24" x14ac:dyDescent="0.3">
      <c r="U5907" s="95" t="str">
        <f t="shared" si="368"/>
        <v/>
      </c>
      <c r="V5907" s="95" t="str">
        <f t="shared" si="369"/>
        <v/>
      </c>
      <c r="W5907" s="95" t="str">
        <f t="shared" si="370"/>
        <v/>
      </c>
      <c r="X5907" s="95" t="str">
        <f t="shared" si="371"/>
        <v/>
      </c>
    </row>
    <row r="5908" spans="21:24" x14ac:dyDescent="0.3">
      <c r="U5908" s="95" t="str">
        <f t="shared" si="368"/>
        <v/>
      </c>
      <c r="V5908" s="95" t="str">
        <f t="shared" si="369"/>
        <v/>
      </c>
      <c r="W5908" s="95" t="str">
        <f t="shared" si="370"/>
        <v/>
      </c>
      <c r="X5908" s="95" t="str">
        <f t="shared" si="371"/>
        <v/>
      </c>
    </row>
    <row r="5909" spans="21:24" x14ac:dyDescent="0.3">
      <c r="U5909" s="95" t="str">
        <f t="shared" si="368"/>
        <v/>
      </c>
      <c r="V5909" s="95" t="str">
        <f t="shared" si="369"/>
        <v/>
      </c>
      <c r="W5909" s="95" t="str">
        <f t="shared" si="370"/>
        <v/>
      </c>
      <c r="X5909" s="95" t="str">
        <f t="shared" si="371"/>
        <v/>
      </c>
    </row>
    <row r="5910" spans="21:24" x14ac:dyDescent="0.3">
      <c r="U5910" s="95" t="str">
        <f t="shared" si="368"/>
        <v/>
      </c>
      <c r="V5910" s="95" t="str">
        <f t="shared" si="369"/>
        <v/>
      </c>
      <c r="W5910" s="95" t="str">
        <f t="shared" si="370"/>
        <v/>
      </c>
      <c r="X5910" s="95" t="str">
        <f t="shared" si="371"/>
        <v/>
      </c>
    </row>
    <row r="5911" spans="21:24" x14ac:dyDescent="0.3">
      <c r="U5911" s="95" t="str">
        <f t="shared" si="368"/>
        <v/>
      </c>
      <c r="V5911" s="95" t="str">
        <f t="shared" si="369"/>
        <v/>
      </c>
      <c r="W5911" s="95" t="str">
        <f t="shared" si="370"/>
        <v/>
      </c>
      <c r="X5911" s="95" t="str">
        <f t="shared" si="371"/>
        <v/>
      </c>
    </row>
    <row r="5912" spans="21:24" x14ac:dyDescent="0.3">
      <c r="U5912" s="95" t="str">
        <f t="shared" si="368"/>
        <v/>
      </c>
      <c r="V5912" s="95" t="str">
        <f t="shared" si="369"/>
        <v/>
      </c>
      <c r="W5912" s="95" t="str">
        <f t="shared" si="370"/>
        <v/>
      </c>
      <c r="X5912" s="95" t="str">
        <f t="shared" si="371"/>
        <v/>
      </c>
    </row>
    <row r="5913" spans="21:24" x14ac:dyDescent="0.3">
      <c r="U5913" s="95" t="str">
        <f t="shared" si="368"/>
        <v/>
      </c>
      <c r="V5913" s="95" t="str">
        <f t="shared" si="369"/>
        <v/>
      </c>
      <c r="W5913" s="95" t="str">
        <f t="shared" si="370"/>
        <v/>
      </c>
      <c r="X5913" s="95" t="str">
        <f t="shared" si="371"/>
        <v/>
      </c>
    </row>
    <row r="5914" spans="21:24" x14ac:dyDescent="0.3">
      <c r="U5914" s="95" t="str">
        <f t="shared" si="368"/>
        <v/>
      </c>
      <c r="V5914" s="95" t="str">
        <f t="shared" si="369"/>
        <v/>
      </c>
      <c r="W5914" s="95" t="str">
        <f t="shared" si="370"/>
        <v/>
      </c>
      <c r="X5914" s="95" t="str">
        <f t="shared" si="371"/>
        <v/>
      </c>
    </row>
    <row r="5915" spans="21:24" x14ac:dyDescent="0.3">
      <c r="U5915" s="95" t="str">
        <f t="shared" si="368"/>
        <v/>
      </c>
      <c r="V5915" s="95" t="str">
        <f t="shared" si="369"/>
        <v/>
      </c>
      <c r="W5915" s="95" t="str">
        <f t="shared" si="370"/>
        <v/>
      </c>
      <c r="X5915" s="95" t="str">
        <f t="shared" si="371"/>
        <v/>
      </c>
    </row>
    <row r="5916" spans="21:24" x14ac:dyDescent="0.3">
      <c r="U5916" s="95" t="str">
        <f t="shared" si="368"/>
        <v/>
      </c>
      <c r="V5916" s="95" t="str">
        <f t="shared" si="369"/>
        <v/>
      </c>
      <c r="W5916" s="95" t="str">
        <f t="shared" si="370"/>
        <v/>
      </c>
      <c r="X5916" s="95" t="str">
        <f t="shared" si="371"/>
        <v/>
      </c>
    </row>
    <row r="5917" spans="21:24" x14ac:dyDescent="0.3">
      <c r="U5917" s="95" t="str">
        <f t="shared" si="368"/>
        <v/>
      </c>
      <c r="V5917" s="95" t="str">
        <f t="shared" si="369"/>
        <v/>
      </c>
      <c r="W5917" s="95" t="str">
        <f t="shared" si="370"/>
        <v/>
      </c>
      <c r="X5917" s="95" t="str">
        <f t="shared" si="371"/>
        <v/>
      </c>
    </row>
    <row r="5918" spans="21:24" x14ac:dyDescent="0.3">
      <c r="U5918" s="95" t="str">
        <f t="shared" si="368"/>
        <v/>
      </c>
      <c r="V5918" s="95" t="str">
        <f t="shared" si="369"/>
        <v/>
      </c>
      <c r="W5918" s="95" t="str">
        <f t="shared" si="370"/>
        <v/>
      </c>
      <c r="X5918" s="95" t="str">
        <f t="shared" si="371"/>
        <v/>
      </c>
    </row>
    <row r="5919" spans="21:24" x14ac:dyDescent="0.3">
      <c r="U5919" s="95" t="str">
        <f t="shared" si="368"/>
        <v/>
      </c>
      <c r="V5919" s="95" t="str">
        <f t="shared" si="369"/>
        <v/>
      </c>
      <c r="W5919" s="95" t="str">
        <f t="shared" si="370"/>
        <v/>
      </c>
      <c r="X5919" s="95" t="str">
        <f t="shared" si="371"/>
        <v/>
      </c>
    </row>
    <row r="5920" spans="21:24" x14ac:dyDescent="0.3">
      <c r="U5920" s="95" t="str">
        <f t="shared" si="368"/>
        <v/>
      </c>
      <c r="V5920" s="95" t="str">
        <f t="shared" si="369"/>
        <v/>
      </c>
      <c r="W5920" s="95" t="str">
        <f t="shared" si="370"/>
        <v/>
      </c>
      <c r="X5920" s="95" t="str">
        <f t="shared" si="371"/>
        <v/>
      </c>
    </row>
    <row r="5921" spans="21:24" x14ac:dyDescent="0.3">
      <c r="U5921" s="95" t="str">
        <f t="shared" si="368"/>
        <v/>
      </c>
      <c r="V5921" s="95" t="str">
        <f t="shared" si="369"/>
        <v/>
      </c>
      <c r="W5921" s="95" t="str">
        <f t="shared" si="370"/>
        <v/>
      </c>
      <c r="X5921" s="95" t="str">
        <f t="shared" si="371"/>
        <v/>
      </c>
    </row>
    <row r="5922" spans="21:24" x14ac:dyDescent="0.3">
      <c r="U5922" s="95" t="str">
        <f t="shared" si="368"/>
        <v/>
      </c>
      <c r="V5922" s="95" t="str">
        <f t="shared" si="369"/>
        <v/>
      </c>
      <c r="W5922" s="95" t="str">
        <f t="shared" si="370"/>
        <v/>
      </c>
      <c r="X5922" s="95" t="str">
        <f t="shared" si="371"/>
        <v/>
      </c>
    </row>
    <row r="5923" spans="21:24" x14ac:dyDescent="0.3">
      <c r="U5923" s="95" t="str">
        <f t="shared" si="368"/>
        <v/>
      </c>
      <c r="V5923" s="95" t="str">
        <f t="shared" si="369"/>
        <v/>
      </c>
      <c r="W5923" s="95" t="str">
        <f t="shared" si="370"/>
        <v/>
      </c>
      <c r="X5923" s="95" t="str">
        <f t="shared" si="371"/>
        <v/>
      </c>
    </row>
    <row r="5924" spans="21:24" x14ac:dyDescent="0.3">
      <c r="U5924" s="95" t="str">
        <f t="shared" si="368"/>
        <v/>
      </c>
      <c r="V5924" s="95" t="str">
        <f t="shared" si="369"/>
        <v/>
      </c>
      <c r="W5924" s="95" t="str">
        <f t="shared" si="370"/>
        <v/>
      </c>
      <c r="X5924" s="95" t="str">
        <f t="shared" si="371"/>
        <v/>
      </c>
    </row>
    <row r="5925" spans="21:24" x14ac:dyDescent="0.3">
      <c r="U5925" s="95" t="str">
        <f t="shared" si="368"/>
        <v/>
      </c>
      <c r="V5925" s="95" t="str">
        <f t="shared" si="369"/>
        <v/>
      </c>
      <c r="W5925" s="95" t="str">
        <f t="shared" si="370"/>
        <v/>
      </c>
      <c r="X5925" s="95" t="str">
        <f t="shared" si="371"/>
        <v/>
      </c>
    </row>
    <row r="5926" spans="21:24" x14ac:dyDescent="0.3">
      <c r="U5926" s="95" t="str">
        <f t="shared" si="368"/>
        <v/>
      </c>
      <c r="V5926" s="95" t="str">
        <f t="shared" si="369"/>
        <v/>
      </c>
      <c r="W5926" s="95" t="str">
        <f t="shared" si="370"/>
        <v/>
      </c>
      <c r="X5926" s="95" t="str">
        <f t="shared" si="371"/>
        <v/>
      </c>
    </row>
    <row r="5927" spans="21:24" x14ac:dyDescent="0.3">
      <c r="U5927" s="95" t="str">
        <f t="shared" si="368"/>
        <v/>
      </c>
      <c r="V5927" s="95" t="str">
        <f t="shared" si="369"/>
        <v/>
      </c>
      <c r="W5927" s="95" t="str">
        <f t="shared" si="370"/>
        <v/>
      </c>
      <c r="X5927" s="95" t="str">
        <f t="shared" si="371"/>
        <v/>
      </c>
    </row>
    <row r="5928" spans="21:24" x14ac:dyDescent="0.3">
      <c r="U5928" s="95" t="str">
        <f t="shared" si="368"/>
        <v/>
      </c>
      <c r="V5928" s="95" t="str">
        <f t="shared" si="369"/>
        <v/>
      </c>
      <c r="W5928" s="95" t="str">
        <f t="shared" si="370"/>
        <v/>
      </c>
      <c r="X5928" s="95" t="str">
        <f t="shared" si="371"/>
        <v/>
      </c>
    </row>
    <row r="5929" spans="21:24" x14ac:dyDescent="0.3">
      <c r="U5929" s="95" t="str">
        <f t="shared" si="368"/>
        <v/>
      </c>
      <c r="V5929" s="95" t="str">
        <f t="shared" si="369"/>
        <v/>
      </c>
      <c r="W5929" s="95" t="str">
        <f t="shared" si="370"/>
        <v/>
      </c>
      <c r="X5929" s="95" t="str">
        <f t="shared" si="371"/>
        <v/>
      </c>
    </row>
    <row r="5930" spans="21:24" x14ac:dyDescent="0.3">
      <c r="U5930" s="95" t="str">
        <f t="shared" si="368"/>
        <v/>
      </c>
      <c r="V5930" s="95" t="str">
        <f t="shared" si="369"/>
        <v/>
      </c>
      <c r="W5930" s="95" t="str">
        <f t="shared" si="370"/>
        <v/>
      </c>
      <c r="X5930" s="95" t="str">
        <f t="shared" si="371"/>
        <v/>
      </c>
    </row>
    <row r="5931" spans="21:24" x14ac:dyDescent="0.3">
      <c r="U5931" s="95" t="str">
        <f t="shared" si="368"/>
        <v/>
      </c>
      <c r="V5931" s="95" t="str">
        <f t="shared" si="369"/>
        <v/>
      </c>
      <c r="W5931" s="95" t="str">
        <f t="shared" si="370"/>
        <v/>
      </c>
      <c r="X5931" s="95" t="str">
        <f t="shared" si="371"/>
        <v/>
      </c>
    </row>
    <row r="5932" spans="21:24" x14ac:dyDescent="0.3">
      <c r="U5932" s="95" t="str">
        <f t="shared" si="368"/>
        <v/>
      </c>
      <c r="V5932" s="95" t="str">
        <f t="shared" si="369"/>
        <v/>
      </c>
      <c r="W5932" s="95" t="str">
        <f t="shared" si="370"/>
        <v/>
      </c>
      <c r="X5932" s="95" t="str">
        <f t="shared" si="371"/>
        <v/>
      </c>
    </row>
    <row r="5933" spans="21:24" x14ac:dyDescent="0.3">
      <c r="U5933" s="95" t="str">
        <f t="shared" si="368"/>
        <v/>
      </c>
      <c r="V5933" s="95" t="str">
        <f t="shared" si="369"/>
        <v/>
      </c>
      <c r="W5933" s="95" t="str">
        <f t="shared" si="370"/>
        <v/>
      </c>
      <c r="X5933" s="95" t="str">
        <f t="shared" si="371"/>
        <v/>
      </c>
    </row>
    <row r="5934" spans="21:24" x14ac:dyDescent="0.3">
      <c r="U5934" s="95" t="str">
        <f t="shared" si="368"/>
        <v/>
      </c>
      <c r="V5934" s="95" t="str">
        <f t="shared" si="369"/>
        <v/>
      </c>
      <c r="W5934" s="95" t="str">
        <f t="shared" si="370"/>
        <v/>
      </c>
      <c r="X5934" s="95" t="str">
        <f t="shared" si="371"/>
        <v/>
      </c>
    </row>
    <row r="5935" spans="21:24" x14ac:dyDescent="0.3">
      <c r="U5935" s="95" t="str">
        <f t="shared" si="368"/>
        <v/>
      </c>
      <c r="V5935" s="95" t="str">
        <f t="shared" si="369"/>
        <v/>
      </c>
      <c r="W5935" s="95" t="str">
        <f t="shared" si="370"/>
        <v/>
      </c>
      <c r="X5935" s="95" t="str">
        <f t="shared" si="371"/>
        <v/>
      </c>
    </row>
    <row r="5936" spans="21:24" x14ac:dyDescent="0.3">
      <c r="U5936" s="95" t="str">
        <f t="shared" si="368"/>
        <v/>
      </c>
      <c r="V5936" s="95" t="str">
        <f t="shared" si="369"/>
        <v/>
      </c>
      <c r="W5936" s="95" t="str">
        <f t="shared" si="370"/>
        <v/>
      </c>
      <c r="X5936" s="95" t="str">
        <f t="shared" si="371"/>
        <v/>
      </c>
    </row>
    <row r="5937" spans="21:24" x14ac:dyDescent="0.3">
      <c r="U5937" s="95" t="str">
        <f t="shared" si="368"/>
        <v/>
      </c>
      <c r="V5937" s="95" t="str">
        <f t="shared" si="369"/>
        <v/>
      </c>
      <c r="W5937" s="95" t="str">
        <f t="shared" si="370"/>
        <v/>
      </c>
      <c r="X5937" s="95" t="str">
        <f t="shared" si="371"/>
        <v/>
      </c>
    </row>
    <row r="5938" spans="21:24" x14ac:dyDescent="0.3">
      <c r="U5938" s="95" t="str">
        <f t="shared" si="368"/>
        <v/>
      </c>
      <c r="V5938" s="95" t="str">
        <f t="shared" si="369"/>
        <v/>
      </c>
      <c r="W5938" s="95" t="str">
        <f t="shared" si="370"/>
        <v/>
      </c>
      <c r="X5938" s="95" t="str">
        <f t="shared" si="371"/>
        <v/>
      </c>
    </row>
    <row r="5939" spans="21:24" x14ac:dyDescent="0.3">
      <c r="U5939" s="95" t="str">
        <f t="shared" si="368"/>
        <v/>
      </c>
      <c r="V5939" s="95" t="str">
        <f t="shared" si="369"/>
        <v/>
      </c>
      <c r="W5939" s="95" t="str">
        <f t="shared" si="370"/>
        <v/>
      </c>
      <c r="X5939" s="95" t="str">
        <f t="shared" si="371"/>
        <v/>
      </c>
    </row>
    <row r="5940" spans="21:24" x14ac:dyDescent="0.3">
      <c r="U5940" s="95" t="str">
        <f t="shared" si="368"/>
        <v/>
      </c>
      <c r="V5940" s="95" t="str">
        <f t="shared" si="369"/>
        <v/>
      </c>
      <c r="W5940" s="95" t="str">
        <f t="shared" si="370"/>
        <v/>
      </c>
      <c r="X5940" s="95" t="str">
        <f t="shared" si="371"/>
        <v/>
      </c>
    </row>
    <row r="5941" spans="21:24" x14ac:dyDescent="0.3">
      <c r="U5941" s="95" t="str">
        <f t="shared" si="368"/>
        <v/>
      </c>
      <c r="V5941" s="95" t="str">
        <f t="shared" si="369"/>
        <v/>
      </c>
      <c r="W5941" s="95" t="str">
        <f t="shared" si="370"/>
        <v/>
      </c>
      <c r="X5941" s="95" t="str">
        <f t="shared" si="371"/>
        <v/>
      </c>
    </row>
    <row r="5942" spans="21:24" x14ac:dyDescent="0.3">
      <c r="U5942" s="95" t="str">
        <f t="shared" si="368"/>
        <v/>
      </c>
      <c r="V5942" s="95" t="str">
        <f t="shared" si="369"/>
        <v/>
      </c>
      <c r="W5942" s="95" t="str">
        <f t="shared" si="370"/>
        <v/>
      </c>
      <c r="X5942" s="95" t="str">
        <f t="shared" si="371"/>
        <v/>
      </c>
    </row>
    <row r="5943" spans="21:24" x14ac:dyDescent="0.3">
      <c r="U5943" s="95" t="str">
        <f t="shared" si="368"/>
        <v/>
      </c>
      <c r="V5943" s="95" t="str">
        <f t="shared" si="369"/>
        <v/>
      </c>
      <c r="W5943" s="95" t="str">
        <f t="shared" si="370"/>
        <v/>
      </c>
      <c r="X5943" s="95" t="str">
        <f t="shared" si="371"/>
        <v/>
      </c>
    </row>
    <row r="5944" spans="21:24" x14ac:dyDescent="0.3">
      <c r="U5944" s="95" t="str">
        <f t="shared" si="368"/>
        <v/>
      </c>
      <c r="V5944" s="95" t="str">
        <f t="shared" si="369"/>
        <v/>
      </c>
      <c r="W5944" s="95" t="str">
        <f t="shared" si="370"/>
        <v/>
      </c>
      <c r="X5944" s="95" t="str">
        <f t="shared" si="371"/>
        <v/>
      </c>
    </row>
    <row r="5945" spans="21:24" x14ac:dyDescent="0.3">
      <c r="U5945" s="95" t="str">
        <f t="shared" si="368"/>
        <v/>
      </c>
      <c r="V5945" s="95" t="str">
        <f t="shared" si="369"/>
        <v/>
      </c>
      <c r="W5945" s="95" t="str">
        <f t="shared" si="370"/>
        <v/>
      </c>
      <c r="X5945" s="95" t="str">
        <f t="shared" si="371"/>
        <v/>
      </c>
    </row>
    <row r="5946" spans="21:24" x14ac:dyDescent="0.3">
      <c r="U5946" s="95" t="str">
        <f t="shared" si="368"/>
        <v/>
      </c>
      <c r="V5946" s="95" t="str">
        <f t="shared" si="369"/>
        <v/>
      </c>
      <c r="W5946" s="95" t="str">
        <f t="shared" si="370"/>
        <v/>
      </c>
      <c r="X5946" s="95" t="str">
        <f t="shared" si="371"/>
        <v/>
      </c>
    </row>
    <row r="5947" spans="21:24" x14ac:dyDescent="0.3">
      <c r="U5947" s="95" t="str">
        <f t="shared" si="368"/>
        <v/>
      </c>
      <c r="V5947" s="95" t="str">
        <f t="shared" si="369"/>
        <v/>
      </c>
      <c r="W5947" s="95" t="str">
        <f t="shared" si="370"/>
        <v/>
      </c>
      <c r="X5947" s="95" t="str">
        <f t="shared" si="371"/>
        <v/>
      </c>
    </row>
    <row r="5948" spans="21:24" x14ac:dyDescent="0.3">
      <c r="U5948" s="95" t="str">
        <f t="shared" si="368"/>
        <v/>
      </c>
      <c r="V5948" s="95" t="str">
        <f t="shared" si="369"/>
        <v/>
      </c>
      <c r="W5948" s="95" t="str">
        <f t="shared" si="370"/>
        <v/>
      </c>
      <c r="X5948" s="95" t="str">
        <f t="shared" si="371"/>
        <v/>
      </c>
    </row>
    <row r="5949" spans="21:24" x14ac:dyDescent="0.3">
      <c r="U5949" s="95" t="str">
        <f t="shared" si="368"/>
        <v/>
      </c>
      <c r="V5949" s="95" t="str">
        <f t="shared" si="369"/>
        <v/>
      </c>
      <c r="W5949" s="95" t="str">
        <f t="shared" si="370"/>
        <v/>
      </c>
      <c r="X5949" s="95" t="str">
        <f t="shared" si="371"/>
        <v/>
      </c>
    </row>
    <row r="5950" spans="21:24" x14ac:dyDescent="0.3">
      <c r="U5950" s="95" t="str">
        <f t="shared" si="368"/>
        <v/>
      </c>
      <c r="V5950" s="95" t="str">
        <f t="shared" si="369"/>
        <v/>
      </c>
      <c r="W5950" s="95" t="str">
        <f t="shared" si="370"/>
        <v/>
      </c>
      <c r="X5950" s="95" t="str">
        <f t="shared" si="371"/>
        <v/>
      </c>
    </row>
    <row r="5951" spans="21:24" x14ac:dyDescent="0.3">
      <c r="U5951" s="95" t="str">
        <f t="shared" si="368"/>
        <v/>
      </c>
      <c r="V5951" s="95" t="str">
        <f t="shared" si="369"/>
        <v/>
      </c>
      <c r="W5951" s="95" t="str">
        <f t="shared" si="370"/>
        <v/>
      </c>
      <c r="X5951" s="95" t="str">
        <f t="shared" si="371"/>
        <v/>
      </c>
    </row>
    <row r="5952" spans="21:24" x14ac:dyDescent="0.3">
      <c r="U5952" s="95" t="str">
        <f t="shared" si="368"/>
        <v/>
      </c>
      <c r="V5952" s="95" t="str">
        <f t="shared" si="369"/>
        <v/>
      </c>
      <c r="W5952" s="95" t="str">
        <f t="shared" si="370"/>
        <v/>
      </c>
      <c r="X5952" s="95" t="str">
        <f t="shared" si="371"/>
        <v/>
      </c>
    </row>
    <row r="5953" spans="21:24" x14ac:dyDescent="0.3">
      <c r="U5953" s="95" t="str">
        <f t="shared" si="368"/>
        <v/>
      </c>
      <c r="V5953" s="95" t="str">
        <f t="shared" si="369"/>
        <v/>
      </c>
      <c r="W5953" s="95" t="str">
        <f t="shared" si="370"/>
        <v/>
      </c>
      <c r="X5953" s="95" t="str">
        <f t="shared" si="371"/>
        <v/>
      </c>
    </row>
    <row r="5954" spans="21:24" x14ac:dyDescent="0.3">
      <c r="U5954" s="95" t="str">
        <f t="shared" si="368"/>
        <v/>
      </c>
      <c r="V5954" s="95" t="str">
        <f t="shared" si="369"/>
        <v/>
      </c>
      <c r="W5954" s="95" t="str">
        <f t="shared" si="370"/>
        <v/>
      </c>
      <c r="X5954" s="95" t="str">
        <f t="shared" si="371"/>
        <v/>
      </c>
    </row>
    <row r="5955" spans="21:24" x14ac:dyDescent="0.3">
      <c r="U5955" s="95" t="str">
        <f t="shared" si="368"/>
        <v/>
      </c>
      <c r="V5955" s="95" t="str">
        <f t="shared" si="369"/>
        <v/>
      </c>
      <c r="W5955" s="95" t="str">
        <f t="shared" si="370"/>
        <v/>
      </c>
      <c r="X5955" s="95" t="str">
        <f t="shared" si="371"/>
        <v/>
      </c>
    </row>
    <row r="5956" spans="21:24" x14ac:dyDescent="0.3">
      <c r="U5956" s="95" t="str">
        <f t="shared" si="368"/>
        <v/>
      </c>
      <c r="V5956" s="95" t="str">
        <f t="shared" si="369"/>
        <v/>
      </c>
      <c r="W5956" s="95" t="str">
        <f t="shared" si="370"/>
        <v/>
      </c>
      <c r="X5956" s="95" t="str">
        <f t="shared" si="371"/>
        <v/>
      </c>
    </row>
    <row r="5957" spans="21:24" x14ac:dyDescent="0.3">
      <c r="U5957" s="95" t="str">
        <f t="shared" ref="U5957:U6020" si="372">IF(L5957="ANO",B5957&amp;"-Linie A","")</f>
        <v/>
      </c>
      <c r="V5957" s="95" t="str">
        <f t="shared" ref="V5957:V6020" si="373">IF(M5957="ANO",B5957&amp;"-Linie B","")</f>
        <v/>
      </c>
      <c r="W5957" s="95" t="str">
        <f t="shared" ref="W5957:W6020" si="374">IF(N5957="ANO",B5957&amp;"-Linie C","")</f>
        <v/>
      </c>
      <c r="X5957" s="95" t="str">
        <f t="shared" ref="X5957:X6020" si="375">IF(O5957="ANO",B5957&amp;"-Linie D","")</f>
        <v/>
      </c>
    </row>
    <row r="5958" spans="21:24" x14ac:dyDescent="0.3">
      <c r="U5958" s="95" t="str">
        <f t="shared" si="372"/>
        <v/>
      </c>
      <c r="V5958" s="95" t="str">
        <f t="shared" si="373"/>
        <v/>
      </c>
      <c r="W5958" s="95" t="str">
        <f t="shared" si="374"/>
        <v/>
      </c>
      <c r="X5958" s="95" t="str">
        <f t="shared" si="375"/>
        <v/>
      </c>
    </row>
    <row r="5959" spans="21:24" x14ac:dyDescent="0.3">
      <c r="U5959" s="95" t="str">
        <f t="shared" si="372"/>
        <v/>
      </c>
      <c r="V5959" s="95" t="str">
        <f t="shared" si="373"/>
        <v/>
      </c>
      <c r="W5959" s="95" t="str">
        <f t="shared" si="374"/>
        <v/>
      </c>
      <c r="X5959" s="95" t="str">
        <f t="shared" si="375"/>
        <v/>
      </c>
    </row>
    <row r="5960" spans="21:24" x14ac:dyDescent="0.3">
      <c r="U5960" s="95" t="str">
        <f t="shared" si="372"/>
        <v/>
      </c>
      <c r="V5960" s="95" t="str">
        <f t="shared" si="373"/>
        <v/>
      </c>
      <c r="W5960" s="95" t="str">
        <f t="shared" si="374"/>
        <v/>
      </c>
      <c r="X5960" s="95" t="str">
        <f t="shared" si="375"/>
        <v/>
      </c>
    </row>
    <row r="5961" spans="21:24" x14ac:dyDescent="0.3">
      <c r="U5961" s="95" t="str">
        <f t="shared" si="372"/>
        <v/>
      </c>
      <c r="V5961" s="95" t="str">
        <f t="shared" si="373"/>
        <v/>
      </c>
      <c r="W5961" s="95" t="str">
        <f t="shared" si="374"/>
        <v/>
      </c>
      <c r="X5961" s="95" t="str">
        <f t="shared" si="375"/>
        <v/>
      </c>
    </row>
    <row r="5962" spans="21:24" x14ac:dyDescent="0.3">
      <c r="U5962" s="95" t="str">
        <f t="shared" si="372"/>
        <v/>
      </c>
      <c r="V5962" s="95" t="str">
        <f t="shared" si="373"/>
        <v/>
      </c>
      <c r="W5962" s="95" t="str">
        <f t="shared" si="374"/>
        <v/>
      </c>
      <c r="X5962" s="95" t="str">
        <f t="shared" si="375"/>
        <v/>
      </c>
    </row>
    <row r="5963" spans="21:24" x14ac:dyDescent="0.3">
      <c r="U5963" s="95" t="str">
        <f t="shared" si="372"/>
        <v/>
      </c>
      <c r="V5963" s="95" t="str">
        <f t="shared" si="373"/>
        <v/>
      </c>
      <c r="W5963" s="95" t="str">
        <f t="shared" si="374"/>
        <v/>
      </c>
      <c r="X5963" s="95" t="str">
        <f t="shared" si="375"/>
        <v/>
      </c>
    </row>
    <row r="5964" spans="21:24" x14ac:dyDescent="0.3">
      <c r="U5964" s="95" t="str">
        <f t="shared" si="372"/>
        <v/>
      </c>
      <c r="V5964" s="95" t="str">
        <f t="shared" si="373"/>
        <v/>
      </c>
      <c r="W5964" s="95" t="str">
        <f t="shared" si="374"/>
        <v/>
      </c>
      <c r="X5964" s="95" t="str">
        <f t="shared" si="375"/>
        <v/>
      </c>
    </row>
    <row r="5965" spans="21:24" x14ac:dyDescent="0.3">
      <c r="U5965" s="95" t="str">
        <f t="shared" si="372"/>
        <v/>
      </c>
      <c r="V5965" s="95" t="str">
        <f t="shared" si="373"/>
        <v/>
      </c>
      <c r="W5965" s="95" t="str">
        <f t="shared" si="374"/>
        <v/>
      </c>
      <c r="X5965" s="95" t="str">
        <f t="shared" si="375"/>
        <v/>
      </c>
    </row>
    <row r="5966" spans="21:24" x14ac:dyDescent="0.3">
      <c r="U5966" s="95" t="str">
        <f t="shared" si="372"/>
        <v/>
      </c>
      <c r="V5966" s="95" t="str">
        <f t="shared" si="373"/>
        <v/>
      </c>
      <c r="W5966" s="95" t="str">
        <f t="shared" si="374"/>
        <v/>
      </c>
      <c r="X5966" s="95" t="str">
        <f t="shared" si="375"/>
        <v/>
      </c>
    </row>
    <row r="5967" spans="21:24" x14ac:dyDescent="0.3">
      <c r="U5967" s="95" t="str">
        <f t="shared" si="372"/>
        <v/>
      </c>
      <c r="V5967" s="95" t="str">
        <f t="shared" si="373"/>
        <v/>
      </c>
      <c r="W5967" s="95" t="str">
        <f t="shared" si="374"/>
        <v/>
      </c>
      <c r="X5967" s="95" t="str">
        <f t="shared" si="375"/>
        <v/>
      </c>
    </row>
    <row r="5968" spans="21:24" x14ac:dyDescent="0.3">
      <c r="U5968" s="95" t="str">
        <f t="shared" si="372"/>
        <v/>
      </c>
      <c r="V5968" s="95" t="str">
        <f t="shared" si="373"/>
        <v/>
      </c>
      <c r="W5968" s="95" t="str">
        <f t="shared" si="374"/>
        <v/>
      </c>
      <c r="X5968" s="95" t="str">
        <f t="shared" si="375"/>
        <v/>
      </c>
    </row>
    <row r="5969" spans="21:24" x14ac:dyDescent="0.3">
      <c r="U5969" s="95" t="str">
        <f t="shared" si="372"/>
        <v/>
      </c>
      <c r="V5969" s="95" t="str">
        <f t="shared" si="373"/>
        <v/>
      </c>
      <c r="W5969" s="95" t="str">
        <f t="shared" si="374"/>
        <v/>
      </c>
      <c r="X5969" s="95" t="str">
        <f t="shared" si="375"/>
        <v/>
      </c>
    </row>
    <row r="5970" spans="21:24" x14ac:dyDescent="0.3">
      <c r="U5970" s="95" t="str">
        <f t="shared" si="372"/>
        <v/>
      </c>
      <c r="V5970" s="95" t="str">
        <f t="shared" si="373"/>
        <v/>
      </c>
      <c r="W5970" s="95" t="str">
        <f t="shared" si="374"/>
        <v/>
      </c>
      <c r="X5970" s="95" t="str">
        <f t="shared" si="375"/>
        <v/>
      </c>
    </row>
    <row r="5971" spans="21:24" x14ac:dyDescent="0.3">
      <c r="U5971" s="95" t="str">
        <f t="shared" si="372"/>
        <v/>
      </c>
      <c r="V5971" s="95" t="str">
        <f t="shared" si="373"/>
        <v/>
      </c>
      <c r="W5971" s="95" t="str">
        <f t="shared" si="374"/>
        <v/>
      </c>
      <c r="X5971" s="95" t="str">
        <f t="shared" si="375"/>
        <v/>
      </c>
    </row>
    <row r="5972" spans="21:24" x14ac:dyDescent="0.3">
      <c r="U5972" s="95" t="str">
        <f t="shared" si="372"/>
        <v/>
      </c>
      <c r="V5972" s="95" t="str">
        <f t="shared" si="373"/>
        <v/>
      </c>
      <c r="W5972" s="95" t="str">
        <f t="shared" si="374"/>
        <v/>
      </c>
      <c r="X5972" s="95" t="str">
        <f t="shared" si="375"/>
        <v/>
      </c>
    </row>
    <row r="5973" spans="21:24" x14ac:dyDescent="0.3">
      <c r="U5973" s="95" t="str">
        <f t="shared" si="372"/>
        <v/>
      </c>
      <c r="V5973" s="95" t="str">
        <f t="shared" si="373"/>
        <v/>
      </c>
      <c r="W5973" s="95" t="str">
        <f t="shared" si="374"/>
        <v/>
      </c>
      <c r="X5973" s="95" t="str">
        <f t="shared" si="375"/>
        <v/>
      </c>
    </row>
    <row r="5974" spans="21:24" x14ac:dyDescent="0.3">
      <c r="U5974" s="95" t="str">
        <f t="shared" si="372"/>
        <v/>
      </c>
      <c r="V5974" s="95" t="str">
        <f t="shared" si="373"/>
        <v/>
      </c>
      <c r="W5974" s="95" t="str">
        <f t="shared" si="374"/>
        <v/>
      </c>
      <c r="X5974" s="95" t="str">
        <f t="shared" si="375"/>
        <v/>
      </c>
    </row>
    <row r="5975" spans="21:24" x14ac:dyDescent="0.3">
      <c r="U5975" s="95" t="str">
        <f t="shared" si="372"/>
        <v/>
      </c>
      <c r="V5975" s="95" t="str">
        <f t="shared" si="373"/>
        <v/>
      </c>
      <c r="W5975" s="95" t="str">
        <f t="shared" si="374"/>
        <v/>
      </c>
      <c r="X5975" s="95" t="str">
        <f t="shared" si="375"/>
        <v/>
      </c>
    </row>
    <row r="5976" spans="21:24" x14ac:dyDescent="0.3">
      <c r="U5976" s="95" t="str">
        <f t="shared" si="372"/>
        <v/>
      </c>
      <c r="V5976" s="95" t="str">
        <f t="shared" si="373"/>
        <v/>
      </c>
      <c r="W5976" s="95" t="str">
        <f t="shared" si="374"/>
        <v/>
      </c>
      <c r="X5976" s="95" t="str">
        <f t="shared" si="375"/>
        <v/>
      </c>
    </row>
    <row r="5977" spans="21:24" x14ac:dyDescent="0.3">
      <c r="U5977" s="95" t="str">
        <f t="shared" si="372"/>
        <v/>
      </c>
      <c r="V5977" s="95" t="str">
        <f t="shared" si="373"/>
        <v/>
      </c>
      <c r="W5977" s="95" t="str">
        <f t="shared" si="374"/>
        <v/>
      </c>
      <c r="X5977" s="95" t="str">
        <f t="shared" si="375"/>
        <v/>
      </c>
    </row>
    <row r="5978" spans="21:24" x14ac:dyDescent="0.3">
      <c r="U5978" s="95" t="str">
        <f t="shared" si="372"/>
        <v/>
      </c>
      <c r="V5978" s="95" t="str">
        <f t="shared" si="373"/>
        <v/>
      </c>
      <c r="W5978" s="95" t="str">
        <f t="shared" si="374"/>
        <v/>
      </c>
      <c r="X5978" s="95" t="str">
        <f t="shared" si="375"/>
        <v/>
      </c>
    </row>
    <row r="5979" spans="21:24" x14ac:dyDescent="0.3">
      <c r="U5979" s="95" t="str">
        <f t="shared" si="372"/>
        <v/>
      </c>
      <c r="V5979" s="95" t="str">
        <f t="shared" si="373"/>
        <v/>
      </c>
      <c r="W5979" s="95" t="str">
        <f t="shared" si="374"/>
        <v/>
      </c>
      <c r="X5979" s="95" t="str">
        <f t="shared" si="375"/>
        <v/>
      </c>
    </row>
    <row r="5980" spans="21:24" x14ac:dyDescent="0.3">
      <c r="U5980" s="95" t="str">
        <f t="shared" si="372"/>
        <v/>
      </c>
      <c r="V5980" s="95" t="str">
        <f t="shared" si="373"/>
        <v/>
      </c>
      <c r="W5980" s="95" t="str">
        <f t="shared" si="374"/>
        <v/>
      </c>
      <c r="X5980" s="95" t="str">
        <f t="shared" si="375"/>
        <v/>
      </c>
    </row>
    <row r="5981" spans="21:24" x14ac:dyDescent="0.3">
      <c r="U5981" s="95" t="str">
        <f t="shared" si="372"/>
        <v/>
      </c>
      <c r="V5981" s="95" t="str">
        <f t="shared" si="373"/>
        <v/>
      </c>
      <c r="W5981" s="95" t="str">
        <f t="shared" si="374"/>
        <v/>
      </c>
      <c r="X5981" s="95" t="str">
        <f t="shared" si="375"/>
        <v/>
      </c>
    </row>
    <row r="5982" spans="21:24" x14ac:dyDescent="0.3">
      <c r="U5982" s="95" t="str">
        <f t="shared" si="372"/>
        <v/>
      </c>
      <c r="V5982" s="95" t="str">
        <f t="shared" si="373"/>
        <v/>
      </c>
      <c r="W5982" s="95" t="str">
        <f t="shared" si="374"/>
        <v/>
      </c>
      <c r="X5982" s="95" t="str">
        <f t="shared" si="375"/>
        <v/>
      </c>
    </row>
    <row r="5983" spans="21:24" x14ac:dyDescent="0.3">
      <c r="U5983" s="95" t="str">
        <f t="shared" si="372"/>
        <v/>
      </c>
      <c r="V5983" s="95" t="str">
        <f t="shared" si="373"/>
        <v/>
      </c>
      <c r="W5983" s="95" t="str">
        <f t="shared" si="374"/>
        <v/>
      </c>
      <c r="X5983" s="95" t="str">
        <f t="shared" si="375"/>
        <v/>
      </c>
    </row>
    <row r="5984" spans="21:24" x14ac:dyDescent="0.3">
      <c r="U5984" s="95" t="str">
        <f t="shared" si="372"/>
        <v/>
      </c>
      <c r="V5984" s="95" t="str">
        <f t="shared" si="373"/>
        <v/>
      </c>
      <c r="W5984" s="95" t="str">
        <f t="shared" si="374"/>
        <v/>
      </c>
      <c r="X5984" s="95" t="str">
        <f t="shared" si="375"/>
        <v/>
      </c>
    </row>
    <row r="5985" spans="21:24" x14ac:dyDescent="0.3">
      <c r="U5985" s="95" t="str">
        <f t="shared" si="372"/>
        <v/>
      </c>
      <c r="V5985" s="95" t="str">
        <f t="shared" si="373"/>
        <v/>
      </c>
      <c r="W5985" s="95" t="str">
        <f t="shared" si="374"/>
        <v/>
      </c>
      <c r="X5985" s="95" t="str">
        <f t="shared" si="375"/>
        <v/>
      </c>
    </row>
    <row r="5986" spans="21:24" x14ac:dyDescent="0.3">
      <c r="U5986" s="95" t="str">
        <f t="shared" si="372"/>
        <v/>
      </c>
      <c r="V5986" s="95" t="str">
        <f t="shared" si="373"/>
        <v/>
      </c>
      <c r="W5986" s="95" t="str">
        <f t="shared" si="374"/>
        <v/>
      </c>
      <c r="X5986" s="95" t="str">
        <f t="shared" si="375"/>
        <v/>
      </c>
    </row>
    <row r="5987" spans="21:24" x14ac:dyDescent="0.3">
      <c r="U5987" s="95" t="str">
        <f t="shared" si="372"/>
        <v/>
      </c>
      <c r="V5987" s="95" t="str">
        <f t="shared" si="373"/>
        <v/>
      </c>
      <c r="W5987" s="95" t="str">
        <f t="shared" si="374"/>
        <v/>
      </c>
      <c r="X5987" s="95" t="str">
        <f t="shared" si="375"/>
        <v/>
      </c>
    </row>
    <row r="5988" spans="21:24" x14ac:dyDescent="0.3">
      <c r="U5988" s="95" t="str">
        <f t="shared" si="372"/>
        <v/>
      </c>
      <c r="V5988" s="95" t="str">
        <f t="shared" si="373"/>
        <v/>
      </c>
      <c r="W5988" s="95" t="str">
        <f t="shared" si="374"/>
        <v/>
      </c>
      <c r="X5988" s="95" t="str">
        <f t="shared" si="375"/>
        <v/>
      </c>
    </row>
    <row r="5989" spans="21:24" x14ac:dyDescent="0.3">
      <c r="U5989" s="95" t="str">
        <f t="shared" si="372"/>
        <v/>
      </c>
      <c r="V5989" s="95" t="str">
        <f t="shared" si="373"/>
        <v/>
      </c>
      <c r="W5989" s="95" t="str">
        <f t="shared" si="374"/>
        <v/>
      </c>
      <c r="X5989" s="95" t="str">
        <f t="shared" si="375"/>
        <v/>
      </c>
    </row>
    <row r="5990" spans="21:24" x14ac:dyDescent="0.3">
      <c r="U5990" s="95" t="str">
        <f t="shared" si="372"/>
        <v/>
      </c>
      <c r="V5990" s="95" t="str">
        <f t="shared" si="373"/>
        <v/>
      </c>
      <c r="W5990" s="95" t="str">
        <f t="shared" si="374"/>
        <v/>
      </c>
      <c r="X5990" s="95" t="str">
        <f t="shared" si="375"/>
        <v/>
      </c>
    </row>
    <row r="5991" spans="21:24" x14ac:dyDescent="0.3">
      <c r="U5991" s="95" t="str">
        <f t="shared" si="372"/>
        <v/>
      </c>
      <c r="V5991" s="95" t="str">
        <f t="shared" si="373"/>
        <v/>
      </c>
      <c r="W5991" s="95" t="str">
        <f t="shared" si="374"/>
        <v/>
      </c>
      <c r="X5991" s="95" t="str">
        <f t="shared" si="375"/>
        <v/>
      </c>
    </row>
    <row r="5992" spans="21:24" x14ac:dyDescent="0.3">
      <c r="U5992" s="95" t="str">
        <f t="shared" si="372"/>
        <v/>
      </c>
      <c r="V5992" s="95" t="str">
        <f t="shared" si="373"/>
        <v/>
      </c>
      <c r="W5992" s="95" t="str">
        <f t="shared" si="374"/>
        <v/>
      </c>
      <c r="X5992" s="95" t="str">
        <f t="shared" si="375"/>
        <v/>
      </c>
    </row>
    <row r="5993" spans="21:24" x14ac:dyDescent="0.3">
      <c r="U5993" s="95" t="str">
        <f t="shared" si="372"/>
        <v/>
      </c>
      <c r="V5993" s="95" t="str">
        <f t="shared" si="373"/>
        <v/>
      </c>
      <c r="W5993" s="95" t="str">
        <f t="shared" si="374"/>
        <v/>
      </c>
      <c r="X5993" s="95" t="str">
        <f t="shared" si="375"/>
        <v/>
      </c>
    </row>
    <row r="5994" spans="21:24" x14ac:dyDescent="0.3">
      <c r="U5994" s="95" t="str">
        <f t="shared" si="372"/>
        <v/>
      </c>
      <c r="V5994" s="95" t="str">
        <f t="shared" si="373"/>
        <v/>
      </c>
      <c r="W5994" s="95" t="str">
        <f t="shared" si="374"/>
        <v/>
      </c>
      <c r="X5994" s="95" t="str">
        <f t="shared" si="375"/>
        <v/>
      </c>
    </row>
    <row r="5995" spans="21:24" x14ac:dyDescent="0.3">
      <c r="U5995" s="95" t="str">
        <f t="shared" si="372"/>
        <v/>
      </c>
      <c r="V5995" s="95" t="str">
        <f t="shared" si="373"/>
        <v/>
      </c>
      <c r="W5995" s="95" t="str">
        <f t="shared" si="374"/>
        <v/>
      </c>
      <c r="X5995" s="95" t="str">
        <f t="shared" si="375"/>
        <v/>
      </c>
    </row>
    <row r="5996" spans="21:24" x14ac:dyDescent="0.3">
      <c r="U5996" s="95" t="str">
        <f t="shared" si="372"/>
        <v/>
      </c>
      <c r="V5996" s="95" t="str">
        <f t="shared" si="373"/>
        <v/>
      </c>
      <c r="W5996" s="95" t="str">
        <f t="shared" si="374"/>
        <v/>
      </c>
      <c r="X5996" s="95" t="str">
        <f t="shared" si="375"/>
        <v/>
      </c>
    </row>
    <row r="5997" spans="21:24" x14ac:dyDescent="0.3">
      <c r="U5997" s="95" t="str">
        <f t="shared" si="372"/>
        <v/>
      </c>
      <c r="V5997" s="95" t="str">
        <f t="shared" si="373"/>
        <v/>
      </c>
      <c r="W5997" s="95" t="str">
        <f t="shared" si="374"/>
        <v/>
      </c>
      <c r="X5997" s="95" t="str">
        <f t="shared" si="375"/>
        <v/>
      </c>
    </row>
    <row r="5998" spans="21:24" x14ac:dyDescent="0.3">
      <c r="U5998" s="95" t="str">
        <f t="shared" si="372"/>
        <v/>
      </c>
      <c r="V5998" s="95" t="str">
        <f t="shared" si="373"/>
        <v/>
      </c>
      <c r="W5998" s="95" t="str">
        <f t="shared" si="374"/>
        <v/>
      </c>
      <c r="X5998" s="95" t="str">
        <f t="shared" si="375"/>
        <v/>
      </c>
    </row>
    <row r="5999" spans="21:24" x14ac:dyDescent="0.3">
      <c r="U5999" s="95" t="str">
        <f t="shared" si="372"/>
        <v/>
      </c>
      <c r="V5999" s="95" t="str">
        <f t="shared" si="373"/>
        <v/>
      </c>
      <c r="W5999" s="95" t="str">
        <f t="shared" si="374"/>
        <v/>
      </c>
      <c r="X5999" s="95" t="str">
        <f t="shared" si="375"/>
        <v/>
      </c>
    </row>
    <row r="6000" spans="21:24" x14ac:dyDescent="0.3">
      <c r="U6000" s="95" t="str">
        <f t="shared" si="372"/>
        <v/>
      </c>
      <c r="V6000" s="95" t="str">
        <f t="shared" si="373"/>
        <v/>
      </c>
      <c r="W6000" s="95" t="str">
        <f t="shared" si="374"/>
        <v/>
      </c>
      <c r="X6000" s="95" t="str">
        <f t="shared" si="375"/>
        <v/>
      </c>
    </row>
    <row r="6001" spans="21:24" x14ac:dyDescent="0.3">
      <c r="U6001" s="95" t="str">
        <f t="shared" si="372"/>
        <v/>
      </c>
      <c r="V6001" s="95" t="str">
        <f t="shared" si="373"/>
        <v/>
      </c>
      <c r="W6001" s="95" t="str">
        <f t="shared" si="374"/>
        <v/>
      </c>
      <c r="X6001" s="95" t="str">
        <f t="shared" si="375"/>
        <v/>
      </c>
    </row>
    <row r="6002" spans="21:24" x14ac:dyDescent="0.3">
      <c r="U6002" s="95" t="str">
        <f t="shared" si="372"/>
        <v/>
      </c>
      <c r="V6002" s="95" t="str">
        <f t="shared" si="373"/>
        <v/>
      </c>
      <c r="W6002" s="95" t="str">
        <f t="shared" si="374"/>
        <v/>
      </c>
      <c r="X6002" s="95" t="str">
        <f t="shared" si="375"/>
        <v/>
      </c>
    </row>
    <row r="6003" spans="21:24" x14ac:dyDescent="0.3">
      <c r="U6003" s="95" t="str">
        <f t="shared" si="372"/>
        <v/>
      </c>
      <c r="V6003" s="95" t="str">
        <f t="shared" si="373"/>
        <v/>
      </c>
      <c r="W6003" s="95" t="str">
        <f t="shared" si="374"/>
        <v/>
      </c>
      <c r="X6003" s="95" t="str">
        <f t="shared" si="375"/>
        <v/>
      </c>
    </row>
    <row r="6004" spans="21:24" x14ac:dyDescent="0.3">
      <c r="U6004" s="95" t="str">
        <f t="shared" si="372"/>
        <v/>
      </c>
      <c r="V6004" s="95" t="str">
        <f t="shared" si="373"/>
        <v/>
      </c>
      <c r="W6004" s="95" t="str">
        <f t="shared" si="374"/>
        <v/>
      </c>
      <c r="X6004" s="95" t="str">
        <f t="shared" si="375"/>
        <v/>
      </c>
    </row>
    <row r="6005" spans="21:24" x14ac:dyDescent="0.3">
      <c r="U6005" s="95" t="str">
        <f t="shared" si="372"/>
        <v/>
      </c>
      <c r="V6005" s="95" t="str">
        <f t="shared" si="373"/>
        <v/>
      </c>
      <c r="W6005" s="95" t="str">
        <f t="shared" si="374"/>
        <v/>
      </c>
      <c r="X6005" s="95" t="str">
        <f t="shared" si="375"/>
        <v/>
      </c>
    </row>
    <row r="6006" spans="21:24" x14ac:dyDescent="0.3">
      <c r="U6006" s="95" t="str">
        <f t="shared" si="372"/>
        <v/>
      </c>
      <c r="V6006" s="95" t="str">
        <f t="shared" si="373"/>
        <v/>
      </c>
      <c r="W6006" s="95" t="str">
        <f t="shared" si="374"/>
        <v/>
      </c>
      <c r="X6006" s="95" t="str">
        <f t="shared" si="375"/>
        <v/>
      </c>
    </row>
    <row r="6007" spans="21:24" x14ac:dyDescent="0.3">
      <c r="U6007" s="95" t="str">
        <f t="shared" si="372"/>
        <v/>
      </c>
      <c r="V6007" s="95" t="str">
        <f t="shared" si="373"/>
        <v/>
      </c>
      <c r="W6007" s="95" t="str">
        <f t="shared" si="374"/>
        <v/>
      </c>
      <c r="X6007" s="95" t="str">
        <f t="shared" si="375"/>
        <v/>
      </c>
    </row>
    <row r="6008" spans="21:24" x14ac:dyDescent="0.3">
      <c r="U6008" s="95" t="str">
        <f t="shared" si="372"/>
        <v/>
      </c>
      <c r="V6008" s="95" t="str">
        <f t="shared" si="373"/>
        <v/>
      </c>
      <c r="W6008" s="95" t="str">
        <f t="shared" si="374"/>
        <v/>
      </c>
      <c r="X6008" s="95" t="str">
        <f t="shared" si="375"/>
        <v/>
      </c>
    </row>
    <row r="6009" spans="21:24" x14ac:dyDescent="0.3">
      <c r="U6009" s="95" t="str">
        <f t="shared" si="372"/>
        <v/>
      </c>
      <c r="V6009" s="95" t="str">
        <f t="shared" si="373"/>
        <v/>
      </c>
      <c r="W6009" s="95" t="str">
        <f t="shared" si="374"/>
        <v/>
      </c>
      <c r="X6009" s="95" t="str">
        <f t="shared" si="375"/>
        <v/>
      </c>
    </row>
    <row r="6010" spans="21:24" x14ac:dyDescent="0.3">
      <c r="U6010" s="95" t="str">
        <f t="shared" si="372"/>
        <v/>
      </c>
      <c r="V6010" s="95" t="str">
        <f t="shared" si="373"/>
        <v/>
      </c>
      <c r="W6010" s="95" t="str">
        <f t="shared" si="374"/>
        <v/>
      </c>
      <c r="X6010" s="95" t="str">
        <f t="shared" si="375"/>
        <v/>
      </c>
    </row>
    <row r="6011" spans="21:24" x14ac:dyDescent="0.3">
      <c r="U6011" s="95" t="str">
        <f t="shared" si="372"/>
        <v/>
      </c>
      <c r="V6011" s="95" t="str">
        <f t="shared" si="373"/>
        <v/>
      </c>
      <c r="W6011" s="95" t="str">
        <f t="shared" si="374"/>
        <v/>
      </c>
      <c r="X6011" s="95" t="str">
        <f t="shared" si="375"/>
        <v/>
      </c>
    </row>
    <row r="6012" spans="21:24" x14ac:dyDescent="0.3">
      <c r="U6012" s="95" t="str">
        <f t="shared" si="372"/>
        <v/>
      </c>
      <c r="V6012" s="95" t="str">
        <f t="shared" si="373"/>
        <v/>
      </c>
      <c r="W6012" s="95" t="str">
        <f t="shared" si="374"/>
        <v/>
      </c>
      <c r="X6012" s="95" t="str">
        <f t="shared" si="375"/>
        <v/>
      </c>
    </row>
    <row r="6013" spans="21:24" x14ac:dyDescent="0.3">
      <c r="U6013" s="95" t="str">
        <f t="shared" si="372"/>
        <v/>
      </c>
      <c r="V6013" s="95" t="str">
        <f t="shared" si="373"/>
        <v/>
      </c>
      <c r="W6013" s="95" t="str">
        <f t="shared" si="374"/>
        <v/>
      </c>
      <c r="X6013" s="95" t="str">
        <f t="shared" si="375"/>
        <v/>
      </c>
    </row>
    <row r="6014" spans="21:24" x14ac:dyDescent="0.3">
      <c r="U6014" s="95" t="str">
        <f t="shared" si="372"/>
        <v/>
      </c>
      <c r="V6014" s="95" t="str">
        <f t="shared" si="373"/>
        <v/>
      </c>
      <c r="W6014" s="95" t="str">
        <f t="shared" si="374"/>
        <v/>
      </c>
      <c r="X6014" s="95" t="str">
        <f t="shared" si="375"/>
        <v/>
      </c>
    </row>
    <row r="6015" spans="21:24" x14ac:dyDescent="0.3">
      <c r="U6015" s="95" t="str">
        <f t="shared" si="372"/>
        <v/>
      </c>
      <c r="V6015" s="95" t="str">
        <f t="shared" si="373"/>
        <v/>
      </c>
      <c r="W6015" s="95" t="str">
        <f t="shared" si="374"/>
        <v/>
      </c>
      <c r="X6015" s="95" t="str">
        <f t="shared" si="375"/>
        <v/>
      </c>
    </row>
    <row r="6016" spans="21:24" x14ac:dyDescent="0.3">
      <c r="U6016" s="95" t="str">
        <f t="shared" si="372"/>
        <v/>
      </c>
      <c r="V6016" s="95" t="str">
        <f t="shared" si="373"/>
        <v/>
      </c>
      <c r="W6016" s="95" t="str">
        <f t="shared" si="374"/>
        <v/>
      </c>
      <c r="X6016" s="95" t="str">
        <f t="shared" si="375"/>
        <v/>
      </c>
    </row>
    <row r="6017" spans="21:24" x14ac:dyDescent="0.3">
      <c r="U6017" s="95" t="str">
        <f t="shared" si="372"/>
        <v/>
      </c>
      <c r="V6017" s="95" t="str">
        <f t="shared" si="373"/>
        <v/>
      </c>
      <c r="W6017" s="95" t="str">
        <f t="shared" si="374"/>
        <v/>
      </c>
      <c r="X6017" s="95" t="str">
        <f t="shared" si="375"/>
        <v/>
      </c>
    </row>
    <row r="6018" spans="21:24" x14ac:dyDescent="0.3">
      <c r="U6018" s="95" t="str">
        <f t="shared" si="372"/>
        <v/>
      </c>
      <c r="V6018" s="95" t="str">
        <f t="shared" si="373"/>
        <v/>
      </c>
      <c r="W6018" s="95" t="str">
        <f t="shared" si="374"/>
        <v/>
      </c>
      <c r="X6018" s="95" t="str">
        <f t="shared" si="375"/>
        <v/>
      </c>
    </row>
    <row r="6019" spans="21:24" x14ac:dyDescent="0.3">
      <c r="U6019" s="95" t="str">
        <f t="shared" si="372"/>
        <v/>
      </c>
      <c r="V6019" s="95" t="str">
        <f t="shared" si="373"/>
        <v/>
      </c>
      <c r="W6019" s="95" t="str">
        <f t="shared" si="374"/>
        <v/>
      </c>
      <c r="X6019" s="95" t="str">
        <f t="shared" si="375"/>
        <v/>
      </c>
    </row>
    <row r="6020" spans="21:24" x14ac:dyDescent="0.3">
      <c r="U6020" s="95" t="str">
        <f t="shared" si="372"/>
        <v/>
      </c>
      <c r="V6020" s="95" t="str">
        <f t="shared" si="373"/>
        <v/>
      </c>
      <c r="W6020" s="95" t="str">
        <f t="shared" si="374"/>
        <v/>
      </c>
      <c r="X6020" s="95" t="str">
        <f t="shared" si="375"/>
        <v/>
      </c>
    </row>
    <row r="6021" spans="21:24" x14ac:dyDescent="0.3">
      <c r="U6021" s="95" t="str">
        <f t="shared" ref="U6021:U6084" si="376">IF(L6021="ANO",B6021&amp;"-Linie A","")</f>
        <v/>
      </c>
      <c r="V6021" s="95" t="str">
        <f t="shared" ref="V6021:V6084" si="377">IF(M6021="ANO",B6021&amp;"-Linie B","")</f>
        <v/>
      </c>
      <c r="W6021" s="95" t="str">
        <f t="shared" ref="W6021:W6084" si="378">IF(N6021="ANO",B6021&amp;"-Linie C","")</f>
        <v/>
      </c>
      <c r="X6021" s="95" t="str">
        <f t="shared" ref="X6021:X6084" si="379">IF(O6021="ANO",B6021&amp;"-Linie D","")</f>
        <v/>
      </c>
    </row>
    <row r="6022" spans="21:24" x14ac:dyDescent="0.3">
      <c r="U6022" s="95" t="str">
        <f t="shared" si="376"/>
        <v/>
      </c>
      <c r="V6022" s="95" t="str">
        <f t="shared" si="377"/>
        <v/>
      </c>
      <c r="W6022" s="95" t="str">
        <f t="shared" si="378"/>
        <v/>
      </c>
      <c r="X6022" s="95" t="str">
        <f t="shared" si="379"/>
        <v/>
      </c>
    </row>
    <row r="6023" spans="21:24" x14ac:dyDescent="0.3">
      <c r="U6023" s="95" t="str">
        <f t="shared" si="376"/>
        <v/>
      </c>
      <c r="V6023" s="95" t="str">
        <f t="shared" si="377"/>
        <v/>
      </c>
      <c r="W6023" s="95" t="str">
        <f t="shared" si="378"/>
        <v/>
      </c>
      <c r="X6023" s="95" t="str">
        <f t="shared" si="379"/>
        <v/>
      </c>
    </row>
    <row r="6024" spans="21:24" x14ac:dyDescent="0.3">
      <c r="U6024" s="95" t="str">
        <f t="shared" si="376"/>
        <v/>
      </c>
      <c r="V6024" s="95" t="str">
        <f t="shared" si="377"/>
        <v/>
      </c>
      <c r="W6024" s="95" t="str">
        <f t="shared" si="378"/>
        <v/>
      </c>
      <c r="X6024" s="95" t="str">
        <f t="shared" si="379"/>
        <v/>
      </c>
    </row>
    <row r="6025" spans="21:24" x14ac:dyDescent="0.3">
      <c r="U6025" s="95" t="str">
        <f t="shared" si="376"/>
        <v/>
      </c>
      <c r="V6025" s="95" t="str">
        <f t="shared" si="377"/>
        <v/>
      </c>
      <c r="W6025" s="95" t="str">
        <f t="shared" si="378"/>
        <v/>
      </c>
      <c r="X6025" s="95" t="str">
        <f t="shared" si="379"/>
        <v/>
      </c>
    </row>
    <row r="6026" spans="21:24" x14ac:dyDescent="0.3">
      <c r="U6026" s="95" t="str">
        <f t="shared" si="376"/>
        <v/>
      </c>
      <c r="V6026" s="95" t="str">
        <f t="shared" si="377"/>
        <v/>
      </c>
      <c r="W6026" s="95" t="str">
        <f t="shared" si="378"/>
        <v/>
      </c>
      <c r="X6026" s="95" t="str">
        <f t="shared" si="379"/>
        <v/>
      </c>
    </row>
    <row r="6027" spans="21:24" x14ac:dyDescent="0.3">
      <c r="U6027" s="95" t="str">
        <f t="shared" si="376"/>
        <v/>
      </c>
      <c r="V6027" s="95" t="str">
        <f t="shared" si="377"/>
        <v/>
      </c>
      <c r="W6027" s="95" t="str">
        <f t="shared" si="378"/>
        <v/>
      </c>
      <c r="X6027" s="95" t="str">
        <f t="shared" si="379"/>
        <v/>
      </c>
    </row>
    <row r="6028" spans="21:24" x14ac:dyDescent="0.3">
      <c r="U6028" s="95" t="str">
        <f t="shared" si="376"/>
        <v/>
      </c>
      <c r="V6028" s="95" t="str">
        <f t="shared" si="377"/>
        <v/>
      </c>
      <c r="W6028" s="95" t="str">
        <f t="shared" si="378"/>
        <v/>
      </c>
      <c r="X6028" s="95" t="str">
        <f t="shared" si="379"/>
        <v/>
      </c>
    </row>
    <row r="6029" spans="21:24" x14ac:dyDescent="0.3">
      <c r="U6029" s="95" t="str">
        <f t="shared" si="376"/>
        <v/>
      </c>
      <c r="V6029" s="95" t="str">
        <f t="shared" si="377"/>
        <v/>
      </c>
      <c r="W6029" s="95" t="str">
        <f t="shared" si="378"/>
        <v/>
      </c>
      <c r="X6029" s="95" t="str">
        <f t="shared" si="379"/>
        <v/>
      </c>
    </row>
    <row r="6030" spans="21:24" x14ac:dyDescent="0.3">
      <c r="U6030" s="95" t="str">
        <f t="shared" si="376"/>
        <v/>
      </c>
      <c r="V6030" s="95" t="str">
        <f t="shared" si="377"/>
        <v/>
      </c>
      <c r="W6030" s="95" t="str">
        <f t="shared" si="378"/>
        <v/>
      </c>
      <c r="X6030" s="95" t="str">
        <f t="shared" si="379"/>
        <v/>
      </c>
    </row>
    <row r="6031" spans="21:24" x14ac:dyDescent="0.3">
      <c r="U6031" s="95" t="str">
        <f t="shared" si="376"/>
        <v/>
      </c>
      <c r="V6031" s="95" t="str">
        <f t="shared" si="377"/>
        <v/>
      </c>
      <c r="W6031" s="95" t="str">
        <f t="shared" si="378"/>
        <v/>
      </c>
      <c r="X6031" s="95" t="str">
        <f t="shared" si="379"/>
        <v/>
      </c>
    </row>
    <row r="6032" spans="21:24" x14ac:dyDescent="0.3">
      <c r="U6032" s="95" t="str">
        <f t="shared" si="376"/>
        <v/>
      </c>
      <c r="V6032" s="95" t="str">
        <f t="shared" si="377"/>
        <v/>
      </c>
      <c r="W6032" s="95" t="str">
        <f t="shared" si="378"/>
        <v/>
      </c>
      <c r="X6032" s="95" t="str">
        <f t="shared" si="379"/>
        <v/>
      </c>
    </row>
    <row r="6033" spans="21:24" x14ac:dyDescent="0.3">
      <c r="U6033" s="95" t="str">
        <f t="shared" si="376"/>
        <v/>
      </c>
      <c r="V6033" s="95" t="str">
        <f t="shared" si="377"/>
        <v/>
      </c>
      <c r="W6033" s="95" t="str">
        <f t="shared" si="378"/>
        <v/>
      </c>
      <c r="X6033" s="95" t="str">
        <f t="shared" si="379"/>
        <v/>
      </c>
    </row>
    <row r="6034" spans="21:24" x14ac:dyDescent="0.3">
      <c r="U6034" s="95" t="str">
        <f t="shared" si="376"/>
        <v/>
      </c>
      <c r="V6034" s="95" t="str">
        <f t="shared" si="377"/>
        <v/>
      </c>
      <c r="W6034" s="95" t="str">
        <f t="shared" si="378"/>
        <v/>
      </c>
      <c r="X6034" s="95" t="str">
        <f t="shared" si="379"/>
        <v/>
      </c>
    </row>
    <row r="6035" spans="21:24" x14ac:dyDescent="0.3">
      <c r="U6035" s="95" t="str">
        <f t="shared" si="376"/>
        <v/>
      </c>
      <c r="V6035" s="95" t="str">
        <f t="shared" si="377"/>
        <v/>
      </c>
      <c r="W6035" s="95" t="str">
        <f t="shared" si="378"/>
        <v/>
      </c>
      <c r="X6035" s="95" t="str">
        <f t="shared" si="379"/>
        <v/>
      </c>
    </row>
    <row r="6036" spans="21:24" x14ac:dyDescent="0.3">
      <c r="U6036" s="95" t="str">
        <f t="shared" si="376"/>
        <v/>
      </c>
      <c r="V6036" s="95" t="str">
        <f t="shared" si="377"/>
        <v/>
      </c>
      <c r="W6036" s="95" t="str">
        <f t="shared" si="378"/>
        <v/>
      </c>
      <c r="X6036" s="95" t="str">
        <f t="shared" si="379"/>
        <v/>
      </c>
    </row>
    <row r="6037" spans="21:24" x14ac:dyDescent="0.3">
      <c r="U6037" s="95" t="str">
        <f t="shared" si="376"/>
        <v/>
      </c>
      <c r="V6037" s="95" t="str">
        <f t="shared" si="377"/>
        <v/>
      </c>
      <c r="W6037" s="95" t="str">
        <f t="shared" si="378"/>
        <v/>
      </c>
      <c r="X6037" s="95" t="str">
        <f t="shared" si="379"/>
        <v/>
      </c>
    </row>
    <row r="6038" spans="21:24" x14ac:dyDescent="0.3">
      <c r="U6038" s="95" t="str">
        <f t="shared" si="376"/>
        <v/>
      </c>
      <c r="V6038" s="95" t="str">
        <f t="shared" si="377"/>
        <v/>
      </c>
      <c r="W6038" s="95" t="str">
        <f t="shared" si="378"/>
        <v/>
      </c>
      <c r="X6038" s="95" t="str">
        <f t="shared" si="379"/>
        <v/>
      </c>
    </row>
    <row r="6039" spans="21:24" x14ac:dyDescent="0.3">
      <c r="U6039" s="95" t="str">
        <f t="shared" si="376"/>
        <v/>
      </c>
      <c r="V6039" s="95" t="str">
        <f t="shared" si="377"/>
        <v/>
      </c>
      <c r="W6039" s="95" t="str">
        <f t="shared" si="378"/>
        <v/>
      </c>
      <c r="X6039" s="95" t="str">
        <f t="shared" si="379"/>
        <v/>
      </c>
    </row>
    <row r="6040" spans="21:24" x14ac:dyDescent="0.3">
      <c r="U6040" s="95" t="str">
        <f t="shared" si="376"/>
        <v/>
      </c>
      <c r="V6040" s="95" t="str">
        <f t="shared" si="377"/>
        <v/>
      </c>
      <c r="W6040" s="95" t="str">
        <f t="shared" si="378"/>
        <v/>
      </c>
      <c r="X6040" s="95" t="str">
        <f t="shared" si="379"/>
        <v/>
      </c>
    </row>
    <row r="6041" spans="21:24" x14ac:dyDescent="0.3">
      <c r="U6041" s="95" t="str">
        <f t="shared" si="376"/>
        <v/>
      </c>
      <c r="V6041" s="95" t="str">
        <f t="shared" si="377"/>
        <v/>
      </c>
      <c r="W6041" s="95" t="str">
        <f t="shared" si="378"/>
        <v/>
      </c>
      <c r="X6041" s="95" t="str">
        <f t="shared" si="379"/>
        <v/>
      </c>
    </row>
    <row r="6042" spans="21:24" x14ac:dyDescent="0.3">
      <c r="U6042" s="95" t="str">
        <f t="shared" si="376"/>
        <v/>
      </c>
      <c r="V6042" s="95" t="str">
        <f t="shared" si="377"/>
        <v/>
      </c>
      <c r="W6042" s="95" t="str">
        <f t="shared" si="378"/>
        <v/>
      </c>
      <c r="X6042" s="95" t="str">
        <f t="shared" si="379"/>
        <v/>
      </c>
    </row>
    <row r="6043" spans="21:24" x14ac:dyDescent="0.3">
      <c r="U6043" s="95" t="str">
        <f t="shared" si="376"/>
        <v/>
      </c>
      <c r="V6043" s="95" t="str">
        <f t="shared" si="377"/>
        <v/>
      </c>
      <c r="W6043" s="95" t="str">
        <f t="shared" si="378"/>
        <v/>
      </c>
      <c r="X6043" s="95" t="str">
        <f t="shared" si="379"/>
        <v/>
      </c>
    </row>
    <row r="6044" spans="21:24" x14ac:dyDescent="0.3">
      <c r="U6044" s="95" t="str">
        <f t="shared" si="376"/>
        <v/>
      </c>
      <c r="V6044" s="95" t="str">
        <f t="shared" si="377"/>
        <v/>
      </c>
      <c r="W6044" s="95" t="str">
        <f t="shared" si="378"/>
        <v/>
      </c>
      <c r="X6044" s="95" t="str">
        <f t="shared" si="379"/>
        <v/>
      </c>
    </row>
    <row r="6045" spans="21:24" x14ac:dyDescent="0.3">
      <c r="U6045" s="95" t="str">
        <f t="shared" si="376"/>
        <v/>
      </c>
      <c r="V6045" s="95" t="str">
        <f t="shared" si="377"/>
        <v/>
      </c>
      <c r="W6045" s="95" t="str">
        <f t="shared" si="378"/>
        <v/>
      </c>
      <c r="X6045" s="95" t="str">
        <f t="shared" si="379"/>
        <v/>
      </c>
    </row>
    <row r="6046" spans="21:24" x14ac:dyDescent="0.3">
      <c r="U6046" s="95" t="str">
        <f t="shared" si="376"/>
        <v/>
      </c>
      <c r="V6046" s="95" t="str">
        <f t="shared" si="377"/>
        <v/>
      </c>
      <c r="W6046" s="95" t="str">
        <f t="shared" si="378"/>
        <v/>
      </c>
      <c r="X6046" s="95" t="str">
        <f t="shared" si="379"/>
        <v/>
      </c>
    </row>
    <row r="6047" spans="21:24" x14ac:dyDescent="0.3">
      <c r="U6047" s="95" t="str">
        <f t="shared" si="376"/>
        <v/>
      </c>
      <c r="V6047" s="95" t="str">
        <f t="shared" si="377"/>
        <v/>
      </c>
      <c r="W6047" s="95" t="str">
        <f t="shared" si="378"/>
        <v/>
      </c>
      <c r="X6047" s="95" t="str">
        <f t="shared" si="379"/>
        <v/>
      </c>
    </row>
    <row r="6048" spans="21:24" x14ac:dyDescent="0.3">
      <c r="U6048" s="95" t="str">
        <f t="shared" si="376"/>
        <v/>
      </c>
      <c r="V6048" s="95" t="str">
        <f t="shared" si="377"/>
        <v/>
      </c>
      <c r="W6048" s="95" t="str">
        <f t="shared" si="378"/>
        <v/>
      </c>
      <c r="X6048" s="95" t="str">
        <f t="shared" si="379"/>
        <v/>
      </c>
    </row>
    <row r="6049" spans="21:24" x14ac:dyDescent="0.3">
      <c r="U6049" s="95" t="str">
        <f t="shared" si="376"/>
        <v/>
      </c>
      <c r="V6049" s="95" t="str">
        <f t="shared" si="377"/>
        <v/>
      </c>
      <c r="W6049" s="95" t="str">
        <f t="shared" si="378"/>
        <v/>
      </c>
      <c r="X6049" s="95" t="str">
        <f t="shared" si="379"/>
        <v/>
      </c>
    </row>
    <row r="6050" spans="21:24" x14ac:dyDescent="0.3">
      <c r="U6050" s="95" t="str">
        <f t="shared" si="376"/>
        <v/>
      </c>
      <c r="V6050" s="95" t="str">
        <f t="shared" si="377"/>
        <v/>
      </c>
      <c r="W6050" s="95" t="str">
        <f t="shared" si="378"/>
        <v/>
      </c>
      <c r="X6050" s="95" t="str">
        <f t="shared" si="379"/>
        <v/>
      </c>
    </row>
    <row r="6051" spans="21:24" x14ac:dyDescent="0.3">
      <c r="U6051" s="95" t="str">
        <f t="shared" si="376"/>
        <v/>
      </c>
      <c r="V6051" s="95" t="str">
        <f t="shared" si="377"/>
        <v/>
      </c>
      <c r="W6051" s="95" t="str">
        <f t="shared" si="378"/>
        <v/>
      </c>
      <c r="X6051" s="95" t="str">
        <f t="shared" si="379"/>
        <v/>
      </c>
    </row>
    <row r="6052" spans="21:24" x14ac:dyDescent="0.3">
      <c r="U6052" s="95" t="str">
        <f t="shared" si="376"/>
        <v/>
      </c>
      <c r="V6052" s="95" t="str">
        <f t="shared" si="377"/>
        <v/>
      </c>
      <c r="W6052" s="95" t="str">
        <f t="shared" si="378"/>
        <v/>
      </c>
      <c r="X6052" s="95" t="str">
        <f t="shared" si="379"/>
        <v/>
      </c>
    </row>
    <row r="6053" spans="21:24" x14ac:dyDescent="0.3">
      <c r="U6053" s="95" t="str">
        <f t="shared" si="376"/>
        <v/>
      </c>
      <c r="V6053" s="95" t="str">
        <f t="shared" si="377"/>
        <v/>
      </c>
      <c r="W6053" s="95" t="str">
        <f t="shared" si="378"/>
        <v/>
      </c>
      <c r="X6053" s="95" t="str">
        <f t="shared" si="379"/>
        <v/>
      </c>
    </row>
    <row r="6054" spans="21:24" x14ac:dyDescent="0.3">
      <c r="U6054" s="95" t="str">
        <f t="shared" si="376"/>
        <v/>
      </c>
      <c r="V6054" s="95" t="str">
        <f t="shared" si="377"/>
        <v/>
      </c>
      <c r="W6054" s="95" t="str">
        <f t="shared" si="378"/>
        <v/>
      </c>
      <c r="X6054" s="95" t="str">
        <f t="shared" si="379"/>
        <v/>
      </c>
    </row>
    <row r="6055" spans="21:24" x14ac:dyDescent="0.3">
      <c r="U6055" s="95" t="str">
        <f t="shared" si="376"/>
        <v/>
      </c>
      <c r="V6055" s="95" t="str">
        <f t="shared" si="377"/>
        <v/>
      </c>
      <c r="W6055" s="95" t="str">
        <f t="shared" si="378"/>
        <v/>
      </c>
      <c r="X6055" s="95" t="str">
        <f t="shared" si="379"/>
        <v/>
      </c>
    </row>
    <row r="6056" spans="21:24" x14ac:dyDescent="0.3">
      <c r="U6056" s="95" t="str">
        <f t="shared" si="376"/>
        <v/>
      </c>
      <c r="V6056" s="95" t="str">
        <f t="shared" si="377"/>
        <v/>
      </c>
      <c r="W6056" s="95" t="str">
        <f t="shared" si="378"/>
        <v/>
      </c>
      <c r="X6056" s="95" t="str">
        <f t="shared" si="379"/>
        <v/>
      </c>
    </row>
    <row r="6057" spans="21:24" x14ac:dyDescent="0.3">
      <c r="U6057" s="95" t="str">
        <f t="shared" si="376"/>
        <v/>
      </c>
      <c r="V6057" s="95" t="str">
        <f t="shared" si="377"/>
        <v/>
      </c>
      <c r="W6057" s="95" t="str">
        <f t="shared" si="378"/>
        <v/>
      </c>
      <c r="X6057" s="95" t="str">
        <f t="shared" si="379"/>
        <v/>
      </c>
    </row>
    <row r="6058" spans="21:24" x14ac:dyDescent="0.3">
      <c r="U6058" s="95" t="str">
        <f t="shared" si="376"/>
        <v/>
      </c>
      <c r="V6058" s="95" t="str">
        <f t="shared" si="377"/>
        <v/>
      </c>
      <c r="W6058" s="95" t="str">
        <f t="shared" si="378"/>
        <v/>
      </c>
      <c r="X6058" s="95" t="str">
        <f t="shared" si="379"/>
        <v/>
      </c>
    </row>
    <row r="6059" spans="21:24" x14ac:dyDescent="0.3">
      <c r="U6059" s="95" t="str">
        <f t="shared" si="376"/>
        <v/>
      </c>
      <c r="V6059" s="95" t="str">
        <f t="shared" si="377"/>
        <v/>
      </c>
      <c r="W6059" s="95" t="str">
        <f t="shared" si="378"/>
        <v/>
      </c>
      <c r="X6059" s="95" t="str">
        <f t="shared" si="379"/>
        <v/>
      </c>
    </row>
    <row r="6060" spans="21:24" x14ac:dyDescent="0.3">
      <c r="U6060" s="95" t="str">
        <f t="shared" si="376"/>
        <v/>
      </c>
      <c r="V6060" s="95" t="str">
        <f t="shared" si="377"/>
        <v/>
      </c>
      <c r="W6060" s="95" t="str">
        <f t="shared" si="378"/>
        <v/>
      </c>
      <c r="X6060" s="95" t="str">
        <f t="shared" si="379"/>
        <v/>
      </c>
    </row>
    <row r="6061" spans="21:24" x14ac:dyDescent="0.3">
      <c r="U6061" s="95" t="str">
        <f t="shared" si="376"/>
        <v/>
      </c>
      <c r="V6061" s="95" t="str">
        <f t="shared" si="377"/>
        <v/>
      </c>
      <c r="W6061" s="95" t="str">
        <f t="shared" si="378"/>
        <v/>
      </c>
      <c r="X6061" s="95" t="str">
        <f t="shared" si="379"/>
        <v/>
      </c>
    </row>
    <row r="6062" spans="21:24" x14ac:dyDescent="0.3">
      <c r="U6062" s="95" t="str">
        <f t="shared" si="376"/>
        <v/>
      </c>
      <c r="V6062" s="95" t="str">
        <f t="shared" si="377"/>
        <v/>
      </c>
      <c r="W6062" s="95" t="str">
        <f t="shared" si="378"/>
        <v/>
      </c>
      <c r="X6062" s="95" t="str">
        <f t="shared" si="379"/>
        <v/>
      </c>
    </row>
    <row r="6063" spans="21:24" x14ac:dyDescent="0.3">
      <c r="U6063" s="95" t="str">
        <f t="shared" si="376"/>
        <v/>
      </c>
      <c r="V6063" s="95" t="str">
        <f t="shared" si="377"/>
        <v/>
      </c>
      <c r="W6063" s="95" t="str">
        <f t="shared" si="378"/>
        <v/>
      </c>
      <c r="X6063" s="95" t="str">
        <f t="shared" si="379"/>
        <v/>
      </c>
    </row>
    <row r="6064" spans="21:24" x14ac:dyDescent="0.3">
      <c r="U6064" s="95" t="str">
        <f t="shared" si="376"/>
        <v/>
      </c>
      <c r="V6064" s="95" t="str">
        <f t="shared" si="377"/>
        <v/>
      </c>
      <c r="W6064" s="95" t="str">
        <f t="shared" si="378"/>
        <v/>
      </c>
      <c r="X6064" s="95" t="str">
        <f t="shared" si="379"/>
        <v/>
      </c>
    </row>
    <row r="6065" spans="21:24" x14ac:dyDescent="0.3">
      <c r="U6065" s="95" t="str">
        <f t="shared" si="376"/>
        <v/>
      </c>
      <c r="V6065" s="95" t="str">
        <f t="shared" si="377"/>
        <v/>
      </c>
      <c r="W6065" s="95" t="str">
        <f t="shared" si="378"/>
        <v/>
      </c>
      <c r="X6065" s="95" t="str">
        <f t="shared" si="379"/>
        <v/>
      </c>
    </row>
    <row r="6066" spans="21:24" x14ac:dyDescent="0.3">
      <c r="U6066" s="95" t="str">
        <f t="shared" si="376"/>
        <v/>
      </c>
      <c r="V6066" s="95" t="str">
        <f t="shared" si="377"/>
        <v/>
      </c>
      <c r="W6066" s="95" t="str">
        <f t="shared" si="378"/>
        <v/>
      </c>
      <c r="X6066" s="95" t="str">
        <f t="shared" si="379"/>
        <v/>
      </c>
    </row>
    <row r="6067" spans="21:24" x14ac:dyDescent="0.3">
      <c r="U6067" s="95" t="str">
        <f t="shared" si="376"/>
        <v/>
      </c>
      <c r="V6067" s="95" t="str">
        <f t="shared" si="377"/>
        <v/>
      </c>
      <c r="W6067" s="95" t="str">
        <f t="shared" si="378"/>
        <v/>
      </c>
      <c r="X6067" s="95" t="str">
        <f t="shared" si="379"/>
        <v/>
      </c>
    </row>
    <row r="6068" spans="21:24" x14ac:dyDescent="0.3">
      <c r="U6068" s="95" t="str">
        <f t="shared" si="376"/>
        <v/>
      </c>
      <c r="V6068" s="95" t="str">
        <f t="shared" si="377"/>
        <v/>
      </c>
      <c r="W6068" s="95" t="str">
        <f t="shared" si="378"/>
        <v/>
      </c>
      <c r="X6068" s="95" t="str">
        <f t="shared" si="379"/>
        <v/>
      </c>
    </row>
    <row r="6069" spans="21:24" x14ac:dyDescent="0.3">
      <c r="U6069" s="95" t="str">
        <f t="shared" si="376"/>
        <v/>
      </c>
      <c r="V6069" s="95" t="str">
        <f t="shared" si="377"/>
        <v/>
      </c>
      <c r="W6069" s="95" t="str">
        <f t="shared" si="378"/>
        <v/>
      </c>
      <c r="X6069" s="95" t="str">
        <f t="shared" si="379"/>
        <v/>
      </c>
    </row>
    <row r="6070" spans="21:24" x14ac:dyDescent="0.3">
      <c r="U6070" s="95" t="str">
        <f t="shared" si="376"/>
        <v/>
      </c>
      <c r="V6070" s="95" t="str">
        <f t="shared" si="377"/>
        <v/>
      </c>
      <c r="W6070" s="95" t="str">
        <f t="shared" si="378"/>
        <v/>
      </c>
      <c r="X6070" s="95" t="str">
        <f t="shared" si="379"/>
        <v/>
      </c>
    </row>
    <row r="6071" spans="21:24" x14ac:dyDescent="0.3">
      <c r="U6071" s="95" t="str">
        <f t="shared" si="376"/>
        <v/>
      </c>
      <c r="V6071" s="95" t="str">
        <f t="shared" si="377"/>
        <v/>
      </c>
      <c r="W6071" s="95" t="str">
        <f t="shared" si="378"/>
        <v/>
      </c>
      <c r="X6071" s="95" t="str">
        <f t="shared" si="379"/>
        <v/>
      </c>
    </row>
    <row r="6072" spans="21:24" x14ac:dyDescent="0.3">
      <c r="U6072" s="95" t="str">
        <f t="shared" si="376"/>
        <v/>
      </c>
      <c r="V6072" s="95" t="str">
        <f t="shared" si="377"/>
        <v/>
      </c>
      <c r="W6072" s="95" t="str">
        <f t="shared" si="378"/>
        <v/>
      </c>
      <c r="X6072" s="95" t="str">
        <f t="shared" si="379"/>
        <v/>
      </c>
    </row>
    <row r="6073" spans="21:24" x14ac:dyDescent="0.3">
      <c r="U6073" s="95" t="str">
        <f t="shared" si="376"/>
        <v/>
      </c>
      <c r="V6073" s="95" t="str">
        <f t="shared" si="377"/>
        <v/>
      </c>
      <c r="W6073" s="95" t="str">
        <f t="shared" si="378"/>
        <v/>
      </c>
      <c r="X6073" s="95" t="str">
        <f t="shared" si="379"/>
        <v/>
      </c>
    </row>
    <row r="6074" spans="21:24" x14ac:dyDescent="0.3">
      <c r="U6074" s="95" t="str">
        <f t="shared" si="376"/>
        <v/>
      </c>
      <c r="V6074" s="95" t="str">
        <f t="shared" si="377"/>
        <v/>
      </c>
      <c r="W6074" s="95" t="str">
        <f t="shared" si="378"/>
        <v/>
      </c>
      <c r="X6074" s="95" t="str">
        <f t="shared" si="379"/>
        <v/>
      </c>
    </row>
    <row r="6075" spans="21:24" x14ac:dyDescent="0.3">
      <c r="U6075" s="95" t="str">
        <f t="shared" si="376"/>
        <v/>
      </c>
      <c r="V6075" s="95" t="str">
        <f t="shared" si="377"/>
        <v/>
      </c>
      <c r="W6075" s="95" t="str">
        <f t="shared" si="378"/>
        <v/>
      </c>
      <c r="X6075" s="95" t="str">
        <f t="shared" si="379"/>
        <v/>
      </c>
    </row>
    <row r="6076" spans="21:24" x14ac:dyDescent="0.3">
      <c r="U6076" s="95" t="str">
        <f t="shared" si="376"/>
        <v/>
      </c>
      <c r="V6076" s="95" t="str">
        <f t="shared" si="377"/>
        <v/>
      </c>
      <c r="W6076" s="95" t="str">
        <f t="shared" si="378"/>
        <v/>
      </c>
      <c r="X6076" s="95" t="str">
        <f t="shared" si="379"/>
        <v/>
      </c>
    </row>
    <row r="6077" spans="21:24" x14ac:dyDescent="0.3">
      <c r="U6077" s="95" t="str">
        <f t="shared" si="376"/>
        <v/>
      </c>
      <c r="V6077" s="95" t="str">
        <f t="shared" si="377"/>
        <v/>
      </c>
      <c r="W6077" s="95" t="str">
        <f t="shared" si="378"/>
        <v/>
      </c>
      <c r="X6077" s="95" t="str">
        <f t="shared" si="379"/>
        <v/>
      </c>
    </row>
    <row r="6078" spans="21:24" x14ac:dyDescent="0.3">
      <c r="U6078" s="95" t="str">
        <f t="shared" si="376"/>
        <v/>
      </c>
      <c r="V6078" s="95" t="str">
        <f t="shared" si="377"/>
        <v/>
      </c>
      <c r="W6078" s="95" t="str">
        <f t="shared" si="378"/>
        <v/>
      </c>
      <c r="X6078" s="95" t="str">
        <f t="shared" si="379"/>
        <v/>
      </c>
    </row>
    <row r="6079" spans="21:24" x14ac:dyDescent="0.3">
      <c r="U6079" s="95" t="str">
        <f t="shared" si="376"/>
        <v/>
      </c>
      <c r="V6079" s="95" t="str">
        <f t="shared" si="377"/>
        <v/>
      </c>
      <c r="W6079" s="95" t="str">
        <f t="shared" si="378"/>
        <v/>
      </c>
      <c r="X6079" s="95" t="str">
        <f t="shared" si="379"/>
        <v/>
      </c>
    </row>
    <row r="6080" spans="21:24" x14ac:dyDescent="0.3">
      <c r="U6080" s="95" t="str">
        <f t="shared" si="376"/>
        <v/>
      </c>
      <c r="V6080" s="95" t="str">
        <f t="shared" si="377"/>
        <v/>
      </c>
      <c r="W6080" s="95" t="str">
        <f t="shared" si="378"/>
        <v/>
      </c>
      <c r="X6080" s="95" t="str">
        <f t="shared" si="379"/>
        <v/>
      </c>
    </row>
    <row r="6081" spans="21:24" x14ac:dyDescent="0.3">
      <c r="U6081" s="95" t="str">
        <f t="shared" si="376"/>
        <v/>
      </c>
      <c r="V6081" s="95" t="str">
        <f t="shared" si="377"/>
        <v/>
      </c>
      <c r="W6081" s="95" t="str">
        <f t="shared" si="378"/>
        <v/>
      </c>
      <c r="X6081" s="95" t="str">
        <f t="shared" si="379"/>
        <v/>
      </c>
    </row>
    <row r="6082" spans="21:24" x14ac:dyDescent="0.3">
      <c r="U6082" s="95" t="str">
        <f t="shared" si="376"/>
        <v/>
      </c>
      <c r="V6082" s="95" t="str">
        <f t="shared" si="377"/>
        <v/>
      </c>
      <c r="W6082" s="95" t="str">
        <f t="shared" si="378"/>
        <v/>
      </c>
      <c r="X6082" s="95" t="str">
        <f t="shared" si="379"/>
        <v/>
      </c>
    </row>
    <row r="6083" spans="21:24" x14ac:dyDescent="0.3">
      <c r="U6083" s="95" t="str">
        <f t="shared" si="376"/>
        <v/>
      </c>
      <c r="V6083" s="95" t="str">
        <f t="shared" si="377"/>
        <v/>
      </c>
      <c r="W6083" s="95" t="str">
        <f t="shared" si="378"/>
        <v/>
      </c>
      <c r="X6083" s="95" t="str">
        <f t="shared" si="379"/>
        <v/>
      </c>
    </row>
    <row r="6084" spans="21:24" x14ac:dyDescent="0.3">
      <c r="U6084" s="95" t="str">
        <f t="shared" si="376"/>
        <v/>
      </c>
      <c r="V6084" s="95" t="str">
        <f t="shared" si="377"/>
        <v/>
      </c>
      <c r="W6084" s="95" t="str">
        <f t="shared" si="378"/>
        <v/>
      </c>
      <c r="X6084" s="95" t="str">
        <f t="shared" si="379"/>
        <v/>
      </c>
    </row>
    <row r="6085" spans="21:24" x14ac:dyDescent="0.3">
      <c r="U6085" s="95" t="str">
        <f t="shared" ref="U6085:U6148" si="380">IF(L6085="ANO",B6085&amp;"-Linie A","")</f>
        <v/>
      </c>
      <c r="V6085" s="95" t="str">
        <f t="shared" ref="V6085:V6148" si="381">IF(M6085="ANO",B6085&amp;"-Linie B","")</f>
        <v/>
      </c>
      <c r="W6085" s="95" t="str">
        <f t="shared" ref="W6085:W6148" si="382">IF(N6085="ANO",B6085&amp;"-Linie C","")</f>
        <v/>
      </c>
      <c r="X6085" s="95" t="str">
        <f t="shared" ref="X6085:X6148" si="383">IF(O6085="ANO",B6085&amp;"-Linie D","")</f>
        <v/>
      </c>
    </row>
    <row r="6086" spans="21:24" x14ac:dyDescent="0.3">
      <c r="U6086" s="95" t="str">
        <f t="shared" si="380"/>
        <v/>
      </c>
      <c r="V6086" s="95" t="str">
        <f t="shared" si="381"/>
        <v/>
      </c>
      <c r="W6086" s="95" t="str">
        <f t="shared" si="382"/>
        <v/>
      </c>
      <c r="X6086" s="95" t="str">
        <f t="shared" si="383"/>
        <v/>
      </c>
    </row>
    <row r="6087" spans="21:24" x14ac:dyDescent="0.3">
      <c r="U6087" s="95" t="str">
        <f t="shared" si="380"/>
        <v/>
      </c>
      <c r="V6087" s="95" t="str">
        <f t="shared" si="381"/>
        <v/>
      </c>
      <c r="W6087" s="95" t="str">
        <f t="shared" si="382"/>
        <v/>
      </c>
      <c r="X6087" s="95" t="str">
        <f t="shared" si="383"/>
        <v/>
      </c>
    </row>
    <row r="6088" spans="21:24" x14ac:dyDescent="0.3">
      <c r="U6088" s="95" t="str">
        <f t="shared" si="380"/>
        <v/>
      </c>
      <c r="V6088" s="95" t="str">
        <f t="shared" si="381"/>
        <v/>
      </c>
      <c r="W6088" s="95" t="str">
        <f t="shared" si="382"/>
        <v/>
      </c>
      <c r="X6088" s="95" t="str">
        <f t="shared" si="383"/>
        <v/>
      </c>
    </row>
    <row r="6089" spans="21:24" x14ac:dyDescent="0.3">
      <c r="U6089" s="95" t="str">
        <f t="shared" si="380"/>
        <v/>
      </c>
      <c r="V6089" s="95" t="str">
        <f t="shared" si="381"/>
        <v/>
      </c>
      <c r="W6089" s="95" t="str">
        <f t="shared" si="382"/>
        <v/>
      </c>
      <c r="X6089" s="95" t="str">
        <f t="shared" si="383"/>
        <v/>
      </c>
    </row>
    <row r="6090" spans="21:24" x14ac:dyDescent="0.3">
      <c r="U6090" s="95" t="str">
        <f t="shared" si="380"/>
        <v/>
      </c>
      <c r="V6090" s="95" t="str">
        <f t="shared" si="381"/>
        <v/>
      </c>
      <c r="W6090" s="95" t="str">
        <f t="shared" si="382"/>
        <v/>
      </c>
      <c r="X6090" s="95" t="str">
        <f t="shared" si="383"/>
        <v/>
      </c>
    </row>
    <row r="6091" spans="21:24" x14ac:dyDescent="0.3">
      <c r="U6091" s="95" t="str">
        <f t="shared" si="380"/>
        <v/>
      </c>
      <c r="V6091" s="95" t="str">
        <f t="shared" si="381"/>
        <v/>
      </c>
      <c r="W6091" s="95" t="str">
        <f t="shared" si="382"/>
        <v/>
      </c>
      <c r="X6091" s="95" t="str">
        <f t="shared" si="383"/>
        <v/>
      </c>
    </row>
    <row r="6092" spans="21:24" x14ac:dyDescent="0.3">
      <c r="U6092" s="95" t="str">
        <f t="shared" si="380"/>
        <v/>
      </c>
      <c r="V6092" s="95" t="str">
        <f t="shared" si="381"/>
        <v/>
      </c>
      <c r="W6092" s="95" t="str">
        <f t="shared" si="382"/>
        <v/>
      </c>
      <c r="X6092" s="95" t="str">
        <f t="shared" si="383"/>
        <v/>
      </c>
    </row>
    <row r="6093" spans="21:24" x14ac:dyDescent="0.3">
      <c r="U6093" s="95" t="str">
        <f t="shared" si="380"/>
        <v/>
      </c>
      <c r="V6093" s="95" t="str">
        <f t="shared" si="381"/>
        <v/>
      </c>
      <c r="W6093" s="95" t="str">
        <f t="shared" si="382"/>
        <v/>
      </c>
      <c r="X6093" s="95" t="str">
        <f t="shared" si="383"/>
        <v/>
      </c>
    </row>
    <row r="6094" spans="21:24" x14ac:dyDescent="0.3">
      <c r="U6094" s="95" t="str">
        <f t="shared" si="380"/>
        <v/>
      </c>
      <c r="V6094" s="95" t="str">
        <f t="shared" si="381"/>
        <v/>
      </c>
      <c r="W6094" s="95" t="str">
        <f t="shared" si="382"/>
        <v/>
      </c>
      <c r="X6094" s="95" t="str">
        <f t="shared" si="383"/>
        <v/>
      </c>
    </row>
    <row r="6095" spans="21:24" x14ac:dyDescent="0.3">
      <c r="U6095" s="95" t="str">
        <f t="shared" si="380"/>
        <v/>
      </c>
      <c r="V6095" s="95" t="str">
        <f t="shared" si="381"/>
        <v/>
      </c>
      <c r="W6095" s="95" t="str">
        <f t="shared" si="382"/>
        <v/>
      </c>
      <c r="X6095" s="95" t="str">
        <f t="shared" si="383"/>
        <v/>
      </c>
    </row>
    <row r="6096" spans="21:24" x14ac:dyDescent="0.3">
      <c r="U6096" s="95" t="str">
        <f t="shared" si="380"/>
        <v/>
      </c>
      <c r="V6096" s="95" t="str">
        <f t="shared" si="381"/>
        <v/>
      </c>
      <c r="W6096" s="95" t="str">
        <f t="shared" si="382"/>
        <v/>
      </c>
      <c r="X6096" s="95" t="str">
        <f t="shared" si="383"/>
        <v/>
      </c>
    </row>
    <row r="6097" spans="21:24" x14ac:dyDescent="0.3">
      <c r="U6097" s="95" t="str">
        <f t="shared" si="380"/>
        <v/>
      </c>
      <c r="V6097" s="95" t="str">
        <f t="shared" si="381"/>
        <v/>
      </c>
      <c r="W6097" s="95" t="str">
        <f t="shared" si="382"/>
        <v/>
      </c>
      <c r="X6097" s="95" t="str">
        <f t="shared" si="383"/>
        <v/>
      </c>
    </row>
    <row r="6098" spans="21:24" x14ac:dyDescent="0.3">
      <c r="U6098" s="95" t="str">
        <f t="shared" si="380"/>
        <v/>
      </c>
      <c r="V6098" s="95" t="str">
        <f t="shared" si="381"/>
        <v/>
      </c>
      <c r="W6098" s="95" t="str">
        <f t="shared" si="382"/>
        <v/>
      </c>
      <c r="X6098" s="95" t="str">
        <f t="shared" si="383"/>
        <v/>
      </c>
    </row>
    <row r="6099" spans="21:24" x14ac:dyDescent="0.3">
      <c r="U6099" s="95" t="str">
        <f t="shared" si="380"/>
        <v/>
      </c>
      <c r="V6099" s="95" t="str">
        <f t="shared" si="381"/>
        <v/>
      </c>
      <c r="W6099" s="95" t="str">
        <f t="shared" si="382"/>
        <v/>
      </c>
      <c r="X6099" s="95" t="str">
        <f t="shared" si="383"/>
        <v/>
      </c>
    </row>
    <row r="6100" spans="21:24" x14ac:dyDescent="0.3">
      <c r="U6100" s="95" t="str">
        <f t="shared" si="380"/>
        <v/>
      </c>
      <c r="V6100" s="95" t="str">
        <f t="shared" si="381"/>
        <v/>
      </c>
      <c r="W6100" s="95" t="str">
        <f t="shared" si="382"/>
        <v/>
      </c>
      <c r="X6100" s="95" t="str">
        <f t="shared" si="383"/>
        <v/>
      </c>
    </row>
    <row r="6101" spans="21:24" x14ac:dyDescent="0.3">
      <c r="U6101" s="95" t="str">
        <f t="shared" si="380"/>
        <v/>
      </c>
      <c r="V6101" s="95" t="str">
        <f t="shared" si="381"/>
        <v/>
      </c>
      <c r="W6101" s="95" t="str">
        <f t="shared" si="382"/>
        <v/>
      </c>
      <c r="X6101" s="95" t="str">
        <f t="shared" si="383"/>
        <v/>
      </c>
    </row>
    <row r="6102" spans="21:24" x14ac:dyDescent="0.3">
      <c r="U6102" s="95" t="str">
        <f t="shared" si="380"/>
        <v/>
      </c>
      <c r="V6102" s="95" t="str">
        <f t="shared" si="381"/>
        <v/>
      </c>
      <c r="W6102" s="95" t="str">
        <f t="shared" si="382"/>
        <v/>
      </c>
      <c r="X6102" s="95" t="str">
        <f t="shared" si="383"/>
        <v/>
      </c>
    </row>
    <row r="6103" spans="21:24" x14ac:dyDescent="0.3">
      <c r="U6103" s="95" t="str">
        <f t="shared" si="380"/>
        <v/>
      </c>
      <c r="V6103" s="95" t="str">
        <f t="shared" si="381"/>
        <v/>
      </c>
      <c r="W6103" s="95" t="str">
        <f t="shared" si="382"/>
        <v/>
      </c>
      <c r="X6103" s="95" t="str">
        <f t="shared" si="383"/>
        <v/>
      </c>
    </row>
    <row r="6104" spans="21:24" x14ac:dyDescent="0.3">
      <c r="U6104" s="95" t="str">
        <f t="shared" si="380"/>
        <v/>
      </c>
      <c r="V6104" s="95" t="str">
        <f t="shared" si="381"/>
        <v/>
      </c>
      <c r="W6104" s="95" t="str">
        <f t="shared" si="382"/>
        <v/>
      </c>
      <c r="X6104" s="95" t="str">
        <f t="shared" si="383"/>
        <v/>
      </c>
    </row>
    <row r="6105" spans="21:24" x14ac:dyDescent="0.3">
      <c r="U6105" s="95" t="str">
        <f t="shared" si="380"/>
        <v/>
      </c>
      <c r="V6105" s="95" t="str">
        <f t="shared" si="381"/>
        <v/>
      </c>
      <c r="W6105" s="95" t="str">
        <f t="shared" si="382"/>
        <v/>
      </c>
      <c r="X6105" s="95" t="str">
        <f t="shared" si="383"/>
        <v/>
      </c>
    </row>
    <row r="6106" spans="21:24" x14ac:dyDescent="0.3">
      <c r="U6106" s="95" t="str">
        <f t="shared" si="380"/>
        <v/>
      </c>
      <c r="V6106" s="95" t="str">
        <f t="shared" si="381"/>
        <v/>
      </c>
      <c r="W6106" s="95" t="str">
        <f t="shared" si="382"/>
        <v/>
      </c>
      <c r="X6106" s="95" t="str">
        <f t="shared" si="383"/>
        <v/>
      </c>
    </row>
    <row r="6107" spans="21:24" x14ac:dyDescent="0.3">
      <c r="U6107" s="95" t="str">
        <f t="shared" si="380"/>
        <v/>
      </c>
      <c r="V6107" s="95" t="str">
        <f t="shared" si="381"/>
        <v/>
      </c>
      <c r="W6107" s="95" t="str">
        <f t="shared" si="382"/>
        <v/>
      </c>
      <c r="X6107" s="95" t="str">
        <f t="shared" si="383"/>
        <v/>
      </c>
    </row>
    <row r="6108" spans="21:24" x14ac:dyDescent="0.3">
      <c r="U6108" s="95" t="str">
        <f t="shared" si="380"/>
        <v/>
      </c>
      <c r="V6108" s="95" t="str">
        <f t="shared" si="381"/>
        <v/>
      </c>
      <c r="W6108" s="95" t="str">
        <f t="shared" si="382"/>
        <v/>
      </c>
      <c r="X6108" s="95" t="str">
        <f t="shared" si="383"/>
        <v/>
      </c>
    </row>
    <row r="6109" spans="21:24" x14ac:dyDescent="0.3">
      <c r="U6109" s="95" t="str">
        <f t="shared" si="380"/>
        <v/>
      </c>
      <c r="V6109" s="95" t="str">
        <f t="shared" si="381"/>
        <v/>
      </c>
      <c r="W6109" s="95" t="str">
        <f t="shared" si="382"/>
        <v/>
      </c>
      <c r="X6109" s="95" t="str">
        <f t="shared" si="383"/>
        <v/>
      </c>
    </row>
    <row r="6110" spans="21:24" x14ac:dyDescent="0.3">
      <c r="U6110" s="95" t="str">
        <f t="shared" si="380"/>
        <v/>
      </c>
      <c r="V6110" s="95" t="str">
        <f t="shared" si="381"/>
        <v/>
      </c>
      <c r="W6110" s="95" t="str">
        <f t="shared" si="382"/>
        <v/>
      </c>
      <c r="X6110" s="95" t="str">
        <f t="shared" si="383"/>
        <v/>
      </c>
    </row>
    <row r="6111" spans="21:24" x14ac:dyDescent="0.3">
      <c r="U6111" s="95" t="str">
        <f t="shared" si="380"/>
        <v/>
      </c>
      <c r="V6111" s="95" t="str">
        <f t="shared" si="381"/>
        <v/>
      </c>
      <c r="W6111" s="95" t="str">
        <f t="shared" si="382"/>
        <v/>
      </c>
      <c r="X6111" s="95" t="str">
        <f t="shared" si="383"/>
        <v/>
      </c>
    </row>
    <row r="6112" spans="21:24" x14ac:dyDescent="0.3">
      <c r="U6112" s="95" t="str">
        <f t="shared" si="380"/>
        <v/>
      </c>
      <c r="V6112" s="95" t="str">
        <f t="shared" si="381"/>
        <v/>
      </c>
      <c r="W6112" s="95" t="str">
        <f t="shared" si="382"/>
        <v/>
      </c>
      <c r="X6112" s="95" t="str">
        <f t="shared" si="383"/>
        <v/>
      </c>
    </row>
    <row r="6113" spans="21:24" x14ac:dyDescent="0.3">
      <c r="U6113" s="95" t="str">
        <f t="shared" si="380"/>
        <v/>
      </c>
      <c r="V6113" s="95" t="str">
        <f t="shared" si="381"/>
        <v/>
      </c>
      <c r="W6113" s="95" t="str">
        <f t="shared" si="382"/>
        <v/>
      </c>
      <c r="X6113" s="95" t="str">
        <f t="shared" si="383"/>
        <v/>
      </c>
    </row>
    <row r="6114" spans="21:24" x14ac:dyDescent="0.3">
      <c r="U6114" s="95" t="str">
        <f t="shared" si="380"/>
        <v/>
      </c>
      <c r="V6114" s="95" t="str">
        <f t="shared" si="381"/>
        <v/>
      </c>
      <c r="W6114" s="95" t="str">
        <f t="shared" si="382"/>
        <v/>
      </c>
      <c r="X6114" s="95" t="str">
        <f t="shared" si="383"/>
        <v/>
      </c>
    </row>
    <row r="6115" spans="21:24" x14ac:dyDescent="0.3">
      <c r="U6115" s="95" t="str">
        <f t="shared" si="380"/>
        <v/>
      </c>
      <c r="V6115" s="95" t="str">
        <f t="shared" si="381"/>
        <v/>
      </c>
      <c r="W6115" s="95" t="str">
        <f t="shared" si="382"/>
        <v/>
      </c>
      <c r="X6115" s="95" t="str">
        <f t="shared" si="383"/>
        <v/>
      </c>
    </row>
    <row r="6116" spans="21:24" x14ac:dyDescent="0.3">
      <c r="U6116" s="95" t="str">
        <f t="shared" si="380"/>
        <v/>
      </c>
      <c r="V6116" s="95" t="str">
        <f t="shared" si="381"/>
        <v/>
      </c>
      <c r="W6116" s="95" t="str">
        <f t="shared" si="382"/>
        <v/>
      </c>
      <c r="X6116" s="95" t="str">
        <f t="shared" si="383"/>
        <v/>
      </c>
    </row>
    <row r="6117" spans="21:24" x14ac:dyDescent="0.3">
      <c r="U6117" s="95" t="str">
        <f t="shared" si="380"/>
        <v/>
      </c>
      <c r="V6117" s="95" t="str">
        <f t="shared" si="381"/>
        <v/>
      </c>
      <c r="W6117" s="95" t="str">
        <f t="shared" si="382"/>
        <v/>
      </c>
      <c r="X6117" s="95" t="str">
        <f t="shared" si="383"/>
        <v/>
      </c>
    </row>
    <row r="6118" spans="21:24" x14ac:dyDescent="0.3">
      <c r="U6118" s="95" t="str">
        <f t="shared" si="380"/>
        <v/>
      </c>
      <c r="V6118" s="95" t="str">
        <f t="shared" si="381"/>
        <v/>
      </c>
      <c r="W6118" s="95" t="str">
        <f t="shared" si="382"/>
        <v/>
      </c>
      <c r="X6118" s="95" t="str">
        <f t="shared" si="383"/>
        <v/>
      </c>
    </row>
    <row r="6119" spans="21:24" x14ac:dyDescent="0.3">
      <c r="U6119" s="95" t="str">
        <f t="shared" si="380"/>
        <v/>
      </c>
      <c r="V6119" s="95" t="str">
        <f t="shared" si="381"/>
        <v/>
      </c>
      <c r="W6119" s="95" t="str">
        <f t="shared" si="382"/>
        <v/>
      </c>
      <c r="X6119" s="95" t="str">
        <f t="shared" si="383"/>
        <v/>
      </c>
    </row>
    <row r="6120" spans="21:24" x14ac:dyDescent="0.3">
      <c r="U6120" s="95" t="str">
        <f t="shared" si="380"/>
        <v/>
      </c>
      <c r="V6120" s="95" t="str">
        <f t="shared" si="381"/>
        <v/>
      </c>
      <c r="W6120" s="95" t="str">
        <f t="shared" si="382"/>
        <v/>
      </c>
      <c r="X6120" s="95" t="str">
        <f t="shared" si="383"/>
        <v/>
      </c>
    </row>
    <row r="6121" spans="21:24" x14ac:dyDescent="0.3">
      <c r="U6121" s="95" t="str">
        <f t="shared" si="380"/>
        <v/>
      </c>
      <c r="V6121" s="95" t="str">
        <f t="shared" si="381"/>
        <v/>
      </c>
      <c r="W6121" s="95" t="str">
        <f t="shared" si="382"/>
        <v/>
      </c>
      <c r="X6121" s="95" t="str">
        <f t="shared" si="383"/>
        <v/>
      </c>
    </row>
    <row r="6122" spans="21:24" x14ac:dyDescent="0.3">
      <c r="U6122" s="95" t="str">
        <f t="shared" si="380"/>
        <v/>
      </c>
      <c r="V6122" s="95" t="str">
        <f t="shared" si="381"/>
        <v/>
      </c>
      <c r="W6122" s="95" t="str">
        <f t="shared" si="382"/>
        <v/>
      </c>
      <c r="X6122" s="95" t="str">
        <f t="shared" si="383"/>
        <v/>
      </c>
    </row>
    <row r="6123" spans="21:24" x14ac:dyDescent="0.3">
      <c r="U6123" s="95" t="str">
        <f t="shared" si="380"/>
        <v/>
      </c>
      <c r="V6123" s="95" t="str">
        <f t="shared" si="381"/>
        <v/>
      </c>
      <c r="W6123" s="95" t="str">
        <f t="shared" si="382"/>
        <v/>
      </c>
      <c r="X6123" s="95" t="str">
        <f t="shared" si="383"/>
        <v/>
      </c>
    </row>
    <row r="6124" spans="21:24" x14ac:dyDescent="0.3">
      <c r="U6124" s="95" t="str">
        <f t="shared" si="380"/>
        <v/>
      </c>
      <c r="V6124" s="95" t="str">
        <f t="shared" si="381"/>
        <v/>
      </c>
      <c r="W6124" s="95" t="str">
        <f t="shared" si="382"/>
        <v/>
      </c>
      <c r="X6124" s="95" t="str">
        <f t="shared" si="383"/>
        <v/>
      </c>
    </row>
    <row r="6125" spans="21:24" x14ac:dyDescent="0.3">
      <c r="U6125" s="95" t="str">
        <f t="shared" si="380"/>
        <v/>
      </c>
      <c r="V6125" s="95" t="str">
        <f t="shared" si="381"/>
        <v/>
      </c>
      <c r="W6125" s="95" t="str">
        <f t="shared" si="382"/>
        <v/>
      </c>
      <c r="X6125" s="95" t="str">
        <f t="shared" si="383"/>
        <v/>
      </c>
    </row>
    <row r="6126" spans="21:24" x14ac:dyDescent="0.3">
      <c r="U6126" s="95" t="str">
        <f t="shared" si="380"/>
        <v/>
      </c>
      <c r="V6126" s="95" t="str">
        <f t="shared" si="381"/>
        <v/>
      </c>
      <c r="W6126" s="95" t="str">
        <f t="shared" si="382"/>
        <v/>
      </c>
      <c r="X6126" s="95" t="str">
        <f t="shared" si="383"/>
        <v/>
      </c>
    </row>
    <row r="6127" spans="21:24" x14ac:dyDescent="0.3">
      <c r="U6127" s="95" t="str">
        <f t="shared" si="380"/>
        <v/>
      </c>
      <c r="V6127" s="95" t="str">
        <f t="shared" si="381"/>
        <v/>
      </c>
      <c r="W6127" s="95" t="str">
        <f t="shared" si="382"/>
        <v/>
      </c>
      <c r="X6127" s="95" t="str">
        <f t="shared" si="383"/>
        <v/>
      </c>
    </row>
    <row r="6128" spans="21:24" x14ac:dyDescent="0.3">
      <c r="U6128" s="95" t="str">
        <f t="shared" si="380"/>
        <v/>
      </c>
      <c r="V6128" s="95" t="str">
        <f t="shared" si="381"/>
        <v/>
      </c>
      <c r="W6128" s="95" t="str">
        <f t="shared" si="382"/>
        <v/>
      </c>
      <c r="X6128" s="95" t="str">
        <f t="shared" si="383"/>
        <v/>
      </c>
    </row>
    <row r="6129" spans="21:24" x14ac:dyDescent="0.3">
      <c r="U6129" s="95" t="str">
        <f t="shared" si="380"/>
        <v/>
      </c>
      <c r="V6129" s="95" t="str">
        <f t="shared" si="381"/>
        <v/>
      </c>
      <c r="W6129" s="95" t="str">
        <f t="shared" si="382"/>
        <v/>
      </c>
      <c r="X6129" s="95" t="str">
        <f t="shared" si="383"/>
        <v/>
      </c>
    </row>
    <row r="6130" spans="21:24" x14ac:dyDescent="0.3">
      <c r="U6130" s="95" t="str">
        <f t="shared" si="380"/>
        <v/>
      </c>
      <c r="V6130" s="95" t="str">
        <f t="shared" si="381"/>
        <v/>
      </c>
      <c r="W6130" s="95" t="str">
        <f t="shared" si="382"/>
        <v/>
      </c>
      <c r="X6130" s="95" t="str">
        <f t="shared" si="383"/>
        <v/>
      </c>
    </row>
    <row r="6131" spans="21:24" x14ac:dyDescent="0.3">
      <c r="U6131" s="95" t="str">
        <f t="shared" si="380"/>
        <v/>
      </c>
      <c r="V6131" s="95" t="str">
        <f t="shared" si="381"/>
        <v/>
      </c>
      <c r="W6131" s="95" t="str">
        <f t="shared" si="382"/>
        <v/>
      </c>
      <c r="X6131" s="95" t="str">
        <f t="shared" si="383"/>
        <v/>
      </c>
    </row>
    <row r="6132" spans="21:24" x14ac:dyDescent="0.3">
      <c r="U6132" s="95" t="str">
        <f t="shared" si="380"/>
        <v/>
      </c>
      <c r="V6132" s="95" t="str">
        <f t="shared" si="381"/>
        <v/>
      </c>
      <c r="W6132" s="95" t="str">
        <f t="shared" si="382"/>
        <v/>
      </c>
      <c r="X6132" s="95" t="str">
        <f t="shared" si="383"/>
        <v/>
      </c>
    </row>
    <row r="6133" spans="21:24" x14ac:dyDescent="0.3">
      <c r="U6133" s="95" t="str">
        <f t="shared" si="380"/>
        <v/>
      </c>
      <c r="V6133" s="95" t="str">
        <f t="shared" si="381"/>
        <v/>
      </c>
      <c r="W6133" s="95" t="str">
        <f t="shared" si="382"/>
        <v/>
      </c>
      <c r="X6133" s="95" t="str">
        <f t="shared" si="383"/>
        <v/>
      </c>
    </row>
    <row r="6134" spans="21:24" x14ac:dyDescent="0.3">
      <c r="U6134" s="95" t="str">
        <f t="shared" si="380"/>
        <v/>
      </c>
      <c r="V6134" s="95" t="str">
        <f t="shared" si="381"/>
        <v/>
      </c>
      <c r="W6134" s="95" t="str">
        <f t="shared" si="382"/>
        <v/>
      </c>
      <c r="X6134" s="95" t="str">
        <f t="shared" si="383"/>
        <v/>
      </c>
    </row>
    <row r="6135" spans="21:24" x14ac:dyDescent="0.3">
      <c r="U6135" s="95" t="str">
        <f t="shared" si="380"/>
        <v/>
      </c>
      <c r="V6135" s="95" t="str">
        <f t="shared" si="381"/>
        <v/>
      </c>
      <c r="W6135" s="95" t="str">
        <f t="shared" si="382"/>
        <v/>
      </c>
      <c r="X6135" s="95" t="str">
        <f t="shared" si="383"/>
        <v/>
      </c>
    </row>
    <row r="6136" spans="21:24" x14ac:dyDescent="0.3">
      <c r="U6136" s="95" t="str">
        <f t="shared" si="380"/>
        <v/>
      </c>
      <c r="V6136" s="95" t="str">
        <f t="shared" si="381"/>
        <v/>
      </c>
      <c r="W6136" s="95" t="str">
        <f t="shared" si="382"/>
        <v/>
      </c>
      <c r="X6136" s="95" t="str">
        <f t="shared" si="383"/>
        <v/>
      </c>
    </row>
    <row r="6137" spans="21:24" x14ac:dyDescent="0.3">
      <c r="U6137" s="95" t="str">
        <f t="shared" si="380"/>
        <v/>
      </c>
      <c r="V6137" s="95" t="str">
        <f t="shared" si="381"/>
        <v/>
      </c>
      <c r="W6137" s="95" t="str">
        <f t="shared" si="382"/>
        <v/>
      </c>
      <c r="X6137" s="95" t="str">
        <f t="shared" si="383"/>
        <v/>
      </c>
    </row>
    <row r="6138" spans="21:24" x14ac:dyDescent="0.3">
      <c r="U6138" s="95" t="str">
        <f t="shared" si="380"/>
        <v/>
      </c>
      <c r="V6138" s="95" t="str">
        <f t="shared" si="381"/>
        <v/>
      </c>
      <c r="W6138" s="95" t="str">
        <f t="shared" si="382"/>
        <v/>
      </c>
      <c r="X6138" s="95" t="str">
        <f t="shared" si="383"/>
        <v/>
      </c>
    </row>
    <row r="6139" spans="21:24" x14ac:dyDescent="0.3">
      <c r="U6139" s="95" t="str">
        <f t="shared" si="380"/>
        <v/>
      </c>
      <c r="V6139" s="95" t="str">
        <f t="shared" si="381"/>
        <v/>
      </c>
      <c r="W6139" s="95" t="str">
        <f t="shared" si="382"/>
        <v/>
      </c>
      <c r="X6139" s="95" t="str">
        <f t="shared" si="383"/>
        <v/>
      </c>
    </row>
    <row r="6140" spans="21:24" x14ac:dyDescent="0.3">
      <c r="U6140" s="95" t="str">
        <f t="shared" si="380"/>
        <v/>
      </c>
      <c r="V6140" s="95" t="str">
        <f t="shared" si="381"/>
        <v/>
      </c>
      <c r="W6140" s="95" t="str">
        <f t="shared" si="382"/>
        <v/>
      </c>
      <c r="X6140" s="95" t="str">
        <f t="shared" si="383"/>
        <v/>
      </c>
    </row>
    <row r="6141" spans="21:24" x14ac:dyDescent="0.3">
      <c r="U6141" s="95" t="str">
        <f t="shared" si="380"/>
        <v/>
      </c>
      <c r="V6141" s="95" t="str">
        <f t="shared" si="381"/>
        <v/>
      </c>
      <c r="W6141" s="95" t="str">
        <f t="shared" si="382"/>
        <v/>
      </c>
      <c r="X6141" s="95" t="str">
        <f t="shared" si="383"/>
        <v/>
      </c>
    </row>
    <row r="6142" spans="21:24" x14ac:dyDescent="0.3">
      <c r="U6142" s="95" t="str">
        <f t="shared" si="380"/>
        <v/>
      </c>
      <c r="V6142" s="95" t="str">
        <f t="shared" si="381"/>
        <v/>
      </c>
      <c r="W6142" s="95" t="str">
        <f t="shared" si="382"/>
        <v/>
      </c>
      <c r="X6142" s="95" t="str">
        <f t="shared" si="383"/>
        <v/>
      </c>
    </row>
    <row r="6143" spans="21:24" x14ac:dyDescent="0.3">
      <c r="U6143" s="95" t="str">
        <f t="shared" si="380"/>
        <v/>
      </c>
      <c r="V6143" s="95" t="str">
        <f t="shared" si="381"/>
        <v/>
      </c>
      <c r="W6143" s="95" t="str">
        <f t="shared" si="382"/>
        <v/>
      </c>
      <c r="X6143" s="95" t="str">
        <f t="shared" si="383"/>
        <v/>
      </c>
    </row>
    <row r="6144" spans="21:24" x14ac:dyDescent="0.3">
      <c r="U6144" s="95" t="str">
        <f t="shared" si="380"/>
        <v/>
      </c>
      <c r="V6144" s="95" t="str">
        <f t="shared" si="381"/>
        <v/>
      </c>
      <c r="W6144" s="95" t="str">
        <f t="shared" si="382"/>
        <v/>
      </c>
      <c r="X6144" s="95" t="str">
        <f t="shared" si="383"/>
        <v/>
      </c>
    </row>
    <row r="6145" spans="21:24" x14ac:dyDescent="0.3">
      <c r="U6145" s="95" t="str">
        <f t="shared" si="380"/>
        <v/>
      </c>
      <c r="V6145" s="95" t="str">
        <f t="shared" si="381"/>
        <v/>
      </c>
      <c r="W6145" s="95" t="str">
        <f t="shared" si="382"/>
        <v/>
      </c>
      <c r="X6145" s="95" t="str">
        <f t="shared" si="383"/>
        <v/>
      </c>
    </row>
    <row r="6146" spans="21:24" x14ac:dyDescent="0.3">
      <c r="U6146" s="95" t="str">
        <f t="shared" si="380"/>
        <v/>
      </c>
      <c r="V6146" s="95" t="str">
        <f t="shared" si="381"/>
        <v/>
      </c>
      <c r="W6146" s="95" t="str">
        <f t="shared" si="382"/>
        <v/>
      </c>
      <c r="X6146" s="95" t="str">
        <f t="shared" si="383"/>
        <v/>
      </c>
    </row>
    <row r="6147" spans="21:24" x14ac:dyDescent="0.3">
      <c r="U6147" s="95" t="str">
        <f t="shared" si="380"/>
        <v/>
      </c>
      <c r="V6147" s="95" t="str">
        <f t="shared" si="381"/>
        <v/>
      </c>
      <c r="W6147" s="95" t="str">
        <f t="shared" si="382"/>
        <v/>
      </c>
      <c r="X6147" s="95" t="str">
        <f t="shared" si="383"/>
        <v/>
      </c>
    </row>
    <row r="6148" spans="21:24" x14ac:dyDescent="0.3">
      <c r="U6148" s="95" t="str">
        <f t="shared" si="380"/>
        <v/>
      </c>
      <c r="V6148" s="95" t="str">
        <f t="shared" si="381"/>
        <v/>
      </c>
      <c r="W6148" s="95" t="str">
        <f t="shared" si="382"/>
        <v/>
      </c>
      <c r="X6148" s="95" t="str">
        <f t="shared" si="383"/>
        <v/>
      </c>
    </row>
    <row r="6149" spans="21:24" x14ac:dyDescent="0.3">
      <c r="U6149" s="95" t="str">
        <f t="shared" ref="U6149:U6212" si="384">IF(L6149="ANO",B6149&amp;"-Linie A","")</f>
        <v/>
      </c>
      <c r="V6149" s="95" t="str">
        <f t="shared" ref="V6149:V6212" si="385">IF(M6149="ANO",B6149&amp;"-Linie B","")</f>
        <v/>
      </c>
      <c r="W6149" s="95" t="str">
        <f t="shared" ref="W6149:W6212" si="386">IF(N6149="ANO",B6149&amp;"-Linie C","")</f>
        <v/>
      </c>
      <c r="X6149" s="95" t="str">
        <f t="shared" ref="X6149:X6212" si="387">IF(O6149="ANO",B6149&amp;"-Linie D","")</f>
        <v/>
      </c>
    </row>
    <row r="6150" spans="21:24" x14ac:dyDescent="0.3">
      <c r="U6150" s="95" t="str">
        <f t="shared" si="384"/>
        <v/>
      </c>
      <c r="V6150" s="95" t="str">
        <f t="shared" si="385"/>
        <v/>
      </c>
      <c r="W6150" s="95" t="str">
        <f t="shared" si="386"/>
        <v/>
      </c>
      <c r="X6150" s="95" t="str">
        <f t="shared" si="387"/>
        <v/>
      </c>
    </row>
    <row r="6151" spans="21:24" x14ac:dyDescent="0.3">
      <c r="U6151" s="95" t="str">
        <f t="shared" si="384"/>
        <v/>
      </c>
      <c r="V6151" s="95" t="str">
        <f t="shared" si="385"/>
        <v/>
      </c>
      <c r="W6151" s="95" t="str">
        <f t="shared" si="386"/>
        <v/>
      </c>
      <c r="X6151" s="95" t="str">
        <f t="shared" si="387"/>
        <v/>
      </c>
    </row>
    <row r="6152" spans="21:24" x14ac:dyDescent="0.3">
      <c r="U6152" s="95" t="str">
        <f t="shared" si="384"/>
        <v/>
      </c>
      <c r="V6152" s="95" t="str">
        <f t="shared" si="385"/>
        <v/>
      </c>
      <c r="W6152" s="95" t="str">
        <f t="shared" si="386"/>
        <v/>
      </c>
      <c r="X6152" s="95" t="str">
        <f t="shared" si="387"/>
        <v/>
      </c>
    </row>
    <row r="6153" spans="21:24" x14ac:dyDescent="0.3">
      <c r="U6153" s="95" t="str">
        <f t="shared" si="384"/>
        <v/>
      </c>
      <c r="V6153" s="95" t="str">
        <f t="shared" si="385"/>
        <v/>
      </c>
      <c r="W6153" s="95" t="str">
        <f t="shared" si="386"/>
        <v/>
      </c>
      <c r="X6153" s="95" t="str">
        <f t="shared" si="387"/>
        <v/>
      </c>
    </row>
    <row r="6154" spans="21:24" x14ac:dyDescent="0.3">
      <c r="U6154" s="95" t="str">
        <f t="shared" si="384"/>
        <v/>
      </c>
      <c r="V6154" s="95" t="str">
        <f t="shared" si="385"/>
        <v/>
      </c>
      <c r="W6154" s="95" t="str">
        <f t="shared" si="386"/>
        <v/>
      </c>
      <c r="X6154" s="95" t="str">
        <f t="shared" si="387"/>
        <v/>
      </c>
    </row>
    <row r="6155" spans="21:24" x14ac:dyDescent="0.3">
      <c r="U6155" s="95" t="str">
        <f t="shared" si="384"/>
        <v/>
      </c>
      <c r="V6155" s="95" t="str">
        <f t="shared" si="385"/>
        <v/>
      </c>
      <c r="W6155" s="95" t="str">
        <f t="shared" si="386"/>
        <v/>
      </c>
      <c r="X6155" s="95" t="str">
        <f t="shared" si="387"/>
        <v/>
      </c>
    </row>
    <row r="6156" spans="21:24" x14ac:dyDescent="0.3">
      <c r="U6156" s="95" t="str">
        <f t="shared" si="384"/>
        <v/>
      </c>
      <c r="V6156" s="95" t="str">
        <f t="shared" si="385"/>
        <v/>
      </c>
      <c r="W6156" s="95" t="str">
        <f t="shared" si="386"/>
        <v/>
      </c>
      <c r="X6156" s="95" t="str">
        <f t="shared" si="387"/>
        <v/>
      </c>
    </row>
    <row r="6157" spans="21:24" x14ac:dyDescent="0.3">
      <c r="U6157" s="95" t="str">
        <f t="shared" si="384"/>
        <v/>
      </c>
      <c r="V6157" s="95" t="str">
        <f t="shared" si="385"/>
        <v/>
      </c>
      <c r="W6157" s="95" t="str">
        <f t="shared" si="386"/>
        <v/>
      </c>
      <c r="X6157" s="95" t="str">
        <f t="shared" si="387"/>
        <v/>
      </c>
    </row>
    <row r="6158" spans="21:24" x14ac:dyDescent="0.3">
      <c r="U6158" s="95" t="str">
        <f t="shared" si="384"/>
        <v/>
      </c>
      <c r="V6158" s="95" t="str">
        <f t="shared" si="385"/>
        <v/>
      </c>
      <c r="W6158" s="95" t="str">
        <f t="shared" si="386"/>
        <v/>
      </c>
      <c r="X6158" s="95" t="str">
        <f t="shared" si="387"/>
        <v/>
      </c>
    </row>
    <row r="6159" spans="21:24" x14ac:dyDescent="0.3">
      <c r="U6159" s="95" t="str">
        <f t="shared" si="384"/>
        <v/>
      </c>
      <c r="V6159" s="95" t="str">
        <f t="shared" si="385"/>
        <v/>
      </c>
      <c r="W6159" s="95" t="str">
        <f t="shared" si="386"/>
        <v/>
      </c>
      <c r="X6159" s="95" t="str">
        <f t="shared" si="387"/>
        <v/>
      </c>
    </row>
    <row r="6160" spans="21:24" x14ac:dyDescent="0.3">
      <c r="U6160" s="95" t="str">
        <f t="shared" si="384"/>
        <v/>
      </c>
      <c r="V6160" s="95" t="str">
        <f t="shared" si="385"/>
        <v/>
      </c>
      <c r="W6160" s="95" t="str">
        <f t="shared" si="386"/>
        <v/>
      </c>
      <c r="X6160" s="95" t="str">
        <f t="shared" si="387"/>
        <v/>
      </c>
    </row>
    <row r="6161" spans="21:24" x14ac:dyDescent="0.3">
      <c r="U6161" s="95" t="str">
        <f t="shared" si="384"/>
        <v/>
      </c>
      <c r="V6161" s="95" t="str">
        <f t="shared" si="385"/>
        <v/>
      </c>
      <c r="W6161" s="95" t="str">
        <f t="shared" si="386"/>
        <v/>
      </c>
      <c r="X6161" s="95" t="str">
        <f t="shared" si="387"/>
        <v/>
      </c>
    </row>
    <row r="6162" spans="21:24" x14ac:dyDescent="0.3">
      <c r="U6162" s="95" t="str">
        <f t="shared" si="384"/>
        <v/>
      </c>
      <c r="V6162" s="95" t="str">
        <f t="shared" si="385"/>
        <v/>
      </c>
      <c r="W6162" s="95" t="str">
        <f t="shared" si="386"/>
        <v/>
      </c>
      <c r="X6162" s="95" t="str">
        <f t="shared" si="387"/>
        <v/>
      </c>
    </row>
    <row r="6163" spans="21:24" x14ac:dyDescent="0.3">
      <c r="U6163" s="95" t="str">
        <f t="shared" si="384"/>
        <v/>
      </c>
      <c r="V6163" s="95" t="str">
        <f t="shared" si="385"/>
        <v/>
      </c>
      <c r="W6163" s="95" t="str">
        <f t="shared" si="386"/>
        <v/>
      </c>
      <c r="X6163" s="95" t="str">
        <f t="shared" si="387"/>
        <v/>
      </c>
    </row>
    <row r="6164" spans="21:24" x14ac:dyDescent="0.3">
      <c r="U6164" s="95" t="str">
        <f t="shared" si="384"/>
        <v/>
      </c>
      <c r="V6164" s="95" t="str">
        <f t="shared" si="385"/>
        <v/>
      </c>
      <c r="W6164" s="95" t="str">
        <f t="shared" si="386"/>
        <v/>
      </c>
      <c r="X6164" s="95" t="str">
        <f t="shared" si="387"/>
        <v/>
      </c>
    </row>
    <row r="6165" spans="21:24" x14ac:dyDescent="0.3">
      <c r="U6165" s="95" t="str">
        <f t="shared" si="384"/>
        <v/>
      </c>
      <c r="V6165" s="95" t="str">
        <f t="shared" si="385"/>
        <v/>
      </c>
      <c r="W6165" s="95" t="str">
        <f t="shared" si="386"/>
        <v/>
      </c>
      <c r="X6165" s="95" t="str">
        <f t="shared" si="387"/>
        <v/>
      </c>
    </row>
    <row r="6166" spans="21:24" x14ac:dyDescent="0.3">
      <c r="U6166" s="95" t="str">
        <f t="shared" si="384"/>
        <v/>
      </c>
      <c r="V6166" s="95" t="str">
        <f t="shared" si="385"/>
        <v/>
      </c>
      <c r="W6166" s="95" t="str">
        <f t="shared" si="386"/>
        <v/>
      </c>
      <c r="X6166" s="95" t="str">
        <f t="shared" si="387"/>
        <v/>
      </c>
    </row>
    <row r="6167" spans="21:24" x14ac:dyDescent="0.3">
      <c r="U6167" s="95" t="str">
        <f t="shared" si="384"/>
        <v/>
      </c>
      <c r="V6167" s="95" t="str">
        <f t="shared" si="385"/>
        <v/>
      </c>
      <c r="W6167" s="95" t="str">
        <f t="shared" si="386"/>
        <v/>
      </c>
      <c r="X6167" s="95" t="str">
        <f t="shared" si="387"/>
        <v/>
      </c>
    </row>
    <row r="6168" spans="21:24" x14ac:dyDescent="0.3">
      <c r="U6168" s="95" t="str">
        <f t="shared" si="384"/>
        <v/>
      </c>
      <c r="V6168" s="95" t="str">
        <f t="shared" si="385"/>
        <v/>
      </c>
      <c r="W6168" s="95" t="str">
        <f t="shared" si="386"/>
        <v/>
      </c>
      <c r="X6168" s="95" t="str">
        <f t="shared" si="387"/>
        <v/>
      </c>
    </row>
    <row r="6169" spans="21:24" x14ac:dyDescent="0.3">
      <c r="U6169" s="95" t="str">
        <f t="shared" si="384"/>
        <v/>
      </c>
      <c r="V6169" s="95" t="str">
        <f t="shared" si="385"/>
        <v/>
      </c>
      <c r="W6169" s="95" t="str">
        <f t="shared" si="386"/>
        <v/>
      </c>
      <c r="X6169" s="95" t="str">
        <f t="shared" si="387"/>
        <v/>
      </c>
    </row>
    <row r="6170" spans="21:24" x14ac:dyDescent="0.3">
      <c r="U6170" s="95" t="str">
        <f t="shared" si="384"/>
        <v/>
      </c>
      <c r="V6170" s="95" t="str">
        <f t="shared" si="385"/>
        <v/>
      </c>
      <c r="W6170" s="95" t="str">
        <f t="shared" si="386"/>
        <v/>
      </c>
      <c r="X6170" s="95" t="str">
        <f t="shared" si="387"/>
        <v/>
      </c>
    </row>
    <row r="6171" spans="21:24" x14ac:dyDescent="0.3">
      <c r="U6171" s="95" t="str">
        <f t="shared" si="384"/>
        <v/>
      </c>
      <c r="V6171" s="95" t="str">
        <f t="shared" si="385"/>
        <v/>
      </c>
      <c r="W6171" s="95" t="str">
        <f t="shared" si="386"/>
        <v/>
      </c>
      <c r="X6171" s="95" t="str">
        <f t="shared" si="387"/>
        <v/>
      </c>
    </row>
    <row r="6172" spans="21:24" x14ac:dyDescent="0.3">
      <c r="U6172" s="95" t="str">
        <f t="shared" si="384"/>
        <v/>
      </c>
      <c r="V6172" s="95" t="str">
        <f t="shared" si="385"/>
        <v/>
      </c>
      <c r="W6172" s="95" t="str">
        <f t="shared" si="386"/>
        <v/>
      </c>
      <c r="X6172" s="95" t="str">
        <f t="shared" si="387"/>
        <v/>
      </c>
    </row>
    <row r="6173" spans="21:24" x14ac:dyDescent="0.3">
      <c r="U6173" s="95" t="str">
        <f t="shared" si="384"/>
        <v/>
      </c>
      <c r="V6173" s="95" t="str">
        <f t="shared" si="385"/>
        <v/>
      </c>
      <c r="W6173" s="95" t="str">
        <f t="shared" si="386"/>
        <v/>
      </c>
      <c r="X6173" s="95" t="str">
        <f t="shared" si="387"/>
        <v/>
      </c>
    </row>
    <row r="6174" spans="21:24" x14ac:dyDescent="0.3">
      <c r="U6174" s="95" t="str">
        <f t="shared" si="384"/>
        <v/>
      </c>
      <c r="V6174" s="95" t="str">
        <f t="shared" si="385"/>
        <v/>
      </c>
      <c r="W6174" s="95" t="str">
        <f t="shared" si="386"/>
        <v/>
      </c>
      <c r="X6174" s="95" t="str">
        <f t="shared" si="387"/>
        <v/>
      </c>
    </row>
    <row r="6175" spans="21:24" x14ac:dyDescent="0.3">
      <c r="U6175" s="95" t="str">
        <f t="shared" si="384"/>
        <v/>
      </c>
      <c r="V6175" s="95" t="str">
        <f t="shared" si="385"/>
        <v/>
      </c>
      <c r="W6175" s="95" t="str">
        <f t="shared" si="386"/>
        <v/>
      </c>
      <c r="X6175" s="95" t="str">
        <f t="shared" si="387"/>
        <v/>
      </c>
    </row>
    <row r="6176" spans="21:24" x14ac:dyDescent="0.3">
      <c r="U6176" s="95" t="str">
        <f t="shared" si="384"/>
        <v/>
      </c>
      <c r="V6176" s="95" t="str">
        <f t="shared" si="385"/>
        <v/>
      </c>
      <c r="W6176" s="95" t="str">
        <f t="shared" si="386"/>
        <v/>
      </c>
      <c r="X6176" s="95" t="str">
        <f t="shared" si="387"/>
        <v/>
      </c>
    </row>
    <row r="6177" spans="21:24" x14ac:dyDescent="0.3">
      <c r="U6177" s="95" t="str">
        <f t="shared" si="384"/>
        <v/>
      </c>
      <c r="V6177" s="95" t="str">
        <f t="shared" si="385"/>
        <v/>
      </c>
      <c r="W6177" s="95" t="str">
        <f t="shared" si="386"/>
        <v/>
      </c>
      <c r="X6177" s="95" t="str">
        <f t="shared" si="387"/>
        <v/>
      </c>
    </row>
    <row r="6178" spans="21:24" x14ac:dyDescent="0.3">
      <c r="U6178" s="95" t="str">
        <f t="shared" si="384"/>
        <v/>
      </c>
      <c r="V6178" s="95" t="str">
        <f t="shared" si="385"/>
        <v/>
      </c>
      <c r="W6178" s="95" t="str">
        <f t="shared" si="386"/>
        <v/>
      </c>
      <c r="X6178" s="95" t="str">
        <f t="shared" si="387"/>
        <v/>
      </c>
    </row>
    <row r="6179" spans="21:24" x14ac:dyDescent="0.3">
      <c r="U6179" s="95" t="str">
        <f t="shared" si="384"/>
        <v/>
      </c>
      <c r="V6179" s="95" t="str">
        <f t="shared" si="385"/>
        <v/>
      </c>
      <c r="W6179" s="95" t="str">
        <f t="shared" si="386"/>
        <v/>
      </c>
      <c r="X6179" s="95" t="str">
        <f t="shared" si="387"/>
        <v/>
      </c>
    </row>
    <row r="6180" spans="21:24" x14ac:dyDescent="0.3">
      <c r="U6180" s="95" t="str">
        <f t="shared" si="384"/>
        <v/>
      </c>
      <c r="V6180" s="95" t="str">
        <f t="shared" si="385"/>
        <v/>
      </c>
      <c r="W6180" s="95" t="str">
        <f t="shared" si="386"/>
        <v/>
      </c>
      <c r="X6180" s="95" t="str">
        <f t="shared" si="387"/>
        <v/>
      </c>
    </row>
    <row r="6181" spans="21:24" x14ac:dyDescent="0.3">
      <c r="U6181" s="95" t="str">
        <f t="shared" si="384"/>
        <v/>
      </c>
      <c r="V6181" s="95" t="str">
        <f t="shared" si="385"/>
        <v/>
      </c>
      <c r="W6181" s="95" t="str">
        <f t="shared" si="386"/>
        <v/>
      </c>
      <c r="X6181" s="95" t="str">
        <f t="shared" si="387"/>
        <v/>
      </c>
    </row>
    <row r="6182" spans="21:24" x14ac:dyDescent="0.3">
      <c r="U6182" s="95" t="str">
        <f t="shared" si="384"/>
        <v/>
      </c>
      <c r="V6182" s="95" t="str">
        <f t="shared" si="385"/>
        <v/>
      </c>
      <c r="W6182" s="95" t="str">
        <f t="shared" si="386"/>
        <v/>
      </c>
      <c r="X6182" s="95" t="str">
        <f t="shared" si="387"/>
        <v/>
      </c>
    </row>
    <row r="6183" spans="21:24" x14ac:dyDescent="0.3">
      <c r="U6183" s="95" t="str">
        <f t="shared" si="384"/>
        <v/>
      </c>
      <c r="V6183" s="95" t="str">
        <f t="shared" si="385"/>
        <v/>
      </c>
      <c r="W6183" s="95" t="str">
        <f t="shared" si="386"/>
        <v/>
      </c>
      <c r="X6183" s="95" t="str">
        <f t="shared" si="387"/>
        <v/>
      </c>
    </row>
    <row r="6184" spans="21:24" x14ac:dyDescent="0.3">
      <c r="U6184" s="95" t="str">
        <f t="shared" si="384"/>
        <v/>
      </c>
      <c r="V6184" s="95" t="str">
        <f t="shared" si="385"/>
        <v/>
      </c>
      <c r="W6184" s="95" t="str">
        <f t="shared" si="386"/>
        <v/>
      </c>
      <c r="X6184" s="95" t="str">
        <f t="shared" si="387"/>
        <v/>
      </c>
    </row>
    <row r="6185" spans="21:24" x14ac:dyDescent="0.3">
      <c r="U6185" s="95" t="str">
        <f t="shared" si="384"/>
        <v/>
      </c>
      <c r="V6185" s="95" t="str">
        <f t="shared" si="385"/>
        <v/>
      </c>
      <c r="W6185" s="95" t="str">
        <f t="shared" si="386"/>
        <v/>
      </c>
      <c r="X6185" s="95" t="str">
        <f t="shared" si="387"/>
        <v/>
      </c>
    </row>
    <row r="6186" spans="21:24" x14ac:dyDescent="0.3">
      <c r="U6186" s="95" t="str">
        <f t="shared" si="384"/>
        <v/>
      </c>
      <c r="V6186" s="95" t="str">
        <f t="shared" si="385"/>
        <v/>
      </c>
      <c r="W6186" s="95" t="str">
        <f t="shared" si="386"/>
        <v/>
      </c>
      <c r="X6186" s="95" t="str">
        <f t="shared" si="387"/>
        <v/>
      </c>
    </row>
    <row r="6187" spans="21:24" x14ac:dyDescent="0.3">
      <c r="U6187" s="95" t="str">
        <f t="shared" si="384"/>
        <v/>
      </c>
      <c r="V6187" s="95" t="str">
        <f t="shared" si="385"/>
        <v/>
      </c>
      <c r="W6187" s="95" t="str">
        <f t="shared" si="386"/>
        <v/>
      </c>
      <c r="X6187" s="95" t="str">
        <f t="shared" si="387"/>
        <v/>
      </c>
    </row>
    <row r="6188" spans="21:24" x14ac:dyDescent="0.3">
      <c r="U6188" s="95" t="str">
        <f t="shared" si="384"/>
        <v/>
      </c>
      <c r="V6188" s="95" t="str">
        <f t="shared" si="385"/>
        <v/>
      </c>
      <c r="W6188" s="95" t="str">
        <f t="shared" si="386"/>
        <v/>
      </c>
      <c r="X6188" s="95" t="str">
        <f t="shared" si="387"/>
        <v/>
      </c>
    </row>
    <row r="6189" spans="21:24" x14ac:dyDescent="0.3">
      <c r="U6189" s="95" t="str">
        <f t="shared" si="384"/>
        <v/>
      </c>
      <c r="V6189" s="95" t="str">
        <f t="shared" si="385"/>
        <v/>
      </c>
      <c r="W6189" s="95" t="str">
        <f t="shared" si="386"/>
        <v/>
      </c>
      <c r="X6189" s="95" t="str">
        <f t="shared" si="387"/>
        <v/>
      </c>
    </row>
    <row r="6190" spans="21:24" x14ac:dyDescent="0.3">
      <c r="U6190" s="95" t="str">
        <f t="shared" si="384"/>
        <v/>
      </c>
      <c r="V6190" s="95" t="str">
        <f t="shared" si="385"/>
        <v/>
      </c>
      <c r="W6190" s="95" t="str">
        <f t="shared" si="386"/>
        <v/>
      </c>
      <c r="X6190" s="95" t="str">
        <f t="shared" si="387"/>
        <v/>
      </c>
    </row>
    <row r="6191" spans="21:24" x14ac:dyDescent="0.3">
      <c r="U6191" s="95" t="str">
        <f t="shared" si="384"/>
        <v/>
      </c>
      <c r="V6191" s="95" t="str">
        <f t="shared" si="385"/>
        <v/>
      </c>
      <c r="W6191" s="95" t="str">
        <f t="shared" si="386"/>
        <v/>
      </c>
      <c r="X6191" s="95" t="str">
        <f t="shared" si="387"/>
        <v/>
      </c>
    </row>
    <row r="6192" spans="21:24" x14ac:dyDescent="0.3">
      <c r="U6192" s="95" t="str">
        <f t="shared" si="384"/>
        <v/>
      </c>
      <c r="V6192" s="95" t="str">
        <f t="shared" si="385"/>
        <v/>
      </c>
      <c r="W6192" s="95" t="str">
        <f t="shared" si="386"/>
        <v/>
      </c>
      <c r="X6192" s="95" t="str">
        <f t="shared" si="387"/>
        <v/>
      </c>
    </row>
    <row r="6193" spans="21:24" x14ac:dyDescent="0.3">
      <c r="U6193" s="95" t="str">
        <f t="shared" si="384"/>
        <v/>
      </c>
      <c r="V6193" s="95" t="str">
        <f t="shared" si="385"/>
        <v/>
      </c>
      <c r="W6193" s="95" t="str">
        <f t="shared" si="386"/>
        <v/>
      </c>
      <c r="X6193" s="95" t="str">
        <f t="shared" si="387"/>
        <v/>
      </c>
    </row>
    <row r="6194" spans="21:24" x14ac:dyDescent="0.3">
      <c r="U6194" s="95" t="str">
        <f t="shared" si="384"/>
        <v/>
      </c>
      <c r="V6194" s="95" t="str">
        <f t="shared" si="385"/>
        <v/>
      </c>
      <c r="W6194" s="95" t="str">
        <f t="shared" si="386"/>
        <v/>
      </c>
      <c r="X6194" s="95" t="str">
        <f t="shared" si="387"/>
        <v/>
      </c>
    </row>
    <row r="6195" spans="21:24" x14ac:dyDescent="0.3">
      <c r="U6195" s="95" t="str">
        <f t="shared" si="384"/>
        <v/>
      </c>
      <c r="V6195" s="95" t="str">
        <f t="shared" si="385"/>
        <v/>
      </c>
      <c r="W6195" s="95" t="str">
        <f t="shared" si="386"/>
        <v/>
      </c>
      <c r="X6195" s="95" t="str">
        <f t="shared" si="387"/>
        <v/>
      </c>
    </row>
    <row r="6196" spans="21:24" x14ac:dyDescent="0.3">
      <c r="U6196" s="95" t="str">
        <f t="shared" si="384"/>
        <v/>
      </c>
      <c r="V6196" s="95" t="str">
        <f t="shared" si="385"/>
        <v/>
      </c>
      <c r="W6196" s="95" t="str">
        <f t="shared" si="386"/>
        <v/>
      </c>
      <c r="X6196" s="95" t="str">
        <f t="shared" si="387"/>
        <v/>
      </c>
    </row>
    <row r="6197" spans="21:24" x14ac:dyDescent="0.3">
      <c r="U6197" s="95" t="str">
        <f t="shared" si="384"/>
        <v/>
      </c>
      <c r="V6197" s="95" t="str">
        <f t="shared" si="385"/>
        <v/>
      </c>
      <c r="W6197" s="95" t="str">
        <f t="shared" si="386"/>
        <v/>
      </c>
      <c r="X6197" s="95" t="str">
        <f t="shared" si="387"/>
        <v/>
      </c>
    </row>
    <row r="6198" spans="21:24" x14ac:dyDescent="0.3">
      <c r="U6198" s="95" t="str">
        <f t="shared" si="384"/>
        <v/>
      </c>
      <c r="V6198" s="95" t="str">
        <f t="shared" si="385"/>
        <v/>
      </c>
      <c r="W6198" s="95" t="str">
        <f t="shared" si="386"/>
        <v/>
      </c>
      <c r="X6198" s="95" t="str">
        <f t="shared" si="387"/>
        <v/>
      </c>
    </row>
    <row r="6199" spans="21:24" x14ac:dyDescent="0.3">
      <c r="U6199" s="95" t="str">
        <f t="shared" si="384"/>
        <v/>
      </c>
      <c r="V6199" s="95" t="str">
        <f t="shared" si="385"/>
        <v/>
      </c>
      <c r="W6199" s="95" t="str">
        <f t="shared" si="386"/>
        <v/>
      </c>
      <c r="X6199" s="95" t="str">
        <f t="shared" si="387"/>
        <v/>
      </c>
    </row>
    <row r="6200" spans="21:24" x14ac:dyDescent="0.3">
      <c r="U6200" s="95" t="str">
        <f t="shared" si="384"/>
        <v/>
      </c>
      <c r="V6200" s="95" t="str">
        <f t="shared" si="385"/>
        <v/>
      </c>
      <c r="W6200" s="95" t="str">
        <f t="shared" si="386"/>
        <v/>
      </c>
      <c r="X6200" s="95" t="str">
        <f t="shared" si="387"/>
        <v/>
      </c>
    </row>
    <row r="6201" spans="21:24" x14ac:dyDescent="0.3">
      <c r="U6201" s="95" t="str">
        <f t="shared" si="384"/>
        <v/>
      </c>
      <c r="V6201" s="95" t="str">
        <f t="shared" si="385"/>
        <v/>
      </c>
      <c r="W6201" s="95" t="str">
        <f t="shared" si="386"/>
        <v/>
      </c>
      <c r="X6201" s="95" t="str">
        <f t="shared" si="387"/>
        <v/>
      </c>
    </row>
    <row r="6202" spans="21:24" x14ac:dyDescent="0.3">
      <c r="U6202" s="95" t="str">
        <f t="shared" si="384"/>
        <v/>
      </c>
      <c r="V6202" s="95" t="str">
        <f t="shared" si="385"/>
        <v/>
      </c>
      <c r="W6202" s="95" t="str">
        <f t="shared" si="386"/>
        <v/>
      </c>
      <c r="X6202" s="95" t="str">
        <f t="shared" si="387"/>
        <v/>
      </c>
    </row>
    <row r="6203" spans="21:24" x14ac:dyDescent="0.3">
      <c r="U6203" s="95" t="str">
        <f t="shared" si="384"/>
        <v/>
      </c>
      <c r="V6203" s="95" t="str">
        <f t="shared" si="385"/>
        <v/>
      </c>
      <c r="W6203" s="95" t="str">
        <f t="shared" si="386"/>
        <v/>
      </c>
      <c r="X6203" s="95" t="str">
        <f t="shared" si="387"/>
        <v/>
      </c>
    </row>
    <row r="6204" spans="21:24" x14ac:dyDescent="0.3">
      <c r="U6204" s="95" t="str">
        <f t="shared" si="384"/>
        <v/>
      </c>
      <c r="V6204" s="95" t="str">
        <f t="shared" si="385"/>
        <v/>
      </c>
      <c r="W6204" s="95" t="str">
        <f t="shared" si="386"/>
        <v/>
      </c>
      <c r="X6204" s="95" t="str">
        <f t="shared" si="387"/>
        <v/>
      </c>
    </row>
    <row r="6205" spans="21:24" x14ac:dyDescent="0.3">
      <c r="U6205" s="95" t="str">
        <f t="shared" si="384"/>
        <v/>
      </c>
      <c r="V6205" s="95" t="str">
        <f t="shared" si="385"/>
        <v/>
      </c>
      <c r="W6205" s="95" t="str">
        <f t="shared" si="386"/>
        <v/>
      </c>
      <c r="X6205" s="95" t="str">
        <f t="shared" si="387"/>
        <v/>
      </c>
    </row>
    <row r="6206" spans="21:24" x14ac:dyDescent="0.3">
      <c r="U6206" s="95" t="str">
        <f t="shared" si="384"/>
        <v/>
      </c>
      <c r="V6206" s="95" t="str">
        <f t="shared" si="385"/>
        <v/>
      </c>
      <c r="W6206" s="95" t="str">
        <f t="shared" si="386"/>
        <v/>
      </c>
      <c r="X6206" s="95" t="str">
        <f t="shared" si="387"/>
        <v/>
      </c>
    </row>
    <row r="6207" spans="21:24" x14ac:dyDescent="0.3">
      <c r="U6207" s="95" t="str">
        <f t="shared" si="384"/>
        <v/>
      </c>
      <c r="V6207" s="95" t="str">
        <f t="shared" si="385"/>
        <v/>
      </c>
      <c r="W6207" s="95" t="str">
        <f t="shared" si="386"/>
        <v/>
      </c>
      <c r="X6207" s="95" t="str">
        <f t="shared" si="387"/>
        <v/>
      </c>
    </row>
    <row r="6208" spans="21:24" x14ac:dyDescent="0.3">
      <c r="U6208" s="95" t="str">
        <f t="shared" si="384"/>
        <v/>
      </c>
      <c r="V6208" s="95" t="str">
        <f t="shared" si="385"/>
        <v/>
      </c>
      <c r="W6208" s="95" t="str">
        <f t="shared" si="386"/>
        <v/>
      </c>
      <c r="X6208" s="95" t="str">
        <f t="shared" si="387"/>
        <v/>
      </c>
    </row>
    <row r="6209" spans="21:24" x14ac:dyDescent="0.3">
      <c r="U6209" s="95" t="str">
        <f t="shared" si="384"/>
        <v/>
      </c>
      <c r="V6209" s="95" t="str">
        <f t="shared" si="385"/>
        <v/>
      </c>
      <c r="W6209" s="95" t="str">
        <f t="shared" si="386"/>
        <v/>
      </c>
      <c r="X6209" s="95" t="str">
        <f t="shared" si="387"/>
        <v/>
      </c>
    </row>
    <row r="6210" spans="21:24" x14ac:dyDescent="0.3">
      <c r="U6210" s="95" t="str">
        <f t="shared" si="384"/>
        <v/>
      </c>
      <c r="V6210" s="95" t="str">
        <f t="shared" si="385"/>
        <v/>
      </c>
      <c r="W6210" s="95" t="str">
        <f t="shared" si="386"/>
        <v/>
      </c>
      <c r="X6210" s="95" t="str">
        <f t="shared" si="387"/>
        <v/>
      </c>
    </row>
    <row r="6211" spans="21:24" x14ac:dyDescent="0.3">
      <c r="U6211" s="95" t="str">
        <f t="shared" si="384"/>
        <v/>
      </c>
      <c r="V6211" s="95" t="str">
        <f t="shared" si="385"/>
        <v/>
      </c>
      <c r="W6211" s="95" t="str">
        <f t="shared" si="386"/>
        <v/>
      </c>
      <c r="X6211" s="95" t="str">
        <f t="shared" si="387"/>
        <v/>
      </c>
    </row>
    <row r="6212" spans="21:24" x14ac:dyDescent="0.3">
      <c r="U6212" s="95" t="str">
        <f t="shared" si="384"/>
        <v/>
      </c>
      <c r="V6212" s="95" t="str">
        <f t="shared" si="385"/>
        <v/>
      </c>
      <c r="W6212" s="95" t="str">
        <f t="shared" si="386"/>
        <v/>
      </c>
      <c r="X6212" s="95" t="str">
        <f t="shared" si="387"/>
        <v/>
      </c>
    </row>
    <row r="6213" spans="21:24" x14ac:dyDescent="0.3">
      <c r="U6213" s="95" t="str">
        <f t="shared" ref="U6213:U6276" si="388">IF(L6213="ANO",B6213&amp;"-Linie A","")</f>
        <v/>
      </c>
      <c r="V6213" s="95" t="str">
        <f t="shared" ref="V6213:V6276" si="389">IF(M6213="ANO",B6213&amp;"-Linie B","")</f>
        <v/>
      </c>
      <c r="W6213" s="95" t="str">
        <f t="shared" ref="W6213:W6276" si="390">IF(N6213="ANO",B6213&amp;"-Linie C","")</f>
        <v/>
      </c>
      <c r="X6213" s="95" t="str">
        <f t="shared" ref="X6213:X6276" si="391">IF(O6213="ANO",B6213&amp;"-Linie D","")</f>
        <v/>
      </c>
    </row>
    <row r="6214" spans="21:24" x14ac:dyDescent="0.3">
      <c r="U6214" s="95" t="str">
        <f t="shared" si="388"/>
        <v/>
      </c>
      <c r="V6214" s="95" t="str">
        <f t="shared" si="389"/>
        <v/>
      </c>
      <c r="W6214" s="95" t="str">
        <f t="shared" si="390"/>
        <v/>
      </c>
      <c r="X6214" s="95" t="str">
        <f t="shared" si="391"/>
        <v/>
      </c>
    </row>
    <row r="6215" spans="21:24" x14ac:dyDescent="0.3">
      <c r="U6215" s="95" t="str">
        <f t="shared" si="388"/>
        <v/>
      </c>
      <c r="V6215" s="95" t="str">
        <f t="shared" si="389"/>
        <v/>
      </c>
      <c r="W6215" s="95" t="str">
        <f t="shared" si="390"/>
        <v/>
      </c>
      <c r="X6215" s="95" t="str">
        <f t="shared" si="391"/>
        <v/>
      </c>
    </row>
    <row r="6216" spans="21:24" x14ac:dyDescent="0.3">
      <c r="U6216" s="95" t="str">
        <f t="shared" si="388"/>
        <v/>
      </c>
      <c r="V6216" s="95" t="str">
        <f t="shared" si="389"/>
        <v/>
      </c>
      <c r="W6216" s="95" t="str">
        <f t="shared" si="390"/>
        <v/>
      </c>
      <c r="X6216" s="95" t="str">
        <f t="shared" si="391"/>
        <v/>
      </c>
    </row>
    <row r="6217" spans="21:24" x14ac:dyDescent="0.3">
      <c r="U6217" s="95" t="str">
        <f t="shared" si="388"/>
        <v/>
      </c>
      <c r="V6217" s="95" t="str">
        <f t="shared" si="389"/>
        <v/>
      </c>
      <c r="W6217" s="95" t="str">
        <f t="shared" si="390"/>
        <v/>
      </c>
      <c r="X6217" s="95" t="str">
        <f t="shared" si="391"/>
        <v/>
      </c>
    </row>
    <row r="6218" spans="21:24" x14ac:dyDescent="0.3">
      <c r="U6218" s="95" t="str">
        <f t="shared" si="388"/>
        <v/>
      </c>
      <c r="V6218" s="95" t="str">
        <f t="shared" si="389"/>
        <v/>
      </c>
      <c r="W6218" s="95" t="str">
        <f t="shared" si="390"/>
        <v/>
      </c>
      <c r="X6218" s="95" t="str">
        <f t="shared" si="391"/>
        <v/>
      </c>
    </row>
    <row r="6219" spans="21:24" x14ac:dyDescent="0.3">
      <c r="U6219" s="95" t="str">
        <f t="shared" si="388"/>
        <v/>
      </c>
      <c r="V6219" s="95" t="str">
        <f t="shared" si="389"/>
        <v/>
      </c>
      <c r="W6219" s="95" t="str">
        <f t="shared" si="390"/>
        <v/>
      </c>
      <c r="X6219" s="95" t="str">
        <f t="shared" si="391"/>
        <v/>
      </c>
    </row>
    <row r="6220" spans="21:24" x14ac:dyDescent="0.3">
      <c r="U6220" s="95" t="str">
        <f t="shared" si="388"/>
        <v/>
      </c>
      <c r="V6220" s="95" t="str">
        <f t="shared" si="389"/>
        <v/>
      </c>
      <c r="W6220" s="95" t="str">
        <f t="shared" si="390"/>
        <v/>
      </c>
      <c r="X6220" s="95" t="str">
        <f t="shared" si="391"/>
        <v/>
      </c>
    </row>
    <row r="6221" spans="21:24" x14ac:dyDescent="0.3">
      <c r="U6221" s="95" t="str">
        <f t="shared" si="388"/>
        <v/>
      </c>
      <c r="V6221" s="95" t="str">
        <f t="shared" si="389"/>
        <v/>
      </c>
      <c r="W6221" s="95" t="str">
        <f t="shared" si="390"/>
        <v/>
      </c>
      <c r="X6221" s="95" t="str">
        <f t="shared" si="391"/>
        <v/>
      </c>
    </row>
    <row r="6222" spans="21:24" x14ac:dyDescent="0.3">
      <c r="U6222" s="95" t="str">
        <f t="shared" si="388"/>
        <v/>
      </c>
      <c r="V6222" s="95" t="str">
        <f t="shared" si="389"/>
        <v/>
      </c>
      <c r="W6222" s="95" t="str">
        <f t="shared" si="390"/>
        <v/>
      </c>
      <c r="X6222" s="95" t="str">
        <f t="shared" si="391"/>
        <v/>
      </c>
    </row>
    <row r="6223" spans="21:24" x14ac:dyDescent="0.3">
      <c r="U6223" s="95" t="str">
        <f t="shared" si="388"/>
        <v/>
      </c>
      <c r="V6223" s="95" t="str">
        <f t="shared" si="389"/>
        <v/>
      </c>
      <c r="W6223" s="95" t="str">
        <f t="shared" si="390"/>
        <v/>
      </c>
      <c r="X6223" s="95" t="str">
        <f t="shared" si="391"/>
        <v/>
      </c>
    </row>
    <row r="6224" spans="21:24" x14ac:dyDescent="0.3">
      <c r="U6224" s="95" t="str">
        <f t="shared" si="388"/>
        <v/>
      </c>
      <c r="V6224" s="95" t="str">
        <f t="shared" si="389"/>
        <v/>
      </c>
      <c r="W6224" s="95" t="str">
        <f t="shared" si="390"/>
        <v/>
      </c>
      <c r="X6224" s="95" t="str">
        <f t="shared" si="391"/>
        <v/>
      </c>
    </row>
    <row r="6225" spans="21:24" x14ac:dyDescent="0.3">
      <c r="U6225" s="95" t="str">
        <f t="shared" si="388"/>
        <v/>
      </c>
      <c r="V6225" s="95" t="str">
        <f t="shared" si="389"/>
        <v/>
      </c>
      <c r="W6225" s="95" t="str">
        <f t="shared" si="390"/>
        <v/>
      </c>
      <c r="X6225" s="95" t="str">
        <f t="shared" si="391"/>
        <v/>
      </c>
    </row>
    <row r="6226" spans="21:24" x14ac:dyDescent="0.3">
      <c r="U6226" s="95" t="str">
        <f t="shared" si="388"/>
        <v/>
      </c>
      <c r="V6226" s="95" t="str">
        <f t="shared" si="389"/>
        <v/>
      </c>
      <c r="W6226" s="95" t="str">
        <f t="shared" si="390"/>
        <v/>
      </c>
      <c r="X6226" s="95" t="str">
        <f t="shared" si="391"/>
        <v/>
      </c>
    </row>
    <row r="6227" spans="21:24" x14ac:dyDescent="0.3">
      <c r="U6227" s="95" t="str">
        <f t="shared" si="388"/>
        <v/>
      </c>
      <c r="V6227" s="95" t="str">
        <f t="shared" si="389"/>
        <v/>
      </c>
      <c r="W6227" s="95" t="str">
        <f t="shared" si="390"/>
        <v/>
      </c>
      <c r="X6227" s="95" t="str">
        <f t="shared" si="391"/>
        <v/>
      </c>
    </row>
    <row r="6228" spans="21:24" x14ac:dyDescent="0.3">
      <c r="U6228" s="95" t="str">
        <f t="shared" si="388"/>
        <v/>
      </c>
      <c r="V6228" s="95" t="str">
        <f t="shared" si="389"/>
        <v/>
      </c>
      <c r="W6228" s="95" t="str">
        <f t="shared" si="390"/>
        <v/>
      </c>
      <c r="X6228" s="95" t="str">
        <f t="shared" si="391"/>
        <v/>
      </c>
    </row>
    <row r="6229" spans="21:24" x14ac:dyDescent="0.3">
      <c r="U6229" s="95" t="str">
        <f t="shared" si="388"/>
        <v/>
      </c>
      <c r="V6229" s="95" t="str">
        <f t="shared" si="389"/>
        <v/>
      </c>
      <c r="W6229" s="95" t="str">
        <f t="shared" si="390"/>
        <v/>
      </c>
      <c r="X6229" s="95" t="str">
        <f t="shared" si="391"/>
        <v/>
      </c>
    </row>
    <row r="6230" spans="21:24" x14ac:dyDescent="0.3">
      <c r="U6230" s="95" t="str">
        <f t="shared" si="388"/>
        <v/>
      </c>
      <c r="V6230" s="95" t="str">
        <f t="shared" si="389"/>
        <v/>
      </c>
      <c r="W6230" s="95" t="str">
        <f t="shared" si="390"/>
        <v/>
      </c>
      <c r="X6230" s="95" t="str">
        <f t="shared" si="391"/>
        <v/>
      </c>
    </row>
    <row r="6231" spans="21:24" x14ac:dyDescent="0.3">
      <c r="U6231" s="95" t="str">
        <f t="shared" si="388"/>
        <v/>
      </c>
      <c r="V6231" s="95" t="str">
        <f t="shared" si="389"/>
        <v/>
      </c>
      <c r="W6231" s="95" t="str">
        <f t="shared" si="390"/>
        <v/>
      </c>
      <c r="X6231" s="95" t="str">
        <f t="shared" si="391"/>
        <v/>
      </c>
    </row>
    <row r="6232" spans="21:24" x14ac:dyDescent="0.3">
      <c r="U6232" s="95" t="str">
        <f t="shared" si="388"/>
        <v/>
      </c>
      <c r="V6232" s="95" t="str">
        <f t="shared" si="389"/>
        <v/>
      </c>
      <c r="W6232" s="95" t="str">
        <f t="shared" si="390"/>
        <v/>
      </c>
      <c r="X6232" s="95" t="str">
        <f t="shared" si="391"/>
        <v/>
      </c>
    </row>
    <row r="6233" spans="21:24" x14ac:dyDescent="0.3">
      <c r="U6233" s="95" t="str">
        <f t="shared" si="388"/>
        <v/>
      </c>
      <c r="V6233" s="95" t="str">
        <f t="shared" si="389"/>
        <v/>
      </c>
      <c r="W6233" s="95" t="str">
        <f t="shared" si="390"/>
        <v/>
      </c>
      <c r="X6233" s="95" t="str">
        <f t="shared" si="391"/>
        <v/>
      </c>
    </row>
    <row r="6234" spans="21:24" x14ac:dyDescent="0.3">
      <c r="U6234" s="95" t="str">
        <f t="shared" si="388"/>
        <v/>
      </c>
      <c r="V6234" s="95" t="str">
        <f t="shared" si="389"/>
        <v/>
      </c>
      <c r="W6234" s="95" t="str">
        <f t="shared" si="390"/>
        <v/>
      </c>
      <c r="X6234" s="95" t="str">
        <f t="shared" si="391"/>
        <v/>
      </c>
    </row>
    <row r="6235" spans="21:24" x14ac:dyDescent="0.3">
      <c r="U6235" s="95" t="str">
        <f t="shared" si="388"/>
        <v/>
      </c>
      <c r="V6235" s="95" t="str">
        <f t="shared" si="389"/>
        <v/>
      </c>
      <c r="W6235" s="95" t="str">
        <f t="shared" si="390"/>
        <v/>
      </c>
      <c r="X6235" s="95" t="str">
        <f t="shared" si="391"/>
        <v/>
      </c>
    </row>
    <row r="6236" spans="21:24" x14ac:dyDescent="0.3">
      <c r="U6236" s="95" t="str">
        <f t="shared" si="388"/>
        <v/>
      </c>
      <c r="V6236" s="95" t="str">
        <f t="shared" si="389"/>
        <v/>
      </c>
      <c r="W6236" s="95" t="str">
        <f t="shared" si="390"/>
        <v/>
      </c>
      <c r="X6236" s="95" t="str">
        <f t="shared" si="391"/>
        <v/>
      </c>
    </row>
    <row r="6237" spans="21:24" x14ac:dyDescent="0.3">
      <c r="U6237" s="95" t="str">
        <f t="shared" si="388"/>
        <v/>
      </c>
      <c r="V6237" s="95" t="str">
        <f t="shared" si="389"/>
        <v/>
      </c>
      <c r="W6237" s="95" t="str">
        <f t="shared" si="390"/>
        <v/>
      </c>
      <c r="X6237" s="95" t="str">
        <f t="shared" si="391"/>
        <v/>
      </c>
    </row>
    <row r="6238" spans="21:24" x14ac:dyDescent="0.3">
      <c r="U6238" s="95" t="str">
        <f t="shared" si="388"/>
        <v/>
      </c>
      <c r="V6238" s="95" t="str">
        <f t="shared" si="389"/>
        <v/>
      </c>
      <c r="W6238" s="95" t="str">
        <f t="shared" si="390"/>
        <v/>
      </c>
      <c r="X6238" s="95" t="str">
        <f t="shared" si="391"/>
        <v/>
      </c>
    </row>
    <row r="6239" spans="21:24" x14ac:dyDescent="0.3">
      <c r="U6239" s="95" t="str">
        <f t="shared" si="388"/>
        <v/>
      </c>
      <c r="V6239" s="95" t="str">
        <f t="shared" si="389"/>
        <v/>
      </c>
      <c r="W6239" s="95" t="str">
        <f t="shared" si="390"/>
        <v/>
      </c>
      <c r="X6239" s="95" t="str">
        <f t="shared" si="391"/>
        <v/>
      </c>
    </row>
    <row r="6240" spans="21:24" x14ac:dyDescent="0.3">
      <c r="U6240" s="95" t="str">
        <f t="shared" si="388"/>
        <v/>
      </c>
      <c r="V6240" s="95" t="str">
        <f t="shared" si="389"/>
        <v/>
      </c>
      <c r="W6240" s="95" t="str">
        <f t="shared" si="390"/>
        <v/>
      </c>
      <c r="X6240" s="95" t="str">
        <f t="shared" si="391"/>
        <v/>
      </c>
    </row>
    <row r="6241" spans="21:24" x14ac:dyDescent="0.3">
      <c r="U6241" s="95" t="str">
        <f t="shared" si="388"/>
        <v/>
      </c>
      <c r="V6241" s="95" t="str">
        <f t="shared" si="389"/>
        <v/>
      </c>
      <c r="W6241" s="95" t="str">
        <f t="shared" si="390"/>
        <v/>
      </c>
      <c r="X6241" s="95" t="str">
        <f t="shared" si="391"/>
        <v/>
      </c>
    </row>
    <row r="6242" spans="21:24" x14ac:dyDescent="0.3">
      <c r="U6242" s="95" t="str">
        <f t="shared" si="388"/>
        <v/>
      </c>
      <c r="V6242" s="95" t="str">
        <f t="shared" si="389"/>
        <v/>
      </c>
      <c r="W6242" s="95" t="str">
        <f t="shared" si="390"/>
        <v/>
      </c>
      <c r="X6242" s="95" t="str">
        <f t="shared" si="391"/>
        <v/>
      </c>
    </row>
    <row r="6243" spans="21:24" x14ac:dyDescent="0.3">
      <c r="U6243" s="95" t="str">
        <f t="shared" si="388"/>
        <v/>
      </c>
      <c r="V6243" s="95" t="str">
        <f t="shared" si="389"/>
        <v/>
      </c>
      <c r="W6243" s="95" t="str">
        <f t="shared" si="390"/>
        <v/>
      </c>
      <c r="X6243" s="95" t="str">
        <f t="shared" si="391"/>
        <v/>
      </c>
    </row>
    <row r="6244" spans="21:24" x14ac:dyDescent="0.3">
      <c r="U6244" s="95" t="str">
        <f t="shared" si="388"/>
        <v/>
      </c>
      <c r="V6244" s="95" t="str">
        <f t="shared" si="389"/>
        <v/>
      </c>
      <c r="W6244" s="95" t="str">
        <f t="shared" si="390"/>
        <v/>
      </c>
      <c r="X6244" s="95" t="str">
        <f t="shared" si="391"/>
        <v/>
      </c>
    </row>
    <row r="6245" spans="21:24" x14ac:dyDescent="0.3">
      <c r="U6245" s="95" t="str">
        <f t="shared" si="388"/>
        <v/>
      </c>
      <c r="V6245" s="95" t="str">
        <f t="shared" si="389"/>
        <v/>
      </c>
      <c r="W6245" s="95" t="str">
        <f t="shared" si="390"/>
        <v/>
      </c>
      <c r="X6245" s="95" t="str">
        <f t="shared" si="391"/>
        <v/>
      </c>
    </row>
    <row r="6246" spans="21:24" x14ac:dyDescent="0.3">
      <c r="U6246" s="95" t="str">
        <f t="shared" si="388"/>
        <v/>
      </c>
      <c r="V6246" s="95" t="str">
        <f t="shared" si="389"/>
        <v/>
      </c>
      <c r="W6246" s="95" t="str">
        <f t="shared" si="390"/>
        <v/>
      </c>
      <c r="X6246" s="95" t="str">
        <f t="shared" si="391"/>
        <v/>
      </c>
    </row>
    <row r="6247" spans="21:24" x14ac:dyDescent="0.3">
      <c r="U6247" s="95" t="str">
        <f t="shared" si="388"/>
        <v/>
      </c>
      <c r="V6247" s="95" t="str">
        <f t="shared" si="389"/>
        <v/>
      </c>
      <c r="W6247" s="95" t="str">
        <f t="shared" si="390"/>
        <v/>
      </c>
      <c r="X6247" s="95" t="str">
        <f t="shared" si="391"/>
        <v/>
      </c>
    </row>
    <row r="6248" spans="21:24" x14ac:dyDescent="0.3">
      <c r="U6248" s="95" t="str">
        <f t="shared" si="388"/>
        <v/>
      </c>
      <c r="V6248" s="95" t="str">
        <f t="shared" si="389"/>
        <v/>
      </c>
      <c r="W6248" s="95" t="str">
        <f t="shared" si="390"/>
        <v/>
      </c>
      <c r="X6248" s="95" t="str">
        <f t="shared" si="391"/>
        <v/>
      </c>
    </row>
    <row r="6249" spans="21:24" x14ac:dyDescent="0.3">
      <c r="U6249" s="95" t="str">
        <f t="shared" si="388"/>
        <v/>
      </c>
      <c r="V6249" s="95" t="str">
        <f t="shared" si="389"/>
        <v/>
      </c>
      <c r="W6249" s="95" t="str">
        <f t="shared" si="390"/>
        <v/>
      </c>
      <c r="X6249" s="95" t="str">
        <f t="shared" si="391"/>
        <v/>
      </c>
    </row>
    <row r="6250" spans="21:24" x14ac:dyDescent="0.3">
      <c r="U6250" s="95" t="str">
        <f t="shared" si="388"/>
        <v/>
      </c>
      <c r="V6250" s="95" t="str">
        <f t="shared" si="389"/>
        <v/>
      </c>
      <c r="W6250" s="95" t="str">
        <f t="shared" si="390"/>
        <v/>
      </c>
      <c r="X6250" s="95" t="str">
        <f t="shared" si="391"/>
        <v/>
      </c>
    </row>
    <row r="6251" spans="21:24" x14ac:dyDescent="0.3">
      <c r="U6251" s="95" t="str">
        <f t="shared" si="388"/>
        <v/>
      </c>
      <c r="V6251" s="95" t="str">
        <f t="shared" si="389"/>
        <v/>
      </c>
      <c r="W6251" s="95" t="str">
        <f t="shared" si="390"/>
        <v/>
      </c>
      <c r="X6251" s="95" t="str">
        <f t="shared" si="391"/>
        <v/>
      </c>
    </row>
    <row r="6252" spans="21:24" x14ac:dyDescent="0.3">
      <c r="U6252" s="95" t="str">
        <f t="shared" si="388"/>
        <v/>
      </c>
      <c r="V6252" s="95" t="str">
        <f t="shared" si="389"/>
        <v/>
      </c>
      <c r="W6252" s="95" t="str">
        <f t="shared" si="390"/>
        <v/>
      </c>
      <c r="X6252" s="95" t="str">
        <f t="shared" si="391"/>
        <v/>
      </c>
    </row>
    <row r="6253" spans="21:24" x14ac:dyDescent="0.3">
      <c r="U6253" s="95" t="str">
        <f t="shared" si="388"/>
        <v/>
      </c>
      <c r="V6253" s="95" t="str">
        <f t="shared" si="389"/>
        <v/>
      </c>
      <c r="W6253" s="95" t="str">
        <f t="shared" si="390"/>
        <v/>
      </c>
      <c r="X6253" s="95" t="str">
        <f t="shared" si="391"/>
        <v/>
      </c>
    </row>
    <row r="6254" spans="21:24" x14ac:dyDescent="0.3">
      <c r="U6254" s="95" t="str">
        <f t="shared" si="388"/>
        <v/>
      </c>
      <c r="V6254" s="95" t="str">
        <f t="shared" si="389"/>
        <v/>
      </c>
      <c r="W6254" s="95" t="str">
        <f t="shared" si="390"/>
        <v/>
      </c>
      <c r="X6254" s="95" t="str">
        <f t="shared" si="391"/>
        <v/>
      </c>
    </row>
    <row r="6255" spans="21:24" x14ac:dyDescent="0.3">
      <c r="U6255" s="95" t="str">
        <f t="shared" si="388"/>
        <v/>
      </c>
      <c r="V6255" s="95" t="str">
        <f t="shared" si="389"/>
        <v/>
      </c>
      <c r="W6255" s="95" t="str">
        <f t="shared" si="390"/>
        <v/>
      </c>
      <c r="X6255" s="95" t="str">
        <f t="shared" si="391"/>
        <v/>
      </c>
    </row>
    <row r="6256" spans="21:24" x14ac:dyDescent="0.3">
      <c r="U6256" s="95" t="str">
        <f t="shared" si="388"/>
        <v/>
      </c>
      <c r="V6256" s="95" t="str">
        <f t="shared" si="389"/>
        <v/>
      </c>
      <c r="W6256" s="95" t="str">
        <f t="shared" si="390"/>
        <v/>
      </c>
      <c r="X6256" s="95" t="str">
        <f t="shared" si="391"/>
        <v/>
      </c>
    </row>
    <row r="6257" spans="21:24" x14ac:dyDescent="0.3">
      <c r="U6257" s="95" t="str">
        <f t="shared" si="388"/>
        <v/>
      </c>
      <c r="V6257" s="95" t="str">
        <f t="shared" si="389"/>
        <v/>
      </c>
      <c r="W6257" s="95" t="str">
        <f t="shared" si="390"/>
        <v/>
      </c>
      <c r="X6257" s="95" t="str">
        <f t="shared" si="391"/>
        <v/>
      </c>
    </row>
    <row r="6258" spans="21:24" x14ac:dyDescent="0.3">
      <c r="U6258" s="95" t="str">
        <f t="shared" si="388"/>
        <v/>
      </c>
      <c r="V6258" s="95" t="str">
        <f t="shared" si="389"/>
        <v/>
      </c>
      <c r="W6258" s="95" t="str">
        <f t="shared" si="390"/>
        <v/>
      </c>
      <c r="X6258" s="95" t="str">
        <f t="shared" si="391"/>
        <v/>
      </c>
    </row>
    <row r="6259" spans="21:24" x14ac:dyDescent="0.3">
      <c r="U6259" s="95" t="str">
        <f t="shared" si="388"/>
        <v/>
      </c>
      <c r="V6259" s="95" t="str">
        <f t="shared" si="389"/>
        <v/>
      </c>
      <c r="W6259" s="95" t="str">
        <f t="shared" si="390"/>
        <v/>
      </c>
      <c r="X6259" s="95" t="str">
        <f t="shared" si="391"/>
        <v/>
      </c>
    </row>
    <row r="6260" spans="21:24" x14ac:dyDescent="0.3">
      <c r="U6260" s="95" t="str">
        <f t="shared" si="388"/>
        <v/>
      </c>
      <c r="V6260" s="95" t="str">
        <f t="shared" si="389"/>
        <v/>
      </c>
      <c r="W6260" s="95" t="str">
        <f t="shared" si="390"/>
        <v/>
      </c>
      <c r="X6260" s="95" t="str">
        <f t="shared" si="391"/>
        <v/>
      </c>
    </row>
    <row r="6261" spans="21:24" x14ac:dyDescent="0.3">
      <c r="U6261" s="95" t="str">
        <f t="shared" si="388"/>
        <v/>
      </c>
      <c r="V6261" s="95" t="str">
        <f t="shared" si="389"/>
        <v/>
      </c>
      <c r="W6261" s="95" t="str">
        <f t="shared" si="390"/>
        <v/>
      </c>
      <c r="X6261" s="95" t="str">
        <f t="shared" si="391"/>
        <v/>
      </c>
    </row>
    <row r="6262" spans="21:24" x14ac:dyDescent="0.3">
      <c r="U6262" s="95" t="str">
        <f t="shared" si="388"/>
        <v/>
      </c>
      <c r="V6262" s="95" t="str">
        <f t="shared" si="389"/>
        <v/>
      </c>
      <c r="W6262" s="95" t="str">
        <f t="shared" si="390"/>
        <v/>
      </c>
      <c r="X6262" s="95" t="str">
        <f t="shared" si="391"/>
        <v/>
      </c>
    </row>
    <row r="6263" spans="21:24" x14ac:dyDescent="0.3">
      <c r="U6263" s="95" t="str">
        <f t="shared" si="388"/>
        <v/>
      </c>
      <c r="V6263" s="95" t="str">
        <f t="shared" si="389"/>
        <v/>
      </c>
      <c r="W6263" s="95" t="str">
        <f t="shared" si="390"/>
        <v/>
      </c>
      <c r="X6263" s="95" t="str">
        <f t="shared" si="391"/>
        <v/>
      </c>
    </row>
    <row r="6264" spans="21:24" x14ac:dyDescent="0.3">
      <c r="U6264" s="95" t="str">
        <f t="shared" si="388"/>
        <v/>
      </c>
      <c r="V6264" s="95" t="str">
        <f t="shared" si="389"/>
        <v/>
      </c>
      <c r="W6264" s="95" t="str">
        <f t="shared" si="390"/>
        <v/>
      </c>
      <c r="X6264" s="95" t="str">
        <f t="shared" si="391"/>
        <v/>
      </c>
    </row>
    <row r="6265" spans="21:24" x14ac:dyDescent="0.3">
      <c r="U6265" s="95" t="str">
        <f t="shared" si="388"/>
        <v/>
      </c>
      <c r="V6265" s="95" t="str">
        <f t="shared" si="389"/>
        <v/>
      </c>
      <c r="W6265" s="95" t="str">
        <f t="shared" si="390"/>
        <v/>
      </c>
      <c r="X6265" s="95" t="str">
        <f t="shared" si="391"/>
        <v/>
      </c>
    </row>
    <row r="6266" spans="21:24" x14ac:dyDescent="0.3">
      <c r="U6266" s="95" t="str">
        <f t="shared" si="388"/>
        <v/>
      </c>
      <c r="V6266" s="95" t="str">
        <f t="shared" si="389"/>
        <v/>
      </c>
      <c r="W6266" s="95" t="str">
        <f t="shared" si="390"/>
        <v/>
      </c>
      <c r="X6266" s="95" t="str">
        <f t="shared" si="391"/>
        <v/>
      </c>
    </row>
    <row r="6267" spans="21:24" x14ac:dyDescent="0.3">
      <c r="U6267" s="95" t="str">
        <f t="shared" si="388"/>
        <v/>
      </c>
      <c r="V6267" s="95" t="str">
        <f t="shared" si="389"/>
        <v/>
      </c>
      <c r="W6267" s="95" t="str">
        <f t="shared" si="390"/>
        <v/>
      </c>
      <c r="X6267" s="95" t="str">
        <f t="shared" si="391"/>
        <v/>
      </c>
    </row>
    <row r="6268" spans="21:24" x14ac:dyDescent="0.3">
      <c r="U6268" s="95" t="str">
        <f t="shared" si="388"/>
        <v/>
      </c>
      <c r="V6268" s="95" t="str">
        <f t="shared" si="389"/>
        <v/>
      </c>
      <c r="W6268" s="95" t="str">
        <f t="shared" si="390"/>
        <v/>
      </c>
      <c r="X6268" s="95" t="str">
        <f t="shared" si="391"/>
        <v/>
      </c>
    </row>
    <row r="6269" spans="21:24" x14ac:dyDescent="0.3">
      <c r="U6269" s="95" t="str">
        <f t="shared" si="388"/>
        <v/>
      </c>
      <c r="V6269" s="95" t="str">
        <f t="shared" si="389"/>
        <v/>
      </c>
      <c r="W6269" s="95" t="str">
        <f t="shared" si="390"/>
        <v/>
      </c>
      <c r="X6269" s="95" t="str">
        <f t="shared" si="391"/>
        <v/>
      </c>
    </row>
    <row r="6270" spans="21:24" x14ac:dyDescent="0.3">
      <c r="U6270" s="95" t="str">
        <f t="shared" si="388"/>
        <v/>
      </c>
      <c r="V6270" s="95" t="str">
        <f t="shared" si="389"/>
        <v/>
      </c>
      <c r="W6270" s="95" t="str">
        <f t="shared" si="390"/>
        <v/>
      </c>
      <c r="X6270" s="95" t="str">
        <f t="shared" si="391"/>
        <v/>
      </c>
    </row>
    <row r="6271" spans="21:24" x14ac:dyDescent="0.3">
      <c r="U6271" s="95" t="str">
        <f t="shared" si="388"/>
        <v/>
      </c>
      <c r="V6271" s="95" t="str">
        <f t="shared" si="389"/>
        <v/>
      </c>
      <c r="W6271" s="95" t="str">
        <f t="shared" si="390"/>
        <v/>
      </c>
      <c r="X6271" s="95" t="str">
        <f t="shared" si="391"/>
        <v/>
      </c>
    </row>
    <row r="6272" spans="21:24" x14ac:dyDescent="0.3">
      <c r="U6272" s="95" t="str">
        <f t="shared" si="388"/>
        <v/>
      </c>
      <c r="V6272" s="95" t="str">
        <f t="shared" si="389"/>
        <v/>
      </c>
      <c r="W6272" s="95" t="str">
        <f t="shared" si="390"/>
        <v/>
      </c>
      <c r="X6272" s="95" t="str">
        <f t="shared" si="391"/>
        <v/>
      </c>
    </row>
    <row r="6273" spans="21:24" x14ac:dyDescent="0.3">
      <c r="U6273" s="95" t="str">
        <f t="shared" si="388"/>
        <v/>
      </c>
      <c r="V6273" s="95" t="str">
        <f t="shared" si="389"/>
        <v/>
      </c>
      <c r="W6273" s="95" t="str">
        <f t="shared" si="390"/>
        <v/>
      </c>
      <c r="X6273" s="95" t="str">
        <f t="shared" si="391"/>
        <v/>
      </c>
    </row>
    <row r="6274" spans="21:24" x14ac:dyDescent="0.3">
      <c r="U6274" s="95" t="str">
        <f t="shared" si="388"/>
        <v/>
      </c>
      <c r="V6274" s="95" t="str">
        <f t="shared" si="389"/>
        <v/>
      </c>
      <c r="W6274" s="95" t="str">
        <f t="shared" si="390"/>
        <v/>
      </c>
      <c r="X6274" s="95" t="str">
        <f t="shared" si="391"/>
        <v/>
      </c>
    </row>
    <row r="6275" spans="21:24" x14ac:dyDescent="0.3">
      <c r="U6275" s="95" t="str">
        <f t="shared" si="388"/>
        <v/>
      </c>
      <c r="V6275" s="95" t="str">
        <f t="shared" si="389"/>
        <v/>
      </c>
      <c r="W6275" s="95" t="str">
        <f t="shared" si="390"/>
        <v/>
      </c>
      <c r="X6275" s="95" t="str">
        <f t="shared" si="391"/>
        <v/>
      </c>
    </row>
    <row r="6276" spans="21:24" x14ac:dyDescent="0.3">
      <c r="U6276" s="95" t="str">
        <f t="shared" si="388"/>
        <v/>
      </c>
      <c r="V6276" s="95" t="str">
        <f t="shared" si="389"/>
        <v/>
      </c>
      <c r="W6276" s="95" t="str">
        <f t="shared" si="390"/>
        <v/>
      </c>
      <c r="X6276" s="95" t="str">
        <f t="shared" si="391"/>
        <v/>
      </c>
    </row>
    <row r="6277" spans="21:24" x14ac:dyDescent="0.3">
      <c r="U6277" s="95" t="str">
        <f t="shared" ref="U6277:U6340" si="392">IF(L6277="ANO",B6277&amp;"-Linie A","")</f>
        <v/>
      </c>
      <c r="V6277" s="95" t="str">
        <f t="shared" ref="V6277:V6340" si="393">IF(M6277="ANO",B6277&amp;"-Linie B","")</f>
        <v/>
      </c>
      <c r="W6277" s="95" t="str">
        <f t="shared" ref="W6277:W6340" si="394">IF(N6277="ANO",B6277&amp;"-Linie C","")</f>
        <v/>
      </c>
      <c r="X6277" s="95" t="str">
        <f t="shared" ref="X6277:X6340" si="395">IF(O6277="ANO",B6277&amp;"-Linie D","")</f>
        <v/>
      </c>
    </row>
    <row r="6278" spans="21:24" x14ac:dyDescent="0.3">
      <c r="U6278" s="95" t="str">
        <f t="shared" si="392"/>
        <v/>
      </c>
      <c r="V6278" s="95" t="str">
        <f t="shared" si="393"/>
        <v/>
      </c>
      <c r="W6278" s="95" t="str">
        <f t="shared" si="394"/>
        <v/>
      </c>
      <c r="X6278" s="95" t="str">
        <f t="shared" si="395"/>
        <v/>
      </c>
    </row>
    <row r="6279" spans="21:24" x14ac:dyDescent="0.3">
      <c r="U6279" s="95" t="str">
        <f t="shared" si="392"/>
        <v/>
      </c>
      <c r="V6279" s="95" t="str">
        <f t="shared" si="393"/>
        <v/>
      </c>
      <c r="W6279" s="95" t="str">
        <f t="shared" si="394"/>
        <v/>
      </c>
      <c r="X6279" s="95" t="str">
        <f t="shared" si="395"/>
        <v/>
      </c>
    </row>
    <row r="6280" spans="21:24" x14ac:dyDescent="0.3">
      <c r="U6280" s="95" t="str">
        <f t="shared" si="392"/>
        <v/>
      </c>
      <c r="V6280" s="95" t="str">
        <f t="shared" si="393"/>
        <v/>
      </c>
      <c r="W6280" s="95" t="str">
        <f t="shared" si="394"/>
        <v/>
      </c>
      <c r="X6280" s="95" t="str">
        <f t="shared" si="395"/>
        <v/>
      </c>
    </row>
    <row r="6281" spans="21:24" x14ac:dyDescent="0.3">
      <c r="U6281" s="95" t="str">
        <f t="shared" si="392"/>
        <v/>
      </c>
      <c r="V6281" s="95" t="str">
        <f t="shared" si="393"/>
        <v/>
      </c>
      <c r="W6281" s="95" t="str">
        <f t="shared" si="394"/>
        <v/>
      </c>
      <c r="X6281" s="95" t="str">
        <f t="shared" si="395"/>
        <v/>
      </c>
    </row>
    <row r="6282" spans="21:24" x14ac:dyDescent="0.3">
      <c r="U6282" s="95" t="str">
        <f t="shared" si="392"/>
        <v/>
      </c>
      <c r="V6282" s="95" t="str">
        <f t="shared" si="393"/>
        <v/>
      </c>
      <c r="W6282" s="95" t="str">
        <f t="shared" si="394"/>
        <v/>
      </c>
      <c r="X6282" s="95" t="str">
        <f t="shared" si="395"/>
        <v/>
      </c>
    </row>
    <row r="6283" spans="21:24" x14ac:dyDescent="0.3">
      <c r="U6283" s="95" t="str">
        <f t="shared" si="392"/>
        <v/>
      </c>
      <c r="V6283" s="95" t="str">
        <f t="shared" si="393"/>
        <v/>
      </c>
      <c r="W6283" s="95" t="str">
        <f t="shared" si="394"/>
        <v/>
      </c>
      <c r="X6283" s="95" t="str">
        <f t="shared" si="395"/>
        <v/>
      </c>
    </row>
    <row r="6284" spans="21:24" x14ac:dyDescent="0.3">
      <c r="U6284" s="95" t="str">
        <f t="shared" si="392"/>
        <v/>
      </c>
      <c r="V6284" s="95" t="str">
        <f t="shared" si="393"/>
        <v/>
      </c>
      <c r="W6284" s="95" t="str">
        <f t="shared" si="394"/>
        <v/>
      </c>
      <c r="X6284" s="95" t="str">
        <f t="shared" si="395"/>
        <v/>
      </c>
    </row>
    <row r="6285" spans="21:24" x14ac:dyDescent="0.3">
      <c r="U6285" s="95" t="str">
        <f t="shared" si="392"/>
        <v/>
      </c>
      <c r="V6285" s="95" t="str">
        <f t="shared" si="393"/>
        <v/>
      </c>
      <c r="W6285" s="95" t="str">
        <f t="shared" si="394"/>
        <v/>
      </c>
      <c r="X6285" s="95" t="str">
        <f t="shared" si="395"/>
        <v/>
      </c>
    </row>
    <row r="6286" spans="21:24" x14ac:dyDescent="0.3">
      <c r="U6286" s="95" t="str">
        <f t="shared" si="392"/>
        <v/>
      </c>
      <c r="V6286" s="95" t="str">
        <f t="shared" si="393"/>
        <v/>
      </c>
      <c r="W6286" s="95" t="str">
        <f t="shared" si="394"/>
        <v/>
      </c>
      <c r="X6286" s="95" t="str">
        <f t="shared" si="395"/>
        <v/>
      </c>
    </row>
    <row r="6287" spans="21:24" x14ac:dyDescent="0.3">
      <c r="U6287" s="95" t="str">
        <f t="shared" si="392"/>
        <v/>
      </c>
      <c r="V6287" s="95" t="str">
        <f t="shared" si="393"/>
        <v/>
      </c>
      <c r="W6287" s="95" t="str">
        <f t="shared" si="394"/>
        <v/>
      </c>
      <c r="X6287" s="95" t="str">
        <f t="shared" si="395"/>
        <v/>
      </c>
    </row>
    <row r="6288" spans="21:24" x14ac:dyDescent="0.3">
      <c r="U6288" s="95" t="str">
        <f t="shared" si="392"/>
        <v/>
      </c>
      <c r="V6288" s="95" t="str">
        <f t="shared" si="393"/>
        <v/>
      </c>
      <c r="W6288" s="95" t="str">
        <f t="shared" si="394"/>
        <v/>
      </c>
      <c r="X6288" s="95" t="str">
        <f t="shared" si="395"/>
        <v/>
      </c>
    </row>
    <row r="6289" spans="21:24" x14ac:dyDescent="0.3">
      <c r="U6289" s="95" t="str">
        <f t="shared" si="392"/>
        <v/>
      </c>
      <c r="V6289" s="95" t="str">
        <f t="shared" si="393"/>
        <v/>
      </c>
      <c r="W6289" s="95" t="str">
        <f t="shared" si="394"/>
        <v/>
      </c>
      <c r="X6289" s="95" t="str">
        <f t="shared" si="395"/>
        <v/>
      </c>
    </row>
    <row r="6290" spans="21:24" x14ac:dyDescent="0.3">
      <c r="U6290" s="95" t="str">
        <f t="shared" si="392"/>
        <v/>
      </c>
      <c r="V6290" s="95" t="str">
        <f t="shared" si="393"/>
        <v/>
      </c>
      <c r="W6290" s="95" t="str">
        <f t="shared" si="394"/>
        <v/>
      </c>
      <c r="X6290" s="95" t="str">
        <f t="shared" si="395"/>
        <v/>
      </c>
    </row>
    <row r="6291" spans="21:24" x14ac:dyDescent="0.3">
      <c r="U6291" s="95" t="str">
        <f t="shared" si="392"/>
        <v/>
      </c>
      <c r="V6291" s="95" t="str">
        <f t="shared" si="393"/>
        <v/>
      </c>
      <c r="W6291" s="95" t="str">
        <f t="shared" si="394"/>
        <v/>
      </c>
      <c r="X6291" s="95" t="str">
        <f t="shared" si="395"/>
        <v/>
      </c>
    </row>
    <row r="6292" spans="21:24" x14ac:dyDescent="0.3">
      <c r="U6292" s="95" t="str">
        <f t="shared" si="392"/>
        <v/>
      </c>
      <c r="V6292" s="95" t="str">
        <f t="shared" si="393"/>
        <v/>
      </c>
      <c r="W6292" s="95" t="str">
        <f t="shared" si="394"/>
        <v/>
      </c>
      <c r="X6292" s="95" t="str">
        <f t="shared" si="395"/>
        <v/>
      </c>
    </row>
    <row r="6293" spans="21:24" x14ac:dyDescent="0.3">
      <c r="U6293" s="95" t="str">
        <f t="shared" si="392"/>
        <v/>
      </c>
      <c r="V6293" s="95" t="str">
        <f t="shared" si="393"/>
        <v/>
      </c>
      <c r="W6293" s="95" t="str">
        <f t="shared" si="394"/>
        <v/>
      </c>
      <c r="X6293" s="95" t="str">
        <f t="shared" si="395"/>
        <v/>
      </c>
    </row>
    <row r="6294" spans="21:24" x14ac:dyDescent="0.3">
      <c r="U6294" s="95" t="str">
        <f t="shared" si="392"/>
        <v/>
      </c>
      <c r="V6294" s="95" t="str">
        <f t="shared" si="393"/>
        <v/>
      </c>
      <c r="W6294" s="95" t="str">
        <f t="shared" si="394"/>
        <v/>
      </c>
      <c r="X6294" s="95" t="str">
        <f t="shared" si="395"/>
        <v/>
      </c>
    </row>
    <row r="6295" spans="21:24" x14ac:dyDescent="0.3">
      <c r="U6295" s="95" t="str">
        <f t="shared" si="392"/>
        <v/>
      </c>
      <c r="V6295" s="95" t="str">
        <f t="shared" si="393"/>
        <v/>
      </c>
      <c r="W6295" s="95" t="str">
        <f t="shared" si="394"/>
        <v/>
      </c>
      <c r="X6295" s="95" t="str">
        <f t="shared" si="395"/>
        <v/>
      </c>
    </row>
    <row r="6296" spans="21:24" x14ac:dyDescent="0.3">
      <c r="U6296" s="95" t="str">
        <f t="shared" si="392"/>
        <v/>
      </c>
      <c r="V6296" s="95" t="str">
        <f t="shared" si="393"/>
        <v/>
      </c>
      <c r="W6296" s="95" t="str">
        <f t="shared" si="394"/>
        <v/>
      </c>
      <c r="X6296" s="95" t="str">
        <f t="shared" si="395"/>
        <v/>
      </c>
    </row>
    <row r="6297" spans="21:24" x14ac:dyDescent="0.3">
      <c r="U6297" s="95" t="str">
        <f t="shared" si="392"/>
        <v/>
      </c>
      <c r="V6297" s="95" t="str">
        <f t="shared" si="393"/>
        <v/>
      </c>
      <c r="W6297" s="95" t="str">
        <f t="shared" si="394"/>
        <v/>
      </c>
      <c r="X6297" s="95" t="str">
        <f t="shared" si="395"/>
        <v/>
      </c>
    </row>
    <row r="6298" spans="21:24" x14ac:dyDescent="0.3">
      <c r="U6298" s="95" t="str">
        <f t="shared" si="392"/>
        <v/>
      </c>
      <c r="V6298" s="95" t="str">
        <f t="shared" si="393"/>
        <v/>
      </c>
      <c r="W6298" s="95" t="str">
        <f t="shared" si="394"/>
        <v/>
      </c>
      <c r="X6298" s="95" t="str">
        <f t="shared" si="395"/>
        <v/>
      </c>
    </row>
    <row r="6299" spans="21:24" x14ac:dyDescent="0.3">
      <c r="U6299" s="95" t="str">
        <f t="shared" si="392"/>
        <v/>
      </c>
      <c r="V6299" s="95" t="str">
        <f t="shared" si="393"/>
        <v/>
      </c>
      <c r="W6299" s="95" t="str">
        <f t="shared" si="394"/>
        <v/>
      </c>
      <c r="X6299" s="95" t="str">
        <f t="shared" si="395"/>
        <v/>
      </c>
    </row>
    <row r="6300" spans="21:24" x14ac:dyDescent="0.3">
      <c r="U6300" s="95" t="str">
        <f t="shared" si="392"/>
        <v/>
      </c>
      <c r="V6300" s="95" t="str">
        <f t="shared" si="393"/>
        <v/>
      </c>
      <c r="W6300" s="95" t="str">
        <f t="shared" si="394"/>
        <v/>
      </c>
      <c r="X6300" s="95" t="str">
        <f t="shared" si="395"/>
        <v/>
      </c>
    </row>
    <row r="6301" spans="21:24" x14ac:dyDescent="0.3">
      <c r="U6301" s="95" t="str">
        <f t="shared" si="392"/>
        <v/>
      </c>
      <c r="V6301" s="95" t="str">
        <f t="shared" si="393"/>
        <v/>
      </c>
      <c r="W6301" s="95" t="str">
        <f t="shared" si="394"/>
        <v/>
      </c>
      <c r="X6301" s="95" t="str">
        <f t="shared" si="395"/>
        <v/>
      </c>
    </row>
    <row r="6302" spans="21:24" x14ac:dyDescent="0.3">
      <c r="U6302" s="95" t="str">
        <f t="shared" si="392"/>
        <v/>
      </c>
      <c r="V6302" s="95" t="str">
        <f t="shared" si="393"/>
        <v/>
      </c>
      <c r="W6302" s="95" t="str">
        <f t="shared" si="394"/>
        <v/>
      </c>
      <c r="X6302" s="95" t="str">
        <f t="shared" si="395"/>
        <v/>
      </c>
    </row>
    <row r="6303" spans="21:24" x14ac:dyDescent="0.3">
      <c r="U6303" s="95" t="str">
        <f t="shared" si="392"/>
        <v/>
      </c>
      <c r="V6303" s="95" t="str">
        <f t="shared" si="393"/>
        <v/>
      </c>
      <c r="W6303" s="95" t="str">
        <f t="shared" si="394"/>
        <v/>
      </c>
      <c r="X6303" s="95" t="str">
        <f t="shared" si="395"/>
        <v/>
      </c>
    </row>
    <row r="6304" spans="21:24" x14ac:dyDescent="0.3">
      <c r="U6304" s="95" t="str">
        <f t="shared" si="392"/>
        <v/>
      </c>
      <c r="V6304" s="95" t="str">
        <f t="shared" si="393"/>
        <v/>
      </c>
      <c r="W6304" s="95" t="str">
        <f t="shared" si="394"/>
        <v/>
      </c>
      <c r="X6304" s="95" t="str">
        <f t="shared" si="395"/>
        <v/>
      </c>
    </row>
    <row r="6305" spans="21:24" x14ac:dyDescent="0.3">
      <c r="U6305" s="95" t="str">
        <f t="shared" si="392"/>
        <v/>
      </c>
      <c r="V6305" s="95" t="str">
        <f t="shared" si="393"/>
        <v/>
      </c>
      <c r="W6305" s="95" t="str">
        <f t="shared" si="394"/>
        <v/>
      </c>
      <c r="X6305" s="95" t="str">
        <f t="shared" si="395"/>
        <v/>
      </c>
    </row>
    <row r="6306" spans="21:24" x14ac:dyDescent="0.3">
      <c r="U6306" s="95" t="str">
        <f t="shared" si="392"/>
        <v/>
      </c>
      <c r="V6306" s="95" t="str">
        <f t="shared" si="393"/>
        <v/>
      </c>
      <c r="W6306" s="95" t="str">
        <f t="shared" si="394"/>
        <v/>
      </c>
      <c r="X6306" s="95" t="str">
        <f t="shared" si="395"/>
        <v/>
      </c>
    </row>
    <row r="6307" spans="21:24" x14ac:dyDescent="0.3">
      <c r="U6307" s="95" t="str">
        <f t="shared" si="392"/>
        <v/>
      </c>
      <c r="V6307" s="95" t="str">
        <f t="shared" si="393"/>
        <v/>
      </c>
      <c r="W6307" s="95" t="str">
        <f t="shared" si="394"/>
        <v/>
      </c>
      <c r="X6307" s="95" t="str">
        <f t="shared" si="395"/>
        <v/>
      </c>
    </row>
    <row r="6308" spans="21:24" x14ac:dyDescent="0.3">
      <c r="U6308" s="95" t="str">
        <f t="shared" si="392"/>
        <v/>
      </c>
      <c r="V6308" s="95" t="str">
        <f t="shared" si="393"/>
        <v/>
      </c>
      <c r="W6308" s="95" t="str">
        <f t="shared" si="394"/>
        <v/>
      </c>
      <c r="X6308" s="95" t="str">
        <f t="shared" si="395"/>
        <v/>
      </c>
    </row>
    <row r="6309" spans="21:24" x14ac:dyDescent="0.3">
      <c r="U6309" s="95" t="str">
        <f t="shared" si="392"/>
        <v/>
      </c>
      <c r="V6309" s="95" t="str">
        <f t="shared" si="393"/>
        <v/>
      </c>
      <c r="W6309" s="95" t="str">
        <f t="shared" si="394"/>
        <v/>
      </c>
      <c r="X6309" s="95" t="str">
        <f t="shared" si="395"/>
        <v/>
      </c>
    </row>
    <row r="6310" spans="21:24" x14ac:dyDescent="0.3">
      <c r="U6310" s="95" t="str">
        <f t="shared" si="392"/>
        <v/>
      </c>
      <c r="V6310" s="95" t="str">
        <f t="shared" si="393"/>
        <v/>
      </c>
      <c r="W6310" s="95" t="str">
        <f t="shared" si="394"/>
        <v/>
      </c>
      <c r="X6310" s="95" t="str">
        <f t="shared" si="395"/>
        <v/>
      </c>
    </row>
    <row r="6311" spans="21:24" x14ac:dyDescent="0.3">
      <c r="U6311" s="95" t="str">
        <f t="shared" si="392"/>
        <v/>
      </c>
      <c r="V6311" s="95" t="str">
        <f t="shared" si="393"/>
        <v/>
      </c>
      <c r="W6311" s="95" t="str">
        <f t="shared" si="394"/>
        <v/>
      </c>
      <c r="X6311" s="95" t="str">
        <f t="shared" si="395"/>
        <v/>
      </c>
    </row>
    <row r="6312" spans="21:24" x14ac:dyDescent="0.3">
      <c r="U6312" s="95" t="str">
        <f t="shared" si="392"/>
        <v/>
      </c>
      <c r="V6312" s="95" t="str">
        <f t="shared" si="393"/>
        <v/>
      </c>
      <c r="W6312" s="95" t="str">
        <f t="shared" si="394"/>
        <v/>
      </c>
      <c r="X6312" s="95" t="str">
        <f t="shared" si="395"/>
        <v/>
      </c>
    </row>
    <row r="6313" spans="21:24" x14ac:dyDescent="0.3">
      <c r="U6313" s="95" t="str">
        <f t="shared" si="392"/>
        <v/>
      </c>
      <c r="V6313" s="95" t="str">
        <f t="shared" si="393"/>
        <v/>
      </c>
      <c r="W6313" s="95" t="str">
        <f t="shared" si="394"/>
        <v/>
      </c>
      <c r="X6313" s="95" t="str">
        <f t="shared" si="395"/>
        <v/>
      </c>
    </row>
    <row r="6314" spans="21:24" x14ac:dyDescent="0.3">
      <c r="U6314" s="95" t="str">
        <f t="shared" si="392"/>
        <v/>
      </c>
      <c r="V6314" s="95" t="str">
        <f t="shared" si="393"/>
        <v/>
      </c>
      <c r="W6314" s="95" t="str">
        <f t="shared" si="394"/>
        <v/>
      </c>
      <c r="X6314" s="95" t="str">
        <f t="shared" si="395"/>
        <v/>
      </c>
    </row>
    <row r="6315" spans="21:24" x14ac:dyDescent="0.3">
      <c r="U6315" s="95" t="str">
        <f t="shared" si="392"/>
        <v/>
      </c>
      <c r="V6315" s="95" t="str">
        <f t="shared" si="393"/>
        <v/>
      </c>
      <c r="W6315" s="95" t="str">
        <f t="shared" si="394"/>
        <v/>
      </c>
      <c r="X6315" s="95" t="str">
        <f t="shared" si="395"/>
        <v/>
      </c>
    </row>
    <row r="6316" spans="21:24" x14ac:dyDescent="0.3">
      <c r="U6316" s="95" t="str">
        <f t="shared" si="392"/>
        <v/>
      </c>
      <c r="V6316" s="95" t="str">
        <f t="shared" si="393"/>
        <v/>
      </c>
      <c r="W6316" s="95" t="str">
        <f t="shared" si="394"/>
        <v/>
      </c>
      <c r="X6316" s="95" t="str">
        <f t="shared" si="395"/>
        <v/>
      </c>
    </row>
    <row r="6317" spans="21:24" x14ac:dyDescent="0.3">
      <c r="U6317" s="95" t="str">
        <f t="shared" si="392"/>
        <v/>
      </c>
      <c r="V6317" s="95" t="str">
        <f t="shared" si="393"/>
        <v/>
      </c>
      <c r="W6317" s="95" t="str">
        <f t="shared" si="394"/>
        <v/>
      </c>
      <c r="X6317" s="95" t="str">
        <f t="shared" si="395"/>
        <v/>
      </c>
    </row>
    <row r="6318" spans="21:24" x14ac:dyDescent="0.3">
      <c r="U6318" s="95" t="str">
        <f t="shared" si="392"/>
        <v/>
      </c>
      <c r="V6318" s="95" t="str">
        <f t="shared" si="393"/>
        <v/>
      </c>
      <c r="W6318" s="95" t="str">
        <f t="shared" si="394"/>
        <v/>
      </c>
      <c r="X6318" s="95" t="str">
        <f t="shared" si="395"/>
        <v/>
      </c>
    </row>
    <row r="6319" spans="21:24" x14ac:dyDescent="0.3">
      <c r="U6319" s="95" t="str">
        <f t="shared" si="392"/>
        <v/>
      </c>
      <c r="V6319" s="95" t="str">
        <f t="shared" si="393"/>
        <v/>
      </c>
      <c r="W6319" s="95" t="str">
        <f t="shared" si="394"/>
        <v/>
      </c>
      <c r="X6319" s="95" t="str">
        <f t="shared" si="395"/>
        <v/>
      </c>
    </row>
    <row r="6320" spans="21:24" x14ac:dyDescent="0.3">
      <c r="U6320" s="95" t="str">
        <f t="shared" si="392"/>
        <v/>
      </c>
      <c r="V6320" s="95" t="str">
        <f t="shared" si="393"/>
        <v/>
      </c>
      <c r="W6320" s="95" t="str">
        <f t="shared" si="394"/>
        <v/>
      </c>
      <c r="X6320" s="95" t="str">
        <f t="shared" si="395"/>
        <v/>
      </c>
    </row>
    <row r="6321" spans="21:24" x14ac:dyDescent="0.3">
      <c r="U6321" s="95" t="str">
        <f t="shared" si="392"/>
        <v/>
      </c>
      <c r="V6321" s="95" t="str">
        <f t="shared" si="393"/>
        <v/>
      </c>
      <c r="W6321" s="95" t="str">
        <f t="shared" si="394"/>
        <v/>
      </c>
      <c r="X6321" s="95" t="str">
        <f t="shared" si="395"/>
        <v/>
      </c>
    </row>
    <row r="6322" spans="21:24" x14ac:dyDescent="0.3">
      <c r="U6322" s="95" t="str">
        <f t="shared" si="392"/>
        <v/>
      </c>
      <c r="V6322" s="95" t="str">
        <f t="shared" si="393"/>
        <v/>
      </c>
      <c r="W6322" s="95" t="str">
        <f t="shared" si="394"/>
        <v/>
      </c>
      <c r="X6322" s="95" t="str">
        <f t="shared" si="395"/>
        <v/>
      </c>
    </row>
    <row r="6323" spans="21:24" x14ac:dyDescent="0.3">
      <c r="U6323" s="95" t="str">
        <f t="shared" si="392"/>
        <v/>
      </c>
      <c r="V6323" s="95" t="str">
        <f t="shared" si="393"/>
        <v/>
      </c>
      <c r="W6323" s="95" t="str">
        <f t="shared" si="394"/>
        <v/>
      </c>
      <c r="X6323" s="95" t="str">
        <f t="shared" si="395"/>
        <v/>
      </c>
    </row>
    <row r="6324" spans="21:24" x14ac:dyDescent="0.3">
      <c r="U6324" s="95" t="str">
        <f t="shared" si="392"/>
        <v/>
      </c>
      <c r="V6324" s="95" t="str">
        <f t="shared" si="393"/>
        <v/>
      </c>
      <c r="W6324" s="95" t="str">
        <f t="shared" si="394"/>
        <v/>
      </c>
      <c r="X6324" s="95" t="str">
        <f t="shared" si="395"/>
        <v/>
      </c>
    </row>
    <row r="6325" spans="21:24" x14ac:dyDescent="0.3">
      <c r="U6325" s="95" t="str">
        <f t="shared" si="392"/>
        <v/>
      </c>
      <c r="V6325" s="95" t="str">
        <f t="shared" si="393"/>
        <v/>
      </c>
      <c r="W6325" s="95" t="str">
        <f t="shared" si="394"/>
        <v/>
      </c>
      <c r="X6325" s="95" t="str">
        <f t="shared" si="395"/>
        <v/>
      </c>
    </row>
    <row r="6326" spans="21:24" x14ac:dyDescent="0.3">
      <c r="U6326" s="95" t="str">
        <f t="shared" si="392"/>
        <v/>
      </c>
      <c r="V6326" s="95" t="str">
        <f t="shared" si="393"/>
        <v/>
      </c>
      <c r="W6326" s="95" t="str">
        <f t="shared" si="394"/>
        <v/>
      </c>
      <c r="X6326" s="95" t="str">
        <f t="shared" si="395"/>
        <v/>
      </c>
    </row>
    <row r="6327" spans="21:24" x14ac:dyDescent="0.3">
      <c r="U6327" s="95" t="str">
        <f t="shared" si="392"/>
        <v/>
      </c>
      <c r="V6327" s="95" t="str">
        <f t="shared" si="393"/>
        <v/>
      </c>
      <c r="W6327" s="95" t="str">
        <f t="shared" si="394"/>
        <v/>
      </c>
      <c r="X6327" s="95" t="str">
        <f t="shared" si="395"/>
        <v/>
      </c>
    </row>
    <row r="6328" spans="21:24" x14ac:dyDescent="0.3">
      <c r="U6328" s="95" t="str">
        <f t="shared" si="392"/>
        <v/>
      </c>
      <c r="V6328" s="95" t="str">
        <f t="shared" si="393"/>
        <v/>
      </c>
      <c r="W6328" s="95" t="str">
        <f t="shared" si="394"/>
        <v/>
      </c>
      <c r="X6328" s="95" t="str">
        <f t="shared" si="395"/>
        <v/>
      </c>
    </row>
    <row r="6329" spans="21:24" x14ac:dyDescent="0.3">
      <c r="U6329" s="95" t="str">
        <f t="shared" si="392"/>
        <v/>
      </c>
      <c r="V6329" s="95" t="str">
        <f t="shared" si="393"/>
        <v/>
      </c>
      <c r="W6329" s="95" t="str">
        <f t="shared" si="394"/>
        <v/>
      </c>
      <c r="X6329" s="95" t="str">
        <f t="shared" si="395"/>
        <v/>
      </c>
    </row>
    <row r="6330" spans="21:24" x14ac:dyDescent="0.3">
      <c r="U6330" s="95" t="str">
        <f t="shared" si="392"/>
        <v/>
      </c>
      <c r="V6330" s="95" t="str">
        <f t="shared" si="393"/>
        <v/>
      </c>
      <c r="W6330" s="95" t="str">
        <f t="shared" si="394"/>
        <v/>
      </c>
      <c r="X6330" s="95" t="str">
        <f t="shared" si="395"/>
        <v/>
      </c>
    </row>
    <row r="6331" spans="21:24" x14ac:dyDescent="0.3">
      <c r="U6331" s="95" t="str">
        <f t="shared" si="392"/>
        <v/>
      </c>
      <c r="V6331" s="95" t="str">
        <f t="shared" si="393"/>
        <v/>
      </c>
      <c r="W6331" s="95" t="str">
        <f t="shared" si="394"/>
        <v/>
      </c>
      <c r="X6331" s="95" t="str">
        <f t="shared" si="395"/>
        <v/>
      </c>
    </row>
    <row r="6332" spans="21:24" x14ac:dyDescent="0.3">
      <c r="U6332" s="95" t="str">
        <f t="shared" si="392"/>
        <v/>
      </c>
      <c r="V6332" s="95" t="str">
        <f t="shared" si="393"/>
        <v/>
      </c>
      <c r="W6332" s="95" t="str">
        <f t="shared" si="394"/>
        <v/>
      </c>
      <c r="X6332" s="95" t="str">
        <f t="shared" si="395"/>
        <v/>
      </c>
    </row>
    <row r="6333" spans="21:24" x14ac:dyDescent="0.3">
      <c r="U6333" s="95" t="str">
        <f t="shared" si="392"/>
        <v/>
      </c>
      <c r="V6333" s="95" t="str">
        <f t="shared" si="393"/>
        <v/>
      </c>
      <c r="W6333" s="95" t="str">
        <f t="shared" si="394"/>
        <v/>
      </c>
      <c r="X6333" s="95" t="str">
        <f t="shared" si="395"/>
        <v/>
      </c>
    </row>
    <row r="6334" spans="21:24" x14ac:dyDescent="0.3">
      <c r="U6334" s="95" t="str">
        <f t="shared" si="392"/>
        <v/>
      </c>
      <c r="V6334" s="95" t="str">
        <f t="shared" si="393"/>
        <v/>
      </c>
      <c r="W6334" s="95" t="str">
        <f t="shared" si="394"/>
        <v/>
      </c>
      <c r="X6334" s="95" t="str">
        <f t="shared" si="395"/>
        <v/>
      </c>
    </row>
    <row r="6335" spans="21:24" x14ac:dyDescent="0.3">
      <c r="U6335" s="95" t="str">
        <f t="shared" si="392"/>
        <v/>
      </c>
      <c r="V6335" s="95" t="str">
        <f t="shared" si="393"/>
        <v/>
      </c>
      <c r="W6335" s="95" t="str">
        <f t="shared" si="394"/>
        <v/>
      </c>
      <c r="X6335" s="95" t="str">
        <f t="shared" si="395"/>
        <v/>
      </c>
    </row>
    <row r="6336" spans="21:24" x14ac:dyDescent="0.3">
      <c r="U6336" s="95" t="str">
        <f t="shared" si="392"/>
        <v/>
      </c>
      <c r="V6336" s="95" t="str">
        <f t="shared" si="393"/>
        <v/>
      </c>
      <c r="W6336" s="95" t="str">
        <f t="shared" si="394"/>
        <v/>
      </c>
      <c r="X6336" s="95" t="str">
        <f t="shared" si="395"/>
        <v/>
      </c>
    </row>
    <row r="6337" spans="21:24" x14ac:dyDescent="0.3">
      <c r="U6337" s="95" t="str">
        <f t="shared" si="392"/>
        <v/>
      </c>
      <c r="V6337" s="95" t="str">
        <f t="shared" si="393"/>
        <v/>
      </c>
      <c r="W6337" s="95" t="str">
        <f t="shared" si="394"/>
        <v/>
      </c>
      <c r="X6337" s="95" t="str">
        <f t="shared" si="395"/>
        <v/>
      </c>
    </row>
    <row r="6338" spans="21:24" x14ac:dyDescent="0.3">
      <c r="U6338" s="95" t="str">
        <f t="shared" si="392"/>
        <v/>
      </c>
      <c r="V6338" s="95" t="str">
        <f t="shared" si="393"/>
        <v/>
      </c>
      <c r="W6338" s="95" t="str">
        <f t="shared" si="394"/>
        <v/>
      </c>
      <c r="X6338" s="95" t="str">
        <f t="shared" si="395"/>
        <v/>
      </c>
    </row>
    <row r="6339" spans="21:24" x14ac:dyDescent="0.3">
      <c r="U6339" s="95" t="str">
        <f t="shared" si="392"/>
        <v/>
      </c>
      <c r="V6339" s="95" t="str">
        <f t="shared" si="393"/>
        <v/>
      </c>
      <c r="W6339" s="95" t="str">
        <f t="shared" si="394"/>
        <v/>
      </c>
      <c r="X6339" s="95" t="str">
        <f t="shared" si="395"/>
        <v/>
      </c>
    </row>
    <row r="6340" spans="21:24" x14ac:dyDescent="0.3">
      <c r="U6340" s="95" t="str">
        <f t="shared" si="392"/>
        <v/>
      </c>
      <c r="V6340" s="95" t="str">
        <f t="shared" si="393"/>
        <v/>
      </c>
      <c r="W6340" s="95" t="str">
        <f t="shared" si="394"/>
        <v/>
      </c>
      <c r="X6340" s="95" t="str">
        <f t="shared" si="395"/>
        <v/>
      </c>
    </row>
    <row r="6341" spans="21:24" x14ac:dyDescent="0.3">
      <c r="U6341" s="95" t="str">
        <f t="shared" ref="U6341:U6404" si="396">IF(L6341="ANO",B6341&amp;"-Linie A","")</f>
        <v/>
      </c>
      <c r="V6341" s="95" t="str">
        <f t="shared" ref="V6341:V6404" si="397">IF(M6341="ANO",B6341&amp;"-Linie B","")</f>
        <v/>
      </c>
      <c r="W6341" s="95" t="str">
        <f t="shared" ref="W6341:W6404" si="398">IF(N6341="ANO",B6341&amp;"-Linie C","")</f>
        <v/>
      </c>
      <c r="X6341" s="95" t="str">
        <f t="shared" ref="X6341:X6404" si="399">IF(O6341="ANO",B6341&amp;"-Linie D","")</f>
        <v/>
      </c>
    </row>
    <row r="6342" spans="21:24" x14ac:dyDescent="0.3">
      <c r="U6342" s="95" t="str">
        <f t="shared" si="396"/>
        <v/>
      </c>
      <c r="V6342" s="95" t="str">
        <f t="shared" si="397"/>
        <v/>
      </c>
      <c r="W6342" s="95" t="str">
        <f t="shared" si="398"/>
        <v/>
      </c>
      <c r="X6342" s="95" t="str">
        <f t="shared" si="399"/>
        <v/>
      </c>
    </row>
    <row r="6343" spans="21:24" x14ac:dyDescent="0.3">
      <c r="U6343" s="95" t="str">
        <f t="shared" si="396"/>
        <v/>
      </c>
      <c r="V6343" s="95" t="str">
        <f t="shared" si="397"/>
        <v/>
      </c>
      <c r="W6343" s="95" t="str">
        <f t="shared" si="398"/>
        <v/>
      </c>
      <c r="X6343" s="95" t="str">
        <f t="shared" si="399"/>
        <v/>
      </c>
    </row>
    <row r="6344" spans="21:24" x14ac:dyDescent="0.3">
      <c r="U6344" s="95" t="str">
        <f t="shared" si="396"/>
        <v/>
      </c>
      <c r="V6344" s="95" t="str">
        <f t="shared" si="397"/>
        <v/>
      </c>
      <c r="W6344" s="95" t="str">
        <f t="shared" si="398"/>
        <v/>
      </c>
      <c r="X6344" s="95" t="str">
        <f t="shared" si="399"/>
        <v/>
      </c>
    </row>
    <row r="6345" spans="21:24" x14ac:dyDescent="0.3">
      <c r="U6345" s="95" t="str">
        <f t="shared" si="396"/>
        <v/>
      </c>
      <c r="V6345" s="95" t="str">
        <f t="shared" si="397"/>
        <v/>
      </c>
      <c r="W6345" s="95" t="str">
        <f t="shared" si="398"/>
        <v/>
      </c>
      <c r="X6345" s="95" t="str">
        <f t="shared" si="399"/>
        <v/>
      </c>
    </row>
    <row r="6346" spans="21:24" x14ac:dyDescent="0.3">
      <c r="U6346" s="95" t="str">
        <f t="shared" si="396"/>
        <v/>
      </c>
      <c r="V6346" s="95" t="str">
        <f t="shared" si="397"/>
        <v/>
      </c>
      <c r="W6346" s="95" t="str">
        <f t="shared" si="398"/>
        <v/>
      </c>
      <c r="X6346" s="95" t="str">
        <f t="shared" si="399"/>
        <v/>
      </c>
    </row>
    <row r="6347" spans="21:24" x14ac:dyDescent="0.3">
      <c r="U6347" s="95" t="str">
        <f t="shared" si="396"/>
        <v/>
      </c>
      <c r="V6347" s="95" t="str">
        <f t="shared" si="397"/>
        <v/>
      </c>
      <c r="W6347" s="95" t="str">
        <f t="shared" si="398"/>
        <v/>
      </c>
      <c r="X6347" s="95" t="str">
        <f t="shared" si="399"/>
        <v/>
      </c>
    </row>
    <row r="6348" spans="21:24" x14ac:dyDescent="0.3">
      <c r="U6348" s="95" t="str">
        <f t="shared" si="396"/>
        <v/>
      </c>
      <c r="V6348" s="95" t="str">
        <f t="shared" si="397"/>
        <v/>
      </c>
      <c r="W6348" s="95" t="str">
        <f t="shared" si="398"/>
        <v/>
      </c>
      <c r="X6348" s="95" t="str">
        <f t="shared" si="399"/>
        <v/>
      </c>
    </row>
    <row r="6349" spans="21:24" x14ac:dyDescent="0.3">
      <c r="U6349" s="95" t="str">
        <f t="shared" si="396"/>
        <v/>
      </c>
      <c r="V6349" s="95" t="str">
        <f t="shared" si="397"/>
        <v/>
      </c>
      <c r="W6349" s="95" t="str">
        <f t="shared" si="398"/>
        <v/>
      </c>
      <c r="X6349" s="95" t="str">
        <f t="shared" si="399"/>
        <v/>
      </c>
    </row>
    <row r="6350" spans="21:24" x14ac:dyDescent="0.3">
      <c r="U6350" s="95" t="str">
        <f t="shared" si="396"/>
        <v/>
      </c>
      <c r="V6350" s="95" t="str">
        <f t="shared" si="397"/>
        <v/>
      </c>
      <c r="W6350" s="95" t="str">
        <f t="shared" si="398"/>
        <v/>
      </c>
      <c r="X6350" s="95" t="str">
        <f t="shared" si="399"/>
        <v/>
      </c>
    </row>
    <row r="6351" spans="21:24" x14ac:dyDescent="0.3">
      <c r="U6351" s="95" t="str">
        <f t="shared" si="396"/>
        <v/>
      </c>
      <c r="V6351" s="95" t="str">
        <f t="shared" si="397"/>
        <v/>
      </c>
      <c r="W6351" s="95" t="str">
        <f t="shared" si="398"/>
        <v/>
      </c>
      <c r="X6351" s="95" t="str">
        <f t="shared" si="399"/>
        <v/>
      </c>
    </row>
    <row r="6352" spans="21:24" x14ac:dyDescent="0.3">
      <c r="U6352" s="95" t="str">
        <f t="shared" si="396"/>
        <v/>
      </c>
      <c r="V6352" s="95" t="str">
        <f t="shared" si="397"/>
        <v/>
      </c>
      <c r="W6352" s="95" t="str">
        <f t="shared" si="398"/>
        <v/>
      </c>
      <c r="X6352" s="95" t="str">
        <f t="shared" si="399"/>
        <v/>
      </c>
    </row>
    <row r="6353" spans="21:24" x14ac:dyDescent="0.3">
      <c r="U6353" s="95" t="str">
        <f t="shared" si="396"/>
        <v/>
      </c>
      <c r="V6353" s="95" t="str">
        <f t="shared" si="397"/>
        <v/>
      </c>
      <c r="W6353" s="95" t="str">
        <f t="shared" si="398"/>
        <v/>
      </c>
      <c r="X6353" s="95" t="str">
        <f t="shared" si="399"/>
        <v/>
      </c>
    </row>
    <row r="6354" spans="21:24" x14ac:dyDescent="0.3">
      <c r="U6354" s="95" t="str">
        <f t="shared" si="396"/>
        <v/>
      </c>
      <c r="V6354" s="95" t="str">
        <f t="shared" si="397"/>
        <v/>
      </c>
      <c r="W6354" s="95" t="str">
        <f t="shared" si="398"/>
        <v/>
      </c>
      <c r="X6354" s="95" t="str">
        <f t="shared" si="399"/>
        <v/>
      </c>
    </row>
    <row r="6355" spans="21:24" x14ac:dyDescent="0.3">
      <c r="U6355" s="95" t="str">
        <f t="shared" si="396"/>
        <v/>
      </c>
      <c r="V6355" s="95" t="str">
        <f t="shared" si="397"/>
        <v/>
      </c>
      <c r="W6355" s="95" t="str">
        <f t="shared" si="398"/>
        <v/>
      </c>
      <c r="X6355" s="95" t="str">
        <f t="shared" si="399"/>
        <v/>
      </c>
    </row>
    <row r="6356" spans="21:24" x14ac:dyDescent="0.3">
      <c r="U6356" s="95" t="str">
        <f t="shared" si="396"/>
        <v/>
      </c>
      <c r="V6356" s="95" t="str">
        <f t="shared" si="397"/>
        <v/>
      </c>
      <c r="W6356" s="95" t="str">
        <f t="shared" si="398"/>
        <v/>
      </c>
      <c r="X6356" s="95" t="str">
        <f t="shared" si="399"/>
        <v/>
      </c>
    </row>
    <row r="6357" spans="21:24" x14ac:dyDescent="0.3">
      <c r="U6357" s="95" t="str">
        <f t="shared" si="396"/>
        <v/>
      </c>
      <c r="V6357" s="95" t="str">
        <f t="shared" si="397"/>
        <v/>
      </c>
      <c r="W6357" s="95" t="str">
        <f t="shared" si="398"/>
        <v/>
      </c>
      <c r="X6357" s="95" t="str">
        <f t="shared" si="399"/>
        <v/>
      </c>
    </row>
    <row r="6358" spans="21:24" x14ac:dyDescent="0.3">
      <c r="U6358" s="95" t="str">
        <f t="shared" si="396"/>
        <v/>
      </c>
      <c r="V6358" s="95" t="str">
        <f t="shared" si="397"/>
        <v/>
      </c>
      <c r="W6358" s="95" t="str">
        <f t="shared" si="398"/>
        <v/>
      </c>
      <c r="X6358" s="95" t="str">
        <f t="shared" si="399"/>
        <v/>
      </c>
    </row>
    <row r="6359" spans="21:24" x14ac:dyDescent="0.3">
      <c r="U6359" s="95" t="str">
        <f t="shared" si="396"/>
        <v/>
      </c>
      <c r="V6359" s="95" t="str">
        <f t="shared" si="397"/>
        <v/>
      </c>
      <c r="W6359" s="95" t="str">
        <f t="shared" si="398"/>
        <v/>
      </c>
      <c r="X6359" s="95" t="str">
        <f t="shared" si="399"/>
        <v/>
      </c>
    </row>
    <row r="6360" spans="21:24" x14ac:dyDescent="0.3">
      <c r="U6360" s="95" t="str">
        <f t="shared" si="396"/>
        <v/>
      </c>
      <c r="V6360" s="95" t="str">
        <f t="shared" si="397"/>
        <v/>
      </c>
      <c r="W6360" s="95" t="str">
        <f t="shared" si="398"/>
        <v/>
      </c>
      <c r="X6360" s="95" t="str">
        <f t="shared" si="399"/>
        <v/>
      </c>
    </row>
    <row r="6361" spans="21:24" x14ac:dyDescent="0.3">
      <c r="U6361" s="95" t="str">
        <f t="shared" si="396"/>
        <v/>
      </c>
      <c r="V6361" s="95" t="str">
        <f t="shared" si="397"/>
        <v/>
      </c>
      <c r="W6361" s="95" t="str">
        <f t="shared" si="398"/>
        <v/>
      </c>
      <c r="X6361" s="95" t="str">
        <f t="shared" si="399"/>
        <v/>
      </c>
    </row>
    <row r="6362" spans="21:24" x14ac:dyDescent="0.3">
      <c r="U6362" s="95" t="str">
        <f t="shared" si="396"/>
        <v/>
      </c>
      <c r="V6362" s="95" t="str">
        <f t="shared" si="397"/>
        <v/>
      </c>
      <c r="W6362" s="95" t="str">
        <f t="shared" si="398"/>
        <v/>
      </c>
      <c r="X6362" s="95" t="str">
        <f t="shared" si="399"/>
        <v/>
      </c>
    </row>
    <row r="6363" spans="21:24" x14ac:dyDescent="0.3">
      <c r="U6363" s="95" t="str">
        <f t="shared" si="396"/>
        <v/>
      </c>
      <c r="V6363" s="95" t="str">
        <f t="shared" si="397"/>
        <v/>
      </c>
      <c r="W6363" s="95" t="str">
        <f t="shared" si="398"/>
        <v/>
      </c>
      <c r="X6363" s="95" t="str">
        <f t="shared" si="399"/>
        <v/>
      </c>
    </row>
    <row r="6364" spans="21:24" x14ac:dyDescent="0.3">
      <c r="U6364" s="95" t="str">
        <f t="shared" si="396"/>
        <v/>
      </c>
      <c r="V6364" s="95" t="str">
        <f t="shared" si="397"/>
        <v/>
      </c>
      <c r="W6364" s="95" t="str">
        <f t="shared" si="398"/>
        <v/>
      </c>
      <c r="X6364" s="95" t="str">
        <f t="shared" si="399"/>
        <v/>
      </c>
    </row>
    <row r="6365" spans="21:24" x14ac:dyDescent="0.3">
      <c r="U6365" s="95" t="str">
        <f t="shared" si="396"/>
        <v/>
      </c>
      <c r="V6365" s="95" t="str">
        <f t="shared" si="397"/>
        <v/>
      </c>
      <c r="W6365" s="95" t="str">
        <f t="shared" si="398"/>
        <v/>
      </c>
      <c r="X6365" s="95" t="str">
        <f t="shared" si="399"/>
        <v/>
      </c>
    </row>
    <row r="6366" spans="21:24" x14ac:dyDescent="0.3">
      <c r="U6366" s="95" t="str">
        <f t="shared" si="396"/>
        <v/>
      </c>
      <c r="V6366" s="95" t="str">
        <f t="shared" si="397"/>
        <v/>
      </c>
      <c r="W6366" s="95" t="str">
        <f t="shared" si="398"/>
        <v/>
      </c>
      <c r="X6366" s="95" t="str">
        <f t="shared" si="399"/>
        <v/>
      </c>
    </row>
    <row r="6367" spans="21:24" x14ac:dyDescent="0.3">
      <c r="U6367" s="95" t="str">
        <f t="shared" si="396"/>
        <v/>
      </c>
      <c r="V6367" s="95" t="str">
        <f t="shared" si="397"/>
        <v/>
      </c>
      <c r="W6367" s="95" t="str">
        <f t="shared" si="398"/>
        <v/>
      </c>
      <c r="X6367" s="95" t="str">
        <f t="shared" si="399"/>
        <v/>
      </c>
    </row>
    <row r="6368" spans="21:24" x14ac:dyDescent="0.3">
      <c r="U6368" s="95" t="str">
        <f t="shared" si="396"/>
        <v/>
      </c>
      <c r="V6368" s="95" t="str">
        <f t="shared" si="397"/>
        <v/>
      </c>
      <c r="W6368" s="95" t="str">
        <f t="shared" si="398"/>
        <v/>
      </c>
      <c r="X6368" s="95" t="str">
        <f t="shared" si="399"/>
        <v/>
      </c>
    </row>
    <row r="6369" spans="21:24" x14ac:dyDescent="0.3">
      <c r="U6369" s="95" t="str">
        <f t="shared" si="396"/>
        <v/>
      </c>
      <c r="V6369" s="95" t="str">
        <f t="shared" si="397"/>
        <v/>
      </c>
      <c r="W6369" s="95" t="str">
        <f t="shared" si="398"/>
        <v/>
      </c>
      <c r="X6369" s="95" t="str">
        <f t="shared" si="399"/>
        <v/>
      </c>
    </row>
    <row r="6370" spans="21:24" x14ac:dyDescent="0.3">
      <c r="U6370" s="95" t="str">
        <f t="shared" si="396"/>
        <v/>
      </c>
      <c r="V6370" s="95" t="str">
        <f t="shared" si="397"/>
        <v/>
      </c>
      <c r="W6370" s="95" t="str">
        <f t="shared" si="398"/>
        <v/>
      </c>
      <c r="X6370" s="95" t="str">
        <f t="shared" si="399"/>
        <v/>
      </c>
    </row>
    <row r="6371" spans="21:24" x14ac:dyDescent="0.3">
      <c r="U6371" s="95" t="str">
        <f t="shared" si="396"/>
        <v/>
      </c>
      <c r="V6371" s="95" t="str">
        <f t="shared" si="397"/>
        <v/>
      </c>
      <c r="W6371" s="95" t="str">
        <f t="shared" si="398"/>
        <v/>
      </c>
      <c r="X6371" s="95" t="str">
        <f t="shared" si="399"/>
        <v/>
      </c>
    </row>
    <row r="6372" spans="21:24" x14ac:dyDescent="0.3">
      <c r="U6372" s="95" t="str">
        <f t="shared" si="396"/>
        <v/>
      </c>
      <c r="V6372" s="95" t="str">
        <f t="shared" si="397"/>
        <v/>
      </c>
      <c r="W6372" s="95" t="str">
        <f t="shared" si="398"/>
        <v/>
      </c>
      <c r="X6372" s="95" t="str">
        <f t="shared" si="399"/>
        <v/>
      </c>
    </row>
    <row r="6373" spans="21:24" x14ac:dyDescent="0.3">
      <c r="U6373" s="95" t="str">
        <f t="shared" si="396"/>
        <v/>
      </c>
      <c r="V6373" s="95" t="str">
        <f t="shared" si="397"/>
        <v/>
      </c>
      <c r="W6373" s="95" t="str">
        <f t="shared" si="398"/>
        <v/>
      </c>
      <c r="X6373" s="95" t="str">
        <f t="shared" si="399"/>
        <v/>
      </c>
    </row>
    <row r="6374" spans="21:24" x14ac:dyDescent="0.3">
      <c r="U6374" s="95" t="str">
        <f t="shared" si="396"/>
        <v/>
      </c>
      <c r="V6374" s="95" t="str">
        <f t="shared" si="397"/>
        <v/>
      </c>
      <c r="W6374" s="95" t="str">
        <f t="shared" si="398"/>
        <v/>
      </c>
      <c r="X6374" s="95" t="str">
        <f t="shared" si="399"/>
        <v/>
      </c>
    </row>
    <row r="6375" spans="21:24" x14ac:dyDescent="0.3">
      <c r="U6375" s="95" t="str">
        <f t="shared" si="396"/>
        <v/>
      </c>
      <c r="V6375" s="95" t="str">
        <f t="shared" si="397"/>
        <v/>
      </c>
      <c r="W6375" s="95" t="str">
        <f t="shared" si="398"/>
        <v/>
      </c>
      <c r="X6375" s="95" t="str">
        <f t="shared" si="399"/>
        <v/>
      </c>
    </row>
    <row r="6376" spans="21:24" x14ac:dyDescent="0.3">
      <c r="U6376" s="95" t="str">
        <f t="shared" si="396"/>
        <v/>
      </c>
      <c r="V6376" s="95" t="str">
        <f t="shared" si="397"/>
        <v/>
      </c>
      <c r="W6376" s="95" t="str">
        <f t="shared" si="398"/>
        <v/>
      </c>
      <c r="X6376" s="95" t="str">
        <f t="shared" si="399"/>
        <v/>
      </c>
    </row>
    <row r="6377" spans="21:24" x14ac:dyDescent="0.3">
      <c r="U6377" s="95" t="str">
        <f t="shared" si="396"/>
        <v/>
      </c>
      <c r="V6377" s="95" t="str">
        <f t="shared" si="397"/>
        <v/>
      </c>
      <c r="W6377" s="95" t="str">
        <f t="shared" si="398"/>
        <v/>
      </c>
      <c r="X6377" s="95" t="str">
        <f t="shared" si="399"/>
        <v/>
      </c>
    </row>
    <row r="6378" spans="21:24" x14ac:dyDescent="0.3">
      <c r="U6378" s="95" t="str">
        <f t="shared" si="396"/>
        <v/>
      </c>
      <c r="V6378" s="95" t="str">
        <f t="shared" si="397"/>
        <v/>
      </c>
      <c r="W6378" s="95" t="str">
        <f t="shared" si="398"/>
        <v/>
      </c>
      <c r="X6378" s="95" t="str">
        <f t="shared" si="399"/>
        <v/>
      </c>
    </row>
    <row r="6379" spans="21:24" x14ac:dyDescent="0.3">
      <c r="U6379" s="95" t="str">
        <f t="shared" si="396"/>
        <v/>
      </c>
      <c r="V6379" s="95" t="str">
        <f t="shared" si="397"/>
        <v/>
      </c>
      <c r="W6379" s="95" t="str">
        <f t="shared" si="398"/>
        <v/>
      </c>
      <c r="X6379" s="95" t="str">
        <f t="shared" si="399"/>
        <v/>
      </c>
    </row>
    <row r="6380" spans="21:24" x14ac:dyDescent="0.3">
      <c r="U6380" s="95" t="str">
        <f t="shared" si="396"/>
        <v/>
      </c>
      <c r="V6380" s="95" t="str">
        <f t="shared" si="397"/>
        <v/>
      </c>
      <c r="W6380" s="95" t="str">
        <f t="shared" si="398"/>
        <v/>
      </c>
      <c r="X6380" s="95" t="str">
        <f t="shared" si="399"/>
        <v/>
      </c>
    </row>
    <row r="6381" spans="21:24" x14ac:dyDescent="0.3">
      <c r="U6381" s="95" t="str">
        <f t="shared" si="396"/>
        <v/>
      </c>
      <c r="V6381" s="95" t="str">
        <f t="shared" si="397"/>
        <v/>
      </c>
      <c r="W6381" s="95" t="str">
        <f t="shared" si="398"/>
        <v/>
      </c>
      <c r="X6381" s="95" t="str">
        <f t="shared" si="399"/>
        <v/>
      </c>
    </row>
    <row r="6382" spans="21:24" x14ac:dyDescent="0.3">
      <c r="U6382" s="95" t="str">
        <f t="shared" si="396"/>
        <v/>
      </c>
      <c r="V6382" s="95" t="str">
        <f t="shared" si="397"/>
        <v/>
      </c>
      <c r="W6382" s="95" t="str">
        <f t="shared" si="398"/>
        <v/>
      </c>
      <c r="X6382" s="95" t="str">
        <f t="shared" si="399"/>
        <v/>
      </c>
    </row>
    <row r="6383" spans="21:24" x14ac:dyDescent="0.3">
      <c r="U6383" s="95" t="str">
        <f t="shared" si="396"/>
        <v/>
      </c>
      <c r="V6383" s="95" t="str">
        <f t="shared" si="397"/>
        <v/>
      </c>
      <c r="W6383" s="95" t="str">
        <f t="shared" si="398"/>
        <v/>
      </c>
      <c r="X6383" s="95" t="str">
        <f t="shared" si="399"/>
        <v/>
      </c>
    </row>
    <row r="6384" spans="21:24" x14ac:dyDescent="0.3">
      <c r="U6384" s="95" t="str">
        <f t="shared" si="396"/>
        <v/>
      </c>
      <c r="V6384" s="95" t="str">
        <f t="shared" si="397"/>
        <v/>
      </c>
      <c r="W6384" s="95" t="str">
        <f t="shared" si="398"/>
        <v/>
      </c>
      <c r="X6384" s="95" t="str">
        <f t="shared" si="399"/>
        <v/>
      </c>
    </row>
    <row r="6385" spans="21:24" x14ac:dyDescent="0.3">
      <c r="U6385" s="95" t="str">
        <f t="shared" si="396"/>
        <v/>
      </c>
      <c r="V6385" s="95" t="str">
        <f t="shared" si="397"/>
        <v/>
      </c>
      <c r="W6385" s="95" t="str">
        <f t="shared" si="398"/>
        <v/>
      </c>
      <c r="X6385" s="95" t="str">
        <f t="shared" si="399"/>
        <v/>
      </c>
    </row>
    <row r="6386" spans="21:24" x14ac:dyDescent="0.3">
      <c r="U6386" s="95" t="str">
        <f t="shared" si="396"/>
        <v/>
      </c>
      <c r="V6386" s="95" t="str">
        <f t="shared" si="397"/>
        <v/>
      </c>
      <c r="W6386" s="95" t="str">
        <f t="shared" si="398"/>
        <v/>
      </c>
      <c r="X6386" s="95" t="str">
        <f t="shared" si="399"/>
        <v/>
      </c>
    </row>
    <row r="6387" spans="21:24" x14ac:dyDescent="0.3">
      <c r="U6387" s="95" t="str">
        <f t="shared" si="396"/>
        <v/>
      </c>
      <c r="V6387" s="95" t="str">
        <f t="shared" si="397"/>
        <v/>
      </c>
      <c r="W6387" s="95" t="str">
        <f t="shared" si="398"/>
        <v/>
      </c>
      <c r="X6387" s="95" t="str">
        <f t="shared" si="399"/>
        <v/>
      </c>
    </row>
    <row r="6388" spans="21:24" x14ac:dyDescent="0.3">
      <c r="U6388" s="95" t="str">
        <f t="shared" si="396"/>
        <v/>
      </c>
      <c r="V6388" s="95" t="str">
        <f t="shared" si="397"/>
        <v/>
      </c>
      <c r="W6388" s="95" t="str">
        <f t="shared" si="398"/>
        <v/>
      </c>
      <c r="X6388" s="95" t="str">
        <f t="shared" si="399"/>
        <v/>
      </c>
    </row>
    <row r="6389" spans="21:24" x14ac:dyDescent="0.3">
      <c r="U6389" s="95" t="str">
        <f t="shared" si="396"/>
        <v/>
      </c>
      <c r="V6389" s="95" t="str">
        <f t="shared" si="397"/>
        <v/>
      </c>
      <c r="W6389" s="95" t="str">
        <f t="shared" si="398"/>
        <v/>
      </c>
      <c r="X6389" s="95" t="str">
        <f t="shared" si="399"/>
        <v/>
      </c>
    </row>
    <row r="6390" spans="21:24" x14ac:dyDescent="0.3">
      <c r="U6390" s="95" t="str">
        <f t="shared" si="396"/>
        <v/>
      </c>
      <c r="V6390" s="95" t="str">
        <f t="shared" si="397"/>
        <v/>
      </c>
      <c r="W6390" s="95" t="str">
        <f t="shared" si="398"/>
        <v/>
      </c>
      <c r="X6390" s="95" t="str">
        <f t="shared" si="399"/>
        <v/>
      </c>
    </row>
    <row r="6391" spans="21:24" x14ac:dyDescent="0.3">
      <c r="U6391" s="95" t="str">
        <f t="shared" si="396"/>
        <v/>
      </c>
      <c r="V6391" s="95" t="str">
        <f t="shared" si="397"/>
        <v/>
      </c>
      <c r="W6391" s="95" t="str">
        <f t="shared" si="398"/>
        <v/>
      </c>
      <c r="X6391" s="95" t="str">
        <f t="shared" si="399"/>
        <v/>
      </c>
    </row>
    <row r="6392" spans="21:24" x14ac:dyDescent="0.3">
      <c r="U6392" s="95" t="str">
        <f t="shared" si="396"/>
        <v/>
      </c>
      <c r="V6392" s="95" t="str">
        <f t="shared" si="397"/>
        <v/>
      </c>
      <c r="W6392" s="95" t="str">
        <f t="shared" si="398"/>
        <v/>
      </c>
      <c r="X6392" s="95" t="str">
        <f t="shared" si="399"/>
        <v/>
      </c>
    </row>
    <row r="6393" spans="21:24" x14ac:dyDescent="0.3">
      <c r="U6393" s="95" t="str">
        <f t="shared" si="396"/>
        <v/>
      </c>
      <c r="V6393" s="95" t="str">
        <f t="shared" si="397"/>
        <v/>
      </c>
      <c r="W6393" s="95" t="str">
        <f t="shared" si="398"/>
        <v/>
      </c>
      <c r="X6393" s="95" t="str">
        <f t="shared" si="399"/>
        <v/>
      </c>
    </row>
    <row r="6394" spans="21:24" x14ac:dyDescent="0.3">
      <c r="U6394" s="95" t="str">
        <f t="shared" si="396"/>
        <v/>
      </c>
      <c r="V6394" s="95" t="str">
        <f t="shared" si="397"/>
        <v/>
      </c>
      <c r="W6394" s="95" t="str">
        <f t="shared" si="398"/>
        <v/>
      </c>
      <c r="X6394" s="95" t="str">
        <f t="shared" si="399"/>
        <v/>
      </c>
    </row>
    <row r="6395" spans="21:24" x14ac:dyDescent="0.3">
      <c r="U6395" s="95" t="str">
        <f t="shared" si="396"/>
        <v/>
      </c>
      <c r="V6395" s="95" t="str">
        <f t="shared" si="397"/>
        <v/>
      </c>
      <c r="W6395" s="95" t="str">
        <f t="shared" si="398"/>
        <v/>
      </c>
      <c r="X6395" s="95" t="str">
        <f t="shared" si="399"/>
        <v/>
      </c>
    </row>
    <row r="6396" spans="21:24" x14ac:dyDescent="0.3">
      <c r="U6396" s="95" t="str">
        <f t="shared" si="396"/>
        <v/>
      </c>
      <c r="V6396" s="95" t="str">
        <f t="shared" si="397"/>
        <v/>
      </c>
      <c r="W6396" s="95" t="str">
        <f t="shared" si="398"/>
        <v/>
      </c>
      <c r="X6396" s="95" t="str">
        <f t="shared" si="399"/>
        <v/>
      </c>
    </row>
    <row r="6397" spans="21:24" x14ac:dyDescent="0.3">
      <c r="U6397" s="95" t="str">
        <f t="shared" si="396"/>
        <v/>
      </c>
      <c r="V6397" s="95" t="str">
        <f t="shared" si="397"/>
        <v/>
      </c>
      <c r="W6397" s="95" t="str">
        <f t="shared" si="398"/>
        <v/>
      </c>
      <c r="X6397" s="95" t="str">
        <f t="shared" si="399"/>
        <v/>
      </c>
    </row>
    <row r="6398" spans="21:24" x14ac:dyDescent="0.3">
      <c r="U6398" s="95" t="str">
        <f t="shared" si="396"/>
        <v/>
      </c>
      <c r="V6398" s="95" t="str">
        <f t="shared" si="397"/>
        <v/>
      </c>
      <c r="W6398" s="95" t="str">
        <f t="shared" si="398"/>
        <v/>
      </c>
      <c r="X6398" s="95" t="str">
        <f t="shared" si="399"/>
        <v/>
      </c>
    </row>
    <row r="6399" spans="21:24" x14ac:dyDescent="0.3">
      <c r="U6399" s="95" t="str">
        <f t="shared" si="396"/>
        <v/>
      </c>
      <c r="V6399" s="95" t="str">
        <f t="shared" si="397"/>
        <v/>
      </c>
      <c r="W6399" s="95" t="str">
        <f t="shared" si="398"/>
        <v/>
      </c>
      <c r="X6399" s="95" t="str">
        <f t="shared" si="399"/>
        <v/>
      </c>
    </row>
    <row r="6400" spans="21:24" x14ac:dyDescent="0.3">
      <c r="U6400" s="95" t="str">
        <f t="shared" si="396"/>
        <v/>
      </c>
      <c r="V6400" s="95" t="str">
        <f t="shared" si="397"/>
        <v/>
      </c>
      <c r="W6400" s="95" t="str">
        <f t="shared" si="398"/>
        <v/>
      </c>
      <c r="X6400" s="95" t="str">
        <f t="shared" si="399"/>
        <v/>
      </c>
    </row>
    <row r="6401" spans="21:24" x14ac:dyDescent="0.3">
      <c r="U6401" s="95" t="str">
        <f t="shared" si="396"/>
        <v/>
      </c>
      <c r="V6401" s="95" t="str">
        <f t="shared" si="397"/>
        <v/>
      </c>
      <c r="W6401" s="95" t="str">
        <f t="shared" si="398"/>
        <v/>
      </c>
      <c r="X6401" s="95" t="str">
        <f t="shared" si="399"/>
        <v/>
      </c>
    </row>
    <row r="6402" spans="21:24" x14ac:dyDescent="0.3">
      <c r="U6402" s="95" t="str">
        <f t="shared" si="396"/>
        <v/>
      </c>
      <c r="V6402" s="95" t="str">
        <f t="shared" si="397"/>
        <v/>
      </c>
      <c r="W6402" s="95" t="str">
        <f t="shared" si="398"/>
        <v/>
      </c>
      <c r="X6402" s="95" t="str">
        <f t="shared" si="399"/>
        <v/>
      </c>
    </row>
    <row r="6403" spans="21:24" x14ac:dyDescent="0.3">
      <c r="U6403" s="95" t="str">
        <f t="shared" si="396"/>
        <v/>
      </c>
      <c r="V6403" s="95" t="str">
        <f t="shared" si="397"/>
        <v/>
      </c>
      <c r="W6403" s="95" t="str">
        <f t="shared" si="398"/>
        <v/>
      </c>
      <c r="X6403" s="95" t="str">
        <f t="shared" si="399"/>
        <v/>
      </c>
    </row>
    <row r="6404" spans="21:24" x14ac:dyDescent="0.3">
      <c r="U6404" s="95" t="str">
        <f t="shared" si="396"/>
        <v/>
      </c>
      <c r="V6404" s="95" t="str">
        <f t="shared" si="397"/>
        <v/>
      </c>
      <c r="W6404" s="95" t="str">
        <f t="shared" si="398"/>
        <v/>
      </c>
      <c r="X6404" s="95" t="str">
        <f t="shared" si="399"/>
        <v/>
      </c>
    </row>
    <row r="6405" spans="21:24" x14ac:dyDescent="0.3">
      <c r="U6405" s="95" t="str">
        <f t="shared" ref="U6405:U6468" si="400">IF(L6405="ANO",B6405&amp;"-Linie A","")</f>
        <v/>
      </c>
      <c r="V6405" s="95" t="str">
        <f t="shared" ref="V6405:V6468" si="401">IF(M6405="ANO",B6405&amp;"-Linie B","")</f>
        <v/>
      </c>
      <c r="W6405" s="95" t="str">
        <f t="shared" ref="W6405:W6468" si="402">IF(N6405="ANO",B6405&amp;"-Linie C","")</f>
        <v/>
      </c>
      <c r="X6405" s="95" t="str">
        <f t="shared" ref="X6405:X6468" si="403">IF(O6405="ANO",B6405&amp;"-Linie D","")</f>
        <v/>
      </c>
    </row>
    <row r="6406" spans="21:24" x14ac:dyDescent="0.3">
      <c r="U6406" s="95" t="str">
        <f t="shared" si="400"/>
        <v/>
      </c>
      <c r="V6406" s="95" t="str">
        <f t="shared" si="401"/>
        <v/>
      </c>
      <c r="W6406" s="95" t="str">
        <f t="shared" si="402"/>
        <v/>
      </c>
      <c r="X6406" s="95" t="str">
        <f t="shared" si="403"/>
        <v/>
      </c>
    </row>
    <row r="6407" spans="21:24" x14ac:dyDescent="0.3">
      <c r="U6407" s="95" t="str">
        <f t="shared" si="400"/>
        <v/>
      </c>
      <c r="V6407" s="95" t="str">
        <f t="shared" si="401"/>
        <v/>
      </c>
      <c r="W6407" s="95" t="str">
        <f t="shared" si="402"/>
        <v/>
      </c>
      <c r="X6407" s="95" t="str">
        <f t="shared" si="403"/>
        <v/>
      </c>
    </row>
    <row r="6408" spans="21:24" x14ac:dyDescent="0.3">
      <c r="U6408" s="95" t="str">
        <f t="shared" si="400"/>
        <v/>
      </c>
      <c r="V6408" s="95" t="str">
        <f t="shared" si="401"/>
        <v/>
      </c>
      <c r="W6408" s="95" t="str">
        <f t="shared" si="402"/>
        <v/>
      </c>
      <c r="X6408" s="95" t="str">
        <f t="shared" si="403"/>
        <v/>
      </c>
    </row>
    <row r="6409" spans="21:24" x14ac:dyDescent="0.3">
      <c r="U6409" s="95" t="str">
        <f t="shared" si="400"/>
        <v/>
      </c>
      <c r="V6409" s="95" t="str">
        <f t="shared" si="401"/>
        <v/>
      </c>
      <c r="W6409" s="95" t="str">
        <f t="shared" si="402"/>
        <v/>
      </c>
      <c r="X6409" s="95" t="str">
        <f t="shared" si="403"/>
        <v/>
      </c>
    </row>
    <row r="6410" spans="21:24" x14ac:dyDescent="0.3">
      <c r="U6410" s="95" t="str">
        <f t="shared" si="400"/>
        <v/>
      </c>
      <c r="V6410" s="95" t="str">
        <f t="shared" si="401"/>
        <v/>
      </c>
      <c r="W6410" s="95" t="str">
        <f t="shared" si="402"/>
        <v/>
      </c>
      <c r="X6410" s="95" t="str">
        <f t="shared" si="403"/>
        <v/>
      </c>
    </row>
    <row r="6411" spans="21:24" x14ac:dyDescent="0.3">
      <c r="U6411" s="95" t="str">
        <f t="shared" si="400"/>
        <v/>
      </c>
      <c r="V6411" s="95" t="str">
        <f t="shared" si="401"/>
        <v/>
      </c>
      <c r="W6411" s="95" t="str">
        <f t="shared" si="402"/>
        <v/>
      </c>
      <c r="X6411" s="95" t="str">
        <f t="shared" si="403"/>
        <v/>
      </c>
    </row>
    <row r="6412" spans="21:24" x14ac:dyDescent="0.3">
      <c r="U6412" s="95" t="str">
        <f t="shared" si="400"/>
        <v/>
      </c>
      <c r="V6412" s="95" t="str">
        <f t="shared" si="401"/>
        <v/>
      </c>
      <c r="W6412" s="95" t="str">
        <f t="shared" si="402"/>
        <v/>
      </c>
      <c r="X6412" s="95" t="str">
        <f t="shared" si="403"/>
        <v/>
      </c>
    </row>
    <row r="6413" spans="21:24" x14ac:dyDescent="0.3">
      <c r="U6413" s="95" t="str">
        <f t="shared" si="400"/>
        <v/>
      </c>
      <c r="V6413" s="95" t="str">
        <f t="shared" si="401"/>
        <v/>
      </c>
      <c r="W6413" s="95" t="str">
        <f t="shared" si="402"/>
        <v/>
      </c>
      <c r="X6413" s="95" t="str">
        <f t="shared" si="403"/>
        <v/>
      </c>
    </row>
    <row r="6414" spans="21:24" x14ac:dyDescent="0.3">
      <c r="U6414" s="95" t="str">
        <f t="shared" si="400"/>
        <v/>
      </c>
      <c r="V6414" s="95" t="str">
        <f t="shared" si="401"/>
        <v/>
      </c>
      <c r="W6414" s="95" t="str">
        <f t="shared" si="402"/>
        <v/>
      </c>
      <c r="X6414" s="95" t="str">
        <f t="shared" si="403"/>
        <v/>
      </c>
    </row>
    <row r="6415" spans="21:24" x14ac:dyDescent="0.3">
      <c r="U6415" s="95" t="str">
        <f t="shared" si="400"/>
        <v/>
      </c>
      <c r="V6415" s="95" t="str">
        <f t="shared" si="401"/>
        <v/>
      </c>
      <c r="W6415" s="95" t="str">
        <f t="shared" si="402"/>
        <v/>
      </c>
      <c r="X6415" s="95" t="str">
        <f t="shared" si="403"/>
        <v/>
      </c>
    </row>
    <row r="6416" spans="21:24" x14ac:dyDescent="0.3">
      <c r="U6416" s="95" t="str">
        <f t="shared" si="400"/>
        <v/>
      </c>
      <c r="V6416" s="95" t="str">
        <f t="shared" si="401"/>
        <v/>
      </c>
      <c r="W6416" s="95" t="str">
        <f t="shared" si="402"/>
        <v/>
      </c>
      <c r="X6416" s="95" t="str">
        <f t="shared" si="403"/>
        <v/>
      </c>
    </row>
    <row r="6417" spans="21:24" x14ac:dyDescent="0.3">
      <c r="U6417" s="95" t="str">
        <f t="shared" si="400"/>
        <v/>
      </c>
      <c r="V6417" s="95" t="str">
        <f t="shared" si="401"/>
        <v/>
      </c>
      <c r="W6417" s="95" t="str">
        <f t="shared" si="402"/>
        <v/>
      </c>
      <c r="X6417" s="95" t="str">
        <f t="shared" si="403"/>
        <v/>
      </c>
    </row>
    <row r="6418" spans="21:24" x14ac:dyDescent="0.3">
      <c r="U6418" s="95" t="str">
        <f t="shared" si="400"/>
        <v/>
      </c>
      <c r="V6418" s="95" t="str">
        <f t="shared" si="401"/>
        <v/>
      </c>
      <c r="W6418" s="95" t="str">
        <f t="shared" si="402"/>
        <v/>
      </c>
      <c r="X6418" s="95" t="str">
        <f t="shared" si="403"/>
        <v/>
      </c>
    </row>
    <row r="6419" spans="21:24" x14ac:dyDescent="0.3">
      <c r="U6419" s="95" t="str">
        <f t="shared" si="400"/>
        <v/>
      </c>
      <c r="V6419" s="95" t="str">
        <f t="shared" si="401"/>
        <v/>
      </c>
      <c r="W6419" s="95" t="str">
        <f t="shared" si="402"/>
        <v/>
      </c>
      <c r="X6419" s="95" t="str">
        <f t="shared" si="403"/>
        <v/>
      </c>
    </row>
    <row r="6420" spans="21:24" x14ac:dyDescent="0.3">
      <c r="U6420" s="95" t="str">
        <f t="shared" si="400"/>
        <v/>
      </c>
      <c r="V6420" s="95" t="str">
        <f t="shared" si="401"/>
        <v/>
      </c>
      <c r="W6420" s="95" t="str">
        <f t="shared" si="402"/>
        <v/>
      </c>
      <c r="X6420" s="95" t="str">
        <f t="shared" si="403"/>
        <v/>
      </c>
    </row>
    <row r="6421" spans="21:24" x14ac:dyDescent="0.3">
      <c r="U6421" s="95" t="str">
        <f t="shared" si="400"/>
        <v/>
      </c>
      <c r="V6421" s="95" t="str">
        <f t="shared" si="401"/>
        <v/>
      </c>
      <c r="W6421" s="95" t="str">
        <f t="shared" si="402"/>
        <v/>
      </c>
      <c r="X6421" s="95" t="str">
        <f t="shared" si="403"/>
        <v/>
      </c>
    </row>
    <row r="6422" spans="21:24" x14ac:dyDescent="0.3">
      <c r="U6422" s="95" t="str">
        <f t="shared" si="400"/>
        <v/>
      </c>
      <c r="V6422" s="95" t="str">
        <f t="shared" si="401"/>
        <v/>
      </c>
      <c r="W6422" s="95" t="str">
        <f t="shared" si="402"/>
        <v/>
      </c>
      <c r="X6422" s="95" t="str">
        <f t="shared" si="403"/>
        <v/>
      </c>
    </row>
    <row r="6423" spans="21:24" x14ac:dyDescent="0.3">
      <c r="U6423" s="95" t="str">
        <f t="shared" si="400"/>
        <v/>
      </c>
      <c r="V6423" s="95" t="str">
        <f t="shared" si="401"/>
        <v/>
      </c>
      <c r="W6423" s="95" t="str">
        <f t="shared" si="402"/>
        <v/>
      </c>
      <c r="X6423" s="95" t="str">
        <f t="shared" si="403"/>
        <v/>
      </c>
    </row>
    <row r="6424" spans="21:24" x14ac:dyDescent="0.3">
      <c r="U6424" s="95" t="str">
        <f t="shared" si="400"/>
        <v/>
      </c>
      <c r="V6424" s="95" t="str">
        <f t="shared" si="401"/>
        <v/>
      </c>
      <c r="W6424" s="95" t="str">
        <f t="shared" si="402"/>
        <v/>
      </c>
      <c r="X6424" s="95" t="str">
        <f t="shared" si="403"/>
        <v/>
      </c>
    </row>
    <row r="6425" spans="21:24" x14ac:dyDescent="0.3">
      <c r="U6425" s="95" t="str">
        <f t="shared" si="400"/>
        <v/>
      </c>
      <c r="V6425" s="95" t="str">
        <f t="shared" si="401"/>
        <v/>
      </c>
      <c r="W6425" s="95" t="str">
        <f t="shared" si="402"/>
        <v/>
      </c>
      <c r="X6425" s="95" t="str">
        <f t="shared" si="403"/>
        <v/>
      </c>
    </row>
    <row r="6426" spans="21:24" x14ac:dyDescent="0.3">
      <c r="U6426" s="95" t="str">
        <f t="shared" si="400"/>
        <v/>
      </c>
      <c r="V6426" s="95" t="str">
        <f t="shared" si="401"/>
        <v/>
      </c>
      <c r="W6426" s="95" t="str">
        <f t="shared" si="402"/>
        <v/>
      </c>
      <c r="X6426" s="95" t="str">
        <f t="shared" si="403"/>
        <v/>
      </c>
    </row>
    <row r="6427" spans="21:24" x14ac:dyDescent="0.3">
      <c r="U6427" s="95" t="str">
        <f t="shared" si="400"/>
        <v/>
      </c>
      <c r="V6427" s="95" t="str">
        <f t="shared" si="401"/>
        <v/>
      </c>
      <c r="W6427" s="95" t="str">
        <f t="shared" si="402"/>
        <v/>
      </c>
      <c r="X6427" s="95" t="str">
        <f t="shared" si="403"/>
        <v/>
      </c>
    </row>
    <row r="6428" spans="21:24" x14ac:dyDescent="0.3">
      <c r="U6428" s="95" t="str">
        <f t="shared" si="400"/>
        <v/>
      </c>
      <c r="V6428" s="95" t="str">
        <f t="shared" si="401"/>
        <v/>
      </c>
      <c r="W6428" s="95" t="str">
        <f t="shared" si="402"/>
        <v/>
      </c>
      <c r="X6428" s="95" t="str">
        <f t="shared" si="403"/>
        <v/>
      </c>
    </row>
    <row r="6429" spans="21:24" x14ac:dyDescent="0.3">
      <c r="U6429" s="95" t="str">
        <f t="shared" si="400"/>
        <v/>
      </c>
      <c r="V6429" s="95" t="str">
        <f t="shared" si="401"/>
        <v/>
      </c>
      <c r="W6429" s="95" t="str">
        <f t="shared" si="402"/>
        <v/>
      </c>
      <c r="X6429" s="95" t="str">
        <f t="shared" si="403"/>
        <v/>
      </c>
    </row>
    <row r="6430" spans="21:24" x14ac:dyDescent="0.3">
      <c r="U6430" s="95" t="str">
        <f t="shared" si="400"/>
        <v/>
      </c>
      <c r="V6430" s="95" t="str">
        <f t="shared" si="401"/>
        <v/>
      </c>
      <c r="W6430" s="95" t="str">
        <f t="shared" si="402"/>
        <v/>
      </c>
      <c r="X6430" s="95" t="str">
        <f t="shared" si="403"/>
        <v/>
      </c>
    </row>
    <row r="6431" spans="21:24" x14ac:dyDescent="0.3">
      <c r="U6431" s="95" t="str">
        <f t="shared" si="400"/>
        <v/>
      </c>
      <c r="V6431" s="95" t="str">
        <f t="shared" si="401"/>
        <v/>
      </c>
      <c r="W6431" s="95" t="str">
        <f t="shared" si="402"/>
        <v/>
      </c>
      <c r="X6431" s="95" t="str">
        <f t="shared" si="403"/>
        <v/>
      </c>
    </row>
    <row r="6432" spans="21:24" x14ac:dyDescent="0.3">
      <c r="U6432" s="95" t="str">
        <f t="shared" si="400"/>
        <v/>
      </c>
      <c r="V6432" s="95" t="str">
        <f t="shared" si="401"/>
        <v/>
      </c>
      <c r="W6432" s="95" t="str">
        <f t="shared" si="402"/>
        <v/>
      </c>
      <c r="X6432" s="95" t="str">
        <f t="shared" si="403"/>
        <v/>
      </c>
    </row>
    <row r="6433" spans="21:24" x14ac:dyDescent="0.3">
      <c r="U6433" s="95" t="str">
        <f t="shared" si="400"/>
        <v/>
      </c>
      <c r="V6433" s="95" t="str">
        <f t="shared" si="401"/>
        <v/>
      </c>
      <c r="W6433" s="95" t="str">
        <f t="shared" si="402"/>
        <v/>
      </c>
      <c r="X6433" s="95" t="str">
        <f t="shared" si="403"/>
        <v/>
      </c>
    </row>
    <row r="6434" spans="21:24" x14ac:dyDescent="0.3">
      <c r="U6434" s="95" t="str">
        <f t="shared" si="400"/>
        <v/>
      </c>
      <c r="V6434" s="95" t="str">
        <f t="shared" si="401"/>
        <v/>
      </c>
      <c r="W6434" s="95" t="str">
        <f t="shared" si="402"/>
        <v/>
      </c>
      <c r="X6434" s="95" t="str">
        <f t="shared" si="403"/>
        <v/>
      </c>
    </row>
    <row r="6435" spans="21:24" x14ac:dyDescent="0.3">
      <c r="U6435" s="95" t="str">
        <f t="shared" si="400"/>
        <v/>
      </c>
      <c r="V6435" s="95" t="str">
        <f t="shared" si="401"/>
        <v/>
      </c>
      <c r="W6435" s="95" t="str">
        <f t="shared" si="402"/>
        <v/>
      </c>
      <c r="X6435" s="95" t="str">
        <f t="shared" si="403"/>
        <v/>
      </c>
    </row>
    <row r="6436" spans="21:24" x14ac:dyDescent="0.3">
      <c r="U6436" s="95" t="str">
        <f t="shared" si="400"/>
        <v/>
      </c>
      <c r="V6436" s="95" t="str">
        <f t="shared" si="401"/>
        <v/>
      </c>
      <c r="W6436" s="95" t="str">
        <f t="shared" si="402"/>
        <v/>
      </c>
      <c r="X6436" s="95" t="str">
        <f t="shared" si="403"/>
        <v/>
      </c>
    </row>
    <row r="6437" spans="21:24" x14ac:dyDescent="0.3">
      <c r="U6437" s="95" t="str">
        <f t="shared" si="400"/>
        <v/>
      </c>
      <c r="V6437" s="95" t="str">
        <f t="shared" si="401"/>
        <v/>
      </c>
      <c r="W6437" s="95" t="str">
        <f t="shared" si="402"/>
        <v/>
      </c>
      <c r="X6437" s="95" t="str">
        <f t="shared" si="403"/>
        <v/>
      </c>
    </row>
    <row r="6438" spans="21:24" x14ac:dyDescent="0.3">
      <c r="U6438" s="95" t="str">
        <f t="shared" si="400"/>
        <v/>
      </c>
      <c r="V6438" s="95" t="str">
        <f t="shared" si="401"/>
        <v/>
      </c>
      <c r="W6438" s="95" t="str">
        <f t="shared" si="402"/>
        <v/>
      </c>
      <c r="X6438" s="95" t="str">
        <f t="shared" si="403"/>
        <v/>
      </c>
    </row>
    <row r="6439" spans="21:24" x14ac:dyDescent="0.3">
      <c r="U6439" s="95" t="str">
        <f t="shared" si="400"/>
        <v/>
      </c>
      <c r="V6439" s="95" t="str">
        <f t="shared" si="401"/>
        <v/>
      </c>
      <c r="W6439" s="95" t="str">
        <f t="shared" si="402"/>
        <v/>
      </c>
      <c r="X6439" s="95" t="str">
        <f t="shared" si="403"/>
        <v/>
      </c>
    </row>
    <row r="6440" spans="21:24" x14ac:dyDescent="0.3">
      <c r="U6440" s="95" t="str">
        <f t="shared" si="400"/>
        <v/>
      </c>
      <c r="V6440" s="95" t="str">
        <f t="shared" si="401"/>
        <v/>
      </c>
      <c r="W6440" s="95" t="str">
        <f t="shared" si="402"/>
        <v/>
      </c>
      <c r="X6440" s="95" t="str">
        <f t="shared" si="403"/>
        <v/>
      </c>
    </row>
    <row r="6441" spans="21:24" x14ac:dyDescent="0.3">
      <c r="U6441" s="95" t="str">
        <f t="shared" si="400"/>
        <v/>
      </c>
      <c r="V6441" s="95" t="str">
        <f t="shared" si="401"/>
        <v/>
      </c>
      <c r="W6441" s="95" t="str">
        <f t="shared" si="402"/>
        <v/>
      </c>
      <c r="X6441" s="95" t="str">
        <f t="shared" si="403"/>
        <v/>
      </c>
    </row>
    <row r="6442" spans="21:24" x14ac:dyDescent="0.3">
      <c r="U6442" s="95" t="str">
        <f t="shared" si="400"/>
        <v/>
      </c>
      <c r="V6442" s="95" t="str">
        <f t="shared" si="401"/>
        <v/>
      </c>
      <c r="W6442" s="95" t="str">
        <f t="shared" si="402"/>
        <v/>
      </c>
      <c r="X6442" s="95" t="str">
        <f t="shared" si="403"/>
        <v/>
      </c>
    </row>
    <row r="6443" spans="21:24" x14ac:dyDescent="0.3">
      <c r="U6443" s="95" t="str">
        <f t="shared" si="400"/>
        <v/>
      </c>
      <c r="V6443" s="95" t="str">
        <f t="shared" si="401"/>
        <v/>
      </c>
      <c r="W6443" s="95" t="str">
        <f t="shared" si="402"/>
        <v/>
      </c>
      <c r="X6443" s="95" t="str">
        <f t="shared" si="403"/>
        <v/>
      </c>
    </row>
    <row r="6444" spans="21:24" x14ac:dyDescent="0.3">
      <c r="U6444" s="95" t="str">
        <f t="shared" si="400"/>
        <v/>
      </c>
      <c r="V6444" s="95" t="str">
        <f t="shared" si="401"/>
        <v/>
      </c>
      <c r="W6444" s="95" t="str">
        <f t="shared" si="402"/>
        <v/>
      </c>
      <c r="X6444" s="95" t="str">
        <f t="shared" si="403"/>
        <v/>
      </c>
    </row>
    <row r="6445" spans="21:24" x14ac:dyDescent="0.3">
      <c r="U6445" s="95" t="str">
        <f t="shared" si="400"/>
        <v/>
      </c>
      <c r="V6445" s="95" t="str">
        <f t="shared" si="401"/>
        <v/>
      </c>
      <c r="W6445" s="95" t="str">
        <f t="shared" si="402"/>
        <v/>
      </c>
      <c r="X6445" s="95" t="str">
        <f t="shared" si="403"/>
        <v/>
      </c>
    </row>
    <row r="6446" spans="21:24" x14ac:dyDescent="0.3">
      <c r="U6446" s="95" t="str">
        <f t="shared" si="400"/>
        <v/>
      </c>
      <c r="V6446" s="95" t="str">
        <f t="shared" si="401"/>
        <v/>
      </c>
      <c r="W6446" s="95" t="str">
        <f t="shared" si="402"/>
        <v/>
      </c>
      <c r="X6446" s="95" t="str">
        <f t="shared" si="403"/>
        <v/>
      </c>
    </row>
    <row r="6447" spans="21:24" x14ac:dyDescent="0.3">
      <c r="U6447" s="95" t="str">
        <f t="shared" si="400"/>
        <v/>
      </c>
      <c r="V6447" s="95" t="str">
        <f t="shared" si="401"/>
        <v/>
      </c>
      <c r="W6447" s="95" t="str">
        <f t="shared" si="402"/>
        <v/>
      </c>
      <c r="X6447" s="95" t="str">
        <f t="shared" si="403"/>
        <v/>
      </c>
    </row>
    <row r="6448" spans="21:24" x14ac:dyDescent="0.3">
      <c r="U6448" s="95" t="str">
        <f t="shared" si="400"/>
        <v/>
      </c>
      <c r="V6448" s="95" t="str">
        <f t="shared" si="401"/>
        <v/>
      </c>
      <c r="W6448" s="95" t="str">
        <f t="shared" si="402"/>
        <v/>
      </c>
      <c r="X6448" s="95" t="str">
        <f t="shared" si="403"/>
        <v/>
      </c>
    </row>
    <row r="6449" spans="21:24" x14ac:dyDescent="0.3">
      <c r="U6449" s="95" t="str">
        <f t="shared" si="400"/>
        <v/>
      </c>
      <c r="V6449" s="95" t="str">
        <f t="shared" si="401"/>
        <v/>
      </c>
      <c r="W6449" s="95" t="str">
        <f t="shared" si="402"/>
        <v/>
      </c>
      <c r="X6449" s="95" t="str">
        <f t="shared" si="403"/>
        <v/>
      </c>
    </row>
    <row r="6450" spans="21:24" x14ac:dyDescent="0.3">
      <c r="U6450" s="95" t="str">
        <f t="shared" si="400"/>
        <v/>
      </c>
      <c r="V6450" s="95" t="str">
        <f t="shared" si="401"/>
        <v/>
      </c>
      <c r="W6450" s="95" t="str">
        <f t="shared" si="402"/>
        <v/>
      </c>
      <c r="X6450" s="95" t="str">
        <f t="shared" si="403"/>
        <v/>
      </c>
    </row>
    <row r="6451" spans="21:24" x14ac:dyDescent="0.3">
      <c r="U6451" s="95" t="str">
        <f t="shared" si="400"/>
        <v/>
      </c>
      <c r="V6451" s="95" t="str">
        <f t="shared" si="401"/>
        <v/>
      </c>
      <c r="W6451" s="95" t="str">
        <f t="shared" si="402"/>
        <v/>
      </c>
      <c r="X6451" s="95" t="str">
        <f t="shared" si="403"/>
        <v/>
      </c>
    </row>
    <row r="6452" spans="21:24" x14ac:dyDescent="0.3">
      <c r="U6452" s="95" t="str">
        <f t="shared" si="400"/>
        <v/>
      </c>
      <c r="V6452" s="95" t="str">
        <f t="shared" si="401"/>
        <v/>
      </c>
      <c r="W6452" s="95" t="str">
        <f t="shared" si="402"/>
        <v/>
      </c>
      <c r="X6452" s="95" t="str">
        <f t="shared" si="403"/>
        <v/>
      </c>
    </row>
    <row r="6453" spans="21:24" x14ac:dyDescent="0.3">
      <c r="U6453" s="95" t="str">
        <f t="shared" si="400"/>
        <v/>
      </c>
      <c r="V6453" s="95" t="str">
        <f t="shared" si="401"/>
        <v/>
      </c>
      <c r="W6453" s="95" t="str">
        <f t="shared" si="402"/>
        <v/>
      </c>
      <c r="X6453" s="95" t="str">
        <f t="shared" si="403"/>
        <v/>
      </c>
    </row>
    <row r="6454" spans="21:24" x14ac:dyDescent="0.3">
      <c r="U6454" s="95" t="str">
        <f t="shared" si="400"/>
        <v/>
      </c>
      <c r="V6454" s="95" t="str">
        <f t="shared" si="401"/>
        <v/>
      </c>
      <c r="W6454" s="95" t="str">
        <f t="shared" si="402"/>
        <v/>
      </c>
      <c r="X6454" s="95" t="str">
        <f t="shared" si="403"/>
        <v/>
      </c>
    </row>
    <row r="6455" spans="21:24" x14ac:dyDescent="0.3">
      <c r="U6455" s="95" t="str">
        <f t="shared" si="400"/>
        <v/>
      </c>
      <c r="V6455" s="95" t="str">
        <f t="shared" si="401"/>
        <v/>
      </c>
      <c r="W6455" s="95" t="str">
        <f t="shared" si="402"/>
        <v/>
      </c>
      <c r="X6455" s="95" t="str">
        <f t="shared" si="403"/>
        <v/>
      </c>
    </row>
    <row r="6456" spans="21:24" x14ac:dyDescent="0.3">
      <c r="U6456" s="95" t="str">
        <f t="shared" si="400"/>
        <v/>
      </c>
      <c r="V6456" s="95" t="str">
        <f t="shared" si="401"/>
        <v/>
      </c>
      <c r="W6456" s="95" t="str">
        <f t="shared" si="402"/>
        <v/>
      </c>
      <c r="X6456" s="95" t="str">
        <f t="shared" si="403"/>
        <v/>
      </c>
    </row>
    <row r="6457" spans="21:24" x14ac:dyDescent="0.3">
      <c r="U6457" s="95" t="str">
        <f t="shared" si="400"/>
        <v/>
      </c>
      <c r="V6457" s="95" t="str">
        <f t="shared" si="401"/>
        <v/>
      </c>
      <c r="W6457" s="95" t="str">
        <f t="shared" si="402"/>
        <v/>
      </c>
      <c r="X6457" s="95" t="str">
        <f t="shared" si="403"/>
        <v/>
      </c>
    </row>
    <row r="6458" spans="21:24" x14ac:dyDescent="0.3">
      <c r="U6458" s="95" t="str">
        <f t="shared" si="400"/>
        <v/>
      </c>
      <c r="V6458" s="95" t="str">
        <f t="shared" si="401"/>
        <v/>
      </c>
      <c r="W6458" s="95" t="str">
        <f t="shared" si="402"/>
        <v/>
      </c>
      <c r="X6458" s="95" t="str">
        <f t="shared" si="403"/>
        <v/>
      </c>
    </row>
    <row r="6459" spans="21:24" x14ac:dyDescent="0.3">
      <c r="U6459" s="95" t="str">
        <f t="shared" si="400"/>
        <v/>
      </c>
      <c r="V6459" s="95" t="str">
        <f t="shared" si="401"/>
        <v/>
      </c>
      <c r="W6459" s="95" t="str">
        <f t="shared" si="402"/>
        <v/>
      </c>
      <c r="X6459" s="95" t="str">
        <f t="shared" si="403"/>
        <v/>
      </c>
    </row>
    <row r="6460" spans="21:24" x14ac:dyDescent="0.3">
      <c r="U6460" s="95" t="str">
        <f t="shared" si="400"/>
        <v/>
      </c>
      <c r="V6460" s="95" t="str">
        <f t="shared" si="401"/>
        <v/>
      </c>
      <c r="W6460" s="95" t="str">
        <f t="shared" si="402"/>
        <v/>
      </c>
      <c r="X6460" s="95" t="str">
        <f t="shared" si="403"/>
        <v/>
      </c>
    </row>
    <row r="6461" spans="21:24" x14ac:dyDescent="0.3">
      <c r="U6461" s="95" t="str">
        <f t="shared" si="400"/>
        <v/>
      </c>
      <c r="V6461" s="95" t="str">
        <f t="shared" si="401"/>
        <v/>
      </c>
      <c r="W6461" s="95" t="str">
        <f t="shared" si="402"/>
        <v/>
      </c>
      <c r="X6461" s="95" t="str">
        <f t="shared" si="403"/>
        <v/>
      </c>
    </row>
    <row r="6462" spans="21:24" x14ac:dyDescent="0.3">
      <c r="U6462" s="95" t="str">
        <f t="shared" si="400"/>
        <v/>
      </c>
      <c r="V6462" s="95" t="str">
        <f t="shared" si="401"/>
        <v/>
      </c>
      <c r="W6462" s="95" t="str">
        <f t="shared" si="402"/>
        <v/>
      </c>
      <c r="X6462" s="95" t="str">
        <f t="shared" si="403"/>
        <v/>
      </c>
    </row>
    <row r="6463" spans="21:24" x14ac:dyDescent="0.3">
      <c r="U6463" s="95" t="str">
        <f t="shared" si="400"/>
        <v/>
      </c>
      <c r="V6463" s="95" t="str">
        <f t="shared" si="401"/>
        <v/>
      </c>
      <c r="W6463" s="95" t="str">
        <f t="shared" si="402"/>
        <v/>
      </c>
      <c r="X6463" s="95" t="str">
        <f t="shared" si="403"/>
        <v/>
      </c>
    </row>
    <row r="6464" spans="21:24" x14ac:dyDescent="0.3">
      <c r="U6464" s="95" t="str">
        <f t="shared" si="400"/>
        <v/>
      </c>
      <c r="V6464" s="95" t="str">
        <f t="shared" si="401"/>
        <v/>
      </c>
      <c r="W6464" s="95" t="str">
        <f t="shared" si="402"/>
        <v/>
      </c>
      <c r="X6464" s="95" t="str">
        <f t="shared" si="403"/>
        <v/>
      </c>
    </row>
    <row r="6465" spans="21:24" x14ac:dyDescent="0.3">
      <c r="U6465" s="95" t="str">
        <f t="shared" si="400"/>
        <v/>
      </c>
      <c r="V6465" s="95" t="str">
        <f t="shared" si="401"/>
        <v/>
      </c>
      <c r="W6465" s="95" t="str">
        <f t="shared" si="402"/>
        <v/>
      </c>
      <c r="X6465" s="95" t="str">
        <f t="shared" si="403"/>
        <v/>
      </c>
    </row>
    <row r="6466" spans="21:24" x14ac:dyDescent="0.3">
      <c r="U6466" s="95" t="str">
        <f t="shared" si="400"/>
        <v/>
      </c>
      <c r="V6466" s="95" t="str">
        <f t="shared" si="401"/>
        <v/>
      </c>
      <c r="W6466" s="95" t="str">
        <f t="shared" si="402"/>
        <v/>
      </c>
      <c r="X6466" s="95" t="str">
        <f t="shared" si="403"/>
        <v/>
      </c>
    </row>
    <row r="6467" spans="21:24" x14ac:dyDescent="0.3">
      <c r="U6467" s="95" t="str">
        <f t="shared" si="400"/>
        <v/>
      </c>
      <c r="V6467" s="95" t="str">
        <f t="shared" si="401"/>
        <v/>
      </c>
      <c r="W6467" s="95" t="str">
        <f t="shared" si="402"/>
        <v/>
      </c>
      <c r="X6467" s="95" t="str">
        <f t="shared" si="403"/>
        <v/>
      </c>
    </row>
    <row r="6468" spans="21:24" x14ac:dyDescent="0.3">
      <c r="U6468" s="95" t="str">
        <f t="shared" si="400"/>
        <v/>
      </c>
      <c r="V6468" s="95" t="str">
        <f t="shared" si="401"/>
        <v/>
      </c>
      <c r="W6468" s="95" t="str">
        <f t="shared" si="402"/>
        <v/>
      </c>
      <c r="X6468" s="95" t="str">
        <f t="shared" si="403"/>
        <v/>
      </c>
    </row>
    <row r="6469" spans="21:24" x14ac:dyDescent="0.3">
      <c r="U6469" s="95" t="str">
        <f t="shared" ref="U6469:U6532" si="404">IF(L6469="ANO",B6469&amp;"-Linie A","")</f>
        <v/>
      </c>
      <c r="V6469" s="95" t="str">
        <f t="shared" ref="V6469:V6532" si="405">IF(M6469="ANO",B6469&amp;"-Linie B","")</f>
        <v/>
      </c>
      <c r="W6469" s="95" t="str">
        <f t="shared" ref="W6469:W6532" si="406">IF(N6469="ANO",B6469&amp;"-Linie C","")</f>
        <v/>
      </c>
      <c r="X6469" s="95" t="str">
        <f t="shared" ref="X6469:X6532" si="407">IF(O6469="ANO",B6469&amp;"-Linie D","")</f>
        <v/>
      </c>
    </row>
    <row r="6470" spans="21:24" x14ac:dyDescent="0.3">
      <c r="U6470" s="95" t="str">
        <f t="shared" si="404"/>
        <v/>
      </c>
      <c r="V6470" s="95" t="str">
        <f t="shared" si="405"/>
        <v/>
      </c>
      <c r="W6470" s="95" t="str">
        <f t="shared" si="406"/>
        <v/>
      </c>
      <c r="X6470" s="95" t="str">
        <f t="shared" si="407"/>
        <v/>
      </c>
    </row>
    <row r="6471" spans="21:24" x14ac:dyDescent="0.3">
      <c r="U6471" s="95" t="str">
        <f t="shared" si="404"/>
        <v/>
      </c>
      <c r="V6471" s="95" t="str">
        <f t="shared" si="405"/>
        <v/>
      </c>
      <c r="W6471" s="95" t="str">
        <f t="shared" si="406"/>
        <v/>
      </c>
      <c r="X6471" s="95" t="str">
        <f t="shared" si="407"/>
        <v/>
      </c>
    </row>
    <row r="6472" spans="21:24" x14ac:dyDescent="0.3">
      <c r="U6472" s="95" t="str">
        <f t="shared" si="404"/>
        <v/>
      </c>
      <c r="V6472" s="95" t="str">
        <f t="shared" si="405"/>
        <v/>
      </c>
      <c r="W6472" s="95" t="str">
        <f t="shared" si="406"/>
        <v/>
      </c>
      <c r="X6472" s="95" t="str">
        <f t="shared" si="407"/>
        <v/>
      </c>
    </row>
    <row r="6473" spans="21:24" x14ac:dyDescent="0.3">
      <c r="U6473" s="95" t="str">
        <f t="shared" si="404"/>
        <v/>
      </c>
      <c r="V6473" s="95" t="str">
        <f t="shared" si="405"/>
        <v/>
      </c>
      <c r="W6473" s="95" t="str">
        <f t="shared" si="406"/>
        <v/>
      </c>
      <c r="X6473" s="95" t="str">
        <f t="shared" si="407"/>
        <v/>
      </c>
    </row>
    <row r="6474" spans="21:24" x14ac:dyDescent="0.3">
      <c r="U6474" s="95" t="str">
        <f t="shared" si="404"/>
        <v/>
      </c>
      <c r="V6474" s="95" t="str">
        <f t="shared" si="405"/>
        <v/>
      </c>
      <c r="W6474" s="95" t="str">
        <f t="shared" si="406"/>
        <v/>
      </c>
      <c r="X6474" s="95" t="str">
        <f t="shared" si="407"/>
        <v/>
      </c>
    </row>
    <row r="6475" spans="21:24" x14ac:dyDescent="0.3">
      <c r="U6475" s="95" t="str">
        <f t="shared" si="404"/>
        <v/>
      </c>
      <c r="V6475" s="95" t="str">
        <f t="shared" si="405"/>
        <v/>
      </c>
      <c r="W6475" s="95" t="str">
        <f t="shared" si="406"/>
        <v/>
      </c>
      <c r="X6475" s="95" t="str">
        <f t="shared" si="407"/>
        <v/>
      </c>
    </row>
    <row r="6476" spans="21:24" x14ac:dyDescent="0.3">
      <c r="U6476" s="95" t="str">
        <f t="shared" si="404"/>
        <v/>
      </c>
      <c r="V6476" s="95" t="str">
        <f t="shared" si="405"/>
        <v/>
      </c>
      <c r="W6476" s="95" t="str">
        <f t="shared" si="406"/>
        <v/>
      </c>
      <c r="X6476" s="95" t="str">
        <f t="shared" si="407"/>
        <v/>
      </c>
    </row>
    <row r="6477" spans="21:24" x14ac:dyDescent="0.3">
      <c r="U6477" s="95" t="str">
        <f t="shared" si="404"/>
        <v/>
      </c>
      <c r="V6477" s="95" t="str">
        <f t="shared" si="405"/>
        <v/>
      </c>
      <c r="W6477" s="95" t="str">
        <f t="shared" si="406"/>
        <v/>
      </c>
      <c r="X6477" s="95" t="str">
        <f t="shared" si="407"/>
        <v/>
      </c>
    </row>
    <row r="6478" spans="21:24" x14ac:dyDescent="0.3">
      <c r="U6478" s="95" t="str">
        <f t="shared" si="404"/>
        <v/>
      </c>
      <c r="V6478" s="95" t="str">
        <f t="shared" si="405"/>
        <v/>
      </c>
      <c r="W6478" s="95" t="str">
        <f t="shared" si="406"/>
        <v/>
      </c>
      <c r="X6478" s="95" t="str">
        <f t="shared" si="407"/>
        <v/>
      </c>
    </row>
    <row r="6479" spans="21:24" x14ac:dyDescent="0.3">
      <c r="U6479" s="95" t="str">
        <f t="shared" si="404"/>
        <v/>
      </c>
      <c r="V6479" s="95" t="str">
        <f t="shared" si="405"/>
        <v/>
      </c>
      <c r="W6479" s="95" t="str">
        <f t="shared" si="406"/>
        <v/>
      </c>
      <c r="X6479" s="95" t="str">
        <f t="shared" si="407"/>
        <v/>
      </c>
    </row>
    <row r="6480" spans="21:24" x14ac:dyDescent="0.3">
      <c r="U6480" s="95" t="str">
        <f t="shared" si="404"/>
        <v/>
      </c>
      <c r="V6480" s="95" t="str">
        <f t="shared" si="405"/>
        <v/>
      </c>
      <c r="W6480" s="95" t="str">
        <f t="shared" si="406"/>
        <v/>
      </c>
      <c r="X6480" s="95" t="str">
        <f t="shared" si="407"/>
        <v/>
      </c>
    </row>
    <row r="6481" spans="21:24" x14ac:dyDescent="0.3">
      <c r="U6481" s="95" t="str">
        <f t="shared" si="404"/>
        <v/>
      </c>
      <c r="V6481" s="95" t="str">
        <f t="shared" si="405"/>
        <v/>
      </c>
      <c r="W6481" s="95" t="str">
        <f t="shared" si="406"/>
        <v/>
      </c>
      <c r="X6481" s="95" t="str">
        <f t="shared" si="407"/>
        <v/>
      </c>
    </row>
    <row r="6482" spans="21:24" x14ac:dyDescent="0.3">
      <c r="U6482" s="95" t="str">
        <f t="shared" si="404"/>
        <v/>
      </c>
      <c r="V6482" s="95" t="str">
        <f t="shared" si="405"/>
        <v/>
      </c>
      <c r="W6482" s="95" t="str">
        <f t="shared" si="406"/>
        <v/>
      </c>
      <c r="X6482" s="95" t="str">
        <f t="shared" si="407"/>
        <v/>
      </c>
    </row>
    <row r="6483" spans="21:24" x14ac:dyDescent="0.3">
      <c r="U6483" s="95" t="str">
        <f t="shared" si="404"/>
        <v/>
      </c>
      <c r="V6483" s="95" t="str">
        <f t="shared" si="405"/>
        <v/>
      </c>
      <c r="W6483" s="95" t="str">
        <f t="shared" si="406"/>
        <v/>
      </c>
      <c r="X6483" s="95" t="str">
        <f t="shared" si="407"/>
        <v/>
      </c>
    </row>
    <row r="6484" spans="21:24" x14ac:dyDescent="0.3">
      <c r="U6484" s="95" t="str">
        <f t="shared" si="404"/>
        <v/>
      </c>
      <c r="V6484" s="95" t="str">
        <f t="shared" si="405"/>
        <v/>
      </c>
      <c r="W6484" s="95" t="str">
        <f t="shared" si="406"/>
        <v/>
      </c>
      <c r="X6484" s="95" t="str">
        <f t="shared" si="407"/>
        <v/>
      </c>
    </row>
    <row r="6485" spans="21:24" x14ac:dyDescent="0.3">
      <c r="U6485" s="95" t="str">
        <f t="shared" si="404"/>
        <v/>
      </c>
      <c r="V6485" s="95" t="str">
        <f t="shared" si="405"/>
        <v/>
      </c>
      <c r="W6485" s="95" t="str">
        <f t="shared" si="406"/>
        <v/>
      </c>
      <c r="X6485" s="95" t="str">
        <f t="shared" si="407"/>
        <v/>
      </c>
    </row>
    <row r="6486" spans="21:24" x14ac:dyDescent="0.3">
      <c r="U6486" s="95" t="str">
        <f t="shared" si="404"/>
        <v/>
      </c>
      <c r="V6486" s="95" t="str">
        <f t="shared" si="405"/>
        <v/>
      </c>
      <c r="W6486" s="95" t="str">
        <f t="shared" si="406"/>
        <v/>
      </c>
      <c r="X6486" s="95" t="str">
        <f t="shared" si="407"/>
        <v/>
      </c>
    </row>
    <row r="6487" spans="21:24" x14ac:dyDescent="0.3">
      <c r="U6487" s="95" t="str">
        <f t="shared" si="404"/>
        <v/>
      </c>
      <c r="V6487" s="95" t="str">
        <f t="shared" si="405"/>
        <v/>
      </c>
      <c r="W6487" s="95" t="str">
        <f t="shared" si="406"/>
        <v/>
      </c>
      <c r="X6487" s="95" t="str">
        <f t="shared" si="407"/>
        <v/>
      </c>
    </row>
    <row r="6488" spans="21:24" x14ac:dyDescent="0.3">
      <c r="U6488" s="95" t="str">
        <f t="shared" si="404"/>
        <v/>
      </c>
      <c r="V6488" s="95" t="str">
        <f t="shared" si="405"/>
        <v/>
      </c>
      <c r="W6488" s="95" t="str">
        <f t="shared" si="406"/>
        <v/>
      </c>
      <c r="X6488" s="95" t="str">
        <f t="shared" si="407"/>
        <v/>
      </c>
    </row>
    <row r="6489" spans="21:24" x14ac:dyDescent="0.3">
      <c r="U6489" s="95" t="str">
        <f t="shared" si="404"/>
        <v/>
      </c>
      <c r="V6489" s="95" t="str">
        <f t="shared" si="405"/>
        <v/>
      </c>
      <c r="W6489" s="95" t="str">
        <f t="shared" si="406"/>
        <v/>
      </c>
      <c r="X6489" s="95" t="str">
        <f t="shared" si="407"/>
        <v/>
      </c>
    </row>
    <row r="6490" spans="21:24" x14ac:dyDescent="0.3">
      <c r="U6490" s="95" t="str">
        <f t="shared" si="404"/>
        <v/>
      </c>
      <c r="V6490" s="95" t="str">
        <f t="shared" si="405"/>
        <v/>
      </c>
      <c r="W6490" s="95" t="str">
        <f t="shared" si="406"/>
        <v/>
      </c>
      <c r="X6490" s="95" t="str">
        <f t="shared" si="407"/>
        <v/>
      </c>
    </row>
    <row r="6491" spans="21:24" x14ac:dyDescent="0.3">
      <c r="U6491" s="95" t="str">
        <f t="shared" si="404"/>
        <v/>
      </c>
      <c r="V6491" s="95" t="str">
        <f t="shared" si="405"/>
        <v/>
      </c>
      <c r="W6491" s="95" t="str">
        <f t="shared" si="406"/>
        <v/>
      </c>
      <c r="X6491" s="95" t="str">
        <f t="shared" si="407"/>
        <v/>
      </c>
    </row>
    <row r="6492" spans="21:24" x14ac:dyDescent="0.3">
      <c r="U6492" s="95" t="str">
        <f t="shared" si="404"/>
        <v/>
      </c>
      <c r="V6492" s="95" t="str">
        <f t="shared" si="405"/>
        <v/>
      </c>
      <c r="W6492" s="95" t="str">
        <f t="shared" si="406"/>
        <v/>
      </c>
      <c r="X6492" s="95" t="str">
        <f t="shared" si="407"/>
        <v/>
      </c>
    </row>
    <row r="6493" spans="21:24" x14ac:dyDescent="0.3">
      <c r="U6493" s="95" t="str">
        <f t="shared" si="404"/>
        <v/>
      </c>
      <c r="V6493" s="95" t="str">
        <f t="shared" si="405"/>
        <v/>
      </c>
      <c r="W6493" s="95" t="str">
        <f t="shared" si="406"/>
        <v/>
      </c>
      <c r="X6493" s="95" t="str">
        <f t="shared" si="407"/>
        <v/>
      </c>
    </row>
    <row r="6494" spans="21:24" x14ac:dyDescent="0.3">
      <c r="U6494" s="95" t="str">
        <f t="shared" si="404"/>
        <v/>
      </c>
      <c r="V6494" s="95" t="str">
        <f t="shared" si="405"/>
        <v/>
      </c>
      <c r="W6494" s="95" t="str">
        <f t="shared" si="406"/>
        <v/>
      </c>
      <c r="X6494" s="95" t="str">
        <f t="shared" si="407"/>
        <v/>
      </c>
    </row>
    <row r="6495" spans="21:24" x14ac:dyDescent="0.3">
      <c r="U6495" s="95" t="str">
        <f t="shared" si="404"/>
        <v/>
      </c>
      <c r="V6495" s="95" t="str">
        <f t="shared" si="405"/>
        <v/>
      </c>
      <c r="W6495" s="95" t="str">
        <f t="shared" si="406"/>
        <v/>
      </c>
      <c r="X6495" s="95" t="str">
        <f t="shared" si="407"/>
        <v/>
      </c>
    </row>
    <row r="6496" spans="21:24" x14ac:dyDescent="0.3">
      <c r="U6496" s="95" t="str">
        <f t="shared" si="404"/>
        <v/>
      </c>
      <c r="V6496" s="95" t="str">
        <f t="shared" si="405"/>
        <v/>
      </c>
      <c r="W6496" s="95" t="str">
        <f t="shared" si="406"/>
        <v/>
      </c>
      <c r="X6496" s="95" t="str">
        <f t="shared" si="407"/>
        <v/>
      </c>
    </row>
    <row r="6497" spans="21:24" x14ac:dyDescent="0.3">
      <c r="U6497" s="95" t="str">
        <f t="shared" si="404"/>
        <v/>
      </c>
      <c r="V6497" s="95" t="str">
        <f t="shared" si="405"/>
        <v/>
      </c>
      <c r="W6497" s="95" t="str">
        <f t="shared" si="406"/>
        <v/>
      </c>
      <c r="X6497" s="95" t="str">
        <f t="shared" si="407"/>
        <v/>
      </c>
    </row>
    <row r="6498" spans="21:24" x14ac:dyDescent="0.3">
      <c r="U6498" s="95" t="str">
        <f t="shared" si="404"/>
        <v/>
      </c>
      <c r="V6498" s="95" t="str">
        <f t="shared" si="405"/>
        <v/>
      </c>
      <c r="W6498" s="95" t="str">
        <f t="shared" si="406"/>
        <v/>
      </c>
      <c r="X6498" s="95" t="str">
        <f t="shared" si="407"/>
        <v/>
      </c>
    </row>
    <row r="6499" spans="21:24" x14ac:dyDescent="0.3">
      <c r="U6499" s="95" t="str">
        <f t="shared" si="404"/>
        <v/>
      </c>
      <c r="V6499" s="95" t="str">
        <f t="shared" si="405"/>
        <v/>
      </c>
      <c r="W6499" s="95" t="str">
        <f t="shared" si="406"/>
        <v/>
      </c>
      <c r="X6499" s="95" t="str">
        <f t="shared" si="407"/>
        <v/>
      </c>
    </row>
    <row r="6500" spans="21:24" x14ac:dyDescent="0.3">
      <c r="U6500" s="95" t="str">
        <f t="shared" si="404"/>
        <v/>
      </c>
      <c r="V6500" s="95" t="str">
        <f t="shared" si="405"/>
        <v/>
      </c>
      <c r="W6500" s="95" t="str">
        <f t="shared" si="406"/>
        <v/>
      </c>
      <c r="X6500" s="95" t="str">
        <f t="shared" si="407"/>
        <v/>
      </c>
    </row>
    <row r="6501" spans="21:24" x14ac:dyDescent="0.3">
      <c r="U6501" s="95" t="str">
        <f t="shared" si="404"/>
        <v/>
      </c>
      <c r="V6501" s="95" t="str">
        <f t="shared" si="405"/>
        <v/>
      </c>
      <c r="W6501" s="95" t="str">
        <f t="shared" si="406"/>
        <v/>
      </c>
      <c r="X6501" s="95" t="str">
        <f t="shared" si="407"/>
        <v/>
      </c>
    </row>
    <row r="6502" spans="21:24" x14ac:dyDescent="0.3">
      <c r="U6502" s="95" t="str">
        <f t="shared" si="404"/>
        <v/>
      </c>
      <c r="V6502" s="95" t="str">
        <f t="shared" si="405"/>
        <v/>
      </c>
      <c r="W6502" s="95" t="str">
        <f t="shared" si="406"/>
        <v/>
      </c>
      <c r="X6502" s="95" t="str">
        <f t="shared" si="407"/>
        <v/>
      </c>
    </row>
    <row r="6503" spans="21:24" x14ac:dyDescent="0.3">
      <c r="U6503" s="95" t="str">
        <f t="shared" si="404"/>
        <v/>
      </c>
      <c r="V6503" s="95" t="str">
        <f t="shared" si="405"/>
        <v/>
      </c>
      <c r="W6503" s="95" t="str">
        <f t="shared" si="406"/>
        <v/>
      </c>
      <c r="X6503" s="95" t="str">
        <f t="shared" si="407"/>
        <v/>
      </c>
    </row>
    <row r="6504" spans="21:24" x14ac:dyDescent="0.3">
      <c r="U6504" s="95" t="str">
        <f t="shared" si="404"/>
        <v/>
      </c>
      <c r="V6504" s="95" t="str">
        <f t="shared" si="405"/>
        <v/>
      </c>
      <c r="W6504" s="95" t="str">
        <f t="shared" si="406"/>
        <v/>
      </c>
      <c r="X6504" s="95" t="str">
        <f t="shared" si="407"/>
        <v/>
      </c>
    </row>
    <row r="6505" spans="21:24" x14ac:dyDescent="0.3">
      <c r="U6505" s="95" t="str">
        <f t="shared" si="404"/>
        <v/>
      </c>
      <c r="V6505" s="95" t="str">
        <f t="shared" si="405"/>
        <v/>
      </c>
      <c r="W6505" s="95" t="str">
        <f t="shared" si="406"/>
        <v/>
      </c>
      <c r="X6505" s="95" t="str">
        <f t="shared" si="407"/>
        <v/>
      </c>
    </row>
    <row r="6506" spans="21:24" x14ac:dyDescent="0.3">
      <c r="U6506" s="95" t="str">
        <f t="shared" si="404"/>
        <v/>
      </c>
      <c r="V6506" s="95" t="str">
        <f t="shared" si="405"/>
        <v/>
      </c>
      <c r="W6506" s="95" t="str">
        <f t="shared" si="406"/>
        <v/>
      </c>
      <c r="X6506" s="95" t="str">
        <f t="shared" si="407"/>
        <v/>
      </c>
    </row>
    <row r="6507" spans="21:24" x14ac:dyDescent="0.3">
      <c r="U6507" s="95" t="str">
        <f t="shared" si="404"/>
        <v/>
      </c>
      <c r="V6507" s="95" t="str">
        <f t="shared" si="405"/>
        <v/>
      </c>
      <c r="W6507" s="95" t="str">
        <f t="shared" si="406"/>
        <v/>
      </c>
      <c r="X6507" s="95" t="str">
        <f t="shared" si="407"/>
        <v/>
      </c>
    </row>
    <row r="6508" spans="21:24" x14ac:dyDescent="0.3">
      <c r="U6508" s="95" t="str">
        <f t="shared" si="404"/>
        <v/>
      </c>
      <c r="V6508" s="95" t="str">
        <f t="shared" si="405"/>
        <v/>
      </c>
      <c r="W6508" s="95" t="str">
        <f t="shared" si="406"/>
        <v/>
      </c>
      <c r="X6508" s="95" t="str">
        <f t="shared" si="407"/>
        <v/>
      </c>
    </row>
    <row r="6509" spans="21:24" x14ac:dyDescent="0.3">
      <c r="U6509" s="95" t="str">
        <f t="shared" si="404"/>
        <v/>
      </c>
      <c r="V6509" s="95" t="str">
        <f t="shared" si="405"/>
        <v/>
      </c>
      <c r="W6509" s="95" t="str">
        <f t="shared" si="406"/>
        <v/>
      </c>
      <c r="X6509" s="95" t="str">
        <f t="shared" si="407"/>
        <v/>
      </c>
    </row>
    <row r="6510" spans="21:24" x14ac:dyDescent="0.3">
      <c r="U6510" s="95" t="str">
        <f t="shared" si="404"/>
        <v/>
      </c>
      <c r="V6510" s="95" t="str">
        <f t="shared" si="405"/>
        <v/>
      </c>
      <c r="W6510" s="95" t="str">
        <f t="shared" si="406"/>
        <v/>
      </c>
      <c r="X6510" s="95" t="str">
        <f t="shared" si="407"/>
        <v/>
      </c>
    </row>
    <row r="6511" spans="21:24" x14ac:dyDescent="0.3">
      <c r="U6511" s="95" t="str">
        <f t="shared" si="404"/>
        <v/>
      </c>
      <c r="V6511" s="95" t="str">
        <f t="shared" si="405"/>
        <v/>
      </c>
      <c r="W6511" s="95" t="str">
        <f t="shared" si="406"/>
        <v/>
      </c>
      <c r="X6511" s="95" t="str">
        <f t="shared" si="407"/>
        <v/>
      </c>
    </row>
    <row r="6512" spans="21:24" x14ac:dyDescent="0.3">
      <c r="U6512" s="95" t="str">
        <f t="shared" si="404"/>
        <v/>
      </c>
      <c r="V6512" s="95" t="str">
        <f t="shared" si="405"/>
        <v/>
      </c>
      <c r="W6512" s="95" t="str">
        <f t="shared" si="406"/>
        <v/>
      </c>
      <c r="X6512" s="95" t="str">
        <f t="shared" si="407"/>
        <v/>
      </c>
    </row>
    <row r="6513" spans="21:24" x14ac:dyDescent="0.3">
      <c r="U6513" s="95" t="str">
        <f t="shared" si="404"/>
        <v/>
      </c>
      <c r="V6513" s="95" t="str">
        <f t="shared" si="405"/>
        <v/>
      </c>
      <c r="W6513" s="95" t="str">
        <f t="shared" si="406"/>
        <v/>
      </c>
      <c r="X6513" s="95" t="str">
        <f t="shared" si="407"/>
        <v/>
      </c>
    </row>
    <row r="6514" spans="21:24" x14ac:dyDescent="0.3">
      <c r="U6514" s="95" t="str">
        <f t="shared" si="404"/>
        <v/>
      </c>
      <c r="V6514" s="95" t="str">
        <f t="shared" si="405"/>
        <v/>
      </c>
      <c r="W6514" s="95" t="str">
        <f t="shared" si="406"/>
        <v/>
      </c>
      <c r="X6514" s="95" t="str">
        <f t="shared" si="407"/>
        <v/>
      </c>
    </row>
    <row r="6515" spans="21:24" x14ac:dyDescent="0.3">
      <c r="U6515" s="95" t="str">
        <f t="shared" si="404"/>
        <v/>
      </c>
      <c r="V6515" s="95" t="str">
        <f t="shared" si="405"/>
        <v/>
      </c>
      <c r="W6515" s="95" t="str">
        <f t="shared" si="406"/>
        <v/>
      </c>
      <c r="X6515" s="95" t="str">
        <f t="shared" si="407"/>
        <v/>
      </c>
    </row>
    <row r="6516" spans="21:24" x14ac:dyDescent="0.3">
      <c r="U6516" s="95" t="str">
        <f t="shared" si="404"/>
        <v/>
      </c>
      <c r="V6516" s="95" t="str">
        <f t="shared" si="405"/>
        <v/>
      </c>
      <c r="W6516" s="95" t="str">
        <f t="shared" si="406"/>
        <v/>
      </c>
      <c r="X6516" s="95" t="str">
        <f t="shared" si="407"/>
        <v/>
      </c>
    </row>
    <row r="6517" spans="21:24" x14ac:dyDescent="0.3">
      <c r="U6517" s="95" t="str">
        <f t="shared" si="404"/>
        <v/>
      </c>
      <c r="V6517" s="95" t="str">
        <f t="shared" si="405"/>
        <v/>
      </c>
      <c r="W6517" s="95" t="str">
        <f t="shared" si="406"/>
        <v/>
      </c>
      <c r="X6517" s="95" t="str">
        <f t="shared" si="407"/>
        <v/>
      </c>
    </row>
    <row r="6518" spans="21:24" x14ac:dyDescent="0.3">
      <c r="U6518" s="95" t="str">
        <f t="shared" si="404"/>
        <v/>
      </c>
      <c r="V6518" s="95" t="str">
        <f t="shared" si="405"/>
        <v/>
      </c>
      <c r="W6518" s="95" t="str">
        <f t="shared" si="406"/>
        <v/>
      </c>
      <c r="X6518" s="95" t="str">
        <f t="shared" si="407"/>
        <v/>
      </c>
    </row>
    <row r="6519" spans="21:24" x14ac:dyDescent="0.3">
      <c r="U6519" s="95" t="str">
        <f t="shared" si="404"/>
        <v/>
      </c>
      <c r="V6519" s="95" t="str">
        <f t="shared" si="405"/>
        <v/>
      </c>
      <c r="W6519" s="95" t="str">
        <f t="shared" si="406"/>
        <v/>
      </c>
      <c r="X6519" s="95" t="str">
        <f t="shared" si="407"/>
        <v/>
      </c>
    </row>
    <row r="6520" spans="21:24" x14ac:dyDescent="0.3">
      <c r="U6520" s="95" t="str">
        <f t="shared" si="404"/>
        <v/>
      </c>
      <c r="V6520" s="95" t="str">
        <f t="shared" si="405"/>
        <v/>
      </c>
      <c r="W6520" s="95" t="str">
        <f t="shared" si="406"/>
        <v/>
      </c>
      <c r="X6520" s="95" t="str">
        <f t="shared" si="407"/>
        <v/>
      </c>
    </row>
    <row r="6521" spans="21:24" x14ac:dyDescent="0.3">
      <c r="U6521" s="95" t="str">
        <f t="shared" si="404"/>
        <v/>
      </c>
      <c r="V6521" s="95" t="str">
        <f t="shared" si="405"/>
        <v/>
      </c>
      <c r="W6521" s="95" t="str">
        <f t="shared" si="406"/>
        <v/>
      </c>
      <c r="X6521" s="95" t="str">
        <f t="shared" si="407"/>
        <v/>
      </c>
    </row>
    <row r="6522" spans="21:24" x14ac:dyDescent="0.3">
      <c r="U6522" s="95" t="str">
        <f t="shared" si="404"/>
        <v/>
      </c>
      <c r="V6522" s="95" t="str">
        <f t="shared" si="405"/>
        <v/>
      </c>
      <c r="W6522" s="95" t="str">
        <f t="shared" si="406"/>
        <v/>
      </c>
      <c r="X6522" s="95" t="str">
        <f t="shared" si="407"/>
        <v/>
      </c>
    </row>
    <row r="6523" spans="21:24" x14ac:dyDescent="0.3">
      <c r="U6523" s="95" t="str">
        <f t="shared" si="404"/>
        <v/>
      </c>
      <c r="V6523" s="95" t="str">
        <f t="shared" si="405"/>
        <v/>
      </c>
      <c r="W6523" s="95" t="str">
        <f t="shared" si="406"/>
        <v/>
      </c>
      <c r="X6523" s="95" t="str">
        <f t="shared" si="407"/>
        <v/>
      </c>
    </row>
    <row r="6524" spans="21:24" x14ac:dyDescent="0.3">
      <c r="U6524" s="95" t="str">
        <f t="shared" si="404"/>
        <v/>
      </c>
      <c r="V6524" s="95" t="str">
        <f t="shared" si="405"/>
        <v/>
      </c>
      <c r="W6524" s="95" t="str">
        <f t="shared" si="406"/>
        <v/>
      </c>
      <c r="X6524" s="95" t="str">
        <f t="shared" si="407"/>
        <v/>
      </c>
    </row>
    <row r="6525" spans="21:24" x14ac:dyDescent="0.3">
      <c r="U6525" s="95" t="str">
        <f t="shared" si="404"/>
        <v/>
      </c>
      <c r="V6525" s="95" t="str">
        <f t="shared" si="405"/>
        <v/>
      </c>
      <c r="W6525" s="95" t="str">
        <f t="shared" si="406"/>
        <v/>
      </c>
      <c r="X6525" s="95" t="str">
        <f t="shared" si="407"/>
        <v/>
      </c>
    </row>
    <row r="6526" spans="21:24" x14ac:dyDescent="0.3">
      <c r="U6526" s="95" t="str">
        <f t="shared" si="404"/>
        <v/>
      </c>
      <c r="V6526" s="95" t="str">
        <f t="shared" si="405"/>
        <v/>
      </c>
      <c r="W6526" s="95" t="str">
        <f t="shared" si="406"/>
        <v/>
      </c>
      <c r="X6526" s="95" t="str">
        <f t="shared" si="407"/>
        <v/>
      </c>
    </row>
    <row r="6527" spans="21:24" x14ac:dyDescent="0.3">
      <c r="U6527" s="95" t="str">
        <f t="shared" si="404"/>
        <v/>
      </c>
      <c r="V6527" s="95" t="str">
        <f t="shared" si="405"/>
        <v/>
      </c>
      <c r="W6527" s="95" t="str">
        <f t="shared" si="406"/>
        <v/>
      </c>
      <c r="X6527" s="95" t="str">
        <f t="shared" si="407"/>
        <v/>
      </c>
    </row>
    <row r="6528" spans="21:24" x14ac:dyDescent="0.3">
      <c r="U6528" s="95" t="str">
        <f t="shared" si="404"/>
        <v/>
      </c>
      <c r="V6528" s="95" t="str">
        <f t="shared" si="405"/>
        <v/>
      </c>
      <c r="W6528" s="95" t="str">
        <f t="shared" si="406"/>
        <v/>
      </c>
      <c r="X6528" s="95" t="str">
        <f t="shared" si="407"/>
        <v/>
      </c>
    </row>
    <row r="6529" spans="21:24" x14ac:dyDescent="0.3">
      <c r="U6529" s="95" t="str">
        <f t="shared" si="404"/>
        <v/>
      </c>
      <c r="V6529" s="95" t="str">
        <f t="shared" si="405"/>
        <v/>
      </c>
      <c r="W6529" s="95" t="str">
        <f t="shared" si="406"/>
        <v/>
      </c>
      <c r="X6529" s="95" t="str">
        <f t="shared" si="407"/>
        <v/>
      </c>
    </row>
    <row r="6530" spans="21:24" x14ac:dyDescent="0.3">
      <c r="U6530" s="95" t="str">
        <f t="shared" si="404"/>
        <v/>
      </c>
      <c r="V6530" s="95" t="str">
        <f t="shared" si="405"/>
        <v/>
      </c>
      <c r="W6530" s="95" t="str">
        <f t="shared" si="406"/>
        <v/>
      </c>
      <c r="X6530" s="95" t="str">
        <f t="shared" si="407"/>
        <v/>
      </c>
    </row>
    <row r="6531" spans="21:24" x14ac:dyDescent="0.3">
      <c r="U6531" s="95" t="str">
        <f t="shared" si="404"/>
        <v/>
      </c>
      <c r="V6531" s="95" t="str">
        <f t="shared" si="405"/>
        <v/>
      </c>
      <c r="W6531" s="95" t="str">
        <f t="shared" si="406"/>
        <v/>
      </c>
      <c r="X6531" s="95" t="str">
        <f t="shared" si="407"/>
        <v/>
      </c>
    </row>
    <row r="6532" spans="21:24" x14ac:dyDescent="0.3">
      <c r="U6532" s="95" t="str">
        <f t="shared" si="404"/>
        <v/>
      </c>
      <c r="V6532" s="95" t="str">
        <f t="shared" si="405"/>
        <v/>
      </c>
      <c r="W6532" s="95" t="str">
        <f t="shared" si="406"/>
        <v/>
      </c>
      <c r="X6532" s="95" t="str">
        <f t="shared" si="407"/>
        <v/>
      </c>
    </row>
    <row r="6533" spans="21:24" x14ac:dyDescent="0.3">
      <c r="U6533" s="95" t="str">
        <f t="shared" ref="U6533:U6596" si="408">IF(L6533="ANO",B6533&amp;"-Linie A","")</f>
        <v/>
      </c>
      <c r="V6533" s="95" t="str">
        <f t="shared" ref="V6533:V6596" si="409">IF(M6533="ANO",B6533&amp;"-Linie B","")</f>
        <v/>
      </c>
      <c r="W6533" s="95" t="str">
        <f t="shared" ref="W6533:W6596" si="410">IF(N6533="ANO",B6533&amp;"-Linie C","")</f>
        <v/>
      </c>
      <c r="X6533" s="95" t="str">
        <f t="shared" ref="X6533:X6596" si="411">IF(O6533="ANO",B6533&amp;"-Linie D","")</f>
        <v/>
      </c>
    </row>
    <row r="6534" spans="21:24" x14ac:dyDescent="0.3">
      <c r="U6534" s="95" t="str">
        <f t="shared" si="408"/>
        <v/>
      </c>
      <c r="V6534" s="95" t="str">
        <f t="shared" si="409"/>
        <v/>
      </c>
      <c r="W6534" s="95" t="str">
        <f t="shared" si="410"/>
        <v/>
      </c>
      <c r="X6534" s="95" t="str">
        <f t="shared" si="411"/>
        <v/>
      </c>
    </row>
    <row r="6535" spans="21:24" x14ac:dyDescent="0.3">
      <c r="U6535" s="95" t="str">
        <f t="shared" si="408"/>
        <v/>
      </c>
      <c r="V6535" s="95" t="str">
        <f t="shared" si="409"/>
        <v/>
      </c>
      <c r="W6535" s="95" t="str">
        <f t="shared" si="410"/>
        <v/>
      </c>
      <c r="X6535" s="95" t="str">
        <f t="shared" si="411"/>
        <v/>
      </c>
    </row>
    <row r="6536" spans="21:24" x14ac:dyDescent="0.3">
      <c r="U6536" s="95" t="str">
        <f t="shared" si="408"/>
        <v/>
      </c>
      <c r="V6536" s="95" t="str">
        <f t="shared" si="409"/>
        <v/>
      </c>
      <c r="W6536" s="95" t="str">
        <f t="shared" si="410"/>
        <v/>
      </c>
      <c r="X6536" s="95" t="str">
        <f t="shared" si="411"/>
        <v/>
      </c>
    </row>
    <row r="6537" spans="21:24" x14ac:dyDescent="0.3">
      <c r="U6537" s="95" t="str">
        <f t="shared" si="408"/>
        <v/>
      </c>
      <c r="V6537" s="95" t="str">
        <f t="shared" si="409"/>
        <v/>
      </c>
      <c r="W6537" s="95" t="str">
        <f t="shared" si="410"/>
        <v/>
      </c>
      <c r="X6537" s="95" t="str">
        <f t="shared" si="411"/>
        <v/>
      </c>
    </row>
    <row r="6538" spans="21:24" x14ac:dyDescent="0.3">
      <c r="U6538" s="95" t="str">
        <f t="shared" si="408"/>
        <v/>
      </c>
      <c r="V6538" s="95" t="str">
        <f t="shared" si="409"/>
        <v/>
      </c>
      <c r="W6538" s="95" t="str">
        <f t="shared" si="410"/>
        <v/>
      </c>
      <c r="X6538" s="95" t="str">
        <f t="shared" si="411"/>
        <v/>
      </c>
    </row>
    <row r="6539" spans="21:24" x14ac:dyDescent="0.3">
      <c r="U6539" s="95" t="str">
        <f t="shared" si="408"/>
        <v/>
      </c>
      <c r="V6539" s="95" t="str">
        <f t="shared" si="409"/>
        <v/>
      </c>
      <c r="W6539" s="95" t="str">
        <f t="shared" si="410"/>
        <v/>
      </c>
      <c r="X6539" s="95" t="str">
        <f t="shared" si="411"/>
        <v/>
      </c>
    </row>
    <row r="6540" spans="21:24" x14ac:dyDescent="0.3">
      <c r="U6540" s="95" t="str">
        <f t="shared" si="408"/>
        <v/>
      </c>
      <c r="V6540" s="95" t="str">
        <f t="shared" si="409"/>
        <v/>
      </c>
      <c r="W6540" s="95" t="str">
        <f t="shared" si="410"/>
        <v/>
      </c>
      <c r="X6540" s="95" t="str">
        <f t="shared" si="411"/>
        <v/>
      </c>
    </row>
    <row r="6541" spans="21:24" x14ac:dyDescent="0.3">
      <c r="U6541" s="95" t="str">
        <f t="shared" si="408"/>
        <v/>
      </c>
      <c r="V6541" s="95" t="str">
        <f t="shared" si="409"/>
        <v/>
      </c>
      <c r="W6541" s="95" t="str">
        <f t="shared" si="410"/>
        <v/>
      </c>
      <c r="X6541" s="95" t="str">
        <f t="shared" si="411"/>
        <v/>
      </c>
    </row>
    <row r="6542" spans="21:24" x14ac:dyDescent="0.3">
      <c r="U6542" s="95" t="str">
        <f t="shared" si="408"/>
        <v/>
      </c>
      <c r="V6542" s="95" t="str">
        <f t="shared" si="409"/>
        <v/>
      </c>
      <c r="W6542" s="95" t="str">
        <f t="shared" si="410"/>
        <v/>
      </c>
      <c r="X6542" s="95" t="str">
        <f t="shared" si="411"/>
        <v/>
      </c>
    </row>
    <row r="6543" spans="21:24" x14ac:dyDescent="0.3">
      <c r="U6543" s="95" t="str">
        <f t="shared" si="408"/>
        <v/>
      </c>
      <c r="V6543" s="95" t="str">
        <f t="shared" si="409"/>
        <v/>
      </c>
      <c r="W6543" s="95" t="str">
        <f t="shared" si="410"/>
        <v/>
      </c>
      <c r="X6543" s="95" t="str">
        <f t="shared" si="411"/>
        <v/>
      </c>
    </row>
    <row r="6544" spans="21:24" x14ac:dyDescent="0.3">
      <c r="U6544" s="95" t="str">
        <f t="shared" si="408"/>
        <v/>
      </c>
      <c r="V6544" s="95" t="str">
        <f t="shared" si="409"/>
        <v/>
      </c>
      <c r="W6544" s="95" t="str">
        <f t="shared" si="410"/>
        <v/>
      </c>
      <c r="X6544" s="95" t="str">
        <f t="shared" si="411"/>
        <v/>
      </c>
    </row>
    <row r="6545" spans="21:24" x14ac:dyDescent="0.3">
      <c r="U6545" s="95" t="str">
        <f t="shared" si="408"/>
        <v/>
      </c>
      <c r="V6545" s="95" t="str">
        <f t="shared" si="409"/>
        <v/>
      </c>
      <c r="W6545" s="95" t="str">
        <f t="shared" si="410"/>
        <v/>
      </c>
      <c r="X6545" s="95" t="str">
        <f t="shared" si="411"/>
        <v/>
      </c>
    </row>
    <row r="6546" spans="21:24" x14ac:dyDescent="0.3">
      <c r="U6546" s="95" t="str">
        <f t="shared" si="408"/>
        <v/>
      </c>
      <c r="V6546" s="95" t="str">
        <f t="shared" si="409"/>
        <v/>
      </c>
      <c r="W6546" s="95" t="str">
        <f t="shared" si="410"/>
        <v/>
      </c>
      <c r="X6546" s="95" t="str">
        <f t="shared" si="411"/>
        <v/>
      </c>
    </row>
    <row r="6547" spans="21:24" x14ac:dyDescent="0.3">
      <c r="U6547" s="95" t="str">
        <f t="shared" si="408"/>
        <v/>
      </c>
      <c r="V6547" s="95" t="str">
        <f t="shared" si="409"/>
        <v/>
      </c>
      <c r="W6547" s="95" t="str">
        <f t="shared" si="410"/>
        <v/>
      </c>
      <c r="X6547" s="95" t="str">
        <f t="shared" si="411"/>
        <v/>
      </c>
    </row>
    <row r="6548" spans="21:24" x14ac:dyDescent="0.3">
      <c r="U6548" s="95" t="str">
        <f t="shared" si="408"/>
        <v/>
      </c>
      <c r="V6548" s="95" t="str">
        <f t="shared" si="409"/>
        <v/>
      </c>
      <c r="W6548" s="95" t="str">
        <f t="shared" si="410"/>
        <v/>
      </c>
      <c r="X6548" s="95" t="str">
        <f t="shared" si="411"/>
        <v/>
      </c>
    </row>
    <row r="6549" spans="21:24" x14ac:dyDescent="0.3">
      <c r="U6549" s="95" t="str">
        <f t="shared" si="408"/>
        <v/>
      </c>
      <c r="V6549" s="95" t="str">
        <f t="shared" si="409"/>
        <v/>
      </c>
      <c r="W6549" s="95" t="str">
        <f t="shared" si="410"/>
        <v/>
      </c>
      <c r="X6549" s="95" t="str">
        <f t="shared" si="411"/>
        <v/>
      </c>
    </row>
    <row r="6550" spans="21:24" x14ac:dyDescent="0.3">
      <c r="U6550" s="95" t="str">
        <f t="shared" si="408"/>
        <v/>
      </c>
      <c r="V6550" s="95" t="str">
        <f t="shared" si="409"/>
        <v/>
      </c>
      <c r="W6550" s="95" t="str">
        <f t="shared" si="410"/>
        <v/>
      </c>
      <c r="X6550" s="95" t="str">
        <f t="shared" si="411"/>
        <v/>
      </c>
    </row>
    <row r="6551" spans="21:24" x14ac:dyDescent="0.3">
      <c r="U6551" s="95" t="str">
        <f t="shared" si="408"/>
        <v/>
      </c>
      <c r="V6551" s="95" t="str">
        <f t="shared" si="409"/>
        <v/>
      </c>
      <c r="W6551" s="95" t="str">
        <f t="shared" si="410"/>
        <v/>
      </c>
      <c r="X6551" s="95" t="str">
        <f t="shared" si="411"/>
        <v/>
      </c>
    </row>
    <row r="6552" spans="21:24" x14ac:dyDescent="0.3">
      <c r="U6552" s="95" t="str">
        <f t="shared" si="408"/>
        <v/>
      </c>
      <c r="V6552" s="95" t="str">
        <f t="shared" si="409"/>
        <v/>
      </c>
      <c r="W6552" s="95" t="str">
        <f t="shared" si="410"/>
        <v/>
      </c>
      <c r="X6552" s="95" t="str">
        <f t="shared" si="411"/>
        <v/>
      </c>
    </row>
    <row r="6553" spans="21:24" x14ac:dyDescent="0.3">
      <c r="U6553" s="95" t="str">
        <f t="shared" si="408"/>
        <v/>
      </c>
      <c r="V6553" s="95" t="str">
        <f t="shared" si="409"/>
        <v/>
      </c>
      <c r="W6553" s="95" t="str">
        <f t="shared" si="410"/>
        <v/>
      </c>
      <c r="X6553" s="95" t="str">
        <f t="shared" si="411"/>
        <v/>
      </c>
    </row>
    <row r="6554" spans="21:24" x14ac:dyDescent="0.3">
      <c r="U6554" s="95" t="str">
        <f t="shared" si="408"/>
        <v/>
      </c>
      <c r="V6554" s="95" t="str">
        <f t="shared" si="409"/>
        <v/>
      </c>
      <c r="W6554" s="95" t="str">
        <f t="shared" si="410"/>
        <v/>
      </c>
      <c r="X6554" s="95" t="str">
        <f t="shared" si="411"/>
        <v/>
      </c>
    </row>
    <row r="6555" spans="21:24" x14ac:dyDescent="0.3">
      <c r="U6555" s="95" t="str">
        <f t="shared" si="408"/>
        <v/>
      </c>
      <c r="V6555" s="95" t="str">
        <f t="shared" si="409"/>
        <v/>
      </c>
      <c r="W6555" s="95" t="str">
        <f t="shared" si="410"/>
        <v/>
      </c>
      <c r="X6555" s="95" t="str">
        <f t="shared" si="411"/>
        <v/>
      </c>
    </row>
    <row r="6556" spans="21:24" x14ac:dyDescent="0.3">
      <c r="U6556" s="95" t="str">
        <f t="shared" si="408"/>
        <v/>
      </c>
      <c r="V6556" s="95" t="str">
        <f t="shared" si="409"/>
        <v/>
      </c>
      <c r="W6556" s="95" t="str">
        <f t="shared" si="410"/>
        <v/>
      </c>
      <c r="X6556" s="95" t="str">
        <f t="shared" si="411"/>
        <v/>
      </c>
    </row>
    <row r="6557" spans="21:24" x14ac:dyDescent="0.3">
      <c r="U6557" s="95" t="str">
        <f t="shared" si="408"/>
        <v/>
      </c>
      <c r="V6557" s="95" t="str">
        <f t="shared" si="409"/>
        <v/>
      </c>
      <c r="W6557" s="95" t="str">
        <f t="shared" si="410"/>
        <v/>
      </c>
      <c r="X6557" s="95" t="str">
        <f t="shared" si="411"/>
        <v/>
      </c>
    </row>
    <row r="6558" spans="21:24" x14ac:dyDescent="0.3">
      <c r="U6558" s="95" t="str">
        <f t="shared" si="408"/>
        <v/>
      </c>
      <c r="V6558" s="95" t="str">
        <f t="shared" si="409"/>
        <v/>
      </c>
      <c r="W6558" s="95" t="str">
        <f t="shared" si="410"/>
        <v/>
      </c>
      <c r="X6558" s="95" t="str">
        <f t="shared" si="411"/>
        <v/>
      </c>
    </row>
    <row r="6559" spans="21:24" x14ac:dyDescent="0.3">
      <c r="U6559" s="95" t="str">
        <f t="shared" si="408"/>
        <v/>
      </c>
      <c r="V6559" s="95" t="str">
        <f t="shared" si="409"/>
        <v/>
      </c>
      <c r="W6559" s="95" t="str">
        <f t="shared" si="410"/>
        <v/>
      </c>
      <c r="X6559" s="95" t="str">
        <f t="shared" si="411"/>
        <v/>
      </c>
    </row>
    <row r="6560" spans="21:24" x14ac:dyDescent="0.3">
      <c r="U6560" s="95" t="str">
        <f t="shared" si="408"/>
        <v/>
      </c>
      <c r="V6560" s="95" t="str">
        <f t="shared" si="409"/>
        <v/>
      </c>
      <c r="W6560" s="95" t="str">
        <f t="shared" si="410"/>
        <v/>
      </c>
      <c r="X6560" s="95" t="str">
        <f t="shared" si="411"/>
        <v/>
      </c>
    </row>
    <row r="6561" spans="21:24" x14ac:dyDescent="0.3">
      <c r="U6561" s="95" t="str">
        <f t="shared" si="408"/>
        <v/>
      </c>
      <c r="V6561" s="95" t="str">
        <f t="shared" si="409"/>
        <v/>
      </c>
      <c r="W6561" s="95" t="str">
        <f t="shared" si="410"/>
        <v/>
      </c>
      <c r="X6561" s="95" t="str">
        <f t="shared" si="411"/>
        <v/>
      </c>
    </row>
    <row r="6562" spans="21:24" x14ac:dyDescent="0.3">
      <c r="U6562" s="95" t="str">
        <f t="shared" si="408"/>
        <v/>
      </c>
      <c r="V6562" s="95" t="str">
        <f t="shared" si="409"/>
        <v/>
      </c>
      <c r="W6562" s="95" t="str">
        <f t="shared" si="410"/>
        <v/>
      </c>
      <c r="X6562" s="95" t="str">
        <f t="shared" si="411"/>
        <v/>
      </c>
    </row>
    <row r="6563" spans="21:24" x14ac:dyDescent="0.3">
      <c r="U6563" s="95" t="str">
        <f t="shared" si="408"/>
        <v/>
      </c>
      <c r="V6563" s="95" t="str">
        <f t="shared" si="409"/>
        <v/>
      </c>
      <c r="W6563" s="95" t="str">
        <f t="shared" si="410"/>
        <v/>
      </c>
      <c r="X6563" s="95" t="str">
        <f t="shared" si="411"/>
        <v/>
      </c>
    </row>
    <row r="6564" spans="21:24" x14ac:dyDescent="0.3">
      <c r="U6564" s="95" t="str">
        <f t="shared" si="408"/>
        <v/>
      </c>
      <c r="V6564" s="95" t="str">
        <f t="shared" si="409"/>
        <v/>
      </c>
      <c r="W6564" s="95" t="str">
        <f t="shared" si="410"/>
        <v/>
      </c>
      <c r="X6564" s="95" t="str">
        <f t="shared" si="411"/>
        <v/>
      </c>
    </row>
    <row r="6565" spans="21:24" x14ac:dyDescent="0.3">
      <c r="U6565" s="95" t="str">
        <f t="shared" si="408"/>
        <v/>
      </c>
      <c r="V6565" s="95" t="str">
        <f t="shared" si="409"/>
        <v/>
      </c>
      <c r="W6565" s="95" t="str">
        <f t="shared" si="410"/>
        <v/>
      </c>
      <c r="X6565" s="95" t="str">
        <f t="shared" si="411"/>
        <v/>
      </c>
    </row>
    <row r="6566" spans="21:24" x14ac:dyDescent="0.3">
      <c r="U6566" s="95" t="str">
        <f t="shared" si="408"/>
        <v/>
      </c>
      <c r="V6566" s="95" t="str">
        <f t="shared" si="409"/>
        <v/>
      </c>
      <c r="W6566" s="95" t="str">
        <f t="shared" si="410"/>
        <v/>
      </c>
      <c r="X6566" s="95" t="str">
        <f t="shared" si="411"/>
        <v/>
      </c>
    </row>
    <row r="6567" spans="21:24" x14ac:dyDescent="0.3">
      <c r="U6567" s="95" t="str">
        <f t="shared" si="408"/>
        <v/>
      </c>
      <c r="V6567" s="95" t="str">
        <f t="shared" si="409"/>
        <v/>
      </c>
      <c r="W6567" s="95" t="str">
        <f t="shared" si="410"/>
        <v/>
      </c>
      <c r="X6567" s="95" t="str">
        <f t="shared" si="411"/>
        <v/>
      </c>
    </row>
    <row r="6568" spans="21:24" x14ac:dyDescent="0.3">
      <c r="U6568" s="95" t="str">
        <f t="shared" si="408"/>
        <v/>
      </c>
      <c r="V6568" s="95" t="str">
        <f t="shared" si="409"/>
        <v/>
      </c>
      <c r="W6568" s="95" t="str">
        <f t="shared" si="410"/>
        <v/>
      </c>
      <c r="X6568" s="95" t="str">
        <f t="shared" si="411"/>
        <v/>
      </c>
    </row>
    <row r="6569" spans="21:24" x14ac:dyDescent="0.3">
      <c r="U6569" s="95" t="str">
        <f t="shared" si="408"/>
        <v/>
      </c>
      <c r="V6569" s="95" t="str">
        <f t="shared" si="409"/>
        <v/>
      </c>
      <c r="W6569" s="95" t="str">
        <f t="shared" si="410"/>
        <v/>
      </c>
      <c r="X6569" s="95" t="str">
        <f t="shared" si="411"/>
        <v/>
      </c>
    </row>
    <row r="6570" spans="21:24" x14ac:dyDescent="0.3">
      <c r="U6570" s="95" t="str">
        <f t="shared" si="408"/>
        <v/>
      </c>
      <c r="V6570" s="95" t="str">
        <f t="shared" si="409"/>
        <v/>
      </c>
      <c r="W6570" s="95" t="str">
        <f t="shared" si="410"/>
        <v/>
      </c>
      <c r="X6570" s="95" t="str">
        <f t="shared" si="411"/>
        <v/>
      </c>
    </row>
    <row r="6571" spans="21:24" x14ac:dyDescent="0.3">
      <c r="U6571" s="95" t="str">
        <f t="shared" si="408"/>
        <v/>
      </c>
      <c r="V6571" s="95" t="str">
        <f t="shared" si="409"/>
        <v/>
      </c>
      <c r="W6571" s="95" t="str">
        <f t="shared" si="410"/>
        <v/>
      </c>
      <c r="X6571" s="95" t="str">
        <f t="shared" si="411"/>
        <v/>
      </c>
    </row>
    <row r="6572" spans="21:24" x14ac:dyDescent="0.3">
      <c r="U6572" s="95" t="str">
        <f t="shared" si="408"/>
        <v/>
      </c>
      <c r="V6572" s="95" t="str">
        <f t="shared" si="409"/>
        <v/>
      </c>
      <c r="W6572" s="95" t="str">
        <f t="shared" si="410"/>
        <v/>
      </c>
      <c r="X6572" s="95" t="str">
        <f t="shared" si="411"/>
        <v/>
      </c>
    </row>
    <row r="6573" spans="21:24" x14ac:dyDescent="0.3">
      <c r="U6573" s="95" t="str">
        <f t="shared" si="408"/>
        <v/>
      </c>
      <c r="V6573" s="95" t="str">
        <f t="shared" si="409"/>
        <v/>
      </c>
      <c r="W6573" s="95" t="str">
        <f t="shared" si="410"/>
        <v/>
      </c>
      <c r="X6573" s="95" t="str">
        <f t="shared" si="411"/>
        <v/>
      </c>
    </row>
    <row r="6574" spans="21:24" x14ac:dyDescent="0.3">
      <c r="U6574" s="95" t="str">
        <f t="shared" si="408"/>
        <v/>
      </c>
      <c r="V6574" s="95" t="str">
        <f t="shared" si="409"/>
        <v/>
      </c>
      <c r="W6574" s="95" t="str">
        <f t="shared" si="410"/>
        <v/>
      </c>
      <c r="X6574" s="95" t="str">
        <f t="shared" si="411"/>
        <v/>
      </c>
    </row>
    <row r="6575" spans="21:24" x14ac:dyDescent="0.3">
      <c r="U6575" s="95" t="str">
        <f t="shared" si="408"/>
        <v/>
      </c>
      <c r="V6575" s="95" t="str">
        <f t="shared" si="409"/>
        <v/>
      </c>
      <c r="W6575" s="95" t="str">
        <f t="shared" si="410"/>
        <v/>
      </c>
      <c r="X6575" s="95" t="str">
        <f t="shared" si="411"/>
        <v/>
      </c>
    </row>
    <row r="6576" spans="21:24" x14ac:dyDescent="0.3">
      <c r="U6576" s="95" t="str">
        <f t="shared" si="408"/>
        <v/>
      </c>
      <c r="V6576" s="95" t="str">
        <f t="shared" si="409"/>
        <v/>
      </c>
      <c r="W6576" s="95" t="str">
        <f t="shared" si="410"/>
        <v/>
      </c>
      <c r="X6576" s="95" t="str">
        <f t="shared" si="411"/>
        <v/>
      </c>
    </row>
    <row r="6577" spans="21:24" x14ac:dyDescent="0.3">
      <c r="U6577" s="95" t="str">
        <f t="shared" si="408"/>
        <v/>
      </c>
      <c r="V6577" s="95" t="str">
        <f t="shared" si="409"/>
        <v/>
      </c>
      <c r="W6577" s="95" t="str">
        <f t="shared" si="410"/>
        <v/>
      </c>
      <c r="X6577" s="95" t="str">
        <f t="shared" si="411"/>
        <v/>
      </c>
    </row>
    <row r="6578" spans="21:24" x14ac:dyDescent="0.3">
      <c r="U6578" s="95" t="str">
        <f t="shared" si="408"/>
        <v/>
      </c>
      <c r="V6578" s="95" t="str">
        <f t="shared" si="409"/>
        <v/>
      </c>
      <c r="W6578" s="95" t="str">
        <f t="shared" si="410"/>
        <v/>
      </c>
      <c r="X6578" s="95" t="str">
        <f t="shared" si="411"/>
        <v/>
      </c>
    </row>
    <row r="6579" spans="21:24" x14ac:dyDescent="0.3">
      <c r="U6579" s="95" t="str">
        <f t="shared" si="408"/>
        <v/>
      </c>
      <c r="V6579" s="95" t="str">
        <f t="shared" si="409"/>
        <v/>
      </c>
      <c r="W6579" s="95" t="str">
        <f t="shared" si="410"/>
        <v/>
      </c>
      <c r="X6579" s="95" t="str">
        <f t="shared" si="411"/>
        <v/>
      </c>
    </row>
    <row r="6580" spans="21:24" x14ac:dyDescent="0.3">
      <c r="U6580" s="95" t="str">
        <f t="shared" si="408"/>
        <v/>
      </c>
      <c r="V6580" s="95" t="str">
        <f t="shared" si="409"/>
        <v/>
      </c>
      <c r="W6580" s="95" t="str">
        <f t="shared" si="410"/>
        <v/>
      </c>
      <c r="X6580" s="95" t="str">
        <f t="shared" si="411"/>
        <v/>
      </c>
    </row>
    <row r="6581" spans="21:24" x14ac:dyDescent="0.3">
      <c r="U6581" s="95" t="str">
        <f t="shared" si="408"/>
        <v/>
      </c>
      <c r="V6581" s="95" t="str">
        <f t="shared" si="409"/>
        <v/>
      </c>
      <c r="W6581" s="95" t="str">
        <f t="shared" si="410"/>
        <v/>
      </c>
      <c r="X6581" s="95" t="str">
        <f t="shared" si="411"/>
        <v/>
      </c>
    </row>
    <row r="6582" spans="21:24" x14ac:dyDescent="0.3">
      <c r="U6582" s="95" t="str">
        <f t="shared" si="408"/>
        <v/>
      </c>
      <c r="V6582" s="95" t="str">
        <f t="shared" si="409"/>
        <v/>
      </c>
      <c r="W6582" s="95" t="str">
        <f t="shared" si="410"/>
        <v/>
      </c>
      <c r="X6582" s="95" t="str">
        <f t="shared" si="411"/>
        <v/>
      </c>
    </row>
    <row r="6583" spans="21:24" x14ac:dyDescent="0.3">
      <c r="U6583" s="95" t="str">
        <f t="shared" si="408"/>
        <v/>
      </c>
      <c r="V6583" s="95" t="str">
        <f t="shared" si="409"/>
        <v/>
      </c>
      <c r="W6583" s="95" t="str">
        <f t="shared" si="410"/>
        <v/>
      </c>
      <c r="X6583" s="95" t="str">
        <f t="shared" si="411"/>
        <v/>
      </c>
    </row>
    <row r="6584" spans="21:24" x14ac:dyDescent="0.3">
      <c r="U6584" s="95" t="str">
        <f t="shared" si="408"/>
        <v/>
      </c>
      <c r="V6584" s="95" t="str">
        <f t="shared" si="409"/>
        <v/>
      </c>
      <c r="W6584" s="95" t="str">
        <f t="shared" si="410"/>
        <v/>
      </c>
      <c r="X6584" s="95" t="str">
        <f t="shared" si="411"/>
        <v/>
      </c>
    </row>
    <row r="6585" spans="21:24" x14ac:dyDescent="0.3">
      <c r="U6585" s="95" t="str">
        <f t="shared" si="408"/>
        <v/>
      </c>
      <c r="V6585" s="95" t="str">
        <f t="shared" si="409"/>
        <v/>
      </c>
      <c r="W6585" s="95" t="str">
        <f t="shared" si="410"/>
        <v/>
      </c>
      <c r="X6585" s="95" t="str">
        <f t="shared" si="411"/>
        <v/>
      </c>
    </row>
    <row r="6586" spans="21:24" x14ac:dyDescent="0.3">
      <c r="U6586" s="95" t="str">
        <f t="shared" si="408"/>
        <v/>
      </c>
      <c r="V6586" s="95" t="str">
        <f t="shared" si="409"/>
        <v/>
      </c>
      <c r="W6586" s="95" t="str">
        <f t="shared" si="410"/>
        <v/>
      </c>
      <c r="X6586" s="95" t="str">
        <f t="shared" si="411"/>
        <v/>
      </c>
    </row>
    <row r="6587" spans="21:24" x14ac:dyDescent="0.3">
      <c r="U6587" s="95" t="str">
        <f t="shared" si="408"/>
        <v/>
      </c>
      <c r="V6587" s="95" t="str">
        <f t="shared" si="409"/>
        <v/>
      </c>
      <c r="W6587" s="95" t="str">
        <f t="shared" si="410"/>
        <v/>
      </c>
      <c r="X6587" s="95" t="str">
        <f t="shared" si="411"/>
        <v/>
      </c>
    </row>
    <row r="6588" spans="21:24" x14ac:dyDescent="0.3">
      <c r="U6588" s="95" t="str">
        <f t="shared" si="408"/>
        <v/>
      </c>
      <c r="V6588" s="95" t="str">
        <f t="shared" si="409"/>
        <v/>
      </c>
      <c r="W6588" s="95" t="str">
        <f t="shared" si="410"/>
        <v/>
      </c>
      <c r="X6588" s="95" t="str">
        <f t="shared" si="411"/>
        <v/>
      </c>
    </row>
    <row r="6589" spans="21:24" x14ac:dyDescent="0.3">
      <c r="U6589" s="95" t="str">
        <f t="shared" si="408"/>
        <v/>
      </c>
      <c r="V6589" s="95" t="str">
        <f t="shared" si="409"/>
        <v/>
      </c>
      <c r="W6589" s="95" t="str">
        <f t="shared" si="410"/>
        <v/>
      </c>
      <c r="X6589" s="95" t="str">
        <f t="shared" si="411"/>
        <v/>
      </c>
    </row>
    <row r="6590" spans="21:24" x14ac:dyDescent="0.3">
      <c r="U6590" s="95" t="str">
        <f t="shared" si="408"/>
        <v/>
      </c>
      <c r="V6590" s="95" t="str">
        <f t="shared" si="409"/>
        <v/>
      </c>
      <c r="W6590" s="95" t="str">
        <f t="shared" si="410"/>
        <v/>
      </c>
      <c r="X6590" s="95" t="str">
        <f t="shared" si="411"/>
        <v/>
      </c>
    </row>
    <row r="6591" spans="21:24" x14ac:dyDescent="0.3">
      <c r="U6591" s="95" t="str">
        <f t="shared" si="408"/>
        <v/>
      </c>
      <c r="V6591" s="95" t="str">
        <f t="shared" si="409"/>
        <v/>
      </c>
      <c r="W6591" s="95" t="str">
        <f t="shared" si="410"/>
        <v/>
      </c>
      <c r="X6591" s="95" t="str">
        <f t="shared" si="411"/>
        <v/>
      </c>
    </row>
    <row r="6592" spans="21:24" x14ac:dyDescent="0.3">
      <c r="U6592" s="95" t="str">
        <f t="shared" si="408"/>
        <v/>
      </c>
      <c r="V6592" s="95" t="str">
        <f t="shared" si="409"/>
        <v/>
      </c>
      <c r="W6592" s="95" t="str">
        <f t="shared" si="410"/>
        <v/>
      </c>
      <c r="X6592" s="95" t="str">
        <f t="shared" si="411"/>
        <v/>
      </c>
    </row>
    <row r="6593" spans="21:24" x14ac:dyDescent="0.3">
      <c r="U6593" s="95" t="str">
        <f t="shared" si="408"/>
        <v/>
      </c>
      <c r="V6593" s="95" t="str">
        <f t="shared" si="409"/>
        <v/>
      </c>
      <c r="W6593" s="95" t="str">
        <f t="shared" si="410"/>
        <v/>
      </c>
      <c r="X6593" s="95" t="str">
        <f t="shared" si="411"/>
        <v/>
      </c>
    </row>
    <row r="6594" spans="21:24" x14ac:dyDescent="0.3">
      <c r="U6594" s="95" t="str">
        <f t="shared" si="408"/>
        <v/>
      </c>
      <c r="V6594" s="95" t="str">
        <f t="shared" si="409"/>
        <v/>
      </c>
      <c r="W6594" s="95" t="str">
        <f t="shared" si="410"/>
        <v/>
      </c>
      <c r="X6594" s="95" t="str">
        <f t="shared" si="411"/>
        <v/>
      </c>
    </row>
    <row r="6595" spans="21:24" x14ac:dyDescent="0.3">
      <c r="U6595" s="95" t="str">
        <f t="shared" si="408"/>
        <v/>
      </c>
      <c r="V6595" s="95" t="str">
        <f t="shared" si="409"/>
        <v/>
      </c>
      <c r="W6595" s="95" t="str">
        <f t="shared" si="410"/>
        <v/>
      </c>
      <c r="X6595" s="95" t="str">
        <f t="shared" si="411"/>
        <v/>
      </c>
    </row>
    <row r="6596" spans="21:24" x14ac:dyDescent="0.3">
      <c r="U6596" s="95" t="str">
        <f t="shared" si="408"/>
        <v/>
      </c>
      <c r="V6596" s="95" t="str">
        <f t="shared" si="409"/>
        <v/>
      </c>
      <c r="W6596" s="95" t="str">
        <f t="shared" si="410"/>
        <v/>
      </c>
      <c r="X6596" s="95" t="str">
        <f t="shared" si="411"/>
        <v/>
      </c>
    </row>
    <row r="6597" spans="21:24" x14ac:dyDescent="0.3">
      <c r="U6597" s="95" t="str">
        <f t="shared" ref="U6597:U6660" si="412">IF(L6597="ANO",B6597&amp;"-Linie A","")</f>
        <v/>
      </c>
      <c r="V6597" s="95" t="str">
        <f t="shared" ref="V6597:V6660" si="413">IF(M6597="ANO",B6597&amp;"-Linie B","")</f>
        <v/>
      </c>
      <c r="W6597" s="95" t="str">
        <f t="shared" ref="W6597:W6660" si="414">IF(N6597="ANO",B6597&amp;"-Linie C","")</f>
        <v/>
      </c>
      <c r="X6597" s="95" t="str">
        <f t="shared" ref="X6597:X6660" si="415">IF(O6597="ANO",B6597&amp;"-Linie D","")</f>
        <v/>
      </c>
    </row>
    <row r="6598" spans="21:24" x14ac:dyDescent="0.3">
      <c r="U6598" s="95" t="str">
        <f t="shared" si="412"/>
        <v/>
      </c>
      <c r="V6598" s="95" t="str">
        <f t="shared" si="413"/>
        <v/>
      </c>
      <c r="W6598" s="95" t="str">
        <f t="shared" si="414"/>
        <v/>
      </c>
      <c r="X6598" s="95" t="str">
        <f t="shared" si="415"/>
        <v/>
      </c>
    </row>
    <row r="6599" spans="21:24" x14ac:dyDescent="0.3">
      <c r="U6599" s="95" t="str">
        <f t="shared" si="412"/>
        <v/>
      </c>
      <c r="V6599" s="95" t="str">
        <f t="shared" si="413"/>
        <v/>
      </c>
      <c r="W6599" s="95" t="str">
        <f t="shared" si="414"/>
        <v/>
      </c>
      <c r="X6599" s="95" t="str">
        <f t="shared" si="415"/>
        <v/>
      </c>
    </row>
    <row r="6600" spans="21:24" x14ac:dyDescent="0.3">
      <c r="U6600" s="95" t="str">
        <f t="shared" si="412"/>
        <v/>
      </c>
      <c r="V6600" s="95" t="str">
        <f t="shared" si="413"/>
        <v/>
      </c>
      <c r="W6600" s="95" t="str">
        <f t="shared" si="414"/>
        <v/>
      </c>
      <c r="X6600" s="95" t="str">
        <f t="shared" si="415"/>
        <v/>
      </c>
    </row>
    <row r="6601" spans="21:24" x14ac:dyDescent="0.3">
      <c r="U6601" s="95" t="str">
        <f t="shared" si="412"/>
        <v/>
      </c>
      <c r="V6601" s="95" t="str">
        <f t="shared" si="413"/>
        <v/>
      </c>
      <c r="W6601" s="95" t="str">
        <f t="shared" si="414"/>
        <v/>
      </c>
      <c r="X6601" s="95" t="str">
        <f t="shared" si="415"/>
        <v/>
      </c>
    </row>
    <row r="6602" spans="21:24" x14ac:dyDescent="0.3">
      <c r="U6602" s="95" t="str">
        <f t="shared" si="412"/>
        <v/>
      </c>
      <c r="V6602" s="95" t="str">
        <f t="shared" si="413"/>
        <v/>
      </c>
      <c r="W6602" s="95" t="str">
        <f t="shared" si="414"/>
        <v/>
      </c>
      <c r="X6602" s="95" t="str">
        <f t="shared" si="415"/>
        <v/>
      </c>
    </row>
    <row r="6603" spans="21:24" x14ac:dyDescent="0.3">
      <c r="U6603" s="95" t="str">
        <f t="shared" si="412"/>
        <v/>
      </c>
      <c r="V6603" s="95" t="str">
        <f t="shared" si="413"/>
        <v/>
      </c>
      <c r="W6603" s="95" t="str">
        <f t="shared" si="414"/>
        <v/>
      </c>
      <c r="X6603" s="95" t="str">
        <f t="shared" si="415"/>
        <v/>
      </c>
    </row>
    <row r="6604" spans="21:24" x14ac:dyDescent="0.3">
      <c r="U6604" s="95" t="str">
        <f t="shared" si="412"/>
        <v/>
      </c>
      <c r="V6604" s="95" t="str">
        <f t="shared" si="413"/>
        <v/>
      </c>
      <c r="W6604" s="95" t="str">
        <f t="shared" si="414"/>
        <v/>
      </c>
      <c r="X6604" s="95" t="str">
        <f t="shared" si="415"/>
        <v/>
      </c>
    </row>
    <row r="6605" spans="21:24" x14ac:dyDescent="0.3">
      <c r="U6605" s="95" t="str">
        <f t="shared" si="412"/>
        <v/>
      </c>
      <c r="V6605" s="95" t="str">
        <f t="shared" si="413"/>
        <v/>
      </c>
      <c r="W6605" s="95" t="str">
        <f t="shared" si="414"/>
        <v/>
      </c>
      <c r="X6605" s="95" t="str">
        <f t="shared" si="415"/>
        <v/>
      </c>
    </row>
    <row r="6606" spans="21:24" x14ac:dyDescent="0.3">
      <c r="U6606" s="95" t="str">
        <f t="shared" si="412"/>
        <v/>
      </c>
      <c r="V6606" s="95" t="str">
        <f t="shared" si="413"/>
        <v/>
      </c>
      <c r="W6606" s="95" t="str">
        <f t="shared" si="414"/>
        <v/>
      </c>
      <c r="X6606" s="95" t="str">
        <f t="shared" si="415"/>
        <v/>
      </c>
    </row>
    <row r="6607" spans="21:24" x14ac:dyDescent="0.3">
      <c r="U6607" s="95" t="str">
        <f t="shared" si="412"/>
        <v/>
      </c>
      <c r="V6607" s="95" t="str">
        <f t="shared" si="413"/>
        <v/>
      </c>
      <c r="W6607" s="95" t="str">
        <f t="shared" si="414"/>
        <v/>
      </c>
      <c r="X6607" s="95" t="str">
        <f t="shared" si="415"/>
        <v/>
      </c>
    </row>
    <row r="6608" spans="21:24" x14ac:dyDescent="0.3">
      <c r="U6608" s="95" t="str">
        <f t="shared" si="412"/>
        <v/>
      </c>
      <c r="V6608" s="95" t="str">
        <f t="shared" si="413"/>
        <v/>
      </c>
      <c r="W6608" s="95" t="str">
        <f t="shared" si="414"/>
        <v/>
      </c>
      <c r="X6608" s="95" t="str">
        <f t="shared" si="415"/>
        <v/>
      </c>
    </row>
    <row r="6609" spans="21:24" x14ac:dyDescent="0.3">
      <c r="U6609" s="95" t="str">
        <f t="shared" si="412"/>
        <v/>
      </c>
      <c r="V6609" s="95" t="str">
        <f t="shared" si="413"/>
        <v/>
      </c>
      <c r="W6609" s="95" t="str">
        <f t="shared" si="414"/>
        <v/>
      </c>
      <c r="X6609" s="95" t="str">
        <f t="shared" si="415"/>
        <v/>
      </c>
    </row>
    <row r="6610" spans="21:24" x14ac:dyDescent="0.3">
      <c r="U6610" s="95" t="str">
        <f t="shared" si="412"/>
        <v/>
      </c>
      <c r="V6610" s="95" t="str">
        <f t="shared" si="413"/>
        <v/>
      </c>
      <c r="W6610" s="95" t="str">
        <f t="shared" si="414"/>
        <v/>
      </c>
      <c r="X6610" s="95" t="str">
        <f t="shared" si="415"/>
        <v/>
      </c>
    </row>
    <row r="6611" spans="21:24" x14ac:dyDescent="0.3">
      <c r="U6611" s="95" t="str">
        <f t="shared" si="412"/>
        <v/>
      </c>
      <c r="V6611" s="95" t="str">
        <f t="shared" si="413"/>
        <v/>
      </c>
      <c r="W6611" s="95" t="str">
        <f t="shared" si="414"/>
        <v/>
      </c>
      <c r="X6611" s="95" t="str">
        <f t="shared" si="415"/>
        <v/>
      </c>
    </row>
    <row r="6612" spans="21:24" x14ac:dyDescent="0.3">
      <c r="U6612" s="95" t="str">
        <f t="shared" si="412"/>
        <v/>
      </c>
      <c r="V6612" s="95" t="str">
        <f t="shared" si="413"/>
        <v/>
      </c>
      <c r="W6612" s="95" t="str">
        <f t="shared" si="414"/>
        <v/>
      </c>
      <c r="X6612" s="95" t="str">
        <f t="shared" si="415"/>
        <v/>
      </c>
    </row>
    <row r="6613" spans="21:24" x14ac:dyDescent="0.3">
      <c r="U6613" s="95" t="str">
        <f t="shared" si="412"/>
        <v/>
      </c>
      <c r="V6613" s="95" t="str">
        <f t="shared" si="413"/>
        <v/>
      </c>
      <c r="W6613" s="95" t="str">
        <f t="shared" si="414"/>
        <v/>
      </c>
      <c r="X6613" s="95" t="str">
        <f t="shared" si="415"/>
        <v/>
      </c>
    </row>
    <row r="6614" spans="21:24" x14ac:dyDescent="0.3">
      <c r="U6614" s="95" t="str">
        <f t="shared" si="412"/>
        <v/>
      </c>
      <c r="V6614" s="95" t="str">
        <f t="shared" si="413"/>
        <v/>
      </c>
      <c r="W6614" s="95" t="str">
        <f t="shared" si="414"/>
        <v/>
      </c>
      <c r="X6614" s="95" t="str">
        <f t="shared" si="415"/>
        <v/>
      </c>
    </row>
    <row r="6615" spans="21:24" x14ac:dyDescent="0.3">
      <c r="U6615" s="95" t="str">
        <f t="shared" si="412"/>
        <v/>
      </c>
      <c r="V6615" s="95" t="str">
        <f t="shared" si="413"/>
        <v/>
      </c>
      <c r="W6615" s="95" t="str">
        <f t="shared" si="414"/>
        <v/>
      </c>
      <c r="X6615" s="95" t="str">
        <f t="shared" si="415"/>
        <v/>
      </c>
    </row>
    <row r="6616" spans="21:24" x14ac:dyDescent="0.3">
      <c r="U6616" s="95" t="str">
        <f t="shared" si="412"/>
        <v/>
      </c>
      <c r="V6616" s="95" t="str">
        <f t="shared" si="413"/>
        <v/>
      </c>
      <c r="W6616" s="95" t="str">
        <f t="shared" si="414"/>
        <v/>
      </c>
      <c r="X6616" s="95" t="str">
        <f t="shared" si="415"/>
        <v/>
      </c>
    </row>
    <row r="6617" spans="21:24" x14ac:dyDescent="0.3">
      <c r="U6617" s="95" t="str">
        <f t="shared" si="412"/>
        <v/>
      </c>
      <c r="V6617" s="95" t="str">
        <f t="shared" si="413"/>
        <v/>
      </c>
      <c r="W6617" s="95" t="str">
        <f t="shared" si="414"/>
        <v/>
      </c>
      <c r="X6617" s="95" t="str">
        <f t="shared" si="415"/>
        <v/>
      </c>
    </row>
    <row r="6618" spans="21:24" x14ac:dyDescent="0.3">
      <c r="U6618" s="95" t="str">
        <f t="shared" si="412"/>
        <v/>
      </c>
      <c r="V6618" s="95" t="str">
        <f t="shared" si="413"/>
        <v/>
      </c>
      <c r="W6618" s="95" t="str">
        <f t="shared" si="414"/>
        <v/>
      </c>
      <c r="X6618" s="95" t="str">
        <f t="shared" si="415"/>
        <v/>
      </c>
    </row>
    <row r="6619" spans="21:24" x14ac:dyDescent="0.3">
      <c r="U6619" s="95" t="str">
        <f t="shared" si="412"/>
        <v/>
      </c>
      <c r="V6619" s="95" t="str">
        <f t="shared" si="413"/>
        <v/>
      </c>
      <c r="W6619" s="95" t="str">
        <f t="shared" si="414"/>
        <v/>
      </c>
      <c r="X6619" s="95" t="str">
        <f t="shared" si="415"/>
        <v/>
      </c>
    </row>
    <row r="6620" spans="21:24" x14ac:dyDescent="0.3">
      <c r="U6620" s="95" t="str">
        <f t="shared" si="412"/>
        <v/>
      </c>
      <c r="V6620" s="95" t="str">
        <f t="shared" si="413"/>
        <v/>
      </c>
      <c r="W6620" s="95" t="str">
        <f t="shared" si="414"/>
        <v/>
      </c>
      <c r="X6620" s="95" t="str">
        <f t="shared" si="415"/>
        <v/>
      </c>
    </row>
    <row r="6621" spans="21:24" x14ac:dyDescent="0.3">
      <c r="U6621" s="95" t="str">
        <f t="shared" si="412"/>
        <v/>
      </c>
      <c r="V6621" s="95" t="str">
        <f t="shared" si="413"/>
        <v/>
      </c>
      <c r="W6621" s="95" t="str">
        <f t="shared" si="414"/>
        <v/>
      </c>
      <c r="X6621" s="95" t="str">
        <f t="shared" si="415"/>
        <v/>
      </c>
    </row>
    <row r="6622" spans="21:24" x14ac:dyDescent="0.3">
      <c r="U6622" s="95" t="str">
        <f t="shared" si="412"/>
        <v/>
      </c>
      <c r="V6622" s="95" t="str">
        <f t="shared" si="413"/>
        <v/>
      </c>
      <c r="W6622" s="95" t="str">
        <f t="shared" si="414"/>
        <v/>
      </c>
      <c r="X6622" s="95" t="str">
        <f t="shared" si="415"/>
        <v/>
      </c>
    </row>
    <row r="6623" spans="21:24" x14ac:dyDescent="0.3">
      <c r="U6623" s="95" t="str">
        <f t="shared" si="412"/>
        <v/>
      </c>
      <c r="V6623" s="95" t="str">
        <f t="shared" si="413"/>
        <v/>
      </c>
      <c r="W6623" s="95" t="str">
        <f t="shared" si="414"/>
        <v/>
      </c>
      <c r="X6623" s="95" t="str">
        <f t="shared" si="415"/>
        <v/>
      </c>
    </row>
    <row r="6624" spans="21:24" x14ac:dyDescent="0.3">
      <c r="U6624" s="95" t="str">
        <f t="shared" si="412"/>
        <v/>
      </c>
      <c r="V6624" s="95" t="str">
        <f t="shared" si="413"/>
        <v/>
      </c>
      <c r="W6624" s="95" t="str">
        <f t="shared" si="414"/>
        <v/>
      </c>
      <c r="X6624" s="95" t="str">
        <f t="shared" si="415"/>
        <v/>
      </c>
    </row>
    <row r="6625" spans="21:24" x14ac:dyDescent="0.3">
      <c r="U6625" s="95" t="str">
        <f t="shared" si="412"/>
        <v/>
      </c>
      <c r="V6625" s="95" t="str">
        <f t="shared" si="413"/>
        <v/>
      </c>
      <c r="W6625" s="95" t="str">
        <f t="shared" si="414"/>
        <v/>
      </c>
      <c r="X6625" s="95" t="str">
        <f t="shared" si="415"/>
        <v/>
      </c>
    </row>
    <row r="6626" spans="21:24" x14ac:dyDescent="0.3">
      <c r="U6626" s="95" t="str">
        <f t="shared" si="412"/>
        <v/>
      </c>
      <c r="V6626" s="95" t="str">
        <f t="shared" si="413"/>
        <v/>
      </c>
      <c r="W6626" s="95" t="str">
        <f t="shared" si="414"/>
        <v/>
      </c>
      <c r="X6626" s="95" t="str">
        <f t="shared" si="415"/>
        <v/>
      </c>
    </row>
    <row r="6627" spans="21:24" x14ac:dyDescent="0.3">
      <c r="U6627" s="95" t="str">
        <f t="shared" si="412"/>
        <v/>
      </c>
      <c r="V6627" s="95" t="str">
        <f t="shared" si="413"/>
        <v/>
      </c>
      <c r="W6627" s="95" t="str">
        <f t="shared" si="414"/>
        <v/>
      </c>
      <c r="X6627" s="95" t="str">
        <f t="shared" si="415"/>
        <v/>
      </c>
    </row>
    <row r="6628" spans="21:24" x14ac:dyDescent="0.3">
      <c r="U6628" s="95" t="str">
        <f t="shared" si="412"/>
        <v/>
      </c>
      <c r="V6628" s="95" t="str">
        <f t="shared" si="413"/>
        <v/>
      </c>
      <c r="W6628" s="95" t="str">
        <f t="shared" si="414"/>
        <v/>
      </c>
      <c r="X6628" s="95" t="str">
        <f t="shared" si="415"/>
        <v/>
      </c>
    </row>
    <row r="6629" spans="21:24" x14ac:dyDescent="0.3">
      <c r="U6629" s="95" t="str">
        <f t="shared" si="412"/>
        <v/>
      </c>
      <c r="V6629" s="95" t="str">
        <f t="shared" si="413"/>
        <v/>
      </c>
      <c r="W6629" s="95" t="str">
        <f t="shared" si="414"/>
        <v/>
      </c>
      <c r="X6629" s="95" t="str">
        <f t="shared" si="415"/>
        <v/>
      </c>
    </row>
    <row r="6630" spans="21:24" x14ac:dyDescent="0.3">
      <c r="U6630" s="95" t="str">
        <f t="shared" si="412"/>
        <v/>
      </c>
      <c r="V6630" s="95" t="str">
        <f t="shared" si="413"/>
        <v/>
      </c>
      <c r="W6630" s="95" t="str">
        <f t="shared" si="414"/>
        <v/>
      </c>
      <c r="X6630" s="95" t="str">
        <f t="shared" si="415"/>
        <v/>
      </c>
    </row>
    <row r="6631" spans="21:24" x14ac:dyDescent="0.3">
      <c r="U6631" s="95" t="str">
        <f t="shared" si="412"/>
        <v/>
      </c>
      <c r="V6631" s="95" t="str">
        <f t="shared" si="413"/>
        <v/>
      </c>
      <c r="W6631" s="95" t="str">
        <f t="shared" si="414"/>
        <v/>
      </c>
      <c r="X6631" s="95" t="str">
        <f t="shared" si="415"/>
        <v/>
      </c>
    </row>
    <row r="6632" spans="21:24" x14ac:dyDescent="0.3">
      <c r="U6632" s="95" t="str">
        <f t="shared" si="412"/>
        <v/>
      </c>
      <c r="V6632" s="95" t="str">
        <f t="shared" si="413"/>
        <v/>
      </c>
      <c r="W6632" s="95" t="str">
        <f t="shared" si="414"/>
        <v/>
      </c>
      <c r="X6632" s="95" t="str">
        <f t="shared" si="415"/>
        <v/>
      </c>
    </row>
    <row r="6633" spans="21:24" x14ac:dyDescent="0.3">
      <c r="U6633" s="95" t="str">
        <f t="shared" si="412"/>
        <v/>
      </c>
      <c r="V6633" s="95" t="str">
        <f t="shared" si="413"/>
        <v/>
      </c>
      <c r="W6633" s="95" t="str">
        <f t="shared" si="414"/>
        <v/>
      </c>
      <c r="X6633" s="95" t="str">
        <f t="shared" si="415"/>
        <v/>
      </c>
    </row>
    <row r="6634" spans="21:24" x14ac:dyDescent="0.3">
      <c r="U6634" s="95" t="str">
        <f t="shared" si="412"/>
        <v/>
      </c>
      <c r="V6634" s="95" t="str">
        <f t="shared" si="413"/>
        <v/>
      </c>
      <c r="W6634" s="95" t="str">
        <f t="shared" si="414"/>
        <v/>
      </c>
      <c r="X6634" s="95" t="str">
        <f t="shared" si="415"/>
        <v/>
      </c>
    </row>
    <row r="6635" spans="21:24" x14ac:dyDescent="0.3">
      <c r="U6635" s="95" t="str">
        <f t="shared" si="412"/>
        <v/>
      </c>
      <c r="V6635" s="95" t="str">
        <f t="shared" si="413"/>
        <v/>
      </c>
      <c r="W6635" s="95" t="str">
        <f t="shared" si="414"/>
        <v/>
      </c>
      <c r="X6635" s="95" t="str">
        <f t="shared" si="415"/>
        <v/>
      </c>
    </row>
    <row r="6636" spans="21:24" x14ac:dyDescent="0.3">
      <c r="U6636" s="95" t="str">
        <f t="shared" si="412"/>
        <v/>
      </c>
      <c r="V6636" s="95" t="str">
        <f t="shared" si="413"/>
        <v/>
      </c>
      <c r="W6636" s="95" t="str">
        <f t="shared" si="414"/>
        <v/>
      </c>
      <c r="X6636" s="95" t="str">
        <f t="shared" si="415"/>
        <v/>
      </c>
    </row>
    <row r="6637" spans="21:24" x14ac:dyDescent="0.3">
      <c r="U6637" s="95" t="str">
        <f t="shared" si="412"/>
        <v/>
      </c>
      <c r="V6637" s="95" t="str">
        <f t="shared" si="413"/>
        <v/>
      </c>
      <c r="W6637" s="95" t="str">
        <f t="shared" si="414"/>
        <v/>
      </c>
      <c r="X6637" s="95" t="str">
        <f t="shared" si="415"/>
        <v/>
      </c>
    </row>
    <row r="6638" spans="21:24" x14ac:dyDescent="0.3">
      <c r="U6638" s="95" t="str">
        <f t="shared" si="412"/>
        <v/>
      </c>
      <c r="V6638" s="95" t="str">
        <f t="shared" si="413"/>
        <v/>
      </c>
      <c r="W6638" s="95" t="str">
        <f t="shared" si="414"/>
        <v/>
      </c>
      <c r="X6638" s="95" t="str">
        <f t="shared" si="415"/>
        <v/>
      </c>
    </row>
    <row r="6639" spans="21:24" x14ac:dyDescent="0.3">
      <c r="U6639" s="95" t="str">
        <f t="shared" si="412"/>
        <v/>
      </c>
      <c r="V6639" s="95" t="str">
        <f t="shared" si="413"/>
        <v/>
      </c>
      <c r="W6639" s="95" t="str">
        <f t="shared" si="414"/>
        <v/>
      </c>
      <c r="X6639" s="95" t="str">
        <f t="shared" si="415"/>
        <v/>
      </c>
    </row>
    <row r="6640" spans="21:24" x14ac:dyDescent="0.3">
      <c r="U6640" s="95" t="str">
        <f t="shared" si="412"/>
        <v/>
      </c>
      <c r="V6640" s="95" t="str">
        <f t="shared" si="413"/>
        <v/>
      </c>
      <c r="W6640" s="95" t="str">
        <f t="shared" si="414"/>
        <v/>
      </c>
      <c r="X6640" s="95" t="str">
        <f t="shared" si="415"/>
        <v/>
      </c>
    </row>
    <row r="6641" spans="21:24" x14ac:dyDescent="0.3">
      <c r="U6641" s="95" t="str">
        <f t="shared" si="412"/>
        <v/>
      </c>
      <c r="V6641" s="95" t="str">
        <f t="shared" si="413"/>
        <v/>
      </c>
      <c r="W6641" s="95" t="str">
        <f t="shared" si="414"/>
        <v/>
      </c>
      <c r="X6641" s="95" t="str">
        <f t="shared" si="415"/>
        <v/>
      </c>
    </row>
    <row r="6642" spans="21:24" x14ac:dyDescent="0.3">
      <c r="U6642" s="95" t="str">
        <f t="shared" si="412"/>
        <v/>
      </c>
      <c r="V6642" s="95" t="str">
        <f t="shared" si="413"/>
        <v/>
      </c>
      <c r="W6642" s="95" t="str">
        <f t="shared" si="414"/>
        <v/>
      </c>
      <c r="X6642" s="95" t="str">
        <f t="shared" si="415"/>
        <v/>
      </c>
    </row>
    <row r="6643" spans="21:24" x14ac:dyDescent="0.3">
      <c r="U6643" s="95" t="str">
        <f t="shared" si="412"/>
        <v/>
      </c>
      <c r="V6643" s="95" t="str">
        <f t="shared" si="413"/>
        <v/>
      </c>
      <c r="W6643" s="95" t="str">
        <f t="shared" si="414"/>
        <v/>
      </c>
      <c r="X6643" s="95" t="str">
        <f t="shared" si="415"/>
        <v/>
      </c>
    </row>
    <row r="6644" spans="21:24" x14ac:dyDescent="0.3">
      <c r="U6644" s="95" t="str">
        <f t="shared" si="412"/>
        <v/>
      </c>
      <c r="V6644" s="95" t="str">
        <f t="shared" si="413"/>
        <v/>
      </c>
      <c r="W6644" s="95" t="str">
        <f t="shared" si="414"/>
        <v/>
      </c>
      <c r="X6644" s="95" t="str">
        <f t="shared" si="415"/>
        <v/>
      </c>
    </row>
    <row r="6645" spans="21:24" x14ac:dyDescent="0.3">
      <c r="U6645" s="95" t="str">
        <f t="shared" si="412"/>
        <v/>
      </c>
      <c r="V6645" s="95" t="str">
        <f t="shared" si="413"/>
        <v/>
      </c>
      <c r="W6645" s="95" t="str">
        <f t="shared" si="414"/>
        <v/>
      </c>
      <c r="X6645" s="95" t="str">
        <f t="shared" si="415"/>
        <v/>
      </c>
    </row>
    <row r="6646" spans="21:24" x14ac:dyDescent="0.3">
      <c r="U6646" s="95" t="str">
        <f t="shared" si="412"/>
        <v/>
      </c>
      <c r="V6646" s="95" t="str">
        <f t="shared" si="413"/>
        <v/>
      </c>
      <c r="W6646" s="95" t="str">
        <f t="shared" si="414"/>
        <v/>
      </c>
      <c r="X6646" s="95" t="str">
        <f t="shared" si="415"/>
        <v/>
      </c>
    </row>
    <row r="6647" spans="21:24" x14ac:dyDescent="0.3">
      <c r="U6647" s="95" t="str">
        <f t="shared" si="412"/>
        <v/>
      </c>
      <c r="V6647" s="95" t="str">
        <f t="shared" si="413"/>
        <v/>
      </c>
      <c r="W6647" s="95" t="str">
        <f t="shared" si="414"/>
        <v/>
      </c>
      <c r="X6647" s="95" t="str">
        <f t="shared" si="415"/>
        <v/>
      </c>
    </row>
    <row r="6648" spans="21:24" x14ac:dyDescent="0.3">
      <c r="U6648" s="95" t="str">
        <f t="shared" si="412"/>
        <v/>
      </c>
      <c r="V6648" s="95" t="str">
        <f t="shared" si="413"/>
        <v/>
      </c>
      <c r="W6648" s="95" t="str">
        <f t="shared" si="414"/>
        <v/>
      </c>
      <c r="X6648" s="95" t="str">
        <f t="shared" si="415"/>
        <v/>
      </c>
    </row>
    <row r="6649" spans="21:24" x14ac:dyDescent="0.3">
      <c r="U6649" s="95" t="str">
        <f t="shared" si="412"/>
        <v/>
      </c>
      <c r="V6649" s="95" t="str">
        <f t="shared" si="413"/>
        <v/>
      </c>
      <c r="W6649" s="95" t="str">
        <f t="shared" si="414"/>
        <v/>
      </c>
      <c r="X6649" s="95" t="str">
        <f t="shared" si="415"/>
        <v/>
      </c>
    </row>
    <row r="6650" spans="21:24" x14ac:dyDescent="0.3">
      <c r="U6650" s="95" t="str">
        <f t="shared" si="412"/>
        <v/>
      </c>
      <c r="V6650" s="95" t="str">
        <f t="shared" si="413"/>
        <v/>
      </c>
      <c r="W6650" s="95" t="str">
        <f t="shared" si="414"/>
        <v/>
      </c>
      <c r="X6650" s="95" t="str">
        <f t="shared" si="415"/>
        <v/>
      </c>
    </row>
    <row r="6651" spans="21:24" x14ac:dyDescent="0.3">
      <c r="U6651" s="95" t="str">
        <f t="shared" si="412"/>
        <v/>
      </c>
      <c r="V6651" s="95" t="str">
        <f t="shared" si="413"/>
        <v/>
      </c>
      <c r="W6651" s="95" t="str">
        <f t="shared" si="414"/>
        <v/>
      </c>
      <c r="X6651" s="95" t="str">
        <f t="shared" si="415"/>
        <v/>
      </c>
    </row>
    <row r="6652" spans="21:24" x14ac:dyDescent="0.3">
      <c r="U6652" s="95" t="str">
        <f t="shared" si="412"/>
        <v/>
      </c>
      <c r="V6652" s="95" t="str">
        <f t="shared" si="413"/>
        <v/>
      </c>
      <c r="W6652" s="95" t="str">
        <f t="shared" si="414"/>
        <v/>
      </c>
      <c r="X6652" s="95" t="str">
        <f t="shared" si="415"/>
        <v/>
      </c>
    </row>
    <row r="6653" spans="21:24" x14ac:dyDescent="0.3">
      <c r="U6653" s="95" t="str">
        <f t="shared" si="412"/>
        <v/>
      </c>
      <c r="V6653" s="95" t="str">
        <f t="shared" si="413"/>
        <v/>
      </c>
      <c r="W6653" s="95" t="str">
        <f t="shared" si="414"/>
        <v/>
      </c>
      <c r="X6653" s="95" t="str">
        <f t="shared" si="415"/>
        <v/>
      </c>
    </row>
    <row r="6654" spans="21:24" x14ac:dyDescent="0.3">
      <c r="U6654" s="95" t="str">
        <f t="shared" si="412"/>
        <v/>
      </c>
      <c r="V6654" s="95" t="str">
        <f t="shared" si="413"/>
        <v/>
      </c>
      <c r="W6654" s="95" t="str">
        <f t="shared" si="414"/>
        <v/>
      </c>
      <c r="X6654" s="95" t="str">
        <f t="shared" si="415"/>
        <v/>
      </c>
    </row>
    <row r="6655" spans="21:24" x14ac:dyDescent="0.3">
      <c r="U6655" s="95" t="str">
        <f t="shared" si="412"/>
        <v/>
      </c>
      <c r="V6655" s="95" t="str">
        <f t="shared" si="413"/>
        <v/>
      </c>
      <c r="W6655" s="95" t="str">
        <f t="shared" si="414"/>
        <v/>
      </c>
      <c r="X6655" s="95" t="str">
        <f t="shared" si="415"/>
        <v/>
      </c>
    </row>
    <row r="6656" spans="21:24" x14ac:dyDescent="0.3">
      <c r="U6656" s="95" t="str">
        <f t="shared" si="412"/>
        <v/>
      </c>
      <c r="V6656" s="95" t="str">
        <f t="shared" si="413"/>
        <v/>
      </c>
      <c r="W6656" s="95" t="str">
        <f t="shared" si="414"/>
        <v/>
      </c>
      <c r="X6656" s="95" t="str">
        <f t="shared" si="415"/>
        <v/>
      </c>
    </row>
    <row r="6657" spans="21:24" x14ac:dyDescent="0.3">
      <c r="U6657" s="95" t="str">
        <f t="shared" si="412"/>
        <v/>
      </c>
      <c r="V6657" s="95" t="str">
        <f t="shared" si="413"/>
        <v/>
      </c>
      <c r="W6657" s="95" t="str">
        <f t="shared" si="414"/>
        <v/>
      </c>
      <c r="X6657" s="95" t="str">
        <f t="shared" si="415"/>
        <v/>
      </c>
    </row>
    <row r="6658" spans="21:24" x14ac:dyDescent="0.3">
      <c r="U6658" s="95" t="str">
        <f t="shared" si="412"/>
        <v/>
      </c>
      <c r="V6658" s="95" t="str">
        <f t="shared" si="413"/>
        <v/>
      </c>
      <c r="W6658" s="95" t="str">
        <f t="shared" si="414"/>
        <v/>
      </c>
      <c r="X6658" s="95" t="str">
        <f t="shared" si="415"/>
        <v/>
      </c>
    </row>
    <row r="6659" spans="21:24" x14ac:dyDescent="0.3">
      <c r="U6659" s="95" t="str">
        <f t="shared" si="412"/>
        <v/>
      </c>
      <c r="V6659" s="95" t="str">
        <f t="shared" si="413"/>
        <v/>
      </c>
      <c r="W6659" s="95" t="str">
        <f t="shared" si="414"/>
        <v/>
      </c>
      <c r="X6659" s="95" t="str">
        <f t="shared" si="415"/>
        <v/>
      </c>
    </row>
    <row r="6660" spans="21:24" x14ac:dyDescent="0.3">
      <c r="U6660" s="95" t="str">
        <f t="shared" si="412"/>
        <v/>
      </c>
      <c r="V6660" s="95" t="str">
        <f t="shared" si="413"/>
        <v/>
      </c>
      <c r="W6660" s="95" t="str">
        <f t="shared" si="414"/>
        <v/>
      </c>
      <c r="X6660" s="95" t="str">
        <f t="shared" si="415"/>
        <v/>
      </c>
    </row>
    <row r="6661" spans="21:24" x14ac:dyDescent="0.3">
      <c r="U6661" s="95" t="str">
        <f t="shared" ref="U6661:U6724" si="416">IF(L6661="ANO",B6661&amp;"-Linie A","")</f>
        <v/>
      </c>
      <c r="V6661" s="95" t="str">
        <f t="shared" ref="V6661:V6724" si="417">IF(M6661="ANO",B6661&amp;"-Linie B","")</f>
        <v/>
      </c>
      <c r="W6661" s="95" t="str">
        <f t="shared" ref="W6661:W6724" si="418">IF(N6661="ANO",B6661&amp;"-Linie C","")</f>
        <v/>
      </c>
      <c r="X6661" s="95" t="str">
        <f t="shared" ref="X6661:X6724" si="419">IF(O6661="ANO",B6661&amp;"-Linie D","")</f>
        <v/>
      </c>
    </row>
    <row r="6662" spans="21:24" x14ac:dyDescent="0.3">
      <c r="U6662" s="95" t="str">
        <f t="shared" si="416"/>
        <v/>
      </c>
      <c r="V6662" s="95" t="str">
        <f t="shared" si="417"/>
        <v/>
      </c>
      <c r="W6662" s="95" t="str">
        <f t="shared" si="418"/>
        <v/>
      </c>
      <c r="X6662" s="95" t="str">
        <f t="shared" si="419"/>
        <v/>
      </c>
    </row>
    <row r="6663" spans="21:24" x14ac:dyDescent="0.3">
      <c r="U6663" s="95" t="str">
        <f t="shared" si="416"/>
        <v/>
      </c>
      <c r="V6663" s="95" t="str">
        <f t="shared" si="417"/>
        <v/>
      </c>
      <c r="W6663" s="95" t="str">
        <f t="shared" si="418"/>
        <v/>
      </c>
      <c r="X6663" s="95" t="str">
        <f t="shared" si="419"/>
        <v/>
      </c>
    </row>
    <row r="6664" spans="21:24" x14ac:dyDescent="0.3">
      <c r="U6664" s="95" t="str">
        <f t="shared" si="416"/>
        <v/>
      </c>
      <c r="V6664" s="95" t="str">
        <f t="shared" si="417"/>
        <v/>
      </c>
      <c r="W6664" s="95" t="str">
        <f t="shared" si="418"/>
        <v/>
      </c>
      <c r="X6664" s="95" t="str">
        <f t="shared" si="419"/>
        <v/>
      </c>
    </row>
    <row r="6665" spans="21:24" x14ac:dyDescent="0.3">
      <c r="U6665" s="95" t="str">
        <f t="shared" si="416"/>
        <v/>
      </c>
      <c r="V6665" s="95" t="str">
        <f t="shared" si="417"/>
        <v/>
      </c>
      <c r="W6665" s="95" t="str">
        <f t="shared" si="418"/>
        <v/>
      </c>
      <c r="X6665" s="95" t="str">
        <f t="shared" si="419"/>
        <v/>
      </c>
    </row>
    <row r="6666" spans="21:24" x14ac:dyDescent="0.3">
      <c r="U6666" s="95" t="str">
        <f t="shared" si="416"/>
        <v/>
      </c>
      <c r="V6666" s="95" t="str">
        <f t="shared" si="417"/>
        <v/>
      </c>
      <c r="W6666" s="95" t="str">
        <f t="shared" si="418"/>
        <v/>
      </c>
      <c r="X6666" s="95" t="str">
        <f t="shared" si="419"/>
        <v/>
      </c>
    </row>
    <row r="6667" spans="21:24" x14ac:dyDescent="0.3">
      <c r="U6667" s="95" t="str">
        <f t="shared" si="416"/>
        <v/>
      </c>
      <c r="V6667" s="95" t="str">
        <f t="shared" si="417"/>
        <v/>
      </c>
      <c r="W6667" s="95" t="str">
        <f t="shared" si="418"/>
        <v/>
      </c>
      <c r="X6667" s="95" t="str">
        <f t="shared" si="419"/>
        <v/>
      </c>
    </row>
    <row r="6668" spans="21:24" x14ac:dyDescent="0.3">
      <c r="U6668" s="95" t="str">
        <f t="shared" si="416"/>
        <v/>
      </c>
      <c r="V6668" s="95" t="str">
        <f t="shared" si="417"/>
        <v/>
      </c>
      <c r="W6668" s="95" t="str">
        <f t="shared" si="418"/>
        <v/>
      </c>
      <c r="X6668" s="95" t="str">
        <f t="shared" si="419"/>
        <v/>
      </c>
    </row>
    <row r="6669" spans="21:24" x14ac:dyDescent="0.3">
      <c r="U6669" s="95" t="str">
        <f t="shared" si="416"/>
        <v/>
      </c>
      <c r="V6669" s="95" t="str">
        <f t="shared" si="417"/>
        <v/>
      </c>
      <c r="W6669" s="95" t="str">
        <f t="shared" si="418"/>
        <v/>
      </c>
      <c r="X6669" s="95" t="str">
        <f t="shared" si="419"/>
        <v/>
      </c>
    </row>
    <row r="6670" spans="21:24" x14ac:dyDescent="0.3">
      <c r="U6670" s="95" t="str">
        <f t="shared" si="416"/>
        <v/>
      </c>
      <c r="V6670" s="95" t="str">
        <f t="shared" si="417"/>
        <v/>
      </c>
      <c r="W6670" s="95" t="str">
        <f t="shared" si="418"/>
        <v/>
      </c>
      <c r="X6670" s="95" t="str">
        <f t="shared" si="419"/>
        <v/>
      </c>
    </row>
    <row r="6671" spans="21:24" x14ac:dyDescent="0.3">
      <c r="U6671" s="95" t="str">
        <f t="shared" si="416"/>
        <v/>
      </c>
      <c r="V6671" s="95" t="str">
        <f t="shared" si="417"/>
        <v/>
      </c>
      <c r="W6671" s="95" t="str">
        <f t="shared" si="418"/>
        <v/>
      </c>
      <c r="X6671" s="95" t="str">
        <f t="shared" si="419"/>
        <v/>
      </c>
    </row>
    <row r="6672" spans="21:24" x14ac:dyDescent="0.3">
      <c r="U6672" s="95" t="str">
        <f t="shared" si="416"/>
        <v/>
      </c>
      <c r="V6672" s="95" t="str">
        <f t="shared" si="417"/>
        <v/>
      </c>
      <c r="W6672" s="95" t="str">
        <f t="shared" si="418"/>
        <v/>
      </c>
      <c r="X6672" s="95" t="str">
        <f t="shared" si="419"/>
        <v/>
      </c>
    </row>
    <row r="6673" spans="21:24" x14ac:dyDescent="0.3">
      <c r="U6673" s="95" t="str">
        <f t="shared" si="416"/>
        <v/>
      </c>
      <c r="V6673" s="95" t="str">
        <f t="shared" si="417"/>
        <v/>
      </c>
      <c r="W6673" s="95" t="str">
        <f t="shared" si="418"/>
        <v/>
      </c>
      <c r="X6673" s="95" t="str">
        <f t="shared" si="419"/>
        <v/>
      </c>
    </row>
    <row r="6674" spans="21:24" x14ac:dyDescent="0.3">
      <c r="U6674" s="95" t="str">
        <f t="shared" si="416"/>
        <v/>
      </c>
      <c r="V6674" s="95" t="str">
        <f t="shared" si="417"/>
        <v/>
      </c>
      <c r="W6674" s="95" t="str">
        <f t="shared" si="418"/>
        <v/>
      </c>
      <c r="X6674" s="95" t="str">
        <f t="shared" si="419"/>
        <v/>
      </c>
    </row>
    <row r="6675" spans="21:24" x14ac:dyDescent="0.3">
      <c r="U6675" s="95" t="str">
        <f t="shared" si="416"/>
        <v/>
      </c>
      <c r="V6675" s="95" t="str">
        <f t="shared" si="417"/>
        <v/>
      </c>
      <c r="W6675" s="95" t="str">
        <f t="shared" si="418"/>
        <v/>
      </c>
      <c r="X6675" s="95" t="str">
        <f t="shared" si="419"/>
        <v/>
      </c>
    </row>
    <row r="6676" spans="21:24" x14ac:dyDescent="0.3">
      <c r="U6676" s="95" t="str">
        <f t="shared" si="416"/>
        <v/>
      </c>
      <c r="V6676" s="95" t="str">
        <f t="shared" si="417"/>
        <v/>
      </c>
      <c r="W6676" s="95" t="str">
        <f t="shared" si="418"/>
        <v/>
      </c>
      <c r="X6676" s="95" t="str">
        <f t="shared" si="419"/>
        <v/>
      </c>
    </row>
    <row r="6677" spans="21:24" x14ac:dyDescent="0.3">
      <c r="U6677" s="95" t="str">
        <f t="shared" si="416"/>
        <v/>
      </c>
      <c r="V6677" s="95" t="str">
        <f t="shared" si="417"/>
        <v/>
      </c>
      <c r="W6677" s="95" t="str">
        <f t="shared" si="418"/>
        <v/>
      </c>
      <c r="X6677" s="95" t="str">
        <f t="shared" si="419"/>
        <v/>
      </c>
    </row>
    <row r="6678" spans="21:24" x14ac:dyDescent="0.3">
      <c r="U6678" s="95" t="str">
        <f t="shared" si="416"/>
        <v/>
      </c>
      <c r="V6678" s="95" t="str">
        <f t="shared" si="417"/>
        <v/>
      </c>
      <c r="W6678" s="95" t="str">
        <f t="shared" si="418"/>
        <v/>
      </c>
      <c r="X6678" s="95" t="str">
        <f t="shared" si="419"/>
        <v/>
      </c>
    </row>
    <row r="6679" spans="21:24" x14ac:dyDescent="0.3">
      <c r="U6679" s="95" t="str">
        <f t="shared" si="416"/>
        <v/>
      </c>
      <c r="V6679" s="95" t="str">
        <f t="shared" si="417"/>
        <v/>
      </c>
      <c r="W6679" s="95" t="str">
        <f t="shared" si="418"/>
        <v/>
      </c>
      <c r="X6679" s="95" t="str">
        <f t="shared" si="419"/>
        <v/>
      </c>
    </row>
    <row r="6680" spans="21:24" x14ac:dyDescent="0.3">
      <c r="U6680" s="95" t="str">
        <f t="shared" si="416"/>
        <v/>
      </c>
      <c r="V6680" s="95" t="str">
        <f t="shared" si="417"/>
        <v/>
      </c>
      <c r="W6680" s="95" t="str">
        <f t="shared" si="418"/>
        <v/>
      </c>
      <c r="X6680" s="95" t="str">
        <f t="shared" si="419"/>
        <v/>
      </c>
    </row>
    <row r="6681" spans="21:24" x14ac:dyDescent="0.3">
      <c r="U6681" s="95" t="str">
        <f t="shared" si="416"/>
        <v/>
      </c>
      <c r="V6681" s="95" t="str">
        <f t="shared" si="417"/>
        <v/>
      </c>
      <c r="W6681" s="95" t="str">
        <f t="shared" si="418"/>
        <v/>
      </c>
      <c r="X6681" s="95" t="str">
        <f t="shared" si="419"/>
        <v/>
      </c>
    </row>
    <row r="6682" spans="21:24" x14ac:dyDescent="0.3">
      <c r="U6682" s="95" t="str">
        <f t="shared" si="416"/>
        <v/>
      </c>
      <c r="V6682" s="95" t="str">
        <f t="shared" si="417"/>
        <v/>
      </c>
      <c r="W6682" s="95" t="str">
        <f t="shared" si="418"/>
        <v/>
      </c>
      <c r="X6682" s="95" t="str">
        <f t="shared" si="419"/>
        <v/>
      </c>
    </row>
    <row r="6683" spans="21:24" x14ac:dyDescent="0.3">
      <c r="U6683" s="95" t="str">
        <f t="shared" si="416"/>
        <v/>
      </c>
      <c r="V6683" s="95" t="str">
        <f t="shared" si="417"/>
        <v/>
      </c>
      <c r="W6683" s="95" t="str">
        <f t="shared" si="418"/>
        <v/>
      </c>
      <c r="X6683" s="95" t="str">
        <f t="shared" si="419"/>
        <v/>
      </c>
    </row>
    <row r="6684" spans="21:24" x14ac:dyDescent="0.3">
      <c r="U6684" s="95" t="str">
        <f t="shared" si="416"/>
        <v/>
      </c>
      <c r="V6684" s="95" t="str">
        <f t="shared" si="417"/>
        <v/>
      </c>
      <c r="W6684" s="95" t="str">
        <f t="shared" si="418"/>
        <v/>
      </c>
      <c r="X6684" s="95" t="str">
        <f t="shared" si="419"/>
        <v/>
      </c>
    </row>
    <row r="6685" spans="21:24" x14ac:dyDescent="0.3">
      <c r="U6685" s="95" t="str">
        <f t="shared" si="416"/>
        <v/>
      </c>
      <c r="V6685" s="95" t="str">
        <f t="shared" si="417"/>
        <v/>
      </c>
      <c r="W6685" s="95" t="str">
        <f t="shared" si="418"/>
        <v/>
      </c>
      <c r="X6685" s="95" t="str">
        <f t="shared" si="419"/>
        <v/>
      </c>
    </row>
    <row r="6686" spans="21:24" x14ac:dyDescent="0.3">
      <c r="U6686" s="95" t="str">
        <f t="shared" si="416"/>
        <v/>
      </c>
      <c r="V6686" s="95" t="str">
        <f t="shared" si="417"/>
        <v/>
      </c>
      <c r="W6686" s="95" t="str">
        <f t="shared" si="418"/>
        <v/>
      </c>
      <c r="X6686" s="95" t="str">
        <f t="shared" si="419"/>
        <v/>
      </c>
    </row>
    <row r="6687" spans="21:24" x14ac:dyDescent="0.3">
      <c r="U6687" s="95" t="str">
        <f t="shared" si="416"/>
        <v/>
      </c>
      <c r="V6687" s="95" t="str">
        <f t="shared" si="417"/>
        <v/>
      </c>
      <c r="W6687" s="95" t="str">
        <f t="shared" si="418"/>
        <v/>
      </c>
      <c r="X6687" s="95" t="str">
        <f t="shared" si="419"/>
        <v/>
      </c>
    </row>
    <row r="6688" spans="21:24" x14ac:dyDescent="0.3">
      <c r="U6688" s="95" t="str">
        <f t="shared" si="416"/>
        <v/>
      </c>
      <c r="V6688" s="95" t="str">
        <f t="shared" si="417"/>
        <v/>
      </c>
      <c r="W6688" s="95" t="str">
        <f t="shared" si="418"/>
        <v/>
      </c>
      <c r="X6688" s="95" t="str">
        <f t="shared" si="419"/>
        <v/>
      </c>
    </row>
    <row r="6689" spans="21:24" x14ac:dyDescent="0.3">
      <c r="U6689" s="95" t="str">
        <f t="shared" si="416"/>
        <v/>
      </c>
      <c r="V6689" s="95" t="str">
        <f t="shared" si="417"/>
        <v/>
      </c>
      <c r="W6689" s="95" t="str">
        <f t="shared" si="418"/>
        <v/>
      </c>
      <c r="X6689" s="95" t="str">
        <f t="shared" si="419"/>
        <v/>
      </c>
    </row>
    <row r="6690" spans="21:24" x14ac:dyDescent="0.3">
      <c r="U6690" s="95" t="str">
        <f t="shared" si="416"/>
        <v/>
      </c>
      <c r="V6690" s="95" t="str">
        <f t="shared" si="417"/>
        <v/>
      </c>
      <c r="W6690" s="95" t="str">
        <f t="shared" si="418"/>
        <v/>
      </c>
      <c r="X6690" s="95" t="str">
        <f t="shared" si="419"/>
        <v/>
      </c>
    </row>
    <row r="6691" spans="21:24" x14ac:dyDescent="0.3">
      <c r="U6691" s="95" t="str">
        <f t="shared" si="416"/>
        <v/>
      </c>
      <c r="V6691" s="95" t="str">
        <f t="shared" si="417"/>
        <v/>
      </c>
      <c r="W6691" s="95" t="str">
        <f t="shared" si="418"/>
        <v/>
      </c>
      <c r="X6691" s="95" t="str">
        <f t="shared" si="419"/>
        <v/>
      </c>
    </row>
    <row r="6692" spans="21:24" x14ac:dyDescent="0.3">
      <c r="U6692" s="95" t="str">
        <f t="shared" si="416"/>
        <v/>
      </c>
      <c r="V6692" s="95" t="str">
        <f t="shared" si="417"/>
        <v/>
      </c>
      <c r="W6692" s="95" t="str">
        <f t="shared" si="418"/>
        <v/>
      </c>
      <c r="X6692" s="95" t="str">
        <f t="shared" si="419"/>
        <v/>
      </c>
    </row>
    <row r="6693" spans="21:24" x14ac:dyDescent="0.3">
      <c r="U6693" s="95" t="str">
        <f t="shared" si="416"/>
        <v/>
      </c>
      <c r="V6693" s="95" t="str">
        <f t="shared" si="417"/>
        <v/>
      </c>
      <c r="W6693" s="95" t="str">
        <f t="shared" si="418"/>
        <v/>
      </c>
      <c r="X6693" s="95" t="str">
        <f t="shared" si="419"/>
        <v/>
      </c>
    </row>
    <row r="6694" spans="21:24" x14ac:dyDescent="0.3">
      <c r="U6694" s="95" t="str">
        <f t="shared" si="416"/>
        <v/>
      </c>
      <c r="V6694" s="95" t="str">
        <f t="shared" si="417"/>
        <v/>
      </c>
      <c r="W6694" s="95" t="str">
        <f t="shared" si="418"/>
        <v/>
      </c>
      <c r="X6694" s="95" t="str">
        <f t="shared" si="419"/>
        <v/>
      </c>
    </row>
    <row r="6695" spans="21:24" x14ac:dyDescent="0.3">
      <c r="U6695" s="95" t="str">
        <f t="shared" si="416"/>
        <v/>
      </c>
      <c r="V6695" s="95" t="str">
        <f t="shared" si="417"/>
        <v/>
      </c>
      <c r="W6695" s="95" t="str">
        <f t="shared" si="418"/>
        <v/>
      </c>
      <c r="X6695" s="95" t="str">
        <f t="shared" si="419"/>
        <v/>
      </c>
    </row>
    <row r="6696" spans="21:24" x14ac:dyDescent="0.3">
      <c r="U6696" s="95" t="str">
        <f t="shared" si="416"/>
        <v/>
      </c>
      <c r="V6696" s="95" t="str">
        <f t="shared" si="417"/>
        <v/>
      </c>
      <c r="W6696" s="95" t="str">
        <f t="shared" si="418"/>
        <v/>
      </c>
      <c r="X6696" s="95" t="str">
        <f t="shared" si="419"/>
        <v/>
      </c>
    </row>
    <row r="6697" spans="21:24" x14ac:dyDescent="0.3">
      <c r="U6697" s="95" t="str">
        <f t="shared" si="416"/>
        <v/>
      </c>
      <c r="V6697" s="95" t="str">
        <f t="shared" si="417"/>
        <v/>
      </c>
      <c r="W6697" s="95" t="str">
        <f t="shared" si="418"/>
        <v/>
      </c>
      <c r="X6697" s="95" t="str">
        <f t="shared" si="419"/>
        <v/>
      </c>
    </row>
    <row r="6698" spans="21:24" x14ac:dyDescent="0.3">
      <c r="U6698" s="95" t="str">
        <f t="shared" si="416"/>
        <v/>
      </c>
      <c r="V6698" s="95" t="str">
        <f t="shared" si="417"/>
        <v/>
      </c>
      <c r="W6698" s="95" t="str">
        <f t="shared" si="418"/>
        <v/>
      </c>
      <c r="X6698" s="95" t="str">
        <f t="shared" si="419"/>
        <v/>
      </c>
    </row>
    <row r="6699" spans="21:24" x14ac:dyDescent="0.3">
      <c r="U6699" s="95" t="str">
        <f t="shared" si="416"/>
        <v/>
      </c>
      <c r="V6699" s="95" t="str">
        <f t="shared" si="417"/>
        <v/>
      </c>
      <c r="W6699" s="95" t="str">
        <f t="shared" si="418"/>
        <v/>
      </c>
      <c r="X6699" s="95" t="str">
        <f t="shared" si="419"/>
        <v/>
      </c>
    </row>
    <row r="6700" spans="21:24" x14ac:dyDescent="0.3">
      <c r="U6700" s="95" t="str">
        <f t="shared" si="416"/>
        <v/>
      </c>
      <c r="V6700" s="95" t="str">
        <f t="shared" si="417"/>
        <v/>
      </c>
      <c r="W6700" s="95" t="str">
        <f t="shared" si="418"/>
        <v/>
      </c>
      <c r="X6700" s="95" t="str">
        <f t="shared" si="419"/>
        <v/>
      </c>
    </row>
    <row r="6701" spans="21:24" x14ac:dyDescent="0.3">
      <c r="U6701" s="95" t="str">
        <f t="shared" si="416"/>
        <v/>
      </c>
      <c r="V6701" s="95" t="str">
        <f t="shared" si="417"/>
        <v/>
      </c>
      <c r="W6701" s="95" t="str">
        <f t="shared" si="418"/>
        <v/>
      </c>
      <c r="X6701" s="95" t="str">
        <f t="shared" si="419"/>
        <v/>
      </c>
    </row>
    <row r="6702" spans="21:24" x14ac:dyDescent="0.3">
      <c r="U6702" s="95" t="str">
        <f t="shared" si="416"/>
        <v/>
      </c>
      <c r="V6702" s="95" t="str">
        <f t="shared" si="417"/>
        <v/>
      </c>
      <c r="W6702" s="95" t="str">
        <f t="shared" si="418"/>
        <v/>
      </c>
      <c r="X6702" s="95" t="str">
        <f t="shared" si="419"/>
        <v/>
      </c>
    </row>
    <row r="6703" spans="21:24" x14ac:dyDescent="0.3">
      <c r="U6703" s="95" t="str">
        <f t="shared" si="416"/>
        <v/>
      </c>
      <c r="V6703" s="95" t="str">
        <f t="shared" si="417"/>
        <v/>
      </c>
      <c r="W6703" s="95" t="str">
        <f t="shared" si="418"/>
        <v/>
      </c>
      <c r="X6703" s="95" t="str">
        <f t="shared" si="419"/>
        <v/>
      </c>
    </row>
    <row r="6704" spans="21:24" x14ac:dyDescent="0.3">
      <c r="U6704" s="95" t="str">
        <f t="shared" si="416"/>
        <v/>
      </c>
      <c r="V6704" s="95" t="str">
        <f t="shared" si="417"/>
        <v/>
      </c>
      <c r="W6704" s="95" t="str">
        <f t="shared" si="418"/>
        <v/>
      </c>
      <c r="X6704" s="95" t="str">
        <f t="shared" si="419"/>
        <v/>
      </c>
    </row>
    <row r="6705" spans="21:24" x14ac:dyDescent="0.3">
      <c r="U6705" s="95" t="str">
        <f t="shared" si="416"/>
        <v/>
      </c>
      <c r="V6705" s="95" t="str">
        <f t="shared" si="417"/>
        <v/>
      </c>
      <c r="W6705" s="95" t="str">
        <f t="shared" si="418"/>
        <v/>
      </c>
      <c r="X6705" s="95" t="str">
        <f t="shared" si="419"/>
        <v/>
      </c>
    </row>
    <row r="6706" spans="21:24" x14ac:dyDescent="0.3">
      <c r="U6706" s="95" t="str">
        <f t="shared" si="416"/>
        <v/>
      </c>
      <c r="V6706" s="95" t="str">
        <f t="shared" si="417"/>
        <v/>
      </c>
      <c r="W6706" s="95" t="str">
        <f t="shared" si="418"/>
        <v/>
      </c>
      <c r="X6706" s="95" t="str">
        <f t="shared" si="419"/>
        <v/>
      </c>
    </row>
    <row r="6707" spans="21:24" x14ac:dyDescent="0.3">
      <c r="U6707" s="95" t="str">
        <f t="shared" si="416"/>
        <v/>
      </c>
      <c r="V6707" s="95" t="str">
        <f t="shared" si="417"/>
        <v/>
      </c>
      <c r="W6707" s="95" t="str">
        <f t="shared" si="418"/>
        <v/>
      </c>
      <c r="X6707" s="95" t="str">
        <f t="shared" si="419"/>
        <v/>
      </c>
    </row>
    <row r="6708" spans="21:24" x14ac:dyDescent="0.3">
      <c r="U6708" s="95" t="str">
        <f t="shared" si="416"/>
        <v/>
      </c>
      <c r="V6708" s="95" t="str">
        <f t="shared" si="417"/>
        <v/>
      </c>
      <c r="W6708" s="95" t="str">
        <f t="shared" si="418"/>
        <v/>
      </c>
      <c r="X6708" s="95" t="str">
        <f t="shared" si="419"/>
        <v/>
      </c>
    </row>
    <row r="6709" spans="21:24" x14ac:dyDescent="0.3">
      <c r="U6709" s="95" t="str">
        <f t="shared" si="416"/>
        <v/>
      </c>
      <c r="V6709" s="95" t="str">
        <f t="shared" si="417"/>
        <v/>
      </c>
      <c r="W6709" s="95" t="str">
        <f t="shared" si="418"/>
        <v/>
      </c>
      <c r="X6709" s="95" t="str">
        <f t="shared" si="419"/>
        <v/>
      </c>
    </row>
    <row r="6710" spans="21:24" x14ac:dyDescent="0.3">
      <c r="U6710" s="95" t="str">
        <f t="shared" si="416"/>
        <v/>
      </c>
      <c r="V6710" s="95" t="str">
        <f t="shared" si="417"/>
        <v/>
      </c>
      <c r="W6710" s="95" t="str">
        <f t="shared" si="418"/>
        <v/>
      </c>
      <c r="X6710" s="95" t="str">
        <f t="shared" si="419"/>
        <v/>
      </c>
    </row>
    <row r="6711" spans="21:24" x14ac:dyDescent="0.3">
      <c r="U6711" s="95" t="str">
        <f t="shared" si="416"/>
        <v/>
      </c>
      <c r="V6711" s="95" t="str">
        <f t="shared" si="417"/>
        <v/>
      </c>
      <c r="W6711" s="95" t="str">
        <f t="shared" si="418"/>
        <v/>
      </c>
      <c r="X6711" s="95" t="str">
        <f t="shared" si="419"/>
        <v/>
      </c>
    </row>
    <row r="6712" spans="21:24" x14ac:dyDescent="0.3">
      <c r="U6712" s="95" t="str">
        <f t="shared" si="416"/>
        <v/>
      </c>
      <c r="V6712" s="95" t="str">
        <f t="shared" si="417"/>
        <v/>
      </c>
      <c r="W6712" s="95" t="str">
        <f t="shared" si="418"/>
        <v/>
      </c>
      <c r="X6712" s="95" t="str">
        <f t="shared" si="419"/>
        <v/>
      </c>
    </row>
    <row r="6713" spans="21:24" x14ac:dyDescent="0.3">
      <c r="U6713" s="95" t="str">
        <f t="shared" si="416"/>
        <v/>
      </c>
      <c r="V6713" s="95" t="str">
        <f t="shared" si="417"/>
        <v/>
      </c>
      <c r="W6713" s="95" t="str">
        <f t="shared" si="418"/>
        <v/>
      </c>
      <c r="X6713" s="95" t="str">
        <f t="shared" si="419"/>
        <v/>
      </c>
    </row>
    <row r="6714" spans="21:24" x14ac:dyDescent="0.3">
      <c r="U6714" s="95" t="str">
        <f t="shared" si="416"/>
        <v/>
      </c>
      <c r="V6714" s="95" t="str">
        <f t="shared" si="417"/>
        <v/>
      </c>
      <c r="W6714" s="95" t="str">
        <f t="shared" si="418"/>
        <v/>
      </c>
      <c r="X6714" s="95" t="str">
        <f t="shared" si="419"/>
        <v/>
      </c>
    </row>
    <row r="6715" spans="21:24" x14ac:dyDescent="0.3">
      <c r="U6715" s="95" t="str">
        <f t="shared" si="416"/>
        <v/>
      </c>
      <c r="V6715" s="95" t="str">
        <f t="shared" si="417"/>
        <v/>
      </c>
      <c r="W6715" s="95" t="str">
        <f t="shared" si="418"/>
        <v/>
      </c>
      <c r="X6715" s="95" t="str">
        <f t="shared" si="419"/>
        <v/>
      </c>
    </row>
    <row r="6716" spans="21:24" x14ac:dyDescent="0.3">
      <c r="U6716" s="95" t="str">
        <f t="shared" si="416"/>
        <v/>
      </c>
      <c r="V6716" s="95" t="str">
        <f t="shared" si="417"/>
        <v/>
      </c>
      <c r="W6716" s="95" t="str">
        <f t="shared" si="418"/>
        <v/>
      </c>
      <c r="X6716" s="95" t="str">
        <f t="shared" si="419"/>
        <v/>
      </c>
    </row>
    <row r="6717" spans="21:24" x14ac:dyDescent="0.3">
      <c r="U6717" s="95" t="str">
        <f t="shared" si="416"/>
        <v/>
      </c>
      <c r="V6717" s="95" t="str">
        <f t="shared" si="417"/>
        <v/>
      </c>
      <c r="W6717" s="95" t="str">
        <f t="shared" si="418"/>
        <v/>
      </c>
      <c r="X6717" s="95" t="str">
        <f t="shared" si="419"/>
        <v/>
      </c>
    </row>
    <row r="6718" spans="21:24" x14ac:dyDescent="0.3">
      <c r="U6718" s="95" t="str">
        <f t="shared" si="416"/>
        <v/>
      </c>
      <c r="V6718" s="95" t="str">
        <f t="shared" si="417"/>
        <v/>
      </c>
      <c r="W6718" s="95" t="str">
        <f t="shared" si="418"/>
        <v/>
      </c>
      <c r="X6718" s="95" t="str">
        <f t="shared" si="419"/>
        <v/>
      </c>
    </row>
    <row r="6719" spans="21:24" x14ac:dyDescent="0.3">
      <c r="U6719" s="95" t="str">
        <f t="shared" si="416"/>
        <v/>
      </c>
      <c r="V6719" s="95" t="str">
        <f t="shared" si="417"/>
        <v/>
      </c>
      <c r="W6719" s="95" t="str">
        <f t="shared" si="418"/>
        <v/>
      </c>
      <c r="X6719" s="95" t="str">
        <f t="shared" si="419"/>
        <v/>
      </c>
    </row>
    <row r="6720" spans="21:24" x14ac:dyDescent="0.3">
      <c r="U6720" s="95" t="str">
        <f t="shared" si="416"/>
        <v/>
      </c>
      <c r="V6720" s="95" t="str">
        <f t="shared" si="417"/>
        <v/>
      </c>
      <c r="W6720" s="95" t="str">
        <f t="shared" si="418"/>
        <v/>
      </c>
      <c r="X6720" s="95" t="str">
        <f t="shared" si="419"/>
        <v/>
      </c>
    </row>
    <row r="6721" spans="21:24" x14ac:dyDescent="0.3">
      <c r="U6721" s="95" t="str">
        <f t="shared" si="416"/>
        <v/>
      </c>
      <c r="V6721" s="95" t="str">
        <f t="shared" si="417"/>
        <v/>
      </c>
      <c r="W6721" s="95" t="str">
        <f t="shared" si="418"/>
        <v/>
      </c>
      <c r="X6721" s="95" t="str">
        <f t="shared" si="419"/>
        <v/>
      </c>
    </row>
    <row r="6722" spans="21:24" x14ac:dyDescent="0.3">
      <c r="U6722" s="95" t="str">
        <f t="shared" si="416"/>
        <v/>
      </c>
      <c r="V6722" s="95" t="str">
        <f t="shared" si="417"/>
        <v/>
      </c>
      <c r="W6722" s="95" t="str">
        <f t="shared" si="418"/>
        <v/>
      </c>
      <c r="X6722" s="95" t="str">
        <f t="shared" si="419"/>
        <v/>
      </c>
    </row>
    <row r="6723" spans="21:24" x14ac:dyDescent="0.3">
      <c r="U6723" s="95" t="str">
        <f t="shared" si="416"/>
        <v/>
      </c>
      <c r="V6723" s="95" t="str">
        <f t="shared" si="417"/>
        <v/>
      </c>
      <c r="W6723" s="95" t="str">
        <f t="shared" si="418"/>
        <v/>
      </c>
      <c r="X6723" s="95" t="str">
        <f t="shared" si="419"/>
        <v/>
      </c>
    </row>
    <row r="6724" spans="21:24" x14ac:dyDescent="0.3">
      <c r="U6724" s="95" t="str">
        <f t="shared" si="416"/>
        <v/>
      </c>
      <c r="V6724" s="95" t="str">
        <f t="shared" si="417"/>
        <v/>
      </c>
      <c r="W6724" s="95" t="str">
        <f t="shared" si="418"/>
        <v/>
      </c>
      <c r="X6724" s="95" t="str">
        <f t="shared" si="419"/>
        <v/>
      </c>
    </row>
    <row r="6725" spans="21:24" x14ac:dyDescent="0.3">
      <c r="U6725" s="95" t="str">
        <f t="shared" ref="U6725:U6788" si="420">IF(L6725="ANO",B6725&amp;"-Linie A","")</f>
        <v/>
      </c>
      <c r="V6725" s="95" t="str">
        <f t="shared" ref="V6725:V6788" si="421">IF(M6725="ANO",B6725&amp;"-Linie B","")</f>
        <v/>
      </c>
      <c r="W6725" s="95" t="str">
        <f t="shared" ref="W6725:W6788" si="422">IF(N6725="ANO",B6725&amp;"-Linie C","")</f>
        <v/>
      </c>
      <c r="X6725" s="95" t="str">
        <f t="shared" ref="X6725:X6788" si="423">IF(O6725="ANO",B6725&amp;"-Linie D","")</f>
        <v/>
      </c>
    </row>
    <row r="6726" spans="21:24" x14ac:dyDescent="0.3">
      <c r="U6726" s="95" t="str">
        <f t="shared" si="420"/>
        <v/>
      </c>
      <c r="V6726" s="95" t="str">
        <f t="shared" si="421"/>
        <v/>
      </c>
      <c r="W6726" s="95" t="str">
        <f t="shared" si="422"/>
        <v/>
      </c>
      <c r="X6726" s="95" t="str">
        <f t="shared" si="423"/>
        <v/>
      </c>
    </row>
    <row r="6727" spans="21:24" x14ac:dyDescent="0.3">
      <c r="U6727" s="95" t="str">
        <f t="shared" si="420"/>
        <v/>
      </c>
      <c r="V6727" s="95" t="str">
        <f t="shared" si="421"/>
        <v/>
      </c>
      <c r="W6727" s="95" t="str">
        <f t="shared" si="422"/>
        <v/>
      </c>
      <c r="X6727" s="95" t="str">
        <f t="shared" si="423"/>
        <v/>
      </c>
    </row>
    <row r="6728" spans="21:24" x14ac:dyDescent="0.3">
      <c r="U6728" s="95" t="str">
        <f t="shared" si="420"/>
        <v/>
      </c>
      <c r="V6728" s="95" t="str">
        <f t="shared" si="421"/>
        <v/>
      </c>
      <c r="W6728" s="95" t="str">
        <f t="shared" si="422"/>
        <v/>
      </c>
      <c r="X6728" s="95" t="str">
        <f t="shared" si="423"/>
        <v/>
      </c>
    </row>
    <row r="6729" spans="21:24" x14ac:dyDescent="0.3">
      <c r="U6729" s="95" t="str">
        <f t="shared" si="420"/>
        <v/>
      </c>
      <c r="V6729" s="95" t="str">
        <f t="shared" si="421"/>
        <v/>
      </c>
      <c r="W6729" s="95" t="str">
        <f t="shared" si="422"/>
        <v/>
      </c>
      <c r="X6729" s="95" t="str">
        <f t="shared" si="423"/>
        <v/>
      </c>
    </row>
    <row r="6730" spans="21:24" x14ac:dyDescent="0.3">
      <c r="U6730" s="95" t="str">
        <f t="shared" si="420"/>
        <v/>
      </c>
      <c r="V6730" s="95" t="str">
        <f t="shared" si="421"/>
        <v/>
      </c>
      <c r="W6730" s="95" t="str">
        <f t="shared" si="422"/>
        <v/>
      </c>
      <c r="X6730" s="95" t="str">
        <f t="shared" si="423"/>
        <v/>
      </c>
    </row>
    <row r="6731" spans="21:24" x14ac:dyDescent="0.3">
      <c r="U6731" s="95" t="str">
        <f t="shared" si="420"/>
        <v/>
      </c>
      <c r="V6731" s="95" t="str">
        <f t="shared" si="421"/>
        <v/>
      </c>
      <c r="W6731" s="95" t="str">
        <f t="shared" si="422"/>
        <v/>
      </c>
      <c r="X6731" s="95" t="str">
        <f t="shared" si="423"/>
        <v/>
      </c>
    </row>
    <row r="6732" spans="21:24" x14ac:dyDescent="0.3">
      <c r="U6732" s="95" t="str">
        <f t="shared" si="420"/>
        <v/>
      </c>
      <c r="V6732" s="95" t="str">
        <f t="shared" si="421"/>
        <v/>
      </c>
      <c r="W6732" s="95" t="str">
        <f t="shared" si="422"/>
        <v/>
      </c>
      <c r="X6732" s="95" t="str">
        <f t="shared" si="423"/>
        <v/>
      </c>
    </row>
    <row r="6733" spans="21:24" x14ac:dyDescent="0.3">
      <c r="U6733" s="95" t="str">
        <f t="shared" si="420"/>
        <v/>
      </c>
      <c r="V6733" s="95" t="str">
        <f t="shared" si="421"/>
        <v/>
      </c>
      <c r="W6733" s="95" t="str">
        <f t="shared" si="422"/>
        <v/>
      </c>
      <c r="X6733" s="95" t="str">
        <f t="shared" si="423"/>
        <v/>
      </c>
    </row>
    <row r="6734" spans="21:24" x14ac:dyDescent="0.3">
      <c r="U6734" s="95" t="str">
        <f t="shared" si="420"/>
        <v/>
      </c>
      <c r="V6734" s="95" t="str">
        <f t="shared" si="421"/>
        <v/>
      </c>
      <c r="W6734" s="95" t="str">
        <f t="shared" si="422"/>
        <v/>
      </c>
      <c r="X6734" s="95" t="str">
        <f t="shared" si="423"/>
        <v/>
      </c>
    </row>
    <row r="6735" spans="21:24" x14ac:dyDescent="0.3">
      <c r="U6735" s="95" t="str">
        <f t="shared" si="420"/>
        <v/>
      </c>
      <c r="V6735" s="95" t="str">
        <f t="shared" si="421"/>
        <v/>
      </c>
      <c r="W6735" s="95" t="str">
        <f t="shared" si="422"/>
        <v/>
      </c>
      <c r="X6735" s="95" t="str">
        <f t="shared" si="423"/>
        <v/>
      </c>
    </row>
    <row r="6736" spans="21:24" x14ac:dyDescent="0.3">
      <c r="U6736" s="95" t="str">
        <f t="shared" si="420"/>
        <v/>
      </c>
      <c r="V6736" s="95" t="str">
        <f t="shared" si="421"/>
        <v/>
      </c>
      <c r="W6736" s="95" t="str">
        <f t="shared" si="422"/>
        <v/>
      </c>
      <c r="X6736" s="95" t="str">
        <f t="shared" si="423"/>
        <v/>
      </c>
    </row>
    <row r="6737" spans="21:24" x14ac:dyDescent="0.3">
      <c r="U6737" s="95" t="str">
        <f t="shared" si="420"/>
        <v/>
      </c>
      <c r="V6737" s="95" t="str">
        <f t="shared" si="421"/>
        <v/>
      </c>
      <c r="W6737" s="95" t="str">
        <f t="shared" si="422"/>
        <v/>
      </c>
      <c r="X6737" s="95" t="str">
        <f t="shared" si="423"/>
        <v/>
      </c>
    </row>
    <row r="6738" spans="21:24" x14ac:dyDescent="0.3">
      <c r="U6738" s="95" t="str">
        <f t="shared" si="420"/>
        <v/>
      </c>
      <c r="V6738" s="95" t="str">
        <f t="shared" si="421"/>
        <v/>
      </c>
      <c r="W6738" s="95" t="str">
        <f t="shared" si="422"/>
        <v/>
      </c>
      <c r="X6738" s="95" t="str">
        <f t="shared" si="423"/>
        <v/>
      </c>
    </row>
    <row r="6739" spans="21:24" x14ac:dyDescent="0.3">
      <c r="U6739" s="95" t="str">
        <f t="shared" si="420"/>
        <v/>
      </c>
      <c r="V6739" s="95" t="str">
        <f t="shared" si="421"/>
        <v/>
      </c>
      <c r="W6739" s="95" t="str">
        <f t="shared" si="422"/>
        <v/>
      </c>
      <c r="X6739" s="95" t="str">
        <f t="shared" si="423"/>
        <v/>
      </c>
    </row>
    <row r="6740" spans="21:24" x14ac:dyDescent="0.3">
      <c r="U6740" s="95" t="str">
        <f t="shared" si="420"/>
        <v/>
      </c>
      <c r="V6740" s="95" t="str">
        <f t="shared" si="421"/>
        <v/>
      </c>
      <c r="W6740" s="95" t="str">
        <f t="shared" si="422"/>
        <v/>
      </c>
      <c r="X6740" s="95" t="str">
        <f t="shared" si="423"/>
        <v/>
      </c>
    </row>
    <row r="6741" spans="21:24" x14ac:dyDescent="0.3">
      <c r="U6741" s="95" t="str">
        <f t="shared" si="420"/>
        <v/>
      </c>
      <c r="V6741" s="95" t="str">
        <f t="shared" si="421"/>
        <v/>
      </c>
      <c r="W6741" s="95" t="str">
        <f t="shared" si="422"/>
        <v/>
      </c>
      <c r="X6741" s="95" t="str">
        <f t="shared" si="423"/>
        <v/>
      </c>
    </row>
    <row r="6742" spans="21:24" x14ac:dyDescent="0.3">
      <c r="U6742" s="95" t="str">
        <f t="shared" si="420"/>
        <v/>
      </c>
      <c r="V6742" s="95" t="str">
        <f t="shared" si="421"/>
        <v/>
      </c>
      <c r="W6742" s="95" t="str">
        <f t="shared" si="422"/>
        <v/>
      </c>
      <c r="X6742" s="95" t="str">
        <f t="shared" si="423"/>
        <v/>
      </c>
    </row>
    <row r="6743" spans="21:24" x14ac:dyDescent="0.3">
      <c r="U6743" s="95" t="str">
        <f t="shared" si="420"/>
        <v/>
      </c>
      <c r="V6743" s="95" t="str">
        <f t="shared" si="421"/>
        <v/>
      </c>
      <c r="W6743" s="95" t="str">
        <f t="shared" si="422"/>
        <v/>
      </c>
      <c r="X6743" s="95" t="str">
        <f t="shared" si="423"/>
        <v/>
      </c>
    </row>
    <row r="6744" spans="21:24" x14ac:dyDescent="0.3">
      <c r="U6744" s="95" t="str">
        <f t="shared" si="420"/>
        <v/>
      </c>
      <c r="V6744" s="95" t="str">
        <f t="shared" si="421"/>
        <v/>
      </c>
      <c r="W6744" s="95" t="str">
        <f t="shared" si="422"/>
        <v/>
      </c>
      <c r="X6744" s="95" t="str">
        <f t="shared" si="423"/>
        <v/>
      </c>
    </row>
    <row r="6745" spans="21:24" x14ac:dyDescent="0.3">
      <c r="U6745" s="95" t="str">
        <f t="shared" si="420"/>
        <v/>
      </c>
      <c r="V6745" s="95" t="str">
        <f t="shared" si="421"/>
        <v/>
      </c>
      <c r="W6745" s="95" t="str">
        <f t="shared" si="422"/>
        <v/>
      </c>
      <c r="X6745" s="95" t="str">
        <f t="shared" si="423"/>
        <v/>
      </c>
    </row>
    <row r="6746" spans="21:24" x14ac:dyDescent="0.3">
      <c r="U6746" s="95" t="str">
        <f t="shared" si="420"/>
        <v/>
      </c>
      <c r="V6746" s="95" t="str">
        <f t="shared" si="421"/>
        <v/>
      </c>
      <c r="W6746" s="95" t="str">
        <f t="shared" si="422"/>
        <v/>
      </c>
      <c r="X6746" s="95" t="str">
        <f t="shared" si="423"/>
        <v/>
      </c>
    </row>
    <row r="6747" spans="21:24" x14ac:dyDescent="0.3">
      <c r="U6747" s="95" t="str">
        <f t="shared" si="420"/>
        <v/>
      </c>
      <c r="V6747" s="95" t="str">
        <f t="shared" si="421"/>
        <v/>
      </c>
      <c r="W6747" s="95" t="str">
        <f t="shared" si="422"/>
        <v/>
      </c>
      <c r="X6747" s="95" t="str">
        <f t="shared" si="423"/>
        <v/>
      </c>
    </row>
    <row r="6748" spans="21:24" x14ac:dyDescent="0.3">
      <c r="U6748" s="95" t="str">
        <f t="shared" si="420"/>
        <v/>
      </c>
      <c r="V6748" s="95" t="str">
        <f t="shared" si="421"/>
        <v/>
      </c>
      <c r="W6748" s="95" t="str">
        <f t="shared" si="422"/>
        <v/>
      </c>
      <c r="X6748" s="95" t="str">
        <f t="shared" si="423"/>
        <v/>
      </c>
    </row>
    <row r="6749" spans="21:24" x14ac:dyDescent="0.3">
      <c r="U6749" s="95" t="str">
        <f t="shared" si="420"/>
        <v/>
      </c>
      <c r="V6749" s="95" t="str">
        <f t="shared" si="421"/>
        <v/>
      </c>
      <c r="W6749" s="95" t="str">
        <f t="shared" si="422"/>
        <v/>
      </c>
      <c r="X6749" s="95" t="str">
        <f t="shared" si="423"/>
        <v/>
      </c>
    </row>
    <row r="6750" spans="21:24" x14ac:dyDescent="0.3">
      <c r="U6750" s="95" t="str">
        <f t="shared" si="420"/>
        <v/>
      </c>
      <c r="V6750" s="95" t="str">
        <f t="shared" si="421"/>
        <v/>
      </c>
      <c r="W6750" s="95" t="str">
        <f t="shared" si="422"/>
        <v/>
      </c>
      <c r="X6750" s="95" t="str">
        <f t="shared" si="423"/>
        <v/>
      </c>
    </row>
    <row r="6751" spans="21:24" x14ac:dyDescent="0.3">
      <c r="U6751" s="95" t="str">
        <f t="shared" si="420"/>
        <v/>
      </c>
      <c r="V6751" s="95" t="str">
        <f t="shared" si="421"/>
        <v/>
      </c>
      <c r="W6751" s="95" t="str">
        <f t="shared" si="422"/>
        <v/>
      </c>
      <c r="X6751" s="95" t="str">
        <f t="shared" si="423"/>
        <v/>
      </c>
    </row>
    <row r="6752" spans="21:24" x14ac:dyDescent="0.3">
      <c r="U6752" s="95" t="str">
        <f t="shared" si="420"/>
        <v/>
      </c>
      <c r="V6752" s="95" t="str">
        <f t="shared" si="421"/>
        <v/>
      </c>
      <c r="W6752" s="95" t="str">
        <f t="shared" si="422"/>
        <v/>
      </c>
      <c r="X6752" s="95" t="str">
        <f t="shared" si="423"/>
        <v/>
      </c>
    </row>
    <row r="6753" spans="21:24" x14ac:dyDescent="0.3">
      <c r="U6753" s="95" t="str">
        <f t="shared" si="420"/>
        <v/>
      </c>
      <c r="V6753" s="95" t="str">
        <f t="shared" si="421"/>
        <v/>
      </c>
      <c r="W6753" s="95" t="str">
        <f t="shared" si="422"/>
        <v/>
      </c>
      <c r="X6753" s="95" t="str">
        <f t="shared" si="423"/>
        <v/>
      </c>
    </row>
    <row r="6754" spans="21:24" x14ac:dyDescent="0.3">
      <c r="U6754" s="95" t="str">
        <f t="shared" si="420"/>
        <v/>
      </c>
      <c r="V6754" s="95" t="str">
        <f t="shared" si="421"/>
        <v/>
      </c>
      <c r="W6754" s="95" t="str">
        <f t="shared" si="422"/>
        <v/>
      </c>
      <c r="X6754" s="95" t="str">
        <f t="shared" si="423"/>
        <v/>
      </c>
    </row>
    <row r="6755" spans="21:24" x14ac:dyDescent="0.3">
      <c r="U6755" s="95" t="str">
        <f t="shared" si="420"/>
        <v/>
      </c>
      <c r="V6755" s="95" t="str">
        <f t="shared" si="421"/>
        <v/>
      </c>
      <c r="W6755" s="95" t="str">
        <f t="shared" si="422"/>
        <v/>
      </c>
      <c r="X6755" s="95" t="str">
        <f t="shared" si="423"/>
        <v/>
      </c>
    </row>
    <row r="6756" spans="21:24" x14ac:dyDescent="0.3">
      <c r="U6756" s="95" t="str">
        <f t="shared" si="420"/>
        <v/>
      </c>
      <c r="V6756" s="95" t="str">
        <f t="shared" si="421"/>
        <v/>
      </c>
      <c r="W6756" s="95" t="str">
        <f t="shared" si="422"/>
        <v/>
      </c>
      <c r="X6756" s="95" t="str">
        <f t="shared" si="423"/>
        <v/>
      </c>
    </row>
    <row r="6757" spans="21:24" x14ac:dyDescent="0.3">
      <c r="U6757" s="95" t="str">
        <f t="shared" si="420"/>
        <v/>
      </c>
      <c r="V6757" s="95" t="str">
        <f t="shared" si="421"/>
        <v/>
      </c>
      <c r="W6757" s="95" t="str">
        <f t="shared" si="422"/>
        <v/>
      </c>
      <c r="X6757" s="95" t="str">
        <f t="shared" si="423"/>
        <v/>
      </c>
    </row>
    <row r="6758" spans="21:24" x14ac:dyDescent="0.3">
      <c r="U6758" s="95" t="str">
        <f t="shared" si="420"/>
        <v/>
      </c>
      <c r="V6758" s="95" t="str">
        <f t="shared" si="421"/>
        <v/>
      </c>
      <c r="W6758" s="95" t="str">
        <f t="shared" si="422"/>
        <v/>
      </c>
      <c r="X6758" s="95" t="str">
        <f t="shared" si="423"/>
        <v/>
      </c>
    </row>
    <row r="6759" spans="21:24" x14ac:dyDescent="0.3">
      <c r="U6759" s="95" t="str">
        <f t="shared" si="420"/>
        <v/>
      </c>
      <c r="V6759" s="95" t="str">
        <f t="shared" si="421"/>
        <v/>
      </c>
      <c r="W6759" s="95" t="str">
        <f t="shared" si="422"/>
        <v/>
      </c>
      <c r="X6759" s="95" t="str">
        <f t="shared" si="423"/>
        <v/>
      </c>
    </row>
    <row r="6760" spans="21:24" x14ac:dyDescent="0.3">
      <c r="U6760" s="95" t="str">
        <f t="shared" si="420"/>
        <v/>
      </c>
      <c r="V6760" s="95" t="str">
        <f t="shared" si="421"/>
        <v/>
      </c>
      <c r="W6760" s="95" t="str">
        <f t="shared" si="422"/>
        <v/>
      </c>
      <c r="X6760" s="95" t="str">
        <f t="shared" si="423"/>
        <v/>
      </c>
    </row>
    <row r="6761" spans="21:24" x14ac:dyDescent="0.3">
      <c r="U6761" s="95" t="str">
        <f t="shared" si="420"/>
        <v/>
      </c>
      <c r="V6761" s="95" t="str">
        <f t="shared" si="421"/>
        <v/>
      </c>
      <c r="W6761" s="95" t="str">
        <f t="shared" si="422"/>
        <v/>
      </c>
      <c r="X6761" s="95" t="str">
        <f t="shared" si="423"/>
        <v/>
      </c>
    </row>
    <row r="6762" spans="21:24" x14ac:dyDescent="0.3">
      <c r="U6762" s="95" t="str">
        <f t="shared" si="420"/>
        <v/>
      </c>
      <c r="V6762" s="95" t="str">
        <f t="shared" si="421"/>
        <v/>
      </c>
      <c r="W6762" s="95" t="str">
        <f t="shared" si="422"/>
        <v/>
      </c>
      <c r="X6762" s="95" t="str">
        <f t="shared" si="423"/>
        <v/>
      </c>
    </row>
    <row r="6763" spans="21:24" x14ac:dyDescent="0.3">
      <c r="U6763" s="95" t="str">
        <f t="shared" si="420"/>
        <v/>
      </c>
      <c r="V6763" s="95" t="str">
        <f t="shared" si="421"/>
        <v/>
      </c>
      <c r="W6763" s="95" t="str">
        <f t="shared" si="422"/>
        <v/>
      </c>
      <c r="X6763" s="95" t="str">
        <f t="shared" si="423"/>
        <v/>
      </c>
    </row>
    <row r="6764" spans="21:24" x14ac:dyDescent="0.3">
      <c r="U6764" s="95" t="str">
        <f t="shared" si="420"/>
        <v/>
      </c>
      <c r="V6764" s="95" t="str">
        <f t="shared" si="421"/>
        <v/>
      </c>
      <c r="W6764" s="95" t="str">
        <f t="shared" si="422"/>
        <v/>
      </c>
      <c r="X6764" s="95" t="str">
        <f t="shared" si="423"/>
        <v/>
      </c>
    </row>
    <row r="6765" spans="21:24" x14ac:dyDescent="0.3">
      <c r="U6765" s="95" t="str">
        <f t="shared" si="420"/>
        <v/>
      </c>
      <c r="V6765" s="95" t="str">
        <f t="shared" si="421"/>
        <v/>
      </c>
      <c r="W6765" s="95" t="str">
        <f t="shared" si="422"/>
        <v/>
      </c>
      <c r="X6765" s="95" t="str">
        <f t="shared" si="423"/>
        <v/>
      </c>
    </row>
    <row r="6766" spans="21:24" x14ac:dyDescent="0.3">
      <c r="U6766" s="95" t="str">
        <f t="shared" si="420"/>
        <v/>
      </c>
      <c r="V6766" s="95" t="str">
        <f t="shared" si="421"/>
        <v/>
      </c>
      <c r="W6766" s="95" t="str">
        <f t="shared" si="422"/>
        <v/>
      </c>
      <c r="X6766" s="95" t="str">
        <f t="shared" si="423"/>
        <v/>
      </c>
    </row>
    <row r="6767" spans="21:24" x14ac:dyDescent="0.3">
      <c r="U6767" s="95" t="str">
        <f t="shared" si="420"/>
        <v/>
      </c>
      <c r="V6767" s="95" t="str">
        <f t="shared" si="421"/>
        <v/>
      </c>
      <c r="W6767" s="95" t="str">
        <f t="shared" si="422"/>
        <v/>
      </c>
      <c r="X6767" s="95" t="str">
        <f t="shared" si="423"/>
        <v/>
      </c>
    </row>
    <row r="6768" spans="21:24" x14ac:dyDescent="0.3">
      <c r="U6768" s="95" t="str">
        <f t="shared" si="420"/>
        <v/>
      </c>
      <c r="V6768" s="95" t="str">
        <f t="shared" si="421"/>
        <v/>
      </c>
      <c r="W6768" s="95" t="str">
        <f t="shared" si="422"/>
        <v/>
      </c>
      <c r="X6768" s="95" t="str">
        <f t="shared" si="423"/>
        <v/>
      </c>
    </row>
    <row r="6769" spans="21:24" x14ac:dyDescent="0.3">
      <c r="U6769" s="95" t="str">
        <f t="shared" si="420"/>
        <v/>
      </c>
      <c r="V6769" s="95" t="str">
        <f t="shared" si="421"/>
        <v/>
      </c>
      <c r="W6769" s="95" t="str">
        <f t="shared" si="422"/>
        <v/>
      </c>
      <c r="X6769" s="95" t="str">
        <f t="shared" si="423"/>
        <v/>
      </c>
    </row>
    <row r="6770" spans="21:24" x14ac:dyDescent="0.3">
      <c r="U6770" s="95" t="str">
        <f t="shared" si="420"/>
        <v/>
      </c>
      <c r="V6770" s="95" t="str">
        <f t="shared" si="421"/>
        <v/>
      </c>
      <c r="W6770" s="95" t="str">
        <f t="shared" si="422"/>
        <v/>
      </c>
      <c r="X6770" s="95" t="str">
        <f t="shared" si="423"/>
        <v/>
      </c>
    </row>
    <row r="6771" spans="21:24" x14ac:dyDescent="0.3">
      <c r="U6771" s="95" t="str">
        <f t="shared" si="420"/>
        <v/>
      </c>
      <c r="V6771" s="95" t="str">
        <f t="shared" si="421"/>
        <v/>
      </c>
      <c r="W6771" s="95" t="str">
        <f t="shared" si="422"/>
        <v/>
      </c>
      <c r="X6771" s="95" t="str">
        <f t="shared" si="423"/>
        <v/>
      </c>
    </row>
    <row r="6772" spans="21:24" x14ac:dyDescent="0.3">
      <c r="U6772" s="95" t="str">
        <f t="shared" si="420"/>
        <v/>
      </c>
      <c r="V6772" s="95" t="str">
        <f t="shared" si="421"/>
        <v/>
      </c>
      <c r="W6772" s="95" t="str">
        <f t="shared" si="422"/>
        <v/>
      </c>
      <c r="X6772" s="95" t="str">
        <f t="shared" si="423"/>
        <v/>
      </c>
    </row>
    <row r="6773" spans="21:24" x14ac:dyDescent="0.3">
      <c r="U6773" s="95" t="str">
        <f t="shared" si="420"/>
        <v/>
      </c>
      <c r="V6773" s="95" t="str">
        <f t="shared" si="421"/>
        <v/>
      </c>
      <c r="W6773" s="95" t="str">
        <f t="shared" si="422"/>
        <v/>
      </c>
      <c r="X6773" s="95" t="str">
        <f t="shared" si="423"/>
        <v/>
      </c>
    </row>
    <row r="6774" spans="21:24" x14ac:dyDescent="0.3">
      <c r="U6774" s="95" t="str">
        <f t="shared" si="420"/>
        <v/>
      </c>
      <c r="V6774" s="95" t="str">
        <f t="shared" si="421"/>
        <v/>
      </c>
      <c r="W6774" s="95" t="str">
        <f t="shared" si="422"/>
        <v/>
      </c>
      <c r="X6774" s="95" t="str">
        <f t="shared" si="423"/>
        <v/>
      </c>
    </row>
    <row r="6775" spans="21:24" x14ac:dyDescent="0.3">
      <c r="U6775" s="95" t="str">
        <f t="shared" si="420"/>
        <v/>
      </c>
      <c r="V6775" s="95" t="str">
        <f t="shared" si="421"/>
        <v/>
      </c>
      <c r="W6775" s="95" t="str">
        <f t="shared" si="422"/>
        <v/>
      </c>
      <c r="X6775" s="95" t="str">
        <f t="shared" si="423"/>
        <v/>
      </c>
    </row>
    <row r="6776" spans="21:24" x14ac:dyDescent="0.3">
      <c r="U6776" s="95" t="str">
        <f t="shared" si="420"/>
        <v/>
      </c>
      <c r="V6776" s="95" t="str">
        <f t="shared" si="421"/>
        <v/>
      </c>
      <c r="W6776" s="95" t="str">
        <f t="shared" si="422"/>
        <v/>
      </c>
      <c r="X6776" s="95" t="str">
        <f t="shared" si="423"/>
        <v/>
      </c>
    </row>
    <row r="6777" spans="21:24" x14ac:dyDescent="0.3">
      <c r="U6777" s="95" t="str">
        <f t="shared" si="420"/>
        <v/>
      </c>
      <c r="V6777" s="95" t="str">
        <f t="shared" si="421"/>
        <v/>
      </c>
      <c r="W6777" s="95" t="str">
        <f t="shared" si="422"/>
        <v/>
      </c>
      <c r="X6777" s="95" t="str">
        <f t="shared" si="423"/>
        <v/>
      </c>
    </row>
    <row r="6778" spans="21:24" x14ac:dyDescent="0.3">
      <c r="U6778" s="95" t="str">
        <f t="shared" si="420"/>
        <v/>
      </c>
      <c r="V6778" s="95" t="str">
        <f t="shared" si="421"/>
        <v/>
      </c>
      <c r="W6778" s="95" t="str">
        <f t="shared" si="422"/>
        <v/>
      </c>
      <c r="X6778" s="95" t="str">
        <f t="shared" si="423"/>
        <v/>
      </c>
    </row>
    <row r="6779" spans="21:24" x14ac:dyDescent="0.3">
      <c r="U6779" s="95" t="str">
        <f t="shared" si="420"/>
        <v/>
      </c>
      <c r="V6779" s="95" t="str">
        <f t="shared" si="421"/>
        <v/>
      </c>
      <c r="W6779" s="95" t="str">
        <f t="shared" si="422"/>
        <v/>
      </c>
      <c r="X6779" s="95" t="str">
        <f t="shared" si="423"/>
        <v/>
      </c>
    </row>
    <row r="6780" spans="21:24" x14ac:dyDescent="0.3">
      <c r="U6780" s="95" t="str">
        <f t="shared" si="420"/>
        <v/>
      </c>
      <c r="V6780" s="95" t="str">
        <f t="shared" si="421"/>
        <v/>
      </c>
      <c r="W6780" s="95" t="str">
        <f t="shared" si="422"/>
        <v/>
      </c>
      <c r="X6780" s="95" t="str">
        <f t="shared" si="423"/>
        <v/>
      </c>
    </row>
    <row r="6781" spans="21:24" x14ac:dyDescent="0.3">
      <c r="U6781" s="95" t="str">
        <f t="shared" si="420"/>
        <v/>
      </c>
      <c r="V6781" s="95" t="str">
        <f t="shared" si="421"/>
        <v/>
      </c>
      <c r="W6781" s="95" t="str">
        <f t="shared" si="422"/>
        <v/>
      </c>
      <c r="X6781" s="95" t="str">
        <f t="shared" si="423"/>
        <v/>
      </c>
    </row>
    <row r="6782" spans="21:24" x14ac:dyDescent="0.3">
      <c r="U6782" s="95" t="str">
        <f t="shared" si="420"/>
        <v/>
      </c>
      <c r="V6782" s="95" t="str">
        <f t="shared" si="421"/>
        <v/>
      </c>
      <c r="W6782" s="95" t="str">
        <f t="shared" si="422"/>
        <v/>
      </c>
      <c r="X6782" s="95" t="str">
        <f t="shared" si="423"/>
        <v/>
      </c>
    </row>
    <row r="6783" spans="21:24" x14ac:dyDescent="0.3">
      <c r="U6783" s="95" t="str">
        <f t="shared" si="420"/>
        <v/>
      </c>
      <c r="V6783" s="95" t="str">
        <f t="shared" si="421"/>
        <v/>
      </c>
      <c r="W6783" s="95" t="str">
        <f t="shared" si="422"/>
        <v/>
      </c>
      <c r="X6783" s="95" t="str">
        <f t="shared" si="423"/>
        <v/>
      </c>
    </row>
    <row r="6784" spans="21:24" x14ac:dyDescent="0.3">
      <c r="U6784" s="95" t="str">
        <f t="shared" si="420"/>
        <v/>
      </c>
      <c r="V6784" s="95" t="str">
        <f t="shared" si="421"/>
        <v/>
      </c>
      <c r="W6784" s="95" t="str">
        <f t="shared" si="422"/>
        <v/>
      </c>
      <c r="X6784" s="95" t="str">
        <f t="shared" si="423"/>
        <v/>
      </c>
    </row>
    <row r="6785" spans="21:24" x14ac:dyDescent="0.3">
      <c r="U6785" s="95" t="str">
        <f t="shared" si="420"/>
        <v/>
      </c>
      <c r="V6785" s="95" t="str">
        <f t="shared" si="421"/>
        <v/>
      </c>
      <c r="W6785" s="95" t="str">
        <f t="shared" si="422"/>
        <v/>
      </c>
      <c r="X6785" s="95" t="str">
        <f t="shared" si="423"/>
        <v/>
      </c>
    </row>
    <row r="6786" spans="21:24" x14ac:dyDescent="0.3">
      <c r="U6786" s="95" t="str">
        <f t="shared" si="420"/>
        <v/>
      </c>
      <c r="V6786" s="95" t="str">
        <f t="shared" si="421"/>
        <v/>
      </c>
      <c r="W6786" s="95" t="str">
        <f t="shared" si="422"/>
        <v/>
      </c>
      <c r="X6786" s="95" t="str">
        <f t="shared" si="423"/>
        <v/>
      </c>
    </row>
    <row r="6787" spans="21:24" x14ac:dyDescent="0.3">
      <c r="U6787" s="95" t="str">
        <f t="shared" si="420"/>
        <v/>
      </c>
      <c r="V6787" s="95" t="str">
        <f t="shared" si="421"/>
        <v/>
      </c>
      <c r="W6787" s="95" t="str">
        <f t="shared" si="422"/>
        <v/>
      </c>
      <c r="X6787" s="95" t="str">
        <f t="shared" si="423"/>
        <v/>
      </c>
    </row>
    <row r="6788" spans="21:24" x14ac:dyDescent="0.3">
      <c r="U6788" s="95" t="str">
        <f t="shared" si="420"/>
        <v/>
      </c>
      <c r="V6788" s="95" t="str">
        <f t="shared" si="421"/>
        <v/>
      </c>
      <c r="W6788" s="95" t="str">
        <f t="shared" si="422"/>
        <v/>
      </c>
      <c r="X6788" s="95" t="str">
        <f t="shared" si="423"/>
        <v/>
      </c>
    </row>
    <row r="6789" spans="21:24" x14ac:dyDescent="0.3">
      <c r="U6789" s="95" t="str">
        <f t="shared" ref="U6789:U6852" si="424">IF(L6789="ANO",B6789&amp;"-Linie A","")</f>
        <v/>
      </c>
      <c r="V6789" s="95" t="str">
        <f t="shared" ref="V6789:V6852" si="425">IF(M6789="ANO",B6789&amp;"-Linie B","")</f>
        <v/>
      </c>
      <c r="W6789" s="95" t="str">
        <f t="shared" ref="W6789:W6852" si="426">IF(N6789="ANO",B6789&amp;"-Linie C","")</f>
        <v/>
      </c>
      <c r="X6789" s="95" t="str">
        <f t="shared" ref="X6789:X6852" si="427">IF(O6789="ANO",B6789&amp;"-Linie D","")</f>
        <v/>
      </c>
    </row>
    <row r="6790" spans="21:24" x14ac:dyDescent="0.3">
      <c r="U6790" s="95" t="str">
        <f t="shared" si="424"/>
        <v/>
      </c>
      <c r="V6790" s="95" t="str">
        <f t="shared" si="425"/>
        <v/>
      </c>
      <c r="W6790" s="95" t="str">
        <f t="shared" si="426"/>
        <v/>
      </c>
      <c r="X6790" s="95" t="str">
        <f t="shared" si="427"/>
        <v/>
      </c>
    </row>
    <row r="6791" spans="21:24" x14ac:dyDescent="0.3">
      <c r="U6791" s="95" t="str">
        <f t="shared" si="424"/>
        <v/>
      </c>
      <c r="V6791" s="95" t="str">
        <f t="shared" si="425"/>
        <v/>
      </c>
      <c r="W6791" s="95" t="str">
        <f t="shared" si="426"/>
        <v/>
      </c>
      <c r="X6791" s="95" t="str">
        <f t="shared" si="427"/>
        <v/>
      </c>
    </row>
    <row r="6792" spans="21:24" x14ac:dyDescent="0.3">
      <c r="U6792" s="95" t="str">
        <f t="shared" si="424"/>
        <v/>
      </c>
      <c r="V6792" s="95" t="str">
        <f t="shared" si="425"/>
        <v/>
      </c>
      <c r="W6792" s="95" t="str">
        <f t="shared" si="426"/>
        <v/>
      </c>
      <c r="X6792" s="95" t="str">
        <f t="shared" si="427"/>
        <v/>
      </c>
    </row>
    <row r="6793" spans="21:24" x14ac:dyDescent="0.3">
      <c r="U6793" s="95" t="str">
        <f t="shared" si="424"/>
        <v/>
      </c>
      <c r="V6793" s="95" t="str">
        <f t="shared" si="425"/>
        <v/>
      </c>
      <c r="W6793" s="95" t="str">
        <f t="shared" si="426"/>
        <v/>
      </c>
      <c r="X6793" s="95" t="str">
        <f t="shared" si="427"/>
        <v/>
      </c>
    </row>
    <row r="6794" spans="21:24" x14ac:dyDescent="0.3">
      <c r="U6794" s="95" t="str">
        <f t="shared" si="424"/>
        <v/>
      </c>
      <c r="V6794" s="95" t="str">
        <f t="shared" si="425"/>
        <v/>
      </c>
      <c r="W6794" s="95" t="str">
        <f t="shared" si="426"/>
        <v/>
      </c>
      <c r="X6794" s="95" t="str">
        <f t="shared" si="427"/>
        <v/>
      </c>
    </row>
    <row r="6795" spans="21:24" x14ac:dyDescent="0.3">
      <c r="U6795" s="95" t="str">
        <f t="shared" si="424"/>
        <v/>
      </c>
      <c r="V6795" s="95" t="str">
        <f t="shared" si="425"/>
        <v/>
      </c>
      <c r="W6795" s="95" t="str">
        <f t="shared" si="426"/>
        <v/>
      </c>
      <c r="X6795" s="95" t="str">
        <f t="shared" si="427"/>
        <v/>
      </c>
    </row>
    <row r="6796" spans="21:24" x14ac:dyDescent="0.3">
      <c r="U6796" s="95" t="str">
        <f t="shared" si="424"/>
        <v/>
      </c>
      <c r="V6796" s="95" t="str">
        <f t="shared" si="425"/>
        <v/>
      </c>
      <c r="W6796" s="95" t="str">
        <f t="shared" si="426"/>
        <v/>
      </c>
      <c r="X6796" s="95" t="str">
        <f t="shared" si="427"/>
        <v/>
      </c>
    </row>
    <row r="6797" spans="21:24" x14ac:dyDescent="0.3">
      <c r="U6797" s="95" t="str">
        <f t="shared" si="424"/>
        <v/>
      </c>
      <c r="V6797" s="95" t="str">
        <f t="shared" si="425"/>
        <v/>
      </c>
      <c r="W6797" s="95" t="str">
        <f t="shared" si="426"/>
        <v/>
      </c>
      <c r="X6797" s="95" t="str">
        <f t="shared" si="427"/>
        <v/>
      </c>
    </row>
    <row r="6798" spans="21:24" x14ac:dyDescent="0.3">
      <c r="U6798" s="95" t="str">
        <f t="shared" si="424"/>
        <v/>
      </c>
      <c r="V6798" s="95" t="str">
        <f t="shared" si="425"/>
        <v/>
      </c>
      <c r="W6798" s="95" t="str">
        <f t="shared" si="426"/>
        <v/>
      </c>
      <c r="X6798" s="95" t="str">
        <f t="shared" si="427"/>
        <v/>
      </c>
    </row>
    <row r="6799" spans="21:24" x14ac:dyDescent="0.3">
      <c r="U6799" s="95" t="str">
        <f t="shared" si="424"/>
        <v/>
      </c>
      <c r="V6799" s="95" t="str">
        <f t="shared" si="425"/>
        <v/>
      </c>
      <c r="W6799" s="95" t="str">
        <f t="shared" si="426"/>
        <v/>
      </c>
      <c r="X6799" s="95" t="str">
        <f t="shared" si="427"/>
        <v/>
      </c>
    </row>
    <row r="6800" spans="21:24" x14ac:dyDescent="0.3">
      <c r="U6800" s="95" t="str">
        <f t="shared" si="424"/>
        <v/>
      </c>
      <c r="V6800" s="95" t="str">
        <f t="shared" si="425"/>
        <v/>
      </c>
      <c r="W6800" s="95" t="str">
        <f t="shared" si="426"/>
        <v/>
      </c>
      <c r="X6800" s="95" t="str">
        <f t="shared" si="427"/>
        <v/>
      </c>
    </row>
    <row r="6801" spans="21:24" x14ac:dyDescent="0.3">
      <c r="U6801" s="95" t="str">
        <f t="shared" si="424"/>
        <v/>
      </c>
      <c r="V6801" s="95" t="str">
        <f t="shared" si="425"/>
        <v/>
      </c>
      <c r="W6801" s="95" t="str">
        <f t="shared" si="426"/>
        <v/>
      </c>
      <c r="X6801" s="95" t="str">
        <f t="shared" si="427"/>
        <v/>
      </c>
    </row>
    <row r="6802" spans="21:24" x14ac:dyDescent="0.3">
      <c r="U6802" s="95" t="str">
        <f t="shared" si="424"/>
        <v/>
      </c>
      <c r="V6802" s="95" t="str">
        <f t="shared" si="425"/>
        <v/>
      </c>
      <c r="W6802" s="95" t="str">
        <f t="shared" si="426"/>
        <v/>
      </c>
      <c r="X6802" s="95" t="str">
        <f t="shared" si="427"/>
        <v/>
      </c>
    </row>
    <row r="6803" spans="21:24" x14ac:dyDescent="0.3">
      <c r="U6803" s="95" t="str">
        <f t="shared" si="424"/>
        <v/>
      </c>
      <c r="V6803" s="95" t="str">
        <f t="shared" si="425"/>
        <v/>
      </c>
      <c r="W6803" s="95" t="str">
        <f t="shared" si="426"/>
        <v/>
      </c>
      <c r="X6803" s="95" t="str">
        <f t="shared" si="427"/>
        <v/>
      </c>
    </row>
    <row r="6804" spans="21:24" x14ac:dyDescent="0.3">
      <c r="U6804" s="95" t="str">
        <f t="shared" si="424"/>
        <v/>
      </c>
      <c r="V6804" s="95" t="str">
        <f t="shared" si="425"/>
        <v/>
      </c>
      <c r="W6804" s="95" t="str">
        <f t="shared" si="426"/>
        <v/>
      </c>
      <c r="X6804" s="95" t="str">
        <f t="shared" si="427"/>
        <v/>
      </c>
    </row>
    <row r="6805" spans="21:24" x14ac:dyDescent="0.3">
      <c r="U6805" s="95" t="str">
        <f t="shared" si="424"/>
        <v/>
      </c>
      <c r="V6805" s="95" t="str">
        <f t="shared" si="425"/>
        <v/>
      </c>
      <c r="W6805" s="95" t="str">
        <f t="shared" si="426"/>
        <v/>
      </c>
      <c r="X6805" s="95" t="str">
        <f t="shared" si="427"/>
        <v/>
      </c>
    </row>
    <row r="6806" spans="21:24" x14ac:dyDescent="0.3">
      <c r="U6806" s="95" t="str">
        <f t="shared" si="424"/>
        <v/>
      </c>
      <c r="V6806" s="95" t="str">
        <f t="shared" si="425"/>
        <v/>
      </c>
      <c r="W6806" s="95" t="str">
        <f t="shared" si="426"/>
        <v/>
      </c>
      <c r="X6806" s="95" t="str">
        <f t="shared" si="427"/>
        <v/>
      </c>
    </row>
    <row r="6807" spans="21:24" x14ac:dyDescent="0.3">
      <c r="U6807" s="95" t="str">
        <f t="shared" si="424"/>
        <v/>
      </c>
      <c r="V6807" s="95" t="str">
        <f t="shared" si="425"/>
        <v/>
      </c>
      <c r="W6807" s="95" t="str">
        <f t="shared" si="426"/>
        <v/>
      </c>
      <c r="X6807" s="95" t="str">
        <f t="shared" si="427"/>
        <v/>
      </c>
    </row>
    <row r="6808" spans="21:24" x14ac:dyDescent="0.3">
      <c r="U6808" s="95" t="str">
        <f t="shared" si="424"/>
        <v/>
      </c>
      <c r="V6808" s="95" t="str">
        <f t="shared" si="425"/>
        <v/>
      </c>
      <c r="W6808" s="95" t="str">
        <f t="shared" si="426"/>
        <v/>
      </c>
      <c r="X6808" s="95" t="str">
        <f t="shared" si="427"/>
        <v/>
      </c>
    </row>
    <row r="6809" spans="21:24" x14ac:dyDescent="0.3">
      <c r="U6809" s="95" t="str">
        <f t="shared" si="424"/>
        <v/>
      </c>
      <c r="V6809" s="95" t="str">
        <f t="shared" si="425"/>
        <v/>
      </c>
      <c r="W6809" s="95" t="str">
        <f t="shared" si="426"/>
        <v/>
      </c>
      <c r="X6809" s="95" t="str">
        <f t="shared" si="427"/>
        <v/>
      </c>
    </row>
    <row r="6810" spans="21:24" x14ac:dyDescent="0.3">
      <c r="U6810" s="95" t="str">
        <f t="shared" si="424"/>
        <v/>
      </c>
      <c r="V6810" s="95" t="str">
        <f t="shared" si="425"/>
        <v/>
      </c>
      <c r="W6810" s="95" t="str">
        <f t="shared" si="426"/>
        <v/>
      </c>
      <c r="X6810" s="95" t="str">
        <f t="shared" si="427"/>
        <v/>
      </c>
    </row>
    <row r="6811" spans="21:24" x14ac:dyDescent="0.3">
      <c r="U6811" s="95" t="str">
        <f t="shared" si="424"/>
        <v/>
      </c>
      <c r="V6811" s="95" t="str">
        <f t="shared" si="425"/>
        <v/>
      </c>
      <c r="W6811" s="95" t="str">
        <f t="shared" si="426"/>
        <v/>
      </c>
      <c r="X6811" s="95" t="str">
        <f t="shared" si="427"/>
        <v/>
      </c>
    </row>
    <row r="6812" spans="21:24" x14ac:dyDescent="0.3">
      <c r="U6812" s="95" t="str">
        <f t="shared" si="424"/>
        <v/>
      </c>
      <c r="V6812" s="95" t="str">
        <f t="shared" si="425"/>
        <v/>
      </c>
      <c r="W6812" s="95" t="str">
        <f t="shared" si="426"/>
        <v/>
      </c>
      <c r="X6812" s="95" t="str">
        <f t="shared" si="427"/>
        <v/>
      </c>
    </row>
    <row r="6813" spans="21:24" x14ac:dyDescent="0.3">
      <c r="U6813" s="95" t="str">
        <f t="shared" si="424"/>
        <v/>
      </c>
      <c r="V6813" s="95" t="str">
        <f t="shared" si="425"/>
        <v/>
      </c>
      <c r="W6813" s="95" t="str">
        <f t="shared" si="426"/>
        <v/>
      </c>
      <c r="X6813" s="95" t="str">
        <f t="shared" si="427"/>
        <v/>
      </c>
    </row>
    <row r="6814" spans="21:24" x14ac:dyDescent="0.3">
      <c r="U6814" s="95" t="str">
        <f t="shared" si="424"/>
        <v/>
      </c>
      <c r="V6814" s="95" t="str">
        <f t="shared" si="425"/>
        <v/>
      </c>
      <c r="W6814" s="95" t="str">
        <f t="shared" si="426"/>
        <v/>
      </c>
      <c r="X6814" s="95" t="str">
        <f t="shared" si="427"/>
        <v/>
      </c>
    </row>
    <row r="6815" spans="21:24" x14ac:dyDescent="0.3">
      <c r="U6815" s="95" t="str">
        <f t="shared" si="424"/>
        <v/>
      </c>
      <c r="V6815" s="95" t="str">
        <f t="shared" si="425"/>
        <v/>
      </c>
      <c r="W6815" s="95" t="str">
        <f t="shared" si="426"/>
        <v/>
      </c>
      <c r="X6815" s="95" t="str">
        <f t="shared" si="427"/>
        <v/>
      </c>
    </row>
    <row r="6816" spans="21:24" x14ac:dyDescent="0.3">
      <c r="U6816" s="95" t="str">
        <f t="shared" si="424"/>
        <v/>
      </c>
      <c r="V6816" s="95" t="str">
        <f t="shared" si="425"/>
        <v/>
      </c>
      <c r="W6816" s="95" t="str">
        <f t="shared" si="426"/>
        <v/>
      </c>
      <c r="X6816" s="95" t="str">
        <f t="shared" si="427"/>
        <v/>
      </c>
    </row>
    <row r="6817" spans="21:24" x14ac:dyDescent="0.3">
      <c r="U6817" s="95" t="str">
        <f t="shared" si="424"/>
        <v/>
      </c>
      <c r="V6817" s="95" t="str">
        <f t="shared" si="425"/>
        <v/>
      </c>
      <c r="W6817" s="95" t="str">
        <f t="shared" si="426"/>
        <v/>
      </c>
      <c r="X6817" s="95" t="str">
        <f t="shared" si="427"/>
        <v/>
      </c>
    </row>
    <row r="6818" spans="21:24" x14ac:dyDescent="0.3">
      <c r="U6818" s="95" t="str">
        <f t="shared" si="424"/>
        <v/>
      </c>
      <c r="V6818" s="95" t="str">
        <f t="shared" si="425"/>
        <v/>
      </c>
      <c r="W6818" s="95" t="str">
        <f t="shared" si="426"/>
        <v/>
      </c>
      <c r="X6818" s="95" t="str">
        <f t="shared" si="427"/>
        <v/>
      </c>
    </row>
    <row r="6819" spans="21:24" x14ac:dyDescent="0.3">
      <c r="U6819" s="95" t="str">
        <f t="shared" si="424"/>
        <v/>
      </c>
      <c r="V6819" s="95" t="str">
        <f t="shared" si="425"/>
        <v/>
      </c>
      <c r="W6819" s="95" t="str">
        <f t="shared" si="426"/>
        <v/>
      </c>
      <c r="X6819" s="95" t="str">
        <f t="shared" si="427"/>
        <v/>
      </c>
    </row>
    <row r="6820" spans="21:24" x14ac:dyDescent="0.3">
      <c r="U6820" s="95" t="str">
        <f t="shared" si="424"/>
        <v/>
      </c>
      <c r="V6820" s="95" t="str">
        <f t="shared" si="425"/>
        <v/>
      </c>
      <c r="W6820" s="95" t="str">
        <f t="shared" si="426"/>
        <v/>
      </c>
      <c r="X6820" s="95" t="str">
        <f t="shared" si="427"/>
        <v/>
      </c>
    </row>
    <row r="6821" spans="21:24" x14ac:dyDescent="0.3">
      <c r="U6821" s="95" t="str">
        <f t="shared" si="424"/>
        <v/>
      </c>
      <c r="V6821" s="95" t="str">
        <f t="shared" si="425"/>
        <v/>
      </c>
      <c r="W6821" s="95" t="str">
        <f t="shared" si="426"/>
        <v/>
      </c>
      <c r="X6821" s="95" t="str">
        <f t="shared" si="427"/>
        <v/>
      </c>
    </row>
    <row r="6822" spans="21:24" x14ac:dyDescent="0.3">
      <c r="U6822" s="95" t="str">
        <f t="shared" si="424"/>
        <v/>
      </c>
      <c r="V6822" s="95" t="str">
        <f t="shared" si="425"/>
        <v/>
      </c>
      <c r="W6822" s="95" t="str">
        <f t="shared" si="426"/>
        <v/>
      </c>
      <c r="X6822" s="95" t="str">
        <f t="shared" si="427"/>
        <v/>
      </c>
    </row>
    <row r="6823" spans="21:24" x14ac:dyDescent="0.3">
      <c r="U6823" s="95" t="str">
        <f t="shared" si="424"/>
        <v/>
      </c>
      <c r="V6823" s="95" t="str">
        <f t="shared" si="425"/>
        <v/>
      </c>
      <c r="W6823" s="95" t="str">
        <f t="shared" si="426"/>
        <v/>
      </c>
      <c r="X6823" s="95" t="str">
        <f t="shared" si="427"/>
        <v/>
      </c>
    </row>
    <row r="6824" spans="21:24" x14ac:dyDescent="0.3">
      <c r="U6824" s="95" t="str">
        <f t="shared" si="424"/>
        <v/>
      </c>
      <c r="V6824" s="95" t="str">
        <f t="shared" si="425"/>
        <v/>
      </c>
      <c r="W6824" s="95" t="str">
        <f t="shared" si="426"/>
        <v/>
      </c>
      <c r="X6824" s="95" t="str">
        <f t="shared" si="427"/>
        <v/>
      </c>
    </row>
    <row r="6825" spans="21:24" x14ac:dyDescent="0.3">
      <c r="U6825" s="95" t="str">
        <f t="shared" si="424"/>
        <v/>
      </c>
      <c r="V6825" s="95" t="str">
        <f t="shared" si="425"/>
        <v/>
      </c>
      <c r="W6825" s="95" t="str">
        <f t="shared" si="426"/>
        <v/>
      </c>
      <c r="X6825" s="95" t="str">
        <f t="shared" si="427"/>
        <v/>
      </c>
    </row>
    <row r="6826" spans="21:24" x14ac:dyDescent="0.3">
      <c r="U6826" s="95" t="str">
        <f t="shared" si="424"/>
        <v/>
      </c>
      <c r="V6826" s="95" t="str">
        <f t="shared" si="425"/>
        <v/>
      </c>
      <c r="W6826" s="95" t="str">
        <f t="shared" si="426"/>
        <v/>
      </c>
      <c r="X6826" s="95" t="str">
        <f t="shared" si="427"/>
        <v/>
      </c>
    </row>
    <row r="6827" spans="21:24" x14ac:dyDescent="0.3">
      <c r="U6827" s="95" t="str">
        <f t="shared" si="424"/>
        <v/>
      </c>
      <c r="V6827" s="95" t="str">
        <f t="shared" si="425"/>
        <v/>
      </c>
      <c r="W6827" s="95" t="str">
        <f t="shared" si="426"/>
        <v/>
      </c>
      <c r="X6827" s="95" t="str">
        <f t="shared" si="427"/>
        <v/>
      </c>
    </row>
    <row r="6828" spans="21:24" x14ac:dyDescent="0.3">
      <c r="U6828" s="95" t="str">
        <f t="shared" si="424"/>
        <v/>
      </c>
      <c r="V6828" s="95" t="str">
        <f t="shared" si="425"/>
        <v/>
      </c>
      <c r="W6828" s="95" t="str">
        <f t="shared" si="426"/>
        <v/>
      </c>
      <c r="X6828" s="95" t="str">
        <f t="shared" si="427"/>
        <v/>
      </c>
    </row>
    <row r="6829" spans="21:24" x14ac:dyDescent="0.3">
      <c r="U6829" s="95" t="str">
        <f t="shared" si="424"/>
        <v/>
      </c>
      <c r="V6829" s="95" t="str">
        <f t="shared" si="425"/>
        <v/>
      </c>
      <c r="W6829" s="95" t="str">
        <f t="shared" si="426"/>
        <v/>
      </c>
      <c r="X6829" s="95" t="str">
        <f t="shared" si="427"/>
        <v/>
      </c>
    </row>
    <row r="6830" spans="21:24" x14ac:dyDescent="0.3">
      <c r="U6830" s="95" t="str">
        <f t="shared" si="424"/>
        <v/>
      </c>
      <c r="V6830" s="95" t="str">
        <f t="shared" si="425"/>
        <v/>
      </c>
      <c r="W6830" s="95" t="str">
        <f t="shared" si="426"/>
        <v/>
      </c>
      <c r="X6830" s="95" t="str">
        <f t="shared" si="427"/>
        <v/>
      </c>
    </row>
    <row r="6831" spans="21:24" x14ac:dyDescent="0.3">
      <c r="U6831" s="95" t="str">
        <f t="shared" si="424"/>
        <v/>
      </c>
      <c r="V6831" s="95" t="str">
        <f t="shared" si="425"/>
        <v/>
      </c>
      <c r="W6831" s="95" t="str">
        <f t="shared" si="426"/>
        <v/>
      </c>
      <c r="X6831" s="95" t="str">
        <f t="shared" si="427"/>
        <v/>
      </c>
    </row>
    <row r="6832" spans="21:24" x14ac:dyDescent="0.3">
      <c r="U6832" s="95" t="str">
        <f t="shared" si="424"/>
        <v/>
      </c>
      <c r="V6832" s="95" t="str">
        <f t="shared" si="425"/>
        <v/>
      </c>
      <c r="W6832" s="95" t="str">
        <f t="shared" si="426"/>
        <v/>
      </c>
      <c r="X6832" s="95" t="str">
        <f t="shared" si="427"/>
        <v/>
      </c>
    </row>
    <row r="6833" spans="21:24" x14ac:dyDescent="0.3">
      <c r="U6833" s="95" t="str">
        <f t="shared" si="424"/>
        <v/>
      </c>
      <c r="V6833" s="95" t="str">
        <f t="shared" si="425"/>
        <v/>
      </c>
      <c r="W6833" s="95" t="str">
        <f t="shared" si="426"/>
        <v/>
      </c>
      <c r="X6833" s="95" t="str">
        <f t="shared" si="427"/>
        <v/>
      </c>
    </row>
    <row r="6834" spans="21:24" x14ac:dyDescent="0.3">
      <c r="U6834" s="95" t="str">
        <f t="shared" si="424"/>
        <v/>
      </c>
      <c r="V6834" s="95" t="str">
        <f t="shared" si="425"/>
        <v/>
      </c>
      <c r="W6834" s="95" t="str">
        <f t="shared" si="426"/>
        <v/>
      </c>
      <c r="X6834" s="95" t="str">
        <f t="shared" si="427"/>
        <v/>
      </c>
    </row>
    <row r="6835" spans="21:24" x14ac:dyDescent="0.3">
      <c r="U6835" s="95" t="str">
        <f t="shared" si="424"/>
        <v/>
      </c>
      <c r="V6835" s="95" t="str">
        <f t="shared" si="425"/>
        <v/>
      </c>
      <c r="W6835" s="95" t="str">
        <f t="shared" si="426"/>
        <v/>
      </c>
      <c r="X6835" s="95" t="str">
        <f t="shared" si="427"/>
        <v/>
      </c>
    </row>
    <row r="6836" spans="21:24" x14ac:dyDescent="0.3">
      <c r="U6836" s="95" t="str">
        <f t="shared" si="424"/>
        <v/>
      </c>
      <c r="V6836" s="95" t="str">
        <f t="shared" si="425"/>
        <v/>
      </c>
      <c r="W6836" s="95" t="str">
        <f t="shared" si="426"/>
        <v/>
      </c>
      <c r="X6836" s="95" t="str">
        <f t="shared" si="427"/>
        <v/>
      </c>
    </row>
    <row r="6837" spans="21:24" x14ac:dyDescent="0.3">
      <c r="U6837" s="95" t="str">
        <f t="shared" si="424"/>
        <v/>
      </c>
      <c r="V6837" s="95" t="str">
        <f t="shared" si="425"/>
        <v/>
      </c>
      <c r="W6837" s="95" t="str">
        <f t="shared" si="426"/>
        <v/>
      </c>
      <c r="X6837" s="95" t="str">
        <f t="shared" si="427"/>
        <v/>
      </c>
    </row>
    <row r="6838" spans="21:24" x14ac:dyDescent="0.3">
      <c r="U6838" s="95" t="str">
        <f t="shared" si="424"/>
        <v/>
      </c>
      <c r="V6838" s="95" t="str">
        <f t="shared" si="425"/>
        <v/>
      </c>
      <c r="W6838" s="95" t="str">
        <f t="shared" si="426"/>
        <v/>
      </c>
      <c r="X6838" s="95" t="str">
        <f t="shared" si="427"/>
        <v/>
      </c>
    </row>
    <row r="6839" spans="21:24" x14ac:dyDescent="0.3">
      <c r="U6839" s="95" t="str">
        <f t="shared" si="424"/>
        <v/>
      </c>
      <c r="V6839" s="95" t="str">
        <f t="shared" si="425"/>
        <v/>
      </c>
      <c r="W6839" s="95" t="str">
        <f t="shared" si="426"/>
        <v/>
      </c>
      <c r="X6839" s="95" t="str">
        <f t="shared" si="427"/>
        <v/>
      </c>
    </row>
    <row r="6840" spans="21:24" x14ac:dyDescent="0.3">
      <c r="U6840" s="95" t="str">
        <f t="shared" si="424"/>
        <v/>
      </c>
      <c r="V6840" s="95" t="str">
        <f t="shared" si="425"/>
        <v/>
      </c>
      <c r="W6840" s="95" t="str">
        <f t="shared" si="426"/>
        <v/>
      </c>
      <c r="X6840" s="95" t="str">
        <f t="shared" si="427"/>
        <v/>
      </c>
    </row>
    <row r="6841" spans="21:24" x14ac:dyDescent="0.3">
      <c r="U6841" s="95" t="str">
        <f t="shared" si="424"/>
        <v/>
      </c>
      <c r="V6841" s="95" t="str">
        <f t="shared" si="425"/>
        <v/>
      </c>
      <c r="W6841" s="95" t="str">
        <f t="shared" si="426"/>
        <v/>
      </c>
      <c r="X6841" s="95" t="str">
        <f t="shared" si="427"/>
        <v/>
      </c>
    </row>
    <row r="6842" spans="21:24" x14ac:dyDescent="0.3">
      <c r="U6842" s="95" t="str">
        <f t="shared" si="424"/>
        <v/>
      </c>
      <c r="V6842" s="95" t="str">
        <f t="shared" si="425"/>
        <v/>
      </c>
      <c r="W6842" s="95" t="str">
        <f t="shared" si="426"/>
        <v/>
      </c>
      <c r="X6842" s="95" t="str">
        <f t="shared" si="427"/>
        <v/>
      </c>
    </row>
    <row r="6843" spans="21:24" x14ac:dyDescent="0.3">
      <c r="U6843" s="95" t="str">
        <f t="shared" si="424"/>
        <v/>
      </c>
      <c r="V6843" s="95" t="str">
        <f t="shared" si="425"/>
        <v/>
      </c>
      <c r="W6843" s="95" t="str">
        <f t="shared" si="426"/>
        <v/>
      </c>
      <c r="X6843" s="95" t="str">
        <f t="shared" si="427"/>
        <v/>
      </c>
    </row>
    <row r="6844" spans="21:24" x14ac:dyDescent="0.3">
      <c r="U6844" s="95" t="str">
        <f t="shared" si="424"/>
        <v/>
      </c>
      <c r="V6844" s="95" t="str">
        <f t="shared" si="425"/>
        <v/>
      </c>
      <c r="W6844" s="95" t="str">
        <f t="shared" si="426"/>
        <v/>
      </c>
      <c r="X6844" s="95" t="str">
        <f t="shared" si="427"/>
        <v/>
      </c>
    </row>
    <row r="6845" spans="21:24" x14ac:dyDescent="0.3">
      <c r="U6845" s="95" t="str">
        <f t="shared" si="424"/>
        <v/>
      </c>
      <c r="V6845" s="95" t="str">
        <f t="shared" si="425"/>
        <v/>
      </c>
      <c r="W6845" s="95" t="str">
        <f t="shared" si="426"/>
        <v/>
      </c>
      <c r="X6845" s="95" t="str">
        <f t="shared" si="427"/>
        <v/>
      </c>
    </row>
    <row r="6846" spans="21:24" x14ac:dyDescent="0.3">
      <c r="U6846" s="95" t="str">
        <f t="shared" si="424"/>
        <v/>
      </c>
      <c r="V6846" s="95" t="str">
        <f t="shared" si="425"/>
        <v/>
      </c>
      <c r="W6846" s="95" t="str">
        <f t="shared" si="426"/>
        <v/>
      </c>
      <c r="X6846" s="95" t="str">
        <f t="shared" si="427"/>
        <v/>
      </c>
    </row>
    <row r="6847" spans="21:24" x14ac:dyDescent="0.3">
      <c r="U6847" s="95" t="str">
        <f t="shared" si="424"/>
        <v/>
      </c>
      <c r="V6847" s="95" t="str">
        <f t="shared" si="425"/>
        <v/>
      </c>
      <c r="W6847" s="95" t="str">
        <f t="shared" si="426"/>
        <v/>
      </c>
      <c r="X6847" s="95" t="str">
        <f t="shared" si="427"/>
        <v/>
      </c>
    </row>
    <row r="6848" spans="21:24" x14ac:dyDescent="0.3">
      <c r="U6848" s="95" t="str">
        <f t="shared" si="424"/>
        <v/>
      </c>
      <c r="V6848" s="95" t="str">
        <f t="shared" si="425"/>
        <v/>
      </c>
      <c r="W6848" s="95" t="str">
        <f t="shared" si="426"/>
        <v/>
      </c>
      <c r="X6848" s="95" t="str">
        <f t="shared" si="427"/>
        <v/>
      </c>
    </row>
    <row r="6849" spans="21:24" x14ac:dyDescent="0.3">
      <c r="U6849" s="95" t="str">
        <f t="shared" si="424"/>
        <v/>
      </c>
      <c r="V6849" s="95" t="str">
        <f t="shared" si="425"/>
        <v/>
      </c>
      <c r="W6849" s="95" t="str">
        <f t="shared" si="426"/>
        <v/>
      </c>
      <c r="X6849" s="95" t="str">
        <f t="shared" si="427"/>
        <v/>
      </c>
    </row>
    <row r="6850" spans="21:24" x14ac:dyDescent="0.3">
      <c r="U6850" s="95" t="str">
        <f t="shared" si="424"/>
        <v/>
      </c>
      <c r="V6850" s="95" t="str">
        <f t="shared" si="425"/>
        <v/>
      </c>
      <c r="W6850" s="95" t="str">
        <f t="shared" si="426"/>
        <v/>
      </c>
      <c r="X6850" s="95" t="str">
        <f t="shared" si="427"/>
        <v/>
      </c>
    </row>
    <row r="6851" spans="21:24" x14ac:dyDescent="0.3">
      <c r="U6851" s="95" t="str">
        <f t="shared" si="424"/>
        <v/>
      </c>
      <c r="V6851" s="95" t="str">
        <f t="shared" si="425"/>
        <v/>
      </c>
      <c r="W6851" s="95" t="str">
        <f t="shared" si="426"/>
        <v/>
      </c>
      <c r="X6851" s="95" t="str">
        <f t="shared" si="427"/>
        <v/>
      </c>
    </row>
    <row r="6852" spans="21:24" x14ac:dyDescent="0.3">
      <c r="U6852" s="95" t="str">
        <f t="shared" si="424"/>
        <v/>
      </c>
      <c r="V6852" s="95" t="str">
        <f t="shared" si="425"/>
        <v/>
      </c>
      <c r="W6852" s="95" t="str">
        <f t="shared" si="426"/>
        <v/>
      </c>
      <c r="X6852" s="95" t="str">
        <f t="shared" si="427"/>
        <v/>
      </c>
    </row>
    <row r="6853" spans="21:24" x14ac:dyDescent="0.3">
      <c r="U6853" s="95" t="str">
        <f t="shared" ref="U6853:U6916" si="428">IF(L6853="ANO",B6853&amp;"-Linie A","")</f>
        <v/>
      </c>
      <c r="V6853" s="95" t="str">
        <f t="shared" ref="V6853:V6916" si="429">IF(M6853="ANO",B6853&amp;"-Linie B","")</f>
        <v/>
      </c>
      <c r="W6853" s="95" t="str">
        <f t="shared" ref="W6853:W6916" si="430">IF(N6853="ANO",B6853&amp;"-Linie C","")</f>
        <v/>
      </c>
      <c r="X6853" s="95" t="str">
        <f t="shared" ref="X6853:X6916" si="431">IF(O6853="ANO",B6853&amp;"-Linie D","")</f>
        <v/>
      </c>
    </row>
    <row r="6854" spans="21:24" x14ac:dyDescent="0.3">
      <c r="U6854" s="95" t="str">
        <f t="shared" si="428"/>
        <v/>
      </c>
      <c r="V6854" s="95" t="str">
        <f t="shared" si="429"/>
        <v/>
      </c>
      <c r="W6854" s="95" t="str">
        <f t="shared" si="430"/>
        <v/>
      </c>
      <c r="X6854" s="95" t="str">
        <f t="shared" si="431"/>
        <v/>
      </c>
    </row>
    <row r="6855" spans="21:24" x14ac:dyDescent="0.3">
      <c r="U6855" s="95" t="str">
        <f t="shared" si="428"/>
        <v/>
      </c>
      <c r="V6855" s="95" t="str">
        <f t="shared" si="429"/>
        <v/>
      </c>
      <c r="W6855" s="95" t="str">
        <f t="shared" si="430"/>
        <v/>
      </c>
      <c r="X6855" s="95" t="str">
        <f t="shared" si="431"/>
        <v/>
      </c>
    </row>
    <row r="6856" spans="21:24" x14ac:dyDescent="0.3">
      <c r="U6856" s="95" t="str">
        <f t="shared" si="428"/>
        <v/>
      </c>
      <c r="V6856" s="95" t="str">
        <f t="shared" si="429"/>
        <v/>
      </c>
      <c r="W6856" s="95" t="str">
        <f t="shared" si="430"/>
        <v/>
      </c>
      <c r="X6856" s="95" t="str">
        <f t="shared" si="431"/>
        <v/>
      </c>
    </row>
    <row r="6857" spans="21:24" x14ac:dyDescent="0.3">
      <c r="U6857" s="95" t="str">
        <f t="shared" si="428"/>
        <v/>
      </c>
      <c r="V6857" s="95" t="str">
        <f t="shared" si="429"/>
        <v/>
      </c>
      <c r="W6857" s="95" t="str">
        <f t="shared" si="430"/>
        <v/>
      </c>
      <c r="X6857" s="95" t="str">
        <f t="shared" si="431"/>
        <v/>
      </c>
    </row>
    <row r="6858" spans="21:24" x14ac:dyDescent="0.3">
      <c r="U6858" s="95" t="str">
        <f t="shared" si="428"/>
        <v/>
      </c>
      <c r="V6858" s="95" t="str">
        <f t="shared" si="429"/>
        <v/>
      </c>
      <c r="W6858" s="95" t="str">
        <f t="shared" si="430"/>
        <v/>
      </c>
      <c r="X6858" s="95" t="str">
        <f t="shared" si="431"/>
        <v/>
      </c>
    </row>
    <row r="6859" spans="21:24" x14ac:dyDescent="0.3">
      <c r="U6859" s="95" t="str">
        <f t="shared" si="428"/>
        <v/>
      </c>
      <c r="V6859" s="95" t="str">
        <f t="shared" si="429"/>
        <v/>
      </c>
      <c r="W6859" s="95" t="str">
        <f t="shared" si="430"/>
        <v/>
      </c>
      <c r="X6859" s="95" t="str">
        <f t="shared" si="431"/>
        <v/>
      </c>
    </row>
    <row r="6860" spans="21:24" x14ac:dyDescent="0.3">
      <c r="U6860" s="95" t="str">
        <f t="shared" si="428"/>
        <v/>
      </c>
      <c r="V6860" s="95" t="str">
        <f t="shared" si="429"/>
        <v/>
      </c>
      <c r="W6860" s="95" t="str">
        <f t="shared" si="430"/>
        <v/>
      </c>
      <c r="X6860" s="95" t="str">
        <f t="shared" si="431"/>
        <v/>
      </c>
    </row>
    <row r="6861" spans="21:24" x14ac:dyDescent="0.3">
      <c r="U6861" s="95" t="str">
        <f t="shared" si="428"/>
        <v/>
      </c>
      <c r="V6861" s="95" t="str">
        <f t="shared" si="429"/>
        <v/>
      </c>
      <c r="W6861" s="95" t="str">
        <f t="shared" si="430"/>
        <v/>
      </c>
      <c r="X6861" s="95" t="str">
        <f t="shared" si="431"/>
        <v/>
      </c>
    </row>
    <row r="6862" spans="21:24" x14ac:dyDescent="0.3">
      <c r="U6862" s="95" t="str">
        <f t="shared" si="428"/>
        <v/>
      </c>
      <c r="V6862" s="95" t="str">
        <f t="shared" si="429"/>
        <v/>
      </c>
      <c r="W6862" s="95" t="str">
        <f t="shared" si="430"/>
        <v/>
      </c>
      <c r="X6862" s="95" t="str">
        <f t="shared" si="431"/>
        <v/>
      </c>
    </row>
    <row r="6863" spans="21:24" x14ac:dyDescent="0.3">
      <c r="U6863" s="95" t="str">
        <f t="shared" si="428"/>
        <v/>
      </c>
      <c r="V6863" s="95" t="str">
        <f t="shared" si="429"/>
        <v/>
      </c>
      <c r="W6863" s="95" t="str">
        <f t="shared" si="430"/>
        <v/>
      </c>
      <c r="X6863" s="95" t="str">
        <f t="shared" si="431"/>
        <v/>
      </c>
    </row>
    <row r="6864" spans="21:24" x14ac:dyDescent="0.3">
      <c r="U6864" s="95" t="str">
        <f t="shared" si="428"/>
        <v/>
      </c>
      <c r="V6864" s="95" t="str">
        <f t="shared" si="429"/>
        <v/>
      </c>
      <c r="W6864" s="95" t="str">
        <f t="shared" si="430"/>
        <v/>
      </c>
      <c r="X6864" s="95" t="str">
        <f t="shared" si="431"/>
        <v/>
      </c>
    </row>
    <row r="6865" spans="21:24" x14ac:dyDescent="0.3">
      <c r="U6865" s="95" t="str">
        <f t="shared" si="428"/>
        <v/>
      </c>
      <c r="V6865" s="95" t="str">
        <f t="shared" si="429"/>
        <v/>
      </c>
      <c r="W6865" s="95" t="str">
        <f t="shared" si="430"/>
        <v/>
      </c>
      <c r="X6865" s="95" t="str">
        <f t="shared" si="431"/>
        <v/>
      </c>
    </row>
    <row r="6866" spans="21:24" x14ac:dyDescent="0.3">
      <c r="U6866" s="95" t="str">
        <f t="shared" si="428"/>
        <v/>
      </c>
      <c r="V6866" s="95" t="str">
        <f t="shared" si="429"/>
        <v/>
      </c>
      <c r="W6866" s="95" t="str">
        <f t="shared" si="430"/>
        <v/>
      </c>
      <c r="X6866" s="95" t="str">
        <f t="shared" si="431"/>
        <v/>
      </c>
    </row>
    <row r="6867" spans="21:24" x14ac:dyDescent="0.3">
      <c r="U6867" s="95" t="str">
        <f t="shared" si="428"/>
        <v/>
      </c>
      <c r="V6867" s="95" t="str">
        <f t="shared" si="429"/>
        <v/>
      </c>
      <c r="W6867" s="95" t="str">
        <f t="shared" si="430"/>
        <v/>
      </c>
      <c r="X6867" s="95" t="str">
        <f t="shared" si="431"/>
        <v/>
      </c>
    </row>
    <row r="6868" spans="21:24" x14ac:dyDescent="0.3">
      <c r="U6868" s="95" t="str">
        <f t="shared" si="428"/>
        <v/>
      </c>
      <c r="V6868" s="95" t="str">
        <f t="shared" si="429"/>
        <v/>
      </c>
      <c r="W6868" s="95" t="str">
        <f t="shared" si="430"/>
        <v/>
      </c>
      <c r="X6868" s="95" t="str">
        <f t="shared" si="431"/>
        <v/>
      </c>
    </row>
    <row r="6869" spans="21:24" x14ac:dyDescent="0.3">
      <c r="U6869" s="95" t="str">
        <f t="shared" si="428"/>
        <v/>
      </c>
      <c r="V6869" s="95" t="str">
        <f t="shared" si="429"/>
        <v/>
      </c>
      <c r="W6869" s="95" t="str">
        <f t="shared" si="430"/>
        <v/>
      </c>
      <c r="X6869" s="95" t="str">
        <f t="shared" si="431"/>
        <v/>
      </c>
    </row>
    <row r="6870" spans="21:24" x14ac:dyDescent="0.3">
      <c r="U6870" s="95" t="str">
        <f t="shared" si="428"/>
        <v/>
      </c>
      <c r="V6870" s="95" t="str">
        <f t="shared" si="429"/>
        <v/>
      </c>
      <c r="W6870" s="95" t="str">
        <f t="shared" si="430"/>
        <v/>
      </c>
      <c r="X6870" s="95" t="str">
        <f t="shared" si="431"/>
        <v/>
      </c>
    </row>
    <row r="6871" spans="21:24" x14ac:dyDescent="0.3">
      <c r="U6871" s="95" t="str">
        <f t="shared" si="428"/>
        <v/>
      </c>
      <c r="V6871" s="95" t="str">
        <f t="shared" si="429"/>
        <v/>
      </c>
      <c r="W6871" s="95" t="str">
        <f t="shared" si="430"/>
        <v/>
      </c>
      <c r="X6871" s="95" t="str">
        <f t="shared" si="431"/>
        <v/>
      </c>
    </row>
    <row r="6872" spans="21:24" x14ac:dyDescent="0.3">
      <c r="U6872" s="95" t="str">
        <f t="shared" si="428"/>
        <v/>
      </c>
      <c r="V6872" s="95" t="str">
        <f t="shared" si="429"/>
        <v/>
      </c>
      <c r="W6872" s="95" t="str">
        <f t="shared" si="430"/>
        <v/>
      </c>
      <c r="X6872" s="95" t="str">
        <f t="shared" si="431"/>
        <v/>
      </c>
    </row>
    <row r="6873" spans="21:24" x14ac:dyDescent="0.3">
      <c r="U6873" s="95" t="str">
        <f t="shared" si="428"/>
        <v/>
      </c>
      <c r="V6873" s="95" t="str">
        <f t="shared" si="429"/>
        <v/>
      </c>
      <c r="W6873" s="95" t="str">
        <f t="shared" si="430"/>
        <v/>
      </c>
      <c r="X6873" s="95" t="str">
        <f t="shared" si="431"/>
        <v/>
      </c>
    </row>
    <row r="6874" spans="21:24" x14ac:dyDescent="0.3">
      <c r="U6874" s="95" t="str">
        <f t="shared" si="428"/>
        <v/>
      </c>
      <c r="V6874" s="95" t="str">
        <f t="shared" si="429"/>
        <v/>
      </c>
      <c r="W6874" s="95" t="str">
        <f t="shared" si="430"/>
        <v/>
      </c>
      <c r="X6874" s="95" t="str">
        <f t="shared" si="431"/>
        <v/>
      </c>
    </row>
    <row r="6875" spans="21:24" x14ac:dyDescent="0.3">
      <c r="U6875" s="95" t="str">
        <f t="shared" si="428"/>
        <v/>
      </c>
      <c r="V6875" s="95" t="str">
        <f t="shared" si="429"/>
        <v/>
      </c>
      <c r="W6875" s="95" t="str">
        <f t="shared" si="430"/>
        <v/>
      </c>
      <c r="X6875" s="95" t="str">
        <f t="shared" si="431"/>
        <v/>
      </c>
    </row>
    <row r="6876" spans="21:24" x14ac:dyDescent="0.3">
      <c r="U6876" s="95" t="str">
        <f t="shared" si="428"/>
        <v/>
      </c>
      <c r="V6876" s="95" t="str">
        <f t="shared" si="429"/>
        <v/>
      </c>
      <c r="W6876" s="95" t="str">
        <f t="shared" si="430"/>
        <v/>
      </c>
      <c r="X6876" s="95" t="str">
        <f t="shared" si="431"/>
        <v/>
      </c>
    </row>
    <row r="6877" spans="21:24" x14ac:dyDescent="0.3">
      <c r="U6877" s="95" t="str">
        <f t="shared" si="428"/>
        <v/>
      </c>
      <c r="V6877" s="95" t="str">
        <f t="shared" si="429"/>
        <v/>
      </c>
      <c r="W6877" s="95" t="str">
        <f t="shared" si="430"/>
        <v/>
      </c>
      <c r="X6877" s="95" t="str">
        <f t="shared" si="431"/>
        <v/>
      </c>
    </row>
    <row r="6878" spans="21:24" x14ac:dyDescent="0.3">
      <c r="U6878" s="95" t="str">
        <f t="shared" si="428"/>
        <v/>
      </c>
      <c r="V6878" s="95" t="str">
        <f t="shared" si="429"/>
        <v/>
      </c>
      <c r="W6878" s="95" t="str">
        <f t="shared" si="430"/>
        <v/>
      </c>
      <c r="X6878" s="95" t="str">
        <f t="shared" si="431"/>
        <v/>
      </c>
    </row>
    <row r="6879" spans="21:24" x14ac:dyDescent="0.3">
      <c r="U6879" s="95" t="str">
        <f t="shared" si="428"/>
        <v/>
      </c>
      <c r="V6879" s="95" t="str">
        <f t="shared" si="429"/>
        <v/>
      </c>
      <c r="W6879" s="95" t="str">
        <f t="shared" si="430"/>
        <v/>
      </c>
      <c r="X6879" s="95" t="str">
        <f t="shared" si="431"/>
        <v/>
      </c>
    </row>
    <row r="6880" spans="21:24" x14ac:dyDescent="0.3">
      <c r="U6880" s="95" t="str">
        <f t="shared" si="428"/>
        <v/>
      </c>
      <c r="V6880" s="95" t="str">
        <f t="shared" si="429"/>
        <v/>
      </c>
      <c r="W6880" s="95" t="str">
        <f t="shared" si="430"/>
        <v/>
      </c>
      <c r="X6880" s="95" t="str">
        <f t="shared" si="431"/>
        <v/>
      </c>
    </row>
    <row r="6881" spans="21:24" x14ac:dyDescent="0.3">
      <c r="U6881" s="95" t="str">
        <f t="shared" si="428"/>
        <v/>
      </c>
      <c r="V6881" s="95" t="str">
        <f t="shared" si="429"/>
        <v/>
      </c>
      <c r="W6881" s="95" t="str">
        <f t="shared" si="430"/>
        <v/>
      </c>
      <c r="X6881" s="95" t="str">
        <f t="shared" si="431"/>
        <v/>
      </c>
    </row>
    <row r="6882" spans="21:24" x14ac:dyDescent="0.3">
      <c r="U6882" s="95" t="str">
        <f t="shared" si="428"/>
        <v/>
      </c>
      <c r="V6882" s="95" t="str">
        <f t="shared" si="429"/>
        <v/>
      </c>
      <c r="W6882" s="95" t="str">
        <f t="shared" si="430"/>
        <v/>
      </c>
      <c r="X6882" s="95" t="str">
        <f t="shared" si="431"/>
        <v/>
      </c>
    </row>
    <row r="6883" spans="21:24" x14ac:dyDescent="0.3">
      <c r="U6883" s="95" t="str">
        <f t="shared" si="428"/>
        <v/>
      </c>
      <c r="V6883" s="95" t="str">
        <f t="shared" si="429"/>
        <v/>
      </c>
      <c r="W6883" s="95" t="str">
        <f t="shared" si="430"/>
        <v/>
      </c>
      <c r="X6883" s="95" t="str">
        <f t="shared" si="431"/>
        <v/>
      </c>
    </row>
    <row r="6884" spans="21:24" x14ac:dyDescent="0.3">
      <c r="U6884" s="95" t="str">
        <f t="shared" si="428"/>
        <v/>
      </c>
      <c r="V6884" s="95" t="str">
        <f t="shared" si="429"/>
        <v/>
      </c>
      <c r="W6884" s="95" t="str">
        <f t="shared" si="430"/>
        <v/>
      </c>
      <c r="X6884" s="95" t="str">
        <f t="shared" si="431"/>
        <v/>
      </c>
    </row>
    <row r="6885" spans="21:24" x14ac:dyDescent="0.3">
      <c r="U6885" s="95" t="str">
        <f t="shared" si="428"/>
        <v/>
      </c>
      <c r="V6885" s="95" t="str">
        <f t="shared" si="429"/>
        <v/>
      </c>
      <c r="W6885" s="95" t="str">
        <f t="shared" si="430"/>
        <v/>
      </c>
      <c r="X6885" s="95" t="str">
        <f t="shared" si="431"/>
        <v/>
      </c>
    </row>
    <row r="6886" spans="21:24" x14ac:dyDescent="0.3">
      <c r="U6886" s="95" t="str">
        <f t="shared" si="428"/>
        <v/>
      </c>
      <c r="V6886" s="95" t="str">
        <f t="shared" si="429"/>
        <v/>
      </c>
      <c r="W6886" s="95" t="str">
        <f t="shared" si="430"/>
        <v/>
      </c>
      <c r="X6886" s="95" t="str">
        <f t="shared" si="431"/>
        <v/>
      </c>
    </row>
    <row r="6887" spans="21:24" x14ac:dyDescent="0.3">
      <c r="U6887" s="95" t="str">
        <f t="shared" si="428"/>
        <v/>
      </c>
      <c r="V6887" s="95" t="str">
        <f t="shared" si="429"/>
        <v/>
      </c>
      <c r="W6887" s="95" t="str">
        <f t="shared" si="430"/>
        <v/>
      </c>
      <c r="X6887" s="95" t="str">
        <f t="shared" si="431"/>
        <v/>
      </c>
    </row>
    <row r="6888" spans="21:24" x14ac:dyDescent="0.3">
      <c r="U6888" s="95" t="str">
        <f t="shared" si="428"/>
        <v/>
      </c>
      <c r="V6888" s="95" t="str">
        <f t="shared" si="429"/>
        <v/>
      </c>
      <c r="W6888" s="95" t="str">
        <f t="shared" si="430"/>
        <v/>
      </c>
      <c r="X6888" s="95" t="str">
        <f t="shared" si="431"/>
        <v/>
      </c>
    </row>
    <row r="6889" spans="21:24" x14ac:dyDescent="0.3">
      <c r="U6889" s="95" t="str">
        <f t="shared" si="428"/>
        <v/>
      </c>
      <c r="V6889" s="95" t="str">
        <f t="shared" si="429"/>
        <v/>
      </c>
      <c r="W6889" s="95" t="str">
        <f t="shared" si="430"/>
        <v/>
      </c>
      <c r="X6889" s="95" t="str">
        <f t="shared" si="431"/>
        <v/>
      </c>
    </row>
    <row r="6890" spans="21:24" x14ac:dyDescent="0.3">
      <c r="U6890" s="95" t="str">
        <f t="shared" si="428"/>
        <v/>
      </c>
      <c r="V6890" s="95" t="str">
        <f t="shared" si="429"/>
        <v/>
      </c>
      <c r="W6890" s="95" t="str">
        <f t="shared" si="430"/>
        <v/>
      </c>
      <c r="X6890" s="95" t="str">
        <f t="shared" si="431"/>
        <v/>
      </c>
    </row>
    <row r="6891" spans="21:24" x14ac:dyDescent="0.3">
      <c r="U6891" s="95" t="str">
        <f t="shared" si="428"/>
        <v/>
      </c>
      <c r="V6891" s="95" t="str">
        <f t="shared" si="429"/>
        <v/>
      </c>
      <c r="W6891" s="95" t="str">
        <f t="shared" si="430"/>
        <v/>
      </c>
      <c r="X6891" s="95" t="str">
        <f t="shared" si="431"/>
        <v/>
      </c>
    </row>
    <row r="6892" spans="21:24" x14ac:dyDescent="0.3">
      <c r="U6892" s="95" t="str">
        <f t="shared" si="428"/>
        <v/>
      </c>
      <c r="V6892" s="95" t="str">
        <f t="shared" si="429"/>
        <v/>
      </c>
      <c r="W6892" s="95" t="str">
        <f t="shared" si="430"/>
        <v/>
      </c>
      <c r="X6892" s="95" t="str">
        <f t="shared" si="431"/>
        <v/>
      </c>
    </row>
    <row r="6893" spans="21:24" x14ac:dyDescent="0.3">
      <c r="U6893" s="95" t="str">
        <f t="shared" si="428"/>
        <v/>
      </c>
      <c r="V6893" s="95" t="str">
        <f t="shared" si="429"/>
        <v/>
      </c>
      <c r="W6893" s="95" t="str">
        <f t="shared" si="430"/>
        <v/>
      </c>
      <c r="X6893" s="95" t="str">
        <f t="shared" si="431"/>
        <v/>
      </c>
    </row>
    <row r="6894" spans="21:24" x14ac:dyDescent="0.3">
      <c r="U6894" s="95" t="str">
        <f t="shared" si="428"/>
        <v/>
      </c>
      <c r="V6894" s="95" t="str">
        <f t="shared" si="429"/>
        <v/>
      </c>
      <c r="W6894" s="95" t="str">
        <f t="shared" si="430"/>
        <v/>
      </c>
      <c r="X6894" s="95" t="str">
        <f t="shared" si="431"/>
        <v/>
      </c>
    </row>
    <row r="6895" spans="21:24" x14ac:dyDescent="0.3">
      <c r="U6895" s="95" t="str">
        <f t="shared" si="428"/>
        <v/>
      </c>
      <c r="V6895" s="95" t="str">
        <f t="shared" si="429"/>
        <v/>
      </c>
      <c r="W6895" s="95" t="str">
        <f t="shared" si="430"/>
        <v/>
      </c>
      <c r="X6895" s="95" t="str">
        <f t="shared" si="431"/>
        <v/>
      </c>
    </row>
    <row r="6896" spans="21:24" x14ac:dyDescent="0.3">
      <c r="U6896" s="95" t="str">
        <f t="shared" si="428"/>
        <v/>
      </c>
      <c r="V6896" s="95" t="str">
        <f t="shared" si="429"/>
        <v/>
      </c>
      <c r="W6896" s="95" t="str">
        <f t="shared" si="430"/>
        <v/>
      </c>
      <c r="X6896" s="95" t="str">
        <f t="shared" si="431"/>
        <v/>
      </c>
    </row>
    <row r="6897" spans="21:24" x14ac:dyDescent="0.3">
      <c r="U6897" s="95" t="str">
        <f t="shared" si="428"/>
        <v/>
      </c>
      <c r="V6897" s="95" t="str">
        <f t="shared" si="429"/>
        <v/>
      </c>
      <c r="W6897" s="95" t="str">
        <f t="shared" si="430"/>
        <v/>
      </c>
      <c r="X6897" s="95" t="str">
        <f t="shared" si="431"/>
        <v/>
      </c>
    </row>
    <row r="6898" spans="21:24" x14ac:dyDescent="0.3">
      <c r="U6898" s="95" t="str">
        <f t="shared" si="428"/>
        <v/>
      </c>
      <c r="V6898" s="95" t="str">
        <f t="shared" si="429"/>
        <v/>
      </c>
      <c r="W6898" s="95" t="str">
        <f t="shared" si="430"/>
        <v/>
      </c>
      <c r="X6898" s="95" t="str">
        <f t="shared" si="431"/>
        <v/>
      </c>
    </row>
    <row r="6899" spans="21:24" x14ac:dyDescent="0.3">
      <c r="U6899" s="95" t="str">
        <f t="shared" si="428"/>
        <v/>
      </c>
      <c r="V6899" s="95" t="str">
        <f t="shared" si="429"/>
        <v/>
      </c>
      <c r="W6899" s="95" t="str">
        <f t="shared" si="430"/>
        <v/>
      </c>
      <c r="X6899" s="95" t="str">
        <f t="shared" si="431"/>
        <v/>
      </c>
    </row>
    <row r="6900" spans="21:24" x14ac:dyDescent="0.3">
      <c r="U6900" s="95" t="str">
        <f t="shared" si="428"/>
        <v/>
      </c>
      <c r="V6900" s="95" t="str">
        <f t="shared" si="429"/>
        <v/>
      </c>
      <c r="W6900" s="95" t="str">
        <f t="shared" si="430"/>
        <v/>
      </c>
      <c r="X6900" s="95" t="str">
        <f t="shared" si="431"/>
        <v/>
      </c>
    </row>
    <row r="6901" spans="21:24" x14ac:dyDescent="0.3">
      <c r="U6901" s="95" t="str">
        <f t="shared" si="428"/>
        <v/>
      </c>
      <c r="V6901" s="95" t="str">
        <f t="shared" si="429"/>
        <v/>
      </c>
      <c r="W6901" s="95" t="str">
        <f t="shared" si="430"/>
        <v/>
      </c>
      <c r="X6901" s="95" t="str">
        <f t="shared" si="431"/>
        <v/>
      </c>
    </row>
    <row r="6902" spans="21:24" x14ac:dyDescent="0.3">
      <c r="U6902" s="95" t="str">
        <f t="shared" si="428"/>
        <v/>
      </c>
      <c r="V6902" s="95" t="str">
        <f t="shared" si="429"/>
        <v/>
      </c>
      <c r="W6902" s="95" t="str">
        <f t="shared" si="430"/>
        <v/>
      </c>
      <c r="X6902" s="95" t="str">
        <f t="shared" si="431"/>
        <v/>
      </c>
    </row>
    <row r="6903" spans="21:24" x14ac:dyDescent="0.3">
      <c r="U6903" s="95" t="str">
        <f t="shared" si="428"/>
        <v/>
      </c>
      <c r="V6903" s="95" t="str">
        <f t="shared" si="429"/>
        <v/>
      </c>
      <c r="W6903" s="95" t="str">
        <f t="shared" si="430"/>
        <v/>
      </c>
      <c r="X6903" s="95" t="str">
        <f t="shared" si="431"/>
        <v/>
      </c>
    </row>
    <row r="6904" spans="21:24" x14ac:dyDescent="0.3">
      <c r="U6904" s="95" t="str">
        <f t="shared" si="428"/>
        <v/>
      </c>
      <c r="V6904" s="95" t="str">
        <f t="shared" si="429"/>
        <v/>
      </c>
      <c r="W6904" s="95" t="str">
        <f t="shared" si="430"/>
        <v/>
      </c>
      <c r="X6904" s="95" t="str">
        <f t="shared" si="431"/>
        <v/>
      </c>
    </row>
    <row r="6905" spans="21:24" x14ac:dyDescent="0.3">
      <c r="U6905" s="95" t="str">
        <f t="shared" si="428"/>
        <v/>
      </c>
      <c r="V6905" s="95" t="str">
        <f t="shared" si="429"/>
        <v/>
      </c>
      <c r="W6905" s="95" t="str">
        <f t="shared" si="430"/>
        <v/>
      </c>
      <c r="X6905" s="95" t="str">
        <f t="shared" si="431"/>
        <v/>
      </c>
    </row>
    <row r="6906" spans="21:24" x14ac:dyDescent="0.3">
      <c r="U6906" s="95" t="str">
        <f t="shared" si="428"/>
        <v/>
      </c>
      <c r="V6906" s="95" t="str">
        <f t="shared" si="429"/>
        <v/>
      </c>
      <c r="W6906" s="95" t="str">
        <f t="shared" si="430"/>
        <v/>
      </c>
      <c r="X6906" s="95" t="str">
        <f t="shared" si="431"/>
        <v/>
      </c>
    </row>
    <row r="6907" spans="21:24" x14ac:dyDescent="0.3">
      <c r="U6907" s="95" t="str">
        <f t="shared" si="428"/>
        <v/>
      </c>
      <c r="V6907" s="95" t="str">
        <f t="shared" si="429"/>
        <v/>
      </c>
      <c r="W6907" s="95" t="str">
        <f t="shared" si="430"/>
        <v/>
      </c>
      <c r="X6907" s="95" t="str">
        <f t="shared" si="431"/>
        <v/>
      </c>
    </row>
    <row r="6908" spans="21:24" x14ac:dyDescent="0.3">
      <c r="U6908" s="95" t="str">
        <f t="shared" si="428"/>
        <v/>
      </c>
      <c r="V6908" s="95" t="str">
        <f t="shared" si="429"/>
        <v/>
      </c>
      <c r="W6908" s="95" t="str">
        <f t="shared" si="430"/>
        <v/>
      </c>
      <c r="X6908" s="95" t="str">
        <f t="shared" si="431"/>
        <v/>
      </c>
    </row>
    <row r="6909" spans="21:24" x14ac:dyDescent="0.3">
      <c r="U6909" s="95" t="str">
        <f t="shared" si="428"/>
        <v/>
      </c>
      <c r="V6909" s="95" t="str">
        <f t="shared" si="429"/>
        <v/>
      </c>
      <c r="W6909" s="95" t="str">
        <f t="shared" si="430"/>
        <v/>
      </c>
      <c r="X6909" s="95" t="str">
        <f t="shared" si="431"/>
        <v/>
      </c>
    </row>
    <row r="6910" spans="21:24" x14ac:dyDescent="0.3">
      <c r="U6910" s="95" t="str">
        <f t="shared" si="428"/>
        <v/>
      </c>
      <c r="V6910" s="95" t="str">
        <f t="shared" si="429"/>
        <v/>
      </c>
      <c r="W6910" s="95" t="str">
        <f t="shared" si="430"/>
        <v/>
      </c>
      <c r="X6910" s="95" t="str">
        <f t="shared" si="431"/>
        <v/>
      </c>
    </row>
    <row r="6911" spans="21:24" x14ac:dyDescent="0.3">
      <c r="U6911" s="95" t="str">
        <f t="shared" si="428"/>
        <v/>
      </c>
      <c r="V6911" s="95" t="str">
        <f t="shared" si="429"/>
        <v/>
      </c>
      <c r="W6911" s="95" t="str">
        <f t="shared" si="430"/>
        <v/>
      </c>
      <c r="X6911" s="95" t="str">
        <f t="shared" si="431"/>
        <v/>
      </c>
    </row>
    <row r="6912" spans="21:24" x14ac:dyDescent="0.3">
      <c r="U6912" s="95" t="str">
        <f t="shared" si="428"/>
        <v/>
      </c>
      <c r="V6912" s="95" t="str">
        <f t="shared" si="429"/>
        <v/>
      </c>
      <c r="W6912" s="95" t="str">
        <f t="shared" si="430"/>
        <v/>
      </c>
      <c r="X6912" s="95" t="str">
        <f t="shared" si="431"/>
        <v/>
      </c>
    </row>
    <row r="6913" spans="21:24" x14ac:dyDescent="0.3">
      <c r="U6913" s="95" t="str">
        <f t="shared" si="428"/>
        <v/>
      </c>
      <c r="V6913" s="95" t="str">
        <f t="shared" si="429"/>
        <v/>
      </c>
      <c r="W6913" s="95" t="str">
        <f t="shared" si="430"/>
        <v/>
      </c>
      <c r="X6913" s="95" t="str">
        <f t="shared" si="431"/>
        <v/>
      </c>
    </row>
    <row r="6914" spans="21:24" x14ac:dyDescent="0.3">
      <c r="U6914" s="95" t="str">
        <f t="shared" si="428"/>
        <v/>
      </c>
      <c r="V6914" s="95" t="str">
        <f t="shared" si="429"/>
        <v/>
      </c>
      <c r="W6914" s="95" t="str">
        <f t="shared" si="430"/>
        <v/>
      </c>
      <c r="X6914" s="95" t="str">
        <f t="shared" si="431"/>
        <v/>
      </c>
    </row>
    <row r="6915" spans="21:24" x14ac:dyDescent="0.3">
      <c r="U6915" s="95" t="str">
        <f t="shared" si="428"/>
        <v/>
      </c>
      <c r="V6915" s="95" t="str">
        <f t="shared" si="429"/>
        <v/>
      </c>
      <c r="W6915" s="95" t="str">
        <f t="shared" si="430"/>
        <v/>
      </c>
      <c r="X6915" s="95" t="str">
        <f t="shared" si="431"/>
        <v/>
      </c>
    </row>
    <row r="6916" spans="21:24" x14ac:dyDescent="0.3">
      <c r="U6916" s="95" t="str">
        <f t="shared" si="428"/>
        <v/>
      </c>
      <c r="V6916" s="95" t="str">
        <f t="shared" si="429"/>
        <v/>
      </c>
      <c r="W6916" s="95" t="str">
        <f t="shared" si="430"/>
        <v/>
      </c>
      <c r="X6916" s="95" t="str">
        <f t="shared" si="431"/>
        <v/>
      </c>
    </row>
    <row r="6917" spans="21:24" x14ac:dyDescent="0.3">
      <c r="U6917" s="95" t="str">
        <f t="shared" ref="U6917:U6980" si="432">IF(L6917="ANO",B6917&amp;"-Linie A","")</f>
        <v/>
      </c>
      <c r="V6917" s="95" t="str">
        <f t="shared" ref="V6917:V6980" si="433">IF(M6917="ANO",B6917&amp;"-Linie B","")</f>
        <v/>
      </c>
      <c r="W6917" s="95" t="str">
        <f t="shared" ref="W6917:W6980" si="434">IF(N6917="ANO",B6917&amp;"-Linie C","")</f>
        <v/>
      </c>
      <c r="X6917" s="95" t="str">
        <f t="shared" ref="X6917:X6980" si="435">IF(O6917="ANO",B6917&amp;"-Linie D","")</f>
        <v/>
      </c>
    </row>
    <row r="6918" spans="21:24" x14ac:dyDescent="0.3">
      <c r="U6918" s="95" t="str">
        <f t="shared" si="432"/>
        <v/>
      </c>
      <c r="V6918" s="95" t="str">
        <f t="shared" si="433"/>
        <v/>
      </c>
      <c r="W6918" s="95" t="str">
        <f t="shared" si="434"/>
        <v/>
      </c>
      <c r="X6918" s="95" t="str">
        <f t="shared" si="435"/>
        <v/>
      </c>
    </row>
    <row r="6919" spans="21:24" x14ac:dyDescent="0.3">
      <c r="U6919" s="95" t="str">
        <f t="shared" si="432"/>
        <v/>
      </c>
      <c r="V6919" s="95" t="str">
        <f t="shared" si="433"/>
        <v/>
      </c>
      <c r="W6919" s="95" t="str">
        <f t="shared" si="434"/>
        <v/>
      </c>
      <c r="X6919" s="95" t="str">
        <f t="shared" si="435"/>
        <v/>
      </c>
    </row>
    <row r="6920" spans="21:24" x14ac:dyDescent="0.3">
      <c r="U6920" s="95" t="str">
        <f t="shared" si="432"/>
        <v/>
      </c>
      <c r="V6920" s="95" t="str">
        <f t="shared" si="433"/>
        <v/>
      </c>
      <c r="W6920" s="95" t="str">
        <f t="shared" si="434"/>
        <v/>
      </c>
      <c r="X6920" s="95" t="str">
        <f t="shared" si="435"/>
        <v/>
      </c>
    </row>
    <row r="6921" spans="21:24" x14ac:dyDescent="0.3">
      <c r="U6921" s="95" t="str">
        <f t="shared" si="432"/>
        <v/>
      </c>
      <c r="V6921" s="95" t="str">
        <f t="shared" si="433"/>
        <v/>
      </c>
      <c r="W6921" s="95" t="str">
        <f t="shared" si="434"/>
        <v/>
      </c>
      <c r="X6921" s="95" t="str">
        <f t="shared" si="435"/>
        <v/>
      </c>
    </row>
    <row r="6922" spans="21:24" x14ac:dyDescent="0.3">
      <c r="U6922" s="95" t="str">
        <f t="shared" si="432"/>
        <v/>
      </c>
      <c r="V6922" s="95" t="str">
        <f t="shared" si="433"/>
        <v/>
      </c>
      <c r="W6922" s="95" t="str">
        <f t="shared" si="434"/>
        <v/>
      </c>
      <c r="X6922" s="95" t="str">
        <f t="shared" si="435"/>
        <v/>
      </c>
    </row>
    <row r="6923" spans="21:24" x14ac:dyDescent="0.3">
      <c r="U6923" s="95" t="str">
        <f t="shared" si="432"/>
        <v/>
      </c>
      <c r="V6923" s="95" t="str">
        <f t="shared" si="433"/>
        <v/>
      </c>
      <c r="W6923" s="95" t="str">
        <f t="shared" si="434"/>
        <v/>
      </c>
      <c r="X6923" s="95" t="str">
        <f t="shared" si="435"/>
        <v/>
      </c>
    </row>
    <row r="6924" spans="21:24" x14ac:dyDescent="0.3">
      <c r="U6924" s="95" t="str">
        <f t="shared" si="432"/>
        <v/>
      </c>
      <c r="V6924" s="95" t="str">
        <f t="shared" si="433"/>
        <v/>
      </c>
      <c r="W6924" s="95" t="str">
        <f t="shared" si="434"/>
        <v/>
      </c>
      <c r="X6924" s="95" t="str">
        <f t="shared" si="435"/>
        <v/>
      </c>
    </row>
    <row r="6925" spans="21:24" x14ac:dyDescent="0.3">
      <c r="U6925" s="95" t="str">
        <f t="shared" si="432"/>
        <v/>
      </c>
      <c r="V6925" s="95" t="str">
        <f t="shared" si="433"/>
        <v/>
      </c>
      <c r="W6925" s="95" t="str">
        <f t="shared" si="434"/>
        <v/>
      </c>
      <c r="X6925" s="95" t="str">
        <f t="shared" si="435"/>
        <v/>
      </c>
    </row>
    <row r="6926" spans="21:24" x14ac:dyDescent="0.3">
      <c r="U6926" s="95" t="str">
        <f t="shared" si="432"/>
        <v/>
      </c>
      <c r="V6926" s="95" t="str">
        <f t="shared" si="433"/>
        <v/>
      </c>
      <c r="W6926" s="95" t="str">
        <f t="shared" si="434"/>
        <v/>
      </c>
      <c r="X6926" s="95" t="str">
        <f t="shared" si="435"/>
        <v/>
      </c>
    </row>
    <row r="6927" spans="21:24" x14ac:dyDescent="0.3">
      <c r="U6927" s="95" t="str">
        <f t="shared" si="432"/>
        <v/>
      </c>
      <c r="V6927" s="95" t="str">
        <f t="shared" si="433"/>
        <v/>
      </c>
      <c r="W6927" s="95" t="str">
        <f t="shared" si="434"/>
        <v/>
      </c>
      <c r="X6927" s="95" t="str">
        <f t="shared" si="435"/>
        <v/>
      </c>
    </row>
    <row r="6928" spans="21:24" x14ac:dyDescent="0.3">
      <c r="U6928" s="95" t="str">
        <f t="shared" si="432"/>
        <v/>
      </c>
      <c r="V6928" s="95" t="str">
        <f t="shared" si="433"/>
        <v/>
      </c>
      <c r="W6928" s="95" t="str">
        <f t="shared" si="434"/>
        <v/>
      </c>
      <c r="X6928" s="95" t="str">
        <f t="shared" si="435"/>
        <v/>
      </c>
    </row>
    <row r="6929" spans="21:24" x14ac:dyDescent="0.3">
      <c r="U6929" s="95" t="str">
        <f t="shared" si="432"/>
        <v/>
      </c>
      <c r="V6929" s="95" t="str">
        <f t="shared" si="433"/>
        <v/>
      </c>
      <c r="W6929" s="95" t="str">
        <f t="shared" si="434"/>
        <v/>
      </c>
      <c r="X6929" s="95" t="str">
        <f t="shared" si="435"/>
        <v/>
      </c>
    </row>
    <row r="6930" spans="21:24" x14ac:dyDescent="0.3">
      <c r="U6930" s="95" t="str">
        <f t="shared" si="432"/>
        <v/>
      </c>
      <c r="V6930" s="95" t="str">
        <f t="shared" si="433"/>
        <v/>
      </c>
      <c r="W6930" s="95" t="str">
        <f t="shared" si="434"/>
        <v/>
      </c>
      <c r="X6930" s="95" t="str">
        <f t="shared" si="435"/>
        <v/>
      </c>
    </row>
    <row r="6931" spans="21:24" x14ac:dyDescent="0.3">
      <c r="U6931" s="95" t="str">
        <f t="shared" si="432"/>
        <v/>
      </c>
      <c r="V6931" s="95" t="str">
        <f t="shared" si="433"/>
        <v/>
      </c>
      <c r="W6931" s="95" t="str">
        <f t="shared" si="434"/>
        <v/>
      </c>
      <c r="X6931" s="95" t="str">
        <f t="shared" si="435"/>
        <v/>
      </c>
    </row>
    <row r="6932" spans="21:24" x14ac:dyDescent="0.3">
      <c r="U6932" s="95" t="str">
        <f t="shared" si="432"/>
        <v/>
      </c>
      <c r="V6932" s="95" t="str">
        <f t="shared" si="433"/>
        <v/>
      </c>
      <c r="W6932" s="95" t="str">
        <f t="shared" si="434"/>
        <v/>
      </c>
      <c r="X6932" s="95" t="str">
        <f t="shared" si="435"/>
        <v/>
      </c>
    </row>
    <row r="6933" spans="21:24" x14ac:dyDescent="0.3">
      <c r="U6933" s="95" t="str">
        <f t="shared" si="432"/>
        <v/>
      </c>
      <c r="V6933" s="95" t="str">
        <f t="shared" si="433"/>
        <v/>
      </c>
      <c r="W6933" s="95" t="str">
        <f t="shared" si="434"/>
        <v/>
      </c>
      <c r="X6933" s="95" t="str">
        <f t="shared" si="435"/>
        <v/>
      </c>
    </row>
    <row r="6934" spans="21:24" x14ac:dyDescent="0.3">
      <c r="U6934" s="95" t="str">
        <f t="shared" si="432"/>
        <v/>
      </c>
      <c r="V6934" s="95" t="str">
        <f t="shared" si="433"/>
        <v/>
      </c>
      <c r="W6934" s="95" t="str">
        <f t="shared" si="434"/>
        <v/>
      </c>
      <c r="X6934" s="95" t="str">
        <f t="shared" si="435"/>
        <v/>
      </c>
    </row>
    <row r="6935" spans="21:24" x14ac:dyDescent="0.3">
      <c r="U6935" s="95" t="str">
        <f t="shared" si="432"/>
        <v/>
      </c>
      <c r="V6935" s="95" t="str">
        <f t="shared" si="433"/>
        <v/>
      </c>
      <c r="W6935" s="95" t="str">
        <f t="shared" si="434"/>
        <v/>
      </c>
      <c r="X6935" s="95" t="str">
        <f t="shared" si="435"/>
        <v/>
      </c>
    </row>
    <row r="6936" spans="21:24" x14ac:dyDescent="0.3">
      <c r="U6936" s="95" t="str">
        <f t="shared" si="432"/>
        <v/>
      </c>
      <c r="V6936" s="95" t="str">
        <f t="shared" si="433"/>
        <v/>
      </c>
      <c r="W6936" s="95" t="str">
        <f t="shared" si="434"/>
        <v/>
      </c>
      <c r="X6936" s="95" t="str">
        <f t="shared" si="435"/>
        <v/>
      </c>
    </row>
    <row r="6937" spans="21:24" x14ac:dyDescent="0.3">
      <c r="U6937" s="95" t="str">
        <f t="shared" si="432"/>
        <v/>
      </c>
      <c r="V6937" s="95" t="str">
        <f t="shared" si="433"/>
        <v/>
      </c>
      <c r="W6937" s="95" t="str">
        <f t="shared" si="434"/>
        <v/>
      </c>
      <c r="X6937" s="95" t="str">
        <f t="shared" si="435"/>
        <v/>
      </c>
    </row>
    <row r="6938" spans="21:24" x14ac:dyDescent="0.3">
      <c r="U6938" s="95" t="str">
        <f t="shared" si="432"/>
        <v/>
      </c>
      <c r="V6938" s="95" t="str">
        <f t="shared" si="433"/>
        <v/>
      </c>
      <c r="W6938" s="95" t="str">
        <f t="shared" si="434"/>
        <v/>
      </c>
      <c r="X6938" s="95" t="str">
        <f t="shared" si="435"/>
        <v/>
      </c>
    </row>
    <row r="6939" spans="21:24" x14ac:dyDescent="0.3">
      <c r="U6939" s="95" t="str">
        <f t="shared" si="432"/>
        <v/>
      </c>
      <c r="V6939" s="95" t="str">
        <f t="shared" si="433"/>
        <v/>
      </c>
      <c r="W6939" s="95" t="str">
        <f t="shared" si="434"/>
        <v/>
      </c>
      <c r="X6939" s="95" t="str">
        <f t="shared" si="435"/>
        <v/>
      </c>
    </row>
    <row r="6940" spans="21:24" x14ac:dyDescent="0.3">
      <c r="U6940" s="95" t="str">
        <f t="shared" si="432"/>
        <v/>
      </c>
      <c r="V6940" s="95" t="str">
        <f t="shared" si="433"/>
        <v/>
      </c>
      <c r="W6940" s="95" t="str">
        <f t="shared" si="434"/>
        <v/>
      </c>
      <c r="X6940" s="95" t="str">
        <f t="shared" si="435"/>
        <v/>
      </c>
    </row>
    <row r="6941" spans="21:24" x14ac:dyDescent="0.3">
      <c r="U6941" s="95" t="str">
        <f t="shared" si="432"/>
        <v/>
      </c>
      <c r="V6941" s="95" t="str">
        <f t="shared" si="433"/>
        <v/>
      </c>
      <c r="W6941" s="95" t="str">
        <f t="shared" si="434"/>
        <v/>
      </c>
      <c r="X6941" s="95" t="str">
        <f t="shared" si="435"/>
        <v/>
      </c>
    </row>
    <row r="6942" spans="21:24" x14ac:dyDescent="0.3">
      <c r="U6942" s="95" t="str">
        <f t="shared" si="432"/>
        <v/>
      </c>
      <c r="V6942" s="95" t="str">
        <f t="shared" si="433"/>
        <v/>
      </c>
      <c r="W6942" s="95" t="str">
        <f t="shared" si="434"/>
        <v/>
      </c>
      <c r="X6942" s="95" t="str">
        <f t="shared" si="435"/>
        <v/>
      </c>
    </row>
    <row r="6943" spans="21:24" x14ac:dyDescent="0.3">
      <c r="U6943" s="95" t="str">
        <f t="shared" si="432"/>
        <v/>
      </c>
      <c r="V6943" s="95" t="str">
        <f t="shared" si="433"/>
        <v/>
      </c>
      <c r="W6943" s="95" t="str">
        <f t="shared" si="434"/>
        <v/>
      </c>
      <c r="X6943" s="95" t="str">
        <f t="shared" si="435"/>
        <v/>
      </c>
    </row>
    <row r="6944" spans="21:24" x14ac:dyDescent="0.3">
      <c r="U6944" s="95" t="str">
        <f t="shared" si="432"/>
        <v/>
      </c>
      <c r="V6944" s="95" t="str">
        <f t="shared" si="433"/>
        <v/>
      </c>
      <c r="W6944" s="95" t="str">
        <f t="shared" si="434"/>
        <v/>
      </c>
      <c r="X6944" s="95" t="str">
        <f t="shared" si="435"/>
        <v/>
      </c>
    </row>
    <row r="6945" spans="21:24" x14ac:dyDescent="0.3">
      <c r="U6945" s="95" t="str">
        <f t="shared" si="432"/>
        <v/>
      </c>
      <c r="V6945" s="95" t="str">
        <f t="shared" si="433"/>
        <v/>
      </c>
      <c r="W6945" s="95" t="str">
        <f t="shared" si="434"/>
        <v/>
      </c>
      <c r="X6945" s="95" t="str">
        <f t="shared" si="435"/>
        <v/>
      </c>
    </row>
    <row r="6946" spans="21:24" x14ac:dyDescent="0.3">
      <c r="U6946" s="95" t="str">
        <f t="shared" si="432"/>
        <v/>
      </c>
      <c r="V6946" s="95" t="str">
        <f t="shared" si="433"/>
        <v/>
      </c>
      <c r="W6946" s="95" t="str">
        <f t="shared" si="434"/>
        <v/>
      </c>
      <c r="X6946" s="95" t="str">
        <f t="shared" si="435"/>
        <v/>
      </c>
    </row>
    <row r="6947" spans="21:24" x14ac:dyDescent="0.3">
      <c r="U6947" s="95" t="str">
        <f t="shared" si="432"/>
        <v/>
      </c>
      <c r="V6947" s="95" t="str">
        <f t="shared" si="433"/>
        <v/>
      </c>
      <c r="W6947" s="95" t="str">
        <f t="shared" si="434"/>
        <v/>
      </c>
      <c r="X6947" s="95" t="str">
        <f t="shared" si="435"/>
        <v/>
      </c>
    </row>
    <row r="6948" spans="21:24" x14ac:dyDescent="0.3">
      <c r="U6948" s="95" t="str">
        <f t="shared" si="432"/>
        <v/>
      </c>
      <c r="V6948" s="95" t="str">
        <f t="shared" si="433"/>
        <v/>
      </c>
      <c r="W6948" s="95" t="str">
        <f t="shared" si="434"/>
        <v/>
      </c>
      <c r="X6948" s="95" t="str">
        <f t="shared" si="435"/>
        <v/>
      </c>
    </row>
    <row r="6949" spans="21:24" x14ac:dyDescent="0.3">
      <c r="U6949" s="95" t="str">
        <f t="shared" si="432"/>
        <v/>
      </c>
      <c r="V6949" s="95" t="str">
        <f t="shared" si="433"/>
        <v/>
      </c>
      <c r="W6949" s="95" t="str">
        <f t="shared" si="434"/>
        <v/>
      </c>
      <c r="X6949" s="95" t="str">
        <f t="shared" si="435"/>
        <v/>
      </c>
    </row>
    <row r="6950" spans="21:24" x14ac:dyDescent="0.3">
      <c r="U6950" s="95" t="str">
        <f t="shared" si="432"/>
        <v/>
      </c>
      <c r="V6950" s="95" t="str">
        <f t="shared" si="433"/>
        <v/>
      </c>
      <c r="W6950" s="95" t="str">
        <f t="shared" si="434"/>
        <v/>
      </c>
      <c r="X6950" s="95" t="str">
        <f t="shared" si="435"/>
        <v/>
      </c>
    </row>
    <row r="6951" spans="21:24" x14ac:dyDescent="0.3">
      <c r="U6951" s="95" t="str">
        <f t="shared" si="432"/>
        <v/>
      </c>
      <c r="V6951" s="95" t="str">
        <f t="shared" si="433"/>
        <v/>
      </c>
      <c r="W6951" s="95" t="str">
        <f t="shared" si="434"/>
        <v/>
      </c>
      <c r="X6951" s="95" t="str">
        <f t="shared" si="435"/>
        <v/>
      </c>
    </row>
    <row r="6952" spans="21:24" x14ac:dyDescent="0.3">
      <c r="U6952" s="95" t="str">
        <f t="shared" si="432"/>
        <v/>
      </c>
      <c r="V6952" s="95" t="str">
        <f t="shared" si="433"/>
        <v/>
      </c>
      <c r="W6952" s="95" t="str">
        <f t="shared" si="434"/>
        <v/>
      </c>
      <c r="X6952" s="95" t="str">
        <f t="shared" si="435"/>
        <v/>
      </c>
    </row>
    <row r="6953" spans="21:24" x14ac:dyDescent="0.3">
      <c r="U6953" s="95" t="str">
        <f t="shared" si="432"/>
        <v/>
      </c>
      <c r="V6953" s="95" t="str">
        <f t="shared" si="433"/>
        <v/>
      </c>
      <c r="W6953" s="95" t="str">
        <f t="shared" si="434"/>
        <v/>
      </c>
      <c r="X6953" s="95" t="str">
        <f t="shared" si="435"/>
        <v/>
      </c>
    </row>
    <row r="6954" spans="21:24" x14ac:dyDescent="0.3">
      <c r="U6954" s="95" t="str">
        <f t="shared" si="432"/>
        <v/>
      </c>
      <c r="V6954" s="95" t="str">
        <f t="shared" si="433"/>
        <v/>
      </c>
      <c r="W6954" s="95" t="str">
        <f t="shared" si="434"/>
        <v/>
      </c>
      <c r="X6954" s="95" t="str">
        <f t="shared" si="435"/>
        <v/>
      </c>
    </row>
    <row r="6955" spans="21:24" x14ac:dyDescent="0.3">
      <c r="U6955" s="95" t="str">
        <f t="shared" si="432"/>
        <v/>
      </c>
      <c r="V6955" s="95" t="str">
        <f t="shared" si="433"/>
        <v/>
      </c>
      <c r="W6955" s="95" t="str">
        <f t="shared" si="434"/>
        <v/>
      </c>
      <c r="X6955" s="95" t="str">
        <f t="shared" si="435"/>
        <v/>
      </c>
    </row>
    <row r="6956" spans="21:24" x14ac:dyDescent="0.3">
      <c r="U6956" s="95" t="str">
        <f t="shared" si="432"/>
        <v/>
      </c>
      <c r="V6956" s="95" t="str">
        <f t="shared" si="433"/>
        <v/>
      </c>
      <c r="W6956" s="95" t="str">
        <f t="shared" si="434"/>
        <v/>
      </c>
      <c r="X6956" s="95" t="str">
        <f t="shared" si="435"/>
        <v/>
      </c>
    </row>
    <row r="6957" spans="21:24" x14ac:dyDescent="0.3">
      <c r="U6957" s="95" t="str">
        <f t="shared" si="432"/>
        <v/>
      </c>
      <c r="V6957" s="95" t="str">
        <f t="shared" si="433"/>
        <v/>
      </c>
      <c r="W6957" s="95" t="str">
        <f t="shared" si="434"/>
        <v/>
      </c>
      <c r="X6957" s="95" t="str">
        <f t="shared" si="435"/>
        <v/>
      </c>
    </row>
    <row r="6958" spans="21:24" x14ac:dyDescent="0.3">
      <c r="U6958" s="95" t="str">
        <f t="shared" si="432"/>
        <v/>
      </c>
      <c r="V6958" s="95" t="str">
        <f t="shared" si="433"/>
        <v/>
      </c>
      <c r="W6958" s="95" t="str">
        <f t="shared" si="434"/>
        <v/>
      </c>
      <c r="X6958" s="95" t="str">
        <f t="shared" si="435"/>
        <v/>
      </c>
    </row>
    <row r="6959" spans="21:24" x14ac:dyDescent="0.3">
      <c r="U6959" s="95" t="str">
        <f t="shared" si="432"/>
        <v/>
      </c>
      <c r="V6959" s="95" t="str">
        <f t="shared" si="433"/>
        <v/>
      </c>
      <c r="W6959" s="95" t="str">
        <f t="shared" si="434"/>
        <v/>
      </c>
      <c r="X6959" s="95" t="str">
        <f t="shared" si="435"/>
        <v/>
      </c>
    </row>
    <row r="6960" spans="21:24" x14ac:dyDescent="0.3">
      <c r="U6960" s="95" t="str">
        <f t="shared" si="432"/>
        <v/>
      </c>
      <c r="V6960" s="95" t="str">
        <f t="shared" si="433"/>
        <v/>
      </c>
      <c r="W6960" s="95" t="str">
        <f t="shared" si="434"/>
        <v/>
      </c>
      <c r="X6960" s="95" t="str">
        <f t="shared" si="435"/>
        <v/>
      </c>
    </row>
    <row r="6961" spans="21:24" x14ac:dyDescent="0.3">
      <c r="U6961" s="95" t="str">
        <f t="shared" si="432"/>
        <v/>
      </c>
      <c r="V6961" s="95" t="str">
        <f t="shared" si="433"/>
        <v/>
      </c>
      <c r="W6961" s="95" t="str">
        <f t="shared" si="434"/>
        <v/>
      </c>
      <c r="X6961" s="95" t="str">
        <f t="shared" si="435"/>
        <v/>
      </c>
    </row>
    <row r="6962" spans="21:24" x14ac:dyDescent="0.3">
      <c r="U6962" s="95" t="str">
        <f t="shared" si="432"/>
        <v/>
      </c>
      <c r="V6962" s="95" t="str">
        <f t="shared" si="433"/>
        <v/>
      </c>
      <c r="W6962" s="95" t="str">
        <f t="shared" si="434"/>
        <v/>
      </c>
      <c r="X6962" s="95" t="str">
        <f t="shared" si="435"/>
        <v/>
      </c>
    </row>
    <row r="6963" spans="21:24" x14ac:dyDescent="0.3">
      <c r="U6963" s="95" t="str">
        <f t="shared" si="432"/>
        <v/>
      </c>
      <c r="V6963" s="95" t="str">
        <f t="shared" si="433"/>
        <v/>
      </c>
      <c r="W6963" s="95" t="str">
        <f t="shared" si="434"/>
        <v/>
      </c>
      <c r="X6963" s="95" t="str">
        <f t="shared" si="435"/>
        <v/>
      </c>
    </row>
    <row r="6964" spans="21:24" x14ac:dyDescent="0.3">
      <c r="U6964" s="95" t="str">
        <f t="shared" si="432"/>
        <v/>
      </c>
      <c r="V6964" s="95" t="str">
        <f t="shared" si="433"/>
        <v/>
      </c>
      <c r="W6964" s="95" t="str">
        <f t="shared" si="434"/>
        <v/>
      </c>
      <c r="X6964" s="95" t="str">
        <f t="shared" si="435"/>
        <v/>
      </c>
    </row>
    <row r="6965" spans="21:24" x14ac:dyDescent="0.3">
      <c r="U6965" s="95" t="str">
        <f t="shared" si="432"/>
        <v/>
      </c>
      <c r="V6965" s="95" t="str">
        <f t="shared" si="433"/>
        <v/>
      </c>
      <c r="W6965" s="95" t="str">
        <f t="shared" si="434"/>
        <v/>
      </c>
      <c r="X6965" s="95" t="str">
        <f t="shared" si="435"/>
        <v/>
      </c>
    </row>
    <row r="6966" spans="21:24" x14ac:dyDescent="0.3">
      <c r="U6966" s="95" t="str">
        <f t="shared" si="432"/>
        <v/>
      </c>
      <c r="V6966" s="95" t="str">
        <f t="shared" si="433"/>
        <v/>
      </c>
      <c r="W6966" s="95" t="str">
        <f t="shared" si="434"/>
        <v/>
      </c>
      <c r="X6966" s="95" t="str">
        <f t="shared" si="435"/>
        <v/>
      </c>
    </row>
    <row r="6967" spans="21:24" x14ac:dyDescent="0.3">
      <c r="U6967" s="95" t="str">
        <f t="shared" si="432"/>
        <v/>
      </c>
      <c r="V6967" s="95" t="str">
        <f t="shared" si="433"/>
        <v/>
      </c>
      <c r="W6967" s="95" t="str">
        <f t="shared" si="434"/>
        <v/>
      </c>
      <c r="X6967" s="95" t="str">
        <f t="shared" si="435"/>
        <v/>
      </c>
    </row>
    <row r="6968" spans="21:24" x14ac:dyDescent="0.3">
      <c r="U6968" s="95" t="str">
        <f t="shared" si="432"/>
        <v/>
      </c>
      <c r="V6968" s="95" t="str">
        <f t="shared" si="433"/>
        <v/>
      </c>
      <c r="W6968" s="95" t="str">
        <f t="shared" si="434"/>
        <v/>
      </c>
      <c r="X6968" s="95" t="str">
        <f t="shared" si="435"/>
        <v/>
      </c>
    </row>
    <row r="6969" spans="21:24" x14ac:dyDescent="0.3">
      <c r="U6969" s="95" t="str">
        <f t="shared" si="432"/>
        <v/>
      </c>
      <c r="V6969" s="95" t="str">
        <f t="shared" si="433"/>
        <v/>
      </c>
      <c r="W6969" s="95" t="str">
        <f t="shared" si="434"/>
        <v/>
      </c>
      <c r="X6969" s="95" t="str">
        <f t="shared" si="435"/>
        <v/>
      </c>
    </row>
    <row r="6970" spans="21:24" x14ac:dyDescent="0.3">
      <c r="U6970" s="95" t="str">
        <f t="shared" si="432"/>
        <v/>
      </c>
      <c r="V6970" s="95" t="str">
        <f t="shared" si="433"/>
        <v/>
      </c>
      <c r="W6970" s="95" t="str">
        <f t="shared" si="434"/>
        <v/>
      </c>
      <c r="X6970" s="95" t="str">
        <f t="shared" si="435"/>
        <v/>
      </c>
    </row>
    <row r="6971" spans="21:24" x14ac:dyDescent="0.3">
      <c r="U6971" s="95" t="str">
        <f t="shared" si="432"/>
        <v/>
      </c>
      <c r="V6971" s="95" t="str">
        <f t="shared" si="433"/>
        <v/>
      </c>
      <c r="W6971" s="95" t="str">
        <f t="shared" si="434"/>
        <v/>
      </c>
      <c r="X6971" s="95" t="str">
        <f t="shared" si="435"/>
        <v/>
      </c>
    </row>
    <row r="6972" spans="21:24" x14ac:dyDescent="0.3">
      <c r="U6972" s="95" t="str">
        <f t="shared" si="432"/>
        <v/>
      </c>
      <c r="V6972" s="95" t="str">
        <f t="shared" si="433"/>
        <v/>
      </c>
      <c r="W6972" s="95" t="str">
        <f t="shared" si="434"/>
        <v/>
      </c>
      <c r="X6972" s="95" t="str">
        <f t="shared" si="435"/>
        <v/>
      </c>
    </row>
    <row r="6973" spans="21:24" x14ac:dyDescent="0.3">
      <c r="U6973" s="95" t="str">
        <f t="shared" si="432"/>
        <v/>
      </c>
      <c r="V6973" s="95" t="str">
        <f t="shared" si="433"/>
        <v/>
      </c>
      <c r="W6973" s="95" t="str">
        <f t="shared" si="434"/>
        <v/>
      </c>
      <c r="X6973" s="95" t="str">
        <f t="shared" si="435"/>
        <v/>
      </c>
    </row>
    <row r="6974" spans="21:24" x14ac:dyDescent="0.3">
      <c r="U6974" s="95" t="str">
        <f t="shared" si="432"/>
        <v/>
      </c>
      <c r="V6974" s="95" t="str">
        <f t="shared" si="433"/>
        <v/>
      </c>
      <c r="W6974" s="95" t="str">
        <f t="shared" si="434"/>
        <v/>
      </c>
      <c r="X6974" s="95" t="str">
        <f t="shared" si="435"/>
        <v/>
      </c>
    </row>
    <row r="6975" spans="21:24" x14ac:dyDescent="0.3">
      <c r="U6975" s="95" t="str">
        <f t="shared" si="432"/>
        <v/>
      </c>
      <c r="V6975" s="95" t="str">
        <f t="shared" si="433"/>
        <v/>
      </c>
      <c r="W6975" s="95" t="str">
        <f t="shared" si="434"/>
        <v/>
      </c>
      <c r="X6975" s="95" t="str">
        <f t="shared" si="435"/>
        <v/>
      </c>
    </row>
    <row r="6976" spans="21:24" x14ac:dyDescent="0.3">
      <c r="U6976" s="95" t="str">
        <f t="shared" si="432"/>
        <v/>
      </c>
      <c r="V6976" s="95" t="str">
        <f t="shared" si="433"/>
        <v/>
      </c>
      <c r="W6976" s="95" t="str">
        <f t="shared" si="434"/>
        <v/>
      </c>
      <c r="X6976" s="95" t="str">
        <f t="shared" si="435"/>
        <v/>
      </c>
    </row>
    <row r="6977" spans="21:24" x14ac:dyDescent="0.3">
      <c r="U6977" s="95" t="str">
        <f t="shared" si="432"/>
        <v/>
      </c>
      <c r="V6977" s="95" t="str">
        <f t="shared" si="433"/>
        <v/>
      </c>
      <c r="W6977" s="95" t="str">
        <f t="shared" si="434"/>
        <v/>
      </c>
      <c r="X6977" s="95" t="str">
        <f t="shared" si="435"/>
        <v/>
      </c>
    </row>
    <row r="6978" spans="21:24" x14ac:dyDescent="0.3">
      <c r="U6978" s="95" t="str">
        <f t="shared" si="432"/>
        <v/>
      </c>
      <c r="V6978" s="95" t="str">
        <f t="shared" si="433"/>
        <v/>
      </c>
      <c r="W6978" s="95" t="str">
        <f t="shared" si="434"/>
        <v/>
      </c>
      <c r="X6978" s="95" t="str">
        <f t="shared" si="435"/>
        <v/>
      </c>
    </row>
    <row r="6979" spans="21:24" x14ac:dyDescent="0.3">
      <c r="U6979" s="95" t="str">
        <f t="shared" si="432"/>
        <v/>
      </c>
      <c r="V6979" s="95" t="str">
        <f t="shared" si="433"/>
        <v/>
      </c>
      <c r="W6979" s="95" t="str">
        <f t="shared" si="434"/>
        <v/>
      </c>
      <c r="X6979" s="95" t="str">
        <f t="shared" si="435"/>
        <v/>
      </c>
    </row>
    <row r="6980" spans="21:24" x14ac:dyDescent="0.3">
      <c r="U6980" s="95" t="str">
        <f t="shared" si="432"/>
        <v/>
      </c>
      <c r="V6980" s="95" t="str">
        <f t="shared" si="433"/>
        <v/>
      </c>
      <c r="W6980" s="95" t="str">
        <f t="shared" si="434"/>
        <v/>
      </c>
      <c r="X6980" s="95" t="str">
        <f t="shared" si="435"/>
        <v/>
      </c>
    </row>
    <row r="6981" spans="21:24" x14ac:dyDescent="0.3">
      <c r="U6981" s="95" t="str">
        <f t="shared" ref="U6981:U7044" si="436">IF(L6981="ANO",B6981&amp;"-Linie A","")</f>
        <v/>
      </c>
      <c r="V6981" s="95" t="str">
        <f t="shared" ref="V6981:V7044" si="437">IF(M6981="ANO",B6981&amp;"-Linie B","")</f>
        <v/>
      </c>
      <c r="W6981" s="95" t="str">
        <f t="shared" ref="W6981:W7044" si="438">IF(N6981="ANO",B6981&amp;"-Linie C","")</f>
        <v/>
      </c>
      <c r="X6981" s="95" t="str">
        <f t="shared" ref="X6981:X7044" si="439">IF(O6981="ANO",B6981&amp;"-Linie D","")</f>
        <v/>
      </c>
    </row>
    <row r="6982" spans="21:24" x14ac:dyDescent="0.3">
      <c r="U6982" s="95" t="str">
        <f t="shared" si="436"/>
        <v/>
      </c>
      <c r="V6982" s="95" t="str">
        <f t="shared" si="437"/>
        <v/>
      </c>
      <c r="W6982" s="95" t="str">
        <f t="shared" si="438"/>
        <v/>
      </c>
      <c r="X6982" s="95" t="str">
        <f t="shared" si="439"/>
        <v/>
      </c>
    </row>
    <row r="6983" spans="21:24" x14ac:dyDescent="0.3">
      <c r="U6983" s="95" t="str">
        <f t="shared" si="436"/>
        <v/>
      </c>
      <c r="V6983" s="95" t="str">
        <f t="shared" si="437"/>
        <v/>
      </c>
      <c r="W6983" s="95" t="str">
        <f t="shared" si="438"/>
        <v/>
      </c>
      <c r="X6983" s="95" t="str">
        <f t="shared" si="439"/>
        <v/>
      </c>
    </row>
    <row r="6984" spans="21:24" x14ac:dyDescent="0.3">
      <c r="U6984" s="95" t="str">
        <f t="shared" si="436"/>
        <v/>
      </c>
      <c r="V6984" s="95" t="str">
        <f t="shared" si="437"/>
        <v/>
      </c>
      <c r="W6984" s="95" t="str">
        <f t="shared" si="438"/>
        <v/>
      </c>
      <c r="X6984" s="95" t="str">
        <f t="shared" si="439"/>
        <v/>
      </c>
    </row>
    <row r="6985" spans="21:24" x14ac:dyDescent="0.3">
      <c r="U6985" s="95" t="str">
        <f t="shared" si="436"/>
        <v/>
      </c>
      <c r="V6985" s="95" t="str">
        <f t="shared" si="437"/>
        <v/>
      </c>
      <c r="W6985" s="95" t="str">
        <f t="shared" si="438"/>
        <v/>
      </c>
      <c r="X6985" s="95" t="str">
        <f t="shared" si="439"/>
        <v/>
      </c>
    </row>
    <row r="6986" spans="21:24" x14ac:dyDescent="0.3">
      <c r="U6986" s="95" t="str">
        <f t="shared" si="436"/>
        <v/>
      </c>
      <c r="V6986" s="95" t="str">
        <f t="shared" si="437"/>
        <v/>
      </c>
      <c r="W6986" s="95" t="str">
        <f t="shared" si="438"/>
        <v/>
      </c>
      <c r="X6986" s="95" t="str">
        <f t="shared" si="439"/>
        <v/>
      </c>
    </row>
    <row r="6987" spans="21:24" x14ac:dyDescent="0.3">
      <c r="U6987" s="95" t="str">
        <f t="shared" si="436"/>
        <v/>
      </c>
      <c r="V6987" s="95" t="str">
        <f t="shared" si="437"/>
        <v/>
      </c>
      <c r="W6987" s="95" t="str">
        <f t="shared" si="438"/>
        <v/>
      </c>
      <c r="X6987" s="95" t="str">
        <f t="shared" si="439"/>
        <v/>
      </c>
    </row>
    <row r="6988" spans="21:24" x14ac:dyDescent="0.3">
      <c r="U6988" s="95" t="str">
        <f t="shared" si="436"/>
        <v/>
      </c>
      <c r="V6988" s="95" t="str">
        <f t="shared" si="437"/>
        <v/>
      </c>
      <c r="W6988" s="95" t="str">
        <f t="shared" si="438"/>
        <v/>
      </c>
      <c r="X6988" s="95" t="str">
        <f t="shared" si="439"/>
        <v/>
      </c>
    </row>
    <row r="6989" spans="21:24" x14ac:dyDescent="0.3">
      <c r="U6989" s="95" t="str">
        <f t="shared" si="436"/>
        <v/>
      </c>
      <c r="V6989" s="95" t="str">
        <f t="shared" si="437"/>
        <v/>
      </c>
      <c r="W6989" s="95" t="str">
        <f t="shared" si="438"/>
        <v/>
      </c>
      <c r="X6989" s="95" t="str">
        <f t="shared" si="439"/>
        <v/>
      </c>
    </row>
    <row r="6990" spans="21:24" x14ac:dyDescent="0.3">
      <c r="U6990" s="95" t="str">
        <f t="shared" si="436"/>
        <v/>
      </c>
      <c r="V6990" s="95" t="str">
        <f t="shared" si="437"/>
        <v/>
      </c>
      <c r="W6990" s="95" t="str">
        <f t="shared" si="438"/>
        <v/>
      </c>
      <c r="X6990" s="95" t="str">
        <f t="shared" si="439"/>
        <v/>
      </c>
    </row>
    <row r="6991" spans="21:24" x14ac:dyDescent="0.3">
      <c r="U6991" s="95" t="str">
        <f t="shared" si="436"/>
        <v/>
      </c>
      <c r="V6991" s="95" t="str">
        <f t="shared" si="437"/>
        <v/>
      </c>
      <c r="W6991" s="95" t="str">
        <f t="shared" si="438"/>
        <v/>
      </c>
      <c r="X6991" s="95" t="str">
        <f t="shared" si="439"/>
        <v/>
      </c>
    </row>
    <row r="6992" spans="21:24" x14ac:dyDescent="0.3">
      <c r="U6992" s="95" t="str">
        <f t="shared" si="436"/>
        <v/>
      </c>
      <c r="V6992" s="95" t="str">
        <f t="shared" si="437"/>
        <v/>
      </c>
      <c r="W6992" s="95" t="str">
        <f t="shared" si="438"/>
        <v/>
      </c>
      <c r="X6992" s="95" t="str">
        <f t="shared" si="439"/>
        <v/>
      </c>
    </row>
    <row r="6993" spans="21:24" x14ac:dyDescent="0.3">
      <c r="U6993" s="95" t="str">
        <f t="shared" si="436"/>
        <v/>
      </c>
      <c r="V6993" s="95" t="str">
        <f t="shared" si="437"/>
        <v/>
      </c>
      <c r="W6993" s="95" t="str">
        <f t="shared" si="438"/>
        <v/>
      </c>
      <c r="X6993" s="95" t="str">
        <f t="shared" si="439"/>
        <v/>
      </c>
    </row>
    <row r="6994" spans="21:24" x14ac:dyDescent="0.3">
      <c r="U6994" s="95" t="str">
        <f t="shared" si="436"/>
        <v/>
      </c>
      <c r="V6994" s="95" t="str">
        <f t="shared" si="437"/>
        <v/>
      </c>
      <c r="W6994" s="95" t="str">
        <f t="shared" si="438"/>
        <v/>
      </c>
      <c r="X6994" s="95" t="str">
        <f t="shared" si="439"/>
        <v/>
      </c>
    </row>
    <row r="6995" spans="21:24" x14ac:dyDescent="0.3">
      <c r="U6995" s="95" t="str">
        <f t="shared" si="436"/>
        <v/>
      </c>
      <c r="V6995" s="95" t="str">
        <f t="shared" si="437"/>
        <v/>
      </c>
      <c r="W6995" s="95" t="str">
        <f t="shared" si="438"/>
        <v/>
      </c>
      <c r="X6995" s="95" t="str">
        <f t="shared" si="439"/>
        <v/>
      </c>
    </row>
    <row r="6996" spans="21:24" x14ac:dyDescent="0.3">
      <c r="U6996" s="95" t="str">
        <f t="shared" si="436"/>
        <v/>
      </c>
      <c r="V6996" s="95" t="str">
        <f t="shared" si="437"/>
        <v/>
      </c>
      <c r="W6996" s="95" t="str">
        <f t="shared" si="438"/>
        <v/>
      </c>
      <c r="X6996" s="95" t="str">
        <f t="shared" si="439"/>
        <v/>
      </c>
    </row>
    <row r="6997" spans="21:24" x14ac:dyDescent="0.3">
      <c r="U6997" s="95" t="str">
        <f t="shared" si="436"/>
        <v/>
      </c>
      <c r="V6997" s="95" t="str">
        <f t="shared" si="437"/>
        <v/>
      </c>
      <c r="W6997" s="95" t="str">
        <f t="shared" si="438"/>
        <v/>
      </c>
      <c r="X6997" s="95" t="str">
        <f t="shared" si="439"/>
        <v/>
      </c>
    </row>
    <row r="6998" spans="21:24" x14ac:dyDescent="0.3">
      <c r="U6998" s="95" t="str">
        <f t="shared" si="436"/>
        <v/>
      </c>
      <c r="V6998" s="95" t="str">
        <f t="shared" si="437"/>
        <v/>
      </c>
      <c r="W6998" s="95" t="str">
        <f t="shared" si="438"/>
        <v/>
      </c>
      <c r="X6998" s="95" t="str">
        <f t="shared" si="439"/>
        <v/>
      </c>
    </row>
    <row r="6999" spans="21:24" x14ac:dyDescent="0.3">
      <c r="U6999" s="95" t="str">
        <f t="shared" si="436"/>
        <v/>
      </c>
      <c r="V6999" s="95" t="str">
        <f t="shared" si="437"/>
        <v/>
      </c>
      <c r="W6999" s="95" t="str">
        <f t="shared" si="438"/>
        <v/>
      </c>
      <c r="X6999" s="95" t="str">
        <f t="shared" si="439"/>
        <v/>
      </c>
    </row>
    <row r="7000" spans="21:24" x14ac:dyDescent="0.3">
      <c r="U7000" s="95" t="str">
        <f t="shared" si="436"/>
        <v/>
      </c>
      <c r="V7000" s="95" t="str">
        <f t="shared" si="437"/>
        <v/>
      </c>
      <c r="W7000" s="95" t="str">
        <f t="shared" si="438"/>
        <v/>
      </c>
      <c r="X7000" s="95" t="str">
        <f t="shared" si="439"/>
        <v/>
      </c>
    </row>
    <row r="7001" spans="21:24" x14ac:dyDescent="0.3">
      <c r="U7001" s="95" t="str">
        <f t="shared" si="436"/>
        <v/>
      </c>
      <c r="V7001" s="95" t="str">
        <f t="shared" si="437"/>
        <v/>
      </c>
      <c r="W7001" s="95" t="str">
        <f t="shared" si="438"/>
        <v/>
      </c>
      <c r="X7001" s="95" t="str">
        <f t="shared" si="439"/>
        <v/>
      </c>
    </row>
    <row r="7002" spans="21:24" x14ac:dyDescent="0.3">
      <c r="U7002" s="95" t="str">
        <f t="shared" si="436"/>
        <v/>
      </c>
      <c r="V7002" s="95" t="str">
        <f t="shared" si="437"/>
        <v/>
      </c>
      <c r="W7002" s="95" t="str">
        <f t="shared" si="438"/>
        <v/>
      </c>
      <c r="X7002" s="95" t="str">
        <f t="shared" si="439"/>
        <v/>
      </c>
    </row>
    <row r="7003" spans="21:24" x14ac:dyDescent="0.3">
      <c r="U7003" s="95" t="str">
        <f t="shared" si="436"/>
        <v/>
      </c>
      <c r="V7003" s="95" t="str">
        <f t="shared" si="437"/>
        <v/>
      </c>
      <c r="W7003" s="95" t="str">
        <f t="shared" si="438"/>
        <v/>
      </c>
      <c r="X7003" s="95" t="str">
        <f t="shared" si="439"/>
        <v/>
      </c>
    </row>
    <row r="7004" spans="21:24" x14ac:dyDescent="0.3">
      <c r="U7004" s="95" t="str">
        <f t="shared" si="436"/>
        <v/>
      </c>
      <c r="V7004" s="95" t="str">
        <f t="shared" si="437"/>
        <v/>
      </c>
      <c r="W7004" s="95" t="str">
        <f t="shared" si="438"/>
        <v/>
      </c>
      <c r="X7004" s="95" t="str">
        <f t="shared" si="439"/>
        <v/>
      </c>
    </row>
    <row r="7005" spans="21:24" x14ac:dyDescent="0.3">
      <c r="U7005" s="95" t="str">
        <f t="shared" si="436"/>
        <v/>
      </c>
      <c r="V7005" s="95" t="str">
        <f t="shared" si="437"/>
        <v/>
      </c>
      <c r="W7005" s="95" t="str">
        <f t="shared" si="438"/>
        <v/>
      </c>
      <c r="X7005" s="95" t="str">
        <f t="shared" si="439"/>
        <v/>
      </c>
    </row>
    <row r="7006" spans="21:24" x14ac:dyDescent="0.3">
      <c r="U7006" s="95" t="str">
        <f t="shared" si="436"/>
        <v/>
      </c>
      <c r="V7006" s="95" t="str">
        <f t="shared" si="437"/>
        <v/>
      </c>
      <c r="W7006" s="95" t="str">
        <f t="shared" si="438"/>
        <v/>
      </c>
      <c r="X7006" s="95" t="str">
        <f t="shared" si="439"/>
        <v/>
      </c>
    </row>
    <row r="7007" spans="21:24" x14ac:dyDescent="0.3">
      <c r="U7007" s="95" t="str">
        <f t="shared" si="436"/>
        <v/>
      </c>
      <c r="V7007" s="95" t="str">
        <f t="shared" si="437"/>
        <v/>
      </c>
      <c r="W7007" s="95" t="str">
        <f t="shared" si="438"/>
        <v/>
      </c>
      <c r="X7007" s="95" t="str">
        <f t="shared" si="439"/>
        <v/>
      </c>
    </row>
    <row r="7008" spans="21:24" x14ac:dyDescent="0.3">
      <c r="U7008" s="95" t="str">
        <f t="shared" si="436"/>
        <v/>
      </c>
      <c r="V7008" s="95" t="str">
        <f t="shared" si="437"/>
        <v/>
      </c>
      <c r="W7008" s="95" t="str">
        <f t="shared" si="438"/>
        <v/>
      </c>
      <c r="X7008" s="95" t="str">
        <f t="shared" si="439"/>
        <v/>
      </c>
    </row>
    <row r="7009" spans="21:24" x14ac:dyDescent="0.3">
      <c r="U7009" s="95" t="str">
        <f t="shared" si="436"/>
        <v/>
      </c>
      <c r="V7009" s="95" t="str">
        <f t="shared" si="437"/>
        <v/>
      </c>
      <c r="W7009" s="95" t="str">
        <f t="shared" si="438"/>
        <v/>
      </c>
      <c r="X7009" s="95" t="str">
        <f t="shared" si="439"/>
        <v/>
      </c>
    </row>
    <row r="7010" spans="21:24" x14ac:dyDescent="0.3">
      <c r="U7010" s="95" t="str">
        <f t="shared" si="436"/>
        <v/>
      </c>
      <c r="V7010" s="95" t="str">
        <f t="shared" si="437"/>
        <v/>
      </c>
      <c r="W7010" s="95" t="str">
        <f t="shared" si="438"/>
        <v/>
      </c>
      <c r="X7010" s="95" t="str">
        <f t="shared" si="439"/>
        <v/>
      </c>
    </row>
    <row r="7011" spans="21:24" x14ac:dyDescent="0.3">
      <c r="U7011" s="95" t="str">
        <f t="shared" si="436"/>
        <v/>
      </c>
      <c r="V7011" s="95" t="str">
        <f t="shared" si="437"/>
        <v/>
      </c>
      <c r="W7011" s="95" t="str">
        <f t="shared" si="438"/>
        <v/>
      </c>
      <c r="X7011" s="95" t="str">
        <f t="shared" si="439"/>
        <v/>
      </c>
    </row>
    <row r="7012" spans="21:24" x14ac:dyDescent="0.3">
      <c r="U7012" s="95" t="str">
        <f t="shared" si="436"/>
        <v/>
      </c>
      <c r="V7012" s="95" t="str">
        <f t="shared" si="437"/>
        <v/>
      </c>
      <c r="W7012" s="95" t="str">
        <f t="shared" si="438"/>
        <v/>
      </c>
      <c r="X7012" s="95" t="str">
        <f t="shared" si="439"/>
        <v/>
      </c>
    </row>
    <row r="7013" spans="21:24" x14ac:dyDescent="0.3">
      <c r="U7013" s="95" t="str">
        <f t="shared" si="436"/>
        <v/>
      </c>
      <c r="V7013" s="95" t="str">
        <f t="shared" si="437"/>
        <v/>
      </c>
      <c r="W7013" s="95" t="str">
        <f t="shared" si="438"/>
        <v/>
      </c>
      <c r="X7013" s="95" t="str">
        <f t="shared" si="439"/>
        <v/>
      </c>
    </row>
    <row r="7014" spans="21:24" x14ac:dyDescent="0.3">
      <c r="U7014" s="95" t="str">
        <f t="shared" si="436"/>
        <v/>
      </c>
      <c r="V7014" s="95" t="str">
        <f t="shared" si="437"/>
        <v/>
      </c>
      <c r="W7014" s="95" t="str">
        <f t="shared" si="438"/>
        <v/>
      </c>
      <c r="X7014" s="95" t="str">
        <f t="shared" si="439"/>
        <v/>
      </c>
    </row>
    <row r="7015" spans="21:24" x14ac:dyDescent="0.3">
      <c r="U7015" s="95" t="str">
        <f t="shared" si="436"/>
        <v/>
      </c>
      <c r="V7015" s="95" t="str">
        <f t="shared" si="437"/>
        <v/>
      </c>
      <c r="W7015" s="95" t="str">
        <f t="shared" si="438"/>
        <v/>
      </c>
      <c r="X7015" s="95" t="str">
        <f t="shared" si="439"/>
        <v/>
      </c>
    </row>
    <row r="7016" spans="21:24" x14ac:dyDescent="0.3">
      <c r="U7016" s="95" t="str">
        <f t="shared" si="436"/>
        <v/>
      </c>
      <c r="V7016" s="95" t="str">
        <f t="shared" si="437"/>
        <v/>
      </c>
      <c r="W7016" s="95" t="str">
        <f t="shared" si="438"/>
        <v/>
      </c>
      <c r="X7016" s="95" t="str">
        <f t="shared" si="439"/>
        <v/>
      </c>
    </row>
    <row r="7017" spans="21:24" x14ac:dyDescent="0.3">
      <c r="U7017" s="95" t="str">
        <f t="shared" si="436"/>
        <v/>
      </c>
      <c r="V7017" s="95" t="str">
        <f t="shared" si="437"/>
        <v/>
      </c>
      <c r="W7017" s="95" t="str">
        <f t="shared" si="438"/>
        <v/>
      </c>
      <c r="X7017" s="95" t="str">
        <f t="shared" si="439"/>
        <v/>
      </c>
    </row>
    <row r="7018" spans="21:24" x14ac:dyDescent="0.3">
      <c r="U7018" s="95" t="str">
        <f t="shared" si="436"/>
        <v/>
      </c>
      <c r="V7018" s="95" t="str">
        <f t="shared" si="437"/>
        <v/>
      </c>
      <c r="W7018" s="95" t="str">
        <f t="shared" si="438"/>
        <v/>
      </c>
      <c r="X7018" s="95" t="str">
        <f t="shared" si="439"/>
        <v/>
      </c>
    </row>
    <row r="7019" spans="21:24" x14ac:dyDescent="0.3">
      <c r="U7019" s="95" t="str">
        <f t="shared" si="436"/>
        <v/>
      </c>
      <c r="V7019" s="95" t="str">
        <f t="shared" si="437"/>
        <v/>
      </c>
      <c r="W7019" s="95" t="str">
        <f t="shared" si="438"/>
        <v/>
      </c>
      <c r="X7019" s="95" t="str">
        <f t="shared" si="439"/>
        <v/>
      </c>
    </row>
    <row r="7020" spans="21:24" x14ac:dyDescent="0.3">
      <c r="U7020" s="95" t="str">
        <f t="shared" si="436"/>
        <v/>
      </c>
      <c r="V7020" s="95" t="str">
        <f t="shared" si="437"/>
        <v/>
      </c>
      <c r="W7020" s="95" t="str">
        <f t="shared" si="438"/>
        <v/>
      </c>
      <c r="X7020" s="95" t="str">
        <f t="shared" si="439"/>
        <v/>
      </c>
    </row>
    <row r="7021" spans="21:24" x14ac:dyDescent="0.3">
      <c r="U7021" s="95" t="str">
        <f t="shared" si="436"/>
        <v/>
      </c>
      <c r="V7021" s="95" t="str">
        <f t="shared" si="437"/>
        <v/>
      </c>
      <c r="W7021" s="95" t="str">
        <f t="shared" si="438"/>
        <v/>
      </c>
      <c r="X7021" s="95" t="str">
        <f t="shared" si="439"/>
        <v/>
      </c>
    </row>
    <row r="7022" spans="21:24" x14ac:dyDescent="0.3">
      <c r="U7022" s="95" t="str">
        <f t="shared" si="436"/>
        <v/>
      </c>
      <c r="V7022" s="95" t="str">
        <f t="shared" si="437"/>
        <v/>
      </c>
      <c r="W7022" s="95" t="str">
        <f t="shared" si="438"/>
        <v/>
      </c>
      <c r="X7022" s="95" t="str">
        <f t="shared" si="439"/>
        <v/>
      </c>
    </row>
    <row r="7023" spans="21:24" x14ac:dyDescent="0.3">
      <c r="U7023" s="95" t="str">
        <f t="shared" si="436"/>
        <v/>
      </c>
      <c r="V7023" s="95" t="str">
        <f t="shared" si="437"/>
        <v/>
      </c>
      <c r="W7023" s="95" t="str">
        <f t="shared" si="438"/>
        <v/>
      </c>
      <c r="X7023" s="95" t="str">
        <f t="shared" si="439"/>
        <v/>
      </c>
    </row>
    <row r="7024" spans="21:24" x14ac:dyDescent="0.3">
      <c r="U7024" s="95" t="str">
        <f t="shared" si="436"/>
        <v/>
      </c>
      <c r="V7024" s="95" t="str">
        <f t="shared" si="437"/>
        <v/>
      </c>
      <c r="W7024" s="95" t="str">
        <f t="shared" si="438"/>
        <v/>
      </c>
      <c r="X7024" s="95" t="str">
        <f t="shared" si="439"/>
        <v/>
      </c>
    </row>
    <row r="7025" spans="21:24" x14ac:dyDescent="0.3">
      <c r="U7025" s="95" t="str">
        <f t="shared" si="436"/>
        <v/>
      </c>
      <c r="V7025" s="95" t="str">
        <f t="shared" si="437"/>
        <v/>
      </c>
      <c r="W7025" s="95" t="str">
        <f t="shared" si="438"/>
        <v/>
      </c>
      <c r="X7025" s="95" t="str">
        <f t="shared" si="439"/>
        <v/>
      </c>
    </row>
    <row r="7026" spans="21:24" x14ac:dyDescent="0.3">
      <c r="U7026" s="95" t="str">
        <f t="shared" si="436"/>
        <v/>
      </c>
      <c r="V7026" s="95" t="str">
        <f t="shared" si="437"/>
        <v/>
      </c>
      <c r="W7026" s="95" t="str">
        <f t="shared" si="438"/>
        <v/>
      </c>
      <c r="X7026" s="95" t="str">
        <f t="shared" si="439"/>
        <v/>
      </c>
    </row>
    <row r="7027" spans="21:24" x14ac:dyDescent="0.3">
      <c r="U7027" s="95" t="str">
        <f t="shared" si="436"/>
        <v/>
      </c>
      <c r="V7027" s="95" t="str">
        <f t="shared" si="437"/>
        <v/>
      </c>
      <c r="W7027" s="95" t="str">
        <f t="shared" si="438"/>
        <v/>
      </c>
      <c r="X7027" s="95" t="str">
        <f t="shared" si="439"/>
        <v/>
      </c>
    </row>
    <row r="7028" spans="21:24" x14ac:dyDescent="0.3">
      <c r="U7028" s="95" t="str">
        <f t="shared" si="436"/>
        <v/>
      </c>
      <c r="V7028" s="95" t="str">
        <f t="shared" si="437"/>
        <v/>
      </c>
      <c r="W7028" s="95" t="str">
        <f t="shared" si="438"/>
        <v/>
      </c>
      <c r="X7028" s="95" t="str">
        <f t="shared" si="439"/>
        <v/>
      </c>
    </row>
    <row r="7029" spans="21:24" x14ac:dyDescent="0.3">
      <c r="U7029" s="95" t="str">
        <f t="shared" si="436"/>
        <v/>
      </c>
      <c r="V7029" s="95" t="str">
        <f t="shared" si="437"/>
        <v/>
      </c>
      <c r="W7029" s="95" t="str">
        <f t="shared" si="438"/>
        <v/>
      </c>
      <c r="X7029" s="95" t="str">
        <f t="shared" si="439"/>
        <v/>
      </c>
    </row>
    <row r="7030" spans="21:24" x14ac:dyDescent="0.3">
      <c r="U7030" s="95" t="str">
        <f t="shared" si="436"/>
        <v/>
      </c>
      <c r="V7030" s="95" t="str">
        <f t="shared" si="437"/>
        <v/>
      </c>
      <c r="W7030" s="95" t="str">
        <f t="shared" si="438"/>
        <v/>
      </c>
      <c r="X7030" s="95" t="str">
        <f t="shared" si="439"/>
        <v/>
      </c>
    </row>
    <row r="7031" spans="21:24" x14ac:dyDescent="0.3">
      <c r="U7031" s="95" t="str">
        <f t="shared" si="436"/>
        <v/>
      </c>
      <c r="V7031" s="95" t="str">
        <f t="shared" si="437"/>
        <v/>
      </c>
      <c r="W7031" s="95" t="str">
        <f t="shared" si="438"/>
        <v/>
      </c>
      <c r="X7031" s="95" t="str">
        <f t="shared" si="439"/>
        <v/>
      </c>
    </row>
    <row r="7032" spans="21:24" x14ac:dyDescent="0.3">
      <c r="U7032" s="95" t="str">
        <f t="shared" si="436"/>
        <v/>
      </c>
      <c r="V7032" s="95" t="str">
        <f t="shared" si="437"/>
        <v/>
      </c>
      <c r="W7032" s="95" t="str">
        <f t="shared" si="438"/>
        <v/>
      </c>
      <c r="X7032" s="95" t="str">
        <f t="shared" si="439"/>
        <v/>
      </c>
    </row>
    <row r="7033" spans="21:24" x14ac:dyDescent="0.3">
      <c r="U7033" s="95" t="str">
        <f t="shared" si="436"/>
        <v/>
      </c>
      <c r="V7033" s="95" t="str">
        <f t="shared" si="437"/>
        <v/>
      </c>
      <c r="W7033" s="95" t="str">
        <f t="shared" si="438"/>
        <v/>
      </c>
      <c r="X7033" s="95" t="str">
        <f t="shared" si="439"/>
        <v/>
      </c>
    </row>
    <row r="7034" spans="21:24" x14ac:dyDescent="0.3">
      <c r="U7034" s="95" t="str">
        <f t="shared" si="436"/>
        <v/>
      </c>
      <c r="V7034" s="95" t="str">
        <f t="shared" si="437"/>
        <v/>
      </c>
      <c r="W7034" s="95" t="str">
        <f t="shared" si="438"/>
        <v/>
      </c>
      <c r="X7034" s="95" t="str">
        <f t="shared" si="439"/>
        <v/>
      </c>
    </row>
    <row r="7035" spans="21:24" x14ac:dyDescent="0.3">
      <c r="U7035" s="95" t="str">
        <f t="shared" si="436"/>
        <v/>
      </c>
      <c r="V7035" s="95" t="str">
        <f t="shared" si="437"/>
        <v/>
      </c>
      <c r="W7035" s="95" t="str">
        <f t="shared" si="438"/>
        <v/>
      </c>
      <c r="X7035" s="95" t="str">
        <f t="shared" si="439"/>
        <v/>
      </c>
    </row>
    <row r="7036" spans="21:24" x14ac:dyDescent="0.3">
      <c r="U7036" s="95" t="str">
        <f t="shared" si="436"/>
        <v/>
      </c>
      <c r="V7036" s="95" t="str">
        <f t="shared" si="437"/>
        <v/>
      </c>
      <c r="W7036" s="95" t="str">
        <f t="shared" si="438"/>
        <v/>
      </c>
      <c r="X7036" s="95" t="str">
        <f t="shared" si="439"/>
        <v/>
      </c>
    </row>
    <row r="7037" spans="21:24" x14ac:dyDescent="0.3">
      <c r="U7037" s="95" t="str">
        <f t="shared" si="436"/>
        <v/>
      </c>
      <c r="V7037" s="95" t="str">
        <f t="shared" si="437"/>
        <v/>
      </c>
      <c r="W7037" s="95" t="str">
        <f t="shared" si="438"/>
        <v/>
      </c>
      <c r="X7037" s="95" t="str">
        <f t="shared" si="439"/>
        <v/>
      </c>
    </row>
    <row r="7038" spans="21:24" x14ac:dyDescent="0.3">
      <c r="U7038" s="95" t="str">
        <f t="shared" si="436"/>
        <v/>
      </c>
      <c r="V7038" s="95" t="str">
        <f t="shared" si="437"/>
        <v/>
      </c>
      <c r="W7038" s="95" t="str">
        <f t="shared" si="438"/>
        <v/>
      </c>
      <c r="X7038" s="95" t="str">
        <f t="shared" si="439"/>
        <v/>
      </c>
    </row>
    <row r="7039" spans="21:24" x14ac:dyDescent="0.3">
      <c r="U7039" s="95" t="str">
        <f t="shared" si="436"/>
        <v/>
      </c>
      <c r="V7039" s="95" t="str">
        <f t="shared" si="437"/>
        <v/>
      </c>
      <c r="W7039" s="95" t="str">
        <f t="shared" si="438"/>
        <v/>
      </c>
      <c r="X7039" s="95" t="str">
        <f t="shared" si="439"/>
        <v/>
      </c>
    </row>
    <row r="7040" spans="21:24" x14ac:dyDescent="0.3">
      <c r="U7040" s="95" t="str">
        <f t="shared" si="436"/>
        <v/>
      </c>
      <c r="V7040" s="95" t="str">
        <f t="shared" si="437"/>
        <v/>
      </c>
      <c r="W7040" s="95" t="str">
        <f t="shared" si="438"/>
        <v/>
      </c>
      <c r="X7040" s="95" t="str">
        <f t="shared" si="439"/>
        <v/>
      </c>
    </row>
    <row r="7041" spans="21:24" x14ac:dyDescent="0.3">
      <c r="U7041" s="95" t="str">
        <f t="shared" si="436"/>
        <v/>
      </c>
      <c r="V7041" s="95" t="str">
        <f t="shared" si="437"/>
        <v/>
      </c>
      <c r="W7041" s="95" t="str">
        <f t="shared" si="438"/>
        <v/>
      </c>
      <c r="X7041" s="95" t="str">
        <f t="shared" si="439"/>
        <v/>
      </c>
    </row>
    <row r="7042" spans="21:24" x14ac:dyDescent="0.3">
      <c r="U7042" s="95" t="str">
        <f t="shared" si="436"/>
        <v/>
      </c>
      <c r="V7042" s="95" t="str">
        <f t="shared" si="437"/>
        <v/>
      </c>
      <c r="W7042" s="95" t="str">
        <f t="shared" si="438"/>
        <v/>
      </c>
      <c r="X7042" s="95" t="str">
        <f t="shared" si="439"/>
        <v/>
      </c>
    </row>
    <row r="7043" spans="21:24" x14ac:dyDescent="0.3">
      <c r="U7043" s="95" t="str">
        <f t="shared" si="436"/>
        <v/>
      </c>
      <c r="V7043" s="95" t="str">
        <f t="shared" si="437"/>
        <v/>
      </c>
      <c r="W7043" s="95" t="str">
        <f t="shared" si="438"/>
        <v/>
      </c>
      <c r="X7043" s="95" t="str">
        <f t="shared" si="439"/>
        <v/>
      </c>
    </row>
    <row r="7044" spans="21:24" x14ac:dyDescent="0.3">
      <c r="U7044" s="95" t="str">
        <f t="shared" si="436"/>
        <v/>
      </c>
      <c r="V7044" s="95" t="str">
        <f t="shared" si="437"/>
        <v/>
      </c>
      <c r="W7044" s="95" t="str">
        <f t="shared" si="438"/>
        <v/>
      </c>
      <c r="X7044" s="95" t="str">
        <f t="shared" si="439"/>
        <v/>
      </c>
    </row>
    <row r="7045" spans="21:24" x14ac:dyDescent="0.3">
      <c r="U7045" s="95" t="str">
        <f t="shared" ref="U7045:U7108" si="440">IF(L7045="ANO",B7045&amp;"-Linie A","")</f>
        <v/>
      </c>
      <c r="V7045" s="95" t="str">
        <f t="shared" ref="V7045:V7108" si="441">IF(M7045="ANO",B7045&amp;"-Linie B","")</f>
        <v/>
      </c>
      <c r="W7045" s="95" t="str">
        <f t="shared" ref="W7045:W7108" si="442">IF(N7045="ANO",B7045&amp;"-Linie C","")</f>
        <v/>
      </c>
      <c r="X7045" s="95" t="str">
        <f t="shared" ref="X7045:X7108" si="443">IF(O7045="ANO",B7045&amp;"-Linie D","")</f>
        <v/>
      </c>
    </row>
    <row r="7046" spans="21:24" x14ac:dyDescent="0.3">
      <c r="U7046" s="95" t="str">
        <f t="shared" si="440"/>
        <v/>
      </c>
      <c r="V7046" s="95" t="str">
        <f t="shared" si="441"/>
        <v/>
      </c>
      <c r="W7046" s="95" t="str">
        <f t="shared" si="442"/>
        <v/>
      </c>
      <c r="X7046" s="95" t="str">
        <f t="shared" si="443"/>
        <v/>
      </c>
    </row>
    <row r="7047" spans="21:24" x14ac:dyDescent="0.3">
      <c r="U7047" s="95" t="str">
        <f t="shared" si="440"/>
        <v/>
      </c>
      <c r="V7047" s="95" t="str">
        <f t="shared" si="441"/>
        <v/>
      </c>
      <c r="W7047" s="95" t="str">
        <f t="shared" si="442"/>
        <v/>
      </c>
      <c r="X7047" s="95" t="str">
        <f t="shared" si="443"/>
        <v/>
      </c>
    </row>
    <row r="7048" spans="21:24" x14ac:dyDescent="0.3">
      <c r="U7048" s="95" t="str">
        <f t="shared" si="440"/>
        <v/>
      </c>
      <c r="V7048" s="95" t="str">
        <f t="shared" si="441"/>
        <v/>
      </c>
      <c r="W7048" s="95" t="str">
        <f t="shared" si="442"/>
        <v/>
      </c>
      <c r="X7048" s="95" t="str">
        <f t="shared" si="443"/>
        <v/>
      </c>
    </row>
    <row r="7049" spans="21:24" x14ac:dyDescent="0.3">
      <c r="U7049" s="95" t="str">
        <f t="shared" si="440"/>
        <v/>
      </c>
      <c r="V7049" s="95" t="str">
        <f t="shared" si="441"/>
        <v/>
      </c>
      <c r="W7049" s="95" t="str">
        <f t="shared" si="442"/>
        <v/>
      </c>
      <c r="X7049" s="95" t="str">
        <f t="shared" si="443"/>
        <v/>
      </c>
    </row>
    <row r="7050" spans="21:24" x14ac:dyDescent="0.3">
      <c r="U7050" s="95" t="str">
        <f t="shared" si="440"/>
        <v/>
      </c>
      <c r="V7050" s="95" t="str">
        <f t="shared" si="441"/>
        <v/>
      </c>
      <c r="W7050" s="95" t="str">
        <f t="shared" si="442"/>
        <v/>
      </c>
      <c r="X7050" s="95" t="str">
        <f t="shared" si="443"/>
        <v/>
      </c>
    </row>
    <row r="7051" spans="21:24" x14ac:dyDescent="0.3">
      <c r="U7051" s="95" t="str">
        <f t="shared" si="440"/>
        <v/>
      </c>
      <c r="V7051" s="95" t="str">
        <f t="shared" si="441"/>
        <v/>
      </c>
      <c r="W7051" s="95" t="str">
        <f t="shared" si="442"/>
        <v/>
      </c>
      <c r="X7051" s="95" t="str">
        <f t="shared" si="443"/>
        <v/>
      </c>
    </row>
    <row r="7052" spans="21:24" x14ac:dyDescent="0.3">
      <c r="U7052" s="95" t="str">
        <f t="shared" si="440"/>
        <v/>
      </c>
      <c r="V7052" s="95" t="str">
        <f t="shared" si="441"/>
        <v/>
      </c>
      <c r="W7052" s="95" t="str">
        <f t="shared" si="442"/>
        <v/>
      </c>
      <c r="X7052" s="95" t="str">
        <f t="shared" si="443"/>
        <v/>
      </c>
    </row>
    <row r="7053" spans="21:24" x14ac:dyDescent="0.3">
      <c r="U7053" s="95" t="str">
        <f t="shared" si="440"/>
        <v/>
      </c>
      <c r="V7053" s="95" t="str">
        <f t="shared" si="441"/>
        <v/>
      </c>
      <c r="W7053" s="95" t="str">
        <f t="shared" si="442"/>
        <v/>
      </c>
      <c r="X7053" s="95" t="str">
        <f t="shared" si="443"/>
        <v/>
      </c>
    </row>
    <row r="7054" spans="21:24" x14ac:dyDescent="0.3">
      <c r="U7054" s="95" t="str">
        <f t="shared" si="440"/>
        <v/>
      </c>
      <c r="V7054" s="95" t="str">
        <f t="shared" si="441"/>
        <v/>
      </c>
      <c r="W7054" s="95" t="str">
        <f t="shared" si="442"/>
        <v/>
      </c>
      <c r="X7054" s="95" t="str">
        <f t="shared" si="443"/>
        <v/>
      </c>
    </row>
    <row r="7055" spans="21:24" x14ac:dyDescent="0.3">
      <c r="U7055" s="95" t="str">
        <f t="shared" si="440"/>
        <v/>
      </c>
      <c r="V7055" s="95" t="str">
        <f t="shared" si="441"/>
        <v/>
      </c>
      <c r="W7055" s="95" t="str">
        <f t="shared" si="442"/>
        <v/>
      </c>
      <c r="X7055" s="95" t="str">
        <f t="shared" si="443"/>
        <v/>
      </c>
    </row>
    <row r="7056" spans="21:24" x14ac:dyDescent="0.3">
      <c r="U7056" s="95" t="str">
        <f t="shared" si="440"/>
        <v/>
      </c>
      <c r="V7056" s="95" t="str">
        <f t="shared" si="441"/>
        <v/>
      </c>
      <c r="W7056" s="95" t="str">
        <f t="shared" si="442"/>
        <v/>
      </c>
      <c r="X7056" s="95" t="str">
        <f t="shared" si="443"/>
        <v/>
      </c>
    </row>
    <row r="7057" spans="21:24" x14ac:dyDescent="0.3">
      <c r="U7057" s="95" t="str">
        <f t="shared" si="440"/>
        <v/>
      </c>
      <c r="V7057" s="95" t="str">
        <f t="shared" si="441"/>
        <v/>
      </c>
      <c r="W7057" s="95" t="str">
        <f t="shared" si="442"/>
        <v/>
      </c>
      <c r="X7057" s="95" t="str">
        <f t="shared" si="443"/>
        <v/>
      </c>
    </row>
    <row r="7058" spans="21:24" x14ac:dyDescent="0.3">
      <c r="U7058" s="95" t="str">
        <f t="shared" si="440"/>
        <v/>
      </c>
      <c r="V7058" s="95" t="str">
        <f t="shared" si="441"/>
        <v/>
      </c>
      <c r="W7058" s="95" t="str">
        <f t="shared" si="442"/>
        <v/>
      </c>
      <c r="X7058" s="95" t="str">
        <f t="shared" si="443"/>
        <v/>
      </c>
    </row>
    <row r="7059" spans="21:24" x14ac:dyDescent="0.3">
      <c r="U7059" s="95" t="str">
        <f t="shared" si="440"/>
        <v/>
      </c>
      <c r="V7059" s="95" t="str">
        <f t="shared" si="441"/>
        <v/>
      </c>
      <c r="W7059" s="95" t="str">
        <f t="shared" si="442"/>
        <v/>
      </c>
      <c r="X7059" s="95" t="str">
        <f t="shared" si="443"/>
        <v/>
      </c>
    </row>
    <row r="7060" spans="21:24" x14ac:dyDescent="0.3">
      <c r="U7060" s="95" t="str">
        <f t="shared" si="440"/>
        <v/>
      </c>
      <c r="V7060" s="95" t="str">
        <f t="shared" si="441"/>
        <v/>
      </c>
      <c r="W7060" s="95" t="str">
        <f t="shared" si="442"/>
        <v/>
      </c>
      <c r="X7060" s="95" t="str">
        <f t="shared" si="443"/>
        <v/>
      </c>
    </row>
    <row r="7061" spans="21:24" x14ac:dyDescent="0.3">
      <c r="U7061" s="95" t="str">
        <f t="shared" si="440"/>
        <v/>
      </c>
      <c r="V7061" s="95" t="str">
        <f t="shared" si="441"/>
        <v/>
      </c>
      <c r="W7061" s="95" t="str">
        <f t="shared" si="442"/>
        <v/>
      </c>
      <c r="X7061" s="95" t="str">
        <f t="shared" si="443"/>
        <v/>
      </c>
    </row>
    <row r="7062" spans="21:24" x14ac:dyDescent="0.3">
      <c r="U7062" s="95" t="str">
        <f t="shared" si="440"/>
        <v/>
      </c>
      <c r="V7062" s="95" t="str">
        <f t="shared" si="441"/>
        <v/>
      </c>
      <c r="W7062" s="95" t="str">
        <f t="shared" si="442"/>
        <v/>
      </c>
      <c r="X7062" s="95" t="str">
        <f t="shared" si="443"/>
        <v/>
      </c>
    </row>
    <row r="7063" spans="21:24" x14ac:dyDescent="0.3">
      <c r="U7063" s="95" t="str">
        <f t="shared" si="440"/>
        <v/>
      </c>
      <c r="V7063" s="95" t="str">
        <f t="shared" si="441"/>
        <v/>
      </c>
      <c r="W7063" s="95" t="str">
        <f t="shared" si="442"/>
        <v/>
      </c>
      <c r="X7063" s="95" t="str">
        <f t="shared" si="443"/>
        <v/>
      </c>
    </row>
    <row r="7064" spans="21:24" x14ac:dyDescent="0.3">
      <c r="U7064" s="95" t="str">
        <f t="shared" si="440"/>
        <v/>
      </c>
      <c r="V7064" s="95" t="str">
        <f t="shared" si="441"/>
        <v/>
      </c>
      <c r="W7064" s="95" t="str">
        <f t="shared" si="442"/>
        <v/>
      </c>
      <c r="X7064" s="95" t="str">
        <f t="shared" si="443"/>
        <v/>
      </c>
    </row>
    <row r="7065" spans="21:24" x14ac:dyDescent="0.3">
      <c r="U7065" s="95" t="str">
        <f t="shared" si="440"/>
        <v/>
      </c>
      <c r="V7065" s="95" t="str">
        <f t="shared" si="441"/>
        <v/>
      </c>
      <c r="W7065" s="95" t="str">
        <f t="shared" si="442"/>
        <v/>
      </c>
      <c r="X7065" s="95" t="str">
        <f t="shared" si="443"/>
        <v/>
      </c>
    </row>
    <row r="7066" spans="21:24" x14ac:dyDescent="0.3">
      <c r="U7066" s="95" t="str">
        <f t="shared" si="440"/>
        <v/>
      </c>
      <c r="V7066" s="95" t="str">
        <f t="shared" si="441"/>
        <v/>
      </c>
      <c r="W7066" s="95" t="str">
        <f t="shared" si="442"/>
        <v/>
      </c>
      <c r="X7066" s="95" t="str">
        <f t="shared" si="443"/>
        <v/>
      </c>
    </row>
    <row r="7067" spans="21:24" x14ac:dyDescent="0.3">
      <c r="U7067" s="95" t="str">
        <f t="shared" si="440"/>
        <v/>
      </c>
      <c r="V7067" s="95" t="str">
        <f t="shared" si="441"/>
        <v/>
      </c>
      <c r="W7067" s="95" t="str">
        <f t="shared" si="442"/>
        <v/>
      </c>
      <c r="X7067" s="95" t="str">
        <f t="shared" si="443"/>
        <v/>
      </c>
    </row>
    <row r="7068" spans="21:24" x14ac:dyDescent="0.3">
      <c r="U7068" s="95" t="str">
        <f t="shared" si="440"/>
        <v/>
      </c>
      <c r="V7068" s="95" t="str">
        <f t="shared" si="441"/>
        <v/>
      </c>
      <c r="W7068" s="95" t="str">
        <f t="shared" si="442"/>
        <v/>
      </c>
      <c r="X7068" s="95" t="str">
        <f t="shared" si="443"/>
        <v/>
      </c>
    </row>
    <row r="7069" spans="21:24" x14ac:dyDescent="0.3">
      <c r="U7069" s="95" t="str">
        <f t="shared" si="440"/>
        <v/>
      </c>
      <c r="V7069" s="95" t="str">
        <f t="shared" si="441"/>
        <v/>
      </c>
      <c r="W7069" s="95" t="str">
        <f t="shared" si="442"/>
        <v/>
      </c>
      <c r="X7069" s="95" t="str">
        <f t="shared" si="443"/>
        <v/>
      </c>
    </row>
    <row r="7070" spans="21:24" x14ac:dyDescent="0.3">
      <c r="U7070" s="95" t="str">
        <f t="shared" si="440"/>
        <v/>
      </c>
      <c r="V7070" s="95" t="str">
        <f t="shared" si="441"/>
        <v/>
      </c>
      <c r="W7070" s="95" t="str">
        <f t="shared" si="442"/>
        <v/>
      </c>
      <c r="X7070" s="95" t="str">
        <f t="shared" si="443"/>
        <v/>
      </c>
    </row>
    <row r="7071" spans="21:24" x14ac:dyDescent="0.3">
      <c r="U7071" s="95" t="str">
        <f t="shared" si="440"/>
        <v/>
      </c>
      <c r="V7071" s="95" t="str">
        <f t="shared" si="441"/>
        <v/>
      </c>
      <c r="W7071" s="95" t="str">
        <f t="shared" si="442"/>
        <v/>
      </c>
      <c r="X7071" s="95" t="str">
        <f t="shared" si="443"/>
        <v/>
      </c>
    </row>
    <row r="7072" spans="21:24" x14ac:dyDescent="0.3">
      <c r="U7072" s="95" t="str">
        <f t="shared" si="440"/>
        <v/>
      </c>
      <c r="V7072" s="95" t="str">
        <f t="shared" si="441"/>
        <v/>
      </c>
      <c r="W7072" s="95" t="str">
        <f t="shared" si="442"/>
        <v/>
      </c>
      <c r="X7072" s="95" t="str">
        <f t="shared" si="443"/>
        <v/>
      </c>
    </row>
    <row r="7073" spans="21:24" x14ac:dyDescent="0.3">
      <c r="U7073" s="95" t="str">
        <f t="shared" si="440"/>
        <v/>
      </c>
      <c r="V7073" s="95" t="str">
        <f t="shared" si="441"/>
        <v/>
      </c>
      <c r="W7073" s="95" t="str">
        <f t="shared" si="442"/>
        <v/>
      </c>
      <c r="X7073" s="95" t="str">
        <f t="shared" si="443"/>
        <v/>
      </c>
    </row>
    <row r="7074" spans="21:24" x14ac:dyDescent="0.3">
      <c r="U7074" s="95" t="str">
        <f t="shared" si="440"/>
        <v/>
      </c>
      <c r="V7074" s="95" t="str">
        <f t="shared" si="441"/>
        <v/>
      </c>
      <c r="W7074" s="95" t="str">
        <f t="shared" si="442"/>
        <v/>
      </c>
      <c r="X7074" s="95" t="str">
        <f t="shared" si="443"/>
        <v/>
      </c>
    </row>
    <row r="7075" spans="21:24" x14ac:dyDescent="0.3">
      <c r="U7075" s="95" t="str">
        <f t="shared" si="440"/>
        <v/>
      </c>
      <c r="V7075" s="95" t="str">
        <f t="shared" si="441"/>
        <v/>
      </c>
      <c r="W7075" s="95" t="str">
        <f t="shared" si="442"/>
        <v/>
      </c>
      <c r="X7075" s="95" t="str">
        <f t="shared" si="443"/>
        <v/>
      </c>
    </row>
    <row r="7076" spans="21:24" x14ac:dyDescent="0.3">
      <c r="U7076" s="95" t="str">
        <f t="shared" si="440"/>
        <v/>
      </c>
      <c r="V7076" s="95" t="str">
        <f t="shared" si="441"/>
        <v/>
      </c>
      <c r="W7076" s="95" t="str">
        <f t="shared" si="442"/>
        <v/>
      </c>
      <c r="X7076" s="95" t="str">
        <f t="shared" si="443"/>
        <v/>
      </c>
    </row>
    <row r="7077" spans="21:24" x14ac:dyDescent="0.3">
      <c r="U7077" s="95" t="str">
        <f t="shared" si="440"/>
        <v/>
      </c>
      <c r="V7077" s="95" t="str">
        <f t="shared" si="441"/>
        <v/>
      </c>
      <c r="W7077" s="95" t="str">
        <f t="shared" si="442"/>
        <v/>
      </c>
      <c r="X7077" s="95" t="str">
        <f t="shared" si="443"/>
        <v/>
      </c>
    </row>
    <row r="7078" spans="21:24" x14ac:dyDescent="0.3">
      <c r="U7078" s="95" t="str">
        <f t="shared" si="440"/>
        <v/>
      </c>
      <c r="V7078" s="95" t="str">
        <f t="shared" si="441"/>
        <v/>
      </c>
      <c r="W7078" s="95" t="str">
        <f t="shared" si="442"/>
        <v/>
      </c>
      <c r="X7078" s="95" t="str">
        <f t="shared" si="443"/>
        <v/>
      </c>
    </row>
    <row r="7079" spans="21:24" x14ac:dyDescent="0.3">
      <c r="U7079" s="95" t="str">
        <f t="shared" si="440"/>
        <v/>
      </c>
      <c r="V7079" s="95" t="str">
        <f t="shared" si="441"/>
        <v/>
      </c>
      <c r="W7079" s="95" t="str">
        <f t="shared" si="442"/>
        <v/>
      </c>
      <c r="X7079" s="95" t="str">
        <f t="shared" si="443"/>
        <v/>
      </c>
    </row>
    <row r="7080" spans="21:24" x14ac:dyDescent="0.3">
      <c r="U7080" s="95" t="str">
        <f t="shared" si="440"/>
        <v/>
      </c>
      <c r="V7080" s="95" t="str">
        <f t="shared" si="441"/>
        <v/>
      </c>
      <c r="W7080" s="95" t="str">
        <f t="shared" si="442"/>
        <v/>
      </c>
      <c r="X7080" s="95" t="str">
        <f t="shared" si="443"/>
        <v/>
      </c>
    </row>
    <row r="7081" spans="21:24" x14ac:dyDescent="0.3">
      <c r="U7081" s="95" t="str">
        <f t="shared" si="440"/>
        <v/>
      </c>
      <c r="V7081" s="95" t="str">
        <f t="shared" si="441"/>
        <v/>
      </c>
      <c r="W7081" s="95" t="str">
        <f t="shared" si="442"/>
        <v/>
      </c>
      <c r="X7081" s="95" t="str">
        <f t="shared" si="443"/>
        <v/>
      </c>
    </row>
    <row r="7082" spans="21:24" x14ac:dyDescent="0.3">
      <c r="U7082" s="95" t="str">
        <f t="shared" si="440"/>
        <v/>
      </c>
      <c r="V7082" s="95" t="str">
        <f t="shared" si="441"/>
        <v/>
      </c>
      <c r="W7082" s="95" t="str">
        <f t="shared" si="442"/>
        <v/>
      </c>
      <c r="X7082" s="95" t="str">
        <f t="shared" si="443"/>
        <v/>
      </c>
    </row>
    <row r="7083" spans="21:24" x14ac:dyDescent="0.3">
      <c r="U7083" s="95" t="str">
        <f t="shared" si="440"/>
        <v/>
      </c>
      <c r="V7083" s="95" t="str">
        <f t="shared" si="441"/>
        <v/>
      </c>
      <c r="W7083" s="95" t="str">
        <f t="shared" si="442"/>
        <v/>
      </c>
      <c r="X7083" s="95" t="str">
        <f t="shared" si="443"/>
        <v/>
      </c>
    </row>
    <row r="7084" spans="21:24" x14ac:dyDescent="0.3">
      <c r="U7084" s="95" t="str">
        <f t="shared" si="440"/>
        <v/>
      </c>
      <c r="V7084" s="95" t="str">
        <f t="shared" si="441"/>
        <v/>
      </c>
      <c r="W7084" s="95" t="str">
        <f t="shared" si="442"/>
        <v/>
      </c>
      <c r="X7084" s="95" t="str">
        <f t="shared" si="443"/>
        <v/>
      </c>
    </row>
    <row r="7085" spans="21:24" x14ac:dyDescent="0.3">
      <c r="U7085" s="95" t="str">
        <f t="shared" si="440"/>
        <v/>
      </c>
      <c r="V7085" s="95" t="str">
        <f t="shared" si="441"/>
        <v/>
      </c>
      <c r="W7085" s="95" t="str">
        <f t="shared" si="442"/>
        <v/>
      </c>
      <c r="X7085" s="95" t="str">
        <f t="shared" si="443"/>
        <v/>
      </c>
    </row>
    <row r="7086" spans="21:24" x14ac:dyDescent="0.3">
      <c r="U7086" s="95" t="str">
        <f t="shared" si="440"/>
        <v/>
      </c>
      <c r="V7086" s="95" t="str">
        <f t="shared" si="441"/>
        <v/>
      </c>
      <c r="W7086" s="95" t="str">
        <f t="shared" si="442"/>
        <v/>
      </c>
      <c r="X7086" s="95" t="str">
        <f t="shared" si="443"/>
        <v/>
      </c>
    </row>
    <row r="7087" spans="21:24" x14ac:dyDescent="0.3">
      <c r="U7087" s="95" t="str">
        <f t="shared" si="440"/>
        <v/>
      </c>
      <c r="V7087" s="95" t="str">
        <f t="shared" si="441"/>
        <v/>
      </c>
      <c r="W7087" s="95" t="str">
        <f t="shared" si="442"/>
        <v/>
      </c>
      <c r="X7087" s="95" t="str">
        <f t="shared" si="443"/>
        <v/>
      </c>
    </row>
    <row r="7088" spans="21:24" x14ac:dyDescent="0.3">
      <c r="U7088" s="95" t="str">
        <f t="shared" si="440"/>
        <v/>
      </c>
      <c r="V7088" s="95" t="str">
        <f t="shared" si="441"/>
        <v/>
      </c>
      <c r="W7088" s="95" t="str">
        <f t="shared" si="442"/>
        <v/>
      </c>
      <c r="X7088" s="95" t="str">
        <f t="shared" si="443"/>
        <v/>
      </c>
    </row>
    <row r="7089" spans="21:24" x14ac:dyDescent="0.3">
      <c r="U7089" s="95" t="str">
        <f t="shared" si="440"/>
        <v/>
      </c>
      <c r="V7089" s="95" t="str">
        <f t="shared" si="441"/>
        <v/>
      </c>
      <c r="W7089" s="95" t="str">
        <f t="shared" si="442"/>
        <v/>
      </c>
      <c r="X7089" s="95" t="str">
        <f t="shared" si="443"/>
        <v/>
      </c>
    </row>
    <row r="7090" spans="21:24" x14ac:dyDescent="0.3">
      <c r="U7090" s="95" t="str">
        <f t="shared" si="440"/>
        <v/>
      </c>
      <c r="V7090" s="95" t="str">
        <f t="shared" si="441"/>
        <v/>
      </c>
      <c r="W7090" s="95" t="str">
        <f t="shared" si="442"/>
        <v/>
      </c>
      <c r="X7090" s="95" t="str">
        <f t="shared" si="443"/>
        <v/>
      </c>
    </row>
    <row r="7091" spans="21:24" x14ac:dyDescent="0.3">
      <c r="U7091" s="95" t="str">
        <f t="shared" si="440"/>
        <v/>
      </c>
      <c r="V7091" s="95" t="str">
        <f t="shared" si="441"/>
        <v/>
      </c>
      <c r="W7091" s="95" t="str">
        <f t="shared" si="442"/>
        <v/>
      </c>
      <c r="X7091" s="95" t="str">
        <f t="shared" si="443"/>
        <v/>
      </c>
    </row>
    <row r="7092" spans="21:24" x14ac:dyDescent="0.3">
      <c r="U7092" s="95" t="str">
        <f t="shared" si="440"/>
        <v/>
      </c>
      <c r="V7092" s="95" t="str">
        <f t="shared" si="441"/>
        <v/>
      </c>
      <c r="W7092" s="95" t="str">
        <f t="shared" si="442"/>
        <v/>
      </c>
      <c r="X7092" s="95" t="str">
        <f t="shared" si="443"/>
        <v/>
      </c>
    </row>
    <row r="7093" spans="21:24" x14ac:dyDescent="0.3">
      <c r="U7093" s="95" t="str">
        <f t="shared" si="440"/>
        <v/>
      </c>
      <c r="V7093" s="95" t="str">
        <f t="shared" si="441"/>
        <v/>
      </c>
      <c r="W7093" s="95" t="str">
        <f t="shared" si="442"/>
        <v/>
      </c>
      <c r="X7093" s="95" t="str">
        <f t="shared" si="443"/>
        <v/>
      </c>
    </row>
    <row r="7094" spans="21:24" x14ac:dyDescent="0.3">
      <c r="U7094" s="95" t="str">
        <f t="shared" si="440"/>
        <v/>
      </c>
      <c r="V7094" s="95" t="str">
        <f t="shared" si="441"/>
        <v/>
      </c>
      <c r="W7094" s="95" t="str">
        <f t="shared" si="442"/>
        <v/>
      </c>
      <c r="X7094" s="95" t="str">
        <f t="shared" si="443"/>
        <v/>
      </c>
    </row>
    <row r="7095" spans="21:24" x14ac:dyDescent="0.3">
      <c r="U7095" s="95" t="str">
        <f t="shared" si="440"/>
        <v/>
      </c>
      <c r="V7095" s="95" t="str">
        <f t="shared" si="441"/>
        <v/>
      </c>
      <c r="W7095" s="95" t="str">
        <f t="shared" si="442"/>
        <v/>
      </c>
      <c r="X7095" s="95" t="str">
        <f t="shared" si="443"/>
        <v/>
      </c>
    </row>
    <row r="7096" spans="21:24" x14ac:dyDescent="0.3">
      <c r="U7096" s="95" t="str">
        <f t="shared" si="440"/>
        <v/>
      </c>
      <c r="V7096" s="95" t="str">
        <f t="shared" si="441"/>
        <v/>
      </c>
      <c r="W7096" s="95" t="str">
        <f t="shared" si="442"/>
        <v/>
      </c>
      <c r="X7096" s="95" t="str">
        <f t="shared" si="443"/>
        <v/>
      </c>
    </row>
    <row r="7097" spans="21:24" x14ac:dyDescent="0.3">
      <c r="U7097" s="95" t="str">
        <f t="shared" si="440"/>
        <v/>
      </c>
      <c r="V7097" s="95" t="str">
        <f t="shared" si="441"/>
        <v/>
      </c>
      <c r="W7097" s="95" t="str">
        <f t="shared" si="442"/>
        <v/>
      </c>
      <c r="X7097" s="95" t="str">
        <f t="shared" si="443"/>
        <v/>
      </c>
    </row>
    <row r="7098" spans="21:24" x14ac:dyDescent="0.3">
      <c r="U7098" s="95" t="str">
        <f t="shared" si="440"/>
        <v/>
      </c>
      <c r="V7098" s="95" t="str">
        <f t="shared" si="441"/>
        <v/>
      </c>
      <c r="W7098" s="95" t="str">
        <f t="shared" si="442"/>
        <v/>
      </c>
      <c r="X7098" s="95" t="str">
        <f t="shared" si="443"/>
        <v/>
      </c>
    </row>
    <row r="7099" spans="21:24" x14ac:dyDescent="0.3">
      <c r="U7099" s="95" t="str">
        <f t="shared" si="440"/>
        <v/>
      </c>
      <c r="V7099" s="95" t="str">
        <f t="shared" si="441"/>
        <v/>
      </c>
      <c r="W7099" s="95" t="str">
        <f t="shared" si="442"/>
        <v/>
      </c>
      <c r="X7099" s="95" t="str">
        <f t="shared" si="443"/>
        <v/>
      </c>
    </row>
    <row r="7100" spans="21:24" x14ac:dyDescent="0.3">
      <c r="U7100" s="95" t="str">
        <f t="shared" si="440"/>
        <v/>
      </c>
      <c r="V7100" s="95" t="str">
        <f t="shared" si="441"/>
        <v/>
      </c>
      <c r="W7100" s="95" t="str">
        <f t="shared" si="442"/>
        <v/>
      </c>
      <c r="X7100" s="95" t="str">
        <f t="shared" si="443"/>
        <v/>
      </c>
    </row>
    <row r="7101" spans="21:24" x14ac:dyDescent="0.3">
      <c r="U7101" s="95" t="str">
        <f t="shared" si="440"/>
        <v/>
      </c>
      <c r="V7101" s="95" t="str">
        <f t="shared" si="441"/>
        <v/>
      </c>
      <c r="W7101" s="95" t="str">
        <f t="shared" si="442"/>
        <v/>
      </c>
      <c r="X7101" s="95" t="str">
        <f t="shared" si="443"/>
        <v/>
      </c>
    </row>
    <row r="7102" spans="21:24" x14ac:dyDescent="0.3">
      <c r="U7102" s="95" t="str">
        <f t="shared" si="440"/>
        <v/>
      </c>
      <c r="V7102" s="95" t="str">
        <f t="shared" si="441"/>
        <v/>
      </c>
      <c r="W7102" s="95" t="str">
        <f t="shared" si="442"/>
        <v/>
      </c>
      <c r="X7102" s="95" t="str">
        <f t="shared" si="443"/>
        <v/>
      </c>
    </row>
    <row r="7103" spans="21:24" x14ac:dyDescent="0.3">
      <c r="U7103" s="95" t="str">
        <f t="shared" si="440"/>
        <v/>
      </c>
      <c r="V7103" s="95" t="str">
        <f t="shared" si="441"/>
        <v/>
      </c>
      <c r="W7103" s="95" t="str">
        <f t="shared" si="442"/>
        <v/>
      </c>
      <c r="X7103" s="95" t="str">
        <f t="shared" si="443"/>
        <v/>
      </c>
    </row>
    <row r="7104" spans="21:24" x14ac:dyDescent="0.3">
      <c r="U7104" s="95" t="str">
        <f t="shared" si="440"/>
        <v/>
      </c>
      <c r="V7104" s="95" t="str">
        <f t="shared" si="441"/>
        <v/>
      </c>
      <c r="W7104" s="95" t="str">
        <f t="shared" si="442"/>
        <v/>
      </c>
      <c r="X7104" s="95" t="str">
        <f t="shared" si="443"/>
        <v/>
      </c>
    </row>
    <row r="7105" spans="21:24" x14ac:dyDescent="0.3">
      <c r="U7105" s="95" t="str">
        <f t="shared" si="440"/>
        <v/>
      </c>
      <c r="V7105" s="95" t="str">
        <f t="shared" si="441"/>
        <v/>
      </c>
      <c r="W7105" s="95" t="str">
        <f t="shared" si="442"/>
        <v/>
      </c>
      <c r="X7105" s="95" t="str">
        <f t="shared" si="443"/>
        <v/>
      </c>
    </row>
    <row r="7106" spans="21:24" x14ac:dyDescent="0.3">
      <c r="U7106" s="95" t="str">
        <f t="shared" si="440"/>
        <v/>
      </c>
      <c r="V7106" s="95" t="str">
        <f t="shared" si="441"/>
        <v/>
      </c>
      <c r="W7106" s="95" t="str">
        <f t="shared" si="442"/>
        <v/>
      </c>
      <c r="X7106" s="95" t="str">
        <f t="shared" si="443"/>
        <v/>
      </c>
    </row>
    <row r="7107" spans="21:24" x14ac:dyDescent="0.3">
      <c r="U7107" s="95" t="str">
        <f t="shared" si="440"/>
        <v/>
      </c>
      <c r="V7107" s="95" t="str">
        <f t="shared" si="441"/>
        <v/>
      </c>
      <c r="W7107" s="95" t="str">
        <f t="shared" si="442"/>
        <v/>
      </c>
      <c r="X7107" s="95" t="str">
        <f t="shared" si="443"/>
        <v/>
      </c>
    </row>
    <row r="7108" spans="21:24" x14ac:dyDescent="0.3">
      <c r="U7108" s="95" t="str">
        <f t="shared" si="440"/>
        <v/>
      </c>
      <c r="V7108" s="95" t="str">
        <f t="shared" si="441"/>
        <v/>
      </c>
      <c r="W7108" s="95" t="str">
        <f t="shared" si="442"/>
        <v/>
      </c>
      <c r="X7108" s="95" t="str">
        <f t="shared" si="443"/>
        <v/>
      </c>
    </row>
    <row r="7109" spans="21:24" x14ac:dyDescent="0.3">
      <c r="U7109" s="95" t="str">
        <f t="shared" ref="U7109:U7172" si="444">IF(L7109="ANO",B7109&amp;"-Linie A","")</f>
        <v/>
      </c>
      <c r="V7109" s="95" t="str">
        <f t="shared" ref="V7109:V7172" si="445">IF(M7109="ANO",B7109&amp;"-Linie B","")</f>
        <v/>
      </c>
      <c r="W7109" s="95" t="str">
        <f t="shared" ref="W7109:W7172" si="446">IF(N7109="ANO",B7109&amp;"-Linie C","")</f>
        <v/>
      </c>
      <c r="X7109" s="95" t="str">
        <f t="shared" ref="X7109:X7172" si="447">IF(O7109="ANO",B7109&amp;"-Linie D","")</f>
        <v/>
      </c>
    </row>
    <row r="7110" spans="21:24" x14ac:dyDescent="0.3">
      <c r="U7110" s="95" t="str">
        <f t="shared" si="444"/>
        <v/>
      </c>
      <c r="V7110" s="95" t="str">
        <f t="shared" si="445"/>
        <v/>
      </c>
      <c r="W7110" s="95" t="str">
        <f t="shared" si="446"/>
        <v/>
      </c>
      <c r="X7110" s="95" t="str">
        <f t="shared" si="447"/>
        <v/>
      </c>
    </row>
    <row r="7111" spans="21:24" x14ac:dyDescent="0.3">
      <c r="U7111" s="95" t="str">
        <f t="shared" si="444"/>
        <v/>
      </c>
      <c r="V7111" s="95" t="str">
        <f t="shared" si="445"/>
        <v/>
      </c>
      <c r="W7111" s="95" t="str">
        <f t="shared" si="446"/>
        <v/>
      </c>
      <c r="X7111" s="95" t="str">
        <f t="shared" si="447"/>
        <v/>
      </c>
    </row>
    <row r="7112" spans="21:24" x14ac:dyDescent="0.3">
      <c r="U7112" s="95" t="str">
        <f t="shared" si="444"/>
        <v/>
      </c>
      <c r="V7112" s="95" t="str">
        <f t="shared" si="445"/>
        <v/>
      </c>
      <c r="W7112" s="95" t="str">
        <f t="shared" si="446"/>
        <v/>
      </c>
      <c r="X7112" s="95" t="str">
        <f t="shared" si="447"/>
        <v/>
      </c>
    </row>
    <row r="7113" spans="21:24" x14ac:dyDescent="0.3">
      <c r="U7113" s="95" t="str">
        <f t="shared" si="444"/>
        <v/>
      </c>
      <c r="V7113" s="95" t="str">
        <f t="shared" si="445"/>
        <v/>
      </c>
      <c r="W7113" s="95" t="str">
        <f t="shared" si="446"/>
        <v/>
      </c>
      <c r="X7113" s="95" t="str">
        <f t="shared" si="447"/>
        <v/>
      </c>
    </row>
    <row r="7114" spans="21:24" x14ac:dyDescent="0.3">
      <c r="U7114" s="95" t="str">
        <f t="shared" si="444"/>
        <v/>
      </c>
      <c r="V7114" s="95" t="str">
        <f t="shared" si="445"/>
        <v/>
      </c>
      <c r="W7114" s="95" t="str">
        <f t="shared" si="446"/>
        <v/>
      </c>
      <c r="X7114" s="95" t="str">
        <f t="shared" si="447"/>
        <v/>
      </c>
    </row>
    <row r="7115" spans="21:24" x14ac:dyDescent="0.3">
      <c r="U7115" s="95" t="str">
        <f t="shared" si="444"/>
        <v/>
      </c>
      <c r="V7115" s="95" t="str">
        <f t="shared" si="445"/>
        <v/>
      </c>
      <c r="W7115" s="95" t="str">
        <f t="shared" si="446"/>
        <v/>
      </c>
      <c r="X7115" s="95" t="str">
        <f t="shared" si="447"/>
        <v/>
      </c>
    </row>
    <row r="7116" spans="21:24" x14ac:dyDescent="0.3">
      <c r="U7116" s="95" t="str">
        <f t="shared" si="444"/>
        <v/>
      </c>
      <c r="V7116" s="95" t="str">
        <f t="shared" si="445"/>
        <v/>
      </c>
      <c r="W7116" s="95" t="str">
        <f t="shared" si="446"/>
        <v/>
      </c>
      <c r="X7116" s="95" t="str">
        <f t="shared" si="447"/>
        <v/>
      </c>
    </row>
    <row r="7117" spans="21:24" x14ac:dyDescent="0.3">
      <c r="U7117" s="95" t="str">
        <f t="shared" si="444"/>
        <v/>
      </c>
      <c r="V7117" s="95" t="str">
        <f t="shared" si="445"/>
        <v/>
      </c>
      <c r="W7117" s="95" t="str">
        <f t="shared" si="446"/>
        <v/>
      </c>
      <c r="X7117" s="95" t="str">
        <f t="shared" si="447"/>
        <v/>
      </c>
    </row>
    <row r="7118" spans="21:24" x14ac:dyDescent="0.3">
      <c r="U7118" s="95" t="str">
        <f t="shared" si="444"/>
        <v/>
      </c>
      <c r="V7118" s="95" t="str">
        <f t="shared" si="445"/>
        <v/>
      </c>
      <c r="W7118" s="95" t="str">
        <f t="shared" si="446"/>
        <v/>
      </c>
      <c r="X7118" s="95" t="str">
        <f t="shared" si="447"/>
        <v/>
      </c>
    </row>
    <row r="7119" spans="21:24" x14ac:dyDescent="0.3">
      <c r="U7119" s="95" t="str">
        <f t="shared" si="444"/>
        <v/>
      </c>
      <c r="V7119" s="95" t="str">
        <f t="shared" si="445"/>
        <v/>
      </c>
      <c r="W7119" s="95" t="str">
        <f t="shared" si="446"/>
        <v/>
      </c>
      <c r="X7119" s="95" t="str">
        <f t="shared" si="447"/>
        <v/>
      </c>
    </row>
    <row r="7120" spans="21:24" x14ac:dyDescent="0.3">
      <c r="U7120" s="95" t="str">
        <f t="shared" si="444"/>
        <v/>
      </c>
      <c r="V7120" s="95" t="str">
        <f t="shared" si="445"/>
        <v/>
      </c>
      <c r="W7120" s="95" t="str">
        <f t="shared" si="446"/>
        <v/>
      </c>
      <c r="X7120" s="95" t="str">
        <f t="shared" si="447"/>
        <v/>
      </c>
    </row>
    <row r="7121" spans="21:24" x14ac:dyDescent="0.3">
      <c r="U7121" s="95" t="str">
        <f t="shared" si="444"/>
        <v/>
      </c>
      <c r="V7121" s="95" t="str">
        <f t="shared" si="445"/>
        <v/>
      </c>
      <c r="W7121" s="95" t="str">
        <f t="shared" si="446"/>
        <v/>
      </c>
      <c r="X7121" s="95" t="str">
        <f t="shared" si="447"/>
        <v/>
      </c>
    </row>
    <row r="7122" spans="21:24" x14ac:dyDescent="0.3">
      <c r="U7122" s="95" t="str">
        <f t="shared" si="444"/>
        <v/>
      </c>
      <c r="V7122" s="95" t="str">
        <f t="shared" si="445"/>
        <v/>
      </c>
      <c r="W7122" s="95" t="str">
        <f t="shared" si="446"/>
        <v/>
      </c>
      <c r="X7122" s="95" t="str">
        <f t="shared" si="447"/>
        <v/>
      </c>
    </row>
    <row r="7123" spans="21:24" x14ac:dyDescent="0.3">
      <c r="U7123" s="95" t="str">
        <f t="shared" si="444"/>
        <v/>
      </c>
      <c r="V7123" s="95" t="str">
        <f t="shared" si="445"/>
        <v/>
      </c>
      <c r="W7123" s="95" t="str">
        <f t="shared" si="446"/>
        <v/>
      </c>
      <c r="X7123" s="95" t="str">
        <f t="shared" si="447"/>
        <v/>
      </c>
    </row>
    <row r="7124" spans="21:24" x14ac:dyDescent="0.3">
      <c r="U7124" s="95" t="str">
        <f t="shared" si="444"/>
        <v/>
      </c>
      <c r="V7124" s="95" t="str">
        <f t="shared" si="445"/>
        <v/>
      </c>
      <c r="W7124" s="95" t="str">
        <f t="shared" si="446"/>
        <v/>
      </c>
      <c r="X7124" s="95" t="str">
        <f t="shared" si="447"/>
        <v/>
      </c>
    </row>
    <row r="7125" spans="21:24" x14ac:dyDescent="0.3">
      <c r="U7125" s="95" t="str">
        <f t="shared" si="444"/>
        <v/>
      </c>
      <c r="V7125" s="95" t="str">
        <f t="shared" si="445"/>
        <v/>
      </c>
      <c r="W7125" s="95" t="str">
        <f t="shared" si="446"/>
        <v/>
      </c>
      <c r="X7125" s="95" t="str">
        <f t="shared" si="447"/>
        <v/>
      </c>
    </row>
    <row r="7126" spans="21:24" x14ac:dyDescent="0.3">
      <c r="U7126" s="95" t="str">
        <f t="shared" si="444"/>
        <v/>
      </c>
      <c r="V7126" s="95" t="str">
        <f t="shared" si="445"/>
        <v/>
      </c>
      <c r="W7126" s="95" t="str">
        <f t="shared" si="446"/>
        <v/>
      </c>
      <c r="X7126" s="95" t="str">
        <f t="shared" si="447"/>
        <v/>
      </c>
    </row>
    <row r="7127" spans="21:24" x14ac:dyDescent="0.3">
      <c r="U7127" s="95" t="str">
        <f t="shared" si="444"/>
        <v/>
      </c>
      <c r="V7127" s="95" t="str">
        <f t="shared" si="445"/>
        <v/>
      </c>
      <c r="W7127" s="95" t="str">
        <f t="shared" si="446"/>
        <v/>
      </c>
      <c r="X7127" s="95" t="str">
        <f t="shared" si="447"/>
        <v/>
      </c>
    </row>
    <row r="7128" spans="21:24" x14ac:dyDescent="0.3">
      <c r="U7128" s="95" t="str">
        <f t="shared" si="444"/>
        <v/>
      </c>
      <c r="V7128" s="95" t="str">
        <f t="shared" si="445"/>
        <v/>
      </c>
      <c r="W7128" s="95" t="str">
        <f t="shared" si="446"/>
        <v/>
      </c>
      <c r="X7128" s="95" t="str">
        <f t="shared" si="447"/>
        <v/>
      </c>
    </row>
    <row r="7129" spans="21:24" x14ac:dyDescent="0.3">
      <c r="U7129" s="95" t="str">
        <f t="shared" si="444"/>
        <v/>
      </c>
      <c r="V7129" s="95" t="str">
        <f t="shared" si="445"/>
        <v/>
      </c>
      <c r="W7129" s="95" t="str">
        <f t="shared" si="446"/>
        <v/>
      </c>
      <c r="X7129" s="95" t="str">
        <f t="shared" si="447"/>
        <v/>
      </c>
    </row>
    <row r="7130" spans="21:24" x14ac:dyDescent="0.3">
      <c r="U7130" s="95" t="str">
        <f t="shared" si="444"/>
        <v/>
      </c>
      <c r="V7130" s="95" t="str">
        <f t="shared" si="445"/>
        <v/>
      </c>
      <c r="W7130" s="95" t="str">
        <f t="shared" si="446"/>
        <v/>
      </c>
      <c r="X7130" s="95" t="str">
        <f t="shared" si="447"/>
        <v/>
      </c>
    </row>
    <row r="7131" spans="21:24" x14ac:dyDescent="0.3">
      <c r="U7131" s="95" t="str">
        <f t="shared" si="444"/>
        <v/>
      </c>
      <c r="V7131" s="95" t="str">
        <f t="shared" si="445"/>
        <v/>
      </c>
      <c r="W7131" s="95" t="str">
        <f t="shared" si="446"/>
        <v/>
      </c>
      <c r="X7131" s="95" t="str">
        <f t="shared" si="447"/>
        <v/>
      </c>
    </row>
    <row r="7132" spans="21:24" x14ac:dyDescent="0.3">
      <c r="U7132" s="95" t="str">
        <f t="shared" si="444"/>
        <v/>
      </c>
      <c r="V7132" s="95" t="str">
        <f t="shared" si="445"/>
        <v/>
      </c>
      <c r="W7132" s="95" t="str">
        <f t="shared" si="446"/>
        <v/>
      </c>
      <c r="X7132" s="95" t="str">
        <f t="shared" si="447"/>
        <v/>
      </c>
    </row>
    <row r="7133" spans="21:24" x14ac:dyDescent="0.3">
      <c r="U7133" s="95" t="str">
        <f t="shared" si="444"/>
        <v/>
      </c>
      <c r="V7133" s="95" t="str">
        <f t="shared" si="445"/>
        <v/>
      </c>
      <c r="W7133" s="95" t="str">
        <f t="shared" si="446"/>
        <v/>
      </c>
      <c r="X7133" s="95" t="str">
        <f t="shared" si="447"/>
        <v/>
      </c>
    </row>
    <row r="7134" spans="21:24" x14ac:dyDescent="0.3">
      <c r="U7134" s="95" t="str">
        <f t="shared" si="444"/>
        <v/>
      </c>
      <c r="V7134" s="95" t="str">
        <f t="shared" si="445"/>
        <v/>
      </c>
      <c r="W7134" s="95" t="str">
        <f t="shared" si="446"/>
        <v/>
      </c>
      <c r="X7134" s="95" t="str">
        <f t="shared" si="447"/>
        <v/>
      </c>
    </row>
    <row r="7135" spans="21:24" x14ac:dyDescent="0.3">
      <c r="U7135" s="95" t="str">
        <f t="shared" si="444"/>
        <v/>
      </c>
      <c r="V7135" s="95" t="str">
        <f t="shared" si="445"/>
        <v/>
      </c>
      <c r="W7135" s="95" t="str">
        <f t="shared" si="446"/>
        <v/>
      </c>
      <c r="X7135" s="95" t="str">
        <f t="shared" si="447"/>
        <v/>
      </c>
    </row>
    <row r="7136" spans="21:24" x14ac:dyDescent="0.3">
      <c r="U7136" s="95" t="str">
        <f t="shared" si="444"/>
        <v/>
      </c>
      <c r="V7136" s="95" t="str">
        <f t="shared" si="445"/>
        <v/>
      </c>
      <c r="W7136" s="95" t="str">
        <f t="shared" si="446"/>
        <v/>
      </c>
      <c r="X7136" s="95" t="str">
        <f t="shared" si="447"/>
        <v/>
      </c>
    </row>
    <row r="7137" spans="21:24" x14ac:dyDescent="0.3">
      <c r="U7137" s="95" t="str">
        <f t="shared" si="444"/>
        <v/>
      </c>
      <c r="V7137" s="95" t="str">
        <f t="shared" si="445"/>
        <v/>
      </c>
      <c r="W7137" s="95" t="str">
        <f t="shared" si="446"/>
        <v/>
      </c>
      <c r="X7137" s="95" t="str">
        <f t="shared" si="447"/>
        <v/>
      </c>
    </row>
    <row r="7138" spans="21:24" x14ac:dyDescent="0.3">
      <c r="U7138" s="95" t="str">
        <f t="shared" si="444"/>
        <v/>
      </c>
      <c r="V7138" s="95" t="str">
        <f t="shared" si="445"/>
        <v/>
      </c>
      <c r="W7138" s="95" t="str">
        <f t="shared" si="446"/>
        <v/>
      </c>
      <c r="X7138" s="95" t="str">
        <f t="shared" si="447"/>
        <v/>
      </c>
    </row>
    <row r="7139" spans="21:24" x14ac:dyDescent="0.3">
      <c r="U7139" s="95" t="str">
        <f t="shared" si="444"/>
        <v/>
      </c>
      <c r="V7139" s="95" t="str">
        <f t="shared" si="445"/>
        <v/>
      </c>
      <c r="W7139" s="95" t="str">
        <f t="shared" si="446"/>
        <v/>
      </c>
      <c r="X7139" s="95" t="str">
        <f t="shared" si="447"/>
        <v/>
      </c>
    </row>
    <row r="7140" spans="21:24" x14ac:dyDescent="0.3">
      <c r="U7140" s="95" t="str">
        <f t="shared" si="444"/>
        <v/>
      </c>
      <c r="V7140" s="95" t="str">
        <f t="shared" si="445"/>
        <v/>
      </c>
      <c r="W7140" s="95" t="str">
        <f t="shared" si="446"/>
        <v/>
      </c>
      <c r="X7140" s="95" t="str">
        <f t="shared" si="447"/>
        <v/>
      </c>
    </row>
    <row r="7141" spans="21:24" x14ac:dyDescent="0.3">
      <c r="U7141" s="95" t="str">
        <f t="shared" si="444"/>
        <v/>
      </c>
      <c r="V7141" s="95" t="str">
        <f t="shared" si="445"/>
        <v/>
      </c>
      <c r="W7141" s="95" t="str">
        <f t="shared" si="446"/>
        <v/>
      </c>
      <c r="X7141" s="95" t="str">
        <f t="shared" si="447"/>
        <v/>
      </c>
    </row>
    <row r="7142" spans="21:24" x14ac:dyDescent="0.3">
      <c r="U7142" s="95" t="str">
        <f t="shared" si="444"/>
        <v/>
      </c>
      <c r="V7142" s="95" t="str">
        <f t="shared" si="445"/>
        <v/>
      </c>
      <c r="W7142" s="95" t="str">
        <f t="shared" si="446"/>
        <v/>
      </c>
      <c r="X7142" s="95" t="str">
        <f t="shared" si="447"/>
        <v/>
      </c>
    </row>
    <row r="7143" spans="21:24" x14ac:dyDescent="0.3">
      <c r="U7143" s="95" t="str">
        <f t="shared" si="444"/>
        <v/>
      </c>
      <c r="V7143" s="95" t="str">
        <f t="shared" si="445"/>
        <v/>
      </c>
      <c r="W7143" s="95" t="str">
        <f t="shared" si="446"/>
        <v/>
      </c>
      <c r="X7143" s="95" t="str">
        <f t="shared" si="447"/>
        <v/>
      </c>
    </row>
    <row r="7144" spans="21:24" x14ac:dyDescent="0.3">
      <c r="U7144" s="95" t="str">
        <f t="shared" si="444"/>
        <v/>
      </c>
      <c r="V7144" s="95" t="str">
        <f t="shared" si="445"/>
        <v/>
      </c>
      <c r="W7144" s="95" t="str">
        <f t="shared" si="446"/>
        <v/>
      </c>
      <c r="X7144" s="95" t="str">
        <f t="shared" si="447"/>
        <v/>
      </c>
    </row>
    <row r="7145" spans="21:24" x14ac:dyDescent="0.3">
      <c r="U7145" s="95" t="str">
        <f t="shared" si="444"/>
        <v/>
      </c>
      <c r="V7145" s="95" t="str">
        <f t="shared" si="445"/>
        <v/>
      </c>
      <c r="W7145" s="95" t="str">
        <f t="shared" si="446"/>
        <v/>
      </c>
      <c r="X7145" s="95" t="str">
        <f t="shared" si="447"/>
        <v/>
      </c>
    </row>
    <row r="7146" spans="21:24" x14ac:dyDescent="0.3">
      <c r="U7146" s="95" t="str">
        <f t="shared" si="444"/>
        <v/>
      </c>
      <c r="V7146" s="95" t="str">
        <f t="shared" si="445"/>
        <v/>
      </c>
      <c r="W7146" s="95" t="str">
        <f t="shared" si="446"/>
        <v/>
      </c>
      <c r="X7146" s="95" t="str">
        <f t="shared" si="447"/>
        <v/>
      </c>
    </row>
    <row r="7147" spans="21:24" x14ac:dyDescent="0.3">
      <c r="U7147" s="95" t="str">
        <f t="shared" si="444"/>
        <v/>
      </c>
      <c r="V7147" s="95" t="str">
        <f t="shared" si="445"/>
        <v/>
      </c>
      <c r="W7147" s="95" t="str">
        <f t="shared" si="446"/>
        <v/>
      </c>
      <c r="X7147" s="95" t="str">
        <f t="shared" si="447"/>
        <v/>
      </c>
    </row>
    <row r="7148" spans="21:24" x14ac:dyDescent="0.3">
      <c r="U7148" s="95" t="str">
        <f t="shared" si="444"/>
        <v/>
      </c>
      <c r="V7148" s="95" t="str">
        <f t="shared" si="445"/>
        <v/>
      </c>
      <c r="W7148" s="95" t="str">
        <f t="shared" si="446"/>
        <v/>
      </c>
      <c r="X7148" s="95" t="str">
        <f t="shared" si="447"/>
        <v/>
      </c>
    </row>
    <row r="7149" spans="21:24" x14ac:dyDescent="0.3">
      <c r="U7149" s="95" t="str">
        <f t="shared" si="444"/>
        <v/>
      </c>
      <c r="V7149" s="95" t="str">
        <f t="shared" si="445"/>
        <v/>
      </c>
      <c r="W7149" s="95" t="str">
        <f t="shared" si="446"/>
        <v/>
      </c>
      <c r="X7149" s="95" t="str">
        <f t="shared" si="447"/>
        <v/>
      </c>
    </row>
    <row r="7150" spans="21:24" x14ac:dyDescent="0.3">
      <c r="U7150" s="95" t="str">
        <f t="shared" si="444"/>
        <v/>
      </c>
      <c r="V7150" s="95" t="str">
        <f t="shared" si="445"/>
        <v/>
      </c>
      <c r="W7150" s="95" t="str">
        <f t="shared" si="446"/>
        <v/>
      </c>
      <c r="X7150" s="95" t="str">
        <f t="shared" si="447"/>
        <v/>
      </c>
    </row>
    <row r="7151" spans="21:24" x14ac:dyDescent="0.3">
      <c r="U7151" s="95" t="str">
        <f t="shared" si="444"/>
        <v/>
      </c>
      <c r="V7151" s="95" t="str">
        <f t="shared" si="445"/>
        <v/>
      </c>
      <c r="W7151" s="95" t="str">
        <f t="shared" si="446"/>
        <v/>
      </c>
      <c r="X7151" s="95" t="str">
        <f t="shared" si="447"/>
        <v/>
      </c>
    </row>
    <row r="7152" spans="21:24" x14ac:dyDescent="0.3">
      <c r="U7152" s="95" t="str">
        <f t="shared" si="444"/>
        <v/>
      </c>
      <c r="V7152" s="95" t="str">
        <f t="shared" si="445"/>
        <v/>
      </c>
      <c r="W7152" s="95" t="str">
        <f t="shared" si="446"/>
        <v/>
      </c>
      <c r="X7152" s="95" t="str">
        <f t="shared" si="447"/>
        <v/>
      </c>
    </row>
    <row r="7153" spans="21:24" x14ac:dyDescent="0.3">
      <c r="U7153" s="95" t="str">
        <f t="shared" si="444"/>
        <v/>
      </c>
      <c r="V7153" s="95" t="str">
        <f t="shared" si="445"/>
        <v/>
      </c>
      <c r="W7153" s="95" t="str">
        <f t="shared" si="446"/>
        <v/>
      </c>
      <c r="X7153" s="95" t="str">
        <f t="shared" si="447"/>
        <v/>
      </c>
    </row>
    <row r="7154" spans="21:24" x14ac:dyDescent="0.3">
      <c r="U7154" s="95" t="str">
        <f t="shared" si="444"/>
        <v/>
      </c>
      <c r="V7154" s="95" t="str">
        <f t="shared" si="445"/>
        <v/>
      </c>
      <c r="W7154" s="95" t="str">
        <f t="shared" si="446"/>
        <v/>
      </c>
      <c r="X7154" s="95" t="str">
        <f t="shared" si="447"/>
        <v/>
      </c>
    </row>
    <row r="7155" spans="21:24" x14ac:dyDescent="0.3">
      <c r="U7155" s="95" t="str">
        <f t="shared" si="444"/>
        <v/>
      </c>
      <c r="V7155" s="95" t="str">
        <f t="shared" si="445"/>
        <v/>
      </c>
      <c r="W7155" s="95" t="str">
        <f t="shared" si="446"/>
        <v/>
      </c>
      <c r="X7155" s="95" t="str">
        <f t="shared" si="447"/>
        <v/>
      </c>
    </row>
    <row r="7156" spans="21:24" x14ac:dyDescent="0.3">
      <c r="U7156" s="95" t="str">
        <f t="shared" si="444"/>
        <v/>
      </c>
      <c r="V7156" s="95" t="str">
        <f t="shared" si="445"/>
        <v/>
      </c>
      <c r="W7156" s="95" t="str">
        <f t="shared" si="446"/>
        <v/>
      </c>
      <c r="X7156" s="95" t="str">
        <f t="shared" si="447"/>
        <v/>
      </c>
    </row>
    <row r="7157" spans="21:24" x14ac:dyDescent="0.3">
      <c r="U7157" s="95" t="str">
        <f t="shared" si="444"/>
        <v/>
      </c>
      <c r="V7157" s="95" t="str">
        <f t="shared" si="445"/>
        <v/>
      </c>
      <c r="W7157" s="95" t="str">
        <f t="shared" si="446"/>
        <v/>
      </c>
      <c r="X7157" s="95" t="str">
        <f t="shared" si="447"/>
        <v/>
      </c>
    </row>
    <row r="7158" spans="21:24" x14ac:dyDescent="0.3">
      <c r="U7158" s="95" t="str">
        <f t="shared" si="444"/>
        <v/>
      </c>
      <c r="V7158" s="95" t="str">
        <f t="shared" si="445"/>
        <v/>
      </c>
      <c r="W7158" s="95" t="str">
        <f t="shared" si="446"/>
        <v/>
      </c>
      <c r="X7158" s="95" t="str">
        <f t="shared" si="447"/>
        <v/>
      </c>
    </row>
    <row r="7159" spans="21:24" x14ac:dyDescent="0.3">
      <c r="U7159" s="95" t="str">
        <f t="shared" si="444"/>
        <v/>
      </c>
      <c r="V7159" s="95" t="str">
        <f t="shared" si="445"/>
        <v/>
      </c>
      <c r="W7159" s="95" t="str">
        <f t="shared" si="446"/>
        <v/>
      </c>
      <c r="X7159" s="95" t="str">
        <f t="shared" si="447"/>
        <v/>
      </c>
    </row>
    <row r="7160" spans="21:24" x14ac:dyDescent="0.3">
      <c r="U7160" s="95" t="str">
        <f t="shared" si="444"/>
        <v/>
      </c>
      <c r="V7160" s="95" t="str">
        <f t="shared" si="445"/>
        <v/>
      </c>
      <c r="W7160" s="95" t="str">
        <f t="shared" si="446"/>
        <v/>
      </c>
      <c r="X7160" s="95" t="str">
        <f t="shared" si="447"/>
        <v/>
      </c>
    </row>
    <row r="7161" spans="21:24" x14ac:dyDescent="0.3">
      <c r="U7161" s="95" t="str">
        <f t="shared" si="444"/>
        <v/>
      </c>
      <c r="V7161" s="95" t="str">
        <f t="shared" si="445"/>
        <v/>
      </c>
      <c r="W7161" s="95" t="str">
        <f t="shared" si="446"/>
        <v/>
      </c>
      <c r="X7161" s="95" t="str">
        <f t="shared" si="447"/>
        <v/>
      </c>
    </row>
    <row r="7162" spans="21:24" x14ac:dyDescent="0.3">
      <c r="U7162" s="95" t="str">
        <f t="shared" si="444"/>
        <v/>
      </c>
      <c r="V7162" s="95" t="str">
        <f t="shared" si="445"/>
        <v/>
      </c>
      <c r="W7162" s="95" t="str">
        <f t="shared" si="446"/>
        <v/>
      </c>
      <c r="X7162" s="95" t="str">
        <f t="shared" si="447"/>
        <v/>
      </c>
    </row>
    <row r="7163" spans="21:24" x14ac:dyDescent="0.3">
      <c r="U7163" s="95" t="str">
        <f t="shared" si="444"/>
        <v/>
      </c>
      <c r="V7163" s="95" t="str">
        <f t="shared" si="445"/>
        <v/>
      </c>
      <c r="W7163" s="95" t="str">
        <f t="shared" si="446"/>
        <v/>
      </c>
      <c r="X7163" s="95" t="str">
        <f t="shared" si="447"/>
        <v/>
      </c>
    </row>
    <row r="7164" spans="21:24" x14ac:dyDescent="0.3">
      <c r="U7164" s="95" t="str">
        <f t="shared" si="444"/>
        <v/>
      </c>
      <c r="V7164" s="95" t="str">
        <f t="shared" si="445"/>
        <v/>
      </c>
      <c r="W7164" s="95" t="str">
        <f t="shared" si="446"/>
        <v/>
      </c>
      <c r="X7164" s="95" t="str">
        <f t="shared" si="447"/>
        <v/>
      </c>
    </row>
    <row r="7165" spans="21:24" x14ac:dyDescent="0.3">
      <c r="U7165" s="95" t="str">
        <f t="shared" si="444"/>
        <v/>
      </c>
      <c r="V7165" s="95" t="str">
        <f t="shared" si="445"/>
        <v/>
      </c>
      <c r="W7165" s="95" t="str">
        <f t="shared" si="446"/>
        <v/>
      </c>
      <c r="X7165" s="95" t="str">
        <f t="shared" si="447"/>
        <v/>
      </c>
    </row>
    <row r="7166" spans="21:24" x14ac:dyDescent="0.3">
      <c r="U7166" s="95" t="str">
        <f t="shared" si="444"/>
        <v/>
      </c>
      <c r="V7166" s="95" t="str">
        <f t="shared" si="445"/>
        <v/>
      </c>
      <c r="W7166" s="95" t="str">
        <f t="shared" si="446"/>
        <v/>
      </c>
      <c r="X7166" s="95" t="str">
        <f t="shared" si="447"/>
        <v/>
      </c>
    </row>
    <row r="7167" spans="21:24" x14ac:dyDescent="0.3">
      <c r="U7167" s="95" t="str">
        <f t="shared" si="444"/>
        <v/>
      </c>
      <c r="V7167" s="95" t="str">
        <f t="shared" si="445"/>
        <v/>
      </c>
      <c r="W7167" s="95" t="str">
        <f t="shared" si="446"/>
        <v/>
      </c>
      <c r="X7167" s="95" t="str">
        <f t="shared" si="447"/>
        <v/>
      </c>
    </row>
    <row r="7168" spans="21:24" x14ac:dyDescent="0.3">
      <c r="U7168" s="95" t="str">
        <f t="shared" si="444"/>
        <v/>
      </c>
      <c r="V7168" s="95" t="str">
        <f t="shared" si="445"/>
        <v/>
      </c>
      <c r="W7168" s="95" t="str">
        <f t="shared" si="446"/>
        <v/>
      </c>
      <c r="X7168" s="95" t="str">
        <f t="shared" si="447"/>
        <v/>
      </c>
    </row>
    <row r="7169" spans="21:24" x14ac:dyDescent="0.3">
      <c r="U7169" s="95" t="str">
        <f t="shared" si="444"/>
        <v/>
      </c>
      <c r="V7169" s="95" t="str">
        <f t="shared" si="445"/>
        <v/>
      </c>
      <c r="W7169" s="95" t="str">
        <f t="shared" si="446"/>
        <v/>
      </c>
      <c r="X7169" s="95" t="str">
        <f t="shared" si="447"/>
        <v/>
      </c>
    </row>
    <row r="7170" spans="21:24" x14ac:dyDescent="0.3">
      <c r="U7170" s="95" t="str">
        <f t="shared" si="444"/>
        <v/>
      </c>
      <c r="V7170" s="95" t="str">
        <f t="shared" si="445"/>
        <v/>
      </c>
      <c r="W7170" s="95" t="str">
        <f t="shared" si="446"/>
        <v/>
      </c>
      <c r="X7170" s="95" t="str">
        <f t="shared" si="447"/>
        <v/>
      </c>
    </row>
    <row r="7171" spans="21:24" x14ac:dyDescent="0.3">
      <c r="U7171" s="95" t="str">
        <f t="shared" si="444"/>
        <v/>
      </c>
      <c r="V7171" s="95" t="str">
        <f t="shared" si="445"/>
        <v/>
      </c>
      <c r="W7171" s="95" t="str">
        <f t="shared" si="446"/>
        <v/>
      </c>
      <c r="X7171" s="95" t="str">
        <f t="shared" si="447"/>
        <v/>
      </c>
    </row>
    <row r="7172" spans="21:24" x14ac:dyDescent="0.3">
      <c r="U7172" s="95" t="str">
        <f t="shared" si="444"/>
        <v/>
      </c>
      <c r="V7172" s="95" t="str">
        <f t="shared" si="445"/>
        <v/>
      </c>
      <c r="W7172" s="95" t="str">
        <f t="shared" si="446"/>
        <v/>
      </c>
      <c r="X7172" s="95" t="str">
        <f t="shared" si="447"/>
        <v/>
      </c>
    </row>
    <row r="7173" spans="21:24" x14ac:dyDescent="0.3">
      <c r="U7173" s="95" t="str">
        <f t="shared" ref="U7173:U7236" si="448">IF(L7173="ANO",B7173&amp;"-Linie A","")</f>
        <v/>
      </c>
      <c r="V7173" s="95" t="str">
        <f t="shared" ref="V7173:V7236" si="449">IF(M7173="ANO",B7173&amp;"-Linie B","")</f>
        <v/>
      </c>
      <c r="W7173" s="95" t="str">
        <f t="shared" ref="W7173:W7236" si="450">IF(N7173="ANO",B7173&amp;"-Linie C","")</f>
        <v/>
      </c>
      <c r="X7173" s="95" t="str">
        <f t="shared" ref="X7173:X7236" si="451">IF(O7173="ANO",B7173&amp;"-Linie D","")</f>
        <v/>
      </c>
    </row>
    <row r="7174" spans="21:24" x14ac:dyDescent="0.3">
      <c r="U7174" s="95" t="str">
        <f t="shared" si="448"/>
        <v/>
      </c>
      <c r="V7174" s="95" t="str">
        <f t="shared" si="449"/>
        <v/>
      </c>
      <c r="W7174" s="95" t="str">
        <f t="shared" si="450"/>
        <v/>
      </c>
      <c r="X7174" s="95" t="str">
        <f t="shared" si="451"/>
        <v/>
      </c>
    </row>
    <row r="7175" spans="21:24" x14ac:dyDescent="0.3">
      <c r="U7175" s="95" t="str">
        <f t="shared" si="448"/>
        <v/>
      </c>
      <c r="V7175" s="95" t="str">
        <f t="shared" si="449"/>
        <v/>
      </c>
      <c r="W7175" s="95" t="str">
        <f t="shared" si="450"/>
        <v/>
      </c>
      <c r="X7175" s="95" t="str">
        <f t="shared" si="451"/>
        <v/>
      </c>
    </row>
    <row r="7176" spans="21:24" x14ac:dyDescent="0.3">
      <c r="U7176" s="95" t="str">
        <f t="shared" si="448"/>
        <v/>
      </c>
      <c r="V7176" s="95" t="str">
        <f t="shared" si="449"/>
        <v/>
      </c>
      <c r="W7176" s="95" t="str">
        <f t="shared" si="450"/>
        <v/>
      </c>
      <c r="X7176" s="95" t="str">
        <f t="shared" si="451"/>
        <v/>
      </c>
    </row>
    <row r="7177" spans="21:24" x14ac:dyDescent="0.3">
      <c r="U7177" s="95" t="str">
        <f t="shared" si="448"/>
        <v/>
      </c>
      <c r="V7177" s="95" t="str">
        <f t="shared" si="449"/>
        <v/>
      </c>
      <c r="W7177" s="95" t="str">
        <f t="shared" si="450"/>
        <v/>
      </c>
      <c r="X7177" s="95" t="str">
        <f t="shared" si="451"/>
        <v/>
      </c>
    </row>
    <row r="7178" spans="21:24" x14ac:dyDescent="0.3">
      <c r="U7178" s="95" t="str">
        <f t="shared" si="448"/>
        <v/>
      </c>
      <c r="V7178" s="95" t="str">
        <f t="shared" si="449"/>
        <v/>
      </c>
      <c r="W7178" s="95" t="str">
        <f t="shared" si="450"/>
        <v/>
      </c>
      <c r="X7178" s="95" t="str">
        <f t="shared" si="451"/>
        <v/>
      </c>
    </row>
    <row r="7179" spans="21:24" x14ac:dyDescent="0.3">
      <c r="U7179" s="95" t="str">
        <f t="shared" si="448"/>
        <v/>
      </c>
      <c r="V7179" s="95" t="str">
        <f t="shared" si="449"/>
        <v/>
      </c>
      <c r="W7179" s="95" t="str">
        <f t="shared" si="450"/>
        <v/>
      </c>
      <c r="X7179" s="95" t="str">
        <f t="shared" si="451"/>
        <v/>
      </c>
    </row>
    <row r="7180" spans="21:24" x14ac:dyDescent="0.3">
      <c r="U7180" s="95" t="str">
        <f t="shared" si="448"/>
        <v/>
      </c>
      <c r="V7180" s="95" t="str">
        <f t="shared" si="449"/>
        <v/>
      </c>
      <c r="W7180" s="95" t="str">
        <f t="shared" si="450"/>
        <v/>
      </c>
      <c r="X7180" s="95" t="str">
        <f t="shared" si="451"/>
        <v/>
      </c>
    </row>
    <row r="7181" spans="21:24" x14ac:dyDescent="0.3">
      <c r="U7181" s="95" t="str">
        <f t="shared" si="448"/>
        <v/>
      </c>
      <c r="V7181" s="95" t="str">
        <f t="shared" si="449"/>
        <v/>
      </c>
      <c r="W7181" s="95" t="str">
        <f t="shared" si="450"/>
        <v/>
      </c>
      <c r="X7181" s="95" t="str">
        <f t="shared" si="451"/>
        <v/>
      </c>
    </row>
    <row r="7182" spans="21:24" x14ac:dyDescent="0.3">
      <c r="U7182" s="95" t="str">
        <f t="shared" si="448"/>
        <v/>
      </c>
      <c r="V7182" s="95" t="str">
        <f t="shared" si="449"/>
        <v/>
      </c>
      <c r="W7182" s="95" t="str">
        <f t="shared" si="450"/>
        <v/>
      </c>
      <c r="X7182" s="95" t="str">
        <f t="shared" si="451"/>
        <v/>
      </c>
    </row>
    <row r="7183" spans="21:24" x14ac:dyDescent="0.3">
      <c r="U7183" s="95" t="str">
        <f t="shared" si="448"/>
        <v/>
      </c>
      <c r="V7183" s="95" t="str">
        <f t="shared" si="449"/>
        <v/>
      </c>
      <c r="W7183" s="95" t="str">
        <f t="shared" si="450"/>
        <v/>
      </c>
      <c r="X7183" s="95" t="str">
        <f t="shared" si="451"/>
        <v/>
      </c>
    </row>
    <row r="7184" spans="21:24" x14ac:dyDescent="0.3">
      <c r="U7184" s="95" t="str">
        <f t="shared" si="448"/>
        <v/>
      </c>
      <c r="V7184" s="95" t="str">
        <f t="shared" si="449"/>
        <v/>
      </c>
      <c r="W7184" s="95" t="str">
        <f t="shared" si="450"/>
        <v/>
      </c>
      <c r="X7184" s="95" t="str">
        <f t="shared" si="451"/>
        <v/>
      </c>
    </row>
    <row r="7185" spans="21:24" x14ac:dyDescent="0.3">
      <c r="U7185" s="95" t="str">
        <f t="shared" si="448"/>
        <v/>
      </c>
      <c r="V7185" s="95" t="str">
        <f t="shared" si="449"/>
        <v/>
      </c>
      <c r="W7185" s="95" t="str">
        <f t="shared" si="450"/>
        <v/>
      </c>
      <c r="X7185" s="95" t="str">
        <f t="shared" si="451"/>
        <v/>
      </c>
    </row>
    <row r="7186" spans="21:24" x14ac:dyDescent="0.3">
      <c r="U7186" s="95" t="str">
        <f t="shared" si="448"/>
        <v/>
      </c>
      <c r="V7186" s="95" t="str">
        <f t="shared" si="449"/>
        <v/>
      </c>
      <c r="W7186" s="95" t="str">
        <f t="shared" si="450"/>
        <v/>
      </c>
      <c r="X7186" s="95" t="str">
        <f t="shared" si="451"/>
        <v/>
      </c>
    </row>
    <row r="7187" spans="21:24" x14ac:dyDescent="0.3">
      <c r="U7187" s="95" t="str">
        <f t="shared" si="448"/>
        <v/>
      </c>
      <c r="V7187" s="95" t="str">
        <f t="shared" si="449"/>
        <v/>
      </c>
      <c r="W7187" s="95" t="str">
        <f t="shared" si="450"/>
        <v/>
      </c>
      <c r="X7187" s="95" t="str">
        <f t="shared" si="451"/>
        <v/>
      </c>
    </row>
    <row r="7188" spans="21:24" x14ac:dyDescent="0.3">
      <c r="U7188" s="95" t="str">
        <f t="shared" si="448"/>
        <v/>
      </c>
      <c r="V7188" s="95" t="str">
        <f t="shared" si="449"/>
        <v/>
      </c>
      <c r="W7188" s="95" t="str">
        <f t="shared" si="450"/>
        <v/>
      </c>
      <c r="X7188" s="95" t="str">
        <f t="shared" si="451"/>
        <v/>
      </c>
    </row>
    <row r="7189" spans="21:24" x14ac:dyDescent="0.3">
      <c r="U7189" s="95" t="str">
        <f t="shared" si="448"/>
        <v/>
      </c>
      <c r="V7189" s="95" t="str">
        <f t="shared" si="449"/>
        <v/>
      </c>
      <c r="W7189" s="95" t="str">
        <f t="shared" si="450"/>
        <v/>
      </c>
      <c r="X7189" s="95" t="str">
        <f t="shared" si="451"/>
        <v/>
      </c>
    </row>
    <row r="7190" spans="21:24" x14ac:dyDescent="0.3">
      <c r="U7190" s="95" t="str">
        <f t="shared" si="448"/>
        <v/>
      </c>
      <c r="V7190" s="95" t="str">
        <f t="shared" si="449"/>
        <v/>
      </c>
      <c r="W7190" s="95" t="str">
        <f t="shared" si="450"/>
        <v/>
      </c>
      <c r="X7190" s="95" t="str">
        <f t="shared" si="451"/>
        <v/>
      </c>
    </row>
    <row r="7191" spans="21:24" x14ac:dyDescent="0.3">
      <c r="U7191" s="95" t="str">
        <f t="shared" si="448"/>
        <v/>
      </c>
      <c r="V7191" s="95" t="str">
        <f t="shared" si="449"/>
        <v/>
      </c>
      <c r="W7191" s="95" t="str">
        <f t="shared" si="450"/>
        <v/>
      </c>
      <c r="X7191" s="95" t="str">
        <f t="shared" si="451"/>
        <v/>
      </c>
    </row>
    <row r="7192" spans="21:24" x14ac:dyDescent="0.3">
      <c r="U7192" s="95" t="str">
        <f t="shared" si="448"/>
        <v/>
      </c>
      <c r="V7192" s="95" t="str">
        <f t="shared" si="449"/>
        <v/>
      </c>
      <c r="W7192" s="95" t="str">
        <f t="shared" si="450"/>
        <v/>
      </c>
      <c r="X7192" s="95" t="str">
        <f t="shared" si="451"/>
        <v/>
      </c>
    </row>
    <row r="7193" spans="21:24" x14ac:dyDescent="0.3">
      <c r="U7193" s="95" t="str">
        <f t="shared" si="448"/>
        <v/>
      </c>
      <c r="V7193" s="95" t="str">
        <f t="shared" si="449"/>
        <v/>
      </c>
      <c r="W7193" s="95" t="str">
        <f t="shared" si="450"/>
        <v/>
      </c>
      <c r="X7193" s="95" t="str">
        <f t="shared" si="451"/>
        <v/>
      </c>
    </row>
    <row r="7194" spans="21:24" x14ac:dyDescent="0.3">
      <c r="U7194" s="95" t="str">
        <f t="shared" si="448"/>
        <v/>
      </c>
      <c r="V7194" s="95" t="str">
        <f t="shared" si="449"/>
        <v/>
      </c>
      <c r="W7194" s="95" t="str">
        <f t="shared" si="450"/>
        <v/>
      </c>
      <c r="X7194" s="95" t="str">
        <f t="shared" si="451"/>
        <v/>
      </c>
    </row>
    <row r="7195" spans="21:24" x14ac:dyDescent="0.3">
      <c r="U7195" s="95" t="str">
        <f t="shared" si="448"/>
        <v/>
      </c>
      <c r="V7195" s="95" t="str">
        <f t="shared" si="449"/>
        <v/>
      </c>
      <c r="W7195" s="95" t="str">
        <f t="shared" si="450"/>
        <v/>
      </c>
      <c r="X7195" s="95" t="str">
        <f t="shared" si="451"/>
        <v/>
      </c>
    </row>
    <row r="7196" spans="21:24" x14ac:dyDescent="0.3">
      <c r="U7196" s="95" t="str">
        <f t="shared" si="448"/>
        <v/>
      </c>
      <c r="V7196" s="95" t="str">
        <f t="shared" si="449"/>
        <v/>
      </c>
      <c r="W7196" s="95" t="str">
        <f t="shared" si="450"/>
        <v/>
      </c>
      <c r="X7196" s="95" t="str">
        <f t="shared" si="451"/>
        <v/>
      </c>
    </row>
    <row r="7197" spans="21:24" x14ac:dyDescent="0.3">
      <c r="U7197" s="95" t="str">
        <f t="shared" si="448"/>
        <v/>
      </c>
      <c r="V7197" s="95" t="str">
        <f t="shared" si="449"/>
        <v/>
      </c>
      <c r="W7197" s="95" t="str">
        <f t="shared" si="450"/>
        <v/>
      </c>
      <c r="X7197" s="95" t="str">
        <f t="shared" si="451"/>
        <v/>
      </c>
    </row>
    <row r="7198" spans="21:24" x14ac:dyDescent="0.3">
      <c r="U7198" s="95" t="str">
        <f t="shared" si="448"/>
        <v/>
      </c>
      <c r="V7198" s="95" t="str">
        <f t="shared" si="449"/>
        <v/>
      </c>
      <c r="W7198" s="95" t="str">
        <f t="shared" si="450"/>
        <v/>
      </c>
      <c r="X7198" s="95" t="str">
        <f t="shared" si="451"/>
        <v/>
      </c>
    </row>
    <row r="7199" spans="21:24" x14ac:dyDescent="0.3">
      <c r="U7199" s="95" t="str">
        <f t="shared" si="448"/>
        <v/>
      </c>
      <c r="V7199" s="95" t="str">
        <f t="shared" si="449"/>
        <v/>
      </c>
      <c r="W7199" s="95" t="str">
        <f t="shared" si="450"/>
        <v/>
      </c>
      <c r="X7199" s="95" t="str">
        <f t="shared" si="451"/>
        <v/>
      </c>
    </row>
    <row r="7200" spans="21:24" x14ac:dyDescent="0.3">
      <c r="U7200" s="95" t="str">
        <f t="shared" si="448"/>
        <v/>
      </c>
      <c r="V7200" s="95" t="str">
        <f t="shared" si="449"/>
        <v/>
      </c>
      <c r="W7200" s="95" t="str">
        <f t="shared" si="450"/>
        <v/>
      </c>
      <c r="X7200" s="95" t="str">
        <f t="shared" si="451"/>
        <v/>
      </c>
    </row>
    <row r="7201" spans="21:24" x14ac:dyDescent="0.3">
      <c r="U7201" s="95" t="str">
        <f t="shared" si="448"/>
        <v/>
      </c>
      <c r="V7201" s="95" t="str">
        <f t="shared" si="449"/>
        <v/>
      </c>
      <c r="W7201" s="95" t="str">
        <f t="shared" si="450"/>
        <v/>
      </c>
      <c r="X7201" s="95" t="str">
        <f t="shared" si="451"/>
        <v/>
      </c>
    </row>
    <row r="7202" spans="21:24" x14ac:dyDescent="0.3">
      <c r="U7202" s="95" t="str">
        <f t="shared" si="448"/>
        <v/>
      </c>
      <c r="V7202" s="95" t="str">
        <f t="shared" si="449"/>
        <v/>
      </c>
      <c r="W7202" s="95" t="str">
        <f t="shared" si="450"/>
        <v/>
      </c>
      <c r="X7202" s="95" t="str">
        <f t="shared" si="451"/>
        <v/>
      </c>
    </row>
    <row r="7203" spans="21:24" x14ac:dyDescent="0.3">
      <c r="U7203" s="95" t="str">
        <f t="shared" si="448"/>
        <v/>
      </c>
      <c r="V7203" s="95" t="str">
        <f t="shared" si="449"/>
        <v/>
      </c>
      <c r="W7203" s="95" t="str">
        <f t="shared" si="450"/>
        <v/>
      </c>
      <c r="X7203" s="95" t="str">
        <f t="shared" si="451"/>
        <v/>
      </c>
    </row>
    <row r="7204" spans="21:24" x14ac:dyDescent="0.3">
      <c r="U7204" s="95" t="str">
        <f t="shared" si="448"/>
        <v/>
      </c>
      <c r="V7204" s="95" t="str">
        <f t="shared" si="449"/>
        <v/>
      </c>
      <c r="W7204" s="95" t="str">
        <f t="shared" si="450"/>
        <v/>
      </c>
      <c r="X7204" s="95" t="str">
        <f t="shared" si="451"/>
        <v/>
      </c>
    </row>
    <row r="7205" spans="21:24" x14ac:dyDescent="0.3">
      <c r="U7205" s="95" t="str">
        <f t="shared" si="448"/>
        <v/>
      </c>
      <c r="V7205" s="95" t="str">
        <f t="shared" si="449"/>
        <v/>
      </c>
      <c r="W7205" s="95" t="str">
        <f t="shared" si="450"/>
        <v/>
      </c>
      <c r="X7205" s="95" t="str">
        <f t="shared" si="451"/>
        <v/>
      </c>
    </row>
    <row r="7206" spans="21:24" x14ac:dyDescent="0.3">
      <c r="U7206" s="95" t="str">
        <f t="shared" si="448"/>
        <v/>
      </c>
      <c r="V7206" s="95" t="str">
        <f t="shared" si="449"/>
        <v/>
      </c>
      <c r="W7206" s="95" t="str">
        <f t="shared" si="450"/>
        <v/>
      </c>
      <c r="X7206" s="95" t="str">
        <f t="shared" si="451"/>
        <v/>
      </c>
    </row>
    <row r="7207" spans="21:24" x14ac:dyDescent="0.3">
      <c r="U7207" s="95" t="str">
        <f t="shared" si="448"/>
        <v/>
      </c>
      <c r="V7207" s="95" t="str">
        <f t="shared" si="449"/>
        <v/>
      </c>
      <c r="W7207" s="95" t="str">
        <f t="shared" si="450"/>
        <v/>
      </c>
      <c r="X7207" s="95" t="str">
        <f t="shared" si="451"/>
        <v/>
      </c>
    </row>
    <row r="7208" spans="21:24" x14ac:dyDescent="0.3">
      <c r="U7208" s="95" t="str">
        <f t="shared" si="448"/>
        <v/>
      </c>
      <c r="V7208" s="95" t="str">
        <f t="shared" si="449"/>
        <v/>
      </c>
      <c r="W7208" s="95" t="str">
        <f t="shared" si="450"/>
        <v/>
      </c>
      <c r="X7208" s="95" t="str">
        <f t="shared" si="451"/>
        <v/>
      </c>
    </row>
    <row r="7209" spans="21:24" x14ac:dyDescent="0.3">
      <c r="U7209" s="95" t="str">
        <f t="shared" si="448"/>
        <v/>
      </c>
      <c r="V7209" s="95" t="str">
        <f t="shared" si="449"/>
        <v/>
      </c>
      <c r="W7209" s="95" t="str">
        <f t="shared" si="450"/>
        <v/>
      </c>
      <c r="X7209" s="95" t="str">
        <f t="shared" si="451"/>
        <v/>
      </c>
    </row>
    <row r="7210" spans="21:24" x14ac:dyDescent="0.3">
      <c r="U7210" s="95" t="str">
        <f t="shared" si="448"/>
        <v/>
      </c>
      <c r="V7210" s="95" t="str">
        <f t="shared" si="449"/>
        <v/>
      </c>
      <c r="W7210" s="95" t="str">
        <f t="shared" si="450"/>
        <v/>
      </c>
      <c r="X7210" s="95" t="str">
        <f t="shared" si="451"/>
        <v/>
      </c>
    </row>
    <row r="7211" spans="21:24" x14ac:dyDescent="0.3">
      <c r="U7211" s="95" t="str">
        <f t="shared" si="448"/>
        <v/>
      </c>
      <c r="V7211" s="95" t="str">
        <f t="shared" si="449"/>
        <v/>
      </c>
      <c r="W7211" s="95" t="str">
        <f t="shared" si="450"/>
        <v/>
      </c>
      <c r="X7211" s="95" t="str">
        <f t="shared" si="451"/>
        <v/>
      </c>
    </row>
    <row r="7212" spans="21:24" x14ac:dyDescent="0.3">
      <c r="U7212" s="95" t="str">
        <f t="shared" si="448"/>
        <v/>
      </c>
      <c r="V7212" s="95" t="str">
        <f t="shared" si="449"/>
        <v/>
      </c>
      <c r="W7212" s="95" t="str">
        <f t="shared" si="450"/>
        <v/>
      </c>
      <c r="X7212" s="95" t="str">
        <f t="shared" si="451"/>
        <v/>
      </c>
    </row>
    <row r="7213" spans="21:24" x14ac:dyDescent="0.3">
      <c r="U7213" s="95" t="str">
        <f t="shared" si="448"/>
        <v/>
      </c>
      <c r="V7213" s="95" t="str">
        <f t="shared" si="449"/>
        <v/>
      </c>
      <c r="W7213" s="95" t="str">
        <f t="shared" si="450"/>
        <v/>
      </c>
      <c r="X7213" s="95" t="str">
        <f t="shared" si="451"/>
        <v/>
      </c>
    </row>
    <row r="7214" spans="21:24" x14ac:dyDescent="0.3">
      <c r="U7214" s="95" t="str">
        <f t="shared" si="448"/>
        <v/>
      </c>
      <c r="V7214" s="95" t="str">
        <f t="shared" si="449"/>
        <v/>
      </c>
      <c r="W7214" s="95" t="str">
        <f t="shared" si="450"/>
        <v/>
      </c>
      <c r="X7214" s="95" t="str">
        <f t="shared" si="451"/>
        <v/>
      </c>
    </row>
    <row r="7215" spans="21:24" x14ac:dyDescent="0.3">
      <c r="U7215" s="95" t="str">
        <f t="shared" si="448"/>
        <v/>
      </c>
      <c r="V7215" s="95" t="str">
        <f t="shared" si="449"/>
        <v/>
      </c>
      <c r="W7215" s="95" t="str">
        <f t="shared" si="450"/>
        <v/>
      </c>
      <c r="X7215" s="95" t="str">
        <f t="shared" si="451"/>
        <v/>
      </c>
    </row>
    <row r="7216" spans="21:24" x14ac:dyDescent="0.3">
      <c r="U7216" s="95" t="str">
        <f t="shared" si="448"/>
        <v/>
      </c>
      <c r="V7216" s="95" t="str">
        <f t="shared" si="449"/>
        <v/>
      </c>
      <c r="W7216" s="95" t="str">
        <f t="shared" si="450"/>
        <v/>
      </c>
      <c r="X7216" s="95" t="str">
        <f t="shared" si="451"/>
        <v/>
      </c>
    </row>
    <row r="7217" spans="21:24" x14ac:dyDescent="0.3">
      <c r="U7217" s="95" t="str">
        <f t="shared" si="448"/>
        <v/>
      </c>
      <c r="V7217" s="95" t="str">
        <f t="shared" si="449"/>
        <v/>
      </c>
      <c r="W7217" s="95" t="str">
        <f t="shared" si="450"/>
        <v/>
      </c>
      <c r="X7217" s="95" t="str">
        <f t="shared" si="451"/>
        <v/>
      </c>
    </row>
    <row r="7218" spans="21:24" x14ac:dyDescent="0.3">
      <c r="U7218" s="95" t="str">
        <f t="shared" si="448"/>
        <v/>
      </c>
      <c r="V7218" s="95" t="str">
        <f t="shared" si="449"/>
        <v/>
      </c>
      <c r="W7218" s="95" t="str">
        <f t="shared" si="450"/>
        <v/>
      </c>
      <c r="X7218" s="95" t="str">
        <f t="shared" si="451"/>
        <v/>
      </c>
    </row>
    <row r="7219" spans="21:24" x14ac:dyDescent="0.3">
      <c r="U7219" s="95" t="str">
        <f t="shared" si="448"/>
        <v/>
      </c>
      <c r="V7219" s="95" t="str">
        <f t="shared" si="449"/>
        <v/>
      </c>
      <c r="W7219" s="95" t="str">
        <f t="shared" si="450"/>
        <v/>
      </c>
      <c r="X7219" s="95" t="str">
        <f t="shared" si="451"/>
        <v/>
      </c>
    </row>
    <row r="7220" spans="21:24" x14ac:dyDescent="0.3">
      <c r="U7220" s="95" t="str">
        <f t="shared" si="448"/>
        <v/>
      </c>
      <c r="V7220" s="95" t="str">
        <f t="shared" si="449"/>
        <v/>
      </c>
      <c r="W7220" s="95" t="str">
        <f t="shared" si="450"/>
        <v/>
      </c>
      <c r="X7220" s="95" t="str">
        <f t="shared" si="451"/>
        <v/>
      </c>
    </row>
    <row r="7221" spans="21:24" x14ac:dyDescent="0.3">
      <c r="U7221" s="95" t="str">
        <f t="shared" si="448"/>
        <v/>
      </c>
      <c r="V7221" s="95" t="str">
        <f t="shared" si="449"/>
        <v/>
      </c>
      <c r="W7221" s="95" t="str">
        <f t="shared" si="450"/>
        <v/>
      </c>
      <c r="X7221" s="95" t="str">
        <f t="shared" si="451"/>
        <v/>
      </c>
    </row>
    <row r="7222" spans="21:24" x14ac:dyDescent="0.3">
      <c r="U7222" s="95" t="str">
        <f t="shared" si="448"/>
        <v/>
      </c>
      <c r="V7222" s="95" t="str">
        <f t="shared" si="449"/>
        <v/>
      </c>
      <c r="W7222" s="95" t="str">
        <f t="shared" si="450"/>
        <v/>
      </c>
      <c r="X7222" s="95" t="str">
        <f t="shared" si="451"/>
        <v/>
      </c>
    </row>
    <row r="7223" spans="21:24" x14ac:dyDescent="0.3">
      <c r="U7223" s="95" t="str">
        <f t="shared" si="448"/>
        <v/>
      </c>
      <c r="V7223" s="95" t="str">
        <f t="shared" si="449"/>
        <v/>
      </c>
      <c r="W7223" s="95" t="str">
        <f t="shared" si="450"/>
        <v/>
      </c>
      <c r="X7223" s="95" t="str">
        <f t="shared" si="451"/>
        <v/>
      </c>
    </row>
    <row r="7224" spans="21:24" x14ac:dyDescent="0.3">
      <c r="U7224" s="95" t="str">
        <f t="shared" si="448"/>
        <v/>
      </c>
      <c r="V7224" s="95" t="str">
        <f t="shared" si="449"/>
        <v/>
      </c>
      <c r="W7224" s="95" t="str">
        <f t="shared" si="450"/>
        <v/>
      </c>
      <c r="X7224" s="95" t="str">
        <f t="shared" si="451"/>
        <v/>
      </c>
    </row>
    <row r="7225" spans="21:24" x14ac:dyDescent="0.3">
      <c r="U7225" s="95" t="str">
        <f t="shared" si="448"/>
        <v/>
      </c>
      <c r="V7225" s="95" t="str">
        <f t="shared" si="449"/>
        <v/>
      </c>
      <c r="W7225" s="95" t="str">
        <f t="shared" si="450"/>
        <v/>
      </c>
      <c r="X7225" s="95" t="str">
        <f t="shared" si="451"/>
        <v/>
      </c>
    </row>
    <row r="7226" spans="21:24" x14ac:dyDescent="0.3">
      <c r="U7226" s="95" t="str">
        <f t="shared" si="448"/>
        <v/>
      </c>
      <c r="V7226" s="95" t="str">
        <f t="shared" si="449"/>
        <v/>
      </c>
      <c r="W7226" s="95" t="str">
        <f t="shared" si="450"/>
        <v/>
      </c>
      <c r="X7226" s="95" t="str">
        <f t="shared" si="451"/>
        <v/>
      </c>
    </row>
    <row r="7227" spans="21:24" x14ac:dyDescent="0.3">
      <c r="U7227" s="95" t="str">
        <f t="shared" si="448"/>
        <v/>
      </c>
      <c r="V7227" s="95" t="str">
        <f t="shared" si="449"/>
        <v/>
      </c>
      <c r="W7227" s="95" t="str">
        <f t="shared" si="450"/>
        <v/>
      </c>
      <c r="X7227" s="95" t="str">
        <f t="shared" si="451"/>
        <v/>
      </c>
    </row>
    <row r="7228" spans="21:24" x14ac:dyDescent="0.3">
      <c r="U7228" s="95" t="str">
        <f t="shared" si="448"/>
        <v/>
      </c>
      <c r="V7228" s="95" t="str">
        <f t="shared" si="449"/>
        <v/>
      </c>
      <c r="W7228" s="95" t="str">
        <f t="shared" si="450"/>
        <v/>
      </c>
      <c r="X7228" s="95" t="str">
        <f t="shared" si="451"/>
        <v/>
      </c>
    </row>
    <row r="7229" spans="21:24" x14ac:dyDescent="0.3">
      <c r="U7229" s="95" t="str">
        <f t="shared" si="448"/>
        <v/>
      </c>
      <c r="V7229" s="95" t="str">
        <f t="shared" si="449"/>
        <v/>
      </c>
      <c r="W7229" s="95" t="str">
        <f t="shared" si="450"/>
        <v/>
      </c>
      <c r="X7229" s="95" t="str">
        <f t="shared" si="451"/>
        <v/>
      </c>
    </row>
    <row r="7230" spans="21:24" x14ac:dyDescent="0.3">
      <c r="U7230" s="95" t="str">
        <f t="shared" si="448"/>
        <v/>
      </c>
      <c r="V7230" s="95" t="str">
        <f t="shared" si="449"/>
        <v/>
      </c>
      <c r="W7230" s="95" t="str">
        <f t="shared" si="450"/>
        <v/>
      </c>
      <c r="X7230" s="95" t="str">
        <f t="shared" si="451"/>
        <v/>
      </c>
    </row>
    <row r="7231" spans="21:24" x14ac:dyDescent="0.3">
      <c r="U7231" s="95" t="str">
        <f t="shared" si="448"/>
        <v/>
      </c>
      <c r="V7231" s="95" t="str">
        <f t="shared" si="449"/>
        <v/>
      </c>
      <c r="W7231" s="95" t="str">
        <f t="shared" si="450"/>
        <v/>
      </c>
      <c r="X7231" s="95" t="str">
        <f t="shared" si="451"/>
        <v/>
      </c>
    </row>
    <row r="7232" spans="21:24" x14ac:dyDescent="0.3">
      <c r="U7232" s="95" t="str">
        <f t="shared" si="448"/>
        <v/>
      </c>
      <c r="V7232" s="95" t="str">
        <f t="shared" si="449"/>
        <v/>
      </c>
      <c r="W7232" s="95" t="str">
        <f t="shared" si="450"/>
        <v/>
      </c>
      <c r="X7232" s="95" t="str">
        <f t="shared" si="451"/>
        <v/>
      </c>
    </row>
    <row r="7233" spans="21:24" x14ac:dyDescent="0.3">
      <c r="U7233" s="95" t="str">
        <f t="shared" si="448"/>
        <v/>
      </c>
      <c r="V7233" s="95" t="str">
        <f t="shared" si="449"/>
        <v/>
      </c>
      <c r="W7233" s="95" t="str">
        <f t="shared" si="450"/>
        <v/>
      </c>
      <c r="X7233" s="95" t="str">
        <f t="shared" si="451"/>
        <v/>
      </c>
    </row>
    <row r="7234" spans="21:24" x14ac:dyDescent="0.3">
      <c r="U7234" s="95" t="str">
        <f t="shared" si="448"/>
        <v/>
      </c>
      <c r="V7234" s="95" t="str">
        <f t="shared" si="449"/>
        <v/>
      </c>
      <c r="W7234" s="95" t="str">
        <f t="shared" si="450"/>
        <v/>
      </c>
      <c r="X7234" s="95" t="str">
        <f t="shared" si="451"/>
        <v/>
      </c>
    </row>
    <row r="7235" spans="21:24" x14ac:dyDescent="0.3">
      <c r="U7235" s="95" t="str">
        <f t="shared" si="448"/>
        <v/>
      </c>
      <c r="V7235" s="95" t="str">
        <f t="shared" si="449"/>
        <v/>
      </c>
      <c r="W7235" s="95" t="str">
        <f t="shared" si="450"/>
        <v/>
      </c>
      <c r="X7235" s="95" t="str">
        <f t="shared" si="451"/>
        <v/>
      </c>
    </row>
    <row r="7236" spans="21:24" x14ac:dyDescent="0.3">
      <c r="U7236" s="95" t="str">
        <f t="shared" si="448"/>
        <v/>
      </c>
      <c r="V7236" s="95" t="str">
        <f t="shared" si="449"/>
        <v/>
      </c>
      <c r="W7236" s="95" t="str">
        <f t="shared" si="450"/>
        <v/>
      </c>
      <c r="X7236" s="95" t="str">
        <f t="shared" si="451"/>
        <v/>
      </c>
    </row>
    <row r="7237" spans="21:24" x14ac:dyDescent="0.3">
      <c r="U7237" s="95" t="str">
        <f t="shared" ref="U7237:U7300" si="452">IF(L7237="ANO",B7237&amp;"-Linie A","")</f>
        <v/>
      </c>
      <c r="V7237" s="95" t="str">
        <f t="shared" ref="V7237:V7300" si="453">IF(M7237="ANO",B7237&amp;"-Linie B","")</f>
        <v/>
      </c>
      <c r="W7237" s="95" t="str">
        <f t="shared" ref="W7237:W7300" si="454">IF(N7237="ANO",B7237&amp;"-Linie C","")</f>
        <v/>
      </c>
      <c r="X7237" s="95" t="str">
        <f t="shared" ref="X7237:X7300" si="455">IF(O7237="ANO",B7237&amp;"-Linie D","")</f>
        <v/>
      </c>
    </row>
    <row r="7238" spans="21:24" x14ac:dyDescent="0.3">
      <c r="U7238" s="95" t="str">
        <f t="shared" si="452"/>
        <v/>
      </c>
      <c r="V7238" s="95" t="str">
        <f t="shared" si="453"/>
        <v/>
      </c>
      <c r="W7238" s="95" t="str">
        <f t="shared" si="454"/>
        <v/>
      </c>
      <c r="X7238" s="95" t="str">
        <f t="shared" si="455"/>
        <v/>
      </c>
    </row>
    <row r="7239" spans="21:24" x14ac:dyDescent="0.3">
      <c r="U7239" s="95" t="str">
        <f t="shared" si="452"/>
        <v/>
      </c>
      <c r="V7239" s="95" t="str">
        <f t="shared" si="453"/>
        <v/>
      </c>
      <c r="W7239" s="95" t="str">
        <f t="shared" si="454"/>
        <v/>
      </c>
      <c r="X7239" s="95" t="str">
        <f t="shared" si="455"/>
        <v/>
      </c>
    </row>
    <row r="7240" spans="21:24" x14ac:dyDescent="0.3">
      <c r="U7240" s="95" t="str">
        <f t="shared" si="452"/>
        <v/>
      </c>
      <c r="V7240" s="95" t="str">
        <f t="shared" si="453"/>
        <v/>
      </c>
      <c r="W7240" s="95" t="str">
        <f t="shared" si="454"/>
        <v/>
      </c>
      <c r="X7240" s="95" t="str">
        <f t="shared" si="455"/>
        <v/>
      </c>
    </row>
    <row r="7241" spans="21:24" x14ac:dyDescent="0.3">
      <c r="U7241" s="95" t="str">
        <f t="shared" si="452"/>
        <v/>
      </c>
      <c r="V7241" s="95" t="str">
        <f t="shared" si="453"/>
        <v/>
      </c>
      <c r="W7241" s="95" t="str">
        <f t="shared" si="454"/>
        <v/>
      </c>
      <c r="X7241" s="95" t="str">
        <f t="shared" si="455"/>
        <v/>
      </c>
    </row>
    <row r="7242" spans="21:24" x14ac:dyDescent="0.3">
      <c r="U7242" s="95" t="str">
        <f t="shared" si="452"/>
        <v/>
      </c>
      <c r="V7242" s="95" t="str">
        <f t="shared" si="453"/>
        <v/>
      </c>
      <c r="W7242" s="95" t="str">
        <f t="shared" si="454"/>
        <v/>
      </c>
      <c r="X7242" s="95" t="str">
        <f t="shared" si="455"/>
        <v/>
      </c>
    </row>
    <row r="7243" spans="21:24" x14ac:dyDescent="0.3">
      <c r="U7243" s="95" t="str">
        <f t="shared" si="452"/>
        <v/>
      </c>
      <c r="V7243" s="95" t="str">
        <f t="shared" si="453"/>
        <v/>
      </c>
      <c r="W7243" s="95" t="str">
        <f t="shared" si="454"/>
        <v/>
      </c>
      <c r="X7243" s="95" t="str">
        <f t="shared" si="455"/>
        <v/>
      </c>
    </row>
    <row r="7244" spans="21:24" x14ac:dyDescent="0.3">
      <c r="U7244" s="95" t="str">
        <f t="shared" si="452"/>
        <v/>
      </c>
      <c r="V7244" s="95" t="str">
        <f t="shared" si="453"/>
        <v/>
      </c>
      <c r="W7244" s="95" t="str">
        <f t="shared" si="454"/>
        <v/>
      </c>
      <c r="X7244" s="95" t="str">
        <f t="shared" si="455"/>
        <v/>
      </c>
    </row>
    <row r="7245" spans="21:24" x14ac:dyDescent="0.3">
      <c r="U7245" s="95" t="str">
        <f t="shared" si="452"/>
        <v/>
      </c>
      <c r="V7245" s="95" t="str">
        <f t="shared" si="453"/>
        <v/>
      </c>
      <c r="W7245" s="95" t="str">
        <f t="shared" si="454"/>
        <v/>
      </c>
      <c r="X7245" s="95" t="str">
        <f t="shared" si="455"/>
        <v/>
      </c>
    </row>
    <row r="7246" spans="21:24" x14ac:dyDescent="0.3">
      <c r="U7246" s="95" t="str">
        <f t="shared" si="452"/>
        <v/>
      </c>
      <c r="V7246" s="95" t="str">
        <f t="shared" si="453"/>
        <v/>
      </c>
      <c r="W7246" s="95" t="str">
        <f t="shared" si="454"/>
        <v/>
      </c>
      <c r="X7246" s="95" t="str">
        <f t="shared" si="455"/>
        <v/>
      </c>
    </row>
    <row r="7247" spans="21:24" x14ac:dyDescent="0.3">
      <c r="U7247" s="95" t="str">
        <f t="shared" si="452"/>
        <v/>
      </c>
      <c r="V7247" s="95" t="str">
        <f t="shared" si="453"/>
        <v/>
      </c>
      <c r="W7247" s="95" t="str">
        <f t="shared" si="454"/>
        <v/>
      </c>
      <c r="X7247" s="95" t="str">
        <f t="shared" si="455"/>
        <v/>
      </c>
    </row>
    <row r="7248" spans="21:24" x14ac:dyDescent="0.3">
      <c r="U7248" s="95" t="str">
        <f t="shared" si="452"/>
        <v/>
      </c>
      <c r="V7248" s="95" t="str">
        <f t="shared" si="453"/>
        <v/>
      </c>
      <c r="W7248" s="95" t="str">
        <f t="shared" si="454"/>
        <v/>
      </c>
      <c r="X7248" s="95" t="str">
        <f t="shared" si="455"/>
        <v/>
      </c>
    </row>
    <row r="7249" spans="21:24" x14ac:dyDescent="0.3">
      <c r="U7249" s="95" t="str">
        <f t="shared" si="452"/>
        <v/>
      </c>
      <c r="V7249" s="95" t="str">
        <f t="shared" si="453"/>
        <v/>
      </c>
      <c r="W7249" s="95" t="str">
        <f t="shared" si="454"/>
        <v/>
      </c>
      <c r="X7249" s="95" t="str">
        <f t="shared" si="455"/>
        <v/>
      </c>
    </row>
    <row r="7250" spans="21:24" x14ac:dyDescent="0.3">
      <c r="U7250" s="95" t="str">
        <f t="shared" si="452"/>
        <v/>
      </c>
      <c r="V7250" s="95" t="str">
        <f t="shared" si="453"/>
        <v/>
      </c>
      <c r="W7250" s="95" t="str">
        <f t="shared" si="454"/>
        <v/>
      </c>
      <c r="X7250" s="95" t="str">
        <f t="shared" si="455"/>
        <v/>
      </c>
    </row>
    <row r="7251" spans="21:24" x14ac:dyDescent="0.3">
      <c r="U7251" s="95" t="str">
        <f t="shared" si="452"/>
        <v/>
      </c>
      <c r="V7251" s="95" t="str">
        <f t="shared" si="453"/>
        <v/>
      </c>
      <c r="W7251" s="95" t="str">
        <f t="shared" si="454"/>
        <v/>
      </c>
      <c r="X7251" s="95" t="str">
        <f t="shared" si="455"/>
        <v/>
      </c>
    </row>
    <row r="7252" spans="21:24" x14ac:dyDescent="0.3">
      <c r="U7252" s="95" t="str">
        <f t="shared" si="452"/>
        <v/>
      </c>
      <c r="V7252" s="95" t="str">
        <f t="shared" si="453"/>
        <v/>
      </c>
      <c r="W7252" s="95" t="str">
        <f t="shared" si="454"/>
        <v/>
      </c>
      <c r="X7252" s="95" t="str">
        <f t="shared" si="455"/>
        <v/>
      </c>
    </row>
    <row r="7253" spans="21:24" x14ac:dyDescent="0.3">
      <c r="U7253" s="95" t="str">
        <f t="shared" si="452"/>
        <v/>
      </c>
      <c r="V7253" s="95" t="str">
        <f t="shared" si="453"/>
        <v/>
      </c>
      <c r="W7253" s="95" t="str">
        <f t="shared" si="454"/>
        <v/>
      </c>
      <c r="X7253" s="95" t="str">
        <f t="shared" si="455"/>
        <v/>
      </c>
    </row>
    <row r="7254" spans="21:24" x14ac:dyDescent="0.3">
      <c r="U7254" s="95" t="str">
        <f t="shared" si="452"/>
        <v/>
      </c>
      <c r="V7254" s="95" t="str">
        <f t="shared" si="453"/>
        <v/>
      </c>
      <c r="W7254" s="95" t="str">
        <f t="shared" si="454"/>
        <v/>
      </c>
      <c r="X7254" s="95" t="str">
        <f t="shared" si="455"/>
        <v/>
      </c>
    </row>
    <row r="7255" spans="21:24" x14ac:dyDescent="0.3">
      <c r="U7255" s="95" t="str">
        <f t="shared" si="452"/>
        <v/>
      </c>
      <c r="V7255" s="95" t="str">
        <f t="shared" si="453"/>
        <v/>
      </c>
      <c r="W7255" s="95" t="str">
        <f t="shared" si="454"/>
        <v/>
      </c>
      <c r="X7255" s="95" t="str">
        <f t="shared" si="455"/>
        <v/>
      </c>
    </row>
    <row r="7256" spans="21:24" x14ac:dyDescent="0.3">
      <c r="U7256" s="95" t="str">
        <f t="shared" si="452"/>
        <v/>
      </c>
      <c r="V7256" s="95" t="str">
        <f t="shared" si="453"/>
        <v/>
      </c>
      <c r="W7256" s="95" t="str">
        <f t="shared" si="454"/>
        <v/>
      </c>
      <c r="X7256" s="95" t="str">
        <f t="shared" si="455"/>
        <v/>
      </c>
    </row>
    <row r="7257" spans="21:24" x14ac:dyDescent="0.3">
      <c r="U7257" s="95" t="str">
        <f t="shared" si="452"/>
        <v/>
      </c>
      <c r="V7257" s="95" t="str">
        <f t="shared" si="453"/>
        <v/>
      </c>
      <c r="W7257" s="95" t="str">
        <f t="shared" si="454"/>
        <v/>
      </c>
      <c r="X7257" s="95" t="str">
        <f t="shared" si="455"/>
        <v/>
      </c>
    </row>
    <row r="7258" spans="21:24" x14ac:dyDescent="0.3">
      <c r="U7258" s="95" t="str">
        <f t="shared" si="452"/>
        <v/>
      </c>
      <c r="V7258" s="95" t="str">
        <f t="shared" si="453"/>
        <v/>
      </c>
      <c r="W7258" s="95" t="str">
        <f t="shared" si="454"/>
        <v/>
      </c>
      <c r="X7258" s="95" t="str">
        <f t="shared" si="455"/>
        <v/>
      </c>
    </row>
    <row r="7259" spans="21:24" x14ac:dyDescent="0.3">
      <c r="U7259" s="95" t="str">
        <f t="shared" si="452"/>
        <v/>
      </c>
      <c r="V7259" s="95" t="str">
        <f t="shared" si="453"/>
        <v/>
      </c>
      <c r="W7259" s="95" t="str">
        <f t="shared" si="454"/>
        <v/>
      </c>
      <c r="X7259" s="95" t="str">
        <f t="shared" si="455"/>
        <v/>
      </c>
    </row>
    <row r="7260" spans="21:24" x14ac:dyDescent="0.3">
      <c r="U7260" s="95" t="str">
        <f t="shared" si="452"/>
        <v/>
      </c>
      <c r="V7260" s="95" t="str">
        <f t="shared" si="453"/>
        <v/>
      </c>
      <c r="W7260" s="95" t="str">
        <f t="shared" si="454"/>
        <v/>
      </c>
      <c r="X7260" s="95" t="str">
        <f t="shared" si="455"/>
        <v/>
      </c>
    </row>
    <row r="7261" spans="21:24" x14ac:dyDescent="0.3">
      <c r="U7261" s="95" t="str">
        <f t="shared" si="452"/>
        <v/>
      </c>
      <c r="V7261" s="95" t="str">
        <f t="shared" si="453"/>
        <v/>
      </c>
      <c r="W7261" s="95" t="str">
        <f t="shared" si="454"/>
        <v/>
      </c>
      <c r="X7261" s="95" t="str">
        <f t="shared" si="455"/>
        <v/>
      </c>
    </row>
    <row r="7262" spans="21:24" x14ac:dyDescent="0.3">
      <c r="U7262" s="95" t="str">
        <f t="shared" si="452"/>
        <v/>
      </c>
      <c r="V7262" s="95" t="str">
        <f t="shared" si="453"/>
        <v/>
      </c>
      <c r="W7262" s="95" t="str">
        <f t="shared" si="454"/>
        <v/>
      </c>
      <c r="X7262" s="95" t="str">
        <f t="shared" si="455"/>
        <v/>
      </c>
    </row>
    <row r="7263" spans="21:24" x14ac:dyDescent="0.3">
      <c r="U7263" s="95" t="str">
        <f t="shared" si="452"/>
        <v/>
      </c>
      <c r="V7263" s="95" t="str">
        <f t="shared" si="453"/>
        <v/>
      </c>
      <c r="W7263" s="95" t="str">
        <f t="shared" si="454"/>
        <v/>
      </c>
      <c r="X7263" s="95" t="str">
        <f t="shared" si="455"/>
        <v/>
      </c>
    </row>
    <row r="7264" spans="21:24" x14ac:dyDescent="0.3">
      <c r="U7264" s="95" t="str">
        <f t="shared" si="452"/>
        <v/>
      </c>
      <c r="V7264" s="95" t="str">
        <f t="shared" si="453"/>
        <v/>
      </c>
      <c r="W7264" s="95" t="str">
        <f t="shared" si="454"/>
        <v/>
      </c>
      <c r="X7264" s="95" t="str">
        <f t="shared" si="455"/>
        <v/>
      </c>
    </row>
    <row r="7265" spans="21:24" x14ac:dyDescent="0.3">
      <c r="U7265" s="95" t="str">
        <f t="shared" si="452"/>
        <v/>
      </c>
      <c r="V7265" s="95" t="str">
        <f t="shared" si="453"/>
        <v/>
      </c>
      <c r="W7265" s="95" t="str">
        <f t="shared" si="454"/>
        <v/>
      </c>
      <c r="X7265" s="95" t="str">
        <f t="shared" si="455"/>
        <v/>
      </c>
    </row>
    <row r="7266" spans="21:24" x14ac:dyDescent="0.3">
      <c r="U7266" s="95" t="str">
        <f t="shared" si="452"/>
        <v/>
      </c>
      <c r="V7266" s="95" t="str">
        <f t="shared" si="453"/>
        <v/>
      </c>
      <c r="W7266" s="95" t="str">
        <f t="shared" si="454"/>
        <v/>
      </c>
      <c r="X7266" s="95" t="str">
        <f t="shared" si="455"/>
        <v/>
      </c>
    </row>
    <row r="7267" spans="21:24" x14ac:dyDescent="0.3">
      <c r="U7267" s="95" t="str">
        <f t="shared" si="452"/>
        <v/>
      </c>
      <c r="V7267" s="95" t="str">
        <f t="shared" si="453"/>
        <v/>
      </c>
      <c r="W7267" s="95" t="str">
        <f t="shared" si="454"/>
        <v/>
      </c>
      <c r="X7267" s="95" t="str">
        <f t="shared" si="455"/>
        <v/>
      </c>
    </row>
    <row r="7268" spans="21:24" x14ac:dyDescent="0.3">
      <c r="U7268" s="95" t="str">
        <f t="shared" si="452"/>
        <v/>
      </c>
      <c r="V7268" s="95" t="str">
        <f t="shared" si="453"/>
        <v/>
      </c>
      <c r="W7268" s="95" t="str">
        <f t="shared" si="454"/>
        <v/>
      </c>
      <c r="X7268" s="95" t="str">
        <f t="shared" si="455"/>
        <v/>
      </c>
    </row>
    <row r="7269" spans="21:24" x14ac:dyDescent="0.3">
      <c r="U7269" s="95" t="str">
        <f t="shared" si="452"/>
        <v/>
      </c>
      <c r="V7269" s="95" t="str">
        <f t="shared" si="453"/>
        <v/>
      </c>
      <c r="W7269" s="95" t="str">
        <f t="shared" si="454"/>
        <v/>
      </c>
      <c r="X7269" s="95" t="str">
        <f t="shared" si="455"/>
        <v/>
      </c>
    </row>
    <row r="7270" spans="21:24" x14ac:dyDescent="0.3">
      <c r="U7270" s="95" t="str">
        <f t="shared" si="452"/>
        <v/>
      </c>
      <c r="V7270" s="95" t="str">
        <f t="shared" si="453"/>
        <v/>
      </c>
      <c r="W7270" s="95" t="str">
        <f t="shared" si="454"/>
        <v/>
      </c>
      <c r="X7270" s="95" t="str">
        <f t="shared" si="455"/>
        <v/>
      </c>
    </row>
    <row r="7271" spans="21:24" x14ac:dyDescent="0.3">
      <c r="U7271" s="95" t="str">
        <f t="shared" si="452"/>
        <v/>
      </c>
      <c r="V7271" s="95" t="str">
        <f t="shared" si="453"/>
        <v/>
      </c>
      <c r="W7271" s="95" t="str">
        <f t="shared" si="454"/>
        <v/>
      </c>
      <c r="X7271" s="95" t="str">
        <f t="shared" si="455"/>
        <v/>
      </c>
    </row>
    <row r="7272" spans="21:24" x14ac:dyDescent="0.3">
      <c r="U7272" s="95" t="str">
        <f t="shared" si="452"/>
        <v/>
      </c>
      <c r="V7272" s="95" t="str">
        <f t="shared" si="453"/>
        <v/>
      </c>
      <c r="W7272" s="95" t="str">
        <f t="shared" si="454"/>
        <v/>
      </c>
      <c r="X7272" s="95" t="str">
        <f t="shared" si="455"/>
        <v/>
      </c>
    </row>
    <row r="7273" spans="21:24" x14ac:dyDescent="0.3">
      <c r="U7273" s="95" t="str">
        <f t="shared" si="452"/>
        <v/>
      </c>
      <c r="V7273" s="95" t="str">
        <f t="shared" si="453"/>
        <v/>
      </c>
      <c r="W7273" s="95" t="str">
        <f t="shared" si="454"/>
        <v/>
      </c>
      <c r="X7273" s="95" t="str">
        <f t="shared" si="455"/>
        <v/>
      </c>
    </row>
    <row r="7274" spans="21:24" x14ac:dyDescent="0.3">
      <c r="U7274" s="95" t="str">
        <f t="shared" si="452"/>
        <v/>
      </c>
      <c r="V7274" s="95" t="str">
        <f t="shared" si="453"/>
        <v/>
      </c>
      <c r="W7274" s="95" t="str">
        <f t="shared" si="454"/>
        <v/>
      </c>
      <c r="X7274" s="95" t="str">
        <f t="shared" si="455"/>
        <v/>
      </c>
    </row>
    <row r="7275" spans="21:24" x14ac:dyDescent="0.3">
      <c r="U7275" s="95" t="str">
        <f t="shared" si="452"/>
        <v/>
      </c>
      <c r="V7275" s="95" t="str">
        <f t="shared" si="453"/>
        <v/>
      </c>
      <c r="W7275" s="95" t="str">
        <f t="shared" si="454"/>
        <v/>
      </c>
      <c r="X7275" s="95" t="str">
        <f t="shared" si="455"/>
        <v/>
      </c>
    </row>
    <row r="7276" spans="21:24" x14ac:dyDescent="0.3">
      <c r="U7276" s="95" t="str">
        <f t="shared" si="452"/>
        <v/>
      </c>
      <c r="V7276" s="95" t="str">
        <f t="shared" si="453"/>
        <v/>
      </c>
      <c r="W7276" s="95" t="str">
        <f t="shared" si="454"/>
        <v/>
      </c>
      <c r="X7276" s="95" t="str">
        <f t="shared" si="455"/>
        <v/>
      </c>
    </row>
    <row r="7277" spans="21:24" x14ac:dyDescent="0.3">
      <c r="U7277" s="95" t="str">
        <f t="shared" si="452"/>
        <v/>
      </c>
      <c r="V7277" s="95" t="str">
        <f t="shared" si="453"/>
        <v/>
      </c>
      <c r="W7277" s="95" t="str">
        <f t="shared" si="454"/>
        <v/>
      </c>
      <c r="X7277" s="95" t="str">
        <f t="shared" si="455"/>
        <v/>
      </c>
    </row>
    <row r="7278" spans="21:24" x14ac:dyDescent="0.3">
      <c r="U7278" s="95" t="str">
        <f t="shared" si="452"/>
        <v/>
      </c>
      <c r="V7278" s="95" t="str">
        <f t="shared" si="453"/>
        <v/>
      </c>
      <c r="W7278" s="95" t="str">
        <f t="shared" si="454"/>
        <v/>
      </c>
      <c r="X7278" s="95" t="str">
        <f t="shared" si="455"/>
        <v/>
      </c>
    </row>
    <row r="7279" spans="21:24" x14ac:dyDescent="0.3">
      <c r="U7279" s="95" t="str">
        <f t="shared" si="452"/>
        <v/>
      </c>
      <c r="V7279" s="95" t="str">
        <f t="shared" si="453"/>
        <v/>
      </c>
      <c r="W7279" s="95" t="str">
        <f t="shared" si="454"/>
        <v/>
      </c>
      <c r="X7279" s="95" t="str">
        <f t="shared" si="455"/>
        <v/>
      </c>
    </row>
    <row r="7280" spans="21:24" x14ac:dyDescent="0.3">
      <c r="U7280" s="95" t="str">
        <f t="shared" si="452"/>
        <v/>
      </c>
      <c r="V7280" s="95" t="str">
        <f t="shared" si="453"/>
        <v/>
      </c>
      <c r="W7280" s="95" t="str">
        <f t="shared" si="454"/>
        <v/>
      </c>
      <c r="X7280" s="95" t="str">
        <f t="shared" si="455"/>
        <v/>
      </c>
    </row>
    <row r="7281" spans="21:24" x14ac:dyDescent="0.3">
      <c r="U7281" s="95" t="str">
        <f t="shared" si="452"/>
        <v/>
      </c>
      <c r="V7281" s="95" t="str">
        <f t="shared" si="453"/>
        <v/>
      </c>
      <c r="W7281" s="95" t="str">
        <f t="shared" si="454"/>
        <v/>
      </c>
      <c r="X7281" s="95" t="str">
        <f t="shared" si="455"/>
        <v/>
      </c>
    </row>
    <row r="7282" spans="21:24" x14ac:dyDescent="0.3">
      <c r="U7282" s="95" t="str">
        <f t="shared" si="452"/>
        <v/>
      </c>
      <c r="V7282" s="95" t="str">
        <f t="shared" si="453"/>
        <v/>
      </c>
      <c r="W7282" s="95" t="str">
        <f t="shared" si="454"/>
        <v/>
      </c>
      <c r="X7282" s="95" t="str">
        <f t="shared" si="455"/>
        <v/>
      </c>
    </row>
    <row r="7283" spans="21:24" x14ac:dyDescent="0.3">
      <c r="U7283" s="95" t="str">
        <f t="shared" si="452"/>
        <v/>
      </c>
      <c r="V7283" s="95" t="str">
        <f t="shared" si="453"/>
        <v/>
      </c>
      <c r="W7283" s="95" t="str">
        <f t="shared" si="454"/>
        <v/>
      </c>
      <c r="X7283" s="95" t="str">
        <f t="shared" si="455"/>
        <v/>
      </c>
    </row>
    <row r="7284" spans="21:24" x14ac:dyDescent="0.3">
      <c r="U7284" s="95" t="str">
        <f t="shared" si="452"/>
        <v/>
      </c>
      <c r="V7284" s="95" t="str">
        <f t="shared" si="453"/>
        <v/>
      </c>
      <c r="W7284" s="95" t="str">
        <f t="shared" si="454"/>
        <v/>
      </c>
      <c r="X7284" s="95" t="str">
        <f t="shared" si="455"/>
        <v/>
      </c>
    </row>
    <row r="7285" spans="21:24" x14ac:dyDescent="0.3">
      <c r="U7285" s="95" t="str">
        <f t="shared" si="452"/>
        <v/>
      </c>
      <c r="V7285" s="95" t="str">
        <f t="shared" si="453"/>
        <v/>
      </c>
      <c r="W7285" s="95" t="str">
        <f t="shared" si="454"/>
        <v/>
      </c>
      <c r="X7285" s="95" t="str">
        <f t="shared" si="455"/>
        <v/>
      </c>
    </row>
    <row r="7286" spans="21:24" x14ac:dyDescent="0.3">
      <c r="U7286" s="95" t="str">
        <f t="shared" si="452"/>
        <v/>
      </c>
      <c r="V7286" s="95" t="str">
        <f t="shared" si="453"/>
        <v/>
      </c>
      <c r="W7286" s="95" t="str">
        <f t="shared" si="454"/>
        <v/>
      </c>
      <c r="X7286" s="95" t="str">
        <f t="shared" si="455"/>
        <v/>
      </c>
    </row>
    <row r="7287" spans="21:24" x14ac:dyDescent="0.3">
      <c r="U7287" s="95" t="str">
        <f t="shared" si="452"/>
        <v/>
      </c>
      <c r="V7287" s="95" t="str">
        <f t="shared" si="453"/>
        <v/>
      </c>
      <c r="W7287" s="95" t="str">
        <f t="shared" si="454"/>
        <v/>
      </c>
      <c r="X7287" s="95" t="str">
        <f t="shared" si="455"/>
        <v/>
      </c>
    </row>
    <row r="7288" spans="21:24" x14ac:dyDescent="0.3">
      <c r="U7288" s="95" t="str">
        <f t="shared" si="452"/>
        <v/>
      </c>
      <c r="V7288" s="95" t="str">
        <f t="shared" si="453"/>
        <v/>
      </c>
      <c r="W7288" s="95" t="str">
        <f t="shared" si="454"/>
        <v/>
      </c>
      <c r="X7288" s="95" t="str">
        <f t="shared" si="455"/>
        <v/>
      </c>
    </row>
    <row r="7289" spans="21:24" x14ac:dyDescent="0.3">
      <c r="U7289" s="95" t="str">
        <f t="shared" si="452"/>
        <v/>
      </c>
      <c r="V7289" s="95" t="str">
        <f t="shared" si="453"/>
        <v/>
      </c>
      <c r="W7289" s="95" t="str">
        <f t="shared" si="454"/>
        <v/>
      </c>
      <c r="X7289" s="95" t="str">
        <f t="shared" si="455"/>
        <v/>
      </c>
    </row>
    <row r="7290" spans="21:24" x14ac:dyDescent="0.3">
      <c r="U7290" s="95" t="str">
        <f t="shared" si="452"/>
        <v/>
      </c>
      <c r="V7290" s="95" t="str">
        <f t="shared" si="453"/>
        <v/>
      </c>
      <c r="W7290" s="95" t="str">
        <f t="shared" si="454"/>
        <v/>
      </c>
      <c r="X7290" s="95" t="str">
        <f t="shared" si="455"/>
        <v/>
      </c>
    </row>
    <row r="7291" spans="21:24" x14ac:dyDescent="0.3">
      <c r="U7291" s="95" t="str">
        <f t="shared" si="452"/>
        <v/>
      </c>
      <c r="V7291" s="95" t="str">
        <f t="shared" si="453"/>
        <v/>
      </c>
      <c r="W7291" s="95" t="str">
        <f t="shared" si="454"/>
        <v/>
      </c>
      <c r="X7291" s="95" t="str">
        <f t="shared" si="455"/>
        <v/>
      </c>
    </row>
    <row r="7292" spans="21:24" x14ac:dyDescent="0.3">
      <c r="U7292" s="95" t="str">
        <f t="shared" si="452"/>
        <v/>
      </c>
      <c r="V7292" s="95" t="str">
        <f t="shared" si="453"/>
        <v/>
      </c>
      <c r="W7292" s="95" t="str">
        <f t="shared" si="454"/>
        <v/>
      </c>
      <c r="X7292" s="95" t="str">
        <f t="shared" si="455"/>
        <v/>
      </c>
    </row>
    <row r="7293" spans="21:24" x14ac:dyDescent="0.3">
      <c r="U7293" s="95" t="str">
        <f t="shared" si="452"/>
        <v/>
      </c>
      <c r="V7293" s="95" t="str">
        <f t="shared" si="453"/>
        <v/>
      </c>
      <c r="W7293" s="95" t="str">
        <f t="shared" si="454"/>
        <v/>
      </c>
      <c r="X7293" s="95" t="str">
        <f t="shared" si="455"/>
        <v/>
      </c>
    </row>
    <row r="7294" spans="21:24" x14ac:dyDescent="0.3">
      <c r="U7294" s="95" t="str">
        <f t="shared" si="452"/>
        <v/>
      </c>
      <c r="V7294" s="95" t="str">
        <f t="shared" si="453"/>
        <v/>
      </c>
      <c r="W7294" s="95" t="str">
        <f t="shared" si="454"/>
        <v/>
      </c>
      <c r="X7294" s="95" t="str">
        <f t="shared" si="455"/>
        <v/>
      </c>
    </row>
    <row r="7295" spans="21:24" x14ac:dyDescent="0.3">
      <c r="U7295" s="95" t="str">
        <f t="shared" si="452"/>
        <v/>
      </c>
      <c r="V7295" s="95" t="str">
        <f t="shared" si="453"/>
        <v/>
      </c>
      <c r="W7295" s="95" t="str">
        <f t="shared" si="454"/>
        <v/>
      </c>
      <c r="X7295" s="95" t="str">
        <f t="shared" si="455"/>
        <v/>
      </c>
    </row>
    <row r="7296" spans="21:24" x14ac:dyDescent="0.3">
      <c r="U7296" s="95" t="str">
        <f t="shared" si="452"/>
        <v/>
      </c>
      <c r="V7296" s="95" t="str">
        <f t="shared" si="453"/>
        <v/>
      </c>
      <c r="W7296" s="95" t="str">
        <f t="shared" si="454"/>
        <v/>
      </c>
      <c r="X7296" s="95" t="str">
        <f t="shared" si="455"/>
        <v/>
      </c>
    </row>
    <row r="7297" spans="21:24" x14ac:dyDescent="0.3">
      <c r="U7297" s="95" t="str">
        <f t="shared" si="452"/>
        <v/>
      </c>
      <c r="V7297" s="95" t="str">
        <f t="shared" si="453"/>
        <v/>
      </c>
      <c r="W7297" s="95" t="str">
        <f t="shared" si="454"/>
        <v/>
      </c>
      <c r="X7297" s="95" t="str">
        <f t="shared" si="455"/>
        <v/>
      </c>
    </row>
    <row r="7298" spans="21:24" x14ac:dyDescent="0.3">
      <c r="U7298" s="95" t="str">
        <f t="shared" si="452"/>
        <v/>
      </c>
      <c r="V7298" s="95" t="str">
        <f t="shared" si="453"/>
        <v/>
      </c>
      <c r="W7298" s="95" t="str">
        <f t="shared" si="454"/>
        <v/>
      </c>
      <c r="X7298" s="95" t="str">
        <f t="shared" si="455"/>
        <v/>
      </c>
    </row>
    <row r="7299" spans="21:24" x14ac:dyDescent="0.3">
      <c r="U7299" s="95" t="str">
        <f t="shared" si="452"/>
        <v/>
      </c>
      <c r="V7299" s="95" t="str">
        <f t="shared" si="453"/>
        <v/>
      </c>
      <c r="W7299" s="95" t="str">
        <f t="shared" si="454"/>
        <v/>
      </c>
      <c r="X7299" s="95" t="str">
        <f t="shared" si="455"/>
        <v/>
      </c>
    </row>
    <row r="7300" spans="21:24" x14ac:dyDescent="0.3">
      <c r="U7300" s="95" t="str">
        <f t="shared" si="452"/>
        <v/>
      </c>
      <c r="V7300" s="95" t="str">
        <f t="shared" si="453"/>
        <v/>
      </c>
      <c r="W7300" s="95" t="str">
        <f t="shared" si="454"/>
        <v/>
      </c>
      <c r="X7300" s="95" t="str">
        <f t="shared" si="455"/>
        <v/>
      </c>
    </row>
    <row r="7301" spans="21:24" x14ac:dyDescent="0.3">
      <c r="U7301" s="95" t="str">
        <f t="shared" ref="U7301:U7364" si="456">IF(L7301="ANO",B7301&amp;"-Linie A","")</f>
        <v/>
      </c>
      <c r="V7301" s="95" t="str">
        <f t="shared" ref="V7301:V7364" si="457">IF(M7301="ANO",B7301&amp;"-Linie B","")</f>
        <v/>
      </c>
      <c r="W7301" s="95" t="str">
        <f t="shared" ref="W7301:W7364" si="458">IF(N7301="ANO",B7301&amp;"-Linie C","")</f>
        <v/>
      </c>
      <c r="X7301" s="95" t="str">
        <f t="shared" ref="X7301:X7364" si="459">IF(O7301="ANO",B7301&amp;"-Linie D","")</f>
        <v/>
      </c>
    </row>
    <row r="7302" spans="21:24" x14ac:dyDescent="0.3">
      <c r="U7302" s="95" t="str">
        <f t="shared" si="456"/>
        <v/>
      </c>
      <c r="V7302" s="95" t="str">
        <f t="shared" si="457"/>
        <v/>
      </c>
      <c r="W7302" s="95" t="str">
        <f t="shared" si="458"/>
        <v/>
      </c>
      <c r="X7302" s="95" t="str">
        <f t="shared" si="459"/>
        <v/>
      </c>
    </row>
    <row r="7303" spans="21:24" x14ac:dyDescent="0.3">
      <c r="U7303" s="95" t="str">
        <f t="shared" si="456"/>
        <v/>
      </c>
      <c r="V7303" s="95" t="str">
        <f t="shared" si="457"/>
        <v/>
      </c>
      <c r="W7303" s="95" t="str">
        <f t="shared" si="458"/>
        <v/>
      </c>
      <c r="X7303" s="95" t="str">
        <f t="shared" si="459"/>
        <v/>
      </c>
    </row>
    <row r="7304" spans="21:24" x14ac:dyDescent="0.3">
      <c r="U7304" s="95" t="str">
        <f t="shared" si="456"/>
        <v/>
      </c>
      <c r="V7304" s="95" t="str">
        <f t="shared" si="457"/>
        <v/>
      </c>
      <c r="W7304" s="95" t="str">
        <f t="shared" si="458"/>
        <v/>
      </c>
      <c r="X7304" s="95" t="str">
        <f t="shared" si="459"/>
        <v/>
      </c>
    </row>
    <row r="7305" spans="21:24" x14ac:dyDescent="0.3">
      <c r="U7305" s="95" t="str">
        <f t="shared" si="456"/>
        <v/>
      </c>
      <c r="V7305" s="95" t="str">
        <f t="shared" si="457"/>
        <v/>
      </c>
      <c r="W7305" s="95" t="str">
        <f t="shared" si="458"/>
        <v/>
      </c>
      <c r="X7305" s="95" t="str">
        <f t="shared" si="459"/>
        <v/>
      </c>
    </row>
    <row r="7306" spans="21:24" x14ac:dyDescent="0.3">
      <c r="U7306" s="95" t="str">
        <f t="shared" si="456"/>
        <v/>
      </c>
      <c r="V7306" s="95" t="str">
        <f t="shared" si="457"/>
        <v/>
      </c>
      <c r="W7306" s="95" t="str">
        <f t="shared" si="458"/>
        <v/>
      </c>
      <c r="X7306" s="95" t="str">
        <f t="shared" si="459"/>
        <v/>
      </c>
    </row>
    <row r="7307" spans="21:24" x14ac:dyDescent="0.3">
      <c r="U7307" s="95" t="str">
        <f t="shared" si="456"/>
        <v/>
      </c>
      <c r="V7307" s="95" t="str">
        <f t="shared" si="457"/>
        <v/>
      </c>
      <c r="W7307" s="95" t="str">
        <f t="shared" si="458"/>
        <v/>
      </c>
      <c r="X7307" s="95" t="str">
        <f t="shared" si="459"/>
        <v/>
      </c>
    </row>
    <row r="7308" spans="21:24" x14ac:dyDescent="0.3">
      <c r="U7308" s="95" t="str">
        <f t="shared" si="456"/>
        <v/>
      </c>
      <c r="V7308" s="95" t="str">
        <f t="shared" si="457"/>
        <v/>
      </c>
      <c r="W7308" s="95" t="str">
        <f t="shared" si="458"/>
        <v/>
      </c>
      <c r="X7308" s="95" t="str">
        <f t="shared" si="459"/>
        <v/>
      </c>
    </row>
    <row r="7309" spans="21:24" x14ac:dyDescent="0.3">
      <c r="U7309" s="95" t="str">
        <f t="shared" si="456"/>
        <v/>
      </c>
      <c r="V7309" s="95" t="str">
        <f t="shared" si="457"/>
        <v/>
      </c>
      <c r="W7309" s="95" t="str">
        <f t="shared" si="458"/>
        <v/>
      </c>
      <c r="X7309" s="95" t="str">
        <f t="shared" si="459"/>
        <v/>
      </c>
    </row>
    <row r="7310" spans="21:24" x14ac:dyDescent="0.3">
      <c r="U7310" s="95" t="str">
        <f t="shared" si="456"/>
        <v/>
      </c>
      <c r="V7310" s="95" t="str">
        <f t="shared" si="457"/>
        <v/>
      </c>
      <c r="W7310" s="95" t="str">
        <f t="shared" si="458"/>
        <v/>
      </c>
      <c r="X7310" s="95" t="str">
        <f t="shared" si="459"/>
        <v/>
      </c>
    </row>
    <row r="7311" spans="21:24" x14ac:dyDescent="0.3">
      <c r="U7311" s="95" t="str">
        <f t="shared" si="456"/>
        <v/>
      </c>
      <c r="V7311" s="95" t="str">
        <f t="shared" si="457"/>
        <v/>
      </c>
      <c r="W7311" s="95" t="str">
        <f t="shared" si="458"/>
        <v/>
      </c>
      <c r="X7311" s="95" t="str">
        <f t="shared" si="459"/>
        <v/>
      </c>
    </row>
    <row r="7312" spans="21:24" x14ac:dyDescent="0.3">
      <c r="U7312" s="95" t="str">
        <f t="shared" si="456"/>
        <v/>
      </c>
      <c r="V7312" s="95" t="str">
        <f t="shared" si="457"/>
        <v/>
      </c>
      <c r="W7312" s="95" t="str">
        <f t="shared" si="458"/>
        <v/>
      </c>
      <c r="X7312" s="95" t="str">
        <f t="shared" si="459"/>
        <v/>
      </c>
    </row>
    <row r="7313" spans="21:24" x14ac:dyDescent="0.3">
      <c r="U7313" s="95" t="str">
        <f t="shared" si="456"/>
        <v/>
      </c>
      <c r="V7313" s="95" t="str">
        <f t="shared" si="457"/>
        <v/>
      </c>
      <c r="W7313" s="95" t="str">
        <f t="shared" si="458"/>
        <v/>
      </c>
      <c r="X7313" s="95" t="str">
        <f t="shared" si="459"/>
        <v/>
      </c>
    </row>
    <row r="7314" spans="21:24" x14ac:dyDescent="0.3">
      <c r="U7314" s="95" t="str">
        <f t="shared" si="456"/>
        <v/>
      </c>
      <c r="V7314" s="95" t="str">
        <f t="shared" si="457"/>
        <v/>
      </c>
      <c r="W7314" s="95" t="str">
        <f t="shared" si="458"/>
        <v/>
      </c>
      <c r="X7314" s="95" t="str">
        <f t="shared" si="459"/>
        <v/>
      </c>
    </row>
    <row r="7315" spans="21:24" x14ac:dyDescent="0.3">
      <c r="U7315" s="95" t="str">
        <f t="shared" si="456"/>
        <v/>
      </c>
      <c r="V7315" s="95" t="str">
        <f t="shared" si="457"/>
        <v/>
      </c>
      <c r="W7315" s="95" t="str">
        <f t="shared" si="458"/>
        <v/>
      </c>
      <c r="X7315" s="95" t="str">
        <f t="shared" si="459"/>
        <v/>
      </c>
    </row>
    <row r="7316" spans="21:24" x14ac:dyDescent="0.3">
      <c r="U7316" s="95" t="str">
        <f t="shared" si="456"/>
        <v/>
      </c>
      <c r="V7316" s="95" t="str">
        <f t="shared" si="457"/>
        <v/>
      </c>
      <c r="W7316" s="95" t="str">
        <f t="shared" si="458"/>
        <v/>
      </c>
      <c r="X7316" s="95" t="str">
        <f t="shared" si="459"/>
        <v/>
      </c>
    </row>
    <row r="7317" spans="21:24" x14ac:dyDescent="0.3">
      <c r="U7317" s="95" t="str">
        <f t="shared" si="456"/>
        <v/>
      </c>
      <c r="V7317" s="95" t="str">
        <f t="shared" si="457"/>
        <v/>
      </c>
      <c r="W7317" s="95" t="str">
        <f t="shared" si="458"/>
        <v/>
      </c>
      <c r="X7317" s="95" t="str">
        <f t="shared" si="459"/>
        <v/>
      </c>
    </row>
    <row r="7318" spans="21:24" x14ac:dyDescent="0.3">
      <c r="U7318" s="95" t="str">
        <f t="shared" si="456"/>
        <v/>
      </c>
      <c r="V7318" s="95" t="str">
        <f t="shared" si="457"/>
        <v/>
      </c>
      <c r="W7318" s="95" t="str">
        <f t="shared" si="458"/>
        <v/>
      </c>
      <c r="X7318" s="95" t="str">
        <f t="shared" si="459"/>
        <v/>
      </c>
    </row>
    <row r="7319" spans="21:24" x14ac:dyDescent="0.3">
      <c r="U7319" s="95" t="str">
        <f t="shared" si="456"/>
        <v/>
      </c>
      <c r="V7319" s="95" t="str">
        <f t="shared" si="457"/>
        <v/>
      </c>
      <c r="W7319" s="95" t="str">
        <f t="shared" si="458"/>
        <v/>
      </c>
      <c r="X7319" s="95" t="str">
        <f t="shared" si="459"/>
        <v/>
      </c>
    </row>
    <row r="7320" spans="21:24" x14ac:dyDescent="0.3">
      <c r="U7320" s="95" t="str">
        <f t="shared" si="456"/>
        <v/>
      </c>
      <c r="V7320" s="95" t="str">
        <f t="shared" si="457"/>
        <v/>
      </c>
      <c r="W7320" s="95" t="str">
        <f t="shared" si="458"/>
        <v/>
      </c>
      <c r="X7320" s="95" t="str">
        <f t="shared" si="459"/>
        <v/>
      </c>
    </row>
    <row r="7321" spans="21:24" x14ac:dyDescent="0.3">
      <c r="U7321" s="95" t="str">
        <f t="shared" si="456"/>
        <v/>
      </c>
      <c r="V7321" s="95" t="str">
        <f t="shared" si="457"/>
        <v/>
      </c>
      <c r="W7321" s="95" t="str">
        <f t="shared" si="458"/>
        <v/>
      </c>
      <c r="X7321" s="95" t="str">
        <f t="shared" si="459"/>
        <v/>
      </c>
    </row>
    <row r="7322" spans="21:24" x14ac:dyDescent="0.3">
      <c r="U7322" s="95" t="str">
        <f t="shared" si="456"/>
        <v/>
      </c>
      <c r="V7322" s="95" t="str">
        <f t="shared" si="457"/>
        <v/>
      </c>
      <c r="W7322" s="95" t="str">
        <f t="shared" si="458"/>
        <v/>
      </c>
      <c r="X7322" s="95" t="str">
        <f t="shared" si="459"/>
        <v/>
      </c>
    </row>
    <row r="7323" spans="21:24" x14ac:dyDescent="0.3">
      <c r="U7323" s="95" t="str">
        <f t="shared" si="456"/>
        <v/>
      </c>
      <c r="V7323" s="95" t="str">
        <f t="shared" si="457"/>
        <v/>
      </c>
      <c r="W7323" s="95" t="str">
        <f t="shared" si="458"/>
        <v/>
      </c>
      <c r="X7323" s="95" t="str">
        <f t="shared" si="459"/>
        <v/>
      </c>
    </row>
    <row r="7324" spans="21:24" x14ac:dyDescent="0.3">
      <c r="U7324" s="95" t="str">
        <f t="shared" si="456"/>
        <v/>
      </c>
      <c r="V7324" s="95" t="str">
        <f t="shared" si="457"/>
        <v/>
      </c>
      <c r="W7324" s="95" t="str">
        <f t="shared" si="458"/>
        <v/>
      </c>
      <c r="X7324" s="95" t="str">
        <f t="shared" si="459"/>
        <v/>
      </c>
    </row>
    <row r="7325" spans="21:24" x14ac:dyDescent="0.3">
      <c r="U7325" s="95" t="str">
        <f t="shared" si="456"/>
        <v/>
      </c>
      <c r="V7325" s="95" t="str">
        <f t="shared" si="457"/>
        <v/>
      </c>
      <c r="W7325" s="95" t="str">
        <f t="shared" si="458"/>
        <v/>
      </c>
      <c r="X7325" s="95" t="str">
        <f t="shared" si="459"/>
        <v/>
      </c>
    </row>
    <row r="7326" spans="21:24" x14ac:dyDescent="0.3">
      <c r="U7326" s="95" t="str">
        <f t="shared" si="456"/>
        <v/>
      </c>
      <c r="V7326" s="95" t="str">
        <f t="shared" si="457"/>
        <v/>
      </c>
      <c r="W7326" s="95" t="str">
        <f t="shared" si="458"/>
        <v/>
      </c>
      <c r="X7326" s="95" t="str">
        <f t="shared" si="459"/>
        <v/>
      </c>
    </row>
    <row r="7327" spans="21:24" x14ac:dyDescent="0.3">
      <c r="U7327" s="95" t="str">
        <f t="shared" si="456"/>
        <v/>
      </c>
      <c r="V7327" s="95" t="str">
        <f t="shared" si="457"/>
        <v/>
      </c>
      <c r="W7327" s="95" t="str">
        <f t="shared" si="458"/>
        <v/>
      </c>
      <c r="X7327" s="95" t="str">
        <f t="shared" si="459"/>
        <v/>
      </c>
    </row>
    <row r="7328" spans="21:24" x14ac:dyDescent="0.3">
      <c r="U7328" s="95" t="str">
        <f t="shared" si="456"/>
        <v/>
      </c>
      <c r="V7328" s="95" t="str">
        <f t="shared" si="457"/>
        <v/>
      </c>
      <c r="W7328" s="95" t="str">
        <f t="shared" si="458"/>
        <v/>
      </c>
      <c r="X7328" s="95" t="str">
        <f t="shared" si="459"/>
        <v/>
      </c>
    </row>
    <row r="7329" spans="21:24" x14ac:dyDescent="0.3">
      <c r="U7329" s="95" t="str">
        <f t="shared" si="456"/>
        <v/>
      </c>
      <c r="V7329" s="95" t="str">
        <f t="shared" si="457"/>
        <v/>
      </c>
      <c r="W7329" s="95" t="str">
        <f t="shared" si="458"/>
        <v/>
      </c>
      <c r="X7329" s="95" t="str">
        <f t="shared" si="459"/>
        <v/>
      </c>
    </row>
    <row r="7330" spans="21:24" x14ac:dyDescent="0.3">
      <c r="U7330" s="95" t="str">
        <f t="shared" si="456"/>
        <v/>
      </c>
      <c r="V7330" s="95" t="str">
        <f t="shared" si="457"/>
        <v/>
      </c>
      <c r="W7330" s="95" t="str">
        <f t="shared" si="458"/>
        <v/>
      </c>
      <c r="X7330" s="95" t="str">
        <f t="shared" si="459"/>
        <v/>
      </c>
    </row>
    <row r="7331" spans="21:24" x14ac:dyDescent="0.3">
      <c r="U7331" s="95" t="str">
        <f t="shared" si="456"/>
        <v/>
      </c>
      <c r="V7331" s="95" t="str">
        <f t="shared" si="457"/>
        <v/>
      </c>
      <c r="W7331" s="95" t="str">
        <f t="shared" si="458"/>
        <v/>
      </c>
      <c r="X7331" s="95" t="str">
        <f t="shared" si="459"/>
        <v/>
      </c>
    </row>
    <row r="7332" spans="21:24" x14ac:dyDescent="0.3">
      <c r="U7332" s="95" t="str">
        <f t="shared" si="456"/>
        <v/>
      </c>
      <c r="V7332" s="95" t="str">
        <f t="shared" si="457"/>
        <v/>
      </c>
      <c r="W7332" s="95" t="str">
        <f t="shared" si="458"/>
        <v/>
      </c>
      <c r="X7332" s="95" t="str">
        <f t="shared" si="459"/>
        <v/>
      </c>
    </row>
    <row r="7333" spans="21:24" x14ac:dyDescent="0.3">
      <c r="U7333" s="95" t="str">
        <f t="shared" si="456"/>
        <v/>
      </c>
      <c r="V7333" s="95" t="str">
        <f t="shared" si="457"/>
        <v/>
      </c>
      <c r="W7333" s="95" t="str">
        <f t="shared" si="458"/>
        <v/>
      </c>
      <c r="X7333" s="95" t="str">
        <f t="shared" si="459"/>
        <v/>
      </c>
    </row>
    <row r="7334" spans="21:24" x14ac:dyDescent="0.3">
      <c r="U7334" s="95" t="str">
        <f t="shared" si="456"/>
        <v/>
      </c>
      <c r="V7334" s="95" t="str">
        <f t="shared" si="457"/>
        <v/>
      </c>
      <c r="W7334" s="95" t="str">
        <f t="shared" si="458"/>
        <v/>
      </c>
      <c r="X7334" s="95" t="str">
        <f t="shared" si="459"/>
        <v/>
      </c>
    </row>
    <row r="7335" spans="21:24" x14ac:dyDescent="0.3">
      <c r="U7335" s="95" t="str">
        <f t="shared" si="456"/>
        <v/>
      </c>
      <c r="V7335" s="95" t="str">
        <f t="shared" si="457"/>
        <v/>
      </c>
      <c r="W7335" s="95" t="str">
        <f t="shared" si="458"/>
        <v/>
      </c>
      <c r="X7335" s="95" t="str">
        <f t="shared" si="459"/>
        <v/>
      </c>
    </row>
    <row r="7336" spans="21:24" x14ac:dyDescent="0.3">
      <c r="U7336" s="95" t="str">
        <f t="shared" si="456"/>
        <v/>
      </c>
      <c r="V7336" s="95" t="str">
        <f t="shared" si="457"/>
        <v/>
      </c>
      <c r="W7336" s="95" t="str">
        <f t="shared" si="458"/>
        <v/>
      </c>
      <c r="X7336" s="95" t="str">
        <f t="shared" si="459"/>
        <v/>
      </c>
    </row>
    <row r="7337" spans="21:24" x14ac:dyDescent="0.3">
      <c r="U7337" s="95" t="str">
        <f t="shared" si="456"/>
        <v/>
      </c>
      <c r="V7337" s="95" t="str">
        <f t="shared" si="457"/>
        <v/>
      </c>
      <c r="W7337" s="95" t="str">
        <f t="shared" si="458"/>
        <v/>
      </c>
      <c r="X7337" s="95" t="str">
        <f t="shared" si="459"/>
        <v/>
      </c>
    </row>
    <row r="7338" spans="21:24" x14ac:dyDescent="0.3">
      <c r="U7338" s="95" t="str">
        <f t="shared" si="456"/>
        <v/>
      </c>
      <c r="V7338" s="95" t="str">
        <f t="shared" si="457"/>
        <v/>
      </c>
      <c r="W7338" s="95" t="str">
        <f t="shared" si="458"/>
        <v/>
      </c>
      <c r="X7338" s="95" t="str">
        <f t="shared" si="459"/>
        <v/>
      </c>
    </row>
    <row r="7339" spans="21:24" x14ac:dyDescent="0.3">
      <c r="U7339" s="95" t="str">
        <f t="shared" si="456"/>
        <v/>
      </c>
      <c r="V7339" s="95" t="str">
        <f t="shared" si="457"/>
        <v/>
      </c>
      <c r="W7339" s="95" t="str">
        <f t="shared" si="458"/>
        <v/>
      </c>
      <c r="X7339" s="95" t="str">
        <f t="shared" si="459"/>
        <v/>
      </c>
    </row>
    <row r="7340" spans="21:24" x14ac:dyDescent="0.3">
      <c r="U7340" s="95" t="str">
        <f t="shared" si="456"/>
        <v/>
      </c>
      <c r="V7340" s="95" t="str">
        <f t="shared" si="457"/>
        <v/>
      </c>
      <c r="W7340" s="95" t="str">
        <f t="shared" si="458"/>
        <v/>
      </c>
      <c r="X7340" s="95" t="str">
        <f t="shared" si="459"/>
        <v/>
      </c>
    </row>
    <row r="7341" spans="21:24" x14ac:dyDescent="0.3">
      <c r="U7341" s="95" t="str">
        <f t="shared" si="456"/>
        <v/>
      </c>
      <c r="V7341" s="95" t="str">
        <f t="shared" si="457"/>
        <v/>
      </c>
      <c r="W7341" s="95" t="str">
        <f t="shared" si="458"/>
        <v/>
      </c>
      <c r="X7341" s="95" t="str">
        <f t="shared" si="459"/>
        <v/>
      </c>
    </row>
    <row r="7342" spans="21:24" x14ac:dyDescent="0.3">
      <c r="U7342" s="95" t="str">
        <f t="shared" si="456"/>
        <v/>
      </c>
      <c r="V7342" s="95" t="str">
        <f t="shared" si="457"/>
        <v/>
      </c>
      <c r="W7342" s="95" t="str">
        <f t="shared" si="458"/>
        <v/>
      </c>
      <c r="X7342" s="95" t="str">
        <f t="shared" si="459"/>
        <v/>
      </c>
    </row>
    <row r="7343" spans="21:24" x14ac:dyDescent="0.3">
      <c r="U7343" s="95" t="str">
        <f t="shared" si="456"/>
        <v/>
      </c>
      <c r="V7343" s="95" t="str">
        <f t="shared" si="457"/>
        <v/>
      </c>
      <c r="W7343" s="95" t="str">
        <f t="shared" si="458"/>
        <v/>
      </c>
      <c r="X7343" s="95" t="str">
        <f t="shared" si="459"/>
        <v/>
      </c>
    </row>
    <row r="7344" spans="21:24" x14ac:dyDescent="0.3">
      <c r="U7344" s="95" t="str">
        <f t="shared" si="456"/>
        <v/>
      </c>
      <c r="V7344" s="95" t="str">
        <f t="shared" si="457"/>
        <v/>
      </c>
      <c r="W7344" s="95" t="str">
        <f t="shared" si="458"/>
        <v/>
      </c>
      <c r="X7344" s="95" t="str">
        <f t="shared" si="459"/>
        <v/>
      </c>
    </row>
    <row r="7345" spans="21:24" x14ac:dyDescent="0.3">
      <c r="U7345" s="95" t="str">
        <f t="shared" si="456"/>
        <v/>
      </c>
      <c r="V7345" s="95" t="str">
        <f t="shared" si="457"/>
        <v/>
      </c>
      <c r="W7345" s="95" t="str">
        <f t="shared" si="458"/>
        <v/>
      </c>
      <c r="X7345" s="95" t="str">
        <f t="shared" si="459"/>
        <v/>
      </c>
    </row>
    <row r="7346" spans="21:24" x14ac:dyDescent="0.3">
      <c r="U7346" s="95" t="str">
        <f t="shared" si="456"/>
        <v/>
      </c>
      <c r="V7346" s="95" t="str">
        <f t="shared" si="457"/>
        <v/>
      </c>
      <c r="W7346" s="95" t="str">
        <f t="shared" si="458"/>
        <v/>
      </c>
      <c r="X7346" s="95" t="str">
        <f t="shared" si="459"/>
        <v/>
      </c>
    </row>
    <row r="7347" spans="21:24" x14ac:dyDescent="0.3">
      <c r="U7347" s="95" t="str">
        <f t="shared" si="456"/>
        <v/>
      </c>
      <c r="V7347" s="95" t="str">
        <f t="shared" si="457"/>
        <v/>
      </c>
      <c r="W7347" s="95" t="str">
        <f t="shared" si="458"/>
        <v/>
      </c>
      <c r="X7347" s="95" t="str">
        <f t="shared" si="459"/>
        <v/>
      </c>
    </row>
    <row r="7348" spans="21:24" x14ac:dyDescent="0.3">
      <c r="U7348" s="95" t="str">
        <f t="shared" si="456"/>
        <v/>
      </c>
      <c r="V7348" s="95" t="str">
        <f t="shared" si="457"/>
        <v/>
      </c>
      <c r="W7348" s="95" t="str">
        <f t="shared" si="458"/>
        <v/>
      </c>
      <c r="X7348" s="95" t="str">
        <f t="shared" si="459"/>
        <v/>
      </c>
    </row>
    <row r="7349" spans="21:24" x14ac:dyDescent="0.3">
      <c r="U7349" s="95" t="str">
        <f t="shared" si="456"/>
        <v/>
      </c>
      <c r="V7349" s="95" t="str">
        <f t="shared" si="457"/>
        <v/>
      </c>
      <c r="W7349" s="95" t="str">
        <f t="shared" si="458"/>
        <v/>
      </c>
      <c r="X7349" s="95" t="str">
        <f t="shared" si="459"/>
        <v/>
      </c>
    </row>
    <row r="7350" spans="21:24" x14ac:dyDescent="0.3">
      <c r="U7350" s="95" t="str">
        <f t="shared" si="456"/>
        <v/>
      </c>
      <c r="V7350" s="95" t="str">
        <f t="shared" si="457"/>
        <v/>
      </c>
      <c r="W7350" s="95" t="str">
        <f t="shared" si="458"/>
        <v/>
      </c>
      <c r="X7350" s="95" t="str">
        <f t="shared" si="459"/>
        <v/>
      </c>
    </row>
    <row r="7351" spans="21:24" x14ac:dyDescent="0.3">
      <c r="U7351" s="95" t="str">
        <f t="shared" si="456"/>
        <v/>
      </c>
      <c r="V7351" s="95" t="str">
        <f t="shared" si="457"/>
        <v/>
      </c>
      <c r="W7351" s="95" t="str">
        <f t="shared" si="458"/>
        <v/>
      </c>
      <c r="X7351" s="95" t="str">
        <f t="shared" si="459"/>
        <v/>
      </c>
    </row>
    <row r="7352" spans="21:24" x14ac:dyDescent="0.3">
      <c r="U7352" s="95" t="str">
        <f t="shared" si="456"/>
        <v/>
      </c>
      <c r="V7352" s="95" t="str">
        <f t="shared" si="457"/>
        <v/>
      </c>
      <c r="W7352" s="95" t="str">
        <f t="shared" si="458"/>
        <v/>
      </c>
      <c r="X7352" s="95" t="str">
        <f t="shared" si="459"/>
        <v/>
      </c>
    </row>
    <row r="7353" spans="21:24" x14ac:dyDescent="0.3">
      <c r="U7353" s="95" t="str">
        <f t="shared" si="456"/>
        <v/>
      </c>
      <c r="V7353" s="95" t="str">
        <f t="shared" si="457"/>
        <v/>
      </c>
      <c r="W7353" s="95" t="str">
        <f t="shared" si="458"/>
        <v/>
      </c>
      <c r="X7353" s="95" t="str">
        <f t="shared" si="459"/>
        <v/>
      </c>
    </row>
    <row r="7354" spans="21:24" x14ac:dyDescent="0.3">
      <c r="U7354" s="95" t="str">
        <f t="shared" si="456"/>
        <v/>
      </c>
      <c r="V7354" s="95" t="str">
        <f t="shared" si="457"/>
        <v/>
      </c>
      <c r="W7354" s="95" t="str">
        <f t="shared" si="458"/>
        <v/>
      </c>
      <c r="X7354" s="95" t="str">
        <f t="shared" si="459"/>
        <v/>
      </c>
    </row>
    <row r="7355" spans="21:24" x14ac:dyDescent="0.3">
      <c r="U7355" s="95" t="str">
        <f t="shared" si="456"/>
        <v/>
      </c>
      <c r="V7355" s="95" t="str">
        <f t="shared" si="457"/>
        <v/>
      </c>
      <c r="W7355" s="95" t="str">
        <f t="shared" si="458"/>
        <v/>
      </c>
      <c r="X7355" s="95" t="str">
        <f t="shared" si="459"/>
        <v/>
      </c>
    </row>
    <row r="7356" spans="21:24" x14ac:dyDescent="0.3">
      <c r="U7356" s="95" t="str">
        <f t="shared" si="456"/>
        <v/>
      </c>
      <c r="V7356" s="95" t="str">
        <f t="shared" si="457"/>
        <v/>
      </c>
      <c r="W7356" s="95" t="str">
        <f t="shared" si="458"/>
        <v/>
      </c>
      <c r="X7356" s="95" t="str">
        <f t="shared" si="459"/>
        <v/>
      </c>
    </row>
    <row r="7357" spans="21:24" x14ac:dyDescent="0.3">
      <c r="U7357" s="95" t="str">
        <f t="shared" si="456"/>
        <v/>
      </c>
      <c r="V7357" s="95" t="str">
        <f t="shared" si="457"/>
        <v/>
      </c>
      <c r="W7357" s="95" t="str">
        <f t="shared" si="458"/>
        <v/>
      </c>
      <c r="X7357" s="95" t="str">
        <f t="shared" si="459"/>
        <v/>
      </c>
    </row>
    <row r="7358" spans="21:24" x14ac:dyDescent="0.3">
      <c r="U7358" s="95" t="str">
        <f t="shared" si="456"/>
        <v/>
      </c>
      <c r="V7358" s="95" t="str">
        <f t="shared" si="457"/>
        <v/>
      </c>
      <c r="W7358" s="95" t="str">
        <f t="shared" si="458"/>
        <v/>
      </c>
      <c r="X7358" s="95" t="str">
        <f t="shared" si="459"/>
        <v/>
      </c>
    </row>
    <row r="7359" spans="21:24" x14ac:dyDescent="0.3">
      <c r="U7359" s="95" t="str">
        <f t="shared" si="456"/>
        <v/>
      </c>
      <c r="V7359" s="95" t="str">
        <f t="shared" si="457"/>
        <v/>
      </c>
      <c r="W7359" s="95" t="str">
        <f t="shared" si="458"/>
        <v/>
      </c>
      <c r="X7359" s="95" t="str">
        <f t="shared" si="459"/>
        <v/>
      </c>
    </row>
    <row r="7360" spans="21:24" x14ac:dyDescent="0.3">
      <c r="U7360" s="95" t="str">
        <f t="shared" si="456"/>
        <v/>
      </c>
      <c r="V7360" s="95" t="str">
        <f t="shared" si="457"/>
        <v/>
      </c>
      <c r="W7360" s="95" t="str">
        <f t="shared" si="458"/>
        <v/>
      </c>
      <c r="X7360" s="95" t="str">
        <f t="shared" si="459"/>
        <v/>
      </c>
    </row>
    <row r="7361" spans="21:24" x14ac:dyDescent="0.3">
      <c r="U7361" s="95" t="str">
        <f t="shared" si="456"/>
        <v/>
      </c>
      <c r="V7361" s="95" t="str">
        <f t="shared" si="457"/>
        <v/>
      </c>
      <c r="W7361" s="95" t="str">
        <f t="shared" si="458"/>
        <v/>
      </c>
      <c r="X7361" s="95" t="str">
        <f t="shared" si="459"/>
        <v/>
      </c>
    </row>
    <row r="7362" spans="21:24" x14ac:dyDescent="0.3">
      <c r="U7362" s="95" t="str">
        <f t="shared" si="456"/>
        <v/>
      </c>
      <c r="V7362" s="95" t="str">
        <f t="shared" si="457"/>
        <v/>
      </c>
      <c r="W7362" s="95" t="str">
        <f t="shared" si="458"/>
        <v/>
      </c>
      <c r="X7362" s="95" t="str">
        <f t="shared" si="459"/>
        <v/>
      </c>
    </row>
    <row r="7363" spans="21:24" x14ac:dyDescent="0.3">
      <c r="U7363" s="95" t="str">
        <f t="shared" si="456"/>
        <v/>
      </c>
      <c r="V7363" s="95" t="str">
        <f t="shared" si="457"/>
        <v/>
      </c>
      <c r="W7363" s="95" t="str">
        <f t="shared" si="458"/>
        <v/>
      </c>
      <c r="X7363" s="95" t="str">
        <f t="shared" si="459"/>
        <v/>
      </c>
    </row>
    <row r="7364" spans="21:24" x14ac:dyDescent="0.3">
      <c r="U7364" s="95" t="str">
        <f t="shared" si="456"/>
        <v/>
      </c>
      <c r="V7364" s="95" t="str">
        <f t="shared" si="457"/>
        <v/>
      </c>
      <c r="W7364" s="95" t="str">
        <f t="shared" si="458"/>
        <v/>
      </c>
      <c r="X7364" s="95" t="str">
        <f t="shared" si="459"/>
        <v/>
      </c>
    </row>
    <row r="7365" spans="21:24" x14ac:dyDescent="0.3">
      <c r="U7365" s="95" t="str">
        <f t="shared" ref="U7365:U7428" si="460">IF(L7365="ANO",B7365&amp;"-Linie A","")</f>
        <v/>
      </c>
      <c r="V7365" s="95" t="str">
        <f t="shared" ref="V7365:V7428" si="461">IF(M7365="ANO",B7365&amp;"-Linie B","")</f>
        <v/>
      </c>
      <c r="W7365" s="95" t="str">
        <f t="shared" ref="W7365:W7428" si="462">IF(N7365="ANO",B7365&amp;"-Linie C","")</f>
        <v/>
      </c>
      <c r="X7365" s="95" t="str">
        <f t="shared" ref="X7365:X7428" si="463">IF(O7365="ANO",B7365&amp;"-Linie D","")</f>
        <v/>
      </c>
    </row>
    <row r="7366" spans="21:24" x14ac:dyDescent="0.3">
      <c r="U7366" s="95" t="str">
        <f t="shared" si="460"/>
        <v/>
      </c>
      <c r="V7366" s="95" t="str">
        <f t="shared" si="461"/>
        <v/>
      </c>
      <c r="W7366" s="95" t="str">
        <f t="shared" si="462"/>
        <v/>
      </c>
      <c r="X7366" s="95" t="str">
        <f t="shared" si="463"/>
        <v/>
      </c>
    </row>
    <row r="7367" spans="21:24" x14ac:dyDescent="0.3">
      <c r="U7367" s="95" t="str">
        <f t="shared" si="460"/>
        <v/>
      </c>
      <c r="V7367" s="95" t="str">
        <f t="shared" si="461"/>
        <v/>
      </c>
      <c r="W7367" s="95" t="str">
        <f t="shared" si="462"/>
        <v/>
      </c>
      <c r="X7367" s="95" t="str">
        <f t="shared" si="463"/>
        <v/>
      </c>
    </row>
    <row r="7368" spans="21:24" x14ac:dyDescent="0.3">
      <c r="U7368" s="95" t="str">
        <f t="shared" si="460"/>
        <v/>
      </c>
      <c r="V7368" s="95" t="str">
        <f t="shared" si="461"/>
        <v/>
      </c>
      <c r="W7368" s="95" t="str">
        <f t="shared" si="462"/>
        <v/>
      </c>
      <c r="X7368" s="95" t="str">
        <f t="shared" si="463"/>
        <v/>
      </c>
    </row>
    <row r="7369" spans="21:24" x14ac:dyDescent="0.3">
      <c r="U7369" s="95" t="str">
        <f t="shared" si="460"/>
        <v/>
      </c>
      <c r="V7369" s="95" t="str">
        <f t="shared" si="461"/>
        <v/>
      </c>
      <c r="W7369" s="95" t="str">
        <f t="shared" si="462"/>
        <v/>
      </c>
      <c r="X7369" s="95" t="str">
        <f t="shared" si="463"/>
        <v/>
      </c>
    </row>
    <row r="7370" spans="21:24" x14ac:dyDescent="0.3">
      <c r="U7370" s="95" t="str">
        <f t="shared" si="460"/>
        <v/>
      </c>
      <c r="V7370" s="95" t="str">
        <f t="shared" si="461"/>
        <v/>
      </c>
      <c r="W7370" s="95" t="str">
        <f t="shared" si="462"/>
        <v/>
      </c>
      <c r="X7370" s="95" t="str">
        <f t="shared" si="463"/>
        <v/>
      </c>
    </row>
    <row r="7371" spans="21:24" x14ac:dyDescent="0.3">
      <c r="U7371" s="95" t="str">
        <f t="shared" si="460"/>
        <v/>
      </c>
      <c r="V7371" s="95" t="str">
        <f t="shared" si="461"/>
        <v/>
      </c>
      <c r="W7371" s="95" t="str">
        <f t="shared" si="462"/>
        <v/>
      </c>
      <c r="X7371" s="95" t="str">
        <f t="shared" si="463"/>
        <v/>
      </c>
    </row>
    <row r="7372" spans="21:24" x14ac:dyDescent="0.3">
      <c r="U7372" s="95" t="str">
        <f t="shared" si="460"/>
        <v/>
      </c>
      <c r="V7372" s="95" t="str">
        <f t="shared" si="461"/>
        <v/>
      </c>
      <c r="W7372" s="95" t="str">
        <f t="shared" si="462"/>
        <v/>
      </c>
      <c r="X7372" s="95" t="str">
        <f t="shared" si="463"/>
        <v/>
      </c>
    </row>
    <row r="7373" spans="21:24" x14ac:dyDescent="0.3">
      <c r="U7373" s="95" t="str">
        <f t="shared" si="460"/>
        <v/>
      </c>
      <c r="V7373" s="95" t="str">
        <f t="shared" si="461"/>
        <v/>
      </c>
      <c r="W7373" s="95" t="str">
        <f t="shared" si="462"/>
        <v/>
      </c>
      <c r="X7373" s="95" t="str">
        <f t="shared" si="463"/>
        <v/>
      </c>
    </row>
    <row r="7374" spans="21:24" x14ac:dyDescent="0.3">
      <c r="U7374" s="95" t="str">
        <f t="shared" si="460"/>
        <v/>
      </c>
      <c r="V7374" s="95" t="str">
        <f t="shared" si="461"/>
        <v/>
      </c>
      <c r="W7374" s="95" t="str">
        <f t="shared" si="462"/>
        <v/>
      </c>
      <c r="X7374" s="95" t="str">
        <f t="shared" si="463"/>
        <v/>
      </c>
    </row>
    <row r="7375" spans="21:24" x14ac:dyDescent="0.3">
      <c r="U7375" s="95" t="str">
        <f t="shared" si="460"/>
        <v/>
      </c>
      <c r="V7375" s="95" t="str">
        <f t="shared" si="461"/>
        <v/>
      </c>
      <c r="W7375" s="95" t="str">
        <f t="shared" si="462"/>
        <v/>
      </c>
      <c r="X7375" s="95" t="str">
        <f t="shared" si="463"/>
        <v/>
      </c>
    </row>
    <row r="7376" spans="21:24" x14ac:dyDescent="0.3">
      <c r="U7376" s="95" t="str">
        <f t="shared" si="460"/>
        <v/>
      </c>
      <c r="V7376" s="95" t="str">
        <f t="shared" si="461"/>
        <v/>
      </c>
      <c r="W7376" s="95" t="str">
        <f t="shared" si="462"/>
        <v/>
      </c>
      <c r="X7376" s="95" t="str">
        <f t="shared" si="463"/>
        <v/>
      </c>
    </row>
    <row r="7377" spans="21:24" x14ac:dyDescent="0.3">
      <c r="U7377" s="95" t="str">
        <f t="shared" si="460"/>
        <v/>
      </c>
      <c r="V7377" s="95" t="str">
        <f t="shared" si="461"/>
        <v/>
      </c>
      <c r="W7377" s="95" t="str">
        <f t="shared" si="462"/>
        <v/>
      </c>
      <c r="X7377" s="95" t="str">
        <f t="shared" si="463"/>
        <v/>
      </c>
    </row>
    <row r="7378" spans="21:24" x14ac:dyDescent="0.3">
      <c r="U7378" s="95" t="str">
        <f t="shared" si="460"/>
        <v/>
      </c>
      <c r="V7378" s="95" t="str">
        <f t="shared" si="461"/>
        <v/>
      </c>
      <c r="W7378" s="95" t="str">
        <f t="shared" si="462"/>
        <v/>
      </c>
      <c r="X7378" s="95" t="str">
        <f t="shared" si="463"/>
        <v/>
      </c>
    </row>
    <row r="7379" spans="21:24" x14ac:dyDescent="0.3">
      <c r="U7379" s="95" t="str">
        <f t="shared" si="460"/>
        <v/>
      </c>
      <c r="V7379" s="95" t="str">
        <f t="shared" si="461"/>
        <v/>
      </c>
      <c r="W7379" s="95" t="str">
        <f t="shared" si="462"/>
        <v/>
      </c>
      <c r="X7379" s="95" t="str">
        <f t="shared" si="463"/>
        <v/>
      </c>
    </row>
    <row r="7380" spans="21:24" x14ac:dyDescent="0.3">
      <c r="U7380" s="95" t="str">
        <f t="shared" si="460"/>
        <v/>
      </c>
      <c r="V7380" s="95" t="str">
        <f t="shared" si="461"/>
        <v/>
      </c>
      <c r="W7380" s="95" t="str">
        <f t="shared" si="462"/>
        <v/>
      </c>
      <c r="X7380" s="95" t="str">
        <f t="shared" si="463"/>
        <v/>
      </c>
    </row>
    <row r="7381" spans="21:24" x14ac:dyDescent="0.3">
      <c r="U7381" s="95" t="str">
        <f t="shared" si="460"/>
        <v/>
      </c>
      <c r="V7381" s="95" t="str">
        <f t="shared" si="461"/>
        <v/>
      </c>
      <c r="W7381" s="95" t="str">
        <f t="shared" si="462"/>
        <v/>
      </c>
      <c r="X7381" s="95" t="str">
        <f t="shared" si="463"/>
        <v/>
      </c>
    </row>
    <row r="7382" spans="21:24" x14ac:dyDescent="0.3">
      <c r="U7382" s="95" t="str">
        <f t="shared" si="460"/>
        <v/>
      </c>
      <c r="V7382" s="95" t="str">
        <f t="shared" si="461"/>
        <v/>
      </c>
      <c r="W7382" s="95" t="str">
        <f t="shared" si="462"/>
        <v/>
      </c>
      <c r="X7382" s="95" t="str">
        <f t="shared" si="463"/>
        <v/>
      </c>
    </row>
    <row r="7383" spans="21:24" x14ac:dyDescent="0.3">
      <c r="U7383" s="95" t="str">
        <f t="shared" si="460"/>
        <v/>
      </c>
      <c r="V7383" s="95" t="str">
        <f t="shared" si="461"/>
        <v/>
      </c>
      <c r="W7383" s="95" t="str">
        <f t="shared" si="462"/>
        <v/>
      </c>
      <c r="X7383" s="95" t="str">
        <f t="shared" si="463"/>
        <v/>
      </c>
    </row>
    <row r="7384" spans="21:24" x14ac:dyDescent="0.3">
      <c r="U7384" s="95" t="str">
        <f t="shared" si="460"/>
        <v/>
      </c>
      <c r="V7384" s="95" t="str">
        <f t="shared" si="461"/>
        <v/>
      </c>
      <c r="W7384" s="95" t="str">
        <f t="shared" si="462"/>
        <v/>
      </c>
      <c r="X7384" s="95" t="str">
        <f t="shared" si="463"/>
        <v/>
      </c>
    </row>
    <row r="7385" spans="21:24" x14ac:dyDescent="0.3">
      <c r="U7385" s="95" t="str">
        <f t="shared" si="460"/>
        <v/>
      </c>
      <c r="V7385" s="95" t="str">
        <f t="shared" si="461"/>
        <v/>
      </c>
      <c r="W7385" s="95" t="str">
        <f t="shared" si="462"/>
        <v/>
      </c>
      <c r="X7385" s="95" t="str">
        <f t="shared" si="463"/>
        <v/>
      </c>
    </row>
    <row r="7386" spans="21:24" x14ac:dyDescent="0.3">
      <c r="U7386" s="95" t="str">
        <f t="shared" si="460"/>
        <v/>
      </c>
      <c r="V7386" s="95" t="str">
        <f t="shared" si="461"/>
        <v/>
      </c>
      <c r="W7386" s="95" t="str">
        <f t="shared" si="462"/>
        <v/>
      </c>
      <c r="X7386" s="95" t="str">
        <f t="shared" si="463"/>
        <v/>
      </c>
    </row>
    <row r="7387" spans="21:24" x14ac:dyDescent="0.3">
      <c r="U7387" s="95" t="str">
        <f t="shared" si="460"/>
        <v/>
      </c>
      <c r="V7387" s="95" t="str">
        <f t="shared" si="461"/>
        <v/>
      </c>
      <c r="W7387" s="95" t="str">
        <f t="shared" si="462"/>
        <v/>
      </c>
      <c r="X7387" s="95" t="str">
        <f t="shared" si="463"/>
        <v/>
      </c>
    </row>
    <row r="7388" spans="21:24" x14ac:dyDescent="0.3">
      <c r="U7388" s="95" t="str">
        <f t="shared" si="460"/>
        <v/>
      </c>
      <c r="V7388" s="95" t="str">
        <f t="shared" si="461"/>
        <v/>
      </c>
      <c r="W7388" s="95" t="str">
        <f t="shared" si="462"/>
        <v/>
      </c>
      <c r="X7388" s="95" t="str">
        <f t="shared" si="463"/>
        <v/>
      </c>
    </row>
    <row r="7389" spans="21:24" x14ac:dyDescent="0.3">
      <c r="U7389" s="95" t="str">
        <f t="shared" si="460"/>
        <v/>
      </c>
      <c r="V7389" s="95" t="str">
        <f t="shared" si="461"/>
        <v/>
      </c>
      <c r="W7389" s="95" t="str">
        <f t="shared" si="462"/>
        <v/>
      </c>
      <c r="X7389" s="95" t="str">
        <f t="shared" si="463"/>
        <v/>
      </c>
    </row>
    <row r="7390" spans="21:24" x14ac:dyDescent="0.3">
      <c r="U7390" s="95" t="str">
        <f t="shared" si="460"/>
        <v/>
      </c>
      <c r="V7390" s="95" t="str">
        <f t="shared" si="461"/>
        <v/>
      </c>
      <c r="W7390" s="95" t="str">
        <f t="shared" si="462"/>
        <v/>
      </c>
      <c r="X7390" s="95" t="str">
        <f t="shared" si="463"/>
        <v/>
      </c>
    </row>
    <row r="7391" spans="21:24" x14ac:dyDescent="0.3">
      <c r="U7391" s="95" t="str">
        <f t="shared" si="460"/>
        <v/>
      </c>
      <c r="V7391" s="95" t="str">
        <f t="shared" si="461"/>
        <v/>
      </c>
      <c r="W7391" s="95" t="str">
        <f t="shared" si="462"/>
        <v/>
      </c>
      <c r="X7391" s="95" t="str">
        <f t="shared" si="463"/>
        <v/>
      </c>
    </row>
    <row r="7392" spans="21:24" x14ac:dyDescent="0.3">
      <c r="U7392" s="95" t="str">
        <f t="shared" si="460"/>
        <v/>
      </c>
      <c r="V7392" s="95" t="str">
        <f t="shared" si="461"/>
        <v/>
      </c>
      <c r="W7392" s="95" t="str">
        <f t="shared" si="462"/>
        <v/>
      </c>
      <c r="X7392" s="95" t="str">
        <f t="shared" si="463"/>
        <v/>
      </c>
    </row>
    <row r="7393" spans="21:24" x14ac:dyDescent="0.3">
      <c r="U7393" s="95" t="str">
        <f t="shared" si="460"/>
        <v/>
      </c>
      <c r="V7393" s="95" t="str">
        <f t="shared" si="461"/>
        <v/>
      </c>
      <c r="W7393" s="95" t="str">
        <f t="shared" si="462"/>
        <v/>
      </c>
      <c r="X7393" s="95" t="str">
        <f t="shared" si="463"/>
        <v/>
      </c>
    </row>
    <row r="7394" spans="21:24" x14ac:dyDescent="0.3">
      <c r="U7394" s="95" t="str">
        <f t="shared" si="460"/>
        <v/>
      </c>
      <c r="V7394" s="95" t="str">
        <f t="shared" si="461"/>
        <v/>
      </c>
      <c r="W7394" s="95" t="str">
        <f t="shared" si="462"/>
        <v/>
      </c>
      <c r="X7394" s="95" t="str">
        <f t="shared" si="463"/>
        <v/>
      </c>
    </row>
    <row r="7395" spans="21:24" x14ac:dyDescent="0.3">
      <c r="U7395" s="95" t="str">
        <f t="shared" si="460"/>
        <v/>
      </c>
      <c r="V7395" s="95" t="str">
        <f t="shared" si="461"/>
        <v/>
      </c>
      <c r="W7395" s="95" t="str">
        <f t="shared" si="462"/>
        <v/>
      </c>
      <c r="X7395" s="95" t="str">
        <f t="shared" si="463"/>
        <v/>
      </c>
    </row>
    <row r="7396" spans="21:24" x14ac:dyDescent="0.3">
      <c r="U7396" s="95" t="str">
        <f t="shared" si="460"/>
        <v/>
      </c>
      <c r="V7396" s="95" t="str">
        <f t="shared" si="461"/>
        <v/>
      </c>
      <c r="W7396" s="95" t="str">
        <f t="shared" si="462"/>
        <v/>
      </c>
      <c r="X7396" s="95" t="str">
        <f t="shared" si="463"/>
        <v/>
      </c>
    </row>
    <row r="7397" spans="21:24" x14ac:dyDescent="0.3">
      <c r="U7397" s="95" t="str">
        <f t="shared" si="460"/>
        <v/>
      </c>
      <c r="V7397" s="95" t="str">
        <f t="shared" si="461"/>
        <v/>
      </c>
      <c r="W7397" s="95" t="str">
        <f t="shared" si="462"/>
        <v/>
      </c>
      <c r="X7397" s="95" t="str">
        <f t="shared" si="463"/>
        <v/>
      </c>
    </row>
    <row r="7398" spans="21:24" x14ac:dyDescent="0.3">
      <c r="U7398" s="95" t="str">
        <f t="shared" si="460"/>
        <v/>
      </c>
      <c r="V7398" s="95" t="str">
        <f t="shared" si="461"/>
        <v/>
      </c>
      <c r="W7398" s="95" t="str">
        <f t="shared" si="462"/>
        <v/>
      </c>
      <c r="X7398" s="95" t="str">
        <f t="shared" si="463"/>
        <v/>
      </c>
    </row>
    <row r="7399" spans="21:24" x14ac:dyDescent="0.3">
      <c r="U7399" s="95" t="str">
        <f t="shared" si="460"/>
        <v/>
      </c>
      <c r="V7399" s="95" t="str">
        <f t="shared" si="461"/>
        <v/>
      </c>
      <c r="W7399" s="95" t="str">
        <f t="shared" si="462"/>
        <v/>
      </c>
      <c r="X7399" s="95" t="str">
        <f t="shared" si="463"/>
        <v/>
      </c>
    </row>
    <row r="7400" spans="21:24" x14ac:dyDescent="0.3">
      <c r="U7400" s="95" t="str">
        <f t="shared" si="460"/>
        <v/>
      </c>
      <c r="V7400" s="95" t="str">
        <f t="shared" si="461"/>
        <v/>
      </c>
      <c r="W7400" s="95" t="str">
        <f t="shared" si="462"/>
        <v/>
      </c>
      <c r="X7400" s="95" t="str">
        <f t="shared" si="463"/>
        <v/>
      </c>
    </row>
    <row r="7401" spans="21:24" x14ac:dyDescent="0.3">
      <c r="U7401" s="95" t="str">
        <f t="shared" si="460"/>
        <v/>
      </c>
      <c r="V7401" s="95" t="str">
        <f t="shared" si="461"/>
        <v/>
      </c>
      <c r="W7401" s="95" t="str">
        <f t="shared" si="462"/>
        <v/>
      </c>
      <c r="X7401" s="95" t="str">
        <f t="shared" si="463"/>
        <v/>
      </c>
    </row>
    <row r="7402" spans="21:24" x14ac:dyDescent="0.3">
      <c r="U7402" s="95" t="str">
        <f t="shared" si="460"/>
        <v/>
      </c>
      <c r="V7402" s="95" t="str">
        <f t="shared" si="461"/>
        <v/>
      </c>
      <c r="W7402" s="95" t="str">
        <f t="shared" si="462"/>
        <v/>
      </c>
      <c r="X7402" s="95" t="str">
        <f t="shared" si="463"/>
        <v/>
      </c>
    </row>
    <row r="7403" spans="21:24" x14ac:dyDescent="0.3">
      <c r="U7403" s="95" t="str">
        <f t="shared" si="460"/>
        <v/>
      </c>
      <c r="V7403" s="95" t="str">
        <f t="shared" si="461"/>
        <v/>
      </c>
      <c r="W7403" s="95" t="str">
        <f t="shared" si="462"/>
        <v/>
      </c>
      <c r="X7403" s="95" t="str">
        <f t="shared" si="463"/>
        <v/>
      </c>
    </row>
    <row r="7404" spans="21:24" x14ac:dyDescent="0.3">
      <c r="U7404" s="95" t="str">
        <f t="shared" si="460"/>
        <v/>
      </c>
      <c r="V7404" s="95" t="str">
        <f t="shared" si="461"/>
        <v/>
      </c>
      <c r="W7404" s="95" t="str">
        <f t="shared" si="462"/>
        <v/>
      </c>
      <c r="X7404" s="95" t="str">
        <f t="shared" si="463"/>
        <v/>
      </c>
    </row>
    <row r="7405" spans="21:24" x14ac:dyDescent="0.3">
      <c r="U7405" s="95" t="str">
        <f t="shared" si="460"/>
        <v/>
      </c>
      <c r="V7405" s="95" t="str">
        <f t="shared" si="461"/>
        <v/>
      </c>
      <c r="W7405" s="95" t="str">
        <f t="shared" si="462"/>
        <v/>
      </c>
      <c r="X7405" s="95" t="str">
        <f t="shared" si="463"/>
        <v/>
      </c>
    </row>
    <row r="7406" spans="21:24" x14ac:dyDescent="0.3">
      <c r="U7406" s="95" t="str">
        <f t="shared" si="460"/>
        <v/>
      </c>
      <c r="V7406" s="95" t="str">
        <f t="shared" si="461"/>
        <v/>
      </c>
      <c r="W7406" s="95" t="str">
        <f t="shared" si="462"/>
        <v/>
      </c>
      <c r="X7406" s="95" t="str">
        <f t="shared" si="463"/>
        <v/>
      </c>
    </row>
    <row r="7407" spans="21:24" x14ac:dyDescent="0.3">
      <c r="U7407" s="95" t="str">
        <f t="shared" si="460"/>
        <v/>
      </c>
      <c r="V7407" s="95" t="str">
        <f t="shared" si="461"/>
        <v/>
      </c>
      <c r="W7407" s="95" t="str">
        <f t="shared" si="462"/>
        <v/>
      </c>
      <c r="X7407" s="95" t="str">
        <f t="shared" si="463"/>
        <v/>
      </c>
    </row>
    <row r="7408" spans="21:24" x14ac:dyDescent="0.3">
      <c r="U7408" s="95" t="str">
        <f t="shared" si="460"/>
        <v/>
      </c>
      <c r="V7408" s="95" t="str">
        <f t="shared" si="461"/>
        <v/>
      </c>
      <c r="W7408" s="95" t="str">
        <f t="shared" si="462"/>
        <v/>
      </c>
      <c r="X7408" s="95" t="str">
        <f t="shared" si="463"/>
        <v/>
      </c>
    </row>
    <row r="7409" spans="21:24" x14ac:dyDescent="0.3">
      <c r="U7409" s="95" t="str">
        <f t="shared" si="460"/>
        <v/>
      </c>
      <c r="V7409" s="95" t="str">
        <f t="shared" si="461"/>
        <v/>
      </c>
      <c r="W7409" s="95" t="str">
        <f t="shared" si="462"/>
        <v/>
      </c>
      <c r="X7409" s="95" t="str">
        <f t="shared" si="463"/>
        <v/>
      </c>
    </row>
    <row r="7410" spans="21:24" x14ac:dyDescent="0.3">
      <c r="U7410" s="95" t="str">
        <f t="shared" si="460"/>
        <v/>
      </c>
      <c r="V7410" s="95" t="str">
        <f t="shared" si="461"/>
        <v/>
      </c>
      <c r="W7410" s="95" t="str">
        <f t="shared" si="462"/>
        <v/>
      </c>
      <c r="X7410" s="95" t="str">
        <f t="shared" si="463"/>
        <v/>
      </c>
    </row>
    <row r="7411" spans="21:24" x14ac:dyDescent="0.3">
      <c r="U7411" s="95" t="str">
        <f t="shared" si="460"/>
        <v/>
      </c>
      <c r="V7411" s="95" t="str">
        <f t="shared" si="461"/>
        <v/>
      </c>
      <c r="W7411" s="95" t="str">
        <f t="shared" si="462"/>
        <v/>
      </c>
      <c r="X7411" s="95" t="str">
        <f t="shared" si="463"/>
        <v/>
      </c>
    </row>
    <row r="7412" spans="21:24" x14ac:dyDescent="0.3">
      <c r="U7412" s="95" t="str">
        <f t="shared" si="460"/>
        <v/>
      </c>
      <c r="V7412" s="95" t="str">
        <f t="shared" si="461"/>
        <v/>
      </c>
      <c r="W7412" s="95" t="str">
        <f t="shared" si="462"/>
        <v/>
      </c>
      <c r="X7412" s="95" t="str">
        <f t="shared" si="463"/>
        <v/>
      </c>
    </row>
    <row r="7413" spans="21:24" x14ac:dyDescent="0.3">
      <c r="U7413" s="95" t="str">
        <f t="shared" si="460"/>
        <v/>
      </c>
      <c r="V7413" s="95" t="str">
        <f t="shared" si="461"/>
        <v/>
      </c>
      <c r="W7413" s="95" t="str">
        <f t="shared" si="462"/>
        <v/>
      </c>
      <c r="X7413" s="95" t="str">
        <f t="shared" si="463"/>
        <v/>
      </c>
    </row>
    <row r="7414" spans="21:24" x14ac:dyDescent="0.3">
      <c r="U7414" s="95" t="str">
        <f t="shared" si="460"/>
        <v/>
      </c>
      <c r="V7414" s="95" t="str">
        <f t="shared" si="461"/>
        <v/>
      </c>
      <c r="W7414" s="95" t="str">
        <f t="shared" si="462"/>
        <v/>
      </c>
      <c r="X7414" s="95" t="str">
        <f t="shared" si="463"/>
        <v/>
      </c>
    </row>
    <row r="7415" spans="21:24" x14ac:dyDescent="0.3">
      <c r="U7415" s="95" t="str">
        <f t="shared" si="460"/>
        <v/>
      </c>
      <c r="V7415" s="95" t="str">
        <f t="shared" si="461"/>
        <v/>
      </c>
      <c r="W7415" s="95" t="str">
        <f t="shared" si="462"/>
        <v/>
      </c>
      <c r="X7415" s="95" t="str">
        <f t="shared" si="463"/>
        <v/>
      </c>
    </row>
    <row r="7416" spans="21:24" x14ac:dyDescent="0.3">
      <c r="U7416" s="95" t="str">
        <f t="shared" si="460"/>
        <v/>
      </c>
      <c r="V7416" s="95" t="str">
        <f t="shared" si="461"/>
        <v/>
      </c>
      <c r="W7416" s="95" t="str">
        <f t="shared" si="462"/>
        <v/>
      </c>
      <c r="X7416" s="95" t="str">
        <f t="shared" si="463"/>
        <v/>
      </c>
    </row>
    <row r="7417" spans="21:24" x14ac:dyDescent="0.3">
      <c r="U7417" s="95" t="str">
        <f t="shared" si="460"/>
        <v/>
      </c>
      <c r="V7417" s="95" t="str">
        <f t="shared" si="461"/>
        <v/>
      </c>
      <c r="W7417" s="95" t="str">
        <f t="shared" si="462"/>
        <v/>
      </c>
      <c r="X7417" s="95" t="str">
        <f t="shared" si="463"/>
        <v/>
      </c>
    </row>
    <row r="7418" spans="21:24" x14ac:dyDescent="0.3">
      <c r="U7418" s="95" t="str">
        <f t="shared" si="460"/>
        <v/>
      </c>
      <c r="V7418" s="95" t="str">
        <f t="shared" si="461"/>
        <v/>
      </c>
      <c r="W7418" s="95" t="str">
        <f t="shared" si="462"/>
        <v/>
      </c>
      <c r="X7418" s="95" t="str">
        <f t="shared" si="463"/>
        <v/>
      </c>
    </row>
    <row r="7419" spans="21:24" x14ac:dyDescent="0.3">
      <c r="U7419" s="95" t="str">
        <f t="shared" si="460"/>
        <v/>
      </c>
      <c r="V7419" s="95" t="str">
        <f t="shared" si="461"/>
        <v/>
      </c>
      <c r="W7419" s="95" t="str">
        <f t="shared" si="462"/>
        <v/>
      </c>
      <c r="X7419" s="95" t="str">
        <f t="shared" si="463"/>
        <v/>
      </c>
    </row>
    <row r="7420" spans="21:24" x14ac:dyDescent="0.3">
      <c r="U7420" s="95" t="str">
        <f t="shared" si="460"/>
        <v/>
      </c>
      <c r="V7420" s="95" t="str">
        <f t="shared" si="461"/>
        <v/>
      </c>
      <c r="W7420" s="95" t="str">
        <f t="shared" si="462"/>
        <v/>
      </c>
      <c r="X7420" s="95" t="str">
        <f t="shared" si="463"/>
        <v/>
      </c>
    </row>
    <row r="7421" spans="21:24" x14ac:dyDescent="0.3">
      <c r="U7421" s="95" t="str">
        <f t="shared" si="460"/>
        <v/>
      </c>
      <c r="V7421" s="95" t="str">
        <f t="shared" si="461"/>
        <v/>
      </c>
      <c r="W7421" s="95" t="str">
        <f t="shared" si="462"/>
        <v/>
      </c>
      <c r="X7421" s="95" t="str">
        <f t="shared" si="463"/>
        <v/>
      </c>
    </row>
    <row r="7422" spans="21:24" x14ac:dyDescent="0.3">
      <c r="U7422" s="95" t="str">
        <f t="shared" si="460"/>
        <v/>
      </c>
      <c r="V7422" s="95" t="str">
        <f t="shared" si="461"/>
        <v/>
      </c>
      <c r="W7422" s="95" t="str">
        <f t="shared" si="462"/>
        <v/>
      </c>
      <c r="X7422" s="95" t="str">
        <f t="shared" si="463"/>
        <v/>
      </c>
    </row>
    <row r="7423" spans="21:24" x14ac:dyDescent="0.3">
      <c r="U7423" s="95" t="str">
        <f t="shared" si="460"/>
        <v/>
      </c>
      <c r="V7423" s="95" t="str">
        <f t="shared" si="461"/>
        <v/>
      </c>
      <c r="W7423" s="95" t="str">
        <f t="shared" si="462"/>
        <v/>
      </c>
      <c r="X7423" s="95" t="str">
        <f t="shared" si="463"/>
        <v/>
      </c>
    </row>
    <row r="7424" spans="21:24" x14ac:dyDescent="0.3">
      <c r="U7424" s="95" t="str">
        <f t="shared" si="460"/>
        <v/>
      </c>
      <c r="V7424" s="95" t="str">
        <f t="shared" si="461"/>
        <v/>
      </c>
      <c r="W7424" s="95" t="str">
        <f t="shared" si="462"/>
        <v/>
      </c>
      <c r="X7424" s="95" t="str">
        <f t="shared" si="463"/>
        <v/>
      </c>
    </row>
    <row r="7425" spans="21:24" x14ac:dyDescent="0.3">
      <c r="U7425" s="95" t="str">
        <f t="shared" si="460"/>
        <v/>
      </c>
      <c r="V7425" s="95" t="str">
        <f t="shared" si="461"/>
        <v/>
      </c>
      <c r="W7425" s="95" t="str">
        <f t="shared" si="462"/>
        <v/>
      </c>
      <c r="X7425" s="95" t="str">
        <f t="shared" si="463"/>
        <v/>
      </c>
    </row>
    <row r="7426" spans="21:24" x14ac:dyDescent="0.3">
      <c r="U7426" s="95" t="str">
        <f t="shared" si="460"/>
        <v/>
      </c>
      <c r="V7426" s="95" t="str">
        <f t="shared" si="461"/>
        <v/>
      </c>
      <c r="W7426" s="95" t="str">
        <f t="shared" si="462"/>
        <v/>
      </c>
      <c r="X7426" s="95" t="str">
        <f t="shared" si="463"/>
        <v/>
      </c>
    </row>
    <row r="7427" spans="21:24" x14ac:dyDescent="0.3">
      <c r="U7427" s="95" t="str">
        <f t="shared" si="460"/>
        <v/>
      </c>
      <c r="V7427" s="95" t="str">
        <f t="shared" si="461"/>
        <v/>
      </c>
      <c r="W7427" s="95" t="str">
        <f t="shared" si="462"/>
        <v/>
      </c>
      <c r="X7427" s="95" t="str">
        <f t="shared" si="463"/>
        <v/>
      </c>
    </row>
    <row r="7428" spans="21:24" x14ac:dyDescent="0.3">
      <c r="U7428" s="95" t="str">
        <f t="shared" si="460"/>
        <v/>
      </c>
      <c r="V7428" s="95" t="str">
        <f t="shared" si="461"/>
        <v/>
      </c>
      <c r="W7428" s="95" t="str">
        <f t="shared" si="462"/>
        <v/>
      </c>
      <c r="X7428" s="95" t="str">
        <f t="shared" si="463"/>
        <v/>
      </c>
    </row>
    <row r="7429" spans="21:24" x14ac:dyDescent="0.3">
      <c r="U7429" s="95" t="str">
        <f t="shared" ref="U7429:U7492" si="464">IF(L7429="ANO",B7429&amp;"-Linie A","")</f>
        <v/>
      </c>
      <c r="V7429" s="95" t="str">
        <f t="shared" ref="V7429:V7492" si="465">IF(M7429="ANO",B7429&amp;"-Linie B","")</f>
        <v/>
      </c>
      <c r="W7429" s="95" t="str">
        <f t="shared" ref="W7429:W7492" si="466">IF(N7429="ANO",B7429&amp;"-Linie C","")</f>
        <v/>
      </c>
      <c r="X7429" s="95" t="str">
        <f t="shared" ref="X7429:X7492" si="467">IF(O7429="ANO",B7429&amp;"-Linie D","")</f>
        <v/>
      </c>
    </row>
    <row r="7430" spans="21:24" x14ac:dyDescent="0.3">
      <c r="U7430" s="95" t="str">
        <f t="shared" si="464"/>
        <v/>
      </c>
      <c r="V7430" s="95" t="str">
        <f t="shared" si="465"/>
        <v/>
      </c>
      <c r="W7430" s="95" t="str">
        <f t="shared" si="466"/>
        <v/>
      </c>
      <c r="X7430" s="95" t="str">
        <f t="shared" si="467"/>
        <v/>
      </c>
    </row>
    <row r="7431" spans="21:24" x14ac:dyDescent="0.3">
      <c r="U7431" s="95" t="str">
        <f t="shared" si="464"/>
        <v/>
      </c>
      <c r="V7431" s="95" t="str">
        <f t="shared" si="465"/>
        <v/>
      </c>
      <c r="W7431" s="95" t="str">
        <f t="shared" si="466"/>
        <v/>
      </c>
      <c r="X7431" s="95" t="str">
        <f t="shared" si="467"/>
        <v/>
      </c>
    </row>
    <row r="7432" spans="21:24" x14ac:dyDescent="0.3">
      <c r="U7432" s="95" t="str">
        <f t="shared" si="464"/>
        <v/>
      </c>
      <c r="V7432" s="95" t="str">
        <f t="shared" si="465"/>
        <v/>
      </c>
      <c r="W7432" s="95" t="str">
        <f t="shared" si="466"/>
        <v/>
      </c>
      <c r="X7432" s="95" t="str">
        <f t="shared" si="467"/>
        <v/>
      </c>
    </row>
    <row r="7433" spans="21:24" x14ac:dyDescent="0.3">
      <c r="U7433" s="95" t="str">
        <f t="shared" si="464"/>
        <v/>
      </c>
      <c r="V7433" s="95" t="str">
        <f t="shared" si="465"/>
        <v/>
      </c>
      <c r="W7433" s="95" t="str">
        <f t="shared" si="466"/>
        <v/>
      </c>
      <c r="X7433" s="95" t="str">
        <f t="shared" si="467"/>
        <v/>
      </c>
    </row>
    <row r="7434" spans="21:24" x14ac:dyDescent="0.3">
      <c r="U7434" s="95" t="str">
        <f t="shared" si="464"/>
        <v/>
      </c>
      <c r="V7434" s="95" t="str">
        <f t="shared" si="465"/>
        <v/>
      </c>
      <c r="W7434" s="95" t="str">
        <f t="shared" si="466"/>
        <v/>
      </c>
      <c r="X7434" s="95" t="str">
        <f t="shared" si="467"/>
        <v/>
      </c>
    </row>
    <row r="7435" spans="21:24" x14ac:dyDescent="0.3">
      <c r="U7435" s="95" t="str">
        <f t="shared" si="464"/>
        <v/>
      </c>
      <c r="V7435" s="95" t="str">
        <f t="shared" si="465"/>
        <v/>
      </c>
      <c r="W7435" s="95" t="str">
        <f t="shared" si="466"/>
        <v/>
      </c>
      <c r="X7435" s="95" t="str">
        <f t="shared" si="467"/>
        <v/>
      </c>
    </row>
    <row r="7436" spans="21:24" x14ac:dyDescent="0.3">
      <c r="U7436" s="95" t="str">
        <f t="shared" si="464"/>
        <v/>
      </c>
      <c r="V7436" s="95" t="str">
        <f t="shared" si="465"/>
        <v/>
      </c>
      <c r="W7436" s="95" t="str">
        <f t="shared" si="466"/>
        <v/>
      </c>
      <c r="X7436" s="95" t="str">
        <f t="shared" si="467"/>
        <v/>
      </c>
    </row>
    <row r="7437" spans="21:24" x14ac:dyDescent="0.3">
      <c r="U7437" s="95" t="str">
        <f t="shared" si="464"/>
        <v/>
      </c>
      <c r="V7437" s="95" t="str">
        <f t="shared" si="465"/>
        <v/>
      </c>
      <c r="W7437" s="95" t="str">
        <f t="shared" si="466"/>
        <v/>
      </c>
      <c r="X7437" s="95" t="str">
        <f t="shared" si="467"/>
        <v/>
      </c>
    </row>
    <row r="7438" spans="21:24" x14ac:dyDescent="0.3">
      <c r="U7438" s="95" t="str">
        <f t="shared" si="464"/>
        <v/>
      </c>
      <c r="V7438" s="95" t="str">
        <f t="shared" si="465"/>
        <v/>
      </c>
      <c r="W7438" s="95" t="str">
        <f t="shared" si="466"/>
        <v/>
      </c>
      <c r="X7438" s="95" t="str">
        <f t="shared" si="467"/>
        <v/>
      </c>
    </row>
    <row r="7439" spans="21:24" x14ac:dyDescent="0.3">
      <c r="U7439" s="95" t="str">
        <f t="shared" si="464"/>
        <v/>
      </c>
      <c r="V7439" s="95" t="str">
        <f t="shared" si="465"/>
        <v/>
      </c>
      <c r="W7439" s="95" t="str">
        <f t="shared" si="466"/>
        <v/>
      </c>
      <c r="X7439" s="95" t="str">
        <f t="shared" si="467"/>
        <v/>
      </c>
    </row>
    <row r="7440" spans="21:24" x14ac:dyDescent="0.3">
      <c r="U7440" s="95" t="str">
        <f t="shared" si="464"/>
        <v/>
      </c>
      <c r="V7440" s="95" t="str">
        <f t="shared" si="465"/>
        <v/>
      </c>
      <c r="W7440" s="95" t="str">
        <f t="shared" si="466"/>
        <v/>
      </c>
      <c r="X7440" s="95" t="str">
        <f t="shared" si="467"/>
        <v/>
      </c>
    </row>
    <row r="7441" spans="21:24" x14ac:dyDescent="0.3">
      <c r="U7441" s="95" t="str">
        <f t="shared" si="464"/>
        <v/>
      </c>
      <c r="V7441" s="95" t="str">
        <f t="shared" si="465"/>
        <v/>
      </c>
      <c r="W7441" s="95" t="str">
        <f t="shared" si="466"/>
        <v/>
      </c>
      <c r="X7441" s="95" t="str">
        <f t="shared" si="467"/>
        <v/>
      </c>
    </row>
    <row r="7442" spans="21:24" x14ac:dyDescent="0.3">
      <c r="U7442" s="95" t="str">
        <f t="shared" si="464"/>
        <v/>
      </c>
      <c r="V7442" s="95" t="str">
        <f t="shared" si="465"/>
        <v/>
      </c>
      <c r="W7442" s="95" t="str">
        <f t="shared" si="466"/>
        <v/>
      </c>
      <c r="X7442" s="95" t="str">
        <f t="shared" si="467"/>
        <v/>
      </c>
    </row>
    <row r="7443" spans="21:24" x14ac:dyDescent="0.3">
      <c r="U7443" s="95" t="str">
        <f t="shared" si="464"/>
        <v/>
      </c>
      <c r="V7443" s="95" t="str">
        <f t="shared" si="465"/>
        <v/>
      </c>
      <c r="W7443" s="95" t="str">
        <f t="shared" si="466"/>
        <v/>
      </c>
      <c r="X7443" s="95" t="str">
        <f t="shared" si="467"/>
        <v/>
      </c>
    </row>
    <row r="7444" spans="21:24" x14ac:dyDescent="0.3">
      <c r="U7444" s="95" t="str">
        <f t="shared" si="464"/>
        <v/>
      </c>
      <c r="V7444" s="95" t="str">
        <f t="shared" si="465"/>
        <v/>
      </c>
      <c r="W7444" s="95" t="str">
        <f t="shared" si="466"/>
        <v/>
      </c>
      <c r="X7444" s="95" t="str">
        <f t="shared" si="467"/>
        <v/>
      </c>
    </row>
    <row r="7445" spans="21:24" x14ac:dyDescent="0.3">
      <c r="U7445" s="95" t="str">
        <f t="shared" si="464"/>
        <v/>
      </c>
      <c r="V7445" s="95" t="str">
        <f t="shared" si="465"/>
        <v/>
      </c>
      <c r="W7445" s="95" t="str">
        <f t="shared" si="466"/>
        <v/>
      </c>
      <c r="X7445" s="95" t="str">
        <f t="shared" si="467"/>
        <v/>
      </c>
    </row>
    <row r="7446" spans="21:24" x14ac:dyDescent="0.3">
      <c r="U7446" s="95" t="str">
        <f t="shared" si="464"/>
        <v/>
      </c>
      <c r="V7446" s="95" t="str">
        <f t="shared" si="465"/>
        <v/>
      </c>
      <c r="W7446" s="95" t="str">
        <f t="shared" si="466"/>
        <v/>
      </c>
      <c r="X7446" s="95" t="str">
        <f t="shared" si="467"/>
        <v/>
      </c>
    </row>
    <row r="7447" spans="21:24" x14ac:dyDescent="0.3">
      <c r="U7447" s="95" t="str">
        <f t="shared" si="464"/>
        <v/>
      </c>
      <c r="V7447" s="95" t="str">
        <f t="shared" si="465"/>
        <v/>
      </c>
      <c r="W7447" s="95" t="str">
        <f t="shared" si="466"/>
        <v/>
      </c>
      <c r="X7447" s="95" t="str">
        <f t="shared" si="467"/>
        <v/>
      </c>
    </row>
    <row r="7448" spans="21:24" x14ac:dyDescent="0.3">
      <c r="U7448" s="95" t="str">
        <f t="shared" si="464"/>
        <v/>
      </c>
      <c r="V7448" s="95" t="str">
        <f t="shared" si="465"/>
        <v/>
      </c>
      <c r="W7448" s="95" t="str">
        <f t="shared" si="466"/>
        <v/>
      </c>
      <c r="X7448" s="95" t="str">
        <f t="shared" si="467"/>
        <v/>
      </c>
    </row>
    <row r="7449" spans="21:24" x14ac:dyDescent="0.3">
      <c r="U7449" s="95" t="str">
        <f t="shared" si="464"/>
        <v/>
      </c>
      <c r="V7449" s="95" t="str">
        <f t="shared" si="465"/>
        <v/>
      </c>
      <c r="W7449" s="95" t="str">
        <f t="shared" si="466"/>
        <v/>
      </c>
      <c r="X7449" s="95" t="str">
        <f t="shared" si="467"/>
        <v/>
      </c>
    </row>
    <row r="7450" spans="21:24" x14ac:dyDescent="0.3">
      <c r="U7450" s="95" t="str">
        <f t="shared" si="464"/>
        <v/>
      </c>
      <c r="V7450" s="95" t="str">
        <f t="shared" si="465"/>
        <v/>
      </c>
      <c r="W7450" s="95" t="str">
        <f t="shared" si="466"/>
        <v/>
      </c>
      <c r="X7450" s="95" t="str">
        <f t="shared" si="467"/>
        <v/>
      </c>
    </row>
    <row r="7451" spans="21:24" x14ac:dyDescent="0.3">
      <c r="U7451" s="95" t="str">
        <f t="shared" si="464"/>
        <v/>
      </c>
      <c r="V7451" s="95" t="str">
        <f t="shared" si="465"/>
        <v/>
      </c>
      <c r="W7451" s="95" t="str">
        <f t="shared" si="466"/>
        <v/>
      </c>
      <c r="X7451" s="95" t="str">
        <f t="shared" si="467"/>
        <v/>
      </c>
    </row>
    <row r="7452" spans="21:24" x14ac:dyDescent="0.3">
      <c r="U7452" s="95" t="str">
        <f t="shared" si="464"/>
        <v/>
      </c>
      <c r="V7452" s="95" t="str">
        <f t="shared" si="465"/>
        <v/>
      </c>
      <c r="W7452" s="95" t="str">
        <f t="shared" si="466"/>
        <v/>
      </c>
      <c r="X7452" s="95" t="str">
        <f t="shared" si="467"/>
        <v/>
      </c>
    </row>
    <row r="7453" spans="21:24" x14ac:dyDescent="0.3">
      <c r="U7453" s="95" t="str">
        <f t="shared" si="464"/>
        <v/>
      </c>
      <c r="V7453" s="95" t="str">
        <f t="shared" si="465"/>
        <v/>
      </c>
      <c r="W7453" s="95" t="str">
        <f t="shared" si="466"/>
        <v/>
      </c>
      <c r="X7453" s="95" t="str">
        <f t="shared" si="467"/>
        <v/>
      </c>
    </row>
    <row r="7454" spans="21:24" x14ac:dyDescent="0.3">
      <c r="U7454" s="95" t="str">
        <f t="shared" si="464"/>
        <v/>
      </c>
      <c r="V7454" s="95" t="str">
        <f t="shared" si="465"/>
        <v/>
      </c>
      <c r="W7454" s="95" t="str">
        <f t="shared" si="466"/>
        <v/>
      </c>
      <c r="X7454" s="95" t="str">
        <f t="shared" si="467"/>
        <v/>
      </c>
    </row>
    <row r="7455" spans="21:24" x14ac:dyDescent="0.3">
      <c r="U7455" s="95" t="str">
        <f t="shared" si="464"/>
        <v/>
      </c>
      <c r="V7455" s="95" t="str">
        <f t="shared" si="465"/>
        <v/>
      </c>
      <c r="W7455" s="95" t="str">
        <f t="shared" si="466"/>
        <v/>
      </c>
      <c r="X7455" s="95" t="str">
        <f t="shared" si="467"/>
        <v/>
      </c>
    </row>
    <row r="7456" spans="21:24" x14ac:dyDescent="0.3">
      <c r="U7456" s="95" t="str">
        <f t="shared" si="464"/>
        <v/>
      </c>
      <c r="V7456" s="95" t="str">
        <f t="shared" si="465"/>
        <v/>
      </c>
      <c r="W7456" s="95" t="str">
        <f t="shared" si="466"/>
        <v/>
      </c>
      <c r="X7456" s="95" t="str">
        <f t="shared" si="467"/>
        <v/>
      </c>
    </row>
    <row r="7457" spans="21:24" x14ac:dyDescent="0.3">
      <c r="U7457" s="95" t="str">
        <f t="shared" si="464"/>
        <v/>
      </c>
      <c r="V7457" s="95" t="str">
        <f t="shared" si="465"/>
        <v/>
      </c>
      <c r="W7457" s="95" t="str">
        <f t="shared" si="466"/>
        <v/>
      </c>
      <c r="X7457" s="95" t="str">
        <f t="shared" si="467"/>
        <v/>
      </c>
    </row>
    <row r="7458" spans="21:24" x14ac:dyDescent="0.3">
      <c r="U7458" s="95" t="str">
        <f t="shared" si="464"/>
        <v/>
      </c>
      <c r="V7458" s="95" t="str">
        <f t="shared" si="465"/>
        <v/>
      </c>
      <c r="W7458" s="95" t="str">
        <f t="shared" si="466"/>
        <v/>
      </c>
      <c r="X7458" s="95" t="str">
        <f t="shared" si="467"/>
        <v/>
      </c>
    </row>
    <row r="7459" spans="21:24" x14ac:dyDescent="0.3">
      <c r="U7459" s="95" t="str">
        <f t="shared" si="464"/>
        <v/>
      </c>
      <c r="V7459" s="95" t="str">
        <f t="shared" si="465"/>
        <v/>
      </c>
      <c r="W7459" s="95" t="str">
        <f t="shared" si="466"/>
        <v/>
      </c>
      <c r="X7459" s="95" t="str">
        <f t="shared" si="467"/>
        <v/>
      </c>
    </row>
    <row r="7460" spans="21:24" x14ac:dyDescent="0.3">
      <c r="U7460" s="95" t="str">
        <f t="shared" si="464"/>
        <v/>
      </c>
      <c r="V7460" s="95" t="str">
        <f t="shared" si="465"/>
        <v/>
      </c>
      <c r="W7460" s="95" t="str">
        <f t="shared" si="466"/>
        <v/>
      </c>
      <c r="X7460" s="95" t="str">
        <f t="shared" si="467"/>
        <v/>
      </c>
    </row>
    <row r="7461" spans="21:24" x14ac:dyDescent="0.3">
      <c r="U7461" s="95" t="str">
        <f t="shared" si="464"/>
        <v/>
      </c>
      <c r="V7461" s="95" t="str">
        <f t="shared" si="465"/>
        <v/>
      </c>
      <c r="W7461" s="95" t="str">
        <f t="shared" si="466"/>
        <v/>
      </c>
      <c r="X7461" s="95" t="str">
        <f t="shared" si="467"/>
        <v/>
      </c>
    </row>
    <row r="7462" spans="21:24" x14ac:dyDescent="0.3">
      <c r="U7462" s="95" t="str">
        <f t="shared" si="464"/>
        <v/>
      </c>
      <c r="V7462" s="95" t="str">
        <f t="shared" si="465"/>
        <v/>
      </c>
      <c r="W7462" s="95" t="str">
        <f t="shared" si="466"/>
        <v/>
      </c>
      <c r="X7462" s="95" t="str">
        <f t="shared" si="467"/>
        <v/>
      </c>
    </row>
    <row r="7463" spans="21:24" x14ac:dyDescent="0.3">
      <c r="U7463" s="95" t="str">
        <f t="shared" si="464"/>
        <v/>
      </c>
      <c r="V7463" s="95" t="str">
        <f t="shared" si="465"/>
        <v/>
      </c>
      <c r="W7463" s="95" t="str">
        <f t="shared" si="466"/>
        <v/>
      </c>
      <c r="X7463" s="95" t="str">
        <f t="shared" si="467"/>
        <v/>
      </c>
    </row>
    <row r="7464" spans="21:24" x14ac:dyDescent="0.3">
      <c r="U7464" s="95" t="str">
        <f t="shared" si="464"/>
        <v/>
      </c>
      <c r="V7464" s="95" t="str">
        <f t="shared" si="465"/>
        <v/>
      </c>
      <c r="W7464" s="95" t="str">
        <f t="shared" si="466"/>
        <v/>
      </c>
      <c r="X7464" s="95" t="str">
        <f t="shared" si="467"/>
        <v/>
      </c>
    </row>
    <row r="7465" spans="21:24" x14ac:dyDescent="0.3">
      <c r="U7465" s="95" t="str">
        <f t="shared" si="464"/>
        <v/>
      </c>
      <c r="V7465" s="95" t="str">
        <f t="shared" si="465"/>
        <v/>
      </c>
      <c r="W7465" s="95" t="str">
        <f t="shared" si="466"/>
        <v/>
      </c>
      <c r="X7465" s="95" t="str">
        <f t="shared" si="467"/>
        <v/>
      </c>
    </row>
    <row r="7466" spans="21:24" x14ac:dyDescent="0.3">
      <c r="U7466" s="95" t="str">
        <f t="shared" si="464"/>
        <v/>
      </c>
      <c r="V7466" s="95" t="str">
        <f t="shared" si="465"/>
        <v/>
      </c>
      <c r="W7466" s="95" t="str">
        <f t="shared" si="466"/>
        <v/>
      </c>
      <c r="X7466" s="95" t="str">
        <f t="shared" si="467"/>
        <v/>
      </c>
    </row>
    <row r="7467" spans="21:24" x14ac:dyDescent="0.3">
      <c r="U7467" s="95" t="str">
        <f t="shared" si="464"/>
        <v/>
      </c>
      <c r="V7467" s="95" t="str">
        <f t="shared" si="465"/>
        <v/>
      </c>
      <c r="W7467" s="95" t="str">
        <f t="shared" si="466"/>
        <v/>
      </c>
      <c r="X7467" s="95" t="str">
        <f t="shared" si="467"/>
        <v/>
      </c>
    </row>
    <row r="7468" spans="21:24" x14ac:dyDescent="0.3">
      <c r="U7468" s="95" t="str">
        <f t="shared" si="464"/>
        <v/>
      </c>
      <c r="V7468" s="95" t="str">
        <f t="shared" si="465"/>
        <v/>
      </c>
      <c r="W7468" s="95" t="str">
        <f t="shared" si="466"/>
        <v/>
      </c>
      <c r="X7468" s="95" t="str">
        <f t="shared" si="467"/>
        <v/>
      </c>
    </row>
    <row r="7469" spans="21:24" x14ac:dyDescent="0.3">
      <c r="U7469" s="95" t="str">
        <f t="shared" si="464"/>
        <v/>
      </c>
      <c r="V7469" s="95" t="str">
        <f t="shared" si="465"/>
        <v/>
      </c>
      <c r="W7469" s="95" t="str">
        <f t="shared" si="466"/>
        <v/>
      </c>
      <c r="X7469" s="95" t="str">
        <f t="shared" si="467"/>
        <v/>
      </c>
    </row>
    <row r="7470" spans="21:24" x14ac:dyDescent="0.3">
      <c r="U7470" s="95" t="str">
        <f t="shared" si="464"/>
        <v/>
      </c>
      <c r="V7470" s="95" t="str">
        <f t="shared" si="465"/>
        <v/>
      </c>
      <c r="W7470" s="95" t="str">
        <f t="shared" si="466"/>
        <v/>
      </c>
      <c r="X7470" s="95" t="str">
        <f t="shared" si="467"/>
        <v/>
      </c>
    </row>
    <row r="7471" spans="21:24" x14ac:dyDescent="0.3">
      <c r="U7471" s="95" t="str">
        <f t="shared" si="464"/>
        <v/>
      </c>
      <c r="V7471" s="95" t="str">
        <f t="shared" si="465"/>
        <v/>
      </c>
      <c r="W7471" s="95" t="str">
        <f t="shared" si="466"/>
        <v/>
      </c>
      <c r="X7471" s="95" t="str">
        <f t="shared" si="467"/>
        <v/>
      </c>
    </row>
    <row r="7472" spans="21:24" x14ac:dyDescent="0.3">
      <c r="U7472" s="95" t="str">
        <f t="shared" si="464"/>
        <v/>
      </c>
      <c r="V7472" s="95" t="str">
        <f t="shared" si="465"/>
        <v/>
      </c>
      <c r="W7472" s="95" t="str">
        <f t="shared" si="466"/>
        <v/>
      </c>
      <c r="X7472" s="95" t="str">
        <f t="shared" si="467"/>
        <v/>
      </c>
    </row>
    <row r="7473" spans="21:24" x14ac:dyDescent="0.3">
      <c r="U7473" s="95" t="str">
        <f t="shared" si="464"/>
        <v/>
      </c>
      <c r="V7473" s="95" t="str">
        <f t="shared" si="465"/>
        <v/>
      </c>
      <c r="W7473" s="95" t="str">
        <f t="shared" si="466"/>
        <v/>
      </c>
      <c r="X7473" s="95" t="str">
        <f t="shared" si="467"/>
        <v/>
      </c>
    </row>
    <row r="7474" spans="21:24" x14ac:dyDescent="0.3">
      <c r="U7474" s="95" t="str">
        <f t="shared" si="464"/>
        <v/>
      </c>
      <c r="V7474" s="95" t="str">
        <f t="shared" si="465"/>
        <v/>
      </c>
      <c r="W7474" s="95" t="str">
        <f t="shared" si="466"/>
        <v/>
      </c>
      <c r="X7474" s="95" t="str">
        <f t="shared" si="467"/>
        <v/>
      </c>
    </row>
    <row r="7475" spans="21:24" x14ac:dyDescent="0.3">
      <c r="U7475" s="95" t="str">
        <f t="shared" si="464"/>
        <v/>
      </c>
      <c r="V7475" s="95" t="str">
        <f t="shared" si="465"/>
        <v/>
      </c>
      <c r="W7475" s="95" t="str">
        <f t="shared" si="466"/>
        <v/>
      </c>
      <c r="X7475" s="95" t="str">
        <f t="shared" si="467"/>
        <v/>
      </c>
    </row>
    <row r="7476" spans="21:24" x14ac:dyDescent="0.3">
      <c r="U7476" s="95" t="str">
        <f t="shared" si="464"/>
        <v/>
      </c>
      <c r="V7476" s="95" t="str">
        <f t="shared" si="465"/>
        <v/>
      </c>
      <c r="W7476" s="95" t="str">
        <f t="shared" si="466"/>
        <v/>
      </c>
      <c r="X7476" s="95" t="str">
        <f t="shared" si="467"/>
        <v/>
      </c>
    </row>
    <row r="7477" spans="21:24" x14ac:dyDescent="0.3">
      <c r="U7477" s="95" t="str">
        <f t="shared" si="464"/>
        <v/>
      </c>
      <c r="V7477" s="95" t="str">
        <f t="shared" si="465"/>
        <v/>
      </c>
      <c r="W7477" s="95" t="str">
        <f t="shared" si="466"/>
        <v/>
      </c>
      <c r="X7477" s="95" t="str">
        <f t="shared" si="467"/>
        <v/>
      </c>
    </row>
    <row r="7478" spans="21:24" x14ac:dyDescent="0.3">
      <c r="U7478" s="95" t="str">
        <f t="shared" si="464"/>
        <v/>
      </c>
      <c r="V7478" s="95" t="str">
        <f t="shared" si="465"/>
        <v/>
      </c>
      <c r="W7478" s="95" t="str">
        <f t="shared" si="466"/>
        <v/>
      </c>
      <c r="X7478" s="95" t="str">
        <f t="shared" si="467"/>
        <v/>
      </c>
    </row>
    <row r="7479" spans="21:24" x14ac:dyDescent="0.3">
      <c r="U7479" s="95" t="str">
        <f t="shared" si="464"/>
        <v/>
      </c>
      <c r="V7479" s="95" t="str">
        <f t="shared" si="465"/>
        <v/>
      </c>
      <c r="W7479" s="95" t="str">
        <f t="shared" si="466"/>
        <v/>
      </c>
      <c r="X7479" s="95" t="str">
        <f t="shared" si="467"/>
        <v/>
      </c>
    </row>
    <row r="7480" spans="21:24" x14ac:dyDescent="0.3">
      <c r="U7480" s="95" t="str">
        <f t="shared" si="464"/>
        <v/>
      </c>
      <c r="V7480" s="95" t="str">
        <f t="shared" si="465"/>
        <v/>
      </c>
      <c r="W7480" s="95" t="str">
        <f t="shared" si="466"/>
        <v/>
      </c>
      <c r="X7480" s="95" t="str">
        <f t="shared" si="467"/>
        <v/>
      </c>
    </row>
    <row r="7481" spans="21:24" x14ac:dyDescent="0.3">
      <c r="U7481" s="95" t="str">
        <f t="shared" si="464"/>
        <v/>
      </c>
      <c r="V7481" s="95" t="str">
        <f t="shared" si="465"/>
        <v/>
      </c>
      <c r="W7481" s="95" t="str">
        <f t="shared" si="466"/>
        <v/>
      </c>
      <c r="X7481" s="95" t="str">
        <f t="shared" si="467"/>
        <v/>
      </c>
    </row>
    <row r="7482" spans="21:24" x14ac:dyDescent="0.3">
      <c r="U7482" s="95" t="str">
        <f t="shared" si="464"/>
        <v/>
      </c>
      <c r="V7482" s="95" t="str">
        <f t="shared" si="465"/>
        <v/>
      </c>
      <c r="W7482" s="95" t="str">
        <f t="shared" si="466"/>
        <v/>
      </c>
      <c r="X7482" s="95" t="str">
        <f t="shared" si="467"/>
        <v/>
      </c>
    </row>
    <row r="7483" spans="21:24" x14ac:dyDescent="0.3">
      <c r="U7483" s="95" t="str">
        <f t="shared" si="464"/>
        <v/>
      </c>
      <c r="V7483" s="95" t="str">
        <f t="shared" si="465"/>
        <v/>
      </c>
      <c r="W7483" s="95" t="str">
        <f t="shared" si="466"/>
        <v/>
      </c>
      <c r="X7483" s="95" t="str">
        <f t="shared" si="467"/>
        <v/>
      </c>
    </row>
    <row r="7484" spans="21:24" x14ac:dyDescent="0.3">
      <c r="U7484" s="95" t="str">
        <f t="shared" si="464"/>
        <v/>
      </c>
      <c r="V7484" s="95" t="str">
        <f t="shared" si="465"/>
        <v/>
      </c>
      <c r="W7484" s="95" t="str">
        <f t="shared" si="466"/>
        <v/>
      </c>
      <c r="X7484" s="95" t="str">
        <f t="shared" si="467"/>
        <v/>
      </c>
    </row>
    <row r="7485" spans="21:24" x14ac:dyDescent="0.3">
      <c r="U7485" s="95" t="str">
        <f t="shared" si="464"/>
        <v/>
      </c>
      <c r="V7485" s="95" t="str">
        <f t="shared" si="465"/>
        <v/>
      </c>
      <c r="W7485" s="95" t="str">
        <f t="shared" si="466"/>
        <v/>
      </c>
      <c r="X7485" s="95" t="str">
        <f t="shared" si="467"/>
        <v/>
      </c>
    </row>
    <row r="7486" spans="21:24" x14ac:dyDescent="0.3">
      <c r="U7486" s="95" t="str">
        <f t="shared" si="464"/>
        <v/>
      </c>
      <c r="V7486" s="95" t="str">
        <f t="shared" si="465"/>
        <v/>
      </c>
      <c r="W7486" s="95" t="str">
        <f t="shared" si="466"/>
        <v/>
      </c>
      <c r="X7486" s="95" t="str">
        <f t="shared" si="467"/>
        <v/>
      </c>
    </row>
    <row r="7487" spans="21:24" x14ac:dyDescent="0.3">
      <c r="U7487" s="95" t="str">
        <f t="shared" si="464"/>
        <v/>
      </c>
      <c r="V7487" s="95" t="str">
        <f t="shared" si="465"/>
        <v/>
      </c>
      <c r="W7487" s="95" t="str">
        <f t="shared" si="466"/>
        <v/>
      </c>
      <c r="X7487" s="95" t="str">
        <f t="shared" si="467"/>
        <v/>
      </c>
    </row>
    <row r="7488" spans="21:24" x14ac:dyDescent="0.3">
      <c r="U7488" s="95" t="str">
        <f t="shared" si="464"/>
        <v/>
      </c>
      <c r="V7488" s="95" t="str">
        <f t="shared" si="465"/>
        <v/>
      </c>
      <c r="W7488" s="95" t="str">
        <f t="shared" si="466"/>
        <v/>
      </c>
      <c r="X7488" s="95" t="str">
        <f t="shared" si="467"/>
        <v/>
      </c>
    </row>
    <row r="7489" spans="21:24" x14ac:dyDescent="0.3">
      <c r="U7489" s="95" t="str">
        <f t="shared" si="464"/>
        <v/>
      </c>
      <c r="V7489" s="95" t="str">
        <f t="shared" si="465"/>
        <v/>
      </c>
      <c r="W7489" s="95" t="str">
        <f t="shared" si="466"/>
        <v/>
      </c>
      <c r="X7489" s="95" t="str">
        <f t="shared" si="467"/>
        <v/>
      </c>
    </row>
    <row r="7490" spans="21:24" x14ac:dyDescent="0.3">
      <c r="U7490" s="95" t="str">
        <f t="shared" si="464"/>
        <v/>
      </c>
      <c r="V7490" s="95" t="str">
        <f t="shared" si="465"/>
        <v/>
      </c>
      <c r="W7490" s="95" t="str">
        <f t="shared" si="466"/>
        <v/>
      </c>
      <c r="X7490" s="95" t="str">
        <f t="shared" si="467"/>
        <v/>
      </c>
    </row>
    <row r="7491" spans="21:24" x14ac:dyDescent="0.3">
      <c r="U7491" s="95" t="str">
        <f t="shared" si="464"/>
        <v/>
      </c>
      <c r="V7491" s="95" t="str">
        <f t="shared" si="465"/>
        <v/>
      </c>
      <c r="W7491" s="95" t="str">
        <f t="shared" si="466"/>
        <v/>
      </c>
      <c r="X7491" s="95" t="str">
        <f t="shared" si="467"/>
        <v/>
      </c>
    </row>
    <row r="7492" spans="21:24" x14ac:dyDescent="0.3">
      <c r="U7492" s="95" t="str">
        <f t="shared" si="464"/>
        <v/>
      </c>
      <c r="V7492" s="95" t="str">
        <f t="shared" si="465"/>
        <v/>
      </c>
      <c r="W7492" s="95" t="str">
        <f t="shared" si="466"/>
        <v/>
      </c>
      <c r="X7492" s="95" t="str">
        <f t="shared" si="467"/>
        <v/>
      </c>
    </row>
    <row r="7493" spans="21:24" x14ac:dyDescent="0.3">
      <c r="U7493" s="95" t="str">
        <f t="shared" ref="U7493:U7556" si="468">IF(L7493="ANO",B7493&amp;"-Linie A","")</f>
        <v/>
      </c>
      <c r="V7493" s="95" t="str">
        <f t="shared" ref="V7493:V7556" si="469">IF(M7493="ANO",B7493&amp;"-Linie B","")</f>
        <v/>
      </c>
      <c r="W7493" s="95" t="str">
        <f t="shared" ref="W7493:W7556" si="470">IF(N7493="ANO",B7493&amp;"-Linie C","")</f>
        <v/>
      </c>
      <c r="X7493" s="95" t="str">
        <f t="shared" ref="X7493:X7556" si="471">IF(O7493="ANO",B7493&amp;"-Linie D","")</f>
        <v/>
      </c>
    </row>
    <row r="7494" spans="21:24" x14ac:dyDescent="0.3">
      <c r="U7494" s="95" t="str">
        <f t="shared" si="468"/>
        <v/>
      </c>
      <c r="V7494" s="95" t="str">
        <f t="shared" si="469"/>
        <v/>
      </c>
      <c r="W7494" s="95" t="str">
        <f t="shared" si="470"/>
        <v/>
      </c>
      <c r="X7494" s="95" t="str">
        <f t="shared" si="471"/>
        <v/>
      </c>
    </row>
    <row r="7495" spans="21:24" x14ac:dyDescent="0.3">
      <c r="U7495" s="95" t="str">
        <f t="shared" si="468"/>
        <v/>
      </c>
      <c r="V7495" s="95" t="str">
        <f t="shared" si="469"/>
        <v/>
      </c>
      <c r="W7495" s="95" t="str">
        <f t="shared" si="470"/>
        <v/>
      </c>
      <c r="X7495" s="95" t="str">
        <f t="shared" si="471"/>
        <v/>
      </c>
    </row>
    <row r="7496" spans="21:24" x14ac:dyDescent="0.3">
      <c r="U7496" s="95" t="str">
        <f t="shared" si="468"/>
        <v/>
      </c>
      <c r="V7496" s="95" t="str">
        <f t="shared" si="469"/>
        <v/>
      </c>
      <c r="W7496" s="95" t="str">
        <f t="shared" si="470"/>
        <v/>
      </c>
      <c r="X7496" s="95" t="str">
        <f t="shared" si="471"/>
        <v/>
      </c>
    </row>
    <row r="7497" spans="21:24" x14ac:dyDescent="0.3">
      <c r="U7497" s="95" t="str">
        <f t="shared" si="468"/>
        <v/>
      </c>
      <c r="V7497" s="95" t="str">
        <f t="shared" si="469"/>
        <v/>
      </c>
      <c r="W7497" s="95" t="str">
        <f t="shared" si="470"/>
        <v/>
      </c>
      <c r="X7497" s="95" t="str">
        <f t="shared" si="471"/>
        <v/>
      </c>
    </row>
    <row r="7498" spans="21:24" x14ac:dyDescent="0.3">
      <c r="U7498" s="95" t="str">
        <f t="shared" si="468"/>
        <v/>
      </c>
      <c r="V7498" s="95" t="str">
        <f t="shared" si="469"/>
        <v/>
      </c>
      <c r="W7498" s="95" t="str">
        <f t="shared" si="470"/>
        <v/>
      </c>
      <c r="X7498" s="95" t="str">
        <f t="shared" si="471"/>
        <v/>
      </c>
    </row>
    <row r="7499" spans="21:24" x14ac:dyDescent="0.3">
      <c r="U7499" s="95" t="str">
        <f t="shared" si="468"/>
        <v/>
      </c>
      <c r="V7499" s="95" t="str">
        <f t="shared" si="469"/>
        <v/>
      </c>
      <c r="W7499" s="95" t="str">
        <f t="shared" si="470"/>
        <v/>
      </c>
      <c r="X7499" s="95" t="str">
        <f t="shared" si="471"/>
        <v/>
      </c>
    </row>
    <row r="7500" spans="21:24" x14ac:dyDescent="0.3">
      <c r="U7500" s="95" t="str">
        <f t="shared" si="468"/>
        <v/>
      </c>
      <c r="V7500" s="95" t="str">
        <f t="shared" si="469"/>
        <v/>
      </c>
      <c r="W7500" s="95" t="str">
        <f t="shared" si="470"/>
        <v/>
      </c>
      <c r="X7500" s="95" t="str">
        <f t="shared" si="471"/>
        <v/>
      </c>
    </row>
    <row r="7501" spans="21:24" x14ac:dyDescent="0.3">
      <c r="U7501" s="95" t="str">
        <f t="shared" si="468"/>
        <v/>
      </c>
      <c r="V7501" s="95" t="str">
        <f t="shared" si="469"/>
        <v/>
      </c>
      <c r="W7501" s="95" t="str">
        <f t="shared" si="470"/>
        <v/>
      </c>
      <c r="X7501" s="95" t="str">
        <f t="shared" si="471"/>
        <v/>
      </c>
    </row>
    <row r="7502" spans="21:24" x14ac:dyDescent="0.3">
      <c r="U7502" s="95" t="str">
        <f t="shared" si="468"/>
        <v/>
      </c>
      <c r="V7502" s="95" t="str">
        <f t="shared" si="469"/>
        <v/>
      </c>
      <c r="W7502" s="95" t="str">
        <f t="shared" si="470"/>
        <v/>
      </c>
      <c r="X7502" s="95" t="str">
        <f t="shared" si="471"/>
        <v/>
      </c>
    </row>
    <row r="7503" spans="21:24" x14ac:dyDescent="0.3">
      <c r="U7503" s="95" t="str">
        <f t="shared" si="468"/>
        <v/>
      </c>
      <c r="V7503" s="95" t="str">
        <f t="shared" si="469"/>
        <v/>
      </c>
      <c r="W7503" s="95" t="str">
        <f t="shared" si="470"/>
        <v/>
      </c>
      <c r="X7503" s="95" t="str">
        <f t="shared" si="471"/>
        <v/>
      </c>
    </row>
    <row r="7504" spans="21:24" x14ac:dyDescent="0.3">
      <c r="U7504" s="95" t="str">
        <f t="shared" si="468"/>
        <v/>
      </c>
      <c r="V7504" s="95" t="str">
        <f t="shared" si="469"/>
        <v/>
      </c>
      <c r="W7504" s="95" t="str">
        <f t="shared" si="470"/>
        <v/>
      </c>
      <c r="X7504" s="95" t="str">
        <f t="shared" si="471"/>
        <v/>
      </c>
    </row>
    <row r="7505" spans="21:24" x14ac:dyDescent="0.3">
      <c r="U7505" s="95" t="str">
        <f t="shared" si="468"/>
        <v/>
      </c>
      <c r="V7505" s="95" t="str">
        <f t="shared" si="469"/>
        <v/>
      </c>
      <c r="W7505" s="95" t="str">
        <f t="shared" si="470"/>
        <v/>
      </c>
      <c r="X7505" s="95" t="str">
        <f t="shared" si="471"/>
        <v/>
      </c>
    </row>
    <row r="7506" spans="21:24" x14ac:dyDescent="0.3">
      <c r="U7506" s="95" t="str">
        <f t="shared" si="468"/>
        <v/>
      </c>
      <c r="V7506" s="95" t="str">
        <f t="shared" si="469"/>
        <v/>
      </c>
      <c r="W7506" s="95" t="str">
        <f t="shared" si="470"/>
        <v/>
      </c>
      <c r="X7506" s="95" t="str">
        <f t="shared" si="471"/>
        <v/>
      </c>
    </row>
    <row r="7507" spans="21:24" x14ac:dyDescent="0.3">
      <c r="U7507" s="95" t="str">
        <f t="shared" si="468"/>
        <v/>
      </c>
      <c r="V7507" s="95" t="str">
        <f t="shared" si="469"/>
        <v/>
      </c>
      <c r="W7507" s="95" t="str">
        <f t="shared" si="470"/>
        <v/>
      </c>
      <c r="X7507" s="95" t="str">
        <f t="shared" si="471"/>
        <v/>
      </c>
    </row>
    <row r="7508" spans="21:24" x14ac:dyDescent="0.3">
      <c r="U7508" s="95" t="str">
        <f t="shared" si="468"/>
        <v/>
      </c>
      <c r="V7508" s="95" t="str">
        <f t="shared" si="469"/>
        <v/>
      </c>
      <c r="W7508" s="95" t="str">
        <f t="shared" si="470"/>
        <v/>
      </c>
      <c r="X7508" s="95" t="str">
        <f t="shared" si="471"/>
        <v/>
      </c>
    </row>
    <row r="7509" spans="21:24" x14ac:dyDescent="0.3">
      <c r="U7509" s="95" t="str">
        <f t="shared" si="468"/>
        <v/>
      </c>
      <c r="V7509" s="95" t="str">
        <f t="shared" si="469"/>
        <v/>
      </c>
      <c r="W7509" s="95" t="str">
        <f t="shared" si="470"/>
        <v/>
      </c>
      <c r="X7509" s="95" t="str">
        <f t="shared" si="471"/>
        <v/>
      </c>
    </row>
    <row r="7510" spans="21:24" x14ac:dyDescent="0.3">
      <c r="U7510" s="95" t="str">
        <f t="shared" si="468"/>
        <v/>
      </c>
      <c r="V7510" s="95" t="str">
        <f t="shared" si="469"/>
        <v/>
      </c>
      <c r="W7510" s="95" t="str">
        <f t="shared" si="470"/>
        <v/>
      </c>
      <c r="X7510" s="95" t="str">
        <f t="shared" si="471"/>
        <v/>
      </c>
    </row>
    <row r="7511" spans="21:24" x14ac:dyDescent="0.3">
      <c r="U7511" s="95" t="str">
        <f t="shared" si="468"/>
        <v/>
      </c>
      <c r="V7511" s="95" t="str">
        <f t="shared" si="469"/>
        <v/>
      </c>
      <c r="W7511" s="95" t="str">
        <f t="shared" si="470"/>
        <v/>
      </c>
      <c r="X7511" s="95" t="str">
        <f t="shared" si="471"/>
        <v/>
      </c>
    </row>
    <row r="7512" spans="21:24" x14ac:dyDescent="0.3">
      <c r="U7512" s="95" t="str">
        <f t="shared" si="468"/>
        <v/>
      </c>
      <c r="V7512" s="95" t="str">
        <f t="shared" si="469"/>
        <v/>
      </c>
      <c r="W7512" s="95" t="str">
        <f t="shared" si="470"/>
        <v/>
      </c>
      <c r="X7512" s="95" t="str">
        <f t="shared" si="471"/>
        <v/>
      </c>
    </row>
    <row r="7513" spans="21:24" x14ac:dyDescent="0.3">
      <c r="U7513" s="95" t="str">
        <f t="shared" si="468"/>
        <v/>
      </c>
      <c r="V7513" s="95" t="str">
        <f t="shared" si="469"/>
        <v/>
      </c>
      <c r="W7513" s="95" t="str">
        <f t="shared" si="470"/>
        <v/>
      </c>
      <c r="X7513" s="95" t="str">
        <f t="shared" si="471"/>
        <v/>
      </c>
    </row>
    <row r="7514" spans="21:24" x14ac:dyDescent="0.3">
      <c r="U7514" s="95" t="str">
        <f t="shared" si="468"/>
        <v/>
      </c>
      <c r="V7514" s="95" t="str">
        <f t="shared" si="469"/>
        <v/>
      </c>
      <c r="W7514" s="95" t="str">
        <f t="shared" si="470"/>
        <v/>
      </c>
      <c r="X7514" s="95" t="str">
        <f t="shared" si="471"/>
        <v/>
      </c>
    </row>
    <row r="7515" spans="21:24" x14ac:dyDescent="0.3">
      <c r="U7515" s="95" t="str">
        <f t="shared" si="468"/>
        <v/>
      </c>
      <c r="V7515" s="95" t="str">
        <f t="shared" si="469"/>
        <v/>
      </c>
      <c r="W7515" s="95" t="str">
        <f t="shared" si="470"/>
        <v/>
      </c>
      <c r="X7515" s="95" t="str">
        <f t="shared" si="471"/>
        <v/>
      </c>
    </row>
    <row r="7516" spans="21:24" x14ac:dyDescent="0.3">
      <c r="U7516" s="95" t="str">
        <f t="shared" si="468"/>
        <v/>
      </c>
      <c r="V7516" s="95" t="str">
        <f t="shared" si="469"/>
        <v/>
      </c>
      <c r="W7516" s="95" t="str">
        <f t="shared" si="470"/>
        <v/>
      </c>
      <c r="X7516" s="95" t="str">
        <f t="shared" si="471"/>
        <v/>
      </c>
    </row>
    <row r="7517" spans="21:24" x14ac:dyDescent="0.3">
      <c r="U7517" s="95" t="str">
        <f t="shared" si="468"/>
        <v/>
      </c>
      <c r="V7517" s="95" t="str">
        <f t="shared" si="469"/>
        <v/>
      </c>
      <c r="W7517" s="95" t="str">
        <f t="shared" si="470"/>
        <v/>
      </c>
      <c r="X7517" s="95" t="str">
        <f t="shared" si="471"/>
        <v/>
      </c>
    </row>
    <row r="7518" spans="21:24" x14ac:dyDescent="0.3">
      <c r="U7518" s="95" t="str">
        <f t="shared" si="468"/>
        <v/>
      </c>
      <c r="V7518" s="95" t="str">
        <f t="shared" si="469"/>
        <v/>
      </c>
      <c r="W7518" s="95" t="str">
        <f t="shared" si="470"/>
        <v/>
      </c>
      <c r="X7518" s="95" t="str">
        <f t="shared" si="471"/>
        <v/>
      </c>
    </row>
    <row r="7519" spans="21:24" x14ac:dyDescent="0.3">
      <c r="U7519" s="95" t="str">
        <f t="shared" si="468"/>
        <v/>
      </c>
      <c r="V7519" s="95" t="str">
        <f t="shared" si="469"/>
        <v/>
      </c>
      <c r="W7519" s="95" t="str">
        <f t="shared" si="470"/>
        <v/>
      </c>
      <c r="X7519" s="95" t="str">
        <f t="shared" si="471"/>
        <v/>
      </c>
    </row>
    <row r="7520" spans="21:24" x14ac:dyDescent="0.3">
      <c r="U7520" s="95" t="str">
        <f t="shared" si="468"/>
        <v/>
      </c>
      <c r="V7520" s="95" t="str">
        <f t="shared" si="469"/>
        <v/>
      </c>
      <c r="W7520" s="95" t="str">
        <f t="shared" si="470"/>
        <v/>
      </c>
      <c r="X7520" s="95" t="str">
        <f t="shared" si="471"/>
        <v/>
      </c>
    </row>
    <row r="7521" spans="21:24" x14ac:dyDescent="0.3">
      <c r="U7521" s="95" t="str">
        <f t="shared" si="468"/>
        <v/>
      </c>
      <c r="V7521" s="95" t="str">
        <f t="shared" si="469"/>
        <v/>
      </c>
      <c r="W7521" s="95" t="str">
        <f t="shared" si="470"/>
        <v/>
      </c>
      <c r="X7521" s="95" t="str">
        <f t="shared" si="471"/>
        <v/>
      </c>
    </row>
    <row r="7522" spans="21:24" x14ac:dyDescent="0.3">
      <c r="U7522" s="95" t="str">
        <f t="shared" si="468"/>
        <v/>
      </c>
      <c r="V7522" s="95" t="str">
        <f t="shared" si="469"/>
        <v/>
      </c>
      <c r="W7522" s="95" t="str">
        <f t="shared" si="470"/>
        <v/>
      </c>
      <c r="X7522" s="95" t="str">
        <f t="shared" si="471"/>
        <v/>
      </c>
    </row>
    <row r="7523" spans="21:24" x14ac:dyDescent="0.3">
      <c r="U7523" s="95" t="str">
        <f t="shared" si="468"/>
        <v/>
      </c>
      <c r="V7523" s="95" t="str">
        <f t="shared" si="469"/>
        <v/>
      </c>
      <c r="W7523" s="95" t="str">
        <f t="shared" si="470"/>
        <v/>
      </c>
      <c r="X7523" s="95" t="str">
        <f t="shared" si="471"/>
        <v/>
      </c>
    </row>
    <row r="7524" spans="21:24" x14ac:dyDescent="0.3">
      <c r="U7524" s="95" t="str">
        <f t="shared" si="468"/>
        <v/>
      </c>
      <c r="V7524" s="95" t="str">
        <f t="shared" si="469"/>
        <v/>
      </c>
      <c r="W7524" s="95" t="str">
        <f t="shared" si="470"/>
        <v/>
      </c>
      <c r="X7524" s="95" t="str">
        <f t="shared" si="471"/>
        <v/>
      </c>
    </row>
    <row r="7525" spans="21:24" x14ac:dyDescent="0.3">
      <c r="U7525" s="95" t="str">
        <f t="shared" si="468"/>
        <v/>
      </c>
      <c r="V7525" s="95" t="str">
        <f t="shared" si="469"/>
        <v/>
      </c>
      <c r="W7525" s="95" t="str">
        <f t="shared" si="470"/>
        <v/>
      </c>
      <c r="X7525" s="95" t="str">
        <f t="shared" si="471"/>
        <v/>
      </c>
    </row>
    <row r="7526" spans="21:24" x14ac:dyDescent="0.3">
      <c r="U7526" s="95" t="str">
        <f t="shared" si="468"/>
        <v/>
      </c>
      <c r="V7526" s="95" t="str">
        <f t="shared" si="469"/>
        <v/>
      </c>
      <c r="W7526" s="95" t="str">
        <f t="shared" si="470"/>
        <v/>
      </c>
      <c r="X7526" s="95" t="str">
        <f t="shared" si="471"/>
        <v/>
      </c>
    </row>
    <row r="7527" spans="21:24" x14ac:dyDescent="0.3">
      <c r="U7527" s="95" t="str">
        <f t="shared" si="468"/>
        <v/>
      </c>
      <c r="V7527" s="95" t="str">
        <f t="shared" si="469"/>
        <v/>
      </c>
      <c r="W7527" s="95" t="str">
        <f t="shared" si="470"/>
        <v/>
      </c>
      <c r="X7527" s="95" t="str">
        <f t="shared" si="471"/>
        <v/>
      </c>
    </row>
    <row r="7528" spans="21:24" x14ac:dyDescent="0.3">
      <c r="U7528" s="95" t="str">
        <f t="shared" si="468"/>
        <v/>
      </c>
      <c r="V7528" s="95" t="str">
        <f t="shared" si="469"/>
        <v/>
      </c>
      <c r="W7528" s="95" t="str">
        <f t="shared" si="470"/>
        <v/>
      </c>
      <c r="X7528" s="95" t="str">
        <f t="shared" si="471"/>
        <v/>
      </c>
    </row>
    <row r="7529" spans="21:24" x14ac:dyDescent="0.3">
      <c r="U7529" s="95" t="str">
        <f t="shared" si="468"/>
        <v/>
      </c>
      <c r="V7529" s="95" t="str">
        <f t="shared" si="469"/>
        <v/>
      </c>
      <c r="W7529" s="95" t="str">
        <f t="shared" si="470"/>
        <v/>
      </c>
      <c r="X7529" s="95" t="str">
        <f t="shared" si="471"/>
        <v/>
      </c>
    </row>
    <row r="7530" spans="21:24" x14ac:dyDescent="0.3">
      <c r="U7530" s="95" t="str">
        <f t="shared" si="468"/>
        <v/>
      </c>
      <c r="V7530" s="95" t="str">
        <f t="shared" si="469"/>
        <v/>
      </c>
      <c r="W7530" s="95" t="str">
        <f t="shared" si="470"/>
        <v/>
      </c>
      <c r="X7530" s="95" t="str">
        <f t="shared" si="471"/>
        <v/>
      </c>
    </row>
    <row r="7531" spans="21:24" x14ac:dyDescent="0.3">
      <c r="U7531" s="95" t="str">
        <f t="shared" si="468"/>
        <v/>
      </c>
      <c r="V7531" s="95" t="str">
        <f t="shared" si="469"/>
        <v/>
      </c>
      <c r="W7531" s="95" t="str">
        <f t="shared" si="470"/>
        <v/>
      </c>
      <c r="X7531" s="95" t="str">
        <f t="shared" si="471"/>
        <v/>
      </c>
    </row>
    <row r="7532" spans="21:24" x14ac:dyDescent="0.3">
      <c r="U7532" s="95" t="str">
        <f t="shared" si="468"/>
        <v/>
      </c>
      <c r="V7532" s="95" t="str">
        <f t="shared" si="469"/>
        <v/>
      </c>
      <c r="W7532" s="95" t="str">
        <f t="shared" si="470"/>
        <v/>
      </c>
      <c r="X7532" s="95" t="str">
        <f t="shared" si="471"/>
        <v/>
      </c>
    </row>
    <row r="7533" spans="21:24" x14ac:dyDescent="0.3">
      <c r="U7533" s="95" t="str">
        <f t="shared" si="468"/>
        <v/>
      </c>
      <c r="V7533" s="95" t="str">
        <f t="shared" si="469"/>
        <v/>
      </c>
      <c r="W7533" s="95" t="str">
        <f t="shared" si="470"/>
        <v/>
      </c>
      <c r="X7533" s="95" t="str">
        <f t="shared" si="471"/>
        <v/>
      </c>
    </row>
    <row r="7534" spans="21:24" x14ac:dyDescent="0.3">
      <c r="U7534" s="95" t="str">
        <f t="shared" si="468"/>
        <v/>
      </c>
      <c r="V7534" s="95" t="str">
        <f t="shared" si="469"/>
        <v/>
      </c>
      <c r="W7534" s="95" t="str">
        <f t="shared" si="470"/>
        <v/>
      </c>
      <c r="X7534" s="95" t="str">
        <f t="shared" si="471"/>
        <v/>
      </c>
    </row>
    <row r="7535" spans="21:24" x14ac:dyDescent="0.3">
      <c r="U7535" s="95" t="str">
        <f t="shared" si="468"/>
        <v/>
      </c>
      <c r="V7535" s="95" t="str">
        <f t="shared" si="469"/>
        <v/>
      </c>
      <c r="W7535" s="95" t="str">
        <f t="shared" si="470"/>
        <v/>
      </c>
      <c r="X7535" s="95" t="str">
        <f t="shared" si="471"/>
        <v/>
      </c>
    </row>
    <row r="7536" spans="21:24" x14ac:dyDescent="0.3">
      <c r="U7536" s="95" t="str">
        <f t="shared" si="468"/>
        <v/>
      </c>
      <c r="V7536" s="95" t="str">
        <f t="shared" si="469"/>
        <v/>
      </c>
      <c r="W7536" s="95" t="str">
        <f t="shared" si="470"/>
        <v/>
      </c>
      <c r="X7536" s="95" t="str">
        <f t="shared" si="471"/>
        <v/>
      </c>
    </row>
    <row r="7537" spans="21:24" x14ac:dyDescent="0.3">
      <c r="U7537" s="95" t="str">
        <f t="shared" si="468"/>
        <v/>
      </c>
      <c r="V7537" s="95" t="str">
        <f t="shared" si="469"/>
        <v/>
      </c>
      <c r="W7537" s="95" t="str">
        <f t="shared" si="470"/>
        <v/>
      </c>
      <c r="X7537" s="95" t="str">
        <f t="shared" si="471"/>
        <v/>
      </c>
    </row>
    <row r="7538" spans="21:24" x14ac:dyDescent="0.3">
      <c r="U7538" s="95" t="str">
        <f t="shared" si="468"/>
        <v/>
      </c>
      <c r="V7538" s="95" t="str">
        <f t="shared" si="469"/>
        <v/>
      </c>
      <c r="W7538" s="95" t="str">
        <f t="shared" si="470"/>
        <v/>
      </c>
      <c r="X7538" s="95" t="str">
        <f t="shared" si="471"/>
        <v/>
      </c>
    </row>
    <row r="7539" spans="21:24" x14ac:dyDescent="0.3">
      <c r="U7539" s="95" t="str">
        <f t="shared" si="468"/>
        <v/>
      </c>
      <c r="V7539" s="95" t="str">
        <f t="shared" si="469"/>
        <v/>
      </c>
      <c r="W7539" s="95" t="str">
        <f t="shared" si="470"/>
        <v/>
      </c>
      <c r="X7539" s="95" t="str">
        <f t="shared" si="471"/>
        <v/>
      </c>
    </row>
    <row r="7540" spans="21:24" x14ac:dyDescent="0.3">
      <c r="U7540" s="95" t="str">
        <f t="shared" si="468"/>
        <v/>
      </c>
      <c r="V7540" s="95" t="str">
        <f t="shared" si="469"/>
        <v/>
      </c>
      <c r="W7540" s="95" t="str">
        <f t="shared" si="470"/>
        <v/>
      </c>
      <c r="X7540" s="95" t="str">
        <f t="shared" si="471"/>
        <v/>
      </c>
    </row>
    <row r="7541" spans="21:24" x14ac:dyDescent="0.3">
      <c r="U7541" s="95" t="str">
        <f t="shared" si="468"/>
        <v/>
      </c>
      <c r="V7541" s="95" t="str">
        <f t="shared" si="469"/>
        <v/>
      </c>
      <c r="W7541" s="95" t="str">
        <f t="shared" si="470"/>
        <v/>
      </c>
      <c r="X7541" s="95" t="str">
        <f t="shared" si="471"/>
        <v/>
      </c>
    </row>
    <row r="7542" spans="21:24" x14ac:dyDescent="0.3">
      <c r="U7542" s="95" t="str">
        <f t="shared" si="468"/>
        <v/>
      </c>
      <c r="V7542" s="95" t="str">
        <f t="shared" si="469"/>
        <v/>
      </c>
      <c r="W7542" s="95" t="str">
        <f t="shared" si="470"/>
        <v/>
      </c>
      <c r="X7542" s="95" t="str">
        <f t="shared" si="471"/>
        <v/>
      </c>
    </row>
    <row r="7543" spans="21:24" x14ac:dyDescent="0.3">
      <c r="U7543" s="95" t="str">
        <f t="shared" si="468"/>
        <v/>
      </c>
      <c r="V7543" s="95" t="str">
        <f t="shared" si="469"/>
        <v/>
      </c>
      <c r="W7543" s="95" t="str">
        <f t="shared" si="470"/>
        <v/>
      </c>
      <c r="X7543" s="95" t="str">
        <f t="shared" si="471"/>
        <v/>
      </c>
    </row>
    <row r="7544" spans="21:24" x14ac:dyDescent="0.3">
      <c r="U7544" s="95" t="str">
        <f t="shared" si="468"/>
        <v/>
      </c>
      <c r="V7544" s="95" t="str">
        <f t="shared" si="469"/>
        <v/>
      </c>
      <c r="W7544" s="95" t="str">
        <f t="shared" si="470"/>
        <v/>
      </c>
      <c r="X7544" s="95" t="str">
        <f t="shared" si="471"/>
        <v/>
      </c>
    </row>
    <row r="7545" spans="21:24" x14ac:dyDescent="0.3">
      <c r="U7545" s="95" t="str">
        <f t="shared" si="468"/>
        <v/>
      </c>
      <c r="V7545" s="95" t="str">
        <f t="shared" si="469"/>
        <v/>
      </c>
      <c r="W7545" s="95" t="str">
        <f t="shared" si="470"/>
        <v/>
      </c>
      <c r="X7545" s="95" t="str">
        <f t="shared" si="471"/>
        <v/>
      </c>
    </row>
    <row r="7546" spans="21:24" x14ac:dyDescent="0.3">
      <c r="U7546" s="95" t="str">
        <f t="shared" si="468"/>
        <v/>
      </c>
      <c r="V7546" s="95" t="str">
        <f t="shared" si="469"/>
        <v/>
      </c>
      <c r="W7546" s="95" t="str">
        <f t="shared" si="470"/>
        <v/>
      </c>
      <c r="X7546" s="95" t="str">
        <f t="shared" si="471"/>
        <v/>
      </c>
    </row>
    <row r="7547" spans="21:24" x14ac:dyDescent="0.3">
      <c r="U7547" s="95" t="str">
        <f t="shared" si="468"/>
        <v/>
      </c>
      <c r="V7547" s="95" t="str">
        <f t="shared" si="469"/>
        <v/>
      </c>
      <c r="W7547" s="95" t="str">
        <f t="shared" si="470"/>
        <v/>
      </c>
      <c r="X7547" s="95" t="str">
        <f t="shared" si="471"/>
        <v/>
      </c>
    </row>
    <row r="7548" spans="21:24" x14ac:dyDescent="0.3">
      <c r="U7548" s="95" t="str">
        <f t="shared" si="468"/>
        <v/>
      </c>
      <c r="V7548" s="95" t="str">
        <f t="shared" si="469"/>
        <v/>
      </c>
      <c r="W7548" s="95" t="str">
        <f t="shared" si="470"/>
        <v/>
      </c>
      <c r="X7548" s="95" t="str">
        <f t="shared" si="471"/>
        <v/>
      </c>
    </row>
    <row r="7549" spans="21:24" x14ac:dyDescent="0.3">
      <c r="U7549" s="95" t="str">
        <f t="shared" si="468"/>
        <v/>
      </c>
      <c r="V7549" s="95" t="str">
        <f t="shared" si="469"/>
        <v/>
      </c>
      <c r="W7549" s="95" t="str">
        <f t="shared" si="470"/>
        <v/>
      </c>
      <c r="X7549" s="95" t="str">
        <f t="shared" si="471"/>
        <v/>
      </c>
    </row>
    <row r="7550" spans="21:24" x14ac:dyDescent="0.3">
      <c r="U7550" s="95" t="str">
        <f t="shared" si="468"/>
        <v/>
      </c>
      <c r="V7550" s="95" t="str">
        <f t="shared" si="469"/>
        <v/>
      </c>
      <c r="W7550" s="95" t="str">
        <f t="shared" si="470"/>
        <v/>
      </c>
      <c r="X7550" s="95" t="str">
        <f t="shared" si="471"/>
        <v/>
      </c>
    </row>
    <row r="7551" spans="21:24" x14ac:dyDescent="0.3">
      <c r="U7551" s="95" t="str">
        <f t="shared" si="468"/>
        <v/>
      </c>
      <c r="V7551" s="95" t="str">
        <f t="shared" si="469"/>
        <v/>
      </c>
      <c r="W7551" s="95" t="str">
        <f t="shared" si="470"/>
        <v/>
      </c>
      <c r="X7551" s="95" t="str">
        <f t="shared" si="471"/>
        <v/>
      </c>
    </row>
    <row r="7552" spans="21:24" x14ac:dyDescent="0.3">
      <c r="U7552" s="95" t="str">
        <f t="shared" si="468"/>
        <v/>
      </c>
      <c r="V7552" s="95" t="str">
        <f t="shared" si="469"/>
        <v/>
      </c>
      <c r="W7552" s="95" t="str">
        <f t="shared" si="470"/>
        <v/>
      </c>
      <c r="X7552" s="95" t="str">
        <f t="shared" si="471"/>
        <v/>
      </c>
    </row>
    <row r="7553" spans="21:24" x14ac:dyDescent="0.3">
      <c r="U7553" s="95" t="str">
        <f t="shared" si="468"/>
        <v/>
      </c>
      <c r="V7553" s="95" t="str">
        <f t="shared" si="469"/>
        <v/>
      </c>
      <c r="W7553" s="95" t="str">
        <f t="shared" si="470"/>
        <v/>
      </c>
      <c r="X7553" s="95" t="str">
        <f t="shared" si="471"/>
        <v/>
      </c>
    </row>
    <row r="7554" spans="21:24" x14ac:dyDescent="0.3">
      <c r="U7554" s="95" t="str">
        <f t="shared" si="468"/>
        <v/>
      </c>
      <c r="V7554" s="95" t="str">
        <f t="shared" si="469"/>
        <v/>
      </c>
      <c r="W7554" s="95" t="str">
        <f t="shared" si="470"/>
        <v/>
      </c>
      <c r="X7554" s="95" t="str">
        <f t="shared" si="471"/>
        <v/>
      </c>
    </row>
    <row r="7555" spans="21:24" x14ac:dyDescent="0.3">
      <c r="U7555" s="95" t="str">
        <f t="shared" si="468"/>
        <v/>
      </c>
      <c r="V7555" s="95" t="str">
        <f t="shared" si="469"/>
        <v/>
      </c>
      <c r="W7555" s="95" t="str">
        <f t="shared" si="470"/>
        <v/>
      </c>
      <c r="X7555" s="95" t="str">
        <f t="shared" si="471"/>
        <v/>
      </c>
    </row>
    <row r="7556" spans="21:24" x14ac:dyDescent="0.3">
      <c r="U7556" s="95" t="str">
        <f t="shared" si="468"/>
        <v/>
      </c>
      <c r="V7556" s="95" t="str">
        <f t="shared" si="469"/>
        <v/>
      </c>
      <c r="W7556" s="95" t="str">
        <f t="shared" si="470"/>
        <v/>
      </c>
      <c r="X7556" s="95" t="str">
        <f t="shared" si="471"/>
        <v/>
      </c>
    </row>
    <row r="7557" spans="21:24" x14ac:dyDescent="0.3">
      <c r="U7557" s="95" t="str">
        <f t="shared" ref="U7557:U7620" si="472">IF(L7557="ANO",B7557&amp;"-Linie A","")</f>
        <v/>
      </c>
      <c r="V7557" s="95" t="str">
        <f t="shared" ref="V7557:V7620" si="473">IF(M7557="ANO",B7557&amp;"-Linie B","")</f>
        <v/>
      </c>
      <c r="W7557" s="95" t="str">
        <f t="shared" ref="W7557:W7620" si="474">IF(N7557="ANO",B7557&amp;"-Linie C","")</f>
        <v/>
      </c>
      <c r="X7557" s="95" t="str">
        <f t="shared" ref="X7557:X7620" si="475">IF(O7557="ANO",B7557&amp;"-Linie D","")</f>
        <v/>
      </c>
    </row>
    <row r="7558" spans="21:24" x14ac:dyDescent="0.3">
      <c r="U7558" s="95" t="str">
        <f t="shared" si="472"/>
        <v/>
      </c>
      <c r="V7558" s="95" t="str">
        <f t="shared" si="473"/>
        <v/>
      </c>
      <c r="W7558" s="95" t="str">
        <f t="shared" si="474"/>
        <v/>
      </c>
      <c r="X7558" s="95" t="str">
        <f t="shared" si="475"/>
        <v/>
      </c>
    </row>
    <row r="7559" spans="21:24" x14ac:dyDescent="0.3">
      <c r="U7559" s="95" t="str">
        <f t="shared" si="472"/>
        <v/>
      </c>
      <c r="V7559" s="95" t="str">
        <f t="shared" si="473"/>
        <v/>
      </c>
      <c r="W7559" s="95" t="str">
        <f t="shared" si="474"/>
        <v/>
      </c>
      <c r="X7559" s="95" t="str">
        <f t="shared" si="475"/>
        <v/>
      </c>
    </row>
    <row r="7560" spans="21:24" x14ac:dyDescent="0.3">
      <c r="U7560" s="95" t="str">
        <f t="shared" si="472"/>
        <v/>
      </c>
      <c r="V7560" s="95" t="str">
        <f t="shared" si="473"/>
        <v/>
      </c>
      <c r="W7560" s="95" t="str">
        <f t="shared" si="474"/>
        <v/>
      </c>
      <c r="X7560" s="95" t="str">
        <f t="shared" si="475"/>
        <v/>
      </c>
    </row>
    <row r="7561" spans="21:24" x14ac:dyDescent="0.3">
      <c r="U7561" s="95" t="str">
        <f t="shared" si="472"/>
        <v/>
      </c>
      <c r="V7561" s="95" t="str">
        <f t="shared" si="473"/>
        <v/>
      </c>
      <c r="W7561" s="95" t="str">
        <f t="shared" si="474"/>
        <v/>
      </c>
      <c r="X7561" s="95" t="str">
        <f t="shared" si="475"/>
        <v/>
      </c>
    </row>
    <row r="7562" spans="21:24" x14ac:dyDescent="0.3">
      <c r="U7562" s="95" t="str">
        <f t="shared" si="472"/>
        <v/>
      </c>
      <c r="V7562" s="95" t="str">
        <f t="shared" si="473"/>
        <v/>
      </c>
      <c r="W7562" s="95" t="str">
        <f t="shared" si="474"/>
        <v/>
      </c>
      <c r="X7562" s="95" t="str">
        <f t="shared" si="475"/>
        <v/>
      </c>
    </row>
    <row r="7563" spans="21:24" x14ac:dyDescent="0.3">
      <c r="U7563" s="95" t="str">
        <f t="shared" si="472"/>
        <v/>
      </c>
      <c r="V7563" s="95" t="str">
        <f t="shared" si="473"/>
        <v/>
      </c>
      <c r="W7563" s="95" t="str">
        <f t="shared" si="474"/>
        <v/>
      </c>
      <c r="X7563" s="95" t="str">
        <f t="shared" si="475"/>
        <v/>
      </c>
    </row>
    <row r="7564" spans="21:24" x14ac:dyDescent="0.3">
      <c r="U7564" s="95" t="str">
        <f t="shared" si="472"/>
        <v/>
      </c>
      <c r="V7564" s="95" t="str">
        <f t="shared" si="473"/>
        <v/>
      </c>
      <c r="W7564" s="95" t="str">
        <f t="shared" si="474"/>
        <v/>
      </c>
      <c r="X7564" s="95" t="str">
        <f t="shared" si="475"/>
        <v/>
      </c>
    </row>
    <row r="7565" spans="21:24" x14ac:dyDescent="0.3">
      <c r="U7565" s="95" t="str">
        <f t="shared" si="472"/>
        <v/>
      </c>
      <c r="V7565" s="95" t="str">
        <f t="shared" si="473"/>
        <v/>
      </c>
      <c r="W7565" s="95" t="str">
        <f t="shared" si="474"/>
        <v/>
      </c>
      <c r="X7565" s="95" t="str">
        <f t="shared" si="475"/>
        <v/>
      </c>
    </row>
    <row r="7566" spans="21:24" x14ac:dyDescent="0.3">
      <c r="U7566" s="95" t="str">
        <f t="shared" si="472"/>
        <v/>
      </c>
      <c r="V7566" s="95" t="str">
        <f t="shared" si="473"/>
        <v/>
      </c>
      <c r="W7566" s="95" t="str">
        <f t="shared" si="474"/>
        <v/>
      </c>
      <c r="X7566" s="95" t="str">
        <f t="shared" si="475"/>
        <v/>
      </c>
    </row>
    <row r="7567" spans="21:24" x14ac:dyDescent="0.3">
      <c r="U7567" s="95" t="str">
        <f t="shared" si="472"/>
        <v/>
      </c>
      <c r="V7567" s="95" t="str">
        <f t="shared" si="473"/>
        <v/>
      </c>
      <c r="W7567" s="95" t="str">
        <f t="shared" si="474"/>
        <v/>
      </c>
      <c r="X7567" s="95" t="str">
        <f t="shared" si="475"/>
        <v/>
      </c>
    </row>
    <row r="7568" spans="21:24" x14ac:dyDescent="0.3">
      <c r="U7568" s="95" t="str">
        <f t="shared" si="472"/>
        <v/>
      </c>
      <c r="V7568" s="95" t="str">
        <f t="shared" si="473"/>
        <v/>
      </c>
      <c r="W7568" s="95" t="str">
        <f t="shared" si="474"/>
        <v/>
      </c>
      <c r="X7568" s="95" t="str">
        <f t="shared" si="475"/>
        <v/>
      </c>
    </row>
    <row r="7569" spans="21:24" x14ac:dyDescent="0.3">
      <c r="U7569" s="95" t="str">
        <f t="shared" si="472"/>
        <v/>
      </c>
      <c r="V7569" s="95" t="str">
        <f t="shared" si="473"/>
        <v/>
      </c>
      <c r="W7569" s="95" t="str">
        <f t="shared" si="474"/>
        <v/>
      </c>
      <c r="X7569" s="95" t="str">
        <f t="shared" si="475"/>
        <v/>
      </c>
    </row>
    <row r="7570" spans="21:24" x14ac:dyDescent="0.3">
      <c r="U7570" s="95" t="str">
        <f t="shared" si="472"/>
        <v/>
      </c>
      <c r="V7570" s="95" t="str">
        <f t="shared" si="473"/>
        <v/>
      </c>
      <c r="W7570" s="95" t="str">
        <f t="shared" si="474"/>
        <v/>
      </c>
      <c r="X7570" s="95" t="str">
        <f t="shared" si="475"/>
        <v/>
      </c>
    </row>
    <row r="7571" spans="21:24" x14ac:dyDescent="0.3">
      <c r="U7571" s="95" t="str">
        <f t="shared" si="472"/>
        <v/>
      </c>
      <c r="V7571" s="95" t="str">
        <f t="shared" si="473"/>
        <v/>
      </c>
      <c r="W7571" s="95" t="str">
        <f t="shared" si="474"/>
        <v/>
      </c>
      <c r="X7571" s="95" t="str">
        <f t="shared" si="475"/>
        <v/>
      </c>
    </row>
    <row r="7572" spans="21:24" x14ac:dyDescent="0.3">
      <c r="U7572" s="95" t="str">
        <f t="shared" si="472"/>
        <v/>
      </c>
      <c r="V7572" s="95" t="str">
        <f t="shared" si="473"/>
        <v/>
      </c>
      <c r="W7572" s="95" t="str">
        <f t="shared" si="474"/>
        <v/>
      </c>
      <c r="X7572" s="95" t="str">
        <f t="shared" si="475"/>
        <v/>
      </c>
    </row>
    <row r="7573" spans="21:24" x14ac:dyDescent="0.3">
      <c r="U7573" s="95" t="str">
        <f t="shared" si="472"/>
        <v/>
      </c>
      <c r="V7573" s="95" t="str">
        <f t="shared" si="473"/>
        <v/>
      </c>
      <c r="W7573" s="95" t="str">
        <f t="shared" si="474"/>
        <v/>
      </c>
      <c r="X7573" s="95" t="str">
        <f t="shared" si="475"/>
        <v/>
      </c>
    </row>
    <row r="7574" spans="21:24" x14ac:dyDescent="0.3">
      <c r="U7574" s="95" t="str">
        <f t="shared" si="472"/>
        <v/>
      </c>
      <c r="V7574" s="95" t="str">
        <f t="shared" si="473"/>
        <v/>
      </c>
      <c r="W7574" s="95" t="str">
        <f t="shared" si="474"/>
        <v/>
      </c>
      <c r="X7574" s="95" t="str">
        <f t="shared" si="475"/>
        <v/>
      </c>
    </row>
    <row r="7575" spans="21:24" x14ac:dyDescent="0.3">
      <c r="U7575" s="95" t="str">
        <f t="shared" si="472"/>
        <v/>
      </c>
      <c r="V7575" s="95" t="str">
        <f t="shared" si="473"/>
        <v/>
      </c>
      <c r="W7575" s="95" t="str">
        <f t="shared" si="474"/>
        <v/>
      </c>
      <c r="X7575" s="95" t="str">
        <f t="shared" si="475"/>
        <v/>
      </c>
    </row>
    <row r="7576" spans="21:24" x14ac:dyDescent="0.3">
      <c r="U7576" s="95" t="str">
        <f t="shared" si="472"/>
        <v/>
      </c>
      <c r="V7576" s="95" t="str">
        <f t="shared" si="473"/>
        <v/>
      </c>
      <c r="W7576" s="95" t="str">
        <f t="shared" si="474"/>
        <v/>
      </c>
      <c r="X7576" s="95" t="str">
        <f t="shared" si="475"/>
        <v/>
      </c>
    </row>
    <row r="7577" spans="21:24" x14ac:dyDescent="0.3">
      <c r="U7577" s="95" t="str">
        <f t="shared" si="472"/>
        <v/>
      </c>
      <c r="V7577" s="95" t="str">
        <f t="shared" si="473"/>
        <v/>
      </c>
      <c r="W7577" s="95" t="str">
        <f t="shared" si="474"/>
        <v/>
      </c>
      <c r="X7577" s="95" t="str">
        <f t="shared" si="475"/>
        <v/>
      </c>
    </row>
    <row r="7578" spans="21:24" x14ac:dyDescent="0.3">
      <c r="U7578" s="95" t="str">
        <f t="shared" si="472"/>
        <v/>
      </c>
      <c r="V7578" s="95" t="str">
        <f t="shared" si="473"/>
        <v/>
      </c>
      <c r="W7578" s="95" t="str">
        <f t="shared" si="474"/>
        <v/>
      </c>
      <c r="X7578" s="95" t="str">
        <f t="shared" si="475"/>
        <v/>
      </c>
    </row>
    <row r="7579" spans="21:24" x14ac:dyDescent="0.3">
      <c r="U7579" s="95" t="str">
        <f t="shared" si="472"/>
        <v/>
      </c>
      <c r="V7579" s="95" t="str">
        <f t="shared" si="473"/>
        <v/>
      </c>
      <c r="W7579" s="95" t="str">
        <f t="shared" si="474"/>
        <v/>
      </c>
      <c r="X7579" s="95" t="str">
        <f t="shared" si="475"/>
        <v/>
      </c>
    </row>
    <row r="7580" spans="21:24" x14ac:dyDescent="0.3">
      <c r="U7580" s="95" t="str">
        <f t="shared" si="472"/>
        <v/>
      </c>
      <c r="V7580" s="95" t="str">
        <f t="shared" si="473"/>
        <v/>
      </c>
      <c r="W7580" s="95" t="str">
        <f t="shared" si="474"/>
        <v/>
      </c>
      <c r="X7580" s="95" t="str">
        <f t="shared" si="475"/>
        <v/>
      </c>
    </row>
    <row r="7581" spans="21:24" x14ac:dyDescent="0.3">
      <c r="U7581" s="95" t="str">
        <f t="shared" si="472"/>
        <v/>
      </c>
      <c r="V7581" s="95" t="str">
        <f t="shared" si="473"/>
        <v/>
      </c>
      <c r="W7581" s="95" t="str">
        <f t="shared" si="474"/>
        <v/>
      </c>
      <c r="X7581" s="95" t="str">
        <f t="shared" si="475"/>
        <v/>
      </c>
    </row>
    <row r="7582" spans="21:24" x14ac:dyDescent="0.3">
      <c r="U7582" s="95" t="str">
        <f t="shared" si="472"/>
        <v/>
      </c>
      <c r="V7582" s="95" t="str">
        <f t="shared" si="473"/>
        <v/>
      </c>
      <c r="W7582" s="95" t="str">
        <f t="shared" si="474"/>
        <v/>
      </c>
      <c r="X7582" s="95" t="str">
        <f t="shared" si="475"/>
        <v/>
      </c>
    </row>
    <row r="7583" spans="21:24" x14ac:dyDescent="0.3">
      <c r="U7583" s="95" t="str">
        <f t="shared" si="472"/>
        <v/>
      </c>
      <c r="V7583" s="95" t="str">
        <f t="shared" si="473"/>
        <v/>
      </c>
      <c r="W7583" s="95" t="str">
        <f t="shared" si="474"/>
        <v/>
      </c>
      <c r="X7583" s="95" t="str">
        <f t="shared" si="475"/>
        <v/>
      </c>
    </row>
    <row r="7584" spans="21:24" x14ac:dyDescent="0.3">
      <c r="U7584" s="95" t="str">
        <f t="shared" si="472"/>
        <v/>
      </c>
      <c r="V7584" s="95" t="str">
        <f t="shared" si="473"/>
        <v/>
      </c>
      <c r="W7584" s="95" t="str">
        <f t="shared" si="474"/>
        <v/>
      </c>
      <c r="X7584" s="95" t="str">
        <f t="shared" si="475"/>
        <v/>
      </c>
    </row>
    <row r="7585" spans="21:24" x14ac:dyDescent="0.3">
      <c r="U7585" s="95" t="str">
        <f t="shared" si="472"/>
        <v/>
      </c>
      <c r="V7585" s="95" t="str">
        <f t="shared" si="473"/>
        <v/>
      </c>
      <c r="W7585" s="95" t="str">
        <f t="shared" si="474"/>
        <v/>
      </c>
      <c r="X7585" s="95" t="str">
        <f t="shared" si="475"/>
        <v/>
      </c>
    </row>
    <row r="7586" spans="21:24" x14ac:dyDescent="0.3">
      <c r="U7586" s="95" t="str">
        <f t="shared" si="472"/>
        <v/>
      </c>
      <c r="V7586" s="95" t="str">
        <f t="shared" si="473"/>
        <v/>
      </c>
      <c r="W7586" s="95" t="str">
        <f t="shared" si="474"/>
        <v/>
      </c>
      <c r="X7586" s="95" t="str">
        <f t="shared" si="475"/>
        <v/>
      </c>
    </row>
    <row r="7587" spans="21:24" x14ac:dyDescent="0.3">
      <c r="U7587" s="95" t="str">
        <f t="shared" si="472"/>
        <v/>
      </c>
      <c r="V7587" s="95" t="str">
        <f t="shared" si="473"/>
        <v/>
      </c>
      <c r="W7587" s="95" t="str">
        <f t="shared" si="474"/>
        <v/>
      </c>
      <c r="X7587" s="95" t="str">
        <f t="shared" si="475"/>
        <v/>
      </c>
    </row>
    <row r="7588" spans="21:24" x14ac:dyDescent="0.3">
      <c r="U7588" s="95" t="str">
        <f t="shared" si="472"/>
        <v/>
      </c>
      <c r="V7588" s="95" t="str">
        <f t="shared" si="473"/>
        <v/>
      </c>
      <c r="W7588" s="95" t="str">
        <f t="shared" si="474"/>
        <v/>
      </c>
      <c r="X7588" s="95" t="str">
        <f t="shared" si="475"/>
        <v/>
      </c>
    </row>
    <row r="7589" spans="21:24" x14ac:dyDescent="0.3">
      <c r="U7589" s="95" t="str">
        <f t="shared" si="472"/>
        <v/>
      </c>
      <c r="V7589" s="95" t="str">
        <f t="shared" si="473"/>
        <v/>
      </c>
      <c r="W7589" s="95" t="str">
        <f t="shared" si="474"/>
        <v/>
      </c>
      <c r="X7589" s="95" t="str">
        <f t="shared" si="475"/>
        <v/>
      </c>
    </row>
    <row r="7590" spans="21:24" x14ac:dyDescent="0.3">
      <c r="U7590" s="95" t="str">
        <f t="shared" si="472"/>
        <v/>
      </c>
      <c r="V7590" s="95" t="str">
        <f t="shared" si="473"/>
        <v/>
      </c>
      <c r="W7590" s="95" t="str">
        <f t="shared" si="474"/>
        <v/>
      </c>
      <c r="X7590" s="95" t="str">
        <f t="shared" si="475"/>
        <v/>
      </c>
    </row>
    <row r="7591" spans="21:24" x14ac:dyDescent="0.3">
      <c r="U7591" s="95" t="str">
        <f t="shared" si="472"/>
        <v/>
      </c>
      <c r="V7591" s="95" t="str">
        <f t="shared" si="473"/>
        <v/>
      </c>
      <c r="W7591" s="95" t="str">
        <f t="shared" si="474"/>
        <v/>
      </c>
      <c r="X7591" s="95" t="str">
        <f t="shared" si="475"/>
        <v/>
      </c>
    </row>
    <row r="7592" spans="21:24" x14ac:dyDescent="0.3">
      <c r="U7592" s="95" t="str">
        <f t="shared" si="472"/>
        <v/>
      </c>
      <c r="V7592" s="95" t="str">
        <f t="shared" si="473"/>
        <v/>
      </c>
      <c r="W7592" s="95" t="str">
        <f t="shared" si="474"/>
        <v/>
      </c>
      <c r="X7592" s="95" t="str">
        <f t="shared" si="475"/>
        <v/>
      </c>
    </row>
    <row r="7593" spans="21:24" x14ac:dyDescent="0.3">
      <c r="U7593" s="95" t="str">
        <f t="shared" si="472"/>
        <v/>
      </c>
      <c r="V7593" s="95" t="str">
        <f t="shared" si="473"/>
        <v/>
      </c>
      <c r="W7593" s="95" t="str">
        <f t="shared" si="474"/>
        <v/>
      </c>
      <c r="X7593" s="95" t="str">
        <f t="shared" si="475"/>
        <v/>
      </c>
    </row>
    <row r="7594" spans="21:24" x14ac:dyDescent="0.3">
      <c r="U7594" s="95" t="str">
        <f t="shared" si="472"/>
        <v/>
      </c>
      <c r="V7594" s="95" t="str">
        <f t="shared" si="473"/>
        <v/>
      </c>
      <c r="W7594" s="95" t="str">
        <f t="shared" si="474"/>
        <v/>
      </c>
      <c r="X7594" s="95" t="str">
        <f t="shared" si="475"/>
        <v/>
      </c>
    </row>
    <row r="7595" spans="21:24" x14ac:dyDescent="0.3">
      <c r="U7595" s="95" t="str">
        <f t="shared" si="472"/>
        <v/>
      </c>
      <c r="V7595" s="95" t="str">
        <f t="shared" si="473"/>
        <v/>
      </c>
      <c r="W7595" s="95" t="str">
        <f t="shared" si="474"/>
        <v/>
      </c>
      <c r="X7595" s="95" t="str">
        <f t="shared" si="475"/>
        <v/>
      </c>
    </row>
    <row r="7596" spans="21:24" x14ac:dyDescent="0.3">
      <c r="U7596" s="95" t="str">
        <f t="shared" si="472"/>
        <v/>
      </c>
      <c r="V7596" s="95" t="str">
        <f t="shared" si="473"/>
        <v/>
      </c>
      <c r="W7596" s="95" t="str">
        <f t="shared" si="474"/>
        <v/>
      </c>
      <c r="X7596" s="95" t="str">
        <f t="shared" si="475"/>
        <v/>
      </c>
    </row>
    <row r="7597" spans="21:24" x14ac:dyDescent="0.3">
      <c r="U7597" s="95" t="str">
        <f t="shared" si="472"/>
        <v/>
      </c>
      <c r="V7597" s="95" t="str">
        <f t="shared" si="473"/>
        <v/>
      </c>
      <c r="W7597" s="95" t="str">
        <f t="shared" si="474"/>
        <v/>
      </c>
      <c r="X7597" s="95" t="str">
        <f t="shared" si="475"/>
        <v/>
      </c>
    </row>
    <row r="7598" spans="21:24" x14ac:dyDescent="0.3">
      <c r="U7598" s="95" t="str">
        <f t="shared" si="472"/>
        <v/>
      </c>
      <c r="V7598" s="95" t="str">
        <f t="shared" si="473"/>
        <v/>
      </c>
      <c r="W7598" s="95" t="str">
        <f t="shared" si="474"/>
        <v/>
      </c>
      <c r="X7598" s="95" t="str">
        <f t="shared" si="475"/>
        <v/>
      </c>
    </row>
    <row r="7599" spans="21:24" x14ac:dyDescent="0.3">
      <c r="U7599" s="95" t="str">
        <f t="shared" si="472"/>
        <v/>
      </c>
      <c r="V7599" s="95" t="str">
        <f t="shared" si="473"/>
        <v/>
      </c>
      <c r="W7599" s="95" t="str">
        <f t="shared" si="474"/>
        <v/>
      </c>
      <c r="X7599" s="95" t="str">
        <f t="shared" si="475"/>
        <v/>
      </c>
    </row>
    <row r="7600" spans="21:24" x14ac:dyDescent="0.3">
      <c r="U7600" s="95" t="str">
        <f t="shared" si="472"/>
        <v/>
      </c>
      <c r="V7600" s="95" t="str">
        <f t="shared" si="473"/>
        <v/>
      </c>
      <c r="W7600" s="95" t="str">
        <f t="shared" si="474"/>
        <v/>
      </c>
      <c r="X7600" s="95" t="str">
        <f t="shared" si="475"/>
        <v/>
      </c>
    </row>
    <row r="7601" spans="21:24" x14ac:dyDescent="0.3">
      <c r="U7601" s="95" t="str">
        <f t="shared" si="472"/>
        <v/>
      </c>
      <c r="V7601" s="95" t="str">
        <f t="shared" si="473"/>
        <v/>
      </c>
      <c r="W7601" s="95" t="str">
        <f t="shared" si="474"/>
        <v/>
      </c>
      <c r="X7601" s="95" t="str">
        <f t="shared" si="475"/>
        <v/>
      </c>
    </row>
    <row r="7602" spans="21:24" x14ac:dyDescent="0.3">
      <c r="U7602" s="95" t="str">
        <f t="shared" si="472"/>
        <v/>
      </c>
      <c r="V7602" s="95" t="str">
        <f t="shared" si="473"/>
        <v/>
      </c>
      <c r="W7602" s="95" t="str">
        <f t="shared" si="474"/>
        <v/>
      </c>
      <c r="X7602" s="95" t="str">
        <f t="shared" si="475"/>
        <v/>
      </c>
    </row>
    <row r="7603" spans="21:24" x14ac:dyDescent="0.3">
      <c r="U7603" s="95" t="str">
        <f t="shared" si="472"/>
        <v/>
      </c>
      <c r="V7603" s="95" t="str">
        <f t="shared" si="473"/>
        <v/>
      </c>
      <c r="W7603" s="95" t="str">
        <f t="shared" si="474"/>
        <v/>
      </c>
      <c r="X7603" s="95" t="str">
        <f t="shared" si="475"/>
        <v/>
      </c>
    </row>
    <row r="7604" spans="21:24" x14ac:dyDescent="0.3">
      <c r="U7604" s="95" t="str">
        <f t="shared" si="472"/>
        <v/>
      </c>
      <c r="V7604" s="95" t="str">
        <f t="shared" si="473"/>
        <v/>
      </c>
      <c r="W7604" s="95" t="str">
        <f t="shared" si="474"/>
        <v/>
      </c>
      <c r="X7604" s="95" t="str">
        <f t="shared" si="475"/>
        <v/>
      </c>
    </row>
    <row r="7605" spans="21:24" x14ac:dyDescent="0.3">
      <c r="U7605" s="95" t="str">
        <f t="shared" si="472"/>
        <v/>
      </c>
      <c r="V7605" s="95" t="str">
        <f t="shared" si="473"/>
        <v/>
      </c>
      <c r="W7605" s="95" t="str">
        <f t="shared" si="474"/>
        <v/>
      </c>
      <c r="X7605" s="95" t="str">
        <f t="shared" si="475"/>
        <v/>
      </c>
    </row>
    <row r="7606" spans="21:24" x14ac:dyDescent="0.3">
      <c r="U7606" s="95" t="str">
        <f t="shared" si="472"/>
        <v/>
      </c>
      <c r="V7606" s="95" t="str">
        <f t="shared" si="473"/>
        <v/>
      </c>
      <c r="W7606" s="95" t="str">
        <f t="shared" si="474"/>
        <v/>
      </c>
      <c r="X7606" s="95" t="str">
        <f t="shared" si="475"/>
        <v/>
      </c>
    </row>
    <row r="7607" spans="21:24" x14ac:dyDescent="0.3">
      <c r="U7607" s="95" t="str">
        <f t="shared" si="472"/>
        <v/>
      </c>
      <c r="V7607" s="95" t="str">
        <f t="shared" si="473"/>
        <v/>
      </c>
      <c r="W7607" s="95" t="str">
        <f t="shared" si="474"/>
        <v/>
      </c>
      <c r="X7607" s="95" t="str">
        <f t="shared" si="475"/>
        <v/>
      </c>
    </row>
    <row r="7608" spans="21:24" x14ac:dyDescent="0.3">
      <c r="U7608" s="95" t="str">
        <f t="shared" si="472"/>
        <v/>
      </c>
      <c r="V7608" s="95" t="str">
        <f t="shared" si="473"/>
        <v/>
      </c>
      <c r="W7608" s="95" t="str">
        <f t="shared" si="474"/>
        <v/>
      </c>
      <c r="X7608" s="95" t="str">
        <f t="shared" si="475"/>
        <v/>
      </c>
    </row>
    <row r="7609" spans="21:24" x14ac:dyDescent="0.3">
      <c r="U7609" s="95" t="str">
        <f t="shared" si="472"/>
        <v/>
      </c>
      <c r="V7609" s="95" t="str">
        <f t="shared" si="473"/>
        <v/>
      </c>
      <c r="W7609" s="95" t="str">
        <f t="shared" si="474"/>
        <v/>
      </c>
      <c r="X7609" s="95" t="str">
        <f t="shared" si="475"/>
        <v/>
      </c>
    </row>
    <row r="7610" spans="21:24" x14ac:dyDescent="0.3">
      <c r="U7610" s="95" t="str">
        <f t="shared" si="472"/>
        <v/>
      </c>
      <c r="V7610" s="95" t="str">
        <f t="shared" si="473"/>
        <v/>
      </c>
      <c r="W7610" s="95" t="str">
        <f t="shared" si="474"/>
        <v/>
      </c>
      <c r="X7610" s="95" t="str">
        <f t="shared" si="475"/>
        <v/>
      </c>
    </row>
    <row r="7611" spans="21:24" x14ac:dyDescent="0.3">
      <c r="U7611" s="95" t="str">
        <f t="shared" si="472"/>
        <v/>
      </c>
      <c r="V7611" s="95" t="str">
        <f t="shared" si="473"/>
        <v/>
      </c>
      <c r="W7611" s="95" t="str">
        <f t="shared" si="474"/>
        <v/>
      </c>
      <c r="X7611" s="95" t="str">
        <f t="shared" si="475"/>
        <v/>
      </c>
    </row>
    <row r="7612" spans="21:24" x14ac:dyDescent="0.3">
      <c r="U7612" s="95" t="str">
        <f t="shared" si="472"/>
        <v/>
      </c>
      <c r="V7612" s="95" t="str">
        <f t="shared" si="473"/>
        <v/>
      </c>
      <c r="W7612" s="95" t="str">
        <f t="shared" si="474"/>
        <v/>
      </c>
      <c r="X7612" s="95" t="str">
        <f t="shared" si="475"/>
        <v/>
      </c>
    </row>
    <row r="7613" spans="21:24" x14ac:dyDescent="0.3">
      <c r="U7613" s="95" t="str">
        <f t="shared" si="472"/>
        <v/>
      </c>
      <c r="V7613" s="95" t="str">
        <f t="shared" si="473"/>
        <v/>
      </c>
      <c r="W7613" s="95" t="str">
        <f t="shared" si="474"/>
        <v/>
      </c>
      <c r="X7613" s="95" t="str">
        <f t="shared" si="475"/>
        <v/>
      </c>
    </row>
    <row r="7614" spans="21:24" x14ac:dyDescent="0.3">
      <c r="U7614" s="95" t="str">
        <f t="shared" si="472"/>
        <v/>
      </c>
      <c r="V7614" s="95" t="str">
        <f t="shared" si="473"/>
        <v/>
      </c>
      <c r="W7614" s="95" t="str">
        <f t="shared" si="474"/>
        <v/>
      </c>
      <c r="X7614" s="95" t="str">
        <f t="shared" si="475"/>
        <v/>
      </c>
    </row>
    <row r="7615" spans="21:24" x14ac:dyDescent="0.3">
      <c r="U7615" s="95" t="str">
        <f t="shared" si="472"/>
        <v/>
      </c>
      <c r="V7615" s="95" t="str">
        <f t="shared" si="473"/>
        <v/>
      </c>
      <c r="W7615" s="95" t="str">
        <f t="shared" si="474"/>
        <v/>
      </c>
      <c r="X7615" s="95" t="str">
        <f t="shared" si="475"/>
        <v/>
      </c>
    </row>
    <row r="7616" spans="21:24" x14ac:dyDescent="0.3">
      <c r="U7616" s="95" t="str">
        <f t="shared" si="472"/>
        <v/>
      </c>
      <c r="V7616" s="95" t="str">
        <f t="shared" si="473"/>
        <v/>
      </c>
      <c r="W7616" s="95" t="str">
        <f t="shared" si="474"/>
        <v/>
      </c>
      <c r="X7616" s="95" t="str">
        <f t="shared" si="475"/>
        <v/>
      </c>
    </row>
    <row r="7617" spans="21:24" x14ac:dyDescent="0.3">
      <c r="U7617" s="95" t="str">
        <f t="shared" si="472"/>
        <v/>
      </c>
      <c r="V7617" s="95" t="str">
        <f t="shared" si="473"/>
        <v/>
      </c>
      <c r="W7617" s="95" t="str">
        <f t="shared" si="474"/>
        <v/>
      </c>
      <c r="X7617" s="95" t="str">
        <f t="shared" si="475"/>
        <v/>
      </c>
    </row>
    <row r="7618" spans="21:24" x14ac:dyDescent="0.3">
      <c r="U7618" s="95" t="str">
        <f t="shared" si="472"/>
        <v/>
      </c>
      <c r="V7618" s="95" t="str">
        <f t="shared" si="473"/>
        <v/>
      </c>
      <c r="W7618" s="95" t="str">
        <f t="shared" si="474"/>
        <v/>
      </c>
      <c r="X7618" s="95" t="str">
        <f t="shared" si="475"/>
        <v/>
      </c>
    </row>
    <row r="7619" spans="21:24" x14ac:dyDescent="0.3">
      <c r="U7619" s="95" t="str">
        <f t="shared" si="472"/>
        <v/>
      </c>
      <c r="V7619" s="95" t="str">
        <f t="shared" si="473"/>
        <v/>
      </c>
      <c r="W7619" s="95" t="str">
        <f t="shared" si="474"/>
        <v/>
      </c>
      <c r="X7619" s="95" t="str">
        <f t="shared" si="475"/>
        <v/>
      </c>
    </row>
    <row r="7620" spans="21:24" x14ac:dyDescent="0.3">
      <c r="U7620" s="95" t="str">
        <f t="shared" si="472"/>
        <v/>
      </c>
      <c r="V7620" s="95" t="str">
        <f t="shared" si="473"/>
        <v/>
      </c>
      <c r="W7620" s="95" t="str">
        <f t="shared" si="474"/>
        <v/>
      </c>
      <c r="X7620" s="95" t="str">
        <f t="shared" si="475"/>
        <v/>
      </c>
    </row>
    <row r="7621" spans="21:24" x14ac:dyDescent="0.3">
      <c r="U7621" s="95" t="str">
        <f t="shared" ref="U7621:U7684" si="476">IF(L7621="ANO",B7621&amp;"-Linie A","")</f>
        <v/>
      </c>
      <c r="V7621" s="95" t="str">
        <f t="shared" ref="V7621:V7684" si="477">IF(M7621="ANO",B7621&amp;"-Linie B","")</f>
        <v/>
      </c>
      <c r="W7621" s="95" t="str">
        <f t="shared" ref="W7621:W7684" si="478">IF(N7621="ANO",B7621&amp;"-Linie C","")</f>
        <v/>
      </c>
      <c r="X7621" s="95" t="str">
        <f t="shared" ref="X7621:X7684" si="479">IF(O7621="ANO",B7621&amp;"-Linie D","")</f>
        <v/>
      </c>
    </row>
    <row r="7622" spans="21:24" x14ac:dyDescent="0.3">
      <c r="U7622" s="95" t="str">
        <f t="shared" si="476"/>
        <v/>
      </c>
      <c r="V7622" s="95" t="str">
        <f t="shared" si="477"/>
        <v/>
      </c>
      <c r="W7622" s="95" t="str">
        <f t="shared" si="478"/>
        <v/>
      </c>
      <c r="X7622" s="95" t="str">
        <f t="shared" si="479"/>
        <v/>
      </c>
    </row>
    <row r="7623" spans="21:24" x14ac:dyDescent="0.3">
      <c r="U7623" s="95" t="str">
        <f t="shared" si="476"/>
        <v/>
      </c>
      <c r="V7623" s="95" t="str">
        <f t="shared" si="477"/>
        <v/>
      </c>
      <c r="W7623" s="95" t="str">
        <f t="shared" si="478"/>
        <v/>
      </c>
      <c r="X7623" s="95" t="str">
        <f t="shared" si="479"/>
        <v/>
      </c>
    </row>
    <row r="7624" spans="21:24" x14ac:dyDescent="0.3">
      <c r="U7624" s="95" t="str">
        <f t="shared" si="476"/>
        <v/>
      </c>
      <c r="V7624" s="95" t="str">
        <f t="shared" si="477"/>
        <v/>
      </c>
      <c r="W7624" s="95" t="str">
        <f t="shared" si="478"/>
        <v/>
      </c>
      <c r="X7624" s="95" t="str">
        <f t="shared" si="479"/>
        <v/>
      </c>
    </row>
    <row r="7625" spans="21:24" x14ac:dyDescent="0.3">
      <c r="U7625" s="95" t="str">
        <f t="shared" si="476"/>
        <v/>
      </c>
      <c r="V7625" s="95" t="str">
        <f t="shared" si="477"/>
        <v/>
      </c>
      <c r="W7625" s="95" t="str">
        <f t="shared" si="478"/>
        <v/>
      </c>
      <c r="X7625" s="95" t="str">
        <f t="shared" si="479"/>
        <v/>
      </c>
    </row>
    <row r="7626" spans="21:24" x14ac:dyDescent="0.3">
      <c r="U7626" s="95" t="str">
        <f t="shared" si="476"/>
        <v/>
      </c>
      <c r="V7626" s="95" t="str">
        <f t="shared" si="477"/>
        <v/>
      </c>
      <c r="W7626" s="95" t="str">
        <f t="shared" si="478"/>
        <v/>
      </c>
      <c r="X7626" s="95" t="str">
        <f t="shared" si="479"/>
        <v/>
      </c>
    </row>
    <row r="7627" spans="21:24" x14ac:dyDescent="0.3">
      <c r="U7627" s="95" t="str">
        <f t="shared" si="476"/>
        <v/>
      </c>
      <c r="V7627" s="95" t="str">
        <f t="shared" si="477"/>
        <v/>
      </c>
      <c r="W7627" s="95" t="str">
        <f t="shared" si="478"/>
        <v/>
      </c>
      <c r="X7627" s="95" t="str">
        <f t="shared" si="479"/>
        <v/>
      </c>
    </row>
    <row r="7628" spans="21:24" x14ac:dyDescent="0.3">
      <c r="U7628" s="95" t="str">
        <f t="shared" si="476"/>
        <v/>
      </c>
      <c r="V7628" s="95" t="str">
        <f t="shared" si="477"/>
        <v/>
      </c>
      <c r="W7628" s="95" t="str">
        <f t="shared" si="478"/>
        <v/>
      </c>
      <c r="X7628" s="95" t="str">
        <f t="shared" si="479"/>
        <v/>
      </c>
    </row>
    <row r="7629" spans="21:24" x14ac:dyDescent="0.3">
      <c r="U7629" s="95" t="str">
        <f t="shared" si="476"/>
        <v/>
      </c>
      <c r="V7629" s="95" t="str">
        <f t="shared" si="477"/>
        <v/>
      </c>
      <c r="W7629" s="95" t="str">
        <f t="shared" si="478"/>
        <v/>
      </c>
      <c r="X7629" s="95" t="str">
        <f t="shared" si="479"/>
        <v/>
      </c>
    </row>
    <row r="7630" spans="21:24" x14ac:dyDescent="0.3">
      <c r="U7630" s="95" t="str">
        <f t="shared" si="476"/>
        <v/>
      </c>
      <c r="V7630" s="95" t="str">
        <f t="shared" si="477"/>
        <v/>
      </c>
      <c r="W7630" s="95" t="str">
        <f t="shared" si="478"/>
        <v/>
      </c>
      <c r="X7630" s="95" t="str">
        <f t="shared" si="479"/>
        <v/>
      </c>
    </row>
    <row r="7631" spans="21:24" x14ac:dyDescent="0.3">
      <c r="U7631" s="95" t="str">
        <f t="shared" si="476"/>
        <v/>
      </c>
      <c r="V7631" s="95" t="str">
        <f t="shared" si="477"/>
        <v/>
      </c>
      <c r="W7631" s="95" t="str">
        <f t="shared" si="478"/>
        <v/>
      </c>
      <c r="X7631" s="95" t="str">
        <f t="shared" si="479"/>
        <v/>
      </c>
    </row>
    <row r="7632" spans="21:24" x14ac:dyDescent="0.3">
      <c r="U7632" s="95" t="str">
        <f t="shared" si="476"/>
        <v/>
      </c>
      <c r="V7632" s="95" t="str">
        <f t="shared" si="477"/>
        <v/>
      </c>
      <c r="W7632" s="95" t="str">
        <f t="shared" si="478"/>
        <v/>
      </c>
      <c r="X7632" s="95" t="str">
        <f t="shared" si="479"/>
        <v/>
      </c>
    </row>
    <row r="7633" spans="21:24" x14ac:dyDescent="0.3">
      <c r="U7633" s="95" t="str">
        <f t="shared" si="476"/>
        <v/>
      </c>
      <c r="V7633" s="95" t="str">
        <f t="shared" si="477"/>
        <v/>
      </c>
      <c r="W7633" s="95" t="str">
        <f t="shared" si="478"/>
        <v/>
      </c>
      <c r="X7633" s="95" t="str">
        <f t="shared" si="479"/>
        <v/>
      </c>
    </row>
    <row r="7634" spans="21:24" x14ac:dyDescent="0.3">
      <c r="U7634" s="95" t="str">
        <f t="shared" si="476"/>
        <v/>
      </c>
      <c r="V7634" s="95" t="str">
        <f t="shared" si="477"/>
        <v/>
      </c>
      <c r="W7634" s="95" t="str">
        <f t="shared" si="478"/>
        <v/>
      </c>
      <c r="X7634" s="95" t="str">
        <f t="shared" si="479"/>
        <v/>
      </c>
    </row>
    <row r="7635" spans="21:24" x14ac:dyDescent="0.3">
      <c r="U7635" s="95" t="str">
        <f t="shared" si="476"/>
        <v/>
      </c>
      <c r="V7635" s="95" t="str">
        <f t="shared" si="477"/>
        <v/>
      </c>
      <c r="W7635" s="95" t="str">
        <f t="shared" si="478"/>
        <v/>
      </c>
      <c r="X7635" s="95" t="str">
        <f t="shared" si="479"/>
        <v/>
      </c>
    </row>
    <row r="7636" spans="21:24" x14ac:dyDescent="0.3">
      <c r="U7636" s="95" t="str">
        <f t="shared" si="476"/>
        <v/>
      </c>
      <c r="V7636" s="95" t="str">
        <f t="shared" si="477"/>
        <v/>
      </c>
      <c r="W7636" s="95" t="str">
        <f t="shared" si="478"/>
        <v/>
      </c>
      <c r="X7636" s="95" t="str">
        <f t="shared" si="479"/>
        <v/>
      </c>
    </row>
    <row r="7637" spans="21:24" x14ac:dyDescent="0.3">
      <c r="U7637" s="95" t="str">
        <f t="shared" si="476"/>
        <v/>
      </c>
      <c r="V7637" s="95" t="str">
        <f t="shared" si="477"/>
        <v/>
      </c>
      <c r="W7637" s="95" t="str">
        <f t="shared" si="478"/>
        <v/>
      </c>
      <c r="X7637" s="95" t="str">
        <f t="shared" si="479"/>
        <v/>
      </c>
    </row>
    <row r="7638" spans="21:24" x14ac:dyDescent="0.3">
      <c r="U7638" s="95" t="str">
        <f t="shared" si="476"/>
        <v/>
      </c>
      <c r="V7638" s="95" t="str">
        <f t="shared" si="477"/>
        <v/>
      </c>
      <c r="W7638" s="95" t="str">
        <f t="shared" si="478"/>
        <v/>
      </c>
      <c r="X7638" s="95" t="str">
        <f t="shared" si="479"/>
        <v/>
      </c>
    </row>
    <row r="7639" spans="21:24" x14ac:dyDescent="0.3">
      <c r="U7639" s="95" t="str">
        <f t="shared" si="476"/>
        <v/>
      </c>
      <c r="V7639" s="95" t="str">
        <f t="shared" si="477"/>
        <v/>
      </c>
      <c r="W7639" s="95" t="str">
        <f t="shared" si="478"/>
        <v/>
      </c>
      <c r="X7639" s="95" t="str">
        <f t="shared" si="479"/>
        <v/>
      </c>
    </row>
    <row r="7640" spans="21:24" x14ac:dyDescent="0.3">
      <c r="U7640" s="95" t="str">
        <f t="shared" si="476"/>
        <v/>
      </c>
      <c r="V7640" s="95" t="str">
        <f t="shared" si="477"/>
        <v/>
      </c>
      <c r="W7640" s="95" t="str">
        <f t="shared" si="478"/>
        <v/>
      </c>
      <c r="X7640" s="95" t="str">
        <f t="shared" si="479"/>
        <v/>
      </c>
    </row>
    <row r="7641" spans="21:24" x14ac:dyDescent="0.3">
      <c r="U7641" s="95" t="str">
        <f t="shared" si="476"/>
        <v/>
      </c>
      <c r="V7641" s="95" t="str">
        <f t="shared" si="477"/>
        <v/>
      </c>
      <c r="W7641" s="95" t="str">
        <f t="shared" si="478"/>
        <v/>
      </c>
      <c r="X7641" s="95" t="str">
        <f t="shared" si="479"/>
        <v/>
      </c>
    </row>
    <row r="7642" spans="21:24" x14ac:dyDescent="0.3">
      <c r="U7642" s="95" t="str">
        <f t="shared" si="476"/>
        <v/>
      </c>
      <c r="V7642" s="95" t="str">
        <f t="shared" si="477"/>
        <v/>
      </c>
      <c r="W7642" s="95" t="str">
        <f t="shared" si="478"/>
        <v/>
      </c>
      <c r="X7642" s="95" t="str">
        <f t="shared" si="479"/>
        <v/>
      </c>
    </row>
    <row r="7643" spans="21:24" x14ac:dyDescent="0.3">
      <c r="U7643" s="95" t="str">
        <f t="shared" si="476"/>
        <v/>
      </c>
      <c r="V7643" s="95" t="str">
        <f t="shared" si="477"/>
        <v/>
      </c>
      <c r="W7643" s="95" t="str">
        <f t="shared" si="478"/>
        <v/>
      </c>
      <c r="X7643" s="95" t="str">
        <f t="shared" si="479"/>
        <v/>
      </c>
    </row>
    <row r="7644" spans="21:24" x14ac:dyDescent="0.3">
      <c r="U7644" s="95" t="str">
        <f t="shared" si="476"/>
        <v/>
      </c>
      <c r="V7644" s="95" t="str">
        <f t="shared" si="477"/>
        <v/>
      </c>
      <c r="W7644" s="95" t="str">
        <f t="shared" si="478"/>
        <v/>
      </c>
      <c r="X7644" s="95" t="str">
        <f t="shared" si="479"/>
        <v/>
      </c>
    </row>
    <row r="7645" spans="21:24" x14ac:dyDescent="0.3">
      <c r="U7645" s="95" t="str">
        <f t="shared" si="476"/>
        <v/>
      </c>
      <c r="V7645" s="95" t="str">
        <f t="shared" si="477"/>
        <v/>
      </c>
      <c r="W7645" s="95" t="str">
        <f t="shared" si="478"/>
        <v/>
      </c>
      <c r="X7645" s="95" t="str">
        <f t="shared" si="479"/>
        <v/>
      </c>
    </row>
    <row r="7646" spans="21:24" x14ac:dyDescent="0.3">
      <c r="U7646" s="95" t="str">
        <f t="shared" si="476"/>
        <v/>
      </c>
      <c r="V7646" s="95" t="str">
        <f t="shared" si="477"/>
        <v/>
      </c>
      <c r="W7646" s="95" t="str">
        <f t="shared" si="478"/>
        <v/>
      </c>
      <c r="X7646" s="95" t="str">
        <f t="shared" si="479"/>
        <v/>
      </c>
    </row>
    <row r="7647" spans="21:24" x14ac:dyDescent="0.3">
      <c r="U7647" s="95" t="str">
        <f t="shared" si="476"/>
        <v/>
      </c>
      <c r="V7647" s="95" t="str">
        <f t="shared" si="477"/>
        <v/>
      </c>
      <c r="W7647" s="95" t="str">
        <f t="shared" si="478"/>
        <v/>
      </c>
      <c r="X7647" s="95" t="str">
        <f t="shared" si="479"/>
        <v/>
      </c>
    </row>
    <row r="7648" spans="21:24" x14ac:dyDescent="0.3">
      <c r="U7648" s="95" t="str">
        <f t="shared" si="476"/>
        <v/>
      </c>
      <c r="V7648" s="95" t="str">
        <f t="shared" si="477"/>
        <v/>
      </c>
      <c r="W7648" s="95" t="str">
        <f t="shared" si="478"/>
        <v/>
      </c>
      <c r="X7648" s="95" t="str">
        <f t="shared" si="479"/>
        <v/>
      </c>
    </row>
    <row r="7649" spans="21:24" x14ac:dyDescent="0.3">
      <c r="U7649" s="95" t="str">
        <f t="shared" si="476"/>
        <v/>
      </c>
      <c r="V7649" s="95" t="str">
        <f t="shared" si="477"/>
        <v/>
      </c>
      <c r="W7649" s="95" t="str">
        <f t="shared" si="478"/>
        <v/>
      </c>
      <c r="X7649" s="95" t="str">
        <f t="shared" si="479"/>
        <v/>
      </c>
    </row>
    <row r="7650" spans="21:24" x14ac:dyDescent="0.3">
      <c r="U7650" s="95" t="str">
        <f t="shared" si="476"/>
        <v/>
      </c>
      <c r="V7650" s="95" t="str">
        <f t="shared" si="477"/>
        <v/>
      </c>
      <c r="W7650" s="95" t="str">
        <f t="shared" si="478"/>
        <v/>
      </c>
      <c r="X7650" s="95" t="str">
        <f t="shared" si="479"/>
        <v/>
      </c>
    </row>
    <row r="7651" spans="21:24" x14ac:dyDescent="0.3">
      <c r="U7651" s="95" t="str">
        <f t="shared" si="476"/>
        <v/>
      </c>
      <c r="V7651" s="95" t="str">
        <f t="shared" si="477"/>
        <v/>
      </c>
      <c r="W7651" s="95" t="str">
        <f t="shared" si="478"/>
        <v/>
      </c>
      <c r="X7651" s="95" t="str">
        <f t="shared" si="479"/>
        <v/>
      </c>
    </row>
    <row r="7652" spans="21:24" x14ac:dyDescent="0.3">
      <c r="U7652" s="95" t="str">
        <f t="shared" si="476"/>
        <v/>
      </c>
      <c r="V7652" s="95" t="str">
        <f t="shared" si="477"/>
        <v/>
      </c>
      <c r="W7652" s="95" t="str">
        <f t="shared" si="478"/>
        <v/>
      </c>
      <c r="X7652" s="95" t="str">
        <f t="shared" si="479"/>
        <v/>
      </c>
    </row>
    <row r="7653" spans="21:24" x14ac:dyDescent="0.3">
      <c r="U7653" s="95" t="str">
        <f t="shared" si="476"/>
        <v/>
      </c>
      <c r="V7653" s="95" t="str">
        <f t="shared" si="477"/>
        <v/>
      </c>
      <c r="W7653" s="95" t="str">
        <f t="shared" si="478"/>
        <v/>
      </c>
      <c r="X7653" s="95" t="str">
        <f t="shared" si="479"/>
        <v/>
      </c>
    </row>
    <row r="7654" spans="21:24" x14ac:dyDescent="0.3">
      <c r="U7654" s="95" t="str">
        <f t="shared" si="476"/>
        <v/>
      </c>
      <c r="V7654" s="95" t="str">
        <f t="shared" si="477"/>
        <v/>
      </c>
      <c r="W7654" s="95" t="str">
        <f t="shared" si="478"/>
        <v/>
      </c>
      <c r="X7654" s="95" t="str">
        <f t="shared" si="479"/>
        <v/>
      </c>
    </row>
    <row r="7655" spans="21:24" x14ac:dyDescent="0.3">
      <c r="U7655" s="95" t="str">
        <f t="shared" si="476"/>
        <v/>
      </c>
      <c r="V7655" s="95" t="str">
        <f t="shared" si="477"/>
        <v/>
      </c>
      <c r="W7655" s="95" t="str">
        <f t="shared" si="478"/>
        <v/>
      </c>
      <c r="X7655" s="95" t="str">
        <f t="shared" si="479"/>
        <v/>
      </c>
    </row>
    <row r="7656" spans="21:24" x14ac:dyDescent="0.3">
      <c r="U7656" s="95" t="str">
        <f t="shared" si="476"/>
        <v/>
      </c>
      <c r="V7656" s="95" t="str">
        <f t="shared" si="477"/>
        <v/>
      </c>
      <c r="W7656" s="95" t="str">
        <f t="shared" si="478"/>
        <v/>
      </c>
      <c r="X7656" s="95" t="str">
        <f t="shared" si="479"/>
        <v/>
      </c>
    </row>
    <row r="7657" spans="21:24" x14ac:dyDescent="0.3">
      <c r="U7657" s="95" t="str">
        <f t="shared" si="476"/>
        <v/>
      </c>
      <c r="V7657" s="95" t="str">
        <f t="shared" si="477"/>
        <v/>
      </c>
      <c r="W7657" s="95" t="str">
        <f t="shared" si="478"/>
        <v/>
      </c>
      <c r="X7657" s="95" t="str">
        <f t="shared" si="479"/>
        <v/>
      </c>
    </row>
    <row r="7658" spans="21:24" x14ac:dyDescent="0.3">
      <c r="U7658" s="95" t="str">
        <f t="shared" si="476"/>
        <v/>
      </c>
      <c r="V7658" s="95" t="str">
        <f t="shared" si="477"/>
        <v/>
      </c>
      <c r="W7658" s="95" t="str">
        <f t="shared" si="478"/>
        <v/>
      </c>
      <c r="X7658" s="95" t="str">
        <f t="shared" si="479"/>
        <v/>
      </c>
    </row>
    <row r="7659" spans="21:24" x14ac:dyDescent="0.3">
      <c r="U7659" s="95" t="str">
        <f t="shared" si="476"/>
        <v/>
      </c>
      <c r="V7659" s="95" t="str">
        <f t="shared" si="477"/>
        <v/>
      </c>
      <c r="W7659" s="95" t="str">
        <f t="shared" si="478"/>
        <v/>
      </c>
      <c r="X7659" s="95" t="str">
        <f t="shared" si="479"/>
        <v/>
      </c>
    </row>
    <row r="7660" spans="21:24" x14ac:dyDescent="0.3">
      <c r="U7660" s="95" t="str">
        <f t="shared" si="476"/>
        <v/>
      </c>
      <c r="V7660" s="95" t="str">
        <f t="shared" si="477"/>
        <v/>
      </c>
      <c r="W7660" s="95" t="str">
        <f t="shared" si="478"/>
        <v/>
      </c>
      <c r="X7660" s="95" t="str">
        <f t="shared" si="479"/>
        <v/>
      </c>
    </row>
    <row r="7661" spans="21:24" x14ac:dyDescent="0.3">
      <c r="U7661" s="95" t="str">
        <f t="shared" si="476"/>
        <v/>
      </c>
      <c r="V7661" s="95" t="str">
        <f t="shared" si="477"/>
        <v/>
      </c>
      <c r="W7661" s="95" t="str">
        <f t="shared" si="478"/>
        <v/>
      </c>
      <c r="X7661" s="95" t="str">
        <f t="shared" si="479"/>
        <v/>
      </c>
    </row>
    <row r="7662" spans="21:24" x14ac:dyDescent="0.3">
      <c r="U7662" s="95" t="str">
        <f t="shared" si="476"/>
        <v/>
      </c>
      <c r="V7662" s="95" t="str">
        <f t="shared" si="477"/>
        <v/>
      </c>
      <c r="W7662" s="95" t="str">
        <f t="shared" si="478"/>
        <v/>
      </c>
      <c r="X7662" s="95" t="str">
        <f t="shared" si="479"/>
        <v/>
      </c>
    </row>
    <row r="7663" spans="21:24" x14ac:dyDescent="0.3">
      <c r="U7663" s="95" t="str">
        <f t="shared" si="476"/>
        <v/>
      </c>
      <c r="V7663" s="95" t="str">
        <f t="shared" si="477"/>
        <v/>
      </c>
      <c r="W7663" s="95" t="str">
        <f t="shared" si="478"/>
        <v/>
      </c>
      <c r="X7663" s="95" t="str">
        <f t="shared" si="479"/>
        <v/>
      </c>
    </row>
    <row r="7664" spans="21:24" x14ac:dyDescent="0.3">
      <c r="U7664" s="95" t="str">
        <f t="shared" si="476"/>
        <v/>
      </c>
      <c r="V7664" s="95" t="str">
        <f t="shared" si="477"/>
        <v/>
      </c>
      <c r="W7664" s="95" t="str">
        <f t="shared" si="478"/>
        <v/>
      </c>
      <c r="X7664" s="95" t="str">
        <f t="shared" si="479"/>
        <v/>
      </c>
    </row>
    <row r="7665" spans="21:24" x14ac:dyDescent="0.3">
      <c r="U7665" s="95" t="str">
        <f t="shared" si="476"/>
        <v/>
      </c>
      <c r="V7665" s="95" t="str">
        <f t="shared" si="477"/>
        <v/>
      </c>
      <c r="W7665" s="95" t="str">
        <f t="shared" si="478"/>
        <v/>
      </c>
      <c r="X7665" s="95" t="str">
        <f t="shared" si="479"/>
        <v/>
      </c>
    </row>
    <row r="7666" spans="21:24" x14ac:dyDescent="0.3">
      <c r="U7666" s="95" t="str">
        <f t="shared" si="476"/>
        <v/>
      </c>
      <c r="V7666" s="95" t="str">
        <f t="shared" si="477"/>
        <v/>
      </c>
      <c r="W7666" s="95" t="str">
        <f t="shared" si="478"/>
        <v/>
      </c>
      <c r="X7666" s="95" t="str">
        <f t="shared" si="479"/>
        <v/>
      </c>
    </row>
    <row r="7667" spans="21:24" x14ac:dyDescent="0.3">
      <c r="U7667" s="95" t="str">
        <f t="shared" si="476"/>
        <v/>
      </c>
      <c r="V7667" s="95" t="str">
        <f t="shared" si="477"/>
        <v/>
      </c>
      <c r="W7667" s="95" t="str">
        <f t="shared" si="478"/>
        <v/>
      </c>
      <c r="X7667" s="95" t="str">
        <f t="shared" si="479"/>
        <v/>
      </c>
    </row>
    <row r="7668" spans="21:24" x14ac:dyDescent="0.3">
      <c r="U7668" s="95" t="str">
        <f t="shared" si="476"/>
        <v/>
      </c>
      <c r="V7668" s="95" t="str">
        <f t="shared" si="477"/>
        <v/>
      </c>
      <c r="W7668" s="95" t="str">
        <f t="shared" si="478"/>
        <v/>
      </c>
      <c r="X7668" s="95" t="str">
        <f t="shared" si="479"/>
        <v/>
      </c>
    </row>
    <row r="7669" spans="21:24" x14ac:dyDescent="0.3">
      <c r="U7669" s="95" t="str">
        <f t="shared" si="476"/>
        <v/>
      </c>
      <c r="V7669" s="95" t="str">
        <f t="shared" si="477"/>
        <v/>
      </c>
      <c r="W7669" s="95" t="str">
        <f t="shared" si="478"/>
        <v/>
      </c>
      <c r="X7669" s="95" t="str">
        <f t="shared" si="479"/>
        <v/>
      </c>
    </row>
    <row r="7670" spans="21:24" x14ac:dyDescent="0.3">
      <c r="U7670" s="95" t="str">
        <f t="shared" si="476"/>
        <v/>
      </c>
      <c r="V7670" s="95" t="str">
        <f t="shared" si="477"/>
        <v/>
      </c>
      <c r="W7670" s="95" t="str">
        <f t="shared" si="478"/>
        <v/>
      </c>
      <c r="X7670" s="95" t="str">
        <f t="shared" si="479"/>
        <v/>
      </c>
    </row>
    <row r="7671" spans="21:24" x14ac:dyDescent="0.3">
      <c r="U7671" s="95" t="str">
        <f t="shared" si="476"/>
        <v/>
      </c>
      <c r="V7671" s="95" t="str">
        <f t="shared" si="477"/>
        <v/>
      </c>
      <c r="W7671" s="95" t="str">
        <f t="shared" si="478"/>
        <v/>
      </c>
      <c r="X7671" s="95" t="str">
        <f t="shared" si="479"/>
        <v/>
      </c>
    </row>
    <row r="7672" spans="21:24" x14ac:dyDescent="0.3">
      <c r="U7672" s="95" t="str">
        <f t="shared" si="476"/>
        <v/>
      </c>
      <c r="V7672" s="95" t="str">
        <f t="shared" si="477"/>
        <v/>
      </c>
      <c r="W7672" s="95" t="str">
        <f t="shared" si="478"/>
        <v/>
      </c>
      <c r="X7672" s="95" t="str">
        <f t="shared" si="479"/>
        <v/>
      </c>
    </row>
    <row r="7673" spans="21:24" x14ac:dyDescent="0.3">
      <c r="U7673" s="95" t="str">
        <f t="shared" si="476"/>
        <v/>
      </c>
      <c r="V7673" s="95" t="str">
        <f t="shared" si="477"/>
        <v/>
      </c>
      <c r="W7673" s="95" t="str">
        <f t="shared" si="478"/>
        <v/>
      </c>
      <c r="X7673" s="95" t="str">
        <f t="shared" si="479"/>
        <v/>
      </c>
    </row>
    <row r="7674" spans="21:24" x14ac:dyDescent="0.3">
      <c r="U7674" s="95" t="str">
        <f t="shared" si="476"/>
        <v/>
      </c>
      <c r="V7674" s="95" t="str">
        <f t="shared" si="477"/>
        <v/>
      </c>
      <c r="W7674" s="95" t="str">
        <f t="shared" si="478"/>
        <v/>
      </c>
      <c r="X7674" s="95" t="str">
        <f t="shared" si="479"/>
        <v/>
      </c>
    </row>
    <row r="7675" spans="21:24" x14ac:dyDescent="0.3">
      <c r="U7675" s="95" t="str">
        <f t="shared" si="476"/>
        <v/>
      </c>
      <c r="V7675" s="95" t="str">
        <f t="shared" si="477"/>
        <v/>
      </c>
      <c r="W7675" s="95" t="str">
        <f t="shared" si="478"/>
        <v/>
      </c>
      <c r="X7675" s="95" t="str">
        <f t="shared" si="479"/>
        <v/>
      </c>
    </row>
    <row r="7676" spans="21:24" x14ac:dyDescent="0.3">
      <c r="U7676" s="95" t="str">
        <f t="shared" si="476"/>
        <v/>
      </c>
      <c r="V7676" s="95" t="str">
        <f t="shared" si="477"/>
        <v/>
      </c>
      <c r="W7676" s="95" t="str">
        <f t="shared" si="478"/>
        <v/>
      </c>
      <c r="X7676" s="95" t="str">
        <f t="shared" si="479"/>
        <v/>
      </c>
    </row>
    <row r="7677" spans="21:24" x14ac:dyDescent="0.3">
      <c r="U7677" s="95" t="str">
        <f t="shared" si="476"/>
        <v/>
      </c>
      <c r="V7677" s="95" t="str">
        <f t="shared" si="477"/>
        <v/>
      </c>
      <c r="W7677" s="95" t="str">
        <f t="shared" si="478"/>
        <v/>
      </c>
      <c r="X7677" s="95" t="str">
        <f t="shared" si="479"/>
        <v/>
      </c>
    </row>
    <row r="7678" spans="21:24" x14ac:dyDescent="0.3">
      <c r="U7678" s="95" t="str">
        <f t="shared" si="476"/>
        <v/>
      </c>
      <c r="V7678" s="95" t="str">
        <f t="shared" si="477"/>
        <v/>
      </c>
      <c r="W7678" s="95" t="str">
        <f t="shared" si="478"/>
        <v/>
      </c>
      <c r="X7678" s="95" t="str">
        <f t="shared" si="479"/>
        <v/>
      </c>
    </row>
    <row r="7679" spans="21:24" x14ac:dyDescent="0.3">
      <c r="U7679" s="95" t="str">
        <f t="shared" si="476"/>
        <v/>
      </c>
      <c r="V7679" s="95" t="str">
        <f t="shared" si="477"/>
        <v/>
      </c>
      <c r="W7679" s="95" t="str">
        <f t="shared" si="478"/>
        <v/>
      </c>
      <c r="X7679" s="95" t="str">
        <f t="shared" si="479"/>
        <v/>
      </c>
    </row>
    <row r="7680" spans="21:24" x14ac:dyDescent="0.3">
      <c r="U7680" s="95" t="str">
        <f t="shared" si="476"/>
        <v/>
      </c>
      <c r="V7680" s="95" t="str">
        <f t="shared" si="477"/>
        <v/>
      </c>
      <c r="W7680" s="95" t="str">
        <f t="shared" si="478"/>
        <v/>
      </c>
      <c r="X7680" s="95" t="str">
        <f t="shared" si="479"/>
        <v/>
      </c>
    </row>
    <row r="7681" spans="21:24" x14ac:dyDescent="0.3">
      <c r="U7681" s="95" t="str">
        <f t="shared" si="476"/>
        <v/>
      </c>
      <c r="V7681" s="95" t="str">
        <f t="shared" si="477"/>
        <v/>
      </c>
      <c r="W7681" s="95" t="str">
        <f t="shared" si="478"/>
        <v/>
      </c>
      <c r="X7681" s="95" t="str">
        <f t="shared" si="479"/>
        <v/>
      </c>
    </row>
    <row r="7682" spans="21:24" x14ac:dyDescent="0.3">
      <c r="U7682" s="95" t="str">
        <f t="shared" si="476"/>
        <v/>
      </c>
      <c r="V7682" s="95" t="str">
        <f t="shared" si="477"/>
        <v/>
      </c>
      <c r="W7682" s="95" t="str">
        <f t="shared" si="478"/>
        <v/>
      </c>
      <c r="X7682" s="95" t="str">
        <f t="shared" si="479"/>
        <v/>
      </c>
    </row>
    <row r="7683" spans="21:24" x14ac:dyDescent="0.3">
      <c r="U7683" s="95" t="str">
        <f t="shared" si="476"/>
        <v/>
      </c>
      <c r="V7683" s="95" t="str">
        <f t="shared" si="477"/>
        <v/>
      </c>
      <c r="W7683" s="95" t="str">
        <f t="shared" si="478"/>
        <v/>
      </c>
      <c r="X7683" s="95" t="str">
        <f t="shared" si="479"/>
        <v/>
      </c>
    </row>
    <row r="7684" spans="21:24" x14ac:dyDescent="0.3">
      <c r="U7684" s="95" t="str">
        <f t="shared" si="476"/>
        <v/>
      </c>
      <c r="V7684" s="95" t="str">
        <f t="shared" si="477"/>
        <v/>
      </c>
      <c r="W7684" s="95" t="str">
        <f t="shared" si="478"/>
        <v/>
      </c>
      <c r="X7684" s="95" t="str">
        <f t="shared" si="479"/>
        <v/>
      </c>
    </row>
    <row r="7685" spans="21:24" x14ac:dyDescent="0.3">
      <c r="U7685" s="95" t="str">
        <f t="shared" ref="U7685:U7748" si="480">IF(L7685="ANO",B7685&amp;"-Linie A","")</f>
        <v/>
      </c>
      <c r="V7685" s="95" t="str">
        <f t="shared" ref="V7685:V7748" si="481">IF(M7685="ANO",B7685&amp;"-Linie B","")</f>
        <v/>
      </c>
      <c r="W7685" s="95" t="str">
        <f t="shared" ref="W7685:W7748" si="482">IF(N7685="ANO",B7685&amp;"-Linie C","")</f>
        <v/>
      </c>
      <c r="X7685" s="95" t="str">
        <f t="shared" ref="X7685:X7748" si="483">IF(O7685="ANO",B7685&amp;"-Linie D","")</f>
        <v/>
      </c>
    </row>
    <row r="7686" spans="21:24" x14ac:dyDescent="0.3">
      <c r="U7686" s="95" t="str">
        <f t="shared" si="480"/>
        <v/>
      </c>
      <c r="V7686" s="95" t="str">
        <f t="shared" si="481"/>
        <v/>
      </c>
      <c r="W7686" s="95" t="str">
        <f t="shared" si="482"/>
        <v/>
      </c>
      <c r="X7686" s="95" t="str">
        <f t="shared" si="483"/>
        <v/>
      </c>
    </row>
    <row r="7687" spans="21:24" x14ac:dyDescent="0.3">
      <c r="U7687" s="95" t="str">
        <f t="shared" si="480"/>
        <v/>
      </c>
      <c r="V7687" s="95" t="str">
        <f t="shared" si="481"/>
        <v/>
      </c>
      <c r="W7687" s="95" t="str">
        <f t="shared" si="482"/>
        <v/>
      </c>
      <c r="X7687" s="95" t="str">
        <f t="shared" si="483"/>
        <v/>
      </c>
    </row>
    <row r="7688" spans="21:24" x14ac:dyDescent="0.3">
      <c r="U7688" s="95" t="str">
        <f t="shared" si="480"/>
        <v/>
      </c>
      <c r="V7688" s="95" t="str">
        <f t="shared" si="481"/>
        <v/>
      </c>
      <c r="W7688" s="95" t="str">
        <f t="shared" si="482"/>
        <v/>
      </c>
      <c r="X7688" s="95" t="str">
        <f t="shared" si="483"/>
        <v/>
      </c>
    </row>
    <row r="7689" spans="21:24" x14ac:dyDescent="0.3">
      <c r="U7689" s="95" t="str">
        <f t="shared" si="480"/>
        <v/>
      </c>
      <c r="V7689" s="95" t="str">
        <f t="shared" si="481"/>
        <v/>
      </c>
      <c r="W7689" s="95" t="str">
        <f t="shared" si="482"/>
        <v/>
      </c>
      <c r="X7689" s="95" t="str">
        <f t="shared" si="483"/>
        <v/>
      </c>
    </row>
    <row r="7690" spans="21:24" x14ac:dyDescent="0.3">
      <c r="U7690" s="95" t="str">
        <f t="shared" si="480"/>
        <v/>
      </c>
      <c r="V7690" s="95" t="str">
        <f t="shared" si="481"/>
        <v/>
      </c>
      <c r="W7690" s="95" t="str">
        <f t="shared" si="482"/>
        <v/>
      </c>
      <c r="X7690" s="95" t="str">
        <f t="shared" si="483"/>
        <v/>
      </c>
    </row>
    <row r="7691" spans="21:24" x14ac:dyDescent="0.3">
      <c r="U7691" s="95" t="str">
        <f t="shared" si="480"/>
        <v/>
      </c>
      <c r="V7691" s="95" t="str">
        <f t="shared" si="481"/>
        <v/>
      </c>
      <c r="W7691" s="95" t="str">
        <f t="shared" si="482"/>
        <v/>
      </c>
      <c r="X7691" s="95" t="str">
        <f t="shared" si="483"/>
        <v/>
      </c>
    </row>
    <row r="7692" spans="21:24" x14ac:dyDescent="0.3">
      <c r="U7692" s="95" t="str">
        <f t="shared" si="480"/>
        <v/>
      </c>
      <c r="V7692" s="95" t="str">
        <f t="shared" si="481"/>
        <v/>
      </c>
      <c r="W7692" s="95" t="str">
        <f t="shared" si="482"/>
        <v/>
      </c>
      <c r="X7692" s="95" t="str">
        <f t="shared" si="483"/>
        <v/>
      </c>
    </row>
    <row r="7693" spans="21:24" x14ac:dyDescent="0.3">
      <c r="U7693" s="95" t="str">
        <f t="shared" si="480"/>
        <v/>
      </c>
      <c r="V7693" s="95" t="str">
        <f t="shared" si="481"/>
        <v/>
      </c>
      <c r="W7693" s="95" t="str">
        <f t="shared" si="482"/>
        <v/>
      </c>
      <c r="X7693" s="95" t="str">
        <f t="shared" si="483"/>
        <v/>
      </c>
    </row>
    <row r="7694" spans="21:24" x14ac:dyDescent="0.3">
      <c r="U7694" s="95" t="str">
        <f t="shared" si="480"/>
        <v/>
      </c>
      <c r="V7694" s="95" t="str">
        <f t="shared" si="481"/>
        <v/>
      </c>
      <c r="W7694" s="95" t="str">
        <f t="shared" si="482"/>
        <v/>
      </c>
      <c r="X7694" s="95" t="str">
        <f t="shared" si="483"/>
        <v/>
      </c>
    </row>
    <row r="7695" spans="21:24" x14ac:dyDescent="0.3">
      <c r="U7695" s="95" t="str">
        <f t="shared" si="480"/>
        <v/>
      </c>
      <c r="V7695" s="95" t="str">
        <f t="shared" si="481"/>
        <v/>
      </c>
      <c r="W7695" s="95" t="str">
        <f t="shared" si="482"/>
        <v/>
      </c>
      <c r="X7695" s="95" t="str">
        <f t="shared" si="483"/>
        <v/>
      </c>
    </row>
    <row r="7696" spans="21:24" x14ac:dyDescent="0.3">
      <c r="U7696" s="95" t="str">
        <f t="shared" si="480"/>
        <v/>
      </c>
      <c r="V7696" s="95" t="str">
        <f t="shared" si="481"/>
        <v/>
      </c>
      <c r="W7696" s="95" t="str">
        <f t="shared" si="482"/>
        <v/>
      </c>
      <c r="X7696" s="95" t="str">
        <f t="shared" si="483"/>
        <v/>
      </c>
    </row>
    <row r="7697" spans="21:24" x14ac:dyDescent="0.3">
      <c r="U7697" s="95" t="str">
        <f t="shared" si="480"/>
        <v/>
      </c>
      <c r="V7697" s="95" t="str">
        <f t="shared" si="481"/>
        <v/>
      </c>
      <c r="W7697" s="95" t="str">
        <f t="shared" si="482"/>
        <v/>
      </c>
      <c r="X7697" s="95" t="str">
        <f t="shared" si="483"/>
        <v/>
      </c>
    </row>
    <row r="7698" spans="21:24" x14ac:dyDescent="0.3">
      <c r="U7698" s="95" t="str">
        <f t="shared" si="480"/>
        <v/>
      </c>
      <c r="V7698" s="95" t="str">
        <f t="shared" si="481"/>
        <v/>
      </c>
      <c r="W7698" s="95" t="str">
        <f t="shared" si="482"/>
        <v/>
      </c>
      <c r="X7698" s="95" t="str">
        <f t="shared" si="483"/>
        <v/>
      </c>
    </row>
    <row r="7699" spans="21:24" x14ac:dyDescent="0.3">
      <c r="U7699" s="95" t="str">
        <f t="shared" si="480"/>
        <v/>
      </c>
      <c r="V7699" s="95" t="str">
        <f t="shared" si="481"/>
        <v/>
      </c>
      <c r="W7699" s="95" t="str">
        <f t="shared" si="482"/>
        <v/>
      </c>
      <c r="X7699" s="95" t="str">
        <f t="shared" si="483"/>
        <v/>
      </c>
    </row>
    <row r="7700" spans="21:24" x14ac:dyDescent="0.3">
      <c r="U7700" s="95" t="str">
        <f t="shared" si="480"/>
        <v/>
      </c>
      <c r="V7700" s="95" t="str">
        <f t="shared" si="481"/>
        <v/>
      </c>
      <c r="W7700" s="95" t="str">
        <f t="shared" si="482"/>
        <v/>
      </c>
      <c r="X7700" s="95" t="str">
        <f t="shared" si="483"/>
        <v/>
      </c>
    </row>
    <row r="7701" spans="21:24" x14ac:dyDescent="0.3">
      <c r="U7701" s="95" t="str">
        <f t="shared" si="480"/>
        <v/>
      </c>
      <c r="V7701" s="95" t="str">
        <f t="shared" si="481"/>
        <v/>
      </c>
      <c r="W7701" s="95" t="str">
        <f t="shared" si="482"/>
        <v/>
      </c>
      <c r="X7701" s="95" t="str">
        <f t="shared" si="483"/>
        <v/>
      </c>
    </row>
    <row r="7702" spans="21:24" x14ac:dyDescent="0.3">
      <c r="U7702" s="95" t="str">
        <f t="shared" si="480"/>
        <v/>
      </c>
      <c r="V7702" s="95" t="str">
        <f t="shared" si="481"/>
        <v/>
      </c>
      <c r="W7702" s="95" t="str">
        <f t="shared" si="482"/>
        <v/>
      </c>
      <c r="X7702" s="95" t="str">
        <f t="shared" si="483"/>
        <v/>
      </c>
    </row>
    <row r="7703" spans="21:24" x14ac:dyDescent="0.3">
      <c r="U7703" s="95" t="str">
        <f t="shared" si="480"/>
        <v/>
      </c>
      <c r="V7703" s="95" t="str">
        <f t="shared" si="481"/>
        <v/>
      </c>
      <c r="W7703" s="95" t="str">
        <f t="shared" si="482"/>
        <v/>
      </c>
      <c r="X7703" s="95" t="str">
        <f t="shared" si="483"/>
        <v/>
      </c>
    </row>
    <row r="7704" spans="21:24" x14ac:dyDescent="0.3">
      <c r="U7704" s="95" t="str">
        <f t="shared" si="480"/>
        <v/>
      </c>
      <c r="V7704" s="95" t="str">
        <f t="shared" si="481"/>
        <v/>
      </c>
      <c r="W7704" s="95" t="str">
        <f t="shared" si="482"/>
        <v/>
      </c>
      <c r="X7704" s="95" t="str">
        <f t="shared" si="483"/>
        <v/>
      </c>
    </row>
    <row r="7705" spans="21:24" x14ac:dyDescent="0.3">
      <c r="U7705" s="95" t="str">
        <f t="shared" si="480"/>
        <v/>
      </c>
      <c r="V7705" s="95" t="str">
        <f t="shared" si="481"/>
        <v/>
      </c>
      <c r="W7705" s="95" t="str">
        <f t="shared" si="482"/>
        <v/>
      </c>
      <c r="X7705" s="95" t="str">
        <f t="shared" si="483"/>
        <v/>
      </c>
    </row>
    <row r="7706" spans="21:24" x14ac:dyDescent="0.3">
      <c r="U7706" s="95" t="str">
        <f t="shared" si="480"/>
        <v/>
      </c>
      <c r="V7706" s="95" t="str">
        <f t="shared" si="481"/>
        <v/>
      </c>
      <c r="W7706" s="95" t="str">
        <f t="shared" si="482"/>
        <v/>
      </c>
      <c r="X7706" s="95" t="str">
        <f t="shared" si="483"/>
        <v/>
      </c>
    </row>
    <row r="7707" spans="21:24" x14ac:dyDescent="0.3">
      <c r="U7707" s="95" t="str">
        <f t="shared" si="480"/>
        <v/>
      </c>
      <c r="V7707" s="95" t="str">
        <f t="shared" si="481"/>
        <v/>
      </c>
      <c r="W7707" s="95" t="str">
        <f t="shared" si="482"/>
        <v/>
      </c>
      <c r="X7707" s="95" t="str">
        <f t="shared" si="483"/>
        <v/>
      </c>
    </row>
    <row r="7708" spans="21:24" x14ac:dyDescent="0.3">
      <c r="U7708" s="95" t="str">
        <f t="shared" si="480"/>
        <v/>
      </c>
      <c r="V7708" s="95" t="str">
        <f t="shared" si="481"/>
        <v/>
      </c>
      <c r="W7708" s="95" t="str">
        <f t="shared" si="482"/>
        <v/>
      </c>
      <c r="X7708" s="95" t="str">
        <f t="shared" si="483"/>
        <v/>
      </c>
    </row>
    <row r="7709" spans="21:24" x14ac:dyDescent="0.3">
      <c r="U7709" s="95" t="str">
        <f t="shared" si="480"/>
        <v/>
      </c>
      <c r="V7709" s="95" t="str">
        <f t="shared" si="481"/>
        <v/>
      </c>
      <c r="W7709" s="95" t="str">
        <f t="shared" si="482"/>
        <v/>
      </c>
      <c r="X7709" s="95" t="str">
        <f t="shared" si="483"/>
        <v/>
      </c>
    </row>
    <row r="7710" spans="21:24" x14ac:dyDescent="0.3">
      <c r="U7710" s="95" t="str">
        <f t="shared" si="480"/>
        <v/>
      </c>
      <c r="V7710" s="95" t="str">
        <f t="shared" si="481"/>
        <v/>
      </c>
      <c r="W7710" s="95" t="str">
        <f t="shared" si="482"/>
        <v/>
      </c>
      <c r="X7710" s="95" t="str">
        <f t="shared" si="483"/>
        <v/>
      </c>
    </row>
    <row r="7711" spans="21:24" x14ac:dyDescent="0.3">
      <c r="U7711" s="95" t="str">
        <f t="shared" si="480"/>
        <v/>
      </c>
      <c r="V7711" s="95" t="str">
        <f t="shared" si="481"/>
        <v/>
      </c>
      <c r="W7711" s="95" t="str">
        <f t="shared" si="482"/>
        <v/>
      </c>
      <c r="X7711" s="95" t="str">
        <f t="shared" si="483"/>
        <v/>
      </c>
    </row>
    <row r="7712" spans="21:24" x14ac:dyDescent="0.3">
      <c r="U7712" s="95" t="str">
        <f t="shared" si="480"/>
        <v/>
      </c>
      <c r="V7712" s="95" t="str">
        <f t="shared" si="481"/>
        <v/>
      </c>
      <c r="W7712" s="95" t="str">
        <f t="shared" si="482"/>
        <v/>
      </c>
      <c r="X7712" s="95" t="str">
        <f t="shared" si="483"/>
        <v/>
      </c>
    </row>
    <row r="7713" spans="21:24" x14ac:dyDescent="0.3">
      <c r="U7713" s="95" t="str">
        <f t="shared" si="480"/>
        <v/>
      </c>
      <c r="V7713" s="95" t="str">
        <f t="shared" si="481"/>
        <v/>
      </c>
      <c r="W7713" s="95" t="str">
        <f t="shared" si="482"/>
        <v/>
      </c>
      <c r="X7713" s="95" t="str">
        <f t="shared" si="483"/>
        <v/>
      </c>
    </row>
    <row r="7714" spans="21:24" x14ac:dyDescent="0.3">
      <c r="U7714" s="95" t="str">
        <f t="shared" si="480"/>
        <v/>
      </c>
      <c r="V7714" s="95" t="str">
        <f t="shared" si="481"/>
        <v/>
      </c>
      <c r="W7714" s="95" t="str">
        <f t="shared" si="482"/>
        <v/>
      </c>
      <c r="X7714" s="95" t="str">
        <f t="shared" si="483"/>
        <v/>
      </c>
    </row>
    <row r="7715" spans="21:24" x14ac:dyDescent="0.3">
      <c r="U7715" s="95" t="str">
        <f t="shared" si="480"/>
        <v/>
      </c>
      <c r="V7715" s="95" t="str">
        <f t="shared" si="481"/>
        <v/>
      </c>
      <c r="W7715" s="95" t="str">
        <f t="shared" si="482"/>
        <v/>
      </c>
      <c r="X7715" s="95" t="str">
        <f t="shared" si="483"/>
        <v/>
      </c>
    </row>
    <row r="7716" spans="21:24" x14ac:dyDescent="0.3">
      <c r="U7716" s="95" t="str">
        <f t="shared" si="480"/>
        <v/>
      </c>
      <c r="V7716" s="95" t="str">
        <f t="shared" si="481"/>
        <v/>
      </c>
      <c r="W7716" s="95" t="str">
        <f t="shared" si="482"/>
        <v/>
      </c>
      <c r="X7716" s="95" t="str">
        <f t="shared" si="483"/>
        <v/>
      </c>
    </row>
    <row r="7717" spans="21:24" x14ac:dyDescent="0.3">
      <c r="U7717" s="95" t="str">
        <f t="shared" si="480"/>
        <v/>
      </c>
      <c r="V7717" s="95" t="str">
        <f t="shared" si="481"/>
        <v/>
      </c>
      <c r="W7717" s="95" t="str">
        <f t="shared" si="482"/>
        <v/>
      </c>
      <c r="X7717" s="95" t="str">
        <f t="shared" si="483"/>
        <v/>
      </c>
    </row>
    <row r="7718" spans="21:24" x14ac:dyDescent="0.3">
      <c r="U7718" s="95" t="str">
        <f t="shared" si="480"/>
        <v/>
      </c>
      <c r="V7718" s="95" t="str">
        <f t="shared" si="481"/>
        <v/>
      </c>
      <c r="W7718" s="95" t="str">
        <f t="shared" si="482"/>
        <v/>
      </c>
      <c r="X7718" s="95" t="str">
        <f t="shared" si="483"/>
        <v/>
      </c>
    </row>
    <row r="7719" spans="21:24" x14ac:dyDescent="0.3">
      <c r="U7719" s="95" t="str">
        <f t="shared" si="480"/>
        <v/>
      </c>
      <c r="V7719" s="95" t="str">
        <f t="shared" si="481"/>
        <v/>
      </c>
      <c r="W7719" s="95" t="str">
        <f t="shared" si="482"/>
        <v/>
      </c>
      <c r="X7719" s="95" t="str">
        <f t="shared" si="483"/>
        <v/>
      </c>
    </row>
    <row r="7720" spans="21:24" x14ac:dyDescent="0.3">
      <c r="U7720" s="95" t="str">
        <f t="shared" si="480"/>
        <v/>
      </c>
      <c r="V7720" s="95" t="str">
        <f t="shared" si="481"/>
        <v/>
      </c>
      <c r="W7720" s="95" t="str">
        <f t="shared" si="482"/>
        <v/>
      </c>
      <c r="X7720" s="95" t="str">
        <f t="shared" si="483"/>
        <v/>
      </c>
    </row>
    <row r="7721" spans="21:24" x14ac:dyDescent="0.3">
      <c r="U7721" s="95" t="str">
        <f t="shared" si="480"/>
        <v/>
      </c>
      <c r="V7721" s="95" t="str">
        <f t="shared" si="481"/>
        <v/>
      </c>
      <c r="W7721" s="95" t="str">
        <f t="shared" si="482"/>
        <v/>
      </c>
      <c r="X7721" s="95" t="str">
        <f t="shared" si="483"/>
        <v/>
      </c>
    </row>
    <row r="7722" spans="21:24" x14ac:dyDescent="0.3">
      <c r="U7722" s="95" t="str">
        <f t="shared" si="480"/>
        <v/>
      </c>
      <c r="V7722" s="95" t="str">
        <f t="shared" si="481"/>
        <v/>
      </c>
      <c r="W7722" s="95" t="str">
        <f t="shared" si="482"/>
        <v/>
      </c>
      <c r="X7722" s="95" t="str">
        <f t="shared" si="483"/>
        <v/>
      </c>
    </row>
    <row r="7723" spans="21:24" x14ac:dyDescent="0.3">
      <c r="U7723" s="95" t="str">
        <f t="shared" si="480"/>
        <v/>
      </c>
      <c r="V7723" s="95" t="str">
        <f t="shared" si="481"/>
        <v/>
      </c>
      <c r="W7723" s="95" t="str">
        <f t="shared" si="482"/>
        <v/>
      </c>
      <c r="X7723" s="95" t="str">
        <f t="shared" si="483"/>
        <v/>
      </c>
    </row>
    <row r="7724" spans="21:24" x14ac:dyDescent="0.3">
      <c r="U7724" s="95" t="str">
        <f t="shared" si="480"/>
        <v/>
      </c>
      <c r="V7724" s="95" t="str">
        <f t="shared" si="481"/>
        <v/>
      </c>
      <c r="W7724" s="95" t="str">
        <f t="shared" si="482"/>
        <v/>
      </c>
      <c r="X7724" s="95" t="str">
        <f t="shared" si="483"/>
        <v/>
      </c>
    </row>
    <row r="7725" spans="21:24" x14ac:dyDescent="0.3">
      <c r="U7725" s="95" t="str">
        <f t="shared" si="480"/>
        <v/>
      </c>
      <c r="V7725" s="95" t="str">
        <f t="shared" si="481"/>
        <v/>
      </c>
      <c r="W7725" s="95" t="str">
        <f t="shared" si="482"/>
        <v/>
      </c>
      <c r="X7725" s="95" t="str">
        <f t="shared" si="483"/>
        <v/>
      </c>
    </row>
    <row r="7726" spans="21:24" x14ac:dyDescent="0.3">
      <c r="U7726" s="95" t="str">
        <f t="shared" si="480"/>
        <v/>
      </c>
      <c r="V7726" s="95" t="str">
        <f t="shared" si="481"/>
        <v/>
      </c>
      <c r="W7726" s="95" t="str">
        <f t="shared" si="482"/>
        <v/>
      </c>
      <c r="X7726" s="95" t="str">
        <f t="shared" si="483"/>
        <v/>
      </c>
    </row>
    <row r="7727" spans="21:24" x14ac:dyDescent="0.3">
      <c r="U7727" s="95" t="str">
        <f t="shared" si="480"/>
        <v/>
      </c>
      <c r="V7727" s="95" t="str">
        <f t="shared" si="481"/>
        <v/>
      </c>
      <c r="W7727" s="95" t="str">
        <f t="shared" si="482"/>
        <v/>
      </c>
      <c r="X7727" s="95" t="str">
        <f t="shared" si="483"/>
        <v/>
      </c>
    </row>
    <row r="7728" spans="21:24" x14ac:dyDescent="0.3">
      <c r="U7728" s="95" t="str">
        <f t="shared" si="480"/>
        <v/>
      </c>
      <c r="V7728" s="95" t="str">
        <f t="shared" si="481"/>
        <v/>
      </c>
      <c r="W7728" s="95" t="str">
        <f t="shared" si="482"/>
        <v/>
      </c>
      <c r="X7728" s="95" t="str">
        <f t="shared" si="483"/>
        <v/>
      </c>
    </row>
    <row r="7729" spans="21:24" x14ac:dyDescent="0.3">
      <c r="U7729" s="95" t="str">
        <f t="shared" si="480"/>
        <v/>
      </c>
      <c r="V7729" s="95" t="str">
        <f t="shared" si="481"/>
        <v/>
      </c>
      <c r="W7729" s="95" t="str">
        <f t="shared" si="482"/>
        <v/>
      </c>
      <c r="X7729" s="95" t="str">
        <f t="shared" si="483"/>
        <v/>
      </c>
    </row>
    <row r="7730" spans="21:24" x14ac:dyDescent="0.3">
      <c r="U7730" s="95" t="str">
        <f t="shared" si="480"/>
        <v/>
      </c>
      <c r="V7730" s="95" t="str">
        <f t="shared" si="481"/>
        <v/>
      </c>
      <c r="W7730" s="95" t="str">
        <f t="shared" si="482"/>
        <v/>
      </c>
      <c r="X7730" s="95" t="str">
        <f t="shared" si="483"/>
        <v/>
      </c>
    </row>
    <row r="7731" spans="21:24" x14ac:dyDescent="0.3">
      <c r="U7731" s="95" t="str">
        <f t="shared" si="480"/>
        <v/>
      </c>
      <c r="V7731" s="95" t="str">
        <f t="shared" si="481"/>
        <v/>
      </c>
      <c r="W7731" s="95" t="str">
        <f t="shared" si="482"/>
        <v/>
      </c>
      <c r="X7731" s="95" t="str">
        <f t="shared" si="483"/>
        <v/>
      </c>
    </row>
    <row r="7732" spans="21:24" x14ac:dyDescent="0.3">
      <c r="U7732" s="95" t="str">
        <f t="shared" si="480"/>
        <v/>
      </c>
      <c r="V7732" s="95" t="str">
        <f t="shared" si="481"/>
        <v/>
      </c>
      <c r="W7732" s="95" t="str">
        <f t="shared" si="482"/>
        <v/>
      </c>
      <c r="X7732" s="95" t="str">
        <f t="shared" si="483"/>
        <v/>
      </c>
    </row>
    <row r="7733" spans="21:24" x14ac:dyDescent="0.3">
      <c r="U7733" s="95" t="str">
        <f t="shared" si="480"/>
        <v/>
      </c>
      <c r="V7733" s="95" t="str">
        <f t="shared" si="481"/>
        <v/>
      </c>
      <c r="W7733" s="95" t="str">
        <f t="shared" si="482"/>
        <v/>
      </c>
      <c r="X7733" s="95" t="str">
        <f t="shared" si="483"/>
        <v/>
      </c>
    </row>
    <row r="7734" spans="21:24" x14ac:dyDescent="0.3">
      <c r="U7734" s="95" t="str">
        <f t="shared" si="480"/>
        <v/>
      </c>
      <c r="V7734" s="95" t="str">
        <f t="shared" si="481"/>
        <v/>
      </c>
      <c r="W7734" s="95" t="str">
        <f t="shared" si="482"/>
        <v/>
      </c>
      <c r="X7734" s="95" t="str">
        <f t="shared" si="483"/>
        <v/>
      </c>
    </row>
    <row r="7735" spans="21:24" x14ac:dyDescent="0.3">
      <c r="U7735" s="95" t="str">
        <f t="shared" si="480"/>
        <v/>
      </c>
      <c r="V7735" s="95" t="str">
        <f t="shared" si="481"/>
        <v/>
      </c>
      <c r="W7735" s="95" t="str">
        <f t="shared" si="482"/>
        <v/>
      </c>
      <c r="X7735" s="95" t="str">
        <f t="shared" si="483"/>
        <v/>
      </c>
    </row>
    <row r="7736" spans="21:24" x14ac:dyDescent="0.3">
      <c r="U7736" s="95" t="str">
        <f t="shared" si="480"/>
        <v/>
      </c>
      <c r="V7736" s="95" t="str">
        <f t="shared" si="481"/>
        <v/>
      </c>
      <c r="W7736" s="95" t="str">
        <f t="shared" si="482"/>
        <v/>
      </c>
      <c r="X7736" s="95" t="str">
        <f t="shared" si="483"/>
        <v/>
      </c>
    </row>
    <row r="7737" spans="21:24" x14ac:dyDescent="0.3">
      <c r="U7737" s="95" t="str">
        <f t="shared" si="480"/>
        <v/>
      </c>
      <c r="V7737" s="95" t="str">
        <f t="shared" si="481"/>
        <v/>
      </c>
      <c r="W7737" s="95" t="str">
        <f t="shared" si="482"/>
        <v/>
      </c>
      <c r="X7737" s="95" t="str">
        <f t="shared" si="483"/>
        <v/>
      </c>
    </row>
    <row r="7738" spans="21:24" x14ac:dyDescent="0.3">
      <c r="U7738" s="95" t="str">
        <f t="shared" si="480"/>
        <v/>
      </c>
      <c r="V7738" s="95" t="str">
        <f t="shared" si="481"/>
        <v/>
      </c>
      <c r="W7738" s="95" t="str">
        <f t="shared" si="482"/>
        <v/>
      </c>
      <c r="X7738" s="95" t="str">
        <f t="shared" si="483"/>
        <v/>
      </c>
    </row>
    <row r="7739" spans="21:24" x14ac:dyDescent="0.3">
      <c r="U7739" s="95" t="str">
        <f t="shared" si="480"/>
        <v/>
      </c>
      <c r="V7739" s="95" t="str">
        <f t="shared" si="481"/>
        <v/>
      </c>
      <c r="W7739" s="95" t="str">
        <f t="shared" si="482"/>
        <v/>
      </c>
      <c r="X7739" s="95" t="str">
        <f t="shared" si="483"/>
        <v/>
      </c>
    </row>
    <row r="7740" spans="21:24" x14ac:dyDescent="0.3">
      <c r="U7740" s="95" t="str">
        <f t="shared" si="480"/>
        <v/>
      </c>
      <c r="V7740" s="95" t="str">
        <f t="shared" si="481"/>
        <v/>
      </c>
      <c r="W7740" s="95" t="str">
        <f t="shared" si="482"/>
        <v/>
      </c>
      <c r="X7740" s="95" t="str">
        <f t="shared" si="483"/>
        <v/>
      </c>
    </row>
    <row r="7741" spans="21:24" x14ac:dyDescent="0.3">
      <c r="U7741" s="95" t="str">
        <f t="shared" si="480"/>
        <v/>
      </c>
      <c r="V7741" s="95" t="str">
        <f t="shared" si="481"/>
        <v/>
      </c>
      <c r="W7741" s="95" t="str">
        <f t="shared" si="482"/>
        <v/>
      </c>
      <c r="X7741" s="95" t="str">
        <f t="shared" si="483"/>
        <v/>
      </c>
    </row>
    <row r="7742" spans="21:24" x14ac:dyDescent="0.3">
      <c r="U7742" s="95" t="str">
        <f t="shared" si="480"/>
        <v/>
      </c>
      <c r="V7742" s="95" t="str">
        <f t="shared" si="481"/>
        <v/>
      </c>
      <c r="W7742" s="95" t="str">
        <f t="shared" si="482"/>
        <v/>
      </c>
      <c r="X7742" s="95" t="str">
        <f t="shared" si="483"/>
        <v/>
      </c>
    </row>
    <row r="7743" spans="21:24" x14ac:dyDescent="0.3">
      <c r="U7743" s="95" t="str">
        <f t="shared" si="480"/>
        <v/>
      </c>
      <c r="V7743" s="95" t="str">
        <f t="shared" si="481"/>
        <v/>
      </c>
      <c r="W7743" s="95" t="str">
        <f t="shared" si="482"/>
        <v/>
      </c>
      <c r="X7743" s="95" t="str">
        <f t="shared" si="483"/>
        <v/>
      </c>
    </row>
    <row r="7744" spans="21:24" x14ac:dyDescent="0.3">
      <c r="U7744" s="95" t="str">
        <f t="shared" si="480"/>
        <v/>
      </c>
      <c r="V7744" s="95" t="str">
        <f t="shared" si="481"/>
        <v/>
      </c>
      <c r="W7744" s="95" t="str">
        <f t="shared" si="482"/>
        <v/>
      </c>
      <c r="X7744" s="95" t="str">
        <f t="shared" si="483"/>
        <v/>
      </c>
    </row>
    <row r="7745" spans="21:24" x14ac:dyDescent="0.3">
      <c r="U7745" s="95" t="str">
        <f t="shared" si="480"/>
        <v/>
      </c>
      <c r="V7745" s="95" t="str">
        <f t="shared" si="481"/>
        <v/>
      </c>
      <c r="W7745" s="95" t="str">
        <f t="shared" si="482"/>
        <v/>
      </c>
      <c r="X7745" s="95" t="str">
        <f t="shared" si="483"/>
        <v/>
      </c>
    </row>
    <row r="7746" spans="21:24" x14ac:dyDescent="0.3">
      <c r="U7746" s="95" t="str">
        <f t="shared" si="480"/>
        <v/>
      </c>
      <c r="V7746" s="95" t="str">
        <f t="shared" si="481"/>
        <v/>
      </c>
      <c r="W7746" s="95" t="str">
        <f t="shared" si="482"/>
        <v/>
      </c>
      <c r="X7746" s="95" t="str">
        <f t="shared" si="483"/>
        <v/>
      </c>
    </row>
    <row r="7747" spans="21:24" x14ac:dyDescent="0.3">
      <c r="U7747" s="95" t="str">
        <f t="shared" si="480"/>
        <v/>
      </c>
      <c r="V7747" s="95" t="str">
        <f t="shared" si="481"/>
        <v/>
      </c>
      <c r="W7747" s="95" t="str">
        <f t="shared" si="482"/>
        <v/>
      </c>
      <c r="X7747" s="95" t="str">
        <f t="shared" si="483"/>
        <v/>
      </c>
    </row>
    <row r="7748" spans="21:24" x14ac:dyDescent="0.3">
      <c r="U7748" s="95" t="str">
        <f t="shared" si="480"/>
        <v/>
      </c>
      <c r="V7748" s="95" t="str">
        <f t="shared" si="481"/>
        <v/>
      </c>
      <c r="W7748" s="95" t="str">
        <f t="shared" si="482"/>
        <v/>
      </c>
      <c r="X7748" s="95" t="str">
        <f t="shared" si="483"/>
        <v/>
      </c>
    </row>
    <row r="7749" spans="21:24" x14ac:dyDescent="0.3">
      <c r="U7749" s="95" t="str">
        <f t="shared" ref="U7749:U7812" si="484">IF(L7749="ANO",B7749&amp;"-Linie A","")</f>
        <v/>
      </c>
      <c r="V7749" s="95" t="str">
        <f t="shared" ref="V7749:V7812" si="485">IF(M7749="ANO",B7749&amp;"-Linie B","")</f>
        <v/>
      </c>
      <c r="W7749" s="95" t="str">
        <f t="shared" ref="W7749:W7812" si="486">IF(N7749="ANO",B7749&amp;"-Linie C","")</f>
        <v/>
      </c>
      <c r="X7749" s="95" t="str">
        <f t="shared" ref="X7749:X7812" si="487">IF(O7749="ANO",B7749&amp;"-Linie D","")</f>
        <v/>
      </c>
    </row>
    <row r="7750" spans="21:24" x14ac:dyDescent="0.3">
      <c r="U7750" s="95" t="str">
        <f t="shared" si="484"/>
        <v/>
      </c>
      <c r="V7750" s="95" t="str">
        <f t="shared" si="485"/>
        <v/>
      </c>
      <c r="W7750" s="95" t="str">
        <f t="shared" si="486"/>
        <v/>
      </c>
      <c r="X7750" s="95" t="str">
        <f t="shared" si="487"/>
        <v/>
      </c>
    </row>
    <row r="7751" spans="21:24" x14ac:dyDescent="0.3">
      <c r="U7751" s="95" t="str">
        <f t="shared" si="484"/>
        <v/>
      </c>
      <c r="V7751" s="95" t="str">
        <f t="shared" si="485"/>
        <v/>
      </c>
      <c r="W7751" s="95" t="str">
        <f t="shared" si="486"/>
        <v/>
      </c>
      <c r="X7751" s="95" t="str">
        <f t="shared" si="487"/>
        <v/>
      </c>
    </row>
    <row r="7752" spans="21:24" x14ac:dyDescent="0.3">
      <c r="U7752" s="95" t="str">
        <f t="shared" si="484"/>
        <v/>
      </c>
      <c r="V7752" s="95" t="str">
        <f t="shared" si="485"/>
        <v/>
      </c>
      <c r="W7752" s="95" t="str">
        <f t="shared" si="486"/>
        <v/>
      </c>
      <c r="X7752" s="95" t="str">
        <f t="shared" si="487"/>
        <v/>
      </c>
    </row>
    <row r="7753" spans="21:24" x14ac:dyDescent="0.3">
      <c r="U7753" s="95" t="str">
        <f t="shared" si="484"/>
        <v/>
      </c>
      <c r="V7753" s="95" t="str">
        <f t="shared" si="485"/>
        <v/>
      </c>
      <c r="W7753" s="95" t="str">
        <f t="shared" si="486"/>
        <v/>
      </c>
      <c r="X7753" s="95" t="str">
        <f t="shared" si="487"/>
        <v/>
      </c>
    </row>
    <row r="7754" spans="21:24" x14ac:dyDescent="0.3">
      <c r="U7754" s="95" t="str">
        <f t="shared" si="484"/>
        <v/>
      </c>
      <c r="V7754" s="95" t="str">
        <f t="shared" si="485"/>
        <v/>
      </c>
      <c r="W7754" s="95" t="str">
        <f t="shared" si="486"/>
        <v/>
      </c>
      <c r="X7754" s="95" t="str">
        <f t="shared" si="487"/>
        <v/>
      </c>
    </row>
    <row r="7755" spans="21:24" x14ac:dyDescent="0.3">
      <c r="U7755" s="95" t="str">
        <f t="shared" si="484"/>
        <v/>
      </c>
      <c r="V7755" s="95" t="str">
        <f t="shared" si="485"/>
        <v/>
      </c>
      <c r="W7755" s="95" t="str">
        <f t="shared" si="486"/>
        <v/>
      </c>
      <c r="X7755" s="95" t="str">
        <f t="shared" si="487"/>
        <v/>
      </c>
    </row>
    <row r="7756" spans="21:24" x14ac:dyDescent="0.3">
      <c r="U7756" s="95" t="str">
        <f t="shared" si="484"/>
        <v/>
      </c>
      <c r="V7756" s="95" t="str">
        <f t="shared" si="485"/>
        <v/>
      </c>
      <c r="W7756" s="95" t="str">
        <f t="shared" si="486"/>
        <v/>
      </c>
      <c r="X7756" s="95" t="str">
        <f t="shared" si="487"/>
        <v/>
      </c>
    </row>
    <row r="7757" spans="21:24" x14ac:dyDescent="0.3">
      <c r="U7757" s="95" t="str">
        <f t="shared" si="484"/>
        <v/>
      </c>
      <c r="V7757" s="95" t="str">
        <f t="shared" si="485"/>
        <v/>
      </c>
      <c r="W7757" s="95" t="str">
        <f t="shared" si="486"/>
        <v/>
      </c>
      <c r="X7757" s="95" t="str">
        <f t="shared" si="487"/>
        <v/>
      </c>
    </row>
    <row r="7758" spans="21:24" x14ac:dyDescent="0.3">
      <c r="U7758" s="95" t="str">
        <f t="shared" si="484"/>
        <v/>
      </c>
      <c r="V7758" s="95" t="str">
        <f t="shared" si="485"/>
        <v/>
      </c>
      <c r="W7758" s="95" t="str">
        <f t="shared" si="486"/>
        <v/>
      </c>
      <c r="X7758" s="95" t="str">
        <f t="shared" si="487"/>
        <v/>
      </c>
    </row>
    <row r="7759" spans="21:24" x14ac:dyDescent="0.3">
      <c r="U7759" s="95" t="str">
        <f t="shared" si="484"/>
        <v/>
      </c>
      <c r="V7759" s="95" t="str">
        <f t="shared" si="485"/>
        <v/>
      </c>
      <c r="W7759" s="95" t="str">
        <f t="shared" si="486"/>
        <v/>
      </c>
      <c r="X7759" s="95" t="str">
        <f t="shared" si="487"/>
        <v/>
      </c>
    </row>
    <row r="7760" spans="21:24" x14ac:dyDescent="0.3">
      <c r="U7760" s="95" t="str">
        <f t="shared" si="484"/>
        <v/>
      </c>
      <c r="V7760" s="95" t="str">
        <f t="shared" si="485"/>
        <v/>
      </c>
      <c r="W7760" s="95" t="str">
        <f t="shared" si="486"/>
        <v/>
      </c>
      <c r="X7760" s="95" t="str">
        <f t="shared" si="487"/>
        <v/>
      </c>
    </row>
    <row r="7761" spans="21:24" x14ac:dyDescent="0.3">
      <c r="U7761" s="95" t="str">
        <f t="shared" si="484"/>
        <v/>
      </c>
      <c r="V7761" s="95" t="str">
        <f t="shared" si="485"/>
        <v/>
      </c>
      <c r="W7761" s="95" t="str">
        <f t="shared" si="486"/>
        <v/>
      </c>
      <c r="X7761" s="95" t="str">
        <f t="shared" si="487"/>
        <v/>
      </c>
    </row>
    <row r="7762" spans="21:24" x14ac:dyDescent="0.3">
      <c r="U7762" s="95" t="str">
        <f t="shared" si="484"/>
        <v/>
      </c>
      <c r="V7762" s="95" t="str">
        <f t="shared" si="485"/>
        <v/>
      </c>
      <c r="W7762" s="95" t="str">
        <f t="shared" si="486"/>
        <v/>
      </c>
      <c r="X7762" s="95" t="str">
        <f t="shared" si="487"/>
        <v/>
      </c>
    </row>
    <row r="7763" spans="21:24" x14ac:dyDescent="0.3">
      <c r="U7763" s="95" t="str">
        <f t="shared" si="484"/>
        <v/>
      </c>
      <c r="V7763" s="95" t="str">
        <f t="shared" si="485"/>
        <v/>
      </c>
      <c r="W7763" s="95" t="str">
        <f t="shared" si="486"/>
        <v/>
      </c>
      <c r="X7763" s="95" t="str">
        <f t="shared" si="487"/>
        <v/>
      </c>
    </row>
    <row r="7764" spans="21:24" x14ac:dyDescent="0.3">
      <c r="U7764" s="95" t="str">
        <f t="shared" si="484"/>
        <v/>
      </c>
      <c r="V7764" s="95" t="str">
        <f t="shared" si="485"/>
        <v/>
      </c>
      <c r="W7764" s="95" t="str">
        <f t="shared" si="486"/>
        <v/>
      </c>
      <c r="X7764" s="95" t="str">
        <f t="shared" si="487"/>
        <v/>
      </c>
    </row>
    <row r="7765" spans="21:24" x14ac:dyDescent="0.3">
      <c r="U7765" s="95" t="str">
        <f t="shared" si="484"/>
        <v/>
      </c>
      <c r="V7765" s="95" t="str">
        <f t="shared" si="485"/>
        <v/>
      </c>
      <c r="W7765" s="95" t="str">
        <f t="shared" si="486"/>
        <v/>
      </c>
      <c r="X7765" s="95" t="str">
        <f t="shared" si="487"/>
        <v/>
      </c>
    </row>
    <row r="7766" spans="21:24" x14ac:dyDescent="0.3">
      <c r="U7766" s="95" t="str">
        <f t="shared" si="484"/>
        <v/>
      </c>
      <c r="V7766" s="95" t="str">
        <f t="shared" si="485"/>
        <v/>
      </c>
      <c r="W7766" s="95" t="str">
        <f t="shared" si="486"/>
        <v/>
      </c>
      <c r="X7766" s="95" t="str">
        <f t="shared" si="487"/>
        <v/>
      </c>
    </row>
    <row r="7767" spans="21:24" x14ac:dyDescent="0.3">
      <c r="U7767" s="95" t="str">
        <f t="shared" si="484"/>
        <v/>
      </c>
      <c r="V7767" s="95" t="str">
        <f t="shared" si="485"/>
        <v/>
      </c>
      <c r="W7767" s="95" t="str">
        <f t="shared" si="486"/>
        <v/>
      </c>
      <c r="X7767" s="95" t="str">
        <f t="shared" si="487"/>
        <v/>
      </c>
    </row>
    <row r="7768" spans="21:24" x14ac:dyDescent="0.3">
      <c r="U7768" s="95" t="str">
        <f t="shared" si="484"/>
        <v/>
      </c>
      <c r="V7768" s="95" t="str">
        <f t="shared" si="485"/>
        <v/>
      </c>
      <c r="W7768" s="95" t="str">
        <f t="shared" si="486"/>
        <v/>
      </c>
      <c r="X7768" s="95" t="str">
        <f t="shared" si="487"/>
        <v/>
      </c>
    </row>
    <row r="7769" spans="21:24" x14ac:dyDescent="0.3">
      <c r="U7769" s="95" t="str">
        <f t="shared" si="484"/>
        <v/>
      </c>
      <c r="V7769" s="95" t="str">
        <f t="shared" si="485"/>
        <v/>
      </c>
      <c r="W7769" s="95" t="str">
        <f t="shared" si="486"/>
        <v/>
      </c>
      <c r="X7769" s="95" t="str">
        <f t="shared" si="487"/>
        <v/>
      </c>
    </row>
    <row r="7770" spans="21:24" x14ac:dyDescent="0.3">
      <c r="U7770" s="95" t="str">
        <f t="shared" si="484"/>
        <v/>
      </c>
      <c r="V7770" s="95" t="str">
        <f t="shared" si="485"/>
        <v/>
      </c>
      <c r="W7770" s="95" t="str">
        <f t="shared" si="486"/>
        <v/>
      </c>
      <c r="X7770" s="95" t="str">
        <f t="shared" si="487"/>
        <v/>
      </c>
    </row>
    <row r="7771" spans="21:24" x14ac:dyDescent="0.3">
      <c r="U7771" s="95" t="str">
        <f t="shared" si="484"/>
        <v/>
      </c>
      <c r="V7771" s="95" t="str">
        <f t="shared" si="485"/>
        <v/>
      </c>
      <c r="W7771" s="95" t="str">
        <f t="shared" si="486"/>
        <v/>
      </c>
      <c r="X7771" s="95" t="str">
        <f t="shared" si="487"/>
        <v/>
      </c>
    </row>
    <row r="7772" spans="21:24" x14ac:dyDescent="0.3">
      <c r="U7772" s="95" t="str">
        <f t="shared" si="484"/>
        <v/>
      </c>
      <c r="V7772" s="95" t="str">
        <f t="shared" si="485"/>
        <v/>
      </c>
      <c r="W7772" s="95" t="str">
        <f t="shared" si="486"/>
        <v/>
      </c>
      <c r="X7772" s="95" t="str">
        <f t="shared" si="487"/>
        <v/>
      </c>
    </row>
    <row r="7773" spans="21:24" x14ac:dyDescent="0.3">
      <c r="U7773" s="95" t="str">
        <f t="shared" si="484"/>
        <v/>
      </c>
      <c r="V7773" s="95" t="str">
        <f t="shared" si="485"/>
        <v/>
      </c>
      <c r="W7773" s="95" t="str">
        <f t="shared" si="486"/>
        <v/>
      </c>
      <c r="X7773" s="95" t="str">
        <f t="shared" si="487"/>
        <v/>
      </c>
    </row>
    <row r="7774" spans="21:24" x14ac:dyDescent="0.3">
      <c r="U7774" s="95" t="str">
        <f t="shared" si="484"/>
        <v/>
      </c>
      <c r="V7774" s="95" t="str">
        <f t="shared" si="485"/>
        <v/>
      </c>
      <c r="W7774" s="95" t="str">
        <f t="shared" si="486"/>
        <v/>
      </c>
      <c r="X7774" s="95" t="str">
        <f t="shared" si="487"/>
        <v/>
      </c>
    </row>
    <row r="7775" spans="21:24" x14ac:dyDescent="0.3">
      <c r="U7775" s="95" t="str">
        <f t="shared" si="484"/>
        <v/>
      </c>
      <c r="V7775" s="95" t="str">
        <f t="shared" si="485"/>
        <v/>
      </c>
      <c r="W7775" s="95" t="str">
        <f t="shared" si="486"/>
        <v/>
      </c>
      <c r="X7775" s="95" t="str">
        <f t="shared" si="487"/>
        <v/>
      </c>
    </row>
    <row r="7776" spans="21:24" x14ac:dyDescent="0.3">
      <c r="U7776" s="95" t="str">
        <f t="shared" si="484"/>
        <v/>
      </c>
      <c r="V7776" s="95" t="str">
        <f t="shared" si="485"/>
        <v/>
      </c>
      <c r="W7776" s="95" t="str">
        <f t="shared" si="486"/>
        <v/>
      </c>
      <c r="X7776" s="95" t="str">
        <f t="shared" si="487"/>
        <v/>
      </c>
    </row>
    <row r="7777" spans="21:24" x14ac:dyDescent="0.3">
      <c r="U7777" s="95" t="str">
        <f t="shared" si="484"/>
        <v/>
      </c>
      <c r="V7777" s="95" t="str">
        <f t="shared" si="485"/>
        <v/>
      </c>
      <c r="W7777" s="95" t="str">
        <f t="shared" si="486"/>
        <v/>
      </c>
      <c r="X7777" s="95" t="str">
        <f t="shared" si="487"/>
        <v/>
      </c>
    </row>
    <row r="7778" spans="21:24" x14ac:dyDescent="0.3">
      <c r="U7778" s="95" t="str">
        <f t="shared" si="484"/>
        <v/>
      </c>
      <c r="V7778" s="95" t="str">
        <f t="shared" si="485"/>
        <v/>
      </c>
      <c r="W7778" s="95" t="str">
        <f t="shared" si="486"/>
        <v/>
      </c>
      <c r="X7778" s="95" t="str">
        <f t="shared" si="487"/>
        <v/>
      </c>
    </row>
    <row r="7779" spans="21:24" x14ac:dyDescent="0.3">
      <c r="U7779" s="95" t="str">
        <f t="shared" si="484"/>
        <v/>
      </c>
      <c r="V7779" s="95" t="str">
        <f t="shared" si="485"/>
        <v/>
      </c>
      <c r="W7779" s="95" t="str">
        <f t="shared" si="486"/>
        <v/>
      </c>
      <c r="X7779" s="95" t="str">
        <f t="shared" si="487"/>
        <v/>
      </c>
    </row>
    <row r="7780" spans="21:24" x14ac:dyDescent="0.3">
      <c r="U7780" s="95" t="str">
        <f t="shared" si="484"/>
        <v/>
      </c>
      <c r="V7780" s="95" t="str">
        <f t="shared" si="485"/>
        <v/>
      </c>
      <c r="W7780" s="95" t="str">
        <f t="shared" si="486"/>
        <v/>
      </c>
      <c r="X7780" s="95" t="str">
        <f t="shared" si="487"/>
        <v/>
      </c>
    </row>
    <row r="7781" spans="21:24" x14ac:dyDescent="0.3">
      <c r="U7781" s="95" t="str">
        <f t="shared" si="484"/>
        <v/>
      </c>
      <c r="V7781" s="95" t="str">
        <f t="shared" si="485"/>
        <v/>
      </c>
      <c r="W7781" s="95" t="str">
        <f t="shared" si="486"/>
        <v/>
      </c>
      <c r="X7781" s="95" t="str">
        <f t="shared" si="487"/>
        <v/>
      </c>
    </row>
    <row r="7782" spans="21:24" x14ac:dyDescent="0.3">
      <c r="U7782" s="95" t="str">
        <f t="shared" si="484"/>
        <v/>
      </c>
      <c r="V7782" s="95" t="str">
        <f t="shared" si="485"/>
        <v/>
      </c>
      <c r="W7782" s="95" t="str">
        <f t="shared" si="486"/>
        <v/>
      </c>
      <c r="X7782" s="95" t="str">
        <f t="shared" si="487"/>
        <v/>
      </c>
    </row>
    <row r="7783" spans="21:24" x14ac:dyDescent="0.3">
      <c r="U7783" s="95" t="str">
        <f t="shared" si="484"/>
        <v/>
      </c>
      <c r="V7783" s="95" t="str">
        <f t="shared" si="485"/>
        <v/>
      </c>
      <c r="W7783" s="95" t="str">
        <f t="shared" si="486"/>
        <v/>
      </c>
      <c r="X7783" s="95" t="str">
        <f t="shared" si="487"/>
        <v/>
      </c>
    </row>
    <row r="7784" spans="21:24" x14ac:dyDescent="0.3">
      <c r="U7784" s="95" t="str">
        <f t="shared" si="484"/>
        <v/>
      </c>
      <c r="V7784" s="95" t="str">
        <f t="shared" si="485"/>
        <v/>
      </c>
      <c r="W7784" s="95" t="str">
        <f t="shared" si="486"/>
        <v/>
      </c>
      <c r="X7784" s="95" t="str">
        <f t="shared" si="487"/>
        <v/>
      </c>
    </row>
    <row r="7785" spans="21:24" x14ac:dyDescent="0.3">
      <c r="U7785" s="95" t="str">
        <f t="shared" si="484"/>
        <v/>
      </c>
      <c r="V7785" s="95" t="str">
        <f t="shared" si="485"/>
        <v/>
      </c>
      <c r="W7785" s="95" t="str">
        <f t="shared" si="486"/>
        <v/>
      </c>
      <c r="X7785" s="95" t="str">
        <f t="shared" si="487"/>
        <v/>
      </c>
    </row>
    <row r="7786" spans="21:24" x14ac:dyDescent="0.3">
      <c r="U7786" s="95" t="str">
        <f t="shared" si="484"/>
        <v/>
      </c>
      <c r="V7786" s="95" t="str">
        <f t="shared" si="485"/>
        <v/>
      </c>
      <c r="W7786" s="95" t="str">
        <f t="shared" si="486"/>
        <v/>
      </c>
      <c r="X7786" s="95" t="str">
        <f t="shared" si="487"/>
        <v/>
      </c>
    </row>
    <row r="7787" spans="21:24" x14ac:dyDescent="0.3">
      <c r="U7787" s="95" t="str">
        <f t="shared" si="484"/>
        <v/>
      </c>
      <c r="V7787" s="95" t="str">
        <f t="shared" si="485"/>
        <v/>
      </c>
      <c r="W7787" s="95" t="str">
        <f t="shared" si="486"/>
        <v/>
      </c>
      <c r="X7787" s="95" t="str">
        <f t="shared" si="487"/>
        <v/>
      </c>
    </row>
    <row r="7788" spans="21:24" x14ac:dyDescent="0.3">
      <c r="U7788" s="95" t="str">
        <f t="shared" si="484"/>
        <v/>
      </c>
      <c r="V7788" s="95" t="str">
        <f t="shared" si="485"/>
        <v/>
      </c>
      <c r="W7788" s="95" t="str">
        <f t="shared" si="486"/>
        <v/>
      </c>
      <c r="X7788" s="95" t="str">
        <f t="shared" si="487"/>
        <v/>
      </c>
    </row>
    <row r="7789" spans="21:24" x14ac:dyDescent="0.3">
      <c r="U7789" s="95" t="str">
        <f t="shared" si="484"/>
        <v/>
      </c>
      <c r="V7789" s="95" t="str">
        <f t="shared" si="485"/>
        <v/>
      </c>
      <c r="W7789" s="95" t="str">
        <f t="shared" si="486"/>
        <v/>
      </c>
      <c r="X7789" s="95" t="str">
        <f t="shared" si="487"/>
        <v/>
      </c>
    </row>
    <row r="7790" spans="21:24" x14ac:dyDescent="0.3">
      <c r="U7790" s="95" t="str">
        <f t="shared" si="484"/>
        <v/>
      </c>
      <c r="V7790" s="95" t="str">
        <f t="shared" si="485"/>
        <v/>
      </c>
      <c r="W7790" s="95" t="str">
        <f t="shared" si="486"/>
        <v/>
      </c>
      <c r="X7790" s="95" t="str">
        <f t="shared" si="487"/>
        <v/>
      </c>
    </row>
    <row r="7791" spans="21:24" x14ac:dyDescent="0.3">
      <c r="U7791" s="95" t="str">
        <f t="shared" si="484"/>
        <v/>
      </c>
      <c r="V7791" s="95" t="str">
        <f t="shared" si="485"/>
        <v/>
      </c>
      <c r="W7791" s="95" t="str">
        <f t="shared" si="486"/>
        <v/>
      </c>
      <c r="X7791" s="95" t="str">
        <f t="shared" si="487"/>
        <v/>
      </c>
    </row>
    <row r="7792" spans="21:24" x14ac:dyDescent="0.3">
      <c r="U7792" s="95" t="str">
        <f t="shared" si="484"/>
        <v/>
      </c>
      <c r="V7792" s="95" t="str">
        <f t="shared" si="485"/>
        <v/>
      </c>
      <c r="W7792" s="95" t="str">
        <f t="shared" si="486"/>
        <v/>
      </c>
      <c r="X7792" s="95" t="str">
        <f t="shared" si="487"/>
        <v/>
      </c>
    </row>
    <row r="7793" spans="21:24" x14ac:dyDescent="0.3">
      <c r="U7793" s="95" t="str">
        <f t="shared" si="484"/>
        <v/>
      </c>
      <c r="V7793" s="95" t="str">
        <f t="shared" si="485"/>
        <v/>
      </c>
      <c r="W7793" s="95" t="str">
        <f t="shared" si="486"/>
        <v/>
      </c>
      <c r="X7793" s="95" t="str">
        <f t="shared" si="487"/>
        <v/>
      </c>
    </row>
    <row r="7794" spans="21:24" x14ac:dyDescent="0.3">
      <c r="U7794" s="95" t="str">
        <f t="shared" si="484"/>
        <v/>
      </c>
      <c r="V7794" s="95" t="str">
        <f t="shared" si="485"/>
        <v/>
      </c>
      <c r="W7794" s="95" t="str">
        <f t="shared" si="486"/>
        <v/>
      </c>
      <c r="X7794" s="95" t="str">
        <f t="shared" si="487"/>
        <v/>
      </c>
    </row>
    <row r="7795" spans="21:24" x14ac:dyDescent="0.3">
      <c r="U7795" s="95" t="str">
        <f t="shared" si="484"/>
        <v/>
      </c>
      <c r="V7795" s="95" t="str">
        <f t="shared" si="485"/>
        <v/>
      </c>
      <c r="W7795" s="95" t="str">
        <f t="shared" si="486"/>
        <v/>
      </c>
      <c r="X7795" s="95" t="str">
        <f t="shared" si="487"/>
        <v/>
      </c>
    </row>
    <row r="7796" spans="21:24" x14ac:dyDescent="0.3">
      <c r="U7796" s="95" t="str">
        <f t="shared" si="484"/>
        <v/>
      </c>
      <c r="V7796" s="95" t="str">
        <f t="shared" si="485"/>
        <v/>
      </c>
      <c r="W7796" s="95" t="str">
        <f t="shared" si="486"/>
        <v/>
      </c>
      <c r="X7796" s="95" t="str">
        <f t="shared" si="487"/>
        <v/>
      </c>
    </row>
    <row r="7797" spans="21:24" x14ac:dyDescent="0.3">
      <c r="U7797" s="95" t="str">
        <f t="shared" si="484"/>
        <v/>
      </c>
      <c r="V7797" s="95" t="str">
        <f t="shared" si="485"/>
        <v/>
      </c>
      <c r="W7797" s="95" t="str">
        <f t="shared" si="486"/>
        <v/>
      </c>
      <c r="X7797" s="95" t="str">
        <f t="shared" si="487"/>
        <v/>
      </c>
    </row>
    <row r="7798" spans="21:24" x14ac:dyDescent="0.3">
      <c r="U7798" s="95" t="str">
        <f t="shared" si="484"/>
        <v/>
      </c>
      <c r="V7798" s="95" t="str">
        <f t="shared" si="485"/>
        <v/>
      </c>
      <c r="W7798" s="95" t="str">
        <f t="shared" si="486"/>
        <v/>
      </c>
      <c r="X7798" s="95" t="str">
        <f t="shared" si="487"/>
        <v/>
      </c>
    </row>
    <row r="7799" spans="21:24" x14ac:dyDescent="0.3">
      <c r="U7799" s="95" t="str">
        <f t="shared" si="484"/>
        <v/>
      </c>
      <c r="V7799" s="95" t="str">
        <f t="shared" si="485"/>
        <v/>
      </c>
      <c r="W7799" s="95" t="str">
        <f t="shared" si="486"/>
        <v/>
      </c>
      <c r="X7799" s="95" t="str">
        <f t="shared" si="487"/>
        <v/>
      </c>
    </row>
    <row r="7800" spans="21:24" x14ac:dyDescent="0.3">
      <c r="U7800" s="95" t="str">
        <f t="shared" si="484"/>
        <v/>
      </c>
      <c r="V7800" s="95" t="str">
        <f t="shared" si="485"/>
        <v/>
      </c>
      <c r="W7800" s="95" t="str">
        <f t="shared" si="486"/>
        <v/>
      </c>
      <c r="X7800" s="95" t="str">
        <f t="shared" si="487"/>
        <v/>
      </c>
    </row>
    <row r="7801" spans="21:24" x14ac:dyDescent="0.3">
      <c r="U7801" s="95" t="str">
        <f t="shared" si="484"/>
        <v/>
      </c>
      <c r="V7801" s="95" t="str">
        <f t="shared" si="485"/>
        <v/>
      </c>
      <c r="W7801" s="95" t="str">
        <f t="shared" si="486"/>
        <v/>
      </c>
      <c r="X7801" s="95" t="str">
        <f t="shared" si="487"/>
        <v/>
      </c>
    </row>
    <row r="7802" spans="21:24" x14ac:dyDescent="0.3">
      <c r="U7802" s="95" t="str">
        <f t="shared" si="484"/>
        <v/>
      </c>
      <c r="V7802" s="95" t="str">
        <f t="shared" si="485"/>
        <v/>
      </c>
      <c r="W7802" s="95" t="str">
        <f t="shared" si="486"/>
        <v/>
      </c>
      <c r="X7802" s="95" t="str">
        <f t="shared" si="487"/>
        <v/>
      </c>
    </row>
    <row r="7803" spans="21:24" x14ac:dyDescent="0.3">
      <c r="U7803" s="95" t="str">
        <f t="shared" si="484"/>
        <v/>
      </c>
      <c r="V7803" s="95" t="str">
        <f t="shared" si="485"/>
        <v/>
      </c>
      <c r="W7803" s="95" t="str">
        <f t="shared" si="486"/>
        <v/>
      </c>
      <c r="X7803" s="95" t="str">
        <f t="shared" si="487"/>
        <v/>
      </c>
    </row>
    <row r="7804" spans="21:24" x14ac:dyDescent="0.3">
      <c r="U7804" s="95" t="str">
        <f t="shared" si="484"/>
        <v/>
      </c>
      <c r="V7804" s="95" t="str">
        <f t="shared" si="485"/>
        <v/>
      </c>
      <c r="W7804" s="95" t="str">
        <f t="shared" si="486"/>
        <v/>
      </c>
      <c r="X7804" s="95" t="str">
        <f t="shared" si="487"/>
        <v/>
      </c>
    </row>
    <row r="7805" spans="21:24" x14ac:dyDescent="0.3">
      <c r="U7805" s="95" t="str">
        <f t="shared" si="484"/>
        <v/>
      </c>
      <c r="V7805" s="95" t="str">
        <f t="shared" si="485"/>
        <v/>
      </c>
      <c r="W7805" s="95" t="str">
        <f t="shared" si="486"/>
        <v/>
      </c>
      <c r="X7805" s="95" t="str">
        <f t="shared" si="487"/>
        <v/>
      </c>
    </row>
    <row r="7806" spans="21:24" x14ac:dyDescent="0.3">
      <c r="U7806" s="95" t="str">
        <f t="shared" si="484"/>
        <v/>
      </c>
      <c r="V7806" s="95" t="str">
        <f t="shared" si="485"/>
        <v/>
      </c>
      <c r="W7806" s="95" t="str">
        <f t="shared" si="486"/>
        <v/>
      </c>
      <c r="X7806" s="95" t="str">
        <f t="shared" si="487"/>
        <v/>
      </c>
    </row>
    <row r="7807" spans="21:24" x14ac:dyDescent="0.3">
      <c r="U7807" s="95" t="str">
        <f t="shared" si="484"/>
        <v/>
      </c>
      <c r="V7807" s="95" t="str">
        <f t="shared" si="485"/>
        <v/>
      </c>
      <c r="W7807" s="95" t="str">
        <f t="shared" si="486"/>
        <v/>
      </c>
      <c r="X7807" s="95" t="str">
        <f t="shared" si="487"/>
        <v/>
      </c>
    </row>
    <row r="7808" spans="21:24" x14ac:dyDescent="0.3">
      <c r="U7808" s="95" t="str">
        <f t="shared" si="484"/>
        <v/>
      </c>
      <c r="V7808" s="95" t="str">
        <f t="shared" si="485"/>
        <v/>
      </c>
      <c r="W7808" s="95" t="str">
        <f t="shared" si="486"/>
        <v/>
      </c>
      <c r="X7808" s="95" t="str">
        <f t="shared" si="487"/>
        <v/>
      </c>
    </row>
    <row r="7809" spans="21:24" x14ac:dyDescent="0.3">
      <c r="U7809" s="95" t="str">
        <f t="shared" si="484"/>
        <v/>
      </c>
      <c r="V7809" s="95" t="str">
        <f t="shared" si="485"/>
        <v/>
      </c>
      <c r="W7809" s="95" t="str">
        <f t="shared" si="486"/>
        <v/>
      </c>
      <c r="X7809" s="95" t="str">
        <f t="shared" si="487"/>
        <v/>
      </c>
    </row>
    <row r="7810" spans="21:24" x14ac:dyDescent="0.3">
      <c r="U7810" s="95" t="str">
        <f t="shared" si="484"/>
        <v/>
      </c>
      <c r="V7810" s="95" t="str">
        <f t="shared" si="485"/>
        <v/>
      </c>
      <c r="W7810" s="95" t="str">
        <f t="shared" si="486"/>
        <v/>
      </c>
      <c r="X7810" s="95" t="str">
        <f t="shared" si="487"/>
        <v/>
      </c>
    </row>
    <row r="7811" spans="21:24" x14ac:dyDescent="0.3">
      <c r="U7811" s="95" t="str">
        <f t="shared" si="484"/>
        <v/>
      </c>
      <c r="V7811" s="95" t="str">
        <f t="shared" si="485"/>
        <v/>
      </c>
      <c r="W7811" s="95" t="str">
        <f t="shared" si="486"/>
        <v/>
      </c>
      <c r="X7811" s="95" t="str">
        <f t="shared" si="487"/>
        <v/>
      </c>
    </row>
    <row r="7812" spans="21:24" x14ac:dyDescent="0.3">
      <c r="U7812" s="95" t="str">
        <f t="shared" si="484"/>
        <v/>
      </c>
      <c r="V7812" s="95" t="str">
        <f t="shared" si="485"/>
        <v/>
      </c>
      <c r="W7812" s="95" t="str">
        <f t="shared" si="486"/>
        <v/>
      </c>
      <c r="X7812" s="95" t="str">
        <f t="shared" si="487"/>
        <v/>
      </c>
    </row>
    <row r="7813" spans="21:24" x14ac:dyDescent="0.3">
      <c r="U7813" s="95" t="str">
        <f t="shared" ref="U7813:U7876" si="488">IF(L7813="ANO",B7813&amp;"-Linie A","")</f>
        <v/>
      </c>
      <c r="V7813" s="95" t="str">
        <f t="shared" ref="V7813:V7876" si="489">IF(M7813="ANO",B7813&amp;"-Linie B","")</f>
        <v/>
      </c>
      <c r="W7813" s="95" t="str">
        <f t="shared" ref="W7813:W7876" si="490">IF(N7813="ANO",B7813&amp;"-Linie C","")</f>
        <v/>
      </c>
      <c r="X7813" s="95" t="str">
        <f t="shared" ref="X7813:X7876" si="491">IF(O7813="ANO",B7813&amp;"-Linie D","")</f>
        <v/>
      </c>
    </row>
    <row r="7814" spans="21:24" x14ac:dyDescent="0.3">
      <c r="U7814" s="95" t="str">
        <f t="shared" si="488"/>
        <v/>
      </c>
      <c r="V7814" s="95" t="str">
        <f t="shared" si="489"/>
        <v/>
      </c>
      <c r="W7814" s="95" t="str">
        <f t="shared" si="490"/>
        <v/>
      </c>
      <c r="X7814" s="95" t="str">
        <f t="shared" si="491"/>
        <v/>
      </c>
    </row>
    <row r="7815" spans="21:24" x14ac:dyDescent="0.3">
      <c r="U7815" s="95" t="str">
        <f t="shared" si="488"/>
        <v/>
      </c>
      <c r="V7815" s="95" t="str">
        <f t="shared" si="489"/>
        <v/>
      </c>
      <c r="W7815" s="95" t="str">
        <f t="shared" si="490"/>
        <v/>
      </c>
      <c r="X7815" s="95" t="str">
        <f t="shared" si="491"/>
        <v/>
      </c>
    </row>
    <row r="7816" spans="21:24" x14ac:dyDescent="0.3">
      <c r="U7816" s="95" t="str">
        <f t="shared" si="488"/>
        <v/>
      </c>
      <c r="V7816" s="95" t="str">
        <f t="shared" si="489"/>
        <v/>
      </c>
      <c r="W7816" s="95" t="str">
        <f t="shared" si="490"/>
        <v/>
      </c>
      <c r="X7816" s="95" t="str">
        <f t="shared" si="491"/>
        <v/>
      </c>
    </row>
    <row r="7817" spans="21:24" x14ac:dyDescent="0.3">
      <c r="U7817" s="95" t="str">
        <f t="shared" si="488"/>
        <v/>
      </c>
      <c r="V7817" s="95" t="str">
        <f t="shared" si="489"/>
        <v/>
      </c>
      <c r="W7817" s="95" t="str">
        <f t="shared" si="490"/>
        <v/>
      </c>
      <c r="X7817" s="95" t="str">
        <f t="shared" si="491"/>
        <v/>
      </c>
    </row>
    <row r="7818" spans="21:24" x14ac:dyDescent="0.3">
      <c r="U7818" s="95" t="str">
        <f t="shared" si="488"/>
        <v/>
      </c>
      <c r="V7818" s="95" t="str">
        <f t="shared" si="489"/>
        <v/>
      </c>
      <c r="W7818" s="95" t="str">
        <f t="shared" si="490"/>
        <v/>
      </c>
      <c r="X7818" s="95" t="str">
        <f t="shared" si="491"/>
        <v/>
      </c>
    </row>
    <row r="7819" spans="21:24" x14ac:dyDescent="0.3">
      <c r="U7819" s="95" t="str">
        <f t="shared" si="488"/>
        <v/>
      </c>
      <c r="V7819" s="95" t="str">
        <f t="shared" si="489"/>
        <v/>
      </c>
      <c r="W7819" s="95" t="str">
        <f t="shared" si="490"/>
        <v/>
      </c>
      <c r="X7819" s="95" t="str">
        <f t="shared" si="491"/>
        <v/>
      </c>
    </row>
    <row r="7820" spans="21:24" x14ac:dyDescent="0.3">
      <c r="U7820" s="95" t="str">
        <f t="shared" si="488"/>
        <v/>
      </c>
      <c r="V7820" s="95" t="str">
        <f t="shared" si="489"/>
        <v/>
      </c>
      <c r="W7820" s="95" t="str">
        <f t="shared" si="490"/>
        <v/>
      </c>
      <c r="X7820" s="95" t="str">
        <f t="shared" si="491"/>
        <v/>
      </c>
    </row>
    <row r="7821" spans="21:24" x14ac:dyDescent="0.3">
      <c r="U7821" s="95" t="str">
        <f t="shared" si="488"/>
        <v/>
      </c>
      <c r="V7821" s="95" t="str">
        <f t="shared" si="489"/>
        <v/>
      </c>
      <c r="W7821" s="95" t="str">
        <f t="shared" si="490"/>
        <v/>
      </c>
      <c r="X7821" s="95" t="str">
        <f t="shared" si="491"/>
        <v/>
      </c>
    </row>
    <row r="7822" spans="21:24" x14ac:dyDescent="0.3">
      <c r="U7822" s="95" t="str">
        <f t="shared" si="488"/>
        <v/>
      </c>
      <c r="V7822" s="95" t="str">
        <f t="shared" si="489"/>
        <v/>
      </c>
      <c r="W7822" s="95" t="str">
        <f t="shared" si="490"/>
        <v/>
      </c>
      <c r="X7822" s="95" t="str">
        <f t="shared" si="491"/>
        <v/>
      </c>
    </row>
    <row r="7823" spans="21:24" x14ac:dyDescent="0.3">
      <c r="U7823" s="95" t="str">
        <f t="shared" si="488"/>
        <v/>
      </c>
      <c r="V7823" s="95" t="str">
        <f t="shared" si="489"/>
        <v/>
      </c>
      <c r="W7823" s="95" t="str">
        <f t="shared" si="490"/>
        <v/>
      </c>
      <c r="X7823" s="95" t="str">
        <f t="shared" si="491"/>
        <v/>
      </c>
    </row>
    <row r="7824" spans="21:24" x14ac:dyDescent="0.3">
      <c r="U7824" s="95" t="str">
        <f t="shared" si="488"/>
        <v/>
      </c>
      <c r="V7824" s="95" t="str">
        <f t="shared" si="489"/>
        <v/>
      </c>
      <c r="W7824" s="95" t="str">
        <f t="shared" si="490"/>
        <v/>
      </c>
      <c r="X7824" s="95" t="str">
        <f t="shared" si="491"/>
        <v/>
      </c>
    </row>
    <row r="7825" spans="21:24" x14ac:dyDescent="0.3">
      <c r="U7825" s="95" t="str">
        <f t="shared" si="488"/>
        <v/>
      </c>
      <c r="V7825" s="95" t="str">
        <f t="shared" si="489"/>
        <v/>
      </c>
      <c r="W7825" s="95" t="str">
        <f t="shared" si="490"/>
        <v/>
      </c>
      <c r="X7825" s="95" t="str">
        <f t="shared" si="491"/>
        <v/>
      </c>
    </row>
    <row r="7826" spans="21:24" x14ac:dyDescent="0.3">
      <c r="U7826" s="95" t="str">
        <f t="shared" si="488"/>
        <v/>
      </c>
      <c r="V7826" s="95" t="str">
        <f t="shared" si="489"/>
        <v/>
      </c>
      <c r="W7826" s="95" t="str">
        <f t="shared" si="490"/>
        <v/>
      </c>
      <c r="X7826" s="95" t="str">
        <f t="shared" si="491"/>
        <v/>
      </c>
    </row>
    <row r="7827" spans="21:24" x14ac:dyDescent="0.3">
      <c r="U7827" s="95" t="str">
        <f t="shared" si="488"/>
        <v/>
      </c>
      <c r="V7827" s="95" t="str">
        <f t="shared" si="489"/>
        <v/>
      </c>
      <c r="W7827" s="95" t="str">
        <f t="shared" si="490"/>
        <v/>
      </c>
      <c r="X7827" s="95" t="str">
        <f t="shared" si="491"/>
        <v/>
      </c>
    </row>
    <row r="7828" spans="21:24" x14ac:dyDescent="0.3">
      <c r="U7828" s="95" t="str">
        <f t="shared" si="488"/>
        <v/>
      </c>
      <c r="V7828" s="95" t="str">
        <f t="shared" si="489"/>
        <v/>
      </c>
      <c r="W7828" s="95" t="str">
        <f t="shared" si="490"/>
        <v/>
      </c>
      <c r="X7828" s="95" t="str">
        <f t="shared" si="491"/>
        <v/>
      </c>
    </row>
    <row r="7829" spans="21:24" x14ac:dyDescent="0.3">
      <c r="U7829" s="95" t="str">
        <f t="shared" si="488"/>
        <v/>
      </c>
      <c r="V7829" s="95" t="str">
        <f t="shared" si="489"/>
        <v/>
      </c>
      <c r="W7829" s="95" t="str">
        <f t="shared" si="490"/>
        <v/>
      </c>
      <c r="X7829" s="95" t="str">
        <f t="shared" si="491"/>
        <v/>
      </c>
    </row>
    <row r="7830" spans="21:24" x14ac:dyDescent="0.3">
      <c r="U7830" s="95" t="str">
        <f t="shared" si="488"/>
        <v/>
      </c>
      <c r="V7830" s="95" t="str">
        <f t="shared" si="489"/>
        <v/>
      </c>
      <c r="W7830" s="95" t="str">
        <f t="shared" si="490"/>
        <v/>
      </c>
      <c r="X7830" s="95" t="str">
        <f t="shared" si="491"/>
        <v/>
      </c>
    </row>
    <row r="7831" spans="21:24" x14ac:dyDescent="0.3">
      <c r="U7831" s="95" t="str">
        <f t="shared" si="488"/>
        <v/>
      </c>
      <c r="V7831" s="95" t="str">
        <f t="shared" si="489"/>
        <v/>
      </c>
      <c r="W7831" s="95" t="str">
        <f t="shared" si="490"/>
        <v/>
      </c>
      <c r="X7831" s="95" t="str">
        <f t="shared" si="491"/>
        <v/>
      </c>
    </row>
    <row r="7832" spans="21:24" x14ac:dyDescent="0.3">
      <c r="U7832" s="95" t="str">
        <f t="shared" si="488"/>
        <v/>
      </c>
      <c r="V7832" s="95" t="str">
        <f t="shared" si="489"/>
        <v/>
      </c>
      <c r="W7832" s="95" t="str">
        <f t="shared" si="490"/>
        <v/>
      </c>
      <c r="X7832" s="95" t="str">
        <f t="shared" si="491"/>
        <v/>
      </c>
    </row>
    <row r="7833" spans="21:24" x14ac:dyDescent="0.3">
      <c r="U7833" s="95" t="str">
        <f t="shared" si="488"/>
        <v/>
      </c>
      <c r="V7833" s="95" t="str">
        <f t="shared" si="489"/>
        <v/>
      </c>
      <c r="W7833" s="95" t="str">
        <f t="shared" si="490"/>
        <v/>
      </c>
      <c r="X7833" s="95" t="str">
        <f t="shared" si="491"/>
        <v/>
      </c>
    </row>
    <row r="7834" spans="21:24" x14ac:dyDescent="0.3">
      <c r="U7834" s="95" t="str">
        <f t="shared" si="488"/>
        <v/>
      </c>
      <c r="V7834" s="95" t="str">
        <f t="shared" si="489"/>
        <v/>
      </c>
      <c r="W7834" s="95" t="str">
        <f t="shared" si="490"/>
        <v/>
      </c>
      <c r="X7834" s="95" t="str">
        <f t="shared" si="491"/>
        <v/>
      </c>
    </row>
    <row r="7835" spans="21:24" x14ac:dyDescent="0.3">
      <c r="U7835" s="95" t="str">
        <f t="shared" si="488"/>
        <v/>
      </c>
      <c r="V7835" s="95" t="str">
        <f t="shared" si="489"/>
        <v/>
      </c>
      <c r="W7835" s="95" t="str">
        <f t="shared" si="490"/>
        <v/>
      </c>
      <c r="X7835" s="95" t="str">
        <f t="shared" si="491"/>
        <v/>
      </c>
    </row>
    <row r="7836" spans="21:24" x14ac:dyDescent="0.3">
      <c r="U7836" s="95" t="str">
        <f t="shared" si="488"/>
        <v/>
      </c>
      <c r="V7836" s="95" t="str">
        <f t="shared" si="489"/>
        <v/>
      </c>
      <c r="W7836" s="95" t="str">
        <f t="shared" si="490"/>
        <v/>
      </c>
      <c r="X7836" s="95" t="str">
        <f t="shared" si="491"/>
        <v/>
      </c>
    </row>
    <row r="7837" spans="21:24" x14ac:dyDescent="0.3">
      <c r="U7837" s="95" t="str">
        <f t="shared" si="488"/>
        <v/>
      </c>
      <c r="V7837" s="95" t="str">
        <f t="shared" si="489"/>
        <v/>
      </c>
      <c r="W7837" s="95" t="str">
        <f t="shared" si="490"/>
        <v/>
      </c>
      <c r="X7837" s="95" t="str">
        <f t="shared" si="491"/>
        <v/>
      </c>
    </row>
    <row r="7838" spans="21:24" x14ac:dyDescent="0.3">
      <c r="U7838" s="95" t="str">
        <f t="shared" si="488"/>
        <v/>
      </c>
      <c r="V7838" s="95" t="str">
        <f t="shared" si="489"/>
        <v/>
      </c>
      <c r="W7838" s="95" t="str">
        <f t="shared" si="490"/>
        <v/>
      </c>
      <c r="X7838" s="95" t="str">
        <f t="shared" si="491"/>
        <v/>
      </c>
    </row>
    <row r="7839" spans="21:24" x14ac:dyDescent="0.3">
      <c r="U7839" s="95" t="str">
        <f t="shared" si="488"/>
        <v/>
      </c>
      <c r="V7839" s="95" t="str">
        <f t="shared" si="489"/>
        <v/>
      </c>
      <c r="W7839" s="95" t="str">
        <f t="shared" si="490"/>
        <v/>
      </c>
      <c r="X7839" s="95" t="str">
        <f t="shared" si="491"/>
        <v/>
      </c>
    </row>
    <row r="7840" spans="21:24" x14ac:dyDescent="0.3">
      <c r="U7840" s="95" t="str">
        <f t="shared" si="488"/>
        <v/>
      </c>
      <c r="V7840" s="95" t="str">
        <f t="shared" si="489"/>
        <v/>
      </c>
      <c r="W7840" s="95" t="str">
        <f t="shared" si="490"/>
        <v/>
      </c>
      <c r="X7840" s="95" t="str">
        <f t="shared" si="491"/>
        <v/>
      </c>
    </row>
    <row r="7841" spans="21:24" x14ac:dyDescent="0.3">
      <c r="U7841" s="95" t="str">
        <f t="shared" si="488"/>
        <v/>
      </c>
      <c r="V7841" s="95" t="str">
        <f t="shared" si="489"/>
        <v/>
      </c>
      <c r="W7841" s="95" t="str">
        <f t="shared" si="490"/>
        <v/>
      </c>
      <c r="X7841" s="95" t="str">
        <f t="shared" si="491"/>
        <v/>
      </c>
    </row>
    <row r="7842" spans="21:24" x14ac:dyDescent="0.3">
      <c r="U7842" s="95" t="str">
        <f t="shared" si="488"/>
        <v/>
      </c>
      <c r="V7842" s="95" t="str">
        <f t="shared" si="489"/>
        <v/>
      </c>
      <c r="W7842" s="95" t="str">
        <f t="shared" si="490"/>
        <v/>
      </c>
      <c r="X7842" s="95" t="str">
        <f t="shared" si="491"/>
        <v/>
      </c>
    </row>
    <row r="7843" spans="21:24" x14ac:dyDescent="0.3">
      <c r="U7843" s="95" t="str">
        <f t="shared" si="488"/>
        <v/>
      </c>
      <c r="V7843" s="95" t="str">
        <f t="shared" si="489"/>
        <v/>
      </c>
      <c r="W7843" s="95" t="str">
        <f t="shared" si="490"/>
        <v/>
      </c>
      <c r="X7843" s="95" t="str">
        <f t="shared" si="491"/>
        <v/>
      </c>
    </row>
    <row r="7844" spans="21:24" x14ac:dyDescent="0.3">
      <c r="U7844" s="95" t="str">
        <f t="shared" si="488"/>
        <v/>
      </c>
      <c r="V7844" s="95" t="str">
        <f t="shared" si="489"/>
        <v/>
      </c>
      <c r="W7844" s="95" t="str">
        <f t="shared" si="490"/>
        <v/>
      </c>
      <c r="X7844" s="95" t="str">
        <f t="shared" si="491"/>
        <v/>
      </c>
    </row>
    <row r="7845" spans="21:24" x14ac:dyDescent="0.3">
      <c r="U7845" s="95" t="str">
        <f t="shared" si="488"/>
        <v/>
      </c>
      <c r="V7845" s="95" t="str">
        <f t="shared" si="489"/>
        <v/>
      </c>
      <c r="W7845" s="95" t="str">
        <f t="shared" si="490"/>
        <v/>
      </c>
      <c r="X7845" s="95" t="str">
        <f t="shared" si="491"/>
        <v/>
      </c>
    </row>
    <row r="7846" spans="21:24" x14ac:dyDescent="0.3">
      <c r="U7846" s="95" t="str">
        <f t="shared" si="488"/>
        <v/>
      </c>
      <c r="V7846" s="95" t="str">
        <f t="shared" si="489"/>
        <v/>
      </c>
      <c r="W7846" s="95" t="str">
        <f t="shared" si="490"/>
        <v/>
      </c>
      <c r="X7846" s="95" t="str">
        <f t="shared" si="491"/>
        <v/>
      </c>
    </row>
    <row r="7847" spans="21:24" x14ac:dyDescent="0.3">
      <c r="U7847" s="95" t="str">
        <f t="shared" si="488"/>
        <v/>
      </c>
      <c r="V7847" s="95" t="str">
        <f t="shared" si="489"/>
        <v/>
      </c>
      <c r="W7847" s="95" t="str">
        <f t="shared" si="490"/>
        <v/>
      </c>
      <c r="X7847" s="95" t="str">
        <f t="shared" si="491"/>
        <v/>
      </c>
    </row>
    <row r="7848" spans="21:24" x14ac:dyDescent="0.3">
      <c r="U7848" s="95" t="str">
        <f t="shared" si="488"/>
        <v/>
      </c>
      <c r="V7848" s="95" t="str">
        <f t="shared" si="489"/>
        <v/>
      </c>
      <c r="W7848" s="95" t="str">
        <f t="shared" si="490"/>
        <v/>
      </c>
      <c r="X7848" s="95" t="str">
        <f t="shared" si="491"/>
        <v/>
      </c>
    </row>
    <row r="7849" spans="21:24" x14ac:dyDescent="0.3">
      <c r="U7849" s="95" t="str">
        <f t="shared" si="488"/>
        <v/>
      </c>
      <c r="V7849" s="95" t="str">
        <f t="shared" si="489"/>
        <v/>
      </c>
      <c r="W7849" s="95" t="str">
        <f t="shared" si="490"/>
        <v/>
      </c>
      <c r="X7849" s="95" t="str">
        <f t="shared" si="491"/>
        <v/>
      </c>
    </row>
    <row r="7850" spans="21:24" x14ac:dyDescent="0.3">
      <c r="U7850" s="95" t="str">
        <f t="shared" si="488"/>
        <v/>
      </c>
      <c r="V7850" s="95" t="str">
        <f t="shared" si="489"/>
        <v/>
      </c>
      <c r="W7850" s="95" t="str">
        <f t="shared" si="490"/>
        <v/>
      </c>
      <c r="X7850" s="95" t="str">
        <f t="shared" si="491"/>
        <v/>
      </c>
    </row>
    <row r="7851" spans="21:24" x14ac:dyDescent="0.3">
      <c r="U7851" s="95" t="str">
        <f t="shared" si="488"/>
        <v/>
      </c>
      <c r="V7851" s="95" t="str">
        <f t="shared" si="489"/>
        <v/>
      </c>
      <c r="W7851" s="95" t="str">
        <f t="shared" si="490"/>
        <v/>
      </c>
      <c r="X7851" s="95" t="str">
        <f t="shared" si="491"/>
        <v/>
      </c>
    </row>
    <row r="7852" spans="21:24" x14ac:dyDescent="0.3">
      <c r="U7852" s="95" t="str">
        <f t="shared" si="488"/>
        <v/>
      </c>
      <c r="V7852" s="95" t="str">
        <f t="shared" si="489"/>
        <v/>
      </c>
      <c r="W7852" s="95" t="str">
        <f t="shared" si="490"/>
        <v/>
      </c>
      <c r="X7852" s="95" t="str">
        <f t="shared" si="491"/>
        <v/>
      </c>
    </row>
    <row r="7853" spans="21:24" x14ac:dyDescent="0.3">
      <c r="U7853" s="95" t="str">
        <f t="shared" si="488"/>
        <v/>
      </c>
      <c r="V7853" s="95" t="str">
        <f t="shared" si="489"/>
        <v/>
      </c>
      <c r="W7853" s="95" t="str">
        <f t="shared" si="490"/>
        <v/>
      </c>
      <c r="X7853" s="95" t="str">
        <f t="shared" si="491"/>
        <v/>
      </c>
    </row>
    <row r="7854" spans="21:24" x14ac:dyDescent="0.3">
      <c r="U7854" s="95" t="str">
        <f t="shared" si="488"/>
        <v/>
      </c>
      <c r="V7854" s="95" t="str">
        <f t="shared" si="489"/>
        <v/>
      </c>
      <c r="W7854" s="95" t="str">
        <f t="shared" si="490"/>
        <v/>
      </c>
      <c r="X7854" s="95" t="str">
        <f t="shared" si="491"/>
        <v/>
      </c>
    </row>
    <row r="7855" spans="21:24" x14ac:dyDescent="0.3">
      <c r="U7855" s="95" t="str">
        <f t="shared" si="488"/>
        <v/>
      </c>
      <c r="V7855" s="95" t="str">
        <f t="shared" si="489"/>
        <v/>
      </c>
      <c r="W7855" s="95" t="str">
        <f t="shared" si="490"/>
        <v/>
      </c>
      <c r="X7855" s="95" t="str">
        <f t="shared" si="491"/>
        <v/>
      </c>
    </row>
    <row r="7856" spans="21:24" x14ac:dyDescent="0.3">
      <c r="U7856" s="95" t="str">
        <f t="shared" si="488"/>
        <v/>
      </c>
      <c r="V7856" s="95" t="str">
        <f t="shared" si="489"/>
        <v/>
      </c>
      <c r="W7856" s="95" t="str">
        <f t="shared" si="490"/>
        <v/>
      </c>
      <c r="X7856" s="95" t="str">
        <f t="shared" si="491"/>
        <v/>
      </c>
    </row>
    <row r="7857" spans="21:24" x14ac:dyDescent="0.3">
      <c r="U7857" s="95" t="str">
        <f t="shared" si="488"/>
        <v/>
      </c>
      <c r="V7857" s="95" t="str">
        <f t="shared" si="489"/>
        <v/>
      </c>
      <c r="W7857" s="95" t="str">
        <f t="shared" si="490"/>
        <v/>
      </c>
      <c r="X7857" s="95" t="str">
        <f t="shared" si="491"/>
        <v/>
      </c>
    </row>
    <row r="7858" spans="21:24" x14ac:dyDescent="0.3">
      <c r="U7858" s="95" t="str">
        <f t="shared" si="488"/>
        <v/>
      </c>
      <c r="V7858" s="95" t="str">
        <f t="shared" si="489"/>
        <v/>
      </c>
      <c r="W7858" s="95" t="str">
        <f t="shared" si="490"/>
        <v/>
      </c>
      <c r="X7858" s="95" t="str">
        <f t="shared" si="491"/>
        <v/>
      </c>
    </row>
    <row r="7859" spans="21:24" x14ac:dyDescent="0.3">
      <c r="U7859" s="95" t="str">
        <f t="shared" si="488"/>
        <v/>
      </c>
      <c r="V7859" s="95" t="str">
        <f t="shared" si="489"/>
        <v/>
      </c>
      <c r="W7859" s="95" t="str">
        <f t="shared" si="490"/>
        <v/>
      </c>
      <c r="X7859" s="95" t="str">
        <f t="shared" si="491"/>
        <v/>
      </c>
    </row>
    <row r="7860" spans="21:24" x14ac:dyDescent="0.3">
      <c r="U7860" s="95" t="str">
        <f t="shared" si="488"/>
        <v/>
      </c>
      <c r="V7860" s="95" t="str">
        <f t="shared" si="489"/>
        <v/>
      </c>
      <c r="W7860" s="95" t="str">
        <f t="shared" si="490"/>
        <v/>
      </c>
      <c r="X7860" s="95" t="str">
        <f t="shared" si="491"/>
        <v/>
      </c>
    </row>
    <row r="7861" spans="21:24" x14ac:dyDescent="0.3">
      <c r="U7861" s="95" t="str">
        <f t="shared" si="488"/>
        <v/>
      </c>
      <c r="V7861" s="95" t="str">
        <f t="shared" si="489"/>
        <v/>
      </c>
      <c r="W7861" s="95" t="str">
        <f t="shared" si="490"/>
        <v/>
      </c>
      <c r="X7861" s="95" t="str">
        <f t="shared" si="491"/>
        <v/>
      </c>
    </row>
    <row r="7862" spans="21:24" x14ac:dyDescent="0.3">
      <c r="U7862" s="95" t="str">
        <f t="shared" si="488"/>
        <v/>
      </c>
      <c r="V7862" s="95" t="str">
        <f t="shared" si="489"/>
        <v/>
      </c>
      <c r="W7862" s="95" t="str">
        <f t="shared" si="490"/>
        <v/>
      </c>
      <c r="X7862" s="95" t="str">
        <f t="shared" si="491"/>
        <v/>
      </c>
    </row>
    <row r="7863" spans="21:24" x14ac:dyDescent="0.3">
      <c r="U7863" s="95" t="str">
        <f t="shared" si="488"/>
        <v/>
      </c>
      <c r="V7863" s="95" t="str">
        <f t="shared" si="489"/>
        <v/>
      </c>
      <c r="W7863" s="95" t="str">
        <f t="shared" si="490"/>
        <v/>
      </c>
      <c r="X7863" s="95" t="str">
        <f t="shared" si="491"/>
        <v/>
      </c>
    </row>
    <row r="7864" spans="21:24" x14ac:dyDescent="0.3">
      <c r="U7864" s="95" t="str">
        <f t="shared" si="488"/>
        <v/>
      </c>
      <c r="V7864" s="95" t="str">
        <f t="shared" si="489"/>
        <v/>
      </c>
      <c r="W7864" s="95" t="str">
        <f t="shared" si="490"/>
        <v/>
      </c>
      <c r="X7864" s="95" t="str">
        <f t="shared" si="491"/>
        <v/>
      </c>
    </row>
    <row r="7865" spans="21:24" x14ac:dyDescent="0.3">
      <c r="U7865" s="95" t="str">
        <f t="shared" si="488"/>
        <v/>
      </c>
      <c r="V7865" s="95" t="str">
        <f t="shared" si="489"/>
        <v/>
      </c>
      <c r="W7865" s="95" t="str">
        <f t="shared" si="490"/>
        <v/>
      </c>
      <c r="X7865" s="95" t="str">
        <f t="shared" si="491"/>
        <v/>
      </c>
    </row>
    <row r="7866" spans="21:24" x14ac:dyDescent="0.3">
      <c r="U7866" s="95" t="str">
        <f t="shared" si="488"/>
        <v/>
      </c>
      <c r="V7866" s="95" t="str">
        <f t="shared" si="489"/>
        <v/>
      </c>
      <c r="W7866" s="95" t="str">
        <f t="shared" si="490"/>
        <v/>
      </c>
      <c r="X7866" s="95" t="str">
        <f t="shared" si="491"/>
        <v/>
      </c>
    </row>
    <row r="7867" spans="21:24" x14ac:dyDescent="0.3">
      <c r="U7867" s="95" t="str">
        <f t="shared" si="488"/>
        <v/>
      </c>
      <c r="V7867" s="95" t="str">
        <f t="shared" si="489"/>
        <v/>
      </c>
      <c r="W7867" s="95" t="str">
        <f t="shared" si="490"/>
        <v/>
      </c>
      <c r="X7867" s="95" t="str">
        <f t="shared" si="491"/>
        <v/>
      </c>
    </row>
    <row r="7868" spans="21:24" x14ac:dyDescent="0.3">
      <c r="U7868" s="95" t="str">
        <f t="shared" si="488"/>
        <v/>
      </c>
      <c r="V7868" s="95" t="str">
        <f t="shared" si="489"/>
        <v/>
      </c>
      <c r="W7868" s="95" t="str">
        <f t="shared" si="490"/>
        <v/>
      </c>
      <c r="X7868" s="95" t="str">
        <f t="shared" si="491"/>
        <v/>
      </c>
    </row>
    <row r="7869" spans="21:24" x14ac:dyDescent="0.3">
      <c r="U7869" s="95" t="str">
        <f t="shared" si="488"/>
        <v/>
      </c>
      <c r="V7869" s="95" t="str">
        <f t="shared" si="489"/>
        <v/>
      </c>
      <c r="W7869" s="95" t="str">
        <f t="shared" si="490"/>
        <v/>
      </c>
      <c r="X7869" s="95" t="str">
        <f t="shared" si="491"/>
        <v/>
      </c>
    </row>
    <row r="7870" spans="21:24" x14ac:dyDescent="0.3">
      <c r="U7870" s="95" t="str">
        <f t="shared" si="488"/>
        <v/>
      </c>
      <c r="V7870" s="95" t="str">
        <f t="shared" si="489"/>
        <v/>
      </c>
      <c r="W7870" s="95" t="str">
        <f t="shared" si="490"/>
        <v/>
      </c>
      <c r="X7870" s="95" t="str">
        <f t="shared" si="491"/>
        <v/>
      </c>
    </row>
    <row r="7871" spans="21:24" x14ac:dyDescent="0.3">
      <c r="U7871" s="95" t="str">
        <f t="shared" si="488"/>
        <v/>
      </c>
      <c r="V7871" s="95" t="str">
        <f t="shared" si="489"/>
        <v/>
      </c>
      <c r="W7871" s="95" t="str">
        <f t="shared" si="490"/>
        <v/>
      </c>
      <c r="X7871" s="95" t="str">
        <f t="shared" si="491"/>
        <v/>
      </c>
    </row>
    <row r="7872" spans="21:24" x14ac:dyDescent="0.3">
      <c r="U7872" s="95" t="str">
        <f t="shared" si="488"/>
        <v/>
      </c>
      <c r="V7872" s="95" t="str">
        <f t="shared" si="489"/>
        <v/>
      </c>
      <c r="W7872" s="95" t="str">
        <f t="shared" si="490"/>
        <v/>
      </c>
      <c r="X7872" s="95" t="str">
        <f t="shared" si="491"/>
        <v/>
      </c>
    </row>
    <row r="7873" spans="21:24" x14ac:dyDescent="0.3">
      <c r="U7873" s="95" t="str">
        <f t="shared" si="488"/>
        <v/>
      </c>
      <c r="V7873" s="95" t="str">
        <f t="shared" si="489"/>
        <v/>
      </c>
      <c r="W7873" s="95" t="str">
        <f t="shared" si="490"/>
        <v/>
      </c>
      <c r="X7873" s="95" t="str">
        <f t="shared" si="491"/>
        <v/>
      </c>
    </row>
    <row r="7874" spans="21:24" x14ac:dyDescent="0.3">
      <c r="U7874" s="95" t="str">
        <f t="shared" si="488"/>
        <v/>
      </c>
      <c r="V7874" s="95" t="str">
        <f t="shared" si="489"/>
        <v/>
      </c>
      <c r="W7874" s="95" t="str">
        <f t="shared" si="490"/>
        <v/>
      </c>
      <c r="X7874" s="95" t="str">
        <f t="shared" si="491"/>
        <v/>
      </c>
    </row>
    <row r="7875" spans="21:24" x14ac:dyDescent="0.3">
      <c r="U7875" s="95" t="str">
        <f t="shared" si="488"/>
        <v/>
      </c>
      <c r="V7875" s="95" t="str">
        <f t="shared" si="489"/>
        <v/>
      </c>
      <c r="W7875" s="95" t="str">
        <f t="shared" si="490"/>
        <v/>
      </c>
      <c r="X7875" s="95" t="str">
        <f t="shared" si="491"/>
        <v/>
      </c>
    </row>
    <row r="7876" spans="21:24" x14ac:dyDescent="0.3">
      <c r="U7876" s="95" t="str">
        <f t="shared" si="488"/>
        <v/>
      </c>
      <c r="V7876" s="95" t="str">
        <f t="shared" si="489"/>
        <v/>
      </c>
      <c r="W7876" s="95" t="str">
        <f t="shared" si="490"/>
        <v/>
      </c>
      <c r="X7876" s="95" t="str">
        <f t="shared" si="491"/>
        <v/>
      </c>
    </row>
    <row r="7877" spans="21:24" x14ac:dyDescent="0.3">
      <c r="U7877" s="95" t="str">
        <f t="shared" ref="U7877:U7940" si="492">IF(L7877="ANO",B7877&amp;"-Linie A","")</f>
        <v/>
      </c>
      <c r="V7877" s="95" t="str">
        <f t="shared" ref="V7877:V7940" si="493">IF(M7877="ANO",B7877&amp;"-Linie B","")</f>
        <v/>
      </c>
      <c r="W7877" s="95" t="str">
        <f t="shared" ref="W7877:W7940" si="494">IF(N7877="ANO",B7877&amp;"-Linie C","")</f>
        <v/>
      </c>
      <c r="X7877" s="95" t="str">
        <f t="shared" ref="X7877:X7940" si="495">IF(O7877="ANO",B7877&amp;"-Linie D","")</f>
        <v/>
      </c>
    </row>
    <row r="7878" spans="21:24" x14ac:dyDescent="0.3">
      <c r="U7878" s="95" t="str">
        <f t="shared" si="492"/>
        <v/>
      </c>
      <c r="V7878" s="95" t="str">
        <f t="shared" si="493"/>
        <v/>
      </c>
      <c r="W7878" s="95" t="str">
        <f t="shared" si="494"/>
        <v/>
      </c>
      <c r="X7878" s="95" t="str">
        <f t="shared" si="495"/>
        <v/>
      </c>
    </row>
    <row r="7879" spans="21:24" x14ac:dyDescent="0.3">
      <c r="U7879" s="95" t="str">
        <f t="shared" si="492"/>
        <v/>
      </c>
      <c r="V7879" s="95" t="str">
        <f t="shared" si="493"/>
        <v/>
      </c>
      <c r="W7879" s="95" t="str">
        <f t="shared" si="494"/>
        <v/>
      </c>
      <c r="X7879" s="95" t="str">
        <f t="shared" si="495"/>
        <v/>
      </c>
    </row>
    <row r="7880" spans="21:24" x14ac:dyDescent="0.3">
      <c r="U7880" s="95" t="str">
        <f t="shared" si="492"/>
        <v/>
      </c>
      <c r="V7880" s="95" t="str">
        <f t="shared" si="493"/>
        <v/>
      </c>
      <c r="W7880" s="95" t="str">
        <f t="shared" si="494"/>
        <v/>
      </c>
      <c r="X7880" s="95" t="str">
        <f t="shared" si="495"/>
        <v/>
      </c>
    </row>
    <row r="7881" spans="21:24" x14ac:dyDescent="0.3">
      <c r="U7881" s="95" t="str">
        <f t="shared" si="492"/>
        <v/>
      </c>
      <c r="V7881" s="95" t="str">
        <f t="shared" si="493"/>
        <v/>
      </c>
      <c r="W7881" s="95" t="str">
        <f t="shared" si="494"/>
        <v/>
      </c>
      <c r="X7881" s="95" t="str">
        <f t="shared" si="495"/>
        <v/>
      </c>
    </row>
    <row r="7882" spans="21:24" x14ac:dyDescent="0.3">
      <c r="U7882" s="95" t="str">
        <f t="shared" si="492"/>
        <v/>
      </c>
      <c r="V7882" s="95" t="str">
        <f t="shared" si="493"/>
        <v/>
      </c>
      <c r="W7882" s="95" t="str">
        <f t="shared" si="494"/>
        <v/>
      </c>
      <c r="X7882" s="95" t="str">
        <f t="shared" si="495"/>
        <v/>
      </c>
    </row>
    <row r="7883" spans="21:24" x14ac:dyDescent="0.3">
      <c r="U7883" s="95" t="str">
        <f t="shared" si="492"/>
        <v/>
      </c>
      <c r="V7883" s="95" t="str">
        <f t="shared" si="493"/>
        <v/>
      </c>
      <c r="W7883" s="95" t="str">
        <f t="shared" si="494"/>
        <v/>
      </c>
      <c r="X7883" s="95" t="str">
        <f t="shared" si="495"/>
        <v/>
      </c>
    </row>
    <row r="7884" spans="21:24" x14ac:dyDescent="0.3">
      <c r="U7884" s="95" t="str">
        <f t="shared" si="492"/>
        <v/>
      </c>
      <c r="V7884" s="95" t="str">
        <f t="shared" si="493"/>
        <v/>
      </c>
      <c r="W7884" s="95" t="str">
        <f t="shared" si="494"/>
        <v/>
      </c>
      <c r="X7884" s="95" t="str">
        <f t="shared" si="495"/>
        <v/>
      </c>
    </row>
    <row r="7885" spans="21:24" x14ac:dyDescent="0.3">
      <c r="U7885" s="95" t="str">
        <f t="shared" si="492"/>
        <v/>
      </c>
      <c r="V7885" s="95" t="str">
        <f t="shared" si="493"/>
        <v/>
      </c>
      <c r="W7885" s="95" t="str">
        <f t="shared" si="494"/>
        <v/>
      </c>
      <c r="X7885" s="95" t="str">
        <f t="shared" si="495"/>
        <v/>
      </c>
    </row>
    <row r="7886" spans="21:24" x14ac:dyDescent="0.3">
      <c r="U7886" s="95" t="str">
        <f t="shared" si="492"/>
        <v/>
      </c>
      <c r="V7886" s="95" t="str">
        <f t="shared" si="493"/>
        <v/>
      </c>
      <c r="W7886" s="95" t="str">
        <f t="shared" si="494"/>
        <v/>
      </c>
      <c r="X7886" s="95" t="str">
        <f t="shared" si="495"/>
        <v/>
      </c>
    </row>
    <row r="7887" spans="21:24" x14ac:dyDescent="0.3">
      <c r="U7887" s="95" t="str">
        <f t="shared" si="492"/>
        <v/>
      </c>
      <c r="V7887" s="95" t="str">
        <f t="shared" si="493"/>
        <v/>
      </c>
      <c r="W7887" s="95" t="str">
        <f t="shared" si="494"/>
        <v/>
      </c>
      <c r="X7887" s="95" t="str">
        <f t="shared" si="495"/>
        <v/>
      </c>
    </row>
    <row r="7888" spans="21:24" x14ac:dyDescent="0.3">
      <c r="U7888" s="95" t="str">
        <f t="shared" si="492"/>
        <v/>
      </c>
      <c r="V7888" s="95" t="str">
        <f t="shared" si="493"/>
        <v/>
      </c>
      <c r="W7888" s="95" t="str">
        <f t="shared" si="494"/>
        <v/>
      </c>
      <c r="X7888" s="95" t="str">
        <f t="shared" si="495"/>
        <v/>
      </c>
    </row>
    <row r="7889" spans="21:24" x14ac:dyDescent="0.3">
      <c r="U7889" s="95" t="str">
        <f t="shared" si="492"/>
        <v/>
      </c>
      <c r="V7889" s="95" t="str">
        <f t="shared" si="493"/>
        <v/>
      </c>
      <c r="W7889" s="95" t="str">
        <f t="shared" si="494"/>
        <v/>
      </c>
      <c r="X7889" s="95" t="str">
        <f t="shared" si="495"/>
        <v/>
      </c>
    </row>
    <row r="7890" spans="21:24" x14ac:dyDescent="0.3">
      <c r="U7890" s="95" t="str">
        <f t="shared" si="492"/>
        <v/>
      </c>
      <c r="V7890" s="95" t="str">
        <f t="shared" si="493"/>
        <v/>
      </c>
      <c r="W7890" s="95" t="str">
        <f t="shared" si="494"/>
        <v/>
      </c>
      <c r="X7890" s="95" t="str">
        <f t="shared" si="495"/>
        <v/>
      </c>
    </row>
    <row r="7891" spans="21:24" x14ac:dyDescent="0.3">
      <c r="U7891" s="95" t="str">
        <f t="shared" si="492"/>
        <v/>
      </c>
      <c r="V7891" s="95" t="str">
        <f t="shared" si="493"/>
        <v/>
      </c>
      <c r="W7891" s="95" t="str">
        <f t="shared" si="494"/>
        <v/>
      </c>
      <c r="X7891" s="95" t="str">
        <f t="shared" si="495"/>
        <v/>
      </c>
    </row>
    <row r="7892" spans="21:24" x14ac:dyDescent="0.3">
      <c r="U7892" s="95" t="str">
        <f t="shared" si="492"/>
        <v/>
      </c>
      <c r="V7892" s="95" t="str">
        <f t="shared" si="493"/>
        <v/>
      </c>
      <c r="W7892" s="95" t="str">
        <f t="shared" si="494"/>
        <v/>
      </c>
      <c r="X7892" s="95" t="str">
        <f t="shared" si="495"/>
        <v/>
      </c>
    </row>
    <row r="7893" spans="21:24" x14ac:dyDescent="0.3">
      <c r="U7893" s="95" t="str">
        <f t="shared" si="492"/>
        <v/>
      </c>
      <c r="V7893" s="95" t="str">
        <f t="shared" si="493"/>
        <v/>
      </c>
      <c r="W7893" s="95" t="str">
        <f t="shared" si="494"/>
        <v/>
      </c>
      <c r="X7893" s="95" t="str">
        <f t="shared" si="495"/>
        <v/>
      </c>
    </row>
    <row r="7894" spans="21:24" x14ac:dyDescent="0.3">
      <c r="U7894" s="95" t="str">
        <f t="shared" si="492"/>
        <v/>
      </c>
      <c r="V7894" s="95" t="str">
        <f t="shared" si="493"/>
        <v/>
      </c>
      <c r="W7894" s="95" t="str">
        <f t="shared" si="494"/>
        <v/>
      </c>
      <c r="X7894" s="95" t="str">
        <f t="shared" si="495"/>
        <v/>
      </c>
    </row>
    <row r="7895" spans="21:24" x14ac:dyDescent="0.3">
      <c r="U7895" s="95" t="str">
        <f t="shared" si="492"/>
        <v/>
      </c>
      <c r="V7895" s="95" t="str">
        <f t="shared" si="493"/>
        <v/>
      </c>
      <c r="W7895" s="95" t="str">
        <f t="shared" si="494"/>
        <v/>
      </c>
      <c r="X7895" s="95" t="str">
        <f t="shared" si="495"/>
        <v/>
      </c>
    </row>
    <row r="7896" spans="21:24" x14ac:dyDescent="0.3">
      <c r="U7896" s="95" t="str">
        <f t="shared" si="492"/>
        <v/>
      </c>
      <c r="V7896" s="95" t="str">
        <f t="shared" si="493"/>
        <v/>
      </c>
      <c r="W7896" s="95" t="str">
        <f t="shared" si="494"/>
        <v/>
      </c>
      <c r="X7896" s="95" t="str">
        <f t="shared" si="495"/>
        <v/>
      </c>
    </row>
    <row r="7897" spans="21:24" x14ac:dyDescent="0.3">
      <c r="U7897" s="95" t="str">
        <f t="shared" si="492"/>
        <v/>
      </c>
      <c r="V7897" s="95" t="str">
        <f t="shared" si="493"/>
        <v/>
      </c>
      <c r="W7897" s="95" t="str">
        <f t="shared" si="494"/>
        <v/>
      </c>
      <c r="X7897" s="95" t="str">
        <f t="shared" si="495"/>
        <v/>
      </c>
    </row>
    <row r="7898" spans="21:24" x14ac:dyDescent="0.3">
      <c r="U7898" s="95" t="str">
        <f t="shared" si="492"/>
        <v/>
      </c>
      <c r="V7898" s="95" t="str">
        <f t="shared" si="493"/>
        <v/>
      </c>
      <c r="W7898" s="95" t="str">
        <f t="shared" si="494"/>
        <v/>
      </c>
      <c r="X7898" s="95" t="str">
        <f t="shared" si="495"/>
        <v/>
      </c>
    </row>
    <row r="7899" spans="21:24" x14ac:dyDescent="0.3">
      <c r="U7899" s="95" t="str">
        <f t="shared" si="492"/>
        <v/>
      </c>
      <c r="V7899" s="95" t="str">
        <f t="shared" si="493"/>
        <v/>
      </c>
      <c r="W7899" s="95" t="str">
        <f t="shared" si="494"/>
        <v/>
      </c>
      <c r="X7899" s="95" t="str">
        <f t="shared" si="495"/>
        <v/>
      </c>
    </row>
    <row r="7900" spans="21:24" x14ac:dyDescent="0.3">
      <c r="U7900" s="95" t="str">
        <f t="shared" si="492"/>
        <v/>
      </c>
      <c r="V7900" s="95" t="str">
        <f t="shared" si="493"/>
        <v/>
      </c>
      <c r="W7900" s="95" t="str">
        <f t="shared" si="494"/>
        <v/>
      </c>
      <c r="X7900" s="95" t="str">
        <f t="shared" si="495"/>
        <v/>
      </c>
    </row>
    <row r="7901" spans="21:24" x14ac:dyDescent="0.3">
      <c r="U7901" s="95" t="str">
        <f t="shared" si="492"/>
        <v/>
      </c>
      <c r="V7901" s="95" t="str">
        <f t="shared" si="493"/>
        <v/>
      </c>
      <c r="W7901" s="95" t="str">
        <f t="shared" si="494"/>
        <v/>
      </c>
      <c r="X7901" s="95" t="str">
        <f t="shared" si="495"/>
        <v/>
      </c>
    </row>
    <row r="7902" spans="21:24" x14ac:dyDescent="0.3">
      <c r="U7902" s="95" t="str">
        <f t="shared" si="492"/>
        <v/>
      </c>
      <c r="V7902" s="95" t="str">
        <f t="shared" si="493"/>
        <v/>
      </c>
      <c r="W7902" s="95" t="str">
        <f t="shared" si="494"/>
        <v/>
      </c>
      <c r="X7902" s="95" t="str">
        <f t="shared" si="495"/>
        <v/>
      </c>
    </row>
    <row r="7903" spans="21:24" x14ac:dyDescent="0.3">
      <c r="U7903" s="95" t="str">
        <f t="shared" si="492"/>
        <v/>
      </c>
      <c r="V7903" s="95" t="str">
        <f t="shared" si="493"/>
        <v/>
      </c>
      <c r="W7903" s="95" t="str">
        <f t="shared" si="494"/>
        <v/>
      </c>
      <c r="X7903" s="95" t="str">
        <f t="shared" si="495"/>
        <v/>
      </c>
    </row>
    <row r="7904" spans="21:24" x14ac:dyDescent="0.3">
      <c r="U7904" s="95" t="str">
        <f t="shared" si="492"/>
        <v/>
      </c>
      <c r="V7904" s="95" t="str">
        <f t="shared" si="493"/>
        <v/>
      </c>
      <c r="W7904" s="95" t="str">
        <f t="shared" si="494"/>
        <v/>
      </c>
      <c r="X7904" s="95" t="str">
        <f t="shared" si="495"/>
        <v/>
      </c>
    </row>
    <row r="7905" spans="21:24" x14ac:dyDescent="0.3">
      <c r="U7905" s="95" t="str">
        <f t="shared" si="492"/>
        <v/>
      </c>
      <c r="V7905" s="95" t="str">
        <f t="shared" si="493"/>
        <v/>
      </c>
      <c r="W7905" s="95" t="str">
        <f t="shared" si="494"/>
        <v/>
      </c>
      <c r="X7905" s="95" t="str">
        <f t="shared" si="495"/>
        <v/>
      </c>
    </row>
    <row r="7906" spans="21:24" x14ac:dyDescent="0.3">
      <c r="U7906" s="95" t="str">
        <f t="shared" si="492"/>
        <v/>
      </c>
      <c r="V7906" s="95" t="str">
        <f t="shared" si="493"/>
        <v/>
      </c>
      <c r="W7906" s="95" t="str">
        <f t="shared" si="494"/>
        <v/>
      </c>
      <c r="X7906" s="95" t="str">
        <f t="shared" si="495"/>
        <v/>
      </c>
    </row>
    <row r="7907" spans="21:24" x14ac:dyDescent="0.3">
      <c r="U7907" s="95" t="str">
        <f t="shared" si="492"/>
        <v/>
      </c>
      <c r="V7907" s="95" t="str">
        <f t="shared" si="493"/>
        <v/>
      </c>
      <c r="W7907" s="95" t="str">
        <f t="shared" si="494"/>
        <v/>
      </c>
      <c r="X7907" s="95" t="str">
        <f t="shared" si="495"/>
        <v/>
      </c>
    </row>
    <row r="7908" spans="21:24" x14ac:dyDescent="0.3">
      <c r="U7908" s="95" t="str">
        <f t="shared" si="492"/>
        <v/>
      </c>
      <c r="V7908" s="95" t="str">
        <f t="shared" si="493"/>
        <v/>
      </c>
      <c r="W7908" s="95" t="str">
        <f t="shared" si="494"/>
        <v/>
      </c>
      <c r="X7908" s="95" t="str">
        <f t="shared" si="495"/>
        <v/>
      </c>
    </row>
    <row r="7909" spans="21:24" x14ac:dyDescent="0.3">
      <c r="U7909" s="95" t="str">
        <f t="shared" si="492"/>
        <v/>
      </c>
      <c r="V7909" s="95" t="str">
        <f t="shared" si="493"/>
        <v/>
      </c>
      <c r="W7909" s="95" t="str">
        <f t="shared" si="494"/>
        <v/>
      </c>
      <c r="X7909" s="95" t="str">
        <f t="shared" si="495"/>
        <v/>
      </c>
    </row>
    <row r="7910" spans="21:24" x14ac:dyDescent="0.3">
      <c r="U7910" s="95" t="str">
        <f t="shared" si="492"/>
        <v/>
      </c>
      <c r="V7910" s="95" t="str">
        <f t="shared" si="493"/>
        <v/>
      </c>
      <c r="W7910" s="95" t="str">
        <f t="shared" si="494"/>
        <v/>
      </c>
      <c r="X7910" s="95" t="str">
        <f t="shared" si="495"/>
        <v/>
      </c>
    </row>
    <row r="7911" spans="21:24" x14ac:dyDescent="0.3">
      <c r="U7911" s="95" t="str">
        <f t="shared" si="492"/>
        <v/>
      </c>
      <c r="V7911" s="95" t="str">
        <f t="shared" si="493"/>
        <v/>
      </c>
      <c r="W7911" s="95" t="str">
        <f t="shared" si="494"/>
        <v/>
      </c>
      <c r="X7911" s="95" t="str">
        <f t="shared" si="495"/>
        <v/>
      </c>
    </row>
    <row r="7912" spans="21:24" x14ac:dyDescent="0.3">
      <c r="U7912" s="95" t="str">
        <f t="shared" si="492"/>
        <v/>
      </c>
      <c r="V7912" s="95" t="str">
        <f t="shared" si="493"/>
        <v/>
      </c>
      <c r="W7912" s="95" t="str">
        <f t="shared" si="494"/>
        <v/>
      </c>
      <c r="X7912" s="95" t="str">
        <f t="shared" si="495"/>
        <v/>
      </c>
    </row>
    <row r="7913" spans="21:24" x14ac:dyDescent="0.3">
      <c r="U7913" s="95" t="str">
        <f t="shared" si="492"/>
        <v/>
      </c>
      <c r="V7913" s="95" t="str">
        <f t="shared" si="493"/>
        <v/>
      </c>
      <c r="W7913" s="95" t="str">
        <f t="shared" si="494"/>
        <v/>
      </c>
      <c r="X7913" s="95" t="str">
        <f t="shared" si="495"/>
        <v/>
      </c>
    </row>
    <row r="7914" spans="21:24" x14ac:dyDescent="0.3">
      <c r="U7914" s="95" t="str">
        <f t="shared" si="492"/>
        <v/>
      </c>
      <c r="V7914" s="95" t="str">
        <f t="shared" si="493"/>
        <v/>
      </c>
      <c r="W7914" s="95" t="str">
        <f t="shared" si="494"/>
        <v/>
      </c>
      <c r="X7914" s="95" t="str">
        <f t="shared" si="495"/>
        <v/>
      </c>
    </row>
    <row r="7915" spans="21:24" x14ac:dyDescent="0.3">
      <c r="U7915" s="95" t="str">
        <f t="shared" si="492"/>
        <v/>
      </c>
      <c r="V7915" s="95" t="str">
        <f t="shared" si="493"/>
        <v/>
      </c>
      <c r="W7915" s="95" t="str">
        <f t="shared" si="494"/>
        <v/>
      </c>
      <c r="X7915" s="95" t="str">
        <f t="shared" si="495"/>
        <v/>
      </c>
    </row>
    <row r="7916" spans="21:24" x14ac:dyDescent="0.3">
      <c r="U7916" s="95" t="str">
        <f t="shared" si="492"/>
        <v/>
      </c>
      <c r="V7916" s="95" t="str">
        <f t="shared" si="493"/>
        <v/>
      </c>
      <c r="W7916" s="95" t="str">
        <f t="shared" si="494"/>
        <v/>
      </c>
      <c r="X7916" s="95" t="str">
        <f t="shared" si="495"/>
        <v/>
      </c>
    </row>
    <row r="7917" spans="21:24" x14ac:dyDescent="0.3">
      <c r="U7917" s="95" t="str">
        <f t="shared" si="492"/>
        <v/>
      </c>
      <c r="V7917" s="95" t="str">
        <f t="shared" si="493"/>
        <v/>
      </c>
      <c r="W7917" s="95" t="str">
        <f t="shared" si="494"/>
        <v/>
      </c>
      <c r="X7917" s="95" t="str">
        <f t="shared" si="495"/>
        <v/>
      </c>
    </row>
    <row r="7918" spans="21:24" x14ac:dyDescent="0.3">
      <c r="U7918" s="95" t="str">
        <f t="shared" si="492"/>
        <v/>
      </c>
      <c r="V7918" s="95" t="str">
        <f t="shared" si="493"/>
        <v/>
      </c>
      <c r="W7918" s="95" t="str">
        <f t="shared" si="494"/>
        <v/>
      </c>
      <c r="X7918" s="95" t="str">
        <f t="shared" si="495"/>
        <v/>
      </c>
    </row>
    <row r="7919" spans="21:24" x14ac:dyDescent="0.3">
      <c r="U7919" s="95" t="str">
        <f t="shared" si="492"/>
        <v/>
      </c>
      <c r="V7919" s="95" t="str">
        <f t="shared" si="493"/>
        <v/>
      </c>
      <c r="W7919" s="95" t="str">
        <f t="shared" si="494"/>
        <v/>
      </c>
      <c r="X7919" s="95" t="str">
        <f t="shared" si="495"/>
        <v/>
      </c>
    </row>
    <row r="7920" spans="21:24" x14ac:dyDescent="0.3">
      <c r="U7920" s="95" t="str">
        <f t="shared" si="492"/>
        <v/>
      </c>
      <c r="V7920" s="95" t="str">
        <f t="shared" si="493"/>
        <v/>
      </c>
      <c r="W7920" s="95" t="str">
        <f t="shared" si="494"/>
        <v/>
      </c>
      <c r="X7920" s="95" t="str">
        <f t="shared" si="495"/>
        <v/>
      </c>
    </row>
    <row r="7921" spans="21:24" x14ac:dyDescent="0.3">
      <c r="U7921" s="95" t="str">
        <f t="shared" si="492"/>
        <v/>
      </c>
      <c r="V7921" s="95" t="str">
        <f t="shared" si="493"/>
        <v/>
      </c>
      <c r="W7921" s="95" t="str">
        <f t="shared" si="494"/>
        <v/>
      </c>
      <c r="X7921" s="95" t="str">
        <f t="shared" si="495"/>
        <v/>
      </c>
    </row>
    <row r="7922" spans="21:24" x14ac:dyDescent="0.3">
      <c r="U7922" s="95" t="str">
        <f t="shared" si="492"/>
        <v/>
      </c>
      <c r="V7922" s="95" t="str">
        <f t="shared" si="493"/>
        <v/>
      </c>
      <c r="W7922" s="95" t="str">
        <f t="shared" si="494"/>
        <v/>
      </c>
      <c r="X7922" s="95" t="str">
        <f t="shared" si="495"/>
        <v/>
      </c>
    </row>
    <row r="7923" spans="21:24" x14ac:dyDescent="0.3">
      <c r="U7923" s="95" t="str">
        <f t="shared" si="492"/>
        <v/>
      </c>
      <c r="V7923" s="95" t="str">
        <f t="shared" si="493"/>
        <v/>
      </c>
      <c r="W7923" s="95" t="str">
        <f t="shared" si="494"/>
        <v/>
      </c>
      <c r="X7923" s="95" t="str">
        <f t="shared" si="495"/>
        <v/>
      </c>
    </row>
    <row r="7924" spans="21:24" x14ac:dyDescent="0.3">
      <c r="U7924" s="95" t="str">
        <f t="shared" si="492"/>
        <v/>
      </c>
      <c r="V7924" s="95" t="str">
        <f t="shared" si="493"/>
        <v/>
      </c>
      <c r="W7924" s="95" t="str">
        <f t="shared" si="494"/>
        <v/>
      </c>
      <c r="X7924" s="95" t="str">
        <f t="shared" si="495"/>
        <v/>
      </c>
    </row>
    <row r="7925" spans="21:24" x14ac:dyDescent="0.3">
      <c r="U7925" s="95" t="str">
        <f t="shared" si="492"/>
        <v/>
      </c>
      <c r="V7925" s="95" t="str">
        <f t="shared" si="493"/>
        <v/>
      </c>
      <c r="W7925" s="95" t="str">
        <f t="shared" si="494"/>
        <v/>
      </c>
      <c r="X7925" s="95" t="str">
        <f t="shared" si="495"/>
        <v/>
      </c>
    </row>
    <row r="7926" spans="21:24" x14ac:dyDescent="0.3">
      <c r="U7926" s="95" t="str">
        <f t="shared" si="492"/>
        <v/>
      </c>
      <c r="V7926" s="95" t="str">
        <f t="shared" si="493"/>
        <v/>
      </c>
      <c r="W7926" s="95" t="str">
        <f t="shared" si="494"/>
        <v/>
      </c>
      <c r="X7926" s="95" t="str">
        <f t="shared" si="495"/>
        <v/>
      </c>
    </row>
    <row r="7927" spans="21:24" x14ac:dyDescent="0.3">
      <c r="U7927" s="95" t="str">
        <f t="shared" si="492"/>
        <v/>
      </c>
      <c r="V7927" s="95" t="str">
        <f t="shared" si="493"/>
        <v/>
      </c>
      <c r="W7927" s="95" t="str">
        <f t="shared" si="494"/>
        <v/>
      </c>
      <c r="X7927" s="95" t="str">
        <f t="shared" si="495"/>
        <v/>
      </c>
    </row>
    <row r="7928" spans="21:24" x14ac:dyDescent="0.3">
      <c r="U7928" s="95" t="str">
        <f t="shared" si="492"/>
        <v/>
      </c>
      <c r="V7928" s="95" t="str">
        <f t="shared" si="493"/>
        <v/>
      </c>
      <c r="W7928" s="95" t="str">
        <f t="shared" si="494"/>
        <v/>
      </c>
      <c r="X7928" s="95" t="str">
        <f t="shared" si="495"/>
        <v/>
      </c>
    </row>
    <row r="7929" spans="21:24" x14ac:dyDescent="0.3">
      <c r="U7929" s="95" t="str">
        <f t="shared" si="492"/>
        <v/>
      </c>
      <c r="V7929" s="95" t="str">
        <f t="shared" si="493"/>
        <v/>
      </c>
      <c r="W7929" s="95" t="str">
        <f t="shared" si="494"/>
        <v/>
      </c>
      <c r="X7929" s="95" t="str">
        <f t="shared" si="495"/>
        <v/>
      </c>
    </row>
    <row r="7930" spans="21:24" x14ac:dyDescent="0.3">
      <c r="U7930" s="95" t="str">
        <f t="shared" si="492"/>
        <v/>
      </c>
      <c r="V7930" s="95" t="str">
        <f t="shared" si="493"/>
        <v/>
      </c>
      <c r="W7930" s="95" t="str">
        <f t="shared" si="494"/>
        <v/>
      </c>
      <c r="X7930" s="95" t="str">
        <f t="shared" si="495"/>
        <v/>
      </c>
    </row>
    <row r="7931" spans="21:24" x14ac:dyDescent="0.3">
      <c r="U7931" s="95" t="str">
        <f t="shared" si="492"/>
        <v/>
      </c>
      <c r="V7931" s="95" t="str">
        <f t="shared" si="493"/>
        <v/>
      </c>
      <c r="W7931" s="95" t="str">
        <f t="shared" si="494"/>
        <v/>
      </c>
      <c r="X7931" s="95" t="str">
        <f t="shared" si="495"/>
        <v/>
      </c>
    </row>
    <row r="7932" spans="21:24" x14ac:dyDescent="0.3">
      <c r="U7932" s="95" t="str">
        <f t="shared" si="492"/>
        <v/>
      </c>
      <c r="V7932" s="95" t="str">
        <f t="shared" si="493"/>
        <v/>
      </c>
      <c r="W7932" s="95" t="str">
        <f t="shared" si="494"/>
        <v/>
      </c>
      <c r="X7932" s="95" t="str">
        <f t="shared" si="495"/>
        <v/>
      </c>
    </row>
    <row r="7933" spans="21:24" x14ac:dyDescent="0.3">
      <c r="U7933" s="95" t="str">
        <f t="shared" si="492"/>
        <v/>
      </c>
      <c r="V7933" s="95" t="str">
        <f t="shared" si="493"/>
        <v/>
      </c>
      <c r="W7933" s="95" t="str">
        <f t="shared" si="494"/>
        <v/>
      </c>
      <c r="X7933" s="95" t="str">
        <f t="shared" si="495"/>
        <v/>
      </c>
    </row>
    <row r="7934" spans="21:24" x14ac:dyDescent="0.3">
      <c r="U7934" s="95" t="str">
        <f t="shared" si="492"/>
        <v/>
      </c>
      <c r="V7934" s="95" t="str">
        <f t="shared" si="493"/>
        <v/>
      </c>
      <c r="W7934" s="95" t="str">
        <f t="shared" si="494"/>
        <v/>
      </c>
      <c r="X7934" s="95" t="str">
        <f t="shared" si="495"/>
        <v/>
      </c>
    </row>
    <row r="7935" spans="21:24" x14ac:dyDescent="0.3">
      <c r="U7935" s="95" t="str">
        <f t="shared" si="492"/>
        <v/>
      </c>
      <c r="V7935" s="95" t="str">
        <f t="shared" si="493"/>
        <v/>
      </c>
      <c r="W7935" s="95" t="str">
        <f t="shared" si="494"/>
        <v/>
      </c>
      <c r="X7935" s="95" t="str">
        <f t="shared" si="495"/>
        <v/>
      </c>
    </row>
    <row r="7936" spans="21:24" x14ac:dyDescent="0.3">
      <c r="U7936" s="95" t="str">
        <f t="shared" si="492"/>
        <v/>
      </c>
      <c r="V7936" s="95" t="str">
        <f t="shared" si="493"/>
        <v/>
      </c>
      <c r="W7936" s="95" t="str">
        <f t="shared" si="494"/>
        <v/>
      </c>
      <c r="X7936" s="95" t="str">
        <f t="shared" si="495"/>
        <v/>
      </c>
    </row>
    <row r="7937" spans="21:24" x14ac:dyDescent="0.3">
      <c r="U7937" s="95" t="str">
        <f t="shared" si="492"/>
        <v/>
      </c>
      <c r="V7937" s="95" t="str">
        <f t="shared" si="493"/>
        <v/>
      </c>
      <c r="W7937" s="95" t="str">
        <f t="shared" si="494"/>
        <v/>
      </c>
      <c r="X7937" s="95" t="str">
        <f t="shared" si="495"/>
        <v/>
      </c>
    </row>
    <row r="7938" spans="21:24" x14ac:dyDescent="0.3">
      <c r="U7938" s="95" t="str">
        <f t="shared" si="492"/>
        <v/>
      </c>
      <c r="V7938" s="95" t="str">
        <f t="shared" si="493"/>
        <v/>
      </c>
      <c r="W7938" s="95" t="str">
        <f t="shared" si="494"/>
        <v/>
      </c>
      <c r="X7938" s="95" t="str">
        <f t="shared" si="495"/>
        <v/>
      </c>
    </row>
    <row r="7939" spans="21:24" x14ac:dyDescent="0.3">
      <c r="U7939" s="95" t="str">
        <f t="shared" si="492"/>
        <v/>
      </c>
      <c r="V7939" s="95" t="str">
        <f t="shared" si="493"/>
        <v/>
      </c>
      <c r="W7939" s="95" t="str">
        <f t="shared" si="494"/>
        <v/>
      </c>
      <c r="X7939" s="95" t="str">
        <f t="shared" si="495"/>
        <v/>
      </c>
    </row>
    <row r="7940" spans="21:24" x14ac:dyDescent="0.3">
      <c r="U7940" s="95" t="str">
        <f t="shared" si="492"/>
        <v/>
      </c>
      <c r="V7940" s="95" t="str">
        <f t="shared" si="493"/>
        <v/>
      </c>
      <c r="W7940" s="95" t="str">
        <f t="shared" si="494"/>
        <v/>
      </c>
      <c r="X7940" s="95" t="str">
        <f t="shared" si="495"/>
        <v/>
      </c>
    </row>
    <row r="7941" spans="21:24" x14ac:dyDescent="0.3">
      <c r="U7941" s="95" t="str">
        <f t="shared" ref="U7941:U8004" si="496">IF(L7941="ANO",B7941&amp;"-Linie A","")</f>
        <v/>
      </c>
      <c r="V7941" s="95" t="str">
        <f t="shared" ref="V7941:V8004" si="497">IF(M7941="ANO",B7941&amp;"-Linie B","")</f>
        <v/>
      </c>
      <c r="W7941" s="95" t="str">
        <f t="shared" ref="W7941:W8004" si="498">IF(N7941="ANO",B7941&amp;"-Linie C","")</f>
        <v/>
      </c>
      <c r="X7941" s="95" t="str">
        <f t="shared" ref="X7941:X8004" si="499">IF(O7941="ANO",B7941&amp;"-Linie D","")</f>
        <v/>
      </c>
    </row>
    <row r="7942" spans="21:24" x14ac:dyDescent="0.3">
      <c r="U7942" s="95" t="str">
        <f t="shared" si="496"/>
        <v/>
      </c>
      <c r="V7942" s="95" t="str">
        <f t="shared" si="497"/>
        <v/>
      </c>
      <c r="W7942" s="95" t="str">
        <f t="shared" si="498"/>
        <v/>
      </c>
      <c r="X7942" s="95" t="str">
        <f t="shared" si="499"/>
        <v/>
      </c>
    </row>
    <row r="7943" spans="21:24" x14ac:dyDescent="0.3">
      <c r="U7943" s="95" t="str">
        <f t="shared" si="496"/>
        <v/>
      </c>
      <c r="V7943" s="95" t="str">
        <f t="shared" si="497"/>
        <v/>
      </c>
      <c r="W7943" s="95" t="str">
        <f t="shared" si="498"/>
        <v/>
      </c>
      <c r="X7943" s="95" t="str">
        <f t="shared" si="499"/>
        <v/>
      </c>
    </row>
    <row r="7944" spans="21:24" x14ac:dyDescent="0.3">
      <c r="U7944" s="95" t="str">
        <f t="shared" si="496"/>
        <v/>
      </c>
      <c r="V7944" s="95" t="str">
        <f t="shared" si="497"/>
        <v/>
      </c>
      <c r="W7944" s="95" t="str">
        <f t="shared" si="498"/>
        <v/>
      </c>
      <c r="X7944" s="95" t="str">
        <f t="shared" si="499"/>
        <v/>
      </c>
    </row>
    <row r="7945" spans="21:24" x14ac:dyDescent="0.3">
      <c r="U7945" s="95" t="str">
        <f t="shared" si="496"/>
        <v/>
      </c>
      <c r="V7945" s="95" t="str">
        <f t="shared" si="497"/>
        <v/>
      </c>
      <c r="W7945" s="95" t="str">
        <f t="shared" si="498"/>
        <v/>
      </c>
      <c r="X7945" s="95" t="str">
        <f t="shared" si="499"/>
        <v/>
      </c>
    </row>
    <row r="7946" spans="21:24" x14ac:dyDescent="0.3">
      <c r="U7946" s="95" t="str">
        <f t="shared" si="496"/>
        <v/>
      </c>
      <c r="V7946" s="95" t="str">
        <f t="shared" si="497"/>
        <v/>
      </c>
      <c r="W7946" s="95" t="str">
        <f t="shared" si="498"/>
        <v/>
      </c>
      <c r="X7946" s="95" t="str">
        <f t="shared" si="499"/>
        <v/>
      </c>
    </row>
    <row r="7947" spans="21:24" x14ac:dyDescent="0.3">
      <c r="U7947" s="95" t="str">
        <f t="shared" si="496"/>
        <v/>
      </c>
      <c r="V7947" s="95" t="str">
        <f t="shared" si="497"/>
        <v/>
      </c>
      <c r="W7947" s="95" t="str">
        <f t="shared" si="498"/>
        <v/>
      </c>
      <c r="X7947" s="95" t="str">
        <f t="shared" si="499"/>
        <v/>
      </c>
    </row>
    <row r="7948" spans="21:24" x14ac:dyDescent="0.3">
      <c r="U7948" s="95" t="str">
        <f t="shared" si="496"/>
        <v/>
      </c>
      <c r="V7948" s="95" t="str">
        <f t="shared" si="497"/>
        <v/>
      </c>
      <c r="W7948" s="95" t="str">
        <f t="shared" si="498"/>
        <v/>
      </c>
      <c r="X7948" s="95" t="str">
        <f t="shared" si="499"/>
        <v/>
      </c>
    </row>
    <row r="7949" spans="21:24" x14ac:dyDescent="0.3">
      <c r="U7949" s="95" t="str">
        <f t="shared" si="496"/>
        <v/>
      </c>
      <c r="V7949" s="95" t="str">
        <f t="shared" si="497"/>
        <v/>
      </c>
      <c r="W7949" s="95" t="str">
        <f t="shared" si="498"/>
        <v/>
      </c>
      <c r="X7949" s="95" t="str">
        <f t="shared" si="499"/>
        <v/>
      </c>
    </row>
    <row r="7950" spans="21:24" x14ac:dyDescent="0.3">
      <c r="U7950" s="95" t="str">
        <f t="shared" si="496"/>
        <v/>
      </c>
      <c r="V7950" s="95" t="str">
        <f t="shared" si="497"/>
        <v/>
      </c>
      <c r="W7950" s="95" t="str">
        <f t="shared" si="498"/>
        <v/>
      </c>
      <c r="X7950" s="95" t="str">
        <f t="shared" si="499"/>
        <v/>
      </c>
    </row>
    <row r="7951" spans="21:24" x14ac:dyDescent="0.3">
      <c r="U7951" s="95" t="str">
        <f t="shared" si="496"/>
        <v/>
      </c>
      <c r="V7951" s="95" t="str">
        <f t="shared" si="497"/>
        <v/>
      </c>
      <c r="W7951" s="95" t="str">
        <f t="shared" si="498"/>
        <v/>
      </c>
      <c r="X7951" s="95" t="str">
        <f t="shared" si="499"/>
        <v/>
      </c>
    </row>
    <row r="7952" spans="21:24" x14ac:dyDescent="0.3">
      <c r="U7952" s="95" t="str">
        <f t="shared" si="496"/>
        <v/>
      </c>
      <c r="V7952" s="95" t="str">
        <f t="shared" si="497"/>
        <v/>
      </c>
      <c r="W7952" s="95" t="str">
        <f t="shared" si="498"/>
        <v/>
      </c>
      <c r="X7952" s="95" t="str">
        <f t="shared" si="499"/>
        <v/>
      </c>
    </row>
    <row r="7953" spans="21:24" x14ac:dyDescent="0.3">
      <c r="U7953" s="95" t="str">
        <f t="shared" si="496"/>
        <v/>
      </c>
      <c r="V7953" s="95" t="str">
        <f t="shared" si="497"/>
        <v/>
      </c>
      <c r="W7953" s="95" t="str">
        <f t="shared" si="498"/>
        <v/>
      </c>
      <c r="X7953" s="95" t="str">
        <f t="shared" si="499"/>
        <v/>
      </c>
    </row>
    <row r="7954" spans="21:24" x14ac:dyDescent="0.3">
      <c r="U7954" s="95" t="str">
        <f t="shared" si="496"/>
        <v/>
      </c>
      <c r="V7954" s="95" t="str">
        <f t="shared" si="497"/>
        <v/>
      </c>
      <c r="W7954" s="95" t="str">
        <f t="shared" si="498"/>
        <v/>
      </c>
      <c r="X7954" s="95" t="str">
        <f t="shared" si="499"/>
        <v/>
      </c>
    </row>
    <row r="7955" spans="21:24" x14ac:dyDescent="0.3">
      <c r="U7955" s="95" t="str">
        <f t="shared" si="496"/>
        <v/>
      </c>
      <c r="V7955" s="95" t="str">
        <f t="shared" si="497"/>
        <v/>
      </c>
      <c r="W7955" s="95" t="str">
        <f t="shared" si="498"/>
        <v/>
      </c>
      <c r="X7955" s="95" t="str">
        <f t="shared" si="499"/>
        <v/>
      </c>
    </row>
    <row r="7956" spans="21:24" x14ac:dyDescent="0.3">
      <c r="U7956" s="95" t="str">
        <f t="shared" si="496"/>
        <v/>
      </c>
      <c r="V7956" s="95" t="str">
        <f t="shared" si="497"/>
        <v/>
      </c>
      <c r="W7956" s="95" t="str">
        <f t="shared" si="498"/>
        <v/>
      </c>
      <c r="X7956" s="95" t="str">
        <f t="shared" si="499"/>
        <v/>
      </c>
    </row>
    <row r="7957" spans="21:24" x14ac:dyDescent="0.3">
      <c r="U7957" s="95" t="str">
        <f t="shared" si="496"/>
        <v/>
      </c>
      <c r="V7957" s="95" t="str">
        <f t="shared" si="497"/>
        <v/>
      </c>
      <c r="W7957" s="95" t="str">
        <f t="shared" si="498"/>
        <v/>
      </c>
      <c r="X7957" s="95" t="str">
        <f t="shared" si="499"/>
        <v/>
      </c>
    </row>
    <row r="7958" spans="21:24" x14ac:dyDescent="0.3">
      <c r="U7958" s="95" t="str">
        <f t="shared" si="496"/>
        <v/>
      </c>
      <c r="V7958" s="95" t="str">
        <f t="shared" si="497"/>
        <v/>
      </c>
      <c r="W7958" s="95" t="str">
        <f t="shared" si="498"/>
        <v/>
      </c>
      <c r="X7958" s="95" t="str">
        <f t="shared" si="499"/>
        <v/>
      </c>
    </row>
    <row r="7959" spans="21:24" x14ac:dyDescent="0.3">
      <c r="U7959" s="95" t="str">
        <f t="shared" si="496"/>
        <v/>
      </c>
      <c r="V7959" s="95" t="str">
        <f t="shared" si="497"/>
        <v/>
      </c>
      <c r="W7959" s="95" t="str">
        <f t="shared" si="498"/>
        <v/>
      </c>
      <c r="X7959" s="95" t="str">
        <f t="shared" si="499"/>
        <v/>
      </c>
    </row>
    <row r="7960" spans="21:24" x14ac:dyDescent="0.3">
      <c r="U7960" s="95" t="str">
        <f t="shared" si="496"/>
        <v/>
      </c>
      <c r="V7960" s="95" t="str">
        <f t="shared" si="497"/>
        <v/>
      </c>
      <c r="W7960" s="95" t="str">
        <f t="shared" si="498"/>
        <v/>
      </c>
      <c r="X7960" s="95" t="str">
        <f t="shared" si="499"/>
        <v/>
      </c>
    </row>
    <row r="7961" spans="21:24" x14ac:dyDescent="0.3">
      <c r="U7961" s="95" t="str">
        <f t="shared" si="496"/>
        <v/>
      </c>
      <c r="V7961" s="95" t="str">
        <f t="shared" si="497"/>
        <v/>
      </c>
      <c r="W7961" s="95" t="str">
        <f t="shared" si="498"/>
        <v/>
      </c>
      <c r="X7961" s="95" t="str">
        <f t="shared" si="499"/>
        <v/>
      </c>
    </row>
    <row r="7962" spans="21:24" x14ac:dyDescent="0.3">
      <c r="U7962" s="95" t="str">
        <f t="shared" si="496"/>
        <v/>
      </c>
      <c r="V7962" s="95" t="str">
        <f t="shared" si="497"/>
        <v/>
      </c>
      <c r="W7962" s="95" t="str">
        <f t="shared" si="498"/>
        <v/>
      </c>
      <c r="X7962" s="95" t="str">
        <f t="shared" si="499"/>
        <v/>
      </c>
    </row>
    <row r="7963" spans="21:24" x14ac:dyDescent="0.3">
      <c r="U7963" s="95" t="str">
        <f t="shared" si="496"/>
        <v/>
      </c>
      <c r="V7963" s="95" t="str">
        <f t="shared" si="497"/>
        <v/>
      </c>
      <c r="W7963" s="95" t="str">
        <f t="shared" si="498"/>
        <v/>
      </c>
      <c r="X7963" s="95" t="str">
        <f t="shared" si="499"/>
        <v/>
      </c>
    </row>
    <row r="7964" spans="21:24" x14ac:dyDescent="0.3">
      <c r="U7964" s="95" t="str">
        <f t="shared" si="496"/>
        <v/>
      </c>
      <c r="V7964" s="95" t="str">
        <f t="shared" si="497"/>
        <v/>
      </c>
      <c r="W7964" s="95" t="str">
        <f t="shared" si="498"/>
        <v/>
      </c>
      <c r="X7964" s="95" t="str">
        <f t="shared" si="499"/>
        <v/>
      </c>
    </row>
    <row r="7965" spans="21:24" x14ac:dyDescent="0.3">
      <c r="U7965" s="95" t="str">
        <f t="shared" si="496"/>
        <v/>
      </c>
      <c r="V7965" s="95" t="str">
        <f t="shared" si="497"/>
        <v/>
      </c>
      <c r="W7965" s="95" t="str">
        <f t="shared" si="498"/>
        <v/>
      </c>
      <c r="X7965" s="95" t="str">
        <f t="shared" si="499"/>
        <v/>
      </c>
    </row>
    <row r="7966" spans="21:24" x14ac:dyDescent="0.3">
      <c r="U7966" s="95" t="str">
        <f t="shared" si="496"/>
        <v/>
      </c>
      <c r="V7966" s="95" t="str">
        <f t="shared" si="497"/>
        <v/>
      </c>
      <c r="W7966" s="95" t="str">
        <f t="shared" si="498"/>
        <v/>
      </c>
      <c r="X7966" s="95" t="str">
        <f t="shared" si="499"/>
        <v/>
      </c>
    </row>
    <row r="7967" spans="21:24" x14ac:dyDescent="0.3">
      <c r="U7967" s="95" t="str">
        <f t="shared" si="496"/>
        <v/>
      </c>
      <c r="V7967" s="95" t="str">
        <f t="shared" si="497"/>
        <v/>
      </c>
      <c r="W7967" s="95" t="str">
        <f t="shared" si="498"/>
        <v/>
      </c>
      <c r="X7967" s="95" t="str">
        <f t="shared" si="499"/>
        <v/>
      </c>
    </row>
    <row r="7968" spans="21:24" x14ac:dyDescent="0.3">
      <c r="U7968" s="95" t="str">
        <f t="shared" si="496"/>
        <v/>
      </c>
      <c r="V7968" s="95" t="str">
        <f t="shared" si="497"/>
        <v/>
      </c>
      <c r="W7968" s="95" t="str">
        <f t="shared" si="498"/>
        <v/>
      </c>
      <c r="X7968" s="95" t="str">
        <f t="shared" si="499"/>
        <v/>
      </c>
    </row>
    <row r="7969" spans="21:24" x14ac:dyDescent="0.3">
      <c r="U7969" s="95" t="str">
        <f t="shared" si="496"/>
        <v/>
      </c>
      <c r="V7969" s="95" t="str">
        <f t="shared" si="497"/>
        <v/>
      </c>
      <c r="W7969" s="95" t="str">
        <f t="shared" si="498"/>
        <v/>
      </c>
      <c r="X7969" s="95" t="str">
        <f t="shared" si="499"/>
        <v/>
      </c>
    </row>
    <row r="7970" spans="21:24" x14ac:dyDescent="0.3">
      <c r="U7970" s="95" t="str">
        <f t="shared" si="496"/>
        <v/>
      </c>
      <c r="V7970" s="95" t="str">
        <f t="shared" si="497"/>
        <v/>
      </c>
      <c r="W7970" s="95" t="str">
        <f t="shared" si="498"/>
        <v/>
      </c>
      <c r="X7970" s="95" t="str">
        <f t="shared" si="499"/>
        <v/>
      </c>
    </row>
    <row r="7971" spans="21:24" x14ac:dyDescent="0.3">
      <c r="U7971" s="95" t="str">
        <f t="shared" si="496"/>
        <v/>
      </c>
      <c r="V7971" s="95" t="str">
        <f t="shared" si="497"/>
        <v/>
      </c>
      <c r="W7971" s="95" t="str">
        <f t="shared" si="498"/>
        <v/>
      </c>
      <c r="X7971" s="95" t="str">
        <f t="shared" si="499"/>
        <v/>
      </c>
    </row>
    <row r="7972" spans="21:24" x14ac:dyDescent="0.3">
      <c r="U7972" s="95" t="str">
        <f t="shared" si="496"/>
        <v/>
      </c>
      <c r="V7972" s="95" t="str">
        <f t="shared" si="497"/>
        <v/>
      </c>
      <c r="W7972" s="95" t="str">
        <f t="shared" si="498"/>
        <v/>
      </c>
      <c r="X7972" s="95" t="str">
        <f t="shared" si="499"/>
        <v/>
      </c>
    </row>
    <row r="7973" spans="21:24" x14ac:dyDescent="0.3">
      <c r="U7973" s="95" t="str">
        <f t="shared" si="496"/>
        <v/>
      </c>
      <c r="V7973" s="95" t="str">
        <f t="shared" si="497"/>
        <v/>
      </c>
      <c r="W7973" s="95" t="str">
        <f t="shared" si="498"/>
        <v/>
      </c>
      <c r="X7973" s="95" t="str">
        <f t="shared" si="499"/>
        <v/>
      </c>
    </row>
    <row r="7974" spans="21:24" x14ac:dyDescent="0.3">
      <c r="U7974" s="95" t="str">
        <f t="shared" si="496"/>
        <v/>
      </c>
      <c r="V7974" s="95" t="str">
        <f t="shared" si="497"/>
        <v/>
      </c>
      <c r="W7974" s="95" t="str">
        <f t="shared" si="498"/>
        <v/>
      </c>
      <c r="X7974" s="95" t="str">
        <f t="shared" si="499"/>
        <v/>
      </c>
    </row>
    <row r="7975" spans="21:24" x14ac:dyDescent="0.3">
      <c r="U7975" s="95" t="str">
        <f t="shared" si="496"/>
        <v/>
      </c>
      <c r="V7975" s="95" t="str">
        <f t="shared" si="497"/>
        <v/>
      </c>
      <c r="W7975" s="95" t="str">
        <f t="shared" si="498"/>
        <v/>
      </c>
      <c r="X7975" s="95" t="str">
        <f t="shared" si="499"/>
        <v/>
      </c>
    </row>
    <row r="7976" spans="21:24" x14ac:dyDescent="0.3">
      <c r="U7976" s="95" t="str">
        <f t="shared" si="496"/>
        <v/>
      </c>
      <c r="V7976" s="95" t="str">
        <f t="shared" si="497"/>
        <v/>
      </c>
      <c r="W7976" s="95" t="str">
        <f t="shared" si="498"/>
        <v/>
      </c>
      <c r="X7976" s="95" t="str">
        <f t="shared" si="499"/>
        <v/>
      </c>
    </row>
    <row r="7977" spans="21:24" x14ac:dyDescent="0.3">
      <c r="U7977" s="95" t="str">
        <f t="shared" si="496"/>
        <v/>
      </c>
      <c r="V7977" s="95" t="str">
        <f t="shared" si="497"/>
        <v/>
      </c>
      <c r="W7977" s="95" t="str">
        <f t="shared" si="498"/>
        <v/>
      </c>
      <c r="X7977" s="95" t="str">
        <f t="shared" si="499"/>
        <v/>
      </c>
    </row>
    <row r="7978" spans="21:24" x14ac:dyDescent="0.3">
      <c r="U7978" s="95" t="str">
        <f t="shared" si="496"/>
        <v/>
      </c>
      <c r="V7978" s="95" t="str">
        <f t="shared" si="497"/>
        <v/>
      </c>
      <c r="W7978" s="95" t="str">
        <f t="shared" si="498"/>
        <v/>
      </c>
      <c r="X7978" s="95" t="str">
        <f t="shared" si="499"/>
        <v/>
      </c>
    </row>
    <row r="7979" spans="21:24" x14ac:dyDescent="0.3">
      <c r="U7979" s="95" t="str">
        <f t="shared" si="496"/>
        <v/>
      </c>
      <c r="V7979" s="95" t="str">
        <f t="shared" si="497"/>
        <v/>
      </c>
      <c r="W7979" s="95" t="str">
        <f t="shared" si="498"/>
        <v/>
      </c>
      <c r="X7979" s="95" t="str">
        <f t="shared" si="499"/>
        <v/>
      </c>
    </row>
    <row r="7980" spans="21:24" x14ac:dyDescent="0.3">
      <c r="U7980" s="95" t="str">
        <f t="shared" si="496"/>
        <v/>
      </c>
      <c r="V7980" s="95" t="str">
        <f t="shared" si="497"/>
        <v/>
      </c>
      <c r="W7980" s="95" t="str">
        <f t="shared" si="498"/>
        <v/>
      </c>
      <c r="X7980" s="95" t="str">
        <f t="shared" si="499"/>
        <v/>
      </c>
    </row>
    <row r="7981" spans="21:24" x14ac:dyDescent="0.3">
      <c r="U7981" s="95" t="str">
        <f t="shared" si="496"/>
        <v/>
      </c>
      <c r="V7981" s="95" t="str">
        <f t="shared" si="497"/>
        <v/>
      </c>
      <c r="W7981" s="95" t="str">
        <f t="shared" si="498"/>
        <v/>
      </c>
      <c r="X7981" s="95" t="str">
        <f t="shared" si="499"/>
        <v/>
      </c>
    </row>
    <row r="7982" spans="21:24" x14ac:dyDescent="0.3">
      <c r="U7982" s="95" t="str">
        <f t="shared" si="496"/>
        <v/>
      </c>
      <c r="V7982" s="95" t="str">
        <f t="shared" si="497"/>
        <v/>
      </c>
      <c r="W7982" s="95" t="str">
        <f t="shared" si="498"/>
        <v/>
      </c>
      <c r="X7982" s="95" t="str">
        <f t="shared" si="499"/>
        <v/>
      </c>
    </row>
    <row r="7983" spans="21:24" x14ac:dyDescent="0.3">
      <c r="U7983" s="95" t="str">
        <f t="shared" si="496"/>
        <v/>
      </c>
      <c r="V7983" s="95" t="str">
        <f t="shared" si="497"/>
        <v/>
      </c>
      <c r="W7983" s="95" t="str">
        <f t="shared" si="498"/>
        <v/>
      </c>
      <c r="X7983" s="95" t="str">
        <f t="shared" si="499"/>
        <v/>
      </c>
    </row>
    <row r="7984" spans="21:24" x14ac:dyDescent="0.3">
      <c r="U7984" s="95" t="str">
        <f t="shared" si="496"/>
        <v/>
      </c>
      <c r="V7984" s="95" t="str">
        <f t="shared" si="497"/>
        <v/>
      </c>
      <c r="W7984" s="95" t="str">
        <f t="shared" si="498"/>
        <v/>
      </c>
      <c r="X7984" s="95" t="str">
        <f t="shared" si="499"/>
        <v/>
      </c>
    </row>
    <row r="7985" spans="21:24" x14ac:dyDescent="0.3">
      <c r="U7985" s="95" t="str">
        <f t="shared" si="496"/>
        <v/>
      </c>
      <c r="V7985" s="95" t="str">
        <f t="shared" si="497"/>
        <v/>
      </c>
      <c r="W7985" s="95" t="str">
        <f t="shared" si="498"/>
        <v/>
      </c>
      <c r="X7985" s="95" t="str">
        <f t="shared" si="499"/>
        <v/>
      </c>
    </row>
    <row r="7986" spans="21:24" x14ac:dyDescent="0.3">
      <c r="U7986" s="95" t="str">
        <f t="shared" si="496"/>
        <v/>
      </c>
      <c r="V7986" s="95" t="str">
        <f t="shared" si="497"/>
        <v/>
      </c>
      <c r="W7986" s="95" t="str">
        <f t="shared" si="498"/>
        <v/>
      </c>
      <c r="X7986" s="95" t="str">
        <f t="shared" si="499"/>
        <v/>
      </c>
    </row>
    <row r="7987" spans="21:24" x14ac:dyDescent="0.3">
      <c r="U7987" s="95" t="str">
        <f t="shared" si="496"/>
        <v/>
      </c>
      <c r="V7987" s="95" t="str">
        <f t="shared" si="497"/>
        <v/>
      </c>
      <c r="W7987" s="95" t="str">
        <f t="shared" si="498"/>
        <v/>
      </c>
      <c r="X7987" s="95" t="str">
        <f t="shared" si="499"/>
        <v/>
      </c>
    </row>
    <row r="7988" spans="21:24" x14ac:dyDescent="0.3">
      <c r="U7988" s="95" t="str">
        <f t="shared" si="496"/>
        <v/>
      </c>
      <c r="V7988" s="95" t="str">
        <f t="shared" si="497"/>
        <v/>
      </c>
      <c r="W7988" s="95" t="str">
        <f t="shared" si="498"/>
        <v/>
      </c>
      <c r="X7988" s="95" t="str">
        <f t="shared" si="499"/>
        <v/>
      </c>
    </row>
    <row r="7989" spans="21:24" x14ac:dyDescent="0.3">
      <c r="U7989" s="95" t="str">
        <f t="shared" si="496"/>
        <v/>
      </c>
      <c r="V7989" s="95" t="str">
        <f t="shared" si="497"/>
        <v/>
      </c>
      <c r="W7989" s="95" t="str">
        <f t="shared" si="498"/>
        <v/>
      </c>
      <c r="X7989" s="95" t="str">
        <f t="shared" si="499"/>
        <v/>
      </c>
    </row>
    <row r="7990" spans="21:24" x14ac:dyDescent="0.3">
      <c r="U7990" s="95" t="str">
        <f t="shared" si="496"/>
        <v/>
      </c>
      <c r="V7990" s="95" t="str">
        <f t="shared" si="497"/>
        <v/>
      </c>
      <c r="W7990" s="95" t="str">
        <f t="shared" si="498"/>
        <v/>
      </c>
      <c r="X7990" s="95" t="str">
        <f t="shared" si="499"/>
        <v/>
      </c>
    </row>
    <row r="7991" spans="21:24" x14ac:dyDescent="0.3">
      <c r="U7991" s="95" t="str">
        <f t="shared" si="496"/>
        <v/>
      </c>
      <c r="V7991" s="95" t="str">
        <f t="shared" si="497"/>
        <v/>
      </c>
      <c r="W7991" s="95" t="str">
        <f t="shared" si="498"/>
        <v/>
      </c>
      <c r="X7991" s="95" t="str">
        <f t="shared" si="499"/>
        <v/>
      </c>
    </row>
    <row r="7992" spans="21:24" x14ac:dyDescent="0.3">
      <c r="U7992" s="95" t="str">
        <f t="shared" si="496"/>
        <v/>
      </c>
      <c r="V7992" s="95" t="str">
        <f t="shared" si="497"/>
        <v/>
      </c>
      <c r="W7992" s="95" t="str">
        <f t="shared" si="498"/>
        <v/>
      </c>
      <c r="X7992" s="95" t="str">
        <f t="shared" si="499"/>
        <v/>
      </c>
    </row>
    <row r="7993" spans="21:24" x14ac:dyDescent="0.3">
      <c r="U7993" s="95" t="str">
        <f t="shared" si="496"/>
        <v/>
      </c>
      <c r="V7993" s="95" t="str">
        <f t="shared" si="497"/>
        <v/>
      </c>
      <c r="W7993" s="95" t="str">
        <f t="shared" si="498"/>
        <v/>
      </c>
      <c r="X7993" s="95" t="str">
        <f t="shared" si="499"/>
        <v/>
      </c>
    </row>
    <row r="7994" spans="21:24" x14ac:dyDescent="0.3">
      <c r="U7994" s="95" t="str">
        <f t="shared" si="496"/>
        <v/>
      </c>
      <c r="V7994" s="95" t="str">
        <f t="shared" si="497"/>
        <v/>
      </c>
      <c r="W7994" s="95" t="str">
        <f t="shared" si="498"/>
        <v/>
      </c>
      <c r="X7994" s="95" t="str">
        <f t="shared" si="499"/>
        <v/>
      </c>
    </row>
    <row r="7995" spans="21:24" x14ac:dyDescent="0.3">
      <c r="U7995" s="95" t="str">
        <f t="shared" si="496"/>
        <v/>
      </c>
      <c r="V7995" s="95" t="str">
        <f t="shared" si="497"/>
        <v/>
      </c>
      <c r="W7995" s="95" t="str">
        <f t="shared" si="498"/>
        <v/>
      </c>
      <c r="X7995" s="95" t="str">
        <f t="shared" si="499"/>
        <v/>
      </c>
    </row>
    <row r="7996" spans="21:24" x14ac:dyDescent="0.3">
      <c r="U7996" s="95" t="str">
        <f t="shared" si="496"/>
        <v/>
      </c>
      <c r="V7996" s="95" t="str">
        <f t="shared" si="497"/>
        <v/>
      </c>
      <c r="W7996" s="95" t="str">
        <f t="shared" si="498"/>
        <v/>
      </c>
      <c r="X7996" s="95" t="str">
        <f t="shared" si="499"/>
        <v/>
      </c>
    </row>
    <row r="7997" spans="21:24" x14ac:dyDescent="0.3">
      <c r="U7997" s="95" t="str">
        <f t="shared" si="496"/>
        <v/>
      </c>
      <c r="V7997" s="95" t="str">
        <f t="shared" si="497"/>
        <v/>
      </c>
      <c r="W7997" s="95" t="str">
        <f t="shared" si="498"/>
        <v/>
      </c>
      <c r="X7997" s="95" t="str">
        <f t="shared" si="499"/>
        <v/>
      </c>
    </row>
    <row r="7998" spans="21:24" x14ac:dyDescent="0.3">
      <c r="U7998" s="95" t="str">
        <f t="shared" si="496"/>
        <v/>
      </c>
      <c r="V7998" s="95" t="str">
        <f t="shared" si="497"/>
        <v/>
      </c>
      <c r="W7998" s="95" t="str">
        <f t="shared" si="498"/>
        <v/>
      </c>
      <c r="X7998" s="95" t="str">
        <f t="shared" si="499"/>
        <v/>
      </c>
    </row>
    <row r="7999" spans="21:24" x14ac:dyDescent="0.3">
      <c r="U7999" s="95" t="str">
        <f t="shared" si="496"/>
        <v/>
      </c>
      <c r="V7999" s="95" t="str">
        <f t="shared" si="497"/>
        <v/>
      </c>
      <c r="W7999" s="95" t="str">
        <f t="shared" si="498"/>
        <v/>
      </c>
      <c r="X7999" s="95" t="str">
        <f t="shared" si="499"/>
        <v/>
      </c>
    </row>
    <row r="8000" spans="21:24" x14ac:dyDescent="0.3">
      <c r="U8000" s="95" t="str">
        <f t="shared" si="496"/>
        <v/>
      </c>
      <c r="V8000" s="95" t="str">
        <f t="shared" si="497"/>
        <v/>
      </c>
      <c r="W8000" s="95" t="str">
        <f t="shared" si="498"/>
        <v/>
      </c>
      <c r="X8000" s="95" t="str">
        <f t="shared" si="499"/>
        <v/>
      </c>
    </row>
    <row r="8001" spans="21:24" x14ac:dyDescent="0.3">
      <c r="U8001" s="95" t="str">
        <f t="shared" si="496"/>
        <v/>
      </c>
      <c r="V8001" s="95" t="str">
        <f t="shared" si="497"/>
        <v/>
      </c>
      <c r="W8001" s="95" t="str">
        <f t="shared" si="498"/>
        <v/>
      </c>
      <c r="X8001" s="95" t="str">
        <f t="shared" si="499"/>
        <v/>
      </c>
    </row>
    <row r="8002" spans="21:24" x14ac:dyDescent="0.3">
      <c r="U8002" s="95" t="str">
        <f t="shared" si="496"/>
        <v/>
      </c>
      <c r="V8002" s="95" t="str">
        <f t="shared" si="497"/>
        <v/>
      </c>
      <c r="W8002" s="95" t="str">
        <f t="shared" si="498"/>
        <v/>
      </c>
      <c r="X8002" s="95" t="str">
        <f t="shared" si="499"/>
        <v/>
      </c>
    </row>
    <row r="8003" spans="21:24" x14ac:dyDescent="0.3">
      <c r="U8003" s="95" t="str">
        <f t="shared" si="496"/>
        <v/>
      </c>
      <c r="V8003" s="95" t="str">
        <f t="shared" si="497"/>
        <v/>
      </c>
      <c r="W8003" s="95" t="str">
        <f t="shared" si="498"/>
        <v/>
      </c>
      <c r="X8003" s="95" t="str">
        <f t="shared" si="499"/>
        <v/>
      </c>
    </row>
    <row r="8004" spans="21:24" x14ac:dyDescent="0.3">
      <c r="U8004" s="95" t="str">
        <f t="shared" si="496"/>
        <v/>
      </c>
      <c r="V8004" s="95" t="str">
        <f t="shared" si="497"/>
        <v/>
      </c>
      <c r="W8004" s="95" t="str">
        <f t="shared" si="498"/>
        <v/>
      </c>
      <c r="X8004" s="95" t="str">
        <f t="shared" si="499"/>
        <v/>
      </c>
    </row>
    <row r="8005" spans="21:24" x14ac:dyDescent="0.3">
      <c r="U8005" s="95" t="str">
        <f t="shared" ref="U8005:U8068" si="500">IF(L8005="ANO",B8005&amp;"-Linie A","")</f>
        <v/>
      </c>
      <c r="V8005" s="95" t="str">
        <f t="shared" ref="V8005:V8068" si="501">IF(M8005="ANO",B8005&amp;"-Linie B","")</f>
        <v/>
      </c>
      <c r="W8005" s="95" t="str">
        <f t="shared" ref="W8005:W8068" si="502">IF(N8005="ANO",B8005&amp;"-Linie C","")</f>
        <v/>
      </c>
      <c r="X8005" s="95" t="str">
        <f t="shared" ref="X8005:X8068" si="503">IF(O8005="ANO",B8005&amp;"-Linie D","")</f>
        <v/>
      </c>
    </row>
    <row r="8006" spans="21:24" x14ac:dyDescent="0.3">
      <c r="U8006" s="95" t="str">
        <f t="shared" si="500"/>
        <v/>
      </c>
      <c r="V8006" s="95" t="str">
        <f t="shared" si="501"/>
        <v/>
      </c>
      <c r="W8006" s="95" t="str">
        <f t="shared" si="502"/>
        <v/>
      </c>
      <c r="X8006" s="95" t="str">
        <f t="shared" si="503"/>
        <v/>
      </c>
    </row>
    <row r="8007" spans="21:24" x14ac:dyDescent="0.3">
      <c r="U8007" s="95" t="str">
        <f t="shared" si="500"/>
        <v/>
      </c>
      <c r="V8007" s="95" t="str">
        <f t="shared" si="501"/>
        <v/>
      </c>
      <c r="W8007" s="95" t="str">
        <f t="shared" si="502"/>
        <v/>
      </c>
      <c r="X8007" s="95" t="str">
        <f t="shared" si="503"/>
        <v/>
      </c>
    </row>
    <row r="8008" spans="21:24" x14ac:dyDescent="0.3">
      <c r="U8008" s="95" t="str">
        <f t="shared" si="500"/>
        <v/>
      </c>
      <c r="V8008" s="95" t="str">
        <f t="shared" si="501"/>
        <v/>
      </c>
      <c r="W8008" s="95" t="str">
        <f t="shared" si="502"/>
        <v/>
      </c>
      <c r="X8008" s="95" t="str">
        <f t="shared" si="503"/>
        <v/>
      </c>
    </row>
    <row r="8009" spans="21:24" x14ac:dyDescent="0.3">
      <c r="U8009" s="95" t="str">
        <f t="shared" si="500"/>
        <v/>
      </c>
      <c r="V8009" s="95" t="str">
        <f t="shared" si="501"/>
        <v/>
      </c>
      <c r="W8009" s="95" t="str">
        <f t="shared" si="502"/>
        <v/>
      </c>
      <c r="X8009" s="95" t="str">
        <f t="shared" si="503"/>
        <v/>
      </c>
    </row>
    <row r="8010" spans="21:24" x14ac:dyDescent="0.3">
      <c r="U8010" s="95" t="str">
        <f t="shared" si="500"/>
        <v/>
      </c>
      <c r="V8010" s="95" t="str">
        <f t="shared" si="501"/>
        <v/>
      </c>
      <c r="W8010" s="95" t="str">
        <f t="shared" si="502"/>
        <v/>
      </c>
      <c r="X8010" s="95" t="str">
        <f t="shared" si="503"/>
        <v/>
      </c>
    </row>
    <row r="8011" spans="21:24" x14ac:dyDescent="0.3">
      <c r="U8011" s="95" t="str">
        <f t="shared" si="500"/>
        <v/>
      </c>
      <c r="V8011" s="95" t="str">
        <f t="shared" si="501"/>
        <v/>
      </c>
      <c r="W8011" s="95" t="str">
        <f t="shared" si="502"/>
        <v/>
      </c>
      <c r="X8011" s="95" t="str">
        <f t="shared" si="503"/>
        <v/>
      </c>
    </row>
    <row r="8012" spans="21:24" x14ac:dyDescent="0.3">
      <c r="U8012" s="95" t="str">
        <f t="shared" si="500"/>
        <v/>
      </c>
      <c r="V8012" s="95" t="str">
        <f t="shared" si="501"/>
        <v/>
      </c>
      <c r="W8012" s="95" t="str">
        <f t="shared" si="502"/>
        <v/>
      </c>
      <c r="X8012" s="95" t="str">
        <f t="shared" si="503"/>
        <v/>
      </c>
    </row>
    <row r="8013" spans="21:24" x14ac:dyDescent="0.3">
      <c r="U8013" s="95" t="str">
        <f t="shared" si="500"/>
        <v/>
      </c>
      <c r="V8013" s="95" t="str">
        <f t="shared" si="501"/>
        <v/>
      </c>
      <c r="W8013" s="95" t="str">
        <f t="shared" si="502"/>
        <v/>
      </c>
      <c r="X8013" s="95" t="str">
        <f t="shared" si="503"/>
        <v/>
      </c>
    </row>
    <row r="8014" spans="21:24" x14ac:dyDescent="0.3">
      <c r="U8014" s="95" t="str">
        <f t="shared" si="500"/>
        <v/>
      </c>
      <c r="V8014" s="95" t="str">
        <f t="shared" si="501"/>
        <v/>
      </c>
      <c r="W8014" s="95" t="str">
        <f t="shared" si="502"/>
        <v/>
      </c>
      <c r="X8014" s="95" t="str">
        <f t="shared" si="503"/>
        <v/>
      </c>
    </row>
    <row r="8015" spans="21:24" x14ac:dyDescent="0.3">
      <c r="U8015" s="95" t="str">
        <f t="shared" si="500"/>
        <v/>
      </c>
      <c r="V8015" s="95" t="str">
        <f t="shared" si="501"/>
        <v/>
      </c>
      <c r="W8015" s="95" t="str">
        <f t="shared" si="502"/>
        <v/>
      </c>
      <c r="X8015" s="95" t="str">
        <f t="shared" si="503"/>
        <v/>
      </c>
    </row>
    <row r="8016" spans="21:24" x14ac:dyDescent="0.3">
      <c r="U8016" s="95" t="str">
        <f t="shared" si="500"/>
        <v/>
      </c>
      <c r="V8016" s="95" t="str">
        <f t="shared" si="501"/>
        <v/>
      </c>
      <c r="W8016" s="95" t="str">
        <f t="shared" si="502"/>
        <v/>
      </c>
      <c r="X8016" s="95" t="str">
        <f t="shared" si="503"/>
        <v/>
      </c>
    </row>
    <row r="8017" spans="21:24" x14ac:dyDescent="0.3">
      <c r="U8017" s="95" t="str">
        <f t="shared" si="500"/>
        <v/>
      </c>
      <c r="V8017" s="95" t="str">
        <f t="shared" si="501"/>
        <v/>
      </c>
      <c r="W8017" s="95" t="str">
        <f t="shared" si="502"/>
        <v/>
      </c>
      <c r="X8017" s="95" t="str">
        <f t="shared" si="503"/>
        <v/>
      </c>
    </row>
    <row r="8018" spans="21:24" x14ac:dyDescent="0.3">
      <c r="U8018" s="95" t="str">
        <f t="shared" si="500"/>
        <v/>
      </c>
      <c r="V8018" s="95" t="str">
        <f t="shared" si="501"/>
        <v/>
      </c>
      <c r="W8018" s="95" t="str">
        <f t="shared" si="502"/>
        <v/>
      </c>
      <c r="X8018" s="95" t="str">
        <f t="shared" si="503"/>
        <v/>
      </c>
    </row>
    <row r="8019" spans="21:24" x14ac:dyDescent="0.3">
      <c r="U8019" s="95" t="str">
        <f t="shared" si="500"/>
        <v/>
      </c>
      <c r="V8019" s="95" t="str">
        <f t="shared" si="501"/>
        <v/>
      </c>
      <c r="W8019" s="95" t="str">
        <f t="shared" si="502"/>
        <v/>
      </c>
      <c r="X8019" s="95" t="str">
        <f t="shared" si="503"/>
        <v/>
      </c>
    </row>
    <row r="8020" spans="21:24" x14ac:dyDescent="0.3">
      <c r="U8020" s="95" t="str">
        <f t="shared" si="500"/>
        <v/>
      </c>
      <c r="V8020" s="95" t="str">
        <f t="shared" si="501"/>
        <v/>
      </c>
      <c r="W8020" s="95" t="str">
        <f t="shared" si="502"/>
        <v/>
      </c>
      <c r="X8020" s="95" t="str">
        <f t="shared" si="503"/>
        <v/>
      </c>
    </row>
    <row r="8021" spans="21:24" x14ac:dyDescent="0.3">
      <c r="U8021" s="95" t="str">
        <f t="shared" si="500"/>
        <v/>
      </c>
      <c r="V8021" s="95" t="str">
        <f t="shared" si="501"/>
        <v/>
      </c>
      <c r="W8021" s="95" t="str">
        <f t="shared" si="502"/>
        <v/>
      </c>
      <c r="X8021" s="95" t="str">
        <f t="shared" si="503"/>
        <v/>
      </c>
    </row>
    <row r="8022" spans="21:24" x14ac:dyDescent="0.3">
      <c r="U8022" s="95" t="str">
        <f t="shared" si="500"/>
        <v/>
      </c>
      <c r="V8022" s="95" t="str">
        <f t="shared" si="501"/>
        <v/>
      </c>
      <c r="W8022" s="95" t="str">
        <f t="shared" si="502"/>
        <v/>
      </c>
      <c r="X8022" s="95" t="str">
        <f t="shared" si="503"/>
        <v/>
      </c>
    </row>
    <row r="8023" spans="21:24" x14ac:dyDescent="0.3">
      <c r="U8023" s="95" t="str">
        <f t="shared" si="500"/>
        <v/>
      </c>
      <c r="V8023" s="95" t="str">
        <f t="shared" si="501"/>
        <v/>
      </c>
      <c r="W8023" s="95" t="str">
        <f t="shared" si="502"/>
        <v/>
      </c>
      <c r="X8023" s="95" t="str">
        <f t="shared" si="503"/>
        <v/>
      </c>
    </row>
    <row r="8024" spans="21:24" x14ac:dyDescent="0.3">
      <c r="U8024" s="95" t="str">
        <f t="shared" si="500"/>
        <v/>
      </c>
      <c r="V8024" s="95" t="str">
        <f t="shared" si="501"/>
        <v/>
      </c>
      <c r="W8024" s="95" t="str">
        <f t="shared" si="502"/>
        <v/>
      </c>
      <c r="X8024" s="95" t="str">
        <f t="shared" si="503"/>
        <v/>
      </c>
    </row>
    <row r="8025" spans="21:24" x14ac:dyDescent="0.3">
      <c r="U8025" s="95" t="str">
        <f t="shared" si="500"/>
        <v/>
      </c>
      <c r="V8025" s="95" t="str">
        <f t="shared" si="501"/>
        <v/>
      </c>
      <c r="W8025" s="95" t="str">
        <f t="shared" si="502"/>
        <v/>
      </c>
      <c r="X8025" s="95" t="str">
        <f t="shared" si="503"/>
        <v/>
      </c>
    </row>
    <row r="8026" spans="21:24" x14ac:dyDescent="0.3">
      <c r="U8026" s="95" t="str">
        <f t="shared" si="500"/>
        <v/>
      </c>
      <c r="V8026" s="95" t="str">
        <f t="shared" si="501"/>
        <v/>
      </c>
      <c r="W8026" s="95" t="str">
        <f t="shared" si="502"/>
        <v/>
      </c>
      <c r="X8026" s="95" t="str">
        <f t="shared" si="503"/>
        <v/>
      </c>
    </row>
    <row r="8027" spans="21:24" x14ac:dyDescent="0.3">
      <c r="U8027" s="95" t="str">
        <f t="shared" si="500"/>
        <v/>
      </c>
      <c r="V8027" s="95" t="str">
        <f t="shared" si="501"/>
        <v/>
      </c>
      <c r="W8027" s="95" t="str">
        <f t="shared" si="502"/>
        <v/>
      </c>
      <c r="X8027" s="95" t="str">
        <f t="shared" si="503"/>
        <v/>
      </c>
    </row>
    <row r="8028" spans="21:24" x14ac:dyDescent="0.3">
      <c r="U8028" s="95" t="str">
        <f t="shared" si="500"/>
        <v/>
      </c>
      <c r="V8028" s="95" t="str">
        <f t="shared" si="501"/>
        <v/>
      </c>
      <c r="W8028" s="95" t="str">
        <f t="shared" si="502"/>
        <v/>
      </c>
      <c r="X8028" s="95" t="str">
        <f t="shared" si="503"/>
        <v/>
      </c>
    </row>
    <row r="8029" spans="21:24" x14ac:dyDescent="0.3">
      <c r="U8029" s="95" t="str">
        <f t="shared" si="500"/>
        <v/>
      </c>
      <c r="V8029" s="95" t="str">
        <f t="shared" si="501"/>
        <v/>
      </c>
      <c r="W8029" s="95" t="str">
        <f t="shared" si="502"/>
        <v/>
      </c>
      <c r="X8029" s="95" t="str">
        <f t="shared" si="503"/>
        <v/>
      </c>
    </row>
    <row r="8030" spans="21:24" x14ac:dyDescent="0.3">
      <c r="U8030" s="95" t="str">
        <f t="shared" si="500"/>
        <v/>
      </c>
      <c r="V8030" s="95" t="str">
        <f t="shared" si="501"/>
        <v/>
      </c>
      <c r="W8030" s="95" t="str">
        <f t="shared" si="502"/>
        <v/>
      </c>
      <c r="X8030" s="95" t="str">
        <f t="shared" si="503"/>
        <v/>
      </c>
    </row>
    <row r="8031" spans="21:24" x14ac:dyDescent="0.3">
      <c r="U8031" s="95" t="str">
        <f t="shared" si="500"/>
        <v/>
      </c>
      <c r="V8031" s="95" t="str">
        <f t="shared" si="501"/>
        <v/>
      </c>
      <c r="W8031" s="95" t="str">
        <f t="shared" si="502"/>
        <v/>
      </c>
      <c r="X8031" s="95" t="str">
        <f t="shared" si="503"/>
        <v/>
      </c>
    </row>
    <row r="8032" spans="21:24" x14ac:dyDescent="0.3">
      <c r="U8032" s="95" t="str">
        <f t="shared" si="500"/>
        <v/>
      </c>
      <c r="V8032" s="95" t="str">
        <f t="shared" si="501"/>
        <v/>
      </c>
      <c r="W8032" s="95" t="str">
        <f t="shared" si="502"/>
        <v/>
      </c>
      <c r="X8032" s="95" t="str">
        <f t="shared" si="503"/>
        <v/>
      </c>
    </row>
    <row r="8033" spans="21:24" x14ac:dyDescent="0.3">
      <c r="U8033" s="95" t="str">
        <f t="shared" si="500"/>
        <v/>
      </c>
      <c r="V8033" s="95" t="str">
        <f t="shared" si="501"/>
        <v/>
      </c>
      <c r="W8033" s="95" t="str">
        <f t="shared" si="502"/>
        <v/>
      </c>
      <c r="X8033" s="95" t="str">
        <f t="shared" si="503"/>
        <v/>
      </c>
    </row>
    <row r="8034" spans="21:24" x14ac:dyDescent="0.3">
      <c r="U8034" s="95" t="str">
        <f t="shared" si="500"/>
        <v/>
      </c>
      <c r="V8034" s="95" t="str">
        <f t="shared" si="501"/>
        <v/>
      </c>
      <c r="W8034" s="95" t="str">
        <f t="shared" si="502"/>
        <v/>
      </c>
      <c r="X8034" s="95" t="str">
        <f t="shared" si="503"/>
        <v/>
      </c>
    </row>
    <row r="8035" spans="21:24" x14ac:dyDescent="0.3">
      <c r="U8035" s="95" t="str">
        <f t="shared" si="500"/>
        <v/>
      </c>
      <c r="V8035" s="95" t="str">
        <f t="shared" si="501"/>
        <v/>
      </c>
      <c r="W8035" s="95" t="str">
        <f t="shared" si="502"/>
        <v/>
      </c>
      <c r="X8035" s="95" t="str">
        <f t="shared" si="503"/>
        <v/>
      </c>
    </row>
    <row r="8036" spans="21:24" x14ac:dyDescent="0.3">
      <c r="U8036" s="95" t="str">
        <f t="shared" si="500"/>
        <v/>
      </c>
      <c r="V8036" s="95" t="str">
        <f t="shared" si="501"/>
        <v/>
      </c>
      <c r="W8036" s="95" t="str">
        <f t="shared" si="502"/>
        <v/>
      </c>
      <c r="X8036" s="95" t="str">
        <f t="shared" si="503"/>
        <v/>
      </c>
    </row>
    <row r="8037" spans="21:24" x14ac:dyDescent="0.3">
      <c r="U8037" s="95" t="str">
        <f t="shared" si="500"/>
        <v/>
      </c>
      <c r="V8037" s="95" t="str">
        <f t="shared" si="501"/>
        <v/>
      </c>
      <c r="W8037" s="95" t="str">
        <f t="shared" si="502"/>
        <v/>
      </c>
      <c r="X8037" s="95" t="str">
        <f t="shared" si="503"/>
        <v/>
      </c>
    </row>
    <row r="8038" spans="21:24" x14ac:dyDescent="0.3">
      <c r="U8038" s="95" t="str">
        <f t="shared" si="500"/>
        <v/>
      </c>
      <c r="V8038" s="95" t="str">
        <f t="shared" si="501"/>
        <v/>
      </c>
      <c r="W8038" s="95" t="str">
        <f t="shared" si="502"/>
        <v/>
      </c>
      <c r="X8038" s="95" t="str">
        <f t="shared" si="503"/>
        <v/>
      </c>
    </row>
    <row r="8039" spans="21:24" x14ac:dyDescent="0.3">
      <c r="U8039" s="95" t="str">
        <f t="shared" si="500"/>
        <v/>
      </c>
      <c r="V8039" s="95" t="str">
        <f t="shared" si="501"/>
        <v/>
      </c>
      <c r="W8039" s="95" t="str">
        <f t="shared" si="502"/>
        <v/>
      </c>
      <c r="X8039" s="95" t="str">
        <f t="shared" si="503"/>
        <v/>
      </c>
    </row>
    <row r="8040" spans="21:24" x14ac:dyDescent="0.3">
      <c r="U8040" s="95" t="str">
        <f t="shared" si="500"/>
        <v/>
      </c>
      <c r="V8040" s="95" t="str">
        <f t="shared" si="501"/>
        <v/>
      </c>
      <c r="W8040" s="95" t="str">
        <f t="shared" si="502"/>
        <v/>
      </c>
      <c r="X8040" s="95" t="str">
        <f t="shared" si="503"/>
        <v/>
      </c>
    </row>
    <row r="8041" spans="21:24" x14ac:dyDescent="0.3">
      <c r="U8041" s="95" t="str">
        <f t="shared" si="500"/>
        <v/>
      </c>
      <c r="V8041" s="95" t="str">
        <f t="shared" si="501"/>
        <v/>
      </c>
      <c r="W8041" s="95" t="str">
        <f t="shared" si="502"/>
        <v/>
      </c>
      <c r="X8041" s="95" t="str">
        <f t="shared" si="503"/>
        <v/>
      </c>
    </row>
    <row r="8042" spans="21:24" x14ac:dyDescent="0.3">
      <c r="U8042" s="95" t="str">
        <f t="shared" si="500"/>
        <v/>
      </c>
      <c r="V8042" s="95" t="str">
        <f t="shared" si="501"/>
        <v/>
      </c>
      <c r="W8042" s="95" t="str">
        <f t="shared" si="502"/>
        <v/>
      </c>
      <c r="X8042" s="95" t="str">
        <f t="shared" si="503"/>
        <v/>
      </c>
    </row>
    <row r="8043" spans="21:24" x14ac:dyDescent="0.3">
      <c r="U8043" s="95" t="str">
        <f t="shared" si="500"/>
        <v/>
      </c>
      <c r="V8043" s="95" t="str">
        <f t="shared" si="501"/>
        <v/>
      </c>
      <c r="W8043" s="95" t="str">
        <f t="shared" si="502"/>
        <v/>
      </c>
      <c r="X8043" s="95" t="str">
        <f t="shared" si="503"/>
        <v/>
      </c>
    </row>
    <row r="8044" spans="21:24" x14ac:dyDescent="0.3">
      <c r="U8044" s="95" t="str">
        <f t="shared" si="500"/>
        <v/>
      </c>
      <c r="V8044" s="95" t="str">
        <f t="shared" si="501"/>
        <v/>
      </c>
      <c r="W8044" s="95" t="str">
        <f t="shared" si="502"/>
        <v/>
      </c>
      <c r="X8044" s="95" t="str">
        <f t="shared" si="503"/>
        <v/>
      </c>
    </row>
    <row r="8045" spans="21:24" x14ac:dyDescent="0.3">
      <c r="U8045" s="95" t="str">
        <f t="shared" si="500"/>
        <v/>
      </c>
      <c r="V8045" s="95" t="str">
        <f t="shared" si="501"/>
        <v/>
      </c>
      <c r="W8045" s="95" t="str">
        <f t="shared" si="502"/>
        <v/>
      </c>
      <c r="X8045" s="95" t="str">
        <f t="shared" si="503"/>
        <v/>
      </c>
    </row>
    <row r="8046" spans="21:24" x14ac:dyDescent="0.3">
      <c r="U8046" s="95" t="str">
        <f t="shared" si="500"/>
        <v/>
      </c>
      <c r="V8046" s="95" t="str">
        <f t="shared" si="501"/>
        <v/>
      </c>
      <c r="W8046" s="95" t="str">
        <f t="shared" si="502"/>
        <v/>
      </c>
      <c r="X8046" s="95" t="str">
        <f t="shared" si="503"/>
        <v/>
      </c>
    </row>
    <row r="8047" spans="21:24" x14ac:dyDescent="0.3">
      <c r="U8047" s="95" t="str">
        <f t="shared" si="500"/>
        <v/>
      </c>
      <c r="V8047" s="95" t="str">
        <f t="shared" si="501"/>
        <v/>
      </c>
      <c r="W8047" s="95" t="str">
        <f t="shared" si="502"/>
        <v/>
      </c>
      <c r="X8047" s="95" t="str">
        <f t="shared" si="503"/>
        <v/>
      </c>
    </row>
    <row r="8048" spans="21:24" x14ac:dyDescent="0.3">
      <c r="U8048" s="95" t="str">
        <f t="shared" si="500"/>
        <v/>
      </c>
      <c r="V8048" s="95" t="str">
        <f t="shared" si="501"/>
        <v/>
      </c>
      <c r="W8048" s="95" t="str">
        <f t="shared" si="502"/>
        <v/>
      </c>
      <c r="X8048" s="95" t="str">
        <f t="shared" si="503"/>
        <v/>
      </c>
    </row>
    <row r="8049" spans="21:24" x14ac:dyDescent="0.3">
      <c r="U8049" s="95" t="str">
        <f t="shared" si="500"/>
        <v/>
      </c>
      <c r="V8049" s="95" t="str">
        <f t="shared" si="501"/>
        <v/>
      </c>
      <c r="W8049" s="95" t="str">
        <f t="shared" si="502"/>
        <v/>
      </c>
      <c r="X8049" s="95" t="str">
        <f t="shared" si="503"/>
        <v/>
      </c>
    </row>
    <row r="8050" spans="21:24" x14ac:dyDescent="0.3">
      <c r="U8050" s="95" t="str">
        <f t="shared" si="500"/>
        <v/>
      </c>
      <c r="V8050" s="95" t="str">
        <f t="shared" si="501"/>
        <v/>
      </c>
      <c r="W8050" s="95" t="str">
        <f t="shared" si="502"/>
        <v/>
      </c>
      <c r="X8050" s="95" t="str">
        <f t="shared" si="503"/>
        <v/>
      </c>
    </row>
    <row r="8051" spans="21:24" x14ac:dyDescent="0.3">
      <c r="U8051" s="95" t="str">
        <f t="shared" si="500"/>
        <v/>
      </c>
      <c r="V8051" s="95" t="str">
        <f t="shared" si="501"/>
        <v/>
      </c>
      <c r="W8051" s="95" t="str">
        <f t="shared" si="502"/>
        <v/>
      </c>
      <c r="X8051" s="95" t="str">
        <f t="shared" si="503"/>
        <v/>
      </c>
    </row>
    <row r="8052" spans="21:24" x14ac:dyDescent="0.3">
      <c r="U8052" s="95" t="str">
        <f t="shared" si="500"/>
        <v/>
      </c>
      <c r="V8052" s="95" t="str">
        <f t="shared" si="501"/>
        <v/>
      </c>
      <c r="W8052" s="95" t="str">
        <f t="shared" si="502"/>
        <v/>
      </c>
      <c r="X8052" s="95" t="str">
        <f t="shared" si="503"/>
        <v/>
      </c>
    </row>
    <row r="8053" spans="21:24" x14ac:dyDescent="0.3">
      <c r="U8053" s="95" t="str">
        <f t="shared" si="500"/>
        <v/>
      </c>
      <c r="V8053" s="95" t="str">
        <f t="shared" si="501"/>
        <v/>
      </c>
      <c r="W8053" s="95" t="str">
        <f t="shared" si="502"/>
        <v/>
      </c>
      <c r="X8053" s="95" t="str">
        <f t="shared" si="503"/>
        <v/>
      </c>
    </row>
    <row r="8054" spans="21:24" x14ac:dyDescent="0.3">
      <c r="U8054" s="95" t="str">
        <f t="shared" si="500"/>
        <v/>
      </c>
      <c r="V8054" s="95" t="str">
        <f t="shared" si="501"/>
        <v/>
      </c>
      <c r="W8054" s="95" t="str">
        <f t="shared" si="502"/>
        <v/>
      </c>
      <c r="X8054" s="95" t="str">
        <f t="shared" si="503"/>
        <v/>
      </c>
    </row>
    <row r="8055" spans="21:24" x14ac:dyDescent="0.3">
      <c r="U8055" s="95" t="str">
        <f t="shared" si="500"/>
        <v/>
      </c>
      <c r="V8055" s="95" t="str">
        <f t="shared" si="501"/>
        <v/>
      </c>
      <c r="W8055" s="95" t="str">
        <f t="shared" si="502"/>
        <v/>
      </c>
      <c r="X8055" s="95" t="str">
        <f t="shared" si="503"/>
        <v/>
      </c>
    </row>
    <row r="8056" spans="21:24" x14ac:dyDescent="0.3">
      <c r="U8056" s="95" t="str">
        <f t="shared" si="500"/>
        <v/>
      </c>
      <c r="V8056" s="95" t="str">
        <f t="shared" si="501"/>
        <v/>
      </c>
      <c r="W8056" s="95" t="str">
        <f t="shared" si="502"/>
        <v/>
      </c>
      <c r="X8056" s="95" t="str">
        <f t="shared" si="503"/>
        <v/>
      </c>
    </row>
    <row r="8057" spans="21:24" x14ac:dyDescent="0.3">
      <c r="U8057" s="95" t="str">
        <f t="shared" si="500"/>
        <v/>
      </c>
      <c r="V8057" s="95" t="str">
        <f t="shared" si="501"/>
        <v/>
      </c>
      <c r="W8057" s="95" t="str">
        <f t="shared" si="502"/>
        <v/>
      </c>
      <c r="X8057" s="95" t="str">
        <f t="shared" si="503"/>
        <v/>
      </c>
    </row>
    <row r="8058" spans="21:24" x14ac:dyDescent="0.3">
      <c r="U8058" s="95" t="str">
        <f t="shared" si="500"/>
        <v/>
      </c>
      <c r="V8058" s="95" t="str">
        <f t="shared" si="501"/>
        <v/>
      </c>
      <c r="W8058" s="95" t="str">
        <f t="shared" si="502"/>
        <v/>
      </c>
      <c r="X8058" s="95" t="str">
        <f t="shared" si="503"/>
        <v/>
      </c>
    </row>
    <row r="8059" spans="21:24" x14ac:dyDescent="0.3">
      <c r="U8059" s="95" t="str">
        <f t="shared" si="500"/>
        <v/>
      </c>
      <c r="V8059" s="95" t="str">
        <f t="shared" si="501"/>
        <v/>
      </c>
      <c r="W8059" s="95" t="str">
        <f t="shared" si="502"/>
        <v/>
      </c>
      <c r="X8059" s="95" t="str">
        <f t="shared" si="503"/>
        <v/>
      </c>
    </row>
    <row r="8060" spans="21:24" x14ac:dyDescent="0.3">
      <c r="U8060" s="95" t="str">
        <f t="shared" si="500"/>
        <v/>
      </c>
      <c r="V8060" s="95" t="str">
        <f t="shared" si="501"/>
        <v/>
      </c>
      <c r="W8060" s="95" t="str">
        <f t="shared" si="502"/>
        <v/>
      </c>
      <c r="X8060" s="95" t="str">
        <f t="shared" si="503"/>
        <v/>
      </c>
    </row>
    <row r="8061" spans="21:24" x14ac:dyDescent="0.3">
      <c r="U8061" s="95" t="str">
        <f t="shared" si="500"/>
        <v/>
      </c>
      <c r="V8061" s="95" t="str">
        <f t="shared" si="501"/>
        <v/>
      </c>
      <c r="W8061" s="95" t="str">
        <f t="shared" si="502"/>
        <v/>
      </c>
      <c r="X8061" s="95" t="str">
        <f t="shared" si="503"/>
        <v/>
      </c>
    </row>
    <row r="8062" spans="21:24" x14ac:dyDescent="0.3">
      <c r="U8062" s="95" t="str">
        <f t="shared" si="500"/>
        <v/>
      </c>
      <c r="V8062" s="95" t="str">
        <f t="shared" si="501"/>
        <v/>
      </c>
      <c r="W8062" s="95" t="str">
        <f t="shared" si="502"/>
        <v/>
      </c>
      <c r="X8062" s="95" t="str">
        <f t="shared" si="503"/>
        <v/>
      </c>
    </row>
    <row r="8063" spans="21:24" x14ac:dyDescent="0.3">
      <c r="U8063" s="95" t="str">
        <f t="shared" si="500"/>
        <v/>
      </c>
      <c r="V8063" s="95" t="str">
        <f t="shared" si="501"/>
        <v/>
      </c>
      <c r="W8063" s="95" t="str">
        <f t="shared" si="502"/>
        <v/>
      </c>
      <c r="X8063" s="95" t="str">
        <f t="shared" si="503"/>
        <v/>
      </c>
    </row>
    <row r="8064" spans="21:24" x14ac:dyDescent="0.3">
      <c r="U8064" s="95" t="str">
        <f t="shared" si="500"/>
        <v/>
      </c>
      <c r="V8064" s="95" t="str">
        <f t="shared" si="501"/>
        <v/>
      </c>
      <c r="W8064" s="95" t="str">
        <f t="shared" si="502"/>
        <v/>
      </c>
      <c r="X8064" s="95" t="str">
        <f t="shared" si="503"/>
        <v/>
      </c>
    </row>
    <row r="8065" spans="21:24" x14ac:dyDescent="0.3">
      <c r="U8065" s="95" t="str">
        <f t="shared" si="500"/>
        <v/>
      </c>
      <c r="V8065" s="95" t="str">
        <f t="shared" si="501"/>
        <v/>
      </c>
      <c r="W8065" s="95" t="str">
        <f t="shared" si="502"/>
        <v/>
      </c>
      <c r="X8065" s="95" t="str">
        <f t="shared" si="503"/>
        <v/>
      </c>
    </row>
    <row r="8066" spans="21:24" x14ac:dyDescent="0.3">
      <c r="U8066" s="95" t="str">
        <f t="shared" si="500"/>
        <v/>
      </c>
      <c r="V8066" s="95" t="str">
        <f t="shared" si="501"/>
        <v/>
      </c>
      <c r="W8066" s="95" t="str">
        <f t="shared" si="502"/>
        <v/>
      </c>
      <c r="X8066" s="95" t="str">
        <f t="shared" si="503"/>
        <v/>
      </c>
    </row>
    <row r="8067" spans="21:24" x14ac:dyDescent="0.3">
      <c r="U8067" s="95" t="str">
        <f t="shared" si="500"/>
        <v/>
      </c>
      <c r="V8067" s="95" t="str">
        <f t="shared" si="501"/>
        <v/>
      </c>
      <c r="W8067" s="95" t="str">
        <f t="shared" si="502"/>
        <v/>
      </c>
      <c r="X8067" s="95" t="str">
        <f t="shared" si="503"/>
        <v/>
      </c>
    </row>
    <row r="8068" spans="21:24" x14ac:dyDescent="0.3">
      <c r="U8068" s="95" t="str">
        <f t="shared" si="500"/>
        <v/>
      </c>
      <c r="V8068" s="95" t="str">
        <f t="shared" si="501"/>
        <v/>
      </c>
      <c r="W8068" s="95" t="str">
        <f t="shared" si="502"/>
        <v/>
      </c>
      <c r="X8068" s="95" t="str">
        <f t="shared" si="503"/>
        <v/>
      </c>
    </row>
    <row r="8069" spans="21:24" x14ac:dyDescent="0.3">
      <c r="U8069" s="95" t="str">
        <f t="shared" ref="U8069:U8132" si="504">IF(L8069="ANO",B8069&amp;"-Linie A","")</f>
        <v/>
      </c>
      <c r="V8069" s="95" t="str">
        <f t="shared" ref="V8069:V8132" si="505">IF(M8069="ANO",B8069&amp;"-Linie B","")</f>
        <v/>
      </c>
      <c r="W8069" s="95" t="str">
        <f t="shared" ref="W8069:W8132" si="506">IF(N8069="ANO",B8069&amp;"-Linie C","")</f>
        <v/>
      </c>
      <c r="X8069" s="95" t="str">
        <f t="shared" ref="X8069:X8132" si="507">IF(O8069="ANO",B8069&amp;"-Linie D","")</f>
        <v/>
      </c>
    </row>
    <row r="8070" spans="21:24" x14ac:dyDescent="0.3">
      <c r="U8070" s="95" t="str">
        <f t="shared" si="504"/>
        <v/>
      </c>
      <c r="V8070" s="95" t="str">
        <f t="shared" si="505"/>
        <v/>
      </c>
      <c r="W8070" s="95" t="str">
        <f t="shared" si="506"/>
        <v/>
      </c>
      <c r="X8070" s="95" t="str">
        <f t="shared" si="507"/>
        <v/>
      </c>
    </row>
    <row r="8071" spans="21:24" x14ac:dyDescent="0.3">
      <c r="U8071" s="95" t="str">
        <f t="shared" si="504"/>
        <v/>
      </c>
      <c r="V8071" s="95" t="str">
        <f t="shared" si="505"/>
        <v/>
      </c>
      <c r="W8071" s="95" t="str">
        <f t="shared" si="506"/>
        <v/>
      </c>
      <c r="X8071" s="95" t="str">
        <f t="shared" si="507"/>
        <v/>
      </c>
    </row>
    <row r="8072" spans="21:24" x14ac:dyDescent="0.3">
      <c r="U8072" s="95" t="str">
        <f t="shared" si="504"/>
        <v/>
      </c>
      <c r="V8072" s="95" t="str">
        <f t="shared" si="505"/>
        <v/>
      </c>
      <c r="W8072" s="95" t="str">
        <f t="shared" si="506"/>
        <v/>
      </c>
      <c r="X8072" s="95" t="str">
        <f t="shared" si="507"/>
        <v/>
      </c>
    </row>
    <row r="8073" spans="21:24" x14ac:dyDescent="0.3">
      <c r="U8073" s="95" t="str">
        <f t="shared" si="504"/>
        <v/>
      </c>
      <c r="V8073" s="95" t="str">
        <f t="shared" si="505"/>
        <v/>
      </c>
      <c r="W8073" s="95" t="str">
        <f t="shared" si="506"/>
        <v/>
      </c>
      <c r="X8073" s="95" t="str">
        <f t="shared" si="507"/>
        <v/>
      </c>
    </row>
    <row r="8074" spans="21:24" x14ac:dyDescent="0.3">
      <c r="U8074" s="95" t="str">
        <f t="shared" si="504"/>
        <v/>
      </c>
      <c r="V8074" s="95" t="str">
        <f t="shared" si="505"/>
        <v/>
      </c>
      <c r="W8074" s="95" t="str">
        <f t="shared" si="506"/>
        <v/>
      </c>
      <c r="X8074" s="95" t="str">
        <f t="shared" si="507"/>
        <v/>
      </c>
    </row>
    <row r="8075" spans="21:24" x14ac:dyDescent="0.3">
      <c r="U8075" s="95" t="str">
        <f t="shared" si="504"/>
        <v/>
      </c>
      <c r="V8075" s="95" t="str">
        <f t="shared" si="505"/>
        <v/>
      </c>
      <c r="W8075" s="95" t="str">
        <f t="shared" si="506"/>
        <v/>
      </c>
      <c r="X8075" s="95" t="str">
        <f t="shared" si="507"/>
        <v/>
      </c>
    </row>
    <row r="8076" spans="21:24" x14ac:dyDescent="0.3">
      <c r="U8076" s="95" t="str">
        <f t="shared" si="504"/>
        <v/>
      </c>
      <c r="V8076" s="95" t="str">
        <f t="shared" si="505"/>
        <v/>
      </c>
      <c r="W8076" s="95" t="str">
        <f t="shared" si="506"/>
        <v/>
      </c>
      <c r="X8076" s="95" t="str">
        <f t="shared" si="507"/>
        <v/>
      </c>
    </row>
    <row r="8077" spans="21:24" x14ac:dyDescent="0.3">
      <c r="U8077" s="95" t="str">
        <f t="shared" si="504"/>
        <v/>
      </c>
      <c r="V8077" s="95" t="str">
        <f t="shared" si="505"/>
        <v/>
      </c>
      <c r="W8077" s="95" t="str">
        <f t="shared" si="506"/>
        <v/>
      </c>
      <c r="X8077" s="95" t="str">
        <f t="shared" si="507"/>
        <v/>
      </c>
    </row>
    <row r="8078" spans="21:24" x14ac:dyDescent="0.3">
      <c r="U8078" s="95" t="str">
        <f t="shared" si="504"/>
        <v/>
      </c>
      <c r="V8078" s="95" t="str">
        <f t="shared" si="505"/>
        <v/>
      </c>
      <c r="W8078" s="95" t="str">
        <f t="shared" si="506"/>
        <v/>
      </c>
      <c r="X8078" s="95" t="str">
        <f t="shared" si="507"/>
        <v/>
      </c>
    </row>
    <row r="8079" spans="21:24" x14ac:dyDescent="0.3">
      <c r="U8079" s="95" t="str">
        <f t="shared" si="504"/>
        <v/>
      </c>
      <c r="V8079" s="95" t="str">
        <f t="shared" si="505"/>
        <v/>
      </c>
      <c r="W8079" s="95" t="str">
        <f t="shared" si="506"/>
        <v/>
      </c>
      <c r="X8079" s="95" t="str">
        <f t="shared" si="507"/>
        <v/>
      </c>
    </row>
    <row r="8080" spans="21:24" x14ac:dyDescent="0.3">
      <c r="U8080" s="95" t="str">
        <f t="shared" si="504"/>
        <v/>
      </c>
      <c r="V8080" s="95" t="str">
        <f t="shared" si="505"/>
        <v/>
      </c>
      <c r="W8080" s="95" t="str">
        <f t="shared" si="506"/>
        <v/>
      </c>
      <c r="X8080" s="95" t="str">
        <f t="shared" si="507"/>
        <v/>
      </c>
    </row>
    <row r="8081" spans="21:24" x14ac:dyDescent="0.3">
      <c r="U8081" s="95" t="str">
        <f t="shared" si="504"/>
        <v/>
      </c>
      <c r="V8081" s="95" t="str">
        <f t="shared" si="505"/>
        <v/>
      </c>
      <c r="W8081" s="95" t="str">
        <f t="shared" si="506"/>
        <v/>
      </c>
      <c r="X8081" s="95" t="str">
        <f t="shared" si="507"/>
        <v/>
      </c>
    </row>
    <row r="8082" spans="21:24" x14ac:dyDescent="0.3">
      <c r="U8082" s="95" t="str">
        <f t="shared" si="504"/>
        <v/>
      </c>
      <c r="V8082" s="95" t="str">
        <f t="shared" si="505"/>
        <v/>
      </c>
      <c r="W8082" s="95" t="str">
        <f t="shared" si="506"/>
        <v/>
      </c>
      <c r="X8082" s="95" t="str">
        <f t="shared" si="507"/>
        <v/>
      </c>
    </row>
    <row r="8083" spans="21:24" x14ac:dyDescent="0.3">
      <c r="U8083" s="95" t="str">
        <f t="shared" si="504"/>
        <v/>
      </c>
      <c r="V8083" s="95" t="str">
        <f t="shared" si="505"/>
        <v/>
      </c>
      <c r="W8083" s="95" t="str">
        <f t="shared" si="506"/>
        <v/>
      </c>
      <c r="X8083" s="95" t="str">
        <f t="shared" si="507"/>
        <v/>
      </c>
    </row>
    <row r="8084" spans="21:24" x14ac:dyDescent="0.3">
      <c r="U8084" s="95" t="str">
        <f t="shared" si="504"/>
        <v/>
      </c>
      <c r="V8084" s="95" t="str">
        <f t="shared" si="505"/>
        <v/>
      </c>
      <c r="W8084" s="95" t="str">
        <f t="shared" si="506"/>
        <v/>
      </c>
      <c r="X8084" s="95" t="str">
        <f t="shared" si="507"/>
        <v/>
      </c>
    </row>
    <row r="8085" spans="21:24" x14ac:dyDescent="0.3">
      <c r="U8085" s="95" t="str">
        <f t="shared" si="504"/>
        <v/>
      </c>
      <c r="V8085" s="95" t="str">
        <f t="shared" si="505"/>
        <v/>
      </c>
      <c r="W8085" s="95" t="str">
        <f t="shared" si="506"/>
        <v/>
      </c>
      <c r="X8085" s="95" t="str">
        <f t="shared" si="507"/>
        <v/>
      </c>
    </row>
    <row r="8086" spans="21:24" x14ac:dyDescent="0.3">
      <c r="U8086" s="95" t="str">
        <f t="shared" si="504"/>
        <v/>
      </c>
      <c r="V8086" s="95" t="str">
        <f t="shared" si="505"/>
        <v/>
      </c>
      <c r="W8086" s="95" t="str">
        <f t="shared" si="506"/>
        <v/>
      </c>
      <c r="X8086" s="95" t="str">
        <f t="shared" si="507"/>
        <v/>
      </c>
    </row>
    <row r="8087" spans="21:24" x14ac:dyDescent="0.3">
      <c r="U8087" s="95" t="str">
        <f t="shared" si="504"/>
        <v/>
      </c>
      <c r="V8087" s="95" t="str">
        <f t="shared" si="505"/>
        <v/>
      </c>
      <c r="W8087" s="95" t="str">
        <f t="shared" si="506"/>
        <v/>
      </c>
      <c r="X8087" s="95" t="str">
        <f t="shared" si="507"/>
        <v/>
      </c>
    </row>
    <row r="8088" spans="21:24" x14ac:dyDescent="0.3">
      <c r="U8088" s="95" t="str">
        <f t="shared" si="504"/>
        <v/>
      </c>
      <c r="V8088" s="95" t="str">
        <f t="shared" si="505"/>
        <v/>
      </c>
      <c r="W8088" s="95" t="str">
        <f t="shared" si="506"/>
        <v/>
      </c>
      <c r="X8088" s="95" t="str">
        <f t="shared" si="507"/>
        <v/>
      </c>
    </row>
    <row r="8089" spans="21:24" x14ac:dyDescent="0.3">
      <c r="U8089" s="95" t="str">
        <f t="shared" si="504"/>
        <v/>
      </c>
      <c r="V8089" s="95" t="str">
        <f t="shared" si="505"/>
        <v/>
      </c>
      <c r="W8089" s="95" t="str">
        <f t="shared" si="506"/>
        <v/>
      </c>
      <c r="X8089" s="95" t="str">
        <f t="shared" si="507"/>
        <v/>
      </c>
    </row>
    <row r="8090" spans="21:24" x14ac:dyDescent="0.3">
      <c r="U8090" s="95" t="str">
        <f t="shared" si="504"/>
        <v/>
      </c>
      <c r="V8090" s="95" t="str">
        <f t="shared" si="505"/>
        <v/>
      </c>
      <c r="W8090" s="95" t="str">
        <f t="shared" si="506"/>
        <v/>
      </c>
      <c r="X8090" s="95" t="str">
        <f t="shared" si="507"/>
        <v/>
      </c>
    </row>
    <row r="8091" spans="21:24" x14ac:dyDescent="0.3">
      <c r="U8091" s="95" t="str">
        <f t="shared" si="504"/>
        <v/>
      </c>
      <c r="V8091" s="95" t="str">
        <f t="shared" si="505"/>
        <v/>
      </c>
      <c r="W8091" s="95" t="str">
        <f t="shared" si="506"/>
        <v/>
      </c>
      <c r="X8091" s="95" t="str">
        <f t="shared" si="507"/>
        <v/>
      </c>
    </row>
    <row r="8092" spans="21:24" x14ac:dyDescent="0.3">
      <c r="U8092" s="95" t="str">
        <f t="shared" si="504"/>
        <v/>
      </c>
      <c r="V8092" s="95" t="str">
        <f t="shared" si="505"/>
        <v/>
      </c>
      <c r="W8092" s="95" t="str">
        <f t="shared" si="506"/>
        <v/>
      </c>
      <c r="X8092" s="95" t="str">
        <f t="shared" si="507"/>
        <v/>
      </c>
    </row>
    <row r="8093" spans="21:24" x14ac:dyDescent="0.3">
      <c r="U8093" s="95" t="str">
        <f t="shared" si="504"/>
        <v/>
      </c>
      <c r="V8093" s="95" t="str">
        <f t="shared" si="505"/>
        <v/>
      </c>
      <c r="W8093" s="95" t="str">
        <f t="shared" si="506"/>
        <v/>
      </c>
      <c r="X8093" s="95" t="str">
        <f t="shared" si="507"/>
        <v/>
      </c>
    </row>
    <row r="8094" spans="21:24" x14ac:dyDescent="0.3">
      <c r="U8094" s="95" t="str">
        <f t="shared" si="504"/>
        <v/>
      </c>
      <c r="V8094" s="95" t="str">
        <f t="shared" si="505"/>
        <v/>
      </c>
      <c r="W8094" s="95" t="str">
        <f t="shared" si="506"/>
        <v/>
      </c>
      <c r="X8094" s="95" t="str">
        <f t="shared" si="507"/>
        <v/>
      </c>
    </row>
    <row r="8095" spans="21:24" x14ac:dyDescent="0.3">
      <c r="U8095" s="95" t="str">
        <f t="shared" si="504"/>
        <v/>
      </c>
      <c r="V8095" s="95" t="str">
        <f t="shared" si="505"/>
        <v/>
      </c>
      <c r="W8095" s="95" t="str">
        <f t="shared" si="506"/>
        <v/>
      </c>
      <c r="X8095" s="95" t="str">
        <f t="shared" si="507"/>
        <v/>
      </c>
    </row>
    <row r="8096" spans="21:24" x14ac:dyDescent="0.3">
      <c r="U8096" s="95" t="str">
        <f t="shared" si="504"/>
        <v/>
      </c>
      <c r="V8096" s="95" t="str">
        <f t="shared" si="505"/>
        <v/>
      </c>
      <c r="W8096" s="95" t="str">
        <f t="shared" si="506"/>
        <v/>
      </c>
      <c r="X8096" s="95" t="str">
        <f t="shared" si="507"/>
        <v/>
      </c>
    </row>
    <row r="8097" spans="21:24" x14ac:dyDescent="0.3">
      <c r="U8097" s="95" t="str">
        <f t="shared" si="504"/>
        <v/>
      </c>
      <c r="V8097" s="95" t="str">
        <f t="shared" si="505"/>
        <v/>
      </c>
      <c r="W8097" s="95" t="str">
        <f t="shared" si="506"/>
        <v/>
      </c>
      <c r="X8097" s="95" t="str">
        <f t="shared" si="507"/>
        <v/>
      </c>
    </row>
    <row r="8098" spans="21:24" x14ac:dyDescent="0.3">
      <c r="U8098" s="95" t="str">
        <f t="shared" si="504"/>
        <v/>
      </c>
      <c r="V8098" s="95" t="str">
        <f t="shared" si="505"/>
        <v/>
      </c>
      <c r="W8098" s="95" t="str">
        <f t="shared" si="506"/>
        <v/>
      </c>
      <c r="X8098" s="95" t="str">
        <f t="shared" si="507"/>
        <v/>
      </c>
    </row>
    <row r="8099" spans="21:24" x14ac:dyDescent="0.3">
      <c r="U8099" s="95" t="str">
        <f t="shared" si="504"/>
        <v/>
      </c>
      <c r="V8099" s="95" t="str">
        <f t="shared" si="505"/>
        <v/>
      </c>
      <c r="W8099" s="95" t="str">
        <f t="shared" si="506"/>
        <v/>
      </c>
      <c r="X8099" s="95" t="str">
        <f t="shared" si="507"/>
        <v/>
      </c>
    </row>
    <row r="8100" spans="21:24" x14ac:dyDescent="0.3">
      <c r="U8100" s="95" t="str">
        <f t="shared" si="504"/>
        <v/>
      </c>
      <c r="V8100" s="95" t="str">
        <f t="shared" si="505"/>
        <v/>
      </c>
      <c r="W8100" s="95" t="str">
        <f t="shared" si="506"/>
        <v/>
      </c>
      <c r="X8100" s="95" t="str">
        <f t="shared" si="507"/>
        <v/>
      </c>
    </row>
    <row r="8101" spans="21:24" x14ac:dyDescent="0.3">
      <c r="U8101" s="95" t="str">
        <f t="shared" si="504"/>
        <v/>
      </c>
      <c r="V8101" s="95" t="str">
        <f t="shared" si="505"/>
        <v/>
      </c>
      <c r="W8101" s="95" t="str">
        <f t="shared" si="506"/>
        <v/>
      </c>
      <c r="X8101" s="95" t="str">
        <f t="shared" si="507"/>
        <v/>
      </c>
    </row>
    <row r="8102" spans="21:24" x14ac:dyDescent="0.3">
      <c r="U8102" s="95" t="str">
        <f t="shared" si="504"/>
        <v/>
      </c>
      <c r="V8102" s="95" t="str">
        <f t="shared" si="505"/>
        <v/>
      </c>
      <c r="W8102" s="95" t="str">
        <f t="shared" si="506"/>
        <v/>
      </c>
      <c r="X8102" s="95" t="str">
        <f t="shared" si="507"/>
        <v/>
      </c>
    </row>
    <row r="8103" spans="21:24" x14ac:dyDescent="0.3">
      <c r="U8103" s="95" t="str">
        <f t="shared" si="504"/>
        <v/>
      </c>
      <c r="V8103" s="95" t="str">
        <f t="shared" si="505"/>
        <v/>
      </c>
      <c r="W8103" s="95" t="str">
        <f t="shared" si="506"/>
        <v/>
      </c>
      <c r="X8103" s="95" t="str">
        <f t="shared" si="507"/>
        <v/>
      </c>
    </row>
    <row r="8104" spans="21:24" x14ac:dyDescent="0.3">
      <c r="U8104" s="95" t="str">
        <f t="shared" si="504"/>
        <v/>
      </c>
      <c r="V8104" s="95" t="str">
        <f t="shared" si="505"/>
        <v/>
      </c>
      <c r="W8104" s="95" t="str">
        <f t="shared" si="506"/>
        <v/>
      </c>
      <c r="X8104" s="95" t="str">
        <f t="shared" si="507"/>
        <v/>
      </c>
    </row>
    <row r="8105" spans="21:24" x14ac:dyDescent="0.3">
      <c r="U8105" s="95" t="str">
        <f t="shared" si="504"/>
        <v/>
      </c>
      <c r="V8105" s="95" t="str">
        <f t="shared" si="505"/>
        <v/>
      </c>
      <c r="W8105" s="95" t="str">
        <f t="shared" si="506"/>
        <v/>
      </c>
      <c r="X8105" s="95" t="str">
        <f t="shared" si="507"/>
        <v/>
      </c>
    </row>
    <row r="8106" spans="21:24" x14ac:dyDescent="0.3">
      <c r="U8106" s="95" t="str">
        <f t="shared" si="504"/>
        <v/>
      </c>
      <c r="V8106" s="95" t="str">
        <f t="shared" si="505"/>
        <v/>
      </c>
      <c r="W8106" s="95" t="str">
        <f t="shared" si="506"/>
        <v/>
      </c>
      <c r="X8106" s="95" t="str">
        <f t="shared" si="507"/>
        <v/>
      </c>
    </row>
    <row r="8107" spans="21:24" x14ac:dyDescent="0.3">
      <c r="U8107" s="95" t="str">
        <f t="shared" si="504"/>
        <v/>
      </c>
      <c r="V8107" s="95" t="str">
        <f t="shared" si="505"/>
        <v/>
      </c>
      <c r="W8107" s="95" t="str">
        <f t="shared" si="506"/>
        <v/>
      </c>
      <c r="X8107" s="95" t="str">
        <f t="shared" si="507"/>
        <v/>
      </c>
    </row>
    <row r="8108" spans="21:24" x14ac:dyDescent="0.3">
      <c r="U8108" s="95" t="str">
        <f t="shared" si="504"/>
        <v/>
      </c>
      <c r="V8108" s="95" t="str">
        <f t="shared" si="505"/>
        <v/>
      </c>
      <c r="W8108" s="95" t="str">
        <f t="shared" si="506"/>
        <v/>
      </c>
      <c r="X8108" s="95" t="str">
        <f t="shared" si="507"/>
        <v/>
      </c>
    </row>
    <row r="8109" spans="21:24" x14ac:dyDescent="0.3">
      <c r="U8109" s="95" t="str">
        <f t="shared" si="504"/>
        <v/>
      </c>
      <c r="V8109" s="95" t="str">
        <f t="shared" si="505"/>
        <v/>
      </c>
      <c r="W8109" s="95" t="str">
        <f t="shared" si="506"/>
        <v/>
      </c>
      <c r="X8109" s="95" t="str">
        <f t="shared" si="507"/>
        <v/>
      </c>
    </row>
    <row r="8110" spans="21:24" x14ac:dyDescent="0.3">
      <c r="U8110" s="95" t="str">
        <f t="shared" si="504"/>
        <v/>
      </c>
      <c r="V8110" s="95" t="str">
        <f t="shared" si="505"/>
        <v/>
      </c>
      <c r="W8110" s="95" t="str">
        <f t="shared" si="506"/>
        <v/>
      </c>
      <c r="X8110" s="95" t="str">
        <f t="shared" si="507"/>
        <v/>
      </c>
    </row>
    <row r="8111" spans="21:24" x14ac:dyDescent="0.3">
      <c r="U8111" s="95" t="str">
        <f t="shared" si="504"/>
        <v/>
      </c>
      <c r="V8111" s="95" t="str">
        <f t="shared" si="505"/>
        <v/>
      </c>
      <c r="W8111" s="95" t="str">
        <f t="shared" si="506"/>
        <v/>
      </c>
      <c r="X8111" s="95" t="str">
        <f t="shared" si="507"/>
        <v/>
      </c>
    </row>
    <row r="8112" spans="21:24" x14ac:dyDescent="0.3">
      <c r="U8112" s="95" t="str">
        <f t="shared" si="504"/>
        <v/>
      </c>
      <c r="V8112" s="95" t="str">
        <f t="shared" si="505"/>
        <v/>
      </c>
      <c r="W8112" s="95" t="str">
        <f t="shared" si="506"/>
        <v/>
      </c>
      <c r="X8112" s="95" t="str">
        <f t="shared" si="507"/>
        <v/>
      </c>
    </row>
    <row r="8113" spans="21:24" x14ac:dyDescent="0.3">
      <c r="U8113" s="95" t="str">
        <f t="shared" si="504"/>
        <v/>
      </c>
      <c r="V8113" s="95" t="str">
        <f t="shared" si="505"/>
        <v/>
      </c>
      <c r="W8113" s="95" t="str">
        <f t="shared" si="506"/>
        <v/>
      </c>
      <c r="X8113" s="95" t="str">
        <f t="shared" si="507"/>
        <v/>
      </c>
    </row>
    <row r="8114" spans="21:24" x14ac:dyDescent="0.3">
      <c r="U8114" s="95" t="str">
        <f t="shared" si="504"/>
        <v/>
      </c>
      <c r="V8114" s="95" t="str">
        <f t="shared" si="505"/>
        <v/>
      </c>
      <c r="W8114" s="95" t="str">
        <f t="shared" si="506"/>
        <v/>
      </c>
      <c r="X8114" s="95" t="str">
        <f t="shared" si="507"/>
        <v/>
      </c>
    </row>
    <row r="8115" spans="21:24" x14ac:dyDescent="0.3">
      <c r="U8115" s="95" t="str">
        <f t="shared" si="504"/>
        <v/>
      </c>
      <c r="V8115" s="95" t="str">
        <f t="shared" si="505"/>
        <v/>
      </c>
      <c r="W8115" s="95" t="str">
        <f t="shared" si="506"/>
        <v/>
      </c>
      <c r="X8115" s="95" t="str">
        <f t="shared" si="507"/>
        <v/>
      </c>
    </row>
    <row r="8116" spans="21:24" x14ac:dyDescent="0.3">
      <c r="U8116" s="95" t="str">
        <f t="shared" si="504"/>
        <v/>
      </c>
      <c r="V8116" s="95" t="str">
        <f t="shared" si="505"/>
        <v/>
      </c>
      <c r="W8116" s="95" t="str">
        <f t="shared" si="506"/>
        <v/>
      </c>
      <c r="X8116" s="95" t="str">
        <f t="shared" si="507"/>
        <v/>
      </c>
    </row>
    <row r="8117" spans="21:24" x14ac:dyDescent="0.3">
      <c r="U8117" s="95" t="str">
        <f t="shared" si="504"/>
        <v/>
      </c>
      <c r="V8117" s="95" t="str">
        <f t="shared" si="505"/>
        <v/>
      </c>
      <c r="W8117" s="95" t="str">
        <f t="shared" si="506"/>
        <v/>
      </c>
      <c r="X8117" s="95" t="str">
        <f t="shared" si="507"/>
        <v/>
      </c>
    </row>
    <row r="8118" spans="21:24" x14ac:dyDescent="0.3">
      <c r="U8118" s="95" t="str">
        <f t="shared" si="504"/>
        <v/>
      </c>
      <c r="V8118" s="95" t="str">
        <f t="shared" si="505"/>
        <v/>
      </c>
      <c r="W8118" s="95" t="str">
        <f t="shared" si="506"/>
        <v/>
      </c>
      <c r="X8118" s="95" t="str">
        <f t="shared" si="507"/>
        <v/>
      </c>
    </row>
    <row r="8119" spans="21:24" x14ac:dyDescent="0.3">
      <c r="U8119" s="95" t="str">
        <f t="shared" si="504"/>
        <v/>
      </c>
      <c r="V8119" s="95" t="str">
        <f t="shared" si="505"/>
        <v/>
      </c>
      <c r="W8119" s="95" t="str">
        <f t="shared" si="506"/>
        <v/>
      </c>
      <c r="X8119" s="95" t="str">
        <f t="shared" si="507"/>
        <v/>
      </c>
    </row>
    <row r="8120" spans="21:24" x14ac:dyDescent="0.3">
      <c r="U8120" s="95" t="str">
        <f t="shared" si="504"/>
        <v/>
      </c>
      <c r="V8120" s="95" t="str">
        <f t="shared" si="505"/>
        <v/>
      </c>
      <c r="W8120" s="95" t="str">
        <f t="shared" si="506"/>
        <v/>
      </c>
      <c r="X8120" s="95" t="str">
        <f t="shared" si="507"/>
        <v/>
      </c>
    </row>
    <row r="8121" spans="21:24" x14ac:dyDescent="0.3">
      <c r="U8121" s="95" t="str">
        <f t="shared" si="504"/>
        <v/>
      </c>
      <c r="V8121" s="95" t="str">
        <f t="shared" si="505"/>
        <v/>
      </c>
      <c r="W8121" s="95" t="str">
        <f t="shared" si="506"/>
        <v/>
      </c>
      <c r="X8121" s="95" t="str">
        <f t="shared" si="507"/>
        <v/>
      </c>
    </row>
    <row r="8122" spans="21:24" x14ac:dyDescent="0.3">
      <c r="U8122" s="95" t="str">
        <f t="shared" si="504"/>
        <v/>
      </c>
      <c r="V8122" s="95" t="str">
        <f t="shared" si="505"/>
        <v/>
      </c>
      <c r="W8122" s="95" t="str">
        <f t="shared" si="506"/>
        <v/>
      </c>
      <c r="X8122" s="95" t="str">
        <f t="shared" si="507"/>
        <v/>
      </c>
    </row>
    <row r="8123" spans="21:24" x14ac:dyDescent="0.3">
      <c r="U8123" s="95" t="str">
        <f t="shared" si="504"/>
        <v/>
      </c>
      <c r="V8123" s="95" t="str">
        <f t="shared" si="505"/>
        <v/>
      </c>
      <c r="W8123" s="95" t="str">
        <f t="shared" si="506"/>
        <v/>
      </c>
      <c r="X8123" s="95" t="str">
        <f t="shared" si="507"/>
        <v/>
      </c>
    </row>
    <row r="8124" spans="21:24" x14ac:dyDescent="0.3">
      <c r="U8124" s="95" t="str">
        <f t="shared" si="504"/>
        <v/>
      </c>
      <c r="V8124" s="95" t="str">
        <f t="shared" si="505"/>
        <v/>
      </c>
      <c r="W8124" s="95" t="str">
        <f t="shared" si="506"/>
        <v/>
      </c>
      <c r="X8124" s="95" t="str">
        <f t="shared" si="507"/>
        <v/>
      </c>
    </row>
    <row r="8125" spans="21:24" x14ac:dyDescent="0.3">
      <c r="U8125" s="95" t="str">
        <f t="shared" si="504"/>
        <v/>
      </c>
      <c r="V8125" s="95" t="str">
        <f t="shared" si="505"/>
        <v/>
      </c>
      <c r="W8125" s="95" t="str">
        <f t="shared" si="506"/>
        <v/>
      </c>
      <c r="X8125" s="95" t="str">
        <f t="shared" si="507"/>
        <v/>
      </c>
    </row>
    <row r="8126" spans="21:24" x14ac:dyDescent="0.3">
      <c r="U8126" s="95" t="str">
        <f t="shared" si="504"/>
        <v/>
      </c>
      <c r="V8126" s="95" t="str">
        <f t="shared" si="505"/>
        <v/>
      </c>
      <c r="W8126" s="95" t="str">
        <f t="shared" si="506"/>
        <v/>
      </c>
      <c r="X8126" s="95" t="str">
        <f t="shared" si="507"/>
        <v/>
      </c>
    </row>
    <row r="8127" spans="21:24" x14ac:dyDescent="0.3">
      <c r="U8127" s="95" t="str">
        <f t="shared" si="504"/>
        <v/>
      </c>
      <c r="V8127" s="95" t="str">
        <f t="shared" si="505"/>
        <v/>
      </c>
      <c r="W8127" s="95" t="str">
        <f t="shared" si="506"/>
        <v/>
      </c>
      <c r="X8127" s="95" t="str">
        <f t="shared" si="507"/>
        <v/>
      </c>
    </row>
    <row r="8128" spans="21:24" x14ac:dyDescent="0.3">
      <c r="U8128" s="95" t="str">
        <f t="shared" si="504"/>
        <v/>
      </c>
      <c r="V8128" s="95" t="str">
        <f t="shared" si="505"/>
        <v/>
      </c>
      <c r="W8128" s="95" t="str">
        <f t="shared" si="506"/>
        <v/>
      </c>
      <c r="X8128" s="95" t="str">
        <f t="shared" si="507"/>
        <v/>
      </c>
    </row>
    <row r="8129" spans="21:24" x14ac:dyDescent="0.3">
      <c r="U8129" s="95" t="str">
        <f t="shared" si="504"/>
        <v/>
      </c>
      <c r="V8129" s="95" t="str">
        <f t="shared" si="505"/>
        <v/>
      </c>
      <c r="W8129" s="95" t="str">
        <f t="shared" si="506"/>
        <v/>
      </c>
      <c r="X8129" s="95" t="str">
        <f t="shared" si="507"/>
        <v/>
      </c>
    </row>
    <row r="8130" spans="21:24" x14ac:dyDescent="0.3">
      <c r="U8130" s="95" t="str">
        <f t="shared" si="504"/>
        <v/>
      </c>
      <c r="V8130" s="95" t="str">
        <f t="shared" si="505"/>
        <v/>
      </c>
      <c r="W8130" s="95" t="str">
        <f t="shared" si="506"/>
        <v/>
      </c>
      <c r="X8130" s="95" t="str">
        <f t="shared" si="507"/>
        <v/>
      </c>
    </row>
    <row r="8131" spans="21:24" x14ac:dyDescent="0.3">
      <c r="U8131" s="95" t="str">
        <f t="shared" si="504"/>
        <v/>
      </c>
      <c r="V8131" s="95" t="str">
        <f t="shared" si="505"/>
        <v/>
      </c>
      <c r="W8131" s="95" t="str">
        <f t="shared" si="506"/>
        <v/>
      </c>
      <c r="X8131" s="95" t="str">
        <f t="shared" si="507"/>
        <v/>
      </c>
    </row>
    <row r="8132" spans="21:24" x14ac:dyDescent="0.3">
      <c r="U8132" s="95" t="str">
        <f t="shared" si="504"/>
        <v/>
      </c>
      <c r="V8132" s="95" t="str">
        <f t="shared" si="505"/>
        <v/>
      </c>
      <c r="W8132" s="95" t="str">
        <f t="shared" si="506"/>
        <v/>
      </c>
      <c r="X8132" s="95" t="str">
        <f t="shared" si="507"/>
        <v/>
      </c>
    </row>
    <row r="8133" spans="21:24" x14ac:dyDescent="0.3">
      <c r="U8133" s="95" t="str">
        <f t="shared" ref="U8133:U8196" si="508">IF(L8133="ANO",B8133&amp;"-Linie A","")</f>
        <v/>
      </c>
      <c r="V8133" s="95" t="str">
        <f t="shared" ref="V8133:V8196" si="509">IF(M8133="ANO",B8133&amp;"-Linie B","")</f>
        <v/>
      </c>
      <c r="W8133" s="95" t="str">
        <f t="shared" ref="W8133:W8196" si="510">IF(N8133="ANO",B8133&amp;"-Linie C","")</f>
        <v/>
      </c>
      <c r="X8133" s="95" t="str">
        <f t="shared" ref="X8133:X8196" si="511">IF(O8133="ANO",B8133&amp;"-Linie D","")</f>
        <v/>
      </c>
    </row>
    <row r="8134" spans="21:24" x14ac:dyDescent="0.3">
      <c r="U8134" s="95" t="str">
        <f t="shared" si="508"/>
        <v/>
      </c>
      <c r="V8134" s="95" t="str">
        <f t="shared" si="509"/>
        <v/>
      </c>
      <c r="W8134" s="95" t="str">
        <f t="shared" si="510"/>
        <v/>
      </c>
      <c r="X8134" s="95" t="str">
        <f t="shared" si="511"/>
        <v/>
      </c>
    </row>
    <row r="8135" spans="21:24" x14ac:dyDescent="0.3">
      <c r="U8135" s="95" t="str">
        <f t="shared" si="508"/>
        <v/>
      </c>
      <c r="V8135" s="95" t="str">
        <f t="shared" si="509"/>
        <v/>
      </c>
      <c r="W8135" s="95" t="str">
        <f t="shared" si="510"/>
        <v/>
      </c>
      <c r="X8135" s="95" t="str">
        <f t="shared" si="511"/>
        <v/>
      </c>
    </row>
    <row r="8136" spans="21:24" x14ac:dyDescent="0.3">
      <c r="U8136" s="95" t="str">
        <f t="shared" si="508"/>
        <v/>
      </c>
      <c r="V8136" s="95" t="str">
        <f t="shared" si="509"/>
        <v/>
      </c>
      <c r="W8136" s="95" t="str">
        <f t="shared" si="510"/>
        <v/>
      </c>
      <c r="X8136" s="95" t="str">
        <f t="shared" si="511"/>
        <v/>
      </c>
    </row>
    <row r="8137" spans="21:24" x14ac:dyDescent="0.3">
      <c r="U8137" s="95" t="str">
        <f t="shared" si="508"/>
        <v/>
      </c>
      <c r="V8137" s="95" t="str">
        <f t="shared" si="509"/>
        <v/>
      </c>
      <c r="W8137" s="95" t="str">
        <f t="shared" si="510"/>
        <v/>
      </c>
      <c r="X8137" s="95" t="str">
        <f t="shared" si="511"/>
        <v/>
      </c>
    </row>
    <row r="8138" spans="21:24" x14ac:dyDescent="0.3">
      <c r="U8138" s="95" t="str">
        <f t="shared" si="508"/>
        <v/>
      </c>
      <c r="V8138" s="95" t="str">
        <f t="shared" si="509"/>
        <v/>
      </c>
      <c r="W8138" s="95" t="str">
        <f t="shared" si="510"/>
        <v/>
      </c>
      <c r="X8138" s="95" t="str">
        <f t="shared" si="511"/>
        <v/>
      </c>
    </row>
    <row r="8139" spans="21:24" x14ac:dyDescent="0.3">
      <c r="U8139" s="95" t="str">
        <f t="shared" si="508"/>
        <v/>
      </c>
      <c r="V8139" s="95" t="str">
        <f t="shared" si="509"/>
        <v/>
      </c>
      <c r="W8139" s="95" t="str">
        <f t="shared" si="510"/>
        <v/>
      </c>
      <c r="X8139" s="95" t="str">
        <f t="shared" si="511"/>
        <v/>
      </c>
    </row>
    <row r="8140" spans="21:24" x14ac:dyDescent="0.3">
      <c r="U8140" s="95" t="str">
        <f t="shared" si="508"/>
        <v/>
      </c>
      <c r="V8140" s="95" t="str">
        <f t="shared" si="509"/>
        <v/>
      </c>
      <c r="W8140" s="95" t="str">
        <f t="shared" si="510"/>
        <v/>
      </c>
      <c r="X8140" s="95" t="str">
        <f t="shared" si="511"/>
        <v/>
      </c>
    </row>
    <row r="8141" spans="21:24" x14ac:dyDescent="0.3">
      <c r="U8141" s="95" t="str">
        <f t="shared" si="508"/>
        <v/>
      </c>
      <c r="V8141" s="95" t="str">
        <f t="shared" si="509"/>
        <v/>
      </c>
      <c r="W8141" s="95" t="str">
        <f t="shared" si="510"/>
        <v/>
      </c>
      <c r="X8141" s="95" t="str">
        <f t="shared" si="511"/>
        <v/>
      </c>
    </row>
    <row r="8142" spans="21:24" x14ac:dyDescent="0.3">
      <c r="U8142" s="95" t="str">
        <f t="shared" si="508"/>
        <v/>
      </c>
      <c r="V8142" s="95" t="str">
        <f t="shared" si="509"/>
        <v/>
      </c>
      <c r="W8142" s="95" t="str">
        <f t="shared" si="510"/>
        <v/>
      </c>
      <c r="X8142" s="95" t="str">
        <f t="shared" si="511"/>
        <v/>
      </c>
    </row>
    <row r="8143" spans="21:24" x14ac:dyDescent="0.3">
      <c r="U8143" s="95" t="str">
        <f t="shared" si="508"/>
        <v/>
      </c>
      <c r="V8143" s="95" t="str">
        <f t="shared" si="509"/>
        <v/>
      </c>
      <c r="W8143" s="95" t="str">
        <f t="shared" si="510"/>
        <v/>
      </c>
      <c r="X8143" s="95" t="str">
        <f t="shared" si="511"/>
        <v/>
      </c>
    </row>
    <row r="8144" spans="21:24" x14ac:dyDescent="0.3">
      <c r="U8144" s="95" t="str">
        <f t="shared" si="508"/>
        <v/>
      </c>
      <c r="V8144" s="95" t="str">
        <f t="shared" si="509"/>
        <v/>
      </c>
      <c r="W8144" s="95" t="str">
        <f t="shared" si="510"/>
        <v/>
      </c>
      <c r="X8144" s="95" t="str">
        <f t="shared" si="511"/>
        <v/>
      </c>
    </row>
    <row r="8145" spans="21:24" x14ac:dyDescent="0.3">
      <c r="U8145" s="95" t="str">
        <f t="shared" si="508"/>
        <v/>
      </c>
      <c r="V8145" s="95" t="str">
        <f t="shared" si="509"/>
        <v/>
      </c>
      <c r="W8145" s="95" t="str">
        <f t="shared" si="510"/>
        <v/>
      </c>
      <c r="X8145" s="95" t="str">
        <f t="shared" si="511"/>
        <v/>
      </c>
    </row>
    <row r="8146" spans="21:24" x14ac:dyDescent="0.3">
      <c r="U8146" s="95" t="str">
        <f t="shared" si="508"/>
        <v/>
      </c>
      <c r="V8146" s="95" t="str">
        <f t="shared" si="509"/>
        <v/>
      </c>
      <c r="W8146" s="95" t="str">
        <f t="shared" si="510"/>
        <v/>
      </c>
      <c r="X8146" s="95" t="str">
        <f t="shared" si="511"/>
        <v/>
      </c>
    </row>
    <row r="8147" spans="21:24" x14ac:dyDescent="0.3">
      <c r="U8147" s="95" t="str">
        <f t="shared" si="508"/>
        <v/>
      </c>
      <c r="V8147" s="95" t="str">
        <f t="shared" si="509"/>
        <v/>
      </c>
      <c r="W8147" s="95" t="str">
        <f t="shared" si="510"/>
        <v/>
      </c>
      <c r="X8147" s="95" t="str">
        <f t="shared" si="511"/>
        <v/>
      </c>
    </row>
    <row r="8148" spans="21:24" x14ac:dyDescent="0.3">
      <c r="U8148" s="95" t="str">
        <f t="shared" si="508"/>
        <v/>
      </c>
      <c r="V8148" s="95" t="str">
        <f t="shared" si="509"/>
        <v/>
      </c>
      <c r="W8148" s="95" t="str">
        <f t="shared" si="510"/>
        <v/>
      </c>
      <c r="X8148" s="95" t="str">
        <f t="shared" si="511"/>
        <v/>
      </c>
    </row>
    <row r="8149" spans="21:24" x14ac:dyDescent="0.3">
      <c r="U8149" s="95" t="str">
        <f t="shared" si="508"/>
        <v/>
      </c>
      <c r="V8149" s="95" t="str">
        <f t="shared" si="509"/>
        <v/>
      </c>
      <c r="W8149" s="95" t="str">
        <f t="shared" si="510"/>
        <v/>
      </c>
      <c r="X8149" s="95" t="str">
        <f t="shared" si="511"/>
        <v/>
      </c>
    </row>
    <row r="8150" spans="21:24" x14ac:dyDescent="0.3">
      <c r="U8150" s="95" t="str">
        <f t="shared" si="508"/>
        <v/>
      </c>
      <c r="V8150" s="95" t="str">
        <f t="shared" si="509"/>
        <v/>
      </c>
      <c r="W8150" s="95" t="str">
        <f t="shared" si="510"/>
        <v/>
      </c>
      <c r="X8150" s="95" t="str">
        <f t="shared" si="511"/>
        <v/>
      </c>
    </row>
    <row r="8151" spans="21:24" x14ac:dyDescent="0.3">
      <c r="U8151" s="95" t="str">
        <f t="shared" si="508"/>
        <v/>
      </c>
      <c r="V8151" s="95" t="str">
        <f t="shared" si="509"/>
        <v/>
      </c>
      <c r="W8151" s="95" t="str">
        <f t="shared" si="510"/>
        <v/>
      </c>
      <c r="X8151" s="95" t="str">
        <f t="shared" si="511"/>
        <v/>
      </c>
    </row>
    <row r="8152" spans="21:24" x14ac:dyDescent="0.3">
      <c r="U8152" s="95" t="str">
        <f t="shared" si="508"/>
        <v/>
      </c>
      <c r="V8152" s="95" t="str">
        <f t="shared" si="509"/>
        <v/>
      </c>
      <c r="W8152" s="95" t="str">
        <f t="shared" si="510"/>
        <v/>
      </c>
      <c r="X8152" s="95" t="str">
        <f t="shared" si="511"/>
        <v/>
      </c>
    </row>
    <row r="8153" spans="21:24" x14ac:dyDescent="0.3">
      <c r="U8153" s="95" t="str">
        <f t="shared" si="508"/>
        <v/>
      </c>
      <c r="V8153" s="95" t="str">
        <f t="shared" si="509"/>
        <v/>
      </c>
      <c r="W8153" s="95" t="str">
        <f t="shared" si="510"/>
        <v/>
      </c>
      <c r="X8153" s="95" t="str">
        <f t="shared" si="511"/>
        <v/>
      </c>
    </row>
    <row r="8154" spans="21:24" x14ac:dyDescent="0.3">
      <c r="U8154" s="95" t="str">
        <f t="shared" si="508"/>
        <v/>
      </c>
      <c r="V8154" s="95" t="str">
        <f t="shared" si="509"/>
        <v/>
      </c>
      <c r="W8154" s="95" t="str">
        <f t="shared" si="510"/>
        <v/>
      </c>
      <c r="X8154" s="95" t="str">
        <f t="shared" si="511"/>
        <v/>
      </c>
    </row>
    <row r="8155" spans="21:24" x14ac:dyDescent="0.3">
      <c r="U8155" s="95" t="str">
        <f t="shared" si="508"/>
        <v/>
      </c>
      <c r="V8155" s="95" t="str">
        <f t="shared" si="509"/>
        <v/>
      </c>
      <c r="W8155" s="95" t="str">
        <f t="shared" si="510"/>
        <v/>
      </c>
      <c r="X8155" s="95" t="str">
        <f t="shared" si="511"/>
        <v/>
      </c>
    </row>
    <row r="8156" spans="21:24" x14ac:dyDescent="0.3">
      <c r="U8156" s="95" t="str">
        <f t="shared" si="508"/>
        <v/>
      </c>
      <c r="V8156" s="95" t="str">
        <f t="shared" si="509"/>
        <v/>
      </c>
      <c r="W8156" s="95" t="str">
        <f t="shared" si="510"/>
        <v/>
      </c>
      <c r="X8156" s="95" t="str">
        <f t="shared" si="511"/>
        <v/>
      </c>
    </row>
    <row r="8157" spans="21:24" x14ac:dyDescent="0.3">
      <c r="U8157" s="95" t="str">
        <f t="shared" si="508"/>
        <v/>
      </c>
      <c r="V8157" s="95" t="str">
        <f t="shared" si="509"/>
        <v/>
      </c>
      <c r="W8157" s="95" t="str">
        <f t="shared" si="510"/>
        <v/>
      </c>
      <c r="X8157" s="95" t="str">
        <f t="shared" si="511"/>
        <v/>
      </c>
    </row>
    <row r="8158" spans="21:24" x14ac:dyDescent="0.3">
      <c r="U8158" s="95" t="str">
        <f t="shared" si="508"/>
        <v/>
      </c>
      <c r="V8158" s="95" t="str">
        <f t="shared" si="509"/>
        <v/>
      </c>
      <c r="W8158" s="95" t="str">
        <f t="shared" si="510"/>
        <v/>
      </c>
      <c r="X8158" s="95" t="str">
        <f t="shared" si="511"/>
        <v/>
      </c>
    </row>
    <row r="8159" spans="21:24" x14ac:dyDescent="0.3">
      <c r="U8159" s="95" t="str">
        <f t="shared" si="508"/>
        <v/>
      </c>
      <c r="V8159" s="95" t="str">
        <f t="shared" si="509"/>
        <v/>
      </c>
      <c r="W8159" s="95" t="str">
        <f t="shared" si="510"/>
        <v/>
      </c>
      <c r="X8159" s="95" t="str">
        <f t="shared" si="511"/>
        <v/>
      </c>
    </row>
    <row r="8160" spans="21:24" x14ac:dyDescent="0.3">
      <c r="U8160" s="95" t="str">
        <f t="shared" si="508"/>
        <v/>
      </c>
      <c r="V8160" s="95" t="str">
        <f t="shared" si="509"/>
        <v/>
      </c>
      <c r="W8160" s="95" t="str">
        <f t="shared" si="510"/>
        <v/>
      </c>
      <c r="X8160" s="95" t="str">
        <f t="shared" si="511"/>
        <v/>
      </c>
    </row>
    <row r="8161" spans="21:24" x14ac:dyDescent="0.3">
      <c r="U8161" s="95" t="str">
        <f t="shared" si="508"/>
        <v/>
      </c>
      <c r="V8161" s="95" t="str">
        <f t="shared" si="509"/>
        <v/>
      </c>
      <c r="W8161" s="95" t="str">
        <f t="shared" si="510"/>
        <v/>
      </c>
      <c r="X8161" s="95" t="str">
        <f t="shared" si="511"/>
        <v/>
      </c>
    </row>
    <row r="8162" spans="21:24" x14ac:dyDescent="0.3">
      <c r="U8162" s="95" t="str">
        <f t="shared" si="508"/>
        <v/>
      </c>
      <c r="V8162" s="95" t="str">
        <f t="shared" si="509"/>
        <v/>
      </c>
      <c r="W8162" s="95" t="str">
        <f t="shared" si="510"/>
        <v/>
      </c>
      <c r="X8162" s="95" t="str">
        <f t="shared" si="511"/>
        <v/>
      </c>
    </row>
    <row r="8163" spans="21:24" x14ac:dyDescent="0.3">
      <c r="U8163" s="95" t="str">
        <f t="shared" si="508"/>
        <v/>
      </c>
      <c r="V8163" s="95" t="str">
        <f t="shared" si="509"/>
        <v/>
      </c>
      <c r="W8163" s="95" t="str">
        <f t="shared" si="510"/>
        <v/>
      </c>
      <c r="X8163" s="95" t="str">
        <f t="shared" si="511"/>
        <v/>
      </c>
    </row>
    <row r="8164" spans="21:24" x14ac:dyDescent="0.3">
      <c r="U8164" s="95" t="str">
        <f t="shared" si="508"/>
        <v/>
      </c>
      <c r="V8164" s="95" t="str">
        <f t="shared" si="509"/>
        <v/>
      </c>
      <c r="W8164" s="95" t="str">
        <f t="shared" si="510"/>
        <v/>
      </c>
      <c r="X8164" s="95" t="str">
        <f t="shared" si="511"/>
        <v/>
      </c>
    </row>
    <row r="8165" spans="21:24" x14ac:dyDescent="0.3">
      <c r="U8165" s="95" t="str">
        <f t="shared" si="508"/>
        <v/>
      </c>
      <c r="V8165" s="95" t="str">
        <f t="shared" si="509"/>
        <v/>
      </c>
      <c r="W8165" s="95" t="str">
        <f t="shared" si="510"/>
        <v/>
      </c>
      <c r="X8165" s="95" t="str">
        <f t="shared" si="511"/>
        <v/>
      </c>
    </row>
    <row r="8166" spans="21:24" x14ac:dyDescent="0.3">
      <c r="U8166" s="95" t="str">
        <f t="shared" si="508"/>
        <v/>
      </c>
      <c r="V8166" s="95" t="str">
        <f t="shared" si="509"/>
        <v/>
      </c>
      <c r="W8166" s="95" t="str">
        <f t="shared" si="510"/>
        <v/>
      </c>
      <c r="X8166" s="95" t="str">
        <f t="shared" si="511"/>
        <v/>
      </c>
    </row>
    <row r="8167" spans="21:24" x14ac:dyDescent="0.3">
      <c r="U8167" s="95" t="str">
        <f t="shared" si="508"/>
        <v/>
      </c>
      <c r="V8167" s="95" t="str">
        <f t="shared" si="509"/>
        <v/>
      </c>
      <c r="W8167" s="95" t="str">
        <f t="shared" si="510"/>
        <v/>
      </c>
      <c r="X8167" s="95" t="str">
        <f t="shared" si="511"/>
        <v/>
      </c>
    </row>
    <row r="8168" spans="21:24" x14ac:dyDescent="0.3">
      <c r="U8168" s="95" t="str">
        <f t="shared" si="508"/>
        <v/>
      </c>
      <c r="V8168" s="95" t="str">
        <f t="shared" si="509"/>
        <v/>
      </c>
      <c r="W8168" s="95" t="str">
        <f t="shared" si="510"/>
        <v/>
      </c>
      <c r="X8168" s="95" t="str">
        <f t="shared" si="511"/>
        <v/>
      </c>
    </row>
    <row r="8169" spans="21:24" x14ac:dyDescent="0.3">
      <c r="U8169" s="95" t="str">
        <f t="shared" si="508"/>
        <v/>
      </c>
      <c r="V8169" s="95" t="str">
        <f t="shared" si="509"/>
        <v/>
      </c>
      <c r="W8169" s="95" t="str">
        <f t="shared" si="510"/>
        <v/>
      </c>
      <c r="X8169" s="95" t="str">
        <f t="shared" si="511"/>
        <v/>
      </c>
    </row>
    <row r="8170" spans="21:24" x14ac:dyDescent="0.3">
      <c r="U8170" s="95" t="str">
        <f t="shared" si="508"/>
        <v/>
      </c>
      <c r="V8170" s="95" t="str">
        <f t="shared" si="509"/>
        <v/>
      </c>
      <c r="W8170" s="95" t="str">
        <f t="shared" si="510"/>
        <v/>
      </c>
      <c r="X8170" s="95" t="str">
        <f t="shared" si="511"/>
        <v/>
      </c>
    </row>
    <row r="8171" spans="21:24" x14ac:dyDescent="0.3">
      <c r="U8171" s="95" t="str">
        <f t="shared" si="508"/>
        <v/>
      </c>
      <c r="V8171" s="95" t="str">
        <f t="shared" si="509"/>
        <v/>
      </c>
      <c r="W8171" s="95" t="str">
        <f t="shared" si="510"/>
        <v/>
      </c>
      <c r="X8171" s="95" t="str">
        <f t="shared" si="511"/>
        <v/>
      </c>
    </row>
    <row r="8172" spans="21:24" x14ac:dyDescent="0.3">
      <c r="U8172" s="95" t="str">
        <f t="shared" si="508"/>
        <v/>
      </c>
      <c r="V8172" s="95" t="str">
        <f t="shared" si="509"/>
        <v/>
      </c>
      <c r="W8172" s="95" t="str">
        <f t="shared" si="510"/>
        <v/>
      </c>
      <c r="X8172" s="95" t="str">
        <f t="shared" si="511"/>
        <v/>
      </c>
    </row>
    <row r="8173" spans="21:24" x14ac:dyDescent="0.3">
      <c r="U8173" s="95" t="str">
        <f t="shared" si="508"/>
        <v/>
      </c>
      <c r="V8173" s="95" t="str">
        <f t="shared" si="509"/>
        <v/>
      </c>
      <c r="W8173" s="95" t="str">
        <f t="shared" si="510"/>
        <v/>
      </c>
      <c r="X8173" s="95" t="str">
        <f t="shared" si="511"/>
        <v/>
      </c>
    </row>
    <row r="8174" spans="21:24" x14ac:dyDescent="0.3">
      <c r="U8174" s="95" t="str">
        <f t="shared" si="508"/>
        <v/>
      </c>
      <c r="V8174" s="95" t="str">
        <f t="shared" si="509"/>
        <v/>
      </c>
      <c r="W8174" s="95" t="str">
        <f t="shared" si="510"/>
        <v/>
      </c>
      <c r="X8174" s="95" t="str">
        <f t="shared" si="511"/>
        <v/>
      </c>
    </row>
    <row r="8175" spans="21:24" x14ac:dyDescent="0.3">
      <c r="U8175" s="95" t="str">
        <f t="shared" si="508"/>
        <v/>
      </c>
      <c r="V8175" s="95" t="str">
        <f t="shared" si="509"/>
        <v/>
      </c>
      <c r="W8175" s="95" t="str">
        <f t="shared" si="510"/>
        <v/>
      </c>
      <c r="X8175" s="95" t="str">
        <f t="shared" si="511"/>
        <v/>
      </c>
    </row>
    <row r="8176" spans="21:24" x14ac:dyDescent="0.3">
      <c r="U8176" s="95" t="str">
        <f t="shared" si="508"/>
        <v/>
      </c>
      <c r="V8176" s="95" t="str">
        <f t="shared" si="509"/>
        <v/>
      </c>
      <c r="W8176" s="95" t="str">
        <f t="shared" si="510"/>
        <v/>
      </c>
      <c r="X8176" s="95" t="str">
        <f t="shared" si="511"/>
        <v/>
      </c>
    </row>
    <row r="8177" spans="21:24" x14ac:dyDescent="0.3">
      <c r="U8177" s="95" t="str">
        <f t="shared" si="508"/>
        <v/>
      </c>
      <c r="V8177" s="95" t="str">
        <f t="shared" si="509"/>
        <v/>
      </c>
      <c r="W8177" s="95" t="str">
        <f t="shared" si="510"/>
        <v/>
      </c>
      <c r="X8177" s="95" t="str">
        <f t="shared" si="511"/>
        <v/>
      </c>
    </row>
    <row r="8178" spans="21:24" x14ac:dyDescent="0.3">
      <c r="U8178" s="95" t="str">
        <f t="shared" si="508"/>
        <v/>
      </c>
      <c r="V8178" s="95" t="str">
        <f t="shared" si="509"/>
        <v/>
      </c>
      <c r="W8178" s="95" t="str">
        <f t="shared" si="510"/>
        <v/>
      </c>
      <c r="X8178" s="95" t="str">
        <f t="shared" si="511"/>
        <v/>
      </c>
    </row>
    <row r="8179" spans="21:24" x14ac:dyDescent="0.3">
      <c r="U8179" s="95" t="str">
        <f t="shared" si="508"/>
        <v/>
      </c>
      <c r="V8179" s="95" t="str">
        <f t="shared" si="509"/>
        <v/>
      </c>
      <c r="W8179" s="95" t="str">
        <f t="shared" si="510"/>
        <v/>
      </c>
      <c r="X8179" s="95" t="str">
        <f t="shared" si="511"/>
        <v/>
      </c>
    </row>
    <row r="8180" spans="21:24" x14ac:dyDescent="0.3">
      <c r="U8180" s="95" t="str">
        <f t="shared" si="508"/>
        <v/>
      </c>
      <c r="V8180" s="95" t="str">
        <f t="shared" si="509"/>
        <v/>
      </c>
      <c r="W8180" s="95" t="str">
        <f t="shared" si="510"/>
        <v/>
      </c>
      <c r="X8180" s="95" t="str">
        <f t="shared" si="511"/>
        <v/>
      </c>
    </row>
    <row r="8181" spans="21:24" x14ac:dyDescent="0.3">
      <c r="U8181" s="95" t="str">
        <f t="shared" si="508"/>
        <v/>
      </c>
      <c r="V8181" s="95" t="str">
        <f t="shared" si="509"/>
        <v/>
      </c>
      <c r="W8181" s="95" t="str">
        <f t="shared" si="510"/>
        <v/>
      </c>
      <c r="X8181" s="95" t="str">
        <f t="shared" si="511"/>
        <v/>
      </c>
    </row>
    <row r="8182" spans="21:24" x14ac:dyDescent="0.3">
      <c r="U8182" s="95" t="str">
        <f t="shared" si="508"/>
        <v/>
      </c>
      <c r="V8182" s="95" t="str">
        <f t="shared" si="509"/>
        <v/>
      </c>
      <c r="W8182" s="95" t="str">
        <f t="shared" si="510"/>
        <v/>
      </c>
      <c r="X8182" s="95" t="str">
        <f t="shared" si="511"/>
        <v/>
      </c>
    </row>
    <row r="8183" spans="21:24" x14ac:dyDescent="0.3">
      <c r="U8183" s="95" t="str">
        <f t="shared" si="508"/>
        <v/>
      </c>
      <c r="V8183" s="95" t="str">
        <f t="shared" si="509"/>
        <v/>
      </c>
      <c r="W8183" s="95" t="str">
        <f t="shared" si="510"/>
        <v/>
      </c>
      <c r="X8183" s="95" t="str">
        <f t="shared" si="511"/>
        <v/>
      </c>
    </row>
    <row r="8184" spans="21:24" x14ac:dyDescent="0.3">
      <c r="U8184" s="95" t="str">
        <f t="shared" si="508"/>
        <v/>
      </c>
      <c r="V8184" s="95" t="str">
        <f t="shared" si="509"/>
        <v/>
      </c>
      <c r="W8184" s="95" t="str">
        <f t="shared" si="510"/>
        <v/>
      </c>
      <c r="X8184" s="95" t="str">
        <f t="shared" si="511"/>
        <v/>
      </c>
    </row>
    <row r="8185" spans="21:24" x14ac:dyDescent="0.3">
      <c r="U8185" s="95" t="str">
        <f t="shared" si="508"/>
        <v/>
      </c>
      <c r="V8185" s="95" t="str">
        <f t="shared" si="509"/>
        <v/>
      </c>
      <c r="W8185" s="95" t="str">
        <f t="shared" si="510"/>
        <v/>
      </c>
      <c r="X8185" s="95" t="str">
        <f t="shared" si="511"/>
        <v/>
      </c>
    </row>
    <row r="8186" spans="21:24" x14ac:dyDescent="0.3">
      <c r="U8186" s="95" t="str">
        <f t="shared" si="508"/>
        <v/>
      </c>
      <c r="V8186" s="95" t="str">
        <f t="shared" si="509"/>
        <v/>
      </c>
      <c r="W8186" s="95" t="str">
        <f t="shared" si="510"/>
        <v/>
      </c>
      <c r="X8186" s="95" t="str">
        <f t="shared" si="511"/>
        <v/>
      </c>
    </row>
    <row r="8187" spans="21:24" x14ac:dyDescent="0.3">
      <c r="U8187" s="95" t="str">
        <f t="shared" si="508"/>
        <v/>
      </c>
      <c r="V8187" s="95" t="str">
        <f t="shared" si="509"/>
        <v/>
      </c>
      <c r="W8187" s="95" t="str">
        <f t="shared" si="510"/>
        <v/>
      </c>
      <c r="X8187" s="95" t="str">
        <f t="shared" si="511"/>
        <v/>
      </c>
    </row>
    <row r="8188" spans="21:24" x14ac:dyDescent="0.3">
      <c r="U8188" s="95" t="str">
        <f t="shared" si="508"/>
        <v/>
      </c>
      <c r="V8188" s="95" t="str">
        <f t="shared" si="509"/>
        <v/>
      </c>
      <c r="W8188" s="95" t="str">
        <f t="shared" si="510"/>
        <v/>
      </c>
      <c r="X8188" s="95" t="str">
        <f t="shared" si="511"/>
        <v/>
      </c>
    </row>
    <row r="8189" spans="21:24" x14ac:dyDescent="0.3">
      <c r="U8189" s="95" t="str">
        <f t="shared" si="508"/>
        <v/>
      </c>
      <c r="V8189" s="95" t="str">
        <f t="shared" si="509"/>
        <v/>
      </c>
      <c r="W8189" s="95" t="str">
        <f t="shared" si="510"/>
        <v/>
      </c>
      <c r="X8189" s="95" t="str">
        <f t="shared" si="511"/>
        <v/>
      </c>
    </row>
    <row r="8190" spans="21:24" x14ac:dyDescent="0.3">
      <c r="U8190" s="95" t="str">
        <f t="shared" si="508"/>
        <v/>
      </c>
      <c r="V8190" s="95" t="str">
        <f t="shared" si="509"/>
        <v/>
      </c>
      <c r="W8190" s="95" t="str">
        <f t="shared" si="510"/>
        <v/>
      </c>
      <c r="X8190" s="95" t="str">
        <f t="shared" si="511"/>
        <v/>
      </c>
    </row>
    <row r="8191" spans="21:24" x14ac:dyDescent="0.3">
      <c r="U8191" s="95" t="str">
        <f t="shared" si="508"/>
        <v/>
      </c>
      <c r="V8191" s="95" t="str">
        <f t="shared" si="509"/>
        <v/>
      </c>
      <c r="W8191" s="95" t="str">
        <f t="shared" si="510"/>
        <v/>
      </c>
      <c r="X8191" s="95" t="str">
        <f t="shared" si="511"/>
        <v/>
      </c>
    </row>
    <row r="8192" spans="21:24" x14ac:dyDescent="0.3">
      <c r="U8192" s="95" t="str">
        <f t="shared" si="508"/>
        <v/>
      </c>
      <c r="V8192" s="95" t="str">
        <f t="shared" si="509"/>
        <v/>
      </c>
      <c r="W8192" s="95" t="str">
        <f t="shared" si="510"/>
        <v/>
      </c>
      <c r="X8192" s="95" t="str">
        <f t="shared" si="511"/>
        <v/>
      </c>
    </row>
    <row r="8193" spans="21:24" x14ac:dyDescent="0.3">
      <c r="U8193" s="95" t="str">
        <f t="shared" si="508"/>
        <v/>
      </c>
      <c r="V8193" s="95" t="str">
        <f t="shared" si="509"/>
        <v/>
      </c>
      <c r="W8193" s="95" t="str">
        <f t="shared" si="510"/>
        <v/>
      </c>
      <c r="X8193" s="95" t="str">
        <f t="shared" si="511"/>
        <v/>
      </c>
    </row>
    <row r="8194" spans="21:24" x14ac:dyDescent="0.3">
      <c r="U8194" s="95" t="str">
        <f t="shared" si="508"/>
        <v/>
      </c>
      <c r="V8194" s="95" t="str">
        <f t="shared" si="509"/>
        <v/>
      </c>
      <c r="W8194" s="95" t="str">
        <f t="shared" si="510"/>
        <v/>
      </c>
      <c r="X8194" s="95" t="str">
        <f t="shared" si="511"/>
        <v/>
      </c>
    </row>
    <row r="8195" spans="21:24" x14ac:dyDescent="0.3">
      <c r="U8195" s="95" t="str">
        <f t="shared" si="508"/>
        <v/>
      </c>
      <c r="V8195" s="95" t="str">
        <f t="shared" si="509"/>
        <v/>
      </c>
      <c r="W8195" s="95" t="str">
        <f t="shared" si="510"/>
        <v/>
      </c>
      <c r="X8195" s="95" t="str">
        <f t="shared" si="511"/>
        <v/>
      </c>
    </row>
    <row r="8196" spans="21:24" x14ac:dyDescent="0.3">
      <c r="U8196" s="95" t="str">
        <f t="shared" si="508"/>
        <v/>
      </c>
      <c r="V8196" s="95" t="str">
        <f t="shared" si="509"/>
        <v/>
      </c>
      <c r="W8196" s="95" t="str">
        <f t="shared" si="510"/>
        <v/>
      </c>
      <c r="X8196" s="95" t="str">
        <f t="shared" si="511"/>
        <v/>
      </c>
    </row>
    <row r="8197" spans="21:24" x14ac:dyDescent="0.3">
      <c r="U8197" s="95" t="str">
        <f t="shared" ref="U8197:U8260" si="512">IF(L8197="ANO",B8197&amp;"-Linie A","")</f>
        <v/>
      </c>
      <c r="V8197" s="95" t="str">
        <f t="shared" ref="V8197:V8260" si="513">IF(M8197="ANO",B8197&amp;"-Linie B","")</f>
        <v/>
      </c>
      <c r="W8197" s="95" t="str">
        <f t="shared" ref="W8197:W8260" si="514">IF(N8197="ANO",B8197&amp;"-Linie C","")</f>
        <v/>
      </c>
      <c r="X8197" s="95" t="str">
        <f t="shared" ref="X8197:X8260" si="515">IF(O8197="ANO",B8197&amp;"-Linie D","")</f>
        <v/>
      </c>
    </row>
    <row r="8198" spans="21:24" x14ac:dyDescent="0.3">
      <c r="U8198" s="95" t="str">
        <f t="shared" si="512"/>
        <v/>
      </c>
      <c r="V8198" s="95" t="str">
        <f t="shared" si="513"/>
        <v/>
      </c>
      <c r="W8198" s="95" t="str">
        <f t="shared" si="514"/>
        <v/>
      </c>
      <c r="X8198" s="95" t="str">
        <f t="shared" si="515"/>
        <v/>
      </c>
    </row>
    <row r="8199" spans="21:24" x14ac:dyDescent="0.3">
      <c r="U8199" s="95" t="str">
        <f t="shared" si="512"/>
        <v/>
      </c>
      <c r="V8199" s="95" t="str">
        <f t="shared" si="513"/>
        <v/>
      </c>
      <c r="W8199" s="95" t="str">
        <f t="shared" si="514"/>
        <v/>
      </c>
      <c r="X8199" s="95" t="str">
        <f t="shared" si="515"/>
        <v/>
      </c>
    </row>
    <row r="8200" spans="21:24" x14ac:dyDescent="0.3">
      <c r="U8200" s="95" t="str">
        <f t="shared" si="512"/>
        <v/>
      </c>
      <c r="V8200" s="95" t="str">
        <f t="shared" si="513"/>
        <v/>
      </c>
      <c r="W8200" s="95" t="str">
        <f t="shared" si="514"/>
        <v/>
      </c>
      <c r="X8200" s="95" t="str">
        <f t="shared" si="515"/>
        <v/>
      </c>
    </row>
    <row r="8201" spans="21:24" x14ac:dyDescent="0.3">
      <c r="U8201" s="95" t="str">
        <f t="shared" si="512"/>
        <v/>
      </c>
      <c r="V8201" s="95" t="str">
        <f t="shared" si="513"/>
        <v/>
      </c>
      <c r="W8201" s="95" t="str">
        <f t="shared" si="514"/>
        <v/>
      </c>
      <c r="X8201" s="95" t="str">
        <f t="shared" si="515"/>
        <v/>
      </c>
    </row>
    <row r="8202" spans="21:24" x14ac:dyDescent="0.3">
      <c r="U8202" s="95" t="str">
        <f t="shared" si="512"/>
        <v/>
      </c>
      <c r="V8202" s="95" t="str">
        <f t="shared" si="513"/>
        <v/>
      </c>
      <c r="W8202" s="95" t="str">
        <f t="shared" si="514"/>
        <v/>
      </c>
      <c r="X8202" s="95" t="str">
        <f t="shared" si="515"/>
        <v/>
      </c>
    </row>
    <row r="8203" spans="21:24" x14ac:dyDescent="0.3">
      <c r="U8203" s="95" t="str">
        <f t="shared" si="512"/>
        <v/>
      </c>
      <c r="V8203" s="95" t="str">
        <f t="shared" si="513"/>
        <v/>
      </c>
      <c r="W8203" s="95" t="str">
        <f t="shared" si="514"/>
        <v/>
      </c>
      <c r="X8203" s="95" t="str">
        <f t="shared" si="515"/>
        <v/>
      </c>
    </row>
    <row r="8204" spans="21:24" x14ac:dyDescent="0.3">
      <c r="U8204" s="95" t="str">
        <f t="shared" si="512"/>
        <v/>
      </c>
      <c r="V8204" s="95" t="str">
        <f t="shared" si="513"/>
        <v/>
      </c>
      <c r="W8204" s="95" t="str">
        <f t="shared" si="514"/>
        <v/>
      </c>
      <c r="X8204" s="95" t="str">
        <f t="shared" si="515"/>
        <v/>
      </c>
    </row>
    <row r="8205" spans="21:24" x14ac:dyDescent="0.3">
      <c r="U8205" s="95" t="str">
        <f t="shared" si="512"/>
        <v/>
      </c>
      <c r="V8205" s="95" t="str">
        <f t="shared" si="513"/>
        <v/>
      </c>
      <c r="W8205" s="95" t="str">
        <f t="shared" si="514"/>
        <v/>
      </c>
      <c r="X8205" s="95" t="str">
        <f t="shared" si="515"/>
        <v/>
      </c>
    </row>
    <row r="8206" spans="21:24" x14ac:dyDescent="0.3">
      <c r="U8206" s="95" t="str">
        <f t="shared" si="512"/>
        <v/>
      </c>
      <c r="V8206" s="95" t="str">
        <f t="shared" si="513"/>
        <v/>
      </c>
      <c r="W8206" s="95" t="str">
        <f t="shared" si="514"/>
        <v/>
      </c>
      <c r="X8206" s="95" t="str">
        <f t="shared" si="515"/>
        <v/>
      </c>
    </row>
    <row r="8207" spans="21:24" x14ac:dyDescent="0.3">
      <c r="U8207" s="95" t="str">
        <f t="shared" si="512"/>
        <v/>
      </c>
      <c r="V8207" s="95" t="str">
        <f t="shared" si="513"/>
        <v/>
      </c>
      <c r="W8207" s="95" t="str">
        <f t="shared" si="514"/>
        <v/>
      </c>
      <c r="X8207" s="95" t="str">
        <f t="shared" si="515"/>
        <v/>
      </c>
    </row>
    <row r="8208" spans="21:24" x14ac:dyDescent="0.3">
      <c r="U8208" s="95" t="str">
        <f t="shared" si="512"/>
        <v/>
      </c>
      <c r="V8208" s="95" t="str">
        <f t="shared" si="513"/>
        <v/>
      </c>
      <c r="W8208" s="95" t="str">
        <f t="shared" si="514"/>
        <v/>
      </c>
      <c r="X8208" s="95" t="str">
        <f t="shared" si="515"/>
        <v/>
      </c>
    </row>
    <row r="8209" spans="21:24" x14ac:dyDescent="0.3">
      <c r="U8209" s="95" t="str">
        <f t="shared" si="512"/>
        <v/>
      </c>
      <c r="V8209" s="95" t="str">
        <f t="shared" si="513"/>
        <v/>
      </c>
      <c r="W8209" s="95" t="str">
        <f t="shared" si="514"/>
        <v/>
      </c>
      <c r="X8209" s="95" t="str">
        <f t="shared" si="515"/>
        <v/>
      </c>
    </row>
    <row r="8210" spans="21:24" x14ac:dyDescent="0.3">
      <c r="U8210" s="95" t="str">
        <f t="shared" si="512"/>
        <v/>
      </c>
      <c r="V8210" s="95" t="str">
        <f t="shared" si="513"/>
        <v/>
      </c>
      <c r="W8210" s="95" t="str">
        <f t="shared" si="514"/>
        <v/>
      </c>
      <c r="X8210" s="95" t="str">
        <f t="shared" si="515"/>
        <v/>
      </c>
    </row>
    <row r="8211" spans="21:24" x14ac:dyDescent="0.3">
      <c r="U8211" s="95" t="str">
        <f t="shared" si="512"/>
        <v/>
      </c>
      <c r="V8211" s="95" t="str">
        <f t="shared" si="513"/>
        <v/>
      </c>
      <c r="W8211" s="95" t="str">
        <f t="shared" si="514"/>
        <v/>
      </c>
      <c r="X8211" s="95" t="str">
        <f t="shared" si="515"/>
        <v/>
      </c>
    </row>
    <row r="8212" spans="21:24" x14ac:dyDescent="0.3">
      <c r="U8212" s="95" t="str">
        <f t="shared" si="512"/>
        <v/>
      </c>
      <c r="V8212" s="95" t="str">
        <f t="shared" si="513"/>
        <v/>
      </c>
      <c r="W8212" s="95" t="str">
        <f t="shared" si="514"/>
        <v/>
      </c>
      <c r="X8212" s="95" t="str">
        <f t="shared" si="515"/>
        <v/>
      </c>
    </row>
    <row r="8213" spans="21:24" x14ac:dyDescent="0.3">
      <c r="U8213" s="95" t="str">
        <f t="shared" si="512"/>
        <v/>
      </c>
      <c r="V8213" s="95" t="str">
        <f t="shared" si="513"/>
        <v/>
      </c>
      <c r="W8213" s="95" t="str">
        <f t="shared" si="514"/>
        <v/>
      </c>
      <c r="X8213" s="95" t="str">
        <f t="shared" si="515"/>
        <v/>
      </c>
    </row>
    <row r="8214" spans="21:24" x14ac:dyDescent="0.3">
      <c r="U8214" s="95" t="str">
        <f t="shared" si="512"/>
        <v/>
      </c>
      <c r="V8214" s="95" t="str">
        <f t="shared" si="513"/>
        <v/>
      </c>
      <c r="W8214" s="95" t="str">
        <f t="shared" si="514"/>
        <v/>
      </c>
      <c r="X8214" s="95" t="str">
        <f t="shared" si="515"/>
        <v/>
      </c>
    </row>
    <row r="8215" spans="21:24" x14ac:dyDescent="0.3">
      <c r="U8215" s="95" t="str">
        <f t="shared" si="512"/>
        <v/>
      </c>
      <c r="V8215" s="95" t="str">
        <f t="shared" si="513"/>
        <v/>
      </c>
      <c r="W8215" s="95" t="str">
        <f t="shared" si="514"/>
        <v/>
      </c>
      <c r="X8215" s="95" t="str">
        <f t="shared" si="515"/>
        <v/>
      </c>
    </row>
    <row r="8216" spans="21:24" x14ac:dyDescent="0.3">
      <c r="U8216" s="95" t="str">
        <f t="shared" si="512"/>
        <v/>
      </c>
      <c r="V8216" s="95" t="str">
        <f t="shared" si="513"/>
        <v/>
      </c>
      <c r="W8216" s="95" t="str">
        <f t="shared" si="514"/>
        <v/>
      </c>
      <c r="X8216" s="95" t="str">
        <f t="shared" si="515"/>
        <v/>
      </c>
    </row>
    <row r="8217" spans="21:24" x14ac:dyDescent="0.3">
      <c r="U8217" s="95" t="str">
        <f t="shared" si="512"/>
        <v/>
      </c>
      <c r="V8217" s="95" t="str">
        <f t="shared" si="513"/>
        <v/>
      </c>
      <c r="W8217" s="95" t="str">
        <f t="shared" si="514"/>
        <v/>
      </c>
      <c r="X8217" s="95" t="str">
        <f t="shared" si="515"/>
        <v/>
      </c>
    </row>
    <row r="8218" spans="21:24" x14ac:dyDescent="0.3">
      <c r="U8218" s="95" t="str">
        <f t="shared" si="512"/>
        <v/>
      </c>
      <c r="V8218" s="95" t="str">
        <f t="shared" si="513"/>
        <v/>
      </c>
      <c r="W8218" s="95" t="str">
        <f t="shared" si="514"/>
        <v/>
      </c>
      <c r="X8218" s="95" t="str">
        <f t="shared" si="515"/>
        <v/>
      </c>
    </row>
    <row r="8219" spans="21:24" x14ac:dyDescent="0.3">
      <c r="U8219" s="95" t="str">
        <f t="shared" si="512"/>
        <v/>
      </c>
      <c r="V8219" s="95" t="str">
        <f t="shared" si="513"/>
        <v/>
      </c>
      <c r="W8219" s="95" t="str">
        <f t="shared" si="514"/>
        <v/>
      </c>
      <c r="X8219" s="95" t="str">
        <f t="shared" si="515"/>
        <v/>
      </c>
    </row>
    <row r="8220" spans="21:24" x14ac:dyDescent="0.3">
      <c r="U8220" s="95" t="str">
        <f t="shared" si="512"/>
        <v/>
      </c>
      <c r="V8220" s="95" t="str">
        <f t="shared" si="513"/>
        <v/>
      </c>
      <c r="W8220" s="95" t="str">
        <f t="shared" si="514"/>
        <v/>
      </c>
      <c r="X8220" s="95" t="str">
        <f t="shared" si="515"/>
        <v/>
      </c>
    </row>
    <row r="8221" spans="21:24" x14ac:dyDescent="0.3">
      <c r="U8221" s="95" t="str">
        <f t="shared" si="512"/>
        <v/>
      </c>
      <c r="V8221" s="95" t="str">
        <f t="shared" si="513"/>
        <v/>
      </c>
      <c r="W8221" s="95" t="str">
        <f t="shared" si="514"/>
        <v/>
      </c>
      <c r="X8221" s="95" t="str">
        <f t="shared" si="515"/>
        <v/>
      </c>
    </row>
    <row r="8222" spans="21:24" x14ac:dyDescent="0.3">
      <c r="U8222" s="95" t="str">
        <f t="shared" si="512"/>
        <v/>
      </c>
      <c r="V8222" s="95" t="str">
        <f t="shared" si="513"/>
        <v/>
      </c>
      <c r="W8222" s="95" t="str">
        <f t="shared" si="514"/>
        <v/>
      </c>
      <c r="X8222" s="95" t="str">
        <f t="shared" si="515"/>
        <v/>
      </c>
    </row>
    <row r="8223" spans="21:24" x14ac:dyDescent="0.3">
      <c r="U8223" s="95" t="str">
        <f t="shared" si="512"/>
        <v/>
      </c>
      <c r="V8223" s="95" t="str">
        <f t="shared" si="513"/>
        <v/>
      </c>
      <c r="W8223" s="95" t="str">
        <f t="shared" si="514"/>
        <v/>
      </c>
      <c r="X8223" s="95" t="str">
        <f t="shared" si="515"/>
        <v/>
      </c>
    </row>
    <row r="8224" spans="21:24" x14ac:dyDescent="0.3">
      <c r="U8224" s="95" t="str">
        <f t="shared" si="512"/>
        <v/>
      </c>
      <c r="V8224" s="95" t="str">
        <f t="shared" si="513"/>
        <v/>
      </c>
      <c r="W8224" s="95" t="str">
        <f t="shared" si="514"/>
        <v/>
      </c>
      <c r="X8224" s="95" t="str">
        <f t="shared" si="515"/>
        <v/>
      </c>
    </row>
    <row r="8225" spans="21:24" x14ac:dyDescent="0.3">
      <c r="U8225" s="95" t="str">
        <f t="shared" si="512"/>
        <v/>
      </c>
      <c r="V8225" s="95" t="str">
        <f t="shared" si="513"/>
        <v/>
      </c>
      <c r="W8225" s="95" t="str">
        <f t="shared" si="514"/>
        <v/>
      </c>
      <c r="X8225" s="95" t="str">
        <f t="shared" si="515"/>
        <v/>
      </c>
    </row>
    <row r="8226" spans="21:24" x14ac:dyDescent="0.3">
      <c r="U8226" s="95" t="str">
        <f t="shared" si="512"/>
        <v/>
      </c>
      <c r="V8226" s="95" t="str">
        <f t="shared" si="513"/>
        <v/>
      </c>
      <c r="W8226" s="95" t="str">
        <f t="shared" si="514"/>
        <v/>
      </c>
      <c r="X8226" s="95" t="str">
        <f t="shared" si="515"/>
        <v/>
      </c>
    </row>
    <row r="8227" spans="21:24" x14ac:dyDescent="0.3">
      <c r="U8227" s="95" t="str">
        <f t="shared" si="512"/>
        <v/>
      </c>
      <c r="V8227" s="95" t="str">
        <f t="shared" si="513"/>
        <v/>
      </c>
      <c r="W8227" s="95" t="str">
        <f t="shared" si="514"/>
        <v/>
      </c>
      <c r="X8227" s="95" t="str">
        <f t="shared" si="515"/>
        <v/>
      </c>
    </row>
    <row r="8228" spans="21:24" x14ac:dyDescent="0.3">
      <c r="U8228" s="95" t="str">
        <f t="shared" si="512"/>
        <v/>
      </c>
      <c r="V8228" s="95" t="str">
        <f t="shared" si="513"/>
        <v/>
      </c>
      <c r="W8228" s="95" t="str">
        <f t="shared" si="514"/>
        <v/>
      </c>
      <c r="X8228" s="95" t="str">
        <f t="shared" si="515"/>
        <v/>
      </c>
    </row>
    <row r="8229" spans="21:24" x14ac:dyDescent="0.3">
      <c r="U8229" s="95" t="str">
        <f t="shared" si="512"/>
        <v/>
      </c>
      <c r="V8229" s="95" t="str">
        <f t="shared" si="513"/>
        <v/>
      </c>
      <c r="W8229" s="95" t="str">
        <f t="shared" si="514"/>
        <v/>
      </c>
      <c r="X8229" s="95" t="str">
        <f t="shared" si="515"/>
        <v/>
      </c>
    </row>
    <row r="8230" spans="21:24" x14ac:dyDescent="0.3">
      <c r="U8230" s="95" t="str">
        <f t="shared" si="512"/>
        <v/>
      </c>
      <c r="V8230" s="95" t="str">
        <f t="shared" si="513"/>
        <v/>
      </c>
      <c r="W8230" s="95" t="str">
        <f t="shared" si="514"/>
        <v/>
      </c>
      <c r="X8230" s="95" t="str">
        <f t="shared" si="515"/>
        <v/>
      </c>
    </row>
    <row r="8231" spans="21:24" x14ac:dyDescent="0.3">
      <c r="U8231" s="95" t="str">
        <f t="shared" si="512"/>
        <v/>
      </c>
      <c r="V8231" s="95" t="str">
        <f t="shared" si="513"/>
        <v/>
      </c>
      <c r="W8231" s="95" t="str">
        <f t="shared" si="514"/>
        <v/>
      </c>
      <c r="X8231" s="95" t="str">
        <f t="shared" si="515"/>
        <v/>
      </c>
    </row>
    <row r="8232" spans="21:24" x14ac:dyDescent="0.3">
      <c r="U8232" s="95" t="str">
        <f t="shared" si="512"/>
        <v/>
      </c>
      <c r="V8232" s="95" t="str">
        <f t="shared" si="513"/>
        <v/>
      </c>
      <c r="W8232" s="95" t="str">
        <f t="shared" si="514"/>
        <v/>
      </c>
      <c r="X8232" s="95" t="str">
        <f t="shared" si="515"/>
        <v/>
      </c>
    </row>
    <row r="8233" spans="21:24" x14ac:dyDescent="0.3">
      <c r="U8233" s="95" t="str">
        <f t="shared" si="512"/>
        <v/>
      </c>
      <c r="V8233" s="95" t="str">
        <f t="shared" si="513"/>
        <v/>
      </c>
      <c r="W8233" s="95" t="str">
        <f t="shared" si="514"/>
        <v/>
      </c>
      <c r="X8233" s="95" t="str">
        <f t="shared" si="515"/>
        <v/>
      </c>
    </row>
    <row r="8234" spans="21:24" x14ac:dyDescent="0.3">
      <c r="U8234" s="95" t="str">
        <f t="shared" si="512"/>
        <v/>
      </c>
      <c r="V8234" s="95" t="str">
        <f t="shared" si="513"/>
        <v/>
      </c>
      <c r="W8234" s="95" t="str">
        <f t="shared" si="514"/>
        <v/>
      </c>
      <c r="X8234" s="95" t="str">
        <f t="shared" si="515"/>
        <v/>
      </c>
    </row>
    <row r="8235" spans="21:24" x14ac:dyDescent="0.3">
      <c r="U8235" s="95" t="str">
        <f t="shared" si="512"/>
        <v/>
      </c>
      <c r="V8235" s="95" t="str">
        <f t="shared" si="513"/>
        <v/>
      </c>
      <c r="W8235" s="95" t="str">
        <f t="shared" si="514"/>
        <v/>
      </c>
      <c r="X8235" s="95" t="str">
        <f t="shared" si="515"/>
        <v/>
      </c>
    </row>
    <row r="8236" spans="21:24" x14ac:dyDescent="0.3">
      <c r="U8236" s="95" t="str">
        <f t="shared" si="512"/>
        <v/>
      </c>
      <c r="V8236" s="95" t="str">
        <f t="shared" si="513"/>
        <v/>
      </c>
      <c r="W8236" s="95" t="str">
        <f t="shared" si="514"/>
        <v/>
      </c>
      <c r="X8236" s="95" t="str">
        <f t="shared" si="515"/>
        <v/>
      </c>
    </row>
    <row r="8237" spans="21:24" x14ac:dyDescent="0.3">
      <c r="U8237" s="95" t="str">
        <f t="shared" si="512"/>
        <v/>
      </c>
      <c r="V8237" s="95" t="str">
        <f t="shared" si="513"/>
        <v/>
      </c>
      <c r="W8237" s="95" t="str">
        <f t="shared" si="514"/>
        <v/>
      </c>
      <c r="X8237" s="95" t="str">
        <f t="shared" si="515"/>
        <v/>
      </c>
    </row>
    <row r="8238" spans="21:24" x14ac:dyDescent="0.3">
      <c r="U8238" s="95" t="str">
        <f t="shared" si="512"/>
        <v/>
      </c>
      <c r="V8238" s="95" t="str">
        <f t="shared" si="513"/>
        <v/>
      </c>
      <c r="W8238" s="95" t="str">
        <f t="shared" si="514"/>
        <v/>
      </c>
      <c r="X8238" s="95" t="str">
        <f t="shared" si="515"/>
        <v/>
      </c>
    </row>
    <row r="8239" spans="21:24" x14ac:dyDescent="0.3">
      <c r="U8239" s="95" t="str">
        <f t="shared" si="512"/>
        <v/>
      </c>
      <c r="V8239" s="95" t="str">
        <f t="shared" si="513"/>
        <v/>
      </c>
      <c r="W8239" s="95" t="str">
        <f t="shared" si="514"/>
        <v/>
      </c>
      <c r="X8239" s="95" t="str">
        <f t="shared" si="515"/>
        <v/>
      </c>
    </row>
    <row r="8240" spans="21:24" x14ac:dyDescent="0.3">
      <c r="U8240" s="95" t="str">
        <f t="shared" si="512"/>
        <v/>
      </c>
      <c r="V8240" s="95" t="str">
        <f t="shared" si="513"/>
        <v/>
      </c>
      <c r="W8240" s="95" t="str">
        <f t="shared" si="514"/>
        <v/>
      </c>
      <c r="X8240" s="95" t="str">
        <f t="shared" si="515"/>
        <v/>
      </c>
    </row>
    <row r="8241" spans="21:24" x14ac:dyDescent="0.3">
      <c r="U8241" s="95" t="str">
        <f t="shared" si="512"/>
        <v/>
      </c>
      <c r="V8241" s="95" t="str">
        <f t="shared" si="513"/>
        <v/>
      </c>
      <c r="W8241" s="95" t="str">
        <f t="shared" si="514"/>
        <v/>
      </c>
      <c r="X8241" s="95" t="str">
        <f t="shared" si="515"/>
        <v/>
      </c>
    </row>
    <row r="8242" spans="21:24" x14ac:dyDescent="0.3">
      <c r="U8242" s="95" t="str">
        <f t="shared" si="512"/>
        <v/>
      </c>
      <c r="V8242" s="95" t="str">
        <f t="shared" si="513"/>
        <v/>
      </c>
      <c r="W8242" s="95" t="str">
        <f t="shared" si="514"/>
        <v/>
      </c>
      <c r="X8242" s="95" t="str">
        <f t="shared" si="515"/>
        <v/>
      </c>
    </row>
    <row r="8243" spans="21:24" x14ac:dyDescent="0.3">
      <c r="U8243" s="95" t="str">
        <f t="shared" si="512"/>
        <v/>
      </c>
      <c r="V8243" s="95" t="str">
        <f t="shared" si="513"/>
        <v/>
      </c>
      <c r="W8243" s="95" t="str">
        <f t="shared" si="514"/>
        <v/>
      </c>
      <c r="X8243" s="95" t="str">
        <f t="shared" si="515"/>
        <v/>
      </c>
    </row>
    <row r="8244" spans="21:24" x14ac:dyDescent="0.3">
      <c r="U8244" s="95" t="str">
        <f t="shared" si="512"/>
        <v/>
      </c>
      <c r="V8244" s="95" t="str">
        <f t="shared" si="513"/>
        <v/>
      </c>
      <c r="W8244" s="95" t="str">
        <f t="shared" si="514"/>
        <v/>
      </c>
      <c r="X8244" s="95" t="str">
        <f t="shared" si="515"/>
        <v/>
      </c>
    </row>
    <row r="8245" spans="21:24" x14ac:dyDescent="0.3">
      <c r="U8245" s="95" t="str">
        <f t="shared" si="512"/>
        <v/>
      </c>
      <c r="V8245" s="95" t="str">
        <f t="shared" si="513"/>
        <v/>
      </c>
      <c r="W8245" s="95" t="str">
        <f t="shared" si="514"/>
        <v/>
      </c>
      <c r="X8245" s="95" t="str">
        <f t="shared" si="515"/>
        <v/>
      </c>
    </row>
    <row r="8246" spans="21:24" x14ac:dyDescent="0.3">
      <c r="U8246" s="95" t="str">
        <f t="shared" si="512"/>
        <v/>
      </c>
      <c r="V8246" s="95" t="str">
        <f t="shared" si="513"/>
        <v/>
      </c>
      <c r="W8246" s="95" t="str">
        <f t="shared" si="514"/>
        <v/>
      </c>
      <c r="X8246" s="95" t="str">
        <f t="shared" si="515"/>
        <v/>
      </c>
    </row>
    <row r="8247" spans="21:24" x14ac:dyDescent="0.3">
      <c r="U8247" s="95" t="str">
        <f t="shared" si="512"/>
        <v/>
      </c>
      <c r="V8247" s="95" t="str">
        <f t="shared" si="513"/>
        <v/>
      </c>
      <c r="W8247" s="95" t="str">
        <f t="shared" si="514"/>
        <v/>
      </c>
      <c r="X8247" s="95" t="str">
        <f t="shared" si="515"/>
        <v/>
      </c>
    </row>
    <row r="8248" spans="21:24" x14ac:dyDescent="0.3">
      <c r="U8248" s="95" t="str">
        <f t="shared" si="512"/>
        <v/>
      </c>
      <c r="V8248" s="95" t="str">
        <f t="shared" si="513"/>
        <v/>
      </c>
      <c r="W8248" s="95" t="str">
        <f t="shared" si="514"/>
        <v/>
      </c>
      <c r="X8248" s="95" t="str">
        <f t="shared" si="515"/>
        <v/>
      </c>
    </row>
    <row r="8249" spans="21:24" x14ac:dyDescent="0.3">
      <c r="U8249" s="95" t="str">
        <f t="shared" si="512"/>
        <v/>
      </c>
      <c r="V8249" s="95" t="str">
        <f t="shared" si="513"/>
        <v/>
      </c>
      <c r="W8249" s="95" t="str">
        <f t="shared" si="514"/>
        <v/>
      </c>
      <c r="X8249" s="95" t="str">
        <f t="shared" si="515"/>
        <v/>
      </c>
    </row>
    <row r="8250" spans="21:24" x14ac:dyDescent="0.3">
      <c r="U8250" s="95" t="str">
        <f t="shared" si="512"/>
        <v/>
      </c>
      <c r="V8250" s="95" t="str">
        <f t="shared" si="513"/>
        <v/>
      </c>
      <c r="W8250" s="95" t="str">
        <f t="shared" si="514"/>
        <v/>
      </c>
      <c r="X8250" s="95" t="str">
        <f t="shared" si="515"/>
        <v/>
      </c>
    </row>
    <row r="8251" spans="21:24" x14ac:dyDescent="0.3">
      <c r="U8251" s="95" t="str">
        <f t="shared" si="512"/>
        <v/>
      </c>
      <c r="V8251" s="95" t="str">
        <f t="shared" si="513"/>
        <v/>
      </c>
      <c r="W8251" s="95" t="str">
        <f t="shared" si="514"/>
        <v/>
      </c>
      <c r="X8251" s="95" t="str">
        <f t="shared" si="515"/>
        <v/>
      </c>
    </row>
    <row r="8252" spans="21:24" x14ac:dyDescent="0.3">
      <c r="U8252" s="95" t="str">
        <f t="shared" si="512"/>
        <v/>
      </c>
      <c r="V8252" s="95" t="str">
        <f t="shared" si="513"/>
        <v/>
      </c>
      <c r="W8252" s="95" t="str">
        <f t="shared" si="514"/>
        <v/>
      </c>
      <c r="X8252" s="95" t="str">
        <f t="shared" si="515"/>
        <v/>
      </c>
    </row>
    <row r="8253" spans="21:24" x14ac:dyDescent="0.3">
      <c r="U8253" s="95" t="str">
        <f t="shared" si="512"/>
        <v/>
      </c>
      <c r="V8253" s="95" t="str">
        <f t="shared" si="513"/>
        <v/>
      </c>
      <c r="W8253" s="95" t="str">
        <f t="shared" si="514"/>
        <v/>
      </c>
      <c r="X8253" s="95" t="str">
        <f t="shared" si="515"/>
        <v/>
      </c>
    </row>
    <row r="8254" spans="21:24" x14ac:dyDescent="0.3">
      <c r="U8254" s="95" t="str">
        <f t="shared" si="512"/>
        <v/>
      </c>
      <c r="V8254" s="95" t="str">
        <f t="shared" si="513"/>
        <v/>
      </c>
      <c r="W8254" s="95" t="str">
        <f t="shared" si="514"/>
        <v/>
      </c>
      <c r="X8254" s="95" t="str">
        <f t="shared" si="515"/>
        <v/>
      </c>
    </row>
    <row r="8255" spans="21:24" x14ac:dyDescent="0.3">
      <c r="U8255" s="95" t="str">
        <f t="shared" si="512"/>
        <v/>
      </c>
      <c r="V8255" s="95" t="str">
        <f t="shared" si="513"/>
        <v/>
      </c>
      <c r="W8255" s="95" t="str">
        <f t="shared" si="514"/>
        <v/>
      </c>
      <c r="X8255" s="95" t="str">
        <f t="shared" si="515"/>
        <v/>
      </c>
    </row>
    <row r="8256" spans="21:24" x14ac:dyDescent="0.3">
      <c r="U8256" s="95" t="str">
        <f t="shared" si="512"/>
        <v/>
      </c>
      <c r="V8256" s="95" t="str">
        <f t="shared" si="513"/>
        <v/>
      </c>
      <c r="W8256" s="95" t="str">
        <f t="shared" si="514"/>
        <v/>
      </c>
      <c r="X8256" s="95" t="str">
        <f t="shared" si="515"/>
        <v/>
      </c>
    </row>
    <row r="8257" spans="21:24" x14ac:dyDescent="0.3">
      <c r="U8257" s="95" t="str">
        <f t="shared" si="512"/>
        <v/>
      </c>
      <c r="V8257" s="95" t="str">
        <f t="shared" si="513"/>
        <v/>
      </c>
      <c r="W8257" s="95" t="str">
        <f t="shared" si="514"/>
        <v/>
      </c>
      <c r="X8257" s="95" t="str">
        <f t="shared" si="515"/>
        <v/>
      </c>
    </row>
    <row r="8258" spans="21:24" x14ac:dyDescent="0.3">
      <c r="U8258" s="95" t="str">
        <f t="shared" si="512"/>
        <v/>
      </c>
      <c r="V8258" s="95" t="str">
        <f t="shared" si="513"/>
        <v/>
      </c>
      <c r="W8258" s="95" t="str">
        <f t="shared" si="514"/>
        <v/>
      </c>
      <c r="X8258" s="95" t="str">
        <f t="shared" si="515"/>
        <v/>
      </c>
    </row>
    <row r="8259" spans="21:24" x14ac:dyDescent="0.3">
      <c r="U8259" s="95" t="str">
        <f t="shared" si="512"/>
        <v/>
      </c>
      <c r="V8259" s="95" t="str">
        <f t="shared" si="513"/>
        <v/>
      </c>
      <c r="W8259" s="95" t="str">
        <f t="shared" si="514"/>
        <v/>
      </c>
      <c r="X8259" s="95" t="str">
        <f t="shared" si="515"/>
        <v/>
      </c>
    </row>
    <row r="8260" spans="21:24" x14ac:dyDescent="0.3">
      <c r="U8260" s="95" t="str">
        <f t="shared" si="512"/>
        <v/>
      </c>
      <c r="V8260" s="95" t="str">
        <f t="shared" si="513"/>
        <v/>
      </c>
      <c r="W8260" s="95" t="str">
        <f t="shared" si="514"/>
        <v/>
      </c>
      <c r="X8260" s="95" t="str">
        <f t="shared" si="515"/>
        <v/>
      </c>
    </row>
    <row r="8261" spans="21:24" x14ac:dyDescent="0.3">
      <c r="U8261" s="95" t="str">
        <f t="shared" ref="U8261:U8324" si="516">IF(L8261="ANO",B8261&amp;"-Linie A","")</f>
        <v/>
      </c>
      <c r="V8261" s="95" t="str">
        <f t="shared" ref="V8261:V8324" si="517">IF(M8261="ANO",B8261&amp;"-Linie B","")</f>
        <v/>
      </c>
      <c r="W8261" s="95" t="str">
        <f t="shared" ref="W8261:W8324" si="518">IF(N8261="ANO",B8261&amp;"-Linie C","")</f>
        <v/>
      </c>
      <c r="X8261" s="95" t="str">
        <f t="shared" ref="X8261:X8324" si="519">IF(O8261="ANO",B8261&amp;"-Linie D","")</f>
        <v/>
      </c>
    </row>
    <row r="8262" spans="21:24" x14ac:dyDescent="0.3">
      <c r="U8262" s="95" t="str">
        <f t="shared" si="516"/>
        <v/>
      </c>
      <c r="V8262" s="95" t="str">
        <f t="shared" si="517"/>
        <v/>
      </c>
      <c r="W8262" s="95" t="str">
        <f t="shared" si="518"/>
        <v/>
      </c>
      <c r="X8262" s="95" t="str">
        <f t="shared" si="519"/>
        <v/>
      </c>
    </row>
    <row r="8263" spans="21:24" x14ac:dyDescent="0.3">
      <c r="U8263" s="95" t="str">
        <f t="shared" si="516"/>
        <v/>
      </c>
      <c r="V8263" s="95" t="str">
        <f t="shared" si="517"/>
        <v/>
      </c>
      <c r="W8263" s="95" t="str">
        <f t="shared" si="518"/>
        <v/>
      </c>
      <c r="X8263" s="95" t="str">
        <f t="shared" si="519"/>
        <v/>
      </c>
    </row>
    <row r="8264" spans="21:24" x14ac:dyDescent="0.3">
      <c r="U8264" s="95" t="str">
        <f t="shared" si="516"/>
        <v/>
      </c>
      <c r="V8264" s="95" t="str">
        <f t="shared" si="517"/>
        <v/>
      </c>
      <c r="W8264" s="95" t="str">
        <f t="shared" si="518"/>
        <v/>
      </c>
      <c r="X8264" s="95" t="str">
        <f t="shared" si="519"/>
        <v/>
      </c>
    </row>
    <row r="8265" spans="21:24" x14ac:dyDescent="0.3">
      <c r="U8265" s="95" t="str">
        <f t="shared" si="516"/>
        <v/>
      </c>
      <c r="V8265" s="95" t="str">
        <f t="shared" si="517"/>
        <v/>
      </c>
      <c r="W8265" s="95" t="str">
        <f t="shared" si="518"/>
        <v/>
      </c>
      <c r="X8265" s="95" t="str">
        <f t="shared" si="519"/>
        <v/>
      </c>
    </row>
    <row r="8266" spans="21:24" x14ac:dyDescent="0.3">
      <c r="U8266" s="95" t="str">
        <f t="shared" si="516"/>
        <v/>
      </c>
      <c r="V8266" s="95" t="str">
        <f t="shared" si="517"/>
        <v/>
      </c>
      <c r="W8266" s="95" t="str">
        <f t="shared" si="518"/>
        <v/>
      </c>
      <c r="X8266" s="95" t="str">
        <f t="shared" si="519"/>
        <v/>
      </c>
    </row>
    <row r="8267" spans="21:24" x14ac:dyDescent="0.3">
      <c r="U8267" s="95" t="str">
        <f t="shared" si="516"/>
        <v/>
      </c>
      <c r="V8267" s="95" t="str">
        <f t="shared" si="517"/>
        <v/>
      </c>
      <c r="W8267" s="95" t="str">
        <f t="shared" si="518"/>
        <v/>
      </c>
      <c r="X8267" s="95" t="str">
        <f t="shared" si="519"/>
        <v/>
      </c>
    </row>
    <row r="8268" spans="21:24" x14ac:dyDescent="0.3">
      <c r="U8268" s="95" t="str">
        <f t="shared" si="516"/>
        <v/>
      </c>
      <c r="V8268" s="95" t="str">
        <f t="shared" si="517"/>
        <v/>
      </c>
      <c r="W8268" s="95" t="str">
        <f t="shared" si="518"/>
        <v/>
      </c>
      <c r="X8268" s="95" t="str">
        <f t="shared" si="519"/>
        <v/>
      </c>
    </row>
    <row r="8269" spans="21:24" x14ac:dyDescent="0.3">
      <c r="U8269" s="95" t="str">
        <f t="shared" si="516"/>
        <v/>
      </c>
      <c r="V8269" s="95" t="str">
        <f t="shared" si="517"/>
        <v/>
      </c>
      <c r="W8269" s="95" t="str">
        <f t="shared" si="518"/>
        <v/>
      </c>
      <c r="X8269" s="95" t="str">
        <f t="shared" si="519"/>
        <v/>
      </c>
    </row>
    <row r="8270" spans="21:24" x14ac:dyDescent="0.3">
      <c r="U8270" s="95" t="str">
        <f t="shared" si="516"/>
        <v/>
      </c>
      <c r="V8270" s="95" t="str">
        <f t="shared" si="517"/>
        <v/>
      </c>
      <c r="W8270" s="95" t="str">
        <f t="shared" si="518"/>
        <v/>
      </c>
      <c r="X8270" s="95" t="str">
        <f t="shared" si="519"/>
        <v/>
      </c>
    </row>
    <row r="8271" spans="21:24" x14ac:dyDescent="0.3">
      <c r="U8271" s="95" t="str">
        <f t="shared" si="516"/>
        <v/>
      </c>
      <c r="V8271" s="95" t="str">
        <f t="shared" si="517"/>
        <v/>
      </c>
      <c r="W8271" s="95" t="str">
        <f t="shared" si="518"/>
        <v/>
      </c>
      <c r="X8271" s="95" t="str">
        <f t="shared" si="519"/>
        <v/>
      </c>
    </row>
    <row r="8272" spans="21:24" x14ac:dyDescent="0.3">
      <c r="U8272" s="95" t="str">
        <f t="shared" si="516"/>
        <v/>
      </c>
      <c r="V8272" s="95" t="str">
        <f t="shared" si="517"/>
        <v/>
      </c>
      <c r="W8272" s="95" t="str">
        <f t="shared" si="518"/>
        <v/>
      </c>
      <c r="X8272" s="95" t="str">
        <f t="shared" si="519"/>
        <v/>
      </c>
    </row>
    <row r="8273" spans="21:24" x14ac:dyDescent="0.3">
      <c r="U8273" s="95" t="str">
        <f t="shared" si="516"/>
        <v/>
      </c>
      <c r="V8273" s="95" t="str">
        <f t="shared" si="517"/>
        <v/>
      </c>
      <c r="W8273" s="95" t="str">
        <f t="shared" si="518"/>
        <v/>
      </c>
      <c r="X8273" s="95" t="str">
        <f t="shared" si="519"/>
        <v/>
      </c>
    </row>
    <row r="8274" spans="21:24" x14ac:dyDescent="0.3">
      <c r="U8274" s="95" t="str">
        <f t="shared" si="516"/>
        <v/>
      </c>
      <c r="V8274" s="95" t="str">
        <f t="shared" si="517"/>
        <v/>
      </c>
      <c r="W8274" s="95" t="str">
        <f t="shared" si="518"/>
        <v/>
      </c>
      <c r="X8274" s="95" t="str">
        <f t="shared" si="519"/>
        <v/>
      </c>
    </row>
    <row r="8275" spans="21:24" x14ac:dyDescent="0.3">
      <c r="U8275" s="95" t="str">
        <f t="shared" si="516"/>
        <v/>
      </c>
      <c r="V8275" s="95" t="str">
        <f t="shared" si="517"/>
        <v/>
      </c>
      <c r="W8275" s="95" t="str">
        <f t="shared" si="518"/>
        <v/>
      </c>
      <c r="X8275" s="95" t="str">
        <f t="shared" si="519"/>
        <v/>
      </c>
    </row>
    <row r="8276" spans="21:24" x14ac:dyDescent="0.3">
      <c r="U8276" s="95" t="str">
        <f t="shared" si="516"/>
        <v/>
      </c>
      <c r="V8276" s="95" t="str">
        <f t="shared" si="517"/>
        <v/>
      </c>
      <c r="W8276" s="95" t="str">
        <f t="shared" si="518"/>
        <v/>
      </c>
      <c r="X8276" s="95" t="str">
        <f t="shared" si="519"/>
        <v/>
      </c>
    </row>
    <row r="8277" spans="21:24" x14ac:dyDescent="0.3">
      <c r="U8277" s="95" t="str">
        <f t="shared" si="516"/>
        <v/>
      </c>
      <c r="V8277" s="95" t="str">
        <f t="shared" si="517"/>
        <v/>
      </c>
      <c r="W8277" s="95" t="str">
        <f t="shared" si="518"/>
        <v/>
      </c>
      <c r="X8277" s="95" t="str">
        <f t="shared" si="519"/>
        <v/>
      </c>
    </row>
    <row r="8278" spans="21:24" x14ac:dyDescent="0.3">
      <c r="U8278" s="95" t="str">
        <f t="shared" si="516"/>
        <v/>
      </c>
      <c r="V8278" s="95" t="str">
        <f t="shared" si="517"/>
        <v/>
      </c>
      <c r="W8278" s="95" t="str">
        <f t="shared" si="518"/>
        <v/>
      </c>
      <c r="X8278" s="95" t="str">
        <f t="shared" si="519"/>
        <v/>
      </c>
    </row>
    <row r="8279" spans="21:24" x14ac:dyDescent="0.3">
      <c r="U8279" s="95" t="str">
        <f t="shared" si="516"/>
        <v/>
      </c>
      <c r="V8279" s="95" t="str">
        <f t="shared" si="517"/>
        <v/>
      </c>
      <c r="W8279" s="95" t="str">
        <f t="shared" si="518"/>
        <v/>
      </c>
      <c r="X8279" s="95" t="str">
        <f t="shared" si="519"/>
        <v/>
      </c>
    </row>
    <row r="8280" spans="21:24" x14ac:dyDescent="0.3">
      <c r="U8280" s="95" t="str">
        <f t="shared" si="516"/>
        <v/>
      </c>
      <c r="V8280" s="95" t="str">
        <f t="shared" si="517"/>
        <v/>
      </c>
      <c r="W8280" s="95" t="str">
        <f t="shared" si="518"/>
        <v/>
      </c>
      <c r="X8280" s="95" t="str">
        <f t="shared" si="519"/>
        <v/>
      </c>
    </row>
    <row r="8281" spans="21:24" x14ac:dyDescent="0.3">
      <c r="U8281" s="95" t="str">
        <f t="shared" si="516"/>
        <v/>
      </c>
      <c r="V8281" s="95" t="str">
        <f t="shared" si="517"/>
        <v/>
      </c>
      <c r="W8281" s="95" t="str">
        <f t="shared" si="518"/>
        <v/>
      </c>
      <c r="X8281" s="95" t="str">
        <f t="shared" si="519"/>
        <v/>
      </c>
    </row>
    <row r="8282" spans="21:24" x14ac:dyDescent="0.3">
      <c r="U8282" s="95" t="str">
        <f t="shared" si="516"/>
        <v/>
      </c>
      <c r="V8282" s="95" t="str">
        <f t="shared" si="517"/>
        <v/>
      </c>
      <c r="W8282" s="95" t="str">
        <f t="shared" si="518"/>
        <v/>
      </c>
      <c r="X8282" s="95" t="str">
        <f t="shared" si="519"/>
        <v/>
      </c>
    </row>
    <row r="8283" spans="21:24" x14ac:dyDescent="0.3">
      <c r="U8283" s="95" t="str">
        <f t="shared" si="516"/>
        <v/>
      </c>
      <c r="V8283" s="95" t="str">
        <f t="shared" si="517"/>
        <v/>
      </c>
      <c r="W8283" s="95" t="str">
        <f t="shared" si="518"/>
        <v/>
      </c>
      <c r="X8283" s="95" t="str">
        <f t="shared" si="519"/>
        <v/>
      </c>
    </row>
    <row r="8284" spans="21:24" x14ac:dyDescent="0.3">
      <c r="U8284" s="95" t="str">
        <f t="shared" si="516"/>
        <v/>
      </c>
      <c r="V8284" s="95" t="str">
        <f t="shared" si="517"/>
        <v/>
      </c>
      <c r="W8284" s="95" t="str">
        <f t="shared" si="518"/>
        <v/>
      </c>
      <c r="X8284" s="95" t="str">
        <f t="shared" si="519"/>
        <v/>
      </c>
    </row>
    <row r="8285" spans="21:24" x14ac:dyDescent="0.3">
      <c r="U8285" s="95" t="str">
        <f t="shared" si="516"/>
        <v/>
      </c>
      <c r="V8285" s="95" t="str">
        <f t="shared" si="517"/>
        <v/>
      </c>
      <c r="W8285" s="95" t="str">
        <f t="shared" si="518"/>
        <v/>
      </c>
      <c r="X8285" s="95" t="str">
        <f t="shared" si="519"/>
        <v/>
      </c>
    </row>
    <row r="8286" spans="21:24" x14ac:dyDescent="0.3">
      <c r="U8286" s="95" t="str">
        <f t="shared" si="516"/>
        <v/>
      </c>
      <c r="V8286" s="95" t="str">
        <f t="shared" si="517"/>
        <v/>
      </c>
      <c r="W8286" s="95" t="str">
        <f t="shared" si="518"/>
        <v/>
      </c>
      <c r="X8286" s="95" t="str">
        <f t="shared" si="519"/>
        <v/>
      </c>
    </row>
    <row r="8287" spans="21:24" x14ac:dyDescent="0.3">
      <c r="U8287" s="95" t="str">
        <f t="shared" si="516"/>
        <v/>
      </c>
      <c r="V8287" s="95" t="str">
        <f t="shared" si="517"/>
        <v/>
      </c>
      <c r="W8287" s="95" t="str">
        <f t="shared" si="518"/>
        <v/>
      </c>
      <c r="X8287" s="95" t="str">
        <f t="shared" si="519"/>
        <v/>
      </c>
    </row>
    <row r="8288" spans="21:24" x14ac:dyDescent="0.3">
      <c r="U8288" s="95" t="str">
        <f t="shared" si="516"/>
        <v/>
      </c>
      <c r="V8288" s="95" t="str">
        <f t="shared" si="517"/>
        <v/>
      </c>
      <c r="W8288" s="95" t="str">
        <f t="shared" si="518"/>
        <v/>
      </c>
      <c r="X8288" s="95" t="str">
        <f t="shared" si="519"/>
        <v/>
      </c>
    </row>
    <row r="8289" spans="21:24" x14ac:dyDescent="0.3">
      <c r="U8289" s="95" t="str">
        <f t="shared" si="516"/>
        <v/>
      </c>
      <c r="V8289" s="95" t="str">
        <f t="shared" si="517"/>
        <v/>
      </c>
      <c r="W8289" s="95" t="str">
        <f t="shared" si="518"/>
        <v/>
      </c>
      <c r="X8289" s="95" t="str">
        <f t="shared" si="519"/>
        <v/>
      </c>
    </row>
    <row r="8290" spans="21:24" x14ac:dyDescent="0.3">
      <c r="U8290" s="95" t="str">
        <f t="shared" si="516"/>
        <v/>
      </c>
      <c r="V8290" s="95" t="str">
        <f t="shared" si="517"/>
        <v/>
      </c>
      <c r="W8290" s="95" t="str">
        <f t="shared" si="518"/>
        <v/>
      </c>
      <c r="X8290" s="95" t="str">
        <f t="shared" si="519"/>
        <v/>
      </c>
    </row>
    <row r="8291" spans="21:24" x14ac:dyDescent="0.3">
      <c r="U8291" s="95" t="str">
        <f t="shared" si="516"/>
        <v/>
      </c>
      <c r="V8291" s="95" t="str">
        <f t="shared" si="517"/>
        <v/>
      </c>
      <c r="W8291" s="95" t="str">
        <f t="shared" si="518"/>
        <v/>
      </c>
      <c r="X8291" s="95" t="str">
        <f t="shared" si="519"/>
        <v/>
      </c>
    </row>
    <row r="8292" spans="21:24" x14ac:dyDescent="0.3">
      <c r="U8292" s="95" t="str">
        <f t="shared" si="516"/>
        <v/>
      </c>
      <c r="V8292" s="95" t="str">
        <f t="shared" si="517"/>
        <v/>
      </c>
      <c r="W8292" s="95" t="str">
        <f t="shared" si="518"/>
        <v/>
      </c>
      <c r="X8292" s="95" t="str">
        <f t="shared" si="519"/>
        <v/>
      </c>
    </row>
    <row r="8293" spans="21:24" x14ac:dyDescent="0.3">
      <c r="U8293" s="95" t="str">
        <f t="shared" si="516"/>
        <v/>
      </c>
      <c r="V8293" s="95" t="str">
        <f t="shared" si="517"/>
        <v/>
      </c>
      <c r="W8293" s="95" t="str">
        <f t="shared" si="518"/>
        <v/>
      </c>
      <c r="X8293" s="95" t="str">
        <f t="shared" si="519"/>
        <v/>
      </c>
    </row>
    <row r="8294" spans="21:24" x14ac:dyDescent="0.3">
      <c r="U8294" s="95" t="str">
        <f t="shared" si="516"/>
        <v/>
      </c>
      <c r="V8294" s="95" t="str">
        <f t="shared" si="517"/>
        <v/>
      </c>
      <c r="W8294" s="95" t="str">
        <f t="shared" si="518"/>
        <v/>
      </c>
      <c r="X8294" s="95" t="str">
        <f t="shared" si="519"/>
        <v/>
      </c>
    </row>
    <row r="8295" spans="21:24" x14ac:dyDescent="0.3">
      <c r="U8295" s="95" t="str">
        <f t="shared" si="516"/>
        <v/>
      </c>
      <c r="V8295" s="95" t="str">
        <f t="shared" si="517"/>
        <v/>
      </c>
      <c r="W8295" s="95" t="str">
        <f t="shared" si="518"/>
        <v/>
      </c>
      <c r="X8295" s="95" t="str">
        <f t="shared" si="519"/>
        <v/>
      </c>
    </row>
    <row r="8296" spans="21:24" x14ac:dyDescent="0.3">
      <c r="U8296" s="95" t="str">
        <f t="shared" si="516"/>
        <v/>
      </c>
      <c r="V8296" s="95" t="str">
        <f t="shared" si="517"/>
        <v/>
      </c>
      <c r="W8296" s="95" t="str">
        <f t="shared" si="518"/>
        <v/>
      </c>
      <c r="X8296" s="95" t="str">
        <f t="shared" si="519"/>
        <v/>
      </c>
    </row>
    <row r="8297" spans="21:24" x14ac:dyDescent="0.3">
      <c r="U8297" s="95" t="str">
        <f t="shared" si="516"/>
        <v/>
      </c>
      <c r="V8297" s="95" t="str">
        <f t="shared" si="517"/>
        <v/>
      </c>
      <c r="W8297" s="95" t="str">
        <f t="shared" si="518"/>
        <v/>
      </c>
      <c r="X8297" s="95" t="str">
        <f t="shared" si="519"/>
        <v/>
      </c>
    </row>
    <row r="8298" spans="21:24" x14ac:dyDescent="0.3">
      <c r="U8298" s="95" t="str">
        <f t="shared" si="516"/>
        <v/>
      </c>
      <c r="V8298" s="95" t="str">
        <f t="shared" si="517"/>
        <v/>
      </c>
      <c r="W8298" s="95" t="str">
        <f t="shared" si="518"/>
        <v/>
      </c>
      <c r="X8298" s="95" t="str">
        <f t="shared" si="519"/>
        <v/>
      </c>
    </row>
    <row r="8299" spans="21:24" x14ac:dyDescent="0.3">
      <c r="U8299" s="95" t="str">
        <f t="shared" si="516"/>
        <v/>
      </c>
      <c r="V8299" s="95" t="str">
        <f t="shared" si="517"/>
        <v/>
      </c>
      <c r="W8299" s="95" t="str">
        <f t="shared" si="518"/>
        <v/>
      </c>
      <c r="X8299" s="95" t="str">
        <f t="shared" si="519"/>
        <v/>
      </c>
    </row>
    <row r="8300" spans="21:24" x14ac:dyDescent="0.3">
      <c r="U8300" s="95" t="str">
        <f t="shared" si="516"/>
        <v/>
      </c>
      <c r="V8300" s="95" t="str">
        <f t="shared" si="517"/>
        <v/>
      </c>
      <c r="W8300" s="95" t="str">
        <f t="shared" si="518"/>
        <v/>
      </c>
      <c r="X8300" s="95" t="str">
        <f t="shared" si="519"/>
        <v/>
      </c>
    </row>
    <row r="8301" spans="21:24" x14ac:dyDescent="0.3">
      <c r="U8301" s="95" t="str">
        <f t="shared" si="516"/>
        <v/>
      </c>
      <c r="V8301" s="95" t="str">
        <f t="shared" si="517"/>
        <v/>
      </c>
      <c r="W8301" s="95" t="str">
        <f t="shared" si="518"/>
        <v/>
      </c>
      <c r="X8301" s="95" t="str">
        <f t="shared" si="519"/>
        <v/>
      </c>
    </row>
    <row r="8302" spans="21:24" x14ac:dyDescent="0.3">
      <c r="U8302" s="95" t="str">
        <f t="shared" si="516"/>
        <v/>
      </c>
      <c r="V8302" s="95" t="str">
        <f t="shared" si="517"/>
        <v/>
      </c>
      <c r="W8302" s="95" t="str">
        <f t="shared" si="518"/>
        <v/>
      </c>
      <c r="X8302" s="95" t="str">
        <f t="shared" si="519"/>
        <v/>
      </c>
    </row>
    <row r="8303" spans="21:24" x14ac:dyDescent="0.3">
      <c r="U8303" s="95" t="str">
        <f t="shared" si="516"/>
        <v/>
      </c>
      <c r="V8303" s="95" t="str">
        <f t="shared" si="517"/>
        <v/>
      </c>
      <c r="W8303" s="95" t="str">
        <f t="shared" si="518"/>
        <v/>
      </c>
      <c r="X8303" s="95" t="str">
        <f t="shared" si="519"/>
        <v/>
      </c>
    </row>
    <row r="8304" spans="21:24" x14ac:dyDescent="0.3">
      <c r="U8304" s="95" t="str">
        <f t="shared" si="516"/>
        <v/>
      </c>
      <c r="V8304" s="95" t="str">
        <f t="shared" si="517"/>
        <v/>
      </c>
      <c r="W8304" s="95" t="str">
        <f t="shared" si="518"/>
        <v/>
      </c>
      <c r="X8304" s="95" t="str">
        <f t="shared" si="519"/>
        <v/>
      </c>
    </row>
    <row r="8305" spans="21:24" x14ac:dyDescent="0.3">
      <c r="U8305" s="95" t="str">
        <f t="shared" si="516"/>
        <v/>
      </c>
      <c r="V8305" s="95" t="str">
        <f t="shared" si="517"/>
        <v/>
      </c>
      <c r="W8305" s="95" t="str">
        <f t="shared" si="518"/>
        <v/>
      </c>
      <c r="X8305" s="95" t="str">
        <f t="shared" si="519"/>
        <v/>
      </c>
    </row>
    <row r="8306" spans="21:24" x14ac:dyDescent="0.3">
      <c r="U8306" s="95" t="str">
        <f t="shared" si="516"/>
        <v/>
      </c>
      <c r="V8306" s="95" t="str">
        <f t="shared" si="517"/>
        <v/>
      </c>
      <c r="W8306" s="95" t="str">
        <f t="shared" si="518"/>
        <v/>
      </c>
      <c r="X8306" s="95" t="str">
        <f t="shared" si="519"/>
        <v/>
      </c>
    </row>
    <row r="8307" spans="21:24" x14ac:dyDescent="0.3">
      <c r="U8307" s="95" t="str">
        <f t="shared" si="516"/>
        <v/>
      </c>
      <c r="V8307" s="95" t="str">
        <f t="shared" si="517"/>
        <v/>
      </c>
      <c r="W8307" s="95" t="str">
        <f t="shared" si="518"/>
        <v/>
      </c>
      <c r="X8307" s="95" t="str">
        <f t="shared" si="519"/>
        <v/>
      </c>
    </row>
    <row r="8308" spans="21:24" x14ac:dyDescent="0.3">
      <c r="U8308" s="95" t="str">
        <f t="shared" si="516"/>
        <v/>
      </c>
      <c r="V8308" s="95" t="str">
        <f t="shared" si="517"/>
        <v/>
      </c>
      <c r="W8308" s="95" t="str">
        <f t="shared" si="518"/>
        <v/>
      </c>
      <c r="X8308" s="95" t="str">
        <f t="shared" si="519"/>
        <v/>
      </c>
    </row>
    <row r="8309" spans="21:24" x14ac:dyDescent="0.3">
      <c r="U8309" s="95" t="str">
        <f t="shared" si="516"/>
        <v/>
      </c>
      <c r="V8309" s="95" t="str">
        <f t="shared" si="517"/>
        <v/>
      </c>
      <c r="W8309" s="95" t="str">
        <f t="shared" si="518"/>
        <v/>
      </c>
      <c r="X8309" s="95" t="str">
        <f t="shared" si="519"/>
        <v/>
      </c>
    </row>
    <row r="8310" spans="21:24" x14ac:dyDescent="0.3">
      <c r="U8310" s="95" t="str">
        <f t="shared" si="516"/>
        <v/>
      </c>
      <c r="V8310" s="95" t="str">
        <f t="shared" si="517"/>
        <v/>
      </c>
      <c r="W8310" s="95" t="str">
        <f t="shared" si="518"/>
        <v/>
      </c>
      <c r="X8310" s="95" t="str">
        <f t="shared" si="519"/>
        <v/>
      </c>
    </row>
    <row r="8311" spans="21:24" x14ac:dyDescent="0.3">
      <c r="U8311" s="95" t="str">
        <f t="shared" si="516"/>
        <v/>
      </c>
      <c r="V8311" s="95" t="str">
        <f t="shared" si="517"/>
        <v/>
      </c>
      <c r="W8311" s="95" t="str">
        <f t="shared" si="518"/>
        <v/>
      </c>
      <c r="X8311" s="95" t="str">
        <f t="shared" si="519"/>
        <v/>
      </c>
    </row>
    <row r="8312" spans="21:24" x14ac:dyDescent="0.3">
      <c r="U8312" s="95" t="str">
        <f t="shared" si="516"/>
        <v/>
      </c>
      <c r="V8312" s="95" t="str">
        <f t="shared" si="517"/>
        <v/>
      </c>
      <c r="W8312" s="95" t="str">
        <f t="shared" si="518"/>
        <v/>
      </c>
      <c r="X8312" s="95" t="str">
        <f t="shared" si="519"/>
        <v/>
      </c>
    </row>
    <row r="8313" spans="21:24" x14ac:dyDescent="0.3">
      <c r="U8313" s="95" t="str">
        <f t="shared" si="516"/>
        <v/>
      </c>
      <c r="V8313" s="95" t="str">
        <f t="shared" si="517"/>
        <v/>
      </c>
      <c r="W8313" s="95" t="str">
        <f t="shared" si="518"/>
        <v/>
      </c>
      <c r="X8313" s="95" t="str">
        <f t="shared" si="519"/>
        <v/>
      </c>
    </row>
    <row r="8314" spans="21:24" x14ac:dyDescent="0.3">
      <c r="U8314" s="95" t="str">
        <f t="shared" si="516"/>
        <v/>
      </c>
      <c r="V8314" s="95" t="str">
        <f t="shared" si="517"/>
        <v/>
      </c>
      <c r="W8314" s="95" t="str">
        <f t="shared" si="518"/>
        <v/>
      </c>
      <c r="X8314" s="95" t="str">
        <f t="shared" si="519"/>
        <v/>
      </c>
    </row>
    <row r="8315" spans="21:24" x14ac:dyDescent="0.3">
      <c r="U8315" s="95" t="str">
        <f t="shared" si="516"/>
        <v/>
      </c>
      <c r="V8315" s="95" t="str">
        <f t="shared" si="517"/>
        <v/>
      </c>
      <c r="W8315" s="95" t="str">
        <f t="shared" si="518"/>
        <v/>
      </c>
      <c r="X8315" s="95" t="str">
        <f t="shared" si="519"/>
        <v/>
      </c>
    </row>
    <row r="8316" spans="21:24" x14ac:dyDescent="0.3">
      <c r="U8316" s="95" t="str">
        <f t="shared" si="516"/>
        <v/>
      </c>
      <c r="V8316" s="95" t="str">
        <f t="shared" si="517"/>
        <v/>
      </c>
      <c r="W8316" s="95" t="str">
        <f t="shared" si="518"/>
        <v/>
      </c>
      <c r="X8316" s="95" t="str">
        <f t="shared" si="519"/>
        <v/>
      </c>
    </row>
    <row r="8317" spans="21:24" x14ac:dyDescent="0.3">
      <c r="U8317" s="95" t="str">
        <f t="shared" si="516"/>
        <v/>
      </c>
      <c r="V8317" s="95" t="str">
        <f t="shared" si="517"/>
        <v/>
      </c>
      <c r="W8317" s="95" t="str">
        <f t="shared" si="518"/>
        <v/>
      </c>
      <c r="X8317" s="95" t="str">
        <f t="shared" si="519"/>
        <v/>
      </c>
    </row>
    <row r="8318" spans="21:24" x14ac:dyDescent="0.3">
      <c r="U8318" s="95" t="str">
        <f t="shared" si="516"/>
        <v/>
      </c>
      <c r="V8318" s="95" t="str">
        <f t="shared" si="517"/>
        <v/>
      </c>
      <c r="W8318" s="95" t="str">
        <f t="shared" si="518"/>
        <v/>
      </c>
      <c r="X8318" s="95" t="str">
        <f t="shared" si="519"/>
        <v/>
      </c>
    </row>
    <row r="8319" spans="21:24" x14ac:dyDescent="0.3">
      <c r="U8319" s="95" t="str">
        <f t="shared" si="516"/>
        <v/>
      </c>
      <c r="V8319" s="95" t="str">
        <f t="shared" si="517"/>
        <v/>
      </c>
      <c r="W8319" s="95" t="str">
        <f t="shared" si="518"/>
        <v/>
      </c>
      <c r="X8319" s="95" t="str">
        <f t="shared" si="519"/>
        <v/>
      </c>
    </row>
    <row r="8320" spans="21:24" x14ac:dyDescent="0.3">
      <c r="U8320" s="95" t="str">
        <f t="shared" si="516"/>
        <v/>
      </c>
      <c r="V8320" s="95" t="str">
        <f t="shared" si="517"/>
        <v/>
      </c>
      <c r="W8320" s="95" t="str">
        <f t="shared" si="518"/>
        <v/>
      </c>
      <c r="X8320" s="95" t="str">
        <f t="shared" si="519"/>
        <v/>
      </c>
    </row>
    <row r="8321" spans="21:24" x14ac:dyDescent="0.3">
      <c r="U8321" s="95" t="str">
        <f t="shared" si="516"/>
        <v/>
      </c>
      <c r="V8321" s="95" t="str">
        <f t="shared" si="517"/>
        <v/>
      </c>
      <c r="W8321" s="95" t="str">
        <f t="shared" si="518"/>
        <v/>
      </c>
      <c r="X8321" s="95" t="str">
        <f t="shared" si="519"/>
        <v/>
      </c>
    </row>
    <row r="8322" spans="21:24" x14ac:dyDescent="0.3">
      <c r="U8322" s="95" t="str">
        <f t="shared" si="516"/>
        <v/>
      </c>
      <c r="V8322" s="95" t="str">
        <f t="shared" si="517"/>
        <v/>
      </c>
      <c r="W8322" s="95" t="str">
        <f t="shared" si="518"/>
        <v/>
      </c>
      <c r="X8322" s="95" t="str">
        <f t="shared" si="519"/>
        <v/>
      </c>
    </row>
    <row r="8323" spans="21:24" x14ac:dyDescent="0.3">
      <c r="U8323" s="95" t="str">
        <f t="shared" si="516"/>
        <v/>
      </c>
      <c r="V8323" s="95" t="str">
        <f t="shared" si="517"/>
        <v/>
      </c>
      <c r="W8323" s="95" t="str">
        <f t="shared" si="518"/>
        <v/>
      </c>
      <c r="X8323" s="95" t="str">
        <f t="shared" si="519"/>
        <v/>
      </c>
    </row>
    <row r="8324" spans="21:24" x14ac:dyDescent="0.3">
      <c r="U8324" s="95" t="str">
        <f t="shared" si="516"/>
        <v/>
      </c>
      <c r="V8324" s="95" t="str">
        <f t="shared" si="517"/>
        <v/>
      </c>
      <c r="W8324" s="95" t="str">
        <f t="shared" si="518"/>
        <v/>
      </c>
      <c r="X8324" s="95" t="str">
        <f t="shared" si="519"/>
        <v/>
      </c>
    </row>
    <row r="8325" spans="21:24" x14ac:dyDescent="0.3">
      <c r="U8325" s="95" t="str">
        <f t="shared" ref="U8325:U8388" si="520">IF(L8325="ANO",B8325&amp;"-Linie A","")</f>
        <v/>
      </c>
      <c r="V8325" s="95" t="str">
        <f t="shared" ref="V8325:V8388" si="521">IF(M8325="ANO",B8325&amp;"-Linie B","")</f>
        <v/>
      </c>
      <c r="W8325" s="95" t="str">
        <f t="shared" ref="W8325:W8388" si="522">IF(N8325="ANO",B8325&amp;"-Linie C","")</f>
        <v/>
      </c>
      <c r="X8325" s="95" t="str">
        <f t="shared" ref="X8325:X8388" si="523">IF(O8325="ANO",B8325&amp;"-Linie D","")</f>
        <v/>
      </c>
    </row>
    <row r="8326" spans="21:24" x14ac:dyDescent="0.3">
      <c r="U8326" s="95" t="str">
        <f t="shared" si="520"/>
        <v/>
      </c>
      <c r="V8326" s="95" t="str">
        <f t="shared" si="521"/>
        <v/>
      </c>
      <c r="W8326" s="95" t="str">
        <f t="shared" si="522"/>
        <v/>
      </c>
      <c r="X8326" s="95" t="str">
        <f t="shared" si="523"/>
        <v/>
      </c>
    </row>
    <row r="8327" spans="21:24" x14ac:dyDescent="0.3">
      <c r="U8327" s="95" t="str">
        <f t="shared" si="520"/>
        <v/>
      </c>
      <c r="V8327" s="95" t="str">
        <f t="shared" si="521"/>
        <v/>
      </c>
      <c r="W8327" s="95" t="str">
        <f t="shared" si="522"/>
        <v/>
      </c>
      <c r="X8327" s="95" t="str">
        <f t="shared" si="523"/>
        <v/>
      </c>
    </row>
    <row r="8328" spans="21:24" x14ac:dyDescent="0.3">
      <c r="U8328" s="95" t="str">
        <f t="shared" si="520"/>
        <v/>
      </c>
      <c r="V8328" s="95" t="str">
        <f t="shared" si="521"/>
        <v/>
      </c>
      <c r="W8328" s="95" t="str">
        <f t="shared" si="522"/>
        <v/>
      </c>
      <c r="X8328" s="95" t="str">
        <f t="shared" si="523"/>
        <v/>
      </c>
    </row>
    <row r="8329" spans="21:24" x14ac:dyDescent="0.3">
      <c r="U8329" s="95" t="str">
        <f t="shared" si="520"/>
        <v/>
      </c>
      <c r="V8329" s="95" t="str">
        <f t="shared" si="521"/>
        <v/>
      </c>
      <c r="W8329" s="95" t="str">
        <f t="shared" si="522"/>
        <v/>
      </c>
      <c r="X8329" s="95" t="str">
        <f t="shared" si="523"/>
        <v/>
      </c>
    </row>
    <row r="8330" spans="21:24" x14ac:dyDescent="0.3">
      <c r="U8330" s="95" t="str">
        <f t="shared" si="520"/>
        <v/>
      </c>
      <c r="V8330" s="95" t="str">
        <f t="shared" si="521"/>
        <v/>
      </c>
      <c r="W8330" s="95" t="str">
        <f t="shared" si="522"/>
        <v/>
      </c>
      <c r="X8330" s="95" t="str">
        <f t="shared" si="523"/>
        <v/>
      </c>
    </row>
    <row r="8331" spans="21:24" x14ac:dyDescent="0.3">
      <c r="U8331" s="95" t="str">
        <f t="shared" si="520"/>
        <v/>
      </c>
      <c r="V8331" s="95" t="str">
        <f t="shared" si="521"/>
        <v/>
      </c>
      <c r="W8331" s="95" t="str">
        <f t="shared" si="522"/>
        <v/>
      </c>
      <c r="X8331" s="95" t="str">
        <f t="shared" si="523"/>
        <v/>
      </c>
    </row>
    <row r="8332" spans="21:24" x14ac:dyDescent="0.3">
      <c r="U8332" s="95" t="str">
        <f t="shared" si="520"/>
        <v/>
      </c>
      <c r="V8332" s="95" t="str">
        <f t="shared" si="521"/>
        <v/>
      </c>
      <c r="W8332" s="95" t="str">
        <f t="shared" si="522"/>
        <v/>
      </c>
      <c r="X8332" s="95" t="str">
        <f t="shared" si="523"/>
        <v/>
      </c>
    </row>
    <row r="8333" spans="21:24" x14ac:dyDescent="0.3">
      <c r="U8333" s="95" t="str">
        <f t="shared" si="520"/>
        <v/>
      </c>
      <c r="V8333" s="95" t="str">
        <f t="shared" si="521"/>
        <v/>
      </c>
      <c r="W8333" s="95" t="str">
        <f t="shared" si="522"/>
        <v/>
      </c>
      <c r="X8333" s="95" t="str">
        <f t="shared" si="523"/>
        <v/>
      </c>
    </row>
    <row r="8334" spans="21:24" x14ac:dyDescent="0.3">
      <c r="U8334" s="95" t="str">
        <f t="shared" si="520"/>
        <v/>
      </c>
      <c r="V8334" s="95" t="str">
        <f t="shared" si="521"/>
        <v/>
      </c>
      <c r="W8334" s="95" t="str">
        <f t="shared" si="522"/>
        <v/>
      </c>
      <c r="X8334" s="95" t="str">
        <f t="shared" si="523"/>
        <v/>
      </c>
    </row>
    <row r="8335" spans="21:24" x14ac:dyDescent="0.3">
      <c r="U8335" s="95" t="str">
        <f t="shared" si="520"/>
        <v/>
      </c>
      <c r="V8335" s="95" t="str">
        <f t="shared" si="521"/>
        <v/>
      </c>
      <c r="W8335" s="95" t="str">
        <f t="shared" si="522"/>
        <v/>
      </c>
      <c r="X8335" s="95" t="str">
        <f t="shared" si="523"/>
        <v/>
      </c>
    </row>
    <row r="8336" spans="21:24" x14ac:dyDescent="0.3">
      <c r="U8336" s="95" t="str">
        <f t="shared" si="520"/>
        <v/>
      </c>
      <c r="V8336" s="95" t="str">
        <f t="shared" si="521"/>
        <v/>
      </c>
      <c r="W8336" s="95" t="str">
        <f t="shared" si="522"/>
        <v/>
      </c>
      <c r="X8336" s="95" t="str">
        <f t="shared" si="523"/>
        <v/>
      </c>
    </row>
    <row r="8337" spans="21:24" x14ac:dyDescent="0.3">
      <c r="U8337" s="95" t="str">
        <f t="shared" si="520"/>
        <v/>
      </c>
      <c r="V8337" s="95" t="str">
        <f t="shared" si="521"/>
        <v/>
      </c>
      <c r="W8337" s="95" t="str">
        <f t="shared" si="522"/>
        <v/>
      </c>
      <c r="X8337" s="95" t="str">
        <f t="shared" si="523"/>
        <v/>
      </c>
    </row>
    <row r="8338" spans="21:24" x14ac:dyDescent="0.3">
      <c r="U8338" s="95" t="str">
        <f t="shared" si="520"/>
        <v/>
      </c>
      <c r="V8338" s="95" t="str">
        <f t="shared" si="521"/>
        <v/>
      </c>
      <c r="W8338" s="95" t="str">
        <f t="shared" si="522"/>
        <v/>
      </c>
      <c r="X8338" s="95" t="str">
        <f t="shared" si="523"/>
        <v/>
      </c>
    </row>
    <row r="8339" spans="21:24" x14ac:dyDescent="0.3">
      <c r="U8339" s="95" t="str">
        <f t="shared" si="520"/>
        <v/>
      </c>
      <c r="V8339" s="95" t="str">
        <f t="shared" si="521"/>
        <v/>
      </c>
      <c r="W8339" s="95" t="str">
        <f t="shared" si="522"/>
        <v/>
      </c>
      <c r="X8339" s="95" t="str">
        <f t="shared" si="523"/>
        <v/>
      </c>
    </row>
    <row r="8340" spans="21:24" x14ac:dyDescent="0.3">
      <c r="U8340" s="95" t="str">
        <f t="shared" si="520"/>
        <v/>
      </c>
      <c r="V8340" s="95" t="str">
        <f t="shared" si="521"/>
        <v/>
      </c>
      <c r="W8340" s="95" t="str">
        <f t="shared" si="522"/>
        <v/>
      </c>
      <c r="X8340" s="95" t="str">
        <f t="shared" si="523"/>
        <v/>
      </c>
    </row>
    <row r="8341" spans="21:24" x14ac:dyDescent="0.3">
      <c r="U8341" s="95" t="str">
        <f t="shared" si="520"/>
        <v/>
      </c>
      <c r="V8341" s="95" t="str">
        <f t="shared" si="521"/>
        <v/>
      </c>
      <c r="W8341" s="95" t="str">
        <f t="shared" si="522"/>
        <v/>
      </c>
      <c r="X8341" s="95" t="str">
        <f t="shared" si="523"/>
        <v/>
      </c>
    </row>
    <row r="8342" spans="21:24" x14ac:dyDescent="0.3">
      <c r="U8342" s="95" t="str">
        <f t="shared" si="520"/>
        <v/>
      </c>
      <c r="V8342" s="95" t="str">
        <f t="shared" si="521"/>
        <v/>
      </c>
      <c r="W8342" s="95" t="str">
        <f t="shared" si="522"/>
        <v/>
      </c>
      <c r="X8342" s="95" t="str">
        <f t="shared" si="523"/>
        <v/>
      </c>
    </row>
    <row r="8343" spans="21:24" x14ac:dyDescent="0.3">
      <c r="U8343" s="95" t="str">
        <f t="shared" si="520"/>
        <v/>
      </c>
      <c r="V8343" s="95" t="str">
        <f t="shared" si="521"/>
        <v/>
      </c>
      <c r="W8343" s="95" t="str">
        <f t="shared" si="522"/>
        <v/>
      </c>
      <c r="X8343" s="95" t="str">
        <f t="shared" si="523"/>
        <v/>
      </c>
    </row>
    <row r="8344" spans="21:24" x14ac:dyDescent="0.3">
      <c r="U8344" s="95" t="str">
        <f t="shared" si="520"/>
        <v/>
      </c>
      <c r="V8344" s="95" t="str">
        <f t="shared" si="521"/>
        <v/>
      </c>
      <c r="W8344" s="95" t="str">
        <f t="shared" si="522"/>
        <v/>
      </c>
      <c r="X8344" s="95" t="str">
        <f t="shared" si="523"/>
        <v/>
      </c>
    </row>
    <row r="8345" spans="21:24" x14ac:dyDescent="0.3">
      <c r="U8345" s="95" t="str">
        <f t="shared" si="520"/>
        <v/>
      </c>
      <c r="V8345" s="95" t="str">
        <f t="shared" si="521"/>
        <v/>
      </c>
      <c r="W8345" s="95" t="str">
        <f t="shared" si="522"/>
        <v/>
      </c>
      <c r="X8345" s="95" t="str">
        <f t="shared" si="523"/>
        <v/>
      </c>
    </row>
    <row r="8346" spans="21:24" x14ac:dyDescent="0.3">
      <c r="U8346" s="95" t="str">
        <f t="shared" si="520"/>
        <v/>
      </c>
      <c r="V8346" s="95" t="str">
        <f t="shared" si="521"/>
        <v/>
      </c>
      <c r="W8346" s="95" t="str">
        <f t="shared" si="522"/>
        <v/>
      </c>
      <c r="X8346" s="95" t="str">
        <f t="shared" si="523"/>
        <v/>
      </c>
    </row>
    <row r="8347" spans="21:24" x14ac:dyDescent="0.3">
      <c r="U8347" s="95" t="str">
        <f t="shared" si="520"/>
        <v/>
      </c>
      <c r="V8347" s="95" t="str">
        <f t="shared" si="521"/>
        <v/>
      </c>
      <c r="W8347" s="95" t="str">
        <f t="shared" si="522"/>
        <v/>
      </c>
      <c r="X8347" s="95" t="str">
        <f t="shared" si="523"/>
        <v/>
      </c>
    </row>
    <row r="8348" spans="21:24" x14ac:dyDescent="0.3">
      <c r="U8348" s="95" t="str">
        <f t="shared" si="520"/>
        <v/>
      </c>
      <c r="V8348" s="95" t="str">
        <f t="shared" si="521"/>
        <v/>
      </c>
      <c r="W8348" s="95" t="str">
        <f t="shared" si="522"/>
        <v/>
      </c>
      <c r="X8348" s="95" t="str">
        <f t="shared" si="523"/>
        <v/>
      </c>
    </row>
    <row r="8349" spans="21:24" x14ac:dyDescent="0.3">
      <c r="U8349" s="95" t="str">
        <f t="shared" si="520"/>
        <v/>
      </c>
      <c r="V8349" s="95" t="str">
        <f t="shared" si="521"/>
        <v/>
      </c>
      <c r="W8349" s="95" t="str">
        <f t="shared" si="522"/>
        <v/>
      </c>
      <c r="X8349" s="95" t="str">
        <f t="shared" si="523"/>
        <v/>
      </c>
    </row>
    <row r="8350" spans="21:24" x14ac:dyDescent="0.3">
      <c r="U8350" s="95" t="str">
        <f t="shared" si="520"/>
        <v/>
      </c>
      <c r="V8350" s="95" t="str">
        <f t="shared" si="521"/>
        <v/>
      </c>
      <c r="W8350" s="95" t="str">
        <f t="shared" si="522"/>
        <v/>
      </c>
      <c r="X8350" s="95" t="str">
        <f t="shared" si="523"/>
        <v/>
      </c>
    </row>
    <row r="8351" spans="21:24" x14ac:dyDescent="0.3">
      <c r="U8351" s="95" t="str">
        <f t="shared" si="520"/>
        <v/>
      </c>
      <c r="V8351" s="95" t="str">
        <f t="shared" si="521"/>
        <v/>
      </c>
      <c r="W8351" s="95" t="str">
        <f t="shared" si="522"/>
        <v/>
      </c>
      <c r="X8351" s="95" t="str">
        <f t="shared" si="523"/>
        <v/>
      </c>
    </row>
    <row r="8352" spans="21:24" x14ac:dyDescent="0.3">
      <c r="U8352" s="95" t="str">
        <f t="shared" si="520"/>
        <v/>
      </c>
      <c r="V8352" s="95" t="str">
        <f t="shared" si="521"/>
        <v/>
      </c>
      <c r="W8352" s="95" t="str">
        <f t="shared" si="522"/>
        <v/>
      </c>
      <c r="X8352" s="95" t="str">
        <f t="shared" si="523"/>
        <v/>
      </c>
    </row>
    <row r="8353" spans="21:24" x14ac:dyDescent="0.3">
      <c r="U8353" s="95" t="str">
        <f t="shared" si="520"/>
        <v/>
      </c>
      <c r="V8353" s="95" t="str">
        <f t="shared" si="521"/>
        <v/>
      </c>
      <c r="W8353" s="95" t="str">
        <f t="shared" si="522"/>
        <v/>
      </c>
      <c r="X8353" s="95" t="str">
        <f t="shared" si="523"/>
        <v/>
      </c>
    </row>
    <row r="8354" spans="21:24" x14ac:dyDescent="0.3">
      <c r="U8354" s="95" t="str">
        <f t="shared" si="520"/>
        <v/>
      </c>
      <c r="V8354" s="95" t="str">
        <f t="shared" si="521"/>
        <v/>
      </c>
      <c r="W8354" s="95" t="str">
        <f t="shared" si="522"/>
        <v/>
      </c>
      <c r="X8354" s="95" t="str">
        <f t="shared" si="523"/>
        <v/>
      </c>
    </row>
    <row r="8355" spans="21:24" x14ac:dyDescent="0.3">
      <c r="U8355" s="95" t="str">
        <f t="shared" si="520"/>
        <v/>
      </c>
      <c r="V8355" s="95" t="str">
        <f t="shared" si="521"/>
        <v/>
      </c>
      <c r="W8355" s="95" t="str">
        <f t="shared" si="522"/>
        <v/>
      </c>
      <c r="X8355" s="95" t="str">
        <f t="shared" si="523"/>
        <v/>
      </c>
    </row>
    <row r="8356" spans="21:24" x14ac:dyDescent="0.3">
      <c r="U8356" s="95" t="str">
        <f t="shared" si="520"/>
        <v/>
      </c>
      <c r="V8356" s="95" t="str">
        <f t="shared" si="521"/>
        <v/>
      </c>
      <c r="W8356" s="95" t="str">
        <f t="shared" si="522"/>
        <v/>
      </c>
      <c r="X8356" s="95" t="str">
        <f t="shared" si="523"/>
        <v/>
      </c>
    </row>
    <row r="8357" spans="21:24" x14ac:dyDescent="0.3">
      <c r="U8357" s="95" t="str">
        <f t="shared" si="520"/>
        <v/>
      </c>
      <c r="V8357" s="95" t="str">
        <f t="shared" si="521"/>
        <v/>
      </c>
      <c r="W8357" s="95" t="str">
        <f t="shared" si="522"/>
        <v/>
      </c>
      <c r="X8357" s="95" t="str">
        <f t="shared" si="523"/>
        <v/>
      </c>
    </row>
    <row r="8358" spans="21:24" x14ac:dyDescent="0.3">
      <c r="U8358" s="95" t="str">
        <f t="shared" si="520"/>
        <v/>
      </c>
      <c r="V8358" s="95" t="str">
        <f t="shared" si="521"/>
        <v/>
      </c>
      <c r="W8358" s="95" t="str">
        <f t="shared" si="522"/>
        <v/>
      </c>
      <c r="X8358" s="95" t="str">
        <f t="shared" si="523"/>
        <v/>
      </c>
    </row>
    <row r="8359" spans="21:24" x14ac:dyDescent="0.3">
      <c r="U8359" s="95" t="str">
        <f t="shared" si="520"/>
        <v/>
      </c>
      <c r="V8359" s="95" t="str">
        <f t="shared" si="521"/>
        <v/>
      </c>
      <c r="W8359" s="95" t="str">
        <f t="shared" si="522"/>
        <v/>
      </c>
      <c r="X8359" s="95" t="str">
        <f t="shared" si="523"/>
        <v/>
      </c>
    </row>
    <row r="8360" spans="21:24" x14ac:dyDescent="0.3">
      <c r="U8360" s="95" t="str">
        <f t="shared" si="520"/>
        <v/>
      </c>
      <c r="V8360" s="95" t="str">
        <f t="shared" si="521"/>
        <v/>
      </c>
      <c r="W8360" s="95" t="str">
        <f t="shared" si="522"/>
        <v/>
      </c>
      <c r="X8360" s="95" t="str">
        <f t="shared" si="523"/>
        <v/>
      </c>
    </row>
    <row r="8361" spans="21:24" x14ac:dyDescent="0.3">
      <c r="U8361" s="95" t="str">
        <f t="shared" si="520"/>
        <v/>
      </c>
      <c r="V8361" s="95" t="str">
        <f t="shared" si="521"/>
        <v/>
      </c>
      <c r="W8361" s="95" t="str">
        <f t="shared" si="522"/>
        <v/>
      </c>
      <c r="X8361" s="95" t="str">
        <f t="shared" si="523"/>
        <v/>
      </c>
    </row>
    <row r="8362" spans="21:24" x14ac:dyDescent="0.3">
      <c r="U8362" s="95" t="str">
        <f t="shared" si="520"/>
        <v/>
      </c>
      <c r="V8362" s="95" t="str">
        <f t="shared" si="521"/>
        <v/>
      </c>
      <c r="W8362" s="95" t="str">
        <f t="shared" si="522"/>
        <v/>
      </c>
      <c r="X8362" s="95" t="str">
        <f t="shared" si="523"/>
        <v/>
      </c>
    </row>
    <row r="8363" spans="21:24" x14ac:dyDescent="0.3">
      <c r="U8363" s="95" t="str">
        <f t="shared" si="520"/>
        <v/>
      </c>
      <c r="V8363" s="95" t="str">
        <f t="shared" si="521"/>
        <v/>
      </c>
      <c r="W8363" s="95" t="str">
        <f t="shared" si="522"/>
        <v/>
      </c>
      <c r="X8363" s="95" t="str">
        <f t="shared" si="523"/>
        <v/>
      </c>
    </row>
    <row r="8364" spans="21:24" x14ac:dyDescent="0.3">
      <c r="U8364" s="95" t="str">
        <f t="shared" si="520"/>
        <v/>
      </c>
      <c r="V8364" s="95" t="str">
        <f t="shared" si="521"/>
        <v/>
      </c>
      <c r="W8364" s="95" t="str">
        <f t="shared" si="522"/>
        <v/>
      </c>
      <c r="X8364" s="95" t="str">
        <f t="shared" si="523"/>
        <v/>
      </c>
    </row>
    <row r="8365" spans="21:24" x14ac:dyDescent="0.3">
      <c r="U8365" s="95" t="str">
        <f t="shared" si="520"/>
        <v/>
      </c>
      <c r="V8365" s="95" t="str">
        <f t="shared" si="521"/>
        <v/>
      </c>
      <c r="W8365" s="95" t="str">
        <f t="shared" si="522"/>
        <v/>
      </c>
      <c r="X8365" s="95" t="str">
        <f t="shared" si="523"/>
        <v/>
      </c>
    </row>
    <row r="8366" spans="21:24" x14ac:dyDescent="0.3">
      <c r="U8366" s="95" t="str">
        <f t="shared" si="520"/>
        <v/>
      </c>
      <c r="V8366" s="95" t="str">
        <f t="shared" si="521"/>
        <v/>
      </c>
      <c r="W8366" s="95" t="str">
        <f t="shared" si="522"/>
        <v/>
      </c>
      <c r="X8366" s="95" t="str">
        <f t="shared" si="523"/>
        <v/>
      </c>
    </row>
    <row r="8367" spans="21:24" x14ac:dyDescent="0.3">
      <c r="U8367" s="95" t="str">
        <f t="shared" si="520"/>
        <v/>
      </c>
      <c r="V8367" s="95" t="str">
        <f t="shared" si="521"/>
        <v/>
      </c>
      <c r="W8367" s="95" t="str">
        <f t="shared" si="522"/>
        <v/>
      </c>
      <c r="X8367" s="95" t="str">
        <f t="shared" si="523"/>
        <v/>
      </c>
    </row>
    <row r="8368" spans="21:24" x14ac:dyDescent="0.3">
      <c r="U8368" s="95" t="str">
        <f t="shared" si="520"/>
        <v/>
      </c>
      <c r="V8368" s="95" t="str">
        <f t="shared" si="521"/>
        <v/>
      </c>
      <c r="W8368" s="95" t="str">
        <f t="shared" si="522"/>
        <v/>
      </c>
      <c r="X8368" s="95" t="str">
        <f t="shared" si="523"/>
        <v/>
      </c>
    </row>
    <row r="8369" spans="21:24" x14ac:dyDescent="0.3">
      <c r="U8369" s="95" t="str">
        <f t="shared" si="520"/>
        <v/>
      </c>
      <c r="V8369" s="95" t="str">
        <f t="shared" si="521"/>
        <v/>
      </c>
      <c r="W8369" s="95" t="str">
        <f t="shared" si="522"/>
        <v/>
      </c>
      <c r="X8369" s="95" t="str">
        <f t="shared" si="523"/>
        <v/>
      </c>
    </row>
    <row r="8370" spans="21:24" x14ac:dyDescent="0.3">
      <c r="U8370" s="95" t="str">
        <f t="shared" si="520"/>
        <v/>
      </c>
      <c r="V8370" s="95" t="str">
        <f t="shared" si="521"/>
        <v/>
      </c>
      <c r="W8370" s="95" t="str">
        <f t="shared" si="522"/>
        <v/>
      </c>
      <c r="X8370" s="95" t="str">
        <f t="shared" si="523"/>
        <v/>
      </c>
    </row>
    <row r="8371" spans="21:24" x14ac:dyDescent="0.3">
      <c r="U8371" s="95" t="str">
        <f t="shared" si="520"/>
        <v/>
      </c>
      <c r="V8371" s="95" t="str">
        <f t="shared" si="521"/>
        <v/>
      </c>
      <c r="W8371" s="95" t="str">
        <f t="shared" si="522"/>
        <v/>
      </c>
      <c r="X8371" s="95" t="str">
        <f t="shared" si="523"/>
        <v/>
      </c>
    </row>
    <row r="8372" spans="21:24" x14ac:dyDescent="0.3">
      <c r="U8372" s="95" t="str">
        <f t="shared" si="520"/>
        <v/>
      </c>
      <c r="V8372" s="95" t="str">
        <f t="shared" si="521"/>
        <v/>
      </c>
      <c r="W8372" s="95" t="str">
        <f t="shared" si="522"/>
        <v/>
      </c>
      <c r="X8372" s="95" t="str">
        <f t="shared" si="523"/>
        <v/>
      </c>
    </row>
    <row r="8373" spans="21:24" x14ac:dyDescent="0.3">
      <c r="U8373" s="95" t="str">
        <f t="shared" si="520"/>
        <v/>
      </c>
      <c r="V8373" s="95" t="str">
        <f t="shared" si="521"/>
        <v/>
      </c>
      <c r="W8373" s="95" t="str">
        <f t="shared" si="522"/>
        <v/>
      </c>
      <c r="X8373" s="95" t="str">
        <f t="shared" si="523"/>
        <v/>
      </c>
    </row>
    <row r="8374" spans="21:24" x14ac:dyDescent="0.3">
      <c r="U8374" s="95" t="str">
        <f t="shared" si="520"/>
        <v/>
      </c>
      <c r="V8374" s="95" t="str">
        <f t="shared" si="521"/>
        <v/>
      </c>
      <c r="W8374" s="95" t="str">
        <f t="shared" si="522"/>
        <v/>
      </c>
      <c r="X8374" s="95" t="str">
        <f t="shared" si="523"/>
        <v/>
      </c>
    </row>
    <row r="8375" spans="21:24" x14ac:dyDescent="0.3">
      <c r="U8375" s="95" t="str">
        <f t="shared" si="520"/>
        <v/>
      </c>
      <c r="V8375" s="95" t="str">
        <f t="shared" si="521"/>
        <v/>
      </c>
      <c r="W8375" s="95" t="str">
        <f t="shared" si="522"/>
        <v/>
      </c>
      <c r="X8375" s="95" t="str">
        <f t="shared" si="523"/>
        <v/>
      </c>
    </row>
    <row r="8376" spans="21:24" x14ac:dyDescent="0.3">
      <c r="U8376" s="95" t="str">
        <f t="shared" si="520"/>
        <v/>
      </c>
      <c r="V8376" s="95" t="str">
        <f t="shared" si="521"/>
        <v/>
      </c>
      <c r="W8376" s="95" t="str">
        <f t="shared" si="522"/>
        <v/>
      </c>
      <c r="X8376" s="95" t="str">
        <f t="shared" si="523"/>
        <v/>
      </c>
    </row>
    <row r="8377" spans="21:24" x14ac:dyDescent="0.3">
      <c r="U8377" s="95" t="str">
        <f t="shared" si="520"/>
        <v/>
      </c>
      <c r="V8377" s="95" t="str">
        <f t="shared" si="521"/>
        <v/>
      </c>
      <c r="W8377" s="95" t="str">
        <f t="shared" si="522"/>
        <v/>
      </c>
      <c r="X8377" s="95" t="str">
        <f t="shared" si="523"/>
        <v/>
      </c>
    </row>
    <row r="8378" spans="21:24" x14ac:dyDescent="0.3">
      <c r="U8378" s="95" t="str">
        <f t="shared" si="520"/>
        <v/>
      </c>
      <c r="V8378" s="95" t="str">
        <f t="shared" si="521"/>
        <v/>
      </c>
      <c r="W8378" s="95" t="str">
        <f t="shared" si="522"/>
        <v/>
      </c>
      <c r="X8378" s="95" t="str">
        <f t="shared" si="523"/>
        <v/>
      </c>
    </row>
    <row r="8379" spans="21:24" x14ac:dyDescent="0.3">
      <c r="U8379" s="95" t="str">
        <f t="shared" si="520"/>
        <v/>
      </c>
      <c r="V8379" s="95" t="str">
        <f t="shared" si="521"/>
        <v/>
      </c>
      <c r="W8379" s="95" t="str">
        <f t="shared" si="522"/>
        <v/>
      </c>
      <c r="X8379" s="95" t="str">
        <f t="shared" si="523"/>
        <v/>
      </c>
    </row>
    <row r="8380" spans="21:24" x14ac:dyDescent="0.3">
      <c r="U8380" s="95" t="str">
        <f t="shared" si="520"/>
        <v/>
      </c>
      <c r="V8380" s="95" t="str">
        <f t="shared" si="521"/>
        <v/>
      </c>
      <c r="W8380" s="95" t="str">
        <f t="shared" si="522"/>
        <v/>
      </c>
      <c r="X8380" s="95" t="str">
        <f t="shared" si="523"/>
        <v/>
      </c>
    </row>
    <row r="8381" spans="21:24" x14ac:dyDescent="0.3">
      <c r="U8381" s="95" t="str">
        <f t="shared" si="520"/>
        <v/>
      </c>
      <c r="V8381" s="95" t="str">
        <f t="shared" si="521"/>
        <v/>
      </c>
      <c r="W8381" s="95" t="str">
        <f t="shared" si="522"/>
        <v/>
      </c>
      <c r="X8381" s="95" t="str">
        <f t="shared" si="523"/>
        <v/>
      </c>
    </row>
    <row r="8382" spans="21:24" x14ac:dyDescent="0.3">
      <c r="U8382" s="95" t="str">
        <f t="shared" si="520"/>
        <v/>
      </c>
      <c r="V8382" s="95" t="str">
        <f t="shared" si="521"/>
        <v/>
      </c>
      <c r="W8382" s="95" t="str">
        <f t="shared" si="522"/>
        <v/>
      </c>
      <c r="X8382" s="95" t="str">
        <f t="shared" si="523"/>
        <v/>
      </c>
    </row>
    <row r="8383" spans="21:24" x14ac:dyDescent="0.3">
      <c r="U8383" s="95" t="str">
        <f t="shared" si="520"/>
        <v/>
      </c>
      <c r="V8383" s="95" t="str">
        <f t="shared" si="521"/>
        <v/>
      </c>
      <c r="W8383" s="95" t="str">
        <f t="shared" si="522"/>
        <v/>
      </c>
      <c r="X8383" s="95" t="str">
        <f t="shared" si="523"/>
        <v/>
      </c>
    </row>
    <row r="8384" spans="21:24" x14ac:dyDescent="0.3">
      <c r="U8384" s="95" t="str">
        <f t="shared" si="520"/>
        <v/>
      </c>
      <c r="V8384" s="95" t="str">
        <f t="shared" si="521"/>
        <v/>
      </c>
      <c r="W8384" s="95" t="str">
        <f t="shared" si="522"/>
        <v/>
      </c>
      <c r="X8384" s="95" t="str">
        <f t="shared" si="523"/>
        <v/>
      </c>
    </row>
    <row r="8385" spans="21:24" x14ac:dyDescent="0.3">
      <c r="U8385" s="95" t="str">
        <f t="shared" si="520"/>
        <v/>
      </c>
      <c r="V8385" s="95" t="str">
        <f t="shared" si="521"/>
        <v/>
      </c>
      <c r="W8385" s="95" t="str">
        <f t="shared" si="522"/>
        <v/>
      </c>
      <c r="X8385" s="95" t="str">
        <f t="shared" si="523"/>
        <v/>
      </c>
    </row>
    <row r="8386" spans="21:24" x14ac:dyDescent="0.3">
      <c r="U8386" s="95" t="str">
        <f t="shared" si="520"/>
        <v/>
      </c>
      <c r="V8386" s="95" t="str">
        <f t="shared" si="521"/>
        <v/>
      </c>
      <c r="W8386" s="95" t="str">
        <f t="shared" si="522"/>
        <v/>
      </c>
      <c r="X8386" s="95" t="str">
        <f t="shared" si="523"/>
        <v/>
      </c>
    </row>
    <row r="8387" spans="21:24" x14ac:dyDescent="0.3">
      <c r="U8387" s="95" t="str">
        <f t="shared" si="520"/>
        <v/>
      </c>
      <c r="V8387" s="95" t="str">
        <f t="shared" si="521"/>
        <v/>
      </c>
      <c r="W8387" s="95" t="str">
        <f t="shared" si="522"/>
        <v/>
      </c>
      <c r="X8387" s="95" t="str">
        <f t="shared" si="523"/>
        <v/>
      </c>
    </row>
    <row r="8388" spans="21:24" x14ac:dyDescent="0.3">
      <c r="U8388" s="95" t="str">
        <f t="shared" si="520"/>
        <v/>
      </c>
      <c r="V8388" s="95" t="str">
        <f t="shared" si="521"/>
        <v/>
      </c>
      <c r="W8388" s="95" t="str">
        <f t="shared" si="522"/>
        <v/>
      </c>
      <c r="X8388" s="95" t="str">
        <f t="shared" si="523"/>
        <v/>
      </c>
    </row>
    <row r="8389" spans="21:24" x14ac:dyDescent="0.3">
      <c r="U8389" s="95" t="str">
        <f t="shared" ref="U8389:U8452" si="524">IF(L8389="ANO",B8389&amp;"-Linie A","")</f>
        <v/>
      </c>
      <c r="V8389" s="95" t="str">
        <f t="shared" ref="V8389:V8452" si="525">IF(M8389="ANO",B8389&amp;"-Linie B","")</f>
        <v/>
      </c>
      <c r="W8389" s="95" t="str">
        <f t="shared" ref="W8389:W8452" si="526">IF(N8389="ANO",B8389&amp;"-Linie C","")</f>
        <v/>
      </c>
      <c r="X8389" s="95" t="str">
        <f t="shared" ref="X8389:X8452" si="527">IF(O8389="ANO",B8389&amp;"-Linie D","")</f>
        <v/>
      </c>
    </row>
    <row r="8390" spans="21:24" x14ac:dyDescent="0.3">
      <c r="U8390" s="95" t="str">
        <f t="shared" si="524"/>
        <v/>
      </c>
      <c r="V8390" s="95" t="str">
        <f t="shared" si="525"/>
        <v/>
      </c>
      <c r="W8390" s="95" t="str">
        <f t="shared" si="526"/>
        <v/>
      </c>
      <c r="X8390" s="95" t="str">
        <f t="shared" si="527"/>
        <v/>
      </c>
    </row>
    <row r="8391" spans="21:24" x14ac:dyDescent="0.3">
      <c r="U8391" s="95" t="str">
        <f t="shared" si="524"/>
        <v/>
      </c>
      <c r="V8391" s="95" t="str">
        <f t="shared" si="525"/>
        <v/>
      </c>
      <c r="W8391" s="95" t="str">
        <f t="shared" si="526"/>
        <v/>
      </c>
      <c r="X8391" s="95" t="str">
        <f t="shared" si="527"/>
        <v/>
      </c>
    </row>
    <row r="8392" spans="21:24" x14ac:dyDescent="0.3">
      <c r="U8392" s="95" t="str">
        <f t="shared" si="524"/>
        <v/>
      </c>
      <c r="V8392" s="95" t="str">
        <f t="shared" si="525"/>
        <v/>
      </c>
      <c r="W8392" s="95" t="str">
        <f t="shared" si="526"/>
        <v/>
      </c>
      <c r="X8392" s="95" t="str">
        <f t="shared" si="527"/>
        <v/>
      </c>
    </row>
    <row r="8393" spans="21:24" x14ac:dyDescent="0.3">
      <c r="U8393" s="95" t="str">
        <f t="shared" si="524"/>
        <v/>
      </c>
      <c r="V8393" s="95" t="str">
        <f t="shared" si="525"/>
        <v/>
      </c>
      <c r="W8393" s="95" t="str">
        <f t="shared" si="526"/>
        <v/>
      </c>
      <c r="X8393" s="95" t="str">
        <f t="shared" si="527"/>
        <v/>
      </c>
    </row>
    <row r="8394" spans="21:24" x14ac:dyDescent="0.3">
      <c r="U8394" s="95" t="str">
        <f t="shared" si="524"/>
        <v/>
      </c>
      <c r="V8394" s="95" t="str">
        <f t="shared" si="525"/>
        <v/>
      </c>
      <c r="W8394" s="95" t="str">
        <f t="shared" si="526"/>
        <v/>
      </c>
      <c r="X8394" s="95" t="str">
        <f t="shared" si="527"/>
        <v/>
      </c>
    </row>
    <row r="8395" spans="21:24" x14ac:dyDescent="0.3">
      <c r="U8395" s="95" t="str">
        <f t="shared" si="524"/>
        <v/>
      </c>
      <c r="V8395" s="95" t="str">
        <f t="shared" si="525"/>
        <v/>
      </c>
      <c r="W8395" s="95" t="str">
        <f t="shared" si="526"/>
        <v/>
      </c>
      <c r="X8395" s="95" t="str">
        <f t="shared" si="527"/>
        <v/>
      </c>
    </row>
    <row r="8396" spans="21:24" x14ac:dyDescent="0.3">
      <c r="U8396" s="95" t="str">
        <f t="shared" si="524"/>
        <v/>
      </c>
      <c r="V8396" s="95" t="str">
        <f t="shared" si="525"/>
        <v/>
      </c>
      <c r="W8396" s="95" t="str">
        <f t="shared" si="526"/>
        <v/>
      </c>
      <c r="X8396" s="95" t="str">
        <f t="shared" si="527"/>
        <v/>
      </c>
    </row>
    <row r="8397" spans="21:24" x14ac:dyDescent="0.3">
      <c r="U8397" s="95" t="str">
        <f t="shared" si="524"/>
        <v/>
      </c>
      <c r="V8397" s="95" t="str">
        <f t="shared" si="525"/>
        <v/>
      </c>
      <c r="W8397" s="95" t="str">
        <f t="shared" si="526"/>
        <v/>
      </c>
      <c r="X8397" s="95" t="str">
        <f t="shared" si="527"/>
        <v/>
      </c>
    </row>
    <row r="8398" spans="21:24" x14ac:dyDescent="0.3">
      <c r="U8398" s="95" t="str">
        <f t="shared" si="524"/>
        <v/>
      </c>
      <c r="V8398" s="95" t="str">
        <f t="shared" si="525"/>
        <v/>
      </c>
      <c r="W8398" s="95" t="str">
        <f t="shared" si="526"/>
        <v/>
      </c>
      <c r="X8398" s="95" t="str">
        <f t="shared" si="527"/>
        <v/>
      </c>
    </row>
    <row r="8399" spans="21:24" x14ac:dyDescent="0.3">
      <c r="U8399" s="95" t="str">
        <f t="shared" si="524"/>
        <v/>
      </c>
      <c r="V8399" s="95" t="str">
        <f t="shared" si="525"/>
        <v/>
      </c>
      <c r="W8399" s="95" t="str">
        <f t="shared" si="526"/>
        <v/>
      </c>
      <c r="X8399" s="95" t="str">
        <f t="shared" si="527"/>
        <v/>
      </c>
    </row>
    <row r="8400" spans="21:24" x14ac:dyDescent="0.3">
      <c r="U8400" s="95" t="str">
        <f t="shared" si="524"/>
        <v/>
      </c>
      <c r="V8400" s="95" t="str">
        <f t="shared" si="525"/>
        <v/>
      </c>
      <c r="W8400" s="95" t="str">
        <f t="shared" si="526"/>
        <v/>
      </c>
      <c r="X8400" s="95" t="str">
        <f t="shared" si="527"/>
        <v/>
      </c>
    </row>
    <row r="8401" spans="21:24" x14ac:dyDescent="0.3">
      <c r="U8401" s="95" t="str">
        <f t="shared" si="524"/>
        <v/>
      </c>
      <c r="V8401" s="95" t="str">
        <f t="shared" si="525"/>
        <v/>
      </c>
      <c r="W8401" s="95" t="str">
        <f t="shared" si="526"/>
        <v/>
      </c>
      <c r="X8401" s="95" t="str">
        <f t="shared" si="527"/>
        <v/>
      </c>
    </row>
    <row r="8402" spans="21:24" x14ac:dyDescent="0.3">
      <c r="U8402" s="95" t="str">
        <f t="shared" si="524"/>
        <v/>
      </c>
      <c r="V8402" s="95" t="str">
        <f t="shared" si="525"/>
        <v/>
      </c>
      <c r="W8402" s="95" t="str">
        <f t="shared" si="526"/>
        <v/>
      </c>
      <c r="X8402" s="95" t="str">
        <f t="shared" si="527"/>
        <v/>
      </c>
    </row>
    <row r="8403" spans="21:24" x14ac:dyDescent="0.3">
      <c r="U8403" s="95" t="str">
        <f t="shared" si="524"/>
        <v/>
      </c>
      <c r="V8403" s="95" t="str">
        <f t="shared" si="525"/>
        <v/>
      </c>
      <c r="W8403" s="95" t="str">
        <f t="shared" si="526"/>
        <v/>
      </c>
      <c r="X8403" s="95" t="str">
        <f t="shared" si="527"/>
        <v/>
      </c>
    </row>
    <row r="8404" spans="21:24" x14ac:dyDescent="0.3">
      <c r="U8404" s="95" t="str">
        <f t="shared" si="524"/>
        <v/>
      </c>
      <c r="V8404" s="95" t="str">
        <f t="shared" si="525"/>
        <v/>
      </c>
      <c r="W8404" s="95" t="str">
        <f t="shared" si="526"/>
        <v/>
      </c>
      <c r="X8404" s="95" t="str">
        <f t="shared" si="527"/>
        <v/>
      </c>
    </row>
    <row r="8405" spans="21:24" x14ac:dyDescent="0.3">
      <c r="U8405" s="95" t="str">
        <f t="shared" si="524"/>
        <v/>
      </c>
      <c r="V8405" s="95" t="str">
        <f t="shared" si="525"/>
        <v/>
      </c>
      <c r="W8405" s="95" t="str">
        <f t="shared" si="526"/>
        <v/>
      </c>
      <c r="X8405" s="95" t="str">
        <f t="shared" si="527"/>
        <v/>
      </c>
    </row>
    <row r="8406" spans="21:24" x14ac:dyDescent="0.3">
      <c r="U8406" s="95" t="str">
        <f t="shared" si="524"/>
        <v/>
      </c>
      <c r="V8406" s="95" t="str">
        <f t="shared" si="525"/>
        <v/>
      </c>
      <c r="W8406" s="95" t="str">
        <f t="shared" si="526"/>
        <v/>
      </c>
      <c r="X8406" s="95" t="str">
        <f t="shared" si="527"/>
        <v/>
      </c>
    </row>
    <row r="8407" spans="21:24" x14ac:dyDescent="0.3">
      <c r="U8407" s="95" t="str">
        <f t="shared" si="524"/>
        <v/>
      </c>
      <c r="V8407" s="95" t="str">
        <f t="shared" si="525"/>
        <v/>
      </c>
      <c r="W8407" s="95" t="str">
        <f t="shared" si="526"/>
        <v/>
      </c>
      <c r="X8407" s="95" t="str">
        <f t="shared" si="527"/>
        <v/>
      </c>
    </row>
    <row r="8408" spans="21:24" x14ac:dyDescent="0.3">
      <c r="U8408" s="95" t="str">
        <f t="shared" si="524"/>
        <v/>
      </c>
      <c r="V8408" s="95" t="str">
        <f t="shared" si="525"/>
        <v/>
      </c>
      <c r="W8408" s="95" t="str">
        <f t="shared" si="526"/>
        <v/>
      </c>
      <c r="X8408" s="95" t="str">
        <f t="shared" si="527"/>
        <v/>
      </c>
    </row>
    <row r="8409" spans="21:24" x14ac:dyDescent="0.3">
      <c r="U8409" s="95" t="str">
        <f t="shared" si="524"/>
        <v/>
      </c>
      <c r="V8409" s="95" t="str">
        <f t="shared" si="525"/>
        <v/>
      </c>
      <c r="W8409" s="95" t="str">
        <f t="shared" si="526"/>
        <v/>
      </c>
      <c r="X8409" s="95" t="str">
        <f t="shared" si="527"/>
        <v/>
      </c>
    </row>
    <row r="8410" spans="21:24" x14ac:dyDescent="0.3">
      <c r="U8410" s="95" t="str">
        <f t="shared" si="524"/>
        <v/>
      </c>
      <c r="V8410" s="95" t="str">
        <f t="shared" si="525"/>
        <v/>
      </c>
      <c r="W8410" s="95" t="str">
        <f t="shared" si="526"/>
        <v/>
      </c>
      <c r="X8410" s="95" t="str">
        <f t="shared" si="527"/>
        <v/>
      </c>
    </row>
    <row r="8411" spans="21:24" x14ac:dyDescent="0.3">
      <c r="U8411" s="95" t="str">
        <f t="shared" si="524"/>
        <v/>
      </c>
      <c r="V8411" s="95" t="str">
        <f t="shared" si="525"/>
        <v/>
      </c>
      <c r="W8411" s="95" t="str">
        <f t="shared" si="526"/>
        <v/>
      </c>
      <c r="X8411" s="95" t="str">
        <f t="shared" si="527"/>
        <v/>
      </c>
    </row>
    <row r="8412" spans="21:24" x14ac:dyDescent="0.3">
      <c r="U8412" s="95" t="str">
        <f t="shared" si="524"/>
        <v/>
      </c>
      <c r="V8412" s="95" t="str">
        <f t="shared" si="525"/>
        <v/>
      </c>
      <c r="W8412" s="95" t="str">
        <f t="shared" si="526"/>
        <v/>
      </c>
      <c r="X8412" s="95" t="str">
        <f t="shared" si="527"/>
        <v/>
      </c>
    </row>
    <row r="8413" spans="21:24" x14ac:dyDescent="0.3">
      <c r="U8413" s="95" t="str">
        <f t="shared" si="524"/>
        <v/>
      </c>
      <c r="V8413" s="95" t="str">
        <f t="shared" si="525"/>
        <v/>
      </c>
      <c r="W8413" s="95" t="str">
        <f t="shared" si="526"/>
        <v/>
      </c>
      <c r="X8413" s="95" t="str">
        <f t="shared" si="527"/>
        <v/>
      </c>
    </row>
    <row r="8414" spans="21:24" x14ac:dyDescent="0.3">
      <c r="U8414" s="95" t="str">
        <f t="shared" si="524"/>
        <v/>
      </c>
      <c r="V8414" s="95" t="str">
        <f t="shared" si="525"/>
        <v/>
      </c>
      <c r="W8414" s="95" t="str">
        <f t="shared" si="526"/>
        <v/>
      </c>
      <c r="X8414" s="95" t="str">
        <f t="shared" si="527"/>
        <v/>
      </c>
    </row>
    <row r="8415" spans="21:24" x14ac:dyDescent="0.3">
      <c r="U8415" s="95" t="str">
        <f t="shared" si="524"/>
        <v/>
      </c>
      <c r="V8415" s="95" t="str">
        <f t="shared" si="525"/>
        <v/>
      </c>
      <c r="W8415" s="95" t="str">
        <f t="shared" si="526"/>
        <v/>
      </c>
      <c r="X8415" s="95" t="str">
        <f t="shared" si="527"/>
        <v/>
      </c>
    </row>
    <row r="8416" spans="21:24" x14ac:dyDescent="0.3">
      <c r="U8416" s="95" t="str">
        <f t="shared" si="524"/>
        <v/>
      </c>
      <c r="V8416" s="95" t="str">
        <f t="shared" si="525"/>
        <v/>
      </c>
      <c r="W8416" s="95" t="str">
        <f t="shared" si="526"/>
        <v/>
      </c>
      <c r="X8416" s="95" t="str">
        <f t="shared" si="527"/>
        <v/>
      </c>
    </row>
    <row r="8417" spans="21:24" x14ac:dyDescent="0.3">
      <c r="U8417" s="95" t="str">
        <f t="shared" si="524"/>
        <v/>
      </c>
      <c r="V8417" s="95" t="str">
        <f t="shared" si="525"/>
        <v/>
      </c>
      <c r="W8417" s="95" t="str">
        <f t="shared" si="526"/>
        <v/>
      </c>
      <c r="X8417" s="95" t="str">
        <f t="shared" si="527"/>
        <v/>
      </c>
    </row>
    <row r="8418" spans="21:24" x14ac:dyDescent="0.3">
      <c r="U8418" s="95" t="str">
        <f t="shared" si="524"/>
        <v/>
      </c>
      <c r="V8418" s="95" t="str">
        <f t="shared" si="525"/>
        <v/>
      </c>
      <c r="W8418" s="95" t="str">
        <f t="shared" si="526"/>
        <v/>
      </c>
      <c r="X8418" s="95" t="str">
        <f t="shared" si="527"/>
        <v/>
      </c>
    </row>
    <row r="8419" spans="21:24" x14ac:dyDescent="0.3">
      <c r="U8419" s="95" t="str">
        <f t="shared" si="524"/>
        <v/>
      </c>
      <c r="V8419" s="95" t="str">
        <f t="shared" si="525"/>
        <v/>
      </c>
      <c r="W8419" s="95" t="str">
        <f t="shared" si="526"/>
        <v/>
      </c>
      <c r="X8419" s="95" t="str">
        <f t="shared" si="527"/>
        <v/>
      </c>
    </row>
    <row r="8420" spans="21:24" x14ac:dyDescent="0.3">
      <c r="U8420" s="95" t="str">
        <f t="shared" si="524"/>
        <v/>
      </c>
      <c r="V8420" s="95" t="str">
        <f t="shared" si="525"/>
        <v/>
      </c>
      <c r="W8420" s="95" t="str">
        <f t="shared" si="526"/>
        <v/>
      </c>
      <c r="X8420" s="95" t="str">
        <f t="shared" si="527"/>
        <v/>
      </c>
    </row>
    <row r="8421" spans="21:24" x14ac:dyDescent="0.3">
      <c r="U8421" s="95" t="str">
        <f t="shared" si="524"/>
        <v/>
      </c>
      <c r="V8421" s="95" t="str">
        <f t="shared" si="525"/>
        <v/>
      </c>
      <c r="W8421" s="95" t="str">
        <f t="shared" si="526"/>
        <v/>
      </c>
      <c r="X8421" s="95" t="str">
        <f t="shared" si="527"/>
        <v/>
      </c>
    </row>
    <row r="8422" spans="21:24" x14ac:dyDescent="0.3">
      <c r="U8422" s="95" t="str">
        <f t="shared" si="524"/>
        <v/>
      </c>
      <c r="V8422" s="95" t="str">
        <f t="shared" si="525"/>
        <v/>
      </c>
      <c r="W8422" s="95" t="str">
        <f t="shared" si="526"/>
        <v/>
      </c>
      <c r="X8422" s="95" t="str">
        <f t="shared" si="527"/>
        <v/>
      </c>
    </row>
    <row r="8423" spans="21:24" x14ac:dyDescent="0.3">
      <c r="U8423" s="95" t="str">
        <f t="shared" si="524"/>
        <v/>
      </c>
      <c r="V8423" s="95" t="str">
        <f t="shared" si="525"/>
        <v/>
      </c>
      <c r="W8423" s="95" t="str">
        <f t="shared" si="526"/>
        <v/>
      </c>
      <c r="X8423" s="95" t="str">
        <f t="shared" si="527"/>
        <v/>
      </c>
    </row>
    <row r="8424" spans="21:24" x14ac:dyDescent="0.3">
      <c r="U8424" s="95" t="str">
        <f t="shared" si="524"/>
        <v/>
      </c>
      <c r="V8424" s="95" t="str">
        <f t="shared" si="525"/>
        <v/>
      </c>
      <c r="W8424" s="95" t="str">
        <f t="shared" si="526"/>
        <v/>
      </c>
      <c r="X8424" s="95" t="str">
        <f t="shared" si="527"/>
        <v/>
      </c>
    </row>
    <row r="8425" spans="21:24" x14ac:dyDescent="0.3">
      <c r="U8425" s="95" t="str">
        <f t="shared" si="524"/>
        <v/>
      </c>
      <c r="V8425" s="95" t="str">
        <f t="shared" si="525"/>
        <v/>
      </c>
      <c r="W8425" s="95" t="str">
        <f t="shared" si="526"/>
        <v/>
      </c>
      <c r="X8425" s="95" t="str">
        <f t="shared" si="527"/>
        <v/>
      </c>
    </row>
    <row r="8426" spans="21:24" x14ac:dyDescent="0.3">
      <c r="U8426" s="95" t="str">
        <f t="shared" si="524"/>
        <v/>
      </c>
      <c r="V8426" s="95" t="str">
        <f t="shared" si="525"/>
        <v/>
      </c>
      <c r="W8426" s="95" t="str">
        <f t="shared" si="526"/>
        <v/>
      </c>
      <c r="X8426" s="95" t="str">
        <f t="shared" si="527"/>
        <v/>
      </c>
    </row>
    <row r="8427" spans="21:24" x14ac:dyDescent="0.3">
      <c r="U8427" s="95" t="str">
        <f t="shared" si="524"/>
        <v/>
      </c>
      <c r="V8427" s="95" t="str">
        <f t="shared" si="525"/>
        <v/>
      </c>
      <c r="W8427" s="95" t="str">
        <f t="shared" si="526"/>
        <v/>
      </c>
      <c r="X8427" s="95" t="str">
        <f t="shared" si="527"/>
        <v/>
      </c>
    </row>
    <row r="8428" spans="21:24" x14ac:dyDescent="0.3">
      <c r="U8428" s="95" t="str">
        <f t="shared" si="524"/>
        <v/>
      </c>
      <c r="V8428" s="95" t="str">
        <f t="shared" si="525"/>
        <v/>
      </c>
      <c r="W8428" s="95" t="str">
        <f t="shared" si="526"/>
        <v/>
      </c>
      <c r="X8428" s="95" t="str">
        <f t="shared" si="527"/>
        <v/>
      </c>
    </row>
    <row r="8429" spans="21:24" x14ac:dyDescent="0.3">
      <c r="U8429" s="95" t="str">
        <f t="shared" si="524"/>
        <v/>
      </c>
      <c r="V8429" s="95" t="str">
        <f t="shared" si="525"/>
        <v/>
      </c>
      <c r="W8429" s="95" t="str">
        <f t="shared" si="526"/>
        <v/>
      </c>
      <c r="X8429" s="95" t="str">
        <f t="shared" si="527"/>
        <v/>
      </c>
    </row>
    <row r="8430" spans="21:24" x14ac:dyDescent="0.3">
      <c r="U8430" s="95" t="str">
        <f t="shared" si="524"/>
        <v/>
      </c>
      <c r="V8430" s="95" t="str">
        <f t="shared" si="525"/>
        <v/>
      </c>
      <c r="W8430" s="95" t="str">
        <f t="shared" si="526"/>
        <v/>
      </c>
      <c r="X8430" s="95" t="str">
        <f t="shared" si="527"/>
        <v/>
      </c>
    </row>
    <row r="8431" spans="21:24" x14ac:dyDescent="0.3">
      <c r="U8431" s="95" t="str">
        <f t="shared" si="524"/>
        <v/>
      </c>
      <c r="V8431" s="95" t="str">
        <f t="shared" si="525"/>
        <v/>
      </c>
      <c r="W8431" s="95" t="str">
        <f t="shared" si="526"/>
        <v/>
      </c>
      <c r="X8431" s="95" t="str">
        <f t="shared" si="527"/>
        <v/>
      </c>
    </row>
    <row r="8432" spans="21:24" x14ac:dyDescent="0.3">
      <c r="U8432" s="95" t="str">
        <f t="shared" si="524"/>
        <v/>
      </c>
      <c r="V8432" s="95" t="str">
        <f t="shared" si="525"/>
        <v/>
      </c>
      <c r="W8432" s="95" t="str">
        <f t="shared" si="526"/>
        <v/>
      </c>
      <c r="X8432" s="95" t="str">
        <f t="shared" si="527"/>
        <v/>
      </c>
    </row>
    <row r="8433" spans="21:24" x14ac:dyDescent="0.3">
      <c r="U8433" s="95" t="str">
        <f t="shared" si="524"/>
        <v/>
      </c>
      <c r="V8433" s="95" t="str">
        <f t="shared" si="525"/>
        <v/>
      </c>
      <c r="W8433" s="95" t="str">
        <f t="shared" si="526"/>
        <v/>
      </c>
      <c r="X8433" s="95" t="str">
        <f t="shared" si="527"/>
        <v/>
      </c>
    </row>
    <row r="8434" spans="21:24" x14ac:dyDescent="0.3">
      <c r="U8434" s="95" t="str">
        <f t="shared" si="524"/>
        <v/>
      </c>
      <c r="V8434" s="95" t="str">
        <f t="shared" si="525"/>
        <v/>
      </c>
      <c r="W8434" s="95" t="str">
        <f t="shared" si="526"/>
        <v/>
      </c>
      <c r="X8434" s="95" t="str">
        <f t="shared" si="527"/>
        <v/>
      </c>
    </row>
    <row r="8435" spans="21:24" x14ac:dyDescent="0.3">
      <c r="U8435" s="95" t="str">
        <f t="shared" si="524"/>
        <v/>
      </c>
      <c r="V8435" s="95" t="str">
        <f t="shared" si="525"/>
        <v/>
      </c>
      <c r="W8435" s="95" t="str">
        <f t="shared" si="526"/>
        <v/>
      </c>
      <c r="X8435" s="95" t="str">
        <f t="shared" si="527"/>
        <v/>
      </c>
    </row>
    <row r="8436" spans="21:24" x14ac:dyDescent="0.3">
      <c r="U8436" s="95" t="str">
        <f t="shared" si="524"/>
        <v/>
      </c>
      <c r="V8436" s="95" t="str">
        <f t="shared" si="525"/>
        <v/>
      </c>
      <c r="W8436" s="95" t="str">
        <f t="shared" si="526"/>
        <v/>
      </c>
      <c r="X8436" s="95" t="str">
        <f t="shared" si="527"/>
        <v/>
      </c>
    </row>
    <row r="8437" spans="21:24" x14ac:dyDescent="0.3">
      <c r="U8437" s="95" t="str">
        <f t="shared" si="524"/>
        <v/>
      </c>
      <c r="V8437" s="95" t="str">
        <f t="shared" si="525"/>
        <v/>
      </c>
      <c r="W8437" s="95" t="str">
        <f t="shared" si="526"/>
        <v/>
      </c>
      <c r="X8437" s="95" t="str">
        <f t="shared" si="527"/>
        <v/>
      </c>
    </row>
    <row r="8438" spans="21:24" x14ac:dyDescent="0.3">
      <c r="U8438" s="95" t="str">
        <f t="shared" si="524"/>
        <v/>
      </c>
      <c r="V8438" s="95" t="str">
        <f t="shared" si="525"/>
        <v/>
      </c>
      <c r="W8438" s="95" t="str">
        <f t="shared" si="526"/>
        <v/>
      </c>
      <c r="X8438" s="95" t="str">
        <f t="shared" si="527"/>
        <v/>
      </c>
    </row>
    <row r="8439" spans="21:24" x14ac:dyDescent="0.3">
      <c r="U8439" s="95" t="str">
        <f t="shared" si="524"/>
        <v/>
      </c>
      <c r="V8439" s="95" t="str">
        <f t="shared" si="525"/>
        <v/>
      </c>
      <c r="W8439" s="95" t="str">
        <f t="shared" si="526"/>
        <v/>
      </c>
      <c r="X8439" s="95" t="str">
        <f t="shared" si="527"/>
        <v/>
      </c>
    </row>
    <row r="8440" spans="21:24" x14ac:dyDescent="0.3">
      <c r="U8440" s="95" t="str">
        <f t="shared" si="524"/>
        <v/>
      </c>
      <c r="V8440" s="95" t="str">
        <f t="shared" si="525"/>
        <v/>
      </c>
      <c r="W8440" s="95" t="str">
        <f t="shared" si="526"/>
        <v/>
      </c>
      <c r="X8440" s="95" t="str">
        <f t="shared" si="527"/>
        <v/>
      </c>
    </row>
    <row r="8441" spans="21:24" x14ac:dyDescent="0.3">
      <c r="U8441" s="95" t="str">
        <f t="shared" si="524"/>
        <v/>
      </c>
      <c r="V8441" s="95" t="str">
        <f t="shared" si="525"/>
        <v/>
      </c>
      <c r="W8441" s="95" t="str">
        <f t="shared" si="526"/>
        <v/>
      </c>
      <c r="X8441" s="95" t="str">
        <f t="shared" si="527"/>
        <v/>
      </c>
    </row>
    <row r="8442" spans="21:24" x14ac:dyDescent="0.3">
      <c r="U8442" s="95" t="str">
        <f t="shared" si="524"/>
        <v/>
      </c>
      <c r="V8442" s="95" t="str">
        <f t="shared" si="525"/>
        <v/>
      </c>
      <c r="W8442" s="95" t="str">
        <f t="shared" si="526"/>
        <v/>
      </c>
      <c r="X8442" s="95" t="str">
        <f t="shared" si="527"/>
        <v/>
      </c>
    </row>
    <row r="8443" spans="21:24" x14ac:dyDescent="0.3">
      <c r="U8443" s="95" t="str">
        <f t="shared" si="524"/>
        <v/>
      </c>
      <c r="V8443" s="95" t="str">
        <f t="shared" si="525"/>
        <v/>
      </c>
      <c r="W8443" s="95" t="str">
        <f t="shared" si="526"/>
        <v/>
      </c>
      <c r="X8443" s="95" t="str">
        <f t="shared" si="527"/>
        <v/>
      </c>
    </row>
    <row r="8444" spans="21:24" x14ac:dyDescent="0.3">
      <c r="U8444" s="95" t="str">
        <f t="shared" si="524"/>
        <v/>
      </c>
      <c r="V8444" s="95" t="str">
        <f t="shared" si="525"/>
        <v/>
      </c>
      <c r="W8444" s="95" t="str">
        <f t="shared" si="526"/>
        <v/>
      </c>
      <c r="X8444" s="95" t="str">
        <f t="shared" si="527"/>
        <v/>
      </c>
    </row>
    <row r="8445" spans="21:24" x14ac:dyDescent="0.3">
      <c r="U8445" s="95" t="str">
        <f t="shared" si="524"/>
        <v/>
      </c>
      <c r="V8445" s="95" t="str">
        <f t="shared" si="525"/>
        <v/>
      </c>
      <c r="W8445" s="95" t="str">
        <f t="shared" si="526"/>
        <v/>
      </c>
      <c r="X8445" s="95" t="str">
        <f t="shared" si="527"/>
        <v/>
      </c>
    </row>
    <row r="8446" spans="21:24" x14ac:dyDescent="0.3">
      <c r="U8446" s="95" t="str">
        <f t="shared" si="524"/>
        <v/>
      </c>
      <c r="V8446" s="95" t="str">
        <f t="shared" si="525"/>
        <v/>
      </c>
      <c r="W8446" s="95" t="str">
        <f t="shared" si="526"/>
        <v/>
      </c>
      <c r="X8446" s="95" t="str">
        <f t="shared" si="527"/>
        <v/>
      </c>
    </row>
    <row r="8447" spans="21:24" x14ac:dyDescent="0.3">
      <c r="U8447" s="95" t="str">
        <f t="shared" si="524"/>
        <v/>
      </c>
      <c r="V8447" s="95" t="str">
        <f t="shared" si="525"/>
        <v/>
      </c>
      <c r="W8447" s="95" t="str">
        <f t="shared" si="526"/>
        <v/>
      </c>
      <c r="X8447" s="95" t="str">
        <f t="shared" si="527"/>
        <v/>
      </c>
    </row>
    <row r="8448" spans="21:24" x14ac:dyDescent="0.3">
      <c r="U8448" s="95" t="str">
        <f t="shared" si="524"/>
        <v/>
      </c>
      <c r="V8448" s="95" t="str">
        <f t="shared" si="525"/>
        <v/>
      </c>
      <c r="W8448" s="95" t="str">
        <f t="shared" si="526"/>
        <v/>
      </c>
      <c r="X8448" s="95" t="str">
        <f t="shared" si="527"/>
        <v/>
      </c>
    </row>
    <row r="8449" spans="21:24" x14ac:dyDescent="0.3">
      <c r="U8449" s="95" t="str">
        <f t="shared" si="524"/>
        <v/>
      </c>
      <c r="V8449" s="95" t="str">
        <f t="shared" si="525"/>
        <v/>
      </c>
      <c r="W8449" s="95" t="str">
        <f t="shared" si="526"/>
        <v/>
      </c>
      <c r="X8449" s="95" t="str">
        <f t="shared" si="527"/>
        <v/>
      </c>
    </row>
    <row r="8450" spans="21:24" x14ac:dyDescent="0.3">
      <c r="U8450" s="95" t="str">
        <f t="shared" si="524"/>
        <v/>
      </c>
      <c r="V8450" s="95" t="str">
        <f t="shared" si="525"/>
        <v/>
      </c>
      <c r="W8450" s="95" t="str">
        <f t="shared" si="526"/>
        <v/>
      </c>
      <c r="X8450" s="95" t="str">
        <f t="shared" si="527"/>
        <v/>
      </c>
    </row>
    <row r="8451" spans="21:24" x14ac:dyDescent="0.3">
      <c r="U8451" s="95" t="str">
        <f t="shared" si="524"/>
        <v/>
      </c>
      <c r="V8451" s="95" t="str">
        <f t="shared" si="525"/>
        <v/>
      </c>
      <c r="W8451" s="95" t="str">
        <f t="shared" si="526"/>
        <v/>
      </c>
      <c r="X8451" s="95" t="str">
        <f t="shared" si="527"/>
        <v/>
      </c>
    </row>
    <row r="8452" spans="21:24" x14ac:dyDescent="0.3">
      <c r="U8452" s="95" t="str">
        <f t="shared" si="524"/>
        <v/>
      </c>
      <c r="V8452" s="95" t="str">
        <f t="shared" si="525"/>
        <v/>
      </c>
      <c r="W8452" s="95" t="str">
        <f t="shared" si="526"/>
        <v/>
      </c>
      <c r="X8452" s="95" t="str">
        <f t="shared" si="527"/>
        <v/>
      </c>
    </row>
    <row r="8453" spans="21:24" x14ac:dyDescent="0.3">
      <c r="U8453" s="95" t="str">
        <f t="shared" ref="U8453:U8516" si="528">IF(L8453="ANO",B8453&amp;"-Linie A","")</f>
        <v/>
      </c>
      <c r="V8453" s="95" t="str">
        <f t="shared" ref="V8453:V8516" si="529">IF(M8453="ANO",B8453&amp;"-Linie B","")</f>
        <v/>
      </c>
      <c r="W8453" s="95" t="str">
        <f t="shared" ref="W8453:W8516" si="530">IF(N8453="ANO",B8453&amp;"-Linie C","")</f>
        <v/>
      </c>
      <c r="X8453" s="95" t="str">
        <f t="shared" ref="X8453:X8516" si="531">IF(O8453="ANO",B8453&amp;"-Linie D","")</f>
        <v/>
      </c>
    </row>
    <row r="8454" spans="21:24" x14ac:dyDescent="0.3">
      <c r="U8454" s="95" t="str">
        <f t="shared" si="528"/>
        <v/>
      </c>
      <c r="V8454" s="95" t="str">
        <f t="shared" si="529"/>
        <v/>
      </c>
      <c r="W8454" s="95" t="str">
        <f t="shared" si="530"/>
        <v/>
      </c>
      <c r="X8454" s="95" t="str">
        <f t="shared" si="531"/>
        <v/>
      </c>
    </row>
    <row r="8455" spans="21:24" x14ac:dyDescent="0.3">
      <c r="U8455" s="95" t="str">
        <f t="shared" si="528"/>
        <v/>
      </c>
      <c r="V8455" s="95" t="str">
        <f t="shared" si="529"/>
        <v/>
      </c>
      <c r="W8455" s="95" t="str">
        <f t="shared" si="530"/>
        <v/>
      </c>
      <c r="X8455" s="95" t="str">
        <f t="shared" si="531"/>
        <v/>
      </c>
    </row>
    <row r="8456" spans="21:24" x14ac:dyDescent="0.3">
      <c r="U8456" s="95" t="str">
        <f t="shared" si="528"/>
        <v/>
      </c>
      <c r="V8456" s="95" t="str">
        <f t="shared" si="529"/>
        <v/>
      </c>
      <c r="W8456" s="95" t="str">
        <f t="shared" si="530"/>
        <v/>
      </c>
      <c r="X8456" s="95" t="str">
        <f t="shared" si="531"/>
        <v/>
      </c>
    </row>
    <row r="8457" spans="21:24" x14ac:dyDescent="0.3">
      <c r="U8457" s="95" t="str">
        <f t="shared" si="528"/>
        <v/>
      </c>
      <c r="V8457" s="95" t="str">
        <f t="shared" si="529"/>
        <v/>
      </c>
      <c r="W8457" s="95" t="str">
        <f t="shared" si="530"/>
        <v/>
      </c>
      <c r="X8457" s="95" t="str">
        <f t="shared" si="531"/>
        <v/>
      </c>
    </row>
    <row r="8458" spans="21:24" x14ac:dyDescent="0.3">
      <c r="U8458" s="95" t="str">
        <f t="shared" si="528"/>
        <v/>
      </c>
      <c r="V8458" s="95" t="str">
        <f t="shared" si="529"/>
        <v/>
      </c>
      <c r="W8458" s="95" t="str">
        <f t="shared" si="530"/>
        <v/>
      </c>
      <c r="X8458" s="95" t="str">
        <f t="shared" si="531"/>
        <v/>
      </c>
    </row>
    <row r="8459" spans="21:24" x14ac:dyDescent="0.3">
      <c r="U8459" s="95" t="str">
        <f t="shared" si="528"/>
        <v/>
      </c>
      <c r="V8459" s="95" t="str">
        <f t="shared" si="529"/>
        <v/>
      </c>
      <c r="W8459" s="95" t="str">
        <f t="shared" si="530"/>
        <v/>
      </c>
      <c r="X8459" s="95" t="str">
        <f t="shared" si="531"/>
        <v/>
      </c>
    </row>
    <row r="8460" spans="21:24" x14ac:dyDescent="0.3">
      <c r="U8460" s="95" t="str">
        <f t="shared" si="528"/>
        <v/>
      </c>
      <c r="V8460" s="95" t="str">
        <f t="shared" si="529"/>
        <v/>
      </c>
      <c r="W8460" s="95" t="str">
        <f t="shared" si="530"/>
        <v/>
      </c>
      <c r="X8460" s="95" t="str">
        <f t="shared" si="531"/>
        <v/>
      </c>
    </row>
    <row r="8461" spans="21:24" x14ac:dyDescent="0.3">
      <c r="U8461" s="95" t="str">
        <f t="shared" si="528"/>
        <v/>
      </c>
      <c r="V8461" s="95" t="str">
        <f t="shared" si="529"/>
        <v/>
      </c>
      <c r="W8461" s="95" t="str">
        <f t="shared" si="530"/>
        <v/>
      </c>
      <c r="X8461" s="95" t="str">
        <f t="shared" si="531"/>
        <v/>
      </c>
    </row>
    <row r="8462" spans="21:24" x14ac:dyDescent="0.3">
      <c r="U8462" s="95" t="str">
        <f t="shared" si="528"/>
        <v/>
      </c>
      <c r="V8462" s="95" t="str">
        <f t="shared" si="529"/>
        <v/>
      </c>
      <c r="W8462" s="95" t="str">
        <f t="shared" si="530"/>
        <v/>
      </c>
      <c r="X8462" s="95" t="str">
        <f t="shared" si="531"/>
        <v/>
      </c>
    </row>
    <row r="8463" spans="21:24" x14ac:dyDescent="0.3">
      <c r="U8463" s="95" t="str">
        <f t="shared" si="528"/>
        <v/>
      </c>
      <c r="V8463" s="95" t="str">
        <f t="shared" si="529"/>
        <v/>
      </c>
      <c r="W8463" s="95" t="str">
        <f t="shared" si="530"/>
        <v/>
      </c>
      <c r="X8463" s="95" t="str">
        <f t="shared" si="531"/>
        <v/>
      </c>
    </row>
    <row r="8464" spans="21:24" x14ac:dyDescent="0.3">
      <c r="U8464" s="95" t="str">
        <f t="shared" si="528"/>
        <v/>
      </c>
      <c r="V8464" s="95" t="str">
        <f t="shared" si="529"/>
        <v/>
      </c>
      <c r="W8464" s="95" t="str">
        <f t="shared" si="530"/>
        <v/>
      </c>
      <c r="X8464" s="95" t="str">
        <f t="shared" si="531"/>
        <v/>
      </c>
    </row>
    <row r="8465" spans="21:24" x14ac:dyDescent="0.3">
      <c r="U8465" s="95" t="str">
        <f t="shared" si="528"/>
        <v/>
      </c>
      <c r="V8465" s="95" t="str">
        <f t="shared" si="529"/>
        <v/>
      </c>
      <c r="W8465" s="95" t="str">
        <f t="shared" si="530"/>
        <v/>
      </c>
      <c r="X8465" s="95" t="str">
        <f t="shared" si="531"/>
        <v/>
      </c>
    </row>
    <row r="8466" spans="21:24" x14ac:dyDescent="0.3">
      <c r="U8466" s="95" t="str">
        <f t="shared" si="528"/>
        <v/>
      </c>
      <c r="V8466" s="95" t="str">
        <f t="shared" si="529"/>
        <v/>
      </c>
      <c r="W8466" s="95" t="str">
        <f t="shared" si="530"/>
        <v/>
      </c>
      <c r="X8466" s="95" t="str">
        <f t="shared" si="531"/>
        <v/>
      </c>
    </row>
    <row r="8467" spans="21:24" x14ac:dyDescent="0.3">
      <c r="U8467" s="95" t="str">
        <f t="shared" si="528"/>
        <v/>
      </c>
      <c r="V8467" s="95" t="str">
        <f t="shared" si="529"/>
        <v/>
      </c>
      <c r="W8467" s="95" t="str">
        <f t="shared" si="530"/>
        <v/>
      </c>
      <c r="X8467" s="95" t="str">
        <f t="shared" si="531"/>
        <v/>
      </c>
    </row>
    <row r="8468" spans="21:24" x14ac:dyDescent="0.3">
      <c r="U8468" s="95" t="str">
        <f t="shared" si="528"/>
        <v/>
      </c>
      <c r="V8468" s="95" t="str">
        <f t="shared" si="529"/>
        <v/>
      </c>
      <c r="W8468" s="95" t="str">
        <f t="shared" si="530"/>
        <v/>
      </c>
      <c r="X8468" s="95" t="str">
        <f t="shared" si="531"/>
        <v/>
      </c>
    </row>
    <row r="8469" spans="21:24" x14ac:dyDescent="0.3">
      <c r="U8469" s="95" t="str">
        <f t="shared" si="528"/>
        <v/>
      </c>
      <c r="V8469" s="95" t="str">
        <f t="shared" si="529"/>
        <v/>
      </c>
      <c r="W8469" s="95" t="str">
        <f t="shared" si="530"/>
        <v/>
      </c>
      <c r="X8469" s="95" t="str">
        <f t="shared" si="531"/>
        <v/>
      </c>
    </row>
    <row r="8470" spans="21:24" x14ac:dyDescent="0.3">
      <c r="U8470" s="95" t="str">
        <f t="shared" si="528"/>
        <v/>
      </c>
      <c r="V8470" s="95" t="str">
        <f t="shared" si="529"/>
        <v/>
      </c>
      <c r="W8470" s="95" t="str">
        <f t="shared" si="530"/>
        <v/>
      </c>
      <c r="X8470" s="95" t="str">
        <f t="shared" si="531"/>
        <v/>
      </c>
    </row>
    <row r="8471" spans="21:24" x14ac:dyDescent="0.3">
      <c r="U8471" s="95" t="str">
        <f t="shared" si="528"/>
        <v/>
      </c>
      <c r="V8471" s="95" t="str">
        <f t="shared" si="529"/>
        <v/>
      </c>
      <c r="W8471" s="95" t="str">
        <f t="shared" si="530"/>
        <v/>
      </c>
      <c r="X8471" s="95" t="str">
        <f t="shared" si="531"/>
        <v/>
      </c>
    </row>
    <row r="8472" spans="21:24" x14ac:dyDescent="0.3">
      <c r="U8472" s="95" t="str">
        <f t="shared" si="528"/>
        <v/>
      </c>
      <c r="V8472" s="95" t="str">
        <f t="shared" si="529"/>
        <v/>
      </c>
      <c r="W8472" s="95" t="str">
        <f t="shared" si="530"/>
        <v/>
      </c>
      <c r="X8472" s="95" t="str">
        <f t="shared" si="531"/>
        <v/>
      </c>
    </row>
    <row r="8473" spans="21:24" x14ac:dyDescent="0.3">
      <c r="U8473" s="95" t="str">
        <f t="shared" si="528"/>
        <v/>
      </c>
      <c r="V8473" s="95" t="str">
        <f t="shared" si="529"/>
        <v/>
      </c>
      <c r="W8473" s="95" t="str">
        <f t="shared" si="530"/>
        <v/>
      </c>
      <c r="X8473" s="95" t="str">
        <f t="shared" si="531"/>
        <v/>
      </c>
    </row>
    <row r="8474" spans="21:24" x14ac:dyDescent="0.3">
      <c r="U8474" s="95" t="str">
        <f t="shared" si="528"/>
        <v/>
      </c>
      <c r="V8474" s="95" t="str">
        <f t="shared" si="529"/>
        <v/>
      </c>
      <c r="W8474" s="95" t="str">
        <f t="shared" si="530"/>
        <v/>
      </c>
      <c r="X8474" s="95" t="str">
        <f t="shared" si="531"/>
        <v/>
      </c>
    </row>
    <row r="8475" spans="21:24" x14ac:dyDescent="0.3">
      <c r="U8475" s="95" t="str">
        <f t="shared" si="528"/>
        <v/>
      </c>
      <c r="V8475" s="95" t="str">
        <f t="shared" si="529"/>
        <v/>
      </c>
      <c r="W8475" s="95" t="str">
        <f t="shared" si="530"/>
        <v/>
      </c>
      <c r="X8475" s="95" t="str">
        <f t="shared" si="531"/>
        <v/>
      </c>
    </row>
    <row r="8476" spans="21:24" x14ac:dyDescent="0.3">
      <c r="U8476" s="95" t="str">
        <f t="shared" si="528"/>
        <v/>
      </c>
      <c r="V8476" s="95" t="str">
        <f t="shared" si="529"/>
        <v/>
      </c>
      <c r="W8476" s="95" t="str">
        <f t="shared" si="530"/>
        <v/>
      </c>
      <c r="X8476" s="95" t="str">
        <f t="shared" si="531"/>
        <v/>
      </c>
    </row>
    <row r="8477" spans="21:24" x14ac:dyDescent="0.3">
      <c r="U8477" s="95" t="str">
        <f t="shared" si="528"/>
        <v/>
      </c>
      <c r="V8477" s="95" t="str">
        <f t="shared" si="529"/>
        <v/>
      </c>
      <c r="W8477" s="95" t="str">
        <f t="shared" si="530"/>
        <v/>
      </c>
      <c r="X8477" s="95" t="str">
        <f t="shared" si="531"/>
        <v/>
      </c>
    </row>
    <row r="8478" spans="21:24" x14ac:dyDescent="0.3">
      <c r="U8478" s="95" t="str">
        <f t="shared" si="528"/>
        <v/>
      </c>
      <c r="V8478" s="95" t="str">
        <f t="shared" si="529"/>
        <v/>
      </c>
      <c r="W8478" s="95" t="str">
        <f t="shared" si="530"/>
        <v/>
      </c>
      <c r="X8478" s="95" t="str">
        <f t="shared" si="531"/>
        <v/>
      </c>
    </row>
    <row r="8479" spans="21:24" x14ac:dyDescent="0.3">
      <c r="U8479" s="95" t="str">
        <f t="shared" si="528"/>
        <v/>
      </c>
      <c r="V8479" s="95" t="str">
        <f t="shared" si="529"/>
        <v/>
      </c>
      <c r="W8479" s="95" t="str">
        <f t="shared" si="530"/>
        <v/>
      </c>
      <c r="X8479" s="95" t="str">
        <f t="shared" si="531"/>
        <v/>
      </c>
    </row>
    <row r="8480" spans="21:24" x14ac:dyDescent="0.3">
      <c r="U8480" s="95" t="str">
        <f t="shared" si="528"/>
        <v/>
      </c>
      <c r="V8480" s="95" t="str">
        <f t="shared" si="529"/>
        <v/>
      </c>
      <c r="W8480" s="95" t="str">
        <f t="shared" si="530"/>
        <v/>
      </c>
      <c r="X8480" s="95" t="str">
        <f t="shared" si="531"/>
        <v/>
      </c>
    </row>
    <row r="8481" spans="21:24" x14ac:dyDescent="0.3">
      <c r="U8481" s="95" t="str">
        <f t="shared" si="528"/>
        <v/>
      </c>
      <c r="V8481" s="95" t="str">
        <f t="shared" si="529"/>
        <v/>
      </c>
      <c r="W8481" s="95" t="str">
        <f t="shared" si="530"/>
        <v/>
      </c>
      <c r="X8481" s="95" t="str">
        <f t="shared" si="531"/>
        <v/>
      </c>
    </row>
    <row r="8482" spans="21:24" x14ac:dyDescent="0.3">
      <c r="U8482" s="95" t="str">
        <f t="shared" si="528"/>
        <v/>
      </c>
      <c r="V8482" s="95" t="str">
        <f t="shared" si="529"/>
        <v/>
      </c>
      <c r="W8482" s="95" t="str">
        <f t="shared" si="530"/>
        <v/>
      </c>
      <c r="X8482" s="95" t="str">
        <f t="shared" si="531"/>
        <v/>
      </c>
    </row>
    <row r="8483" spans="21:24" x14ac:dyDescent="0.3">
      <c r="U8483" s="95" t="str">
        <f t="shared" si="528"/>
        <v/>
      </c>
      <c r="V8483" s="95" t="str">
        <f t="shared" si="529"/>
        <v/>
      </c>
      <c r="W8483" s="95" t="str">
        <f t="shared" si="530"/>
        <v/>
      </c>
      <c r="X8483" s="95" t="str">
        <f t="shared" si="531"/>
        <v/>
      </c>
    </row>
    <row r="8484" spans="21:24" x14ac:dyDescent="0.3">
      <c r="U8484" s="95" t="str">
        <f t="shared" si="528"/>
        <v/>
      </c>
      <c r="V8484" s="95" t="str">
        <f t="shared" si="529"/>
        <v/>
      </c>
      <c r="W8484" s="95" t="str">
        <f t="shared" si="530"/>
        <v/>
      </c>
      <c r="X8484" s="95" t="str">
        <f t="shared" si="531"/>
        <v/>
      </c>
    </row>
    <row r="8485" spans="21:24" x14ac:dyDescent="0.3">
      <c r="U8485" s="95" t="str">
        <f t="shared" si="528"/>
        <v/>
      </c>
      <c r="V8485" s="95" t="str">
        <f t="shared" si="529"/>
        <v/>
      </c>
      <c r="W8485" s="95" t="str">
        <f t="shared" si="530"/>
        <v/>
      </c>
      <c r="X8485" s="95" t="str">
        <f t="shared" si="531"/>
        <v/>
      </c>
    </row>
    <row r="8486" spans="21:24" x14ac:dyDescent="0.3">
      <c r="U8486" s="95" t="str">
        <f t="shared" si="528"/>
        <v/>
      </c>
      <c r="V8486" s="95" t="str">
        <f t="shared" si="529"/>
        <v/>
      </c>
      <c r="W8486" s="95" t="str">
        <f t="shared" si="530"/>
        <v/>
      </c>
      <c r="X8486" s="95" t="str">
        <f t="shared" si="531"/>
        <v/>
      </c>
    </row>
    <row r="8487" spans="21:24" x14ac:dyDescent="0.3">
      <c r="U8487" s="95" t="str">
        <f t="shared" si="528"/>
        <v/>
      </c>
      <c r="V8487" s="95" t="str">
        <f t="shared" si="529"/>
        <v/>
      </c>
      <c r="W8487" s="95" t="str">
        <f t="shared" si="530"/>
        <v/>
      </c>
      <c r="X8487" s="95" t="str">
        <f t="shared" si="531"/>
        <v/>
      </c>
    </row>
    <row r="8488" spans="21:24" x14ac:dyDescent="0.3">
      <c r="U8488" s="95" t="str">
        <f t="shared" si="528"/>
        <v/>
      </c>
      <c r="V8488" s="95" t="str">
        <f t="shared" si="529"/>
        <v/>
      </c>
      <c r="W8488" s="95" t="str">
        <f t="shared" si="530"/>
        <v/>
      </c>
      <c r="X8488" s="95" t="str">
        <f t="shared" si="531"/>
        <v/>
      </c>
    </row>
    <row r="8489" spans="21:24" x14ac:dyDescent="0.3">
      <c r="U8489" s="95" t="str">
        <f t="shared" si="528"/>
        <v/>
      </c>
      <c r="V8489" s="95" t="str">
        <f t="shared" si="529"/>
        <v/>
      </c>
      <c r="W8489" s="95" t="str">
        <f t="shared" si="530"/>
        <v/>
      </c>
      <c r="X8489" s="95" t="str">
        <f t="shared" si="531"/>
        <v/>
      </c>
    </row>
    <row r="8490" spans="21:24" x14ac:dyDescent="0.3">
      <c r="U8490" s="95" t="str">
        <f t="shared" si="528"/>
        <v/>
      </c>
      <c r="V8490" s="95" t="str">
        <f t="shared" si="529"/>
        <v/>
      </c>
      <c r="W8490" s="95" t="str">
        <f t="shared" si="530"/>
        <v/>
      </c>
      <c r="X8490" s="95" t="str">
        <f t="shared" si="531"/>
        <v/>
      </c>
    </row>
    <row r="8491" spans="21:24" x14ac:dyDescent="0.3">
      <c r="U8491" s="95" t="str">
        <f t="shared" si="528"/>
        <v/>
      </c>
      <c r="V8491" s="95" t="str">
        <f t="shared" si="529"/>
        <v/>
      </c>
      <c r="W8491" s="95" t="str">
        <f t="shared" si="530"/>
        <v/>
      </c>
      <c r="X8491" s="95" t="str">
        <f t="shared" si="531"/>
        <v/>
      </c>
    </row>
    <row r="8492" spans="21:24" x14ac:dyDescent="0.3">
      <c r="U8492" s="95" t="str">
        <f t="shared" si="528"/>
        <v/>
      </c>
      <c r="V8492" s="95" t="str">
        <f t="shared" si="529"/>
        <v/>
      </c>
      <c r="W8492" s="95" t="str">
        <f t="shared" si="530"/>
        <v/>
      </c>
      <c r="X8492" s="95" t="str">
        <f t="shared" si="531"/>
        <v/>
      </c>
    </row>
    <row r="8493" spans="21:24" x14ac:dyDescent="0.3">
      <c r="U8493" s="95" t="str">
        <f t="shared" si="528"/>
        <v/>
      </c>
      <c r="V8493" s="95" t="str">
        <f t="shared" si="529"/>
        <v/>
      </c>
      <c r="W8493" s="95" t="str">
        <f t="shared" si="530"/>
        <v/>
      </c>
      <c r="X8493" s="95" t="str">
        <f t="shared" si="531"/>
        <v/>
      </c>
    </row>
    <row r="8494" spans="21:24" x14ac:dyDescent="0.3">
      <c r="U8494" s="95" t="str">
        <f t="shared" si="528"/>
        <v/>
      </c>
      <c r="V8494" s="95" t="str">
        <f t="shared" si="529"/>
        <v/>
      </c>
      <c r="W8494" s="95" t="str">
        <f t="shared" si="530"/>
        <v/>
      </c>
      <c r="X8494" s="95" t="str">
        <f t="shared" si="531"/>
        <v/>
      </c>
    </row>
    <row r="8495" spans="21:24" x14ac:dyDescent="0.3">
      <c r="U8495" s="95" t="str">
        <f t="shared" si="528"/>
        <v/>
      </c>
      <c r="V8495" s="95" t="str">
        <f t="shared" si="529"/>
        <v/>
      </c>
      <c r="W8495" s="95" t="str">
        <f t="shared" si="530"/>
        <v/>
      </c>
      <c r="X8495" s="95" t="str">
        <f t="shared" si="531"/>
        <v/>
      </c>
    </row>
    <row r="8496" spans="21:24" x14ac:dyDescent="0.3">
      <c r="U8496" s="95" t="str">
        <f t="shared" si="528"/>
        <v/>
      </c>
      <c r="V8496" s="95" t="str">
        <f t="shared" si="529"/>
        <v/>
      </c>
      <c r="W8496" s="95" t="str">
        <f t="shared" si="530"/>
        <v/>
      </c>
      <c r="X8496" s="95" t="str">
        <f t="shared" si="531"/>
        <v/>
      </c>
    </row>
    <row r="8497" spans="21:24" x14ac:dyDescent="0.3">
      <c r="U8497" s="95" t="str">
        <f t="shared" si="528"/>
        <v/>
      </c>
      <c r="V8497" s="95" t="str">
        <f t="shared" si="529"/>
        <v/>
      </c>
      <c r="W8497" s="95" t="str">
        <f t="shared" si="530"/>
        <v/>
      </c>
      <c r="X8497" s="95" t="str">
        <f t="shared" si="531"/>
        <v/>
      </c>
    </row>
    <row r="8498" spans="21:24" x14ac:dyDescent="0.3">
      <c r="U8498" s="95" t="str">
        <f t="shared" si="528"/>
        <v/>
      </c>
      <c r="V8498" s="95" t="str">
        <f t="shared" si="529"/>
        <v/>
      </c>
      <c r="W8498" s="95" t="str">
        <f t="shared" si="530"/>
        <v/>
      </c>
      <c r="X8498" s="95" t="str">
        <f t="shared" si="531"/>
        <v/>
      </c>
    </row>
    <row r="8499" spans="21:24" x14ac:dyDescent="0.3">
      <c r="U8499" s="95" t="str">
        <f t="shared" si="528"/>
        <v/>
      </c>
      <c r="V8499" s="95" t="str">
        <f t="shared" si="529"/>
        <v/>
      </c>
      <c r="W8499" s="95" t="str">
        <f t="shared" si="530"/>
        <v/>
      </c>
      <c r="X8499" s="95" t="str">
        <f t="shared" si="531"/>
        <v/>
      </c>
    </row>
    <row r="8500" spans="21:24" x14ac:dyDescent="0.3">
      <c r="U8500" s="95" t="str">
        <f t="shared" si="528"/>
        <v/>
      </c>
      <c r="V8500" s="95" t="str">
        <f t="shared" si="529"/>
        <v/>
      </c>
      <c r="W8500" s="95" t="str">
        <f t="shared" si="530"/>
        <v/>
      </c>
      <c r="X8500" s="95" t="str">
        <f t="shared" si="531"/>
        <v/>
      </c>
    </row>
    <row r="8501" spans="21:24" x14ac:dyDescent="0.3">
      <c r="U8501" s="95" t="str">
        <f t="shared" si="528"/>
        <v/>
      </c>
      <c r="V8501" s="95" t="str">
        <f t="shared" si="529"/>
        <v/>
      </c>
      <c r="W8501" s="95" t="str">
        <f t="shared" si="530"/>
        <v/>
      </c>
      <c r="X8501" s="95" t="str">
        <f t="shared" si="531"/>
        <v/>
      </c>
    </row>
    <row r="8502" spans="21:24" x14ac:dyDescent="0.3">
      <c r="U8502" s="95" t="str">
        <f t="shared" si="528"/>
        <v/>
      </c>
      <c r="V8502" s="95" t="str">
        <f t="shared" si="529"/>
        <v/>
      </c>
      <c r="W8502" s="95" t="str">
        <f t="shared" si="530"/>
        <v/>
      </c>
      <c r="X8502" s="95" t="str">
        <f t="shared" si="531"/>
        <v/>
      </c>
    </row>
    <row r="8503" spans="21:24" x14ac:dyDescent="0.3">
      <c r="U8503" s="95" t="str">
        <f t="shared" si="528"/>
        <v/>
      </c>
      <c r="V8503" s="95" t="str">
        <f t="shared" si="529"/>
        <v/>
      </c>
      <c r="W8503" s="95" t="str">
        <f t="shared" si="530"/>
        <v/>
      </c>
      <c r="X8503" s="95" t="str">
        <f t="shared" si="531"/>
        <v/>
      </c>
    </row>
    <row r="8504" spans="21:24" x14ac:dyDescent="0.3">
      <c r="U8504" s="95" t="str">
        <f t="shared" si="528"/>
        <v/>
      </c>
      <c r="V8504" s="95" t="str">
        <f t="shared" si="529"/>
        <v/>
      </c>
      <c r="W8504" s="95" t="str">
        <f t="shared" si="530"/>
        <v/>
      </c>
      <c r="X8504" s="95" t="str">
        <f t="shared" si="531"/>
        <v/>
      </c>
    </row>
    <row r="8505" spans="21:24" x14ac:dyDescent="0.3">
      <c r="U8505" s="95" t="str">
        <f t="shared" si="528"/>
        <v/>
      </c>
      <c r="V8505" s="95" t="str">
        <f t="shared" si="529"/>
        <v/>
      </c>
      <c r="W8505" s="95" t="str">
        <f t="shared" si="530"/>
        <v/>
      </c>
      <c r="X8505" s="95" t="str">
        <f t="shared" si="531"/>
        <v/>
      </c>
    </row>
    <row r="8506" spans="21:24" x14ac:dyDescent="0.3">
      <c r="U8506" s="95" t="str">
        <f t="shared" si="528"/>
        <v/>
      </c>
      <c r="V8506" s="95" t="str">
        <f t="shared" si="529"/>
        <v/>
      </c>
      <c r="W8506" s="95" t="str">
        <f t="shared" si="530"/>
        <v/>
      </c>
      <c r="X8506" s="95" t="str">
        <f t="shared" si="531"/>
        <v/>
      </c>
    </row>
    <row r="8507" spans="21:24" x14ac:dyDescent="0.3">
      <c r="U8507" s="95" t="str">
        <f t="shared" si="528"/>
        <v/>
      </c>
      <c r="V8507" s="95" t="str">
        <f t="shared" si="529"/>
        <v/>
      </c>
      <c r="W8507" s="95" t="str">
        <f t="shared" si="530"/>
        <v/>
      </c>
      <c r="X8507" s="95" t="str">
        <f t="shared" si="531"/>
        <v/>
      </c>
    </row>
    <row r="8508" spans="21:24" x14ac:dyDescent="0.3">
      <c r="U8508" s="95" t="str">
        <f t="shared" si="528"/>
        <v/>
      </c>
      <c r="V8508" s="95" t="str">
        <f t="shared" si="529"/>
        <v/>
      </c>
      <c r="W8508" s="95" t="str">
        <f t="shared" si="530"/>
        <v/>
      </c>
      <c r="X8508" s="95" t="str">
        <f t="shared" si="531"/>
        <v/>
      </c>
    </row>
    <row r="8509" spans="21:24" x14ac:dyDescent="0.3">
      <c r="U8509" s="95" t="str">
        <f t="shared" si="528"/>
        <v/>
      </c>
      <c r="V8509" s="95" t="str">
        <f t="shared" si="529"/>
        <v/>
      </c>
      <c r="W8509" s="95" t="str">
        <f t="shared" si="530"/>
        <v/>
      </c>
      <c r="X8509" s="95" t="str">
        <f t="shared" si="531"/>
        <v/>
      </c>
    </row>
    <row r="8510" spans="21:24" x14ac:dyDescent="0.3">
      <c r="U8510" s="95" t="str">
        <f t="shared" si="528"/>
        <v/>
      </c>
      <c r="V8510" s="95" t="str">
        <f t="shared" si="529"/>
        <v/>
      </c>
      <c r="W8510" s="95" t="str">
        <f t="shared" si="530"/>
        <v/>
      </c>
      <c r="X8510" s="95" t="str">
        <f t="shared" si="531"/>
        <v/>
      </c>
    </row>
    <row r="8511" spans="21:24" x14ac:dyDescent="0.3">
      <c r="U8511" s="95" t="str">
        <f t="shared" si="528"/>
        <v/>
      </c>
      <c r="V8511" s="95" t="str">
        <f t="shared" si="529"/>
        <v/>
      </c>
      <c r="W8511" s="95" t="str">
        <f t="shared" si="530"/>
        <v/>
      </c>
      <c r="X8511" s="95" t="str">
        <f t="shared" si="531"/>
        <v/>
      </c>
    </row>
    <row r="8512" spans="21:24" x14ac:dyDescent="0.3">
      <c r="U8512" s="95" t="str">
        <f t="shared" si="528"/>
        <v/>
      </c>
      <c r="V8512" s="95" t="str">
        <f t="shared" si="529"/>
        <v/>
      </c>
      <c r="W8512" s="95" t="str">
        <f t="shared" si="530"/>
        <v/>
      </c>
      <c r="X8512" s="95" t="str">
        <f t="shared" si="531"/>
        <v/>
      </c>
    </row>
    <row r="8513" spans="21:24" x14ac:dyDescent="0.3">
      <c r="U8513" s="95" t="str">
        <f t="shared" si="528"/>
        <v/>
      </c>
      <c r="V8513" s="95" t="str">
        <f t="shared" si="529"/>
        <v/>
      </c>
      <c r="W8513" s="95" t="str">
        <f t="shared" si="530"/>
        <v/>
      </c>
      <c r="X8513" s="95" t="str">
        <f t="shared" si="531"/>
        <v/>
      </c>
    </row>
    <row r="8514" spans="21:24" x14ac:dyDescent="0.3">
      <c r="U8514" s="95" t="str">
        <f t="shared" si="528"/>
        <v/>
      </c>
      <c r="V8514" s="95" t="str">
        <f t="shared" si="529"/>
        <v/>
      </c>
      <c r="W8514" s="95" t="str">
        <f t="shared" si="530"/>
        <v/>
      </c>
      <c r="X8514" s="95" t="str">
        <f t="shared" si="531"/>
        <v/>
      </c>
    </row>
    <row r="8515" spans="21:24" x14ac:dyDescent="0.3">
      <c r="U8515" s="95" t="str">
        <f t="shared" si="528"/>
        <v/>
      </c>
      <c r="V8515" s="95" t="str">
        <f t="shared" si="529"/>
        <v/>
      </c>
      <c r="W8515" s="95" t="str">
        <f t="shared" si="530"/>
        <v/>
      </c>
      <c r="X8515" s="95" t="str">
        <f t="shared" si="531"/>
        <v/>
      </c>
    </row>
    <row r="8516" spans="21:24" x14ac:dyDescent="0.3">
      <c r="U8516" s="95" t="str">
        <f t="shared" si="528"/>
        <v/>
      </c>
      <c r="V8516" s="95" t="str">
        <f t="shared" si="529"/>
        <v/>
      </c>
      <c r="W8516" s="95" t="str">
        <f t="shared" si="530"/>
        <v/>
      </c>
      <c r="X8516" s="95" t="str">
        <f t="shared" si="531"/>
        <v/>
      </c>
    </row>
    <row r="8517" spans="21:24" x14ac:dyDescent="0.3">
      <c r="U8517" s="95" t="str">
        <f t="shared" ref="U8517:U8580" si="532">IF(L8517="ANO",B8517&amp;"-Linie A","")</f>
        <v/>
      </c>
      <c r="V8517" s="95" t="str">
        <f t="shared" ref="V8517:V8580" si="533">IF(M8517="ANO",B8517&amp;"-Linie B","")</f>
        <v/>
      </c>
      <c r="W8517" s="95" t="str">
        <f t="shared" ref="W8517:W8580" si="534">IF(N8517="ANO",B8517&amp;"-Linie C","")</f>
        <v/>
      </c>
      <c r="X8517" s="95" t="str">
        <f t="shared" ref="X8517:X8580" si="535">IF(O8517="ANO",B8517&amp;"-Linie D","")</f>
        <v/>
      </c>
    </row>
    <row r="8518" spans="21:24" x14ac:dyDescent="0.3">
      <c r="U8518" s="95" t="str">
        <f t="shared" si="532"/>
        <v/>
      </c>
      <c r="V8518" s="95" t="str">
        <f t="shared" si="533"/>
        <v/>
      </c>
      <c r="W8518" s="95" t="str">
        <f t="shared" si="534"/>
        <v/>
      </c>
      <c r="X8518" s="95" t="str">
        <f t="shared" si="535"/>
        <v/>
      </c>
    </row>
    <row r="8519" spans="21:24" x14ac:dyDescent="0.3">
      <c r="U8519" s="95" t="str">
        <f t="shared" si="532"/>
        <v/>
      </c>
      <c r="V8519" s="95" t="str">
        <f t="shared" si="533"/>
        <v/>
      </c>
      <c r="W8519" s="95" t="str">
        <f t="shared" si="534"/>
        <v/>
      </c>
      <c r="X8519" s="95" t="str">
        <f t="shared" si="535"/>
        <v/>
      </c>
    </row>
    <row r="8520" spans="21:24" x14ac:dyDescent="0.3">
      <c r="U8520" s="95" t="str">
        <f t="shared" si="532"/>
        <v/>
      </c>
      <c r="V8520" s="95" t="str">
        <f t="shared" si="533"/>
        <v/>
      </c>
      <c r="W8520" s="95" t="str">
        <f t="shared" si="534"/>
        <v/>
      </c>
      <c r="X8520" s="95" t="str">
        <f t="shared" si="535"/>
        <v/>
      </c>
    </row>
    <row r="8521" spans="21:24" x14ac:dyDescent="0.3">
      <c r="U8521" s="95" t="str">
        <f t="shared" si="532"/>
        <v/>
      </c>
      <c r="V8521" s="95" t="str">
        <f t="shared" si="533"/>
        <v/>
      </c>
      <c r="W8521" s="95" t="str">
        <f t="shared" si="534"/>
        <v/>
      </c>
      <c r="X8521" s="95" t="str">
        <f t="shared" si="535"/>
        <v/>
      </c>
    </row>
    <row r="8522" spans="21:24" x14ac:dyDescent="0.3">
      <c r="U8522" s="95" t="str">
        <f t="shared" si="532"/>
        <v/>
      </c>
      <c r="V8522" s="95" t="str">
        <f t="shared" si="533"/>
        <v/>
      </c>
      <c r="W8522" s="95" t="str">
        <f t="shared" si="534"/>
        <v/>
      </c>
      <c r="X8522" s="95" t="str">
        <f t="shared" si="535"/>
        <v/>
      </c>
    </row>
    <row r="8523" spans="21:24" x14ac:dyDescent="0.3">
      <c r="U8523" s="95" t="str">
        <f t="shared" si="532"/>
        <v/>
      </c>
      <c r="V8523" s="95" t="str">
        <f t="shared" si="533"/>
        <v/>
      </c>
      <c r="W8523" s="95" t="str">
        <f t="shared" si="534"/>
        <v/>
      </c>
      <c r="X8523" s="95" t="str">
        <f t="shared" si="535"/>
        <v/>
      </c>
    </row>
    <row r="8524" spans="21:24" x14ac:dyDescent="0.3">
      <c r="U8524" s="95" t="str">
        <f t="shared" si="532"/>
        <v/>
      </c>
      <c r="V8524" s="95" t="str">
        <f t="shared" si="533"/>
        <v/>
      </c>
      <c r="W8524" s="95" t="str">
        <f t="shared" si="534"/>
        <v/>
      </c>
      <c r="X8524" s="95" t="str">
        <f t="shared" si="535"/>
        <v/>
      </c>
    </row>
    <row r="8525" spans="21:24" x14ac:dyDescent="0.3">
      <c r="U8525" s="95" t="str">
        <f t="shared" si="532"/>
        <v/>
      </c>
      <c r="V8525" s="95" t="str">
        <f t="shared" si="533"/>
        <v/>
      </c>
      <c r="W8525" s="95" t="str">
        <f t="shared" si="534"/>
        <v/>
      </c>
      <c r="X8525" s="95" t="str">
        <f t="shared" si="535"/>
        <v/>
      </c>
    </row>
    <row r="8526" spans="21:24" x14ac:dyDescent="0.3">
      <c r="U8526" s="95" t="str">
        <f t="shared" si="532"/>
        <v/>
      </c>
      <c r="V8526" s="95" t="str">
        <f t="shared" si="533"/>
        <v/>
      </c>
      <c r="W8526" s="95" t="str">
        <f t="shared" si="534"/>
        <v/>
      </c>
      <c r="X8526" s="95" t="str">
        <f t="shared" si="535"/>
        <v/>
      </c>
    </row>
    <row r="8527" spans="21:24" x14ac:dyDescent="0.3">
      <c r="U8527" s="95" t="str">
        <f t="shared" si="532"/>
        <v/>
      </c>
      <c r="V8527" s="95" t="str">
        <f t="shared" si="533"/>
        <v/>
      </c>
      <c r="W8527" s="95" t="str">
        <f t="shared" si="534"/>
        <v/>
      </c>
      <c r="X8527" s="95" t="str">
        <f t="shared" si="535"/>
        <v/>
      </c>
    </row>
    <row r="8528" spans="21:24" x14ac:dyDescent="0.3">
      <c r="U8528" s="95" t="str">
        <f t="shared" si="532"/>
        <v/>
      </c>
      <c r="V8528" s="95" t="str">
        <f t="shared" si="533"/>
        <v/>
      </c>
      <c r="W8528" s="95" t="str">
        <f t="shared" si="534"/>
        <v/>
      </c>
      <c r="X8528" s="95" t="str">
        <f t="shared" si="535"/>
        <v/>
      </c>
    </row>
    <row r="8529" spans="21:24" x14ac:dyDescent="0.3">
      <c r="U8529" s="95" t="str">
        <f t="shared" si="532"/>
        <v/>
      </c>
      <c r="V8529" s="95" t="str">
        <f t="shared" si="533"/>
        <v/>
      </c>
      <c r="W8529" s="95" t="str">
        <f t="shared" si="534"/>
        <v/>
      </c>
      <c r="X8529" s="95" t="str">
        <f t="shared" si="535"/>
        <v/>
      </c>
    </row>
    <row r="8530" spans="21:24" x14ac:dyDescent="0.3">
      <c r="U8530" s="95" t="str">
        <f t="shared" si="532"/>
        <v/>
      </c>
      <c r="V8530" s="95" t="str">
        <f t="shared" si="533"/>
        <v/>
      </c>
      <c r="W8530" s="95" t="str">
        <f t="shared" si="534"/>
        <v/>
      </c>
      <c r="X8530" s="95" t="str">
        <f t="shared" si="535"/>
        <v/>
      </c>
    </row>
    <row r="8531" spans="21:24" x14ac:dyDescent="0.3">
      <c r="U8531" s="95" t="str">
        <f t="shared" si="532"/>
        <v/>
      </c>
      <c r="V8531" s="95" t="str">
        <f t="shared" si="533"/>
        <v/>
      </c>
      <c r="W8531" s="95" t="str">
        <f t="shared" si="534"/>
        <v/>
      </c>
      <c r="X8531" s="95" t="str">
        <f t="shared" si="535"/>
        <v/>
      </c>
    </row>
    <row r="8532" spans="21:24" x14ac:dyDescent="0.3">
      <c r="U8532" s="95" t="str">
        <f t="shared" si="532"/>
        <v/>
      </c>
      <c r="V8532" s="95" t="str">
        <f t="shared" si="533"/>
        <v/>
      </c>
      <c r="W8532" s="95" t="str">
        <f t="shared" si="534"/>
        <v/>
      </c>
      <c r="X8532" s="95" t="str">
        <f t="shared" si="535"/>
        <v/>
      </c>
    </row>
    <row r="8533" spans="21:24" x14ac:dyDescent="0.3">
      <c r="U8533" s="95" t="str">
        <f t="shared" si="532"/>
        <v/>
      </c>
      <c r="V8533" s="95" t="str">
        <f t="shared" si="533"/>
        <v/>
      </c>
      <c r="W8533" s="95" t="str">
        <f t="shared" si="534"/>
        <v/>
      </c>
      <c r="X8533" s="95" t="str">
        <f t="shared" si="535"/>
        <v/>
      </c>
    </row>
    <row r="8534" spans="21:24" x14ac:dyDescent="0.3">
      <c r="U8534" s="95" t="str">
        <f t="shared" si="532"/>
        <v/>
      </c>
      <c r="V8534" s="95" t="str">
        <f t="shared" si="533"/>
        <v/>
      </c>
      <c r="W8534" s="95" t="str">
        <f t="shared" si="534"/>
        <v/>
      </c>
      <c r="X8534" s="95" t="str">
        <f t="shared" si="535"/>
        <v/>
      </c>
    </row>
    <row r="8535" spans="21:24" x14ac:dyDescent="0.3">
      <c r="U8535" s="95" t="str">
        <f t="shared" si="532"/>
        <v/>
      </c>
      <c r="V8535" s="95" t="str">
        <f t="shared" si="533"/>
        <v/>
      </c>
      <c r="W8535" s="95" t="str">
        <f t="shared" si="534"/>
        <v/>
      </c>
      <c r="X8535" s="95" t="str">
        <f t="shared" si="535"/>
        <v/>
      </c>
    </row>
    <row r="8536" spans="21:24" x14ac:dyDescent="0.3">
      <c r="U8536" s="95" t="str">
        <f t="shared" si="532"/>
        <v/>
      </c>
      <c r="V8536" s="95" t="str">
        <f t="shared" si="533"/>
        <v/>
      </c>
      <c r="W8536" s="95" t="str">
        <f t="shared" si="534"/>
        <v/>
      </c>
      <c r="X8536" s="95" t="str">
        <f t="shared" si="535"/>
        <v/>
      </c>
    </row>
    <row r="8537" spans="21:24" x14ac:dyDescent="0.3">
      <c r="U8537" s="95" t="str">
        <f t="shared" si="532"/>
        <v/>
      </c>
      <c r="V8537" s="95" t="str">
        <f t="shared" si="533"/>
        <v/>
      </c>
      <c r="W8537" s="95" t="str">
        <f t="shared" si="534"/>
        <v/>
      </c>
      <c r="X8537" s="95" t="str">
        <f t="shared" si="535"/>
        <v/>
      </c>
    </row>
    <row r="8538" spans="21:24" x14ac:dyDescent="0.3">
      <c r="U8538" s="95" t="str">
        <f t="shared" si="532"/>
        <v/>
      </c>
      <c r="V8538" s="95" t="str">
        <f t="shared" si="533"/>
        <v/>
      </c>
      <c r="W8538" s="95" t="str">
        <f t="shared" si="534"/>
        <v/>
      </c>
      <c r="X8538" s="95" t="str">
        <f t="shared" si="535"/>
        <v/>
      </c>
    </row>
    <row r="8539" spans="21:24" x14ac:dyDescent="0.3">
      <c r="U8539" s="95" t="str">
        <f t="shared" si="532"/>
        <v/>
      </c>
      <c r="V8539" s="95" t="str">
        <f t="shared" si="533"/>
        <v/>
      </c>
      <c r="W8539" s="95" t="str">
        <f t="shared" si="534"/>
        <v/>
      </c>
      <c r="X8539" s="95" t="str">
        <f t="shared" si="535"/>
        <v/>
      </c>
    </row>
    <row r="8540" spans="21:24" x14ac:dyDescent="0.3">
      <c r="U8540" s="95" t="str">
        <f t="shared" si="532"/>
        <v/>
      </c>
      <c r="V8540" s="95" t="str">
        <f t="shared" si="533"/>
        <v/>
      </c>
      <c r="W8540" s="95" t="str">
        <f t="shared" si="534"/>
        <v/>
      </c>
      <c r="X8540" s="95" t="str">
        <f t="shared" si="535"/>
        <v/>
      </c>
    </row>
    <row r="8541" spans="21:24" x14ac:dyDescent="0.3">
      <c r="U8541" s="95" t="str">
        <f t="shared" si="532"/>
        <v/>
      </c>
      <c r="V8541" s="95" t="str">
        <f t="shared" si="533"/>
        <v/>
      </c>
      <c r="W8541" s="95" t="str">
        <f t="shared" si="534"/>
        <v/>
      </c>
      <c r="X8541" s="95" t="str">
        <f t="shared" si="535"/>
        <v/>
      </c>
    </row>
    <row r="8542" spans="21:24" x14ac:dyDescent="0.3">
      <c r="U8542" s="95" t="str">
        <f t="shared" si="532"/>
        <v/>
      </c>
      <c r="V8542" s="95" t="str">
        <f t="shared" si="533"/>
        <v/>
      </c>
      <c r="W8542" s="95" t="str">
        <f t="shared" si="534"/>
        <v/>
      </c>
      <c r="X8542" s="95" t="str">
        <f t="shared" si="535"/>
        <v/>
      </c>
    </row>
    <row r="8543" spans="21:24" x14ac:dyDescent="0.3">
      <c r="U8543" s="95" t="str">
        <f t="shared" si="532"/>
        <v/>
      </c>
      <c r="V8543" s="95" t="str">
        <f t="shared" si="533"/>
        <v/>
      </c>
      <c r="W8543" s="95" t="str">
        <f t="shared" si="534"/>
        <v/>
      </c>
      <c r="X8543" s="95" t="str">
        <f t="shared" si="535"/>
        <v/>
      </c>
    </row>
    <row r="8544" spans="21:24" x14ac:dyDescent="0.3">
      <c r="U8544" s="95" t="str">
        <f t="shared" si="532"/>
        <v/>
      </c>
      <c r="V8544" s="95" t="str">
        <f t="shared" si="533"/>
        <v/>
      </c>
      <c r="W8544" s="95" t="str">
        <f t="shared" si="534"/>
        <v/>
      </c>
      <c r="X8544" s="95" t="str">
        <f t="shared" si="535"/>
        <v/>
      </c>
    </row>
    <row r="8545" spans="21:24" x14ac:dyDescent="0.3">
      <c r="U8545" s="95" t="str">
        <f t="shared" si="532"/>
        <v/>
      </c>
      <c r="V8545" s="95" t="str">
        <f t="shared" si="533"/>
        <v/>
      </c>
      <c r="W8545" s="95" t="str">
        <f t="shared" si="534"/>
        <v/>
      </c>
      <c r="X8545" s="95" t="str">
        <f t="shared" si="535"/>
        <v/>
      </c>
    </row>
    <row r="8546" spans="21:24" x14ac:dyDescent="0.3">
      <c r="U8546" s="95" t="str">
        <f t="shared" si="532"/>
        <v/>
      </c>
      <c r="V8546" s="95" t="str">
        <f t="shared" si="533"/>
        <v/>
      </c>
      <c r="W8546" s="95" t="str">
        <f t="shared" si="534"/>
        <v/>
      </c>
      <c r="X8546" s="95" t="str">
        <f t="shared" si="535"/>
        <v/>
      </c>
    </row>
    <row r="8547" spans="21:24" x14ac:dyDescent="0.3">
      <c r="U8547" s="95" t="str">
        <f t="shared" si="532"/>
        <v/>
      </c>
      <c r="V8547" s="95" t="str">
        <f t="shared" si="533"/>
        <v/>
      </c>
      <c r="W8547" s="95" t="str">
        <f t="shared" si="534"/>
        <v/>
      </c>
      <c r="X8547" s="95" t="str">
        <f t="shared" si="535"/>
        <v/>
      </c>
    </row>
    <row r="8548" spans="21:24" x14ac:dyDescent="0.3">
      <c r="U8548" s="95" t="str">
        <f t="shared" si="532"/>
        <v/>
      </c>
      <c r="V8548" s="95" t="str">
        <f t="shared" si="533"/>
        <v/>
      </c>
      <c r="W8548" s="95" t="str">
        <f t="shared" si="534"/>
        <v/>
      </c>
      <c r="X8548" s="95" t="str">
        <f t="shared" si="535"/>
        <v/>
      </c>
    </row>
    <row r="8549" spans="21:24" x14ac:dyDescent="0.3">
      <c r="U8549" s="95" t="str">
        <f t="shared" si="532"/>
        <v/>
      </c>
      <c r="V8549" s="95" t="str">
        <f t="shared" si="533"/>
        <v/>
      </c>
      <c r="W8549" s="95" t="str">
        <f t="shared" si="534"/>
        <v/>
      </c>
      <c r="X8549" s="95" t="str">
        <f t="shared" si="535"/>
        <v/>
      </c>
    </row>
    <row r="8550" spans="21:24" x14ac:dyDescent="0.3">
      <c r="U8550" s="95" t="str">
        <f t="shared" si="532"/>
        <v/>
      </c>
      <c r="V8550" s="95" t="str">
        <f t="shared" si="533"/>
        <v/>
      </c>
      <c r="W8550" s="95" t="str">
        <f t="shared" si="534"/>
        <v/>
      </c>
      <c r="X8550" s="95" t="str">
        <f t="shared" si="535"/>
        <v/>
      </c>
    </row>
    <row r="8551" spans="21:24" x14ac:dyDescent="0.3">
      <c r="U8551" s="95" t="str">
        <f t="shared" si="532"/>
        <v/>
      </c>
      <c r="V8551" s="95" t="str">
        <f t="shared" si="533"/>
        <v/>
      </c>
      <c r="W8551" s="95" t="str">
        <f t="shared" si="534"/>
        <v/>
      </c>
      <c r="X8551" s="95" t="str">
        <f t="shared" si="535"/>
        <v/>
      </c>
    </row>
    <row r="8552" spans="21:24" x14ac:dyDescent="0.3">
      <c r="U8552" s="95" t="str">
        <f t="shared" si="532"/>
        <v/>
      </c>
      <c r="V8552" s="95" t="str">
        <f t="shared" si="533"/>
        <v/>
      </c>
      <c r="W8552" s="95" t="str">
        <f t="shared" si="534"/>
        <v/>
      </c>
      <c r="X8552" s="95" t="str">
        <f t="shared" si="535"/>
        <v/>
      </c>
    </row>
    <row r="8553" spans="21:24" x14ac:dyDescent="0.3">
      <c r="U8553" s="95" t="str">
        <f t="shared" si="532"/>
        <v/>
      </c>
      <c r="V8553" s="95" t="str">
        <f t="shared" si="533"/>
        <v/>
      </c>
      <c r="W8553" s="95" t="str">
        <f t="shared" si="534"/>
        <v/>
      </c>
      <c r="X8553" s="95" t="str">
        <f t="shared" si="535"/>
        <v/>
      </c>
    </row>
    <row r="8554" spans="21:24" x14ac:dyDescent="0.3">
      <c r="U8554" s="95" t="str">
        <f t="shared" si="532"/>
        <v/>
      </c>
      <c r="V8554" s="95" t="str">
        <f t="shared" si="533"/>
        <v/>
      </c>
      <c r="W8554" s="95" t="str">
        <f t="shared" si="534"/>
        <v/>
      </c>
      <c r="X8554" s="95" t="str">
        <f t="shared" si="535"/>
        <v/>
      </c>
    </row>
    <row r="8555" spans="21:24" x14ac:dyDescent="0.3">
      <c r="U8555" s="95" t="str">
        <f t="shared" si="532"/>
        <v/>
      </c>
      <c r="V8555" s="95" t="str">
        <f t="shared" si="533"/>
        <v/>
      </c>
      <c r="W8555" s="95" t="str">
        <f t="shared" si="534"/>
        <v/>
      </c>
      <c r="X8555" s="95" t="str">
        <f t="shared" si="535"/>
        <v/>
      </c>
    </row>
    <row r="8556" spans="21:24" x14ac:dyDescent="0.3">
      <c r="U8556" s="95" t="str">
        <f t="shared" si="532"/>
        <v/>
      </c>
      <c r="V8556" s="95" t="str">
        <f t="shared" si="533"/>
        <v/>
      </c>
      <c r="W8556" s="95" t="str">
        <f t="shared" si="534"/>
        <v/>
      </c>
      <c r="X8556" s="95" t="str">
        <f t="shared" si="535"/>
        <v/>
      </c>
    </row>
    <row r="8557" spans="21:24" x14ac:dyDescent="0.3">
      <c r="U8557" s="95" t="str">
        <f t="shared" si="532"/>
        <v/>
      </c>
      <c r="V8557" s="95" t="str">
        <f t="shared" si="533"/>
        <v/>
      </c>
      <c r="W8557" s="95" t="str">
        <f t="shared" si="534"/>
        <v/>
      </c>
      <c r="X8557" s="95" t="str">
        <f t="shared" si="535"/>
        <v/>
      </c>
    </row>
    <row r="8558" spans="21:24" x14ac:dyDescent="0.3">
      <c r="U8558" s="95" t="str">
        <f t="shared" si="532"/>
        <v/>
      </c>
      <c r="V8558" s="95" t="str">
        <f t="shared" si="533"/>
        <v/>
      </c>
      <c r="W8558" s="95" t="str">
        <f t="shared" si="534"/>
        <v/>
      </c>
      <c r="X8558" s="95" t="str">
        <f t="shared" si="535"/>
        <v/>
      </c>
    </row>
    <row r="8559" spans="21:24" x14ac:dyDescent="0.3">
      <c r="U8559" s="95" t="str">
        <f t="shared" si="532"/>
        <v/>
      </c>
      <c r="V8559" s="95" t="str">
        <f t="shared" si="533"/>
        <v/>
      </c>
      <c r="W8559" s="95" t="str">
        <f t="shared" si="534"/>
        <v/>
      </c>
      <c r="X8559" s="95" t="str">
        <f t="shared" si="535"/>
        <v/>
      </c>
    </row>
    <row r="8560" spans="21:24" x14ac:dyDescent="0.3">
      <c r="U8560" s="95" t="str">
        <f t="shared" si="532"/>
        <v/>
      </c>
      <c r="V8560" s="95" t="str">
        <f t="shared" si="533"/>
        <v/>
      </c>
      <c r="W8560" s="95" t="str">
        <f t="shared" si="534"/>
        <v/>
      </c>
      <c r="X8560" s="95" t="str">
        <f t="shared" si="535"/>
        <v/>
      </c>
    </row>
    <row r="8561" spans="21:24" x14ac:dyDescent="0.3">
      <c r="U8561" s="95" t="str">
        <f t="shared" si="532"/>
        <v/>
      </c>
      <c r="V8561" s="95" t="str">
        <f t="shared" si="533"/>
        <v/>
      </c>
      <c r="W8561" s="95" t="str">
        <f t="shared" si="534"/>
        <v/>
      </c>
      <c r="X8561" s="95" t="str">
        <f t="shared" si="535"/>
        <v/>
      </c>
    </row>
    <row r="8562" spans="21:24" x14ac:dyDescent="0.3">
      <c r="U8562" s="95" t="str">
        <f t="shared" si="532"/>
        <v/>
      </c>
      <c r="V8562" s="95" t="str">
        <f t="shared" si="533"/>
        <v/>
      </c>
      <c r="W8562" s="95" t="str">
        <f t="shared" si="534"/>
        <v/>
      </c>
      <c r="X8562" s="95" t="str">
        <f t="shared" si="535"/>
        <v/>
      </c>
    </row>
    <row r="8563" spans="21:24" x14ac:dyDescent="0.3">
      <c r="U8563" s="95" t="str">
        <f t="shared" si="532"/>
        <v/>
      </c>
      <c r="V8563" s="95" t="str">
        <f t="shared" si="533"/>
        <v/>
      </c>
      <c r="W8563" s="95" t="str">
        <f t="shared" si="534"/>
        <v/>
      </c>
      <c r="X8563" s="95" t="str">
        <f t="shared" si="535"/>
        <v/>
      </c>
    </row>
    <row r="8564" spans="21:24" x14ac:dyDescent="0.3">
      <c r="U8564" s="95" t="str">
        <f t="shared" si="532"/>
        <v/>
      </c>
      <c r="V8564" s="95" t="str">
        <f t="shared" si="533"/>
        <v/>
      </c>
      <c r="W8564" s="95" t="str">
        <f t="shared" si="534"/>
        <v/>
      </c>
      <c r="X8564" s="95" t="str">
        <f t="shared" si="535"/>
        <v/>
      </c>
    </row>
    <row r="8565" spans="21:24" x14ac:dyDescent="0.3">
      <c r="U8565" s="95" t="str">
        <f t="shared" si="532"/>
        <v/>
      </c>
      <c r="V8565" s="95" t="str">
        <f t="shared" si="533"/>
        <v/>
      </c>
      <c r="W8565" s="95" t="str">
        <f t="shared" si="534"/>
        <v/>
      </c>
      <c r="X8565" s="95" t="str">
        <f t="shared" si="535"/>
        <v/>
      </c>
    </row>
    <row r="8566" spans="21:24" x14ac:dyDescent="0.3">
      <c r="U8566" s="95" t="str">
        <f t="shared" si="532"/>
        <v/>
      </c>
      <c r="V8566" s="95" t="str">
        <f t="shared" si="533"/>
        <v/>
      </c>
      <c r="W8566" s="95" t="str">
        <f t="shared" si="534"/>
        <v/>
      </c>
      <c r="X8566" s="95" t="str">
        <f t="shared" si="535"/>
        <v/>
      </c>
    </row>
    <row r="8567" spans="21:24" x14ac:dyDescent="0.3">
      <c r="U8567" s="95" t="str">
        <f t="shared" si="532"/>
        <v/>
      </c>
      <c r="V8567" s="95" t="str">
        <f t="shared" si="533"/>
        <v/>
      </c>
      <c r="W8567" s="95" t="str">
        <f t="shared" si="534"/>
        <v/>
      </c>
      <c r="X8567" s="95" t="str">
        <f t="shared" si="535"/>
        <v/>
      </c>
    </row>
    <row r="8568" spans="21:24" x14ac:dyDescent="0.3">
      <c r="U8568" s="95" t="str">
        <f t="shared" si="532"/>
        <v/>
      </c>
      <c r="V8568" s="95" t="str">
        <f t="shared" si="533"/>
        <v/>
      </c>
      <c r="W8568" s="95" t="str">
        <f t="shared" si="534"/>
        <v/>
      </c>
      <c r="X8568" s="95" t="str">
        <f t="shared" si="535"/>
        <v/>
      </c>
    </row>
    <row r="8569" spans="21:24" x14ac:dyDescent="0.3">
      <c r="U8569" s="95" t="str">
        <f t="shared" si="532"/>
        <v/>
      </c>
      <c r="V8569" s="95" t="str">
        <f t="shared" si="533"/>
        <v/>
      </c>
      <c r="W8569" s="95" t="str">
        <f t="shared" si="534"/>
        <v/>
      </c>
      <c r="X8569" s="95" t="str">
        <f t="shared" si="535"/>
        <v/>
      </c>
    </row>
    <row r="8570" spans="21:24" x14ac:dyDescent="0.3">
      <c r="U8570" s="95" t="str">
        <f t="shared" si="532"/>
        <v/>
      </c>
      <c r="V8570" s="95" t="str">
        <f t="shared" si="533"/>
        <v/>
      </c>
      <c r="W8570" s="95" t="str">
        <f t="shared" si="534"/>
        <v/>
      </c>
      <c r="X8570" s="95" t="str">
        <f t="shared" si="535"/>
        <v/>
      </c>
    </row>
    <row r="8571" spans="21:24" x14ac:dyDescent="0.3">
      <c r="U8571" s="95" t="str">
        <f t="shared" si="532"/>
        <v/>
      </c>
      <c r="V8571" s="95" t="str">
        <f t="shared" si="533"/>
        <v/>
      </c>
      <c r="W8571" s="95" t="str">
        <f t="shared" si="534"/>
        <v/>
      </c>
      <c r="X8571" s="95" t="str">
        <f t="shared" si="535"/>
        <v/>
      </c>
    </row>
    <row r="8572" spans="21:24" x14ac:dyDescent="0.3">
      <c r="U8572" s="95" t="str">
        <f t="shared" si="532"/>
        <v/>
      </c>
      <c r="V8572" s="95" t="str">
        <f t="shared" si="533"/>
        <v/>
      </c>
      <c r="W8572" s="95" t="str">
        <f t="shared" si="534"/>
        <v/>
      </c>
      <c r="X8572" s="95" t="str">
        <f t="shared" si="535"/>
        <v/>
      </c>
    </row>
    <row r="8573" spans="21:24" x14ac:dyDescent="0.3">
      <c r="U8573" s="95" t="str">
        <f t="shared" si="532"/>
        <v/>
      </c>
      <c r="V8573" s="95" t="str">
        <f t="shared" si="533"/>
        <v/>
      </c>
      <c r="W8573" s="95" t="str">
        <f t="shared" si="534"/>
        <v/>
      </c>
      <c r="X8573" s="95" t="str">
        <f t="shared" si="535"/>
        <v/>
      </c>
    </row>
    <row r="8574" spans="21:24" x14ac:dyDescent="0.3">
      <c r="U8574" s="95" t="str">
        <f t="shared" si="532"/>
        <v/>
      </c>
      <c r="V8574" s="95" t="str">
        <f t="shared" si="533"/>
        <v/>
      </c>
      <c r="W8574" s="95" t="str">
        <f t="shared" si="534"/>
        <v/>
      </c>
      <c r="X8574" s="95" t="str">
        <f t="shared" si="535"/>
        <v/>
      </c>
    </row>
    <row r="8575" spans="21:24" x14ac:dyDescent="0.3">
      <c r="U8575" s="95" t="str">
        <f t="shared" si="532"/>
        <v/>
      </c>
      <c r="V8575" s="95" t="str">
        <f t="shared" si="533"/>
        <v/>
      </c>
      <c r="W8575" s="95" t="str">
        <f t="shared" si="534"/>
        <v/>
      </c>
      <c r="X8575" s="95" t="str">
        <f t="shared" si="535"/>
        <v/>
      </c>
    </row>
    <row r="8576" spans="21:24" x14ac:dyDescent="0.3">
      <c r="U8576" s="95" t="str">
        <f t="shared" si="532"/>
        <v/>
      </c>
      <c r="V8576" s="95" t="str">
        <f t="shared" si="533"/>
        <v/>
      </c>
      <c r="W8576" s="95" t="str">
        <f t="shared" si="534"/>
        <v/>
      </c>
      <c r="X8576" s="95" t="str">
        <f t="shared" si="535"/>
        <v/>
      </c>
    </row>
    <row r="8577" spans="21:24" x14ac:dyDescent="0.3">
      <c r="U8577" s="95" t="str">
        <f t="shared" si="532"/>
        <v/>
      </c>
      <c r="V8577" s="95" t="str">
        <f t="shared" si="533"/>
        <v/>
      </c>
      <c r="W8577" s="95" t="str">
        <f t="shared" si="534"/>
        <v/>
      </c>
      <c r="X8577" s="95" t="str">
        <f t="shared" si="535"/>
        <v/>
      </c>
    </row>
    <row r="8578" spans="21:24" x14ac:dyDescent="0.3">
      <c r="U8578" s="95" t="str">
        <f t="shared" si="532"/>
        <v/>
      </c>
      <c r="V8578" s="95" t="str">
        <f t="shared" si="533"/>
        <v/>
      </c>
      <c r="W8578" s="95" t="str">
        <f t="shared" si="534"/>
        <v/>
      </c>
      <c r="X8578" s="95" t="str">
        <f t="shared" si="535"/>
        <v/>
      </c>
    </row>
    <row r="8579" spans="21:24" x14ac:dyDescent="0.3">
      <c r="U8579" s="95" t="str">
        <f t="shared" si="532"/>
        <v/>
      </c>
      <c r="V8579" s="95" t="str">
        <f t="shared" si="533"/>
        <v/>
      </c>
      <c r="W8579" s="95" t="str">
        <f t="shared" si="534"/>
        <v/>
      </c>
      <c r="X8579" s="95" t="str">
        <f t="shared" si="535"/>
        <v/>
      </c>
    </row>
    <row r="8580" spans="21:24" x14ac:dyDescent="0.3">
      <c r="U8580" s="95" t="str">
        <f t="shared" si="532"/>
        <v/>
      </c>
      <c r="V8580" s="95" t="str">
        <f t="shared" si="533"/>
        <v/>
      </c>
      <c r="W8580" s="95" t="str">
        <f t="shared" si="534"/>
        <v/>
      </c>
      <c r="X8580" s="95" t="str">
        <f t="shared" si="535"/>
        <v/>
      </c>
    </row>
    <row r="8581" spans="21:24" x14ac:dyDescent="0.3">
      <c r="U8581" s="95" t="str">
        <f t="shared" ref="U8581:U8644" si="536">IF(L8581="ANO",B8581&amp;"-Linie A","")</f>
        <v/>
      </c>
      <c r="V8581" s="95" t="str">
        <f t="shared" ref="V8581:V8644" si="537">IF(M8581="ANO",B8581&amp;"-Linie B","")</f>
        <v/>
      </c>
      <c r="W8581" s="95" t="str">
        <f t="shared" ref="W8581:W8644" si="538">IF(N8581="ANO",B8581&amp;"-Linie C","")</f>
        <v/>
      </c>
      <c r="X8581" s="95" t="str">
        <f t="shared" ref="X8581:X8644" si="539">IF(O8581="ANO",B8581&amp;"-Linie D","")</f>
        <v/>
      </c>
    </row>
    <row r="8582" spans="21:24" x14ac:dyDescent="0.3">
      <c r="U8582" s="95" t="str">
        <f t="shared" si="536"/>
        <v/>
      </c>
      <c r="V8582" s="95" t="str">
        <f t="shared" si="537"/>
        <v/>
      </c>
      <c r="W8582" s="95" t="str">
        <f t="shared" si="538"/>
        <v/>
      </c>
      <c r="X8582" s="95" t="str">
        <f t="shared" si="539"/>
        <v/>
      </c>
    </row>
    <row r="8583" spans="21:24" x14ac:dyDescent="0.3">
      <c r="U8583" s="95" t="str">
        <f t="shared" si="536"/>
        <v/>
      </c>
      <c r="V8583" s="95" t="str">
        <f t="shared" si="537"/>
        <v/>
      </c>
      <c r="W8583" s="95" t="str">
        <f t="shared" si="538"/>
        <v/>
      </c>
      <c r="X8583" s="95" t="str">
        <f t="shared" si="539"/>
        <v/>
      </c>
    </row>
    <row r="8584" spans="21:24" x14ac:dyDescent="0.3">
      <c r="U8584" s="95" t="str">
        <f t="shared" si="536"/>
        <v/>
      </c>
      <c r="V8584" s="95" t="str">
        <f t="shared" si="537"/>
        <v/>
      </c>
      <c r="W8584" s="95" t="str">
        <f t="shared" si="538"/>
        <v/>
      </c>
      <c r="X8584" s="95" t="str">
        <f t="shared" si="539"/>
        <v/>
      </c>
    </row>
    <row r="8585" spans="21:24" x14ac:dyDescent="0.3">
      <c r="U8585" s="95" t="str">
        <f t="shared" si="536"/>
        <v/>
      </c>
      <c r="V8585" s="95" t="str">
        <f t="shared" si="537"/>
        <v/>
      </c>
      <c r="W8585" s="95" t="str">
        <f t="shared" si="538"/>
        <v/>
      </c>
      <c r="X8585" s="95" t="str">
        <f t="shared" si="539"/>
        <v/>
      </c>
    </row>
    <row r="8586" spans="21:24" x14ac:dyDescent="0.3">
      <c r="U8586" s="95" t="str">
        <f t="shared" si="536"/>
        <v/>
      </c>
      <c r="V8586" s="95" t="str">
        <f t="shared" si="537"/>
        <v/>
      </c>
      <c r="W8586" s="95" t="str">
        <f t="shared" si="538"/>
        <v/>
      </c>
      <c r="X8586" s="95" t="str">
        <f t="shared" si="539"/>
        <v/>
      </c>
    </row>
    <row r="8587" spans="21:24" x14ac:dyDescent="0.3">
      <c r="U8587" s="95" t="str">
        <f t="shared" si="536"/>
        <v/>
      </c>
      <c r="V8587" s="95" t="str">
        <f t="shared" si="537"/>
        <v/>
      </c>
      <c r="W8587" s="95" t="str">
        <f t="shared" si="538"/>
        <v/>
      </c>
      <c r="X8587" s="95" t="str">
        <f t="shared" si="539"/>
        <v/>
      </c>
    </row>
    <row r="8588" spans="21:24" x14ac:dyDescent="0.3">
      <c r="U8588" s="95" t="str">
        <f t="shared" si="536"/>
        <v/>
      </c>
      <c r="V8588" s="95" t="str">
        <f t="shared" si="537"/>
        <v/>
      </c>
      <c r="W8588" s="95" t="str">
        <f t="shared" si="538"/>
        <v/>
      </c>
      <c r="X8588" s="95" t="str">
        <f t="shared" si="539"/>
        <v/>
      </c>
    </row>
    <row r="8589" spans="21:24" x14ac:dyDescent="0.3">
      <c r="U8589" s="95" t="str">
        <f t="shared" si="536"/>
        <v/>
      </c>
      <c r="V8589" s="95" t="str">
        <f t="shared" si="537"/>
        <v/>
      </c>
      <c r="W8589" s="95" t="str">
        <f t="shared" si="538"/>
        <v/>
      </c>
      <c r="X8589" s="95" t="str">
        <f t="shared" si="539"/>
        <v/>
      </c>
    </row>
    <row r="8590" spans="21:24" x14ac:dyDescent="0.3">
      <c r="U8590" s="95" t="str">
        <f t="shared" si="536"/>
        <v/>
      </c>
      <c r="V8590" s="95" t="str">
        <f t="shared" si="537"/>
        <v/>
      </c>
      <c r="W8590" s="95" t="str">
        <f t="shared" si="538"/>
        <v/>
      </c>
      <c r="X8590" s="95" t="str">
        <f t="shared" si="539"/>
        <v/>
      </c>
    </row>
    <row r="8591" spans="21:24" x14ac:dyDescent="0.3">
      <c r="U8591" s="95" t="str">
        <f t="shared" si="536"/>
        <v/>
      </c>
      <c r="V8591" s="95" t="str">
        <f t="shared" si="537"/>
        <v/>
      </c>
      <c r="W8591" s="95" t="str">
        <f t="shared" si="538"/>
        <v/>
      </c>
      <c r="X8591" s="95" t="str">
        <f t="shared" si="539"/>
        <v/>
      </c>
    </row>
    <row r="8592" spans="21:24" x14ac:dyDescent="0.3">
      <c r="U8592" s="95" t="str">
        <f t="shared" si="536"/>
        <v/>
      </c>
      <c r="V8592" s="95" t="str">
        <f t="shared" si="537"/>
        <v/>
      </c>
      <c r="W8592" s="95" t="str">
        <f t="shared" si="538"/>
        <v/>
      </c>
      <c r="X8592" s="95" t="str">
        <f t="shared" si="539"/>
        <v/>
      </c>
    </row>
    <row r="8593" spans="21:24" x14ac:dyDescent="0.3">
      <c r="U8593" s="95" t="str">
        <f t="shared" si="536"/>
        <v/>
      </c>
      <c r="V8593" s="95" t="str">
        <f t="shared" si="537"/>
        <v/>
      </c>
      <c r="W8593" s="95" t="str">
        <f t="shared" si="538"/>
        <v/>
      </c>
      <c r="X8593" s="95" t="str">
        <f t="shared" si="539"/>
        <v/>
      </c>
    </row>
    <row r="8594" spans="21:24" x14ac:dyDescent="0.3">
      <c r="U8594" s="95" t="str">
        <f t="shared" si="536"/>
        <v/>
      </c>
      <c r="V8594" s="95" t="str">
        <f t="shared" si="537"/>
        <v/>
      </c>
      <c r="W8594" s="95" t="str">
        <f t="shared" si="538"/>
        <v/>
      </c>
      <c r="X8594" s="95" t="str">
        <f t="shared" si="539"/>
        <v/>
      </c>
    </row>
    <row r="8595" spans="21:24" x14ac:dyDescent="0.3">
      <c r="U8595" s="95" t="str">
        <f t="shared" si="536"/>
        <v/>
      </c>
      <c r="V8595" s="95" t="str">
        <f t="shared" si="537"/>
        <v/>
      </c>
      <c r="W8595" s="95" t="str">
        <f t="shared" si="538"/>
        <v/>
      </c>
      <c r="X8595" s="95" t="str">
        <f t="shared" si="539"/>
        <v/>
      </c>
    </row>
    <row r="8596" spans="21:24" x14ac:dyDescent="0.3">
      <c r="U8596" s="95" t="str">
        <f t="shared" si="536"/>
        <v/>
      </c>
      <c r="V8596" s="95" t="str">
        <f t="shared" si="537"/>
        <v/>
      </c>
      <c r="W8596" s="95" t="str">
        <f t="shared" si="538"/>
        <v/>
      </c>
      <c r="X8596" s="95" t="str">
        <f t="shared" si="539"/>
        <v/>
      </c>
    </row>
    <row r="8597" spans="21:24" x14ac:dyDescent="0.3">
      <c r="U8597" s="95" t="str">
        <f t="shared" si="536"/>
        <v/>
      </c>
      <c r="V8597" s="95" t="str">
        <f t="shared" si="537"/>
        <v/>
      </c>
      <c r="W8597" s="95" t="str">
        <f t="shared" si="538"/>
        <v/>
      </c>
      <c r="X8597" s="95" t="str">
        <f t="shared" si="539"/>
        <v/>
      </c>
    </row>
    <row r="8598" spans="21:24" x14ac:dyDescent="0.3">
      <c r="U8598" s="95" t="str">
        <f t="shared" si="536"/>
        <v/>
      </c>
      <c r="V8598" s="95" t="str">
        <f t="shared" si="537"/>
        <v/>
      </c>
      <c r="W8598" s="95" t="str">
        <f t="shared" si="538"/>
        <v/>
      </c>
      <c r="X8598" s="95" t="str">
        <f t="shared" si="539"/>
        <v/>
      </c>
    </row>
    <row r="8599" spans="21:24" x14ac:dyDescent="0.3">
      <c r="U8599" s="95" t="str">
        <f t="shared" si="536"/>
        <v/>
      </c>
      <c r="V8599" s="95" t="str">
        <f t="shared" si="537"/>
        <v/>
      </c>
      <c r="W8599" s="95" t="str">
        <f t="shared" si="538"/>
        <v/>
      </c>
      <c r="X8599" s="95" t="str">
        <f t="shared" si="539"/>
        <v/>
      </c>
    </row>
    <row r="8600" spans="21:24" x14ac:dyDescent="0.3">
      <c r="U8600" s="95" t="str">
        <f t="shared" si="536"/>
        <v/>
      </c>
      <c r="V8600" s="95" t="str">
        <f t="shared" si="537"/>
        <v/>
      </c>
      <c r="W8600" s="95" t="str">
        <f t="shared" si="538"/>
        <v/>
      </c>
      <c r="X8600" s="95" t="str">
        <f t="shared" si="539"/>
        <v/>
      </c>
    </row>
    <row r="8601" spans="21:24" x14ac:dyDescent="0.3">
      <c r="U8601" s="95" t="str">
        <f t="shared" si="536"/>
        <v/>
      </c>
      <c r="V8601" s="95" t="str">
        <f t="shared" si="537"/>
        <v/>
      </c>
      <c r="W8601" s="95" t="str">
        <f t="shared" si="538"/>
        <v/>
      </c>
      <c r="X8601" s="95" t="str">
        <f t="shared" si="539"/>
        <v/>
      </c>
    </row>
    <row r="8602" spans="21:24" x14ac:dyDescent="0.3">
      <c r="U8602" s="95" t="str">
        <f t="shared" si="536"/>
        <v/>
      </c>
      <c r="V8602" s="95" t="str">
        <f t="shared" si="537"/>
        <v/>
      </c>
      <c r="W8602" s="95" t="str">
        <f t="shared" si="538"/>
        <v/>
      </c>
      <c r="X8602" s="95" t="str">
        <f t="shared" si="539"/>
        <v/>
      </c>
    </row>
    <row r="8603" spans="21:24" x14ac:dyDescent="0.3">
      <c r="U8603" s="95" t="str">
        <f t="shared" si="536"/>
        <v/>
      </c>
      <c r="V8603" s="95" t="str">
        <f t="shared" si="537"/>
        <v/>
      </c>
      <c r="W8603" s="95" t="str">
        <f t="shared" si="538"/>
        <v/>
      </c>
      <c r="X8603" s="95" t="str">
        <f t="shared" si="539"/>
        <v/>
      </c>
    </row>
    <row r="8604" spans="21:24" x14ac:dyDescent="0.3">
      <c r="U8604" s="95" t="str">
        <f t="shared" si="536"/>
        <v/>
      </c>
      <c r="V8604" s="95" t="str">
        <f t="shared" si="537"/>
        <v/>
      </c>
      <c r="W8604" s="95" t="str">
        <f t="shared" si="538"/>
        <v/>
      </c>
      <c r="X8604" s="95" t="str">
        <f t="shared" si="539"/>
        <v/>
      </c>
    </row>
    <row r="8605" spans="21:24" x14ac:dyDescent="0.3">
      <c r="U8605" s="95" t="str">
        <f t="shared" si="536"/>
        <v/>
      </c>
      <c r="V8605" s="95" t="str">
        <f t="shared" si="537"/>
        <v/>
      </c>
      <c r="W8605" s="95" t="str">
        <f t="shared" si="538"/>
        <v/>
      </c>
      <c r="X8605" s="95" t="str">
        <f t="shared" si="539"/>
        <v/>
      </c>
    </row>
    <row r="8606" spans="21:24" x14ac:dyDescent="0.3">
      <c r="U8606" s="95" t="str">
        <f t="shared" si="536"/>
        <v/>
      </c>
      <c r="V8606" s="95" t="str">
        <f t="shared" si="537"/>
        <v/>
      </c>
      <c r="W8606" s="95" t="str">
        <f t="shared" si="538"/>
        <v/>
      </c>
      <c r="X8606" s="95" t="str">
        <f t="shared" si="539"/>
        <v/>
      </c>
    </row>
    <row r="8607" spans="21:24" x14ac:dyDescent="0.3">
      <c r="U8607" s="95" t="str">
        <f t="shared" si="536"/>
        <v/>
      </c>
      <c r="V8607" s="95" t="str">
        <f t="shared" si="537"/>
        <v/>
      </c>
      <c r="W8607" s="95" t="str">
        <f t="shared" si="538"/>
        <v/>
      </c>
      <c r="X8607" s="95" t="str">
        <f t="shared" si="539"/>
        <v/>
      </c>
    </row>
    <row r="8608" spans="21:24" x14ac:dyDescent="0.3">
      <c r="U8608" s="95" t="str">
        <f t="shared" si="536"/>
        <v/>
      </c>
      <c r="V8608" s="95" t="str">
        <f t="shared" si="537"/>
        <v/>
      </c>
      <c r="W8608" s="95" t="str">
        <f t="shared" si="538"/>
        <v/>
      </c>
      <c r="X8608" s="95" t="str">
        <f t="shared" si="539"/>
        <v/>
      </c>
    </row>
    <row r="8609" spans="21:24" x14ac:dyDescent="0.3">
      <c r="U8609" s="95" t="str">
        <f t="shared" si="536"/>
        <v/>
      </c>
      <c r="V8609" s="95" t="str">
        <f t="shared" si="537"/>
        <v/>
      </c>
      <c r="W8609" s="95" t="str">
        <f t="shared" si="538"/>
        <v/>
      </c>
      <c r="X8609" s="95" t="str">
        <f t="shared" si="539"/>
        <v/>
      </c>
    </row>
    <row r="8610" spans="21:24" x14ac:dyDescent="0.3">
      <c r="U8610" s="95" t="str">
        <f t="shared" si="536"/>
        <v/>
      </c>
      <c r="V8610" s="95" t="str">
        <f t="shared" si="537"/>
        <v/>
      </c>
      <c r="W8610" s="95" t="str">
        <f t="shared" si="538"/>
        <v/>
      </c>
      <c r="X8610" s="95" t="str">
        <f t="shared" si="539"/>
        <v/>
      </c>
    </row>
    <row r="8611" spans="21:24" x14ac:dyDescent="0.3">
      <c r="U8611" s="95" t="str">
        <f t="shared" si="536"/>
        <v/>
      </c>
      <c r="V8611" s="95" t="str">
        <f t="shared" si="537"/>
        <v/>
      </c>
      <c r="W8611" s="95" t="str">
        <f t="shared" si="538"/>
        <v/>
      </c>
      <c r="X8611" s="95" t="str">
        <f t="shared" si="539"/>
        <v/>
      </c>
    </row>
    <row r="8612" spans="21:24" x14ac:dyDescent="0.3">
      <c r="U8612" s="95" t="str">
        <f t="shared" si="536"/>
        <v/>
      </c>
      <c r="V8612" s="95" t="str">
        <f t="shared" si="537"/>
        <v/>
      </c>
      <c r="W8612" s="95" t="str">
        <f t="shared" si="538"/>
        <v/>
      </c>
      <c r="X8612" s="95" t="str">
        <f t="shared" si="539"/>
        <v/>
      </c>
    </row>
    <row r="8613" spans="21:24" x14ac:dyDescent="0.3">
      <c r="U8613" s="95" t="str">
        <f t="shared" si="536"/>
        <v/>
      </c>
      <c r="V8613" s="95" t="str">
        <f t="shared" si="537"/>
        <v/>
      </c>
      <c r="W8613" s="95" t="str">
        <f t="shared" si="538"/>
        <v/>
      </c>
      <c r="X8613" s="95" t="str">
        <f t="shared" si="539"/>
        <v/>
      </c>
    </row>
    <row r="8614" spans="21:24" x14ac:dyDescent="0.3">
      <c r="U8614" s="95" t="str">
        <f t="shared" si="536"/>
        <v/>
      </c>
      <c r="V8614" s="95" t="str">
        <f t="shared" si="537"/>
        <v/>
      </c>
      <c r="W8614" s="95" t="str">
        <f t="shared" si="538"/>
        <v/>
      </c>
      <c r="X8614" s="95" t="str">
        <f t="shared" si="539"/>
        <v/>
      </c>
    </row>
    <row r="8615" spans="21:24" x14ac:dyDescent="0.3">
      <c r="U8615" s="95" t="str">
        <f t="shared" si="536"/>
        <v/>
      </c>
      <c r="V8615" s="95" t="str">
        <f t="shared" si="537"/>
        <v/>
      </c>
      <c r="W8615" s="95" t="str">
        <f t="shared" si="538"/>
        <v/>
      </c>
      <c r="X8615" s="95" t="str">
        <f t="shared" si="539"/>
        <v/>
      </c>
    </row>
    <row r="8616" spans="21:24" x14ac:dyDescent="0.3">
      <c r="U8616" s="95" t="str">
        <f t="shared" si="536"/>
        <v/>
      </c>
      <c r="V8616" s="95" t="str">
        <f t="shared" si="537"/>
        <v/>
      </c>
      <c r="W8616" s="95" t="str">
        <f t="shared" si="538"/>
        <v/>
      </c>
      <c r="X8616" s="95" t="str">
        <f t="shared" si="539"/>
        <v/>
      </c>
    </row>
    <row r="8617" spans="21:24" x14ac:dyDescent="0.3">
      <c r="U8617" s="95" t="str">
        <f t="shared" si="536"/>
        <v/>
      </c>
      <c r="V8617" s="95" t="str">
        <f t="shared" si="537"/>
        <v/>
      </c>
      <c r="W8617" s="95" t="str">
        <f t="shared" si="538"/>
        <v/>
      </c>
      <c r="X8617" s="95" t="str">
        <f t="shared" si="539"/>
        <v/>
      </c>
    </row>
    <row r="8618" spans="21:24" x14ac:dyDescent="0.3">
      <c r="U8618" s="95" t="str">
        <f t="shared" si="536"/>
        <v/>
      </c>
      <c r="V8618" s="95" t="str">
        <f t="shared" si="537"/>
        <v/>
      </c>
      <c r="W8618" s="95" t="str">
        <f t="shared" si="538"/>
        <v/>
      </c>
      <c r="X8618" s="95" t="str">
        <f t="shared" si="539"/>
        <v/>
      </c>
    </row>
    <row r="8619" spans="21:24" x14ac:dyDescent="0.3">
      <c r="U8619" s="95" t="str">
        <f t="shared" si="536"/>
        <v/>
      </c>
      <c r="V8619" s="95" t="str">
        <f t="shared" si="537"/>
        <v/>
      </c>
      <c r="W8619" s="95" t="str">
        <f t="shared" si="538"/>
        <v/>
      </c>
      <c r="X8619" s="95" t="str">
        <f t="shared" si="539"/>
        <v/>
      </c>
    </row>
    <row r="8620" spans="21:24" x14ac:dyDescent="0.3">
      <c r="U8620" s="95" t="str">
        <f t="shared" si="536"/>
        <v/>
      </c>
      <c r="V8620" s="95" t="str">
        <f t="shared" si="537"/>
        <v/>
      </c>
      <c r="W8620" s="95" t="str">
        <f t="shared" si="538"/>
        <v/>
      </c>
      <c r="X8620" s="95" t="str">
        <f t="shared" si="539"/>
        <v/>
      </c>
    </row>
    <row r="8621" spans="21:24" x14ac:dyDescent="0.3">
      <c r="U8621" s="95" t="str">
        <f t="shared" si="536"/>
        <v/>
      </c>
      <c r="V8621" s="95" t="str">
        <f t="shared" si="537"/>
        <v/>
      </c>
      <c r="W8621" s="95" t="str">
        <f t="shared" si="538"/>
        <v/>
      </c>
      <c r="X8621" s="95" t="str">
        <f t="shared" si="539"/>
        <v/>
      </c>
    </row>
    <row r="8622" spans="21:24" x14ac:dyDescent="0.3">
      <c r="U8622" s="95" t="str">
        <f t="shared" si="536"/>
        <v/>
      </c>
      <c r="V8622" s="95" t="str">
        <f t="shared" si="537"/>
        <v/>
      </c>
      <c r="W8622" s="95" t="str">
        <f t="shared" si="538"/>
        <v/>
      </c>
      <c r="X8622" s="95" t="str">
        <f t="shared" si="539"/>
        <v/>
      </c>
    </row>
    <row r="8623" spans="21:24" x14ac:dyDescent="0.3">
      <c r="U8623" s="95" t="str">
        <f t="shared" si="536"/>
        <v/>
      </c>
      <c r="V8623" s="95" t="str">
        <f t="shared" si="537"/>
        <v/>
      </c>
      <c r="W8623" s="95" t="str">
        <f t="shared" si="538"/>
        <v/>
      </c>
      <c r="X8623" s="95" t="str">
        <f t="shared" si="539"/>
        <v/>
      </c>
    </row>
    <row r="8624" spans="21:24" x14ac:dyDescent="0.3">
      <c r="U8624" s="95" t="str">
        <f t="shared" si="536"/>
        <v/>
      </c>
      <c r="V8624" s="95" t="str">
        <f t="shared" si="537"/>
        <v/>
      </c>
      <c r="W8624" s="95" t="str">
        <f t="shared" si="538"/>
        <v/>
      </c>
      <c r="X8624" s="95" t="str">
        <f t="shared" si="539"/>
        <v/>
      </c>
    </row>
    <row r="8625" spans="21:24" x14ac:dyDescent="0.3">
      <c r="U8625" s="95" t="str">
        <f t="shared" si="536"/>
        <v/>
      </c>
      <c r="V8625" s="95" t="str">
        <f t="shared" si="537"/>
        <v/>
      </c>
      <c r="W8625" s="95" t="str">
        <f t="shared" si="538"/>
        <v/>
      </c>
      <c r="X8625" s="95" t="str">
        <f t="shared" si="539"/>
        <v/>
      </c>
    </row>
    <row r="8626" spans="21:24" x14ac:dyDescent="0.3">
      <c r="U8626" s="95" t="str">
        <f t="shared" si="536"/>
        <v/>
      </c>
      <c r="V8626" s="95" t="str">
        <f t="shared" si="537"/>
        <v/>
      </c>
      <c r="W8626" s="95" t="str">
        <f t="shared" si="538"/>
        <v/>
      </c>
      <c r="X8626" s="95" t="str">
        <f t="shared" si="539"/>
        <v/>
      </c>
    </row>
    <row r="8627" spans="21:24" x14ac:dyDescent="0.3">
      <c r="U8627" s="95" t="str">
        <f t="shared" si="536"/>
        <v/>
      </c>
      <c r="V8627" s="95" t="str">
        <f t="shared" si="537"/>
        <v/>
      </c>
      <c r="W8627" s="95" t="str">
        <f t="shared" si="538"/>
        <v/>
      </c>
      <c r="X8627" s="95" t="str">
        <f t="shared" si="539"/>
        <v/>
      </c>
    </row>
    <row r="8628" spans="21:24" x14ac:dyDescent="0.3">
      <c r="U8628" s="95" t="str">
        <f t="shared" si="536"/>
        <v/>
      </c>
      <c r="V8628" s="95" t="str">
        <f t="shared" si="537"/>
        <v/>
      </c>
      <c r="W8628" s="95" t="str">
        <f t="shared" si="538"/>
        <v/>
      </c>
      <c r="X8628" s="95" t="str">
        <f t="shared" si="539"/>
        <v/>
      </c>
    </row>
    <row r="8629" spans="21:24" x14ac:dyDescent="0.3">
      <c r="U8629" s="95" t="str">
        <f t="shared" si="536"/>
        <v/>
      </c>
      <c r="V8629" s="95" t="str">
        <f t="shared" si="537"/>
        <v/>
      </c>
      <c r="W8629" s="95" t="str">
        <f t="shared" si="538"/>
        <v/>
      </c>
      <c r="X8629" s="95" t="str">
        <f t="shared" si="539"/>
        <v/>
      </c>
    </row>
    <row r="8630" spans="21:24" x14ac:dyDescent="0.3">
      <c r="U8630" s="95" t="str">
        <f t="shared" si="536"/>
        <v/>
      </c>
      <c r="V8630" s="95" t="str">
        <f t="shared" si="537"/>
        <v/>
      </c>
      <c r="W8630" s="95" t="str">
        <f t="shared" si="538"/>
        <v/>
      </c>
      <c r="X8630" s="95" t="str">
        <f t="shared" si="539"/>
        <v/>
      </c>
    </row>
    <row r="8631" spans="21:24" x14ac:dyDescent="0.3">
      <c r="U8631" s="95" t="str">
        <f t="shared" si="536"/>
        <v/>
      </c>
      <c r="V8631" s="95" t="str">
        <f t="shared" si="537"/>
        <v/>
      </c>
      <c r="W8631" s="95" t="str">
        <f t="shared" si="538"/>
        <v/>
      </c>
      <c r="X8631" s="95" t="str">
        <f t="shared" si="539"/>
        <v/>
      </c>
    </row>
    <row r="8632" spans="21:24" x14ac:dyDescent="0.3">
      <c r="U8632" s="95" t="str">
        <f t="shared" si="536"/>
        <v/>
      </c>
      <c r="V8632" s="95" t="str">
        <f t="shared" si="537"/>
        <v/>
      </c>
      <c r="W8632" s="95" t="str">
        <f t="shared" si="538"/>
        <v/>
      </c>
      <c r="X8632" s="95" t="str">
        <f t="shared" si="539"/>
        <v/>
      </c>
    </row>
    <row r="8633" spans="21:24" x14ac:dyDescent="0.3">
      <c r="U8633" s="95" t="str">
        <f t="shared" si="536"/>
        <v/>
      </c>
      <c r="V8633" s="95" t="str">
        <f t="shared" si="537"/>
        <v/>
      </c>
      <c r="W8633" s="95" t="str">
        <f t="shared" si="538"/>
        <v/>
      </c>
      <c r="X8633" s="95" t="str">
        <f t="shared" si="539"/>
        <v/>
      </c>
    </row>
    <row r="8634" spans="21:24" x14ac:dyDescent="0.3">
      <c r="U8634" s="95" t="str">
        <f t="shared" si="536"/>
        <v/>
      </c>
      <c r="V8634" s="95" t="str">
        <f t="shared" si="537"/>
        <v/>
      </c>
      <c r="W8634" s="95" t="str">
        <f t="shared" si="538"/>
        <v/>
      </c>
      <c r="X8634" s="95" t="str">
        <f t="shared" si="539"/>
        <v/>
      </c>
    </row>
    <row r="8635" spans="21:24" x14ac:dyDescent="0.3">
      <c r="U8635" s="95" t="str">
        <f t="shared" si="536"/>
        <v/>
      </c>
      <c r="V8635" s="95" t="str">
        <f t="shared" si="537"/>
        <v/>
      </c>
      <c r="W8635" s="95" t="str">
        <f t="shared" si="538"/>
        <v/>
      </c>
      <c r="X8635" s="95" t="str">
        <f t="shared" si="539"/>
        <v/>
      </c>
    </row>
    <row r="8636" spans="21:24" x14ac:dyDescent="0.3">
      <c r="U8636" s="95" t="str">
        <f t="shared" si="536"/>
        <v/>
      </c>
      <c r="V8636" s="95" t="str">
        <f t="shared" si="537"/>
        <v/>
      </c>
      <c r="W8636" s="95" t="str">
        <f t="shared" si="538"/>
        <v/>
      </c>
      <c r="X8636" s="95" t="str">
        <f t="shared" si="539"/>
        <v/>
      </c>
    </row>
    <row r="8637" spans="21:24" x14ac:dyDescent="0.3">
      <c r="U8637" s="95" t="str">
        <f t="shared" si="536"/>
        <v/>
      </c>
      <c r="V8637" s="95" t="str">
        <f t="shared" si="537"/>
        <v/>
      </c>
      <c r="W8637" s="95" t="str">
        <f t="shared" si="538"/>
        <v/>
      </c>
      <c r="X8637" s="95" t="str">
        <f t="shared" si="539"/>
        <v/>
      </c>
    </row>
    <row r="8638" spans="21:24" x14ac:dyDescent="0.3">
      <c r="U8638" s="95" t="str">
        <f t="shared" si="536"/>
        <v/>
      </c>
      <c r="V8638" s="95" t="str">
        <f t="shared" si="537"/>
        <v/>
      </c>
      <c r="W8638" s="95" t="str">
        <f t="shared" si="538"/>
        <v/>
      </c>
      <c r="X8638" s="95" t="str">
        <f t="shared" si="539"/>
        <v/>
      </c>
    </row>
    <row r="8639" spans="21:24" x14ac:dyDescent="0.3">
      <c r="U8639" s="95" t="str">
        <f t="shared" si="536"/>
        <v/>
      </c>
      <c r="V8639" s="95" t="str">
        <f t="shared" si="537"/>
        <v/>
      </c>
      <c r="W8639" s="95" t="str">
        <f t="shared" si="538"/>
        <v/>
      </c>
      <c r="X8639" s="95" t="str">
        <f t="shared" si="539"/>
        <v/>
      </c>
    </row>
    <row r="8640" spans="21:24" x14ac:dyDescent="0.3">
      <c r="U8640" s="95" t="str">
        <f t="shared" si="536"/>
        <v/>
      </c>
      <c r="V8640" s="95" t="str">
        <f t="shared" si="537"/>
        <v/>
      </c>
      <c r="W8640" s="95" t="str">
        <f t="shared" si="538"/>
        <v/>
      </c>
      <c r="X8640" s="95" t="str">
        <f t="shared" si="539"/>
        <v/>
      </c>
    </row>
    <row r="8641" spans="21:24" x14ac:dyDescent="0.3">
      <c r="U8641" s="95" t="str">
        <f t="shared" si="536"/>
        <v/>
      </c>
      <c r="V8641" s="95" t="str">
        <f t="shared" si="537"/>
        <v/>
      </c>
      <c r="W8641" s="95" t="str">
        <f t="shared" si="538"/>
        <v/>
      </c>
      <c r="X8641" s="95" t="str">
        <f t="shared" si="539"/>
        <v/>
      </c>
    </row>
    <row r="8642" spans="21:24" x14ac:dyDescent="0.3">
      <c r="U8642" s="95" t="str">
        <f t="shared" si="536"/>
        <v/>
      </c>
      <c r="V8642" s="95" t="str">
        <f t="shared" si="537"/>
        <v/>
      </c>
      <c r="W8642" s="95" t="str">
        <f t="shared" si="538"/>
        <v/>
      </c>
      <c r="X8642" s="95" t="str">
        <f t="shared" si="539"/>
        <v/>
      </c>
    </row>
    <row r="8643" spans="21:24" x14ac:dyDescent="0.3">
      <c r="U8643" s="95" t="str">
        <f t="shared" si="536"/>
        <v/>
      </c>
      <c r="V8643" s="95" t="str">
        <f t="shared" si="537"/>
        <v/>
      </c>
      <c r="W8643" s="95" t="str">
        <f t="shared" si="538"/>
        <v/>
      </c>
      <c r="X8643" s="95" t="str">
        <f t="shared" si="539"/>
        <v/>
      </c>
    </row>
    <row r="8644" spans="21:24" x14ac:dyDescent="0.3">
      <c r="U8644" s="95" t="str">
        <f t="shared" si="536"/>
        <v/>
      </c>
      <c r="V8644" s="95" t="str">
        <f t="shared" si="537"/>
        <v/>
      </c>
      <c r="W8644" s="95" t="str">
        <f t="shared" si="538"/>
        <v/>
      </c>
      <c r="X8644" s="95" t="str">
        <f t="shared" si="539"/>
        <v/>
      </c>
    </row>
    <row r="8645" spans="21:24" x14ac:dyDescent="0.3">
      <c r="U8645" s="95" t="str">
        <f t="shared" ref="U8645:U8708" si="540">IF(L8645="ANO",B8645&amp;"-Linie A","")</f>
        <v/>
      </c>
      <c r="V8645" s="95" t="str">
        <f t="shared" ref="V8645:V8708" si="541">IF(M8645="ANO",B8645&amp;"-Linie B","")</f>
        <v/>
      </c>
      <c r="W8645" s="95" t="str">
        <f t="shared" ref="W8645:W8708" si="542">IF(N8645="ANO",B8645&amp;"-Linie C","")</f>
        <v/>
      </c>
      <c r="X8645" s="95" t="str">
        <f t="shared" ref="X8645:X8708" si="543">IF(O8645="ANO",B8645&amp;"-Linie D","")</f>
        <v/>
      </c>
    </row>
    <row r="8646" spans="21:24" x14ac:dyDescent="0.3">
      <c r="U8646" s="95" t="str">
        <f t="shared" si="540"/>
        <v/>
      </c>
      <c r="V8646" s="95" t="str">
        <f t="shared" si="541"/>
        <v/>
      </c>
      <c r="W8646" s="95" t="str">
        <f t="shared" si="542"/>
        <v/>
      </c>
      <c r="X8646" s="95" t="str">
        <f t="shared" si="543"/>
        <v/>
      </c>
    </row>
    <row r="8647" spans="21:24" x14ac:dyDescent="0.3">
      <c r="U8647" s="95" t="str">
        <f t="shared" si="540"/>
        <v/>
      </c>
      <c r="V8647" s="95" t="str">
        <f t="shared" si="541"/>
        <v/>
      </c>
      <c r="W8647" s="95" t="str">
        <f t="shared" si="542"/>
        <v/>
      </c>
      <c r="X8647" s="95" t="str">
        <f t="shared" si="543"/>
        <v/>
      </c>
    </row>
    <row r="8648" spans="21:24" x14ac:dyDescent="0.3">
      <c r="U8648" s="95" t="str">
        <f t="shared" si="540"/>
        <v/>
      </c>
      <c r="V8648" s="95" t="str">
        <f t="shared" si="541"/>
        <v/>
      </c>
      <c r="W8648" s="95" t="str">
        <f t="shared" si="542"/>
        <v/>
      </c>
      <c r="X8648" s="95" t="str">
        <f t="shared" si="543"/>
        <v/>
      </c>
    </row>
    <row r="8649" spans="21:24" x14ac:dyDescent="0.3">
      <c r="U8649" s="95" t="str">
        <f t="shared" si="540"/>
        <v/>
      </c>
      <c r="V8649" s="95" t="str">
        <f t="shared" si="541"/>
        <v/>
      </c>
      <c r="W8649" s="95" t="str">
        <f t="shared" si="542"/>
        <v/>
      </c>
      <c r="X8649" s="95" t="str">
        <f t="shared" si="543"/>
        <v/>
      </c>
    </row>
    <row r="8650" spans="21:24" x14ac:dyDescent="0.3">
      <c r="U8650" s="95" t="str">
        <f t="shared" si="540"/>
        <v/>
      </c>
      <c r="V8650" s="95" t="str">
        <f t="shared" si="541"/>
        <v/>
      </c>
      <c r="W8650" s="95" t="str">
        <f t="shared" si="542"/>
        <v/>
      </c>
      <c r="X8650" s="95" t="str">
        <f t="shared" si="543"/>
        <v/>
      </c>
    </row>
    <row r="8651" spans="21:24" x14ac:dyDescent="0.3">
      <c r="U8651" s="95" t="str">
        <f t="shared" si="540"/>
        <v/>
      </c>
      <c r="V8651" s="95" t="str">
        <f t="shared" si="541"/>
        <v/>
      </c>
      <c r="W8651" s="95" t="str">
        <f t="shared" si="542"/>
        <v/>
      </c>
      <c r="X8651" s="95" t="str">
        <f t="shared" si="543"/>
        <v/>
      </c>
    </row>
    <row r="8652" spans="21:24" x14ac:dyDescent="0.3">
      <c r="U8652" s="95" t="str">
        <f t="shared" si="540"/>
        <v/>
      </c>
      <c r="V8652" s="95" t="str">
        <f t="shared" si="541"/>
        <v/>
      </c>
      <c r="W8652" s="95" t="str">
        <f t="shared" si="542"/>
        <v/>
      </c>
      <c r="X8652" s="95" t="str">
        <f t="shared" si="543"/>
        <v/>
      </c>
    </row>
    <row r="8653" spans="21:24" x14ac:dyDescent="0.3">
      <c r="U8653" s="95" t="str">
        <f t="shared" si="540"/>
        <v/>
      </c>
      <c r="V8653" s="95" t="str">
        <f t="shared" si="541"/>
        <v/>
      </c>
      <c r="W8653" s="95" t="str">
        <f t="shared" si="542"/>
        <v/>
      </c>
      <c r="X8653" s="95" t="str">
        <f t="shared" si="543"/>
        <v/>
      </c>
    </row>
    <row r="8654" spans="21:24" x14ac:dyDescent="0.3">
      <c r="U8654" s="95" t="str">
        <f t="shared" si="540"/>
        <v/>
      </c>
      <c r="V8654" s="95" t="str">
        <f t="shared" si="541"/>
        <v/>
      </c>
      <c r="W8654" s="95" t="str">
        <f t="shared" si="542"/>
        <v/>
      </c>
      <c r="X8654" s="95" t="str">
        <f t="shared" si="543"/>
        <v/>
      </c>
    </row>
    <row r="8655" spans="21:24" x14ac:dyDescent="0.3">
      <c r="U8655" s="95" t="str">
        <f t="shared" si="540"/>
        <v/>
      </c>
      <c r="V8655" s="95" t="str">
        <f t="shared" si="541"/>
        <v/>
      </c>
      <c r="W8655" s="95" t="str">
        <f t="shared" si="542"/>
        <v/>
      </c>
      <c r="X8655" s="95" t="str">
        <f t="shared" si="543"/>
        <v/>
      </c>
    </row>
    <row r="8656" spans="21:24" x14ac:dyDescent="0.3">
      <c r="U8656" s="95" t="str">
        <f t="shared" si="540"/>
        <v/>
      </c>
      <c r="V8656" s="95" t="str">
        <f t="shared" si="541"/>
        <v/>
      </c>
      <c r="W8656" s="95" t="str">
        <f t="shared" si="542"/>
        <v/>
      </c>
      <c r="X8656" s="95" t="str">
        <f t="shared" si="543"/>
        <v/>
      </c>
    </row>
    <row r="8657" spans="21:24" x14ac:dyDescent="0.3">
      <c r="U8657" s="95" t="str">
        <f t="shared" si="540"/>
        <v/>
      </c>
      <c r="V8657" s="95" t="str">
        <f t="shared" si="541"/>
        <v/>
      </c>
      <c r="W8657" s="95" t="str">
        <f t="shared" si="542"/>
        <v/>
      </c>
      <c r="X8657" s="95" t="str">
        <f t="shared" si="543"/>
        <v/>
      </c>
    </row>
    <row r="8658" spans="21:24" x14ac:dyDescent="0.3">
      <c r="U8658" s="95" t="str">
        <f t="shared" si="540"/>
        <v/>
      </c>
      <c r="V8658" s="95" t="str">
        <f t="shared" si="541"/>
        <v/>
      </c>
      <c r="W8658" s="95" t="str">
        <f t="shared" si="542"/>
        <v/>
      </c>
      <c r="X8658" s="95" t="str">
        <f t="shared" si="543"/>
        <v/>
      </c>
    </row>
    <row r="8659" spans="21:24" x14ac:dyDescent="0.3">
      <c r="U8659" s="95" t="str">
        <f t="shared" si="540"/>
        <v/>
      </c>
      <c r="V8659" s="95" t="str">
        <f t="shared" si="541"/>
        <v/>
      </c>
      <c r="W8659" s="95" t="str">
        <f t="shared" si="542"/>
        <v/>
      </c>
      <c r="X8659" s="95" t="str">
        <f t="shared" si="543"/>
        <v/>
      </c>
    </row>
    <row r="8660" spans="21:24" x14ac:dyDescent="0.3">
      <c r="U8660" s="95" t="str">
        <f t="shared" si="540"/>
        <v/>
      </c>
      <c r="V8660" s="95" t="str">
        <f t="shared" si="541"/>
        <v/>
      </c>
      <c r="W8660" s="95" t="str">
        <f t="shared" si="542"/>
        <v/>
      </c>
      <c r="X8660" s="95" t="str">
        <f t="shared" si="543"/>
        <v/>
      </c>
    </row>
    <row r="8661" spans="21:24" x14ac:dyDescent="0.3">
      <c r="U8661" s="95" t="str">
        <f t="shared" si="540"/>
        <v/>
      </c>
      <c r="V8661" s="95" t="str">
        <f t="shared" si="541"/>
        <v/>
      </c>
      <c r="W8661" s="95" t="str">
        <f t="shared" si="542"/>
        <v/>
      </c>
      <c r="X8661" s="95" t="str">
        <f t="shared" si="543"/>
        <v/>
      </c>
    </row>
    <row r="8662" spans="21:24" x14ac:dyDescent="0.3">
      <c r="U8662" s="95" t="str">
        <f t="shared" si="540"/>
        <v/>
      </c>
      <c r="V8662" s="95" t="str">
        <f t="shared" si="541"/>
        <v/>
      </c>
      <c r="W8662" s="95" t="str">
        <f t="shared" si="542"/>
        <v/>
      </c>
      <c r="X8662" s="95" t="str">
        <f t="shared" si="543"/>
        <v/>
      </c>
    </row>
    <row r="8663" spans="21:24" x14ac:dyDescent="0.3">
      <c r="U8663" s="95" t="str">
        <f t="shared" si="540"/>
        <v/>
      </c>
      <c r="V8663" s="95" t="str">
        <f t="shared" si="541"/>
        <v/>
      </c>
      <c r="W8663" s="95" t="str">
        <f t="shared" si="542"/>
        <v/>
      </c>
      <c r="X8663" s="95" t="str">
        <f t="shared" si="543"/>
        <v/>
      </c>
    </row>
    <row r="8664" spans="21:24" x14ac:dyDescent="0.3">
      <c r="U8664" s="95" t="str">
        <f t="shared" si="540"/>
        <v/>
      </c>
      <c r="V8664" s="95" t="str">
        <f t="shared" si="541"/>
        <v/>
      </c>
      <c r="W8664" s="95" t="str">
        <f t="shared" si="542"/>
        <v/>
      </c>
      <c r="X8664" s="95" t="str">
        <f t="shared" si="543"/>
        <v/>
      </c>
    </row>
    <row r="8665" spans="21:24" x14ac:dyDescent="0.3">
      <c r="U8665" s="95" t="str">
        <f t="shared" si="540"/>
        <v/>
      </c>
      <c r="V8665" s="95" t="str">
        <f t="shared" si="541"/>
        <v/>
      </c>
      <c r="W8665" s="95" t="str">
        <f t="shared" si="542"/>
        <v/>
      </c>
      <c r="X8665" s="95" t="str">
        <f t="shared" si="543"/>
        <v/>
      </c>
    </row>
    <row r="8666" spans="21:24" x14ac:dyDescent="0.3">
      <c r="U8666" s="95" t="str">
        <f t="shared" si="540"/>
        <v/>
      </c>
      <c r="V8666" s="95" t="str">
        <f t="shared" si="541"/>
        <v/>
      </c>
      <c r="W8666" s="95" t="str">
        <f t="shared" si="542"/>
        <v/>
      </c>
      <c r="X8666" s="95" t="str">
        <f t="shared" si="543"/>
        <v/>
      </c>
    </row>
    <row r="8667" spans="21:24" x14ac:dyDescent="0.3">
      <c r="U8667" s="95" t="str">
        <f t="shared" si="540"/>
        <v/>
      </c>
      <c r="V8667" s="95" t="str">
        <f t="shared" si="541"/>
        <v/>
      </c>
      <c r="W8667" s="95" t="str">
        <f t="shared" si="542"/>
        <v/>
      </c>
      <c r="X8667" s="95" t="str">
        <f t="shared" si="543"/>
        <v/>
      </c>
    </row>
    <row r="8668" spans="21:24" x14ac:dyDescent="0.3">
      <c r="U8668" s="95" t="str">
        <f t="shared" si="540"/>
        <v/>
      </c>
      <c r="V8668" s="95" t="str">
        <f t="shared" si="541"/>
        <v/>
      </c>
      <c r="W8668" s="95" t="str">
        <f t="shared" si="542"/>
        <v/>
      </c>
      <c r="X8668" s="95" t="str">
        <f t="shared" si="543"/>
        <v/>
      </c>
    </row>
    <row r="8669" spans="21:24" x14ac:dyDescent="0.3">
      <c r="U8669" s="95" t="str">
        <f t="shared" si="540"/>
        <v/>
      </c>
      <c r="V8669" s="95" t="str">
        <f t="shared" si="541"/>
        <v/>
      </c>
      <c r="W8669" s="95" t="str">
        <f t="shared" si="542"/>
        <v/>
      </c>
      <c r="X8669" s="95" t="str">
        <f t="shared" si="543"/>
        <v/>
      </c>
    </row>
    <row r="8670" spans="21:24" x14ac:dyDescent="0.3">
      <c r="U8670" s="95" t="str">
        <f t="shared" si="540"/>
        <v/>
      </c>
      <c r="V8670" s="95" t="str">
        <f t="shared" si="541"/>
        <v/>
      </c>
      <c r="W8670" s="95" t="str">
        <f t="shared" si="542"/>
        <v/>
      </c>
      <c r="X8670" s="95" t="str">
        <f t="shared" si="543"/>
        <v/>
      </c>
    </row>
    <row r="8671" spans="21:24" x14ac:dyDescent="0.3">
      <c r="U8671" s="95" t="str">
        <f t="shared" si="540"/>
        <v/>
      </c>
      <c r="V8671" s="95" t="str">
        <f t="shared" si="541"/>
        <v/>
      </c>
      <c r="W8671" s="95" t="str">
        <f t="shared" si="542"/>
        <v/>
      </c>
      <c r="X8671" s="95" t="str">
        <f t="shared" si="543"/>
        <v/>
      </c>
    </row>
    <row r="8672" spans="21:24" x14ac:dyDescent="0.3">
      <c r="U8672" s="95" t="str">
        <f t="shared" si="540"/>
        <v/>
      </c>
      <c r="V8672" s="95" t="str">
        <f t="shared" si="541"/>
        <v/>
      </c>
      <c r="W8672" s="95" t="str">
        <f t="shared" si="542"/>
        <v/>
      </c>
      <c r="X8672" s="95" t="str">
        <f t="shared" si="543"/>
        <v/>
      </c>
    </row>
    <row r="8673" spans="21:24" x14ac:dyDescent="0.3">
      <c r="U8673" s="95" t="str">
        <f t="shared" si="540"/>
        <v/>
      </c>
      <c r="V8673" s="95" t="str">
        <f t="shared" si="541"/>
        <v/>
      </c>
      <c r="W8673" s="95" t="str">
        <f t="shared" si="542"/>
        <v/>
      </c>
      <c r="X8673" s="95" t="str">
        <f t="shared" si="543"/>
        <v/>
      </c>
    </row>
    <row r="8674" spans="21:24" x14ac:dyDescent="0.3">
      <c r="U8674" s="95" t="str">
        <f t="shared" si="540"/>
        <v/>
      </c>
      <c r="V8674" s="95" t="str">
        <f t="shared" si="541"/>
        <v/>
      </c>
      <c r="W8674" s="95" t="str">
        <f t="shared" si="542"/>
        <v/>
      </c>
      <c r="X8674" s="95" t="str">
        <f t="shared" si="543"/>
        <v/>
      </c>
    </row>
    <row r="8675" spans="21:24" x14ac:dyDescent="0.3">
      <c r="U8675" s="95" t="str">
        <f t="shared" si="540"/>
        <v/>
      </c>
      <c r="V8675" s="95" t="str">
        <f t="shared" si="541"/>
        <v/>
      </c>
      <c r="W8675" s="95" t="str">
        <f t="shared" si="542"/>
        <v/>
      </c>
      <c r="X8675" s="95" t="str">
        <f t="shared" si="543"/>
        <v/>
      </c>
    </row>
    <row r="8676" spans="21:24" x14ac:dyDescent="0.3">
      <c r="U8676" s="95" t="str">
        <f t="shared" si="540"/>
        <v/>
      </c>
      <c r="V8676" s="95" t="str">
        <f t="shared" si="541"/>
        <v/>
      </c>
      <c r="W8676" s="95" t="str">
        <f t="shared" si="542"/>
        <v/>
      </c>
      <c r="X8676" s="95" t="str">
        <f t="shared" si="543"/>
        <v/>
      </c>
    </row>
    <row r="8677" spans="21:24" x14ac:dyDescent="0.3">
      <c r="U8677" s="95" t="str">
        <f t="shared" si="540"/>
        <v/>
      </c>
      <c r="V8677" s="95" t="str">
        <f t="shared" si="541"/>
        <v/>
      </c>
      <c r="W8677" s="95" t="str">
        <f t="shared" si="542"/>
        <v/>
      </c>
      <c r="X8677" s="95" t="str">
        <f t="shared" si="543"/>
        <v/>
      </c>
    </row>
    <row r="8678" spans="21:24" x14ac:dyDescent="0.3">
      <c r="U8678" s="95" t="str">
        <f t="shared" si="540"/>
        <v/>
      </c>
      <c r="V8678" s="95" t="str">
        <f t="shared" si="541"/>
        <v/>
      </c>
      <c r="W8678" s="95" t="str">
        <f t="shared" si="542"/>
        <v/>
      </c>
      <c r="X8678" s="95" t="str">
        <f t="shared" si="543"/>
        <v/>
      </c>
    </row>
    <row r="8679" spans="21:24" x14ac:dyDescent="0.3">
      <c r="U8679" s="95" t="str">
        <f t="shared" si="540"/>
        <v/>
      </c>
      <c r="V8679" s="95" t="str">
        <f t="shared" si="541"/>
        <v/>
      </c>
      <c r="W8679" s="95" t="str">
        <f t="shared" si="542"/>
        <v/>
      </c>
      <c r="X8679" s="95" t="str">
        <f t="shared" si="543"/>
        <v/>
      </c>
    </row>
    <row r="8680" spans="21:24" x14ac:dyDescent="0.3">
      <c r="U8680" s="95" t="str">
        <f t="shared" si="540"/>
        <v/>
      </c>
      <c r="V8680" s="95" t="str">
        <f t="shared" si="541"/>
        <v/>
      </c>
      <c r="W8680" s="95" t="str">
        <f t="shared" si="542"/>
        <v/>
      </c>
      <c r="X8680" s="95" t="str">
        <f t="shared" si="543"/>
        <v/>
      </c>
    </row>
    <row r="8681" spans="21:24" x14ac:dyDescent="0.3">
      <c r="U8681" s="95" t="str">
        <f t="shared" si="540"/>
        <v/>
      </c>
      <c r="V8681" s="95" t="str">
        <f t="shared" si="541"/>
        <v/>
      </c>
      <c r="W8681" s="95" t="str">
        <f t="shared" si="542"/>
        <v/>
      </c>
      <c r="X8681" s="95" t="str">
        <f t="shared" si="543"/>
        <v/>
      </c>
    </row>
    <row r="8682" spans="21:24" x14ac:dyDescent="0.3">
      <c r="U8682" s="95" t="str">
        <f t="shared" si="540"/>
        <v/>
      </c>
      <c r="V8682" s="95" t="str">
        <f t="shared" si="541"/>
        <v/>
      </c>
      <c r="W8682" s="95" t="str">
        <f t="shared" si="542"/>
        <v/>
      </c>
      <c r="X8682" s="95" t="str">
        <f t="shared" si="543"/>
        <v/>
      </c>
    </row>
    <row r="8683" spans="21:24" x14ac:dyDescent="0.3">
      <c r="U8683" s="95" t="str">
        <f t="shared" si="540"/>
        <v/>
      </c>
      <c r="V8683" s="95" t="str">
        <f t="shared" si="541"/>
        <v/>
      </c>
      <c r="W8683" s="95" t="str">
        <f t="shared" si="542"/>
        <v/>
      </c>
      <c r="X8683" s="95" t="str">
        <f t="shared" si="543"/>
        <v/>
      </c>
    </row>
    <row r="8684" spans="21:24" x14ac:dyDescent="0.3">
      <c r="U8684" s="95" t="str">
        <f t="shared" si="540"/>
        <v/>
      </c>
      <c r="V8684" s="95" t="str">
        <f t="shared" si="541"/>
        <v/>
      </c>
      <c r="W8684" s="95" t="str">
        <f t="shared" si="542"/>
        <v/>
      </c>
      <c r="X8684" s="95" t="str">
        <f t="shared" si="543"/>
        <v/>
      </c>
    </row>
    <row r="8685" spans="21:24" x14ac:dyDescent="0.3">
      <c r="U8685" s="95" t="str">
        <f t="shared" si="540"/>
        <v/>
      </c>
      <c r="V8685" s="95" t="str">
        <f t="shared" si="541"/>
        <v/>
      </c>
      <c r="W8685" s="95" t="str">
        <f t="shared" si="542"/>
        <v/>
      </c>
      <c r="X8685" s="95" t="str">
        <f t="shared" si="543"/>
        <v/>
      </c>
    </row>
    <row r="8686" spans="21:24" x14ac:dyDescent="0.3">
      <c r="U8686" s="95" t="str">
        <f t="shared" si="540"/>
        <v/>
      </c>
      <c r="V8686" s="95" t="str">
        <f t="shared" si="541"/>
        <v/>
      </c>
      <c r="W8686" s="95" t="str">
        <f t="shared" si="542"/>
        <v/>
      </c>
      <c r="X8686" s="95" t="str">
        <f t="shared" si="543"/>
        <v/>
      </c>
    </row>
    <row r="8687" spans="21:24" x14ac:dyDescent="0.3">
      <c r="U8687" s="95" t="str">
        <f t="shared" si="540"/>
        <v/>
      </c>
      <c r="V8687" s="95" t="str">
        <f t="shared" si="541"/>
        <v/>
      </c>
      <c r="W8687" s="95" t="str">
        <f t="shared" si="542"/>
        <v/>
      </c>
      <c r="X8687" s="95" t="str">
        <f t="shared" si="543"/>
        <v/>
      </c>
    </row>
    <row r="8688" spans="21:24" x14ac:dyDescent="0.3">
      <c r="U8688" s="95" t="str">
        <f t="shared" si="540"/>
        <v/>
      </c>
      <c r="V8688" s="95" t="str">
        <f t="shared" si="541"/>
        <v/>
      </c>
      <c r="W8688" s="95" t="str">
        <f t="shared" si="542"/>
        <v/>
      </c>
      <c r="X8688" s="95" t="str">
        <f t="shared" si="543"/>
        <v/>
      </c>
    </row>
    <row r="8689" spans="21:24" x14ac:dyDescent="0.3">
      <c r="U8689" s="95" t="str">
        <f t="shared" si="540"/>
        <v/>
      </c>
      <c r="V8689" s="95" t="str">
        <f t="shared" si="541"/>
        <v/>
      </c>
      <c r="W8689" s="95" t="str">
        <f t="shared" si="542"/>
        <v/>
      </c>
      <c r="X8689" s="95" t="str">
        <f t="shared" si="543"/>
        <v/>
      </c>
    </row>
    <row r="8690" spans="21:24" x14ac:dyDescent="0.3">
      <c r="U8690" s="95" t="str">
        <f t="shared" si="540"/>
        <v/>
      </c>
      <c r="V8690" s="95" t="str">
        <f t="shared" si="541"/>
        <v/>
      </c>
      <c r="W8690" s="95" t="str">
        <f t="shared" si="542"/>
        <v/>
      </c>
      <c r="X8690" s="95" t="str">
        <f t="shared" si="543"/>
        <v/>
      </c>
    </row>
    <row r="8691" spans="21:24" x14ac:dyDescent="0.3">
      <c r="U8691" s="95" t="str">
        <f t="shared" si="540"/>
        <v/>
      </c>
      <c r="V8691" s="95" t="str">
        <f t="shared" si="541"/>
        <v/>
      </c>
      <c r="W8691" s="95" t="str">
        <f t="shared" si="542"/>
        <v/>
      </c>
      <c r="X8691" s="95" t="str">
        <f t="shared" si="543"/>
        <v/>
      </c>
    </row>
    <row r="8692" spans="21:24" x14ac:dyDescent="0.3">
      <c r="U8692" s="95" t="str">
        <f t="shared" si="540"/>
        <v/>
      </c>
      <c r="V8692" s="95" t="str">
        <f t="shared" si="541"/>
        <v/>
      </c>
      <c r="W8692" s="95" t="str">
        <f t="shared" si="542"/>
        <v/>
      </c>
      <c r="X8692" s="95" t="str">
        <f t="shared" si="543"/>
        <v/>
      </c>
    </row>
    <row r="8693" spans="21:24" x14ac:dyDescent="0.3">
      <c r="U8693" s="95" t="str">
        <f t="shared" si="540"/>
        <v/>
      </c>
      <c r="V8693" s="95" t="str">
        <f t="shared" si="541"/>
        <v/>
      </c>
      <c r="W8693" s="95" t="str">
        <f t="shared" si="542"/>
        <v/>
      </c>
      <c r="X8693" s="95" t="str">
        <f t="shared" si="543"/>
        <v/>
      </c>
    </row>
    <row r="8694" spans="21:24" x14ac:dyDescent="0.3">
      <c r="U8694" s="95" t="str">
        <f t="shared" si="540"/>
        <v/>
      </c>
      <c r="V8694" s="95" t="str">
        <f t="shared" si="541"/>
        <v/>
      </c>
      <c r="W8694" s="95" t="str">
        <f t="shared" si="542"/>
        <v/>
      </c>
      <c r="X8694" s="95" t="str">
        <f t="shared" si="543"/>
        <v/>
      </c>
    </row>
    <row r="8695" spans="21:24" x14ac:dyDescent="0.3">
      <c r="U8695" s="95" t="str">
        <f t="shared" si="540"/>
        <v/>
      </c>
      <c r="V8695" s="95" t="str">
        <f t="shared" si="541"/>
        <v/>
      </c>
      <c r="W8695" s="95" t="str">
        <f t="shared" si="542"/>
        <v/>
      </c>
      <c r="X8695" s="95" t="str">
        <f t="shared" si="543"/>
        <v/>
      </c>
    </row>
    <row r="8696" spans="21:24" x14ac:dyDescent="0.3">
      <c r="U8696" s="95" t="str">
        <f t="shared" si="540"/>
        <v/>
      </c>
      <c r="V8696" s="95" t="str">
        <f t="shared" si="541"/>
        <v/>
      </c>
      <c r="W8696" s="95" t="str">
        <f t="shared" si="542"/>
        <v/>
      </c>
      <c r="X8696" s="95" t="str">
        <f t="shared" si="543"/>
        <v/>
      </c>
    </row>
    <row r="8697" spans="21:24" x14ac:dyDescent="0.3">
      <c r="U8697" s="95" t="str">
        <f t="shared" si="540"/>
        <v/>
      </c>
      <c r="V8697" s="95" t="str">
        <f t="shared" si="541"/>
        <v/>
      </c>
      <c r="W8697" s="95" t="str">
        <f t="shared" si="542"/>
        <v/>
      </c>
      <c r="X8697" s="95" t="str">
        <f t="shared" si="543"/>
        <v/>
      </c>
    </row>
    <row r="8698" spans="21:24" x14ac:dyDescent="0.3">
      <c r="U8698" s="95" t="str">
        <f t="shared" si="540"/>
        <v/>
      </c>
      <c r="V8698" s="95" t="str">
        <f t="shared" si="541"/>
        <v/>
      </c>
      <c r="W8698" s="95" t="str">
        <f t="shared" si="542"/>
        <v/>
      </c>
      <c r="X8698" s="95" t="str">
        <f t="shared" si="543"/>
        <v/>
      </c>
    </row>
    <row r="8699" spans="21:24" x14ac:dyDescent="0.3">
      <c r="U8699" s="95" t="str">
        <f t="shared" si="540"/>
        <v/>
      </c>
      <c r="V8699" s="95" t="str">
        <f t="shared" si="541"/>
        <v/>
      </c>
      <c r="W8699" s="95" t="str">
        <f t="shared" si="542"/>
        <v/>
      </c>
      <c r="X8699" s="95" t="str">
        <f t="shared" si="543"/>
        <v/>
      </c>
    </row>
    <row r="8700" spans="21:24" x14ac:dyDescent="0.3">
      <c r="U8700" s="95" t="str">
        <f t="shared" si="540"/>
        <v/>
      </c>
      <c r="V8700" s="95" t="str">
        <f t="shared" si="541"/>
        <v/>
      </c>
      <c r="W8700" s="95" t="str">
        <f t="shared" si="542"/>
        <v/>
      </c>
      <c r="X8700" s="95" t="str">
        <f t="shared" si="543"/>
        <v/>
      </c>
    </row>
    <row r="8701" spans="21:24" x14ac:dyDescent="0.3">
      <c r="U8701" s="95" t="str">
        <f t="shared" si="540"/>
        <v/>
      </c>
      <c r="V8701" s="95" t="str">
        <f t="shared" si="541"/>
        <v/>
      </c>
      <c r="W8701" s="95" t="str">
        <f t="shared" si="542"/>
        <v/>
      </c>
      <c r="X8701" s="95" t="str">
        <f t="shared" si="543"/>
        <v/>
      </c>
    </row>
    <row r="8702" spans="21:24" x14ac:dyDescent="0.3">
      <c r="U8702" s="95" t="str">
        <f t="shared" si="540"/>
        <v/>
      </c>
      <c r="V8702" s="95" t="str">
        <f t="shared" si="541"/>
        <v/>
      </c>
      <c r="W8702" s="95" t="str">
        <f t="shared" si="542"/>
        <v/>
      </c>
      <c r="X8702" s="95" t="str">
        <f t="shared" si="543"/>
        <v/>
      </c>
    </row>
    <row r="8703" spans="21:24" x14ac:dyDescent="0.3">
      <c r="U8703" s="95" t="str">
        <f t="shared" si="540"/>
        <v/>
      </c>
      <c r="V8703" s="95" t="str">
        <f t="shared" si="541"/>
        <v/>
      </c>
      <c r="W8703" s="95" t="str">
        <f t="shared" si="542"/>
        <v/>
      </c>
      <c r="X8703" s="95" t="str">
        <f t="shared" si="543"/>
        <v/>
      </c>
    </row>
    <row r="8704" spans="21:24" x14ac:dyDescent="0.3">
      <c r="U8704" s="95" t="str">
        <f t="shared" si="540"/>
        <v/>
      </c>
      <c r="V8704" s="95" t="str">
        <f t="shared" si="541"/>
        <v/>
      </c>
      <c r="W8704" s="95" t="str">
        <f t="shared" si="542"/>
        <v/>
      </c>
      <c r="X8704" s="95" t="str">
        <f t="shared" si="543"/>
        <v/>
      </c>
    </row>
    <row r="8705" spans="21:24" x14ac:dyDescent="0.3">
      <c r="U8705" s="95" t="str">
        <f t="shared" si="540"/>
        <v/>
      </c>
      <c r="V8705" s="95" t="str">
        <f t="shared" si="541"/>
        <v/>
      </c>
      <c r="W8705" s="95" t="str">
        <f t="shared" si="542"/>
        <v/>
      </c>
      <c r="X8705" s="95" t="str">
        <f t="shared" si="543"/>
        <v/>
      </c>
    </row>
    <row r="8706" spans="21:24" x14ac:dyDescent="0.3">
      <c r="U8706" s="95" t="str">
        <f t="shared" si="540"/>
        <v/>
      </c>
      <c r="V8706" s="95" t="str">
        <f t="shared" si="541"/>
        <v/>
      </c>
      <c r="W8706" s="95" t="str">
        <f t="shared" si="542"/>
        <v/>
      </c>
      <c r="X8706" s="95" t="str">
        <f t="shared" si="543"/>
        <v/>
      </c>
    </row>
    <row r="8707" spans="21:24" x14ac:dyDescent="0.3">
      <c r="U8707" s="95" t="str">
        <f t="shared" si="540"/>
        <v/>
      </c>
      <c r="V8707" s="95" t="str">
        <f t="shared" si="541"/>
        <v/>
      </c>
      <c r="W8707" s="95" t="str">
        <f t="shared" si="542"/>
        <v/>
      </c>
      <c r="X8707" s="95" t="str">
        <f t="shared" si="543"/>
        <v/>
      </c>
    </row>
    <row r="8708" spans="21:24" x14ac:dyDescent="0.3">
      <c r="U8708" s="95" t="str">
        <f t="shared" si="540"/>
        <v/>
      </c>
      <c r="V8708" s="95" t="str">
        <f t="shared" si="541"/>
        <v/>
      </c>
      <c r="W8708" s="95" t="str">
        <f t="shared" si="542"/>
        <v/>
      </c>
      <c r="X8708" s="95" t="str">
        <f t="shared" si="543"/>
        <v/>
      </c>
    </row>
    <row r="8709" spans="21:24" x14ac:dyDescent="0.3">
      <c r="U8709" s="95" t="str">
        <f t="shared" ref="U8709:U8772" si="544">IF(L8709="ANO",B8709&amp;"-Linie A","")</f>
        <v/>
      </c>
      <c r="V8709" s="95" t="str">
        <f t="shared" ref="V8709:V8772" si="545">IF(M8709="ANO",B8709&amp;"-Linie B","")</f>
        <v/>
      </c>
      <c r="W8709" s="95" t="str">
        <f t="shared" ref="W8709:W8772" si="546">IF(N8709="ANO",B8709&amp;"-Linie C","")</f>
        <v/>
      </c>
      <c r="X8709" s="95" t="str">
        <f t="shared" ref="X8709:X8772" si="547">IF(O8709="ANO",B8709&amp;"-Linie D","")</f>
        <v/>
      </c>
    </row>
    <row r="8710" spans="21:24" x14ac:dyDescent="0.3">
      <c r="U8710" s="95" t="str">
        <f t="shared" si="544"/>
        <v/>
      </c>
      <c r="V8710" s="95" t="str">
        <f t="shared" si="545"/>
        <v/>
      </c>
      <c r="W8710" s="95" t="str">
        <f t="shared" si="546"/>
        <v/>
      </c>
      <c r="X8710" s="95" t="str">
        <f t="shared" si="547"/>
        <v/>
      </c>
    </row>
    <row r="8711" spans="21:24" x14ac:dyDescent="0.3">
      <c r="U8711" s="95" t="str">
        <f t="shared" si="544"/>
        <v/>
      </c>
      <c r="V8711" s="95" t="str">
        <f t="shared" si="545"/>
        <v/>
      </c>
      <c r="W8711" s="95" t="str">
        <f t="shared" si="546"/>
        <v/>
      </c>
      <c r="X8711" s="95" t="str">
        <f t="shared" si="547"/>
        <v/>
      </c>
    </row>
    <row r="8712" spans="21:24" x14ac:dyDescent="0.3">
      <c r="U8712" s="95" t="str">
        <f t="shared" si="544"/>
        <v/>
      </c>
      <c r="V8712" s="95" t="str">
        <f t="shared" si="545"/>
        <v/>
      </c>
      <c r="W8712" s="95" t="str">
        <f t="shared" si="546"/>
        <v/>
      </c>
      <c r="X8712" s="95" t="str">
        <f t="shared" si="547"/>
        <v/>
      </c>
    </row>
    <row r="8713" spans="21:24" x14ac:dyDescent="0.3">
      <c r="U8713" s="95" t="str">
        <f t="shared" si="544"/>
        <v/>
      </c>
      <c r="V8713" s="95" t="str">
        <f t="shared" si="545"/>
        <v/>
      </c>
      <c r="W8713" s="95" t="str">
        <f t="shared" si="546"/>
        <v/>
      </c>
      <c r="X8713" s="95" t="str">
        <f t="shared" si="547"/>
        <v/>
      </c>
    </row>
    <row r="8714" spans="21:24" x14ac:dyDescent="0.3">
      <c r="U8714" s="95" t="str">
        <f t="shared" si="544"/>
        <v/>
      </c>
      <c r="V8714" s="95" t="str">
        <f t="shared" si="545"/>
        <v/>
      </c>
      <c r="W8714" s="95" t="str">
        <f t="shared" si="546"/>
        <v/>
      </c>
      <c r="X8714" s="95" t="str">
        <f t="shared" si="547"/>
        <v/>
      </c>
    </row>
    <row r="8715" spans="21:24" x14ac:dyDescent="0.3">
      <c r="U8715" s="95" t="str">
        <f t="shared" si="544"/>
        <v/>
      </c>
      <c r="V8715" s="95" t="str">
        <f t="shared" si="545"/>
        <v/>
      </c>
      <c r="W8715" s="95" t="str">
        <f t="shared" si="546"/>
        <v/>
      </c>
      <c r="X8715" s="95" t="str">
        <f t="shared" si="547"/>
        <v/>
      </c>
    </row>
    <row r="8716" spans="21:24" x14ac:dyDescent="0.3">
      <c r="U8716" s="95" t="str">
        <f t="shared" si="544"/>
        <v/>
      </c>
      <c r="V8716" s="95" t="str">
        <f t="shared" si="545"/>
        <v/>
      </c>
      <c r="W8716" s="95" t="str">
        <f t="shared" si="546"/>
        <v/>
      </c>
      <c r="X8716" s="95" t="str">
        <f t="shared" si="547"/>
        <v/>
      </c>
    </row>
    <row r="8717" spans="21:24" x14ac:dyDescent="0.3">
      <c r="U8717" s="95" t="str">
        <f t="shared" si="544"/>
        <v/>
      </c>
      <c r="V8717" s="95" t="str">
        <f t="shared" si="545"/>
        <v/>
      </c>
      <c r="W8717" s="95" t="str">
        <f t="shared" si="546"/>
        <v/>
      </c>
      <c r="X8717" s="95" t="str">
        <f t="shared" si="547"/>
        <v/>
      </c>
    </row>
    <row r="8718" spans="21:24" x14ac:dyDescent="0.3">
      <c r="U8718" s="95" t="str">
        <f t="shared" si="544"/>
        <v/>
      </c>
      <c r="V8718" s="95" t="str">
        <f t="shared" si="545"/>
        <v/>
      </c>
      <c r="W8718" s="95" t="str">
        <f t="shared" si="546"/>
        <v/>
      </c>
      <c r="X8718" s="95" t="str">
        <f t="shared" si="547"/>
        <v/>
      </c>
    </row>
    <row r="8719" spans="21:24" x14ac:dyDescent="0.3">
      <c r="U8719" s="95" t="str">
        <f t="shared" si="544"/>
        <v/>
      </c>
      <c r="V8719" s="95" t="str">
        <f t="shared" si="545"/>
        <v/>
      </c>
      <c r="W8719" s="95" t="str">
        <f t="shared" si="546"/>
        <v/>
      </c>
      <c r="X8719" s="95" t="str">
        <f t="shared" si="547"/>
        <v/>
      </c>
    </row>
    <row r="8720" spans="21:24" x14ac:dyDescent="0.3">
      <c r="U8720" s="95" t="str">
        <f t="shared" si="544"/>
        <v/>
      </c>
      <c r="V8720" s="95" t="str">
        <f t="shared" si="545"/>
        <v/>
      </c>
      <c r="W8720" s="95" t="str">
        <f t="shared" si="546"/>
        <v/>
      </c>
      <c r="X8720" s="95" t="str">
        <f t="shared" si="547"/>
        <v/>
      </c>
    </row>
    <row r="8721" spans="21:24" x14ac:dyDescent="0.3">
      <c r="U8721" s="95" t="str">
        <f t="shared" si="544"/>
        <v/>
      </c>
      <c r="V8721" s="95" t="str">
        <f t="shared" si="545"/>
        <v/>
      </c>
      <c r="W8721" s="95" t="str">
        <f t="shared" si="546"/>
        <v/>
      </c>
      <c r="X8721" s="95" t="str">
        <f t="shared" si="547"/>
        <v/>
      </c>
    </row>
    <row r="8722" spans="21:24" x14ac:dyDescent="0.3">
      <c r="U8722" s="95" t="str">
        <f t="shared" si="544"/>
        <v/>
      </c>
      <c r="V8722" s="95" t="str">
        <f t="shared" si="545"/>
        <v/>
      </c>
      <c r="W8722" s="95" t="str">
        <f t="shared" si="546"/>
        <v/>
      </c>
      <c r="X8722" s="95" t="str">
        <f t="shared" si="547"/>
        <v/>
      </c>
    </row>
    <row r="8723" spans="21:24" x14ac:dyDescent="0.3">
      <c r="U8723" s="95" t="str">
        <f t="shared" si="544"/>
        <v/>
      </c>
      <c r="V8723" s="95" t="str">
        <f t="shared" si="545"/>
        <v/>
      </c>
      <c r="W8723" s="95" t="str">
        <f t="shared" si="546"/>
        <v/>
      </c>
      <c r="X8723" s="95" t="str">
        <f t="shared" si="547"/>
        <v/>
      </c>
    </row>
    <row r="8724" spans="21:24" x14ac:dyDescent="0.3">
      <c r="U8724" s="95" t="str">
        <f t="shared" si="544"/>
        <v/>
      </c>
      <c r="V8724" s="95" t="str">
        <f t="shared" si="545"/>
        <v/>
      </c>
      <c r="W8724" s="95" t="str">
        <f t="shared" si="546"/>
        <v/>
      </c>
      <c r="X8724" s="95" t="str">
        <f t="shared" si="547"/>
        <v/>
      </c>
    </row>
    <row r="8725" spans="21:24" x14ac:dyDescent="0.3">
      <c r="U8725" s="95" t="str">
        <f t="shared" si="544"/>
        <v/>
      </c>
      <c r="V8725" s="95" t="str">
        <f t="shared" si="545"/>
        <v/>
      </c>
      <c r="W8725" s="95" t="str">
        <f t="shared" si="546"/>
        <v/>
      </c>
      <c r="X8725" s="95" t="str">
        <f t="shared" si="547"/>
        <v/>
      </c>
    </row>
    <row r="8726" spans="21:24" x14ac:dyDescent="0.3">
      <c r="U8726" s="95" t="str">
        <f t="shared" si="544"/>
        <v/>
      </c>
      <c r="V8726" s="95" t="str">
        <f t="shared" si="545"/>
        <v/>
      </c>
      <c r="W8726" s="95" t="str">
        <f t="shared" si="546"/>
        <v/>
      </c>
      <c r="X8726" s="95" t="str">
        <f t="shared" si="547"/>
        <v/>
      </c>
    </row>
    <row r="8727" spans="21:24" x14ac:dyDescent="0.3">
      <c r="U8727" s="95" t="str">
        <f t="shared" si="544"/>
        <v/>
      </c>
      <c r="V8727" s="95" t="str">
        <f t="shared" si="545"/>
        <v/>
      </c>
      <c r="W8727" s="95" t="str">
        <f t="shared" si="546"/>
        <v/>
      </c>
      <c r="X8727" s="95" t="str">
        <f t="shared" si="547"/>
        <v/>
      </c>
    </row>
    <row r="8728" spans="21:24" x14ac:dyDescent="0.3">
      <c r="U8728" s="95" t="str">
        <f t="shared" si="544"/>
        <v/>
      </c>
      <c r="V8728" s="95" t="str">
        <f t="shared" si="545"/>
        <v/>
      </c>
      <c r="W8728" s="95" t="str">
        <f t="shared" si="546"/>
        <v/>
      </c>
      <c r="X8728" s="95" t="str">
        <f t="shared" si="547"/>
        <v/>
      </c>
    </row>
    <row r="8729" spans="21:24" x14ac:dyDescent="0.3">
      <c r="U8729" s="95" t="str">
        <f t="shared" si="544"/>
        <v/>
      </c>
      <c r="V8729" s="95" t="str">
        <f t="shared" si="545"/>
        <v/>
      </c>
      <c r="W8729" s="95" t="str">
        <f t="shared" si="546"/>
        <v/>
      </c>
      <c r="X8729" s="95" t="str">
        <f t="shared" si="547"/>
        <v/>
      </c>
    </row>
    <row r="8730" spans="21:24" x14ac:dyDescent="0.3">
      <c r="U8730" s="95" t="str">
        <f t="shared" si="544"/>
        <v/>
      </c>
      <c r="V8730" s="95" t="str">
        <f t="shared" si="545"/>
        <v/>
      </c>
      <c r="W8730" s="95" t="str">
        <f t="shared" si="546"/>
        <v/>
      </c>
      <c r="X8730" s="95" t="str">
        <f t="shared" si="547"/>
        <v/>
      </c>
    </row>
    <row r="8731" spans="21:24" x14ac:dyDescent="0.3">
      <c r="U8731" s="95" t="str">
        <f t="shared" si="544"/>
        <v/>
      </c>
      <c r="V8731" s="95" t="str">
        <f t="shared" si="545"/>
        <v/>
      </c>
      <c r="W8731" s="95" t="str">
        <f t="shared" si="546"/>
        <v/>
      </c>
      <c r="X8731" s="95" t="str">
        <f t="shared" si="547"/>
        <v/>
      </c>
    </row>
    <row r="8732" spans="21:24" x14ac:dyDescent="0.3">
      <c r="U8732" s="95" t="str">
        <f t="shared" si="544"/>
        <v/>
      </c>
      <c r="V8732" s="95" t="str">
        <f t="shared" si="545"/>
        <v/>
      </c>
      <c r="W8732" s="95" t="str">
        <f t="shared" si="546"/>
        <v/>
      </c>
      <c r="X8732" s="95" t="str">
        <f t="shared" si="547"/>
        <v/>
      </c>
    </row>
    <row r="8733" spans="21:24" x14ac:dyDescent="0.3">
      <c r="U8733" s="95" t="str">
        <f t="shared" si="544"/>
        <v/>
      </c>
      <c r="V8733" s="95" t="str">
        <f t="shared" si="545"/>
        <v/>
      </c>
      <c r="W8733" s="95" t="str">
        <f t="shared" si="546"/>
        <v/>
      </c>
      <c r="X8733" s="95" t="str">
        <f t="shared" si="547"/>
        <v/>
      </c>
    </row>
    <row r="8734" spans="21:24" x14ac:dyDescent="0.3">
      <c r="U8734" s="95" t="str">
        <f t="shared" si="544"/>
        <v/>
      </c>
      <c r="V8734" s="95" t="str">
        <f t="shared" si="545"/>
        <v/>
      </c>
      <c r="W8734" s="95" t="str">
        <f t="shared" si="546"/>
        <v/>
      </c>
      <c r="X8734" s="95" t="str">
        <f t="shared" si="547"/>
        <v/>
      </c>
    </row>
    <row r="8735" spans="21:24" x14ac:dyDescent="0.3">
      <c r="U8735" s="95" t="str">
        <f t="shared" si="544"/>
        <v/>
      </c>
      <c r="V8735" s="95" t="str">
        <f t="shared" si="545"/>
        <v/>
      </c>
      <c r="W8735" s="95" t="str">
        <f t="shared" si="546"/>
        <v/>
      </c>
      <c r="X8735" s="95" t="str">
        <f t="shared" si="547"/>
        <v/>
      </c>
    </row>
    <row r="8736" spans="21:24" x14ac:dyDescent="0.3">
      <c r="U8736" s="95" t="str">
        <f t="shared" si="544"/>
        <v/>
      </c>
      <c r="V8736" s="95" t="str">
        <f t="shared" si="545"/>
        <v/>
      </c>
      <c r="W8736" s="95" t="str">
        <f t="shared" si="546"/>
        <v/>
      </c>
      <c r="X8736" s="95" t="str">
        <f t="shared" si="547"/>
        <v/>
      </c>
    </row>
    <row r="8737" spans="21:24" x14ac:dyDescent="0.3">
      <c r="U8737" s="95" t="str">
        <f t="shared" si="544"/>
        <v/>
      </c>
      <c r="V8737" s="95" t="str">
        <f t="shared" si="545"/>
        <v/>
      </c>
      <c r="W8737" s="95" t="str">
        <f t="shared" si="546"/>
        <v/>
      </c>
      <c r="X8737" s="95" t="str">
        <f t="shared" si="547"/>
        <v/>
      </c>
    </row>
    <row r="8738" spans="21:24" x14ac:dyDescent="0.3">
      <c r="U8738" s="95" t="str">
        <f t="shared" si="544"/>
        <v/>
      </c>
      <c r="V8738" s="95" t="str">
        <f t="shared" si="545"/>
        <v/>
      </c>
      <c r="W8738" s="95" t="str">
        <f t="shared" si="546"/>
        <v/>
      </c>
      <c r="X8738" s="95" t="str">
        <f t="shared" si="547"/>
        <v/>
      </c>
    </row>
    <row r="8739" spans="21:24" x14ac:dyDescent="0.3">
      <c r="U8739" s="95" t="str">
        <f t="shared" si="544"/>
        <v/>
      </c>
      <c r="V8739" s="95" t="str">
        <f t="shared" si="545"/>
        <v/>
      </c>
      <c r="W8739" s="95" t="str">
        <f t="shared" si="546"/>
        <v/>
      </c>
      <c r="X8739" s="95" t="str">
        <f t="shared" si="547"/>
        <v/>
      </c>
    </row>
    <row r="8740" spans="21:24" x14ac:dyDescent="0.3">
      <c r="U8740" s="95" t="str">
        <f t="shared" si="544"/>
        <v/>
      </c>
      <c r="V8740" s="95" t="str">
        <f t="shared" si="545"/>
        <v/>
      </c>
      <c r="W8740" s="95" t="str">
        <f t="shared" si="546"/>
        <v/>
      </c>
      <c r="X8740" s="95" t="str">
        <f t="shared" si="547"/>
        <v/>
      </c>
    </row>
    <row r="8741" spans="21:24" x14ac:dyDescent="0.3">
      <c r="U8741" s="95" t="str">
        <f t="shared" si="544"/>
        <v/>
      </c>
      <c r="V8741" s="95" t="str">
        <f t="shared" si="545"/>
        <v/>
      </c>
      <c r="W8741" s="95" t="str">
        <f t="shared" si="546"/>
        <v/>
      </c>
      <c r="X8741" s="95" t="str">
        <f t="shared" si="547"/>
        <v/>
      </c>
    </row>
    <row r="8742" spans="21:24" x14ac:dyDescent="0.3">
      <c r="U8742" s="95" t="str">
        <f t="shared" si="544"/>
        <v/>
      </c>
      <c r="V8742" s="95" t="str">
        <f t="shared" si="545"/>
        <v/>
      </c>
      <c r="W8742" s="95" t="str">
        <f t="shared" si="546"/>
        <v/>
      </c>
      <c r="X8742" s="95" t="str">
        <f t="shared" si="547"/>
        <v/>
      </c>
    </row>
    <row r="8743" spans="21:24" x14ac:dyDescent="0.3">
      <c r="U8743" s="95" t="str">
        <f t="shared" si="544"/>
        <v/>
      </c>
      <c r="V8743" s="95" t="str">
        <f t="shared" si="545"/>
        <v/>
      </c>
      <c r="W8743" s="95" t="str">
        <f t="shared" si="546"/>
        <v/>
      </c>
      <c r="X8743" s="95" t="str">
        <f t="shared" si="547"/>
        <v/>
      </c>
    </row>
    <row r="8744" spans="21:24" x14ac:dyDescent="0.3">
      <c r="U8744" s="95" t="str">
        <f t="shared" si="544"/>
        <v/>
      </c>
      <c r="V8744" s="95" t="str">
        <f t="shared" si="545"/>
        <v/>
      </c>
      <c r="W8744" s="95" t="str">
        <f t="shared" si="546"/>
        <v/>
      </c>
      <c r="X8744" s="95" t="str">
        <f t="shared" si="547"/>
        <v/>
      </c>
    </row>
    <row r="8745" spans="21:24" x14ac:dyDescent="0.3">
      <c r="U8745" s="95" t="str">
        <f t="shared" si="544"/>
        <v/>
      </c>
      <c r="V8745" s="95" t="str">
        <f t="shared" si="545"/>
        <v/>
      </c>
      <c r="W8745" s="95" t="str">
        <f t="shared" si="546"/>
        <v/>
      </c>
      <c r="X8745" s="95" t="str">
        <f t="shared" si="547"/>
        <v/>
      </c>
    </row>
    <row r="8746" spans="21:24" x14ac:dyDescent="0.3">
      <c r="U8746" s="95" t="str">
        <f t="shared" si="544"/>
        <v/>
      </c>
      <c r="V8746" s="95" t="str">
        <f t="shared" si="545"/>
        <v/>
      </c>
      <c r="W8746" s="95" t="str">
        <f t="shared" si="546"/>
        <v/>
      </c>
      <c r="X8746" s="95" t="str">
        <f t="shared" si="547"/>
        <v/>
      </c>
    </row>
    <row r="8747" spans="21:24" x14ac:dyDescent="0.3">
      <c r="U8747" s="95" t="str">
        <f t="shared" si="544"/>
        <v/>
      </c>
      <c r="V8747" s="95" t="str">
        <f t="shared" si="545"/>
        <v/>
      </c>
      <c r="W8747" s="95" t="str">
        <f t="shared" si="546"/>
        <v/>
      </c>
      <c r="X8747" s="95" t="str">
        <f t="shared" si="547"/>
        <v/>
      </c>
    </row>
    <row r="8748" spans="21:24" x14ac:dyDescent="0.3">
      <c r="U8748" s="95" t="str">
        <f t="shared" si="544"/>
        <v/>
      </c>
      <c r="V8748" s="95" t="str">
        <f t="shared" si="545"/>
        <v/>
      </c>
      <c r="W8748" s="95" t="str">
        <f t="shared" si="546"/>
        <v/>
      </c>
      <c r="X8748" s="95" t="str">
        <f t="shared" si="547"/>
        <v/>
      </c>
    </row>
    <row r="8749" spans="21:24" x14ac:dyDescent="0.3">
      <c r="U8749" s="95" t="str">
        <f t="shared" si="544"/>
        <v/>
      </c>
      <c r="V8749" s="95" t="str">
        <f t="shared" si="545"/>
        <v/>
      </c>
      <c r="W8749" s="95" t="str">
        <f t="shared" si="546"/>
        <v/>
      </c>
      <c r="X8749" s="95" t="str">
        <f t="shared" si="547"/>
        <v/>
      </c>
    </row>
    <row r="8750" spans="21:24" x14ac:dyDescent="0.3">
      <c r="U8750" s="95" t="str">
        <f t="shared" si="544"/>
        <v/>
      </c>
      <c r="V8750" s="95" t="str">
        <f t="shared" si="545"/>
        <v/>
      </c>
      <c r="W8750" s="95" t="str">
        <f t="shared" si="546"/>
        <v/>
      </c>
      <c r="X8750" s="95" t="str">
        <f t="shared" si="547"/>
        <v/>
      </c>
    </row>
    <row r="8751" spans="21:24" x14ac:dyDescent="0.3">
      <c r="U8751" s="95" t="str">
        <f t="shared" si="544"/>
        <v/>
      </c>
      <c r="V8751" s="95" t="str">
        <f t="shared" si="545"/>
        <v/>
      </c>
      <c r="W8751" s="95" t="str">
        <f t="shared" si="546"/>
        <v/>
      </c>
      <c r="X8751" s="95" t="str">
        <f t="shared" si="547"/>
        <v/>
      </c>
    </row>
    <row r="8752" spans="21:24" x14ac:dyDescent="0.3">
      <c r="U8752" s="95" t="str">
        <f t="shared" si="544"/>
        <v/>
      </c>
      <c r="V8752" s="95" t="str">
        <f t="shared" si="545"/>
        <v/>
      </c>
      <c r="W8752" s="95" t="str">
        <f t="shared" si="546"/>
        <v/>
      </c>
      <c r="X8752" s="95" t="str">
        <f t="shared" si="547"/>
        <v/>
      </c>
    </row>
    <row r="8753" spans="21:24" x14ac:dyDescent="0.3">
      <c r="U8753" s="95" t="str">
        <f t="shared" si="544"/>
        <v/>
      </c>
      <c r="V8753" s="95" t="str">
        <f t="shared" si="545"/>
        <v/>
      </c>
      <c r="W8753" s="95" t="str">
        <f t="shared" si="546"/>
        <v/>
      </c>
      <c r="X8753" s="95" t="str">
        <f t="shared" si="547"/>
        <v/>
      </c>
    </row>
    <row r="8754" spans="21:24" x14ac:dyDescent="0.3">
      <c r="U8754" s="95" t="str">
        <f t="shared" si="544"/>
        <v/>
      </c>
      <c r="V8754" s="95" t="str">
        <f t="shared" si="545"/>
        <v/>
      </c>
      <c r="W8754" s="95" t="str">
        <f t="shared" si="546"/>
        <v/>
      </c>
      <c r="X8754" s="95" t="str">
        <f t="shared" si="547"/>
        <v/>
      </c>
    </row>
    <row r="8755" spans="21:24" x14ac:dyDescent="0.3">
      <c r="U8755" s="95" t="str">
        <f t="shared" si="544"/>
        <v/>
      </c>
      <c r="V8755" s="95" t="str">
        <f t="shared" si="545"/>
        <v/>
      </c>
      <c r="W8755" s="95" t="str">
        <f t="shared" si="546"/>
        <v/>
      </c>
      <c r="X8755" s="95" t="str">
        <f t="shared" si="547"/>
        <v/>
      </c>
    </row>
    <row r="8756" spans="21:24" x14ac:dyDescent="0.3">
      <c r="U8756" s="95" t="str">
        <f t="shared" si="544"/>
        <v/>
      </c>
      <c r="V8756" s="95" t="str">
        <f t="shared" si="545"/>
        <v/>
      </c>
      <c r="W8756" s="95" t="str">
        <f t="shared" si="546"/>
        <v/>
      </c>
      <c r="X8756" s="95" t="str">
        <f t="shared" si="547"/>
        <v/>
      </c>
    </row>
    <row r="8757" spans="21:24" x14ac:dyDescent="0.3">
      <c r="U8757" s="95" t="str">
        <f t="shared" si="544"/>
        <v/>
      </c>
      <c r="V8757" s="95" t="str">
        <f t="shared" si="545"/>
        <v/>
      </c>
      <c r="W8757" s="95" t="str">
        <f t="shared" si="546"/>
        <v/>
      </c>
      <c r="X8757" s="95" t="str">
        <f t="shared" si="547"/>
        <v/>
      </c>
    </row>
    <row r="8758" spans="21:24" x14ac:dyDescent="0.3">
      <c r="U8758" s="95" t="str">
        <f t="shared" si="544"/>
        <v/>
      </c>
      <c r="V8758" s="95" t="str">
        <f t="shared" si="545"/>
        <v/>
      </c>
      <c r="W8758" s="95" t="str">
        <f t="shared" si="546"/>
        <v/>
      </c>
      <c r="X8758" s="95" t="str">
        <f t="shared" si="547"/>
        <v/>
      </c>
    </row>
    <row r="8759" spans="21:24" x14ac:dyDescent="0.3">
      <c r="U8759" s="95" t="str">
        <f t="shared" si="544"/>
        <v/>
      </c>
      <c r="V8759" s="95" t="str">
        <f t="shared" si="545"/>
        <v/>
      </c>
      <c r="W8759" s="95" t="str">
        <f t="shared" si="546"/>
        <v/>
      </c>
      <c r="X8759" s="95" t="str">
        <f t="shared" si="547"/>
        <v/>
      </c>
    </row>
    <row r="8760" spans="21:24" x14ac:dyDescent="0.3">
      <c r="U8760" s="95" t="str">
        <f t="shared" si="544"/>
        <v/>
      </c>
      <c r="V8760" s="95" t="str">
        <f t="shared" si="545"/>
        <v/>
      </c>
      <c r="W8760" s="95" t="str">
        <f t="shared" si="546"/>
        <v/>
      </c>
      <c r="X8760" s="95" t="str">
        <f t="shared" si="547"/>
        <v/>
      </c>
    </row>
    <row r="8761" spans="21:24" x14ac:dyDescent="0.3">
      <c r="U8761" s="95" t="str">
        <f t="shared" si="544"/>
        <v/>
      </c>
      <c r="V8761" s="95" t="str">
        <f t="shared" si="545"/>
        <v/>
      </c>
      <c r="W8761" s="95" t="str">
        <f t="shared" si="546"/>
        <v/>
      </c>
      <c r="X8761" s="95" t="str">
        <f t="shared" si="547"/>
        <v/>
      </c>
    </row>
    <row r="8762" spans="21:24" x14ac:dyDescent="0.3">
      <c r="U8762" s="95" t="str">
        <f t="shared" si="544"/>
        <v/>
      </c>
      <c r="V8762" s="95" t="str">
        <f t="shared" si="545"/>
        <v/>
      </c>
      <c r="W8762" s="95" t="str">
        <f t="shared" si="546"/>
        <v/>
      </c>
      <c r="X8762" s="95" t="str">
        <f t="shared" si="547"/>
        <v/>
      </c>
    </row>
    <row r="8763" spans="21:24" x14ac:dyDescent="0.3">
      <c r="U8763" s="95" t="str">
        <f t="shared" si="544"/>
        <v/>
      </c>
      <c r="V8763" s="95" t="str">
        <f t="shared" si="545"/>
        <v/>
      </c>
      <c r="W8763" s="95" t="str">
        <f t="shared" si="546"/>
        <v/>
      </c>
      <c r="X8763" s="95" t="str">
        <f t="shared" si="547"/>
        <v/>
      </c>
    </row>
    <row r="8764" spans="21:24" x14ac:dyDescent="0.3">
      <c r="U8764" s="95" t="str">
        <f t="shared" si="544"/>
        <v/>
      </c>
      <c r="V8764" s="95" t="str">
        <f t="shared" si="545"/>
        <v/>
      </c>
      <c r="W8764" s="95" t="str">
        <f t="shared" si="546"/>
        <v/>
      </c>
      <c r="X8764" s="95" t="str">
        <f t="shared" si="547"/>
        <v/>
      </c>
    </row>
    <row r="8765" spans="21:24" x14ac:dyDescent="0.3">
      <c r="U8765" s="95" t="str">
        <f t="shared" si="544"/>
        <v/>
      </c>
      <c r="V8765" s="95" t="str">
        <f t="shared" si="545"/>
        <v/>
      </c>
      <c r="W8765" s="95" t="str">
        <f t="shared" si="546"/>
        <v/>
      </c>
      <c r="X8765" s="95" t="str">
        <f t="shared" si="547"/>
        <v/>
      </c>
    </row>
    <row r="8766" spans="21:24" x14ac:dyDescent="0.3">
      <c r="U8766" s="95" t="str">
        <f t="shared" si="544"/>
        <v/>
      </c>
      <c r="V8766" s="95" t="str">
        <f t="shared" si="545"/>
        <v/>
      </c>
      <c r="W8766" s="95" t="str">
        <f t="shared" si="546"/>
        <v/>
      </c>
      <c r="X8766" s="95" t="str">
        <f t="shared" si="547"/>
        <v/>
      </c>
    </row>
    <row r="8767" spans="21:24" x14ac:dyDescent="0.3">
      <c r="U8767" s="95" t="str">
        <f t="shared" si="544"/>
        <v/>
      </c>
      <c r="V8767" s="95" t="str">
        <f t="shared" si="545"/>
        <v/>
      </c>
      <c r="W8767" s="95" t="str">
        <f t="shared" si="546"/>
        <v/>
      </c>
      <c r="X8767" s="95" t="str">
        <f t="shared" si="547"/>
        <v/>
      </c>
    </row>
    <row r="8768" spans="21:24" x14ac:dyDescent="0.3">
      <c r="U8768" s="95" t="str">
        <f t="shared" si="544"/>
        <v/>
      </c>
      <c r="V8768" s="95" t="str">
        <f t="shared" si="545"/>
        <v/>
      </c>
      <c r="W8768" s="95" t="str">
        <f t="shared" si="546"/>
        <v/>
      </c>
      <c r="X8768" s="95" t="str">
        <f t="shared" si="547"/>
        <v/>
      </c>
    </row>
    <row r="8769" spans="21:24" x14ac:dyDescent="0.3">
      <c r="U8769" s="95" t="str">
        <f t="shared" si="544"/>
        <v/>
      </c>
      <c r="V8769" s="95" t="str">
        <f t="shared" si="545"/>
        <v/>
      </c>
      <c r="W8769" s="95" t="str">
        <f t="shared" si="546"/>
        <v/>
      </c>
      <c r="X8769" s="95" t="str">
        <f t="shared" si="547"/>
        <v/>
      </c>
    </row>
    <row r="8770" spans="21:24" x14ac:dyDescent="0.3">
      <c r="U8770" s="95" t="str">
        <f t="shared" si="544"/>
        <v/>
      </c>
      <c r="V8770" s="95" t="str">
        <f t="shared" si="545"/>
        <v/>
      </c>
      <c r="W8770" s="95" t="str">
        <f t="shared" si="546"/>
        <v/>
      </c>
      <c r="X8770" s="95" t="str">
        <f t="shared" si="547"/>
        <v/>
      </c>
    </row>
    <row r="8771" spans="21:24" x14ac:dyDescent="0.3">
      <c r="U8771" s="95" t="str">
        <f t="shared" si="544"/>
        <v/>
      </c>
      <c r="V8771" s="95" t="str">
        <f t="shared" si="545"/>
        <v/>
      </c>
      <c r="W8771" s="95" t="str">
        <f t="shared" si="546"/>
        <v/>
      </c>
      <c r="X8771" s="95" t="str">
        <f t="shared" si="547"/>
        <v/>
      </c>
    </row>
    <row r="8772" spans="21:24" x14ac:dyDescent="0.3">
      <c r="U8772" s="95" t="str">
        <f t="shared" si="544"/>
        <v/>
      </c>
      <c r="V8772" s="95" t="str">
        <f t="shared" si="545"/>
        <v/>
      </c>
      <c r="W8772" s="95" t="str">
        <f t="shared" si="546"/>
        <v/>
      </c>
      <c r="X8772" s="95" t="str">
        <f t="shared" si="547"/>
        <v/>
      </c>
    </row>
    <row r="8773" spans="21:24" x14ac:dyDescent="0.3">
      <c r="U8773" s="95" t="str">
        <f t="shared" ref="U8773:U8836" si="548">IF(L8773="ANO",B8773&amp;"-Linie A","")</f>
        <v/>
      </c>
      <c r="V8773" s="95" t="str">
        <f t="shared" ref="V8773:V8836" si="549">IF(M8773="ANO",B8773&amp;"-Linie B","")</f>
        <v/>
      </c>
      <c r="W8773" s="95" t="str">
        <f t="shared" ref="W8773:W8836" si="550">IF(N8773="ANO",B8773&amp;"-Linie C","")</f>
        <v/>
      </c>
      <c r="X8773" s="95" t="str">
        <f t="shared" ref="X8773:X8836" si="551">IF(O8773="ANO",B8773&amp;"-Linie D","")</f>
        <v/>
      </c>
    </row>
    <row r="8774" spans="21:24" x14ac:dyDescent="0.3">
      <c r="U8774" s="95" t="str">
        <f t="shared" si="548"/>
        <v/>
      </c>
      <c r="V8774" s="95" t="str">
        <f t="shared" si="549"/>
        <v/>
      </c>
      <c r="W8774" s="95" t="str">
        <f t="shared" si="550"/>
        <v/>
      </c>
      <c r="X8774" s="95" t="str">
        <f t="shared" si="551"/>
        <v/>
      </c>
    </row>
    <row r="8775" spans="21:24" x14ac:dyDescent="0.3">
      <c r="U8775" s="95" t="str">
        <f t="shared" si="548"/>
        <v/>
      </c>
      <c r="V8775" s="95" t="str">
        <f t="shared" si="549"/>
        <v/>
      </c>
      <c r="W8775" s="95" t="str">
        <f t="shared" si="550"/>
        <v/>
      </c>
      <c r="X8775" s="95" t="str">
        <f t="shared" si="551"/>
        <v/>
      </c>
    </row>
    <row r="8776" spans="21:24" x14ac:dyDescent="0.3">
      <c r="U8776" s="95" t="str">
        <f t="shared" si="548"/>
        <v/>
      </c>
      <c r="V8776" s="95" t="str">
        <f t="shared" si="549"/>
        <v/>
      </c>
      <c r="W8776" s="95" t="str">
        <f t="shared" si="550"/>
        <v/>
      </c>
      <c r="X8776" s="95" t="str">
        <f t="shared" si="551"/>
        <v/>
      </c>
    </row>
    <row r="8777" spans="21:24" x14ac:dyDescent="0.3">
      <c r="U8777" s="95" t="str">
        <f t="shared" si="548"/>
        <v/>
      </c>
      <c r="V8777" s="95" t="str">
        <f t="shared" si="549"/>
        <v/>
      </c>
      <c r="W8777" s="95" t="str">
        <f t="shared" si="550"/>
        <v/>
      </c>
      <c r="X8777" s="95" t="str">
        <f t="shared" si="551"/>
        <v/>
      </c>
    </row>
    <row r="8778" spans="21:24" x14ac:dyDescent="0.3">
      <c r="U8778" s="95" t="str">
        <f t="shared" si="548"/>
        <v/>
      </c>
      <c r="V8778" s="95" t="str">
        <f t="shared" si="549"/>
        <v/>
      </c>
      <c r="W8778" s="95" t="str">
        <f t="shared" si="550"/>
        <v/>
      </c>
      <c r="X8778" s="95" t="str">
        <f t="shared" si="551"/>
        <v/>
      </c>
    </row>
    <row r="8779" spans="21:24" x14ac:dyDescent="0.3">
      <c r="U8779" s="95" t="str">
        <f t="shared" si="548"/>
        <v/>
      </c>
      <c r="V8779" s="95" t="str">
        <f t="shared" si="549"/>
        <v/>
      </c>
      <c r="W8779" s="95" t="str">
        <f t="shared" si="550"/>
        <v/>
      </c>
      <c r="X8779" s="95" t="str">
        <f t="shared" si="551"/>
        <v/>
      </c>
    </row>
    <row r="8780" spans="21:24" x14ac:dyDescent="0.3">
      <c r="U8780" s="95" t="str">
        <f t="shared" si="548"/>
        <v/>
      </c>
      <c r="V8780" s="95" t="str">
        <f t="shared" si="549"/>
        <v/>
      </c>
      <c r="W8780" s="95" t="str">
        <f t="shared" si="550"/>
        <v/>
      </c>
      <c r="X8780" s="95" t="str">
        <f t="shared" si="551"/>
        <v/>
      </c>
    </row>
    <row r="8781" spans="21:24" x14ac:dyDescent="0.3">
      <c r="U8781" s="95" t="str">
        <f t="shared" si="548"/>
        <v/>
      </c>
      <c r="V8781" s="95" t="str">
        <f t="shared" si="549"/>
        <v/>
      </c>
      <c r="W8781" s="95" t="str">
        <f t="shared" si="550"/>
        <v/>
      </c>
      <c r="X8781" s="95" t="str">
        <f t="shared" si="551"/>
        <v/>
      </c>
    </row>
    <row r="8782" spans="21:24" x14ac:dyDescent="0.3">
      <c r="U8782" s="95" t="str">
        <f t="shared" si="548"/>
        <v/>
      </c>
      <c r="V8782" s="95" t="str">
        <f t="shared" si="549"/>
        <v/>
      </c>
      <c r="W8782" s="95" t="str">
        <f t="shared" si="550"/>
        <v/>
      </c>
      <c r="X8782" s="95" t="str">
        <f t="shared" si="551"/>
        <v/>
      </c>
    </row>
    <row r="8783" spans="21:24" x14ac:dyDescent="0.3">
      <c r="U8783" s="95" t="str">
        <f t="shared" si="548"/>
        <v/>
      </c>
      <c r="V8783" s="95" t="str">
        <f t="shared" si="549"/>
        <v/>
      </c>
      <c r="W8783" s="95" t="str">
        <f t="shared" si="550"/>
        <v/>
      </c>
      <c r="X8783" s="95" t="str">
        <f t="shared" si="551"/>
        <v/>
      </c>
    </row>
    <row r="8784" spans="21:24" x14ac:dyDescent="0.3">
      <c r="U8784" s="95" t="str">
        <f t="shared" si="548"/>
        <v/>
      </c>
      <c r="V8784" s="95" t="str">
        <f t="shared" si="549"/>
        <v/>
      </c>
      <c r="W8784" s="95" t="str">
        <f t="shared" si="550"/>
        <v/>
      </c>
      <c r="X8784" s="95" t="str">
        <f t="shared" si="551"/>
        <v/>
      </c>
    </row>
    <row r="8785" spans="21:24" x14ac:dyDescent="0.3">
      <c r="U8785" s="95" t="str">
        <f t="shared" si="548"/>
        <v/>
      </c>
      <c r="V8785" s="95" t="str">
        <f t="shared" si="549"/>
        <v/>
      </c>
      <c r="W8785" s="95" t="str">
        <f t="shared" si="550"/>
        <v/>
      </c>
      <c r="X8785" s="95" t="str">
        <f t="shared" si="551"/>
        <v/>
      </c>
    </row>
    <row r="8786" spans="21:24" x14ac:dyDescent="0.3">
      <c r="U8786" s="95" t="str">
        <f t="shared" si="548"/>
        <v/>
      </c>
      <c r="V8786" s="95" t="str">
        <f t="shared" si="549"/>
        <v/>
      </c>
      <c r="W8786" s="95" t="str">
        <f t="shared" si="550"/>
        <v/>
      </c>
      <c r="X8786" s="95" t="str">
        <f t="shared" si="551"/>
        <v/>
      </c>
    </row>
    <row r="8787" spans="21:24" x14ac:dyDescent="0.3">
      <c r="U8787" s="95" t="str">
        <f t="shared" si="548"/>
        <v/>
      </c>
      <c r="V8787" s="95" t="str">
        <f t="shared" si="549"/>
        <v/>
      </c>
      <c r="W8787" s="95" t="str">
        <f t="shared" si="550"/>
        <v/>
      </c>
      <c r="X8787" s="95" t="str">
        <f t="shared" si="551"/>
        <v/>
      </c>
    </row>
    <row r="8788" spans="21:24" x14ac:dyDescent="0.3">
      <c r="U8788" s="95" t="str">
        <f t="shared" si="548"/>
        <v/>
      </c>
      <c r="V8788" s="95" t="str">
        <f t="shared" si="549"/>
        <v/>
      </c>
      <c r="W8788" s="95" t="str">
        <f t="shared" si="550"/>
        <v/>
      </c>
      <c r="X8788" s="95" t="str">
        <f t="shared" si="551"/>
        <v/>
      </c>
    </row>
    <row r="8789" spans="21:24" x14ac:dyDescent="0.3">
      <c r="U8789" s="95" t="str">
        <f t="shared" si="548"/>
        <v/>
      </c>
      <c r="V8789" s="95" t="str">
        <f t="shared" si="549"/>
        <v/>
      </c>
      <c r="W8789" s="95" t="str">
        <f t="shared" si="550"/>
        <v/>
      </c>
      <c r="X8789" s="95" t="str">
        <f t="shared" si="551"/>
        <v/>
      </c>
    </row>
    <row r="8790" spans="21:24" x14ac:dyDescent="0.3">
      <c r="U8790" s="95" t="str">
        <f t="shared" si="548"/>
        <v/>
      </c>
      <c r="V8790" s="95" t="str">
        <f t="shared" si="549"/>
        <v/>
      </c>
      <c r="W8790" s="95" t="str">
        <f t="shared" si="550"/>
        <v/>
      </c>
      <c r="X8790" s="95" t="str">
        <f t="shared" si="551"/>
        <v/>
      </c>
    </row>
    <row r="8791" spans="21:24" x14ac:dyDescent="0.3">
      <c r="U8791" s="95" t="str">
        <f t="shared" si="548"/>
        <v/>
      </c>
      <c r="V8791" s="95" t="str">
        <f t="shared" si="549"/>
        <v/>
      </c>
      <c r="W8791" s="95" t="str">
        <f t="shared" si="550"/>
        <v/>
      </c>
      <c r="X8791" s="95" t="str">
        <f t="shared" si="551"/>
        <v/>
      </c>
    </row>
    <row r="8792" spans="21:24" x14ac:dyDescent="0.3">
      <c r="U8792" s="95" t="str">
        <f t="shared" si="548"/>
        <v/>
      </c>
      <c r="V8792" s="95" t="str">
        <f t="shared" si="549"/>
        <v/>
      </c>
      <c r="W8792" s="95" t="str">
        <f t="shared" si="550"/>
        <v/>
      </c>
      <c r="X8792" s="95" t="str">
        <f t="shared" si="551"/>
        <v/>
      </c>
    </row>
    <row r="8793" spans="21:24" x14ac:dyDescent="0.3">
      <c r="U8793" s="95" t="str">
        <f t="shared" si="548"/>
        <v/>
      </c>
      <c r="V8793" s="95" t="str">
        <f t="shared" si="549"/>
        <v/>
      </c>
      <c r="W8793" s="95" t="str">
        <f t="shared" si="550"/>
        <v/>
      </c>
      <c r="X8793" s="95" t="str">
        <f t="shared" si="551"/>
        <v/>
      </c>
    </row>
    <row r="8794" spans="21:24" x14ac:dyDescent="0.3">
      <c r="U8794" s="95" t="str">
        <f t="shared" si="548"/>
        <v/>
      </c>
      <c r="V8794" s="95" t="str">
        <f t="shared" si="549"/>
        <v/>
      </c>
      <c r="W8794" s="95" t="str">
        <f t="shared" si="550"/>
        <v/>
      </c>
      <c r="X8794" s="95" t="str">
        <f t="shared" si="551"/>
        <v/>
      </c>
    </row>
    <row r="8795" spans="21:24" x14ac:dyDescent="0.3">
      <c r="U8795" s="95" t="str">
        <f t="shared" si="548"/>
        <v/>
      </c>
      <c r="V8795" s="95" t="str">
        <f t="shared" si="549"/>
        <v/>
      </c>
      <c r="W8795" s="95" t="str">
        <f t="shared" si="550"/>
        <v/>
      </c>
      <c r="X8795" s="95" t="str">
        <f t="shared" si="551"/>
        <v/>
      </c>
    </row>
    <row r="8796" spans="21:24" x14ac:dyDescent="0.3">
      <c r="U8796" s="95" t="str">
        <f t="shared" si="548"/>
        <v/>
      </c>
      <c r="V8796" s="95" t="str">
        <f t="shared" si="549"/>
        <v/>
      </c>
      <c r="W8796" s="95" t="str">
        <f t="shared" si="550"/>
        <v/>
      </c>
      <c r="X8796" s="95" t="str">
        <f t="shared" si="551"/>
        <v/>
      </c>
    </row>
    <row r="8797" spans="21:24" x14ac:dyDescent="0.3">
      <c r="U8797" s="95" t="str">
        <f t="shared" si="548"/>
        <v/>
      </c>
      <c r="V8797" s="95" t="str">
        <f t="shared" si="549"/>
        <v/>
      </c>
      <c r="W8797" s="95" t="str">
        <f t="shared" si="550"/>
        <v/>
      </c>
      <c r="X8797" s="95" t="str">
        <f t="shared" si="551"/>
        <v/>
      </c>
    </row>
    <row r="8798" spans="21:24" x14ac:dyDescent="0.3">
      <c r="U8798" s="95" t="str">
        <f t="shared" si="548"/>
        <v/>
      </c>
      <c r="V8798" s="95" t="str">
        <f t="shared" si="549"/>
        <v/>
      </c>
      <c r="W8798" s="95" t="str">
        <f t="shared" si="550"/>
        <v/>
      </c>
      <c r="X8798" s="95" t="str">
        <f t="shared" si="551"/>
        <v/>
      </c>
    </row>
    <row r="8799" spans="21:24" x14ac:dyDescent="0.3">
      <c r="U8799" s="95" t="str">
        <f t="shared" si="548"/>
        <v/>
      </c>
      <c r="V8799" s="95" t="str">
        <f t="shared" si="549"/>
        <v/>
      </c>
      <c r="W8799" s="95" t="str">
        <f t="shared" si="550"/>
        <v/>
      </c>
      <c r="X8799" s="95" t="str">
        <f t="shared" si="551"/>
        <v/>
      </c>
    </row>
    <row r="8800" spans="21:24" x14ac:dyDescent="0.3">
      <c r="U8800" s="95" t="str">
        <f t="shared" si="548"/>
        <v/>
      </c>
      <c r="V8800" s="95" t="str">
        <f t="shared" si="549"/>
        <v/>
      </c>
      <c r="W8800" s="95" t="str">
        <f t="shared" si="550"/>
        <v/>
      </c>
      <c r="X8800" s="95" t="str">
        <f t="shared" si="551"/>
        <v/>
      </c>
    </row>
    <row r="8801" spans="21:24" x14ac:dyDescent="0.3">
      <c r="U8801" s="95" t="str">
        <f t="shared" si="548"/>
        <v/>
      </c>
      <c r="V8801" s="95" t="str">
        <f t="shared" si="549"/>
        <v/>
      </c>
      <c r="W8801" s="95" t="str">
        <f t="shared" si="550"/>
        <v/>
      </c>
      <c r="X8801" s="95" t="str">
        <f t="shared" si="551"/>
        <v/>
      </c>
    </row>
    <row r="8802" spans="21:24" x14ac:dyDescent="0.3">
      <c r="U8802" s="95" t="str">
        <f t="shared" si="548"/>
        <v/>
      </c>
      <c r="V8802" s="95" t="str">
        <f t="shared" si="549"/>
        <v/>
      </c>
      <c r="W8802" s="95" t="str">
        <f t="shared" si="550"/>
        <v/>
      </c>
      <c r="X8802" s="95" t="str">
        <f t="shared" si="551"/>
        <v/>
      </c>
    </row>
    <row r="8803" spans="21:24" x14ac:dyDescent="0.3">
      <c r="U8803" s="95" t="str">
        <f t="shared" si="548"/>
        <v/>
      </c>
      <c r="V8803" s="95" t="str">
        <f t="shared" si="549"/>
        <v/>
      </c>
      <c r="W8803" s="95" t="str">
        <f t="shared" si="550"/>
        <v/>
      </c>
      <c r="X8803" s="95" t="str">
        <f t="shared" si="551"/>
        <v/>
      </c>
    </row>
    <row r="8804" spans="21:24" x14ac:dyDescent="0.3">
      <c r="U8804" s="95" t="str">
        <f t="shared" si="548"/>
        <v/>
      </c>
      <c r="V8804" s="95" t="str">
        <f t="shared" si="549"/>
        <v/>
      </c>
      <c r="W8804" s="95" t="str">
        <f t="shared" si="550"/>
        <v/>
      </c>
      <c r="X8804" s="95" t="str">
        <f t="shared" si="551"/>
        <v/>
      </c>
    </row>
    <row r="8805" spans="21:24" x14ac:dyDescent="0.3">
      <c r="U8805" s="95" t="str">
        <f t="shared" si="548"/>
        <v/>
      </c>
      <c r="V8805" s="95" t="str">
        <f t="shared" si="549"/>
        <v/>
      </c>
      <c r="W8805" s="95" t="str">
        <f t="shared" si="550"/>
        <v/>
      </c>
      <c r="X8805" s="95" t="str">
        <f t="shared" si="551"/>
        <v/>
      </c>
    </row>
    <row r="8806" spans="21:24" x14ac:dyDescent="0.3">
      <c r="U8806" s="95" t="str">
        <f t="shared" si="548"/>
        <v/>
      </c>
      <c r="V8806" s="95" t="str">
        <f t="shared" si="549"/>
        <v/>
      </c>
      <c r="W8806" s="95" t="str">
        <f t="shared" si="550"/>
        <v/>
      </c>
      <c r="X8806" s="95" t="str">
        <f t="shared" si="551"/>
        <v/>
      </c>
    </row>
    <row r="8807" spans="21:24" x14ac:dyDescent="0.3">
      <c r="U8807" s="95" t="str">
        <f t="shared" si="548"/>
        <v/>
      </c>
      <c r="V8807" s="95" t="str">
        <f t="shared" si="549"/>
        <v/>
      </c>
      <c r="W8807" s="95" t="str">
        <f t="shared" si="550"/>
        <v/>
      </c>
      <c r="X8807" s="95" t="str">
        <f t="shared" si="551"/>
        <v/>
      </c>
    </row>
    <row r="8808" spans="21:24" x14ac:dyDescent="0.3">
      <c r="U8808" s="95" t="str">
        <f t="shared" si="548"/>
        <v/>
      </c>
      <c r="V8808" s="95" t="str">
        <f t="shared" si="549"/>
        <v/>
      </c>
      <c r="W8808" s="95" t="str">
        <f t="shared" si="550"/>
        <v/>
      </c>
      <c r="X8808" s="95" t="str">
        <f t="shared" si="551"/>
        <v/>
      </c>
    </row>
    <row r="8809" spans="21:24" x14ac:dyDescent="0.3">
      <c r="U8809" s="95" t="str">
        <f t="shared" si="548"/>
        <v/>
      </c>
      <c r="V8809" s="95" t="str">
        <f t="shared" si="549"/>
        <v/>
      </c>
      <c r="W8809" s="95" t="str">
        <f t="shared" si="550"/>
        <v/>
      </c>
      <c r="X8809" s="95" t="str">
        <f t="shared" si="551"/>
        <v/>
      </c>
    </row>
    <row r="8810" spans="21:24" x14ac:dyDescent="0.3">
      <c r="U8810" s="95" t="str">
        <f t="shared" si="548"/>
        <v/>
      </c>
      <c r="V8810" s="95" t="str">
        <f t="shared" si="549"/>
        <v/>
      </c>
      <c r="W8810" s="95" t="str">
        <f t="shared" si="550"/>
        <v/>
      </c>
      <c r="X8810" s="95" t="str">
        <f t="shared" si="551"/>
        <v/>
      </c>
    </row>
    <row r="8811" spans="21:24" x14ac:dyDescent="0.3">
      <c r="U8811" s="95" t="str">
        <f t="shared" si="548"/>
        <v/>
      </c>
      <c r="V8811" s="95" t="str">
        <f t="shared" si="549"/>
        <v/>
      </c>
      <c r="W8811" s="95" t="str">
        <f t="shared" si="550"/>
        <v/>
      </c>
      <c r="X8811" s="95" t="str">
        <f t="shared" si="551"/>
        <v/>
      </c>
    </row>
    <row r="8812" spans="21:24" x14ac:dyDescent="0.3">
      <c r="U8812" s="95" t="str">
        <f t="shared" si="548"/>
        <v/>
      </c>
      <c r="V8812" s="95" t="str">
        <f t="shared" si="549"/>
        <v/>
      </c>
      <c r="W8812" s="95" t="str">
        <f t="shared" si="550"/>
        <v/>
      </c>
      <c r="X8812" s="95" t="str">
        <f t="shared" si="551"/>
        <v/>
      </c>
    </row>
    <row r="8813" spans="21:24" x14ac:dyDescent="0.3">
      <c r="U8813" s="95" t="str">
        <f t="shared" si="548"/>
        <v/>
      </c>
      <c r="V8813" s="95" t="str">
        <f t="shared" si="549"/>
        <v/>
      </c>
      <c r="W8813" s="95" t="str">
        <f t="shared" si="550"/>
        <v/>
      </c>
      <c r="X8813" s="95" t="str">
        <f t="shared" si="551"/>
        <v/>
      </c>
    </row>
    <row r="8814" spans="21:24" x14ac:dyDescent="0.3">
      <c r="U8814" s="95" t="str">
        <f t="shared" si="548"/>
        <v/>
      </c>
      <c r="V8814" s="95" t="str">
        <f t="shared" si="549"/>
        <v/>
      </c>
      <c r="W8814" s="95" t="str">
        <f t="shared" si="550"/>
        <v/>
      </c>
      <c r="X8814" s="95" t="str">
        <f t="shared" si="551"/>
        <v/>
      </c>
    </row>
    <row r="8815" spans="21:24" x14ac:dyDescent="0.3">
      <c r="U8815" s="95" t="str">
        <f t="shared" si="548"/>
        <v/>
      </c>
      <c r="V8815" s="95" t="str">
        <f t="shared" si="549"/>
        <v/>
      </c>
      <c r="W8815" s="95" t="str">
        <f t="shared" si="550"/>
        <v/>
      </c>
      <c r="X8815" s="95" t="str">
        <f t="shared" si="551"/>
        <v/>
      </c>
    </row>
    <row r="8816" spans="21:24" x14ac:dyDescent="0.3">
      <c r="U8816" s="95" t="str">
        <f t="shared" si="548"/>
        <v/>
      </c>
      <c r="V8816" s="95" t="str">
        <f t="shared" si="549"/>
        <v/>
      </c>
      <c r="W8816" s="95" t="str">
        <f t="shared" si="550"/>
        <v/>
      </c>
      <c r="X8816" s="95" t="str">
        <f t="shared" si="551"/>
        <v/>
      </c>
    </row>
    <row r="8817" spans="21:24" x14ac:dyDescent="0.3">
      <c r="U8817" s="95" t="str">
        <f t="shared" si="548"/>
        <v/>
      </c>
      <c r="V8817" s="95" t="str">
        <f t="shared" si="549"/>
        <v/>
      </c>
      <c r="W8817" s="95" t="str">
        <f t="shared" si="550"/>
        <v/>
      </c>
      <c r="X8817" s="95" t="str">
        <f t="shared" si="551"/>
        <v/>
      </c>
    </row>
    <row r="8818" spans="21:24" x14ac:dyDescent="0.3">
      <c r="U8818" s="95" t="str">
        <f t="shared" si="548"/>
        <v/>
      </c>
      <c r="V8818" s="95" t="str">
        <f t="shared" si="549"/>
        <v/>
      </c>
      <c r="W8818" s="95" t="str">
        <f t="shared" si="550"/>
        <v/>
      </c>
      <c r="X8818" s="95" t="str">
        <f t="shared" si="551"/>
        <v/>
      </c>
    </row>
    <row r="8819" spans="21:24" x14ac:dyDescent="0.3">
      <c r="U8819" s="95" t="str">
        <f t="shared" si="548"/>
        <v/>
      </c>
      <c r="V8819" s="95" t="str">
        <f t="shared" si="549"/>
        <v/>
      </c>
      <c r="W8819" s="95" t="str">
        <f t="shared" si="550"/>
        <v/>
      </c>
      <c r="X8819" s="95" t="str">
        <f t="shared" si="551"/>
        <v/>
      </c>
    </row>
    <row r="8820" spans="21:24" x14ac:dyDescent="0.3">
      <c r="U8820" s="95" t="str">
        <f t="shared" si="548"/>
        <v/>
      </c>
      <c r="V8820" s="95" t="str">
        <f t="shared" si="549"/>
        <v/>
      </c>
      <c r="W8820" s="95" t="str">
        <f t="shared" si="550"/>
        <v/>
      </c>
      <c r="X8820" s="95" t="str">
        <f t="shared" si="551"/>
        <v/>
      </c>
    </row>
    <row r="8821" spans="21:24" x14ac:dyDescent="0.3">
      <c r="U8821" s="95" t="str">
        <f t="shared" si="548"/>
        <v/>
      </c>
      <c r="V8821" s="95" t="str">
        <f t="shared" si="549"/>
        <v/>
      </c>
      <c r="W8821" s="95" t="str">
        <f t="shared" si="550"/>
        <v/>
      </c>
      <c r="X8821" s="95" t="str">
        <f t="shared" si="551"/>
        <v/>
      </c>
    </row>
    <row r="8822" spans="21:24" x14ac:dyDescent="0.3">
      <c r="U8822" s="95" t="str">
        <f t="shared" si="548"/>
        <v/>
      </c>
      <c r="V8822" s="95" t="str">
        <f t="shared" si="549"/>
        <v/>
      </c>
      <c r="W8822" s="95" t="str">
        <f t="shared" si="550"/>
        <v/>
      </c>
      <c r="X8822" s="95" t="str">
        <f t="shared" si="551"/>
        <v/>
      </c>
    </row>
    <row r="8823" spans="21:24" x14ac:dyDescent="0.3">
      <c r="U8823" s="95" t="str">
        <f t="shared" si="548"/>
        <v/>
      </c>
      <c r="V8823" s="95" t="str">
        <f t="shared" si="549"/>
        <v/>
      </c>
      <c r="W8823" s="95" t="str">
        <f t="shared" si="550"/>
        <v/>
      </c>
      <c r="X8823" s="95" t="str">
        <f t="shared" si="551"/>
        <v/>
      </c>
    </row>
    <row r="8824" spans="21:24" x14ac:dyDescent="0.3">
      <c r="U8824" s="95" t="str">
        <f t="shared" si="548"/>
        <v/>
      </c>
      <c r="V8824" s="95" t="str">
        <f t="shared" si="549"/>
        <v/>
      </c>
      <c r="W8824" s="95" t="str">
        <f t="shared" si="550"/>
        <v/>
      </c>
      <c r="X8824" s="95" t="str">
        <f t="shared" si="551"/>
        <v/>
      </c>
    </row>
    <row r="8825" spans="21:24" x14ac:dyDescent="0.3">
      <c r="U8825" s="95" t="str">
        <f t="shared" si="548"/>
        <v/>
      </c>
      <c r="V8825" s="95" t="str">
        <f t="shared" si="549"/>
        <v/>
      </c>
      <c r="W8825" s="95" t="str">
        <f t="shared" si="550"/>
        <v/>
      </c>
      <c r="X8825" s="95" t="str">
        <f t="shared" si="551"/>
        <v/>
      </c>
    </row>
    <row r="8826" spans="21:24" x14ac:dyDescent="0.3">
      <c r="U8826" s="95" t="str">
        <f t="shared" si="548"/>
        <v/>
      </c>
      <c r="V8826" s="95" t="str">
        <f t="shared" si="549"/>
        <v/>
      </c>
      <c r="W8826" s="95" t="str">
        <f t="shared" si="550"/>
        <v/>
      </c>
      <c r="X8826" s="95" t="str">
        <f t="shared" si="551"/>
        <v/>
      </c>
    </row>
    <row r="8827" spans="21:24" x14ac:dyDescent="0.3">
      <c r="U8827" s="95" t="str">
        <f t="shared" si="548"/>
        <v/>
      </c>
      <c r="V8827" s="95" t="str">
        <f t="shared" si="549"/>
        <v/>
      </c>
      <c r="W8827" s="95" t="str">
        <f t="shared" si="550"/>
        <v/>
      </c>
      <c r="X8827" s="95" t="str">
        <f t="shared" si="551"/>
        <v/>
      </c>
    </row>
    <row r="8828" spans="21:24" x14ac:dyDescent="0.3">
      <c r="U8828" s="95" t="str">
        <f t="shared" si="548"/>
        <v/>
      </c>
      <c r="V8828" s="95" t="str">
        <f t="shared" si="549"/>
        <v/>
      </c>
      <c r="W8828" s="95" t="str">
        <f t="shared" si="550"/>
        <v/>
      </c>
      <c r="X8828" s="95" t="str">
        <f t="shared" si="551"/>
        <v/>
      </c>
    </row>
    <row r="8829" spans="21:24" x14ac:dyDescent="0.3">
      <c r="U8829" s="95" t="str">
        <f t="shared" si="548"/>
        <v/>
      </c>
      <c r="V8829" s="95" t="str">
        <f t="shared" si="549"/>
        <v/>
      </c>
      <c r="W8829" s="95" t="str">
        <f t="shared" si="550"/>
        <v/>
      </c>
      <c r="X8829" s="95" t="str">
        <f t="shared" si="551"/>
        <v/>
      </c>
    </row>
    <row r="8830" spans="21:24" x14ac:dyDescent="0.3">
      <c r="U8830" s="95" t="str">
        <f t="shared" si="548"/>
        <v/>
      </c>
      <c r="V8830" s="95" t="str">
        <f t="shared" si="549"/>
        <v/>
      </c>
      <c r="W8830" s="95" t="str">
        <f t="shared" si="550"/>
        <v/>
      </c>
      <c r="X8830" s="95" t="str">
        <f t="shared" si="551"/>
        <v/>
      </c>
    </row>
    <row r="8831" spans="21:24" x14ac:dyDescent="0.3">
      <c r="U8831" s="95" t="str">
        <f t="shared" si="548"/>
        <v/>
      </c>
      <c r="V8831" s="95" t="str">
        <f t="shared" si="549"/>
        <v/>
      </c>
      <c r="W8831" s="95" t="str">
        <f t="shared" si="550"/>
        <v/>
      </c>
      <c r="X8831" s="95" t="str">
        <f t="shared" si="551"/>
        <v/>
      </c>
    </row>
    <row r="8832" spans="21:24" x14ac:dyDescent="0.3">
      <c r="U8832" s="95" t="str">
        <f t="shared" si="548"/>
        <v/>
      </c>
      <c r="V8832" s="95" t="str">
        <f t="shared" si="549"/>
        <v/>
      </c>
      <c r="W8832" s="95" t="str">
        <f t="shared" si="550"/>
        <v/>
      </c>
      <c r="X8832" s="95" t="str">
        <f t="shared" si="551"/>
        <v/>
      </c>
    </row>
    <row r="8833" spans="21:24" x14ac:dyDescent="0.3">
      <c r="U8833" s="95" t="str">
        <f t="shared" si="548"/>
        <v/>
      </c>
      <c r="V8833" s="95" t="str">
        <f t="shared" si="549"/>
        <v/>
      </c>
      <c r="W8833" s="95" t="str">
        <f t="shared" si="550"/>
        <v/>
      </c>
      <c r="X8833" s="95" t="str">
        <f t="shared" si="551"/>
        <v/>
      </c>
    </row>
    <row r="8834" spans="21:24" x14ac:dyDescent="0.3">
      <c r="U8834" s="95" t="str">
        <f t="shared" si="548"/>
        <v/>
      </c>
      <c r="V8834" s="95" t="str">
        <f t="shared" si="549"/>
        <v/>
      </c>
      <c r="W8834" s="95" t="str">
        <f t="shared" si="550"/>
        <v/>
      </c>
      <c r="X8834" s="95" t="str">
        <f t="shared" si="551"/>
        <v/>
      </c>
    </row>
    <row r="8835" spans="21:24" x14ac:dyDescent="0.3">
      <c r="U8835" s="95" t="str">
        <f t="shared" si="548"/>
        <v/>
      </c>
      <c r="V8835" s="95" t="str">
        <f t="shared" si="549"/>
        <v/>
      </c>
      <c r="W8835" s="95" t="str">
        <f t="shared" si="550"/>
        <v/>
      </c>
      <c r="X8835" s="95" t="str">
        <f t="shared" si="551"/>
        <v/>
      </c>
    </row>
    <row r="8836" spans="21:24" x14ac:dyDescent="0.3">
      <c r="U8836" s="95" t="str">
        <f t="shared" si="548"/>
        <v/>
      </c>
      <c r="V8836" s="95" t="str">
        <f t="shared" si="549"/>
        <v/>
      </c>
      <c r="W8836" s="95" t="str">
        <f t="shared" si="550"/>
        <v/>
      </c>
      <c r="X8836" s="95" t="str">
        <f t="shared" si="551"/>
        <v/>
      </c>
    </row>
    <row r="8837" spans="21:24" x14ac:dyDescent="0.3">
      <c r="U8837" s="95" t="str">
        <f t="shared" ref="U8837:U8900" si="552">IF(L8837="ANO",B8837&amp;"-Linie A","")</f>
        <v/>
      </c>
      <c r="V8837" s="95" t="str">
        <f t="shared" ref="V8837:V8900" si="553">IF(M8837="ANO",B8837&amp;"-Linie B","")</f>
        <v/>
      </c>
      <c r="W8837" s="95" t="str">
        <f t="shared" ref="W8837:W8900" si="554">IF(N8837="ANO",B8837&amp;"-Linie C","")</f>
        <v/>
      </c>
      <c r="X8837" s="95" t="str">
        <f t="shared" ref="X8837:X8900" si="555">IF(O8837="ANO",B8837&amp;"-Linie D","")</f>
        <v/>
      </c>
    </row>
    <row r="8838" spans="21:24" x14ac:dyDescent="0.3">
      <c r="U8838" s="95" t="str">
        <f t="shared" si="552"/>
        <v/>
      </c>
      <c r="V8838" s="95" t="str">
        <f t="shared" si="553"/>
        <v/>
      </c>
      <c r="W8838" s="95" t="str">
        <f t="shared" si="554"/>
        <v/>
      </c>
      <c r="X8838" s="95" t="str">
        <f t="shared" si="555"/>
        <v/>
      </c>
    </row>
    <row r="8839" spans="21:24" x14ac:dyDescent="0.3">
      <c r="U8839" s="95" t="str">
        <f t="shared" si="552"/>
        <v/>
      </c>
      <c r="V8839" s="95" t="str">
        <f t="shared" si="553"/>
        <v/>
      </c>
      <c r="W8839" s="95" t="str">
        <f t="shared" si="554"/>
        <v/>
      </c>
      <c r="X8839" s="95" t="str">
        <f t="shared" si="555"/>
        <v/>
      </c>
    </row>
    <row r="8840" spans="21:24" x14ac:dyDescent="0.3">
      <c r="U8840" s="95" t="str">
        <f t="shared" si="552"/>
        <v/>
      </c>
      <c r="V8840" s="95" t="str">
        <f t="shared" si="553"/>
        <v/>
      </c>
      <c r="W8840" s="95" t="str">
        <f t="shared" si="554"/>
        <v/>
      </c>
      <c r="X8840" s="95" t="str">
        <f t="shared" si="555"/>
        <v/>
      </c>
    </row>
    <row r="8841" spans="21:24" x14ac:dyDescent="0.3">
      <c r="U8841" s="95" t="str">
        <f t="shared" si="552"/>
        <v/>
      </c>
      <c r="V8841" s="95" t="str">
        <f t="shared" si="553"/>
        <v/>
      </c>
      <c r="W8841" s="95" t="str">
        <f t="shared" si="554"/>
        <v/>
      </c>
      <c r="X8841" s="95" t="str">
        <f t="shared" si="555"/>
        <v/>
      </c>
    </row>
    <row r="8842" spans="21:24" x14ac:dyDescent="0.3">
      <c r="U8842" s="95" t="str">
        <f t="shared" si="552"/>
        <v/>
      </c>
      <c r="V8842" s="95" t="str">
        <f t="shared" si="553"/>
        <v/>
      </c>
      <c r="W8842" s="95" t="str">
        <f t="shared" si="554"/>
        <v/>
      </c>
      <c r="X8842" s="95" t="str">
        <f t="shared" si="555"/>
        <v/>
      </c>
    </row>
    <row r="8843" spans="21:24" x14ac:dyDescent="0.3">
      <c r="U8843" s="95" t="str">
        <f t="shared" si="552"/>
        <v/>
      </c>
      <c r="V8843" s="95" t="str">
        <f t="shared" si="553"/>
        <v/>
      </c>
      <c r="W8843" s="95" t="str">
        <f t="shared" si="554"/>
        <v/>
      </c>
      <c r="X8843" s="95" t="str">
        <f t="shared" si="555"/>
        <v/>
      </c>
    </row>
    <row r="8844" spans="21:24" x14ac:dyDescent="0.3">
      <c r="U8844" s="95" t="str">
        <f t="shared" si="552"/>
        <v/>
      </c>
      <c r="V8844" s="95" t="str">
        <f t="shared" si="553"/>
        <v/>
      </c>
      <c r="W8844" s="95" t="str">
        <f t="shared" si="554"/>
        <v/>
      </c>
      <c r="X8844" s="95" t="str">
        <f t="shared" si="555"/>
        <v/>
      </c>
    </row>
    <row r="8845" spans="21:24" x14ac:dyDescent="0.3">
      <c r="U8845" s="95" t="str">
        <f t="shared" si="552"/>
        <v/>
      </c>
      <c r="V8845" s="95" t="str">
        <f t="shared" si="553"/>
        <v/>
      </c>
      <c r="W8845" s="95" t="str">
        <f t="shared" si="554"/>
        <v/>
      </c>
      <c r="X8845" s="95" t="str">
        <f t="shared" si="555"/>
        <v/>
      </c>
    </row>
    <row r="8846" spans="21:24" x14ac:dyDescent="0.3">
      <c r="U8846" s="95" t="str">
        <f t="shared" si="552"/>
        <v/>
      </c>
      <c r="V8846" s="95" t="str">
        <f t="shared" si="553"/>
        <v/>
      </c>
      <c r="W8846" s="95" t="str">
        <f t="shared" si="554"/>
        <v/>
      </c>
      <c r="X8846" s="95" t="str">
        <f t="shared" si="555"/>
        <v/>
      </c>
    </row>
    <row r="8847" spans="21:24" x14ac:dyDescent="0.3">
      <c r="U8847" s="95" t="str">
        <f t="shared" si="552"/>
        <v/>
      </c>
      <c r="V8847" s="95" t="str">
        <f t="shared" si="553"/>
        <v/>
      </c>
      <c r="W8847" s="95" t="str">
        <f t="shared" si="554"/>
        <v/>
      </c>
      <c r="X8847" s="95" t="str">
        <f t="shared" si="555"/>
        <v/>
      </c>
    </row>
    <row r="8848" spans="21:24" x14ac:dyDescent="0.3">
      <c r="U8848" s="95" t="str">
        <f t="shared" si="552"/>
        <v/>
      </c>
      <c r="V8848" s="95" t="str">
        <f t="shared" si="553"/>
        <v/>
      </c>
      <c r="W8848" s="95" t="str">
        <f t="shared" si="554"/>
        <v/>
      </c>
      <c r="X8848" s="95" t="str">
        <f t="shared" si="555"/>
        <v/>
      </c>
    </row>
    <row r="8849" spans="21:24" x14ac:dyDescent="0.3">
      <c r="U8849" s="95" t="str">
        <f t="shared" si="552"/>
        <v/>
      </c>
      <c r="V8849" s="95" t="str">
        <f t="shared" si="553"/>
        <v/>
      </c>
      <c r="W8849" s="95" t="str">
        <f t="shared" si="554"/>
        <v/>
      </c>
      <c r="X8849" s="95" t="str">
        <f t="shared" si="555"/>
        <v/>
      </c>
    </row>
    <row r="8850" spans="21:24" x14ac:dyDescent="0.3">
      <c r="U8850" s="95" t="str">
        <f t="shared" si="552"/>
        <v/>
      </c>
      <c r="V8850" s="95" t="str">
        <f t="shared" si="553"/>
        <v/>
      </c>
      <c r="W8850" s="95" t="str">
        <f t="shared" si="554"/>
        <v/>
      </c>
      <c r="X8850" s="95" t="str">
        <f t="shared" si="555"/>
        <v/>
      </c>
    </row>
    <row r="8851" spans="21:24" x14ac:dyDescent="0.3">
      <c r="U8851" s="95" t="str">
        <f t="shared" si="552"/>
        <v/>
      </c>
      <c r="V8851" s="95" t="str">
        <f t="shared" si="553"/>
        <v/>
      </c>
      <c r="W8851" s="95" t="str">
        <f t="shared" si="554"/>
        <v/>
      </c>
      <c r="X8851" s="95" t="str">
        <f t="shared" si="555"/>
        <v/>
      </c>
    </row>
    <row r="8852" spans="21:24" x14ac:dyDescent="0.3">
      <c r="U8852" s="95" t="str">
        <f t="shared" si="552"/>
        <v/>
      </c>
      <c r="V8852" s="95" t="str">
        <f t="shared" si="553"/>
        <v/>
      </c>
      <c r="W8852" s="95" t="str">
        <f t="shared" si="554"/>
        <v/>
      </c>
      <c r="X8852" s="95" t="str">
        <f t="shared" si="555"/>
        <v/>
      </c>
    </row>
    <row r="8853" spans="21:24" x14ac:dyDescent="0.3">
      <c r="U8853" s="95" t="str">
        <f t="shared" si="552"/>
        <v/>
      </c>
      <c r="V8853" s="95" t="str">
        <f t="shared" si="553"/>
        <v/>
      </c>
      <c r="W8853" s="95" t="str">
        <f t="shared" si="554"/>
        <v/>
      </c>
      <c r="X8853" s="95" t="str">
        <f t="shared" si="555"/>
        <v/>
      </c>
    </row>
    <row r="8854" spans="21:24" x14ac:dyDescent="0.3">
      <c r="U8854" s="95" t="str">
        <f t="shared" si="552"/>
        <v/>
      </c>
      <c r="V8854" s="95" t="str">
        <f t="shared" si="553"/>
        <v/>
      </c>
      <c r="W8854" s="95" t="str">
        <f t="shared" si="554"/>
        <v/>
      </c>
      <c r="X8854" s="95" t="str">
        <f t="shared" si="555"/>
        <v/>
      </c>
    </row>
    <row r="8855" spans="21:24" x14ac:dyDescent="0.3">
      <c r="U8855" s="95" t="str">
        <f t="shared" si="552"/>
        <v/>
      </c>
      <c r="V8855" s="95" t="str">
        <f t="shared" si="553"/>
        <v/>
      </c>
      <c r="W8855" s="95" t="str">
        <f t="shared" si="554"/>
        <v/>
      </c>
      <c r="X8855" s="95" t="str">
        <f t="shared" si="555"/>
        <v/>
      </c>
    </row>
    <row r="8856" spans="21:24" x14ac:dyDescent="0.3">
      <c r="U8856" s="95" t="str">
        <f t="shared" si="552"/>
        <v/>
      </c>
      <c r="V8856" s="95" t="str">
        <f t="shared" si="553"/>
        <v/>
      </c>
      <c r="W8856" s="95" t="str">
        <f t="shared" si="554"/>
        <v/>
      </c>
      <c r="X8856" s="95" t="str">
        <f t="shared" si="555"/>
        <v/>
      </c>
    </row>
    <row r="8857" spans="21:24" x14ac:dyDescent="0.3">
      <c r="U8857" s="95" t="str">
        <f t="shared" si="552"/>
        <v/>
      </c>
      <c r="V8857" s="95" t="str">
        <f t="shared" si="553"/>
        <v/>
      </c>
      <c r="W8857" s="95" t="str">
        <f t="shared" si="554"/>
        <v/>
      </c>
      <c r="X8857" s="95" t="str">
        <f t="shared" si="555"/>
        <v/>
      </c>
    </row>
    <row r="8858" spans="21:24" x14ac:dyDescent="0.3">
      <c r="U8858" s="95" t="str">
        <f t="shared" si="552"/>
        <v/>
      </c>
      <c r="V8858" s="95" t="str">
        <f t="shared" si="553"/>
        <v/>
      </c>
      <c r="W8858" s="95" t="str">
        <f t="shared" si="554"/>
        <v/>
      </c>
      <c r="X8858" s="95" t="str">
        <f t="shared" si="555"/>
        <v/>
      </c>
    </row>
    <row r="8859" spans="21:24" x14ac:dyDescent="0.3">
      <c r="U8859" s="95" t="str">
        <f t="shared" si="552"/>
        <v/>
      </c>
      <c r="V8859" s="95" t="str">
        <f t="shared" si="553"/>
        <v/>
      </c>
      <c r="W8859" s="95" t="str">
        <f t="shared" si="554"/>
        <v/>
      </c>
      <c r="X8859" s="95" t="str">
        <f t="shared" si="555"/>
        <v/>
      </c>
    </row>
    <row r="8860" spans="21:24" x14ac:dyDescent="0.3">
      <c r="U8860" s="95" t="str">
        <f t="shared" si="552"/>
        <v/>
      </c>
      <c r="V8860" s="95" t="str">
        <f t="shared" si="553"/>
        <v/>
      </c>
      <c r="W8860" s="95" t="str">
        <f t="shared" si="554"/>
        <v/>
      </c>
      <c r="X8860" s="95" t="str">
        <f t="shared" si="555"/>
        <v/>
      </c>
    </row>
    <row r="8861" spans="21:24" x14ac:dyDescent="0.3">
      <c r="U8861" s="95" t="str">
        <f t="shared" si="552"/>
        <v/>
      </c>
      <c r="V8861" s="95" t="str">
        <f t="shared" si="553"/>
        <v/>
      </c>
      <c r="W8861" s="95" t="str">
        <f t="shared" si="554"/>
        <v/>
      </c>
      <c r="X8861" s="95" t="str">
        <f t="shared" si="555"/>
        <v/>
      </c>
    </row>
    <row r="8862" spans="21:24" x14ac:dyDescent="0.3">
      <c r="U8862" s="95" t="str">
        <f t="shared" si="552"/>
        <v/>
      </c>
      <c r="V8862" s="95" t="str">
        <f t="shared" si="553"/>
        <v/>
      </c>
      <c r="W8862" s="95" t="str">
        <f t="shared" si="554"/>
        <v/>
      </c>
      <c r="X8862" s="95" t="str">
        <f t="shared" si="555"/>
        <v/>
      </c>
    </row>
    <row r="8863" spans="21:24" x14ac:dyDescent="0.3">
      <c r="U8863" s="95" t="str">
        <f t="shared" si="552"/>
        <v/>
      </c>
      <c r="V8863" s="95" t="str">
        <f t="shared" si="553"/>
        <v/>
      </c>
      <c r="W8863" s="95" t="str">
        <f t="shared" si="554"/>
        <v/>
      </c>
      <c r="X8863" s="95" t="str">
        <f t="shared" si="555"/>
        <v/>
      </c>
    </row>
    <row r="8864" spans="21:24" x14ac:dyDescent="0.3">
      <c r="U8864" s="95" t="str">
        <f t="shared" si="552"/>
        <v/>
      </c>
      <c r="V8864" s="95" t="str">
        <f t="shared" si="553"/>
        <v/>
      </c>
      <c r="W8864" s="95" t="str">
        <f t="shared" si="554"/>
        <v/>
      </c>
      <c r="X8864" s="95" t="str">
        <f t="shared" si="555"/>
        <v/>
      </c>
    </row>
    <row r="8865" spans="21:24" x14ac:dyDescent="0.3">
      <c r="U8865" s="95" t="str">
        <f t="shared" si="552"/>
        <v/>
      </c>
      <c r="V8865" s="95" t="str">
        <f t="shared" si="553"/>
        <v/>
      </c>
      <c r="W8865" s="95" t="str">
        <f t="shared" si="554"/>
        <v/>
      </c>
      <c r="X8865" s="95" t="str">
        <f t="shared" si="555"/>
        <v/>
      </c>
    </row>
    <row r="8866" spans="21:24" x14ac:dyDescent="0.3">
      <c r="U8866" s="95" t="str">
        <f t="shared" si="552"/>
        <v/>
      </c>
      <c r="V8866" s="95" t="str">
        <f t="shared" si="553"/>
        <v/>
      </c>
      <c r="W8866" s="95" t="str">
        <f t="shared" si="554"/>
        <v/>
      </c>
      <c r="X8866" s="95" t="str">
        <f t="shared" si="555"/>
        <v/>
      </c>
    </row>
    <row r="8867" spans="21:24" x14ac:dyDescent="0.3">
      <c r="U8867" s="95" t="str">
        <f t="shared" si="552"/>
        <v/>
      </c>
      <c r="V8867" s="95" t="str">
        <f t="shared" si="553"/>
        <v/>
      </c>
      <c r="W8867" s="95" t="str">
        <f t="shared" si="554"/>
        <v/>
      </c>
      <c r="X8867" s="95" t="str">
        <f t="shared" si="555"/>
        <v/>
      </c>
    </row>
    <row r="8868" spans="21:24" x14ac:dyDescent="0.3">
      <c r="U8868" s="95" t="str">
        <f t="shared" si="552"/>
        <v/>
      </c>
      <c r="V8868" s="95" t="str">
        <f t="shared" si="553"/>
        <v/>
      </c>
      <c r="W8868" s="95" t="str">
        <f t="shared" si="554"/>
        <v/>
      </c>
      <c r="X8868" s="95" t="str">
        <f t="shared" si="555"/>
        <v/>
      </c>
    </row>
    <row r="8869" spans="21:24" x14ac:dyDescent="0.3">
      <c r="U8869" s="95" t="str">
        <f t="shared" si="552"/>
        <v/>
      </c>
      <c r="V8869" s="95" t="str">
        <f t="shared" si="553"/>
        <v/>
      </c>
      <c r="W8869" s="95" t="str">
        <f t="shared" si="554"/>
        <v/>
      </c>
      <c r="X8869" s="95" t="str">
        <f t="shared" si="555"/>
        <v/>
      </c>
    </row>
    <row r="8870" spans="21:24" x14ac:dyDescent="0.3">
      <c r="U8870" s="95" t="str">
        <f t="shared" si="552"/>
        <v/>
      </c>
      <c r="V8870" s="95" t="str">
        <f t="shared" si="553"/>
        <v/>
      </c>
      <c r="W8870" s="95" t="str">
        <f t="shared" si="554"/>
        <v/>
      </c>
      <c r="X8870" s="95" t="str">
        <f t="shared" si="555"/>
        <v/>
      </c>
    </row>
    <row r="8871" spans="21:24" x14ac:dyDescent="0.3">
      <c r="U8871" s="95" t="str">
        <f t="shared" si="552"/>
        <v/>
      </c>
      <c r="V8871" s="95" t="str">
        <f t="shared" si="553"/>
        <v/>
      </c>
      <c r="W8871" s="95" t="str">
        <f t="shared" si="554"/>
        <v/>
      </c>
      <c r="X8871" s="95" t="str">
        <f t="shared" si="555"/>
        <v/>
      </c>
    </row>
    <row r="8872" spans="21:24" x14ac:dyDescent="0.3">
      <c r="U8872" s="95" t="str">
        <f t="shared" si="552"/>
        <v/>
      </c>
      <c r="V8872" s="95" t="str">
        <f t="shared" si="553"/>
        <v/>
      </c>
      <c r="W8872" s="95" t="str">
        <f t="shared" si="554"/>
        <v/>
      </c>
      <c r="X8872" s="95" t="str">
        <f t="shared" si="555"/>
        <v/>
      </c>
    </row>
    <row r="8873" spans="21:24" x14ac:dyDescent="0.3">
      <c r="U8873" s="95" t="str">
        <f t="shared" si="552"/>
        <v/>
      </c>
      <c r="V8873" s="95" t="str">
        <f t="shared" si="553"/>
        <v/>
      </c>
      <c r="W8873" s="95" t="str">
        <f t="shared" si="554"/>
        <v/>
      </c>
      <c r="X8873" s="95" t="str">
        <f t="shared" si="555"/>
        <v/>
      </c>
    </row>
    <row r="8874" spans="21:24" x14ac:dyDescent="0.3">
      <c r="U8874" s="95" t="str">
        <f t="shared" si="552"/>
        <v/>
      </c>
      <c r="V8874" s="95" t="str">
        <f t="shared" si="553"/>
        <v/>
      </c>
      <c r="W8874" s="95" t="str">
        <f t="shared" si="554"/>
        <v/>
      </c>
      <c r="X8874" s="95" t="str">
        <f t="shared" si="555"/>
        <v/>
      </c>
    </row>
    <row r="8875" spans="21:24" x14ac:dyDescent="0.3">
      <c r="U8875" s="95" t="str">
        <f t="shared" si="552"/>
        <v/>
      </c>
      <c r="V8875" s="95" t="str">
        <f t="shared" si="553"/>
        <v/>
      </c>
      <c r="W8875" s="95" t="str">
        <f t="shared" si="554"/>
        <v/>
      </c>
      <c r="X8875" s="95" t="str">
        <f t="shared" si="555"/>
        <v/>
      </c>
    </row>
    <row r="8876" spans="21:24" x14ac:dyDescent="0.3">
      <c r="U8876" s="95" t="str">
        <f t="shared" si="552"/>
        <v/>
      </c>
      <c r="V8876" s="95" t="str">
        <f t="shared" si="553"/>
        <v/>
      </c>
      <c r="W8876" s="95" t="str">
        <f t="shared" si="554"/>
        <v/>
      </c>
      <c r="X8876" s="95" t="str">
        <f t="shared" si="555"/>
        <v/>
      </c>
    </row>
    <row r="8877" spans="21:24" x14ac:dyDescent="0.3">
      <c r="U8877" s="95" t="str">
        <f t="shared" si="552"/>
        <v/>
      </c>
      <c r="V8877" s="95" t="str">
        <f t="shared" si="553"/>
        <v/>
      </c>
      <c r="W8877" s="95" t="str">
        <f t="shared" si="554"/>
        <v/>
      </c>
      <c r="X8877" s="95" t="str">
        <f t="shared" si="555"/>
        <v/>
      </c>
    </row>
    <row r="8878" spans="21:24" x14ac:dyDescent="0.3">
      <c r="U8878" s="95" t="str">
        <f t="shared" si="552"/>
        <v/>
      </c>
      <c r="V8878" s="95" t="str">
        <f t="shared" si="553"/>
        <v/>
      </c>
      <c r="W8878" s="95" t="str">
        <f t="shared" si="554"/>
        <v/>
      </c>
      <c r="X8878" s="95" t="str">
        <f t="shared" si="555"/>
        <v/>
      </c>
    </row>
    <row r="8879" spans="21:24" x14ac:dyDescent="0.3">
      <c r="U8879" s="95" t="str">
        <f t="shared" si="552"/>
        <v/>
      </c>
      <c r="V8879" s="95" t="str">
        <f t="shared" si="553"/>
        <v/>
      </c>
      <c r="W8879" s="95" t="str">
        <f t="shared" si="554"/>
        <v/>
      </c>
      <c r="X8879" s="95" t="str">
        <f t="shared" si="555"/>
        <v/>
      </c>
    </row>
    <row r="8880" spans="21:24" x14ac:dyDescent="0.3">
      <c r="U8880" s="95" t="str">
        <f t="shared" si="552"/>
        <v/>
      </c>
      <c r="V8880" s="95" t="str">
        <f t="shared" si="553"/>
        <v/>
      </c>
      <c r="W8880" s="95" t="str">
        <f t="shared" si="554"/>
        <v/>
      </c>
      <c r="X8880" s="95" t="str">
        <f t="shared" si="555"/>
        <v/>
      </c>
    </row>
    <row r="8881" spans="21:24" x14ac:dyDescent="0.3">
      <c r="U8881" s="95" t="str">
        <f t="shared" si="552"/>
        <v/>
      </c>
      <c r="V8881" s="95" t="str">
        <f t="shared" si="553"/>
        <v/>
      </c>
      <c r="W8881" s="95" t="str">
        <f t="shared" si="554"/>
        <v/>
      </c>
      <c r="X8881" s="95" t="str">
        <f t="shared" si="555"/>
        <v/>
      </c>
    </row>
    <row r="8882" spans="21:24" x14ac:dyDescent="0.3">
      <c r="U8882" s="95" t="str">
        <f t="shared" si="552"/>
        <v/>
      </c>
      <c r="V8882" s="95" t="str">
        <f t="shared" si="553"/>
        <v/>
      </c>
      <c r="W8882" s="95" t="str">
        <f t="shared" si="554"/>
        <v/>
      </c>
      <c r="X8882" s="95" t="str">
        <f t="shared" si="555"/>
        <v/>
      </c>
    </row>
    <row r="8883" spans="21:24" x14ac:dyDescent="0.3">
      <c r="U8883" s="95" t="str">
        <f t="shared" si="552"/>
        <v/>
      </c>
      <c r="V8883" s="95" t="str">
        <f t="shared" si="553"/>
        <v/>
      </c>
      <c r="W8883" s="95" t="str">
        <f t="shared" si="554"/>
        <v/>
      </c>
      <c r="X8883" s="95" t="str">
        <f t="shared" si="555"/>
        <v/>
      </c>
    </row>
    <row r="8884" spans="21:24" x14ac:dyDescent="0.3">
      <c r="U8884" s="95" t="str">
        <f t="shared" si="552"/>
        <v/>
      </c>
      <c r="V8884" s="95" t="str">
        <f t="shared" si="553"/>
        <v/>
      </c>
      <c r="W8884" s="95" t="str">
        <f t="shared" si="554"/>
        <v/>
      </c>
      <c r="X8884" s="95" t="str">
        <f t="shared" si="555"/>
        <v/>
      </c>
    </row>
    <row r="8885" spans="21:24" x14ac:dyDescent="0.3">
      <c r="U8885" s="95" t="str">
        <f t="shared" si="552"/>
        <v/>
      </c>
      <c r="V8885" s="95" t="str">
        <f t="shared" si="553"/>
        <v/>
      </c>
      <c r="W8885" s="95" t="str">
        <f t="shared" si="554"/>
        <v/>
      </c>
      <c r="X8885" s="95" t="str">
        <f t="shared" si="555"/>
        <v/>
      </c>
    </row>
    <row r="8886" spans="21:24" x14ac:dyDescent="0.3">
      <c r="U8886" s="95" t="str">
        <f t="shared" si="552"/>
        <v/>
      </c>
      <c r="V8886" s="95" t="str">
        <f t="shared" si="553"/>
        <v/>
      </c>
      <c r="W8886" s="95" t="str">
        <f t="shared" si="554"/>
        <v/>
      </c>
      <c r="X8886" s="95" t="str">
        <f t="shared" si="555"/>
        <v/>
      </c>
    </row>
    <row r="8887" spans="21:24" x14ac:dyDescent="0.3">
      <c r="U8887" s="95" t="str">
        <f t="shared" si="552"/>
        <v/>
      </c>
      <c r="V8887" s="95" t="str">
        <f t="shared" si="553"/>
        <v/>
      </c>
      <c r="W8887" s="95" t="str">
        <f t="shared" si="554"/>
        <v/>
      </c>
      <c r="X8887" s="95" t="str">
        <f t="shared" si="555"/>
        <v/>
      </c>
    </row>
    <row r="8888" spans="21:24" x14ac:dyDescent="0.3">
      <c r="U8888" s="95" t="str">
        <f t="shared" si="552"/>
        <v/>
      </c>
      <c r="V8888" s="95" t="str">
        <f t="shared" si="553"/>
        <v/>
      </c>
      <c r="W8888" s="95" t="str">
        <f t="shared" si="554"/>
        <v/>
      </c>
      <c r="X8888" s="95" t="str">
        <f t="shared" si="555"/>
        <v/>
      </c>
    </row>
    <row r="8889" spans="21:24" x14ac:dyDescent="0.3">
      <c r="U8889" s="95" t="str">
        <f t="shared" si="552"/>
        <v/>
      </c>
      <c r="V8889" s="95" t="str">
        <f t="shared" si="553"/>
        <v/>
      </c>
      <c r="W8889" s="95" t="str">
        <f t="shared" si="554"/>
        <v/>
      </c>
      <c r="X8889" s="95" t="str">
        <f t="shared" si="555"/>
        <v/>
      </c>
    </row>
    <row r="8890" spans="21:24" x14ac:dyDescent="0.3">
      <c r="U8890" s="95" t="str">
        <f t="shared" si="552"/>
        <v/>
      </c>
      <c r="V8890" s="95" t="str">
        <f t="shared" si="553"/>
        <v/>
      </c>
      <c r="W8890" s="95" t="str">
        <f t="shared" si="554"/>
        <v/>
      </c>
      <c r="X8890" s="95" t="str">
        <f t="shared" si="555"/>
        <v/>
      </c>
    </row>
    <row r="8891" spans="21:24" x14ac:dyDescent="0.3">
      <c r="U8891" s="95" t="str">
        <f t="shared" si="552"/>
        <v/>
      </c>
      <c r="V8891" s="95" t="str">
        <f t="shared" si="553"/>
        <v/>
      </c>
      <c r="W8891" s="95" t="str">
        <f t="shared" si="554"/>
        <v/>
      </c>
      <c r="X8891" s="95" t="str">
        <f t="shared" si="555"/>
        <v/>
      </c>
    </row>
    <row r="8892" spans="21:24" x14ac:dyDescent="0.3">
      <c r="U8892" s="95" t="str">
        <f t="shared" si="552"/>
        <v/>
      </c>
      <c r="V8892" s="95" t="str">
        <f t="shared" si="553"/>
        <v/>
      </c>
      <c r="W8892" s="95" t="str">
        <f t="shared" si="554"/>
        <v/>
      </c>
      <c r="X8892" s="95" t="str">
        <f t="shared" si="555"/>
        <v/>
      </c>
    </row>
    <row r="8893" spans="21:24" x14ac:dyDescent="0.3">
      <c r="U8893" s="95" t="str">
        <f t="shared" si="552"/>
        <v/>
      </c>
      <c r="V8893" s="95" t="str">
        <f t="shared" si="553"/>
        <v/>
      </c>
      <c r="W8893" s="95" t="str">
        <f t="shared" si="554"/>
        <v/>
      </c>
      <c r="X8893" s="95" t="str">
        <f t="shared" si="555"/>
        <v/>
      </c>
    </row>
    <row r="8894" spans="21:24" x14ac:dyDescent="0.3">
      <c r="U8894" s="95" t="str">
        <f t="shared" si="552"/>
        <v/>
      </c>
      <c r="V8894" s="95" t="str">
        <f t="shared" si="553"/>
        <v/>
      </c>
      <c r="W8894" s="95" t="str">
        <f t="shared" si="554"/>
        <v/>
      </c>
      <c r="X8894" s="95" t="str">
        <f t="shared" si="555"/>
        <v/>
      </c>
    </row>
    <row r="8895" spans="21:24" x14ac:dyDescent="0.3">
      <c r="U8895" s="95" t="str">
        <f t="shared" si="552"/>
        <v/>
      </c>
      <c r="V8895" s="95" t="str">
        <f t="shared" si="553"/>
        <v/>
      </c>
      <c r="W8895" s="95" t="str">
        <f t="shared" si="554"/>
        <v/>
      </c>
      <c r="X8895" s="95" t="str">
        <f t="shared" si="555"/>
        <v/>
      </c>
    </row>
    <row r="8896" spans="21:24" x14ac:dyDescent="0.3">
      <c r="U8896" s="95" t="str">
        <f t="shared" si="552"/>
        <v/>
      </c>
      <c r="V8896" s="95" t="str">
        <f t="shared" si="553"/>
        <v/>
      </c>
      <c r="W8896" s="95" t="str">
        <f t="shared" si="554"/>
        <v/>
      </c>
      <c r="X8896" s="95" t="str">
        <f t="shared" si="555"/>
        <v/>
      </c>
    </row>
    <row r="8897" spans="21:24" x14ac:dyDescent="0.3">
      <c r="U8897" s="95" t="str">
        <f t="shared" si="552"/>
        <v/>
      </c>
      <c r="V8897" s="95" t="str">
        <f t="shared" si="553"/>
        <v/>
      </c>
      <c r="W8897" s="95" t="str">
        <f t="shared" si="554"/>
        <v/>
      </c>
      <c r="X8897" s="95" t="str">
        <f t="shared" si="555"/>
        <v/>
      </c>
    </row>
    <row r="8898" spans="21:24" x14ac:dyDescent="0.3">
      <c r="U8898" s="95" t="str">
        <f t="shared" si="552"/>
        <v/>
      </c>
      <c r="V8898" s="95" t="str">
        <f t="shared" si="553"/>
        <v/>
      </c>
      <c r="W8898" s="95" t="str">
        <f t="shared" si="554"/>
        <v/>
      </c>
      <c r="X8898" s="95" t="str">
        <f t="shared" si="555"/>
        <v/>
      </c>
    </row>
    <row r="8899" spans="21:24" x14ac:dyDescent="0.3">
      <c r="U8899" s="95" t="str">
        <f t="shared" si="552"/>
        <v/>
      </c>
      <c r="V8899" s="95" t="str">
        <f t="shared" si="553"/>
        <v/>
      </c>
      <c r="W8899" s="95" t="str">
        <f t="shared" si="554"/>
        <v/>
      </c>
      <c r="X8899" s="95" t="str">
        <f t="shared" si="555"/>
        <v/>
      </c>
    </row>
    <row r="8900" spans="21:24" x14ac:dyDescent="0.3">
      <c r="U8900" s="95" t="str">
        <f t="shared" si="552"/>
        <v/>
      </c>
      <c r="V8900" s="95" t="str">
        <f t="shared" si="553"/>
        <v/>
      </c>
      <c r="W8900" s="95" t="str">
        <f t="shared" si="554"/>
        <v/>
      </c>
      <c r="X8900" s="95" t="str">
        <f t="shared" si="555"/>
        <v/>
      </c>
    </row>
    <row r="8901" spans="21:24" x14ac:dyDescent="0.3">
      <c r="U8901" s="95" t="str">
        <f t="shared" ref="U8901:U8964" si="556">IF(L8901="ANO",B8901&amp;"-Linie A","")</f>
        <v/>
      </c>
      <c r="V8901" s="95" t="str">
        <f t="shared" ref="V8901:V8964" si="557">IF(M8901="ANO",B8901&amp;"-Linie B","")</f>
        <v/>
      </c>
      <c r="W8901" s="95" t="str">
        <f t="shared" ref="W8901:W8964" si="558">IF(N8901="ANO",B8901&amp;"-Linie C","")</f>
        <v/>
      </c>
      <c r="X8901" s="95" t="str">
        <f t="shared" ref="X8901:X8964" si="559">IF(O8901="ANO",B8901&amp;"-Linie D","")</f>
        <v/>
      </c>
    </row>
    <row r="8902" spans="21:24" x14ac:dyDescent="0.3">
      <c r="U8902" s="95" t="str">
        <f t="shared" si="556"/>
        <v/>
      </c>
      <c r="V8902" s="95" t="str">
        <f t="shared" si="557"/>
        <v/>
      </c>
      <c r="W8902" s="95" t="str">
        <f t="shared" si="558"/>
        <v/>
      </c>
      <c r="X8902" s="95" t="str">
        <f t="shared" si="559"/>
        <v/>
      </c>
    </row>
    <row r="8903" spans="21:24" x14ac:dyDescent="0.3">
      <c r="U8903" s="95" t="str">
        <f t="shared" si="556"/>
        <v/>
      </c>
      <c r="V8903" s="95" t="str">
        <f t="shared" si="557"/>
        <v/>
      </c>
      <c r="W8903" s="95" t="str">
        <f t="shared" si="558"/>
        <v/>
      </c>
      <c r="X8903" s="95" t="str">
        <f t="shared" si="559"/>
        <v/>
      </c>
    </row>
    <row r="8904" spans="21:24" x14ac:dyDescent="0.3">
      <c r="U8904" s="95" t="str">
        <f t="shared" si="556"/>
        <v/>
      </c>
      <c r="V8904" s="95" t="str">
        <f t="shared" si="557"/>
        <v/>
      </c>
      <c r="W8904" s="95" t="str">
        <f t="shared" si="558"/>
        <v/>
      </c>
      <c r="X8904" s="95" t="str">
        <f t="shared" si="559"/>
        <v/>
      </c>
    </row>
    <row r="8905" spans="21:24" x14ac:dyDescent="0.3">
      <c r="U8905" s="95" t="str">
        <f t="shared" si="556"/>
        <v/>
      </c>
      <c r="V8905" s="95" t="str">
        <f t="shared" si="557"/>
        <v/>
      </c>
      <c r="W8905" s="95" t="str">
        <f t="shared" si="558"/>
        <v/>
      </c>
      <c r="X8905" s="95" t="str">
        <f t="shared" si="559"/>
        <v/>
      </c>
    </row>
    <row r="8906" spans="21:24" x14ac:dyDescent="0.3">
      <c r="U8906" s="95" t="str">
        <f t="shared" si="556"/>
        <v/>
      </c>
      <c r="V8906" s="95" t="str">
        <f t="shared" si="557"/>
        <v/>
      </c>
      <c r="W8906" s="95" t="str">
        <f t="shared" si="558"/>
        <v/>
      </c>
      <c r="X8906" s="95" t="str">
        <f t="shared" si="559"/>
        <v/>
      </c>
    </row>
    <row r="8907" spans="21:24" x14ac:dyDescent="0.3">
      <c r="U8907" s="95" t="str">
        <f t="shared" si="556"/>
        <v/>
      </c>
      <c r="V8907" s="95" t="str">
        <f t="shared" si="557"/>
        <v/>
      </c>
      <c r="W8907" s="95" t="str">
        <f t="shared" si="558"/>
        <v/>
      </c>
      <c r="X8907" s="95" t="str">
        <f t="shared" si="559"/>
        <v/>
      </c>
    </row>
    <row r="8908" spans="21:24" x14ac:dyDescent="0.3">
      <c r="U8908" s="95" t="str">
        <f t="shared" si="556"/>
        <v/>
      </c>
      <c r="V8908" s="95" t="str">
        <f t="shared" si="557"/>
        <v/>
      </c>
      <c r="W8908" s="95" t="str">
        <f t="shared" si="558"/>
        <v/>
      </c>
      <c r="X8908" s="95" t="str">
        <f t="shared" si="559"/>
        <v/>
      </c>
    </row>
    <row r="8909" spans="21:24" x14ac:dyDescent="0.3">
      <c r="U8909" s="95" t="str">
        <f t="shared" si="556"/>
        <v/>
      </c>
      <c r="V8909" s="95" t="str">
        <f t="shared" si="557"/>
        <v/>
      </c>
      <c r="W8909" s="95" t="str">
        <f t="shared" si="558"/>
        <v/>
      </c>
      <c r="X8909" s="95" t="str">
        <f t="shared" si="559"/>
        <v/>
      </c>
    </row>
    <row r="8910" spans="21:24" x14ac:dyDescent="0.3">
      <c r="U8910" s="95" t="str">
        <f t="shared" si="556"/>
        <v/>
      </c>
      <c r="V8910" s="95" t="str">
        <f t="shared" si="557"/>
        <v/>
      </c>
      <c r="W8910" s="95" t="str">
        <f t="shared" si="558"/>
        <v/>
      </c>
      <c r="X8910" s="95" t="str">
        <f t="shared" si="559"/>
        <v/>
      </c>
    </row>
    <row r="8911" spans="21:24" x14ac:dyDescent="0.3">
      <c r="U8911" s="95" t="str">
        <f t="shared" si="556"/>
        <v/>
      </c>
      <c r="V8911" s="95" t="str">
        <f t="shared" si="557"/>
        <v/>
      </c>
      <c r="W8911" s="95" t="str">
        <f t="shared" si="558"/>
        <v/>
      </c>
      <c r="X8911" s="95" t="str">
        <f t="shared" si="559"/>
        <v/>
      </c>
    </row>
    <row r="8912" spans="21:24" x14ac:dyDescent="0.3">
      <c r="U8912" s="95" t="str">
        <f t="shared" si="556"/>
        <v/>
      </c>
      <c r="V8912" s="95" t="str">
        <f t="shared" si="557"/>
        <v/>
      </c>
      <c r="W8912" s="95" t="str">
        <f t="shared" si="558"/>
        <v/>
      </c>
      <c r="X8912" s="95" t="str">
        <f t="shared" si="559"/>
        <v/>
      </c>
    </row>
    <row r="8913" spans="21:24" x14ac:dyDescent="0.3">
      <c r="U8913" s="95" t="str">
        <f t="shared" si="556"/>
        <v/>
      </c>
      <c r="V8913" s="95" t="str">
        <f t="shared" si="557"/>
        <v/>
      </c>
      <c r="W8913" s="95" t="str">
        <f t="shared" si="558"/>
        <v/>
      </c>
      <c r="X8913" s="95" t="str">
        <f t="shared" si="559"/>
        <v/>
      </c>
    </row>
    <row r="8914" spans="21:24" x14ac:dyDescent="0.3">
      <c r="U8914" s="95" t="str">
        <f t="shared" si="556"/>
        <v/>
      </c>
      <c r="V8914" s="95" t="str">
        <f t="shared" si="557"/>
        <v/>
      </c>
      <c r="W8914" s="95" t="str">
        <f t="shared" si="558"/>
        <v/>
      </c>
      <c r="X8914" s="95" t="str">
        <f t="shared" si="559"/>
        <v/>
      </c>
    </row>
    <row r="8915" spans="21:24" x14ac:dyDescent="0.3">
      <c r="U8915" s="95" t="str">
        <f t="shared" si="556"/>
        <v/>
      </c>
      <c r="V8915" s="95" t="str">
        <f t="shared" si="557"/>
        <v/>
      </c>
      <c r="W8915" s="95" t="str">
        <f t="shared" si="558"/>
        <v/>
      </c>
      <c r="X8915" s="95" t="str">
        <f t="shared" si="559"/>
        <v/>
      </c>
    </row>
    <row r="8916" spans="21:24" x14ac:dyDescent="0.3">
      <c r="U8916" s="95" t="str">
        <f t="shared" si="556"/>
        <v/>
      </c>
      <c r="V8916" s="95" t="str">
        <f t="shared" si="557"/>
        <v/>
      </c>
      <c r="W8916" s="95" t="str">
        <f t="shared" si="558"/>
        <v/>
      </c>
      <c r="X8916" s="95" t="str">
        <f t="shared" si="559"/>
        <v/>
      </c>
    </row>
    <row r="8917" spans="21:24" x14ac:dyDescent="0.3">
      <c r="U8917" s="95" t="str">
        <f t="shared" si="556"/>
        <v/>
      </c>
      <c r="V8917" s="95" t="str">
        <f t="shared" si="557"/>
        <v/>
      </c>
      <c r="W8917" s="95" t="str">
        <f t="shared" si="558"/>
        <v/>
      </c>
      <c r="X8917" s="95" t="str">
        <f t="shared" si="559"/>
        <v/>
      </c>
    </row>
    <row r="8918" spans="21:24" x14ac:dyDescent="0.3">
      <c r="U8918" s="95" t="str">
        <f t="shared" si="556"/>
        <v/>
      </c>
      <c r="V8918" s="95" t="str">
        <f t="shared" si="557"/>
        <v/>
      </c>
      <c r="W8918" s="95" t="str">
        <f t="shared" si="558"/>
        <v/>
      </c>
      <c r="X8918" s="95" t="str">
        <f t="shared" si="559"/>
        <v/>
      </c>
    </row>
    <row r="8919" spans="21:24" x14ac:dyDescent="0.3">
      <c r="U8919" s="95" t="str">
        <f t="shared" si="556"/>
        <v/>
      </c>
      <c r="V8919" s="95" t="str">
        <f t="shared" si="557"/>
        <v/>
      </c>
      <c r="W8919" s="95" t="str">
        <f t="shared" si="558"/>
        <v/>
      </c>
      <c r="X8919" s="95" t="str">
        <f t="shared" si="559"/>
        <v/>
      </c>
    </row>
    <row r="8920" spans="21:24" x14ac:dyDescent="0.3">
      <c r="U8920" s="95" t="str">
        <f t="shared" si="556"/>
        <v/>
      </c>
      <c r="V8920" s="95" t="str">
        <f t="shared" si="557"/>
        <v/>
      </c>
      <c r="W8920" s="95" t="str">
        <f t="shared" si="558"/>
        <v/>
      </c>
      <c r="X8920" s="95" t="str">
        <f t="shared" si="559"/>
        <v/>
      </c>
    </row>
    <row r="8921" spans="21:24" x14ac:dyDescent="0.3">
      <c r="U8921" s="95" t="str">
        <f t="shared" si="556"/>
        <v/>
      </c>
      <c r="V8921" s="95" t="str">
        <f t="shared" si="557"/>
        <v/>
      </c>
      <c r="W8921" s="95" t="str">
        <f t="shared" si="558"/>
        <v/>
      </c>
      <c r="X8921" s="95" t="str">
        <f t="shared" si="559"/>
        <v/>
      </c>
    </row>
    <row r="8922" spans="21:24" x14ac:dyDescent="0.3">
      <c r="U8922" s="95" t="str">
        <f t="shared" si="556"/>
        <v/>
      </c>
      <c r="V8922" s="95" t="str">
        <f t="shared" si="557"/>
        <v/>
      </c>
      <c r="W8922" s="95" t="str">
        <f t="shared" si="558"/>
        <v/>
      </c>
      <c r="X8922" s="95" t="str">
        <f t="shared" si="559"/>
        <v/>
      </c>
    </row>
    <row r="8923" spans="21:24" x14ac:dyDescent="0.3">
      <c r="U8923" s="95" t="str">
        <f t="shared" si="556"/>
        <v/>
      </c>
      <c r="V8923" s="95" t="str">
        <f t="shared" si="557"/>
        <v/>
      </c>
      <c r="W8923" s="95" t="str">
        <f t="shared" si="558"/>
        <v/>
      </c>
      <c r="X8923" s="95" t="str">
        <f t="shared" si="559"/>
        <v/>
      </c>
    </row>
    <row r="8924" spans="21:24" x14ac:dyDescent="0.3">
      <c r="U8924" s="95" t="str">
        <f t="shared" si="556"/>
        <v/>
      </c>
      <c r="V8924" s="95" t="str">
        <f t="shared" si="557"/>
        <v/>
      </c>
      <c r="W8924" s="95" t="str">
        <f t="shared" si="558"/>
        <v/>
      </c>
      <c r="X8924" s="95" t="str">
        <f t="shared" si="559"/>
        <v/>
      </c>
    </row>
    <row r="8925" spans="21:24" x14ac:dyDescent="0.3">
      <c r="U8925" s="95" t="str">
        <f t="shared" si="556"/>
        <v/>
      </c>
      <c r="V8925" s="95" t="str">
        <f t="shared" si="557"/>
        <v/>
      </c>
      <c r="W8925" s="95" t="str">
        <f t="shared" si="558"/>
        <v/>
      </c>
      <c r="X8925" s="95" t="str">
        <f t="shared" si="559"/>
        <v/>
      </c>
    </row>
    <row r="8926" spans="21:24" x14ac:dyDescent="0.3">
      <c r="U8926" s="95" t="str">
        <f t="shared" si="556"/>
        <v/>
      </c>
      <c r="V8926" s="95" t="str">
        <f t="shared" si="557"/>
        <v/>
      </c>
      <c r="W8926" s="95" t="str">
        <f t="shared" si="558"/>
        <v/>
      </c>
      <c r="X8926" s="95" t="str">
        <f t="shared" si="559"/>
        <v/>
      </c>
    </row>
    <row r="8927" spans="21:24" x14ac:dyDescent="0.3">
      <c r="U8927" s="95" t="str">
        <f t="shared" si="556"/>
        <v/>
      </c>
      <c r="V8927" s="95" t="str">
        <f t="shared" si="557"/>
        <v/>
      </c>
      <c r="W8927" s="95" t="str">
        <f t="shared" si="558"/>
        <v/>
      </c>
      <c r="X8927" s="95" t="str">
        <f t="shared" si="559"/>
        <v/>
      </c>
    </row>
    <row r="8928" spans="21:24" x14ac:dyDescent="0.3">
      <c r="U8928" s="95" t="str">
        <f t="shared" si="556"/>
        <v/>
      </c>
      <c r="V8928" s="95" t="str">
        <f t="shared" si="557"/>
        <v/>
      </c>
      <c r="W8928" s="95" t="str">
        <f t="shared" si="558"/>
        <v/>
      </c>
      <c r="X8928" s="95" t="str">
        <f t="shared" si="559"/>
        <v/>
      </c>
    </row>
    <row r="8929" spans="21:24" x14ac:dyDescent="0.3">
      <c r="U8929" s="95" t="str">
        <f t="shared" si="556"/>
        <v/>
      </c>
      <c r="V8929" s="95" t="str">
        <f t="shared" si="557"/>
        <v/>
      </c>
      <c r="W8929" s="95" t="str">
        <f t="shared" si="558"/>
        <v/>
      </c>
      <c r="X8929" s="95" t="str">
        <f t="shared" si="559"/>
        <v/>
      </c>
    </row>
    <row r="8930" spans="21:24" x14ac:dyDescent="0.3">
      <c r="U8930" s="95" t="str">
        <f t="shared" si="556"/>
        <v/>
      </c>
      <c r="V8930" s="95" t="str">
        <f t="shared" si="557"/>
        <v/>
      </c>
      <c r="W8930" s="95" t="str">
        <f t="shared" si="558"/>
        <v/>
      </c>
      <c r="X8930" s="95" t="str">
        <f t="shared" si="559"/>
        <v/>
      </c>
    </row>
    <row r="8931" spans="21:24" x14ac:dyDescent="0.3">
      <c r="U8931" s="95" t="str">
        <f t="shared" si="556"/>
        <v/>
      </c>
      <c r="V8931" s="95" t="str">
        <f t="shared" si="557"/>
        <v/>
      </c>
      <c r="W8931" s="95" t="str">
        <f t="shared" si="558"/>
        <v/>
      </c>
      <c r="X8931" s="95" t="str">
        <f t="shared" si="559"/>
        <v/>
      </c>
    </row>
    <row r="8932" spans="21:24" x14ac:dyDescent="0.3">
      <c r="U8932" s="95" t="str">
        <f t="shared" si="556"/>
        <v/>
      </c>
      <c r="V8932" s="95" t="str">
        <f t="shared" si="557"/>
        <v/>
      </c>
      <c r="W8932" s="95" t="str">
        <f t="shared" si="558"/>
        <v/>
      </c>
      <c r="X8932" s="95" t="str">
        <f t="shared" si="559"/>
        <v/>
      </c>
    </row>
    <row r="8933" spans="21:24" x14ac:dyDescent="0.3">
      <c r="U8933" s="95" t="str">
        <f t="shared" si="556"/>
        <v/>
      </c>
      <c r="V8933" s="95" t="str">
        <f t="shared" si="557"/>
        <v/>
      </c>
      <c r="W8933" s="95" t="str">
        <f t="shared" si="558"/>
        <v/>
      </c>
      <c r="X8933" s="95" t="str">
        <f t="shared" si="559"/>
        <v/>
      </c>
    </row>
    <row r="8934" spans="21:24" x14ac:dyDescent="0.3">
      <c r="U8934" s="95" t="str">
        <f t="shared" si="556"/>
        <v/>
      </c>
      <c r="V8934" s="95" t="str">
        <f t="shared" si="557"/>
        <v/>
      </c>
      <c r="W8934" s="95" t="str">
        <f t="shared" si="558"/>
        <v/>
      </c>
      <c r="X8934" s="95" t="str">
        <f t="shared" si="559"/>
        <v/>
      </c>
    </row>
    <row r="8935" spans="21:24" x14ac:dyDescent="0.3">
      <c r="U8935" s="95" t="str">
        <f t="shared" si="556"/>
        <v/>
      </c>
      <c r="V8935" s="95" t="str">
        <f t="shared" si="557"/>
        <v/>
      </c>
      <c r="W8935" s="95" t="str">
        <f t="shared" si="558"/>
        <v/>
      </c>
      <c r="X8935" s="95" t="str">
        <f t="shared" si="559"/>
        <v/>
      </c>
    </row>
    <row r="8936" spans="21:24" x14ac:dyDescent="0.3">
      <c r="U8936" s="95" t="str">
        <f t="shared" si="556"/>
        <v/>
      </c>
      <c r="V8936" s="95" t="str">
        <f t="shared" si="557"/>
        <v/>
      </c>
      <c r="W8936" s="95" t="str">
        <f t="shared" si="558"/>
        <v/>
      </c>
      <c r="X8936" s="95" t="str">
        <f t="shared" si="559"/>
        <v/>
      </c>
    </row>
    <row r="8937" spans="21:24" x14ac:dyDescent="0.3">
      <c r="U8937" s="95" t="str">
        <f t="shared" si="556"/>
        <v/>
      </c>
      <c r="V8937" s="95" t="str">
        <f t="shared" si="557"/>
        <v/>
      </c>
      <c r="W8937" s="95" t="str">
        <f t="shared" si="558"/>
        <v/>
      </c>
      <c r="X8937" s="95" t="str">
        <f t="shared" si="559"/>
        <v/>
      </c>
    </row>
    <row r="8938" spans="21:24" x14ac:dyDescent="0.3">
      <c r="U8938" s="95" t="str">
        <f t="shared" si="556"/>
        <v/>
      </c>
      <c r="V8938" s="95" t="str">
        <f t="shared" si="557"/>
        <v/>
      </c>
      <c r="W8938" s="95" t="str">
        <f t="shared" si="558"/>
        <v/>
      </c>
      <c r="X8938" s="95" t="str">
        <f t="shared" si="559"/>
        <v/>
      </c>
    </row>
    <row r="8939" spans="21:24" x14ac:dyDescent="0.3">
      <c r="U8939" s="95" t="str">
        <f t="shared" si="556"/>
        <v/>
      </c>
      <c r="V8939" s="95" t="str">
        <f t="shared" si="557"/>
        <v/>
      </c>
      <c r="W8939" s="95" t="str">
        <f t="shared" si="558"/>
        <v/>
      </c>
      <c r="X8939" s="95" t="str">
        <f t="shared" si="559"/>
        <v/>
      </c>
    </row>
    <row r="8940" spans="21:24" x14ac:dyDescent="0.3">
      <c r="U8940" s="95" t="str">
        <f t="shared" si="556"/>
        <v/>
      </c>
      <c r="V8940" s="95" t="str">
        <f t="shared" si="557"/>
        <v/>
      </c>
      <c r="W8940" s="95" t="str">
        <f t="shared" si="558"/>
        <v/>
      </c>
      <c r="X8940" s="95" t="str">
        <f t="shared" si="559"/>
        <v/>
      </c>
    </row>
    <row r="8941" spans="21:24" x14ac:dyDescent="0.3">
      <c r="U8941" s="95" t="str">
        <f t="shared" si="556"/>
        <v/>
      </c>
      <c r="V8941" s="95" t="str">
        <f t="shared" si="557"/>
        <v/>
      </c>
      <c r="W8941" s="95" t="str">
        <f t="shared" si="558"/>
        <v/>
      </c>
      <c r="X8941" s="95" t="str">
        <f t="shared" si="559"/>
        <v/>
      </c>
    </row>
    <row r="8942" spans="21:24" x14ac:dyDescent="0.3">
      <c r="U8942" s="95" t="str">
        <f t="shared" si="556"/>
        <v/>
      </c>
      <c r="V8942" s="95" t="str">
        <f t="shared" si="557"/>
        <v/>
      </c>
      <c r="W8942" s="95" t="str">
        <f t="shared" si="558"/>
        <v/>
      </c>
      <c r="X8942" s="95" t="str">
        <f t="shared" si="559"/>
        <v/>
      </c>
    </row>
    <row r="8943" spans="21:24" x14ac:dyDescent="0.3">
      <c r="U8943" s="95" t="str">
        <f t="shared" si="556"/>
        <v/>
      </c>
      <c r="V8943" s="95" t="str">
        <f t="shared" si="557"/>
        <v/>
      </c>
      <c r="W8943" s="95" t="str">
        <f t="shared" si="558"/>
        <v/>
      </c>
      <c r="X8943" s="95" t="str">
        <f t="shared" si="559"/>
        <v/>
      </c>
    </row>
    <row r="8944" spans="21:24" x14ac:dyDescent="0.3">
      <c r="U8944" s="95" t="str">
        <f t="shared" si="556"/>
        <v/>
      </c>
      <c r="V8944" s="95" t="str">
        <f t="shared" si="557"/>
        <v/>
      </c>
      <c r="W8944" s="95" t="str">
        <f t="shared" si="558"/>
        <v/>
      </c>
      <c r="X8944" s="95" t="str">
        <f t="shared" si="559"/>
        <v/>
      </c>
    </row>
    <row r="8945" spans="21:24" x14ac:dyDescent="0.3">
      <c r="U8945" s="95" t="str">
        <f t="shared" si="556"/>
        <v/>
      </c>
      <c r="V8945" s="95" t="str">
        <f t="shared" si="557"/>
        <v/>
      </c>
      <c r="W8945" s="95" t="str">
        <f t="shared" si="558"/>
        <v/>
      </c>
      <c r="X8945" s="95" t="str">
        <f t="shared" si="559"/>
        <v/>
      </c>
    </row>
    <row r="8946" spans="21:24" x14ac:dyDescent="0.3">
      <c r="U8946" s="95" t="str">
        <f t="shared" si="556"/>
        <v/>
      </c>
      <c r="V8946" s="95" t="str">
        <f t="shared" si="557"/>
        <v/>
      </c>
      <c r="W8946" s="95" t="str">
        <f t="shared" si="558"/>
        <v/>
      </c>
      <c r="X8946" s="95" t="str">
        <f t="shared" si="559"/>
        <v/>
      </c>
    </row>
    <row r="8947" spans="21:24" x14ac:dyDescent="0.3">
      <c r="U8947" s="95" t="str">
        <f t="shared" si="556"/>
        <v/>
      </c>
      <c r="V8947" s="95" t="str">
        <f t="shared" si="557"/>
        <v/>
      </c>
      <c r="W8947" s="95" t="str">
        <f t="shared" si="558"/>
        <v/>
      </c>
      <c r="X8947" s="95" t="str">
        <f t="shared" si="559"/>
        <v/>
      </c>
    </row>
    <row r="8948" spans="21:24" x14ac:dyDescent="0.3">
      <c r="U8948" s="95" t="str">
        <f t="shared" si="556"/>
        <v/>
      </c>
      <c r="V8948" s="95" t="str">
        <f t="shared" si="557"/>
        <v/>
      </c>
      <c r="W8948" s="95" t="str">
        <f t="shared" si="558"/>
        <v/>
      </c>
      <c r="X8948" s="95" t="str">
        <f t="shared" si="559"/>
        <v/>
      </c>
    </row>
    <row r="8949" spans="21:24" x14ac:dyDescent="0.3">
      <c r="U8949" s="95" t="str">
        <f t="shared" si="556"/>
        <v/>
      </c>
      <c r="V8949" s="95" t="str">
        <f t="shared" si="557"/>
        <v/>
      </c>
      <c r="W8949" s="95" t="str">
        <f t="shared" si="558"/>
        <v/>
      </c>
      <c r="X8949" s="95" t="str">
        <f t="shared" si="559"/>
        <v/>
      </c>
    </row>
    <row r="8950" spans="21:24" x14ac:dyDescent="0.3">
      <c r="U8950" s="95" t="str">
        <f t="shared" si="556"/>
        <v/>
      </c>
      <c r="V8950" s="95" t="str">
        <f t="shared" si="557"/>
        <v/>
      </c>
      <c r="W8950" s="95" t="str">
        <f t="shared" si="558"/>
        <v/>
      </c>
      <c r="X8950" s="95" t="str">
        <f t="shared" si="559"/>
        <v/>
      </c>
    </row>
    <row r="8951" spans="21:24" x14ac:dyDescent="0.3">
      <c r="U8951" s="95" t="str">
        <f t="shared" si="556"/>
        <v/>
      </c>
      <c r="V8951" s="95" t="str">
        <f t="shared" si="557"/>
        <v/>
      </c>
      <c r="W8951" s="95" t="str">
        <f t="shared" si="558"/>
        <v/>
      </c>
      <c r="X8951" s="95" t="str">
        <f t="shared" si="559"/>
        <v/>
      </c>
    </row>
    <row r="8952" spans="21:24" x14ac:dyDescent="0.3">
      <c r="U8952" s="95" t="str">
        <f t="shared" si="556"/>
        <v/>
      </c>
      <c r="V8952" s="95" t="str">
        <f t="shared" si="557"/>
        <v/>
      </c>
      <c r="W8952" s="95" t="str">
        <f t="shared" si="558"/>
        <v/>
      </c>
      <c r="X8952" s="95" t="str">
        <f t="shared" si="559"/>
        <v/>
      </c>
    </row>
    <row r="8953" spans="21:24" x14ac:dyDescent="0.3">
      <c r="U8953" s="95" t="str">
        <f t="shared" si="556"/>
        <v/>
      </c>
      <c r="V8953" s="95" t="str">
        <f t="shared" si="557"/>
        <v/>
      </c>
      <c r="W8953" s="95" t="str">
        <f t="shared" si="558"/>
        <v/>
      </c>
      <c r="X8953" s="95" t="str">
        <f t="shared" si="559"/>
        <v/>
      </c>
    </row>
    <row r="8954" spans="21:24" x14ac:dyDescent="0.3">
      <c r="U8954" s="95" t="str">
        <f t="shared" si="556"/>
        <v/>
      </c>
      <c r="V8954" s="95" t="str">
        <f t="shared" si="557"/>
        <v/>
      </c>
      <c r="W8954" s="95" t="str">
        <f t="shared" si="558"/>
        <v/>
      </c>
      <c r="X8954" s="95" t="str">
        <f t="shared" si="559"/>
        <v/>
      </c>
    </row>
    <row r="8955" spans="21:24" x14ac:dyDescent="0.3">
      <c r="U8955" s="95" t="str">
        <f t="shared" si="556"/>
        <v/>
      </c>
      <c r="V8955" s="95" t="str">
        <f t="shared" si="557"/>
        <v/>
      </c>
      <c r="W8955" s="95" t="str">
        <f t="shared" si="558"/>
        <v/>
      </c>
      <c r="X8955" s="95" t="str">
        <f t="shared" si="559"/>
        <v/>
      </c>
    </row>
    <row r="8956" spans="21:24" x14ac:dyDescent="0.3">
      <c r="U8956" s="95" t="str">
        <f t="shared" si="556"/>
        <v/>
      </c>
      <c r="V8956" s="95" t="str">
        <f t="shared" si="557"/>
        <v/>
      </c>
      <c r="W8956" s="95" t="str">
        <f t="shared" si="558"/>
        <v/>
      </c>
      <c r="X8956" s="95" t="str">
        <f t="shared" si="559"/>
        <v/>
      </c>
    </row>
    <row r="8957" spans="21:24" x14ac:dyDescent="0.3">
      <c r="U8957" s="95" t="str">
        <f t="shared" si="556"/>
        <v/>
      </c>
      <c r="V8957" s="95" t="str">
        <f t="shared" si="557"/>
        <v/>
      </c>
      <c r="W8957" s="95" t="str">
        <f t="shared" si="558"/>
        <v/>
      </c>
      <c r="X8957" s="95" t="str">
        <f t="shared" si="559"/>
        <v/>
      </c>
    </row>
    <row r="8958" spans="21:24" x14ac:dyDescent="0.3">
      <c r="U8958" s="95" t="str">
        <f t="shared" si="556"/>
        <v/>
      </c>
      <c r="V8958" s="95" t="str">
        <f t="shared" si="557"/>
        <v/>
      </c>
      <c r="W8958" s="95" t="str">
        <f t="shared" si="558"/>
        <v/>
      </c>
      <c r="X8958" s="95" t="str">
        <f t="shared" si="559"/>
        <v/>
      </c>
    </row>
    <row r="8959" spans="21:24" x14ac:dyDescent="0.3">
      <c r="U8959" s="95" t="str">
        <f t="shared" si="556"/>
        <v/>
      </c>
      <c r="V8959" s="95" t="str">
        <f t="shared" si="557"/>
        <v/>
      </c>
      <c r="W8959" s="95" t="str">
        <f t="shared" si="558"/>
        <v/>
      </c>
      <c r="X8959" s="95" t="str">
        <f t="shared" si="559"/>
        <v/>
      </c>
    </row>
    <row r="8960" spans="21:24" x14ac:dyDescent="0.3">
      <c r="U8960" s="95" t="str">
        <f t="shared" si="556"/>
        <v/>
      </c>
      <c r="V8960" s="95" t="str">
        <f t="shared" si="557"/>
        <v/>
      </c>
      <c r="W8960" s="95" t="str">
        <f t="shared" si="558"/>
        <v/>
      </c>
      <c r="X8960" s="95" t="str">
        <f t="shared" si="559"/>
        <v/>
      </c>
    </row>
    <row r="8961" spans="21:24" x14ac:dyDescent="0.3">
      <c r="U8961" s="95" t="str">
        <f t="shared" si="556"/>
        <v/>
      </c>
      <c r="V8961" s="95" t="str">
        <f t="shared" si="557"/>
        <v/>
      </c>
      <c r="W8961" s="95" t="str">
        <f t="shared" si="558"/>
        <v/>
      </c>
      <c r="X8961" s="95" t="str">
        <f t="shared" si="559"/>
        <v/>
      </c>
    </row>
    <row r="8962" spans="21:24" x14ac:dyDescent="0.3">
      <c r="U8962" s="95" t="str">
        <f t="shared" si="556"/>
        <v/>
      </c>
      <c r="V8962" s="95" t="str">
        <f t="shared" si="557"/>
        <v/>
      </c>
      <c r="W8962" s="95" t="str">
        <f t="shared" si="558"/>
        <v/>
      </c>
      <c r="X8962" s="95" t="str">
        <f t="shared" si="559"/>
        <v/>
      </c>
    </row>
    <row r="8963" spans="21:24" x14ac:dyDescent="0.3">
      <c r="U8963" s="95" t="str">
        <f t="shared" si="556"/>
        <v/>
      </c>
      <c r="V8963" s="95" t="str">
        <f t="shared" si="557"/>
        <v/>
      </c>
      <c r="W8963" s="95" t="str">
        <f t="shared" si="558"/>
        <v/>
      </c>
      <c r="X8963" s="95" t="str">
        <f t="shared" si="559"/>
        <v/>
      </c>
    </row>
    <row r="8964" spans="21:24" x14ac:dyDescent="0.3">
      <c r="U8964" s="95" t="str">
        <f t="shared" si="556"/>
        <v/>
      </c>
      <c r="V8964" s="95" t="str">
        <f t="shared" si="557"/>
        <v/>
      </c>
      <c r="W8964" s="95" t="str">
        <f t="shared" si="558"/>
        <v/>
      </c>
      <c r="X8964" s="95" t="str">
        <f t="shared" si="559"/>
        <v/>
      </c>
    </row>
    <row r="8965" spans="21:24" x14ac:dyDescent="0.3">
      <c r="U8965" s="95" t="str">
        <f t="shared" ref="U8965:U9028" si="560">IF(L8965="ANO",B8965&amp;"-Linie A","")</f>
        <v/>
      </c>
      <c r="V8965" s="95" t="str">
        <f t="shared" ref="V8965:V9028" si="561">IF(M8965="ANO",B8965&amp;"-Linie B","")</f>
        <v/>
      </c>
      <c r="W8965" s="95" t="str">
        <f t="shared" ref="W8965:W9028" si="562">IF(N8965="ANO",B8965&amp;"-Linie C","")</f>
        <v/>
      </c>
      <c r="X8965" s="95" t="str">
        <f t="shared" ref="X8965:X9028" si="563">IF(O8965="ANO",B8965&amp;"-Linie D","")</f>
        <v/>
      </c>
    </row>
    <row r="8966" spans="21:24" x14ac:dyDescent="0.3">
      <c r="U8966" s="95" t="str">
        <f t="shared" si="560"/>
        <v/>
      </c>
      <c r="V8966" s="95" t="str">
        <f t="shared" si="561"/>
        <v/>
      </c>
      <c r="W8966" s="95" t="str">
        <f t="shared" si="562"/>
        <v/>
      </c>
      <c r="X8966" s="95" t="str">
        <f t="shared" si="563"/>
        <v/>
      </c>
    </row>
    <row r="8967" spans="21:24" x14ac:dyDescent="0.3">
      <c r="U8967" s="95" t="str">
        <f t="shared" si="560"/>
        <v/>
      </c>
      <c r="V8967" s="95" t="str">
        <f t="shared" si="561"/>
        <v/>
      </c>
      <c r="W8967" s="95" t="str">
        <f t="shared" si="562"/>
        <v/>
      </c>
      <c r="X8967" s="95" t="str">
        <f t="shared" si="563"/>
        <v/>
      </c>
    </row>
    <row r="8968" spans="21:24" x14ac:dyDescent="0.3">
      <c r="U8968" s="95" t="str">
        <f t="shared" si="560"/>
        <v/>
      </c>
      <c r="V8968" s="95" t="str">
        <f t="shared" si="561"/>
        <v/>
      </c>
      <c r="W8968" s="95" t="str">
        <f t="shared" si="562"/>
        <v/>
      </c>
      <c r="X8968" s="95" t="str">
        <f t="shared" si="563"/>
        <v/>
      </c>
    </row>
    <row r="8969" spans="21:24" x14ac:dyDescent="0.3">
      <c r="U8969" s="95" t="str">
        <f t="shared" si="560"/>
        <v/>
      </c>
      <c r="V8969" s="95" t="str">
        <f t="shared" si="561"/>
        <v/>
      </c>
      <c r="W8969" s="95" t="str">
        <f t="shared" si="562"/>
        <v/>
      </c>
      <c r="X8969" s="95" t="str">
        <f t="shared" si="563"/>
        <v/>
      </c>
    </row>
    <row r="8970" spans="21:24" x14ac:dyDescent="0.3">
      <c r="U8970" s="95" t="str">
        <f t="shared" si="560"/>
        <v/>
      </c>
      <c r="V8970" s="95" t="str">
        <f t="shared" si="561"/>
        <v/>
      </c>
      <c r="W8970" s="95" t="str">
        <f t="shared" si="562"/>
        <v/>
      </c>
      <c r="X8970" s="95" t="str">
        <f t="shared" si="563"/>
        <v/>
      </c>
    </row>
    <row r="8971" spans="21:24" x14ac:dyDescent="0.3">
      <c r="U8971" s="95" t="str">
        <f t="shared" si="560"/>
        <v/>
      </c>
      <c r="V8971" s="95" t="str">
        <f t="shared" si="561"/>
        <v/>
      </c>
      <c r="W8971" s="95" t="str">
        <f t="shared" si="562"/>
        <v/>
      </c>
      <c r="X8971" s="95" t="str">
        <f t="shared" si="563"/>
        <v/>
      </c>
    </row>
    <row r="8972" spans="21:24" x14ac:dyDescent="0.3">
      <c r="U8972" s="95" t="str">
        <f t="shared" si="560"/>
        <v/>
      </c>
      <c r="V8972" s="95" t="str">
        <f t="shared" si="561"/>
        <v/>
      </c>
      <c r="W8972" s="95" t="str">
        <f t="shared" si="562"/>
        <v/>
      </c>
      <c r="X8972" s="95" t="str">
        <f t="shared" si="563"/>
        <v/>
      </c>
    </row>
    <row r="8973" spans="21:24" x14ac:dyDescent="0.3">
      <c r="U8973" s="95" t="str">
        <f t="shared" si="560"/>
        <v/>
      </c>
      <c r="V8973" s="95" t="str">
        <f t="shared" si="561"/>
        <v/>
      </c>
      <c r="W8973" s="95" t="str">
        <f t="shared" si="562"/>
        <v/>
      </c>
      <c r="X8973" s="95" t="str">
        <f t="shared" si="563"/>
        <v/>
      </c>
    </row>
    <row r="8974" spans="21:24" x14ac:dyDescent="0.3">
      <c r="U8974" s="95" t="str">
        <f t="shared" si="560"/>
        <v/>
      </c>
      <c r="V8974" s="95" t="str">
        <f t="shared" si="561"/>
        <v/>
      </c>
      <c r="W8974" s="95" t="str">
        <f t="shared" si="562"/>
        <v/>
      </c>
      <c r="X8974" s="95" t="str">
        <f t="shared" si="563"/>
        <v/>
      </c>
    </row>
    <row r="8975" spans="21:24" x14ac:dyDescent="0.3">
      <c r="U8975" s="95" t="str">
        <f t="shared" si="560"/>
        <v/>
      </c>
      <c r="V8975" s="95" t="str">
        <f t="shared" si="561"/>
        <v/>
      </c>
      <c r="W8975" s="95" t="str">
        <f t="shared" si="562"/>
        <v/>
      </c>
      <c r="X8975" s="95" t="str">
        <f t="shared" si="563"/>
        <v/>
      </c>
    </row>
    <row r="8976" spans="21:24" x14ac:dyDescent="0.3">
      <c r="U8976" s="95" t="str">
        <f t="shared" si="560"/>
        <v/>
      </c>
      <c r="V8976" s="95" t="str">
        <f t="shared" si="561"/>
        <v/>
      </c>
      <c r="W8976" s="95" t="str">
        <f t="shared" si="562"/>
        <v/>
      </c>
      <c r="X8976" s="95" t="str">
        <f t="shared" si="563"/>
        <v/>
      </c>
    </row>
    <row r="8977" spans="21:24" x14ac:dyDescent="0.3">
      <c r="U8977" s="95" t="str">
        <f t="shared" si="560"/>
        <v/>
      </c>
      <c r="V8977" s="95" t="str">
        <f t="shared" si="561"/>
        <v/>
      </c>
      <c r="W8977" s="95" t="str">
        <f t="shared" si="562"/>
        <v/>
      </c>
      <c r="X8977" s="95" t="str">
        <f t="shared" si="563"/>
        <v/>
      </c>
    </row>
    <row r="8978" spans="21:24" x14ac:dyDescent="0.3">
      <c r="U8978" s="95" t="str">
        <f t="shared" si="560"/>
        <v/>
      </c>
      <c r="V8978" s="95" t="str">
        <f t="shared" si="561"/>
        <v/>
      </c>
      <c r="W8978" s="95" t="str">
        <f t="shared" si="562"/>
        <v/>
      </c>
      <c r="X8978" s="95" t="str">
        <f t="shared" si="563"/>
        <v/>
      </c>
    </row>
    <row r="8979" spans="21:24" x14ac:dyDescent="0.3">
      <c r="U8979" s="95" t="str">
        <f t="shared" si="560"/>
        <v/>
      </c>
      <c r="V8979" s="95" t="str">
        <f t="shared" si="561"/>
        <v/>
      </c>
      <c r="W8979" s="95" t="str">
        <f t="shared" si="562"/>
        <v/>
      </c>
      <c r="X8979" s="95" t="str">
        <f t="shared" si="563"/>
        <v/>
      </c>
    </row>
    <row r="8980" spans="21:24" x14ac:dyDescent="0.3">
      <c r="U8980" s="95" t="str">
        <f t="shared" si="560"/>
        <v/>
      </c>
      <c r="V8980" s="95" t="str">
        <f t="shared" si="561"/>
        <v/>
      </c>
      <c r="W8980" s="95" t="str">
        <f t="shared" si="562"/>
        <v/>
      </c>
      <c r="X8980" s="95" t="str">
        <f t="shared" si="563"/>
        <v/>
      </c>
    </row>
    <row r="8981" spans="21:24" x14ac:dyDescent="0.3">
      <c r="U8981" s="95" t="str">
        <f t="shared" si="560"/>
        <v/>
      </c>
      <c r="V8981" s="95" t="str">
        <f t="shared" si="561"/>
        <v/>
      </c>
      <c r="W8981" s="95" t="str">
        <f t="shared" si="562"/>
        <v/>
      </c>
      <c r="X8981" s="95" t="str">
        <f t="shared" si="563"/>
        <v/>
      </c>
    </row>
    <row r="8982" spans="21:24" x14ac:dyDescent="0.3">
      <c r="U8982" s="95" t="str">
        <f t="shared" si="560"/>
        <v/>
      </c>
      <c r="V8982" s="95" t="str">
        <f t="shared" si="561"/>
        <v/>
      </c>
      <c r="W8982" s="95" t="str">
        <f t="shared" si="562"/>
        <v/>
      </c>
      <c r="X8982" s="95" t="str">
        <f t="shared" si="563"/>
        <v/>
      </c>
    </row>
    <row r="8983" spans="21:24" x14ac:dyDescent="0.3">
      <c r="U8983" s="95" t="str">
        <f t="shared" si="560"/>
        <v/>
      </c>
      <c r="V8983" s="95" t="str">
        <f t="shared" si="561"/>
        <v/>
      </c>
      <c r="W8983" s="95" t="str">
        <f t="shared" si="562"/>
        <v/>
      </c>
      <c r="X8983" s="95" t="str">
        <f t="shared" si="563"/>
        <v/>
      </c>
    </row>
    <row r="8984" spans="21:24" x14ac:dyDescent="0.3">
      <c r="U8984" s="95" t="str">
        <f t="shared" si="560"/>
        <v/>
      </c>
      <c r="V8984" s="95" t="str">
        <f t="shared" si="561"/>
        <v/>
      </c>
      <c r="W8984" s="95" t="str">
        <f t="shared" si="562"/>
        <v/>
      </c>
      <c r="X8984" s="95" t="str">
        <f t="shared" si="563"/>
        <v/>
      </c>
    </row>
    <row r="8985" spans="21:24" x14ac:dyDescent="0.3">
      <c r="U8985" s="95" t="str">
        <f t="shared" si="560"/>
        <v/>
      </c>
      <c r="V8985" s="95" t="str">
        <f t="shared" si="561"/>
        <v/>
      </c>
      <c r="W8985" s="95" t="str">
        <f t="shared" si="562"/>
        <v/>
      </c>
      <c r="X8985" s="95" t="str">
        <f t="shared" si="563"/>
        <v/>
      </c>
    </row>
    <row r="8986" spans="21:24" x14ac:dyDescent="0.3">
      <c r="U8986" s="95" t="str">
        <f t="shared" si="560"/>
        <v/>
      </c>
      <c r="V8986" s="95" t="str">
        <f t="shared" si="561"/>
        <v/>
      </c>
      <c r="W8986" s="95" t="str">
        <f t="shared" si="562"/>
        <v/>
      </c>
      <c r="X8986" s="95" t="str">
        <f t="shared" si="563"/>
        <v/>
      </c>
    </row>
    <row r="8987" spans="21:24" x14ac:dyDescent="0.3">
      <c r="U8987" s="95" t="str">
        <f t="shared" si="560"/>
        <v/>
      </c>
      <c r="V8987" s="95" t="str">
        <f t="shared" si="561"/>
        <v/>
      </c>
      <c r="W8987" s="95" t="str">
        <f t="shared" si="562"/>
        <v/>
      </c>
      <c r="X8987" s="95" t="str">
        <f t="shared" si="563"/>
        <v/>
      </c>
    </row>
    <row r="8988" spans="21:24" x14ac:dyDescent="0.3">
      <c r="U8988" s="95" t="str">
        <f t="shared" si="560"/>
        <v/>
      </c>
      <c r="V8988" s="95" t="str">
        <f t="shared" si="561"/>
        <v/>
      </c>
      <c r="W8988" s="95" t="str">
        <f t="shared" si="562"/>
        <v/>
      </c>
      <c r="X8988" s="95" t="str">
        <f t="shared" si="563"/>
        <v/>
      </c>
    </row>
    <row r="8989" spans="21:24" x14ac:dyDescent="0.3">
      <c r="U8989" s="95" t="str">
        <f t="shared" si="560"/>
        <v/>
      </c>
      <c r="V8989" s="95" t="str">
        <f t="shared" si="561"/>
        <v/>
      </c>
      <c r="W8989" s="95" t="str">
        <f t="shared" si="562"/>
        <v/>
      </c>
      <c r="X8989" s="95" t="str">
        <f t="shared" si="563"/>
        <v/>
      </c>
    </row>
    <row r="8990" spans="21:24" x14ac:dyDescent="0.3">
      <c r="U8990" s="95" t="str">
        <f t="shared" si="560"/>
        <v/>
      </c>
      <c r="V8990" s="95" t="str">
        <f t="shared" si="561"/>
        <v/>
      </c>
      <c r="W8990" s="95" t="str">
        <f t="shared" si="562"/>
        <v/>
      </c>
      <c r="X8990" s="95" t="str">
        <f t="shared" si="563"/>
        <v/>
      </c>
    </row>
    <row r="8991" spans="21:24" x14ac:dyDescent="0.3">
      <c r="U8991" s="95" t="str">
        <f t="shared" si="560"/>
        <v/>
      </c>
      <c r="V8991" s="95" t="str">
        <f t="shared" si="561"/>
        <v/>
      </c>
      <c r="W8991" s="95" t="str">
        <f t="shared" si="562"/>
        <v/>
      </c>
      <c r="X8991" s="95" t="str">
        <f t="shared" si="563"/>
        <v/>
      </c>
    </row>
    <row r="8992" spans="21:24" x14ac:dyDescent="0.3">
      <c r="U8992" s="95" t="str">
        <f t="shared" si="560"/>
        <v/>
      </c>
      <c r="V8992" s="95" t="str">
        <f t="shared" si="561"/>
        <v/>
      </c>
      <c r="W8992" s="95" t="str">
        <f t="shared" si="562"/>
        <v/>
      </c>
      <c r="X8992" s="95" t="str">
        <f t="shared" si="563"/>
        <v/>
      </c>
    </row>
    <row r="8993" spans="21:24" x14ac:dyDescent="0.3">
      <c r="U8993" s="95" t="str">
        <f t="shared" si="560"/>
        <v/>
      </c>
      <c r="V8993" s="95" t="str">
        <f t="shared" si="561"/>
        <v/>
      </c>
      <c r="W8993" s="95" t="str">
        <f t="shared" si="562"/>
        <v/>
      </c>
      <c r="X8993" s="95" t="str">
        <f t="shared" si="563"/>
        <v/>
      </c>
    </row>
    <row r="8994" spans="21:24" x14ac:dyDescent="0.3">
      <c r="U8994" s="95" t="str">
        <f t="shared" si="560"/>
        <v/>
      </c>
      <c r="V8994" s="95" t="str">
        <f t="shared" si="561"/>
        <v/>
      </c>
      <c r="W8994" s="95" t="str">
        <f t="shared" si="562"/>
        <v/>
      </c>
      <c r="X8994" s="95" t="str">
        <f t="shared" si="563"/>
        <v/>
      </c>
    </row>
    <row r="8995" spans="21:24" x14ac:dyDescent="0.3">
      <c r="U8995" s="95" t="str">
        <f t="shared" si="560"/>
        <v/>
      </c>
      <c r="V8995" s="95" t="str">
        <f t="shared" si="561"/>
        <v/>
      </c>
      <c r="W8995" s="95" t="str">
        <f t="shared" si="562"/>
        <v/>
      </c>
      <c r="X8995" s="95" t="str">
        <f t="shared" si="563"/>
        <v/>
      </c>
    </row>
    <row r="8996" spans="21:24" x14ac:dyDescent="0.3">
      <c r="U8996" s="95" t="str">
        <f t="shared" si="560"/>
        <v/>
      </c>
      <c r="V8996" s="95" t="str">
        <f t="shared" si="561"/>
        <v/>
      </c>
      <c r="W8996" s="95" t="str">
        <f t="shared" si="562"/>
        <v/>
      </c>
      <c r="X8996" s="95" t="str">
        <f t="shared" si="563"/>
        <v/>
      </c>
    </row>
    <row r="8997" spans="21:24" x14ac:dyDescent="0.3">
      <c r="U8997" s="95" t="str">
        <f t="shared" si="560"/>
        <v/>
      </c>
      <c r="V8997" s="95" t="str">
        <f t="shared" si="561"/>
        <v/>
      </c>
      <c r="W8997" s="95" t="str">
        <f t="shared" si="562"/>
        <v/>
      </c>
      <c r="X8997" s="95" t="str">
        <f t="shared" si="563"/>
        <v/>
      </c>
    </row>
    <row r="8998" spans="21:24" x14ac:dyDescent="0.3">
      <c r="U8998" s="95" t="str">
        <f t="shared" si="560"/>
        <v/>
      </c>
      <c r="V8998" s="95" t="str">
        <f t="shared" si="561"/>
        <v/>
      </c>
      <c r="W8998" s="95" t="str">
        <f t="shared" si="562"/>
        <v/>
      </c>
      <c r="X8998" s="95" t="str">
        <f t="shared" si="563"/>
        <v/>
      </c>
    </row>
    <row r="8999" spans="21:24" x14ac:dyDescent="0.3">
      <c r="U8999" s="95" t="str">
        <f t="shared" si="560"/>
        <v/>
      </c>
      <c r="V8999" s="95" t="str">
        <f t="shared" si="561"/>
        <v/>
      </c>
      <c r="W8999" s="95" t="str">
        <f t="shared" si="562"/>
        <v/>
      </c>
      <c r="X8999" s="95" t="str">
        <f t="shared" si="563"/>
        <v/>
      </c>
    </row>
    <row r="9000" spans="21:24" x14ac:dyDescent="0.3">
      <c r="U9000" s="95" t="str">
        <f t="shared" si="560"/>
        <v/>
      </c>
      <c r="V9000" s="95" t="str">
        <f t="shared" si="561"/>
        <v/>
      </c>
      <c r="W9000" s="95" t="str">
        <f t="shared" si="562"/>
        <v/>
      </c>
      <c r="X9000" s="95" t="str">
        <f t="shared" si="563"/>
        <v/>
      </c>
    </row>
    <row r="9001" spans="21:24" x14ac:dyDescent="0.3">
      <c r="U9001" s="95" t="str">
        <f t="shared" si="560"/>
        <v/>
      </c>
      <c r="V9001" s="95" t="str">
        <f t="shared" si="561"/>
        <v/>
      </c>
      <c r="W9001" s="95" t="str">
        <f t="shared" si="562"/>
        <v/>
      </c>
      <c r="X9001" s="95" t="str">
        <f t="shared" si="563"/>
        <v/>
      </c>
    </row>
    <row r="9002" spans="21:24" x14ac:dyDescent="0.3">
      <c r="U9002" s="95" t="str">
        <f t="shared" si="560"/>
        <v/>
      </c>
      <c r="V9002" s="95" t="str">
        <f t="shared" si="561"/>
        <v/>
      </c>
      <c r="W9002" s="95" t="str">
        <f t="shared" si="562"/>
        <v/>
      </c>
      <c r="X9002" s="95" t="str">
        <f t="shared" si="563"/>
        <v/>
      </c>
    </row>
    <row r="9003" spans="21:24" x14ac:dyDescent="0.3">
      <c r="U9003" s="95" t="str">
        <f t="shared" si="560"/>
        <v/>
      </c>
      <c r="V9003" s="95" t="str">
        <f t="shared" si="561"/>
        <v/>
      </c>
      <c r="W9003" s="95" t="str">
        <f t="shared" si="562"/>
        <v/>
      </c>
      <c r="X9003" s="95" t="str">
        <f t="shared" si="563"/>
        <v/>
      </c>
    </row>
    <row r="9004" spans="21:24" x14ac:dyDescent="0.3">
      <c r="U9004" s="95" t="str">
        <f t="shared" si="560"/>
        <v/>
      </c>
      <c r="V9004" s="95" t="str">
        <f t="shared" si="561"/>
        <v/>
      </c>
      <c r="W9004" s="95" t="str">
        <f t="shared" si="562"/>
        <v/>
      </c>
      <c r="X9004" s="95" t="str">
        <f t="shared" si="563"/>
        <v/>
      </c>
    </row>
    <row r="9005" spans="21:24" x14ac:dyDescent="0.3">
      <c r="U9005" s="95" t="str">
        <f t="shared" si="560"/>
        <v/>
      </c>
      <c r="V9005" s="95" t="str">
        <f t="shared" si="561"/>
        <v/>
      </c>
      <c r="W9005" s="95" t="str">
        <f t="shared" si="562"/>
        <v/>
      </c>
      <c r="X9005" s="95" t="str">
        <f t="shared" si="563"/>
        <v/>
      </c>
    </row>
    <row r="9006" spans="21:24" x14ac:dyDescent="0.3">
      <c r="U9006" s="95" t="str">
        <f t="shared" si="560"/>
        <v/>
      </c>
      <c r="V9006" s="95" t="str">
        <f t="shared" si="561"/>
        <v/>
      </c>
      <c r="W9006" s="95" t="str">
        <f t="shared" si="562"/>
        <v/>
      </c>
      <c r="X9006" s="95" t="str">
        <f t="shared" si="563"/>
        <v/>
      </c>
    </row>
    <row r="9007" spans="21:24" x14ac:dyDescent="0.3">
      <c r="U9007" s="95" t="str">
        <f t="shared" si="560"/>
        <v/>
      </c>
      <c r="V9007" s="95" t="str">
        <f t="shared" si="561"/>
        <v/>
      </c>
      <c r="W9007" s="95" t="str">
        <f t="shared" si="562"/>
        <v/>
      </c>
      <c r="X9007" s="95" t="str">
        <f t="shared" si="563"/>
        <v/>
      </c>
    </row>
    <row r="9008" spans="21:24" x14ac:dyDescent="0.3">
      <c r="U9008" s="95" t="str">
        <f t="shared" si="560"/>
        <v/>
      </c>
      <c r="V9008" s="95" t="str">
        <f t="shared" si="561"/>
        <v/>
      </c>
      <c r="W9008" s="95" t="str">
        <f t="shared" si="562"/>
        <v/>
      </c>
      <c r="X9008" s="95" t="str">
        <f t="shared" si="563"/>
        <v/>
      </c>
    </row>
    <row r="9009" spans="21:24" x14ac:dyDescent="0.3">
      <c r="U9009" s="95" t="str">
        <f t="shared" si="560"/>
        <v/>
      </c>
      <c r="V9009" s="95" t="str">
        <f t="shared" si="561"/>
        <v/>
      </c>
      <c r="W9009" s="95" t="str">
        <f t="shared" si="562"/>
        <v/>
      </c>
      <c r="X9009" s="95" t="str">
        <f t="shared" si="563"/>
        <v/>
      </c>
    </row>
    <row r="9010" spans="21:24" x14ac:dyDescent="0.3">
      <c r="U9010" s="95" t="str">
        <f t="shared" si="560"/>
        <v/>
      </c>
      <c r="V9010" s="95" t="str">
        <f t="shared" si="561"/>
        <v/>
      </c>
      <c r="W9010" s="95" t="str">
        <f t="shared" si="562"/>
        <v/>
      </c>
      <c r="X9010" s="95" t="str">
        <f t="shared" si="563"/>
        <v/>
      </c>
    </row>
    <row r="9011" spans="21:24" x14ac:dyDescent="0.3">
      <c r="U9011" s="95" t="str">
        <f t="shared" si="560"/>
        <v/>
      </c>
      <c r="V9011" s="95" t="str">
        <f t="shared" si="561"/>
        <v/>
      </c>
      <c r="W9011" s="95" t="str">
        <f t="shared" si="562"/>
        <v/>
      </c>
      <c r="X9011" s="95" t="str">
        <f t="shared" si="563"/>
        <v/>
      </c>
    </row>
    <row r="9012" spans="21:24" x14ac:dyDescent="0.3">
      <c r="U9012" s="95" t="str">
        <f t="shared" si="560"/>
        <v/>
      </c>
      <c r="V9012" s="95" t="str">
        <f t="shared" si="561"/>
        <v/>
      </c>
      <c r="W9012" s="95" t="str">
        <f t="shared" si="562"/>
        <v/>
      </c>
      <c r="X9012" s="95" t="str">
        <f t="shared" si="563"/>
        <v/>
      </c>
    </row>
    <row r="9013" spans="21:24" x14ac:dyDescent="0.3">
      <c r="U9013" s="95" t="str">
        <f t="shared" si="560"/>
        <v/>
      </c>
      <c r="V9013" s="95" t="str">
        <f t="shared" si="561"/>
        <v/>
      </c>
      <c r="W9013" s="95" t="str">
        <f t="shared" si="562"/>
        <v/>
      </c>
      <c r="X9013" s="95" t="str">
        <f t="shared" si="563"/>
        <v/>
      </c>
    </row>
    <row r="9014" spans="21:24" x14ac:dyDescent="0.3">
      <c r="U9014" s="95" t="str">
        <f t="shared" si="560"/>
        <v/>
      </c>
      <c r="V9014" s="95" t="str">
        <f t="shared" si="561"/>
        <v/>
      </c>
      <c r="W9014" s="95" t="str">
        <f t="shared" si="562"/>
        <v/>
      </c>
      <c r="X9014" s="95" t="str">
        <f t="shared" si="563"/>
        <v/>
      </c>
    </row>
    <row r="9015" spans="21:24" x14ac:dyDescent="0.3">
      <c r="U9015" s="95" t="str">
        <f t="shared" si="560"/>
        <v/>
      </c>
      <c r="V9015" s="95" t="str">
        <f t="shared" si="561"/>
        <v/>
      </c>
      <c r="W9015" s="95" t="str">
        <f t="shared" si="562"/>
        <v/>
      </c>
      <c r="X9015" s="95" t="str">
        <f t="shared" si="563"/>
        <v/>
      </c>
    </row>
    <row r="9016" spans="21:24" x14ac:dyDescent="0.3">
      <c r="U9016" s="95" t="str">
        <f t="shared" si="560"/>
        <v/>
      </c>
      <c r="V9016" s="95" t="str">
        <f t="shared" si="561"/>
        <v/>
      </c>
      <c r="W9016" s="95" t="str">
        <f t="shared" si="562"/>
        <v/>
      </c>
      <c r="X9016" s="95" t="str">
        <f t="shared" si="563"/>
        <v/>
      </c>
    </row>
    <row r="9017" spans="21:24" x14ac:dyDescent="0.3">
      <c r="U9017" s="95" t="str">
        <f t="shared" si="560"/>
        <v/>
      </c>
      <c r="V9017" s="95" t="str">
        <f t="shared" si="561"/>
        <v/>
      </c>
      <c r="W9017" s="95" t="str">
        <f t="shared" si="562"/>
        <v/>
      </c>
      <c r="X9017" s="95" t="str">
        <f t="shared" si="563"/>
        <v/>
      </c>
    </row>
    <row r="9018" spans="21:24" x14ac:dyDescent="0.3">
      <c r="U9018" s="95" t="str">
        <f t="shared" si="560"/>
        <v/>
      </c>
      <c r="V9018" s="95" t="str">
        <f t="shared" si="561"/>
        <v/>
      </c>
      <c r="W9018" s="95" t="str">
        <f t="shared" si="562"/>
        <v/>
      </c>
      <c r="X9018" s="95" t="str">
        <f t="shared" si="563"/>
        <v/>
      </c>
    </row>
    <row r="9019" spans="21:24" x14ac:dyDescent="0.3">
      <c r="U9019" s="95" t="str">
        <f t="shared" si="560"/>
        <v/>
      </c>
      <c r="V9019" s="95" t="str">
        <f t="shared" si="561"/>
        <v/>
      </c>
      <c r="W9019" s="95" t="str">
        <f t="shared" si="562"/>
        <v/>
      </c>
      <c r="X9019" s="95" t="str">
        <f t="shared" si="563"/>
        <v/>
      </c>
    </row>
    <row r="9020" spans="21:24" x14ac:dyDescent="0.3">
      <c r="U9020" s="95" t="str">
        <f t="shared" si="560"/>
        <v/>
      </c>
      <c r="V9020" s="95" t="str">
        <f t="shared" si="561"/>
        <v/>
      </c>
      <c r="W9020" s="95" t="str">
        <f t="shared" si="562"/>
        <v/>
      </c>
      <c r="X9020" s="95" t="str">
        <f t="shared" si="563"/>
        <v/>
      </c>
    </row>
    <row r="9021" spans="21:24" x14ac:dyDescent="0.3">
      <c r="U9021" s="95" t="str">
        <f t="shared" si="560"/>
        <v/>
      </c>
      <c r="V9021" s="95" t="str">
        <f t="shared" si="561"/>
        <v/>
      </c>
      <c r="W9021" s="95" t="str">
        <f t="shared" si="562"/>
        <v/>
      </c>
      <c r="X9021" s="95" t="str">
        <f t="shared" si="563"/>
        <v/>
      </c>
    </row>
    <row r="9022" spans="21:24" x14ac:dyDescent="0.3">
      <c r="U9022" s="95" t="str">
        <f t="shared" si="560"/>
        <v/>
      </c>
      <c r="V9022" s="95" t="str">
        <f t="shared" si="561"/>
        <v/>
      </c>
      <c r="W9022" s="95" t="str">
        <f t="shared" si="562"/>
        <v/>
      </c>
      <c r="X9022" s="95" t="str">
        <f t="shared" si="563"/>
        <v/>
      </c>
    </row>
    <row r="9023" spans="21:24" x14ac:dyDescent="0.3">
      <c r="U9023" s="95" t="str">
        <f t="shared" si="560"/>
        <v/>
      </c>
      <c r="V9023" s="95" t="str">
        <f t="shared" si="561"/>
        <v/>
      </c>
      <c r="W9023" s="95" t="str">
        <f t="shared" si="562"/>
        <v/>
      </c>
      <c r="X9023" s="95" t="str">
        <f t="shared" si="563"/>
        <v/>
      </c>
    </row>
    <row r="9024" spans="21:24" x14ac:dyDescent="0.3">
      <c r="U9024" s="95" t="str">
        <f t="shared" si="560"/>
        <v/>
      </c>
      <c r="V9024" s="95" t="str">
        <f t="shared" si="561"/>
        <v/>
      </c>
      <c r="W9024" s="95" t="str">
        <f t="shared" si="562"/>
        <v/>
      </c>
      <c r="X9024" s="95" t="str">
        <f t="shared" si="563"/>
        <v/>
      </c>
    </row>
    <row r="9025" spans="21:24" x14ac:dyDescent="0.3">
      <c r="U9025" s="95" t="str">
        <f t="shared" si="560"/>
        <v/>
      </c>
      <c r="V9025" s="95" t="str">
        <f t="shared" si="561"/>
        <v/>
      </c>
      <c r="W9025" s="95" t="str">
        <f t="shared" si="562"/>
        <v/>
      </c>
      <c r="X9025" s="95" t="str">
        <f t="shared" si="563"/>
        <v/>
      </c>
    </row>
    <row r="9026" spans="21:24" x14ac:dyDescent="0.3">
      <c r="U9026" s="95" t="str">
        <f t="shared" si="560"/>
        <v/>
      </c>
      <c r="V9026" s="95" t="str">
        <f t="shared" si="561"/>
        <v/>
      </c>
      <c r="W9026" s="95" t="str">
        <f t="shared" si="562"/>
        <v/>
      </c>
      <c r="X9026" s="95" t="str">
        <f t="shared" si="563"/>
        <v/>
      </c>
    </row>
    <row r="9027" spans="21:24" x14ac:dyDescent="0.3">
      <c r="U9027" s="95" t="str">
        <f t="shared" si="560"/>
        <v/>
      </c>
      <c r="V9027" s="95" t="str">
        <f t="shared" si="561"/>
        <v/>
      </c>
      <c r="W9027" s="95" t="str">
        <f t="shared" si="562"/>
        <v/>
      </c>
      <c r="X9027" s="95" t="str">
        <f t="shared" si="563"/>
        <v/>
      </c>
    </row>
    <row r="9028" spans="21:24" x14ac:dyDescent="0.3">
      <c r="U9028" s="95" t="str">
        <f t="shared" si="560"/>
        <v/>
      </c>
      <c r="V9028" s="95" t="str">
        <f t="shared" si="561"/>
        <v/>
      </c>
      <c r="W9028" s="95" t="str">
        <f t="shared" si="562"/>
        <v/>
      </c>
      <c r="X9028" s="95" t="str">
        <f t="shared" si="563"/>
        <v/>
      </c>
    </row>
    <row r="9029" spans="21:24" x14ac:dyDescent="0.3">
      <c r="U9029" s="95" t="str">
        <f t="shared" ref="U9029:U9092" si="564">IF(L9029="ANO",B9029&amp;"-Linie A","")</f>
        <v/>
      </c>
      <c r="V9029" s="95" t="str">
        <f t="shared" ref="V9029:V9092" si="565">IF(M9029="ANO",B9029&amp;"-Linie B","")</f>
        <v/>
      </c>
      <c r="W9029" s="95" t="str">
        <f t="shared" ref="W9029:W9092" si="566">IF(N9029="ANO",B9029&amp;"-Linie C","")</f>
        <v/>
      </c>
      <c r="X9029" s="95" t="str">
        <f t="shared" ref="X9029:X9092" si="567">IF(O9029="ANO",B9029&amp;"-Linie D","")</f>
        <v/>
      </c>
    </row>
    <row r="9030" spans="21:24" x14ac:dyDescent="0.3">
      <c r="U9030" s="95" t="str">
        <f t="shared" si="564"/>
        <v/>
      </c>
      <c r="V9030" s="95" t="str">
        <f t="shared" si="565"/>
        <v/>
      </c>
      <c r="W9030" s="95" t="str">
        <f t="shared" si="566"/>
        <v/>
      </c>
      <c r="X9030" s="95" t="str">
        <f t="shared" si="567"/>
        <v/>
      </c>
    </row>
    <row r="9031" spans="21:24" x14ac:dyDescent="0.3">
      <c r="U9031" s="95" t="str">
        <f t="shared" si="564"/>
        <v/>
      </c>
      <c r="V9031" s="95" t="str">
        <f t="shared" si="565"/>
        <v/>
      </c>
      <c r="W9031" s="95" t="str">
        <f t="shared" si="566"/>
        <v/>
      </c>
      <c r="X9031" s="95" t="str">
        <f t="shared" si="567"/>
        <v/>
      </c>
    </row>
    <row r="9032" spans="21:24" x14ac:dyDescent="0.3">
      <c r="U9032" s="95" t="str">
        <f t="shared" si="564"/>
        <v/>
      </c>
      <c r="V9032" s="95" t="str">
        <f t="shared" si="565"/>
        <v/>
      </c>
      <c r="W9032" s="95" t="str">
        <f t="shared" si="566"/>
        <v/>
      </c>
      <c r="X9032" s="95" t="str">
        <f t="shared" si="567"/>
        <v/>
      </c>
    </row>
    <row r="9033" spans="21:24" x14ac:dyDescent="0.3">
      <c r="U9033" s="95" t="str">
        <f t="shared" si="564"/>
        <v/>
      </c>
      <c r="V9033" s="95" t="str">
        <f t="shared" si="565"/>
        <v/>
      </c>
      <c r="W9033" s="95" t="str">
        <f t="shared" si="566"/>
        <v/>
      </c>
      <c r="X9033" s="95" t="str">
        <f t="shared" si="567"/>
        <v/>
      </c>
    </row>
    <row r="9034" spans="21:24" x14ac:dyDescent="0.3">
      <c r="U9034" s="95" t="str">
        <f t="shared" si="564"/>
        <v/>
      </c>
      <c r="V9034" s="95" t="str">
        <f t="shared" si="565"/>
        <v/>
      </c>
      <c r="W9034" s="95" t="str">
        <f t="shared" si="566"/>
        <v/>
      </c>
      <c r="X9034" s="95" t="str">
        <f t="shared" si="567"/>
        <v/>
      </c>
    </row>
    <row r="9035" spans="21:24" x14ac:dyDescent="0.3">
      <c r="U9035" s="95" t="str">
        <f t="shared" si="564"/>
        <v/>
      </c>
      <c r="V9035" s="95" t="str">
        <f t="shared" si="565"/>
        <v/>
      </c>
      <c r="W9035" s="95" t="str">
        <f t="shared" si="566"/>
        <v/>
      </c>
      <c r="X9035" s="95" t="str">
        <f t="shared" si="567"/>
        <v/>
      </c>
    </row>
    <row r="9036" spans="21:24" x14ac:dyDescent="0.3">
      <c r="U9036" s="95" t="str">
        <f t="shared" si="564"/>
        <v/>
      </c>
      <c r="V9036" s="95" t="str">
        <f t="shared" si="565"/>
        <v/>
      </c>
      <c r="W9036" s="95" t="str">
        <f t="shared" si="566"/>
        <v/>
      </c>
      <c r="X9036" s="95" t="str">
        <f t="shared" si="567"/>
        <v/>
      </c>
    </row>
    <row r="9037" spans="21:24" x14ac:dyDescent="0.3">
      <c r="U9037" s="95" t="str">
        <f t="shared" si="564"/>
        <v/>
      </c>
      <c r="V9037" s="95" t="str">
        <f t="shared" si="565"/>
        <v/>
      </c>
      <c r="W9037" s="95" t="str">
        <f t="shared" si="566"/>
        <v/>
      </c>
      <c r="X9037" s="95" t="str">
        <f t="shared" si="567"/>
        <v/>
      </c>
    </row>
    <row r="9038" spans="21:24" x14ac:dyDescent="0.3">
      <c r="U9038" s="95" t="str">
        <f t="shared" si="564"/>
        <v/>
      </c>
      <c r="V9038" s="95" t="str">
        <f t="shared" si="565"/>
        <v/>
      </c>
      <c r="W9038" s="95" t="str">
        <f t="shared" si="566"/>
        <v/>
      </c>
      <c r="X9038" s="95" t="str">
        <f t="shared" si="567"/>
        <v/>
      </c>
    </row>
    <row r="9039" spans="21:24" x14ac:dyDescent="0.3">
      <c r="U9039" s="95" t="str">
        <f t="shared" si="564"/>
        <v/>
      </c>
      <c r="V9039" s="95" t="str">
        <f t="shared" si="565"/>
        <v/>
      </c>
      <c r="W9039" s="95" t="str">
        <f t="shared" si="566"/>
        <v/>
      </c>
      <c r="X9039" s="95" t="str">
        <f t="shared" si="567"/>
        <v/>
      </c>
    </row>
    <row r="9040" spans="21:24" x14ac:dyDescent="0.3">
      <c r="U9040" s="95" t="str">
        <f t="shared" si="564"/>
        <v/>
      </c>
      <c r="V9040" s="95" t="str">
        <f t="shared" si="565"/>
        <v/>
      </c>
      <c r="W9040" s="95" t="str">
        <f t="shared" si="566"/>
        <v/>
      </c>
      <c r="X9040" s="95" t="str">
        <f t="shared" si="567"/>
        <v/>
      </c>
    </row>
    <row r="9041" spans="21:24" x14ac:dyDescent="0.3">
      <c r="U9041" s="95" t="str">
        <f t="shared" si="564"/>
        <v/>
      </c>
      <c r="V9041" s="95" t="str">
        <f t="shared" si="565"/>
        <v/>
      </c>
      <c r="W9041" s="95" t="str">
        <f t="shared" si="566"/>
        <v/>
      </c>
      <c r="X9041" s="95" t="str">
        <f t="shared" si="567"/>
        <v/>
      </c>
    </row>
    <row r="9042" spans="21:24" x14ac:dyDescent="0.3">
      <c r="U9042" s="95" t="str">
        <f t="shared" si="564"/>
        <v/>
      </c>
      <c r="V9042" s="95" t="str">
        <f t="shared" si="565"/>
        <v/>
      </c>
      <c r="W9042" s="95" t="str">
        <f t="shared" si="566"/>
        <v/>
      </c>
      <c r="X9042" s="95" t="str">
        <f t="shared" si="567"/>
        <v/>
      </c>
    </row>
    <row r="9043" spans="21:24" x14ac:dyDescent="0.3">
      <c r="U9043" s="95" t="str">
        <f t="shared" si="564"/>
        <v/>
      </c>
      <c r="V9043" s="95" t="str">
        <f t="shared" si="565"/>
        <v/>
      </c>
      <c r="W9043" s="95" t="str">
        <f t="shared" si="566"/>
        <v/>
      </c>
      <c r="X9043" s="95" t="str">
        <f t="shared" si="567"/>
        <v/>
      </c>
    </row>
    <row r="9044" spans="21:24" x14ac:dyDescent="0.3">
      <c r="U9044" s="95" t="str">
        <f t="shared" si="564"/>
        <v/>
      </c>
      <c r="V9044" s="95" t="str">
        <f t="shared" si="565"/>
        <v/>
      </c>
      <c r="W9044" s="95" t="str">
        <f t="shared" si="566"/>
        <v/>
      </c>
      <c r="X9044" s="95" t="str">
        <f t="shared" si="567"/>
        <v/>
      </c>
    </row>
    <row r="9045" spans="21:24" x14ac:dyDescent="0.3">
      <c r="U9045" s="95" t="str">
        <f t="shared" si="564"/>
        <v/>
      </c>
      <c r="V9045" s="95" t="str">
        <f t="shared" si="565"/>
        <v/>
      </c>
      <c r="W9045" s="95" t="str">
        <f t="shared" si="566"/>
        <v/>
      </c>
      <c r="X9045" s="95" t="str">
        <f t="shared" si="567"/>
        <v/>
      </c>
    </row>
    <row r="9046" spans="21:24" x14ac:dyDescent="0.3">
      <c r="U9046" s="95" t="str">
        <f t="shared" si="564"/>
        <v/>
      </c>
      <c r="V9046" s="95" t="str">
        <f t="shared" si="565"/>
        <v/>
      </c>
      <c r="W9046" s="95" t="str">
        <f t="shared" si="566"/>
        <v/>
      </c>
      <c r="X9046" s="95" t="str">
        <f t="shared" si="567"/>
        <v/>
      </c>
    </row>
    <row r="9047" spans="21:24" x14ac:dyDescent="0.3">
      <c r="U9047" s="95" t="str">
        <f t="shared" si="564"/>
        <v/>
      </c>
      <c r="V9047" s="95" t="str">
        <f t="shared" si="565"/>
        <v/>
      </c>
      <c r="W9047" s="95" t="str">
        <f t="shared" si="566"/>
        <v/>
      </c>
      <c r="X9047" s="95" t="str">
        <f t="shared" si="567"/>
        <v/>
      </c>
    </row>
    <row r="9048" spans="21:24" x14ac:dyDescent="0.3">
      <c r="U9048" s="95" t="str">
        <f t="shared" si="564"/>
        <v/>
      </c>
      <c r="V9048" s="95" t="str">
        <f t="shared" si="565"/>
        <v/>
      </c>
      <c r="W9048" s="95" t="str">
        <f t="shared" si="566"/>
        <v/>
      </c>
      <c r="X9048" s="95" t="str">
        <f t="shared" si="567"/>
        <v/>
      </c>
    </row>
    <row r="9049" spans="21:24" x14ac:dyDescent="0.3">
      <c r="U9049" s="95" t="str">
        <f t="shared" si="564"/>
        <v/>
      </c>
      <c r="V9049" s="95" t="str">
        <f t="shared" si="565"/>
        <v/>
      </c>
      <c r="W9049" s="95" t="str">
        <f t="shared" si="566"/>
        <v/>
      </c>
      <c r="X9049" s="95" t="str">
        <f t="shared" si="567"/>
        <v/>
      </c>
    </row>
    <row r="9050" spans="21:24" x14ac:dyDescent="0.3">
      <c r="U9050" s="95" t="str">
        <f t="shared" si="564"/>
        <v/>
      </c>
      <c r="V9050" s="95" t="str">
        <f t="shared" si="565"/>
        <v/>
      </c>
      <c r="W9050" s="95" t="str">
        <f t="shared" si="566"/>
        <v/>
      </c>
      <c r="X9050" s="95" t="str">
        <f t="shared" si="567"/>
        <v/>
      </c>
    </row>
    <row r="9051" spans="21:24" x14ac:dyDescent="0.3">
      <c r="U9051" s="95" t="str">
        <f t="shared" si="564"/>
        <v/>
      </c>
      <c r="V9051" s="95" t="str">
        <f t="shared" si="565"/>
        <v/>
      </c>
      <c r="W9051" s="95" t="str">
        <f t="shared" si="566"/>
        <v/>
      </c>
      <c r="X9051" s="95" t="str">
        <f t="shared" si="567"/>
        <v/>
      </c>
    </row>
    <row r="9052" spans="21:24" x14ac:dyDescent="0.3">
      <c r="U9052" s="95" t="str">
        <f t="shared" si="564"/>
        <v/>
      </c>
      <c r="V9052" s="95" t="str">
        <f t="shared" si="565"/>
        <v/>
      </c>
      <c r="W9052" s="95" t="str">
        <f t="shared" si="566"/>
        <v/>
      </c>
      <c r="X9052" s="95" t="str">
        <f t="shared" si="567"/>
        <v/>
      </c>
    </row>
    <row r="9053" spans="21:24" x14ac:dyDescent="0.3">
      <c r="U9053" s="95" t="str">
        <f t="shared" si="564"/>
        <v/>
      </c>
      <c r="V9053" s="95" t="str">
        <f t="shared" si="565"/>
        <v/>
      </c>
      <c r="W9053" s="95" t="str">
        <f t="shared" si="566"/>
        <v/>
      </c>
      <c r="X9053" s="95" t="str">
        <f t="shared" si="567"/>
        <v/>
      </c>
    </row>
    <row r="9054" spans="21:24" x14ac:dyDescent="0.3">
      <c r="U9054" s="95" t="str">
        <f t="shared" si="564"/>
        <v/>
      </c>
      <c r="V9054" s="95" t="str">
        <f t="shared" si="565"/>
        <v/>
      </c>
      <c r="W9054" s="95" t="str">
        <f t="shared" si="566"/>
        <v/>
      </c>
      <c r="X9054" s="95" t="str">
        <f t="shared" si="567"/>
        <v/>
      </c>
    </row>
    <row r="9055" spans="21:24" x14ac:dyDescent="0.3">
      <c r="U9055" s="95" t="str">
        <f t="shared" si="564"/>
        <v/>
      </c>
      <c r="V9055" s="95" t="str">
        <f t="shared" si="565"/>
        <v/>
      </c>
      <c r="W9055" s="95" t="str">
        <f t="shared" si="566"/>
        <v/>
      </c>
      <c r="X9055" s="95" t="str">
        <f t="shared" si="567"/>
        <v/>
      </c>
    </row>
    <row r="9056" spans="21:24" x14ac:dyDescent="0.3">
      <c r="U9056" s="95" t="str">
        <f t="shared" si="564"/>
        <v/>
      </c>
      <c r="V9056" s="95" t="str">
        <f t="shared" si="565"/>
        <v/>
      </c>
      <c r="W9056" s="95" t="str">
        <f t="shared" si="566"/>
        <v/>
      </c>
      <c r="X9056" s="95" t="str">
        <f t="shared" si="567"/>
        <v/>
      </c>
    </row>
    <row r="9057" spans="21:24" x14ac:dyDescent="0.3">
      <c r="U9057" s="95" t="str">
        <f t="shared" si="564"/>
        <v/>
      </c>
      <c r="V9057" s="95" t="str">
        <f t="shared" si="565"/>
        <v/>
      </c>
      <c r="W9057" s="95" t="str">
        <f t="shared" si="566"/>
        <v/>
      </c>
      <c r="X9057" s="95" t="str">
        <f t="shared" si="567"/>
        <v/>
      </c>
    </row>
    <row r="9058" spans="21:24" x14ac:dyDescent="0.3">
      <c r="U9058" s="95" t="str">
        <f t="shared" si="564"/>
        <v/>
      </c>
      <c r="V9058" s="95" t="str">
        <f t="shared" si="565"/>
        <v/>
      </c>
      <c r="W9058" s="95" t="str">
        <f t="shared" si="566"/>
        <v/>
      </c>
      <c r="X9058" s="95" t="str">
        <f t="shared" si="567"/>
        <v/>
      </c>
    </row>
    <row r="9059" spans="21:24" x14ac:dyDescent="0.3">
      <c r="U9059" s="95" t="str">
        <f t="shared" si="564"/>
        <v/>
      </c>
      <c r="V9059" s="95" t="str">
        <f t="shared" si="565"/>
        <v/>
      </c>
      <c r="W9059" s="95" t="str">
        <f t="shared" si="566"/>
        <v/>
      </c>
      <c r="X9059" s="95" t="str">
        <f t="shared" si="567"/>
        <v/>
      </c>
    </row>
    <row r="9060" spans="21:24" x14ac:dyDescent="0.3">
      <c r="U9060" s="95" t="str">
        <f t="shared" si="564"/>
        <v/>
      </c>
      <c r="V9060" s="95" t="str">
        <f t="shared" si="565"/>
        <v/>
      </c>
      <c r="W9060" s="95" t="str">
        <f t="shared" si="566"/>
        <v/>
      </c>
      <c r="X9060" s="95" t="str">
        <f t="shared" si="567"/>
        <v/>
      </c>
    </row>
    <row r="9061" spans="21:24" x14ac:dyDescent="0.3">
      <c r="U9061" s="95" t="str">
        <f t="shared" si="564"/>
        <v/>
      </c>
      <c r="V9061" s="95" t="str">
        <f t="shared" si="565"/>
        <v/>
      </c>
      <c r="W9061" s="95" t="str">
        <f t="shared" si="566"/>
        <v/>
      </c>
      <c r="X9061" s="95" t="str">
        <f t="shared" si="567"/>
        <v/>
      </c>
    </row>
    <row r="9062" spans="21:24" x14ac:dyDescent="0.3">
      <c r="U9062" s="95" t="str">
        <f t="shared" si="564"/>
        <v/>
      </c>
      <c r="V9062" s="95" t="str">
        <f t="shared" si="565"/>
        <v/>
      </c>
      <c r="W9062" s="95" t="str">
        <f t="shared" si="566"/>
        <v/>
      </c>
      <c r="X9062" s="95" t="str">
        <f t="shared" si="567"/>
        <v/>
      </c>
    </row>
    <row r="9063" spans="21:24" x14ac:dyDescent="0.3">
      <c r="U9063" s="95" t="str">
        <f t="shared" si="564"/>
        <v/>
      </c>
      <c r="V9063" s="95" t="str">
        <f t="shared" si="565"/>
        <v/>
      </c>
      <c r="W9063" s="95" t="str">
        <f t="shared" si="566"/>
        <v/>
      </c>
      <c r="X9063" s="95" t="str">
        <f t="shared" si="567"/>
        <v/>
      </c>
    </row>
    <row r="9064" spans="21:24" x14ac:dyDescent="0.3">
      <c r="U9064" s="95" t="str">
        <f t="shared" si="564"/>
        <v/>
      </c>
      <c r="V9064" s="95" t="str">
        <f t="shared" si="565"/>
        <v/>
      </c>
      <c r="W9064" s="95" t="str">
        <f t="shared" si="566"/>
        <v/>
      </c>
      <c r="X9064" s="95" t="str">
        <f t="shared" si="567"/>
        <v/>
      </c>
    </row>
    <row r="9065" spans="21:24" x14ac:dyDescent="0.3">
      <c r="U9065" s="95" t="str">
        <f t="shared" si="564"/>
        <v/>
      </c>
      <c r="V9065" s="95" t="str">
        <f t="shared" si="565"/>
        <v/>
      </c>
      <c r="W9065" s="95" t="str">
        <f t="shared" si="566"/>
        <v/>
      </c>
      <c r="X9065" s="95" t="str">
        <f t="shared" si="567"/>
        <v/>
      </c>
    </row>
    <row r="9066" spans="21:24" x14ac:dyDescent="0.3">
      <c r="U9066" s="95" t="str">
        <f t="shared" si="564"/>
        <v/>
      </c>
      <c r="V9066" s="95" t="str">
        <f t="shared" si="565"/>
        <v/>
      </c>
      <c r="W9066" s="95" t="str">
        <f t="shared" si="566"/>
        <v/>
      </c>
      <c r="X9066" s="95" t="str">
        <f t="shared" si="567"/>
        <v/>
      </c>
    </row>
    <row r="9067" spans="21:24" x14ac:dyDescent="0.3">
      <c r="U9067" s="95" t="str">
        <f t="shared" si="564"/>
        <v/>
      </c>
      <c r="V9067" s="95" t="str">
        <f t="shared" si="565"/>
        <v/>
      </c>
      <c r="W9067" s="95" t="str">
        <f t="shared" si="566"/>
        <v/>
      </c>
      <c r="X9067" s="95" t="str">
        <f t="shared" si="567"/>
        <v/>
      </c>
    </row>
    <row r="9068" spans="21:24" x14ac:dyDescent="0.3">
      <c r="U9068" s="95" t="str">
        <f t="shared" si="564"/>
        <v/>
      </c>
      <c r="V9068" s="95" t="str">
        <f t="shared" si="565"/>
        <v/>
      </c>
      <c r="W9068" s="95" t="str">
        <f t="shared" si="566"/>
        <v/>
      </c>
      <c r="X9068" s="95" t="str">
        <f t="shared" si="567"/>
        <v/>
      </c>
    </row>
    <row r="9069" spans="21:24" x14ac:dyDescent="0.3">
      <c r="U9069" s="95" t="str">
        <f t="shared" si="564"/>
        <v/>
      </c>
      <c r="V9069" s="95" t="str">
        <f t="shared" si="565"/>
        <v/>
      </c>
      <c r="W9069" s="95" t="str">
        <f t="shared" si="566"/>
        <v/>
      </c>
      <c r="X9069" s="95" t="str">
        <f t="shared" si="567"/>
        <v/>
      </c>
    </row>
    <row r="9070" spans="21:24" x14ac:dyDescent="0.3">
      <c r="U9070" s="95" t="str">
        <f t="shared" si="564"/>
        <v/>
      </c>
      <c r="V9070" s="95" t="str">
        <f t="shared" si="565"/>
        <v/>
      </c>
      <c r="W9070" s="95" t="str">
        <f t="shared" si="566"/>
        <v/>
      </c>
      <c r="X9070" s="95" t="str">
        <f t="shared" si="567"/>
        <v/>
      </c>
    </row>
    <row r="9071" spans="21:24" x14ac:dyDescent="0.3">
      <c r="U9071" s="95" t="str">
        <f t="shared" si="564"/>
        <v/>
      </c>
      <c r="V9071" s="95" t="str">
        <f t="shared" si="565"/>
        <v/>
      </c>
      <c r="W9071" s="95" t="str">
        <f t="shared" si="566"/>
        <v/>
      </c>
      <c r="X9071" s="95" t="str">
        <f t="shared" si="567"/>
        <v/>
      </c>
    </row>
    <row r="9072" spans="21:24" x14ac:dyDescent="0.3">
      <c r="U9072" s="95" t="str">
        <f t="shared" si="564"/>
        <v/>
      </c>
      <c r="V9072" s="95" t="str">
        <f t="shared" si="565"/>
        <v/>
      </c>
      <c r="W9072" s="95" t="str">
        <f t="shared" si="566"/>
        <v/>
      </c>
      <c r="X9072" s="95" t="str">
        <f t="shared" si="567"/>
        <v/>
      </c>
    </row>
    <row r="9073" spans="21:24" x14ac:dyDescent="0.3">
      <c r="U9073" s="95" t="str">
        <f t="shared" si="564"/>
        <v/>
      </c>
      <c r="V9073" s="95" t="str">
        <f t="shared" si="565"/>
        <v/>
      </c>
      <c r="W9073" s="95" t="str">
        <f t="shared" si="566"/>
        <v/>
      </c>
      <c r="X9073" s="95" t="str">
        <f t="shared" si="567"/>
        <v/>
      </c>
    </row>
    <row r="9074" spans="21:24" x14ac:dyDescent="0.3">
      <c r="U9074" s="95" t="str">
        <f t="shared" si="564"/>
        <v/>
      </c>
      <c r="V9074" s="95" t="str">
        <f t="shared" si="565"/>
        <v/>
      </c>
      <c r="W9074" s="95" t="str">
        <f t="shared" si="566"/>
        <v/>
      </c>
      <c r="X9074" s="95" t="str">
        <f t="shared" si="567"/>
        <v/>
      </c>
    </row>
    <row r="9075" spans="21:24" x14ac:dyDescent="0.3">
      <c r="U9075" s="95" t="str">
        <f t="shared" si="564"/>
        <v/>
      </c>
      <c r="V9075" s="95" t="str">
        <f t="shared" si="565"/>
        <v/>
      </c>
      <c r="W9075" s="95" t="str">
        <f t="shared" si="566"/>
        <v/>
      </c>
      <c r="X9075" s="95" t="str">
        <f t="shared" si="567"/>
        <v/>
      </c>
    </row>
    <row r="9076" spans="21:24" x14ac:dyDescent="0.3">
      <c r="U9076" s="95" t="str">
        <f t="shared" si="564"/>
        <v/>
      </c>
      <c r="V9076" s="95" t="str">
        <f t="shared" si="565"/>
        <v/>
      </c>
      <c r="W9076" s="95" t="str">
        <f t="shared" si="566"/>
        <v/>
      </c>
      <c r="X9076" s="95" t="str">
        <f t="shared" si="567"/>
        <v/>
      </c>
    </row>
    <row r="9077" spans="21:24" x14ac:dyDescent="0.3">
      <c r="U9077" s="95" t="str">
        <f t="shared" si="564"/>
        <v/>
      </c>
      <c r="V9077" s="95" t="str">
        <f t="shared" si="565"/>
        <v/>
      </c>
      <c r="W9077" s="95" t="str">
        <f t="shared" si="566"/>
        <v/>
      </c>
      <c r="X9077" s="95" t="str">
        <f t="shared" si="567"/>
        <v/>
      </c>
    </row>
    <row r="9078" spans="21:24" x14ac:dyDescent="0.3">
      <c r="U9078" s="95" t="str">
        <f t="shared" si="564"/>
        <v/>
      </c>
      <c r="V9078" s="95" t="str">
        <f t="shared" si="565"/>
        <v/>
      </c>
      <c r="W9078" s="95" t="str">
        <f t="shared" si="566"/>
        <v/>
      </c>
      <c r="X9078" s="95" t="str">
        <f t="shared" si="567"/>
        <v/>
      </c>
    </row>
    <row r="9079" spans="21:24" x14ac:dyDescent="0.3">
      <c r="U9079" s="95" t="str">
        <f t="shared" si="564"/>
        <v/>
      </c>
      <c r="V9079" s="95" t="str">
        <f t="shared" si="565"/>
        <v/>
      </c>
      <c r="W9079" s="95" t="str">
        <f t="shared" si="566"/>
        <v/>
      </c>
      <c r="X9079" s="95" t="str">
        <f t="shared" si="567"/>
        <v/>
      </c>
    </row>
    <row r="9080" spans="21:24" x14ac:dyDescent="0.3">
      <c r="U9080" s="95" t="str">
        <f t="shared" si="564"/>
        <v/>
      </c>
      <c r="V9080" s="95" t="str">
        <f t="shared" si="565"/>
        <v/>
      </c>
      <c r="W9080" s="95" t="str">
        <f t="shared" si="566"/>
        <v/>
      </c>
      <c r="X9080" s="95" t="str">
        <f t="shared" si="567"/>
        <v/>
      </c>
    </row>
    <row r="9081" spans="21:24" x14ac:dyDescent="0.3">
      <c r="U9081" s="95" t="str">
        <f t="shared" si="564"/>
        <v/>
      </c>
      <c r="V9081" s="95" t="str">
        <f t="shared" si="565"/>
        <v/>
      </c>
      <c r="W9081" s="95" t="str">
        <f t="shared" si="566"/>
        <v/>
      </c>
      <c r="X9081" s="95" t="str">
        <f t="shared" si="567"/>
        <v/>
      </c>
    </row>
    <row r="9082" spans="21:24" x14ac:dyDescent="0.3">
      <c r="U9082" s="95" t="str">
        <f t="shared" si="564"/>
        <v/>
      </c>
      <c r="V9082" s="95" t="str">
        <f t="shared" si="565"/>
        <v/>
      </c>
      <c r="W9082" s="95" t="str">
        <f t="shared" si="566"/>
        <v/>
      </c>
      <c r="X9082" s="95" t="str">
        <f t="shared" si="567"/>
        <v/>
      </c>
    </row>
    <row r="9083" spans="21:24" x14ac:dyDescent="0.3">
      <c r="U9083" s="95" t="str">
        <f t="shared" si="564"/>
        <v/>
      </c>
      <c r="V9083" s="95" t="str">
        <f t="shared" si="565"/>
        <v/>
      </c>
      <c r="W9083" s="95" t="str">
        <f t="shared" si="566"/>
        <v/>
      </c>
      <c r="X9083" s="95" t="str">
        <f t="shared" si="567"/>
        <v/>
      </c>
    </row>
    <row r="9084" spans="21:24" x14ac:dyDescent="0.3">
      <c r="U9084" s="95" t="str">
        <f t="shared" si="564"/>
        <v/>
      </c>
      <c r="V9084" s="95" t="str">
        <f t="shared" si="565"/>
        <v/>
      </c>
      <c r="W9084" s="95" t="str">
        <f t="shared" si="566"/>
        <v/>
      </c>
      <c r="X9084" s="95" t="str">
        <f t="shared" si="567"/>
        <v/>
      </c>
    </row>
    <row r="9085" spans="21:24" x14ac:dyDescent="0.3">
      <c r="U9085" s="95" t="str">
        <f t="shared" si="564"/>
        <v/>
      </c>
      <c r="V9085" s="95" t="str">
        <f t="shared" si="565"/>
        <v/>
      </c>
      <c r="W9085" s="95" t="str">
        <f t="shared" si="566"/>
        <v/>
      </c>
      <c r="X9085" s="95" t="str">
        <f t="shared" si="567"/>
        <v/>
      </c>
    </row>
    <row r="9086" spans="21:24" x14ac:dyDescent="0.3">
      <c r="U9086" s="95" t="str">
        <f t="shared" si="564"/>
        <v/>
      </c>
      <c r="V9086" s="95" t="str">
        <f t="shared" si="565"/>
        <v/>
      </c>
      <c r="W9086" s="95" t="str">
        <f t="shared" si="566"/>
        <v/>
      </c>
      <c r="X9086" s="95" t="str">
        <f t="shared" si="567"/>
        <v/>
      </c>
    </row>
    <row r="9087" spans="21:24" x14ac:dyDescent="0.3">
      <c r="U9087" s="95" t="str">
        <f t="shared" si="564"/>
        <v/>
      </c>
      <c r="V9087" s="95" t="str">
        <f t="shared" si="565"/>
        <v/>
      </c>
      <c r="W9087" s="95" t="str">
        <f t="shared" si="566"/>
        <v/>
      </c>
      <c r="X9087" s="95" t="str">
        <f t="shared" si="567"/>
        <v/>
      </c>
    </row>
    <row r="9088" spans="21:24" x14ac:dyDescent="0.3">
      <c r="U9088" s="95" t="str">
        <f t="shared" si="564"/>
        <v/>
      </c>
      <c r="V9088" s="95" t="str">
        <f t="shared" si="565"/>
        <v/>
      </c>
      <c r="W9088" s="95" t="str">
        <f t="shared" si="566"/>
        <v/>
      </c>
      <c r="X9088" s="95" t="str">
        <f t="shared" si="567"/>
        <v/>
      </c>
    </row>
    <row r="9089" spans="21:24" x14ac:dyDescent="0.3">
      <c r="U9089" s="95" t="str">
        <f t="shared" si="564"/>
        <v/>
      </c>
      <c r="V9089" s="95" t="str">
        <f t="shared" si="565"/>
        <v/>
      </c>
      <c r="W9089" s="95" t="str">
        <f t="shared" si="566"/>
        <v/>
      </c>
      <c r="X9089" s="95" t="str">
        <f t="shared" si="567"/>
        <v/>
      </c>
    </row>
    <row r="9090" spans="21:24" x14ac:dyDescent="0.3">
      <c r="U9090" s="95" t="str">
        <f t="shared" si="564"/>
        <v/>
      </c>
      <c r="V9090" s="95" t="str">
        <f t="shared" si="565"/>
        <v/>
      </c>
      <c r="W9090" s="95" t="str">
        <f t="shared" si="566"/>
        <v/>
      </c>
      <c r="X9090" s="95" t="str">
        <f t="shared" si="567"/>
        <v/>
      </c>
    </row>
    <row r="9091" spans="21:24" x14ac:dyDescent="0.3">
      <c r="U9091" s="95" t="str">
        <f t="shared" si="564"/>
        <v/>
      </c>
      <c r="V9091" s="95" t="str">
        <f t="shared" si="565"/>
        <v/>
      </c>
      <c r="W9091" s="95" t="str">
        <f t="shared" si="566"/>
        <v/>
      </c>
      <c r="X9091" s="95" t="str">
        <f t="shared" si="567"/>
        <v/>
      </c>
    </row>
    <row r="9092" spans="21:24" x14ac:dyDescent="0.3">
      <c r="U9092" s="95" t="str">
        <f t="shared" si="564"/>
        <v/>
      </c>
      <c r="V9092" s="95" t="str">
        <f t="shared" si="565"/>
        <v/>
      </c>
      <c r="W9092" s="95" t="str">
        <f t="shared" si="566"/>
        <v/>
      </c>
      <c r="X9092" s="95" t="str">
        <f t="shared" si="567"/>
        <v/>
      </c>
    </row>
    <row r="9093" spans="21:24" x14ac:dyDescent="0.3">
      <c r="U9093" s="95" t="str">
        <f t="shared" ref="U9093:U9156" si="568">IF(L9093="ANO",B9093&amp;"-Linie A","")</f>
        <v/>
      </c>
      <c r="V9093" s="95" t="str">
        <f t="shared" ref="V9093:V9156" si="569">IF(M9093="ANO",B9093&amp;"-Linie B","")</f>
        <v/>
      </c>
      <c r="W9093" s="95" t="str">
        <f t="shared" ref="W9093:W9156" si="570">IF(N9093="ANO",B9093&amp;"-Linie C","")</f>
        <v/>
      </c>
      <c r="X9093" s="95" t="str">
        <f t="shared" ref="X9093:X9156" si="571">IF(O9093="ANO",B9093&amp;"-Linie D","")</f>
        <v/>
      </c>
    </row>
    <row r="9094" spans="21:24" x14ac:dyDescent="0.3">
      <c r="U9094" s="95" t="str">
        <f t="shared" si="568"/>
        <v/>
      </c>
      <c r="V9094" s="95" t="str">
        <f t="shared" si="569"/>
        <v/>
      </c>
      <c r="W9094" s="95" t="str">
        <f t="shared" si="570"/>
        <v/>
      </c>
      <c r="X9094" s="95" t="str">
        <f t="shared" si="571"/>
        <v/>
      </c>
    </row>
    <row r="9095" spans="21:24" x14ac:dyDescent="0.3">
      <c r="U9095" s="95" t="str">
        <f t="shared" si="568"/>
        <v/>
      </c>
      <c r="V9095" s="95" t="str">
        <f t="shared" si="569"/>
        <v/>
      </c>
      <c r="W9095" s="95" t="str">
        <f t="shared" si="570"/>
        <v/>
      </c>
      <c r="X9095" s="95" t="str">
        <f t="shared" si="571"/>
        <v/>
      </c>
    </row>
    <row r="9096" spans="21:24" x14ac:dyDescent="0.3">
      <c r="U9096" s="95" t="str">
        <f t="shared" si="568"/>
        <v/>
      </c>
      <c r="V9096" s="95" t="str">
        <f t="shared" si="569"/>
        <v/>
      </c>
      <c r="W9096" s="95" t="str">
        <f t="shared" si="570"/>
        <v/>
      </c>
      <c r="X9096" s="95" t="str">
        <f t="shared" si="571"/>
        <v/>
      </c>
    </row>
    <row r="9097" spans="21:24" x14ac:dyDescent="0.3">
      <c r="U9097" s="95" t="str">
        <f t="shared" si="568"/>
        <v/>
      </c>
      <c r="V9097" s="95" t="str">
        <f t="shared" si="569"/>
        <v/>
      </c>
      <c r="W9097" s="95" t="str">
        <f t="shared" si="570"/>
        <v/>
      </c>
      <c r="X9097" s="95" t="str">
        <f t="shared" si="571"/>
        <v/>
      </c>
    </row>
    <row r="9098" spans="21:24" x14ac:dyDescent="0.3">
      <c r="U9098" s="95" t="str">
        <f t="shared" si="568"/>
        <v/>
      </c>
      <c r="V9098" s="95" t="str">
        <f t="shared" si="569"/>
        <v/>
      </c>
      <c r="W9098" s="95" t="str">
        <f t="shared" si="570"/>
        <v/>
      </c>
      <c r="X9098" s="95" t="str">
        <f t="shared" si="571"/>
        <v/>
      </c>
    </row>
    <row r="9099" spans="21:24" x14ac:dyDescent="0.3">
      <c r="U9099" s="95" t="str">
        <f t="shared" si="568"/>
        <v/>
      </c>
      <c r="V9099" s="95" t="str">
        <f t="shared" si="569"/>
        <v/>
      </c>
      <c r="W9099" s="95" t="str">
        <f t="shared" si="570"/>
        <v/>
      </c>
      <c r="X9099" s="95" t="str">
        <f t="shared" si="571"/>
        <v/>
      </c>
    </row>
    <row r="9100" spans="21:24" x14ac:dyDescent="0.3">
      <c r="U9100" s="95" t="str">
        <f t="shared" si="568"/>
        <v/>
      </c>
      <c r="V9100" s="95" t="str">
        <f t="shared" si="569"/>
        <v/>
      </c>
      <c r="W9100" s="95" t="str">
        <f t="shared" si="570"/>
        <v/>
      </c>
      <c r="X9100" s="95" t="str">
        <f t="shared" si="571"/>
        <v/>
      </c>
    </row>
    <row r="9101" spans="21:24" x14ac:dyDescent="0.3">
      <c r="U9101" s="95" t="str">
        <f t="shared" si="568"/>
        <v/>
      </c>
      <c r="V9101" s="95" t="str">
        <f t="shared" si="569"/>
        <v/>
      </c>
      <c r="W9101" s="95" t="str">
        <f t="shared" si="570"/>
        <v/>
      </c>
      <c r="X9101" s="95" t="str">
        <f t="shared" si="571"/>
        <v/>
      </c>
    </row>
    <row r="9102" spans="21:24" x14ac:dyDescent="0.3">
      <c r="U9102" s="95" t="str">
        <f t="shared" si="568"/>
        <v/>
      </c>
      <c r="V9102" s="95" t="str">
        <f t="shared" si="569"/>
        <v/>
      </c>
      <c r="W9102" s="95" t="str">
        <f t="shared" si="570"/>
        <v/>
      </c>
      <c r="X9102" s="95" t="str">
        <f t="shared" si="571"/>
        <v/>
      </c>
    </row>
    <row r="9103" spans="21:24" x14ac:dyDescent="0.3">
      <c r="U9103" s="95" t="str">
        <f t="shared" si="568"/>
        <v/>
      </c>
      <c r="V9103" s="95" t="str">
        <f t="shared" si="569"/>
        <v/>
      </c>
      <c r="W9103" s="95" t="str">
        <f t="shared" si="570"/>
        <v/>
      </c>
      <c r="X9103" s="95" t="str">
        <f t="shared" si="571"/>
        <v/>
      </c>
    </row>
    <row r="9104" spans="21:24" x14ac:dyDescent="0.3">
      <c r="U9104" s="95" t="str">
        <f t="shared" si="568"/>
        <v/>
      </c>
      <c r="V9104" s="95" t="str">
        <f t="shared" si="569"/>
        <v/>
      </c>
      <c r="W9104" s="95" t="str">
        <f t="shared" si="570"/>
        <v/>
      </c>
      <c r="X9104" s="95" t="str">
        <f t="shared" si="571"/>
        <v/>
      </c>
    </row>
    <row r="9105" spans="21:24" x14ac:dyDescent="0.3">
      <c r="U9105" s="95" t="str">
        <f t="shared" si="568"/>
        <v/>
      </c>
      <c r="V9105" s="95" t="str">
        <f t="shared" si="569"/>
        <v/>
      </c>
      <c r="W9105" s="95" t="str">
        <f t="shared" si="570"/>
        <v/>
      </c>
      <c r="X9105" s="95" t="str">
        <f t="shared" si="571"/>
        <v/>
      </c>
    </row>
    <row r="9106" spans="21:24" x14ac:dyDescent="0.3">
      <c r="U9106" s="95" t="str">
        <f t="shared" si="568"/>
        <v/>
      </c>
      <c r="V9106" s="95" t="str">
        <f t="shared" si="569"/>
        <v/>
      </c>
      <c r="W9106" s="95" t="str">
        <f t="shared" si="570"/>
        <v/>
      </c>
      <c r="X9106" s="95" t="str">
        <f t="shared" si="571"/>
        <v/>
      </c>
    </row>
    <row r="9107" spans="21:24" x14ac:dyDescent="0.3">
      <c r="U9107" s="95" t="str">
        <f t="shared" si="568"/>
        <v/>
      </c>
      <c r="V9107" s="95" t="str">
        <f t="shared" si="569"/>
        <v/>
      </c>
      <c r="W9107" s="95" t="str">
        <f t="shared" si="570"/>
        <v/>
      </c>
      <c r="X9107" s="95" t="str">
        <f t="shared" si="571"/>
        <v/>
      </c>
    </row>
    <row r="9108" spans="21:24" x14ac:dyDescent="0.3">
      <c r="U9108" s="95" t="str">
        <f t="shared" si="568"/>
        <v/>
      </c>
      <c r="V9108" s="95" t="str">
        <f t="shared" si="569"/>
        <v/>
      </c>
      <c r="W9108" s="95" t="str">
        <f t="shared" si="570"/>
        <v/>
      </c>
      <c r="X9108" s="95" t="str">
        <f t="shared" si="571"/>
        <v/>
      </c>
    </row>
    <row r="9109" spans="21:24" x14ac:dyDescent="0.3">
      <c r="U9109" s="95" t="str">
        <f t="shared" si="568"/>
        <v/>
      </c>
      <c r="V9109" s="95" t="str">
        <f t="shared" si="569"/>
        <v/>
      </c>
      <c r="W9109" s="95" t="str">
        <f t="shared" si="570"/>
        <v/>
      </c>
      <c r="X9109" s="95" t="str">
        <f t="shared" si="571"/>
        <v/>
      </c>
    </row>
    <row r="9110" spans="21:24" x14ac:dyDescent="0.3">
      <c r="U9110" s="95" t="str">
        <f t="shared" si="568"/>
        <v/>
      </c>
      <c r="V9110" s="95" t="str">
        <f t="shared" si="569"/>
        <v/>
      </c>
      <c r="W9110" s="95" t="str">
        <f t="shared" si="570"/>
        <v/>
      </c>
      <c r="X9110" s="95" t="str">
        <f t="shared" si="571"/>
        <v/>
      </c>
    </row>
    <row r="9111" spans="21:24" x14ac:dyDescent="0.3">
      <c r="U9111" s="95" t="str">
        <f t="shared" si="568"/>
        <v/>
      </c>
      <c r="V9111" s="95" t="str">
        <f t="shared" si="569"/>
        <v/>
      </c>
      <c r="W9111" s="95" t="str">
        <f t="shared" si="570"/>
        <v/>
      </c>
      <c r="X9111" s="95" t="str">
        <f t="shared" si="571"/>
        <v/>
      </c>
    </row>
    <row r="9112" spans="21:24" x14ac:dyDescent="0.3">
      <c r="U9112" s="95" t="str">
        <f t="shared" si="568"/>
        <v/>
      </c>
      <c r="V9112" s="95" t="str">
        <f t="shared" si="569"/>
        <v/>
      </c>
      <c r="W9112" s="95" t="str">
        <f t="shared" si="570"/>
        <v/>
      </c>
      <c r="X9112" s="95" t="str">
        <f t="shared" si="571"/>
        <v/>
      </c>
    </row>
    <row r="9113" spans="21:24" x14ac:dyDescent="0.3">
      <c r="U9113" s="95" t="str">
        <f t="shared" si="568"/>
        <v/>
      </c>
      <c r="V9113" s="95" t="str">
        <f t="shared" si="569"/>
        <v/>
      </c>
      <c r="W9113" s="95" t="str">
        <f t="shared" si="570"/>
        <v/>
      </c>
      <c r="X9113" s="95" t="str">
        <f t="shared" si="571"/>
        <v/>
      </c>
    </row>
    <row r="9114" spans="21:24" x14ac:dyDescent="0.3">
      <c r="U9114" s="95" t="str">
        <f t="shared" si="568"/>
        <v/>
      </c>
      <c r="V9114" s="95" t="str">
        <f t="shared" si="569"/>
        <v/>
      </c>
      <c r="W9114" s="95" t="str">
        <f t="shared" si="570"/>
        <v/>
      </c>
      <c r="X9114" s="95" t="str">
        <f t="shared" si="571"/>
        <v/>
      </c>
    </row>
    <row r="9115" spans="21:24" x14ac:dyDescent="0.3">
      <c r="U9115" s="95" t="str">
        <f t="shared" si="568"/>
        <v/>
      </c>
      <c r="V9115" s="95" t="str">
        <f t="shared" si="569"/>
        <v/>
      </c>
      <c r="W9115" s="95" t="str">
        <f t="shared" si="570"/>
        <v/>
      </c>
      <c r="X9115" s="95" t="str">
        <f t="shared" si="571"/>
        <v/>
      </c>
    </row>
    <row r="9116" spans="21:24" x14ac:dyDescent="0.3">
      <c r="U9116" s="95" t="str">
        <f t="shared" si="568"/>
        <v/>
      </c>
      <c r="V9116" s="95" t="str">
        <f t="shared" si="569"/>
        <v/>
      </c>
      <c r="W9116" s="95" t="str">
        <f t="shared" si="570"/>
        <v/>
      </c>
      <c r="X9116" s="95" t="str">
        <f t="shared" si="571"/>
        <v/>
      </c>
    </row>
    <row r="9117" spans="21:24" x14ac:dyDescent="0.3">
      <c r="U9117" s="95" t="str">
        <f t="shared" si="568"/>
        <v/>
      </c>
      <c r="V9117" s="95" t="str">
        <f t="shared" si="569"/>
        <v/>
      </c>
      <c r="W9117" s="95" t="str">
        <f t="shared" si="570"/>
        <v/>
      </c>
      <c r="X9117" s="95" t="str">
        <f t="shared" si="571"/>
        <v/>
      </c>
    </row>
    <row r="9118" spans="21:24" x14ac:dyDescent="0.3">
      <c r="U9118" s="95" t="str">
        <f t="shared" si="568"/>
        <v/>
      </c>
      <c r="V9118" s="95" t="str">
        <f t="shared" si="569"/>
        <v/>
      </c>
      <c r="W9118" s="95" t="str">
        <f t="shared" si="570"/>
        <v/>
      </c>
      <c r="X9118" s="95" t="str">
        <f t="shared" si="571"/>
        <v/>
      </c>
    </row>
    <row r="9119" spans="21:24" x14ac:dyDescent="0.3">
      <c r="U9119" s="95" t="str">
        <f t="shared" si="568"/>
        <v/>
      </c>
      <c r="V9119" s="95" t="str">
        <f t="shared" si="569"/>
        <v/>
      </c>
      <c r="W9119" s="95" t="str">
        <f t="shared" si="570"/>
        <v/>
      </c>
      <c r="X9119" s="95" t="str">
        <f t="shared" si="571"/>
        <v/>
      </c>
    </row>
    <row r="9120" spans="21:24" x14ac:dyDescent="0.3">
      <c r="U9120" s="95" t="str">
        <f t="shared" si="568"/>
        <v/>
      </c>
      <c r="V9120" s="95" t="str">
        <f t="shared" si="569"/>
        <v/>
      </c>
      <c r="W9120" s="95" t="str">
        <f t="shared" si="570"/>
        <v/>
      </c>
      <c r="X9120" s="95" t="str">
        <f t="shared" si="571"/>
        <v/>
      </c>
    </row>
    <row r="9121" spans="21:24" x14ac:dyDescent="0.3">
      <c r="U9121" s="95" t="str">
        <f t="shared" si="568"/>
        <v/>
      </c>
      <c r="V9121" s="95" t="str">
        <f t="shared" si="569"/>
        <v/>
      </c>
      <c r="W9121" s="95" t="str">
        <f t="shared" si="570"/>
        <v/>
      </c>
      <c r="X9121" s="95" t="str">
        <f t="shared" si="571"/>
        <v/>
      </c>
    </row>
    <row r="9122" spans="21:24" x14ac:dyDescent="0.3">
      <c r="U9122" s="95" t="str">
        <f t="shared" si="568"/>
        <v/>
      </c>
      <c r="V9122" s="95" t="str">
        <f t="shared" si="569"/>
        <v/>
      </c>
      <c r="W9122" s="95" t="str">
        <f t="shared" si="570"/>
        <v/>
      </c>
      <c r="X9122" s="95" t="str">
        <f t="shared" si="571"/>
        <v/>
      </c>
    </row>
    <row r="9123" spans="21:24" x14ac:dyDescent="0.3">
      <c r="U9123" s="95" t="str">
        <f t="shared" si="568"/>
        <v/>
      </c>
      <c r="V9123" s="95" t="str">
        <f t="shared" si="569"/>
        <v/>
      </c>
      <c r="W9123" s="95" t="str">
        <f t="shared" si="570"/>
        <v/>
      </c>
      <c r="X9123" s="95" t="str">
        <f t="shared" si="571"/>
        <v/>
      </c>
    </row>
    <row r="9124" spans="21:24" x14ac:dyDescent="0.3">
      <c r="U9124" s="95" t="str">
        <f t="shared" si="568"/>
        <v/>
      </c>
      <c r="V9124" s="95" t="str">
        <f t="shared" si="569"/>
        <v/>
      </c>
      <c r="W9124" s="95" t="str">
        <f t="shared" si="570"/>
        <v/>
      </c>
      <c r="X9124" s="95" t="str">
        <f t="shared" si="571"/>
        <v/>
      </c>
    </row>
    <row r="9125" spans="21:24" x14ac:dyDescent="0.3">
      <c r="U9125" s="95" t="str">
        <f t="shared" si="568"/>
        <v/>
      </c>
      <c r="V9125" s="95" t="str">
        <f t="shared" si="569"/>
        <v/>
      </c>
      <c r="W9125" s="95" t="str">
        <f t="shared" si="570"/>
        <v/>
      </c>
      <c r="X9125" s="95" t="str">
        <f t="shared" si="571"/>
        <v/>
      </c>
    </row>
    <row r="9126" spans="21:24" x14ac:dyDescent="0.3">
      <c r="U9126" s="95" t="str">
        <f t="shared" si="568"/>
        <v/>
      </c>
      <c r="V9126" s="95" t="str">
        <f t="shared" si="569"/>
        <v/>
      </c>
      <c r="W9126" s="95" t="str">
        <f t="shared" si="570"/>
        <v/>
      </c>
      <c r="X9126" s="95" t="str">
        <f t="shared" si="571"/>
        <v/>
      </c>
    </row>
    <row r="9127" spans="21:24" x14ac:dyDescent="0.3">
      <c r="U9127" s="95" t="str">
        <f t="shared" si="568"/>
        <v/>
      </c>
      <c r="V9127" s="95" t="str">
        <f t="shared" si="569"/>
        <v/>
      </c>
      <c r="W9127" s="95" t="str">
        <f t="shared" si="570"/>
        <v/>
      </c>
      <c r="X9127" s="95" t="str">
        <f t="shared" si="571"/>
        <v/>
      </c>
    </row>
    <row r="9128" spans="21:24" x14ac:dyDescent="0.3">
      <c r="U9128" s="95" t="str">
        <f t="shared" si="568"/>
        <v/>
      </c>
      <c r="V9128" s="95" t="str">
        <f t="shared" si="569"/>
        <v/>
      </c>
      <c r="W9128" s="95" t="str">
        <f t="shared" si="570"/>
        <v/>
      </c>
      <c r="X9128" s="95" t="str">
        <f t="shared" si="571"/>
        <v/>
      </c>
    </row>
    <row r="9129" spans="21:24" x14ac:dyDescent="0.3">
      <c r="U9129" s="95" t="str">
        <f t="shared" si="568"/>
        <v/>
      </c>
      <c r="V9129" s="95" t="str">
        <f t="shared" si="569"/>
        <v/>
      </c>
      <c r="W9129" s="95" t="str">
        <f t="shared" si="570"/>
        <v/>
      </c>
      <c r="X9129" s="95" t="str">
        <f t="shared" si="571"/>
        <v/>
      </c>
    </row>
    <row r="9130" spans="21:24" x14ac:dyDescent="0.3">
      <c r="U9130" s="95" t="str">
        <f t="shared" si="568"/>
        <v/>
      </c>
      <c r="V9130" s="95" t="str">
        <f t="shared" si="569"/>
        <v/>
      </c>
      <c r="W9130" s="95" t="str">
        <f t="shared" si="570"/>
        <v/>
      </c>
      <c r="X9130" s="95" t="str">
        <f t="shared" si="571"/>
        <v/>
      </c>
    </row>
    <row r="9131" spans="21:24" x14ac:dyDescent="0.3">
      <c r="U9131" s="95" t="str">
        <f t="shared" si="568"/>
        <v/>
      </c>
      <c r="V9131" s="95" t="str">
        <f t="shared" si="569"/>
        <v/>
      </c>
      <c r="W9131" s="95" t="str">
        <f t="shared" si="570"/>
        <v/>
      </c>
      <c r="X9131" s="95" t="str">
        <f t="shared" si="571"/>
        <v/>
      </c>
    </row>
    <row r="9132" spans="21:24" x14ac:dyDescent="0.3">
      <c r="U9132" s="95" t="str">
        <f t="shared" si="568"/>
        <v/>
      </c>
      <c r="V9132" s="95" t="str">
        <f t="shared" si="569"/>
        <v/>
      </c>
      <c r="W9132" s="95" t="str">
        <f t="shared" si="570"/>
        <v/>
      </c>
      <c r="X9132" s="95" t="str">
        <f t="shared" si="571"/>
        <v/>
      </c>
    </row>
    <row r="9133" spans="21:24" x14ac:dyDescent="0.3">
      <c r="U9133" s="95" t="str">
        <f t="shared" si="568"/>
        <v/>
      </c>
      <c r="V9133" s="95" t="str">
        <f t="shared" si="569"/>
        <v/>
      </c>
      <c r="W9133" s="95" t="str">
        <f t="shared" si="570"/>
        <v/>
      </c>
      <c r="X9133" s="95" t="str">
        <f t="shared" si="571"/>
        <v/>
      </c>
    </row>
    <row r="9134" spans="21:24" x14ac:dyDescent="0.3">
      <c r="U9134" s="95" t="str">
        <f t="shared" si="568"/>
        <v/>
      </c>
      <c r="V9134" s="95" t="str">
        <f t="shared" si="569"/>
        <v/>
      </c>
      <c r="W9134" s="95" t="str">
        <f t="shared" si="570"/>
        <v/>
      </c>
      <c r="X9134" s="95" t="str">
        <f t="shared" si="571"/>
        <v/>
      </c>
    </row>
    <row r="9135" spans="21:24" x14ac:dyDescent="0.3">
      <c r="U9135" s="95" t="str">
        <f t="shared" si="568"/>
        <v/>
      </c>
      <c r="V9135" s="95" t="str">
        <f t="shared" si="569"/>
        <v/>
      </c>
      <c r="W9135" s="95" t="str">
        <f t="shared" si="570"/>
        <v/>
      </c>
      <c r="X9135" s="95" t="str">
        <f t="shared" si="571"/>
        <v/>
      </c>
    </row>
    <row r="9136" spans="21:24" x14ac:dyDescent="0.3">
      <c r="U9136" s="95" t="str">
        <f t="shared" si="568"/>
        <v/>
      </c>
      <c r="V9136" s="95" t="str">
        <f t="shared" si="569"/>
        <v/>
      </c>
      <c r="W9136" s="95" t="str">
        <f t="shared" si="570"/>
        <v/>
      </c>
      <c r="X9136" s="95" t="str">
        <f t="shared" si="571"/>
        <v/>
      </c>
    </row>
    <row r="9137" spans="21:24" x14ac:dyDescent="0.3">
      <c r="U9137" s="95" t="str">
        <f t="shared" si="568"/>
        <v/>
      </c>
      <c r="V9137" s="95" t="str">
        <f t="shared" si="569"/>
        <v/>
      </c>
      <c r="W9137" s="95" t="str">
        <f t="shared" si="570"/>
        <v/>
      </c>
      <c r="X9137" s="95" t="str">
        <f t="shared" si="571"/>
        <v/>
      </c>
    </row>
    <row r="9138" spans="21:24" x14ac:dyDescent="0.3">
      <c r="U9138" s="95" t="str">
        <f t="shared" si="568"/>
        <v/>
      </c>
      <c r="V9138" s="95" t="str">
        <f t="shared" si="569"/>
        <v/>
      </c>
      <c r="W9138" s="95" t="str">
        <f t="shared" si="570"/>
        <v/>
      </c>
      <c r="X9138" s="95" t="str">
        <f t="shared" si="571"/>
        <v/>
      </c>
    </row>
    <row r="9139" spans="21:24" x14ac:dyDescent="0.3">
      <c r="U9139" s="95" t="str">
        <f t="shared" si="568"/>
        <v/>
      </c>
      <c r="V9139" s="95" t="str">
        <f t="shared" si="569"/>
        <v/>
      </c>
      <c r="W9139" s="95" t="str">
        <f t="shared" si="570"/>
        <v/>
      </c>
      <c r="X9139" s="95" t="str">
        <f t="shared" si="571"/>
        <v/>
      </c>
    </row>
    <row r="9140" spans="21:24" x14ac:dyDescent="0.3">
      <c r="U9140" s="95" t="str">
        <f t="shared" si="568"/>
        <v/>
      </c>
      <c r="V9140" s="95" t="str">
        <f t="shared" si="569"/>
        <v/>
      </c>
      <c r="W9140" s="95" t="str">
        <f t="shared" si="570"/>
        <v/>
      </c>
      <c r="X9140" s="95" t="str">
        <f t="shared" si="571"/>
        <v/>
      </c>
    </row>
    <row r="9141" spans="21:24" x14ac:dyDescent="0.3">
      <c r="U9141" s="95" t="str">
        <f t="shared" si="568"/>
        <v/>
      </c>
      <c r="V9141" s="95" t="str">
        <f t="shared" si="569"/>
        <v/>
      </c>
      <c r="W9141" s="95" t="str">
        <f t="shared" si="570"/>
        <v/>
      </c>
      <c r="X9141" s="95" t="str">
        <f t="shared" si="571"/>
        <v/>
      </c>
    </row>
    <row r="9142" spans="21:24" x14ac:dyDescent="0.3">
      <c r="U9142" s="95" t="str">
        <f t="shared" si="568"/>
        <v/>
      </c>
      <c r="V9142" s="95" t="str">
        <f t="shared" si="569"/>
        <v/>
      </c>
      <c r="W9142" s="95" t="str">
        <f t="shared" si="570"/>
        <v/>
      </c>
      <c r="X9142" s="95" t="str">
        <f t="shared" si="571"/>
        <v/>
      </c>
    </row>
    <row r="9143" spans="21:24" x14ac:dyDescent="0.3">
      <c r="U9143" s="95" t="str">
        <f t="shared" si="568"/>
        <v/>
      </c>
      <c r="V9143" s="95" t="str">
        <f t="shared" si="569"/>
        <v/>
      </c>
      <c r="W9143" s="95" t="str">
        <f t="shared" si="570"/>
        <v/>
      </c>
      <c r="X9143" s="95" t="str">
        <f t="shared" si="571"/>
        <v/>
      </c>
    </row>
    <row r="9144" spans="21:24" x14ac:dyDescent="0.3">
      <c r="U9144" s="95" t="str">
        <f t="shared" si="568"/>
        <v/>
      </c>
      <c r="V9144" s="95" t="str">
        <f t="shared" si="569"/>
        <v/>
      </c>
      <c r="W9144" s="95" t="str">
        <f t="shared" si="570"/>
        <v/>
      </c>
      <c r="X9144" s="95" t="str">
        <f t="shared" si="571"/>
        <v/>
      </c>
    </row>
    <row r="9145" spans="21:24" x14ac:dyDescent="0.3">
      <c r="U9145" s="95" t="str">
        <f t="shared" si="568"/>
        <v/>
      </c>
      <c r="V9145" s="95" t="str">
        <f t="shared" si="569"/>
        <v/>
      </c>
      <c r="W9145" s="95" t="str">
        <f t="shared" si="570"/>
        <v/>
      </c>
      <c r="X9145" s="95" t="str">
        <f t="shared" si="571"/>
        <v/>
      </c>
    </row>
    <row r="9146" spans="21:24" x14ac:dyDescent="0.3">
      <c r="U9146" s="95" t="str">
        <f t="shared" si="568"/>
        <v/>
      </c>
      <c r="V9146" s="95" t="str">
        <f t="shared" si="569"/>
        <v/>
      </c>
      <c r="W9146" s="95" t="str">
        <f t="shared" si="570"/>
        <v/>
      </c>
      <c r="X9146" s="95" t="str">
        <f t="shared" si="571"/>
        <v/>
      </c>
    </row>
    <row r="9147" spans="21:24" x14ac:dyDescent="0.3">
      <c r="U9147" s="95" t="str">
        <f t="shared" si="568"/>
        <v/>
      </c>
      <c r="V9147" s="95" t="str">
        <f t="shared" si="569"/>
        <v/>
      </c>
      <c r="W9147" s="95" t="str">
        <f t="shared" si="570"/>
        <v/>
      </c>
      <c r="X9147" s="95" t="str">
        <f t="shared" si="571"/>
        <v/>
      </c>
    </row>
    <row r="9148" spans="21:24" x14ac:dyDescent="0.3">
      <c r="U9148" s="95" t="str">
        <f t="shared" si="568"/>
        <v/>
      </c>
      <c r="V9148" s="95" t="str">
        <f t="shared" si="569"/>
        <v/>
      </c>
      <c r="W9148" s="95" t="str">
        <f t="shared" si="570"/>
        <v/>
      </c>
      <c r="X9148" s="95" t="str">
        <f t="shared" si="571"/>
        <v/>
      </c>
    </row>
    <row r="9149" spans="21:24" x14ac:dyDescent="0.3">
      <c r="U9149" s="95" t="str">
        <f t="shared" si="568"/>
        <v/>
      </c>
      <c r="V9149" s="95" t="str">
        <f t="shared" si="569"/>
        <v/>
      </c>
      <c r="W9149" s="95" t="str">
        <f t="shared" si="570"/>
        <v/>
      </c>
      <c r="X9149" s="95" t="str">
        <f t="shared" si="571"/>
        <v/>
      </c>
    </row>
    <row r="9150" spans="21:24" x14ac:dyDescent="0.3">
      <c r="U9150" s="95" t="str">
        <f t="shared" si="568"/>
        <v/>
      </c>
      <c r="V9150" s="95" t="str">
        <f t="shared" si="569"/>
        <v/>
      </c>
      <c r="W9150" s="95" t="str">
        <f t="shared" si="570"/>
        <v/>
      </c>
      <c r="X9150" s="95" t="str">
        <f t="shared" si="571"/>
        <v/>
      </c>
    </row>
    <row r="9151" spans="21:24" x14ac:dyDescent="0.3">
      <c r="U9151" s="95" t="str">
        <f t="shared" si="568"/>
        <v/>
      </c>
      <c r="V9151" s="95" t="str">
        <f t="shared" si="569"/>
        <v/>
      </c>
      <c r="W9151" s="95" t="str">
        <f t="shared" si="570"/>
        <v/>
      </c>
      <c r="X9151" s="95" t="str">
        <f t="shared" si="571"/>
        <v/>
      </c>
    </row>
    <row r="9152" spans="21:24" x14ac:dyDescent="0.3">
      <c r="U9152" s="95" t="str">
        <f t="shared" si="568"/>
        <v/>
      </c>
      <c r="V9152" s="95" t="str">
        <f t="shared" si="569"/>
        <v/>
      </c>
      <c r="W9152" s="95" t="str">
        <f t="shared" si="570"/>
        <v/>
      </c>
      <c r="X9152" s="95" t="str">
        <f t="shared" si="571"/>
        <v/>
      </c>
    </row>
    <row r="9153" spans="21:24" x14ac:dyDescent="0.3">
      <c r="U9153" s="95" t="str">
        <f t="shared" si="568"/>
        <v/>
      </c>
      <c r="V9153" s="95" t="str">
        <f t="shared" si="569"/>
        <v/>
      </c>
      <c r="W9153" s="95" t="str">
        <f t="shared" si="570"/>
        <v/>
      </c>
      <c r="X9153" s="95" t="str">
        <f t="shared" si="571"/>
        <v/>
      </c>
    </row>
    <row r="9154" spans="21:24" x14ac:dyDescent="0.3">
      <c r="U9154" s="95" t="str">
        <f t="shared" si="568"/>
        <v/>
      </c>
      <c r="V9154" s="95" t="str">
        <f t="shared" si="569"/>
        <v/>
      </c>
      <c r="W9154" s="95" t="str">
        <f t="shared" si="570"/>
        <v/>
      </c>
      <c r="X9154" s="95" t="str">
        <f t="shared" si="571"/>
        <v/>
      </c>
    </row>
    <row r="9155" spans="21:24" x14ac:dyDescent="0.3">
      <c r="U9155" s="95" t="str">
        <f t="shared" si="568"/>
        <v/>
      </c>
      <c r="V9155" s="95" t="str">
        <f t="shared" si="569"/>
        <v/>
      </c>
      <c r="W9155" s="95" t="str">
        <f t="shared" si="570"/>
        <v/>
      </c>
      <c r="X9155" s="95" t="str">
        <f t="shared" si="571"/>
        <v/>
      </c>
    </row>
    <row r="9156" spans="21:24" x14ac:dyDescent="0.3">
      <c r="U9156" s="95" t="str">
        <f t="shared" si="568"/>
        <v/>
      </c>
      <c r="V9156" s="95" t="str">
        <f t="shared" si="569"/>
        <v/>
      </c>
      <c r="W9156" s="95" t="str">
        <f t="shared" si="570"/>
        <v/>
      </c>
      <c r="X9156" s="95" t="str">
        <f t="shared" si="571"/>
        <v/>
      </c>
    </row>
    <row r="9157" spans="21:24" x14ac:dyDescent="0.3">
      <c r="U9157" s="95" t="str">
        <f t="shared" ref="U9157:U9220" si="572">IF(L9157="ANO",B9157&amp;"-Linie A","")</f>
        <v/>
      </c>
      <c r="V9157" s="95" t="str">
        <f t="shared" ref="V9157:V9220" si="573">IF(M9157="ANO",B9157&amp;"-Linie B","")</f>
        <v/>
      </c>
      <c r="W9157" s="95" t="str">
        <f t="shared" ref="W9157:W9220" si="574">IF(N9157="ANO",B9157&amp;"-Linie C","")</f>
        <v/>
      </c>
      <c r="X9157" s="95" t="str">
        <f t="shared" ref="X9157:X9220" si="575">IF(O9157="ANO",B9157&amp;"-Linie D","")</f>
        <v/>
      </c>
    </row>
    <row r="9158" spans="21:24" x14ac:dyDescent="0.3">
      <c r="U9158" s="95" t="str">
        <f t="shared" si="572"/>
        <v/>
      </c>
      <c r="V9158" s="95" t="str">
        <f t="shared" si="573"/>
        <v/>
      </c>
      <c r="W9158" s="95" t="str">
        <f t="shared" si="574"/>
        <v/>
      </c>
      <c r="X9158" s="95" t="str">
        <f t="shared" si="575"/>
        <v/>
      </c>
    </row>
    <row r="9159" spans="21:24" x14ac:dyDescent="0.3">
      <c r="U9159" s="95" t="str">
        <f t="shared" si="572"/>
        <v/>
      </c>
      <c r="V9159" s="95" t="str">
        <f t="shared" si="573"/>
        <v/>
      </c>
      <c r="W9159" s="95" t="str">
        <f t="shared" si="574"/>
        <v/>
      </c>
      <c r="X9159" s="95" t="str">
        <f t="shared" si="575"/>
        <v/>
      </c>
    </row>
    <row r="9160" spans="21:24" x14ac:dyDescent="0.3">
      <c r="U9160" s="95" t="str">
        <f t="shared" si="572"/>
        <v/>
      </c>
      <c r="V9160" s="95" t="str">
        <f t="shared" si="573"/>
        <v/>
      </c>
      <c r="W9160" s="95" t="str">
        <f t="shared" si="574"/>
        <v/>
      </c>
      <c r="X9160" s="95" t="str">
        <f t="shared" si="575"/>
        <v/>
      </c>
    </row>
    <row r="9161" spans="21:24" x14ac:dyDescent="0.3">
      <c r="U9161" s="95" t="str">
        <f t="shared" si="572"/>
        <v/>
      </c>
      <c r="V9161" s="95" t="str">
        <f t="shared" si="573"/>
        <v/>
      </c>
      <c r="W9161" s="95" t="str">
        <f t="shared" si="574"/>
        <v/>
      </c>
      <c r="X9161" s="95" t="str">
        <f t="shared" si="575"/>
        <v/>
      </c>
    </row>
    <row r="9162" spans="21:24" x14ac:dyDescent="0.3">
      <c r="U9162" s="95" t="str">
        <f t="shared" si="572"/>
        <v/>
      </c>
      <c r="V9162" s="95" t="str">
        <f t="shared" si="573"/>
        <v/>
      </c>
      <c r="W9162" s="95" t="str">
        <f t="shared" si="574"/>
        <v/>
      </c>
      <c r="X9162" s="95" t="str">
        <f t="shared" si="575"/>
        <v/>
      </c>
    </row>
    <row r="9163" spans="21:24" x14ac:dyDescent="0.3">
      <c r="U9163" s="95" t="str">
        <f t="shared" si="572"/>
        <v/>
      </c>
      <c r="V9163" s="95" t="str">
        <f t="shared" si="573"/>
        <v/>
      </c>
      <c r="W9163" s="95" t="str">
        <f t="shared" si="574"/>
        <v/>
      </c>
      <c r="X9163" s="95" t="str">
        <f t="shared" si="575"/>
        <v/>
      </c>
    </row>
    <row r="9164" spans="21:24" x14ac:dyDescent="0.3">
      <c r="U9164" s="95" t="str">
        <f t="shared" si="572"/>
        <v/>
      </c>
      <c r="V9164" s="95" t="str">
        <f t="shared" si="573"/>
        <v/>
      </c>
      <c r="W9164" s="95" t="str">
        <f t="shared" si="574"/>
        <v/>
      </c>
      <c r="X9164" s="95" t="str">
        <f t="shared" si="575"/>
        <v/>
      </c>
    </row>
    <row r="9165" spans="21:24" x14ac:dyDescent="0.3">
      <c r="U9165" s="95" t="str">
        <f t="shared" si="572"/>
        <v/>
      </c>
      <c r="V9165" s="95" t="str">
        <f t="shared" si="573"/>
        <v/>
      </c>
      <c r="W9165" s="95" t="str">
        <f t="shared" si="574"/>
        <v/>
      </c>
      <c r="X9165" s="95" t="str">
        <f t="shared" si="575"/>
        <v/>
      </c>
    </row>
    <row r="9166" spans="21:24" x14ac:dyDescent="0.3">
      <c r="U9166" s="95" t="str">
        <f t="shared" si="572"/>
        <v/>
      </c>
      <c r="V9166" s="95" t="str">
        <f t="shared" si="573"/>
        <v/>
      </c>
      <c r="W9166" s="95" t="str">
        <f t="shared" si="574"/>
        <v/>
      </c>
      <c r="X9166" s="95" t="str">
        <f t="shared" si="575"/>
        <v/>
      </c>
    </row>
    <row r="9167" spans="21:24" x14ac:dyDescent="0.3">
      <c r="U9167" s="95" t="str">
        <f t="shared" si="572"/>
        <v/>
      </c>
      <c r="V9167" s="95" t="str">
        <f t="shared" si="573"/>
        <v/>
      </c>
      <c r="W9167" s="95" t="str">
        <f t="shared" si="574"/>
        <v/>
      </c>
      <c r="X9167" s="95" t="str">
        <f t="shared" si="575"/>
        <v/>
      </c>
    </row>
    <row r="9168" spans="21:24" x14ac:dyDescent="0.3">
      <c r="U9168" s="95" t="str">
        <f t="shared" si="572"/>
        <v/>
      </c>
      <c r="V9168" s="95" t="str">
        <f t="shared" si="573"/>
        <v/>
      </c>
      <c r="W9168" s="95" t="str">
        <f t="shared" si="574"/>
        <v/>
      </c>
      <c r="X9168" s="95" t="str">
        <f t="shared" si="575"/>
        <v/>
      </c>
    </row>
    <row r="9169" spans="21:24" x14ac:dyDescent="0.3">
      <c r="U9169" s="95" t="str">
        <f t="shared" si="572"/>
        <v/>
      </c>
      <c r="V9169" s="95" t="str">
        <f t="shared" si="573"/>
        <v/>
      </c>
      <c r="W9169" s="95" t="str">
        <f t="shared" si="574"/>
        <v/>
      </c>
      <c r="X9169" s="95" t="str">
        <f t="shared" si="575"/>
        <v/>
      </c>
    </row>
    <row r="9170" spans="21:24" x14ac:dyDescent="0.3">
      <c r="U9170" s="95" t="str">
        <f t="shared" si="572"/>
        <v/>
      </c>
      <c r="V9170" s="95" t="str">
        <f t="shared" si="573"/>
        <v/>
      </c>
      <c r="W9170" s="95" t="str">
        <f t="shared" si="574"/>
        <v/>
      </c>
      <c r="X9170" s="95" t="str">
        <f t="shared" si="575"/>
        <v/>
      </c>
    </row>
    <row r="9171" spans="21:24" x14ac:dyDescent="0.3">
      <c r="U9171" s="95" t="str">
        <f t="shared" si="572"/>
        <v/>
      </c>
      <c r="V9171" s="95" t="str">
        <f t="shared" si="573"/>
        <v/>
      </c>
      <c r="W9171" s="95" t="str">
        <f t="shared" si="574"/>
        <v/>
      </c>
      <c r="X9171" s="95" t="str">
        <f t="shared" si="575"/>
        <v/>
      </c>
    </row>
    <row r="9172" spans="21:24" x14ac:dyDescent="0.3">
      <c r="U9172" s="95" t="str">
        <f t="shared" si="572"/>
        <v/>
      </c>
      <c r="V9172" s="95" t="str">
        <f t="shared" si="573"/>
        <v/>
      </c>
      <c r="W9172" s="95" t="str">
        <f t="shared" si="574"/>
        <v/>
      </c>
      <c r="X9172" s="95" t="str">
        <f t="shared" si="575"/>
        <v/>
      </c>
    </row>
    <row r="9173" spans="21:24" x14ac:dyDescent="0.3">
      <c r="U9173" s="95" t="str">
        <f t="shared" si="572"/>
        <v/>
      </c>
      <c r="V9173" s="95" t="str">
        <f t="shared" si="573"/>
        <v/>
      </c>
      <c r="W9173" s="95" t="str">
        <f t="shared" si="574"/>
        <v/>
      </c>
      <c r="X9173" s="95" t="str">
        <f t="shared" si="575"/>
        <v/>
      </c>
    </row>
    <row r="9174" spans="21:24" x14ac:dyDescent="0.3">
      <c r="U9174" s="95" t="str">
        <f t="shared" si="572"/>
        <v/>
      </c>
      <c r="V9174" s="95" t="str">
        <f t="shared" si="573"/>
        <v/>
      </c>
      <c r="W9174" s="95" t="str">
        <f t="shared" si="574"/>
        <v/>
      </c>
      <c r="X9174" s="95" t="str">
        <f t="shared" si="575"/>
        <v/>
      </c>
    </row>
    <row r="9175" spans="21:24" x14ac:dyDescent="0.3">
      <c r="U9175" s="95" t="str">
        <f t="shared" si="572"/>
        <v/>
      </c>
      <c r="V9175" s="95" t="str">
        <f t="shared" si="573"/>
        <v/>
      </c>
      <c r="W9175" s="95" t="str">
        <f t="shared" si="574"/>
        <v/>
      </c>
      <c r="X9175" s="95" t="str">
        <f t="shared" si="575"/>
        <v/>
      </c>
    </row>
    <row r="9176" spans="21:24" x14ac:dyDescent="0.3">
      <c r="U9176" s="95" t="str">
        <f t="shared" si="572"/>
        <v/>
      </c>
      <c r="V9176" s="95" t="str">
        <f t="shared" si="573"/>
        <v/>
      </c>
      <c r="W9176" s="95" t="str">
        <f t="shared" si="574"/>
        <v/>
      </c>
      <c r="X9176" s="95" t="str">
        <f t="shared" si="575"/>
        <v/>
      </c>
    </row>
    <row r="9177" spans="21:24" x14ac:dyDescent="0.3">
      <c r="U9177" s="95" t="str">
        <f t="shared" si="572"/>
        <v/>
      </c>
      <c r="V9177" s="95" t="str">
        <f t="shared" si="573"/>
        <v/>
      </c>
      <c r="W9177" s="95" t="str">
        <f t="shared" si="574"/>
        <v/>
      </c>
      <c r="X9177" s="95" t="str">
        <f t="shared" si="575"/>
        <v/>
      </c>
    </row>
    <row r="9178" spans="21:24" x14ac:dyDescent="0.3">
      <c r="U9178" s="95" t="str">
        <f t="shared" si="572"/>
        <v/>
      </c>
      <c r="V9178" s="95" t="str">
        <f t="shared" si="573"/>
        <v/>
      </c>
      <c r="W9178" s="95" t="str">
        <f t="shared" si="574"/>
        <v/>
      </c>
      <c r="X9178" s="95" t="str">
        <f t="shared" si="575"/>
        <v/>
      </c>
    </row>
    <row r="9179" spans="21:24" x14ac:dyDescent="0.3">
      <c r="U9179" s="95" t="str">
        <f t="shared" si="572"/>
        <v/>
      </c>
      <c r="V9179" s="95" t="str">
        <f t="shared" si="573"/>
        <v/>
      </c>
      <c r="W9179" s="95" t="str">
        <f t="shared" si="574"/>
        <v/>
      </c>
      <c r="X9179" s="95" t="str">
        <f t="shared" si="575"/>
        <v/>
      </c>
    </row>
    <row r="9180" spans="21:24" x14ac:dyDescent="0.3">
      <c r="U9180" s="95" t="str">
        <f t="shared" si="572"/>
        <v/>
      </c>
      <c r="V9180" s="95" t="str">
        <f t="shared" si="573"/>
        <v/>
      </c>
      <c r="W9180" s="95" t="str">
        <f t="shared" si="574"/>
        <v/>
      </c>
      <c r="X9180" s="95" t="str">
        <f t="shared" si="575"/>
        <v/>
      </c>
    </row>
    <row r="9181" spans="21:24" x14ac:dyDescent="0.3">
      <c r="U9181" s="95" t="str">
        <f t="shared" si="572"/>
        <v/>
      </c>
      <c r="V9181" s="95" t="str">
        <f t="shared" si="573"/>
        <v/>
      </c>
      <c r="W9181" s="95" t="str">
        <f t="shared" si="574"/>
        <v/>
      </c>
      <c r="X9181" s="95" t="str">
        <f t="shared" si="575"/>
        <v/>
      </c>
    </row>
    <row r="9182" spans="21:24" x14ac:dyDescent="0.3">
      <c r="U9182" s="95" t="str">
        <f t="shared" si="572"/>
        <v/>
      </c>
      <c r="V9182" s="95" t="str">
        <f t="shared" si="573"/>
        <v/>
      </c>
      <c r="W9182" s="95" t="str">
        <f t="shared" si="574"/>
        <v/>
      </c>
      <c r="X9182" s="95" t="str">
        <f t="shared" si="575"/>
        <v/>
      </c>
    </row>
    <row r="9183" spans="21:24" x14ac:dyDescent="0.3">
      <c r="U9183" s="95" t="str">
        <f t="shared" si="572"/>
        <v/>
      </c>
      <c r="V9183" s="95" t="str">
        <f t="shared" si="573"/>
        <v/>
      </c>
      <c r="W9183" s="95" t="str">
        <f t="shared" si="574"/>
        <v/>
      </c>
      <c r="X9183" s="95" t="str">
        <f t="shared" si="575"/>
        <v/>
      </c>
    </row>
    <row r="9184" spans="21:24" x14ac:dyDescent="0.3">
      <c r="U9184" s="95" t="str">
        <f t="shared" si="572"/>
        <v/>
      </c>
      <c r="V9184" s="95" t="str">
        <f t="shared" si="573"/>
        <v/>
      </c>
      <c r="W9184" s="95" t="str">
        <f t="shared" si="574"/>
        <v/>
      </c>
      <c r="X9184" s="95" t="str">
        <f t="shared" si="575"/>
        <v/>
      </c>
    </row>
    <row r="9185" spans="21:24" x14ac:dyDescent="0.3">
      <c r="U9185" s="95" t="str">
        <f t="shared" si="572"/>
        <v/>
      </c>
      <c r="V9185" s="95" t="str">
        <f t="shared" si="573"/>
        <v/>
      </c>
      <c r="W9185" s="95" t="str">
        <f t="shared" si="574"/>
        <v/>
      </c>
      <c r="X9185" s="95" t="str">
        <f t="shared" si="575"/>
        <v/>
      </c>
    </row>
    <row r="9186" spans="21:24" x14ac:dyDescent="0.3">
      <c r="U9186" s="95" t="str">
        <f t="shared" si="572"/>
        <v/>
      </c>
      <c r="V9186" s="95" t="str">
        <f t="shared" si="573"/>
        <v/>
      </c>
      <c r="W9186" s="95" t="str">
        <f t="shared" si="574"/>
        <v/>
      </c>
      <c r="X9186" s="95" t="str">
        <f t="shared" si="575"/>
        <v/>
      </c>
    </row>
    <row r="9187" spans="21:24" x14ac:dyDescent="0.3">
      <c r="U9187" s="95" t="str">
        <f t="shared" si="572"/>
        <v/>
      </c>
      <c r="V9187" s="95" t="str">
        <f t="shared" si="573"/>
        <v/>
      </c>
      <c r="W9187" s="95" t="str">
        <f t="shared" si="574"/>
        <v/>
      </c>
      <c r="X9187" s="95" t="str">
        <f t="shared" si="575"/>
        <v/>
      </c>
    </row>
    <row r="9188" spans="21:24" x14ac:dyDescent="0.3">
      <c r="U9188" s="95" t="str">
        <f t="shared" si="572"/>
        <v/>
      </c>
      <c r="V9188" s="95" t="str">
        <f t="shared" si="573"/>
        <v/>
      </c>
      <c r="W9188" s="95" t="str">
        <f t="shared" si="574"/>
        <v/>
      </c>
      <c r="X9188" s="95" t="str">
        <f t="shared" si="575"/>
        <v/>
      </c>
    </row>
    <row r="9189" spans="21:24" x14ac:dyDescent="0.3">
      <c r="U9189" s="95" t="str">
        <f t="shared" si="572"/>
        <v/>
      </c>
      <c r="V9189" s="95" t="str">
        <f t="shared" si="573"/>
        <v/>
      </c>
      <c r="W9189" s="95" t="str">
        <f t="shared" si="574"/>
        <v/>
      </c>
      <c r="X9189" s="95" t="str">
        <f t="shared" si="575"/>
        <v/>
      </c>
    </row>
    <row r="9190" spans="21:24" x14ac:dyDescent="0.3">
      <c r="U9190" s="95" t="str">
        <f t="shared" si="572"/>
        <v/>
      </c>
      <c r="V9190" s="95" t="str">
        <f t="shared" si="573"/>
        <v/>
      </c>
      <c r="W9190" s="95" t="str">
        <f t="shared" si="574"/>
        <v/>
      </c>
      <c r="X9190" s="95" t="str">
        <f t="shared" si="575"/>
        <v/>
      </c>
    </row>
    <row r="9191" spans="21:24" x14ac:dyDescent="0.3">
      <c r="U9191" s="95" t="str">
        <f t="shared" si="572"/>
        <v/>
      </c>
      <c r="V9191" s="95" t="str">
        <f t="shared" si="573"/>
        <v/>
      </c>
      <c r="W9191" s="95" t="str">
        <f t="shared" si="574"/>
        <v/>
      </c>
      <c r="X9191" s="95" t="str">
        <f t="shared" si="575"/>
        <v/>
      </c>
    </row>
    <row r="9192" spans="21:24" x14ac:dyDescent="0.3">
      <c r="U9192" s="95" t="str">
        <f t="shared" si="572"/>
        <v/>
      </c>
      <c r="V9192" s="95" t="str">
        <f t="shared" si="573"/>
        <v/>
      </c>
      <c r="W9192" s="95" t="str">
        <f t="shared" si="574"/>
        <v/>
      </c>
      <c r="X9192" s="95" t="str">
        <f t="shared" si="575"/>
        <v/>
      </c>
    </row>
    <row r="9193" spans="21:24" x14ac:dyDescent="0.3">
      <c r="U9193" s="95" t="str">
        <f t="shared" si="572"/>
        <v/>
      </c>
      <c r="V9193" s="95" t="str">
        <f t="shared" si="573"/>
        <v/>
      </c>
      <c r="W9193" s="95" t="str">
        <f t="shared" si="574"/>
        <v/>
      </c>
      <c r="X9193" s="95" t="str">
        <f t="shared" si="575"/>
        <v/>
      </c>
    </row>
    <row r="9194" spans="21:24" x14ac:dyDescent="0.3">
      <c r="U9194" s="95" t="str">
        <f t="shared" si="572"/>
        <v/>
      </c>
      <c r="V9194" s="95" t="str">
        <f t="shared" si="573"/>
        <v/>
      </c>
      <c r="W9194" s="95" t="str">
        <f t="shared" si="574"/>
        <v/>
      </c>
      <c r="X9194" s="95" t="str">
        <f t="shared" si="575"/>
        <v/>
      </c>
    </row>
    <row r="9195" spans="21:24" x14ac:dyDescent="0.3">
      <c r="U9195" s="95" t="str">
        <f t="shared" si="572"/>
        <v/>
      </c>
      <c r="V9195" s="95" t="str">
        <f t="shared" si="573"/>
        <v/>
      </c>
      <c r="W9195" s="95" t="str">
        <f t="shared" si="574"/>
        <v/>
      </c>
      <c r="X9195" s="95" t="str">
        <f t="shared" si="575"/>
        <v/>
      </c>
    </row>
    <row r="9196" spans="21:24" x14ac:dyDescent="0.3">
      <c r="U9196" s="95" t="str">
        <f t="shared" si="572"/>
        <v/>
      </c>
      <c r="V9196" s="95" t="str">
        <f t="shared" si="573"/>
        <v/>
      </c>
      <c r="W9196" s="95" t="str">
        <f t="shared" si="574"/>
        <v/>
      </c>
      <c r="X9196" s="95" t="str">
        <f t="shared" si="575"/>
        <v/>
      </c>
    </row>
    <row r="9197" spans="21:24" x14ac:dyDescent="0.3">
      <c r="U9197" s="95" t="str">
        <f t="shared" si="572"/>
        <v/>
      </c>
      <c r="V9197" s="95" t="str">
        <f t="shared" si="573"/>
        <v/>
      </c>
      <c r="W9197" s="95" t="str">
        <f t="shared" si="574"/>
        <v/>
      </c>
      <c r="X9197" s="95" t="str">
        <f t="shared" si="575"/>
        <v/>
      </c>
    </row>
    <row r="9198" spans="21:24" x14ac:dyDescent="0.3">
      <c r="U9198" s="95" t="str">
        <f t="shared" si="572"/>
        <v/>
      </c>
      <c r="V9198" s="95" t="str">
        <f t="shared" si="573"/>
        <v/>
      </c>
      <c r="W9198" s="95" t="str">
        <f t="shared" si="574"/>
        <v/>
      </c>
      <c r="X9198" s="95" t="str">
        <f t="shared" si="575"/>
        <v/>
      </c>
    </row>
    <row r="9199" spans="21:24" x14ac:dyDescent="0.3">
      <c r="U9199" s="95" t="str">
        <f t="shared" si="572"/>
        <v/>
      </c>
      <c r="V9199" s="95" t="str">
        <f t="shared" si="573"/>
        <v/>
      </c>
      <c r="W9199" s="95" t="str">
        <f t="shared" si="574"/>
        <v/>
      </c>
      <c r="X9199" s="95" t="str">
        <f t="shared" si="575"/>
        <v/>
      </c>
    </row>
    <row r="9200" spans="21:24" x14ac:dyDescent="0.3">
      <c r="U9200" s="95" t="str">
        <f t="shared" si="572"/>
        <v/>
      </c>
      <c r="V9200" s="95" t="str">
        <f t="shared" si="573"/>
        <v/>
      </c>
      <c r="W9200" s="95" t="str">
        <f t="shared" si="574"/>
        <v/>
      </c>
      <c r="X9200" s="95" t="str">
        <f t="shared" si="575"/>
        <v/>
      </c>
    </row>
    <row r="9201" spans="21:24" x14ac:dyDescent="0.3">
      <c r="U9201" s="95" t="str">
        <f t="shared" si="572"/>
        <v/>
      </c>
      <c r="V9201" s="95" t="str">
        <f t="shared" si="573"/>
        <v/>
      </c>
      <c r="W9201" s="95" t="str">
        <f t="shared" si="574"/>
        <v/>
      </c>
      <c r="X9201" s="95" t="str">
        <f t="shared" si="575"/>
        <v/>
      </c>
    </row>
    <row r="9202" spans="21:24" x14ac:dyDescent="0.3">
      <c r="U9202" s="95" t="str">
        <f t="shared" si="572"/>
        <v/>
      </c>
      <c r="V9202" s="95" t="str">
        <f t="shared" si="573"/>
        <v/>
      </c>
      <c r="W9202" s="95" t="str">
        <f t="shared" si="574"/>
        <v/>
      </c>
      <c r="X9202" s="95" t="str">
        <f t="shared" si="575"/>
        <v/>
      </c>
    </row>
    <row r="9203" spans="21:24" x14ac:dyDescent="0.3">
      <c r="U9203" s="95" t="str">
        <f t="shared" si="572"/>
        <v/>
      </c>
      <c r="V9203" s="95" t="str">
        <f t="shared" si="573"/>
        <v/>
      </c>
      <c r="W9203" s="95" t="str">
        <f t="shared" si="574"/>
        <v/>
      </c>
      <c r="X9203" s="95" t="str">
        <f t="shared" si="575"/>
        <v/>
      </c>
    </row>
    <row r="9204" spans="21:24" x14ac:dyDescent="0.3">
      <c r="U9204" s="95" t="str">
        <f t="shared" si="572"/>
        <v/>
      </c>
      <c r="V9204" s="95" t="str">
        <f t="shared" si="573"/>
        <v/>
      </c>
      <c r="W9204" s="95" t="str">
        <f t="shared" si="574"/>
        <v/>
      </c>
      <c r="X9204" s="95" t="str">
        <f t="shared" si="575"/>
        <v/>
      </c>
    </row>
    <row r="9205" spans="21:24" x14ac:dyDescent="0.3">
      <c r="U9205" s="95" t="str">
        <f t="shared" si="572"/>
        <v/>
      </c>
      <c r="V9205" s="95" t="str">
        <f t="shared" si="573"/>
        <v/>
      </c>
      <c r="W9205" s="95" t="str">
        <f t="shared" si="574"/>
        <v/>
      </c>
      <c r="X9205" s="95" t="str">
        <f t="shared" si="575"/>
        <v/>
      </c>
    </row>
    <row r="9206" spans="21:24" x14ac:dyDescent="0.3">
      <c r="U9206" s="95" t="str">
        <f t="shared" si="572"/>
        <v/>
      </c>
      <c r="V9206" s="95" t="str">
        <f t="shared" si="573"/>
        <v/>
      </c>
      <c r="W9206" s="95" t="str">
        <f t="shared" si="574"/>
        <v/>
      </c>
      <c r="X9206" s="95" t="str">
        <f t="shared" si="575"/>
        <v/>
      </c>
    </row>
    <row r="9207" spans="21:24" x14ac:dyDescent="0.3">
      <c r="U9207" s="95" t="str">
        <f t="shared" si="572"/>
        <v/>
      </c>
      <c r="V9207" s="95" t="str">
        <f t="shared" si="573"/>
        <v/>
      </c>
      <c r="W9207" s="95" t="str">
        <f t="shared" si="574"/>
        <v/>
      </c>
      <c r="X9207" s="95" t="str">
        <f t="shared" si="575"/>
        <v/>
      </c>
    </row>
    <row r="9208" spans="21:24" x14ac:dyDescent="0.3">
      <c r="U9208" s="95" t="str">
        <f t="shared" si="572"/>
        <v/>
      </c>
      <c r="V9208" s="95" t="str">
        <f t="shared" si="573"/>
        <v/>
      </c>
      <c r="W9208" s="95" t="str">
        <f t="shared" si="574"/>
        <v/>
      </c>
      <c r="X9208" s="95" t="str">
        <f t="shared" si="575"/>
        <v/>
      </c>
    </row>
    <row r="9209" spans="21:24" x14ac:dyDescent="0.3">
      <c r="U9209" s="95" t="str">
        <f t="shared" si="572"/>
        <v/>
      </c>
      <c r="V9209" s="95" t="str">
        <f t="shared" si="573"/>
        <v/>
      </c>
      <c r="W9209" s="95" t="str">
        <f t="shared" si="574"/>
        <v/>
      </c>
      <c r="X9209" s="95" t="str">
        <f t="shared" si="575"/>
        <v/>
      </c>
    </row>
    <row r="9210" spans="21:24" x14ac:dyDescent="0.3">
      <c r="U9210" s="95" t="str">
        <f t="shared" si="572"/>
        <v/>
      </c>
      <c r="V9210" s="95" t="str">
        <f t="shared" si="573"/>
        <v/>
      </c>
      <c r="W9210" s="95" t="str">
        <f t="shared" si="574"/>
        <v/>
      </c>
      <c r="X9210" s="95" t="str">
        <f t="shared" si="575"/>
        <v/>
      </c>
    </row>
    <row r="9211" spans="21:24" x14ac:dyDescent="0.3">
      <c r="U9211" s="95" t="str">
        <f t="shared" si="572"/>
        <v/>
      </c>
      <c r="V9211" s="95" t="str">
        <f t="shared" si="573"/>
        <v/>
      </c>
      <c r="W9211" s="95" t="str">
        <f t="shared" si="574"/>
        <v/>
      </c>
      <c r="X9211" s="95" t="str">
        <f t="shared" si="575"/>
        <v/>
      </c>
    </row>
    <row r="9212" spans="21:24" x14ac:dyDescent="0.3">
      <c r="U9212" s="95" t="str">
        <f t="shared" si="572"/>
        <v/>
      </c>
      <c r="V9212" s="95" t="str">
        <f t="shared" si="573"/>
        <v/>
      </c>
      <c r="W9212" s="95" t="str">
        <f t="shared" si="574"/>
        <v/>
      </c>
      <c r="X9212" s="95" t="str">
        <f t="shared" si="575"/>
        <v/>
      </c>
    </row>
    <row r="9213" spans="21:24" x14ac:dyDescent="0.3">
      <c r="U9213" s="95" t="str">
        <f t="shared" si="572"/>
        <v/>
      </c>
      <c r="V9213" s="95" t="str">
        <f t="shared" si="573"/>
        <v/>
      </c>
      <c r="W9213" s="95" t="str">
        <f t="shared" si="574"/>
        <v/>
      </c>
      <c r="X9213" s="95" t="str">
        <f t="shared" si="575"/>
        <v/>
      </c>
    </row>
    <row r="9214" spans="21:24" x14ac:dyDescent="0.3">
      <c r="U9214" s="95" t="str">
        <f t="shared" si="572"/>
        <v/>
      </c>
      <c r="V9214" s="95" t="str">
        <f t="shared" si="573"/>
        <v/>
      </c>
      <c r="W9214" s="95" t="str">
        <f t="shared" si="574"/>
        <v/>
      </c>
      <c r="X9214" s="95" t="str">
        <f t="shared" si="575"/>
        <v/>
      </c>
    </row>
    <row r="9215" spans="21:24" x14ac:dyDescent="0.3">
      <c r="U9215" s="95" t="str">
        <f t="shared" si="572"/>
        <v/>
      </c>
      <c r="V9215" s="95" t="str">
        <f t="shared" si="573"/>
        <v/>
      </c>
      <c r="W9215" s="95" t="str">
        <f t="shared" si="574"/>
        <v/>
      </c>
      <c r="X9215" s="95" t="str">
        <f t="shared" si="575"/>
        <v/>
      </c>
    </row>
    <row r="9216" spans="21:24" x14ac:dyDescent="0.3">
      <c r="U9216" s="95" t="str">
        <f t="shared" si="572"/>
        <v/>
      </c>
      <c r="V9216" s="95" t="str">
        <f t="shared" si="573"/>
        <v/>
      </c>
      <c r="W9216" s="95" t="str">
        <f t="shared" si="574"/>
        <v/>
      </c>
      <c r="X9216" s="95" t="str">
        <f t="shared" si="575"/>
        <v/>
      </c>
    </row>
    <row r="9217" spans="21:24" x14ac:dyDescent="0.3">
      <c r="U9217" s="95" t="str">
        <f t="shared" si="572"/>
        <v/>
      </c>
      <c r="V9217" s="95" t="str">
        <f t="shared" si="573"/>
        <v/>
      </c>
      <c r="W9217" s="95" t="str">
        <f t="shared" si="574"/>
        <v/>
      </c>
      <c r="X9217" s="95" t="str">
        <f t="shared" si="575"/>
        <v/>
      </c>
    </row>
    <row r="9218" spans="21:24" x14ac:dyDescent="0.3">
      <c r="U9218" s="95" t="str">
        <f t="shared" si="572"/>
        <v/>
      </c>
      <c r="V9218" s="95" t="str">
        <f t="shared" si="573"/>
        <v/>
      </c>
      <c r="W9218" s="95" t="str">
        <f t="shared" si="574"/>
        <v/>
      </c>
      <c r="X9218" s="95" t="str">
        <f t="shared" si="575"/>
        <v/>
      </c>
    </row>
    <row r="9219" spans="21:24" x14ac:dyDescent="0.3">
      <c r="U9219" s="95" t="str">
        <f t="shared" si="572"/>
        <v/>
      </c>
      <c r="V9219" s="95" t="str">
        <f t="shared" si="573"/>
        <v/>
      </c>
      <c r="W9219" s="95" t="str">
        <f t="shared" si="574"/>
        <v/>
      </c>
      <c r="X9219" s="95" t="str">
        <f t="shared" si="575"/>
        <v/>
      </c>
    </row>
    <row r="9220" spans="21:24" x14ac:dyDescent="0.3">
      <c r="U9220" s="95" t="str">
        <f t="shared" si="572"/>
        <v/>
      </c>
      <c r="V9220" s="95" t="str">
        <f t="shared" si="573"/>
        <v/>
      </c>
      <c r="W9220" s="95" t="str">
        <f t="shared" si="574"/>
        <v/>
      </c>
      <c r="X9220" s="95" t="str">
        <f t="shared" si="575"/>
        <v/>
      </c>
    </row>
    <row r="9221" spans="21:24" x14ac:dyDescent="0.3">
      <c r="U9221" s="95" t="str">
        <f t="shared" ref="U9221:U9284" si="576">IF(L9221="ANO",B9221&amp;"-Linie A","")</f>
        <v/>
      </c>
      <c r="V9221" s="95" t="str">
        <f t="shared" ref="V9221:V9284" si="577">IF(M9221="ANO",B9221&amp;"-Linie B","")</f>
        <v/>
      </c>
      <c r="W9221" s="95" t="str">
        <f t="shared" ref="W9221:W9284" si="578">IF(N9221="ANO",B9221&amp;"-Linie C","")</f>
        <v/>
      </c>
      <c r="X9221" s="95" t="str">
        <f t="shared" ref="X9221:X9284" si="579">IF(O9221="ANO",B9221&amp;"-Linie D","")</f>
        <v/>
      </c>
    </row>
    <row r="9222" spans="21:24" x14ac:dyDescent="0.3">
      <c r="U9222" s="95" t="str">
        <f t="shared" si="576"/>
        <v/>
      </c>
      <c r="V9222" s="95" t="str">
        <f t="shared" si="577"/>
        <v/>
      </c>
      <c r="W9222" s="95" t="str">
        <f t="shared" si="578"/>
        <v/>
      </c>
      <c r="X9222" s="95" t="str">
        <f t="shared" si="579"/>
        <v/>
      </c>
    </row>
    <row r="9223" spans="21:24" x14ac:dyDescent="0.3">
      <c r="U9223" s="95" t="str">
        <f t="shared" si="576"/>
        <v/>
      </c>
      <c r="V9223" s="95" t="str">
        <f t="shared" si="577"/>
        <v/>
      </c>
      <c r="W9223" s="95" t="str">
        <f t="shared" si="578"/>
        <v/>
      </c>
      <c r="X9223" s="95" t="str">
        <f t="shared" si="579"/>
        <v/>
      </c>
    </row>
    <row r="9224" spans="21:24" x14ac:dyDescent="0.3">
      <c r="U9224" s="95" t="str">
        <f t="shared" si="576"/>
        <v/>
      </c>
      <c r="V9224" s="95" t="str">
        <f t="shared" si="577"/>
        <v/>
      </c>
      <c r="W9224" s="95" t="str">
        <f t="shared" si="578"/>
        <v/>
      </c>
      <c r="X9224" s="95" t="str">
        <f t="shared" si="579"/>
        <v/>
      </c>
    </row>
    <row r="9225" spans="21:24" x14ac:dyDescent="0.3">
      <c r="U9225" s="95" t="str">
        <f t="shared" si="576"/>
        <v/>
      </c>
      <c r="V9225" s="95" t="str">
        <f t="shared" si="577"/>
        <v/>
      </c>
      <c r="W9225" s="95" t="str">
        <f t="shared" si="578"/>
        <v/>
      </c>
      <c r="X9225" s="95" t="str">
        <f t="shared" si="579"/>
        <v/>
      </c>
    </row>
    <row r="9226" spans="21:24" x14ac:dyDescent="0.3">
      <c r="U9226" s="95" t="str">
        <f t="shared" si="576"/>
        <v/>
      </c>
      <c r="V9226" s="95" t="str">
        <f t="shared" si="577"/>
        <v/>
      </c>
      <c r="W9226" s="95" t="str">
        <f t="shared" si="578"/>
        <v/>
      </c>
      <c r="X9226" s="95" t="str">
        <f t="shared" si="579"/>
        <v/>
      </c>
    </row>
    <row r="9227" spans="21:24" x14ac:dyDescent="0.3">
      <c r="U9227" s="95" t="str">
        <f t="shared" si="576"/>
        <v/>
      </c>
      <c r="V9227" s="95" t="str">
        <f t="shared" si="577"/>
        <v/>
      </c>
      <c r="W9227" s="95" t="str">
        <f t="shared" si="578"/>
        <v/>
      </c>
      <c r="X9227" s="95" t="str">
        <f t="shared" si="579"/>
        <v/>
      </c>
    </row>
    <row r="9228" spans="21:24" x14ac:dyDescent="0.3">
      <c r="U9228" s="95" t="str">
        <f t="shared" si="576"/>
        <v/>
      </c>
      <c r="V9228" s="95" t="str">
        <f t="shared" si="577"/>
        <v/>
      </c>
      <c r="W9228" s="95" t="str">
        <f t="shared" si="578"/>
        <v/>
      </c>
      <c r="X9228" s="95" t="str">
        <f t="shared" si="579"/>
        <v/>
      </c>
    </row>
    <row r="9229" spans="21:24" x14ac:dyDescent="0.3">
      <c r="U9229" s="95" t="str">
        <f t="shared" si="576"/>
        <v/>
      </c>
      <c r="V9229" s="95" t="str">
        <f t="shared" si="577"/>
        <v/>
      </c>
      <c r="W9229" s="95" t="str">
        <f t="shared" si="578"/>
        <v/>
      </c>
      <c r="X9229" s="95" t="str">
        <f t="shared" si="579"/>
        <v/>
      </c>
    </row>
    <row r="9230" spans="21:24" x14ac:dyDescent="0.3">
      <c r="U9230" s="95" t="str">
        <f t="shared" si="576"/>
        <v/>
      </c>
      <c r="V9230" s="95" t="str">
        <f t="shared" si="577"/>
        <v/>
      </c>
      <c r="W9230" s="95" t="str">
        <f t="shared" si="578"/>
        <v/>
      </c>
      <c r="X9230" s="95" t="str">
        <f t="shared" si="579"/>
        <v/>
      </c>
    </row>
    <row r="9231" spans="21:24" x14ac:dyDescent="0.3">
      <c r="U9231" s="95" t="str">
        <f t="shared" si="576"/>
        <v/>
      </c>
      <c r="V9231" s="95" t="str">
        <f t="shared" si="577"/>
        <v/>
      </c>
      <c r="W9231" s="95" t="str">
        <f t="shared" si="578"/>
        <v/>
      </c>
      <c r="X9231" s="95" t="str">
        <f t="shared" si="579"/>
        <v/>
      </c>
    </row>
    <row r="9232" spans="21:24" x14ac:dyDescent="0.3">
      <c r="U9232" s="95" t="str">
        <f t="shared" si="576"/>
        <v/>
      </c>
      <c r="V9232" s="95" t="str">
        <f t="shared" si="577"/>
        <v/>
      </c>
      <c r="W9232" s="95" t="str">
        <f t="shared" si="578"/>
        <v/>
      </c>
      <c r="X9232" s="95" t="str">
        <f t="shared" si="579"/>
        <v/>
      </c>
    </row>
    <row r="9233" spans="21:24" x14ac:dyDescent="0.3">
      <c r="U9233" s="95" t="str">
        <f t="shared" si="576"/>
        <v/>
      </c>
      <c r="V9233" s="95" t="str">
        <f t="shared" si="577"/>
        <v/>
      </c>
      <c r="W9233" s="95" t="str">
        <f t="shared" si="578"/>
        <v/>
      </c>
      <c r="X9233" s="95" t="str">
        <f t="shared" si="579"/>
        <v/>
      </c>
    </row>
    <row r="9234" spans="21:24" x14ac:dyDescent="0.3">
      <c r="U9234" s="95" t="str">
        <f t="shared" si="576"/>
        <v/>
      </c>
      <c r="V9234" s="95" t="str">
        <f t="shared" si="577"/>
        <v/>
      </c>
      <c r="W9234" s="95" t="str">
        <f t="shared" si="578"/>
        <v/>
      </c>
      <c r="X9234" s="95" t="str">
        <f t="shared" si="579"/>
        <v/>
      </c>
    </row>
    <row r="9235" spans="21:24" x14ac:dyDescent="0.3">
      <c r="U9235" s="95" t="str">
        <f t="shared" si="576"/>
        <v/>
      </c>
      <c r="V9235" s="95" t="str">
        <f t="shared" si="577"/>
        <v/>
      </c>
      <c r="W9235" s="95" t="str">
        <f t="shared" si="578"/>
        <v/>
      </c>
      <c r="X9235" s="95" t="str">
        <f t="shared" si="579"/>
        <v/>
      </c>
    </row>
    <row r="9236" spans="21:24" x14ac:dyDescent="0.3">
      <c r="U9236" s="95" t="str">
        <f t="shared" si="576"/>
        <v/>
      </c>
      <c r="V9236" s="95" t="str">
        <f t="shared" si="577"/>
        <v/>
      </c>
      <c r="W9236" s="95" t="str">
        <f t="shared" si="578"/>
        <v/>
      </c>
      <c r="X9236" s="95" t="str">
        <f t="shared" si="579"/>
        <v/>
      </c>
    </row>
    <row r="9237" spans="21:24" x14ac:dyDescent="0.3">
      <c r="U9237" s="95" t="str">
        <f t="shared" si="576"/>
        <v/>
      </c>
      <c r="V9237" s="95" t="str">
        <f t="shared" si="577"/>
        <v/>
      </c>
      <c r="W9237" s="95" t="str">
        <f t="shared" si="578"/>
        <v/>
      </c>
      <c r="X9237" s="95" t="str">
        <f t="shared" si="579"/>
        <v/>
      </c>
    </row>
    <row r="9238" spans="21:24" x14ac:dyDescent="0.3">
      <c r="U9238" s="95" t="str">
        <f t="shared" si="576"/>
        <v/>
      </c>
      <c r="V9238" s="95" t="str">
        <f t="shared" si="577"/>
        <v/>
      </c>
      <c r="W9238" s="95" t="str">
        <f t="shared" si="578"/>
        <v/>
      </c>
      <c r="X9238" s="95" t="str">
        <f t="shared" si="579"/>
        <v/>
      </c>
    </row>
    <row r="9239" spans="21:24" x14ac:dyDescent="0.3">
      <c r="U9239" s="95" t="str">
        <f t="shared" si="576"/>
        <v/>
      </c>
      <c r="V9239" s="95" t="str">
        <f t="shared" si="577"/>
        <v/>
      </c>
      <c r="W9239" s="95" t="str">
        <f t="shared" si="578"/>
        <v/>
      </c>
      <c r="X9239" s="95" t="str">
        <f t="shared" si="579"/>
        <v/>
      </c>
    </row>
    <row r="9240" spans="21:24" x14ac:dyDescent="0.3">
      <c r="U9240" s="95" t="str">
        <f t="shared" si="576"/>
        <v/>
      </c>
      <c r="V9240" s="95" t="str">
        <f t="shared" si="577"/>
        <v/>
      </c>
      <c r="W9240" s="95" t="str">
        <f t="shared" si="578"/>
        <v/>
      </c>
      <c r="X9240" s="95" t="str">
        <f t="shared" si="579"/>
        <v/>
      </c>
    </row>
    <row r="9241" spans="21:24" x14ac:dyDescent="0.3">
      <c r="U9241" s="95" t="str">
        <f t="shared" si="576"/>
        <v/>
      </c>
      <c r="V9241" s="95" t="str">
        <f t="shared" si="577"/>
        <v/>
      </c>
      <c r="W9241" s="95" t="str">
        <f t="shared" si="578"/>
        <v/>
      </c>
      <c r="X9241" s="95" t="str">
        <f t="shared" si="579"/>
        <v/>
      </c>
    </row>
    <row r="9242" spans="21:24" x14ac:dyDescent="0.3">
      <c r="U9242" s="95" t="str">
        <f t="shared" si="576"/>
        <v/>
      </c>
      <c r="V9242" s="95" t="str">
        <f t="shared" si="577"/>
        <v/>
      </c>
      <c r="W9242" s="95" t="str">
        <f t="shared" si="578"/>
        <v/>
      </c>
      <c r="X9242" s="95" t="str">
        <f t="shared" si="579"/>
        <v/>
      </c>
    </row>
    <row r="9243" spans="21:24" x14ac:dyDescent="0.3">
      <c r="U9243" s="95" t="str">
        <f t="shared" si="576"/>
        <v/>
      </c>
      <c r="V9243" s="95" t="str">
        <f t="shared" si="577"/>
        <v/>
      </c>
      <c r="W9243" s="95" t="str">
        <f t="shared" si="578"/>
        <v/>
      </c>
      <c r="X9243" s="95" t="str">
        <f t="shared" si="579"/>
        <v/>
      </c>
    </row>
    <row r="9244" spans="21:24" x14ac:dyDescent="0.3">
      <c r="U9244" s="95" t="str">
        <f t="shared" si="576"/>
        <v/>
      </c>
      <c r="V9244" s="95" t="str">
        <f t="shared" si="577"/>
        <v/>
      </c>
      <c r="W9244" s="95" t="str">
        <f t="shared" si="578"/>
        <v/>
      </c>
      <c r="X9244" s="95" t="str">
        <f t="shared" si="579"/>
        <v/>
      </c>
    </row>
    <row r="9245" spans="21:24" x14ac:dyDescent="0.3">
      <c r="U9245" s="95" t="str">
        <f t="shared" si="576"/>
        <v/>
      </c>
      <c r="V9245" s="95" t="str">
        <f t="shared" si="577"/>
        <v/>
      </c>
      <c r="W9245" s="95" t="str">
        <f t="shared" si="578"/>
        <v/>
      </c>
      <c r="X9245" s="95" t="str">
        <f t="shared" si="579"/>
        <v/>
      </c>
    </row>
    <row r="9246" spans="21:24" x14ac:dyDescent="0.3">
      <c r="U9246" s="95" t="str">
        <f t="shared" si="576"/>
        <v/>
      </c>
      <c r="V9246" s="95" t="str">
        <f t="shared" si="577"/>
        <v/>
      </c>
      <c r="W9246" s="95" t="str">
        <f t="shared" si="578"/>
        <v/>
      </c>
      <c r="X9246" s="95" t="str">
        <f t="shared" si="579"/>
        <v/>
      </c>
    </row>
    <row r="9247" spans="21:24" x14ac:dyDescent="0.3">
      <c r="U9247" s="95" t="str">
        <f t="shared" si="576"/>
        <v/>
      </c>
      <c r="V9247" s="95" t="str">
        <f t="shared" si="577"/>
        <v/>
      </c>
      <c r="W9247" s="95" t="str">
        <f t="shared" si="578"/>
        <v/>
      </c>
      <c r="X9247" s="95" t="str">
        <f t="shared" si="579"/>
        <v/>
      </c>
    </row>
    <row r="9248" spans="21:24" x14ac:dyDescent="0.3">
      <c r="U9248" s="95" t="str">
        <f t="shared" si="576"/>
        <v/>
      </c>
      <c r="V9248" s="95" t="str">
        <f t="shared" si="577"/>
        <v/>
      </c>
      <c r="W9248" s="95" t="str">
        <f t="shared" si="578"/>
        <v/>
      </c>
      <c r="X9248" s="95" t="str">
        <f t="shared" si="579"/>
        <v/>
      </c>
    </row>
    <row r="9249" spans="21:24" x14ac:dyDescent="0.3">
      <c r="U9249" s="95" t="str">
        <f t="shared" si="576"/>
        <v/>
      </c>
      <c r="V9249" s="95" t="str">
        <f t="shared" si="577"/>
        <v/>
      </c>
      <c r="W9249" s="95" t="str">
        <f t="shared" si="578"/>
        <v/>
      </c>
      <c r="X9249" s="95" t="str">
        <f t="shared" si="579"/>
        <v/>
      </c>
    </row>
    <row r="9250" spans="21:24" x14ac:dyDescent="0.3">
      <c r="U9250" s="95" t="str">
        <f t="shared" si="576"/>
        <v/>
      </c>
      <c r="V9250" s="95" t="str">
        <f t="shared" si="577"/>
        <v/>
      </c>
      <c r="W9250" s="95" t="str">
        <f t="shared" si="578"/>
        <v/>
      </c>
      <c r="X9250" s="95" t="str">
        <f t="shared" si="579"/>
        <v/>
      </c>
    </row>
    <row r="9251" spans="21:24" x14ac:dyDescent="0.3">
      <c r="U9251" s="95" t="str">
        <f t="shared" si="576"/>
        <v/>
      </c>
      <c r="V9251" s="95" t="str">
        <f t="shared" si="577"/>
        <v/>
      </c>
      <c r="W9251" s="95" t="str">
        <f t="shared" si="578"/>
        <v/>
      </c>
      <c r="X9251" s="95" t="str">
        <f t="shared" si="579"/>
        <v/>
      </c>
    </row>
    <row r="9252" spans="21:24" x14ac:dyDescent="0.3">
      <c r="U9252" s="95" t="str">
        <f t="shared" si="576"/>
        <v/>
      </c>
      <c r="V9252" s="95" t="str">
        <f t="shared" si="577"/>
        <v/>
      </c>
      <c r="W9252" s="95" t="str">
        <f t="shared" si="578"/>
        <v/>
      </c>
      <c r="X9252" s="95" t="str">
        <f t="shared" si="579"/>
        <v/>
      </c>
    </row>
    <row r="9253" spans="21:24" x14ac:dyDescent="0.3">
      <c r="U9253" s="95" t="str">
        <f t="shared" si="576"/>
        <v/>
      </c>
      <c r="V9253" s="95" t="str">
        <f t="shared" si="577"/>
        <v/>
      </c>
      <c r="W9253" s="95" t="str">
        <f t="shared" si="578"/>
        <v/>
      </c>
      <c r="X9253" s="95" t="str">
        <f t="shared" si="579"/>
        <v/>
      </c>
    </row>
    <row r="9254" spans="21:24" x14ac:dyDescent="0.3">
      <c r="U9254" s="95" t="str">
        <f t="shared" si="576"/>
        <v/>
      </c>
      <c r="V9254" s="95" t="str">
        <f t="shared" si="577"/>
        <v/>
      </c>
      <c r="W9254" s="95" t="str">
        <f t="shared" si="578"/>
        <v/>
      </c>
      <c r="X9254" s="95" t="str">
        <f t="shared" si="579"/>
        <v/>
      </c>
    </row>
    <row r="9255" spans="21:24" x14ac:dyDescent="0.3">
      <c r="U9255" s="95" t="str">
        <f t="shared" si="576"/>
        <v/>
      </c>
      <c r="V9255" s="95" t="str">
        <f t="shared" si="577"/>
        <v/>
      </c>
      <c r="W9255" s="95" t="str">
        <f t="shared" si="578"/>
        <v/>
      </c>
      <c r="X9255" s="95" t="str">
        <f t="shared" si="579"/>
        <v/>
      </c>
    </row>
    <row r="9256" spans="21:24" x14ac:dyDescent="0.3">
      <c r="U9256" s="95" t="str">
        <f t="shared" si="576"/>
        <v/>
      </c>
      <c r="V9256" s="95" t="str">
        <f t="shared" si="577"/>
        <v/>
      </c>
      <c r="W9256" s="95" t="str">
        <f t="shared" si="578"/>
        <v/>
      </c>
      <c r="X9256" s="95" t="str">
        <f t="shared" si="579"/>
        <v/>
      </c>
    </row>
    <row r="9257" spans="21:24" x14ac:dyDescent="0.3">
      <c r="U9257" s="95" t="str">
        <f t="shared" si="576"/>
        <v/>
      </c>
      <c r="V9257" s="95" t="str">
        <f t="shared" si="577"/>
        <v/>
      </c>
      <c r="W9257" s="95" t="str">
        <f t="shared" si="578"/>
        <v/>
      </c>
      <c r="X9257" s="95" t="str">
        <f t="shared" si="579"/>
        <v/>
      </c>
    </row>
    <row r="9258" spans="21:24" x14ac:dyDescent="0.3">
      <c r="U9258" s="95" t="str">
        <f t="shared" si="576"/>
        <v/>
      </c>
      <c r="V9258" s="95" t="str">
        <f t="shared" si="577"/>
        <v/>
      </c>
      <c r="W9258" s="95" t="str">
        <f t="shared" si="578"/>
        <v/>
      </c>
      <c r="X9258" s="95" t="str">
        <f t="shared" si="579"/>
        <v/>
      </c>
    </row>
    <row r="9259" spans="21:24" x14ac:dyDescent="0.3">
      <c r="U9259" s="95" t="str">
        <f t="shared" si="576"/>
        <v/>
      </c>
      <c r="V9259" s="95" t="str">
        <f t="shared" si="577"/>
        <v/>
      </c>
      <c r="W9259" s="95" t="str">
        <f t="shared" si="578"/>
        <v/>
      </c>
      <c r="X9259" s="95" t="str">
        <f t="shared" si="579"/>
        <v/>
      </c>
    </row>
    <row r="9260" spans="21:24" x14ac:dyDescent="0.3">
      <c r="U9260" s="95" t="str">
        <f t="shared" si="576"/>
        <v/>
      </c>
      <c r="V9260" s="95" t="str">
        <f t="shared" si="577"/>
        <v/>
      </c>
      <c r="W9260" s="95" t="str">
        <f t="shared" si="578"/>
        <v/>
      </c>
      <c r="X9260" s="95" t="str">
        <f t="shared" si="579"/>
        <v/>
      </c>
    </row>
    <row r="9261" spans="21:24" x14ac:dyDescent="0.3">
      <c r="U9261" s="95" t="str">
        <f t="shared" si="576"/>
        <v/>
      </c>
      <c r="V9261" s="95" t="str">
        <f t="shared" si="577"/>
        <v/>
      </c>
      <c r="W9261" s="95" t="str">
        <f t="shared" si="578"/>
        <v/>
      </c>
      <c r="X9261" s="95" t="str">
        <f t="shared" si="579"/>
        <v/>
      </c>
    </row>
    <row r="9262" spans="21:24" x14ac:dyDescent="0.3">
      <c r="U9262" s="95" t="str">
        <f t="shared" si="576"/>
        <v/>
      </c>
      <c r="V9262" s="95" t="str">
        <f t="shared" si="577"/>
        <v/>
      </c>
      <c r="W9262" s="95" t="str">
        <f t="shared" si="578"/>
        <v/>
      </c>
      <c r="X9262" s="95" t="str">
        <f t="shared" si="579"/>
        <v/>
      </c>
    </row>
    <row r="9263" spans="21:24" x14ac:dyDescent="0.3">
      <c r="U9263" s="95" t="str">
        <f t="shared" si="576"/>
        <v/>
      </c>
      <c r="V9263" s="95" t="str">
        <f t="shared" si="577"/>
        <v/>
      </c>
      <c r="W9263" s="95" t="str">
        <f t="shared" si="578"/>
        <v/>
      </c>
      <c r="X9263" s="95" t="str">
        <f t="shared" si="579"/>
        <v/>
      </c>
    </row>
    <row r="9264" spans="21:24" x14ac:dyDescent="0.3">
      <c r="U9264" s="95" t="str">
        <f t="shared" si="576"/>
        <v/>
      </c>
      <c r="V9264" s="95" t="str">
        <f t="shared" si="577"/>
        <v/>
      </c>
      <c r="W9264" s="95" t="str">
        <f t="shared" si="578"/>
        <v/>
      </c>
      <c r="X9264" s="95" t="str">
        <f t="shared" si="579"/>
        <v/>
      </c>
    </row>
    <row r="9265" spans="21:24" x14ac:dyDescent="0.3">
      <c r="U9265" s="95" t="str">
        <f t="shared" si="576"/>
        <v/>
      </c>
      <c r="V9265" s="95" t="str">
        <f t="shared" si="577"/>
        <v/>
      </c>
      <c r="W9265" s="95" t="str">
        <f t="shared" si="578"/>
        <v/>
      </c>
      <c r="X9265" s="95" t="str">
        <f t="shared" si="579"/>
        <v/>
      </c>
    </row>
    <row r="9266" spans="21:24" x14ac:dyDescent="0.3">
      <c r="U9266" s="95" t="str">
        <f t="shared" si="576"/>
        <v/>
      </c>
      <c r="V9266" s="95" t="str">
        <f t="shared" si="577"/>
        <v/>
      </c>
      <c r="W9266" s="95" t="str">
        <f t="shared" si="578"/>
        <v/>
      </c>
      <c r="X9266" s="95" t="str">
        <f t="shared" si="579"/>
        <v/>
      </c>
    </row>
    <row r="9267" spans="21:24" x14ac:dyDescent="0.3">
      <c r="U9267" s="95" t="str">
        <f t="shared" si="576"/>
        <v/>
      </c>
      <c r="V9267" s="95" t="str">
        <f t="shared" si="577"/>
        <v/>
      </c>
      <c r="W9267" s="95" t="str">
        <f t="shared" si="578"/>
        <v/>
      </c>
      <c r="X9267" s="95" t="str">
        <f t="shared" si="579"/>
        <v/>
      </c>
    </row>
    <row r="9268" spans="21:24" x14ac:dyDescent="0.3">
      <c r="U9268" s="95" t="str">
        <f t="shared" si="576"/>
        <v/>
      </c>
      <c r="V9268" s="95" t="str">
        <f t="shared" si="577"/>
        <v/>
      </c>
      <c r="W9268" s="95" t="str">
        <f t="shared" si="578"/>
        <v/>
      </c>
      <c r="X9268" s="95" t="str">
        <f t="shared" si="579"/>
        <v/>
      </c>
    </row>
    <row r="9269" spans="21:24" x14ac:dyDescent="0.3">
      <c r="U9269" s="95" t="str">
        <f t="shared" si="576"/>
        <v/>
      </c>
      <c r="V9269" s="95" t="str">
        <f t="shared" si="577"/>
        <v/>
      </c>
      <c r="W9269" s="95" t="str">
        <f t="shared" si="578"/>
        <v/>
      </c>
      <c r="X9269" s="95" t="str">
        <f t="shared" si="579"/>
        <v/>
      </c>
    </row>
    <row r="9270" spans="21:24" x14ac:dyDescent="0.3">
      <c r="U9270" s="95" t="str">
        <f t="shared" si="576"/>
        <v/>
      </c>
      <c r="V9270" s="95" t="str">
        <f t="shared" si="577"/>
        <v/>
      </c>
      <c r="W9270" s="95" t="str">
        <f t="shared" si="578"/>
        <v/>
      </c>
      <c r="X9270" s="95" t="str">
        <f t="shared" si="579"/>
        <v/>
      </c>
    </row>
    <row r="9271" spans="21:24" x14ac:dyDescent="0.3">
      <c r="U9271" s="95" t="str">
        <f t="shared" si="576"/>
        <v/>
      </c>
      <c r="V9271" s="95" t="str">
        <f t="shared" si="577"/>
        <v/>
      </c>
      <c r="W9271" s="95" t="str">
        <f t="shared" si="578"/>
        <v/>
      </c>
      <c r="X9271" s="95" t="str">
        <f t="shared" si="579"/>
        <v/>
      </c>
    </row>
    <row r="9272" spans="21:24" x14ac:dyDescent="0.3">
      <c r="U9272" s="95" t="str">
        <f t="shared" si="576"/>
        <v/>
      </c>
      <c r="V9272" s="95" t="str">
        <f t="shared" si="577"/>
        <v/>
      </c>
      <c r="W9272" s="95" t="str">
        <f t="shared" si="578"/>
        <v/>
      </c>
      <c r="X9272" s="95" t="str">
        <f t="shared" si="579"/>
        <v/>
      </c>
    </row>
    <row r="9273" spans="21:24" x14ac:dyDescent="0.3">
      <c r="U9273" s="95" t="str">
        <f t="shared" si="576"/>
        <v/>
      </c>
      <c r="V9273" s="95" t="str">
        <f t="shared" si="577"/>
        <v/>
      </c>
      <c r="W9273" s="95" t="str">
        <f t="shared" si="578"/>
        <v/>
      </c>
      <c r="X9273" s="95" t="str">
        <f t="shared" si="579"/>
        <v/>
      </c>
    </row>
    <row r="9274" spans="21:24" x14ac:dyDescent="0.3">
      <c r="U9274" s="95" t="str">
        <f t="shared" si="576"/>
        <v/>
      </c>
      <c r="V9274" s="95" t="str">
        <f t="shared" si="577"/>
        <v/>
      </c>
      <c r="W9274" s="95" t="str">
        <f t="shared" si="578"/>
        <v/>
      </c>
      <c r="X9274" s="95" t="str">
        <f t="shared" si="579"/>
        <v/>
      </c>
    </row>
    <row r="9275" spans="21:24" x14ac:dyDescent="0.3">
      <c r="U9275" s="95" t="str">
        <f t="shared" si="576"/>
        <v/>
      </c>
      <c r="V9275" s="95" t="str">
        <f t="shared" si="577"/>
        <v/>
      </c>
      <c r="W9275" s="95" t="str">
        <f t="shared" si="578"/>
        <v/>
      </c>
      <c r="X9275" s="95" t="str">
        <f t="shared" si="579"/>
        <v/>
      </c>
    </row>
    <row r="9276" spans="21:24" x14ac:dyDescent="0.3">
      <c r="U9276" s="95" t="str">
        <f t="shared" si="576"/>
        <v/>
      </c>
      <c r="V9276" s="95" t="str">
        <f t="shared" si="577"/>
        <v/>
      </c>
      <c r="W9276" s="95" t="str">
        <f t="shared" si="578"/>
        <v/>
      </c>
      <c r="X9276" s="95" t="str">
        <f t="shared" si="579"/>
        <v/>
      </c>
    </row>
    <row r="9277" spans="21:24" x14ac:dyDescent="0.3">
      <c r="U9277" s="95" t="str">
        <f t="shared" si="576"/>
        <v/>
      </c>
      <c r="V9277" s="95" t="str">
        <f t="shared" si="577"/>
        <v/>
      </c>
      <c r="W9277" s="95" t="str">
        <f t="shared" si="578"/>
        <v/>
      </c>
      <c r="X9277" s="95" t="str">
        <f t="shared" si="579"/>
        <v/>
      </c>
    </row>
    <row r="9278" spans="21:24" x14ac:dyDescent="0.3">
      <c r="U9278" s="95" t="str">
        <f t="shared" si="576"/>
        <v/>
      </c>
      <c r="V9278" s="95" t="str">
        <f t="shared" si="577"/>
        <v/>
      </c>
      <c r="W9278" s="95" t="str">
        <f t="shared" si="578"/>
        <v/>
      </c>
      <c r="X9278" s="95" t="str">
        <f t="shared" si="579"/>
        <v/>
      </c>
    </row>
    <row r="9279" spans="21:24" x14ac:dyDescent="0.3">
      <c r="U9279" s="95" t="str">
        <f t="shared" si="576"/>
        <v/>
      </c>
      <c r="V9279" s="95" t="str">
        <f t="shared" si="577"/>
        <v/>
      </c>
      <c r="W9279" s="95" t="str">
        <f t="shared" si="578"/>
        <v/>
      </c>
      <c r="X9279" s="95" t="str">
        <f t="shared" si="579"/>
        <v/>
      </c>
    </row>
    <row r="9280" spans="21:24" x14ac:dyDescent="0.3">
      <c r="U9280" s="95" t="str">
        <f t="shared" si="576"/>
        <v/>
      </c>
      <c r="V9280" s="95" t="str">
        <f t="shared" si="577"/>
        <v/>
      </c>
      <c r="W9280" s="95" t="str">
        <f t="shared" si="578"/>
        <v/>
      </c>
      <c r="X9280" s="95" t="str">
        <f t="shared" si="579"/>
        <v/>
      </c>
    </row>
    <row r="9281" spans="21:24" x14ac:dyDescent="0.3">
      <c r="U9281" s="95" t="str">
        <f t="shared" si="576"/>
        <v/>
      </c>
      <c r="V9281" s="95" t="str">
        <f t="shared" si="577"/>
        <v/>
      </c>
      <c r="W9281" s="95" t="str">
        <f t="shared" si="578"/>
        <v/>
      </c>
      <c r="X9281" s="95" t="str">
        <f t="shared" si="579"/>
        <v/>
      </c>
    </row>
    <row r="9282" spans="21:24" x14ac:dyDescent="0.3">
      <c r="U9282" s="95" t="str">
        <f t="shared" si="576"/>
        <v/>
      </c>
      <c r="V9282" s="95" t="str">
        <f t="shared" si="577"/>
        <v/>
      </c>
      <c r="W9282" s="95" t="str">
        <f t="shared" si="578"/>
        <v/>
      </c>
      <c r="X9282" s="95" t="str">
        <f t="shared" si="579"/>
        <v/>
      </c>
    </row>
    <row r="9283" spans="21:24" x14ac:dyDescent="0.3">
      <c r="U9283" s="95" t="str">
        <f t="shared" si="576"/>
        <v/>
      </c>
      <c r="V9283" s="95" t="str">
        <f t="shared" si="577"/>
        <v/>
      </c>
      <c r="W9283" s="95" t="str">
        <f t="shared" si="578"/>
        <v/>
      </c>
      <c r="X9283" s="95" t="str">
        <f t="shared" si="579"/>
        <v/>
      </c>
    </row>
    <row r="9284" spans="21:24" x14ac:dyDescent="0.3">
      <c r="U9284" s="95" t="str">
        <f t="shared" si="576"/>
        <v/>
      </c>
      <c r="V9284" s="95" t="str">
        <f t="shared" si="577"/>
        <v/>
      </c>
      <c r="W9284" s="95" t="str">
        <f t="shared" si="578"/>
        <v/>
      </c>
      <c r="X9284" s="95" t="str">
        <f t="shared" si="579"/>
        <v/>
      </c>
    </row>
    <row r="9285" spans="21:24" x14ac:dyDescent="0.3">
      <c r="U9285" s="95" t="str">
        <f t="shared" ref="U9285:U9348" si="580">IF(L9285="ANO",B9285&amp;"-Linie A","")</f>
        <v/>
      </c>
      <c r="V9285" s="95" t="str">
        <f t="shared" ref="V9285:V9348" si="581">IF(M9285="ANO",B9285&amp;"-Linie B","")</f>
        <v/>
      </c>
      <c r="W9285" s="95" t="str">
        <f t="shared" ref="W9285:W9348" si="582">IF(N9285="ANO",B9285&amp;"-Linie C","")</f>
        <v/>
      </c>
      <c r="X9285" s="95" t="str">
        <f t="shared" ref="X9285:X9348" si="583">IF(O9285="ANO",B9285&amp;"-Linie D","")</f>
        <v/>
      </c>
    </row>
    <row r="9286" spans="21:24" x14ac:dyDescent="0.3">
      <c r="U9286" s="95" t="str">
        <f t="shared" si="580"/>
        <v/>
      </c>
      <c r="V9286" s="95" t="str">
        <f t="shared" si="581"/>
        <v/>
      </c>
      <c r="W9286" s="95" t="str">
        <f t="shared" si="582"/>
        <v/>
      </c>
      <c r="X9286" s="95" t="str">
        <f t="shared" si="583"/>
        <v/>
      </c>
    </row>
    <row r="9287" spans="21:24" x14ac:dyDescent="0.3">
      <c r="U9287" s="95" t="str">
        <f t="shared" si="580"/>
        <v/>
      </c>
      <c r="V9287" s="95" t="str">
        <f t="shared" si="581"/>
        <v/>
      </c>
      <c r="W9287" s="95" t="str">
        <f t="shared" si="582"/>
        <v/>
      </c>
      <c r="X9287" s="95" t="str">
        <f t="shared" si="583"/>
        <v/>
      </c>
    </row>
    <row r="9288" spans="21:24" x14ac:dyDescent="0.3">
      <c r="U9288" s="95" t="str">
        <f t="shared" si="580"/>
        <v/>
      </c>
      <c r="V9288" s="95" t="str">
        <f t="shared" si="581"/>
        <v/>
      </c>
      <c r="W9288" s="95" t="str">
        <f t="shared" si="582"/>
        <v/>
      </c>
      <c r="X9288" s="95" t="str">
        <f t="shared" si="583"/>
        <v/>
      </c>
    </row>
    <row r="9289" spans="21:24" x14ac:dyDescent="0.3">
      <c r="U9289" s="95" t="str">
        <f t="shared" si="580"/>
        <v/>
      </c>
      <c r="V9289" s="95" t="str">
        <f t="shared" si="581"/>
        <v/>
      </c>
      <c r="W9289" s="95" t="str">
        <f t="shared" si="582"/>
        <v/>
      </c>
      <c r="X9289" s="95" t="str">
        <f t="shared" si="583"/>
        <v/>
      </c>
    </row>
    <row r="9290" spans="21:24" x14ac:dyDescent="0.3">
      <c r="U9290" s="95" t="str">
        <f t="shared" si="580"/>
        <v/>
      </c>
      <c r="V9290" s="95" t="str">
        <f t="shared" si="581"/>
        <v/>
      </c>
      <c r="W9290" s="95" t="str">
        <f t="shared" si="582"/>
        <v/>
      </c>
      <c r="X9290" s="95" t="str">
        <f t="shared" si="583"/>
        <v/>
      </c>
    </row>
    <row r="9291" spans="21:24" x14ac:dyDescent="0.3">
      <c r="U9291" s="95" t="str">
        <f t="shared" si="580"/>
        <v/>
      </c>
      <c r="V9291" s="95" t="str">
        <f t="shared" si="581"/>
        <v/>
      </c>
      <c r="W9291" s="95" t="str">
        <f t="shared" si="582"/>
        <v/>
      </c>
      <c r="X9291" s="95" t="str">
        <f t="shared" si="583"/>
        <v/>
      </c>
    </row>
    <row r="9292" spans="21:24" x14ac:dyDescent="0.3">
      <c r="U9292" s="95" t="str">
        <f t="shared" si="580"/>
        <v/>
      </c>
      <c r="V9292" s="95" t="str">
        <f t="shared" si="581"/>
        <v/>
      </c>
      <c r="W9292" s="95" t="str">
        <f t="shared" si="582"/>
        <v/>
      </c>
      <c r="X9292" s="95" t="str">
        <f t="shared" si="583"/>
        <v/>
      </c>
    </row>
    <row r="9293" spans="21:24" x14ac:dyDescent="0.3">
      <c r="U9293" s="95" t="str">
        <f t="shared" si="580"/>
        <v/>
      </c>
      <c r="V9293" s="95" t="str">
        <f t="shared" si="581"/>
        <v/>
      </c>
      <c r="W9293" s="95" t="str">
        <f t="shared" si="582"/>
        <v/>
      </c>
      <c r="X9293" s="95" t="str">
        <f t="shared" si="583"/>
        <v/>
      </c>
    </row>
    <row r="9294" spans="21:24" x14ac:dyDescent="0.3">
      <c r="U9294" s="95" t="str">
        <f t="shared" si="580"/>
        <v/>
      </c>
      <c r="V9294" s="95" t="str">
        <f t="shared" si="581"/>
        <v/>
      </c>
      <c r="W9294" s="95" t="str">
        <f t="shared" si="582"/>
        <v/>
      </c>
      <c r="X9294" s="95" t="str">
        <f t="shared" si="583"/>
        <v/>
      </c>
    </row>
    <row r="9295" spans="21:24" x14ac:dyDescent="0.3">
      <c r="U9295" s="95" t="str">
        <f t="shared" si="580"/>
        <v/>
      </c>
      <c r="V9295" s="95" t="str">
        <f t="shared" si="581"/>
        <v/>
      </c>
      <c r="W9295" s="95" t="str">
        <f t="shared" si="582"/>
        <v/>
      </c>
      <c r="X9295" s="95" t="str">
        <f t="shared" si="583"/>
        <v/>
      </c>
    </row>
    <row r="9296" spans="21:24" x14ac:dyDescent="0.3">
      <c r="U9296" s="95" t="str">
        <f t="shared" si="580"/>
        <v/>
      </c>
      <c r="V9296" s="95" t="str">
        <f t="shared" si="581"/>
        <v/>
      </c>
      <c r="W9296" s="95" t="str">
        <f t="shared" si="582"/>
        <v/>
      </c>
      <c r="X9296" s="95" t="str">
        <f t="shared" si="583"/>
        <v/>
      </c>
    </row>
    <row r="9297" spans="21:24" x14ac:dyDescent="0.3">
      <c r="U9297" s="95" t="str">
        <f t="shared" si="580"/>
        <v/>
      </c>
      <c r="V9297" s="95" t="str">
        <f t="shared" si="581"/>
        <v/>
      </c>
      <c r="W9297" s="95" t="str">
        <f t="shared" si="582"/>
        <v/>
      </c>
      <c r="X9297" s="95" t="str">
        <f t="shared" si="583"/>
        <v/>
      </c>
    </row>
    <row r="9298" spans="21:24" x14ac:dyDescent="0.3">
      <c r="U9298" s="95" t="str">
        <f t="shared" si="580"/>
        <v/>
      </c>
      <c r="V9298" s="95" t="str">
        <f t="shared" si="581"/>
        <v/>
      </c>
      <c r="W9298" s="95" t="str">
        <f t="shared" si="582"/>
        <v/>
      </c>
      <c r="X9298" s="95" t="str">
        <f t="shared" si="583"/>
        <v/>
      </c>
    </row>
    <row r="9299" spans="21:24" x14ac:dyDescent="0.3">
      <c r="U9299" s="95" t="str">
        <f t="shared" si="580"/>
        <v/>
      </c>
      <c r="V9299" s="95" t="str">
        <f t="shared" si="581"/>
        <v/>
      </c>
      <c r="W9299" s="95" t="str">
        <f t="shared" si="582"/>
        <v/>
      </c>
      <c r="X9299" s="95" t="str">
        <f t="shared" si="583"/>
        <v/>
      </c>
    </row>
    <row r="9300" spans="21:24" x14ac:dyDescent="0.3">
      <c r="U9300" s="95" t="str">
        <f t="shared" si="580"/>
        <v/>
      </c>
      <c r="V9300" s="95" t="str">
        <f t="shared" si="581"/>
        <v/>
      </c>
      <c r="W9300" s="95" t="str">
        <f t="shared" si="582"/>
        <v/>
      </c>
      <c r="X9300" s="95" t="str">
        <f t="shared" si="583"/>
        <v/>
      </c>
    </row>
    <row r="9301" spans="21:24" x14ac:dyDescent="0.3">
      <c r="U9301" s="95" t="str">
        <f t="shared" si="580"/>
        <v/>
      </c>
      <c r="V9301" s="95" t="str">
        <f t="shared" si="581"/>
        <v/>
      </c>
      <c r="W9301" s="95" t="str">
        <f t="shared" si="582"/>
        <v/>
      </c>
      <c r="X9301" s="95" t="str">
        <f t="shared" si="583"/>
        <v/>
      </c>
    </row>
    <row r="9302" spans="21:24" x14ac:dyDescent="0.3">
      <c r="U9302" s="95" t="str">
        <f t="shared" si="580"/>
        <v/>
      </c>
      <c r="V9302" s="95" t="str">
        <f t="shared" si="581"/>
        <v/>
      </c>
      <c r="W9302" s="95" t="str">
        <f t="shared" si="582"/>
        <v/>
      </c>
      <c r="X9302" s="95" t="str">
        <f t="shared" si="583"/>
        <v/>
      </c>
    </row>
    <row r="9303" spans="21:24" x14ac:dyDescent="0.3">
      <c r="U9303" s="95" t="str">
        <f t="shared" si="580"/>
        <v/>
      </c>
      <c r="V9303" s="95" t="str">
        <f t="shared" si="581"/>
        <v/>
      </c>
      <c r="W9303" s="95" t="str">
        <f t="shared" si="582"/>
        <v/>
      </c>
      <c r="X9303" s="95" t="str">
        <f t="shared" si="583"/>
        <v/>
      </c>
    </row>
    <row r="9304" spans="21:24" x14ac:dyDescent="0.3">
      <c r="U9304" s="95" t="str">
        <f t="shared" si="580"/>
        <v/>
      </c>
      <c r="V9304" s="95" t="str">
        <f t="shared" si="581"/>
        <v/>
      </c>
      <c r="W9304" s="95" t="str">
        <f t="shared" si="582"/>
        <v/>
      </c>
      <c r="X9304" s="95" t="str">
        <f t="shared" si="583"/>
        <v/>
      </c>
    </row>
    <row r="9305" spans="21:24" x14ac:dyDescent="0.3">
      <c r="U9305" s="95" t="str">
        <f t="shared" si="580"/>
        <v/>
      </c>
      <c r="V9305" s="95" t="str">
        <f t="shared" si="581"/>
        <v/>
      </c>
      <c r="W9305" s="95" t="str">
        <f t="shared" si="582"/>
        <v/>
      </c>
      <c r="X9305" s="95" t="str">
        <f t="shared" si="583"/>
        <v/>
      </c>
    </row>
    <row r="9306" spans="21:24" x14ac:dyDescent="0.3">
      <c r="U9306" s="95" t="str">
        <f t="shared" si="580"/>
        <v/>
      </c>
      <c r="V9306" s="95" t="str">
        <f t="shared" si="581"/>
        <v/>
      </c>
      <c r="W9306" s="95" t="str">
        <f t="shared" si="582"/>
        <v/>
      </c>
      <c r="X9306" s="95" t="str">
        <f t="shared" si="583"/>
        <v/>
      </c>
    </row>
    <row r="9307" spans="21:24" x14ac:dyDescent="0.3">
      <c r="U9307" s="95" t="str">
        <f t="shared" si="580"/>
        <v/>
      </c>
      <c r="V9307" s="95" t="str">
        <f t="shared" si="581"/>
        <v/>
      </c>
      <c r="W9307" s="95" t="str">
        <f t="shared" si="582"/>
        <v/>
      </c>
      <c r="X9307" s="95" t="str">
        <f t="shared" si="583"/>
        <v/>
      </c>
    </row>
    <row r="9308" spans="21:24" x14ac:dyDescent="0.3">
      <c r="U9308" s="95" t="str">
        <f t="shared" si="580"/>
        <v/>
      </c>
      <c r="V9308" s="95" t="str">
        <f t="shared" si="581"/>
        <v/>
      </c>
      <c r="W9308" s="95" t="str">
        <f t="shared" si="582"/>
        <v/>
      </c>
      <c r="X9308" s="95" t="str">
        <f t="shared" si="583"/>
        <v/>
      </c>
    </row>
    <row r="9309" spans="21:24" x14ac:dyDescent="0.3">
      <c r="U9309" s="95" t="str">
        <f t="shared" si="580"/>
        <v/>
      </c>
      <c r="V9309" s="95" t="str">
        <f t="shared" si="581"/>
        <v/>
      </c>
      <c r="W9309" s="95" t="str">
        <f t="shared" si="582"/>
        <v/>
      </c>
      <c r="X9309" s="95" t="str">
        <f t="shared" si="583"/>
        <v/>
      </c>
    </row>
    <row r="9310" spans="21:24" x14ac:dyDescent="0.3">
      <c r="U9310" s="95" t="str">
        <f t="shared" si="580"/>
        <v/>
      </c>
      <c r="V9310" s="95" t="str">
        <f t="shared" si="581"/>
        <v/>
      </c>
      <c r="W9310" s="95" t="str">
        <f t="shared" si="582"/>
        <v/>
      </c>
      <c r="X9310" s="95" t="str">
        <f t="shared" si="583"/>
        <v/>
      </c>
    </row>
    <row r="9311" spans="21:24" x14ac:dyDescent="0.3">
      <c r="U9311" s="95" t="str">
        <f t="shared" si="580"/>
        <v/>
      </c>
      <c r="V9311" s="95" t="str">
        <f t="shared" si="581"/>
        <v/>
      </c>
      <c r="W9311" s="95" t="str">
        <f t="shared" si="582"/>
        <v/>
      </c>
      <c r="X9311" s="95" t="str">
        <f t="shared" si="583"/>
        <v/>
      </c>
    </row>
    <row r="9312" spans="21:24" x14ac:dyDescent="0.3">
      <c r="U9312" s="95" t="str">
        <f t="shared" si="580"/>
        <v/>
      </c>
      <c r="V9312" s="95" t="str">
        <f t="shared" si="581"/>
        <v/>
      </c>
      <c r="W9312" s="95" t="str">
        <f t="shared" si="582"/>
        <v/>
      </c>
      <c r="X9312" s="95" t="str">
        <f t="shared" si="583"/>
        <v/>
      </c>
    </row>
    <row r="9313" spans="21:24" x14ac:dyDescent="0.3">
      <c r="U9313" s="95" t="str">
        <f t="shared" si="580"/>
        <v/>
      </c>
      <c r="V9313" s="95" t="str">
        <f t="shared" si="581"/>
        <v/>
      </c>
      <c r="W9313" s="95" t="str">
        <f t="shared" si="582"/>
        <v/>
      </c>
      <c r="X9313" s="95" t="str">
        <f t="shared" si="583"/>
        <v/>
      </c>
    </row>
    <row r="9314" spans="21:24" x14ac:dyDescent="0.3">
      <c r="U9314" s="95" t="str">
        <f t="shared" si="580"/>
        <v/>
      </c>
      <c r="V9314" s="95" t="str">
        <f t="shared" si="581"/>
        <v/>
      </c>
      <c r="W9314" s="95" t="str">
        <f t="shared" si="582"/>
        <v/>
      </c>
      <c r="X9314" s="95" t="str">
        <f t="shared" si="583"/>
        <v/>
      </c>
    </row>
    <row r="9315" spans="21:24" x14ac:dyDescent="0.3">
      <c r="U9315" s="95" t="str">
        <f t="shared" si="580"/>
        <v/>
      </c>
      <c r="V9315" s="95" t="str">
        <f t="shared" si="581"/>
        <v/>
      </c>
      <c r="W9315" s="95" t="str">
        <f t="shared" si="582"/>
        <v/>
      </c>
      <c r="X9315" s="95" t="str">
        <f t="shared" si="583"/>
        <v/>
      </c>
    </row>
    <row r="9316" spans="21:24" x14ac:dyDescent="0.3">
      <c r="U9316" s="95" t="str">
        <f t="shared" si="580"/>
        <v/>
      </c>
      <c r="V9316" s="95" t="str">
        <f t="shared" si="581"/>
        <v/>
      </c>
      <c r="W9316" s="95" t="str">
        <f t="shared" si="582"/>
        <v/>
      </c>
      <c r="X9316" s="95" t="str">
        <f t="shared" si="583"/>
        <v/>
      </c>
    </row>
    <row r="9317" spans="21:24" x14ac:dyDescent="0.3">
      <c r="U9317" s="95" t="str">
        <f t="shared" si="580"/>
        <v/>
      </c>
      <c r="V9317" s="95" t="str">
        <f t="shared" si="581"/>
        <v/>
      </c>
      <c r="W9317" s="95" t="str">
        <f t="shared" si="582"/>
        <v/>
      </c>
      <c r="X9317" s="95" t="str">
        <f t="shared" si="583"/>
        <v/>
      </c>
    </row>
    <row r="9318" spans="21:24" x14ac:dyDescent="0.3">
      <c r="U9318" s="95" t="str">
        <f t="shared" si="580"/>
        <v/>
      </c>
      <c r="V9318" s="95" t="str">
        <f t="shared" si="581"/>
        <v/>
      </c>
      <c r="W9318" s="95" t="str">
        <f t="shared" si="582"/>
        <v/>
      </c>
      <c r="X9318" s="95" t="str">
        <f t="shared" si="583"/>
        <v/>
      </c>
    </row>
    <row r="9319" spans="21:24" x14ac:dyDescent="0.3">
      <c r="U9319" s="95" t="str">
        <f t="shared" si="580"/>
        <v/>
      </c>
      <c r="V9319" s="95" t="str">
        <f t="shared" si="581"/>
        <v/>
      </c>
      <c r="W9319" s="95" t="str">
        <f t="shared" si="582"/>
        <v/>
      </c>
      <c r="X9319" s="95" t="str">
        <f t="shared" si="583"/>
        <v/>
      </c>
    </row>
    <row r="9320" spans="21:24" x14ac:dyDescent="0.3">
      <c r="U9320" s="95" t="str">
        <f t="shared" si="580"/>
        <v/>
      </c>
      <c r="V9320" s="95" t="str">
        <f t="shared" si="581"/>
        <v/>
      </c>
      <c r="W9320" s="95" t="str">
        <f t="shared" si="582"/>
        <v/>
      </c>
      <c r="X9320" s="95" t="str">
        <f t="shared" si="583"/>
        <v/>
      </c>
    </row>
    <row r="9321" spans="21:24" x14ac:dyDescent="0.3">
      <c r="U9321" s="95" t="str">
        <f t="shared" si="580"/>
        <v/>
      </c>
      <c r="V9321" s="95" t="str">
        <f t="shared" si="581"/>
        <v/>
      </c>
      <c r="W9321" s="95" t="str">
        <f t="shared" si="582"/>
        <v/>
      </c>
      <c r="X9321" s="95" t="str">
        <f t="shared" si="583"/>
        <v/>
      </c>
    </row>
    <row r="9322" spans="21:24" x14ac:dyDescent="0.3">
      <c r="U9322" s="95" t="str">
        <f t="shared" si="580"/>
        <v/>
      </c>
      <c r="V9322" s="95" t="str">
        <f t="shared" si="581"/>
        <v/>
      </c>
      <c r="W9322" s="95" t="str">
        <f t="shared" si="582"/>
        <v/>
      </c>
      <c r="X9322" s="95" t="str">
        <f t="shared" si="583"/>
        <v/>
      </c>
    </row>
    <row r="9323" spans="21:24" x14ac:dyDescent="0.3">
      <c r="U9323" s="95" t="str">
        <f t="shared" si="580"/>
        <v/>
      </c>
      <c r="V9323" s="95" t="str">
        <f t="shared" si="581"/>
        <v/>
      </c>
      <c r="W9323" s="95" t="str">
        <f t="shared" si="582"/>
        <v/>
      </c>
      <c r="X9323" s="95" t="str">
        <f t="shared" si="583"/>
        <v/>
      </c>
    </row>
    <row r="9324" spans="21:24" x14ac:dyDescent="0.3">
      <c r="U9324" s="95" t="str">
        <f t="shared" si="580"/>
        <v/>
      </c>
      <c r="V9324" s="95" t="str">
        <f t="shared" si="581"/>
        <v/>
      </c>
      <c r="W9324" s="95" t="str">
        <f t="shared" si="582"/>
        <v/>
      </c>
      <c r="X9324" s="95" t="str">
        <f t="shared" si="583"/>
        <v/>
      </c>
    </row>
    <row r="9325" spans="21:24" x14ac:dyDescent="0.3">
      <c r="U9325" s="95" t="str">
        <f t="shared" si="580"/>
        <v/>
      </c>
      <c r="V9325" s="95" t="str">
        <f t="shared" si="581"/>
        <v/>
      </c>
      <c r="W9325" s="95" t="str">
        <f t="shared" si="582"/>
        <v/>
      </c>
      <c r="X9325" s="95" t="str">
        <f t="shared" si="583"/>
        <v/>
      </c>
    </row>
    <row r="9326" spans="21:24" x14ac:dyDescent="0.3">
      <c r="U9326" s="95" t="str">
        <f t="shared" si="580"/>
        <v/>
      </c>
      <c r="V9326" s="95" t="str">
        <f t="shared" si="581"/>
        <v/>
      </c>
      <c r="W9326" s="95" t="str">
        <f t="shared" si="582"/>
        <v/>
      </c>
      <c r="X9326" s="95" t="str">
        <f t="shared" si="583"/>
        <v/>
      </c>
    </row>
    <row r="9327" spans="21:24" x14ac:dyDescent="0.3">
      <c r="U9327" s="95" t="str">
        <f t="shared" si="580"/>
        <v/>
      </c>
      <c r="V9327" s="95" t="str">
        <f t="shared" si="581"/>
        <v/>
      </c>
      <c r="W9327" s="95" t="str">
        <f t="shared" si="582"/>
        <v/>
      </c>
      <c r="X9327" s="95" t="str">
        <f t="shared" si="583"/>
        <v/>
      </c>
    </row>
    <row r="9328" spans="21:24" x14ac:dyDescent="0.3">
      <c r="U9328" s="95" t="str">
        <f t="shared" si="580"/>
        <v/>
      </c>
      <c r="V9328" s="95" t="str">
        <f t="shared" si="581"/>
        <v/>
      </c>
      <c r="W9328" s="95" t="str">
        <f t="shared" si="582"/>
        <v/>
      </c>
      <c r="X9328" s="95" t="str">
        <f t="shared" si="583"/>
        <v/>
      </c>
    </row>
    <row r="9329" spans="21:24" x14ac:dyDescent="0.3">
      <c r="U9329" s="95" t="str">
        <f t="shared" si="580"/>
        <v/>
      </c>
      <c r="V9329" s="95" t="str">
        <f t="shared" si="581"/>
        <v/>
      </c>
      <c r="W9329" s="95" t="str">
        <f t="shared" si="582"/>
        <v/>
      </c>
      <c r="X9329" s="95" t="str">
        <f t="shared" si="583"/>
        <v/>
      </c>
    </row>
    <row r="9330" spans="21:24" x14ac:dyDescent="0.3">
      <c r="U9330" s="95" t="str">
        <f t="shared" si="580"/>
        <v/>
      </c>
      <c r="V9330" s="95" t="str">
        <f t="shared" si="581"/>
        <v/>
      </c>
      <c r="W9330" s="95" t="str">
        <f t="shared" si="582"/>
        <v/>
      </c>
      <c r="X9330" s="95" t="str">
        <f t="shared" si="583"/>
        <v/>
      </c>
    </row>
    <row r="9331" spans="21:24" x14ac:dyDescent="0.3">
      <c r="U9331" s="95" t="str">
        <f t="shared" si="580"/>
        <v/>
      </c>
      <c r="V9331" s="95" t="str">
        <f t="shared" si="581"/>
        <v/>
      </c>
      <c r="W9331" s="95" t="str">
        <f t="shared" si="582"/>
        <v/>
      </c>
      <c r="X9331" s="95" t="str">
        <f t="shared" si="583"/>
        <v/>
      </c>
    </row>
    <row r="9332" spans="21:24" x14ac:dyDescent="0.3">
      <c r="U9332" s="95" t="str">
        <f t="shared" si="580"/>
        <v/>
      </c>
      <c r="V9332" s="95" t="str">
        <f t="shared" si="581"/>
        <v/>
      </c>
      <c r="W9332" s="95" t="str">
        <f t="shared" si="582"/>
        <v/>
      </c>
      <c r="X9332" s="95" t="str">
        <f t="shared" si="583"/>
        <v/>
      </c>
    </row>
    <row r="9333" spans="21:24" x14ac:dyDescent="0.3">
      <c r="U9333" s="95" t="str">
        <f t="shared" si="580"/>
        <v/>
      </c>
      <c r="V9333" s="95" t="str">
        <f t="shared" si="581"/>
        <v/>
      </c>
      <c r="W9333" s="95" t="str">
        <f t="shared" si="582"/>
        <v/>
      </c>
      <c r="X9333" s="95" t="str">
        <f t="shared" si="583"/>
        <v/>
      </c>
    </row>
    <row r="9334" spans="21:24" x14ac:dyDescent="0.3">
      <c r="U9334" s="95" t="str">
        <f t="shared" si="580"/>
        <v/>
      </c>
      <c r="V9334" s="95" t="str">
        <f t="shared" si="581"/>
        <v/>
      </c>
      <c r="W9334" s="95" t="str">
        <f t="shared" si="582"/>
        <v/>
      </c>
      <c r="X9334" s="95" t="str">
        <f t="shared" si="583"/>
        <v/>
      </c>
    </row>
    <row r="9335" spans="21:24" x14ac:dyDescent="0.3">
      <c r="U9335" s="95" t="str">
        <f t="shared" si="580"/>
        <v/>
      </c>
      <c r="V9335" s="95" t="str">
        <f t="shared" si="581"/>
        <v/>
      </c>
      <c r="W9335" s="95" t="str">
        <f t="shared" si="582"/>
        <v/>
      </c>
      <c r="X9335" s="95" t="str">
        <f t="shared" si="583"/>
        <v/>
      </c>
    </row>
    <row r="9336" spans="21:24" x14ac:dyDescent="0.3">
      <c r="U9336" s="95" t="str">
        <f t="shared" si="580"/>
        <v/>
      </c>
      <c r="V9336" s="95" t="str">
        <f t="shared" si="581"/>
        <v/>
      </c>
      <c r="W9336" s="95" t="str">
        <f t="shared" si="582"/>
        <v/>
      </c>
      <c r="X9336" s="95" t="str">
        <f t="shared" si="583"/>
        <v/>
      </c>
    </row>
    <row r="9337" spans="21:24" x14ac:dyDescent="0.3">
      <c r="U9337" s="95" t="str">
        <f t="shared" si="580"/>
        <v/>
      </c>
      <c r="V9337" s="95" t="str">
        <f t="shared" si="581"/>
        <v/>
      </c>
      <c r="W9337" s="95" t="str">
        <f t="shared" si="582"/>
        <v/>
      </c>
      <c r="X9337" s="95" t="str">
        <f t="shared" si="583"/>
        <v/>
      </c>
    </row>
    <row r="9338" spans="21:24" x14ac:dyDescent="0.3">
      <c r="U9338" s="95" t="str">
        <f t="shared" si="580"/>
        <v/>
      </c>
      <c r="V9338" s="95" t="str">
        <f t="shared" si="581"/>
        <v/>
      </c>
      <c r="W9338" s="95" t="str">
        <f t="shared" si="582"/>
        <v/>
      </c>
      <c r="X9338" s="95" t="str">
        <f t="shared" si="583"/>
        <v/>
      </c>
    </row>
    <row r="9339" spans="21:24" x14ac:dyDescent="0.3">
      <c r="U9339" s="95" t="str">
        <f t="shared" si="580"/>
        <v/>
      </c>
      <c r="V9339" s="95" t="str">
        <f t="shared" si="581"/>
        <v/>
      </c>
      <c r="W9339" s="95" t="str">
        <f t="shared" si="582"/>
        <v/>
      </c>
      <c r="X9339" s="95" t="str">
        <f t="shared" si="583"/>
        <v/>
      </c>
    </row>
    <row r="9340" spans="21:24" x14ac:dyDescent="0.3">
      <c r="U9340" s="95" t="str">
        <f t="shared" si="580"/>
        <v/>
      </c>
      <c r="V9340" s="95" t="str">
        <f t="shared" si="581"/>
        <v/>
      </c>
      <c r="W9340" s="95" t="str">
        <f t="shared" si="582"/>
        <v/>
      </c>
      <c r="X9340" s="95" t="str">
        <f t="shared" si="583"/>
        <v/>
      </c>
    </row>
    <row r="9341" spans="21:24" x14ac:dyDescent="0.3">
      <c r="U9341" s="95" t="str">
        <f t="shared" si="580"/>
        <v/>
      </c>
      <c r="V9341" s="95" t="str">
        <f t="shared" si="581"/>
        <v/>
      </c>
      <c r="W9341" s="95" t="str">
        <f t="shared" si="582"/>
        <v/>
      </c>
      <c r="X9341" s="95" t="str">
        <f t="shared" si="583"/>
        <v/>
      </c>
    </row>
    <row r="9342" spans="21:24" x14ac:dyDescent="0.3">
      <c r="U9342" s="95" t="str">
        <f t="shared" si="580"/>
        <v/>
      </c>
      <c r="V9342" s="95" t="str">
        <f t="shared" si="581"/>
        <v/>
      </c>
      <c r="W9342" s="95" t="str">
        <f t="shared" si="582"/>
        <v/>
      </c>
      <c r="X9342" s="95" t="str">
        <f t="shared" si="583"/>
        <v/>
      </c>
    </row>
    <row r="9343" spans="21:24" x14ac:dyDescent="0.3">
      <c r="U9343" s="95" t="str">
        <f t="shared" si="580"/>
        <v/>
      </c>
      <c r="V9343" s="95" t="str">
        <f t="shared" si="581"/>
        <v/>
      </c>
      <c r="W9343" s="95" t="str">
        <f t="shared" si="582"/>
        <v/>
      </c>
      <c r="X9343" s="95" t="str">
        <f t="shared" si="583"/>
        <v/>
      </c>
    </row>
    <row r="9344" spans="21:24" x14ac:dyDescent="0.3">
      <c r="U9344" s="95" t="str">
        <f t="shared" si="580"/>
        <v/>
      </c>
      <c r="V9344" s="95" t="str">
        <f t="shared" si="581"/>
        <v/>
      </c>
      <c r="W9344" s="95" t="str">
        <f t="shared" si="582"/>
        <v/>
      </c>
      <c r="X9344" s="95" t="str">
        <f t="shared" si="583"/>
        <v/>
      </c>
    </row>
    <row r="9345" spans="21:24" x14ac:dyDescent="0.3">
      <c r="U9345" s="95" t="str">
        <f t="shared" si="580"/>
        <v/>
      </c>
      <c r="V9345" s="95" t="str">
        <f t="shared" si="581"/>
        <v/>
      </c>
      <c r="W9345" s="95" t="str">
        <f t="shared" si="582"/>
        <v/>
      </c>
      <c r="X9345" s="95" t="str">
        <f t="shared" si="583"/>
        <v/>
      </c>
    </row>
    <row r="9346" spans="21:24" x14ac:dyDescent="0.3">
      <c r="U9346" s="95" t="str">
        <f t="shared" si="580"/>
        <v/>
      </c>
      <c r="V9346" s="95" t="str">
        <f t="shared" si="581"/>
        <v/>
      </c>
      <c r="W9346" s="95" t="str">
        <f t="shared" si="582"/>
        <v/>
      </c>
      <c r="X9346" s="95" t="str">
        <f t="shared" si="583"/>
        <v/>
      </c>
    </row>
    <row r="9347" spans="21:24" x14ac:dyDescent="0.3">
      <c r="U9347" s="95" t="str">
        <f t="shared" si="580"/>
        <v/>
      </c>
      <c r="V9347" s="95" t="str">
        <f t="shared" si="581"/>
        <v/>
      </c>
      <c r="W9347" s="95" t="str">
        <f t="shared" si="582"/>
        <v/>
      </c>
      <c r="X9347" s="95" t="str">
        <f t="shared" si="583"/>
        <v/>
      </c>
    </row>
    <row r="9348" spans="21:24" x14ac:dyDescent="0.3">
      <c r="U9348" s="95" t="str">
        <f t="shared" si="580"/>
        <v/>
      </c>
      <c r="V9348" s="95" t="str">
        <f t="shared" si="581"/>
        <v/>
      </c>
      <c r="W9348" s="95" t="str">
        <f t="shared" si="582"/>
        <v/>
      </c>
      <c r="X9348" s="95" t="str">
        <f t="shared" si="583"/>
        <v/>
      </c>
    </row>
    <row r="9349" spans="21:24" x14ac:dyDescent="0.3">
      <c r="U9349" s="95" t="str">
        <f t="shared" ref="U9349:U9412" si="584">IF(L9349="ANO",B9349&amp;"-Linie A","")</f>
        <v/>
      </c>
      <c r="V9349" s="95" t="str">
        <f t="shared" ref="V9349:V9412" si="585">IF(M9349="ANO",B9349&amp;"-Linie B","")</f>
        <v/>
      </c>
      <c r="W9349" s="95" t="str">
        <f t="shared" ref="W9349:W9412" si="586">IF(N9349="ANO",B9349&amp;"-Linie C","")</f>
        <v/>
      </c>
      <c r="X9349" s="95" t="str">
        <f t="shared" ref="X9349:X9412" si="587">IF(O9349="ANO",B9349&amp;"-Linie D","")</f>
        <v/>
      </c>
    </row>
    <row r="9350" spans="21:24" x14ac:dyDescent="0.3">
      <c r="U9350" s="95" t="str">
        <f t="shared" si="584"/>
        <v/>
      </c>
      <c r="V9350" s="95" t="str">
        <f t="shared" si="585"/>
        <v/>
      </c>
      <c r="W9350" s="95" t="str">
        <f t="shared" si="586"/>
        <v/>
      </c>
      <c r="X9350" s="95" t="str">
        <f t="shared" si="587"/>
        <v/>
      </c>
    </row>
    <row r="9351" spans="21:24" x14ac:dyDescent="0.3">
      <c r="U9351" s="95" t="str">
        <f t="shared" si="584"/>
        <v/>
      </c>
      <c r="V9351" s="95" t="str">
        <f t="shared" si="585"/>
        <v/>
      </c>
      <c r="W9351" s="95" t="str">
        <f t="shared" si="586"/>
        <v/>
      </c>
      <c r="X9351" s="95" t="str">
        <f t="shared" si="587"/>
        <v/>
      </c>
    </row>
    <row r="9352" spans="21:24" x14ac:dyDescent="0.3">
      <c r="U9352" s="95" t="str">
        <f t="shared" si="584"/>
        <v/>
      </c>
      <c r="V9352" s="95" t="str">
        <f t="shared" si="585"/>
        <v/>
      </c>
      <c r="W9352" s="95" t="str">
        <f t="shared" si="586"/>
        <v/>
      </c>
      <c r="X9352" s="95" t="str">
        <f t="shared" si="587"/>
        <v/>
      </c>
    </row>
    <row r="9353" spans="21:24" x14ac:dyDescent="0.3">
      <c r="U9353" s="95" t="str">
        <f t="shared" si="584"/>
        <v/>
      </c>
      <c r="V9353" s="95" t="str">
        <f t="shared" si="585"/>
        <v/>
      </c>
      <c r="W9353" s="95" t="str">
        <f t="shared" si="586"/>
        <v/>
      </c>
      <c r="X9353" s="95" t="str">
        <f t="shared" si="587"/>
        <v/>
      </c>
    </row>
    <row r="9354" spans="21:24" x14ac:dyDescent="0.3">
      <c r="U9354" s="95" t="str">
        <f t="shared" si="584"/>
        <v/>
      </c>
      <c r="V9354" s="95" t="str">
        <f t="shared" si="585"/>
        <v/>
      </c>
      <c r="W9354" s="95" t="str">
        <f t="shared" si="586"/>
        <v/>
      </c>
      <c r="X9354" s="95" t="str">
        <f t="shared" si="587"/>
        <v/>
      </c>
    </row>
    <row r="9355" spans="21:24" x14ac:dyDescent="0.3">
      <c r="U9355" s="95" t="str">
        <f t="shared" si="584"/>
        <v/>
      </c>
      <c r="V9355" s="95" t="str">
        <f t="shared" si="585"/>
        <v/>
      </c>
      <c r="W9355" s="95" t="str">
        <f t="shared" si="586"/>
        <v/>
      </c>
      <c r="X9355" s="95" t="str">
        <f t="shared" si="587"/>
        <v/>
      </c>
    </row>
    <row r="9356" spans="21:24" x14ac:dyDescent="0.3">
      <c r="U9356" s="95" t="str">
        <f t="shared" si="584"/>
        <v/>
      </c>
      <c r="V9356" s="95" t="str">
        <f t="shared" si="585"/>
        <v/>
      </c>
      <c r="W9356" s="95" t="str">
        <f t="shared" si="586"/>
        <v/>
      </c>
      <c r="X9356" s="95" t="str">
        <f t="shared" si="587"/>
        <v/>
      </c>
    </row>
    <row r="9357" spans="21:24" x14ac:dyDescent="0.3">
      <c r="U9357" s="95" t="str">
        <f t="shared" si="584"/>
        <v/>
      </c>
      <c r="V9357" s="95" t="str">
        <f t="shared" si="585"/>
        <v/>
      </c>
      <c r="W9357" s="95" t="str">
        <f t="shared" si="586"/>
        <v/>
      </c>
      <c r="X9357" s="95" t="str">
        <f t="shared" si="587"/>
        <v/>
      </c>
    </row>
    <row r="9358" spans="21:24" x14ac:dyDescent="0.3">
      <c r="U9358" s="95" t="str">
        <f t="shared" si="584"/>
        <v/>
      </c>
      <c r="V9358" s="95" t="str">
        <f t="shared" si="585"/>
        <v/>
      </c>
      <c r="W9358" s="95" t="str">
        <f t="shared" si="586"/>
        <v/>
      </c>
      <c r="X9358" s="95" t="str">
        <f t="shared" si="587"/>
        <v/>
      </c>
    </row>
    <row r="9359" spans="21:24" x14ac:dyDescent="0.3">
      <c r="U9359" s="95" t="str">
        <f t="shared" si="584"/>
        <v/>
      </c>
      <c r="V9359" s="95" t="str">
        <f t="shared" si="585"/>
        <v/>
      </c>
      <c r="W9359" s="95" t="str">
        <f t="shared" si="586"/>
        <v/>
      </c>
      <c r="X9359" s="95" t="str">
        <f t="shared" si="587"/>
        <v/>
      </c>
    </row>
    <row r="9360" spans="21:24" x14ac:dyDescent="0.3">
      <c r="U9360" s="95" t="str">
        <f t="shared" si="584"/>
        <v/>
      </c>
      <c r="V9360" s="95" t="str">
        <f t="shared" si="585"/>
        <v/>
      </c>
      <c r="W9360" s="95" t="str">
        <f t="shared" si="586"/>
        <v/>
      </c>
      <c r="X9360" s="95" t="str">
        <f t="shared" si="587"/>
        <v/>
      </c>
    </row>
    <row r="9361" spans="21:24" x14ac:dyDescent="0.3">
      <c r="U9361" s="95" t="str">
        <f t="shared" si="584"/>
        <v/>
      </c>
      <c r="V9361" s="95" t="str">
        <f t="shared" si="585"/>
        <v/>
      </c>
      <c r="W9361" s="95" t="str">
        <f t="shared" si="586"/>
        <v/>
      </c>
      <c r="X9361" s="95" t="str">
        <f t="shared" si="587"/>
        <v/>
      </c>
    </row>
    <row r="9362" spans="21:24" x14ac:dyDescent="0.3">
      <c r="U9362" s="95" t="str">
        <f t="shared" si="584"/>
        <v/>
      </c>
      <c r="V9362" s="95" t="str">
        <f t="shared" si="585"/>
        <v/>
      </c>
      <c r="W9362" s="95" t="str">
        <f t="shared" si="586"/>
        <v/>
      </c>
      <c r="X9362" s="95" t="str">
        <f t="shared" si="587"/>
        <v/>
      </c>
    </row>
    <row r="9363" spans="21:24" x14ac:dyDescent="0.3">
      <c r="U9363" s="95" t="str">
        <f t="shared" si="584"/>
        <v/>
      </c>
      <c r="V9363" s="95" t="str">
        <f t="shared" si="585"/>
        <v/>
      </c>
      <c r="W9363" s="95" t="str">
        <f t="shared" si="586"/>
        <v/>
      </c>
      <c r="X9363" s="95" t="str">
        <f t="shared" si="587"/>
        <v/>
      </c>
    </row>
    <row r="9364" spans="21:24" x14ac:dyDescent="0.3">
      <c r="U9364" s="95" t="str">
        <f t="shared" si="584"/>
        <v/>
      </c>
      <c r="V9364" s="95" t="str">
        <f t="shared" si="585"/>
        <v/>
      </c>
      <c r="W9364" s="95" t="str">
        <f t="shared" si="586"/>
        <v/>
      </c>
      <c r="X9364" s="95" t="str">
        <f t="shared" si="587"/>
        <v/>
      </c>
    </row>
    <row r="9365" spans="21:24" x14ac:dyDescent="0.3">
      <c r="U9365" s="95" t="str">
        <f t="shared" si="584"/>
        <v/>
      </c>
      <c r="V9365" s="95" t="str">
        <f t="shared" si="585"/>
        <v/>
      </c>
      <c r="W9365" s="95" t="str">
        <f t="shared" si="586"/>
        <v/>
      </c>
      <c r="X9365" s="95" t="str">
        <f t="shared" si="587"/>
        <v/>
      </c>
    </row>
    <row r="9366" spans="21:24" x14ac:dyDescent="0.3">
      <c r="U9366" s="95" t="str">
        <f t="shared" si="584"/>
        <v/>
      </c>
      <c r="V9366" s="95" t="str">
        <f t="shared" si="585"/>
        <v/>
      </c>
      <c r="W9366" s="95" t="str">
        <f t="shared" si="586"/>
        <v/>
      </c>
      <c r="X9366" s="95" t="str">
        <f t="shared" si="587"/>
        <v/>
      </c>
    </row>
    <row r="9367" spans="21:24" x14ac:dyDescent="0.3">
      <c r="U9367" s="95" t="str">
        <f t="shared" si="584"/>
        <v/>
      </c>
      <c r="V9367" s="95" t="str">
        <f t="shared" si="585"/>
        <v/>
      </c>
      <c r="W9367" s="95" t="str">
        <f t="shared" si="586"/>
        <v/>
      </c>
      <c r="X9367" s="95" t="str">
        <f t="shared" si="587"/>
        <v/>
      </c>
    </row>
    <row r="9368" spans="21:24" x14ac:dyDescent="0.3">
      <c r="U9368" s="95" t="str">
        <f t="shared" si="584"/>
        <v/>
      </c>
      <c r="V9368" s="95" t="str">
        <f t="shared" si="585"/>
        <v/>
      </c>
      <c r="W9368" s="95" t="str">
        <f t="shared" si="586"/>
        <v/>
      </c>
      <c r="X9368" s="95" t="str">
        <f t="shared" si="587"/>
        <v/>
      </c>
    </row>
    <row r="9369" spans="21:24" x14ac:dyDescent="0.3">
      <c r="U9369" s="95" t="str">
        <f t="shared" si="584"/>
        <v/>
      </c>
      <c r="V9369" s="95" t="str">
        <f t="shared" si="585"/>
        <v/>
      </c>
      <c r="W9369" s="95" t="str">
        <f t="shared" si="586"/>
        <v/>
      </c>
      <c r="X9369" s="95" t="str">
        <f t="shared" si="587"/>
        <v/>
      </c>
    </row>
    <row r="9370" spans="21:24" x14ac:dyDescent="0.3">
      <c r="U9370" s="95" t="str">
        <f t="shared" si="584"/>
        <v/>
      </c>
      <c r="V9370" s="95" t="str">
        <f t="shared" si="585"/>
        <v/>
      </c>
      <c r="W9370" s="95" t="str">
        <f t="shared" si="586"/>
        <v/>
      </c>
      <c r="X9370" s="95" t="str">
        <f t="shared" si="587"/>
        <v/>
      </c>
    </row>
    <row r="9371" spans="21:24" x14ac:dyDescent="0.3">
      <c r="U9371" s="95" t="str">
        <f t="shared" si="584"/>
        <v/>
      </c>
      <c r="V9371" s="95" t="str">
        <f t="shared" si="585"/>
        <v/>
      </c>
      <c r="W9371" s="95" t="str">
        <f t="shared" si="586"/>
        <v/>
      </c>
      <c r="X9371" s="95" t="str">
        <f t="shared" si="587"/>
        <v/>
      </c>
    </row>
    <row r="9372" spans="21:24" x14ac:dyDescent="0.3">
      <c r="U9372" s="95" t="str">
        <f t="shared" si="584"/>
        <v/>
      </c>
      <c r="V9372" s="95" t="str">
        <f t="shared" si="585"/>
        <v/>
      </c>
      <c r="W9372" s="95" t="str">
        <f t="shared" si="586"/>
        <v/>
      </c>
      <c r="X9372" s="95" t="str">
        <f t="shared" si="587"/>
        <v/>
      </c>
    </row>
    <row r="9373" spans="21:24" x14ac:dyDescent="0.3">
      <c r="U9373" s="95" t="str">
        <f t="shared" si="584"/>
        <v/>
      </c>
      <c r="V9373" s="95" t="str">
        <f t="shared" si="585"/>
        <v/>
      </c>
      <c r="W9373" s="95" t="str">
        <f t="shared" si="586"/>
        <v/>
      </c>
      <c r="X9373" s="95" t="str">
        <f t="shared" si="587"/>
        <v/>
      </c>
    </row>
    <row r="9374" spans="21:24" x14ac:dyDescent="0.3">
      <c r="U9374" s="95" t="str">
        <f t="shared" si="584"/>
        <v/>
      </c>
      <c r="V9374" s="95" t="str">
        <f t="shared" si="585"/>
        <v/>
      </c>
      <c r="W9374" s="95" t="str">
        <f t="shared" si="586"/>
        <v/>
      </c>
      <c r="X9374" s="95" t="str">
        <f t="shared" si="587"/>
        <v/>
      </c>
    </row>
    <row r="9375" spans="21:24" x14ac:dyDescent="0.3">
      <c r="U9375" s="95" t="str">
        <f t="shared" si="584"/>
        <v/>
      </c>
      <c r="V9375" s="95" t="str">
        <f t="shared" si="585"/>
        <v/>
      </c>
      <c r="W9375" s="95" t="str">
        <f t="shared" si="586"/>
        <v/>
      </c>
      <c r="X9375" s="95" t="str">
        <f t="shared" si="587"/>
        <v/>
      </c>
    </row>
    <row r="9376" spans="21:24" x14ac:dyDescent="0.3">
      <c r="U9376" s="95" t="str">
        <f t="shared" si="584"/>
        <v/>
      </c>
      <c r="V9376" s="95" t="str">
        <f t="shared" si="585"/>
        <v/>
      </c>
      <c r="W9376" s="95" t="str">
        <f t="shared" si="586"/>
        <v/>
      </c>
      <c r="X9376" s="95" t="str">
        <f t="shared" si="587"/>
        <v/>
      </c>
    </row>
    <row r="9377" spans="21:24" x14ac:dyDescent="0.3">
      <c r="U9377" s="95" t="str">
        <f t="shared" si="584"/>
        <v/>
      </c>
      <c r="V9377" s="95" t="str">
        <f t="shared" si="585"/>
        <v/>
      </c>
      <c r="W9377" s="95" t="str">
        <f t="shared" si="586"/>
        <v/>
      </c>
      <c r="X9377" s="95" t="str">
        <f t="shared" si="587"/>
        <v/>
      </c>
    </row>
    <row r="9378" spans="21:24" x14ac:dyDescent="0.3">
      <c r="U9378" s="95" t="str">
        <f t="shared" si="584"/>
        <v/>
      </c>
      <c r="V9378" s="95" t="str">
        <f t="shared" si="585"/>
        <v/>
      </c>
      <c r="W9378" s="95" t="str">
        <f t="shared" si="586"/>
        <v/>
      </c>
      <c r="X9378" s="95" t="str">
        <f t="shared" si="587"/>
        <v/>
      </c>
    </row>
    <row r="9379" spans="21:24" x14ac:dyDescent="0.3">
      <c r="U9379" s="95" t="str">
        <f t="shared" si="584"/>
        <v/>
      </c>
      <c r="V9379" s="95" t="str">
        <f t="shared" si="585"/>
        <v/>
      </c>
      <c r="W9379" s="95" t="str">
        <f t="shared" si="586"/>
        <v/>
      </c>
      <c r="X9379" s="95" t="str">
        <f t="shared" si="587"/>
        <v/>
      </c>
    </row>
    <row r="9380" spans="21:24" x14ac:dyDescent="0.3">
      <c r="U9380" s="95" t="str">
        <f t="shared" si="584"/>
        <v/>
      </c>
      <c r="V9380" s="95" t="str">
        <f t="shared" si="585"/>
        <v/>
      </c>
      <c r="W9380" s="95" t="str">
        <f t="shared" si="586"/>
        <v/>
      </c>
      <c r="X9380" s="95" t="str">
        <f t="shared" si="587"/>
        <v/>
      </c>
    </row>
    <row r="9381" spans="21:24" x14ac:dyDescent="0.3">
      <c r="U9381" s="95" t="str">
        <f t="shared" si="584"/>
        <v/>
      </c>
      <c r="V9381" s="95" t="str">
        <f t="shared" si="585"/>
        <v/>
      </c>
      <c r="W9381" s="95" t="str">
        <f t="shared" si="586"/>
        <v/>
      </c>
      <c r="X9381" s="95" t="str">
        <f t="shared" si="587"/>
        <v/>
      </c>
    </row>
    <row r="9382" spans="21:24" x14ac:dyDescent="0.3">
      <c r="U9382" s="95" t="str">
        <f t="shared" si="584"/>
        <v/>
      </c>
      <c r="V9382" s="95" t="str">
        <f t="shared" si="585"/>
        <v/>
      </c>
      <c r="W9382" s="95" t="str">
        <f t="shared" si="586"/>
        <v/>
      </c>
      <c r="X9382" s="95" t="str">
        <f t="shared" si="587"/>
        <v/>
      </c>
    </row>
    <row r="9383" spans="21:24" x14ac:dyDescent="0.3">
      <c r="U9383" s="95" t="str">
        <f t="shared" si="584"/>
        <v/>
      </c>
      <c r="V9383" s="95" t="str">
        <f t="shared" si="585"/>
        <v/>
      </c>
      <c r="W9383" s="95" t="str">
        <f t="shared" si="586"/>
        <v/>
      </c>
      <c r="X9383" s="95" t="str">
        <f t="shared" si="587"/>
        <v/>
      </c>
    </row>
    <row r="9384" spans="21:24" x14ac:dyDescent="0.3">
      <c r="U9384" s="95" t="str">
        <f t="shared" si="584"/>
        <v/>
      </c>
      <c r="V9384" s="95" t="str">
        <f t="shared" si="585"/>
        <v/>
      </c>
      <c r="W9384" s="95" t="str">
        <f t="shared" si="586"/>
        <v/>
      </c>
      <c r="X9384" s="95" t="str">
        <f t="shared" si="587"/>
        <v/>
      </c>
    </row>
    <row r="9385" spans="21:24" x14ac:dyDescent="0.3">
      <c r="U9385" s="95" t="str">
        <f t="shared" si="584"/>
        <v/>
      </c>
      <c r="V9385" s="95" t="str">
        <f t="shared" si="585"/>
        <v/>
      </c>
      <c r="W9385" s="95" t="str">
        <f t="shared" si="586"/>
        <v/>
      </c>
      <c r="X9385" s="95" t="str">
        <f t="shared" si="587"/>
        <v/>
      </c>
    </row>
    <row r="9386" spans="21:24" x14ac:dyDescent="0.3">
      <c r="U9386" s="95" t="str">
        <f t="shared" si="584"/>
        <v/>
      </c>
      <c r="V9386" s="95" t="str">
        <f t="shared" si="585"/>
        <v/>
      </c>
      <c r="W9386" s="95" t="str">
        <f t="shared" si="586"/>
        <v/>
      </c>
      <c r="X9386" s="95" t="str">
        <f t="shared" si="587"/>
        <v/>
      </c>
    </row>
    <row r="9387" spans="21:24" x14ac:dyDescent="0.3">
      <c r="U9387" s="95" t="str">
        <f t="shared" si="584"/>
        <v/>
      </c>
      <c r="V9387" s="95" t="str">
        <f t="shared" si="585"/>
        <v/>
      </c>
      <c r="W9387" s="95" t="str">
        <f t="shared" si="586"/>
        <v/>
      </c>
      <c r="X9387" s="95" t="str">
        <f t="shared" si="587"/>
        <v/>
      </c>
    </row>
    <row r="9388" spans="21:24" x14ac:dyDescent="0.3">
      <c r="U9388" s="95" t="str">
        <f t="shared" si="584"/>
        <v/>
      </c>
      <c r="V9388" s="95" t="str">
        <f t="shared" si="585"/>
        <v/>
      </c>
      <c r="W9388" s="95" t="str">
        <f t="shared" si="586"/>
        <v/>
      </c>
      <c r="X9388" s="95" t="str">
        <f t="shared" si="587"/>
        <v/>
      </c>
    </row>
    <row r="9389" spans="21:24" x14ac:dyDescent="0.3">
      <c r="U9389" s="95" t="str">
        <f t="shared" si="584"/>
        <v/>
      </c>
      <c r="V9389" s="95" t="str">
        <f t="shared" si="585"/>
        <v/>
      </c>
      <c r="W9389" s="95" t="str">
        <f t="shared" si="586"/>
        <v/>
      </c>
      <c r="X9389" s="95" t="str">
        <f t="shared" si="587"/>
        <v/>
      </c>
    </row>
    <row r="9390" spans="21:24" x14ac:dyDescent="0.3">
      <c r="U9390" s="95" t="str">
        <f t="shared" si="584"/>
        <v/>
      </c>
      <c r="V9390" s="95" t="str">
        <f t="shared" si="585"/>
        <v/>
      </c>
      <c r="W9390" s="95" t="str">
        <f t="shared" si="586"/>
        <v/>
      </c>
      <c r="X9390" s="95" t="str">
        <f t="shared" si="587"/>
        <v/>
      </c>
    </row>
    <row r="9391" spans="21:24" x14ac:dyDescent="0.3">
      <c r="U9391" s="95" t="str">
        <f t="shared" si="584"/>
        <v/>
      </c>
      <c r="V9391" s="95" t="str">
        <f t="shared" si="585"/>
        <v/>
      </c>
      <c r="W9391" s="95" t="str">
        <f t="shared" si="586"/>
        <v/>
      </c>
      <c r="X9391" s="95" t="str">
        <f t="shared" si="587"/>
        <v/>
      </c>
    </row>
    <row r="9392" spans="21:24" x14ac:dyDescent="0.3">
      <c r="U9392" s="95" t="str">
        <f t="shared" si="584"/>
        <v/>
      </c>
      <c r="V9392" s="95" t="str">
        <f t="shared" si="585"/>
        <v/>
      </c>
      <c r="W9392" s="95" t="str">
        <f t="shared" si="586"/>
        <v/>
      </c>
      <c r="X9392" s="95" t="str">
        <f t="shared" si="587"/>
        <v/>
      </c>
    </row>
    <row r="9393" spans="21:24" x14ac:dyDescent="0.3">
      <c r="U9393" s="95" t="str">
        <f t="shared" si="584"/>
        <v/>
      </c>
      <c r="V9393" s="95" t="str">
        <f t="shared" si="585"/>
        <v/>
      </c>
      <c r="W9393" s="95" t="str">
        <f t="shared" si="586"/>
        <v/>
      </c>
      <c r="X9393" s="95" t="str">
        <f t="shared" si="587"/>
        <v/>
      </c>
    </row>
    <row r="9394" spans="21:24" x14ac:dyDescent="0.3">
      <c r="U9394" s="95" t="str">
        <f t="shared" si="584"/>
        <v/>
      </c>
      <c r="V9394" s="95" t="str">
        <f t="shared" si="585"/>
        <v/>
      </c>
      <c r="W9394" s="95" t="str">
        <f t="shared" si="586"/>
        <v/>
      </c>
      <c r="X9394" s="95" t="str">
        <f t="shared" si="587"/>
        <v/>
      </c>
    </row>
    <row r="9395" spans="21:24" x14ac:dyDescent="0.3">
      <c r="U9395" s="95" t="str">
        <f t="shared" si="584"/>
        <v/>
      </c>
      <c r="V9395" s="95" t="str">
        <f t="shared" si="585"/>
        <v/>
      </c>
      <c r="W9395" s="95" t="str">
        <f t="shared" si="586"/>
        <v/>
      </c>
      <c r="X9395" s="95" t="str">
        <f t="shared" si="587"/>
        <v/>
      </c>
    </row>
    <row r="9396" spans="21:24" x14ac:dyDescent="0.3">
      <c r="U9396" s="95" t="str">
        <f t="shared" si="584"/>
        <v/>
      </c>
      <c r="V9396" s="95" t="str">
        <f t="shared" si="585"/>
        <v/>
      </c>
      <c r="W9396" s="95" t="str">
        <f t="shared" si="586"/>
        <v/>
      </c>
      <c r="X9396" s="95" t="str">
        <f t="shared" si="587"/>
        <v/>
      </c>
    </row>
    <row r="9397" spans="21:24" x14ac:dyDescent="0.3">
      <c r="U9397" s="95" t="str">
        <f t="shared" si="584"/>
        <v/>
      </c>
      <c r="V9397" s="95" t="str">
        <f t="shared" si="585"/>
        <v/>
      </c>
      <c r="W9397" s="95" t="str">
        <f t="shared" si="586"/>
        <v/>
      </c>
      <c r="X9397" s="95" t="str">
        <f t="shared" si="587"/>
        <v/>
      </c>
    </row>
    <row r="9398" spans="21:24" x14ac:dyDescent="0.3">
      <c r="U9398" s="95" t="str">
        <f t="shared" si="584"/>
        <v/>
      </c>
      <c r="V9398" s="95" t="str">
        <f t="shared" si="585"/>
        <v/>
      </c>
      <c r="W9398" s="95" t="str">
        <f t="shared" si="586"/>
        <v/>
      </c>
      <c r="X9398" s="95" t="str">
        <f t="shared" si="587"/>
        <v/>
      </c>
    </row>
    <row r="9399" spans="21:24" x14ac:dyDescent="0.3">
      <c r="U9399" s="95" t="str">
        <f t="shared" si="584"/>
        <v/>
      </c>
      <c r="V9399" s="95" t="str">
        <f t="shared" si="585"/>
        <v/>
      </c>
      <c r="W9399" s="95" t="str">
        <f t="shared" si="586"/>
        <v/>
      </c>
      <c r="X9399" s="95" t="str">
        <f t="shared" si="587"/>
        <v/>
      </c>
    </row>
    <row r="9400" spans="21:24" x14ac:dyDescent="0.3">
      <c r="U9400" s="95" t="str">
        <f t="shared" si="584"/>
        <v/>
      </c>
      <c r="V9400" s="95" t="str">
        <f t="shared" si="585"/>
        <v/>
      </c>
      <c r="W9400" s="95" t="str">
        <f t="shared" si="586"/>
        <v/>
      </c>
      <c r="X9400" s="95" t="str">
        <f t="shared" si="587"/>
        <v/>
      </c>
    </row>
    <row r="9401" spans="21:24" x14ac:dyDescent="0.3">
      <c r="U9401" s="95" t="str">
        <f t="shared" si="584"/>
        <v/>
      </c>
      <c r="V9401" s="95" t="str">
        <f t="shared" si="585"/>
        <v/>
      </c>
      <c r="W9401" s="95" t="str">
        <f t="shared" si="586"/>
        <v/>
      </c>
      <c r="X9401" s="95" t="str">
        <f t="shared" si="587"/>
        <v/>
      </c>
    </row>
    <row r="9402" spans="21:24" x14ac:dyDescent="0.3">
      <c r="U9402" s="95" t="str">
        <f t="shared" si="584"/>
        <v/>
      </c>
      <c r="V9402" s="95" t="str">
        <f t="shared" si="585"/>
        <v/>
      </c>
      <c r="W9402" s="95" t="str">
        <f t="shared" si="586"/>
        <v/>
      </c>
      <c r="X9402" s="95" t="str">
        <f t="shared" si="587"/>
        <v/>
      </c>
    </row>
    <row r="9403" spans="21:24" x14ac:dyDescent="0.3">
      <c r="U9403" s="95" t="str">
        <f t="shared" si="584"/>
        <v/>
      </c>
      <c r="V9403" s="95" t="str">
        <f t="shared" si="585"/>
        <v/>
      </c>
      <c r="W9403" s="95" t="str">
        <f t="shared" si="586"/>
        <v/>
      </c>
      <c r="X9403" s="95" t="str">
        <f t="shared" si="587"/>
        <v/>
      </c>
    </row>
    <row r="9404" spans="21:24" x14ac:dyDescent="0.3">
      <c r="U9404" s="95" t="str">
        <f t="shared" si="584"/>
        <v/>
      </c>
      <c r="V9404" s="95" t="str">
        <f t="shared" si="585"/>
        <v/>
      </c>
      <c r="W9404" s="95" t="str">
        <f t="shared" si="586"/>
        <v/>
      </c>
      <c r="X9404" s="95" t="str">
        <f t="shared" si="587"/>
        <v/>
      </c>
    </row>
    <row r="9405" spans="21:24" x14ac:dyDescent="0.3">
      <c r="U9405" s="95" t="str">
        <f t="shared" si="584"/>
        <v/>
      </c>
      <c r="V9405" s="95" t="str">
        <f t="shared" si="585"/>
        <v/>
      </c>
      <c r="W9405" s="95" t="str">
        <f t="shared" si="586"/>
        <v/>
      </c>
      <c r="X9405" s="95" t="str">
        <f t="shared" si="587"/>
        <v/>
      </c>
    </row>
    <row r="9406" spans="21:24" x14ac:dyDescent="0.3">
      <c r="U9406" s="95" t="str">
        <f t="shared" si="584"/>
        <v/>
      </c>
      <c r="V9406" s="95" t="str">
        <f t="shared" si="585"/>
        <v/>
      </c>
      <c r="W9406" s="95" t="str">
        <f t="shared" si="586"/>
        <v/>
      </c>
      <c r="X9406" s="95" t="str">
        <f t="shared" si="587"/>
        <v/>
      </c>
    </row>
    <row r="9407" spans="21:24" x14ac:dyDescent="0.3">
      <c r="U9407" s="95" t="str">
        <f t="shared" si="584"/>
        <v/>
      </c>
      <c r="V9407" s="95" t="str">
        <f t="shared" si="585"/>
        <v/>
      </c>
      <c r="W9407" s="95" t="str">
        <f t="shared" si="586"/>
        <v/>
      </c>
      <c r="X9407" s="95" t="str">
        <f t="shared" si="587"/>
        <v/>
      </c>
    </row>
    <row r="9408" spans="21:24" x14ac:dyDescent="0.3">
      <c r="U9408" s="95" t="str">
        <f t="shared" si="584"/>
        <v/>
      </c>
      <c r="V9408" s="95" t="str">
        <f t="shared" si="585"/>
        <v/>
      </c>
      <c r="W9408" s="95" t="str">
        <f t="shared" si="586"/>
        <v/>
      </c>
      <c r="X9408" s="95" t="str">
        <f t="shared" si="587"/>
        <v/>
      </c>
    </row>
    <row r="9409" spans="21:24" x14ac:dyDescent="0.3">
      <c r="U9409" s="95" t="str">
        <f t="shared" si="584"/>
        <v/>
      </c>
      <c r="V9409" s="95" t="str">
        <f t="shared" si="585"/>
        <v/>
      </c>
      <c r="W9409" s="95" t="str">
        <f t="shared" si="586"/>
        <v/>
      </c>
      <c r="X9409" s="95" t="str">
        <f t="shared" si="587"/>
        <v/>
      </c>
    </row>
    <row r="9410" spans="21:24" x14ac:dyDescent="0.3">
      <c r="U9410" s="95" t="str">
        <f t="shared" si="584"/>
        <v/>
      </c>
      <c r="V9410" s="95" t="str">
        <f t="shared" si="585"/>
        <v/>
      </c>
      <c r="W9410" s="95" t="str">
        <f t="shared" si="586"/>
        <v/>
      </c>
      <c r="X9410" s="95" t="str">
        <f t="shared" si="587"/>
        <v/>
      </c>
    </row>
    <row r="9411" spans="21:24" x14ac:dyDescent="0.3">
      <c r="U9411" s="95" t="str">
        <f t="shared" si="584"/>
        <v/>
      </c>
      <c r="V9411" s="95" t="str">
        <f t="shared" si="585"/>
        <v/>
      </c>
      <c r="W9411" s="95" t="str">
        <f t="shared" si="586"/>
        <v/>
      </c>
      <c r="X9411" s="95" t="str">
        <f t="shared" si="587"/>
        <v/>
      </c>
    </row>
    <row r="9412" spans="21:24" x14ac:dyDescent="0.3">
      <c r="U9412" s="95" t="str">
        <f t="shared" si="584"/>
        <v/>
      </c>
      <c r="V9412" s="95" t="str">
        <f t="shared" si="585"/>
        <v/>
      </c>
      <c r="W9412" s="95" t="str">
        <f t="shared" si="586"/>
        <v/>
      </c>
      <c r="X9412" s="95" t="str">
        <f t="shared" si="587"/>
        <v/>
      </c>
    </row>
    <row r="9413" spans="21:24" x14ac:dyDescent="0.3">
      <c r="U9413" s="95" t="str">
        <f t="shared" ref="U9413:U9476" si="588">IF(L9413="ANO",B9413&amp;"-Linie A","")</f>
        <v/>
      </c>
      <c r="V9413" s="95" t="str">
        <f t="shared" ref="V9413:V9476" si="589">IF(M9413="ANO",B9413&amp;"-Linie B","")</f>
        <v/>
      </c>
      <c r="W9413" s="95" t="str">
        <f t="shared" ref="W9413:W9476" si="590">IF(N9413="ANO",B9413&amp;"-Linie C","")</f>
        <v/>
      </c>
      <c r="X9413" s="95" t="str">
        <f t="shared" ref="X9413:X9476" si="591">IF(O9413="ANO",B9413&amp;"-Linie D","")</f>
        <v/>
      </c>
    </row>
    <row r="9414" spans="21:24" x14ac:dyDescent="0.3">
      <c r="U9414" s="95" t="str">
        <f t="shared" si="588"/>
        <v/>
      </c>
      <c r="V9414" s="95" t="str">
        <f t="shared" si="589"/>
        <v/>
      </c>
      <c r="W9414" s="95" t="str">
        <f t="shared" si="590"/>
        <v/>
      </c>
      <c r="X9414" s="95" t="str">
        <f t="shared" si="591"/>
        <v/>
      </c>
    </row>
    <row r="9415" spans="21:24" x14ac:dyDescent="0.3">
      <c r="U9415" s="95" t="str">
        <f t="shared" si="588"/>
        <v/>
      </c>
      <c r="V9415" s="95" t="str">
        <f t="shared" si="589"/>
        <v/>
      </c>
      <c r="W9415" s="95" t="str">
        <f t="shared" si="590"/>
        <v/>
      </c>
      <c r="X9415" s="95" t="str">
        <f t="shared" si="591"/>
        <v/>
      </c>
    </row>
    <row r="9416" spans="21:24" x14ac:dyDescent="0.3">
      <c r="U9416" s="95" t="str">
        <f t="shared" si="588"/>
        <v/>
      </c>
      <c r="V9416" s="95" t="str">
        <f t="shared" si="589"/>
        <v/>
      </c>
      <c r="W9416" s="95" t="str">
        <f t="shared" si="590"/>
        <v/>
      </c>
      <c r="X9416" s="95" t="str">
        <f t="shared" si="591"/>
        <v/>
      </c>
    </row>
    <row r="9417" spans="21:24" x14ac:dyDescent="0.3">
      <c r="U9417" s="95" t="str">
        <f t="shared" si="588"/>
        <v/>
      </c>
      <c r="V9417" s="95" t="str">
        <f t="shared" si="589"/>
        <v/>
      </c>
      <c r="W9417" s="95" t="str">
        <f t="shared" si="590"/>
        <v/>
      </c>
      <c r="X9417" s="95" t="str">
        <f t="shared" si="591"/>
        <v/>
      </c>
    </row>
    <row r="9418" spans="21:24" x14ac:dyDescent="0.3">
      <c r="U9418" s="95" t="str">
        <f t="shared" si="588"/>
        <v/>
      </c>
      <c r="V9418" s="95" t="str">
        <f t="shared" si="589"/>
        <v/>
      </c>
      <c r="W9418" s="95" t="str">
        <f t="shared" si="590"/>
        <v/>
      </c>
      <c r="X9418" s="95" t="str">
        <f t="shared" si="591"/>
        <v/>
      </c>
    </row>
    <row r="9419" spans="21:24" x14ac:dyDescent="0.3">
      <c r="U9419" s="95" t="str">
        <f t="shared" si="588"/>
        <v/>
      </c>
      <c r="V9419" s="95" t="str">
        <f t="shared" si="589"/>
        <v/>
      </c>
      <c r="W9419" s="95" t="str">
        <f t="shared" si="590"/>
        <v/>
      </c>
      <c r="X9419" s="95" t="str">
        <f t="shared" si="591"/>
        <v/>
      </c>
    </row>
    <row r="9420" spans="21:24" x14ac:dyDescent="0.3">
      <c r="U9420" s="95" t="str">
        <f t="shared" si="588"/>
        <v/>
      </c>
      <c r="V9420" s="95" t="str">
        <f t="shared" si="589"/>
        <v/>
      </c>
      <c r="W9420" s="95" t="str">
        <f t="shared" si="590"/>
        <v/>
      </c>
      <c r="X9420" s="95" t="str">
        <f t="shared" si="591"/>
        <v/>
      </c>
    </row>
    <row r="9421" spans="21:24" x14ac:dyDescent="0.3">
      <c r="U9421" s="95" t="str">
        <f t="shared" si="588"/>
        <v/>
      </c>
      <c r="V9421" s="95" t="str">
        <f t="shared" si="589"/>
        <v/>
      </c>
      <c r="W9421" s="95" t="str">
        <f t="shared" si="590"/>
        <v/>
      </c>
      <c r="X9421" s="95" t="str">
        <f t="shared" si="591"/>
        <v/>
      </c>
    </row>
    <row r="9422" spans="21:24" x14ac:dyDescent="0.3">
      <c r="U9422" s="95" t="str">
        <f t="shared" si="588"/>
        <v/>
      </c>
      <c r="V9422" s="95" t="str">
        <f t="shared" si="589"/>
        <v/>
      </c>
      <c r="W9422" s="95" t="str">
        <f t="shared" si="590"/>
        <v/>
      </c>
      <c r="X9422" s="95" t="str">
        <f t="shared" si="591"/>
        <v/>
      </c>
    </row>
    <row r="9423" spans="21:24" x14ac:dyDescent="0.3">
      <c r="U9423" s="95" t="str">
        <f t="shared" si="588"/>
        <v/>
      </c>
      <c r="V9423" s="95" t="str">
        <f t="shared" si="589"/>
        <v/>
      </c>
      <c r="W9423" s="95" t="str">
        <f t="shared" si="590"/>
        <v/>
      </c>
      <c r="X9423" s="95" t="str">
        <f t="shared" si="591"/>
        <v/>
      </c>
    </row>
    <row r="9424" spans="21:24" x14ac:dyDescent="0.3">
      <c r="U9424" s="95" t="str">
        <f t="shared" si="588"/>
        <v/>
      </c>
      <c r="V9424" s="95" t="str">
        <f t="shared" si="589"/>
        <v/>
      </c>
      <c r="W9424" s="95" t="str">
        <f t="shared" si="590"/>
        <v/>
      </c>
      <c r="X9424" s="95" t="str">
        <f t="shared" si="591"/>
        <v/>
      </c>
    </row>
    <row r="9425" spans="21:24" x14ac:dyDescent="0.3">
      <c r="U9425" s="95" t="str">
        <f t="shared" si="588"/>
        <v/>
      </c>
      <c r="V9425" s="95" t="str">
        <f t="shared" si="589"/>
        <v/>
      </c>
      <c r="W9425" s="95" t="str">
        <f t="shared" si="590"/>
        <v/>
      </c>
      <c r="X9425" s="95" t="str">
        <f t="shared" si="591"/>
        <v/>
      </c>
    </row>
    <row r="9426" spans="21:24" x14ac:dyDescent="0.3">
      <c r="U9426" s="95" t="str">
        <f t="shared" si="588"/>
        <v/>
      </c>
      <c r="V9426" s="95" t="str">
        <f t="shared" si="589"/>
        <v/>
      </c>
      <c r="W9426" s="95" t="str">
        <f t="shared" si="590"/>
        <v/>
      </c>
      <c r="X9426" s="95" t="str">
        <f t="shared" si="591"/>
        <v/>
      </c>
    </row>
    <row r="9427" spans="21:24" x14ac:dyDescent="0.3">
      <c r="U9427" s="95" t="str">
        <f t="shared" si="588"/>
        <v/>
      </c>
      <c r="V9427" s="95" t="str">
        <f t="shared" si="589"/>
        <v/>
      </c>
      <c r="W9427" s="95" t="str">
        <f t="shared" si="590"/>
        <v/>
      </c>
      <c r="X9427" s="95" t="str">
        <f t="shared" si="591"/>
        <v/>
      </c>
    </row>
    <row r="9428" spans="21:24" x14ac:dyDescent="0.3">
      <c r="U9428" s="95" t="str">
        <f t="shared" si="588"/>
        <v/>
      </c>
      <c r="V9428" s="95" t="str">
        <f t="shared" si="589"/>
        <v/>
      </c>
      <c r="W9428" s="95" t="str">
        <f t="shared" si="590"/>
        <v/>
      </c>
      <c r="X9428" s="95" t="str">
        <f t="shared" si="591"/>
        <v/>
      </c>
    </row>
    <row r="9429" spans="21:24" x14ac:dyDescent="0.3">
      <c r="U9429" s="95" t="str">
        <f t="shared" si="588"/>
        <v/>
      </c>
      <c r="V9429" s="95" t="str">
        <f t="shared" si="589"/>
        <v/>
      </c>
      <c r="W9429" s="95" t="str">
        <f t="shared" si="590"/>
        <v/>
      </c>
      <c r="X9429" s="95" t="str">
        <f t="shared" si="591"/>
        <v/>
      </c>
    </row>
    <row r="9430" spans="21:24" x14ac:dyDescent="0.3">
      <c r="U9430" s="95" t="str">
        <f t="shared" si="588"/>
        <v/>
      </c>
      <c r="V9430" s="95" t="str">
        <f t="shared" si="589"/>
        <v/>
      </c>
      <c r="W9430" s="95" t="str">
        <f t="shared" si="590"/>
        <v/>
      </c>
      <c r="X9430" s="95" t="str">
        <f t="shared" si="591"/>
        <v/>
      </c>
    </row>
    <row r="9431" spans="21:24" x14ac:dyDescent="0.3">
      <c r="U9431" s="95" t="str">
        <f t="shared" si="588"/>
        <v/>
      </c>
      <c r="V9431" s="95" t="str">
        <f t="shared" si="589"/>
        <v/>
      </c>
      <c r="W9431" s="95" t="str">
        <f t="shared" si="590"/>
        <v/>
      </c>
      <c r="X9431" s="95" t="str">
        <f t="shared" si="591"/>
        <v/>
      </c>
    </row>
    <row r="9432" spans="21:24" x14ac:dyDescent="0.3">
      <c r="U9432" s="95" t="str">
        <f t="shared" si="588"/>
        <v/>
      </c>
      <c r="V9432" s="95" t="str">
        <f t="shared" si="589"/>
        <v/>
      </c>
      <c r="W9432" s="95" t="str">
        <f t="shared" si="590"/>
        <v/>
      </c>
      <c r="X9432" s="95" t="str">
        <f t="shared" si="591"/>
        <v/>
      </c>
    </row>
    <row r="9433" spans="21:24" x14ac:dyDescent="0.3">
      <c r="U9433" s="95" t="str">
        <f t="shared" si="588"/>
        <v/>
      </c>
      <c r="V9433" s="95" t="str">
        <f t="shared" si="589"/>
        <v/>
      </c>
      <c r="W9433" s="95" t="str">
        <f t="shared" si="590"/>
        <v/>
      </c>
      <c r="X9433" s="95" t="str">
        <f t="shared" si="591"/>
        <v/>
      </c>
    </row>
    <row r="9434" spans="21:24" x14ac:dyDescent="0.3">
      <c r="U9434" s="95" t="str">
        <f t="shared" si="588"/>
        <v/>
      </c>
      <c r="V9434" s="95" t="str">
        <f t="shared" si="589"/>
        <v/>
      </c>
      <c r="W9434" s="95" t="str">
        <f t="shared" si="590"/>
        <v/>
      </c>
      <c r="X9434" s="95" t="str">
        <f t="shared" si="591"/>
        <v/>
      </c>
    </row>
    <row r="9435" spans="21:24" x14ac:dyDescent="0.3">
      <c r="U9435" s="95" t="str">
        <f t="shared" si="588"/>
        <v/>
      </c>
      <c r="V9435" s="95" t="str">
        <f t="shared" si="589"/>
        <v/>
      </c>
      <c r="W9435" s="95" t="str">
        <f t="shared" si="590"/>
        <v/>
      </c>
      <c r="X9435" s="95" t="str">
        <f t="shared" si="591"/>
        <v/>
      </c>
    </row>
    <row r="9436" spans="21:24" x14ac:dyDescent="0.3">
      <c r="U9436" s="95" t="str">
        <f t="shared" si="588"/>
        <v/>
      </c>
      <c r="V9436" s="95" t="str">
        <f t="shared" si="589"/>
        <v/>
      </c>
      <c r="W9436" s="95" t="str">
        <f t="shared" si="590"/>
        <v/>
      </c>
      <c r="X9436" s="95" t="str">
        <f t="shared" si="591"/>
        <v/>
      </c>
    </row>
    <row r="9437" spans="21:24" x14ac:dyDescent="0.3">
      <c r="U9437" s="95" t="str">
        <f t="shared" si="588"/>
        <v/>
      </c>
      <c r="V9437" s="95" t="str">
        <f t="shared" si="589"/>
        <v/>
      </c>
      <c r="W9437" s="95" t="str">
        <f t="shared" si="590"/>
        <v/>
      </c>
      <c r="X9437" s="95" t="str">
        <f t="shared" si="591"/>
        <v/>
      </c>
    </row>
    <row r="9438" spans="21:24" x14ac:dyDescent="0.3">
      <c r="U9438" s="95" t="str">
        <f t="shared" si="588"/>
        <v/>
      </c>
      <c r="V9438" s="95" t="str">
        <f t="shared" si="589"/>
        <v/>
      </c>
      <c r="W9438" s="95" t="str">
        <f t="shared" si="590"/>
        <v/>
      </c>
      <c r="X9438" s="95" t="str">
        <f t="shared" si="591"/>
        <v/>
      </c>
    </row>
    <row r="9439" spans="21:24" x14ac:dyDescent="0.3">
      <c r="U9439" s="95" t="str">
        <f t="shared" si="588"/>
        <v/>
      </c>
      <c r="V9439" s="95" t="str">
        <f t="shared" si="589"/>
        <v/>
      </c>
      <c r="W9439" s="95" t="str">
        <f t="shared" si="590"/>
        <v/>
      </c>
      <c r="X9439" s="95" t="str">
        <f t="shared" si="591"/>
        <v/>
      </c>
    </row>
    <row r="9440" spans="21:24" x14ac:dyDescent="0.3">
      <c r="U9440" s="95" t="str">
        <f t="shared" si="588"/>
        <v/>
      </c>
      <c r="V9440" s="95" t="str">
        <f t="shared" si="589"/>
        <v/>
      </c>
      <c r="W9440" s="95" t="str">
        <f t="shared" si="590"/>
        <v/>
      </c>
      <c r="X9440" s="95" t="str">
        <f t="shared" si="591"/>
        <v/>
      </c>
    </row>
    <row r="9441" spans="21:24" x14ac:dyDescent="0.3">
      <c r="U9441" s="95" t="str">
        <f t="shared" si="588"/>
        <v/>
      </c>
      <c r="V9441" s="95" t="str">
        <f t="shared" si="589"/>
        <v/>
      </c>
      <c r="W9441" s="95" t="str">
        <f t="shared" si="590"/>
        <v/>
      </c>
      <c r="X9441" s="95" t="str">
        <f t="shared" si="591"/>
        <v/>
      </c>
    </row>
    <row r="9442" spans="21:24" x14ac:dyDescent="0.3">
      <c r="U9442" s="95" t="str">
        <f t="shared" si="588"/>
        <v/>
      </c>
      <c r="V9442" s="95" t="str">
        <f t="shared" si="589"/>
        <v/>
      </c>
      <c r="W9442" s="95" t="str">
        <f t="shared" si="590"/>
        <v/>
      </c>
      <c r="X9442" s="95" t="str">
        <f t="shared" si="591"/>
        <v/>
      </c>
    </row>
    <row r="9443" spans="21:24" x14ac:dyDescent="0.3">
      <c r="U9443" s="95" t="str">
        <f t="shared" si="588"/>
        <v/>
      </c>
      <c r="V9443" s="95" t="str">
        <f t="shared" si="589"/>
        <v/>
      </c>
      <c r="W9443" s="95" t="str">
        <f t="shared" si="590"/>
        <v/>
      </c>
      <c r="X9443" s="95" t="str">
        <f t="shared" si="591"/>
        <v/>
      </c>
    </row>
    <row r="9444" spans="21:24" x14ac:dyDescent="0.3">
      <c r="U9444" s="95" t="str">
        <f t="shared" si="588"/>
        <v/>
      </c>
      <c r="V9444" s="95" t="str">
        <f t="shared" si="589"/>
        <v/>
      </c>
      <c r="W9444" s="95" t="str">
        <f t="shared" si="590"/>
        <v/>
      </c>
      <c r="X9444" s="95" t="str">
        <f t="shared" si="591"/>
        <v/>
      </c>
    </row>
    <row r="9445" spans="21:24" x14ac:dyDescent="0.3">
      <c r="U9445" s="95" t="str">
        <f t="shared" si="588"/>
        <v/>
      </c>
      <c r="V9445" s="95" t="str">
        <f t="shared" si="589"/>
        <v/>
      </c>
      <c r="W9445" s="95" t="str">
        <f t="shared" si="590"/>
        <v/>
      </c>
      <c r="X9445" s="95" t="str">
        <f t="shared" si="591"/>
        <v/>
      </c>
    </row>
    <row r="9446" spans="21:24" x14ac:dyDescent="0.3">
      <c r="U9446" s="95" t="str">
        <f t="shared" si="588"/>
        <v/>
      </c>
      <c r="V9446" s="95" t="str">
        <f t="shared" si="589"/>
        <v/>
      </c>
      <c r="W9446" s="95" t="str">
        <f t="shared" si="590"/>
        <v/>
      </c>
      <c r="X9446" s="95" t="str">
        <f t="shared" si="591"/>
        <v/>
      </c>
    </row>
    <row r="9447" spans="21:24" x14ac:dyDescent="0.3">
      <c r="U9447" s="95" t="str">
        <f t="shared" si="588"/>
        <v/>
      </c>
      <c r="V9447" s="95" t="str">
        <f t="shared" si="589"/>
        <v/>
      </c>
      <c r="W9447" s="95" t="str">
        <f t="shared" si="590"/>
        <v/>
      </c>
      <c r="X9447" s="95" t="str">
        <f t="shared" si="591"/>
        <v/>
      </c>
    </row>
    <row r="9448" spans="21:24" x14ac:dyDescent="0.3">
      <c r="U9448" s="95" t="str">
        <f t="shared" si="588"/>
        <v/>
      </c>
      <c r="V9448" s="95" t="str">
        <f t="shared" si="589"/>
        <v/>
      </c>
      <c r="W9448" s="95" t="str">
        <f t="shared" si="590"/>
        <v/>
      </c>
      <c r="X9448" s="95" t="str">
        <f t="shared" si="591"/>
        <v/>
      </c>
    </row>
    <row r="9449" spans="21:24" x14ac:dyDescent="0.3">
      <c r="U9449" s="95" t="str">
        <f t="shared" si="588"/>
        <v/>
      </c>
      <c r="V9449" s="95" t="str">
        <f t="shared" si="589"/>
        <v/>
      </c>
      <c r="W9449" s="95" t="str">
        <f t="shared" si="590"/>
        <v/>
      </c>
      <c r="X9449" s="95" t="str">
        <f t="shared" si="591"/>
        <v/>
      </c>
    </row>
    <row r="9450" spans="21:24" x14ac:dyDescent="0.3">
      <c r="U9450" s="95" t="str">
        <f t="shared" si="588"/>
        <v/>
      </c>
      <c r="V9450" s="95" t="str">
        <f t="shared" si="589"/>
        <v/>
      </c>
      <c r="W9450" s="95" t="str">
        <f t="shared" si="590"/>
        <v/>
      </c>
      <c r="X9450" s="95" t="str">
        <f t="shared" si="591"/>
        <v/>
      </c>
    </row>
    <row r="9451" spans="21:24" x14ac:dyDescent="0.3">
      <c r="U9451" s="95" t="str">
        <f t="shared" si="588"/>
        <v/>
      </c>
      <c r="V9451" s="95" t="str">
        <f t="shared" si="589"/>
        <v/>
      </c>
      <c r="W9451" s="95" t="str">
        <f t="shared" si="590"/>
        <v/>
      </c>
      <c r="X9451" s="95" t="str">
        <f t="shared" si="591"/>
        <v/>
      </c>
    </row>
    <row r="9452" spans="21:24" x14ac:dyDescent="0.3">
      <c r="U9452" s="95" t="str">
        <f t="shared" si="588"/>
        <v/>
      </c>
      <c r="V9452" s="95" t="str">
        <f t="shared" si="589"/>
        <v/>
      </c>
      <c r="W9452" s="95" t="str">
        <f t="shared" si="590"/>
        <v/>
      </c>
      <c r="X9452" s="95" t="str">
        <f t="shared" si="591"/>
        <v/>
      </c>
    </row>
    <row r="9453" spans="21:24" x14ac:dyDescent="0.3">
      <c r="U9453" s="95" t="str">
        <f t="shared" si="588"/>
        <v/>
      </c>
      <c r="V9453" s="95" t="str">
        <f t="shared" si="589"/>
        <v/>
      </c>
      <c r="W9453" s="95" t="str">
        <f t="shared" si="590"/>
        <v/>
      </c>
      <c r="X9453" s="95" t="str">
        <f t="shared" si="591"/>
        <v/>
      </c>
    </row>
    <row r="9454" spans="21:24" x14ac:dyDescent="0.3">
      <c r="U9454" s="95" t="str">
        <f t="shared" si="588"/>
        <v/>
      </c>
      <c r="V9454" s="95" t="str">
        <f t="shared" si="589"/>
        <v/>
      </c>
      <c r="W9454" s="95" t="str">
        <f t="shared" si="590"/>
        <v/>
      </c>
      <c r="X9454" s="95" t="str">
        <f t="shared" si="591"/>
        <v/>
      </c>
    </row>
    <row r="9455" spans="21:24" x14ac:dyDescent="0.3">
      <c r="U9455" s="95" t="str">
        <f t="shared" si="588"/>
        <v/>
      </c>
      <c r="V9455" s="95" t="str">
        <f t="shared" si="589"/>
        <v/>
      </c>
      <c r="W9455" s="95" t="str">
        <f t="shared" si="590"/>
        <v/>
      </c>
      <c r="X9455" s="95" t="str">
        <f t="shared" si="591"/>
        <v/>
      </c>
    </row>
    <row r="9456" spans="21:24" x14ac:dyDescent="0.3">
      <c r="U9456" s="95" t="str">
        <f t="shared" si="588"/>
        <v/>
      </c>
      <c r="V9456" s="95" t="str">
        <f t="shared" si="589"/>
        <v/>
      </c>
      <c r="W9456" s="95" t="str">
        <f t="shared" si="590"/>
        <v/>
      </c>
      <c r="X9456" s="95" t="str">
        <f t="shared" si="591"/>
        <v/>
      </c>
    </row>
    <row r="9457" spans="21:24" x14ac:dyDescent="0.3">
      <c r="U9457" s="95" t="str">
        <f t="shared" si="588"/>
        <v/>
      </c>
      <c r="V9457" s="95" t="str">
        <f t="shared" si="589"/>
        <v/>
      </c>
      <c r="W9457" s="95" t="str">
        <f t="shared" si="590"/>
        <v/>
      </c>
      <c r="X9457" s="95" t="str">
        <f t="shared" si="591"/>
        <v/>
      </c>
    </row>
    <row r="9458" spans="21:24" x14ac:dyDescent="0.3">
      <c r="U9458" s="95" t="str">
        <f t="shared" si="588"/>
        <v/>
      </c>
      <c r="V9458" s="95" t="str">
        <f t="shared" si="589"/>
        <v/>
      </c>
      <c r="W9458" s="95" t="str">
        <f t="shared" si="590"/>
        <v/>
      </c>
      <c r="X9458" s="95" t="str">
        <f t="shared" si="591"/>
        <v/>
      </c>
    </row>
    <row r="9459" spans="21:24" x14ac:dyDescent="0.3">
      <c r="U9459" s="95" t="str">
        <f t="shared" si="588"/>
        <v/>
      </c>
      <c r="V9459" s="95" t="str">
        <f t="shared" si="589"/>
        <v/>
      </c>
      <c r="W9459" s="95" t="str">
        <f t="shared" si="590"/>
        <v/>
      </c>
      <c r="X9459" s="95" t="str">
        <f t="shared" si="591"/>
        <v/>
      </c>
    </row>
    <row r="9460" spans="21:24" x14ac:dyDescent="0.3">
      <c r="U9460" s="95" t="str">
        <f t="shared" si="588"/>
        <v/>
      </c>
      <c r="V9460" s="95" t="str">
        <f t="shared" si="589"/>
        <v/>
      </c>
      <c r="W9460" s="95" t="str">
        <f t="shared" si="590"/>
        <v/>
      </c>
      <c r="X9460" s="95" t="str">
        <f t="shared" si="591"/>
        <v/>
      </c>
    </row>
    <row r="9461" spans="21:24" x14ac:dyDescent="0.3">
      <c r="U9461" s="95" t="str">
        <f t="shared" si="588"/>
        <v/>
      </c>
      <c r="V9461" s="95" t="str">
        <f t="shared" si="589"/>
        <v/>
      </c>
      <c r="W9461" s="95" t="str">
        <f t="shared" si="590"/>
        <v/>
      </c>
      <c r="X9461" s="95" t="str">
        <f t="shared" si="591"/>
        <v/>
      </c>
    </row>
    <row r="9462" spans="21:24" x14ac:dyDescent="0.3">
      <c r="U9462" s="95" t="str">
        <f t="shared" si="588"/>
        <v/>
      </c>
      <c r="V9462" s="95" t="str">
        <f t="shared" si="589"/>
        <v/>
      </c>
      <c r="W9462" s="95" t="str">
        <f t="shared" si="590"/>
        <v/>
      </c>
      <c r="X9462" s="95" t="str">
        <f t="shared" si="591"/>
        <v/>
      </c>
    </row>
    <row r="9463" spans="21:24" x14ac:dyDescent="0.3">
      <c r="U9463" s="95" t="str">
        <f t="shared" si="588"/>
        <v/>
      </c>
      <c r="V9463" s="95" t="str">
        <f t="shared" si="589"/>
        <v/>
      </c>
      <c r="W9463" s="95" t="str">
        <f t="shared" si="590"/>
        <v/>
      </c>
      <c r="X9463" s="95" t="str">
        <f t="shared" si="591"/>
        <v/>
      </c>
    </row>
    <row r="9464" spans="21:24" x14ac:dyDescent="0.3">
      <c r="U9464" s="95" t="str">
        <f t="shared" si="588"/>
        <v/>
      </c>
      <c r="V9464" s="95" t="str">
        <f t="shared" si="589"/>
        <v/>
      </c>
      <c r="W9464" s="95" t="str">
        <f t="shared" si="590"/>
        <v/>
      </c>
      <c r="X9464" s="95" t="str">
        <f t="shared" si="591"/>
        <v/>
      </c>
    </row>
    <row r="9465" spans="21:24" x14ac:dyDescent="0.3">
      <c r="U9465" s="95" t="str">
        <f t="shared" si="588"/>
        <v/>
      </c>
      <c r="V9465" s="95" t="str">
        <f t="shared" si="589"/>
        <v/>
      </c>
      <c r="W9465" s="95" t="str">
        <f t="shared" si="590"/>
        <v/>
      </c>
      <c r="X9465" s="95" t="str">
        <f t="shared" si="591"/>
        <v/>
      </c>
    </row>
    <row r="9466" spans="21:24" x14ac:dyDescent="0.3">
      <c r="U9466" s="95" t="str">
        <f t="shared" si="588"/>
        <v/>
      </c>
      <c r="V9466" s="95" t="str">
        <f t="shared" si="589"/>
        <v/>
      </c>
      <c r="W9466" s="95" t="str">
        <f t="shared" si="590"/>
        <v/>
      </c>
      <c r="X9466" s="95" t="str">
        <f t="shared" si="591"/>
        <v/>
      </c>
    </row>
    <row r="9467" spans="21:24" x14ac:dyDescent="0.3">
      <c r="U9467" s="95" t="str">
        <f t="shared" si="588"/>
        <v/>
      </c>
      <c r="V9467" s="95" t="str">
        <f t="shared" si="589"/>
        <v/>
      </c>
      <c r="W9467" s="95" t="str">
        <f t="shared" si="590"/>
        <v/>
      </c>
      <c r="X9467" s="95" t="str">
        <f t="shared" si="591"/>
        <v/>
      </c>
    </row>
    <row r="9468" spans="21:24" x14ac:dyDescent="0.3">
      <c r="U9468" s="95" t="str">
        <f t="shared" si="588"/>
        <v/>
      </c>
      <c r="V9468" s="95" t="str">
        <f t="shared" si="589"/>
        <v/>
      </c>
      <c r="W9468" s="95" t="str">
        <f t="shared" si="590"/>
        <v/>
      </c>
      <c r="X9468" s="95" t="str">
        <f t="shared" si="591"/>
        <v/>
      </c>
    </row>
    <row r="9469" spans="21:24" x14ac:dyDescent="0.3">
      <c r="U9469" s="95" t="str">
        <f t="shared" si="588"/>
        <v/>
      </c>
      <c r="V9469" s="95" t="str">
        <f t="shared" si="589"/>
        <v/>
      </c>
      <c r="W9469" s="95" t="str">
        <f t="shared" si="590"/>
        <v/>
      </c>
      <c r="X9469" s="95" t="str">
        <f t="shared" si="591"/>
        <v/>
      </c>
    </row>
    <row r="9470" spans="21:24" x14ac:dyDescent="0.3">
      <c r="U9470" s="95" t="str">
        <f t="shared" si="588"/>
        <v/>
      </c>
      <c r="V9470" s="95" t="str">
        <f t="shared" si="589"/>
        <v/>
      </c>
      <c r="W9470" s="95" t="str">
        <f t="shared" si="590"/>
        <v/>
      </c>
      <c r="X9470" s="95" t="str">
        <f t="shared" si="591"/>
        <v/>
      </c>
    </row>
    <row r="9471" spans="21:24" x14ac:dyDescent="0.3">
      <c r="U9471" s="95" t="str">
        <f t="shared" si="588"/>
        <v/>
      </c>
      <c r="V9471" s="95" t="str">
        <f t="shared" si="589"/>
        <v/>
      </c>
      <c r="W9471" s="95" t="str">
        <f t="shared" si="590"/>
        <v/>
      </c>
      <c r="X9471" s="95" t="str">
        <f t="shared" si="591"/>
        <v/>
      </c>
    </row>
    <row r="9472" spans="21:24" x14ac:dyDescent="0.3">
      <c r="U9472" s="95" t="str">
        <f t="shared" si="588"/>
        <v/>
      </c>
      <c r="V9472" s="95" t="str">
        <f t="shared" si="589"/>
        <v/>
      </c>
      <c r="W9472" s="95" t="str">
        <f t="shared" si="590"/>
        <v/>
      </c>
      <c r="X9472" s="95" t="str">
        <f t="shared" si="591"/>
        <v/>
      </c>
    </row>
    <row r="9473" spans="21:24" x14ac:dyDescent="0.3">
      <c r="U9473" s="95" t="str">
        <f t="shared" si="588"/>
        <v/>
      </c>
      <c r="V9473" s="95" t="str">
        <f t="shared" si="589"/>
        <v/>
      </c>
      <c r="W9473" s="95" t="str">
        <f t="shared" si="590"/>
        <v/>
      </c>
      <c r="X9473" s="95" t="str">
        <f t="shared" si="591"/>
        <v/>
      </c>
    </row>
    <row r="9474" spans="21:24" x14ac:dyDescent="0.3">
      <c r="U9474" s="95" t="str">
        <f t="shared" si="588"/>
        <v/>
      </c>
      <c r="V9474" s="95" t="str">
        <f t="shared" si="589"/>
        <v/>
      </c>
      <c r="W9474" s="95" t="str">
        <f t="shared" si="590"/>
        <v/>
      </c>
      <c r="X9474" s="95" t="str">
        <f t="shared" si="591"/>
        <v/>
      </c>
    </row>
    <row r="9475" spans="21:24" x14ac:dyDescent="0.3">
      <c r="U9475" s="95" t="str">
        <f t="shared" si="588"/>
        <v/>
      </c>
      <c r="V9475" s="95" t="str">
        <f t="shared" si="589"/>
        <v/>
      </c>
      <c r="W9475" s="95" t="str">
        <f t="shared" si="590"/>
        <v/>
      </c>
      <c r="X9475" s="95" t="str">
        <f t="shared" si="591"/>
        <v/>
      </c>
    </row>
    <row r="9476" spans="21:24" x14ac:dyDescent="0.3">
      <c r="U9476" s="95" t="str">
        <f t="shared" si="588"/>
        <v/>
      </c>
      <c r="V9476" s="95" t="str">
        <f t="shared" si="589"/>
        <v/>
      </c>
      <c r="W9476" s="95" t="str">
        <f t="shared" si="590"/>
        <v/>
      </c>
      <c r="X9476" s="95" t="str">
        <f t="shared" si="591"/>
        <v/>
      </c>
    </row>
    <row r="9477" spans="21:24" x14ac:dyDescent="0.3">
      <c r="U9477" s="95" t="str">
        <f t="shared" ref="U9477:U9540" si="592">IF(L9477="ANO",B9477&amp;"-Linie A","")</f>
        <v/>
      </c>
      <c r="V9477" s="95" t="str">
        <f t="shared" ref="V9477:V9540" si="593">IF(M9477="ANO",B9477&amp;"-Linie B","")</f>
        <v/>
      </c>
      <c r="W9477" s="95" t="str">
        <f t="shared" ref="W9477:W9540" si="594">IF(N9477="ANO",B9477&amp;"-Linie C","")</f>
        <v/>
      </c>
      <c r="X9477" s="95" t="str">
        <f t="shared" ref="X9477:X9540" si="595">IF(O9477="ANO",B9477&amp;"-Linie D","")</f>
        <v/>
      </c>
    </row>
    <row r="9478" spans="21:24" x14ac:dyDescent="0.3">
      <c r="U9478" s="95" t="str">
        <f t="shared" si="592"/>
        <v/>
      </c>
      <c r="V9478" s="95" t="str">
        <f t="shared" si="593"/>
        <v/>
      </c>
      <c r="W9478" s="95" t="str">
        <f t="shared" si="594"/>
        <v/>
      </c>
      <c r="X9478" s="95" t="str">
        <f t="shared" si="595"/>
        <v/>
      </c>
    </row>
    <row r="9479" spans="21:24" x14ac:dyDescent="0.3">
      <c r="U9479" s="95" t="str">
        <f t="shared" si="592"/>
        <v/>
      </c>
      <c r="V9479" s="95" t="str">
        <f t="shared" si="593"/>
        <v/>
      </c>
      <c r="W9479" s="95" t="str">
        <f t="shared" si="594"/>
        <v/>
      </c>
      <c r="X9479" s="95" t="str">
        <f t="shared" si="595"/>
        <v/>
      </c>
    </row>
    <row r="9480" spans="21:24" x14ac:dyDescent="0.3">
      <c r="U9480" s="95" t="str">
        <f t="shared" si="592"/>
        <v/>
      </c>
      <c r="V9480" s="95" t="str">
        <f t="shared" si="593"/>
        <v/>
      </c>
      <c r="W9480" s="95" t="str">
        <f t="shared" si="594"/>
        <v/>
      </c>
      <c r="X9480" s="95" t="str">
        <f t="shared" si="595"/>
        <v/>
      </c>
    </row>
    <row r="9481" spans="21:24" x14ac:dyDescent="0.3">
      <c r="U9481" s="95" t="str">
        <f t="shared" si="592"/>
        <v/>
      </c>
      <c r="V9481" s="95" t="str">
        <f t="shared" si="593"/>
        <v/>
      </c>
      <c r="W9481" s="95" t="str">
        <f t="shared" si="594"/>
        <v/>
      </c>
      <c r="X9481" s="95" t="str">
        <f t="shared" si="595"/>
        <v/>
      </c>
    </row>
    <row r="9482" spans="21:24" x14ac:dyDescent="0.3">
      <c r="U9482" s="95" t="str">
        <f t="shared" si="592"/>
        <v/>
      </c>
      <c r="V9482" s="95" t="str">
        <f t="shared" si="593"/>
        <v/>
      </c>
      <c r="W9482" s="95" t="str">
        <f t="shared" si="594"/>
        <v/>
      </c>
      <c r="X9482" s="95" t="str">
        <f t="shared" si="595"/>
        <v/>
      </c>
    </row>
    <row r="9483" spans="21:24" x14ac:dyDescent="0.3">
      <c r="U9483" s="95" t="str">
        <f t="shared" si="592"/>
        <v/>
      </c>
      <c r="V9483" s="95" t="str">
        <f t="shared" si="593"/>
        <v/>
      </c>
      <c r="W9483" s="95" t="str">
        <f t="shared" si="594"/>
        <v/>
      </c>
      <c r="X9483" s="95" t="str">
        <f t="shared" si="595"/>
        <v/>
      </c>
    </row>
    <row r="9484" spans="21:24" x14ac:dyDescent="0.3">
      <c r="U9484" s="95" t="str">
        <f t="shared" si="592"/>
        <v/>
      </c>
      <c r="V9484" s="95" t="str">
        <f t="shared" si="593"/>
        <v/>
      </c>
      <c r="W9484" s="95" t="str">
        <f t="shared" si="594"/>
        <v/>
      </c>
      <c r="X9484" s="95" t="str">
        <f t="shared" si="595"/>
        <v/>
      </c>
    </row>
    <row r="9485" spans="21:24" x14ac:dyDescent="0.3">
      <c r="U9485" s="95" t="str">
        <f t="shared" si="592"/>
        <v/>
      </c>
      <c r="V9485" s="95" t="str">
        <f t="shared" si="593"/>
        <v/>
      </c>
      <c r="W9485" s="95" t="str">
        <f t="shared" si="594"/>
        <v/>
      </c>
      <c r="X9485" s="95" t="str">
        <f t="shared" si="595"/>
        <v/>
      </c>
    </row>
    <row r="9486" spans="21:24" x14ac:dyDescent="0.3">
      <c r="U9486" s="95" t="str">
        <f t="shared" si="592"/>
        <v/>
      </c>
      <c r="V9486" s="95" t="str">
        <f t="shared" si="593"/>
        <v/>
      </c>
      <c r="W9486" s="95" t="str">
        <f t="shared" si="594"/>
        <v/>
      </c>
      <c r="X9486" s="95" t="str">
        <f t="shared" si="595"/>
        <v/>
      </c>
    </row>
    <row r="9487" spans="21:24" x14ac:dyDescent="0.3">
      <c r="U9487" s="95" t="str">
        <f t="shared" si="592"/>
        <v/>
      </c>
      <c r="V9487" s="95" t="str">
        <f t="shared" si="593"/>
        <v/>
      </c>
      <c r="W9487" s="95" t="str">
        <f t="shared" si="594"/>
        <v/>
      </c>
      <c r="X9487" s="95" t="str">
        <f t="shared" si="595"/>
        <v/>
      </c>
    </row>
    <row r="9488" spans="21:24" x14ac:dyDescent="0.3">
      <c r="U9488" s="95" t="str">
        <f t="shared" si="592"/>
        <v/>
      </c>
      <c r="V9488" s="95" t="str">
        <f t="shared" si="593"/>
        <v/>
      </c>
      <c r="W9488" s="95" t="str">
        <f t="shared" si="594"/>
        <v/>
      </c>
      <c r="X9488" s="95" t="str">
        <f t="shared" si="595"/>
        <v/>
      </c>
    </row>
    <row r="9489" spans="21:24" x14ac:dyDescent="0.3">
      <c r="U9489" s="95" t="str">
        <f t="shared" si="592"/>
        <v/>
      </c>
      <c r="V9489" s="95" t="str">
        <f t="shared" si="593"/>
        <v/>
      </c>
      <c r="W9489" s="95" t="str">
        <f t="shared" si="594"/>
        <v/>
      </c>
      <c r="X9489" s="95" t="str">
        <f t="shared" si="595"/>
        <v/>
      </c>
    </row>
    <row r="9490" spans="21:24" x14ac:dyDescent="0.3">
      <c r="U9490" s="95" t="str">
        <f t="shared" si="592"/>
        <v/>
      </c>
      <c r="V9490" s="95" t="str">
        <f t="shared" si="593"/>
        <v/>
      </c>
      <c r="W9490" s="95" t="str">
        <f t="shared" si="594"/>
        <v/>
      </c>
      <c r="X9490" s="95" t="str">
        <f t="shared" si="595"/>
        <v/>
      </c>
    </row>
    <row r="9491" spans="21:24" x14ac:dyDescent="0.3">
      <c r="U9491" s="95" t="str">
        <f t="shared" si="592"/>
        <v/>
      </c>
      <c r="V9491" s="95" t="str">
        <f t="shared" si="593"/>
        <v/>
      </c>
      <c r="W9491" s="95" t="str">
        <f t="shared" si="594"/>
        <v/>
      </c>
      <c r="X9491" s="95" t="str">
        <f t="shared" si="595"/>
        <v/>
      </c>
    </row>
    <row r="9492" spans="21:24" x14ac:dyDescent="0.3">
      <c r="U9492" s="95" t="str">
        <f t="shared" si="592"/>
        <v/>
      </c>
      <c r="V9492" s="95" t="str">
        <f t="shared" si="593"/>
        <v/>
      </c>
      <c r="W9492" s="95" t="str">
        <f t="shared" si="594"/>
        <v/>
      </c>
      <c r="X9492" s="95" t="str">
        <f t="shared" si="595"/>
        <v/>
      </c>
    </row>
    <row r="9493" spans="21:24" x14ac:dyDescent="0.3">
      <c r="U9493" s="95" t="str">
        <f t="shared" si="592"/>
        <v/>
      </c>
      <c r="V9493" s="95" t="str">
        <f t="shared" si="593"/>
        <v/>
      </c>
      <c r="W9493" s="95" t="str">
        <f t="shared" si="594"/>
        <v/>
      </c>
      <c r="X9493" s="95" t="str">
        <f t="shared" si="595"/>
        <v/>
      </c>
    </row>
    <row r="9494" spans="21:24" x14ac:dyDescent="0.3">
      <c r="U9494" s="95" t="str">
        <f t="shared" si="592"/>
        <v/>
      </c>
      <c r="V9494" s="95" t="str">
        <f t="shared" si="593"/>
        <v/>
      </c>
      <c r="W9494" s="95" t="str">
        <f t="shared" si="594"/>
        <v/>
      </c>
      <c r="X9494" s="95" t="str">
        <f t="shared" si="595"/>
        <v/>
      </c>
    </row>
    <row r="9495" spans="21:24" x14ac:dyDescent="0.3">
      <c r="U9495" s="95" t="str">
        <f t="shared" si="592"/>
        <v/>
      </c>
      <c r="V9495" s="95" t="str">
        <f t="shared" si="593"/>
        <v/>
      </c>
      <c r="W9495" s="95" t="str">
        <f t="shared" si="594"/>
        <v/>
      </c>
      <c r="X9495" s="95" t="str">
        <f t="shared" si="595"/>
        <v/>
      </c>
    </row>
    <row r="9496" spans="21:24" x14ac:dyDescent="0.3">
      <c r="U9496" s="95" t="str">
        <f t="shared" si="592"/>
        <v/>
      </c>
      <c r="V9496" s="95" t="str">
        <f t="shared" si="593"/>
        <v/>
      </c>
      <c r="W9496" s="95" t="str">
        <f t="shared" si="594"/>
        <v/>
      </c>
      <c r="X9496" s="95" t="str">
        <f t="shared" si="595"/>
        <v/>
      </c>
    </row>
    <row r="9497" spans="21:24" x14ac:dyDescent="0.3">
      <c r="U9497" s="95" t="str">
        <f t="shared" si="592"/>
        <v/>
      </c>
      <c r="V9497" s="95" t="str">
        <f t="shared" si="593"/>
        <v/>
      </c>
      <c r="W9497" s="95" t="str">
        <f t="shared" si="594"/>
        <v/>
      </c>
      <c r="X9497" s="95" t="str">
        <f t="shared" si="595"/>
        <v/>
      </c>
    </row>
    <row r="9498" spans="21:24" x14ac:dyDescent="0.3">
      <c r="U9498" s="95" t="str">
        <f t="shared" si="592"/>
        <v/>
      </c>
      <c r="V9498" s="95" t="str">
        <f t="shared" si="593"/>
        <v/>
      </c>
      <c r="W9498" s="95" t="str">
        <f t="shared" si="594"/>
        <v/>
      </c>
      <c r="X9498" s="95" t="str">
        <f t="shared" si="595"/>
        <v/>
      </c>
    </row>
    <row r="9499" spans="21:24" x14ac:dyDescent="0.3">
      <c r="U9499" s="95" t="str">
        <f t="shared" si="592"/>
        <v/>
      </c>
      <c r="V9499" s="95" t="str">
        <f t="shared" si="593"/>
        <v/>
      </c>
      <c r="W9499" s="95" t="str">
        <f t="shared" si="594"/>
        <v/>
      </c>
      <c r="X9499" s="95" t="str">
        <f t="shared" si="595"/>
        <v/>
      </c>
    </row>
    <row r="9500" spans="21:24" x14ac:dyDescent="0.3">
      <c r="U9500" s="95" t="str">
        <f t="shared" si="592"/>
        <v/>
      </c>
      <c r="V9500" s="95" t="str">
        <f t="shared" si="593"/>
        <v/>
      </c>
      <c r="W9500" s="95" t="str">
        <f t="shared" si="594"/>
        <v/>
      </c>
      <c r="X9500" s="95" t="str">
        <f t="shared" si="595"/>
        <v/>
      </c>
    </row>
    <row r="9501" spans="21:24" x14ac:dyDescent="0.3">
      <c r="U9501" s="95" t="str">
        <f t="shared" si="592"/>
        <v/>
      </c>
      <c r="V9501" s="95" t="str">
        <f t="shared" si="593"/>
        <v/>
      </c>
      <c r="W9501" s="95" t="str">
        <f t="shared" si="594"/>
        <v/>
      </c>
      <c r="X9501" s="95" t="str">
        <f t="shared" si="595"/>
        <v/>
      </c>
    </row>
    <row r="9502" spans="21:24" x14ac:dyDescent="0.3">
      <c r="U9502" s="95" t="str">
        <f t="shared" si="592"/>
        <v/>
      </c>
      <c r="V9502" s="95" t="str">
        <f t="shared" si="593"/>
        <v/>
      </c>
      <c r="W9502" s="95" t="str">
        <f t="shared" si="594"/>
        <v/>
      </c>
      <c r="X9502" s="95" t="str">
        <f t="shared" si="595"/>
        <v/>
      </c>
    </row>
    <row r="9503" spans="21:24" x14ac:dyDescent="0.3">
      <c r="U9503" s="95" t="str">
        <f t="shared" si="592"/>
        <v/>
      </c>
      <c r="V9503" s="95" t="str">
        <f t="shared" si="593"/>
        <v/>
      </c>
      <c r="W9503" s="95" t="str">
        <f t="shared" si="594"/>
        <v/>
      </c>
      <c r="X9503" s="95" t="str">
        <f t="shared" si="595"/>
        <v/>
      </c>
    </row>
    <row r="9504" spans="21:24" x14ac:dyDescent="0.3">
      <c r="U9504" s="95" t="str">
        <f t="shared" si="592"/>
        <v/>
      </c>
      <c r="V9504" s="95" t="str">
        <f t="shared" si="593"/>
        <v/>
      </c>
      <c r="W9504" s="95" t="str">
        <f t="shared" si="594"/>
        <v/>
      </c>
      <c r="X9504" s="95" t="str">
        <f t="shared" si="595"/>
        <v/>
      </c>
    </row>
    <row r="9505" spans="21:24" x14ac:dyDescent="0.3">
      <c r="U9505" s="95" t="str">
        <f t="shared" si="592"/>
        <v/>
      </c>
      <c r="V9505" s="95" t="str">
        <f t="shared" si="593"/>
        <v/>
      </c>
      <c r="W9505" s="95" t="str">
        <f t="shared" si="594"/>
        <v/>
      </c>
      <c r="X9505" s="95" t="str">
        <f t="shared" si="595"/>
        <v/>
      </c>
    </row>
    <row r="9506" spans="21:24" x14ac:dyDescent="0.3">
      <c r="U9506" s="95" t="str">
        <f t="shared" si="592"/>
        <v/>
      </c>
      <c r="V9506" s="95" t="str">
        <f t="shared" si="593"/>
        <v/>
      </c>
      <c r="W9506" s="95" t="str">
        <f t="shared" si="594"/>
        <v/>
      </c>
      <c r="X9506" s="95" t="str">
        <f t="shared" si="595"/>
        <v/>
      </c>
    </row>
    <row r="9507" spans="21:24" x14ac:dyDescent="0.3">
      <c r="U9507" s="95" t="str">
        <f t="shared" si="592"/>
        <v/>
      </c>
      <c r="V9507" s="95" t="str">
        <f t="shared" si="593"/>
        <v/>
      </c>
      <c r="W9507" s="95" t="str">
        <f t="shared" si="594"/>
        <v/>
      </c>
      <c r="X9507" s="95" t="str">
        <f t="shared" si="595"/>
        <v/>
      </c>
    </row>
    <row r="9508" spans="21:24" x14ac:dyDescent="0.3">
      <c r="U9508" s="95" t="str">
        <f t="shared" si="592"/>
        <v/>
      </c>
      <c r="V9508" s="95" t="str">
        <f t="shared" si="593"/>
        <v/>
      </c>
      <c r="W9508" s="95" t="str">
        <f t="shared" si="594"/>
        <v/>
      </c>
      <c r="X9508" s="95" t="str">
        <f t="shared" si="595"/>
        <v/>
      </c>
    </row>
    <row r="9509" spans="21:24" x14ac:dyDescent="0.3">
      <c r="U9509" s="95" t="str">
        <f t="shared" si="592"/>
        <v/>
      </c>
      <c r="V9509" s="95" t="str">
        <f t="shared" si="593"/>
        <v/>
      </c>
      <c r="W9509" s="95" t="str">
        <f t="shared" si="594"/>
        <v/>
      </c>
      <c r="X9509" s="95" t="str">
        <f t="shared" si="595"/>
        <v/>
      </c>
    </row>
    <row r="9510" spans="21:24" x14ac:dyDescent="0.3">
      <c r="U9510" s="95" t="str">
        <f t="shared" si="592"/>
        <v/>
      </c>
      <c r="V9510" s="95" t="str">
        <f t="shared" si="593"/>
        <v/>
      </c>
      <c r="W9510" s="95" t="str">
        <f t="shared" si="594"/>
        <v/>
      </c>
      <c r="X9510" s="95" t="str">
        <f t="shared" si="595"/>
        <v/>
      </c>
    </row>
    <row r="9511" spans="21:24" x14ac:dyDescent="0.3">
      <c r="U9511" s="95" t="str">
        <f t="shared" si="592"/>
        <v/>
      </c>
      <c r="V9511" s="95" t="str">
        <f t="shared" si="593"/>
        <v/>
      </c>
      <c r="W9511" s="95" t="str">
        <f t="shared" si="594"/>
        <v/>
      </c>
      <c r="X9511" s="95" t="str">
        <f t="shared" si="595"/>
        <v/>
      </c>
    </row>
    <row r="9512" spans="21:24" x14ac:dyDescent="0.3">
      <c r="U9512" s="95" t="str">
        <f t="shared" si="592"/>
        <v/>
      </c>
      <c r="V9512" s="95" t="str">
        <f t="shared" si="593"/>
        <v/>
      </c>
      <c r="W9512" s="95" t="str">
        <f t="shared" si="594"/>
        <v/>
      </c>
      <c r="X9512" s="95" t="str">
        <f t="shared" si="595"/>
        <v/>
      </c>
    </row>
    <row r="9513" spans="21:24" x14ac:dyDescent="0.3">
      <c r="U9513" s="95" t="str">
        <f t="shared" si="592"/>
        <v/>
      </c>
      <c r="V9513" s="95" t="str">
        <f t="shared" si="593"/>
        <v/>
      </c>
      <c r="W9513" s="95" t="str">
        <f t="shared" si="594"/>
        <v/>
      </c>
      <c r="X9513" s="95" t="str">
        <f t="shared" si="595"/>
        <v/>
      </c>
    </row>
    <row r="9514" spans="21:24" x14ac:dyDescent="0.3">
      <c r="U9514" s="95" t="str">
        <f t="shared" si="592"/>
        <v/>
      </c>
      <c r="V9514" s="95" t="str">
        <f t="shared" si="593"/>
        <v/>
      </c>
      <c r="W9514" s="95" t="str">
        <f t="shared" si="594"/>
        <v/>
      </c>
      <c r="X9514" s="95" t="str">
        <f t="shared" si="595"/>
        <v/>
      </c>
    </row>
    <row r="9515" spans="21:24" x14ac:dyDescent="0.3">
      <c r="U9515" s="95" t="str">
        <f t="shared" si="592"/>
        <v/>
      </c>
      <c r="V9515" s="95" t="str">
        <f t="shared" si="593"/>
        <v/>
      </c>
      <c r="W9515" s="95" t="str">
        <f t="shared" si="594"/>
        <v/>
      </c>
      <c r="X9515" s="95" t="str">
        <f t="shared" si="595"/>
        <v/>
      </c>
    </row>
    <row r="9516" spans="21:24" x14ac:dyDescent="0.3">
      <c r="U9516" s="95" t="str">
        <f t="shared" si="592"/>
        <v/>
      </c>
      <c r="V9516" s="95" t="str">
        <f t="shared" si="593"/>
        <v/>
      </c>
      <c r="W9516" s="95" t="str">
        <f t="shared" si="594"/>
        <v/>
      </c>
      <c r="X9516" s="95" t="str">
        <f t="shared" si="595"/>
        <v/>
      </c>
    </row>
    <row r="9517" spans="21:24" x14ac:dyDescent="0.3">
      <c r="U9517" s="95" t="str">
        <f t="shared" si="592"/>
        <v/>
      </c>
      <c r="V9517" s="95" t="str">
        <f t="shared" si="593"/>
        <v/>
      </c>
      <c r="W9517" s="95" t="str">
        <f t="shared" si="594"/>
        <v/>
      </c>
      <c r="X9517" s="95" t="str">
        <f t="shared" si="595"/>
        <v/>
      </c>
    </row>
    <row r="9518" spans="21:24" x14ac:dyDescent="0.3">
      <c r="U9518" s="95" t="str">
        <f t="shared" si="592"/>
        <v/>
      </c>
      <c r="V9518" s="95" t="str">
        <f t="shared" si="593"/>
        <v/>
      </c>
      <c r="W9518" s="95" t="str">
        <f t="shared" si="594"/>
        <v/>
      </c>
      <c r="X9518" s="95" t="str">
        <f t="shared" si="595"/>
        <v/>
      </c>
    </row>
    <row r="9519" spans="21:24" x14ac:dyDescent="0.3">
      <c r="U9519" s="95" t="str">
        <f t="shared" si="592"/>
        <v/>
      </c>
      <c r="V9519" s="95" t="str">
        <f t="shared" si="593"/>
        <v/>
      </c>
      <c r="W9519" s="95" t="str">
        <f t="shared" si="594"/>
        <v/>
      </c>
      <c r="X9519" s="95" t="str">
        <f t="shared" si="595"/>
        <v/>
      </c>
    </row>
    <row r="9520" spans="21:24" x14ac:dyDescent="0.3">
      <c r="U9520" s="95" t="str">
        <f t="shared" si="592"/>
        <v/>
      </c>
      <c r="V9520" s="95" t="str">
        <f t="shared" si="593"/>
        <v/>
      </c>
      <c r="W9520" s="95" t="str">
        <f t="shared" si="594"/>
        <v/>
      </c>
      <c r="X9520" s="95" t="str">
        <f t="shared" si="595"/>
        <v/>
      </c>
    </row>
    <row r="9521" spans="21:24" x14ac:dyDescent="0.3">
      <c r="U9521" s="95" t="str">
        <f t="shared" si="592"/>
        <v/>
      </c>
      <c r="V9521" s="95" t="str">
        <f t="shared" si="593"/>
        <v/>
      </c>
      <c r="W9521" s="95" t="str">
        <f t="shared" si="594"/>
        <v/>
      </c>
      <c r="X9521" s="95" t="str">
        <f t="shared" si="595"/>
        <v/>
      </c>
    </row>
    <row r="9522" spans="21:24" x14ac:dyDescent="0.3">
      <c r="U9522" s="95" t="str">
        <f t="shared" si="592"/>
        <v/>
      </c>
      <c r="V9522" s="95" t="str">
        <f t="shared" si="593"/>
        <v/>
      </c>
      <c r="W9522" s="95" t="str">
        <f t="shared" si="594"/>
        <v/>
      </c>
      <c r="X9522" s="95" t="str">
        <f t="shared" si="595"/>
        <v/>
      </c>
    </row>
    <row r="9523" spans="21:24" x14ac:dyDescent="0.3">
      <c r="U9523" s="95" t="str">
        <f t="shared" si="592"/>
        <v/>
      </c>
      <c r="V9523" s="95" t="str">
        <f t="shared" si="593"/>
        <v/>
      </c>
      <c r="W9523" s="95" t="str">
        <f t="shared" si="594"/>
        <v/>
      </c>
      <c r="X9523" s="95" t="str">
        <f t="shared" si="595"/>
        <v/>
      </c>
    </row>
    <row r="9524" spans="21:24" x14ac:dyDescent="0.3">
      <c r="U9524" s="95" t="str">
        <f t="shared" si="592"/>
        <v/>
      </c>
      <c r="V9524" s="95" t="str">
        <f t="shared" si="593"/>
        <v/>
      </c>
      <c r="W9524" s="95" t="str">
        <f t="shared" si="594"/>
        <v/>
      </c>
      <c r="X9524" s="95" t="str">
        <f t="shared" si="595"/>
        <v/>
      </c>
    </row>
    <row r="9525" spans="21:24" x14ac:dyDescent="0.3">
      <c r="U9525" s="95" t="str">
        <f t="shared" si="592"/>
        <v/>
      </c>
      <c r="V9525" s="95" t="str">
        <f t="shared" si="593"/>
        <v/>
      </c>
      <c r="W9525" s="95" t="str">
        <f t="shared" si="594"/>
        <v/>
      </c>
      <c r="X9525" s="95" t="str">
        <f t="shared" si="595"/>
        <v/>
      </c>
    </row>
    <row r="9526" spans="21:24" x14ac:dyDescent="0.3">
      <c r="U9526" s="95" t="str">
        <f t="shared" si="592"/>
        <v/>
      </c>
      <c r="V9526" s="95" t="str">
        <f t="shared" si="593"/>
        <v/>
      </c>
      <c r="W9526" s="95" t="str">
        <f t="shared" si="594"/>
        <v/>
      </c>
      <c r="X9526" s="95" t="str">
        <f t="shared" si="595"/>
        <v/>
      </c>
    </row>
    <row r="9527" spans="21:24" x14ac:dyDescent="0.3">
      <c r="U9527" s="95" t="str">
        <f t="shared" si="592"/>
        <v/>
      </c>
      <c r="V9527" s="95" t="str">
        <f t="shared" si="593"/>
        <v/>
      </c>
      <c r="W9527" s="95" t="str">
        <f t="shared" si="594"/>
        <v/>
      </c>
      <c r="X9527" s="95" t="str">
        <f t="shared" si="595"/>
        <v/>
      </c>
    </row>
    <row r="9528" spans="21:24" x14ac:dyDescent="0.3">
      <c r="U9528" s="95" t="str">
        <f t="shared" si="592"/>
        <v/>
      </c>
      <c r="V9528" s="95" t="str">
        <f t="shared" si="593"/>
        <v/>
      </c>
      <c r="W9528" s="95" t="str">
        <f t="shared" si="594"/>
        <v/>
      </c>
      <c r="X9528" s="95" t="str">
        <f t="shared" si="595"/>
        <v/>
      </c>
    </row>
    <row r="9529" spans="21:24" x14ac:dyDescent="0.3">
      <c r="U9529" s="95" t="str">
        <f t="shared" si="592"/>
        <v/>
      </c>
      <c r="V9529" s="95" t="str">
        <f t="shared" si="593"/>
        <v/>
      </c>
      <c r="W9529" s="95" t="str">
        <f t="shared" si="594"/>
        <v/>
      </c>
      <c r="X9529" s="95" t="str">
        <f t="shared" si="595"/>
        <v/>
      </c>
    </row>
    <row r="9530" spans="21:24" x14ac:dyDescent="0.3">
      <c r="U9530" s="95" t="str">
        <f t="shared" si="592"/>
        <v/>
      </c>
      <c r="V9530" s="95" t="str">
        <f t="shared" si="593"/>
        <v/>
      </c>
      <c r="W9530" s="95" t="str">
        <f t="shared" si="594"/>
        <v/>
      </c>
      <c r="X9530" s="95" t="str">
        <f t="shared" si="595"/>
        <v/>
      </c>
    </row>
    <row r="9531" spans="21:24" x14ac:dyDescent="0.3">
      <c r="U9531" s="95" t="str">
        <f t="shared" si="592"/>
        <v/>
      </c>
      <c r="V9531" s="95" t="str">
        <f t="shared" si="593"/>
        <v/>
      </c>
      <c r="W9531" s="95" t="str">
        <f t="shared" si="594"/>
        <v/>
      </c>
      <c r="X9531" s="95" t="str">
        <f t="shared" si="595"/>
        <v/>
      </c>
    </row>
    <row r="9532" spans="21:24" x14ac:dyDescent="0.3">
      <c r="U9532" s="95" t="str">
        <f t="shared" si="592"/>
        <v/>
      </c>
      <c r="V9532" s="95" t="str">
        <f t="shared" si="593"/>
        <v/>
      </c>
      <c r="W9532" s="95" t="str">
        <f t="shared" si="594"/>
        <v/>
      </c>
      <c r="X9532" s="95" t="str">
        <f t="shared" si="595"/>
        <v/>
      </c>
    </row>
    <row r="9533" spans="21:24" x14ac:dyDescent="0.3">
      <c r="U9533" s="95" t="str">
        <f t="shared" si="592"/>
        <v/>
      </c>
      <c r="V9533" s="95" t="str">
        <f t="shared" si="593"/>
        <v/>
      </c>
      <c r="W9533" s="95" t="str">
        <f t="shared" si="594"/>
        <v/>
      </c>
      <c r="X9533" s="95" t="str">
        <f t="shared" si="595"/>
        <v/>
      </c>
    </row>
    <row r="9534" spans="21:24" x14ac:dyDescent="0.3">
      <c r="U9534" s="95" t="str">
        <f t="shared" si="592"/>
        <v/>
      </c>
      <c r="V9534" s="95" t="str">
        <f t="shared" si="593"/>
        <v/>
      </c>
      <c r="W9534" s="95" t="str">
        <f t="shared" si="594"/>
        <v/>
      </c>
      <c r="X9534" s="95" t="str">
        <f t="shared" si="595"/>
        <v/>
      </c>
    </row>
    <row r="9535" spans="21:24" x14ac:dyDescent="0.3">
      <c r="U9535" s="95" t="str">
        <f t="shared" si="592"/>
        <v/>
      </c>
      <c r="V9535" s="95" t="str">
        <f t="shared" si="593"/>
        <v/>
      </c>
      <c r="W9535" s="95" t="str">
        <f t="shared" si="594"/>
        <v/>
      </c>
      <c r="X9535" s="95" t="str">
        <f t="shared" si="595"/>
        <v/>
      </c>
    </row>
    <row r="9536" spans="21:24" x14ac:dyDescent="0.3">
      <c r="U9536" s="95" t="str">
        <f t="shared" si="592"/>
        <v/>
      </c>
      <c r="V9536" s="95" t="str">
        <f t="shared" si="593"/>
        <v/>
      </c>
      <c r="W9536" s="95" t="str">
        <f t="shared" si="594"/>
        <v/>
      </c>
      <c r="X9536" s="95" t="str">
        <f t="shared" si="595"/>
        <v/>
      </c>
    </row>
    <row r="9537" spans="21:24" x14ac:dyDescent="0.3">
      <c r="U9537" s="95" t="str">
        <f t="shared" si="592"/>
        <v/>
      </c>
      <c r="V9537" s="95" t="str">
        <f t="shared" si="593"/>
        <v/>
      </c>
      <c r="W9537" s="95" t="str">
        <f t="shared" si="594"/>
        <v/>
      </c>
      <c r="X9537" s="95" t="str">
        <f t="shared" si="595"/>
        <v/>
      </c>
    </row>
    <row r="9538" spans="21:24" x14ac:dyDescent="0.3">
      <c r="U9538" s="95" t="str">
        <f t="shared" si="592"/>
        <v/>
      </c>
      <c r="V9538" s="95" t="str">
        <f t="shared" si="593"/>
        <v/>
      </c>
      <c r="W9538" s="95" t="str">
        <f t="shared" si="594"/>
        <v/>
      </c>
      <c r="X9538" s="95" t="str">
        <f t="shared" si="595"/>
        <v/>
      </c>
    </row>
    <row r="9539" spans="21:24" x14ac:dyDescent="0.3">
      <c r="U9539" s="95" t="str">
        <f t="shared" si="592"/>
        <v/>
      </c>
      <c r="V9539" s="95" t="str">
        <f t="shared" si="593"/>
        <v/>
      </c>
      <c r="W9539" s="95" t="str">
        <f t="shared" si="594"/>
        <v/>
      </c>
      <c r="X9539" s="95" t="str">
        <f t="shared" si="595"/>
        <v/>
      </c>
    </row>
    <row r="9540" spans="21:24" x14ac:dyDescent="0.3">
      <c r="U9540" s="95" t="str">
        <f t="shared" si="592"/>
        <v/>
      </c>
      <c r="V9540" s="95" t="str">
        <f t="shared" si="593"/>
        <v/>
      </c>
      <c r="W9540" s="95" t="str">
        <f t="shared" si="594"/>
        <v/>
      </c>
      <c r="X9540" s="95" t="str">
        <f t="shared" si="595"/>
        <v/>
      </c>
    </row>
    <row r="9541" spans="21:24" x14ac:dyDescent="0.3">
      <c r="U9541" s="95" t="str">
        <f t="shared" ref="U9541:U9604" si="596">IF(L9541="ANO",B9541&amp;"-Linie A","")</f>
        <v/>
      </c>
      <c r="V9541" s="95" t="str">
        <f t="shared" ref="V9541:V9604" si="597">IF(M9541="ANO",B9541&amp;"-Linie B","")</f>
        <v/>
      </c>
      <c r="W9541" s="95" t="str">
        <f t="shared" ref="W9541:W9604" si="598">IF(N9541="ANO",B9541&amp;"-Linie C","")</f>
        <v/>
      </c>
      <c r="X9541" s="95" t="str">
        <f t="shared" ref="X9541:X9604" si="599">IF(O9541="ANO",B9541&amp;"-Linie D","")</f>
        <v/>
      </c>
    </row>
    <row r="9542" spans="21:24" x14ac:dyDescent="0.3">
      <c r="U9542" s="95" t="str">
        <f t="shared" si="596"/>
        <v/>
      </c>
      <c r="V9542" s="95" t="str">
        <f t="shared" si="597"/>
        <v/>
      </c>
      <c r="W9542" s="95" t="str">
        <f t="shared" si="598"/>
        <v/>
      </c>
      <c r="X9542" s="95" t="str">
        <f t="shared" si="599"/>
        <v/>
      </c>
    </row>
    <row r="9543" spans="21:24" x14ac:dyDescent="0.3">
      <c r="U9543" s="95" t="str">
        <f t="shared" si="596"/>
        <v/>
      </c>
      <c r="V9543" s="95" t="str">
        <f t="shared" si="597"/>
        <v/>
      </c>
      <c r="W9543" s="95" t="str">
        <f t="shared" si="598"/>
        <v/>
      </c>
      <c r="X9543" s="95" t="str">
        <f t="shared" si="599"/>
        <v/>
      </c>
    </row>
    <row r="9544" spans="21:24" x14ac:dyDescent="0.3">
      <c r="U9544" s="95" t="str">
        <f t="shared" si="596"/>
        <v/>
      </c>
      <c r="V9544" s="95" t="str">
        <f t="shared" si="597"/>
        <v/>
      </c>
      <c r="W9544" s="95" t="str">
        <f t="shared" si="598"/>
        <v/>
      </c>
      <c r="X9544" s="95" t="str">
        <f t="shared" si="599"/>
        <v/>
      </c>
    </row>
    <row r="9545" spans="21:24" x14ac:dyDescent="0.3">
      <c r="U9545" s="95" t="str">
        <f t="shared" si="596"/>
        <v/>
      </c>
      <c r="V9545" s="95" t="str">
        <f t="shared" si="597"/>
        <v/>
      </c>
      <c r="W9545" s="95" t="str">
        <f t="shared" si="598"/>
        <v/>
      </c>
      <c r="X9545" s="95" t="str">
        <f t="shared" si="599"/>
        <v/>
      </c>
    </row>
    <row r="9546" spans="21:24" x14ac:dyDescent="0.3">
      <c r="U9546" s="95" t="str">
        <f t="shared" si="596"/>
        <v/>
      </c>
      <c r="V9546" s="95" t="str">
        <f t="shared" si="597"/>
        <v/>
      </c>
      <c r="W9546" s="95" t="str">
        <f t="shared" si="598"/>
        <v/>
      </c>
      <c r="X9546" s="95" t="str">
        <f t="shared" si="599"/>
        <v/>
      </c>
    </row>
    <row r="9547" spans="21:24" x14ac:dyDescent="0.3">
      <c r="U9547" s="95" t="str">
        <f t="shared" si="596"/>
        <v/>
      </c>
      <c r="V9547" s="95" t="str">
        <f t="shared" si="597"/>
        <v/>
      </c>
      <c r="W9547" s="95" t="str">
        <f t="shared" si="598"/>
        <v/>
      </c>
      <c r="X9547" s="95" t="str">
        <f t="shared" si="599"/>
        <v/>
      </c>
    </row>
    <row r="9548" spans="21:24" x14ac:dyDescent="0.3">
      <c r="U9548" s="95" t="str">
        <f t="shared" si="596"/>
        <v/>
      </c>
      <c r="V9548" s="95" t="str">
        <f t="shared" si="597"/>
        <v/>
      </c>
      <c r="W9548" s="95" t="str">
        <f t="shared" si="598"/>
        <v/>
      </c>
      <c r="X9548" s="95" t="str">
        <f t="shared" si="599"/>
        <v/>
      </c>
    </row>
    <row r="9549" spans="21:24" x14ac:dyDescent="0.3">
      <c r="U9549" s="95" t="str">
        <f t="shared" si="596"/>
        <v/>
      </c>
      <c r="V9549" s="95" t="str">
        <f t="shared" si="597"/>
        <v/>
      </c>
      <c r="W9549" s="95" t="str">
        <f t="shared" si="598"/>
        <v/>
      </c>
      <c r="X9549" s="95" t="str">
        <f t="shared" si="599"/>
        <v/>
      </c>
    </row>
    <row r="9550" spans="21:24" x14ac:dyDescent="0.3">
      <c r="U9550" s="95" t="str">
        <f t="shared" si="596"/>
        <v/>
      </c>
      <c r="V9550" s="95" t="str">
        <f t="shared" si="597"/>
        <v/>
      </c>
      <c r="W9550" s="95" t="str">
        <f t="shared" si="598"/>
        <v/>
      </c>
      <c r="X9550" s="95" t="str">
        <f t="shared" si="599"/>
        <v/>
      </c>
    </row>
    <row r="9551" spans="21:24" x14ac:dyDescent="0.3">
      <c r="U9551" s="95" t="str">
        <f t="shared" si="596"/>
        <v/>
      </c>
      <c r="V9551" s="95" t="str">
        <f t="shared" si="597"/>
        <v/>
      </c>
      <c r="W9551" s="95" t="str">
        <f t="shared" si="598"/>
        <v/>
      </c>
      <c r="X9551" s="95" t="str">
        <f t="shared" si="599"/>
        <v/>
      </c>
    </row>
    <row r="9552" spans="21:24" x14ac:dyDescent="0.3">
      <c r="U9552" s="95" t="str">
        <f t="shared" si="596"/>
        <v/>
      </c>
      <c r="V9552" s="95" t="str">
        <f t="shared" si="597"/>
        <v/>
      </c>
      <c r="W9552" s="95" t="str">
        <f t="shared" si="598"/>
        <v/>
      </c>
      <c r="X9552" s="95" t="str">
        <f t="shared" si="599"/>
        <v/>
      </c>
    </row>
    <row r="9553" spans="21:24" x14ac:dyDescent="0.3">
      <c r="U9553" s="95" t="str">
        <f t="shared" si="596"/>
        <v/>
      </c>
      <c r="V9553" s="95" t="str">
        <f t="shared" si="597"/>
        <v/>
      </c>
      <c r="W9553" s="95" t="str">
        <f t="shared" si="598"/>
        <v/>
      </c>
      <c r="X9553" s="95" t="str">
        <f t="shared" si="599"/>
        <v/>
      </c>
    </row>
    <row r="9554" spans="21:24" x14ac:dyDescent="0.3">
      <c r="U9554" s="95" t="str">
        <f t="shared" si="596"/>
        <v/>
      </c>
      <c r="V9554" s="95" t="str">
        <f t="shared" si="597"/>
        <v/>
      </c>
      <c r="W9554" s="95" t="str">
        <f t="shared" si="598"/>
        <v/>
      </c>
      <c r="X9554" s="95" t="str">
        <f t="shared" si="599"/>
        <v/>
      </c>
    </row>
    <row r="9555" spans="21:24" x14ac:dyDescent="0.3">
      <c r="U9555" s="95" t="str">
        <f t="shared" si="596"/>
        <v/>
      </c>
      <c r="V9555" s="95" t="str">
        <f t="shared" si="597"/>
        <v/>
      </c>
      <c r="W9555" s="95" t="str">
        <f t="shared" si="598"/>
        <v/>
      </c>
      <c r="X9555" s="95" t="str">
        <f t="shared" si="599"/>
        <v/>
      </c>
    </row>
    <row r="9556" spans="21:24" x14ac:dyDescent="0.3">
      <c r="U9556" s="95" t="str">
        <f t="shared" si="596"/>
        <v/>
      </c>
      <c r="V9556" s="95" t="str">
        <f t="shared" si="597"/>
        <v/>
      </c>
      <c r="W9556" s="95" t="str">
        <f t="shared" si="598"/>
        <v/>
      </c>
      <c r="X9556" s="95" t="str">
        <f t="shared" si="599"/>
        <v/>
      </c>
    </row>
    <row r="9557" spans="21:24" x14ac:dyDescent="0.3">
      <c r="U9557" s="95" t="str">
        <f t="shared" si="596"/>
        <v/>
      </c>
      <c r="V9557" s="95" t="str">
        <f t="shared" si="597"/>
        <v/>
      </c>
      <c r="W9557" s="95" t="str">
        <f t="shared" si="598"/>
        <v/>
      </c>
      <c r="X9557" s="95" t="str">
        <f t="shared" si="599"/>
        <v/>
      </c>
    </row>
    <row r="9558" spans="21:24" x14ac:dyDescent="0.3">
      <c r="U9558" s="95" t="str">
        <f t="shared" si="596"/>
        <v/>
      </c>
      <c r="V9558" s="95" t="str">
        <f t="shared" si="597"/>
        <v/>
      </c>
      <c r="W9558" s="95" t="str">
        <f t="shared" si="598"/>
        <v/>
      </c>
      <c r="X9558" s="95" t="str">
        <f t="shared" si="599"/>
        <v/>
      </c>
    </row>
    <row r="9559" spans="21:24" x14ac:dyDescent="0.3">
      <c r="U9559" s="95" t="str">
        <f t="shared" si="596"/>
        <v/>
      </c>
      <c r="V9559" s="95" t="str">
        <f t="shared" si="597"/>
        <v/>
      </c>
      <c r="W9559" s="95" t="str">
        <f t="shared" si="598"/>
        <v/>
      </c>
      <c r="X9559" s="95" t="str">
        <f t="shared" si="599"/>
        <v/>
      </c>
    </row>
    <row r="9560" spans="21:24" x14ac:dyDescent="0.3">
      <c r="U9560" s="95" t="str">
        <f t="shared" si="596"/>
        <v/>
      </c>
      <c r="V9560" s="95" t="str">
        <f t="shared" si="597"/>
        <v/>
      </c>
      <c r="W9560" s="95" t="str">
        <f t="shared" si="598"/>
        <v/>
      </c>
      <c r="X9560" s="95" t="str">
        <f t="shared" si="599"/>
        <v/>
      </c>
    </row>
    <row r="9561" spans="21:24" x14ac:dyDescent="0.3">
      <c r="U9561" s="95" t="str">
        <f t="shared" si="596"/>
        <v/>
      </c>
      <c r="V9561" s="95" t="str">
        <f t="shared" si="597"/>
        <v/>
      </c>
      <c r="W9561" s="95" t="str">
        <f t="shared" si="598"/>
        <v/>
      </c>
      <c r="X9561" s="95" t="str">
        <f t="shared" si="599"/>
        <v/>
      </c>
    </row>
    <row r="9562" spans="21:24" x14ac:dyDescent="0.3">
      <c r="U9562" s="95" t="str">
        <f t="shared" si="596"/>
        <v/>
      </c>
      <c r="V9562" s="95" t="str">
        <f t="shared" si="597"/>
        <v/>
      </c>
      <c r="W9562" s="95" t="str">
        <f t="shared" si="598"/>
        <v/>
      </c>
      <c r="X9562" s="95" t="str">
        <f t="shared" si="599"/>
        <v/>
      </c>
    </row>
    <row r="9563" spans="21:24" x14ac:dyDescent="0.3">
      <c r="U9563" s="95" t="str">
        <f t="shared" si="596"/>
        <v/>
      </c>
      <c r="V9563" s="95" t="str">
        <f t="shared" si="597"/>
        <v/>
      </c>
      <c r="W9563" s="95" t="str">
        <f t="shared" si="598"/>
        <v/>
      </c>
      <c r="X9563" s="95" t="str">
        <f t="shared" si="599"/>
        <v/>
      </c>
    </row>
    <row r="9564" spans="21:24" x14ac:dyDescent="0.3">
      <c r="U9564" s="95" t="str">
        <f t="shared" si="596"/>
        <v/>
      </c>
      <c r="V9564" s="95" t="str">
        <f t="shared" si="597"/>
        <v/>
      </c>
      <c r="W9564" s="95" t="str">
        <f t="shared" si="598"/>
        <v/>
      </c>
      <c r="X9564" s="95" t="str">
        <f t="shared" si="599"/>
        <v/>
      </c>
    </row>
    <row r="9565" spans="21:24" x14ac:dyDescent="0.3">
      <c r="U9565" s="95" t="str">
        <f t="shared" si="596"/>
        <v/>
      </c>
      <c r="V9565" s="95" t="str">
        <f t="shared" si="597"/>
        <v/>
      </c>
      <c r="W9565" s="95" t="str">
        <f t="shared" si="598"/>
        <v/>
      </c>
      <c r="X9565" s="95" t="str">
        <f t="shared" si="599"/>
        <v/>
      </c>
    </row>
    <row r="9566" spans="21:24" x14ac:dyDescent="0.3">
      <c r="U9566" s="95" t="str">
        <f t="shared" si="596"/>
        <v/>
      </c>
      <c r="V9566" s="95" t="str">
        <f t="shared" si="597"/>
        <v/>
      </c>
      <c r="W9566" s="95" t="str">
        <f t="shared" si="598"/>
        <v/>
      </c>
      <c r="X9566" s="95" t="str">
        <f t="shared" si="599"/>
        <v/>
      </c>
    </row>
    <row r="9567" spans="21:24" x14ac:dyDescent="0.3">
      <c r="U9567" s="95" t="str">
        <f t="shared" si="596"/>
        <v/>
      </c>
      <c r="V9567" s="95" t="str">
        <f t="shared" si="597"/>
        <v/>
      </c>
      <c r="W9567" s="95" t="str">
        <f t="shared" si="598"/>
        <v/>
      </c>
      <c r="X9567" s="95" t="str">
        <f t="shared" si="599"/>
        <v/>
      </c>
    </row>
    <row r="9568" spans="21:24" x14ac:dyDescent="0.3">
      <c r="U9568" s="95" t="str">
        <f t="shared" si="596"/>
        <v/>
      </c>
      <c r="V9568" s="95" t="str">
        <f t="shared" si="597"/>
        <v/>
      </c>
      <c r="W9568" s="95" t="str">
        <f t="shared" si="598"/>
        <v/>
      </c>
      <c r="X9568" s="95" t="str">
        <f t="shared" si="599"/>
        <v/>
      </c>
    </row>
    <row r="9569" spans="21:24" x14ac:dyDescent="0.3">
      <c r="U9569" s="95" t="str">
        <f t="shared" si="596"/>
        <v/>
      </c>
      <c r="V9569" s="95" t="str">
        <f t="shared" si="597"/>
        <v/>
      </c>
      <c r="W9569" s="95" t="str">
        <f t="shared" si="598"/>
        <v/>
      </c>
      <c r="X9569" s="95" t="str">
        <f t="shared" si="599"/>
        <v/>
      </c>
    </row>
    <row r="9570" spans="21:24" x14ac:dyDescent="0.3">
      <c r="U9570" s="95" t="str">
        <f t="shared" si="596"/>
        <v/>
      </c>
      <c r="V9570" s="95" t="str">
        <f t="shared" si="597"/>
        <v/>
      </c>
      <c r="W9570" s="95" t="str">
        <f t="shared" si="598"/>
        <v/>
      </c>
      <c r="X9570" s="95" t="str">
        <f t="shared" si="599"/>
        <v/>
      </c>
    </row>
    <row r="9571" spans="21:24" x14ac:dyDescent="0.3">
      <c r="U9571" s="95" t="str">
        <f t="shared" si="596"/>
        <v/>
      </c>
      <c r="V9571" s="95" t="str">
        <f t="shared" si="597"/>
        <v/>
      </c>
      <c r="W9571" s="95" t="str">
        <f t="shared" si="598"/>
        <v/>
      </c>
      <c r="X9571" s="95" t="str">
        <f t="shared" si="599"/>
        <v/>
      </c>
    </row>
    <row r="9572" spans="21:24" x14ac:dyDescent="0.3">
      <c r="U9572" s="95" t="str">
        <f t="shared" si="596"/>
        <v/>
      </c>
      <c r="V9572" s="95" t="str">
        <f t="shared" si="597"/>
        <v/>
      </c>
      <c r="W9572" s="95" t="str">
        <f t="shared" si="598"/>
        <v/>
      </c>
      <c r="X9572" s="95" t="str">
        <f t="shared" si="599"/>
        <v/>
      </c>
    </row>
    <row r="9573" spans="21:24" x14ac:dyDescent="0.3">
      <c r="U9573" s="95" t="str">
        <f t="shared" si="596"/>
        <v/>
      </c>
      <c r="V9573" s="95" t="str">
        <f t="shared" si="597"/>
        <v/>
      </c>
      <c r="W9573" s="95" t="str">
        <f t="shared" si="598"/>
        <v/>
      </c>
      <c r="X9573" s="95" t="str">
        <f t="shared" si="599"/>
        <v/>
      </c>
    </row>
    <row r="9574" spans="21:24" x14ac:dyDescent="0.3">
      <c r="U9574" s="95" t="str">
        <f t="shared" si="596"/>
        <v/>
      </c>
      <c r="V9574" s="95" t="str">
        <f t="shared" si="597"/>
        <v/>
      </c>
      <c r="W9574" s="95" t="str">
        <f t="shared" si="598"/>
        <v/>
      </c>
      <c r="X9574" s="95" t="str">
        <f t="shared" si="599"/>
        <v/>
      </c>
    </row>
    <row r="9575" spans="21:24" x14ac:dyDescent="0.3">
      <c r="U9575" s="95" t="str">
        <f t="shared" si="596"/>
        <v/>
      </c>
      <c r="V9575" s="95" t="str">
        <f t="shared" si="597"/>
        <v/>
      </c>
      <c r="W9575" s="95" t="str">
        <f t="shared" si="598"/>
        <v/>
      </c>
      <c r="X9575" s="95" t="str">
        <f t="shared" si="599"/>
        <v/>
      </c>
    </row>
    <row r="9576" spans="21:24" x14ac:dyDescent="0.3">
      <c r="U9576" s="95" t="str">
        <f t="shared" si="596"/>
        <v/>
      </c>
      <c r="V9576" s="95" t="str">
        <f t="shared" si="597"/>
        <v/>
      </c>
      <c r="W9576" s="95" t="str">
        <f t="shared" si="598"/>
        <v/>
      </c>
      <c r="X9576" s="95" t="str">
        <f t="shared" si="599"/>
        <v/>
      </c>
    </row>
    <row r="9577" spans="21:24" x14ac:dyDescent="0.3">
      <c r="U9577" s="95" t="str">
        <f t="shared" si="596"/>
        <v/>
      </c>
      <c r="V9577" s="95" t="str">
        <f t="shared" si="597"/>
        <v/>
      </c>
      <c r="W9577" s="95" t="str">
        <f t="shared" si="598"/>
        <v/>
      </c>
      <c r="X9577" s="95" t="str">
        <f t="shared" si="599"/>
        <v/>
      </c>
    </row>
    <row r="9578" spans="21:24" x14ac:dyDescent="0.3">
      <c r="U9578" s="95" t="str">
        <f t="shared" si="596"/>
        <v/>
      </c>
      <c r="V9578" s="95" t="str">
        <f t="shared" si="597"/>
        <v/>
      </c>
      <c r="W9578" s="95" t="str">
        <f t="shared" si="598"/>
        <v/>
      </c>
      <c r="X9578" s="95" t="str">
        <f t="shared" si="599"/>
        <v/>
      </c>
    </row>
    <row r="9579" spans="21:24" x14ac:dyDescent="0.3">
      <c r="U9579" s="95" t="str">
        <f t="shared" si="596"/>
        <v/>
      </c>
      <c r="V9579" s="95" t="str">
        <f t="shared" si="597"/>
        <v/>
      </c>
      <c r="W9579" s="95" t="str">
        <f t="shared" si="598"/>
        <v/>
      </c>
      <c r="X9579" s="95" t="str">
        <f t="shared" si="599"/>
        <v/>
      </c>
    </row>
    <row r="9580" spans="21:24" x14ac:dyDescent="0.3">
      <c r="U9580" s="95" t="str">
        <f t="shared" si="596"/>
        <v/>
      </c>
      <c r="V9580" s="95" t="str">
        <f t="shared" si="597"/>
        <v/>
      </c>
      <c r="W9580" s="95" t="str">
        <f t="shared" si="598"/>
        <v/>
      </c>
      <c r="X9580" s="95" t="str">
        <f t="shared" si="599"/>
        <v/>
      </c>
    </row>
    <row r="9581" spans="21:24" x14ac:dyDescent="0.3">
      <c r="U9581" s="95" t="str">
        <f t="shared" si="596"/>
        <v/>
      </c>
      <c r="V9581" s="95" t="str">
        <f t="shared" si="597"/>
        <v/>
      </c>
      <c r="W9581" s="95" t="str">
        <f t="shared" si="598"/>
        <v/>
      </c>
      <c r="X9581" s="95" t="str">
        <f t="shared" si="599"/>
        <v/>
      </c>
    </row>
    <row r="9582" spans="21:24" x14ac:dyDescent="0.3">
      <c r="U9582" s="95" t="str">
        <f t="shared" si="596"/>
        <v/>
      </c>
      <c r="V9582" s="95" t="str">
        <f t="shared" si="597"/>
        <v/>
      </c>
      <c r="W9582" s="95" t="str">
        <f t="shared" si="598"/>
        <v/>
      </c>
      <c r="X9582" s="95" t="str">
        <f t="shared" si="599"/>
        <v/>
      </c>
    </row>
    <row r="9583" spans="21:24" x14ac:dyDescent="0.3">
      <c r="U9583" s="95" t="str">
        <f t="shared" si="596"/>
        <v/>
      </c>
      <c r="V9583" s="95" t="str">
        <f t="shared" si="597"/>
        <v/>
      </c>
      <c r="W9583" s="95" t="str">
        <f t="shared" si="598"/>
        <v/>
      </c>
      <c r="X9583" s="95" t="str">
        <f t="shared" si="599"/>
        <v/>
      </c>
    </row>
    <row r="9584" spans="21:24" x14ac:dyDescent="0.3">
      <c r="U9584" s="95" t="str">
        <f t="shared" si="596"/>
        <v/>
      </c>
      <c r="V9584" s="95" t="str">
        <f t="shared" si="597"/>
        <v/>
      </c>
      <c r="W9584" s="95" t="str">
        <f t="shared" si="598"/>
        <v/>
      </c>
      <c r="X9584" s="95" t="str">
        <f t="shared" si="599"/>
        <v/>
      </c>
    </row>
    <row r="9585" spans="21:24" x14ac:dyDescent="0.3">
      <c r="U9585" s="95" t="str">
        <f t="shared" si="596"/>
        <v/>
      </c>
      <c r="V9585" s="95" t="str">
        <f t="shared" si="597"/>
        <v/>
      </c>
      <c r="W9585" s="95" t="str">
        <f t="shared" si="598"/>
        <v/>
      </c>
      <c r="X9585" s="95" t="str">
        <f t="shared" si="599"/>
        <v/>
      </c>
    </row>
    <row r="9586" spans="21:24" x14ac:dyDescent="0.3">
      <c r="U9586" s="95" t="str">
        <f t="shared" si="596"/>
        <v/>
      </c>
      <c r="V9586" s="95" t="str">
        <f t="shared" si="597"/>
        <v/>
      </c>
      <c r="W9586" s="95" t="str">
        <f t="shared" si="598"/>
        <v/>
      </c>
      <c r="X9586" s="95" t="str">
        <f t="shared" si="599"/>
        <v/>
      </c>
    </row>
    <row r="9587" spans="21:24" x14ac:dyDescent="0.3">
      <c r="U9587" s="95" t="str">
        <f t="shared" si="596"/>
        <v/>
      </c>
      <c r="V9587" s="95" t="str">
        <f t="shared" si="597"/>
        <v/>
      </c>
      <c r="W9587" s="95" t="str">
        <f t="shared" si="598"/>
        <v/>
      </c>
      <c r="X9587" s="95" t="str">
        <f t="shared" si="599"/>
        <v/>
      </c>
    </row>
    <row r="9588" spans="21:24" x14ac:dyDescent="0.3">
      <c r="U9588" s="95" t="str">
        <f t="shared" si="596"/>
        <v/>
      </c>
      <c r="V9588" s="95" t="str">
        <f t="shared" si="597"/>
        <v/>
      </c>
      <c r="W9588" s="95" t="str">
        <f t="shared" si="598"/>
        <v/>
      </c>
      <c r="X9588" s="95" t="str">
        <f t="shared" si="599"/>
        <v/>
      </c>
    </row>
    <row r="9589" spans="21:24" x14ac:dyDescent="0.3">
      <c r="U9589" s="95" t="str">
        <f t="shared" si="596"/>
        <v/>
      </c>
      <c r="V9589" s="95" t="str">
        <f t="shared" si="597"/>
        <v/>
      </c>
      <c r="W9589" s="95" t="str">
        <f t="shared" si="598"/>
        <v/>
      </c>
      <c r="X9589" s="95" t="str">
        <f t="shared" si="599"/>
        <v/>
      </c>
    </row>
    <row r="9590" spans="21:24" x14ac:dyDescent="0.3">
      <c r="U9590" s="95" t="str">
        <f t="shared" si="596"/>
        <v/>
      </c>
      <c r="V9590" s="95" t="str">
        <f t="shared" si="597"/>
        <v/>
      </c>
      <c r="W9590" s="95" t="str">
        <f t="shared" si="598"/>
        <v/>
      </c>
      <c r="X9590" s="95" t="str">
        <f t="shared" si="599"/>
        <v/>
      </c>
    </row>
    <row r="9591" spans="21:24" x14ac:dyDescent="0.3">
      <c r="U9591" s="95" t="str">
        <f t="shared" si="596"/>
        <v/>
      </c>
      <c r="V9591" s="95" t="str">
        <f t="shared" si="597"/>
        <v/>
      </c>
      <c r="W9591" s="95" t="str">
        <f t="shared" si="598"/>
        <v/>
      </c>
      <c r="X9591" s="95" t="str">
        <f t="shared" si="599"/>
        <v/>
      </c>
    </row>
    <row r="9592" spans="21:24" x14ac:dyDescent="0.3">
      <c r="U9592" s="95" t="str">
        <f t="shared" si="596"/>
        <v/>
      </c>
      <c r="V9592" s="95" t="str">
        <f t="shared" si="597"/>
        <v/>
      </c>
      <c r="W9592" s="95" t="str">
        <f t="shared" si="598"/>
        <v/>
      </c>
      <c r="X9592" s="95" t="str">
        <f t="shared" si="599"/>
        <v/>
      </c>
    </row>
    <row r="9593" spans="21:24" x14ac:dyDescent="0.3">
      <c r="U9593" s="95" t="str">
        <f t="shared" si="596"/>
        <v/>
      </c>
      <c r="V9593" s="95" t="str">
        <f t="shared" si="597"/>
        <v/>
      </c>
      <c r="W9593" s="95" t="str">
        <f t="shared" si="598"/>
        <v/>
      </c>
      <c r="X9593" s="95" t="str">
        <f t="shared" si="599"/>
        <v/>
      </c>
    </row>
    <row r="9594" spans="21:24" x14ac:dyDescent="0.3">
      <c r="U9594" s="95" t="str">
        <f t="shared" si="596"/>
        <v/>
      </c>
      <c r="V9594" s="95" t="str">
        <f t="shared" si="597"/>
        <v/>
      </c>
      <c r="W9594" s="95" t="str">
        <f t="shared" si="598"/>
        <v/>
      </c>
      <c r="X9594" s="95" t="str">
        <f t="shared" si="599"/>
        <v/>
      </c>
    </row>
    <row r="9595" spans="21:24" x14ac:dyDescent="0.3">
      <c r="U9595" s="95" t="str">
        <f t="shared" si="596"/>
        <v/>
      </c>
      <c r="V9595" s="95" t="str">
        <f t="shared" si="597"/>
        <v/>
      </c>
      <c r="W9595" s="95" t="str">
        <f t="shared" si="598"/>
        <v/>
      </c>
      <c r="X9595" s="95" t="str">
        <f t="shared" si="599"/>
        <v/>
      </c>
    </row>
    <row r="9596" spans="21:24" x14ac:dyDescent="0.3">
      <c r="U9596" s="95" t="str">
        <f t="shared" si="596"/>
        <v/>
      </c>
      <c r="V9596" s="95" t="str">
        <f t="shared" si="597"/>
        <v/>
      </c>
      <c r="W9596" s="95" t="str">
        <f t="shared" si="598"/>
        <v/>
      </c>
      <c r="X9596" s="95" t="str">
        <f t="shared" si="599"/>
        <v/>
      </c>
    </row>
    <row r="9597" spans="21:24" x14ac:dyDescent="0.3">
      <c r="U9597" s="95" t="str">
        <f t="shared" si="596"/>
        <v/>
      </c>
      <c r="V9597" s="95" t="str">
        <f t="shared" si="597"/>
        <v/>
      </c>
      <c r="W9597" s="95" t="str">
        <f t="shared" si="598"/>
        <v/>
      </c>
      <c r="X9597" s="95" t="str">
        <f t="shared" si="599"/>
        <v/>
      </c>
    </row>
    <row r="9598" spans="21:24" x14ac:dyDescent="0.3">
      <c r="U9598" s="95" t="str">
        <f t="shared" si="596"/>
        <v/>
      </c>
      <c r="V9598" s="95" t="str">
        <f t="shared" si="597"/>
        <v/>
      </c>
      <c r="W9598" s="95" t="str">
        <f t="shared" si="598"/>
        <v/>
      </c>
      <c r="X9598" s="95" t="str">
        <f t="shared" si="599"/>
        <v/>
      </c>
    </row>
    <row r="9599" spans="21:24" x14ac:dyDescent="0.3">
      <c r="U9599" s="95" t="str">
        <f t="shared" si="596"/>
        <v/>
      </c>
      <c r="V9599" s="95" t="str">
        <f t="shared" si="597"/>
        <v/>
      </c>
      <c r="W9599" s="95" t="str">
        <f t="shared" si="598"/>
        <v/>
      </c>
      <c r="X9599" s="95" t="str">
        <f t="shared" si="599"/>
        <v/>
      </c>
    </row>
    <row r="9600" spans="21:24" x14ac:dyDescent="0.3">
      <c r="U9600" s="95" t="str">
        <f t="shared" si="596"/>
        <v/>
      </c>
      <c r="V9600" s="95" t="str">
        <f t="shared" si="597"/>
        <v/>
      </c>
      <c r="W9600" s="95" t="str">
        <f t="shared" si="598"/>
        <v/>
      </c>
      <c r="X9600" s="95" t="str">
        <f t="shared" si="599"/>
        <v/>
      </c>
    </row>
    <row r="9601" spans="21:24" x14ac:dyDescent="0.3">
      <c r="U9601" s="95" t="str">
        <f t="shared" si="596"/>
        <v/>
      </c>
      <c r="V9601" s="95" t="str">
        <f t="shared" si="597"/>
        <v/>
      </c>
      <c r="W9601" s="95" t="str">
        <f t="shared" si="598"/>
        <v/>
      </c>
      <c r="X9601" s="95" t="str">
        <f t="shared" si="599"/>
        <v/>
      </c>
    </row>
    <row r="9602" spans="21:24" x14ac:dyDescent="0.3">
      <c r="U9602" s="95" t="str">
        <f t="shared" si="596"/>
        <v/>
      </c>
      <c r="V9602" s="95" t="str">
        <f t="shared" si="597"/>
        <v/>
      </c>
      <c r="W9602" s="95" t="str">
        <f t="shared" si="598"/>
        <v/>
      </c>
      <c r="X9602" s="95" t="str">
        <f t="shared" si="599"/>
        <v/>
      </c>
    </row>
    <row r="9603" spans="21:24" x14ac:dyDescent="0.3">
      <c r="U9603" s="95" t="str">
        <f t="shared" si="596"/>
        <v/>
      </c>
      <c r="V9603" s="95" t="str">
        <f t="shared" si="597"/>
        <v/>
      </c>
      <c r="W9603" s="95" t="str">
        <f t="shared" si="598"/>
        <v/>
      </c>
      <c r="X9603" s="95" t="str">
        <f t="shared" si="599"/>
        <v/>
      </c>
    </row>
    <row r="9604" spans="21:24" x14ac:dyDescent="0.3">
      <c r="U9604" s="95" t="str">
        <f t="shared" si="596"/>
        <v/>
      </c>
      <c r="V9604" s="95" t="str">
        <f t="shared" si="597"/>
        <v/>
      </c>
      <c r="W9604" s="95" t="str">
        <f t="shared" si="598"/>
        <v/>
      </c>
      <c r="X9604" s="95" t="str">
        <f t="shared" si="599"/>
        <v/>
      </c>
    </row>
    <row r="9605" spans="21:24" x14ac:dyDescent="0.3">
      <c r="U9605" s="95" t="str">
        <f t="shared" ref="U9605:U9668" si="600">IF(L9605="ANO",B9605&amp;"-Linie A","")</f>
        <v/>
      </c>
      <c r="V9605" s="95" t="str">
        <f t="shared" ref="V9605:V9668" si="601">IF(M9605="ANO",B9605&amp;"-Linie B","")</f>
        <v/>
      </c>
      <c r="W9605" s="95" t="str">
        <f t="shared" ref="W9605:W9668" si="602">IF(N9605="ANO",B9605&amp;"-Linie C","")</f>
        <v/>
      </c>
      <c r="X9605" s="95" t="str">
        <f t="shared" ref="X9605:X9668" si="603">IF(O9605="ANO",B9605&amp;"-Linie D","")</f>
        <v/>
      </c>
    </row>
    <row r="9606" spans="21:24" x14ac:dyDescent="0.3">
      <c r="U9606" s="95" t="str">
        <f t="shared" si="600"/>
        <v/>
      </c>
      <c r="V9606" s="95" t="str">
        <f t="shared" si="601"/>
        <v/>
      </c>
      <c r="W9606" s="95" t="str">
        <f t="shared" si="602"/>
        <v/>
      </c>
      <c r="X9606" s="95" t="str">
        <f t="shared" si="603"/>
        <v/>
      </c>
    </row>
    <row r="9607" spans="21:24" x14ac:dyDescent="0.3">
      <c r="U9607" s="95" t="str">
        <f t="shared" si="600"/>
        <v/>
      </c>
      <c r="V9607" s="95" t="str">
        <f t="shared" si="601"/>
        <v/>
      </c>
      <c r="W9607" s="95" t="str">
        <f t="shared" si="602"/>
        <v/>
      </c>
      <c r="X9607" s="95" t="str">
        <f t="shared" si="603"/>
        <v/>
      </c>
    </row>
    <row r="9608" spans="21:24" x14ac:dyDescent="0.3">
      <c r="U9608" s="95" t="str">
        <f t="shared" si="600"/>
        <v/>
      </c>
      <c r="V9608" s="95" t="str">
        <f t="shared" si="601"/>
        <v/>
      </c>
      <c r="W9608" s="95" t="str">
        <f t="shared" si="602"/>
        <v/>
      </c>
      <c r="X9608" s="95" t="str">
        <f t="shared" si="603"/>
        <v/>
      </c>
    </row>
    <row r="9609" spans="21:24" x14ac:dyDescent="0.3">
      <c r="U9609" s="95" t="str">
        <f t="shared" si="600"/>
        <v/>
      </c>
      <c r="V9609" s="95" t="str">
        <f t="shared" si="601"/>
        <v/>
      </c>
      <c r="W9609" s="95" t="str">
        <f t="shared" si="602"/>
        <v/>
      </c>
      <c r="X9609" s="95" t="str">
        <f t="shared" si="603"/>
        <v/>
      </c>
    </row>
    <row r="9610" spans="21:24" x14ac:dyDescent="0.3">
      <c r="U9610" s="95" t="str">
        <f t="shared" si="600"/>
        <v/>
      </c>
      <c r="V9610" s="95" t="str">
        <f t="shared" si="601"/>
        <v/>
      </c>
      <c r="W9610" s="95" t="str">
        <f t="shared" si="602"/>
        <v/>
      </c>
      <c r="X9610" s="95" t="str">
        <f t="shared" si="603"/>
        <v/>
      </c>
    </row>
    <row r="9611" spans="21:24" x14ac:dyDescent="0.3">
      <c r="U9611" s="95" t="str">
        <f t="shared" si="600"/>
        <v/>
      </c>
      <c r="V9611" s="95" t="str">
        <f t="shared" si="601"/>
        <v/>
      </c>
      <c r="W9611" s="95" t="str">
        <f t="shared" si="602"/>
        <v/>
      </c>
      <c r="X9611" s="95" t="str">
        <f t="shared" si="603"/>
        <v/>
      </c>
    </row>
    <row r="9612" spans="21:24" x14ac:dyDescent="0.3">
      <c r="U9612" s="95" t="str">
        <f t="shared" si="600"/>
        <v/>
      </c>
      <c r="V9612" s="95" t="str">
        <f t="shared" si="601"/>
        <v/>
      </c>
      <c r="W9612" s="95" t="str">
        <f t="shared" si="602"/>
        <v/>
      </c>
      <c r="X9612" s="95" t="str">
        <f t="shared" si="603"/>
        <v/>
      </c>
    </row>
    <row r="9613" spans="21:24" x14ac:dyDescent="0.3">
      <c r="U9613" s="95" t="str">
        <f t="shared" si="600"/>
        <v/>
      </c>
      <c r="V9613" s="95" t="str">
        <f t="shared" si="601"/>
        <v/>
      </c>
      <c r="W9613" s="95" t="str">
        <f t="shared" si="602"/>
        <v/>
      </c>
      <c r="X9613" s="95" t="str">
        <f t="shared" si="603"/>
        <v/>
      </c>
    </row>
    <row r="9614" spans="21:24" x14ac:dyDescent="0.3">
      <c r="U9614" s="95" t="str">
        <f t="shared" si="600"/>
        <v/>
      </c>
      <c r="V9614" s="95" t="str">
        <f t="shared" si="601"/>
        <v/>
      </c>
      <c r="W9614" s="95" t="str">
        <f t="shared" si="602"/>
        <v/>
      </c>
      <c r="X9614" s="95" t="str">
        <f t="shared" si="603"/>
        <v/>
      </c>
    </row>
    <row r="9615" spans="21:24" x14ac:dyDescent="0.3">
      <c r="U9615" s="95" t="str">
        <f t="shared" si="600"/>
        <v/>
      </c>
      <c r="V9615" s="95" t="str">
        <f t="shared" si="601"/>
        <v/>
      </c>
      <c r="W9615" s="95" t="str">
        <f t="shared" si="602"/>
        <v/>
      </c>
      <c r="X9615" s="95" t="str">
        <f t="shared" si="603"/>
        <v/>
      </c>
    </row>
    <row r="9616" spans="21:24" x14ac:dyDescent="0.3">
      <c r="U9616" s="95" t="str">
        <f t="shared" si="600"/>
        <v/>
      </c>
      <c r="V9616" s="95" t="str">
        <f t="shared" si="601"/>
        <v/>
      </c>
      <c r="W9616" s="95" t="str">
        <f t="shared" si="602"/>
        <v/>
      </c>
      <c r="X9616" s="95" t="str">
        <f t="shared" si="603"/>
        <v/>
      </c>
    </row>
    <row r="9617" spans="21:24" x14ac:dyDescent="0.3">
      <c r="U9617" s="95" t="str">
        <f t="shared" si="600"/>
        <v/>
      </c>
      <c r="V9617" s="95" t="str">
        <f t="shared" si="601"/>
        <v/>
      </c>
      <c r="W9617" s="95" t="str">
        <f t="shared" si="602"/>
        <v/>
      </c>
      <c r="X9617" s="95" t="str">
        <f t="shared" si="603"/>
        <v/>
      </c>
    </row>
    <row r="9618" spans="21:24" x14ac:dyDescent="0.3">
      <c r="U9618" s="95" t="str">
        <f t="shared" si="600"/>
        <v/>
      </c>
      <c r="V9618" s="95" t="str">
        <f t="shared" si="601"/>
        <v/>
      </c>
      <c r="W9618" s="95" t="str">
        <f t="shared" si="602"/>
        <v/>
      </c>
      <c r="X9618" s="95" t="str">
        <f t="shared" si="603"/>
        <v/>
      </c>
    </row>
    <row r="9619" spans="21:24" x14ac:dyDescent="0.3">
      <c r="U9619" s="95" t="str">
        <f t="shared" si="600"/>
        <v/>
      </c>
      <c r="V9619" s="95" t="str">
        <f t="shared" si="601"/>
        <v/>
      </c>
      <c r="W9619" s="95" t="str">
        <f t="shared" si="602"/>
        <v/>
      </c>
      <c r="X9619" s="95" t="str">
        <f t="shared" si="603"/>
        <v/>
      </c>
    </row>
    <row r="9620" spans="21:24" x14ac:dyDescent="0.3">
      <c r="U9620" s="95" t="str">
        <f t="shared" si="600"/>
        <v/>
      </c>
      <c r="V9620" s="95" t="str">
        <f t="shared" si="601"/>
        <v/>
      </c>
      <c r="W9620" s="95" t="str">
        <f t="shared" si="602"/>
        <v/>
      </c>
      <c r="X9620" s="95" t="str">
        <f t="shared" si="603"/>
        <v/>
      </c>
    </row>
    <row r="9621" spans="21:24" x14ac:dyDescent="0.3">
      <c r="U9621" s="95" t="str">
        <f t="shared" si="600"/>
        <v/>
      </c>
      <c r="V9621" s="95" t="str">
        <f t="shared" si="601"/>
        <v/>
      </c>
      <c r="W9621" s="95" t="str">
        <f t="shared" si="602"/>
        <v/>
      </c>
      <c r="X9621" s="95" t="str">
        <f t="shared" si="603"/>
        <v/>
      </c>
    </row>
    <row r="9622" spans="21:24" x14ac:dyDescent="0.3">
      <c r="U9622" s="95" t="str">
        <f t="shared" si="600"/>
        <v/>
      </c>
      <c r="V9622" s="95" t="str">
        <f t="shared" si="601"/>
        <v/>
      </c>
      <c r="W9622" s="95" t="str">
        <f t="shared" si="602"/>
        <v/>
      </c>
      <c r="X9622" s="95" t="str">
        <f t="shared" si="603"/>
        <v/>
      </c>
    </row>
    <row r="9623" spans="21:24" x14ac:dyDescent="0.3">
      <c r="U9623" s="95" t="str">
        <f t="shared" si="600"/>
        <v/>
      </c>
      <c r="V9623" s="95" t="str">
        <f t="shared" si="601"/>
        <v/>
      </c>
      <c r="W9623" s="95" t="str">
        <f t="shared" si="602"/>
        <v/>
      </c>
      <c r="X9623" s="95" t="str">
        <f t="shared" si="603"/>
        <v/>
      </c>
    </row>
    <row r="9624" spans="21:24" x14ac:dyDescent="0.3">
      <c r="U9624" s="95" t="str">
        <f t="shared" si="600"/>
        <v/>
      </c>
      <c r="V9624" s="95" t="str">
        <f t="shared" si="601"/>
        <v/>
      </c>
      <c r="W9624" s="95" t="str">
        <f t="shared" si="602"/>
        <v/>
      </c>
      <c r="X9624" s="95" t="str">
        <f t="shared" si="603"/>
        <v/>
      </c>
    </row>
    <row r="9625" spans="21:24" x14ac:dyDescent="0.3">
      <c r="U9625" s="95" t="str">
        <f t="shared" si="600"/>
        <v/>
      </c>
      <c r="V9625" s="95" t="str">
        <f t="shared" si="601"/>
        <v/>
      </c>
      <c r="W9625" s="95" t="str">
        <f t="shared" si="602"/>
        <v/>
      </c>
      <c r="X9625" s="95" t="str">
        <f t="shared" si="603"/>
        <v/>
      </c>
    </row>
    <row r="9626" spans="21:24" x14ac:dyDescent="0.3">
      <c r="U9626" s="95" t="str">
        <f t="shared" si="600"/>
        <v/>
      </c>
      <c r="V9626" s="95" t="str">
        <f t="shared" si="601"/>
        <v/>
      </c>
      <c r="W9626" s="95" t="str">
        <f t="shared" si="602"/>
        <v/>
      </c>
      <c r="X9626" s="95" t="str">
        <f t="shared" si="603"/>
        <v/>
      </c>
    </row>
    <row r="9627" spans="21:24" x14ac:dyDescent="0.3">
      <c r="U9627" s="95" t="str">
        <f t="shared" si="600"/>
        <v/>
      </c>
      <c r="V9627" s="95" t="str">
        <f t="shared" si="601"/>
        <v/>
      </c>
      <c r="W9627" s="95" t="str">
        <f t="shared" si="602"/>
        <v/>
      </c>
      <c r="X9627" s="95" t="str">
        <f t="shared" si="603"/>
        <v/>
      </c>
    </row>
    <row r="9628" spans="21:24" x14ac:dyDescent="0.3">
      <c r="U9628" s="95" t="str">
        <f t="shared" si="600"/>
        <v/>
      </c>
      <c r="V9628" s="95" t="str">
        <f t="shared" si="601"/>
        <v/>
      </c>
      <c r="W9628" s="95" t="str">
        <f t="shared" si="602"/>
        <v/>
      </c>
      <c r="X9628" s="95" t="str">
        <f t="shared" si="603"/>
        <v/>
      </c>
    </row>
    <row r="9629" spans="21:24" x14ac:dyDescent="0.3">
      <c r="U9629" s="95" t="str">
        <f t="shared" si="600"/>
        <v/>
      </c>
      <c r="V9629" s="95" t="str">
        <f t="shared" si="601"/>
        <v/>
      </c>
      <c r="W9629" s="95" t="str">
        <f t="shared" si="602"/>
        <v/>
      </c>
      <c r="X9629" s="95" t="str">
        <f t="shared" si="603"/>
        <v/>
      </c>
    </row>
    <row r="9630" spans="21:24" x14ac:dyDescent="0.3">
      <c r="U9630" s="95" t="str">
        <f t="shared" si="600"/>
        <v/>
      </c>
      <c r="V9630" s="95" t="str">
        <f t="shared" si="601"/>
        <v/>
      </c>
      <c r="W9630" s="95" t="str">
        <f t="shared" si="602"/>
        <v/>
      </c>
      <c r="X9630" s="95" t="str">
        <f t="shared" si="603"/>
        <v/>
      </c>
    </row>
    <row r="9631" spans="21:24" x14ac:dyDescent="0.3">
      <c r="U9631" s="95" t="str">
        <f t="shared" si="600"/>
        <v/>
      </c>
      <c r="V9631" s="95" t="str">
        <f t="shared" si="601"/>
        <v/>
      </c>
      <c r="W9631" s="95" t="str">
        <f t="shared" si="602"/>
        <v/>
      </c>
      <c r="X9631" s="95" t="str">
        <f t="shared" si="603"/>
        <v/>
      </c>
    </row>
    <row r="9632" spans="21:24" x14ac:dyDescent="0.3">
      <c r="U9632" s="95" t="str">
        <f t="shared" si="600"/>
        <v/>
      </c>
      <c r="V9632" s="95" t="str">
        <f t="shared" si="601"/>
        <v/>
      </c>
      <c r="W9632" s="95" t="str">
        <f t="shared" si="602"/>
        <v/>
      </c>
      <c r="X9632" s="95" t="str">
        <f t="shared" si="603"/>
        <v/>
      </c>
    </row>
    <row r="9633" spans="21:24" x14ac:dyDescent="0.3">
      <c r="U9633" s="95" t="str">
        <f t="shared" si="600"/>
        <v/>
      </c>
      <c r="V9633" s="95" t="str">
        <f t="shared" si="601"/>
        <v/>
      </c>
      <c r="W9633" s="95" t="str">
        <f t="shared" si="602"/>
        <v/>
      </c>
      <c r="X9633" s="95" t="str">
        <f t="shared" si="603"/>
        <v/>
      </c>
    </row>
    <row r="9634" spans="21:24" x14ac:dyDescent="0.3">
      <c r="U9634" s="95" t="str">
        <f t="shared" si="600"/>
        <v/>
      </c>
      <c r="V9634" s="95" t="str">
        <f t="shared" si="601"/>
        <v/>
      </c>
      <c r="W9634" s="95" t="str">
        <f t="shared" si="602"/>
        <v/>
      </c>
      <c r="X9634" s="95" t="str">
        <f t="shared" si="603"/>
        <v/>
      </c>
    </row>
    <row r="9635" spans="21:24" x14ac:dyDescent="0.3">
      <c r="U9635" s="95" t="str">
        <f t="shared" si="600"/>
        <v/>
      </c>
      <c r="V9635" s="95" t="str">
        <f t="shared" si="601"/>
        <v/>
      </c>
      <c r="W9635" s="95" t="str">
        <f t="shared" si="602"/>
        <v/>
      </c>
      <c r="X9635" s="95" t="str">
        <f t="shared" si="603"/>
        <v/>
      </c>
    </row>
    <row r="9636" spans="21:24" x14ac:dyDescent="0.3">
      <c r="U9636" s="95" t="str">
        <f t="shared" si="600"/>
        <v/>
      </c>
      <c r="V9636" s="95" t="str">
        <f t="shared" si="601"/>
        <v/>
      </c>
      <c r="W9636" s="95" t="str">
        <f t="shared" si="602"/>
        <v/>
      </c>
      <c r="X9636" s="95" t="str">
        <f t="shared" si="603"/>
        <v/>
      </c>
    </row>
    <row r="9637" spans="21:24" x14ac:dyDescent="0.3">
      <c r="U9637" s="95" t="str">
        <f t="shared" si="600"/>
        <v/>
      </c>
      <c r="V9637" s="95" t="str">
        <f t="shared" si="601"/>
        <v/>
      </c>
      <c r="W9637" s="95" t="str">
        <f t="shared" si="602"/>
        <v/>
      </c>
      <c r="X9637" s="95" t="str">
        <f t="shared" si="603"/>
        <v/>
      </c>
    </row>
    <row r="9638" spans="21:24" x14ac:dyDescent="0.3">
      <c r="U9638" s="95" t="str">
        <f t="shared" si="600"/>
        <v/>
      </c>
      <c r="V9638" s="95" t="str">
        <f t="shared" si="601"/>
        <v/>
      </c>
      <c r="W9638" s="95" t="str">
        <f t="shared" si="602"/>
        <v/>
      </c>
      <c r="X9638" s="95" t="str">
        <f t="shared" si="603"/>
        <v/>
      </c>
    </row>
    <row r="9639" spans="21:24" x14ac:dyDescent="0.3">
      <c r="U9639" s="95" t="str">
        <f t="shared" si="600"/>
        <v/>
      </c>
      <c r="V9639" s="95" t="str">
        <f t="shared" si="601"/>
        <v/>
      </c>
      <c r="W9639" s="95" t="str">
        <f t="shared" si="602"/>
        <v/>
      </c>
      <c r="X9639" s="95" t="str">
        <f t="shared" si="603"/>
        <v/>
      </c>
    </row>
    <row r="9640" spans="21:24" x14ac:dyDescent="0.3">
      <c r="U9640" s="95" t="str">
        <f t="shared" si="600"/>
        <v/>
      </c>
      <c r="V9640" s="95" t="str">
        <f t="shared" si="601"/>
        <v/>
      </c>
      <c r="W9640" s="95" t="str">
        <f t="shared" si="602"/>
        <v/>
      </c>
      <c r="X9640" s="95" t="str">
        <f t="shared" si="603"/>
        <v/>
      </c>
    </row>
    <row r="9641" spans="21:24" x14ac:dyDescent="0.3">
      <c r="U9641" s="95" t="str">
        <f t="shared" si="600"/>
        <v/>
      </c>
      <c r="V9641" s="95" t="str">
        <f t="shared" si="601"/>
        <v/>
      </c>
      <c r="W9641" s="95" t="str">
        <f t="shared" si="602"/>
        <v/>
      </c>
      <c r="X9641" s="95" t="str">
        <f t="shared" si="603"/>
        <v/>
      </c>
    </row>
    <row r="9642" spans="21:24" x14ac:dyDescent="0.3">
      <c r="U9642" s="95" t="str">
        <f t="shared" si="600"/>
        <v/>
      </c>
      <c r="V9642" s="95" t="str">
        <f t="shared" si="601"/>
        <v/>
      </c>
      <c r="W9642" s="95" t="str">
        <f t="shared" si="602"/>
        <v/>
      </c>
      <c r="X9642" s="95" t="str">
        <f t="shared" si="603"/>
        <v/>
      </c>
    </row>
    <row r="9643" spans="21:24" x14ac:dyDescent="0.3">
      <c r="U9643" s="95" t="str">
        <f t="shared" si="600"/>
        <v/>
      </c>
      <c r="V9643" s="95" t="str">
        <f t="shared" si="601"/>
        <v/>
      </c>
      <c r="W9643" s="95" t="str">
        <f t="shared" si="602"/>
        <v/>
      </c>
      <c r="X9643" s="95" t="str">
        <f t="shared" si="603"/>
        <v/>
      </c>
    </row>
    <row r="9644" spans="21:24" x14ac:dyDescent="0.3">
      <c r="U9644" s="95" t="str">
        <f t="shared" si="600"/>
        <v/>
      </c>
      <c r="V9644" s="95" t="str">
        <f t="shared" si="601"/>
        <v/>
      </c>
      <c r="W9644" s="95" t="str">
        <f t="shared" si="602"/>
        <v/>
      </c>
      <c r="X9644" s="95" t="str">
        <f t="shared" si="603"/>
        <v/>
      </c>
    </row>
    <row r="9645" spans="21:24" x14ac:dyDescent="0.3">
      <c r="U9645" s="95" t="str">
        <f t="shared" si="600"/>
        <v/>
      </c>
      <c r="V9645" s="95" t="str">
        <f t="shared" si="601"/>
        <v/>
      </c>
      <c r="W9645" s="95" t="str">
        <f t="shared" si="602"/>
        <v/>
      </c>
      <c r="X9645" s="95" t="str">
        <f t="shared" si="603"/>
        <v/>
      </c>
    </row>
    <row r="9646" spans="21:24" x14ac:dyDescent="0.3">
      <c r="U9646" s="95" t="str">
        <f t="shared" si="600"/>
        <v/>
      </c>
      <c r="V9646" s="95" t="str">
        <f t="shared" si="601"/>
        <v/>
      </c>
      <c r="W9646" s="95" t="str">
        <f t="shared" si="602"/>
        <v/>
      </c>
      <c r="X9646" s="95" t="str">
        <f t="shared" si="603"/>
        <v/>
      </c>
    </row>
    <row r="9647" spans="21:24" x14ac:dyDescent="0.3">
      <c r="U9647" s="95" t="str">
        <f t="shared" si="600"/>
        <v/>
      </c>
      <c r="V9647" s="95" t="str">
        <f t="shared" si="601"/>
        <v/>
      </c>
      <c r="W9647" s="95" t="str">
        <f t="shared" si="602"/>
        <v/>
      </c>
      <c r="X9647" s="95" t="str">
        <f t="shared" si="603"/>
        <v/>
      </c>
    </row>
    <row r="9648" spans="21:24" x14ac:dyDescent="0.3">
      <c r="U9648" s="95" t="str">
        <f t="shared" si="600"/>
        <v/>
      </c>
      <c r="V9648" s="95" t="str">
        <f t="shared" si="601"/>
        <v/>
      </c>
      <c r="W9648" s="95" t="str">
        <f t="shared" si="602"/>
        <v/>
      </c>
      <c r="X9648" s="95" t="str">
        <f t="shared" si="603"/>
        <v/>
      </c>
    </row>
    <row r="9649" spans="21:24" x14ac:dyDescent="0.3">
      <c r="U9649" s="95" t="str">
        <f t="shared" si="600"/>
        <v/>
      </c>
      <c r="V9649" s="95" t="str">
        <f t="shared" si="601"/>
        <v/>
      </c>
      <c r="W9649" s="95" t="str">
        <f t="shared" si="602"/>
        <v/>
      </c>
      <c r="X9649" s="95" t="str">
        <f t="shared" si="603"/>
        <v/>
      </c>
    </row>
    <row r="9650" spans="21:24" x14ac:dyDescent="0.3">
      <c r="U9650" s="95" t="str">
        <f t="shared" si="600"/>
        <v/>
      </c>
      <c r="V9650" s="95" t="str">
        <f t="shared" si="601"/>
        <v/>
      </c>
      <c r="W9650" s="95" t="str">
        <f t="shared" si="602"/>
        <v/>
      </c>
      <c r="X9650" s="95" t="str">
        <f t="shared" si="603"/>
        <v/>
      </c>
    </row>
    <row r="9651" spans="21:24" x14ac:dyDescent="0.3">
      <c r="U9651" s="95" t="str">
        <f t="shared" si="600"/>
        <v/>
      </c>
      <c r="V9651" s="95" t="str">
        <f t="shared" si="601"/>
        <v/>
      </c>
      <c r="W9651" s="95" t="str">
        <f t="shared" si="602"/>
        <v/>
      </c>
      <c r="X9651" s="95" t="str">
        <f t="shared" si="603"/>
        <v/>
      </c>
    </row>
    <row r="9652" spans="21:24" x14ac:dyDescent="0.3">
      <c r="U9652" s="95" t="str">
        <f t="shared" si="600"/>
        <v/>
      </c>
      <c r="V9652" s="95" t="str">
        <f t="shared" si="601"/>
        <v/>
      </c>
      <c r="W9652" s="95" t="str">
        <f t="shared" si="602"/>
        <v/>
      </c>
      <c r="X9652" s="95" t="str">
        <f t="shared" si="603"/>
        <v/>
      </c>
    </row>
    <row r="9653" spans="21:24" x14ac:dyDescent="0.3">
      <c r="U9653" s="95" t="str">
        <f t="shared" si="600"/>
        <v/>
      </c>
      <c r="V9653" s="95" t="str">
        <f t="shared" si="601"/>
        <v/>
      </c>
      <c r="W9653" s="95" t="str">
        <f t="shared" si="602"/>
        <v/>
      </c>
      <c r="X9653" s="95" t="str">
        <f t="shared" si="603"/>
        <v/>
      </c>
    </row>
    <row r="9654" spans="21:24" x14ac:dyDescent="0.3">
      <c r="U9654" s="95" t="str">
        <f t="shared" si="600"/>
        <v/>
      </c>
      <c r="V9654" s="95" t="str">
        <f t="shared" si="601"/>
        <v/>
      </c>
      <c r="W9654" s="95" t="str">
        <f t="shared" si="602"/>
        <v/>
      </c>
      <c r="X9654" s="95" t="str">
        <f t="shared" si="603"/>
        <v/>
      </c>
    </row>
    <row r="9655" spans="21:24" x14ac:dyDescent="0.3">
      <c r="U9655" s="95" t="str">
        <f t="shared" si="600"/>
        <v/>
      </c>
      <c r="V9655" s="95" t="str">
        <f t="shared" si="601"/>
        <v/>
      </c>
      <c r="W9655" s="95" t="str">
        <f t="shared" si="602"/>
        <v/>
      </c>
      <c r="X9655" s="95" t="str">
        <f t="shared" si="603"/>
        <v/>
      </c>
    </row>
    <row r="9656" spans="21:24" x14ac:dyDescent="0.3">
      <c r="U9656" s="95" t="str">
        <f t="shared" si="600"/>
        <v/>
      </c>
      <c r="V9656" s="95" t="str">
        <f t="shared" si="601"/>
        <v/>
      </c>
      <c r="W9656" s="95" t="str">
        <f t="shared" si="602"/>
        <v/>
      </c>
      <c r="X9656" s="95" t="str">
        <f t="shared" si="603"/>
        <v/>
      </c>
    </row>
    <row r="9657" spans="21:24" x14ac:dyDescent="0.3">
      <c r="U9657" s="95" t="str">
        <f t="shared" si="600"/>
        <v/>
      </c>
      <c r="V9657" s="95" t="str">
        <f t="shared" si="601"/>
        <v/>
      </c>
      <c r="W9657" s="95" t="str">
        <f t="shared" si="602"/>
        <v/>
      </c>
      <c r="X9657" s="95" t="str">
        <f t="shared" si="603"/>
        <v/>
      </c>
    </row>
    <row r="9658" spans="21:24" x14ac:dyDescent="0.3">
      <c r="U9658" s="95" t="str">
        <f t="shared" si="600"/>
        <v/>
      </c>
      <c r="V9658" s="95" t="str">
        <f t="shared" si="601"/>
        <v/>
      </c>
      <c r="W9658" s="95" t="str">
        <f t="shared" si="602"/>
        <v/>
      </c>
      <c r="X9658" s="95" t="str">
        <f t="shared" si="603"/>
        <v/>
      </c>
    </row>
    <row r="9659" spans="21:24" x14ac:dyDescent="0.3">
      <c r="U9659" s="95" t="str">
        <f t="shared" si="600"/>
        <v/>
      </c>
      <c r="V9659" s="95" t="str">
        <f t="shared" si="601"/>
        <v/>
      </c>
      <c r="W9659" s="95" t="str">
        <f t="shared" si="602"/>
        <v/>
      </c>
      <c r="X9659" s="95" t="str">
        <f t="shared" si="603"/>
        <v/>
      </c>
    </row>
    <row r="9660" spans="21:24" x14ac:dyDescent="0.3">
      <c r="U9660" s="95" t="str">
        <f t="shared" si="600"/>
        <v/>
      </c>
      <c r="V9660" s="95" t="str">
        <f t="shared" si="601"/>
        <v/>
      </c>
      <c r="W9660" s="95" t="str">
        <f t="shared" si="602"/>
        <v/>
      </c>
      <c r="X9660" s="95" t="str">
        <f t="shared" si="603"/>
        <v/>
      </c>
    </row>
    <row r="9661" spans="21:24" x14ac:dyDescent="0.3">
      <c r="U9661" s="95" t="str">
        <f t="shared" si="600"/>
        <v/>
      </c>
      <c r="V9661" s="95" t="str">
        <f t="shared" si="601"/>
        <v/>
      </c>
      <c r="W9661" s="95" t="str">
        <f t="shared" si="602"/>
        <v/>
      </c>
      <c r="X9661" s="95" t="str">
        <f t="shared" si="603"/>
        <v/>
      </c>
    </row>
    <row r="9662" spans="21:24" x14ac:dyDescent="0.3">
      <c r="U9662" s="95" t="str">
        <f t="shared" si="600"/>
        <v/>
      </c>
      <c r="V9662" s="95" t="str">
        <f t="shared" si="601"/>
        <v/>
      </c>
      <c r="W9662" s="95" t="str">
        <f t="shared" si="602"/>
        <v/>
      </c>
      <c r="X9662" s="95" t="str">
        <f t="shared" si="603"/>
        <v/>
      </c>
    </row>
    <row r="9663" spans="21:24" x14ac:dyDescent="0.3">
      <c r="U9663" s="95" t="str">
        <f t="shared" si="600"/>
        <v/>
      </c>
      <c r="V9663" s="95" t="str">
        <f t="shared" si="601"/>
        <v/>
      </c>
      <c r="W9663" s="95" t="str">
        <f t="shared" si="602"/>
        <v/>
      </c>
      <c r="X9663" s="95" t="str">
        <f t="shared" si="603"/>
        <v/>
      </c>
    </row>
    <row r="9664" spans="21:24" x14ac:dyDescent="0.3">
      <c r="U9664" s="95" t="str">
        <f t="shared" si="600"/>
        <v/>
      </c>
      <c r="V9664" s="95" t="str">
        <f t="shared" si="601"/>
        <v/>
      </c>
      <c r="W9664" s="95" t="str">
        <f t="shared" si="602"/>
        <v/>
      </c>
      <c r="X9664" s="95" t="str">
        <f t="shared" si="603"/>
        <v/>
      </c>
    </row>
    <row r="9665" spans="21:24" x14ac:dyDescent="0.3">
      <c r="U9665" s="95" t="str">
        <f t="shared" si="600"/>
        <v/>
      </c>
      <c r="V9665" s="95" t="str">
        <f t="shared" si="601"/>
        <v/>
      </c>
      <c r="W9665" s="95" t="str">
        <f t="shared" si="602"/>
        <v/>
      </c>
      <c r="X9665" s="95" t="str">
        <f t="shared" si="603"/>
        <v/>
      </c>
    </row>
    <row r="9666" spans="21:24" x14ac:dyDescent="0.3">
      <c r="U9666" s="95" t="str">
        <f t="shared" si="600"/>
        <v/>
      </c>
      <c r="V9666" s="95" t="str">
        <f t="shared" si="601"/>
        <v/>
      </c>
      <c r="W9666" s="95" t="str">
        <f t="shared" si="602"/>
        <v/>
      </c>
      <c r="X9666" s="95" t="str">
        <f t="shared" si="603"/>
        <v/>
      </c>
    </row>
    <row r="9667" spans="21:24" x14ac:dyDescent="0.3">
      <c r="U9667" s="95" t="str">
        <f t="shared" si="600"/>
        <v/>
      </c>
      <c r="V9667" s="95" t="str">
        <f t="shared" si="601"/>
        <v/>
      </c>
      <c r="W9667" s="95" t="str">
        <f t="shared" si="602"/>
        <v/>
      </c>
      <c r="X9667" s="95" t="str">
        <f t="shared" si="603"/>
        <v/>
      </c>
    </row>
    <row r="9668" spans="21:24" x14ac:dyDescent="0.3">
      <c r="U9668" s="95" t="str">
        <f t="shared" si="600"/>
        <v/>
      </c>
      <c r="V9668" s="95" t="str">
        <f t="shared" si="601"/>
        <v/>
      </c>
      <c r="W9668" s="95" t="str">
        <f t="shared" si="602"/>
        <v/>
      </c>
      <c r="X9668" s="95" t="str">
        <f t="shared" si="603"/>
        <v/>
      </c>
    </row>
    <row r="9669" spans="21:24" x14ac:dyDescent="0.3">
      <c r="U9669" s="95" t="str">
        <f t="shared" ref="U9669:U9732" si="604">IF(L9669="ANO",B9669&amp;"-Linie A","")</f>
        <v/>
      </c>
      <c r="V9669" s="95" t="str">
        <f t="shared" ref="V9669:V9732" si="605">IF(M9669="ANO",B9669&amp;"-Linie B","")</f>
        <v/>
      </c>
      <c r="W9669" s="95" t="str">
        <f t="shared" ref="W9669:W9732" si="606">IF(N9669="ANO",B9669&amp;"-Linie C","")</f>
        <v/>
      </c>
      <c r="X9669" s="95" t="str">
        <f t="shared" ref="X9669:X9732" si="607">IF(O9669="ANO",B9669&amp;"-Linie D","")</f>
        <v/>
      </c>
    </row>
    <row r="9670" spans="21:24" x14ac:dyDescent="0.3">
      <c r="U9670" s="95" t="str">
        <f t="shared" si="604"/>
        <v/>
      </c>
      <c r="V9670" s="95" t="str">
        <f t="shared" si="605"/>
        <v/>
      </c>
      <c r="W9670" s="95" t="str">
        <f t="shared" si="606"/>
        <v/>
      </c>
      <c r="X9670" s="95" t="str">
        <f t="shared" si="607"/>
        <v/>
      </c>
    </row>
    <row r="9671" spans="21:24" x14ac:dyDescent="0.3">
      <c r="U9671" s="95" t="str">
        <f t="shared" si="604"/>
        <v/>
      </c>
      <c r="V9671" s="95" t="str">
        <f t="shared" si="605"/>
        <v/>
      </c>
      <c r="W9671" s="95" t="str">
        <f t="shared" si="606"/>
        <v/>
      </c>
      <c r="X9671" s="95" t="str">
        <f t="shared" si="607"/>
        <v/>
      </c>
    </row>
    <row r="9672" spans="21:24" x14ac:dyDescent="0.3">
      <c r="U9672" s="95" t="str">
        <f t="shared" si="604"/>
        <v/>
      </c>
      <c r="V9672" s="95" t="str">
        <f t="shared" si="605"/>
        <v/>
      </c>
      <c r="W9672" s="95" t="str">
        <f t="shared" si="606"/>
        <v/>
      </c>
      <c r="X9672" s="95" t="str">
        <f t="shared" si="607"/>
        <v/>
      </c>
    </row>
    <row r="9673" spans="21:24" x14ac:dyDescent="0.3">
      <c r="U9673" s="95" t="str">
        <f t="shared" si="604"/>
        <v/>
      </c>
      <c r="V9673" s="95" t="str">
        <f t="shared" si="605"/>
        <v/>
      </c>
      <c r="W9673" s="95" t="str">
        <f t="shared" si="606"/>
        <v/>
      </c>
      <c r="X9673" s="95" t="str">
        <f t="shared" si="607"/>
        <v/>
      </c>
    </row>
    <row r="9674" spans="21:24" x14ac:dyDescent="0.3">
      <c r="U9674" s="95" t="str">
        <f t="shared" si="604"/>
        <v/>
      </c>
      <c r="V9674" s="95" t="str">
        <f t="shared" si="605"/>
        <v/>
      </c>
      <c r="W9674" s="95" t="str">
        <f t="shared" si="606"/>
        <v/>
      </c>
      <c r="X9674" s="95" t="str">
        <f t="shared" si="607"/>
        <v/>
      </c>
    </row>
    <row r="9675" spans="21:24" x14ac:dyDescent="0.3">
      <c r="U9675" s="95" t="str">
        <f t="shared" si="604"/>
        <v/>
      </c>
      <c r="V9675" s="95" t="str">
        <f t="shared" si="605"/>
        <v/>
      </c>
      <c r="W9675" s="95" t="str">
        <f t="shared" si="606"/>
        <v/>
      </c>
      <c r="X9675" s="95" t="str">
        <f t="shared" si="607"/>
        <v/>
      </c>
    </row>
    <row r="9676" spans="21:24" x14ac:dyDescent="0.3">
      <c r="U9676" s="95" t="str">
        <f t="shared" si="604"/>
        <v/>
      </c>
      <c r="V9676" s="95" t="str">
        <f t="shared" si="605"/>
        <v/>
      </c>
      <c r="W9676" s="95" t="str">
        <f t="shared" si="606"/>
        <v/>
      </c>
      <c r="X9676" s="95" t="str">
        <f t="shared" si="607"/>
        <v/>
      </c>
    </row>
    <row r="9677" spans="21:24" x14ac:dyDescent="0.3">
      <c r="U9677" s="95" t="str">
        <f t="shared" si="604"/>
        <v/>
      </c>
      <c r="V9677" s="95" t="str">
        <f t="shared" si="605"/>
        <v/>
      </c>
      <c r="W9677" s="95" t="str">
        <f t="shared" si="606"/>
        <v/>
      </c>
      <c r="X9677" s="95" t="str">
        <f t="shared" si="607"/>
        <v/>
      </c>
    </row>
    <row r="9678" spans="21:24" x14ac:dyDescent="0.3">
      <c r="U9678" s="95" t="str">
        <f t="shared" si="604"/>
        <v/>
      </c>
      <c r="V9678" s="95" t="str">
        <f t="shared" si="605"/>
        <v/>
      </c>
      <c r="W9678" s="95" t="str">
        <f t="shared" si="606"/>
        <v/>
      </c>
      <c r="X9678" s="95" t="str">
        <f t="shared" si="607"/>
        <v/>
      </c>
    </row>
    <row r="9679" spans="21:24" x14ac:dyDescent="0.3">
      <c r="U9679" s="95" t="str">
        <f t="shared" si="604"/>
        <v/>
      </c>
      <c r="V9679" s="95" t="str">
        <f t="shared" si="605"/>
        <v/>
      </c>
      <c r="W9679" s="95" t="str">
        <f t="shared" si="606"/>
        <v/>
      </c>
      <c r="X9679" s="95" t="str">
        <f t="shared" si="607"/>
        <v/>
      </c>
    </row>
    <row r="9680" spans="21:24" x14ac:dyDescent="0.3">
      <c r="U9680" s="95" t="str">
        <f t="shared" si="604"/>
        <v/>
      </c>
      <c r="V9680" s="95" t="str">
        <f t="shared" si="605"/>
        <v/>
      </c>
      <c r="W9680" s="95" t="str">
        <f t="shared" si="606"/>
        <v/>
      </c>
      <c r="X9680" s="95" t="str">
        <f t="shared" si="607"/>
        <v/>
      </c>
    </row>
    <row r="9681" spans="21:24" x14ac:dyDescent="0.3">
      <c r="U9681" s="95" t="str">
        <f t="shared" si="604"/>
        <v/>
      </c>
      <c r="V9681" s="95" t="str">
        <f t="shared" si="605"/>
        <v/>
      </c>
      <c r="W9681" s="95" t="str">
        <f t="shared" si="606"/>
        <v/>
      </c>
      <c r="X9681" s="95" t="str">
        <f t="shared" si="607"/>
        <v/>
      </c>
    </row>
    <row r="9682" spans="21:24" x14ac:dyDescent="0.3">
      <c r="U9682" s="95" t="str">
        <f t="shared" si="604"/>
        <v/>
      </c>
      <c r="V9682" s="95" t="str">
        <f t="shared" si="605"/>
        <v/>
      </c>
      <c r="W9682" s="95" t="str">
        <f t="shared" si="606"/>
        <v/>
      </c>
      <c r="X9682" s="95" t="str">
        <f t="shared" si="607"/>
        <v/>
      </c>
    </row>
    <row r="9683" spans="21:24" x14ac:dyDescent="0.3">
      <c r="U9683" s="95" t="str">
        <f t="shared" si="604"/>
        <v/>
      </c>
      <c r="V9683" s="95" t="str">
        <f t="shared" si="605"/>
        <v/>
      </c>
      <c r="W9683" s="95" t="str">
        <f t="shared" si="606"/>
        <v/>
      </c>
      <c r="X9683" s="95" t="str">
        <f t="shared" si="607"/>
        <v/>
      </c>
    </row>
    <row r="9684" spans="21:24" x14ac:dyDescent="0.3">
      <c r="U9684" s="95" t="str">
        <f t="shared" si="604"/>
        <v/>
      </c>
      <c r="V9684" s="95" t="str">
        <f t="shared" si="605"/>
        <v/>
      </c>
      <c r="W9684" s="95" t="str">
        <f t="shared" si="606"/>
        <v/>
      </c>
      <c r="X9684" s="95" t="str">
        <f t="shared" si="607"/>
        <v/>
      </c>
    </row>
    <row r="9685" spans="21:24" x14ac:dyDescent="0.3">
      <c r="U9685" s="95" t="str">
        <f t="shared" si="604"/>
        <v/>
      </c>
      <c r="V9685" s="95" t="str">
        <f t="shared" si="605"/>
        <v/>
      </c>
      <c r="W9685" s="95" t="str">
        <f t="shared" si="606"/>
        <v/>
      </c>
      <c r="X9685" s="95" t="str">
        <f t="shared" si="607"/>
        <v/>
      </c>
    </row>
    <row r="9686" spans="21:24" x14ac:dyDescent="0.3">
      <c r="U9686" s="95" t="str">
        <f t="shared" si="604"/>
        <v/>
      </c>
      <c r="V9686" s="95" t="str">
        <f t="shared" si="605"/>
        <v/>
      </c>
      <c r="W9686" s="95" t="str">
        <f t="shared" si="606"/>
        <v/>
      </c>
      <c r="X9686" s="95" t="str">
        <f t="shared" si="607"/>
        <v/>
      </c>
    </row>
    <row r="9687" spans="21:24" x14ac:dyDescent="0.3">
      <c r="U9687" s="95" t="str">
        <f t="shared" si="604"/>
        <v/>
      </c>
      <c r="V9687" s="95" t="str">
        <f t="shared" si="605"/>
        <v/>
      </c>
      <c r="W9687" s="95" t="str">
        <f t="shared" si="606"/>
        <v/>
      </c>
      <c r="X9687" s="95" t="str">
        <f t="shared" si="607"/>
        <v/>
      </c>
    </row>
    <row r="9688" spans="21:24" x14ac:dyDescent="0.3">
      <c r="U9688" s="95" t="str">
        <f t="shared" si="604"/>
        <v/>
      </c>
      <c r="V9688" s="95" t="str">
        <f t="shared" si="605"/>
        <v/>
      </c>
      <c r="W9688" s="95" t="str">
        <f t="shared" si="606"/>
        <v/>
      </c>
      <c r="X9688" s="95" t="str">
        <f t="shared" si="607"/>
        <v/>
      </c>
    </row>
    <row r="9689" spans="21:24" x14ac:dyDescent="0.3">
      <c r="U9689" s="95" t="str">
        <f t="shared" si="604"/>
        <v/>
      </c>
      <c r="V9689" s="95" t="str">
        <f t="shared" si="605"/>
        <v/>
      </c>
      <c r="W9689" s="95" t="str">
        <f t="shared" si="606"/>
        <v/>
      </c>
      <c r="X9689" s="95" t="str">
        <f t="shared" si="607"/>
        <v/>
      </c>
    </row>
    <row r="9690" spans="21:24" x14ac:dyDescent="0.3">
      <c r="U9690" s="95" t="str">
        <f t="shared" si="604"/>
        <v/>
      </c>
      <c r="V9690" s="95" t="str">
        <f t="shared" si="605"/>
        <v/>
      </c>
      <c r="W9690" s="95" t="str">
        <f t="shared" si="606"/>
        <v/>
      </c>
      <c r="X9690" s="95" t="str">
        <f t="shared" si="607"/>
        <v/>
      </c>
    </row>
    <row r="9691" spans="21:24" x14ac:dyDescent="0.3">
      <c r="U9691" s="95" t="str">
        <f t="shared" si="604"/>
        <v/>
      </c>
      <c r="V9691" s="95" t="str">
        <f t="shared" si="605"/>
        <v/>
      </c>
      <c r="W9691" s="95" t="str">
        <f t="shared" si="606"/>
        <v/>
      </c>
      <c r="X9691" s="95" t="str">
        <f t="shared" si="607"/>
        <v/>
      </c>
    </row>
    <row r="9692" spans="21:24" x14ac:dyDescent="0.3">
      <c r="U9692" s="95" t="str">
        <f t="shared" si="604"/>
        <v/>
      </c>
      <c r="V9692" s="95" t="str">
        <f t="shared" si="605"/>
        <v/>
      </c>
      <c r="W9692" s="95" t="str">
        <f t="shared" si="606"/>
        <v/>
      </c>
      <c r="X9692" s="95" t="str">
        <f t="shared" si="607"/>
        <v/>
      </c>
    </row>
    <row r="9693" spans="21:24" x14ac:dyDescent="0.3">
      <c r="U9693" s="95" t="str">
        <f t="shared" si="604"/>
        <v/>
      </c>
      <c r="V9693" s="95" t="str">
        <f t="shared" si="605"/>
        <v/>
      </c>
      <c r="W9693" s="95" t="str">
        <f t="shared" si="606"/>
        <v/>
      </c>
      <c r="X9693" s="95" t="str">
        <f t="shared" si="607"/>
        <v/>
      </c>
    </row>
    <row r="9694" spans="21:24" x14ac:dyDescent="0.3">
      <c r="U9694" s="95" t="str">
        <f t="shared" si="604"/>
        <v/>
      </c>
      <c r="V9694" s="95" t="str">
        <f t="shared" si="605"/>
        <v/>
      </c>
      <c r="W9694" s="95" t="str">
        <f t="shared" si="606"/>
        <v/>
      </c>
      <c r="X9694" s="95" t="str">
        <f t="shared" si="607"/>
        <v/>
      </c>
    </row>
    <row r="9695" spans="21:24" x14ac:dyDescent="0.3">
      <c r="U9695" s="95" t="str">
        <f t="shared" si="604"/>
        <v/>
      </c>
      <c r="V9695" s="95" t="str">
        <f t="shared" si="605"/>
        <v/>
      </c>
      <c r="W9695" s="95" t="str">
        <f t="shared" si="606"/>
        <v/>
      </c>
      <c r="X9695" s="95" t="str">
        <f t="shared" si="607"/>
        <v/>
      </c>
    </row>
    <row r="9696" spans="21:24" x14ac:dyDescent="0.3">
      <c r="U9696" s="95" t="str">
        <f t="shared" si="604"/>
        <v/>
      </c>
      <c r="V9696" s="95" t="str">
        <f t="shared" si="605"/>
        <v/>
      </c>
      <c r="W9696" s="95" t="str">
        <f t="shared" si="606"/>
        <v/>
      </c>
      <c r="X9696" s="95" t="str">
        <f t="shared" si="607"/>
        <v/>
      </c>
    </row>
    <row r="9697" spans="21:24" x14ac:dyDescent="0.3">
      <c r="U9697" s="95" t="str">
        <f t="shared" si="604"/>
        <v/>
      </c>
      <c r="V9697" s="95" t="str">
        <f t="shared" si="605"/>
        <v/>
      </c>
      <c r="W9697" s="95" t="str">
        <f t="shared" si="606"/>
        <v/>
      </c>
      <c r="X9697" s="95" t="str">
        <f t="shared" si="607"/>
        <v/>
      </c>
    </row>
    <row r="9698" spans="21:24" x14ac:dyDescent="0.3">
      <c r="U9698" s="95" t="str">
        <f t="shared" si="604"/>
        <v/>
      </c>
      <c r="V9698" s="95" t="str">
        <f t="shared" si="605"/>
        <v/>
      </c>
      <c r="W9698" s="95" t="str">
        <f t="shared" si="606"/>
        <v/>
      </c>
      <c r="X9698" s="95" t="str">
        <f t="shared" si="607"/>
        <v/>
      </c>
    </row>
    <row r="9699" spans="21:24" x14ac:dyDescent="0.3">
      <c r="U9699" s="95" t="str">
        <f t="shared" si="604"/>
        <v/>
      </c>
      <c r="V9699" s="95" t="str">
        <f t="shared" si="605"/>
        <v/>
      </c>
      <c r="W9699" s="95" t="str">
        <f t="shared" si="606"/>
        <v/>
      </c>
      <c r="X9699" s="95" t="str">
        <f t="shared" si="607"/>
        <v/>
      </c>
    </row>
    <row r="9700" spans="21:24" x14ac:dyDescent="0.3">
      <c r="U9700" s="95" t="str">
        <f t="shared" si="604"/>
        <v/>
      </c>
      <c r="V9700" s="95" t="str">
        <f t="shared" si="605"/>
        <v/>
      </c>
      <c r="W9700" s="95" t="str">
        <f t="shared" si="606"/>
        <v/>
      </c>
      <c r="X9700" s="95" t="str">
        <f t="shared" si="607"/>
        <v/>
      </c>
    </row>
    <row r="9701" spans="21:24" x14ac:dyDescent="0.3">
      <c r="U9701" s="95" t="str">
        <f t="shared" si="604"/>
        <v/>
      </c>
      <c r="V9701" s="95" t="str">
        <f t="shared" si="605"/>
        <v/>
      </c>
      <c r="W9701" s="95" t="str">
        <f t="shared" si="606"/>
        <v/>
      </c>
      <c r="X9701" s="95" t="str">
        <f t="shared" si="607"/>
        <v/>
      </c>
    </row>
    <row r="9702" spans="21:24" x14ac:dyDescent="0.3">
      <c r="U9702" s="95" t="str">
        <f t="shared" si="604"/>
        <v/>
      </c>
      <c r="V9702" s="95" t="str">
        <f t="shared" si="605"/>
        <v/>
      </c>
      <c r="W9702" s="95" t="str">
        <f t="shared" si="606"/>
        <v/>
      </c>
      <c r="X9702" s="95" t="str">
        <f t="shared" si="607"/>
        <v/>
      </c>
    </row>
    <row r="9703" spans="21:24" x14ac:dyDescent="0.3">
      <c r="U9703" s="95" t="str">
        <f t="shared" si="604"/>
        <v/>
      </c>
      <c r="V9703" s="95" t="str">
        <f t="shared" si="605"/>
        <v/>
      </c>
      <c r="W9703" s="95" t="str">
        <f t="shared" si="606"/>
        <v/>
      </c>
      <c r="X9703" s="95" t="str">
        <f t="shared" si="607"/>
        <v/>
      </c>
    </row>
    <row r="9704" spans="21:24" x14ac:dyDescent="0.3">
      <c r="U9704" s="95" t="str">
        <f t="shared" si="604"/>
        <v/>
      </c>
      <c r="V9704" s="95" t="str">
        <f t="shared" si="605"/>
        <v/>
      </c>
      <c r="W9704" s="95" t="str">
        <f t="shared" si="606"/>
        <v/>
      </c>
      <c r="X9704" s="95" t="str">
        <f t="shared" si="607"/>
        <v/>
      </c>
    </row>
    <row r="9705" spans="21:24" x14ac:dyDescent="0.3">
      <c r="U9705" s="95" t="str">
        <f t="shared" si="604"/>
        <v/>
      </c>
      <c r="V9705" s="95" t="str">
        <f t="shared" si="605"/>
        <v/>
      </c>
      <c r="W9705" s="95" t="str">
        <f t="shared" si="606"/>
        <v/>
      </c>
      <c r="X9705" s="95" t="str">
        <f t="shared" si="607"/>
        <v/>
      </c>
    </row>
    <row r="9706" spans="21:24" x14ac:dyDescent="0.3">
      <c r="U9706" s="95" t="str">
        <f t="shared" si="604"/>
        <v/>
      </c>
      <c r="V9706" s="95" t="str">
        <f t="shared" si="605"/>
        <v/>
      </c>
      <c r="W9706" s="95" t="str">
        <f t="shared" si="606"/>
        <v/>
      </c>
      <c r="X9706" s="95" t="str">
        <f t="shared" si="607"/>
        <v/>
      </c>
    </row>
    <row r="9707" spans="21:24" x14ac:dyDescent="0.3">
      <c r="U9707" s="95" t="str">
        <f t="shared" si="604"/>
        <v/>
      </c>
      <c r="V9707" s="95" t="str">
        <f t="shared" si="605"/>
        <v/>
      </c>
      <c r="W9707" s="95" t="str">
        <f t="shared" si="606"/>
        <v/>
      </c>
      <c r="X9707" s="95" t="str">
        <f t="shared" si="607"/>
        <v/>
      </c>
    </row>
    <row r="9708" spans="21:24" x14ac:dyDescent="0.3">
      <c r="U9708" s="95" t="str">
        <f t="shared" si="604"/>
        <v/>
      </c>
      <c r="V9708" s="95" t="str">
        <f t="shared" si="605"/>
        <v/>
      </c>
      <c r="W9708" s="95" t="str">
        <f t="shared" si="606"/>
        <v/>
      </c>
      <c r="X9708" s="95" t="str">
        <f t="shared" si="607"/>
        <v/>
      </c>
    </row>
    <row r="9709" spans="21:24" x14ac:dyDescent="0.3">
      <c r="U9709" s="95" t="str">
        <f t="shared" si="604"/>
        <v/>
      </c>
      <c r="V9709" s="95" t="str">
        <f t="shared" si="605"/>
        <v/>
      </c>
      <c r="W9709" s="95" t="str">
        <f t="shared" si="606"/>
        <v/>
      </c>
      <c r="X9709" s="95" t="str">
        <f t="shared" si="607"/>
        <v/>
      </c>
    </row>
    <row r="9710" spans="21:24" x14ac:dyDescent="0.3">
      <c r="U9710" s="95" t="str">
        <f t="shared" si="604"/>
        <v/>
      </c>
      <c r="V9710" s="95" t="str">
        <f t="shared" si="605"/>
        <v/>
      </c>
      <c r="W9710" s="95" t="str">
        <f t="shared" si="606"/>
        <v/>
      </c>
      <c r="X9710" s="95" t="str">
        <f t="shared" si="607"/>
        <v/>
      </c>
    </row>
    <row r="9711" spans="21:24" x14ac:dyDescent="0.3">
      <c r="U9711" s="95" t="str">
        <f t="shared" si="604"/>
        <v/>
      </c>
      <c r="V9711" s="95" t="str">
        <f t="shared" si="605"/>
        <v/>
      </c>
      <c r="W9711" s="95" t="str">
        <f t="shared" si="606"/>
        <v/>
      </c>
      <c r="X9711" s="95" t="str">
        <f t="shared" si="607"/>
        <v/>
      </c>
    </row>
    <row r="9712" spans="21:24" x14ac:dyDescent="0.3">
      <c r="U9712" s="95" t="str">
        <f t="shared" si="604"/>
        <v/>
      </c>
      <c r="V9712" s="95" t="str">
        <f t="shared" si="605"/>
        <v/>
      </c>
      <c r="W9712" s="95" t="str">
        <f t="shared" si="606"/>
        <v/>
      </c>
      <c r="X9712" s="95" t="str">
        <f t="shared" si="607"/>
        <v/>
      </c>
    </row>
    <row r="9713" spans="21:24" x14ac:dyDescent="0.3">
      <c r="U9713" s="95" t="str">
        <f t="shared" si="604"/>
        <v/>
      </c>
      <c r="V9713" s="95" t="str">
        <f t="shared" si="605"/>
        <v/>
      </c>
      <c r="W9713" s="95" t="str">
        <f t="shared" si="606"/>
        <v/>
      </c>
      <c r="X9713" s="95" t="str">
        <f t="shared" si="607"/>
        <v/>
      </c>
    </row>
    <row r="9714" spans="21:24" x14ac:dyDescent="0.3">
      <c r="U9714" s="95" t="str">
        <f t="shared" si="604"/>
        <v/>
      </c>
      <c r="V9714" s="95" t="str">
        <f t="shared" si="605"/>
        <v/>
      </c>
      <c r="W9714" s="95" t="str">
        <f t="shared" si="606"/>
        <v/>
      </c>
      <c r="X9714" s="95" t="str">
        <f t="shared" si="607"/>
        <v/>
      </c>
    </row>
    <row r="9715" spans="21:24" x14ac:dyDescent="0.3">
      <c r="U9715" s="95" t="str">
        <f t="shared" si="604"/>
        <v/>
      </c>
      <c r="V9715" s="95" t="str">
        <f t="shared" si="605"/>
        <v/>
      </c>
      <c r="W9715" s="95" t="str">
        <f t="shared" si="606"/>
        <v/>
      </c>
      <c r="X9715" s="95" t="str">
        <f t="shared" si="607"/>
        <v/>
      </c>
    </row>
    <row r="9716" spans="21:24" x14ac:dyDescent="0.3">
      <c r="U9716" s="95" t="str">
        <f t="shared" si="604"/>
        <v/>
      </c>
      <c r="V9716" s="95" t="str">
        <f t="shared" si="605"/>
        <v/>
      </c>
      <c r="W9716" s="95" t="str">
        <f t="shared" si="606"/>
        <v/>
      </c>
      <c r="X9716" s="95" t="str">
        <f t="shared" si="607"/>
        <v/>
      </c>
    </row>
    <row r="9717" spans="21:24" x14ac:dyDescent="0.3">
      <c r="U9717" s="95" t="str">
        <f t="shared" si="604"/>
        <v/>
      </c>
      <c r="V9717" s="95" t="str">
        <f t="shared" si="605"/>
        <v/>
      </c>
      <c r="W9717" s="95" t="str">
        <f t="shared" si="606"/>
        <v/>
      </c>
      <c r="X9717" s="95" t="str">
        <f t="shared" si="607"/>
        <v/>
      </c>
    </row>
    <row r="9718" spans="21:24" x14ac:dyDescent="0.3">
      <c r="U9718" s="95" t="str">
        <f t="shared" si="604"/>
        <v/>
      </c>
      <c r="V9718" s="95" t="str">
        <f t="shared" si="605"/>
        <v/>
      </c>
      <c r="W9718" s="95" t="str">
        <f t="shared" si="606"/>
        <v/>
      </c>
      <c r="X9718" s="95" t="str">
        <f t="shared" si="607"/>
        <v/>
      </c>
    </row>
    <row r="9719" spans="21:24" x14ac:dyDescent="0.3">
      <c r="U9719" s="95" t="str">
        <f t="shared" si="604"/>
        <v/>
      </c>
      <c r="V9719" s="95" t="str">
        <f t="shared" si="605"/>
        <v/>
      </c>
      <c r="W9719" s="95" t="str">
        <f t="shared" si="606"/>
        <v/>
      </c>
      <c r="X9719" s="95" t="str">
        <f t="shared" si="607"/>
        <v/>
      </c>
    </row>
    <row r="9720" spans="21:24" x14ac:dyDescent="0.3">
      <c r="U9720" s="95" t="str">
        <f t="shared" si="604"/>
        <v/>
      </c>
      <c r="V9720" s="95" t="str">
        <f t="shared" si="605"/>
        <v/>
      </c>
      <c r="W9720" s="95" t="str">
        <f t="shared" si="606"/>
        <v/>
      </c>
      <c r="X9720" s="95" t="str">
        <f t="shared" si="607"/>
        <v/>
      </c>
    </row>
    <row r="9721" spans="21:24" x14ac:dyDescent="0.3">
      <c r="U9721" s="95" t="str">
        <f t="shared" si="604"/>
        <v/>
      </c>
      <c r="V9721" s="95" t="str">
        <f t="shared" si="605"/>
        <v/>
      </c>
      <c r="W9721" s="95" t="str">
        <f t="shared" si="606"/>
        <v/>
      </c>
      <c r="X9721" s="95" t="str">
        <f t="shared" si="607"/>
        <v/>
      </c>
    </row>
    <row r="9722" spans="21:24" x14ac:dyDescent="0.3">
      <c r="U9722" s="95" t="str">
        <f t="shared" si="604"/>
        <v/>
      </c>
      <c r="V9722" s="95" t="str">
        <f t="shared" si="605"/>
        <v/>
      </c>
      <c r="W9722" s="95" t="str">
        <f t="shared" si="606"/>
        <v/>
      </c>
      <c r="X9722" s="95" t="str">
        <f t="shared" si="607"/>
        <v/>
      </c>
    </row>
    <row r="9723" spans="21:24" x14ac:dyDescent="0.3">
      <c r="U9723" s="95" t="str">
        <f t="shared" si="604"/>
        <v/>
      </c>
      <c r="V9723" s="95" t="str">
        <f t="shared" si="605"/>
        <v/>
      </c>
      <c r="W9723" s="95" t="str">
        <f t="shared" si="606"/>
        <v/>
      </c>
      <c r="X9723" s="95" t="str">
        <f t="shared" si="607"/>
        <v/>
      </c>
    </row>
    <row r="9724" spans="21:24" x14ac:dyDescent="0.3">
      <c r="U9724" s="95" t="str">
        <f t="shared" si="604"/>
        <v/>
      </c>
      <c r="V9724" s="95" t="str">
        <f t="shared" si="605"/>
        <v/>
      </c>
      <c r="W9724" s="95" t="str">
        <f t="shared" si="606"/>
        <v/>
      </c>
      <c r="X9724" s="95" t="str">
        <f t="shared" si="607"/>
        <v/>
      </c>
    </row>
    <row r="9725" spans="21:24" x14ac:dyDescent="0.3">
      <c r="U9725" s="95" t="str">
        <f t="shared" si="604"/>
        <v/>
      </c>
      <c r="V9725" s="95" t="str">
        <f t="shared" si="605"/>
        <v/>
      </c>
      <c r="W9725" s="95" t="str">
        <f t="shared" si="606"/>
        <v/>
      </c>
      <c r="X9725" s="95" t="str">
        <f t="shared" si="607"/>
        <v/>
      </c>
    </row>
    <row r="9726" spans="21:24" x14ac:dyDescent="0.3">
      <c r="U9726" s="95" t="str">
        <f t="shared" si="604"/>
        <v/>
      </c>
      <c r="V9726" s="95" t="str">
        <f t="shared" si="605"/>
        <v/>
      </c>
      <c r="W9726" s="95" t="str">
        <f t="shared" si="606"/>
        <v/>
      </c>
      <c r="X9726" s="95" t="str">
        <f t="shared" si="607"/>
        <v/>
      </c>
    </row>
    <row r="9727" spans="21:24" x14ac:dyDescent="0.3">
      <c r="U9727" s="95" t="str">
        <f t="shared" si="604"/>
        <v/>
      </c>
      <c r="V9727" s="95" t="str">
        <f t="shared" si="605"/>
        <v/>
      </c>
      <c r="W9727" s="95" t="str">
        <f t="shared" si="606"/>
        <v/>
      </c>
      <c r="X9727" s="95" t="str">
        <f t="shared" si="607"/>
        <v/>
      </c>
    </row>
    <row r="9728" spans="21:24" x14ac:dyDescent="0.3">
      <c r="U9728" s="95" t="str">
        <f t="shared" si="604"/>
        <v/>
      </c>
      <c r="V9728" s="95" t="str">
        <f t="shared" si="605"/>
        <v/>
      </c>
      <c r="W9728" s="95" t="str">
        <f t="shared" si="606"/>
        <v/>
      </c>
      <c r="X9728" s="95" t="str">
        <f t="shared" si="607"/>
        <v/>
      </c>
    </row>
    <row r="9729" spans="21:24" x14ac:dyDescent="0.3">
      <c r="U9729" s="95" t="str">
        <f t="shared" si="604"/>
        <v/>
      </c>
      <c r="V9729" s="95" t="str">
        <f t="shared" si="605"/>
        <v/>
      </c>
      <c r="W9729" s="95" t="str">
        <f t="shared" si="606"/>
        <v/>
      </c>
      <c r="X9729" s="95" t="str">
        <f t="shared" si="607"/>
        <v/>
      </c>
    </row>
    <row r="9730" spans="21:24" x14ac:dyDescent="0.3">
      <c r="U9730" s="95" t="str">
        <f t="shared" si="604"/>
        <v/>
      </c>
      <c r="V9730" s="95" t="str">
        <f t="shared" si="605"/>
        <v/>
      </c>
      <c r="W9730" s="95" t="str">
        <f t="shared" si="606"/>
        <v/>
      </c>
      <c r="X9730" s="95" t="str">
        <f t="shared" si="607"/>
        <v/>
      </c>
    </row>
    <row r="9731" spans="21:24" x14ac:dyDescent="0.3">
      <c r="U9731" s="95" t="str">
        <f t="shared" si="604"/>
        <v/>
      </c>
      <c r="V9731" s="95" t="str">
        <f t="shared" si="605"/>
        <v/>
      </c>
      <c r="W9731" s="95" t="str">
        <f t="shared" si="606"/>
        <v/>
      </c>
      <c r="X9731" s="95" t="str">
        <f t="shared" si="607"/>
        <v/>
      </c>
    </row>
    <row r="9732" spans="21:24" x14ac:dyDescent="0.3">
      <c r="U9732" s="95" t="str">
        <f t="shared" si="604"/>
        <v/>
      </c>
      <c r="V9732" s="95" t="str">
        <f t="shared" si="605"/>
        <v/>
      </c>
      <c r="W9732" s="95" t="str">
        <f t="shared" si="606"/>
        <v/>
      </c>
      <c r="X9732" s="95" t="str">
        <f t="shared" si="607"/>
        <v/>
      </c>
    </row>
    <row r="9733" spans="21:24" x14ac:dyDescent="0.3">
      <c r="U9733" s="95" t="str">
        <f t="shared" ref="U9733:U9796" si="608">IF(L9733="ANO",B9733&amp;"-Linie A","")</f>
        <v/>
      </c>
      <c r="V9733" s="95" t="str">
        <f t="shared" ref="V9733:V9796" si="609">IF(M9733="ANO",B9733&amp;"-Linie B","")</f>
        <v/>
      </c>
      <c r="W9733" s="95" t="str">
        <f t="shared" ref="W9733:W9796" si="610">IF(N9733="ANO",B9733&amp;"-Linie C","")</f>
        <v/>
      </c>
      <c r="X9733" s="95" t="str">
        <f t="shared" ref="X9733:X9796" si="611">IF(O9733="ANO",B9733&amp;"-Linie D","")</f>
        <v/>
      </c>
    </row>
    <row r="9734" spans="21:24" x14ac:dyDescent="0.3">
      <c r="U9734" s="95" t="str">
        <f t="shared" si="608"/>
        <v/>
      </c>
      <c r="V9734" s="95" t="str">
        <f t="shared" si="609"/>
        <v/>
      </c>
      <c r="W9734" s="95" t="str">
        <f t="shared" si="610"/>
        <v/>
      </c>
      <c r="X9734" s="95" t="str">
        <f t="shared" si="611"/>
        <v/>
      </c>
    </row>
    <row r="9735" spans="21:24" x14ac:dyDescent="0.3">
      <c r="U9735" s="95" t="str">
        <f t="shared" si="608"/>
        <v/>
      </c>
      <c r="V9735" s="95" t="str">
        <f t="shared" si="609"/>
        <v/>
      </c>
      <c r="W9735" s="95" t="str">
        <f t="shared" si="610"/>
        <v/>
      </c>
      <c r="X9735" s="95" t="str">
        <f t="shared" si="611"/>
        <v/>
      </c>
    </row>
    <row r="9736" spans="21:24" x14ac:dyDescent="0.3">
      <c r="U9736" s="95" t="str">
        <f t="shared" si="608"/>
        <v/>
      </c>
      <c r="V9736" s="95" t="str">
        <f t="shared" si="609"/>
        <v/>
      </c>
      <c r="W9736" s="95" t="str">
        <f t="shared" si="610"/>
        <v/>
      </c>
      <c r="X9736" s="95" t="str">
        <f t="shared" si="611"/>
        <v/>
      </c>
    </row>
    <row r="9737" spans="21:24" x14ac:dyDescent="0.3">
      <c r="U9737" s="95" t="str">
        <f t="shared" si="608"/>
        <v/>
      </c>
      <c r="V9737" s="95" t="str">
        <f t="shared" si="609"/>
        <v/>
      </c>
      <c r="W9737" s="95" t="str">
        <f t="shared" si="610"/>
        <v/>
      </c>
      <c r="X9737" s="95" t="str">
        <f t="shared" si="611"/>
        <v/>
      </c>
    </row>
    <row r="9738" spans="21:24" x14ac:dyDescent="0.3">
      <c r="U9738" s="95" t="str">
        <f t="shared" si="608"/>
        <v/>
      </c>
      <c r="V9738" s="95" t="str">
        <f t="shared" si="609"/>
        <v/>
      </c>
      <c r="W9738" s="95" t="str">
        <f t="shared" si="610"/>
        <v/>
      </c>
      <c r="X9738" s="95" t="str">
        <f t="shared" si="611"/>
        <v/>
      </c>
    </row>
    <row r="9739" spans="21:24" x14ac:dyDescent="0.3">
      <c r="U9739" s="95" t="str">
        <f t="shared" si="608"/>
        <v/>
      </c>
      <c r="V9739" s="95" t="str">
        <f t="shared" si="609"/>
        <v/>
      </c>
      <c r="W9739" s="95" t="str">
        <f t="shared" si="610"/>
        <v/>
      </c>
      <c r="X9739" s="95" t="str">
        <f t="shared" si="611"/>
        <v/>
      </c>
    </row>
    <row r="9740" spans="21:24" x14ac:dyDescent="0.3">
      <c r="U9740" s="95" t="str">
        <f t="shared" si="608"/>
        <v/>
      </c>
      <c r="V9740" s="95" t="str">
        <f t="shared" si="609"/>
        <v/>
      </c>
      <c r="W9740" s="95" t="str">
        <f t="shared" si="610"/>
        <v/>
      </c>
      <c r="X9740" s="95" t="str">
        <f t="shared" si="611"/>
        <v/>
      </c>
    </row>
    <row r="9741" spans="21:24" x14ac:dyDescent="0.3">
      <c r="U9741" s="95" t="str">
        <f t="shared" si="608"/>
        <v/>
      </c>
      <c r="V9741" s="95" t="str">
        <f t="shared" si="609"/>
        <v/>
      </c>
      <c r="W9741" s="95" t="str">
        <f t="shared" si="610"/>
        <v/>
      </c>
      <c r="X9741" s="95" t="str">
        <f t="shared" si="611"/>
        <v/>
      </c>
    </row>
    <row r="9742" spans="21:24" x14ac:dyDescent="0.3">
      <c r="U9742" s="95" t="str">
        <f t="shared" si="608"/>
        <v/>
      </c>
      <c r="V9742" s="95" t="str">
        <f t="shared" si="609"/>
        <v/>
      </c>
      <c r="W9742" s="95" t="str">
        <f t="shared" si="610"/>
        <v/>
      </c>
      <c r="X9742" s="95" t="str">
        <f t="shared" si="611"/>
        <v/>
      </c>
    </row>
    <row r="9743" spans="21:24" x14ac:dyDescent="0.3">
      <c r="U9743" s="95" t="str">
        <f t="shared" si="608"/>
        <v/>
      </c>
      <c r="V9743" s="95" t="str">
        <f t="shared" si="609"/>
        <v/>
      </c>
      <c r="W9743" s="95" t="str">
        <f t="shared" si="610"/>
        <v/>
      </c>
      <c r="X9743" s="95" t="str">
        <f t="shared" si="611"/>
        <v/>
      </c>
    </row>
    <row r="9744" spans="21:24" x14ac:dyDescent="0.3">
      <c r="U9744" s="95" t="str">
        <f t="shared" si="608"/>
        <v/>
      </c>
      <c r="V9744" s="95" t="str">
        <f t="shared" si="609"/>
        <v/>
      </c>
      <c r="W9744" s="95" t="str">
        <f t="shared" si="610"/>
        <v/>
      </c>
      <c r="X9744" s="95" t="str">
        <f t="shared" si="611"/>
        <v/>
      </c>
    </row>
    <row r="9745" spans="21:24" x14ac:dyDescent="0.3">
      <c r="U9745" s="95" t="str">
        <f t="shared" si="608"/>
        <v/>
      </c>
      <c r="V9745" s="95" t="str">
        <f t="shared" si="609"/>
        <v/>
      </c>
      <c r="W9745" s="95" t="str">
        <f t="shared" si="610"/>
        <v/>
      </c>
      <c r="X9745" s="95" t="str">
        <f t="shared" si="611"/>
        <v/>
      </c>
    </row>
    <row r="9746" spans="21:24" x14ac:dyDescent="0.3">
      <c r="U9746" s="95" t="str">
        <f t="shared" si="608"/>
        <v/>
      </c>
      <c r="V9746" s="95" t="str">
        <f t="shared" si="609"/>
        <v/>
      </c>
      <c r="W9746" s="95" t="str">
        <f t="shared" si="610"/>
        <v/>
      </c>
      <c r="X9746" s="95" t="str">
        <f t="shared" si="611"/>
        <v/>
      </c>
    </row>
    <row r="9747" spans="21:24" x14ac:dyDescent="0.3">
      <c r="U9747" s="95" t="str">
        <f t="shared" si="608"/>
        <v/>
      </c>
      <c r="V9747" s="95" t="str">
        <f t="shared" si="609"/>
        <v/>
      </c>
      <c r="W9747" s="95" t="str">
        <f t="shared" si="610"/>
        <v/>
      </c>
      <c r="X9747" s="95" t="str">
        <f t="shared" si="611"/>
        <v/>
      </c>
    </row>
    <row r="9748" spans="21:24" x14ac:dyDescent="0.3">
      <c r="U9748" s="95" t="str">
        <f t="shared" si="608"/>
        <v/>
      </c>
      <c r="V9748" s="95" t="str">
        <f t="shared" si="609"/>
        <v/>
      </c>
      <c r="W9748" s="95" t="str">
        <f t="shared" si="610"/>
        <v/>
      </c>
      <c r="X9748" s="95" t="str">
        <f t="shared" si="611"/>
        <v/>
      </c>
    </row>
    <row r="9749" spans="21:24" x14ac:dyDescent="0.3">
      <c r="U9749" s="95" t="str">
        <f t="shared" si="608"/>
        <v/>
      </c>
      <c r="V9749" s="95" t="str">
        <f t="shared" si="609"/>
        <v/>
      </c>
      <c r="W9749" s="95" t="str">
        <f t="shared" si="610"/>
        <v/>
      </c>
      <c r="X9749" s="95" t="str">
        <f t="shared" si="611"/>
        <v/>
      </c>
    </row>
    <row r="9750" spans="21:24" x14ac:dyDescent="0.3">
      <c r="U9750" s="95" t="str">
        <f t="shared" si="608"/>
        <v/>
      </c>
      <c r="V9750" s="95" t="str">
        <f t="shared" si="609"/>
        <v/>
      </c>
      <c r="W9750" s="95" t="str">
        <f t="shared" si="610"/>
        <v/>
      </c>
      <c r="X9750" s="95" t="str">
        <f t="shared" si="611"/>
        <v/>
      </c>
    </row>
    <row r="9751" spans="21:24" x14ac:dyDescent="0.3">
      <c r="U9751" s="95" t="str">
        <f t="shared" si="608"/>
        <v/>
      </c>
      <c r="V9751" s="95" t="str">
        <f t="shared" si="609"/>
        <v/>
      </c>
      <c r="W9751" s="95" t="str">
        <f t="shared" si="610"/>
        <v/>
      </c>
      <c r="X9751" s="95" t="str">
        <f t="shared" si="611"/>
        <v/>
      </c>
    </row>
    <row r="9752" spans="21:24" x14ac:dyDescent="0.3">
      <c r="U9752" s="95" t="str">
        <f t="shared" si="608"/>
        <v/>
      </c>
      <c r="V9752" s="95" t="str">
        <f t="shared" si="609"/>
        <v/>
      </c>
      <c r="W9752" s="95" t="str">
        <f t="shared" si="610"/>
        <v/>
      </c>
      <c r="X9752" s="95" t="str">
        <f t="shared" si="611"/>
        <v/>
      </c>
    </row>
    <row r="9753" spans="21:24" x14ac:dyDescent="0.3">
      <c r="U9753" s="95" t="str">
        <f t="shared" si="608"/>
        <v/>
      </c>
      <c r="V9753" s="95" t="str">
        <f t="shared" si="609"/>
        <v/>
      </c>
      <c r="W9753" s="95" t="str">
        <f t="shared" si="610"/>
        <v/>
      </c>
      <c r="X9753" s="95" t="str">
        <f t="shared" si="611"/>
        <v/>
      </c>
    </row>
    <row r="9754" spans="21:24" x14ac:dyDescent="0.3">
      <c r="U9754" s="95" t="str">
        <f t="shared" si="608"/>
        <v/>
      </c>
      <c r="V9754" s="95" t="str">
        <f t="shared" si="609"/>
        <v/>
      </c>
      <c r="W9754" s="95" t="str">
        <f t="shared" si="610"/>
        <v/>
      </c>
      <c r="X9754" s="95" t="str">
        <f t="shared" si="611"/>
        <v/>
      </c>
    </row>
    <row r="9755" spans="21:24" x14ac:dyDescent="0.3">
      <c r="U9755" s="95" t="str">
        <f t="shared" si="608"/>
        <v/>
      </c>
      <c r="V9755" s="95" t="str">
        <f t="shared" si="609"/>
        <v/>
      </c>
      <c r="W9755" s="95" t="str">
        <f t="shared" si="610"/>
        <v/>
      </c>
      <c r="X9755" s="95" t="str">
        <f t="shared" si="611"/>
        <v/>
      </c>
    </row>
    <row r="9756" spans="21:24" x14ac:dyDescent="0.3">
      <c r="U9756" s="95" t="str">
        <f t="shared" si="608"/>
        <v/>
      </c>
      <c r="V9756" s="95" t="str">
        <f t="shared" si="609"/>
        <v/>
      </c>
      <c r="W9756" s="95" t="str">
        <f t="shared" si="610"/>
        <v/>
      </c>
      <c r="X9756" s="95" t="str">
        <f t="shared" si="611"/>
        <v/>
      </c>
    </row>
    <row r="9757" spans="21:24" x14ac:dyDescent="0.3">
      <c r="U9757" s="95" t="str">
        <f t="shared" si="608"/>
        <v/>
      </c>
      <c r="V9757" s="95" t="str">
        <f t="shared" si="609"/>
        <v/>
      </c>
      <c r="W9757" s="95" t="str">
        <f t="shared" si="610"/>
        <v/>
      </c>
      <c r="X9757" s="95" t="str">
        <f t="shared" si="611"/>
        <v/>
      </c>
    </row>
    <row r="9758" spans="21:24" x14ac:dyDescent="0.3">
      <c r="U9758" s="95" t="str">
        <f t="shared" si="608"/>
        <v/>
      </c>
      <c r="V9758" s="95" t="str">
        <f t="shared" si="609"/>
        <v/>
      </c>
      <c r="W9758" s="95" t="str">
        <f t="shared" si="610"/>
        <v/>
      </c>
      <c r="X9758" s="95" t="str">
        <f t="shared" si="611"/>
        <v/>
      </c>
    </row>
    <row r="9759" spans="21:24" x14ac:dyDescent="0.3">
      <c r="U9759" s="95" t="str">
        <f t="shared" si="608"/>
        <v/>
      </c>
      <c r="V9759" s="95" t="str">
        <f t="shared" si="609"/>
        <v/>
      </c>
      <c r="W9759" s="95" t="str">
        <f t="shared" si="610"/>
        <v/>
      </c>
      <c r="X9759" s="95" t="str">
        <f t="shared" si="611"/>
        <v/>
      </c>
    </row>
    <row r="9760" spans="21:24" x14ac:dyDescent="0.3">
      <c r="U9760" s="95" t="str">
        <f t="shared" si="608"/>
        <v/>
      </c>
      <c r="V9760" s="95" t="str">
        <f t="shared" si="609"/>
        <v/>
      </c>
      <c r="W9760" s="95" t="str">
        <f t="shared" si="610"/>
        <v/>
      </c>
      <c r="X9760" s="95" t="str">
        <f t="shared" si="611"/>
        <v/>
      </c>
    </row>
    <row r="9761" spans="21:24" x14ac:dyDescent="0.3">
      <c r="U9761" s="95" t="str">
        <f t="shared" si="608"/>
        <v/>
      </c>
      <c r="V9761" s="95" t="str">
        <f t="shared" si="609"/>
        <v/>
      </c>
      <c r="W9761" s="95" t="str">
        <f t="shared" si="610"/>
        <v/>
      </c>
      <c r="X9761" s="95" t="str">
        <f t="shared" si="611"/>
        <v/>
      </c>
    </row>
    <row r="9762" spans="21:24" x14ac:dyDescent="0.3">
      <c r="U9762" s="95" t="str">
        <f t="shared" si="608"/>
        <v/>
      </c>
      <c r="V9762" s="95" t="str">
        <f t="shared" si="609"/>
        <v/>
      </c>
      <c r="W9762" s="95" t="str">
        <f t="shared" si="610"/>
        <v/>
      </c>
      <c r="X9762" s="95" t="str">
        <f t="shared" si="611"/>
        <v/>
      </c>
    </row>
    <row r="9763" spans="21:24" x14ac:dyDescent="0.3">
      <c r="U9763" s="95" t="str">
        <f t="shared" si="608"/>
        <v/>
      </c>
      <c r="V9763" s="95" t="str">
        <f t="shared" si="609"/>
        <v/>
      </c>
      <c r="W9763" s="95" t="str">
        <f t="shared" si="610"/>
        <v/>
      </c>
      <c r="X9763" s="95" t="str">
        <f t="shared" si="611"/>
        <v/>
      </c>
    </row>
    <row r="9764" spans="21:24" x14ac:dyDescent="0.3">
      <c r="U9764" s="95" t="str">
        <f t="shared" si="608"/>
        <v/>
      </c>
      <c r="V9764" s="95" t="str">
        <f t="shared" si="609"/>
        <v/>
      </c>
      <c r="W9764" s="95" t="str">
        <f t="shared" si="610"/>
        <v/>
      </c>
      <c r="X9764" s="95" t="str">
        <f t="shared" si="611"/>
        <v/>
      </c>
    </row>
    <row r="9765" spans="21:24" x14ac:dyDescent="0.3">
      <c r="U9765" s="95" t="str">
        <f t="shared" si="608"/>
        <v/>
      </c>
      <c r="V9765" s="95" t="str">
        <f t="shared" si="609"/>
        <v/>
      </c>
      <c r="W9765" s="95" t="str">
        <f t="shared" si="610"/>
        <v/>
      </c>
      <c r="X9765" s="95" t="str">
        <f t="shared" si="611"/>
        <v/>
      </c>
    </row>
    <row r="9766" spans="21:24" x14ac:dyDescent="0.3">
      <c r="U9766" s="95" t="str">
        <f t="shared" si="608"/>
        <v/>
      </c>
      <c r="V9766" s="95" t="str">
        <f t="shared" si="609"/>
        <v/>
      </c>
      <c r="W9766" s="95" t="str">
        <f t="shared" si="610"/>
        <v/>
      </c>
      <c r="X9766" s="95" t="str">
        <f t="shared" si="611"/>
        <v/>
      </c>
    </row>
    <row r="9767" spans="21:24" x14ac:dyDescent="0.3">
      <c r="U9767" s="95" t="str">
        <f t="shared" si="608"/>
        <v/>
      </c>
      <c r="V9767" s="95" t="str">
        <f t="shared" si="609"/>
        <v/>
      </c>
      <c r="W9767" s="95" t="str">
        <f t="shared" si="610"/>
        <v/>
      </c>
      <c r="X9767" s="95" t="str">
        <f t="shared" si="611"/>
        <v/>
      </c>
    </row>
    <row r="9768" spans="21:24" x14ac:dyDescent="0.3">
      <c r="U9768" s="95" t="str">
        <f t="shared" si="608"/>
        <v/>
      </c>
      <c r="V9768" s="95" t="str">
        <f t="shared" si="609"/>
        <v/>
      </c>
      <c r="W9768" s="95" t="str">
        <f t="shared" si="610"/>
        <v/>
      </c>
      <c r="X9768" s="95" t="str">
        <f t="shared" si="611"/>
        <v/>
      </c>
    </row>
    <row r="9769" spans="21:24" x14ac:dyDescent="0.3">
      <c r="U9769" s="95" t="str">
        <f t="shared" si="608"/>
        <v/>
      </c>
      <c r="V9769" s="95" t="str">
        <f t="shared" si="609"/>
        <v/>
      </c>
      <c r="W9769" s="95" t="str">
        <f t="shared" si="610"/>
        <v/>
      </c>
      <c r="X9769" s="95" t="str">
        <f t="shared" si="611"/>
        <v/>
      </c>
    </row>
    <row r="9770" spans="21:24" x14ac:dyDescent="0.3">
      <c r="U9770" s="95" t="str">
        <f t="shared" si="608"/>
        <v/>
      </c>
      <c r="V9770" s="95" t="str">
        <f t="shared" si="609"/>
        <v/>
      </c>
      <c r="W9770" s="95" t="str">
        <f t="shared" si="610"/>
        <v/>
      </c>
      <c r="X9770" s="95" t="str">
        <f t="shared" si="611"/>
        <v/>
      </c>
    </row>
    <row r="9771" spans="21:24" x14ac:dyDescent="0.3">
      <c r="U9771" s="95" t="str">
        <f t="shared" si="608"/>
        <v/>
      </c>
      <c r="V9771" s="95" t="str">
        <f t="shared" si="609"/>
        <v/>
      </c>
      <c r="W9771" s="95" t="str">
        <f t="shared" si="610"/>
        <v/>
      </c>
      <c r="X9771" s="95" t="str">
        <f t="shared" si="611"/>
        <v/>
      </c>
    </row>
    <row r="9772" spans="21:24" x14ac:dyDescent="0.3">
      <c r="U9772" s="95" t="str">
        <f t="shared" si="608"/>
        <v/>
      </c>
      <c r="V9772" s="95" t="str">
        <f t="shared" si="609"/>
        <v/>
      </c>
      <c r="W9772" s="95" t="str">
        <f t="shared" si="610"/>
        <v/>
      </c>
      <c r="X9772" s="95" t="str">
        <f t="shared" si="611"/>
        <v/>
      </c>
    </row>
    <row r="9773" spans="21:24" x14ac:dyDescent="0.3">
      <c r="U9773" s="95" t="str">
        <f t="shared" si="608"/>
        <v/>
      </c>
      <c r="V9773" s="95" t="str">
        <f t="shared" si="609"/>
        <v/>
      </c>
      <c r="W9773" s="95" t="str">
        <f t="shared" si="610"/>
        <v/>
      </c>
      <c r="X9773" s="95" t="str">
        <f t="shared" si="611"/>
        <v/>
      </c>
    </row>
    <row r="9774" spans="21:24" x14ac:dyDescent="0.3">
      <c r="U9774" s="95" t="str">
        <f t="shared" si="608"/>
        <v/>
      </c>
      <c r="V9774" s="95" t="str">
        <f t="shared" si="609"/>
        <v/>
      </c>
      <c r="W9774" s="95" t="str">
        <f t="shared" si="610"/>
        <v/>
      </c>
      <c r="X9774" s="95" t="str">
        <f t="shared" si="611"/>
        <v/>
      </c>
    </row>
    <row r="9775" spans="21:24" x14ac:dyDescent="0.3">
      <c r="U9775" s="95" t="str">
        <f t="shared" si="608"/>
        <v/>
      </c>
      <c r="V9775" s="95" t="str">
        <f t="shared" si="609"/>
        <v/>
      </c>
      <c r="W9775" s="95" t="str">
        <f t="shared" si="610"/>
        <v/>
      </c>
      <c r="X9775" s="95" t="str">
        <f t="shared" si="611"/>
        <v/>
      </c>
    </row>
    <row r="9776" spans="21:24" x14ac:dyDescent="0.3">
      <c r="U9776" s="95" t="str">
        <f t="shared" si="608"/>
        <v/>
      </c>
      <c r="V9776" s="95" t="str">
        <f t="shared" si="609"/>
        <v/>
      </c>
      <c r="W9776" s="95" t="str">
        <f t="shared" si="610"/>
        <v/>
      </c>
      <c r="X9776" s="95" t="str">
        <f t="shared" si="611"/>
        <v/>
      </c>
    </row>
    <row r="9777" spans="21:24" x14ac:dyDescent="0.3">
      <c r="U9777" s="95" t="str">
        <f t="shared" si="608"/>
        <v/>
      </c>
      <c r="V9777" s="95" t="str">
        <f t="shared" si="609"/>
        <v/>
      </c>
      <c r="W9777" s="95" t="str">
        <f t="shared" si="610"/>
        <v/>
      </c>
      <c r="X9777" s="95" t="str">
        <f t="shared" si="611"/>
        <v/>
      </c>
    </row>
    <row r="9778" spans="21:24" x14ac:dyDescent="0.3">
      <c r="U9778" s="95" t="str">
        <f t="shared" si="608"/>
        <v/>
      </c>
      <c r="V9778" s="95" t="str">
        <f t="shared" si="609"/>
        <v/>
      </c>
      <c r="W9778" s="95" t="str">
        <f t="shared" si="610"/>
        <v/>
      </c>
      <c r="X9778" s="95" t="str">
        <f t="shared" si="611"/>
        <v/>
      </c>
    </row>
    <row r="9779" spans="21:24" x14ac:dyDescent="0.3">
      <c r="U9779" s="95" t="str">
        <f t="shared" si="608"/>
        <v/>
      </c>
      <c r="V9779" s="95" t="str">
        <f t="shared" si="609"/>
        <v/>
      </c>
      <c r="W9779" s="95" t="str">
        <f t="shared" si="610"/>
        <v/>
      </c>
      <c r="X9779" s="95" t="str">
        <f t="shared" si="611"/>
        <v/>
      </c>
    </row>
    <row r="9780" spans="21:24" x14ac:dyDescent="0.3">
      <c r="U9780" s="95" t="str">
        <f t="shared" si="608"/>
        <v/>
      </c>
      <c r="V9780" s="95" t="str">
        <f t="shared" si="609"/>
        <v/>
      </c>
      <c r="W9780" s="95" t="str">
        <f t="shared" si="610"/>
        <v/>
      </c>
      <c r="X9780" s="95" t="str">
        <f t="shared" si="611"/>
        <v/>
      </c>
    </row>
    <row r="9781" spans="21:24" x14ac:dyDescent="0.3">
      <c r="U9781" s="95" t="str">
        <f t="shared" si="608"/>
        <v/>
      </c>
      <c r="V9781" s="95" t="str">
        <f t="shared" si="609"/>
        <v/>
      </c>
      <c r="W9781" s="95" t="str">
        <f t="shared" si="610"/>
        <v/>
      </c>
      <c r="X9781" s="95" t="str">
        <f t="shared" si="611"/>
        <v/>
      </c>
    </row>
    <row r="9782" spans="21:24" x14ac:dyDescent="0.3">
      <c r="U9782" s="95" t="str">
        <f t="shared" si="608"/>
        <v/>
      </c>
      <c r="V9782" s="95" t="str">
        <f t="shared" si="609"/>
        <v/>
      </c>
      <c r="W9782" s="95" t="str">
        <f t="shared" si="610"/>
        <v/>
      </c>
      <c r="X9782" s="95" t="str">
        <f t="shared" si="611"/>
        <v/>
      </c>
    </row>
    <row r="9783" spans="21:24" x14ac:dyDescent="0.3">
      <c r="U9783" s="95" t="str">
        <f t="shared" si="608"/>
        <v/>
      </c>
      <c r="V9783" s="95" t="str">
        <f t="shared" si="609"/>
        <v/>
      </c>
      <c r="W9783" s="95" t="str">
        <f t="shared" si="610"/>
        <v/>
      </c>
      <c r="X9783" s="95" t="str">
        <f t="shared" si="611"/>
        <v/>
      </c>
    </row>
    <row r="9784" spans="21:24" x14ac:dyDescent="0.3">
      <c r="U9784" s="95" t="str">
        <f t="shared" si="608"/>
        <v/>
      </c>
      <c r="V9784" s="95" t="str">
        <f t="shared" si="609"/>
        <v/>
      </c>
      <c r="W9784" s="95" t="str">
        <f t="shared" si="610"/>
        <v/>
      </c>
      <c r="X9784" s="95" t="str">
        <f t="shared" si="611"/>
        <v/>
      </c>
    </row>
    <row r="9785" spans="21:24" x14ac:dyDescent="0.3">
      <c r="U9785" s="95" t="str">
        <f t="shared" si="608"/>
        <v/>
      </c>
      <c r="V9785" s="95" t="str">
        <f t="shared" si="609"/>
        <v/>
      </c>
      <c r="W9785" s="95" t="str">
        <f t="shared" si="610"/>
        <v/>
      </c>
      <c r="X9785" s="95" t="str">
        <f t="shared" si="611"/>
        <v/>
      </c>
    </row>
    <row r="9786" spans="21:24" x14ac:dyDescent="0.3">
      <c r="U9786" s="95" t="str">
        <f t="shared" si="608"/>
        <v/>
      </c>
      <c r="V9786" s="95" t="str">
        <f t="shared" si="609"/>
        <v/>
      </c>
      <c r="W9786" s="95" t="str">
        <f t="shared" si="610"/>
        <v/>
      </c>
      <c r="X9786" s="95" t="str">
        <f t="shared" si="611"/>
        <v/>
      </c>
    </row>
    <row r="9787" spans="21:24" x14ac:dyDescent="0.3">
      <c r="U9787" s="95" t="str">
        <f t="shared" si="608"/>
        <v/>
      </c>
      <c r="V9787" s="95" t="str">
        <f t="shared" si="609"/>
        <v/>
      </c>
      <c r="W9787" s="95" t="str">
        <f t="shared" si="610"/>
        <v/>
      </c>
      <c r="X9787" s="95" t="str">
        <f t="shared" si="611"/>
        <v/>
      </c>
    </row>
    <row r="9788" spans="21:24" x14ac:dyDescent="0.3">
      <c r="U9788" s="95" t="str">
        <f t="shared" si="608"/>
        <v/>
      </c>
      <c r="V9788" s="95" t="str">
        <f t="shared" si="609"/>
        <v/>
      </c>
      <c r="W9788" s="95" t="str">
        <f t="shared" si="610"/>
        <v/>
      </c>
      <c r="X9788" s="95" t="str">
        <f t="shared" si="611"/>
        <v/>
      </c>
    </row>
    <row r="9789" spans="21:24" x14ac:dyDescent="0.3">
      <c r="U9789" s="95" t="str">
        <f t="shared" si="608"/>
        <v/>
      </c>
      <c r="V9789" s="95" t="str">
        <f t="shared" si="609"/>
        <v/>
      </c>
      <c r="W9789" s="95" t="str">
        <f t="shared" si="610"/>
        <v/>
      </c>
      <c r="X9789" s="95" t="str">
        <f t="shared" si="611"/>
        <v/>
      </c>
    </row>
    <row r="9790" spans="21:24" x14ac:dyDescent="0.3">
      <c r="U9790" s="95" t="str">
        <f t="shared" si="608"/>
        <v/>
      </c>
      <c r="V9790" s="95" t="str">
        <f t="shared" si="609"/>
        <v/>
      </c>
      <c r="W9790" s="95" t="str">
        <f t="shared" si="610"/>
        <v/>
      </c>
      <c r="X9790" s="95" t="str">
        <f t="shared" si="611"/>
        <v/>
      </c>
    </row>
    <row r="9791" spans="21:24" x14ac:dyDescent="0.3">
      <c r="U9791" s="95" t="str">
        <f t="shared" si="608"/>
        <v/>
      </c>
      <c r="V9791" s="95" t="str">
        <f t="shared" si="609"/>
        <v/>
      </c>
      <c r="W9791" s="95" t="str">
        <f t="shared" si="610"/>
        <v/>
      </c>
      <c r="X9791" s="95" t="str">
        <f t="shared" si="611"/>
        <v/>
      </c>
    </row>
    <row r="9792" spans="21:24" x14ac:dyDescent="0.3">
      <c r="U9792" s="95" t="str">
        <f t="shared" si="608"/>
        <v/>
      </c>
      <c r="V9792" s="95" t="str">
        <f t="shared" si="609"/>
        <v/>
      </c>
      <c r="W9792" s="95" t="str">
        <f t="shared" si="610"/>
        <v/>
      </c>
      <c r="X9792" s="95" t="str">
        <f t="shared" si="611"/>
        <v/>
      </c>
    </row>
    <row r="9793" spans="21:24" x14ac:dyDescent="0.3">
      <c r="U9793" s="95" t="str">
        <f t="shared" si="608"/>
        <v/>
      </c>
      <c r="V9793" s="95" t="str">
        <f t="shared" si="609"/>
        <v/>
      </c>
      <c r="W9793" s="95" t="str">
        <f t="shared" si="610"/>
        <v/>
      </c>
      <c r="X9793" s="95" t="str">
        <f t="shared" si="611"/>
        <v/>
      </c>
    </row>
    <row r="9794" spans="21:24" x14ac:dyDescent="0.3">
      <c r="U9794" s="95" t="str">
        <f t="shared" si="608"/>
        <v/>
      </c>
      <c r="V9794" s="95" t="str">
        <f t="shared" si="609"/>
        <v/>
      </c>
      <c r="W9794" s="95" t="str">
        <f t="shared" si="610"/>
        <v/>
      </c>
      <c r="X9794" s="95" t="str">
        <f t="shared" si="611"/>
        <v/>
      </c>
    </row>
    <row r="9795" spans="21:24" x14ac:dyDescent="0.3">
      <c r="U9795" s="95" t="str">
        <f t="shared" si="608"/>
        <v/>
      </c>
      <c r="V9795" s="95" t="str">
        <f t="shared" si="609"/>
        <v/>
      </c>
      <c r="W9795" s="95" t="str">
        <f t="shared" si="610"/>
        <v/>
      </c>
      <c r="X9795" s="95" t="str">
        <f t="shared" si="611"/>
        <v/>
      </c>
    </row>
    <row r="9796" spans="21:24" x14ac:dyDescent="0.3">
      <c r="U9796" s="95" t="str">
        <f t="shared" si="608"/>
        <v/>
      </c>
      <c r="V9796" s="95" t="str">
        <f t="shared" si="609"/>
        <v/>
      </c>
      <c r="W9796" s="95" t="str">
        <f t="shared" si="610"/>
        <v/>
      </c>
      <c r="X9796" s="95" t="str">
        <f t="shared" si="611"/>
        <v/>
      </c>
    </row>
    <row r="9797" spans="21:24" x14ac:dyDescent="0.3">
      <c r="U9797" s="95" t="str">
        <f t="shared" ref="U9797:U9860" si="612">IF(L9797="ANO",B9797&amp;"-Linie A","")</f>
        <v/>
      </c>
      <c r="V9797" s="95" t="str">
        <f t="shared" ref="V9797:V9860" si="613">IF(M9797="ANO",B9797&amp;"-Linie B","")</f>
        <v/>
      </c>
      <c r="W9797" s="95" t="str">
        <f t="shared" ref="W9797:W9860" si="614">IF(N9797="ANO",B9797&amp;"-Linie C","")</f>
        <v/>
      </c>
      <c r="X9797" s="95" t="str">
        <f t="shared" ref="X9797:X9860" si="615">IF(O9797="ANO",B9797&amp;"-Linie D","")</f>
        <v/>
      </c>
    </row>
    <row r="9798" spans="21:24" x14ac:dyDescent="0.3">
      <c r="U9798" s="95" t="str">
        <f t="shared" si="612"/>
        <v/>
      </c>
      <c r="V9798" s="95" t="str">
        <f t="shared" si="613"/>
        <v/>
      </c>
      <c r="W9798" s="95" t="str">
        <f t="shared" si="614"/>
        <v/>
      </c>
      <c r="X9798" s="95" t="str">
        <f t="shared" si="615"/>
        <v/>
      </c>
    </row>
    <row r="9799" spans="21:24" x14ac:dyDescent="0.3">
      <c r="U9799" s="95" t="str">
        <f t="shared" si="612"/>
        <v/>
      </c>
      <c r="V9799" s="95" t="str">
        <f t="shared" si="613"/>
        <v/>
      </c>
      <c r="W9799" s="95" t="str">
        <f t="shared" si="614"/>
        <v/>
      </c>
      <c r="X9799" s="95" t="str">
        <f t="shared" si="615"/>
        <v/>
      </c>
    </row>
    <row r="9800" spans="21:24" x14ac:dyDescent="0.3">
      <c r="U9800" s="95" t="str">
        <f t="shared" si="612"/>
        <v/>
      </c>
      <c r="V9800" s="95" t="str">
        <f t="shared" si="613"/>
        <v/>
      </c>
      <c r="W9800" s="95" t="str">
        <f t="shared" si="614"/>
        <v/>
      </c>
      <c r="X9800" s="95" t="str">
        <f t="shared" si="615"/>
        <v/>
      </c>
    </row>
    <row r="9801" spans="21:24" x14ac:dyDescent="0.3">
      <c r="U9801" s="95" t="str">
        <f t="shared" si="612"/>
        <v/>
      </c>
      <c r="V9801" s="95" t="str">
        <f t="shared" si="613"/>
        <v/>
      </c>
      <c r="W9801" s="95" t="str">
        <f t="shared" si="614"/>
        <v/>
      </c>
      <c r="X9801" s="95" t="str">
        <f t="shared" si="615"/>
        <v/>
      </c>
    </row>
    <row r="9802" spans="21:24" x14ac:dyDescent="0.3">
      <c r="U9802" s="95" t="str">
        <f t="shared" si="612"/>
        <v/>
      </c>
      <c r="V9802" s="95" t="str">
        <f t="shared" si="613"/>
        <v/>
      </c>
      <c r="W9802" s="95" t="str">
        <f t="shared" si="614"/>
        <v/>
      </c>
      <c r="X9802" s="95" t="str">
        <f t="shared" si="615"/>
        <v/>
      </c>
    </row>
    <row r="9803" spans="21:24" x14ac:dyDescent="0.3">
      <c r="U9803" s="95" t="str">
        <f t="shared" si="612"/>
        <v/>
      </c>
      <c r="V9803" s="95" t="str">
        <f t="shared" si="613"/>
        <v/>
      </c>
      <c r="W9803" s="95" t="str">
        <f t="shared" si="614"/>
        <v/>
      </c>
      <c r="X9803" s="95" t="str">
        <f t="shared" si="615"/>
        <v/>
      </c>
    </row>
    <row r="9804" spans="21:24" x14ac:dyDescent="0.3">
      <c r="U9804" s="95" t="str">
        <f t="shared" si="612"/>
        <v/>
      </c>
      <c r="V9804" s="95" t="str">
        <f t="shared" si="613"/>
        <v/>
      </c>
      <c r="W9804" s="95" t="str">
        <f t="shared" si="614"/>
        <v/>
      </c>
      <c r="X9804" s="95" t="str">
        <f t="shared" si="615"/>
        <v/>
      </c>
    </row>
    <row r="9805" spans="21:24" x14ac:dyDescent="0.3">
      <c r="U9805" s="95" t="str">
        <f t="shared" si="612"/>
        <v/>
      </c>
      <c r="V9805" s="95" t="str">
        <f t="shared" si="613"/>
        <v/>
      </c>
      <c r="W9805" s="95" t="str">
        <f t="shared" si="614"/>
        <v/>
      </c>
      <c r="X9805" s="95" t="str">
        <f t="shared" si="615"/>
        <v/>
      </c>
    </row>
    <row r="9806" spans="21:24" x14ac:dyDescent="0.3">
      <c r="U9806" s="95" t="str">
        <f t="shared" si="612"/>
        <v/>
      </c>
      <c r="V9806" s="95" t="str">
        <f t="shared" si="613"/>
        <v/>
      </c>
      <c r="W9806" s="95" t="str">
        <f t="shared" si="614"/>
        <v/>
      </c>
      <c r="X9806" s="95" t="str">
        <f t="shared" si="615"/>
        <v/>
      </c>
    </row>
    <row r="9807" spans="21:24" x14ac:dyDescent="0.3">
      <c r="U9807" s="95" t="str">
        <f t="shared" si="612"/>
        <v/>
      </c>
      <c r="V9807" s="95" t="str">
        <f t="shared" si="613"/>
        <v/>
      </c>
      <c r="W9807" s="95" t="str">
        <f t="shared" si="614"/>
        <v/>
      </c>
      <c r="X9807" s="95" t="str">
        <f t="shared" si="615"/>
        <v/>
      </c>
    </row>
    <row r="9808" spans="21:24" x14ac:dyDescent="0.3">
      <c r="U9808" s="95" t="str">
        <f t="shared" si="612"/>
        <v/>
      </c>
      <c r="V9808" s="95" t="str">
        <f t="shared" si="613"/>
        <v/>
      </c>
      <c r="W9808" s="95" t="str">
        <f t="shared" si="614"/>
        <v/>
      </c>
      <c r="X9808" s="95" t="str">
        <f t="shared" si="615"/>
        <v/>
      </c>
    </row>
    <row r="9809" spans="21:24" x14ac:dyDescent="0.3">
      <c r="U9809" s="95" t="str">
        <f t="shared" si="612"/>
        <v/>
      </c>
      <c r="V9809" s="95" t="str">
        <f t="shared" si="613"/>
        <v/>
      </c>
      <c r="W9809" s="95" t="str">
        <f t="shared" si="614"/>
        <v/>
      </c>
      <c r="X9809" s="95" t="str">
        <f t="shared" si="615"/>
        <v/>
      </c>
    </row>
    <row r="9810" spans="21:24" x14ac:dyDescent="0.3">
      <c r="U9810" s="95" t="str">
        <f t="shared" si="612"/>
        <v/>
      </c>
      <c r="V9810" s="95" t="str">
        <f t="shared" si="613"/>
        <v/>
      </c>
      <c r="W9810" s="95" t="str">
        <f t="shared" si="614"/>
        <v/>
      </c>
      <c r="X9810" s="95" t="str">
        <f t="shared" si="615"/>
        <v/>
      </c>
    </row>
    <row r="9811" spans="21:24" x14ac:dyDescent="0.3">
      <c r="U9811" s="95" t="str">
        <f t="shared" si="612"/>
        <v/>
      </c>
      <c r="V9811" s="95" t="str">
        <f t="shared" si="613"/>
        <v/>
      </c>
      <c r="W9811" s="95" t="str">
        <f t="shared" si="614"/>
        <v/>
      </c>
      <c r="X9811" s="95" t="str">
        <f t="shared" si="615"/>
        <v/>
      </c>
    </row>
    <row r="9812" spans="21:24" x14ac:dyDescent="0.3">
      <c r="U9812" s="95" t="str">
        <f t="shared" si="612"/>
        <v/>
      </c>
      <c r="V9812" s="95" t="str">
        <f t="shared" si="613"/>
        <v/>
      </c>
      <c r="W9812" s="95" t="str">
        <f t="shared" si="614"/>
        <v/>
      </c>
      <c r="X9812" s="95" t="str">
        <f t="shared" si="615"/>
        <v/>
      </c>
    </row>
    <row r="9813" spans="21:24" x14ac:dyDescent="0.3">
      <c r="U9813" s="95" t="str">
        <f t="shared" si="612"/>
        <v/>
      </c>
      <c r="V9813" s="95" t="str">
        <f t="shared" si="613"/>
        <v/>
      </c>
      <c r="W9813" s="95" t="str">
        <f t="shared" si="614"/>
        <v/>
      </c>
      <c r="X9813" s="95" t="str">
        <f t="shared" si="615"/>
        <v/>
      </c>
    </row>
    <row r="9814" spans="21:24" x14ac:dyDescent="0.3">
      <c r="U9814" s="95" t="str">
        <f t="shared" si="612"/>
        <v/>
      </c>
      <c r="V9814" s="95" t="str">
        <f t="shared" si="613"/>
        <v/>
      </c>
      <c r="W9814" s="95" t="str">
        <f t="shared" si="614"/>
        <v/>
      </c>
      <c r="X9814" s="95" t="str">
        <f t="shared" si="615"/>
        <v/>
      </c>
    </row>
    <row r="9815" spans="21:24" x14ac:dyDescent="0.3">
      <c r="U9815" s="95" t="str">
        <f t="shared" si="612"/>
        <v/>
      </c>
      <c r="V9815" s="95" t="str">
        <f t="shared" si="613"/>
        <v/>
      </c>
      <c r="W9815" s="95" t="str">
        <f t="shared" si="614"/>
        <v/>
      </c>
      <c r="X9815" s="95" t="str">
        <f t="shared" si="615"/>
        <v/>
      </c>
    </row>
    <row r="9816" spans="21:24" x14ac:dyDescent="0.3">
      <c r="U9816" s="95" t="str">
        <f t="shared" si="612"/>
        <v/>
      </c>
      <c r="V9816" s="95" t="str">
        <f t="shared" si="613"/>
        <v/>
      </c>
      <c r="W9816" s="95" t="str">
        <f t="shared" si="614"/>
        <v/>
      </c>
      <c r="X9816" s="95" t="str">
        <f t="shared" si="615"/>
        <v/>
      </c>
    </row>
    <row r="9817" spans="21:24" x14ac:dyDescent="0.3">
      <c r="U9817" s="95" t="str">
        <f t="shared" si="612"/>
        <v/>
      </c>
      <c r="V9817" s="95" t="str">
        <f t="shared" si="613"/>
        <v/>
      </c>
      <c r="W9817" s="95" t="str">
        <f t="shared" si="614"/>
        <v/>
      </c>
      <c r="X9817" s="95" t="str">
        <f t="shared" si="615"/>
        <v/>
      </c>
    </row>
    <row r="9818" spans="21:24" x14ac:dyDescent="0.3">
      <c r="U9818" s="95" t="str">
        <f t="shared" si="612"/>
        <v/>
      </c>
      <c r="V9818" s="95" t="str">
        <f t="shared" si="613"/>
        <v/>
      </c>
      <c r="W9818" s="95" t="str">
        <f t="shared" si="614"/>
        <v/>
      </c>
      <c r="X9818" s="95" t="str">
        <f t="shared" si="615"/>
        <v/>
      </c>
    </row>
    <row r="9819" spans="21:24" x14ac:dyDescent="0.3">
      <c r="U9819" s="95" t="str">
        <f t="shared" si="612"/>
        <v/>
      </c>
      <c r="V9819" s="95" t="str">
        <f t="shared" si="613"/>
        <v/>
      </c>
      <c r="W9819" s="95" t="str">
        <f t="shared" si="614"/>
        <v/>
      </c>
      <c r="X9819" s="95" t="str">
        <f t="shared" si="615"/>
        <v/>
      </c>
    </row>
    <row r="9820" spans="21:24" x14ac:dyDescent="0.3">
      <c r="U9820" s="95" t="str">
        <f t="shared" si="612"/>
        <v/>
      </c>
      <c r="V9820" s="95" t="str">
        <f t="shared" si="613"/>
        <v/>
      </c>
      <c r="W9820" s="95" t="str">
        <f t="shared" si="614"/>
        <v/>
      </c>
      <c r="X9820" s="95" t="str">
        <f t="shared" si="615"/>
        <v/>
      </c>
    </row>
    <row r="9821" spans="21:24" x14ac:dyDescent="0.3">
      <c r="U9821" s="95" t="str">
        <f t="shared" si="612"/>
        <v/>
      </c>
      <c r="V9821" s="95" t="str">
        <f t="shared" si="613"/>
        <v/>
      </c>
      <c r="W9821" s="95" t="str">
        <f t="shared" si="614"/>
        <v/>
      </c>
      <c r="X9821" s="95" t="str">
        <f t="shared" si="615"/>
        <v/>
      </c>
    </row>
    <row r="9822" spans="21:24" x14ac:dyDescent="0.3">
      <c r="U9822" s="95" t="str">
        <f t="shared" si="612"/>
        <v/>
      </c>
      <c r="V9822" s="95" t="str">
        <f t="shared" si="613"/>
        <v/>
      </c>
      <c r="W9822" s="95" t="str">
        <f t="shared" si="614"/>
        <v/>
      </c>
      <c r="X9822" s="95" t="str">
        <f t="shared" si="615"/>
        <v/>
      </c>
    </row>
    <row r="9823" spans="21:24" x14ac:dyDescent="0.3">
      <c r="U9823" s="95" t="str">
        <f t="shared" si="612"/>
        <v/>
      </c>
      <c r="V9823" s="95" t="str">
        <f t="shared" si="613"/>
        <v/>
      </c>
      <c r="W9823" s="95" t="str">
        <f t="shared" si="614"/>
        <v/>
      </c>
      <c r="X9823" s="95" t="str">
        <f t="shared" si="615"/>
        <v/>
      </c>
    </row>
    <row r="9824" spans="21:24" x14ac:dyDescent="0.3">
      <c r="U9824" s="95" t="str">
        <f t="shared" si="612"/>
        <v/>
      </c>
      <c r="V9824" s="95" t="str">
        <f t="shared" si="613"/>
        <v/>
      </c>
      <c r="W9824" s="95" t="str">
        <f t="shared" si="614"/>
        <v/>
      </c>
      <c r="X9824" s="95" t="str">
        <f t="shared" si="615"/>
        <v/>
      </c>
    </row>
    <row r="9825" spans="21:24" x14ac:dyDescent="0.3">
      <c r="U9825" s="95" t="str">
        <f t="shared" si="612"/>
        <v/>
      </c>
      <c r="V9825" s="95" t="str">
        <f t="shared" si="613"/>
        <v/>
      </c>
      <c r="W9825" s="95" t="str">
        <f t="shared" si="614"/>
        <v/>
      </c>
      <c r="X9825" s="95" t="str">
        <f t="shared" si="615"/>
        <v/>
      </c>
    </row>
    <row r="9826" spans="21:24" x14ac:dyDescent="0.3">
      <c r="U9826" s="95" t="str">
        <f t="shared" si="612"/>
        <v/>
      </c>
      <c r="V9826" s="95" t="str">
        <f t="shared" si="613"/>
        <v/>
      </c>
      <c r="W9826" s="95" t="str">
        <f t="shared" si="614"/>
        <v/>
      </c>
      <c r="X9826" s="95" t="str">
        <f t="shared" si="615"/>
        <v/>
      </c>
    </row>
    <row r="9827" spans="21:24" x14ac:dyDescent="0.3">
      <c r="U9827" s="95" t="str">
        <f t="shared" si="612"/>
        <v/>
      </c>
      <c r="V9827" s="95" t="str">
        <f t="shared" si="613"/>
        <v/>
      </c>
      <c r="W9827" s="95" t="str">
        <f t="shared" si="614"/>
        <v/>
      </c>
      <c r="X9827" s="95" t="str">
        <f t="shared" si="615"/>
        <v/>
      </c>
    </row>
    <row r="9828" spans="21:24" x14ac:dyDescent="0.3">
      <c r="U9828" s="95" t="str">
        <f t="shared" si="612"/>
        <v/>
      </c>
      <c r="V9828" s="95" t="str">
        <f t="shared" si="613"/>
        <v/>
      </c>
      <c r="W9828" s="95" t="str">
        <f t="shared" si="614"/>
        <v/>
      </c>
      <c r="X9828" s="95" t="str">
        <f t="shared" si="615"/>
        <v/>
      </c>
    </row>
    <row r="9829" spans="21:24" x14ac:dyDescent="0.3">
      <c r="U9829" s="95" t="str">
        <f t="shared" si="612"/>
        <v/>
      </c>
      <c r="V9829" s="95" t="str">
        <f t="shared" si="613"/>
        <v/>
      </c>
      <c r="W9829" s="95" t="str">
        <f t="shared" si="614"/>
        <v/>
      </c>
      <c r="X9829" s="95" t="str">
        <f t="shared" si="615"/>
        <v/>
      </c>
    </row>
    <row r="9830" spans="21:24" x14ac:dyDescent="0.3">
      <c r="U9830" s="95" t="str">
        <f t="shared" si="612"/>
        <v/>
      </c>
      <c r="V9830" s="95" t="str">
        <f t="shared" si="613"/>
        <v/>
      </c>
      <c r="W9830" s="95" t="str">
        <f t="shared" si="614"/>
        <v/>
      </c>
      <c r="X9830" s="95" t="str">
        <f t="shared" si="615"/>
        <v/>
      </c>
    </row>
    <row r="9831" spans="21:24" x14ac:dyDescent="0.3">
      <c r="U9831" s="95" t="str">
        <f t="shared" si="612"/>
        <v/>
      </c>
      <c r="V9831" s="95" t="str">
        <f t="shared" si="613"/>
        <v/>
      </c>
      <c r="W9831" s="95" t="str">
        <f t="shared" si="614"/>
        <v/>
      </c>
      <c r="X9831" s="95" t="str">
        <f t="shared" si="615"/>
        <v/>
      </c>
    </row>
    <row r="9832" spans="21:24" x14ac:dyDescent="0.3">
      <c r="U9832" s="95" t="str">
        <f t="shared" si="612"/>
        <v/>
      </c>
      <c r="V9832" s="95" t="str">
        <f t="shared" si="613"/>
        <v/>
      </c>
      <c r="W9832" s="95" t="str">
        <f t="shared" si="614"/>
        <v/>
      </c>
      <c r="X9832" s="95" t="str">
        <f t="shared" si="615"/>
        <v/>
      </c>
    </row>
    <row r="9833" spans="21:24" x14ac:dyDescent="0.3">
      <c r="U9833" s="95" t="str">
        <f t="shared" si="612"/>
        <v/>
      </c>
      <c r="V9833" s="95" t="str">
        <f t="shared" si="613"/>
        <v/>
      </c>
      <c r="W9833" s="95" t="str">
        <f t="shared" si="614"/>
        <v/>
      </c>
      <c r="X9833" s="95" t="str">
        <f t="shared" si="615"/>
        <v/>
      </c>
    </row>
    <row r="9834" spans="21:24" x14ac:dyDescent="0.3">
      <c r="U9834" s="95" t="str">
        <f t="shared" si="612"/>
        <v/>
      </c>
      <c r="V9834" s="95" t="str">
        <f t="shared" si="613"/>
        <v/>
      </c>
      <c r="W9834" s="95" t="str">
        <f t="shared" si="614"/>
        <v/>
      </c>
      <c r="X9834" s="95" t="str">
        <f t="shared" si="615"/>
        <v/>
      </c>
    </row>
    <row r="9835" spans="21:24" x14ac:dyDescent="0.3">
      <c r="U9835" s="95" t="str">
        <f t="shared" si="612"/>
        <v/>
      </c>
      <c r="V9835" s="95" t="str">
        <f t="shared" si="613"/>
        <v/>
      </c>
      <c r="W9835" s="95" t="str">
        <f t="shared" si="614"/>
        <v/>
      </c>
      <c r="X9835" s="95" t="str">
        <f t="shared" si="615"/>
        <v/>
      </c>
    </row>
    <row r="9836" spans="21:24" x14ac:dyDescent="0.3">
      <c r="U9836" s="95" t="str">
        <f t="shared" si="612"/>
        <v/>
      </c>
      <c r="V9836" s="95" t="str">
        <f t="shared" si="613"/>
        <v/>
      </c>
      <c r="W9836" s="95" t="str">
        <f t="shared" si="614"/>
        <v/>
      </c>
      <c r="X9836" s="95" t="str">
        <f t="shared" si="615"/>
        <v/>
      </c>
    </row>
    <row r="9837" spans="21:24" x14ac:dyDescent="0.3">
      <c r="U9837" s="95" t="str">
        <f t="shared" si="612"/>
        <v/>
      </c>
      <c r="V9837" s="95" t="str">
        <f t="shared" si="613"/>
        <v/>
      </c>
      <c r="W9837" s="95" t="str">
        <f t="shared" si="614"/>
        <v/>
      </c>
      <c r="X9837" s="95" t="str">
        <f t="shared" si="615"/>
        <v/>
      </c>
    </row>
    <row r="9838" spans="21:24" x14ac:dyDescent="0.3">
      <c r="U9838" s="95" t="str">
        <f t="shared" si="612"/>
        <v/>
      </c>
      <c r="V9838" s="95" t="str">
        <f t="shared" si="613"/>
        <v/>
      </c>
      <c r="W9838" s="95" t="str">
        <f t="shared" si="614"/>
        <v/>
      </c>
      <c r="X9838" s="95" t="str">
        <f t="shared" si="615"/>
        <v/>
      </c>
    </row>
    <row r="9839" spans="21:24" x14ac:dyDescent="0.3">
      <c r="U9839" s="95" t="str">
        <f t="shared" si="612"/>
        <v/>
      </c>
      <c r="V9839" s="95" t="str">
        <f t="shared" si="613"/>
        <v/>
      </c>
      <c r="W9839" s="95" t="str">
        <f t="shared" si="614"/>
        <v/>
      </c>
      <c r="X9839" s="95" t="str">
        <f t="shared" si="615"/>
        <v/>
      </c>
    </row>
    <row r="9840" spans="21:24" x14ac:dyDescent="0.3">
      <c r="U9840" s="95" t="str">
        <f t="shared" si="612"/>
        <v/>
      </c>
      <c r="V9840" s="95" t="str">
        <f t="shared" si="613"/>
        <v/>
      </c>
      <c r="W9840" s="95" t="str">
        <f t="shared" si="614"/>
        <v/>
      </c>
      <c r="X9840" s="95" t="str">
        <f t="shared" si="615"/>
        <v/>
      </c>
    </row>
    <row r="9841" spans="21:24" x14ac:dyDescent="0.3">
      <c r="U9841" s="95" t="str">
        <f t="shared" si="612"/>
        <v/>
      </c>
      <c r="V9841" s="95" t="str">
        <f t="shared" si="613"/>
        <v/>
      </c>
      <c r="W9841" s="95" t="str">
        <f t="shared" si="614"/>
        <v/>
      </c>
      <c r="X9841" s="95" t="str">
        <f t="shared" si="615"/>
        <v/>
      </c>
    </row>
    <row r="9842" spans="21:24" x14ac:dyDescent="0.3">
      <c r="U9842" s="95" t="str">
        <f t="shared" si="612"/>
        <v/>
      </c>
      <c r="V9842" s="95" t="str">
        <f t="shared" si="613"/>
        <v/>
      </c>
      <c r="W9842" s="95" t="str">
        <f t="shared" si="614"/>
        <v/>
      </c>
      <c r="X9842" s="95" t="str">
        <f t="shared" si="615"/>
        <v/>
      </c>
    </row>
    <row r="9843" spans="21:24" x14ac:dyDescent="0.3">
      <c r="U9843" s="95" t="str">
        <f t="shared" si="612"/>
        <v/>
      </c>
      <c r="V9843" s="95" t="str">
        <f t="shared" si="613"/>
        <v/>
      </c>
      <c r="W9843" s="95" t="str">
        <f t="shared" si="614"/>
        <v/>
      </c>
      <c r="X9843" s="95" t="str">
        <f t="shared" si="615"/>
        <v/>
      </c>
    </row>
    <row r="9844" spans="21:24" x14ac:dyDescent="0.3">
      <c r="U9844" s="95" t="str">
        <f t="shared" si="612"/>
        <v/>
      </c>
      <c r="V9844" s="95" t="str">
        <f t="shared" si="613"/>
        <v/>
      </c>
      <c r="W9844" s="95" t="str">
        <f t="shared" si="614"/>
        <v/>
      </c>
      <c r="X9844" s="95" t="str">
        <f t="shared" si="615"/>
        <v/>
      </c>
    </row>
    <row r="9845" spans="21:24" x14ac:dyDescent="0.3">
      <c r="U9845" s="95" t="str">
        <f t="shared" si="612"/>
        <v/>
      </c>
      <c r="V9845" s="95" t="str">
        <f t="shared" si="613"/>
        <v/>
      </c>
      <c r="W9845" s="95" t="str">
        <f t="shared" si="614"/>
        <v/>
      </c>
      <c r="X9845" s="95" t="str">
        <f t="shared" si="615"/>
        <v/>
      </c>
    </row>
    <row r="9846" spans="21:24" x14ac:dyDescent="0.3">
      <c r="U9846" s="95" t="str">
        <f t="shared" si="612"/>
        <v/>
      </c>
      <c r="V9846" s="95" t="str">
        <f t="shared" si="613"/>
        <v/>
      </c>
      <c r="W9846" s="95" t="str">
        <f t="shared" si="614"/>
        <v/>
      </c>
      <c r="X9846" s="95" t="str">
        <f t="shared" si="615"/>
        <v/>
      </c>
    </row>
    <row r="9847" spans="21:24" x14ac:dyDescent="0.3">
      <c r="U9847" s="95" t="str">
        <f t="shared" si="612"/>
        <v/>
      </c>
      <c r="V9847" s="95" t="str">
        <f t="shared" si="613"/>
        <v/>
      </c>
      <c r="W9847" s="95" t="str">
        <f t="shared" si="614"/>
        <v/>
      </c>
      <c r="X9847" s="95" t="str">
        <f t="shared" si="615"/>
        <v/>
      </c>
    </row>
    <row r="9848" spans="21:24" x14ac:dyDescent="0.3">
      <c r="U9848" s="95" t="str">
        <f t="shared" si="612"/>
        <v/>
      </c>
      <c r="V9848" s="95" t="str">
        <f t="shared" si="613"/>
        <v/>
      </c>
      <c r="W9848" s="95" t="str">
        <f t="shared" si="614"/>
        <v/>
      </c>
      <c r="X9848" s="95" t="str">
        <f t="shared" si="615"/>
        <v/>
      </c>
    </row>
    <row r="9849" spans="21:24" x14ac:dyDescent="0.3">
      <c r="U9849" s="95" t="str">
        <f t="shared" si="612"/>
        <v/>
      </c>
      <c r="V9849" s="95" t="str">
        <f t="shared" si="613"/>
        <v/>
      </c>
      <c r="W9849" s="95" t="str">
        <f t="shared" si="614"/>
        <v/>
      </c>
      <c r="X9849" s="95" t="str">
        <f t="shared" si="615"/>
        <v/>
      </c>
    </row>
    <row r="9850" spans="21:24" x14ac:dyDescent="0.3">
      <c r="U9850" s="95" t="str">
        <f t="shared" si="612"/>
        <v/>
      </c>
      <c r="V9850" s="95" t="str">
        <f t="shared" si="613"/>
        <v/>
      </c>
      <c r="W9850" s="95" t="str">
        <f t="shared" si="614"/>
        <v/>
      </c>
      <c r="X9850" s="95" t="str">
        <f t="shared" si="615"/>
        <v/>
      </c>
    </row>
    <row r="9851" spans="21:24" x14ac:dyDescent="0.3">
      <c r="U9851" s="95" t="str">
        <f t="shared" si="612"/>
        <v/>
      </c>
      <c r="V9851" s="95" t="str">
        <f t="shared" si="613"/>
        <v/>
      </c>
      <c r="W9851" s="95" t="str">
        <f t="shared" si="614"/>
        <v/>
      </c>
      <c r="X9851" s="95" t="str">
        <f t="shared" si="615"/>
        <v/>
      </c>
    </row>
    <row r="9852" spans="21:24" x14ac:dyDescent="0.3">
      <c r="U9852" s="95" t="str">
        <f t="shared" si="612"/>
        <v/>
      </c>
      <c r="V9852" s="95" t="str">
        <f t="shared" si="613"/>
        <v/>
      </c>
      <c r="W9852" s="95" t="str">
        <f t="shared" si="614"/>
        <v/>
      </c>
      <c r="X9852" s="95" t="str">
        <f t="shared" si="615"/>
        <v/>
      </c>
    </row>
    <row r="9853" spans="21:24" x14ac:dyDescent="0.3">
      <c r="U9853" s="95" t="str">
        <f t="shared" si="612"/>
        <v/>
      </c>
      <c r="V9853" s="95" t="str">
        <f t="shared" si="613"/>
        <v/>
      </c>
      <c r="W9853" s="95" t="str">
        <f t="shared" si="614"/>
        <v/>
      </c>
      <c r="X9853" s="95" t="str">
        <f t="shared" si="615"/>
        <v/>
      </c>
    </row>
    <row r="9854" spans="21:24" x14ac:dyDescent="0.3">
      <c r="U9854" s="95" t="str">
        <f t="shared" si="612"/>
        <v/>
      </c>
      <c r="V9854" s="95" t="str">
        <f t="shared" si="613"/>
        <v/>
      </c>
      <c r="W9854" s="95" t="str">
        <f t="shared" si="614"/>
        <v/>
      </c>
      <c r="X9854" s="95" t="str">
        <f t="shared" si="615"/>
        <v/>
      </c>
    </row>
    <row r="9855" spans="21:24" x14ac:dyDescent="0.3">
      <c r="U9855" s="95" t="str">
        <f t="shared" si="612"/>
        <v/>
      </c>
      <c r="V9855" s="95" t="str">
        <f t="shared" si="613"/>
        <v/>
      </c>
      <c r="W9855" s="95" t="str">
        <f t="shared" si="614"/>
        <v/>
      </c>
      <c r="X9855" s="95" t="str">
        <f t="shared" si="615"/>
        <v/>
      </c>
    </row>
    <row r="9856" spans="21:24" x14ac:dyDescent="0.3">
      <c r="U9856" s="95" t="str">
        <f t="shared" si="612"/>
        <v/>
      </c>
      <c r="V9856" s="95" t="str">
        <f t="shared" si="613"/>
        <v/>
      </c>
      <c r="W9856" s="95" t="str">
        <f t="shared" si="614"/>
        <v/>
      </c>
      <c r="X9856" s="95" t="str">
        <f t="shared" si="615"/>
        <v/>
      </c>
    </row>
    <row r="9857" spans="21:24" x14ac:dyDescent="0.3">
      <c r="U9857" s="95" t="str">
        <f t="shared" si="612"/>
        <v/>
      </c>
      <c r="V9857" s="95" t="str">
        <f t="shared" si="613"/>
        <v/>
      </c>
      <c r="W9857" s="95" t="str">
        <f t="shared" si="614"/>
        <v/>
      </c>
      <c r="X9857" s="95" t="str">
        <f t="shared" si="615"/>
        <v/>
      </c>
    </row>
    <row r="9858" spans="21:24" x14ac:dyDescent="0.3">
      <c r="U9858" s="95" t="str">
        <f t="shared" si="612"/>
        <v/>
      </c>
      <c r="V9858" s="95" t="str">
        <f t="shared" si="613"/>
        <v/>
      </c>
      <c r="W9858" s="95" t="str">
        <f t="shared" si="614"/>
        <v/>
      </c>
      <c r="X9858" s="95" t="str">
        <f t="shared" si="615"/>
        <v/>
      </c>
    </row>
    <row r="9859" spans="21:24" x14ac:dyDescent="0.3">
      <c r="U9859" s="95" t="str">
        <f t="shared" si="612"/>
        <v/>
      </c>
      <c r="V9859" s="95" t="str">
        <f t="shared" si="613"/>
        <v/>
      </c>
      <c r="W9859" s="95" t="str">
        <f t="shared" si="614"/>
        <v/>
      </c>
      <c r="X9859" s="95" t="str">
        <f t="shared" si="615"/>
        <v/>
      </c>
    </row>
    <row r="9860" spans="21:24" x14ac:dyDescent="0.3">
      <c r="U9860" s="95" t="str">
        <f t="shared" si="612"/>
        <v/>
      </c>
      <c r="V9860" s="95" t="str">
        <f t="shared" si="613"/>
        <v/>
      </c>
      <c r="W9860" s="95" t="str">
        <f t="shared" si="614"/>
        <v/>
      </c>
      <c r="X9860" s="95" t="str">
        <f t="shared" si="615"/>
        <v/>
      </c>
    </row>
    <row r="9861" spans="21:24" x14ac:dyDescent="0.3">
      <c r="U9861" s="95" t="str">
        <f t="shared" ref="U9861:U9924" si="616">IF(L9861="ANO",B9861&amp;"-Linie A","")</f>
        <v/>
      </c>
      <c r="V9861" s="95" t="str">
        <f t="shared" ref="V9861:V9924" si="617">IF(M9861="ANO",B9861&amp;"-Linie B","")</f>
        <v/>
      </c>
      <c r="W9861" s="95" t="str">
        <f t="shared" ref="W9861:W9924" si="618">IF(N9861="ANO",B9861&amp;"-Linie C","")</f>
        <v/>
      </c>
      <c r="X9861" s="95" t="str">
        <f t="shared" ref="X9861:X9924" si="619">IF(O9861="ANO",B9861&amp;"-Linie D","")</f>
        <v/>
      </c>
    </row>
    <row r="9862" spans="21:24" x14ac:dyDescent="0.3">
      <c r="U9862" s="95" t="str">
        <f t="shared" si="616"/>
        <v/>
      </c>
      <c r="V9862" s="95" t="str">
        <f t="shared" si="617"/>
        <v/>
      </c>
      <c r="W9862" s="95" t="str">
        <f t="shared" si="618"/>
        <v/>
      </c>
      <c r="X9862" s="95" t="str">
        <f t="shared" si="619"/>
        <v/>
      </c>
    </row>
    <row r="9863" spans="21:24" x14ac:dyDescent="0.3">
      <c r="U9863" s="95" t="str">
        <f t="shared" si="616"/>
        <v/>
      </c>
      <c r="V9863" s="95" t="str">
        <f t="shared" si="617"/>
        <v/>
      </c>
      <c r="W9863" s="95" t="str">
        <f t="shared" si="618"/>
        <v/>
      </c>
      <c r="X9863" s="95" t="str">
        <f t="shared" si="619"/>
        <v/>
      </c>
    </row>
    <row r="9864" spans="21:24" x14ac:dyDescent="0.3">
      <c r="U9864" s="95" t="str">
        <f t="shared" si="616"/>
        <v/>
      </c>
      <c r="V9864" s="95" t="str">
        <f t="shared" si="617"/>
        <v/>
      </c>
      <c r="W9864" s="95" t="str">
        <f t="shared" si="618"/>
        <v/>
      </c>
      <c r="X9864" s="95" t="str">
        <f t="shared" si="619"/>
        <v/>
      </c>
    </row>
    <row r="9865" spans="21:24" x14ac:dyDescent="0.3">
      <c r="U9865" s="95" t="str">
        <f t="shared" si="616"/>
        <v/>
      </c>
      <c r="V9865" s="95" t="str">
        <f t="shared" si="617"/>
        <v/>
      </c>
      <c r="W9865" s="95" t="str">
        <f t="shared" si="618"/>
        <v/>
      </c>
      <c r="X9865" s="95" t="str">
        <f t="shared" si="619"/>
        <v/>
      </c>
    </row>
    <row r="9866" spans="21:24" x14ac:dyDescent="0.3">
      <c r="U9866" s="95" t="str">
        <f t="shared" si="616"/>
        <v/>
      </c>
      <c r="V9866" s="95" t="str">
        <f t="shared" si="617"/>
        <v/>
      </c>
      <c r="W9866" s="95" t="str">
        <f t="shared" si="618"/>
        <v/>
      </c>
      <c r="X9866" s="95" t="str">
        <f t="shared" si="619"/>
        <v/>
      </c>
    </row>
    <row r="9867" spans="21:24" x14ac:dyDescent="0.3">
      <c r="U9867" s="95" t="str">
        <f t="shared" si="616"/>
        <v/>
      </c>
      <c r="V9867" s="95" t="str">
        <f t="shared" si="617"/>
        <v/>
      </c>
      <c r="W9867" s="95" t="str">
        <f t="shared" si="618"/>
        <v/>
      </c>
      <c r="X9867" s="95" t="str">
        <f t="shared" si="619"/>
        <v/>
      </c>
    </row>
    <row r="9868" spans="21:24" x14ac:dyDescent="0.3">
      <c r="U9868" s="95" t="str">
        <f t="shared" si="616"/>
        <v/>
      </c>
      <c r="V9868" s="95" t="str">
        <f t="shared" si="617"/>
        <v/>
      </c>
      <c r="W9868" s="95" t="str">
        <f t="shared" si="618"/>
        <v/>
      </c>
      <c r="X9868" s="95" t="str">
        <f t="shared" si="619"/>
        <v/>
      </c>
    </row>
    <row r="9869" spans="21:24" x14ac:dyDescent="0.3">
      <c r="U9869" s="95" t="str">
        <f t="shared" si="616"/>
        <v/>
      </c>
      <c r="V9869" s="95" t="str">
        <f t="shared" si="617"/>
        <v/>
      </c>
      <c r="W9869" s="95" t="str">
        <f t="shared" si="618"/>
        <v/>
      </c>
      <c r="X9869" s="95" t="str">
        <f t="shared" si="619"/>
        <v/>
      </c>
    </row>
    <row r="9870" spans="21:24" x14ac:dyDescent="0.3">
      <c r="U9870" s="95" t="str">
        <f t="shared" si="616"/>
        <v/>
      </c>
      <c r="V9870" s="95" t="str">
        <f t="shared" si="617"/>
        <v/>
      </c>
      <c r="W9870" s="95" t="str">
        <f t="shared" si="618"/>
        <v/>
      </c>
      <c r="X9870" s="95" t="str">
        <f t="shared" si="619"/>
        <v/>
      </c>
    </row>
    <row r="9871" spans="21:24" x14ac:dyDescent="0.3">
      <c r="U9871" s="95" t="str">
        <f t="shared" si="616"/>
        <v/>
      </c>
      <c r="V9871" s="95" t="str">
        <f t="shared" si="617"/>
        <v/>
      </c>
      <c r="W9871" s="95" t="str">
        <f t="shared" si="618"/>
        <v/>
      </c>
      <c r="X9871" s="95" t="str">
        <f t="shared" si="619"/>
        <v/>
      </c>
    </row>
    <row r="9872" spans="21:24" x14ac:dyDescent="0.3">
      <c r="U9872" s="95" t="str">
        <f t="shared" si="616"/>
        <v/>
      </c>
      <c r="V9872" s="95" t="str">
        <f t="shared" si="617"/>
        <v/>
      </c>
      <c r="W9872" s="95" t="str">
        <f t="shared" si="618"/>
        <v/>
      </c>
      <c r="X9872" s="95" t="str">
        <f t="shared" si="619"/>
        <v/>
      </c>
    </row>
    <row r="9873" spans="21:24" x14ac:dyDescent="0.3">
      <c r="U9873" s="95" t="str">
        <f t="shared" si="616"/>
        <v/>
      </c>
      <c r="V9873" s="95" t="str">
        <f t="shared" si="617"/>
        <v/>
      </c>
      <c r="W9873" s="95" t="str">
        <f t="shared" si="618"/>
        <v/>
      </c>
      <c r="X9873" s="95" t="str">
        <f t="shared" si="619"/>
        <v/>
      </c>
    </row>
    <row r="9874" spans="21:24" x14ac:dyDescent="0.3">
      <c r="U9874" s="95" t="str">
        <f t="shared" si="616"/>
        <v/>
      </c>
      <c r="V9874" s="95" t="str">
        <f t="shared" si="617"/>
        <v/>
      </c>
      <c r="W9874" s="95" t="str">
        <f t="shared" si="618"/>
        <v/>
      </c>
      <c r="X9874" s="95" t="str">
        <f t="shared" si="619"/>
        <v/>
      </c>
    </row>
    <row r="9875" spans="21:24" x14ac:dyDescent="0.3">
      <c r="U9875" s="95" t="str">
        <f t="shared" si="616"/>
        <v/>
      </c>
      <c r="V9875" s="95" t="str">
        <f t="shared" si="617"/>
        <v/>
      </c>
      <c r="W9875" s="95" t="str">
        <f t="shared" si="618"/>
        <v/>
      </c>
      <c r="X9875" s="95" t="str">
        <f t="shared" si="619"/>
        <v/>
      </c>
    </row>
    <row r="9876" spans="21:24" x14ac:dyDescent="0.3">
      <c r="U9876" s="95" t="str">
        <f t="shared" si="616"/>
        <v/>
      </c>
      <c r="V9876" s="95" t="str">
        <f t="shared" si="617"/>
        <v/>
      </c>
      <c r="W9876" s="95" t="str">
        <f t="shared" si="618"/>
        <v/>
      </c>
      <c r="X9876" s="95" t="str">
        <f t="shared" si="619"/>
        <v/>
      </c>
    </row>
    <row r="9877" spans="21:24" x14ac:dyDescent="0.3">
      <c r="U9877" s="95" t="str">
        <f t="shared" si="616"/>
        <v/>
      </c>
      <c r="V9877" s="95" t="str">
        <f t="shared" si="617"/>
        <v/>
      </c>
      <c r="W9877" s="95" t="str">
        <f t="shared" si="618"/>
        <v/>
      </c>
      <c r="X9877" s="95" t="str">
        <f t="shared" si="619"/>
        <v/>
      </c>
    </row>
    <row r="9878" spans="21:24" x14ac:dyDescent="0.3">
      <c r="U9878" s="95" t="str">
        <f t="shared" si="616"/>
        <v/>
      </c>
      <c r="V9878" s="95" t="str">
        <f t="shared" si="617"/>
        <v/>
      </c>
      <c r="W9878" s="95" t="str">
        <f t="shared" si="618"/>
        <v/>
      </c>
      <c r="X9878" s="95" t="str">
        <f t="shared" si="619"/>
        <v/>
      </c>
    </row>
    <row r="9879" spans="21:24" x14ac:dyDescent="0.3">
      <c r="U9879" s="95" t="str">
        <f t="shared" si="616"/>
        <v/>
      </c>
      <c r="V9879" s="95" t="str">
        <f t="shared" si="617"/>
        <v/>
      </c>
      <c r="W9879" s="95" t="str">
        <f t="shared" si="618"/>
        <v/>
      </c>
      <c r="X9879" s="95" t="str">
        <f t="shared" si="619"/>
        <v/>
      </c>
    </row>
    <row r="9880" spans="21:24" x14ac:dyDescent="0.3">
      <c r="U9880" s="95" t="str">
        <f t="shared" si="616"/>
        <v/>
      </c>
      <c r="V9880" s="95" t="str">
        <f t="shared" si="617"/>
        <v/>
      </c>
      <c r="W9880" s="95" t="str">
        <f t="shared" si="618"/>
        <v/>
      </c>
      <c r="X9880" s="95" t="str">
        <f t="shared" si="619"/>
        <v/>
      </c>
    </row>
    <row r="9881" spans="21:24" x14ac:dyDescent="0.3">
      <c r="U9881" s="95" t="str">
        <f t="shared" si="616"/>
        <v/>
      </c>
      <c r="V9881" s="95" t="str">
        <f t="shared" si="617"/>
        <v/>
      </c>
      <c r="W9881" s="95" t="str">
        <f t="shared" si="618"/>
        <v/>
      </c>
      <c r="X9881" s="95" t="str">
        <f t="shared" si="619"/>
        <v/>
      </c>
    </row>
    <row r="9882" spans="21:24" x14ac:dyDescent="0.3">
      <c r="U9882" s="95" t="str">
        <f t="shared" si="616"/>
        <v/>
      </c>
      <c r="V9882" s="95" t="str">
        <f t="shared" si="617"/>
        <v/>
      </c>
      <c r="W9882" s="95" t="str">
        <f t="shared" si="618"/>
        <v/>
      </c>
      <c r="X9882" s="95" t="str">
        <f t="shared" si="619"/>
        <v/>
      </c>
    </row>
    <row r="9883" spans="21:24" x14ac:dyDescent="0.3">
      <c r="U9883" s="95" t="str">
        <f t="shared" si="616"/>
        <v/>
      </c>
      <c r="V9883" s="95" t="str">
        <f t="shared" si="617"/>
        <v/>
      </c>
      <c r="W9883" s="95" t="str">
        <f t="shared" si="618"/>
        <v/>
      </c>
      <c r="X9883" s="95" t="str">
        <f t="shared" si="619"/>
        <v/>
      </c>
    </row>
    <row r="9884" spans="21:24" x14ac:dyDescent="0.3">
      <c r="U9884" s="95" t="str">
        <f t="shared" si="616"/>
        <v/>
      </c>
      <c r="V9884" s="95" t="str">
        <f t="shared" si="617"/>
        <v/>
      </c>
      <c r="W9884" s="95" t="str">
        <f t="shared" si="618"/>
        <v/>
      </c>
      <c r="X9884" s="95" t="str">
        <f t="shared" si="619"/>
        <v/>
      </c>
    </row>
    <row r="9885" spans="21:24" x14ac:dyDescent="0.3">
      <c r="U9885" s="95" t="str">
        <f t="shared" si="616"/>
        <v/>
      </c>
      <c r="V9885" s="95" t="str">
        <f t="shared" si="617"/>
        <v/>
      </c>
      <c r="W9885" s="95" t="str">
        <f t="shared" si="618"/>
        <v/>
      </c>
      <c r="X9885" s="95" t="str">
        <f t="shared" si="619"/>
        <v/>
      </c>
    </row>
    <row r="9886" spans="21:24" x14ac:dyDescent="0.3">
      <c r="U9886" s="95" t="str">
        <f t="shared" si="616"/>
        <v/>
      </c>
      <c r="V9886" s="95" t="str">
        <f t="shared" si="617"/>
        <v/>
      </c>
      <c r="W9886" s="95" t="str">
        <f t="shared" si="618"/>
        <v/>
      </c>
      <c r="X9886" s="95" t="str">
        <f t="shared" si="619"/>
        <v/>
      </c>
    </row>
    <row r="9887" spans="21:24" x14ac:dyDescent="0.3">
      <c r="U9887" s="95" t="str">
        <f t="shared" si="616"/>
        <v/>
      </c>
      <c r="V9887" s="95" t="str">
        <f t="shared" si="617"/>
        <v/>
      </c>
      <c r="W9887" s="95" t="str">
        <f t="shared" si="618"/>
        <v/>
      </c>
      <c r="X9887" s="95" t="str">
        <f t="shared" si="619"/>
        <v/>
      </c>
    </row>
    <row r="9888" spans="21:24" x14ac:dyDescent="0.3">
      <c r="U9888" s="95" t="str">
        <f t="shared" si="616"/>
        <v/>
      </c>
      <c r="V9888" s="95" t="str">
        <f t="shared" si="617"/>
        <v/>
      </c>
      <c r="W9888" s="95" t="str">
        <f t="shared" si="618"/>
        <v/>
      </c>
      <c r="X9888" s="95" t="str">
        <f t="shared" si="619"/>
        <v/>
      </c>
    </row>
    <row r="9889" spans="21:24" x14ac:dyDescent="0.3">
      <c r="U9889" s="95" t="str">
        <f t="shared" si="616"/>
        <v/>
      </c>
      <c r="V9889" s="95" t="str">
        <f t="shared" si="617"/>
        <v/>
      </c>
      <c r="W9889" s="95" t="str">
        <f t="shared" si="618"/>
        <v/>
      </c>
      <c r="X9889" s="95" t="str">
        <f t="shared" si="619"/>
        <v/>
      </c>
    </row>
    <row r="9890" spans="21:24" x14ac:dyDescent="0.3">
      <c r="U9890" s="95" t="str">
        <f t="shared" si="616"/>
        <v/>
      </c>
      <c r="V9890" s="95" t="str">
        <f t="shared" si="617"/>
        <v/>
      </c>
      <c r="W9890" s="95" t="str">
        <f t="shared" si="618"/>
        <v/>
      </c>
      <c r="X9890" s="95" t="str">
        <f t="shared" si="619"/>
        <v/>
      </c>
    </row>
    <row r="9891" spans="21:24" x14ac:dyDescent="0.3">
      <c r="U9891" s="95" t="str">
        <f t="shared" si="616"/>
        <v/>
      </c>
      <c r="V9891" s="95" t="str">
        <f t="shared" si="617"/>
        <v/>
      </c>
      <c r="W9891" s="95" t="str">
        <f t="shared" si="618"/>
        <v/>
      </c>
      <c r="X9891" s="95" t="str">
        <f t="shared" si="619"/>
        <v/>
      </c>
    </row>
    <row r="9892" spans="21:24" x14ac:dyDescent="0.3">
      <c r="U9892" s="95" t="str">
        <f t="shared" si="616"/>
        <v/>
      </c>
      <c r="V9892" s="95" t="str">
        <f t="shared" si="617"/>
        <v/>
      </c>
      <c r="W9892" s="95" t="str">
        <f t="shared" si="618"/>
        <v/>
      </c>
      <c r="X9892" s="95" t="str">
        <f t="shared" si="619"/>
        <v/>
      </c>
    </row>
    <row r="9893" spans="21:24" x14ac:dyDescent="0.3">
      <c r="U9893" s="95" t="str">
        <f t="shared" si="616"/>
        <v/>
      </c>
      <c r="V9893" s="95" t="str">
        <f t="shared" si="617"/>
        <v/>
      </c>
      <c r="W9893" s="95" t="str">
        <f t="shared" si="618"/>
        <v/>
      </c>
      <c r="X9893" s="95" t="str">
        <f t="shared" si="619"/>
        <v/>
      </c>
    </row>
    <row r="9894" spans="21:24" x14ac:dyDescent="0.3">
      <c r="U9894" s="95" t="str">
        <f t="shared" si="616"/>
        <v/>
      </c>
      <c r="V9894" s="95" t="str">
        <f t="shared" si="617"/>
        <v/>
      </c>
      <c r="W9894" s="95" t="str">
        <f t="shared" si="618"/>
        <v/>
      </c>
      <c r="X9894" s="95" t="str">
        <f t="shared" si="619"/>
        <v/>
      </c>
    </row>
    <row r="9895" spans="21:24" x14ac:dyDescent="0.3">
      <c r="U9895" s="95" t="str">
        <f t="shared" si="616"/>
        <v/>
      </c>
      <c r="V9895" s="95" t="str">
        <f t="shared" si="617"/>
        <v/>
      </c>
      <c r="W9895" s="95" t="str">
        <f t="shared" si="618"/>
        <v/>
      </c>
      <c r="X9895" s="95" t="str">
        <f t="shared" si="619"/>
        <v/>
      </c>
    </row>
    <row r="9896" spans="21:24" x14ac:dyDescent="0.3">
      <c r="U9896" s="95" t="str">
        <f t="shared" si="616"/>
        <v/>
      </c>
      <c r="V9896" s="95" t="str">
        <f t="shared" si="617"/>
        <v/>
      </c>
      <c r="W9896" s="95" t="str">
        <f t="shared" si="618"/>
        <v/>
      </c>
      <c r="X9896" s="95" t="str">
        <f t="shared" si="619"/>
        <v/>
      </c>
    </row>
    <row r="9897" spans="21:24" x14ac:dyDescent="0.3">
      <c r="U9897" s="95" t="str">
        <f t="shared" si="616"/>
        <v/>
      </c>
      <c r="V9897" s="95" t="str">
        <f t="shared" si="617"/>
        <v/>
      </c>
      <c r="W9897" s="95" t="str">
        <f t="shared" si="618"/>
        <v/>
      </c>
      <c r="X9897" s="95" t="str">
        <f t="shared" si="619"/>
        <v/>
      </c>
    </row>
    <row r="9898" spans="21:24" x14ac:dyDescent="0.3">
      <c r="U9898" s="95" t="str">
        <f t="shared" si="616"/>
        <v/>
      </c>
      <c r="V9898" s="95" t="str">
        <f t="shared" si="617"/>
        <v/>
      </c>
      <c r="W9898" s="95" t="str">
        <f t="shared" si="618"/>
        <v/>
      </c>
      <c r="X9898" s="95" t="str">
        <f t="shared" si="619"/>
        <v/>
      </c>
    </row>
    <row r="9899" spans="21:24" x14ac:dyDescent="0.3">
      <c r="U9899" s="95" t="str">
        <f t="shared" si="616"/>
        <v/>
      </c>
      <c r="V9899" s="95" t="str">
        <f t="shared" si="617"/>
        <v/>
      </c>
      <c r="W9899" s="95" t="str">
        <f t="shared" si="618"/>
        <v/>
      </c>
      <c r="X9899" s="95" t="str">
        <f t="shared" si="619"/>
        <v/>
      </c>
    </row>
    <row r="9900" spans="21:24" x14ac:dyDescent="0.3">
      <c r="U9900" s="95" t="str">
        <f t="shared" si="616"/>
        <v/>
      </c>
      <c r="V9900" s="95" t="str">
        <f t="shared" si="617"/>
        <v/>
      </c>
      <c r="W9900" s="95" t="str">
        <f t="shared" si="618"/>
        <v/>
      </c>
      <c r="X9900" s="95" t="str">
        <f t="shared" si="619"/>
        <v/>
      </c>
    </row>
    <row r="9901" spans="21:24" x14ac:dyDescent="0.3">
      <c r="U9901" s="95" t="str">
        <f t="shared" si="616"/>
        <v/>
      </c>
      <c r="V9901" s="95" t="str">
        <f t="shared" si="617"/>
        <v/>
      </c>
      <c r="W9901" s="95" t="str">
        <f t="shared" si="618"/>
        <v/>
      </c>
      <c r="X9901" s="95" t="str">
        <f t="shared" si="619"/>
        <v/>
      </c>
    </row>
    <row r="9902" spans="21:24" x14ac:dyDescent="0.3">
      <c r="U9902" s="95" t="str">
        <f t="shared" si="616"/>
        <v/>
      </c>
      <c r="V9902" s="95" t="str">
        <f t="shared" si="617"/>
        <v/>
      </c>
      <c r="W9902" s="95" t="str">
        <f t="shared" si="618"/>
        <v/>
      </c>
      <c r="X9902" s="95" t="str">
        <f t="shared" si="619"/>
        <v/>
      </c>
    </row>
    <row r="9903" spans="21:24" x14ac:dyDescent="0.3">
      <c r="U9903" s="95" t="str">
        <f t="shared" si="616"/>
        <v/>
      </c>
      <c r="V9903" s="95" t="str">
        <f t="shared" si="617"/>
        <v/>
      </c>
      <c r="W9903" s="95" t="str">
        <f t="shared" si="618"/>
        <v/>
      </c>
      <c r="X9903" s="95" t="str">
        <f t="shared" si="619"/>
        <v/>
      </c>
    </row>
    <row r="9904" spans="21:24" x14ac:dyDescent="0.3">
      <c r="U9904" s="95" t="str">
        <f t="shared" si="616"/>
        <v/>
      </c>
      <c r="V9904" s="95" t="str">
        <f t="shared" si="617"/>
        <v/>
      </c>
      <c r="W9904" s="95" t="str">
        <f t="shared" si="618"/>
        <v/>
      </c>
      <c r="X9904" s="95" t="str">
        <f t="shared" si="619"/>
        <v/>
      </c>
    </row>
    <row r="9905" spans="21:24" x14ac:dyDescent="0.3">
      <c r="U9905" s="95" t="str">
        <f t="shared" si="616"/>
        <v/>
      </c>
      <c r="V9905" s="95" t="str">
        <f t="shared" si="617"/>
        <v/>
      </c>
      <c r="W9905" s="95" t="str">
        <f t="shared" si="618"/>
        <v/>
      </c>
      <c r="X9905" s="95" t="str">
        <f t="shared" si="619"/>
        <v/>
      </c>
    </row>
    <row r="9906" spans="21:24" x14ac:dyDescent="0.3">
      <c r="U9906" s="95" t="str">
        <f t="shared" si="616"/>
        <v/>
      </c>
      <c r="V9906" s="95" t="str">
        <f t="shared" si="617"/>
        <v/>
      </c>
      <c r="W9906" s="95" t="str">
        <f t="shared" si="618"/>
        <v/>
      </c>
      <c r="X9906" s="95" t="str">
        <f t="shared" si="619"/>
        <v/>
      </c>
    </row>
    <row r="9907" spans="21:24" x14ac:dyDescent="0.3">
      <c r="U9907" s="95" t="str">
        <f t="shared" si="616"/>
        <v/>
      </c>
      <c r="V9907" s="95" t="str">
        <f t="shared" si="617"/>
        <v/>
      </c>
      <c r="W9907" s="95" t="str">
        <f t="shared" si="618"/>
        <v/>
      </c>
      <c r="X9907" s="95" t="str">
        <f t="shared" si="619"/>
        <v/>
      </c>
    </row>
    <row r="9908" spans="21:24" x14ac:dyDescent="0.3">
      <c r="U9908" s="95" t="str">
        <f t="shared" si="616"/>
        <v/>
      </c>
      <c r="V9908" s="95" t="str">
        <f t="shared" si="617"/>
        <v/>
      </c>
      <c r="W9908" s="95" t="str">
        <f t="shared" si="618"/>
        <v/>
      </c>
      <c r="X9908" s="95" t="str">
        <f t="shared" si="619"/>
        <v/>
      </c>
    </row>
    <row r="9909" spans="21:24" x14ac:dyDescent="0.3">
      <c r="U9909" s="95" t="str">
        <f t="shared" si="616"/>
        <v/>
      </c>
      <c r="V9909" s="95" t="str">
        <f t="shared" si="617"/>
        <v/>
      </c>
      <c r="W9909" s="95" t="str">
        <f t="shared" si="618"/>
        <v/>
      </c>
      <c r="X9909" s="95" t="str">
        <f t="shared" si="619"/>
        <v/>
      </c>
    </row>
    <row r="9910" spans="21:24" x14ac:dyDescent="0.3">
      <c r="U9910" s="95" t="str">
        <f t="shared" si="616"/>
        <v/>
      </c>
      <c r="V9910" s="95" t="str">
        <f t="shared" si="617"/>
        <v/>
      </c>
      <c r="W9910" s="95" t="str">
        <f t="shared" si="618"/>
        <v/>
      </c>
      <c r="X9910" s="95" t="str">
        <f t="shared" si="619"/>
        <v/>
      </c>
    </row>
    <row r="9911" spans="21:24" x14ac:dyDescent="0.3">
      <c r="U9911" s="95" t="str">
        <f t="shared" si="616"/>
        <v/>
      </c>
      <c r="V9911" s="95" t="str">
        <f t="shared" si="617"/>
        <v/>
      </c>
      <c r="W9911" s="95" t="str">
        <f t="shared" si="618"/>
        <v/>
      </c>
      <c r="X9911" s="95" t="str">
        <f t="shared" si="619"/>
        <v/>
      </c>
    </row>
    <row r="9912" spans="21:24" x14ac:dyDescent="0.3">
      <c r="U9912" s="95" t="str">
        <f t="shared" si="616"/>
        <v/>
      </c>
      <c r="V9912" s="95" t="str">
        <f t="shared" si="617"/>
        <v/>
      </c>
      <c r="W9912" s="95" t="str">
        <f t="shared" si="618"/>
        <v/>
      </c>
      <c r="X9912" s="95" t="str">
        <f t="shared" si="619"/>
        <v/>
      </c>
    </row>
    <row r="9913" spans="21:24" x14ac:dyDescent="0.3">
      <c r="U9913" s="95" t="str">
        <f t="shared" si="616"/>
        <v/>
      </c>
      <c r="V9913" s="95" t="str">
        <f t="shared" si="617"/>
        <v/>
      </c>
      <c r="W9913" s="95" t="str">
        <f t="shared" si="618"/>
        <v/>
      </c>
      <c r="X9913" s="95" t="str">
        <f t="shared" si="619"/>
        <v/>
      </c>
    </row>
    <row r="9914" spans="21:24" x14ac:dyDescent="0.3">
      <c r="U9914" s="95" t="str">
        <f t="shared" si="616"/>
        <v/>
      </c>
      <c r="V9914" s="95" t="str">
        <f t="shared" si="617"/>
        <v/>
      </c>
      <c r="W9914" s="95" t="str">
        <f t="shared" si="618"/>
        <v/>
      </c>
      <c r="X9914" s="95" t="str">
        <f t="shared" si="619"/>
        <v/>
      </c>
    </row>
    <row r="9915" spans="21:24" x14ac:dyDescent="0.3">
      <c r="U9915" s="95" t="str">
        <f t="shared" si="616"/>
        <v/>
      </c>
      <c r="V9915" s="95" t="str">
        <f t="shared" si="617"/>
        <v/>
      </c>
      <c r="W9915" s="95" t="str">
        <f t="shared" si="618"/>
        <v/>
      </c>
      <c r="X9915" s="95" t="str">
        <f t="shared" si="619"/>
        <v/>
      </c>
    </row>
    <row r="9916" spans="21:24" x14ac:dyDescent="0.3">
      <c r="U9916" s="95" t="str">
        <f t="shared" si="616"/>
        <v/>
      </c>
      <c r="V9916" s="95" t="str">
        <f t="shared" si="617"/>
        <v/>
      </c>
      <c r="W9916" s="95" t="str">
        <f t="shared" si="618"/>
        <v/>
      </c>
      <c r="X9916" s="95" t="str">
        <f t="shared" si="619"/>
        <v/>
      </c>
    </row>
    <row r="9917" spans="21:24" x14ac:dyDescent="0.3">
      <c r="U9917" s="95" t="str">
        <f t="shared" si="616"/>
        <v/>
      </c>
      <c r="V9917" s="95" t="str">
        <f t="shared" si="617"/>
        <v/>
      </c>
      <c r="W9917" s="95" t="str">
        <f t="shared" si="618"/>
        <v/>
      </c>
      <c r="X9917" s="95" t="str">
        <f t="shared" si="619"/>
        <v/>
      </c>
    </row>
    <row r="9918" spans="21:24" x14ac:dyDescent="0.3">
      <c r="U9918" s="95" t="str">
        <f t="shared" si="616"/>
        <v/>
      </c>
      <c r="V9918" s="95" t="str">
        <f t="shared" si="617"/>
        <v/>
      </c>
      <c r="W9918" s="95" t="str">
        <f t="shared" si="618"/>
        <v/>
      </c>
      <c r="X9918" s="95" t="str">
        <f t="shared" si="619"/>
        <v/>
      </c>
    </row>
    <row r="9919" spans="21:24" x14ac:dyDescent="0.3">
      <c r="U9919" s="95" t="str">
        <f t="shared" si="616"/>
        <v/>
      </c>
      <c r="V9919" s="95" t="str">
        <f t="shared" si="617"/>
        <v/>
      </c>
      <c r="W9919" s="95" t="str">
        <f t="shared" si="618"/>
        <v/>
      </c>
      <c r="X9919" s="95" t="str">
        <f t="shared" si="619"/>
        <v/>
      </c>
    </row>
    <row r="9920" spans="21:24" x14ac:dyDescent="0.3">
      <c r="U9920" s="95" t="str">
        <f t="shared" si="616"/>
        <v/>
      </c>
      <c r="V9920" s="95" t="str">
        <f t="shared" si="617"/>
        <v/>
      </c>
      <c r="W9920" s="95" t="str">
        <f t="shared" si="618"/>
        <v/>
      </c>
      <c r="X9920" s="95" t="str">
        <f t="shared" si="619"/>
        <v/>
      </c>
    </row>
    <row r="9921" spans="21:24" x14ac:dyDescent="0.3">
      <c r="U9921" s="95" t="str">
        <f t="shared" si="616"/>
        <v/>
      </c>
      <c r="V9921" s="95" t="str">
        <f t="shared" si="617"/>
        <v/>
      </c>
      <c r="W9921" s="95" t="str">
        <f t="shared" si="618"/>
        <v/>
      </c>
      <c r="X9921" s="95" t="str">
        <f t="shared" si="619"/>
        <v/>
      </c>
    </row>
    <row r="9922" spans="21:24" x14ac:dyDescent="0.3">
      <c r="U9922" s="95" t="str">
        <f t="shared" si="616"/>
        <v/>
      </c>
      <c r="V9922" s="95" t="str">
        <f t="shared" si="617"/>
        <v/>
      </c>
      <c r="W9922" s="95" t="str">
        <f t="shared" si="618"/>
        <v/>
      </c>
      <c r="X9922" s="95" t="str">
        <f t="shared" si="619"/>
        <v/>
      </c>
    </row>
    <row r="9923" spans="21:24" x14ac:dyDescent="0.3">
      <c r="U9923" s="95" t="str">
        <f t="shared" si="616"/>
        <v/>
      </c>
      <c r="V9923" s="95" t="str">
        <f t="shared" si="617"/>
        <v/>
      </c>
      <c r="W9923" s="95" t="str">
        <f t="shared" si="618"/>
        <v/>
      </c>
      <c r="X9923" s="95" t="str">
        <f t="shared" si="619"/>
        <v/>
      </c>
    </row>
    <row r="9924" spans="21:24" x14ac:dyDescent="0.3">
      <c r="U9924" s="95" t="str">
        <f t="shared" si="616"/>
        <v/>
      </c>
      <c r="V9924" s="95" t="str">
        <f t="shared" si="617"/>
        <v/>
      </c>
      <c r="W9924" s="95" t="str">
        <f t="shared" si="618"/>
        <v/>
      </c>
      <c r="X9924" s="95" t="str">
        <f t="shared" si="619"/>
        <v/>
      </c>
    </row>
    <row r="9925" spans="21:24" x14ac:dyDescent="0.3">
      <c r="U9925" s="95" t="str">
        <f t="shared" ref="U9925:U9988" si="620">IF(L9925="ANO",B9925&amp;"-Linie A","")</f>
        <v/>
      </c>
      <c r="V9925" s="95" t="str">
        <f t="shared" ref="V9925:V9988" si="621">IF(M9925="ANO",B9925&amp;"-Linie B","")</f>
        <v/>
      </c>
      <c r="W9925" s="95" t="str">
        <f t="shared" ref="W9925:W9988" si="622">IF(N9925="ANO",B9925&amp;"-Linie C","")</f>
        <v/>
      </c>
      <c r="X9925" s="95" t="str">
        <f t="shared" ref="X9925:X9988" si="623">IF(O9925="ANO",B9925&amp;"-Linie D","")</f>
        <v/>
      </c>
    </row>
    <row r="9926" spans="21:24" x14ac:dyDescent="0.3">
      <c r="U9926" s="95" t="str">
        <f t="shared" si="620"/>
        <v/>
      </c>
      <c r="V9926" s="95" t="str">
        <f t="shared" si="621"/>
        <v/>
      </c>
      <c r="W9926" s="95" t="str">
        <f t="shared" si="622"/>
        <v/>
      </c>
      <c r="X9926" s="95" t="str">
        <f t="shared" si="623"/>
        <v/>
      </c>
    </row>
    <row r="9927" spans="21:24" x14ac:dyDescent="0.3">
      <c r="U9927" s="95" t="str">
        <f t="shared" si="620"/>
        <v/>
      </c>
      <c r="V9927" s="95" t="str">
        <f t="shared" si="621"/>
        <v/>
      </c>
      <c r="W9927" s="95" t="str">
        <f t="shared" si="622"/>
        <v/>
      </c>
      <c r="X9927" s="95" t="str">
        <f t="shared" si="623"/>
        <v/>
      </c>
    </row>
    <row r="9928" spans="21:24" x14ac:dyDescent="0.3">
      <c r="U9928" s="95" t="str">
        <f t="shared" si="620"/>
        <v/>
      </c>
      <c r="V9928" s="95" t="str">
        <f t="shared" si="621"/>
        <v/>
      </c>
      <c r="W9928" s="95" t="str">
        <f t="shared" si="622"/>
        <v/>
      </c>
      <c r="X9928" s="95" t="str">
        <f t="shared" si="623"/>
        <v/>
      </c>
    </row>
    <row r="9929" spans="21:24" x14ac:dyDescent="0.3">
      <c r="U9929" s="95" t="str">
        <f t="shared" si="620"/>
        <v/>
      </c>
      <c r="V9929" s="95" t="str">
        <f t="shared" si="621"/>
        <v/>
      </c>
      <c r="W9929" s="95" t="str">
        <f t="shared" si="622"/>
        <v/>
      </c>
      <c r="X9929" s="95" t="str">
        <f t="shared" si="623"/>
        <v/>
      </c>
    </row>
    <row r="9930" spans="21:24" x14ac:dyDescent="0.3">
      <c r="U9930" s="95" t="str">
        <f t="shared" si="620"/>
        <v/>
      </c>
      <c r="V9930" s="95" t="str">
        <f t="shared" si="621"/>
        <v/>
      </c>
      <c r="W9930" s="95" t="str">
        <f t="shared" si="622"/>
        <v/>
      </c>
      <c r="X9930" s="95" t="str">
        <f t="shared" si="623"/>
        <v/>
      </c>
    </row>
    <row r="9931" spans="21:24" x14ac:dyDescent="0.3">
      <c r="U9931" s="95" t="str">
        <f t="shared" si="620"/>
        <v/>
      </c>
      <c r="V9931" s="95" t="str">
        <f t="shared" si="621"/>
        <v/>
      </c>
      <c r="W9931" s="95" t="str">
        <f t="shared" si="622"/>
        <v/>
      </c>
      <c r="X9931" s="95" t="str">
        <f t="shared" si="623"/>
        <v/>
      </c>
    </row>
    <row r="9932" spans="21:24" x14ac:dyDescent="0.3">
      <c r="U9932" s="95" t="str">
        <f t="shared" si="620"/>
        <v/>
      </c>
      <c r="V9932" s="95" t="str">
        <f t="shared" si="621"/>
        <v/>
      </c>
      <c r="W9932" s="95" t="str">
        <f t="shared" si="622"/>
        <v/>
      </c>
      <c r="X9932" s="95" t="str">
        <f t="shared" si="623"/>
        <v/>
      </c>
    </row>
    <row r="9933" spans="21:24" x14ac:dyDescent="0.3">
      <c r="U9933" s="95" t="str">
        <f t="shared" si="620"/>
        <v/>
      </c>
      <c r="V9933" s="95" t="str">
        <f t="shared" si="621"/>
        <v/>
      </c>
      <c r="W9933" s="95" t="str">
        <f t="shared" si="622"/>
        <v/>
      </c>
      <c r="X9933" s="95" t="str">
        <f t="shared" si="623"/>
        <v/>
      </c>
    </row>
    <row r="9934" spans="21:24" x14ac:dyDescent="0.3">
      <c r="U9934" s="95" t="str">
        <f t="shared" si="620"/>
        <v/>
      </c>
      <c r="V9934" s="95" t="str">
        <f t="shared" si="621"/>
        <v/>
      </c>
      <c r="W9934" s="95" t="str">
        <f t="shared" si="622"/>
        <v/>
      </c>
      <c r="X9934" s="95" t="str">
        <f t="shared" si="623"/>
        <v/>
      </c>
    </row>
    <row r="9935" spans="21:24" x14ac:dyDescent="0.3">
      <c r="U9935" s="95" t="str">
        <f t="shared" si="620"/>
        <v/>
      </c>
      <c r="V9935" s="95" t="str">
        <f t="shared" si="621"/>
        <v/>
      </c>
      <c r="W9935" s="95" t="str">
        <f t="shared" si="622"/>
        <v/>
      </c>
      <c r="X9935" s="95" t="str">
        <f t="shared" si="623"/>
        <v/>
      </c>
    </row>
    <row r="9936" spans="21:24" x14ac:dyDescent="0.3">
      <c r="U9936" s="95" t="str">
        <f t="shared" si="620"/>
        <v/>
      </c>
      <c r="V9936" s="95" t="str">
        <f t="shared" si="621"/>
        <v/>
      </c>
      <c r="W9936" s="95" t="str">
        <f t="shared" si="622"/>
        <v/>
      </c>
      <c r="X9936" s="95" t="str">
        <f t="shared" si="623"/>
        <v/>
      </c>
    </row>
    <row r="9937" spans="21:24" x14ac:dyDescent="0.3">
      <c r="U9937" s="95" t="str">
        <f t="shared" si="620"/>
        <v/>
      </c>
      <c r="V9937" s="95" t="str">
        <f t="shared" si="621"/>
        <v/>
      </c>
      <c r="W9937" s="95" t="str">
        <f t="shared" si="622"/>
        <v/>
      </c>
      <c r="X9937" s="95" t="str">
        <f t="shared" si="623"/>
        <v/>
      </c>
    </row>
    <row r="9938" spans="21:24" x14ac:dyDescent="0.3">
      <c r="U9938" s="95" t="str">
        <f t="shared" si="620"/>
        <v/>
      </c>
      <c r="V9938" s="95" t="str">
        <f t="shared" si="621"/>
        <v/>
      </c>
      <c r="W9938" s="95" t="str">
        <f t="shared" si="622"/>
        <v/>
      </c>
      <c r="X9938" s="95" t="str">
        <f t="shared" si="623"/>
        <v/>
      </c>
    </row>
    <row r="9939" spans="21:24" x14ac:dyDescent="0.3">
      <c r="U9939" s="95" t="str">
        <f t="shared" si="620"/>
        <v/>
      </c>
      <c r="V9939" s="95" t="str">
        <f t="shared" si="621"/>
        <v/>
      </c>
      <c r="W9939" s="95" t="str">
        <f t="shared" si="622"/>
        <v/>
      </c>
      <c r="X9939" s="95" t="str">
        <f t="shared" si="623"/>
        <v/>
      </c>
    </row>
    <row r="9940" spans="21:24" x14ac:dyDescent="0.3">
      <c r="U9940" s="95" t="str">
        <f t="shared" si="620"/>
        <v/>
      </c>
      <c r="V9940" s="95" t="str">
        <f t="shared" si="621"/>
        <v/>
      </c>
      <c r="W9940" s="95" t="str">
        <f t="shared" si="622"/>
        <v/>
      </c>
      <c r="X9940" s="95" t="str">
        <f t="shared" si="623"/>
        <v/>
      </c>
    </row>
    <row r="9941" spans="21:24" x14ac:dyDescent="0.3">
      <c r="U9941" s="95" t="str">
        <f t="shared" si="620"/>
        <v/>
      </c>
      <c r="V9941" s="95" t="str">
        <f t="shared" si="621"/>
        <v/>
      </c>
      <c r="W9941" s="95" t="str">
        <f t="shared" si="622"/>
        <v/>
      </c>
      <c r="X9941" s="95" t="str">
        <f t="shared" si="623"/>
        <v/>
      </c>
    </row>
    <row r="9942" spans="21:24" x14ac:dyDescent="0.3">
      <c r="U9942" s="95" t="str">
        <f t="shared" si="620"/>
        <v/>
      </c>
      <c r="V9942" s="95" t="str">
        <f t="shared" si="621"/>
        <v/>
      </c>
      <c r="W9942" s="95" t="str">
        <f t="shared" si="622"/>
        <v/>
      </c>
      <c r="X9942" s="95" t="str">
        <f t="shared" si="623"/>
        <v/>
      </c>
    </row>
    <row r="9943" spans="21:24" x14ac:dyDescent="0.3">
      <c r="U9943" s="95" t="str">
        <f t="shared" si="620"/>
        <v/>
      </c>
      <c r="V9943" s="95" t="str">
        <f t="shared" si="621"/>
        <v/>
      </c>
      <c r="W9943" s="95" t="str">
        <f t="shared" si="622"/>
        <v/>
      </c>
      <c r="X9943" s="95" t="str">
        <f t="shared" si="623"/>
        <v/>
      </c>
    </row>
    <row r="9944" spans="21:24" x14ac:dyDescent="0.3">
      <c r="U9944" s="95" t="str">
        <f t="shared" si="620"/>
        <v/>
      </c>
      <c r="V9944" s="95" t="str">
        <f t="shared" si="621"/>
        <v/>
      </c>
      <c r="W9944" s="95" t="str">
        <f t="shared" si="622"/>
        <v/>
      </c>
      <c r="X9944" s="95" t="str">
        <f t="shared" si="623"/>
        <v/>
      </c>
    </row>
    <row r="9945" spans="21:24" x14ac:dyDescent="0.3">
      <c r="U9945" s="95" t="str">
        <f t="shared" si="620"/>
        <v/>
      </c>
      <c r="V9945" s="95" t="str">
        <f t="shared" si="621"/>
        <v/>
      </c>
      <c r="W9945" s="95" t="str">
        <f t="shared" si="622"/>
        <v/>
      </c>
      <c r="X9945" s="95" t="str">
        <f t="shared" si="623"/>
        <v/>
      </c>
    </row>
    <row r="9946" spans="21:24" x14ac:dyDescent="0.3">
      <c r="U9946" s="95" t="str">
        <f t="shared" si="620"/>
        <v/>
      </c>
      <c r="V9946" s="95" t="str">
        <f t="shared" si="621"/>
        <v/>
      </c>
      <c r="W9946" s="95" t="str">
        <f t="shared" si="622"/>
        <v/>
      </c>
      <c r="X9946" s="95" t="str">
        <f t="shared" si="623"/>
        <v/>
      </c>
    </row>
    <row r="9947" spans="21:24" x14ac:dyDescent="0.3">
      <c r="U9947" s="95" t="str">
        <f t="shared" si="620"/>
        <v/>
      </c>
      <c r="V9947" s="95" t="str">
        <f t="shared" si="621"/>
        <v/>
      </c>
      <c r="W9947" s="95" t="str">
        <f t="shared" si="622"/>
        <v/>
      </c>
      <c r="X9947" s="95" t="str">
        <f t="shared" si="623"/>
        <v/>
      </c>
    </row>
    <row r="9948" spans="21:24" x14ac:dyDescent="0.3">
      <c r="U9948" s="95" t="str">
        <f t="shared" si="620"/>
        <v/>
      </c>
      <c r="V9948" s="95" t="str">
        <f t="shared" si="621"/>
        <v/>
      </c>
      <c r="W9948" s="95" t="str">
        <f t="shared" si="622"/>
        <v/>
      </c>
      <c r="X9948" s="95" t="str">
        <f t="shared" si="623"/>
        <v/>
      </c>
    </row>
    <row r="9949" spans="21:24" x14ac:dyDescent="0.3">
      <c r="U9949" s="95" t="str">
        <f t="shared" si="620"/>
        <v/>
      </c>
      <c r="V9949" s="95" t="str">
        <f t="shared" si="621"/>
        <v/>
      </c>
      <c r="W9949" s="95" t="str">
        <f t="shared" si="622"/>
        <v/>
      </c>
      <c r="X9949" s="95" t="str">
        <f t="shared" si="623"/>
        <v/>
      </c>
    </row>
    <row r="9950" spans="21:24" x14ac:dyDescent="0.3">
      <c r="U9950" s="95" t="str">
        <f t="shared" si="620"/>
        <v/>
      </c>
      <c r="V9950" s="95" t="str">
        <f t="shared" si="621"/>
        <v/>
      </c>
      <c r="W9950" s="95" t="str">
        <f t="shared" si="622"/>
        <v/>
      </c>
      <c r="X9950" s="95" t="str">
        <f t="shared" si="623"/>
        <v/>
      </c>
    </row>
    <row r="9951" spans="21:24" x14ac:dyDescent="0.3">
      <c r="U9951" s="95" t="str">
        <f t="shared" si="620"/>
        <v/>
      </c>
      <c r="V9951" s="95" t="str">
        <f t="shared" si="621"/>
        <v/>
      </c>
      <c r="W9951" s="95" t="str">
        <f t="shared" si="622"/>
        <v/>
      </c>
      <c r="X9951" s="95" t="str">
        <f t="shared" si="623"/>
        <v/>
      </c>
    </row>
    <row r="9952" spans="21:24" x14ac:dyDescent="0.3">
      <c r="U9952" s="95" t="str">
        <f t="shared" si="620"/>
        <v/>
      </c>
      <c r="V9952" s="95" t="str">
        <f t="shared" si="621"/>
        <v/>
      </c>
      <c r="W9952" s="95" t="str">
        <f t="shared" si="622"/>
        <v/>
      </c>
      <c r="X9952" s="95" t="str">
        <f t="shared" si="623"/>
        <v/>
      </c>
    </row>
    <row r="9953" spans="21:24" x14ac:dyDescent="0.3">
      <c r="U9953" s="95" t="str">
        <f t="shared" si="620"/>
        <v/>
      </c>
      <c r="V9953" s="95" t="str">
        <f t="shared" si="621"/>
        <v/>
      </c>
      <c r="W9953" s="95" t="str">
        <f t="shared" si="622"/>
        <v/>
      </c>
      <c r="X9953" s="95" t="str">
        <f t="shared" si="623"/>
        <v/>
      </c>
    </row>
    <row r="9954" spans="21:24" x14ac:dyDescent="0.3">
      <c r="U9954" s="95" t="str">
        <f t="shared" si="620"/>
        <v/>
      </c>
      <c r="V9954" s="95" t="str">
        <f t="shared" si="621"/>
        <v/>
      </c>
      <c r="W9954" s="95" t="str">
        <f t="shared" si="622"/>
        <v/>
      </c>
      <c r="X9954" s="95" t="str">
        <f t="shared" si="623"/>
        <v/>
      </c>
    </row>
    <row r="9955" spans="21:24" x14ac:dyDescent="0.3">
      <c r="U9955" s="95" t="str">
        <f t="shared" si="620"/>
        <v/>
      </c>
      <c r="V9955" s="95" t="str">
        <f t="shared" si="621"/>
        <v/>
      </c>
      <c r="W9955" s="95" t="str">
        <f t="shared" si="622"/>
        <v/>
      </c>
      <c r="X9955" s="95" t="str">
        <f t="shared" si="623"/>
        <v/>
      </c>
    </row>
    <row r="9956" spans="21:24" x14ac:dyDescent="0.3">
      <c r="U9956" s="95" t="str">
        <f t="shared" si="620"/>
        <v/>
      </c>
      <c r="V9956" s="95" t="str">
        <f t="shared" si="621"/>
        <v/>
      </c>
      <c r="W9956" s="95" t="str">
        <f t="shared" si="622"/>
        <v/>
      </c>
      <c r="X9956" s="95" t="str">
        <f t="shared" si="623"/>
        <v/>
      </c>
    </row>
    <row r="9957" spans="21:24" x14ac:dyDescent="0.3">
      <c r="U9957" s="95" t="str">
        <f t="shared" si="620"/>
        <v/>
      </c>
      <c r="V9957" s="95" t="str">
        <f t="shared" si="621"/>
        <v/>
      </c>
      <c r="W9957" s="95" t="str">
        <f t="shared" si="622"/>
        <v/>
      </c>
      <c r="X9957" s="95" t="str">
        <f t="shared" si="623"/>
        <v/>
      </c>
    </row>
    <row r="9958" spans="21:24" x14ac:dyDescent="0.3">
      <c r="U9958" s="95" t="str">
        <f t="shared" si="620"/>
        <v/>
      </c>
      <c r="V9958" s="95" t="str">
        <f t="shared" si="621"/>
        <v/>
      </c>
      <c r="W9958" s="95" t="str">
        <f t="shared" si="622"/>
        <v/>
      </c>
      <c r="X9958" s="95" t="str">
        <f t="shared" si="623"/>
        <v/>
      </c>
    </row>
    <row r="9959" spans="21:24" x14ac:dyDescent="0.3">
      <c r="U9959" s="95" t="str">
        <f t="shared" si="620"/>
        <v/>
      </c>
      <c r="V9959" s="95" t="str">
        <f t="shared" si="621"/>
        <v/>
      </c>
      <c r="W9959" s="95" t="str">
        <f t="shared" si="622"/>
        <v/>
      </c>
      <c r="X9959" s="95" t="str">
        <f t="shared" si="623"/>
        <v/>
      </c>
    </row>
    <row r="9960" spans="21:24" x14ac:dyDescent="0.3">
      <c r="U9960" s="95" t="str">
        <f t="shared" si="620"/>
        <v/>
      </c>
      <c r="V9960" s="95" t="str">
        <f t="shared" si="621"/>
        <v/>
      </c>
      <c r="W9960" s="95" t="str">
        <f t="shared" si="622"/>
        <v/>
      </c>
      <c r="X9960" s="95" t="str">
        <f t="shared" si="623"/>
        <v/>
      </c>
    </row>
    <row r="9961" spans="21:24" x14ac:dyDescent="0.3">
      <c r="U9961" s="95" t="str">
        <f t="shared" si="620"/>
        <v/>
      </c>
      <c r="V9961" s="95" t="str">
        <f t="shared" si="621"/>
        <v/>
      </c>
      <c r="W9961" s="95" t="str">
        <f t="shared" si="622"/>
        <v/>
      </c>
      <c r="X9961" s="95" t="str">
        <f t="shared" si="623"/>
        <v/>
      </c>
    </row>
    <row r="9962" spans="21:24" x14ac:dyDescent="0.3">
      <c r="U9962" s="95" t="str">
        <f t="shared" si="620"/>
        <v/>
      </c>
      <c r="V9962" s="95" t="str">
        <f t="shared" si="621"/>
        <v/>
      </c>
      <c r="W9962" s="95" t="str">
        <f t="shared" si="622"/>
        <v/>
      </c>
      <c r="X9962" s="95" t="str">
        <f t="shared" si="623"/>
        <v/>
      </c>
    </row>
    <row r="9963" spans="21:24" x14ac:dyDescent="0.3">
      <c r="U9963" s="95" t="str">
        <f t="shared" si="620"/>
        <v/>
      </c>
      <c r="V9963" s="95" t="str">
        <f t="shared" si="621"/>
        <v/>
      </c>
      <c r="W9963" s="95" t="str">
        <f t="shared" si="622"/>
        <v/>
      </c>
      <c r="X9963" s="95" t="str">
        <f t="shared" si="623"/>
        <v/>
      </c>
    </row>
    <row r="9964" spans="21:24" x14ac:dyDescent="0.3">
      <c r="U9964" s="95" t="str">
        <f t="shared" si="620"/>
        <v/>
      </c>
      <c r="V9964" s="95" t="str">
        <f t="shared" si="621"/>
        <v/>
      </c>
      <c r="W9964" s="95" t="str">
        <f t="shared" si="622"/>
        <v/>
      </c>
      <c r="X9964" s="95" t="str">
        <f t="shared" si="623"/>
        <v/>
      </c>
    </row>
    <row r="9965" spans="21:24" x14ac:dyDescent="0.3">
      <c r="U9965" s="95" t="str">
        <f t="shared" si="620"/>
        <v/>
      </c>
      <c r="V9965" s="95" t="str">
        <f t="shared" si="621"/>
        <v/>
      </c>
      <c r="W9965" s="95" t="str">
        <f t="shared" si="622"/>
        <v/>
      </c>
      <c r="X9965" s="95" t="str">
        <f t="shared" si="623"/>
        <v/>
      </c>
    </row>
    <row r="9966" spans="21:24" x14ac:dyDescent="0.3">
      <c r="U9966" s="95" t="str">
        <f t="shared" si="620"/>
        <v/>
      </c>
      <c r="V9966" s="95" t="str">
        <f t="shared" si="621"/>
        <v/>
      </c>
      <c r="W9966" s="95" t="str">
        <f t="shared" si="622"/>
        <v/>
      </c>
      <c r="X9966" s="95" t="str">
        <f t="shared" si="623"/>
        <v/>
      </c>
    </row>
    <row r="9967" spans="21:24" x14ac:dyDescent="0.3">
      <c r="U9967" s="95" t="str">
        <f t="shared" si="620"/>
        <v/>
      </c>
      <c r="V9967" s="95" t="str">
        <f t="shared" si="621"/>
        <v/>
      </c>
      <c r="W9967" s="95" t="str">
        <f t="shared" si="622"/>
        <v/>
      </c>
      <c r="X9967" s="95" t="str">
        <f t="shared" si="623"/>
        <v/>
      </c>
    </row>
    <row r="9968" spans="21:24" x14ac:dyDescent="0.3">
      <c r="U9968" s="95" t="str">
        <f t="shared" si="620"/>
        <v/>
      </c>
      <c r="V9968" s="95" t="str">
        <f t="shared" si="621"/>
        <v/>
      </c>
      <c r="W9968" s="95" t="str">
        <f t="shared" si="622"/>
        <v/>
      </c>
      <c r="X9968" s="95" t="str">
        <f t="shared" si="623"/>
        <v/>
      </c>
    </row>
    <row r="9969" spans="21:24" x14ac:dyDescent="0.3">
      <c r="U9969" s="95" t="str">
        <f t="shared" si="620"/>
        <v/>
      </c>
      <c r="V9969" s="95" t="str">
        <f t="shared" si="621"/>
        <v/>
      </c>
      <c r="W9969" s="95" t="str">
        <f t="shared" si="622"/>
        <v/>
      </c>
      <c r="X9969" s="95" t="str">
        <f t="shared" si="623"/>
        <v/>
      </c>
    </row>
    <row r="9970" spans="21:24" x14ac:dyDescent="0.3">
      <c r="U9970" s="95" t="str">
        <f t="shared" si="620"/>
        <v/>
      </c>
      <c r="V9970" s="95" t="str">
        <f t="shared" si="621"/>
        <v/>
      </c>
      <c r="W9970" s="95" t="str">
        <f t="shared" si="622"/>
        <v/>
      </c>
      <c r="X9970" s="95" t="str">
        <f t="shared" si="623"/>
        <v/>
      </c>
    </row>
    <row r="9971" spans="21:24" x14ac:dyDescent="0.3">
      <c r="U9971" s="95" t="str">
        <f t="shared" si="620"/>
        <v/>
      </c>
      <c r="V9971" s="95" t="str">
        <f t="shared" si="621"/>
        <v/>
      </c>
      <c r="W9971" s="95" t="str">
        <f t="shared" si="622"/>
        <v/>
      </c>
      <c r="X9971" s="95" t="str">
        <f t="shared" si="623"/>
        <v/>
      </c>
    </row>
    <row r="9972" spans="21:24" x14ac:dyDescent="0.3">
      <c r="U9972" s="95" t="str">
        <f t="shared" si="620"/>
        <v/>
      </c>
      <c r="V9972" s="95" t="str">
        <f t="shared" si="621"/>
        <v/>
      </c>
      <c r="W9972" s="95" t="str">
        <f t="shared" si="622"/>
        <v/>
      </c>
      <c r="X9972" s="95" t="str">
        <f t="shared" si="623"/>
        <v/>
      </c>
    </row>
    <row r="9973" spans="21:24" x14ac:dyDescent="0.3">
      <c r="U9973" s="95" t="str">
        <f t="shared" si="620"/>
        <v/>
      </c>
      <c r="V9973" s="95" t="str">
        <f t="shared" si="621"/>
        <v/>
      </c>
      <c r="W9973" s="95" t="str">
        <f t="shared" si="622"/>
        <v/>
      </c>
      <c r="X9973" s="95" t="str">
        <f t="shared" si="623"/>
        <v/>
      </c>
    </row>
    <row r="9974" spans="21:24" x14ac:dyDescent="0.3">
      <c r="U9974" s="95" t="str">
        <f t="shared" si="620"/>
        <v/>
      </c>
      <c r="V9974" s="95" t="str">
        <f t="shared" si="621"/>
        <v/>
      </c>
      <c r="W9974" s="95" t="str">
        <f t="shared" si="622"/>
        <v/>
      </c>
      <c r="X9974" s="95" t="str">
        <f t="shared" si="623"/>
        <v/>
      </c>
    </row>
    <row r="9975" spans="21:24" x14ac:dyDescent="0.3">
      <c r="U9975" s="95" t="str">
        <f t="shared" si="620"/>
        <v/>
      </c>
      <c r="V9975" s="95" t="str">
        <f t="shared" si="621"/>
        <v/>
      </c>
      <c r="W9975" s="95" t="str">
        <f t="shared" si="622"/>
        <v/>
      </c>
      <c r="X9975" s="95" t="str">
        <f t="shared" si="623"/>
        <v/>
      </c>
    </row>
    <row r="9976" spans="21:24" x14ac:dyDescent="0.3">
      <c r="U9976" s="95" t="str">
        <f t="shared" si="620"/>
        <v/>
      </c>
      <c r="V9976" s="95" t="str">
        <f t="shared" si="621"/>
        <v/>
      </c>
      <c r="W9976" s="95" t="str">
        <f t="shared" si="622"/>
        <v/>
      </c>
      <c r="X9976" s="95" t="str">
        <f t="shared" si="623"/>
        <v/>
      </c>
    </row>
    <row r="9977" spans="21:24" x14ac:dyDescent="0.3">
      <c r="U9977" s="95" t="str">
        <f t="shared" si="620"/>
        <v/>
      </c>
      <c r="V9977" s="95" t="str">
        <f t="shared" si="621"/>
        <v/>
      </c>
      <c r="W9977" s="95" t="str">
        <f t="shared" si="622"/>
        <v/>
      </c>
      <c r="X9977" s="95" t="str">
        <f t="shared" si="623"/>
        <v/>
      </c>
    </row>
    <row r="9978" spans="21:24" x14ac:dyDescent="0.3">
      <c r="U9978" s="95" t="str">
        <f t="shared" si="620"/>
        <v/>
      </c>
      <c r="V9978" s="95" t="str">
        <f t="shared" si="621"/>
        <v/>
      </c>
      <c r="W9978" s="95" t="str">
        <f t="shared" si="622"/>
        <v/>
      </c>
      <c r="X9978" s="95" t="str">
        <f t="shared" si="623"/>
        <v/>
      </c>
    </row>
    <row r="9979" spans="21:24" x14ac:dyDescent="0.3">
      <c r="U9979" s="95" t="str">
        <f t="shared" si="620"/>
        <v/>
      </c>
      <c r="V9979" s="95" t="str">
        <f t="shared" si="621"/>
        <v/>
      </c>
      <c r="W9979" s="95" t="str">
        <f t="shared" si="622"/>
        <v/>
      </c>
      <c r="X9979" s="95" t="str">
        <f t="shared" si="623"/>
        <v/>
      </c>
    </row>
    <row r="9980" spans="21:24" x14ac:dyDescent="0.3">
      <c r="U9980" s="95" t="str">
        <f t="shared" si="620"/>
        <v/>
      </c>
      <c r="V9980" s="95" t="str">
        <f t="shared" si="621"/>
        <v/>
      </c>
      <c r="W9980" s="95" t="str">
        <f t="shared" si="622"/>
        <v/>
      </c>
      <c r="X9980" s="95" t="str">
        <f t="shared" si="623"/>
        <v/>
      </c>
    </row>
    <row r="9981" spans="21:24" x14ac:dyDescent="0.3">
      <c r="U9981" s="95" t="str">
        <f t="shared" si="620"/>
        <v/>
      </c>
      <c r="V9981" s="95" t="str">
        <f t="shared" si="621"/>
        <v/>
      </c>
      <c r="W9981" s="95" t="str">
        <f t="shared" si="622"/>
        <v/>
      </c>
      <c r="X9981" s="95" t="str">
        <f t="shared" si="623"/>
        <v/>
      </c>
    </row>
    <row r="9982" spans="21:24" x14ac:dyDescent="0.3">
      <c r="U9982" s="95" t="str">
        <f t="shared" si="620"/>
        <v/>
      </c>
      <c r="V9982" s="95" t="str">
        <f t="shared" si="621"/>
        <v/>
      </c>
      <c r="W9982" s="95" t="str">
        <f t="shared" si="622"/>
        <v/>
      </c>
      <c r="X9982" s="95" t="str">
        <f t="shared" si="623"/>
        <v/>
      </c>
    </row>
    <row r="9983" spans="21:24" x14ac:dyDescent="0.3">
      <c r="U9983" s="95" t="str">
        <f t="shared" si="620"/>
        <v/>
      </c>
      <c r="V9983" s="95" t="str">
        <f t="shared" si="621"/>
        <v/>
      </c>
      <c r="W9983" s="95" t="str">
        <f t="shared" si="622"/>
        <v/>
      </c>
      <c r="X9983" s="95" t="str">
        <f t="shared" si="623"/>
        <v/>
      </c>
    </row>
    <row r="9984" spans="21:24" x14ac:dyDescent="0.3">
      <c r="U9984" s="95" t="str">
        <f t="shared" si="620"/>
        <v/>
      </c>
      <c r="V9984" s="95" t="str">
        <f t="shared" si="621"/>
        <v/>
      </c>
      <c r="W9984" s="95" t="str">
        <f t="shared" si="622"/>
        <v/>
      </c>
      <c r="X9984" s="95" t="str">
        <f t="shared" si="623"/>
        <v/>
      </c>
    </row>
    <row r="9985" spans="21:24" x14ac:dyDescent="0.3">
      <c r="U9985" s="95" t="str">
        <f t="shared" si="620"/>
        <v/>
      </c>
      <c r="V9985" s="95" t="str">
        <f t="shared" si="621"/>
        <v/>
      </c>
      <c r="W9985" s="95" t="str">
        <f t="shared" si="622"/>
        <v/>
      </c>
      <c r="X9985" s="95" t="str">
        <f t="shared" si="623"/>
        <v/>
      </c>
    </row>
    <row r="9986" spans="21:24" x14ac:dyDescent="0.3">
      <c r="U9986" s="95" t="str">
        <f t="shared" si="620"/>
        <v/>
      </c>
      <c r="V9986" s="95" t="str">
        <f t="shared" si="621"/>
        <v/>
      </c>
      <c r="W9986" s="95" t="str">
        <f t="shared" si="622"/>
        <v/>
      </c>
      <c r="X9986" s="95" t="str">
        <f t="shared" si="623"/>
        <v/>
      </c>
    </row>
    <row r="9987" spans="21:24" x14ac:dyDescent="0.3">
      <c r="U9987" s="95" t="str">
        <f t="shared" si="620"/>
        <v/>
      </c>
      <c r="V9987" s="95" t="str">
        <f t="shared" si="621"/>
        <v/>
      </c>
      <c r="W9987" s="95" t="str">
        <f t="shared" si="622"/>
        <v/>
      </c>
      <c r="X9987" s="95" t="str">
        <f t="shared" si="623"/>
        <v/>
      </c>
    </row>
    <row r="9988" spans="21:24" x14ac:dyDescent="0.3">
      <c r="U9988" s="95" t="str">
        <f t="shared" si="620"/>
        <v/>
      </c>
      <c r="V9988" s="95" t="str">
        <f t="shared" si="621"/>
        <v/>
      </c>
      <c r="W9988" s="95" t="str">
        <f t="shared" si="622"/>
        <v/>
      </c>
      <c r="X9988" s="95" t="str">
        <f t="shared" si="623"/>
        <v/>
      </c>
    </row>
    <row r="9989" spans="21:24" x14ac:dyDescent="0.3">
      <c r="U9989" s="95" t="str">
        <f t="shared" ref="U9989:U10002" si="624">IF(L9989="ANO",B9989&amp;"-Linie A","")</f>
        <v/>
      </c>
      <c r="V9989" s="95" t="str">
        <f t="shared" ref="V9989:V10002" si="625">IF(M9989="ANO",B9989&amp;"-Linie B","")</f>
        <v/>
      </c>
      <c r="W9989" s="95" t="str">
        <f t="shared" ref="W9989:W10002" si="626">IF(N9989="ANO",B9989&amp;"-Linie C","")</f>
        <v/>
      </c>
      <c r="X9989" s="95" t="str">
        <f t="shared" ref="X9989:X10002" si="627">IF(O9989="ANO",B9989&amp;"-Linie D","")</f>
        <v/>
      </c>
    </row>
    <row r="9990" spans="21:24" x14ac:dyDescent="0.3">
      <c r="U9990" s="95" t="str">
        <f t="shared" si="624"/>
        <v/>
      </c>
      <c r="V9990" s="95" t="str">
        <f t="shared" si="625"/>
        <v/>
      </c>
      <c r="W9990" s="95" t="str">
        <f t="shared" si="626"/>
        <v/>
      </c>
      <c r="X9990" s="95" t="str">
        <f t="shared" si="627"/>
        <v/>
      </c>
    </row>
    <row r="9991" spans="21:24" x14ac:dyDescent="0.3">
      <c r="U9991" s="95" t="str">
        <f t="shared" si="624"/>
        <v/>
      </c>
      <c r="V9991" s="95" t="str">
        <f t="shared" si="625"/>
        <v/>
      </c>
      <c r="W9991" s="95" t="str">
        <f t="shared" si="626"/>
        <v/>
      </c>
      <c r="X9991" s="95" t="str">
        <f t="shared" si="627"/>
        <v/>
      </c>
    </row>
    <row r="9992" spans="21:24" x14ac:dyDescent="0.3">
      <c r="U9992" s="95" t="str">
        <f t="shared" si="624"/>
        <v/>
      </c>
      <c r="V9992" s="95" t="str">
        <f t="shared" si="625"/>
        <v/>
      </c>
      <c r="W9992" s="95" t="str">
        <f t="shared" si="626"/>
        <v/>
      </c>
      <c r="X9992" s="95" t="str">
        <f t="shared" si="627"/>
        <v/>
      </c>
    </row>
    <row r="9993" spans="21:24" x14ac:dyDescent="0.3">
      <c r="U9993" s="95" t="str">
        <f t="shared" si="624"/>
        <v/>
      </c>
      <c r="V9993" s="95" t="str">
        <f t="shared" si="625"/>
        <v/>
      </c>
      <c r="W9993" s="95" t="str">
        <f t="shared" si="626"/>
        <v/>
      </c>
      <c r="X9993" s="95" t="str">
        <f t="shared" si="627"/>
        <v/>
      </c>
    </row>
    <row r="9994" spans="21:24" x14ac:dyDescent="0.3">
      <c r="U9994" s="95" t="str">
        <f t="shared" si="624"/>
        <v/>
      </c>
      <c r="V9994" s="95" t="str">
        <f t="shared" si="625"/>
        <v/>
      </c>
      <c r="W9994" s="95" t="str">
        <f t="shared" si="626"/>
        <v/>
      </c>
      <c r="X9994" s="95" t="str">
        <f t="shared" si="627"/>
        <v/>
      </c>
    </row>
    <row r="9995" spans="21:24" x14ac:dyDescent="0.3">
      <c r="U9995" s="95" t="str">
        <f t="shared" si="624"/>
        <v/>
      </c>
      <c r="V9995" s="95" t="str">
        <f t="shared" si="625"/>
        <v/>
      </c>
      <c r="W9995" s="95" t="str">
        <f t="shared" si="626"/>
        <v/>
      </c>
      <c r="X9995" s="95" t="str">
        <f t="shared" si="627"/>
        <v/>
      </c>
    </row>
    <row r="9996" spans="21:24" x14ac:dyDescent="0.3">
      <c r="U9996" s="95" t="str">
        <f t="shared" si="624"/>
        <v/>
      </c>
      <c r="V9996" s="95" t="str">
        <f t="shared" si="625"/>
        <v/>
      </c>
      <c r="W9996" s="95" t="str">
        <f t="shared" si="626"/>
        <v/>
      </c>
      <c r="X9996" s="95" t="str">
        <f t="shared" si="627"/>
        <v/>
      </c>
    </row>
    <row r="9997" spans="21:24" x14ac:dyDescent="0.3">
      <c r="U9997" s="95" t="str">
        <f t="shared" si="624"/>
        <v/>
      </c>
      <c r="V9997" s="95" t="str">
        <f t="shared" si="625"/>
        <v/>
      </c>
      <c r="W9997" s="95" t="str">
        <f t="shared" si="626"/>
        <v/>
      </c>
      <c r="X9997" s="95" t="str">
        <f t="shared" si="627"/>
        <v/>
      </c>
    </row>
    <row r="9998" spans="21:24" x14ac:dyDescent="0.3">
      <c r="U9998" s="95" t="str">
        <f t="shared" si="624"/>
        <v/>
      </c>
      <c r="V9998" s="95" t="str">
        <f t="shared" si="625"/>
        <v/>
      </c>
      <c r="W9998" s="95" t="str">
        <f t="shared" si="626"/>
        <v/>
      </c>
      <c r="X9998" s="95" t="str">
        <f t="shared" si="627"/>
        <v/>
      </c>
    </row>
    <row r="9999" spans="21:24" x14ac:dyDescent="0.3">
      <c r="U9999" s="95" t="str">
        <f t="shared" si="624"/>
        <v/>
      </c>
      <c r="V9999" s="95" t="str">
        <f t="shared" si="625"/>
        <v/>
      </c>
      <c r="W9999" s="95" t="str">
        <f t="shared" si="626"/>
        <v/>
      </c>
      <c r="X9999" s="95" t="str">
        <f t="shared" si="627"/>
        <v/>
      </c>
    </row>
    <row r="10000" spans="21:24" x14ac:dyDescent="0.3">
      <c r="U10000" s="95" t="str">
        <f t="shared" si="624"/>
        <v/>
      </c>
      <c r="V10000" s="95" t="str">
        <f t="shared" si="625"/>
        <v/>
      </c>
      <c r="W10000" s="95" t="str">
        <f t="shared" si="626"/>
        <v/>
      </c>
      <c r="X10000" s="95" t="str">
        <f t="shared" si="627"/>
        <v/>
      </c>
    </row>
    <row r="10001" spans="21:24" x14ac:dyDescent="0.3">
      <c r="U10001" s="95" t="str">
        <f t="shared" si="624"/>
        <v/>
      </c>
      <c r="V10001" s="95" t="str">
        <f t="shared" si="625"/>
        <v/>
      </c>
      <c r="W10001" s="95" t="str">
        <f t="shared" si="626"/>
        <v/>
      </c>
      <c r="X10001" s="95" t="str">
        <f t="shared" si="627"/>
        <v/>
      </c>
    </row>
    <row r="10002" spans="21:24" x14ac:dyDescent="0.3">
      <c r="U10002" s="95" t="str">
        <f t="shared" si="624"/>
        <v/>
      </c>
      <c r="V10002" s="95" t="str">
        <f t="shared" si="625"/>
        <v/>
      </c>
      <c r="W10002" s="95" t="str">
        <f t="shared" si="626"/>
        <v/>
      </c>
      <c r="X10002" s="95" t="str">
        <f t="shared" si="627"/>
        <v/>
      </c>
    </row>
  </sheetData>
  <sheetProtection algorithmName="SHA-512" hashValue="if8aqXtCg2pI4Qz5jTuTO6rhROZXAspKGpz7srFzg9M6mjFPTqb64gpmhDOt9G5UCLOzwyuDKyhsoWblQV6i6Q==" saltValue="hGGKezmA6+0M+2siQAec4A==" spinCount="100000" sheet="1" objects="1" scenarios="1" formatCells="0" formatColumns="0" formatRows="0" sort="0" autoFilter="0"/>
  <mergeCells count="1">
    <mergeCell ref="G3:I3"/>
  </mergeCells>
  <phoneticPr fontId="4" type="noConversion"/>
  <conditionalFormatting sqref="B1:C3 B5:C1048576">
    <cfRule type="duplicateValues" dxfId="108" priority="2"/>
  </conditionalFormatting>
  <conditionalFormatting sqref="B4:C4">
    <cfRule type="duplicateValues" dxfId="107" priority="1"/>
  </conditionalFormatting>
  <dataValidations count="1">
    <dataValidation type="list" allowBlank="1" showInputMessage="1" showErrorMessage="1" sqref="P5:P10001" xr:uid="{DD02D89E-3043-4CF3-B211-B0B5ACB4CEC9}">
      <formula1>$T$5:$T$7</formula1>
    </dataValidation>
  </dataValidations>
  <pageMargins left="0.7" right="0.7" top="0.78740157499999996" bottom="0.78740157499999996" header="0.3" footer="0.3"/>
  <pageSetup paperSize="9" orientation="portrait" horizontalDpi="0" verticalDpi="0"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3475A0-FC06-425F-9F67-85ED91ACBB27}">
          <x14:formula1>
            <xm:f>List1!$F$3:$F$6</xm:f>
          </x14:formula1>
          <xm:sqref>J5:J10001</xm:sqref>
        </x14:dataValidation>
        <x14:dataValidation type="list" allowBlank="1" showInputMessage="1" showErrorMessage="1" xr:uid="{F5605B3E-6C53-4E45-8D95-D26371AF3D06}">
          <x14:formula1>
            <xm:f>List1!$A$15:$A$16</xm:f>
          </x14:formula1>
          <xm:sqref>L5:O4685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3556-C9C6-476E-9C03-3AF29D13AAE6}">
  <sheetPr>
    <tabColor theme="4" tint="0.59999389629810485"/>
  </sheetPr>
  <dimension ref="A1:Q10001"/>
  <sheetViews>
    <sheetView zoomScaleNormal="100" workbookViewId="0">
      <pane ySplit="3" topLeftCell="A31" activePane="bottomLeft" state="frozen"/>
      <selection pane="bottomLeft" activeCell="C17" sqref="C17"/>
    </sheetView>
  </sheetViews>
  <sheetFormatPr defaultColWidth="8.77734375" defaultRowHeight="14.4" x14ac:dyDescent="0.3"/>
  <cols>
    <col min="1" max="1" width="10.33203125" style="24" customWidth="1"/>
    <col min="2" max="2" width="14.77734375" style="24" customWidth="1"/>
    <col min="3" max="3" width="20.44140625" style="24" customWidth="1"/>
    <col min="4" max="4" width="10.6640625" style="24" customWidth="1"/>
    <col min="5" max="5" width="13" style="24" customWidth="1"/>
    <col min="6" max="6" width="26.6640625" style="90" customWidth="1"/>
    <col min="7" max="7" width="8.77734375" style="24" customWidth="1"/>
    <col min="8" max="8" width="26.33203125" style="110" bestFit="1" customWidth="1"/>
    <col min="9" max="9" width="27.44140625" style="110" customWidth="1"/>
    <col min="10" max="10" width="9.77734375" style="24" customWidth="1"/>
    <col min="11" max="12" width="35.6640625" style="14" hidden="1" customWidth="1"/>
    <col min="13" max="13" width="23.77734375" hidden="1" customWidth="1"/>
    <col min="14" max="14" width="12.33203125" hidden="1" customWidth="1"/>
    <col min="15" max="15" width="41.33203125" style="151" hidden="1" customWidth="1"/>
    <col min="16" max="16" width="23.77734375" hidden="1" customWidth="1"/>
    <col min="18" max="16384" width="8.77734375" style="24"/>
  </cols>
  <sheetData>
    <row r="1" spans="1:17" ht="18" x14ac:dyDescent="0.35">
      <c r="A1" s="96" t="s">
        <v>119</v>
      </c>
      <c r="B1"/>
      <c r="C1"/>
      <c r="D1"/>
      <c r="E1"/>
      <c r="F1" s="2"/>
      <c r="G1"/>
      <c r="H1" s="114"/>
      <c r="I1" s="114"/>
      <c r="J1"/>
      <c r="O1" s="13"/>
    </row>
    <row r="2" spans="1:17" x14ac:dyDescent="0.3">
      <c r="A2" s="170" t="s">
        <v>40</v>
      </c>
      <c r="B2" s="170"/>
      <c r="C2" s="170"/>
      <c r="D2" s="171" t="s">
        <v>144</v>
      </c>
      <c r="E2" s="171"/>
      <c r="F2" s="171"/>
      <c r="G2" s="171"/>
      <c r="H2" s="171"/>
      <c r="I2" s="171"/>
      <c r="J2" s="171"/>
      <c r="O2" s="13"/>
    </row>
    <row r="3" spans="1:17" ht="43.8" thickBot="1" x14ac:dyDescent="0.35">
      <c r="A3" s="115" t="s">
        <v>3</v>
      </c>
      <c r="B3" s="116" t="s">
        <v>1</v>
      </c>
      <c r="C3" s="116" t="s">
        <v>2</v>
      </c>
      <c r="D3" s="117" t="s">
        <v>55</v>
      </c>
      <c r="E3" s="89" t="s">
        <v>47</v>
      </c>
      <c r="F3" s="118" t="s">
        <v>54</v>
      </c>
      <c r="G3" s="119" t="s">
        <v>41</v>
      </c>
      <c r="H3" s="120" t="s">
        <v>42</v>
      </c>
      <c r="I3" s="120" t="s">
        <v>43</v>
      </c>
      <c r="J3" s="121" t="s">
        <v>44</v>
      </c>
      <c r="M3" s="114" t="s">
        <v>146</v>
      </c>
      <c r="N3" s="114" t="s">
        <v>148</v>
      </c>
      <c r="O3" s="147" t="s">
        <v>157</v>
      </c>
      <c r="P3" s="2" t="s">
        <v>156</v>
      </c>
    </row>
    <row r="4" spans="1:17" s="25" customFormat="1" ht="16.2" customHeight="1" x14ac:dyDescent="0.3">
      <c r="A4" s="25" t="s">
        <v>305</v>
      </c>
      <c r="B4" s="15" t="str">
        <f>IF(A4="","",VLOOKUP(A4,Tabulka3[[Číslo smlouvy   u pravidelné činnosti]:[Příjmení]],3,0))</f>
        <v>Marek</v>
      </c>
      <c r="C4" s="15" t="str">
        <f>IF(A4="","",VLOOKUP(A4,Tabulka3[[Číslo smlouvy   u pravidelné činnosti]:[Příjmení]],4,0))</f>
        <v>Pokorský</v>
      </c>
      <c r="D4" s="112">
        <v>45301</v>
      </c>
      <c r="E4" s="25">
        <v>3</v>
      </c>
      <c r="F4" s="94" t="s">
        <v>666</v>
      </c>
      <c r="G4" s="25">
        <v>2.5</v>
      </c>
      <c r="H4" s="113" t="s">
        <v>8</v>
      </c>
      <c r="I4" s="113" t="s">
        <v>17</v>
      </c>
      <c r="J4" s="25" t="s">
        <v>30</v>
      </c>
      <c r="K4" s="148" t="s">
        <v>8</v>
      </c>
      <c r="L4" s="149" t="s">
        <v>17</v>
      </c>
      <c r="M4" s="15">
        <f t="shared" ref="M4:M67" si="0">IF(OR(
   AND($H4=$K$12, $I4=$L$4),
   AND($H4=$K$12, $I4=$L$5),
   AND($H4=$K$12, $I4=$L$6),
   AND($H4=$K$12, $I4=$L$7),
   AND($H4=$K$11, $I4=$L$4),
   AND($H4=$K$11, $I4=$L$5),
   AND($H4=$K$11, $I4=$L$6),
   AND($H4=$K$11, $I4=$L$7),
   AND($H4=$K$5, $I4=$L$5),
   AND($H4=$K$6, $I4=$L$4),
   AND($H4=$K$6, $I4=$L$5),
   AND($H4=$K$6, $I4=$L$7),
   AND($H4=$K$4, $I4=$L$6),
), 0, 1)</f>
        <v>1</v>
      </c>
      <c r="N4" s="15" t="str">
        <f>A4 &amp; "-" &amp; J4</f>
        <v>P014-Linie A</v>
      </c>
      <c r="O4" s="150">
        <f t="shared" ref="O4:O67" si="1">IF(AND(M4&lt;&gt;0, P4="ANO"), 1, 0)</f>
        <v>1</v>
      </c>
      <c r="P4" s="15" t="str">
        <f>IF(COUNTIF('Personálie dobrovolníků '!U:X,N4)&gt;0,"ANO","")</f>
        <v>ANO</v>
      </c>
      <c r="Q4" s="15"/>
    </row>
    <row r="5" spans="1:17" s="25" customFormat="1" x14ac:dyDescent="0.3">
      <c r="A5" s="25" t="s">
        <v>305</v>
      </c>
      <c r="B5" s="15" t="str">
        <f>IF(A5="","",VLOOKUP(A5,Tabulka3[[Číslo smlouvy   u pravidelné činnosti]:[Příjmení]],3,0))</f>
        <v>Marek</v>
      </c>
      <c r="C5" s="15" t="str">
        <f>IF(A5="","",VLOOKUP(A5,Tabulka3[[Číslo smlouvy   u pravidelné činnosti]:[Příjmení]],4,0))</f>
        <v>Pokorský</v>
      </c>
      <c r="D5" s="112">
        <v>45303</v>
      </c>
      <c r="E5" s="25">
        <v>1</v>
      </c>
      <c r="F5" s="94" t="s">
        <v>666</v>
      </c>
      <c r="G5" s="25">
        <v>1</v>
      </c>
      <c r="H5" s="113" t="s">
        <v>8</v>
      </c>
      <c r="I5" s="113" t="s">
        <v>17</v>
      </c>
      <c r="J5" s="25" t="s">
        <v>30</v>
      </c>
      <c r="K5" s="148" t="s">
        <v>9</v>
      </c>
      <c r="L5" s="149" t="s">
        <v>18</v>
      </c>
      <c r="M5" s="15">
        <f t="shared" si="0"/>
        <v>1</v>
      </c>
      <c r="N5" s="15" t="str">
        <f t="shared" ref="N5:N67" si="2">A5 &amp; "-" &amp; J5</f>
        <v>P014-Linie A</v>
      </c>
      <c r="O5" s="150">
        <f t="shared" si="1"/>
        <v>1</v>
      </c>
      <c r="P5" s="15" t="str">
        <f>IF(COUNTIF('Personálie dobrovolníků '!U:X,N5)&gt;0,"ANO","")</f>
        <v>ANO</v>
      </c>
      <c r="Q5" s="15"/>
    </row>
    <row r="6" spans="1:17" s="25" customFormat="1" x14ac:dyDescent="0.3">
      <c r="A6" s="25" t="s">
        <v>305</v>
      </c>
      <c r="B6" s="15" t="str">
        <f>IF(A6="","",VLOOKUP(A6,Tabulka3[[Číslo smlouvy   u pravidelné činnosti]:[Příjmení]],3,0))</f>
        <v>Marek</v>
      </c>
      <c r="C6" s="15" t="str">
        <f>IF(A6="","",VLOOKUP(A6,Tabulka3[[Číslo smlouvy   u pravidelné činnosti]:[Příjmení]],4,0))</f>
        <v>Pokorský</v>
      </c>
      <c r="D6" s="112">
        <v>45307</v>
      </c>
      <c r="E6" s="25">
        <v>1</v>
      </c>
      <c r="F6" s="94" t="s">
        <v>666</v>
      </c>
      <c r="G6" s="25">
        <v>1</v>
      </c>
      <c r="H6" s="113" t="s">
        <v>8</v>
      </c>
      <c r="I6" s="113" t="s">
        <v>17</v>
      </c>
      <c r="J6" s="25" t="s">
        <v>30</v>
      </c>
      <c r="K6" s="148" t="s">
        <v>10</v>
      </c>
      <c r="L6" s="149" t="s">
        <v>20</v>
      </c>
      <c r="M6" s="15">
        <f t="shared" si="0"/>
        <v>1</v>
      </c>
      <c r="N6" s="15" t="str">
        <f t="shared" si="2"/>
        <v>P014-Linie A</v>
      </c>
      <c r="O6" s="150">
        <f t="shared" si="1"/>
        <v>1</v>
      </c>
      <c r="P6" s="15" t="str">
        <f>IF(COUNTIF('Personálie dobrovolníků '!U:X,N6)&gt;0,"ANO","")</f>
        <v>ANO</v>
      </c>
      <c r="Q6" s="15"/>
    </row>
    <row r="7" spans="1:17" s="25" customFormat="1" x14ac:dyDescent="0.3">
      <c r="A7" s="25" t="s">
        <v>305</v>
      </c>
      <c r="B7" s="15" t="str">
        <f>IF(A7="","",VLOOKUP(A7,Tabulka3[[Číslo smlouvy   u pravidelné činnosti]:[Příjmení]],3,0))</f>
        <v>Marek</v>
      </c>
      <c r="C7" s="15" t="str">
        <f>IF(A7="","",VLOOKUP(A7,Tabulka3[[Číslo smlouvy   u pravidelné činnosti]:[Příjmení]],4,0))</f>
        <v>Pokorský</v>
      </c>
      <c r="D7" s="112">
        <v>45313</v>
      </c>
      <c r="E7" s="25">
        <v>3</v>
      </c>
      <c r="F7" s="94" t="s">
        <v>666</v>
      </c>
      <c r="G7" s="25">
        <v>1</v>
      </c>
      <c r="H7" s="113" t="s">
        <v>8</v>
      </c>
      <c r="I7" s="113" t="s">
        <v>17</v>
      </c>
      <c r="J7" s="25" t="s">
        <v>30</v>
      </c>
      <c r="K7" s="148" t="s">
        <v>11</v>
      </c>
      <c r="L7" s="149" t="s">
        <v>19</v>
      </c>
      <c r="M7" s="15">
        <f t="shared" si="0"/>
        <v>1</v>
      </c>
      <c r="N7" s="15" t="str">
        <f t="shared" si="2"/>
        <v>P014-Linie A</v>
      </c>
      <c r="O7" s="150">
        <f>IF(AND(M7&lt;&gt;0, P7="ANO"), 1, 0)</f>
        <v>1</v>
      </c>
      <c r="P7" s="15" t="str">
        <f>IF(COUNTIF('Personálie dobrovolníků '!U:X,N7)&gt;0,"ANO","")</f>
        <v>ANO</v>
      </c>
      <c r="Q7" s="15"/>
    </row>
    <row r="8" spans="1:17" s="25" customFormat="1" x14ac:dyDescent="0.3">
      <c r="A8" s="25" t="s">
        <v>305</v>
      </c>
      <c r="B8" s="15" t="str">
        <f>IF(A8="","",VLOOKUP(A8,Tabulka3[[Číslo smlouvy   u pravidelné činnosti]:[Příjmení]],3,0))</f>
        <v>Marek</v>
      </c>
      <c r="C8" s="15" t="str">
        <f>IF(A8="","",VLOOKUP(A8,Tabulka3[[Číslo smlouvy   u pravidelné činnosti]:[Příjmení]],4,0))</f>
        <v>Pokorský</v>
      </c>
      <c r="D8" s="112">
        <v>45334</v>
      </c>
      <c r="E8" s="25">
        <v>1</v>
      </c>
      <c r="F8" s="94" t="s">
        <v>666</v>
      </c>
      <c r="G8" s="25">
        <v>1</v>
      </c>
      <c r="H8" s="113" t="s">
        <v>8</v>
      </c>
      <c r="I8" s="113" t="s">
        <v>17</v>
      </c>
      <c r="J8" s="25" t="s">
        <v>30</v>
      </c>
      <c r="K8" s="148" t="s">
        <v>12</v>
      </c>
      <c r="L8" s="15"/>
      <c r="M8" s="15">
        <f t="shared" si="0"/>
        <v>1</v>
      </c>
      <c r="N8" s="15" t="str">
        <f t="shared" si="2"/>
        <v>P014-Linie A</v>
      </c>
      <c r="O8" s="150">
        <f t="shared" si="1"/>
        <v>1</v>
      </c>
      <c r="P8" s="15" t="str">
        <f>IF(COUNTIF('Personálie dobrovolníků '!U:X,N8)&gt;0,"ANO","")</f>
        <v>ANO</v>
      </c>
      <c r="Q8" s="15"/>
    </row>
    <row r="9" spans="1:17" s="25" customFormat="1" x14ac:dyDescent="0.3">
      <c r="A9" s="25" t="s">
        <v>305</v>
      </c>
      <c r="B9" s="15" t="str">
        <f>IF(A9="","",VLOOKUP(A9,Tabulka3[[Číslo smlouvy   u pravidelné činnosti]:[Příjmení]],3,0))</f>
        <v>Marek</v>
      </c>
      <c r="C9" s="15" t="str">
        <f>IF(A9="","",VLOOKUP(A9,Tabulka3[[Číslo smlouvy   u pravidelné činnosti]:[Příjmení]],4,0))</f>
        <v>Pokorský</v>
      </c>
      <c r="D9" s="112">
        <v>45345</v>
      </c>
      <c r="E9" s="25">
        <v>3</v>
      </c>
      <c r="F9" s="94" t="s">
        <v>666</v>
      </c>
      <c r="G9" s="25">
        <v>2</v>
      </c>
      <c r="H9" s="113" t="s">
        <v>8</v>
      </c>
      <c r="I9" s="113" t="s">
        <v>17</v>
      </c>
      <c r="J9" s="25" t="s">
        <v>30</v>
      </c>
      <c r="K9" s="148" t="s">
        <v>13</v>
      </c>
      <c r="L9" s="15"/>
      <c r="M9" s="15">
        <f t="shared" si="0"/>
        <v>1</v>
      </c>
      <c r="N9" s="15" t="str">
        <f t="shared" si="2"/>
        <v>P014-Linie A</v>
      </c>
      <c r="O9" s="150">
        <f t="shared" si="1"/>
        <v>1</v>
      </c>
      <c r="P9" s="15" t="str">
        <f>IF(COUNTIF('Personálie dobrovolníků '!U:X,N9)&gt;0,"ANO","")</f>
        <v>ANO</v>
      </c>
      <c r="Q9" s="15"/>
    </row>
    <row r="10" spans="1:17" s="25" customFormat="1" x14ac:dyDescent="0.3">
      <c r="A10" s="25" t="s">
        <v>305</v>
      </c>
      <c r="B10" s="15" t="str">
        <f>IF(A10="","",VLOOKUP(A10,Tabulka3[[Číslo smlouvy   u pravidelné činnosti]:[Příjmení]],3,0))</f>
        <v>Marek</v>
      </c>
      <c r="C10" s="15" t="str">
        <f>IF(A10="","",VLOOKUP(A10,Tabulka3[[Číslo smlouvy   u pravidelné činnosti]:[Příjmení]],4,0))</f>
        <v>Pokorský</v>
      </c>
      <c r="D10" s="112">
        <v>45351</v>
      </c>
      <c r="E10" s="25">
        <v>2</v>
      </c>
      <c r="F10" s="94" t="s">
        <v>666</v>
      </c>
      <c r="G10" s="25">
        <v>1.5</v>
      </c>
      <c r="H10" s="113" t="s">
        <v>8</v>
      </c>
      <c r="I10" s="113" t="s">
        <v>17</v>
      </c>
      <c r="J10" s="25" t="s">
        <v>30</v>
      </c>
      <c r="K10" s="148" t="s">
        <v>14</v>
      </c>
      <c r="L10" s="15"/>
      <c r="M10" s="15">
        <f t="shared" si="0"/>
        <v>1</v>
      </c>
      <c r="N10" s="15" t="str">
        <f t="shared" si="2"/>
        <v>P014-Linie A</v>
      </c>
      <c r="O10" s="150">
        <f t="shared" si="1"/>
        <v>1</v>
      </c>
      <c r="P10" s="15" t="str">
        <f>IF(COUNTIF('Personálie dobrovolníků '!U:X,N10)&gt;0,"ANO","")</f>
        <v>ANO</v>
      </c>
      <c r="Q10" s="15"/>
    </row>
    <row r="11" spans="1:17" s="25" customFormat="1" x14ac:dyDescent="0.3">
      <c r="A11" s="25" t="s">
        <v>305</v>
      </c>
      <c r="B11" s="15" t="str">
        <f>IF(A11="","",VLOOKUP(A11,Tabulka3[[Číslo smlouvy   u pravidelné činnosti]:[Příjmení]],3,0))</f>
        <v>Marek</v>
      </c>
      <c r="C11" s="15" t="str">
        <f>IF(A11="","",VLOOKUP(A11,Tabulka3[[Číslo smlouvy   u pravidelné činnosti]:[Příjmení]],4,0))</f>
        <v>Pokorský</v>
      </c>
      <c r="D11" s="112">
        <v>45358</v>
      </c>
      <c r="E11" s="25">
        <v>12</v>
      </c>
      <c r="F11" s="94" t="s">
        <v>666</v>
      </c>
      <c r="G11" s="25">
        <v>2</v>
      </c>
      <c r="H11" s="113" t="s">
        <v>8</v>
      </c>
      <c r="I11" s="113" t="s">
        <v>17</v>
      </c>
      <c r="J11" s="25" t="s">
        <v>30</v>
      </c>
      <c r="K11" s="148" t="s">
        <v>15</v>
      </c>
      <c r="L11" s="15"/>
      <c r="M11" s="15">
        <f t="shared" si="0"/>
        <v>1</v>
      </c>
      <c r="N11" s="15" t="str">
        <f t="shared" si="2"/>
        <v>P014-Linie A</v>
      </c>
      <c r="O11" s="150">
        <f t="shared" si="1"/>
        <v>1</v>
      </c>
      <c r="P11" s="15" t="str">
        <f>IF(COUNTIF('Personálie dobrovolníků '!U:X,N11)&gt;0,"ANO","")</f>
        <v>ANO</v>
      </c>
      <c r="Q11" s="15"/>
    </row>
    <row r="12" spans="1:17" s="25" customFormat="1" x14ac:dyDescent="0.3">
      <c r="A12" s="25" t="s">
        <v>305</v>
      </c>
      <c r="B12" s="15" t="str">
        <f>IF(A12="","",VLOOKUP(A12,Tabulka3[[Číslo smlouvy   u pravidelné činnosti]:[Příjmení]],3,0))</f>
        <v>Marek</v>
      </c>
      <c r="C12" s="15" t="str">
        <f>IF(A12="","",VLOOKUP(A12,Tabulka3[[Číslo smlouvy   u pravidelné činnosti]:[Příjmení]],4,0))</f>
        <v>Pokorský</v>
      </c>
      <c r="D12" s="112">
        <v>45363</v>
      </c>
      <c r="E12" s="25">
        <v>3</v>
      </c>
      <c r="F12" s="94" t="s">
        <v>666</v>
      </c>
      <c r="G12" s="25">
        <v>1</v>
      </c>
      <c r="H12" s="113" t="s">
        <v>8</v>
      </c>
      <c r="I12" s="113" t="s">
        <v>17</v>
      </c>
      <c r="J12" s="25" t="s">
        <v>30</v>
      </c>
      <c r="K12" s="148" t="s">
        <v>16</v>
      </c>
      <c r="L12" s="15"/>
      <c r="M12" s="15">
        <f t="shared" si="0"/>
        <v>1</v>
      </c>
      <c r="N12" s="15" t="str">
        <f t="shared" si="2"/>
        <v>P014-Linie A</v>
      </c>
      <c r="O12" s="150">
        <f t="shared" si="1"/>
        <v>1</v>
      </c>
      <c r="P12" s="15" t="str">
        <f>IF(COUNTIF('Personálie dobrovolníků '!U:X,N12)&gt;0,"ANO","")</f>
        <v>ANO</v>
      </c>
      <c r="Q12" s="15"/>
    </row>
    <row r="13" spans="1:17" s="25" customFormat="1" x14ac:dyDescent="0.3">
      <c r="A13" s="25" t="s">
        <v>305</v>
      </c>
      <c r="B13" s="15" t="str">
        <f>IF(A13="","",VLOOKUP(A13,Tabulka3[[Číslo smlouvy   u pravidelné činnosti]:[Příjmení]],3,0))</f>
        <v>Marek</v>
      </c>
      <c r="C13" s="15" t="str">
        <f>IF(A13="","",VLOOKUP(A13,Tabulka3[[Číslo smlouvy   u pravidelné činnosti]:[Příjmení]],4,0))</f>
        <v>Pokorský</v>
      </c>
      <c r="D13" s="112">
        <v>45372</v>
      </c>
      <c r="E13" s="25">
        <v>2</v>
      </c>
      <c r="F13" s="94" t="s">
        <v>666</v>
      </c>
      <c r="G13" s="25">
        <v>1</v>
      </c>
      <c r="H13" s="113" t="s">
        <v>8</v>
      </c>
      <c r="I13" s="113" t="s">
        <v>17</v>
      </c>
      <c r="J13" s="25" t="s">
        <v>30</v>
      </c>
      <c r="K13" s="15"/>
      <c r="L13" s="15"/>
      <c r="M13" s="15">
        <f t="shared" si="0"/>
        <v>1</v>
      </c>
      <c r="N13" s="15" t="str">
        <f t="shared" si="2"/>
        <v>P014-Linie A</v>
      </c>
      <c r="O13" s="150">
        <f t="shared" si="1"/>
        <v>1</v>
      </c>
      <c r="P13" s="15" t="str">
        <f>IF(COUNTIF('Personálie dobrovolníků '!U:X,N13)&gt;0,"ANO","")</f>
        <v>ANO</v>
      </c>
      <c r="Q13" s="15"/>
    </row>
    <row r="14" spans="1:17" s="25" customFormat="1" x14ac:dyDescent="0.3">
      <c r="A14" s="25" t="s">
        <v>231</v>
      </c>
      <c r="B14" s="15" t="str">
        <f>IF(A14="","",VLOOKUP(A14,Tabulka3[[Číslo smlouvy   u pravidelné činnosti]:[Příjmení]],3,0))</f>
        <v>Kateřina</v>
      </c>
      <c r="C14" s="15" t="str">
        <f>IF(A14="","",VLOOKUP(A14,Tabulka3[[Číslo smlouvy   u pravidelné činnosti]:[Příjmení]],4,0))</f>
        <v>Prokopová</v>
      </c>
      <c r="D14" s="112">
        <v>45372</v>
      </c>
      <c r="E14" s="25">
        <v>2</v>
      </c>
      <c r="F14" s="94" t="s">
        <v>666</v>
      </c>
      <c r="G14" s="25">
        <v>1</v>
      </c>
      <c r="H14" s="113" t="s">
        <v>8</v>
      </c>
      <c r="I14" s="113" t="s">
        <v>17</v>
      </c>
      <c r="J14" s="25" t="s">
        <v>30</v>
      </c>
      <c r="K14" s="15"/>
      <c r="L14" s="15"/>
      <c r="M14" s="15">
        <f t="shared" si="0"/>
        <v>1</v>
      </c>
      <c r="N14" s="15" t="str">
        <f t="shared" si="2"/>
        <v>P009-Linie A</v>
      </c>
      <c r="O14" s="150">
        <f t="shared" si="1"/>
        <v>1</v>
      </c>
      <c r="P14" s="15" t="str">
        <f>IF(COUNTIF('Personálie dobrovolníků '!U:X,N14)&gt;0,"ANO","")</f>
        <v>ANO</v>
      </c>
      <c r="Q14" s="15"/>
    </row>
    <row r="15" spans="1:17" s="25" customFormat="1" x14ac:dyDescent="0.3">
      <c r="A15" s="25" t="s">
        <v>305</v>
      </c>
      <c r="B15" s="15" t="str">
        <f>IF(A15="","",VLOOKUP(A15,Tabulka3[[Číslo smlouvy   u pravidelné činnosti]:[Příjmení]],3,0))</f>
        <v>Marek</v>
      </c>
      <c r="C15" s="15" t="str">
        <f>IF(A15="","",VLOOKUP(A15,Tabulka3[[Číslo smlouvy   u pravidelné činnosti]:[Příjmení]],4,0))</f>
        <v>Pokorský</v>
      </c>
      <c r="D15" s="112">
        <v>45384</v>
      </c>
      <c r="E15" s="25">
        <v>2</v>
      </c>
      <c r="F15" s="94" t="s">
        <v>666</v>
      </c>
      <c r="G15" s="25">
        <v>1</v>
      </c>
      <c r="H15" s="113" t="s">
        <v>8</v>
      </c>
      <c r="I15" s="113" t="s">
        <v>17</v>
      </c>
      <c r="J15" s="25" t="s">
        <v>30</v>
      </c>
      <c r="K15" s="15"/>
      <c r="L15" s="15"/>
      <c r="M15" s="15">
        <f t="shared" si="0"/>
        <v>1</v>
      </c>
      <c r="N15" s="15" t="str">
        <f t="shared" si="2"/>
        <v>P014-Linie A</v>
      </c>
      <c r="O15" s="150">
        <f t="shared" si="1"/>
        <v>1</v>
      </c>
      <c r="P15" s="15" t="str">
        <f>IF(COUNTIF('Personálie dobrovolníků '!U:X,N15)&gt;0,"ANO","")</f>
        <v>ANO</v>
      </c>
      <c r="Q15" s="15"/>
    </row>
    <row r="16" spans="1:17" s="25" customFormat="1" x14ac:dyDescent="0.3">
      <c r="A16" s="25" t="s">
        <v>305</v>
      </c>
      <c r="B16" s="15" t="str">
        <f>IF(A16="","",VLOOKUP(A16,Tabulka3[[Číslo smlouvy   u pravidelné činnosti]:[Příjmení]],3,0))</f>
        <v>Marek</v>
      </c>
      <c r="C16" s="15" t="str">
        <f>IF(A16="","",VLOOKUP(A16,Tabulka3[[Číslo smlouvy   u pravidelné činnosti]:[Příjmení]],4,0))</f>
        <v>Pokorský</v>
      </c>
      <c r="D16" s="112">
        <v>45391</v>
      </c>
      <c r="E16" s="25">
        <v>3</v>
      </c>
      <c r="F16" s="94" t="s">
        <v>666</v>
      </c>
      <c r="G16" s="25">
        <v>1</v>
      </c>
      <c r="H16" s="113" t="s">
        <v>8</v>
      </c>
      <c r="I16" s="113" t="s">
        <v>17</v>
      </c>
      <c r="J16" s="25" t="s">
        <v>30</v>
      </c>
      <c r="K16" s="15"/>
      <c r="L16" s="15"/>
      <c r="M16" s="15">
        <f t="shared" si="0"/>
        <v>1</v>
      </c>
      <c r="N16" s="15" t="str">
        <f t="shared" si="2"/>
        <v>P014-Linie A</v>
      </c>
      <c r="O16" s="150">
        <f t="shared" si="1"/>
        <v>1</v>
      </c>
      <c r="P16" s="15" t="str">
        <f>IF(COUNTIF('Personálie dobrovolníků '!U:X,N16)&gt;0,"ANO","")</f>
        <v>ANO</v>
      </c>
      <c r="Q16" s="15"/>
    </row>
    <row r="17" spans="1:17" s="25" customFormat="1" x14ac:dyDescent="0.3">
      <c r="A17" s="25" t="s">
        <v>305</v>
      </c>
      <c r="B17" s="15" t="str">
        <f>IF(A17="","",VLOOKUP(A17,Tabulka3[[Číslo smlouvy   u pravidelné činnosti]:[Příjmení]],3,0))</f>
        <v>Marek</v>
      </c>
      <c r="C17" s="15" t="str">
        <f>IF(A17="","",VLOOKUP(A17,Tabulka3[[Číslo smlouvy   u pravidelné činnosti]:[Příjmení]],4,0))</f>
        <v>Pokorský</v>
      </c>
      <c r="D17" s="112">
        <v>45399</v>
      </c>
      <c r="E17" s="25">
        <v>2</v>
      </c>
      <c r="F17" s="94" t="s">
        <v>666</v>
      </c>
      <c r="G17" s="25">
        <v>1</v>
      </c>
      <c r="H17" s="113" t="s">
        <v>8</v>
      </c>
      <c r="I17" s="113" t="s">
        <v>17</v>
      </c>
      <c r="J17" s="25" t="s">
        <v>30</v>
      </c>
      <c r="K17" s="15"/>
      <c r="L17" s="15"/>
      <c r="M17" s="15">
        <f t="shared" si="0"/>
        <v>1</v>
      </c>
      <c r="N17" s="15" t="str">
        <f t="shared" si="2"/>
        <v>P014-Linie A</v>
      </c>
      <c r="O17" s="150">
        <f t="shared" si="1"/>
        <v>1</v>
      </c>
      <c r="P17" s="15" t="str">
        <f>IF(COUNTIF('Personálie dobrovolníků '!U:X,N17)&gt;0,"ANO","")</f>
        <v>ANO</v>
      </c>
      <c r="Q17" s="15"/>
    </row>
    <row r="18" spans="1:17" s="25" customFormat="1" x14ac:dyDescent="0.3">
      <c r="A18" s="25" t="s">
        <v>305</v>
      </c>
      <c r="B18" s="15" t="str">
        <f>IF(A18="","",VLOOKUP(A18,Tabulka3[[Číslo smlouvy   u pravidelné činnosti]:[Příjmení]],3,0))</f>
        <v>Marek</v>
      </c>
      <c r="C18" s="15" t="str">
        <f>IF(A18="","",VLOOKUP(A18,Tabulka3[[Číslo smlouvy   u pravidelné činnosti]:[Příjmení]],4,0))</f>
        <v>Pokorský</v>
      </c>
      <c r="D18" s="112">
        <v>45411</v>
      </c>
      <c r="E18" s="25">
        <v>1</v>
      </c>
      <c r="F18" s="94" t="s">
        <v>666</v>
      </c>
      <c r="G18" s="25">
        <v>1.5</v>
      </c>
      <c r="H18" s="113" t="s">
        <v>8</v>
      </c>
      <c r="I18" s="113" t="s">
        <v>17</v>
      </c>
      <c r="J18" s="25" t="s">
        <v>30</v>
      </c>
      <c r="K18" s="15"/>
      <c r="L18" s="15"/>
      <c r="M18" s="15">
        <f t="shared" si="0"/>
        <v>1</v>
      </c>
      <c r="N18" s="15" t="str">
        <f t="shared" si="2"/>
        <v>P014-Linie A</v>
      </c>
      <c r="O18" s="150">
        <f t="shared" si="1"/>
        <v>1</v>
      </c>
      <c r="P18" s="15" t="str">
        <f>IF(COUNTIF('Personálie dobrovolníků '!U:X,N18)&gt;0,"ANO","")</f>
        <v>ANO</v>
      </c>
      <c r="Q18" s="15"/>
    </row>
    <row r="19" spans="1:17" s="25" customFormat="1" x14ac:dyDescent="0.3">
      <c r="A19" s="25" t="s">
        <v>305</v>
      </c>
      <c r="B19" s="15" t="str">
        <f>IF(A19="","",VLOOKUP(A19,Tabulka3[[Číslo smlouvy   u pravidelné činnosti]:[Příjmení]],3,0))</f>
        <v>Marek</v>
      </c>
      <c r="C19" s="15" t="str">
        <f>IF(A19="","",VLOOKUP(A19,Tabulka3[[Číslo smlouvy   u pravidelné činnosti]:[Příjmení]],4,0))</f>
        <v>Pokorský</v>
      </c>
      <c r="D19" s="112">
        <v>45426</v>
      </c>
      <c r="E19" s="25">
        <v>4</v>
      </c>
      <c r="F19" s="94" t="s">
        <v>666</v>
      </c>
      <c r="G19" s="25">
        <v>1.5</v>
      </c>
      <c r="H19" s="113" t="s">
        <v>8</v>
      </c>
      <c r="I19" s="113" t="s">
        <v>17</v>
      </c>
      <c r="J19" s="25" t="s">
        <v>30</v>
      </c>
      <c r="K19" s="15"/>
      <c r="L19" s="15"/>
      <c r="M19" s="15">
        <f t="shared" si="0"/>
        <v>1</v>
      </c>
      <c r="N19" s="15" t="str">
        <f t="shared" si="2"/>
        <v>P014-Linie A</v>
      </c>
      <c r="O19" s="150">
        <f t="shared" si="1"/>
        <v>1</v>
      </c>
      <c r="P19" s="15" t="str">
        <f>IF(COUNTIF('Personálie dobrovolníků '!U:X,N19)&gt;0,"ANO","")</f>
        <v>ANO</v>
      </c>
      <c r="Q19" s="15"/>
    </row>
    <row r="20" spans="1:17" s="25" customFormat="1" x14ac:dyDescent="0.3">
      <c r="A20" s="25" t="s">
        <v>305</v>
      </c>
      <c r="B20" s="15" t="str">
        <f>IF(A20="","",VLOOKUP(A20,Tabulka3[[Číslo smlouvy   u pravidelné činnosti]:[Příjmení]],3,0))</f>
        <v>Marek</v>
      </c>
      <c r="C20" s="15" t="str">
        <f>IF(A20="","",VLOOKUP(A20,Tabulka3[[Číslo smlouvy   u pravidelné činnosti]:[Příjmení]],4,0))</f>
        <v>Pokorský</v>
      </c>
      <c r="D20" s="112">
        <v>45434</v>
      </c>
      <c r="E20" s="25">
        <v>1</v>
      </c>
      <c r="F20" s="94" t="s">
        <v>666</v>
      </c>
      <c r="G20" s="25">
        <v>1</v>
      </c>
      <c r="H20" s="113" t="s">
        <v>8</v>
      </c>
      <c r="I20" s="113" t="s">
        <v>17</v>
      </c>
      <c r="J20" s="25" t="s">
        <v>30</v>
      </c>
      <c r="K20" s="15"/>
      <c r="L20" s="15"/>
      <c r="M20" s="15">
        <f t="shared" si="0"/>
        <v>1</v>
      </c>
      <c r="N20" s="15" t="str">
        <f t="shared" si="2"/>
        <v>P014-Linie A</v>
      </c>
      <c r="O20" s="150">
        <f t="shared" si="1"/>
        <v>1</v>
      </c>
      <c r="P20" s="15" t="str">
        <f>IF(COUNTIF('Personálie dobrovolníků '!U:X,N20)&gt;0,"ANO","")</f>
        <v>ANO</v>
      </c>
      <c r="Q20" s="15"/>
    </row>
    <row r="21" spans="1:17" s="25" customFormat="1" x14ac:dyDescent="0.3">
      <c r="A21" s="25" t="s">
        <v>305</v>
      </c>
      <c r="B21" s="15" t="str">
        <f>IF(A21="","",VLOOKUP(A21,Tabulka3[[Číslo smlouvy   u pravidelné činnosti]:[Příjmení]],3,0))</f>
        <v>Marek</v>
      </c>
      <c r="C21" s="15" t="str">
        <f>IF(A21="","",VLOOKUP(A21,Tabulka3[[Číslo smlouvy   u pravidelné činnosti]:[Příjmení]],4,0))</f>
        <v>Pokorský</v>
      </c>
      <c r="D21" s="112">
        <v>45450</v>
      </c>
      <c r="E21" s="25">
        <v>4</v>
      </c>
      <c r="F21" s="94" t="s">
        <v>666</v>
      </c>
      <c r="G21" s="25">
        <v>2</v>
      </c>
      <c r="H21" s="113" t="s">
        <v>8</v>
      </c>
      <c r="I21" s="113" t="s">
        <v>17</v>
      </c>
      <c r="J21" s="25" t="s">
        <v>30</v>
      </c>
      <c r="K21" s="15"/>
      <c r="L21" s="15"/>
      <c r="M21" s="15">
        <f t="shared" si="0"/>
        <v>1</v>
      </c>
      <c r="N21" s="15" t="str">
        <f t="shared" si="2"/>
        <v>P014-Linie A</v>
      </c>
      <c r="O21" s="150">
        <f t="shared" si="1"/>
        <v>1</v>
      </c>
      <c r="P21" s="15" t="str">
        <f>IF(COUNTIF('Personálie dobrovolníků '!U:X,N21)&gt;0,"ANO","")</f>
        <v>ANO</v>
      </c>
      <c r="Q21" s="15"/>
    </row>
    <row r="22" spans="1:17" s="25" customFormat="1" x14ac:dyDescent="0.3">
      <c r="A22" s="25" t="s">
        <v>305</v>
      </c>
      <c r="B22" s="15" t="str">
        <f>IF(A22="","",VLOOKUP(A22,Tabulka3[[Číslo smlouvy   u pravidelné činnosti]:[Příjmení]],3,0))</f>
        <v>Marek</v>
      </c>
      <c r="C22" s="15" t="str">
        <f>IF(A22="","",VLOOKUP(A22,Tabulka3[[Číslo smlouvy   u pravidelné činnosti]:[Příjmení]],4,0))</f>
        <v>Pokorský</v>
      </c>
      <c r="D22" s="112">
        <v>45460</v>
      </c>
      <c r="E22" s="25">
        <v>2</v>
      </c>
      <c r="F22" s="94" t="s">
        <v>666</v>
      </c>
      <c r="G22" s="25">
        <v>1</v>
      </c>
      <c r="H22" s="113" t="s">
        <v>8</v>
      </c>
      <c r="I22" s="113" t="s">
        <v>17</v>
      </c>
      <c r="J22" s="25" t="s">
        <v>30</v>
      </c>
      <c r="K22" s="15"/>
      <c r="L22" s="15"/>
      <c r="M22" s="15">
        <f t="shared" si="0"/>
        <v>1</v>
      </c>
      <c r="N22" s="15" t="str">
        <f t="shared" si="2"/>
        <v>P014-Linie A</v>
      </c>
      <c r="O22" s="150">
        <f t="shared" si="1"/>
        <v>1</v>
      </c>
      <c r="P22" s="15" t="str">
        <f>IF(COUNTIF('Personálie dobrovolníků '!U:X,N22)&gt;0,"ANO","")</f>
        <v>ANO</v>
      </c>
      <c r="Q22" s="15"/>
    </row>
    <row r="23" spans="1:17" s="25" customFormat="1" x14ac:dyDescent="0.3">
      <c r="B23" s="15" t="str">
        <f>IF(A23="","",VLOOKUP(A23,Tabulka3[[Číslo smlouvy   u pravidelné činnosti]:[Příjmení]],3,0))</f>
        <v/>
      </c>
      <c r="C23" s="15" t="str">
        <f>IF(A23="","",VLOOKUP(A23,Tabulka3[[Číslo smlouvy   u pravidelné činnosti]:[Příjmení]],4,0))</f>
        <v/>
      </c>
      <c r="F23" s="94"/>
      <c r="H23" s="113"/>
      <c r="I23" s="113"/>
      <c r="K23" s="15"/>
      <c r="L23" s="15"/>
      <c r="M23" s="15">
        <f t="shared" si="0"/>
        <v>1</v>
      </c>
      <c r="N23" s="15" t="str">
        <f t="shared" si="2"/>
        <v>-</v>
      </c>
      <c r="O23" s="150">
        <f t="shared" si="1"/>
        <v>0</v>
      </c>
      <c r="P23" s="15" t="str">
        <f>IF(COUNTIF('Personálie dobrovolníků '!U:X,N23)&gt;0,"ANO","")</f>
        <v/>
      </c>
      <c r="Q23" s="15"/>
    </row>
    <row r="24" spans="1:17" s="25" customFormat="1" x14ac:dyDescent="0.3">
      <c r="B24" s="15" t="str">
        <f>IF(A24="","",VLOOKUP(A24,Tabulka3[[Číslo smlouvy   u pravidelné činnosti]:[Příjmení]],3,0))</f>
        <v/>
      </c>
      <c r="C24" s="15" t="str">
        <f>IF(A24="","",VLOOKUP(A24,Tabulka3[[Číslo smlouvy   u pravidelné činnosti]:[Příjmení]],4,0))</f>
        <v/>
      </c>
      <c r="F24" s="94"/>
      <c r="H24" s="113"/>
      <c r="I24" s="113"/>
      <c r="K24" s="15"/>
      <c r="L24" s="15"/>
      <c r="M24" s="15">
        <f t="shared" si="0"/>
        <v>1</v>
      </c>
      <c r="N24" s="15" t="str">
        <f t="shared" si="2"/>
        <v>-</v>
      </c>
      <c r="O24" s="150">
        <f t="shared" si="1"/>
        <v>0</v>
      </c>
      <c r="P24" s="15" t="str">
        <f>IF(COUNTIF('Personálie dobrovolníků '!U:X,N24)&gt;0,"ANO","")</f>
        <v/>
      </c>
      <c r="Q24" s="15"/>
    </row>
    <row r="25" spans="1:17" s="25" customFormat="1" x14ac:dyDescent="0.3">
      <c r="B25" s="15" t="str">
        <f>IF(A25="","",VLOOKUP(A25,Tabulka3[[Číslo smlouvy   u pravidelné činnosti]:[Příjmení]],3,0))</f>
        <v/>
      </c>
      <c r="C25" s="15" t="str">
        <f>IF(A25="","",VLOOKUP(A25,Tabulka3[[Číslo smlouvy   u pravidelné činnosti]:[Příjmení]],4,0))</f>
        <v/>
      </c>
      <c r="F25" s="94"/>
      <c r="H25" s="113"/>
      <c r="I25" s="113"/>
      <c r="K25" s="15"/>
      <c r="L25" s="15"/>
      <c r="M25" s="15">
        <f t="shared" si="0"/>
        <v>1</v>
      </c>
      <c r="N25" s="15" t="str">
        <f t="shared" si="2"/>
        <v>-</v>
      </c>
      <c r="O25" s="150">
        <f t="shared" si="1"/>
        <v>0</v>
      </c>
      <c r="P25" s="15" t="str">
        <f>IF(COUNTIF('Personálie dobrovolníků '!U:X,N25)&gt;0,"ANO","")</f>
        <v/>
      </c>
      <c r="Q25" s="15"/>
    </row>
    <row r="26" spans="1:17" s="25" customFormat="1" x14ac:dyDescent="0.3">
      <c r="B26" s="15" t="str">
        <f>IF(A26="","",VLOOKUP(A26,Tabulka3[[Číslo smlouvy   u pravidelné činnosti]:[Příjmení]],3,0))</f>
        <v/>
      </c>
      <c r="C26" s="15" t="str">
        <f>IF(A26="","",VLOOKUP(A26,Tabulka3[[Číslo smlouvy   u pravidelné činnosti]:[Příjmení]],4,0))</f>
        <v/>
      </c>
      <c r="F26" s="94"/>
      <c r="H26" s="113"/>
      <c r="I26" s="113"/>
      <c r="K26" s="15"/>
      <c r="L26" s="15"/>
      <c r="M26" s="15">
        <f t="shared" si="0"/>
        <v>1</v>
      </c>
      <c r="N26" s="15" t="str">
        <f t="shared" si="2"/>
        <v>-</v>
      </c>
      <c r="O26" s="150">
        <f t="shared" si="1"/>
        <v>0</v>
      </c>
      <c r="P26" s="15" t="str">
        <f>IF(COUNTIF('Personálie dobrovolníků '!U:X,N26)&gt;0,"ANO","")</f>
        <v/>
      </c>
      <c r="Q26" s="15"/>
    </row>
    <row r="27" spans="1:17" s="25" customFormat="1" x14ac:dyDescent="0.3">
      <c r="B27" s="15" t="str">
        <f>IF(A27="","",VLOOKUP(A27,Tabulka3[[Číslo smlouvy   u pravidelné činnosti]:[Příjmení]],3,0))</f>
        <v/>
      </c>
      <c r="C27" s="15" t="str">
        <f>IF(A27="","",VLOOKUP(A27,Tabulka3[[Číslo smlouvy   u pravidelné činnosti]:[Příjmení]],4,0))</f>
        <v/>
      </c>
      <c r="F27" s="94"/>
      <c r="H27" s="113"/>
      <c r="I27" s="113"/>
      <c r="K27" s="15"/>
      <c r="L27" s="15"/>
      <c r="M27" s="15">
        <f t="shared" si="0"/>
        <v>1</v>
      </c>
      <c r="N27" s="15" t="str">
        <f t="shared" si="2"/>
        <v>-</v>
      </c>
      <c r="O27" s="150">
        <f t="shared" si="1"/>
        <v>0</v>
      </c>
      <c r="P27" s="15" t="str">
        <f>IF(COUNTIF('Personálie dobrovolníků '!U:X,N27)&gt;0,"ANO","")</f>
        <v/>
      </c>
      <c r="Q27" s="15"/>
    </row>
    <row r="28" spans="1:17" s="25" customFormat="1" x14ac:dyDescent="0.3">
      <c r="B28" s="15" t="str">
        <f>IF(A28="","",VLOOKUP(A28,Tabulka3[[Číslo smlouvy   u pravidelné činnosti]:[Příjmení]],3,0))</f>
        <v/>
      </c>
      <c r="C28" s="15" t="str">
        <f>IF(A28="","",VLOOKUP(A28,Tabulka3[[Číslo smlouvy   u pravidelné činnosti]:[Příjmení]],4,0))</f>
        <v/>
      </c>
      <c r="F28" s="94"/>
      <c r="H28" s="113"/>
      <c r="I28" s="113"/>
      <c r="K28" s="15"/>
      <c r="L28" s="15"/>
      <c r="M28" s="15">
        <f t="shared" si="0"/>
        <v>1</v>
      </c>
      <c r="N28" s="15" t="str">
        <f t="shared" si="2"/>
        <v>-</v>
      </c>
      <c r="O28" s="150">
        <f t="shared" si="1"/>
        <v>0</v>
      </c>
      <c r="P28" s="15" t="str">
        <f>IF(COUNTIF('Personálie dobrovolníků '!U:X,N28)&gt;0,"ANO","")</f>
        <v/>
      </c>
      <c r="Q28" s="15"/>
    </row>
    <row r="29" spans="1:17" s="25" customFormat="1" x14ac:dyDescent="0.3">
      <c r="B29" s="15" t="str">
        <f>IF(A29="","",VLOOKUP(A29,Tabulka3[[Číslo smlouvy   u pravidelné činnosti]:[Příjmení]],3,0))</f>
        <v/>
      </c>
      <c r="C29" s="15" t="str">
        <f>IF(A29="","",VLOOKUP(A29,Tabulka3[[Číslo smlouvy   u pravidelné činnosti]:[Příjmení]],4,0))</f>
        <v/>
      </c>
      <c r="F29" s="94"/>
      <c r="H29" s="113"/>
      <c r="I29" s="113"/>
      <c r="K29" s="15"/>
      <c r="L29" s="15"/>
      <c r="M29" s="15">
        <f t="shared" si="0"/>
        <v>1</v>
      </c>
      <c r="N29" s="15" t="str">
        <f t="shared" si="2"/>
        <v>-</v>
      </c>
      <c r="O29" s="150">
        <f t="shared" si="1"/>
        <v>0</v>
      </c>
      <c r="P29" s="15" t="str">
        <f>IF(COUNTIF('Personálie dobrovolníků '!U:X,N29)&gt;0,"ANO","")</f>
        <v/>
      </c>
      <c r="Q29" s="15"/>
    </row>
    <row r="30" spans="1:17" s="25" customFormat="1" x14ac:dyDescent="0.3">
      <c r="B30" s="15" t="str">
        <f>IF(A30="","",VLOOKUP(A30,Tabulka3[[Číslo smlouvy   u pravidelné činnosti]:[Příjmení]],3,0))</f>
        <v/>
      </c>
      <c r="C30" s="15" t="str">
        <f>IF(A30="","",VLOOKUP(A30,Tabulka3[[Číslo smlouvy   u pravidelné činnosti]:[Příjmení]],4,0))</f>
        <v/>
      </c>
      <c r="F30" s="94"/>
      <c r="H30" s="113"/>
      <c r="I30" s="113"/>
      <c r="K30" s="15"/>
      <c r="L30" s="15"/>
      <c r="M30" s="15">
        <f t="shared" si="0"/>
        <v>1</v>
      </c>
      <c r="N30" s="15" t="str">
        <f t="shared" si="2"/>
        <v>-</v>
      </c>
      <c r="O30" s="150">
        <f t="shared" si="1"/>
        <v>0</v>
      </c>
      <c r="P30" s="15" t="str">
        <f>IF(COUNTIF('Personálie dobrovolníků '!U:X,N30)&gt;0,"ANO","")</f>
        <v/>
      </c>
      <c r="Q30" s="15"/>
    </row>
    <row r="31" spans="1:17" s="25" customFormat="1" x14ac:dyDescent="0.3">
      <c r="B31" s="15" t="str">
        <f>IF(A31="","",VLOOKUP(A31,Tabulka3[[Číslo smlouvy   u pravidelné činnosti]:[Příjmení]],3,0))</f>
        <v/>
      </c>
      <c r="C31" s="15" t="str">
        <f>IF(A31="","",VLOOKUP(A31,Tabulka3[[Číslo smlouvy   u pravidelné činnosti]:[Příjmení]],4,0))</f>
        <v/>
      </c>
      <c r="F31" s="94"/>
      <c r="H31" s="113"/>
      <c r="I31" s="113"/>
      <c r="K31" s="15"/>
      <c r="L31" s="15"/>
      <c r="M31" s="15">
        <f t="shared" si="0"/>
        <v>1</v>
      </c>
      <c r="N31" s="15" t="str">
        <f t="shared" si="2"/>
        <v>-</v>
      </c>
      <c r="O31" s="150">
        <f t="shared" si="1"/>
        <v>0</v>
      </c>
      <c r="P31" s="15" t="str">
        <f>IF(COUNTIF('Personálie dobrovolníků '!U:X,N31)&gt;0,"ANO","")</f>
        <v/>
      </c>
      <c r="Q31" s="15"/>
    </row>
    <row r="32" spans="1:17" s="25" customFormat="1" x14ac:dyDescent="0.3">
      <c r="B32" s="15" t="str">
        <f>IF(A32="","",VLOOKUP(A32,Tabulka3[[Číslo smlouvy   u pravidelné činnosti]:[Příjmení]],3,0))</f>
        <v/>
      </c>
      <c r="C32" s="15" t="str">
        <f>IF(A32="","",VLOOKUP(A32,Tabulka3[[Číslo smlouvy   u pravidelné činnosti]:[Příjmení]],4,0))</f>
        <v/>
      </c>
      <c r="F32" s="94"/>
      <c r="H32" s="113"/>
      <c r="I32" s="113"/>
      <c r="K32" s="15"/>
      <c r="L32" s="15"/>
      <c r="M32" s="15">
        <f t="shared" si="0"/>
        <v>1</v>
      </c>
      <c r="N32" s="15" t="str">
        <f t="shared" si="2"/>
        <v>-</v>
      </c>
      <c r="O32" s="150">
        <f t="shared" si="1"/>
        <v>0</v>
      </c>
      <c r="P32" s="15" t="str">
        <f>IF(COUNTIF('Personálie dobrovolníků '!U:X,N32)&gt;0,"ANO","")</f>
        <v/>
      </c>
      <c r="Q32" s="15"/>
    </row>
    <row r="33" spans="2:17" s="25" customFormat="1" x14ac:dyDescent="0.3">
      <c r="B33" s="15" t="str">
        <f>IF(A33="","",VLOOKUP(A33,Tabulka3[[Číslo smlouvy   u pravidelné činnosti]:[Příjmení]],3,0))</f>
        <v/>
      </c>
      <c r="C33" s="15" t="str">
        <f>IF(A33="","",VLOOKUP(A33,Tabulka3[[Číslo smlouvy   u pravidelné činnosti]:[Příjmení]],4,0))</f>
        <v/>
      </c>
      <c r="F33" s="94"/>
      <c r="H33" s="113"/>
      <c r="I33" s="113"/>
      <c r="K33" s="15"/>
      <c r="L33" s="15"/>
      <c r="M33" s="15">
        <f t="shared" si="0"/>
        <v>1</v>
      </c>
      <c r="N33" s="15" t="str">
        <f t="shared" si="2"/>
        <v>-</v>
      </c>
      <c r="O33" s="150">
        <f t="shared" si="1"/>
        <v>0</v>
      </c>
      <c r="P33" s="15" t="str">
        <f>IF(COUNTIF('Personálie dobrovolníků '!U:X,N33)&gt;0,"ANO","")</f>
        <v/>
      </c>
      <c r="Q33" s="15"/>
    </row>
    <row r="34" spans="2:17" s="25" customFormat="1" x14ac:dyDescent="0.3">
      <c r="B34" s="15" t="str">
        <f>IF(A34="","",VLOOKUP(A34,Tabulka3[[Číslo smlouvy   u pravidelné činnosti]:[Příjmení]],3,0))</f>
        <v/>
      </c>
      <c r="C34" s="15" t="str">
        <f>IF(A34="","",VLOOKUP(A34,Tabulka3[[Číslo smlouvy   u pravidelné činnosti]:[Příjmení]],4,0))</f>
        <v/>
      </c>
      <c r="F34" s="94"/>
      <c r="H34" s="113"/>
      <c r="I34" s="113"/>
      <c r="K34" s="15"/>
      <c r="L34" s="15"/>
      <c r="M34" s="15">
        <f t="shared" si="0"/>
        <v>1</v>
      </c>
      <c r="N34" s="15" t="str">
        <f t="shared" si="2"/>
        <v>-</v>
      </c>
      <c r="O34" s="150">
        <f t="shared" si="1"/>
        <v>0</v>
      </c>
      <c r="P34" s="15" t="str">
        <f>IF(COUNTIF('Personálie dobrovolníků '!U:X,N34)&gt;0,"ANO","")</f>
        <v/>
      </c>
      <c r="Q34" s="15"/>
    </row>
    <row r="35" spans="2:17" s="25" customFormat="1" x14ac:dyDescent="0.3">
      <c r="B35" s="15" t="str">
        <f>IF(A35="","",VLOOKUP(A35,Tabulka3[[Číslo smlouvy   u pravidelné činnosti]:[Příjmení]],3,0))</f>
        <v/>
      </c>
      <c r="C35" s="15" t="str">
        <f>IF(A35="","",VLOOKUP(A35,Tabulka3[[Číslo smlouvy   u pravidelné činnosti]:[Příjmení]],4,0))</f>
        <v/>
      </c>
      <c r="F35" s="94"/>
      <c r="H35" s="113"/>
      <c r="I35" s="113"/>
      <c r="K35" s="15"/>
      <c r="L35" s="15"/>
      <c r="M35" s="15">
        <f t="shared" si="0"/>
        <v>1</v>
      </c>
      <c r="N35" s="15" t="str">
        <f t="shared" si="2"/>
        <v>-</v>
      </c>
      <c r="O35" s="150">
        <f t="shared" si="1"/>
        <v>0</v>
      </c>
      <c r="P35" s="15" t="str">
        <f>IF(COUNTIF('Personálie dobrovolníků '!U:X,N35)&gt;0,"ANO","")</f>
        <v/>
      </c>
      <c r="Q35" s="15"/>
    </row>
    <row r="36" spans="2:17" s="25" customFormat="1" x14ac:dyDescent="0.3">
      <c r="B36" s="15" t="str">
        <f>IF(A36="","",VLOOKUP(A36,Tabulka3[[Číslo smlouvy   u pravidelné činnosti]:[Příjmení]],3,0))</f>
        <v/>
      </c>
      <c r="C36" s="15" t="str">
        <f>IF(A36="","",VLOOKUP(A36,Tabulka3[[Číslo smlouvy   u pravidelné činnosti]:[Příjmení]],4,0))</f>
        <v/>
      </c>
      <c r="F36" s="94"/>
      <c r="H36" s="113"/>
      <c r="I36" s="113"/>
      <c r="K36" s="15"/>
      <c r="L36" s="15"/>
      <c r="M36" s="15">
        <f t="shared" si="0"/>
        <v>1</v>
      </c>
      <c r="N36" s="15" t="str">
        <f t="shared" si="2"/>
        <v>-</v>
      </c>
      <c r="O36" s="150">
        <f t="shared" si="1"/>
        <v>0</v>
      </c>
      <c r="P36" s="15" t="str">
        <f>IF(COUNTIF('Personálie dobrovolníků '!U:X,N36)&gt;0,"ANO","")</f>
        <v/>
      </c>
      <c r="Q36" s="15"/>
    </row>
    <row r="37" spans="2:17" s="25" customFormat="1" x14ac:dyDescent="0.3">
      <c r="B37" s="15" t="str">
        <f>IF(A37="","",VLOOKUP(A37,Tabulka3[[Číslo smlouvy   u pravidelné činnosti]:[Příjmení]],3,0))</f>
        <v/>
      </c>
      <c r="C37" s="15" t="str">
        <f>IF(A37="","",VLOOKUP(A37,Tabulka3[[Číslo smlouvy   u pravidelné činnosti]:[Příjmení]],4,0))</f>
        <v/>
      </c>
      <c r="F37" s="94"/>
      <c r="H37" s="113"/>
      <c r="I37" s="113"/>
      <c r="K37" s="15"/>
      <c r="L37" s="15"/>
      <c r="M37" s="15">
        <f t="shared" si="0"/>
        <v>1</v>
      </c>
      <c r="N37" s="15" t="str">
        <f t="shared" si="2"/>
        <v>-</v>
      </c>
      <c r="O37" s="150">
        <f t="shared" si="1"/>
        <v>0</v>
      </c>
      <c r="P37" s="15" t="str">
        <f>IF(COUNTIF('Personálie dobrovolníků '!U:X,N37)&gt;0,"ANO","")</f>
        <v/>
      </c>
      <c r="Q37" s="15"/>
    </row>
    <row r="38" spans="2:17" s="25" customFormat="1" x14ac:dyDescent="0.3">
      <c r="B38" s="15" t="str">
        <f>IF(A38="","",VLOOKUP(A38,Tabulka3[[Číslo smlouvy   u pravidelné činnosti]:[Příjmení]],3,0))</f>
        <v/>
      </c>
      <c r="C38" s="15" t="str">
        <f>IF(A38="","",VLOOKUP(A38,Tabulka3[[Číslo smlouvy   u pravidelné činnosti]:[Příjmení]],4,0))</f>
        <v/>
      </c>
      <c r="F38" s="94"/>
      <c r="H38" s="113"/>
      <c r="I38" s="113"/>
      <c r="K38" s="15"/>
      <c r="L38" s="15"/>
      <c r="M38" s="15">
        <f t="shared" si="0"/>
        <v>1</v>
      </c>
      <c r="N38" s="15" t="str">
        <f t="shared" si="2"/>
        <v>-</v>
      </c>
      <c r="O38" s="150">
        <f t="shared" si="1"/>
        <v>0</v>
      </c>
      <c r="P38" s="15" t="str">
        <f>IF(COUNTIF('Personálie dobrovolníků '!U:X,N38)&gt;0,"ANO","")</f>
        <v/>
      </c>
      <c r="Q38" s="15"/>
    </row>
    <row r="39" spans="2:17" s="25" customFormat="1" x14ac:dyDescent="0.3">
      <c r="B39" s="15" t="str">
        <f>IF(A39="","",VLOOKUP(A39,Tabulka3[[Číslo smlouvy   u pravidelné činnosti]:[Příjmení]],3,0))</f>
        <v/>
      </c>
      <c r="C39" s="15" t="str">
        <f>IF(A39="","",VLOOKUP(A39,Tabulka3[[Číslo smlouvy   u pravidelné činnosti]:[Příjmení]],4,0))</f>
        <v/>
      </c>
      <c r="F39" s="94"/>
      <c r="H39" s="113"/>
      <c r="I39" s="113"/>
      <c r="K39" s="15"/>
      <c r="L39" s="15"/>
      <c r="M39" s="15">
        <f t="shared" si="0"/>
        <v>1</v>
      </c>
      <c r="N39" s="15" t="str">
        <f t="shared" si="2"/>
        <v>-</v>
      </c>
      <c r="O39" s="150">
        <f t="shared" si="1"/>
        <v>0</v>
      </c>
      <c r="P39" s="15" t="str">
        <f>IF(COUNTIF('Personálie dobrovolníků '!U:X,N39)&gt;0,"ANO","")</f>
        <v/>
      </c>
      <c r="Q39" s="15"/>
    </row>
    <row r="40" spans="2:17" s="25" customFormat="1" x14ac:dyDescent="0.3">
      <c r="B40" s="15" t="str">
        <f>IF(A40="","",VLOOKUP(A40,Tabulka3[[Číslo smlouvy   u pravidelné činnosti]:[Příjmení]],3,0))</f>
        <v/>
      </c>
      <c r="C40" s="15" t="str">
        <f>IF(A40="","",VLOOKUP(A40,Tabulka3[[Číslo smlouvy   u pravidelné činnosti]:[Příjmení]],4,0))</f>
        <v/>
      </c>
      <c r="F40" s="94"/>
      <c r="H40" s="113"/>
      <c r="I40" s="113"/>
      <c r="K40" s="15"/>
      <c r="L40" s="15"/>
      <c r="M40" s="15">
        <f t="shared" si="0"/>
        <v>1</v>
      </c>
      <c r="N40" s="15" t="str">
        <f t="shared" si="2"/>
        <v>-</v>
      </c>
      <c r="O40" s="150">
        <f t="shared" si="1"/>
        <v>0</v>
      </c>
      <c r="P40" s="15" t="str">
        <f>IF(COUNTIF('Personálie dobrovolníků '!U:X,N40)&gt;0,"ANO","")</f>
        <v/>
      </c>
      <c r="Q40" s="15"/>
    </row>
    <row r="41" spans="2:17" s="25" customFormat="1" x14ac:dyDescent="0.3">
      <c r="B41" s="15" t="str">
        <f>IF(A41="","",VLOOKUP(A41,Tabulka3[[Číslo smlouvy   u pravidelné činnosti]:[Příjmení]],3,0))</f>
        <v/>
      </c>
      <c r="C41" s="15" t="str">
        <f>IF(A41="","",VLOOKUP(A41,Tabulka3[[Číslo smlouvy   u pravidelné činnosti]:[Příjmení]],4,0))</f>
        <v/>
      </c>
      <c r="F41" s="94"/>
      <c r="H41" s="113"/>
      <c r="I41" s="113"/>
      <c r="K41" s="15"/>
      <c r="L41" s="15"/>
      <c r="M41" s="15">
        <f t="shared" si="0"/>
        <v>1</v>
      </c>
      <c r="N41" s="15" t="str">
        <f t="shared" si="2"/>
        <v>-</v>
      </c>
      <c r="O41" s="150">
        <f t="shared" si="1"/>
        <v>0</v>
      </c>
      <c r="P41" s="15" t="str">
        <f>IF(COUNTIF('Personálie dobrovolníků '!U:X,N41)&gt;0,"ANO","")</f>
        <v/>
      </c>
      <c r="Q41" s="15"/>
    </row>
    <row r="42" spans="2:17" s="25" customFormat="1" x14ac:dyDescent="0.3">
      <c r="B42" s="15" t="str">
        <f>IF(A42="","",VLOOKUP(A42,Tabulka3[[Číslo smlouvy   u pravidelné činnosti]:[Příjmení]],3,0))</f>
        <v/>
      </c>
      <c r="C42" s="15" t="str">
        <f>IF(A42="","",VLOOKUP(A42,Tabulka3[[Číslo smlouvy   u pravidelné činnosti]:[Příjmení]],4,0))</f>
        <v/>
      </c>
      <c r="F42" s="94"/>
      <c r="H42" s="113"/>
      <c r="I42" s="113"/>
      <c r="K42" s="15"/>
      <c r="L42" s="15"/>
      <c r="M42" s="15">
        <f t="shared" si="0"/>
        <v>1</v>
      </c>
      <c r="N42" s="15" t="str">
        <f t="shared" si="2"/>
        <v>-</v>
      </c>
      <c r="O42" s="150">
        <f t="shared" si="1"/>
        <v>0</v>
      </c>
      <c r="P42" s="15" t="str">
        <f>IF(COUNTIF('Personálie dobrovolníků '!U:X,N42)&gt;0,"ANO","")</f>
        <v/>
      </c>
      <c r="Q42" s="15"/>
    </row>
    <row r="43" spans="2:17" s="25" customFormat="1" x14ac:dyDescent="0.3">
      <c r="B43" s="15" t="str">
        <f>IF(A43="","",VLOOKUP(A43,Tabulka3[[Číslo smlouvy   u pravidelné činnosti]:[Příjmení]],3,0))</f>
        <v/>
      </c>
      <c r="C43" s="15" t="str">
        <f>IF(A43="","",VLOOKUP(A43,Tabulka3[[Číslo smlouvy   u pravidelné činnosti]:[Příjmení]],4,0))</f>
        <v/>
      </c>
      <c r="F43" s="94"/>
      <c r="H43" s="113"/>
      <c r="I43" s="113"/>
      <c r="K43" s="15"/>
      <c r="L43" s="15"/>
      <c r="M43" s="15">
        <f t="shared" si="0"/>
        <v>1</v>
      </c>
      <c r="N43" s="15" t="str">
        <f t="shared" si="2"/>
        <v>-</v>
      </c>
      <c r="O43" s="150">
        <f t="shared" si="1"/>
        <v>0</v>
      </c>
      <c r="P43" s="15" t="str">
        <f>IF(COUNTIF('Personálie dobrovolníků '!U:X,N43)&gt;0,"ANO","")</f>
        <v/>
      </c>
      <c r="Q43" s="15"/>
    </row>
    <row r="44" spans="2:17" s="25" customFormat="1" x14ac:dyDescent="0.3">
      <c r="B44" s="15" t="str">
        <f>IF(A44="","",VLOOKUP(A44,Tabulka3[[Číslo smlouvy   u pravidelné činnosti]:[Příjmení]],3,0))</f>
        <v/>
      </c>
      <c r="C44" s="15" t="str">
        <f>IF(A44="","",VLOOKUP(A44,Tabulka3[[Číslo smlouvy   u pravidelné činnosti]:[Příjmení]],4,0))</f>
        <v/>
      </c>
      <c r="F44" s="94"/>
      <c r="H44" s="113"/>
      <c r="I44" s="113"/>
      <c r="K44" s="15"/>
      <c r="L44" s="15"/>
      <c r="M44" s="15">
        <f t="shared" si="0"/>
        <v>1</v>
      </c>
      <c r="N44" s="15" t="str">
        <f t="shared" si="2"/>
        <v>-</v>
      </c>
      <c r="O44" s="150">
        <f t="shared" si="1"/>
        <v>0</v>
      </c>
      <c r="P44" s="15" t="str">
        <f>IF(COUNTIF('Personálie dobrovolníků '!U:X,N44)&gt;0,"ANO","")</f>
        <v/>
      </c>
      <c r="Q44" s="15"/>
    </row>
    <row r="45" spans="2:17" s="25" customFormat="1" x14ac:dyDescent="0.3">
      <c r="B45" s="15" t="str">
        <f>IF(A45="","",VLOOKUP(A45,Tabulka3[[Číslo smlouvy   u pravidelné činnosti]:[Příjmení]],3,0))</f>
        <v/>
      </c>
      <c r="C45" s="15" t="str">
        <f>IF(A45="","",VLOOKUP(A45,Tabulka3[[Číslo smlouvy   u pravidelné činnosti]:[Příjmení]],4,0))</f>
        <v/>
      </c>
      <c r="F45" s="94"/>
      <c r="H45" s="113"/>
      <c r="I45" s="113"/>
      <c r="K45" s="15"/>
      <c r="L45" s="15"/>
      <c r="M45" s="15">
        <f t="shared" si="0"/>
        <v>1</v>
      </c>
      <c r="N45" s="15" t="str">
        <f t="shared" si="2"/>
        <v>-</v>
      </c>
      <c r="O45" s="150">
        <f t="shared" si="1"/>
        <v>0</v>
      </c>
      <c r="P45" s="15" t="str">
        <f>IF(COUNTIF('Personálie dobrovolníků '!U:X,N45)&gt;0,"ANO","")</f>
        <v/>
      </c>
      <c r="Q45" s="15"/>
    </row>
    <row r="46" spans="2:17" s="25" customFormat="1" x14ac:dyDescent="0.3">
      <c r="B46" s="15" t="str">
        <f>IF(A46="","",VLOOKUP(A46,Tabulka3[[Číslo smlouvy   u pravidelné činnosti]:[Příjmení]],3,0))</f>
        <v/>
      </c>
      <c r="C46" s="15" t="str">
        <f>IF(A46="","",VLOOKUP(A46,Tabulka3[[Číslo smlouvy   u pravidelné činnosti]:[Příjmení]],4,0))</f>
        <v/>
      </c>
      <c r="F46" s="94"/>
      <c r="H46" s="113"/>
      <c r="I46" s="113"/>
      <c r="K46" s="15"/>
      <c r="L46" s="15"/>
      <c r="M46" s="15">
        <f t="shared" si="0"/>
        <v>1</v>
      </c>
      <c r="N46" s="15" t="str">
        <f t="shared" si="2"/>
        <v>-</v>
      </c>
      <c r="O46" s="150">
        <f t="shared" si="1"/>
        <v>0</v>
      </c>
      <c r="P46" s="15" t="str">
        <f>IF(COUNTIF('Personálie dobrovolníků '!U:X,N46)&gt;0,"ANO","")</f>
        <v/>
      </c>
      <c r="Q46" s="15"/>
    </row>
    <row r="47" spans="2:17" s="25" customFormat="1" x14ac:dyDescent="0.3">
      <c r="B47" s="15" t="str">
        <f>IF(A47="","",VLOOKUP(A47,Tabulka3[[Číslo smlouvy   u pravidelné činnosti]:[Příjmení]],3,0))</f>
        <v/>
      </c>
      <c r="C47" s="15" t="str">
        <f>IF(A47="","",VLOOKUP(A47,Tabulka3[[Číslo smlouvy   u pravidelné činnosti]:[Příjmení]],4,0))</f>
        <v/>
      </c>
      <c r="F47" s="94"/>
      <c r="H47" s="113"/>
      <c r="I47" s="113"/>
      <c r="K47" s="15"/>
      <c r="L47" s="15"/>
      <c r="M47" s="15">
        <f t="shared" si="0"/>
        <v>1</v>
      </c>
      <c r="N47" s="15" t="str">
        <f t="shared" si="2"/>
        <v>-</v>
      </c>
      <c r="O47" s="150">
        <f t="shared" si="1"/>
        <v>0</v>
      </c>
      <c r="P47" s="15" t="str">
        <f>IF(COUNTIF('Personálie dobrovolníků '!U:X,N47)&gt;0,"ANO","")</f>
        <v/>
      </c>
      <c r="Q47" s="15"/>
    </row>
    <row r="48" spans="2:17" s="25" customFormat="1" x14ac:dyDescent="0.3">
      <c r="B48" s="15" t="str">
        <f>IF(A48="","",VLOOKUP(A48,Tabulka3[[Číslo smlouvy   u pravidelné činnosti]:[Příjmení]],3,0))</f>
        <v/>
      </c>
      <c r="C48" s="15" t="str">
        <f>IF(A48="","",VLOOKUP(A48,Tabulka3[[Číslo smlouvy   u pravidelné činnosti]:[Příjmení]],4,0))</f>
        <v/>
      </c>
      <c r="F48" s="94"/>
      <c r="H48" s="113"/>
      <c r="I48" s="113"/>
      <c r="K48" s="15"/>
      <c r="L48" s="15"/>
      <c r="M48" s="15">
        <f t="shared" si="0"/>
        <v>1</v>
      </c>
      <c r="N48" s="15" t="str">
        <f t="shared" si="2"/>
        <v>-</v>
      </c>
      <c r="O48" s="150">
        <f t="shared" si="1"/>
        <v>0</v>
      </c>
      <c r="P48" s="15" t="str">
        <f>IF(COUNTIF('Personálie dobrovolníků '!U:X,N48)&gt;0,"ANO","")</f>
        <v/>
      </c>
      <c r="Q48" s="15"/>
    </row>
    <row r="49" spans="2:17" s="25" customFormat="1" x14ac:dyDescent="0.3">
      <c r="B49" s="15" t="str">
        <f>IF(A49="","",VLOOKUP(A49,Tabulka3[[Číslo smlouvy   u pravidelné činnosti]:[Příjmení]],3,0))</f>
        <v/>
      </c>
      <c r="C49" s="15" t="str">
        <f>IF(A49="","",VLOOKUP(A49,Tabulka3[[Číslo smlouvy   u pravidelné činnosti]:[Příjmení]],4,0))</f>
        <v/>
      </c>
      <c r="F49" s="94"/>
      <c r="H49" s="113"/>
      <c r="I49" s="113"/>
      <c r="K49" s="15"/>
      <c r="L49" s="15"/>
      <c r="M49" s="15">
        <f t="shared" si="0"/>
        <v>1</v>
      </c>
      <c r="N49" s="15" t="str">
        <f t="shared" si="2"/>
        <v>-</v>
      </c>
      <c r="O49" s="150">
        <f t="shared" si="1"/>
        <v>0</v>
      </c>
      <c r="P49" s="15" t="str">
        <f>IF(COUNTIF('Personálie dobrovolníků '!U:X,N49)&gt;0,"ANO","")</f>
        <v/>
      </c>
      <c r="Q49" s="15"/>
    </row>
    <row r="50" spans="2:17" s="25" customFormat="1" x14ac:dyDescent="0.3">
      <c r="B50" s="15" t="str">
        <f>IF(A50="","",VLOOKUP(A50,Tabulka3[[Číslo smlouvy   u pravidelné činnosti]:[Příjmení]],3,0))</f>
        <v/>
      </c>
      <c r="C50" s="15" t="str">
        <f>IF(A50="","",VLOOKUP(A50,Tabulka3[[Číslo smlouvy   u pravidelné činnosti]:[Příjmení]],4,0))</f>
        <v/>
      </c>
      <c r="F50" s="94"/>
      <c r="H50" s="113"/>
      <c r="I50" s="113"/>
      <c r="K50" s="15"/>
      <c r="L50" s="15"/>
      <c r="M50" s="15">
        <f t="shared" si="0"/>
        <v>1</v>
      </c>
      <c r="N50" s="15" t="str">
        <f t="shared" si="2"/>
        <v>-</v>
      </c>
      <c r="O50" s="150">
        <f t="shared" si="1"/>
        <v>0</v>
      </c>
      <c r="P50" s="15" t="str">
        <f>IF(COUNTIF('Personálie dobrovolníků '!U:X,N50)&gt;0,"ANO","")</f>
        <v/>
      </c>
      <c r="Q50" s="15"/>
    </row>
    <row r="51" spans="2:17" s="25" customFormat="1" x14ac:dyDescent="0.3">
      <c r="B51" s="15" t="str">
        <f>IF(A51="","",VLOOKUP(A51,Tabulka3[[Číslo smlouvy   u pravidelné činnosti]:[Příjmení]],3,0))</f>
        <v/>
      </c>
      <c r="C51" s="15" t="str">
        <f>IF(A51="","",VLOOKUP(A51,Tabulka3[[Číslo smlouvy   u pravidelné činnosti]:[Příjmení]],4,0))</f>
        <v/>
      </c>
      <c r="F51" s="94"/>
      <c r="H51" s="113"/>
      <c r="I51" s="113"/>
      <c r="K51" s="15"/>
      <c r="L51" s="15"/>
      <c r="M51" s="15">
        <f t="shared" si="0"/>
        <v>1</v>
      </c>
      <c r="N51" s="15" t="str">
        <f t="shared" si="2"/>
        <v>-</v>
      </c>
      <c r="O51" s="150">
        <f t="shared" si="1"/>
        <v>0</v>
      </c>
      <c r="P51" s="15" t="str">
        <f>IF(COUNTIF('Personálie dobrovolníků '!U:X,N51)&gt;0,"ANO","")</f>
        <v/>
      </c>
      <c r="Q51" s="15"/>
    </row>
    <row r="52" spans="2:17" s="25" customFormat="1" x14ac:dyDescent="0.3">
      <c r="B52" s="15" t="str">
        <f>IF(A52="","",VLOOKUP(A52,Tabulka3[[Číslo smlouvy   u pravidelné činnosti]:[Příjmení]],3,0))</f>
        <v/>
      </c>
      <c r="C52" s="15" t="str">
        <f>IF(A52="","",VLOOKUP(A52,Tabulka3[[Číslo smlouvy   u pravidelné činnosti]:[Příjmení]],4,0))</f>
        <v/>
      </c>
      <c r="F52" s="94"/>
      <c r="H52" s="113"/>
      <c r="I52" s="113"/>
      <c r="K52" s="15"/>
      <c r="L52" s="15"/>
      <c r="M52" s="15">
        <f t="shared" si="0"/>
        <v>1</v>
      </c>
      <c r="N52" s="15" t="str">
        <f t="shared" si="2"/>
        <v>-</v>
      </c>
      <c r="O52" s="150">
        <f t="shared" si="1"/>
        <v>0</v>
      </c>
      <c r="P52" s="15" t="str">
        <f>IF(COUNTIF('Personálie dobrovolníků '!U:X,N52)&gt;0,"ANO","")</f>
        <v/>
      </c>
      <c r="Q52" s="15"/>
    </row>
    <row r="53" spans="2:17" s="25" customFormat="1" x14ac:dyDescent="0.3">
      <c r="B53" s="15" t="str">
        <f>IF(A53="","",VLOOKUP(A53,Tabulka3[[Číslo smlouvy   u pravidelné činnosti]:[Příjmení]],3,0))</f>
        <v/>
      </c>
      <c r="C53" s="15" t="str">
        <f>IF(A53="","",VLOOKUP(A53,Tabulka3[[Číslo smlouvy   u pravidelné činnosti]:[Příjmení]],4,0))</f>
        <v/>
      </c>
      <c r="F53" s="94"/>
      <c r="H53" s="113"/>
      <c r="I53" s="113"/>
      <c r="K53" s="15"/>
      <c r="L53" s="15"/>
      <c r="M53" s="15">
        <f t="shared" si="0"/>
        <v>1</v>
      </c>
      <c r="N53" s="15" t="str">
        <f t="shared" si="2"/>
        <v>-</v>
      </c>
      <c r="O53" s="150">
        <f t="shared" si="1"/>
        <v>0</v>
      </c>
      <c r="P53" s="15" t="str">
        <f>IF(COUNTIF('Personálie dobrovolníků '!U:X,N53)&gt;0,"ANO","")</f>
        <v/>
      </c>
      <c r="Q53" s="15"/>
    </row>
    <row r="54" spans="2:17" s="25" customFormat="1" x14ac:dyDescent="0.3">
      <c r="B54" s="15" t="str">
        <f>IF(A54="","",VLOOKUP(A54,Tabulka3[[Číslo smlouvy   u pravidelné činnosti]:[Příjmení]],3,0))</f>
        <v/>
      </c>
      <c r="C54" s="15" t="str">
        <f>IF(A54="","",VLOOKUP(A54,Tabulka3[[Číslo smlouvy   u pravidelné činnosti]:[Příjmení]],4,0))</f>
        <v/>
      </c>
      <c r="F54" s="94"/>
      <c r="H54" s="113"/>
      <c r="I54" s="113"/>
      <c r="K54" s="15"/>
      <c r="L54" s="15"/>
      <c r="M54" s="15">
        <f t="shared" si="0"/>
        <v>1</v>
      </c>
      <c r="N54" s="15" t="str">
        <f t="shared" si="2"/>
        <v>-</v>
      </c>
      <c r="O54" s="150">
        <f t="shared" si="1"/>
        <v>0</v>
      </c>
      <c r="P54" s="15" t="str">
        <f>IF(COUNTIF('Personálie dobrovolníků '!U:X,N54)&gt;0,"ANO","")</f>
        <v/>
      </c>
      <c r="Q54" s="15"/>
    </row>
    <row r="55" spans="2:17" s="25" customFormat="1" x14ac:dyDescent="0.3">
      <c r="B55" s="15" t="str">
        <f>IF(A55="","",VLOOKUP(A55,Tabulka3[[Číslo smlouvy   u pravidelné činnosti]:[Příjmení]],3,0))</f>
        <v/>
      </c>
      <c r="C55" s="15" t="str">
        <f>IF(A55="","",VLOOKUP(A55,Tabulka3[[Číslo smlouvy   u pravidelné činnosti]:[Příjmení]],4,0))</f>
        <v/>
      </c>
      <c r="F55" s="94"/>
      <c r="H55" s="113"/>
      <c r="I55" s="113"/>
      <c r="K55" s="15"/>
      <c r="L55" s="15"/>
      <c r="M55" s="15">
        <f t="shared" si="0"/>
        <v>1</v>
      </c>
      <c r="N55" s="15" t="str">
        <f t="shared" si="2"/>
        <v>-</v>
      </c>
      <c r="O55" s="150">
        <f t="shared" si="1"/>
        <v>0</v>
      </c>
      <c r="P55" s="15" t="str">
        <f>IF(COUNTIF('Personálie dobrovolníků '!U:X,N55)&gt;0,"ANO","")</f>
        <v/>
      </c>
      <c r="Q55" s="15"/>
    </row>
    <row r="56" spans="2:17" s="25" customFormat="1" x14ac:dyDescent="0.3">
      <c r="B56" s="15" t="str">
        <f>IF(A56="","",VLOOKUP(A56,Tabulka3[[Číslo smlouvy   u pravidelné činnosti]:[Příjmení]],3,0))</f>
        <v/>
      </c>
      <c r="C56" s="15" t="str">
        <f>IF(A56="","",VLOOKUP(A56,Tabulka3[[Číslo smlouvy   u pravidelné činnosti]:[Příjmení]],4,0))</f>
        <v/>
      </c>
      <c r="F56" s="94"/>
      <c r="H56" s="113"/>
      <c r="I56" s="113"/>
      <c r="K56" s="15"/>
      <c r="L56" s="15"/>
      <c r="M56" s="15">
        <f t="shared" si="0"/>
        <v>1</v>
      </c>
      <c r="N56" s="15" t="str">
        <f t="shared" si="2"/>
        <v>-</v>
      </c>
      <c r="O56" s="150">
        <f t="shared" si="1"/>
        <v>0</v>
      </c>
      <c r="P56" s="15" t="str">
        <f>IF(COUNTIF('Personálie dobrovolníků '!U:X,N56)&gt;0,"ANO","")</f>
        <v/>
      </c>
      <c r="Q56" s="15"/>
    </row>
    <row r="57" spans="2:17" s="25" customFormat="1" x14ac:dyDescent="0.3">
      <c r="B57" s="15" t="str">
        <f>IF(A57="","",VLOOKUP(A57,Tabulka3[[Číslo smlouvy   u pravidelné činnosti]:[Příjmení]],3,0))</f>
        <v/>
      </c>
      <c r="C57" s="15" t="str">
        <f>IF(A57="","",VLOOKUP(A57,Tabulka3[[Číslo smlouvy   u pravidelné činnosti]:[Příjmení]],4,0))</f>
        <v/>
      </c>
      <c r="F57" s="94"/>
      <c r="H57" s="113"/>
      <c r="I57" s="113"/>
      <c r="K57" s="15"/>
      <c r="L57" s="15"/>
      <c r="M57" s="15">
        <f t="shared" si="0"/>
        <v>1</v>
      </c>
      <c r="N57" s="15" t="str">
        <f t="shared" si="2"/>
        <v>-</v>
      </c>
      <c r="O57" s="150">
        <f t="shared" si="1"/>
        <v>0</v>
      </c>
      <c r="P57" s="15" t="str">
        <f>IF(COUNTIF('Personálie dobrovolníků '!U:X,N57)&gt;0,"ANO","")</f>
        <v/>
      </c>
      <c r="Q57" s="15"/>
    </row>
    <row r="58" spans="2:17" s="25" customFormat="1" x14ac:dyDescent="0.3">
      <c r="B58" s="15" t="str">
        <f>IF(A58="","",VLOOKUP(A58,Tabulka3[[Číslo smlouvy   u pravidelné činnosti]:[Příjmení]],3,0))</f>
        <v/>
      </c>
      <c r="C58" s="15" t="str">
        <f>IF(A58="","",VLOOKUP(A58,Tabulka3[[Číslo smlouvy   u pravidelné činnosti]:[Příjmení]],4,0))</f>
        <v/>
      </c>
      <c r="F58" s="94"/>
      <c r="H58" s="113"/>
      <c r="I58" s="113"/>
      <c r="K58" s="15"/>
      <c r="L58" s="15"/>
      <c r="M58" s="15">
        <f t="shared" si="0"/>
        <v>1</v>
      </c>
      <c r="N58" s="15" t="str">
        <f t="shared" si="2"/>
        <v>-</v>
      </c>
      <c r="O58" s="150">
        <f t="shared" si="1"/>
        <v>0</v>
      </c>
      <c r="P58" s="15" t="str">
        <f>IF(COUNTIF('Personálie dobrovolníků '!U:X,N58)&gt;0,"ANO","")</f>
        <v/>
      </c>
      <c r="Q58" s="15"/>
    </row>
    <row r="59" spans="2:17" s="25" customFormat="1" x14ac:dyDescent="0.3">
      <c r="B59" s="15" t="str">
        <f>IF(A59="","",VLOOKUP(A59,Tabulka3[[Číslo smlouvy   u pravidelné činnosti]:[Příjmení]],3,0))</f>
        <v/>
      </c>
      <c r="C59" s="15" t="str">
        <f>IF(A59="","",VLOOKUP(A59,Tabulka3[[Číslo smlouvy   u pravidelné činnosti]:[Příjmení]],4,0))</f>
        <v/>
      </c>
      <c r="F59" s="94"/>
      <c r="H59" s="113"/>
      <c r="I59" s="113"/>
      <c r="K59" s="15"/>
      <c r="L59" s="15"/>
      <c r="M59" s="15">
        <f t="shared" si="0"/>
        <v>1</v>
      </c>
      <c r="N59" s="15" t="str">
        <f t="shared" si="2"/>
        <v>-</v>
      </c>
      <c r="O59" s="150">
        <f t="shared" si="1"/>
        <v>0</v>
      </c>
      <c r="P59" s="15" t="str">
        <f>IF(COUNTIF('Personálie dobrovolníků '!U:X,N59)&gt;0,"ANO","")</f>
        <v/>
      </c>
      <c r="Q59" s="15"/>
    </row>
    <row r="60" spans="2:17" s="25" customFormat="1" x14ac:dyDescent="0.3">
      <c r="B60" s="15" t="str">
        <f>IF(A60="","",VLOOKUP(A60,Tabulka3[[Číslo smlouvy   u pravidelné činnosti]:[Příjmení]],3,0))</f>
        <v/>
      </c>
      <c r="C60" s="15" t="str">
        <f>IF(A60="","",VLOOKUP(A60,Tabulka3[[Číslo smlouvy   u pravidelné činnosti]:[Příjmení]],4,0))</f>
        <v/>
      </c>
      <c r="F60" s="94"/>
      <c r="H60" s="113"/>
      <c r="I60" s="113"/>
      <c r="K60" s="15"/>
      <c r="L60" s="15"/>
      <c r="M60" s="15">
        <f t="shared" si="0"/>
        <v>1</v>
      </c>
      <c r="N60" s="15" t="str">
        <f t="shared" si="2"/>
        <v>-</v>
      </c>
      <c r="O60" s="150">
        <f t="shared" si="1"/>
        <v>0</v>
      </c>
      <c r="P60" s="15" t="str">
        <f>IF(COUNTIF('Personálie dobrovolníků '!U:X,N60)&gt;0,"ANO","")</f>
        <v/>
      </c>
      <c r="Q60" s="15"/>
    </row>
    <row r="61" spans="2:17" s="25" customFormat="1" x14ac:dyDescent="0.3">
      <c r="B61" s="15" t="str">
        <f>IF(A61="","",VLOOKUP(A61,Tabulka3[[Číslo smlouvy   u pravidelné činnosti]:[Příjmení]],3,0))</f>
        <v/>
      </c>
      <c r="C61" s="15" t="str">
        <f>IF(A61="","",VLOOKUP(A61,Tabulka3[[Číslo smlouvy   u pravidelné činnosti]:[Příjmení]],4,0))</f>
        <v/>
      </c>
      <c r="F61" s="94"/>
      <c r="H61" s="113"/>
      <c r="I61" s="113"/>
      <c r="K61" s="15"/>
      <c r="L61" s="15"/>
      <c r="M61" s="15">
        <f t="shared" si="0"/>
        <v>1</v>
      </c>
      <c r="N61" s="15" t="str">
        <f t="shared" si="2"/>
        <v>-</v>
      </c>
      <c r="O61" s="150">
        <f t="shared" si="1"/>
        <v>0</v>
      </c>
      <c r="P61" s="15" t="str">
        <f>IF(COUNTIF('Personálie dobrovolníků '!U:X,N61)&gt;0,"ANO","")</f>
        <v/>
      </c>
      <c r="Q61" s="15"/>
    </row>
    <row r="62" spans="2:17" s="25" customFormat="1" x14ac:dyDescent="0.3">
      <c r="B62" s="15" t="str">
        <f>IF(A62="","",VLOOKUP(A62,Tabulka3[[Číslo smlouvy   u pravidelné činnosti]:[Příjmení]],3,0))</f>
        <v/>
      </c>
      <c r="C62" s="15" t="str">
        <f>IF(A62="","",VLOOKUP(A62,Tabulka3[[Číslo smlouvy   u pravidelné činnosti]:[Příjmení]],4,0))</f>
        <v/>
      </c>
      <c r="F62" s="94"/>
      <c r="H62" s="113"/>
      <c r="I62" s="113"/>
      <c r="K62" s="15"/>
      <c r="L62" s="15"/>
      <c r="M62" s="15">
        <f t="shared" si="0"/>
        <v>1</v>
      </c>
      <c r="N62" s="15" t="str">
        <f t="shared" si="2"/>
        <v>-</v>
      </c>
      <c r="O62" s="150">
        <f t="shared" si="1"/>
        <v>0</v>
      </c>
      <c r="P62" s="15" t="str">
        <f>IF(COUNTIF('Personálie dobrovolníků '!U:X,N62)&gt;0,"ANO","")</f>
        <v/>
      </c>
      <c r="Q62" s="15"/>
    </row>
    <row r="63" spans="2:17" s="25" customFormat="1" x14ac:dyDescent="0.3">
      <c r="B63" s="15" t="str">
        <f>IF(A63="","",VLOOKUP(A63,Tabulka3[[Číslo smlouvy   u pravidelné činnosti]:[Příjmení]],3,0))</f>
        <v/>
      </c>
      <c r="C63" s="15" t="str">
        <f>IF(A63="","",VLOOKUP(A63,Tabulka3[[Číslo smlouvy   u pravidelné činnosti]:[Příjmení]],4,0))</f>
        <v/>
      </c>
      <c r="F63" s="94"/>
      <c r="H63" s="113"/>
      <c r="I63" s="113"/>
      <c r="K63" s="15"/>
      <c r="L63" s="15"/>
      <c r="M63" s="15">
        <f t="shared" si="0"/>
        <v>1</v>
      </c>
      <c r="N63" s="15" t="str">
        <f t="shared" si="2"/>
        <v>-</v>
      </c>
      <c r="O63" s="150">
        <f t="shared" si="1"/>
        <v>0</v>
      </c>
      <c r="P63" s="15" t="str">
        <f>IF(COUNTIF('Personálie dobrovolníků '!U:X,N63)&gt;0,"ANO","")</f>
        <v/>
      </c>
      <c r="Q63" s="15"/>
    </row>
    <row r="64" spans="2:17" s="25" customFormat="1" x14ac:dyDescent="0.3">
      <c r="B64" s="15" t="str">
        <f>IF(A64="","",VLOOKUP(A64,Tabulka3[[Číslo smlouvy   u pravidelné činnosti]:[Příjmení]],3,0))</f>
        <v/>
      </c>
      <c r="C64" s="15" t="str">
        <f>IF(A64="","",VLOOKUP(A64,Tabulka3[[Číslo smlouvy   u pravidelné činnosti]:[Příjmení]],4,0))</f>
        <v/>
      </c>
      <c r="F64" s="94"/>
      <c r="H64" s="113"/>
      <c r="I64" s="113"/>
      <c r="K64" s="15"/>
      <c r="L64" s="15"/>
      <c r="M64" s="15">
        <f t="shared" si="0"/>
        <v>1</v>
      </c>
      <c r="N64" s="15" t="str">
        <f t="shared" si="2"/>
        <v>-</v>
      </c>
      <c r="O64" s="150">
        <f t="shared" si="1"/>
        <v>0</v>
      </c>
      <c r="P64" s="15" t="str">
        <f>IF(COUNTIF('Personálie dobrovolníků '!U:X,N64)&gt;0,"ANO","")</f>
        <v/>
      </c>
      <c r="Q64" s="15"/>
    </row>
    <row r="65" spans="2:17" s="25" customFormat="1" x14ac:dyDescent="0.3">
      <c r="B65" s="15" t="str">
        <f>IF(A65="","",VLOOKUP(A65,Tabulka3[[Číslo smlouvy   u pravidelné činnosti]:[Příjmení]],3,0))</f>
        <v/>
      </c>
      <c r="C65" s="15" t="str">
        <f>IF(A65="","",VLOOKUP(A65,Tabulka3[[Číslo smlouvy   u pravidelné činnosti]:[Příjmení]],4,0))</f>
        <v/>
      </c>
      <c r="F65" s="94"/>
      <c r="H65" s="113"/>
      <c r="I65" s="113"/>
      <c r="K65" s="15"/>
      <c r="L65" s="15"/>
      <c r="M65" s="15">
        <f t="shared" si="0"/>
        <v>1</v>
      </c>
      <c r="N65" s="15" t="str">
        <f t="shared" si="2"/>
        <v>-</v>
      </c>
      <c r="O65" s="150">
        <f t="shared" si="1"/>
        <v>0</v>
      </c>
      <c r="P65" s="15" t="str">
        <f>IF(COUNTIF('Personálie dobrovolníků '!U:X,N65)&gt;0,"ANO","")</f>
        <v/>
      </c>
      <c r="Q65" s="15"/>
    </row>
    <row r="66" spans="2:17" s="25" customFormat="1" x14ac:dyDescent="0.3">
      <c r="B66" s="15" t="str">
        <f>IF(A66="","",VLOOKUP(A66,Tabulka3[[Číslo smlouvy   u pravidelné činnosti]:[Příjmení]],3,0))</f>
        <v/>
      </c>
      <c r="C66" s="15" t="str">
        <f>IF(A66="","",VLOOKUP(A66,Tabulka3[[Číslo smlouvy   u pravidelné činnosti]:[Příjmení]],4,0))</f>
        <v/>
      </c>
      <c r="F66" s="94"/>
      <c r="H66" s="113"/>
      <c r="I66" s="113"/>
      <c r="K66" s="15"/>
      <c r="L66" s="15"/>
      <c r="M66" s="15">
        <f t="shared" si="0"/>
        <v>1</v>
      </c>
      <c r="N66" s="15" t="str">
        <f t="shared" si="2"/>
        <v>-</v>
      </c>
      <c r="O66" s="150">
        <f t="shared" si="1"/>
        <v>0</v>
      </c>
      <c r="P66" s="15" t="str">
        <f>IF(COUNTIF('Personálie dobrovolníků '!U:X,N66)&gt;0,"ANO","")</f>
        <v/>
      </c>
      <c r="Q66" s="15"/>
    </row>
    <row r="67" spans="2:17" s="25" customFormat="1" x14ac:dyDescent="0.3">
      <c r="B67" s="15" t="str">
        <f>IF(A67="","",VLOOKUP(A67,Tabulka3[[Číslo smlouvy   u pravidelné činnosti]:[Příjmení]],3,0))</f>
        <v/>
      </c>
      <c r="C67" s="15" t="str">
        <f>IF(A67="","",VLOOKUP(A67,Tabulka3[[Číslo smlouvy   u pravidelné činnosti]:[Příjmení]],4,0))</f>
        <v/>
      </c>
      <c r="F67" s="94"/>
      <c r="H67" s="113"/>
      <c r="I67" s="113"/>
      <c r="K67" s="15"/>
      <c r="L67" s="15"/>
      <c r="M67" s="15">
        <f t="shared" si="0"/>
        <v>1</v>
      </c>
      <c r="N67" s="15" t="str">
        <f t="shared" si="2"/>
        <v>-</v>
      </c>
      <c r="O67" s="150">
        <f t="shared" si="1"/>
        <v>0</v>
      </c>
      <c r="P67" s="15" t="str">
        <f>IF(COUNTIF('Personálie dobrovolníků '!U:X,N67)&gt;0,"ANO","")</f>
        <v/>
      </c>
      <c r="Q67" s="15"/>
    </row>
    <row r="68" spans="2:17" s="25" customFormat="1" x14ac:dyDescent="0.3">
      <c r="B68" s="15" t="str">
        <f>IF(A68="","",VLOOKUP(A68,Tabulka3[[Číslo smlouvy   u pravidelné činnosti]:[Příjmení]],3,0))</f>
        <v/>
      </c>
      <c r="C68" s="15" t="str">
        <f>IF(A68="","",VLOOKUP(A68,Tabulka3[[Číslo smlouvy   u pravidelné činnosti]:[Příjmení]],4,0))</f>
        <v/>
      </c>
      <c r="F68" s="94"/>
      <c r="H68" s="113"/>
      <c r="I68" s="113"/>
      <c r="K68" s="15"/>
      <c r="L68" s="15"/>
      <c r="M68" s="15">
        <f t="shared" ref="M68:M131" si="3">IF(OR(
   AND($H68=$K$12, $I68=$L$4),
   AND($H68=$K$12, $I68=$L$5),
   AND($H68=$K$12, $I68=$L$6),
   AND($H68=$K$12, $I68=$L$7),
   AND($H68=$K$11, $I68=$L$4),
   AND($H68=$K$11, $I68=$L$5),
   AND($H68=$K$11, $I68=$L$6),
   AND($H68=$K$11, $I68=$L$7),
   AND($H68=$K$5, $I68=$L$5),
   AND($H68=$K$6, $I68=$L$4),
   AND($H68=$K$6, $I68=$L$5),
   AND($H68=$K$6, $I68=$L$7),
   AND($H68=$K$4, $I68=$L$6),
), 0, 1)</f>
        <v>1</v>
      </c>
      <c r="N68" s="15" t="str">
        <f t="shared" ref="N68:N131" si="4">A68 &amp; "-" &amp; J68</f>
        <v>-</v>
      </c>
      <c r="O68" s="150">
        <f t="shared" ref="O68:O131" si="5">IF(AND(M68&lt;&gt;0, P68="ANO"), 1, 0)</f>
        <v>0</v>
      </c>
      <c r="P68" s="15" t="str">
        <f>IF(COUNTIF('Personálie dobrovolníků '!U:X,N68)&gt;0,"ANO","")</f>
        <v/>
      </c>
      <c r="Q68" s="15"/>
    </row>
    <row r="69" spans="2:17" s="25" customFormat="1" x14ac:dyDescent="0.3">
      <c r="B69" s="15" t="str">
        <f>IF(A69="","",VLOOKUP(A69,Tabulka3[[Číslo smlouvy   u pravidelné činnosti]:[Příjmení]],3,0))</f>
        <v/>
      </c>
      <c r="C69" s="15" t="str">
        <f>IF(A69="","",VLOOKUP(A69,Tabulka3[[Číslo smlouvy   u pravidelné činnosti]:[Příjmení]],4,0))</f>
        <v/>
      </c>
      <c r="F69" s="94"/>
      <c r="H69" s="113"/>
      <c r="I69" s="113"/>
      <c r="K69" s="15"/>
      <c r="L69" s="15"/>
      <c r="M69" s="15">
        <f t="shared" si="3"/>
        <v>1</v>
      </c>
      <c r="N69" s="15" t="str">
        <f t="shared" si="4"/>
        <v>-</v>
      </c>
      <c r="O69" s="150">
        <f t="shared" si="5"/>
        <v>0</v>
      </c>
      <c r="P69" s="15" t="str">
        <f>IF(COUNTIF('Personálie dobrovolníků '!U:X,N69)&gt;0,"ANO","")</f>
        <v/>
      </c>
      <c r="Q69" s="15"/>
    </row>
    <row r="70" spans="2:17" s="25" customFormat="1" x14ac:dyDescent="0.3">
      <c r="B70" s="15" t="str">
        <f>IF(A70="","",VLOOKUP(A70,Tabulka3[[Číslo smlouvy   u pravidelné činnosti]:[Příjmení]],3,0))</f>
        <v/>
      </c>
      <c r="C70" s="15" t="str">
        <f>IF(A70="","",VLOOKUP(A70,Tabulka3[[Číslo smlouvy   u pravidelné činnosti]:[Příjmení]],4,0))</f>
        <v/>
      </c>
      <c r="F70" s="94"/>
      <c r="H70" s="113"/>
      <c r="I70" s="113"/>
      <c r="K70" s="15"/>
      <c r="L70" s="15"/>
      <c r="M70" s="15">
        <f t="shared" si="3"/>
        <v>1</v>
      </c>
      <c r="N70" s="15" t="str">
        <f t="shared" si="4"/>
        <v>-</v>
      </c>
      <c r="O70" s="150">
        <f t="shared" si="5"/>
        <v>0</v>
      </c>
      <c r="P70" s="15" t="str">
        <f>IF(COUNTIF('Personálie dobrovolníků '!U:X,N70)&gt;0,"ANO","")</f>
        <v/>
      </c>
      <c r="Q70" s="15"/>
    </row>
    <row r="71" spans="2:17" s="25" customFormat="1" x14ac:dyDescent="0.3">
      <c r="B71" s="15" t="str">
        <f>IF(A71="","",VLOOKUP(A71,Tabulka3[[Číslo smlouvy   u pravidelné činnosti]:[Příjmení]],3,0))</f>
        <v/>
      </c>
      <c r="C71" s="15" t="str">
        <f>IF(A71="","",VLOOKUP(A71,Tabulka3[[Číslo smlouvy   u pravidelné činnosti]:[Příjmení]],4,0))</f>
        <v/>
      </c>
      <c r="F71" s="94"/>
      <c r="H71" s="113"/>
      <c r="I71" s="113"/>
      <c r="K71" s="15"/>
      <c r="L71" s="15"/>
      <c r="M71" s="15">
        <f t="shared" si="3"/>
        <v>1</v>
      </c>
      <c r="N71" s="15" t="str">
        <f t="shared" si="4"/>
        <v>-</v>
      </c>
      <c r="O71" s="150">
        <f t="shared" si="5"/>
        <v>0</v>
      </c>
      <c r="P71" s="15" t="str">
        <f>IF(COUNTIF('Personálie dobrovolníků '!U:X,N71)&gt;0,"ANO","")</f>
        <v/>
      </c>
      <c r="Q71" s="15"/>
    </row>
    <row r="72" spans="2:17" s="25" customFormat="1" x14ac:dyDescent="0.3">
      <c r="B72" s="15" t="str">
        <f>IF(A72="","",VLOOKUP(A72,Tabulka3[[Číslo smlouvy   u pravidelné činnosti]:[Příjmení]],3,0))</f>
        <v/>
      </c>
      <c r="C72" s="15" t="str">
        <f>IF(A72="","",VLOOKUP(A72,Tabulka3[[Číslo smlouvy   u pravidelné činnosti]:[Příjmení]],4,0))</f>
        <v/>
      </c>
      <c r="F72" s="94"/>
      <c r="H72" s="113"/>
      <c r="I72" s="113"/>
      <c r="K72" s="15"/>
      <c r="L72" s="15"/>
      <c r="M72" s="15">
        <f t="shared" si="3"/>
        <v>1</v>
      </c>
      <c r="N72" s="15" t="str">
        <f t="shared" si="4"/>
        <v>-</v>
      </c>
      <c r="O72" s="150">
        <f t="shared" si="5"/>
        <v>0</v>
      </c>
      <c r="P72" s="15" t="str">
        <f>IF(COUNTIF('Personálie dobrovolníků '!U:X,N72)&gt;0,"ANO","")</f>
        <v/>
      </c>
      <c r="Q72" s="15"/>
    </row>
    <row r="73" spans="2:17" s="25" customFormat="1" x14ac:dyDescent="0.3">
      <c r="B73" s="15" t="str">
        <f>IF(A73="","",VLOOKUP(A73,Tabulka3[[Číslo smlouvy   u pravidelné činnosti]:[Příjmení]],3,0))</f>
        <v/>
      </c>
      <c r="C73" s="15" t="str">
        <f>IF(A73="","",VLOOKUP(A73,Tabulka3[[Číslo smlouvy   u pravidelné činnosti]:[Příjmení]],4,0))</f>
        <v/>
      </c>
      <c r="F73" s="94"/>
      <c r="H73" s="113"/>
      <c r="I73" s="113"/>
      <c r="K73" s="15"/>
      <c r="L73" s="15"/>
      <c r="M73" s="15">
        <f t="shared" si="3"/>
        <v>1</v>
      </c>
      <c r="N73" s="15" t="str">
        <f t="shared" si="4"/>
        <v>-</v>
      </c>
      <c r="O73" s="150">
        <f t="shared" si="5"/>
        <v>0</v>
      </c>
      <c r="P73" s="15" t="str">
        <f>IF(COUNTIF('Personálie dobrovolníků '!U:X,N73)&gt;0,"ANO","")</f>
        <v/>
      </c>
      <c r="Q73" s="15"/>
    </row>
    <row r="74" spans="2:17" s="25" customFormat="1" x14ac:dyDescent="0.3">
      <c r="B74" s="15" t="str">
        <f>IF(A74="","",VLOOKUP(A74,Tabulka3[[Číslo smlouvy   u pravidelné činnosti]:[Příjmení]],3,0))</f>
        <v/>
      </c>
      <c r="C74" s="15" t="str">
        <f>IF(A74="","",VLOOKUP(A74,Tabulka3[[Číslo smlouvy   u pravidelné činnosti]:[Příjmení]],4,0))</f>
        <v/>
      </c>
      <c r="F74" s="94"/>
      <c r="H74" s="113"/>
      <c r="I74" s="113"/>
      <c r="K74" s="15"/>
      <c r="L74" s="15"/>
      <c r="M74" s="15">
        <f t="shared" si="3"/>
        <v>1</v>
      </c>
      <c r="N74" s="15" t="str">
        <f t="shared" si="4"/>
        <v>-</v>
      </c>
      <c r="O74" s="150">
        <f t="shared" si="5"/>
        <v>0</v>
      </c>
      <c r="P74" s="15" t="str">
        <f>IF(COUNTIF('Personálie dobrovolníků '!U:X,N74)&gt;0,"ANO","")</f>
        <v/>
      </c>
      <c r="Q74" s="15"/>
    </row>
    <row r="75" spans="2:17" s="25" customFormat="1" x14ac:dyDescent="0.3">
      <c r="B75" s="15" t="str">
        <f>IF(A75="","",VLOOKUP(A75,Tabulka3[[Číslo smlouvy   u pravidelné činnosti]:[Příjmení]],3,0))</f>
        <v/>
      </c>
      <c r="C75" s="15" t="str">
        <f>IF(A75="","",VLOOKUP(A75,Tabulka3[[Číslo smlouvy   u pravidelné činnosti]:[Příjmení]],4,0))</f>
        <v/>
      </c>
      <c r="F75" s="94"/>
      <c r="H75" s="113"/>
      <c r="I75" s="113"/>
      <c r="K75" s="15"/>
      <c r="L75" s="15"/>
      <c r="M75" s="15">
        <f t="shared" si="3"/>
        <v>1</v>
      </c>
      <c r="N75" s="15" t="str">
        <f t="shared" si="4"/>
        <v>-</v>
      </c>
      <c r="O75" s="150">
        <f t="shared" si="5"/>
        <v>0</v>
      </c>
      <c r="P75" s="15" t="str">
        <f>IF(COUNTIF('Personálie dobrovolníků '!U:X,N75)&gt;0,"ANO","")</f>
        <v/>
      </c>
      <c r="Q75" s="15"/>
    </row>
    <row r="76" spans="2:17" s="25" customFormat="1" x14ac:dyDescent="0.3">
      <c r="B76" s="15" t="str">
        <f>IF(A76="","",VLOOKUP(A76,Tabulka3[[Číslo smlouvy   u pravidelné činnosti]:[Příjmení]],3,0))</f>
        <v/>
      </c>
      <c r="C76" s="15" t="str">
        <f>IF(A76="","",VLOOKUP(A76,Tabulka3[[Číslo smlouvy   u pravidelné činnosti]:[Příjmení]],4,0))</f>
        <v/>
      </c>
      <c r="F76" s="94"/>
      <c r="H76" s="113"/>
      <c r="I76" s="113"/>
      <c r="K76" s="15"/>
      <c r="L76" s="15"/>
      <c r="M76" s="15">
        <f t="shared" si="3"/>
        <v>1</v>
      </c>
      <c r="N76" s="15" t="str">
        <f t="shared" si="4"/>
        <v>-</v>
      </c>
      <c r="O76" s="150">
        <f t="shared" si="5"/>
        <v>0</v>
      </c>
      <c r="P76" s="15" t="str">
        <f>IF(COUNTIF('Personálie dobrovolníků '!U:X,N76)&gt;0,"ANO","")</f>
        <v/>
      </c>
      <c r="Q76" s="15"/>
    </row>
    <row r="77" spans="2:17" s="25" customFormat="1" x14ac:dyDescent="0.3">
      <c r="B77" s="15" t="str">
        <f>IF(A77="","",VLOOKUP(A77,Tabulka3[[Číslo smlouvy   u pravidelné činnosti]:[Příjmení]],3,0))</f>
        <v/>
      </c>
      <c r="C77" s="15" t="str">
        <f>IF(A77="","",VLOOKUP(A77,Tabulka3[[Číslo smlouvy   u pravidelné činnosti]:[Příjmení]],4,0))</f>
        <v/>
      </c>
      <c r="F77" s="94"/>
      <c r="H77" s="113"/>
      <c r="I77" s="113"/>
      <c r="K77" s="15"/>
      <c r="L77" s="15"/>
      <c r="M77" s="15">
        <f t="shared" si="3"/>
        <v>1</v>
      </c>
      <c r="N77" s="15" t="str">
        <f t="shared" si="4"/>
        <v>-</v>
      </c>
      <c r="O77" s="150">
        <f t="shared" si="5"/>
        <v>0</v>
      </c>
      <c r="P77" s="15" t="str">
        <f>IF(COUNTIF('Personálie dobrovolníků '!U:X,N77)&gt;0,"ANO","")</f>
        <v/>
      </c>
      <c r="Q77" s="15"/>
    </row>
    <row r="78" spans="2:17" s="25" customFormat="1" x14ac:dyDescent="0.3">
      <c r="B78" s="15" t="str">
        <f>IF(A78="","",VLOOKUP(A78,Tabulka3[[Číslo smlouvy   u pravidelné činnosti]:[Příjmení]],3,0))</f>
        <v/>
      </c>
      <c r="C78" s="15" t="str">
        <f>IF(A78="","",VLOOKUP(A78,Tabulka3[[Číslo smlouvy   u pravidelné činnosti]:[Příjmení]],4,0))</f>
        <v/>
      </c>
      <c r="F78" s="94"/>
      <c r="H78" s="113"/>
      <c r="I78" s="113"/>
      <c r="K78" s="15"/>
      <c r="L78" s="15"/>
      <c r="M78" s="15">
        <f t="shared" si="3"/>
        <v>1</v>
      </c>
      <c r="N78" s="15" t="str">
        <f t="shared" si="4"/>
        <v>-</v>
      </c>
      <c r="O78" s="150">
        <f t="shared" si="5"/>
        <v>0</v>
      </c>
      <c r="P78" s="15" t="str">
        <f>IF(COUNTIF('Personálie dobrovolníků '!U:X,N78)&gt;0,"ANO","")</f>
        <v/>
      </c>
      <c r="Q78" s="15"/>
    </row>
    <row r="79" spans="2:17" s="25" customFormat="1" x14ac:dyDescent="0.3">
      <c r="B79" s="15" t="str">
        <f>IF(A79="","",VLOOKUP(A79,Tabulka3[[Číslo smlouvy   u pravidelné činnosti]:[Příjmení]],3,0))</f>
        <v/>
      </c>
      <c r="C79" s="15" t="str">
        <f>IF(A79="","",VLOOKUP(A79,Tabulka3[[Číslo smlouvy   u pravidelné činnosti]:[Příjmení]],4,0))</f>
        <v/>
      </c>
      <c r="F79" s="94"/>
      <c r="H79" s="113"/>
      <c r="I79" s="113"/>
      <c r="K79" s="15"/>
      <c r="L79" s="15"/>
      <c r="M79" s="15">
        <f t="shared" si="3"/>
        <v>1</v>
      </c>
      <c r="N79" s="15" t="str">
        <f t="shared" si="4"/>
        <v>-</v>
      </c>
      <c r="O79" s="150">
        <f t="shared" si="5"/>
        <v>0</v>
      </c>
      <c r="P79" s="15" t="str">
        <f>IF(COUNTIF('Personálie dobrovolníků '!U:X,N79)&gt;0,"ANO","")</f>
        <v/>
      </c>
      <c r="Q79" s="15"/>
    </row>
    <row r="80" spans="2:17" s="25" customFormat="1" x14ac:dyDescent="0.3">
      <c r="B80" s="15" t="str">
        <f>IF(A80="","",VLOOKUP(A80,Tabulka3[[Číslo smlouvy   u pravidelné činnosti]:[Příjmení]],3,0))</f>
        <v/>
      </c>
      <c r="C80" s="15" t="str">
        <f>IF(A80="","",VLOOKUP(A80,Tabulka3[[Číslo smlouvy   u pravidelné činnosti]:[Příjmení]],4,0))</f>
        <v/>
      </c>
      <c r="F80" s="94"/>
      <c r="H80" s="113"/>
      <c r="I80" s="113"/>
      <c r="K80" s="15"/>
      <c r="L80" s="15"/>
      <c r="M80" s="15">
        <f t="shared" si="3"/>
        <v>1</v>
      </c>
      <c r="N80" s="15" t="str">
        <f t="shared" si="4"/>
        <v>-</v>
      </c>
      <c r="O80" s="150">
        <f t="shared" si="5"/>
        <v>0</v>
      </c>
      <c r="P80" s="15" t="str">
        <f>IF(COUNTIF('Personálie dobrovolníků '!U:X,N80)&gt;0,"ANO","")</f>
        <v/>
      </c>
      <c r="Q80" s="15"/>
    </row>
    <row r="81" spans="2:17" s="25" customFormat="1" x14ac:dyDescent="0.3">
      <c r="B81" s="15" t="str">
        <f>IF(A81="","",VLOOKUP(A81,Tabulka3[[Číslo smlouvy   u pravidelné činnosti]:[Příjmení]],3,0))</f>
        <v/>
      </c>
      <c r="C81" s="15" t="str">
        <f>IF(A81="","",VLOOKUP(A81,Tabulka3[[Číslo smlouvy   u pravidelné činnosti]:[Příjmení]],4,0))</f>
        <v/>
      </c>
      <c r="F81" s="94"/>
      <c r="H81" s="113"/>
      <c r="I81" s="113"/>
      <c r="K81" s="15"/>
      <c r="L81" s="15"/>
      <c r="M81" s="15">
        <f t="shared" si="3"/>
        <v>1</v>
      </c>
      <c r="N81" s="15" t="str">
        <f t="shared" si="4"/>
        <v>-</v>
      </c>
      <c r="O81" s="150">
        <f t="shared" si="5"/>
        <v>0</v>
      </c>
      <c r="P81" s="15" t="str">
        <f>IF(COUNTIF('Personálie dobrovolníků '!U:X,N81)&gt;0,"ANO","")</f>
        <v/>
      </c>
      <c r="Q81" s="15"/>
    </row>
    <row r="82" spans="2:17" s="25" customFormat="1" x14ac:dyDescent="0.3">
      <c r="B82" s="15" t="str">
        <f>IF(A82="","",VLOOKUP(A82,Tabulka3[[Číslo smlouvy   u pravidelné činnosti]:[Příjmení]],3,0))</f>
        <v/>
      </c>
      <c r="C82" s="15" t="str">
        <f>IF(A82="","",VLOOKUP(A82,Tabulka3[[Číslo smlouvy   u pravidelné činnosti]:[Příjmení]],4,0))</f>
        <v/>
      </c>
      <c r="F82" s="94"/>
      <c r="H82" s="113"/>
      <c r="I82" s="113"/>
      <c r="K82" s="15"/>
      <c r="L82" s="15"/>
      <c r="M82" s="15">
        <f t="shared" si="3"/>
        <v>1</v>
      </c>
      <c r="N82" s="15" t="str">
        <f t="shared" si="4"/>
        <v>-</v>
      </c>
      <c r="O82" s="150">
        <f t="shared" si="5"/>
        <v>0</v>
      </c>
      <c r="P82" s="15" t="str">
        <f>IF(COUNTIF('Personálie dobrovolníků '!U:X,N82)&gt;0,"ANO","")</f>
        <v/>
      </c>
      <c r="Q82" s="15"/>
    </row>
    <row r="83" spans="2:17" s="25" customFormat="1" x14ac:dyDescent="0.3">
      <c r="B83" s="15" t="str">
        <f>IF(A83="","",VLOOKUP(A83,Tabulka3[[Číslo smlouvy   u pravidelné činnosti]:[Příjmení]],3,0))</f>
        <v/>
      </c>
      <c r="C83" s="15" t="str">
        <f>IF(A83="","",VLOOKUP(A83,Tabulka3[[Číslo smlouvy   u pravidelné činnosti]:[Příjmení]],4,0))</f>
        <v/>
      </c>
      <c r="F83" s="94"/>
      <c r="H83" s="113"/>
      <c r="I83" s="113"/>
      <c r="K83" s="15"/>
      <c r="L83" s="15"/>
      <c r="M83" s="15">
        <f t="shared" si="3"/>
        <v>1</v>
      </c>
      <c r="N83" s="15" t="str">
        <f t="shared" si="4"/>
        <v>-</v>
      </c>
      <c r="O83" s="150">
        <f t="shared" si="5"/>
        <v>0</v>
      </c>
      <c r="P83" s="15" t="str">
        <f>IF(COUNTIF('Personálie dobrovolníků '!U:X,N83)&gt;0,"ANO","")</f>
        <v/>
      </c>
      <c r="Q83" s="15"/>
    </row>
    <row r="84" spans="2:17" s="25" customFormat="1" x14ac:dyDescent="0.3">
      <c r="B84" s="15" t="str">
        <f>IF(A84="","",VLOOKUP(A84,Tabulka3[[Číslo smlouvy   u pravidelné činnosti]:[Příjmení]],3,0))</f>
        <v/>
      </c>
      <c r="C84" s="15" t="str">
        <f>IF(A84="","",VLOOKUP(A84,Tabulka3[[Číslo smlouvy   u pravidelné činnosti]:[Příjmení]],4,0))</f>
        <v/>
      </c>
      <c r="F84" s="94"/>
      <c r="H84" s="113"/>
      <c r="I84" s="113"/>
      <c r="K84" s="15"/>
      <c r="L84" s="15"/>
      <c r="M84" s="15">
        <f t="shared" si="3"/>
        <v>1</v>
      </c>
      <c r="N84" s="15" t="str">
        <f t="shared" si="4"/>
        <v>-</v>
      </c>
      <c r="O84" s="150">
        <f t="shared" si="5"/>
        <v>0</v>
      </c>
      <c r="P84" s="15" t="str">
        <f>IF(COUNTIF('Personálie dobrovolníků '!U:X,N84)&gt;0,"ANO","")</f>
        <v/>
      </c>
      <c r="Q84" s="15"/>
    </row>
    <row r="85" spans="2:17" s="25" customFormat="1" x14ac:dyDescent="0.3">
      <c r="B85" s="15" t="str">
        <f>IF(A85="","",VLOOKUP(A85,Tabulka3[[Číslo smlouvy   u pravidelné činnosti]:[Příjmení]],3,0))</f>
        <v/>
      </c>
      <c r="C85" s="15" t="str">
        <f>IF(A85="","",VLOOKUP(A85,Tabulka3[[Číslo smlouvy   u pravidelné činnosti]:[Příjmení]],4,0))</f>
        <v/>
      </c>
      <c r="F85" s="94"/>
      <c r="H85" s="113"/>
      <c r="I85" s="113"/>
      <c r="K85" s="15"/>
      <c r="L85" s="15"/>
      <c r="M85" s="15">
        <f t="shared" si="3"/>
        <v>1</v>
      </c>
      <c r="N85" s="15" t="str">
        <f t="shared" si="4"/>
        <v>-</v>
      </c>
      <c r="O85" s="150">
        <f t="shared" si="5"/>
        <v>0</v>
      </c>
      <c r="P85" s="15" t="str">
        <f>IF(COUNTIF('Personálie dobrovolníků '!U:X,N85)&gt;0,"ANO","")</f>
        <v/>
      </c>
      <c r="Q85" s="15"/>
    </row>
    <row r="86" spans="2:17" s="25" customFormat="1" x14ac:dyDescent="0.3">
      <c r="B86" s="15" t="str">
        <f>IF(A86="","",VLOOKUP(A86,Tabulka3[[Číslo smlouvy   u pravidelné činnosti]:[Příjmení]],3,0))</f>
        <v/>
      </c>
      <c r="C86" s="15" t="str">
        <f>IF(A86="","",VLOOKUP(A86,Tabulka3[[Číslo smlouvy   u pravidelné činnosti]:[Příjmení]],4,0))</f>
        <v/>
      </c>
      <c r="F86" s="94"/>
      <c r="H86" s="113"/>
      <c r="I86" s="113"/>
      <c r="K86" s="15"/>
      <c r="L86" s="15"/>
      <c r="M86" s="15">
        <f t="shared" si="3"/>
        <v>1</v>
      </c>
      <c r="N86" s="15" t="str">
        <f t="shared" si="4"/>
        <v>-</v>
      </c>
      <c r="O86" s="150">
        <f t="shared" si="5"/>
        <v>0</v>
      </c>
      <c r="P86" s="15" t="str">
        <f>IF(COUNTIF('Personálie dobrovolníků '!U:X,N86)&gt;0,"ANO","")</f>
        <v/>
      </c>
      <c r="Q86" s="15"/>
    </row>
    <row r="87" spans="2:17" s="25" customFormat="1" x14ac:dyDescent="0.3">
      <c r="B87" s="15" t="str">
        <f>IF(A87="","",VLOOKUP(A87,Tabulka3[[Číslo smlouvy   u pravidelné činnosti]:[Příjmení]],3,0))</f>
        <v/>
      </c>
      <c r="C87" s="15" t="str">
        <f>IF(A87="","",VLOOKUP(A87,Tabulka3[[Číslo smlouvy   u pravidelné činnosti]:[Příjmení]],4,0))</f>
        <v/>
      </c>
      <c r="F87" s="94"/>
      <c r="H87" s="113"/>
      <c r="I87" s="113"/>
      <c r="K87" s="15"/>
      <c r="L87" s="15"/>
      <c r="M87" s="15">
        <f t="shared" si="3"/>
        <v>1</v>
      </c>
      <c r="N87" s="15" t="str">
        <f t="shared" si="4"/>
        <v>-</v>
      </c>
      <c r="O87" s="150">
        <f t="shared" si="5"/>
        <v>0</v>
      </c>
      <c r="P87" s="15" t="str">
        <f>IF(COUNTIF('Personálie dobrovolníků '!U:X,N87)&gt;0,"ANO","")</f>
        <v/>
      </c>
      <c r="Q87" s="15"/>
    </row>
    <row r="88" spans="2:17" s="25" customFormat="1" x14ac:dyDescent="0.3">
      <c r="B88" s="15" t="str">
        <f>IF(A88="","",VLOOKUP(A88,Tabulka3[[Číslo smlouvy   u pravidelné činnosti]:[Příjmení]],3,0))</f>
        <v/>
      </c>
      <c r="C88" s="15" t="str">
        <f>IF(A88="","",VLOOKUP(A88,Tabulka3[[Číslo smlouvy   u pravidelné činnosti]:[Příjmení]],4,0))</f>
        <v/>
      </c>
      <c r="F88" s="94"/>
      <c r="H88" s="113"/>
      <c r="I88" s="113"/>
      <c r="K88" s="15"/>
      <c r="L88" s="15"/>
      <c r="M88" s="15">
        <f t="shared" si="3"/>
        <v>1</v>
      </c>
      <c r="N88" s="15" t="str">
        <f t="shared" si="4"/>
        <v>-</v>
      </c>
      <c r="O88" s="150">
        <f t="shared" si="5"/>
        <v>0</v>
      </c>
      <c r="P88" s="15" t="str">
        <f>IF(COUNTIF('Personálie dobrovolníků '!U:X,N88)&gt;0,"ANO","")</f>
        <v/>
      </c>
      <c r="Q88" s="15"/>
    </row>
    <row r="89" spans="2:17" s="25" customFormat="1" x14ac:dyDescent="0.3">
      <c r="B89" s="15" t="str">
        <f>IF(A89="","",VLOOKUP(A89,Tabulka3[[Číslo smlouvy   u pravidelné činnosti]:[Příjmení]],3,0))</f>
        <v/>
      </c>
      <c r="C89" s="15" t="str">
        <f>IF(A89="","",VLOOKUP(A89,Tabulka3[[Číslo smlouvy   u pravidelné činnosti]:[Příjmení]],4,0))</f>
        <v/>
      </c>
      <c r="F89" s="94"/>
      <c r="H89" s="113"/>
      <c r="I89" s="113"/>
      <c r="K89" s="15"/>
      <c r="L89" s="15"/>
      <c r="M89" s="15">
        <f t="shared" si="3"/>
        <v>1</v>
      </c>
      <c r="N89" s="15" t="str">
        <f t="shared" si="4"/>
        <v>-</v>
      </c>
      <c r="O89" s="150">
        <f t="shared" si="5"/>
        <v>0</v>
      </c>
      <c r="P89" s="15" t="str">
        <f>IF(COUNTIF('Personálie dobrovolníků '!U:X,N89)&gt;0,"ANO","")</f>
        <v/>
      </c>
      <c r="Q89" s="15"/>
    </row>
    <row r="90" spans="2:17" s="25" customFormat="1" x14ac:dyDescent="0.3">
      <c r="B90" s="15" t="str">
        <f>IF(A90="","",VLOOKUP(A90,Tabulka3[[Číslo smlouvy   u pravidelné činnosti]:[Příjmení]],3,0))</f>
        <v/>
      </c>
      <c r="C90" s="15" t="str">
        <f>IF(A90="","",VLOOKUP(A90,Tabulka3[[Číslo smlouvy   u pravidelné činnosti]:[Příjmení]],4,0))</f>
        <v/>
      </c>
      <c r="F90" s="94"/>
      <c r="H90" s="113"/>
      <c r="I90" s="113"/>
      <c r="K90" s="15"/>
      <c r="L90" s="15"/>
      <c r="M90" s="15">
        <f t="shared" si="3"/>
        <v>1</v>
      </c>
      <c r="N90" s="15" t="str">
        <f t="shared" si="4"/>
        <v>-</v>
      </c>
      <c r="O90" s="150">
        <f t="shared" si="5"/>
        <v>0</v>
      </c>
      <c r="P90" s="15" t="str">
        <f>IF(COUNTIF('Personálie dobrovolníků '!U:X,N90)&gt;0,"ANO","")</f>
        <v/>
      </c>
      <c r="Q90" s="15"/>
    </row>
    <row r="91" spans="2:17" s="25" customFormat="1" x14ac:dyDescent="0.3">
      <c r="B91" s="15" t="str">
        <f>IF(A91="","",VLOOKUP(A91,Tabulka3[[Číslo smlouvy   u pravidelné činnosti]:[Příjmení]],3,0))</f>
        <v/>
      </c>
      <c r="C91" s="15" t="str">
        <f>IF(A91="","",VLOOKUP(A91,Tabulka3[[Číslo smlouvy   u pravidelné činnosti]:[Příjmení]],4,0))</f>
        <v/>
      </c>
      <c r="F91" s="94"/>
      <c r="H91" s="113"/>
      <c r="I91" s="113"/>
      <c r="K91" s="15"/>
      <c r="L91" s="15"/>
      <c r="M91" s="15">
        <f t="shared" si="3"/>
        <v>1</v>
      </c>
      <c r="N91" s="15" t="str">
        <f t="shared" si="4"/>
        <v>-</v>
      </c>
      <c r="O91" s="150">
        <f t="shared" si="5"/>
        <v>0</v>
      </c>
      <c r="P91" s="15" t="str">
        <f>IF(COUNTIF('Personálie dobrovolníků '!U:X,N91)&gt;0,"ANO","")</f>
        <v/>
      </c>
      <c r="Q91" s="15"/>
    </row>
    <row r="92" spans="2:17" s="25" customFormat="1" x14ac:dyDescent="0.3">
      <c r="B92" s="15" t="str">
        <f>IF(A92="","",VLOOKUP(A92,Tabulka3[[Číslo smlouvy   u pravidelné činnosti]:[Příjmení]],3,0))</f>
        <v/>
      </c>
      <c r="C92" s="15" t="str">
        <f>IF(A92="","",VLOOKUP(A92,Tabulka3[[Číslo smlouvy   u pravidelné činnosti]:[Příjmení]],4,0))</f>
        <v/>
      </c>
      <c r="F92" s="94"/>
      <c r="H92" s="113"/>
      <c r="I92" s="113"/>
      <c r="K92" s="15"/>
      <c r="L92" s="15"/>
      <c r="M92" s="15">
        <f t="shared" si="3"/>
        <v>1</v>
      </c>
      <c r="N92" s="15" t="str">
        <f t="shared" si="4"/>
        <v>-</v>
      </c>
      <c r="O92" s="150">
        <f t="shared" si="5"/>
        <v>0</v>
      </c>
      <c r="P92" s="15" t="str">
        <f>IF(COUNTIF('Personálie dobrovolníků '!U:X,N92)&gt;0,"ANO","")</f>
        <v/>
      </c>
      <c r="Q92" s="15"/>
    </row>
    <row r="93" spans="2:17" s="25" customFormat="1" x14ac:dyDescent="0.3">
      <c r="B93" s="15" t="str">
        <f>IF(A93="","",VLOOKUP(A93,Tabulka3[[Číslo smlouvy   u pravidelné činnosti]:[Příjmení]],3,0))</f>
        <v/>
      </c>
      <c r="C93" s="15" t="str">
        <f>IF(A93="","",VLOOKUP(A93,Tabulka3[[Číslo smlouvy   u pravidelné činnosti]:[Příjmení]],4,0))</f>
        <v/>
      </c>
      <c r="F93" s="94"/>
      <c r="H93" s="113"/>
      <c r="I93" s="113"/>
      <c r="K93" s="15"/>
      <c r="L93" s="15"/>
      <c r="M93" s="15">
        <f t="shared" si="3"/>
        <v>1</v>
      </c>
      <c r="N93" s="15" t="str">
        <f t="shared" si="4"/>
        <v>-</v>
      </c>
      <c r="O93" s="150">
        <f t="shared" si="5"/>
        <v>0</v>
      </c>
      <c r="P93" s="15" t="str">
        <f>IF(COUNTIF('Personálie dobrovolníků '!U:X,N93)&gt;0,"ANO","")</f>
        <v/>
      </c>
      <c r="Q93" s="15"/>
    </row>
    <row r="94" spans="2:17" s="25" customFormat="1" x14ac:dyDescent="0.3">
      <c r="B94" s="15" t="str">
        <f>IF(A94="","",VLOOKUP(A94,Tabulka3[[Číslo smlouvy   u pravidelné činnosti]:[Příjmení]],3,0))</f>
        <v/>
      </c>
      <c r="C94" s="15" t="str">
        <f>IF(A94="","",VLOOKUP(A94,Tabulka3[[Číslo smlouvy   u pravidelné činnosti]:[Příjmení]],4,0))</f>
        <v/>
      </c>
      <c r="F94" s="94"/>
      <c r="H94" s="113"/>
      <c r="I94" s="113"/>
      <c r="K94" s="15"/>
      <c r="L94" s="15"/>
      <c r="M94" s="15">
        <f t="shared" si="3"/>
        <v>1</v>
      </c>
      <c r="N94" s="15" t="str">
        <f t="shared" si="4"/>
        <v>-</v>
      </c>
      <c r="O94" s="150">
        <f t="shared" si="5"/>
        <v>0</v>
      </c>
      <c r="P94" s="15" t="str">
        <f>IF(COUNTIF('Personálie dobrovolníků '!U:X,N94)&gt;0,"ANO","")</f>
        <v/>
      </c>
      <c r="Q94" s="15"/>
    </row>
    <row r="95" spans="2:17" s="25" customFormat="1" x14ac:dyDescent="0.3">
      <c r="B95" s="15" t="str">
        <f>IF(A95="","",VLOOKUP(A95,Tabulka3[[Číslo smlouvy   u pravidelné činnosti]:[Příjmení]],3,0))</f>
        <v/>
      </c>
      <c r="C95" s="15" t="str">
        <f>IF(A95="","",VLOOKUP(A95,Tabulka3[[Číslo smlouvy   u pravidelné činnosti]:[Příjmení]],4,0))</f>
        <v/>
      </c>
      <c r="F95" s="94"/>
      <c r="H95" s="113"/>
      <c r="I95" s="113"/>
      <c r="K95" s="15"/>
      <c r="L95" s="15"/>
      <c r="M95" s="15">
        <f t="shared" si="3"/>
        <v>1</v>
      </c>
      <c r="N95" s="15" t="str">
        <f t="shared" si="4"/>
        <v>-</v>
      </c>
      <c r="O95" s="150">
        <f t="shared" si="5"/>
        <v>0</v>
      </c>
      <c r="P95" s="15" t="str">
        <f>IF(COUNTIF('Personálie dobrovolníků '!U:X,N95)&gt;0,"ANO","")</f>
        <v/>
      </c>
      <c r="Q95" s="15"/>
    </row>
    <row r="96" spans="2:17" s="25" customFormat="1" x14ac:dyDescent="0.3">
      <c r="B96" s="15" t="str">
        <f>IF(A96="","",VLOOKUP(A96,Tabulka3[[Číslo smlouvy   u pravidelné činnosti]:[Příjmení]],3,0))</f>
        <v/>
      </c>
      <c r="C96" s="15" t="str">
        <f>IF(A96="","",VLOOKUP(A96,Tabulka3[[Číslo smlouvy   u pravidelné činnosti]:[Příjmení]],4,0))</f>
        <v/>
      </c>
      <c r="F96" s="94"/>
      <c r="H96" s="113"/>
      <c r="I96" s="113"/>
      <c r="K96" s="15"/>
      <c r="L96" s="15"/>
      <c r="M96" s="15">
        <f t="shared" si="3"/>
        <v>1</v>
      </c>
      <c r="N96" s="15" t="str">
        <f t="shared" si="4"/>
        <v>-</v>
      </c>
      <c r="O96" s="150">
        <f t="shared" si="5"/>
        <v>0</v>
      </c>
      <c r="P96" s="15" t="str">
        <f>IF(COUNTIF('Personálie dobrovolníků '!U:X,N96)&gt;0,"ANO","")</f>
        <v/>
      </c>
      <c r="Q96" s="15"/>
    </row>
    <row r="97" spans="2:17" s="25" customFormat="1" x14ac:dyDescent="0.3">
      <c r="B97" s="15" t="str">
        <f>IF(A97="","",VLOOKUP(A97,Tabulka3[[Číslo smlouvy   u pravidelné činnosti]:[Příjmení]],3,0))</f>
        <v/>
      </c>
      <c r="C97" s="15" t="str">
        <f>IF(A97="","",VLOOKUP(A97,Tabulka3[[Číslo smlouvy   u pravidelné činnosti]:[Příjmení]],4,0))</f>
        <v/>
      </c>
      <c r="F97" s="94"/>
      <c r="H97" s="113"/>
      <c r="I97" s="113"/>
      <c r="K97" s="15"/>
      <c r="L97" s="15"/>
      <c r="M97" s="15">
        <f t="shared" si="3"/>
        <v>1</v>
      </c>
      <c r="N97" s="15" t="str">
        <f t="shared" si="4"/>
        <v>-</v>
      </c>
      <c r="O97" s="150">
        <f t="shared" si="5"/>
        <v>0</v>
      </c>
      <c r="P97" s="15" t="str">
        <f>IF(COUNTIF('Personálie dobrovolníků '!U:X,N97)&gt;0,"ANO","")</f>
        <v/>
      </c>
      <c r="Q97" s="15"/>
    </row>
    <row r="98" spans="2:17" s="25" customFormat="1" x14ac:dyDescent="0.3">
      <c r="B98" s="15" t="str">
        <f>IF(A98="","",VLOOKUP(A98,Tabulka3[[Číslo smlouvy   u pravidelné činnosti]:[Příjmení]],3,0))</f>
        <v/>
      </c>
      <c r="C98" s="15" t="str">
        <f>IF(A98="","",VLOOKUP(A98,Tabulka3[[Číslo smlouvy   u pravidelné činnosti]:[Příjmení]],4,0))</f>
        <v/>
      </c>
      <c r="F98" s="94"/>
      <c r="H98" s="113"/>
      <c r="I98" s="113"/>
      <c r="K98" s="15"/>
      <c r="L98" s="15"/>
      <c r="M98" s="15">
        <f t="shared" si="3"/>
        <v>1</v>
      </c>
      <c r="N98" s="15" t="str">
        <f t="shared" si="4"/>
        <v>-</v>
      </c>
      <c r="O98" s="150">
        <f t="shared" si="5"/>
        <v>0</v>
      </c>
      <c r="P98" s="15" t="str">
        <f>IF(COUNTIF('Personálie dobrovolníků '!U:X,N98)&gt;0,"ANO","")</f>
        <v/>
      </c>
      <c r="Q98" s="15"/>
    </row>
    <row r="99" spans="2:17" s="25" customFormat="1" x14ac:dyDescent="0.3">
      <c r="B99" s="15" t="str">
        <f>IF(A99="","",VLOOKUP(A99,Tabulka3[[Číslo smlouvy   u pravidelné činnosti]:[Příjmení]],3,0))</f>
        <v/>
      </c>
      <c r="C99" s="15" t="str">
        <f>IF(A99="","",VLOOKUP(A99,Tabulka3[[Číslo smlouvy   u pravidelné činnosti]:[Příjmení]],4,0))</f>
        <v/>
      </c>
      <c r="F99" s="94"/>
      <c r="H99" s="113"/>
      <c r="I99" s="113"/>
      <c r="K99" s="15"/>
      <c r="L99" s="15"/>
      <c r="M99" s="15">
        <f t="shared" si="3"/>
        <v>1</v>
      </c>
      <c r="N99" s="15" t="str">
        <f t="shared" si="4"/>
        <v>-</v>
      </c>
      <c r="O99" s="150">
        <f t="shared" si="5"/>
        <v>0</v>
      </c>
      <c r="P99" s="15" t="str">
        <f>IF(COUNTIF('Personálie dobrovolníků '!U:X,N99)&gt;0,"ANO","")</f>
        <v/>
      </c>
      <c r="Q99" s="15"/>
    </row>
    <row r="100" spans="2:17" s="25" customFormat="1" x14ac:dyDescent="0.3">
      <c r="B100" s="15" t="str">
        <f>IF(A100="","",VLOOKUP(A100,Tabulka3[[Číslo smlouvy   u pravidelné činnosti]:[Příjmení]],3,0))</f>
        <v/>
      </c>
      <c r="C100" s="15" t="str">
        <f>IF(A100="","",VLOOKUP(A100,Tabulka3[[Číslo smlouvy   u pravidelné činnosti]:[Příjmení]],4,0))</f>
        <v/>
      </c>
      <c r="F100" s="94"/>
      <c r="H100" s="113"/>
      <c r="I100" s="113"/>
      <c r="K100" s="15"/>
      <c r="L100" s="15"/>
      <c r="M100" s="15">
        <f t="shared" si="3"/>
        <v>1</v>
      </c>
      <c r="N100" s="15" t="str">
        <f t="shared" si="4"/>
        <v>-</v>
      </c>
      <c r="O100" s="150">
        <f t="shared" si="5"/>
        <v>0</v>
      </c>
      <c r="P100" s="15" t="str">
        <f>IF(COUNTIF('Personálie dobrovolníků '!U:X,N100)&gt;0,"ANO","")</f>
        <v/>
      </c>
      <c r="Q100" s="15"/>
    </row>
    <row r="101" spans="2:17" s="25" customFormat="1" x14ac:dyDescent="0.3">
      <c r="B101" s="15" t="str">
        <f>IF(A101="","",VLOOKUP(A101,Tabulka3[[Číslo smlouvy   u pravidelné činnosti]:[Příjmení]],3,0))</f>
        <v/>
      </c>
      <c r="C101" s="15" t="str">
        <f>IF(A101="","",VLOOKUP(A101,Tabulka3[[Číslo smlouvy   u pravidelné činnosti]:[Příjmení]],4,0))</f>
        <v/>
      </c>
      <c r="F101" s="94"/>
      <c r="H101" s="113"/>
      <c r="I101" s="113"/>
      <c r="K101" s="15"/>
      <c r="L101" s="15"/>
      <c r="M101" s="15">
        <f t="shared" si="3"/>
        <v>1</v>
      </c>
      <c r="N101" s="15" t="str">
        <f t="shared" si="4"/>
        <v>-</v>
      </c>
      <c r="O101" s="150">
        <f t="shared" si="5"/>
        <v>0</v>
      </c>
      <c r="P101" s="15" t="str">
        <f>IF(COUNTIF('Personálie dobrovolníků '!U:X,N101)&gt;0,"ANO","")</f>
        <v/>
      </c>
      <c r="Q101" s="15"/>
    </row>
    <row r="102" spans="2:17" s="25" customFormat="1" x14ac:dyDescent="0.3">
      <c r="B102" s="15" t="str">
        <f>IF(A102="","",VLOOKUP(A102,Tabulka3[[Číslo smlouvy   u pravidelné činnosti]:[Příjmení]],3,0))</f>
        <v/>
      </c>
      <c r="C102" s="15" t="str">
        <f>IF(A102="","",VLOOKUP(A102,Tabulka3[[Číslo smlouvy   u pravidelné činnosti]:[Příjmení]],4,0))</f>
        <v/>
      </c>
      <c r="F102" s="94"/>
      <c r="H102" s="113"/>
      <c r="I102" s="113"/>
      <c r="K102" s="15"/>
      <c r="L102" s="15"/>
      <c r="M102" s="15">
        <f t="shared" si="3"/>
        <v>1</v>
      </c>
      <c r="N102" s="15" t="str">
        <f t="shared" si="4"/>
        <v>-</v>
      </c>
      <c r="O102" s="150">
        <f t="shared" si="5"/>
        <v>0</v>
      </c>
      <c r="P102" s="15" t="str">
        <f>IF(COUNTIF('Personálie dobrovolníků '!U:X,N102)&gt;0,"ANO","")</f>
        <v/>
      </c>
      <c r="Q102" s="15"/>
    </row>
    <row r="103" spans="2:17" s="25" customFormat="1" x14ac:dyDescent="0.3">
      <c r="B103" s="15" t="str">
        <f>IF(A103="","",VLOOKUP(A103,Tabulka3[[Číslo smlouvy   u pravidelné činnosti]:[Příjmení]],3,0))</f>
        <v/>
      </c>
      <c r="C103" s="15" t="str">
        <f>IF(A103="","",VLOOKUP(A103,Tabulka3[[Číslo smlouvy   u pravidelné činnosti]:[Příjmení]],4,0))</f>
        <v/>
      </c>
      <c r="F103" s="94"/>
      <c r="H103" s="113"/>
      <c r="I103" s="113"/>
      <c r="K103" s="15"/>
      <c r="L103" s="15"/>
      <c r="M103" s="15">
        <f t="shared" si="3"/>
        <v>1</v>
      </c>
      <c r="N103" s="15" t="str">
        <f t="shared" si="4"/>
        <v>-</v>
      </c>
      <c r="O103" s="150">
        <f t="shared" si="5"/>
        <v>0</v>
      </c>
      <c r="P103" s="15" t="str">
        <f>IF(COUNTIF('Personálie dobrovolníků '!U:X,N103)&gt;0,"ANO","")</f>
        <v/>
      </c>
      <c r="Q103" s="15"/>
    </row>
    <row r="104" spans="2:17" s="25" customFormat="1" x14ac:dyDescent="0.3">
      <c r="B104" s="15" t="str">
        <f>IF(A104="","",VLOOKUP(A104,Tabulka3[[Číslo smlouvy   u pravidelné činnosti]:[Příjmení]],3,0))</f>
        <v/>
      </c>
      <c r="C104" s="15" t="str">
        <f>IF(A104="","",VLOOKUP(A104,Tabulka3[[Číslo smlouvy   u pravidelné činnosti]:[Příjmení]],4,0))</f>
        <v/>
      </c>
      <c r="F104" s="94"/>
      <c r="H104" s="113"/>
      <c r="I104" s="113"/>
      <c r="K104" s="15"/>
      <c r="L104" s="15"/>
      <c r="M104" s="15">
        <f t="shared" si="3"/>
        <v>1</v>
      </c>
      <c r="N104" s="15" t="str">
        <f t="shared" si="4"/>
        <v>-</v>
      </c>
      <c r="O104" s="150">
        <f t="shared" si="5"/>
        <v>0</v>
      </c>
      <c r="P104" s="15" t="str">
        <f>IF(COUNTIF('Personálie dobrovolníků '!U:X,N104)&gt;0,"ANO","")</f>
        <v/>
      </c>
      <c r="Q104" s="15"/>
    </row>
    <row r="105" spans="2:17" s="25" customFormat="1" x14ac:dyDescent="0.3">
      <c r="B105" s="15" t="str">
        <f>IF(A105="","",VLOOKUP(A105,Tabulka3[[Číslo smlouvy   u pravidelné činnosti]:[Příjmení]],3,0))</f>
        <v/>
      </c>
      <c r="C105" s="15" t="str">
        <f>IF(A105="","",VLOOKUP(A105,Tabulka3[[Číslo smlouvy   u pravidelné činnosti]:[Příjmení]],4,0))</f>
        <v/>
      </c>
      <c r="F105" s="94"/>
      <c r="H105" s="113"/>
      <c r="I105" s="113"/>
      <c r="K105" s="15"/>
      <c r="L105" s="15"/>
      <c r="M105" s="15">
        <f t="shared" si="3"/>
        <v>1</v>
      </c>
      <c r="N105" s="15" t="str">
        <f t="shared" si="4"/>
        <v>-</v>
      </c>
      <c r="O105" s="150">
        <f t="shared" si="5"/>
        <v>0</v>
      </c>
      <c r="P105" s="15" t="str">
        <f>IF(COUNTIF('Personálie dobrovolníků '!U:X,N105)&gt;0,"ANO","")</f>
        <v/>
      </c>
      <c r="Q105" s="15"/>
    </row>
    <row r="106" spans="2:17" s="25" customFormat="1" x14ac:dyDescent="0.3">
      <c r="B106" s="15" t="str">
        <f>IF(A106="","",VLOOKUP(A106,Tabulka3[[Číslo smlouvy   u pravidelné činnosti]:[Příjmení]],3,0))</f>
        <v/>
      </c>
      <c r="C106" s="15" t="str">
        <f>IF(A106="","",VLOOKUP(A106,Tabulka3[[Číslo smlouvy   u pravidelné činnosti]:[Příjmení]],4,0))</f>
        <v/>
      </c>
      <c r="F106" s="94"/>
      <c r="H106" s="113"/>
      <c r="I106" s="113"/>
      <c r="K106" s="15"/>
      <c r="L106" s="15"/>
      <c r="M106" s="15">
        <f t="shared" si="3"/>
        <v>1</v>
      </c>
      <c r="N106" s="15" t="str">
        <f t="shared" si="4"/>
        <v>-</v>
      </c>
      <c r="O106" s="150">
        <f t="shared" si="5"/>
        <v>0</v>
      </c>
      <c r="P106" s="15" t="str">
        <f>IF(COUNTIF('Personálie dobrovolníků '!U:X,N106)&gt;0,"ANO","")</f>
        <v/>
      </c>
      <c r="Q106" s="15"/>
    </row>
    <row r="107" spans="2:17" s="25" customFormat="1" x14ac:dyDescent="0.3">
      <c r="B107" s="15" t="str">
        <f>IF(A107="","",VLOOKUP(A107,Tabulka3[[Číslo smlouvy   u pravidelné činnosti]:[Příjmení]],3,0))</f>
        <v/>
      </c>
      <c r="C107" s="15" t="str">
        <f>IF(A107="","",VLOOKUP(A107,Tabulka3[[Číslo smlouvy   u pravidelné činnosti]:[Příjmení]],4,0))</f>
        <v/>
      </c>
      <c r="F107" s="94"/>
      <c r="H107" s="113"/>
      <c r="I107" s="113"/>
      <c r="K107" s="15"/>
      <c r="L107" s="15"/>
      <c r="M107" s="15">
        <f t="shared" si="3"/>
        <v>1</v>
      </c>
      <c r="N107" s="15" t="str">
        <f t="shared" si="4"/>
        <v>-</v>
      </c>
      <c r="O107" s="150">
        <f t="shared" si="5"/>
        <v>0</v>
      </c>
      <c r="P107" s="15" t="str">
        <f>IF(COUNTIF('Personálie dobrovolníků '!U:X,N107)&gt;0,"ANO","")</f>
        <v/>
      </c>
      <c r="Q107" s="15"/>
    </row>
    <row r="108" spans="2:17" s="25" customFormat="1" x14ac:dyDescent="0.3">
      <c r="B108" s="15" t="str">
        <f>IF(A108="","",VLOOKUP(A108,Tabulka3[[Číslo smlouvy   u pravidelné činnosti]:[Příjmení]],3,0))</f>
        <v/>
      </c>
      <c r="C108" s="15" t="str">
        <f>IF(A108="","",VLOOKUP(A108,Tabulka3[[Číslo smlouvy   u pravidelné činnosti]:[Příjmení]],4,0))</f>
        <v/>
      </c>
      <c r="F108" s="94"/>
      <c r="H108" s="113"/>
      <c r="I108" s="113"/>
      <c r="K108" s="15"/>
      <c r="L108" s="15"/>
      <c r="M108" s="15">
        <f t="shared" si="3"/>
        <v>1</v>
      </c>
      <c r="N108" s="15" t="str">
        <f t="shared" si="4"/>
        <v>-</v>
      </c>
      <c r="O108" s="150">
        <f t="shared" si="5"/>
        <v>0</v>
      </c>
      <c r="P108" s="15" t="str">
        <f>IF(COUNTIF('Personálie dobrovolníků '!U:X,N108)&gt;0,"ANO","")</f>
        <v/>
      </c>
      <c r="Q108" s="15"/>
    </row>
    <row r="109" spans="2:17" s="25" customFormat="1" x14ac:dyDescent="0.3">
      <c r="B109" s="15" t="str">
        <f>IF(A109="","",VLOOKUP(A109,Tabulka3[[Číslo smlouvy   u pravidelné činnosti]:[Příjmení]],3,0))</f>
        <v/>
      </c>
      <c r="C109" s="15" t="str">
        <f>IF(A109="","",VLOOKUP(A109,Tabulka3[[Číslo smlouvy   u pravidelné činnosti]:[Příjmení]],4,0))</f>
        <v/>
      </c>
      <c r="F109" s="94"/>
      <c r="H109" s="113"/>
      <c r="I109" s="113"/>
      <c r="K109" s="15"/>
      <c r="L109" s="15"/>
      <c r="M109" s="15">
        <f t="shared" si="3"/>
        <v>1</v>
      </c>
      <c r="N109" s="15" t="str">
        <f t="shared" si="4"/>
        <v>-</v>
      </c>
      <c r="O109" s="150">
        <f t="shared" si="5"/>
        <v>0</v>
      </c>
      <c r="P109" s="15" t="str">
        <f>IF(COUNTIF('Personálie dobrovolníků '!U:X,N109)&gt;0,"ANO","")</f>
        <v/>
      </c>
      <c r="Q109" s="15"/>
    </row>
    <row r="110" spans="2:17" s="25" customFormat="1" x14ac:dyDescent="0.3">
      <c r="B110" s="15" t="str">
        <f>IF(A110="","",VLOOKUP(A110,Tabulka3[[Číslo smlouvy   u pravidelné činnosti]:[Příjmení]],3,0))</f>
        <v/>
      </c>
      <c r="C110" s="15" t="str">
        <f>IF(A110="","",VLOOKUP(A110,Tabulka3[[Číslo smlouvy   u pravidelné činnosti]:[Příjmení]],4,0))</f>
        <v/>
      </c>
      <c r="F110" s="94"/>
      <c r="H110" s="113"/>
      <c r="I110" s="113"/>
      <c r="K110" s="15"/>
      <c r="L110" s="15"/>
      <c r="M110" s="15">
        <f t="shared" si="3"/>
        <v>1</v>
      </c>
      <c r="N110" s="15" t="str">
        <f t="shared" si="4"/>
        <v>-</v>
      </c>
      <c r="O110" s="150">
        <f t="shared" si="5"/>
        <v>0</v>
      </c>
      <c r="P110" s="15" t="str">
        <f>IF(COUNTIF('Personálie dobrovolníků '!U:X,N110)&gt;0,"ANO","")</f>
        <v/>
      </c>
      <c r="Q110" s="15"/>
    </row>
    <row r="111" spans="2:17" s="25" customFormat="1" x14ac:dyDescent="0.3">
      <c r="B111" s="15" t="str">
        <f>IF(A111="","",VLOOKUP(A111,Tabulka3[[Číslo smlouvy   u pravidelné činnosti]:[Příjmení]],3,0))</f>
        <v/>
      </c>
      <c r="C111" s="15" t="str">
        <f>IF(A111="","",VLOOKUP(A111,Tabulka3[[Číslo smlouvy   u pravidelné činnosti]:[Příjmení]],4,0))</f>
        <v/>
      </c>
      <c r="F111" s="94"/>
      <c r="H111" s="113"/>
      <c r="I111" s="113"/>
      <c r="K111" s="15"/>
      <c r="L111" s="15"/>
      <c r="M111" s="15">
        <f t="shared" si="3"/>
        <v>1</v>
      </c>
      <c r="N111" s="15" t="str">
        <f t="shared" si="4"/>
        <v>-</v>
      </c>
      <c r="O111" s="150">
        <f t="shared" si="5"/>
        <v>0</v>
      </c>
      <c r="P111" s="15" t="str">
        <f>IF(COUNTIF('Personálie dobrovolníků '!U:X,N111)&gt;0,"ANO","")</f>
        <v/>
      </c>
      <c r="Q111" s="15"/>
    </row>
    <row r="112" spans="2:17" s="25" customFormat="1" x14ac:dyDescent="0.3">
      <c r="B112" s="15" t="str">
        <f>IF(A112="","",VLOOKUP(A112,Tabulka3[[Číslo smlouvy   u pravidelné činnosti]:[Příjmení]],3,0))</f>
        <v/>
      </c>
      <c r="C112" s="15" t="str">
        <f>IF(A112="","",VLOOKUP(A112,Tabulka3[[Číslo smlouvy   u pravidelné činnosti]:[Příjmení]],4,0))</f>
        <v/>
      </c>
      <c r="F112" s="94"/>
      <c r="H112" s="113"/>
      <c r="I112" s="113"/>
      <c r="K112" s="15"/>
      <c r="L112" s="15"/>
      <c r="M112" s="15">
        <f t="shared" si="3"/>
        <v>1</v>
      </c>
      <c r="N112" s="15" t="str">
        <f t="shared" si="4"/>
        <v>-</v>
      </c>
      <c r="O112" s="150">
        <f t="shared" si="5"/>
        <v>0</v>
      </c>
      <c r="P112" s="15" t="str">
        <f>IF(COUNTIF('Personálie dobrovolníků '!U:X,N112)&gt;0,"ANO","")</f>
        <v/>
      </c>
      <c r="Q112" s="15"/>
    </row>
    <row r="113" spans="2:17" s="25" customFormat="1" x14ac:dyDescent="0.3">
      <c r="B113" s="15" t="str">
        <f>IF(A113="","",VLOOKUP(A113,Tabulka3[[Číslo smlouvy   u pravidelné činnosti]:[Příjmení]],3,0))</f>
        <v/>
      </c>
      <c r="C113" s="15" t="str">
        <f>IF(A113="","",VLOOKUP(A113,Tabulka3[[Číslo smlouvy   u pravidelné činnosti]:[Příjmení]],4,0))</f>
        <v/>
      </c>
      <c r="F113" s="94"/>
      <c r="H113" s="113"/>
      <c r="I113" s="113"/>
      <c r="K113" s="15"/>
      <c r="L113" s="15"/>
      <c r="M113" s="15">
        <f t="shared" si="3"/>
        <v>1</v>
      </c>
      <c r="N113" s="15" t="str">
        <f t="shared" si="4"/>
        <v>-</v>
      </c>
      <c r="O113" s="150">
        <f t="shared" si="5"/>
        <v>0</v>
      </c>
      <c r="P113" s="15" t="str">
        <f>IF(COUNTIF('Personálie dobrovolníků '!U:X,N113)&gt;0,"ANO","")</f>
        <v/>
      </c>
      <c r="Q113" s="15"/>
    </row>
    <row r="114" spans="2:17" s="25" customFormat="1" x14ac:dyDescent="0.3">
      <c r="B114" s="15" t="str">
        <f>IF(A114="","",VLOOKUP(A114,Tabulka3[[Číslo smlouvy   u pravidelné činnosti]:[Příjmení]],3,0))</f>
        <v/>
      </c>
      <c r="C114" s="15" t="str">
        <f>IF(A114="","",VLOOKUP(A114,Tabulka3[[Číslo smlouvy   u pravidelné činnosti]:[Příjmení]],4,0))</f>
        <v/>
      </c>
      <c r="F114" s="94"/>
      <c r="H114" s="113"/>
      <c r="I114" s="113"/>
      <c r="K114" s="15"/>
      <c r="L114" s="15"/>
      <c r="M114" s="15">
        <f t="shared" si="3"/>
        <v>1</v>
      </c>
      <c r="N114" s="15" t="str">
        <f t="shared" si="4"/>
        <v>-</v>
      </c>
      <c r="O114" s="150">
        <f t="shared" si="5"/>
        <v>0</v>
      </c>
      <c r="P114" s="15" t="str">
        <f>IF(COUNTIF('Personálie dobrovolníků '!U:X,N114)&gt;0,"ANO","")</f>
        <v/>
      </c>
      <c r="Q114" s="15"/>
    </row>
    <row r="115" spans="2:17" s="25" customFormat="1" x14ac:dyDescent="0.3">
      <c r="B115" s="15" t="str">
        <f>IF(A115="","",VLOOKUP(A115,Tabulka3[[Číslo smlouvy   u pravidelné činnosti]:[Příjmení]],3,0))</f>
        <v/>
      </c>
      <c r="C115" s="15" t="str">
        <f>IF(A115="","",VLOOKUP(A115,Tabulka3[[Číslo smlouvy   u pravidelné činnosti]:[Příjmení]],4,0))</f>
        <v/>
      </c>
      <c r="F115" s="94"/>
      <c r="H115" s="113"/>
      <c r="I115" s="113"/>
      <c r="K115" s="15"/>
      <c r="L115" s="15"/>
      <c r="M115" s="15">
        <f t="shared" si="3"/>
        <v>1</v>
      </c>
      <c r="N115" s="15" t="str">
        <f t="shared" si="4"/>
        <v>-</v>
      </c>
      <c r="O115" s="150">
        <f t="shared" si="5"/>
        <v>0</v>
      </c>
      <c r="P115" s="15" t="str">
        <f>IF(COUNTIF('Personálie dobrovolníků '!U:X,N115)&gt;0,"ANO","")</f>
        <v/>
      </c>
      <c r="Q115" s="15"/>
    </row>
    <row r="116" spans="2:17" s="25" customFormat="1" x14ac:dyDescent="0.3">
      <c r="B116" s="15" t="str">
        <f>IF(A116="","",VLOOKUP(A116,Tabulka3[[Číslo smlouvy   u pravidelné činnosti]:[Příjmení]],3,0))</f>
        <v/>
      </c>
      <c r="C116" s="15" t="str">
        <f>IF(A116="","",VLOOKUP(A116,Tabulka3[[Číslo smlouvy   u pravidelné činnosti]:[Příjmení]],4,0))</f>
        <v/>
      </c>
      <c r="F116" s="94"/>
      <c r="H116" s="113"/>
      <c r="I116" s="113"/>
      <c r="K116" s="15"/>
      <c r="L116" s="15"/>
      <c r="M116" s="15">
        <f t="shared" si="3"/>
        <v>1</v>
      </c>
      <c r="N116" s="15" t="str">
        <f t="shared" si="4"/>
        <v>-</v>
      </c>
      <c r="O116" s="150">
        <f t="shared" si="5"/>
        <v>0</v>
      </c>
      <c r="P116" s="15" t="str">
        <f>IF(COUNTIF('Personálie dobrovolníků '!U:X,N116)&gt;0,"ANO","")</f>
        <v/>
      </c>
      <c r="Q116" s="15"/>
    </row>
    <row r="117" spans="2:17" s="25" customFormat="1" x14ac:dyDescent="0.3">
      <c r="B117" s="15" t="str">
        <f>IF(A117="","",VLOOKUP(A117,Tabulka3[[Číslo smlouvy   u pravidelné činnosti]:[Příjmení]],3,0))</f>
        <v/>
      </c>
      <c r="C117" s="15" t="str">
        <f>IF(A117="","",VLOOKUP(A117,Tabulka3[[Číslo smlouvy   u pravidelné činnosti]:[Příjmení]],4,0))</f>
        <v/>
      </c>
      <c r="F117" s="94"/>
      <c r="H117" s="113"/>
      <c r="I117" s="113"/>
      <c r="K117" s="15"/>
      <c r="L117" s="15"/>
      <c r="M117" s="15">
        <f t="shared" si="3"/>
        <v>1</v>
      </c>
      <c r="N117" s="15" t="str">
        <f t="shared" si="4"/>
        <v>-</v>
      </c>
      <c r="O117" s="150">
        <f t="shared" si="5"/>
        <v>0</v>
      </c>
      <c r="P117" s="15" t="str">
        <f>IF(COUNTIF('Personálie dobrovolníků '!U:X,N117)&gt;0,"ANO","")</f>
        <v/>
      </c>
      <c r="Q117" s="15"/>
    </row>
    <row r="118" spans="2:17" s="25" customFormat="1" x14ac:dyDescent="0.3">
      <c r="B118" s="15" t="str">
        <f>IF(A118="","",VLOOKUP(A118,Tabulka3[[Číslo smlouvy   u pravidelné činnosti]:[Příjmení]],3,0))</f>
        <v/>
      </c>
      <c r="C118" s="15" t="str">
        <f>IF(A118="","",VLOOKUP(A118,Tabulka3[[Číslo smlouvy   u pravidelné činnosti]:[Příjmení]],4,0))</f>
        <v/>
      </c>
      <c r="F118" s="94"/>
      <c r="H118" s="113"/>
      <c r="I118" s="113"/>
      <c r="K118" s="15"/>
      <c r="L118" s="15"/>
      <c r="M118" s="15">
        <f t="shared" si="3"/>
        <v>1</v>
      </c>
      <c r="N118" s="15" t="str">
        <f t="shared" si="4"/>
        <v>-</v>
      </c>
      <c r="O118" s="150">
        <f t="shared" si="5"/>
        <v>0</v>
      </c>
      <c r="P118" s="15" t="str">
        <f>IF(COUNTIF('Personálie dobrovolníků '!U:X,N118)&gt;0,"ANO","")</f>
        <v/>
      </c>
      <c r="Q118" s="15"/>
    </row>
    <row r="119" spans="2:17" s="25" customFormat="1" x14ac:dyDescent="0.3">
      <c r="B119" s="15" t="str">
        <f>IF(A119="","",VLOOKUP(A119,Tabulka3[[Číslo smlouvy   u pravidelné činnosti]:[Příjmení]],3,0))</f>
        <v/>
      </c>
      <c r="C119" s="15" t="str">
        <f>IF(A119="","",VLOOKUP(A119,Tabulka3[[Číslo smlouvy   u pravidelné činnosti]:[Příjmení]],4,0))</f>
        <v/>
      </c>
      <c r="F119" s="94"/>
      <c r="H119" s="113"/>
      <c r="I119" s="113"/>
      <c r="K119" s="15"/>
      <c r="L119" s="15"/>
      <c r="M119" s="15">
        <f t="shared" si="3"/>
        <v>1</v>
      </c>
      <c r="N119" s="15" t="str">
        <f t="shared" si="4"/>
        <v>-</v>
      </c>
      <c r="O119" s="150">
        <f t="shared" si="5"/>
        <v>0</v>
      </c>
      <c r="P119" s="15" t="str">
        <f>IF(COUNTIF('Personálie dobrovolníků '!U:X,N119)&gt;0,"ANO","")</f>
        <v/>
      </c>
      <c r="Q119" s="15"/>
    </row>
    <row r="120" spans="2:17" s="25" customFormat="1" x14ac:dyDescent="0.3">
      <c r="B120" s="15" t="str">
        <f>IF(A120="","",VLOOKUP(A120,Tabulka3[[Číslo smlouvy   u pravidelné činnosti]:[Příjmení]],3,0))</f>
        <v/>
      </c>
      <c r="C120" s="15" t="str">
        <f>IF(A120="","",VLOOKUP(A120,Tabulka3[[Číslo smlouvy   u pravidelné činnosti]:[Příjmení]],4,0))</f>
        <v/>
      </c>
      <c r="F120" s="94"/>
      <c r="H120" s="113"/>
      <c r="I120" s="113"/>
      <c r="K120" s="15"/>
      <c r="L120" s="15"/>
      <c r="M120" s="15">
        <f t="shared" si="3"/>
        <v>1</v>
      </c>
      <c r="N120" s="15" t="str">
        <f t="shared" si="4"/>
        <v>-</v>
      </c>
      <c r="O120" s="150">
        <f t="shared" si="5"/>
        <v>0</v>
      </c>
      <c r="P120" s="15" t="str">
        <f>IF(COUNTIF('Personálie dobrovolníků '!U:X,N120)&gt;0,"ANO","")</f>
        <v/>
      </c>
      <c r="Q120" s="15"/>
    </row>
    <row r="121" spans="2:17" s="25" customFormat="1" x14ac:dyDescent="0.3">
      <c r="B121" s="15" t="str">
        <f>IF(A121="","",VLOOKUP(A121,Tabulka3[[Číslo smlouvy   u pravidelné činnosti]:[Příjmení]],3,0))</f>
        <v/>
      </c>
      <c r="C121" s="15" t="str">
        <f>IF(A121="","",VLOOKUP(A121,Tabulka3[[Číslo smlouvy   u pravidelné činnosti]:[Příjmení]],4,0))</f>
        <v/>
      </c>
      <c r="F121" s="94"/>
      <c r="H121" s="113"/>
      <c r="I121" s="113"/>
      <c r="K121" s="15"/>
      <c r="L121" s="15"/>
      <c r="M121" s="15">
        <f t="shared" si="3"/>
        <v>1</v>
      </c>
      <c r="N121" s="15" t="str">
        <f t="shared" si="4"/>
        <v>-</v>
      </c>
      <c r="O121" s="150">
        <f t="shared" si="5"/>
        <v>0</v>
      </c>
      <c r="P121" s="15" t="str">
        <f>IF(COUNTIF('Personálie dobrovolníků '!U:X,N121)&gt;0,"ANO","")</f>
        <v/>
      </c>
      <c r="Q121" s="15"/>
    </row>
    <row r="122" spans="2:17" s="25" customFormat="1" x14ac:dyDescent="0.3">
      <c r="B122" s="15" t="str">
        <f>IF(A122="","",VLOOKUP(A122,Tabulka3[[Číslo smlouvy   u pravidelné činnosti]:[Příjmení]],3,0))</f>
        <v/>
      </c>
      <c r="C122" s="15" t="str">
        <f>IF(A122="","",VLOOKUP(A122,Tabulka3[[Číslo smlouvy   u pravidelné činnosti]:[Příjmení]],4,0))</f>
        <v/>
      </c>
      <c r="F122" s="94"/>
      <c r="H122" s="113"/>
      <c r="I122" s="113"/>
      <c r="K122" s="15"/>
      <c r="L122" s="15"/>
      <c r="M122" s="15">
        <f t="shared" si="3"/>
        <v>1</v>
      </c>
      <c r="N122" s="15" t="str">
        <f t="shared" si="4"/>
        <v>-</v>
      </c>
      <c r="O122" s="150">
        <f t="shared" si="5"/>
        <v>0</v>
      </c>
      <c r="P122" s="15" t="str">
        <f>IF(COUNTIF('Personálie dobrovolníků '!U:X,N122)&gt;0,"ANO","")</f>
        <v/>
      </c>
      <c r="Q122" s="15"/>
    </row>
    <row r="123" spans="2:17" s="25" customFormat="1" x14ac:dyDescent="0.3">
      <c r="B123" s="15" t="str">
        <f>IF(A123="","",VLOOKUP(A123,Tabulka3[[Číslo smlouvy   u pravidelné činnosti]:[Příjmení]],3,0))</f>
        <v/>
      </c>
      <c r="C123" s="15" t="str">
        <f>IF(A123="","",VLOOKUP(A123,Tabulka3[[Číslo smlouvy   u pravidelné činnosti]:[Příjmení]],4,0))</f>
        <v/>
      </c>
      <c r="F123" s="94"/>
      <c r="H123" s="113"/>
      <c r="I123" s="113"/>
      <c r="K123" s="15"/>
      <c r="L123" s="15"/>
      <c r="M123" s="15">
        <f t="shared" si="3"/>
        <v>1</v>
      </c>
      <c r="N123" s="15" t="str">
        <f t="shared" si="4"/>
        <v>-</v>
      </c>
      <c r="O123" s="150">
        <f t="shared" si="5"/>
        <v>0</v>
      </c>
      <c r="P123" s="15" t="str">
        <f>IF(COUNTIF('Personálie dobrovolníků '!U:X,N123)&gt;0,"ANO","")</f>
        <v/>
      </c>
      <c r="Q123" s="15"/>
    </row>
    <row r="124" spans="2:17" s="25" customFormat="1" x14ac:dyDescent="0.3">
      <c r="B124" s="15" t="str">
        <f>IF(A124="","",VLOOKUP(A124,Tabulka3[[Číslo smlouvy   u pravidelné činnosti]:[Příjmení]],3,0))</f>
        <v/>
      </c>
      <c r="C124" s="15" t="str">
        <f>IF(A124="","",VLOOKUP(A124,Tabulka3[[Číslo smlouvy   u pravidelné činnosti]:[Příjmení]],4,0))</f>
        <v/>
      </c>
      <c r="F124" s="94"/>
      <c r="H124" s="113"/>
      <c r="I124" s="113"/>
      <c r="K124" s="15"/>
      <c r="L124" s="15"/>
      <c r="M124" s="15">
        <f t="shared" si="3"/>
        <v>1</v>
      </c>
      <c r="N124" s="15" t="str">
        <f t="shared" si="4"/>
        <v>-</v>
      </c>
      <c r="O124" s="150">
        <f t="shared" si="5"/>
        <v>0</v>
      </c>
      <c r="P124" s="15" t="str">
        <f>IF(COUNTIF('Personálie dobrovolníků '!U:X,N124)&gt;0,"ANO","")</f>
        <v/>
      </c>
      <c r="Q124" s="15"/>
    </row>
    <row r="125" spans="2:17" s="25" customFormat="1" x14ac:dyDescent="0.3">
      <c r="B125" s="15" t="str">
        <f>IF(A125="","",VLOOKUP(A125,Tabulka3[[Číslo smlouvy   u pravidelné činnosti]:[Příjmení]],3,0))</f>
        <v/>
      </c>
      <c r="C125" s="15" t="str">
        <f>IF(A125="","",VLOOKUP(A125,Tabulka3[[Číslo smlouvy   u pravidelné činnosti]:[Příjmení]],4,0))</f>
        <v/>
      </c>
      <c r="F125" s="94"/>
      <c r="H125" s="113"/>
      <c r="I125" s="113"/>
      <c r="K125" s="15"/>
      <c r="L125" s="15"/>
      <c r="M125" s="15">
        <f t="shared" si="3"/>
        <v>1</v>
      </c>
      <c r="N125" s="15" t="str">
        <f t="shared" si="4"/>
        <v>-</v>
      </c>
      <c r="O125" s="150">
        <f t="shared" si="5"/>
        <v>0</v>
      </c>
      <c r="P125" s="15" t="str">
        <f>IF(COUNTIF('Personálie dobrovolníků '!U:X,N125)&gt;0,"ANO","")</f>
        <v/>
      </c>
      <c r="Q125" s="15"/>
    </row>
    <row r="126" spans="2:17" s="25" customFormat="1" x14ac:dyDescent="0.3">
      <c r="B126" s="15" t="str">
        <f>IF(A126="","",VLOOKUP(A126,Tabulka3[[Číslo smlouvy   u pravidelné činnosti]:[Příjmení]],3,0))</f>
        <v/>
      </c>
      <c r="C126" s="15" t="str">
        <f>IF(A126="","",VLOOKUP(A126,Tabulka3[[Číslo smlouvy   u pravidelné činnosti]:[Příjmení]],4,0))</f>
        <v/>
      </c>
      <c r="F126" s="94"/>
      <c r="H126" s="113"/>
      <c r="I126" s="113"/>
      <c r="K126" s="15"/>
      <c r="L126" s="15"/>
      <c r="M126" s="15">
        <f t="shared" si="3"/>
        <v>1</v>
      </c>
      <c r="N126" s="15" t="str">
        <f t="shared" si="4"/>
        <v>-</v>
      </c>
      <c r="O126" s="150">
        <f t="shared" si="5"/>
        <v>0</v>
      </c>
      <c r="P126" s="15" t="str">
        <f>IF(COUNTIF('Personálie dobrovolníků '!U:X,N126)&gt;0,"ANO","")</f>
        <v/>
      </c>
      <c r="Q126" s="15"/>
    </row>
    <row r="127" spans="2:17" s="25" customFormat="1" x14ac:dyDescent="0.3">
      <c r="B127" s="15" t="str">
        <f>IF(A127="","",VLOOKUP(A127,Tabulka3[[Číslo smlouvy   u pravidelné činnosti]:[Příjmení]],3,0))</f>
        <v/>
      </c>
      <c r="C127" s="15" t="str">
        <f>IF(A127="","",VLOOKUP(A127,Tabulka3[[Číslo smlouvy   u pravidelné činnosti]:[Příjmení]],4,0))</f>
        <v/>
      </c>
      <c r="F127" s="94"/>
      <c r="H127" s="113"/>
      <c r="I127" s="113"/>
      <c r="K127" s="15"/>
      <c r="L127" s="15"/>
      <c r="M127" s="15">
        <f t="shared" si="3"/>
        <v>1</v>
      </c>
      <c r="N127" s="15" t="str">
        <f t="shared" si="4"/>
        <v>-</v>
      </c>
      <c r="O127" s="150">
        <f t="shared" si="5"/>
        <v>0</v>
      </c>
      <c r="P127" s="15" t="str">
        <f>IF(COUNTIF('Personálie dobrovolníků '!U:X,N127)&gt;0,"ANO","")</f>
        <v/>
      </c>
      <c r="Q127" s="15"/>
    </row>
    <row r="128" spans="2:17" s="25" customFormat="1" x14ac:dyDescent="0.3">
      <c r="B128" s="15" t="str">
        <f>IF(A128="","",VLOOKUP(A128,Tabulka3[[Číslo smlouvy   u pravidelné činnosti]:[Příjmení]],3,0))</f>
        <v/>
      </c>
      <c r="C128" s="15" t="str">
        <f>IF(A128="","",VLOOKUP(A128,Tabulka3[[Číslo smlouvy   u pravidelné činnosti]:[Příjmení]],4,0))</f>
        <v/>
      </c>
      <c r="F128" s="94"/>
      <c r="H128" s="113"/>
      <c r="I128" s="113"/>
      <c r="K128" s="15"/>
      <c r="L128" s="15"/>
      <c r="M128" s="15">
        <f t="shared" si="3"/>
        <v>1</v>
      </c>
      <c r="N128" s="15" t="str">
        <f t="shared" si="4"/>
        <v>-</v>
      </c>
      <c r="O128" s="150">
        <f t="shared" si="5"/>
        <v>0</v>
      </c>
      <c r="P128" s="15" t="str">
        <f>IF(COUNTIF('Personálie dobrovolníků '!U:X,N128)&gt;0,"ANO","")</f>
        <v/>
      </c>
      <c r="Q128" s="15"/>
    </row>
    <row r="129" spans="2:17" s="25" customFormat="1" x14ac:dyDescent="0.3">
      <c r="B129" s="15" t="str">
        <f>IF(A129="","",VLOOKUP(A129,Tabulka3[[Číslo smlouvy   u pravidelné činnosti]:[Příjmení]],3,0))</f>
        <v/>
      </c>
      <c r="C129" s="15" t="str">
        <f>IF(A129="","",VLOOKUP(A129,Tabulka3[[Číslo smlouvy   u pravidelné činnosti]:[Příjmení]],4,0))</f>
        <v/>
      </c>
      <c r="F129" s="94"/>
      <c r="H129" s="113"/>
      <c r="I129" s="113"/>
      <c r="K129" s="15"/>
      <c r="L129" s="15"/>
      <c r="M129" s="15">
        <f t="shared" si="3"/>
        <v>1</v>
      </c>
      <c r="N129" s="15" t="str">
        <f t="shared" si="4"/>
        <v>-</v>
      </c>
      <c r="O129" s="150">
        <f t="shared" si="5"/>
        <v>0</v>
      </c>
      <c r="P129" s="15" t="str">
        <f>IF(COUNTIF('Personálie dobrovolníků '!U:X,N129)&gt;0,"ANO","")</f>
        <v/>
      </c>
      <c r="Q129" s="15"/>
    </row>
    <row r="130" spans="2:17" s="25" customFormat="1" x14ac:dyDescent="0.3">
      <c r="B130" s="15" t="str">
        <f>IF(A130="","",VLOOKUP(A130,Tabulka3[[Číslo smlouvy   u pravidelné činnosti]:[Příjmení]],3,0))</f>
        <v/>
      </c>
      <c r="C130" s="15" t="str">
        <f>IF(A130="","",VLOOKUP(A130,Tabulka3[[Číslo smlouvy   u pravidelné činnosti]:[Příjmení]],4,0))</f>
        <v/>
      </c>
      <c r="F130" s="94"/>
      <c r="H130" s="113"/>
      <c r="I130" s="113"/>
      <c r="K130" s="15"/>
      <c r="L130" s="15"/>
      <c r="M130" s="15">
        <f t="shared" si="3"/>
        <v>1</v>
      </c>
      <c r="N130" s="15" t="str">
        <f t="shared" si="4"/>
        <v>-</v>
      </c>
      <c r="O130" s="150">
        <f t="shared" si="5"/>
        <v>0</v>
      </c>
      <c r="P130" s="15" t="str">
        <f>IF(COUNTIF('Personálie dobrovolníků '!U:X,N130)&gt;0,"ANO","")</f>
        <v/>
      </c>
      <c r="Q130" s="15"/>
    </row>
    <row r="131" spans="2:17" s="25" customFormat="1" x14ac:dyDescent="0.3">
      <c r="B131" s="15" t="str">
        <f>IF(A131="","",VLOOKUP(A131,Tabulka3[[Číslo smlouvy   u pravidelné činnosti]:[Příjmení]],3,0))</f>
        <v/>
      </c>
      <c r="C131" s="15" t="str">
        <f>IF(A131="","",VLOOKUP(A131,Tabulka3[[Číslo smlouvy   u pravidelné činnosti]:[Příjmení]],4,0))</f>
        <v/>
      </c>
      <c r="F131" s="94"/>
      <c r="H131" s="113"/>
      <c r="I131" s="113"/>
      <c r="K131" s="15"/>
      <c r="L131" s="15"/>
      <c r="M131" s="15">
        <f t="shared" si="3"/>
        <v>1</v>
      </c>
      <c r="N131" s="15" t="str">
        <f t="shared" si="4"/>
        <v>-</v>
      </c>
      <c r="O131" s="150">
        <f t="shared" si="5"/>
        <v>0</v>
      </c>
      <c r="P131" s="15" t="str">
        <f>IF(COUNTIF('Personálie dobrovolníků '!U:X,N131)&gt;0,"ANO","")</f>
        <v/>
      </c>
      <c r="Q131" s="15"/>
    </row>
    <row r="132" spans="2:17" s="25" customFormat="1" x14ac:dyDescent="0.3">
      <c r="B132" s="15" t="str">
        <f>IF(A132="","",VLOOKUP(A132,Tabulka3[[Číslo smlouvy   u pravidelné činnosti]:[Příjmení]],3,0))</f>
        <v/>
      </c>
      <c r="C132" s="15" t="str">
        <f>IF(A132="","",VLOOKUP(A132,Tabulka3[[Číslo smlouvy   u pravidelné činnosti]:[Příjmení]],4,0))</f>
        <v/>
      </c>
      <c r="F132" s="94"/>
      <c r="H132" s="113"/>
      <c r="I132" s="113"/>
      <c r="K132" s="15"/>
      <c r="L132" s="15"/>
      <c r="M132" s="15">
        <f t="shared" ref="M132:M195" si="6">IF(OR(
   AND($H132=$K$12, $I132=$L$4),
   AND($H132=$K$12, $I132=$L$5),
   AND($H132=$K$12, $I132=$L$6),
   AND($H132=$K$12, $I132=$L$7),
   AND($H132=$K$11, $I132=$L$4),
   AND($H132=$K$11, $I132=$L$5),
   AND($H132=$K$11, $I132=$L$6),
   AND($H132=$K$11, $I132=$L$7),
   AND($H132=$K$5, $I132=$L$5),
   AND($H132=$K$6, $I132=$L$4),
   AND($H132=$K$6, $I132=$L$5),
   AND($H132=$K$6, $I132=$L$7),
   AND($H132=$K$4, $I132=$L$6),
), 0, 1)</f>
        <v>1</v>
      </c>
      <c r="N132" s="15" t="str">
        <f t="shared" ref="N132:N195" si="7">A132 &amp; "-" &amp; J132</f>
        <v>-</v>
      </c>
      <c r="O132" s="150">
        <f t="shared" ref="O132:O195" si="8">IF(AND(M132&lt;&gt;0, P132="ANO"), 1, 0)</f>
        <v>0</v>
      </c>
      <c r="P132" s="15" t="str">
        <f>IF(COUNTIF('Personálie dobrovolníků '!U:X,N132)&gt;0,"ANO","")</f>
        <v/>
      </c>
      <c r="Q132" s="15"/>
    </row>
    <row r="133" spans="2:17" s="25" customFormat="1" x14ac:dyDescent="0.3">
      <c r="B133" s="15" t="str">
        <f>IF(A133="","",VLOOKUP(A133,Tabulka3[[Číslo smlouvy   u pravidelné činnosti]:[Příjmení]],3,0))</f>
        <v/>
      </c>
      <c r="C133" s="15" t="str">
        <f>IF(A133="","",VLOOKUP(A133,Tabulka3[[Číslo smlouvy   u pravidelné činnosti]:[Příjmení]],4,0))</f>
        <v/>
      </c>
      <c r="F133" s="94"/>
      <c r="H133" s="113"/>
      <c r="I133" s="113"/>
      <c r="K133" s="15"/>
      <c r="L133" s="15"/>
      <c r="M133" s="15">
        <f t="shared" si="6"/>
        <v>1</v>
      </c>
      <c r="N133" s="15" t="str">
        <f t="shared" si="7"/>
        <v>-</v>
      </c>
      <c r="O133" s="150">
        <f t="shared" si="8"/>
        <v>0</v>
      </c>
      <c r="P133" s="15" t="str">
        <f>IF(COUNTIF('Personálie dobrovolníků '!U:X,N133)&gt;0,"ANO","")</f>
        <v/>
      </c>
      <c r="Q133" s="15"/>
    </row>
    <row r="134" spans="2:17" s="25" customFormat="1" x14ac:dyDescent="0.3">
      <c r="B134" s="15" t="str">
        <f>IF(A134="","",VLOOKUP(A134,Tabulka3[[Číslo smlouvy   u pravidelné činnosti]:[Příjmení]],3,0))</f>
        <v/>
      </c>
      <c r="C134" s="15" t="str">
        <f>IF(A134="","",VLOOKUP(A134,Tabulka3[[Číslo smlouvy   u pravidelné činnosti]:[Příjmení]],4,0))</f>
        <v/>
      </c>
      <c r="F134" s="94"/>
      <c r="H134" s="113"/>
      <c r="I134" s="113"/>
      <c r="K134" s="15"/>
      <c r="L134" s="15"/>
      <c r="M134" s="15">
        <f t="shared" si="6"/>
        <v>1</v>
      </c>
      <c r="N134" s="15" t="str">
        <f t="shared" si="7"/>
        <v>-</v>
      </c>
      <c r="O134" s="150">
        <f t="shared" si="8"/>
        <v>0</v>
      </c>
      <c r="P134" s="15" t="str">
        <f>IF(COUNTIF('Personálie dobrovolníků '!U:X,N134)&gt;0,"ANO","")</f>
        <v/>
      </c>
      <c r="Q134" s="15"/>
    </row>
    <row r="135" spans="2:17" s="25" customFormat="1" x14ac:dyDescent="0.3">
      <c r="B135" s="15" t="str">
        <f>IF(A135="","",VLOOKUP(A135,Tabulka3[[Číslo smlouvy   u pravidelné činnosti]:[Příjmení]],3,0))</f>
        <v/>
      </c>
      <c r="C135" s="15" t="str">
        <f>IF(A135="","",VLOOKUP(A135,Tabulka3[[Číslo smlouvy   u pravidelné činnosti]:[Příjmení]],4,0))</f>
        <v/>
      </c>
      <c r="F135" s="94"/>
      <c r="H135" s="113"/>
      <c r="I135" s="113"/>
      <c r="K135" s="15"/>
      <c r="L135" s="15"/>
      <c r="M135" s="15">
        <f t="shared" si="6"/>
        <v>1</v>
      </c>
      <c r="N135" s="15" t="str">
        <f t="shared" si="7"/>
        <v>-</v>
      </c>
      <c r="O135" s="150">
        <f t="shared" si="8"/>
        <v>0</v>
      </c>
      <c r="P135" s="15" t="str">
        <f>IF(COUNTIF('Personálie dobrovolníků '!U:X,N135)&gt;0,"ANO","")</f>
        <v/>
      </c>
      <c r="Q135" s="15"/>
    </row>
    <row r="136" spans="2:17" s="25" customFormat="1" x14ac:dyDescent="0.3">
      <c r="B136" s="15" t="str">
        <f>IF(A136="","",VLOOKUP(A136,Tabulka3[[Číslo smlouvy   u pravidelné činnosti]:[Příjmení]],3,0))</f>
        <v/>
      </c>
      <c r="C136" s="15" t="str">
        <f>IF(A136="","",VLOOKUP(A136,Tabulka3[[Číslo smlouvy   u pravidelné činnosti]:[Příjmení]],4,0))</f>
        <v/>
      </c>
      <c r="F136" s="94"/>
      <c r="H136" s="113"/>
      <c r="I136" s="113"/>
      <c r="K136" s="15"/>
      <c r="L136" s="15"/>
      <c r="M136" s="15">
        <f t="shared" si="6"/>
        <v>1</v>
      </c>
      <c r="N136" s="15" t="str">
        <f t="shared" si="7"/>
        <v>-</v>
      </c>
      <c r="O136" s="150">
        <f t="shared" si="8"/>
        <v>0</v>
      </c>
      <c r="P136" s="15" t="str">
        <f>IF(COUNTIF('Personálie dobrovolníků '!U:X,N136)&gt;0,"ANO","")</f>
        <v/>
      </c>
      <c r="Q136" s="15"/>
    </row>
    <row r="137" spans="2:17" s="25" customFormat="1" x14ac:dyDescent="0.3">
      <c r="B137" s="15" t="str">
        <f>IF(A137="","",VLOOKUP(A137,Tabulka3[[Číslo smlouvy   u pravidelné činnosti]:[Příjmení]],3,0))</f>
        <v/>
      </c>
      <c r="C137" s="15" t="str">
        <f>IF(A137="","",VLOOKUP(A137,Tabulka3[[Číslo smlouvy   u pravidelné činnosti]:[Příjmení]],4,0))</f>
        <v/>
      </c>
      <c r="F137" s="94"/>
      <c r="H137" s="113"/>
      <c r="I137" s="113"/>
      <c r="K137" s="15"/>
      <c r="L137" s="15"/>
      <c r="M137" s="15">
        <f t="shared" si="6"/>
        <v>1</v>
      </c>
      <c r="N137" s="15" t="str">
        <f t="shared" si="7"/>
        <v>-</v>
      </c>
      <c r="O137" s="150">
        <f t="shared" si="8"/>
        <v>0</v>
      </c>
      <c r="P137" s="15" t="str">
        <f>IF(COUNTIF('Personálie dobrovolníků '!U:X,N137)&gt;0,"ANO","")</f>
        <v/>
      </c>
      <c r="Q137" s="15"/>
    </row>
    <row r="138" spans="2:17" s="25" customFormat="1" x14ac:dyDescent="0.3">
      <c r="B138" s="15" t="str">
        <f>IF(A138="","",VLOOKUP(A138,Tabulka3[[Číslo smlouvy   u pravidelné činnosti]:[Příjmení]],3,0))</f>
        <v/>
      </c>
      <c r="C138" s="15" t="str">
        <f>IF(A138="","",VLOOKUP(A138,Tabulka3[[Číslo smlouvy   u pravidelné činnosti]:[Příjmení]],4,0))</f>
        <v/>
      </c>
      <c r="F138" s="94"/>
      <c r="H138" s="113"/>
      <c r="I138" s="113"/>
      <c r="K138" s="15"/>
      <c r="L138" s="15"/>
      <c r="M138" s="15">
        <f t="shared" si="6"/>
        <v>1</v>
      </c>
      <c r="N138" s="15" t="str">
        <f t="shared" si="7"/>
        <v>-</v>
      </c>
      <c r="O138" s="150">
        <f t="shared" si="8"/>
        <v>0</v>
      </c>
      <c r="P138" s="15" t="str">
        <f>IF(COUNTIF('Personálie dobrovolníků '!U:X,N138)&gt;0,"ANO","")</f>
        <v/>
      </c>
      <c r="Q138" s="15"/>
    </row>
    <row r="139" spans="2:17" s="25" customFormat="1" x14ac:dyDescent="0.3">
      <c r="B139" s="15" t="str">
        <f>IF(A139="","",VLOOKUP(A139,Tabulka3[[Číslo smlouvy   u pravidelné činnosti]:[Příjmení]],3,0))</f>
        <v/>
      </c>
      <c r="C139" s="15" t="str">
        <f>IF(A139="","",VLOOKUP(A139,Tabulka3[[Číslo smlouvy   u pravidelné činnosti]:[Příjmení]],4,0))</f>
        <v/>
      </c>
      <c r="F139" s="94"/>
      <c r="H139" s="113"/>
      <c r="I139" s="113"/>
      <c r="K139" s="15"/>
      <c r="L139" s="15"/>
      <c r="M139" s="15">
        <f t="shared" si="6"/>
        <v>1</v>
      </c>
      <c r="N139" s="15" t="str">
        <f t="shared" si="7"/>
        <v>-</v>
      </c>
      <c r="O139" s="150">
        <f t="shared" si="8"/>
        <v>0</v>
      </c>
      <c r="P139" s="15" t="str">
        <f>IF(COUNTIF('Personálie dobrovolníků '!U:X,N139)&gt;0,"ANO","")</f>
        <v/>
      </c>
      <c r="Q139" s="15"/>
    </row>
    <row r="140" spans="2:17" s="25" customFormat="1" x14ac:dyDescent="0.3">
      <c r="B140" s="15" t="str">
        <f>IF(A140="","",VLOOKUP(A140,Tabulka3[[Číslo smlouvy   u pravidelné činnosti]:[Příjmení]],3,0))</f>
        <v/>
      </c>
      <c r="C140" s="15" t="str">
        <f>IF(A140="","",VLOOKUP(A140,Tabulka3[[Číslo smlouvy   u pravidelné činnosti]:[Příjmení]],4,0))</f>
        <v/>
      </c>
      <c r="F140" s="94"/>
      <c r="H140" s="113"/>
      <c r="I140" s="113"/>
      <c r="K140" s="15"/>
      <c r="L140" s="15"/>
      <c r="M140" s="15">
        <f t="shared" si="6"/>
        <v>1</v>
      </c>
      <c r="N140" s="15" t="str">
        <f t="shared" si="7"/>
        <v>-</v>
      </c>
      <c r="O140" s="150">
        <f t="shared" si="8"/>
        <v>0</v>
      </c>
      <c r="P140" s="15" t="str">
        <f>IF(COUNTIF('Personálie dobrovolníků '!U:X,N140)&gt;0,"ANO","")</f>
        <v/>
      </c>
      <c r="Q140" s="15"/>
    </row>
    <row r="141" spans="2:17" s="25" customFormat="1" x14ac:dyDescent="0.3">
      <c r="B141" s="15" t="str">
        <f>IF(A141="","",VLOOKUP(A141,Tabulka3[[Číslo smlouvy   u pravidelné činnosti]:[Příjmení]],3,0))</f>
        <v/>
      </c>
      <c r="C141" s="15" t="str">
        <f>IF(A141="","",VLOOKUP(A141,Tabulka3[[Číslo smlouvy   u pravidelné činnosti]:[Příjmení]],4,0))</f>
        <v/>
      </c>
      <c r="F141" s="94"/>
      <c r="H141" s="113"/>
      <c r="I141" s="113"/>
      <c r="K141" s="15"/>
      <c r="L141" s="15"/>
      <c r="M141" s="15">
        <f t="shared" si="6"/>
        <v>1</v>
      </c>
      <c r="N141" s="15" t="str">
        <f t="shared" si="7"/>
        <v>-</v>
      </c>
      <c r="O141" s="150">
        <f t="shared" si="8"/>
        <v>0</v>
      </c>
      <c r="P141" s="15" t="str">
        <f>IF(COUNTIF('Personálie dobrovolníků '!U:X,N141)&gt;0,"ANO","")</f>
        <v/>
      </c>
      <c r="Q141" s="15"/>
    </row>
    <row r="142" spans="2:17" s="25" customFormat="1" x14ac:dyDescent="0.3">
      <c r="B142" s="15" t="str">
        <f>IF(A142="","",VLOOKUP(A142,Tabulka3[[Číslo smlouvy   u pravidelné činnosti]:[Příjmení]],3,0))</f>
        <v/>
      </c>
      <c r="C142" s="15" t="str">
        <f>IF(A142="","",VLOOKUP(A142,Tabulka3[[Číslo smlouvy   u pravidelné činnosti]:[Příjmení]],4,0))</f>
        <v/>
      </c>
      <c r="F142" s="94"/>
      <c r="H142" s="113"/>
      <c r="I142" s="113"/>
      <c r="K142" s="15"/>
      <c r="L142" s="15"/>
      <c r="M142" s="15">
        <f t="shared" si="6"/>
        <v>1</v>
      </c>
      <c r="N142" s="15" t="str">
        <f t="shared" si="7"/>
        <v>-</v>
      </c>
      <c r="O142" s="150">
        <f t="shared" si="8"/>
        <v>0</v>
      </c>
      <c r="P142" s="15" t="str">
        <f>IF(COUNTIF('Personálie dobrovolníků '!U:X,N142)&gt;0,"ANO","")</f>
        <v/>
      </c>
      <c r="Q142" s="15"/>
    </row>
    <row r="143" spans="2:17" s="25" customFormat="1" x14ac:dyDescent="0.3">
      <c r="B143" s="15" t="str">
        <f>IF(A143="","",VLOOKUP(A143,Tabulka3[[Číslo smlouvy   u pravidelné činnosti]:[Příjmení]],3,0))</f>
        <v/>
      </c>
      <c r="C143" s="15" t="str">
        <f>IF(A143="","",VLOOKUP(A143,Tabulka3[[Číslo smlouvy   u pravidelné činnosti]:[Příjmení]],4,0))</f>
        <v/>
      </c>
      <c r="F143" s="94"/>
      <c r="H143" s="113"/>
      <c r="I143" s="113"/>
      <c r="K143" s="15"/>
      <c r="L143" s="15"/>
      <c r="M143" s="15">
        <f t="shared" si="6"/>
        <v>1</v>
      </c>
      <c r="N143" s="15" t="str">
        <f t="shared" si="7"/>
        <v>-</v>
      </c>
      <c r="O143" s="150">
        <f t="shared" si="8"/>
        <v>0</v>
      </c>
      <c r="P143" s="15" t="str">
        <f>IF(COUNTIF('Personálie dobrovolníků '!U:X,N143)&gt;0,"ANO","")</f>
        <v/>
      </c>
      <c r="Q143" s="15"/>
    </row>
    <row r="144" spans="2:17" s="25" customFormat="1" x14ac:dyDescent="0.3">
      <c r="B144" s="15" t="str">
        <f>IF(A144="","",VLOOKUP(A144,Tabulka3[[Číslo smlouvy   u pravidelné činnosti]:[Příjmení]],3,0))</f>
        <v/>
      </c>
      <c r="C144" s="15" t="str">
        <f>IF(A144="","",VLOOKUP(A144,Tabulka3[[Číslo smlouvy   u pravidelné činnosti]:[Příjmení]],4,0))</f>
        <v/>
      </c>
      <c r="F144" s="94"/>
      <c r="H144" s="113"/>
      <c r="I144" s="113"/>
      <c r="K144" s="15"/>
      <c r="L144" s="15"/>
      <c r="M144" s="15">
        <f t="shared" si="6"/>
        <v>1</v>
      </c>
      <c r="N144" s="15" t="str">
        <f t="shared" si="7"/>
        <v>-</v>
      </c>
      <c r="O144" s="150">
        <f t="shared" si="8"/>
        <v>0</v>
      </c>
      <c r="P144" s="15" t="str">
        <f>IF(COUNTIF('Personálie dobrovolníků '!U:X,N144)&gt;0,"ANO","")</f>
        <v/>
      </c>
      <c r="Q144" s="15"/>
    </row>
    <row r="145" spans="2:17" s="25" customFormat="1" x14ac:dyDescent="0.3">
      <c r="B145" s="15" t="str">
        <f>IF(A145="","",VLOOKUP(A145,Tabulka3[[Číslo smlouvy   u pravidelné činnosti]:[Příjmení]],3,0))</f>
        <v/>
      </c>
      <c r="C145" s="15" t="str">
        <f>IF(A145="","",VLOOKUP(A145,Tabulka3[[Číslo smlouvy   u pravidelné činnosti]:[Příjmení]],4,0))</f>
        <v/>
      </c>
      <c r="F145" s="94"/>
      <c r="H145" s="113"/>
      <c r="I145" s="113"/>
      <c r="K145" s="15"/>
      <c r="L145" s="15"/>
      <c r="M145" s="15">
        <f t="shared" si="6"/>
        <v>1</v>
      </c>
      <c r="N145" s="15" t="str">
        <f t="shared" si="7"/>
        <v>-</v>
      </c>
      <c r="O145" s="150">
        <f t="shared" si="8"/>
        <v>0</v>
      </c>
      <c r="P145" s="15" t="str">
        <f>IF(COUNTIF('Personálie dobrovolníků '!U:X,N145)&gt;0,"ANO","")</f>
        <v/>
      </c>
      <c r="Q145" s="15"/>
    </row>
    <row r="146" spans="2:17" s="25" customFormat="1" x14ac:dyDescent="0.3">
      <c r="B146" s="15" t="str">
        <f>IF(A146="","",VLOOKUP(A146,Tabulka3[[Číslo smlouvy   u pravidelné činnosti]:[Příjmení]],3,0))</f>
        <v/>
      </c>
      <c r="C146" s="15" t="str">
        <f>IF(A146="","",VLOOKUP(A146,Tabulka3[[Číslo smlouvy   u pravidelné činnosti]:[Příjmení]],4,0))</f>
        <v/>
      </c>
      <c r="F146" s="94"/>
      <c r="H146" s="113"/>
      <c r="I146" s="113"/>
      <c r="K146" s="15"/>
      <c r="L146" s="15"/>
      <c r="M146" s="15">
        <f t="shared" si="6"/>
        <v>1</v>
      </c>
      <c r="N146" s="15" t="str">
        <f t="shared" si="7"/>
        <v>-</v>
      </c>
      <c r="O146" s="150">
        <f t="shared" si="8"/>
        <v>0</v>
      </c>
      <c r="P146" s="15" t="str">
        <f>IF(COUNTIF('Personálie dobrovolníků '!U:X,N146)&gt;0,"ANO","")</f>
        <v/>
      </c>
      <c r="Q146" s="15"/>
    </row>
    <row r="147" spans="2:17" s="25" customFormat="1" x14ac:dyDescent="0.3">
      <c r="B147" s="15" t="str">
        <f>IF(A147="","",VLOOKUP(A147,Tabulka3[[Číslo smlouvy   u pravidelné činnosti]:[Příjmení]],3,0))</f>
        <v/>
      </c>
      <c r="C147" s="15" t="str">
        <f>IF(A147="","",VLOOKUP(A147,Tabulka3[[Číslo smlouvy   u pravidelné činnosti]:[Příjmení]],4,0))</f>
        <v/>
      </c>
      <c r="F147" s="94"/>
      <c r="H147" s="113"/>
      <c r="I147" s="113"/>
      <c r="K147" s="15"/>
      <c r="L147" s="15"/>
      <c r="M147" s="15">
        <f t="shared" si="6"/>
        <v>1</v>
      </c>
      <c r="N147" s="15" t="str">
        <f t="shared" si="7"/>
        <v>-</v>
      </c>
      <c r="O147" s="150">
        <f t="shared" si="8"/>
        <v>0</v>
      </c>
      <c r="P147" s="15" t="str">
        <f>IF(COUNTIF('Personálie dobrovolníků '!U:X,N147)&gt;0,"ANO","")</f>
        <v/>
      </c>
      <c r="Q147" s="15"/>
    </row>
    <row r="148" spans="2:17" s="25" customFormat="1" x14ac:dyDescent="0.3">
      <c r="B148" s="15" t="str">
        <f>IF(A148="","",VLOOKUP(A148,Tabulka3[[Číslo smlouvy   u pravidelné činnosti]:[Příjmení]],3,0))</f>
        <v/>
      </c>
      <c r="C148" s="15" t="str">
        <f>IF(A148="","",VLOOKUP(A148,Tabulka3[[Číslo smlouvy   u pravidelné činnosti]:[Příjmení]],4,0))</f>
        <v/>
      </c>
      <c r="F148" s="94"/>
      <c r="H148" s="113"/>
      <c r="I148" s="113"/>
      <c r="K148" s="15"/>
      <c r="L148" s="15"/>
      <c r="M148" s="15">
        <f t="shared" si="6"/>
        <v>1</v>
      </c>
      <c r="N148" s="15" t="str">
        <f t="shared" si="7"/>
        <v>-</v>
      </c>
      <c r="O148" s="150">
        <f t="shared" si="8"/>
        <v>0</v>
      </c>
      <c r="P148" s="15" t="str">
        <f>IF(COUNTIF('Personálie dobrovolníků '!U:X,N148)&gt;0,"ANO","")</f>
        <v/>
      </c>
      <c r="Q148" s="15"/>
    </row>
    <row r="149" spans="2:17" s="25" customFormat="1" x14ac:dyDescent="0.3">
      <c r="B149" s="15" t="str">
        <f>IF(A149="","",VLOOKUP(A149,Tabulka3[[Číslo smlouvy   u pravidelné činnosti]:[Příjmení]],3,0))</f>
        <v/>
      </c>
      <c r="C149" s="15" t="str">
        <f>IF(A149="","",VLOOKUP(A149,Tabulka3[[Číslo smlouvy   u pravidelné činnosti]:[Příjmení]],4,0))</f>
        <v/>
      </c>
      <c r="F149" s="94"/>
      <c r="H149" s="113"/>
      <c r="I149" s="113"/>
      <c r="K149" s="15"/>
      <c r="L149" s="15"/>
      <c r="M149" s="15">
        <f t="shared" si="6"/>
        <v>1</v>
      </c>
      <c r="N149" s="15" t="str">
        <f t="shared" si="7"/>
        <v>-</v>
      </c>
      <c r="O149" s="150">
        <f t="shared" si="8"/>
        <v>0</v>
      </c>
      <c r="P149" s="15" t="str">
        <f>IF(COUNTIF('Personálie dobrovolníků '!U:X,N149)&gt;0,"ANO","")</f>
        <v/>
      </c>
      <c r="Q149" s="15"/>
    </row>
    <row r="150" spans="2:17" s="25" customFormat="1" x14ac:dyDescent="0.3">
      <c r="B150" s="15" t="str">
        <f>IF(A150="","",VLOOKUP(A150,Tabulka3[[Číslo smlouvy   u pravidelné činnosti]:[Příjmení]],3,0))</f>
        <v/>
      </c>
      <c r="C150" s="15" t="str">
        <f>IF(A150="","",VLOOKUP(A150,Tabulka3[[Číslo smlouvy   u pravidelné činnosti]:[Příjmení]],4,0))</f>
        <v/>
      </c>
      <c r="F150" s="94"/>
      <c r="H150" s="113"/>
      <c r="I150" s="113"/>
      <c r="K150" s="15"/>
      <c r="L150" s="15"/>
      <c r="M150" s="15">
        <f t="shared" si="6"/>
        <v>1</v>
      </c>
      <c r="N150" s="15" t="str">
        <f t="shared" si="7"/>
        <v>-</v>
      </c>
      <c r="O150" s="150">
        <f t="shared" si="8"/>
        <v>0</v>
      </c>
      <c r="P150" s="15" t="str">
        <f>IF(COUNTIF('Personálie dobrovolníků '!U:X,N150)&gt;0,"ANO","")</f>
        <v/>
      </c>
      <c r="Q150" s="15"/>
    </row>
    <row r="151" spans="2:17" s="25" customFormat="1" x14ac:dyDescent="0.3">
      <c r="B151" s="15" t="str">
        <f>IF(A151="","",VLOOKUP(A151,Tabulka3[[Číslo smlouvy   u pravidelné činnosti]:[Příjmení]],3,0))</f>
        <v/>
      </c>
      <c r="C151" s="15" t="str">
        <f>IF(A151="","",VLOOKUP(A151,Tabulka3[[Číslo smlouvy   u pravidelné činnosti]:[Příjmení]],4,0))</f>
        <v/>
      </c>
      <c r="F151" s="94"/>
      <c r="H151" s="113"/>
      <c r="I151" s="113"/>
      <c r="K151" s="15"/>
      <c r="L151" s="15"/>
      <c r="M151" s="15">
        <f t="shared" si="6"/>
        <v>1</v>
      </c>
      <c r="N151" s="15" t="str">
        <f t="shared" si="7"/>
        <v>-</v>
      </c>
      <c r="O151" s="150">
        <f t="shared" si="8"/>
        <v>0</v>
      </c>
      <c r="P151" s="15" t="str">
        <f>IF(COUNTIF('Personálie dobrovolníků '!U:X,N151)&gt;0,"ANO","")</f>
        <v/>
      </c>
      <c r="Q151" s="15"/>
    </row>
    <row r="152" spans="2:17" s="25" customFormat="1" x14ac:dyDescent="0.3">
      <c r="B152" s="15" t="str">
        <f>IF(A152="","",VLOOKUP(A152,Tabulka3[[Číslo smlouvy   u pravidelné činnosti]:[Příjmení]],3,0))</f>
        <v/>
      </c>
      <c r="C152" s="15" t="str">
        <f>IF(A152="","",VLOOKUP(A152,Tabulka3[[Číslo smlouvy   u pravidelné činnosti]:[Příjmení]],4,0))</f>
        <v/>
      </c>
      <c r="F152" s="94"/>
      <c r="H152" s="113"/>
      <c r="I152" s="113"/>
      <c r="K152" s="15"/>
      <c r="L152" s="15"/>
      <c r="M152" s="15">
        <f t="shared" si="6"/>
        <v>1</v>
      </c>
      <c r="N152" s="15" t="str">
        <f t="shared" si="7"/>
        <v>-</v>
      </c>
      <c r="O152" s="150">
        <f t="shared" si="8"/>
        <v>0</v>
      </c>
      <c r="P152" s="15" t="str">
        <f>IF(COUNTIF('Personálie dobrovolníků '!U:X,N152)&gt;0,"ANO","")</f>
        <v/>
      </c>
      <c r="Q152" s="15"/>
    </row>
    <row r="153" spans="2:17" s="25" customFormat="1" x14ac:dyDescent="0.3">
      <c r="B153" s="15" t="str">
        <f>IF(A153="","",VLOOKUP(A153,Tabulka3[[Číslo smlouvy   u pravidelné činnosti]:[Příjmení]],3,0))</f>
        <v/>
      </c>
      <c r="C153" s="15" t="str">
        <f>IF(A153="","",VLOOKUP(A153,Tabulka3[[Číslo smlouvy   u pravidelné činnosti]:[Příjmení]],4,0))</f>
        <v/>
      </c>
      <c r="F153" s="94"/>
      <c r="H153" s="113"/>
      <c r="I153" s="113"/>
      <c r="K153" s="15"/>
      <c r="L153" s="15"/>
      <c r="M153" s="15">
        <f t="shared" si="6"/>
        <v>1</v>
      </c>
      <c r="N153" s="15" t="str">
        <f t="shared" si="7"/>
        <v>-</v>
      </c>
      <c r="O153" s="150">
        <f t="shared" si="8"/>
        <v>0</v>
      </c>
      <c r="P153" s="15" t="str">
        <f>IF(COUNTIF('Personálie dobrovolníků '!U:X,N153)&gt;0,"ANO","")</f>
        <v/>
      </c>
      <c r="Q153" s="15"/>
    </row>
    <row r="154" spans="2:17" s="25" customFormat="1" x14ac:dyDescent="0.3">
      <c r="B154" s="15" t="str">
        <f>IF(A154="","",VLOOKUP(A154,Tabulka3[[Číslo smlouvy   u pravidelné činnosti]:[Příjmení]],3,0))</f>
        <v/>
      </c>
      <c r="C154" s="15" t="str">
        <f>IF(A154="","",VLOOKUP(A154,Tabulka3[[Číslo smlouvy   u pravidelné činnosti]:[Příjmení]],4,0))</f>
        <v/>
      </c>
      <c r="F154" s="94"/>
      <c r="H154" s="113"/>
      <c r="I154" s="113"/>
      <c r="K154" s="15"/>
      <c r="L154" s="15"/>
      <c r="M154" s="15">
        <f t="shared" si="6"/>
        <v>1</v>
      </c>
      <c r="N154" s="15" t="str">
        <f t="shared" si="7"/>
        <v>-</v>
      </c>
      <c r="O154" s="150">
        <f t="shared" si="8"/>
        <v>0</v>
      </c>
      <c r="P154" s="15" t="str">
        <f>IF(COUNTIF('Personálie dobrovolníků '!U:X,N154)&gt;0,"ANO","")</f>
        <v/>
      </c>
      <c r="Q154" s="15"/>
    </row>
    <row r="155" spans="2:17" s="25" customFormat="1" x14ac:dyDescent="0.3">
      <c r="B155" s="15" t="str">
        <f>IF(A155="","",VLOOKUP(A155,Tabulka3[[Číslo smlouvy   u pravidelné činnosti]:[Příjmení]],3,0))</f>
        <v/>
      </c>
      <c r="C155" s="15" t="str">
        <f>IF(A155="","",VLOOKUP(A155,Tabulka3[[Číslo smlouvy   u pravidelné činnosti]:[Příjmení]],4,0))</f>
        <v/>
      </c>
      <c r="F155" s="94"/>
      <c r="H155" s="113"/>
      <c r="I155" s="113"/>
      <c r="K155" s="15"/>
      <c r="L155" s="15"/>
      <c r="M155" s="15">
        <f t="shared" si="6"/>
        <v>1</v>
      </c>
      <c r="N155" s="15" t="str">
        <f t="shared" si="7"/>
        <v>-</v>
      </c>
      <c r="O155" s="150">
        <f t="shared" si="8"/>
        <v>0</v>
      </c>
      <c r="P155" s="15" t="str">
        <f>IF(COUNTIF('Personálie dobrovolníků '!U:X,N155)&gt;0,"ANO","")</f>
        <v/>
      </c>
      <c r="Q155" s="15"/>
    </row>
    <row r="156" spans="2:17" s="25" customFormat="1" x14ac:dyDescent="0.3">
      <c r="B156" s="15" t="str">
        <f>IF(A156="","",VLOOKUP(A156,Tabulka3[[Číslo smlouvy   u pravidelné činnosti]:[Příjmení]],3,0))</f>
        <v/>
      </c>
      <c r="C156" s="15" t="str">
        <f>IF(A156="","",VLOOKUP(A156,Tabulka3[[Číslo smlouvy   u pravidelné činnosti]:[Příjmení]],4,0))</f>
        <v/>
      </c>
      <c r="F156" s="94"/>
      <c r="H156" s="113"/>
      <c r="I156" s="113"/>
      <c r="K156" s="15"/>
      <c r="L156" s="15"/>
      <c r="M156" s="15">
        <f t="shared" si="6"/>
        <v>1</v>
      </c>
      <c r="N156" s="15" t="str">
        <f t="shared" si="7"/>
        <v>-</v>
      </c>
      <c r="O156" s="150">
        <f t="shared" si="8"/>
        <v>0</v>
      </c>
      <c r="P156" s="15" t="str">
        <f>IF(COUNTIF('Personálie dobrovolníků '!U:X,N156)&gt;0,"ANO","")</f>
        <v/>
      </c>
      <c r="Q156" s="15"/>
    </row>
    <row r="157" spans="2:17" s="25" customFormat="1" x14ac:dyDescent="0.3">
      <c r="B157" s="15" t="str">
        <f>IF(A157="","",VLOOKUP(A157,Tabulka3[[Číslo smlouvy   u pravidelné činnosti]:[Příjmení]],3,0))</f>
        <v/>
      </c>
      <c r="C157" s="15" t="str">
        <f>IF(A157="","",VLOOKUP(A157,Tabulka3[[Číslo smlouvy   u pravidelné činnosti]:[Příjmení]],4,0))</f>
        <v/>
      </c>
      <c r="F157" s="94"/>
      <c r="H157" s="113"/>
      <c r="I157" s="113"/>
      <c r="K157" s="15"/>
      <c r="L157" s="15"/>
      <c r="M157" s="15">
        <f t="shared" si="6"/>
        <v>1</v>
      </c>
      <c r="N157" s="15" t="str">
        <f t="shared" si="7"/>
        <v>-</v>
      </c>
      <c r="O157" s="150">
        <f t="shared" si="8"/>
        <v>0</v>
      </c>
      <c r="P157" s="15" t="str">
        <f>IF(COUNTIF('Personálie dobrovolníků '!U:X,N157)&gt;0,"ANO","")</f>
        <v/>
      </c>
      <c r="Q157" s="15"/>
    </row>
    <row r="158" spans="2:17" s="25" customFormat="1" x14ac:dyDescent="0.3">
      <c r="B158" s="15" t="str">
        <f>IF(A158="","",VLOOKUP(A158,Tabulka3[[Číslo smlouvy   u pravidelné činnosti]:[Příjmení]],3,0))</f>
        <v/>
      </c>
      <c r="C158" s="15" t="str">
        <f>IF(A158="","",VLOOKUP(A158,Tabulka3[[Číslo smlouvy   u pravidelné činnosti]:[Příjmení]],4,0))</f>
        <v/>
      </c>
      <c r="F158" s="94"/>
      <c r="H158" s="113"/>
      <c r="I158" s="113"/>
      <c r="K158" s="15"/>
      <c r="L158" s="15"/>
      <c r="M158" s="15">
        <f t="shared" si="6"/>
        <v>1</v>
      </c>
      <c r="N158" s="15" t="str">
        <f t="shared" si="7"/>
        <v>-</v>
      </c>
      <c r="O158" s="150">
        <f t="shared" si="8"/>
        <v>0</v>
      </c>
      <c r="P158" s="15" t="str">
        <f>IF(COUNTIF('Personálie dobrovolníků '!U:X,N158)&gt;0,"ANO","")</f>
        <v/>
      </c>
      <c r="Q158" s="15"/>
    </row>
    <row r="159" spans="2:17" s="25" customFormat="1" x14ac:dyDescent="0.3">
      <c r="B159" s="15" t="str">
        <f>IF(A159="","",VLOOKUP(A159,Tabulka3[[Číslo smlouvy   u pravidelné činnosti]:[Příjmení]],3,0))</f>
        <v/>
      </c>
      <c r="C159" s="15" t="str">
        <f>IF(A159="","",VLOOKUP(A159,Tabulka3[[Číslo smlouvy   u pravidelné činnosti]:[Příjmení]],4,0))</f>
        <v/>
      </c>
      <c r="F159" s="94"/>
      <c r="H159" s="113"/>
      <c r="I159" s="113"/>
      <c r="K159" s="15"/>
      <c r="L159" s="15"/>
      <c r="M159" s="15">
        <f t="shared" si="6"/>
        <v>1</v>
      </c>
      <c r="N159" s="15" t="str">
        <f t="shared" si="7"/>
        <v>-</v>
      </c>
      <c r="O159" s="150">
        <f t="shared" si="8"/>
        <v>0</v>
      </c>
      <c r="P159" s="15" t="str">
        <f>IF(COUNTIF('Personálie dobrovolníků '!U:X,N159)&gt;0,"ANO","")</f>
        <v/>
      </c>
      <c r="Q159" s="15"/>
    </row>
    <row r="160" spans="2:17" s="25" customFormat="1" x14ac:dyDescent="0.3">
      <c r="B160" s="15" t="str">
        <f>IF(A160="","",VLOOKUP(A160,Tabulka3[[Číslo smlouvy   u pravidelné činnosti]:[Příjmení]],3,0))</f>
        <v/>
      </c>
      <c r="C160" s="15" t="str">
        <f>IF(A160="","",VLOOKUP(A160,Tabulka3[[Číslo smlouvy   u pravidelné činnosti]:[Příjmení]],4,0))</f>
        <v/>
      </c>
      <c r="F160" s="94"/>
      <c r="H160" s="113"/>
      <c r="I160" s="113"/>
      <c r="K160" s="15"/>
      <c r="L160" s="15"/>
      <c r="M160" s="15">
        <f t="shared" si="6"/>
        <v>1</v>
      </c>
      <c r="N160" s="15" t="str">
        <f t="shared" si="7"/>
        <v>-</v>
      </c>
      <c r="O160" s="150">
        <f t="shared" si="8"/>
        <v>0</v>
      </c>
      <c r="P160" s="15" t="str">
        <f>IF(COUNTIF('Personálie dobrovolníků '!U:X,N160)&gt;0,"ANO","")</f>
        <v/>
      </c>
      <c r="Q160" s="15"/>
    </row>
    <row r="161" spans="2:17" s="25" customFormat="1" x14ac:dyDescent="0.3">
      <c r="B161" s="15" t="str">
        <f>IF(A161="","",VLOOKUP(A161,Tabulka3[[Číslo smlouvy   u pravidelné činnosti]:[Příjmení]],3,0))</f>
        <v/>
      </c>
      <c r="C161" s="15" t="str">
        <f>IF(A161="","",VLOOKUP(A161,Tabulka3[[Číslo smlouvy   u pravidelné činnosti]:[Příjmení]],4,0))</f>
        <v/>
      </c>
      <c r="F161" s="94"/>
      <c r="H161" s="113"/>
      <c r="I161" s="113"/>
      <c r="K161" s="15"/>
      <c r="L161" s="15"/>
      <c r="M161" s="15">
        <f t="shared" si="6"/>
        <v>1</v>
      </c>
      <c r="N161" s="15" t="str">
        <f t="shared" si="7"/>
        <v>-</v>
      </c>
      <c r="O161" s="150">
        <f t="shared" si="8"/>
        <v>0</v>
      </c>
      <c r="P161" s="15" t="str">
        <f>IF(COUNTIF('Personálie dobrovolníků '!U:X,N161)&gt;0,"ANO","")</f>
        <v/>
      </c>
      <c r="Q161" s="15"/>
    </row>
    <row r="162" spans="2:17" s="25" customFormat="1" x14ac:dyDescent="0.3">
      <c r="B162" s="15" t="str">
        <f>IF(A162="","",VLOOKUP(A162,Tabulka3[[Číslo smlouvy   u pravidelné činnosti]:[Příjmení]],3,0))</f>
        <v/>
      </c>
      <c r="C162" s="15" t="str">
        <f>IF(A162="","",VLOOKUP(A162,Tabulka3[[Číslo smlouvy   u pravidelné činnosti]:[Příjmení]],4,0))</f>
        <v/>
      </c>
      <c r="F162" s="94"/>
      <c r="H162" s="113"/>
      <c r="I162" s="113"/>
      <c r="K162" s="15"/>
      <c r="L162" s="15"/>
      <c r="M162" s="15">
        <f t="shared" si="6"/>
        <v>1</v>
      </c>
      <c r="N162" s="15" t="str">
        <f t="shared" si="7"/>
        <v>-</v>
      </c>
      <c r="O162" s="150">
        <f t="shared" si="8"/>
        <v>0</v>
      </c>
      <c r="P162" s="15" t="str">
        <f>IF(COUNTIF('Personálie dobrovolníků '!U:X,N162)&gt;0,"ANO","")</f>
        <v/>
      </c>
      <c r="Q162" s="15"/>
    </row>
    <row r="163" spans="2:17" s="25" customFormat="1" x14ac:dyDescent="0.3">
      <c r="B163" s="15" t="str">
        <f>IF(A163="","",VLOOKUP(A163,Tabulka3[[Číslo smlouvy   u pravidelné činnosti]:[Příjmení]],3,0))</f>
        <v/>
      </c>
      <c r="C163" s="15" t="str">
        <f>IF(A163="","",VLOOKUP(A163,Tabulka3[[Číslo smlouvy   u pravidelné činnosti]:[Příjmení]],4,0))</f>
        <v/>
      </c>
      <c r="F163" s="94"/>
      <c r="H163" s="113"/>
      <c r="I163" s="113"/>
      <c r="K163" s="15"/>
      <c r="L163" s="15"/>
      <c r="M163" s="15">
        <f t="shared" si="6"/>
        <v>1</v>
      </c>
      <c r="N163" s="15" t="str">
        <f t="shared" si="7"/>
        <v>-</v>
      </c>
      <c r="O163" s="150">
        <f t="shared" si="8"/>
        <v>0</v>
      </c>
      <c r="P163" s="15" t="str">
        <f>IF(COUNTIF('Personálie dobrovolníků '!U:X,N163)&gt;0,"ANO","")</f>
        <v/>
      </c>
      <c r="Q163" s="15"/>
    </row>
    <row r="164" spans="2:17" s="25" customFormat="1" x14ac:dyDescent="0.3">
      <c r="B164" s="15" t="str">
        <f>IF(A164="","",VLOOKUP(A164,Tabulka3[[Číslo smlouvy   u pravidelné činnosti]:[Příjmení]],3,0))</f>
        <v/>
      </c>
      <c r="C164" s="15" t="str">
        <f>IF(A164="","",VLOOKUP(A164,Tabulka3[[Číslo smlouvy   u pravidelné činnosti]:[Příjmení]],4,0))</f>
        <v/>
      </c>
      <c r="F164" s="94"/>
      <c r="H164" s="113"/>
      <c r="I164" s="113"/>
      <c r="K164" s="15"/>
      <c r="L164" s="15"/>
      <c r="M164" s="15">
        <f t="shared" si="6"/>
        <v>1</v>
      </c>
      <c r="N164" s="15" t="str">
        <f t="shared" si="7"/>
        <v>-</v>
      </c>
      <c r="O164" s="150">
        <f t="shared" si="8"/>
        <v>0</v>
      </c>
      <c r="P164" s="15" t="str">
        <f>IF(COUNTIF('Personálie dobrovolníků '!U:X,N164)&gt;0,"ANO","")</f>
        <v/>
      </c>
      <c r="Q164" s="15"/>
    </row>
    <row r="165" spans="2:17" s="25" customFormat="1" x14ac:dyDescent="0.3">
      <c r="B165" s="15" t="str">
        <f>IF(A165="","",VLOOKUP(A165,Tabulka3[[Číslo smlouvy   u pravidelné činnosti]:[Příjmení]],3,0))</f>
        <v/>
      </c>
      <c r="C165" s="15" t="str">
        <f>IF(A165="","",VLOOKUP(A165,Tabulka3[[Číslo smlouvy   u pravidelné činnosti]:[Příjmení]],4,0))</f>
        <v/>
      </c>
      <c r="F165" s="94"/>
      <c r="H165" s="113"/>
      <c r="I165" s="113"/>
      <c r="K165" s="15"/>
      <c r="L165" s="15"/>
      <c r="M165" s="15">
        <f t="shared" si="6"/>
        <v>1</v>
      </c>
      <c r="N165" s="15" t="str">
        <f t="shared" si="7"/>
        <v>-</v>
      </c>
      <c r="O165" s="150">
        <f t="shared" si="8"/>
        <v>0</v>
      </c>
      <c r="P165" s="15" t="str">
        <f>IF(COUNTIF('Personálie dobrovolníků '!U:X,N165)&gt;0,"ANO","")</f>
        <v/>
      </c>
      <c r="Q165" s="15"/>
    </row>
    <row r="166" spans="2:17" s="25" customFormat="1" x14ac:dyDescent="0.3">
      <c r="B166" s="15" t="str">
        <f>IF(A166="","",VLOOKUP(A166,Tabulka3[[Číslo smlouvy   u pravidelné činnosti]:[Příjmení]],3,0))</f>
        <v/>
      </c>
      <c r="C166" s="15" t="str">
        <f>IF(A166="","",VLOOKUP(A166,Tabulka3[[Číslo smlouvy   u pravidelné činnosti]:[Příjmení]],4,0))</f>
        <v/>
      </c>
      <c r="F166" s="94"/>
      <c r="H166" s="113"/>
      <c r="I166" s="113"/>
      <c r="K166" s="15"/>
      <c r="L166" s="15"/>
      <c r="M166" s="15">
        <f t="shared" si="6"/>
        <v>1</v>
      </c>
      <c r="N166" s="15" t="str">
        <f t="shared" si="7"/>
        <v>-</v>
      </c>
      <c r="O166" s="150">
        <f t="shared" si="8"/>
        <v>0</v>
      </c>
      <c r="P166" s="15" t="str">
        <f>IF(COUNTIF('Personálie dobrovolníků '!U:X,N166)&gt;0,"ANO","")</f>
        <v/>
      </c>
      <c r="Q166" s="15"/>
    </row>
    <row r="167" spans="2:17" s="25" customFormat="1" x14ac:dyDescent="0.3">
      <c r="B167" s="15" t="str">
        <f>IF(A167="","",VLOOKUP(A167,Tabulka3[[Číslo smlouvy   u pravidelné činnosti]:[Příjmení]],3,0))</f>
        <v/>
      </c>
      <c r="C167" s="15" t="str">
        <f>IF(A167="","",VLOOKUP(A167,Tabulka3[[Číslo smlouvy   u pravidelné činnosti]:[Příjmení]],4,0))</f>
        <v/>
      </c>
      <c r="F167" s="94"/>
      <c r="H167" s="113"/>
      <c r="I167" s="113"/>
      <c r="K167" s="15"/>
      <c r="L167" s="15"/>
      <c r="M167" s="15">
        <f t="shared" si="6"/>
        <v>1</v>
      </c>
      <c r="N167" s="15" t="str">
        <f t="shared" si="7"/>
        <v>-</v>
      </c>
      <c r="O167" s="150">
        <f t="shared" si="8"/>
        <v>0</v>
      </c>
      <c r="P167" s="15" t="str">
        <f>IF(COUNTIF('Personálie dobrovolníků '!U:X,N167)&gt;0,"ANO","")</f>
        <v/>
      </c>
      <c r="Q167" s="15"/>
    </row>
    <row r="168" spans="2:17" s="25" customFormat="1" x14ac:dyDescent="0.3">
      <c r="B168" s="15" t="str">
        <f>IF(A168="","",VLOOKUP(A168,Tabulka3[[Číslo smlouvy   u pravidelné činnosti]:[Příjmení]],3,0))</f>
        <v/>
      </c>
      <c r="C168" s="15" t="str">
        <f>IF(A168="","",VLOOKUP(A168,Tabulka3[[Číslo smlouvy   u pravidelné činnosti]:[Příjmení]],4,0))</f>
        <v/>
      </c>
      <c r="F168" s="94"/>
      <c r="H168" s="113"/>
      <c r="I168" s="113"/>
      <c r="K168" s="15"/>
      <c r="L168" s="15"/>
      <c r="M168" s="15">
        <f t="shared" si="6"/>
        <v>1</v>
      </c>
      <c r="N168" s="15" t="str">
        <f t="shared" si="7"/>
        <v>-</v>
      </c>
      <c r="O168" s="150">
        <f t="shared" si="8"/>
        <v>0</v>
      </c>
      <c r="P168" s="15" t="str">
        <f>IF(COUNTIF('Personálie dobrovolníků '!U:X,N168)&gt;0,"ANO","")</f>
        <v/>
      </c>
      <c r="Q168" s="15"/>
    </row>
    <row r="169" spans="2:17" s="25" customFormat="1" x14ac:dyDescent="0.3">
      <c r="B169" s="15" t="str">
        <f>IF(A169="","",VLOOKUP(A169,Tabulka3[[Číslo smlouvy   u pravidelné činnosti]:[Příjmení]],3,0))</f>
        <v/>
      </c>
      <c r="C169" s="15" t="str">
        <f>IF(A169="","",VLOOKUP(A169,Tabulka3[[Číslo smlouvy   u pravidelné činnosti]:[Příjmení]],4,0))</f>
        <v/>
      </c>
      <c r="F169" s="94"/>
      <c r="H169" s="113"/>
      <c r="I169" s="113"/>
      <c r="K169" s="15"/>
      <c r="L169" s="15"/>
      <c r="M169" s="15">
        <f t="shared" si="6"/>
        <v>1</v>
      </c>
      <c r="N169" s="15" t="str">
        <f t="shared" si="7"/>
        <v>-</v>
      </c>
      <c r="O169" s="150">
        <f t="shared" si="8"/>
        <v>0</v>
      </c>
      <c r="P169" s="15" t="str">
        <f>IF(COUNTIF('Personálie dobrovolníků '!U:X,N169)&gt;0,"ANO","")</f>
        <v/>
      </c>
      <c r="Q169" s="15"/>
    </row>
    <row r="170" spans="2:17" s="25" customFormat="1" x14ac:dyDescent="0.3">
      <c r="B170" s="15" t="str">
        <f>IF(A170="","",VLOOKUP(A170,Tabulka3[[Číslo smlouvy   u pravidelné činnosti]:[Příjmení]],3,0))</f>
        <v/>
      </c>
      <c r="C170" s="15" t="str">
        <f>IF(A170="","",VLOOKUP(A170,Tabulka3[[Číslo smlouvy   u pravidelné činnosti]:[Příjmení]],4,0))</f>
        <v/>
      </c>
      <c r="F170" s="94"/>
      <c r="H170" s="113"/>
      <c r="I170" s="113"/>
      <c r="K170" s="15"/>
      <c r="L170" s="15"/>
      <c r="M170" s="15">
        <f t="shared" si="6"/>
        <v>1</v>
      </c>
      <c r="N170" s="15" t="str">
        <f t="shared" si="7"/>
        <v>-</v>
      </c>
      <c r="O170" s="150">
        <f t="shared" si="8"/>
        <v>0</v>
      </c>
      <c r="P170" s="15" t="str">
        <f>IF(COUNTIF('Personálie dobrovolníků '!U:X,N170)&gt;0,"ANO","")</f>
        <v/>
      </c>
      <c r="Q170" s="15"/>
    </row>
    <row r="171" spans="2:17" s="25" customFormat="1" x14ac:dyDescent="0.3">
      <c r="B171" s="15" t="str">
        <f>IF(A171="","",VLOOKUP(A171,Tabulka3[[Číslo smlouvy   u pravidelné činnosti]:[Příjmení]],3,0))</f>
        <v/>
      </c>
      <c r="C171" s="15" t="str">
        <f>IF(A171="","",VLOOKUP(A171,Tabulka3[[Číslo smlouvy   u pravidelné činnosti]:[Příjmení]],4,0))</f>
        <v/>
      </c>
      <c r="F171" s="94"/>
      <c r="H171" s="113"/>
      <c r="I171" s="113"/>
      <c r="K171" s="15"/>
      <c r="L171" s="15"/>
      <c r="M171" s="15">
        <f t="shared" si="6"/>
        <v>1</v>
      </c>
      <c r="N171" s="15" t="str">
        <f t="shared" si="7"/>
        <v>-</v>
      </c>
      <c r="O171" s="150">
        <f t="shared" si="8"/>
        <v>0</v>
      </c>
      <c r="P171" s="15" t="str">
        <f>IF(COUNTIF('Personálie dobrovolníků '!U:X,N171)&gt;0,"ANO","")</f>
        <v/>
      </c>
      <c r="Q171" s="15"/>
    </row>
    <row r="172" spans="2:17" s="25" customFormat="1" x14ac:dyDescent="0.3">
      <c r="B172" s="15" t="str">
        <f>IF(A172="","",VLOOKUP(A172,Tabulka3[[Číslo smlouvy   u pravidelné činnosti]:[Příjmení]],3,0))</f>
        <v/>
      </c>
      <c r="C172" s="15" t="str">
        <f>IF(A172="","",VLOOKUP(A172,Tabulka3[[Číslo smlouvy   u pravidelné činnosti]:[Příjmení]],4,0))</f>
        <v/>
      </c>
      <c r="F172" s="94"/>
      <c r="H172" s="113"/>
      <c r="I172" s="113"/>
      <c r="K172" s="15"/>
      <c r="L172" s="15"/>
      <c r="M172" s="15">
        <f t="shared" si="6"/>
        <v>1</v>
      </c>
      <c r="N172" s="15" t="str">
        <f t="shared" si="7"/>
        <v>-</v>
      </c>
      <c r="O172" s="150">
        <f t="shared" si="8"/>
        <v>0</v>
      </c>
      <c r="P172" s="15" t="str">
        <f>IF(COUNTIF('Personálie dobrovolníků '!U:X,N172)&gt;0,"ANO","")</f>
        <v/>
      </c>
      <c r="Q172" s="15"/>
    </row>
    <row r="173" spans="2:17" s="25" customFormat="1" x14ac:dyDescent="0.3">
      <c r="B173" s="15" t="str">
        <f>IF(A173="","",VLOOKUP(A173,Tabulka3[[Číslo smlouvy   u pravidelné činnosti]:[Příjmení]],3,0))</f>
        <v/>
      </c>
      <c r="C173" s="15" t="str">
        <f>IF(A173="","",VLOOKUP(A173,Tabulka3[[Číslo smlouvy   u pravidelné činnosti]:[Příjmení]],4,0))</f>
        <v/>
      </c>
      <c r="F173" s="94"/>
      <c r="H173" s="113"/>
      <c r="I173" s="113"/>
      <c r="K173" s="15"/>
      <c r="L173" s="15"/>
      <c r="M173" s="15">
        <f t="shared" si="6"/>
        <v>1</v>
      </c>
      <c r="N173" s="15" t="str">
        <f t="shared" si="7"/>
        <v>-</v>
      </c>
      <c r="O173" s="150">
        <f t="shared" si="8"/>
        <v>0</v>
      </c>
      <c r="P173" s="15" t="str">
        <f>IF(COUNTIF('Personálie dobrovolníků '!U:X,N173)&gt;0,"ANO","")</f>
        <v/>
      </c>
      <c r="Q173" s="15"/>
    </row>
    <row r="174" spans="2:17" s="25" customFormat="1" x14ac:dyDescent="0.3">
      <c r="B174" s="15" t="str">
        <f>IF(A174="","",VLOOKUP(A174,Tabulka3[[Číslo smlouvy   u pravidelné činnosti]:[Příjmení]],3,0))</f>
        <v/>
      </c>
      <c r="C174" s="15" t="str">
        <f>IF(A174="","",VLOOKUP(A174,Tabulka3[[Číslo smlouvy   u pravidelné činnosti]:[Příjmení]],4,0))</f>
        <v/>
      </c>
      <c r="F174" s="94"/>
      <c r="H174" s="113"/>
      <c r="I174" s="113"/>
      <c r="K174" s="15"/>
      <c r="L174" s="15"/>
      <c r="M174" s="15">
        <f t="shared" si="6"/>
        <v>1</v>
      </c>
      <c r="N174" s="15" t="str">
        <f t="shared" si="7"/>
        <v>-</v>
      </c>
      <c r="O174" s="150">
        <f t="shared" si="8"/>
        <v>0</v>
      </c>
      <c r="P174" s="15" t="str">
        <f>IF(COUNTIF('Personálie dobrovolníků '!U:X,N174)&gt;0,"ANO","")</f>
        <v/>
      </c>
      <c r="Q174" s="15"/>
    </row>
    <row r="175" spans="2:17" s="25" customFormat="1" x14ac:dyDescent="0.3">
      <c r="B175" s="15" t="str">
        <f>IF(A175="","",VLOOKUP(A175,Tabulka3[[Číslo smlouvy   u pravidelné činnosti]:[Příjmení]],3,0))</f>
        <v/>
      </c>
      <c r="C175" s="15" t="str">
        <f>IF(A175="","",VLOOKUP(A175,Tabulka3[[Číslo smlouvy   u pravidelné činnosti]:[Příjmení]],4,0))</f>
        <v/>
      </c>
      <c r="F175" s="94"/>
      <c r="H175" s="113"/>
      <c r="I175" s="113"/>
      <c r="K175" s="15"/>
      <c r="L175" s="15"/>
      <c r="M175" s="15">
        <f t="shared" si="6"/>
        <v>1</v>
      </c>
      <c r="N175" s="15" t="str">
        <f t="shared" si="7"/>
        <v>-</v>
      </c>
      <c r="O175" s="150">
        <f t="shared" si="8"/>
        <v>0</v>
      </c>
      <c r="P175" s="15" t="str">
        <f>IF(COUNTIF('Personálie dobrovolníků '!U:X,N175)&gt;0,"ANO","")</f>
        <v/>
      </c>
      <c r="Q175" s="15"/>
    </row>
    <row r="176" spans="2:17" s="25" customFormat="1" x14ac:dyDescent="0.3">
      <c r="B176" s="15" t="str">
        <f>IF(A176="","",VLOOKUP(A176,Tabulka3[[Číslo smlouvy   u pravidelné činnosti]:[Příjmení]],3,0))</f>
        <v/>
      </c>
      <c r="C176" s="15" t="str">
        <f>IF(A176="","",VLOOKUP(A176,Tabulka3[[Číslo smlouvy   u pravidelné činnosti]:[Příjmení]],4,0))</f>
        <v/>
      </c>
      <c r="F176" s="94"/>
      <c r="H176" s="113"/>
      <c r="I176" s="113"/>
      <c r="K176" s="15"/>
      <c r="L176" s="15"/>
      <c r="M176" s="15">
        <f t="shared" si="6"/>
        <v>1</v>
      </c>
      <c r="N176" s="15" t="str">
        <f t="shared" si="7"/>
        <v>-</v>
      </c>
      <c r="O176" s="150">
        <f t="shared" si="8"/>
        <v>0</v>
      </c>
      <c r="P176" s="15" t="str">
        <f>IF(COUNTIF('Personálie dobrovolníků '!U:X,N176)&gt;0,"ANO","")</f>
        <v/>
      </c>
      <c r="Q176" s="15"/>
    </row>
    <row r="177" spans="2:17" s="25" customFormat="1" x14ac:dyDescent="0.3">
      <c r="B177" s="15" t="str">
        <f>IF(A177="","",VLOOKUP(A177,Tabulka3[[Číslo smlouvy   u pravidelné činnosti]:[Příjmení]],3,0))</f>
        <v/>
      </c>
      <c r="C177" s="15" t="str">
        <f>IF(A177="","",VLOOKUP(A177,Tabulka3[[Číslo smlouvy   u pravidelné činnosti]:[Příjmení]],4,0))</f>
        <v/>
      </c>
      <c r="F177" s="94"/>
      <c r="H177" s="113"/>
      <c r="I177" s="113"/>
      <c r="K177" s="15"/>
      <c r="L177" s="15"/>
      <c r="M177" s="15">
        <f t="shared" si="6"/>
        <v>1</v>
      </c>
      <c r="N177" s="15" t="str">
        <f t="shared" si="7"/>
        <v>-</v>
      </c>
      <c r="O177" s="150">
        <f t="shared" si="8"/>
        <v>0</v>
      </c>
      <c r="P177" s="15" t="str">
        <f>IF(COUNTIF('Personálie dobrovolníků '!U:X,N177)&gt;0,"ANO","")</f>
        <v/>
      </c>
      <c r="Q177" s="15"/>
    </row>
    <row r="178" spans="2:17" s="25" customFormat="1" x14ac:dyDescent="0.3">
      <c r="B178" s="15" t="str">
        <f>IF(A178="","",VLOOKUP(A178,Tabulka3[[Číslo smlouvy   u pravidelné činnosti]:[Příjmení]],3,0))</f>
        <v/>
      </c>
      <c r="C178" s="15" t="str">
        <f>IF(A178="","",VLOOKUP(A178,Tabulka3[[Číslo smlouvy   u pravidelné činnosti]:[Příjmení]],4,0))</f>
        <v/>
      </c>
      <c r="F178" s="94"/>
      <c r="H178" s="113"/>
      <c r="I178" s="113"/>
      <c r="K178" s="15"/>
      <c r="L178" s="15"/>
      <c r="M178" s="15">
        <f t="shared" si="6"/>
        <v>1</v>
      </c>
      <c r="N178" s="15" t="str">
        <f t="shared" si="7"/>
        <v>-</v>
      </c>
      <c r="O178" s="150">
        <f t="shared" si="8"/>
        <v>0</v>
      </c>
      <c r="P178" s="15" t="str">
        <f>IF(COUNTIF('Personálie dobrovolníků '!U:X,N178)&gt;0,"ANO","")</f>
        <v/>
      </c>
      <c r="Q178" s="15"/>
    </row>
    <row r="179" spans="2:17" s="25" customFormat="1" x14ac:dyDescent="0.3">
      <c r="B179" s="15" t="str">
        <f>IF(A179="","",VLOOKUP(A179,Tabulka3[[Číslo smlouvy   u pravidelné činnosti]:[Příjmení]],3,0))</f>
        <v/>
      </c>
      <c r="C179" s="15" t="str">
        <f>IF(A179="","",VLOOKUP(A179,Tabulka3[[Číslo smlouvy   u pravidelné činnosti]:[Příjmení]],4,0))</f>
        <v/>
      </c>
      <c r="F179" s="94"/>
      <c r="H179" s="113"/>
      <c r="I179" s="113"/>
      <c r="K179" s="15"/>
      <c r="L179" s="15"/>
      <c r="M179" s="15">
        <f t="shared" si="6"/>
        <v>1</v>
      </c>
      <c r="N179" s="15" t="str">
        <f t="shared" si="7"/>
        <v>-</v>
      </c>
      <c r="O179" s="150">
        <f t="shared" si="8"/>
        <v>0</v>
      </c>
      <c r="P179" s="15" t="str">
        <f>IF(COUNTIF('Personálie dobrovolníků '!U:X,N179)&gt;0,"ANO","")</f>
        <v/>
      </c>
      <c r="Q179" s="15"/>
    </row>
    <row r="180" spans="2:17" s="25" customFormat="1" x14ac:dyDescent="0.3">
      <c r="B180" s="15" t="str">
        <f>IF(A180="","",VLOOKUP(A180,Tabulka3[[Číslo smlouvy   u pravidelné činnosti]:[Příjmení]],3,0))</f>
        <v/>
      </c>
      <c r="C180" s="15" t="str">
        <f>IF(A180="","",VLOOKUP(A180,Tabulka3[[Číslo smlouvy   u pravidelné činnosti]:[Příjmení]],4,0))</f>
        <v/>
      </c>
      <c r="F180" s="94"/>
      <c r="H180" s="113"/>
      <c r="I180" s="113"/>
      <c r="K180" s="15"/>
      <c r="L180" s="15"/>
      <c r="M180" s="15">
        <f t="shared" si="6"/>
        <v>1</v>
      </c>
      <c r="N180" s="15" t="str">
        <f t="shared" si="7"/>
        <v>-</v>
      </c>
      <c r="O180" s="150">
        <f t="shared" si="8"/>
        <v>0</v>
      </c>
      <c r="P180" s="15" t="str">
        <f>IF(COUNTIF('Personálie dobrovolníků '!U:X,N180)&gt;0,"ANO","")</f>
        <v/>
      </c>
      <c r="Q180" s="15"/>
    </row>
    <row r="181" spans="2:17" s="25" customFormat="1" x14ac:dyDescent="0.3">
      <c r="B181" s="15" t="str">
        <f>IF(A181="","",VLOOKUP(A181,Tabulka3[[Číslo smlouvy   u pravidelné činnosti]:[Příjmení]],3,0))</f>
        <v/>
      </c>
      <c r="C181" s="15" t="str">
        <f>IF(A181="","",VLOOKUP(A181,Tabulka3[[Číslo smlouvy   u pravidelné činnosti]:[Příjmení]],4,0))</f>
        <v/>
      </c>
      <c r="F181" s="94"/>
      <c r="H181" s="113"/>
      <c r="I181" s="113"/>
      <c r="K181" s="15"/>
      <c r="L181" s="15"/>
      <c r="M181" s="15">
        <f t="shared" si="6"/>
        <v>1</v>
      </c>
      <c r="N181" s="15" t="str">
        <f t="shared" si="7"/>
        <v>-</v>
      </c>
      <c r="O181" s="150">
        <f t="shared" si="8"/>
        <v>0</v>
      </c>
      <c r="P181" s="15" t="str">
        <f>IF(COUNTIF('Personálie dobrovolníků '!U:X,N181)&gt;0,"ANO","")</f>
        <v/>
      </c>
      <c r="Q181" s="15"/>
    </row>
    <row r="182" spans="2:17" s="25" customFormat="1" x14ac:dyDescent="0.3">
      <c r="B182" s="15" t="str">
        <f>IF(A182="","",VLOOKUP(A182,Tabulka3[[Číslo smlouvy   u pravidelné činnosti]:[Příjmení]],3,0))</f>
        <v/>
      </c>
      <c r="C182" s="15" t="str">
        <f>IF(A182="","",VLOOKUP(A182,Tabulka3[[Číslo smlouvy   u pravidelné činnosti]:[Příjmení]],4,0))</f>
        <v/>
      </c>
      <c r="F182" s="94"/>
      <c r="H182" s="113"/>
      <c r="I182" s="113"/>
      <c r="K182" s="15"/>
      <c r="L182" s="15"/>
      <c r="M182" s="15">
        <f t="shared" si="6"/>
        <v>1</v>
      </c>
      <c r="N182" s="15" t="str">
        <f t="shared" si="7"/>
        <v>-</v>
      </c>
      <c r="O182" s="150">
        <f t="shared" si="8"/>
        <v>0</v>
      </c>
      <c r="P182" s="15" t="str">
        <f>IF(COUNTIF('Personálie dobrovolníků '!U:X,N182)&gt;0,"ANO","")</f>
        <v/>
      </c>
      <c r="Q182" s="15"/>
    </row>
    <row r="183" spans="2:17" s="25" customFormat="1" x14ac:dyDescent="0.3">
      <c r="B183" s="15" t="str">
        <f>IF(A183="","",VLOOKUP(A183,Tabulka3[[Číslo smlouvy   u pravidelné činnosti]:[Příjmení]],3,0))</f>
        <v/>
      </c>
      <c r="C183" s="15" t="str">
        <f>IF(A183="","",VLOOKUP(A183,Tabulka3[[Číslo smlouvy   u pravidelné činnosti]:[Příjmení]],4,0))</f>
        <v/>
      </c>
      <c r="F183" s="94"/>
      <c r="H183" s="113"/>
      <c r="I183" s="113"/>
      <c r="K183" s="15"/>
      <c r="L183" s="15"/>
      <c r="M183" s="15">
        <f t="shared" si="6"/>
        <v>1</v>
      </c>
      <c r="N183" s="15" t="str">
        <f t="shared" si="7"/>
        <v>-</v>
      </c>
      <c r="O183" s="150">
        <f t="shared" si="8"/>
        <v>0</v>
      </c>
      <c r="P183" s="15" t="str">
        <f>IF(COUNTIF('Personálie dobrovolníků '!U:X,N183)&gt;0,"ANO","")</f>
        <v/>
      </c>
      <c r="Q183" s="15"/>
    </row>
    <row r="184" spans="2:17" s="25" customFormat="1" x14ac:dyDescent="0.3">
      <c r="B184" s="15" t="str">
        <f>IF(A184="","",VLOOKUP(A184,Tabulka3[[Číslo smlouvy   u pravidelné činnosti]:[Příjmení]],3,0))</f>
        <v/>
      </c>
      <c r="C184" s="15" t="str">
        <f>IF(A184="","",VLOOKUP(A184,Tabulka3[[Číslo smlouvy   u pravidelné činnosti]:[Příjmení]],4,0))</f>
        <v/>
      </c>
      <c r="F184" s="94"/>
      <c r="H184" s="113"/>
      <c r="I184" s="113"/>
      <c r="K184" s="15"/>
      <c r="L184" s="15"/>
      <c r="M184" s="15">
        <f t="shared" si="6"/>
        <v>1</v>
      </c>
      <c r="N184" s="15" t="str">
        <f t="shared" si="7"/>
        <v>-</v>
      </c>
      <c r="O184" s="150">
        <f t="shared" si="8"/>
        <v>0</v>
      </c>
      <c r="P184" s="15" t="str">
        <f>IF(COUNTIF('Personálie dobrovolníků '!U:X,N184)&gt;0,"ANO","")</f>
        <v/>
      </c>
      <c r="Q184" s="15"/>
    </row>
    <row r="185" spans="2:17" s="25" customFormat="1" x14ac:dyDescent="0.3">
      <c r="B185" s="15" t="str">
        <f>IF(A185="","",VLOOKUP(A185,Tabulka3[[Číslo smlouvy   u pravidelné činnosti]:[Příjmení]],3,0))</f>
        <v/>
      </c>
      <c r="C185" s="15" t="str">
        <f>IF(A185="","",VLOOKUP(A185,Tabulka3[[Číslo smlouvy   u pravidelné činnosti]:[Příjmení]],4,0))</f>
        <v/>
      </c>
      <c r="F185" s="94"/>
      <c r="H185" s="113"/>
      <c r="I185" s="113"/>
      <c r="K185" s="15"/>
      <c r="L185" s="15"/>
      <c r="M185" s="15">
        <f t="shared" si="6"/>
        <v>1</v>
      </c>
      <c r="N185" s="15" t="str">
        <f t="shared" si="7"/>
        <v>-</v>
      </c>
      <c r="O185" s="150">
        <f t="shared" si="8"/>
        <v>0</v>
      </c>
      <c r="P185" s="15" t="str">
        <f>IF(COUNTIF('Personálie dobrovolníků '!U:X,N185)&gt;0,"ANO","")</f>
        <v/>
      </c>
      <c r="Q185" s="15"/>
    </row>
    <row r="186" spans="2:17" s="25" customFormat="1" x14ac:dyDescent="0.3">
      <c r="B186" s="15" t="str">
        <f>IF(A186="","",VLOOKUP(A186,Tabulka3[[Číslo smlouvy   u pravidelné činnosti]:[Příjmení]],3,0))</f>
        <v/>
      </c>
      <c r="C186" s="15" t="str">
        <f>IF(A186="","",VLOOKUP(A186,Tabulka3[[Číslo smlouvy   u pravidelné činnosti]:[Příjmení]],4,0))</f>
        <v/>
      </c>
      <c r="F186" s="94"/>
      <c r="H186" s="113"/>
      <c r="I186" s="113"/>
      <c r="K186" s="15"/>
      <c r="L186" s="15"/>
      <c r="M186" s="15">
        <f t="shared" si="6"/>
        <v>1</v>
      </c>
      <c r="N186" s="15" t="str">
        <f t="shared" si="7"/>
        <v>-</v>
      </c>
      <c r="O186" s="150">
        <f t="shared" si="8"/>
        <v>0</v>
      </c>
      <c r="P186" s="15" t="str">
        <f>IF(COUNTIF('Personálie dobrovolníků '!U:X,N186)&gt;0,"ANO","")</f>
        <v/>
      </c>
      <c r="Q186" s="15"/>
    </row>
    <row r="187" spans="2:17" s="25" customFormat="1" x14ac:dyDescent="0.3">
      <c r="B187" s="15" t="str">
        <f>IF(A187="","",VLOOKUP(A187,Tabulka3[[Číslo smlouvy   u pravidelné činnosti]:[Příjmení]],3,0))</f>
        <v/>
      </c>
      <c r="C187" s="15" t="str">
        <f>IF(A187="","",VLOOKUP(A187,Tabulka3[[Číslo smlouvy   u pravidelné činnosti]:[Příjmení]],4,0))</f>
        <v/>
      </c>
      <c r="F187" s="94"/>
      <c r="H187" s="113"/>
      <c r="I187" s="113"/>
      <c r="K187" s="15"/>
      <c r="L187" s="15"/>
      <c r="M187" s="15">
        <f t="shared" si="6"/>
        <v>1</v>
      </c>
      <c r="N187" s="15" t="str">
        <f t="shared" si="7"/>
        <v>-</v>
      </c>
      <c r="O187" s="150">
        <f t="shared" si="8"/>
        <v>0</v>
      </c>
      <c r="P187" s="15" t="str">
        <f>IF(COUNTIF('Personálie dobrovolníků '!U:X,N187)&gt;0,"ANO","")</f>
        <v/>
      </c>
      <c r="Q187" s="15"/>
    </row>
    <row r="188" spans="2:17" s="25" customFormat="1" x14ac:dyDescent="0.3">
      <c r="B188" s="15" t="str">
        <f>IF(A188="","",VLOOKUP(A188,Tabulka3[[Číslo smlouvy   u pravidelné činnosti]:[Příjmení]],3,0))</f>
        <v/>
      </c>
      <c r="C188" s="15" t="str">
        <f>IF(A188="","",VLOOKUP(A188,Tabulka3[[Číslo smlouvy   u pravidelné činnosti]:[Příjmení]],4,0))</f>
        <v/>
      </c>
      <c r="F188" s="94"/>
      <c r="H188" s="113"/>
      <c r="I188" s="113"/>
      <c r="K188" s="15"/>
      <c r="L188" s="15"/>
      <c r="M188" s="15">
        <f t="shared" si="6"/>
        <v>1</v>
      </c>
      <c r="N188" s="15" t="str">
        <f t="shared" si="7"/>
        <v>-</v>
      </c>
      <c r="O188" s="150">
        <f t="shared" si="8"/>
        <v>0</v>
      </c>
      <c r="P188" s="15" t="str">
        <f>IF(COUNTIF('Personálie dobrovolníků '!U:X,N188)&gt;0,"ANO","")</f>
        <v/>
      </c>
      <c r="Q188" s="15"/>
    </row>
    <row r="189" spans="2:17" s="25" customFormat="1" x14ac:dyDescent="0.3">
      <c r="B189" s="15" t="str">
        <f>IF(A189="","",VLOOKUP(A189,Tabulka3[[Číslo smlouvy   u pravidelné činnosti]:[Příjmení]],3,0))</f>
        <v/>
      </c>
      <c r="C189" s="15" t="str">
        <f>IF(A189="","",VLOOKUP(A189,Tabulka3[[Číslo smlouvy   u pravidelné činnosti]:[Příjmení]],4,0))</f>
        <v/>
      </c>
      <c r="F189" s="94"/>
      <c r="H189" s="113"/>
      <c r="I189" s="113"/>
      <c r="K189" s="15"/>
      <c r="L189" s="15"/>
      <c r="M189" s="15">
        <f t="shared" si="6"/>
        <v>1</v>
      </c>
      <c r="N189" s="15" t="str">
        <f t="shared" si="7"/>
        <v>-</v>
      </c>
      <c r="O189" s="150">
        <f t="shared" si="8"/>
        <v>0</v>
      </c>
      <c r="P189" s="15" t="str">
        <f>IF(COUNTIF('Personálie dobrovolníků '!U:X,N189)&gt;0,"ANO","")</f>
        <v/>
      </c>
      <c r="Q189" s="15"/>
    </row>
    <row r="190" spans="2:17" s="25" customFormat="1" x14ac:dyDescent="0.3">
      <c r="B190" s="15" t="str">
        <f>IF(A190="","",VLOOKUP(A190,Tabulka3[[Číslo smlouvy   u pravidelné činnosti]:[Příjmení]],3,0))</f>
        <v/>
      </c>
      <c r="C190" s="15" t="str">
        <f>IF(A190="","",VLOOKUP(A190,Tabulka3[[Číslo smlouvy   u pravidelné činnosti]:[Příjmení]],4,0))</f>
        <v/>
      </c>
      <c r="F190" s="94"/>
      <c r="H190" s="113"/>
      <c r="I190" s="113"/>
      <c r="K190" s="15"/>
      <c r="L190" s="15"/>
      <c r="M190" s="15">
        <f t="shared" si="6"/>
        <v>1</v>
      </c>
      <c r="N190" s="15" t="str">
        <f t="shared" si="7"/>
        <v>-</v>
      </c>
      <c r="O190" s="150">
        <f t="shared" si="8"/>
        <v>0</v>
      </c>
      <c r="P190" s="15" t="str">
        <f>IF(COUNTIF('Personálie dobrovolníků '!U:X,N190)&gt;0,"ANO","")</f>
        <v/>
      </c>
      <c r="Q190" s="15"/>
    </row>
    <row r="191" spans="2:17" s="25" customFormat="1" x14ac:dyDescent="0.3">
      <c r="B191" s="15" t="str">
        <f>IF(A191="","",VLOOKUP(A191,Tabulka3[[Číslo smlouvy   u pravidelné činnosti]:[Příjmení]],3,0))</f>
        <v/>
      </c>
      <c r="C191" s="15" t="str">
        <f>IF(A191="","",VLOOKUP(A191,Tabulka3[[Číslo smlouvy   u pravidelné činnosti]:[Příjmení]],4,0))</f>
        <v/>
      </c>
      <c r="F191" s="94"/>
      <c r="H191" s="113"/>
      <c r="I191" s="113"/>
      <c r="K191" s="15"/>
      <c r="L191" s="15"/>
      <c r="M191" s="15">
        <f t="shared" si="6"/>
        <v>1</v>
      </c>
      <c r="N191" s="15" t="str">
        <f t="shared" si="7"/>
        <v>-</v>
      </c>
      <c r="O191" s="150">
        <f t="shared" si="8"/>
        <v>0</v>
      </c>
      <c r="P191" s="15" t="str">
        <f>IF(COUNTIF('Personálie dobrovolníků '!U:X,N191)&gt;0,"ANO","")</f>
        <v/>
      </c>
      <c r="Q191" s="15"/>
    </row>
    <row r="192" spans="2:17" s="25" customFormat="1" x14ac:dyDescent="0.3">
      <c r="B192" s="15" t="str">
        <f>IF(A192="","",VLOOKUP(A192,Tabulka3[[Číslo smlouvy   u pravidelné činnosti]:[Příjmení]],3,0))</f>
        <v/>
      </c>
      <c r="C192" s="15" t="str">
        <f>IF(A192="","",VLOOKUP(A192,Tabulka3[[Číslo smlouvy   u pravidelné činnosti]:[Příjmení]],4,0))</f>
        <v/>
      </c>
      <c r="F192" s="94"/>
      <c r="H192" s="113"/>
      <c r="I192" s="113"/>
      <c r="K192" s="15"/>
      <c r="L192" s="15"/>
      <c r="M192" s="15">
        <f t="shared" si="6"/>
        <v>1</v>
      </c>
      <c r="N192" s="15" t="str">
        <f t="shared" si="7"/>
        <v>-</v>
      </c>
      <c r="O192" s="150">
        <f t="shared" si="8"/>
        <v>0</v>
      </c>
      <c r="P192" s="15" t="str">
        <f>IF(COUNTIF('Personálie dobrovolníků '!U:X,N192)&gt;0,"ANO","")</f>
        <v/>
      </c>
      <c r="Q192" s="15"/>
    </row>
    <row r="193" spans="2:17" s="25" customFormat="1" x14ac:dyDescent="0.3">
      <c r="B193" s="15" t="str">
        <f>IF(A193="","",VLOOKUP(A193,Tabulka3[[Číslo smlouvy   u pravidelné činnosti]:[Příjmení]],3,0))</f>
        <v/>
      </c>
      <c r="C193" s="15" t="str">
        <f>IF(A193="","",VLOOKUP(A193,Tabulka3[[Číslo smlouvy   u pravidelné činnosti]:[Příjmení]],4,0))</f>
        <v/>
      </c>
      <c r="F193" s="94"/>
      <c r="H193" s="113"/>
      <c r="I193" s="113"/>
      <c r="K193" s="15"/>
      <c r="L193" s="15"/>
      <c r="M193" s="15">
        <f t="shared" si="6"/>
        <v>1</v>
      </c>
      <c r="N193" s="15" t="str">
        <f t="shared" si="7"/>
        <v>-</v>
      </c>
      <c r="O193" s="150">
        <f t="shared" si="8"/>
        <v>0</v>
      </c>
      <c r="P193" s="15" t="str">
        <f>IF(COUNTIF('Personálie dobrovolníků '!U:X,N193)&gt;0,"ANO","")</f>
        <v/>
      </c>
      <c r="Q193" s="15"/>
    </row>
    <row r="194" spans="2:17" s="25" customFormat="1" x14ac:dyDescent="0.3">
      <c r="B194" s="15" t="str">
        <f>IF(A194="","",VLOOKUP(A194,Tabulka3[[Číslo smlouvy   u pravidelné činnosti]:[Příjmení]],3,0))</f>
        <v/>
      </c>
      <c r="C194" s="15" t="str">
        <f>IF(A194="","",VLOOKUP(A194,Tabulka3[[Číslo smlouvy   u pravidelné činnosti]:[Příjmení]],4,0))</f>
        <v/>
      </c>
      <c r="F194" s="94"/>
      <c r="H194" s="113"/>
      <c r="I194" s="113"/>
      <c r="K194" s="15"/>
      <c r="L194" s="15"/>
      <c r="M194" s="15">
        <f t="shared" si="6"/>
        <v>1</v>
      </c>
      <c r="N194" s="15" t="str">
        <f t="shared" si="7"/>
        <v>-</v>
      </c>
      <c r="O194" s="150">
        <f t="shared" si="8"/>
        <v>0</v>
      </c>
      <c r="P194" s="15" t="str">
        <f>IF(COUNTIF('Personálie dobrovolníků '!U:X,N194)&gt;0,"ANO","")</f>
        <v/>
      </c>
      <c r="Q194" s="15"/>
    </row>
    <row r="195" spans="2:17" s="25" customFormat="1" x14ac:dyDescent="0.3">
      <c r="B195" s="15" t="str">
        <f>IF(A195="","",VLOOKUP(A195,Tabulka3[[Číslo smlouvy   u pravidelné činnosti]:[Příjmení]],3,0))</f>
        <v/>
      </c>
      <c r="C195" s="15" t="str">
        <f>IF(A195="","",VLOOKUP(A195,Tabulka3[[Číslo smlouvy   u pravidelné činnosti]:[Příjmení]],4,0))</f>
        <v/>
      </c>
      <c r="F195" s="94"/>
      <c r="H195" s="113"/>
      <c r="I195" s="113"/>
      <c r="K195" s="15"/>
      <c r="L195" s="15"/>
      <c r="M195" s="15">
        <f t="shared" si="6"/>
        <v>1</v>
      </c>
      <c r="N195" s="15" t="str">
        <f t="shared" si="7"/>
        <v>-</v>
      </c>
      <c r="O195" s="150">
        <f t="shared" si="8"/>
        <v>0</v>
      </c>
      <c r="P195" s="15" t="str">
        <f>IF(COUNTIF('Personálie dobrovolníků '!U:X,N195)&gt;0,"ANO","")</f>
        <v/>
      </c>
      <c r="Q195" s="15"/>
    </row>
    <row r="196" spans="2:17" s="25" customFormat="1" x14ac:dyDescent="0.3">
      <c r="B196" s="15" t="str">
        <f>IF(A196="","",VLOOKUP(A196,Tabulka3[[Číslo smlouvy   u pravidelné činnosti]:[Příjmení]],3,0))</f>
        <v/>
      </c>
      <c r="C196" s="15" t="str">
        <f>IF(A196="","",VLOOKUP(A196,Tabulka3[[Číslo smlouvy   u pravidelné činnosti]:[Příjmení]],4,0))</f>
        <v/>
      </c>
      <c r="F196" s="94"/>
      <c r="H196" s="113"/>
      <c r="I196" s="113"/>
      <c r="K196" s="15"/>
      <c r="L196" s="15"/>
      <c r="M196" s="15">
        <f t="shared" ref="M196:M259" si="9">IF(OR(
   AND($H196=$K$12, $I196=$L$4),
   AND($H196=$K$12, $I196=$L$5),
   AND($H196=$K$12, $I196=$L$6),
   AND($H196=$K$12, $I196=$L$7),
   AND($H196=$K$11, $I196=$L$4),
   AND($H196=$K$11, $I196=$L$5),
   AND($H196=$K$11, $I196=$L$6),
   AND($H196=$K$11, $I196=$L$7),
   AND($H196=$K$5, $I196=$L$5),
   AND($H196=$K$6, $I196=$L$4),
   AND($H196=$K$6, $I196=$L$5),
   AND($H196=$K$6, $I196=$L$7),
   AND($H196=$K$4, $I196=$L$6),
), 0, 1)</f>
        <v>1</v>
      </c>
      <c r="N196" s="15" t="str">
        <f t="shared" ref="N196:N259" si="10">A196 &amp; "-" &amp; J196</f>
        <v>-</v>
      </c>
      <c r="O196" s="150">
        <f t="shared" ref="O196:O259" si="11">IF(AND(M196&lt;&gt;0, P196="ANO"), 1, 0)</f>
        <v>0</v>
      </c>
      <c r="P196" s="15" t="str">
        <f>IF(COUNTIF('Personálie dobrovolníků '!U:X,N196)&gt;0,"ANO","")</f>
        <v/>
      </c>
      <c r="Q196" s="15"/>
    </row>
    <row r="197" spans="2:17" s="25" customFormat="1" x14ac:dyDescent="0.3">
      <c r="B197" s="15" t="str">
        <f>IF(A197="","",VLOOKUP(A197,Tabulka3[[Číslo smlouvy   u pravidelné činnosti]:[Příjmení]],3,0))</f>
        <v/>
      </c>
      <c r="C197" s="15" t="str">
        <f>IF(A197="","",VLOOKUP(A197,Tabulka3[[Číslo smlouvy   u pravidelné činnosti]:[Příjmení]],4,0))</f>
        <v/>
      </c>
      <c r="F197" s="94"/>
      <c r="H197" s="113"/>
      <c r="I197" s="113"/>
      <c r="K197" s="15"/>
      <c r="L197" s="15"/>
      <c r="M197" s="15">
        <f t="shared" si="9"/>
        <v>1</v>
      </c>
      <c r="N197" s="15" t="str">
        <f t="shared" si="10"/>
        <v>-</v>
      </c>
      <c r="O197" s="150">
        <f t="shared" si="11"/>
        <v>0</v>
      </c>
      <c r="P197" s="15" t="str">
        <f>IF(COUNTIF('Personálie dobrovolníků '!U:X,N197)&gt;0,"ANO","")</f>
        <v/>
      </c>
      <c r="Q197" s="15"/>
    </row>
    <row r="198" spans="2:17" s="25" customFormat="1" x14ac:dyDescent="0.3">
      <c r="B198" s="15" t="str">
        <f>IF(A198="","",VLOOKUP(A198,Tabulka3[[Číslo smlouvy   u pravidelné činnosti]:[Příjmení]],3,0))</f>
        <v/>
      </c>
      <c r="C198" s="15" t="str">
        <f>IF(A198="","",VLOOKUP(A198,Tabulka3[[Číslo smlouvy   u pravidelné činnosti]:[Příjmení]],4,0))</f>
        <v/>
      </c>
      <c r="F198" s="94"/>
      <c r="H198" s="113"/>
      <c r="I198" s="113"/>
      <c r="K198" s="15"/>
      <c r="L198" s="15"/>
      <c r="M198" s="15">
        <f t="shared" si="9"/>
        <v>1</v>
      </c>
      <c r="N198" s="15" t="str">
        <f t="shared" si="10"/>
        <v>-</v>
      </c>
      <c r="O198" s="150">
        <f t="shared" si="11"/>
        <v>0</v>
      </c>
      <c r="P198" s="15" t="str">
        <f>IF(COUNTIF('Personálie dobrovolníků '!U:X,N198)&gt;0,"ANO","")</f>
        <v/>
      </c>
      <c r="Q198" s="15"/>
    </row>
    <row r="199" spans="2:17" s="25" customFormat="1" x14ac:dyDescent="0.3">
      <c r="B199" s="15" t="str">
        <f>IF(A199="","",VLOOKUP(A199,Tabulka3[[Číslo smlouvy   u pravidelné činnosti]:[Příjmení]],3,0))</f>
        <v/>
      </c>
      <c r="C199" s="15" t="str">
        <f>IF(A199="","",VLOOKUP(A199,Tabulka3[[Číslo smlouvy   u pravidelné činnosti]:[Příjmení]],4,0))</f>
        <v/>
      </c>
      <c r="F199" s="94"/>
      <c r="H199" s="113"/>
      <c r="I199" s="113"/>
      <c r="K199" s="15"/>
      <c r="L199" s="15"/>
      <c r="M199" s="15">
        <f t="shared" si="9"/>
        <v>1</v>
      </c>
      <c r="N199" s="15" t="str">
        <f t="shared" si="10"/>
        <v>-</v>
      </c>
      <c r="O199" s="150">
        <f t="shared" si="11"/>
        <v>0</v>
      </c>
      <c r="P199" s="15" t="str">
        <f>IF(COUNTIF('Personálie dobrovolníků '!U:X,N199)&gt;0,"ANO","")</f>
        <v/>
      </c>
      <c r="Q199" s="15"/>
    </row>
    <row r="200" spans="2:17" s="25" customFormat="1" x14ac:dyDescent="0.3">
      <c r="B200" s="15" t="str">
        <f>IF(A200="","",VLOOKUP(A200,Tabulka3[[Číslo smlouvy   u pravidelné činnosti]:[Příjmení]],3,0))</f>
        <v/>
      </c>
      <c r="C200" s="15" t="str">
        <f>IF(A200="","",VLOOKUP(A200,Tabulka3[[Číslo smlouvy   u pravidelné činnosti]:[Příjmení]],4,0))</f>
        <v/>
      </c>
      <c r="F200" s="94"/>
      <c r="H200" s="113"/>
      <c r="I200" s="113"/>
      <c r="K200" s="15"/>
      <c r="L200" s="15"/>
      <c r="M200" s="15">
        <f t="shared" si="9"/>
        <v>1</v>
      </c>
      <c r="N200" s="15" t="str">
        <f t="shared" si="10"/>
        <v>-</v>
      </c>
      <c r="O200" s="150">
        <f t="shared" si="11"/>
        <v>0</v>
      </c>
      <c r="P200" s="15" t="str">
        <f>IF(COUNTIF('Personálie dobrovolníků '!U:X,N200)&gt;0,"ANO","")</f>
        <v/>
      </c>
      <c r="Q200" s="15"/>
    </row>
    <row r="201" spans="2:17" s="25" customFormat="1" x14ac:dyDescent="0.3">
      <c r="B201" s="15" t="str">
        <f>IF(A201="","",VLOOKUP(A201,Tabulka3[[Číslo smlouvy   u pravidelné činnosti]:[Příjmení]],3,0))</f>
        <v/>
      </c>
      <c r="C201" s="15" t="str">
        <f>IF(A201="","",VLOOKUP(A201,Tabulka3[[Číslo smlouvy   u pravidelné činnosti]:[Příjmení]],4,0))</f>
        <v/>
      </c>
      <c r="F201" s="94"/>
      <c r="H201" s="113"/>
      <c r="I201" s="113"/>
      <c r="K201" s="15"/>
      <c r="L201" s="15"/>
      <c r="M201" s="15">
        <f t="shared" si="9"/>
        <v>1</v>
      </c>
      <c r="N201" s="15" t="str">
        <f t="shared" si="10"/>
        <v>-</v>
      </c>
      <c r="O201" s="150">
        <f t="shared" si="11"/>
        <v>0</v>
      </c>
      <c r="P201" s="15" t="str">
        <f>IF(COUNTIF('Personálie dobrovolníků '!U:X,N201)&gt;0,"ANO","")</f>
        <v/>
      </c>
      <c r="Q201" s="15"/>
    </row>
    <row r="202" spans="2:17" s="25" customFormat="1" x14ac:dyDescent="0.3">
      <c r="B202" s="15" t="str">
        <f>IF(A202="","",VLOOKUP(A202,Tabulka3[[Číslo smlouvy   u pravidelné činnosti]:[Příjmení]],3,0))</f>
        <v/>
      </c>
      <c r="C202" s="15" t="str">
        <f>IF(A202="","",VLOOKUP(A202,Tabulka3[[Číslo smlouvy   u pravidelné činnosti]:[Příjmení]],4,0))</f>
        <v/>
      </c>
      <c r="F202" s="94"/>
      <c r="H202" s="113"/>
      <c r="I202" s="113"/>
      <c r="K202" s="15"/>
      <c r="L202" s="15"/>
      <c r="M202" s="15">
        <f t="shared" si="9"/>
        <v>1</v>
      </c>
      <c r="N202" s="15" t="str">
        <f t="shared" si="10"/>
        <v>-</v>
      </c>
      <c r="O202" s="150">
        <f t="shared" si="11"/>
        <v>0</v>
      </c>
      <c r="P202" s="15" t="str">
        <f>IF(COUNTIF('Personálie dobrovolníků '!U:X,N202)&gt;0,"ANO","")</f>
        <v/>
      </c>
      <c r="Q202" s="15"/>
    </row>
    <row r="203" spans="2:17" s="25" customFormat="1" x14ac:dyDescent="0.3">
      <c r="B203" s="15" t="str">
        <f>IF(A203="","",VLOOKUP(A203,Tabulka3[[Číslo smlouvy   u pravidelné činnosti]:[Příjmení]],3,0))</f>
        <v/>
      </c>
      <c r="C203" s="15" t="str">
        <f>IF(A203="","",VLOOKUP(A203,Tabulka3[[Číslo smlouvy   u pravidelné činnosti]:[Příjmení]],4,0))</f>
        <v/>
      </c>
      <c r="F203" s="94"/>
      <c r="H203" s="113"/>
      <c r="I203" s="113"/>
      <c r="K203" s="15"/>
      <c r="L203" s="15"/>
      <c r="M203" s="15">
        <f t="shared" si="9"/>
        <v>1</v>
      </c>
      <c r="N203" s="15" t="str">
        <f t="shared" si="10"/>
        <v>-</v>
      </c>
      <c r="O203" s="150">
        <f t="shared" si="11"/>
        <v>0</v>
      </c>
      <c r="P203" s="15" t="str">
        <f>IF(COUNTIF('Personálie dobrovolníků '!U:X,N203)&gt;0,"ANO","")</f>
        <v/>
      </c>
      <c r="Q203" s="15"/>
    </row>
    <row r="204" spans="2:17" s="25" customFormat="1" x14ac:dyDescent="0.3">
      <c r="B204" s="15" t="str">
        <f>IF(A204="","",VLOOKUP(A204,Tabulka3[[Číslo smlouvy   u pravidelné činnosti]:[Příjmení]],3,0))</f>
        <v/>
      </c>
      <c r="C204" s="15" t="str">
        <f>IF(A204="","",VLOOKUP(A204,Tabulka3[[Číslo smlouvy   u pravidelné činnosti]:[Příjmení]],4,0))</f>
        <v/>
      </c>
      <c r="F204" s="94"/>
      <c r="H204" s="113"/>
      <c r="I204" s="113"/>
      <c r="K204" s="15"/>
      <c r="L204" s="15"/>
      <c r="M204" s="15">
        <f t="shared" si="9"/>
        <v>1</v>
      </c>
      <c r="N204" s="15" t="str">
        <f t="shared" si="10"/>
        <v>-</v>
      </c>
      <c r="O204" s="150">
        <f t="shared" si="11"/>
        <v>0</v>
      </c>
      <c r="P204" s="15" t="str">
        <f>IF(COUNTIF('Personálie dobrovolníků '!U:X,N204)&gt;0,"ANO","")</f>
        <v/>
      </c>
      <c r="Q204" s="15"/>
    </row>
    <row r="205" spans="2:17" s="25" customFormat="1" x14ac:dyDescent="0.3">
      <c r="B205" s="15" t="str">
        <f>IF(A205="","",VLOOKUP(A205,Tabulka3[[Číslo smlouvy   u pravidelné činnosti]:[Příjmení]],3,0))</f>
        <v/>
      </c>
      <c r="C205" s="15" t="str">
        <f>IF(A205="","",VLOOKUP(A205,Tabulka3[[Číslo smlouvy   u pravidelné činnosti]:[Příjmení]],4,0))</f>
        <v/>
      </c>
      <c r="F205" s="94"/>
      <c r="H205" s="113"/>
      <c r="I205" s="113"/>
      <c r="K205" s="15"/>
      <c r="L205" s="15"/>
      <c r="M205" s="15">
        <f t="shared" si="9"/>
        <v>1</v>
      </c>
      <c r="N205" s="15" t="str">
        <f t="shared" si="10"/>
        <v>-</v>
      </c>
      <c r="O205" s="150">
        <f t="shared" si="11"/>
        <v>0</v>
      </c>
      <c r="P205" s="15" t="str">
        <f>IF(COUNTIF('Personálie dobrovolníků '!U:X,N205)&gt;0,"ANO","")</f>
        <v/>
      </c>
      <c r="Q205" s="15"/>
    </row>
    <row r="206" spans="2:17" s="25" customFormat="1" x14ac:dyDescent="0.3">
      <c r="B206" s="15" t="str">
        <f>IF(A206="","",VLOOKUP(A206,Tabulka3[[Číslo smlouvy   u pravidelné činnosti]:[Příjmení]],3,0))</f>
        <v/>
      </c>
      <c r="C206" s="15" t="str">
        <f>IF(A206="","",VLOOKUP(A206,Tabulka3[[Číslo smlouvy   u pravidelné činnosti]:[Příjmení]],4,0))</f>
        <v/>
      </c>
      <c r="F206" s="94"/>
      <c r="H206" s="113"/>
      <c r="I206" s="113"/>
      <c r="K206" s="15"/>
      <c r="L206" s="15"/>
      <c r="M206" s="15">
        <f t="shared" si="9"/>
        <v>1</v>
      </c>
      <c r="N206" s="15" t="str">
        <f t="shared" si="10"/>
        <v>-</v>
      </c>
      <c r="O206" s="150">
        <f t="shared" si="11"/>
        <v>0</v>
      </c>
      <c r="P206" s="15" t="str">
        <f>IF(COUNTIF('Personálie dobrovolníků '!U:X,N206)&gt;0,"ANO","")</f>
        <v/>
      </c>
      <c r="Q206" s="15"/>
    </row>
    <row r="207" spans="2:17" s="25" customFormat="1" x14ac:dyDescent="0.3">
      <c r="B207" s="15" t="str">
        <f>IF(A207="","",VLOOKUP(A207,Tabulka3[[Číslo smlouvy   u pravidelné činnosti]:[Příjmení]],3,0))</f>
        <v/>
      </c>
      <c r="C207" s="15" t="str">
        <f>IF(A207="","",VLOOKUP(A207,Tabulka3[[Číslo smlouvy   u pravidelné činnosti]:[Příjmení]],4,0))</f>
        <v/>
      </c>
      <c r="F207" s="94"/>
      <c r="H207" s="113"/>
      <c r="I207" s="113"/>
      <c r="K207" s="15"/>
      <c r="L207" s="15"/>
      <c r="M207" s="15">
        <f t="shared" si="9"/>
        <v>1</v>
      </c>
      <c r="N207" s="15" t="str">
        <f t="shared" si="10"/>
        <v>-</v>
      </c>
      <c r="O207" s="150">
        <f t="shared" si="11"/>
        <v>0</v>
      </c>
      <c r="P207" s="15" t="str">
        <f>IF(COUNTIF('Personálie dobrovolníků '!U:X,N207)&gt;0,"ANO","")</f>
        <v/>
      </c>
      <c r="Q207" s="15"/>
    </row>
    <row r="208" spans="2:17" s="25" customFormat="1" x14ac:dyDescent="0.3">
      <c r="B208" s="15" t="str">
        <f>IF(A208="","",VLOOKUP(A208,Tabulka3[[Číslo smlouvy   u pravidelné činnosti]:[Příjmení]],3,0))</f>
        <v/>
      </c>
      <c r="C208" s="15" t="str">
        <f>IF(A208="","",VLOOKUP(A208,Tabulka3[[Číslo smlouvy   u pravidelné činnosti]:[Příjmení]],4,0))</f>
        <v/>
      </c>
      <c r="F208" s="94"/>
      <c r="H208" s="113"/>
      <c r="I208" s="113"/>
      <c r="K208" s="15"/>
      <c r="L208" s="15"/>
      <c r="M208" s="15">
        <f t="shared" si="9"/>
        <v>1</v>
      </c>
      <c r="N208" s="15" t="str">
        <f t="shared" si="10"/>
        <v>-</v>
      </c>
      <c r="O208" s="150">
        <f t="shared" si="11"/>
        <v>0</v>
      </c>
      <c r="P208" s="15" t="str">
        <f>IF(COUNTIF('Personálie dobrovolníků '!U:X,N208)&gt;0,"ANO","")</f>
        <v/>
      </c>
      <c r="Q208" s="15"/>
    </row>
    <row r="209" spans="2:17" s="25" customFormat="1" x14ac:dyDescent="0.3">
      <c r="B209" s="15" t="str">
        <f>IF(A209="","",VLOOKUP(A209,Tabulka3[[Číslo smlouvy   u pravidelné činnosti]:[Příjmení]],3,0))</f>
        <v/>
      </c>
      <c r="C209" s="15" t="str">
        <f>IF(A209="","",VLOOKUP(A209,Tabulka3[[Číslo smlouvy   u pravidelné činnosti]:[Příjmení]],4,0))</f>
        <v/>
      </c>
      <c r="F209" s="94"/>
      <c r="H209" s="113"/>
      <c r="I209" s="113"/>
      <c r="K209" s="15"/>
      <c r="L209" s="15"/>
      <c r="M209" s="15">
        <f t="shared" si="9"/>
        <v>1</v>
      </c>
      <c r="N209" s="15" t="str">
        <f t="shared" si="10"/>
        <v>-</v>
      </c>
      <c r="O209" s="150">
        <f t="shared" si="11"/>
        <v>0</v>
      </c>
      <c r="P209" s="15" t="str">
        <f>IF(COUNTIF('Personálie dobrovolníků '!U:X,N209)&gt;0,"ANO","")</f>
        <v/>
      </c>
      <c r="Q209" s="15"/>
    </row>
    <row r="210" spans="2:17" s="25" customFormat="1" x14ac:dyDescent="0.3">
      <c r="B210" s="15" t="str">
        <f>IF(A210="","",VLOOKUP(A210,Tabulka3[[Číslo smlouvy   u pravidelné činnosti]:[Příjmení]],3,0))</f>
        <v/>
      </c>
      <c r="C210" s="15" t="str">
        <f>IF(A210="","",VLOOKUP(A210,Tabulka3[[Číslo smlouvy   u pravidelné činnosti]:[Příjmení]],4,0))</f>
        <v/>
      </c>
      <c r="F210" s="94"/>
      <c r="H210" s="113"/>
      <c r="I210" s="113"/>
      <c r="K210" s="15"/>
      <c r="L210" s="15"/>
      <c r="M210" s="15">
        <f t="shared" si="9"/>
        <v>1</v>
      </c>
      <c r="N210" s="15" t="str">
        <f t="shared" si="10"/>
        <v>-</v>
      </c>
      <c r="O210" s="150">
        <f t="shared" si="11"/>
        <v>0</v>
      </c>
      <c r="P210" s="15" t="str">
        <f>IF(COUNTIF('Personálie dobrovolníků '!U:X,N210)&gt;0,"ANO","")</f>
        <v/>
      </c>
      <c r="Q210" s="15"/>
    </row>
    <row r="211" spans="2:17" s="25" customFormat="1" x14ac:dyDescent="0.3">
      <c r="B211" s="15" t="str">
        <f>IF(A211="","",VLOOKUP(A211,Tabulka3[[Číslo smlouvy   u pravidelné činnosti]:[Příjmení]],3,0))</f>
        <v/>
      </c>
      <c r="C211" s="15" t="str">
        <f>IF(A211="","",VLOOKUP(A211,Tabulka3[[Číslo smlouvy   u pravidelné činnosti]:[Příjmení]],4,0))</f>
        <v/>
      </c>
      <c r="F211" s="94"/>
      <c r="H211" s="113"/>
      <c r="I211" s="113"/>
      <c r="K211" s="15"/>
      <c r="L211" s="15"/>
      <c r="M211" s="15">
        <f t="shared" si="9"/>
        <v>1</v>
      </c>
      <c r="N211" s="15" t="str">
        <f t="shared" si="10"/>
        <v>-</v>
      </c>
      <c r="O211" s="150">
        <f t="shared" si="11"/>
        <v>0</v>
      </c>
      <c r="P211" s="15" t="str">
        <f>IF(COUNTIF('Personálie dobrovolníků '!U:X,N211)&gt;0,"ANO","")</f>
        <v/>
      </c>
      <c r="Q211" s="15"/>
    </row>
    <row r="212" spans="2:17" s="25" customFormat="1" x14ac:dyDescent="0.3">
      <c r="B212" s="15" t="str">
        <f>IF(A212="","",VLOOKUP(A212,Tabulka3[[Číslo smlouvy   u pravidelné činnosti]:[Příjmení]],3,0))</f>
        <v/>
      </c>
      <c r="C212" s="15" t="str">
        <f>IF(A212="","",VLOOKUP(A212,Tabulka3[[Číslo smlouvy   u pravidelné činnosti]:[Příjmení]],4,0))</f>
        <v/>
      </c>
      <c r="F212" s="94"/>
      <c r="H212" s="113"/>
      <c r="I212" s="113"/>
      <c r="K212" s="15"/>
      <c r="L212" s="15"/>
      <c r="M212" s="15">
        <f t="shared" si="9"/>
        <v>1</v>
      </c>
      <c r="N212" s="15" t="str">
        <f t="shared" si="10"/>
        <v>-</v>
      </c>
      <c r="O212" s="150">
        <f t="shared" si="11"/>
        <v>0</v>
      </c>
      <c r="P212" s="15" t="str">
        <f>IF(COUNTIF('Personálie dobrovolníků '!U:X,N212)&gt;0,"ANO","")</f>
        <v/>
      </c>
      <c r="Q212" s="15"/>
    </row>
    <row r="213" spans="2:17" s="25" customFormat="1" x14ac:dyDescent="0.3">
      <c r="B213" s="15" t="str">
        <f>IF(A213="","",VLOOKUP(A213,Tabulka3[[Číslo smlouvy   u pravidelné činnosti]:[Příjmení]],3,0))</f>
        <v/>
      </c>
      <c r="C213" s="15" t="str">
        <f>IF(A213="","",VLOOKUP(A213,Tabulka3[[Číslo smlouvy   u pravidelné činnosti]:[Příjmení]],4,0))</f>
        <v/>
      </c>
      <c r="F213" s="94"/>
      <c r="H213" s="113"/>
      <c r="I213" s="113"/>
      <c r="K213" s="15"/>
      <c r="L213" s="15"/>
      <c r="M213" s="15">
        <f t="shared" si="9"/>
        <v>1</v>
      </c>
      <c r="N213" s="15" t="str">
        <f t="shared" si="10"/>
        <v>-</v>
      </c>
      <c r="O213" s="150">
        <f t="shared" si="11"/>
        <v>0</v>
      </c>
      <c r="P213" s="15" t="str">
        <f>IF(COUNTIF('Personálie dobrovolníků '!U:X,N213)&gt;0,"ANO","")</f>
        <v/>
      </c>
      <c r="Q213" s="15"/>
    </row>
    <row r="214" spans="2:17" s="25" customFormat="1" x14ac:dyDescent="0.3">
      <c r="B214" s="15" t="str">
        <f>IF(A214="","",VLOOKUP(A214,Tabulka3[[Číslo smlouvy   u pravidelné činnosti]:[Příjmení]],3,0))</f>
        <v/>
      </c>
      <c r="C214" s="15" t="str">
        <f>IF(A214="","",VLOOKUP(A214,Tabulka3[[Číslo smlouvy   u pravidelné činnosti]:[Příjmení]],4,0))</f>
        <v/>
      </c>
      <c r="F214" s="94"/>
      <c r="H214" s="113"/>
      <c r="I214" s="113"/>
      <c r="K214" s="15"/>
      <c r="L214" s="15"/>
      <c r="M214" s="15">
        <f t="shared" si="9"/>
        <v>1</v>
      </c>
      <c r="N214" s="15" t="str">
        <f t="shared" si="10"/>
        <v>-</v>
      </c>
      <c r="O214" s="150">
        <f t="shared" si="11"/>
        <v>0</v>
      </c>
      <c r="P214" s="15" t="str">
        <f>IF(COUNTIF('Personálie dobrovolníků '!U:X,N214)&gt;0,"ANO","")</f>
        <v/>
      </c>
      <c r="Q214" s="15"/>
    </row>
    <row r="215" spans="2:17" s="25" customFormat="1" x14ac:dyDescent="0.3">
      <c r="B215" s="15" t="str">
        <f>IF(A215="","",VLOOKUP(A215,Tabulka3[[Číslo smlouvy   u pravidelné činnosti]:[Příjmení]],3,0))</f>
        <v/>
      </c>
      <c r="C215" s="15" t="str">
        <f>IF(A215="","",VLOOKUP(A215,Tabulka3[[Číslo smlouvy   u pravidelné činnosti]:[Příjmení]],4,0))</f>
        <v/>
      </c>
      <c r="F215" s="94"/>
      <c r="H215" s="113"/>
      <c r="I215" s="113"/>
      <c r="K215" s="15"/>
      <c r="L215" s="15"/>
      <c r="M215" s="15">
        <f t="shared" si="9"/>
        <v>1</v>
      </c>
      <c r="N215" s="15" t="str">
        <f t="shared" si="10"/>
        <v>-</v>
      </c>
      <c r="O215" s="150">
        <f t="shared" si="11"/>
        <v>0</v>
      </c>
      <c r="P215" s="15" t="str">
        <f>IF(COUNTIF('Personálie dobrovolníků '!U:X,N215)&gt;0,"ANO","")</f>
        <v/>
      </c>
      <c r="Q215" s="15"/>
    </row>
    <row r="216" spans="2:17" s="25" customFormat="1" x14ac:dyDescent="0.3">
      <c r="B216" s="15" t="str">
        <f>IF(A216="","",VLOOKUP(A216,Tabulka3[[Číslo smlouvy   u pravidelné činnosti]:[Příjmení]],3,0))</f>
        <v/>
      </c>
      <c r="C216" s="15" t="str">
        <f>IF(A216="","",VLOOKUP(A216,Tabulka3[[Číslo smlouvy   u pravidelné činnosti]:[Příjmení]],4,0))</f>
        <v/>
      </c>
      <c r="F216" s="94"/>
      <c r="H216" s="113"/>
      <c r="I216" s="113"/>
      <c r="K216" s="15"/>
      <c r="L216" s="15"/>
      <c r="M216" s="15">
        <f t="shared" si="9"/>
        <v>1</v>
      </c>
      <c r="N216" s="15" t="str">
        <f t="shared" si="10"/>
        <v>-</v>
      </c>
      <c r="O216" s="150">
        <f t="shared" si="11"/>
        <v>0</v>
      </c>
      <c r="P216" s="15" t="str">
        <f>IF(COUNTIF('Personálie dobrovolníků '!U:X,N216)&gt;0,"ANO","")</f>
        <v/>
      </c>
      <c r="Q216" s="15"/>
    </row>
    <row r="217" spans="2:17" s="25" customFormat="1" x14ac:dyDescent="0.3">
      <c r="B217" s="15" t="str">
        <f>IF(A217="","",VLOOKUP(A217,Tabulka3[[Číslo smlouvy   u pravidelné činnosti]:[Příjmení]],3,0))</f>
        <v/>
      </c>
      <c r="C217" s="15" t="str">
        <f>IF(A217="","",VLOOKUP(A217,Tabulka3[[Číslo smlouvy   u pravidelné činnosti]:[Příjmení]],4,0))</f>
        <v/>
      </c>
      <c r="F217" s="94"/>
      <c r="H217" s="113"/>
      <c r="I217" s="113"/>
      <c r="K217" s="15"/>
      <c r="L217" s="15"/>
      <c r="M217" s="15">
        <f t="shared" si="9"/>
        <v>1</v>
      </c>
      <c r="N217" s="15" t="str">
        <f t="shared" si="10"/>
        <v>-</v>
      </c>
      <c r="O217" s="150">
        <f t="shared" si="11"/>
        <v>0</v>
      </c>
      <c r="P217" s="15" t="str">
        <f>IF(COUNTIF('Personálie dobrovolníků '!U:X,N217)&gt;0,"ANO","")</f>
        <v/>
      </c>
      <c r="Q217" s="15"/>
    </row>
    <row r="218" spans="2:17" s="25" customFormat="1" x14ac:dyDescent="0.3">
      <c r="B218" s="15" t="str">
        <f>IF(A218="","",VLOOKUP(A218,Tabulka3[[Číslo smlouvy   u pravidelné činnosti]:[Příjmení]],3,0))</f>
        <v/>
      </c>
      <c r="C218" s="15" t="str">
        <f>IF(A218="","",VLOOKUP(A218,Tabulka3[[Číslo smlouvy   u pravidelné činnosti]:[Příjmení]],4,0))</f>
        <v/>
      </c>
      <c r="F218" s="94"/>
      <c r="H218" s="113"/>
      <c r="I218" s="113"/>
      <c r="K218" s="15"/>
      <c r="L218" s="15"/>
      <c r="M218" s="15">
        <f t="shared" si="9"/>
        <v>1</v>
      </c>
      <c r="N218" s="15" t="str">
        <f t="shared" si="10"/>
        <v>-</v>
      </c>
      <c r="O218" s="150">
        <f t="shared" si="11"/>
        <v>0</v>
      </c>
      <c r="P218" s="15" t="str">
        <f>IF(COUNTIF('Personálie dobrovolníků '!U:X,N218)&gt;0,"ANO","")</f>
        <v/>
      </c>
      <c r="Q218" s="15"/>
    </row>
    <row r="219" spans="2:17" s="25" customFormat="1" x14ac:dyDescent="0.3">
      <c r="B219" s="15" t="str">
        <f>IF(A219="","",VLOOKUP(A219,Tabulka3[[Číslo smlouvy   u pravidelné činnosti]:[Příjmení]],3,0))</f>
        <v/>
      </c>
      <c r="C219" s="15" t="str">
        <f>IF(A219="","",VLOOKUP(A219,Tabulka3[[Číslo smlouvy   u pravidelné činnosti]:[Příjmení]],4,0))</f>
        <v/>
      </c>
      <c r="F219" s="94"/>
      <c r="H219" s="113"/>
      <c r="I219" s="113"/>
      <c r="K219" s="15"/>
      <c r="L219" s="15"/>
      <c r="M219" s="15">
        <f t="shared" si="9"/>
        <v>1</v>
      </c>
      <c r="N219" s="15" t="str">
        <f t="shared" si="10"/>
        <v>-</v>
      </c>
      <c r="O219" s="150">
        <f t="shared" si="11"/>
        <v>0</v>
      </c>
      <c r="P219" s="15" t="str">
        <f>IF(COUNTIF('Personálie dobrovolníků '!U:X,N219)&gt;0,"ANO","")</f>
        <v/>
      </c>
      <c r="Q219" s="15"/>
    </row>
    <row r="220" spans="2:17" s="25" customFormat="1" x14ac:dyDescent="0.3">
      <c r="B220" s="15" t="str">
        <f>IF(A220="","",VLOOKUP(A220,Tabulka3[[Číslo smlouvy   u pravidelné činnosti]:[Příjmení]],3,0))</f>
        <v/>
      </c>
      <c r="C220" s="15" t="str">
        <f>IF(A220="","",VLOOKUP(A220,Tabulka3[[Číslo smlouvy   u pravidelné činnosti]:[Příjmení]],4,0))</f>
        <v/>
      </c>
      <c r="F220" s="94"/>
      <c r="H220" s="113"/>
      <c r="I220" s="113"/>
      <c r="K220" s="15"/>
      <c r="L220" s="15"/>
      <c r="M220" s="15">
        <f t="shared" si="9"/>
        <v>1</v>
      </c>
      <c r="N220" s="15" t="str">
        <f t="shared" si="10"/>
        <v>-</v>
      </c>
      <c r="O220" s="150">
        <f t="shared" si="11"/>
        <v>0</v>
      </c>
      <c r="P220" s="15" t="str">
        <f>IF(COUNTIF('Personálie dobrovolníků '!U:X,N220)&gt;0,"ANO","")</f>
        <v/>
      </c>
      <c r="Q220" s="15"/>
    </row>
    <row r="221" spans="2:17" s="25" customFormat="1" x14ac:dyDescent="0.3">
      <c r="B221" s="15" t="str">
        <f>IF(A221="","",VLOOKUP(A221,Tabulka3[[Číslo smlouvy   u pravidelné činnosti]:[Příjmení]],3,0))</f>
        <v/>
      </c>
      <c r="C221" s="15" t="str">
        <f>IF(A221="","",VLOOKUP(A221,Tabulka3[[Číslo smlouvy   u pravidelné činnosti]:[Příjmení]],4,0))</f>
        <v/>
      </c>
      <c r="F221" s="94"/>
      <c r="H221" s="113"/>
      <c r="I221" s="113"/>
      <c r="K221" s="15"/>
      <c r="L221" s="15"/>
      <c r="M221" s="15">
        <f t="shared" si="9"/>
        <v>1</v>
      </c>
      <c r="N221" s="15" t="str">
        <f t="shared" si="10"/>
        <v>-</v>
      </c>
      <c r="O221" s="150">
        <f t="shared" si="11"/>
        <v>0</v>
      </c>
      <c r="P221" s="15" t="str">
        <f>IF(COUNTIF('Personálie dobrovolníků '!U:X,N221)&gt;0,"ANO","")</f>
        <v/>
      </c>
      <c r="Q221" s="15"/>
    </row>
    <row r="222" spans="2:17" s="25" customFormat="1" x14ac:dyDescent="0.3">
      <c r="B222" s="15" t="str">
        <f>IF(A222="","",VLOOKUP(A222,Tabulka3[[Číslo smlouvy   u pravidelné činnosti]:[Příjmení]],3,0))</f>
        <v/>
      </c>
      <c r="C222" s="15" t="str">
        <f>IF(A222="","",VLOOKUP(A222,Tabulka3[[Číslo smlouvy   u pravidelné činnosti]:[Příjmení]],4,0))</f>
        <v/>
      </c>
      <c r="F222" s="94"/>
      <c r="H222" s="113"/>
      <c r="I222" s="113"/>
      <c r="K222" s="15"/>
      <c r="L222" s="15"/>
      <c r="M222" s="15">
        <f t="shared" si="9"/>
        <v>1</v>
      </c>
      <c r="N222" s="15" t="str">
        <f t="shared" si="10"/>
        <v>-</v>
      </c>
      <c r="O222" s="150">
        <f t="shared" si="11"/>
        <v>0</v>
      </c>
      <c r="P222" s="15" t="str">
        <f>IF(COUNTIF('Personálie dobrovolníků '!U:X,N222)&gt;0,"ANO","")</f>
        <v/>
      </c>
      <c r="Q222" s="15"/>
    </row>
    <row r="223" spans="2:17" s="25" customFormat="1" x14ac:dyDescent="0.3">
      <c r="B223" s="15" t="str">
        <f>IF(A223="","",VLOOKUP(A223,Tabulka3[[Číslo smlouvy   u pravidelné činnosti]:[Příjmení]],3,0))</f>
        <v/>
      </c>
      <c r="C223" s="15" t="str">
        <f>IF(A223="","",VLOOKUP(A223,Tabulka3[[Číslo smlouvy   u pravidelné činnosti]:[Příjmení]],4,0))</f>
        <v/>
      </c>
      <c r="F223" s="94"/>
      <c r="H223" s="113"/>
      <c r="I223" s="113"/>
      <c r="K223" s="15"/>
      <c r="L223" s="15"/>
      <c r="M223" s="15">
        <f t="shared" si="9"/>
        <v>1</v>
      </c>
      <c r="N223" s="15" t="str">
        <f t="shared" si="10"/>
        <v>-</v>
      </c>
      <c r="O223" s="150">
        <f t="shared" si="11"/>
        <v>0</v>
      </c>
      <c r="P223" s="15" t="str">
        <f>IF(COUNTIF('Personálie dobrovolníků '!U:X,N223)&gt;0,"ANO","")</f>
        <v/>
      </c>
      <c r="Q223" s="15"/>
    </row>
    <row r="224" spans="2:17" s="25" customFormat="1" x14ac:dyDescent="0.3">
      <c r="B224" s="15" t="str">
        <f>IF(A224="","",VLOOKUP(A224,Tabulka3[[Číslo smlouvy   u pravidelné činnosti]:[Příjmení]],3,0))</f>
        <v/>
      </c>
      <c r="C224" s="15" t="str">
        <f>IF(A224="","",VLOOKUP(A224,Tabulka3[[Číslo smlouvy   u pravidelné činnosti]:[Příjmení]],4,0))</f>
        <v/>
      </c>
      <c r="F224" s="94"/>
      <c r="H224" s="113"/>
      <c r="I224" s="113"/>
      <c r="K224" s="15"/>
      <c r="L224" s="15"/>
      <c r="M224" s="15">
        <f t="shared" si="9"/>
        <v>1</v>
      </c>
      <c r="N224" s="15" t="str">
        <f t="shared" si="10"/>
        <v>-</v>
      </c>
      <c r="O224" s="150">
        <f t="shared" si="11"/>
        <v>0</v>
      </c>
      <c r="P224" s="15" t="str">
        <f>IF(COUNTIF('Personálie dobrovolníků '!U:X,N224)&gt;0,"ANO","")</f>
        <v/>
      </c>
      <c r="Q224" s="15"/>
    </row>
    <row r="225" spans="2:17" s="25" customFormat="1" x14ac:dyDescent="0.3">
      <c r="B225" s="15" t="str">
        <f>IF(A225="","",VLOOKUP(A225,Tabulka3[[Číslo smlouvy   u pravidelné činnosti]:[Příjmení]],3,0))</f>
        <v/>
      </c>
      <c r="C225" s="15" t="str">
        <f>IF(A225="","",VLOOKUP(A225,Tabulka3[[Číslo smlouvy   u pravidelné činnosti]:[Příjmení]],4,0))</f>
        <v/>
      </c>
      <c r="F225" s="94"/>
      <c r="H225" s="113"/>
      <c r="I225" s="113"/>
      <c r="K225" s="15"/>
      <c r="L225" s="15"/>
      <c r="M225" s="15">
        <f t="shared" si="9"/>
        <v>1</v>
      </c>
      <c r="N225" s="15" t="str">
        <f t="shared" si="10"/>
        <v>-</v>
      </c>
      <c r="O225" s="150">
        <f t="shared" si="11"/>
        <v>0</v>
      </c>
      <c r="P225" s="15" t="str">
        <f>IF(COUNTIF('Personálie dobrovolníků '!U:X,N225)&gt;0,"ANO","")</f>
        <v/>
      </c>
      <c r="Q225" s="15"/>
    </row>
    <row r="226" spans="2:17" s="25" customFormat="1" x14ac:dyDescent="0.3">
      <c r="B226" s="15" t="str">
        <f>IF(A226="","",VLOOKUP(A226,Tabulka3[[Číslo smlouvy   u pravidelné činnosti]:[Příjmení]],3,0))</f>
        <v/>
      </c>
      <c r="C226" s="15" t="str">
        <f>IF(A226="","",VLOOKUP(A226,Tabulka3[[Číslo smlouvy   u pravidelné činnosti]:[Příjmení]],4,0))</f>
        <v/>
      </c>
      <c r="F226" s="94"/>
      <c r="H226" s="113"/>
      <c r="I226" s="113"/>
      <c r="K226" s="15"/>
      <c r="L226" s="15"/>
      <c r="M226" s="15">
        <f t="shared" si="9"/>
        <v>1</v>
      </c>
      <c r="N226" s="15" t="str">
        <f t="shared" si="10"/>
        <v>-</v>
      </c>
      <c r="O226" s="150">
        <f t="shared" si="11"/>
        <v>0</v>
      </c>
      <c r="P226" s="15" t="str">
        <f>IF(COUNTIF('Personálie dobrovolníků '!U:X,N226)&gt;0,"ANO","")</f>
        <v/>
      </c>
      <c r="Q226" s="15"/>
    </row>
    <row r="227" spans="2:17" s="25" customFormat="1" x14ac:dyDescent="0.3">
      <c r="B227" s="15" t="str">
        <f>IF(A227="","",VLOOKUP(A227,Tabulka3[[Číslo smlouvy   u pravidelné činnosti]:[Příjmení]],3,0))</f>
        <v/>
      </c>
      <c r="C227" s="15" t="str">
        <f>IF(A227="","",VLOOKUP(A227,Tabulka3[[Číslo smlouvy   u pravidelné činnosti]:[Příjmení]],4,0))</f>
        <v/>
      </c>
      <c r="F227" s="94"/>
      <c r="H227" s="113"/>
      <c r="I227" s="113"/>
      <c r="K227" s="15"/>
      <c r="L227" s="15"/>
      <c r="M227" s="15">
        <f t="shared" si="9"/>
        <v>1</v>
      </c>
      <c r="N227" s="15" t="str">
        <f t="shared" si="10"/>
        <v>-</v>
      </c>
      <c r="O227" s="150">
        <f t="shared" si="11"/>
        <v>0</v>
      </c>
      <c r="P227" s="15" t="str">
        <f>IF(COUNTIF('Personálie dobrovolníků '!U:X,N227)&gt;0,"ANO","")</f>
        <v/>
      </c>
      <c r="Q227" s="15"/>
    </row>
    <row r="228" spans="2:17" s="25" customFormat="1" x14ac:dyDescent="0.3">
      <c r="B228" s="15" t="str">
        <f>IF(A228="","",VLOOKUP(A228,Tabulka3[[Číslo smlouvy   u pravidelné činnosti]:[Příjmení]],3,0))</f>
        <v/>
      </c>
      <c r="C228" s="15" t="str">
        <f>IF(A228="","",VLOOKUP(A228,Tabulka3[[Číslo smlouvy   u pravidelné činnosti]:[Příjmení]],4,0))</f>
        <v/>
      </c>
      <c r="F228" s="94"/>
      <c r="H228" s="113"/>
      <c r="I228" s="113"/>
      <c r="K228" s="15"/>
      <c r="L228" s="15"/>
      <c r="M228" s="15">
        <f t="shared" si="9"/>
        <v>1</v>
      </c>
      <c r="N228" s="15" t="str">
        <f t="shared" si="10"/>
        <v>-</v>
      </c>
      <c r="O228" s="150">
        <f t="shared" si="11"/>
        <v>0</v>
      </c>
      <c r="P228" s="15" t="str">
        <f>IF(COUNTIF('Personálie dobrovolníků '!U:X,N228)&gt;0,"ANO","")</f>
        <v/>
      </c>
      <c r="Q228" s="15"/>
    </row>
    <row r="229" spans="2:17" s="25" customFormat="1" x14ac:dyDescent="0.3">
      <c r="B229" s="15" t="str">
        <f>IF(A229="","",VLOOKUP(A229,Tabulka3[[Číslo smlouvy   u pravidelné činnosti]:[Příjmení]],3,0))</f>
        <v/>
      </c>
      <c r="C229" s="15" t="str">
        <f>IF(A229="","",VLOOKUP(A229,Tabulka3[[Číslo smlouvy   u pravidelné činnosti]:[Příjmení]],4,0))</f>
        <v/>
      </c>
      <c r="F229" s="94"/>
      <c r="H229" s="113"/>
      <c r="I229" s="113"/>
      <c r="K229" s="15"/>
      <c r="L229" s="15"/>
      <c r="M229" s="15">
        <f t="shared" si="9"/>
        <v>1</v>
      </c>
      <c r="N229" s="15" t="str">
        <f t="shared" si="10"/>
        <v>-</v>
      </c>
      <c r="O229" s="150">
        <f t="shared" si="11"/>
        <v>0</v>
      </c>
      <c r="P229" s="15" t="str">
        <f>IF(COUNTIF('Personálie dobrovolníků '!U:X,N229)&gt;0,"ANO","")</f>
        <v/>
      </c>
      <c r="Q229" s="15"/>
    </row>
    <row r="230" spans="2:17" s="25" customFormat="1" x14ac:dyDescent="0.3">
      <c r="B230" s="15" t="str">
        <f>IF(A230="","",VLOOKUP(A230,Tabulka3[[Číslo smlouvy   u pravidelné činnosti]:[Příjmení]],3,0))</f>
        <v/>
      </c>
      <c r="C230" s="15" t="str">
        <f>IF(A230="","",VLOOKUP(A230,Tabulka3[[Číslo smlouvy   u pravidelné činnosti]:[Příjmení]],4,0))</f>
        <v/>
      </c>
      <c r="F230" s="94"/>
      <c r="H230" s="113"/>
      <c r="I230" s="113"/>
      <c r="K230" s="15"/>
      <c r="L230" s="15"/>
      <c r="M230" s="15">
        <f t="shared" si="9"/>
        <v>1</v>
      </c>
      <c r="N230" s="15" t="str">
        <f t="shared" si="10"/>
        <v>-</v>
      </c>
      <c r="O230" s="150">
        <f t="shared" si="11"/>
        <v>0</v>
      </c>
      <c r="P230" s="15" t="str">
        <f>IF(COUNTIF('Personálie dobrovolníků '!U:X,N230)&gt;0,"ANO","")</f>
        <v/>
      </c>
      <c r="Q230" s="15"/>
    </row>
    <row r="231" spans="2:17" s="25" customFormat="1" x14ac:dyDescent="0.3">
      <c r="B231" s="15" t="str">
        <f>IF(A231="","",VLOOKUP(A231,Tabulka3[[Číslo smlouvy   u pravidelné činnosti]:[Příjmení]],3,0))</f>
        <v/>
      </c>
      <c r="C231" s="15" t="str">
        <f>IF(A231="","",VLOOKUP(A231,Tabulka3[[Číslo smlouvy   u pravidelné činnosti]:[Příjmení]],4,0))</f>
        <v/>
      </c>
      <c r="F231" s="94"/>
      <c r="H231" s="113"/>
      <c r="I231" s="113"/>
      <c r="K231" s="15"/>
      <c r="L231" s="15"/>
      <c r="M231" s="15">
        <f t="shared" si="9"/>
        <v>1</v>
      </c>
      <c r="N231" s="15" t="str">
        <f t="shared" si="10"/>
        <v>-</v>
      </c>
      <c r="O231" s="150">
        <f t="shared" si="11"/>
        <v>0</v>
      </c>
      <c r="P231" s="15" t="str">
        <f>IF(COUNTIF('Personálie dobrovolníků '!U:X,N231)&gt;0,"ANO","")</f>
        <v/>
      </c>
      <c r="Q231" s="15"/>
    </row>
    <row r="232" spans="2:17" s="25" customFormat="1" x14ac:dyDescent="0.3">
      <c r="B232" s="15" t="str">
        <f>IF(A232="","",VLOOKUP(A232,Tabulka3[[Číslo smlouvy   u pravidelné činnosti]:[Příjmení]],3,0))</f>
        <v/>
      </c>
      <c r="C232" s="15" t="str">
        <f>IF(A232="","",VLOOKUP(A232,Tabulka3[[Číslo smlouvy   u pravidelné činnosti]:[Příjmení]],4,0))</f>
        <v/>
      </c>
      <c r="F232" s="94"/>
      <c r="H232" s="113"/>
      <c r="I232" s="113"/>
      <c r="K232" s="15"/>
      <c r="L232" s="15"/>
      <c r="M232" s="15">
        <f t="shared" si="9"/>
        <v>1</v>
      </c>
      <c r="N232" s="15" t="str">
        <f t="shared" si="10"/>
        <v>-</v>
      </c>
      <c r="O232" s="150">
        <f t="shared" si="11"/>
        <v>0</v>
      </c>
      <c r="P232" s="15" t="str">
        <f>IF(COUNTIF('Personálie dobrovolníků '!U:X,N232)&gt;0,"ANO","")</f>
        <v/>
      </c>
      <c r="Q232" s="15"/>
    </row>
    <row r="233" spans="2:17" s="25" customFormat="1" x14ac:dyDescent="0.3">
      <c r="B233" s="15" t="str">
        <f>IF(A233="","",VLOOKUP(A233,Tabulka3[[Číslo smlouvy   u pravidelné činnosti]:[Příjmení]],3,0))</f>
        <v/>
      </c>
      <c r="C233" s="15" t="str">
        <f>IF(A233="","",VLOOKUP(A233,Tabulka3[[Číslo smlouvy   u pravidelné činnosti]:[Příjmení]],4,0))</f>
        <v/>
      </c>
      <c r="F233" s="94"/>
      <c r="H233" s="113"/>
      <c r="I233" s="113"/>
      <c r="K233" s="15"/>
      <c r="L233" s="15"/>
      <c r="M233" s="15">
        <f t="shared" si="9"/>
        <v>1</v>
      </c>
      <c r="N233" s="15" t="str">
        <f t="shared" si="10"/>
        <v>-</v>
      </c>
      <c r="O233" s="150">
        <f t="shared" si="11"/>
        <v>0</v>
      </c>
      <c r="P233" s="15" t="str">
        <f>IF(COUNTIF('Personálie dobrovolníků '!U:X,N233)&gt;0,"ANO","")</f>
        <v/>
      </c>
      <c r="Q233" s="15"/>
    </row>
    <row r="234" spans="2:17" s="25" customFormat="1" x14ac:dyDescent="0.3">
      <c r="B234" s="15" t="str">
        <f>IF(A234="","",VLOOKUP(A234,Tabulka3[[Číslo smlouvy   u pravidelné činnosti]:[Příjmení]],3,0))</f>
        <v/>
      </c>
      <c r="C234" s="15" t="str">
        <f>IF(A234="","",VLOOKUP(A234,Tabulka3[[Číslo smlouvy   u pravidelné činnosti]:[Příjmení]],4,0))</f>
        <v/>
      </c>
      <c r="F234" s="94"/>
      <c r="H234" s="113"/>
      <c r="I234" s="113"/>
      <c r="K234" s="15"/>
      <c r="L234" s="15"/>
      <c r="M234" s="15">
        <f t="shared" si="9"/>
        <v>1</v>
      </c>
      <c r="N234" s="15" t="str">
        <f t="shared" si="10"/>
        <v>-</v>
      </c>
      <c r="O234" s="150">
        <f t="shared" si="11"/>
        <v>0</v>
      </c>
      <c r="P234" s="15" t="str">
        <f>IF(COUNTIF('Personálie dobrovolníků '!U:X,N234)&gt;0,"ANO","")</f>
        <v/>
      </c>
      <c r="Q234" s="15"/>
    </row>
    <row r="235" spans="2:17" s="25" customFormat="1" x14ac:dyDescent="0.3">
      <c r="B235" s="15" t="str">
        <f>IF(A235="","",VLOOKUP(A235,Tabulka3[[Číslo smlouvy   u pravidelné činnosti]:[Příjmení]],3,0))</f>
        <v/>
      </c>
      <c r="C235" s="15" t="str">
        <f>IF(A235="","",VLOOKUP(A235,Tabulka3[[Číslo smlouvy   u pravidelné činnosti]:[Příjmení]],4,0))</f>
        <v/>
      </c>
      <c r="F235" s="94"/>
      <c r="H235" s="113"/>
      <c r="I235" s="113"/>
      <c r="K235" s="15"/>
      <c r="L235" s="15"/>
      <c r="M235" s="15">
        <f t="shared" si="9"/>
        <v>1</v>
      </c>
      <c r="N235" s="15" t="str">
        <f t="shared" si="10"/>
        <v>-</v>
      </c>
      <c r="O235" s="150">
        <f t="shared" si="11"/>
        <v>0</v>
      </c>
      <c r="P235" s="15" t="str">
        <f>IF(COUNTIF('Personálie dobrovolníků '!U:X,N235)&gt;0,"ANO","")</f>
        <v/>
      </c>
      <c r="Q235" s="15"/>
    </row>
    <row r="236" spans="2:17" s="25" customFormat="1" x14ac:dyDescent="0.3">
      <c r="B236" s="15" t="str">
        <f>IF(A236="","",VLOOKUP(A236,Tabulka3[[Číslo smlouvy   u pravidelné činnosti]:[Příjmení]],3,0))</f>
        <v/>
      </c>
      <c r="C236" s="15" t="str">
        <f>IF(A236="","",VLOOKUP(A236,Tabulka3[[Číslo smlouvy   u pravidelné činnosti]:[Příjmení]],4,0))</f>
        <v/>
      </c>
      <c r="F236" s="94"/>
      <c r="H236" s="113"/>
      <c r="I236" s="113"/>
      <c r="K236" s="15"/>
      <c r="L236" s="15"/>
      <c r="M236" s="15">
        <f t="shared" si="9"/>
        <v>1</v>
      </c>
      <c r="N236" s="15" t="str">
        <f t="shared" si="10"/>
        <v>-</v>
      </c>
      <c r="O236" s="150">
        <f t="shared" si="11"/>
        <v>0</v>
      </c>
      <c r="P236" s="15" t="str">
        <f>IF(COUNTIF('Personálie dobrovolníků '!U:X,N236)&gt;0,"ANO","")</f>
        <v/>
      </c>
      <c r="Q236" s="15"/>
    </row>
    <row r="237" spans="2:17" s="25" customFormat="1" x14ac:dyDescent="0.3">
      <c r="B237" s="15" t="str">
        <f>IF(A237="","",VLOOKUP(A237,Tabulka3[[Číslo smlouvy   u pravidelné činnosti]:[Příjmení]],3,0))</f>
        <v/>
      </c>
      <c r="C237" s="15" t="str">
        <f>IF(A237="","",VLOOKUP(A237,Tabulka3[[Číslo smlouvy   u pravidelné činnosti]:[Příjmení]],4,0))</f>
        <v/>
      </c>
      <c r="F237" s="94"/>
      <c r="H237" s="113"/>
      <c r="I237" s="113"/>
      <c r="K237" s="15"/>
      <c r="L237" s="15"/>
      <c r="M237" s="15">
        <f t="shared" si="9"/>
        <v>1</v>
      </c>
      <c r="N237" s="15" t="str">
        <f t="shared" si="10"/>
        <v>-</v>
      </c>
      <c r="O237" s="150">
        <f t="shared" si="11"/>
        <v>0</v>
      </c>
      <c r="P237" s="15" t="str">
        <f>IF(COUNTIF('Personálie dobrovolníků '!U:X,N237)&gt;0,"ANO","")</f>
        <v/>
      </c>
      <c r="Q237" s="15"/>
    </row>
    <row r="238" spans="2:17" s="25" customFormat="1" x14ac:dyDescent="0.3">
      <c r="B238" s="15" t="str">
        <f>IF(A238="","",VLOOKUP(A238,Tabulka3[[Číslo smlouvy   u pravidelné činnosti]:[Příjmení]],3,0))</f>
        <v/>
      </c>
      <c r="C238" s="15" t="str">
        <f>IF(A238="","",VLOOKUP(A238,Tabulka3[[Číslo smlouvy   u pravidelné činnosti]:[Příjmení]],4,0))</f>
        <v/>
      </c>
      <c r="F238" s="94"/>
      <c r="H238" s="113"/>
      <c r="I238" s="113"/>
      <c r="K238" s="15"/>
      <c r="L238" s="15"/>
      <c r="M238" s="15">
        <f t="shared" si="9"/>
        <v>1</v>
      </c>
      <c r="N238" s="15" t="str">
        <f t="shared" si="10"/>
        <v>-</v>
      </c>
      <c r="O238" s="150">
        <f t="shared" si="11"/>
        <v>0</v>
      </c>
      <c r="P238" s="15" t="str">
        <f>IF(COUNTIF('Personálie dobrovolníků '!U:X,N238)&gt;0,"ANO","")</f>
        <v/>
      </c>
      <c r="Q238" s="15"/>
    </row>
    <row r="239" spans="2:17" s="25" customFormat="1" x14ac:dyDescent="0.3">
      <c r="B239" s="15" t="str">
        <f>IF(A239="","",VLOOKUP(A239,Tabulka3[[Číslo smlouvy   u pravidelné činnosti]:[Příjmení]],3,0))</f>
        <v/>
      </c>
      <c r="C239" s="15" t="str">
        <f>IF(A239="","",VLOOKUP(A239,Tabulka3[[Číslo smlouvy   u pravidelné činnosti]:[Příjmení]],4,0))</f>
        <v/>
      </c>
      <c r="F239" s="94"/>
      <c r="H239" s="113"/>
      <c r="I239" s="113"/>
      <c r="K239" s="15"/>
      <c r="L239" s="15"/>
      <c r="M239" s="15">
        <f t="shared" si="9"/>
        <v>1</v>
      </c>
      <c r="N239" s="15" t="str">
        <f t="shared" si="10"/>
        <v>-</v>
      </c>
      <c r="O239" s="150">
        <f t="shared" si="11"/>
        <v>0</v>
      </c>
      <c r="P239" s="15" t="str">
        <f>IF(COUNTIF('Personálie dobrovolníků '!U:X,N239)&gt;0,"ANO","")</f>
        <v/>
      </c>
      <c r="Q239" s="15"/>
    </row>
    <row r="240" spans="2:17" s="25" customFormat="1" x14ac:dyDescent="0.3">
      <c r="B240" s="15" t="str">
        <f>IF(A240="","",VLOOKUP(A240,Tabulka3[[Číslo smlouvy   u pravidelné činnosti]:[Příjmení]],3,0))</f>
        <v/>
      </c>
      <c r="C240" s="15" t="str">
        <f>IF(A240="","",VLOOKUP(A240,Tabulka3[[Číslo smlouvy   u pravidelné činnosti]:[Příjmení]],4,0))</f>
        <v/>
      </c>
      <c r="F240" s="94"/>
      <c r="H240" s="113"/>
      <c r="I240" s="113"/>
      <c r="K240" s="15"/>
      <c r="L240" s="15"/>
      <c r="M240" s="15">
        <f t="shared" si="9"/>
        <v>1</v>
      </c>
      <c r="N240" s="15" t="str">
        <f t="shared" si="10"/>
        <v>-</v>
      </c>
      <c r="O240" s="150">
        <f t="shared" si="11"/>
        <v>0</v>
      </c>
      <c r="P240" s="15" t="str">
        <f>IF(COUNTIF('Personálie dobrovolníků '!U:X,N240)&gt;0,"ANO","")</f>
        <v/>
      </c>
      <c r="Q240" s="15"/>
    </row>
    <row r="241" spans="2:17" s="25" customFormat="1" x14ac:dyDescent="0.3">
      <c r="B241" s="15" t="str">
        <f>IF(A241="","",VLOOKUP(A241,Tabulka3[[Číslo smlouvy   u pravidelné činnosti]:[Příjmení]],3,0))</f>
        <v/>
      </c>
      <c r="C241" s="15" t="str">
        <f>IF(A241="","",VLOOKUP(A241,Tabulka3[[Číslo smlouvy   u pravidelné činnosti]:[Příjmení]],4,0))</f>
        <v/>
      </c>
      <c r="F241" s="94"/>
      <c r="H241" s="113"/>
      <c r="I241" s="113"/>
      <c r="K241" s="15"/>
      <c r="L241" s="15"/>
      <c r="M241" s="15">
        <f t="shared" si="9"/>
        <v>1</v>
      </c>
      <c r="N241" s="15" t="str">
        <f t="shared" si="10"/>
        <v>-</v>
      </c>
      <c r="O241" s="150">
        <f t="shared" si="11"/>
        <v>0</v>
      </c>
      <c r="P241" s="15" t="str">
        <f>IF(COUNTIF('Personálie dobrovolníků '!U:X,N241)&gt;0,"ANO","")</f>
        <v/>
      </c>
      <c r="Q241" s="15"/>
    </row>
    <row r="242" spans="2:17" s="25" customFormat="1" x14ac:dyDescent="0.3">
      <c r="B242" s="15" t="str">
        <f>IF(A242="","",VLOOKUP(A242,Tabulka3[[Číslo smlouvy   u pravidelné činnosti]:[Příjmení]],3,0))</f>
        <v/>
      </c>
      <c r="C242" s="15" t="str">
        <f>IF(A242="","",VLOOKUP(A242,Tabulka3[[Číslo smlouvy   u pravidelné činnosti]:[Příjmení]],4,0))</f>
        <v/>
      </c>
      <c r="F242" s="94"/>
      <c r="H242" s="113"/>
      <c r="I242" s="113"/>
      <c r="K242" s="15"/>
      <c r="L242" s="15"/>
      <c r="M242" s="15">
        <f t="shared" si="9"/>
        <v>1</v>
      </c>
      <c r="N242" s="15" t="str">
        <f t="shared" si="10"/>
        <v>-</v>
      </c>
      <c r="O242" s="150">
        <f t="shared" si="11"/>
        <v>0</v>
      </c>
      <c r="P242" s="15" t="str">
        <f>IF(COUNTIF('Personálie dobrovolníků '!U:X,N242)&gt;0,"ANO","")</f>
        <v/>
      </c>
      <c r="Q242" s="15"/>
    </row>
    <row r="243" spans="2:17" s="25" customFormat="1" x14ac:dyDescent="0.3">
      <c r="B243" s="15" t="str">
        <f>IF(A243="","",VLOOKUP(A243,Tabulka3[[Číslo smlouvy   u pravidelné činnosti]:[Příjmení]],3,0))</f>
        <v/>
      </c>
      <c r="C243" s="15" t="str">
        <f>IF(A243="","",VLOOKUP(A243,Tabulka3[[Číslo smlouvy   u pravidelné činnosti]:[Příjmení]],4,0))</f>
        <v/>
      </c>
      <c r="F243" s="94"/>
      <c r="H243" s="113"/>
      <c r="I243" s="113"/>
      <c r="K243" s="15"/>
      <c r="L243" s="15"/>
      <c r="M243" s="15">
        <f t="shared" si="9"/>
        <v>1</v>
      </c>
      <c r="N243" s="15" t="str">
        <f t="shared" si="10"/>
        <v>-</v>
      </c>
      <c r="O243" s="150">
        <f t="shared" si="11"/>
        <v>0</v>
      </c>
      <c r="P243" s="15" t="str">
        <f>IF(COUNTIF('Personálie dobrovolníků '!U:X,N243)&gt;0,"ANO","")</f>
        <v/>
      </c>
      <c r="Q243" s="15"/>
    </row>
    <row r="244" spans="2:17" s="25" customFormat="1" x14ac:dyDescent="0.3">
      <c r="B244" s="15" t="str">
        <f>IF(A244="","",VLOOKUP(A244,Tabulka3[[Číslo smlouvy   u pravidelné činnosti]:[Příjmení]],3,0))</f>
        <v/>
      </c>
      <c r="C244" s="15" t="str">
        <f>IF(A244="","",VLOOKUP(A244,Tabulka3[[Číslo smlouvy   u pravidelné činnosti]:[Příjmení]],4,0))</f>
        <v/>
      </c>
      <c r="F244" s="94"/>
      <c r="H244" s="113"/>
      <c r="I244" s="113"/>
      <c r="K244" s="15"/>
      <c r="L244" s="15"/>
      <c r="M244" s="15">
        <f t="shared" si="9"/>
        <v>1</v>
      </c>
      <c r="N244" s="15" t="str">
        <f t="shared" si="10"/>
        <v>-</v>
      </c>
      <c r="O244" s="150">
        <f t="shared" si="11"/>
        <v>0</v>
      </c>
      <c r="P244" s="15" t="str">
        <f>IF(COUNTIF('Personálie dobrovolníků '!U:X,N244)&gt;0,"ANO","")</f>
        <v/>
      </c>
      <c r="Q244" s="15"/>
    </row>
    <row r="245" spans="2:17" s="25" customFormat="1" x14ac:dyDescent="0.3">
      <c r="B245" s="15" t="str">
        <f>IF(A245="","",VLOOKUP(A245,Tabulka3[[Číslo smlouvy   u pravidelné činnosti]:[Příjmení]],3,0))</f>
        <v/>
      </c>
      <c r="C245" s="15" t="str">
        <f>IF(A245="","",VLOOKUP(A245,Tabulka3[[Číslo smlouvy   u pravidelné činnosti]:[Příjmení]],4,0))</f>
        <v/>
      </c>
      <c r="F245" s="94"/>
      <c r="H245" s="113"/>
      <c r="I245" s="113"/>
      <c r="K245" s="15"/>
      <c r="L245" s="15"/>
      <c r="M245" s="15">
        <f t="shared" si="9"/>
        <v>1</v>
      </c>
      <c r="N245" s="15" t="str">
        <f t="shared" si="10"/>
        <v>-</v>
      </c>
      <c r="O245" s="150">
        <f t="shared" si="11"/>
        <v>0</v>
      </c>
      <c r="P245" s="15" t="str">
        <f>IF(COUNTIF('Personálie dobrovolníků '!U:X,N245)&gt;0,"ANO","")</f>
        <v/>
      </c>
      <c r="Q245" s="15"/>
    </row>
    <row r="246" spans="2:17" s="25" customFormat="1" x14ac:dyDescent="0.3">
      <c r="B246" s="15" t="str">
        <f>IF(A246="","",VLOOKUP(A246,Tabulka3[[Číslo smlouvy   u pravidelné činnosti]:[Příjmení]],3,0))</f>
        <v/>
      </c>
      <c r="C246" s="15" t="str">
        <f>IF(A246="","",VLOOKUP(A246,Tabulka3[[Číslo smlouvy   u pravidelné činnosti]:[Příjmení]],4,0))</f>
        <v/>
      </c>
      <c r="F246" s="94"/>
      <c r="H246" s="113"/>
      <c r="I246" s="113"/>
      <c r="K246" s="15"/>
      <c r="L246" s="15"/>
      <c r="M246" s="15">
        <f t="shared" si="9"/>
        <v>1</v>
      </c>
      <c r="N246" s="15" t="str">
        <f t="shared" si="10"/>
        <v>-</v>
      </c>
      <c r="O246" s="150">
        <f t="shared" si="11"/>
        <v>0</v>
      </c>
      <c r="P246" s="15" t="str">
        <f>IF(COUNTIF('Personálie dobrovolníků '!U:X,N246)&gt;0,"ANO","")</f>
        <v/>
      </c>
      <c r="Q246" s="15"/>
    </row>
    <row r="247" spans="2:17" s="25" customFormat="1" x14ac:dyDescent="0.3">
      <c r="B247" s="15" t="str">
        <f>IF(A247="","",VLOOKUP(A247,Tabulka3[[Číslo smlouvy   u pravidelné činnosti]:[Příjmení]],3,0))</f>
        <v/>
      </c>
      <c r="C247" s="15" t="str">
        <f>IF(A247="","",VLOOKUP(A247,Tabulka3[[Číslo smlouvy   u pravidelné činnosti]:[Příjmení]],4,0))</f>
        <v/>
      </c>
      <c r="F247" s="94"/>
      <c r="H247" s="113"/>
      <c r="I247" s="113"/>
      <c r="K247" s="15"/>
      <c r="L247" s="15"/>
      <c r="M247" s="15">
        <f t="shared" si="9"/>
        <v>1</v>
      </c>
      <c r="N247" s="15" t="str">
        <f t="shared" si="10"/>
        <v>-</v>
      </c>
      <c r="O247" s="150">
        <f t="shared" si="11"/>
        <v>0</v>
      </c>
      <c r="P247" s="15" t="str">
        <f>IF(COUNTIF('Personálie dobrovolníků '!U:X,N247)&gt;0,"ANO","")</f>
        <v/>
      </c>
      <c r="Q247" s="15"/>
    </row>
    <row r="248" spans="2:17" s="25" customFormat="1" x14ac:dyDescent="0.3">
      <c r="B248" s="15" t="str">
        <f>IF(A248="","",VLOOKUP(A248,Tabulka3[[Číslo smlouvy   u pravidelné činnosti]:[Příjmení]],3,0))</f>
        <v/>
      </c>
      <c r="C248" s="15" t="str">
        <f>IF(A248="","",VLOOKUP(A248,Tabulka3[[Číslo smlouvy   u pravidelné činnosti]:[Příjmení]],4,0))</f>
        <v/>
      </c>
      <c r="F248" s="94"/>
      <c r="H248" s="113"/>
      <c r="I248" s="113"/>
      <c r="K248" s="15"/>
      <c r="L248" s="15"/>
      <c r="M248" s="15">
        <f t="shared" si="9"/>
        <v>1</v>
      </c>
      <c r="N248" s="15" t="str">
        <f t="shared" si="10"/>
        <v>-</v>
      </c>
      <c r="O248" s="150">
        <f t="shared" si="11"/>
        <v>0</v>
      </c>
      <c r="P248" s="15" t="str">
        <f>IF(COUNTIF('Personálie dobrovolníků '!U:X,N248)&gt;0,"ANO","")</f>
        <v/>
      </c>
      <c r="Q248" s="15"/>
    </row>
    <row r="249" spans="2:17" s="25" customFormat="1" x14ac:dyDescent="0.3">
      <c r="B249" s="15" t="str">
        <f>IF(A249="","",VLOOKUP(A249,Tabulka3[[Číslo smlouvy   u pravidelné činnosti]:[Příjmení]],3,0))</f>
        <v/>
      </c>
      <c r="C249" s="15" t="str">
        <f>IF(A249="","",VLOOKUP(A249,Tabulka3[[Číslo smlouvy   u pravidelné činnosti]:[Příjmení]],4,0))</f>
        <v/>
      </c>
      <c r="F249" s="94"/>
      <c r="H249" s="113"/>
      <c r="I249" s="113"/>
      <c r="K249" s="15"/>
      <c r="L249" s="15"/>
      <c r="M249" s="15">
        <f t="shared" si="9"/>
        <v>1</v>
      </c>
      <c r="N249" s="15" t="str">
        <f t="shared" si="10"/>
        <v>-</v>
      </c>
      <c r="O249" s="150">
        <f t="shared" si="11"/>
        <v>0</v>
      </c>
      <c r="P249" s="15" t="str">
        <f>IF(COUNTIF('Personálie dobrovolníků '!U:X,N249)&gt;0,"ANO","")</f>
        <v/>
      </c>
      <c r="Q249" s="15"/>
    </row>
    <row r="250" spans="2:17" s="25" customFormat="1" x14ac:dyDescent="0.3">
      <c r="B250" s="15" t="str">
        <f>IF(A250="","",VLOOKUP(A250,Tabulka3[[Číslo smlouvy   u pravidelné činnosti]:[Příjmení]],3,0))</f>
        <v/>
      </c>
      <c r="C250" s="15" t="str">
        <f>IF(A250="","",VLOOKUP(A250,Tabulka3[[Číslo smlouvy   u pravidelné činnosti]:[Příjmení]],4,0))</f>
        <v/>
      </c>
      <c r="F250" s="94"/>
      <c r="H250" s="113"/>
      <c r="I250" s="113"/>
      <c r="K250" s="15"/>
      <c r="L250" s="15"/>
      <c r="M250" s="15">
        <f t="shared" si="9"/>
        <v>1</v>
      </c>
      <c r="N250" s="15" t="str">
        <f t="shared" si="10"/>
        <v>-</v>
      </c>
      <c r="O250" s="150">
        <f t="shared" si="11"/>
        <v>0</v>
      </c>
      <c r="P250" s="15" t="str">
        <f>IF(COUNTIF('Personálie dobrovolníků '!U:X,N250)&gt;0,"ANO","")</f>
        <v/>
      </c>
      <c r="Q250" s="15"/>
    </row>
    <row r="251" spans="2:17" s="25" customFormat="1" x14ac:dyDescent="0.3">
      <c r="B251" s="15" t="str">
        <f>IF(A251="","",VLOOKUP(A251,Tabulka3[[Číslo smlouvy   u pravidelné činnosti]:[Příjmení]],3,0))</f>
        <v/>
      </c>
      <c r="C251" s="15" t="str">
        <f>IF(A251="","",VLOOKUP(A251,Tabulka3[[Číslo smlouvy   u pravidelné činnosti]:[Příjmení]],4,0))</f>
        <v/>
      </c>
      <c r="F251" s="94"/>
      <c r="H251" s="113"/>
      <c r="I251" s="113"/>
      <c r="K251" s="15"/>
      <c r="L251" s="15"/>
      <c r="M251" s="15">
        <f t="shared" si="9"/>
        <v>1</v>
      </c>
      <c r="N251" s="15" t="str">
        <f t="shared" si="10"/>
        <v>-</v>
      </c>
      <c r="O251" s="150">
        <f t="shared" si="11"/>
        <v>0</v>
      </c>
      <c r="P251" s="15" t="str">
        <f>IF(COUNTIF('Personálie dobrovolníků '!U:X,N251)&gt;0,"ANO","")</f>
        <v/>
      </c>
      <c r="Q251" s="15"/>
    </row>
    <row r="252" spans="2:17" s="25" customFormat="1" x14ac:dyDescent="0.3">
      <c r="B252" s="15" t="str">
        <f>IF(A252="","",VLOOKUP(A252,Tabulka3[[Číslo smlouvy   u pravidelné činnosti]:[Příjmení]],3,0))</f>
        <v/>
      </c>
      <c r="C252" s="15" t="str">
        <f>IF(A252="","",VLOOKUP(A252,Tabulka3[[Číslo smlouvy   u pravidelné činnosti]:[Příjmení]],4,0))</f>
        <v/>
      </c>
      <c r="F252" s="94"/>
      <c r="H252" s="113"/>
      <c r="I252" s="113"/>
      <c r="K252" s="15"/>
      <c r="L252" s="15"/>
      <c r="M252" s="15">
        <f t="shared" si="9"/>
        <v>1</v>
      </c>
      <c r="N252" s="15" t="str">
        <f t="shared" si="10"/>
        <v>-</v>
      </c>
      <c r="O252" s="150">
        <f t="shared" si="11"/>
        <v>0</v>
      </c>
      <c r="P252" s="15" t="str">
        <f>IF(COUNTIF('Personálie dobrovolníků '!U:X,N252)&gt;0,"ANO","")</f>
        <v/>
      </c>
      <c r="Q252" s="15"/>
    </row>
    <row r="253" spans="2:17" s="25" customFormat="1" x14ac:dyDescent="0.3">
      <c r="B253" s="15" t="str">
        <f>IF(A253="","",VLOOKUP(A253,Tabulka3[[Číslo smlouvy   u pravidelné činnosti]:[Příjmení]],3,0))</f>
        <v/>
      </c>
      <c r="C253" s="15" t="str">
        <f>IF(A253="","",VLOOKUP(A253,Tabulka3[[Číslo smlouvy   u pravidelné činnosti]:[Příjmení]],4,0))</f>
        <v/>
      </c>
      <c r="F253" s="94"/>
      <c r="H253" s="113"/>
      <c r="I253" s="113"/>
      <c r="K253" s="15"/>
      <c r="L253" s="15"/>
      <c r="M253" s="15">
        <f t="shared" si="9"/>
        <v>1</v>
      </c>
      <c r="N253" s="15" t="str">
        <f t="shared" si="10"/>
        <v>-</v>
      </c>
      <c r="O253" s="150">
        <f t="shared" si="11"/>
        <v>0</v>
      </c>
      <c r="P253" s="15" t="str">
        <f>IF(COUNTIF('Personálie dobrovolníků '!U:X,N253)&gt;0,"ANO","")</f>
        <v/>
      </c>
      <c r="Q253" s="15"/>
    </row>
    <row r="254" spans="2:17" s="25" customFormat="1" x14ac:dyDescent="0.3">
      <c r="B254" s="15" t="str">
        <f>IF(A254="","",VLOOKUP(A254,Tabulka3[[Číslo smlouvy   u pravidelné činnosti]:[Příjmení]],3,0))</f>
        <v/>
      </c>
      <c r="C254" s="15" t="str">
        <f>IF(A254="","",VLOOKUP(A254,Tabulka3[[Číslo smlouvy   u pravidelné činnosti]:[Příjmení]],4,0))</f>
        <v/>
      </c>
      <c r="F254" s="94"/>
      <c r="H254" s="113"/>
      <c r="I254" s="113"/>
      <c r="K254" s="15"/>
      <c r="L254" s="15"/>
      <c r="M254" s="15">
        <f t="shared" si="9"/>
        <v>1</v>
      </c>
      <c r="N254" s="15" t="str">
        <f t="shared" si="10"/>
        <v>-</v>
      </c>
      <c r="O254" s="150">
        <f t="shared" si="11"/>
        <v>0</v>
      </c>
      <c r="P254" s="15" t="str">
        <f>IF(COUNTIF('Personálie dobrovolníků '!U:X,N254)&gt;0,"ANO","")</f>
        <v/>
      </c>
      <c r="Q254" s="15"/>
    </row>
    <row r="255" spans="2:17" s="25" customFormat="1" x14ac:dyDescent="0.3">
      <c r="B255" s="15" t="str">
        <f>IF(A255="","",VLOOKUP(A255,Tabulka3[[Číslo smlouvy   u pravidelné činnosti]:[Příjmení]],3,0))</f>
        <v/>
      </c>
      <c r="C255" s="15" t="str">
        <f>IF(A255="","",VLOOKUP(A255,Tabulka3[[Číslo smlouvy   u pravidelné činnosti]:[Příjmení]],4,0))</f>
        <v/>
      </c>
      <c r="F255" s="94"/>
      <c r="H255" s="113"/>
      <c r="I255" s="113"/>
      <c r="K255" s="15"/>
      <c r="L255" s="15"/>
      <c r="M255" s="15">
        <f t="shared" si="9"/>
        <v>1</v>
      </c>
      <c r="N255" s="15" t="str">
        <f t="shared" si="10"/>
        <v>-</v>
      </c>
      <c r="O255" s="150">
        <f t="shared" si="11"/>
        <v>0</v>
      </c>
      <c r="P255" s="15" t="str">
        <f>IF(COUNTIF('Personálie dobrovolníků '!U:X,N255)&gt;0,"ANO","")</f>
        <v/>
      </c>
      <c r="Q255" s="15"/>
    </row>
    <row r="256" spans="2:17" s="25" customFormat="1" x14ac:dyDescent="0.3">
      <c r="B256" s="15" t="str">
        <f>IF(A256="","",VLOOKUP(A256,Tabulka3[[Číslo smlouvy   u pravidelné činnosti]:[Příjmení]],3,0))</f>
        <v/>
      </c>
      <c r="C256" s="15" t="str">
        <f>IF(A256="","",VLOOKUP(A256,Tabulka3[[Číslo smlouvy   u pravidelné činnosti]:[Příjmení]],4,0))</f>
        <v/>
      </c>
      <c r="F256" s="94"/>
      <c r="H256" s="113"/>
      <c r="I256" s="113"/>
      <c r="K256" s="15"/>
      <c r="L256" s="15"/>
      <c r="M256" s="15">
        <f t="shared" si="9"/>
        <v>1</v>
      </c>
      <c r="N256" s="15" t="str">
        <f t="shared" si="10"/>
        <v>-</v>
      </c>
      <c r="O256" s="150">
        <f t="shared" si="11"/>
        <v>0</v>
      </c>
      <c r="P256" s="15" t="str">
        <f>IF(COUNTIF('Personálie dobrovolníků '!U:X,N256)&gt;0,"ANO","")</f>
        <v/>
      </c>
      <c r="Q256" s="15"/>
    </row>
    <row r="257" spans="2:17" s="25" customFormat="1" x14ac:dyDescent="0.3">
      <c r="B257" s="15" t="str">
        <f>IF(A257="","",VLOOKUP(A257,Tabulka3[[Číslo smlouvy   u pravidelné činnosti]:[Příjmení]],3,0))</f>
        <v/>
      </c>
      <c r="C257" s="15" t="str">
        <f>IF(A257="","",VLOOKUP(A257,Tabulka3[[Číslo smlouvy   u pravidelné činnosti]:[Příjmení]],4,0))</f>
        <v/>
      </c>
      <c r="F257" s="94"/>
      <c r="H257" s="113"/>
      <c r="I257" s="113"/>
      <c r="K257" s="15"/>
      <c r="L257" s="15"/>
      <c r="M257" s="15">
        <f t="shared" si="9"/>
        <v>1</v>
      </c>
      <c r="N257" s="15" t="str">
        <f t="shared" si="10"/>
        <v>-</v>
      </c>
      <c r="O257" s="150">
        <f t="shared" si="11"/>
        <v>0</v>
      </c>
      <c r="P257" s="15" t="str">
        <f>IF(COUNTIF('Personálie dobrovolníků '!U:X,N257)&gt;0,"ANO","")</f>
        <v/>
      </c>
      <c r="Q257" s="15"/>
    </row>
    <row r="258" spans="2:17" s="25" customFormat="1" x14ac:dyDescent="0.3">
      <c r="B258" s="15" t="str">
        <f>IF(A258="","",VLOOKUP(A258,Tabulka3[[Číslo smlouvy   u pravidelné činnosti]:[Příjmení]],3,0))</f>
        <v/>
      </c>
      <c r="C258" s="15" t="str">
        <f>IF(A258="","",VLOOKUP(A258,Tabulka3[[Číslo smlouvy   u pravidelné činnosti]:[Příjmení]],4,0))</f>
        <v/>
      </c>
      <c r="F258" s="94"/>
      <c r="H258" s="113"/>
      <c r="I258" s="113"/>
      <c r="K258" s="15"/>
      <c r="L258" s="15"/>
      <c r="M258" s="15">
        <f t="shared" si="9"/>
        <v>1</v>
      </c>
      <c r="N258" s="15" t="str">
        <f t="shared" si="10"/>
        <v>-</v>
      </c>
      <c r="O258" s="150">
        <f t="shared" si="11"/>
        <v>0</v>
      </c>
      <c r="P258" s="15" t="str">
        <f>IF(COUNTIF('Personálie dobrovolníků '!U:X,N258)&gt;0,"ANO","")</f>
        <v/>
      </c>
      <c r="Q258" s="15"/>
    </row>
    <row r="259" spans="2:17" s="25" customFormat="1" x14ac:dyDescent="0.3">
      <c r="B259" s="15" t="str">
        <f>IF(A259="","",VLOOKUP(A259,Tabulka3[[Číslo smlouvy   u pravidelné činnosti]:[Příjmení]],3,0))</f>
        <v/>
      </c>
      <c r="C259" s="15" t="str">
        <f>IF(A259="","",VLOOKUP(A259,Tabulka3[[Číslo smlouvy   u pravidelné činnosti]:[Příjmení]],4,0))</f>
        <v/>
      </c>
      <c r="F259" s="94"/>
      <c r="H259" s="113"/>
      <c r="I259" s="113"/>
      <c r="K259" s="15"/>
      <c r="L259" s="15"/>
      <c r="M259" s="15">
        <f t="shared" si="9"/>
        <v>1</v>
      </c>
      <c r="N259" s="15" t="str">
        <f t="shared" si="10"/>
        <v>-</v>
      </c>
      <c r="O259" s="150">
        <f t="shared" si="11"/>
        <v>0</v>
      </c>
      <c r="P259" s="15" t="str">
        <f>IF(COUNTIF('Personálie dobrovolníků '!U:X,N259)&gt;0,"ANO","")</f>
        <v/>
      </c>
      <c r="Q259" s="15"/>
    </row>
    <row r="260" spans="2:17" s="25" customFormat="1" x14ac:dyDescent="0.3">
      <c r="B260" s="15" t="str">
        <f>IF(A260="","",VLOOKUP(A260,Tabulka3[[Číslo smlouvy   u pravidelné činnosti]:[Příjmení]],3,0))</f>
        <v/>
      </c>
      <c r="C260" s="15" t="str">
        <f>IF(A260="","",VLOOKUP(A260,Tabulka3[[Číslo smlouvy   u pravidelné činnosti]:[Příjmení]],4,0))</f>
        <v/>
      </c>
      <c r="F260" s="94"/>
      <c r="H260" s="113"/>
      <c r="I260" s="113"/>
      <c r="K260" s="15"/>
      <c r="L260" s="15"/>
      <c r="M260" s="15">
        <f t="shared" ref="M260:M323" si="12">IF(OR(
   AND($H260=$K$12, $I260=$L$4),
   AND($H260=$K$12, $I260=$L$5),
   AND($H260=$K$12, $I260=$L$6),
   AND($H260=$K$12, $I260=$L$7),
   AND($H260=$K$11, $I260=$L$4),
   AND($H260=$K$11, $I260=$L$5),
   AND($H260=$K$11, $I260=$L$6),
   AND($H260=$K$11, $I260=$L$7),
   AND($H260=$K$5, $I260=$L$5),
   AND($H260=$K$6, $I260=$L$4),
   AND($H260=$K$6, $I260=$L$5),
   AND($H260=$K$6, $I260=$L$7),
   AND($H260=$K$4, $I260=$L$6),
), 0, 1)</f>
        <v>1</v>
      </c>
      <c r="N260" s="15" t="str">
        <f t="shared" ref="N260:N323" si="13">A260 &amp; "-" &amp; J260</f>
        <v>-</v>
      </c>
      <c r="O260" s="150">
        <f t="shared" ref="O260:O323" si="14">IF(AND(M260&lt;&gt;0, P260="ANO"), 1, 0)</f>
        <v>0</v>
      </c>
      <c r="P260" s="15" t="str">
        <f>IF(COUNTIF('Personálie dobrovolníků '!U:X,N260)&gt;0,"ANO","")</f>
        <v/>
      </c>
      <c r="Q260" s="15"/>
    </row>
    <row r="261" spans="2:17" s="25" customFormat="1" x14ac:dyDescent="0.3">
      <c r="B261" s="15" t="str">
        <f>IF(A261="","",VLOOKUP(A261,Tabulka3[[Číslo smlouvy   u pravidelné činnosti]:[Příjmení]],3,0))</f>
        <v/>
      </c>
      <c r="C261" s="15" t="str">
        <f>IF(A261="","",VLOOKUP(A261,Tabulka3[[Číslo smlouvy   u pravidelné činnosti]:[Příjmení]],4,0))</f>
        <v/>
      </c>
      <c r="F261" s="94"/>
      <c r="H261" s="113"/>
      <c r="I261" s="113"/>
      <c r="K261" s="15"/>
      <c r="L261" s="15"/>
      <c r="M261" s="15">
        <f t="shared" si="12"/>
        <v>1</v>
      </c>
      <c r="N261" s="15" t="str">
        <f t="shared" si="13"/>
        <v>-</v>
      </c>
      <c r="O261" s="150">
        <f t="shared" si="14"/>
        <v>0</v>
      </c>
      <c r="P261" s="15" t="str">
        <f>IF(COUNTIF('Personálie dobrovolníků '!U:X,N261)&gt;0,"ANO","")</f>
        <v/>
      </c>
      <c r="Q261" s="15"/>
    </row>
    <row r="262" spans="2:17" s="25" customFormat="1" x14ac:dyDescent="0.3">
      <c r="B262" s="15" t="str">
        <f>IF(A262="","",VLOOKUP(A262,Tabulka3[[Číslo smlouvy   u pravidelné činnosti]:[Příjmení]],3,0))</f>
        <v/>
      </c>
      <c r="C262" s="15" t="str">
        <f>IF(A262="","",VLOOKUP(A262,Tabulka3[[Číslo smlouvy   u pravidelné činnosti]:[Příjmení]],4,0))</f>
        <v/>
      </c>
      <c r="F262" s="94"/>
      <c r="H262" s="113"/>
      <c r="I262" s="113"/>
      <c r="K262" s="15"/>
      <c r="L262" s="15"/>
      <c r="M262" s="15">
        <f t="shared" si="12"/>
        <v>1</v>
      </c>
      <c r="N262" s="15" t="str">
        <f t="shared" si="13"/>
        <v>-</v>
      </c>
      <c r="O262" s="150">
        <f t="shared" si="14"/>
        <v>0</v>
      </c>
      <c r="P262" s="15" t="str">
        <f>IF(COUNTIF('Personálie dobrovolníků '!U:X,N262)&gt;0,"ANO","")</f>
        <v/>
      </c>
      <c r="Q262" s="15"/>
    </row>
    <row r="263" spans="2:17" s="25" customFormat="1" x14ac:dyDescent="0.3">
      <c r="B263" s="15" t="str">
        <f>IF(A263="","",VLOOKUP(A263,Tabulka3[[Číslo smlouvy   u pravidelné činnosti]:[Příjmení]],3,0))</f>
        <v/>
      </c>
      <c r="C263" s="15" t="str">
        <f>IF(A263="","",VLOOKUP(A263,Tabulka3[[Číslo smlouvy   u pravidelné činnosti]:[Příjmení]],4,0))</f>
        <v/>
      </c>
      <c r="F263" s="94"/>
      <c r="H263" s="113"/>
      <c r="I263" s="113"/>
      <c r="K263" s="15"/>
      <c r="L263" s="15"/>
      <c r="M263" s="15">
        <f t="shared" si="12"/>
        <v>1</v>
      </c>
      <c r="N263" s="15" t="str">
        <f t="shared" si="13"/>
        <v>-</v>
      </c>
      <c r="O263" s="150">
        <f t="shared" si="14"/>
        <v>0</v>
      </c>
      <c r="P263" s="15" t="str">
        <f>IF(COUNTIF('Personálie dobrovolníků '!U:X,N263)&gt;0,"ANO","")</f>
        <v/>
      </c>
      <c r="Q263" s="15"/>
    </row>
    <row r="264" spans="2:17" s="25" customFormat="1" x14ac:dyDescent="0.3">
      <c r="B264" s="15" t="str">
        <f>IF(A264="","",VLOOKUP(A264,Tabulka3[[Číslo smlouvy   u pravidelné činnosti]:[Příjmení]],3,0))</f>
        <v/>
      </c>
      <c r="C264" s="15" t="str">
        <f>IF(A264="","",VLOOKUP(A264,Tabulka3[[Číslo smlouvy   u pravidelné činnosti]:[Příjmení]],4,0))</f>
        <v/>
      </c>
      <c r="F264" s="94"/>
      <c r="H264" s="113"/>
      <c r="I264" s="113"/>
      <c r="K264" s="15"/>
      <c r="L264" s="15"/>
      <c r="M264" s="15">
        <f t="shared" si="12"/>
        <v>1</v>
      </c>
      <c r="N264" s="15" t="str">
        <f t="shared" si="13"/>
        <v>-</v>
      </c>
      <c r="O264" s="150">
        <f t="shared" si="14"/>
        <v>0</v>
      </c>
      <c r="P264" s="15" t="str">
        <f>IF(COUNTIF('Personálie dobrovolníků '!U:X,N264)&gt;0,"ANO","")</f>
        <v/>
      </c>
      <c r="Q264" s="15"/>
    </row>
    <row r="265" spans="2:17" s="25" customFormat="1" x14ac:dyDescent="0.3">
      <c r="B265" s="15" t="str">
        <f>IF(A265="","",VLOOKUP(A265,Tabulka3[[Číslo smlouvy   u pravidelné činnosti]:[Příjmení]],3,0))</f>
        <v/>
      </c>
      <c r="C265" s="15" t="str">
        <f>IF(A265="","",VLOOKUP(A265,Tabulka3[[Číslo smlouvy   u pravidelné činnosti]:[Příjmení]],4,0))</f>
        <v/>
      </c>
      <c r="F265" s="94"/>
      <c r="H265" s="113"/>
      <c r="I265" s="113"/>
      <c r="K265" s="15"/>
      <c r="L265" s="15"/>
      <c r="M265" s="15">
        <f t="shared" si="12"/>
        <v>1</v>
      </c>
      <c r="N265" s="15" t="str">
        <f t="shared" si="13"/>
        <v>-</v>
      </c>
      <c r="O265" s="150">
        <f t="shared" si="14"/>
        <v>0</v>
      </c>
      <c r="P265" s="15" t="str">
        <f>IF(COUNTIF('Personálie dobrovolníků '!U:X,N265)&gt;0,"ANO","")</f>
        <v/>
      </c>
      <c r="Q265" s="15"/>
    </row>
    <row r="266" spans="2:17" s="25" customFormat="1" x14ac:dyDescent="0.3">
      <c r="B266" s="15" t="str">
        <f>IF(A266="","",VLOOKUP(A266,Tabulka3[[Číslo smlouvy   u pravidelné činnosti]:[Příjmení]],3,0))</f>
        <v/>
      </c>
      <c r="C266" s="15" t="str">
        <f>IF(A266="","",VLOOKUP(A266,Tabulka3[[Číslo smlouvy   u pravidelné činnosti]:[Příjmení]],4,0))</f>
        <v/>
      </c>
      <c r="F266" s="94"/>
      <c r="H266" s="113"/>
      <c r="I266" s="113"/>
      <c r="K266" s="15"/>
      <c r="L266" s="15"/>
      <c r="M266" s="15">
        <f t="shared" si="12"/>
        <v>1</v>
      </c>
      <c r="N266" s="15" t="str">
        <f t="shared" si="13"/>
        <v>-</v>
      </c>
      <c r="O266" s="150">
        <f t="shared" si="14"/>
        <v>0</v>
      </c>
      <c r="P266" s="15" t="str">
        <f>IF(COUNTIF('Personálie dobrovolníků '!U:X,N266)&gt;0,"ANO","")</f>
        <v/>
      </c>
      <c r="Q266" s="15"/>
    </row>
    <row r="267" spans="2:17" s="25" customFormat="1" x14ac:dyDescent="0.3">
      <c r="B267" s="15" t="str">
        <f>IF(A267="","",VLOOKUP(A267,Tabulka3[[Číslo smlouvy   u pravidelné činnosti]:[Příjmení]],3,0))</f>
        <v/>
      </c>
      <c r="C267" s="15" t="str">
        <f>IF(A267="","",VLOOKUP(A267,Tabulka3[[Číslo smlouvy   u pravidelné činnosti]:[Příjmení]],4,0))</f>
        <v/>
      </c>
      <c r="F267" s="94"/>
      <c r="H267" s="113"/>
      <c r="I267" s="113"/>
      <c r="K267" s="15"/>
      <c r="L267" s="15"/>
      <c r="M267" s="15">
        <f t="shared" si="12"/>
        <v>1</v>
      </c>
      <c r="N267" s="15" t="str">
        <f t="shared" si="13"/>
        <v>-</v>
      </c>
      <c r="O267" s="150">
        <f t="shared" si="14"/>
        <v>0</v>
      </c>
      <c r="P267" s="15" t="str">
        <f>IF(COUNTIF('Personálie dobrovolníků '!U:X,N267)&gt;0,"ANO","")</f>
        <v/>
      </c>
      <c r="Q267" s="15"/>
    </row>
    <row r="268" spans="2:17" s="25" customFormat="1" x14ac:dyDescent="0.3">
      <c r="B268" s="15" t="str">
        <f>IF(A268="","",VLOOKUP(A268,Tabulka3[[Číslo smlouvy   u pravidelné činnosti]:[Příjmení]],3,0))</f>
        <v/>
      </c>
      <c r="C268" s="15" t="str">
        <f>IF(A268="","",VLOOKUP(A268,Tabulka3[[Číslo smlouvy   u pravidelné činnosti]:[Příjmení]],4,0))</f>
        <v/>
      </c>
      <c r="F268" s="94"/>
      <c r="H268" s="113"/>
      <c r="I268" s="113"/>
      <c r="K268" s="15"/>
      <c r="L268" s="15"/>
      <c r="M268" s="15">
        <f t="shared" si="12"/>
        <v>1</v>
      </c>
      <c r="N268" s="15" t="str">
        <f t="shared" si="13"/>
        <v>-</v>
      </c>
      <c r="O268" s="150">
        <f t="shared" si="14"/>
        <v>0</v>
      </c>
      <c r="P268" s="15" t="str">
        <f>IF(COUNTIF('Personálie dobrovolníků '!U:X,N268)&gt;0,"ANO","")</f>
        <v/>
      </c>
      <c r="Q268" s="15"/>
    </row>
    <row r="269" spans="2:17" s="25" customFormat="1" x14ac:dyDescent="0.3">
      <c r="B269" s="15" t="str">
        <f>IF(A269="","",VLOOKUP(A269,Tabulka3[[Číslo smlouvy   u pravidelné činnosti]:[Příjmení]],3,0))</f>
        <v/>
      </c>
      <c r="C269" s="15" t="str">
        <f>IF(A269="","",VLOOKUP(A269,Tabulka3[[Číslo smlouvy   u pravidelné činnosti]:[Příjmení]],4,0))</f>
        <v/>
      </c>
      <c r="F269" s="94"/>
      <c r="H269" s="113"/>
      <c r="I269" s="113"/>
      <c r="K269" s="15"/>
      <c r="L269" s="15"/>
      <c r="M269" s="15">
        <f t="shared" si="12"/>
        <v>1</v>
      </c>
      <c r="N269" s="15" t="str">
        <f t="shared" si="13"/>
        <v>-</v>
      </c>
      <c r="O269" s="150">
        <f t="shared" si="14"/>
        <v>0</v>
      </c>
      <c r="P269" s="15" t="str">
        <f>IF(COUNTIF('Personálie dobrovolníků '!U:X,N269)&gt;0,"ANO","")</f>
        <v/>
      </c>
      <c r="Q269" s="15"/>
    </row>
    <row r="270" spans="2:17" s="25" customFormat="1" x14ac:dyDescent="0.3">
      <c r="B270" s="15" t="str">
        <f>IF(A270="","",VLOOKUP(A270,Tabulka3[[Číslo smlouvy   u pravidelné činnosti]:[Příjmení]],3,0))</f>
        <v/>
      </c>
      <c r="C270" s="15" t="str">
        <f>IF(A270="","",VLOOKUP(A270,Tabulka3[[Číslo smlouvy   u pravidelné činnosti]:[Příjmení]],4,0))</f>
        <v/>
      </c>
      <c r="F270" s="94"/>
      <c r="H270" s="113"/>
      <c r="I270" s="113"/>
      <c r="K270" s="15"/>
      <c r="L270" s="15"/>
      <c r="M270" s="15">
        <f t="shared" si="12"/>
        <v>1</v>
      </c>
      <c r="N270" s="15" t="str">
        <f t="shared" si="13"/>
        <v>-</v>
      </c>
      <c r="O270" s="150">
        <f t="shared" si="14"/>
        <v>0</v>
      </c>
      <c r="P270" s="15" t="str">
        <f>IF(COUNTIF('Personálie dobrovolníků '!U:X,N270)&gt;0,"ANO","")</f>
        <v/>
      </c>
      <c r="Q270" s="15"/>
    </row>
    <row r="271" spans="2:17" s="25" customFormat="1" x14ac:dyDescent="0.3">
      <c r="B271" s="15" t="str">
        <f>IF(A271="","",VLOOKUP(A271,Tabulka3[[Číslo smlouvy   u pravidelné činnosti]:[Příjmení]],3,0))</f>
        <v/>
      </c>
      <c r="C271" s="15" t="str">
        <f>IF(A271="","",VLOOKUP(A271,Tabulka3[[Číslo smlouvy   u pravidelné činnosti]:[Příjmení]],4,0))</f>
        <v/>
      </c>
      <c r="F271" s="94"/>
      <c r="H271" s="113"/>
      <c r="I271" s="113"/>
      <c r="K271" s="15"/>
      <c r="L271" s="15"/>
      <c r="M271" s="15">
        <f t="shared" si="12"/>
        <v>1</v>
      </c>
      <c r="N271" s="15" t="str">
        <f t="shared" si="13"/>
        <v>-</v>
      </c>
      <c r="O271" s="150">
        <f t="shared" si="14"/>
        <v>0</v>
      </c>
      <c r="P271" s="15" t="str">
        <f>IF(COUNTIF('Personálie dobrovolníků '!U:X,N271)&gt;0,"ANO","")</f>
        <v/>
      </c>
      <c r="Q271" s="15"/>
    </row>
    <row r="272" spans="2:17" s="25" customFormat="1" x14ac:dyDescent="0.3">
      <c r="B272" s="15" t="str">
        <f>IF(A272="","",VLOOKUP(A272,Tabulka3[[Číslo smlouvy   u pravidelné činnosti]:[Příjmení]],3,0))</f>
        <v/>
      </c>
      <c r="C272" s="15" t="str">
        <f>IF(A272="","",VLOOKUP(A272,Tabulka3[[Číslo smlouvy   u pravidelné činnosti]:[Příjmení]],4,0))</f>
        <v/>
      </c>
      <c r="F272" s="94"/>
      <c r="H272" s="113"/>
      <c r="I272" s="113"/>
      <c r="K272" s="15"/>
      <c r="L272" s="15"/>
      <c r="M272" s="15">
        <f t="shared" si="12"/>
        <v>1</v>
      </c>
      <c r="N272" s="15" t="str">
        <f t="shared" si="13"/>
        <v>-</v>
      </c>
      <c r="O272" s="150">
        <f t="shared" si="14"/>
        <v>0</v>
      </c>
      <c r="P272" s="15" t="str">
        <f>IF(COUNTIF('Personálie dobrovolníků '!U:X,N272)&gt;0,"ANO","")</f>
        <v/>
      </c>
      <c r="Q272" s="15"/>
    </row>
    <row r="273" spans="2:17" s="25" customFormat="1" x14ac:dyDescent="0.3">
      <c r="B273" s="15" t="str">
        <f>IF(A273="","",VLOOKUP(A273,Tabulka3[[Číslo smlouvy   u pravidelné činnosti]:[Příjmení]],3,0))</f>
        <v/>
      </c>
      <c r="C273" s="15" t="str">
        <f>IF(A273="","",VLOOKUP(A273,Tabulka3[[Číslo smlouvy   u pravidelné činnosti]:[Příjmení]],4,0))</f>
        <v/>
      </c>
      <c r="F273" s="94"/>
      <c r="H273" s="113"/>
      <c r="I273" s="113"/>
      <c r="K273" s="15"/>
      <c r="L273" s="15"/>
      <c r="M273" s="15">
        <f t="shared" si="12"/>
        <v>1</v>
      </c>
      <c r="N273" s="15" t="str">
        <f t="shared" si="13"/>
        <v>-</v>
      </c>
      <c r="O273" s="150">
        <f t="shared" si="14"/>
        <v>0</v>
      </c>
      <c r="P273" s="15" t="str">
        <f>IF(COUNTIF('Personálie dobrovolníků '!U:X,N273)&gt;0,"ANO","")</f>
        <v/>
      </c>
      <c r="Q273" s="15"/>
    </row>
    <row r="274" spans="2:17" s="25" customFormat="1" x14ac:dyDescent="0.3">
      <c r="B274" s="15" t="str">
        <f>IF(A274="","",VLOOKUP(A274,Tabulka3[[Číslo smlouvy   u pravidelné činnosti]:[Příjmení]],3,0))</f>
        <v/>
      </c>
      <c r="C274" s="15" t="str">
        <f>IF(A274="","",VLOOKUP(A274,Tabulka3[[Číslo smlouvy   u pravidelné činnosti]:[Příjmení]],4,0))</f>
        <v/>
      </c>
      <c r="F274" s="94"/>
      <c r="H274" s="113"/>
      <c r="I274" s="113"/>
      <c r="K274" s="15"/>
      <c r="L274" s="15"/>
      <c r="M274" s="15">
        <f t="shared" si="12"/>
        <v>1</v>
      </c>
      <c r="N274" s="15" t="str">
        <f t="shared" si="13"/>
        <v>-</v>
      </c>
      <c r="O274" s="150">
        <f t="shared" si="14"/>
        <v>0</v>
      </c>
      <c r="P274" s="15" t="str">
        <f>IF(COUNTIF('Personálie dobrovolníků '!U:X,N274)&gt;0,"ANO","")</f>
        <v/>
      </c>
      <c r="Q274" s="15"/>
    </row>
    <row r="275" spans="2:17" s="25" customFormat="1" x14ac:dyDescent="0.3">
      <c r="B275" s="15" t="str">
        <f>IF(A275="","",VLOOKUP(A275,Tabulka3[[Číslo smlouvy   u pravidelné činnosti]:[Příjmení]],3,0))</f>
        <v/>
      </c>
      <c r="C275" s="15" t="str">
        <f>IF(A275="","",VLOOKUP(A275,Tabulka3[[Číslo smlouvy   u pravidelné činnosti]:[Příjmení]],4,0))</f>
        <v/>
      </c>
      <c r="F275" s="94"/>
      <c r="H275" s="113"/>
      <c r="I275" s="113"/>
      <c r="K275" s="15"/>
      <c r="L275" s="15"/>
      <c r="M275" s="15">
        <f t="shared" si="12"/>
        <v>1</v>
      </c>
      <c r="N275" s="15" t="str">
        <f t="shared" si="13"/>
        <v>-</v>
      </c>
      <c r="O275" s="150">
        <f t="shared" si="14"/>
        <v>0</v>
      </c>
      <c r="P275" s="15" t="str">
        <f>IF(COUNTIF('Personálie dobrovolníků '!U:X,N275)&gt;0,"ANO","")</f>
        <v/>
      </c>
      <c r="Q275" s="15"/>
    </row>
    <row r="276" spans="2:17" s="25" customFormat="1" x14ac:dyDescent="0.3">
      <c r="B276" s="15" t="str">
        <f>IF(A276="","",VLOOKUP(A276,Tabulka3[[Číslo smlouvy   u pravidelné činnosti]:[Příjmení]],3,0))</f>
        <v/>
      </c>
      <c r="C276" s="15" t="str">
        <f>IF(A276="","",VLOOKUP(A276,Tabulka3[[Číslo smlouvy   u pravidelné činnosti]:[Příjmení]],4,0))</f>
        <v/>
      </c>
      <c r="F276" s="94"/>
      <c r="H276" s="113"/>
      <c r="I276" s="113"/>
      <c r="K276" s="15"/>
      <c r="L276" s="15"/>
      <c r="M276" s="15">
        <f t="shared" si="12"/>
        <v>1</v>
      </c>
      <c r="N276" s="15" t="str">
        <f t="shared" si="13"/>
        <v>-</v>
      </c>
      <c r="O276" s="150">
        <f t="shared" si="14"/>
        <v>0</v>
      </c>
      <c r="P276" s="15" t="str">
        <f>IF(COUNTIF('Personálie dobrovolníků '!U:X,N276)&gt;0,"ANO","")</f>
        <v/>
      </c>
      <c r="Q276" s="15"/>
    </row>
    <row r="277" spans="2:17" s="25" customFormat="1" x14ac:dyDescent="0.3">
      <c r="B277" s="15" t="str">
        <f>IF(A277="","",VLOOKUP(A277,Tabulka3[[Číslo smlouvy   u pravidelné činnosti]:[Příjmení]],3,0))</f>
        <v/>
      </c>
      <c r="C277" s="15" t="str">
        <f>IF(A277="","",VLOOKUP(A277,Tabulka3[[Číslo smlouvy   u pravidelné činnosti]:[Příjmení]],4,0))</f>
        <v/>
      </c>
      <c r="F277" s="94"/>
      <c r="H277" s="113"/>
      <c r="I277" s="113"/>
      <c r="K277" s="15"/>
      <c r="L277" s="15"/>
      <c r="M277" s="15">
        <f t="shared" si="12"/>
        <v>1</v>
      </c>
      <c r="N277" s="15" t="str">
        <f t="shared" si="13"/>
        <v>-</v>
      </c>
      <c r="O277" s="150">
        <f t="shared" si="14"/>
        <v>0</v>
      </c>
      <c r="P277" s="15" t="str">
        <f>IF(COUNTIF('Personálie dobrovolníků '!U:X,N277)&gt;0,"ANO","")</f>
        <v/>
      </c>
      <c r="Q277" s="15"/>
    </row>
    <row r="278" spans="2:17" s="25" customFormat="1" x14ac:dyDescent="0.3">
      <c r="B278" s="15" t="str">
        <f>IF(A278="","",VLOOKUP(A278,Tabulka3[[Číslo smlouvy   u pravidelné činnosti]:[Příjmení]],3,0))</f>
        <v/>
      </c>
      <c r="C278" s="15" t="str">
        <f>IF(A278="","",VLOOKUP(A278,Tabulka3[[Číslo smlouvy   u pravidelné činnosti]:[Příjmení]],4,0))</f>
        <v/>
      </c>
      <c r="F278" s="94"/>
      <c r="H278" s="113"/>
      <c r="I278" s="113"/>
      <c r="K278" s="15"/>
      <c r="L278" s="15"/>
      <c r="M278" s="15">
        <f t="shared" si="12"/>
        <v>1</v>
      </c>
      <c r="N278" s="15" t="str">
        <f t="shared" si="13"/>
        <v>-</v>
      </c>
      <c r="O278" s="150">
        <f t="shared" si="14"/>
        <v>0</v>
      </c>
      <c r="P278" s="15" t="str">
        <f>IF(COUNTIF('Personálie dobrovolníků '!U:X,N278)&gt;0,"ANO","")</f>
        <v/>
      </c>
      <c r="Q278" s="15"/>
    </row>
    <row r="279" spans="2:17" s="25" customFormat="1" x14ac:dyDescent="0.3">
      <c r="B279" s="15" t="str">
        <f>IF(A279="","",VLOOKUP(A279,Tabulka3[[Číslo smlouvy   u pravidelné činnosti]:[Příjmení]],3,0))</f>
        <v/>
      </c>
      <c r="C279" s="15" t="str">
        <f>IF(A279="","",VLOOKUP(A279,Tabulka3[[Číslo smlouvy   u pravidelné činnosti]:[Příjmení]],4,0))</f>
        <v/>
      </c>
      <c r="F279" s="94"/>
      <c r="H279" s="113"/>
      <c r="I279" s="113"/>
      <c r="K279" s="15"/>
      <c r="L279" s="15"/>
      <c r="M279" s="15">
        <f t="shared" si="12"/>
        <v>1</v>
      </c>
      <c r="N279" s="15" t="str">
        <f t="shared" si="13"/>
        <v>-</v>
      </c>
      <c r="O279" s="150">
        <f t="shared" si="14"/>
        <v>0</v>
      </c>
      <c r="P279" s="15" t="str">
        <f>IF(COUNTIF('Personálie dobrovolníků '!U:X,N279)&gt;0,"ANO","")</f>
        <v/>
      </c>
      <c r="Q279" s="15"/>
    </row>
    <row r="280" spans="2:17" s="25" customFormat="1" x14ac:dyDescent="0.3">
      <c r="B280" s="15" t="str">
        <f>IF(A280="","",VLOOKUP(A280,Tabulka3[[Číslo smlouvy   u pravidelné činnosti]:[Příjmení]],3,0))</f>
        <v/>
      </c>
      <c r="C280" s="15" t="str">
        <f>IF(A280="","",VLOOKUP(A280,Tabulka3[[Číslo smlouvy   u pravidelné činnosti]:[Příjmení]],4,0))</f>
        <v/>
      </c>
      <c r="F280" s="94"/>
      <c r="H280" s="113"/>
      <c r="I280" s="113"/>
      <c r="K280" s="15"/>
      <c r="L280" s="15"/>
      <c r="M280" s="15">
        <f t="shared" si="12"/>
        <v>1</v>
      </c>
      <c r="N280" s="15" t="str">
        <f t="shared" si="13"/>
        <v>-</v>
      </c>
      <c r="O280" s="150">
        <f t="shared" si="14"/>
        <v>0</v>
      </c>
      <c r="P280" s="15" t="str">
        <f>IF(COUNTIF('Personálie dobrovolníků '!U:X,N280)&gt;0,"ANO","")</f>
        <v/>
      </c>
      <c r="Q280" s="15"/>
    </row>
    <row r="281" spans="2:17" s="25" customFormat="1" x14ac:dyDescent="0.3">
      <c r="B281" s="15" t="str">
        <f>IF(A281="","",VLOOKUP(A281,Tabulka3[[Číslo smlouvy   u pravidelné činnosti]:[Příjmení]],3,0))</f>
        <v/>
      </c>
      <c r="C281" s="15" t="str">
        <f>IF(A281="","",VLOOKUP(A281,Tabulka3[[Číslo smlouvy   u pravidelné činnosti]:[Příjmení]],4,0))</f>
        <v/>
      </c>
      <c r="F281" s="94"/>
      <c r="H281" s="113"/>
      <c r="I281" s="113"/>
      <c r="K281" s="15"/>
      <c r="L281" s="15"/>
      <c r="M281" s="15">
        <f t="shared" si="12"/>
        <v>1</v>
      </c>
      <c r="N281" s="15" t="str">
        <f t="shared" si="13"/>
        <v>-</v>
      </c>
      <c r="O281" s="150">
        <f t="shared" si="14"/>
        <v>0</v>
      </c>
      <c r="P281" s="15" t="str">
        <f>IF(COUNTIF('Personálie dobrovolníků '!U:X,N281)&gt;0,"ANO","")</f>
        <v/>
      </c>
      <c r="Q281" s="15"/>
    </row>
    <row r="282" spans="2:17" s="25" customFormat="1" x14ac:dyDescent="0.3">
      <c r="B282" s="15" t="str">
        <f>IF(A282="","",VLOOKUP(A282,Tabulka3[[Číslo smlouvy   u pravidelné činnosti]:[Příjmení]],3,0))</f>
        <v/>
      </c>
      <c r="C282" s="15" t="str">
        <f>IF(A282="","",VLOOKUP(A282,Tabulka3[[Číslo smlouvy   u pravidelné činnosti]:[Příjmení]],4,0))</f>
        <v/>
      </c>
      <c r="F282" s="94"/>
      <c r="H282" s="113"/>
      <c r="I282" s="113"/>
      <c r="K282" s="15"/>
      <c r="L282" s="15"/>
      <c r="M282" s="15">
        <f t="shared" si="12"/>
        <v>1</v>
      </c>
      <c r="N282" s="15" t="str">
        <f t="shared" si="13"/>
        <v>-</v>
      </c>
      <c r="O282" s="150">
        <f t="shared" si="14"/>
        <v>0</v>
      </c>
      <c r="P282" s="15" t="str">
        <f>IF(COUNTIF('Personálie dobrovolníků '!U:X,N282)&gt;0,"ANO","")</f>
        <v/>
      </c>
      <c r="Q282" s="15"/>
    </row>
    <row r="283" spans="2:17" s="25" customFormat="1" x14ac:dyDescent="0.3">
      <c r="B283" s="15" t="str">
        <f>IF(A283="","",VLOOKUP(A283,Tabulka3[[Číslo smlouvy   u pravidelné činnosti]:[Příjmení]],3,0))</f>
        <v/>
      </c>
      <c r="C283" s="15" t="str">
        <f>IF(A283="","",VLOOKUP(A283,Tabulka3[[Číslo smlouvy   u pravidelné činnosti]:[Příjmení]],4,0))</f>
        <v/>
      </c>
      <c r="F283" s="94"/>
      <c r="H283" s="113"/>
      <c r="I283" s="113"/>
      <c r="K283" s="15"/>
      <c r="L283" s="15"/>
      <c r="M283" s="15">
        <f t="shared" si="12"/>
        <v>1</v>
      </c>
      <c r="N283" s="15" t="str">
        <f t="shared" si="13"/>
        <v>-</v>
      </c>
      <c r="O283" s="150">
        <f t="shared" si="14"/>
        <v>0</v>
      </c>
      <c r="P283" s="15" t="str">
        <f>IF(COUNTIF('Personálie dobrovolníků '!U:X,N283)&gt;0,"ANO","")</f>
        <v/>
      </c>
      <c r="Q283" s="15"/>
    </row>
    <row r="284" spans="2:17" s="25" customFormat="1" x14ac:dyDescent="0.3">
      <c r="B284" s="15" t="str">
        <f>IF(A284="","",VLOOKUP(A284,Tabulka3[[Číslo smlouvy   u pravidelné činnosti]:[Příjmení]],3,0))</f>
        <v/>
      </c>
      <c r="C284" s="15" t="str">
        <f>IF(A284="","",VLOOKUP(A284,Tabulka3[[Číslo smlouvy   u pravidelné činnosti]:[Příjmení]],4,0))</f>
        <v/>
      </c>
      <c r="F284" s="94"/>
      <c r="H284" s="113"/>
      <c r="I284" s="113"/>
      <c r="K284" s="15"/>
      <c r="L284" s="15"/>
      <c r="M284" s="15">
        <f t="shared" si="12"/>
        <v>1</v>
      </c>
      <c r="N284" s="15" t="str">
        <f t="shared" si="13"/>
        <v>-</v>
      </c>
      <c r="O284" s="150">
        <f t="shared" si="14"/>
        <v>0</v>
      </c>
      <c r="P284" s="15" t="str">
        <f>IF(COUNTIF('Personálie dobrovolníků '!U:X,N284)&gt;0,"ANO","")</f>
        <v/>
      </c>
      <c r="Q284" s="15"/>
    </row>
    <row r="285" spans="2:17" s="25" customFormat="1" x14ac:dyDescent="0.3">
      <c r="B285" s="15" t="str">
        <f>IF(A285="","",VLOOKUP(A285,Tabulka3[[Číslo smlouvy   u pravidelné činnosti]:[Příjmení]],3,0))</f>
        <v/>
      </c>
      <c r="C285" s="15" t="str">
        <f>IF(A285="","",VLOOKUP(A285,Tabulka3[[Číslo smlouvy   u pravidelné činnosti]:[Příjmení]],4,0))</f>
        <v/>
      </c>
      <c r="F285" s="94"/>
      <c r="H285" s="113"/>
      <c r="I285" s="113"/>
      <c r="K285" s="15"/>
      <c r="L285" s="15"/>
      <c r="M285" s="15">
        <f t="shared" si="12"/>
        <v>1</v>
      </c>
      <c r="N285" s="15" t="str">
        <f t="shared" si="13"/>
        <v>-</v>
      </c>
      <c r="O285" s="150">
        <f t="shared" si="14"/>
        <v>0</v>
      </c>
      <c r="P285" s="15" t="str">
        <f>IF(COUNTIF('Personálie dobrovolníků '!U:X,N285)&gt;0,"ANO","")</f>
        <v/>
      </c>
      <c r="Q285" s="15"/>
    </row>
    <row r="286" spans="2:17" s="25" customFormat="1" x14ac:dyDescent="0.3">
      <c r="B286" s="15" t="str">
        <f>IF(A286="","",VLOOKUP(A286,Tabulka3[[Číslo smlouvy   u pravidelné činnosti]:[Příjmení]],3,0))</f>
        <v/>
      </c>
      <c r="C286" s="15" t="str">
        <f>IF(A286="","",VLOOKUP(A286,Tabulka3[[Číslo smlouvy   u pravidelné činnosti]:[Příjmení]],4,0))</f>
        <v/>
      </c>
      <c r="F286" s="94"/>
      <c r="H286" s="113"/>
      <c r="I286" s="113"/>
      <c r="K286" s="15"/>
      <c r="L286" s="15"/>
      <c r="M286" s="15">
        <f t="shared" si="12"/>
        <v>1</v>
      </c>
      <c r="N286" s="15" t="str">
        <f t="shared" si="13"/>
        <v>-</v>
      </c>
      <c r="O286" s="150">
        <f t="shared" si="14"/>
        <v>0</v>
      </c>
      <c r="P286" s="15" t="str">
        <f>IF(COUNTIF('Personálie dobrovolníků '!U:X,N286)&gt;0,"ANO","")</f>
        <v/>
      </c>
      <c r="Q286" s="15"/>
    </row>
    <row r="287" spans="2:17" s="25" customFormat="1" x14ac:dyDescent="0.3">
      <c r="B287" s="15" t="str">
        <f>IF(A287="","",VLOOKUP(A287,Tabulka3[[Číslo smlouvy   u pravidelné činnosti]:[Příjmení]],3,0))</f>
        <v/>
      </c>
      <c r="C287" s="15" t="str">
        <f>IF(A287="","",VLOOKUP(A287,Tabulka3[[Číslo smlouvy   u pravidelné činnosti]:[Příjmení]],4,0))</f>
        <v/>
      </c>
      <c r="F287" s="94"/>
      <c r="H287" s="113"/>
      <c r="I287" s="113"/>
      <c r="K287" s="15"/>
      <c r="L287" s="15"/>
      <c r="M287" s="15">
        <f t="shared" si="12"/>
        <v>1</v>
      </c>
      <c r="N287" s="15" t="str">
        <f t="shared" si="13"/>
        <v>-</v>
      </c>
      <c r="O287" s="150">
        <f t="shared" si="14"/>
        <v>0</v>
      </c>
      <c r="P287" s="15" t="str">
        <f>IF(COUNTIF('Personálie dobrovolníků '!U:X,N287)&gt;0,"ANO","")</f>
        <v/>
      </c>
      <c r="Q287" s="15"/>
    </row>
    <row r="288" spans="2:17" s="25" customFormat="1" x14ac:dyDescent="0.3">
      <c r="B288" s="15" t="str">
        <f>IF(A288="","",VLOOKUP(A288,Tabulka3[[Číslo smlouvy   u pravidelné činnosti]:[Příjmení]],3,0))</f>
        <v/>
      </c>
      <c r="C288" s="15" t="str">
        <f>IF(A288="","",VLOOKUP(A288,Tabulka3[[Číslo smlouvy   u pravidelné činnosti]:[Příjmení]],4,0))</f>
        <v/>
      </c>
      <c r="F288" s="94"/>
      <c r="H288" s="113"/>
      <c r="I288" s="113"/>
      <c r="K288" s="15"/>
      <c r="L288" s="15"/>
      <c r="M288" s="15">
        <f t="shared" si="12"/>
        <v>1</v>
      </c>
      <c r="N288" s="15" t="str">
        <f t="shared" si="13"/>
        <v>-</v>
      </c>
      <c r="O288" s="150">
        <f t="shared" si="14"/>
        <v>0</v>
      </c>
      <c r="P288" s="15" t="str">
        <f>IF(COUNTIF('Personálie dobrovolníků '!U:X,N288)&gt;0,"ANO","")</f>
        <v/>
      </c>
      <c r="Q288" s="15"/>
    </row>
    <row r="289" spans="2:17" s="25" customFormat="1" x14ac:dyDescent="0.3">
      <c r="B289" s="15" t="str">
        <f>IF(A289="","",VLOOKUP(A289,Tabulka3[[Číslo smlouvy   u pravidelné činnosti]:[Příjmení]],3,0))</f>
        <v/>
      </c>
      <c r="C289" s="15" t="str">
        <f>IF(A289="","",VLOOKUP(A289,Tabulka3[[Číslo smlouvy   u pravidelné činnosti]:[Příjmení]],4,0))</f>
        <v/>
      </c>
      <c r="F289" s="94"/>
      <c r="H289" s="113"/>
      <c r="I289" s="113"/>
      <c r="K289" s="15"/>
      <c r="L289" s="15"/>
      <c r="M289" s="15">
        <f t="shared" si="12"/>
        <v>1</v>
      </c>
      <c r="N289" s="15" t="str">
        <f t="shared" si="13"/>
        <v>-</v>
      </c>
      <c r="O289" s="150">
        <f t="shared" si="14"/>
        <v>0</v>
      </c>
      <c r="P289" s="15" t="str">
        <f>IF(COUNTIF('Personálie dobrovolníků '!U:X,N289)&gt;0,"ANO","")</f>
        <v/>
      </c>
      <c r="Q289" s="15"/>
    </row>
    <row r="290" spans="2:17" s="25" customFormat="1" x14ac:dyDescent="0.3">
      <c r="B290" s="15" t="str">
        <f>IF(A290="","",VLOOKUP(A290,Tabulka3[[Číslo smlouvy   u pravidelné činnosti]:[Příjmení]],3,0))</f>
        <v/>
      </c>
      <c r="C290" s="15" t="str">
        <f>IF(A290="","",VLOOKUP(A290,Tabulka3[[Číslo smlouvy   u pravidelné činnosti]:[Příjmení]],4,0))</f>
        <v/>
      </c>
      <c r="F290" s="94"/>
      <c r="H290" s="113"/>
      <c r="I290" s="113"/>
      <c r="K290" s="15"/>
      <c r="L290" s="15"/>
      <c r="M290" s="15">
        <f t="shared" si="12"/>
        <v>1</v>
      </c>
      <c r="N290" s="15" t="str">
        <f t="shared" si="13"/>
        <v>-</v>
      </c>
      <c r="O290" s="150">
        <f t="shared" si="14"/>
        <v>0</v>
      </c>
      <c r="P290" s="15" t="str">
        <f>IF(COUNTIF('Personálie dobrovolníků '!U:X,N290)&gt;0,"ANO","")</f>
        <v/>
      </c>
      <c r="Q290" s="15"/>
    </row>
    <row r="291" spans="2:17" s="25" customFormat="1" x14ac:dyDescent="0.3">
      <c r="B291" s="15" t="str">
        <f>IF(A291="","",VLOOKUP(A291,Tabulka3[[Číslo smlouvy   u pravidelné činnosti]:[Příjmení]],3,0))</f>
        <v/>
      </c>
      <c r="C291" s="15" t="str">
        <f>IF(A291="","",VLOOKUP(A291,Tabulka3[[Číslo smlouvy   u pravidelné činnosti]:[Příjmení]],4,0))</f>
        <v/>
      </c>
      <c r="F291" s="94"/>
      <c r="H291" s="113"/>
      <c r="I291" s="113"/>
      <c r="K291" s="15"/>
      <c r="L291" s="15"/>
      <c r="M291" s="15">
        <f t="shared" si="12"/>
        <v>1</v>
      </c>
      <c r="N291" s="15" t="str">
        <f t="shared" si="13"/>
        <v>-</v>
      </c>
      <c r="O291" s="150">
        <f t="shared" si="14"/>
        <v>0</v>
      </c>
      <c r="P291" s="15" t="str">
        <f>IF(COUNTIF('Personálie dobrovolníků '!U:X,N291)&gt;0,"ANO","")</f>
        <v/>
      </c>
      <c r="Q291" s="15"/>
    </row>
    <row r="292" spans="2:17" s="25" customFormat="1" x14ac:dyDescent="0.3">
      <c r="B292" s="15" t="str">
        <f>IF(A292="","",VLOOKUP(A292,Tabulka3[[Číslo smlouvy   u pravidelné činnosti]:[Příjmení]],3,0))</f>
        <v/>
      </c>
      <c r="C292" s="15" t="str">
        <f>IF(A292="","",VLOOKUP(A292,Tabulka3[[Číslo smlouvy   u pravidelné činnosti]:[Příjmení]],4,0))</f>
        <v/>
      </c>
      <c r="F292" s="94"/>
      <c r="H292" s="113"/>
      <c r="I292" s="113"/>
      <c r="K292" s="15"/>
      <c r="L292" s="15"/>
      <c r="M292" s="15">
        <f t="shared" si="12"/>
        <v>1</v>
      </c>
      <c r="N292" s="15" t="str">
        <f t="shared" si="13"/>
        <v>-</v>
      </c>
      <c r="O292" s="150">
        <f t="shared" si="14"/>
        <v>0</v>
      </c>
      <c r="P292" s="15" t="str">
        <f>IF(COUNTIF('Personálie dobrovolníků '!U:X,N292)&gt;0,"ANO","")</f>
        <v/>
      </c>
      <c r="Q292" s="15"/>
    </row>
    <row r="293" spans="2:17" s="25" customFormat="1" x14ac:dyDescent="0.3">
      <c r="B293" s="15" t="str">
        <f>IF(A293="","",VLOOKUP(A293,Tabulka3[[Číslo smlouvy   u pravidelné činnosti]:[Příjmení]],3,0))</f>
        <v/>
      </c>
      <c r="C293" s="15" t="str">
        <f>IF(A293="","",VLOOKUP(A293,Tabulka3[[Číslo smlouvy   u pravidelné činnosti]:[Příjmení]],4,0))</f>
        <v/>
      </c>
      <c r="F293" s="94"/>
      <c r="H293" s="113"/>
      <c r="I293" s="113"/>
      <c r="K293" s="15"/>
      <c r="L293" s="15"/>
      <c r="M293" s="15">
        <f t="shared" si="12"/>
        <v>1</v>
      </c>
      <c r="N293" s="15" t="str">
        <f t="shared" si="13"/>
        <v>-</v>
      </c>
      <c r="O293" s="150">
        <f t="shared" si="14"/>
        <v>0</v>
      </c>
      <c r="P293" s="15" t="str">
        <f>IF(COUNTIF('Personálie dobrovolníků '!U:X,N293)&gt;0,"ANO","")</f>
        <v/>
      </c>
      <c r="Q293" s="15"/>
    </row>
    <row r="294" spans="2:17" s="25" customFormat="1" x14ac:dyDescent="0.3">
      <c r="B294" s="15" t="str">
        <f>IF(A294="","",VLOOKUP(A294,Tabulka3[[Číslo smlouvy   u pravidelné činnosti]:[Příjmení]],3,0))</f>
        <v/>
      </c>
      <c r="C294" s="15" t="str">
        <f>IF(A294="","",VLOOKUP(A294,Tabulka3[[Číslo smlouvy   u pravidelné činnosti]:[Příjmení]],4,0))</f>
        <v/>
      </c>
      <c r="F294" s="94"/>
      <c r="H294" s="113"/>
      <c r="I294" s="113"/>
      <c r="K294" s="15"/>
      <c r="L294" s="15"/>
      <c r="M294" s="15">
        <f t="shared" si="12"/>
        <v>1</v>
      </c>
      <c r="N294" s="15" t="str">
        <f t="shared" si="13"/>
        <v>-</v>
      </c>
      <c r="O294" s="150">
        <f t="shared" si="14"/>
        <v>0</v>
      </c>
      <c r="P294" s="15" t="str">
        <f>IF(COUNTIF('Personálie dobrovolníků '!U:X,N294)&gt;0,"ANO","")</f>
        <v/>
      </c>
      <c r="Q294" s="15"/>
    </row>
    <row r="295" spans="2:17" s="25" customFormat="1" x14ac:dyDescent="0.3">
      <c r="B295" s="15" t="str">
        <f>IF(A295="","",VLOOKUP(A295,Tabulka3[[Číslo smlouvy   u pravidelné činnosti]:[Příjmení]],3,0))</f>
        <v/>
      </c>
      <c r="C295" s="15" t="str">
        <f>IF(A295="","",VLOOKUP(A295,Tabulka3[[Číslo smlouvy   u pravidelné činnosti]:[Příjmení]],4,0))</f>
        <v/>
      </c>
      <c r="F295" s="94"/>
      <c r="H295" s="113"/>
      <c r="I295" s="113"/>
      <c r="K295" s="15"/>
      <c r="L295" s="15"/>
      <c r="M295" s="15">
        <f t="shared" si="12"/>
        <v>1</v>
      </c>
      <c r="N295" s="15" t="str">
        <f t="shared" si="13"/>
        <v>-</v>
      </c>
      <c r="O295" s="150">
        <f t="shared" si="14"/>
        <v>0</v>
      </c>
      <c r="P295" s="15" t="str">
        <f>IF(COUNTIF('Personálie dobrovolníků '!U:X,N295)&gt;0,"ANO","")</f>
        <v/>
      </c>
      <c r="Q295" s="15"/>
    </row>
    <row r="296" spans="2:17" s="25" customFormat="1" x14ac:dyDescent="0.3">
      <c r="B296" s="15" t="str">
        <f>IF(A296="","",VLOOKUP(A296,Tabulka3[[Číslo smlouvy   u pravidelné činnosti]:[Příjmení]],3,0))</f>
        <v/>
      </c>
      <c r="C296" s="15" t="str">
        <f>IF(A296="","",VLOOKUP(A296,Tabulka3[[Číslo smlouvy   u pravidelné činnosti]:[Příjmení]],4,0))</f>
        <v/>
      </c>
      <c r="F296" s="94"/>
      <c r="H296" s="113"/>
      <c r="I296" s="113"/>
      <c r="K296" s="15"/>
      <c r="L296" s="15"/>
      <c r="M296" s="15">
        <f t="shared" si="12"/>
        <v>1</v>
      </c>
      <c r="N296" s="15" t="str">
        <f t="shared" si="13"/>
        <v>-</v>
      </c>
      <c r="O296" s="150">
        <f t="shared" si="14"/>
        <v>0</v>
      </c>
      <c r="P296" s="15" t="str">
        <f>IF(COUNTIF('Personálie dobrovolníků '!U:X,N296)&gt;0,"ANO","")</f>
        <v/>
      </c>
      <c r="Q296" s="15"/>
    </row>
    <row r="297" spans="2:17" s="25" customFormat="1" x14ac:dyDescent="0.3">
      <c r="B297" s="15" t="str">
        <f>IF(A297="","",VLOOKUP(A297,Tabulka3[[Číslo smlouvy   u pravidelné činnosti]:[Příjmení]],3,0))</f>
        <v/>
      </c>
      <c r="C297" s="15" t="str">
        <f>IF(A297="","",VLOOKUP(A297,Tabulka3[[Číslo smlouvy   u pravidelné činnosti]:[Příjmení]],4,0))</f>
        <v/>
      </c>
      <c r="F297" s="94"/>
      <c r="H297" s="113"/>
      <c r="I297" s="113"/>
      <c r="K297" s="15"/>
      <c r="L297" s="15"/>
      <c r="M297" s="15">
        <f t="shared" si="12"/>
        <v>1</v>
      </c>
      <c r="N297" s="15" t="str">
        <f t="shared" si="13"/>
        <v>-</v>
      </c>
      <c r="O297" s="150">
        <f t="shared" si="14"/>
        <v>0</v>
      </c>
      <c r="P297" s="15" t="str">
        <f>IF(COUNTIF('Personálie dobrovolníků '!U:X,N297)&gt;0,"ANO","")</f>
        <v/>
      </c>
      <c r="Q297" s="15"/>
    </row>
    <row r="298" spans="2:17" s="25" customFormat="1" x14ac:dyDescent="0.3">
      <c r="B298" s="15" t="str">
        <f>IF(A298="","",VLOOKUP(A298,Tabulka3[[Číslo smlouvy   u pravidelné činnosti]:[Příjmení]],3,0))</f>
        <v/>
      </c>
      <c r="C298" s="15" t="str">
        <f>IF(A298="","",VLOOKUP(A298,Tabulka3[[Číslo smlouvy   u pravidelné činnosti]:[Příjmení]],4,0))</f>
        <v/>
      </c>
      <c r="F298" s="94"/>
      <c r="H298" s="113"/>
      <c r="I298" s="113"/>
      <c r="K298" s="15"/>
      <c r="L298" s="15"/>
      <c r="M298" s="15">
        <f t="shared" si="12"/>
        <v>1</v>
      </c>
      <c r="N298" s="15" t="str">
        <f t="shared" si="13"/>
        <v>-</v>
      </c>
      <c r="O298" s="150">
        <f t="shared" si="14"/>
        <v>0</v>
      </c>
      <c r="P298" s="15" t="str">
        <f>IF(COUNTIF('Personálie dobrovolníků '!U:X,N298)&gt;0,"ANO","")</f>
        <v/>
      </c>
      <c r="Q298" s="15"/>
    </row>
    <row r="299" spans="2:17" s="25" customFormat="1" x14ac:dyDescent="0.3">
      <c r="B299" s="15" t="str">
        <f>IF(A299="","",VLOOKUP(A299,Tabulka3[[Číslo smlouvy   u pravidelné činnosti]:[Příjmení]],3,0))</f>
        <v/>
      </c>
      <c r="C299" s="15" t="str">
        <f>IF(A299="","",VLOOKUP(A299,Tabulka3[[Číslo smlouvy   u pravidelné činnosti]:[Příjmení]],4,0))</f>
        <v/>
      </c>
      <c r="F299" s="94"/>
      <c r="H299" s="113"/>
      <c r="I299" s="113"/>
      <c r="K299" s="15"/>
      <c r="L299" s="15"/>
      <c r="M299" s="15">
        <f t="shared" si="12"/>
        <v>1</v>
      </c>
      <c r="N299" s="15" t="str">
        <f t="shared" si="13"/>
        <v>-</v>
      </c>
      <c r="O299" s="150">
        <f t="shared" si="14"/>
        <v>0</v>
      </c>
      <c r="P299" s="15" t="str">
        <f>IF(COUNTIF('Personálie dobrovolníků '!U:X,N299)&gt;0,"ANO","")</f>
        <v/>
      </c>
      <c r="Q299" s="15"/>
    </row>
    <row r="300" spans="2:17" s="25" customFormat="1" x14ac:dyDescent="0.3">
      <c r="B300" s="15" t="str">
        <f>IF(A300="","",VLOOKUP(A300,Tabulka3[[Číslo smlouvy   u pravidelné činnosti]:[Příjmení]],3,0))</f>
        <v/>
      </c>
      <c r="C300" s="15" t="str">
        <f>IF(A300="","",VLOOKUP(A300,Tabulka3[[Číslo smlouvy   u pravidelné činnosti]:[Příjmení]],4,0))</f>
        <v/>
      </c>
      <c r="F300" s="94"/>
      <c r="H300" s="113"/>
      <c r="I300" s="113"/>
      <c r="K300" s="15"/>
      <c r="L300" s="15"/>
      <c r="M300" s="15">
        <f t="shared" si="12"/>
        <v>1</v>
      </c>
      <c r="N300" s="15" t="str">
        <f t="shared" si="13"/>
        <v>-</v>
      </c>
      <c r="O300" s="150">
        <f t="shared" si="14"/>
        <v>0</v>
      </c>
      <c r="P300" s="15" t="str">
        <f>IF(COUNTIF('Personálie dobrovolníků '!U:X,N300)&gt;0,"ANO","")</f>
        <v/>
      </c>
      <c r="Q300" s="15"/>
    </row>
    <row r="301" spans="2:17" s="25" customFormat="1" x14ac:dyDescent="0.3">
      <c r="B301" s="15" t="str">
        <f>IF(A301="","",VLOOKUP(A301,Tabulka3[[Číslo smlouvy   u pravidelné činnosti]:[Příjmení]],3,0))</f>
        <v/>
      </c>
      <c r="C301" s="15" t="str">
        <f>IF(A301="","",VLOOKUP(A301,Tabulka3[[Číslo smlouvy   u pravidelné činnosti]:[Příjmení]],4,0))</f>
        <v/>
      </c>
      <c r="F301" s="94"/>
      <c r="H301" s="113"/>
      <c r="I301" s="113"/>
      <c r="K301" s="15"/>
      <c r="L301" s="15"/>
      <c r="M301" s="15">
        <f t="shared" si="12"/>
        <v>1</v>
      </c>
      <c r="N301" s="15" t="str">
        <f t="shared" si="13"/>
        <v>-</v>
      </c>
      <c r="O301" s="150">
        <f t="shared" si="14"/>
        <v>0</v>
      </c>
      <c r="P301" s="15" t="str">
        <f>IF(COUNTIF('Personálie dobrovolníků '!U:X,N301)&gt;0,"ANO","")</f>
        <v/>
      </c>
      <c r="Q301" s="15"/>
    </row>
    <row r="302" spans="2:17" s="25" customFormat="1" x14ac:dyDescent="0.3">
      <c r="B302" s="15" t="str">
        <f>IF(A302="","",VLOOKUP(A302,Tabulka3[[Číslo smlouvy   u pravidelné činnosti]:[Příjmení]],3,0))</f>
        <v/>
      </c>
      <c r="C302" s="15" t="str">
        <f>IF(A302="","",VLOOKUP(A302,Tabulka3[[Číslo smlouvy   u pravidelné činnosti]:[Příjmení]],4,0))</f>
        <v/>
      </c>
      <c r="F302" s="94"/>
      <c r="H302" s="113"/>
      <c r="I302" s="113"/>
      <c r="K302" s="15"/>
      <c r="L302" s="15"/>
      <c r="M302" s="15">
        <f t="shared" si="12"/>
        <v>1</v>
      </c>
      <c r="N302" s="15" t="str">
        <f t="shared" si="13"/>
        <v>-</v>
      </c>
      <c r="O302" s="150">
        <f t="shared" si="14"/>
        <v>0</v>
      </c>
      <c r="P302" s="15" t="str">
        <f>IF(COUNTIF('Personálie dobrovolníků '!U:X,N302)&gt;0,"ANO","")</f>
        <v/>
      </c>
      <c r="Q302" s="15"/>
    </row>
    <row r="303" spans="2:17" s="25" customFormat="1" x14ac:dyDescent="0.3">
      <c r="B303" s="15" t="str">
        <f>IF(A303="","",VLOOKUP(A303,Tabulka3[[Číslo smlouvy   u pravidelné činnosti]:[Příjmení]],3,0))</f>
        <v/>
      </c>
      <c r="C303" s="15" t="str">
        <f>IF(A303="","",VLOOKUP(A303,Tabulka3[[Číslo smlouvy   u pravidelné činnosti]:[Příjmení]],4,0))</f>
        <v/>
      </c>
      <c r="F303" s="94"/>
      <c r="H303" s="113"/>
      <c r="I303" s="113"/>
      <c r="K303" s="15"/>
      <c r="L303" s="15"/>
      <c r="M303" s="15">
        <f t="shared" si="12"/>
        <v>1</v>
      </c>
      <c r="N303" s="15" t="str">
        <f t="shared" si="13"/>
        <v>-</v>
      </c>
      <c r="O303" s="150">
        <f t="shared" si="14"/>
        <v>0</v>
      </c>
      <c r="P303" s="15" t="str">
        <f>IF(COUNTIF('Personálie dobrovolníků '!U:X,N303)&gt;0,"ANO","")</f>
        <v/>
      </c>
      <c r="Q303" s="15"/>
    </row>
    <row r="304" spans="2:17" s="25" customFormat="1" x14ac:dyDescent="0.3">
      <c r="B304" s="15" t="str">
        <f>IF(A304="","",VLOOKUP(A304,Tabulka3[[Číslo smlouvy   u pravidelné činnosti]:[Příjmení]],3,0))</f>
        <v/>
      </c>
      <c r="C304" s="15" t="str">
        <f>IF(A304="","",VLOOKUP(A304,Tabulka3[[Číslo smlouvy   u pravidelné činnosti]:[Příjmení]],4,0))</f>
        <v/>
      </c>
      <c r="F304" s="94"/>
      <c r="H304" s="113"/>
      <c r="I304" s="113"/>
      <c r="K304" s="15"/>
      <c r="L304" s="15"/>
      <c r="M304" s="15">
        <f t="shared" si="12"/>
        <v>1</v>
      </c>
      <c r="N304" s="15" t="str">
        <f t="shared" si="13"/>
        <v>-</v>
      </c>
      <c r="O304" s="150">
        <f t="shared" si="14"/>
        <v>0</v>
      </c>
      <c r="P304" s="15" t="str">
        <f>IF(COUNTIF('Personálie dobrovolníků '!U:X,N304)&gt;0,"ANO","")</f>
        <v/>
      </c>
      <c r="Q304" s="15"/>
    </row>
    <row r="305" spans="2:17" s="25" customFormat="1" x14ac:dyDescent="0.3">
      <c r="B305" s="15" t="str">
        <f>IF(A305="","",VLOOKUP(A305,Tabulka3[[Číslo smlouvy   u pravidelné činnosti]:[Příjmení]],3,0))</f>
        <v/>
      </c>
      <c r="C305" s="15" t="str">
        <f>IF(A305="","",VLOOKUP(A305,Tabulka3[[Číslo smlouvy   u pravidelné činnosti]:[Příjmení]],4,0))</f>
        <v/>
      </c>
      <c r="F305" s="94"/>
      <c r="H305" s="113"/>
      <c r="I305" s="113"/>
      <c r="K305" s="15"/>
      <c r="L305" s="15"/>
      <c r="M305" s="15">
        <f t="shared" si="12"/>
        <v>1</v>
      </c>
      <c r="N305" s="15" t="str">
        <f t="shared" si="13"/>
        <v>-</v>
      </c>
      <c r="O305" s="150">
        <f t="shared" si="14"/>
        <v>0</v>
      </c>
      <c r="P305" s="15" t="str">
        <f>IF(COUNTIF('Personálie dobrovolníků '!U:X,N305)&gt;0,"ANO","")</f>
        <v/>
      </c>
      <c r="Q305" s="15"/>
    </row>
    <row r="306" spans="2:17" s="25" customFormat="1" x14ac:dyDescent="0.3">
      <c r="B306" s="15" t="str">
        <f>IF(A306="","",VLOOKUP(A306,Tabulka3[[Číslo smlouvy   u pravidelné činnosti]:[Příjmení]],3,0))</f>
        <v/>
      </c>
      <c r="C306" s="15" t="str">
        <f>IF(A306="","",VLOOKUP(A306,Tabulka3[[Číslo smlouvy   u pravidelné činnosti]:[Příjmení]],4,0))</f>
        <v/>
      </c>
      <c r="F306" s="94"/>
      <c r="H306" s="113"/>
      <c r="I306" s="113"/>
      <c r="K306" s="15"/>
      <c r="L306" s="15"/>
      <c r="M306" s="15">
        <f t="shared" si="12"/>
        <v>1</v>
      </c>
      <c r="N306" s="15" t="str">
        <f t="shared" si="13"/>
        <v>-</v>
      </c>
      <c r="O306" s="150">
        <f t="shared" si="14"/>
        <v>0</v>
      </c>
      <c r="P306" s="15" t="str">
        <f>IF(COUNTIF('Personálie dobrovolníků '!U:X,N306)&gt;0,"ANO","")</f>
        <v/>
      </c>
      <c r="Q306" s="15"/>
    </row>
    <row r="307" spans="2:17" s="25" customFormat="1" x14ac:dyDescent="0.3">
      <c r="B307" s="15" t="str">
        <f>IF(A307="","",VLOOKUP(A307,Tabulka3[[Číslo smlouvy   u pravidelné činnosti]:[Příjmení]],3,0))</f>
        <v/>
      </c>
      <c r="C307" s="15" t="str">
        <f>IF(A307="","",VLOOKUP(A307,Tabulka3[[Číslo smlouvy   u pravidelné činnosti]:[Příjmení]],4,0))</f>
        <v/>
      </c>
      <c r="F307" s="94"/>
      <c r="H307" s="113"/>
      <c r="I307" s="113"/>
      <c r="K307" s="15"/>
      <c r="L307" s="15"/>
      <c r="M307" s="15">
        <f t="shared" si="12"/>
        <v>1</v>
      </c>
      <c r="N307" s="15" t="str">
        <f t="shared" si="13"/>
        <v>-</v>
      </c>
      <c r="O307" s="150">
        <f t="shared" si="14"/>
        <v>0</v>
      </c>
      <c r="P307" s="15" t="str">
        <f>IF(COUNTIF('Personálie dobrovolníků '!U:X,N307)&gt;0,"ANO","")</f>
        <v/>
      </c>
      <c r="Q307" s="15"/>
    </row>
    <row r="308" spans="2:17" s="25" customFormat="1" x14ac:dyDescent="0.3">
      <c r="B308" s="15" t="str">
        <f>IF(A308="","",VLOOKUP(A308,Tabulka3[[Číslo smlouvy   u pravidelné činnosti]:[Příjmení]],3,0))</f>
        <v/>
      </c>
      <c r="C308" s="15" t="str">
        <f>IF(A308="","",VLOOKUP(A308,Tabulka3[[Číslo smlouvy   u pravidelné činnosti]:[Příjmení]],4,0))</f>
        <v/>
      </c>
      <c r="F308" s="94"/>
      <c r="H308" s="113"/>
      <c r="I308" s="113"/>
      <c r="K308" s="15"/>
      <c r="L308" s="15"/>
      <c r="M308" s="15">
        <f t="shared" si="12"/>
        <v>1</v>
      </c>
      <c r="N308" s="15" t="str">
        <f t="shared" si="13"/>
        <v>-</v>
      </c>
      <c r="O308" s="150">
        <f t="shared" si="14"/>
        <v>0</v>
      </c>
      <c r="P308" s="15" t="str">
        <f>IF(COUNTIF('Personálie dobrovolníků '!U:X,N308)&gt;0,"ANO","")</f>
        <v/>
      </c>
      <c r="Q308" s="15"/>
    </row>
    <row r="309" spans="2:17" s="25" customFormat="1" x14ac:dyDescent="0.3">
      <c r="B309" s="15" t="str">
        <f>IF(A309="","",VLOOKUP(A309,Tabulka3[[Číslo smlouvy   u pravidelné činnosti]:[Příjmení]],3,0))</f>
        <v/>
      </c>
      <c r="C309" s="15" t="str">
        <f>IF(A309="","",VLOOKUP(A309,Tabulka3[[Číslo smlouvy   u pravidelné činnosti]:[Příjmení]],4,0))</f>
        <v/>
      </c>
      <c r="F309" s="94"/>
      <c r="H309" s="113"/>
      <c r="I309" s="113"/>
      <c r="K309" s="15"/>
      <c r="L309" s="15"/>
      <c r="M309" s="15">
        <f t="shared" si="12"/>
        <v>1</v>
      </c>
      <c r="N309" s="15" t="str">
        <f t="shared" si="13"/>
        <v>-</v>
      </c>
      <c r="O309" s="150">
        <f t="shared" si="14"/>
        <v>0</v>
      </c>
      <c r="P309" s="15" t="str">
        <f>IF(COUNTIF('Personálie dobrovolníků '!U:X,N309)&gt;0,"ANO","")</f>
        <v/>
      </c>
      <c r="Q309" s="15"/>
    </row>
    <row r="310" spans="2:17" s="25" customFormat="1" x14ac:dyDescent="0.3">
      <c r="B310" s="15" t="str">
        <f>IF(A310="","",VLOOKUP(A310,Tabulka3[[Číslo smlouvy   u pravidelné činnosti]:[Příjmení]],3,0))</f>
        <v/>
      </c>
      <c r="C310" s="15" t="str">
        <f>IF(A310="","",VLOOKUP(A310,Tabulka3[[Číslo smlouvy   u pravidelné činnosti]:[Příjmení]],4,0))</f>
        <v/>
      </c>
      <c r="F310" s="94"/>
      <c r="H310" s="113"/>
      <c r="I310" s="113"/>
      <c r="K310" s="15"/>
      <c r="L310" s="15"/>
      <c r="M310" s="15">
        <f t="shared" si="12"/>
        <v>1</v>
      </c>
      <c r="N310" s="15" t="str">
        <f t="shared" si="13"/>
        <v>-</v>
      </c>
      <c r="O310" s="150">
        <f t="shared" si="14"/>
        <v>0</v>
      </c>
      <c r="P310" s="15" t="str">
        <f>IF(COUNTIF('Personálie dobrovolníků '!U:X,N310)&gt;0,"ANO","")</f>
        <v/>
      </c>
      <c r="Q310" s="15"/>
    </row>
    <row r="311" spans="2:17" s="25" customFormat="1" x14ac:dyDescent="0.3">
      <c r="B311" s="15" t="str">
        <f>IF(A311="","",VLOOKUP(A311,Tabulka3[[Číslo smlouvy   u pravidelné činnosti]:[Příjmení]],3,0))</f>
        <v/>
      </c>
      <c r="C311" s="15" t="str">
        <f>IF(A311="","",VLOOKUP(A311,Tabulka3[[Číslo smlouvy   u pravidelné činnosti]:[Příjmení]],4,0))</f>
        <v/>
      </c>
      <c r="F311" s="94"/>
      <c r="H311" s="113"/>
      <c r="I311" s="113"/>
      <c r="K311" s="15"/>
      <c r="L311" s="15"/>
      <c r="M311" s="15">
        <f t="shared" si="12"/>
        <v>1</v>
      </c>
      <c r="N311" s="15" t="str">
        <f t="shared" si="13"/>
        <v>-</v>
      </c>
      <c r="O311" s="150">
        <f t="shared" si="14"/>
        <v>0</v>
      </c>
      <c r="P311" s="15" t="str">
        <f>IF(COUNTIF('Personálie dobrovolníků '!U:X,N311)&gt;0,"ANO","")</f>
        <v/>
      </c>
      <c r="Q311" s="15"/>
    </row>
    <row r="312" spans="2:17" s="25" customFormat="1" x14ac:dyDescent="0.3">
      <c r="B312" s="15" t="str">
        <f>IF(A312="","",VLOOKUP(A312,Tabulka3[[Číslo smlouvy   u pravidelné činnosti]:[Příjmení]],3,0))</f>
        <v/>
      </c>
      <c r="C312" s="15" t="str">
        <f>IF(A312="","",VLOOKUP(A312,Tabulka3[[Číslo smlouvy   u pravidelné činnosti]:[Příjmení]],4,0))</f>
        <v/>
      </c>
      <c r="F312" s="94"/>
      <c r="H312" s="113"/>
      <c r="I312" s="113"/>
      <c r="K312" s="15"/>
      <c r="L312" s="15"/>
      <c r="M312" s="15">
        <f t="shared" si="12"/>
        <v>1</v>
      </c>
      <c r="N312" s="15" t="str">
        <f t="shared" si="13"/>
        <v>-</v>
      </c>
      <c r="O312" s="150">
        <f t="shared" si="14"/>
        <v>0</v>
      </c>
      <c r="P312" s="15" t="str">
        <f>IF(COUNTIF('Personálie dobrovolníků '!U:X,N312)&gt;0,"ANO","")</f>
        <v/>
      </c>
      <c r="Q312" s="15"/>
    </row>
    <row r="313" spans="2:17" s="25" customFormat="1" x14ac:dyDescent="0.3">
      <c r="B313" s="15" t="str">
        <f>IF(A313="","",VLOOKUP(A313,Tabulka3[[Číslo smlouvy   u pravidelné činnosti]:[Příjmení]],3,0))</f>
        <v/>
      </c>
      <c r="C313" s="15" t="str">
        <f>IF(A313="","",VLOOKUP(A313,Tabulka3[[Číslo smlouvy   u pravidelné činnosti]:[Příjmení]],4,0))</f>
        <v/>
      </c>
      <c r="F313" s="94"/>
      <c r="H313" s="113"/>
      <c r="I313" s="113"/>
      <c r="K313" s="15"/>
      <c r="L313" s="15"/>
      <c r="M313" s="15">
        <f t="shared" si="12"/>
        <v>1</v>
      </c>
      <c r="N313" s="15" t="str">
        <f t="shared" si="13"/>
        <v>-</v>
      </c>
      <c r="O313" s="150">
        <f t="shared" si="14"/>
        <v>0</v>
      </c>
      <c r="P313" s="15" t="str">
        <f>IF(COUNTIF('Personálie dobrovolníků '!U:X,N313)&gt;0,"ANO","")</f>
        <v/>
      </c>
      <c r="Q313" s="15"/>
    </row>
    <row r="314" spans="2:17" s="25" customFormat="1" x14ac:dyDescent="0.3">
      <c r="B314" s="15" t="str">
        <f>IF(A314="","",VLOOKUP(A314,Tabulka3[[Číslo smlouvy   u pravidelné činnosti]:[Příjmení]],3,0))</f>
        <v/>
      </c>
      <c r="C314" s="15" t="str">
        <f>IF(A314="","",VLOOKUP(A314,Tabulka3[[Číslo smlouvy   u pravidelné činnosti]:[Příjmení]],4,0))</f>
        <v/>
      </c>
      <c r="F314" s="94"/>
      <c r="H314" s="113"/>
      <c r="I314" s="113"/>
      <c r="K314" s="15"/>
      <c r="L314" s="15"/>
      <c r="M314" s="15">
        <f t="shared" si="12"/>
        <v>1</v>
      </c>
      <c r="N314" s="15" t="str">
        <f t="shared" si="13"/>
        <v>-</v>
      </c>
      <c r="O314" s="150">
        <f t="shared" si="14"/>
        <v>0</v>
      </c>
      <c r="P314" s="15" t="str">
        <f>IF(COUNTIF('Personálie dobrovolníků '!U:X,N314)&gt;0,"ANO","")</f>
        <v/>
      </c>
      <c r="Q314" s="15"/>
    </row>
    <row r="315" spans="2:17" s="25" customFormat="1" x14ac:dyDescent="0.3">
      <c r="B315" s="15" t="str">
        <f>IF(A315="","",VLOOKUP(A315,Tabulka3[[Číslo smlouvy   u pravidelné činnosti]:[Příjmení]],3,0))</f>
        <v/>
      </c>
      <c r="C315" s="15" t="str">
        <f>IF(A315="","",VLOOKUP(A315,Tabulka3[[Číslo smlouvy   u pravidelné činnosti]:[Příjmení]],4,0))</f>
        <v/>
      </c>
      <c r="F315" s="94"/>
      <c r="H315" s="113"/>
      <c r="I315" s="113"/>
      <c r="K315" s="15"/>
      <c r="L315" s="15"/>
      <c r="M315" s="15">
        <f t="shared" si="12"/>
        <v>1</v>
      </c>
      <c r="N315" s="15" t="str">
        <f t="shared" si="13"/>
        <v>-</v>
      </c>
      <c r="O315" s="150">
        <f t="shared" si="14"/>
        <v>0</v>
      </c>
      <c r="P315" s="15" t="str">
        <f>IF(COUNTIF('Personálie dobrovolníků '!U:X,N315)&gt;0,"ANO","")</f>
        <v/>
      </c>
      <c r="Q315" s="15"/>
    </row>
    <row r="316" spans="2:17" s="25" customFormat="1" x14ac:dyDescent="0.3">
      <c r="B316" s="15" t="str">
        <f>IF(A316="","",VLOOKUP(A316,Tabulka3[[Číslo smlouvy   u pravidelné činnosti]:[Příjmení]],3,0))</f>
        <v/>
      </c>
      <c r="C316" s="15" t="str">
        <f>IF(A316="","",VLOOKUP(A316,Tabulka3[[Číslo smlouvy   u pravidelné činnosti]:[Příjmení]],4,0))</f>
        <v/>
      </c>
      <c r="F316" s="94"/>
      <c r="H316" s="113"/>
      <c r="I316" s="113"/>
      <c r="K316" s="15"/>
      <c r="L316" s="15"/>
      <c r="M316" s="15">
        <f t="shared" si="12"/>
        <v>1</v>
      </c>
      <c r="N316" s="15" t="str">
        <f t="shared" si="13"/>
        <v>-</v>
      </c>
      <c r="O316" s="150">
        <f t="shared" si="14"/>
        <v>0</v>
      </c>
      <c r="P316" s="15" t="str">
        <f>IF(COUNTIF('Personálie dobrovolníků '!U:X,N316)&gt;0,"ANO","")</f>
        <v/>
      </c>
      <c r="Q316" s="15"/>
    </row>
    <row r="317" spans="2:17" s="25" customFormat="1" x14ac:dyDescent="0.3">
      <c r="B317" s="15" t="str">
        <f>IF(A317="","",VLOOKUP(A317,Tabulka3[[Číslo smlouvy   u pravidelné činnosti]:[Příjmení]],3,0))</f>
        <v/>
      </c>
      <c r="C317" s="15" t="str">
        <f>IF(A317="","",VLOOKUP(A317,Tabulka3[[Číslo smlouvy   u pravidelné činnosti]:[Příjmení]],4,0))</f>
        <v/>
      </c>
      <c r="F317" s="94"/>
      <c r="H317" s="113"/>
      <c r="I317" s="113"/>
      <c r="K317" s="15"/>
      <c r="L317" s="15"/>
      <c r="M317" s="15">
        <f t="shared" si="12"/>
        <v>1</v>
      </c>
      <c r="N317" s="15" t="str">
        <f t="shared" si="13"/>
        <v>-</v>
      </c>
      <c r="O317" s="150">
        <f t="shared" si="14"/>
        <v>0</v>
      </c>
      <c r="P317" s="15" t="str">
        <f>IF(COUNTIF('Personálie dobrovolníků '!U:X,N317)&gt;0,"ANO","")</f>
        <v/>
      </c>
      <c r="Q317" s="15"/>
    </row>
    <row r="318" spans="2:17" s="25" customFormat="1" x14ac:dyDescent="0.3">
      <c r="B318" s="15" t="str">
        <f>IF(A318="","",VLOOKUP(A318,Tabulka3[[Číslo smlouvy   u pravidelné činnosti]:[Příjmení]],3,0))</f>
        <v/>
      </c>
      <c r="C318" s="15" t="str">
        <f>IF(A318="","",VLOOKUP(A318,Tabulka3[[Číslo smlouvy   u pravidelné činnosti]:[Příjmení]],4,0))</f>
        <v/>
      </c>
      <c r="F318" s="94"/>
      <c r="H318" s="113"/>
      <c r="I318" s="113"/>
      <c r="K318" s="15"/>
      <c r="L318" s="15"/>
      <c r="M318" s="15">
        <f t="shared" si="12"/>
        <v>1</v>
      </c>
      <c r="N318" s="15" t="str">
        <f t="shared" si="13"/>
        <v>-</v>
      </c>
      <c r="O318" s="150">
        <f t="shared" si="14"/>
        <v>0</v>
      </c>
      <c r="P318" s="15" t="str">
        <f>IF(COUNTIF('Personálie dobrovolníků '!U:X,N318)&gt;0,"ANO","")</f>
        <v/>
      </c>
      <c r="Q318" s="15"/>
    </row>
    <row r="319" spans="2:17" s="25" customFormat="1" x14ac:dyDescent="0.3">
      <c r="B319" s="15" t="str">
        <f>IF(A319="","",VLOOKUP(A319,Tabulka3[[Číslo smlouvy   u pravidelné činnosti]:[Příjmení]],3,0))</f>
        <v/>
      </c>
      <c r="C319" s="15" t="str">
        <f>IF(A319="","",VLOOKUP(A319,Tabulka3[[Číslo smlouvy   u pravidelné činnosti]:[Příjmení]],4,0))</f>
        <v/>
      </c>
      <c r="F319" s="94"/>
      <c r="H319" s="113"/>
      <c r="I319" s="113"/>
      <c r="K319" s="15"/>
      <c r="L319" s="15"/>
      <c r="M319" s="15">
        <f t="shared" si="12"/>
        <v>1</v>
      </c>
      <c r="N319" s="15" t="str">
        <f t="shared" si="13"/>
        <v>-</v>
      </c>
      <c r="O319" s="150">
        <f t="shared" si="14"/>
        <v>0</v>
      </c>
      <c r="P319" s="15" t="str">
        <f>IF(COUNTIF('Personálie dobrovolníků '!U:X,N319)&gt;0,"ANO","")</f>
        <v/>
      </c>
      <c r="Q319" s="15"/>
    </row>
    <row r="320" spans="2:17" s="25" customFormat="1" x14ac:dyDescent="0.3">
      <c r="B320" s="15" t="str">
        <f>IF(A320="","",VLOOKUP(A320,Tabulka3[[Číslo smlouvy   u pravidelné činnosti]:[Příjmení]],3,0))</f>
        <v/>
      </c>
      <c r="C320" s="15" t="str">
        <f>IF(A320="","",VLOOKUP(A320,Tabulka3[[Číslo smlouvy   u pravidelné činnosti]:[Příjmení]],4,0))</f>
        <v/>
      </c>
      <c r="F320" s="94"/>
      <c r="H320" s="113"/>
      <c r="I320" s="113"/>
      <c r="K320" s="15"/>
      <c r="L320" s="15"/>
      <c r="M320" s="15">
        <f t="shared" si="12"/>
        <v>1</v>
      </c>
      <c r="N320" s="15" t="str">
        <f t="shared" si="13"/>
        <v>-</v>
      </c>
      <c r="O320" s="150">
        <f t="shared" si="14"/>
        <v>0</v>
      </c>
      <c r="P320" s="15" t="str">
        <f>IF(COUNTIF('Personálie dobrovolníků '!U:X,N320)&gt;0,"ANO","")</f>
        <v/>
      </c>
      <c r="Q320" s="15"/>
    </row>
    <row r="321" spans="2:17" s="25" customFormat="1" x14ac:dyDescent="0.3">
      <c r="B321" s="15" t="str">
        <f>IF(A321="","",VLOOKUP(A321,Tabulka3[[Číslo smlouvy   u pravidelné činnosti]:[Příjmení]],3,0))</f>
        <v/>
      </c>
      <c r="C321" s="15" t="str">
        <f>IF(A321="","",VLOOKUP(A321,Tabulka3[[Číslo smlouvy   u pravidelné činnosti]:[Příjmení]],4,0))</f>
        <v/>
      </c>
      <c r="F321" s="94"/>
      <c r="H321" s="113"/>
      <c r="I321" s="113"/>
      <c r="K321" s="15"/>
      <c r="L321" s="15"/>
      <c r="M321" s="15">
        <f t="shared" si="12"/>
        <v>1</v>
      </c>
      <c r="N321" s="15" t="str">
        <f t="shared" si="13"/>
        <v>-</v>
      </c>
      <c r="O321" s="150">
        <f t="shared" si="14"/>
        <v>0</v>
      </c>
      <c r="P321" s="15" t="str">
        <f>IF(COUNTIF('Personálie dobrovolníků '!U:X,N321)&gt;0,"ANO","")</f>
        <v/>
      </c>
      <c r="Q321" s="15"/>
    </row>
    <row r="322" spans="2:17" s="25" customFormat="1" x14ac:dyDescent="0.3">
      <c r="B322" s="15" t="str">
        <f>IF(A322="","",VLOOKUP(A322,Tabulka3[[Číslo smlouvy   u pravidelné činnosti]:[Příjmení]],3,0))</f>
        <v/>
      </c>
      <c r="C322" s="15" t="str">
        <f>IF(A322="","",VLOOKUP(A322,Tabulka3[[Číslo smlouvy   u pravidelné činnosti]:[Příjmení]],4,0))</f>
        <v/>
      </c>
      <c r="F322" s="94"/>
      <c r="H322" s="113"/>
      <c r="I322" s="113"/>
      <c r="K322" s="15"/>
      <c r="L322" s="15"/>
      <c r="M322" s="15">
        <f t="shared" si="12"/>
        <v>1</v>
      </c>
      <c r="N322" s="15" t="str">
        <f t="shared" si="13"/>
        <v>-</v>
      </c>
      <c r="O322" s="150">
        <f t="shared" si="14"/>
        <v>0</v>
      </c>
      <c r="P322" s="15" t="str">
        <f>IF(COUNTIF('Personálie dobrovolníků '!U:X,N322)&gt;0,"ANO","")</f>
        <v/>
      </c>
      <c r="Q322" s="15"/>
    </row>
    <row r="323" spans="2:17" s="25" customFormat="1" x14ac:dyDescent="0.3">
      <c r="B323" s="15" t="str">
        <f>IF(A323="","",VLOOKUP(A323,Tabulka3[[Číslo smlouvy   u pravidelné činnosti]:[Příjmení]],3,0))</f>
        <v/>
      </c>
      <c r="C323" s="15" t="str">
        <f>IF(A323="","",VLOOKUP(A323,Tabulka3[[Číslo smlouvy   u pravidelné činnosti]:[Příjmení]],4,0))</f>
        <v/>
      </c>
      <c r="F323" s="94"/>
      <c r="H323" s="113"/>
      <c r="I323" s="113"/>
      <c r="K323" s="15"/>
      <c r="L323" s="15"/>
      <c r="M323" s="15">
        <f t="shared" si="12"/>
        <v>1</v>
      </c>
      <c r="N323" s="15" t="str">
        <f t="shared" si="13"/>
        <v>-</v>
      </c>
      <c r="O323" s="150">
        <f t="shared" si="14"/>
        <v>0</v>
      </c>
      <c r="P323" s="15" t="str">
        <f>IF(COUNTIF('Personálie dobrovolníků '!U:X,N323)&gt;0,"ANO","")</f>
        <v/>
      </c>
      <c r="Q323" s="15"/>
    </row>
    <row r="324" spans="2:17" s="25" customFormat="1" x14ac:dyDescent="0.3">
      <c r="B324" s="15" t="str">
        <f>IF(A324="","",VLOOKUP(A324,Tabulka3[[Číslo smlouvy   u pravidelné činnosti]:[Příjmení]],3,0))</f>
        <v/>
      </c>
      <c r="C324" s="15" t="str">
        <f>IF(A324="","",VLOOKUP(A324,Tabulka3[[Číslo smlouvy   u pravidelné činnosti]:[Příjmení]],4,0))</f>
        <v/>
      </c>
      <c r="F324" s="94"/>
      <c r="H324" s="113"/>
      <c r="I324" s="113"/>
      <c r="K324" s="15"/>
      <c r="L324" s="15"/>
      <c r="M324" s="15">
        <f t="shared" ref="M324:M387" si="15">IF(OR(
   AND($H324=$K$12, $I324=$L$4),
   AND($H324=$K$12, $I324=$L$5),
   AND($H324=$K$12, $I324=$L$6),
   AND($H324=$K$12, $I324=$L$7),
   AND($H324=$K$11, $I324=$L$4),
   AND($H324=$K$11, $I324=$L$5),
   AND($H324=$K$11, $I324=$L$6),
   AND($H324=$K$11, $I324=$L$7),
   AND($H324=$K$5, $I324=$L$5),
   AND($H324=$K$6, $I324=$L$4),
   AND($H324=$K$6, $I324=$L$5),
   AND($H324=$K$6, $I324=$L$7),
   AND($H324=$K$4, $I324=$L$6),
), 0, 1)</f>
        <v>1</v>
      </c>
      <c r="N324" s="15" t="str">
        <f t="shared" ref="N324:N387" si="16">A324 &amp; "-" &amp; J324</f>
        <v>-</v>
      </c>
      <c r="O324" s="150">
        <f t="shared" ref="O324:O387" si="17">IF(AND(M324&lt;&gt;0, P324="ANO"), 1, 0)</f>
        <v>0</v>
      </c>
      <c r="P324" s="15" t="str">
        <f>IF(COUNTIF('Personálie dobrovolníků '!U:X,N324)&gt;0,"ANO","")</f>
        <v/>
      </c>
      <c r="Q324" s="15"/>
    </row>
    <row r="325" spans="2:17" s="25" customFormat="1" x14ac:dyDescent="0.3">
      <c r="B325" s="15" t="str">
        <f>IF(A325="","",VLOOKUP(A325,Tabulka3[[Číslo smlouvy   u pravidelné činnosti]:[Příjmení]],3,0))</f>
        <v/>
      </c>
      <c r="C325" s="15" t="str">
        <f>IF(A325="","",VLOOKUP(A325,Tabulka3[[Číslo smlouvy   u pravidelné činnosti]:[Příjmení]],4,0))</f>
        <v/>
      </c>
      <c r="F325" s="94"/>
      <c r="H325" s="113"/>
      <c r="I325" s="113"/>
      <c r="K325" s="15"/>
      <c r="L325" s="15"/>
      <c r="M325" s="15">
        <f t="shared" si="15"/>
        <v>1</v>
      </c>
      <c r="N325" s="15" t="str">
        <f t="shared" si="16"/>
        <v>-</v>
      </c>
      <c r="O325" s="150">
        <f t="shared" si="17"/>
        <v>0</v>
      </c>
      <c r="P325" s="15" t="str">
        <f>IF(COUNTIF('Personálie dobrovolníků '!U:X,N325)&gt;0,"ANO","")</f>
        <v/>
      </c>
      <c r="Q325" s="15"/>
    </row>
    <row r="326" spans="2:17" s="25" customFormat="1" x14ac:dyDescent="0.3">
      <c r="B326" s="15" t="str">
        <f>IF(A326="","",VLOOKUP(A326,Tabulka3[[Číslo smlouvy   u pravidelné činnosti]:[Příjmení]],3,0))</f>
        <v/>
      </c>
      <c r="C326" s="15" t="str">
        <f>IF(A326="","",VLOOKUP(A326,Tabulka3[[Číslo smlouvy   u pravidelné činnosti]:[Příjmení]],4,0))</f>
        <v/>
      </c>
      <c r="F326" s="94"/>
      <c r="H326" s="113"/>
      <c r="I326" s="113"/>
      <c r="K326" s="15"/>
      <c r="L326" s="15"/>
      <c r="M326" s="15">
        <f t="shared" si="15"/>
        <v>1</v>
      </c>
      <c r="N326" s="15" t="str">
        <f t="shared" si="16"/>
        <v>-</v>
      </c>
      <c r="O326" s="150">
        <f t="shared" si="17"/>
        <v>0</v>
      </c>
      <c r="P326" s="15" t="str">
        <f>IF(COUNTIF('Personálie dobrovolníků '!U:X,N326)&gt;0,"ANO","")</f>
        <v/>
      </c>
      <c r="Q326" s="15"/>
    </row>
    <row r="327" spans="2:17" s="25" customFormat="1" x14ac:dyDescent="0.3">
      <c r="B327" s="15" t="str">
        <f>IF(A327="","",VLOOKUP(A327,Tabulka3[[Číslo smlouvy   u pravidelné činnosti]:[Příjmení]],3,0))</f>
        <v/>
      </c>
      <c r="C327" s="15" t="str">
        <f>IF(A327="","",VLOOKUP(A327,Tabulka3[[Číslo smlouvy   u pravidelné činnosti]:[Příjmení]],4,0))</f>
        <v/>
      </c>
      <c r="F327" s="94"/>
      <c r="H327" s="113"/>
      <c r="I327" s="113"/>
      <c r="K327" s="15"/>
      <c r="L327" s="15"/>
      <c r="M327" s="15">
        <f t="shared" si="15"/>
        <v>1</v>
      </c>
      <c r="N327" s="15" t="str">
        <f t="shared" si="16"/>
        <v>-</v>
      </c>
      <c r="O327" s="150">
        <f t="shared" si="17"/>
        <v>0</v>
      </c>
      <c r="P327" s="15" t="str">
        <f>IF(COUNTIF('Personálie dobrovolníků '!U:X,N327)&gt;0,"ANO","")</f>
        <v/>
      </c>
      <c r="Q327" s="15"/>
    </row>
    <row r="328" spans="2:17" s="25" customFormat="1" x14ac:dyDescent="0.3">
      <c r="B328" s="15" t="str">
        <f>IF(A328="","",VLOOKUP(A328,Tabulka3[[Číslo smlouvy   u pravidelné činnosti]:[Příjmení]],3,0))</f>
        <v/>
      </c>
      <c r="C328" s="15" t="str">
        <f>IF(A328="","",VLOOKUP(A328,Tabulka3[[Číslo smlouvy   u pravidelné činnosti]:[Příjmení]],4,0))</f>
        <v/>
      </c>
      <c r="F328" s="94"/>
      <c r="H328" s="113"/>
      <c r="I328" s="113"/>
      <c r="K328" s="15"/>
      <c r="L328" s="15"/>
      <c r="M328" s="15">
        <f t="shared" si="15"/>
        <v>1</v>
      </c>
      <c r="N328" s="15" t="str">
        <f t="shared" si="16"/>
        <v>-</v>
      </c>
      <c r="O328" s="150">
        <f t="shared" si="17"/>
        <v>0</v>
      </c>
      <c r="P328" s="15" t="str">
        <f>IF(COUNTIF('Personálie dobrovolníků '!U:X,N328)&gt;0,"ANO","")</f>
        <v/>
      </c>
      <c r="Q328" s="15"/>
    </row>
    <row r="329" spans="2:17" s="25" customFormat="1" x14ac:dyDescent="0.3">
      <c r="B329" s="15" t="str">
        <f>IF(A329="","",VLOOKUP(A329,Tabulka3[[Číslo smlouvy   u pravidelné činnosti]:[Příjmení]],3,0))</f>
        <v/>
      </c>
      <c r="C329" s="15" t="str">
        <f>IF(A329="","",VLOOKUP(A329,Tabulka3[[Číslo smlouvy   u pravidelné činnosti]:[Příjmení]],4,0))</f>
        <v/>
      </c>
      <c r="F329" s="94"/>
      <c r="H329" s="113"/>
      <c r="I329" s="113"/>
      <c r="K329" s="15"/>
      <c r="L329" s="15"/>
      <c r="M329" s="15">
        <f t="shared" si="15"/>
        <v>1</v>
      </c>
      <c r="N329" s="15" t="str">
        <f t="shared" si="16"/>
        <v>-</v>
      </c>
      <c r="O329" s="150">
        <f t="shared" si="17"/>
        <v>0</v>
      </c>
      <c r="P329" s="15" t="str">
        <f>IF(COUNTIF('Personálie dobrovolníků '!U:X,N329)&gt;0,"ANO","")</f>
        <v/>
      </c>
      <c r="Q329" s="15"/>
    </row>
    <row r="330" spans="2:17" s="25" customFormat="1" x14ac:dyDescent="0.3">
      <c r="B330" s="15" t="str">
        <f>IF(A330="","",VLOOKUP(A330,Tabulka3[[Číslo smlouvy   u pravidelné činnosti]:[Příjmení]],3,0))</f>
        <v/>
      </c>
      <c r="C330" s="15" t="str">
        <f>IF(A330="","",VLOOKUP(A330,Tabulka3[[Číslo smlouvy   u pravidelné činnosti]:[Příjmení]],4,0))</f>
        <v/>
      </c>
      <c r="F330" s="94"/>
      <c r="H330" s="113"/>
      <c r="I330" s="113"/>
      <c r="K330" s="15"/>
      <c r="L330" s="15"/>
      <c r="M330" s="15">
        <f t="shared" si="15"/>
        <v>1</v>
      </c>
      <c r="N330" s="15" t="str">
        <f t="shared" si="16"/>
        <v>-</v>
      </c>
      <c r="O330" s="150">
        <f t="shared" si="17"/>
        <v>0</v>
      </c>
      <c r="P330" s="15" t="str">
        <f>IF(COUNTIF('Personálie dobrovolníků '!U:X,N330)&gt;0,"ANO","")</f>
        <v/>
      </c>
      <c r="Q330" s="15"/>
    </row>
    <row r="331" spans="2:17" s="25" customFormat="1" x14ac:dyDescent="0.3">
      <c r="B331" s="15" t="str">
        <f>IF(A331="","",VLOOKUP(A331,Tabulka3[[Číslo smlouvy   u pravidelné činnosti]:[Příjmení]],3,0))</f>
        <v/>
      </c>
      <c r="C331" s="15" t="str">
        <f>IF(A331="","",VLOOKUP(A331,Tabulka3[[Číslo smlouvy   u pravidelné činnosti]:[Příjmení]],4,0))</f>
        <v/>
      </c>
      <c r="F331" s="94"/>
      <c r="H331" s="113"/>
      <c r="I331" s="113"/>
      <c r="K331" s="15"/>
      <c r="L331" s="15"/>
      <c r="M331" s="15">
        <f t="shared" si="15"/>
        <v>1</v>
      </c>
      <c r="N331" s="15" t="str">
        <f t="shared" si="16"/>
        <v>-</v>
      </c>
      <c r="O331" s="150">
        <f t="shared" si="17"/>
        <v>0</v>
      </c>
      <c r="P331" s="15" t="str">
        <f>IF(COUNTIF('Personálie dobrovolníků '!U:X,N331)&gt;0,"ANO","")</f>
        <v/>
      </c>
      <c r="Q331" s="15"/>
    </row>
    <row r="332" spans="2:17" s="25" customFormat="1" x14ac:dyDescent="0.3">
      <c r="B332" s="15" t="str">
        <f>IF(A332="","",VLOOKUP(A332,Tabulka3[[Číslo smlouvy   u pravidelné činnosti]:[Příjmení]],3,0))</f>
        <v/>
      </c>
      <c r="C332" s="15" t="str">
        <f>IF(A332="","",VLOOKUP(A332,Tabulka3[[Číslo smlouvy   u pravidelné činnosti]:[Příjmení]],4,0))</f>
        <v/>
      </c>
      <c r="F332" s="94"/>
      <c r="H332" s="113"/>
      <c r="I332" s="113"/>
      <c r="K332" s="15"/>
      <c r="L332" s="15"/>
      <c r="M332" s="15">
        <f t="shared" si="15"/>
        <v>1</v>
      </c>
      <c r="N332" s="15" t="str">
        <f t="shared" si="16"/>
        <v>-</v>
      </c>
      <c r="O332" s="150">
        <f t="shared" si="17"/>
        <v>0</v>
      </c>
      <c r="P332" s="15" t="str">
        <f>IF(COUNTIF('Personálie dobrovolníků '!U:X,N332)&gt;0,"ANO","")</f>
        <v/>
      </c>
      <c r="Q332" s="15"/>
    </row>
    <row r="333" spans="2:17" s="25" customFormat="1" x14ac:dyDescent="0.3">
      <c r="B333" s="15" t="str">
        <f>IF(A333="","",VLOOKUP(A333,Tabulka3[[Číslo smlouvy   u pravidelné činnosti]:[Příjmení]],3,0))</f>
        <v/>
      </c>
      <c r="C333" s="15" t="str">
        <f>IF(A333="","",VLOOKUP(A333,Tabulka3[[Číslo smlouvy   u pravidelné činnosti]:[Příjmení]],4,0))</f>
        <v/>
      </c>
      <c r="F333" s="94"/>
      <c r="H333" s="113"/>
      <c r="I333" s="113"/>
      <c r="K333" s="15"/>
      <c r="L333" s="15"/>
      <c r="M333" s="15">
        <f t="shared" si="15"/>
        <v>1</v>
      </c>
      <c r="N333" s="15" t="str">
        <f t="shared" si="16"/>
        <v>-</v>
      </c>
      <c r="O333" s="150">
        <f t="shared" si="17"/>
        <v>0</v>
      </c>
      <c r="P333" s="15" t="str">
        <f>IF(COUNTIF('Personálie dobrovolníků '!U:X,N333)&gt;0,"ANO","")</f>
        <v/>
      </c>
      <c r="Q333" s="15"/>
    </row>
    <row r="334" spans="2:17" s="25" customFormat="1" x14ac:dyDescent="0.3">
      <c r="B334" s="15" t="str">
        <f>IF(A334="","",VLOOKUP(A334,Tabulka3[[Číslo smlouvy   u pravidelné činnosti]:[Příjmení]],3,0))</f>
        <v/>
      </c>
      <c r="C334" s="15" t="str">
        <f>IF(A334="","",VLOOKUP(A334,Tabulka3[[Číslo smlouvy   u pravidelné činnosti]:[Příjmení]],4,0))</f>
        <v/>
      </c>
      <c r="F334" s="94"/>
      <c r="H334" s="113"/>
      <c r="I334" s="113"/>
      <c r="K334" s="15"/>
      <c r="L334" s="15"/>
      <c r="M334" s="15">
        <f t="shared" si="15"/>
        <v>1</v>
      </c>
      <c r="N334" s="15" t="str">
        <f t="shared" si="16"/>
        <v>-</v>
      </c>
      <c r="O334" s="150">
        <f t="shared" si="17"/>
        <v>0</v>
      </c>
      <c r="P334" s="15" t="str">
        <f>IF(COUNTIF('Personálie dobrovolníků '!U:X,N334)&gt;0,"ANO","")</f>
        <v/>
      </c>
      <c r="Q334" s="15"/>
    </row>
    <row r="335" spans="2:17" s="25" customFormat="1" x14ac:dyDescent="0.3">
      <c r="B335" s="15" t="str">
        <f>IF(A335="","",VLOOKUP(A335,Tabulka3[[Číslo smlouvy   u pravidelné činnosti]:[Příjmení]],3,0))</f>
        <v/>
      </c>
      <c r="C335" s="15" t="str">
        <f>IF(A335="","",VLOOKUP(A335,Tabulka3[[Číslo smlouvy   u pravidelné činnosti]:[Příjmení]],4,0))</f>
        <v/>
      </c>
      <c r="F335" s="94"/>
      <c r="H335" s="113"/>
      <c r="I335" s="113"/>
      <c r="K335" s="15"/>
      <c r="L335" s="15"/>
      <c r="M335" s="15">
        <f t="shared" si="15"/>
        <v>1</v>
      </c>
      <c r="N335" s="15" t="str">
        <f t="shared" si="16"/>
        <v>-</v>
      </c>
      <c r="O335" s="150">
        <f t="shared" si="17"/>
        <v>0</v>
      </c>
      <c r="P335" s="15" t="str">
        <f>IF(COUNTIF('Personálie dobrovolníků '!U:X,N335)&gt;0,"ANO","")</f>
        <v/>
      </c>
      <c r="Q335" s="15"/>
    </row>
    <row r="336" spans="2:17" s="25" customFormat="1" x14ac:dyDescent="0.3">
      <c r="B336" s="15" t="str">
        <f>IF(A336="","",VLOOKUP(A336,Tabulka3[[Číslo smlouvy   u pravidelné činnosti]:[Příjmení]],3,0))</f>
        <v/>
      </c>
      <c r="C336" s="15" t="str">
        <f>IF(A336="","",VLOOKUP(A336,Tabulka3[[Číslo smlouvy   u pravidelné činnosti]:[Příjmení]],4,0))</f>
        <v/>
      </c>
      <c r="F336" s="94"/>
      <c r="H336" s="113"/>
      <c r="I336" s="113"/>
      <c r="K336" s="15"/>
      <c r="L336" s="15"/>
      <c r="M336" s="15">
        <f t="shared" si="15"/>
        <v>1</v>
      </c>
      <c r="N336" s="15" t="str">
        <f t="shared" si="16"/>
        <v>-</v>
      </c>
      <c r="O336" s="150">
        <f t="shared" si="17"/>
        <v>0</v>
      </c>
      <c r="P336" s="15" t="str">
        <f>IF(COUNTIF('Personálie dobrovolníků '!U:X,N336)&gt;0,"ANO","")</f>
        <v/>
      </c>
      <c r="Q336" s="15"/>
    </row>
    <row r="337" spans="2:17" s="25" customFormat="1" x14ac:dyDescent="0.3">
      <c r="B337" s="15" t="str">
        <f>IF(A337="","",VLOOKUP(A337,Tabulka3[[Číslo smlouvy   u pravidelné činnosti]:[Příjmení]],3,0))</f>
        <v/>
      </c>
      <c r="C337" s="15" t="str">
        <f>IF(A337="","",VLOOKUP(A337,Tabulka3[[Číslo smlouvy   u pravidelné činnosti]:[Příjmení]],4,0))</f>
        <v/>
      </c>
      <c r="F337" s="94"/>
      <c r="H337" s="113"/>
      <c r="I337" s="113"/>
      <c r="K337" s="15"/>
      <c r="L337" s="15"/>
      <c r="M337" s="15">
        <f t="shared" si="15"/>
        <v>1</v>
      </c>
      <c r="N337" s="15" t="str">
        <f t="shared" si="16"/>
        <v>-</v>
      </c>
      <c r="O337" s="150">
        <f t="shared" si="17"/>
        <v>0</v>
      </c>
      <c r="P337" s="15" t="str">
        <f>IF(COUNTIF('Personálie dobrovolníků '!U:X,N337)&gt;0,"ANO","")</f>
        <v/>
      </c>
      <c r="Q337" s="15"/>
    </row>
    <row r="338" spans="2:17" s="25" customFormat="1" x14ac:dyDescent="0.3">
      <c r="B338" s="15" t="str">
        <f>IF(A338="","",VLOOKUP(A338,Tabulka3[[Číslo smlouvy   u pravidelné činnosti]:[Příjmení]],3,0))</f>
        <v/>
      </c>
      <c r="C338" s="15" t="str">
        <f>IF(A338="","",VLOOKUP(A338,Tabulka3[[Číslo smlouvy   u pravidelné činnosti]:[Příjmení]],4,0))</f>
        <v/>
      </c>
      <c r="F338" s="94"/>
      <c r="H338" s="113"/>
      <c r="I338" s="113"/>
      <c r="K338" s="15"/>
      <c r="L338" s="15"/>
      <c r="M338" s="15">
        <f t="shared" si="15"/>
        <v>1</v>
      </c>
      <c r="N338" s="15" t="str">
        <f t="shared" si="16"/>
        <v>-</v>
      </c>
      <c r="O338" s="150">
        <f t="shared" si="17"/>
        <v>0</v>
      </c>
      <c r="P338" s="15" t="str">
        <f>IF(COUNTIF('Personálie dobrovolníků '!U:X,N338)&gt;0,"ANO","")</f>
        <v/>
      </c>
      <c r="Q338" s="15"/>
    </row>
    <row r="339" spans="2:17" s="25" customFormat="1" x14ac:dyDescent="0.3">
      <c r="B339" s="15" t="str">
        <f>IF(A339="","",VLOOKUP(A339,Tabulka3[[Číslo smlouvy   u pravidelné činnosti]:[Příjmení]],3,0))</f>
        <v/>
      </c>
      <c r="C339" s="15" t="str">
        <f>IF(A339="","",VLOOKUP(A339,Tabulka3[[Číslo smlouvy   u pravidelné činnosti]:[Příjmení]],4,0))</f>
        <v/>
      </c>
      <c r="F339" s="94"/>
      <c r="H339" s="113"/>
      <c r="I339" s="113"/>
      <c r="K339" s="15"/>
      <c r="L339" s="15"/>
      <c r="M339" s="15">
        <f t="shared" si="15"/>
        <v>1</v>
      </c>
      <c r="N339" s="15" t="str">
        <f t="shared" si="16"/>
        <v>-</v>
      </c>
      <c r="O339" s="150">
        <f t="shared" si="17"/>
        <v>0</v>
      </c>
      <c r="P339" s="15" t="str">
        <f>IF(COUNTIF('Personálie dobrovolníků '!U:X,N339)&gt;0,"ANO","")</f>
        <v/>
      </c>
      <c r="Q339" s="15"/>
    </row>
    <row r="340" spans="2:17" s="25" customFormat="1" x14ac:dyDescent="0.3">
      <c r="B340" s="15" t="str">
        <f>IF(A340="","",VLOOKUP(A340,Tabulka3[[Číslo smlouvy   u pravidelné činnosti]:[Příjmení]],3,0))</f>
        <v/>
      </c>
      <c r="C340" s="15" t="str">
        <f>IF(A340="","",VLOOKUP(A340,Tabulka3[[Číslo smlouvy   u pravidelné činnosti]:[Příjmení]],4,0))</f>
        <v/>
      </c>
      <c r="F340" s="94"/>
      <c r="H340" s="113"/>
      <c r="I340" s="113"/>
      <c r="K340" s="15"/>
      <c r="L340" s="15"/>
      <c r="M340" s="15">
        <f t="shared" si="15"/>
        <v>1</v>
      </c>
      <c r="N340" s="15" t="str">
        <f t="shared" si="16"/>
        <v>-</v>
      </c>
      <c r="O340" s="150">
        <f t="shared" si="17"/>
        <v>0</v>
      </c>
      <c r="P340" s="15" t="str">
        <f>IF(COUNTIF('Personálie dobrovolníků '!U:X,N340)&gt;0,"ANO","")</f>
        <v/>
      </c>
      <c r="Q340" s="15"/>
    </row>
    <row r="341" spans="2:17" s="25" customFormat="1" x14ac:dyDescent="0.3">
      <c r="B341" s="15" t="str">
        <f>IF(A341="","",VLOOKUP(A341,Tabulka3[[Číslo smlouvy   u pravidelné činnosti]:[Příjmení]],3,0))</f>
        <v/>
      </c>
      <c r="C341" s="15" t="str">
        <f>IF(A341="","",VLOOKUP(A341,Tabulka3[[Číslo smlouvy   u pravidelné činnosti]:[Příjmení]],4,0))</f>
        <v/>
      </c>
      <c r="F341" s="94"/>
      <c r="H341" s="113"/>
      <c r="I341" s="113"/>
      <c r="K341" s="15"/>
      <c r="L341" s="15"/>
      <c r="M341" s="15">
        <f t="shared" si="15"/>
        <v>1</v>
      </c>
      <c r="N341" s="15" t="str">
        <f t="shared" si="16"/>
        <v>-</v>
      </c>
      <c r="O341" s="150">
        <f t="shared" si="17"/>
        <v>0</v>
      </c>
      <c r="P341" s="15" t="str">
        <f>IF(COUNTIF('Personálie dobrovolníků '!U:X,N341)&gt;0,"ANO","")</f>
        <v/>
      </c>
      <c r="Q341" s="15"/>
    </row>
    <row r="342" spans="2:17" s="25" customFormat="1" x14ac:dyDescent="0.3">
      <c r="B342" s="15" t="str">
        <f>IF(A342="","",VLOOKUP(A342,Tabulka3[[Číslo smlouvy   u pravidelné činnosti]:[Příjmení]],3,0))</f>
        <v/>
      </c>
      <c r="C342" s="15" t="str">
        <f>IF(A342="","",VLOOKUP(A342,Tabulka3[[Číslo smlouvy   u pravidelné činnosti]:[Příjmení]],4,0))</f>
        <v/>
      </c>
      <c r="F342" s="94"/>
      <c r="H342" s="113"/>
      <c r="I342" s="113"/>
      <c r="K342" s="15"/>
      <c r="L342" s="15"/>
      <c r="M342" s="15">
        <f t="shared" si="15"/>
        <v>1</v>
      </c>
      <c r="N342" s="15" t="str">
        <f t="shared" si="16"/>
        <v>-</v>
      </c>
      <c r="O342" s="150">
        <f t="shared" si="17"/>
        <v>0</v>
      </c>
      <c r="P342" s="15" t="str">
        <f>IF(COUNTIF('Personálie dobrovolníků '!U:X,N342)&gt;0,"ANO","")</f>
        <v/>
      </c>
      <c r="Q342" s="15"/>
    </row>
    <row r="343" spans="2:17" s="25" customFormat="1" x14ac:dyDescent="0.3">
      <c r="B343" s="15" t="str">
        <f>IF(A343="","",VLOOKUP(A343,Tabulka3[[Číslo smlouvy   u pravidelné činnosti]:[Příjmení]],3,0))</f>
        <v/>
      </c>
      <c r="C343" s="15" t="str">
        <f>IF(A343="","",VLOOKUP(A343,Tabulka3[[Číslo smlouvy   u pravidelné činnosti]:[Příjmení]],4,0))</f>
        <v/>
      </c>
      <c r="F343" s="94"/>
      <c r="H343" s="113"/>
      <c r="I343" s="113"/>
      <c r="K343" s="15"/>
      <c r="L343" s="15"/>
      <c r="M343" s="15">
        <f t="shared" si="15"/>
        <v>1</v>
      </c>
      <c r="N343" s="15" t="str">
        <f t="shared" si="16"/>
        <v>-</v>
      </c>
      <c r="O343" s="150">
        <f t="shared" si="17"/>
        <v>0</v>
      </c>
      <c r="P343" s="15" t="str">
        <f>IF(COUNTIF('Personálie dobrovolníků '!U:X,N343)&gt;0,"ANO","")</f>
        <v/>
      </c>
      <c r="Q343" s="15"/>
    </row>
    <row r="344" spans="2:17" s="25" customFormat="1" x14ac:dyDescent="0.3">
      <c r="B344" s="15" t="str">
        <f>IF(A344="","",VLOOKUP(A344,Tabulka3[[Číslo smlouvy   u pravidelné činnosti]:[Příjmení]],3,0))</f>
        <v/>
      </c>
      <c r="C344" s="15" t="str">
        <f>IF(A344="","",VLOOKUP(A344,Tabulka3[[Číslo smlouvy   u pravidelné činnosti]:[Příjmení]],4,0))</f>
        <v/>
      </c>
      <c r="F344" s="94"/>
      <c r="H344" s="113"/>
      <c r="I344" s="113"/>
      <c r="K344" s="15"/>
      <c r="L344" s="15"/>
      <c r="M344" s="15">
        <f t="shared" si="15"/>
        <v>1</v>
      </c>
      <c r="N344" s="15" t="str">
        <f t="shared" si="16"/>
        <v>-</v>
      </c>
      <c r="O344" s="150">
        <f t="shared" si="17"/>
        <v>0</v>
      </c>
      <c r="P344" s="15" t="str">
        <f>IF(COUNTIF('Personálie dobrovolníků '!U:X,N344)&gt;0,"ANO","")</f>
        <v/>
      </c>
      <c r="Q344" s="15"/>
    </row>
    <row r="345" spans="2:17" s="25" customFormat="1" x14ac:dyDescent="0.3">
      <c r="B345" s="15" t="str">
        <f>IF(A345="","",VLOOKUP(A345,Tabulka3[[Číslo smlouvy   u pravidelné činnosti]:[Příjmení]],3,0))</f>
        <v/>
      </c>
      <c r="C345" s="15" t="str">
        <f>IF(A345="","",VLOOKUP(A345,Tabulka3[[Číslo smlouvy   u pravidelné činnosti]:[Příjmení]],4,0))</f>
        <v/>
      </c>
      <c r="F345" s="94"/>
      <c r="H345" s="113"/>
      <c r="I345" s="113"/>
      <c r="K345" s="15"/>
      <c r="L345" s="15"/>
      <c r="M345" s="15">
        <f t="shared" si="15"/>
        <v>1</v>
      </c>
      <c r="N345" s="15" t="str">
        <f t="shared" si="16"/>
        <v>-</v>
      </c>
      <c r="O345" s="150">
        <f t="shared" si="17"/>
        <v>0</v>
      </c>
      <c r="P345" s="15" t="str">
        <f>IF(COUNTIF('Personálie dobrovolníků '!U:X,N345)&gt;0,"ANO","")</f>
        <v/>
      </c>
      <c r="Q345" s="15"/>
    </row>
    <row r="346" spans="2:17" s="25" customFormat="1" x14ac:dyDescent="0.3">
      <c r="B346" s="15" t="str">
        <f>IF(A346="","",VLOOKUP(A346,Tabulka3[[Číslo smlouvy   u pravidelné činnosti]:[Příjmení]],3,0))</f>
        <v/>
      </c>
      <c r="C346" s="15" t="str">
        <f>IF(A346="","",VLOOKUP(A346,Tabulka3[[Číslo smlouvy   u pravidelné činnosti]:[Příjmení]],4,0))</f>
        <v/>
      </c>
      <c r="F346" s="94"/>
      <c r="H346" s="113"/>
      <c r="I346" s="113"/>
      <c r="K346" s="15"/>
      <c r="L346" s="15"/>
      <c r="M346" s="15">
        <f t="shared" si="15"/>
        <v>1</v>
      </c>
      <c r="N346" s="15" t="str">
        <f t="shared" si="16"/>
        <v>-</v>
      </c>
      <c r="O346" s="150">
        <f t="shared" si="17"/>
        <v>0</v>
      </c>
      <c r="P346" s="15" t="str">
        <f>IF(COUNTIF('Personálie dobrovolníků '!U:X,N346)&gt;0,"ANO","")</f>
        <v/>
      </c>
      <c r="Q346" s="15"/>
    </row>
    <row r="347" spans="2:17" s="25" customFormat="1" x14ac:dyDescent="0.3">
      <c r="B347" s="15" t="str">
        <f>IF(A347="","",VLOOKUP(A347,Tabulka3[[Číslo smlouvy   u pravidelné činnosti]:[Příjmení]],3,0))</f>
        <v/>
      </c>
      <c r="C347" s="15" t="str">
        <f>IF(A347="","",VLOOKUP(A347,Tabulka3[[Číslo smlouvy   u pravidelné činnosti]:[Příjmení]],4,0))</f>
        <v/>
      </c>
      <c r="F347" s="94"/>
      <c r="H347" s="113"/>
      <c r="I347" s="113"/>
      <c r="K347" s="15"/>
      <c r="L347" s="15"/>
      <c r="M347" s="15">
        <f t="shared" si="15"/>
        <v>1</v>
      </c>
      <c r="N347" s="15" t="str">
        <f t="shared" si="16"/>
        <v>-</v>
      </c>
      <c r="O347" s="150">
        <f t="shared" si="17"/>
        <v>0</v>
      </c>
      <c r="P347" s="15" t="str">
        <f>IF(COUNTIF('Personálie dobrovolníků '!U:X,N347)&gt;0,"ANO","")</f>
        <v/>
      </c>
      <c r="Q347" s="15"/>
    </row>
    <row r="348" spans="2:17" s="25" customFormat="1" x14ac:dyDescent="0.3">
      <c r="B348" s="15" t="str">
        <f>IF(A348="","",VLOOKUP(A348,Tabulka3[[Číslo smlouvy   u pravidelné činnosti]:[Příjmení]],3,0))</f>
        <v/>
      </c>
      <c r="C348" s="15" t="str">
        <f>IF(A348="","",VLOOKUP(A348,Tabulka3[[Číslo smlouvy   u pravidelné činnosti]:[Příjmení]],4,0))</f>
        <v/>
      </c>
      <c r="F348" s="94"/>
      <c r="H348" s="113"/>
      <c r="I348" s="113"/>
      <c r="K348" s="15"/>
      <c r="L348" s="15"/>
      <c r="M348" s="15">
        <f t="shared" si="15"/>
        <v>1</v>
      </c>
      <c r="N348" s="15" t="str">
        <f t="shared" si="16"/>
        <v>-</v>
      </c>
      <c r="O348" s="150">
        <f t="shared" si="17"/>
        <v>0</v>
      </c>
      <c r="P348" s="15" t="str">
        <f>IF(COUNTIF('Personálie dobrovolníků '!U:X,N348)&gt;0,"ANO","")</f>
        <v/>
      </c>
      <c r="Q348" s="15"/>
    </row>
    <row r="349" spans="2:17" s="25" customFormat="1" x14ac:dyDescent="0.3">
      <c r="B349" s="15" t="str">
        <f>IF(A349="","",VLOOKUP(A349,Tabulka3[[Číslo smlouvy   u pravidelné činnosti]:[Příjmení]],3,0))</f>
        <v/>
      </c>
      <c r="C349" s="15" t="str">
        <f>IF(A349="","",VLOOKUP(A349,Tabulka3[[Číslo smlouvy   u pravidelné činnosti]:[Příjmení]],4,0))</f>
        <v/>
      </c>
      <c r="F349" s="94"/>
      <c r="H349" s="113"/>
      <c r="I349" s="113"/>
      <c r="K349" s="15"/>
      <c r="L349" s="15"/>
      <c r="M349" s="15">
        <f t="shared" si="15"/>
        <v>1</v>
      </c>
      <c r="N349" s="15" t="str">
        <f t="shared" si="16"/>
        <v>-</v>
      </c>
      <c r="O349" s="150">
        <f t="shared" si="17"/>
        <v>0</v>
      </c>
      <c r="P349" s="15" t="str">
        <f>IF(COUNTIF('Personálie dobrovolníků '!U:X,N349)&gt;0,"ANO","")</f>
        <v/>
      </c>
      <c r="Q349" s="15"/>
    </row>
    <row r="350" spans="2:17" s="25" customFormat="1" x14ac:dyDescent="0.3">
      <c r="B350" s="15" t="str">
        <f>IF(A350="","",VLOOKUP(A350,Tabulka3[[Číslo smlouvy   u pravidelné činnosti]:[Příjmení]],3,0))</f>
        <v/>
      </c>
      <c r="C350" s="15" t="str">
        <f>IF(A350="","",VLOOKUP(A350,Tabulka3[[Číslo smlouvy   u pravidelné činnosti]:[Příjmení]],4,0))</f>
        <v/>
      </c>
      <c r="F350" s="94"/>
      <c r="H350" s="113"/>
      <c r="I350" s="113"/>
      <c r="K350" s="15"/>
      <c r="L350" s="15"/>
      <c r="M350" s="15">
        <f t="shared" si="15"/>
        <v>1</v>
      </c>
      <c r="N350" s="15" t="str">
        <f t="shared" si="16"/>
        <v>-</v>
      </c>
      <c r="O350" s="150">
        <f t="shared" si="17"/>
        <v>0</v>
      </c>
      <c r="P350" s="15" t="str">
        <f>IF(COUNTIF('Personálie dobrovolníků '!U:X,N350)&gt;0,"ANO","")</f>
        <v/>
      </c>
      <c r="Q350" s="15"/>
    </row>
    <row r="351" spans="2:17" s="25" customFormat="1" x14ac:dyDescent="0.3">
      <c r="B351" s="15" t="str">
        <f>IF(A351="","",VLOOKUP(A351,Tabulka3[[Číslo smlouvy   u pravidelné činnosti]:[Příjmení]],3,0))</f>
        <v/>
      </c>
      <c r="C351" s="15" t="str">
        <f>IF(A351="","",VLOOKUP(A351,Tabulka3[[Číslo smlouvy   u pravidelné činnosti]:[Příjmení]],4,0))</f>
        <v/>
      </c>
      <c r="F351" s="94"/>
      <c r="H351" s="113"/>
      <c r="I351" s="113"/>
      <c r="K351" s="15"/>
      <c r="L351" s="15"/>
      <c r="M351" s="15">
        <f t="shared" si="15"/>
        <v>1</v>
      </c>
      <c r="N351" s="15" t="str">
        <f t="shared" si="16"/>
        <v>-</v>
      </c>
      <c r="O351" s="150">
        <f t="shared" si="17"/>
        <v>0</v>
      </c>
      <c r="P351" s="15" t="str">
        <f>IF(COUNTIF('Personálie dobrovolníků '!U:X,N351)&gt;0,"ANO","")</f>
        <v/>
      </c>
      <c r="Q351" s="15"/>
    </row>
    <row r="352" spans="2:17" s="25" customFormat="1" x14ac:dyDescent="0.3">
      <c r="B352" s="15" t="str">
        <f>IF(A352="","",VLOOKUP(A352,Tabulka3[[Číslo smlouvy   u pravidelné činnosti]:[Příjmení]],3,0))</f>
        <v/>
      </c>
      <c r="C352" s="15" t="str">
        <f>IF(A352="","",VLOOKUP(A352,Tabulka3[[Číslo smlouvy   u pravidelné činnosti]:[Příjmení]],4,0))</f>
        <v/>
      </c>
      <c r="F352" s="94"/>
      <c r="H352" s="113"/>
      <c r="I352" s="113"/>
      <c r="K352" s="15"/>
      <c r="L352" s="15"/>
      <c r="M352" s="15">
        <f t="shared" si="15"/>
        <v>1</v>
      </c>
      <c r="N352" s="15" t="str">
        <f t="shared" si="16"/>
        <v>-</v>
      </c>
      <c r="O352" s="150">
        <f t="shared" si="17"/>
        <v>0</v>
      </c>
      <c r="P352" s="15" t="str">
        <f>IF(COUNTIF('Personálie dobrovolníků '!U:X,N352)&gt;0,"ANO","")</f>
        <v/>
      </c>
      <c r="Q352" s="15"/>
    </row>
    <row r="353" spans="2:17" s="25" customFormat="1" x14ac:dyDescent="0.3">
      <c r="B353" s="15" t="str">
        <f>IF(A353="","",VLOOKUP(A353,Tabulka3[[Číslo smlouvy   u pravidelné činnosti]:[Příjmení]],3,0))</f>
        <v/>
      </c>
      <c r="C353" s="15" t="str">
        <f>IF(A353="","",VLOOKUP(A353,Tabulka3[[Číslo smlouvy   u pravidelné činnosti]:[Příjmení]],4,0))</f>
        <v/>
      </c>
      <c r="F353" s="94"/>
      <c r="H353" s="113"/>
      <c r="I353" s="113"/>
      <c r="K353" s="15"/>
      <c r="L353" s="15"/>
      <c r="M353" s="15">
        <f t="shared" si="15"/>
        <v>1</v>
      </c>
      <c r="N353" s="15" t="str">
        <f t="shared" si="16"/>
        <v>-</v>
      </c>
      <c r="O353" s="150">
        <f t="shared" si="17"/>
        <v>0</v>
      </c>
      <c r="P353" s="15" t="str">
        <f>IF(COUNTIF('Personálie dobrovolníků '!U:X,N353)&gt;0,"ANO","")</f>
        <v/>
      </c>
      <c r="Q353" s="15"/>
    </row>
    <row r="354" spans="2:17" s="25" customFormat="1" x14ac:dyDescent="0.3">
      <c r="B354" s="15" t="str">
        <f>IF(A354="","",VLOOKUP(A354,Tabulka3[[Číslo smlouvy   u pravidelné činnosti]:[Příjmení]],3,0))</f>
        <v/>
      </c>
      <c r="C354" s="15" t="str">
        <f>IF(A354="","",VLOOKUP(A354,Tabulka3[[Číslo smlouvy   u pravidelné činnosti]:[Příjmení]],4,0))</f>
        <v/>
      </c>
      <c r="F354" s="94"/>
      <c r="H354" s="113"/>
      <c r="I354" s="113"/>
      <c r="K354" s="15"/>
      <c r="L354" s="15"/>
      <c r="M354" s="15">
        <f t="shared" si="15"/>
        <v>1</v>
      </c>
      <c r="N354" s="15" t="str">
        <f t="shared" si="16"/>
        <v>-</v>
      </c>
      <c r="O354" s="150">
        <f t="shared" si="17"/>
        <v>0</v>
      </c>
      <c r="P354" s="15" t="str">
        <f>IF(COUNTIF('Personálie dobrovolníků '!U:X,N354)&gt;0,"ANO","")</f>
        <v/>
      </c>
      <c r="Q354" s="15"/>
    </row>
    <row r="355" spans="2:17" s="25" customFormat="1" x14ac:dyDescent="0.3">
      <c r="B355" s="15" t="str">
        <f>IF(A355="","",VLOOKUP(A355,Tabulka3[[Číslo smlouvy   u pravidelné činnosti]:[Příjmení]],3,0))</f>
        <v/>
      </c>
      <c r="C355" s="15" t="str">
        <f>IF(A355="","",VLOOKUP(A355,Tabulka3[[Číslo smlouvy   u pravidelné činnosti]:[Příjmení]],4,0))</f>
        <v/>
      </c>
      <c r="F355" s="94"/>
      <c r="H355" s="113"/>
      <c r="I355" s="113"/>
      <c r="K355" s="15"/>
      <c r="L355" s="15"/>
      <c r="M355" s="15">
        <f t="shared" si="15"/>
        <v>1</v>
      </c>
      <c r="N355" s="15" t="str">
        <f t="shared" si="16"/>
        <v>-</v>
      </c>
      <c r="O355" s="150">
        <f t="shared" si="17"/>
        <v>0</v>
      </c>
      <c r="P355" s="15" t="str">
        <f>IF(COUNTIF('Personálie dobrovolníků '!U:X,N355)&gt;0,"ANO","")</f>
        <v/>
      </c>
      <c r="Q355" s="15"/>
    </row>
    <row r="356" spans="2:17" s="25" customFormat="1" x14ac:dyDescent="0.3">
      <c r="B356" s="15" t="str">
        <f>IF(A356="","",VLOOKUP(A356,Tabulka3[[Číslo smlouvy   u pravidelné činnosti]:[Příjmení]],3,0))</f>
        <v/>
      </c>
      <c r="C356" s="15" t="str">
        <f>IF(A356="","",VLOOKUP(A356,Tabulka3[[Číslo smlouvy   u pravidelné činnosti]:[Příjmení]],4,0))</f>
        <v/>
      </c>
      <c r="F356" s="94"/>
      <c r="H356" s="113"/>
      <c r="I356" s="113"/>
      <c r="K356" s="15"/>
      <c r="L356" s="15"/>
      <c r="M356" s="15">
        <f t="shared" si="15"/>
        <v>1</v>
      </c>
      <c r="N356" s="15" t="str">
        <f t="shared" si="16"/>
        <v>-</v>
      </c>
      <c r="O356" s="150">
        <f t="shared" si="17"/>
        <v>0</v>
      </c>
      <c r="P356" s="15" t="str">
        <f>IF(COUNTIF('Personálie dobrovolníků '!U:X,N356)&gt;0,"ANO","")</f>
        <v/>
      </c>
      <c r="Q356" s="15"/>
    </row>
    <row r="357" spans="2:17" s="25" customFormat="1" x14ac:dyDescent="0.3">
      <c r="B357" s="15" t="str">
        <f>IF(A357="","",VLOOKUP(A357,Tabulka3[[Číslo smlouvy   u pravidelné činnosti]:[Příjmení]],3,0))</f>
        <v/>
      </c>
      <c r="C357" s="15" t="str">
        <f>IF(A357="","",VLOOKUP(A357,Tabulka3[[Číslo smlouvy   u pravidelné činnosti]:[Příjmení]],4,0))</f>
        <v/>
      </c>
      <c r="F357" s="94"/>
      <c r="H357" s="113"/>
      <c r="I357" s="113"/>
      <c r="K357" s="15"/>
      <c r="L357" s="15"/>
      <c r="M357" s="15">
        <f t="shared" si="15"/>
        <v>1</v>
      </c>
      <c r="N357" s="15" t="str">
        <f t="shared" si="16"/>
        <v>-</v>
      </c>
      <c r="O357" s="150">
        <f t="shared" si="17"/>
        <v>0</v>
      </c>
      <c r="P357" s="15" t="str">
        <f>IF(COUNTIF('Personálie dobrovolníků '!U:X,N357)&gt;0,"ANO","")</f>
        <v/>
      </c>
      <c r="Q357" s="15"/>
    </row>
    <row r="358" spans="2:17" s="25" customFormat="1" x14ac:dyDescent="0.3">
      <c r="B358" s="15" t="str">
        <f>IF(A358="","",VLOOKUP(A358,Tabulka3[[Číslo smlouvy   u pravidelné činnosti]:[Příjmení]],3,0))</f>
        <v/>
      </c>
      <c r="C358" s="15" t="str">
        <f>IF(A358="","",VLOOKUP(A358,Tabulka3[[Číslo smlouvy   u pravidelné činnosti]:[Příjmení]],4,0))</f>
        <v/>
      </c>
      <c r="F358" s="94"/>
      <c r="H358" s="113"/>
      <c r="I358" s="113"/>
      <c r="K358" s="15"/>
      <c r="L358" s="15"/>
      <c r="M358" s="15">
        <f t="shared" si="15"/>
        <v>1</v>
      </c>
      <c r="N358" s="15" t="str">
        <f t="shared" si="16"/>
        <v>-</v>
      </c>
      <c r="O358" s="150">
        <f t="shared" si="17"/>
        <v>0</v>
      </c>
      <c r="P358" s="15" t="str">
        <f>IF(COUNTIF('Personálie dobrovolníků '!U:X,N358)&gt;0,"ANO","")</f>
        <v/>
      </c>
      <c r="Q358" s="15"/>
    </row>
    <row r="359" spans="2:17" s="25" customFormat="1" x14ac:dyDescent="0.3">
      <c r="B359" s="15" t="str">
        <f>IF(A359="","",VLOOKUP(A359,Tabulka3[[Číslo smlouvy   u pravidelné činnosti]:[Příjmení]],3,0))</f>
        <v/>
      </c>
      <c r="C359" s="15" t="str">
        <f>IF(A359="","",VLOOKUP(A359,Tabulka3[[Číslo smlouvy   u pravidelné činnosti]:[Příjmení]],4,0))</f>
        <v/>
      </c>
      <c r="F359" s="94"/>
      <c r="H359" s="113"/>
      <c r="I359" s="113"/>
      <c r="K359" s="15"/>
      <c r="L359" s="15"/>
      <c r="M359" s="15">
        <f t="shared" si="15"/>
        <v>1</v>
      </c>
      <c r="N359" s="15" t="str">
        <f t="shared" si="16"/>
        <v>-</v>
      </c>
      <c r="O359" s="150">
        <f t="shared" si="17"/>
        <v>0</v>
      </c>
      <c r="P359" s="15" t="str">
        <f>IF(COUNTIF('Personálie dobrovolníků '!U:X,N359)&gt;0,"ANO","")</f>
        <v/>
      </c>
      <c r="Q359" s="15"/>
    </row>
    <row r="360" spans="2:17" s="25" customFormat="1" x14ac:dyDescent="0.3">
      <c r="B360" s="15" t="str">
        <f>IF(A360="","",VLOOKUP(A360,Tabulka3[[Číslo smlouvy   u pravidelné činnosti]:[Příjmení]],3,0))</f>
        <v/>
      </c>
      <c r="C360" s="15" t="str">
        <f>IF(A360="","",VLOOKUP(A360,Tabulka3[[Číslo smlouvy   u pravidelné činnosti]:[Příjmení]],4,0))</f>
        <v/>
      </c>
      <c r="F360" s="94"/>
      <c r="H360" s="113"/>
      <c r="I360" s="113"/>
      <c r="K360" s="15"/>
      <c r="L360" s="15"/>
      <c r="M360" s="15">
        <f t="shared" si="15"/>
        <v>1</v>
      </c>
      <c r="N360" s="15" t="str">
        <f t="shared" si="16"/>
        <v>-</v>
      </c>
      <c r="O360" s="150">
        <f t="shared" si="17"/>
        <v>0</v>
      </c>
      <c r="P360" s="15" t="str">
        <f>IF(COUNTIF('Personálie dobrovolníků '!U:X,N360)&gt;0,"ANO","")</f>
        <v/>
      </c>
      <c r="Q360" s="15"/>
    </row>
    <row r="361" spans="2:17" s="25" customFormat="1" x14ac:dyDescent="0.3">
      <c r="B361" s="15" t="str">
        <f>IF(A361="","",VLOOKUP(A361,Tabulka3[[Číslo smlouvy   u pravidelné činnosti]:[Příjmení]],3,0))</f>
        <v/>
      </c>
      <c r="C361" s="15" t="str">
        <f>IF(A361="","",VLOOKUP(A361,Tabulka3[[Číslo smlouvy   u pravidelné činnosti]:[Příjmení]],4,0))</f>
        <v/>
      </c>
      <c r="F361" s="94"/>
      <c r="H361" s="113"/>
      <c r="I361" s="113"/>
      <c r="K361" s="15"/>
      <c r="L361" s="15"/>
      <c r="M361" s="15">
        <f t="shared" si="15"/>
        <v>1</v>
      </c>
      <c r="N361" s="15" t="str">
        <f t="shared" si="16"/>
        <v>-</v>
      </c>
      <c r="O361" s="150">
        <f t="shared" si="17"/>
        <v>0</v>
      </c>
      <c r="P361" s="15" t="str">
        <f>IF(COUNTIF('Personálie dobrovolníků '!U:X,N361)&gt;0,"ANO","")</f>
        <v/>
      </c>
      <c r="Q361" s="15"/>
    </row>
    <row r="362" spans="2:17" s="25" customFormat="1" x14ac:dyDescent="0.3">
      <c r="B362" s="15" t="str">
        <f>IF(A362="","",VLOOKUP(A362,Tabulka3[[Číslo smlouvy   u pravidelné činnosti]:[Příjmení]],3,0))</f>
        <v/>
      </c>
      <c r="C362" s="15" t="str">
        <f>IF(A362="","",VLOOKUP(A362,Tabulka3[[Číslo smlouvy   u pravidelné činnosti]:[Příjmení]],4,0))</f>
        <v/>
      </c>
      <c r="F362" s="94"/>
      <c r="H362" s="113"/>
      <c r="I362" s="113"/>
      <c r="K362" s="15"/>
      <c r="L362" s="15"/>
      <c r="M362" s="15">
        <f t="shared" si="15"/>
        <v>1</v>
      </c>
      <c r="N362" s="15" t="str">
        <f t="shared" si="16"/>
        <v>-</v>
      </c>
      <c r="O362" s="150">
        <f t="shared" si="17"/>
        <v>0</v>
      </c>
      <c r="P362" s="15" t="str">
        <f>IF(COUNTIF('Personálie dobrovolníků '!U:X,N362)&gt;0,"ANO","")</f>
        <v/>
      </c>
      <c r="Q362" s="15"/>
    </row>
    <row r="363" spans="2:17" s="25" customFormat="1" x14ac:dyDescent="0.3">
      <c r="B363" s="15" t="str">
        <f>IF(A363="","",VLOOKUP(A363,Tabulka3[[Číslo smlouvy   u pravidelné činnosti]:[Příjmení]],3,0))</f>
        <v/>
      </c>
      <c r="C363" s="15" t="str">
        <f>IF(A363="","",VLOOKUP(A363,Tabulka3[[Číslo smlouvy   u pravidelné činnosti]:[Příjmení]],4,0))</f>
        <v/>
      </c>
      <c r="F363" s="94"/>
      <c r="H363" s="113"/>
      <c r="I363" s="113"/>
      <c r="K363" s="15"/>
      <c r="L363" s="15"/>
      <c r="M363" s="15">
        <f t="shared" si="15"/>
        <v>1</v>
      </c>
      <c r="N363" s="15" t="str">
        <f t="shared" si="16"/>
        <v>-</v>
      </c>
      <c r="O363" s="150">
        <f t="shared" si="17"/>
        <v>0</v>
      </c>
      <c r="P363" s="15" t="str">
        <f>IF(COUNTIF('Personálie dobrovolníků '!U:X,N363)&gt;0,"ANO","")</f>
        <v/>
      </c>
      <c r="Q363" s="15"/>
    </row>
    <row r="364" spans="2:17" s="25" customFormat="1" x14ac:dyDescent="0.3">
      <c r="B364" s="15" t="str">
        <f>IF(A364="","",VLOOKUP(A364,Tabulka3[[Číslo smlouvy   u pravidelné činnosti]:[Příjmení]],3,0))</f>
        <v/>
      </c>
      <c r="C364" s="15" t="str">
        <f>IF(A364="","",VLOOKUP(A364,Tabulka3[[Číslo smlouvy   u pravidelné činnosti]:[Příjmení]],4,0))</f>
        <v/>
      </c>
      <c r="F364" s="94"/>
      <c r="H364" s="113"/>
      <c r="I364" s="113"/>
      <c r="K364" s="15"/>
      <c r="L364" s="15"/>
      <c r="M364" s="15">
        <f t="shared" si="15"/>
        <v>1</v>
      </c>
      <c r="N364" s="15" t="str">
        <f t="shared" si="16"/>
        <v>-</v>
      </c>
      <c r="O364" s="150">
        <f t="shared" si="17"/>
        <v>0</v>
      </c>
      <c r="P364" s="15" t="str">
        <f>IF(COUNTIF('Personálie dobrovolníků '!U:X,N364)&gt;0,"ANO","")</f>
        <v/>
      </c>
      <c r="Q364" s="15"/>
    </row>
    <row r="365" spans="2:17" s="25" customFormat="1" x14ac:dyDescent="0.3">
      <c r="B365" s="15" t="str">
        <f>IF(A365="","",VLOOKUP(A365,Tabulka3[[Číslo smlouvy   u pravidelné činnosti]:[Příjmení]],3,0))</f>
        <v/>
      </c>
      <c r="C365" s="15" t="str">
        <f>IF(A365="","",VLOOKUP(A365,Tabulka3[[Číslo smlouvy   u pravidelné činnosti]:[Příjmení]],4,0))</f>
        <v/>
      </c>
      <c r="F365" s="94"/>
      <c r="H365" s="113"/>
      <c r="I365" s="113"/>
      <c r="K365" s="15"/>
      <c r="L365" s="15"/>
      <c r="M365" s="15">
        <f t="shared" si="15"/>
        <v>1</v>
      </c>
      <c r="N365" s="15" t="str">
        <f t="shared" si="16"/>
        <v>-</v>
      </c>
      <c r="O365" s="150">
        <f t="shared" si="17"/>
        <v>0</v>
      </c>
      <c r="P365" s="15" t="str">
        <f>IF(COUNTIF('Personálie dobrovolníků '!U:X,N365)&gt;0,"ANO","")</f>
        <v/>
      </c>
      <c r="Q365" s="15"/>
    </row>
    <row r="366" spans="2:17" s="25" customFormat="1" x14ac:dyDescent="0.3">
      <c r="B366" s="15" t="str">
        <f>IF(A366="","",VLOOKUP(A366,Tabulka3[[Číslo smlouvy   u pravidelné činnosti]:[Příjmení]],3,0))</f>
        <v/>
      </c>
      <c r="C366" s="15" t="str">
        <f>IF(A366="","",VLOOKUP(A366,Tabulka3[[Číslo smlouvy   u pravidelné činnosti]:[Příjmení]],4,0))</f>
        <v/>
      </c>
      <c r="F366" s="94"/>
      <c r="H366" s="113"/>
      <c r="I366" s="113"/>
      <c r="K366" s="15"/>
      <c r="L366" s="15"/>
      <c r="M366" s="15">
        <f t="shared" si="15"/>
        <v>1</v>
      </c>
      <c r="N366" s="15" t="str">
        <f t="shared" si="16"/>
        <v>-</v>
      </c>
      <c r="O366" s="150">
        <f t="shared" si="17"/>
        <v>0</v>
      </c>
      <c r="P366" s="15" t="str">
        <f>IF(COUNTIF('Personálie dobrovolníků '!U:X,N366)&gt;0,"ANO","")</f>
        <v/>
      </c>
      <c r="Q366" s="15"/>
    </row>
    <row r="367" spans="2:17" s="25" customFormat="1" x14ac:dyDescent="0.3">
      <c r="B367" s="15" t="str">
        <f>IF(A367="","",VLOOKUP(A367,Tabulka3[[Číslo smlouvy   u pravidelné činnosti]:[Příjmení]],3,0))</f>
        <v/>
      </c>
      <c r="C367" s="15" t="str">
        <f>IF(A367="","",VLOOKUP(A367,Tabulka3[[Číslo smlouvy   u pravidelné činnosti]:[Příjmení]],4,0))</f>
        <v/>
      </c>
      <c r="F367" s="94"/>
      <c r="H367" s="113"/>
      <c r="I367" s="113"/>
      <c r="K367" s="15"/>
      <c r="L367" s="15"/>
      <c r="M367" s="15">
        <f t="shared" si="15"/>
        <v>1</v>
      </c>
      <c r="N367" s="15" t="str">
        <f t="shared" si="16"/>
        <v>-</v>
      </c>
      <c r="O367" s="150">
        <f t="shared" si="17"/>
        <v>0</v>
      </c>
      <c r="P367" s="15" t="str">
        <f>IF(COUNTIF('Personálie dobrovolníků '!U:X,N367)&gt;0,"ANO","")</f>
        <v/>
      </c>
      <c r="Q367" s="15"/>
    </row>
    <row r="368" spans="2:17" s="25" customFormat="1" x14ac:dyDescent="0.3">
      <c r="B368" s="15" t="str">
        <f>IF(A368="","",VLOOKUP(A368,Tabulka3[[Číslo smlouvy   u pravidelné činnosti]:[Příjmení]],3,0))</f>
        <v/>
      </c>
      <c r="C368" s="15" t="str">
        <f>IF(A368="","",VLOOKUP(A368,Tabulka3[[Číslo smlouvy   u pravidelné činnosti]:[Příjmení]],4,0))</f>
        <v/>
      </c>
      <c r="F368" s="94"/>
      <c r="H368" s="113"/>
      <c r="I368" s="113"/>
      <c r="K368" s="15"/>
      <c r="L368" s="15"/>
      <c r="M368" s="15">
        <f t="shared" si="15"/>
        <v>1</v>
      </c>
      <c r="N368" s="15" t="str">
        <f t="shared" si="16"/>
        <v>-</v>
      </c>
      <c r="O368" s="150">
        <f t="shared" si="17"/>
        <v>0</v>
      </c>
      <c r="P368" s="15" t="str">
        <f>IF(COUNTIF('Personálie dobrovolníků '!U:X,N368)&gt;0,"ANO","")</f>
        <v/>
      </c>
      <c r="Q368" s="15"/>
    </row>
    <row r="369" spans="2:17" s="25" customFormat="1" x14ac:dyDescent="0.3">
      <c r="B369" s="15" t="str">
        <f>IF(A369="","",VLOOKUP(A369,Tabulka3[[Číslo smlouvy   u pravidelné činnosti]:[Příjmení]],3,0))</f>
        <v/>
      </c>
      <c r="C369" s="15" t="str">
        <f>IF(A369="","",VLOOKUP(A369,Tabulka3[[Číslo smlouvy   u pravidelné činnosti]:[Příjmení]],4,0))</f>
        <v/>
      </c>
      <c r="F369" s="94"/>
      <c r="H369" s="113"/>
      <c r="I369" s="113"/>
      <c r="K369" s="15"/>
      <c r="L369" s="15"/>
      <c r="M369" s="15">
        <f t="shared" si="15"/>
        <v>1</v>
      </c>
      <c r="N369" s="15" t="str">
        <f t="shared" si="16"/>
        <v>-</v>
      </c>
      <c r="O369" s="150">
        <f t="shared" si="17"/>
        <v>0</v>
      </c>
      <c r="P369" s="15" t="str">
        <f>IF(COUNTIF('Personálie dobrovolníků '!U:X,N369)&gt;0,"ANO","")</f>
        <v/>
      </c>
      <c r="Q369" s="15"/>
    </row>
    <row r="370" spans="2:17" s="25" customFormat="1" x14ac:dyDescent="0.3">
      <c r="B370" s="15" t="str">
        <f>IF(A370="","",VLOOKUP(A370,Tabulka3[[Číslo smlouvy   u pravidelné činnosti]:[Příjmení]],3,0))</f>
        <v/>
      </c>
      <c r="C370" s="15" t="str">
        <f>IF(A370="","",VLOOKUP(A370,Tabulka3[[Číslo smlouvy   u pravidelné činnosti]:[Příjmení]],4,0))</f>
        <v/>
      </c>
      <c r="F370" s="94"/>
      <c r="H370" s="113"/>
      <c r="I370" s="113"/>
      <c r="K370" s="15"/>
      <c r="L370" s="15"/>
      <c r="M370" s="15">
        <f t="shared" si="15"/>
        <v>1</v>
      </c>
      <c r="N370" s="15" t="str">
        <f t="shared" si="16"/>
        <v>-</v>
      </c>
      <c r="O370" s="150">
        <f t="shared" si="17"/>
        <v>0</v>
      </c>
      <c r="P370" s="15" t="str">
        <f>IF(COUNTIF('Personálie dobrovolníků '!U:X,N370)&gt;0,"ANO","")</f>
        <v/>
      </c>
      <c r="Q370" s="15"/>
    </row>
    <row r="371" spans="2:17" s="25" customFormat="1" x14ac:dyDescent="0.3">
      <c r="B371" s="15" t="str">
        <f>IF(A371="","",VLOOKUP(A371,Tabulka3[[Číslo smlouvy   u pravidelné činnosti]:[Příjmení]],3,0))</f>
        <v/>
      </c>
      <c r="C371" s="15" t="str">
        <f>IF(A371="","",VLOOKUP(A371,Tabulka3[[Číslo smlouvy   u pravidelné činnosti]:[Příjmení]],4,0))</f>
        <v/>
      </c>
      <c r="F371" s="94"/>
      <c r="H371" s="113"/>
      <c r="I371" s="113"/>
      <c r="K371" s="15"/>
      <c r="L371" s="15"/>
      <c r="M371" s="15">
        <f t="shared" si="15"/>
        <v>1</v>
      </c>
      <c r="N371" s="15" t="str">
        <f t="shared" si="16"/>
        <v>-</v>
      </c>
      <c r="O371" s="150">
        <f t="shared" si="17"/>
        <v>0</v>
      </c>
      <c r="P371" s="15" t="str">
        <f>IF(COUNTIF('Personálie dobrovolníků '!U:X,N371)&gt;0,"ANO","")</f>
        <v/>
      </c>
      <c r="Q371" s="15"/>
    </row>
    <row r="372" spans="2:17" s="25" customFormat="1" x14ac:dyDescent="0.3">
      <c r="B372" s="15" t="str">
        <f>IF(A372="","",VLOOKUP(A372,Tabulka3[[Číslo smlouvy   u pravidelné činnosti]:[Příjmení]],3,0))</f>
        <v/>
      </c>
      <c r="C372" s="15" t="str">
        <f>IF(A372="","",VLOOKUP(A372,Tabulka3[[Číslo smlouvy   u pravidelné činnosti]:[Příjmení]],4,0))</f>
        <v/>
      </c>
      <c r="F372" s="94"/>
      <c r="H372" s="113"/>
      <c r="I372" s="113"/>
      <c r="K372" s="15"/>
      <c r="L372" s="15"/>
      <c r="M372" s="15">
        <f t="shared" si="15"/>
        <v>1</v>
      </c>
      <c r="N372" s="15" t="str">
        <f t="shared" si="16"/>
        <v>-</v>
      </c>
      <c r="O372" s="150">
        <f t="shared" si="17"/>
        <v>0</v>
      </c>
      <c r="P372" s="15" t="str">
        <f>IF(COUNTIF('Personálie dobrovolníků '!U:X,N372)&gt;0,"ANO","")</f>
        <v/>
      </c>
      <c r="Q372" s="15"/>
    </row>
    <row r="373" spans="2:17" s="25" customFormat="1" x14ac:dyDescent="0.3">
      <c r="B373" s="15" t="str">
        <f>IF(A373="","",VLOOKUP(A373,Tabulka3[[Číslo smlouvy   u pravidelné činnosti]:[Příjmení]],3,0))</f>
        <v/>
      </c>
      <c r="C373" s="15" t="str">
        <f>IF(A373="","",VLOOKUP(A373,Tabulka3[[Číslo smlouvy   u pravidelné činnosti]:[Příjmení]],4,0))</f>
        <v/>
      </c>
      <c r="F373" s="94"/>
      <c r="H373" s="113"/>
      <c r="I373" s="113"/>
      <c r="K373" s="15"/>
      <c r="L373" s="15"/>
      <c r="M373" s="15">
        <f t="shared" si="15"/>
        <v>1</v>
      </c>
      <c r="N373" s="15" t="str">
        <f t="shared" si="16"/>
        <v>-</v>
      </c>
      <c r="O373" s="150">
        <f t="shared" si="17"/>
        <v>0</v>
      </c>
      <c r="P373" s="15" t="str">
        <f>IF(COUNTIF('Personálie dobrovolníků '!U:X,N373)&gt;0,"ANO","")</f>
        <v/>
      </c>
      <c r="Q373" s="15"/>
    </row>
    <row r="374" spans="2:17" s="25" customFormat="1" x14ac:dyDescent="0.3">
      <c r="B374" s="15" t="str">
        <f>IF(A374="","",VLOOKUP(A374,Tabulka3[[Číslo smlouvy   u pravidelné činnosti]:[Příjmení]],3,0))</f>
        <v/>
      </c>
      <c r="C374" s="15" t="str">
        <f>IF(A374="","",VLOOKUP(A374,Tabulka3[[Číslo smlouvy   u pravidelné činnosti]:[Příjmení]],4,0))</f>
        <v/>
      </c>
      <c r="F374" s="94"/>
      <c r="H374" s="113"/>
      <c r="I374" s="113"/>
      <c r="K374" s="15"/>
      <c r="L374" s="15"/>
      <c r="M374" s="15">
        <f t="shared" si="15"/>
        <v>1</v>
      </c>
      <c r="N374" s="15" t="str">
        <f t="shared" si="16"/>
        <v>-</v>
      </c>
      <c r="O374" s="150">
        <f t="shared" si="17"/>
        <v>0</v>
      </c>
      <c r="P374" s="15" t="str">
        <f>IF(COUNTIF('Personálie dobrovolníků '!U:X,N374)&gt;0,"ANO","")</f>
        <v/>
      </c>
      <c r="Q374" s="15"/>
    </row>
    <row r="375" spans="2:17" s="25" customFormat="1" x14ac:dyDescent="0.3">
      <c r="B375" s="15" t="str">
        <f>IF(A375="","",VLOOKUP(A375,Tabulka3[[Číslo smlouvy   u pravidelné činnosti]:[Příjmení]],3,0))</f>
        <v/>
      </c>
      <c r="C375" s="15" t="str">
        <f>IF(A375="","",VLOOKUP(A375,Tabulka3[[Číslo smlouvy   u pravidelné činnosti]:[Příjmení]],4,0))</f>
        <v/>
      </c>
      <c r="F375" s="94"/>
      <c r="H375" s="113"/>
      <c r="I375" s="113"/>
      <c r="K375" s="15"/>
      <c r="L375" s="15"/>
      <c r="M375" s="15">
        <f t="shared" si="15"/>
        <v>1</v>
      </c>
      <c r="N375" s="15" t="str">
        <f t="shared" si="16"/>
        <v>-</v>
      </c>
      <c r="O375" s="150">
        <f t="shared" si="17"/>
        <v>0</v>
      </c>
      <c r="P375" s="15" t="str">
        <f>IF(COUNTIF('Personálie dobrovolníků '!U:X,N375)&gt;0,"ANO","")</f>
        <v/>
      </c>
      <c r="Q375" s="15"/>
    </row>
    <row r="376" spans="2:17" s="25" customFormat="1" x14ac:dyDescent="0.3">
      <c r="B376" s="15" t="str">
        <f>IF(A376="","",VLOOKUP(A376,Tabulka3[[Číslo smlouvy   u pravidelné činnosti]:[Příjmení]],3,0))</f>
        <v/>
      </c>
      <c r="C376" s="15" t="str">
        <f>IF(A376="","",VLOOKUP(A376,Tabulka3[[Číslo smlouvy   u pravidelné činnosti]:[Příjmení]],4,0))</f>
        <v/>
      </c>
      <c r="F376" s="94"/>
      <c r="H376" s="113"/>
      <c r="I376" s="113"/>
      <c r="K376" s="15"/>
      <c r="L376" s="15"/>
      <c r="M376" s="15">
        <f t="shared" si="15"/>
        <v>1</v>
      </c>
      <c r="N376" s="15" t="str">
        <f t="shared" si="16"/>
        <v>-</v>
      </c>
      <c r="O376" s="150">
        <f t="shared" si="17"/>
        <v>0</v>
      </c>
      <c r="P376" s="15" t="str">
        <f>IF(COUNTIF('Personálie dobrovolníků '!U:X,N376)&gt;0,"ANO","")</f>
        <v/>
      </c>
      <c r="Q376" s="15"/>
    </row>
    <row r="377" spans="2:17" s="25" customFormat="1" x14ac:dyDescent="0.3">
      <c r="B377" s="15" t="str">
        <f>IF(A377="","",VLOOKUP(A377,Tabulka3[[Číslo smlouvy   u pravidelné činnosti]:[Příjmení]],3,0))</f>
        <v/>
      </c>
      <c r="C377" s="15" t="str">
        <f>IF(A377="","",VLOOKUP(A377,Tabulka3[[Číslo smlouvy   u pravidelné činnosti]:[Příjmení]],4,0))</f>
        <v/>
      </c>
      <c r="F377" s="94"/>
      <c r="H377" s="113"/>
      <c r="I377" s="113"/>
      <c r="K377" s="15"/>
      <c r="L377" s="15"/>
      <c r="M377" s="15">
        <f t="shared" si="15"/>
        <v>1</v>
      </c>
      <c r="N377" s="15" t="str">
        <f t="shared" si="16"/>
        <v>-</v>
      </c>
      <c r="O377" s="150">
        <f t="shared" si="17"/>
        <v>0</v>
      </c>
      <c r="P377" s="15" t="str">
        <f>IF(COUNTIF('Personálie dobrovolníků '!U:X,N377)&gt;0,"ANO","")</f>
        <v/>
      </c>
      <c r="Q377" s="15"/>
    </row>
    <row r="378" spans="2:17" s="25" customFormat="1" x14ac:dyDescent="0.3">
      <c r="B378" s="15" t="str">
        <f>IF(A378="","",VLOOKUP(A378,Tabulka3[[Číslo smlouvy   u pravidelné činnosti]:[Příjmení]],3,0))</f>
        <v/>
      </c>
      <c r="C378" s="15" t="str">
        <f>IF(A378="","",VLOOKUP(A378,Tabulka3[[Číslo smlouvy   u pravidelné činnosti]:[Příjmení]],4,0))</f>
        <v/>
      </c>
      <c r="F378" s="94"/>
      <c r="H378" s="113"/>
      <c r="I378" s="113"/>
      <c r="K378" s="15"/>
      <c r="L378" s="15"/>
      <c r="M378" s="15">
        <f t="shared" si="15"/>
        <v>1</v>
      </c>
      <c r="N378" s="15" t="str">
        <f t="shared" si="16"/>
        <v>-</v>
      </c>
      <c r="O378" s="150">
        <f t="shared" si="17"/>
        <v>0</v>
      </c>
      <c r="P378" s="15" t="str">
        <f>IF(COUNTIF('Personálie dobrovolníků '!U:X,N378)&gt;0,"ANO","")</f>
        <v/>
      </c>
      <c r="Q378" s="15"/>
    </row>
    <row r="379" spans="2:17" s="25" customFormat="1" x14ac:dyDescent="0.3">
      <c r="B379" s="15" t="str">
        <f>IF(A379="","",VLOOKUP(A379,Tabulka3[[Číslo smlouvy   u pravidelné činnosti]:[Příjmení]],3,0))</f>
        <v/>
      </c>
      <c r="C379" s="15" t="str">
        <f>IF(A379="","",VLOOKUP(A379,Tabulka3[[Číslo smlouvy   u pravidelné činnosti]:[Příjmení]],4,0))</f>
        <v/>
      </c>
      <c r="F379" s="94"/>
      <c r="H379" s="113"/>
      <c r="I379" s="113"/>
      <c r="K379" s="15"/>
      <c r="L379" s="15"/>
      <c r="M379" s="15">
        <f t="shared" si="15"/>
        <v>1</v>
      </c>
      <c r="N379" s="15" t="str">
        <f t="shared" si="16"/>
        <v>-</v>
      </c>
      <c r="O379" s="150">
        <f t="shared" si="17"/>
        <v>0</v>
      </c>
      <c r="P379" s="15" t="str">
        <f>IF(COUNTIF('Personálie dobrovolníků '!U:X,N379)&gt;0,"ANO","")</f>
        <v/>
      </c>
      <c r="Q379" s="15"/>
    </row>
    <row r="380" spans="2:17" s="25" customFormat="1" x14ac:dyDescent="0.3">
      <c r="B380" s="15" t="str">
        <f>IF(A380="","",VLOOKUP(A380,Tabulka3[[Číslo smlouvy   u pravidelné činnosti]:[Příjmení]],3,0))</f>
        <v/>
      </c>
      <c r="C380" s="15" t="str">
        <f>IF(A380="","",VLOOKUP(A380,Tabulka3[[Číslo smlouvy   u pravidelné činnosti]:[Příjmení]],4,0))</f>
        <v/>
      </c>
      <c r="F380" s="94"/>
      <c r="H380" s="113"/>
      <c r="I380" s="113"/>
      <c r="K380" s="15"/>
      <c r="L380" s="15"/>
      <c r="M380" s="15">
        <f t="shared" si="15"/>
        <v>1</v>
      </c>
      <c r="N380" s="15" t="str">
        <f t="shared" si="16"/>
        <v>-</v>
      </c>
      <c r="O380" s="150">
        <f t="shared" si="17"/>
        <v>0</v>
      </c>
      <c r="P380" s="15" t="str">
        <f>IF(COUNTIF('Personálie dobrovolníků '!U:X,N380)&gt;0,"ANO","")</f>
        <v/>
      </c>
      <c r="Q380" s="15"/>
    </row>
    <row r="381" spans="2:17" s="25" customFormat="1" x14ac:dyDescent="0.3">
      <c r="B381" s="15" t="str">
        <f>IF(A381="","",VLOOKUP(A381,Tabulka3[[Číslo smlouvy   u pravidelné činnosti]:[Příjmení]],3,0))</f>
        <v/>
      </c>
      <c r="C381" s="15" t="str">
        <f>IF(A381="","",VLOOKUP(A381,Tabulka3[[Číslo smlouvy   u pravidelné činnosti]:[Příjmení]],4,0))</f>
        <v/>
      </c>
      <c r="F381" s="94"/>
      <c r="H381" s="113"/>
      <c r="I381" s="113"/>
      <c r="K381" s="15"/>
      <c r="L381" s="15"/>
      <c r="M381" s="15">
        <f t="shared" si="15"/>
        <v>1</v>
      </c>
      <c r="N381" s="15" t="str">
        <f t="shared" si="16"/>
        <v>-</v>
      </c>
      <c r="O381" s="150">
        <f t="shared" si="17"/>
        <v>0</v>
      </c>
      <c r="P381" s="15" t="str">
        <f>IF(COUNTIF('Personálie dobrovolníků '!U:X,N381)&gt;0,"ANO","")</f>
        <v/>
      </c>
      <c r="Q381" s="15"/>
    </row>
    <row r="382" spans="2:17" s="25" customFormat="1" x14ac:dyDescent="0.3">
      <c r="B382" s="15" t="str">
        <f>IF(A382="","",VLOOKUP(A382,Tabulka3[[Číslo smlouvy   u pravidelné činnosti]:[Příjmení]],3,0))</f>
        <v/>
      </c>
      <c r="C382" s="15" t="str">
        <f>IF(A382="","",VLOOKUP(A382,Tabulka3[[Číslo smlouvy   u pravidelné činnosti]:[Příjmení]],4,0))</f>
        <v/>
      </c>
      <c r="F382" s="94"/>
      <c r="H382" s="113"/>
      <c r="I382" s="113"/>
      <c r="K382" s="15"/>
      <c r="L382" s="15"/>
      <c r="M382" s="15">
        <f t="shared" si="15"/>
        <v>1</v>
      </c>
      <c r="N382" s="15" t="str">
        <f t="shared" si="16"/>
        <v>-</v>
      </c>
      <c r="O382" s="150">
        <f t="shared" si="17"/>
        <v>0</v>
      </c>
      <c r="P382" s="15" t="str">
        <f>IF(COUNTIF('Personálie dobrovolníků '!U:X,N382)&gt;0,"ANO","")</f>
        <v/>
      </c>
      <c r="Q382" s="15"/>
    </row>
    <row r="383" spans="2:17" s="25" customFormat="1" x14ac:dyDescent="0.3">
      <c r="B383" s="15" t="str">
        <f>IF(A383="","",VLOOKUP(A383,Tabulka3[[Číslo smlouvy   u pravidelné činnosti]:[Příjmení]],3,0))</f>
        <v/>
      </c>
      <c r="C383" s="15" t="str">
        <f>IF(A383="","",VLOOKUP(A383,Tabulka3[[Číslo smlouvy   u pravidelné činnosti]:[Příjmení]],4,0))</f>
        <v/>
      </c>
      <c r="F383" s="94"/>
      <c r="H383" s="113"/>
      <c r="I383" s="113"/>
      <c r="K383" s="15"/>
      <c r="L383" s="15"/>
      <c r="M383" s="15">
        <f t="shared" si="15"/>
        <v>1</v>
      </c>
      <c r="N383" s="15" t="str">
        <f t="shared" si="16"/>
        <v>-</v>
      </c>
      <c r="O383" s="150">
        <f t="shared" si="17"/>
        <v>0</v>
      </c>
      <c r="P383" s="15" t="str">
        <f>IF(COUNTIF('Personálie dobrovolníků '!U:X,N383)&gt;0,"ANO","")</f>
        <v/>
      </c>
      <c r="Q383" s="15"/>
    </row>
    <row r="384" spans="2:17" s="25" customFormat="1" x14ac:dyDescent="0.3">
      <c r="B384" s="15" t="str">
        <f>IF(A384="","",VLOOKUP(A384,Tabulka3[[Číslo smlouvy   u pravidelné činnosti]:[Příjmení]],3,0))</f>
        <v/>
      </c>
      <c r="C384" s="15" t="str">
        <f>IF(A384="","",VLOOKUP(A384,Tabulka3[[Číslo smlouvy   u pravidelné činnosti]:[Příjmení]],4,0))</f>
        <v/>
      </c>
      <c r="F384" s="94"/>
      <c r="H384" s="113"/>
      <c r="I384" s="113"/>
      <c r="K384" s="15"/>
      <c r="L384" s="15"/>
      <c r="M384" s="15">
        <f t="shared" si="15"/>
        <v>1</v>
      </c>
      <c r="N384" s="15" t="str">
        <f t="shared" si="16"/>
        <v>-</v>
      </c>
      <c r="O384" s="150">
        <f t="shared" si="17"/>
        <v>0</v>
      </c>
      <c r="P384" s="15" t="str">
        <f>IF(COUNTIF('Personálie dobrovolníků '!U:X,N384)&gt;0,"ANO","")</f>
        <v/>
      </c>
      <c r="Q384" s="15"/>
    </row>
    <row r="385" spans="2:17" s="25" customFormat="1" x14ac:dyDescent="0.3">
      <c r="B385" s="15" t="str">
        <f>IF(A385="","",VLOOKUP(A385,Tabulka3[[Číslo smlouvy   u pravidelné činnosti]:[Příjmení]],3,0))</f>
        <v/>
      </c>
      <c r="C385" s="15" t="str">
        <f>IF(A385="","",VLOOKUP(A385,Tabulka3[[Číslo smlouvy   u pravidelné činnosti]:[Příjmení]],4,0))</f>
        <v/>
      </c>
      <c r="F385" s="94"/>
      <c r="H385" s="113"/>
      <c r="I385" s="113"/>
      <c r="K385" s="15"/>
      <c r="L385" s="15"/>
      <c r="M385" s="15">
        <f t="shared" si="15"/>
        <v>1</v>
      </c>
      <c r="N385" s="15" t="str">
        <f t="shared" si="16"/>
        <v>-</v>
      </c>
      <c r="O385" s="150">
        <f t="shared" si="17"/>
        <v>0</v>
      </c>
      <c r="P385" s="15" t="str">
        <f>IF(COUNTIF('Personálie dobrovolníků '!U:X,N385)&gt;0,"ANO","")</f>
        <v/>
      </c>
      <c r="Q385" s="15"/>
    </row>
    <row r="386" spans="2:17" s="25" customFormat="1" x14ac:dyDescent="0.3">
      <c r="B386" s="15" t="str">
        <f>IF(A386="","",VLOOKUP(A386,Tabulka3[[Číslo smlouvy   u pravidelné činnosti]:[Příjmení]],3,0))</f>
        <v/>
      </c>
      <c r="C386" s="15" t="str">
        <f>IF(A386="","",VLOOKUP(A386,Tabulka3[[Číslo smlouvy   u pravidelné činnosti]:[Příjmení]],4,0))</f>
        <v/>
      </c>
      <c r="F386" s="94"/>
      <c r="H386" s="113"/>
      <c r="I386" s="113"/>
      <c r="K386" s="15"/>
      <c r="L386" s="15"/>
      <c r="M386" s="15">
        <f t="shared" si="15"/>
        <v>1</v>
      </c>
      <c r="N386" s="15" t="str">
        <f t="shared" si="16"/>
        <v>-</v>
      </c>
      <c r="O386" s="150">
        <f t="shared" si="17"/>
        <v>0</v>
      </c>
      <c r="P386" s="15" t="str">
        <f>IF(COUNTIF('Personálie dobrovolníků '!U:X,N386)&gt;0,"ANO","")</f>
        <v/>
      </c>
      <c r="Q386" s="15"/>
    </row>
    <row r="387" spans="2:17" s="25" customFormat="1" x14ac:dyDescent="0.3">
      <c r="B387" s="15" t="str">
        <f>IF(A387="","",VLOOKUP(A387,Tabulka3[[Číslo smlouvy   u pravidelné činnosti]:[Příjmení]],3,0))</f>
        <v/>
      </c>
      <c r="C387" s="15" t="str">
        <f>IF(A387="","",VLOOKUP(A387,Tabulka3[[Číslo smlouvy   u pravidelné činnosti]:[Příjmení]],4,0))</f>
        <v/>
      </c>
      <c r="F387" s="94"/>
      <c r="H387" s="113"/>
      <c r="I387" s="113"/>
      <c r="K387" s="15"/>
      <c r="L387" s="15"/>
      <c r="M387" s="15">
        <f t="shared" si="15"/>
        <v>1</v>
      </c>
      <c r="N387" s="15" t="str">
        <f t="shared" si="16"/>
        <v>-</v>
      </c>
      <c r="O387" s="150">
        <f t="shared" si="17"/>
        <v>0</v>
      </c>
      <c r="P387" s="15" t="str">
        <f>IF(COUNTIF('Personálie dobrovolníků '!U:X,N387)&gt;0,"ANO","")</f>
        <v/>
      </c>
      <c r="Q387" s="15"/>
    </row>
    <row r="388" spans="2:17" s="25" customFormat="1" x14ac:dyDescent="0.3">
      <c r="B388" s="15" t="str">
        <f>IF(A388="","",VLOOKUP(A388,Tabulka3[[Číslo smlouvy   u pravidelné činnosti]:[Příjmení]],3,0))</f>
        <v/>
      </c>
      <c r="C388" s="15" t="str">
        <f>IF(A388="","",VLOOKUP(A388,Tabulka3[[Číslo smlouvy   u pravidelné činnosti]:[Příjmení]],4,0))</f>
        <v/>
      </c>
      <c r="F388" s="94"/>
      <c r="H388" s="113"/>
      <c r="I388" s="113"/>
      <c r="K388" s="15"/>
      <c r="L388" s="15"/>
      <c r="M388" s="15">
        <f t="shared" ref="M388:M451" si="18">IF(OR(
   AND($H388=$K$12, $I388=$L$4),
   AND($H388=$K$12, $I388=$L$5),
   AND($H388=$K$12, $I388=$L$6),
   AND($H388=$K$12, $I388=$L$7),
   AND($H388=$K$11, $I388=$L$4),
   AND($H388=$K$11, $I388=$L$5),
   AND($H388=$K$11, $I388=$L$6),
   AND($H388=$K$11, $I388=$L$7),
   AND($H388=$K$5, $I388=$L$5),
   AND($H388=$K$6, $I388=$L$4),
   AND($H388=$K$6, $I388=$L$5),
   AND($H388=$K$6, $I388=$L$7),
   AND($H388=$K$4, $I388=$L$6),
), 0, 1)</f>
        <v>1</v>
      </c>
      <c r="N388" s="15" t="str">
        <f t="shared" ref="N388:N451" si="19">A388 &amp; "-" &amp; J388</f>
        <v>-</v>
      </c>
      <c r="O388" s="150">
        <f t="shared" ref="O388:O451" si="20">IF(AND(M388&lt;&gt;0, P388="ANO"), 1, 0)</f>
        <v>0</v>
      </c>
      <c r="P388" s="15" t="str">
        <f>IF(COUNTIF('Personálie dobrovolníků '!U:X,N388)&gt;0,"ANO","")</f>
        <v/>
      </c>
      <c r="Q388" s="15"/>
    </row>
    <row r="389" spans="2:17" s="25" customFormat="1" x14ac:dyDescent="0.3">
      <c r="B389" s="15" t="str">
        <f>IF(A389="","",VLOOKUP(A389,Tabulka3[[Číslo smlouvy   u pravidelné činnosti]:[Příjmení]],3,0))</f>
        <v/>
      </c>
      <c r="C389" s="15" t="str">
        <f>IF(A389="","",VLOOKUP(A389,Tabulka3[[Číslo smlouvy   u pravidelné činnosti]:[Příjmení]],4,0))</f>
        <v/>
      </c>
      <c r="F389" s="94"/>
      <c r="H389" s="113"/>
      <c r="I389" s="113"/>
      <c r="K389" s="15"/>
      <c r="L389" s="15"/>
      <c r="M389" s="15">
        <f t="shared" si="18"/>
        <v>1</v>
      </c>
      <c r="N389" s="15" t="str">
        <f t="shared" si="19"/>
        <v>-</v>
      </c>
      <c r="O389" s="150">
        <f t="shared" si="20"/>
        <v>0</v>
      </c>
      <c r="P389" s="15" t="str">
        <f>IF(COUNTIF('Personálie dobrovolníků '!U:X,N389)&gt;0,"ANO","")</f>
        <v/>
      </c>
      <c r="Q389" s="15"/>
    </row>
    <row r="390" spans="2:17" s="25" customFormat="1" x14ac:dyDescent="0.3">
      <c r="B390" s="15" t="str">
        <f>IF(A390="","",VLOOKUP(A390,Tabulka3[[Číslo smlouvy   u pravidelné činnosti]:[Příjmení]],3,0))</f>
        <v/>
      </c>
      <c r="C390" s="15" t="str">
        <f>IF(A390="","",VLOOKUP(A390,Tabulka3[[Číslo smlouvy   u pravidelné činnosti]:[Příjmení]],4,0))</f>
        <v/>
      </c>
      <c r="F390" s="94"/>
      <c r="H390" s="113"/>
      <c r="I390" s="113"/>
      <c r="K390" s="15"/>
      <c r="L390" s="15"/>
      <c r="M390" s="15">
        <f t="shared" si="18"/>
        <v>1</v>
      </c>
      <c r="N390" s="15" t="str">
        <f t="shared" si="19"/>
        <v>-</v>
      </c>
      <c r="O390" s="150">
        <f t="shared" si="20"/>
        <v>0</v>
      </c>
      <c r="P390" s="15" t="str">
        <f>IF(COUNTIF('Personálie dobrovolníků '!U:X,N390)&gt;0,"ANO","")</f>
        <v/>
      </c>
      <c r="Q390" s="15"/>
    </row>
    <row r="391" spans="2:17" s="25" customFormat="1" x14ac:dyDescent="0.3">
      <c r="B391" s="15" t="str">
        <f>IF(A391="","",VLOOKUP(A391,Tabulka3[[Číslo smlouvy   u pravidelné činnosti]:[Příjmení]],3,0))</f>
        <v/>
      </c>
      <c r="C391" s="15" t="str">
        <f>IF(A391="","",VLOOKUP(A391,Tabulka3[[Číslo smlouvy   u pravidelné činnosti]:[Příjmení]],4,0))</f>
        <v/>
      </c>
      <c r="F391" s="94"/>
      <c r="H391" s="113"/>
      <c r="I391" s="113"/>
      <c r="K391" s="15"/>
      <c r="L391" s="15"/>
      <c r="M391" s="15">
        <f t="shared" si="18"/>
        <v>1</v>
      </c>
      <c r="N391" s="15" t="str">
        <f t="shared" si="19"/>
        <v>-</v>
      </c>
      <c r="O391" s="150">
        <f t="shared" si="20"/>
        <v>0</v>
      </c>
      <c r="P391" s="15" t="str">
        <f>IF(COUNTIF('Personálie dobrovolníků '!U:X,N391)&gt;0,"ANO","")</f>
        <v/>
      </c>
      <c r="Q391" s="15"/>
    </row>
    <row r="392" spans="2:17" s="25" customFormat="1" x14ac:dyDescent="0.3">
      <c r="B392" s="15" t="str">
        <f>IF(A392="","",VLOOKUP(A392,Tabulka3[[Číslo smlouvy   u pravidelné činnosti]:[Příjmení]],3,0))</f>
        <v/>
      </c>
      <c r="C392" s="15" t="str">
        <f>IF(A392="","",VLOOKUP(A392,Tabulka3[[Číslo smlouvy   u pravidelné činnosti]:[Příjmení]],4,0))</f>
        <v/>
      </c>
      <c r="F392" s="94"/>
      <c r="H392" s="113"/>
      <c r="I392" s="113"/>
      <c r="K392" s="15"/>
      <c r="L392" s="15"/>
      <c r="M392" s="15">
        <f t="shared" si="18"/>
        <v>1</v>
      </c>
      <c r="N392" s="15" t="str">
        <f t="shared" si="19"/>
        <v>-</v>
      </c>
      <c r="O392" s="150">
        <f t="shared" si="20"/>
        <v>0</v>
      </c>
      <c r="P392" s="15" t="str">
        <f>IF(COUNTIF('Personálie dobrovolníků '!U:X,N392)&gt;0,"ANO","")</f>
        <v/>
      </c>
      <c r="Q392" s="15"/>
    </row>
    <row r="393" spans="2:17" s="25" customFormat="1" x14ac:dyDescent="0.3">
      <c r="B393" s="15" t="str">
        <f>IF(A393="","",VLOOKUP(A393,Tabulka3[[Číslo smlouvy   u pravidelné činnosti]:[Příjmení]],3,0))</f>
        <v/>
      </c>
      <c r="C393" s="15" t="str">
        <f>IF(A393="","",VLOOKUP(A393,Tabulka3[[Číslo smlouvy   u pravidelné činnosti]:[Příjmení]],4,0))</f>
        <v/>
      </c>
      <c r="F393" s="94"/>
      <c r="H393" s="113"/>
      <c r="I393" s="113"/>
      <c r="K393" s="15"/>
      <c r="L393" s="15"/>
      <c r="M393" s="15">
        <f t="shared" si="18"/>
        <v>1</v>
      </c>
      <c r="N393" s="15" t="str">
        <f t="shared" si="19"/>
        <v>-</v>
      </c>
      <c r="O393" s="150">
        <f t="shared" si="20"/>
        <v>0</v>
      </c>
      <c r="P393" s="15" t="str">
        <f>IF(COUNTIF('Personálie dobrovolníků '!U:X,N393)&gt;0,"ANO","")</f>
        <v/>
      </c>
      <c r="Q393" s="15"/>
    </row>
    <row r="394" spans="2:17" s="25" customFormat="1" x14ac:dyDescent="0.3">
      <c r="B394" s="15" t="str">
        <f>IF(A394="","",VLOOKUP(A394,Tabulka3[[Číslo smlouvy   u pravidelné činnosti]:[Příjmení]],3,0))</f>
        <v/>
      </c>
      <c r="C394" s="15" t="str">
        <f>IF(A394="","",VLOOKUP(A394,Tabulka3[[Číslo smlouvy   u pravidelné činnosti]:[Příjmení]],4,0))</f>
        <v/>
      </c>
      <c r="F394" s="94"/>
      <c r="H394" s="113"/>
      <c r="I394" s="113"/>
      <c r="K394" s="15"/>
      <c r="L394" s="15"/>
      <c r="M394" s="15">
        <f t="shared" si="18"/>
        <v>1</v>
      </c>
      <c r="N394" s="15" t="str">
        <f t="shared" si="19"/>
        <v>-</v>
      </c>
      <c r="O394" s="150">
        <f t="shared" si="20"/>
        <v>0</v>
      </c>
      <c r="P394" s="15" t="str">
        <f>IF(COUNTIF('Personálie dobrovolníků '!U:X,N394)&gt;0,"ANO","")</f>
        <v/>
      </c>
      <c r="Q394" s="15"/>
    </row>
    <row r="395" spans="2:17" s="25" customFormat="1" x14ac:dyDescent="0.3">
      <c r="B395" s="15" t="str">
        <f>IF(A395="","",VLOOKUP(A395,Tabulka3[[Číslo smlouvy   u pravidelné činnosti]:[Příjmení]],3,0))</f>
        <v/>
      </c>
      <c r="C395" s="15" t="str">
        <f>IF(A395="","",VLOOKUP(A395,Tabulka3[[Číslo smlouvy   u pravidelné činnosti]:[Příjmení]],4,0))</f>
        <v/>
      </c>
      <c r="F395" s="94"/>
      <c r="H395" s="113"/>
      <c r="I395" s="113"/>
      <c r="K395" s="15"/>
      <c r="L395" s="15"/>
      <c r="M395" s="15">
        <f t="shared" si="18"/>
        <v>1</v>
      </c>
      <c r="N395" s="15" t="str">
        <f t="shared" si="19"/>
        <v>-</v>
      </c>
      <c r="O395" s="150">
        <f t="shared" si="20"/>
        <v>0</v>
      </c>
      <c r="P395" s="15" t="str">
        <f>IF(COUNTIF('Personálie dobrovolníků '!U:X,N395)&gt;0,"ANO","")</f>
        <v/>
      </c>
      <c r="Q395" s="15"/>
    </row>
    <row r="396" spans="2:17" s="25" customFormat="1" x14ac:dyDescent="0.3">
      <c r="B396" s="15" t="str">
        <f>IF(A396="","",VLOOKUP(A396,Tabulka3[[Číslo smlouvy   u pravidelné činnosti]:[Příjmení]],3,0))</f>
        <v/>
      </c>
      <c r="C396" s="15" t="str">
        <f>IF(A396="","",VLOOKUP(A396,Tabulka3[[Číslo smlouvy   u pravidelné činnosti]:[Příjmení]],4,0))</f>
        <v/>
      </c>
      <c r="F396" s="94"/>
      <c r="H396" s="113"/>
      <c r="I396" s="113"/>
      <c r="K396" s="15"/>
      <c r="L396" s="15"/>
      <c r="M396" s="15">
        <f t="shared" si="18"/>
        <v>1</v>
      </c>
      <c r="N396" s="15" t="str">
        <f t="shared" si="19"/>
        <v>-</v>
      </c>
      <c r="O396" s="150">
        <f t="shared" si="20"/>
        <v>0</v>
      </c>
      <c r="P396" s="15" t="str">
        <f>IF(COUNTIF('Personálie dobrovolníků '!U:X,N396)&gt;0,"ANO","")</f>
        <v/>
      </c>
      <c r="Q396" s="15"/>
    </row>
    <row r="397" spans="2:17" s="25" customFormat="1" x14ac:dyDescent="0.3">
      <c r="B397" s="15" t="str">
        <f>IF(A397="","",VLOOKUP(A397,Tabulka3[[Číslo smlouvy   u pravidelné činnosti]:[Příjmení]],3,0))</f>
        <v/>
      </c>
      <c r="C397" s="15" t="str">
        <f>IF(A397="","",VLOOKUP(A397,Tabulka3[[Číslo smlouvy   u pravidelné činnosti]:[Příjmení]],4,0))</f>
        <v/>
      </c>
      <c r="F397" s="94"/>
      <c r="H397" s="113"/>
      <c r="I397" s="113"/>
      <c r="K397" s="15"/>
      <c r="L397" s="15"/>
      <c r="M397" s="15">
        <f t="shared" si="18"/>
        <v>1</v>
      </c>
      <c r="N397" s="15" t="str">
        <f t="shared" si="19"/>
        <v>-</v>
      </c>
      <c r="O397" s="150">
        <f t="shared" si="20"/>
        <v>0</v>
      </c>
      <c r="P397" s="15" t="str">
        <f>IF(COUNTIF('Personálie dobrovolníků '!U:X,N397)&gt;0,"ANO","")</f>
        <v/>
      </c>
      <c r="Q397" s="15"/>
    </row>
    <row r="398" spans="2:17" s="25" customFormat="1" x14ac:dyDescent="0.3">
      <c r="B398" s="15" t="str">
        <f>IF(A398="","",VLOOKUP(A398,Tabulka3[[Číslo smlouvy   u pravidelné činnosti]:[Příjmení]],3,0))</f>
        <v/>
      </c>
      <c r="C398" s="15" t="str">
        <f>IF(A398="","",VLOOKUP(A398,Tabulka3[[Číslo smlouvy   u pravidelné činnosti]:[Příjmení]],4,0))</f>
        <v/>
      </c>
      <c r="F398" s="94"/>
      <c r="H398" s="113"/>
      <c r="I398" s="113"/>
      <c r="K398" s="15"/>
      <c r="L398" s="15"/>
      <c r="M398" s="15">
        <f t="shared" si="18"/>
        <v>1</v>
      </c>
      <c r="N398" s="15" t="str">
        <f t="shared" si="19"/>
        <v>-</v>
      </c>
      <c r="O398" s="150">
        <f t="shared" si="20"/>
        <v>0</v>
      </c>
      <c r="P398" s="15" t="str">
        <f>IF(COUNTIF('Personálie dobrovolníků '!U:X,N398)&gt;0,"ANO","")</f>
        <v/>
      </c>
      <c r="Q398" s="15"/>
    </row>
    <row r="399" spans="2:17" s="25" customFormat="1" x14ac:dyDescent="0.3">
      <c r="B399" s="15" t="str">
        <f>IF(A399="","",VLOOKUP(A399,Tabulka3[[Číslo smlouvy   u pravidelné činnosti]:[Příjmení]],3,0))</f>
        <v/>
      </c>
      <c r="C399" s="15" t="str">
        <f>IF(A399="","",VLOOKUP(A399,Tabulka3[[Číslo smlouvy   u pravidelné činnosti]:[Příjmení]],4,0))</f>
        <v/>
      </c>
      <c r="F399" s="94"/>
      <c r="H399" s="113"/>
      <c r="I399" s="113"/>
      <c r="K399" s="15"/>
      <c r="L399" s="15"/>
      <c r="M399" s="15">
        <f t="shared" si="18"/>
        <v>1</v>
      </c>
      <c r="N399" s="15" t="str">
        <f t="shared" si="19"/>
        <v>-</v>
      </c>
      <c r="O399" s="150">
        <f t="shared" si="20"/>
        <v>0</v>
      </c>
      <c r="P399" s="15" t="str">
        <f>IF(COUNTIF('Personálie dobrovolníků '!U:X,N399)&gt;0,"ANO","")</f>
        <v/>
      </c>
      <c r="Q399" s="15"/>
    </row>
    <row r="400" spans="2:17" s="25" customFormat="1" x14ac:dyDescent="0.3">
      <c r="B400" s="15" t="str">
        <f>IF(A400="","",VLOOKUP(A400,Tabulka3[[Číslo smlouvy   u pravidelné činnosti]:[Příjmení]],3,0))</f>
        <v/>
      </c>
      <c r="C400" s="15" t="str">
        <f>IF(A400="","",VLOOKUP(A400,Tabulka3[[Číslo smlouvy   u pravidelné činnosti]:[Příjmení]],4,0))</f>
        <v/>
      </c>
      <c r="F400" s="94"/>
      <c r="H400" s="113"/>
      <c r="I400" s="113"/>
      <c r="K400" s="15"/>
      <c r="L400" s="15"/>
      <c r="M400" s="15">
        <f t="shared" si="18"/>
        <v>1</v>
      </c>
      <c r="N400" s="15" t="str">
        <f t="shared" si="19"/>
        <v>-</v>
      </c>
      <c r="O400" s="150">
        <f t="shared" si="20"/>
        <v>0</v>
      </c>
      <c r="P400" s="15" t="str">
        <f>IF(COUNTIF('Personálie dobrovolníků '!U:X,N400)&gt;0,"ANO","")</f>
        <v/>
      </c>
      <c r="Q400" s="15"/>
    </row>
    <row r="401" spans="2:17" s="25" customFormat="1" x14ac:dyDescent="0.3">
      <c r="B401" s="15" t="str">
        <f>IF(A401="","",VLOOKUP(A401,Tabulka3[[Číslo smlouvy   u pravidelné činnosti]:[Příjmení]],3,0))</f>
        <v/>
      </c>
      <c r="C401" s="15" t="str">
        <f>IF(A401="","",VLOOKUP(A401,Tabulka3[[Číslo smlouvy   u pravidelné činnosti]:[Příjmení]],4,0))</f>
        <v/>
      </c>
      <c r="F401" s="94"/>
      <c r="H401" s="113"/>
      <c r="I401" s="113"/>
      <c r="K401" s="15"/>
      <c r="L401" s="15"/>
      <c r="M401" s="15">
        <f t="shared" si="18"/>
        <v>1</v>
      </c>
      <c r="N401" s="15" t="str">
        <f t="shared" si="19"/>
        <v>-</v>
      </c>
      <c r="O401" s="150">
        <f t="shared" si="20"/>
        <v>0</v>
      </c>
      <c r="P401" s="15" t="str">
        <f>IF(COUNTIF('Personálie dobrovolníků '!U:X,N401)&gt;0,"ANO","")</f>
        <v/>
      </c>
      <c r="Q401" s="15"/>
    </row>
    <row r="402" spans="2:17" s="25" customFormat="1" x14ac:dyDescent="0.3">
      <c r="B402" s="15" t="str">
        <f>IF(A402="","",VLOOKUP(A402,Tabulka3[[Číslo smlouvy   u pravidelné činnosti]:[Příjmení]],3,0))</f>
        <v/>
      </c>
      <c r="C402" s="15" t="str">
        <f>IF(A402="","",VLOOKUP(A402,Tabulka3[[Číslo smlouvy   u pravidelné činnosti]:[Příjmení]],4,0))</f>
        <v/>
      </c>
      <c r="F402" s="94"/>
      <c r="H402" s="113"/>
      <c r="I402" s="113"/>
      <c r="K402" s="15"/>
      <c r="L402" s="15"/>
      <c r="M402" s="15">
        <f t="shared" si="18"/>
        <v>1</v>
      </c>
      <c r="N402" s="15" t="str">
        <f t="shared" si="19"/>
        <v>-</v>
      </c>
      <c r="O402" s="150">
        <f t="shared" si="20"/>
        <v>0</v>
      </c>
      <c r="P402" s="15" t="str">
        <f>IF(COUNTIF('Personálie dobrovolníků '!U:X,N402)&gt;0,"ANO","")</f>
        <v/>
      </c>
      <c r="Q402" s="15"/>
    </row>
    <row r="403" spans="2:17" s="25" customFormat="1" x14ac:dyDescent="0.3">
      <c r="B403" s="15" t="str">
        <f>IF(A403="","",VLOOKUP(A403,Tabulka3[[Číslo smlouvy   u pravidelné činnosti]:[Příjmení]],3,0))</f>
        <v/>
      </c>
      <c r="C403" s="15" t="str">
        <f>IF(A403="","",VLOOKUP(A403,Tabulka3[[Číslo smlouvy   u pravidelné činnosti]:[Příjmení]],4,0))</f>
        <v/>
      </c>
      <c r="F403" s="94"/>
      <c r="H403" s="113"/>
      <c r="I403" s="113"/>
      <c r="K403" s="15"/>
      <c r="L403" s="15"/>
      <c r="M403" s="15">
        <f t="shared" si="18"/>
        <v>1</v>
      </c>
      <c r="N403" s="15" t="str">
        <f t="shared" si="19"/>
        <v>-</v>
      </c>
      <c r="O403" s="150">
        <f t="shared" si="20"/>
        <v>0</v>
      </c>
      <c r="P403" s="15" t="str">
        <f>IF(COUNTIF('Personálie dobrovolníků '!U:X,N403)&gt;0,"ANO","")</f>
        <v/>
      </c>
      <c r="Q403" s="15"/>
    </row>
    <row r="404" spans="2:17" s="25" customFormat="1" x14ac:dyDescent="0.3">
      <c r="B404" s="15" t="str">
        <f>IF(A404="","",VLOOKUP(A404,Tabulka3[[Číslo smlouvy   u pravidelné činnosti]:[Příjmení]],3,0))</f>
        <v/>
      </c>
      <c r="C404" s="15" t="str">
        <f>IF(A404="","",VLOOKUP(A404,Tabulka3[[Číslo smlouvy   u pravidelné činnosti]:[Příjmení]],4,0))</f>
        <v/>
      </c>
      <c r="F404" s="94"/>
      <c r="H404" s="113"/>
      <c r="I404" s="113"/>
      <c r="K404" s="15"/>
      <c r="L404" s="15"/>
      <c r="M404" s="15">
        <f t="shared" si="18"/>
        <v>1</v>
      </c>
      <c r="N404" s="15" t="str">
        <f t="shared" si="19"/>
        <v>-</v>
      </c>
      <c r="O404" s="150">
        <f t="shared" si="20"/>
        <v>0</v>
      </c>
      <c r="P404" s="15" t="str">
        <f>IF(COUNTIF('Personálie dobrovolníků '!U:X,N404)&gt;0,"ANO","")</f>
        <v/>
      </c>
      <c r="Q404" s="15"/>
    </row>
    <row r="405" spans="2:17" s="25" customFormat="1" x14ac:dyDescent="0.3">
      <c r="B405" s="15" t="str">
        <f>IF(A405="","",VLOOKUP(A405,Tabulka3[[Číslo smlouvy   u pravidelné činnosti]:[Příjmení]],3,0))</f>
        <v/>
      </c>
      <c r="C405" s="15" t="str">
        <f>IF(A405="","",VLOOKUP(A405,Tabulka3[[Číslo smlouvy   u pravidelné činnosti]:[Příjmení]],4,0))</f>
        <v/>
      </c>
      <c r="F405" s="94"/>
      <c r="H405" s="113"/>
      <c r="I405" s="113"/>
      <c r="K405" s="15"/>
      <c r="L405" s="15"/>
      <c r="M405" s="15">
        <f t="shared" si="18"/>
        <v>1</v>
      </c>
      <c r="N405" s="15" t="str">
        <f t="shared" si="19"/>
        <v>-</v>
      </c>
      <c r="O405" s="150">
        <f t="shared" si="20"/>
        <v>0</v>
      </c>
      <c r="P405" s="15" t="str">
        <f>IF(COUNTIF('Personálie dobrovolníků '!U:X,N405)&gt;0,"ANO","")</f>
        <v/>
      </c>
      <c r="Q405" s="15"/>
    </row>
    <row r="406" spans="2:17" s="25" customFormat="1" x14ac:dyDescent="0.3">
      <c r="B406" s="15" t="str">
        <f>IF(A406="","",VLOOKUP(A406,Tabulka3[[Číslo smlouvy   u pravidelné činnosti]:[Příjmení]],3,0))</f>
        <v/>
      </c>
      <c r="C406" s="15" t="str">
        <f>IF(A406="","",VLOOKUP(A406,Tabulka3[[Číslo smlouvy   u pravidelné činnosti]:[Příjmení]],4,0))</f>
        <v/>
      </c>
      <c r="F406" s="94"/>
      <c r="H406" s="113"/>
      <c r="I406" s="113"/>
      <c r="K406" s="15"/>
      <c r="L406" s="15"/>
      <c r="M406" s="15">
        <f t="shared" si="18"/>
        <v>1</v>
      </c>
      <c r="N406" s="15" t="str">
        <f t="shared" si="19"/>
        <v>-</v>
      </c>
      <c r="O406" s="150">
        <f t="shared" si="20"/>
        <v>0</v>
      </c>
      <c r="P406" s="15" t="str">
        <f>IF(COUNTIF('Personálie dobrovolníků '!U:X,N406)&gt;0,"ANO","")</f>
        <v/>
      </c>
      <c r="Q406" s="15"/>
    </row>
    <row r="407" spans="2:17" s="25" customFormat="1" x14ac:dyDescent="0.3">
      <c r="B407" s="15" t="str">
        <f>IF(A407="","",VLOOKUP(A407,Tabulka3[[Číslo smlouvy   u pravidelné činnosti]:[Příjmení]],3,0))</f>
        <v/>
      </c>
      <c r="C407" s="15" t="str">
        <f>IF(A407="","",VLOOKUP(A407,Tabulka3[[Číslo smlouvy   u pravidelné činnosti]:[Příjmení]],4,0))</f>
        <v/>
      </c>
      <c r="F407" s="94"/>
      <c r="H407" s="113"/>
      <c r="I407" s="113"/>
      <c r="K407" s="15"/>
      <c r="L407" s="15"/>
      <c r="M407" s="15">
        <f t="shared" si="18"/>
        <v>1</v>
      </c>
      <c r="N407" s="15" t="str">
        <f t="shared" si="19"/>
        <v>-</v>
      </c>
      <c r="O407" s="150">
        <f t="shared" si="20"/>
        <v>0</v>
      </c>
      <c r="P407" s="15" t="str">
        <f>IF(COUNTIF('Personálie dobrovolníků '!U:X,N407)&gt;0,"ANO","")</f>
        <v/>
      </c>
      <c r="Q407" s="15"/>
    </row>
    <row r="408" spans="2:17" s="25" customFormat="1" x14ac:dyDescent="0.3">
      <c r="B408" s="15" t="str">
        <f>IF(A408="","",VLOOKUP(A408,Tabulka3[[Číslo smlouvy   u pravidelné činnosti]:[Příjmení]],3,0))</f>
        <v/>
      </c>
      <c r="C408" s="15" t="str">
        <f>IF(A408="","",VLOOKUP(A408,Tabulka3[[Číslo smlouvy   u pravidelné činnosti]:[Příjmení]],4,0))</f>
        <v/>
      </c>
      <c r="F408" s="94"/>
      <c r="H408" s="113"/>
      <c r="I408" s="113"/>
      <c r="K408" s="15"/>
      <c r="L408" s="15"/>
      <c r="M408" s="15">
        <f t="shared" si="18"/>
        <v>1</v>
      </c>
      <c r="N408" s="15" t="str">
        <f t="shared" si="19"/>
        <v>-</v>
      </c>
      <c r="O408" s="150">
        <f t="shared" si="20"/>
        <v>0</v>
      </c>
      <c r="P408" s="15" t="str">
        <f>IF(COUNTIF('Personálie dobrovolníků '!U:X,N408)&gt;0,"ANO","")</f>
        <v/>
      </c>
      <c r="Q408" s="15"/>
    </row>
    <row r="409" spans="2:17" s="25" customFormat="1" x14ac:dyDescent="0.3">
      <c r="B409" s="15" t="str">
        <f>IF(A409="","",VLOOKUP(A409,Tabulka3[[Číslo smlouvy   u pravidelné činnosti]:[Příjmení]],3,0))</f>
        <v/>
      </c>
      <c r="C409" s="15" t="str">
        <f>IF(A409="","",VLOOKUP(A409,Tabulka3[[Číslo smlouvy   u pravidelné činnosti]:[Příjmení]],4,0))</f>
        <v/>
      </c>
      <c r="F409" s="94"/>
      <c r="H409" s="113"/>
      <c r="I409" s="113"/>
      <c r="K409" s="15"/>
      <c r="L409" s="15"/>
      <c r="M409" s="15">
        <f t="shared" si="18"/>
        <v>1</v>
      </c>
      <c r="N409" s="15" t="str">
        <f t="shared" si="19"/>
        <v>-</v>
      </c>
      <c r="O409" s="150">
        <f t="shared" si="20"/>
        <v>0</v>
      </c>
      <c r="P409" s="15" t="str">
        <f>IF(COUNTIF('Personálie dobrovolníků '!U:X,N409)&gt;0,"ANO","")</f>
        <v/>
      </c>
      <c r="Q409" s="15"/>
    </row>
    <row r="410" spans="2:17" s="25" customFormat="1" x14ac:dyDescent="0.3">
      <c r="B410" s="15" t="str">
        <f>IF(A410="","",VLOOKUP(A410,Tabulka3[[Číslo smlouvy   u pravidelné činnosti]:[Příjmení]],3,0))</f>
        <v/>
      </c>
      <c r="C410" s="15" t="str">
        <f>IF(A410="","",VLOOKUP(A410,Tabulka3[[Číslo smlouvy   u pravidelné činnosti]:[Příjmení]],4,0))</f>
        <v/>
      </c>
      <c r="F410" s="94"/>
      <c r="H410" s="113"/>
      <c r="I410" s="113"/>
      <c r="K410" s="15"/>
      <c r="L410" s="15"/>
      <c r="M410" s="15">
        <f t="shared" si="18"/>
        <v>1</v>
      </c>
      <c r="N410" s="15" t="str">
        <f t="shared" si="19"/>
        <v>-</v>
      </c>
      <c r="O410" s="150">
        <f t="shared" si="20"/>
        <v>0</v>
      </c>
      <c r="P410" s="15" t="str">
        <f>IF(COUNTIF('Personálie dobrovolníků '!U:X,N410)&gt;0,"ANO","")</f>
        <v/>
      </c>
      <c r="Q410" s="15"/>
    </row>
    <row r="411" spans="2:17" s="25" customFormat="1" x14ac:dyDescent="0.3">
      <c r="B411" s="15" t="str">
        <f>IF(A411="","",VLOOKUP(A411,Tabulka3[[Číslo smlouvy   u pravidelné činnosti]:[Příjmení]],3,0))</f>
        <v/>
      </c>
      <c r="C411" s="15" t="str">
        <f>IF(A411="","",VLOOKUP(A411,Tabulka3[[Číslo smlouvy   u pravidelné činnosti]:[Příjmení]],4,0))</f>
        <v/>
      </c>
      <c r="F411" s="94"/>
      <c r="H411" s="113"/>
      <c r="I411" s="113"/>
      <c r="K411" s="15"/>
      <c r="L411" s="15"/>
      <c r="M411" s="15">
        <f t="shared" si="18"/>
        <v>1</v>
      </c>
      <c r="N411" s="15" t="str">
        <f t="shared" si="19"/>
        <v>-</v>
      </c>
      <c r="O411" s="150">
        <f t="shared" si="20"/>
        <v>0</v>
      </c>
      <c r="P411" s="15" t="str">
        <f>IF(COUNTIF('Personálie dobrovolníků '!U:X,N411)&gt;0,"ANO","")</f>
        <v/>
      </c>
      <c r="Q411" s="15"/>
    </row>
    <row r="412" spans="2:17" s="25" customFormat="1" x14ac:dyDescent="0.3">
      <c r="B412" s="15" t="str">
        <f>IF(A412="","",VLOOKUP(A412,Tabulka3[[Číslo smlouvy   u pravidelné činnosti]:[Příjmení]],3,0))</f>
        <v/>
      </c>
      <c r="C412" s="15" t="str">
        <f>IF(A412="","",VLOOKUP(A412,Tabulka3[[Číslo smlouvy   u pravidelné činnosti]:[Příjmení]],4,0))</f>
        <v/>
      </c>
      <c r="F412" s="94"/>
      <c r="H412" s="113"/>
      <c r="I412" s="113"/>
      <c r="K412" s="15"/>
      <c r="L412" s="15"/>
      <c r="M412" s="15">
        <f t="shared" si="18"/>
        <v>1</v>
      </c>
      <c r="N412" s="15" t="str">
        <f t="shared" si="19"/>
        <v>-</v>
      </c>
      <c r="O412" s="150">
        <f t="shared" si="20"/>
        <v>0</v>
      </c>
      <c r="P412" s="15" t="str">
        <f>IF(COUNTIF('Personálie dobrovolníků '!U:X,N412)&gt;0,"ANO","")</f>
        <v/>
      </c>
      <c r="Q412" s="15"/>
    </row>
    <row r="413" spans="2:17" s="25" customFormat="1" x14ac:dyDescent="0.3">
      <c r="B413" s="15" t="str">
        <f>IF(A413="","",VLOOKUP(A413,Tabulka3[[Číslo smlouvy   u pravidelné činnosti]:[Příjmení]],3,0))</f>
        <v/>
      </c>
      <c r="C413" s="15" t="str">
        <f>IF(A413="","",VLOOKUP(A413,Tabulka3[[Číslo smlouvy   u pravidelné činnosti]:[Příjmení]],4,0))</f>
        <v/>
      </c>
      <c r="F413" s="94"/>
      <c r="H413" s="113"/>
      <c r="I413" s="113"/>
      <c r="K413" s="15"/>
      <c r="L413" s="15"/>
      <c r="M413" s="15">
        <f t="shared" si="18"/>
        <v>1</v>
      </c>
      <c r="N413" s="15" t="str">
        <f t="shared" si="19"/>
        <v>-</v>
      </c>
      <c r="O413" s="150">
        <f t="shared" si="20"/>
        <v>0</v>
      </c>
      <c r="P413" s="15" t="str">
        <f>IF(COUNTIF('Personálie dobrovolníků '!U:X,N413)&gt;0,"ANO","")</f>
        <v/>
      </c>
      <c r="Q413" s="15"/>
    </row>
    <row r="414" spans="2:17" s="25" customFormat="1" x14ac:dyDescent="0.3">
      <c r="B414" s="15" t="str">
        <f>IF(A414="","",VLOOKUP(A414,Tabulka3[[Číslo smlouvy   u pravidelné činnosti]:[Příjmení]],3,0))</f>
        <v/>
      </c>
      <c r="C414" s="15" t="str">
        <f>IF(A414="","",VLOOKUP(A414,Tabulka3[[Číslo smlouvy   u pravidelné činnosti]:[Příjmení]],4,0))</f>
        <v/>
      </c>
      <c r="F414" s="94"/>
      <c r="H414" s="113"/>
      <c r="I414" s="113"/>
      <c r="K414" s="15"/>
      <c r="L414" s="15"/>
      <c r="M414" s="15">
        <f t="shared" si="18"/>
        <v>1</v>
      </c>
      <c r="N414" s="15" t="str">
        <f t="shared" si="19"/>
        <v>-</v>
      </c>
      <c r="O414" s="150">
        <f t="shared" si="20"/>
        <v>0</v>
      </c>
      <c r="P414" s="15" t="str">
        <f>IF(COUNTIF('Personálie dobrovolníků '!U:X,N414)&gt;0,"ANO","")</f>
        <v/>
      </c>
      <c r="Q414" s="15"/>
    </row>
    <row r="415" spans="2:17" s="25" customFormat="1" x14ac:dyDescent="0.3">
      <c r="B415" s="15" t="str">
        <f>IF(A415="","",VLOOKUP(A415,Tabulka3[[Číslo smlouvy   u pravidelné činnosti]:[Příjmení]],3,0))</f>
        <v/>
      </c>
      <c r="C415" s="15" t="str">
        <f>IF(A415="","",VLOOKUP(A415,Tabulka3[[Číslo smlouvy   u pravidelné činnosti]:[Příjmení]],4,0))</f>
        <v/>
      </c>
      <c r="F415" s="94"/>
      <c r="H415" s="113"/>
      <c r="I415" s="113"/>
      <c r="K415" s="15"/>
      <c r="L415" s="15"/>
      <c r="M415" s="15">
        <f t="shared" si="18"/>
        <v>1</v>
      </c>
      <c r="N415" s="15" t="str">
        <f t="shared" si="19"/>
        <v>-</v>
      </c>
      <c r="O415" s="150">
        <f t="shared" si="20"/>
        <v>0</v>
      </c>
      <c r="P415" s="15" t="str">
        <f>IF(COUNTIF('Personálie dobrovolníků '!U:X,N415)&gt;0,"ANO","")</f>
        <v/>
      </c>
      <c r="Q415" s="15"/>
    </row>
    <row r="416" spans="2:17" s="25" customFormat="1" x14ac:dyDescent="0.3">
      <c r="B416" s="15" t="str">
        <f>IF(A416="","",VLOOKUP(A416,Tabulka3[[Číslo smlouvy   u pravidelné činnosti]:[Příjmení]],3,0))</f>
        <v/>
      </c>
      <c r="C416" s="15" t="str">
        <f>IF(A416="","",VLOOKUP(A416,Tabulka3[[Číslo smlouvy   u pravidelné činnosti]:[Příjmení]],4,0))</f>
        <v/>
      </c>
      <c r="F416" s="94"/>
      <c r="H416" s="113"/>
      <c r="I416" s="113"/>
      <c r="K416" s="15"/>
      <c r="L416" s="15"/>
      <c r="M416" s="15">
        <f t="shared" si="18"/>
        <v>1</v>
      </c>
      <c r="N416" s="15" t="str">
        <f t="shared" si="19"/>
        <v>-</v>
      </c>
      <c r="O416" s="150">
        <f t="shared" si="20"/>
        <v>0</v>
      </c>
      <c r="P416" s="15" t="str">
        <f>IF(COUNTIF('Personálie dobrovolníků '!U:X,N416)&gt;0,"ANO","")</f>
        <v/>
      </c>
      <c r="Q416" s="15"/>
    </row>
    <row r="417" spans="2:17" s="25" customFormat="1" x14ac:dyDescent="0.3">
      <c r="B417" s="15" t="str">
        <f>IF(A417="","",VLOOKUP(A417,Tabulka3[[Číslo smlouvy   u pravidelné činnosti]:[Příjmení]],3,0))</f>
        <v/>
      </c>
      <c r="C417" s="15" t="str">
        <f>IF(A417="","",VLOOKUP(A417,Tabulka3[[Číslo smlouvy   u pravidelné činnosti]:[Příjmení]],4,0))</f>
        <v/>
      </c>
      <c r="F417" s="94"/>
      <c r="H417" s="113"/>
      <c r="I417" s="113"/>
      <c r="K417" s="15"/>
      <c r="L417" s="15"/>
      <c r="M417" s="15">
        <f t="shared" si="18"/>
        <v>1</v>
      </c>
      <c r="N417" s="15" t="str">
        <f t="shared" si="19"/>
        <v>-</v>
      </c>
      <c r="O417" s="150">
        <f t="shared" si="20"/>
        <v>0</v>
      </c>
      <c r="P417" s="15" t="str">
        <f>IF(COUNTIF('Personálie dobrovolníků '!U:X,N417)&gt;0,"ANO","")</f>
        <v/>
      </c>
      <c r="Q417" s="15"/>
    </row>
    <row r="418" spans="2:17" s="25" customFormat="1" x14ac:dyDescent="0.3">
      <c r="B418" s="15" t="str">
        <f>IF(A418="","",VLOOKUP(A418,Tabulka3[[Číslo smlouvy   u pravidelné činnosti]:[Příjmení]],3,0))</f>
        <v/>
      </c>
      <c r="C418" s="15" t="str">
        <f>IF(A418="","",VLOOKUP(A418,Tabulka3[[Číslo smlouvy   u pravidelné činnosti]:[Příjmení]],4,0))</f>
        <v/>
      </c>
      <c r="F418" s="94"/>
      <c r="H418" s="113"/>
      <c r="I418" s="113"/>
      <c r="K418" s="15"/>
      <c r="L418" s="15"/>
      <c r="M418" s="15">
        <f t="shared" si="18"/>
        <v>1</v>
      </c>
      <c r="N418" s="15" t="str">
        <f t="shared" si="19"/>
        <v>-</v>
      </c>
      <c r="O418" s="150">
        <f t="shared" si="20"/>
        <v>0</v>
      </c>
      <c r="P418" s="15" t="str">
        <f>IF(COUNTIF('Personálie dobrovolníků '!U:X,N418)&gt;0,"ANO","")</f>
        <v/>
      </c>
      <c r="Q418" s="15"/>
    </row>
    <row r="419" spans="2:17" s="25" customFormat="1" x14ac:dyDescent="0.3">
      <c r="B419" s="15" t="str">
        <f>IF(A419="","",VLOOKUP(A419,Tabulka3[[Číslo smlouvy   u pravidelné činnosti]:[Příjmení]],3,0))</f>
        <v/>
      </c>
      <c r="C419" s="15" t="str">
        <f>IF(A419="","",VLOOKUP(A419,Tabulka3[[Číslo smlouvy   u pravidelné činnosti]:[Příjmení]],4,0))</f>
        <v/>
      </c>
      <c r="F419" s="94"/>
      <c r="H419" s="113"/>
      <c r="I419" s="113"/>
      <c r="K419" s="15"/>
      <c r="L419" s="15"/>
      <c r="M419" s="15">
        <f t="shared" si="18"/>
        <v>1</v>
      </c>
      <c r="N419" s="15" t="str">
        <f t="shared" si="19"/>
        <v>-</v>
      </c>
      <c r="O419" s="150">
        <f t="shared" si="20"/>
        <v>0</v>
      </c>
      <c r="P419" s="15" t="str">
        <f>IF(COUNTIF('Personálie dobrovolníků '!U:X,N419)&gt;0,"ANO","")</f>
        <v/>
      </c>
      <c r="Q419" s="15"/>
    </row>
    <row r="420" spans="2:17" s="25" customFormat="1" x14ac:dyDescent="0.3">
      <c r="B420" s="15" t="str">
        <f>IF(A420="","",VLOOKUP(A420,Tabulka3[[Číslo smlouvy   u pravidelné činnosti]:[Příjmení]],3,0))</f>
        <v/>
      </c>
      <c r="C420" s="15" t="str">
        <f>IF(A420="","",VLOOKUP(A420,Tabulka3[[Číslo smlouvy   u pravidelné činnosti]:[Příjmení]],4,0))</f>
        <v/>
      </c>
      <c r="F420" s="94"/>
      <c r="H420" s="113"/>
      <c r="I420" s="113"/>
      <c r="K420" s="15"/>
      <c r="L420" s="15"/>
      <c r="M420" s="15">
        <f t="shared" si="18"/>
        <v>1</v>
      </c>
      <c r="N420" s="15" t="str">
        <f t="shared" si="19"/>
        <v>-</v>
      </c>
      <c r="O420" s="150">
        <f t="shared" si="20"/>
        <v>0</v>
      </c>
      <c r="P420" s="15" t="str">
        <f>IF(COUNTIF('Personálie dobrovolníků '!U:X,N420)&gt;0,"ANO","")</f>
        <v/>
      </c>
      <c r="Q420" s="15"/>
    </row>
    <row r="421" spans="2:17" s="25" customFormat="1" x14ac:dyDescent="0.3">
      <c r="B421" s="15" t="str">
        <f>IF(A421="","",VLOOKUP(A421,Tabulka3[[Číslo smlouvy   u pravidelné činnosti]:[Příjmení]],3,0))</f>
        <v/>
      </c>
      <c r="C421" s="15" t="str">
        <f>IF(A421="","",VLOOKUP(A421,Tabulka3[[Číslo smlouvy   u pravidelné činnosti]:[Příjmení]],4,0))</f>
        <v/>
      </c>
      <c r="F421" s="94"/>
      <c r="H421" s="113"/>
      <c r="I421" s="113"/>
      <c r="K421" s="15"/>
      <c r="L421" s="15"/>
      <c r="M421" s="15">
        <f t="shared" si="18"/>
        <v>1</v>
      </c>
      <c r="N421" s="15" t="str">
        <f t="shared" si="19"/>
        <v>-</v>
      </c>
      <c r="O421" s="150">
        <f t="shared" si="20"/>
        <v>0</v>
      </c>
      <c r="P421" s="15" t="str">
        <f>IF(COUNTIF('Personálie dobrovolníků '!U:X,N421)&gt;0,"ANO","")</f>
        <v/>
      </c>
      <c r="Q421" s="15"/>
    </row>
    <row r="422" spans="2:17" s="25" customFormat="1" x14ac:dyDescent="0.3">
      <c r="B422" s="15" t="str">
        <f>IF(A422="","",VLOOKUP(A422,Tabulka3[[Číslo smlouvy   u pravidelné činnosti]:[Příjmení]],3,0))</f>
        <v/>
      </c>
      <c r="C422" s="15" t="str">
        <f>IF(A422="","",VLOOKUP(A422,Tabulka3[[Číslo smlouvy   u pravidelné činnosti]:[Příjmení]],4,0))</f>
        <v/>
      </c>
      <c r="F422" s="94"/>
      <c r="H422" s="113"/>
      <c r="I422" s="113"/>
      <c r="K422" s="15"/>
      <c r="L422" s="15"/>
      <c r="M422" s="15">
        <f t="shared" si="18"/>
        <v>1</v>
      </c>
      <c r="N422" s="15" t="str">
        <f t="shared" si="19"/>
        <v>-</v>
      </c>
      <c r="O422" s="150">
        <f t="shared" si="20"/>
        <v>0</v>
      </c>
      <c r="P422" s="15" t="str">
        <f>IF(COUNTIF('Personálie dobrovolníků '!U:X,N422)&gt;0,"ANO","")</f>
        <v/>
      </c>
      <c r="Q422" s="15"/>
    </row>
    <row r="423" spans="2:17" s="25" customFormat="1" x14ac:dyDescent="0.3">
      <c r="B423" s="15" t="str">
        <f>IF(A423="","",VLOOKUP(A423,Tabulka3[[Číslo smlouvy   u pravidelné činnosti]:[Příjmení]],3,0))</f>
        <v/>
      </c>
      <c r="C423" s="15" t="str">
        <f>IF(A423="","",VLOOKUP(A423,Tabulka3[[Číslo smlouvy   u pravidelné činnosti]:[Příjmení]],4,0))</f>
        <v/>
      </c>
      <c r="F423" s="94"/>
      <c r="H423" s="113"/>
      <c r="I423" s="113"/>
      <c r="K423" s="15"/>
      <c r="L423" s="15"/>
      <c r="M423" s="15">
        <f t="shared" si="18"/>
        <v>1</v>
      </c>
      <c r="N423" s="15" t="str">
        <f t="shared" si="19"/>
        <v>-</v>
      </c>
      <c r="O423" s="150">
        <f t="shared" si="20"/>
        <v>0</v>
      </c>
      <c r="P423" s="15" t="str">
        <f>IF(COUNTIF('Personálie dobrovolníků '!U:X,N423)&gt;0,"ANO","")</f>
        <v/>
      </c>
      <c r="Q423" s="15"/>
    </row>
    <row r="424" spans="2:17" s="25" customFormat="1" x14ac:dyDescent="0.3">
      <c r="B424" s="15" t="str">
        <f>IF(A424="","",VLOOKUP(A424,Tabulka3[[Číslo smlouvy   u pravidelné činnosti]:[Příjmení]],3,0))</f>
        <v/>
      </c>
      <c r="C424" s="15" t="str">
        <f>IF(A424="","",VLOOKUP(A424,Tabulka3[[Číslo smlouvy   u pravidelné činnosti]:[Příjmení]],4,0))</f>
        <v/>
      </c>
      <c r="F424" s="94"/>
      <c r="H424" s="113"/>
      <c r="I424" s="113"/>
      <c r="K424" s="15"/>
      <c r="L424" s="15"/>
      <c r="M424" s="15">
        <f t="shared" si="18"/>
        <v>1</v>
      </c>
      <c r="N424" s="15" t="str">
        <f t="shared" si="19"/>
        <v>-</v>
      </c>
      <c r="O424" s="150">
        <f t="shared" si="20"/>
        <v>0</v>
      </c>
      <c r="P424" s="15" t="str">
        <f>IF(COUNTIF('Personálie dobrovolníků '!U:X,N424)&gt;0,"ANO","")</f>
        <v/>
      </c>
      <c r="Q424" s="15"/>
    </row>
    <row r="425" spans="2:17" s="25" customFormat="1" x14ac:dyDescent="0.3">
      <c r="B425" s="15" t="str">
        <f>IF(A425="","",VLOOKUP(A425,Tabulka3[[Číslo smlouvy   u pravidelné činnosti]:[Příjmení]],3,0))</f>
        <v/>
      </c>
      <c r="C425" s="15" t="str">
        <f>IF(A425="","",VLOOKUP(A425,Tabulka3[[Číslo smlouvy   u pravidelné činnosti]:[Příjmení]],4,0))</f>
        <v/>
      </c>
      <c r="F425" s="94"/>
      <c r="H425" s="113"/>
      <c r="I425" s="113"/>
      <c r="K425" s="15"/>
      <c r="L425" s="15"/>
      <c r="M425" s="15">
        <f t="shared" si="18"/>
        <v>1</v>
      </c>
      <c r="N425" s="15" t="str">
        <f t="shared" si="19"/>
        <v>-</v>
      </c>
      <c r="O425" s="150">
        <f t="shared" si="20"/>
        <v>0</v>
      </c>
      <c r="P425" s="15" t="str">
        <f>IF(COUNTIF('Personálie dobrovolníků '!U:X,N425)&gt;0,"ANO","")</f>
        <v/>
      </c>
      <c r="Q425" s="15"/>
    </row>
    <row r="426" spans="2:17" s="25" customFormat="1" x14ac:dyDescent="0.3">
      <c r="B426" s="15" t="str">
        <f>IF(A426="","",VLOOKUP(A426,Tabulka3[[Číslo smlouvy   u pravidelné činnosti]:[Příjmení]],3,0))</f>
        <v/>
      </c>
      <c r="C426" s="15" t="str">
        <f>IF(A426="","",VLOOKUP(A426,Tabulka3[[Číslo smlouvy   u pravidelné činnosti]:[Příjmení]],4,0))</f>
        <v/>
      </c>
      <c r="F426" s="94"/>
      <c r="H426" s="113"/>
      <c r="I426" s="113"/>
      <c r="K426" s="15"/>
      <c r="L426" s="15"/>
      <c r="M426" s="15">
        <f t="shared" si="18"/>
        <v>1</v>
      </c>
      <c r="N426" s="15" t="str">
        <f t="shared" si="19"/>
        <v>-</v>
      </c>
      <c r="O426" s="150">
        <f t="shared" si="20"/>
        <v>0</v>
      </c>
      <c r="P426" s="15" t="str">
        <f>IF(COUNTIF('Personálie dobrovolníků '!U:X,N426)&gt;0,"ANO","")</f>
        <v/>
      </c>
      <c r="Q426" s="15"/>
    </row>
    <row r="427" spans="2:17" s="25" customFormat="1" x14ac:dyDescent="0.3">
      <c r="B427" s="15" t="str">
        <f>IF(A427="","",VLOOKUP(A427,Tabulka3[[Číslo smlouvy   u pravidelné činnosti]:[Příjmení]],3,0))</f>
        <v/>
      </c>
      <c r="C427" s="15" t="str">
        <f>IF(A427="","",VLOOKUP(A427,Tabulka3[[Číslo smlouvy   u pravidelné činnosti]:[Příjmení]],4,0))</f>
        <v/>
      </c>
      <c r="F427" s="94"/>
      <c r="H427" s="113"/>
      <c r="I427" s="113"/>
      <c r="K427" s="15"/>
      <c r="L427" s="15"/>
      <c r="M427" s="15">
        <f t="shared" si="18"/>
        <v>1</v>
      </c>
      <c r="N427" s="15" t="str">
        <f t="shared" si="19"/>
        <v>-</v>
      </c>
      <c r="O427" s="150">
        <f t="shared" si="20"/>
        <v>0</v>
      </c>
      <c r="P427" s="15" t="str">
        <f>IF(COUNTIF('Personálie dobrovolníků '!U:X,N427)&gt;0,"ANO","")</f>
        <v/>
      </c>
      <c r="Q427" s="15"/>
    </row>
    <row r="428" spans="2:17" s="25" customFormat="1" x14ac:dyDescent="0.3">
      <c r="B428" s="15" t="str">
        <f>IF(A428="","",VLOOKUP(A428,Tabulka3[[Číslo smlouvy   u pravidelné činnosti]:[Příjmení]],3,0))</f>
        <v/>
      </c>
      <c r="C428" s="15" t="str">
        <f>IF(A428="","",VLOOKUP(A428,Tabulka3[[Číslo smlouvy   u pravidelné činnosti]:[Příjmení]],4,0))</f>
        <v/>
      </c>
      <c r="F428" s="94"/>
      <c r="H428" s="113"/>
      <c r="I428" s="113"/>
      <c r="K428" s="15"/>
      <c r="L428" s="15"/>
      <c r="M428" s="15">
        <f t="shared" si="18"/>
        <v>1</v>
      </c>
      <c r="N428" s="15" t="str">
        <f t="shared" si="19"/>
        <v>-</v>
      </c>
      <c r="O428" s="150">
        <f t="shared" si="20"/>
        <v>0</v>
      </c>
      <c r="P428" s="15" t="str">
        <f>IF(COUNTIF('Personálie dobrovolníků '!U:X,N428)&gt;0,"ANO","")</f>
        <v/>
      </c>
      <c r="Q428" s="15"/>
    </row>
    <row r="429" spans="2:17" s="25" customFormat="1" x14ac:dyDescent="0.3">
      <c r="B429" s="15" t="str">
        <f>IF(A429="","",VLOOKUP(A429,Tabulka3[[Číslo smlouvy   u pravidelné činnosti]:[Příjmení]],3,0))</f>
        <v/>
      </c>
      <c r="C429" s="15" t="str">
        <f>IF(A429="","",VLOOKUP(A429,Tabulka3[[Číslo smlouvy   u pravidelné činnosti]:[Příjmení]],4,0))</f>
        <v/>
      </c>
      <c r="F429" s="94"/>
      <c r="H429" s="113"/>
      <c r="I429" s="113"/>
      <c r="K429" s="15"/>
      <c r="L429" s="15"/>
      <c r="M429" s="15">
        <f t="shared" si="18"/>
        <v>1</v>
      </c>
      <c r="N429" s="15" t="str">
        <f t="shared" si="19"/>
        <v>-</v>
      </c>
      <c r="O429" s="150">
        <f t="shared" si="20"/>
        <v>0</v>
      </c>
      <c r="P429" s="15" t="str">
        <f>IF(COUNTIF('Personálie dobrovolníků '!U:X,N429)&gt;0,"ANO","")</f>
        <v/>
      </c>
      <c r="Q429" s="15"/>
    </row>
    <row r="430" spans="2:17" s="25" customFormat="1" x14ac:dyDescent="0.3">
      <c r="B430" s="15" t="str">
        <f>IF(A430="","",VLOOKUP(A430,Tabulka3[[Číslo smlouvy   u pravidelné činnosti]:[Příjmení]],3,0))</f>
        <v/>
      </c>
      <c r="C430" s="15" t="str">
        <f>IF(A430="","",VLOOKUP(A430,Tabulka3[[Číslo smlouvy   u pravidelné činnosti]:[Příjmení]],4,0))</f>
        <v/>
      </c>
      <c r="F430" s="94"/>
      <c r="H430" s="113"/>
      <c r="I430" s="113"/>
      <c r="K430" s="15"/>
      <c r="L430" s="15"/>
      <c r="M430" s="15">
        <f t="shared" si="18"/>
        <v>1</v>
      </c>
      <c r="N430" s="15" t="str">
        <f t="shared" si="19"/>
        <v>-</v>
      </c>
      <c r="O430" s="150">
        <f t="shared" si="20"/>
        <v>0</v>
      </c>
      <c r="P430" s="15" t="str">
        <f>IF(COUNTIF('Personálie dobrovolníků '!U:X,N430)&gt;0,"ANO","")</f>
        <v/>
      </c>
      <c r="Q430" s="15"/>
    </row>
    <row r="431" spans="2:17" s="25" customFormat="1" x14ac:dyDescent="0.3">
      <c r="B431" s="15" t="str">
        <f>IF(A431="","",VLOOKUP(A431,Tabulka3[[Číslo smlouvy   u pravidelné činnosti]:[Příjmení]],3,0))</f>
        <v/>
      </c>
      <c r="C431" s="15" t="str">
        <f>IF(A431="","",VLOOKUP(A431,Tabulka3[[Číslo smlouvy   u pravidelné činnosti]:[Příjmení]],4,0))</f>
        <v/>
      </c>
      <c r="F431" s="94"/>
      <c r="H431" s="113"/>
      <c r="I431" s="113"/>
      <c r="K431" s="15"/>
      <c r="L431" s="15"/>
      <c r="M431" s="15">
        <f t="shared" si="18"/>
        <v>1</v>
      </c>
      <c r="N431" s="15" t="str">
        <f t="shared" si="19"/>
        <v>-</v>
      </c>
      <c r="O431" s="150">
        <f t="shared" si="20"/>
        <v>0</v>
      </c>
      <c r="P431" s="15" t="str">
        <f>IF(COUNTIF('Personálie dobrovolníků '!U:X,N431)&gt;0,"ANO","")</f>
        <v/>
      </c>
      <c r="Q431" s="15"/>
    </row>
    <row r="432" spans="2:17" s="25" customFormat="1" x14ac:dyDescent="0.3">
      <c r="B432" s="15" t="str">
        <f>IF(A432="","",VLOOKUP(A432,Tabulka3[[Číslo smlouvy   u pravidelné činnosti]:[Příjmení]],3,0))</f>
        <v/>
      </c>
      <c r="C432" s="15" t="str">
        <f>IF(A432="","",VLOOKUP(A432,Tabulka3[[Číslo smlouvy   u pravidelné činnosti]:[Příjmení]],4,0))</f>
        <v/>
      </c>
      <c r="F432" s="94"/>
      <c r="H432" s="113"/>
      <c r="I432" s="113"/>
      <c r="K432" s="15"/>
      <c r="L432" s="15"/>
      <c r="M432" s="15">
        <f t="shared" si="18"/>
        <v>1</v>
      </c>
      <c r="N432" s="15" t="str">
        <f t="shared" si="19"/>
        <v>-</v>
      </c>
      <c r="O432" s="150">
        <f t="shared" si="20"/>
        <v>0</v>
      </c>
      <c r="P432" s="15" t="str">
        <f>IF(COUNTIF('Personálie dobrovolníků '!U:X,N432)&gt;0,"ANO","")</f>
        <v/>
      </c>
      <c r="Q432" s="15"/>
    </row>
    <row r="433" spans="2:17" s="25" customFormat="1" x14ac:dyDescent="0.3">
      <c r="B433" s="15" t="str">
        <f>IF(A433="","",VLOOKUP(A433,Tabulka3[[Číslo smlouvy   u pravidelné činnosti]:[Příjmení]],3,0))</f>
        <v/>
      </c>
      <c r="C433" s="15" t="str">
        <f>IF(A433="","",VLOOKUP(A433,Tabulka3[[Číslo smlouvy   u pravidelné činnosti]:[Příjmení]],4,0))</f>
        <v/>
      </c>
      <c r="F433" s="94"/>
      <c r="H433" s="113"/>
      <c r="I433" s="113"/>
      <c r="K433" s="15"/>
      <c r="L433" s="15"/>
      <c r="M433" s="15">
        <f t="shared" si="18"/>
        <v>1</v>
      </c>
      <c r="N433" s="15" t="str">
        <f t="shared" si="19"/>
        <v>-</v>
      </c>
      <c r="O433" s="150">
        <f t="shared" si="20"/>
        <v>0</v>
      </c>
      <c r="P433" s="15" t="str">
        <f>IF(COUNTIF('Personálie dobrovolníků '!U:X,N433)&gt;0,"ANO","")</f>
        <v/>
      </c>
      <c r="Q433" s="15"/>
    </row>
    <row r="434" spans="2:17" s="25" customFormat="1" x14ac:dyDescent="0.3">
      <c r="B434" s="15" t="str">
        <f>IF(A434="","",VLOOKUP(A434,Tabulka3[[Číslo smlouvy   u pravidelné činnosti]:[Příjmení]],3,0))</f>
        <v/>
      </c>
      <c r="C434" s="15" t="str">
        <f>IF(A434="","",VLOOKUP(A434,Tabulka3[[Číslo smlouvy   u pravidelné činnosti]:[Příjmení]],4,0))</f>
        <v/>
      </c>
      <c r="F434" s="94"/>
      <c r="H434" s="113"/>
      <c r="I434" s="113"/>
      <c r="K434" s="15"/>
      <c r="L434" s="15"/>
      <c r="M434" s="15">
        <f t="shared" si="18"/>
        <v>1</v>
      </c>
      <c r="N434" s="15" t="str">
        <f t="shared" si="19"/>
        <v>-</v>
      </c>
      <c r="O434" s="150">
        <f t="shared" si="20"/>
        <v>0</v>
      </c>
      <c r="P434" s="15" t="str">
        <f>IF(COUNTIF('Personálie dobrovolníků '!U:X,N434)&gt;0,"ANO","")</f>
        <v/>
      </c>
      <c r="Q434" s="15"/>
    </row>
    <row r="435" spans="2:17" s="25" customFormat="1" x14ac:dyDescent="0.3">
      <c r="B435" s="15" t="str">
        <f>IF(A435="","",VLOOKUP(A435,Tabulka3[[Číslo smlouvy   u pravidelné činnosti]:[Příjmení]],3,0))</f>
        <v/>
      </c>
      <c r="C435" s="15" t="str">
        <f>IF(A435="","",VLOOKUP(A435,Tabulka3[[Číslo smlouvy   u pravidelné činnosti]:[Příjmení]],4,0))</f>
        <v/>
      </c>
      <c r="F435" s="94"/>
      <c r="H435" s="113"/>
      <c r="I435" s="113"/>
      <c r="K435" s="15"/>
      <c r="L435" s="15"/>
      <c r="M435" s="15">
        <f t="shared" si="18"/>
        <v>1</v>
      </c>
      <c r="N435" s="15" t="str">
        <f t="shared" si="19"/>
        <v>-</v>
      </c>
      <c r="O435" s="150">
        <f t="shared" si="20"/>
        <v>0</v>
      </c>
      <c r="P435" s="15" t="str">
        <f>IF(COUNTIF('Personálie dobrovolníků '!U:X,N435)&gt;0,"ANO","")</f>
        <v/>
      </c>
      <c r="Q435" s="15"/>
    </row>
    <row r="436" spans="2:17" s="25" customFormat="1" x14ac:dyDescent="0.3">
      <c r="B436" s="15" t="str">
        <f>IF(A436="","",VLOOKUP(A436,Tabulka3[[Číslo smlouvy   u pravidelné činnosti]:[Příjmení]],3,0))</f>
        <v/>
      </c>
      <c r="C436" s="15" t="str">
        <f>IF(A436="","",VLOOKUP(A436,Tabulka3[[Číslo smlouvy   u pravidelné činnosti]:[Příjmení]],4,0))</f>
        <v/>
      </c>
      <c r="F436" s="94"/>
      <c r="H436" s="113"/>
      <c r="I436" s="113"/>
      <c r="K436" s="15"/>
      <c r="L436" s="15"/>
      <c r="M436" s="15">
        <f t="shared" si="18"/>
        <v>1</v>
      </c>
      <c r="N436" s="15" t="str">
        <f t="shared" si="19"/>
        <v>-</v>
      </c>
      <c r="O436" s="150">
        <f t="shared" si="20"/>
        <v>0</v>
      </c>
      <c r="P436" s="15" t="str">
        <f>IF(COUNTIF('Personálie dobrovolníků '!U:X,N436)&gt;0,"ANO","")</f>
        <v/>
      </c>
      <c r="Q436" s="15"/>
    </row>
    <row r="437" spans="2:17" s="25" customFormat="1" x14ac:dyDescent="0.3">
      <c r="B437" s="15" t="str">
        <f>IF(A437="","",VLOOKUP(A437,Tabulka3[[Číslo smlouvy   u pravidelné činnosti]:[Příjmení]],3,0))</f>
        <v/>
      </c>
      <c r="C437" s="15" t="str">
        <f>IF(A437="","",VLOOKUP(A437,Tabulka3[[Číslo smlouvy   u pravidelné činnosti]:[Příjmení]],4,0))</f>
        <v/>
      </c>
      <c r="F437" s="94"/>
      <c r="H437" s="113"/>
      <c r="I437" s="113"/>
      <c r="K437" s="15"/>
      <c r="L437" s="15"/>
      <c r="M437" s="15">
        <f t="shared" si="18"/>
        <v>1</v>
      </c>
      <c r="N437" s="15" t="str">
        <f t="shared" si="19"/>
        <v>-</v>
      </c>
      <c r="O437" s="150">
        <f t="shared" si="20"/>
        <v>0</v>
      </c>
      <c r="P437" s="15" t="str">
        <f>IF(COUNTIF('Personálie dobrovolníků '!U:X,N437)&gt;0,"ANO","")</f>
        <v/>
      </c>
      <c r="Q437" s="15"/>
    </row>
    <row r="438" spans="2:17" s="25" customFormat="1" x14ac:dyDescent="0.3">
      <c r="B438" s="15" t="str">
        <f>IF(A438="","",VLOOKUP(A438,Tabulka3[[Číslo smlouvy   u pravidelné činnosti]:[Příjmení]],3,0))</f>
        <v/>
      </c>
      <c r="C438" s="15" t="str">
        <f>IF(A438="","",VLOOKUP(A438,Tabulka3[[Číslo smlouvy   u pravidelné činnosti]:[Příjmení]],4,0))</f>
        <v/>
      </c>
      <c r="F438" s="94"/>
      <c r="H438" s="113"/>
      <c r="I438" s="113"/>
      <c r="K438" s="15"/>
      <c r="L438" s="15"/>
      <c r="M438" s="15">
        <f t="shared" si="18"/>
        <v>1</v>
      </c>
      <c r="N438" s="15" t="str">
        <f t="shared" si="19"/>
        <v>-</v>
      </c>
      <c r="O438" s="150">
        <f t="shared" si="20"/>
        <v>0</v>
      </c>
      <c r="P438" s="15" t="str">
        <f>IF(COUNTIF('Personálie dobrovolníků '!U:X,N438)&gt;0,"ANO","")</f>
        <v/>
      </c>
      <c r="Q438" s="15"/>
    </row>
    <row r="439" spans="2:17" s="25" customFormat="1" x14ac:dyDescent="0.3">
      <c r="B439" s="15" t="str">
        <f>IF(A439="","",VLOOKUP(A439,Tabulka3[[Číslo smlouvy   u pravidelné činnosti]:[Příjmení]],3,0))</f>
        <v/>
      </c>
      <c r="C439" s="15" t="str">
        <f>IF(A439="","",VLOOKUP(A439,Tabulka3[[Číslo smlouvy   u pravidelné činnosti]:[Příjmení]],4,0))</f>
        <v/>
      </c>
      <c r="F439" s="94"/>
      <c r="H439" s="113"/>
      <c r="I439" s="113"/>
      <c r="K439" s="15"/>
      <c r="L439" s="15"/>
      <c r="M439" s="15">
        <f t="shared" si="18"/>
        <v>1</v>
      </c>
      <c r="N439" s="15" t="str">
        <f t="shared" si="19"/>
        <v>-</v>
      </c>
      <c r="O439" s="150">
        <f t="shared" si="20"/>
        <v>0</v>
      </c>
      <c r="P439" s="15" t="str">
        <f>IF(COUNTIF('Personálie dobrovolníků '!U:X,N439)&gt;0,"ANO","")</f>
        <v/>
      </c>
      <c r="Q439" s="15"/>
    </row>
    <row r="440" spans="2:17" s="25" customFormat="1" x14ac:dyDescent="0.3">
      <c r="B440" s="15" t="str">
        <f>IF(A440="","",VLOOKUP(A440,Tabulka3[[Číslo smlouvy   u pravidelné činnosti]:[Příjmení]],3,0))</f>
        <v/>
      </c>
      <c r="C440" s="15" t="str">
        <f>IF(A440="","",VLOOKUP(A440,Tabulka3[[Číslo smlouvy   u pravidelné činnosti]:[Příjmení]],4,0))</f>
        <v/>
      </c>
      <c r="F440" s="94"/>
      <c r="H440" s="113"/>
      <c r="I440" s="113"/>
      <c r="K440" s="15"/>
      <c r="L440" s="15"/>
      <c r="M440" s="15">
        <f t="shared" si="18"/>
        <v>1</v>
      </c>
      <c r="N440" s="15" t="str">
        <f t="shared" si="19"/>
        <v>-</v>
      </c>
      <c r="O440" s="150">
        <f t="shared" si="20"/>
        <v>0</v>
      </c>
      <c r="P440" s="15" t="str">
        <f>IF(COUNTIF('Personálie dobrovolníků '!U:X,N440)&gt;0,"ANO","")</f>
        <v/>
      </c>
      <c r="Q440" s="15"/>
    </row>
    <row r="441" spans="2:17" s="25" customFormat="1" x14ac:dyDescent="0.3">
      <c r="B441" s="15" t="str">
        <f>IF(A441="","",VLOOKUP(A441,Tabulka3[[Číslo smlouvy   u pravidelné činnosti]:[Příjmení]],3,0))</f>
        <v/>
      </c>
      <c r="C441" s="15" t="str">
        <f>IF(A441="","",VLOOKUP(A441,Tabulka3[[Číslo smlouvy   u pravidelné činnosti]:[Příjmení]],4,0))</f>
        <v/>
      </c>
      <c r="F441" s="94"/>
      <c r="H441" s="113"/>
      <c r="I441" s="113"/>
      <c r="K441" s="15"/>
      <c r="L441" s="15"/>
      <c r="M441" s="15">
        <f t="shared" si="18"/>
        <v>1</v>
      </c>
      <c r="N441" s="15" t="str">
        <f t="shared" si="19"/>
        <v>-</v>
      </c>
      <c r="O441" s="150">
        <f t="shared" si="20"/>
        <v>0</v>
      </c>
      <c r="P441" s="15" t="str">
        <f>IF(COUNTIF('Personálie dobrovolníků '!U:X,N441)&gt;0,"ANO","")</f>
        <v/>
      </c>
      <c r="Q441" s="15"/>
    </row>
    <row r="442" spans="2:17" s="25" customFormat="1" x14ac:dyDescent="0.3">
      <c r="B442" s="15" t="str">
        <f>IF(A442="","",VLOOKUP(A442,Tabulka3[[Číslo smlouvy   u pravidelné činnosti]:[Příjmení]],3,0))</f>
        <v/>
      </c>
      <c r="C442" s="15" t="str">
        <f>IF(A442="","",VLOOKUP(A442,Tabulka3[[Číslo smlouvy   u pravidelné činnosti]:[Příjmení]],4,0))</f>
        <v/>
      </c>
      <c r="F442" s="94"/>
      <c r="H442" s="113"/>
      <c r="I442" s="113"/>
      <c r="K442" s="15"/>
      <c r="L442" s="15"/>
      <c r="M442" s="15">
        <f t="shared" si="18"/>
        <v>1</v>
      </c>
      <c r="N442" s="15" t="str">
        <f t="shared" si="19"/>
        <v>-</v>
      </c>
      <c r="O442" s="150">
        <f t="shared" si="20"/>
        <v>0</v>
      </c>
      <c r="P442" s="15" t="str">
        <f>IF(COUNTIF('Personálie dobrovolníků '!U:X,N442)&gt;0,"ANO","")</f>
        <v/>
      </c>
      <c r="Q442" s="15"/>
    </row>
    <row r="443" spans="2:17" s="25" customFormat="1" x14ac:dyDescent="0.3">
      <c r="B443" s="15" t="str">
        <f>IF(A443="","",VLOOKUP(A443,Tabulka3[[Číslo smlouvy   u pravidelné činnosti]:[Příjmení]],3,0))</f>
        <v/>
      </c>
      <c r="C443" s="15" t="str">
        <f>IF(A443="","",VLOOKUP(A443,Tabulka3[[Číslo smlouvy   u pravidelné činnosti]:[Příjmení]],4,0))</f>
        <v/>
      </c>
      <c r="F443" s="94"/>
      <c r="H443" s="113"/>
      <c r="I443" s="113"/>
      <c r="K443" s="15"/>
      <c r="L443" s="15"/>
      <c r="M443" s="15">
        <f t="shared" si="18"/>
        <v>1</v>
      </c>
      <c r="N443" s="15" t="str">
        <f t="shared" si="19"/>
        <v>-</v>
      </c>
      <c r="O443" s="150">
        <f t="shared" si="20"/>
        <v>0</v>
      </c>
      <c r="P443" s="15" t="str">
        <f>IF(COUNTIF('Personálie dobrovolníků '!U:X,N443)&gt;0,"ANO","")</f>
        <v/>
      </c>
      <c r="Q443" s="15"/>
    </row>
    <row r="444" spans="2:17" s="25" customFormat="1" x14ac:dyDescent="0.3">
      <c r="B444" s="15" t="str">
        <f>IF(A444="","",VLOOKUP(A444,Tabulka3[[Číslo smlouvy   u pravidelné činnosti]:[Příjmení]],3,0))</f>
        <v/>
      </c>
      <c r="C444" s="15" t="str">
        <f>IF(A444="","",VLOOKUP(A444,Tabulka3[[Číslo smlouvy   u pravidelné činnosti]:[Příjmení]],4,0))</f>
        <v/>
      </c>
      <c r="F444" s="94"/>
      <c r="H444" s="113"/>
      <c r="I444" s="113"/>
      <c r="K444" s="15"/>
      <c r="L444" s="15"/>
      <c r="M444" s="15">
        <f t="shared" si="18"/>
        <v>1</v>
      </c>
      <c r="N444" s="15" t="str">
        <f t="shared" si="19"/>
        <v>-</v>
      </c>
      <c r="O444" s="150">
        <f t="shared" si="20"/>
        <v>0</v>
      </c>
      <c r="P444" s="15" t="str">
        <f>IF(COUNTIF('Personálie dobrovolníků '!U:X,N444)&gt;0,"ANO","")</f>
        <v/>
      </c>
      <c r="Q444" s="15"/>
    </row>
    <row r="445" spans="2:17" s="25" customFormat="1" x14ac:dyDescent="0.3">
      <c r="B445" s="15" t="str">
        <f>IF(A445="","",VLOOKUP(A445,Tabulka3[[Číslo smlouvy   u pravidelné činnosti]:[Příjmení]],3,0))</f>
        <v/>
      </c>
      <c r="C445" s="15" t="str">
        <f>IF(A445="","",VLOOKUP(A445,Tabulka3[[Číslo smlouvy   u pravidelné činnosti]:[Příjmení]],4,0))</f>
        <v/>
      </c>
      <c r="F445" s="94"/>
      <c r="H445" s="113"/>
      <c r="I445" s="113"/>
      <c r="K445" s="15"/>
      <c r="L445" s="15"/>
      <c r="M445" s="15">
        <f t="shared" si="18"/>
        <v>1</v>
      </c>
      <c r="N445" s="15" t="str">
        <f t="shared" si="19"/>
        <v>-</v>
      </c>
      <c r="O445" s="150">
        <f t="shared" si="20"/>
        <v>0</v>
      </c>
      <c r="P445" s="15" t="str">
        <f>IF(COUNTIF('Personálie dobrovolníků '!U:X,N445)&gt;0,"ANO","")</f>
        <v/>
      </c>
      <c r="Q445" s="15"/>
    </row>
    <row r="446" spans="2:17" s="25" customFormat="1" x14ac:dyDescent="0.3">
      <c r="B446" s="15" t="str">
        <f>IF(A446="","",VLOOKUP(A446,Tabulka3[[Číslo smlouvy   u pravidelné činnosti]:[Příjmení]],3,0))</f>
        <v/>
      </c>
      <c r="C446" s="15" t="str">
        <f>IF(A446="","",VLOOKUP(A446,Tabulka3[[Číslo smlouvy   u pravidelné činnosti]:[Příjmení]],4,0))</f>
        <v/>
      </c>
      <c r="F446" s="94"/>
      <c r="H446" s="113"/>
      <c r="I446" s="113"/>
      <c r="K446" s="15"/>
      <c r="L446" s="15"/>
      <c r="M446" s="15">
        <f t="shared" si="18"/>
        <v>1</v>
      </c>
      <c r="N446" s="15" t="str">
        <f t="shared" si="19"/>
        <v>-</v>
      </c>
      <c r="O446" s="150">
        <f t="shared" si="20"/>
        <v>0</v>
      </c>
      <c r="P446" s="15" t="str">
        <f>IF(COUNTIF('Personálie dobrovolníků '!U:X,N446)&gt;0,"ANO","")</f>
        <v/>
      </c>
      <c r="Q446" s="15"/>
    </row>
    <row r="447" spans="2:17" s="25" customFormat="1" x14ac:dyDescent="0.3">
      <c r="B447" s="15" t="str">
        <f>IF(A447="","",VLOOKUP(A447,Tabulka3[[Číslo smlouvy   u pravidelné činnosti]:[Příjmení]],3,0))</f>
        <v/>
      </c>
      <c r="C447" s="15" t="str">
        <f>IF(A447="","",VLOOKUP(A447,Tabulka3[[Číslo smlouvy   u pravidelné činnosti]:[Příjmení]],4,0))</f>
        <v/>
      </c>
      <c r="F447" s="94"/>
      <c r="H447" s="113"/>
      <c r="I447" s="113"/>
      <c r="K447" s="15"/>
      <c r="L447" s="15"/>
      <c r="M447" s="15">
        <f t="shared" si="18"/>
        <v>1</v>
      </c>
      <c r="N447" s="15" t="str">
        <f t="shared" si="19"/>
        <v>-</v>
      </c>
      <c r="O447" s="150">
        <f t="shared" si="20"/>
        <v>0</v>
      </c>
      <c r="P447" s="15" t="str">
        <f>IF(COUNTIF('Personálie dobrovolníků '!U:X,N447)&gt;0,"ANO","")</f>
        <v/>
      </c>
      <c r="Q447" s="15"/>
    </row>
    <row r="448" spans="2:17" s="25" customFormat="1" x14ac:dyDescent="0.3">
      <c r="B448" s="15" t="str">
        <f>IF(A448="","",VLOOKUP(A448,Tabulka3[[Číslo smlouvy   u pravidelné činnosti]:[Příjmení]],3,0))</f>
        <v/>
      </c>
      <c r="C448" s="15" t="str">
        <f>IF(A448="","",VLOOKUP(A448,Tabulka3[[Číslo smlouvy   u pravidelné činnosti]:[Příjmení]],4,0))</f>
        <v/>
      </c>
      <c r="F448" s="94"/>
      <c r="H448" s="113"/>
      <c r="I448" s="113"/>
      <c r="K448" s="15"/>
      <c r="L448" s="15"/>
      <c r="M448" s="15">
        <f t="shared" si="18"/>
        <v>1</v>
      </c>
      <c r="N448" s="15" t="str">
        <f t="shared" si="19"/>
        <v>-</v>
      </c>
      <c r="O448" s="150">
        <f t="shared" si="20"/>
        <v>0</v>
      </c>
      <c r="P448" s="15" t="str">
        <f>IF(COUNTIF('Personálie dobrovolníků '!U:X,N448)&gt;0,"ANO","")</f>
        <v/>
      </c>
      <c r="Q448" s="15"/>
    </row>
    <row r="449" spans="2:17" s="25" customFormat="1" x14ac:dyDescent="0.3">
      <c r="B449" s="15" t="str">
        <f>IF(A449="","",VLOOKUP(A449,Tabulka3[[Číslo smlouvy   u pravidelné činnosti]:[Příjmení]],3,0))</f>
        <v/>
      </c>
      <c r="C449" s="15" t="str">
        <f>IF(A449="","",VLOOKUP(A449,Tabulka3[[Číslo smlouvy   u pravidelné činnosti]:[Příjmení]],4,0))</f>
        <v/>
      </c>
      <c r="F449" s="94"/>
      <c r="H449" s="113"/>
      <c r="I449" s="113"/>
      <c r="K449" s="15"/>
      <c r="L449" s="15"/>
      <c r="M449" s="15">
        <f t="shared" si="18"/>
        <v>1</v>
      </c>
      <c r="N449" s="15" t="str">
        <f t="shared" si="19"/>
        <v>-</v>
      </c>
      <c r="O449" s="150">
        <f t="shared" si="20"/>
        <v>0</v>
      </c>
      <c r="P449" s="15" t="str">
        <f>IF(COUNTIF('Personálie dobrovolníků '!U:X,N449)&gt;0,"ANO","")</f>
        <v/>
      </c>
      <c r="Q449" s="15"/>
    </row>
    <row r="450" spans="2:17" s="25" customFormat="1" x14ac:dyDescent="0.3">
      <c r="B450" s="15" t="str">
        <f>IF(A450="","",VLOOKUP(A450,Tabulka3[[Číslo smlouvy   u pravidelné činnosti]:[Příjmení]],3,0))</f>
        <v/>
      </c>
      <c r="C450" s="15" t="str">
        <f>IF(A450="","",VLOOKUP(A450,Tabulka3[[Číslo smlouvy   u pravidelné činnosti]:[Příjmení]],4,0))</f>
        <v/>
      </c>
      <c r="F450" s="94"/>
      <c r="H450" s="113"/>
      <c r="I450" s="113"/>
      <c r="K450" s="15"/>
      <c r="L450" s="15"/>
      <c r="M450" s="15">
        <f t="shared" si="18"/>
        <v>1</v>
      </c>
      <c r="N450" s="15" t="str">
        <f t="shared" si="19"/>
        <v>-</v>
      </c>
      <c r="O450" s="150">
        <f t="shared" si="20"/>
        <v>0</v>
      </c>
      <c r="P450" s="15" t="str">
        <f>IF(COUNTIF('Personálie dobrovolníků '!U:X,N450)&gt;0,"ANO","")</f>
        <v/>
      </c>
      <c r="Q450" s="15"/>
    </row>
    <row r="451" spans="2:17" s="25" customFormat="1" x14ac:dyDescent="0.3">
      <c r="B451" s="15" t="str">
        <f>IF(A451="","",VLOOKUP(A451,Tabulka3[[Číslo smlouvy   u pravidelné činnosti]:[Příjmení]],3,0))</f>
        <v/>
      </c>
      <c r="C451" s="15" t="str">
        <f>IF(A451="","",VLOOKUP(A451,Tabulka3[[Číslo smlouvy   u pravidelné činnosti]:[Příjmení]],4,0))</f>
        <v/>
      </c>
      <c r="F451" s="94"/>
      <c r="H451" s="113"/>
      <c r="I451" s="113"/>
      <c r="K451" s="15"/>
      <c r="L451" s="15"/>
      <c r="M451" s="15">
        <f t="shared" si="18"/>
        <v>1</v>
      </c>
      <c r="N451" s="15" t="str">
        <f t="shared" si="19"/>
        <v>-</v>
      </c>
      <c r="O451" s="150">
        <f t="shared" si="20"/>
        <v>0</v>
      </c>
      <c r="P451" s="15" t="str">
        <f>IF(COUNTIF('Personálie dobrovolníků '!U:X,N451)&gt;0,"ANO","")</f>
        <v/>
      </c>
      <c r="Q451" s="15"/>
    </row>
    <row r="452" spans="2:17" s="25" customFormat="1" x14ac:dyDescent="0.3">
      <c r="B452" s="15" t="str">
        <f>IF(A452="","",VLOOKUP(A452,Tabulka3[[Číslo smlouvy   u pravidelné činnosti]:[Příjmení]],3,0))</f>
        <v/>
      </c>
      <c r="C452" s="15" t="str">
        <f>IF(A452="","",VLOOKUP(A452,Tabulka3[[Číslo smlouvy   u pravidelné činnosti]:[Příjmení]],4,0))</f>
        <v/>
      </c>
      <c r="F452" s="94"/>
      <c r="H452" s="113"/>
      <c r="I452" s="113"/>
      <c r="K452" s="15"/>
      <c r="L452" s="15"/>
      <c r="M452" s="15">
        <f t="shared" ref="M452:M515" si="21">IF(OR(
   AND($H452=$K$12, $I452=$L$4),
   AND($H452=$K$12, $I452=$L$5),
   AND($H452=$K$12, $I452=$L$6),
   AND($H452=$K$12, $I452=$L$7),
   AND($H452=$K$11, $I452=$L$4),
   AND($H452=$K$11, $I452=$L$5),
   AND($H452=$K$11, $I452=$L$6),
   AND($H452=$K$11, $I452=$L$7),
   AND($H452=$K$5, $I452=$L$5),
   AND($H452=$K$6, $I452=$L$4),
   AND($H452=$K$6, $I452=$L$5),
   AND($H452=$K$6, $I452=$L$7),
   AND($H452=$K$4, $I452=$L$6),
), 0, 1)</f>
        <v>1</v>
      </c>
      <c r="N452" s="15" t="str">
        <f t="shared" ref="N452:N515" si="22">A452 &amp; "-" &amp; J452</f>
        <v>-</v>
      </c>
      <c r="O452" s="150">
        <f t="shared" ref="O452:O515" si="23">IF(AND(M452&lt;&gt;0, P452="ANO"), 1, 0)</f>
        <v>0</v>
      </c>
      <c r="P452" s="15" t="str">
        <f>IF(COUNTIF('Personálie dobrovolníků '!U:X,N452)&gt;0,"ANO","")</f>
        <v/>
      </c>
      <c r="Q452" s="15"/>
    </row>
    <row r="453" spans="2:17" s="25" customFormat="1" x14ac:dyDescent="0.3">
      <c r="B453" s="15" t="str">
        <f>IF(A453="","",VLOOKUP(A453,Tabulka3[[Číslo smlouvy   u pravidelné činnosti]:[Příjmení]],3,0))</f>
        <v/>
      </c>
      <c r="C453" s="15" t="str">
        <f>IF(A453="","",VLOOKUP(A453,Tabulka3[[Číslo smlouvy   u pravidelné činnosti]:[Příjmení]],4,0))</f>
        <v/>
      </c>
      <c r="F453" s="94"/>
      <c r="H453" s="113"/>
      <c r="I453" s="113"/>
      <c r="K453" s="15"/>
      <c r="L453" s="15"/>
      <c r="M453" s="15">
        <f t="shared" si="21"/>
        <v>1</v>
      </c>
      <c r="N453" s="15" t="str">
        <f t="shared" si="22"/>
        <v>-</v>
      </c>
      <c r="O453" s="150">
        <f t="shared" si="23"/>
        <v>0</v>
      </c>
      <c r="P453" s="15" t="str">
        <f>IF(COUNTIF('Personálie dobrovolníků '!U:X,N453)&gt;0,"ANO","")</f>
        <v/>
      </c>
      <c r="Q453" s="15"/>
    </row>
    <row r="454" spans="2:17" s="25" customFormat="1" x14ac:dyDescent="0.3">
      <c r="B454" s="15" t="str">
        <f>IF(A454="","",VLOOKUP(A454,Tabulka3[[Číslo smlouvy   u pravidelné činnosti]:[Příjmení]],3,0))</f>
        <v/>
      </c>
      <c r="C454" s="15" t="str">
        <f>IF(A454="","",VLOOKUP(A454,Tabulka3[[Číslo smlouvy   u pravidelné činnosti]:[Příjmení]],4,0))</f>
        <v/>
      </c>
      <c r="F454" s="94"/>
      <c r="H454" s="113"/>
      <c r="I454" s="113"/>
      <c r="K454" s="15"/>
      <c r="L454" s="15"/>
      <c r="M454" s="15">
        <f t="shared" si="21"/>
        <v>1</v>
      </c>
      <c r="N454" s="15" t="str">
        <f t="shared" si="22"/>
        <v>-</v>
      </c>
      <c r="O454" s="150">
        <f t="shared" si="23"/>
        <v>0</v>
      </c>
      <c r="P454" s="15" t="str">
        <f>IF(COUNTIF('Personálie dobrovolníků '!U:X,N454)&gt;0,"ANO","")</f>
        <v/>
      </c>
      <c r="Q454" s="15"/>
    </row>
    <row r="455" spans="2:17" s="25" customFormat="1" x14ac:dyDescent="0.3">
      <c r="B455" s="15" t="str">
        <f>IF(A455="","",VLOOKUP(A455,Tabulka3[[Číslo smlouvy   u pravidelné činnosti]:[Příjmení]],3,0))</f>
        <v/>
      </c>
      <c r="C455" s="15" t="str">
        <f>IF(A455="","",VLOOKUP(A455,Tabulka3[[Číslo smlouvy   u pravidelné činnosti]:[Příjmení]],4,0))</f>
        <v/>
      </c>
      <c r="F455" s="94"/>
      <c r="H455" s="113"/>
      <c r="I455" s="113"/>
      <c r="K455" s="15"/>
      <c r="L455" s="15"/>
      <c r="M455" s="15">
        <f t="shared" si="21"/>
        <v>1</v>
      </c>
      <c r="N455" s="15" t="str">
        <f t="shared" si="22"/>
        <v>-</v>
      </c>
      <c r="O455" s="150">
        <f t="shared" si="23"/>
        <v>0</v>
      </c>
      <c r="P455" s="15" t="str">
        <f>IF(COUNTIF('Personálie dobrovolníků '!U:X,N455)&gt;0,"ANO","")</f>
        <v/>
      </c>
      <c r="Q455" s="15"/>
    </row>
    <row r="456" spans="2:17" s="25" customFormat="1" x14ac:dyDescent="0.3">
      <c r="B456" s="15" t="str">
        <f>IF(A456="","",VLOOKUP(A456,Tabulka3[[Číslo smlouvy   u pravidelné činnosti]:[Příjmení]],3,0))</f>
        <v/>
      </c>
      <c r="C456" s="15" t="str">
        <f>IF(A456="","",VLOOKUP(A456,Tabulka3[[Číslo smlouvy   u pravidelné činnosti]:[Příjmení]],4,0))</f>
        <v/>
      </c>
      <c r="F456" s="94"/>
      <c r="H456" s="113"/>
      <c r="I456" s="113"/>
      <c r="K456" s="15"/>
      <c r="L456" s="15"/>
      <c r="M456" s="15">
        <f t="shared" si="21"/>
        <v>1</v>
      </c>
      <c r="N456" s="15" t="str">
        <f t="shared" si="22"/>
        <v>-</v>
      </c>
      <c r="O456" s="150">
        <f t="shared" si="23"/>
        <v>0</v>
      </c>
      <c r="P456" s="15" t="str">
        <f>IF(COUNTIF('Personálie dobrovolníků '!U:X,N456)&gt;0,"ANO","")</f>
        <v/>
      </c>
      <c r="Q456" s="15"/>
    </row>
    <row r="457" spans="2:17" s="25" customFormat="1" x14ac:dyDescent="0.3">
      <c r="B457" s="15" t="str">
        <f>IF(A457="","",VLOOKUP(A457,Tabulka3[[Číslo smlouvy   u pravidelné činnosti]:[Příjmení]],3,0))</f>
        <v/>
      </c>
      <c r="C457" s="15" t="str">
        <f>IF(A457="","",VLOOKUP(A457,Tabulka3[[Číslo smlouvy   u pravidelné činnosti]:[Příjmení]],4,0))</f>
        <v/>
      </c>
      <c r="F457" s="94"/>
      <c r="H457" s="113"/>
      <c r="I457" s="113"/>
      <c r="K457" s="15"/>
      <c r="L457" s="15"/>
      <c r="M457" s="15">
        <f t="shared" si="21"/>
        <v>1</v>
      </c>
      <c r="N457" s="15" t="str">
        <f t="shared" si="22"/>
        <v>-</v>
      </c>
      <c r="O457" s="150">
        <f t="shared" si="23"/>
        <v>0</v>
      </c>
      <c r="P457" s="15" t="str">
        <f>IF(COUNTIF('Personálie dobrovolníků '!U:X,N457)&gt;0,"ANO","")</f>
        <v/>
      </c>
      <c r="Q457" s="15"/>
    </row>
    <row r="458" spans="2:17" s="25" customFormat="1" x14ac:dyDescent="0.3">
      <c r="B458" s="15" t="str">
        <f>IF(A458="","",VLOOKUP(A458,Tabulka3[[Číslo smlouvy   u pravidelné činnosti]:[Příjmení]],3,0))</f>
        <v/>
      </c>
      <c r="C458" s="15" t="str">
        <f>IF(A458="","",VLOOKUP(A458,Tabulka3[[Číslo smlouvy   u pravidelné činnosti]:[Příjmení]],4,0))</f>
        <v/>
      </c>
      <c r="F458" s="94"/>
      <c r="H458" s="113"/>
      <c r="I458" s="113"/>
      <c r="K458" s="15"/>
      <c r="L458" s="15"/>
      <c r="M458" s="15">
        <f t="shared" si="21"/>
        <v>1</v>
      </c>
      <c r="N458" s="15" t="str">
        <f t="shared" si="22"/>
        <v>-</v>
      </c>
      <c r="O458" s="150">
        <f t="shared" si="23"/>
        <v>0</v>
      </c>
      <c r="P458" s="15" t="str">
        <f>IF(COUNTIF('Personálie dobrovolníků '!U:X,N458)&gt;0,"ANO","")</f>
        <v/>
      </c>
      <c r="Q458" s="15"/>
    </row>
    <row r="459" spans="2:17" s="25" customFormat="1" x14ac:dyDescent="0.3">
      <c r="B459" s="15" t="str">
        <f>IF(A459="","",VLOOKUP(A459,Tabulka3[[Číslo smlouvy   u pravidelné činnosti]:[Příjmení]],3,0))</f>
        <v/>
      </c>
      <c r="C459" s="15" t="str">
        <f>IF(A459="","",VLOOKUP(A459,Tabulka3[[Číslo smlouvy   u pravidelné činnosti]:[Příjmení]],4,0))</f>
        <v/>
      </c>
      <c r="F459" s="94"/>
      <c r="H459" s="113"/>
      <c r="I459" s="113"/>
      <c r="K459" s="15"/>
      <c r="L459" s="15"/>
      <c r="M459" s="15">
        <f t="shared" si="21"/>
        <v>1</v>
      </c>
      <c r="N459" s="15" t="str">
        <f t="shared" si="22"/>
        <v>-</v>
      </c>
      <c r="O459" s="150">
        <f t="shared" si="23"/>
        <v>0</v>
      </c>
      <c r="P459" s="15" t="str">
        <f>IF(COUNTIF('Personálie dobrovolníků '!U:X,N459)&gt;0,"ANO","")</f>
        <v/>
      </c>
      <c r="Q459" s="15"/>
    </row>
    <row r="460" spans="2:17" s="25" customFormat="1" x14ac:dyDescent="0.3">
      <c r="B460" s="15" t="str">
        <f>IF(A460="","",VLOOKUP(A460,Tabulka3[[Číslo smlouvy   u pravidelné činnosti]:[Příjmení]],3,0))</f>
        <v/>
      </c>
      <c r="C460" s="15" t="str">
        <f>IF(A460="","",VLOOKUP(A460,Tabulka3[[Číslo smlouvy   u pravidelné činnosti]:[Příjmení]],4,0))</f>
        <v/>
      </c>
      <c r="F460" s="94"/>
      <c r="H460" s="113"/>
      <c r="I460" s="113"/>
      <c r="K460" s="15"/>
      <c r="L460" s="15"/>
      <c r="M460" s="15">
        <f t="shared" si="21"/>
        <v>1</v>
      </c>
      <c r="N460" s="15" t="str">
        <f t="shared" si="22"/>
        <v>-</v>
      </c>
      <c r="O460" s="150">
        <f t="shared" si="23"/>
        <v>0</v>
      </c>
      <c r="P460" s="15" t="str">
        <f>IF(COUNTIF('Personálie dobrovolníků '!U:X,N460)&gt;0,"ANO","")</f>
        <v/>
      </c>
      <c r="Q460" s="15"/>
    </row>
    <row r="461" spans="2:17" s="25" customFormat="1" x14ac:dyDescent="0.3">
      <c r="B461" s="15" t="str">
        <f>IF(A461="","",VLOOKUP(A461,Tabulka3[[Číslo smlouvy   u pravidelné činnosti]:[Příjmení]],3,0))</f>
        <v/>
      </c>
      <c r="C461" s="15" t="str">
        <f>IF(A461="","",VLOOKUP(A461,Tabulka3[[Číslo smlouvy   u pravidelné činnosti]:[Příjmení]],4,0))</f>
        <v/>
      </c>
      <c r="F461" s="94"/>
      <c r="H461" s="113"/>
      <c r="I461" s="113"/>
      <c r="K461" s="15"/>
      <c r="L461" s="15"/>
      <c r="M461" s="15">
        <f t="shared" si="21"/>
        <v>1</v>
      </c>
      <c r="N461" s="15" t="str">
        <f t="shared" si="22"/>
        <v>-</v>
      </c>
      <c r="O461" s="150">
        <f t="shared" si="23"/>
        <v>0</v>
      </c>
      <c r="P461" s="15" t="str">
        <f>IF(COUNTIF('Personálie dobrovolníků '!U:X,N461)&gt;0,"ANO","")</f>
        <v/>
      </c>
      <c r="Q461" s="15"/>
    </row>
    <row r="462" spans="2:17" s="25" customFormat="1" x14ac:dyDescent="0.3">
      <c r="B462" s="15" t="str">
        <f>IF(A462="","",VLOOKUP(A462,Tabulka3[[Číslo smlouvy   u pravidelné činnosti]:[Příjmení]],3,0))</f>
        <v/>
      </c>
      <c r="C462" s="15" t="str">
        <f>IF(A462="","",VLOOKUP(A462,Tabulka3[[Číslo smlouvy   u pravidelné činnosti]:[Příjmení]],4,0))</f>
        <v/>
      </c>
      <c r="F462" s="94"/>
      <c r="H462" s="113"/>
      <c r="I462" s="113"/>
      <c r="K462" s="15"/>
      <c r="L462" s="15"/>
      <c r="M462" s="15">
        <f t="shared" si="21"/>
        <v>1</v>
      </c>
      <c r="N462" s="15" t="str">
        <f t="shared" si="22"/>
        <v>-</v>
      </c>
      <c r="O462" s="150">
        <f t="shared" si="23"/>
        <v>0</v>
      </c>
      <c r="P462" s="15" t="str">
        <f>IF(COUNTIF('Personálie dobrovolníků '!U:X,N462)&gt;0,"ANO","")</f>
        <v/>
      </c>
      <c r="Q462" s="15"/>
    </row>
    <row r="463" spans="2:17" s="25" customFormat="1" x14ac:dyDescent="0.3">
      <c r="B463" s="15" t="str">
        <f>IF(A463="","",VLOOKUP(A463,Tabulka3[[Číslo smlouvy   u pravidelné činnosti]:[Příjmení]],3,0))</f>
        <v/>
      </c>
      <c r="C463" s="15" t="str">
        <f>IF(A463="","",VLOOKUP(A463,Tabulka3[[Číslo smlouvy   u pravidelné činnosti]:[Příjmení]],4,0))</f>
        <v/>
      </c>
      <c r="F463" s="94"/>
      <c r="H463" s="113"/>
      <c r="I463" s="113"/>
      <c r="K463" s="15"/>
      <c r="L463" s="15"/>
      <c r="M463" s="15">
        <f t="shared" si="21"/>
        <v>1</v>
      </c>
      <c r="N463" s="15" t="str">
        <f t="shared" si="22"/>
        <v>-</v>
      </c>
      <c r="O463" s="150">
        <f t="shared" si="23"/>
        <v>0</v>
      </c>
      <c r="P463" s="15" t="str">
        <f>IF(COUNTIF('Personálie dobrovolníků '!U:X,N463)&gt;0,"ANO","")</f>
        <v/>
      </c>
      <c r="Q463" s="15"/>
    </row>
    <row r="464" spans="2:17" s="25" customFormat="1" x14ac:dyDescent="0.3">
      <c r="B464" s="15" t="str">
        <f>IF(A464="","",VLOOKUP(A464,Tabulka3[[Číslo smlouvy   u pravidelné činnosti]:[Příjmení]],3,0))</f>
        <v/>
      </c>
      <c r="C464" s="15" t="str">
        <f>IF(A464="","",VLOOKUP(A464,Tabulka3[[Číslo smlouvy   u pravidelné činnosti]:[Příjmení]],4,0))</f>
        <v/>
      </c>
      <c r="F464" s="94"/>
      <c r="H464" s="113"/>
      <c r="I464" s="113"/>
      <c r="K464" s="15"/>
      <c r="L464" s="15"/>
      <c r="M464" s="15">
        <f t="shared" si="21"/>
        <v>1</v>
      </c>
      <c r="N464" s="15" t="str">
        <f t="shared" si="22"/>
        <v>-</v>
      </c>
      <c r="O464" s="150">
        <f t="shared" si="23"/>
        <v>0</v>
      </c>
      <c r="P464" s="15" t="str">
        <f>IF(COUNTIF('Personálie dobrovolníků '!U:X,N464)&gt;0,"ANO","")</f>
        <v/>
      </c>
      <c r="Q464" s="15"/>
    </row>
    <row r="465" spans="2:17" s="25" customFormat="1" x14ac:dyDescent="0.3">
      <c r="B465" s="15" t="str">
        <f>IF(A465="","",VLOOKUP(A465,Tabulka3[[Číslo smlouvy   u pravidelné činnosti]:[Příjmení]],3,0))</f>
        <v/>
      </c>
      <c r="C465" s="15" t="str">
        <f>IF(A465="","",VLOOKUP(A465,Tabulka3[[Číslo smlouvy   u pravidelné činnosti]:[Příjmení]],4,0))</f>
        <v/>
      </c>
      <c r="F465" s="94"/>
      <c r="H465" s="113"/>
      <c r="I465" s="113"/>
      <c r="K465" s="15"/>
      <c r="L465" s="15"/>
      <c r="M465" s="15">
        <f t="shared" si="21"/>
        <v>1</v>
      </c>
      <c r="N465" s="15" t="str">
        <f t="shared" si="22"/>
        <v>-</v>
      </c>
      <c r="O465" s="150">
        <f t="shared" si="23"/>
        <v>0</v>
      </c>
      <c r="P465" s="15" t="str">
        <f>IF(COUNTIF('Personálie dobrovolníků '!U:X,N465)&gt;0,"ANO","")</f>
        <v/>
      </c>
      <c r="Q465" s="15"/>
    </row>
    <row r="466" spans="2:17" s="25" customFormat="1" x14ac:dyDescent="0.3">
      <c r="B466" s="15" t="str">
        <f>IF(A466="","",VLOOKUP(A466,Tabulka3[[Číslo smlouvy   u pravidelné činnosti]:[Příjmení]],3,0))</f>
        <v/>
      </c>
      <c r="C466" s="15" t="str">
        <f>IF(A466="","",VLOOKUP(A466,Tabulka3[[Číslo smlouvy   u pravidelné činnosti]:[Příjmení]],4,0))</f>
        <v/>
      </c>
      <c r="F466" s="94"/>
      <c r="H466" s="113"/>
      <c r="I466" s="113"/>
      <c r="K466" s="15"/>
      <c r="L466" s="15"/>
      <c r="M466" s="15">
        <f t="shared" si="21"/>
        <v>1</v>
      </c>
      <c r="N466" s="15" t="str">
        <f t="shared" si="22"/>
        <v>-</v>
      </c>
      <c r="O466" s="150">
        <f t="shared" si="23"/>
        <v>0</v>
      </c>
      <c r="P466" s="15" t="str">
        <f>IF(COUNTIF('Personálie dobrovolníků '!U:X,N466)&gt;0,"ANO","")</f>
        <v/>
      </c>
      <c r="Q466" s="15"/>
    </row>
    <row r="467" spans="2:17" s="25" customFormat="1" x14ac:dyDescent="0.3">
      <c r="B467" s="15" t="str">
        <f>IF(A467="","",VLOOKUP(A467,Tabulka3[[Číslo smlouvy   u pravidelné činnosti]:[Příjmení]],3,0))</f>
        <v/>
      </c>
      <c r="C467" s="15" t="str">
        <f>IF(A467="","",VLOOKUP(A467,Tabulka3[[Číslo smlouvy   u pravidelné činnosti]:[Příjmení]],4,0))</f>
        <v/>
      </c>
      <c r="F467" s="94"/>
      <c r="H467" s="113"/>
      <c r="I467" s="113"/>
      <c r="K467" s="15"/>
      <c r="L467" s="15"/>
      <c r="M467" s="15">
        <f t="shared" si="21"/>
        <v>1</v>
      </c>
      <c r="N467" s="15" t="str">
        <f t="shared" si="22"/>
        <v>-</v>
      </c>
      <c r="O467" s="150">
        <f t="shared" si="23"/>
        <v>0</v>
      </c>
      <c r="P467" s="15" t="str">
        <f>IF(COUNTIF('Personálie dobrovolníků '!U:X,N467)&gt;0,"ANO","")</f>
        <v/>
      </c>
      <c r="Q467" s="15"/>
    </row>
    <row r="468" spans="2:17" s="25" customFormat="1" x14ac:dyDescent="0.3">
      <c r="B468" s="15" t="str">
        <f>IF(A468="","",VLOOKUP(A468,Tabulka3[[Číslo smlouvy   u pravidelné činnosti]:[Příjmení]],3,0))</f>
        <v/>
      </c>
      <c r="C468" s="15" t="str">
        <f>IF(A468="","",VLOOKUP(A468,Tabulka3[[Číslo smlouvy   u pravidelné činnosti]:[Příjmení]],4,0))</f>
        <v/>
      </c>
      <c r="F468" s="94"/>
      <c r="H468" s="113"/>
      <c r="I468" s="113"/>
      <c r="K468" s="15"/>
      <c r="L468" s="15"/>
      <c r="M468" s="15">
        <f t="shared" si="21"/>
        <v>1</v>
      </c>
      <c r="N468" s="15" t="str">
        <f t="shared" si="22"/>
        <v>-</v>
      </c>
      <c r="O468" s="150">
        <f t="shared" si="23"/>
        <v>0</v>
      </c>
      <c r="P468" s="15" t="str">
        <f>IF(COUNTIF('Personálie dobrovolníků '!U:X,N468)&gt;0,"ANO","")</f>
        <v/>
      </c>
      <c r="Q468" s="15"/>
    </row>
    <row r="469" spans="2:17" s="25" customFormat="1" x14ac:dyDescent="0.3">
      <c r="B469" s="15" t="str">
        <f>IF(A469="","",VLOOKUP(A469,Tabulka3[[Číslo smlouvy   u pravidelné činnosti]:[Příjmení]],3,0))</f>
        <v/>
      </c>
      <c r="C469" s="15" t="str">
        <f>IF(A469="","",VLOOKUP(A469,Tabulka3[[Číslo smlouvy   u pravidelné činnosti]:[Příjmení]],4,0))</f>
        <v/>
      </c>
      <c r="F469" s="94"/>
      <c r="H469" s="113"/>
      <c r="I469" s="113"/>
      <c r="K469" s="15"/>
      <c r="L469" s="15"/>
      <c r="M469" s="15">
        <f t="shared" si="21"/>
        <v>1</v>
      </c>
      <c r="N469" s="15" t="str">
        <f t="shared" si="22"/>
        <v>-</v>
      </c>
      <c r="O469" s="150">
        <f t="shared" si="23"/>
        <v>0</v>
      </c>
      <c r="P469" s="15" t="str">
        <f>IF(COUNTIF('Personálie dobrovolníků '!U:X,N469)&gt;0,"ANO","")</f>
        <v/>
      </c>
      <c r="Q469" s="15"/>
    </row>
    <row r="470" spans="2:17" s="25" customFormat="1" x14ac:dyDescent="0.3">
      <c r="B470" s="15" t="str">
        <f>IF(A470="","",VLOOKUP(A470,Tabulka3[[Číslo smlouvy   u pravidelné činnosti]:[Příjmení]],3,0))</f>
        <v/>
      </c>
      <c r="C470" s="15" t="str">
        <f>IF(A470="","",VLOOKUP(A470,Tabulka3[[Číslo smlouvy   u pravidelné činnosti]:[Příjmení]],4,0))</f>
        <v/>
      </c>
      <c r="F470" s="94"/>
      <c r="H470" s="113"/>
      <c r="I470" s="113"/>
      <c r="K470" s="15"/>
      <c r="L470" s="15"/>
      <c r="M470" s="15">
        <f t="shared" si="21"/>
        <v>1</v>
      </c>
      <c r="N470" s="15" t="str">
        <f t="shared" si="22"/>
        <v>-</v>
      </c>
      <c r="O470" s="150">
        <f t="shared" si="23"/>
        <v>0</v>
      </c>
      <c r="P470" s="15" t="str">
        <f>IF(COUNTIF('Personálie dobrovolníků '!U:X,N470)&gt;0,"ANO","")</f>
        <v/>
      </c>
      <c r="Q470" s="15"/>
    </row>
    <row r="471" spans="2:17" s="25" customFormat="1" x14ac:dyDescent="0.3">
      <c r="B471" s="15" t="str">
        <f>IF(A471="","",VLOOKUP(A471,Tabulka3[[Číslo smlouvy   u pravidelné činnosti]:[Příjmení]],3,0))</f>
        <v/>
      </c>
      <c r="C471" s="15" t="str">
        <f>IF(A471="","",VLOOKUP(A471,Tabulka3[[Číslo smlouvy   u pravidelné činnosti]:[Příjmení]],4,0))</f>
        <v/>
      </c>
      <c r="F471" s="94"/>
      <c r="H471" s="113"/>
      <c r="I471" s="113"/>
      <c r="K471" s="15"/>
      <c r="L471" s="15"/>
      <c r="M471" s="15">
        <f t="shared" si="21"/>
        <v>1</v>
      </c>
      <c r="N471" s="15" t="str">
        <f t="shared" si="22"/>
        <v>-</v>
      </c>
      <c r="O471" s="150">
        <f t="shared" si="23"/>
        <v>0</v>
      </c>
      <c r="P471" s="15" t="str">
        <f>IF(COUNTIF('Personálie dobrovolníků '!U:X,N471)&gt;0,"ANO","")</f>
        <v/>
      </c>
      <c r="Q471" s="15"/>
    </row>
    <row r="472" spans="2:17" s="25" customFormat="1" x14ac:dyDescent="0.3">
      <c r="B472" s="15" t="str">
        <f>IF(A472="","",VLOOKUP(A472,Tabulka3[[Číslo smlouvy   u pravidelné činnosti]:[Příjmení]],3,0))</f>
        <v/>
      </c>
      <c r="C472" s="15" t="str">
        <f>IF(A472="","",VLOOKUP(A472,Tabulka3[[Číslo smlouvy   u pravidelné činnosti]:[Příjmení]],4,0))</f>
        <v/>
      </c>
      <c r="F472" s="94"/>
      <c r="H472" s="113"/>
      <c r="I472" s="113"/>
      <c r="K472" s="15"/>
      <c r="L472" s="15"/>
      <c r="M472" s="15">
        <f t="shared" si="21"/>
        <v>1</v>
      </c>
      <c r="N472" s="15" t="str">
        <f t="shared" si="22"/>
        <v>-</v>
      </c>
      <c r="O472" s="150">
        <f t="shared" si="23"/>
        <v>0</v>
      </c>
      <c r="P472" s="15" t="str">
        <f>IF(COUNTIF('Personálie dobrovolníků '!U:X,N472)&gt;0,"ANO","")</f>
        <v/>
      </c>
      <c r="Q472" s="15"/>
    </row>
    <row r="473" spans="2:17" s="25" customFormat="1" x14ac:dyDescent="0.3">
      <c r="B473" s="15" t="str">
        <f>IF(A473="","",VLOOKUP(A473,Tabulka3[[Číslo smlouvy   u pravidelné činnosti]:[Příjmení]],3,0))</f>
        <v/>
      </c>
      <c r="C473" s="15" t="str">
        <f>IF(A473="","",VLOOKUP(A473,Tabulka3[[Číslo smlouvy   u pravidelné činnosti]:[Příjmení]],4,0))</f>
        <v/>
      </c>
      <c r="F473" s="94"/>
      <c r="H473" s="113"/>
      <c r="I473" s="113"/>
      <c r="K473" s="15"/>
      <c r="L473" s="15"/>
      <c r="M473" s="15">
        <f t="shared" si="21"/>
        <v>1</v>
      </c>
      <c r="N473" s="15" t="str">
        <f t="shared" si="22"/>
        <v>-</v>
      </c>
      <c r="O473" s="150">
        <f t="shared" si="23"/>
        <v>0</v>
      </c>
      <c r="P473" s="15" t="str">
        <f>IF(COUNTIF('Personálie dobrovolníků '!U:X,N473)&gt;0,"ANO","")</f>
        <v/>
      </c>
      <c r="Q473" s="15"/>
    </row>
    <row r="474" spans="2:17" s="25" customFormat="1" x14ac:dyDescent="0.3">
      <c r="B474" s="15" t="str">
        <f>IF(A474="","",VLOOKUP(A474,Tabulka3[[Číslo smlouvy   u pravidelné činnosti]:[Příjmení]],3,0))</f>
        <v/>
      </c>
      <c r="C474" s="15" t="str">
        <f>IF(A474="","",VLOOKUP(A474,Tabulka3[[Číslo smlouvy   u pravidelné činnosti]:[Příjmení]],4,0))</f>
        <v/>
      </c>
      <c r="F474" s="94"/>
      <c r="H474" s="113"/>
      <c r="I474" s="113"/>
      <c r="K474" s="15"/>
      <c r="L474" s="15"/>
      <c r="M474" s="15">
        <f t="shared" si="21"/>
        <v>1</v>
      </c>
      <c r="N474" s="15" t="str">
        <f t="shared" si="22"/>
        <v>-</v>
      </c>
      <c r="O474" s="150">
        <f t="shared" si="23"/>
        <v>0</v>
      </c>
      <c r="P474" s="15" t="str">
        <f>IF(COUNTIF('Personálie dobrovolníků '!U:X,N474)&gt;0,"ANO","")</f>
        <v/>
      </c>
      <c r="Q474" s="15"/>
    </row>
    <row r="475" spans="2:17" s="25" customFormat="1" x14ac:dyDescent="0.3">
      <c r="B475" s="15" t="str">
        <f>IF(A475="","",VLOOKUP(A475,Tabulka3[[Číslo smlouvy   u pravidelné činnosti]:[Příjmení]],3,0))</f>
        <v/>
      </c>
      <c r="C475" s="15" t="str">
        <f>IF(A475="","",VLOOKUP(A475,Tabulka3[[Číslo smlouvy   u pravidelné činnosti]:[Příjmení]],4,0))</f>
        <v/>
      </c>
      <c r="F475" s="94"/>
      <c r="H475" s="113"/>
      <c r="I475" s="113"/>
      <c r="K475" s="15"/>
      <c r="L475" s="15"/>
      <c r="M475" s="15">
        <f t="shared" si="21"/>
        <v>1</v>
      </c>
      <c r="N475" s="15" t="str">
        <f t="shared" si="22"/>
        <v>-</v>
      </c>
      <c r="O475" s="150">
        <f t="shared" si="23"/>
        <v>0</v>
      </c>
      <c r="P475" s="15" t="str">
        <f>IF(COUNTIF('Personálie dobrovolníků '!U:X,N475)&gt;0,"ANO","")</f>
        <v/>
      </c>
      <c r="Q475" s="15"/>
    </row>
    <row r="476" spans="2:17" s="25" customFormat="1" x14ac:dyDescent="0.3">
      <c r="B476" s="15" t="str">
        <f>IF(A476="","",VLOOKUP(A476,Tabulka3[[Číslo smlouvy   u pravidelné činnosti]:[Příjmení]],3,0))</f>
        <v/>
      </c>
      <c r="C476" s="15" t="str">
        <f>IF(A476="","",VLOOKUP(A476,Tabulka3[[Číslo smlouvy   u pravidelné činnosti]:[Příjmení]],4,0))</f>
        <v/>
      </c>
      <c r="F476" s="94"/>
      <c r="H476" s="113"/>
      <c r="I476" s="113"/>
      <c r="K476" s="15"/>
      <c r="L476" s="15"/>
      <c r="M476" s="15">
        <f t="shared" si="21"/>
        <v>1</v>
      </c>
      <c r="N476" s="15" t="str">
        <f t="shared" si="22"/>
        <v>-</v>
      </c>
      <c r="O476" s="150">
        <f t="shared" si="23"/>
        <v>0</v>
      </c>
      <c r="P476" s="15" t="str">
        <f>IF(COUNTIF('Personálie dobrovolníků '!U:X,N476)&gt;0,"ANO","")</f>
        <v/>
      </c>
      <c r="Q476" s="15"/>
    </row>
    <row r="477" spans="2:17" s="25" customFormat="1" x14ac:dyDescent="0.3">
      <c r="B477" s="15" t="str">
        <f>IF(A477="","",VLOOKUP(A477,Tabulka3[[Číslo smlouvy   u pravidelné činnosti]:[Příjmení]],3,0))</f>
        <v/>
      </c>
      <c r="C477" s="15" t="str">
        <f>IF(A477="","",VLOOKUP(A477,Tabulka3[[Číslo smlouvy   u pravidelné činnosti]:[Příjmení]],4,0))</f>
        <v/>
      </c>
      <c r="F477" s="94"/>
      <c r="H477" s="113"/>
      <c r="I477" s="113"/>
      <c r="K477" s="15"/>
      <c r="L477" s="15"/>
      <c r="M477" s="15">
        <f t="shared" si="21"/>
        <v>1</v>
      </c>
      <c r="N477" s="15" t="str">
        <f t="shared" si="22"/>
        <v>-</v>
      </c>
      <c r="O477" s="150">
        <f t="shared" si="23"/>
        <v>0</v>
      </c>
      <c r="P477" s="15" t="str">
        <f>IF(COUNTIF('Personálie dobrovolníků '!U:X,N477)&gt;0,"ANO","")</f>
        <v/>
      </c>
      <c r="Q477" s="15"/>
    </row>
    <row r="478" spans="2:17" s="25" customFormat="1" x14ac:dyDescent="0.3">
      <c r="B478" s="15" t="str">
        <f>IF(A478="","",VLOOKUP(A478,Tabulka3[[Číslo smlouvy   u pravidelné činnosti]:[Příjmení]],3,0))</f>
        <v/>
      </c>
      <c r="C478" s="15" t="str">
        <f>IF(A478="","",VLOOKUP(A478,Tabulka3[[Číslo smlouvy   u pravidelné činnosti]:[Příjmení]],4,0))</f>
        <v/>
      </c>
      <c r="F478" s="94"/>
      <c r="H478" s="113"/>
      <c r="I478" s="113"/>
      <c r="K478" s="15"/>
      <c r="L478" s="15"/>
      <c r="M478" s="15">
        <f t="shared" si="21"/>
        <v>1</v>
      </c>
      <c r="N478" s="15" t="str">
        <f t="shared" si="22"/>
        <v>-</v>
      </c>
      <c r="O478" s="150">
        <f t="shared" si="23"/>
        <v>0</v>
      </c>
      <c r="P478" s="15" t="str">
        <f>IF(COUNTIF('Personálie dobrovolníků '!U:X,N478)&gt;0,"ANO","")</f>
        <v/>
      </c>
      <c r="Q478" s="15"/>
    </row>
    <row r="479" spans="2:17" s="25" customFormat="1" x14ac:dyDescent="0.3">
      <c r="B479" s="15" t="str">
        <f>IF(A479="","",VLOOKUP(A479,Tabulka3[[Číslo smlouvy   u pravidelné činnosti]:[Příjmení]],3,0))</f>
        <v/>
      </c>
      <c r="C479" s="15" t="str">
        <f>IF(A479="","",VLOOKUP(A479,Tabulka3[[Číslo smlouvy   u pravidelné činnosti]:[Příjmení]],4,0))</f>
        <v/>
      </c>
      <c r="F479" s="94"/>
      <c r="H479" s="113"/>
      <c r="I479" s="113"/>
      <c r="K479" s="15"/>
      <c r="L479" s="15"/>
      <c r="M479" s="15">
        <f t="shared" si="21"/>
        <v>1</v>
      </c>
      <c r="N479" s="15" t="str">
        <f t="shared" si="22"/>
        <v>-</v>
      </c>
      <c r="O479" s="150">
        <f t="shared" si="23"/>
        <v>0</v>
      </c>
      <c r="P479" s="15" t="str">
        <f>IF(COUNTIF('Personálie dobrovolníků '!U:X,N479)&gt;0,"ANO","")</f>
        <v/>
      </c>
      <c r="Q479" s="15"/>
    </row>
    <row r="480" spans="2:17" s="25" customFormat="1" x14ac:dyDescent="0.3">
      <c r="B480" s="15" t="str">
        <f>IF(A480="","",VLOOKUP(A480,Tabulka3[[Číslo smlouvy   u pravidelné činnosti]:[Příjmení]],3,0))</f>
        <v/>
      </c>
      <c r="C480" s="15" t="str">
        <f>IF(A480="","",VLOOKUP(A480,Tabulka3[[Číslo smlouvy   u pravidelné činnosti]:[Příjmení]],4,0))</f>
        <v/>
      </c>
      <c r="F480" s="94"/>
      <c r="H480" s="113"/>
      <c r="I480" s="113"/>
      <c r="K480" s="15"/>
      <c r="L480" s="15"/>
      <c r="M480" s="15">
        <f t="shared" si="21"/>
        <v>1</v>
      </c>
      <c r="N480" s="15" t="str">
        <f t="shared" si="22"/>
        <v>-</v>
      </c>
      <c r="O480" s="150">
        <f t="shared" si="23"/>
        <v>0</v>
      </c>
      <c r="P480" s="15" t="str">
        <f>IF(COUNTIF('Personálie dobrovolníků '!U:X,N480)&gt;0,"ANO","")</f>
        <v/>
      </c>
      <c r="Q480" s="15"/>
    </row>
    <row r="481" spans="2:17" s="25" customFormat="1" x14ac:dyDescent="0.3">
      <c r="B481" s="15" t="str">
        <f>IF(A481="","",VLOOKUP(A481,Tabulka3[[Číslo smlouvy   u pravidelné činnosti]:[Příjmení]],3,0))</f>
        <v/>
      </c>
      <c r="C481" s="15" t="str">
        <f>IF(A481="","",VLOOKUP(A481,Tabulka3[[Číslo smlouvy   u pravidelné činnosti]:[Příjmení]],4,0))</f>
        <v/>
      </c>
      <c r="F481" s="94"/>
      <c r="H481" s="113"/>
      <c r="I481" s="113"/>
      <c r="K481" s="15"/>
      <c r="L481" s="15"/>
      <c r="M481" s="15">
        <f t="shared" si="21"/>
        <v>1</v>
      </c>
      <c r="N481" s="15" t="str">
        <f t="shared" si="22"/>
        <v>-</v>
      </c>
      <c r="O481" s="150">
        <f t="shared" si="23"/>
        <v>0</v>
      </c>
      <c r="P481" s="15" t="str">
        <f>IF(COUNTIF('Personálie dobrovolníků '!U:X,N481)&gt;0,"ANO","")</f>
        <v/>
      </c>
      <c r="Q481" s="15"/>
    </row>
    <row r="482" spans="2:17" s="25" customFormat="1" x14ac:dyDescent="0.3">
      <c r="B482" s="15" t="str">
        <f>IF(A482="","",VLOOKUP(A482,Tabulka3[[Číslo smlouvy   u pravidelné činnosti]:[Příjmení]],3,0))</f>
        <v/>
      </c>
      <c r="C482" s="15" t="str">
        <f>IF(A482="","",VLOOKUP(A482,Tabulka3[[Číslo smlouvy   u pravidelné činnosti]:[Příjmení]],4,0))</f>
        <v/>
      </c>
      <c r="F482" s="94"/>
      <c r="H482" s="113"/>
      <c r="I482" s="113"/>
      <c r="K482" s="15"/>
      <c r="L482" s="15"/>
      <c r="M482" s="15">
        <f t="shared" si="21"/>
        <v>1</v>
      </c>
      <c r="N482" s="15" t="str">
        <f t="shared" si="22"/>
        <v>-</v>
      </c>
      <c r="O482" s="150">
        <f t="shared" si="23"/>
        <v>0</v>
      </c>
      <c r="P482" s="15" t="str">
        <f>IF(COUNTIF('Personálie dobrovolníků '!U:X,N482)&gt;0,"ANO","")</f>
        <v/>
      </c>
      <c r="Q482" s="15"/>
    </row>
    <row r="483" spans="2:17" s="25" customFormat="1" x14ac:dyDescent="0.3">
      <c r="B483" s="15" t="str">
        <f>IF(A483="","",VLOOKUP(A483,Tabulka3[[Číslo smlouvy   u pravidelné činnosti]:[Příjmení]],3,0))</f>
        <v/>
      </c>
      <c r="C483" s="15" t="str">
        <f>IF(A483="","",VLOOKUP(A483,Tabulka3[[Číslo smlouvy   u pravidelné činnosti]:[Příjmení]],4,0))</f>
        <v/>
      </c>
      <c r="F483" s="94"/>
      <c r="H483" s="113"/>
      <c r="I483" s="113"/>
      <c r="K483" s="15"/>
      <c r="L483" s="15"/>
      <c r="M483" s="15">
        <f t="shared" si="21"/>
        <v>1</v>
      </c>
      <c r="N483" s="15" t="str">
        <f t="shared" si="22"/>
        <v>-</v>
      </c>
      <c r="O483" s="150">
        <f t="shared" si="23"/>
        <v>0</v>
      </c>
      <c r="P483" s="15" t="str">
        <f>IF(COUNTIF('Personálie dobrovolníků '!U:X,N483)&gt;0,"ANO","")</f>
        <v/>
      </c>
      <c r="Q483" s="15"/>
    </row>
    <row r="484" spans="2:17" s="25" customFormat="1" x14ac:dyDescent="0.3">
      <c r="B484" s="15" t="str">
        <f>IF(A484="","",VLOOKUP(A484,Tabulka3[[Číslo smlouvy   u pravidelné činnosti]:[Příjmení]],3,0))</f>
        <v/>
      </c>
      <c r="C484" s="15" t="str">
        <f>IF(A484="","",VLOOKUP(A484,Tabulka3[[Číslo smlouvy   u pravidelné činnosti]:[Příjmení]],4,0))</f>
        <v/>
      </c>
      <c r="F484" s="94"/>
      <c r="H484" s="113"/>
      <c r="I484" s="113"/>
      <c r="K484" s="15"/>
      <c r="L484" s="15"/>
      <c r="M484" s="15">
        <f t="shared" si="21"/>
        <v>1</v>
      </c>
      <c r="N484" s="15" t="str">
        <f t="shared" si="22"/>
        <v>-</v>
      </c>
      <c r="O484" s="150">
        <f t="shared" si="23"/>
        <v>0</v>
      </c>
      <c r="P484" s="15" t="str">
        <f>IF(COUNTIF('Personálie dobrovolníků '!U:X,N484)&gt;0,"ANO","")</f>
        <v/>
      </c>
      <c r="Q484" s="15"/>
    </row>
    <row r="485" spans="2:17" s="25" customFormat="1" x14ac:dyDescent="0.3">
      <c r="B485" s="15" t="str">
        <f>IF(A485="","",VLOOKUP(A485,Tabulka3[[Číslo smlouvy   u pravidelné činnosti]:[Příjmení]],3,0))</f>
        <v/>
      </c>
      <c r="C485" s="15" t="str">
        <f>IF(A485="","",VLOOKUP(A485,Tabulka3[[Číslo smlouvy   u pravidelné činnosti]:[Příjmení]],4,0))</f>
        <v/>
      </c>
      <c r="F485" s="94"/>
      <c r="H485" s="113"/>
      <c r="I485" s="113"/>
      <c r="K485" s="15"/>
      <c r="L485" s="15"/>
      <c r="M485" s="15">
        <f t="shared" si="21"/>
        <v>1</v>
      </c>
      <c r="N485" s="15" t="str">
        <f t="shared" si="22"/>
        <v>-</v>
      </c>
      <c r="O485" s="150">
        <f t="shared" si="23"/>
        <v>0</v>
      </c>
      <c r="P485" s="15" t="str">
        <f>IF(COUNTIF('Personálie dobrovolníků '!U:X,N485)&gt;0,"ANO","")</f>
        <v/>
      </c>
      <c r="Q485" s="15"/>
    </row>
    <row r="486" spans="2:17" s="25" customFormat="1" x14ac:dyDescent="0.3">
      <c r="B486" s="15" t="str">
        <f>IF(A486="","",VLOOKUP(A486,Tabulka3[[Číslo smlouvy   u pravidelné činnosti]:[Příjmení]],3,0))</f>
        <v/>
      </c>
      <c r="C486" s="15" t="str">
        <f>IF(A486="","",VLOOKUP(A486,Tabulka3[[Číslo smlouvy   u pravidelné činnosti]:[Příjmení]],4,0))</f>
        <v/>
      </c>
      <c r="F486" s="94"/>
      <c r="H486" s="113"/>
      <c r="I486" s="113"/>
      <c r="K486" s="15"/>
      <c r="L486" s="15"/>
      <c r="M486" s="15">
        <f t="shared" si="21"/>
        <v>1</v>
      </c>
      <c r="N486" s="15" t="str">
        <f t="shared" si="22"/>
        <v>-</v>
      </c>
      <c r="O486" s="150">
        <f t="shared" si="23"/>
        <v>0</v>
      </c>
      <c r="P486" s="15" t="str">
        <f>IF(COUNTIF('Personálie dobrovolníků '!U:X,N486)&gt;0,"ANO","")</f>
        <v/>
      </c>
      <c r="Q486" s="15"/>
    </row>
    <row r="487" spans="2:17" s="25" customFormat="1" x14ac:dyDescent="0.3">
      <c r="B487" s="15" t="str">
        <f>IF(A487="","",VLOOKUP(A487,Tabulka3[[Číslo smlouvy   u pravidelné činnosti]:[Příjmení]],3,0))</f>
        <v/>
      </c>
      <c r="C487" s="15" t="str">
        <f>IF(A487="","",VLOOKUP(A487,Tabulka3[[Číslo smlouvy   u pravidelné činnosti]:[Příjmení]],4,0))</f>
        <v/>
      </c>
      <c r="F487" s="94"/>
      <c r="H487" s="113"/>
      <c r="I487" s="113"/>
      <c r="K487" s="15"/>
      <c r="L487" s="15"/>
      <c r="M487" s="15">
        <f t="shared" si="21"/>
        <v>1</v>
      </c>
      <c r="N487" s="15" t="str">
        <f t="shared" si="22"/>
        <v>-</v>
      </c>
      <c r="O487" s="150">
        <f t="shared" si="23"/>
        <v>0</v>
      </c>
      <c r="P487" s="15" t="str">
        <f>IF(COUNTIF('Personálie dobrovolníků '!U:X,N487)&gt;0,"ANO","")</f>
        <v/>
      </c>
      <c r="Q487" s="15"/>
    </row>
    <row r="488" spans="2:17" s="25" customFormat="1" x14ac:dyDescent="0.3">
      <c r="B488" s="15" t="str">
        <f>IF(A488="","",VLOOKUP(A488,Tabulka3[[Číslo smlouvy   u pravidelné činnosti]:[Příjmení]],3,0))</f>
        <v/>
      </c>
      <c r="C488" s="15" t="str">
        <f>IF(A488="","",VLOOKUP(A488,Tabulka3[[Číslo smlouvy   u pravidelné činnosti]:[Příjmení]],4,0))</f>
        <v/>
      </c>
      <c r="F488" s="94"/>
      <c r="H488" s="113"/>
      <c r="I488" s="113"/>
      <c r="K488" s="15"/>
      <c r="L488" s="15"/>
      <c r="M488" s="15">
        <f t="shared" si="21"/>
        <v>1</v>
      </c>
      <c r="N488" s="15" t="str">
        <f t="shared" si="22"/>
        <v>-</v>
      </c>
      <c r="O488" s="150">
        <f t="shared" si="23"/>
        <v>0</v>
      </c>
      <c r="P488" s="15" t="str">
        <f>IF(COUNTIF('Personálie dobrovolníků '!U:X,N488)&gt;0,"ANO","")</f>
        <v/>
      </c>
      <c r="Q488" s="15"/>
    </row>
    <row r="489" spans="2:17" s="25" customFormat="1" x14ac:dyDescent="0.3">
      <c r="B489" s="15" t="str">
        <f>IF(A489="","",VLOOKUP(A489,Tabulka3[[Číslo smlouvy   u pravidelné činnosti]:[Příjmení]],3,0))</f>
        <v/>
      </c>
      <c r="C489" s="15" t="str">
        <f>IF(A489="","",VLOOKUP(A489,Tabulka3[[Číslo smlouvy   u pravidelné činnosti]:[Příjmení]],4,0))</f>
        <v/>
      </c>
      <c r="F489" s="94"/>
      <c r="H489" s="113"/>
      <c r="I489" s="113"/>
      <c r="K489" s="15"/>
      <c r="L489" s="15"/>
      <c r="M489" s="15">
        <f t="shared" si="21"/>
        <v>1</v>
      </c>
      <c r="N489" s="15" t="str">
        <f t="shared" si="22"/>
        <v>-</v>
      </c>
      <c r="O489" s="150">
        <f t="shared" si="23"/>
        <v>0</v>
      </c>
      <c r="P489" s="15" t="str">
        <f>IF(COUNTIF('Personálie dobrovolníků '!U:X,N489)&gt;0,"ANO","")</f>
        <v/>
      </c>
      <c r="Q489" s="15"/>
    </row>
    <row r="490" spans="2:17" s="25" customFormat="1" x14ac:dyDescent="0.3">
      <c r="B490" s="15" t="str">
        <f>IF(A490="","",VLOOKUP(A490,Tabulka3[[Číslo smlouvy   u pravidelné činnosti]:[Příjmení]],3,0))</f>
        <v/>
      </c>
      <c r="C490" s="15" t="str">
        <f>IF(A490="","",VLOOKUP(A490,Tabulka3[[Číslo smlouvy   u pravidelné činnosti]:[Příjmení]],4,0))</f>
        <v/>
      </c>
      <c r="F490" s="94"/>
      <c r="H490" s="113"/>
      <c r="I490" s="113"/>
      <c r="K490" s="15"/>
      <c r="L490" s="15"/>
      <c r="M490" s="15">
        <f t="shared" si="21"/>
        <v>1</v>
      </c>
      <c r="N490" s="15" t="str">
        <f t="shared" si="22"/>
        <v>-</v>
      </c>
      <c r="O490" s="150">
        <f t="shared" si="23"/>
        <v>0</v>
      </c>
      <c r="P490" s="15" t="str">
        <f>IF(COUNTIF('Personálie dobrovolníků '!U:X,N490)&gt;0,"ANO","")</f>
        <v/>
      </c>
      <c r="Q490" s="15"/>
    </row>
    <row r="491" spans="2:17" s="25" customFormat="1" x14ac:dyDescent="0.3">
      <c r="B491" s="15" t="str">
        <f>IF(A491="","",VLOOKUP(A491,Tabulka3[[Číslo smlouvy   u pravidelné činnosti]:[Příjmení]],3,0))</f>
        <v/>
      </c>
      <c r="C491" s="15" t="str">
        <f>IF(A491="","",VLOOKUP(A491,Tabulka3[[Číslo smlouvy   u pravidelné činnosti]:[Příjmení]],4,0))</f>
        <v/>
      </c>
      <c r="F491" s="94"/>
      <c r="H491" s="113"/>
      <c r="I491" s="113"/>
      <c r="K491" s="15"/>
      <c r="L491" s="15"/>
      <c r="M491" s="15">
        <f t="shared" si="21"/>
        <v>1</v>
      </c>
      <c r="N491" s="15" t="str">
        <f t="shared" si="22"/>
        <v>-</v>
      </c>
      <c r="O491" s="150">
        <f t="shared" si="23"/>
        <v>0</v>
      </c>
      <c r="P491" s="15" t="str">
        <f>IF(COUNTIF('Personálie dobrovolníků '!U:X,N491)&gt;0,"ANO","")</f>
        <v/>
      </c>
      <c r="Q491" s="15"/>
    </row>
    <row r="492" spans="2:17" s="25" customFormat="1" x14ac:dyDescent="0.3">
      <c r="B492" s="15" t="str">
        <f>IF(A492="","",VLOOKUP(A492,Tabulka3[[Číslo smlouvy   u pravidelné činnosti]:[Příjmení]],3,0))</f>
        <v/>
      </c>
      <c r="C492" s="15" t="str">
        <f>IF(A492="","",VLOOKUP(A492,Tabulka3[[Číslo smlouvy   u pravidelné činnosti]:[Příjmení]],4,0))</f>
        <v/>
      </c>
      <c r="F492" s="94"/>
      <c r="H492" s="113"/>
      <c r="I492" s="113"/>
      <c r="K492" s="15"/>
      <c r="L492" s="15"/>
      <c r="M492" s="15">
        <f t="shared" si="21"/>
        <v>1</v>
      </c>
      <c r="N492" s="15" t="str">
        <f t="shared" si="22"/>
        <v>-</v>
      </c>
      <c r="O492" s="150">
        <f t="shared" si="23"/>
        <v>0</v>
      </c>
      <c r="P492" s="15" t="str">
        <f>IF(COUNTIF('Personálie dobrovolníků '!U:X,N492)&gt;0,"ANO","")</f>
        <v/>
      </c>
      <c r="Q492" s="15"/>
    </row>
    <row r="493" spans="2:17" s="25" customFormat="1" x14ac:dyDescent="0.3">
      <c r="B493" s="15" t="str">
        <f>IF(A493="","",VLOOKUP(A493,Tabulka3[[Číslo smlouvy   u pravidelné činnosti]:[Příjmení]],3,0))</f>
        <v/>
      </c>
      <c r="C493" s="15" t="str">
        <f>IF(A493="","",VLOOKUP(A493,Tabulka3[[Číslo smlouvy   u pravidelné činnosti]:[Příjmení]],4,0))</f>
        <v/>
      </c>
      <c r="F493" s="94"/>
      <c r="H493" s="113"/>
      <c r="I493" s="113"/>
      <c r="K493" s="15"/>
      <c r="L493" s="15"/>
      <c r="M493" s="15">
        <f t="shared" si="21"/>
        <v>1</v>
      </c>
      <c r="N493" s="15" t="str">
        <f t="shared" si="22"/>
        <v>-</v>
      </c>
      <c r="O493" s="150">
        <f t="shared" si="23"/>
        <v>0</v>
      </c>
      <c r="P493" s="15" t="str">
        <f>IF(COUNTIF('Personálie dobrovolníků '!U:X,N493)&gt;0,"ANO","")</f>
        <v/>
      </c>
      <c r="Q493" s="15"/>
    </row>
    <row r="494" spans="2:17" s="25" customFormat="1" x14ac:dyDescent="0.3">
      <c r="B494" s="15" t="str">
        <f>IF(A494="","",VLOOKUP(A494,Tabulka3[[Číslo smlouvy   u pravidelné činnosti]:[Příjmení]],3,0))</f>
        <v/>
      </c>
      <c r="C494" s="15" t="str">
        <f>IF(A494="","",VLOOKUP(A494,Tabulka3[[Číslo smlouvy   u pravidelné činnosti]:[Příjmení]],4,0))</f>
        <v/>
      </c>
      <c r="F494" s="94"/>
      <c r="H494" s="113"/>
      <c r="I494" s="113"/>
      <c r="K494" s="15"/>
      <c r="L494" s="15"/>
      <c r="M494" s="15">
        <f t="shared" si="21"/>
        <v>1</v>
      </c>
      <c r="N494" s="15" t="str">
        <f t="shared" si="22"/>
        <v>-</v>
      </c>
      <c r="O494" s="150">
        <f t="shared" si="23"/>
        <v>0</v>
      </c>
      <c r="P494" s="15" t="str">
        <f>IF(COUNTIF('Personálie dobrovolníků '!U:X,N494)&gt;0,"ANO","")</f>
        <v/>
      </c>
      <c r="Q494" s="15"/>
    </row>
    <row r="495" spans="2:17" s="25" customFormat="1" x14ac:dyDescent="0.3">
      <c r="B495" s="15" t="str">
        <f>IF(A495="","",VLOOKUP(A495,Tabulka3[[Číslo smlouvy   u pravidelné činnosti]:[Příjmení]],3,0))</f>
        <v/>
      </c>
      <c r="C495" s="15" t="str">
        <f>IF(A495="","",VLOOKUP(A495,Tabulka3[[Číslo smlouvy   u pravidelné činnosti]:[Příjmení]],4,0))</f>
        <v/>
      </c>
      <c r="F495" s="94"/>
      <c r="H495" s="113"/>
      <c r="I495" s="113"/>
      <c r="K495" s="15"/>
      <c r="L495" s="15"/>
      <c r="M495" s="15">
        <f t="shared" si="21"/>
        <v>1</v>
      </c>
      <c r="N495" s="15" t="str">
        <f t="shared" si="22"/>
        <v>-</v>
      </c>
      <c r="O495" s="150">
        <f t="shared" si="23"/>
        <v>0</v>
      </c>
      <c r="P495" s="15" t="str">
        <f>IF(COUNTIF('Personálie dobrovolníků '!U:X,N495)&gt;0,"ANO","")</f>
        <v/>
      </c>
      <c r="Q495" s="15"/>
    </row>
    <row r="496" spans="2:17" s="25" customFormat="1" x14ac:dyDescent="0.3">
      <c r="B496" s="15" t="str">
        <f>IF(A496="","",VLOOKUP(A496,Tabulka3[[Číslo smlouvy   u pravidelné činnosti]:[Příjmení]],3,0))</f>
        <v/>
      </c>
      <c r="C496" s="15" t="str">
        <f>IF(A496="","",VLOOKUP(A496,Tabulka3[[Číslo smlouvy   u pravidelné činnosti]:[Příjmení]],4,0))</f>
        <v/>
      </c>
      <c r="F496" s="94"/>
      <c r="H496" s="113"/>
      <c r="I496" s="113"/>
      <c r="K496" s="15"/>
      <c r="L496" s="15"/>
      <c r="M496" s="15">
        <f t="shared" si="21"/>
        <v>1</v>
      </c>
      <c r="N496" s="15" t="str">
        <f t="shared" si="22"/>
        <v>-</v>
      </c>
      <c r="O496" s="150">
        <f t="shared" si="23"/>
        <v>0</v>
      </c>
      <c r="P496" s="15" t="str">
        <f>IF(COUNTIF('Personálie dobrovolníků '!U:X,N496)&gt;0,"ANO","")</f>
        <v/>
      </c>
      <c r="Q496" s="15"/>
    </row>
    <row r="497" spans="2:17" s="25" customFormat="1" x14ac:dyDescent="0.3">
      <c r="B497" s="15" t="str">
        <f>IF(A497="","",VLOOKUP(A497,Tabulka3[[Číslo smlouvy   u pravidelné činnosti]:[Příjmení]],3,0))</f>
        <v/>
      </c>
      <c r="C497" s="15" t="str">
        <f>IF(A497="","",VLOOKUP(A497,Tabulka3[[Číslo smlouvy   u pravidelné činnosti]:[Příjmení]],4,0))</f>
        <v/>
      </c>
      <c r="F497" s="94"/>
      <c r="H497" s="113"/>
      <c r="I497" s="113"/>
      <c r="K497" s="15"/>
      <c r="L497" s="15"/>
      <c r="M497" s="15">
        <f t="shared" si="21"/>
        <v>1</v>
      </c>
      <c r="N497" s="15" t="str">
        <f t="shared" si="22"/>
        <v>-</v>
      </c>
      <c r="O497" s="150">
        <f t="shared" si="23"/>
        <v>0</v>
      </c>
      <c r="P497" s="15" t="str">
        <f>IF(COUNTIF('Personálie dobrovolníků '!U:X,N497)&gt;0,"ANO","")</f>
        <v/>
      </c>
      <c r="Q497" s="15"/>
    </row>
    <row r="498" spans="2:17" s="25" customFormat="1" x14ac:dyDescent="0.3">
      <c r="B498" s="15" t="str">
        <f>IF(A498="","",VLOOKUP(A498,Tabulka3[[Číslo smlouvy   u pravidelné činnosti]:[Příjmení]],3,0))</f>
        <v/>
      </c>
      <c r="C498" s="15" t="str">
        <f>IF(A498="","",VLOOKUP(A498,Tabulka3[[Číslo smlouvy   u pravidelné činnosti]:[Příjmení]],4,0))</f>
        <v/>
      </c>
      <c r="F498" s="94"/>
      <c r="H498" s="113"/>
      <c r="I498" s="113"/>
      <c r="K498" s="15"/>
      <c r="L498" s="15"/>
      <c r="M498" s="15">
        <f t="shared" si="21"/>
        <v>1</v>
      </c>
      <c r="N498" s="15" t="str">
        <f t="shared" si="22"/>
        <v>-</v>
      </c>
      <c r="O498" s="150">
        <f t="shared" si="23"/>
        <v>0</v>
      </c>
      <c r="P498" s="15" t="str">
        <f>IF(COUNTIF('Personálie dobrovolníků '!U:X,N498)&gt;0,"ANO","")</f>
        <v/>
      </c>
      <c r="Q498" s="15"/>
    </row>
    <row r="499" spans="2:17" s="25" customFormat="1" x14ac:dyDescent="0.3">
      <c r="B499" s="15" t="str">
        <f>IF(A499="","",VLOOKUP(A499,Tabulka3[[Číslo smlouvy   u pravidelné činnosti]:[Příjmení]],3,0))</f>
        <v/>
      </c>
      <c r="C499" s="15" t="str">
        <f>IF(A499="","",VLOOKUP(A499,Tabulka3[[Číslo smlouvy   u pravidelné činnosti]:[Příjmení]],4,0))</f>
        <v/>
      </c>
      <c r="F499" s="94"/>
      <c r="H499" s="113"/>
      <c r="I499" s="113"/>
      <c r="K499" s="15"/>
      <c r="L499" s="15"/>
      <c r="M499" s="15">
        <f t="shared" si="21"/>
        <v>1</v>
      </c>
      <c r="N499" s="15" t="str">
        <f t="shared" si="22"/>
        <v>-</v>
      </c>
      <c r="O499" s="150">
        <f t="shared" si="23"/>
        <v>0</v>
      </c>
      <c r="P499" s="15" t="str">
        <f>IF(COUNTIF('Personálie dobrovolníků '!U:X,N499)&gt;0,"ANO","")</f>
        <v/>
      </c>
      <c r="Q499" s="15"/>
    </row>
    <row r="500" spans="2:17" s="25" customFormat="1" x14ac:dyDescent="0.3">
      <c r="B500" s="15" t="str">
        <f>IF(A500="","",VLOOKUP(A500,Tabulka3[[Číslo smlouvy   u pravidelné činnosti]:[Příjmení]],3,0))</f>
        <v/>
      </c>
      <c r="C500" s="15" t="str">
        <f>IF(A500="","",VLOOKUP(A500,Tabulka3[[Číslo smlouvy   u pravidelné činnosti]:[Příjmení]],4,0))</f>
        <v/>
      </c>
      <c r="F500" s="94"/>
      <c r="H500" s="113"/>
      <c r="I500" s="113"/>
      <c r="K500" s="15"/>
      <c r="L500" s="15"/>
      <c r="M500" s="15">
        <f t="shared" si="21"/>
        <v>1</v>
      </c>
      <c r="N500" s="15" t="str">
        <f t="shared" si="22"/>
        <v>-</v>
      </c>
      <c r="O500" s="150">
        <f t="shared" si="23"/>
        <v>0</v>
      </c>
      <c r="P500" s="15" t="str">
        <f>IF(COUNTIF('Personálie dobrovolníků '!U:X,N500)&gt;0,"ANO","")</f>
        <v/>
      </c>
      <c r="Q500" s="15"/>
    </row>
    <row r="501" spans="2:17" s="25" customFormat="1" x14ac:dyDescent="0.3">
      <c r="B501" s="15" t="str">
        <f>IF(A501="","",VLOOKUP(A501,Tabulka3[[Číslo smlouvy   u pravidelné činnosti]:[Příjmení]],3,0))</f>
        <v/>
      </c>
      <c r="C501" s="15" t="str">
        <f>IF(A501="","",VLOOKUP(A501,Tabulka3[[Číslo smlouvy   u pravidelné činnosti]:[Příjmení]],4,0))</f>
        <v/>
      </c>
      <c r="F501" s="94"/>
      <c r="H501" s="113"/>
      <c r="I501" s="113"/>
      <c r="K501" s="15"/>
      <c r="L501" s="15"/>
      <c r="M501" s="15">
        <f t="shared" si="21"/>
        <v>1</v>
      </c>
      <c r="N501" s="15" t="str">
        <f t="shared" si="22"/>
        <v>-</v>
      </c>
      <c r="O501" s="150">
        <f t="shared" si="23"/>
        <v>0</v>
      </c>
      <c r="P501" s="15" t="str">
        <f>IF(COUNTIF('Personálie dobrovolníků '!U:X,N501)&gt;0,"ANO","")</f>
        <v/>
      </c>
      <c r="Q501" s="15"/>
    </row>
    <row r="502" spans="2:17" s="25" customFormat="1" x14ac:dyDescent="0.3">
      <c r="B502" s="15" t="str">
        <f>IF(A502="","",VLOOKUP(A502,Tabulka3[[Číslo smlouvy   u pravidelné činnosti]:[Příjmení]],3,0))</f>
        <v/>
      </c>
      <c r="C502" s="15" t="str">
        <f>IF(A502="","",VLOOKUP(A502,Tabulka3[[Číslo smlouvy   u pravidelné činnosti]:[Příjmení]],4,0))</f>
        <v/>
      </c>
      <c r="F502" s="94"/>
      <c r="H502" s="113"/>
      <c r="I502" s="113"/>
      <c r="K502" s="15"/>
      <c r="L502" s="15"/>
      <c r="M502" s="15">
        <f t="shared" si="21"/>
        <v>1</v>
      </c>
      <c r="N502" s="15" t="str">
        <f t="shared" si="22"/>
        <v>-</v>
      </c>
      <c r="O502" s="150">
        <f t="shared" si="23"/>
        <v>0</v>
      </c>
      <c r="P502" s="15" t="str">
        <f>IF(COUNTIF('Personálie dobrovolníků '!U:X,N502)&gt;0,"ANO","")</f>
        <v/>
      </c>
      <c r="Q502" s="15"/>
    </row>
    <row r="503" spans="2:17" s="25" customFormat="1" x14ac:dyDescent="0.3">
      <c r="B503" s="15" t="str">
        <f>IF(A503="","",VLOOKUP(A503,Tabulka3[[Číslo smlouvy   u pravidelné činnosti]:[Příjmení]],3,0))</f>
        <v/>
      </c>
      <c r="C503" s="15" t="str">
        <f>IF(A503="","",VLOOKUP(A503,Tabulka3[[Číslo smlouvy   u pravidelné činnosti]:[Příjmení]],4,0))</f>
        <v/>
      </c>
      <c r="F503" s="94"/>
      <c r="H503" s="113"/>
      <c r="I503" s="113"/>
      <c r="K503" s="15"/>
      <c r="L503" s="15"/>
      <c r="M503" s="15">
        <f t="shared" si="21"/>
        <v>1</v>
      </c>
      <c r="N503" s="15" t="str">
        <f t="shared" si="22"/>
        <v>-</v>
      </c>
      <c r="O503" s="150">
        <f t="shared" si="23"/>
        <v>0</v>
      </c>
      <c r="P503" s="15" t="str">
        <f>IF(COUNTIF('Personálie dobrovolníků '!U:X,N503)&gt;0,"ANO","")</f>
        <v/>
      </c>
      <c r="Q503" s="15"/>
    </row>
    <row r="504" spans="2:17" s="25" customFormat="1" x14ac:dyDescent="0.3">
      <c r="B504" s="15" t="str">
        <f>IF(A504="","",VLOOKUP(A504,Tabulka3[[Číslo smlouvy   u pravidelné činnosti]:[Příjmení]],3,0))</f>
        <v/>
      </c>
      <c r="C504" s="15" t="str">
        <f>IF(A504="","",VLOOKUP(A504,Tabulka3[[Číslo smlouvy   u pravidelné činnosti]:[Příjmení]],4,0))</f>
        <v/>
      </c>
      <c r="F504" s="94"/>
      <c r="H504" s="113"/>
      <c r="I504" s="113"/>
      <c r="K504" s="15"/>
      <c r="L504" s="15"/>
      <c r="M504" s="15">
        <f t="shared" si="21"/>
        <v>1</v>
      </c>
      <c r="N504" s="15" t="str">
        <f t="shared" si="22"/>
        <v>-</v>
      </c>
      <c r="O504" s="150">
        <f t="shared" si="23"/>
        <v>0</v>
      </c>
      <c r="P504" s="15" t="str">
        <f>IF(COUNTIF('Personálie dobrovolníků '!U:X,N504)&gt;0,"ANO","")</f>
        <v/>
      </c>
      <c r="Q504" s="15"/>
    </row>
    <row r="505" spans="2:17" s="25" customFormat="1" x14ac:dyDescent="0.3">
      <c r="B505" s="15" t="str">
        <f>IF(A505="","",VLOOKUP(A505,Tabulka3[[Číslo smlouvy   u pravidelné činnosti]:[Příjmení]],3,0))</f>
        <v/>
      </c>
      <c r="C505" s="15" t="str">
        <f>IF(A505="","",VLOOKUP(A505,Tabulka3[[Číslo smlouvy   u pravidelné činnosti]:[Příjmení]],4,0))</f>
        <v/>
      </c>
      <c r="F505" s="94"/>
      <c r="H505" s="113"/>
      <c r="I505" s="113"/>
      <c r="K505" s="15"/>
      <c r="L505" s="15"/>
      <c r="M505" s="15">
        <f t="shared" si="21"/>
        <v>1</v>
      </c>
      <c r="N505" s="15" t="str">
        <f t="shared" si="22"/>
        <v>-</v>
      </c>
      <c r="O505" s="150">
        <f t="shared" si="23"/>
        <v>0</v>
      </c>
      <c r="P505" s="15" t="str">
        <f>IF(COUNTIF('Personálie dobrovolníků '!U:X,N505)&gt;0,"ANO","")</f>
        <v/>
      </c>
      <c r="Q505" s="15"/>
    </row>
    <row r="506" spans="2:17" s="25" customFormat="1" x14ac:dyDescent="0.3">
      <c r="B506" s="15" t="str">
        <f>IF(A506="","",VLOOKUP(A506,Tabulka3[[Číslo smlouvy   u pravidelné činnosti]:[Příjmení]],3,0))</f>
        <v/>
      </c>
      <c r="C506" s="15" t="str">
        <f>IF(A506="","",VLOOKUP(A506,Tabulka3[[Číslo smlouvy   u pravidelné činnosti]:[Příjmení]],4,0))</f>
        <v/>
      </c>
      <c r="F506" s="94"/>
      <c r="H506" s="113"/>
      <c r="I506" s="113"/>
      <c r="K506" s="15"/>
      <c r="L506" s="15"/>
      <c r="M506" s="15">
        <f t="shared" si="21"/>
        <v>1</v>
      </c>
      <c r="N506" s="15" t="str">
        <f t="shared" si="22"/>
        <v>-</v>
      </c>
      <c r="O506" s="150">
        <f t="shared" si="23"/>
        <v>0</v>
      </c>
      <c r="P506" s="15" t="str">
        <f>IF(COUNTIF('Personálie dobrovolníků '!U:X,N506)&gt;0,"ANO","")</f>
        <v/>
      </c>
      <c r="Q506" s="15"/>
    </row>
    <row r="507" spans="2:17" s="25" customFormat="1" x14ac:dyDescent="0.3">
      <c r="B507" s="15" t="str">
        <f>IF(A507="","",VLOOKUP(A507,Tabulka3[[Číslo smlouvy   u pravidelné činnosti]:[Příjmení]],3,0))</f>
        <v/>
      </c>
      <c r="C507" s="15" t="str">
        <f>IF(A507="","",VLOOKUP(A507,Tabulka3[[Číslo smlouvy   u pravidelné činnosti]:[Příjmení]],4,0))</f>
        <v/>
      </c>
      <c r="F507" s="94"/>
      <c r="H507" s="113"/>
      <c r="I507" s="113"/>
      <c r="K507" s="15"/>
      <c r="L507" s="15"/>
      <c r="M507" s="15">
        <f t="shared" si="21"/>
        <v>1</v>
      </c>
      <c r="N507" s="15" t="str">
        <f t="shared" si="22"/>
        <v>-</v>
      </c>
      <c r="O507" s="150">
        <f t="shared" si="23"/>
        <v>0</v>
      </c>
      <c r="P507" s="15" t="str">
        <f>IF(COUNTIF('Personálie dobrovolníků '!U:X,N507)&gt;0,"ANO","")</f>
        <v/>
      </c>
      <c r="Q507" s="15"/>
    </row>
    <row r="508" spans="2:17" s="25" customFormat="1" x14ac:dyDescent="0.3">
      <c r="B508" s="15" t="str">
        <f>IF(A508="","",VLOOKUP(A508,Tabulka3[[Číslo smlouvy   u pravidelné činnosti]:[Příjmení]],3,0))</f>
        <v/>
      </c>
      <c r="C508" s="15" t="str">
        <f>IF(A508="","",VLOOKUP(A508,Tabulka3[[Číslo smlouvy   u pravidelné činnosti]:[Příjmení]],4,0))</f>
        <v/>
      </c>
      <c r="F508" s="94"/>
      <c r="H508" s="113"/>
      <c r="I508" s="113"/>
      <c r="K508" s="15"/>
      <c r="L508" s="15"/>
      <c r="M508" s="15">
        <f t="shared" si="21"/>
        <v>1</v>
      </c>
      <c r="N508" s="15" t="str">
        <f t="shared" si="22"/>
        <v>-</v>
      </c>
      <c r="O508" s="150">
        <f t="shared" si="23"/>
        <v>0</v>
      </c>
      <c r="P508" s="15" t="str">
        <f>IF(COUNTIF('Personálie dobrovolníků '!U:X,N508)&gt;0,"ANO","")</f>
        <v/>
      </c>
      <c r="Q508" s="15"/>
    </row>
    <row r="509" spans="2:17" s="25" customFormat="1" x14ac:dyDescent="0.3">
      <c r="B509" s="15" t="str">
        <f>IF(A509="","",VLOOKUP(A509,Tabulka3[[Číslo smlouvy   u pravidelné činnosti]:[Příjmení]],3,0))</f>
        <v/>
      </c>
      <c r="C509" s="15" t="str">
        <f>IF(A509="","",VLOOKUP(A509,Tabulka3[[Číslo smlouvy   u pravidelné činnosti]:[Příjmení]],4,0))</f>
        <v/>
      </c>
      <c r="F509" s="94"/>
      <c r="H509" s="113"/>
      <c r="I509" s="113"/>
      <c r="K509" s="15"/>
      <c r="L509" s="15"/>
      <c r="M509" s="15">
        <f t="shared" si="21"/>
        <v>1</v>
      </c>
      <c r="N509" s="15" t="str">
        <f t="shared" si="22"/>
        <v>-</v>
      </c>
      <c r="O509" s="150">
        <f t="shared" si="23"/>
        <v>0</v>
      </c>
      <c r="P509" s="15" t="str">
        <f>IF(COUNTIF('Personálie dobrovolníků '!U:X,N509)&gt;0,"ANO","")</f>
        <v/>
      </c>
      <c r="Q509" s="15"/>
    </row>
    <row r="510" spans="2:17" s="25" customFormat="1" x14ac:dyDescent="0.3">
      <c r="B510" s="15" t="str">
        <f>IF(A510="","",VLOOKUP(A510,Tabulka3[[Číslo smlouvy   u pravidelné činnosti]:[Příjmení]],3,0))</f>
        <v/>
      </c>
      <c r="C510" s="15" t="str">
        <f>IF(A510="","",VLOOKUP(A510,Tabulka3[[Číslo smlouvy   u pravidelné činnosti]:[Příjmení]],4,0))</f>
        <v/>
      </c>
      <c r="F510" s="94"/>
      <c r="H510" s="113"/>
      <c r="I510" s="113"/>
      <c r="K510" s="15"/>
      <c r="L510" s="15"/>
      <c r="M510" s="15">
        <f t="shared" si="21"/>
        <v>1</v>
      </c>
      <c r="N510" s="15" t="str">
        <f t="shared" si="22"/>
        <v>-</v>
      </c>
      <c r="O510" s="150">
        <f t="shared" si="23"/>
        <v>0</v>
      </c>
      <c r="P510" s="15" t="str">
        <f>IF(COUNTIF('Personálie dobrovolníků '!U:X,N510)&gt;0,"ANO","")</f>
        <v/>
      </c>
      <c r="Q510" s="15"/>
    </row>
    <row r="511" spans="2:17" s="25" customFormat="1" x14ac:dyDescent="0.3">
      <c r="B511" s="15" t="str">
        <f>IF(A511="","",VLOOKUP(A511,Tabulka3[[Číslo smlouvy   u pravidelné činnosti]:[Příjmení]],3,0))</f>
        <v/>
      </c>
      <c r="C511" s="15" t="str">
        <f>IF(A511="","",VLOOKUP(A511,Tabulka3[[Číslo smlouvy   u pravidelné činnosti]:[Příjmení]],4,0))</f>
        <v/>
      </c>
      <c r="F511" s="94"/>
      <c r="H511" s="113"/>
      <c r="I511" s="113"/>
      <c r="K511" s="15"/>
      <c r="L511" s="15"/>
      <c r="M511" s="15">
        <f t="shared" si="21"/>
        <v>1</v>
      </c>
      <c r="N511" s="15" t="str">
        <f t="shared" si="22"/>
        <v>-</v>
      </c>
      <c r="O511" s="150">
        <f t="shared" si="23"/>
        <v>0</v>
      </c>
      <c r="P511" s="15" t="str">
        <f>IF(COUNTIF('Personálie dobrovolníků '!U:X,N511)&gt;0,"ANO","")</f>
        <v/>
      </c>
      <c r="Q511" s="15"/>
    </row>
    <row r="512" spans="2:17" s="25" customFormat="1" x14ac:dyDescent="0.3">
      <c r="B512" s="15" t="str">
        <f>IF(A512="","",VLOOKUP(A512,Tabulka3[[Číslo smlouvy   u pravidelné činnosti]:[Příjmení]],3,0))</f>
        <v/>
      </c>
      <c r="C512" s="15" t="str">
        <f>IF(A512="","",VLOOKUP(A512,Tabulka3[[Číslo smlouvy   u pravidelné činnosti]:[Příjmení]],4,0))</f>
        <v/>
      </c>
      <c r="F512" s="94"/>
      <c r="H512" s="113"/>
      <c r="I512" s="113"/>
      <c r="K512" s="15"/>
      <c r="L512" s="15"/>
      <c r="M512" s="15">
        <f t="shared" si="21"/>
        <v>1</v>
      </c>
      <c r="N512" s="15" t="str">
        <f t="shared" si="22"/>
        <v>-</v>
      </c>
      <c r="O512" s="150">
        <f t="shared" si="23"/>
        <v>0</v>
      </c>
      <c r="P512" s="15" t="str">
        <f>IF(COUNTIF('Personálie dobrovolníků '!U:X,N512)&gt;0,"ANO","")</f>
        <v/>
      </c>
      <c r="Q512" s="15"/>
    </row>
    <row r="513" spans="2:17" s="25" customFormat="1" x14ac:dyDescent="0.3">
      <c r="B513" s="15" t="str">
        <f>IF(A513="","",VLOOKUP(A513,Tabulka3[[Číslo smlouvy   u pravidelné činnosti]:[Příjmení]],3,0))</f>
        <v/>
      </c>
      <c r="C513" s="15" t="str">
        <f>IF(A513="","",VLOOKUP(A513,Tabulka3[[Číslo smlouvy   u pravidelné činnosti]:[Příjmení]],4,0))</f>
        <v/>
      </c>
      <c r="F513" s="94"/>
      <c r="H513" s="113"/>
      <c r="I513" s="113"/>
      <c r="K513" s="15"/>
      <c r="L513" s="15"/>
      <c r="M513" s="15">
        <f t="shared" si="21"/>
        <v>1</v>
      </c>
      <c r="N513" s="15" t="str">
        <f t="shared" si="22"/>
        <v>-</v>
      </c>
      <c r="O513" s="150">
        <f t="shared" si="23"/>
        <v>0</v>
      </c>
      <c r="P513" s="15" t="str">
        <f>IF(COUNTIF('Personálie dobrovolníků '!U:X,N513)&gt;0,"ANO","")</f>
        <v/>
      </c>
      <c r="Q513" s="15"/>
    </row>
    <row r="514" spans="2:17" s="25" customFormat="1" x14ac:dyDescent="0.3">
      <c r="B514" s="15" t="str">
        <f>IF(A514="","",VLOOKUP(A514,Tabulka3[[Číslo smlouvy   u pravidelné činnosti]:[Příjmení]],3,0))</f>
        <v/>
      </c>
      <c r="C514" s="15" t="str">
        <f>IF(A514="","",VLOOKUP(A514,Tabulka3[[Číslo smlouvy   u pravidelné činnosti]:[Příjmení]],4,0))</f>
        <v/>
      </c>
      <c r="F514" s="94"/>
      <c r="H514" s="113"/>
      <c r="I514" s="113"/>
      <c r="K514" s="15"/>
      <c r="L514" s="15"/>
      <c r="M514" s="15">
        <f t="shared" si="21"/>
        <v>1</v>
      </c>
      <c r="N514" s="15" t="str">
        <f t="shared" si="22"/>
        <v>-</v>
      </c>
      <c r="O514" s="150">
        <f t="shared" si="23"/>
        <v>0</v>
      </c>
      <c r="P514" s="15" t="str">
        <f>IF(COUNTIF('Personálie dobrovolníků '!U:X,N514)&gt;0,"ANO","")</f>
        <v/>
      </c>
      <c r="Q514" s="15"/>
    </row>
    <row r="515" spans="2:17" s="25" customFormat="1" x14ac:dyDescent="0.3">
      <c r="B515" s="15" t="str">
        <f>IF(A515="","",VLOOKUP(A515,Tabulka3[[Číslo smlouvy   u pravidelné činnosti]:[Příjmení]],3,0))</f>
        <v/>
      </c>
      <c r="C515" s="15" t="str">
        <f>IF(A515="","",VLOOKUP(A515,Tabulka3[[Číslo smlouvy   u pravidelné činnosti]:[Příjmení]],4,0))</f>
        <v/>
      </c>
      <c r="F515" s="94"/>
      <c r="H515" s="113"/>
      <c r="I515" s="113"/>
      <c r="K515" s="15"/>
      <c r="L515" s="15"/>
      <c r="M515" s="15">
        <f t="shared" si="21"/>
        <v>1</v>
      </c>
      <c r="N515" s="15" t="str">
        <f t="shared" si="22"/>
        <v>-</v>
      </c>
      <c r="O515" s="150">
        <f t="shared" si="23"/>
        <v>0</v>
      </c>
      <c r="P515" s="15" t="str">
        <f>IF(COUNTIF('Personálie dobrovolníků '!U:X,N515)&gt;0,"ANO","")</f>
        <v/>
      </c>
      <c r="Q515" s="15"/>
    </row>
    <row r="516" spans="2:17" s="25" customFormat="1" x14ac:dyDescent="0.3">
      <c r="B516" s="15" t="str">
        <f>IF(A516="","",VLOOKUP(A516,Tabulka3[[Číslo smlouvy   u pravidelné činnosti]:[Příjmení]],3,0))</f>
        <v/>
      </c>
      <c r="C516" s="15" t="str">
        <f>IF(A516="","",VLOOKUP(A516,Tabulka3[[Číslo smlouvy   u pravidelné činnosti]:[Příjmení]],4,0))</f>
        <v/>
      </c>
      <c r="F516" s="94"/>
      <c r="H516" s="113"/>
      <c r="I516" s="113"/>
      <c r="K516" s="15"/>
      <c r="L516" s="15"/>
      <c r="M516" s="15">
        <f t="shared" ref="M516:M579" si="24">IF(OR(
   AND($H516=$K$12, $I516=$L$4),
   AND($H516=$K$12, $I516=$L$5),
   AND($H516=$K$12, $I516=$L$6),
   AND($H516=$K$12, $I516=$L$7),
   AND($H516=$K$11, $I516=$L$4),
   AND($H516=$K$11, $I516=$L$5),
   AND($H516=$K$11, $I516=$L$6),
   AND($H516=$K$11, $I516=$L$7),
   AND($H516=$K$5, $I516=$L$5),
   AND($H516=$K$6, $I516=$L$4),
   AND($H516=$K$6, $I516=$L$5),
   AND($H516=$K$6, $I516=$L$7),
   AND($H516=$K$4, $I516=$L$6),
), 0, 1)</f>
        <v>1</v>
      </c>
      <c r="N516" s="15" t="str">
        <f t="shared" ref="N516:N579" si="25">A516 &amp; "-" &amp; J516</f>
        <v>-</v>
      </c>
      <c r="O516" s="150">
        <f t="shared" ref="O516:O579" si="26">IF(AND(M516&lt;&gt;0, P516="ANO"), 1, 0)</f>
        <v>0</v>
      </c>
      <c r="P516" s="15" t="str">
        <f>IF(COUNTIF('Personálie dobrovolníků '!U:X,N516)&gt;0,"ANO","")</f>
        <v/>
      </c>
      <c r="Q516" s="15"/>
    </row>
    <row r="517" spans="2:17" s="25" customFormat="1" x14ac:dyDescent="0.3">
      <c r="B517" s="15" t="str">
        <f>IF(A517="","",VLOOKUP(A517,Tabulka3[[Číslo smlouvy   u pravidelné činnosti]:[Příjmení]],3,0))</f>
        <v/>
      </c>
      <c r="C517" s="15" t="str">
        <f>IF(A517="","",VLOOKUP(A517,Tabulka3[[Číslo smlouvy   u pravidelné činnosti]:[Příjmení]],4,0))</f>
        <v/>
      </c>
      <c r="F517" s="94"/>
      <c r="H517" s="113"/>
      <c r="I517" s="113"/>
      <c r="K517" s="15"/>
      <c r="L517" s="15"/>
      <c r="M517" s="15">
        <f t="shared" si="24"/>
        <v>1</v>
      </c>
      <c r="N517" s="15" t="str">
        <f t="shared" si="25"/>
        <v>-</v>
      </c>
      <c r="O517" s="150">
        <f t="shared" si="26"/>
        <v>0</v>
      </c>
      <c r="P517" s="15" t="str">
        <f>IF(COUNTIF('Personálie dobrovolníků '!U:X,N517)&gt;0,"ANO","")</f>
        <v/>
      </c>
      <c r="Q517" s="15"/>
    </row>
    <row r="518" spans="2:17" s="25" customFormat="1" x14ac:dyDescent="0.3">
      <c r="B518" s="15" t="str">
        <f>IF(A518="","",VLOOKUP(A518,Tabulka3[[Číslo smlouvy   u pravidelné činnosti]:[Příjmení]],3,0))</f>
        <v/>
      </c>
      <c r="C518" s="15" t="str">
        <f>IF(A518="","",VLOOKUP(A518,Tabulka3[[Číslo smlouvy   u pravidelné činnosti]:[Příjmení]],4,0))</f>
        <v/>
      </c>
      <c r="F518" s="94"/>
      <c r="H518" s="113"/>
      <c r="I518" s="113"/>
      <c r="K518" s="15"/>
      <c r="L518" s="15"/>
      <c r="M518" s="15">
        <f t="shared" si="24"/>
        <v>1</v>
      </c>
      <c r="N518" s="15" t="str">
        <f t="shared" si="25"/>
        <v>-</v>
      </c>
      <c r="O518" s="150">
        <f t="shared" si="26"/>
        <v>0</v>
      </c>
      <c r="P518" s="15" t="str">
        <f>IF(COUNTIF('Personálie dobrovolníků '!U:X,N518)&gt;0,"ANO","")</f>
        <v/>
      </c>
      <c r="Q518" s="15"/>
    </row>
    <row r="519" spans="2:17" s="25" customFormat="1" x14ac:dyDescent="0.3">
      <c r="B519" s="15" t="str">
        <f>IF(A519="","",VLOOKUP(A519,Tabulka3[[Číslo smlouvy   u pravidelné činnosti]:[Příjmení]],3,0))</f>
        <v/>
      </c>
      <c r="C519" s="15" t="str">
        <f>IF(A519="","",VLOOKUP(A519,Tabulka3[[Číslo smlouvy   u pravidelné činnosti]:[Příjmení]],4,0))</f>
        <v/>
      </c>
      <c r="F519" s="94"/>
      <c r="H519" s="113"/>
      <c r="I519" s="113"/>
      <c r="K519" s="15"/>
      <c r="L519" s="15"/>
      <c r="M519" s="15">
        <f t="shared" si="24"/>
        <v>1</v>
      </c>
      <c r="N519" s="15" t="str">
        <f t="shared" si="25"/>
        <v>-</v>
      </c>
      <c r="O519" s="150">
        <f t="shared" si="26"/>
        <v>0</v>
      </c>
      <c r="P519" s="15" t="str">
        <f>IF(COUNTIF('Personálie dobrovolníků '!U:X,N519)&gt;0,"ANO","")</f>
        <v/>
      </c>
      <c r="Q519" s="15"/>
    </row>
    <row r="520" spans="2:17" s="25" customFormat="1" x14ac:dyDescent="0.3">
      <c r="B520" s="15" t="str">
        <f>IF(A520="","",VLOOKUP(A520,Tabulka3[[Číslo smlouvy   u pravidelné činnosti]:[Příjmení]],3,0))</f>
        <v/>
      </c>
      <c r="C520" s="15" t="str">
        <f>IF(A520="","",VLOOKUP(A520,Tabulka3[[Číslo smlouvy   u pravidelné činnosti]:[Příjmení]],4,0))</f>
        <v/>
      </c>
      <c r="F520" s="94"/>
      <c r="H520" s="113"/>
      <c r="I520" s="113"/>
      <c r="K520" s="15"/>
      <c r="L520" s="15"/>
      <c r="M520" s="15">
        <f t="shared" si="24"/>
        <v>1</v>
      </c>
      <c r="N520" s="15" t="str">
        <f t="shared" si="25"/>
        <v>-</v>
      </c>
      <c r="O520" s="150">
        <f t="shared" si="26"/>
        <v>0</v>
      </c>
      <c r="P520" s="15" t="str">
        <f>IF(COUNTIF('Personálie dobrovolníků '!U:X,N520)&gt;0,"ANO","")</f>
        <v/>
      </c>
      <c r="Q520" s="15"/>
    </row>
    <row r="521" spans="2:17" s="25" customFormat="1" x14ac:dyDescent="0.3">
      <c r="B521" s="15" t="str">
        <f>IF(A521="","",VLOOKUP(A521,Tabulka3[[Číslo smlouvy   u pravidelné činnosti]:[Příjmení]],3,0))</f>
        <v/>
      </c>
      <c r="C521" s="15" t="str">
        <f>IF(A521="","",VLOOKUP(A521,Tabulka3[[Číslo smlouvy   u pravidelné činnosti]:[Příjmení]],4,0))</f>
        <v/>
      </c>
      <c r="F521" s="94"/>
      <c r="H521" s="113"/>
      <c r="I521" s="113"/>
      <c r="K521" s="15"/>
      <c r="L521" s="15"/>
      <c r="M521" s="15">
        <f t="shared" si="24"/>
        <v>1</v>
      </c>
      <c r="N521" s="15" t="str">
        <f t="shared" si="25"/>
        <v>-</v>
      </c>
      <c r="O521" s="150">
        <f t="shared" si="26"/>
        <v>0</v>
      </c>
      <c r="P521" s="15" t="str">
        <f>IF(COUNTIF('Personálie dobrovolníků '!U:X,N521)&gt;0,"ANO","")</f>
        <v/>
      </c>
      <c r="Q521" s="15"/>
    </row>
    <row r="522" spans="2:17" s="25" customFormat="1" x14ac:dyDescent="0.3">
      <c r="B522" s="15" t="str">
        <f>IF(A522="","",VLOOKUP(A522,Tabulka3[[Číslo smlouvy   u pravidelné činnosti]:[Příjmení]],3,0))</f>
        <v/>
      </c>
      <c r="C522" s="15" t="str">
        <f>IF(A522="","",VLOOKUP(A522,Tabulka3[[Číslo smlouvy   u pravidelné činnosti]:[Příjmení]],4,0))</f>
        <v/>
      </c>
      <c r="F522" s="94"/>
      <c r="H522" s="113"/>
      <c r="I522" s="113"/>
      <c r="K522" s="15"/>
      <c r="L522" s="15"/>
      <c r="M522" s="15">
        <f t="shared" si="24"/>
        <v>1</v>
      </c>
      <c r="N522" s="15" t="str">
        <f t="shared" si="25"/>
        <v>-</v>
      </c>
      <c r="O522" s="150">
        <f t="shared" si="26"/>
        <v>0</v>
      </c>
      <c r="P522" s="15" t="str">
        <f>IF(COUNTIF('Personálie dobrovolníků '!U:X,N522)&gt;0,"ANO","")</f>
        <v/>
      </c>
      <c r="Q522" s="15"/>
    </row>
    <row r="523" spans="2:17" s="25" customFormat="1" x14ac:dyDescent="0.3">
      <c r="B523" s="15" t="str">
        <f>IF(A523="","",VLOOKUP(A523,Tabulka3[[Číslo smlouvy   u pravidelné činnosti]:[Příjmení]],3,0))</f>
        <v/>
      </c>
      <c r="C523" s="15" t="str">
        <f>IF(A523="","",VLOOKUP(A523,Tabulka3[[Číslo smlouvy   u pravidelné činnosti]:[Příjmení]],4,0))</f>
        <v/>
      </c>
      <c r="F523" s="94"/>
      <c r="H523" s="113"/>
      <c r="I523" s="113"/>
      <c r="K523" s="15"/>
      <c r="L523" s="15"/>
      <c r="M523" s="15">
        <f t="shared" si="24"/>
        <v>1</v>
      </c>
      <c r="N523" s="15" t="str">
        <f t="shared" si="25"/>
        <v>-</v>
      </c>
      <c r="O523" s="150">
        <f t="shared" si="26"/>
        <v>0</v>
      </c>
      <c r="P523" s="15" t="str">
        <f>IF(COUNTIF('Personálie dobrovolníků '!U:X,N523)&gt;0,"ANO","")</f>
        <v/>
      </c>
      <c r="Q523" s="15"/>
    </row>
    <row r="524" spans="2:17" s="25" customFormat="1" x14ac:dyDescent="0.3">
      <c r="B524" s="15" t="str">
        <f>IF(A524="","",VLOOKUP(A524,Tabulka3[[Číslo smlouvy   u pravidelné činnosti]:[Příjmení]],3,0))</f>
        <v/>
      </c>
      <c r="C524" s="15" t="str">
        <f>IF(A524="","",VLOOKUP(A524,Tabulka3[[Číslo smlouvy   u pravidelné činnosti]:[Příjmení]],4,0))</f>
        <v/>
      </c>
      <c r="F524" s="94"/>
      <c r="H524" s="113"/>
      <c r="I524" s="113"/>
      <c r="K524" s="15"/>
      <c r="L524" s="15"/>
      <c r="M524" s="15">
        <f t="shared" si="24"/>
        <v>1</v>
      </c>
      <c r="N524" s="15" t="str">
        <f t="shared" si="25"/>
        <v>-</v>
      </c>
      <c r="O524" s="150">
        <f t="shared" si="26"/>
        <v>0</v>
      </c>
      <c r="P524" s="15" t="str">
        <f>IF(COUNTIF('Personálie dobrovolníků '!U:X,N524)&gt;0,"ANO","")</f>
        <v/>
      </c>
      <c r="Q524" s="15"/>
    </row>
    <row r="525" spans="2:17" s="25" customFormat="1" x14ac:dyDescent="0.3">
      <c r="B525" s="15" t="str">
        <f>IF(A525="","",VLOOKUP(A525,Tabulka3[[Číslo smlouvy   u pravidelné činnosti]:[Příjmení]],3,0))</f>
        <v/>
      </c>
      <c r="C525" s="15" t="str">
        <f>IF(A525="","",VLOOKUP(A525,Tabulka3[[Číslo smlouvy   u pravidelné činnosti]:[Příjmení]],4,0))</f>
        <v/>
      </c>
      <c r="F525" s="94"/>
      <c r="H525" s="113"/>
      <c r="I525" s="113"/>
      <c r="K525" s="15"/>
      <c r="L525" s="15"/>
      <c r="M525" s="15">
        <f t="shared" si="24"/>
        <v>1</v>
      </c>
      <c r="N525" s="15" t="str">
        <f t="shared" si="25"/>
        <v>-</v>
      </c>
      <c r="O525" s="150">
        <f t="shared" si="26"/>
        <v>0</v>
      </c>
      <c r="P525" s="15" t="str">
        <f>IF(COUNTIF('Personálie dobrovolníků '!U:X,N525)&gt;0,"ANO","")</f>
        <v/>
      </c>
      <c r="Q525" s="15"/>
    </row>
    <row r="526" spans="2:17" s="25" customFormat="1" x14ac:dyDescent="0.3">
      <c r="B526" s="15" t="str">
        <f>IF(A526="","",VLOOKUP(A526,Tabulka3[[Číslo smlouvy   u pravidelné činnosti]:[Příjmení]],3,0))</f>
        <v/>
      </c>
      <c r="C526" s="15" t="str">
        <f>IF(A526="","",VLOOKUP(A526,Tabulka3[[Číslo smlouvy   u pravidelné činnosti]:[Příjmení]],4,0))</f>
        <v/>
      </c>
      <c r="F526" s="94"/>
      <c r="H526" s="113"/>
      <c r="I526" s="113"/>
      <c r="K526" s="15"/>
      <c r="L526" s="15"/>
      <c r="M526" s="15">
        <f t="shared" si="24"/>
        <v>1</v>
      </c>
      <c r="N526" s="15" t="str">
        <f t="shared" si="25"/>
        <v>-</v>
      </c>
      <c r="O526" s="150">
        <f t="shared" si="26"/>
        <v>0</v>
      </c>
      <c r="P526" s="15" t="str">
        <f>IF(COUNTIF('Personálie dobrovolníků '!U:X,N526)&gt;0,"ANO","")</f>
        <v/>
      </c>
      <c r="Q526" s="15"/>
    </row>
    <row r="527" spans="2:17" s="25" customFormat="1" x14ac:dyDescent="0.3">
      <c r="B527" s="15" t="str">
        <f>IF(A527="","",VLOOKUP(A527,Tabulka3[[Číslo smlouvy   u pravidelné činnosti]:[Příjmení]],3,0))</f>
        <v/>
      </c>
      <c r="C527" s="15" t="str">
        <f>IF(A527="","",VLOOKUP(A527,Tabulka3[[Číslo smlouvy   u pravidelné činnosti]:[Příjmení]],4,0))</f>
        <v/>
      </c>
      <c r="F527" s="94"/>
      <c r="H527" s="113"/>
      <c r="I527" s="113"/>
      <c r="K527" s="15"/>
      <c r="L527" s="15"/>
      <c r="M527" s="15">
        <f t="shared" si="24"/>
        <v>1</v>
      </c>
      <c r="N527" s="15" t="str">
        <f t="shared" si="25"/>
        <v>-</v>
      </c>
      <c r="O527" s="150">
        <f t="shared" si="26"/>
        <v>0</v>
      </c>
      <c r="P527" s="15" t="str">
        <f>IF(COUNTIF('Personálie dobrovolníků '!U:X,N527)&gt;0,"ANO","")</f>
        <v/>
      </c>
      <c r="Q527" s="15"/>
    </row>
    <row r="528" spans="2:17" s="25" customFormat="1" x14ac:dyDescent="0.3">
      <c r="B528" s="15" t="str">
        <f>IF(A528="","",VLOOKUP(A528,Tabulka3[[Číslo smlouvy   u pravidelné činnosti]:[Příjmení]],3,0))</f>
        <v/>
      </c>
      <c r="C528" s="15" t="str">
        <f>IF(A528="","",VLOOKUP(A528,Tabulka3[[Číslo smlouvy   u pravidelné činnosti]:[Příjmení]],4,0))</f>
        <v/>
      </c>
      <c r="F528" s="94"/>
      <c r="H528" s="113"/>
      <c r="I528" s="113"/>
      <c r="K528" s="15"/>
      <c r="L528" s="15"/>
      <c r="M528" s="15">
        <f t="shared" si="24"/>
        <v>1</v>
      </c>
      <c r="N528" s="15" t="str">
        <f t="shared" si="25"/>
        <v>-</v>
      </c>
      <c r="O528" s="150">
        <f t="shared" si="26"/>
        <v>0</v>
      </c>
      <c r="P528" s="15" t="str">
        <f>IF(COUNTIF('Personálie dobrovolníků '!U:X,N528)&gt;0,"ANO","")</f>
        <v/>
      </c>
      <c r="Q528" s="15"/>
    </row>
    <row r="529" spans="2:17" s="25" customFormat="1" x14ac:dyDescent="0.3">
      <c r="B529" s="15" t="str">
        <f>IF(A529="","",VLOOKUP(A529,Tabulka3[[Číslo smlouvy   u pravidelné činnosti]:[Příjmení]],3,0))</f>
        <v/>
      </c>
      <c r="C529" s="15" t="str">
        <f>IF(A529="","",VLOOKUP(A529,Tabulka3[[Číslo smlouvy   u pravidelné činnosti]:[Příjmení]],4,0))</f>
        <v/>
      </c>
      <c r="F529" s="94"/>
      <c r="H529" s="113"/>
      <c r="I529" s="113"/>
      <c r="K529" s="15"/>
      <c r="L529" s="15"/>
      <c r="M529" s="15">
        <f t="shared" si="24"/>
        <v>1</v>
      </c>
      <c r="N529" s="15" t="str">
        <f t="shared" si="25"/>
        <v>-</v>
      </c>
      <c r="O529" s="150">
        <f t="shared" si="26"/>
        <v>0</v>
      </c>
      <c r="P529" s="15" t="str">
        <f>IF(COUNTIF('Personálie dobrovolníků '!U:X,N529)&gt;0,"ANO","")</f>
        <v/>
      </c>
      <c r="Q529" s="15"/>
    </row>
    <row r="530" spans="2:17" s="25" customFormat="1" x14ac:dyDescent="0.3">
      <c r="B530" s="15" t="str">
        <f>IF(A530="","",VLOOKUP(A530,Tabulka3[[Číslo smlouvy   u pravidelné činnosti]:[Příjmení]],3,0))</f>
        <v/>
      </c>
      <c r="C530" s="15" t="str">
        <f>IF(A530="","",VLOOKUP(A530,Tabulka3[[Číslo smlouvy   u pravidelné činnosti]:[Příjmení]],4,0))</f>
        <v/>
      </c>
      <c r="F530" s="94"/>
      <c r="H530" s="113"/>
      <c r="I530" s="113"/>
      <c r="K530" s="15"/>
      <c r="L530" s="15"/>
      <c r="M530" s="15">
        <f t="shared" si="24"/>
        <v>1</v>
      </c>
      <c r="N530" s="15" t="str">
        <f t="shared" si="25"/>
        <v>-</v>
      </c>
      <c r="O530" s="150">
        <f t="shared" si="26"/>
        <v>0</v>
      </c>
      <c r="P530" s="15" t="str">
        <f>IF(COUNTIF('Personálie dobrovolníků '!U:X,N530)&gt;0,"ANO","")</f>
        <v/>
      </c>
      <c r="Q530" s="15"/>
    </row>
    <row r="531" spans="2:17" s="25" customFormat="1" x14ac:dyDescent="0.3">
      <c r="B531" s="15" t="str">
        <f>IF(A531="","",VLOOKUP(A531,Tabulka3[[Číslo smlouvy   u pravidelné činnosti]:[Příjmení]],3,0))</f>
        <v/>
      </c>
      <c r="C531" s="15" t="str">
        <f>IF(A531="","",VLOOKUP(A531,Tabulka3[[Číslo smlouvy   u pravidelné činnosti]:[Příjmení]],4,0))</f>
        <v/>
      </c>
      <c r="F531" s="94"/>
      <c r="H531" s="113"/>
      <c r="I531" s="113"/>
      <c r="K531" s="15"/>
      <c r="L531" s="15"/>
      <c r="M531" s="15">
        <f t="shared" si="24"/>
        <v>1</v>
      </c>
      <c r="N531" s="15" t="str">
        <f t="shared" si="25"/>
        <v>-</v>
      </c>
      <c r="O531" s="150">
        <f t="shared" si="26"/>
        <v>0</v>
      </c>
      <c r="P531" s="15" t="str">
        <f>IF(COUNTIF('Personálie dobrovolníků '!U:X,N531)&gt;0,"ANO","")</f>
        <v/>
      </c>
      <c r="Q531" s="15"/>
    </row>
    <row r="532" spans="2:17" s="25" customFormat="1" x14ac:dyDescent="0.3">
      <c r="B532" s="15" t="str">
        <f>IF(A532="","",VLOOKUP(A532,Tabulka3[[Číslo smlouvy   u pravidelné činnosti]:[Příjmení]],3,0))</f>
        <v/>
      </c>
      <c r="C532" s="15" t="str">
        <f>IF(A532="","",VLOOKUP(A532,Tabulka3[[Číslo smlouvy   u pravidelné činnosti]:[Příjmení]],4,0))</f>
        <v/>
      </c>
      <c r="F532" s="94"/>
      <c r="H532" s="113"/>
      <c r="I532" s="113"/>
      <c r="K532" s="15"/>
      <c r="L532" s="15"/>
      <c r="M532" s="15">
        <f t="shared" si="24"/>
        <v>1</v>
      </c>
      <c r="N532" s="15" t="str">
        <f t="shared" si="25"/>
        <v>-</v>
      </c>
      <c r="O532" s="150">
        <f t="shared" si="26"/>
        <v>0</v>
      </c>
      <c r="P532" s="15" t="str">
        <f>IF(COUNTIF('Personálie dobrovolníků '!U:X,N532)&gt;0,"ANO","")</f>
        <v/>
      </c>
      <c r="Q532" s="15"/>
    </row>
    <row r="533" spans="2:17" s="25" customFormat="1" x14ac:dyDescent="0.3">
      <c r="B533" s="15" t="str">
        <f>IF(A533="","",VLOOKUP(A533,Tabulka3[[Číslo smlouvy   u pravidelné činnosti]:[Příjmení]],3,0))</f>
        <v/>
      </c>
      <c r="C533" s="15" t="str">
        <f>IF(A533="","",VLOOKUP(A533,Tabulka3[[Číslo smlouvy   u pravidelné činnosti]:[Příjmení]],4,0))</f>
        <v/>
      </c>
      <c r="F533" s="94"/>
      <c r="H533" s="113"/>
      <c r="I533" s="113"/>
      <c r="K533" s="15"/>
      <c r="L533" s="15"/>
      <c r="M533" s="15">
        <f t="shared" si="24"/>
        <v>1</v>
      </c>
      <c r="N533" s="15" t="str">
        <f t="shared" si="25"/>
        <v>-</v>
      </c>
      <c r="O533" s="150">
        <f t="shared" si="26"/>
        <v>0</v>
      </c>
      <c r="P533" s="15" t="str">
        <f>IF(COUNTIF('Personálie dobrovolníků '!U:X,N533)&gt;0,"ANO","")</f>
        <v/>
      </c>
      <c r="Q533" s="15"/>
    </row>
    <row r="534" spans="2:17" s="25" customFormat="1" x14ac:dyDescent="0.3">
      <c r="B534" s="15" t="str">
        <f>IF(A534="","",VLOOKUP(A534,Tabulka3[[Číslo smlouvy   u pravidelné činnosti]:[Příjmení]],3,0))</f>
        <v/>
      </c>
      <c r="C534" s="15" t="str">
        <f>IF(A534="","",VLOOKUP(A534,Tabulka3[[Číslo smlouvy   u pravidelné činnosti]:[Příjmení]],4,0))</f>
        <v/>
      </c>
      <c r="F534" s="94"/>
      <c r="H534" s="113"/>
      <c r="I534" s="113"/>
      <c r="K534" s="15"/>
      <c r="L534" s="15"/>
      <c r="M534" s="15">
        <f t="shared" si="24"/>
        <v>1</v>
      </c>
      <c r="N534" s="15" t="str">
        <f t="shared" si="25"/>
        <v>-</v>
      </c>
      <c r="O534" s="150">
        <f t="shared" si="26"/>
        <v>0</v>
      </c>
      <c r="P534" s="15" t="str">
        <f>IF(COUNTIF('Personálie dobrovolníků '!U:X,N534)&gt;0,"ANO","")</f>
        <v/>
      </c>
      <c r="Q534" s="15"/>
    </row>
    <row r="535" spans="2:17" s="25" customFormat="1" x14ac:dyDescent="0.3">
      <c r="B535" s="15" t="str">
        <f>IF(A535="","",VLOOKUP(A535,Tabulka3[[Číslo smlouvy   u pravidelné činnosti]:[Příjmení]],3,0))</f>
        <v/>
      </c>
      <c r="C535" s="15" t="str">
        <f>IF(A535="","",VLOOKUP(A535,Tabulka3[[Číslo smlouvy   u pravidelné činnosti]:[Příjmení]],4,0))</f>
        <v/>
      </c>
      <c r="F535" s="94"/>
      <c r="H535" s="113"/>
      <c r="I535" s="113"/>
      <c r="K535" s="15"/>
      <c r="L535" s="15"/>
      <c r="M535" s="15">
        <f t="shared" si="24"/>
        <v>1</v>
      </c>
      <c r="N535" s="15" t="str">
        <f t="shared" si="25"/>
        <v>-</v>
      </c>
      <c r="O535" s="150">
        <f t="shared" si="26"/>
        <v>0</v>
      </c>
      <c r="P535" s="15" t="str">
        <f>IF(COUNTIF('Personálie dobrovolníků '!U:X,N535)&gt;0,"ANO","")</f>
        <v/>
      </c>
      <c r="Q535" s="15"/>
    </row>
    <row r="536" spans="2:17" s="25" customFormat="1" x14ac:dyDescent="0.3">
      <c r="B536" s="15" t="str">
        <f>IF(A536="","",VLOOKUP(A536,Tabulka3[[Číslo smlouvy   u pravidelné činnosti]:[Příjmení]],3,0))</f>
        <v/>
      </c>
      <c r="C536" s="15" t="str">
        <f>IF(A536="","",VLOOKUP(A536,Tabulka3[[Číslo smlouvy   u pravidelné činnosti]:[Příjmení]],4,0))</f>
        <v/>
      </c>
      <c r="F536" s="94"/>
      <c r="H536" s="113"/>
      <c r="I536" s="113"/>
      <c r="K536" s="15"/>
      <c r="L536" s="15"/>
      <c r="M536" s="15">
        <f t="shared" si="24"/>
        <v>1</v>
      </c>
      <c r="N536" s="15" t="str">
        <f t="shared" si="25"/>
        <v>-</v>
      </c>
      <c r="O536" s="150">
        <f t="shared" si="26"/>
        <v>0</v>
      </c>
      <c r="P536" s="15" t="str">
        <f>IF(COUNTIF('Personálie dobrovolníků '!U:X,N536)&gt;0,"ANO","")</f>
        <v/>
      </c>
      <c r="Q536" s="15"/>
    </row>
    <row r="537" spans="2:17" s="25" customFormat="1" x14ac:dyDescent="0.3">
      <c r="B537" s="15" t="str">
        <f>IF(A537="","",VLOOKUP(A537,Tabulka3[[Číslo smlouvy   u pravidelné činnosti]:[Příjmení]],3,0))</f>
        <v/>
      </c>
      <c r="C537" s="15" t="str">
        <f>IF(A537="","",VLOOKUP(A537,Tabulka3[[Číslo smlouvy   u pravidelné činnosti]:[Příjmení]],4,0))</f>
        <v/>
      </c>
      <c r="F537" s="94"/>
      <c r="H537" s="113"/>
      <c r="I537" s="113"/>
      <c r="K537" s="15"/>
      <c r="L537" s="15"/>
      <c r="M537" s="15">
        <f t="shared" si="24"/>
        <v>1</v>
      </c>
      <c r="N537" s="15" t="str">
        <f t="shared" si="25"/>
        <v>-</v>
      </c>
      <c r="O537" s="150">
        <f t="shared" si="26"/>
        <v>0</v>
      </c>
      <c r="P537" s="15" t="str">
        <f>IF(COUNTIF('Personálie dobrovolníků '!U:X,N537)&gt;0,"ANO","")</f>
        <v/>
      </c>
      <c r="Q537" s="15"/>
    </row>
    <row r="538" spans="2:17" s="25" customFormat="1" x14ac:dyDescent="0.3">
      <c r="B538" s="15" t="str">
        <f>IF(A538="","",VLOOKUP(A538,Tabulka3[[Číslo smlouvy   u pravidelné činnosti]:[Příjmení]],3,0))</f>
        <v/>
      </c>
      <c r="C538" s="15" t="str">
        <f>IF(A538="","",VLOOKUP(A538,Tabulka3[[Číslo smlouvy   u pravidelné činnosti]:[Příjmení]],4,0))</f>
        <v/>
      </c>
      <c r="F538" s="94"/>
      <c r="H538" s="113"/>
      <c r="I538" s="113"/>
      <c r="K538" s="15"/>
      <c r="L538" s="15"/>
      <c r="M538" s="15">
        <f t="shared" si="24"/>
        <v>1</v>
      </c>
      <c r="N538" s="15" t="str">
        <f t="shared" si="25"/>
        <v>-</v>
      </c>
      <c r="O538" s="150">
        <f t="shared" si="26"/>
        <v>0</v>
      </c>
      <c r="P538" s="15" t="str">
        <f>IF(COUNTIF('Personálie dobrovolníků '!U:X,N538)&gt;0,"ANO","")</f>
        <v/>
      </c>
      <c r="Q538" s="15"/>
    </row>
    <row r="539" spans="2:17" s="25" customFormat="1" x14ac:dyDescent="0.3">
      <c r="B539" s="15" t="str">
        <f>IF(A539="","",VLOOKUP(A539,Tabulka3[[Číslo smlouvy   u pravidelné činnosti]:[Příjmení]],3,0))</f>
        <v/>
      </c>
      <c r="C539" s="15" t="str">
        <f>IF(A539="","",VLOOKUP(A539,Tabulka3[[Číslo smlouvy   u pravidelné činnosti]:[Příjmení]],4,0))</f>
        <v/>
      </c>
      <c r="F539" s="94"/>
      <c r="H539" s="113"/>
      <c r="I539" s="113"/>
      <c r="K539" s="15"/>
      <c r="L539" s="15"/>
      <c r="M539" s="15">
        <f t="shared" si="24"/>
        <v>1</v>
      </c>
      <c r="N539" s="15" t="str">
        <f t="shared" si="25"/>
        <v>-</v>
      </c>
      <c r="O539" s="150">
        <f t="shared" si="26"/>
        <v>0</v>
      </c>
      <c r="P539" s="15" t="str">
        <f>IF(COUNTIF('Personálie dobrovolníků '!U:X,N539)&gt;0,"ANO","")</f>
        <v/>
      </c>
      <c r="Q539" s="15"/>
    </row>
    <row r="540" spans="2:17" s="25" customFormat="1" x14ac:dyDescent="0.3">
      <c r="B540" s="15" t="str">
        <f>IF(A540="","",VLOOKUP(A540,Tabulka3[[Číslo smlouvy   u pravidelné činnosti]:[Příjmení]],3,0))</f>
        <v/>
      </c>
      <c r="C540" s="15" t="str">
        <f>IF(A540="","",VLOOKUP(A540,Tabulka3[[Číslo smlouvy   u pravidelné činnosti]:[Příjmení]],4,0))</f>
        <v/>
      </c>
      <c r="F540" s="94"/>
      <c r="H540" s="113"/>
      <c r="I540" s="113"/>
      <c r="K540" s="15"/>
      <c r="L540" s="15"/>
      <c r="M540" s="15">
        <f t="shared" si="24"/>
        <v>1</v>
      </c>
      <c r="N540" s="15" t="str">
        <f t="shared" si="25"/>
        <v>-</v>
      </c>
      <c r="O540" s="150">
        <f t="shared" si="26"/>
        <v>0</v>
      </c>
      <c r="P540" s="15" t="str">
        <f>IF(COUNTIF('Personálie dobrovolníků '!U:X,N540)&gt;0,"ANO","")</f>
        <v/>
      </c>
      <c r="Q540" s="15"/>
    </row>
    <row r="541" spans="2:17" s="25" customFormat="1" x14ac:dyDescent="0.3">
      <c r="B541" s="15" t="str">
        <f>IF(A541="","",VLOOKUP(A541,Tabulka3[[Číslo smlouvy   u pravidelné činnosti]:[Příjmení]],3,0))</f>
        <v/>
      </c>
      <c r="C541" s="15" t="str">
        <f>IF(A541="","",VLOOKUP(A541,Tabulka3[[Číslo smlouvy   u pravidelné činnosti]:[Příjmení]],4,0))</f>
        <v/>
      </c>
      <c r="F541" s="94"/>
      <c r="H541" s="113"/>
      <c r="I541" s="113"/>
      <c r="K541" s="15"/>
      <c r="L541" s="15"/>
      <c r="M541" s="15">
        <f t="shared" si="24"/>
        <v>1</v>
      </c>
      <c r="N541" s="15" t="str">
        <f t="shared" si="25"/>
        <v>-</v>
      </c>
      <c r="O541" s="150">
        <f t="shared" si="26"/>
        <v>0</v>
      </c>
      <c r="P541" s="15" t="str">
        <f>IF(COUNTIF('Personálie dobrovolníků '!U:X,N541)&gt;0,"ANO","")</f>
        <v/>
      </c>
      <c r="Q541" s="15"/>
    </row>
    <row r="542" spans="2:17" s="25" customFormat="1" x14ac:dyDescent="0.3">
      <c r="B542" s="15" t="str">
        <f>IF(A542="","",VLOOKUP(A542,Tabulka3[[Číslo smlouvy   u pravidelné činnosti]:[Příjmení]],3,0))</f>
        <v/>
      </c>
      <c r="C542" s="15" t="str">
        <f>IF(A542="","",VLOOKUP(A542,Tabulka3[[Číslo smlouvy   u pravidelné činnosti]:[Příjmení]],4,0))</f>
        <v/>
      </c>
      <c r="F542" s="94"/>
      <c r="H542" s="113"/>
      <c r="I542" s="113"/>
      <c r="K542" s="15"/>
      <c r="L542" s="15"/>
      <c r="M542" s="15">
        <f t="shared" si="24"/>
        <v>1</v>
      </c>
      <c r="N542" s="15" t="str">
        <f t="shared" si="25"/>
        <v>-</v>
      </c>
      <c r="O542" s="150">
        <f t="shared" si="26"/>
        <v>0</v>
      </c>
      <c r="P542" s="15" t="str">
        <f>IF(COUNTIF('Personálie dobrovolníků '!U:X,N542)&gt;0,"ANO","")</f>
        <v/>
      </c>
      <c r="Q542" s="15"/>
    </row>
    <row r="543" spans="2:17" s="25" customFormat="1" x14ac:dyDescent="0.3">
      <c r="B543" s="15" t="str">
        <f>IF(A543="","",VLOOKUP(A543,Tabulka3[[Číslo smlouvy   u pravidelné činnosti]:[Příjmení]],3,0))</f>
        <v/>
      </c>
      <c r="C543" s="15" t="str">
        <f>IF(A543="","",VLOOKUP(A543,Tabulka3[[Číslo smlouvy   u pravidelné činnosti]:[Příjmení]],4,0))</f>
        <v/>
      </c>
      <c r="F543" s="94"/>
      <c r="H543" s="113"/>
      <c r="I543" s="113"/>
      <c r="K543" s="15"/>
      <c r="L543" s="15"/>
      <c r="M543" s="15">
        <f t="shared" si="24"/>
        <v>1</v>
      </c>
      <c r="N543" s="15" t="str">
        <f t="shared" si="25"/>
        <v>-</v>
      </c>
      <c r="O543" s="150">
        <f t="shared" si="26"/>
        <v>0</v>
      </c>
      <c r="P543" s="15" t="str">
        <f>IF(COUNTIF('Personálie dobrovolníků '!U:X,N543)&gt;0,"ANO","")</f>
        <v/>
      </c>
      <c r="Q543" s="15"/>
    </row>
    <row r="544" spans="2:17" s="25" customFormat="1" x14ac:dyDescent="0.3">
      <c r="B544" s="15" t="str">
        <f>IF(A544="","",VLOOKUP(A544,Tabulka3[[Číslo smlouvy   u pravidelné činnosti]:[Příjmení]],3,0))</f>
        <v/>
      </c>
      <c r="C544" s="15" t="str">
        <f>IF(A544="","",VLOOKUP(A544,Tabulka3[[Číslo smlouvy   u pravidelné činnosti]:[Příjmení]],4,0))</f>
        <v/>
      </c>
      <c r="F544" s="94"/>
      <c r="H544" s="113"/>
      <c r="I544" s="113"/>
      <c r="K544" s="15"/>
      <c r="L544" s="15"/>
      <c r="M544" s="15">
        <f t="shared" si="24"/>
        <v>1</v>
      </c>
      <c r="N544" s="15" t="str">
        <f t="shared" si="25"/>
        <v>-</v>
      </c>
      <c r="O544" s="150">
        <f t="shared" si="26"/>
        <v>0</v>
      </c>
      <c r="P544" s="15" t="str">
        <f>IF(COUNTIF('Personálie dobrovolníků '!U:X,N544)&gt;0,"ANO","")</f>
        <v/>
      </c>
      <c r="Q544" s="15"/>
    </row>
    <row r="545" spans="2:17" s="25" customFormat="1" x14ac:dyDescent="0.3">
      <c r="B545" s="15" t="str">
        <f>IF(A545="","",VLOOKUP(A545,Tabulka3[[Číslo smlouvy   u pravidelné činnosti]:[Příjmení]],3,0))</f>
        <v/>
      </c>
      <c r="C545" s="15" t="str">
        <f>IF(A545="","",VLOOKUP(A545,Tabulka3[[Číslo smlouvy   u pravidelné činnosti]:[Příjmení]],4,0))</f>
        <v/>
      </c>
      <c r="F545" s="94"/>
      <c r="H545" s="113"/>
      <c r="I545" s="113"/>
      <c r="K545" s="15"/>
      <c r="L545" s="15"/>
      <c r="M545" s="15">
        <f t="shared" si="24"/>
        <v>1</v>
      </c>
      <c r="N545" s="15" t="str">
        <f t="shared" si="25"/>
        <v>-</v>
      </c>
      <c r="O545" s="150">
        <f t="shared" si="26"/>
        <v>0</v>
      </c>
      <c r="P545" s="15" t="str">
        <f>IF(COUNTIF('Personálie dobrovolníků '!U:X,N545)&gt;0,"ANO","")</f>
        <v/>
      </c>
      <c r="Q545" s="15"/>
    </row>
    <row r="546" spans="2:17" s="25" customFormat="1" x14ac:dyDescent="0.3">
      <c r="B546" s="15" t="str">
        <f>IF(A546="","",VLOOKUP(A546,Tabulka3[[Číslo smlouvy   u pravidelné činnosti]:[Příjmení]],3,0))</f>
        <v/>
      </c>
      <c r="C546" s="15" t="str">
        <f>IF(A546="","",VLOOKUP(A546,Tabulka3[[Číslo smlouvy   u pravidelné činnosti]:[Příjmení]],4,0))</f>
        <v/>
      </c>
      <c r="F546" s="94"/>
      <c r="H546" s="113"/>
      <c r="I546" s="113"/>
      <c r="K546" s="15"/>
      <c r="L546" s="15"/>
      <c r="M546" s="15">
        <f t="shared" si="24"/>
        <v>1</v>
      </c>
      <c r="N546" s="15" t="str">
        <f t="shared" si="25"/>
        <v>-</v>
      </c>
      <c r="O546" s="150">
        <f t="shared" si="26"/>
        <v>0</v>
      </c>
      <c r="P546" s="15" t="str">
        <f>IF(COUNTIF('Personálie dobrovolníků '!U:X,N546)&gt;0,"ANO","")</f>
        <v/>
      </c>
      <c r="Q546" s="15"/>
    </row>
    <row r="547" spans="2:17" s="25" customFormat="1" x14ac:dyDescent="0.3">
      <c r="B547" s="15" t="str">
        <f>IF(A547="","",VLOOKUP(A547,Tabulka3[[Číslo smlouvy   u pravidelné činnosti]:[Příjmení]],3,0))</f>
        <v/>
      </c>
      <c r="C547" s="15" t="str">
        <f>IF(A547="","",VLOOKUP(A547,Tabulka3[[Číslo smlouvy   u pravidelné činnosti]:[Příjmení]],4,0))</f>
        <v/>
      </c>
      <c r="F547" s="94"/>
      <c r="H547" s="113"/>
      <c r="I547" s="113"/>
      <c r="K547" s="15"/>
      <c r="L547" s="15"/>
      <c r="M547" s="15">
        <f t="shared" si="24"/>
        <v>1</v>
      </c>
      <c r="N547" s="15" t="str">
        <f t="shared" si="25"/>
        <v>-</v>
      </c>
      <c r="O547" s="150">
        <f t="shared" si="26"/>
        <v>0</v>
      </c>
      <c r="P547" s="15" t="str">
        <f>IF(COUNTIF('Personálie dobrovolníků '!U:X,N547)&gt;0,"ANO","")</f>
        <v/>
      </c>
      <c r="Q547" s="15"/>
    </row>
    <row r="548" spans="2:17" s="25" customFormat="1" x14ac:dyDescent="0.3">
      <c r="B548" s="15" t="str">
        <f>IF(A548="","",VLOOKUP(A548,Tabulka3[[Číslo smlouvy   u pravidelné činnosti]:[Příjmení]],3,0))</f>
        <v/>
      </c>
      <c r="C548" s="15" t="str">
        <f>IF(A548="","",VLOOKUP(A548,Tabulka3[[Číslo smlouvy   u pravidelné činnosti]:[Příjmení]],4,0))</f>
        <v/>
      </c>
      <c r="F548" s="94"/>
      <c r="H548" s="113"/>
      <c r="I548" s="113"/>
      <c r="K548" s="15"/>
      <c r="L548" s="15"/>
      <c r="M548" s="15">
        <f t="shared" si="24"/>
        <v>1</v>
      </c>
      <c r="N548" s="15" t="str">
        <f t="shared" si="25"/>
        <v>-</v>
      </c>
      <c r="O548" s="150">
        <f t="shared" si="26"/>
        <v>0</v>
      </c>
      <c r="P548" s="15" t="str">
        <f>IF(COUNTIF('Personálie dobrovolníků '!U:X,N548)&gt;0,"ANO","")</f>
        <v/>
      </c>
      <c r="Q548" s="15"/>
    </row>
    <row r="549" spans="2:17" s="25" customFormat="1" x14ac:dyDescent="0.3">
      <c r="B549" s="15" t="str">
        <f>IF(A549="","",VLOOKUP(A549,Tabulka3[[Číslo smlouvy   u pravidelné činnosti]:[Příjmení]],3,0))</f>
        <v/>
      </c>
      <c r="C549" s="15" t="str">
        <f>IF(A549="","",VLOOKUP(A549,Tabulka3[[Číslo smlouvy   u pravidelné činnosti]:[Příjmení]],4,0))</f>
        <v/>
      </c>
      <c r="F549" s="94"/>
      <c r="H549" s="113"/>
      <c r="I549" s="113"/>
      <c r="K549" s="15"/>
      <c r="L549" s="15"/>
      <c r="M549" s="15">
        <f t="shared" si="24"/>
        <v>1</v>
      </c>
      <c r="N549" s="15" t="str">
        <f t="shared" si="25"/>
        <v>-</v>
      </c>
      <c r="O549" s="150">
        <f t="shared" si="26"/>
        <v>0</v>
      </c>
      <c r="P549" s="15" t="str">
        <f>IF(COUNTIF('Personálie dobrovolníků '!U:X,N549)&gt;0,"ANO","")</f>
        <v/>
      </c>
      <c r="Q549" s="15"/>
    </row>
    <row r="550" spans="2:17" s="25" customFormat="1" x14ac:dyDescent="0.3">
      <c r="B550" s="15" t="str">
        <f>IF(A550="","",VLOOKUP(A550,Tabulka3[[Číslo smlouvy   u pravidelné činnosti]:[Příjmení]],3,0))</f>
        <v/>
      </c>
      <c r="C550" s="15" t="str">
        <f>IF(A550="","",VLOOKUP(A550,Tabulka3[[Číslo smlouvy   u pravidelné činnosti]:[Příjmení]],4,0))</f>
        <v/>
      </c>
      <c r="F550" s="94"/>
      <c r="H550" s="113"/>
      <c r="I550" s="113"/>
      <c r="K550" s="15"/>
      <c r="L550" s="15"/>
      <c r="M550" s="15">
        <f t="shared" si="24"/>
        <v>1</v>
      </c>
      <c r="N550" s="15" t="str">
        <f t="shared" si="25"/>
        <v>-</v>
      </c>
      <c r="O550" s="150">
        <f t="shared" si="26"/>
        <v>0</v>
      </c>
      <c r="P550" s="15" t="str">
        <f>IF(COUNTIF('Personálie dobrovolníků '!U:X,N550)&gt;0,"ANO","")</f>
        <v/>
      </c>
      <c r="Q550" s="15"/>
    </row>
    <row r="551" spans="2:17" s="25" customFormat="1" x14ac:dyDescent="0.3">
      <c r="B551" s="15" t="str">
        <f>IF(A551="","",VLOOKUP(A551,Tabulka3[[Číslo smlouvy   u pravidelné činnosti]:[Příjmení]],3,0))</f>
        <v/>
      </c>
      <c r="C551" s="15" t="str">
        <f>IF(A551="","",VLOOKUP(A551,Tabulka3[[Číslo smlouvy   u pravidelné činnosti]:[Příjmení]],4,0))</f>
        <v/>
      </c>
      <c r="F551" s="94"/>
      <c r="H551" s="113"/>
      <c r="I551" s="113"/>
      <c r="K551" s="15"/>
      <c r="L551" s="15"/>
      <c r="M551" s="15">
        <f t="shared" si="24"/>
        <v>1</v>
      </c>
      <c r="N551" s="15" t="str">
        <f t="shared" si="25"/>
        <v>-</v>
      </c>
      <c r="O551" s="150">
        <f t="shared" si="26"/>
        <v>0</v>
      </c>
      <c r="P551" s="15" t="str">
        <f>IF(COUNTIF('Personálie dobrovolníků '!U:X,N551)&gt;0,"ANO","")</f>
        <v/>
      </c>
      <c r="Q551" s="15"/>
    </row>
    <row r="552" spans="2:17" s="25" customFormat="1" x14ac:dyDescent="0.3">
      <c r="B552" s="15" t="str">
        <f>IF(A552="","",VLOOKUP(A552,Tabulka3[[Číslo smlouvy   u pravidelné činnosti]:[Příjmení]],3,0))</f>
        <v/>
      </c>
      <c r="C552" s="15" t="str">
        <f>IF(A552="","",VLOOKUP(A552,Tabulka3[[Číslo smlouvy   u pravidelné činnosti]:[Příjmení]],4,0))</f>
        <v/>
      </c>
      <c r="F552" s="94"/>
      <c r="H552" s="113"/>
      <c r="I552" s="113"/>
      <c r="K552" s="15"/>
      <c r="L552" s="15"/>
      <c r="M552" s="15">
        <f t="shared" si="24"/>
        <v>1</v>
      </c>
      <c r="N552" s="15" t="str">
        <f t="shared" si="25"/>
        <v>-</v>
      </c>
      <c r="O552" s="150">
        <f t="shared" si="26"/>
        <v>0</v>
      </c>
      <c r="P552" s="15" t="str">
        <f>IF(COUNTIF('Personálie dobrovolníků '!U:X,N552)&gt;0,"ANO","")</f>
        <v/>
      </c>
      <c r="Q552" s="15"/>
    </row>
    <row r="553" spans="2:17" s="25" customFormat="1" x14ac:dyDescent="0.3">
      <c r="B553" s="15" t="str">
        <f>IF(A553="","",VLOOKUP(A553,Tabulka3[[Číslo smlouvy   u pravidelné činnosti]:[Příjmení]],3,0))</f>
        <v/>
      </c>
      <c r="C553" s="15" t="str">
        <f>IF(A553="","",VLOOKUP(A553,Tabulka3[[Číslo smlouvy   u pravidelné činnosti]:[Příjmení]],4,0))</f>
        <v/>
      </c>
      <c r="F553" s="94"/>
      <c r="H553" s="113"/>
      <c r="I553" s="113"/>
      <c r="K553" s="15"/>
      <c r="L553" s="15"/>
      <c r="M553" s="15">
        <f t="shared" si="24"/>
        <v>1</v>
      </c>
      <c r="N553" s="15" t="str">
        <f t="shared" si="25"/>
        <v>-</v>
      </c>
      <c r="O553" s="150">
        <f t="shared" si="26"/>
        <v>0</v>
      </c>
      <c r="P553" s="15" t="str">
        <f>IF(COUNTIF('Personálie dobrovolníků '!U:X,N553)&gt;0,"ANO","")</f>
        <v/>
      </c>
      <c r="Q553" s="15"/>
    </row>
    <row r="554" spans="2:17" s="25" customFormat="1" x14ac:dyDescent="0.3">
      <c r="B554" s="15" t="str">
        <f>IF(A554="","",VLOOKUP(A554,Tabulka3[[Číslo smlouvy   u pravidelné činnosti]:[Příjmení]],3,0))</f>
        <v/>
      </c>
      <c r="C554" s="15" t="str">
        <f>IF(A554="","",VLOOKUP(A554,Tabulka3[[Číslo smlouvy   u pravidelné činnosti]:[Příjmení]],4,0))</f>
        <v/>
      </c>
      <c r="F554" s="94"/>
      <c r="H554" s="113"/>
      <c r="I554" s="113"/>
      <c r="K554" s="15"/>
      <c r="L554" s="15"/>
      <c r="M554" s="15">
        <f t="shared" si="24"/>
        <v>1</v>
      </c>
      <c r="N554" s="15" t="str">
        <f t="shared" si="25"/>
        <v>-</v>
      </c>
      <c r="O554" s="150">
        <f t="shared" si="26"/>
        <v>0</v>
      </c>
      <c r="P554" s="15" t="str">
        <f>IF(COUNTIF('Personálie dobrovolníků '!U:X,N554)&gt;0,"ANO","")</f>
        <v/>
      </c>
      <c r="Q554" s="15"/>
    </row>
    <row r="555" spans="2:17" s="25" customFormat="1" x14ac:dyDescent="0.3">
      <c r="B555" s="15" t="str">
        <f>IF(A555="","",VLOOKUP(A555,Tabulka3[[Číslo smlouvy   u pravidelné činnosti]:[Příjmení]],3,0))</f>
        <v/>
      </c>
      <c r="C555" s="15" t="str">
        <f>IF(A555="","",VLOOKUP(A555,Tabulka3[[Číslo smlouvy   u pravidelné činnosti]:[Příjmení]],4,0))</f>
        <v/>
      </c>
      <c r="F555" s="94"/>
      <c r="H555" s="113"/>
      <c r="I555" s="113"/>
      <c r="K555" s="15"/>
      <c r="L555" s="15"/>
      <c r="M555" s="15">
        <f t="shared" si="24"/>
        <v>1</v>
      </c>
      <c r="N555" s="15" t="str">
        <f t="shared" si="25"/>
        <v>-</v>
      </c>
      <c r="O555" s="150">
        <f t="shared" si="26"/>
        <v>0</v>
      </c>
      <c r="P555" s="15" t="str">
        <f>IF(COUNTIF('Personálie dobrovolníků '!U:X,N555)&gt;0,"ANO","")</f>
        <v/>
      </c>
      <c r="Q555" s="15"/>
    </row>
    <row r="556" spans="2:17" s="25" customFormat="1" x14ac:dyDescent="0.3">
      <c r="B556" s="15" t="str">
        <f>IF(A556="","",VLOOKUP(A556,Tabulka3[[Číslo smlouvy   u pravidelné činnosti]:[Příjmení]],3,0))</f>
        <v/>
      </c>
      <c r="C556" s="15" t="str">
        <f>IF(A556="","",VLOOKUP(A556,Tabulka3[[Číslo smlouvy   u pravidelné činnosti]:[Příjmení]],4,0))</f>
        <v/>
      </c>
      <c r="F556" s="94"/>
      <c r="H556" s="113"/>
      <c r="I556" s="113"/>
      <c r="K556" s="15"/>
      <c r="L556" s="15"/>
      <c r="M556" s="15">
        <f t="shared" si="24"/>
        <v>1</v>
      </c>
      <c r="N556" s="15" t="str">
        <f t="shared" si="25"/>
        <v>-</v>
      </c>
      <c r="O556" s="150">
        <f t="shared" si="26"/>
        <v>0</v>
      </c>
      <c r="P556" s="15" t="str">
        <f>IF(COUNTIF('Personálie dobrovolníků '!U:X,N556)&gt;0,"ANO","")</f>
        <v/>
      </c>
      <c r="Q556" s="15"/>
    </row>
    <row r="557" spans="2:17" s="25" customFormat="1" x14ac:dyDescent="0.3">
      <c r="B557" s="15" t="str">
        <f>IF(A557="","",VLOOKUP(A557,Tabulka3[[Číslo smlouvy   u pravidelné činnosti]:[Příjmení]],3,0))</f>
        <v/>
      </c>
      <c r="C557" s="15" t="str">
        <f>IF(A557="","",VLOOKUP(A557,Tabulka3[[Číslo smlouvy   u pravidelné činnosti]:[Příjmení]],4,0))</f>
        <v/>
      </c>
      <c r="F557" s="94"/>
      <c r="H557" s="113"/>
      <c r="I557" s="113"/>
      <c r="K557" s="15"/>
      <c r="L557" s="15"/>
      <c r="M557" s="15">
        <f t="shared" si="24"/>
        <v>1</v>
      </c>
      <c r="N557" s="15" t="str">
        <f t="shared" si="25"/>
        <v>-</v>
      </c>
      <c r="O557" s="150">
        <f t="shared" si="26"/>
        <v>0</v>
      </c>
      <c r="P557" s="15" t="str">
        <f>IF(COUNTIF('Personálie dobrovolníků '!U:X,N557)&gt;0,"ANO","")</f>
        <v/>
      </c>
      <c r="Q557" s="15"/>
    </row>
    <row r="558" spans="2:17" s="25" customFormat="1" x14ac:dyDescent="0.3">
      <c r="B558" s="15" t="str">
        <f>IF(A558="","",VLOOKUP(A558,Tabulka3[[Číslo smlouvy   u pravidelné činnosti]:[Příjmení]],3,0))</f>
        <v/>
      </c>
      <c r="C558" s="15" t="str">
        <f>IF(A558="","",VLOOKUP(A558,Tabulka3[[Číslo smlouvy   u pravidelné činnosti]:[Příjmení]],4,0))</f>
        <v/>
      </c>
      <c r="F558" s="94"/>
      <c r="H558" s="113"/>
      <c r="I558" s="113"/>
      <c r="K558" s="15"/>
      <c r="L558" s="15"/>
      <c r="M558" s="15">
        <f t="shared" si="24"/>
        <v>1</v>
      </c>
      <c r="N558" s="15" t="str">
        <f t="shared" si="25"/>
        <v>-</v>
      </c>
      <c r="O558" s="150">
        <f t="shared" si="26"/>
        <v>0</v>
      </c>
      <c r="P558" s="15" t="str">
        <f>IF(COUNTIF('Personálie dobrovolníků '!U:X,N558)&gt;0,"ANO","")</f>
        <v/>
      </c>
      <c r="Q558" s="15"/>
    </row>
    <row r="559" spans="2:17" s="25" customFormat="1" x14ac:dyDescent="0.3">
      <c r="B559" s="15" t="str">
        <f>IF(A559="","",VLOOKUP(A559,Tabulka3[[Číslo smlouvy   u pravidelné činnosti]:[Příjmení]],3,0))</f>
        <v/>
      </c>
      <c r="C559" s="15" t="str">
        <f>IF(A559="","",VLOOKUP(A559,Tabulka3[[Číslo smlouvy   u pravidelné činnosti]:[Příjmení]],4,0))</f>
        <v/>
      </c>
      <c r="F559" s="94"/>
      <c r="H559" s="113"/>
      <c r="I559" s="113"/>
      <c r="K559" s="15"/>
      <c r="L559" s="15"/>
      <c r="M559" s="15">
        <f t="shared" si="24"/>
        <v>1</v>
      </c>
      <c r="N559" s="15" t="str">
        <f t="shared" si="25"/>
        <v>-</v>
      </c>
      <c r="O559" s="150">
        <f t="shared" si="26"/>
        <v>0</v>
      </c>
      <c r="P559" s="15" t="str">
        <f>IF(COUNTIF('Personálie dobrovolníků '!U:X,N559)&gt;0,"ANO","")</f>
        <v/>
      </c>
      <c r="Q559" s="15"/>
    </row>
    <row r="560" spans="2:17" s="25" customFormat="1" x14ac:dyDescent="0.3">
      <c r="B560" s="15" t="str">
        <f>IF(A560="","",VLOOKUP(A560,Tabulka3[[Číslo smlouvy   u pravidelné činnosti]:[Příjmení]],3,0))</f>
        <v/>
      </c>
      <c r="C560" s="15" t="str">
        <f>IF(A560="","",VLOOKUP(A560,Tabulka3[[Číslo smlouvy   u pravidelné činnosti]:[Příjmení]],4,0))</f>
        <v/>
      </c>
      <c r="F560" s="94"/>
      <c r="H560" s="113"/>
      <c r="I560" s="113"/>
      <c r="K560" s="15"/>
      <c r="L560" s="15"/>
      <c r="M560" s="15">
        <f t="shared" si="24"/>
        <v>1</v>
      </c>
      <c r="N560" s="15" t="str">
        <f t="shared" si="25"/>
        <v>-</v>
      </c>
      <c r="O560" s="150">
        <f t="shared" si="26"/>
        <v>0</v>
      </c>
      <c r="P560" s="15" t="str">
        <f>IF(COUNTIF('Personálie dobrovolníků '!U:X,N560)&gt;0,"ANO","")</f>
        <v/>
      </c>
      <c r="Q560" s="15"/>
    </row>
    <row r="561" spans="2:17" s="25" customFormat="1" x14ac:dyDescent="0.3">
      <c r="B561" s="15" t="str">
        <f>IF(A561="","",VLOOKUP(A561,Tabulka3[[Číslo smlouvy   u pravidelné činnosti]:[Příjmení]],3,0))</f>
        <v/>
      </c>
      <c r="C561" s="15" t="str">
        <f>IF(A561="","",VLOOKUP(A561,Tabulka3[[Číslo smlouvy   u pravidelné činnosti]:[Příjmení]],4,0))</f>
        <v/>
      </c>
      <c r="F561" s="94"/>
      <c r="H561" s="113"/>
      <c r="I561" s="113"/>
      <c r="K561" s="15"/>
      <c r="L561" s="15"/>
      <c r="M561" s="15">
        <f t="shared" si="24"/>
        <v>1</v>
      </c>
      <c r="N561" s="15" t="str">
        <f t="shared" si="25"/>
        <v>-</v>
      </c>
      <c r="O561" s="150">
        <f t="shared" si="26"/>
        <v>0</v>
      </c>
      <c r="P561" s="15" t="str">
        <f>IF(COUNTIF('Personálie dobrovolníků '!U:X,N561)&gt;0,"ANO","")</f>
        <v/>
      </c>
      <c r="Q561" s="15"/>
    </row>
    <row r="562" spans="2:17" s="25" customFormat="1" x14ac:dyDescent="0.3">
      <c r="B562" s="15" t="str">
        <f>IF(A562="","",VLOOKUP(A562,Tabulka3[[Číslo smlouvy   u pravidelné činnosti]:[Příjmení]],3,0))</f>
        <v/>
      </c>
      <c r="C562" s="15" t="str">
        <f>IF(A562="","",VLOOKUP(A562,Tabulka3[[Číslo smlouvy   u pravidelné činnosti]:[Příjmení]],4,0))</f>
        <v/>
      </c>
      <c r="F562" s="94"/>
      <c r="H562" s="113"/>
      <c r="I562" s="113"/>
      <c r="K562" s="15"/>
      <c r="L562" s="15"/>
      <c r="M562" s="15">
        <f t="shared" si="24"/>
        <v>1</v>
      </c>
      <c r="N562" s="15" t="str">
        <f t="shared" si="25"/>
        <v>-</v>
      </c>
      <c r="O562" s="150">
        <f t="shared" si="26"/>
        <v>0</v>
      </c>
      <c r="P562" s="15" t="str">
        <f>IF(COUNTIF('Personálie dobrovolníků '!U:X,N562)&gt;0,"ANO","")</f>
        <v/>
      </c>
      <c r="Q562" s="15"/>
    </row>
    <row r="563" spans="2:17" s="25" customFormat="1" x14ac:dyDescent="0.3">
      <c r="B563" s="15" t="str">
        <f>IF(A563="","",VLOOKUP(A563,Tabulka3[[Číslo smlouvy   u pravidelné činnosti]:[Příjmení]],3,0))</f>
        <v/>
      </c>
      <c r="C563" s="15" t="str">
        <f>IF(A563="","",VLOOKUP(A563,Tabulka3[[Číslo smlouvy   u pravidelné činnosti]:[Příjmení]],4,0))</f>
        <v/>
      </c>
      <c r="F563" s="94"/>
      <c r="H563" s="113"/>
      <c r="I563" s="113"/>
      <c r="K563" s="15"/>
      <c r="L563" s="15"/>
      <c r="M563" s="15">
        <f t="shared" si="24"/>
        <v>1</v>
      </c>
      <c r="N563" s="15" t="str">
        <f t="shared" si="25"/>
        <v>-</v>
      </c>
      <c r="O563" s="150">
        <f t="shared" si="26"/>
        <v>0</v>
      </c>
      <c r="P563" s="15" t="str">
        <f>IF(COUNTIF('Personálie dobrovolníků '!U:X,N563)&gt;0,"ANO","")</f>
        <v/>
      </c>
      <c r="Q563" s="15"/>
    </row>
    <row r="564" spans="2:17" s="25" customFormat="1" x14ac:dyDescent="0.3">
      <c r="B564" s="15" t="str">
        <f>IF(A564="","",VLOOKUP(A564,Tabulka3[[Číslo smlouvy   u pravidelné činnosti]:[Příjmení]],3,0))</f>
        <v/>
      </c>
      <c r="C564" s="15" t="str">
        <f>IF(A564="","",VLOOKUP(A564,Tabulka3[[Číslo smlouvy   u pravidelné činnosti]:[Příjmení]],4,0))</f>
        <v/>
      </c>
      <c r="F564" s="94"/>
      <c r="H564" s="113"/>
      <c r="I564" s="113"/>
      <c r="K564" s="15"/>
      <c r="L564" s="15"/>
      <c r="M564" s="15">
        <f t="shared" si="24"/>
        <v>1</v>
      </c>
      <c r="N564" s="15" t="str">
        <f t="shared" si="25"/>
        <v>-</v>
      </c>
      <c r="O564" s="150">
        <f t="shared" si="26"/>
        <v>0</v>
      </c>
      <c r="P564" s="15" t="str">
        <f>IF(COUNTIF('Personálie dobrovolníků '!U:X,N564)&gt;0,"ANO","")</f>
        <v/>
      </c>
      <c r="Q564" s="15"/>
    </row>
    <row r="565" spans="2:17" s="25" customFormat="1" x14ac:dyDescent="0.3">
      <c r="B565" s="15" t="str">
        <f>IF(A565="","",VLOOKUP(A565,Tabulka3[[Číslo smlouvy   u pravidelné činnosti]:[Příjmení]],3,0))</f>
        <v/>
      </c>
      <c r="C565" s="15" t="str">
        <f>IF(A565="","",VLOOKUP(A565,Tabulka3[[Číslo smlouvy   u pravidelné činnosti]:[Příjmení]],4,0))</f>
        <v/>
      </c>
      <c r="F565" s="94"/>
      <c r="H565" s="113"/>
      <c r="I565" s="113"/>
      <c r="K565" s="15"/>
      <c r="L565" s="15"/>
      <c r="M565" s="15">
        <f t="shared" si="24"/>
        <v>1</v>
      </c>
      <c r="N565" s="15" t="str">
        <f t="shared" si="25"/>
        <v>-</v>
      </c>
      <c r="O565" s="150">
        <f t="shared" si="26"/>
        <v>0</v>
      </c>
      <c r="P565" s="15" t="str">
        <f>IF(COUNTIF('Personálie dobrovolníků '!U:X,N565)&gt;0,"ANO","")</f>
        <v/>
      </c>
      <c r="Q565" s="15"/>
    </row>
    <row r="566" spans="2:17" s="25" customFormat="1" x14ac:dyDescent="0.3">
      <c r="B566" s="15" t="str">
        <f>IF(A566="","",VLOOKUP(A566,Tabulka3[[Číslo smlouvy   u pravidelné činnosti]:[Příjmení]],3,0))</f>
        <v/>
      </c>
      <c r="C566" s="15" t="str">
        <f>IF(A566="","",VLOOKUP(A566,Tabulka3[[Číslo smlouvy   u pravidelné činnosti]:[Příjmení]],4,0))</f>
        <v/>
      </c>
      <c r="F566" s="94"/>
      <c r="H566" s="113"/>
      <c r="I566" s="113"/>
      <c r="K566" s="15"/>
      <c r="L566" s="15"/>
      <c r="M566" s="15">
        <f t="shared" si="24"/>
        <v>1</v>
      </c>
      <c r="N566" s="15" t="str">
        <f t="shared" si="25"/>
        <v>-</v>
      </c>
      <c r="O566" s="150">
        <f t="shared" si="26"/>
        <v>0</v>
      </c>
      <c r="P566" s="15" t="str">
        <f>IF(COUNTIF('Personálie dobrovolníků '!U:X,N566)&gt;0,"ANO","")</f>
        <v/>
      </c>
      <c r="Q566" s="15"/>
    </row>
    <row r="567" spans="2:17" s="25" customFormat="1" x14ac:dyDescent="0.3">
      <c r="B567" s="15" t="str">
        <f>IF(A567="","",VLOOKUP(A567,Tabulka3[[Číslo smlouvy   u pravidelné činnosti]:[Příjmení]],3,0))</f>
        <v/>
      </c>
      <c r="C567" s="15" t="str">
        <f>IF(A567="","",VLOOKUP(A567,Tabulka3[[Číslo smlouvy   u pravidelné činnosti]:[Příjmení]],4,0))</f>
        <v/>
      </c>
      <c r="F567" s="94"/>
      <c r="H567" s="113"/>
      <c r="I567" s="113"/>
      <c r="K567" s="15"/>
      <c r="L567" s="15"/>
      <c r="M567" s="15">
        <f t="shared" si="24"/>
        <v>1</v>
      </c>
      <c r="N567" s="15" t="str">
        <f t="shared" si="25"/>
        <v>-</v>
      </c>
      <c r="O567" s="150">
        <f t="shared" si="26"/>
        <v>0</v>
      </c>
      <c r="P567" s="15" t="str">
        <f>IF(COUNTIF('Personálie dobrovolníků '!U:X,N567)&gt;0,"ANO","")</f>
        <v/>
      </c>
      <c r="Q567" s="15"/>
    </row>
    <row r="568" spans="2:17" s="25" customFormat="1" x14ac:dyDescent="0.3">
      <c r="B568" s="15" t="str">
        <f>IF(A568="","",VLOOKUP(A568,Tabulka3[[Číslo smlouvy   u pravidelné činnosti]:[Příjmení]],3,0))</f>
        <v/>
      </c>
      <c r="C568" s="15" t="str">
        <f>IF(A568="","",VLOOKUP(A568,Tabulka3[[Číslo smlouvy   u pravidelné činnosti]:[Příjmení]],4,0))</f>
        <v/>
      </c>
      <c r="F568" s="94"/>
      <c r="H568" s="113"/>
      <c r="I568" s="113"/>
      <c r="K568" s="15"/>
      <c r="L568" s="15"/>
      <c r="M568" s="15">
        <f t="shared" si="24"/>
        <v>1</v>
      </c>
      <c r="N568" s="15" t="str">
        <f t="shared" si="25"/>
        <v>-</v>
      </c>
      <c r="O568" s="150">
        <f t="shared" si="26"/>
        <v>0</v>
      </c>
      <c r="P568" s="15" t="str">
        <f>IF(COUNTIF('Personálie dobrovolníků '!U:X,N568)&gt;0,"ANO","")</f>
        <v/>
      </c>
      <c r="Q568" s="15"/>
    </row>
    <row r="569" spans="2:17" s="25" customFormat="1" x14ac:dyDescent="0.3">
      <c r="B569" s="15" t="str">
        <f>IF(A569="","",VLOOKUP(A569,Tabulka3[[Číslo smlouvy   u pravidelné činnosti]:[Příjmení]],3,0))</f>
        <v/>
      </c>
      <c r="C569" s="15" t="str">
        <f>IF(A569="","",VLOOKUP(A569,Tabulka3[[Číslo smlouvy   u pravidelné činnosti]:[Příjmení]],4,0))</f>
        <v/>
      </c>
      <c r="F569" s="94"/>
      <c r="H569" s="113"/>
      <c r="I569" s="113"/>
      <c r="K569" s="15"/>
      <c r="L569" s="15"/>
      <c r="M569" s="15">
        <f t="shared" si="24"/>
        <v>1</v>
      </c>
      <c r="N569" s="15" t="str">
        <f t="shared" si="25"/>
        <v>-</v>
      </c>
      <c r="O569" s="150">
        <f t="shared" si="26"/>
        <v>0</v>
      </c>
      <c r="P569" s="15" t="str">
        <f>IF(COUNTIF('Personálie dobrovolníků '!U:X,N569)&gt;0,"ANO","")</f>
        <v/>
      </c>
      <c r="Q569" s="15"/>
    </row>
    <row r="570" spans="2:17" s="25" customFormat="1" x14ac:dyDescent="0.3">
      <c r="B570" s="15" t="str">
        <f>IF(A570="","",VLOOKUP(A570,Tabulka3[[Číslo smlouvy   u pravidelné činnosti]:[Příjmení]],3,0))</f>
        <v/>
      </c>
      <c r="C570" s="15" t="str">
        <f>IF(A570="","",VLOOKUP(A570,Tabulka3[[Číslo smlouvy   u pravidelné činnosti]:[Příjmení]],4,0))</f>
        <v/>
      </c>
      <c r="F570" s="94"/>
      <c r="H570" s="113"/>
      <c r="I570" s="113"/>
      <c r="K570" s="15"/>
      <c r="L570" s="15"/>
      <c r="M570" s="15">
        <f t="shared" si="24"/>
        <v>1</v>
      </c>
      <c r="N570" s="15" t="str">
        <f t="shared" si="25"/>
        <v>-</v>
      </c>
      <c r="O570" s="150">
        <f t="shared" si="26"/>
        <v>0</v>
      </c>
      <c r="P570" s="15" t="str">
        <f>IF(COUNTIF('Personálie dobrovolníků '!U:X,N570)&gt;0,"ANO","")</f>
        <v/>
      </c>
      <c r="Q570" s="15"/>
    </row>
    <row r="571" spans="2:17" s="25" customFormat="1" x14ac:dyDescent="0.3">
      <c r="B571" s="15" t="str">
        <f>IF(A571="","",VLOOKUP(A571,Tabulka3[[Číslo smlouvy   u pravidelné činnosti]:[Příjmení]],3,0))</f>
        <v/>
      </c>
      <c r="C571" s="15" t="str">
        <f>IF(A571="","",VLOOKUP(A571,Tabulka3[[Číslo smlouvy   u pravidelné činnosti]:[Příjmení]],4,0))</f>
        <v/>
      </c>
      <c r="F571" s="94"/>
      <c r="H571" s="113"/>
      <c r="I571" s="113"/>
      <c r="K571" s="15"/>
      <c r="L571" s="15"/>
      <c r="M571" s="15">
        <f t="shared" si="24"/>
        <v>1</v>
      </c>
      <c r="N571" s="15" t="str">
        <f t="shared" si="25"/>
        <v>-</v>
      </c>
      <c r="O571" s="150">
        <f t="shared" si="26"/>
        <v>0</v>
      </c>
      <c r="P571" s="15" t="str">
        <f>IF(COUNTIF('Personálie dobrovolníků '!U:X,N571)&gt;0,"ANO","")</f>
        <v/>
      </c>
      <c r="Q571" s="15"/>
    </row>
    <row r="572" spans="2:17" s="25" customFormat="1" x14ac:dyDescent="0.3">
      <c r="B572" s="15" t="str">
        <f>IF(A572="","",VLOOKUP(A572,Tabulka3[[Číslo smlouvy   u pravidelné činnosti]:[Příjmení]],3,0))</f>
        <v/>
      </c>
      <c r="C572" s="15" t="str">
        <f>IF(A572="","",VLOOKUP(A572,Tabulka3[[Číslo smlouvy   u pravidelné činnosti]:[Příjmení]],4,0))</f>
        <v/>
      </c>
      <c r="F572" s="94"/>
      <c r="H572" s="113"/>
      <c r="I572" s="113"/>
      <c r="K572" s="15"/>
      <c r="L572" s="15"/>
      <c r="M572" s="15">
        <f t="shared" si="24"/>
        <v>1</v>
      </c>
      <c r="N572" s="15" t="str">
        <f t="shared" si="25"/>
        <v>-</v>
      </c>
      <c r="O572" s="150">
        <f t="shared" si="26"/>
        <v>0</v>
      </c>
      <c r="P572" s="15" t="str">
        <f>IF(COUNTIF('Personálie dobrovolníků '!U:X,N572)&gt;0,"ANO","")</f>
        <v/>
      </c>
      <c r="Q572" s="15"/>
    </row>
    <row r="573" spans="2:17" s="25" customFormat="1" x14ac:dyDescent="0.3">
      <c r="B573" s="15" t="str">
        <f>IF(A573="","",VLOOKUP(A573,Tabulka3[[Číslo smlouvy   u pravidelné činnosti]:[Příjmení]],3,0))</f>
        <v/>
      </c>
      <c r="C573" s="15" t="str">
        <f>IF(A573="","",VLOOKUP(A573,Tabulka3[[Číslo smlouvy   u pravidelné činnosti]:[Příjmení]],4,0))</f>
        <v/>
      </c>
      <c r="F573" s="94"/>
      <c r="H573" s="113"/>
      <c r="I573" s="113"/>
      <c r="K573" s="15"/>
      <c r="L573" s="15"/>
      <c r="M573" s="15">
        <f t="shared" si="24"/>
        <v>1</v>
      </c>
      <c r="N573" s="15" t="str">
        <f t="shared" si="25"/>
        <v>-</v>
      </c>
      <c r="O573" s="150">
        <f t="shared" si="26"/>
        <v>0</v>
      </c>
      <c r="P573" s="15" t="str">
        <f>IF(COUNTIF('Personálie dobrovolníků '!U:X,N573)&gt;0,"ANO","")</f>
        <v/>
      </c>
      <c r="Q573" s="15"/>
    </row>
    <row r="574" spans="2:17" s="25" customFormat="1" x14ac:dyDescent="0.3">
      <c r="B574" s="15" t="str">
        <f>IF(A574="","",VLOOKUP(A574,Tabulka3[[Číslo smlouvy   u pravidelné činnosti]:[Příjmení]],3,0))</f>
        <v/>
      </c>
      <c r="C574" s="15" t="str">
        <f>IF(A574="","",VLOOKUP(A574,Tabulka3[[Číslo smlouvy   u pravidelné činnosti]:[Příjmení]],4,0))</f>
        <v/>
      </c>
      <c r="F574" s="94"/>
      <c r="H574" s="113"/>
      <c r="I574" s="113"/>
      <c r="K574" s="15"/>
      <c r="L574" s="15"/>
      <c r="M574" s="15">
        <f t="shared" si="24"/>
        <v>1</v>
      </c>
      <c r="N574" s="15" t="str">
        <f t="shared" si="25"/>
        <v>-</v>
      </c>
      <c r="O574" s="150">
        <f t="shared" si="26"/>
        <v>0</v>
      </c>
      <c r="P574" s="15" t="str">
        <f>IF(COUNTIF('Personálie dobrovolníků '!U:X,N574)&gt;0,"ANO","")</f>
        <v/>
      </c>
      <c r="Q574" s="15"/>
    </row>
    <row r="575" spans="2:17" s="25" customFormat="1" x14ac:dyDescent="0.3">
      <c r="B575" s="15" t="str">
        <f>IF(A575="","",VLOOKUP(A575,Tabulka3[[Číslo smlouvy   u pravidelné činnosti]:[Příjmení]],3,0))</f>
        <v/>
      </c>
      <c r="C575" s="15" t="str">
        <f>IF(A575="","",VLOOKUP(A575,Tabulka3[[Číslo smlouvy   u pravidelné činnosti]:[Příjmení]],4,0))</f>
        <v/>
      </c>
      <c r="F575" s="94"/>
      <c r="H575" s="113"/>
      <c r="I575" s="113"/>
      <c r="K575" s="15"/>
      <c r="L575" s="15"/>
      <c r="M575" s="15">
        <f t="shared" si="24"/>
        <v>1</v>
      </c>
      <c r="N575" s="15" t="str">
        <f t="shared" si="25"/>
        <v>-</v>
      </c>
      <c r="O575" s="150">
        <f t="shared" si="26"/>
        <v>0</v>
      </c>
      <c r="P575" s="15" t="str">
        <f>IF(COUNTIF('Personálie dobrovolníků '!U:X,N575)&gt;0,"ANO","")</f>
        <v/>
      </c>
      <c r="Q575" s="15"/>
    </row>
    <row r="576" spans="2:17" s="25" customFormat="1" x14ac:dyDescent="0.3">
      <c r="B576" s="15" t="str">
        <f>IF(A576="","",VLOOKUP(A576,Tabulka3[[Číslo smlouvy   u pravidelné činnosti]:[Příjmení]],3,0))</f>
        <v/>
      </c>
      <c r="C576" s="15" t="str">
        <f>IF(A576="","",VLOOKUP(A576,Tabulka3[[Číslo smlouvy   u pravidelné činnosti]:[Příjmení]],4,0))</f>
        <v/>
      </c>
      <c r="F576" s="94"/>
      <c r="H576" s="113"/>
      <c r="I576" s="113"/>
      <c r="K576" s="15"/>
      <c r="L576" s="15"/>
      <c r="M576" s="15">
        <f t="shared" si="24"/>
        <v>1</v>
      </c>
      <c r="N576" s="15" t="str">
        <f t="shared" si="25"/>
        <v>-</v>
      </c>
      <c r="O576" s="150">
        <f t="shared" si="26"/>
        <v>0</v>
      </c>
      <c r="P576" s="15" t="str">
        <f>IF(COUNTIF('Personálie dobrovolníků '!U:X,N576)&gt;0,"ANO","")</f>
        <v/>
      </c>
      <c r="Q576" s="15"/>
    </row>
    <row r="577" spans="2:17" s="25" customFormat="1" x14ac:dyDescent="0.3">
      <c r="B577" s="15" t="str">
        <f>IF(A577="","",VLOOKUP(A577,Tabulka3[[Číslo smlouvy   u pravidelné činnosti]:[Příjmení]],3,0))</f>
        <v/>
      </c>
      <c r="C577" s="15" t="str">
        <f>IF(A577="","",VLOOKUP(A577,Tabulka3[[Číslo smlouvy   u pravidelné činnosti]:[Příjmení]],4,0))</f>
        <v/>
      </c>
      <c r="F577" s="94"/>
      <c r="H577" s="113"/>
      <c r="I577" s="113"/>
      <c r="K577" s="15"/>
      <c r="L577" s="15"/>
      <c r="M577" s="15">
        <f t="shared" si="24"/>
        <v>1</v>
      </c>
      <c r="N577" s="15" t="str">
        <f t="shared" si="25"/>
        <v>-</v>
      </c>
      <c r="O577" s="150">
        <f t="shared" si="26"/>
        <v>0</v>
      </c>
      <c r="P577" s="15" t="str">
        <f>IF(COUNTIF('Personálie dobrovolníků '!U:X,N577)&gt;0,"ANO","")</f>
        <v/>
      </c>
      <c r="Q577" s="15"/>
    </row>
    <row r="578" spans="2:17" s="25" customFormat="1" x14ac:dyDescent="0.3">
      <c r="B578" s="15" t="str">
        <f>IF(A578="","",VLOOKUP(A578,Tabulka3[[Číslo smlouvy   u pravidelné činnosti]:[Příjmení]],3,0))</f>
        <v/>
      </c>
      <c r="C578" s="15" t="str">
        <f>IF(A578="","",VLOOKUP(A578,Tabulka3[[Číslo smlouvy   u pravidelné činnosti]:[Příjmení]],4,0))</f>
        <v/>
      </c>
      <c r="F578" s="94"/>
      <c r="H578" s="113"/>
      <c r="I578" s="113"/>
      <c r="K578" s="15"/>
      <c r="L578" s="15"/>
      <c r="M578" s="15">
        <f t="shared" si="24"/>
        <v>1</v>
      </c>
      <c r="N578" s="15" t="str">
        <f t="shared" si="25"/>
        <v>-</v>
      </c>
      <c r="O578" s="150">
        <f t="shared" si="26"/>
        <v>0</v>
      </c>
      <c r="P578" s="15" t="str">
        <f>IF(COUNTIF('Personálie dobrovolníků '!U:X,N578)&gt;0,"ANO","")</f>
        <v/>
      </c>
      <c r="Q578" s="15"/>
    </row>
    <row r="579" spans="2:17" s="25" customFormat="1" x14ac:dyDescent="0.3">
      <c r="B579" s="15" t="str">
        <f>IF(A579="","",VLOOKUP(A579,Tabulka3[[Číslo smlouvy   u pravidelné činnosti]:[Příjmení]],3,0))</f>
        <v/>
      </c>
      <c r="C579" s="15" t="str">
        <f>IF(A579="","",VLOOKUP(A579,Tabulka3[[Číslo smlouvy   u pravidelné činnosti]:[Příjmení]],4,0))</f>
        <v/>
      </c>
      <c r="F579" s="94"/>
      <c r="H579" s="113"/>
      <c r="I579" s="113"/>
      <c r="K579" s="15"/>
      <c r="L579" s="15"/>
      <c r="M579" s="15">
        <f t="shared" si="24"/>
        <v>1</v>
      </c>
      <c r="N579" s="15" t="str">
        <f t="shared" si="25"/>
        <v>-</v>
      </c>
      <c r="O579" s="150">
        <f t="shared" si="26"/>
        <v>0</v>
      </c>
      <c r="P579" s="15" t="str">
        <f>IF(COUNTIF('Personálie dobrovolníků '!U:X,N579)&gt;0,"ANO","")</f>
        <v/>
      </c>
      <c r="Q579" s="15"/>
    </row>
    <row r="580" spans="2:17" s="25" customFormat="1" x14ac:dyDescent="0.3">
      <c r="B580" s="15" t="str">
        <f>IF(A580="","",VLOOKUP(A580,Tabulka3[[Číslo smlouvy   u pravidelné činnosti]:[Příjmení]],3,0))</f>
        <v/>
      </c>
      <c r="C580" s="15" t="str">
        <f>IF(A580="","",VLOOKUP(A580,Tabulka3[[Číslo smlouvy   u pravidelné činnosti]:[Příjmení]],4,0))</f>
        <v/>
      </c>
      <c r="F580" s="94"/>
      <c r="H580" s="113"/>
      <c r="I580" s="113"/>
      <c r="K580" s="15"/>
      <c r="L580" s="15"/>
      <c r="M580" s="15">
        <f t="shared" ref="M580:M643" si="27">IF(OR(
   AND($H580=$K$12, $I580=$L$4),
   AND($H580=$K$12, $I580=$L$5),
   AND($H580=$K$12, $I580=$L$6),
   AND($H580=$K$12, $I580=$L$7),
   AND($H580=$K$11, $I580=$L$4),
   AND($H580=$K$11, $I580=$L$5),
   AND($H580=$K$11, $I580=$L$6),
   AND($H580=$K$11, $I580=$L$7),
   AND($H580=$K$5, $I580=$L$5),
   AND($H580=$K$6, $I580=$L$4),
   AND($H580=$K$6, $I580=$L$5),
   AND($H580=$K$6, $I580=$L$7),
   AND($H580=$K$4, $I580=$L$6),
), 0, 1)</f>
        <v>1</v>
      </c>
      <c r="N580" s="15" t="str">
        <f t="shared" ref="N580:N643" si="28">A580 &amp; "-" &amp; J580</f>
        <v>-</v>
      </c>
      <c r="O580" s="150">
        <f t="shared" ref="O580:O643" si="29">IF(AND(M580&lt;&gt;0, P580="ANO"), 1, 0)</f>
        <v>0</v>
      </c>
      <c r="P580" s="15" t="str">
        <f>IF(COUNTIF('Personálie dobrovolníků '!U:X,N580)&gt;0,"ANO","")</f>
        <v/>
      </c>
      <c r="Q580" s="15"/>
    </row>
    <row r="581" spans="2:17" s="25" customFormat="1" x14ac:dyDescent="0.3">
      <c r="B581" s="15" t="str">
        <f>IF(A581="","",VLOOKUP(A581,Tabulka3[[Číslo smlouvy   u pravidelné činnosti]:[Příjmení]],3,0))</f>
        <v/>
      </c>
      <c r="C581" s="15" t="str">
        <f>IF(A581="","",VLOOKUP(A581,Tabulka3[[Číslo smlouvy   u pravidelné činnosti]:[Příjmení]],4,0))</f>
        <v/>
      </c>
      <c r="F581" s="94"/>
      <c r="H581" s="113"/>
      <c r="I581" s="113"/>
      <c r="K581" s="15"/>
      <c r="L581" s="15"/>
      <c r="M581" s="15">
        <f t="shared" si="27"/>
        <v>1</v>
      </c>
      <c r="N581" s="15" t="str">
        <f t="shared" si="28"/>
        <v>-</v>
      </c>
      <c r="O581" s="150">
        <f t="shared" si="29"/>
        <v>0</v>
      </c>
      <c r="P581" s="15" t="str">
        <f>IF(COUNTIF('Personálie dobrovolníků '!U:X,N581)&gt;0,"ANO","")</f>
        <v/>
      </c>
      <c r="Q581" s="15"/>
    </row>
    <row r="582" spans="2:17" s="25" customFormat="1" x14ac:dyDescent="0.3">
      <c r="B582" s="15" t="str">
        <f>IF(A582="","",VLOOKUP(A582,Tabulka3[[Číslo smlouvy   u pravidelné činnosti]:[Příjmení]],3,0))</f>
        <v/>
      </c>
      <c r="C582" s="15" t="str">
        <f>IF(A582="","",VLOOKUP(A582,Tabulka3[[Číslo smlouvy   u pravidelné činnosti]:[Příjmení]],4,0))</f>
        <v/>
      </c>
      <c r="F582" s="94"/>
      <c r="H582" s="113"/>
      <c r="I582" s="113"/>
      <c r="K582" s="15"/>
      <c r="L582" s="15"/>
      <c r="M582" s="15">
        <f t="shared" si="27"/>
        <v>1</v>
      </c>
      <c r="N582" s="15" t="str">
        <f t="shared" si="28"/>
        <v>-</v>
      </c>
      <c r="O582" s="150">
        <f t="shared" si="29"/>
        <v>0</v>
      </c>
      <c r="P582" s="15" t="str">
        <f>IF(COUNTIF('Personálie dobrovolníků '!U:X,N582)&gt;0,"ANO","")</f>
        <v/>
      </c>
      <c r="Q582" s="15"/>
    </row>
    <row r="583" spans="2:17" s="25" customFormat="1" x14ac:dyDescent="0.3">
      <c r="B583" s="15" t="str">
        <f>IF(A583="","",VLOOKUP(A583,Tabulka3[[Číslo smlouvy   u pravidelné činnosti]:[Příjmení]],3,0))</f>
        <v/>
      </c>
      <c r="C583" s="15" t="str">
        <f>IF(A583="","",VLOOKUP(A583,Tabulka3[[Číslo smlouvy   u pravidelné činnosti]:[Příjmení]],4,0))</f>
        <v/>
      </c>
      <c r="F583" s="94"/>
      <c r="H583" s="113"/>
      <c r="I583" s="113"/>
      <c r="K583" s="15"/>
      <c r="L583" s="15"/>
      <c r="M583" s="15">
        <f t="shared" si="27"/>
        <v>1</v>
      </c>
      <c r="N583" s="15" t="str">
        <f t="shared" si="28"/>
        <v>-</v>
      </c>
      <c r="O583" s="150">
        <f t="shared" si="29"/>
        <v>0</v>
      </c>
      <c r="P583" s="15" t="str">
        <f>IF(COUNTIF('Personálie dobrovolníků '!U:X,N583)&gt;0,"ANO","")</f>
        <v/>
      </c>
      <c r="Q583" s="15"/>
    </row>
    <row r="584" spans="2:17" s="25" customFormat="1" x14ac:dyDescent="0.3">
      <c r="B584" s="15" t="str">
        <f>IF(A584="","",VLOOKUP(A584,Tabulka3[[Číslo smlouvy   u pravidelné činnosti]:[Příjmení]],3,0))</f>
        <v/>
      </c>
      <c r="C584" s="15" t="str">
        <f>IF(A584="","",VLOOKUP(A584,Tabulka3[[Číslo smlouvy   u pravidelné činnosti]:[Příjmení]],4,0))</f>
        <v/>
      </c>
      <c r="F584" s="94"/>
      <c r="H584" s="113"/>
      <c r="I584" s="113"/>
      <c r="K584" s="15"/>
      <c r="L584" s="15"/>
      <c r="M584" s="15">
        <f t="shared" si="27"/>
        <v>1</v>
      </c>
      <c r="N584" s="15" t="str">
        <f t="shared" si="28"/>
        <v>-</v>
      </c>
      <c r="O584" s="150">
        <f t="shared" si="29"/>
        <v>0</v>
      </c>
      <c r="P584" s="15" t="str">
        <f>IF(COUNTIF('Personálie dobrovolníků '!U:X,N584)&gt;0,"ANO","")</f>
        <v/>
      </c>
      <c r="Q584" s="15"/>
    </row>
    <row r="585" spans="2:17" s="25" customFormat="1" x14ac:dyDescent="0.3">
      <c r="B585" s="15" t="str">
        <f>IF(A585="","",VLOOKUP(A585,Tabulka3[[Číslo smlouvy   u pravidelné činnosti]:[Příjmení]],3,0))</f>
        <v/>
      </c>
      <c r="C585" s="15" t="str">
        <f>IF(A585="","",VLOOKUP(A585,Tabulka3[[Číslo smlouvy   u pravidelné činnosti]:[Příjmení]],4,0))</f>
        <v/>
      </c>
      <c r="F585" s="94"/>
      <c r="H585" s="113"/>
      <c r="I585" s="113"/>
      <c r="K585" s="15"/>
      <c r="L585" s="15"/>
      <c r="M585" s="15">
        <f t="shared" si="27"/>
        <v>1</v>
      </c>
      <c r="N585" s="15" t="str">
        <f t="shared" si="28"/>
        <v>-</v>
      </c>
      <c r="O585" s="150">
        <f t="shared" si="29"/>
        <v>0</v>
      </c>
      <c r="P585" s="15" t="str">
        <f>IF(COUNTIF('Personálie dobrovolníků '!U:X,N585)&gt;0,"ANO","")</f>
        <v/>
      </c>
      <c r="Q585" s="15"/>
    </row>
    <row r="586" spans="2:17" s="25" customFormat="1" x14ac:dyDescent="0.3">
      <c r="B586" s="15" t="str">
        <f>IF(A586="","",VLOOKUP(A586,Tabulka3[[Číslo smlouvy   u pravidelné činnosti]:[Příjmení]],3,0))</f>
        <v/>
      </c>
      <c r="C586" s="15" t="str">
        <f>IF(A586="","",VLOOKUP(A586,Tabulka3[[Číslo smlouvy   u pravidelné činnosti]:[Příjmení]],4,0))</f>
        <v/>
      </c>
      <c r="F586" s="94"/>
      <c r="H586" s="113"/>
      <c r="I586" s="113"/>
      <c r="K586" s="15"/>
      <c r="L586" s="15"/>
      <c r="M586" s="15">
        <f t="shared" si="27"/>
        <v>1</v>
      </c>
      <c r="N586" s="15" t="str">
        <f t="shared" si="28"/>
        <v>-</v>
      </c>
      <c r="O586" s="150">
        <f t="shared" si="29"/>
        <v>0</v>
      </c>
      <c r="P586" s="15" t="str">
        <f>IF(COUNTIF('Personálie dobrovolníků '!U:X,N586)&gt;0,"ANO","")</f>
        <v/>
      </c>
      <c r="Q586" s="15"/>
    </row>
    <row r="587" spans="2:17" s="25" customFormat="1" x14ac:dyDescent="0.3">
      <c r="B587" s="15" t="str">
        <f>IF(A587="","",VLOOKUP(A587,Tabulka3[[Číslo smlouvy   u pravidelné činnosti]:[Příjmení]],3,0))</f>
        <v/>
      </c>
      <c r="C587" s="15" t="str">
        <f>IF(A587="","",VLOOKUP(A587,Tabulka3[[Číslo smlouvy   u pravidelné činnosti]:[Příjmení]],4,0))</f>
        <v/>
      </c>
      <c r="F587" s="94"/>
      <c r="H587" s="113"/>
      <c r="I587" s="113"/>
      <c r="K587" s="15"/>
      <c r="L587" s="15"/>
      <c r="M587" s="15">
        <f t="shared" si="27"/>
        <v>1</v>
      </c>
      <c r="N587" s="15" t="str">
        <f t="shared" si="28"/>
        <v>-</v>
      </c>
      <c r="O587" s="150">
        <f t="shared" si="29"/>
        <v>0</v>
      </c>
      <c r="P587" s="15" t="str">
        <f>IF(COUNTIF('Personálie dobrovolníků '!U:X,N587)&gt;0,"ANO","")</f>
        <v/>
      </c>
      <c r="Q587" s="15"/>
    </row>
    <row r="588" spans="2:17" s="25" customFormat="1" x14ac:dyDescent="0.3">
      <c r="B588" s="15" t="str">
        <f>IF(A588="","",VLOOKUP(A588,Tabulka3[[Číslo smlouvy   u pravidelné činnosti]:[Příjmení]],3,0))</f>
        <v/>
      </c>
      <c r="C588" s="15" t="str">
        <f>IF(A588="","",VLOOKUP(A588,Tabulka3[[Číslo smlouvy   u pravidelné činnosti]:[Příjmení]],4,0))</f>
        <v/>
      </c>
      <c r="F588" s="94"/>
      <c r="H588" s="113"/>
      <c r="I588" s="113"/>
      <c r="K588" s="15"/>
      <c r="L588" s="15"/>
      <c r="M588" s="15">
        <f t="shared" si="27"/>
        <v>1</v>
      </c>
      <c r="N588" s="15" t="str">
        <f t="shared" si="28"/>
        <v>-</v>
      </c>
      <c r="O588" s="150">
        <f t="shared" si="29"/>
        <v>0</v>
      </c>
      <c r="P588" s="15" t="str">
        <f>IF(COUNTIF('Personálie dobrovolníků '!U:X,N588)&gt;0,"ANO","")</f>
        <v/>
      </c>
      <c r="Q588" s="15"/>
    </row>
    <row r="589" spans="2:17" s="25" customFormat="1" x14ac:dyDescent="0.3">
      <c r="B589" s="15" t="str">
        <f>IF(A589="","",VLOOKUP(A589,Tabulka3[[Číslo smlouvy   u pravidelné činnosti]:[Příjmení]],3,0))</f>
        <v/>
      </c>
      <c r="C589" s="15" t="str">
        <f>IF(A589="","",VLOOKUP(A589,Tabulka3[[Číslo smlouvy   u pravidelné činnosti]:[Příjmení]],4,0))</f>
        <v/>
      </c>
      <c r="F589" s="94"/>
      <c r="H589" s="113"/>
      <c r="I589" s="113"/>
      <c r="K589" s="15"/>
      <c r="L589" s="15"/>
      <c r="M589" s="15">
        <f t="shared" si="27"/>
        <v>1</v>
      </c>
      <c r="N589" s="15" t="str">
        <f t="shared" si="28"/>
        <v>-</v>
      </c>
      <c r="O589" s="150">
        <f t="shared" si="29"/>
        <v>0</v>
      </c>
      <c r="P589" s="15" t="str">
        <f>IF(COUNTIF('Personálie dobrovolníků '!U:X,N589)&gt;0,"ANO","")</f>
        <v/>
      </c>
      <c r="Q589" s="15"/>
    </row>
    <row r="590" spans="2:17" s="25" customFormat="1" x14ac:dyDescent="0.3">
      <c r="B590" s="15" t="str">
        <f>IF(A590="","",VLOOKUP(A590,Tabulka3[[Číslo smlouvy   u pravidelné činnosti]:[Příjmení]],3,0))</f>
        <v/>
      </c>
      <c r="C590" s="15" t="str">
        <f>IF(A590="","",VLOOKUP(A590,Tabulka3[[Číslo smlouvy   u pravidelné činnosti]:[Příjmení]],4,0))</f>
        <v/>
      </c>
      <c r="F590" s="94"/>
      <c r="H590" s="113"/>
      <c r="I590" s="113"/>
      <c r="K590" s="15"/>
      <c r="L590" s="15"/>
      <c r="M590" s="15">
        <f t="shared" si="27"/>
        <v>1</v>
      </c>
      <c r="N590" s="15" t="str">
        <f t="shared" si="28"/>
        <v>-</v>
      </c>
      <c r="O590" s="150">
        <f t="shared" si="29"/>
        <v>0</v>
      </c>
      <c r="P590" s="15" t="str">
        <f>IF(COUNTIF('Personálie dobrovolníků '!U:X,N590)&gt;0,"ANO","")</f>
        <v/>
      </c>
      <c r="Q590" s="15"/>
    </row>
    <row r="591" spans="2:17" s="25" customFormat="1" x14ac:dyDescent="0.3">
      <c r="B591" s="15" t="str">
        <f>IF(A591="","",VLOOKUP(A591,Tabulka3[[Číslo smlouvy   u pravidelné činnosti]:[Příjmení]],3,0))</f>
        <v/>
      </c>
      <c r="C591" s="15" t="str">
        <f>IF(A591="","",VLOOKUP(A591,Tabulka3[[Číslo smlouvy   u pravidelné činnosti]:[Příjmení]],4,0))</f>
        <v/>
      </c>
      <c r="F591" s="94"/>
      <c r="H591" s="113"/>
      <c r="I591" s="113"/>
      <c r="K591" s="15"/>
      <c r="L591" s="15"/>
      <c r="M591" s="15">
        <f t="shared" si="27"/>
        <v>1</v>
      </c>
      <c r="N591" s="15" t="str">
        <f t="shared" si="28"/>
        <v>-</v>
      </c>
      <c r="O591" s="150">
        <f t="shared" si="29"/>
        <v>0</v>
      </c>
      <c r="P591" s="15" t="str">
        <f>IF(COUNTIF('Personálie dobrovolníků '!U:X,N591)&gt;0,"ANO","")</f>
        <v/>
      </c>
      <c r="Q591" s="15"/>
    </row>
    <row r="592" spans="2:17" s="25" customFormat="1" x14ac:dyDescent="0.3">
      <c r="B592" s="15" t="str">
        <f>IF(A592="","",VLOOKUP(A592,Tabulka3[[Číslo smlouvy   u pravidelné činnosti]:[Příjmení]],3,0))</f>
        <v/>
      </c>
      <c r="C592" s="15" t="str">
        <f>IF(A592="","",VLOOKUP(A592,Tabulka3[[Číslo smlouvy   u pravidelné činnosti]:[Příjmení]],4,0))</f>
        <v/>
      </c>
      <c r="F592" s="94"/>
      <c r="H592" s="113"/>
      <c r="I592" s="113"/>
      <c r="K592" s="15"/>
      <c r="L592" s="15"/>
      <c r="M592" s="15">
        <f t="shared" si="27"/>
        <v>1</v>
      </c>
      <c r="N592" s="15" t="str">
        <f t="shared" si="28"/>
        <v>-</v>
      </c>
      <c r="O592" s="150">
        <f t="shared" si="29"/>
        <v>0</v>
      </c>
      <c r="P592" s="15" t="str">
        <f>IF(COUNTIF('Personálie dobrovolníků '!U:X,N592)&gt;0,"ANO","")</f>
        <v/>
      </c>
      <c r="Q592" s="15"/>
    </row>
    <row r="593" spans="2:17" s="25" customFormat="1" x14ac:dyDescent="0.3">
      <c r="B593" s="15" t="str">
        <f>IF(A593="","",VLOOKUP(A593,Tabulka3[[Číslo smlouvy   u pravidelné činnosti]:[Příjmení]],3,0))</f>
        <v/>
      </c>
      <c r="C593" s="15" t="str">
        <f>IF(A593="","",VLOOKUP(A593,Tabulka3[[Číslo smlouvy   u pravidelné činnosti]:[Příjmení]],4,0))</f>
        <v/>
      </c>
      <c r="F593" s="94"/>
      <c r="H593" s="113"/>
      <c r="I593" s="113"/>
      <c r="K593" s="15"/>
      <c r="L593" s="15"/>
      <c r="M593" s="15">
        <f t="shared" si="27"/>
        <v>1</v>
      </c>
      <c r="N593" s="15" t="str">
        <f t="shared" si="28"/>
        <v>-</v>
      </c>
      <c r="O593" s="150">
        <f t="shared" si="29"/>
        <v>0</v>
      </c>
      <c r="P593" s="15" t="str">
        <f>IF(COUNTIF('Personálie dobrovolníků '!U:X,N593)&gt;0,"ANO","")</f>
        <v/>
      </c>
      <c r="Q593" s="15"/>
    </row>
    <row r="594" spans="2:17" s="25" customFormat="1" x14ac:dyDescent="0.3">
      <c r="B594" s="15" t="str">
        <f>IF(A594="","",VLOOKUP(A594,Tabulka3[[Číslo smlouvy   u pravidelné činnosti]:[Příjmení]],3,0))</f>
        <v/>
      </c>
      <c r="C594" s="15" t="str">
        <f>IF(A594="","",VLOOKUP(A594,Tabulka3[[Číslo smlouvy   u pravidelné činnosti]:[Příjmení]],4,0))</f>
        <v/>
      </c>
      <c r="F594" s="94"/>
      <c r="H594" s="113"/>
      <c r="I594" s="113"/>
      <c r="K594" s="15"/>
      <c r="L594" s="15"/>
      <c r="M594" s="15">
        <f t="shared" si="27"/>
        <v>1</v>
      </c>
      <c r="N594" s="15" t="str">
        <f t="shared" si="28"/>
        <v>-</v>
      </c>
      <c r="O594" s="150">
        <f t="shared" si="29"/>
        <v>0</v>
      </c>
      <c r="P594" s="15" t="str">
        <f>IF(COUNTIF('Personálie dobrovolníků '!U:X,N594)&gt;0,"ANO","")</f>
        <v/>
      </c>
      <c r="Q594" s="15"/>
    </row>
    <row r="595" spans="2:17" s="25" customFormat="1" x14ac:dyDescent="0.3">
      <c r="B595" s="15" t="str">
        <f>IF(A595="","",VLOOKUP(A595,Tabulka3[[Číslo smlouvy   u pravidelné činnosti]:[Příjmení]],3,0))</f>
        <v/>
      </c>
      <c r="C595" s="15" t="str">
        <f>IF(A595="","",VLOOKUP(A595,Tabulka3[[Číslo smlouvy   u pravidelné činnosti]:[Příjmení]],4,0))</f>
        <v/>
      </c>
      <c r="F595" s="94"/>
      <c r="H595" s="113"/>
      <c r="I595" s="113"/>
      <c r="K595" s="15"/>
      <c r="L595" s="15"/>
      <c r="M595" s="15">
        <f t="shared" si="27"/>
        <v>1</v>
      </c>
      <c r="N595" s="15" t="str">
        <f t="shared" si="28"/>
        <v>-</v>
      </c>
      <c r="O595" s="150">
        <f t="shared" si="29"/>
        <v>0</v>
      </c>
      <c r="P595" s="15" t="str">
        <f>IF(COUNTIF('Personálie dobrovolníků '!U:X,N595)&gt;0,"ANO","")</f>
        <v/>
      </c>
      <c r="Q595" s="15"/>
    </row>
    <row r="596" spans="2:17" s="25" customFormat="1" x14ac:dyDescent="0.3">
      <c r="B596" s="15" t="str">
        <f>IF(A596="","",VLOOKUP(A596,Tabulka3[[Číslo smlouvy   u pravidelné činnosti]:[Příjmení]],3,0))</f>
        <v/>
      </c>
      <c r="C596" s="15" t="str">
        <f>IF(A596="","",VLOOKUP(A596,Tabulka3[[Číslo smlouvy   u pravidelné činnosti]:[Příjmení]],4,0))</f>
        <v/>
      </c>
      <c r="F596" s="94"/>
      <c r="H596" s="113"/>
      <c r="I596" s="113"/>
      <c r="K596" s="15"/>
      <c r="L596" s="15"/>
      <c r="M596" s="15">
        <f t="shared" si="27"/>
        <v>1</v>
      </c>
      <c r="N596" s="15" t="str">
        <f t="shared" si="28"/>
        <v>-</v>
      </c>
      <c r="O596" s="150">
        <f t="shared" si="29"/>
        <v>0</v>
      </c>
      <c r="P596" s="15" t="str">
        <f>IF(COUNTIF('Personálie dobrovolníků '!U:X,N596)&gt;0,"ANO","")</f>
        <v/>
      </c>
      <c r="Q596" s="15"/>
    </row>
    <row r="597" spans="2:17" s="25" customFormat="1" x14ac:dyDescent="0.3">
      <c r="B597" s="15" t="str">
        <f>IF(A597="","",VLOOKUP(A597,Tabulka3[[Číslo smlouvy   u pravidelné činnosti]:[Příjmení]],3,0))</f>
        <v/>
      </c>
      <c r="C597" s="15" t="str">
        <f>IF(A597="","",VLOOKUP(A597,Tabulka3[[Číslo smlouvy   u pravidelné činnosti]:[Příjmení]],4,0))</f>
        <v/>
      </c>
      <c r="F597" s="94"/>
      <c r="H597" s="113"/>
      <c r="I597" s="113"/>
      <c r="K597" s="15"/>
      <c r="L597" s="15"/>
      <c r="M597" s="15">
        <f t="shared" si="27"/>
        <v>1</v>
      </c>
      <c r="N597" s="15" t="str">
        <f t="shared" si="28"/>
        <v>-</v>
      </c>
      <c r="O597" s="150">
        <f t="shared" si="29"/>
        <v>0</v>
      </c>
      <c r="P597" s="15" t="str">
        <f>IF(COUNTIF('Personálie dobrovolníků '!U:X,N597)&gt;0,"ANO","")</f>
        <v/>
      </c>
      <c r="Q597" s="15"/>
    </row>
    <row r="598" spans="2:17" s="25" customFormat="1" x14ac:dyDescent="0.3">
      <c r="B598" s="15" t="str">
        <f>IF(A598="","",VLOOKUP(A598,Tabulka3[[Číslo smlouvy   u pravidelné činnosti]:[Příjmení]],3,0))</f>
        <v/>
      </c>
      <c r="C598" s="15" t="str">
        <f>IF(A598="","",VLOOKUP(A598,Tabulka3[[Číslo smlouvy   u pravidelné činnosti]:[Příjmení]],4,0))</f>
        <v/>
      </c>
      <c r="F598" s="94"/>
      <c r="H598" s="113"/>
      <c r="I598" s="113"/>
      <c r="K598" s="15"/>
      <c r="L598" s="15"/>
      <c r="M598" s="15">
        <f t="shared" si="27"/>
        <v>1</v>
      </c>
      <c r="N598" s="15" t="str">
        <f t="shared" si="28"/>
        <v>-</v>
      </c>
      <c r="O598" s="150">
        <f t="shared" si="29"/>
        <v>0</v>
      </c>
      <c r="P598" s="15" t="str">
        <f>IF(COUNTIF('Personálie dobrovolníků '!U:X,N598)&gt;0,"ANO","")</f>
        <v/>
      </c>
      <c r="Q598" s="15"/>
    </row>
    <row r="599" spans="2:17" s="25" customFormat="1" x14ac:dyDescent="0.3">
      <c r="B599" s="15" t="str">
        <f>IF(A599="","",VLOOKUP(A599,Tabulka3[[Číslo smlouvy   u pravidelné činnosti]:[Příjmení]],3,0))</f>
        <v/>
      </c>
      <c r="C599" s="15" t="str">
        <f>IF(A599="","",VLOOKUP(A599,Tabulka3[[Číslo smlouvy   u pravidelné činnosti]:[Příjmení]],4,0))</f>
        <v/>
      </c>
      <c r="F599" s="94"/>
      <c r="H599" s="113"/>
      <c r="I599" s="113"/>
      <c r="K599" s="15"/>
      <c r="L599" s="15"/>
      <c r="M599" s="15">
        <f t="shared" si="27"/>
        <v>1</v>
      </c>
      <c r="N599" s="15" t="str">
        <f t="shared" si="28"/>
        <v>-</v>
      </c>
      <c r="O599" s="150">
        <f t="shared" si="29"/>
        <v>0</v>
      </c>
      <c r="P599" s="15" t="str">
        <f>IF(COUNTIF('Personálie dobrovolníků '!U:X,N599)&gt;0,"ANO","")</f>
        <v/>
      </c>
      <c r="Q599" s="15"/>
    </row>
    <row r="600" spans="2:17" s="25" customFormat="1" x14ac:dyDescent="0.3">
      <c r="B600" s="15" t="str">
        <f>IF(A600="","",VLOOKUP(A600,Tabulka3[[Číslo smlouvy   u pravidelné činnosti]:[Příjmení]],3,0))</f>
        <v/>
      </c>
      <c r="C600" s="15" t="str">
        <f>IF(A600="","",VLOOKUP(A600,Tabulka3[[Číslo smlouvy   u pravidelné činnosti]:[Příjmení]],4,0))</f>
        <v/>
      </c>
      <c r="F600" s="94"/>
      <c r="H600" s="113"/>
      <c r="I600" s="113"/>
      <c r="K600" s="15"/>
      <c r="L600" s="15"/>
      <c r="M600" s="15">
        <f t="shared" si="27"/>
        <v>1</v>
      </c>
      <c r="N600" s="15" t="str">
        <f t="shared" si="28"/>
        <v>-</v>
      </c>
      <c r="O600" s="150">
        <f t="shared" si="29"/>
        <v>0</v>
      </c>
      <c r="P600" s="15" t="str">
        <f>IF(COUNTIF('Personálie dobrovolníků '!U:X,N600)&gt;0,"ANO","")</f>
        <v/>
      </c>
      <c r="Q600" s="15"/>
    </row>
    <row r="601" spans="2:17" s="25" customFormat="1" x14ac:dyDescent="0.3">
      <c r="B601" s="15" t="str">
        <f>IF(A601="","",VLOOKUP(A601,Tabulka3[[Číslo smlouvy   u pravidelné činnosti]:[Příjmení]],3,0))</f>
        <v/>
      </c>
      <c r="C601" s="15" t="str">
        <f>IF(A601="","",VLOOKUP(A601,Tabulka3[[Číslo smlouvy   u pravidelné činnosti]:[Příjmení]],4,0))</f>
        <v/>
      </c>
      <c r="F601" s="94"/>
      <c r="H601" s="113"/>
      <c r="I601" s="113"/>
      <c r="K601" s="15"/>
      <c r="L601" s="15"/>
      <c r="M601" s="15">
        <f t="shared" si="27"/>
        <v>1</v>
      </c>
      <c r="N601" s="15" t="str">
        <f t="shared" si="28"/>
        <v>-</v>
      </c>
      <c r="O601" s="150">
        <f t="shared" si="29"/>
        <v>0</v>
      </c>
      <c r="P601" s="15" t="str">
        <f>IF(COUNTIF('Personálie dobrovolníků '!U:X,N601)&gt;0,"ANO","")</f>
        <v/>
      </c>
      <c r="Q601" s="15"/>
    </row>
    <row r="602" spans="2:17" s="25" customFormat="1" x14ac:dyDescent="0.3">
      <c r="B602" s="15" t="str">
        <f>IF(A602="","",VLOOKUP(A602,Tabulka3[[Číslo smlouvy   u pravidelné činnosti]:[Příjmení]],3,0))</f>
        <v/>
      </c>
      <c r="C602" s="15" t="str">
        <f>IF(A602="","",VLOOKUP(A602,Tabulka3[[Číslo smlouvy   u pravidelné činnosti]:[Příjmení]],4,0))</f>
        <v/>
      </c>
      <c r="F602" s="94"/>
      <c r="H602" s="113"/>
      <c r="I602" s="113"/>
      <c r="K602" s="15"/>
      <c r="L602" s="15"/>
      <c r="M602" s="15">
        <f t="shared" si="27"/>
        <v>1</v>
      </c>
      <c r="N602" s="15" t="str">
        <f t="shared" si="28"/>
        <v>-</v>
      </c>
      <c r="O602" s="150">
        <f t="shared" si="29"/>
        <v>0</v>
      </c>
      <c r="P602" s="15" t="str">
        <f>IF(COUNTIF('Personálie dobrovolníků '!U:X,N602)&gt;0,"ANO","")</f>
        <v/>
      </c>
      <c r="Q602" s="15"/>
    </row>
    <row r="603" spans="2:17" s="25" customFormat="1" x14ac:dyDescent="0.3">
      <c r="B603" s="15" t="str">
        <f>IF(A603="","",VLOOKUP(A603,Tabulka3[[Číslo smlouvy   u pravidelné činnosti]:[Příjmení]],3,0))</f>
        <v/>
      </c>
      <c r="C603" s="15" t="str">
        <f>IF(A603="","",VLOOKUP(A603,Tabulka3[[Číslo smlouvy   u pravidelné činnosti]:[Příjmení]],4,0))</f>
        <v/>
      </c>
      <c r="F603" s="94"/>
      <c r="H603" s="113"/>
      <c r="I603" s="113"/>
      <c r="K603" s="15"/>
      <c r="L603" s="15"/>
      <c r="M603" s="15">
        <f t="shared" si="27"/>
        <v>1</v>
      </c>
      <c r="N603" s="15" t="str">
        <f t="shared" si="28"/>
        <v>-</v>
      </c>
      <c r="O603" s="150">
        <f t="shared" si="29"/>
        <v>0</v>
      </c>
      <c r="P603" s="15" t="str">
        <f>IF(COUNTIF('Personálie dobrovolníků '!U:X,N603)&gt;0,"ANO","")</f>
        <v/>
      </c>
      <c r="Q603" s="15"/>
    </row>
    <row r="604" spans="2:17" s="25" customFormat="1" x14ac:dyDescent="0.3">
      <c r="B604" s="15" t="str">
        <f>IF(A604="","",VLOOKUP(A604,Tabulka3[[Číslo smlouvy   u pravidelné činnosti]:[Příjmení]],3,0))</f>
        <v/>
      </c>
      <c r="C604" s="15" t="str">
        <f>IF(A604="","",VLOOKUP(A604,Tabulka3[[Číslo smlouvy   u pravidelné činnosti]:[Příjmení]],4,0))</f>
        <v/>
      </c>
      <c r="F604" s="94"/>
      <c r="H604" s="113"/>
      <c r="I604" s="113"/>
      <c r="K604" s="15"/>
      <c r="L604" s="15"/>
      <c r="M604" s="15">
        <f t="shared" si="27"/>
        <v>1</v>
      </c>
      <c r="N604" s="15" t="str">
        <f t="shared" si="28"/>
        <v>-</v>
      </c>
      <c r="O604" s="150">
        <f t="shared" si="29"/>
        <v>0</v>
      </c>
      <c r="P604" s="15" t="str">
        <f>IF(COUNTIF('Personálie dobrovolníků '!U:X,N604)&gt;0,"ANO","")</f>
        <v/>
      </c>
      <c r="Q604" s="15"/>
    </row>
    <row r="605" spans="2:17" s="25" customFormat="1" x14ac:dyDescent="0.3">
      <c r="B605" s="15" t="str">
        <f>IF(A605="","",VLOOKUP(A605,Tabulka3[[Číslo smlouvy   u pravidelné činnosti]:[Příjmení]],3,0))</f>
        <v/>
      </c>
      <c r="C605" s="15" t="str">
        <f>IF(A605="","",VLOOKUP(A605,Tabulka3[[Číslo smlouvy   u pravidelné činnosti]:[Příjmení]],4,0))</f>
        <v/>
      </c>
      <c r="F605" s="94"/>
      <c r="H605" s="113"/>
      <c r="I605" s="113"/>
      <c r="K605" s="15"/>
      <c r="L605" s="15"/>
      <c r="M605" s="15">
        <f t="shared" si="27"/>
        <v>1</v>
      </c>
      <c r="N605" s="15" t="str">
        <f t="shared" si="28"/>
        <v>-</v>
      </c>
      <c r="O605" s="150">
        <f t="shared" si="29"/>
        <v>0</v>
      </c>
      <c r="P605" s="15" t="str">
        <f>IF(COUNTIF('Personálie dobrovolníků '!U:X,N605)&gt;0,"ANO","")</f>
        <v/>
      </c>
      <c r="Q605" s="15"/>
    </row>
    <row r="606" spans="2:17" s="25" customFormat="1" x14ac:dyDescent="0.3">
      <c r="B606" s="15" t="str">
        <f>IF(A606="","",VLOOKUP(A606,Tabulka3[[Číslo smlouvy   u pravidelné činnosti]:[Příjmení]],3,0))</f>
        <v/>
      </c>
      <c r="C606" s="15" t="str">
        <f>IF(A606="","",VLOOKUP(A606,Tabulka3[[Číslo smlouvy   u pravidelné činnosti]:[Příjmení]],4,0))</f>
        <v/>
      </c>
      <c r="F606" s="94"/>
      <c r="H606" s="113"/>
      <c r="I606" s="113"/>
      <c r="K606" s="15"/>
      <c r="L606" s="15"/>
      <c r="M606" s="15">
        <f t="shared" si="27"/>
        <v>1</v>
      </c>
      <c r="N606" s="15" t="str">
        <f t="shared" si="28"/>
        <v>-</v>
      </c>
      <c r="O606" s="150">
        <f t="shared" si="29"/>
        <v>0</v>
      </c>
      <c r="P606" s="15" t="str">
        <f>IF(COUNTIF('Personálie dobrovolníků '!U:X,N606)&gt;0,"ANO","")</f>
        <v/>
      </c>
      <c r="Q606" s="15"/>
    </row>
    <row r="607" spans="2:17" s="25" customFormat="1" x14ac:dyDescent="0.3">
      <c r="B607" s="15" t="str">
        <f>IF(A607="","",VLOOKUP(A607,Tabulka3[[Číslo smlouvy   u pravidelné činnosti]:[Příjmení]],3,0))</f>
        <v/>
      </c>
      <c r="C607" s="15" t="str">
        <f>IF(A607="","",VLOOKUP(A607,Tabulka3[[Číslo smlouvy   u pravidelné činnosti]:[Příjmení]],4,0))</f>
        <v/>
      </c>
      <c r="F607" s="94"/>
      <c r="H607" s="113"/>
      <c r="I607" s="113"/>
      <c r="K607" s="15"/>
      <c r="L607" s="15"/>
      <c r="M607" s="15">
        <f t="shared" si="27"/>
        <v>1</v>
      </c>
      <c r="N607" s="15" t="str">
        <f t="shared" si="28"/>
        <v>-</v>
      </c>
      <c r="O607" s="150">
        <f t="shared" si="29"/>
        <v>0</v>
      </c>
      <c r="P607" s="15" t="str">
        <f>IF(COUNTIF('Personálie dobrovolníků '!U:X,N607)&gt;0,"ANO","")</f>
        <v/>
      </c>
      <c r="Q607" s="15"/>
    </row>
    <row r="608" spans="2:17" s="25" customFormat="1" x14ac:dyDescent="0.3">
      <c r="B608" s="15" t="str">
        <f>IF(A608="","",VLOOKUP(A608,Tabulka3[[Číslo smlouvy   u pravidelné činnosti]:[Příjmení]],3,0))</f>
        <v/>
      </c>
      <c r="C608" s="15" t="str">
        <f>IF(A608="","",VLOOKUP(A608,Tabulka3[[Číslo smlouvy   u pravidelné činnosti]:[Příjmení]],4,0))</f>
        <v/>
      </c>
      <c r="F608" s="94"/>
      <c r="H608" s="113"/>
      <c r="I608" s="113"/>
      <c r="K608" s="15"/>
      <c r="L608" s="15"/>
      <c r="M608" s="15">
        <f t="shared" si="27"/>
        <v>1</v>
      </c>
      <c r="N608" s="15" t="str">
        <f t="shared" si="28"/>
        <v>-</v>
      </c>
      <c r="O608" s="150">
        <f t="shared" si="29"/>
        <v>0</v>
      </c>
      <c r="P608" s="15" t="str">
        <f>IF(COUNTIF('Personálie dobrovolníků '!U:X,N608)&gt;0,"ANO","")</f>
        <v/>
      </c>
      <c r="Q608" s="15"/>
    </row>
    <row r="609" spans="2:17" s="25" customFormat="1" x14ac:dyDescent="0.3">
      <c r="B609" s="15" t="str">
        <f>IF(A609="","",VLOOKUP(A609,Tabulka3[[Číslo smlouvy   u pravidelné činnosti]:[Příjmení]],3,0))</f>
        <v/>
      </c>
      <c r="C609" s="15" t="str">
        <f>IF(A609="","",VLOOKUP(A609,Tabulka3[[Číslo smlouvy   u pravidelné činnosti]:[Příjmení]],4,0))</f>
        <v/>
      </c>
      <c r="F609" s="94"/>
      <c r="H609" s="113"/>
      <c r="I609" s="113"/>
      <c r="K609" s="15"/>
      <c r="L609" s="15"/>
      <c r="M609" s="15">
        <f t="shared" si="27"/>
        <v>1</v>
      </c>
      <c r="N609" s="15" t="str">
        <f t="shared" si="28"/>
        <v>-</v>
      </c>
      <c r="O609" s="150">
        <f t="shared" si="29"/>
        <v>0</v>
      </c>
      <c r="P609" s="15" t="str">
        <f>IF(COUNTIF('Personálie dobrovolníků '!U:X,N609)&gt;0,"ANO","")</f>
        <v/>
      </c>
      <c r="Q609" s="15"/>
    </row>
    <row r="610" spans="2:17" s="25" customFormat="1" x14ac:dyDescent="0.3">
      <c r="B610" s="15" t="str">
        <f>IF(A610="","",VLOOKUP(A610,Tabulka3[[Číslo smlouvy   u pravidelné činnosti]:[Příjmení]],3,0))</f>
        <v/>
      </c>
      <c r="C610" s="15" t="str">
        <f>IF(A610="","",VLOOKUP(A610,Tabulka3[[Číslo smlouvy   u pravidelné činnosti]:[Příjmení]],4,0))</f>
        <v/>
      </c>
      <c r="F610" s="94"/>
      <c r="H610" s="113"/>
      <c r="I610" s="113"/>
      <c r="K610" s="15"/>
      <c r="L610" s="15"/>
      <c r="M610" s="15">
        <f t="shared" si="27"/>
        <v>1</v>
      </c>
      <c r="N610" s="15" t="str">
        <f t="shared" si="28"/>
        <v>-</v>
      </c>
      <c r="O610" s="150">
        <f t="shared" si="29"/>
        <v>0</v>
      </c>
      <c r="P610" s="15" t="str">
        <f>IF(COUNTIF('Personálie dobrovolníků '!U:X,N610)&gt;0,"ANO","")</f>
        <v/>
      </c>
      <c r="Q610" s="15"/>
    </row>
    <row r="611" spans="2:17" s="25" customFormat="1" x14ac:dyDescent="0.3">
      <c r="B611" s="15" t="str">
        <f>IF(A611="","",VLOOKUP(A611,Tabulka3[[Číslo smlouvy   u pravidelné činnosti]:[Příjmení]],3,0))</f>
        <v/>
      </c>
      <c r="C611" s="15" t="str">
        <f>IF(A611="","",VLOOKUP(A611,Tabulka3[[Číslo smlouvy   u pravidelné činnosti]:[Příjmení]],4,0))</f>
        <v/>
      </c>
      <c r="F611" s="94"/>
      <c r="H611" s="113"/>
      <c r="I611" s="113"/>
      <c r="K611" s="15"/>
      <c r="L611" s="15"/>
      <c r="M611" s="15">
        <f t="shared" si="27"/>
        <v>1</v>
      </c>
      <c r="N611" s="15" t="str">
        <f t="shared" si="28"/>
        <v>-</v>
      </c>
      <c r="O611" s="150">
        <f t="shared" si="29"/>
        <v>0</v>
      </c>
      <c r="P611" s="15" t="str">
        <f>IF(COUNTIF('Personálie dobrovolníků '!U:X,N611)&gt;0,"ANO","")</f>
        <v/>
      </c>
      <c r="Q611" s="15"/>
    </row>
    <row r="612" spans="2:17" s="25" customFormat="1" x14ac:dyDescent="0.3">
      <c r="B612" s="15" t="str">
        <f>IF(A612="","",VLOOKUP(A612,Tabulka3[[Číslo smlouvy   u pravidelné činnosti]:[Příjmení]],3,0))</f>
        <v/>
      </c>
      <c r="C612" s="15" t="str">
        <f>IF(A612="","",VLOOKUP(A612,Tabulka3[[Číslo smlouvy   u pravidelné činnosti]:[Příjmení]],4,0))</f>
        <v/>
      </c>
      <c r="F612" s="94"/>
      <c r="H612" s="113"/>
      <c r="I612" s="113"/>
      <c r="K612" s="15"/>
      <c r="L612" s="15"/>
      <c r="M612" s="15">
        <f t="shared" si="27"/>
        <v>1</v>
      </c>
      <c r="N612" s="15" t="str">
        <f t="shared" si="28"/>
        <v>-</v>
      </c>
      <c r="O612" s="150">
        <f t="shared" si="29"/>
        <v>0</v>
      </c>
      <c r="P612" s="15" t="str">
        <f>IF(COUNTIF('Personálie dobrovolníků '!U:X,N612)&gt;0,"ANO","")</f>
        <v/>
      </c>
      <c r="Q612" s="15"/>
    </row>
    <row r="613" spans="2:17" s="25" customFormat="1" x14ac:dyDescent="0.3">
      <c r="B613" s="15" t="str">
        <f>IF(A613="","",VLOOKUP(A613,Tabulka3[[Číslo smlouvy   u pravidelné činnosti]:[Příjmení]],3,0))</f>
        <v/>
      </c>
      <c r="C613" s="15" t="str">
        <f>IF(A613="","",VLOOKUP(A613,Tabulka3[[Číslo smlouvy   u pravidelné činnosti]:[Příjmení]],4,0))</f>
        <v/>
      </c>
      <c r="F613" s="94"/>
      <c r="H613" s="113"/>
      <c r="I613" s="113"/>
      <c r="K613" s="15"/>
      <c r="L613" s="15"/>
      <c r="M613" s="15">
        <f t="shared" si="27"/>
        <v>1</v>
      </c>
      <c r="N613" s="15" t="str">
        <f t="shared" si="28"/>
        <v>-</v>
      </c>
      <c r="O613" s="150">
        <f t="shared" si="29"/>
        <v>0</v>
      </c>
      <c r="P613" s="15" t="str">
        <f>IF(COUNTIF('Personálie dobrovolníků '!U:X,N613)&gt;0,"ANO","")</f>
        <v/>
      </c>
      <c r="Q613" s="15"/>
    </row>
    <row r="614" spans="2:17" s="25" customFormat="1" x14ac:dyDescent="0.3">
      <c r="B614" s="15" t="str">
        <f>IF(A614="","",VLOOKUP(A614,Tabulka3[[Číslo smlouvy   u pravidelné činnosti]:[Příjmení]],3,0))</f>
        <v/>
      </c>
      <c r="C614" s="15" t="str">
        <f>IF(A614="","",VLOOKUP(A614,Tabulka3[[Číslo smlouvy   u pravidelné činnosti]:[Příjmení]],4,0))</f>
        <v/>
      </c>
      <c r="F614" s="94"/>
      <c r="H614" s="113"/>
      <c r="I614" s="113"/>
      <c r="K614" s="15"/>
      <c r="L614" s="15"/>
      <c r="M614" s="15">
        <f t="shared" si="27"/>
        <v>1</v>
      </c>
      <c r="N614" s="15" t="str">
        <f t="shared" si="28"/>
        <v>-</v>
      </c>
      <c r="O614" s="150">
        <f t="shared" si="29"/>
        <v>0</v>
      </c>
      <c r="P614" s="15" t="str">
        <f>IF(COUNTIF('Personálie dobrovolníků '!U:X,N614)&gt;0,"ANO","")</f>
        <v/>
      </c>
      <c r="Q614" s="15"/>
    </row>
    <row r="615" spans="2:17" s="25" customFormat="1" x14ac:dyDescent="0.3">
      <c r="B615" s="15" t="str">
        <f>IF(A615="","",VLOOKUP(A615,Tabulka3[[Číslo smlouvy   u pravidelné činnosti]:[Příjmení]],3,0))</f>
        <v/>
      </c>
      <c r="C615" s="15" t="str">
        <f>IF(A615="","",VLOOKUP(A615,Tabulka3[[Číslo smlouvy   u pravidelné činnosti]:[Příjmení]],4,0))</f>
        <v/>
      </c>
      <c r="F615" s="94"/>
      <c r="H615" s="113"/>
      <c r="I615" s="113"/>
      <c r="K615" s="15"/>
      <c r="L615" s="15"/>
      <c r="M615" s="15">
        <f t="shared" si="27"/>
        <v>1</v>
      </c>
      <c r="N615" s="15" t="str">
        <f t="shared" si="28"/>
        <v>-</v>
      </c>
      <c r="O615" s="150">
        <f t="shared" si="29"/>
        <v>0</v>
      </c>
      <c r="P615" s="15" t="str">
        <f>IF(COUNTIF('Personálie dobrovolníků '!U:X,N615)&gt;0,"ANO","")</f>
        <v/>
      </c>
      <c r="Q615" s="15"/>
    </row>
    <row r="616" spans="2:17" s="25" customFormat="1" x14ac:dyDescent="0.3">
      <c r="B616" s="15" t="str">
        <f>IF(A616="","",VLOOKUP(A616,Tabulka3[[Číslo smlouvy   u pravidelné činnosti]:[Příjmení]],3,0))</f>
        <v/>
      </c>
      <c r="C616" s="15" t="str">
        <f>IF(A616="","",VLOOKUP(A616,Tabulka3[[Číslo smlouvy   u pravidelné činnosti]:[Příjmení]],4,0))</f>
        <v/>
      </c>
      <c r="F616" s="94"/>
      <c r="H616" s="113"/>
      <c r="I616" s="113"/>
      <c r="K616" s="15"/>
      <c r="L616" s="15"/>
      <c r="M616" s="15">
        <f t="shared" si="27"/>
        <v>1</v>
      </c>
      <c r="N616" s="15" t="str">
        <f t="shared" si="28"/>
        <v>-</v>
      </c>
      <c r="O616" s="150">
        <f t="shared" si="29"/>
        <v>0</v>
      </c>
      <c r="P616" s="15" t="str">
        <f>IF(COUNTIF('Personálie dobrovolníků '!U:X,N616)&gt;0,"ANO","")</f>
        <v/>
      </c>
      <c r="Q616" s="15"/>
    </row>
    <row r="617" spans="2:17" s="25" customFormat="1" x14ac:dyDescent="0.3">
      <c r="B617" s="15" t="str">
        <f>IF(A617="","",VLOOKUP(A617,Tabulka3[[Číslo smlouvy   u pravidelné činnosti]:[Příjmení]],3,0))</f>
        <v/>
      </c>
      <c r="C617" s="15" t="str">
        <f>IF(A617="","",VLOOKUP(A617,Tabulka3[[Číslo smlouvy   u pravidelné činnosti]:[Příjmení]],4,0))</f>
        <v/>
      </c>
      <c r="F617" s="94"/>
      <c r="H617" s="113"/>
      <c r="I617" s="113"/>
      <c r="K617" s="15"/>
      <c r="L617" s="15"/>
      <c r="M617" s="15">
        <f t="shared" si="27"/>
        <v>1</v>
      </c>
      <c r="N617" s="15" t="str">
        <f t="shared" si="28"/>
        <v>-</v>
      </c>
      <c r="O617" s="150">
        <f t="shared" si="29"/>
        <v>0</v>
      </c>
      <c r="P617" s="15" t="str">
        <f>IF(COUNTIF('Personálie dobrovolníků '!U:X,N617)&gt;0,"ANO","")</f>
        <v/>
      </c>
      <c r="Q617" s="15"/>
    </row>
    <row r="618" spans="2:17" s="25" customFormat="1" x14ac:dyDescent="0.3">
      <c r="B618" s="15" t="str">
        <f>IF(A618="","",VLOOKUP(A618,Tabulka3[[Číslo smlouvy   u pravidelné činnosti]:[Příjmení]],3,0))</f>
        <v/>
      </c>
      <c r="C618" s="15" t="str">
        <f>IF(A618="","",VLOOKUP(A618,Tabulka3[[Číslo smlouvy   u pravidelné činnosti]:[Příjmení]],4,0))</f>
        <v/>
      </c>
      <c r="F618" s="94"/>
      <c r="H618" s="113"/>
      <c r="I618" s="113"/>
      <c r="K618" s="15"/>
      <c r="L618" s="15"/>
      <c r="M618" s="15">
        <f t="shared" si="27"/>
        <v>1</v>
      </c>
      <c r="N618" s="15" t="str">
        <f t="shared" si="28"/>
        <v>-</v>
      </c>
      <c r="O618" s="150">
        <f t="shared" si="29"/>
        <v>0</v>
      </c>
      <c r="P618" s="15" t="str">
        <f>IF(COUNTIF('Personálie dobrovolníků '!U:X,N618)&gt;0,"ANO","")</f>
        <v/>
      </c>
      <c r="Q618" s="15"/>
    </row>
    <row r="619" spans="2:17" s="25" customFormat="1" x14ac:dyDescent="0.3">
      <c r="B619" s="15" t="str">
        <f>IF(A619="","",VLOOKUP(A619,Tabulka3[[Číslo smlouvy   u pravidelné činnosti]:[Příjmení]],3,0))</f>
        <v/>
      </c>
      <c r="C619" s="15" t="str">
        <f>IF(A619="","",VLOOKUP(A619,Tabulka3[[Číslo smlouvy   u pravidelné činnosti]:[Příjmení]],4,0))</f>
        <v/>
      </c>
      <c r="F619" s="94"/>
      <c r="H619" s="113"/>
      <c r="I619" s="113"/>
      <c r="K619" s="15"/>
      <c r="L619" s="15"/>
      <c r="M619" s="15">
        <f t="shared" si="27"/>
        <v>1</v>
      </c>
      <c r="N619" s="15" t="str">
        <f t="shared" si="28"/>
        <v>-</v>
      </c>
      <c r="O619" s="150">
        <f t="shared" si="29"/>
        <v>0</v>
      </c>
      <c r="P619" s="15" t="str">
        <f>IF(COUNTIF('Personálie dobrovolníků '!U:X,N619)&gt;0,"ANO","")</f>
        <v/>
      </c>
      <c r="Q619" s="15"/>
    </row>
    <row r="620" spans="2:17" s="25" customFormat="1" x14ac:dyDescent="0.3">
      <c r="B620" s="15" t="str">
        <f>IF(A620="","",VLOOKUP(A620,Tabulka3[[Číslo smlouvy   u pravidelné činnosti]:[Příjmení]],3,0))</f>
        <v/>
      </c>
      <c r="C620" s="15" t="str">
        <f>IF(A620="","",VLOOKUP(A620,Tabulka3[[Číslo smlouvy   u pravidelné činnosti]:[Příjmení]],4,0))</f>
        <v/>
      </c>
      <c r="F620" s="94"/>
      <c r="H620" s="113"/>
      <c r="I620" s="113"/>
      <c r="K620" s="15"/>
      <c r="L620" s="15"/>
      <c r="M620" s="15">
        <f t="shared" si="27"/>
        <v>1</v>
      </c>
      <c r="N620" s="15" t="str">
        <f t="shared" si="28"/>
        <v>-</v>
      </c>
      <c r="O620" s="150">
        <f t="shared" si="29"/>
        <v>0</v>
      </c>
      <c r="P620" s="15" t="str">
        <f>IF(COUNTIF('Personálie dobrovolníků '!U:X,N620)&gt;0,"ANO","")</f>
        <v/>
      </c>
      <c r="Q620" s="15"/>
    </row>
    <row r="621" spans="2:17" s="25" customFormat="1" x14ac:dyDescent="0.3">
      <c r="B621" s="15" t="str">
        <f>IF(A621="","",VLOOKUP(A621,Tabulka3[[Číslo smlouvy   u pravidelné činnosti]:[Příjmení]],3,0))</f>
        <v/>
      </c>
      <c r="C621" s="15" t="str">
        <f>IF(A621="","",VLOOKUP(A621,Tabulka3[[Číslo smlouvy   u pravidelné činnosti]:[Příjmení]],4,0))</f>
        <v/>
      </c>
      <c r="F621" s="94"/>
      <c r="H621" s="113"/>
      <c r="I621" s="113"/>
      <c r="K621" s="15"/>
      <c r="L621" s="15"/>
      <c r="M621" s="15">
        <f t="shared" si="27"/>
        <v>1</v>
      </c>
      <c r="N621" s="15" t="str">
        <f t="shared" si="28"/>
        <v>-</v>
      </c>
      <c r="O621" s="150">
        <f t="shared" si="29"/>
        <v>0</v>
      </c>
      <c r="P621" s="15" t="str">
        <f>IF(COUNTIF('Personálie dobrovolníků '!U:X,N621)&gt;0,"ANO","")</f>
        <v/>
      </c>
      <c r="Q621" s="15"/>
    </row>
    <row r="622" spans="2:17" s="25" customFormat="1" x14ac:dyDescent="0.3">
      <c r="B622" s="15" t="str">
        <f>IF(A622="","",VLOOKUP(A622,Tabulka3[[Číslo smlouvy   u pravidelné činnosti]:[Příjmení]],3,0))</f>
        <v/>
      </c>
      <c r="C622" s="15" t="str">
        <f>IF(A622="","",VLOOKUP(A622,Tabulka3[[Číslo smlouvy   u pravidelné činnosti]:[Příjmení]],4,0))</f>
        <v/>
      </c>
      <c r="F622" s="94"/>
      <c r="H622" s="113"/>
      <c r="I622" s="113"/>
      <c r="K622" s="15"/>
      <c r="L622" s="15"/>
      <c r="M622" s="15">
        <f t="shared" si="27"/>
        <v>1</v>
      </c>
      <c r="N622" s="15" t="str">
        <f t="shared" si="28"/>
        <v>-</v>
      </c>
      <c r="O622" s="150">
        <f t="shared" si="29"/>
        <v>0</v>
      </c>
      <c r="P622" s="15" t="str">
        <f>IF(COUNTIF('Personálie dobrovolníků '!U:X,N622)&gt;0,"ANO","")</f>
        <v/>
      </c>
      <c r="Q622" s="15"/>
    </row>
    <row r="623" spans="2:17" s="25" customFormat="1" x14ac:dyDescent="0.3">
      <c r="B623" s="15" t="str">
        <f>IF(A623="","",VLOOKUP(A623,Tabulka3[[Číslo smlouvy   u pravidelné činnosti]:[Příjmení]],3,0))</f>
        <v/>
      </c>
      <c r="C623" s="15" t="str">
        <f>IF(A623="","",VLOOKUP(A623,Tabulka3[[Číslo smlouvy   u pravidelné činnosti]:[Příjmení]],4,0))</f>
        <v/>
      </c>
      <c r="F623" s="94"/>
      <c r="H623" s="113"/>
      <c r="I623" s="113"/>
      <c r="K623" s="15"/>
      <c r="L623" s="15"/>
      <c r="M623" s="15">
        <f t="shared" si="27"/>
        <v>1</v>
      </c>
      <c r="N623" s="15" t="str">
        <f t="shared" si="28"/>
        <v>-</v>
      </c>
      <c r="O623" s="150">
        <f t="shared" si="29"/>
        <v>0</v>
      </c>
      <c r="P623" s="15" t="str">
        <f>IF(COUNTIF('Personálie dobrovolníků '!U:X,N623)&gt;0,"ANO","")</f>
        <v/>
      </c>
      <c r="Q623" s="15"/>
    </row>
    <row r="624" spans="2:17" s="25" customFormat="1" x14ac:dyDescent="0.3">
      <c r="B624" s="15" t="str">
        <f>IF(A624="","",VLOOKUP(A624,Tabulka3[[Číslo smlouvy   u pravidelné činnosti]:[Příjmení]],3,0))</f>
        <v/>
      </c>
      <c r="C624" s="15" t="str">
        <f>IF(A624="","",VLOOKUP(A624,Tabulka3[[Číslo smlouvy   u pravidelné činnosti]:[Příjmení]],4,0))</f>
        <v/>
      </c>
      <c r="F624" s="94"/>
      <c r="H624" s="113"/>
      <c r="I624" s="113"/>
      <c r="K624" s="15"/>
      <c r="L624" s="15"/>
      <c r="M624" s="15">
        <f t="shared" si="27"/>
        <v>1</v>
      </c>
      <c r="N624" s="15" t="str">
        <f t="shared" si="28"/>
        <v>-</v>
      </c>
      <c r="O624" s="150">
        <f t="shared" si="29"/>
        <v>0</v>
      </c>
      <c r="P624" s="15" t="str">
        <f>IF(COUNTIF('Personálie dobrovolníků '!U:X,N624)&gt;0,"ANO","")</f>
        <v/>
      </c>
      <c r="Q624" s="15"/>
    </row>
    <row r="625" spans="2:17" s="25" customFormat="1" x14ac:dyDescent="0.3">
      <c r="B625" s="15" t="str">
        <f>IF(A625="","",VLOOKUP(A625,Tabulka3[[Číslo smlouvy   u pravidelné činnosti]:[Příjmení]],3,0))</f>
        <v/>
      </c>
      <c r="C625" s="15" t="str">
        <f>IF(A625="","",VLOOKUP(A625,Tabulka3[[Číslo smlouvy   u pravidelné činnosti]:[Příjmení]],4,0))</f>
        <v/>
      </c>
      <c r="F625" s="94"/>
      <c r="H625" s="113"/>
      <c r="I625" s="113"/>
      <c r="K625" s="15"/>
      <c r="L625" s="15"/>
      <c r="M625" s="15">
        <f t="shared" si="27"/>
        <v>1</v>
      </c>
      <c r="N625" s="15" t="str">
        <f t="shared" si="28"/>
        <v>-</v>
      </c>
      <c r="O625" s="150">
        <f t="shared" si="29"/>
        <v>0</v>
      </c>
      <c r="P625" s="15" t="str">
        <f>IF(COUNTIF('Personálie dobrovolníků '!U:X,N625)&gt;0,"ANO","")</f>
        <v/>
      </c>
      <c r="Q625" s="15"/>
    </row>
    <row r="626" spans="2:17" s="25" customFormat="1" x14ac:dyDescent="0.3">
      <c r="B626" s="15" t="str">
        <f>IF(A626="","",VLOOKUP(A626,Tabulka3[[Číslo smlouvy   u pravidelné činnosti]:[Příjmení]],3,0))</f>
        <v/>
      </c>
      <c r="C626" s="15" t="str">
        <f>IF(A626="","",VLOOKUP(A626,Tabulka3[[Číslo smlouvy   u pravidelné činnosti]:[Příjmení]],4,0))</f>
        <v/>
      </c>
      <c r="F626" s="94"/>
      <c r="H626" s="113"/>
      <c r="I626" s="113"/>
      <c r="K626" s="15"/>
      <c r="L626" s="15"/>
      <c r="M626" s="15">
        <f t="shared" si="27"/>
        <v>1</v>
      </c>
      <c r="N626" s="15" t="str">
        <f t="shared" si="28"/>
        <v>-</v>
      </c>
      <c r="O626" s="150">
        <f t="shared" si="29"/>
        <v>0</v>
      </c>
      <c r="P626" s="15" t="str">
        <f>IF(COUNTIF('Personálie dobrovolníků '!U:X,N626)&gt;0,"ANO","")</f>
        <v/>
      </c>
      <c r="Q626" s="15"/>
    </row>
    <row r="627" spans="2:17" s="25" customFormat="1" x14ac:dyDescent="0.3">
      <c r="B627" s="15" t="str">
        <f>IF(A627="","",VLOOKUP(A627,Tabulka3[[Číslo smlouvy   u pravidelné činnosti]:[Příjmení]],3,0))</f>
        <v/>
      </c>
      <c r="C627" s="15" t="str">
        <f>IF(A627="","",VLOOKUP(A627,Tabulka3[[Číslo smlouvy   u pravidelné činnosti]:[Příjmení]],4,0))</f>
        <v/>
      </c>
      <c r="F627" s="94"/>
      <c r="H627" s="113"/>
      <c r="I627" s="113"/>
      <c r="K627" s="15"/>
      <c r="L627" s="15"/>
      <c r="M627" s="15">
        <f t="shared" si="27"/>
        <v>1</v>
      </c>
      <c r="N627" s="15" t="str">
        <f t="shared" si="28"/>
        <v>-</v>
      </c>
      <c r="O627" s="150">
        <f t="shared" si="29"/>
        <v>0</v>
      </c>
      <c r="P627" s="15" t="str">
        <f>IF(COUNTIF('Personálie dobrovolníků '!U:X,N627)&gt;0,"ANO","")</f>
        <v/>
      </c>
      <c r="Q627" s="15"/>
    </row>
    <row r="628" spans="2:17" s="25" customFormat="1" x14ac:dyDescent="0.3">
      <c r="B628" s="15" t="str">
        <f>IF(A628="","",VLOOKUP(A628,Tabulka3[[Číslo smlouvy   u pravidelné činnosti]:[Příjmení]],3,0))</f>
        <v/>
      </c>
      <c r="C628" s="15" t="str">
        <f>IF(A628="","",VLOOKUP(A628,Tabulka3[[Číslo smlouvy   u pravidelné činnosti]:[Příjmení]],4,0))</f>
        <v/>
      </c>
      <c r="F628" s="94"/>
      <c r="H628" s="113"/>
      <c r="I628" s="113"/>
      <c r="K628" s="15"/>
      <c r="L628" s="15"/>
      <c r="M628" s="15">
        <f t="shared" si="27"/>
        <v>1</v>
      </c>
      <c r="N628" s="15" t="str">
        <f t="shared" si="28"/>
        <v>-</v>
      </c>
      <c r="O628" s="150">
        <f t="shared" si="29"/>
        <v>0</v>
      </c>
      <c r="P628" s="15" t="str">
        <f>IF(COUNTIF('Personálie dobrovolníků '!U:X,N628)&gt;0,"ANO","")</f>
        <v/>
      </c>
      <c r="Q628" s="15"/>
    </row>
    <row r="629" spans="2:17" s="25" customFormat="1" x14ac:dyDescent="0.3">
      <c r="B629" s="15" t="str">
        <f>IF(A629="","",VLOOKUP(A629,Tabulka3[[Číslo smlouvy   u pravidelné činnosti]:[Příjmení]],3,0))</f>
        <v/>
      </c>
      <c r="C629" s="15" t="str">
        <f>IF(A629="","",VLOOKUP(A629,Tabulka3[[Číslo smlouvy   u pravidelné činnosti]:[Příjmení]],4,0))</f>
        <v/>
      </c>
      <c r="F629" s="94"/>
      <c r="H629" s="113"/>
      <c r="I629" s="113"/>
      <c r="K629" s="15"/>
      <c r="L629" s="15"/>
      <c r="M629" s="15">
        <f t="shared" si="27"/>
        <v>1</v>
      </c>
      <c r="N629" s="15" t="str">
        <f t="shared" si="28"/>
        <v>-</v>
      </c>
      <c r="O629" s="150">
        <f t="shared" si="29"/>
        <v>0</v>
      </c>
      <c r="P629" s="15" t="str">
        <f>IF(COUNTIF('Personálie dobrovolníků '!U:X,N629)&gt;0,"ANO","")</f>
        <v/>
      </c>
      <c r="Q629" s="15"/>
    </row>
    <row r="630" spans="2:17" s="25" customFormat="1" x14ac:dyDescent="0.3">
      <c r="B630" s="15" t="str">
        <f>IF(A630="","",VLOOKUP(A630,Tabulka3[[Číslo smlouvy   u pravidelné činnosti]:[Příjmení]],3,0))</f>
        <v/>
      </c>
      <c r="C630" s="15" t="str">
        <f>IF(A630="","",VLOOKUP(A630,Tabulka3[[Číslo smlouvy   u pravidelné činnosti]:[Příjmení]],4,0))</f>
        <v/>
      </c>
      <c r="F630" s="94"/>
      <c r="H630" s="113"/>
      <c r="I630" s="113"/>
      <c r="K630" s="15"/>
      <c r="L630" s="15"/>
      <c r="M630" s="15">
        <f t="shared" si="27"/>
        <v>1</v>
      </c>
      <c r="N630" s="15" t="str">
        <f t="shared" si="28"/>
        <v>-</v>
      </c>
      <c r="O630" s="150">
        <f t="shared" si="29"/>
        <v>0</v>
      </c>
      <c r="P630" s="15" t="str">
        <f>IF(COUNTIF('Personálie dobrovolníků '!U:X,N630)&gt;0,"ANO","")</f>
        <v/>
      </c>
      <c r="Q630" s="15"/>
    </row>
    <row r="631" spans="2:17" s="25" customFormat="1" x14ac:dyDescent="0.3">
      <c r="B631" s="15" t="str">
        <f>IF(A631="","",VLOOKUP(A631,Tabulka3[[Číslo smlouvy   u pravidelné činnosti]:[Příjmení]],3,0))</f>
        <v/>
      </c>
      <c r="C631" s="15" t="str">
        <f>IF(A631="","",VLOOKUP(A631,Tabulka3[[Číslo smlouvy   u pravidelné činnosti]:[Příjmení]],4,0))</f>
        <v/>
      </c>
      <c r="F631" s="94"/>
      <c r="H631" s="113"/>
      <c r="I631" s="113"/>
      <c r="K631" s="15"/>
      <c r="L631" s="15"/>
      <c r="M631" s="15">
        <f t="shared" si="27"/>
        <v>1</v>
      </c>
      <c r="N631" s="15" t="str">
        <f t="shared" si="28"/>
        <v>-</v>
      </c>
      <c r="O631" s="150">
        <f t="shared" si="29"/>
        <v>0</v>
      </c>
      <c r="P631" s="15" t="str">
        <f>IF(COUNTIF('Personálie dobrovolníků '!U:X,N631)&gt;0,"ANO","")</f>
        <v/>
      </c>
      <c r="Q631" s="15"/>
    </row>
    <row r="632" spans="2:17" s="25" customFormat="1" x14ac:dyDescent="0.3">
      <c r="B632" s="15" t="str">
        <f>IF(A632="","",VLOOKUP(A632,Tabulka3[[Číslo smlouvy   u pravidelné činnosti]:[Příjmení]],3,0))</f>
        <v/>
      </c>
      <c r="C632" s="15" t="str">
        <f>IF(A632="","",VLOOKUP(A632,Tabulka3[[Číslo smlouvy   u pravidelné činnosti]:[Příjmení]],4,0))</f>
        <v/>
      </c>
      <c r="F632" s="94"/>
      <c r="H632" s="113"/>
      <c r="I632" s="113"/>
      <c r="K632" s="15"/>
      <c r="L632" s="15"/>
      <c r="M632" s="15">
        <f t="shared" si="27"/>
        <v>1</v>
      </c>
      <c r="N632" s="15" t="str">
        <f t="shared" si="28"/>
        <v>-</v>
      </c>
      <c r="O632" s="150">
        <f t="shared" si="29"/>
        <v>0</v>
      </c>
      <c r="P632" s="15" t="str">
        <f>IF(COUNTIF('Personálie dobrovolníků '!U:X,N632)&gt;0,"ANO","")</f>
        <v/>
      </c>
      <c r="Q632" s="15"/>
    </row>
    <row r="633" spans="2:17" s="25" customFormat="1" x14ac:dyDescent="0.3">
      <c r="B633" s="15" t="str">
        <f>IF(A633="","",VLOOKUP(A633,Tabulka3[[Číslo smlouvy   u pravidelné činnosti]:[Příjmení]],3,0))</f>
        <v/>
      </c>
      <c r="C633" s="15" t="str">
        <f>IF(A633="","",VLOOKUP(A633,Tabulka3[[Číslo smlouvy   u pravidelné činnosti]:[Příjmení]],4,0))</f>
        <v/>
      </c>
      <c r="F633" s="94"/>
      <c r="H633" s="113"/>
      <c r="I633" s="113"/>
      <c r="K633" s="15"/>
      <c r="L633" s="15"/>
      <c r="M633" s="15">
        <f t="shared" si="27"/>
        <v>1</v>
      </c>
      <c r="N633" s="15" t="str">
        <f t="shared" si="28"/>
        <v>-</v>
      </c>
      <c r="O633" s="150">
        <f t="shared" si="29"/>
        <v>0</v>
      </c>
      <c r="P633" s="15" t="str">
        <f>IF(COUNTIF('Personálie dobrovolníků '!U:X,N633)&gt;0,"ANO","")</f>
        <v/>
      </c>
      <c r="Q633" s="15"/>
    </row>
    <row r="634" spans="2:17" s="25" customFormat="1" x14ac:dyDescent="0.3">
      <c r="B634" s="15" t="str">
        <f>IF(A634="","",VLOOKUP(A634,Tabulka3[[Číslo smlouvy   u pravidelné činnosti]:[Příjmení]],3,0))</f>
        <v/>
      </c>
      <c r="C634" s="15" t="str">
        <f>IF(A634="","",VLOOKUP(A634,Tabulka3[[Číslo smlouvy   u pravidelné činnosti]:[Příjmení]],4,0))</f>
        <v/>
      </c>
      <c r="F634" s="94"/>
      <c r="H634" s="113"/>
      <c r="I634" s="113"/>
      <c r="K634" s="15"/>
      <c r="L634" s="15"/>
      <c r="M634" s="15">
        <f t="shared" si="27"/>
        <v>1</v>
      </c>
      <c r="N634" s="15" t="str">
        <f t="shared" si="28"/>
        <v>-</v>
      </c>
      <c r="O634" s="150">
        <f t="shared" si="29"/>
        <v>0</v>
      </c>
      <c r="P634" s="15" t="str">
        <f>IF(COUNTIF('Personálie dobrovolníků '!U:X,N634)&gt;0,"ANO","")</f>
        <v/>
      </c>
      <c r="Q634" s="15"/>
    </row>
    <row r="635" spans="2:17" s="25" customFormat="1" x14ac:dyDescent="0.3">
      <c r="B635" s="15" t="str">
        <f>IF(A635="","",VLOOKUP(A635,Tabulka3[[Číslo smlouvy   u pravidelné činnosti]:[Příjmení]],3,0))</f>
        <v/>
      </c>
      <c r="C635" s="15" t="str">
        <f>IF(A635="","",VLOOKUP(A635,Tabulka3[[Číslo smlouvy   u pravidelné činnosti]:[Příjmení]],4,0))</f>
        <v/>
      </c>
      <c r="F635" s="94"/>
      <c r="H635" s="113"/>
      <c r="I635" s="113"/>
      <c r="K635" s="15"/>
      <c r="L635" s="15"/>
      <c r="M635" s="15">
        <f t="shared" si="27"/>
        <v>1</v>
      </c>
      <c r="N635" s="15" t="str">
        <f t="shared" si="28"/>
        <v>-</v>
      </c>
      <c r="O635" s="150">
        <f t="shared" si="29"/>
        <v>0</v>
      </c>
      <c r="P635" s="15" t="str">
        <f>IF(COUNTIF('Personálie dobrovolníků '!U:X,N635)&gt;0,"ANO","")</f>
        <v/>
      </c>
      <c r="Q635" s="15"/>
    </row>
    <row r="636" spans="2:17" s="25" customFormat="1" x14ac:dyDescent="0.3">
      <c r="B636" s="15" t="str">
        <f>IF(A636="","",VLOOKUP(A636,Tabulka3[[Číslo smlouvy   u pravidelné činnosti]:[Příjmení]],3,0))</f>
        <v/>
      </c>
      <c r="C636" s="15" t="str">
        <f>IF(A636="","",VLOOKUP(A636,Tabulka3[[Číslo smlouvy   u pravidelné činnosti]:[Příjmení]],4,0))</f>
        <v/>
      </c>
      <c r="F636" s="94"/>
      <c r="H636" s="113"/>
      <c r="I636" s="113"/>
      <c r="K636" s="15"/>
      <c r="L636" s="15"/>
      <c r="M636" s="15">
        <f t="shared" si="27"/>
        <v>1</v>
      </c>
      <c r="N636" s="15" t="str">
        <f t="shared" si="28"/>
        <v>-</v>
      </c>
      <c r="O636" s="150">
        <f t="shared" si="29"/>
        <v>0</v>
      </c>
      <c r="P636" s="15" t="str">
        <f>IF(COUNTIF('Personálie dobrovolníků '!U:X,N636)&gt;0,"ANO","")</f>
        <v/>
      </c>
      <c r="Q636" s="15"/>
    </row>
    <row r="637" spans="2:17" s="25" customFormat="1" x14ac:dyDescent="0.3">
      <c r="B637" s="15" t="str">
        <f>IF(A637="","",VLOOKUP(A637,Tabulka3[[Číslo smlouvy   u pravidelné činnosti]:[Příjmení]],3,0))</f>
        <v/>
      </c>
      <c r="C637" s="15" t="str">
        <f>IF(A637="","",VLOOKUP(A637,Tabulka3[[Číslo smlouvy   u pravidelné činnosti]:[Příjmení]],4,0))</f>
        <v/>
      </c>
      <c r="F637" s="94"/>
      <c r="H637" s="113"/>
      <c r="I637" s="113"/>
      <c r="K637" s="15"/>
      <c r="L637" s="15"/>
      <c r="M637" s="15">
        <f t="shared" si="27"/>
        <v>1</v>
      </c>
      <c r="N637" s="15" t="str">
        <f t="shared" si="28"/>
        <v>-</v>
      </c>
      <c r="O637" s="150">
        <f t="shared" si="29"/>
        <v>0</v>
      </c>
      <c r="P637" s="15" t="str">
        <f>IF(COUNTIF('Personálie dobrovolníků '!U:X,N637)&gt;0,"ANO","")</f>
        <v/>
      </c>
      <c r="Q637" s="15"/>
    </row>
    <row r="638" spans="2:17" s="25" customFormat="1" x14ac:dyDescent="0.3">
      <c r="B638" s="15" t="str">
        <f>IF(A638="","",VLOOKUP(A638,Tabulka3[[Číslo smlouvy   u pravidelné činnosti]:[Příjmení]],3,0))</f>
        <v/>
      </c>
      <c r="C638" s="15" t="str">
        <f>IF(A638="","",VLOOKUP(A638,Tabulka3[[Číslo smlouvy   u pravidelné činnosti]:[Příjmení]],4,0))</f>
        <v/>
      </c>
      <c r="F638" s="94"/>
      <c r="H638" s="113"/>
      <c r="I638" s="113"/>
      <c r="K638" s="15"/>
      <c r="L638" s="15"/>
      <c r="M638" s="15">
        <f t="shared" si="27"/>
        <v>1</v>
      </c>
      <c r="N638" s="15" t="str">
        <f t="shared" si="28"/>
        <v>-</v>
      </c>
      <c r="O638" s="150">
        <f t="shared" si="29"/>
        <v>0</v>
      </c>
      <c r="P638" s="15" t="str">
        <f>IF(COUNTIF('Personálie dobrovolníků '!U:X,N638)&gt;0,"ANO","")</f>
        <v/>
      </c>
      <c r="Q638" s="15"/>
    </row>
    <row r="639" spans="2:17" s="25" customFormat="1" x14ac:dyDescent="0.3">
      <c r="B639" s="15" t="str">
        <f>IF(A639="","",VLOOKUP(A639,Tabulka3[[Číslo smlouvy   u pravidelné činnosti]:[Příjmení]],3,0))</f>
        <v/>
      </c>
      <c r="C639" s="15" t="str">
        <f>IF(A639="","",VLOOKUP(A639,Tabulka3[[Číslo smlouvy   u pravidelné činnosti]:[Příjmení]],4,0))</f>
        <v/>
      </c>
      <c r="F639" s="94"/>
      <c r="H639" s="113"/>
      <c r="I639" s="113"/>
      <c r="K639" s="15"/>
      <c r="L639" s="15"/>
      <c r="M639" s="15">
        <f t="shared" si="27"/>
        <v>1</v>
      </c>
      <c r="N639" s="15" t="str">
        <f t="shared" si="28"/>
        <v>-</v>
      </c>
      <c r="O639" s="150">
        <f t="shared" si="29"/>
        <v>0</v>
      </c>
      <c r="P639" s="15" t="str">
        <f>IF(COUNTIF('Personálie dobrovolníků '!U:X,N639)&gt;0,"ANO","")</f>
        <v/>
      </c>
      <c r="Q639" s="15"/>
    </row>
    <row r="640" spans="2:17" s="25" customFormat="1" x14ac:dyDescent="0.3">
      <c r="B640" s="15" t="str">
        <f>IF(A640="","",VLOOKUP(A640,Tabulka3[[Číslo smlouvy   u pravidelné činnosti]:[Příjmení]],3,0))</f>
        <v/>
      </c>
      <c r="C640" s="15" t="str">
        <f>IF(A640="","",VLOOKUP(A640,Tabulka3[[Číslo smlouvy   u pravidelné činnosti]:[Příjmení]],4,0))</f>
        <v/>
      </c>
      <c r="F640" s="94"/>
      <c r="H640" s="113"/>
      <c r="I640" s="113"/>
      <c r="K640" s="15"/>
      <c r="L640" s="15"/>
      <c r="M640" s="15">
        <f t="shared" si="27"/>
        <v>1</v>
      </c>
      <c r="N640" s="15" t="str">
        <f t="shared" si="28"/>
        <v>-</v>
      </c>
      <c r="O640" s="150">
        <f t="shared" si="29"/>
        <v>0</v>
      </c>
      <c r="P640" s="15" t="str">
        <f>IF(COUNTIF('Personálie dobrovolníků '!U:X,N640)&gt;0,"ANO","")</f>
        <v/>
      </c>
      <c r="Q640" s="15"/>
    </row>
    <row r="641" spans="2:17" s="25" customFormat="1" x14ac:dyDescent="0.3">
      <c r="B641" s="15" t="str">
        <f>IF(A641="","",VLOOKUP(A641,Tabulka3[[Číslo smlouvy   u pravidelné činnosti]:[Příjmení]],3,0))</f>
        <v/>
      </c>
      <c r="C641" s="15" t="str">
        <f>IF(A641="","",VLOOKUP(A641,Tabulka3[[Číslo smlouvy   u pravidelné činnosti]:[Příjmení]],4,0))</f>
        <v/>
      </c>
      <c r="F641" s="94"/>
      <c r="H641" s="113"/>
      <c r="I641" s="113"/>
      <c r="K641" s="15"/>
      <c r="L641" s="15"/>
      <c r="M641" s="15">
        <f t="shared" si="27"/>
        <v>1</v>
      </c>
      <c r="N641" s="15" t="str">
        <f t="shared" si="28"/>
        <v>-</v>
      </c>
      <c r="O641" s="150">
        <f t="shared" si="29"/>
        <v>0</v>
      </c>
      <c r="P641" s="15" t="str">
        <f>IF(COUNTIF('Personálie dobrovolníků '!U:X,N641)&gt;0,"ANO","")</f>
        <v/>
      </c>
      <c r="Q641" s="15"/>
    </row>
    <row r="642" spans="2:17" s="25" customFormat="1" x14ac:dyDescent="0.3">
      <c r="B642" s="15" t="str">
        <f>IF(A642="","",VLOOKUP(A642,Tabulka3[[Číslo smlouvy   u pravidelné činnosti]:[Příjmení]],3,0))</f>
        <v/>
      </c>
      <c r="C642" s="15" t="str">
        <f>IF(A642="","",VLOOKUP(A642,Tabulka3[[Číslo smlouvy   u pravidelné činnosti]:[Příjmení]],4,0))</f>
        <v/>
      </c>
      <c r="F642" s="94"/>
      <c r="H642" s="113"/>
      <c r="I642" s="113"/>
      <c r="K642" s="15"/>
      <c r="L642" s="15"/>
      <c r="M642" s="15">
        <f t="shared" si="27"/>
        <v>1</v>
      </c>
      <c r="N642" s="15" t="str">
        <f t="shared" si="28"/>
        <v>-</v>
      </c>
      <c r="O642" s="150">
        <f t="shared" si="29"/>
        <v>0</v>
      </c>
      <c r="P642" s="15" t="str">
        <f>IF(COUNTIF('Personálie dobrovolníků '!U:X,N642)&gt;0,"ANO","")</f>
        <v/>
      </c>
      <c r="Q642" s="15"/>
    </row>
    <row r="643" spans="2:17" s="25" customFormat="1" x14ac:dyDescent="0.3">
      <c r="B643" s="15" t="str">
        <f>IF(A643="","",VLOOKUP(A643,Tabulka3[[Číslo smlouvy   u pravidelné činnosti]:[Příjmení]],3,0))</f>
        <v/>
      </c>
      <c r="C643" s="15" t="str">
        <f>IF(A643="","",VLOOKUP(A643,Tabulka3[[Číslo smlouvy   u pravidelné činnosti]:[Příjmení]],4,0))</f>
        <v/>
      </c>
      <c r="F643" s="94"/>
      <c r="H643" s="113"/>
      <c r="I643" s="113"/>
      <c r="K643" s="15"/>
      <c r="L643" s="15"/>
      <c r="M643" s="15">
        <f t="shared" si="27"/>
        <v>1</v>
      </c>
      <c r="N643" s="15" t="str">
        <f t="shared" si="28"/>
        <v>-</v>
      </c>
      <c r="O643" s="150">
        <f t="shared" si="29"/>
        <v>0</v>
      </c>
      <c r="P643" s="15" t="str">
        <f>IF(COUNTIF('Personálie dobrovolníků '!U:X,N643)&gt;0,"ANO","")</f>
        <v/>
      </c>
      <c r="Q643" s="15"/>
    </row>
    <row r="644" spans="2:17" s="25" customFormat="1" x14ac:dyDescent="0.3">
      <c r="B644" s="15" t="str">
        <f>IF(A644="","",VLOOKUP(A644,Tabulka3[[Číslo smlouvy   u pravidelné činnosti]:[Příjmení]],3,0))</f>
        <v/>
      </c>
      <c r="C644" s="15" t="str">
        <f>IF(A644="","",VLOOKUP(A644,Tabulka3[[Číslo smlouvy   u pravidelné činnosti]:[Příjmení]],4,0))</f>
        <v/>
      </c>
      <c r="F644" s="94"/>
      <c r="H644" s="113"/>
      <c r="I644" s="113"/>
      <c r="K644" s="15"/>
      <c r="L644" s="15"/>
      <c r="M644" s="15">
        <f t="shared" ref="M644:M707" si="30">IF(OR(
   AND($H644=$K$12, $I644=$L$4),
   AND($H644=$K$12, $I644=$L$5),
   AND($H644=$K$12, $I644=$L$6),
   AND($H644=$K$12, $I644=$L$7),
   AND($H644=$K$11, $I644=$L$4),
   AND($H644=$K$11, $I644=$L$5),
   AND($H644=$K$11, $I644=$L$6),
   AND($H644=$K$11, $I644=$L$7),
   AND($H644=$K$5, $I644=$L$5),
   AND($H644=$K$6, $I644=$L$4),
   AND($H644=$K$6, $I644=$L$5),
   AND($H644=$K$6, $I644=$L$7),
   AND($H644=$K$4, $I644=$L$6),
), 0, 1)</f>
        <v>1</v>
      </c>
      <c r="N644" s="15" t="str">
        <f t="shared" ref="N644:N707" si="31">A644 &amp; "-" &amp; J644</f>
        <v>-</v>
      </c>
      <c r="O644" s="150">
        <f t="shared" ref="O644:O707" si="32">IF(AND(M644&lt;&gt;0, P644="ANO"), 1, 0)</f>
        <v>0</v>
      </c>
      <c r="P644" s="15" t="str">
        <f>IF(COUNTIF('Personálie dobrovolníků '!U:X,N644)&gt;0,"ANO","")</f>
        <v/>
      </c>
      <c r="Q644" s="15"/>
    </row>
    <row r="645" spans="2:17" s="25" customFormat="1" x14ac:dyDescent="0.3">
      <c r="B645" s="15" t="str">
        <f>IF(A645="","",VLOOKUP(A645,Tabulka3[[Číslo smlouvy   u pravidelné činnosti]:[Příjmení]],3,0))</f>
        <v/>
      </c>
      <c r="C645" s="15" t="str">
        <f>IF(A645="","",VLOOKUP(A645,Tabulka3[[Číslo smlouvy   u pravidelné činnosti]:[Příjmení]],4,0))</f>
        <v/>
      </c>
      <c r="F645" s="94"/>
      <c r="H645" s="113"/>
      <c r="I645" s="113"/>
      <c r="K645" s="15"/>
      <c r="L645" s="15"/>
      <c r="M645" s="15">
        <f t="shared" si="30"/>
        <v>1</v>
      </c>
      <c r="N645" s="15" t="str">
        <f t="shared" si="31"/>
        <v>-</v>
      </c>
      <c r="O645" s="150">
        <f t="shared" si="32"/>
        <v>0</v>
      </c>
      <c r="P645" s="15" t="str">
        <f>IF(COUNTIF('Personálie dobrovolníků '!U:X,N645)&gt;0,"ANO","")</f>
        <v/>
      </c>
      <c r="Q645" s="15"/>
    </row>
    <row r="646" spans="2:17" s="25" customFormat="1" x14ac:dyDescent="0.3">
      <c r="B646" s="15" t="str">
        <f>IF(A646="","",VLOOKUP(A646,Tabulka3[[Číslo smlouvy   u pravidelné činnosti]:[Příjmení]],3,0))</f>
        <v/>
      </c>
      <c r="C646" s="15" t="str">
        <f>IF(A646="","",VLOOKUP(A646,Tabulka3[[Číslo smlouvy   u pravidelné činnosti]:[Příjmení]],4,0))</f>
        <v/>
      </c>
      <c r="F646" s="94"/>
      <c r="H646" s="113"/>
      <c r="I646" s="113"/>
      <c r="K646" s="15"/>
      <c r="L646" s="15"/>
      <c r="M646" s="15">
        <f t="shared" si="30"/>
        <v>1</v>
      </c>
      <c r="N646" s="15" t="str">
        <f t="shared" si="31"/>
        <v>-</v>
      </c>
      <c r="O646" s="150">
        <f t="shared" si="32"/>
        <v>0</v>
      </c>
      <c r="P646" s="15" t="str">
        <f>IF(COUNTIF('Personálie dobrovolníků '!U:X,N646)&gt;0,"ANO","")</f>
        <v/>
      </c>
      <c r="Q646" s="15"/>
    </row>
    <row r="647" spans="2:17" s="25" customFormat="1" x14ac:dyDescent="0.3">
      <c r="B647" s="15" t="str">
        <f>IF(A647="","",VLOOKUP(A647,Tabulka3[[Číslo smlouvy   u pravidelné činnosti]:[Příjmení]],3,0))</f>
        <v/>
      </c>
      <c r="C647" s="15" t="str">
        <f>IF(A647="","",VLOOKUP(A647,Tabulka3[[Číslo smlouvy   u pravidelné činnosti]:[Příjmení]],4,0))</f>
        <v/>
      </c>
      <c r="F647" s="94"/>
      <c r="H647" s="113"/>
      <c r="I647" s="113"/>
      <c r="K647" s="15"/>
      <c r="L647" s="15"/>
      <c r="M647" s="15">
        <f t="shared" si="30"/>
        <v>1</v>
      </c>
      <c r="N647" s="15" t="str">
        <f t="shared" si="31"/>
        <v>-</v>
      </c>
      <c r="O647" s="150">
        <f t="shared" si="32"/>
        <v>0</v>
      </c>
      <c r="P647" s="15" t="str">
        <f>IF(COUNTIF('Personálie dobrovolníků '!U:X,N647)&gt;0,"ANO","")</f>
        <v/>
      </c>
      <c r="Q647" s="15"/>
    </row>
    <row r="648" spans="2:17" s="25" customFormat="1" x14ac:dyDescent="0.3">
      <c r="B648" s="15" t="str">
        <f>IF(A648="","",VLOOKUP(A648,Tabulka3[[Číslo smlouvy   u pravidelné činnosti]:[Příjmení]],3,0))</f>
        <v/>
      </c>
      <c r="C648" s="15" t="str">
        <f>IF(A648="","",VLOOKUP(A648,Tabulka3[[Číslo smlouvy   u pravidelné činnosti]:[Příjmení]],4,0))</f>
        <v/>
      </c>
      <c r="F648" s="94"/>
      <c r="H648" s="113"/>
      <c r="I648" s="113"/>
      <c r="K648" s="15"/>
      <c r="L648" s="15"/>
      <c r="M648" s="15">
        <f t="shared" si="30"/>
        <v>1</v>
      </c>
      <c r="N648" s="15" t="str">
        <f t="shared" si="31"/>
        <v>-</v>
      </c>
      <c r="O648" s="150">
        <f t="shared" si="32"/>
        <v>0</v>
      </c>
      <c r="P648" s="15" t="str">
        <f>IF(COUNTIF('Personálie dobrovolníků '!U:X,N648)&gt;0,"ANO","")</f>
        <v/>
      </c>
      <c r="Q648" s="15"/>
    </row>
    <row r="649" spans="2:17" s="25" customFormat="1" x14ac:dyDescent="0.3">
      <c r="B649" s="15" t="str">
        <f>IF(A649="","",VLOOKUP(A649,Tabulka3[[Číslo smlouvy   u pravidelné činnosti]:[Příjmení]],3,0))</f>
        <v/>
      </c>
      <c r="C649" s="15" t="str">
        <f>IF(A649="","",VLOOKUP(A649,Tabulka3[[Číslo smlouvy   u pravidelné činnosti]:[Příjmení]],4,0))</f>
        <v/>
      </c>
      <c r="F649" s="94"/>
      <c r="H649" s="113"/>
      <c r="I649" s="113"/>
      <c r="K649" s="15"/>
      <c r="L649" s="15"/>
      <c r="M649" s="15">
        <f t="shared" si="30"/>
        <v>1</v>
      </c>
      <c r="N649" s="15" t="str">
        <f t="shared" si="31"/>
        <v>-</v>
      </c>
      <c r="O649" s="150">
        <f t="shared" si="32"/>
        <v>0</v>
      </c>
      <c r="P649" s="15" t="str">
        <f>IF(COUNTIF('Personálie dobrovolníků '!U:X,N649)&gt;0,"ANO","")</f>
        <v/>
      </c>
      <c r="Q649" s="15"/>
    </row>
    <row r="650" spans="2:17" s="25" customFormat="1" x14ac:dyDescent="0.3">
      <c r="B650" s="15" t="str">
        <f>IF(A650="","",VLOOKUP(A650,Tabulka3[[Číslo smlouvy   u pravidelné činnosti]:[Příjmení]],3,0))</f>
        <v/>
      </c>
      <c r="C650" s="15" t="str">
        <f>IF(A650="","",VLOOKUP(A650,Tabulka3[[Číslo smlouvy   u pravidelné činnosti]:[Příjmení]],4,0))</f>
        <v/>
      </c>
      <c r="F650" s="94"/>
      <c r="H650" s="113"/>
      <c r="I650" s="113"/>
      <c r="K650" s="15"/>
      <c r="L650" s="15"/>
      <c r="M650" s="15">
        <f t="shared" si="30"/>
        <v>1</v>
      </c>
      <c r="N650" s="15" t="str">
        <f t="shared" si="31"/>
        <v>-</v>
      </c>
      <c r="O650" s="150">
        <f t="shared" si="32"/>
        <v>0</v>
      </c>
      <c r="P650" s="15" t="str">
        <f>IF(COUNTIF('Personálie dobrovolníků '!U:X,N650)&gt;0,"ANO","")</f>
        <v/>
      </c>
      <c r="Q650" s="15"/>
    </row>
    <row r="651" spans="2:17" s="25" customFormat="1" x14ac:dyDescent="0.3">
      <c r="B651" s="15" t="str">
        <f>IF(A651="","",VLOOKUP(A651,Tabulka3[[Číslo smlouvy   u pravidelné činnosti]:[Příjmení]],3,0))</f>
        <v/>
      </c>
      <c r="C651" s="15" t="str">
        <f>IF(A651="","",VLOOKUP(A651,Tabulka3[[Číslo smlouvy   u pravidelné činnosti]:[Příjmení]],4,0))</f>
        <v/>
      </c>
      <c r="F651" s="94"/>
      <c r="H651" s="113"/>
      <c r="I651" s="113"/>
      <c r="K651" s="15"/>
      <c r="L651" s="15"/>
      <c r="M651" s="15">
        <f t="shared" si="30"/>
        <v>1</v>
      </c>
      <c r="N651" s="15" t="str">
        <f t="shared" si="31"/>
        <v>-</v>
      </c>
      <c r="O651" s="150">
        <f t="shared" si="32"/>
        <v>0</v>
      </c>
      <c r="P651" s="15" t="str">
        <f>IF(COUNTIF('Personálie dobrovolníků '!U:X,N651)&gt;0,"ANO","")</f>
        <v/>
      </c>
      <c r="Q651" s="15"/>
    </row>
    <row r="652" spans="2:17" s="25" customFormat="1" x14ac:dyDescent="0.3">
      <c r="B652" s="15" t="str">
        <f>IF(A652="","",VLOOKUP(A652,Tabulka3[[Číslo smlouvy   u pravidelné činnosti]:[Příjmení]],3,0))</f>
        <v/>
      </c>
      <c r="C652" s="15" t="str">
        <f>IF(A652="","",VLOOKUP(A652,Tabulka3[[Číslo smlouvy   u pravidelné činnosti]:[Příjmení]],4,0))</f>
        <v/>
      </c>
      <c r="F652" s="94"/>
      <c r="H652" s="113"/>
      <c r="I652" s="113"/>
      <c r="K652" s="15"/>
      <c r="L652" s="15"/>
      <c r="M652" s="15">
        <f t="shared" si="30"/>
        <v>1</v>
      </c>
      <c r="N652" s="15" t="str">
        <f t="shared" si="31"/>
        <v>-</v>
      </c>
      <c r="O652" s="150">
        <f t="shared" si="32"/>
        <v>0</v>
      </c>
      <c r="P652" s="15" t="str">
        <f>IF(COUNTIF('Personálie dobrovolníků '!U:X,N652)&gt;0,"ANO","")</f>
        <v/>
      </c>
      <c r="Q652" s="15"/>
    </row>
    <row r="653" spans="2:17" s="25" customFormat="1" x14ac:dyDescent="0.3">
      <c r="B653" s="15" t="str">
        <f>IF(A653="","",VLOOKUP(A653,Tabulka3[[Číslo smlouvy   u pravidelné činnosti]:[Příjmení]],3,0))</f>
        <v/>
      </c>
      <c r="C653" s="15" t="str">
        <f>IF(A653="","",VLOOKUP(A653,Tabulka3[[Číslo smlouvy   u pravidelné činnosti]:[Příjmení]],4,0))</f>
        <v/>
      </c>
      <c r="F653" s="94"/>
      <c r="H653" s="113"/>
      <c r="I653" s="113"/>
      <c r="K653" s="15"/>
      <c r="L653" s="15"/>
      <c r="M653" s="15">
        <f t="shared" si="30"/>
        <v>1</v>
      </c>
      <c r="N653" s="15" t="str">
        <f t="shared" si="31"/>
        <v>-</v>
      </c>
      <c r="O653" s="150">
        <f t="shared" si="32"/>
        <v>0</v>
      </c>
      <c r="P653" s="15" t="str">
        <f>IF(COUNTIF('Personálie dobrovolníků '!U:X,N653)&gt;0,"ANO","")</f>
        <v/>
      </c>
      <c r="Q653" s="15"/>
    </row>
    <row r="654" spans="2:17" s="25" customFormat="1" x14ac:dyDescent="0.3">
      <c r="B654" s="15" t="str">
        <f>IF(A654="","",VLOOKUP(A654,Tabulka3[[Číslo smlouvy   u pravidelné činnosti]:[Příjmení]],3,0))</f>
        <v/>
      </c>
      <c r="C654" s="15" t="str">
        <f>IF(A654="","",VLOOKUP(A654,Tabulka3[[Číslo smlouvy   u pravidelné činnosti]:[Příjmení]],4,0))</f>
        <v/>
      </c>
      <c r="F654" s="94"/>
      <c r="H654" s="113"/>
      <c r="I654" s="113"/>
      <c r="K654" s="15"/>
      <c r="L654" s="15"/>
      <c r="M654" s="15">
        <f t="shared" si="30"/>
        <v>1</v>
      </c>
      <c r="N654" s="15" t="str">
        <f t="shared" si="31"/>
        <v>-</v>
      </c>
      <c r="O654" s="150">
        <f t="shared" si="32"/>
        <v>0</v>
      </c>
      <c r="P654" s="15" t="str">
        <f>IF(COUNTIF('Personálie dobrovolníků '!U:X,N654)&gt;0,"ANO","")</f>
        <v/>
      </c>
      <c r="Q654" s="15"/>
    </row>
    <row r="655" spans="2:17" s="25" customFormat="1" x14ac:dyDescent="0.3">
      <c r="B655" s="15" t="str">
        <f>IF(A655="","",VLOOKUP(A655,Tabulka3[[Číslo smlouvy   u pravidelné činnosti]:[Příjmení]],3,0))</f>
        <v/>
      </c>
      <c r="C655" s="15" t="str">
        <f>IF(A655="","",VLOOKUP(A655,Tabulka3[[Číslo smlouvy   u pravidelné činnosti]:[Příjmení]],4,0))</f>
        <v/>
      </c>
      <c r="F655" s="94"/>
      <c r="H655" s="113"/>
      <c r="I655" s="113"/>
      <c r="K655" s="15"/>
      <c r="L655" s="15"/>
      <c r="M655" s="15">
        <f t="shared" si="30"/>
        <v>1</v>
      </c>
      <c r="N655" s="15" t="str">
        <f t="shared" si="31"/>
        <v>-</v>
      </c>
      <c r="O655" s="150">
        <f t="shared" si="32"/>
        <v>0</v>
      </c>
      <c r="P655" s="15" t="str">
        <f>IF(COUNTIF('Personálie dobrovolníků '!U:X,N655)&gt;0,"ANO","")</f>
        <v/>
      </c>
      <c r="Q655" s="15"/>
    </row>
    <row r="656" spans="2:17" s="25" customFormat="1" x14ac:dyDescent="0.3">
      <c r="B656" s="15" t="str">
        <f>IF(A656="","",VLOOKUP(A656,Tabulka3[[Číslo smlouvy   u pravidelné činnosti]:[Příjmení]],3,0))</f>
        <v/>
      </c>
      <c r="C656" s="15" t="str">
        <f>IF(A656="","",VLOOKUP(A656,Tabulka3[[Číslo smlouvy   u pravidelné činnosti]:[Příjmení]],4,0))</f>
        <v/>
      </c>
      <c r="F656" s="94"/>
      <c r="H656" s="113"/>
      <c r="I656" s="113"/>
      <c r="K656" s="15"/>
      <c r="L656" s="15"/>
      <c r="M656" s="15">
        <f t="shared" si="30"/>
        <v>1</v>
      </c>
      <c r="N656" s="15" t="str">
        <f t="shared" si="31"/>
        <v>-</v>
      </c>
      <c r="O656" s="150">
        <f t="shared" si="32"/>
        <v>0</v>
      </c>
      <c r="P656" s="15" t="str">
        <f>IF(COUNTIF('Personálie dobrovolníků '!U:X,N656)&gt;0,"ANO","")</f>
        <v/>
      </c>
      <c r="Q656" s="15"/>
    </row>
    <row r="657" spans="2:17" s="25" customFormat="1" x14ac:dyDescent="0.3">
      <c r="B657" s="15" t="str">
        <f>IF(A657="","",VLOOKUP(A657,Tabulka3[[Číslo smlouvy   u pravidelné činnosti]:[Příjmení]],3,0))</f>
        <v/>
      </c>
      <c r="C657" s="15" t="str">
        <f>IF(A657="","",VLOOKUP(A657,Tabulka3[[Číslo smlouvy   u pravidelné činnosti]:[Příjmení]],4,0))</f>
        <v/>
      </c>
      <c r="F657" s="94"/>
      <c r="H657" s="113"/>
      <c r="I657" s="113"/>
      <c r="K657" s="15"/>
      <c r="L657" s="15"/>
      <c r="M657" s="15">
        <f t="shared" si="30"/>
        <v>1</v>
      </c>
      <c r="N657" s="15" t="str">
        <f t="shared" si="31"/>
        <v>-</v>
      </c>
      <c r="O657" s="150">
        <f t="shared" si="32"/>
        <v>0</v>
      </c>
      <c r="P657" s="15" t="str">
        <f>IF(COUNTIF('Personálie dobrovolníků '!U:X,N657)&gt;0,"ANO","")</f>
        <v/>
      </c>
      <c r="Q657" s="15"/>
    </row>
    <row r="658" spans="2:17" s="25" customFormat="1" x14ac:dyDescent="0.3">
      <c r="B658" s="15" t="str">
        <f>IF(A658="","",VLOOKUP(A658,Tabulka3[[Číslo smlouvy   u pravidelné činnosti]:[Příjmení]],3,0))</f>
        <v/>
      </c>
      <c r="C658" s="15" t="str">
        <f>IF(A658="","",VLOOKUP(A658,Tabulka3[[Číslo smlouvy   u pravidelné činnosti]:[Příjmení]],4,0))</f>
        <v/>
      </c>
      <c r="F658" s="94"/>
      <c r="H658" s="113"/>
      <c r="I658" s="113"/>
      <c r="K658" s="15"/>
      <c r="L658" s="15"/>
      <c r="M658" s="15">
        <f t="shared" si="30"/>
        <v>1</v>
      </c>
      <c r="N658" s="15" t="str">
        <f t="shared" si="31"/>
        <v>-</v>
      </c>
      <c r="O658" s="150">
        <f t="shared" si="32"/>
        <v>0</v>
      </c>
      <c r="P658" s="15" t="str">
        <f>IF(COUNTIF('Personálie dobrovolníků '!U:X,N658)&gt;0,"ANO","")</f>
        <v/>
      </c>
      <c r="Q658" s="15"/>
    </row>
    <row r="659" spans="2:17" s="25" customFormat="1" x14ac:dyDescent="0.3">
      <c r="B659" s="15" t="str">
        <f>IF(A659="","",VLOOKUP(A659,Tabulka3[[Číslo smlouvy   u pravidelné činnosti]:[Příjmení]],3,0))</f>
        <v/>
      </c>
      <c r="C659" s="15" t="str">
        <f>IF(A659="","",VLOOKUP(A659,Tabulka3[[Číslo smlouvy   u pravidelné činnosti]:[Příjmení]],4,0))</f>
        <v/>
      </c>
      <c r="F659" s="94"/>
      <c r="H659" s="113"/>
      <c r="I659" s="113"/>
      <c r="K659" s="15"/>
      <c r="L659" s="15"/>
      <c r="M659" s="15">
        <f t="shared" si="30"/>
        <v>1</v>
      </c>
      <c r="N659" s="15" t="str">
        <f t="shared" si="31"/>
        <v>-</v>
      </c>
      <c r="O659" s="150">
        <f t="shared" si="32"/>
        <v>0</v>
      </c>
      <c r="P659" s="15" t="str">
        <f>IF(COUNTIF('Personálie dobrovolníků '!U:X,N659)&gt;0,"ANO","")</f>
        <v/>
      </c>
      <c r="Q659" s="15"/>
    </row>
    <row r="660" spans="2:17" s="25" customFormat="1" x14ac:dyDescent="0.3">
      <c r="B660" s="15" t="str">
        <f>IF(A660="","",VLOOKUP(A660,Tabulka3[[Číslo smlouvy   u pravidelné činnosti]:[Příjmení]],3,0))</f>
        <v/>
      </c>
      <c r="C660" s="15" t="str">
        <f>IF(A660="","",VLOOKUP(A660,Tabulka3[[Číslo smlouvy   u pravidelné činnosti]:[Příjmení]],4,0))</f>
        <v/>
      </c>
      <c r="F660" s="94"/>
      <c r="H660" s="113"/>
      <c r="I660" s="113"/>
      <c r="K660" s="15"/>
      <c r="L660" s="15"/>
      <c r="M660" s="15">
        <f t="shared" si="30"/>
        <v>1</v>
      </c>
      <c r="N660" s="15" t="str">
        <f t="shared" si="31"/>
        <v>-</v>
      </c>
      <c r="O660" s="150">
        <f t="shared" si="32"/>
        <v>0</v>
      </c>
      <c r="P660" s="15" t="str">
        <f>IF(COUNTIF('Personálie dobrovolníků '!U:X,N660)&gt;0,"ANO","")</f>
        <v/>
      </c>
      <c r="Q660" s="15"/>
    </row>
    <row r="661" spans="2:17" s="25" customFormat="1" x14ac:dyDescent="0.3">
      <c r="B661" s="15" t="str">
        <f>IF(A661="","",VLOOKUP(A661,Tabulka3[[Číslo smlouvy   u pravidelné činnosti]:[Příjmení]],3,0))</f>
        <v/>
      </c>
      <c r="C661" s="15" t="str">
        <f>IF(A661="","",VLOOKUP(A661,Tabulka3[[Číslo smlouvy   u pravidelné činnosti]:[Příjmení]],4,0))</f>
        <v/>
      </c>
      <c r="F661" s="94"/>
      <c r="H661" s="113"/>
      <c r="I661" s="113"/>
      <c r="K661" s="15"/>
      <c r="L661" s="15"/>
      <c r="M661" s="15">
        <f t="shared" si="30"/>
        <v>1</v>
      </c>
      <c r="N661" s="15" t="str">
        <f t="shared" si="31"/>
        <v>-</v>
      </c>
      <c r="O661" s="150">
        <f t="shared" si="32"/>
        <v>0</v>
      </c>
      <c r="P661" s="15" t="str">
        <f>IF(COUNTIF('Personálie dobrovolníků '!U:X,N661)&gt;0,"ANO","")</f>
        <v/>
      </c>
      <c r="Q661" s="15"/>
    </row>
    <row r="662" spans="2:17" s="25" customFormat="1" x14ac:dyDescent="0.3">
      <c r="B662" s="15" t="str">
        <f>IF(A662="","",VLOOKUP(A662,Tabulka3[[Číslo smlouvy   u pravidelné činnosti]:[Příjmení]],3,0))</f>
        <v/>
      </c>
      <c r="C662" s="15" t="str">
        <f>IF(A662="","",VLOOKUP(A662,Tabulka3[[Číslo smlouvy   u pravidelné činnosti]:[Příjmení]],4,0))</f>
        <v/>
      </c>
      <c r="F662" s="94"/>
      <c r="H662" s="113"/>
      <c r="I662" s="113"/>
      <c r="K662" s="15"/>
      <c r="L662" s="15"/>
      <c r="M662" s="15">
        <f t="shared" si="30"/>
        <v>1</v>
      </c>
      <c r="N662" s="15" t="str">
        <f t="shared" si="31"/>
        <v>-</v>
      </c>
      <c r="O662" s="150">
        <f t="shared" si="32"/>
        <v>0</v>
      </c>
      <c r="P662" s="15" t="str">
        <f>IF(COUNTIF('Personálie dobrovolníků '!U:X,N662)&gt;0,"ANO","")</f>
        <v/>
      </c>
      <c r="Q662" s="15"/>
    </row>
    <row r="663" spans="2:17" s="25" customFormat="1" x14ac:dyDescent="0.3">
      <c r="B663" s="15" t="str">
        <f>IF(A663="","",VLOOKUP(A663,Tabulka3[[Číslo smlouvy   u pravidelné činnosti]:[Příjmení]],3,0))</f>
        <v/>
      </c>
      <c r="C663" s="15" t="str">
        <f>IF(A663="","",VLOOKUP(A663,Tabulka3[[Číslo smlouvy   u pravidelné činnosti]:[Příjmení]],4,0))</f>
        <v/>
      </c>
      <c r="F663" s="94"/>
      <c r="H663" s="113"/>
      <c r="I663" s="113"/>
      <c r="K663" s="15"/>
      <c r="L663" s="15"/>
      <c r="M663" s="15">
        <f t="shared" si="30"/>
        <v>1</v>
      </c>
      <c r="N663" s="15" t="str">
        <f t="shared" si="31"/>
        <v>-</v>
      </c>
      <c r="O663" s="150">
        <f t="shared" si="32"/>
        <v>0</v>
      </c>
      <c r="P663" s="15" t="str">
        <f>IF(COUNTIF('Personálie dobrovolníků '!U:X,N663)&gt;0,"ANO","")</f>
        <v/>
      </c>
      <c r="Q663" s="15"/>
    </row>
    <row r="664" spans="2:17" s="25" customFormat="1" x14ac:dyDescent="0.3">
      <c r="B664" s="15" t="str">
        <f>IF(A664="","",VLOOKUP(A664,Tabulka3[[Číslo smlouvy   u pravidelné činnosti]:[Příjmení]],3,0))</f>
        <v/>
      </c>
      <c r="C664" s="15" t="str">
        <f>IF(A664="","",VLOOKUP(A664,Tabulka3[[Číslo smlouvy   u pravidelné činnosti]:[Příjmení]],4,0))</f>
        <v/>
      </c>
      <c r="F664" s="94"/>
      <c r="H664" s="113"/>
      <c r="I664" s="113"/>
      <c r="K664" s="15"/>
      <c r="L664" s="15"/>
      <c r="M664" s="15">
        <f t="shared" si="30"/>
        <v>1</v>
      </c>
      <c r="N664" s="15" t="str">
        <f t="shared" si="31"/>
        <v>-</v>
      </c>
      <c r="O664" s="150">
        <f t="shared" si="32"/>
        <v>0</v>
      </c>
      <c r="P664" s="15" t="str">
        <f>IF(COUNTIF('Personálie dobrovolníků '!U:X,N664)&gt;0,"ANO","")</f>
        <v/>
      </c>
      <c r="Q664" s="15"/>
    </row>
    <row r="665" spans="2:17" s="25" customFormat="1" x14ac:dyDescent="0.3">
      <c r="B665" s="15" t="str">
        <f>IF(A665="","",VLOOKUP(A665,Tabulka3[[Číslo smlouvy   u pravidelné činnosti]:[Příjmení]],3,0))</f>
        <v/>
      </c>
      <c r="C665" s="15" t="str">
        <f>IF(A665="","",VLOOKUP(A665,Tabulka3[[Číslo smlouvy   u pravidelné činnosti]:[Příjmení]],4,0))</f>
        <v/>
      </c>
      <c r="F665" s="94"/>
      <c r="H665" s="113"/>
      <c r="I665" s="113"/>
      <c r="K665" s="15"/>
      <c r="L665" s="15"/>
      <c r="M665" s="15">
        <f t="shared" si="30"/>
        <v>1</v>
      </c>
      <c r="N665" s="15" t="str">
        <f t="shared" si="31"/>
        <v>-</v>
      </c>
      <c r="O665" s="150">
        <f t="shared" si="32"/>
        <v>0</v>
      </c>
      <c r="P665" s="15" t="str">
        <f>IF(COUNTIF('Personálie dobrovolníků '!U:X,N665)&gt;0,"ANO","")</f>
        <v/>
      </c>
      <c r="Q665" s="15"/>
    </row>
    <row r="666" spans="2:17" s="25" customFormat="1" x14ac:dyDescent="0.3">
      <c r="B666" s="15" t="str">
        <f>IF(A666="","",VLOOKUP(A666,Tabulka3[[Číslo smlouvy   u pravidelné činnosti]:[Příjmení]],3,0))</f>
        <v/>
      </c>
      <c r="C666" s="15" t="str">
        <f>IF(A666="","",VLOOKUP(A666,Tabulka3[[Číslo smlouvy   u pravidelné činnosti]:[Příjmení]],4,0))</f>
        <v/>
      </c>
      <c r="F666" s="94"/>
      <c r="H666" s="113"/>
      <c r="I666" s="113"/>
      <c r="K666" s="15"/>
      <c r="L666" s="15"/>
      <c r="M666" s="15">
        <f t="shared" si="30"/>
        <v>1</v>
      </c>
      <c r="N666" s="15" t="str">
        <f t="shared" si="31"/>
        <v>-</v>
      </c>
      <c r="O666" s="150">
        <f t="shared" si="32"/>
        <v>0</v>
      </c>
      <c r="P666" s="15" t="str">
        <f>IF(COUNTIF('Personálie dobrovolníků '!U:X,N666)&gt;0,"ANO","")</f>
        <v/>
      </c>
      <c r="Q666" s="15"/>
    </row>
    <row r="667" spans="2:17" s="25" customFormat="1" x14ac:dyDescent="0.3">
      <c r="B667" s="15" t="str">
        <f>IF(A667="","",VLOOKUP(A667,Tabulka3[[Číslo smlouvy   u pravidelné činnosti]:[Příjmení]],3,0))</f>
        <v/>
      </c>
      <c r="C667" s="15" t="str">
        <f>IF(A667="","",VLOOKUP(A667,Tabulka3[[Číslo smlouvy   u pravidelné činnosti]:[Příjmení]],4,0))</f>
        <v/>
      </c>
      <c r="F667" s="94"/>
      <c r="H667" s="113"/>
      <c r="I667" s="113"/>
      <c r="K667" s="15"/>
      <c r="L667" s="15"/>
      <c r="M667" s="15">
        <f t="shared" si="30"/>
        <v>1</v>
      </c>
      <c r="N667" s="15" t="str">
        <f t="shared" si="31"/>
        <v>-</v>
      </c>
      <c r="O667" s="150">
        <f t="shared" si="32"/>
        <v>0</v>
      </c>
      <c r="P667" s="15" t="str">
        <f>IF(COUNTIF('Personálie dobrovolníků '!U:X,N667)&gt;0,"ANO","")</f>
        <v/>
      </c>
      <c r="Q667" s="15"/>
    </row>
    <row r="668" spans="2:17" s="25" customFormat="1" x14ac:dyDescent="0.3">
      <c r="B668" s="15" t="str">
        <f>IF(A668="","",VLOOKUP(A668,Tabulka3[[Číslo smlouvy   u pravidelné činnosti]:[Příjmení]],3,0))</f>
        <v/>
      </c>
      <c r="C668" s="15" t="str">
        <f>IF(A668="","",VLOOKUP(A668,Tabulka3[[Číslo smlouvy   u pravidelné činnosti]:[Příjmení]],4,0))</f>
        <v/>
      </c>
      <c r="F668" s="94"/>
      <c r="H668" s="113"/>
      <c r="I668" s="113"/>
      <c r="K668" s="15"/>
      <c r="L668" s="15"/>
      <c r="M668" s="15">
        <f t="shared" si="30"/>
        <v>1</v>
      </c>
      <c r="N668" s="15" t="str">
        <f t="shared" si="31"/>
        <v>-</v>
      </c>
      <c r="O668" s="150">
        <f t="shared" si="32"/>
        <v>0</v>
      </c>
      <c r="P668" s="15" t="str">
        <f>IF(COUNTIF('Personálie dobrovolníků '!U:X,N668)&gt;0,"ANO","")</f>
        <v/>
      </c>
      <c r="Q668" s="15"/>
    </row>
    <row r="669" spans="2:17" s="25" customFormat="1" x14ac:dyDescent="0.3">
      <c r="B669" s="15" t="str">
        <f>IF(A669="","",VLOOKUP(A669,Tabulka3[[Číslo smlouvy   u pravidelné činnosti]:[Příjmení]],3,0))</f>
        <v/>
      </c>
      <c r="C669" s="15" t="str">
        <f>IF(A669="","",VLOOKUP(A669,Tabulka3[[Číslo smlouvy   u pravidelné činnosti]:[Příjmení]],4,0))</f>
        <v/>
      </c>
      <c r="F669" s="94"/>
      <c r="H669" s="113"/>
      <c r="I669" s="113"/>
      <c r="K669" s="15"/>
      <c r="L669" s="15"/>
      <c r="M669" s="15">
        <f t="shared" si="30"/>
        <v>1</v>
      </c>
      <c r="N669" s="15" t="str">
        <f t="shared" si="31"/>
        <v>-</v>
      </c>
      <c r="O669" s="150">
        <f t="shared" si="32"/>
        <v>0</v>
      </c>
      <c r="P669" s="15" t="str">
        <f>IF(COUNTIF('Personálie dobrovolníků '!U:X,N669)&gt;0,"ANO","")</f>
        <v/>
      </c>
      <c r="Q669" s="15"/>
    </row>
    <row r="670" spans="2:17" s="25" customFormat="1" x14ac:dyDescent="0.3">
      <c r="B670" s="15" t="str">
        <f>IF(A670="","",VLOOKUP(A670,Tabulka3[[Číslo smlouvy   u pravidelné činnosti]:[Příjmení]],3,0))</f>
        <v/>
      </c>
      <c r="C670" s="15" t="str">
        <f>IF(A670="","",VLOOKUP(A670,Tabulka3[[Číslo smlouvy   u pravidelné činnosti]:[Příjmení]],4,0))</f>
        <v/>
      </c>
      <c r="F670" s="94"/>
      <c r="H670" s="113"/>
      <c r="I670" s="113"/>
      <c r="K670" s="15"/>
      <c r="L670" s="15"/>
      <c r="M670" s="15">
        <f t="shared" si="30"/>
        <v>1</v>
      </c>
      <c r="N670" s="15" t="str">
        <f t="shared" si="31"/>
        <v>-</v>
      </c>
      <c r="O670" s="150">
        <f t="shared" si="32"/>
        <v>0</v>
      </c>
      <c r="P670" s="15" t="str">
        <f>IF(COUNTIF('Personálie dobrovolníků '!U:X,N670)&gt;0,"ANO","")</f>
        <v/>
      </c>
      <c r="Q670" s="15"/>
    </row>
    <row r="671" spans="2:17" s="25" customFormat="1" x14ac:dyDescent="0.3">
      <c r="B671" s="15" t="str">
        <f>IF(A671="","",VLOOKUP(A671,Tabulka3[[Číslo smlouvy   u pravidelné činnosti]:[Příjmení]],3,0))</f>
        <v/>
      </c>
      <c r="C671" s="15" t="str">
        <f>IF(A671="","",VLOOKUP(A671,Tabulka3[[Číslo smlouvy   u pravidelné činnosti]:[Příjmení]],4,0))</f>
        <v/>
      </c>
      <c r="F671" s="94"/>
      <c r="H671" s="113"/>
      <c r="I671" s="113"/>
      <c r="K671" s="15"/>
      <c r="L671" s="15"/>
      <c r="M671" s="15">
        <f t="shared" si="30"/>
        <v>1</v>
      </c>
      <c r="N671" s="15" t="str">
        <f t="shared" si="31"/>
        <v>-</v>
      </c>
      <c r="O671" s="150">
        <f t="shared" si="32"/>
        <v>0</v>
      </c>
      <c r="P671" s="15" t="str">
        <f>IF(COUNTIF('Personálie dobrovolníků '!U:X,N671)&gt;0,"ANO","")</f>
        <v/>
      </c>
      <c r="Q671" s="15"/>
    </row>
    <row r="672" spans="2:17" s="25" customFormat="1" x14ac:dyDescent="0.3">
      <c r="B672" s="15" t="str">
        <f>IF(A672="","",VLOOKUP(A672,Tabulka3[[Číslo smlouvy   u pravidelné činnosti]:[Příjmení]],3,0))</f>
        <v/>
      </c>
      <c r="C672" s="15" t="str">
        <f>IF(A672="","",VLOOKUP(A672,Tabulka3[[Číslo smlouvy   u pravidelné činnosti]:[Příjmení]],4,0))</f>
        <v/>
      </c>
      <c r="F672" s="94"/>
      <c r="H672" s="113"/>
      <c r="I672" s="113"/>
      <c r="K672" s="15"/>
      <c r="L672" s="15"/>
      <c r="M672" s="15">
        <f t="shared" si="30"/>
        <v>1</v>
      </c>
      <c r="N672" s="15" t="str">
        <f t="shared" si="31"/>
        <v>-</v>
      </c>
      <c r="O672" s="150">
        <f t="shared" si="32"/>
        <v>0</v>
      </c>
      <c r="P672" s="15" t="str">
        <f>IF(COUNTIF('Personálie dobrovolníků '!U:X,N672)&gt;0,"ANO","")</f>
        <v/>
      </c>
      <c r="Q672" s="15"/>
    </row>
    <row r="673" spans="2:17" s="25" customFormat="1" x14ac:dyDescent="0.3">
      <c r="B673" s="15" t="str">
        <f>IF(A673="","",VLOOKUP(A673,Tabulka3[[Číslo smlouvy   u pravidelné činnosti]:[Příjmení]],3,0))</f>
        <v/>
      </c>
      <c r="C673" s="15" t="str">
        <f>IF(A673="","",VLOOKUP(A673,Tabulka3[[Číslo smlouvy   u pravidelné činnosti]:[Příjmení]],4,0))</f>
        <v/>
      </c>
      <c r="F673" s="94"/>
      <c r="H673" s="113"/>
      <c r="I673" s="113"/>
      <c r="K673" s="15"/>
      <c r="L673" s="15"/>
      <c r="M673" s="15">
        <f t="shared" si="30"/>
        <v>1</v>
      </c>
      <c r="N673" s="15" t="str">
        <f t="shared" si="31"/>
        <v>-</v>
      </c>
      <c r="O673" s="150">
        <f t="shared" si="32"/>
        <v>0</v>
      </c>
      <c r="P673" s="15" t="str">
        <f>IF(COUNTIF('Personálie dobrovolníků '!U:X,N673)&gt;0,"ANO","")</f>
        <v/>
      </c>
      <c r="Q673" s="15"/>
    </row>
    <row r="674" spans="2:17" s="25" customFormat="1" x14ac:dyDescent="0.3">
      <c r="B674" s="15" t="str">
        <f>IF(A674="","",VLOOKUP(A674,Tabulka3[[Číslo smlouvy   u pravidelné činnosti]:[Příjmení]],3,0))</f>
        <v/>
      </c>
      <c r="C674" s="15" t="str">
        <f>IF(A674="","",VLOOKUP(A674,Tabulka3[[Číslo smlouvy   u pravidelné činnosti]:[Příjmení]],4,0))</f>
        <v/>
      </c>
      <c r="F674" s="94"/>
      <c r="H674" s="113"/>
      <c r="I674" s="113"/>
      <c r="K674" s="15"/>
      <c r="L674" s="15"/>
      <c r="M674" s="15">
        <f t="shared" si="30"/>
        <v>1</v>
      </c>
      <c r="N674" s="15" t="str">
        <f t="shared" si="31"/>
        <v>-</v>
      </c>
      <c r="O674" s="150">
        <f t="shared" si="32"/>
        <v>0</v>
      </c>
      <c r="P674" s="15" t="str">
        <f>IF(COUNTIF('Personálie dobrovolníků '!U:X,N674)&gt;0,"ANO","")</f>
        <v/>
      </c>
      <c r="Q674" s="15"/>
    </row>
    <row r="675" spans="2:17" s="25" customFormat="1" x14ac:dyDescent="0.3">
      <c r="B675" s="15" t="str">
        <f>IF(A675="","",VLOOKUP(A675,Tabulka3[[Číslo smlouvy   u pravidelné činnosti]:[Příjmení]],3,0))</f>
        <v/>
      </c>
      <c r="C675" s="15" t="str">
        <f>IF(A675="","",VLOOKUP(A675,Tabulka3[[Číslo smlouvy   u pravidelné činnosti]:[Příjmení]],4,0))</f>
        <v/>
      </c>
      <c r="F675" s="94"/>
      <c r="H675" s="113"/>
      <c r="I675" s="113"/>
      <c r="K675" s="15"/>
      <c r="L675" s="15"/>
      <c r="M675" s="15">
        <f t="shared" si="30"/>
        <v>1</v>
      </c>
      <c r="N675" s="15" t="str">
        <f t="shared" si="31"/>
        <v>-</v>
      </c>
      <c r="O675" s="150">
        <f t="shared" si="32"/>
        <v>0</v>
      </c>
      <c r="P675" s="15" t="str">
        <f>IF(COUNTIF('Personálie dobrovolníků '!U:X,N675)&gt;0,"ANO","")</f>
        <v/>
      </c>
      <c r="Q675" s="15"/>
    </row>
    <row r="676" spans="2:17" s="25" customFormat="1" x14ac:dyDescent="0.3">
      <c r="B676" s="15" t="str">
        <f>IF(A676="","",VLOOKUP(A676,Tabulka3[[Číslo smlouvy   u pravidelné činnosti]:[Příjmení]],3,0))</f>
        <v/>
      </c>
      <c r="C676" s="15" t="str">
        <f>IF(A676="","",VLOOKUP(A676,Tabulka3[[Číslo smlouvy   u pravidelné činnosti]:[Příjmení]],4,0))</f>
        <v/>
      </c>
      <c r="F676" s="94"/>
      <c r="H676" s="113"/>
      <c r="I676" s="113"/>
      <c r="K676" s="15"/>
      <c r="L676" s="15"/>
      <c r="M676" s="15">
        <f t="shared" si="30"/>
        <v>1</v>
      </c>
      <c r="N676" s="15" t="str">
        <f t="shared" si="31"/>
        <v>-</v>
      </c>
      <c r="O676" s="150">
        <f t="shared" si="32"/>
        <v>0</v>
      </c>
      <c r="P676" s="15" t="str">
        <f>IF(COUNTIF('Personálie dobrovolníků '!U:X,N676)&gt;0,"ANO","")</f>
        <v/>
      </c>
      <c r="Q676" s="15"/>
    </row>
    <row r="677" spans="2:17" s="25" customFormat="1" x14ac:dyDescent="0.3">
      <c r="B677" s="15" t="str">
        <f>IF(A677="","",VLOOKUP(A677,Tabulka3[[Číslo smlouvy   u pravidelné činnosti]:[Příjmení]],3,0))</f>
        <v/>
      </c>
      <c r="C677" s="15" t="str">
        <f>IF(A677="","",VLOOKUP(A677,Tabulka3[[Číslo smlouvy   u pravidelné činnosti]:[Příjmení]],4,0))</f>
        <v/>
      </c>
      <c r="F677" s="94"/>
      <c r="H677" s="113"/>
      <c r="I677" s="113"/>
      <c r="K677" s="15"/>
      <c r="L677" s="15"/>
      <c r="M677" s="15">
        <f t="shared" si="30"/>
        <v>1</v>
      </c>
      <c r="N677" s="15" t="str">
        <f t="shared" si="31"/>
        <v>-</v>
      </c>
      <c r="O677" s="150">
        <f t="shared" si="32"/>
        <v>0</v>
      </c>
      <c r="P677" s="15" t="str">
        <f>IF(COUNTIF('Personálie dobrovolníků '!U:X,N677)&gt;0,"ANO","")</f>
        <v/>
      </c>
      <c r="Q677" s="15"/>
    </row>
    <row r="678" spans="2:17" s="25" customFormat="1" x14ac:dyDescent="0.3">
      <c r="B678" s="15" t="str">
        <f>IF(A678="","",VLOOKUP(A678,Tabulka3[[Číslo smlouvy   u pravidelné činnosti]:[Příjmení]],3,0))</f>
        <v/>
      </c>
      <c r="C678" s="15" t="str">
        <f>IF(A678="","",VLOOKUP(A678,Tabulka3[[Číslo smlouvy   u pravidelné činnosti]:[Příjmení]],4,0))</f>
        <v/>
      </c>
      <c r="F678" s="94"/>
      <c r="H678" s="113"/>
      <c r="I678" s="113"/>
      <c r="K678" s="15"/>
      <c r="L678" s="15"/>
      <c r="M678" s="15">
        <f t="shared" si="30"/>
        <v>1</v>
      </c>
      <c r="N678" s="15" t="str">
        <f t="shared" si="31"/>
        <v>-</v>
      </c>
      <c r="O678" s="150">
        <f t="shared" si="32"/>
        <v>0</v>
      </c>
      <c r="P678" s="15" t="str">
        <f>IF(COUNTIF('Personálie dobrovolníků '!U:X,N678)&gt;0,"ANO","")</f>
        <v/>
      </c>
      <c r="Q678" s="15"/>
    </row>
    <row r="679" spans="2:17" s="25" customFormat="1" x14ac:dyDescent="0.3">
      <c r="B679" s="15" t="str">
        <f>IF(A679="","",VLOOKUP(A679,Tabulka3[[Číslo smlouvy   u pravidelné činnosti]:[Příjmení]],3,0))</f>
        <v/>
      </c>
      <c r="C679" s="15" t="str">
        <f>IF(A679="","",VLOOKUP(A679,Tabulka3[[Číslo smlouvy   u pravidelné činnosti]:[Příjmení]],4,0))</f>
        <v/>
      </c>
      <c r="F679" s="94"/>
      <c r="H679" s="113"/>
      <c r="I679" s="113"/>
      <c r="K679" s="15"/>
      <c r="L679" s="15"/>
      <c r="M679" s="15">
        <f t="shared" si="30"/>
        <v>1</v>
      </c>
      <c r="N679" s="15" t="str">
        <f t="shared" si="31"/>
        <v>-</v>
      </c>
      <c r="O679" s="150">
        <f t="shared" si="32"/>
        <v>0</v>
      </c>
      <c r="P679" s="15" t="str">
        <f>IF(COUNTIF('Personálie dobrovolníků '!U:X,N679)&gt;0,"ANO","")</f>
        <v/>
      </c>
      <c r="Q679" s="15"/>
    </row>
    <row r="680" spans="2:17" s="25" customFormat="1" x14ac:dyDescent="0.3">
      <c r="B680" s="15" t="str">
        <f>IF(A680="","",VLOOKUP(A680,Tabulka3[[Číslo smlouvy   u pravidelné činnosti]:[Příjmení]],3,0))</f>
        <v/>
      </c>
      <c r="C680" s="15" t="str">
        <f>IF(A680="","",VLOOKUP(A680,Tabulka3[[Číslo smlouvy   u pravidelné činnosti]:[Příjmení]],4,0))</f>
        <v/>
      </c>
      <c r="F680" s="94"/>
      <c r="H680" s="113"/>
      <c r="I680" s="113"/>
      <c r="K680" s="15"/>
      <c r="L680" s="15"/>
      <c r="M680" s="15">
        <f t="shared" si="30"/>
        <v>1</v>
      </c>
      <c r="N680" s="15" t="str">
        <f t="shared" si="31"/>
        <v>-</v>
      </c>
      <c r="O680" s="150">
        <f t="shared" si="32"/>
        <v>0</v>
      </c>
      <c r="P680" s="15" t="str">
        <f>IF(COUNTIF('Personálie dobrovolníků '!U:X,N680)&gt;0,"ANO","")</f>
        <v/>
      </c>
      <c r="Q680" s="15"/>
    </row>
    <row r="681" spans="2:17" s="25" customFormat="1" x14ac:dyDescent="0.3">
      <c r="B681" s="15" t="str">
        <f>IF(A681="","",VLOOKUP(A681,Tabulka3[[Číslo smlouvy   u pravidelné činnosti]:[Příjmení]],3,0))</f>
        <v/>
      </c>
      <c r="C681" s="15" t="str">
        <f>IF(A681="","",VLOOKUP(A681,Tabulka3[[Číslo smlouvy   u pravidelné činnosti]:[Příjmení]],4,0))</f>
        <v/>
      </c>
      <c r="F681" s="94"/>
      <c r="H681" s="113"/>
      <c r="I681" s="113"/>
      <c r="K681" s="15"/>
      <c r="L681" s="15"/>
      <c r="M681" s="15">
        <f t="shared" si="30"/>
        <v>1</v>
      </c>
      <c r="N681" s="15" t="str">
        <f t="shared" si="31"/>
        <v>-</v>
      </c>
      <c r="O681" s="150">
        <f t="shared" si="32"/>
        <v>0</v>
      </c>
      <c r="P681" s="15" t="str">
        <f>IF(COUNTIF('Personálie dobrovolníků '!U:X,N681)&gt;0,"ANO","")</f>
        <v/>
      </c>
      <c r="Q681" s="15"/>
    </row>
    <row r="682" spans="2:17" s="25" customFormat="1" x14ac:dyDescent="0.3">
      <c r="B682" s="15" t="str">
        <f>IF(A682="","",VLOOKUP(A682,Tabulka3[[Číslo smlouvy   u pravidelné činnosti]:[Příjmení]],3,0))</f>
        <v/>
      </c>
      <c r="C682" s="15" t="str">
        <f>IF(A682="","",VLOOKUP(A682,Tabulka3[[Číslo smlouvy   u pravidelné činnosti]:[Příjmení]],4,0))</f>
        <v/>
      </c>
      <c r="F682" s="94"/>
      <c r="H682" s="113"/>
      <c r="I682" s="113"/>
      <c r="K682" s="15"/>
      <c r="L682" s="15"/>
      <c r="M682" s="15">
        <f t="shared" si="30"/>
        <v>1</v>
      </c>
      <c r="N682" s="15" t="str">
        <f t="shared" si="31"/>
        <v>-</v>
      </c>
      <c r="O682" s="150">
        <f t="shared" si="32"/>
        <v>0</v>
      </c>
      <c r="P682" s="15" t="str">
        <f>IF(COUNTIF('Personálie dobrovolníků '!U:X,N682)&gt;0,"ANO","")</f>
        <v/>
      </c>
      <c r="Q682" s="15"/>
    </row>
    <row r="683" spans="2:17" s="25" customFormat="1" x14ac:dyDescent="0.3">
      <c r="B683" s="15" t="str">
        <f>IF(A683="","",VLOOKUP(A683,Tabulka3[[Číslo smlouvy   u pravidelné činnosti]:[Příjmení]],3,0))</f>
        <v/>
      </c>
      <c r="C683" s="15" t="str">
        <f>IF(A683="","",VLOOKUP(A683,Tabulka3[[Číslo smlouvy   u pravidelné činnosti]:[Příjmení]],4,0))</f>
        <v/>
      </c>
      <c r="F683" s="94"/>
      <c r="H683" s="113"/>
      <c r="I683" s="113"/>
      <c r="K683" s="15"/>
      <c r="L683" s="15"/>
      <c r="M683" s="15">
        <f t="shared" si="30"/>
        <v>1</v>
      </c>
      <c r="N683" s="15" t="str">
        <f t="shared" si="31"/>
        <v>-</v>
      </c>
      <c r="O683" s="150">
        <f t="shared" si="32"/>
        <v>0</v>
      </c>
      <c r="P683" s="15" t="str">
        <f>IF(COUNTIF('Personálie dobrovolníků '!U:X,N683)&gt;0,"ANO","")</f>
        <v/>
      </c>
      <c r="Q683" s="15"/>
    </row>
    <row r="684" spans="2:17" s="25" customFormat="1" x14ac:dyDescent="0.3">
      <c r="B684" s="15" t="str">
        <f>IF(A684="","",VLOOKUP(A684,Tabulka3[[Číslo smlouvy   u pravidelné činnosti]:[Příjmení]],3,0))</f>
        <v/>
      </c>
      <c r="C684" s="15" t="str">
        <f>IF(A684="","",VLOOKUP(A684,Tabulka3[[Číslo smlouvy   u pravidelné činnosti]:[Příjmení]],4,0))</f>
        <v/>
      </c>
      <c r="F684" s="94"/>
      <c r="H684" s="113"/>
      <c r="I684" s="113"/>
      <c r="K684" s="15"/>
      <c r="L684" s="15"/>
      <c r="M684" s="15">
        <f t="shared" si="30"/>
        <v>1</v>
      </c>
      <c r="N684" s="15" t="str">
        <f t="shared" si="31"/>
        <v>-</v>
      </c>
      <c r="O684" s="150">
        <f t="shared" si="32"/>
        <v>0</v>
      </c>
      <c r="P684" s="15" t="str">
        <f>IF(COUNTIF('Personálie dobrovolníků '!U:X,N684)&gt;0,"ANO","")</f>
        <v/>
      </c>
      <c r="Q684" s="15"/>
    </row>
    <row r="685" spans="2:17" s="25" customFormat="1" x14ac:dyDescent="0.3">
      <c r="B685" s="15" t="str">
        <f>IF(A685="","",VLOOKUP(A685,Tabulka3[[Číslo smlouvy   u pravidelné činnosti]:[Příjmení]],3,0))</f>
        <v/>
      </c>
      <c r="C685" s="15" t="str">
        <f>IF(A685="","",VLOOKUP(A685,Tabulka3[[Číslo smlouvy   u pravidelné činnosti]:[Příjmení]],4,0))</f>
        <v/>
      </c>
      <c r="F685" s="94"/>
      <c r="H685" s="113"/>
      <c r="I685" s="113"/>
      <c r="K685" s="15"/>
      <c r="L685" s="15"/>
      <c r="M685" s="15">
        <f t="shared" si="30"/>
        <v>1</v>
      </c>
      <c r="N685" s="15" t="str">
        <f t="shared" si="31"/>
        <v>-</v>
      </c>
      <c r="O685" s="150">
        <f t="shared" si="32"/>
        <v>0</v>
      </c>
      <c r="P685" s="15" t="str">
        <f>IF(COUNTIF('Personálie dobrovolníků '!U:X,N685)&gt;0,"ANO","")</f>
        <v/>
      </c>
      <c r="Q685" s="15"/>
    </row>
    <row r="686" spans="2:17" s="25" customFormat="1" x14ac:dyDescent="0.3">
      <c r="B686" s="15" t="str">
        <f>IF(A686="","",VLOOKUP(A686,Tabulka3[[Číslo smlouvy   u pravidelné činnosti]:[Příjmení]],3,0))</f>
        <v/>
      </c>
      <c r="C686" s="15" t="str">
        <f>IF(A686="","",VLOOKUP(A686,Tabulka3[[Číslo smlouvy   u pravidelné činnosti]:[Příjmení]],4,0))</f>
        <v/>
      </c>
      <c r="F686" s="94"/>
      <c r="H686" s="113"/>
      <c r="I686" s="113"/>
      <c r="K686" s="15"/>
      <c r="L686" s="15"/>
      <c r="M686" s="15">
        <f t="shared" si="30"/>
        <v>1</v>
      </c>
      <c r="N686" s="15" t="str">
        <f t="shared" si="31"/>
        <v>-</v>
      </c>
      <c r="O686" s="150">
        <f t="shared" si="32"/>
        <v>0</v>
      </c>
      <c r="P686" s="15" t="str">
        <f>IF(COUNTIF('Personálie dobrovolníků '!U:X,N686)&gt;0,"ANO","")</f>
        <v/>
      </c>
      <c r="Q686" s="15"/>
    </row>
    <row r="687" spans="2:17" s="25" customFormat="1" x14ac:dyDescent="0.3">
      <c r="B687" s="15" t="str">
        <f>IF(A687="","",VLOOKUP(A687,Tabulka3[[Číslo smlouvy   u pravidelné činnosti]:[Příjmení]],3,0))</f>
        <v/>
      </c>
      <c r="C687" s="15" t="str">
        <f>IF(A687="","",VLOOKUP(A687,Tabulka3[[Číslo smlouvy   u pravidelné činnosti]:[Příjmení]],4,0))</f>
        <v/>
      </c>
      <c r="F687" s="94"/>
      <c r="H687" s="113"/>
      <c r="I687" s="113"/>
      <c r="K687" s="15"/>
      <c r="L687" s="15"/>
      <c r="M687" s="15">
        <f t="shared" si="30"/>
        <v>1</v>
      </c>
      <c r="N687" s="15" t="str">
        <f t="shared" si="31"/>
        <v>-</v>
      </c>
      <c r="O687" s="150">
        <f t="shared" si="32"/>
        <v>0</v>
      </c>
      <c r="P687" s="15" t="str">
        <f>IF(COUNTIF('Personálie dobrovolníků '!U:X,N687)&gt;0,"ANO","")</f>
        <v/>
      </c>
      <c r="Q687" s="15"/>
    </row>
    <row r="688" spans="2:17" s="25" customFormat="1" x14ac:dyDescent="0.3">
      <c r="B688" s="15" t="str">
        <f>IF(A688="","",VLOOKUP(A688,Tabulka3[[Číslo smlouvy   u pravidelné činnosti]:[Příjmení]],3,0))</f>
        <v/>
      </c>
      <c r="C688" s="15" t="str">
        <f>IF(A688="","",VLOOKUP(A688,Tabulka3[[Číslo smlouvy   u pravidelné činnosti]:[Příjmení]],4,0))</f>
        <v/>
      </c>
      <c r="F688" s="94"/>
      <c r="H688" s="113"/>
      <c r="I688" s="113"/>
      <c r="K688" s="15"/>
      <c r="L688" s="15"/>
      <c r="M688" s="15">
        <f t="shared" si="30"/>
        <v>1</v>
      </c>
      <c r="N688" s="15" t="str">
        <f t="shared" si="31"/>
        <v>-</v>
      </c>
      <c r="O688" s="150">
        <f t="shared" si="32"/>
        <v>0</v>
      </c>
      <c r="P688" s="15" t="str">
        <f>IF(COUNTIF('Personálie dobrovolníků '!U:X,N688)&gt;0,"ANO","")</f>
        <v/>
      </c>
      <c r="Q688" s="15"/>
    </row>
    <row r="689" spans="2:17" s="25" customFormat="1" x14ac:dyDescent="0.3">
      <c r="B689" s="15" t="str">
        <f>IF(A689="","",VLOOKUP(A689,Tabulka3[[Číslo smlouvy   u pravidelné činnosti]:[Příjmení]],3,0))</f>
        <v/>
      </c>
      <c r="C689" s="15" t="str">
        <f>IF(A689="","",VLOOKUP(A689,Tabulka3[[Číslo smlouvy   u pravidelné činnosti]:[Příjmení]],4,0))</f>
        <v/>
      </c>
      <c r="F689" s="94"/>
      <c r="H689" s="113"/>
      <c r="I689" s="113"/>
      <c r="K689" s="15"/>
      <c r="L689" s="15"/>
      <c r="M689" s="15">
        <f t="shared" si="30"/>
        <v>1</v>
      </c>
      <c r="N689" s="15" t="str">
        <f t="shared" si="31"/>
        <v>-</v>
      </c>
      <c r="O689" s="150">
        <f t="shared" si="32"/>
        <v>0</v>
      </c>
      <c r="P689" s="15" t="str">
        <f>IF(COUNTIF('Personálie dobrovolníků '!U:X,N689)&gt;0,"ANO","")</f>
        <v/>
      </c>
      <c r="Q689" s="15"/>
    </row>
    <row r="690" spans="2:17" s="25" customFormat="1" x14ac:dyDescent="0.3">
      <c r="B690" s="15" t="str">
        <f>IF(A690="","",VLOOKUP(A690,Tabulka3[[Číslo smlouvy   u pravidelné činnosti]:[Příjmení]],3,0))</f>
        <v/>
      </c>
      <c r="C690" s="15" t="str">
        <f>IF(A690="","",VLOOKUP(A690,Tabulka3[[Číslo smlouvy   u pravidelné činnosti]:[Příjmení]],4,0))</f>
        <v/>
      </c>
      <c r="F690" s="94"/>
      <c r="H690" s="113"/>
      <c r="I690" s="113"/>
      <c r="K690" s="15"/>
      <c r="L690" s="15"/>
      <c r="M690" s="15">
        <f t="shared" si="30"/>
        <v>1</v>
      </c>
      <c r="N690" s="15" t="str">
        <f t="shared" si="31"/>
        <v>-</v>
      </c>
      <c r="O690" s="150">
        <f t="shared" si="32"/>
        <v>0</v>
      </c>
      <c r="P690" s="15" t="str">
        <f>IF(COUNTIF('Personálie dobrovolníků '!U:X,N690)&gt;0,"ANO","")</f>
        <v/>
      </c>
      <c r="Q690" s="15"/>
    </row>
    <row r="691" spans="2:17" s="25" customFormat="1" x14ac:dyDescent="0.3">
      <c r="B691" s="15" t="str">
        <f>IF(A691="","",VLOOKUP(A691,Tabulka3[[Číslo smlouvy   u pravidelné činnosti]:[Příjmení]],3,0))</f>
        <v/>
      </c>
      <c r="C691" s="15" t="str">
        <f>IF(A691="","",VLOOKUP(A691,Tabulka3[[Číslo smlouvy   u pravidelné činnosti]:[Příjmení]],4,0))</f>
        <v/>
      </c>
      <c r="F691" s="94"/>
      <c r="H691" s="113"/>
      <c r="I691" s="113"/>
      <c r="K691" s="15"/>
      <c r="L691" s="15"/>
      <c r="M691" s="15">
        <f t="shared" si="30"/>
        <v>1</v>
      </c>
      <c r="N691" s="15" t="str">
        <f t="shared" si="31"/>
        <v>-</v>
      </c>
      <c r="O691" s="150">
        <f t="shared" si="32"/>
        <v>0</v>
      </c>
      <c r="P691" s="15" t="str">
        <f>IF(COUNTIF('Personálie dobrovolníků '!U:X,N691)&gt;0,"ANO","")</f>
        <v/>
      </c>
      <c r="Q691" s="15"/>
    </row>
    <row r="692" spans="2:17" s="25" customFormat="1" x14ac:dyDescent="0.3">
      <c r="B692" s="15" t="str">
        <f>IF(A692="","",VLOOKUP(A692,Tabulka3[[Číslo smlouvy   u pravidelné činnosti]:[Příjmení]],3,0))</f>
        <v/>
      </c>
      <c r="C692" s="15" t="str">
        <f>IF(A692="","",VLOOKUP(A692,Tabulka3[[Číslo smlouvy   u pravidelné činnosti]:[Příjmení]],4,0))</f>
        <v/>
      </c>
      <c r="F692" s="94"/>
      <c r="H692" s="113"/>
      <c r="I692" s="113"/>
      <c r="K692" s="15"/>
      <c r="L692" s="15"/>
      <c r="M692" s="15">
        <f t="shared" si="30"/>
        <v>1</v>
      </c>
      <c r="N692" s="15" t="str">
        <f t="shared" si="31"/>
        <v>-</v>
      </c>
      <c r="O692" s="150">
        <f t="shared" si="32"/>
        <v>0</v>
      </c>
      <c r="P692" s="15" t="str">
        <f>IF(COUNTIF('Personálie dobrovolníků '!U:X,N692)&gt;0,"ANO","")</f>
        <v/>
      </c>
      <c r="Q692" s="15"/>
    </row>
    <row r="693" spans="2:17" s="25" customFormat="1" x14ac:dyDescent="0.3">
      <c r="B693" s="15" t="str">
        <f>IF(A693="","",VLOOKUP(A693,Tabulka3[[Číslo smlouvy   u pravidelné činnosti]:[Příjmení]],3,0))</f>
        <v/>
      </c>
      <c r="C693" s="15" t="str">
        <f>IF(A693="","",VLOOKUP(A693,Tabulka3[[Číslo smlouvy   u pravidelné činnosti]:[Příjmení]],4,0))</f>
        <v/>
      </c>
      <c r="F693" s="94"/>
      <c r="H693" s="113"/>
      <c r="I693" s="113"/>
      <c r="K693" s="15"/>
      <c r="L693" s="15"/>
      <c r="M693" s="15">
        <f t="shared" si="30"/>
        <v>1</v>
      </c>
      <c r="N693" s="15" t="str">
        <f t="shared" si="31"/>
        <v>-</v>
      </c>
      <c r="O693" s="150">
        <f t="shared" si="32"/>
        <v>0</v>
      </c>
      <c r="P693" s="15" t="str">
        <f>IF(COUNTIF('Personálie dobrovolníků '!U:X,N693)&gt;0,"ANO","")</f>
        <v/>
      </c>
      <c r="Q693" s="15"/>
    </row>
    <row r="694" spans="2:17" s="25" customFormat="1" x14ac:dyDescent="0.3">
      <c r="B694" s="15" t="str">
        <f>IF(A694="","",VLOOKUP(A694,Tabulka3[[Číslo smlouvy   u pravidelné činnosti]:[Příjmení]],3,0))</f>
        <v/>
      </c>
      <c r="C694" s="15" t="str">
        <f>IF(A694="","",VLOOKUP(A694,Tabulka3[[Číslo smlouvy   u pravidelné činnosti]:[Příjmení]],4,0))</f>
        <v/>
      </c>
      <c r="F694" s="94"/>
      <c r="H694" s="113"/>
      <c r="I694" s="113"/>
      <c r="K694" s="15"/>
      <c r="L694" s="15"/>
      <c r="M694" s="15">
        <f t="shared" si="30"/>
        <v>1</v>
      </c>
      <c r="N694" s="15" t="str">
        <f t="shared" si="31"/>
        <v>-</v>
      </c>
      <c r="O694" s="150">
        <f t="shared" si="32"/>
        <v>0</v>
      </c>
      <c r="P694" s="15" t="str">
        <f>IF(COUNTIF('Personálie dobrovolníků '!U:X,N694)&gt;0,"ANO","")</f>
        <v/>
      </c>
      <c r="Q694" s="15"/>
    </row>
    <row r="695" spans="2:17" s="25" customFormat="1" x14ac:dyDescent="0.3">
      <c r="B695" s="15" t="str">
        <f>IF(A695="","",VLOOKUP(A695,Tabulka3[[Číslo smlouvy   u pravidelné činnosti]:[Příjmení]],3,0))</f>
        <v/>
      </c>
      <c r="C695" s="15" t="str">
        <f>IF(A695="","",VLOOKUP(A695,Tabulka3[[Číslo smlouvy   u pravidelné činnosti]:[Příjmení]],4,0))</f>
        <v/>
      </c>
      <c r="F695" s="94"/>
      <c r="H695" s="113"/>
      <c r="I695" s="113"/>
      <c r="K695" s="15"/>
      <c r="L695" s="15"/>
      <c r="M695" s="15">
        <f t="shared" si="30"/>
        <v>1</v>
      </c>
      <c r="N695" s="15" t="str">
        <f t="shared" si="31"/>
        <v>-</v>
      </c>
      <c r="O695" s="150">
        <f t="shared" si="32"/>
        <v>0</v>
      </c>
      <c r="P695" s="15" t="str">
        <f>IF(COUNTIF('Personálie dobrovolníků '!U:X,N695)&gt;0,"ANO","")</f>
        <v/>
      </c>
      <c r="Q695" s="15"/>
    </row>
    <row r="696" spans="2:17" s="25" customFormat="1" x14ac:dyDescent="0.3">
      <c r="B696" s="15" t="str">
        <f>IF(A696="","",VLOOKUP(A696,Tabulka3[[Číslo smlouvy   u pravidelné činnosti]:[Příjmení]],3,0))</f>
        <v/>
      </c>
      <c r="C696" s="15" t="str">
        <f>IF(A696="","",VLOOKUP(A696,Tabulka3[[Číslo smlouvy   u pravidelné činnosti]:[Příjmení]],4,0))</f>
        <v/>
      </c>
      <c r="F696" s="94"/>
      <c r="H696" s="113"/>
      <c r="I696" s="113"/>
      <c r="K696" s="15"/>
      <c r="L696" s="15"/>
      <c r="M696" s="15">
        <f t="shared" si="30"/>
        <v>1</v>
      </c>
      <c r="N696" s="15" t="str">
        <f t="shared" si="31"/>
        <v>-</v>
      </c>
      <c r="O696" s="150">
        <f t="shared" si="32"/>
        <v>0</v>
      </c>
      <c r="P696" s="15" t="str">
        <f>IF(COUNTIF('Personálie dobrovolníků '!U:X,N696)&gt;0,"ANO","")</f>
        <v/>
      </c>
      <c r="Q696" s="15"/>
    </row>
    <row r="697" spans="2:17" s="25" customFormat="1" x14ac:dyDescent="0.3">
      <c r="B697" s="15" t="str">
        <f>IF(A697="","",VLOOKUP(A697,Tabulka3[[Číslo smlouvy   u pravidelné činnosti]:[Příjmení]],3,0))</f>
        <v/>
      </c>
      <c r="C697" s="15" t="str">
        <f>IF(A697="","",VLOOKUP(A697,Tabulka3[[Číslo smlouvy   u pravidelné činnosti]:[Příjmení]],4,0))</f>
        <v/>
      </c>
      <c r="F697" s="94"/>
      <c r="H697" s="113"/>
      <c r="I697" s="113"/>
      <c r="K697" s="15"/>
      <c r="L697" s="15"/>
      <c r="M697" s="15">
        <f t="shared" si="30"/>
        <v>1</v>
      </c>
      <c r="N697" s="15" t="str">
        <f t="shared" si="31"/>
        <v>-</v>
      </c>
      <c r="O697" s="150">
        <f t="shared" si="32"/>
        <v>0</v>
      </c>
      <c r="P697" s="15" t="str">
        <f>IF(COUNTIF('Personálie dobrovolníků '!U:X,N697)&gt;0,"ANO","")</f>
        <v/>
      </c>
      <c r="Q697" s="15"/>
    </row>
    <row r="698" spans="2:17" s="25" customFormat="1" x14ac:dyDescent="0.3">
      <c r="B698" s="15" t="str">
        <f>IF(A698="","",VLOOKUP(A698,Tabulka3[[Číslo smlouvy   u pravidelné činnosti]:[Příjmení]],3,0))</f>
        <v/>
      </c>
      <c r="C698" s="15" t="str">
        <f>IF(A698="","",VLOOKUP(A698,Tabulka3[[Číslo smlouvy   u pravidelné činnosti]:[Příjmení]],4,0))</f>
        <v/>
      </c>
      <c r="F698" s="94"/>
      <c r="H698" s="113"/>
      <c r="I698" s="113"/>
      <c r="K698" s="15"/>
      <c r="L698" s="15"/>
      <c r="M698" s="15">
        <f t="shared" si="30"/>
        <v>1</v>
      </c>
      <c r="N698" s="15" t="str">
        <f t="shared" si="31"/>
        <v>-</v>
      </c>
      <c r="O698" s="150">
        <f t="shared" si="32"/>
        <v>0</v>
      </c>
      <c r="P698" s="15" t="str">
        <f>IF(COUNTIF('Personálie dobrovolníků '!U:X,N698)&gt;0,"ANO","")</f>
        <v/>
      </c>
      <c r="Q698" s="15"/>
    </row>
    <row r="699" spans="2:17" s="25" customFormat="1" x14ac:dyDescent="0.3">
      <c r="B699" s="15" t="str">
        <f>IF(A699="","",VLOOKUP(A699,Tabulka3[[Číslo smlouvy   u pravidelné činnosti]:[Příjmení]],3,0))</f>
        <v/>
      </c>
      <c r="C699" s="15" t="str">
        <f>IF(A699="","",VLOOKUP(A699,Tabulka3[[Číslo smlouvy   u pravidelné činnosti]:[Příjmení]],4,0))</f>
        <v/>
      </c>
      <c r="F699" s="94"/>
      <c r="H699" s="113"/>
      <c r="I699" s="113"/>
      <c r="K699" s="15"/>
      <c r="L699" s="15"/>
      <c r="M699" s="15">
        <f t="shared" si="30"/>
        <v>1</v>
      </c>
      <c r="N699" s="15" t="str">
        <f t="shared" si="31"/>
        <v>-</v>
      </c>
      <c r="O699" s="150">
        <f t="shared" si="32"/>
        <v>0</v>
      </c>
      <c r="P699" s="15" t="str">
        <f>IF(COUNTIF('Personálie dobrovolníků '!U:X,N699)&gt;0,"ANO","")</f>
        <v/>
      </c>
      <c r="Q699" s="15"/>
    </row>
    <row r="700" spans="2:17" s="25" customFormat="1" x14ac:dyDescent="0.3">
      <c r="B700" s="15" t="str">
        <f>IF(A700="","",VLOOKUP(A700,Tabulka3[[Číslo smlouvy   u pravidelné činnosti]:[Příjmení]],3,0))</f>
        <v/>
      </c>
      <c r="C700" s="15" t="str">
        <f>IF(A700="","",VLOOKUP(A700,Tabulka3[[Číslo smlouvy   u pravidelné činnosti]:[Příjmení]],4,0))</f>
        <v/>
      </c>
      <c r="F700" s="94"/>
      <c r="H700" s="113"/>
      <c r="I700" s="113"/>
      <c r="K700" s="15"/>
      <c r="L700" s="15"/>
      <c r="M700" s="15">
        <f t="shared" si="30"/>
        <v>1</v>
      </c>
      <c r="N700" s="15" t="str">
        <f t="shared" si="31"/>
        <v>-</v>
      </c>
      <c r="O700" s="150">
        <f t="shared" si="32"/>
        <v>0</v>
      </c>
      <c r="P700" s="15" t="str">
        <f>IF(COUNTIF('Personálie dobrovolníků '!U:X,N700)&gt;0,"ANO","")</f>
        <v/>
      </c>
      <c r="Q700" s="15"/>
    </row>
    <row r="701" spans="2:17" s="25" customFormat="1" x14ac:dyDescent="0.3">
      <c r="B701" s="15" t="str">
        <f>IF(A701="","",VLOOKUP(A701,Tabulka3[[Číslo smlouvy   u pravidelné činnosti]:[Příjmení]],3,0))</f>
        <v/>
      </c>
      <c r="C701" s="15" t="str">
        <f>IF(A701="","",VLOOKUP(A701,Tabulka3[[Číslo smlouvy   u pravidelné činnosti]:[Příjmení]],4,0))</f>
        <v/>
      </c>
      <c r="F701" s="94"/>
      <c r="H701" s="113"/>
      <c r="I701" s="113"/>
      <c r="K701" s="15"/>
      <c r="L701" s="15"/>
      <c r="M701" s="15">
        <f t="shared" si="30"/>
        <v>1</v>
      </c>
      <c r="N701" s="15" t="str">
        <f t="shared" si="31"/>
        <v>-</v>
      </c>
      <c r="O701" s="150">
        <f t="shared" si="32"/>
        <v>0</v>
      </c>
      <c r="P701" s="15" t="str">
        <f>IF(COUNTIF('Personálie dobrovolníků '!U:X,N701)&gt;0,"ANO","")</f>
        <v/>
      </c>
      <c r="Q701" s="15"/>
    </row>
    <row r="702" spans="2:17" s="25" customFormat="1" x14ac:dyDescent="0.3">
      <c r="B702" s="15" t="str">
        <f>IF(A702="","",VLOOKUP(A702,Tabulka3[[Číslo smlouvy   u pravidelné činnosti]:[Příjmení]],3,0))</f>
        <v/>
      </c>
      <c r="C702" s="15" t="str">
        <f>IF(A702="","",VLOOKUP(A702,Tabulka3[[Číslo smlouvy   u pravidelné činnosti]:[Příjmení]],4,0))</f>
        <v/>
      </c>
      <c r="F702" s="94"/>
      <c r="H702" s="113"/>
      <c r="I702" s="113"/>
      <c r="K702" s="15"/>
      <c r="L702" s="15"/>
      <c r="M702" s="15">
        <f t="shared" si="30"/>
        <v>1</v>
      </c>
      <c r="N702" s="15" t="str">
        <f t="shared" si="31"/>
        <v>-</v>
      </c>
      <c r="O702" s="150">
        <f t="shared" si="32"/>
        <v>0</v>
      </c>
      <c r="P702" s="15" t="str">
        <f>IF(COUNTIF('Personálie dobrovolníků '!U:X,N702)&gt;0,"ANO","")</f>
        <v/>
      </c>
      <c r="Q702" s="15"/>
    </row>
    <row r="703" spans="2:17" s="25" customFormat="1" x14ac:dyDescent="0.3">
      <c r="B703" s="15" t="str">
        <f>IF(A703="","",VLOOKUP(A703,Tabulka3[[Číslo smlouvy   u pravidelné činnosti]:[Příjmení]],3,0))</f>
        <v/>
      </c>
      <c r="C703" s="15" t="str">
        <f>IF(A703="","",VLOOKUP(A703,Tabulka3[[Číslo smlouvy   u pravidelné činnosti]:[Příjmení]],4,0))</f>
        <v/>
      </c>
      <c r="F703" s="94"/>
      <c r="H703" s="113"/>
      <c r="I703" s="113"/>
      <c r="K703" s="15"/>
      <c r="L703" s="15"/>
      <c r="M703" s="15">
        <f t="shared" si="30"/>
        <v>1</v>
      </c>
      <c r="N703" s="15" t="str">
        <f t="shared" si="31"/>
        <v>-</v>
      </c>
      <c r="O703" s="150">
        <f t="shared" si="32"/>
        <v>0</v>
      </c>
      <c r="P703" s="15" t="str">
        <f>IF(COUNTIF('Personálie dobrovolníků '!U:X,N703)&gt;0,"ANO","")</f>
        <v/>
      </c>
      <c r="Q703" s="15"/>
    </row>
    <row r="704" spans="2:17" s="25" customFormat="1" x14ac:dyDescent="0.3">
      <c r="B704" s="15" t="str">
        <f>IF(A704="","",VLOOKUP(A704,Tabulka3[[Číslo smlouvy   u pravidelné činnosti]:[Příjmení]],3,0))</f>
        <v/>
      </c>
      <c r="C704" s="15" t="str">
        <f>IF(A704="","",VLOOKUP(A704,Tabulka3[[Číslo smlouvy   u pravidelné činnosti]:[Příjmení]],4,0))</f>
        <v/>
      </c>
      <c r="F704" s="94"/>
      <c r="H704" s="113"/>
      <c r="I704" s="113"/>
      <c r="K704" s="15"/>
      <c r="L704" s="15"/>
      <c r="M704" s="15">
        <f t="shared" si="30"/>
        <v>1</v>
      </c>
      <c r="N704" s="15" t="str">
        <f t="shared" si="31"/>
        <v>-</v>
      </c>
      <c r="O704" s="150">
        <f t="shared" si="32"/>
        <v>0</v>
      </c>
      <c r="P704" s="15" t="str">
        <f>IF(COUNTIF('Personálie dobrovolníků '!U:X,N704)&gt;0,"ANO","")</f>
        <v/>
      </c>
      <c r="Q704" s="15"/>
    </row>
    <row r="705" spans="2:17" s="25" customFormat="1" x14ac:dyDescent="0.3">
      <c r="B705" s="15" t="str">
        <f>IF(A705="","",VLOOKUP(A705,Tabulka3[[Číslo smlouvy   u pravidelné činnosti]:[Příjmení]],3,0))</f>
        <v/>
      </c>
      <c r="C705" s="15" t="str">
        <f>IF(A705="","",VLOOKUP(A705,Tabulka3[[Číslo smlouvy   u pravidelné činnosti]:[Příjmení]],4,0))</f>
        <v/>
      </c>
      <c r="F705" s="94"/>
      <c r="H705" s="113"/>
      <c r="I705" s="113"/>
      <c r="K705" s="15"/>
      <c r="L705" s="15"/>
      <c r="M705" s="15">
        <f t="shared" si="30"/>
        <v>1</v>
      </c>
      <c r="N705" s="15" t="str">
        <f t="shared" si="31"/>
        <v>-</v>
      </c>
      <c r="O705" s="150">
        <f t="shared" si="32"/>
        <v>0</v>
      </c>
      <c r="P705" s="15" t="str">
        <f>IF(COUNTIF('Personálie dobrovolníků '!U:X,N705)&gt;0,"ANO","")</f>
        <v/>
      </c>
      <c r="Q705" s="15"/>
    </row>
    <row r="706" spans="2:17" s="25" customFormat="1" x14ac:dyDescent="0.3">
      <c r="B706" s="15" t="str">
        <f>IF(A706="","",VLOOKUP(A706,Tabulka3[[Číslo smlouvy   u pravidelné činnosti]:[Příjmení]],3,0))</f>
        <v/>
      </c>
      <c r="C706" s="15" t="str">
        <f>IF(A706="","",VLOOKUP(A706,Tabulka3[[Číslo smlouvy   u pravidelné činnosti]:[Příjmení]],4,0))</f>
        <v/>
      </c>
      <c r="F706" s="94"/>
      <c r="H706" s="113"/>
      <c r="I706" s="113"/>
      <c r="K706" s="15"/>
      <c r="L706" s="15"/>
      <c r="M706" s="15">
        <f t="shared" si="30"/>
        <v>1</v>
      </c>
      <c r="N706" s="15" t="str">
        <f t="shared" si="31"/>
        <v>-</v>
      </c>
      <c r="O706" s="150">
        <f t="shared" si="32"/>
        <v>0</v>
      </c>
      <c r="P706" s="15" t="str">
        <f>IF(COUNTIF('Personálie dobrovolníků '!U:X,N706)&gt;0,"ANO","")</f>
        <v/>
      </c>
      <c r="Q706" s="15"/>
    </row>
    <row r="707" spans="2:17" s="25" customFormat="1" x14ac:dyDescent="0.3">
      <c r="B707" s="15" t="str">
        <f>IF(A707="","",VLOOKUP(A707,Tabulka3[[Číslo smlouvy   u pravidelné činnosti]:[Příjmení]],3,0))</f>
        <v/>
      </c>
      <c r="C707" s="15" t="str">
        <f>IF(A707="","",VLOOKUP(A707,Tabulka3[[Číslo smlouvy   u pravidelné činnosti]:[Příjmení]],4,0))</f>
        <v/>
      </c>
      <c r="F707" s="94"/>
      <c r="H707" s="113"/>
      <c r="I707" s="113"/>
      <c r="K707" s="15"/>
      <c r="L707" s="15"/>
      <c r="M707" s="15">
        <f t="shared" si="30"/>
        <v>1</v>
      </c>
      <c r="N707" s="15" t="str">
        <f t="shared" si="31"/>
        <v>-</v>
      </c>
      <c r="O707" s="150">
        <f t="shared" si="32"/>
        <v>0</v>
      </c>
      <c r="P707" s="15" t="str">
        <f>IF(COUNTIF('Personálie dobrovolníků '!U:X,N707)&gt;0,"ANO","")</f>
        <v/>
      </c>
      <c r="Q707" s="15"/>
    </row>
    <row r="708" spans="2:17" s="25" customFormat="1" x14ac:dyDescent="0.3">
      <c r="B708" s="15" t="str">
        <f>IF(A708="","",VLOOKUP(A708,Tabulka3[[Číslo smlouvy   u pravidelné činnosti]:[Příjmení]],3,0))</f>
        <v/>
      </c>
      <c r="C708" s="15" t="str">
        <f>IF(A708="","",VLOOKUP(A708,Tabulka3[[Číslo smlouvy   u pravidelné činnosti]:[Příjmení]],4,0))</f>
        <v/>
      </c>
      <c r="F708" s="94"/>
      <c r="H708" s="113"/>
      <c r="I708" s="113"/>
      <c r="K708" s="15"/>
      <c r="L708" s="15"/>
      <c r="M708" s="15">
        <f t="shared" ref="M708:M771" si="33">IF(OR(
   AND($H708=$K$12, $I708=$L$4),
   AND($H708=$K$12, $I708=$L$5),
   AND($H708=$K$12, $I708=$L$6),
   AND($H708=$K$12, $I708=$L$7),
   AND($H708=$K$11, $I708=$L$4),
   AND($H708=$K$11, $I708=$L$5),
   AND($H708=$K$11, $I708=$L$6),
   AND($H708=$K$11, $I708=$L$7),
   AND($H708=$K$5, $I708=$L$5),
   AND($H708=$K$6, $I708=$L$4),
   AND($H708=$K$6, $I708=$L$5),
   AND($H708=$K$6, $I708=$L$7),
   AND($H708=$K$4, $I708=$L$6),
), 0, 1)</f>
        <v>1</v>
      </c>
      <c r="N708" s="15" t="str">
        <f t="shared" ref="N708:N771" si="34">A708 &amp; "-" &amp; J708</f>
        <v>-</v>
      </c>
      <c r="O708" s="150">
        <f t="shared" ref="O708:O771" si="35">IF(AND(M708&lt;&gt;0, P708="ANO"), 1, 0)</f>
        <v>0</v>
      </c>
      <c r="P708" s="15" t="str">
        <f>IF(COUNTIF('Personálie dobrovolníků '!U:X,N708)&gt;0,"ANO","")</f>
        <v/>
      </c>
      <c r="Q708" s="15"/>
    </row>
    <row r="709" spans="2:17" s="25" customFormat="1" x14ac:dyDescent="0.3">
      <c r="B709" s="15" t="str">
        <f>IF(A709="","",VLOOKUP(A709,Tabulka3[[Číslo smlouvy   u pravidelné činnosti]:[Příjmení]],3,0))</f>
        <v/>
      </c>
      <c r="C709" s="15" t="str">
        <f>IF(A709="","",VLOOKUP(A709,Tabulka3[[Číslo smlouvy   u pravidelné činnosti]:[Příjmení]],4,0))</f>
        <v/>
      </c>
      <c r="F709" s="94"/>
      <c r="H709" s="113"/>
      <c r="I709" s="113"/>
      <c r="K709" s="15"/>
      <c r="L709" s="15"/>
      <c r="M709" s="15">
        <f t="shared" si="33"/>
        <v>1</v>
      </c>
      <c r="N709" s="15" t="str">
        <f t="shared" si="34"/>
        <v>-</v>
      </c>
      <c r="O709" s="150">
        <f t="shared" si="35"/>
        <v>0</v>
      </c>
      <c r="P709" s="15" t="str">
        <f>IF(COUNTIF('Personálie dobrovolníků '!U:X,N709)&gt;0,"ANO","")</f>
        <v/>
      </c>
      <c r="Q709" s="15"/>
    </row>
    <row r="710" spans="2:17" s="25" customFormat="1" x14ac:dyDescent="0.3">
      <c r="B710" s="15" t="str">
        <f>IF(A710="","",VLOOKUP(A710,Tabulka3[[Číslo smlouvy   u pravidelné činnosti]:[Příjmení]],3,0))</f>
        <v/>
      </c>
      <c r="C710" s="15" t="str">
        <f>IF(A710="","",VLOOKUP(A710,Tabulka3[[Číslo smlouvy   u pravidelné činnosti]:[Příjmení]],4,0))</f>
        <v/>
      </c>
      <c r="F710" s="94"/>
      <c r="H710" s="113"/>
      <c r="I710" s="113"/>
      <c r="K710" s="15"/>
      <c r="L710" s="15"/>
      <c r="M710" s="15">
        <f t="shared" si="33"/>
        <v>1</v>
      </c>
      <c r="N710" s="15" t="str">
        <f t="shared" si="34"/>
        <v>-</v>
      </c>
      <c r="O710" s="150">
        <f t="shared" si="35"/>
        <v>0</v>
      </c>
      <c r="P710" s="15" t="str">
        <f>IF(COUNTIF('Personálie dobrovolníků '!U:X,N710)&gt;0,"ANO","")</f>
        <v/>
      </c>
      <c r="Q710" s="15"/>
    </row>
    <row r="711" spans="2:17" s="25" customFormat="1" x14ac:dyDescent="0.3">
      <c r="B711" s="15" t="str">
        <f>IF(A711="","",VLOOKUP(A711,Tabulka3[[Číslo smlouvy   u pravidelné činnosti]:[Příjmení]],3,0))</f>
        <v/>
      </c>
      <c r="C711" s="15" t="str">
        <f>IF(A711="","",VLOOKUP(A711,Tabulka3[[Číslo smlouvy   u pravidelné činnosti]:[Příjmení]],4,0))</f>
        <v/>
      </c>
      <c r="F711" s="94"/>
      <c r="H711" s="113"/>
      <c r="I711" s="113"/>
      <c r="K711" s="15"/>
      <c r="L711" s="15"/>
      <c r="M711" s="15">
        <f t="shared" si="33"/>
        <v>1</v>
      </c>
      <c r="N711" s="15" t="str">
        <f t="shared" si="34"/>
        <v>-</v>
      </c>
      <c r="O711" s="150">
        <f t="shared" si="35"/>
        <v>0</v>
      </c>
      <c r="P711" s="15" t="str">
        <f>IF(COUNTIF('Personálie dobrovolníků '!U:X,N711)&gt;0,"ANO","")</f>
        <v/>
      </c>
      <c r="Q711" s="15"/>
    </row>
    <row r="712" spans="2:17" s="25" customFormat="1" x14ac:dyDescent="0.3">
      <c r="B712" s="15" t="str">
        <f>IF(A712="","",VLOOKUP(A712,Tabulka3[[Číslo smlouvy   u pravidelné činnosti]:[Příjmení]],3,0))</f>
        <v/>
      </c>
      <c r="C712" s="15" t="str">
        <f>IF(A712="","",VLOOKUP(A712,Tabulka3[[Číslo smlouvy   u pravidelné činnosti]:[Příjmení]],4,0))</f>
        <v/>
      </c>
      <c r="F712" s="94"/>
      <c r="H712" s="113"/>
      <c r="I712" s="113"/>
      <c r="K712" s="15"/>
      <c r="L712" s="15"/>
      <c r="M712" s="15">
        <f t="shared" si="33"/>
        <v>1</v>
      </c>
      <c r="N712" s="15" t="str">
        <f t="shared" si="34"/>
        <v>-</v>
      </c>
      <c r="O712" s="150">
        <f t="shared" si="35"/>
        <v>0</v>
      </c>
      <c r="P712" s="15" t="str">
        <f>IF(COUNTIF('Personálie dobrovolníků '!U:X,N712)&gt;0,"ANO","")</f>
        <v/>
      </c>
      <c r="Q712" s="15"/>
    </row>
    <row r="713" spans="2:17" s="25" customFormat="1" x14ac:dyDescent="0.3">
      <c r="B713" s="15" t="str">
        <f>IF(A713="","",VLOOKUP(A713,Tabulka3[[Číslo smlouvy   u pravidelné činnosti]:[Příjmení]],3,0))</f>
        <v/>
      </c>
      <c r="C713" s="15" t="str">
        <f>IF(A713="","",VLOOKUP(A713,Tabulka3[[Číslo smlouvy   u pravidelné činnosti]:[Příjmení]],4,0))</f>
        <v/>
      </c>
      <c r="F713" s="94"/>
      <c r="H713" s="113"/>
      <c r="I713" s="113"/>
      <c r="K713" s="15"/>
      <c r="L713" s="15"/>
      <c r="M713" s="15">
        <f t="shared" si="33"/>
        <v>1</v>
      </c>
      <c r="N713" s="15" t="str">
        <f t="shared" si="34"/>
        <v>-</v>
      </c>
      <c r="O713" s="150">
        <f t="shared" si="35"/>
        <v>0</v>
      </c>
      <c r="P713" s="15" t="str">
        <f>IF(COUNTIF('Personálie dobrovolníků '!U:X,N713)&gt;0,"ANO","")</f>
        <v/>
      </c>
      <c r="Q713" s="15"/>
    </row>
    <row r="714" spans="2:17" s="25" customFormat="1" x14ac:dyDescent="0.3">
      <c r="B714" s="15" t="str">
        <f>IF(A714="","",VLOOKUP(A714,Tabulka3[[Číslo smlouvy   u pravidelné činnosti]:[Příjmení]],3,0))</f>
        <v/>
      </c>
      <c r="C714" s="15" t="str">
        <f>IF(A714="","",VLOOKUP(A714,Tabulka3[[Číslo smlouvy   u pravidelné činnosti]:[Příjmení]],4,0))</f>
        <v/>
      </c>
      <c r="F714" s="94"/>
      <c r="H714" s="113"/>
      <c r="I714" s="113"/>
      <c r="K714" s="15"/>
      <c r="L714" s="15"/>
      <c r="M714" s="15">
        <f t="shared" si="33"/>
        <v>1</v>
      </c>
      <c r="N714" s="15" t="str">
        <f t="shared" si="34"/>
        <v>-</v>
      </c>
      <c r="O714" s="150">
        <f t="shared" si="35"/>
        <v>0</v>
      </c>
      <c r="P714" s="15" t="str">
        <f>IF(COUNTIF('Personálie dobrovolníků '!U:X,N714)&gt;0,"ANO","")</f>
        <v/>
      </c>
      <c r="Q714" s="15"/>
    </row>
    <row r="715" spans="2:17" s="25" customFormat="1" x14ac:dyDescent="0.3">
      <c r="B715" s="15" t="str">
        <f>IF(A715="","",VLOOKUP(A715,Tabulka3[[Číslo smlouvy   u pravidelné činnosti]:[Příjmení]],3,0))</f>
        <v/>
      </c>
      <c r="C715" s="15" t="str">
        <f>IF(A715="","",VLOOKUP(A715,Tabulka3[[Číslo smlouvy   u pravidelné činnosti]:[Příjmení]],4,0))</f>
        <v/>
      </c>
      <c r="F715" s="94"/>
      <c r="H715" s="113"/>
      <c r="I715" s="113"/>
      <c r="K715" s="15"/>
      <c r="L715" s="15"/>
      <c r="M715" s="15">
        <f t="shared" si="33"/>
        <v>1</v>
      </c>
      <c r="N715" s="15" t="str">
        <f t="shared" si="34"/>
        <v>-</v>
      </c>
      <c r="O715" s="150">
        <f t="shared" si="35"/>
        <v>0</v>
      </c>
      <c r="P715" s="15" t="str">
        <f>IF(COUNTIF('Personálie dobrovolníků '!U:X,N715)&gt;0,"ANO","")</f>
        <v/>
      </c>
      <c r="Q715" s="15"/>
    </row>
    <row r="716" spans="2:17" s="25" customFormat="1" x14ac:dyDescent="0.3">
      <c r="B716" s="15" t="str">
        <f>IF(A716="","",VLOOKUP(A716,Tabulka3[[Číslo smlouvy   u pravidelné činnosti]:[Příjmení]],3,0))</f>
        <v/>
      </c>
      <c r="C716" s="15" t="str">
        <f>IF(A716="","",VLOOKUP(A716,Tabulka3[[Číslo smlouvy   u pravidelné činnosti]:[Příjmení]],4,0))</f>
        <v/>
      </c>
      <c r="F716" s="94"/>
      <c r="H716" s="113"/>
      <c r="I716" s="113"/>
      <c r="K716" s="15"/>
      <c r="L716" s="15"/>
      <c r="M716" s="15">
        <f t="shared" si="33"/>
        <v>1</v>
      </c>
      <c r="N716" s="15" t="str">
        <f t="shared" si="34"/>
        <v>-</v>
      </c>
      <c r="O716" s="150">
        <f t="shared" si="35"/>
        <v>0</v>
      </c>
      <c r="P716" s="15" t="str">
        <f>IF(COUNTIF('Personálie dobrovolníků '!U:X,N716)&gt;0,"ANO","")</f>
        <v/>
      </c>
      <c r="Q716" s="15"/>
    </row>
    <row r="717" spans="2:17" s="25" customFormat="1" x14ac:dyDescent="0.3">
      <c r="B717" s="15" t="str">
        <f>IF(A717="","",VLOOKUP(A717,Tabulka3[[Číslo smlouvy   u pravidelné činnosti]:[Příjmení]],3,0))</f>
        <v/>
      </c>
      <c r="C717" s="15" t="str">
        <f>IF(A717="","",VLOOKUP(A717,Tabulka3[[Číslo smlouvy   u pravidelné činnosti]:[Příjmení]],4,0))</f>
        <v/>
      </c>
      <c r="F717" s="94"/>
      <c r="H717" s="113"/>
      <c r="I717" s="113"/>
      <c r="K717" s="15"/>
      <c r="L717" s="15"/>
      <c r="M717" s="15">
        <f t="shared" si="33"/>
        <v>1</v>
      </c>
      <c r="N717" s="15" t="str">
        <f t="shared" si="34"/>
        <v>-</v>
      </c>
      <c r="O717" s="150">
        <f t="shared" si="35"/>
        <v>0</v>
      </c>
      <c r="P717" s="15" t="str">
        <f>IF(COUNTIF('Personálie dobrovolníků '!U:X,N717)&gt;0,"ANO","")</f>
        <v/>
      </c>
      <c r="Q717" s="15"/>
    </row>
    <row r="718" spans="2:17" s="25" customFormat="1" x14ac:dyDescent="0.3">
      <c r="B718" s="15" t="str">
        <f>IF(A718="","",VLOOKUP(A718,Tabulka3[[Číslo smlouvy   u pravidelné činnosti]:[Příjmení]],3,0))</f>
        <v/>
      </c>
      <c r="C718" s="15" t="str">
        <f>IF(A718="","",VLOOKUP(A718,Tabulka3[[Číslo smlouvy   u pravidelné činnosti]:[Příjmení]],4,0))</f>
        <v/>
      </c>
      <c r="F718" s="94"/>
      <c r="H718" s="113"/>
      <c r="I718" s="113"/>
      <c r="K718" s="15"/>
      <c r="L718" s="15"/>
      <c r="M718" s="15">
        <f t="shared" si="33"/>
        <v>1</v>
      </c>
      <c r="N718" s="15" t="str">
        <f t="shared" si="34"/>
        <v>-</v>
      </c>
      <c r="O718" s="150">
        <f t="shared" si="35"/>
        <v>0</v>
      </c>
      <c r="P718" s="15" t="str">
        <f>IF(COUNTIF('Personálie dobrovolníků '!U:X,N718)&gt;0,"ANO","")</f>
        <v/>
      </c>
      <c r="Q718" s="15"/>
    </row>
    <row r="719" spans="2:17" s="25" customFormat="1" x14ac:dyDescent="0.3">
      <c r="B719" s="15" t="str">
        <f>IF(A719="","",VLOOKUP(A719,Tabulka3[[Číslo smlouvy   u pravidelné činnosti]:[Příjmení]],3,0))</f>
        <v/>
      </c>
      <c r="C719" s="15" t="str">
        <f>IF(A719="","",VLOOKUP(A719,Tabulka3[[Číslo smlouvy   u pravidelné činnosti]:[Příjmení]],4,0))</f>
        <v/>
      </c>
      <c r="F719" s="94"/>
      <c r="H719" s="113"/>
      <c r="I719" s="113"/>
      <c r="K719" s="15"/>
      <c r="L719" s="15"/>
      <c r="M719" s="15">
        <f t="shared" si="33"/>
        <v>1</v>
      </c>
      <c r="N719" s="15" t="str">
        <f t="shared" si="34"/>
        <v>-</v>
      </c>
      <c r="O719" s="150">
        <f t="shared" si="35"/>
        <v>0</v>
      </c>
      <c r="P719" s="15" t="str">
        <f>IF(COUNTIF('Personálie dobrovolníků '!U:X,N719)&gt;0,"ANO","")</f>
        <v/>
      </c>
      <c r="Q719" s="15"/>
    </row>
    <row r="720" spans="2:17" s="25" customFormat="1" x14ac:dyDescent="0.3">
      <c r="B720" s="15" t="str">
        <f>IF(A720="","",VLOOKUP(A720,Tabulka3[[Číslo smlouvy   u pravidelné činnosti]:[Příjmení]],3,0))</f>
        <v/>
      </c>
      <c r="C720" s="15" t="str">
        <f>IF(A720="","",VLOOKUP(A720,Tabulka3[[Číslo smlouvy   u pravidelné činnosti]:[Příjmení]],4,0))</f>
        <v/>
      </c>
      <c r="F720" s="94"/>
      <c r="H720" s="113"/>
      <c r="I720" s="113"/>
      <c r="K720" s="15"/>
      <c r="L720" s="15"/>
      <c r="M720" s="15">
        <f t="shared" si="33"/>
        <v>1</v>
      </c>
      <c r="N720" s="15" t="str">
        <f t="shared" si="34"/>
        <v>-</v>
      </c>
      <c r="O720" s="150">
        <f t="shared" si="35"/>
        <v>0</v>
      </c>
      <c r="P720" s="15" t="str">
        <f>IF(COUNTIF('Personálie dobrovolníků '!U:X,N720)&gt;0,"ANO","")</f>
        <v/>
      </c>
      <c r="Q720" s="15"/>
    </row>
    <row r="721" spans="2:17" s="25" customFormat="1" x14ac:dyDescent="0.3">
      <c r="B721" s="15" t="str">
        <f>IF(A721="","",VLOOKUP(A721,Tabulka3[[Číslo smlouvy   u pravidelné činnosti]:[Příjmení]],3,0))</f>
        <v/>
      </c>
      <c r="C721" s="15" t="str">
        <f>IF(A721="","",VLOOKUP(A721,Tabulka3[[Číslo smlouvy   u pravidelné činnosti]:[Příjmení]],4,0))</f>
        <v/>
      </c>
      <c r="F721" s="94"/>
      <c r="H721" s="113"/>
      <c r="I721" s="113"/>
      <c r="K721" s="15"/>
      <c r="L721" s="15"/>
      <c r="M721" s="15">
        <f t="shared" si="33"/>
        <v>1</v>
      </c>
      <c r="N721" s="15" t="str">
        <f t="shared" si="34"/>
        <v>-</v>
      </c>
      <c r="O721" s="150">
        <f t="shared" si="35"/>
        <v>0</v>
      </c>
      <c r="P721" s="15" t="str">
        <f>IF(COUNTIF('Personálie dobrovolníků '!U:X,N721)&gt;0,"ANO","")</f>
        <v/>
      </c>
      <c r="Q721" s="15"/>
    </row>
    <row r="722" spans="2:17" s="25" customFormat="1" x14ac:dyDescent="0.3">
      <c r="B722" s="15" t="str">
        <f>IF(A722="","",VLOOKUP(A722,Tabulka3[[Číslo smlouvy   u pravidelné činnosti]:[Příjmení]],3,0))</f>
        <v/>
      </c>
      <c r="C722" s="15" t="str">
        <f>IF(A722="","",VLOOKUP(A722,Tabulka3[[Číslo smlouvy   u pravidelné činnosti]:[Příjmení]],4,0))</f>
        <v/>
      </c>
      <c r="F722" s="94"/>
      <c r="H722" s="113"/>
      <c r="I722" s="113"/>
      <c r="K722" s="15"/>
      <c r="L722" s="15"/>
      <c r="M722" s="15">
        <f t="shared" si="33"/>
        <v>1</v>
      </c>
      <c r="N722" s="15" t="str">
        <f t="shared" si="34"/>
        <v>-</v>
      </c>
      <c r="O722" s="150">
        <f t="shared" si="35"/>
        <v>0</v>
      </c>
      <c r="P722" s="15" t="str">
        <f>IF(COUNTIF('Personálie dobrovolníků '!U:X,N722)&gt;0,"ANO","")</f>
        <v/>
      </c>
      <c r="Q722" s="15"/>
    </row>
    <row r="723" spans="2:17" s="25" customFormat="1" x14ac:dyDescent="0.3">
      <c r="B723" s="15" t="str">
        <f>IF(A723="","",VLOOKUP(A723,Tabulka3[[Číslo smlouvy   u pravidelné činnosti]:[Příjmení]],3,0))</f>
        <v/>
      </c>
      <c r="C723" s="15" t="str">
        <f>IF(A723="","",VLOOKUP(A723,Tabulka3[[Číslo smlouvy   u pravidelné činnosti]:[Příjmení]],4,0))</f>
        <v/>
      </c>
      <c r="F723" s="94"/>
      <c r="H723" s="113"/>
      <c r="I723" s="113"/>
      <c r="K723" s="15"/>
      <c r="L723" s="15"/>
      <c r="M723" s="15">
        <f t="shared" si="33"/>
        <v>1</v>
      </c>
      <c r="N723" s="15" t="str">
        <f t="shared" si="34"/>
        <v>-</v>
      </c>
      <c r="O723" s="150">
        <f t="shared" si="35"/>
        <v>0</v>
      </c>
      <c r="P723" s="15" t="str">
        <f>IF(COUNTIF('Personálie dobrovolníků '!U:X,N723)&gt;0,"ANO","")</f>
        <v/>
      </c>
      <c r="Q723" s="15"/>
    </row>
    <row r="724" spans="2:17" s="25" customFormat="1" x14ac:dyDescent="0.3">
      <c r="B724" s="15" t="str">
        <f>IF(A724="","",VLOOKUP(A724,Tabulka3[[Číslo smlouvy   u pravidelné činnosti]:[Příjmení]],3,0))</f>
        <v/>
      </c>
      <c r="C724" s="15" t="str">
        <f>IF(A724="","",VLOOKUP(A724,Tabulka3[[Číslo smlouvy   u pravidelné činnosti]:[Příjmení]],4,0))</f>
        <v/>
      </c>
      <c r="F724" s="94"/>
      <c r="H724" s="113"/>
      <c r="I724" s="113"/>
      <c r="K724" s="15"/>
      <c r="L724" s="15"/>
      <c r="M724" s="15">
        <f t="shared" si="33"/>
        <v>1</v>
      </c>
      <c r="N724" s="15" t="str">
        <f t="shared" si="34"/>
        <v>-</v>
      </c>
      <c r="O724" s="150">
        <f t="shared" si="35"/>
        <v>0</v>
      </c>
      <c r="P724" s="15" t="str">
        <f>IF(COUNTIF('Personálie dobrovolníků '!U:X,N724)&gt;0,"ANO","")</f>
        <v/>
      </c>
      <c r="Q724" s="15"/>
    </row>
    <row r="725" spans="2:17" s="25" customFormat="1" x14ac:dyDescent="0.3">
      <c r="B725" s="15" t="str">
        <f>IF(A725="","",VLOOKUP(A725,Tabulka3[[Číslo smlouvy   u pravidelné činnosti]:[Příjmení]],3,0))</f>
        <v/>
      </c>
      <c r="C725" s="15" t="str">
        <f>IF(A725="","",VLOOKUP(A725,Tabulka3[[Číslo smlouvy   u pravidelné činnosti]:[Příjmení]],4,0))</f>
        <v/>
      </c>
      <c r="F725" s="94"/>
      <c r="H725" s="113"/>
      <c r="I725" s="113"/>
      <c r="K725" s="15"/>
      <c r="L725" s="15"/>
      <c r="M725" s="15">
        <f t="shared" si="33"/>
        <v>1</v>
      </c>
      <c r="N725" s="15" t="str">
        <f t="shared" si="34"/>
        <v>-</v>
      </c>
      <c r="O725" s="150">
        <f t="shared" si="35"/>
        <v>0</v>
      </c>
      <c r="P725" s="15" t="str">
        <f>IF(COUNTIF('Personálie dobrovolníků '!U:X,N725)&gt;0,"ANO","")</f>
        <v/>
      </c>
      <c r="Q725" s="15"/>
    </row>
    <row r="726" spans="2:17" s="25" customFormat="1" x14ac:dyDescent="0.3">
      <c r="B726" s="15" t="str">
        <f>IF(A726="","",VLOOKUP(A726,Tabulka3[[Číslo smlouvy   u pravidelné činnosti]:[Příjmení]],3,0))</f>
        <v/>
      </c>
      <c r="C726" s="15" t="str">
        <f>IF(A726="","",VLOOKUP(A726,Tabulka3[[Číslo smlouvy   u pravidelné činnosti]:[Příjmení]],4,0))</f>
        <v/>
      </c>
      <c r="F726" s="94"/>
      <c r="H726" s="113"/>
      <c r="I726" s="113"/>
      <c r="K726" s="15"/>
      <c r="L726" s="15"/>
      <c r="M726" s="15">
        <f t="shared" si="33"/>
        <v>1</v>
      </c>
      <c r="N726" s="15" t="str">
        <f t="shared" si="34"/>
        <v>-</v>
      </c>
      <c r="O726" s="150">
        <f t="shared" si="35"/>
        <v>0</v>
      </c>
      <c r="P726" s="15" t="str">
        <f>IF(COUNTIF('Personálie dobrovolníků '!U:X,N726)&gt;0,"ANO","")</f>
        <v/>
      </c>
      <c r="Q726" s="15"/>
    </row>
    <row r="727" spans="2:17" s="25" customFormat="1" x14ac:dyDescent="0.3">
      <c r="B727" s="15" t="str">
        <f>IF(A727="","",VLOOKUP(A727,Tabulka3[[Číslo smlouvy   u pravidelné činnosti]:[Příjmení]],3,0))</f>
        <v/>
      </c>
      <c r="C727" s="15" t="str">
        <f>IF(A727="","",VLOOKUP(A727,Tabulka3[[Číslo smlouvy   u pravidelné činnosti]:[Příjmení]],4,0))</f>
        <v/>
      </c>
      <c r="F727" s="94"/>
      <c r="H727" s="113"/>
      <c r="I727" s="113"/>
      <c r="K727" s="15"/>
      <c r="L727" s="15"/>
      <c r="M727" s="15">
        <f t="shared" si="33"/>
        <v>1</v>
      </c>
      <c r="N727" s="15" t="str">
        <f t="shared" si="34"/>
        <v>-</v>
      </c>
      <c r="O727" s="150">
        <f t="shared" si="35"/>
        <v>0</v>
      </c>
      <c r="P727" s="15" t="str">
        <f>IF(COUNTIF('Personálie dobrovolníků '!U:X,N727)&gt;0,"ANO","")</f>
        <v/>
      </c>
      <c r="Q727" s="15"/>
    </row>
    <row r="728" spans="2:17" s="25" customFormat="1" x14ac:dyDescent="0.3">
      <c r="B728" s="15" t="str">
        <f>IF(A728="","",VLOOKUP(A728,Tabulka3[[Číslo smlouvy   u pravidelné činnosti]:[Příjmení]],3,0))</f>
        <v/>
      </c>
      <c r="C728" s="15" t="str">
        <f>IF(A728="","",VLOOKUP(A728,Tabulka3[[Číslo smlouvy   u pravidelné činnosti]:[Příjmení]],4,0))</f>
        <v/>
      </c>
      <c r="F728" s="94"/>
      <c r="H728" s="113"/>
      <c r="I728" s="113"/>
      <c r="K728" s="15"/>
      <c r="L728" s="15"/>
      <c r="M728" s="15">
        <f t="shared" si="33"/>
        <v>1</v>
      </c>
      <c r="N728" s="15" t="str">
        <f t="shared" si="34"/>
        <v>-</v>
      </c>
      <c r="O728" s="150">
        <f t="shared" si="35"/>
        <v>0</v>
      </c>
      <c r="P728" s="15" t="str">
        <f>IF(COUNTIF('Personálie dobrovolníků '!U:X,N728)&gt;0,"ANO","")</f>
        <v/>
      </c>
      <c r="Q728" s="15"/>
    </row>
    <row r="729" spans="2:17" s="25" customFormat="1" x14ac:dyDescent="0.3">
      <c r="B729" s="15" t="str">
        <f>IF(A729="","",VLOOKUP(A729,Tabulka3[[Číslo smlouvy   u pravidelné činnosti]:[Příjmení]],3,0))</f>
        <v/>
      </c>
      <c r="C729" s="15" t="str">
        <f>IF(A729="","",VLOOKUP(A729,Tabulka3[[Číslo smlouvy   u pravidelné činnosti]:[Příjmení]],4,0))</f>
        <v/>
      </c>
      <c r="F729" s="94"/>
      <c r="H729" s="113"/>
      <c r="I729" s="113"/>
      <c r="K729" s="15"/>
      <c r="L729" s="15"/>
      <c r="M729" s="15">
        <f t="shared" si="33"/>
        <v>1</v>
      </c>
      <c r="N729" s="15" t="str">
        <f t="shared" si="34"/>
        <v>-</v>
      </c>
      <c r="O729" s="150">
        <f t="shared" si="35"/>
        <v>0</v>
      </c>
      <c r="P729" s="15" t="str">
        <f>IF(COUNTIF('Personálie dobrovolníků '!U:X,N729)&gt;0,"ANO","")</f>
        <v/>
      </c>
      <c r="Q729" s="15"/>
    </row>
    <row r="730" spans="2:17" s="25" customFormat="1" x14ac:dyDescent="0.3">
      <c r="B730" s="15" t="str">
        <f>IF(A730="","",VLOOKUP(A730,Tabulka3[[Číslo smlouvy   u pravidelné činnosti]:[Příjmení]],3,0))</f>
        <v/>
      </c>
      <c r="C730" s="15" t="str">
        <f>IF(A730="","",VLOOKUP(A730,Tabulka3[[Číslo smlouvy   u pravidelné činnosti]:[Příjmení]],4,0))</f>
        <v/>
      </c>
      <c r="F730" s="94"/>
      <c r="H730" s="113"/>
      <c r="I730" s="113"/>
      <c r="K730" s="15"/>
      <c r="L730" s="15"/>
      <c r="M730" s="15">
        <f t="shared" si="33"/>
        <v>1</v>
      </c>
      <c r="N730" s="15" t="str">
        <f t="shared" si="34"/>
        <v>-</v>
      </c>
      <c r="O730" s="150">
        <f t="shared" si="35"/>
        <v>0</v>
      </c>
      <c r="P730" s="15" t="str">
        <f>IF(COUNTIF('Personálie dobrovolníků '!U:X,N730)&gt;0,"ANO","")</f>
        <v/>
      </c>
      <c r="Q730" s="15"/>
    </row>
    <row r="731" spans="2:17" s="25" customFormat="1" x14ac:dyDescent="0.3">
      <c r="B731" s="15" t="str">
        <f>IF(A731="","",VLOOKUP(A731,Tabulka3[[Číslo smlouvy   u pravidelné činnosti]:[Příjmení]],3,0))</f>
        <v/>
      </c>
      <c r="C731" s="15" t="str">
        <f>IF(A731="","",VLOOKUP(A731,Tabulka3[[Číslo smlouvy   u pravidelné činnosti]:[Příjmení]],4,0))</f>
        <v/>
      </c>
      <c r="F731" s="94"/>
      <c r="H731" s="113"/>
      <c r="I731" s="113"/>
      <c r="K731" s="15"/>
      <c r="L731" s="15"/>
      <c r="M731" s="15">
        <f t="shared" si="33"/>
        <v>1</v>
      </c>
      <c r="N731" s="15" t="str">
        <f t="shared" si="34"/>
        <v>-</v>
      </c>
      <c r="O731" s="150">
        <f t="shared" si="35"/>
        <v>0</v>
      </c>
      <c r="P731" s="15" t="str">
        <f>IF(COUNTIF('Personálie dobrovolníků '!U:X,N731)&gt;0,"ANO","")</f>
        <v/>
      </c>
      <c r="Q731" s="15"/>
    </row>
    <row r="732" spans="2:17" s="25" customFormat="1" x14ac:dyDescent="0.3">
      <c r="B732" s="15" t="str">
        <f>IF(A732="","",VLOOKUP(A732,Tabulka3[[Číslo smlouvy   u pravidelné činnosti]:[Příjmení]],3,0))</f>
        <v/>
      </c>
      <c r="C732" s="15" t="str">
        <f>IF(A732="","",VLOOKUP(A732,Tabulka3[[Číslo smlouvy   u pravidelné činnosti]:[Příjmení]],4,0))</f>
        <v/>
      </c>
      <c r="F732" s="94"/>
      <c r="H732" s="113"/>
      <c r="I732" s="113"/>
      <c r="K732" s="15"/>
      <c r="L732" s="15"/>
      <c r="M732" s="15">
        <f t="shared" si="33"/>
        <v>1</v>
      </c>
      <c r="N732" s="15" t="str">
        <f t="shared" si="34"/>
        <v>-</v>
      </c>
      <c r="O732" s="150">
        <f t="shared" si="35"/>
        <v>0</v>
      </c>
      <c r="P732" s="15" t="str">
        <f>IF(COUNTIF('Personálie dobrovolníků '!U:X,N732)&gt;0,"ANO","")</f>
        <v/>
      </c>
      <c r="Q732" s="15"/>
    </row>
    <row r="733" spans="2:17" s="25" customFormat="1" x14ac:dyDescent="0.3">
      <c r="B733" s="15" t="str">
        <f>IF(A733="","",VLOOKUP(A733,Tabulka3[[Číslo smlouvy   u pravidelné činnosti]:[Příjmení]],3,0))</f>
        <v/>
      </c>
      <c r="C733" s="15" t="str">
        <f>IF(A733="","",VLOOKUP(A733,Tabulka3[[Číslo smlouvy   u pravidelné činnosti]:[Příjmení]],4,0))</f>
        <v/>
      </c>
      <c r="F733" s="94"/>
      <c r="H733" s="113"/>
      <c r="I733" s="113"/>
      <c r="K733" s="15"/>
      <c r="L733" s="15"/>
      <c r="M733" s="15">
        <f t="shared" si="33"/>
        <v>1</v>
      </c>
      <c r="N733" s="15" t="str">
        <f t="shared" si="34"/>
        <v>-</v>
      </c>
      <c r="O733" s="150">
        <f t="shared" si="35"/>
        <v>0</v>
      </c>
      <c r="P733" s="15" t="str">
        <f>IF(COUNTIF('Personálie dobrovolníků '!U:X,N733)&gt;0,"ANO","")</f>
        <v/>
      </c>
      <c r="Q733" s="15"/>
    </row>
    <row r="734" spans="2:17" s="25" customFormat="1" x14ac:dyDescent="0.3">
      <c r="B734" s="15" t="str">
        <f>IF(A734="","",VLOOKUP(A734,Tabulka3[[Číslo smlouvy   u pravidelné činnosti]:[Příjmení]],3,0))</f>
        <v/>
      </c>
      <c r="C734" s="15" t="str">
        <f>IF(A734="","",VLOOKUP(A734,Tabulka3[[Číslo smlouvy   u pravidelné činnosti]:[Příjmení]],4,0))</f>
        <v/>
      </c>
      <c r="F734" s="94"/>
      <c r="H734" s="113"/>
      <c r="I734" s="113"/>
      <c r="K734" s="15"/>
      <c r="L734" s="15"/>
      <c r="M734" s="15">
        <f t="shared" si="33"/>
        <v>1</v>
      </c>
      <c r="N734" s="15" t="str">
        <f t="shared" si="34"/>
        <v>-</v>
      </c>
      <c r="O734" s="150">
        <f t="shared" si="35"/>
        <v>0</v>
      </c>
      <c r="P734" s="15" t="str">
        <f>IF(COUNTIF('Personálie dobrovolníků '!U:X,N734)&gt;0,"ANO","")</f>
        <v/>
      </c>
      <c r="Q734" s="15"/>
    </row>
    <row r="735" spans="2:17" s="25" customFormat="1" x14ac:dyDescent="0.3">
      <c r="B735" s="15" t="str">
        <f>IF(A735="","",VLOOKUP(A735,Tabulka3[[Číslo smlouvy   u pravidelné činnosti]:[Příjmení]],3,0))</f>
        <v/>
      </c>
      <c r="C735" s="15" t="str">
        <f>IF(A735="","",VLOOKUP(A735,Tabulka3[[Číslo smlouvy   u pravidelné činnosti]:[Příjmení]],4,0))</f>
        <v/>
      </c>
      <c r="F735" s="94"/>
      <c r="H735" s="113"/>
      <c r="I735" s="113"/>
      <c r="K735" s="15"/>
      <c r="L735" s="15"/>
      <c r="M735" s="15">
        <f t="shared" si="33"/>
        <v>1</v>
      </c>
      <c r="N735" s="15" t="str">
        <f t="shared" si="34"/>
        <v>-</v>
      </c>
      <c r="O735" s="150">
        <f t="shared" si="35"/>
        <v>0</v>
      </c>
      <c r="P735" s="15" t="str">
        <f>IF(COUNTIF('Personálie dobrovolníků '!U:X,N735)&gt;0,"ANO","")</f>
        <v/>
      </c>
      <c r="Q735" s="15"/>
    </row>
    <row r="736" spans="2:17" s="25" customFormat="1" x14ac:dyDescent="0.3">
      <c r="B736" s="15" t="str">
        <f>IF(A736="","",VLOOKUP(A736,Tabulka3[[Číslo smlouvy   u pravidelné činnosti]:[Příjmení]],3,0))</f>
        <v/>
      </c>
      <c r="C736" s="15" t="str">
        <f>IF(A736="","",VLOOKUP(A736,Tabulka3[[Číslo smlouvy   u pravidelné činnosti]:[Příjmení]],4,0))</f>
        <v/>
      </c>
      <c r="F736" s="94"/>
      <c r="H736" s="113"/>
      <c r="I736" s="113"/>
      <c r="K736" s="15"/>
      <c r="L736" s="15"/>
      <c r="M736" s="15">
        <f t="shared" si="33"/>
        <v>1</v>
      </c>
      <c r="N736" s="15" t="str">
        <f t="shared" si="34"/>
        <v>-</v>
      </c>
      <c r="O736" s="150">
        <f t="shared" si="35"/>
        <v>0</v>
      </c>
      <c r="P736" s="15" t="str">
        <f>IF(COUNTIF('Personálie dobrovolníků '!U:X,N736)&gt;0,"ANO","")</f>
        <v/>
      </c>
      <c r="Q736" s="15"/>
    </row>
    <row r="737" spans="2:17" s="25" customFormat="1" x14ac:dyDescent="0.3">
      <c r="B737" s="15" t="str">
        <f>IF(A737="","",VLOOKUP(A737,Tabulka3[[Číslo smlouvy   u pravidelné činnosti]:[Příjmení]],3,0))</f>
        <v/>
      </c>
      <c r="C737" s="15" t="str">
        <f>IF(A737="","",VLOOKUP(A737,Tabulka3[[Číslo smlouvy   u pravidelné činnosti]:[Příjmení]],4,0))</f>
        <v/>
      </c>
      <c r="F737" s="94"/>
      <c r="H737" s="113"/>
      <c r="I737" s="113"/>
      <c r="K737" s="15"/>
      <c r="L737" s="15"/>
      <c r="M737" s="15">
        <f t="shared" si="33"/>
        <v>1</v>
      </c>
      <c r="N737" s="15" t="str">
        <f t="shared" si="34"/>
        <v>-</v>
      </c>
      <c r="O737" s="150">
        <f t="shared" si="35"/>
        <v>0</v>
      </c>
      <c r="P737" s="15" t="str">
        <f>IF(COUNTIF('Personálie dobrovolníků '!U:X,N737)&gt;0,"ANO","")</f>
        <v/>
      </c>
      <c r="Q737" s="15"/>
    </row>
    <row r="738" spans="2:17" s="25" customFormat="1" x14ac:dyDescent="0.3">
      <c r="B738" s="15" t="str">
        <f>IF(A738="","",VLOOKUP(A738,Tabulka3[[Číslo smlouvy   u pravidelné činnosti]:[Příjmení]],3,0))</f>
        <v/>
      </c>
      <c r="C738" s="15" t="str">
        <f>IF(A738="","",VLOOKUP(A738,Tabulka3[[Číslo smlouvy   u pravidelné činnosti]:[Příjmení]],4,0))</f>
        <v/>
      </c>
      <c r="F738" s="94"/>
      <c r="H738" s="113"/>
      <c r="I738" s="113"/>
      <c r="K738" s="15"/>
      <c r="L738" s="15"/>
      <c r="M738" s="15">
        <f t="shared" si="33"/>
        <v>1</v>
      </c>
      <c r="N738" s="15" t="str">
        <f t="shared" si="34"/>
        <v>-</v>
      </c>
      <c r="O738" s="150">
        <f t="shared" si="35"/>
        <v>0</v>
      </c>
      <c r="P738" s="15" t="str">
        <f>IF(COUNTIF('Personálie dobrovolníků '!U:X,N738)&gt;0,"ANO","")</f>
        <v/>
      </c>
      <c r="Q738" s="15"/>
    </row>
    <row r="739" spans="2:17" s="25" customFormat="1" x14ac:dyDescent="0.3">
      <c r="B739" s="15" t="str">
        <f>IF(A739="","",VLOOKUP(A739,Tabulka3[[Číslo smlouvy   u pravidelné činnosti]:[Příjmení]],3,0))</f>
        <v/>
      </c>
      <c r="C739" s="15" t="str">
        <f>IF(A739="","",VLOOKUP(A739,Tabulka3[[Číslo smlouvy   u pravidelné činnosti]:[Příjmení]],4,0))</f>
        <v/>
      </c>
      <c r="F739" s="94"/>
      <c r="H739" s="113"/>
      <c r="I739" s="113"/>
      <c r="K739" s="15"/>
      <c r="L739" s="15"/>
      <c r="M739" s="15">
        <f t="shared" si="33"/>
        <v>1</v>
      </c>
      <c r="N739" s="15" t="str">
        <f t="shared" si="34"/>
        <v>-</v>
      </c>
      <c r="O739" s="150">
        <f t="shared" si="35"/>
        <v>0</v>
      </c>
      <c r="P739" s="15" t="str">
        <f>IF(COUNTIF('Personálie dobrovolníků '!U:X,N739)&gt;0,"ANO","")</f>
        <v/>
      </c>
      <c r="Q739" s="15"/>
    </row>
    <row r="740" spans="2:17" s="25" customFormat="1" x14ac:dyDescent="0.3">
      <c r="B740" s="15" t="str">
        <f>IF(A740="","",VLOOKUP(A740,Tabulka3[[Číslo smlouvy   u pravidelné činnosti]:[Příjmení]],3,0))</f>
        <v/>
      </c>
      <c r="C740" s="15" t="str">
        <f>IF(A740="","",VLOOKUP(A740,Tabulka3[[Číslo smlouvy   u pravidelné činnosti]:[Příjmení]],4,0))</f>
        <v/>
      </c>
      <c r="F740" s="94"/>
      <c r="H740" s="113"/>
      <c r="I740" s="113"/>
      <c r="K740" s="15"/>
      <c r="L740" s="15"/>
      <c r="M740" s="15">
        <f t="shared" si="33"/>
        <v>1</v>
      </c>
      <c r="N740" s="15" t="str">
        <f t="shared" si="34"/>
        <v>-</v>
      </c>
      <c r="O740" s="150">
        <f t="shared" si="35"/>
        <v>0</v>
      </c>
      <c r="P740" s="15" t="str">
        <f>IF(COUNTIF('Personálie dobrovolníků '!U:X,N740)&gt;0,"ANO","")</f>
        <v/>
      </c>
      <c r="Q740" s="15"/>
    </row>
    <row r="741" spans="2:17" s="25" customFormat="1" x14ac:dyDescent="0.3">
      <c r="B741" s="15" t="str">
        <f>IF(A741="","",VLOOKUP(A741,Tabulka3[[Číslo smlouvy   u pravidelné činnosti]:[Příjmení]],3,0))</f>
        <v/>
      </c>
      <c r="C741" s="15" t="str">
        <f>IF(A741="","",VLOOKUP(A741,Tabulka3[[Číslo smlouvy   u pravidelné činnosti]:[Příjmení]],4,0))</f>
        <v/>
      </c>
      <c r="F741" s="94"/>
      <c r="H741" s="113"/>
      <c r="I741" s="113"/>
      <c r="K741" s="15"/>
      <c r="L741" s="15"/>
      <c r="M741" s="15">
        <f t="shared" si="33"/>
        <v>1</v>
      </c>
      <c r="N741" s="15" t="str">
        <f t="shared" si="34"/>
        <v>-</v>
      </c>
      <c r="O741" s="150">
        <f t="shared" si="35"/>
        <v>0</v>
      </c>
      <c r="P741" s="15" t="str">
        <f>IF(COUNTIF('Personálie dobrovolníků '!U:X,N741)&gt;0,"ANO","")</f>
        <v/>
      </c>
      <c r="Q741" s="15"/>
    </row>
    <row r="742" spans="2:17" s="25" customFormat="1" x14ac:dyDescent="0.3">
      <c r="B742" s="15" t="str">
        <f>IF(A742="","",VLOOKUP(A742,Tabulka3[[Číslo smlouvy   u pravidelné činnosti]:[Příjmení]],3,0))</f>
        <v/>
      </c>
      <c r="C742" s="15" t="str">
        <f>IF(A742="","",VLOOKUP(A742,Tabulka3[[Číslo smlouvy   u pravidelné činnosti]:[Příjmení]],4,0))</f>
        <v/>
      </c>
      <c r="F742" s="94"/>
      <c r="H742" s="113"/>
      <c r="I742" s="113"/>
      <c r="K742" s="15"/>
      <c r="L742" s="15"/>
      <c r="M742" s="15">
        <f t="shared" si="33"/>
        <v>1</v>
      </c>
      <c r="N742" s="15" t="str">
        <f t="shared" si="34"/>
        <v>-</v>
      </c>
      <c r="O742" s="150">
        <f t="shared" si="35"/>
        <v>0</v>
      </c>
      <c r="P742" s="15" t="str">
        <f>IF(COUNTIF('Personálie dobrovolníků '!U:X,N742)&gt;0,"ANO","")</f>
        <v/>
      </c>
      <c r="Q742" s="15"/>
    </row>
    <row r="743" spans="2:17" s="25" customFormat="1" x14ac:dyDescent="0.3">
      <c r="B743" s="15" t="str">
        <f>IF(A743="","",VLOOKUP(A743,Tabulka3[[Číslo smlouvy   u pravidelné činnosti]:[Příjmení]],3,0))</f>
        <v/>
      </c>
      <c r="C743" s="15" t="str">
        <f>IF(A743="","",VLOOKUP(A743,Tabulka3[[Číslo smlouvy   u pravidelné činnosti]:[Příjmení]],4,0))</f>
        <v/>
      </c>
      <c r="F743" s="94"/>
      <c r="H743" s="113"/>
      <c r="I743" s="113"/>
      <c r="K743" s="15"/>
      <c r="L743" s="15"/>
      <c r="M743" s="15">
        <f t="shared" si="33"/>
        <v>1</v>
      </c>
      <c r="N743" s="15" t="str">
        <f t="shared" si="34"/>
        <v>-</v>
      </c>
      <c r="O743" s="150">
        <f t="shared" si="35"/>
        <v>0</v>
      </c>
      <c r="P743" s="15" t="str">
        <f>IF(COUNTIF('Personálie dobrovolníků '!U:X,N743)&gt;0,"ANO","")</f>
        <v/>
      </c>
      <c r="Q743" s="15"/>
    </row>
    <row r="744" spans="2:17" s="25" customFormat="1" x14ac:dyDescent="0.3">
      <c r="B744" s="15" t="str">
        <f>IF(A744="","",VLOOKUP(A744,Tabulka3[[Číslo smlouvy   u pravidelné činnosti]:[Příjmení]],3,0))</f>
        <v/>
      </c>
      <c r="C744" s="15" t="str">
        <f>IF(A744="","",VLOOKUP(A744,Tabulka3[[Číslo smlouvy   u pravidelné činnosti]:[Příjmení]],4,0))</f>
        <v/>
      </c>
      <c r="F744" s="94"/>
      <c r="H744" s="113"/>
      <c r="I744" s="113"/>
      <c r="K744" s="15"/>
      <c r="L744" s="15"/>
      <c r="M744" s="15">
        <f t="shared" si="33"/>
        <v>1</v>
      </c>
      <c r="N744" s="15" t="str">
        <f t="shared" si="34"/>
        <v>-</v>
      </c>
      <c r="O744" s="150">
        <f t="shared" si="35"/>
        <v>0</v>
      </c>
      <c r="P744" s="15" t="str">
        <f>IF(COUNTIF('Personálie dobrovolníků '!U:X,N744)&gt;0,"ANO","")</f>
        <v/>
      </c>
      <c r="Q744" s="15"/>
    </row>
    <row r="745" spans="2:17" s="25" customFormat="1" x14ac:dyDescent="0.3">
      <c r="B745" s="15" t="str">
        <f>IF(A745="","",VLOOKUP(A745,Tabulka3[[Číslo smlouvy   u pravidelné činnosti]:[Příjmení]],3,0))</f>
        <v/>
      </c>
      <c r="C745" s="15" t="str">
        <f>IF(A745="","",VLOOKUP(A745,Tabulka3[[Číslo smlouvy   u pravidelné činnosti]:[Příjmení]],4,0))</f>
        <v/>
      </c>
      <c r="F745" s="94"/>
      <c r="H745" s="113"/>
      <c r="I745" s="113"/>
      <c r="K745" s="15"/>
      <c r="L745" s="15"/>
      <c r="M745" s="15">
        <f t="shared" si="33"/>
        <v>1</v>
      </c>
      <c r="N745" s="15" t="str">
        <f t="shared" si="34"/>
        <v>-</v>
      </c>
      <c r="O745" s="150">
        <f t="shared" si="35"/>
        <v>0</v>
      </c>
      <c r="P745" s="15" t="str">
        <f>IF(COUNTIF('Personálie dobrovolníků '!U:X,N745)&gt;0,"ANO","")</f>
        <v/>
      </c>
      <c r="Q745" s="15"/>
    </row>
    <row r="746" spans="2:17" s="25" customFormat="1" x14ac:dyDescent="0.3">
      <c r="B746" s="15" t="str">
        <f>IF(A746="","",VLOOKUP(A746,Tabulka3[[Číslo smlouvy   u pravidelné činnosti]:[Příjmení]],3,0))</f>
        <v/>
      </c>
      <c r="C746" s="15" t="str">
        <f>IF(A746="","",VLOOKUP(A746,Tabulka3[[Číslo smlouvy   u pravidelné činnosti]:[Příjmení]],4,0))</f>
        <v/>
      </c>
      <c r="F746" s="94"/>
      <c r="H746" s="113"/>
      <c r="I746" s="113"/>
      <c r="K746" s="15"/>
      <c r="L746" s="15"/>
      <c r="M746" s="15">
        <f t="shared" si="33"/>
        <v>1</v>
      </c>
      <c r="N746" s="15" t="str">
        <f t="shared" si="34"/>
        <v>-</v>
      </c>
      <c r="O746" s="150">
        <f t="shared" si="35"/>
        <v>0</v>
      </c>
      <c r="P746" s="15" t="str">
        <f>IF(COUNTIF('Personálie dobrovolníků '!U:X,N746)&gt;0,"ANO","")</f>
        <v/>
      </c>
      <c r="Q746" s="15"/>
    </row>
    <row r="747" spans="2:17" s="25" customFormat="1" x14ac:dyDescent="0.3">
      <c r="B747" s="15" t="str">
        <f>IF(A747="","",VLOOKUP(A747,Tabulka3[[Číslo smlouvy   u pravidelné činnosti]:[Příjmení]],3,0))</f>
        <v/>
      </c>
      <c r="C747" s="15" t="str">
        <f>IF(A747="","",VLOOKUP(A747,Tabulka3[[Číslo smlouvy   u pravidelné činnosti]:[Příjmení]],4,0))</f>
        <v/>
      </c>
      <c r="F747" s="94"/>
      <c r="H747" s="113"/>
      <c r="I747" s="113"/>
      <c r="K747" s="15"/>
      <c r="L747" s="15"/>
      <c r="M747" s="15">
        <f t="shared" si="33"/>
        <v>1</v>
      </c>
      <c r="N747" s="15" t="str">
        <f t="shared" si="34"/>
        <v>-</v>
      </c>
      <c r="O747" s="150">
        <f t="shared" si="35"/>
        <v>0</v>
      </c>
      <c r="P747" s="15" t="str">
        <f>IF(COUNTIF('Personálie dobrovolníků '!U:X,N747)&gt;0,"ANO","")</f>
        <v/>
      </c>
      <c r="Q747" s="15"/>
    </row>
    <row r="748" spans="2:17" s="25" customFormat="1" x14ac:dyDescent="0.3">
      <c r="B748" s="15" t="str">
        <f>IF(A748="","",VLOOKUP(A748,Tabulka3[[Číslo smlouvy   u pravidelné činnosti]:[Příjmení]],3,0))</f>
        <v/>
      </c>
      <c r="C748" s="15" t="str">
        <f>IF(A748="","",VLOOKUP(A748,Tabulka3[[Číslo smlouvy   u pravidelné činnosti]:[Příjmení]],4,0))</f>
        <v/>
      </c>
      <c r="F748" s="94"/>
      <c r="H748" s="113"/>
      <c r="I748" s="113"/>
      <c r="K748" s="15"/>
      <c r="L748" s="15"/>
      <c r="M748" s="15">
        <f t="shared" si="33"/>
        <v>1</v>
      </c>
      <c r="N748" s="15" t="str">
        <f t="shared" si="34"/>
        <v>-</v>
      </c>
      <c r="O748" s="150">
        <f t="shared" si="35"/>
        <v>0</v>
      </c>
      <c r="P748" s="15" t="str">
        <f>IF(COUNTIF('Personálie dobrovolníků '!U:X,N748)&gt;0,"ANO","")</f>
        <v/>
      </c>
      <c r="Q748" s="15"/>
    </row>
    <row r="749" spans="2:17" s="25" customFormat="1" x14ac:dyDescent="0.3">
      <c r="B749" s="15" t="str">
        <f>IF(A749="","",VLOOKUP(A749,Tabulka3[[Číslo smlouvy   u pravidelné činnosti]:[Příjmení]],3,0))</f>
        <v/>
      </c>
      <c r="C749" s="15" t="str">
        <f>IF(A749="","",VLOOKUP(A749,Tabulka3[[Číslo smlouvy   u pravidelné činnosti]:[Příjmení]],4,0))</f>
        <v/>
      </c>
      <c r="F749" s="94"/>
      <c r="H749" s="113"/>
      <c r="I749" s="113"/>
      <c r="K749" s="15"/>
      <c r="L749" s="15"/>
      <c r="M749" s="15">
        <f t="shared" si="33"/>
        <v>1</v>
      </c>
      <c r="N749" s="15" t="str">
        <f t="shared" si="34"/>
        <v>-</v>
      </c>
      <c r="O749" s="150">
        <f t="shared" si="35"/>
        <v>0</v>
      </c>
      <c r="P749" s="15" t="str">
        <f>IF(COUNTIF('Personálie dobrovolníků '!U:X,N749)&gt;0,"ANO","")</f>
        <v/>
      </c>
      <c r="Q749" s="15"/>
    </row>
    <row r="750" spans="2:17" s="25" customFormat="1" x14ac:dyDescent="0.3">
      <c r="B750" s="15" t="str">
        <f>IF(A750="","",VLOOKUP(A750,Tabulka3[[Číslo smlouvy   u pravidelné činnosti]:[Příjmení]],3,0))</f>
        <v/>
      </c>
      <c r="C750" s="15" t="str">
        <f>IF(A750="","",VLOOKUP(A750,Tabulka3[[Číslo smlouvy   u pravidelné činnosti]:[Příjmení]],4,0))</f>
        <v/>
      </c>
      <c r="F750" s="94"/>
      <c r="H750" s="113"/>
      <c r="I750" s="113"/>
      <c r="K750" s="15"/>
      <c r="L750" s="15"/>
      <c r="M750" s="15">
        <f t="shared" si="33"/>
        <v>1</v>
      </c>
      <c r="N750" s="15" t="str">
        <f t="shared" si="34"/>
        <v>-</v>
      </c>
      <c r="O750" s="150">
        <f t="shared" si="35"/>
        <v>0</v>
      </c>
      <c r="P750" s="15" t="str">
        <f>IF(COUNTIF('Personálie dobrovolníků '!U:X,N750)&gt;0,"ANO","")</f>
        <v/>
      </c>
      <c r="Q750" s="15"/>
    </row>
    <row r="751" spans="2:17" s="25" customFormat="1" x14ac:dyDescent="0.3">
      <c r="B751" s="15" t="str">
        <f>IF(A751="","",VLOOKUP(A751,Tabulka3[[Číslo smlouvy   u pravidelné činnosti]:[Příjmení]],3,0))</f>
        <v/>
      </c>
      <c r="C751" s="15" t="str">
        <f>IF(A751="","",VLOOKUP(A751,Tabulka3[[Číslo smlouvy   u pravidelné činnosti]:[Příjmení]],4,0))</f>
        <v/>
      </c>
      <c r="F751" s="94"/>
      <c r="H751" s="113"/>
      <c r="I751" s="113"/>
      <c r="K751" s="15"/>
      <c r="L751" s="15"/>
      <c r="M751" s="15">
        <f t="shared" si="33"/>
        <v>1</v>
      </c>
      <c r="N751" s="15" t="str">
        <f t="shared" si="34"/>
        <v>-</v>
      </c>
      <c r="O751" s="150">
        <f t="shared" si="35"/>
        <v>0</v>
      </c>
      <c r="P751" s="15" t="str">
        <f>IF(COUNTIF('Personálie dobrovolníků '!U:X,N751)&gt;0,"ANO","")</f>
        <v/>
      </c>
      <c r="Q751" s="15"/>
    </row>
    <row r="752" spans="2:17" s="25" customFormat="1" x14ac:dyDescent="0.3">
      <c r="B752" s="15" t="str">
        <f>IF(A752="","",VLOOKUP(A752,Tabulka3[[Číslo smlouvy   u pravidelné činnosti]:[Příjmení]],3,0))</f>
        <v/>
      </c>
      <c r="C752" s="15" t="str">
        <f>IF(A752="","",VLOOKUP(A752,Tabulka3[[Číslo smlouvy   u pravidelné činnosti]:[Příjmení]],4,0))</f>
        <v/>
      </c>
      <c r="F752" s="94"/>
      <c r="H752" s="113"/>
      <c r="I752" s="113"/>
      <c r="K752" s="15"/>
      <c r="L752" s="15"/>
      <c r="M752" s="15">
        <f t="shared" si="33"/>
        <v>1</v>
      </c>
      <c r="N752" s="15" t="str">
        <f t="shared" si="34"/>
        <v>-</v>
      </c>
      <c r="O752" s="150">
        <f t="shared" si="35"/>
        <v>0</v>
      </c>
      <c r="P752" s="15" t="str">
        <f>IF(COUNTIF('Personálie dobrovolníků '!U:X,N752)&gt;0,"ANO","")</f>
        <v/>
      </c>
      <c r="Q752" s="15"/>
    </row>
    <row r="753" spans="2:17" s="25" customFormat="1" x14ac:dyDescent="0.3">
      <c r="B753" s="15" t="str">
        <f>IF(A753="","",VLOOKUP(A753,Tabulka3[[Číslo smlouvy   u pravidelné činnosti]:[Příjmení]],3,0))</f>
        <v/>
      </c>
      <c r="C753" s="15" t="str">
        <f>IF(A753="","",VLOOKUP(A753,Tabulka3[[Číslo smlouvy   u pravidelné činnosti]:[Příjmení]],4,0))</f>
        <v/>
      </c>
      <c r="F753" s="94"/>
      <c r="H753" s="113"/>
      <c r="I753" s="113"/>
      <c r="K753" s="15"/>
      <c r="L753" s="15"/>
      <c r="M753" s="15">
        <f t="shared" si="33"/>
        <v>1</v>
      </c>
      <c r="N753" s="15" t="str">
        <f t="shared" si="34"/>
        <v>-</v>
      </c>
      <c r="O753" s="150">
        <f t="shared" si="35"/>
        <v>0</v>
      </c>
      <c r="P753" s="15" t="str">
        <f>IF(COUNTIF('Personálie dobrovolníků '!U:X,N753)&gt;0,"ANO","")</f>
        <v/>
      </c>
      <c r="Q753" s="15"/>
    </row>
    <row r="754" spans="2:17" s="25" customFormat="1" x14ac:dyDescent="0.3">
      <c r="B754" s="15" t="str">
        <f>IF(A754="","",VLOOKUP(A754,Tabulka3[[Číslo smlouvy   u pravidelné činnosti]:[Příjmení]],3,0))</f>
        <v/>
      </c>
      <c r="C754" s="15" t="str">
        <f>IF(A754="","",VLOOKUP(A754,Tabulka3[[Číslo smlouvy   u pravidelné činnosti]:[Příjmení]],4,0))</f>
        <v/>
      </c>
      <c r="F754" s="94"/>
      <c r="H754" s="113"/>
      <c r="I754" s="113"/>
      <c r="K754" s="15"/>
      <c r="L754" s="15"/>
      <c r="M754" s="15">
        <f t="shared" si="33"/>
        <v>1</v>
      </c>
      <c r="N754" s="15" t="str">
        <f t="shared" si="34"/>
        <v>-</v>
      </c>
      <c r="O754" s="150">
        <f t="shared" si="35"/>
        <v>0</v>
      </c>
      <c r="P754" s="15" t="str">
        <f>IF(COUNTIF('Personálie dobrovolníků '!U:X,N754)&gt;0,"ANO","")</f>
        <v/>
      </c>
      <c r="Q754" s="15"/>
    </row>
    <row r="755" spans="2:17" s="25" customFormat="1" x14ac:dyDescent="0.3">
      <c r="B755" s="15" t="str">
        <f>IF(A755="","",VLOOKUP(A755,Tabulka3[[Číslo smlouvy   u pravidelné činnosti]:[Příjmení]],3,0))</f>
        <v/>
      </c>
      <c r="C755" s="15" t="str">
        <f>IF(A755="","",VLOOKUP(A755,Tabulka3[[Číslo smlouvy   u pravidelné činnosti]:[Příjmení]],4,0))</f>
        <v/>
      </c>
      <c r="F755" s="94"/>
      <c r="H755" s="113"/>
      <c r="I755" s="113"/>
      <c r="K755" s="15"/>
      <c r="L755" s="15"/>
      <c r="M755" s="15">
        <f t="shared" si="33"/>
        <v>1</v>
      </c>
      <c r="N755" s="15" t="str">
        <f t="shared" si="34"/>
        <v>-</v>
      </c>
      <c r="O755" s="150">
        <f t="shared" si="35"/>
        <v>0</v>
      </c>
      <c r="P755" s="15" t="str">
        <f>IF(COUNTIF('Personálie dobrovolníků '!U:X,N755)&gt;0,"ANO","")</f>
        <v/>
      </c>
      <c r="Q755" s="15"/>
    </row>
    <row r="756" spans="2:17" s="25" customFormat="1" x14ac:dyDescent="0.3">
      <c r="B756" s="15" t="str">
        <f>IF(A756="","",VLOOKUP(A756,Tabulka3[[Číslo smlouvy   u pravidelné činnosti]:[Příjmení]],3,0))</f>
        <v/>
      </c>
      <c r="C756" s="15" t="str">
        <f>IF(A756="","",VLOOKUP(A756,Tabulka3[[Číslo smlouvy   u pravidelné činnosti]:[Příjmení]],4,0))</f>
        <v/>
      </c>
      <c r="F756" s="94"/>
      <c r="H756" s="113"/>
      <c r="I756" s="113"/>
      <c r="K756" s="15"/>
      <c r="L756" s="15"/>
      <c r="M756" s="15">
        <f t="shared" si="33"/>
        <v>1</v>
      </c>
      <c r="N756" s="15" t="str">
        <f t="shared" si="34"/>
        <v>-</v>
      </c>
      <c r="O756" s="150">
        <f t="shared" si="35"/>
        <v>0</v>
      </c>
      <c r="P756" s="15" t="str">
        <f>IF(COUNTIF('Personálie dobrovolníků '!U:X,N756)&gt;0,"ANO","")</f>
        <v/>
      </c>
      <c r="Q756" s="15"/>
    </row>
    <row r="757" spans="2:17" s="25" customFormat="1" x14ac:dyDescent="0.3">
      <c r="B757" s="15" t="str">
        <f>IF(A757="","",VLOOKUP(A757,Tabulka3[[Číslo smlouvy   u pravidelné činnosti]:[Příjmení]],3,0))</f>
        <v/>
      </c>
      <c r="C757" s="15" t="str">
        <f>IF(A757="","",VLOOKUP(A757,Tabulka3[[Číslo smlouvy   u pravidelné činnosti]:[Příjmení]],4,0))</f>
        <v/>
      </c>
      <c r="F757" s="94"/>
      <c r="H757" s="113"/>
      <c r="I757" s="113"/>
      <c r="K757" s="15"/>
      <c r="L757" s="15"/>
      <c r="M757" s="15">
        <f t="shared" si="33"/>
        <v>1</v>
      </c>
      <c r="N757" s="15" t="str">
        <f t="shared" si="34"/>
        <v>-</v>
      </c>
      <c r="O757" s="150">
        <f t="shared" si="35"/>
        <v>0</v>
      </c>
      <c r="P757" s="15" t="str">
        <f>IF(COUNTIF('Personálie dobrovolníků '!U:X,N757)&gt;0,"ANO","")</f>
        <v/>
      </c>
      <c r="Q757" s="15"/>
    </row>
    <row r="758" spans="2:17" s="25" customFormat="1" x14ac:dyDescent="0.3">
      <c r="B758" s="15" t="str">
        <f>IF(A758="","",VLOOKUP(A758,Tabulka3[[Číslo smlouvy   u pravidelné činnosti]:[Příjmení]],3,0))</f>
        <v/>
      </c>
      <c r="C758" s="15" t="str">
        <f>IF(A758="","",VLOOKUP(A758,Tabulka3[[Číslo smlouvy   u pravidelné činnosti]:[Příjmení]],4,0))</f>
        <v/>
      </c>
      <c r="F758" s="94"/>
      <c r="H758" s="113"/>
      <c r="I758" s="113"/>
      <c r="K758" s="15"/>
      <c r="L758" s="15"/>
      <c r="M758" s="15">
        <f t="shared" si="33"/>
        <v>1</v>
      </c>
      <c r="N758" s="15" t="str">
        <f t="shared" si="34"/>
        <v>-</v>
      </c>
      <c r="O758" s="150">
        <f t="shared" si="35"/>
        <v>0</v>
      </c>
      <c r="P758" s="15" t="str">
        <f>IF(COUNTIF('Personálie dobrovolníků '!U:X,N758)&gt;0,"ANO","")</f>
        <v/>
      </c>
      <c r="Q758" s="15"/>
    </row>
    <row r="759" spans="2:17" s="25" customFormat="1" x14ac:dyDescent="0.3">
      <c r="B759" s="15" t="str">
        <f>IF(A759="","",VLOOKUP(A759,Tabulka3[[Číslo smlouvy   u pravidelné činnosti]:[Příjmení]],3,0))</f>
        <v/>
      </c>
      <c r="C759" s="15" t="str">
        <f>IF(A759="","",VLOOKUP(A759,Tabulka3[[Číslo smlouvy   u pravidelné činnosti]:[Příjmení]],4,0))</f>
        <v/>
      </c>
      <c r="F759" s="94"/>
      <c r="H759" s="113"/>
      <c r="I759" s="113"/>
      <c r="K759" s="15"/>
      <c r="L759" s="15"/>
      <c r="M759" s="15">
        <f t="shared" si="33"/>
        <v>1</v>
      </c>
      <c r="N759" s="15" t="str">
        <f t="shared" si="34"/>
        <v>-</v>
      </c>
      <c r="O759" s="150">
        <f t="shared" si="35"/>
        <v>0</v>
      </c>
      <c r="P759" s="15" t="str">
        <f>IF(COUNTIF('Personálie dobrovolníků '!U:X,N759)&gt;0,"ANO","")</f>
        <v/>
      </c>
      <c r="Q759" s="15"/>
    </row>
    <row r="760" spans="2:17" s="25" customFormat="1" x14ac:dyDescent="0.3">
      <c r="B760" s="15" t="str">
        <f>IF(A760="","",VLOOKUP(A760,Tabulka3[[Číslo smlouvy   u pravidelné činnosti]:[Příjmení]],3,0))</f>
        <v/>
      </c>
      <c r="C760" s="15" t="str">
        <f>IF(A760="","",VLOOKUP(A760,Tabulka3[[Číslo smlouvy   u pravidelné činnosti]:[Příjmení]],4,0))</f>
        <v/>
      </c>
      <c r="F760" s="94"/>
      <c r="H760" s="113"/>
      <c r="I760" s="113"/>
      <c r="K760" s="15"/>
      <c r="L760" s="15"/>
      <c r="M760" s="15">
        <f t="shared" si="33"/>
        <v>1</v>
      </c>
      <c r="N760" s="15" t="str">
        <f t="shared" si="34"/>
        <v>-</v>
      </c>
      <c r="O760" s="150">
        <f t="shared" si="35"/>
        <v>0</v>
      </c>
      <c r="P760" s="15" t="str">
        <f>IF(COUNTIF('Personálie dobrovolníků '!U:X,N760)&gt;0,"ANO","")</f>
        <v/>
      </c>
      <c r="Q760" s="15"/>
    </row>
    <row r="761" spans="2:17" s="25" customFormat="1" x14ac:dyDescent="0.3">
      <c r="B761" s="15" t="str">
        <f>IF(A761="","",VLOOKUP(A761,Tabulka3[[Číslo smlouvy   u pravidelné činnosti]:[Příjmení]],3,0))</f>
        <v/>
      </c>
      <c r="C761" s="15" t="str">
        <f>IF(A761="","",VLOOKUP(A761,Tabulka3[[Číslo smlouvy   u pravidelné činnosti]:[Příjmení]],4,0))</f>
        <v/>
      </c>
      <c r="F761" s="94"/>
      <c r="H761" s="113"/>
      <c r="I761" s="113"/>
      <c r="K761" s="15"/>
      <c r="L761" s="15"/>
      <c r="M761" s="15">
        <f t="shared" si="33"/>
        <v>1</v>
      </c>
      <c r="N761" s="15" t="str">
        <f t="shared" si="34"/>
        <v>-</v>
      </c>
      <c r="O761" s="150">
        <f t="shared" si="35"/>
        <v>0</v>
      </c>
      <c r="P761" s="15" t="str">
        <f>IF(COUNTIF('Personálie dobrovolníků '!U:X,N761)&gt;0,"ANO","")</f>
        <v/>
      </c>
      <c r="Q761" s="15"/>
    </row>
    <row r="762" spans="2:17" s="25" customFormat="1" x14ac:dyDescent="0.3">
      <c r="B762" s="15" t="str">
        <f>IF(A762="","",VLOOKUP(A762,Tabulka3[[Číslo smlouvy   u pravidelné činnosti]:[Příjmení]],3,0))</f>
        <v/>
      </c>
      <c r="C762" s="15" t="str">
        <f>IF(A762="","",VLOOKUP(A762,Tabulka3[[Číslo smlouvy   u pravidelné činnosti]:[Příjmení]],4,0))</f>
        <v/>
      </c>
      <c r="F762" s="94"/>
      <c r="H762" s="113"/>
      <c r="I762" s="113"/>
      <c r="K762" s="15"/>
      <c r="L762" s="15"/>
      <c r="M762" s="15">
        <f t="shared" si="33"/>
        <v>1</v>
      </c>
      <c r="N762" s="15" t="str">
        <f t="shared" si="34"/>
        <v>-</v>
      </c>
      <c r="O762" s="150">
        <f t="shared" si="35"/>
        <v>0</v>
      </c>
      <c r="P762" s="15" t="str">
        <f>IF(COUNTIF('Personálie dobrovolníků '!U:X,N762)&gt;0,"ANO","")</f>
        <v/>
      </c>
      <c r="Q762" s="15"/>
    </row>
    <row r="763" spans="2:17" s="25" customFormat="1" x14ac:dyDescent="0.3">
      <c r="B763" s="15" t="str">
        <f>IF(A763="","",VLOOKUP(A763,Tabulka3[[Číslo smlouvy   u pravidelné činnosti]:[Příjmení]],3,0))</f>
        <v/>
      </c>
      <c r="C763" s="15" t="str">
        <f>IF(A763="","",VLOOKUP(A763,Tabulka3[[Číslo smlouvy   u pravidelné činnosti]:[Příjmení]],4,0))</f>
        <v/>
      </c>
      <c r="F763" s="94"/>
      <c r="H763" s="113"/>
      <c r="I763" s="113"/>
      <c r="K763" s="15"/>
      <c r="L763" s="15"/>
      <c r="M763" s="15">
        <f t="shared" si="33"/>
        <v>1</v>
      </c>
      <c r="N763" s="15" t="str">
        <f t="shared" si="34"/>
        <v>-</v>
      </c>
      <c r="O763" s="150">
        <f t="shared" si="35"/>
        <v>0</v>
      </c>
      <c r="P763" s="15" t="str">
        <f>IF(COUNTIF('Personálie dobrovolníků '!U:X,N763)&gt;0,"ANO","")</f>
        <v/>
      </c>
      <c r="Q763" s="15"/>
    </row>
    <row r="764" spans="2:17" s="25" customFormat="1" x14ac:dyDescent="0.3">
      <c r="B764" s="15" t="str">
        <f>IF(A764="","",VLOOKUP(A764,Tabulka3[[Číslo smlouvy   u pravidelné činnosti]:[Příjmení]],3,0))</f>
        <v/>
      </c>
      <c r="C764" s="15" t="str">
        <f>IF(A764="","",VLOOKUP(A764,Tabulka3[[Číslo smlouvy   u pravidelné činnosti]:[Příjmení]],4,0))</f>
        <v/>
      </c>
      <c r="F764" s="94"/>
      <c r="H764" s="113"/>
      <c r="I764" s="113"/>
      <c r="K764" s="15"/>
      <c r="L764" s="15"/>
      <c r="M764" s="15">
        <f t="shared" si="33"/>
        <v>1</v>
      </c>
      <c r="N764" s="15" t="str">
        <f t="shared" si="34"/>
        <v>-</v>
      </c>
      <c r="O764" s="150">
        <f t="shared" si="35"/>
        <v>0</v>
      </c>
      <c r="P764" s="15" t="str">
        <f>IF(COUNTIF('Personálie dobrovolníků '!U:X,N764)&gt;0,"ANO","")</f>
        <v/>
      </c>
      <c r="Q764" s="15"/>
    </row>
    <row r="765" spans="2:17" s="25" customFormat="1" x14ac:dyDescent="0.3">
      <c r="B765" s="15" t="str">
        <f>IF(A765="","",VLOOKUP(A765,Tabulka3[[Číslo smlouvy   u pravidelné činnosti]:[Příjmení]],3,0))</f>
        <v/>
      </c>
      <c r="C765" s="15" t="str">
        <f>IF(A765="","",VLOOKUP(A765,Tabulka3[[Číslo smlouvy   u pravidelné činnosti]:[Příjmení]],4,0))</f>
        <v/>
      </c>
      <c r="F765" s="94"/>
      <c r="H765" s="113"/>
      <c r="I765" s="113"/>
      <c r="K765" s="15"/>
      <c r="L765" s="15"/>
      <c r="M765" s="15">
        <f t="shared" si="33"/>
        <v>1</v>
      </c>
      <c r="N765" s="15" t="str">
        <f t="shared" si="34"/>
        <v>-</v>
      </c>
      <c r="O765" s="150">
        <f t="shared" si="35"/>
        <v>0</v>
      </c>
      <c r="P765" s="15" t="str">
        <f>IF(COUNTIF('Personálie dobrovolníků '!U:X,N765)&gt;0,"ANO","")</f>
        <v/>
      </c>
      <c r="Q765" s="15"/>
    </row>
    <row r="766" spans="2:17" s="25" customFormat="1" x14ac:dyDescent="0.3">
      <c r="B766" s="15" t="str">
        <f>IF(A766="","",VLOOKUP(A766,Tabulka3[[Číslo smlouvy   u pravidelné činnosti]:[Příjmení]],3,0))</f>
        <v/>
      </c>
      <c r="C766" s="15" t="str">
        <f>IF(A766="","",VLOOKUP(A766,Tabulka3[[Číslo smlouvy   u pravidelné činnosti]:[Příjmení]],4,0))</f>
        <v/>
      </c>
      <c r="F766" s="94"/>
      <c r="H766" s="113"/>
      <c r="I766" s="113"/>
      <c r="K766" s="15"/>
      <c r="L766" s="15"/>
      <c r="M766" s="15">
        <f t="shared" si="33"/>
        <v>1</v>
      </c>
      <c r="N766" s="15" t="str">
        <f t="shared" si="34"/>
        <v>-</v>
      </c>
      <c r="O766" s="150">
        <f t="shared" si="35"/>
        <v>0</v>
      </c>
      <c r="P766" s="15" t="str">
        <f>IF(COUNTIF('Personálie dobrovolníků '!U:X,N766)&gt;0,"ANO","")</f>
        <v/>
      </c>
      <c r="Q766" s="15"/>
    </row>
    <row r="767" spans="2:17" s="25" customFormat="1" x14ac:dyDescent="0.3">
      <c r="B767" s="15" t="str">
        <f>IF(A767="","",VLOOKUP(A767,Tabulka3[[Číslo smlouvy   u pravidelné činnosti]:[Příjmení]],3,0))</f>
        <v/>
      </c>
      <c r="C767" s="15" t="str">
        <f>IF(A767="","",VLOOKUP(A767,Tabulka3[[Číslo smlouvy   u pravidelné činnosti]:[Příjmení]],4,0))</f>
        <v/>
      </c>
      <c r="F767" s="94"/>
      <c r="H767" s="113"/>
      <c r="I767" s="113"/>
      <c r="K767" s="15"/>
      <c r="L767" s="15"/>
      <c r="M767" s="15">
        <f t="shared" si="33"/>
        <v>1</v>
      </c>
      <c r="N767" s="15" t="str">
        <f t="shared" si="34"/>
        <v>-</v>
      </c>
      <c r="O767" s="150">
        <f t="shared" si="35"/>
        <v>0</v>
      </c>
      <c r="P767" s="15" t="str">
        <f>IF(COUNTIF('Personálie dobrovolníků '!U:X,N767)&gt;0,"ANO","")</f>
        <v/>
      </c>
      <c r="Q767" s="15"/>
    </row>
    <row r="768" spans="2:17" s="25" customFormat="1" x14ac:dyDescent="0.3">
      <c r="B768" s="15" t="str">
        <f>IF(A768="","",VLOOKUP(A768,Tabulka3[[Číslo smlouvy   u pravidelné činnosti]:[Příjmení]],3,0))</f>
        <v/>
      </c>
      <c r="C768" s="15" t="str">
        <f>IF(A768="","",VLOOKUP(A768,Tabulka3[[Číslo smlouvy   u pravidelné činnosti]:[Příjmení]],4,0))</f>
        <v/>
      </c>
      <c r="F768" s="94"/>
      <c r="H768" s="113"/>
      <c r="I768" s="113"/>
      <c r="K768" s="15"/>
      <c r="L768" s="15"/>
      <c r="M768" s="15">
        <f t="shared" si="33"/>
        <v>1</v>
      </c>
      <c r="N768" s="15" t="str">
        <f t="shared" si="34"/>
        <v>-</v>
      </c>
      <c r="O768" s="150">
        <f t="shared" si="35"/>
        <v>0</v>
      </c>
      <c r="P768" s="15" t="str">
        <f>IF(COUNTIF('Personálie dobrovolníků '!U:X,N768)&gt;0,"ANO","")</f>
        <v/>
      </c>
      <c r="Q768" s="15"/>
    </row>
    <row r="769" spans="2:17" s="25" customFormat="1" x14ac:dyDescent="0.3">
      <c r="B769" s="15" t="str">
        <f>IF(A769="","",VLOOKUP(A769,Tabulka3[[Číslo smlouvy   u pravidelné činnosti]:[Příjmení]],3,0))</f>
        <v/>
      </c>
      <c r="C769" s="15" t="str">
        <f>IF(A769="","",VLOOKUP(A769,Tabulka3[[Číslo smlouvy   u pravidelné činnosti]:[Příjmení]],4,0))</f>
        <v/>
      </c>
      <c r="F769" s="94"/>
      <c r="H769" s="113"/>
      <c r="I769" s="113"/>
      <c r="K769" s="15"/>
      <c r="L769" s="15"/>
      <c r="M769" s="15">
        <f t="shared" si="33"/>
        <v>1</v>
      </c>
      <c r="N769" s="15" t="str">
        <f t="shared" si="34"/>
        <v>-</v>
      </c>
      <c r="O769" s="150">
        <f t="shared" si="35"/>
        <v>0</v>
      </c>
      <c r="P769" s="15" t="str">
        <f>IF(COUNTIF('Personálie dobrovolníků '!U:X,N769)&gt;0,"ANO","")</f>
        <v/>
      </c>
      <c r="Q769" s="15"/>
    </row>
    <row r="770" spans="2:17" s="25" customFormat="1" x14ac:dyDescent="0.3">
      <c r="B770" s="15" t="str">
        <f>IF(A770="","",VLOOKUP(A770,Tabulka3[[Číslo smlouvy   u pravidelné činnosti]:[Příjmení]],3,0))</f>
        <v/>
      </c>
      <c r="C770" s="15" t="str">
        <f>IF(A770="","",VLOOKUP(A770,Tabulka3[[Číslo smlouvy   u pravidelné činnosti]:[Příjmení]],4,0))</f>
        <v/>
      </c>
      <c r="F770" s="94"/>
      <c r="H770" s="113"/>
      <c r="I770" s="113"/>
      <c r="K770" s="15"/>
      <c r="L770" s="15"/>
      <c r="M770" s="15">
        <f t="shared" si="33"/>
        <v>1</v>
      </c>
      <c r="N770" s="15" t="str">
        <f t="shared" si="34"/>
        <v>-</v>
      </c>
      <c r="O770" s="150">
        <f t="shared" si="35"/>
        <v>0</v>
      </c>
      <c r="P770" s="15" t="str">
        <f>IF(COUNTIF('Personálie dobrovolníků '!U:X,N770)&gt;0,"ANO","")</f>
        <v/>
      </c>
      <c r="Q770" s="15"/>
    </row>
    <row r="771" spans="2:17" s="25" customFormat="1" x14ac:dyDescent="0.3">
      <c r="B771" s="15" t="str">
        <f>IF(A771="","",VLOOKUP(A771,Tabulka3[[Číslo smlouvy   u pravidelné činnosti]:[Příjmení]],3,0))</f>
        <v/>
      </c>
      <c r="C771" s="15" t="str">
        <f>IF(A771="","",VLOOKUP(A771,Tabulka3[[Číslo smlouvy   u pravidelné činnosti]:[Příjmení]],4,0))</f>
        <v/>
      </c>
      <c r="F771" s="94"/>
      <c r="H771" s="113"/>
      <c r="I771" s="113"/>
      <c r="K771" s="15"/>
      <c r="L771" s="15"/>
      <c r="M771" s="15">
        <f t="shared" si="33"/>
        <v>1</v>
      </c>
      <c r="N771" s="15" t="str">
        <f t="shared" si="34"/>
        <v>-</v>
      </c>
      <c r="O771" s="150">
        <f t="shared" si="35"/>
        <v>0</v>
      </c>
      <c r="P771" s="15" t="str">
        <f>IF(COUNTIF('Personálie dobrovolníků '!U:X,N771)&gt;0,"ANO","")</f>
        <v/>
      </c>
      <c r="Q771" s="15"/>
    </row>
    <row r="772" spans="2:17" s="25" customFormat="1" x14ac:dyDescent="0.3">
      <c r="B772" s="15" t="str">
        <f>IF(A772="","",VLOOKUP(A772,Tabulka3[[Číslo smlouvy   u pravidelné činnosti]:[Příjmení]],3,0))</f>
        <v/>
      </c>
      <c r="C772" s="15" t="str">
        <f>IF(A772="","",VLOOKUP(A772,Tabulka3[[Číslo smlouvy   u pravidelné činnosti]:[Příjmení]],4,0))</f>
        <v/>
      </c>
      <c r="F772" s="94"/>
      <c r="H772" s="113"/>
      <c r="I772" s="113"/>
      <c r="K772" s="15"/>
      <c r="L772" s="15"/>
      <c r="M772" s="15">
        <f t="shared" ref="M772:M835" si="36">IF(OR(
   AND($H772=$K$12, $I772=$L$4),
   AND($H772=$K$12, $I772=$L$5),
   AND($H772=$K$12, $I772=$L$6),
   AND($H772=$K$12, $I772=$L$7),
   AND($H772=$K$11, $I772=$L$4),
   AND($H772=$K$11, $I772=$L$5),
   AND($H772=$K$11, $I772=$L$6),
   AND($H772=$K$11, $I772=$L$7),
   AND($H772=$K$5, $I772=$L$5),
   AND($H772=$K$6, $I772=$L$4),
   AND($H772=$K$6, $I772=$L$5),
   AND($H772=$K$6, $I772=$L$7),
   AND($H772=$K$4, $I772=$L$6),
), 0, 1)</f>
        <v>1</v>
      </c>
      <c r="N772" s="15" t="str">
        <f t="shared" ref="N772:N835" si="37">A772 &amp; "-" &amp; J772</f>
        <v>-</v>
      </c>
      <c r="O772" s="150">
        <f t="shared" ref="O772:O835" si="38">IF(AND(M772&lt;&gt;0, P772="ANO"), 1, 0)</f>
        <v>0</v>
      </c>
      <c r="P772" s="15" t="str">
        <f>IF(COUNTIF('Personálie dobrovolníků '!U:X,N772)&gt;0,"ANO","")</f>
        <v/>
      </c>
      <c r="Q772" s="15"/>
    </row>
    <row r="773" spans="2:17" s="25" customFormat="1" x14ac:dyDescent="0.3">
      <c r="B773" s="15" t="str">
        <f>IF(A773="","",VLOOKUP(A773,Tabulka3[[Číslo smlouvy   u pravidelné činnosti]:[Příjmení]],3,0))</f>
        <v/>
      </c>
      <c r="C773" s="15" t="str">
        <f>IF(A773="","",VLOOKUP(A773,Tabulka3[[Číslo smlouvy   u pravidelné činnosti]:[Příjmení]],4,0))</f>
        <v/>
      </c>
      <c r="F773" s="94"/>
      <c r="H773" s="113"/>
      <c r="I773" s="113"/>
      <c r="K773" s="15"/>
      <c r="L773" s="15"/>
      <c r="M773" s="15">
        <f t="shared" si="36"/>
        <v>1</v>
      </c>
      <c r="N773" s="15" t="str">
        <f t="shared" si="37"/>
        <v>-</v>
      </c>
      <c r="O773" s="150">
        <f t="shared" si="38"/>
        <v>0</v>
      </c>
      <c r="P773" s="15" t="str">
        <f>IF(COUNTIF('Personálie dobrovolníků '!U:X,N773)&gt;0,"ANO","")</f>
        <v/>
      </c>
      <c r="Q773" s="15"/>
    </row>
    <row r="774" spans="2:17" s="25" customFormat="1" x14ac:dyDescent="0.3">
      <c r="B774" s="15" t="str">
        <f>IF(A774="","",VLOOKUP(A774,Tabulka3[[Číslo smlouvy   u pravidelné činnosti]:[Příjmení]],3,0))</f>
        <v/>
      </c>
      <c r="C774" s="15" t="str">
        <f>IF(A774="","",VLOOKUP(A774,Tabulka3[[Číslo smlouvy   u pravidelné činnosti]:[Příjmení]],4,0))</f>
        <v/>
      </c>
      <c r="F774" s="94"/>
      <c r="H774" s="113"/>
      <c r="I774" s="113"/>
      <c r="K774" s="15"/>
      <c r="L774" s="15"/>
      <c r="M774" s="15">
        <f t="shared" si="36"/>
        <v>1</v>
      </c>
      <c r="N774" s="15" t="str">
        <f t="shared" si="37"/>
        <v>-</v>
      </c>
      <c r="O774" s="150">
        <f t="shared" si="38"/>
        <v>0</v>
      </c>
      <c r="P774" s="15" t="str">
        <f>IF(COUNTIF('Personálie dobrovolníků '!U:X,N774)&gt;0,"ANO","")</f>
        <v/>
      </c>
      <c r="Q774" s="15"/>
    </row>
    <row r="775" spans="2:17" s="25" customFormat="1" x14ac:dyDescent="0.3">
      <c r="B775" s="15" t="str">
        <f>IF(A775="","",VLOOKUP(A775,Tabulka3[[Číslo smlouvy   u pravidelné činnosti]:[Příjmení]],3,0))</f>
        <v/>
      </c>
      <c r="C775" s="15" t="str">
        <f>IF(A775="","",VLOOKUP(A775,Tabulka3[[Číslo smlouvy   u pravidelné činnosti]:[Příjmení]],4,0))</f>
        <v/>
      </c>
      <c r="F775" s="94"/>
      <c r="H775" s="113"/>
      <c r="I775" s="113"/>
      <c r="K775" s="15"/>
      <c r="L775" s="15"/>
      <c r="M775" s="15">
        <f t="shared" si="36"/>
        <v>1</v>
      </c>
      <c r="N775" s="15" t="str">
        <f t="shared" si="37"/>
        <v>-</v>
      </c>
      <c r="O775" s="150">
        <f t="shared" si="38"/>
        <v>0</v>
      </c>
      <c r="P775" s="15" t="str">
        <f>IF(COUNTIF('Personálie dobrovolníků '!U:X,N775)&gt;0,"ANO","")</f>
        <v/>
      </c>
      <c r="Q775" s="15"/>
    </row>
    <row r="776" spans="2:17" s="25" customFormat="1" x14ac:dyDescent="0.3">
      <c r="B776" s="15" t="str">
        <f>IF(A776="","",VLOOKUP(A776,Tabulka3[[Číslo smlouvy   u pravidelné činnosti]:[Příjmení]],3,0))</f>
        <v/>
      </c>
      <c r="C776" s="15" t="str">
        <f>IF(A776="","",VLOOKUP(A776,Tabulka3[[Číslo smlouvy   u pravidelné činnosti]:[Příjmení]],4,0))</f>
        <v/>
      </c>
      <c r="F776" s="94"/>
      <c r="H776" s="113"/>
      <c r="I776" s="113"/>
      <c r="K776" s="15"/>
      <c r="L776" s="15"/>
      <c r="M776" s="15">
        <f t="shared" si="36"/>
        <v>1</v>
      </c>
      <c r="N776" s="15" t="str">
        <f t="shared" si="37"/>
        <v>-</v>
      </c>
      <c r="O776" s="150">
        <f t="shared" si="38"/>
        <v>0</v>
      </c>
      <c r="P776" s="15" t="str">
        <f>IF(COUNTIF('Personálie dobrovolníků '!U:X,N776)&gt;0,"ANO","")</f>
        <v/>
      </c>
      <c r="Q776" s="15"/>
    </row>
    <row r="777" spans="2:17" s="25" customFormat="1" x14ac:dyDescent="0.3">
      <c r="B777" s="15" t="str">
        <f>IF(A777="","",VLOOKUP(A777,Tabulka3[[Číslo smlouvy   u pravidelné činnosti]:[Příjmení]],3,0))</f>
        <v/>
      </c>
      <c r="C777" s="15" t="str">
        <f>IF(A777="","",VLOOKUP(A777,Tabulka3[[Číslo smlouvy   u pravidelné činnosti]:[Příjmení]],4,0))</f>
        <v/>
      </c>
      <c r="F777" s="94"/>
      <c r="H777" s="113"/>
      <c r="I777" s="113"/>
      <c r="K777" s="15"/>
      <c r="L777" s="15"/>
      <c r="M777" s="15">
        <f t="shared" si="36"/>
        <v>1</v>
      </c>
      <c r="N777" s="15" t="str">
        <f t="shared" si="37"/>
        <v>-</v>
      </c>
      <c r="O777" s="150">
        <f t="shared" si="38"/>
        <v>0</v>
      </c>
      <c r="P777" s="15" t="str">
        <f>IF(COUNTIF('Personálie dobrovolníků '!U:X,N777)&gt;0,"ANO","")</f>
        <v/>
      </c>
      <c r="Q777" s="15"/>
    </row>
    <row r="778" spans="2:17" s="25" customFormat="1" x14ac:dyDescent="0.3">
      <c r="B778" s="15" t="str">
        <f>IF(A778="","",VLOOKUP(A778,Tabulka3[[Číslo smlouvy   u pravidelné činnosti]:[Příjmení]],3,0))</f>
        <v/>
      </c>
      <c r="C778" s="15" t="str">
        <f>IF(A778="","",VLOOKUP(A778,Tabulka3[[Číslo smlouvy   u pravidelné činnosti]:[Příjmení]],4,0))</f>
        <v/>
      </c>
      <c r="F778" s="94"/>
      <c r="H778" s="113"/>
      <c r="I778" s="113"/>
      <c r="K778" s="15"/>
      <c r="L778" s="15"/>
      <c r="M778" s="15">
        <f t="shared" si="36"/>
        <v>1</v>
      </c>
      <c r="N778" s="15" t="str">
        <f t="shared" si="37"/>
        <v>-</v>
      </c>
      <c r="O778" s="150">
        <f t="shared" si="38"/>
        <v>0</v>
      </c>
      <c r="P778" s="15" t="str">
        <f>IF(COUNTIF('Personálie dobrovolníků '!U:X,N778)&gt;0,"ANO","")</f>
        <v/>
      </c>
      <c r="Q778" s="15"/>
    </row>
    <row r="779" spans="2:17" s="25" customFormat="1" x14ac:dyDescent="0.3">
      <c r="B779" s="15" t="str">
        <f>IF(A779="","",VLOOKUP(A779,Tabulka3[[Číslo smlouvy   u pravidelné činnosti]:[Příjmení]],3,0))</f>
        <v/>
      </c>
      <c r="C779" s="15" t="str">
        <f>IF(A779="","",VLOOKUP(A779,Tabulka3[[Číslo smlouvy   u pravidelné činnosti]:[Příjmení]],4,0))</f>
        <v/>
      </c>
      <c r="F779" s="94"/>
      <c r="H779" s="113"/>
      <c r="I779" s="113"/>
      <c r="K779" s="15"/>
      <c r="L779" s="15"/>
      <c r="M779" s="15">
        <f t="shared" si="36"/>
        <v>1</v>
      </c>
      <c r="N779" s="15" t="str">
        <f t="shared" si="37"/>
        <v>-</v>
      </c>
      <c r="O779" s="150">
        <f t="shared" si="38"/>
        <v>0</v>
      </c>
      <c r="P779" s="15" t="str">
        <f>IF(COUNTIF('Personálie dobrovolníků '!U:X,N779)&gt;0,"ANO","")</f>
        <v/>
      </c>
      <c r="Q779" s="15"/>
    </row>
    <row r="780" spans="2:17" s="25" customFormat="1" x14ac:dyDescent="0.3">
      <c r="B780" s="15" t="str">
        <f>IF(A780="","",VLOOKUP(A780,Tabulka3[[Číslo smlouvy   u pravidelné činnosti]:[Příjmení]],3,0))</f>
        <v/>
      </c>
      <c r="C780" s="15" t="str">
        <f>IF(A780="","",VLOOKUP(A780,Tabulka3[[Číslo smlouvy   u pravidelné činnosti]:[Příjmení]],4,0))</f>
        <v/>
      </c>
      <c r="F780" s="94"/>
      <c r="H780" s="113"/>
      <c r="I780" s="113"/>
      <c r="K780" s="15"/>
      <c r="L780" s="15"/>
      <c r="M780" s="15">
        <f t="shared" si="36"/>
        <v>1</v>
      </c>
      <c r="N780" s="15" t="str">
        <f t="shared" si="37"/>
        <v>-</v>
      </c>
      <c r="O780" s="150">
        <f t="shared" si="38"/>
        <v>0</v>
      </c>
      <c r="P780" s="15" t="str">
        <f>IF(COUNTIF('Personálie dobrovolníků '!U:X,N780)&gt;0,"ANO","")</f>
        <v/>
      </c>
      <c r="Q780" s="15"/>
    </row>
    <row r="781" spans="2:17" s="25" customFormat="1" x14ac:dyDescent="0.3">
      <c r="B781" s="15" t="str">
        <f>IF(A781="","",VLOOKUP(A781,Tabulka3[[Číslo smlouvy   u pravidelné činnosti]:[Příjmení]],3,0))</f>
        <v/>
      </c>
      <c r="C781" s="15" t="str">
        <f>IF(A781="","",VLOOKUP(A781,Tabulka3[[Číslo smlouvy   u pravidelné činnosti]:[Příjmení]],4,0))</f>
        <v/>
      </c>
      <c r="F781" s="94"/>
      <c r="H781" s="113"/>
      <c r="I781" s="113"/>
      <c r="K781" s="15"/>
      <c r="L781" s="15"/>
      <c r="M781" s="15">
        <f t="shared" si="36"/>
        <v>1</v>
      </c>
      <c r="N781" s="15" t="str">
        <f t="shared" si="37"/>
        <v>-</v>
      </c>
      <c r="O781" s="150">
        <f t="shared" si="38"/>
        <v>0</v>
      </c>
      <c r="P781" s="15" t="str">
        <f>IF(COUNTIF('Personálie dobrovolníků '!U:X,N781)&gt;0,"ANO","")</f>
        <v/>
      </c>
      <c r="Q781" s="15"/>
    </row>
    <row r="782" spans="2:17" s="25" customFormat="1" x14ac:dyDescent="0.3">
      <c r="B782" s="15" t="str">
        <f>IF(A782="","",VLOOKUP(A782,Tabulka3[[Číslo smlouvy   u pravidelné činnosti]:[Příjmení]],3,0))</f>
        <v/>
      </c>
      <c r="C782" s="15" t="str">
        <f>IF(A782="","",VLOOKUP(A782,Tabulka3[[Číslo smlouvy   u pravidelné činnosti]:[Příjmení]],4,0))</f>
        <v/>
      </c>
      <c r="F782" s="94"/>
      <c r="H782" s="113"/>
      <c r="I782" s="113"/>
      <c r="K782" s="15"/>
      <c r="L782" s="15"/>
      <c r="M782" s="15">
        <f t="shared" si="36"/>
        <v>1</v>
      </c>
      <c r="N782" s="15" t="str">
        <f t="shared" si="37"/>
        <v>-</v>
      </c>
      <c r="O782" s="150">
        <f t="shared" si="38"/>
        <v>0</v>
      </c>
      <c r="P782" s="15" t="str">
        <f>IF(COUNTIF('Personálie dobrovolníků '!U:X,N782)&gt;0,"ANO","")</f>
        <v/>
      </c>
      <c r="Q782" s="15"/>
    </row>
    <row r="783" spans="2:17" s="25" customFormat="1" x14ac:dyDescent="0.3">
      <c r="B783" s="15" t="str">
        <f>IF(A783="","",VLOOKUP(A783,Tabulka3[[Číslo smlouvy   u pravidelné činnosti]:[Příjmení]],3,0))</f>
        <v/>
      </c>
      <c r="C783" s="15" t="str">
        <f>IF(A783="","",VLOOKUP(A783,Tabulka3[[Číslo smlouvy   u pravidelné činnosti]:[Příjmení]],4,0))</f>
        <v/>
      </c>
      <c r="F783" s="94"/>
      <c r="H783" s="113"/>
      <c r="I783" s="113"/>
      <c r="K783" s="15"/>
      <c r="L783" s="15"/>
      <c r="M783" s="15">
        <f t="shared" si="36"/>
        <v>1</v>
      </c>
      <c r="N783" s="15" t="str">
        <f t="shared" si="37"/>
        <v>-</v>
      </c>
      <c r="O783" s="150">
        <f t="shared" si="38"/>
        <v>0</v>
      </c>
      <c r="P783" s="15" t="str">
        <f>IF(COUNTIF('Personálie dobrovolníků '!U:X,N783)&gt;0,"ANO","")</f>
        <v/>
      </c>
      <c r="Q783" s="15"/>
    </row>
    <row r="784" spans="2:17" s="25" customFormat="1" x14ac:dyDescent="0.3">
      <c r="B784" s="15" t="str">
        <f>IF(A784="","",VLOOKUP(A784,Tabulka3[[Číslo smlouvy   u pravidelné činnosti]:[Příjmení]],3,0))</f>
        <v/>
      </c>
      <c r="C784" s="15" t="str">
        <f>IF(A784="","",VLOOKUP(A784,Tabulka3[[Číslo smlouvy   u pravidelné činnosti]:[Příjmení]],4,0))</f>
        <v/>
      </c>
      <c r="F784" s="94"/>
      <c r="H784" s="113"/>
      <c r="I784" s="113"/>
      <c r="K784" s="15"/>
      <c r="L784" s="15"/>
      <c r="M784" s="15">
        <f t="shared" si="36"/>
        <v>1</v>
      </c>
      <c r="N784" s="15" t="str">
        <f t="shared" si="37"/>
        <v>-</v>
      </c>
      <c r="O784" s="150">
        <f t="shared" si="38"/>
        <v>0</v>
      </c>
      <c r="P784" s="15" t="str">
        <f>IF(COUNTIF('Personálie dobrovolníků '!U:X,N784)&gt;0,"ANO","")</f>
        <v/>
      </c>
      <c r="Q784" s="15"/>
    </row>
    <row r="785" spans="2:17" s="25" customFormat="1" x14ac:dyDescent="0.3">
      <c r="B785" s="15" t="str">
        <f>IF(A785="","",VLOOKUP(A785,Tabulka3[[Číslo smlouvy   u pravidelné činnosti]:[Příjmení]],3,0))</f>
        <v/>
      </c>
      <c r="C785" s="15" t="str">
        <f>IF(A785="","",VLOOKUP(A785,Tabulka3[[Číslo smlouvy   u pravidelné činnosti]:[Příjmení]],4,0))</f>
        <v/>
      </c>
      <c r="F785" s="94"/>
      <c r="H785" s="113"/>
      <c r="I785" s="113"/>
      <c r="K785" s="15"/>
      <c r="L785" s="15"/>
      <c r="M785" s="15">
        <f t="shared" si="36"/>
        <v>1</v>
      </c>
      <c r="N785" s="15" t="str">
        <f t="shared" si="37"/>
        <v>-</v>
      </c>
      <c r="O785" s="150">
        <f t="shared" si="38"/>
        <v>0</v>
      </c>
      <c r="P785" s="15" t="str">
        <f>IF(COUNTIF('Personálie dobrovolníků '!U:X,N785)&gt;0,"ANO","")</f>
        <v/>
      </c>
      <c r="Q785" s="15"/>
    </row>
    <row r="786" spans="2:17" s="25" customFormat="1" x14ac:dyDescent="0.3">
      <c r="B786" s="15" t="str">
        <f>IF(A786="","",VLOOKUP(A786,Tabulka3[[Číslo smlouvy   u pravidelné činnosti]:[Příjmení]],3,0))</f>
        <v/>
      </c>
      <c r="C786" s="15" t="str">
        <f>IF(A786="","",VLOOKUP(A786,Tabulka3[[Číslo smlouvy   u pravidelné činnosti]:[Příjmení]],4,0))</f>
        <v/>
      </c>
      <c r="F786" s="94"/>
      <c r="H786" s="113"/>
      <c r="I786" s="113"/>
      <c r="K786" s="15"/>
      <c r="L786" s="15"/>
      <c r="M786" s="15">
        <f t="shared" si="36"/>
        <v>1</v>
      </c>
      <c r="N786" s="15" t="str">
        <f t="shared" si="37"/>
        <v>-</v>
      </c>
      <c r="O786" s="150">
        <f t="shared" si="38"/>
        <v>0</v>
      </c>
      <c r="P786" s="15" t="str">
        <f>IF(COUNTIF('Personálie dobrovolníků '!U:X,N786)&gt;0,"ANO","")</f>
        <v/>
      </c>
      <c r="Q786" s="15"/>
    </row>
    <row r="787" spans="2:17" s="25" customFormat="1" x14ac:dyDescent="0.3">
      <c r="B787" s="15" t="str">
        <f>IF(A787="","",VLOOKUP(A787,Tabulka3[[Číslo smlouvy   u pravidelné činnosti]:[Příjmení]],3,0))</f>
        <v/>
      </c>
      <c r="C787" s="15" t="str">
        <f>IF(A787="","",VLOOKUP(A787,Tabulka3[[Číslo smlouvy   u pravidelné činnosti]:[Příjmení]],4,0))</f>
        <v/>
      </c>
      <c r="F787" s="94"/>
      <c r="H787" s="113"/>
      <c r="I787" s="113"/>
      <c r="K787" s="15"/>
      <c r="L787" s="15"/>
      <c r="M787" s="15">
        <f t="shared" si="36"/>
        <v>1</v>
      </c>
      <c r="N787" s="15" t="str">
        <f t="shared" si="37"/>
        <v>-</v>
      </c>
      <c r="O787" s="150">
        <f t="shared" si="38"/>
        <v>0</v>
      </c>
      <c r="P787" s="15" t="str">
        <f>IF(COUNTIF('Personálie dobrovolníků '!U:X,N787)&gt;0,"ANO","")</f>
        <v/>
      </c>
      <c r="Q787" s="15"/>
    </row>
    <row r="788" spans="2:17" s="25" customFormat="1" x14ac:dyDescent="0.3">
      <c r="B788" s="15" t="str">
        <f>IF(A788="","",VLOOKUP(A788,Tabulka3[[Číslo smlouvy   u pravidelné činnosti]:[Příjmení]],3,0))</f>
        <v/>
      </c>
      <c r="C788" s="15" t="str">
        <f>IF(A788="","",VLOOKUP(A788,Tabulka3[[Číslo smlouvy   u pravidelné činnosti]:[Příjmení]],4,0))</f>
        <v/>
      </c>
      <c r="F788" s="94"/>
      <c r="H788" s="113"/>
      <c r="I788" s="113"/>
      <c r="K788" s="15"/>
      <c r="L788" s="15"/>
      <c r="M788" s="15">
        <f t="shared" si="36"/>
        <v>1</v>
      </c>
      <c r="N788" s="15" t="str">
        <f t="shared" si="37"/>
        <v>-</v>
      </c>
      <c r="O788" s="150">
        <f t="shared" si="38"/>
        <v>0</v>
      </c>
      <c r="P788" s="15" t="str">
        <f>IF(COUNTIF('Personálie dobrovolníků '!U:X,N788)&gt;0,"ANO","")</f>
        <v/>
      </c>
      <c r="Q788" s="15"/>
    </row>
    <row r="789" spans="2:17" s="25" customFormat="1" x14ac:dyDescent="0.3">
      <c r="B789" s="15" t="str">
        <f>IF(A789="","",VLOOKUP(A789,Tabulka3[[Číslo smlouvy   u pravidelné činnosti]:[Příjmení]],3,0))</f>
        <v/>
      </c>
      <c r="C789" s="15" t="str">
        <f>IF(A789="","",VLOOKUP(A789,Tabulka3[[Číslo smlouvy   u pravidelné činnosti]:[Příjmení]],4,0))</f>
        <v/>
      </c>
      <c r="F789" s="94"/>
      <c r="H789" s="113"/>
      <c r="I789" s="113"/>
      <c r="K789" s="15"/>
      <c r="L789" s="15"/>
      <c r="M789" s="15">
        <f t="shared" si="36"/>
        <v>1</v>
      </c>
      <c r="N789" s="15" t="str">
        <f t="shared" si="37"/>
        <v>-</v>
      </c>
      <c r="O789" s="150">
        <f t="shared" si="38"/>
        <v>0</v>
      </c>
      <c r="P789" s="15" t="str">
        <f>IF(COUNTIF('Personálie dobrovolníků '!U:X,N789)&gt;0,"ANO","")</f>
        <v/>
      </c>
      <c r="Q789" s="15"/>
    </row>
    <row r="790" spans="2:17" s="25" customFormat="1" x14ac:dyDescent="0.3">
      <c r="B790" s="15" t="str">
        <f>IF(A790="","",VLOOKUP(A790,Tabulka3[[Číslo smlouvy   u pravidelné činnosti]:[Příjmení]],3,0))</f>
        <v/>
      </c>
      <c r="C790" s="15" t="str">
        <f>IF(A790="","",VLOOKUP(A790,Tabulka3[[Číslo smlouvy   u pravidelné činnosti]:[Příjmení]],4,0))</f>
        <v/>
      </c>
      <c r="F790" s="94"/>
      <c r="H790" s="113"/>
      <c r="I790" s="113"/>
      <c r="K790" s="15"/>
      <c r="L790" s="15"/>
      <c r="M790" s="15">
        <f t="shared" si="36"/>
        <v>1</v>
      </c>
      <c r="N790" s="15" t="str">
        <f t="shared" si="37"/>
        <v>-</v>
      </c>
      <c r="O790" s="150">
        <f t="shared" si="38"/>
        <v>0</v>
      </c>
      <c r="P790" s="15" t="str">
        <f>IF(COUNTIF('Personálie dobrovolníků '!U:X,N790)&gt;0,"ANO","")</f>
        <v/>
      </c>
      <c r="Q790" s="15"/>
    </row>
    <row r="791" spans="2:17" s="25" customFormat="1" x14ac:dyDescent="0.3">
      <c r="B791" s="15" t="str">
        <f>IF(A791="","",VLOOKUP(A791,Tabulka3[[Číslo smlouvy   u pravidelné činnosti]:[Příjmení]],3,0))</f>
        <v/>
      </c>
      <c r="C791" s="15" t="str">
        <f>IF(A791="","",VLOOKUP(A791,Tabulka3[[Číslo smlouvy   u pravidelné činnosti]:[Příjmení]],4,0))</f>
        <v/>
      </c>
      <c r="F791" s="94"/>
      <c r="H791" s="113"/>
      <c r="I791" s="113"/>
      <c r="K791" s="15"/>
      <c r="L791" s="15"/>
      <c r="M791" s="15">
        <f t="shared" si="36"/>
        <v>1</v>
      </c>
      <c r="N791" s="15" t="str">
        <f t="shared" si="37"/>
        <v>-</v>
      </c>
      <c r="O791" s="150">
        <f t="shared" si="38"/>
        <v>0</v>
      </c>
      <c r="P791" s="15" t="str">
        <f>IF(COUNTIF('Personálie dobrovolníků '!U:X,N791)&gt;0,"ANO","")</f>
        <v/>
      </c>
      <c r="Q791" s="15"/>
    </row>
    <row r="792" spans="2:17" s="25" customFormat="1" x14ac:dyDescent="0.3">
      <c r="B792" s="15" t="str">
        <f>IF(A792="","",VLOOKUP(A792,Tabulka3[[Číslo smlouvy   u pravidelné činnosti]:[Příjmení]],3,0))</f>
        <v/>
      </c>
      <c r="C792" s="15" t="str">
        <f>IF(A792="","",VLOOKUP(A792,Tabulka3[[Číslo smlouvy   u pravidelné činnosti]:[Příjmení]],4,0))</f>
        <v/>
      </c>
      <c r="F792" s="94"/>
      <c r="H792" s="113"/>
      <c r="I792" s="113"/>
      <c r="K792" s="15"/>
      <c r="L792" s="15"/>
      <c r="M792" s="15">
        <f t="shared" si="36"/>
        <v>1</v>
      </c>
      <c r="N792" s="15" t="str">
        <f t="shared" si="37"/>
        <v>-</v>
      </c>
      <c r="O792" s="150">
        <f t="shared" si="38"/>
        <v>0</v>
      </c>
      <c r="P792" s="15" t="str">
        <f>IF(COUNTIF('Personálie dobrovolníků '!U:X,N792)&gt;0,"ANO","")</f>
        <v/>
      </c>
      <c r="Q792" s="15"/>
    </row>
    <row r="793" spans="2:17" s="25" customFormat="1" x14ac:dyDescent="0.3">
      <c r="B793" s="15" t="str">
        <f>IF(A793="","",VLOOKUP(A793,Tabulka3[[Číslo smlouvy   u pravidelné činnosti]:[Příjmení]],3,0))</f>
        <v/>
      </c>
      <c r="C793" s="15" t="str">
        <f>IF(A793="","",VLOOKUP(A793,Tabulka3[[Číslo smlouvy   u pravidelné činnosti]:[Příjmení]],4,0))</f>
        <v/>
      </c>
      <c r="F793" s="94"/>
      <c r="H793" s="113"/>
      <c r="I793" s="113"/>
      <c r="K793" s="15"/>
      <c r="L793" s="15"/>
      <c r="M793" s="15">
        <f t="shared" si="36"/>
        <v>1</v>
      </c>
      <c r="N793" s="15" t="str">
        <f t="shared" si="37"/>
        <v>-</v>
      </c>
      <c r="O793" s="150">
        <f t="shared" si="38"/>
        <v>0</v>
      </c>
      <c r="P793" s="15" t="str">
        <f>IF(COUNTIF('Personálie dobrovolníků '!U:X,N793)&gt;0,"ANO","")</f>
        <v/>
      </c>
      <c r="Q793" s="15"/>
    </row>
    <row r="794" spans="2:17" s="25" customFormat="1" x14ac:dyDescent="0.3">
      <c r="B794" s="15" t="str">
        <f>IF(A794="","",VLOOKUP(A794,Tabulka3[[Číslo smlouvy   u pravidelné činnosti]:[Příjmení]],3,0))</f>
        <v/>
      </c>
      <c r="C794" s="15" t="str">
        <f>IF(A794="","",VLOOKUP(A794,Tabulka3[[Číslo smlouvy   u pravidelné činnosti]:[Příjmení]],4,0))</f>
        <v/>
      </c>
      <c r="F794" s="94"/>
      <c r="H794" s="113"/>
      <c r="I794" s="113"/>
      <c r="K794" s="15"/>
      <c r="L794" s="15"/>
      <c r="M794" s="15">
        <f t="shared" si="36"/>
        <v>1</v>
      </c>
      <c r="N794" s="15" t="str">
        <f t="shared" si="37"/>
        <v>-</v>
      </c>
      <c r="O794" s="150">
        <f t="shared" si="38"/>
        <v>0</v>
      </c>
      <c r="P794" s="15" t="str">
        <f>IF(COUNTIF('Personálie dobrovolníků '!U:X,N794)&gt;0,"ANO","")</f>
        <v/>
      </c>
      <c r="Q794" s="15"/>
    </row>
    <row r="795" spans="2:17" s="25" customFormat="1" x14ac:dyDescent="0.3">
      <c r="B795" s="15" t="str">
        <f>IF(A795="","",VLOOKUP(A795,Tabulka3[[Číslo smlouvy   u pravidelné činnosti]:[Příjmení]],3,0))</f>
        <v/>
      </c>
      <c r="C795" s="15" t="str">
        <f>IF(A795="","",VLOOKUP(A795,Tabulka3[[Číslo smlouvy   u pravidelné činnosti]:[Příjmení]],4,0))</f>
        <v/>
      </c>
      <c r="F795" s="94"/>
      <c r="H795" s="113"/>
      <c r="I795" s="113"/>
      <c r="K795" s="15"/>
      <c r="L795" s="15"/>
      <c r="M795" s="15">
        <f t="shared" si="36"/>
        <v>1</v>
      </c>
      <c r="N795" s="15" t="str">
        <f t="shared" si="37"/>
        <v>-</v>
      </c>
      <c r="O795" s="150">
        <f t="shared" si="38"/>
        <v>0</v>
      </c>
      <c r="P795" s="15" t="str">
        <f>IF(COUNTIF('Personálie dobrovolníků '!U:X,N795)&gt;0,"ANO","")</f>
        <v/>
      </c>
      <c r="Q795" s="15"/>
    </row>
    <row r="796" spans="2:17" s="25" customFormat="1" x14ac:dyDescent="0.3">
      <c r="B796" s="15" t="str">
        <f>IF(A796="","",VLOOKUP(A796,Tabulka3[[Číslo smlouvy   u pravidelné činnosti]:[Příjmení]],3,0))</f>
        <v/>
      </c>
      <c r="C796" s="15" t="str">
        <f>IF(A796="","",VLOOKUP(A796,Tabulka3[[Číslo smlouvy   u pravidelné činnosti]:[Příjmení]],4,0))</f>
        <v/>
      </c>
      <c r="F796" s="94"/>
      <c r="H796" s="113"/>
      <c r="I796" s="113"/>
      <c r="K796" s="15"/>
      <c r="L796" s="15"/>
      <c r="M796" s="15">
        <f t="shared" si="36"/>
        <v>1</v>
      </c>
      <c r="N796" s="15" t="str">
        <f t="shared" si="37"/>
        <v>-</v>
      </c>
      <c r="O796" s="150">
        <f t="shared" si="38"/>
        <v>0</v>
      </c>
      <c r="P796" s="15" t="str">
        <f>IF(COUNTIF('Personálie dobrovolníků '!U:X,N796)&gt;0,"ANO","")</f>
        <v/>
      </c>
      <c r="Q796" s="15"/>
    </row>
    <row r="797" spans="2:17" s="25" customFormat="1" x14ac:dyDescent="0.3">
      <c r="B797" s="15" t="str">
        <f>IF(A797="","",VLOOKUP(A797,Tabulka3[[Číslo smlouvy   u pravidelné činnosti]:[Příjmení]],3,0))</f>
        <v/>
      </c>
      <c r="C797" s="15" t="str">
        <f>IF(A797="","",VLOOKUP(A797,Tabulka3[[Číslo smlouvy   u pravidelné činnosti]:[Příjmení]],4,0))</f>
        <v/>
      </c>
      <c r="F797" s="94"/>
      <c r="H797" s="113"/>
      <c r="I797" s="113"/>
      <c r="K797" s="15"/>
      <c r="L797" s="15"/>
      <c r="M797" s="15">
        <f t="shared" si="36"/>
        <v>1</v>
      </c>
      <c r="N797" s="15" t="str">
        <f t="shared" si="37"/>
        <v>-</v>
      </c>
      <c r="O797" s="150">
        <f t="shared" si="38"/>
        <v>0</v>
      </c>
      <c r="P797" s="15" t="str">
        <f>IF(COUNTIF('Personálie dobrovolníků '!U:X,N797)&gt;0,"ANO","")</f>
        <v/>
      </c>
      <c r="Q797" s="15"/>
    </row>
    <row r="798" spans="2:17" s="25" customFormat="1" x14ac:dyDescent="0.3">
      <c r="B798" s="15" t="str">
        <f>IF(A798="","",VLOOKUP(A798,Tabulka3[[Číslo smlouvy   u pravidelné činnosti]:[Příjmení]],3,0))</f>
        <v/>
      </c>
      <c r="C798" s="15" t="str">
        <f>IF(A798="","",VLOOKUP(A798,Tabulka3[[Číslo smlouvy   u pravidelné činnosti]:[Příjmení]],4,0))</f>
        <v/>
      </c>
      <c r="F798" s="94"/>
      <c r="H798" s="113"/>
      <c r="I798" s="113"/>
      <c r="K798" s="15"/>
      <c r="L798" s="15"/>
      <c r="M798" s="15">
        <f t="shared" si="36"/>
        <v>1</v>
      </c>
      <c r="N798" s="15" t="str">
        <f t="shared" si="37"/>
        <v>-</v>
      </c>
      <c r="O798" s="150">
        <f t="shared" si="38"/>
        <v>0</v>
      </c>
      <c r="P798" s="15" t="str">
        <f>IF(COUNTIF('Personálie dobrovolníků '!U:X,N798)&gt;0,"ANO","")</f>
        <v/>
      </c>
      <c r="Q798" s="15"/>
    </row>
    <row r="799" spans="2:17" s="25" customFormat="1" x14ac:dyDescent="0.3">
      <c r="B799" s="15" t="str">
        <f>IF(A799="","",VLOOKUP(A799,Tabulka3[[Číslo smlouvy   u pravidelné činnosti]:[Příjmení]],3,0))</f>
        <v/>
      </c>
      <c r="C799" s="15" t="str">
        <f>IF(A799="","",VLOOKUP(A799,Tabulka3[[Číslo smlouvy   u pravidelné činnosti]:[Příjmení]],4,0))</f>
        <v/>
      </c>
      <c r="F799" s="94"/>
      <c r="H799" s="113"/>
      <c r="I799" s="113"/>
      <c r="K799" s="15"/>
      <c r="L799" s="15"/>
      <c r="M799" s="15">
        <f t="shared" si="36"/>
        <v>1</v>
      </c>
      <c r="N799" s="15" t="str">
        <f t="shared" si="37"/>
        <v>-</v>
      </c>
      <c r="O799" s="150">
        <f t="shared" si="38"/>
        <v>0</v>
      </c>
      <c r="P799" s="15" t="str">
        <f>IF(COUNTIF('Personálie dobrovolníků '!U:X,N799)&gt;0,"ANO","")</f>
        <v/>
      </c>
      <c r="Q799" s="15"/>
    </row>
    <row r="800" spans="2:17" s="25" customFormat="1" x14ac:dyDescent="0.3">
      <c r="B800" s="15" t="str">
        <f>IF(A800="","",VLOOKUP(A800,Tabulka3[[Číslo smlouvy   u pravidelné činnosti]:[Příjmení]],3,0))</f>
        <v/>
      </c>
      <c r="C800" s="15" t="str">
        <f>IF(A800="","",VLOOKUP(A800,Tabulka3[[Číslo smlouvy   u pravidelné činnosti]:[Příjmení]],4,0))</f>
        <v/>
      </c>
      <c r="F800" s="94"/>
      <c r="H800" s="113"/>
      <c r="I800" s="113"/>
      <c r="K800" s="15"/>
      <c r="L800" s="15"/>
      <c r="M800" s="15">
        <f t="shared" si="36"/>
        <v>1</v>
      </c>
      <c r="N800" s="15" t="str">
        <f t="shared" si="37"/>
        <v>-</v>
      </c>
      <c r="O800" s="150">
        <f t="shared" si="38"/>
        <v>0</v>
      </c>
      <c r="P800" s="15" t="str">
        <f>IF(COUNTIF('Personálie dobrovolníků '!U:X,N800)&gt;0,"ANO","")</f>
        <v/>
      </c>
      <c r="Q800" s="15"/>
    </row>
    <row r="801" spans="2:17" s="25" customFormat="1" x14ac:dyDescent="0.3">
      <c r="B801" s="15" t="str">
        <f>IF(A801="","",VLOOKUP(A801,Tabulka3[[Číslo smlouvy   u pravidelné činnosti]:[Příjmení]],3,0))</f>
        <v/>
      </c>
      <c r="C801" s="15" t="str">
        <f>IF(A801="","",VLOOKUP(A801,Tabulka3[[Číslo smlouvy   u pravidelné činnosti]:[Příjmení]],4,0))</f>
        <v/>
      </c>
      <c r="F801" s="94"/>
      <c r="H801" s="113"/>
      <c r="I801" s="113"/>
      <c r="K801" s="15"/>
      <c r="L801" s="15"/>
      <c r="M801" s="15">
        <f t="shared" si="36"/>
        <v>1</v>
      </c>
      <c r="N801" s="15" t="str">
        <f t="shared" si="37"/>
        <v>-</v>
      </c>
      <c r="O801" s="150">
        <f t="shared" si="38"/>
        <v>0</v>
      </c>
      <c r="P801" s="15" t="str">
        <f>IF(COUNTIF('Personálie dobrovolníků '!U:X,N801)&gt;0,"ANO","")</f>
        <v/>
      </c>
      <c r="Q801" s="15"/>
    </row>
    <row r="802" spans="2:17" s="25" customFormat="1" x14ac:dyDescent="0.3">
      <c r="B802" s="15" t="str">
        <f>IF(A802="","",VLOOKUP(A802,Tabulka3[[Číslo smlouvy   u pravidelné činnosti]:[Příjmení]],3,0))</f>
        <v/>
      </c>
      <c r="C802" s="15" t="str">
        <f>IF(A802="","",VLOOKUP(A802,Tabulka3[[Číslo smlouvy   u pravidelné činnosti]:[Příjmení]],4,0))</f>
        <v/>
      </c>
      <c r="F802" s="94"/>
      <c r="H802" s="113"/>
      <c r="I802" s="113"/>
      <c r="K802" s="15"/>
      <c r="L802" s="15"/>
      <c r="M802" s="15">
        <f t="shared" si="36"/>
        <v>1</v>
      </c>
      <c r="N802" s="15" t="str">
        <f t="shared" si="37"/>
        <v>-</v>
      </c>
      <c r="O802" s="150">
        <f t="shared" si="38"/>
        <v>0</v>
      </c>
      <c r="P802" s="15" t="str">
        <f>IF(COUNTIF('Personálie dobrovolníků '!U:X,N802)&gt;0,"ANO","")</f>
        <v/>
      </c>
      <c r="Q802" s="15"/>
    </row>
    <row r="803" spans="2:17" s="25" customFormat="1" x14ac:dyDescent="0.3">
      <c r="B803" s="15" t="str">
        <f>IF(A803="","",VLOOKUP(A803,Tabulka3[[Číslo smlouvy   u pravidelné činnosti]:[Příjmení]],3,0))</f>
        <v/>
      </c>
      <c r="C803" s="15" t="str">
        <f>IF(A803="","",VLOOKUP(A803,Tabulka3[[Číslo smlouvy   u pravidelné činnosti]:[Příjmení]],4,0))</f>
        <v/>
      </c>
      <c r="F803" s="94"/>
      <c r="H803" s="113"/>
      <c r="I803" s="113"/>
      <c r="K803" s="15"/>
      <c r="L803" s="15"/>
      <c r="M803" s="15">
        <f t="shared" si="36"/>
        <v>1</v>
      </c>
      <c r="N803" s="15" t="str">
        <f t="shared" si="37"/>
        <v>-</v>
      </c>
      <c r="O803" s="150">
        <f t="shared" si="38"/>
        <v>0</v>
      </c>
      <c r="P803" s="15" t="str">
        <f>IF(COUNTIF('Personálie dobrovolníků '!U:X,N803)&gt;0,"ANO","")</f>
        <v/>
      </c>
      <c r="Q803" s="15"/>
    </row>
    <row r="804" spans="2:17" s="25" customFormat="1" x14ac:dyDescent="0.3">
      <c r="B804" s="15" t="str">
        <f>IF(A804="","",VLOOKUP(A804,Tabulka3[[Číslo smlouvy   u pravidelné činnosti]:[Příjmení]],3,0))</f>
        <v/>
      </c>
      <c r="C804" s="15" t="str">
        <f>IF(A804="","",VLOOKUP(A804,Tabulka3[[Číslo smlouvy   u pravidelné činnosti]:[Příjmení]],4,0))</f>
        <v/>
      </c>
      <c r="F804" s="94"/>
      <c r="H804" s="113"/>
      <c r="I804" s="113"/>
      <c r="K804" s="15"/>
      <c r="L804" s="15"/>
      <c r="M804" s="15">
        <f t="shared" si="36"/>
        <v>1</v>
      </c>
      <c r="N804" s="15" t="str">
        <f t="shared" si="37"/>
        <v>-</v>
      </c>
      <c r="O804" s="150">
        <f t="shared" si="38"/>
        <v>0</v>
      </c>
      <c r="P804" s="15" t="str">
        <f>IF(COUNTIF('Personálie dobrovolníků '!U:X,N804)&gt;0,"ANO","")</f>
        <v/>
      </c>
      <c r="Q804" s="15"/>
    </row>
    <row r="805" spans="2:17" s="25" customFormat="1" x14ac:dyDescent="0.3">
      <c r="B805" s="15" t="str">
        <f>IF(A805="","",VLOOKUP(A805,Tabulka3[[Číslo smlouvy   u pravidelné činnosti]:[Příjmení]],3,0))</f>
        <v/>
      </c>
      <c r="C805" s="15" t="str">
        <f>IF(A805="","",VLOOKUP(A805,Tabulka3[[Číslo smlouvy   u pravidelné činnosti]:[Příjmení]],4,0))</f>
        <v/>
      </c>
      <c r="F805" s="94"/>
      <c r="H805" s="113"/>
      <c r="I805" s="113"/>
      <c r="K805" s="15"/>
      <c r="L805" s="15"/>
      <c r="M805" s="15">
        <f t="shared" si="36"/>
        <v>1</v>
      </c>
      <c r="N805" s="15" t="str">
        <f t="shared" si="37"/>
        <v>-</v>
      </c>
      <c r="O805" s="150">
        <f t="shared" si="38"/>
        <v>0</v>
      </c>
      <c r="P805" s="15" t="str">
        <f>IF(COUNTIF('Personálie dobrovolníků '!U:X,N805)&gt;0,"ANO","")</f>
        <v/>
      </c>
      <c r="Q805" s="15"/>
    </row>
    <row r="806" spans="2:17" s="25" customFormat="1" x14ac:dyDescent="0.3">
      <c r="B806" s="15" t="str">
        <f>IF(A806="","",VLOOKUP(A806,Tabulka3[[Číslo smlouvy   u pravidelné činnosti]:[Příjmení]],3,0))</f>
        <v/>
      </c>
      <c r="C806" s="15" t="str">
        <f>IF(A806="","",VLOOKUP(A806,Tabulka3[[Číslo smlouvy   u pravidelné činnosti]:[Příjmení]],4,0))</f>
        <v/>
      </c>
      <c r="F806" s="94"/>
      <c r="H806" s="113"/>
      <c r="I806" s="113"/>
      <c r="K806" s="15"/>
      <c r="L806" s="15"/>
      <c r="M806" s="15">
        <f t="shared" si="36"/>
        <v>1</v>
      </c>
      <c r="N806" s="15" t="str">
        <f t="shared" si="37"/>
        <v>-</v>
      </c>
      <c r="O806" s="150">
        <f t="shared" si="38"/>
        <v>0</v>
      </c>
      <c r="P806" s="15" t="str">
        <f>IF(COUNTIF('Personálie dobrovolníků '!U:X,N806)&gt;0,"ANO","")</f>
        <v/>
      </c>
      <c r="Q806" s="15"/>
    </row>
    <row r="807" spans="2:17" s="25" customFormat="1" x14ac:dyDescent="0.3">
      <c r="B807" s="15" t="str">
        <f>IF(A807="","",VLOOKUP(A807,Tabulka3[[Číslo smlouvy   u pravidelné činnosti]:[Příjmení]],3,0))</f>
        <v/>
      </c>
      <c r="C807" s="15" t="str">
        <f>IF(A807="","",VLOOKUP(A807,Tabulka3[[Číslo smlouvy   u pravidelné činnosti]:[Příjmení]],4,0))</f>
        <v/>
      </c>
      <c r="F807" s="94"/>
      <c r="H807" s="113"/>
      <c r="I807" s="113"/>
      <c r="K807" s="15"/>
      <c r="L807" s="15"/>
      <c r="M807" s="15">
        <f t="shared" si="36"/>
        <v>1</v>
      </c>
      <c r="N807" s="15" t="str">
        <f t="shared" si="37"/>
        <v>-</v>
      </c>
      <c r="O807" s="150">
        <f t="shared" si="38"/>
        <v>0</v>
      </c>
      <c r="P807" s="15" t="str">
        <f>IF(COUNTIF('Personálie dobrovolníků '!U:X,N807)&gt;0,"ANO","")</f>
        <v/>
      </c>
      <c r="Q807" s="15"/>
    </row>
    <row r="808" spans="2:17" s="25" customFormat="1" x14ac:dyDescent="0.3">
      <c r="B808" s="15" t="str">
        <f>IF(A808="","",VLOOKUP(A808,Tabulka3[[Číslo smlouvy   u pravidelné činnosti]:[Příjmení]],3,0))</f>
        <v/>
      </c>
      <c r="C808" s="15" t="str">
        <f>IF(A808="","",VLOOKUP(A808,Tabulka3[[Číslo smlouvy   u pravidelné činnosti]:[Příjmení]],4,0))</f>
        <v/>
      </c>
      <c r="F808" s="94"/>
      <c r="H808" s="113"/>
      <c r="I808" s="113"/>
      <c r="K808" s="15"/>
      <c r="L808" s="15"/>
      <c r="M808" s="15">
        <f t="shared" si="36"/>
        <v>1</v>
      </c>
      <c r="N808" s="15" t="str">
        <f t="shared" si="37"/>
        <v>-</v>
      </c>
      <c r="O808" s="150">
        <f t="shared" si="38"/>
        <v>0</v>
      </c>
      <c r="P808" s="15" t="str">
        <f>IF(COUNTIF('Personálie dobrovolníků '!U:X,N808)&gt;0,"ANO","")</f>
        <v/>
      </c>
      <c r="Q808" s="15"/>
    </row>
    <row r="809" spans="2:17" s="25" customFormat="1" x14ac:dyDescent="0.3">
      <c r="B809" s="15" t="str">
        <f>IF(A809="","",VLOOKUP(A809,Tabulka3[[Číslo smlouvy   u pravidelné činnosti]:[Příjmení]],3,0))</f>
        <v/>
      </c>
      <c r="C809" s="15" t="str">
        <f>IF(A809="","",VLOOKUP(A809,Tabulka3[[Číslo smlouvy   u pravidelné činnosti]:[Příjmení]],4,0))</f>
        <v/>
      </c>
      <c r="F809" s="94"/>
      <c r="H809" s="113"/>
      <c r="I809" s="113"/>
      <c r="K809" s="15"/>
      <c r="L809" s="15"/>
      <c r="M809" s="15">
        <f t="shared" si="36"/>
        <v>1</v>
      </c>
      <c r="N809" s="15" t="str">
        <f t="shared" si="37"/>
        <v>-</v>
      </c>
      <c r="O809" s="150">
        <f t="shared" si="38"/>
        <v>0</v>
      </c>
      <c r="P809" s="15" t="str">
        <f>IF(COUNTIF('Personálie dobrovolníků '!U:X,N809)&gt;0,"ANO","")</f>
        <v/>
      </c>
      <c r="Q809" s="15"/>
    </row>
    <row r="810" spans="2:17" s="25" customFormat="1" x14ac:dyDescent="0.3">
      <c r="B810" s="15" t="str">
        <f>IF(A810="","",VLOOKUP(A810,Tabulka3[[Číslo smlouvy   u pravidelné činnosti]:[Příjmení]],3,0))</f>
        <v/>
      </c>
      <c r="C810" s="15" t="str">
        <f>IF(A810="","",VLOOKUP(A810,Tabulka3[[Číslo smlouvy   u pravidelné činnosti]:[Příjmení]],4,0))</f>
        <v/>
      </c>
      <c r="F810" s="94"/>
      <c r="H810" s="113"/>
      <c r="I810" s="113"/>
      <c r="K810" s="15"/>
      <c r="L810" s="15"/>
      <c r="M810" s="15">
        <f t="shared" si="36"/>
        <v>1</v>
      </c>
      <c r="N810" s="15" t="str">
        <f t="shared" si="37"/>
        <v>-</v>
      </c>
      <c r="O810" s="150">
        <f t="shared" si="38"/>
        <v>0</v>
      </c>
      <c r="P810" s="15" t="str">
        <f>IF(COUNTIF('Personálie dobrovolníků '!U:X,N810)&gt;0,"ANO","")</f>
        <v/>
      </c>
      <c r="Q810" s="15"/>
    </row>
    <row r="811" spans="2:17" s="25" customFormat="1" x14ac:dyDescent="0.3">
      <c r="B811" s="15" t="str">
        <f>IF(A811="","",VLOOKUP(A811,Tabulka3[[Číslo smlouvy   u pravidelné činnosti]:[Příjmení]],3,0))</f>
        <v/>
      </c>
      <c r="C811" s="15" t="str">
        <f>IF(A811="","",VLOOKUP(A811,Tabulka3[[Číslo smlouvy   u pravidelné činnosti]:[Příjmení]],4,0))</f>
        <v/>
      </c>
      <c r="F811" s="94"/>
      <c r="H811" s="113"/>
      <c r="I811" s="113"/>
      <c r="K811" s="15"/>
      <c r="L811" s="15"/>
      <c r="M811" s="15">
        <f t="shared" si="36"/>
        <v>1</v>
      </c>
      <c r="N811" s="15" t="str">
        <f t="shared" si="37"/>
        <v>-</v>
      </c>
      <c r="O811" s="150">
        <f t="shared" si="38"/>
        <v>0</v>
      </c>
      <c r="P811" s="15" t="str">
        <f>IF(COUNTIF('Personálie dobrovolníků '!U:X,N811)&gt;0,"ANO","")</f>
        <v/>
      </c>
      <c r="Q811" s="15"/>
    </row>
    <row r="812" spans="2:17" s="25" customFormat="1" x14ac:dyDescent="0.3">
      <c r="B812" s="15" t="str">
        <f>IF(A812="","",VLOOKUP(A812,Tabulka3[[Číslo smlouvy   u pravidelné činnosti]:[Příjmení]],3,0))</f>
        <v/>
      </c>
      <c r="C812" s="15" t="str">
        <f>IF(A812="","",VLOOKUP(A812,Tabulka3[[Číslo smlouvy   u pravidelné činnosti]:[Příjmení]],4,0))</f>
        <v/>
      </c>
      <c r="F812" s="94"/>
      <c r="H812" s="113"/>
      <c r="I812" s="113"/>
      <c r="K812" s="15"/>
      <c r="L812" s="15"/>
      <c r="M812" s="15">
        <f t="shared" si="36"/>
        <v>1</v>
      </c>
      <c r="N812" s="15" t="str">
        <f t="shared" si="37"/>
        <v>-</v>
      </c>
      <c r="O812" s="150">
        <f t="shared" si="38"/>
        <v>0</v>
      </c>
      <c r="P812" s="15" t="str">
        <f>IF(COUNTIF('Personálie dobrovolníků '!U:X,N812)&gt;0,"ANO","")</f>
        <v/>
      </c>
      <c r="Q812" s="15"/>
    </row>
    <row r="813" spans="2:17" s="25" customFormat="1" x14ac:dyDescent="0.3">
      <c r="B813" s="15" t="str">
        <f>IF(A813="","",VLOOKUP(A813,Tabulka3[[Číslo smlouvy   u pravidelné činnosti]:[Příjmení]],3,0))</f>
        <v/>
      </c>
      <c r="C813" s="15" t="str">
        <f>IF(A813="","",VLOOKUP(A813,Tabulka3[[Číslo smlouvy   u pravidelné činnosti]:[Příjmení]],4,0))</f>
        <v/>
      </c>
      <c r="F813" s="94"/>
      <c r="H813" s="113"/>
      <c r="I813" s="113"/>
      <c r="K813" s="15"/>
      <c r="L813" s="15"/>
      <c r="M813" s="15">
        <f t="shared" si="36"/>
        <v>1</v>
      </c>
      <c r="N813" s="15" t="str">
        <f t="shared" si="37"/>
        <v>-</v>
      </c>
      <c r="O813" s="150">
        <f t="shared" si="38"/>
        <v>0</v>
      </c>
      <c r="P813" s="15" t="str">
        <f>IF(COUNTIF('Personálie dobrovolníků '!U:X,N813)&gt;0,"ANO","")</f>
        <v/>
      </c>
      <c r="Q813" s="15"/>
    </row>
    <row r="814" spans="2:17" s="25" customFormat="1" x14ac:dyDescent="0.3">
      <c r="B814" s="15" t="str">
        <f>IF(A814="","",VLOOKUP(A814,Tabulka3[[Číslo smlouvy   u pravidelné činnosti]:[Příjmení]],3,0))</f>
        <v/>
      </c>
      <c r="C814" s="15" t="str">
        <f>IF(A814="","",VLOOKUP(A814,Tabulka3[[Číslo smlouvy   u pravidelné činnosti]:[Příjmení]],4,0))</f>
        <v/>
      </c>
      <c r="F814" s="94"/>
      <c r="H814" s="113"/>
      <c r="I814" s="113"/>
      <c r="K814" s="15"/>
      <c r="L814" s="15"/>
      <c r="M814" s="15">
        <f t="shared" si="36"/>
        <v>1</v>
      </c>
      <c r="N814" s="15" t="str">
        <f t="shared" si="37"/>
        <v>-</v>
      </c>
      <c r="O814" s="150">
        <f t="shared" si="38"/>
        <v>0</v>
      </c>
      <c r="P814" s="15" t="str">
        <f>IF(COUNTIF('Personálie dobrovolníků '!U:X,N814)&gt;0,"ANO","")</f>
        <v/>
      </c>
      <c r="Q814" s="15"/>
    </row>
    <row r="815" spans="2:17" s="25" customFormat="1" x14ac:dyDescent="0.3">
      <c r="B815" s="15" t="str">
        <f>IF(A815="","",VLOOKUP(A815,Tabulka3[[Číslo smlouvy   u pravidelné činnosti]:[Příjmení]],3,0))</f>
        <v/>
      </c>
      <c r="C815" s="15" t="str">
        <f>IF(A815="","",VLOOKUP(A815,Tabulka3[[Číslo smlouvy   u pravidelné činnosti]:[Příjmení]],4,0))</f>
        <v/>
      </c>
      <c r="F815" s="94"/>
      <c r="H815" s="113"/>
      <c r="I815" s="113"/>
      <c r="K815" s="15"/>
      <c r="L815" s="15"/>
      <c r="M815" s="15">
        <f t="shared" si="36"/>
        <v>1</v>
      </c>
      <c r="N815" s="15" t="str">
        <f t="shared" si="37"/>
        <v>-</v>
      </c>
      <c r="O815" s="150">
        <f t="shared" si="38"/>
        <v>0</v>
      </c>
      <c r="P815" s="15" t="str">
        <f>IF(COUNTIF('Personálie dobrovolníků '!U:X,N815)&gt;0,"ANO","")</f>
        <v/>
      </c>
      <c r="Q815" s="15"/>
    </row>
    <row r="816" spans="2:17" s="25" customFormat="1" x14ac:dyDescent="0.3">
      <c r="B816" s="15" t="str">
        <f>IF(A816="","",VLOOKUP(A816,Tabulka3[[Číslo smlouvy   u pravidelné činnosti]:[Příjmení]],3,0))</f>
        <v/>
      </c>
      <c r="C816" s="15" t="str">
        <f>IF(A816="","",VLOOKUP(A816,Tabulka3[[Číslo smlouvy   u pravidelné činnosti]:[Příjmení]],4,0))</f>
        <v/>
      </c>
      <c r="F816" s="94"/>
      <c r="H816" s="113"/>
      <c r="I816" s="113"/>
      <c r="K816" s="15"/>
      <c r="L816" s="15"/>
      <c r="M816" s="15">
        <f t="shared" si="36"/>
        <v>1</v>
      </c>
      <c r="N816" s="15" t="str">
        <f t="shared" si="37"/>
        <v>-</v>
      </c>
      <c r="O816" s="150">
        <f t="shared" si="38"/>
        <v>0</v>
      </c>
      <c r="P816" s="15" t="str">
        <f>IF(COUNTIF('Personálie dobrovolníků '!U:X,N816)&gt;0,"ANO","")</f>
        <v/>
      </c>
      <c r="Q816" s="15"/>
    </row>
    <row r="817" spans="2:17" s="25" customFormat="1" x14ac:dyDescent="0.3">
      <c r="B817" s="15" t="str">
        <f>IF(A817="","",VLOOKUP(A817,Tabulka3[[Číslo smlouvy   u pravidelné činnosti]:[Příjmení]],3,0))</f>
        <v/>
      </c>
      <c r="C817" s="15" t="str">
        <f>IF(A817="","",VLOOKUP(A817,Tabulka3[[Číslo smlouvy   u pravidelné činnosti]:[Příjmení]],4,0))</f>
        <v/>
      </c>
      <c r="F817" s="94"/>
      <c r="H817" s="113"/>
      <c r="I817" s="113"/>
      <c r="K817" s="15"/>
      <c r="L817" s="15"/>
      <c r="M817" s="15">
        <f t="shared" si="36"/>
        <v>1</v>
      </c>
      <c r="N817" s="15" t="str">
        <f t="shared" si="37"/>
        <v>-</v>
      </c>
      <c r="O817" s="150">
        <f t="shared" si="38"/>
        <v>0</v>
      </c>
      <c r="P817" s="15" t="str">
        <f>IF(COUNTIF('Personálie dobrovolníků '!U:X,N817)&gt;0,"ANO","")</f>
        <v/>
      </c>
      <c r="Q817" s="15"/>
    </row>
    <row r="818" spans="2:17" s="25" customFormat="1" x14ac:dyDescent="0.3">
      <c r="B818" s="15" t="str">
        <f>IF(A818="","",VLOOKUP(A818,Tabulka3[[Číslo smlouvy   u pravidelné činnosti]:[Příjmení]],3,0))</f>
        <v/>
      </c>
      <c r="C818" s="15" t="str">
        <f>IF(A818="","",VLOOKUP(A818,Tabulka3[[Číslo smlouvy   u pravidelné činnosti]:[Příjmení]],4,0))</f>
        <v/>
      </c>
      <c r="F818" s="94"/>
      <c r="H818" s="113"/>
      <c r="I818" s="113"/>
      <c r="K818" s="15"/>
      <c r="L818" s="15"/>
      <c r="M818" s="15">
        <f t="shared" si="36"/>
        <v>1</v>
      </c>
      <c r="N818" s="15" t="str">
        <f t="shared" si="37"/>
        <v>-</v>
      </c>
      <c r="O818" s="150">
        <f t="shared" si="38"/>
        <v>0</v>
      </c>
      <c r="P818" s="15" t="str">
        <f>IF(COUNTIF('Personálie dobrovolníků '!U:X,N818)&gt;0,"ANO","")</f>
        <v/>
      </c>
      <c r="Q818" s="15"/>
    </row>
    <row r="819" spans="2:17" s="25" customFormat="1" x14ac:dyDescent="0.3">
      <c r="B819" s="15" t="str">
        <f>IF(A819="","",VLOOKUP(A819,Tabulka3[[Číslo smlouvy   u pravidelné činnosti]:[Příjmení]],3,0))</f>
        <v/>
      </c>
      <c r="C819" s="15" t="str">
        <f>IF(A819="","",VLOOKUP(A819,Tabulka3[[Číslo smlouvy   u pravidelné činnosti]:[Příjmení]],4,0))</f>
        <v/>
      </c>
      <c r="F819" s="94"/>
      <c r="H819" s="113"/>
      <c r="I819" s="113"/>
      <c r="K819" s="15"/>
      <c r="L819" s="15"/>
      <c r="M819" s="15">
        <f t="shared" si="36"/>
        <v>1</v>
      </c>
      <c r="N819" s="15" t="str">
        <f t="shared" si="37"/>
        <v>-</v>
      </c>
      <c r="O819" s="150">
        <f t="shared" si="38"/>
        <v>0</v>
      </c>
      <c r="P819" s="15" t="str">
        <f>IF(COUNTIF('Personálie dobrovolníků '!U:X,N819)&gt;0,"ANO","")</f>
        <v/>
      </c>
      <c r="Q819" s="15"/>
    </row>
    <row r="820" spans="2:17" s="25" customFormat="1" x14ac:dyDescent="0.3">
      <c r="B820" s="15" t="str">
        <f>IF(A820="","",VLOOKUP(A820,Tabulka3[[Číslo smlouvy   u pravidelné činnosti]:[Příjmení]],3,0))</f>
        <v/>
      </c>
      <c r="C820" s="15" t="str">
        <f>IF(A820="","",VLOOKUP(A820,Tabulka3[[Číslo smlouvy   u pravidelné činnosti]:[Příjmení]],4,0))</f>
        <v/>
      </c>
      <c r="F820" s="94"/>
      <c r="H820" s="113"/>
      <c r="I820" s="113"/>
      <c r="K820" s="15"/>
      <c r="L820" s="15"/>
      <c r="M820" s="15">
        <f t="shared" si="36"/>
        <v>1</v>
      </c>
      <c r="N820" s="15" t="str">
        <f t="shared" si="37"/>
        <v>-</v>
      </c>
      <c r="O820" s="150">
        <f t="shared" si="38"/>
        <v>0</v>
      </c>
      <c r="P820" s="15" t="str">
        <f>IF(COUNTIF('Personálie dobrovolníků '!U:X,N820)&gt;0,"ANO","")</f>
        <v/>
      </c>
      <c r="Q820" s="15"/>
    </row>
    <row r="821" spans="2:17" s="25" customFormat="1" x14ac:dyDescent="0.3">
      <c r="B821" s="15" t="str">
        <f>IF(A821="","",VLOOKUP(A821,Tabulka3[[Číslo smlouvy   u pravidelné činnosti]:[Příjmení]],3,0))</f>
        <v/>
      </c>
      <c r="C821" s="15" t="str">
        <f>IF(A821="","",VLOOKUP(A821,Tabulka3[[Číslo smlouvy   u pravidelné činnosti]:[Příjmení]],4,0))</f>
        <v/>
      </c>
      <c r="F821" s="94"/>
      <c r="H821" s="113"/>
      <c r="I821" s="113"/>
      <c r="K821" s="15"/>
      <c r="L821" s="15"/>
      <c r="M821" s="15">
        <f t="shared" si="36"/>
        <v>1</v>
      </c>
      <c r="N821" s="15" t="str">
        <f t="shared" si="37"/>
        <v>-</v>
      </c>
      <c r="O821" s="150">
        <f t="shared" si="38"/>
        <v>0</v>
      </c>
      <c r="P821" s="15" t="str">
        <f>IF(COUNTIF('Personálie dobrovolníků '!U:X,N821)&gt;0,"ANO","")</f>
        <v/>
      </c>
      <c r="Q821" s="15"/>
    </row>
    <row r="822" spans="2:17" s="25" customFormat="1" x14ac:dyDescent="0.3">
      <c r="B822" s="15" t="str">
        <f>IF(A822="","",VLOOKUP(A822,Tabulka3[[Číslo smlouvy   u pravidelné činnosti]:[Příjmení]],3,0))</f>
        <v/>
      </c>
      <c r="C822" s="15" t="str">
        <f>IF(A822="","",VLOOKUP(A822,Tabulka3[[Číslo smlouvy   u pravidelné činnosti]:[Příjmení]],4,0))</f>
        <v/>
      </c>
      <c r="F822" s="94"/>
      <c r="H822" s="113"/>
      <c r="I822" s="113"/>
      <c r="K822" s="15"/>
      <c r="L822" s="15"/>
      <c r="M822" s="15">
        <f t="shared" si="36"/>
        <v>1</v>
      </c>
      <c r="N822" s="15" t="str">
        <f t="shared" si="37"/>
        <v>-</v>
      </c>
      <c r="O822" s="150">
        <f t="shared" si="38"/>
        <v>0</v>
      </c>
      <c r="P822" s="15" t="str">
        <f>IF(COUNTIF('Personálie dobrovolníků '!U:X,N822)&gt;0,"ANO","")</f>
        <v/>
      </c>
      <c r="Q822" s="15"/>
    </row>
    <row r="823" spans="2:17" s="25" customFormat="1" x14ac:dyDescent="0.3">
      <c r="B823" s="15" t="str">
        <f>IF(A823="","",VLOOKUP(A823,Tabulka3[[Číslo smlouvy   u pravidelné činnosti]:[Příjmení]],3,0))</f>
        <v/>
      </c>
      <c r="C823" s="15" t="str">
        <f>IF(A823="","",VLOOKUP(A823,Tabulka3[[Číslo smlouvy   u pravidelné činnosti]:[Příjmení]],4,0))</f>
        <v/>
      </c>
      <c r="F823" s="94"/>
      <c r="H823" s="113"/>
      <c r="I823" s="113"/>
      <c r="K823" s="15"/>
      <c r="L823" s="15"/>
      <c r="M823" s="15">
        <f t="shared" si="36"/>
        <v>1</v>
      </c>
      <c r="N823" s="15" t="str">
        <f t="shared" si="37"/>
        <v>-</v>
      </c>
      <c r="O823" s="150">
        <f t="shared" si="38"/>
        <v>0</v>
      </c>
      <c r="P823" s="15" t="str">
        <f>IF(COUNTIF('Personálie dobrovolníků '!U:X,N823)&gt;0,"ANO","")</f>
        <v/>
      </c>
      <c r="Q823" s="15"/>
    </row>
    <row r="824" spans="2:17" s="25" customFormat="1" x14ac:dyDescent="0.3">
      <c r="B824" s="15" t="str">
        <f>IF(A824="","",VLOOKUP(A824,Tabulka3[[Číslo smlouvy   u pravidelné činnosti]:[Příjmení]],3,0))</f>
        <v/>
      </c>
      <c r="C824" s="15" t="str">
        <f>IF(A824="","",VLOOKUP(A824,Tabulka3[[Číslo smlouvy   u pravidelné činnosti]:[Příjmení]],4,0))</f>
        <v/>
      </c>
      <c r="F824" s="94"/>
      <c r="H824" s="113"/>
      <c r="I824" s="113"/>
      <c r="K824" s="15"/>
      <c r="L824" s="15"/>
      <c r="M824" s="15">
        <f t="shared" si="36"/>
        <v>1</v>
      </c>
      <c r="N824" s="15" t="str">
        <f t="shared" si="37"/>
        <v>-</v>
      </c>
      <c r="O824" s="150">
        <f t="shared" si="38"/>
        <v>0</v>
      </c>
      <c r="P824" s="15" t="str">
        <f>IF(COUNTIF('Personálie dobrovolníků '!U:X,N824)&gt;0,"ANO","")</f>
        <v/>
      </c>
      <c r="Q824" s="15"/>
    </row>
    <row r="825" spans="2:17" s="25" customFormat="1" x14ac:dyDescent="0.3">
      <c r="B825" s="15" t="str">
        <f>IF(A825="","",VLOOKUP(A825,Tabulka3[[Číslo smlouvy   u pravidelné činnosti]:[Příjmení]],3,0))</f>
        <v/>
      </c>
      <c r="C825" s="15" t="str">
        <f>IF(A825="","",VLOOKUP(A825,Tabulka3[[Číslo smlouvy   u pravidelné činnosti]:[Příjmení]],4,0))</f>
        <v/>
      </c>
      <c r="F825" s="94"/>
      <c r="H825" s="113"/>
      <c r="I825" s="113"/>
      <c r="K825" s="15"/>
      <c r="L825" s="15"/>
      <c r="M825" s="15">
        <f t="shared" si="36"/>
        <v>1</v>
      </c>
      <c r="N825" s="15" t="str">
        <f t="shared" si="37"/>
        <v>-</v>
      </c>
      <c r="O825" s="150">
        <f t="shared" si="38"/>
        <v>0</v>
      </c>
      <c r="P825" s="15" t="str">
        <f>IF(COUNTIF('Personálie dobrovolníků '!U:X,N825)&gt;0,"ANO","")</f>
        <v/>
      </c>
      <c r="Q825" s="15"/>
    </row>
    <row r="826" spans="2:17" s="25" customFormat="1" x14ac:dyDescent="0.3">
      <c r="B826" s="15" t="str">
        <f>IF(A826="","",VLOOKUP(A826,Tabulka3[[Číslo smlouvy   u pravidelné činnosti]:[Příjmení]],3,0))</f>
        <v/>
      </c>
      <c r="C826" s="15" t="str">
        <f>IF(A826="","",VLOOKUP(A826,Tabulka3[[Číslo smlouvy   u pravidelné činnosti]:[Příjmení]],4,0))</f>
        <v/>
      </c>
      <c r="F826" s="94"/>
      <c r="H826" s="113"/>
      <c r="I826" s="113"/>
      <c r="K826" s="15"/>
      <c r="L826" s="15"/>
      <c r="M826" s="15">
        <f t="shared" si="36"/>
        <v>1</v>
      </c>
      <c r="N826" s="15" t="str">
        <f t="shared" si="37"/>
        <v>-</v>
      </c>
      <c r="O826" s="150">
        <f t="shared" si="38"/>
        <v>0</v>
      </c>
      <c r="P826" s="15" t="str">
        <f>IF(COUNTIF('Personálie dobrovolníků '!U:X,N826)&gt;0,"ANO","")</f>
        <v/>
      </c>
      <c r="Q826" s="15"/>
    </row>
    <row r="827" spans="2:17" s="25" customFormat="1" x14ac:dyDescent="0.3">
      <c r="B827" s="15" t="str">
        <f>IF(A827="","",VLOOKUP(A827,Tabulka3[[Číslo smlouvy   u pravidelné činnosti]:[Příjmení]],3,0))</f>
        <v/>
      </c>
      <c r="C827" s="15" t="str">
        <f>IF(A827="","",VLOOKUP(A827,Tabulka3[[Číslo smlouvy   u pravidelné činnosti]:[Příjmení]],4,0))</f>
        <v/>
      </c>
      <c r="F827" s="94"/>
      <c r="H827" s="113"/>
      <c r="I827" s="113"/>
      <c r="K827" s="15"/>
      <c r="L827" s="15"/>
      <c r="M827" s="15">
        <f t="shared" si="36"/>
        <v>1</v>
      </c>
      <c r="N827" s="15" t="str">
        <f t="shared" si="37"/>
        <v>-</v>
      </c>
      <c r="O827" s="150">
        <f t="shared" si="38"/>
        <v>0</v>
      </c>
      <c r="P827" s="15" t="str">
        <f>IF(COUNTIF('Personálie dobrovolníků '!U:X,N827)&gt;0,"ANO","")</f>
        <v/>
      </c>
      <c r="Q827" s="15"/>
    </row>
    <row r="828" spans="2:17" s="25" customFormat="1" x14ac:dyDescent="0.3">
      <c r="B828" s="15" t="str">
        <f>IF(A828="","",VLOOKUP(A828,Tabulka3[[Číslo smlouvy   u pravidelné činnosti]:[Příjmení]],3,0))</f>
        <v/>
      </c>
      <c r="C828" s="15" t="str">
        <f>IF(A828="","",VLOOKUP(A828,Tabulka3[[Číslo smlouvy   u pravidelné činnosti]:[Příjmení]],4,0))</f>
        <v/>
      </c>
      <c r="F828" s="94"/>
      <c r="H828" s="113"/>
      <c r="I828" s="113"/>
      <c r="K828" s="15"/>
      <c r="L828" s="15"/>
      <c r="M828" s="15">
        <f t="shared" si="36"/>
        <v>1</v>
      </c>
      <c r="N828" s="15" t="str">
        <f t="shared" si="37"/>
        <v>-</v>
      </c>
      <c r="O828" s="150">
        <f t="shared" si="38"/>
        <v>0</v>
      </c>
      <c r="P828" s="15" t="str">
        <f>IF(COUNTIF('Personálie dobrovolníků '!U:X,N828)&gt;0,"ANO","")</f>
        <v/>
      </c>
      <c r="Q828" s="15"/>
    </row>
    <row r="829" spans="2:17" s="25" customFormat="1" x14ac:dyDescent="0.3">
      <c r="B829" s="15" t="str">
        <f>IF(A829="","",VLOOKUP(A829,Tabulka3[[Číslo smlouvy   u pravidelné činnosti]:[Příjmení]],3,0))</f>
        <v/>
      </c>
      <c r="C829" s="15" t="str">
        <f>IF(A829="","",VLOOKUP(A829,Tabulka3[[Číslo smlouvy   u pravidelné činnosti]:[Příjmení]],4,0))</f>
        <v/>
      </c>
      <c r="F829" s="94"/>
      <c r="H829" s="113"/>
      <c r="I829" s="113"/>
      <c r="K829" s="15"/>
      <c r="L829" s="15"/>
      <c r="M829" s="15">
        <f t="shared" si="36"/>
        <v>1</v>
      </c>
      <c r="N829" s="15" t="str">
        <f t="shared" si="37"/>
        <v>-</v>
      </c>
      <c r="O829" s="150">
        <f t="shared" si="38"/>
        <v>0</v>
      </c>
      <c r="P829" s="15" t="str">
        <f>IF(COUNTIF('Personálie dobrovolníků '!U:X,N829)&gt;0,"ANO","")</f>
        <v/>
      </c>
      <c r="Q829" s="15"/>
    </row>
    <row r="830" spans="2:17" s="25" customFormat="1" x14ac:dyDescent="0.3">
      <c r="B830" s="15" t="str">
        <f>IF(A830="","",VLOOKUP(A830,Tabulka3[[Číslo smlouvy   u pravidelné činnosti]:[Příjmení]],3,0))</f>
        <v/>
      </c>
      <c r="C830" s="15" t="str">
        <f>IF(A830="","",VLOOKUP(A830,Tabulka3[[Číslo smlouvy   u pravidelné činnosti]:[Příjmení]],4,0))</f>
        <v/>
      </c>
      <c r="F830" s="94"/>
      <c r="H830" s="113"/>
      <c r="I830" s="113"/>
      <c r="K830" s="15"/>
      <c r="L830" s="15"/>
      <c r="M830" s="15">
        <f t="shared" si="36"/>
        <v>1</v>
      </c>
      <c r="N830" s="15" t="str">
        <f t="shared" si="37"/>
        <v>-</v>
      </c>
      <c r="O830" s="150">
        <f t="shared" si="38"/>
        <v>0</v>
      </c>
      <c r="P830" s="15" t="str">
        <f>IF(COUNTIF('Personálie dobrovolníků '!U:X,N830)&gt;0,"ANO","")</f>
        <v/>
      </c>
      <c r="Q830" s="15"/>
    </row>
    <row r="831" spans="2:17" s="25" customFormat="1" x14ac:dyDescent="0.3">
      <c r="B831" s="15" t="str">
        <f>IF(A831="","",VLOOKUP(A831,Tabulka3[[Číslo smlouvy   u pravidelné činnosti]:[Příjmení]],3,0))</f>
        <v/>
      </c>
      <c r="C831" s="15" t="str">
        <f>IF(A831="","",VLOOKUP(A831,Tabulka3[[Číslo smlouvy   u pravidelné činnosti]:[Příjmení]],4,0))</f>
        <v/>
      </c>
      <c r="F831" s="94"/>
      <c r="H831" s="113"/>
      <c r="I831" s="113"/>
      <c r="K831" s="15"/>
      <c r="L831" s="15"/>
      <c r="M831" s="15">
        <f t="shared" si="36"/>
        <v>1</v>
      </c>
      <c r="N831" s="15" t="str">
        <f t="shared" si="37"/>
        <v>-</v>
      </c>
      <c r="O831" s="150">
        <f t="shared" si="38"/>
        <v>0</v>
      </c>
      <c r="P831" s="15" t="str">
        <f>IF(COUNTIF('Personálie dobrovolníků '!U:X,N831)&gt;0,"ANO","")</f>
        <v/>
      </c>
      <c r="Q831" s="15"/>
    </row>
    <row r="832" spans="2:17" s="25" customFormat="1" x14ac:dyDescent="0.3">
      <c r="B832" s="15" t="str">
        <f>IF(A832="","",VLOOKUP(A832,Tabulka3[[Číslo smlouvy   u pravidelné činnosti]:[Příjmení]],3,0))</f>
        <v/>
      </c>
      <c r="C832" s="15" t="str">
        <f>IF(A832="","",VLOOKUP(A832,Tabulka3[[Číslo smlouvy   u pravidelné činnosti]:[Příjmení]],4,0))</f>
        <v/>
      </c>
      <c r="F832" s="94"/>
      <c r="H832" s="113"/>
      <c r="I832" s="113"/>
      <c r="K832" s="15"/>
      <c r="L832" s="15"/>
      <c r="M832" s="15">
        <f t="shared" si="36"/>
        <v>1</v>
      </c>
      <c r="N832" s="15" t="str">
        <f t="shared" si="37"/>
        <v>-</v>
      </c>
      <c r="O832" s="150">
        <f t="shared" si="38"/>
        <v>0</v>
      </c>
      <c r="P832" s="15" t="str">
        <f>IF(COUNTIF('Personálie dobrovolníků '!U:X,N832)&gt;0,"ANO","")</f>
        <v/>
      </c>
      <c r="Q832" s="15"/>
    </row>
    <row r="833" spans="2:17" s="25" customFormat="1" x14ac:dyDescent="0.3">
      <c r="B833" s="15" t="str">
        <f>IF(A833="","",VLOOKUP(A833,Tabulka3[[Číslo smlouvy   u pravidelné činnosti]:[Příjmení]],3,0))</f>
        <v/>
      </c>
      <c r="C833" s="15" t="str">
        <f>IF(A833="","",VLOOKUP(A833,Tabulka3[[Číslo smlouvy   u pravidelné činnosti]:[Příjmení]],4,0))</f>
        <v/>
      </c>
      <c r="F833" s="94"/>
      <c r="H833" s="113"/>
      <c r="I833" s="113"/>
      <c r="K833" s="15"/>
      <c r="L833" s="15"/>
      <c r="M833" s="15">
        <f t="shared" si="36"/>
        <v>1</v>
      </c>
      <c r="N833" s="15" t="str">
        <f t="shared" si="37"/>
        <v>-</v>
      </c>
      <c r="O833" s="150">
        <f t="shared" si="38"/>
        <v>0</v>
      </c>
      <c r="P833" s="15" t="str">
        <f>IF(COUNTIF('Personálie dobrovolníků '!U:X,N833)&gt;0,"ANO","")</f>
        <v/>
      </c>
      <c r="Q833" s="15"/>
    </row>
    <row r="834" spans="2:17" s="25" customFormat="1" x14ac:dyDescent="0.3">
      <c r="B834" s="15" t="str">
        <f>IF(A834="","",VLOOKUP(A834,Tabulka3[[Číslo smlouvy   u pravidelné činnosti]:[Příjmení]],3,0))</f>
        <v/>
      </c>
      <c r="C834" s="15" t="str">
        <f>IF(A834="","",VLOOKUP(A834,Tabulka3[[Číslo smlouvy   u pravidelné činnosti]:[Příjmení]],4,0))</f>
        <v/>
      </c>
      <c r="F834" s="94"/>
      <c r="H834" s="113"/>
      <c r="I834" s="113"/>
      <c r="K834" s="15"/>
      <c r="L834" s="15"/>
      <c r="M834" s="15">
        <f t="shared" si="36"/>
        <v>1</v>
      </c>
      <c r="N834" s="15" t="str">
        <f t="shared" si="37"/>
        <v>-</v>
      </c>
      <c r="O834" s="150">
        <f t="shared" si="38"/>
        <v>0</v>
      </c>
      <c r="P834" s="15" t="str">
        <f>IF(COUNTIF('Personálie dobrovolníků '!U:X,N834)&gt;0,"ANO","")</f>
        <v/>
      </c>
      <c r="Q834" s="15"/>
    </row>
    <row r="835" spans="2:17" s="25" customFormat="1" x14ac:dyDescent="0.3">
      <c r="B835" s="15" t="str">
        <f>IF(A835="","",VLOOKUP(A835,Tabulka3[[Číslo smlouvy   u pravidelné činnosti]:[Příjmení]],3,0))</f>
        <v/>
      </c>
      <c r="C835" s="15" t="str">
        <f>IF(A835="","",VLOOKUP(A835,Tabulka3[[Číslo smlouvy   u pravidelné činnosti]:[Příjmení]],4,0))</f>
        <v/>
      </c>
      <c r="F835" s="94"/>
      <c r="H835" s="113"/>
      <c r="I835" s="113"/>
      <c r="K835" s="15"/>
      <c r="L835" s="15"/>
      <c r="M835" s="15">
        <f t="shared" si="36"/>
        <v>1</v>
      </c>
      <c r="N835" s="15" t="str">
        <f t="shared" si="37"/>
        <v>-</v>
      </c>
      <c r="O835" s="150">
        <f t="shared" si="38"/>
        <v>0</v>
      </c>
      <c r="P835" s="15" t="str">
        <f>IF(COUNTIF('Personálie dobrovolníků '!U:X,N835)&gt;0,"ANO","")</f>
        <v/>
      </c>
      <c r="Q835" s="15"/>
    </row>
    <row r="836" spans="2:17" s="25" customFormat="1" x14ac:dyDescent="0.3">
      <c r="B836" s="15" t="str">
        <f>IF(A836="","",VLOOKUP(A836,Tabulka3[[Číslo smlouvy   u pravidelné činnosti]:[Příjmení]],3,0))</f>
        <v/>
      </c>
      <c r="C836" s="15" t="str">
        <f>IF(A836="","",VLOOKUP(A836,Tabulka3[[Číslo smlouvy   u pravidelné činnosti]:[Příjmení]],4,0))</f>
        <v/>
      </c>
      <c r="F836" s="94"/>
      <c r="H836" s="113"/>
      <c r="I836" s="113"/>
      <c r="K836" s="15"/>
      <c r="L836" s="15"/>
      <c r="M836" s="15">
        <f t="shared" ref="M836:M899" si="39">IF(OR(
   AND($H836=$K$12, $I836=$L$4),
   AND($H836=$K$12, $I836=$L$5),
   AND($H836=$K$12, $I836=$L$6),
   AND($H836=$K$12, $I836=$L$7),
   AND($H836=$K$11, $I836=$L$4),
   AND($H836=$K$11, $I836=$L$5),
   AND($H836=$K$11, $I836=$L$6),
   AND($H836=$K$11, $I836=$L$7),
   AND($H836=$K$5, $I836=$L$5),
   AND($H836=$K$6, $I836=$L$4),
   AND($H836=$K$6, $I836=$L$5),
   AND($H836=$K$6, $I836=$L$7),
   AND($H836=$K$4, $I836=$L$6),
), 0, 1)</f>
        <v>1</v>
      </c>
      <c r="N836" s="15" t="str">
        <f t="shared" ref="N836:N899" si="40">A836 &amp; "-" &amp; J836</f>
        <v>-</v>
      </c>
      <c r="O836" s="150">
        <f t="shared" ref="O836:O899" si="41">IF(AND(M836&lt;&gt;0, P836="ANO"), 1, 0)</f>
        <v>0</v>
      </c>
      <c r="P836" s="15" t="str">
        <f>IF(COUNTIF('Personálie dobrovolníků '!U:X,N836)&gt;0,"ANO","")</f>
        <v/>
      </c>
      <c r="Q836" s="15"/>
    </row>
    <row r="837" spans="2:17" s="25" customFormat="1" x14ac:dyDescent="0.3">
      <c r="B837" s="15" t="str">
        <f>IF(A837="","",VLOOKUP(A837,Tabulka3[[Číslo smlouvy   u pravidelné činnosti]:[Příjmení]],3,0))</f>
        <v/>
      </c>
      <c r="C837" s="15" t="str">
        <f>IF(A837="","",VLOOKUP(A837,Tabulka3[[Číslo smlouvy   u pravidelné činnosti]:[Příjmení]],4,0))</f>
        <v/>
      </c>
      <c r="F837" s="94"/>
      <c r="H837" s="113"/>
      <c r="I837" s="113"/>
      <c r="K837" s="15"/>
      <c r="L837" s="15"/>
      <c r="M837" s="15">
        <f t="shared" si="39"/>
        <v>1</v>
      </c>
      <c r="N837" s="15" t="str">
        <f t="shared" si="40"/>
        <v>-</v>
      </c>
      <c r="O837" s="150">
        <f t="shared" si="41"/>
        <v>0</v>
      </c>
      <c r="P837" s="15" t="str">
        <f>IF(COUNTIF('Personálie dobrovolníků '!U:X,N837)&gt;0,"ANO","")</f>
        <v/>
      </c>
      <c r="Q837" s="15"/>
    </row>
    <row r="838" spans="2:17" s="25" customFormat="1" x14ac:dyDescent="0.3">
      <c r="B838" s="15" t="str">
        <f>IF(A838="","",VLOOKUP(A838,Tabulka3[[Číslo smlouvy   u pravidelné činnosti]:[Příjmení]],3,0))</f>
        <v/>
      </c>
      <c r="C838" s="15" t="str">
        <f>IF(A838="","",VLOOKUP(A838,Tabulka3[[Číslo smlouvy   u pravidelné činnosti]:[Příjmení]],4,0))</f>
        <v/>
      </c>
      <c r="F838" s="94"/>
      <c r="H838" s="113"/>
      <c r="I838" s="113"/>
      <c r="K838" s="15"/>
      <c r="L838" s="15"/>
      <c r="M838" s="15">
        <f t="shared" si="39"/>
        <v>1</v>
      </c>
      <c r="N838" s="15" t="str">
        <f t="shared" si="40"/>
        <v>-</v>
      </c>
      <c r="O838" s="150">
        <f t="shared" si="41"/>
        <v>0</v>
      </c>
      <c r="P838" s="15" t="str">
        <f>IF(COUNTIF('Personálie dobrovolníků '!U:X,N838)&gt;0,"ANO","")</f>
        <v/>
      </c>
      <c r="Q838" s="15"/>
    </row>
    <row r="839" spans="2:17" s="25" customFormat="1" x14ac:dyDescent="0.3">
      <c r="B839" s="15" t="str">
        <f>IF(A839="","",VLOOKUP(A839,Tabulka3[[Číslo smlouvy   u pravidelné činnosti]:[Příjmení]],3,0))</f>
        <v/>
      </c>
      <c r="C839" s="15" t="str">
        <f>IF(A839="","",VLOOKUP(A839,Tabulka3[[Číslo smlouvy   u pravidelné činnosti]:[Příjmení]],4,0))</f>
        <v/>
      </c>
      <c r="F839" s="94"/>
      <c r="H839" s="113"/>
      <c r="I839" s="113"/>
      <c r="K839" s="15"/>
      <c r="L839" s="15"/>
      <c r="M839" s="15">
        <f t="shared" si="39"/>
        <v>1</v>
      </c>
      <c r="N839" s="15" t="str">
        <f t="shared" si="40"/>
        <v>-</v>
      </c>
      <c r="O839" s="150">
        <f t="shared" si="41"/>
        <v>0</v>
      </c>
      <c r="P839" s="15" t="str">
        <f>IF(COUNTIF('Personálie dobrovolníků '!U:X,N839)&gt;0,"ANO","")</f>
        <v/>
      </c>
      <c r="Q839" s="15"/>
    </row>
    <row r="840" spans="2:17" s="25" customFormat="1" x14ac:dyDescent="0.3">
      <c r="B840" s="15" t="str">
        <f>IF(A840="","",VLOOKUP(A840,Tabulka3[[Číslo smlouvy   u pravidelné činnosti]:[Příjmení]],3,0))</f>
        <v/>
      </c>
      <c r="C840" s="15" t="str">
        <f>IF(A840="","",VLOOKUP(A840,Tabulka3[[Číslo smlouvy   u pravidelné činnosti]:[Příjmení]],4,0))</f>
        <v/>
      </c>
      <c r="F840" s="94"/>
      <c r="H840" s="113"/>
      <c r="I840" s="113"/>
      <c r="K840" s="15"/>
      <c r="L840" s="15"/>
      <c r="M840" s="15">
        <f t="shared" si="39"/>
        <v>1</v>
      </c>
      <c r="N840" s="15" t="str">
        <f t="shared" si="40"/>
        <v>-</v>
      </c>
      <c r="O840" s="150">
        <f t="shared" si="41"/>
        <v>0</v>
      </c>
      <c r="P840" s="15" t="str">
        <f>IF(COUNTIF('Personálie dobrovolníků '!U:X,N840)&gt;0,"ANO","")</f>
        <v/>
      </c>
      <c r="Q840" s="15"/>
    </row>
    <row r="841" spans="2:17" s="25" customFormat="1" x14ac:dyDescent="0.3">
      <c r="B841" s="15" t="str">
        <f>IF(A841="","",VLOOKUP(A841,Tabulka3[[Číslo smlouvy   u pravidelné činnosti]:[Příjmení]],3,0))</f>
        <v/>
      </c>
      <c r="C841" s="15" t="str">
        <f>IF(A841="","",VLOOKUP(A841,Tabulka3[[Číslo smlouvy   u pravidelné činnosti]:[Příjmení]],4,0))</f>
        <v/>
      </c>
      <c r="F841" s="94"/>
      <c r="H841" s="113"/>
      <c r="I841" s="113"/>
      <c r="K841" s="15"/>
      <c r="L841" s="15"/>
      <c r="M841" s="15">
        <f t="shared" si="39"/>
        <v>1</v>
      </c>
      <c r="N841" s="15" t="str">
        <f t="shared" si="40"/>
        <v>-</v>
      </c>
      <c r="O841" s="150">
        <f t="shared" si="41"/>
        <v>0</v>
      </c>
      <c r="P841" s="15" t="str">
        <f>IF(COUNTIF('Personálie dobrovolníků '!U:X,N841)&gt;0,"ANO","")</f>
        <v/>
      </c>
      <c r="Q841" s="15"/>
    </row>
    <row r="842" spans="2:17" s="25" customFormat="1" x14ac:dyDescent="0.3">
      <c r="B842" s="15" t="str">
        <f>IF(A842="","",VLOOKUP(A842,Tabulka3[[Číslo smlouvy   u pravidelné činnosti]:[Příjmení]],3,0))</f>
        <v/>
      </c>
      <c r="C842" s="15" t="str">
        <f>IF(A842="","",VLOOKUP(A842,Tabulka3[[Číslo smlouvy   u pravidelné činnosti]:[Příjmení]],4,0))</f>
        <v/>
      </c>
      <c r="F842" s="94"/>
      <c r="H842" s="113"/>
      <c r="I842" s="113"/>
      <c r="K842" s="15"/>
      <c r="L842" s="15"/>
      <c r="M842" s="15">
        <f t="shared" si="39"/>
        <v>1</v>
      </c>
      <c r="N842" s="15" t="str">
        <f t="shared" si="40"/>
        <v>-</v>
      </c>
      <c r="O842" s="150">
        <f t="shared" si="41"/>
        <v>0</v>
      </c>
      <c r="P842" s="15" t="str">
        <f>IF(COUNTIF('Personálie dobrovolníků '!U:X,N842)&gt;0,"ANO","")</f>
        <v/>
      </c>
      <c r="Q842" s="15"/>
    </row>
    <row r="843" spans="2:17" s="25" customFormat="1" x14ac:dyDescent="0.3">
      <c r="B843" s="15" t="str">
        <f>IF(A843="","",VLOOKUP(A843,Tabulka3[[Číslo smlouvy   u pravidelné činnosti]:[Příjmení]],3,0))</f>
        <v/>
      </c>
      <c r="C843" s="15" t="str">
        <f>IF(A843="","",VLOOKUP(A843,Tabulka3[[Číslo smlouvy   u pravidelné činnosti]:[Příjmení]],4,0))</f>
        <v/>
      </c>
      <c r="F843" s="94"/>
      <c r="H843" s="113"/>
      <c r="I843" s="113"/>
      <c r="K843" s="15"/>
      <c r="L843" s="15"/>
      <c r="M843" s="15">
        <f t="shared" si="39"/>
        <v>1</v>
      </c>
      <c r="N843" s="15" t="str">
        <f t="shared" si="40"/>
        <v>-</v>
      </c>
      <c r="O843" s="150">
        <f t="shared" si="41"/>
        <v>0</v>
      </c>
      <c r="P843" s="15" t="str">
        <f>IF(COUNTIF('Personálie dobrovolníků '!U:X,N843)&gt;0,"ANO","")</f>
        <v/>
      </c>
      <c r="Q843" s="15"/>
    </row>
    <row r="844" spans="2:17" s="25" customFormat="1" x14ac:dyDescent="0.3">
      <c r="B844" s="15" t="str">
        <f>IF(A844="","",VLOOKUP(A844,Tabulka3[[Číslo smlouvy   u pravidelné činnosti]:[Příjmení]],3,0))</f>
        <v/>
      </c>
      <c r="C844" s="15" t="str">
        <f>IF(A844="","",VLOOKUP(A844,Tabulka3[[Číslo smlouvy   u pravidelné činnosti]:[Příjmení]],4,0))</f>
        <v/>
      </c>
      <c r="F844" s="94"/>
      <c r="H844" s="113"/>
      <c r="I844" s="113"/>
      <c r="K844" s="15"/>
      <c r="L844" s="15"/>
      <c r="M844" s="15">
        <f t="shared" si="39"/>
        <v>1</v>
      </c>
      <c r="N844" s="15" t="str">
        <f t="shared" si="40"/>
        <v>-</v>
      </c>
      <c r="O844" s="150">
        <f t="shared" si="41"/>
        <v>0</v>
      </c>
      <c r="P844" s="15" t="str">
        <f>IF(COUNTIF('Personálie dobrovolníků '!U:X,N844)&gt;0,"ANO","")</f>
        <v/>
      </c>
      <c r="Q844" s="15"/>
    </row>
    <row r="845" spans="2:17" s="25" customFormat="1" x14ac:dyDescent="0.3">
      <c r="B845" s="15" t="str">
        <f>IF(A845="","",VLOOKUP(A845,Tabulka3[[Číslo smlouvy   u pravidelné činnosti]:[Příjmení]],3,0))</f>
        <v/>
      </c>
      <c r="C845" s="15" t="str">
        <f>IF(A845="","",VLOOKUP(A845,Tabulka3[[Číslo smlouvy   u pravidelné činnosti]:[Příjmení]],4,0))</f>
        <v/>
      </c>
      <c r="F845" s="94"/>
      <c r="H845" s="113"/>
      <c r="I845" s="113"/>
      <c r="K845" s="15"/>
      <c r="L845" s="15"/>
      <c r="M845" s="15">
        <f t="shared" si="39"/>
        <v>1</v>
      </c>
      <c r="N845" s="15" t="str">
        <f t="shared" si="40"/>
        <v>-</v>
      </c>
      <c r="O845" s="150">
        <f t="shared" si="41"/>
        <v>0</v>
      </c>
      <c r="P845" s="15" t="str">
        <f>IF(COUNTIF('Personálie dobrovolníků '!U:X,N845)&gt;0,"ANO","")</f>
        <v/>
      </c>
      <c r="Q845" s="15"/>
    </row>
    <row r="846" spans="2:17" s="25" customFormat="1" x14ac:dyDescent="0.3">
      <c r="B846" s="15" t="str">
        <f>IF(A846="","",VLOOKUP(A846,Tabulka3[[Číslo smlouvy   u pravidelné činnosti]:[Příjmení]],3,0))</f>
        <v/>
      </c>
      <c r="C846" s="15" t="str">
        <f>IF(A846="","",VLOOKUP(A846,Tabulka3[[Číslo smlouvy   u pravidelné činnosti]:[Příjmení]],4,0))</f>
        <v/>
      </c>
      <c r="F846" s="94"/>
      <c r="H846" s="113"/>
      <c r="I846" s="113"/>
      <c r="K846" s="15"/>
      <c r="L846" s="15"/>
      <c r="M846" s="15">
        <f t="shared" si="39"/>
        <v>1</v>
      </c>
      <c r="N846" s="15" t="str">
        <f t="shared" si="40"/>
        <v>-</v>
      </c>
      <c r="O846" s="150">
        <f t="shared" si="41"/>
        <v>0</v>
      </c>
      <c r="P846" s="15" t="str">
        <f>IF(COUNTIF('Personálie dobrovolníků '!U:X,N846)&gt;0,"ANO","")</f>
        <v/>
      </c>
      <c r="Q846" s="15"/>
    </row>
    <row r="847" spans="2:17" s="25" customFormat="1" x14ac:dyDescent="0.3">
      <c r="B847" s="15" t="str">
        <f>IF(A847="","",VLOOKUP(A847,Tabulka3[[Číslo smlouvy   u pravidelné činnosti]:[Příjmení]],3,0))</f>
        <v/>
      </c>
      <c r="C847" s="15" t="str">
        <f>IF(A847="","",VLOOKUP(A847,Tabulka3[[Číslo smlouvy   u pravidelné činnosti]:[Příjmení]],4,0))</f>
        <v/>
      </c>
      <c r="F847" s="94"/>
      <c r="H847" s="113"/>
      <c r="I847" s="113"/>
      <c r="K847" s="15"/>
      <c r="L847" s="15"/>
      <c r="M847" s="15">
        <f t="shared" si="39"/>
        <v>1</v>
      </c>
      <c r="N847" s="15" t="str">
        <f t="shared" si="40"/>
        <v>-</v>
      </c>
      <c r="O847" s="150">
        <f t="shared" si="41"/>
        <v>0</v>
      </c>
      <c r="P847" s="15" t="str">
        <f>IF(COUNTIF('Personálie dobrovolníků '!U:X,N847)&gt;0,"ANO","")</f>
        <v/>
      </c>
      <c r="Q847" s="15"/>
    </row>
    <row r="848" spans="2:17" s="25" customFormat="1" x14ac:dyDescent="0.3">
      <c r="B848" s="15" t="str">
        <f>IF(A848="","",VLOOKUP(A848,Tabulka3[[Číslo smlouvy   u pravidelné činnosti]:[Příjmení]],3,0))</f>
        <v/>
      </c>
      <c r="C848" s="15" t="str">
        <f>IF(A848="","",VLOOKUP(A848,Tabulka3[[Číslo smlouvy   u pravidelné činnosti]:[Příjmení]],4,0))</f>
        <v/>
      </c>
      <c r="F848" s="94"/>
      <c r="H848" s="113"/>
      <c r="I848" s="113"/>
      <c r="K848" s="15"/>
      <c r="L848" s="15"/>
      <c r="M848" s="15">
        <f t="shared" si="39"/>
        <v>1</v>
      </c>
      <c r="N848" s="15" t="str">
        <f t="shared" si="40"/>
        <v>-</v>
      </c>
      <c r="O848" s="150">
        <f t="shared" si="41"/>
        <v>0</v>
      </c>
      <c r="P848" s="15" t="str">
        <f>IF(COUNTIF('Personálie dobrovolníků '!U:X,N848)&gt;0,"ANO","")</f>
        <v/>
      </c>
      <c r="Q848" s="15"/>
    </row>
    <row r="849" spans="2:17" s="25" customFormat="1" x14ac:dyDescent="0.3">
      <c r="B849" s="15" t="str">
        <f>IF(A849="","",VLOOKUP(A849,Tabulka3[[Číslo smlouvy   u pravidelné činnosti]:[Příjmení]],3,0))</f>
        <v/>
      </c>
      <c r="C849" s="15" t="str">
        <f>IF(A849="","",VLOOKUP(A849,Tabulka3[[Číslo smlouvy   u pravidelné činnosti]:[Příjmení]],4,0))</f>
        <v/>
      </c>
      <c r="F849" s="94"/>
      <c r="H849" s="113"/>
      <c r="I849" s="113"/>
      <c r="K849" s="15"/>
      <c r="L849" s="15"/>
      <c r="M849" s="15">
        <f t="shared" si="39"/>
        <v>1</v>
      </c>
      <c r="N849" s="15" t="str">
        <f t="shared" si="40"/>
        <v>-</v>
      </c>
      <c r="O849" s="150">
        <f t="shared" si="41"/>
        <v>0</v>
      </c>
      <c r="P849" s="15" t="str">
        <f>IF(COUNTIF('Personálie dobrovolníků '!U:X,N849)&gt;0,"ANO","")</f>
        <v/>
      </c>
      <c r="Q849" s="15"/>
    </row>
    <row r="850" spans="2:17" s="25" customFormat="1" x14ac:dyDescent="0.3">
      <c r="B850" s="15" t="str">
        <f>IF(A850="","",VLOOKUP(A850,Tabulka3[[Číslo smlouvy   u pravidelné činnosti]:[Příjmení]],3,0))</f>
        <v/>
      </c>
      <c r="C850" s="15" t="str">
        <f>IF(A850="","",VLOOKUP(A850,Tabulka3[[Číslo smlouvy   u pravidelné činnosti]:[Příjmení]],4,0))</f>
        <v/>
      </c>
      <c r="F850" s="94"/>
      <c r="H850" s="113"/>
      <c r="I850" s="113"/>
      <c r="K850" s="15"/>
      <c r="L850" s="15"/>
      <c r="M850" s="15">
        <f t="shared" si="39"/>
        <v>1</v>
      </c>
      <c r="N850" s="15" t="str">
        <f t="shared" si="40"/>
        <v>-</v>
      </c>
      <c r="O850" s="150">
        <f t="shared" si="41"/>
        <v>0</v>
      </c>
      <c r="P850" s="15" t="str">
        <f>IF(COUNTIF('Personálie dobrovolníků '!U:X,N850)&gt;0,"ANO","")</f>
        <v/>
      </c>
      <c r="Q850" s="15"/>
    </row>
    <row r="851" spans="2:17" s="25" customFormat="1" x14ac:dyDescent="0.3">
      <c r="B851" s="15" t="str">
        <f>IF(A851="","",VLOOKUP(A851,Tabulka3[[Číslo smlouvy   u pravidelné činnosti]:[Příjmení]],3,0))</f>
        <v/>
      </c>
      <c r="C851" s="15" t="str">
        <f>IF(A851="","",VLOOKUP(A851,Tabulka3[[Číslo smlouvy   u pravidelné činnosti]:[Příjmení]],4,0))</f>
        <v/>
      </c>
      <c r="F851" s="94"/>
      <c r="H851" s="113"/>
      <c r="I851" s="113"/>
      <c r="K851" s="15"/>
      <c r="L851" s="15"/>
      <c r="M851" s="15">
        <f t="shared" si="39"/>
        <v>1</v>
      </c>
      <c r="N851" s="15" t="str">
        <f t="shared" si="40"/>
        <v>-</v>
      </c>
      <c r="O851" s="150">
        <f t="shared" si="41"/>
        <v>0</v>
      </c>
      <c r="P851" s="15" t="str">
        <f>IF(COUNTIF('Personálie dobrovolníků '!U:X,N851)&gt;0,"ANO","")</f>
        <v/>
      </c>
      <c r="Q851" s="15"/>
    </row>
    <row r="852" spans="2:17" s="25" customFormat="1" x14ac:dyDescent="0.3">
      <c r="B852" s="15" t="str">
        <f>IF(A852="","",VLOOKUP(A852,Tabulka3[[Číslo smlouvy   u pravidelné činnosti]:[Příjmení]],3,0))</f>
        <v/>
      </c>
      <c r="C852" s="15" t="str">
        <f>IF(A852="","",VLOOKUP(A852,Tabulka3[[Číslo smlouvy   u pravidelné činnosti]:[Příjmení]],4,0))</f>
        <v/>
      </c>
      <c r="F852" s="94"/>
      <c r="H852" s="113"/>
      <c r="I852" s="113"/>
      <c r="K852" s="15"/>
      <c r="L852" s="15"/>
      <c r="M852" s="15">
        <f t="shared" si="39"/>
        <v>1</v>
      </c>
      <c r="N852" s="15" t="str">
        <f t="shared" si="40"/>
        <v>-</v>
      </c>
      <c r="O852" s="150">
        <f t="shared" si="41"/>
        <v>0</v>
      </c>
      <c r="P852" s="15" t="str">
        <f>IF(COUNTIF('Personálie dobrovolníků '!U:X,N852)&gt;0,"ANO","")</f>
        <v/>
      </c>
      <c r="Q852" s="15"/>
    </row>
    <row r="853" spans="2:17" s="25" customFormat="1" x14ac:dyDescent="0.3">
      <c r="B853" s="15" t="str">
        <f>IF(A853="","",VLOOKUP(A853,Tabulka3[[Číslo smlouvy   u pravidelné činnosti]:[Příjmení]],3,0))</f>
        <v/>
      </c>
      <c r="C853" s="15" t="str">
        <f>IF(A853="","",VLOOKUP(A853,Tabulka3[[Číslo smlouvy   u pravidelné činnosti]:[Příjmení]],4,0))</f>
        <v/>
      </c>
      <c r="F853" s="94"/>
      <c r="H853" s="113"/>
      <c r="I853" s="113"/>
      <c r="K853" s="15"/>
      <c r="L853" s="15"/>
      <c r="M853" s="15">
        <f t="shared" si="39"/>
        <v>1</v>
      </c>
      <c r="N853" s="15" t="str">
        <f t="shared" si="40"/>
        <v>-</v>
      </c>
      <c r="O853" s="150">
        <f t="shared" si="41"/>
        <v>0</v>
      </c>
      <c r="P853" s="15" t="str">
        <f>IF(COUNTIF('Personálie dobrovolníků '!U:X,N853)&gt;0,"ANO","")</f>
        <v/>
      </c>
      <c r="Q853" s="15"/>
    </row>
    <row r="854" spans="2:17" s="25" customFormat="1" x14ac:dyDescent="0.3">
      <c r="B854" s="15" t="str">
        <f>IF(A854="","",VLOOKUP(A854,Tabulka3[[Číslo smlouvy   u pravidelné činnosti]:[Příjmení]],3,0))</f>
        <v/>
      </c>
      <c r="C854" s="15" t="str">
        <f>IF(A854="","",VLOOKUP(A854,Tabulka3[[Číslo smlouvy   u pravidelné činnosti]:[Příjmení]],4,0))</f>
        <v/>
      </c>
      <c r="F854" s="94"/>
      <c r="H854" s="113"/>
      <c r="I854" s="113"/>
      <c r="K854" s="15"/>
      <c r="L854" s="15"/>
      <c r="M854" s="15">
        <f t="shared" si="39"/>
        <v>1</v>
      </c>
      <c r="N854" s="15" t="str">
        <f t="shared" si="40"/>
        <v>-</v>
      </c>
      <c r="O854" s="150">
        <f t="shared" si="41"/>
        <v>0</v>
      </c>
      <c r="P854" s="15" t="str">
        <f>IF(COUNTIF('Personálie dobrovolníků '!U:X,N854)&gt;0,"ANO","")</f>
        <v/>
      </c>
      <c r="Q854" s="15"/>
    </row>
    <row r="855" spans="2:17" s="25" customFormat="1" x14ac:dyDescent="0.3">
      <c r="B855" s="15" t="str">
        <f>IF(A855="","",VLOOKUP(A855,Tabulka3[[Číslo smlouvy   u pravidelné činnosti]:[Příjmení]],3,0))</f>
        <v/>
      </c>
      <c r="C855" s="15" t="str">
        <f>IF(A855="","",VLOOKUP(A855,Tabulka3[[Číslo smlouvy   u pravidelné činnosti]:[Příjmení]],4,0))</f>
        <v/>
      </c>
      <c r="F855" s="94"/>
      <c r="H855" s="113"/>
      <c r="I855" s="113"/>
      <c r="K855" s="15"/>
      <c r="L855" s="15"/>
      <c r="M855" s="15">
        <f t="shared" si="39"/>
        <v>1</v>
      </c>
      <c r="N855" s="15" t="str">
        <f t="shared" si="40"/>
        <v>-</v>
      </c>
      <c r="O855" s="150">
        <f t="shared" si="41"/>
        <v>0</v>
      </c>
      <c r="P855" s="15" t="str">
        <f>IF(COUNTIF('Personálie dobrovolníků '!U:X,N855)&gt;0,"ANO","")</f>
        <v/>
      </c>
      <c r="Q855" s="15"/>
    </row>
    <row r="856" spans="2:17" s="25" customFormat="1" x14ac:dyDescent="0.3">
      <c r="B856" s="15" t="str">
        <f>IF(A856="","",VLOOKUP(A856,Tabulka3[[Číslo smlouvy   u pravidelné činnosti]:[Příjmení]],3,0))</f>
        <v/>
      </c>
      <c r="C856" s="15" t="str">
        <f>IF(A856="","",VLOOKUP(A856,Tabulka3[[Číslo smlouvy   u pravidelné činnosti]:[Příjmení]],4,0))</f>
        <v/>
      </c>
      <c r="F856" s="94"/>
      <c r="H856" s="113"/>
      <c r="I856" s="113"/>
      <c r="K856" s="15"/>
      <c r="L856" s="15"/>
      <c r="M856" s="15">
        <f t="shared" si="39"/>
        <v>1</v>
      </c>
      <c r="N856" s="15" t="str">
        <f t="shared" si="40"/>
        <v>-</v>
      </c>
      <c r="O856" s="150">
        <f t="shared" si="41"/>
        <v>0</v>
      </c>
      <c r="P856" s="15" t="str">
        <f>IF(COUNTIF('Personálie dobrovolníků '!U:X,N856)&gt;0,"ANO","")</f>
        <v/>
      </c>
      <c r="Q856" s="15"/>
    </row>
    <row r="857" spans="2:17" s="25" customFormat="1" x14ac:dyDescent="0.3">
      <c r="B857" s="15" t="str">
        <f>IF(A857="","",VLOOKUP(A857,Tabulka3[[Číslo smlouvy   u pravidelné činnosti]:[Příjmení]],3,0))</f>
        <v/>
      </c>
      <c r="C857" s="15" t="str">
        <f>IF(A857="","",VLOOKUP(A857,Tabulka3[[Číslo smlouvy   u pravidelné činnosti]:[Příjmení]],4,0))</f>
        <v/>
      </c>
      <c r="F857" s="94"/>
      <c r="H857" s="113"/>
      <c r="I857" s="113"/>
      <c r="K857" s="15"/>
      <c r="L857" s="15"/>
      <c r="M857" s="15">
        <f t="shared" si="39"/>
        <v>1</v>
      </c>
      <c r="N857" s="15" t="str">
        <f t="shared" si="40"/>
        <v>-</v>
      </c>
      <c r="O857" s="150">
        <f t="shared" si="41"/>
        <v>0</v>
      </c>
      <c r="P857" s="15" t="str">
        <f>IF(COUNTIF('Personálie dobrovolníků '!U:X,N857)&gt;0,"ANO","")</f>
        <v/>
      </c>
      <c r="Q857" s="15"/>
    </row>
    <row r="858" spans="2:17" s="25" customFormat="1" x14ac:dyDescent="0.3">
      <c r="B858" s="15" t="str">
        <f>IF(A858="","",VLOOKUP(A858,Tabulka3[[Číslo smlouvy   u pravidelné činnosti]:[Příjmení]],3,0))</f>
        <v/>
      </c>
      <c r="C858" s="15" t="str">
        <f>IF(A858="","",VLOOKUP(A858,Tabulka3[[Číslo smlouvy   u pravidelné činnosti]:[Příjmení]],4,0))</f>
        <v/>
      </c>
      <c r="F858" s="94"/>
      <c r="H858" s="113"/>
      <c r="I858" s="113"/>
      <c r="K858" s="15"/>
      <c r="L858" s="15"/>
      <c r="M858" s="15">
        <f t="shared" si="39"/>
        <v>1</v>
      </c>
      <c r="N858" s="15" t="str">
        <f t="shared" si="40"/>
        <v>-</v>
      </c>
      <c r="O858" s="150">
        <f t="shared" si="41"/>
        <v>0</v>
      </c>
      <c r="P858" s="15" t="str">
        <f>IF(COUNTIF('Personálie dobrovolníků '!U:X,N858)&gt;0,"ANO","")</f>
        <v/>
      </c>
      <c r="Q858" s="15"/>
    </row>
    <row r="859" spans="2:17" s="25" customFormat="1" x14ac:dyDescent="0.3">
      <c r="B859" s="15" t="str">
        <f>IF(A859="","",VLOOKUP(A859,Tabulka3[[Číslo smlouvy   u pravidelné činnosti]:[Příjmení]],3,0))</f>
        <v/>
      </c>
      <c r="C859" s="15" t="str">
        <f>IF(A859="","",VLOOKUP(A859,Tabulka3[[Číslo smlouvy   u pravidelné činnosti]:[Příjmení]],4,0))</f>
        <v/>
      </c>
      <c r="F859" s="94"/>
      <c r="H859" s="113"/>
      <c r="I859" s="113"/>
      <c r="K859" s="15"/>
      <c r="L859" s="15"/>
      <c r="M859" s="15">
        <f t="shared" si="39"/>
        <v>1</v>
      </c>
      <c r="N859" s="15" t="str">
        <f t="shared" si="40"/>
        <v>-</v>
      </c>
      <c r="O859" s="150">
        <f t="shared" si="41"/>
        <v>0</v>
      </c>
      <c r="P859" s="15" t="str">
        <f>IF(COUNTIF('Personálie dobrovolníků '!U:X,N859)&gt;0,"ANO","")</f>
        <v/>
      </c>
      <c r="Q859" s="15"/>
    </row>
    <row r="860" spans="2:17" s="25" customFormat="1" x14ac:dyDescent="0.3">
      <c r="B860" s="15" t="str">
        <f>IF(A860="","",VLOOKUP(A860,Tabulka3[[Číslo smlouvy   u pravidelné činnosti]:[Příjmení]],3,0))</f>
        <v/>
      </c>
      <c r="C860" s="15" t="str">
        <f>IF(A860="","",VLOOKUP(A860,Tabulka3[[Číslo smlouvy   u pravidelné činnosti]:[Příjmení]],4,0))</f>
        <v/>
      </c>
      <c r="F860" s="94"/>
      <c r="H860" s="113"/>
      <c r="I860" s="113"/>
      <c r="K860" s="15"/>
      <c r="L860" s="15"/>
      <c r="M860" s="15">
        <f t="shared" si="39"/>
        <v>1</v>
      </c>
      <c r="N860" s="15" t="str">
        <f t="shared" si="40"/>
        <v>-</v>
      </c>
      <c r="O860" s="150">
        <f t="shared" si="41"/>
        <v>0</v>
      </c>
      <c r="P860" s="15" t="str">
        <f>IF(COUNTIF('Personálie dobrovolníků '!U:X,N860)&gt;0,"ANO","")</f>
        <v/>
      </c>
      <c r="Q860" s="15"/>
    </row>
    <row r="861" spans="2:17" s="25" customFormat="1" x14ac:dyDescent="0.3">
      <c r="B861" s="15" t="str">
        <f>IF(A861="","",VLOOKUP(A861,Tabulka3[[Číslo smlouvy   u pravidelné činnosti]:[Příjmení]],3,0))</f>
        <v/>
      </c>
      <c r="C861" s="15" t="str">
        <f>IF(A861="","",VLOOKUP(A861,Tabulka3[[Číslo smlouvy   u pravidelné činnosti]:[Příjmení]],4,0))</f>
        <v/>
      </c>
      <c r="F861" s="94"/>
      <c r="H861" s="113"/>
      <c r="I861" s="113"/>
      <c r="K861" s="15"/>
      <c r="L861" s="15"/>
      <c r="M861" s="15">
        <f t="shared" si="39"/>
        <v>1</v>
      </c>
      <c r="N861" s="15" t="str">
        <f t="shared" si="40"/>
        <v>-</v>
      </c>
      <c r="O861" s="150">
        <f t="shared" si="41"/>
        <v>0</v>
      </c>
      <c r="P861" s="15" t="str">
        <f>IF(COUNTIF('Personálie dobrovolníků '!U:X,N861)&gt;0,"ANO","")</f>
        <v/>
      </c>
      <c r="Q861" s="15"/>
    </row>
    <row r="862" spans="2:17" s="25" customFormat="1" x14ac:dyDescent="0.3">
      <c r="B862" s="15" t="str">
        <f>IF(A862="","",VLOOKUP(A862,Tabulka3[[Číslo smlouvy   u pravidelné činnosti]:[Příjmení]],3,0))</f>
        <v/>
      </c>
      <c r="C862" s="15" t="str">
        <f>IF(A862="","",VLOOKUP(A862,Tabulka3[[Číslo smlouvy   u pravidelné činnosti]:[Příjmení]],4,0))</f>
        <v/>
      </c>
      <c r="F862" s="94"/>
      <c r="H862" s="113"/>
      <c r="I862" s="113"/>
      <c r="K862" s="15"/>
      <c r="L862" s="15"/>
      <c r="M862" s="15">
        <f t="shared" si="39"/>
        <v>1</v>
      </c>
      <c r="N862" s="15" t="str">
        <f t="shared" si="40"/>
        <v>-</v>
      </c>
      <c r="O862" s="150">
        <f t="shared" si="41"/>
        <v>0</v>
      </c>
      <c r="P862" s="15" t="str">
        <f>IF(COUNTIF('Personálie dobrovolníků '!U:X,N862)&gt;0,"ANO","")</f>
        <v/>
      </c>
      <c r="Q862" s="15"/>
    </row>
    <row r="863" spans="2:17" s="25" customFormat="1" x14ac:dyDescent="0.3">
      <c r="B863" s="15" t="str">
        <f>IF(A863="","",VLOOKUP(A863,Tabulka3[[Číslo smlouvy   u pravidelné činnosti]:[Příjmení]],3,0))</f>
        <v/>
      </c>
      <c r="C863" s="15" t="str">
        <f>IF(A863="","",VLOOKUP(A863,Tabulka3[[Číslo smlouvy   u pravidelné činnosti]:[Příjmení]],4,0))</f>
        <v/>
      </c>
      <c r="F863" s="94"/>
      <c r="H863" s="113"/>
      <c r="I863" s="113"/>
      <c r="K863" s="15"/>
      <c r="L863" s="15"/>
      <c r="M863" s="15">
        <f t="shared" si="39"/>
        <v>1</v>
      </c>
      <c r="N863" s="15" t="str">
        <f t="shared" si="40"/>
        <v>-</v>
      </c>
      <c r="O863" s="150">
        <f t="shared" si="41"/>
        <v>0</v>
      </c>
      <c r="P863" s="15" t="str">
        <f>IF(COUNTIF('Personálie dobrovolníků '!U:X,N863)&gt;0,"ANO","")</f>
        <v/>
      </c>
      <c r="Q863" s="15"/>
    </row>
    <row r="864" spans="2:17" s="25" customFormat="1" x14ac:dyDescent="0.3">
      <c r="B864" s="15" t="str">
        <f>IF(A864="","",VLOOKUP(A864,Tabulka3[[Číslo smlouvy   u pravidelné činnosti]:[Příjmení]],3,0))</f>
        <v/>
      </c>
      <c r="C864" s="15" t="str">
        <f>IF(A864="","",VLOOKUP(A864,Tabulka3[[Číslo smlouvy   u pravidelné činnosti]:[Příjmení]],4,0))</f>
        <v/>
      </c>
      <c r="F864" s="94"/>
      <c r="H864" s="113"/>
      <c r="I864" s="113"/>
      <c r="K864" s="15"/>
      <c r="L864" s="15"/>
      <c r="M864" s="15">
        <f t="shared" si="39"/>
        <v>1</v>
      </c>
      <c r="N864" s="15" t="str">
        <f t="shared" si="40"/>
        <v>-</v>
      </c>
      <c r="O864" s="150">
        <f t="shared" si="41"/>
        <v>0</v>
      </c>
      <c r="P864" s="15" t="str">
        <f>IF(COUNTIF('Personálie dobrovolníků '!U:X,N864)&gt;0,"ANO","")</f>
        <v/>
      </c>
      <c r="Q864" s="15"/>
    </row>
    <row r="865" spans="2:17" s="25" customFormat="1" x14ac:dyDescent="0.3">
      <c r="B865" s="15" t="str">
        <f>IF(A865="","",VLOOKUP(A865,Tabulka3[[Číslo smlouvy   u pravidelné činnosti]:[Příjmení]],3,0))</f>
        <v/>
      </c>
      <c r="C865" s="15" t="str">
        <f>IF(A865="","",VLOOKUP(A865,Tabulka3[[Číslo smlouvy   u pravidelné činnosti]:[Příjmení]],4,0))</f>
        <v/>
      </c>
      <c r="F865" s="94"/>
      <c r="H865" s="113"/>
      <c r="I865" s="113"/>
      <c r="K865" s="15"/>
      <c r="L865" s="15"/>
      <c r="M865" s="15">
        <f t="shared" si="39"/>
        <v>1</v>
      </c>
      <c r="N865" s="15" t="str">
        <f t="shared" si="40"/>
        <v>-</v>
      </c>
      <c r="O865" s="150">
        <f t="shared" si="41"/>
        <v>0</v>
      </c>
      <c r="P865" s="15" t="str">
        <f>IF(COUNTIF('Personálie dobrovolníků '!U:X,N865)&gt;0,"ANO","")</f>
        <v/>
      </c>
      <c r="Q865" s="15"/>
    </row>
    <row r="866" spans="2:17" s="25" customFormat="1" x14ac:dyDescent="0.3">
      <c r="B866" s="15" t="str">
        <f>IF(A866="","",VLOOKUP(A866,Tabulka3[[Číslo smlouvy   u pravidelné činnosti]:[Příjmení]],3,0))</f>
        <v/>
      </c>
      <c r="C866" s="15" t="str">
        <f>IF(A866="","",VLOOKUP(A866,Tabulka3[[Číslo smlouvy   u pravidelné činnosti]:[Příjmení]],4,0))</f>
        <v/>
      </c>
      <c r="F866" s="94"/>
      <c r="H866" s="113"/>
      <c r="I866" s="113"/>
      <c r="K866" s="15"/>
      <c r="L866" s="15"/>
      <c r="M866" s="15">
        <f t="shared" si="39"/>
        <v>1</v>
      </c>
      <c r="N866" s="15" t="str">
        <f t="shared" si="40"/>
        <v>-</v>
      </c>
      <c r="O866" s="150">
        <f t="shared" si="41"/>
        <v>0</v>
      </c>
      <c r="P866" s="15" t="str">
        <f>IF(COUNTIF('Personálie dobrovolníků '!U:X,N866)&gt;0,"ANO","")</f>
        <v/>
      </c>
      <c r="Q866" s="15"/>
    </row>
    <row r="867" spans="2:17" s="25" customFormat="1" x14ac:dyDescent="0.3">
      <c r="B867" s="15" t="str">
        <f>IF(A867="","",VLOOKUP(A867,Tabulka3[[Číslo smlouvy   u pravidelné činnosti]:[Příjmení]],3,0))</f>
        <v/>
      </c>
      <c r="C867" s="15" t="str">
        <f>IF(A867="","",VLOOKUP(A867,Tabulka3[[Číslo smlouvy   u pravidelné činnosti]:[Příjmení]],4,0))</f>
        <v/>
      </c>
      <c r="F867" s="94"/>
      <c r="H867" s="113"/>
      <c r="I867" s="113"/>
      <c r="K867" s="15"/>
      <c r="L867" s="15"/>
      <c r="M867" s="15">
        <f t="shared" si="39"/>
        <v>1</v>
      </c>
      <c r="N867" s="15" t="str">
        <f t="shared" si="40"/>
        <v>-</v>
      </c>
      <c r="O867" s="150">
        <f t="shared" si="41"/>
        <v>0</v>
      </c>
      <c r="P867" s="15" t="str">
        <f>IF(COUNTIF('Personálie dobrovolníků '!U:X,N867)&gt;0,"ANO","")</f>
        <v/>
      </c>
      <c r="Q867" s="15"/>
    </row>
    <row r="868" spans="2:17" s="25" customFormat="1" x14ac:dyDescent="0.3">
      <c r="B868" s="15" t="str">
        <f>IF(A868="","",VLOOKUP(A868,Tabulka3[[Číslo smlouvy   u pravidelné činnosti]:[Příjmení]],3,0))</f>
        <v/>
      </c>
      <c r="C868" s="15" t="str">
        <f>IF(A868="","",VLOOKUP(A868,Tabulka3[[Číslo smlouvy   u pravidelné činnosti]:[Příjmení]],4,0))</f>
        <v/>
      </c>
      <c r="F868" s="94"/>
      <c r="H868" s="113"/>
      <c r="I868" s="113"/>
      <c r="K868" s="15"/>
      <c r="L868" s="15"/>
      <c r="M868" s="15">
        <f t="shared" si="39"/>
        <v>1</v>
      </c>
      <c r="N868" s="15" t="str">
        <f t="shared" si="40"/>
        <v>-</v>
      </c>
      <c r="O868" s="150">
        <f t="shared" si="41"/>
        <v>0</v>
      </c>
      <c r="P868" s="15" t="str">
        <f>IF(COUNTIF('Personálie dobrovolníků '!U:X,N868)&gt;0,"ANO","")</f>
        <v/>
      </c>
      <c r="Q868" s="15"/>
    </row>
    <row r="869" spans="2:17" s="25" customFormat="1" x14ac:dyDescent="0.3">
      <c r="B869" s="15" t="str">
        <f>IF(A869="","",VLOOKUP(A869,Tabulka3[[Číslo smlouvy   u pravidelné činnosti]:[Příjmení]],3,0))</f>
        <v/>
      </c>
      <c r="C869" s="15" t="str">
        <f>IF(A869="","",VLOOKUP(A869,Tabulka3[[Číslo smlouvy   u pravidelné činnosti]:[Příjmení]],4,0))</f>
        <v/>
      </c>
      <c r="F869" s="94"/>
      <c r="H869" s="113"/>
      <c r="I869" s="113"/>
      <c r="K869" s="15"/>
      <c r="L869" s="15"/>
      <c r="M869" s="15">
        <f t="shared" si="39"/>
        <v>1</v>
      </c>
      <c r="N869" s="15" t="str">
        <f t="shared" si="40"/>
        <v>-</v>
      </c>
      <c r="O869" s="150">
        <f t="shared" si="41"/>
        <v>0</v>
      </c>
      <c r="P869" s="15" t="str">
        <f>IF(COUNTIF('Personálie dobrovolníků '!U:X,N869)&gt;0,"ANO","")</f>
        <v/>
      </c>
      <c r="Q869" s="15"/>
    </row>
    <row r="870" spans="2:17" s="25" customFormat="1" x14ac:dyDescent="0.3">
      <c r="B870" s="15" t="str">
        <f>IF(A870="","",VLOOKUP(A870,Tabulka3[[Číslo smlouvy   u pravidelné činnosti]:[Příjmení]],3,0))</f>
        <v/>
      </c>
      <c r="C870" s="15" t="str">
        <f>IF(A870="","",VLOOKUP(A870,Tabulka3[[Číslo smlouvy   u pravidelné činnosti]:[Příjmení]],4,0))</f>
        <v/>
      </c>
      <c r="F870" s="94"/>
      <c r="H870" s="113"/>
      <c r="I870" s="113"/>
      <c r="K870" s="15"/>
      <c r="L870" s="15"/>
      <c r="M870" s="15">
        <f t="shared" si="39"/>
        <v>1</v>
      </c>
      <c r="N870" s="15" t="str">
        <f t="shared" si="40"/>
        <v>-</v>
      </c>
      <c r="O870" s="150">
        <f t="shared" si="41"/>
        <v>0</v>
      </c>
      <c r="P870" s="15" t="str">
        <f>IF(COUNTIF('Personálie dobrovolníků '!U:X,N870)&gt;0,"ANO","")</f>
        <v/>
      </c>
      <c r="Q870" s="15"/>
    </row>
    <row r="871" spans="2:17" s="25" customFormat="1" x14ac:dyDescent="0.3">
      <c r="B871" s="15" t="str">
        <f>IF(A871="","",VLOOKUP(A871,Tabulka3[[Číslo smlouvy   u pravidelné činnosti]:[Příjmení]],3,0))</f>
        <v/>
      </c>
      <c r="C871" s="15" t="str">
        <f>IF(A871="","",VLOOKUP(A871,Tabulka3[[Číslo smlouvy   u pravidelné činnosti]:[Příjmení]],4,0))</f>
        <v/>
      </c>
      <c r="F871" s="94"/>
      <c r="H871" s="113"/>
      <c r="I871" s="113"/>
      <c r="K871" s="15"/>
      <c r="L871" s="15"/>
      <c r="M871" s="15">
        <f t="shared" si="39"/>
        <v>1</v>
      </c>
      <c r="N871" s="15" t="str">
        <f t="shared" si="40"/>
        <v>-</v>
      </c>
      <c r="O871" s="150">
        <f t="shared" si="41"/>
        <v>0</v>
      </c>
      <c r="P871" s="15" t="str">
        <f>IF(COUNTIF('Personálie dobrovolníků '!U:X,N871)&gt;0,"ANO","")</f>
        <v/>
      </c>
      <c r="Q871" s="15"/>
    </row>
    <row r="872" spans="2:17" s="25" customFormat="1" x14ac:dyDescent="0.3">
      <c r="B872" s="15" t="str">
        <f>IF(A872="","",VLOOKUP(A872,Tabulka3[[Číslo smlouvy   u pravidelné činnosti]:[Příjmení]],3,0))</f>
        <v/>
      </c>
      <c r="C872" s="15" t="str">
        <f>IF(A872="","",VLOOKUP(A872,Tabulka3[[Číslo smlouvy   u pravidelné činnosti]:[Příjmení]],4,0))</f>
        <v/>
      </c>
      <c r="F872" s="94"/>
      <c r="H872" s="113"/>
      <c r="I872" s="113"/>
      <c r="K872" s="15"/>
      <c r="L872" s="15"/>
      <c r="M872" s="15">
        <f t="shared" si="39"/>
        <v>1</v>
      </c>
      <c r="N872" s="15" t="str">
        <f t="shared" si="40"/>
        <v>-</v>
      </c>
      <c r="O872" s="150">
        <f t="shared" si="41"/>
        <v>0</v>
      </c>
      <c r="P872" s="15" t="str">
        <f>IF(COUNTIF('Personálie dobrovolníků '!U:X,N872)&gt;0,"ANO","")</f>
        <v/>
      </c>
      <c r="Q872" s="15"/>
    </row>
    <row r="873" spans="2:17" s="25" customFormat="1" x14ac:dyDescent="0.3">
      <c r="B873" s="15" t="str">
        <f>IF(A873="","",VLOOKUP(A873,Tabulka3[[Číslo smlouvy   u pravidelné činnosti]:[Příjmení]],3,0))</f>
        <v/>
      </c>
      <c r="C873" s="15" t="str">
        <f>IF(A873="","",VLOOKUP(A873,Tabulka3[[Číslo smlouvy   u pravidelné činnosti]:[Příjmení]],4,0))</f>
        <v/>
      </c>
      <c r="F873" s="94"/>
      <c r="H873" s="113"/>
      <c r="I873" s="113"/>
      <c r="K873" s="15"/>
      <c r="L873" s="15"/>
      <c r="M873" s="15">
        <f t="shared" si="39"/>
        <v>1</v>
      </c>
      <c r="N873" s="15" t="str">
        <f t="shared" si="40"/>
        <v>-</v>
      </c>
      <c r="O873" s="150">
        <f t="shared" si="41"/>
        <v>0</v>
      </c>
      <c r="P873" s="15" t="str">
        <f>IF(COUNTIF('Personálie dobrovolníků '!U:X,N873)&gt;0,"ANO","")</f>
        <v/>
      </c>
      <c r="Q873" s="15"/>
    </row>
    <row r="874" spans="2:17" s="25" customFormat="1" x14ac:dyDescent="0.3">
      <c r="B874" s="15" t="str">
        <f>IF(A874="","",VLOOKUP(A874,Tabulka3[[Číslo smlouvy   u pravidelné činnosti]:[Příjmení]],3,0))</f>
        <v/>
      </c>
      <c r="C874" s="15" t="str">
        <f>IF(A874="","",VLOOKUP(A874,Tabulka3[[Číslo smlouvy   u pravidelné činnosti]:[Příjmení]],4,0))</f>
        <v/>
      </c>
      <c r="F874" s="94"/>
      <c r="H874" s="113"/>
      <c r="I874" s="113"/>
      <c r="K874" s="15"/>
      <c r="L874" s="15"/>
      <c r="M874" s="15">
        <f t="shared" si="39"/>
        <v>1</v>
      </c>
      <c r="N874" s="15" t="str">
        <f t="shared" si="40"/>
        <v>-</v>
      </c>
      <c r="O874" s="150">
        <f t="shared" si="41"/>
        <v>0</v>
      </c>
      <c r="P874" s="15" t="str">
        <f>IF(COUNTIF('Personálie dobrovolníků '!U:X,N874)&gt;0,"ANO","")</f>
        <v/>
      </c>
      <c r="Q874" s="15"/>
    </row>
    <row r="875" spans="2:17" s="25" customFormat="1" x14ac:dyDescent="0.3">
      <c r="B875" s="15" t="str">
        <f>IF(A875="","",VLOOKUP(A875,Tabulka3[[Číslo smlouvy   u pravidelné činnosti]:[Příjmení]],3,0))</f>
        <v/>
      </c>
      <c r="C875" s="15" t="str">
        <f>IF(A875="","",VLOOKUP(A875,Tabulka3[[Číslo smlouvy   u pravidelné činnosti]:[Příjmení]],4,0))</f>
        <v/>
      </c>
      <c r="F875" s="94"/>
      <c r="H875" s="113"/>
      <c r="I875" s="113"/>
      <c r="K875" s="15"/>
      <c r="L875" s="15"/>
      <c r="M875" s="15">
        <f t="shared" si="39"/>
        <v>1</v>
      </c>
      <c r="N875" s="15" t="str">
        <f t="shared" si="40"/>
        <v>-</v>
      </c>
      <c r="O875" s="150">
        <f t="shared" si="41"/>
        <v>0</v>
      </c>
      <c r="P875" s="15" t="str">
        <f>IF(COUNTIF('Personálie dobrovolníků '!U:X,N875)&gt;0,"ANO","")</f>
        <v/>
      </c>
      <c r="Q875" s="15"/>
    </row>
    <row r="876" spans="2:17" s="25" customFormat="1" x14ac:dyDescent="0.3">
      <c r="B876" s="15" t="str">
        <f>IF(A876="","",VLOOKUP(A876,Tabulka3[[Číslo smlouvy   u pravidelné činnosti]:[Příjmení]],3,0))</f>
        <v/>
      </c>
      <c r="C876" s="15" t="str">
        <f>IF(A876="","",VLOOKUP(A876,Tabulka3[[Číslo smlouvy   u pravidelné činnosti]:[Příjmení]],4,0))</f>
        <v/>
      </c>
      <c r="F876" s="94"/>
      <c r="H876" s="113"/>
      <c r="I876" s="113"/>
      <c r="K876" s="15"/>
      <c r="L876" s="15"/>
      <c r="M876" s="15">
        <f t="shared" si="39"/>
        <v>1</v>
      </c>
      <c r="N876" s="15" t="str">
        <f t="shared" si="40"/>
        <v>-</v>
      </c>
      <c r="O876" s="150">
        <f t="shared" si="41"/>
        <v>0</v>
      </c>
      <c r="P876" s="15" t="str">
        <f>IF(COUNTIF('Personálie dobrovolníků '!U:X,N876)&gt;0,"ANO","")</f>
        <v/>
      </c>
      <c r="Q876" s="15"/>
    </row>
    <row r="877" spans="2:17" s="25" customFormat="1" x14ac:dyDescent="0.3">
      <c r="B877" s="15" t="str">
        <f>IF(A877="","",VLOOKUP(A877,Tabulka3[[Číslo smlouvy   u pravidelné činnosti]:[Příjmení]],3,0))</f>
        <v/>
      </c>
      <c r="C877" s="15" t="str">
        <f>IF(A877="","",VLOOKUP(A877,Tabulka3[[Číslo smlouvy   u pravidelné činnosti]:[Příjmení]],4,0))</f>
        <v/>
      </c>
      <c r="F877" s="94"/>
      <c r="H877" s="113"/>
      <c r="I877" s="113"/>
      <c r="K877" s="15"/>
      <c r="L877" s="15"/>
      <c r="M877" s="15">
        <f t="shared" si="39"/>
        <v>1</v>
      </c>
      <c r="N877" s="15" t="str">
        <f t="shared" si="40"/>
        <v>-</v>
      </c>
      <c r="O877" s="150">
        <f t="shared" si="41"/>
        <v>0</v>
      </c>
      <c r="P877" s="15" t="str">
        <f>IF(COUNTIF('Personálie dobrovolníků '!U:X,N877)&gt;0,"ANO","")</f>
        <v/>
      </c>
      <c r="Q877" s="15"/>
    </row>
    <row r="878" spans="2:17" s="25" customFormat="1" x14ac:dyDescent="0.3">
      <c r="B878" s="15" t="str">
        <f>IF(A878="","",VLOOKUP(A878,Tabulka3[[Číslo smlouvy   u pravidelné činnosti]:[Příjmení]],3,0))</f>
        <v/>
      </c>
      <c r="C878" s="15" t="str">
        <f>IF(A878="","",VLOOKUP(A878,Tabulka3[[Číslo smlouvy   u pravidelné činnosti]:[Příjmení]],4,0))</f>
        <v/>
      </c>
      <c r="F878" s="94"/>
      <c r="H878" s="113"/>
      <c r="I878" s="113"/>
      <c r="K878" s="15"/>
      <c r="L878" s="15"/>
      <c r="M878" s="15">
        <f t="shared" si="39"/>
        <v>1</v>
      </c>
      <c r="N878" s="15" t="str">
        <f t="shared" si="40"/>
        <v>-</v>
      </c>
      <c r="O878" s="150">
        <f t="shared" si="41"/>
        <v>0</v>
      </c>
      <c r="P878" s="15" t="str">
        <f>IF(COUNTIF('Personálie dobrovolníků '!U:X,N878)&gt;0,"ANO","")</f>
        <v/>
      </c>
      <c r="Q878" s="15"/>
    </row>
    <row r="879" spans="2:17" s="25" customFormat="1" x14ac:dyDescent="0.3">
      <c r="B879" s="15" t="str">
        <f>IF(A879="","",VLOOKUP(A879,Tabulka3[[Číslo smlouvy   u pravidelné činnosti]:[Příjmení]],3,0))</f>
        <v/>
      </c>
      <c r="C879" s="15" t="str">
        <f>IF(A879="","",VLOOKUP(A879,Tabulka3[[Číslo smlouvy   u pravidelné činnosti]:[Příjmení]],4,0))</f>
        <v/>
      </c>
      <c r="F879" s="94"/>
      <c r="H879" s="113"/>
      <c r="I879" s="113"/>
      <c r="K879" s="15"/>
      <c r="L879" s="15"/>
      <c r="M879" s="15">
        <f t="shared" si="39"/>
        <v>1</v>
      </c>
      <c r="N879" s="15" t="str">
        <f t="shared" si="40"/>
        <v>-</v>
      </c>
      <c r="O879" s="150">
        <f t="shared" si="41"/>
        <v>0</v>
      </c>
      <c r="P879" s="15" t="str">
        <f>IF(COUNTIF('Personálie dobrovolníků '!U:X,N879)&gt;0,"ANO","")</f>
        <v/>
      </c>
      <c r="Q879" s="15"/>
    </row>
    <row r="880" spans="2:17" s="25" customFormat="1" x14ac:dyDescent="0.3">
      <c r="B880" s="15" t="str">
        <f>IF(A880="","",VLOOKUP(A880,Tabulka3[[Číslo smlouvy   u pravidelné činnosti]:[Příjmení]],3,0))</f>
        <v/>
      </c>
      <c r="C880" s="15" t="str">
        <f>IF(A880="","",VLOOKUP(A880,Tabulka3[[Číslo smlouvy   u pravidelné činnosti]:[Příjmení]],4,0))</f>
        <v/>
      </c>
      <c r="F880" s="94"/>
      <c r="H880" s="113"/>
      <c r="I880" s="113"/>
      <c r="K880" s="15"/>
      <c r="L880" s="15"/>
      <c r="M880" s="15">
        <f t="shared" si="39"/>
        <v>1</v>
      </c>
      <c r="N880" s="15" t="str">
        <f t="shared" si="40"/>
        <v>-</v>
      </c>
      <c r="O880" s="150">
        <f t="shared" si="41"/>
        <v>0</v>
      </c>
      <c r="P880" s="15" t="str">
        <f>IF(COUNTIF('Personálie dobrovolníků '!U:X,N880)&gt;0,"ANO","")</f>
        <v/>
      </c>
      <c r="Q880" s="15"/>
    </row>
    <row r="881" spans="2:17" s="25" customFormat="1" x14ac:dyDescent="0.3">
      <c r="B881" s="15" t="str">
        <f>IF(A881="","",VLOOKUP(A881,Tabulka3[[Číslo smlouvy   u pravidelné činnosti]:[Příjmení]],3,0))</f>
        <v/>
      </c>
      <c r="C881" s="15" t="str">
        <f>IF(A881="","",VLOOKUP(A881,Tabulka3[[Číslo smlouvy   u pravidelné činnosti]:[Příjmení]],4,0))</f>
        <v/>
      </c>
      <c r="F881" s="94"/>
      <c r="H881" s="113"/>
      <c r="I881" s="113"/>
      <c r="K881" s="15"/>
      <c r="L881" s="15"/>
      <c r="M881" s="15">
        <f t="shared" si="39"/>
        <v>1</v>
      </c>
      <c r="N881" s="15" t="str">
        <f t="shared" si="40"/>
        <v>-</v>
      </c>
      <c r="O881" s="150">
        <f t="shared" si="41"/>
        <v>0</v>
      </c>
      <c r="P881" s="15" t="str">
        <f>IF(COUNTIF('Personálie dobrovolníků '!U:X,N881)&gt;0,"ANO","")</f>
        <v/>
      </c>
      <c r="Q881" s="15"/>
    </row>
    <row r="882" spans="2:17" s="25" customFormat="1" x14ac:dyDescent="0.3">
      <c r="B882" s="15" t="str">
        <f>IF(A882="","",VLOOKUP(A882,Tabulka3[[Číslo smlouvy   u pravidelné činnosti]:[Příjmení]],3,0))</f>
        <v/>
      </c>
      <c r="C882" s="15" t="str">
        <f>IF(A882="","",VLOOKUP(A882,Tabulka3[[Číslo smlouvy   u pravidelné činnosti]:[Příjmení]],4,0))</f>
        <v/>
      </c>
      <c r="F882" s="94"/>
      <c r="H882" s="113"/>
      <c r="I882" s="113"/>
      <c r="K882" s="15"/>
      <c r="L882" s="15"/>
      <c r="M882" s="15">
        <f t="shared" si="39"/>
        <v>1</v>
      </c>
      <c r="N882" s="15" t="str">
        <f t="shared" si="40"/>
        <v>-</v>
      </c>
      <c r="O882" s="150">
        <f t="shared" si="41"/>
        <v>0</v>
      </c>
      <c r="P882" s="15" t="str">
        <f>IF(COUNTIF('Personálie dobrovolníků '!U:X,N882)&gt;0,"ANO","")</f>
        <v/>
      </c>
      <c r="Q882" s="15"/>
    </row>
    <row r="883" spans="2:17" s="25" customFormat="1" x14ac:dyDescent="0.3">
      <c r="B883" s="15" t="str">
        <f>IF(A883="","",VLOOKUP(A883,Tabulka3[[Číslo smlouvy   u pravidelné činnosti]:[Příjmení]],3,0))</f>
        <v/>
      </c>
      <c r="C883" s="15" t="str">
        <f>IF(A883="","",VLOOKUP(A883,Tabulka3[[Číslo smlouvy   u pravidelné činnosti]:[Příjmení]],4,0))</f>
        <v/>
      </c>
      <c r="F883" s="94"/>
      <c r="H883" s="113"/>
      <c r="I883" s="113"/>
      <c r="K883" s="15"/>
      <c r="L883" s="15"/>
      <c r="M883" s="15">
        <f t="shared" si="39"/>
        <v>1</v>
      </c>
      <c r="N883" s="15" t="str">
        <f t="shared" si="40"/>
        <v>-</v>
      </c>
      <c r="O883" s="150">
        <f t="shared" si="41"/>
        <v>0</v>
      </c>
      <c r="P883" s="15" t="str">
        <f>IF(COUNTIF('Personálie dobrovolníků '!U:X,N883)&gt;0,"ANO","")</f>
        <v/>
      </c>
      <c r="Q883" s="15"/>
    </row>
    <row r="884" spans="2:17" s="25" customFormat="1" x14ac:dyDescent="0.3">
      <c r="B884" s="15" t="str">
        <f>IF(A884="","",VLOOKUP(A884,Tabulka3[[Číslo smlouvy   u pravidelné činnosti]:[Příjmení]],3,0))</f>
        <v/>
      </c>
      <c r="C884" s="15" t="str">
        <f>IF(A884="","",VLOOKUP(A884,Tabulka3[[Číslo smlouvy   u pravidelné činnosti]:[Příjmení]],4,0))</f>
        <v/>
      </c>
      <c r="F884" s="94"/>
      <c r="H884" s="113"/>
      <c r="I884" s="113"/>
      <c r="K884" s="15"/>
      <c r="L884" s="15"/>
      <c r="M884" s="15">
        <f t="shared" si="39"/>
        <v>1</v>
      </c>
      <c r="N884" s="15" t="str">
        <f t="shared" si="40"/>
        <v>-</v>
      </c>
      <c r="O884" s="150">
        <f t="shared" si="41"/>
        <v>0</v>
      </c>
      <c r="P884" s="15" t="str">
        <f>IF(COUNTIF('Personálie dobrovolníků '!U:X,N884)&gt;0,"ANO","")</f>
        <v/>
      </c>
      <c r="Q884" s="15"/>
    </row>
    <row r="885" spans="2:17" s="25" customFormat="1" x14ac:dyDescent="0.3">
      <c r="B885" s="15" t="str">
        <f>IF(A885="","",VLOOKUP(A885,Tabulka3[[Číslo smlouvy   u pravidelné činnosti]:[Příjmení]],3,0))</f>
        <v/>
      </c>
      <c r="C885" s="15" t="str">
        <f>IF(A885="","",VLOOKUP(A885,Tabulka3[[Číslo smlouvy   u pravidelné činnosti]:[Příjmení]],4,0))</f>
        <v/>
      </c>
      <c r="F885" s="94"/>
      <c r="H885" s="113"/>
      <c r="I885" s="113"/>
      <c r="K885" s="15"/>
      <c r="L885" s="15"/>
      <c r="M885" s="15">
        <f t="shared" si="39"/>
        <v>1</v>
      </c>
      <c r="N885" s="15" t="str">
        <f t="shared" si="40"/>
        <v>-</v>
      </c>
      <c r="O885" s="150">
        <f t="shared" si="41"/>
        <v>0</v>
      </c>
      <c r="P885" s="15" t="str">
        <f>IF(COUNTIF('Personálie dobrovolníků '!U:X,N885)&gt;0,"ANO","")</f>
        <v/>
      </c>
      <c r="Q885" s="15"/>
    </row>
    <row r="886" spans="2:17" s="25" customFormat="1" x14ac:dyDescent="0.3">
      <c r="B886" s="15" t="str">
        <f>IF(A886="","",VLOOKUP(A886,Tabulka3[[Číslo smlouvy   u pravidelné činnosti]:[Příjmení]],3,0))</f>
        <v/>
      </c>
      <c r="C886" s="15" t="str">
        <f>IF(A886="","",VLOOKUP(A886,Tabulka3[[Číslo smlouvy   u pravidelné činnosti]:[Příjmení]],4,0))</f>
        <v/>
      </c>
      <c r="F886" s="94"/>
      <c r="H886" s="113"/>
      <c r="I886" s="113"/>
      <c r="K886" s="15"/>
      <c r="L886" s="15"/>
      <c r="M886" s="15">
        <f t="shared" si="39"/>
        <v>1</v>
      </c>
      <c r="N886" s="15" t="str">
        <f t="shared" si="40"/>
        <v>-</v>
      </c>
      <c r="O886" s="150">
        <f t="shared" si="41"/>
        <v>0</v>
      </c>
      <c r="P886" s="15" t="str">
        <f>IF(COUNTIF('Personálie dobrovolníků '!U:X,N886)&gt;0,"ANO","")</f>
        <v/>
      </c>
      <c r="Q886" s="15"/>
    </row>
    <row r="887" spans="2:17" s="25" customFormat="1" x14ac:dyDescent="0.3">
      <c r="B887" s="15" t="str">
        <f>IF(A887="","",VLOOKUP(A887,Tabulka3[[Číslo smlouvy   u pravidelné činnosti]:[Příjmení]],3,0))</f>
        <v/>
      </c>
      <c r="C887" s="15" t="str">
        <f>IF(A887="","",VLOOKUP(A887,Tabulka3[[Číslo smlouvy   u pravidelné činnosti]:[Příjmení]],4,0))</f>
        <v/>
      </c>
      <c r="F887" s="94"/>
      <c r="H887" s="113"/>
      <c r="I887" s="113"/>
      <c r="K887" s="15"/>
      <c r="L887" s="15"/>
      <c r="M887" s="15">
        <f t="shared" si="39"/>
        <v>1</v>
      </c>
      <c r="N887" s="15" t="str">
        <f t="shared" si="40"/>
        <v>-</v>
      </c>
      <c r="O887" s="150">
        <f t="shared" si="41"/>
        <v>0</v>
      </c>
      <c r="P887" s="15" t="str">
        <f>IF(COUNTIF('Personálie dobrovolníků '!U:X,N887)&gt;0,"ANO","")</f>
        <v/>
      </c>
      <c r="Q887" s="15"/>
    </row>
    <row r="888" spans="2:17" s="25" customFormat="1" x14ac:dyDescent="0.3">
      <c r="B888" s="15" t="str">
        <f>IF(A888="","",VLOOKUP(A888,Tabulka3[[Číslo smlouvy   u pravidelné činnosti]:[Příjmení]],3,0))</f>
        <v/>
      </c>
      <c r="C888" s="15" t="str">
        <f>IF(A888="","",VLOOKUP(A888,Tabulka3[[Číslo smlouvy   u pravidelné činnosti]:[Příjmení]],4,0))</f>
        <v/>
      </c>
      <c r="F888" s="94"/>
      <c r="H888" s="113"/>
      <c r="I888" s="113"/>
      <c r="K888" s="15"/>
      <c r="L888" s="15"/>
      <c r="M888" s="15">
        <f t="shared" si="39"/>
        <v>1</v>
      </c>
      <c r="N888" s="15" t="str">
        <f t="shared" si="40"/>
        <v>-</v>
      </c>
      <c r="O888" s="150">
        <f t="shared" si="41"/>
        <v>0</v>
      </c>
      <c r="P888" s="15" t="str">
        <f>IF(COUNTIF('Personálie dobrovolníků '!U:X,N888)&gt;0,"ANO","")</f>
        <v/>
      </c>
      <c r="Q888" s="15"/>
    </row>
    <row r="889" spans="2:17" s="25" customFormat="1" x14ac:dyDescent="0.3">
      <c r="B889" s="15" t="str">
        <f>IF(A889="","",VLOOKUP(A889,Tabulka3[[Číslo smlouvy   u pravidelné činnosti]:[Příjmení]],3,0))</f>
        <v/>
      </c>
      <c r="C889" s="15" t="str">
        <f>IF(A889="","",VLOOKUP(A889,Tabulka3[[Číslo smlouvy   u pravidelné činnosti]:[Příjmení]],4,0))</f>
        <v/>
      </c>
      <c r="F889" s="94"/>
      <c r="H889" s="113"/>
      <c r="I889" s="113"/>
      <c r="K889" s="15"/>
      <c r="L889" s="15"/>
      <c r="M889" s="15">
        <f t="shared" si="39"/>
        <v>1</v>
      </c>
      <c r="N889" s="15" t="str">
        <f t="shared" si="40"/>
        <v>-</v>
      </c>
      <c r="O889" s="150">
        <f t="shared" si="41"/>
        <v>0</v>
      </c>
      <c r="P889" s="15" t="str">
        <f>IF(COUNTIF('Personálie dobrovolníků '!U:X,N889)&gt;0,"ANO","")</f>
        <v/>
      </c>
      <c r="Q889" s="15"/>
    </row>
    <row r="890" spans="2:17" s="25" customFormat="1" x14ac:dyDescent="0.3">
      <c r="B890" s="15" t="str">
        <f>IF(A890="","",VLOOKUP(A890,Tabulka3[[Číslo smlouvy   u pravidelné činnosti]:[Příjmení]],3,0))</f>
        <v/>
      </c>
      <c r="C890" s="15" t="str">
        <f>IF(A890="","",VLOOKUP(A890,Tabulka3[[Číslo smlouvy   u pravidelné činnosti]:[Příjmení]],4,0))</f>
        <v/>
      </c>
      <c r="F890" s="94"/>
      <c r="H890" s="113"/>
      <c r="I890" s="113"/>
      <c r="K890" s="15"/>
      <c r="L890" s="15"/>
      <c r="M890" s="15">
        <f t="shared" si="39"/>
        <v>1</v>
      </c>
      <c r="N890" s="15" t="str">
        <f t="shared" si="40"/>
        <v>-</v>
      </c>
      <c r="O890" s="150">
        <f t="shared" si="41"/>
        <v>0</v>
      </c>
      <c r="P890" s="15" t="str">
        <f>IF(COUNTIF('Personálie dobrovolníků '!U:X,N890)&gt;0,"ANO","")</f>
        <v/>
      </c>
      <c r="Q890" s="15"/>
    </row>
    <row r="891" spans="2:17" s="25" customFormat="1" x14ac:dyDescent="0.3">
      <c r="B891" s="15" t="str">
        <f>IF(A891="","",VLOOKUP(A891,Tabulka3[[Číslo smlouvy   u pravidelné činnosti]:[Příjmení]],3,0))</f>
        <v/>
      </c>
      <c r="C891" s="15" t="str">
        <f>IF(A891="","",VLOOKUP(A891,Tabulka3[[Číslo smlouvy   u pravidelné činnosti]:[Příjmení]],4,0))</f>
        <v/>
      </c>
      <c r="F891" s="94"/>
      <c r="H891" s="113"/>
      <c r="I891" s="113"/>
      <c r="K891" s="15"/>
      <c r="L891" s="15"/>
      <c r="M891" s="15">
        <f t="shared" si="39"/>
        <v>1</v>
      </c>
      <c r="N891" s="15" t="str">
        <f t="shared" si="40"/>
        <v>-</v>
      </c>
      <c r="O891" s="150">
        <f t="shared" si="41"/>
        <v>0</v>
      </c>
      <c r="P891" s="15" t="str">
        <f>IF(COUNTIF('Personálie dobrovolníků '!U:X,N891)&gt;0,"ANO","")</f>
        <v/>
      </c>
      <c r="Q891" s="15"/>
    </row>
    <row r="892" spans="2:17" s="25" customFormat="1" x14ac:dyDescent="0.3">
      <c r="B892" s="15" t="str">
        <f>IF(A892="","",VLOOKUP(A892,Tabulka3[[Číslo smlouvy   u pravidelné činnosti]:[Příjmení]],3,0))</f>
        <v/>
      </c>
      <c r="C892" s="15" t="str">
        <f>IF(A892="","",VLOOKUP(A892,Tabulka3[[Číslo smlouvy   u pravidelné činnosti]:[Příjmení]],4,0))</f>
        <v/>
      </c>
      <c r="F892" s="94"/>
      <c r="H892" s="113"/>
      <c r="I892" s="113"/>
      <c r="K892" s="15"/>
      <c r="L892" s="15"/>
      <c r="M892" s="15">
        <f t="shared" si="39"/>
        <v>1</v>
      </c>
      <c r="N892" s="15" t="str">
        <f t="shared" si="40"/>
        <v>-</v>
      </c>
      <c r="O892" s="150">
        <f t="shared" si="41"/>
        <v>0</v>
      </c>
      <c r="P892" s="15" t="str">
        <f>IF(COUNTIF('Personálie dobrovolníků '!U:X,N892)&gt;0,"ANO","")</f>
        <v/>
      </c>
      <c r="Q892" s="15"/>
    </row>
    <row r="893" spans="2:17" s="25" customFormat="1" x14ac:dyDescent="0.3">
      <c r="B893" s="15" t="str">
        <f>IF(A893="","",VLOOKUP(A893,Tabulka3[[Číslo smlouvy   u pravidelné činnosti]:[Příjmení]],3,0))</f>
        <v/>
      </c>
      <c r="C893" s="15" t="str">
        <f>IF(A893="","",VLOOKUP(A893,Tabulka3[[Číslo smlouvy   u pravidelné činnosti]:[Příjmení]],4,0))</f>
        <v/>
      </c>
      <c r="F893" s="94"/>
      <c r="H893" s="113"/>
      <c r="I893" s="113"/>
      <c r="K893" s="15"/>
      <c r="L893" s="15"/>
      <c r="M893" s="15">
        <f t="shared" si="39"/>
        <v>1</v>
      </c>
      <c r="N893" s="15" t="str">
        <f t="shared" si="40"/>
        <v>-</v>
      </c>
      <c r="O893" s="150">
        <f t="shared" si="41"/>
        <v>0</v>
      </c>
      <c r="P893" s="15" t="str">
        <f>IF(COUNTIF('Personálie dobrovolníků '!U:X,N893)&gt;0,"ANO","")</f>
        <v/>
      </c>
      <c r="Q893" s="15"/>
    </row>
    <row r="894" spans="2:17" s="25" customFormat="1" x14ac:dyDescent="0.3">
      <c r="B894" s="15" t="str">
        <f>IF(A894="","",VLOOKUP(A894,Tabulka3[[Číslo smlouvy   u pravidelné činnosti]:[Příjmení]],3,0))</f>
        <v/>
      </c>
      <c r="C894" s="15" t="str">
        <f>IF(A894="","",VLOOKUP(A894,Tabulka3[[Číslo smlouvy   u pravidelné činnosti]:[Příjmení]],4,0))</f>
        <v/>
      </c>
      <c r="F894" s="94"/>
      <c r="H894" s="113"/>
      <c r="I894" s="113"/>
      <c r="K894" s="15"/>
      <c r="L894" s="15"/>
      <c r="M894" s="15">
        <f t="shared" si="39"/>
        <v>1</v>
      </c>
      <c r="N894" s="15" t="str">
        <f t="shared" si="40"/>
        <v>-</v>
      </c>
      <c r="O894" s="150">
        <f t="shared" si="41"/>
        <v>0</v>
      </c>
      <c r="P894" s="15" t="str">
        <f>IF(COUNTIF('Personálie dobrovolníků '!U:X,N894)&gt;0,"ANO","")</f>
        <v/>
      </c>
      <c r="Q894" s="15"/>
    </row>
    <row r="895" spans="2:17" s="25" customFormat="1" x14ac:dyDescent="0.3">
      <c r="B895" s="15" t="str">
        <f>IF(A895="","",VLOOKUP(A895,Tabulka3[[Číslo smlouvy   u pravidelné činnosti]:[Příjmení]],3,0))</f>
        <v/>
      </c>
      <c r="C895" s="15" t="str">
        <f>IF(A895="","",VLOOKUP(A895,Tabulka3[[Číslo smlouvy   u pravidelné činnosti]:[Příjmení]],4,0))</f>
        <v/>
      </c>
      <c r="F895" s="94"/>
      <c r="H895" s="113"/>
      <c r="I895" s="113"/>
      <c r="K895" s="15"/>
      <c r="L895" s="15"/>
      <c r="M895" s="15">
        <f t="shared" si="39"/>
        <v>1</v>
      </c>
      <c r="N895" s="15" t="str">
        <f t="shared" si="40"/>
        <v>-</v>
      </c>
      <c r="O895" s="150">
        <f t="shared" si="41"/>
        <v>0</v>
      </c>
      <c r="P895" s="15" t="str">
        <f>IF(COUNTIF('Personálie dobrovolníků '!U:X,N895)&gt;0,"ANO","")</f>
        <v/>
      </c>
      <c r="Q895" s="15"/>
    </row>
    <row r="896" spans="2:17" s="25" customFormat="1" x14ac:dyDescent="0.3">
      <c r="B896" s="15" t="str">
        <f>IF(A896="","",VLOOKUP(A896,Tabulka3[[Číslo smlouvy   u pravidelné činnosti]:[Příjmení]],3,0))</f>
        <v/>
      </c>
      <c r="C896" s="15" t="str">
        <f>IF(A896="","",VLOOKUP(A896,Tabulka3[[Číslo smlouvy   u pravidelné činnosti]:[Příjmení]],4,0))</f>
        <v/>
      </c>
      <c r="F896" s="94"/>
      <c r="H896" s="113"/>
      <c r="I896" s="113"/>
      <c r="K896" s="15"/>
      <c r="L896" s="15"/>
      <c r="M896" s="15">
        <f t="shared" si="39"/>
        <v>1</v>
      </c>
      <c r="N896" s="15" t="str">
        <f t="shared" si="40"/>
        <v>-</v>
      </c>
      <c r="O896" s="150">
        <f t="shared" si="41"/>
        <v>0</v>
      </c>
      <c r="P896" s="15" t="str">
        <f>IF(COUNTIF('Personálie dobrovolníků '!U:X,N896)&gt;0,"ANO","")</f>
        <v/>
      </c>
      <c r="Q896" s="15"/>
    </row>
    <row r="897" spans="2:17" s="25" customFormat="1" x14ac:dyDescent="0.3">
      <c r="B897" s="15" t="str">
        <f>IF(A897="","",VLOOKUP(A897,Tabulka3[[Číslo smlouvy   u pravidelné činnosti]:[Příjmení]],3,0))</f>
        <v/>
      </c>
      <c r="C897" s="15" t="str">
        <f>IF(A897="","",VLOOKUP(A897,Tabulka3[[Číslo smlouvy   u pravidelné činnosti]:[Příjmení]],4,0))</f>
        <v/>
      </c>
      <c r="F897" s="94"/>
      <c r="H897" s="113"/>
      <c r="I897" s="113"/>
      <c r="K897" s="15"/>
      <c r="L897" s="15"/>
      <c r="M897" s="15">
        <f t="shared" si="39"/>
        <v>1</v>
      </c>
      <c r="N897" s="15" t="str">
        <f t="shared" si="40"/>
        <v>-</v>
      </c>
      <c r="O897" s="150">
        <f t="shared" si="41"/>
        <v>0</v>
      </c>
      <c r="P897" s="15" t="str">
        <f>IF(COUNTIF('Personálie dobrovolníků '!U:X,N897)&gt;0,"ANO","")</f>
        <v/>
      </c>
      <c r="Q897" s="15"/>
    </row>
    <row r="898" spans="2:17" s="25" customFormat="1" x14ac:dyDescent="0.3">
      <c r="B898" s="15" t="str">
        <f>IF(A898="","",VLOOKUP(A898,Tabulka3[[Číslo smlouvy   u pravidelné činnosti]:[Příjmení]],3,0))</f>
        <v/>
      </c>
      <c r="C898" s="15" t="str">
        <f>IF(A898="","",VLOOKUP(A898,Tabulka3[[Číslo smlouvy   u pravidelné činnosti]:[Příjmení]],4,0))</f>
        <v/>
      </c>
      <c r="F898" s="94"/>
      <c r="H898" s="113"/>
      <c r="I898" s="113"/>
      <c r="K898" s="15"/>
      <c r="L898" s="15"/>
      <c r="M898" s="15">
        <f t="shared" si="39"/>
        <v>1</v>
      </c>
      <c r="N898" s="15" t="str">
        <f t="shared" si="40"/>
        <v>-</v>
      </c>
      <c r="O898" s="150">
        <f t="shared" si="41"/>
        <v>0</v>
      </c>
      <c r="P898" s="15" t="str">
        <f>IF(COUNTIF('Personálie dobrovolníků '!U:X,N898)&gt;0,"ANO","")</f>
        <v/>
      </c>
      <c r="Q898" s="15"/>
    </row>
    <row r="899" spans="2:17" s="25" customFormat="1" x14ac:dyDescent="0.3">
      <c r="B899" s="15" t="str">
        <f>IF(A899="","",VLOOKUP(A899,Tabulka3[[Číslo smlouvy   u pravidelné činnosti]:[Příjmení]],3,0))</f>
        <v/>
      </c>
      <c r="C899" s="15" t="str">
        <f>IF(A899="","",VLOOKUP(A899,Tabulka3[[Číslo smlouvy   u pravidelné činnosti]:[Příjmení]],4,0))</f>
        <v/>
      </c>
      <c r="F899" s="94"/>
      <c r="H899" s="113"/>
      <c r="I899" s="113"/>
      <c r="K899" s="15"/>
      <c r="L899" s="15"/>
      <c r="M899" s="15">
        <f t="shared" si="39"/>
        <v>1</v>
      </c>
      <c r="N899" s="15" t="str">
        <f t="shared" si="40"/>
        <v>-</v>
      </c>
      <c r="O899" s="150">
        <f t="shared" si="41"/>
        <v>0</v>
      </c>
      <c r="P899" s="15" t="str">
        <f>IF(COUNTIF('Personálie dobrovolníků '!U:X,N899)&gt;0,"ANO","")</f>
        <v/>
      </c>
      <c r="Q899" s="15"/>
    </row>
    <row r="900" spans="2:17" s="25" customFormat="1" x14ac:dyDescent="0.3">
      <c r="B900" s="15" t="str">
        <f>IF(A900="","",VLOOKUP(A900,Tabulka3[[Číslo smlouvy   u pravidelné činnosti]:[Příjmení]],3,0))</f>
        <v/>
      </c>
      <c r="C900" s="15" t="str">
        <f>IF(A900="","",VLOOKUP(A900,Tabulka3[[Číslo smlouvy   u pravidelné činnosti]:[Příjmení]],4,0))</f>
        <v/>
      </c>
      <c r="F900" s="94"/>
      <c r="H900" s="113"/>
      <c r="I900" s="113"/>
      <c r="K900" s="15"/>
      <c r="L900" s="15"/>
      <c r="M900" s="15">
        <f t="shared" ref="M900:M963" si="42">IF(OR(
   AND($H900=$K$12, $I900=$L$4),
   AND($H900=$K$12, $I900=$L$5),
   AND($H900=$K$12, $I900=$L$6),
   AND($H900=$K$12, $I900=$L$7),
   AND($H900=$K$11, $I900=$L$4),
   AND($H900=$K$11, $I900=$L$5),
   AND($H900=$K$11, $I900=$L$6),
   AND($H900=$K$11, $I900=$L$7),
   AND($H900=$K$5, $I900=$L$5),
   AND($H900=$K$6, $I900=$L$4),
   AND($H900=$K$6, $I900=$L$5),
   AND($H900=$K$6, $I900=$L$7),
   AND($H900=$K$4, $I900=$L$6),
), 0, 1)</f>
        <v>1</v>
      </c>
      <c r="N900" s="15" t="str">
        <f t="shared" ref="N900:N963" si="43">A900 &amp; "-" &amp; J900</f>
        <v>-</v>
      </c>
      <c r="O900" s="150">
        <f t="shared" ref="O900:O963" si="44">IF(AND(M900&lt;&gt;0, P900="ANO"), 1, 0)</f>
        <v>0</v>
      </c>
      <c r="P900" s="15" t="str">
        <f>IF(COUNTIF('Personálie dobrovolníků '!U:X,N900)&gt;0,"ANO","")</f>
        <v/>
      </c>
      <c r="Q900" s="15"/>
    </row>
    <row r="901" spans="2:17" s="25" customFormat="1" x14ac:dyDescent="0.3">
      <c r="B901" s="15" t="str">
        <f>IF(A901="","",VLOOKUP(A901,Tabulka3[[Číslo smlouvy   u pravidelné činnosti]:[Příjmení]],3,0))</f>
        <v/>
      </c>
      <c r="C901" s="15" t="str">
        <f>IF(A901="","",VLOOKUP(A901,Tabulka3[[Číslo smlouvy   u pravidelné činnosti]:[Příjmení]],4,0))</f>
        <v/>
      </c>
      <c r="F901" s="94"/>
      <c r="H901" s="113"/>
      <c r="I901" s="113"/>
      <c r="K901" s="15"/>
      <c r="L901" s="15"/>
      <c r="M901" s="15">
        <f t="shared" si="42"/>
        <v>1</v>
      </c>
      <c r="N901" s="15" t="str">
        <f t="shared" si="43"/>
        <v>-</v>
      </c>
      <c r="O901" s="150">
        <f t="shared" si="44"/>
        <v>0</v>
      </c>
      <c r="P901" s="15" t="str">
        <f>IF(COUNTIF('Personálie dobrovolníků '!U:X,N901)&gt;0,"ANO","")</f>
        <v/>
      </c>
      <c r="Q901" s="15"/>
    </row>
    <row r="902" spans="2:17" s="25" customFormat="1" x14ac:dyDescent="0.3">
      <c r="B902" s="15" t="str">
        <f>IF(A902="","",VLOOKUP(A902,Tabulka3[[Číslo smlouvy   u pravidelné činnosti]:[Příjmení]],3,0))</f>
        <v/>
      </c>
      <c r="C902" s="15" t="str">
        <f>IF(A902="","",VLOOKUP(A902,Tabulka3[[Číslo smlouvy   u pravidelné činnosti]:[Příjmení]],4,0))</f>
        <v/>
      </c>
      <c r="F902" s="94"/>
      <c r="H902" s="113"/>
      <c r="I902" s="113"/>
      <c r="K902" s="15"/>
      <c r="L902" s="15"/>
      <c r="M902" s="15">
        <f t="shared" si="42"/>
        <v>1</v>
      </c>
      <c r="N902" s="15" t="str">
        <f t="shared" si="43"/>
        <v>-</v>
      </c>
      <c r="O902" s="150">
        <f t="shared" si="44"/>
        <v>0</v>
      </c>
      <c r="P902" s="15" t="str">
        <f>IF(COUNTIF('Personálie dobrovolníků '!U:X,N902)&gt;0,"ANO","")</f>
        <v/>
      </c>
      <c r="Q902" s="15"/>
    </row>
    <row r="903" spans="2:17" s="25" customFormat="1" x14ac:dyDescent="0.3">
      <c r="B903" s="15" t="str">
        <f>IF(A903="","",VLOOKUP(A903,Tabulka3[[Číslo smlouvy   u pravidelné činnosti]:[Příjmení]],3,0))</f>
        <v/>
      </c>
      <c r="C903" s="15" t="str">
        <f>IF(A903="","",VLOOKUP(A903,Tabulka3[[Číslo smlouvy   u pravidelné činnosti]:[Příjmení]],4,0))</f>
        <v/>
      </c>
      <c r="F903" s="94"/>
      <c r="H903" s="113"/>
      <c r="I903" s="113"/>
      <c r="K903" s="15"/>
      <c r="L903" s="15"/>
      <c r="M903" s="15">
        <f t="shared" si="42"/>
        <v>1</v>
      </c>
      <c r="N903" s="15" t="str">
        <f t="shared" si="43"/>
        <v>-</v>
      </c>
      <c r="O903" s="150">
        <f t="shared" si="44"/>
        <v>0</v>
      </c>
      <c r="P903" s="15" t="str">
        <f>IF(COUNTIF('Personálie dobrovolníků '!U:X,N903)&gt;0,"ANO","")</f>
        <v/>
      </c>
      <c r="Q903" s="15"/>
    </row>
    <row r="904" spans="2:17" s="25" customFormat="1" x14ac:dyDescent="0.3">
      <c r="B904" s="15" t="str">
        <f>IF(A904="","",VLOOKUP(A904,Tabulka3[[Číslo smlouvy   u pravidelné činnosti]:[Příjmení]],3,0))</f>
        <v/>
      </c>
      <c r="C904" s="15" t="str">
        <f>IF(A904="","",VLOOKUP(A904,Tabulka3[[Číslo smlouvy   u pravidelné činnosti]:[Příjmení]],4,0))</f>
        <v/>
      </c>
      <c r="F904" s="94"/>
      <c r="H904" s="113"/>
      <c r="I904" s="113"/>
      <c r="K904" s="15"/>
      <c r="L904" s="15"/>
      <c r="M904" s="15">
        <f t="shared" si="42"/>
        <v>1</v>
      </c>
      <c r="N904" s="15" t="str">
        <f t="shared" si="43"/>
        <v>-</v>
      </c>
      <c r="O904" s="150">
        <f t="shared" si="44"/>
        <v>0</v>
      </c>
      <c r="P904" s="15" t="str">
        <f>IF(COUNTIF('Personálie dobrovolníků '!U:X,N904)&gt;0,"ANO","")</f>
        <v/>
      </c>
      <c r="Q904" s="15"/>
    </row>
    <row r="905" spans="2:17" s="25" customFormat="1" x14ac:dyDescent="0.3">
      <c r="B905" s="15" t="str">
        <f>IF(A905="","",VLOOKUP(A905,Tabulka3[[Číslo smlouvy   u pravidelné činnosti]:[Příjmení]],3,0))</f>
        <v/>
      </c>
      <c r="C905" s="15" t="str">
        <f>IF(A905="","",VLOOKUP(A905,Tabulka3[[Číslo smlouvy   u pravidelné činnosti]:[Příjmení]],4,0))</f>
        <v/>
      </c>
      <c r="F905" s="94"/>
      <c r="H905" s="113"/>
      <c r="I905" s="113"/>
      <c r="K905" s="15"/>
      <c r="L905" s="15"/>
      <c r="M905" s="15">
        <f t="shared" si="42"/>
        <v>1</v>
      </c>
      <c r="N905" s="15" t="str">
        <f t="shared" si="43"/>
        <v>-</v>
      </c>
      <c r="O905" s="150">
        <f t="shared" si="44"/>
        <v>0</v>
      </c>
      <c r="P905" s="15" t="str">
        <f>IF(COUNTIF('Personálie dobrovolníků '!U:X,N905)&gt;0,"ANO","")</f>
        <v/>
      </c>
      <c r="Q905" s="15"/>
    </row>
    <row r="906" spans="2:17" s="25" customFormat="1" x14ac:dyDescent="0.3">
      <c r="B906" s="15" t="str">
        <f>IF(A906="","",VLOOKUP(A906,Tabulka3[[Číslo smlouvy   u pravidelné činnosti]:[Příjmení]],3,0))</f>
        <v/>
      </c>
      <c r="C906" s="15" t="str">
        <f>IF(A906="","",VLOOKUP(A906,Tabulka3[[Číslo smlouvy   u pravidelné činnosti]:[Příjmení]],4,0))</f>
        <v/>
      </c>
      <c r="F906" s="94"/>
      <c r="H906" s="113"/>
      <c r="I906" s="113"/>
      <c r="K906" s="15"/>
      <c r="L906" s="15"/>
      <c r="M906" s="15">
        <f t="shared" si="42"/>
        <v>1</v>
      </c>
      <c r="N906" s="15" t="str">
        <f t="shared" si="43"/>
        <v>-</v>
      </c>
      <c r="O906" s="150">
        <f t="shared" si="44"/>
        <v>0</v>
      </c>
      <c r="P906" s="15" t="str">
        <f>IF(COUNTIF('Personálie dobrovolníků '!U:X,N906)&gt;0,"ANO","")</f>
        <v/>
      </c>
      <c r="Q906" s="15"/>
    </row>
    <row r="907" spans="2:17" s="25" customFormat="1" x14ac:dyDescent="0.3">
      <c r="B907" s="15" t="str">
        <f>IF(A907="","",VLOOKUP(A907,Tabulka3[[Číslo smlouvy   u pravidelné činnosti]:[Příjmení]],3,0))</f>
        <v/>
      </c>
      <c r="C907" s="15" t="str">
        <f>IF(A907="","",VLOOKUP(A907,Tabulka3[[Číslo smlouvy   u pravidelné činnosti]:[Příjmení]],4,0))</f>
        <v/>
      </c>
      <c r="F907" s="94"/>
      <c r="H907" s="113"/>
      <c r="I907" s="113"/>
      <c r="K907" s="15"/>
      <c r="L907" s="15"/>
      <c r="M907" s="15">
        <f t="shared" si="42"/>
        <v>1</v>
      </c>
      <c r="N907" s="15" t="str">
        <f t="shared" si="43"/>
        <v>-</v>
      </c>
      <c r="O907" s="150">
        <f t="shared" si="44"/>
        <v>0</v>
      </c>
      <c r="P907" s="15" t="str">
        <f>IF(COUNTIF('Personálie dobrovolníků '!U:X,N907)&gt;0,"ANO","")</f>
        <v/>
      </c>
      <c r="Q907" s="15"/>
    </row>
    <row r="908" spans="2:17" s="25" customFormat="1" x14ac:dyDescent="0.3">
      <c r="B908" s="15" t="str">
        <f>IF(A908="","",VLOOKUP(A908,Tabulka3[[Číslo smlouvy   u pravidelné činnosti]:[Příjmení]],3,0))</f>
        <v/>
      </c>
      <c r="C908" s="15" t="str">
        <f>IF(A908="","",VLOOKUP(A908,Tabulka3[[Číslo smlouvy   u pravidelné činnosti]:[Příjmení]],4,0))</f>
        <v/>
      </c>
      <c r="F908" s="94"/>
      <c r="H908" s="113"/>
      <c r="I908" s="113"/>
      <c r="K908" s="15"/>
      <c r="L908" s="15"/>
      <c r="M908" s="15">
        <f t="shared" si="42"/>
        <v>1</v>
      </c>
      <c r="N908" s="15" t="str">
        <f t="shared" si="43"/>
        <v>-</v>
      </c>
      <c r="O908" s="150">
        <f t="shared" si="44"/>
        <v>0</v>
      </c>
      <c r="P908" s="15" t="str">
        <f>IF(COUNTIF('Personálie dobrovolníků '!U:X,N908)&gt;0,"ANO","")</f>
        <v/>
      </c>
      <c r="Q908" s="15"/>
    </row>
    <row r="909" spans="2:17" s="25" customFormat="1" x14ac:dyDescent="0.3">
      <c r="B909" s="15" t="str">
        <f>IF(A909="","",VLOOKUP(A909,Tabulka3[[Číslo smlouvy   u pravidelné činnosti]:[Příjmení]],3,0))</f>
        <v/>
      </c>
      <c r="C909" s="15" t="str">
        <f>IF(A909="","",VLOOKUP(A909,Tabulka3[[Číslo smlouvy   u pravidelné činnosti]:[Příjmení]],4,0))</f>
        <v/>
      </c>
      <c r="F909" s="94"/>
      <c r="H909" s="113"/>
      <c r="I909" s="113"/>
      <c r="K909" s="15"/>
      <c r="L909" s="15"/>
      <c r="M909" s="15">
        <f t="shared" si="42"/>
        <v>1</v>
      </c>
      <c r="N909" s="15" t="str">
        <f t="shared" si="43"/>
        <v>-</v>
      </c>
      <c r="O909" s="150">
        <f t="shared" si="44"/>
        <v>0</v>
      </c>
      <c r="P909" s="15" t="str">
        <f>IF(COUNTIF('Personálie dobrovolníků '!U:X,N909)&gt;0,"ANO","")</f>
        <v/>
      </c>
      <c r="Q909" s="15"/>
    </row>
    <row r="910" spans="2:17" s="25" customFormat="1" x14ac:dyDescent="0.3">
      <c r="B910" s="15" t="str">
        <f>IF(A910="","",VLOOKUP(A910,Tabulka3[[Číslo smlouvy   u pravidelné činnosti]:[Příjmení]],3,0))</f>
        <v/>
      </c>
      <c r="C910" s="15" t="str">
        <f>IF(A910="","",VLOOKUP(A910,Tabulka3[[Číslo smlouvy   u pravidelné činnosti]:[Příjmení]],4,0))</f>
        <v/>
      </c>
      <c r="F910" s="94"/>
      <c r="H910" s="113"/>
      <c r="I910" s="113"/>
      <c r="K910" s="15"/>
      <c r="L910" s="15"/>
      <c r="M910" s="15">
        <f t="shared" si="42"/>
        <v>1</v>
      </c>
      <c r="N910" s="15" t="str">
        <f t="shared" si="43"/>
        <v>-</v>
      </c>
      <c r="O910" s="150">
        <f t="shared" si="44"/>
        <v>0</v>
      </c>
      <c r="P910" s="15" t="str">
        <f>IF(COUNTIF('Personálie dobrovolníků '!U:X,N910)&gt;0,"ANO","")</f>
        <v/>
      </c>
      <c r="Q910" s="15"/>
    </row>
    <row r="911" spans="2:17" s="25" customFormat="1" x14ac:dyDescent="0.3">
      <c r="B911" s="15" t="str">
        <f>IF(A911="","",VLOOKUP(A911,Tabulka3[[Číslo smlouvy   u pravidelné činnosti]:[Příjmení]],3,0))</f>
        <v/>
      </c>
      <c r="C911" s="15" t="str">
        <f>IF(A911="","",VLOOKUP(A911,Tabulka3[[Číslo smlouvy   u pravidelné činnosti]:[Příjmení]],4,0))</f>
        <v/>
      </c>
      <c r="F911" s="94"/>
      <c r="H911" s="113"/>
      <c r="I911" s="113"/>
      <c r="K911" s="15"/>
      <c r="L911" s="15"/>
      <c r="M911" s="15">
        <f t="shared" si="42"/>
        <v>1</v>
      </c>
      <c r="N911" s="15" t="str">
        <f t="shared" si="43"/>
        <v>-</v>
      </c>
      <c r="O911" s="150">
        <f t="shared" si="44"/>
        <v>0</v>
      </c>
      <c r="P911" s="15" t="str">
        <f>IF(COUNTIF('Personálie dobrovolníků '!U:X,N911)&gt;0,"ANO","")</f>
        <v/>
      </c>
      <c r="Q911" s="15"/>
    </row>
    <row r="912" spans="2:17" s="25" customFormat="1" x14ac:dyDescent="0.3">
      <c r="B912" s="15" t="str">
        <f>IF(A912="","",VLOOKUP(A912,Tabulka3[[Číslo smlouvy   u pravidelné činnosti]:[Příjmení]],3,0))</f>
        <v/>
      </c>
      <c r="C912" s="15" t="str">
        <f>IF(A912="","",VLOOKUP(A912,Tabulka3[[Číslo smlouvy   u pravidelné činnosti]:[Příjmení]],4,0))</f>
        <v/>
      </c>
      <c r="F912" s="94"/>
      <c r="H912" s="113"/>
      <c r="I912" s="113"/>
      <c r="K912" s="15"/>
      <c r="L912" s="15"/>
      <c r="M912" s="15">
        <f t="shared" si="42"/>
        <v>1</v>
      </c>
      <c r="N912" s="15" t="str">
        <f t="shared" si="43"/>
        <v>-</v>
      </c>
      <c r="O912" s="150">
        <f t="shared" si="44"/>
        <v>0</v>
      </c>
      <c r="P912" s="15" t="str">
        <f>IF(COUNTIF('Personálie dobrovolníků '!U:X,N912)&gt;0,"ANO","")</f>
        <v/>
      </c>
      <c r="Q912" s="15"/>
    </row>
    <row r="913" spans="2:17" s="25" customFormat="1" x14ac:dyDescent="0.3">
      <c r="B913" s="15" t="str">
        <f>IF(A913="","",VLOOKUP(A913,Tabulka3[[Číslo smlouvy   u pravidelné činnosti]:[Příjmení]],3,0))</f>
        <v/>
      </c>
      <c r="C913" s="15" t="str">
        <f>IF(A913="","",VLOOKUP(A913,Tabulka3[[Číslo smlouvy   u pravidelné činnosti]:[Příjmení]],4,0))</f>
        <v/>
      </c>
      <c r="F913" s="94"/>
      <c r="H913" s="113"/>
      <c r="I913" s="113"/>
      <c r="K913" s="15"/>
      <c r="L913" s="15"/>
      <c r="M913" s="15">
        <f t="shared" si="42"/>
        <v>1</v>
      </c>
      <c r="N913" s="15" t="str">
        <f t="shared" si="43"/>
        <v>-</v>
      </c>
      <c r="O913" s="150">
        <f t="shared" si="44"/>
        <v>0</v>
      </c>
      <c r="P913" s="15" t="str">
        <f>IF(COUNTIF('Personálie dobrovolníků '!U:X,N913)&gt;0,"ANO","")</f>
        <v/>
      </c>
      <c r="Q913" s="15"/>
    </row>
    <row r="914" spans="2:17" s="25" customFormat="1" x14ac:dyDescent="0.3">
      <c r="B914" s="15" t="str">
        <f>IF(A914="","",VLOOKUP(A914,Tabulka3[[Číslo smlouvy   u pravidelné činnosti]:[Příjmení]],3,0))</f>
        <v/>
      </c>
      <c r="C914" s="15" t="str">
        <f>IF(A914="","",VLOOKUP(A914,Tabulka3[[Číslo smlouvy   u pravidelné činnosti]:[Příjmení]],4,0))</f>
        <v/>
      </c>
      <c r="F914" s="94"/>
      <c r="H914" s="113"/>
      <c r="I914" s="113"/>
      <c r="K914" s="15"/>
      <c r="L914" s="15"/>
      <c r="M914" s="15">
        <f t="shared" si="42"/>
        <v>1</v>
      </c>
      <c r="N914" s="15" t="str">
        <f t="shared" si="43"/>
        <v>-</v>
      </c>
      <c r="O914" s="150">
        <f t="shared" si="44"/>
        <v>0</v>
      </c>
      <c r="P914" s="15" t="str">
        <f>IF(COUNTIF('Personálie dobrovolníků '!U:X,N914)&gt;0,"ANO","")</f>
        <v/>
      </c>
      <c r="Q914" s="15"/>
    </row>
    <row r="915" spans="2:17" s="25" customFormat="1" x14ac:dyDescent="0.3">
      <c r="B915" s="15" t="str">
        <f>IF(A915="","",VLOOKUP(A915,Tabulka3[[Číslo smlouvy   u pravidelné činnosti]:[Příjmení]],3,0))</f>
        <v/>
      </c>
      <c r="C915" s="15" t="str">
        <f>IF(A915="","",VLOOKUP(A915,Tabulka3[[Číslo smlouvy   u pravidelné činnosti]:[Příjmení]],4,0))</f>
        <v/>
      </c>
      <c r="F915" s="94"/>
      <c r="H915" s="113"/>
      <c r="I915" s="113"/>
      <c r="K915" s="15"/>
      <c r="L915" s="15"/>
      <c r="M915" s="15">
        <f t="shared" si="42"/>
        <v>1</v>
      </c>
      <c r="N915" s="15" t="str">
        <f t="shared" si="43"/>
        <v>-</v>
      </c>
      <c r="O915" s="150">
        <f t="shared" si="44"/>
        <v>0</v>
      </c>
      <c r="P915" s="15" t="str">
        <f>IF(COUNTIF('Personálie dobrovolníků '!U:X,N915)&gt;0,"ANO","")</f>
        <v/>
      </c>
      <c r="Q915" s="15"/>
    </row>
    <row r="916" spans="2:17" s="25" customFormat="1" x14ac:dyDescent="0.3">
      <c r="B916" s="15" t="str">
        <f>IF(A916="","",VLOOKUP(A916,Tabulka3[[Číslo smlouvy   u pravidelné činnosti]:[Příjmení]],3,0))</f>
        <v/>
      </c>
      <c r="C916" s="15" t="str">
        <f>IF(A916="","",VLOOKUP(A916,Tabulka3[[Číslo smlouvy   u pravidelné činnosti]:[Příjmení]],4,0))</f>
        <v/>
      </c>
      <c r="F916" s="94"/>
      <c r="H916" s="113"/>
      <c r="I916" s="113"/>
      <c r="K916" s="15"/>
      <c r="L916" s="15"/>
      <c r="M916" s="15">
        <f t="shared" si="42"/>
        <v>1</v>
      </c>
      <c r="N916" s="15" t="str">
        <f t="shared" si="43"/>
        <v>-</v>
      </c>
      <c r="O916" s="150">
        <f t="shared" si="44"/>
        <v>0</v>
      </c>
      <c r="P916" s="15" t="str">
        <f>IF(COUNTIF('Personálie dobrovolníků '!U:X,N916)&gt;0,"ANO","")</f>
        <v/>
      </c>
      <c r="Q916" s="15"/>
    </row>
    <row r="917" spans="2:17" s="25" customFormat="1" x14ac:dyDescent="0.3">
      <c r="B917" s="15" t="str">
        <f>IF(A917="","",VLOOKUP(A917,Tabulka3[[Číslo smlouvy   u pravidelné činnosti]:[Příjmení]],3,0))</f>
        <v/>
      </c>
      <c r="C917" s="15" t="str">
        <f>IF(A917="","",VLOOKUP(A917,Tabulka3[[Číslo smlouvy   u pravidelné činnosti]:[Příjmení]],4,0))</f>
        <v/>
      </c>
      <c r="F917" s="94"/>
      <c r="H917" s="113"/>
      <c r="I917" s="113"/>
      <c r="K917" s="15"/>
      <c r="L917" s="15"/>
      <c r="M917" s="15">
        <f t="shared" si="42"/>
        <v>1</v>
      </c>
      <c r="N917" s="15" t="str">
        <f t="shared" si="43"/>
        <v>-</v>
      </c>
      <c r="O917" s="150">
        <f t="shared" si="44"/>
        <v>0</v>
      </c>
      <c r="P917" s="15" t="str">
        <f>IF(COUNTIF('Personálie dobrovolníků '!U:X,N917)&gt;0,"ANO","")</f>
        <v/>
      </c>
      <c r="Q917" s="15"/>
    </row>
    <row r="918" spans="2:17" s="25" customFormat="1" x14ac:dyDescent="0.3">
      <c r="B918" s="15" t="str">
        <f>IF(A918="","",VLOOKUP(A918,Tabulka3[[Číslo smlouvy   u pravidelné činnosti]:[Příjmení]],3,0))</f>
        <v/>
      </c>
      <c r="C918" s="15" t="str">
        <f>IF(A918="","",VLOOKUP(A918,Tabulka3[[Číslo smlouvy   u pravidelné činnosti]:[Příjmení]],4,0))</f>
        <v/>
      </c>
      <c r="F918" s="94"/>
      <c r="H918" s="113"/>
      <c r="I918" s="113"/>
      <c r="K918" s="15"/>
      <c r="L918" s="15"/>
      <c r="M918" s="15">
        <f t="shared" si="42"/>
        <v>1</v>
      </c>
      <c r="N918" s="15" t="str">
        <f t="shared" si="43"/>
        <v>-</v>
      </c>
      <c r="O918" s="150">
        <f t="shared" si="44"/>
        <v>0</v>
      </c>
      <c r="P918" s="15" t="str">
        <f>IF(COUNTIF('Personálie dobrovolníků '!U:X,N918)&gt;0,"ANO","")</f>
        <v/>
      </c>
      <c r="Q918" s="15"/>
    </row>
    <row r="919" spans="2:17" s="25" customFormat="1" x14ac:dyDescent="0.3">
      <c r="B919" s="15" t="str">
        <f>IF(A919="","",VLOOKUP(A919,Tabulka3[[Číslo smlouvy   u pravidelné činnosti]:[Příjmení]],3,0))</f>
        <v/>
      </c>
      <c r="C919" s="15" t="str">
        <f>IF(A919="","",VLOOKUP(A919,Tabulka3[[Číslo smlouvy   u pravidelné činnosti]:[Příjmení]],4,0))</f>
        <v/>
      </c>
      <c r="F919" s="94"/>
      <c r="H919" s="113"/>
      <c r="I919" s="113"/>
      <c r="K919" s="15"/>
      <c r="L919" s="15"/>
      <c r="M919" s="15">
        <f t="shared" si="42"/>
        <v>1</v>
      </c>
      <c r="N919" s="15" t="str">
        <f t="shared" si="43"/>
        <v>-</v>
      </c>
      <c r="O919" s="150">
        <f t="shared" si="44"/>
        <v>0</v>
      </c>
      <c r="P919" s="15" t="str">
        <f>IF(COUNTIF('Personálie dobrovolníků '!U:X,N919)&gt;0,"ANO","")</f>
        <v/>
      </c>
      <c r="Q919" s="15"/>
    </row>
    <row r="920" spans="2:17" s="25" customFormat="1" x14ac:dyDescent="0.3">
      <c r="B920" s="15" t="str">
        <f>IF(A920="","",VLOOKUP(A920,Tabulka3[[Číslo smlouvy   u pravidelné činnosti]:[Příjmení]],3,0))</f>
        <v/>
      </c>
      <c r="C920" s="15" t="str">
        <f>IF(A920="","",VLOOKUP(A920,Tabulka3[[Číslo smlouvy   u pravidelné činnosti]:[Příjmení]],4,0))</f>
        <v/>
      </c>
      <c r="F920" s="94"/>
      <c r="H920" s="113"/>
      <c r="I920" s="113"/>
      <c r="K920" s="15"/>
      <c r="L920" s="15"/>
      <c r="M920" s="15">
        <f t="shared" si="42"/>
        <v>1</v>
      </c>
      <c r="N920" s="15" t="str">
        <f t="shared" si="43"/>
        <v>-</v>
      </c>
      <c r="O920" s="150">
        <f t="shared" si="44"/>
        <v>0</v>
      </c>
      <c r="P920" s="15" t="str">
        <f>IF(COUNTIF('Personálie dobrovolníků '!U:X,N920)&gt;0,"ANO","")</f>
        <v/>
      </c>
      <c r="Q920" s="15"/>
    </row>
    <row r="921" spans="2:17" s="25" customFormat="1" x14ac:dyDescent="0.3">
      <c r="B921" s="15" t="str">
        <f>IF(A921="","",VLOOKUP(A921,Tabulka3[[Číslo smlouvy   u pravidelné činnosti]:[Příjmení]],3,0))</f>
        <v/>
      </c>
      <c r="C921" s="15" t="str">
        <f>IF(A921="","",VLOOKUP(A921,Tabulka3[[Číslo smlouvy   u pravidelné činnosti]:[Příjmení]],4,0))</f>
        <v/>
      </c>
      <c r="F921" s="94"/>
      <c r="H921" s="113"/>
      <c r="I921" s="113"/>
      <c r="K921" s="15"/>
      <c r="L921" s="15"/>
      <c r="M921" s="15">
        <f t="shared" si="42"/>
        <v>1</v>
      </c>
      <c r="N921" s="15" t="str">
        <f t="shared" si="43"/>
        <v>-</v>
      </c>
      <c r="O921" s="150">
        <f t="shared" si="44"/>
        <v>0</v>
      </c>
      <c r="P921" s="15" t="str">
        <f>IF(COUNTIF('Personálie dobrovolníků '!U:X,N921)&gt;0,"ANO","")</f>
        <v/>
      </c>
      <c r="Q921" s="15"/>
    </row>
    <row r="922" spans="2:17" s="25" customFormat="1" x14ac:dyDescent="0.3">
      <c r="B922" s="15" t="str">
        <f>IF(A922="","",VLOOKUP(A922,Tabulka3[[Číslo smlouvy   u pravidelné činnosti]:[Příjmení]],3,0))</f>
        <v/>
      </c>
      <c r="C922" s="15" t="str">
        <f>IF(A922="","",VLOOKUP(A922,Tabulka3[[Číslo smlouvy   u pravidelné činnosti]:[Příjmení]],4,0))</f>
        <v/>
      </c>
      <c r="F922" s="94"/>
      <c r="H922" s="113"/>
      <c r="I922" s="113"/>
      <c r="K922" s="15"/>
      <c r="L922" s="15"/>
      <c r="M922" s="15">
        <f t="shared" si="42"/>
        <v>1</v>
      </c>
      <c r="N922" s="15" t="str">
        <f t="shared" si="43"/>
        <v>-</v>
      </c>
      <c r="O922" s="150">
        <f t="shared" si="44"/>
        <v>0</v>
      </c>
      <c r="P922" s="15" t="str">
        <f>IF(COUNTIF('Personálie dobrovolníků '!U:X,N922)&gt;0,"ANO","")</f>
        <v/>
      </c>
      <c r="Q922" s="15"/>
    </row>
    <row r="923" spans="2:17" s="25" customFormat="1" x14ac:dyDescent="0.3">
      <c r="B923" s="15" t="str">
        <f>IF(A923="","",VLOOKUP(A923,Tabulka3[[Číslo smlouvy   u pravidelné činnosti]:[Příjmení]],3,0))</f>
        <v/>
      </c>
      <c r="C923" s="15" t="str">
        <f>IF(A923="","",VLOOKUP(A923,Tabulka3[[Číslo smlouvy   u pravidelné činnosti]:[Příjmení]],4,0))</f>
        <v/>
      </c>
      <c r="F923" s="94"/>
      <c r="H923" s="113"/>
      <c r="I923" s="113"/>
      <c r="K923" s="15"/>
      <c r="L923" s="15"/>
      <c r="M923" s="15">
        <f t="shared" si="42"/>
        <v>1</v>
      </c>
      <c r="N923" s="15" t="str">
        <f t="shared" si="43"/>
        <v>-</v>
      </c>
      <c r="O923" s="150">
        <f t="shared" si="44"/>
        <v>0</v>
      </c>
      <c r="P923" s="15" t="str">
        <f>IF(COUNTIF('Personálie dobrovolníků '!U:X,N923)&gt;0,"ANO","")</f>
        <v/>
      </c>
      <c r="Q923" s="15"/>
    </row>
    <row r="924" spans="2:17" s="25" customFormat="1" x14ac:dyDescent="0.3">
      <c r="B924" s="15" t="str">
        <f>IF(A924="","",VLOOKUP(A924,Tabulka3[[Číslo smlouvy   u pravidelné činnosti]:[Příjmení]],3,0))</f>
        <v/>
      </c>
      <c r="C924" s="15" t="str">
        <f>IF(A924="","",VLOOKUP(A924,Tabulka3[[Číslo smlouvy   u pravidelné činnosti]:[Příjmení]],4,0))</f>
        <v/>
      </c>
      <c r="F924" s="94"/>
      <c r="H924" s="113"/>
      <c r="I924" s="113"/>
      <c r="K924" s="15"/>
      <c r="L924" s="15"/>
      <c r="M924" s="15">
        <f t="shared" si="42"/>
        <v>1</v>
      </c>
      <c r="N924" s="15" t="str">
        <f t="shared" si="43"/>
        <v>-</v>
      </c>
      <c r="O924" s="150">
        <f t="shared" si="44"/>
        <v>0</v>
      </c>
      <c r="P924" s="15" t="str">
        <f>IF(COUNTIF('Personálie dobrovolníků '!U:X,N924)&gt;0,"ANO","")</f>
        <v/>
      </c>
      <c r="Q924" s="15"/>
    </row>
    <row r="925" spans="2:17" s="25" customFormat="1" x14ac:dyDescent="0.3">
      <c r="B925" s="15" t="str">
        <f>IF(A925="","",VLOOKUP(A925,Tabulka3[[Číslo smlouvy   u pravidelné činnosti]:[Příjmení]],3,0))</f>
        <v/>
      </c>
      <c r="C925" s="15" t="str">
        <f>IF(A925="","",VLOOKUP(A925,Tabulka3[[Číslo smlouvy   u pravidelné činnosti]:[Příjmení]],4,0))</f>
        <v/>
      </c>
      <c r="F925" s="94"/>
      <c r="H925" s="113"/>
      <c r="I925" s="113"/>
      <c r="K925" s="15"/>
      <c r="L925" s="15"/>
      <c r="M925" s="15">
        <f t="shared" si="42"/>
        <v>1</v>
      </c>
      <c r="N925" s="15" t="str">
        <f t="shared" si="43"/>
        <v>-</v>
      </c>
      <c r="O925" s="150">
        <f t="shared" si="44"/>
        <v>0</v>
      </c>
      <c r="P925" s="15" t="str">
        <f>IF(COUNTIF('Personálie dobrovolníků '!U:X,N925)&gt;0,"ANO","")</f>
        <v/>
      </c>
      <c r="Q925" s="15"/>
    </row>
    <row r="926" spans="2:17" s="25" customFormat="1" x14ac:dyDescent="0.3">
      <c r="B926" s="15" t="str">
        <f>IF(A926="","",VLOOKUP(A926,Tabulka3[[Číslo smlouvy   u pravidelné činnosti]:[Příjmení]],3,0))</f>
        <v/>
      </c>
      <c r="C926" s="15" t="str">
        <f>IF(A926="","",VLOOKUP(A926,Tabulka3[[Číslo smlouvy   u pravidelné činnosti]:[Příjmení]],4,0))</f>
        <v/>
      </c>
      <c r="F926" s="94"/>
      <c r="H926" s="113"/>
      <c r="I926" s="113"/>
      <c r="K926" s="15"/>
      <c r="L926" s="15"/>
      <c r="M926" s="15">
        <f t="shared" si="42"/>
        <v>1</v>
      </c>
      <c r="N926" s="15" t="str">
        <f t="shared" si="43"/>
        <v>-</v>
      </c>
      <c r="O926" s="150">
        <f t="shared" si="44"/>
        <v>0</v>
      </c>
      <c r="P926" s="15" t="str">
        <f>IF(COUNTIF('Personálie dobrovolníků '!U:X,N926)&gt;0,"ANO","")</f>
        <v/>
      </c>
      <c r="Q926" s="15"/>
    </row>
    <row r="927" spans="2:17" s="25" customFormat="1" x14ac:dyDescent="0.3">
      <c r="B927" s="15" t="str">
        <f>IF(A927="","",VLOOKUP(A927,Tabulka3[[Číslo smlouvy   u pravidelné činnosti]:[Příjmení]],3,0))</f>
        <v/>
      </c>
      <c r="C927" s="15" t="str">
        <f>IF(A927="","",VLOOKUP(A927,Tabulka3[[Číslo smlouvy   u pravidelné činnosti]:[Příjmení]],4,0))</f>
        <v/>
      </c>
      <c r="F927" s="94"/>
      <c r="H927" s="113"/>
      <c r="I927" s="113"/>
      <c r="K927" s="15"/>
      <c r="L927" s="15"/>
      <c r="M927" s="15">
        <f t="shared" si="42"/>
        <v>1</v>
      </c>
      <c r="N927" s="15" t="str">
        <f t="shared" si="43"/>
        <v>-</v>
      </c>
      <c r="O927" s="150">
        <f t="shared" si="44"/>
        <v>0</v>
      </c>
      <c r="P927" s="15" t="str">
        <f>IF(COUNTIF('Personálie dobrovolníků '!U:X,N927)&gt;0,"ANO","")</f>
        <v/>
      </c>
      <c r="Q927" s="15"/>
    </row>
    <row r="928" spans="2:17" s="25" customFormat="1" x14ac:dyDescent="0.3">
      <c r="B928" s="15" t="str">
        <f>IF(A928="","",VLOOKUP(A928,Tabulka3[[Číslo smlouvy   u pravidelné činnosti]:[Příjmení]],3,0))</f>
        <v/>
      </c>
      <c r="C928" s="15" t="str">
        <f>IF(A928="","",VLOOKUP(A928,Tabulka3[[Číslo smlouvy   u pravidelné činnosti]:[Příjmení]],4,0))</f>
        <v/>
      </c>
      <c r="F928" s="94"/>
      <c r="H928" s="113"/>
      <c r="I928" s="113"/>
      <c r="K928" s="15"/>
      <c r="L928" s="15"/>
      <c r="M928" s="15">
        <f t="shared" si="42"/>
        <v>1</v>
      </c>
      <c r="N928" s="15" t="str">
        <f t="shared" si="43"/>
        <v>-</v>
      </c>
      <c r="O928" s="150">
        <f t="shared" si="44"/>
        <v>0</v>
      </c>
      <c r="P928" s="15" t="str">
        <f>IF(COUNTIF('Personálie dobrovolníků '!U:X,N928)&gt;0,"ANO","")</f>
        <v/>
      </c>
      <c r="Q928" s="15"/>
    </row>
    <row r="929" spans="2:17" s="25" customFormat="1" x14ac:dyDescent="0.3">
      <c r="B929" s="15" t="str">
        <f>IF(A929="","",VLOOKUP(A929,Tabulka3[[Číslo smlouvy   u pravidelné činnosti]:[Příjmení]],3,0))</f>
        <v/>
      </c>
      <c r="C929" s="15" t="str">
        <f>IF(A929="","",VLOOKUP(A929,Tabulka3[[Číslo smlouvy   u pravidelné činnosti]:[Příjmení]],4,0))</f>
        <v/>
      </c>
      <c r="F929" s="94"/>
      <c r="H929" s="113"/>
      <c r="I929" s="113"/>
      <c r="K929" s="15"/>
      <c r="L929" s="15"/>
      <c r="M929" s="15">
        <f t="shared" si="42"/>
        <v>1</v>
      </c>
      <c r="N929" s="15" t="str">
        <f t="shared" si="43"/>
        <v>-</v>
      </c>
      <c r="O929" s="150">
        <f t="shared" si="44"/>
        <v>0</v>
      </c>
      <c r="P929" s="15" t="str">
        <f>IF(COUNTIF('Personálie dobrovolníků '!U:X,N929)&gt;0,"ANO","")</f>
        <v/>
      </c>
      <c r="Q929" s="15"/>
    </row>
    <row r="930" spans="2:17" s="25" customFormat="1" x14ac:dyDescent="0.3">
      <c r="B930" s="15" t="str">
        <f>IF(A930="","",VLOOKUP(A930,Tabulka3[[Číslo smlouvy   u pravidelné činnosti]:[Příjmení]],3,0))</f>
        <v/>
      </c>
      <c r="C930" s="15" t="str">
        <f>IF(A930="","",VLOOKUP(A930,Tabulka3[[Číslo smlouvy   u pravidelné činnosti]:[Příjmení]],4,0))</f>
        <v/>
      </c>
      <c r="F930" s="94"/>
      <c r="H930" s="113"/>
      <c r="I930" s="113"/>
      <c r="K930" s="15"/>
      <c r="L930" s="15"/>
      <c r="M930" s="15">
        <f t="shared" si="42"/>
        <v>1</v>
      </c>
      <c r="N930" s="15" t="str">
        <f t="shared" si="43"/>
        <v>-</v>
      </c>
      <c r="O930" s="150">
        <f t="shared" si="44"/>
        <v>0</v>
      </c>
      <c r="P930" s="15" t="str">
        <f>IF(COUNTIF('Personálie dobrovolníků '!U:X,N930)&gt;0,"ANO","")</f>
        <v/>
      </c>
      <c r="Q930" s="15"/>
    </row>
    <row r="931" spans="2:17" s="25" customFormat="1" x14ac:dyDescent="0.3">
      <c r="B931" s="15" t="str">
        <f>IF(A931="","",VLOOKUP(A931,Tabulka3[[Číslo smlouvy   u pravidelné činnosti]:[Příjmení]],3,0))</f>
        <v/>
      </c>
      <c r="C931" s="15" t="str">
        <f>IF(A931="","",VLOOKUP(A931,Tabulka3[[Číslo smlouvy   u pravidelné činnosti]:[Příjmení]],4,0))</f>
        <v/>
      </c>
      <c r="F931" s="94"/>
      <c r="H931" s="113"/>
      <c r="I931" s="113"/>
      <c r="K931" s="15"/>
      <c r="L931" s="15"/>
      <c r="M931" s="15">
        <f t="shared" si="42"/>
        <v>1</v>
      </c>
      <c r="N931" s="15" t="str">
        <f t="shared" si="43"/>
        <v>-</v>
      </c>
      <c r="O931" s="150">
        <f t="shared" si="44"/>
        <v>0</v>
      </c>
      <c r="P931" s="15" t="str">
        <f>IF(COUNTIF('Personálie dobrovolníků '!U:X,N931)&gt;0,"ANO","")</f>
        <v/>
      </c>
      <c r="Q931" s="15"/>
    </row>
    <row r="932" spans="2:17" s="25" customFormat="1" x14ac:dyDescent="0.3">
      <c r="B932" s="15" t="str">
        <f>IF(A932="","",VLOOKUP(A932,Tabulka3[[Číslo smlouvy   u pravidelné činnosti]:[Příjmení]],3,0))</f>
        <v/>
      </c>
      <c r="C932" s="15" t="str">
        <f>IF(A932="","",VLOOKUP(A932,Tabulka3[[Číslo smlouvy   u pravidelné činnosti]:[Příjmení]],4,0))</f>
        <v/>
      </c>
      <c r="F932" s="94"/>
      <c r="H932" s="113"/>
      <c r="I932" s="113"/>
      <c r="K932" s="15"/>
      <c r="L932" s="15"/>
      <c r="M932" s="15">
        <f t="shared" si="42"/>
        <v>1</v>
      </c>
      <c r="N932" s="15" t="str">
        <f t="shared" si="43"/>
        <v>-</v>
      </c>
      <c r="O932" s="150">
        <f t="shared" si="44"/>
        <v>0</v>
      </c>
      <c r="P932" s="15" t="str">
        <f>IF(COUNTIF('Personálie dobrovolníků '!U:X,N932)&gt;0,"ANO","")</f>
        <v/>
      </c>
      <c r="Q932" s="15"/>
    </row>
    <row r="933" spans="2:17" s="25" customFormat="1" x14ac:dyDescent="0.3">
      <c r="B933" s="15" t="str">
        <f>IF(A933="","",VLOOKUP(A933,Tabulka3[[Číslo smlouvy   u pravidelné činnosti]:[Příjmení]],3,0))</f>
        <v/>
      </c>
      <c r="C933" s="15" t="str">
        <f>IF(A933="","",VLOOKUP(A933,Tabulka3[[Číslo smlouvy   u pravidelné činnosti]:[Příjmení]],4,0))</f>
        <v/>
      </c>
      <c r="F933" s="94"/>
      <c r="H933" s="113"/>
      <c r="I933" s="113"/>
      <c r="K933" s="15"/>
      <c r="L933" s="15"/>
      <c r="M933" s="15">
        <f t="shared" si="42"/>
        <v>1</v>
      </c>
      <c r="N933" s="15" t="str">
        <f t="shared" si="43"/>
        <v>-</v>
      </c>
      <c r="O933" s="150">
        <f t="shared" si="44"/>
        <v>0</v>
      </c>
      <c r="P933" s="15" t="str">
        <f>IF(COUNTIF('Personálie dobrovolníků '!U:X,N933)&gt;0,"ANO","")</f>
        <v/>
      </c>
      <c r="Q933" s="15"/>
    </row>
    <row r="934" spans="2:17" s="25" customFormat="1" x14ac:dyDescent="0.3">
      <c r="B934" s="15" t="str">
        <f>IF(A934="","",VLOOKUP(A934,Tabulka3[[Číslo smlouvy   u pravidelné činnosti]:[Příjmení]],3,0))</f>
        <v/>
      </c>
      <c r="C934" s="15" t="str">
        <f>IF(A934="","",VLOOKUP(A934,Tabulka3[[Číslo smlouvy   u pravidelné činnosti]:[Příjmení]],4,0))</f>
        <v/>
      </c>
      <c r="F934" s="94"/>
      <c r="H934" s="113"/>
      <c r="I934" s="113"/>
      <c r="K934" s="15"/>
      <c r="L934" s="15"/>
      <c r="M934" s="15">
        <f t="shared" si="42"/>
        <v>1</v>
      </c>
      <c r="N934" s="15" t="str">
        <f t="shared" si="43"/>
        <v>-</v>
      </c>
      <c r="O934" s="150">
        <f t="shared" si="44"/>
        <v>0</v>
      </c>
      <c r="P934" s="15" t="str">
        <f>IF(COUNTIF('Personálie dobrovolníků '!U:X,N934)&gt;0,"ANO","")</f>
        <v/>
      </c>
      <c r="Q934" s="15"/>
    </row>
    <row r="935" spans="2:17" s="25" customFormat="1" x14ac:dyDescent="0.3">
      <c r="B935" s="15" t="str">
        <f>IF(A935="","",VLOOKUP(A935,Tabulka3[[Číslo smlouvy   u pravidelné činnosti]:[Příjmení]],3,0))</f>
        <v/>
      </c>
      <c r="C935" s="15" t="str">
        <f>IF(A935="","",VLOOKUP(A935,Tabulka3[[Číslo smlouvy   u pravidelné činnosti]:[Příjmení]],4,0))</f>
        <v/>
      </c>
      <c r="F935" s="94"/>
      <c r="H935" s="113"/>
      <c r="I935" s="113"/>
      <c r="K935" s="15"/>
      <c r="L935" s="15"/>
      <c r="M935" s="15">
        <f t="shared" si="42"/>
        <v>1</v>
      </c>
      <c r="N935" s="15" t="str">
        <f t="shared" si="43"/>
        <v>-</v>
      </c>
      <c r="O935" s="150">
        <f t="shared" si="44"/>
        <v>0</v>
      </c>
      <c r="P935" s="15" t="str">
        <f>IF(COUNTIF('Personálie dobrovolníků '!U:X,N935)&gt;0,"ANO","")</f>
        <v/>
      </c>
      <c r="Q935" s="15"/>
    </row>
    <row r="936" spans="2:17" s="25" customFormat="1" x14ac:dyDescent="0.3">
      <c r="B936" s="15" t="str">
        <f>IF(A936="","",VLOOKUP(A936,Tabulka3[[Číslo smlouvy   u pravidelné činnosti]:[Příjmení]],3,0))</f>
        <v/>
      </c>
      <c r="C936" s="15" t="str">
        <f>IF(A936="","",VLOOKUP(A936,Tabulka3[[Číslo smlouvy   u pravidelné činnosti]:[Příjmení]],4,0))</f>
        <v/>
      </c>
      <c r="F936" s="94"/>
      <c r="H936" s="113"/>
      <c r="I936" s="113"/>
      <c r="K936" s="15"/>
      <c r="L936" s="15"/>
      <c r="M936" s="15">
        <f t="shared" si="42"/>
        <v>1</v>
      </c>
      <c r="N936" s="15" t="str">
        <f t="shared" si="43"/>
        <v>-</v>
      </c>
      <c r="O936" s="150">
        <f t="shared" si="44"/>
        <v>0</v>
      </c>
      <c r="P936" s="15" t="str">
        <f>IF(COUNTIF('Personálie dobrovolníků '!U:X,N936)&gt;0,"ANO","")</f>
        <v/>
      </c>
      <c r="Q936" s="15"/>
    </row>
    <row r="937" spans="2:17" s="25" customFormat="1" x14ac:dyDescent="0.3">
      <c r="B937" s="15" t="str">
        <f>IF(A937="","",VLOOKUP(A937,Tabulka3[[Číslo smlouvy   u pravidelné činnosti]:[Příjmení]],3,0))</f>
        <v/>
      </c>
      <c r="C937" s="15" t="str">
        <f>IF(A937="","",VLOOKUP(A937,Tabulka3[[Číslo smlouvy   u pravidelné činnosti]:[Příjmení]],4,0))</f>
        <v/>
      </c>
      <c r="F937" s="94"/>
      <c r="H937" s="113"/>
      <c r="I937" s="113"/>
      <c r="K937" s="15"/>
      <c r="L937" s="15"/>
      <c r="M937" s="15">
        <f t="shared" si="42"/>
        <v>1</v>
      </c>
      <c r="N937" s="15" t="str">
        <f t="shared" si="43"/>
        <v>-</v>
      </c>
      <c r="O937" s="150">
        <f t="shared" si="44"/>
        <v>0</v>
      </c>
      <c r="P937" s="15" t="str">
        <f>IF(COUNTIF('Personálie dobrovolníků '!U:X,N937)&gt;0,"ANO","")</f>
        <v/>
      </c>
      <c r="Q937" s="15"/>
    </row>
    <row r="938" spans="2:17" s="25" customFormat="1" x14ac:dyDescent="0.3">
      <c r="B938" s="15" t="str">
        <f>IF(A938="","",VLOOKUP(A938,Tabulka3[[Číslo smlouvy   u pravidelné činnosti]:[Příjmení]],3,0))</f>
        <v/>
      </c>
      <c r="C938" s="15" t="str">
        <f>IF(A938="","",VLOOKUP(A938,Tabulka3[[Číslo smlouvy   u pravidelné činnosti]:[Příjmení]],4,0))</f>
        <v/>
      </c>
      <c r="F938" s="94"/>
      <c r="H938" s="113"/>
      <c r="I938" s="113"/>
      <c r="K938" s="15"/>
      <c r="L938" s="15"/>
      <c r="M938" s="15">
        <f t="shared" si="42"/>
        <v>1</v>
      </c>
      <c r="N938" s="15" t="str">
        <f t="shared" si="43"/>
        <v>-</v>
      </c>
      <c r="O938" s="150">
        <f t="shared" si="44"/>
        <v>0</v>
      </c>
      <c r="P938" s="15" t="str">
        <f>IF(COUNTIF('Personálie dobrovolníků '!U:X,N938)&gt;0,"ANO","")</f>
        <v/>
      </c>
      <c r="Q938" s="15"/>
    </row>
    <row r="939" spans="2:17" s="25" customFormat="1" x14ac:dyDescent="0.3">
      <c r="B939" s="15" t="str">
        <f>IF(A939="","",VLOOKUP(A939,Tabulka3[[Číslo smlouvy   u pravidelné činnosti]:[Příjmení]],3,0))</f>
        <v/>
      </c>
      <c r="C939" s="15" t="str">
        <f>IF(A939="","",VLOOKUP(A939,Tabulka3[[Číslo smlouvy   u pravidelné činnosti]:[Příjmení]],4,0))</f>
        <v/>
      </c>
      <c r="F939" s="94"/>
      <c r="H939" s="113"/>
      <c r="I939" s="113"/>
      <c r="K939" s="15"/>
      <c r="L939" s="15"/>
      <c r="M939" s="15">
        <f t="shared" si="42"/>
        <v>1</v>
      </c>
      <c r="N939" s="15" t="str">
        <f t="shared" si="43"/>
        <v>-</v>
      </c>
      <c r="O939" s="150">
        <f t="shared" si="44"/>
        <v>0</v>
      </c>
      <c r="P939" s="15" t="str">
        <f>IF(COUNTIF('Personálie dobrovolníků '!U:X,N939)&gt;0,"ANO","")</f>
        <v/>
      </c>
      <c r="Q939" s="15"/>
    </row>
    <row r="940" spans="2:17" s="25" customFormat="1" x14ac:dyDescent="0.3">
      <c r="B940" s="15" t="str">
        <f>IF(A940="","",VLOOKUP(A940,Tabulka3[[Číslo smlouvy   u pravidelné činnosti]:[Příjmení]],3,0))</f>
        <v/>
      </c>
      <c r="C940" s="15" t="str">
        <f>IF(A940="","",VLOOKUP(A940,Tabulka3[[Číslo smlouvy   u pravidelné činnosti]:[Příjmení]],4,0))</f>
        <v/>
      </c>
      <c r="F940" s="94"/>
      <c r="H940" s="113"/>
      <c r="I940" s="113"/>
      <c r="K940" s="15"/>
      <c r="L940" s="15"/>
      <c r="M940" s="15">
        <f t="shared" si="42"/>
        <v>1</v>
      </c>
      <c r="N940" s="15" t="str">
        <f t="shared" si="43"/>
        <v>-</v>
      </c>
      <c r="O940" s="150">
        <f t="shared" si="44"/>
        <v>0</v>
      </c>
      <c r="P940" s="15" t="str">
        <f>IF(COUNTIF('Personálie dobrovolníků '!U:X,N940)&gt;0,"ANO","")</f>
        <v/>
      </c>
      <c r="Q940" s="15"/>
    </row>
    <row r="941" spans="2:17" s="25" customFormat="1" x14ac:dyDescent="0.3">
      <c r="B941" s="15" t="str">
        <f>IF(A941="","",VLOOKUP(A941,Tabulka3[[Číslo smlouvy   u pravidelné činnosti]:[Příjmení]],3,0))</f>
        <v/>
      </c>
      <c r="C941" s="15" t="str">
        <f>IF(A941="","",VLOOKUP(A941,Tabulka3[[Číslo smlouvy   u pravidelné činnosti]:[Příjmení]],4,0))</f>
        <v/>
      </c>
      <c r="F941" s="94"/>
      <c r="H941" s="113"/>
      <c r="I941" s="113"/>
      <c r="K941" s="15"/>
      <c r="L941" s="15"/>
      <c r="M941" s="15">
        <f t="shared" si="42"/>
        <v>1</v>
      </c>
      <c r="N941" s="15" t="str">
        <f t="shared" si="43"/>
        <v>-</v>
      </c>
      <c r="O941" s="150">
        <f t="shared" si="44"/>
        <v>0</v>
      </c>
      <c r="P941" s="15" t="str">
        <f>IF(COUNTIF('Personálie dobrovolníků '!U:X,N941)&gt;0,"ANO","")</f>
        <v/>
      </c>
      <c r="Q941" s="15"/>
    </row>
    <row r="942" spans="2:17" s="25" customFormat="1" x14ac:dyDescent="0.3">
      <c r="B942" s="15" t="str">
        <f>IF(A942="","",VLOOKUP(A942,Tabulka3[[Číslo smlouvy   u pravidelné činnosti]:[Příjmení]],3,0))</f>
        <v/>
      </c>
      <c r="C942" s="15" t="str">
        <f>IF(A942="","",VLOOKUP(A942,Tabulka3[[Číslo smlouvy   u pravidelné činnosti]:[Příjmení]],4,0))</f>
        <v/>
      </c>
      <c r="F942" s="94"/>
      <c r="H942" s="113"/>
      <c r="I942" s="113"/>
      <c r="K942" s="15"/>
      <c r="L942" s="15"/>
      <c r="M942" s="15">
        <f t="shared" si="42"/>
        <v>1</v>
      </c>
      <c r="N942" s="15" t="str">
        <f t="shared" si="43"/>
        <v>-</v>
      </c>
      <c r="O942" s="150">
        <f t="shared" si="44"/>
        <v>0</v>
      </c>
      <c r="P942" s="15" t="str">
        <f>IF(COUNTIF('Personálie dobrovolníků '!U:X,N942)&gt;0,"ANO","")</f>
        <v/>
      </c>
      <c r="Q942" s="15"/>
    </row>
    <row r="943" spans="2:17" s="25" customFormat="1" x14ac:dyDescent="0.3">
      <c r="B943" s="15" t="str">
        <f>IF(A943="","",VLOOKUP(A943,Tabulka3[[Číslo smlouvy   u pravidelné činnosti]:[Příjmení]],3,0))</f>
        <v/>
      </c>
      <c r="C943" s="15" t="str">
        <f>IF(A943="","",VLOOKUP(A943,Tabulka3[[Číslo smlouvy   u pravidelné činnosti]:[Příjmení]],4,0))</f>
        <v/>
      </c>
      <c r="F943" s="94"/>
      <c r="H943" s="113"/>
      <c r="I943" s="113"/>
      <c r="K943" s="15"/>
      <c r="L943" s="15"/>
      <c r="M943" s="15">
        <f t="shared" si="42"/>
        <v>1</v>
      </c>
      <c r="N943" s="15" t="str">
        <f t="shared" si="43"/>
        <v>-</v>
      </c>
      <c r="O943" s="150">
        <f t="shared" si="44"/>
        <v>0</v>
      </c>
      <c r="P943" s="15" t="str">
        <f>IF(COUNTIF('Personálie dobrovolníků '!U:X,N943)&gt;0,"ANO","")</f>
        <v/>
      </c>
      <c r="Q943" s="15"/>
    </row>
    <row r="944" spans="2:17" s="25" customFormat="1" x14ac:dyDescent="0.3">
      <c r="B944" s="15" t="str">
        <f>IF(A944="","",VLOOKUP(A944,Tabulka3[[Číslo smlouvy   u pravidelné činnosti]:[Příjmení]],3,0))</f>
        <v/>
      </c>
      <c r="C944" s="15" t="str">
        <f>IF(A944="","",VLOOKUP(A944,Tabulka3[[Číslo smlouvy   u pravidelné činnosti]:[Příjmení]],4,0))</f>
        <v/>
      </c>
      <c r="F944" s="94"/>
      <c r="H944" s="113"/>
      <c r="I944" s="113"/>
      <c r="K944" s="15"/>
      <c r="L944" s="15"/>
      <c r="M944" s="15">
        <f t="shared" si="42"/>
        <v>1</v>
      </c>
      <c r="N944" s="15" t="str">
        <f t="shared" si="43"/>
        <v>-</v>
      </c>
      <c r="O944" s="150">
        <f t="shared" si="44"/>
        <v>0</v>
      </c>
      <c r="P944" s="15" t="str">
        <f>IF(COUNTIF('Personálie dobrovolníků '!U:X,N944)&gt;0,"ANO","")</f>
        <v/>
      </c>
      <c r="Q944" s="15"/>
    </row>
    <row r="945" spans="2:17" s="25" customFormat="1" x14ac:dyDescent="0.3">
      <c r="B945" s="15" t="str">
        <f>IF(A945="","",VLOOKUP(A945,Tabulka3[[Číslo smlouvy   u pravidelné činnosti]:[Příjmení]],3,0))</f>
        <v/>
      </c>
      <c r="C945" s="15" t="str">
        <f>IF(A945="","",VLOOKUP(A945,Tabulka3[[Číslo smlouvy   u pravidelné činnosti]:[Příjmení]],4,0))</f>
        <v/>
      </c>
      <c r="F945" s="94"/>
      <c r="H945" s="113"/>
      <c r="I945" s="113"/>
      <c r="K945" s="15"/>
      <c r="L945" s="15"/>
      <c r="M945" s="15">
        <f t="shared" si="42"/>
        <v>1</v>
      </c>
      <c r="N945" s="15" t="str">
        <f t="shared" si="43"/>
        <v>-</v>
      </c>
      <c r="O945" s="150">
        <f t="shared" si="44"/>
        <v>0</v>
      </c>
      <c r="P945" s="15" t="str">
        <f>IF(COUNTIF('Personálie dobrovolníků '!U:X,N945)&gt;0,"ANO","")</f>
        <v/>
      </c>
      <c r="Q945" s="15"/>
    </row>
    <row r="946" spans="2:17" s="25" customFormat="1" x14ac:dyDescent="0.3">
      <c r="B946" s="15" t="str">
        <f>IF(A946="","",VLOOKUP(A946,Tabulka3[[Číslo smlouvy   u pravidelné činnosti]:[Příjmení]],3,0))</f>
        <v/>
      </c>
      <c r="C946" s="15" t="str">
        <f>IF(A946="","",VLOOKUP(A946,Tabulka3[[Číslo smlouvy   u pravidelné činnosti]:[Příjmení]],4,0))</f>
        <v/>
      </c>
      <c r="F946" s="94"/>
      <c r="H946" s="113"/>
      <c r="I946" s="113"/>
      <c r="K946" s="15"/>
      <c r="L946" s="15"/>
      <c r="M946" s="15">
        <f t="shared" si="42"/>
        <v>1</v>
      </c>
      <c r="N946" s="15" t="str">
        <f t="shared" si="43"/>
        <v>-</v>
      </c>
      <c r="O946" s="150">
        <f t="shared" si="44"/>
        <v>0</v>
      </c>
      <c r="P946" s="15" t="str">
        <f>IF(COUNTIF('Personálie dobrovolníků '!U:X,N946)&gt;0,"ANO","")</f>
        <v/>
      </c>
      <c r="Q946" s="15"/>
    </row>
    <row r="947" spans="2:17" s="25" customFormat="1" x14ac:dyDescent="0.3">
      <c r="B947" s="15" t="str">
        <f>IF(A947="","",VLOOKUP(A947,Tabulka3[[Číslo smlouvy   u pravidelné činnosti]:[Příjmení]],3,0))</f>
        <v/>
      </c>
      <c r="C947" s="15" t="str">
        <f>IF(A947="","",VLOOKUP(A947,Tabulka3[[Číslo smlouvy   u pravidelné činnosti]:[Příjmení]],4,0))</f>
        <v/>
      </c>
      <c r="F947" s="94"/>
      <c r="H947" s="113"/>
      <c r="I947" s="113"/>
      <c r="K947" s="15"/>
      <c r="L947" s="15"/>
      <c r="M947" s="15">
        <f t="shared" si="42"/>
        <v>1</v>
      </c>
      <c r="N947" s="15" t="str">
        <f t="shared" si="43"/>
        <v>-</v>
      </c>
      <c r="O947" s="150">
        <f t="shared" si="44"/>
        <v>0</v>
      </c>
      <c r="P947" s="15" t="str">
        <f>IF(COUNTIF('Personálie dobrovolníků '!U:X,N947)&gt;0,"ANO","")</f>
        <v/>
      </c>
      <c r="Q947" s="15"/>
    </row>
    <row r="948" spans="2:17" s="25" customFormat="1" x14ac:dyDescent="0.3">
      <c r="B948" s="15" t="str">
        <f>IF(A948="","",VLOOKUP(A948,Tabulka3[[Číslo smlouvy   u pravidelné činnosti]:[Příjmení]],3,0))</f>
        <v/>
      </c>
      <c r="C948" s="15" t="str">
        <f>IF(A948="","",VLOOKUP(A948,Tabulka3[[Číslo smlouvy   u pravidelné činnosti]:[Příjmení]],4,0))</f>
        <v/>
      </c>
      <c r="F948" s="94"/>
      <c r="H948" s="113"/>
      <c r="I948" s="113"/>
      <c r="K948" s="15"/>
      <c r="L948" s="15"/>
      <c r="M948" s="15">
        <f t="shared" si="42"/>
        <v>1</v>
      </c>
      <c r="N948" s="15" t="str">
        <f t="shared" si="43"/>
        <v>-</v>
      </c>
      <c r="O948" s="150">
        <f t="shared" si="44"/>
        <v>0</v>
      </c>
      <c r="P948" s="15" t="str">
        <f>IF(COUNTIF('Personálie dobrovolníků '!U:X,N948)&gt;0,"ANO","")</f>
        <v/>
      </c>
      <c r="Q948" s="15"/>
    </row>
    <row r="949" spans="2:17" s="25" customFormat="1" x14ac:dyDescent="0.3">
      <c r="B949" s="15" t="str">
        <f>IF(A949="","",VLOOKUP(A949,Tabulka3[[Číslo smlouvy   u pravidelné činnosti]:[Příjmení]],3,0))</f>
        <v/>
      </c>
      <c r="C949" s="15" t="str">
        <f>IF(A949="","",VLOOKUP(A949,Tabulka3[[Číslo smlouvy   u pravidelné činnosti]:[Příjmení]],4,0))</f>
        <v/>
      </c>
      <c r="F949" s="94"/>
      <c r="H949" s="113"/>
      <c r="I949" s="113"/>
      <c r="K949" s="15"/>
      <c r="L949" s="15"/>
      <c r="M949" s="15">
        <f t="shared" si="42"/>
        <v>1</v>
      </c>
      <c r="N949" s="15" t="str">
        <f t="shared" si="43"/>
        <v>-</v>
      </c>
      <c r="O949" s="150">
        <f t="shared" si="44"/>
        <v>0</v>
      </c>
      <c r="P949" s="15" t="str">
        <f>IF(COUNTIF('Personálie dobrovolníků '!U:X,N949)&gt;0,"ANO","")</f>
        <v/>
      </c>
      <c r="Q949" s="15"/>
    </row>
    <row r="950" spans="2:17" s="25" customFormat="1" x14ac:dyDescent="0.3">
      <c r="B950" s="15" t="str">
        <f>IF(A950="","",VLOOKUP(A950,Tabulka3[[Číslo smlouvy   u pravidelné činnosti]:[Příjmení]],3,0))</f>
        <v/>
      </c>
      <c r="C950" s="15" t="str">
        <f>IF(A950="","",VLOOKUP(A950,Tabulka3[[Číslo smlouvy   u pravidelné činnosti]:[Příjmení]],4,0))</f>
        <v/>
      </c>
      <c r="F950" s="94"/>
      <c r="H950" s="113"/>
      <c r="I950" s="113"/>
      <c r="K950" s="15"/>
      <c r="L950" s="15"/>
      <c r="M950" s="15">
        <f t="shared" si="42"/>
        <v>1</v>
      </c>
      <c r="N950" s="15" t="str">
        <f t="shared" si="43"/>
        <v>-</v>
      </c>
      <c r="O950" s="150">
        <f t="shared" si="44"/>
        <v>0</v>
      </c>
      <c r="P950" s="15" t="str">
        <f>IF(COUNTIF('Personálie dobrovolníků '!U:X,N950)&gt;0,"ANO","")</f>
        <v/>
      </c>
      <c r="Q950" s="15"/>
    </row>
    <row r="951" spans="2:17" s="25" customFormat="1" x14ac:dyDescent="0.3">
      <c r="B951" s="15" t="str">
        <f>IF(A951="","",VLOOKUP(A951,Tabulka3[[Číslo smlouvy   u pravidelné činnosti]:[Příjmení]],3,0))</f>
        <v/>
      </c>
      <c r="C951" s="15" t="str">
        <f>IF(A951="","",VLOOKUP(A951,Tabulka3[[Číslo smlouvy   u pravidelné činnosti]:[Příjmení]],4,0))</f>
        <v/>
      </c>
      <c r="F951" s="94"/>
      <c r="H951" s="113"/>
      <c r="I951" s="113"/>
      <c r="K951" s="15"/>
      <c r="L951" s="15"/>
      <c r="M951" s="15">
        <f t="shared" si="42"/>
        <v>1</v>
      </c>
      <c r="N951" s="15" t="str">
        <f t="shared" si="43"/>
        <v>-</v>
      </c>
      <c r="O951" s="150">
        <f t="shared" si="44"/>
        <v>0</v>
      </c>
      <c r="P951" s="15" t="str">
        <f>IF(COUNTIF('Personálie dobrovolníků '!U:X,N951)&gt;0,"ANO","")</f>
        <v/>
      </c>
      <c r="Q951" s="15"/>
    </row>
    <row r="952" spans="2:17" s="25" customFormat="1" x14ac:dyDescent="0.3">
      <c r="B952" s="15" t="str">
        <f>IF(A952="","",VLOOKUP(A952,Tabulka3[[Číslo smlouvy   u pravidelné činnosti]:[Příjmení]],3,0))</f>
        <v/>
      </c>
      <c r="C952" s="15" t="str">
        <f>IF(A952="","",VLOOKUP(A952,Tabulka3[[Číslo smlouvy   u pravidelné činnosti]:[Příjmení]],4,0))</f>
        <v/>
      </c>
      <c r="F952" s="94"/>
      <c r="H952" s="113"/>
      <c r="I952" s="113"/>
      <c r="K952" s="15"/>
      <c r="L952" s="15"/>
      <c r="M952" s="15">
        <f t="shared" si="42"/>
        <v>1</v>
      </c>
      <c r="N952" s="15" t="str">
        <f t="shared" si="43"/>
        <v>-</v>
      </c>
      <c r="O952" s="150">
        <f t="shared" si="44"/>
        <v>0</v>
      </c>
      <c r="P952" s="15" t="str">
        <f>IF(COUNTIF('Personálie dobrovolníků '!U:X,N952)&gt;0,"ANO","")</f>
        <v/>
      </c>
      <c r="Q952" s="15"/>
    </row>
    <row r="953" spans="2:17" s="25" customFormat="1" x14ac:dyDescent="0.3">
      <c r="B953" s="15" t="str">
        <f>IF(A953="","",VLOOKUP(A953,Tabulka3[[Číslo smlouvy   u pravidelné činnosti]:[Příjmení]],3,0))</f>
        <v/>
      </c>
      <c r="C953" s="15" t="str">
        <f>IF(A953="","",VLOOKUP(A953,Tabulka3[[Číslo smlouvy   u pravidelné činnosti]:[Příjmení]],4,0))</f>
        <v/>
      </c>
      <c r="F953" s="94"/>
      <c r="H953" s="113"/>
      <c r="I953" s="113"/>
      <c r="K953" s="15"/>
      <c r="L953" s="15"/>
      <c r="M953" s="15">
        <f t="shared" si="42"/>
        <v>1</v>
      </c>
      <c r="N953" s="15" t="str">
        <f t="shared" si="43"/>
        <v>-</v>
      </c>
      <c r="O953" s="150">
        <f t="shared" si="44"/>
        <v>0</v>
      </c>
      <c r="P953" s="15" t="str">
        <f>IF(COUNTIF('Personálie dobrovolníků '!U:X,N953)&gt;0,"ANO","")</f>
        <v/>
      </c>
      <c r="Q953" s="15"/>
    </row>
    <row r="954" spans="2:17" s="25" customFormat="1" x14ac:dyDescent="0.3">
      <c r="B954" s="15" t="str">
        <f>IF(A954="","",VLOOKUP(A954,Tabulka3[[Číslo smlouvy   u pravidelné činnosti]:[Příjmení]],3,0))</f>
        <v/>
      </c>
      <c r="C954" s="15" t="str">
        <f>IF(A954="","",VLOOKUP(A954,Tabulka3[[Číslo smlouvy   u pravidelné činnosti]:[Příjmení]],4,0))</f>
        <v/>
      </c>
      <c r="F954" s="94"/>
      <c r="H954" s="113"/>
      <c r="I954" s="113"/>
      <c r="K954" s="15"/>
      <c r="L954" s="15"/>
      <c r="M954" s="15">
        <f t="shared" si="42"/>
        <v>1</v>
      </c>
      <c r="N954" s="15" t="str">
        <f t="shared" si="43"/>
        <v>-</v>
      </c>
      <c r="O954" s="150">
        <f t="shared" si="44"/>
        <v>0</v>
      </c>
      <c r="P954" s="15" t="str">
        <f>IF(COUNTIF('Personálie dobrovolníků '!U:X,N954)&gt;0,"ANO","")</f>
        <v/>
      </c>
      <c r="Q954" s="15"/>
    </row>
    <row r="955" spans="2:17" s="25" customFormat="1" x14ac:dyDescent="0.3">
      <c r="B955" s="15" t="str">
        <f>IF(A955="","",VLOOKUP(A955,Tabulka3[[Číslo smlouvy   u pravidelné činnosti]:[Příjmení]],3,0))</f>
        <v/>
      </c>
      <c r="C955" s="15" t="str">
        <f>IF(A955="","",VLOOKUP(A955,Tabulka3[[Číslo smlouvy   u pravidelné činnosti]:[Příjmení]],4,0))</f>
        <v/>
      </c>
      <c r="F955" s="94"/>
      <c r="H955" s="113"/>
      <c r="I955" s="113"/>
      <c r="K955" s="15"/>
      <c r="L955" s="15"/>
      <c r="M955" s="15">
        <f t="shared" si="42"/>
        <v>1</v>
      </c>
      <c r="N955" s="15" t="str">
        <f t="shared" si="43"/>
        <v>-</v>
      </c>
      <c r="O955" s="150">
        <f t="shared" si="44"/>
        <v>0</v>
      </c>
      <c r="P955" s="15" t="str">
        <f>IF(COUNTIF('Personálie dobrovolníků '!U:X,N955)&gt;0,"ANO","")</f>
        <v/>
      </c>
      <c r="Q955" s="15"/>
    </row>
    <row r="956" spans="2:17" s="25" customFormat="1" x14ac:dyDescent="0.3">
      <c r="B956" s="15" t="str">
        <f>IF(A956="","",VLOOKUP(A956,Tabulka3[[Číslo smlouvy   u pravidelné činnosti]:[Příjmení]],3,0))</f>
        <v/>
      </c>
      <c r="C956" s="15" t="str">
        <f>IF(A956="","",VLOOKUP(A956,Tabulka3[[Číslo smlouvy   u pravidelné činnosti]:[Příjmení]],4,0))</f>
        <v/>
      </c>
      <c r="F956" s="94"/>
      <c r="H956" s="113"/>
      <c r="I956" s="113"/>
      <c r="K956" s="15"/>
      <c r="L956" s="15"/>
      <c r="M956" s="15">
        <f t="shared" si="42"/>
        <v>1</v>
      </c>
      <c r="N956" s="15" t="str">
        <f t="shared" si="43"/>
        <v>-</v>
      </c>
      <c r="O956" s="150">
        <f t="shared" si="44"/>
        <v>0</v>
      </c>
      <c r="P956" s="15" t="str">
        <f>IF(COUNTIF('Personálie dobrovolníků '!U:X,N956)&gt;0,"ANO","")</f>
        <v/>
      </c>
      <c r="Q956" s="15"/>
    </row>
    <row r="957" spans="2:17" s="25" customFormat="1" x14ac:dyDescent="0.3">
      <c r="B957" s="15" t="str">
        <f>IF(A957="","",VLOOKUP(A957,Tabulka3[[Číslo smlouvy   u pravidelné činnosti]:[Příjmení]],3,0))</f>
        <v/>
      </c>
      <c r="C957" s="15" t="str">
        <f>IF(A957="","",VLOOKUP(A957,Tabulka3[[Číslo smlouvy   u pravidelné činnosti]:[Příjmení]],4,0))</f>
        <v/>
      </c>
      <c r="F957" s="94"/>
      <c r="H957" s="113"/>
      <c r="I957" s="113"/>
      <c r="K957" s="15"/>
      <c r="L957" s="15"/>
      <c r="M957" s="15">
        <f t="shared" si="42"/>
        <v>1</v>
      </c>
      <c r="N957" s="15" t="str">
        <f t="shared" si="43"/>
        <v>-</v>
      </c>
      <c r="O957" s="150">
        <f t="shared" si="44"/>
        <v>0</v>
      </c>
      <c r="P957" s="15" t="str">
        <f>IF(COUNTIF('Personálie dobrovolníků '!U:X,N957)&gt;0,"ANO","")</f>
        <v/>
      </c>
      <c r="Q957" s="15"/>
    </row>
    <row r="958" spans="2:17" s="25" customFormat="1" x14ac:dyDescent="0.3">
      <c r="B958" s="15" t="str">
        <f>IF(A958="","",VLOOKUP(A958,Tabulka3[[Číslo smlouvy   u pravidelné činnosti]:[Příjmení]],3,0))</f>
        <v/>
      </c>
      <c r="C958" s="15" t="str">
        <f>IF(A958="","",VLOOKUP(A958,Tabulka3[[Číslo smlouvy   u pravidelné činnosti]:[Příjmení]],4,0))</f>
        <v/>
      </c>
      <c r="F958" s="94"/>
      <c r="H958" s="113"/>
      <c r="I958" s="113"/>
      <c r="K958" s="15"/>
      <c r="L958" s="15"/>
      <c r="M958" s="15">
        <f t="shared" si="42"/>
        <v>1</v>
      </c>
      <c r="N958" s="15" t="str">
        <f t="shared" si="43"/>
        <v>-</v>
      </c>
      <c r="O958" s="150">
        <f t="shared" si="44"/>
        <v>0</v>
      </c>
      <c r="P958" s="15" t="str">
        <f>IF(COUNTIF('Personálie dobrovolníků '!U:X,N958)&gt;0,"ANO","")</f>
        <v/>
      </c>
      <c r="Q958" s="15"/>
    </row>
    <row r="959" spans="2:17" s="25" customFormat="1" x14ac:dyDescent="0.3">
      <c r="B959" s="15" t="str">
        <f>IF(A959="","",VLOOKUP(A959,Tabulka3[[Číslo smlouvy   u pravidelné činnosti]:[Příjmení]],3,0))</f>
        <v/>
      </c>
      <c r="C959" s="15" t="str">
        <f>IF(A959="","",VLOOKUP(A959,Tabulka3[[Číslo smlouvy   u pravidelné činnosti]:[Příjmení]],4,0))</f>
        <v/>
      </c>
      <c r="F959" s="94"/>
      <c r="H959" s="113"/>
      <c r="I959" s="113"/>
      <c r="K959" s="15"/>
      <c r="L959" s="15"/>
      <c r="M959" s="15">
        <f t="shared" si="42"/>
        <v>1</v>
      </c>
      <c r="N959" s="15" t="str">
        <f t="shared" si="43"/>
        <v>-</v>
      </c>
      <c r="O959" s="150">
        <f t="shared" si="44"/>
        <v>0</v>
      </c>
      <c r="P959" s="15" t="str">
        <f>IF(COUNTIF('Personálie dobrovolníků '!U:X,N959)&gt;0,"ANO","")</f>
        <v/>
      </c>
      <c r="Q959" s="15"/>
    </row>
    <row r="960" spans="2:17" s="25" customFormat="1" x14ac:dyDescent="0.3">
      <c r="B960" s="15" t="str">
        <f>IF(A960="","",VLOOKUP(A960,Tabulka3[[Číslo smlouvy   u pravidelné činnosti]:[Příjmení]],3,0))</f>
        <v/>
      </c>
      <c r="C960" s="15" t="str">
        <f>IF(A960="","",VLOOKUP(A960,Tabulka3[[Číslo smlouvy   u pravidelné činnosti]:[Příjmení]],4,0))</f>
        <v/>
      </c>
      <c r="F960" s="94"/>
      <c r="H960" s="113"/>
      <c r="I960" s="113"/>
      <c r="K960" s="15"/>
      <c r="L960" s="15"/>
      <c r="M960" s="15">
        <f t="shared" si="42"/>
        <v>1</v>
      </c>
      <c r="N960" s="15" t="str">
        <f t="shared" si="43"/>
        <v>-</v>
      </c>
      <c r="O960" s="150">
        <f t="shared" si="44"/>
        <v>0</v>
      </c>
      <c r="P960" s="15" t="str">
        <f>IF(COUNTIF('Personálie dobrovolníků '!U:X,N960)&gt;0,"ANO","")</f>
        <v/>
      </c>
      <c r="Q960" s="15"/>
    </row>
    <row r="961" spans="2:17" s="25" customFormat="1" x14ac:dyDescent="0.3">
      <c r="B961" s="15" t="str">
        <f>IF(A961="","",VLOOKUP(A961,Tabulka3[[Číslo smlouvy   u pravidelné činnosti]:[Příjmení]],3,0))</f>
        <v/>
      </c>
      <c r="C961" s="15" t="str">
        <f>IF(A961="","",VLOOKUP(A961,Tabulka3[[Číslo smlouvy   u pravidelné činnosti]:[Příjmení]],4,0))</f>
        <v/>
      </c>
      <c r="F961" s="94"/>
      <c r="H961" s="113"/>
      <c r="I961" s="113"/>
      <c r="K961" s="15"/>
      <c r="L961" s="15"/>
      <c r="M961" s="15">
        <f t="shared" si="42"/>
        <v>1</v>
      </c>
      <c r="N961" s="15" t="str">
        <f t="shared" si="43"/>
        <v>-</v>
      </c>
      <c r="O961" s="150">
        <f t="shared" si="44"/>
        <v>0</v>
      </c>
      <c r="P961" s="15" t="str">
        <f>IF(COUNTIF('Personálie dobrovolníků '!U:X,N961)&gt;0,"ANO","")</f>
        <v/>
      </c>
      <c r="Q961" s="15"/>
    </row>
    <row r="962" spans="2:17" s="25" customFormat="1" x14ac:dyDescent="0.3">
      <c r="B962" s="15" t="str">
        <f>IF(A962="","",VLOOKUP(A962,Tabulka3[[Číslo smlouvy   u pravidelné činnosti]:[Příjmení]],3,0))</f>
        <v/>
      </c>
      <c r="C962" s="15" t="str">
        <f>IF(A962="","",VLOOKUP(A962,Tabulka3[[Číslo smlouvy   u pravidelné činnosti]:[Příjmení]],4,0))</f>
        <v/>
      </c>
      <c r="F962" s="94"/>
      <c r="H962" s="113"/>
      <c r="I962" s="113"/>
      <c r="K962" s="15"/>
      <c r="L962" s="15"/>
      <c r="M962" s="15">
        <f t="shared" si="42"/>
        <v>1</v>
      </c>
      <c r="N962" s="15" t="str">
        <f t="shared" si="43"/>
        <v>-</v>
      </c>
      <c r="O962" s="150">
        <f t="shared" si="44"/>
        <v>0</v>
      </c>
      <c r="P962" s="15" t="str">
        <f>IF(COUNTIF('Personálie dobrovolníků '!U:X,N962)&gt;0,"ANO","")</f>
        <v/>
      </c>
      <c r="Q962" s="15"/>
    </row>
    <row r="963" spans="2:17" s="25" customFormat="1" x14ac:dyDescent="0.3">
      <c r="B963" s="15" t="str">
        <f>IF(A963="","",VLOOKUP(A963,Tabulka3[[Číslo smlouvy   u pravidelné činnosti]:[Příjmení]],3,0))</f>
        <v/>
      </c>
      <c r="C963" s="15" t="str">
        <f>IF(A963="","",VLOOKUP(A963,Tabulka3[[Číslo smlouvy   u pravidelné činnosti]:[Příjmení]],4,0))</f>
        <v/>
      </c>
      <c r="F963" s="94"/>
      <c r="H963" s="113"/>
      <c r="I963" s="113"/>
      <c r="K963" s="15"/>
      <c r="L963" s="15"/>
      <c r="M963" s="15">
        <f t="shared" si="42"/>
        <v>1</v>
      </c>
      <c r="N963" s="15" t="str">
        <f t="shared" si="43"/>
        <v>-</v>
      </c>
      <c r="O963" s="150">
        <f t="shared" si="44"/>
        <v>0</v>
      </c>
      <c r="P963" s="15" t="str">
        <f>IF(COUNTIF('Personálie dobrovolníků '!U:X,N963)&gt;0,"ANO","")</f>
        <v/>
      </c>
      <c r="Q963" s="15"/>
    </row>
    <row r="964" spans="2:17" s="25" customFormat="1" x14ac:dyDescent="0.3">
      <c r="B964" s="15" t="str">
        <f>IF(A964="","",VLOOKUP(A964,Tabulka3[[Číslo smlouvy   u pravidelné činnosti]:[Příjmení]],3,0))</f>
        <v/>
      </c>
      <c r="C964" s="15" t="str">
        <f>IF(A964="","",VLOOKUP(A964,Tabulka3[[Číslo smlouvy   u pravidelné činnosti]:[Příjmení]],4,0))</f>
        <v/>
      </c>
      <c r="F964" s="94"/>
      <c r="H964" s="113"/>
      <c r="I964" s="113"/>
      <c r="K964" s="15"/>
      <c r="L964" s="15"/>
      <c r="M964" s="15">
        <f t="shared" ref="M964:M1027" si="45">IF(OR(
   AND($H964=$K$12, $I964=$L$4),
   AND($H964=$K$12, $I964=$L$5),
   AND($H964=$K$12, $I964=$L$6),
   AND($H964=$K$12, $I964=$L$7),
   AND($H964=$K$11, $I964=$L$4),
   AND($H964=$K$11, $I964=$L$5),
   AND($H964=$K$11, $I964=$L$6),
   AND($H964=$K$11, $I964=$L$7),
   AND($H964=$K$5, $I964=$L$5),
   AND($H964=$K$6, $I964=$L$4),
   AND($H964=$K$6, $I964=$L$5),
   AND($H964=$K$6, $I964=$L$7),
   AND($H964=$K$4, $I964=$L$6),
), 0, 1)</f>
        <v>1</v>
      </c>
      <c r="N964" s="15" t="str">
        <f t="shared" ref="N964:N1027" si="46">A964 &amp; "-" &amp; J964</f>
        <v>-</v>
      </c>
      <c r="O964" s="150">
        <f t="shared" ref="O964:O1027" si="47">IF(AND(M964&lt;&gt;0, P964="ANO"), 1, 0)</f>
        <v>0</v>
      </c>
      <c r="P964" s="15" t="str">
        <f>IF(COUNTIF('Personálie dobrovolníků '!U:X,N964)&gt;0,"ANO","")</f>
        <v/>
      </c>
      <c r="Q964" s="15"/>
    </row>
    <row r="965" spans="2:17" s="25" customFormat="1" x14ac:dyDescent="0.3">
      <c r="B965" s="15" t="str">
        <f>IF(A965="","",VLOOKUP(A965,Tabulka3[[Číslo smlouvy   u pravidelné činnosti]:[Příjmení]],3,0))</f>
        <v/>
      </c>
      <c r="C965" s="15" t="str">
        <f>IF(A965="","",VLOOKUP(A965,Tabulka3[[Číslo smlouvy   u pravidelné činnosti]:[Příjmení]],4,0))</f>
        <v/>
      </c>
      <c r="F965" s="94"/>
      <c r="H965" s="113"/>
      <c r="I965" s="113"/>
      <c r="K965" s="15"/>
      <c r="L965" s="15"/>
      <c r="M965" s="15">
        <f t="shared" si="45"/>
        <v>1</v>
      </c>
      <c r="N965" s="15" t="str">
        <f t="shared" si="46"/>
        <v>-</v>
      </c>
      <c r="O965" s="150">
        <f t="shared" si="47"/>
        <v>0</v>
      </c>
      <c r="P965" s="15" t="str">
        <f>IF(COUNTIF('Personálie dobrovolníků '!U:X,N965)&gt;0,"ANO","")</f>
        <v/>
      </c>
      <c r="Q965" s="15"/>
    </row>
    <row r="966" spans="2:17" s="25" customFormat="1" x14ac:dyDescent="0.3">
      <c r="B966" s="15" t="str">
        <f>IF(A966="","",VLOOKUP(A966,Tabulka3[[Číslo smlouvy   u pravidelné činnosti]:[Příjmení]],3,0))</f>
        <v/>
      </c>
      <c r="C966" s="15" t="str">
        <f>IF(A966="","",VLOOKUP(A966,Tabulka3[[Číslo smlouvy   u pravidelné činnosti]:[Příjmení]],4,0))</f>
        <v/>
      </c>
      <c r="F966" s="94"/>
      <c r="H966" s="113"/>
      <c r="I966" s="113"/>
      <c r="K966" s="15"/>
      <c r="L966" s="15"/>
      <c r="M966" s="15">
        <f t="shared" si="45"/>
        <v>1</v>
      </c>
      <c r="N966" s="15" t="str">
        <f t="shared" si="46"/>
        <v>-</v>
      </c>
      <c r="O966" s="150">
        <f t="shared" si="47"/>
        <v>0</v>
      </c>
      <c r="P966" s="15" t="str">
        <f>IF(COUNTIF('Personálie dobrovolníků '!U:X,N966)&gt;0,"ANO","")</f>
        <v/>
      </c>
      <c r="Q966" s="15"/>
    </row>
    <row r="967" spans="2:17" s="25" customFormat="1" x14ac:dyDescent="0.3">
      <c r="B967" s="15" t="str">
        <f>IF(A967="","",VLOOKUP(A967,Tabulka3[[Číslo smlouvy   u pravidelné činnosti]:[Příjmení]],3,0))</f>
        <v/>
      </c>
      <c r="C967" s="15" t="str">
        <f>IF(A967="","",VLOOKUP(A967,Tabulka3[[Číslo smlouvy   u pravidelné činnosti]:[Příjmení]],4,0))</f>
        <v/>
      </c>
      <c r="F967" s="94"/>
      <c r="H967" s="113"/>
      <c r="I967" s="113"/>
      <c r="K967" s="15"/>
      <c r="L967" s="15"/>
      <c r="M967" s="15">
        <f t="shared" si="45"/>
        <v>1</v>
      </c>
      <c r="N967" s="15" t="str">
        <f t="shared" si="46"/>
        <v>-</v>
      </c>
      <c r="O967" s="150">
        <f t="shared" si="47"/>
        <v>0</v>
      </c>
      <c r="P967" s="15" t="str">
        <f>IF(COUNTIF('Personálie dobrovolníků '!U:X,N967)&gt;0,"ANO","")</f>
        <v/>
      </c>
      <c r="Q967" s="15"/>
    </row>
    <row r="968" spans="2:17" s="25" customFormat="1" x14ac:dyDescent="0.3">
      <c r="B968" s="15" t="str">
        <f>IF(A968="","",VLOOKUP(A968,Tabulka3[[Číslo smlouvy   u pravidelné činnosti]:[Příjmení]],3,0))</f>
        <v/>
      </c>
      <c r="C968" s="15" t="str">
        <f>IF(A968="","",VLOOKUP(A968,Tabulka3[[Číslo smlouvy   u pravidelné činnosti]:[Příjmení]],4,0))</f>
        <v/>
      </c>
      <c r="F968" s="94"/>
      <c r="H968" s="113"/>
      <c r="I968" s="113"/>
      <c r="K968" s="15"/>
      <c r="L968" s="15"/>
      <c r="M968" s="15">
        <f t="shared" si="45"/>
        <v>1</v>
      </c>
      <c r="N968" s="15" t="str">
        <f t="shared" si="46"/>
        <v>-</v>
      </c>
      <c r="O968" s="150">
        <f t="shared" si="47"/>
        <v>0</v>
      </c>
      <c r="P968" s="15" t="str">
        <f>IF(COUNTIF('Personálie dobrovolníků '!U:X,N968)&gt;0,"ANO","")</f>
        <v/>
      </c>
      <c r="Q968" s="15"/>
    </row>
    <row r="969" spans="2:17" s="25" customFormat="1" x14ac:dyDescent="0.3">
      <c r="B969" s="15" t="str">
        <f>IF(A969="","",VLOOKUP(A969,Tabulka3[[Číslo smlouvy   u pravidelné činnosti]:[Příjmení]],3,0))</f>
        <v/>
      </c>
      <c r="C969" s="15" t="str">
        <f>IF(A969="","",VLOOKUP(A969,Tabulka3[[Číslo smlouvy   u pravidelné činnosti]:[Příjmení]],4,0))</f>
        <v/>
      </c>
      <c r="F969" s="94"/>
      <c r="H969" s="113"/>
      <c r="I969" s="113"/>
      <c r="K969" s="15"/>
      <c r="L969" s="15"/>
      <c r="M969" s="15">
        <f t="shared" si="45"/>
        <v>1</v>
      </c>
      <c r="N969" s="15" t="str">
        <f t="shared" si="46"/>
        <v>-</v>
      </c>
      <c r="O969" s="150">
        <f t="shared" si="47"/>
        <v>0</v>
      </c>
      <c r="P969" s="15" t="str">
        <f>IF(COUNTIF('Personálie dobrovolníků '!U:X,N969)&gt;0,"ANO","")</f>
        <v/>
      </c>
      <c r="Q969" s="15"/>
    </row>
    <row r="970" spans="2:17" s="25" customFormat="1" x14ac:dyDescent="0.3">
      <c r="B970" s="15" t="str">
        <f>IF(A970="","",VLOOKUP(A970,Tabulka3[[Číslo smlouvy   u pravidelné činnosti]:[Příjmení]],3,0))</f>
        <v/>
      </c>
      <c r="C970" s="15" t="str">
        <f>IF(A970="","",VLOOKUP(A970,Tabulka3[[Číslo smlouvy   u pravidelné činnosti]:[Příjmení]],4,0))</f>
        <v/>
      </c>
      <c r="F970" s="94"/>
      <c r="H970" s="113"/>
      <c r="I970" s="113"/>
      <c r="K970" s="15"/>
      <c r="L970" s="15"/>
      <c r="M970" s="15">
        <f t="shared" si="45"/>
        <v>1</v>
      </c>
      <c r="N970" s="15" t="str">
        <f t="shared" si="46"/>
        <v>-</v>
      </c>
      <c r="O970" s="150">
        <f t="shared" si="47"/>
        <v>0</v>
      </c>
      <c r="P970" s="15" t="str">
        <f>IF(COUNTIF('Personálie dobrovolníků '!U:X,N970)&gt;0,"ANO","")</f>
        <v/>
      </c>
      <c r="Q970" s="15"/>
    </row>
    <row r="971" spans="2:17" s="25" customFormat="1" x14ac:dyDescent="0.3">
      <c r="B971" s="15" t="str">
        <f>IF(A971="","",VLOOKUP(A971,Tabulka3[[Číslo smlouvy   u pravidelné činnosti]:[Příjmení]],3,0))</f>
        <v/>
      </c>
      <c r="C971" s="15" t="str">
        <f>IF(A971="","",VLOOKUP(A971,Tabulka3[[Číslo smlouvy   u pravidelné činnosti]:[Příjmení]],4,0))</f>
        <v/>
      </c>
      <c r="F971" s="94"/>
      <c r="H971" s="113"/>
      <c r="I971" s="113"/>
      <c r="K971" s="15"/>
      <c r="L971" s="15"/>
      <c r="M971" s="15">
        <f t="shared" si="45"/>
        <v>1</v>
      </c>
      <c r="N971" s="15" t="str">
        <f t="shared" si="46"/>
        <v>-</v>
      </c>
      <c r="O971" s="150">
        <f t="shared" si="47"/>
        <v>0</v>
      </c>
      <c r="P971" s="15" t="str">
        <f>IF(COUNTIF('Personálie dobrovolníků '!U:X,N971)&gt;0,"ANO","")</f>
        <v/>
      </c>
      <c r="Q971" s="15"/>
    </row>
    <row r="972" spans="2:17" s="25" customFormat="1" x14ac:dyDescent="0.3">
      <c r="B972" s="15" t="str">
        <f>IF(A972="","",VLOOKUP(A972,Tabulka3[[Číslo smlouvy   u pravidelné činnosti]:[Příjmení]],3,0))</f>
        <v/>
      </c>
      <c r="C972" s="15" t="str">
        <f>IF(A972="","",VLOOKUP(A972,Tabulka3[[Číslo smlouvy   u pravidelné činnosti]:[Příjmení]],4,0))</f>
        <v/>
      </c>
      <c r="F972" s="94"/>
      <c r="H972" s="113"/>
      <c r="I972" s="113"/>
      <c r="K972" s="15"/>
      <c r="L972" s="15"/>
      <c r="M972" s="15">
        <f t="shared" si="45"/>
        <v>1</v>
      </c>
      <c r="N972" s="15" t="str">
        <f t="shared" si="46"/>
        <v>-</v>
      </c>
      <c r="O972" s="150">
        <f t="shared" si="47"/>
        <v>0</v>
      </c>
      <c r="P972" s="15" t="str">
        <f>IF(COUNTIF('Personálie dobrovolníků '!U:X,N972)&gt;0,"ANO","")</f>
        <v/>
      </c>
      <c r="Q972" s="15"/>
    </row>
    <row r="973" spans="2:17" s="25" customFormat="1" x14ac:dyDescent="0.3">
      <c r="B973" s="15" t="str">
        <f>IF(A973="","",VLOOKUP(A973,Tabulka3[[Číslo smlouvy   u pravidelné činnosti]:[Příjmení]],3,0))</f>
        <v/>
      </c>
      <c r="C973" s="15" t="str">
        <f>IF(A973="","",VLOOKUP(A973,Tabulka3[[Číslo smlouvy   u pravidelné činnosti]:[Příjmení]],4,0))</f>
        <v/>
      </c>
      <c r="F973" s="94"/>
      <c r="H973" s="113"/>
      <c r="I973" s="113"/>
      <c r="K973" s="15"/>
      <c r="L973" s="15"/>
      <c r="M973" s="15">
        <f t="shared" si="45"/>
        <v>1</v>
      </c>
      <c r="N973" s="15" t="str">
        <f t="shared" si="46"/>
        <v>-</v>
      </c>
      <c r="O973" s="150">
        <f t="shared" si="47"/>
        <v>0</v>
      </c>
      <c r="P973" s="15" t="str">
        <f>IF(COUNTIF('Personálie dobrovolníků '!U:X,N973)&gt;0,"ANO","")</f>
        <v/>
      </c>
      <c r="Q973" s="15"/>
    </row>
    <row r="974" spans="2:17" s="25" customFormat="1" x14ac:dyDescent="0.3">
      <c r="B974" s="15" t="str">
        <f>IF(A974="","",VLOOKUP(A974,Tabulka3[[Číslo smlouvy   u pravidelné činnosti]:[Příjmení]],3,0))</f>
        <v/>
      </c>
      <c r="C974" s="15" t="str">
        <f>IF(A974="","",VLOOKUP(A974,Tabulka3[[Číslo smlouvy   u pravidelné činnosti]:[Příjmení]],4,0))</f>
        <v/>
      </c>
      <c r="F974" s="94"/>
      <c r="H974" s="113"/>
      <c r="I974" s="113"/>
      <c r="K974" s="15"/>
      <c r="L974" s="15"/>
      <c r="M974" s="15">
        <f t="shared" si="45"/>
        <v>1</v>
      </c>
      <c r="N974" s="15" t="str">
        <f t="shared" si="46"/>
        <v>-</v>
      </c>
      <c r="O974" s="150">
        <f t="shared" si="47"/>
        <v>0</v>
      </c>
      <c r="P974" s="15" t="str">
        <f>IF(COUNTIF('Personálie dobrovolníků '!U:X,N974)&gt;0,"ANO","")</f>
        <v/>
      </c>
      <c r="Q974" s="15"/>
    </row>
    <row r="975" spans="2:17" s="25" customFormat="1" x14ac:dyDescent="0.3">
      <c r="B975" s="15" t="str">
        <f>IF(A975="","",VLOOKUP(A975,Tabulka3[[Číslo smlouvy   u pravidelné činnosti]:[Příjmení]],3,0))</f>
        <v/>
      </c>
      <c r="C975" s="15" t="str">
        <f>IF(A975="","",VLOOKUP(A975,Tabulka3[[Číslo smlouvy   u pravidelné činnosti]:[Příjmení]],4,0))</f>
        <v/>
      </c>
      <c r="F975" s="94"/>
      <c r="H975" s="113"/>
      <c r="I975" s="113"/>
      <c r="K975" s="15"/>
      <c r="L975" s="15"/>
      <c r="M975" s="15">
        <f t="shared" si="45"/>
        <v>1</v>
      </c>
      <c r="N975" s="15" t="str">
        <f t="shared" si="46"/>
        <v>-</v>
      </c>
      <c r="O975" s="150">
        <f t="shared" si="47"/>
        <v>0</v>
      </c>
      <c r="P975" s="15" t="str">
        <f>IF(COUNTIF('Personálie dobrovolníků '!U:X,N975)&gt;0,"ANO","")</f>
        <v/>
      </c>
      <c r="Q975" s="15"/>
    </row>
    <row r="976" spans="2:17" s="25" customFormat="1" x14ac:dyDescent="0.3">
      <c r="B976" s="15" t="str">
        <f>IF(A976="","",VLOOKUP(A976,Tabulka3[[Číslo smlouvy   u pravidelné činnosti]:[Příjmení]],3,0))</f>
        <v/>
      </c>
      <c r="C976" s="15" t="str">
        <f>IF(A976="","",VLOOKUP(A976,Tabulka3[[Číslo smlouvy   u pravidelné činnosti]:[Příjmení]],4,0))</f>
        <v/>
      </c>
      <c r="F976" s="94"/>
      <c r="H976" s="113"/>
      <c r="I976" s="113"/>
      <c r="K976" s="15"/>
      <c r="L976" s="15"/>
      <c r="M976" s="15">
        <f t="shared" si="45"/>
        <v>1</v>
      </c>
      <c r="N976" s="15" t="str">
        <f t="shared" si="46"/>
        <v>-</v>
      </c>
      <c r="O976" s="150">
        <f t="shared" si="47"/>
        <v>0</v>
      </c>
      <c r="P976" s="15" t="str">
        <f>IF(COUNTIF('Personálie dobrovolníků '!U:X,N976)&gt;0,"ANO","")</f>
        <v/>
      </c>
      <c r="Q976" s="15"/>
    </row>
    <row r="977" spans="2:17" s="25" customFormat="1" x14ac:dyDescent="0.3">
      <c r="B977" s="15" t="str">
        <f>IF(A977="","",VLOOKUP(A977,Tabulka3[[Číslo smlouvy   u pravidelné činnosti]:[Příjmení]],3,0))</f>
        <v/>
      </c>
      <c r="C977" s="15" t="str">
        <f>IF(A977="","",VLOOKUP(A977,Tabulka3[[Číslo smlouvy   u pravidelné činnosti]:[Příjmení]],4,0))</f>
        <v/>
      </c>
      <c r="F977" s="94"/>
      <c r="H977" s="113"/>
      <c r="I977" s="113"/>
      <c r="K977" s="15"/>
      <c r="L977" s="15"/>
      <c r="M977" s="15">
        <f t="shared" si="45"/>
        <v>1</v>
      </c>
      <c r="N977" s="15" t="str">
        <f t="shared" si="46"/>
        <v>-</v>
      </c>
      <c r="O977" s="150">
        <f t="shared" si="47"/>
        <v>0</v>
      </c>
      <c r="P977" s="15" t="str">
        <f>IF(COUNTIF('Personálie dobrovolníků '!U:X,N977)&gt;0,"ANO","")</f>
        <v/>
      </c>
      <c r="Q977" s="15"/>
    </row>
    <row r="978" spans="2:17" s="25" customFormat="1" x14ac:dyDescent="0.3">
      <c r="B978" s="15" t="str">
        <f>IF(A978="","",VLOOKUP(A978,Tabulka3[[Číslo smlouvy   u pravidelné činnosti]:[Příjmení]],3,0))</f>
        <v/>
      </c>
      <c r="C978" s="15" t="str">
        <f>IF(A978="","",VLOOKUP(A978,Tabulka3[[Číslo smlouvy   u pravidelné činnosti]:[Příjmení]],4,0))</f>
        <v/>
      </c>
      <c r="F978" s="94"/>
      <c r="H978" s="113"/>
      <c r="I978" s="113"/>
      <c r="K978" s="15"/>
      <c r="L978" s="15"/>
      <c r="M978" s="15">
        <f t="shared" si="45"/>
        <v>1</v>
      </c>
      <c r="N978" s="15" t="str">
        <f t="shared" si="46"/>
        <v>-</v>
      </c>
      <c r="O978" s="150">
        <f t="shared" si="47"/>
        <v>0</v>
      </c>
      <c r="P978" s="15" t="str">
        <f>IF(COUNTIF('Personálie dobrovolníků '!U:X,N978)&gt;0,"ANO","")</f>
        <v/>
      </c>
      <c r="Q978" s="15"/>
    </row>
    <row r="979" spans="2:17" s="25" customFormat="1" x14ac:dyDescent="0.3">
      <c r="B979" s="15" t="str">
        <f>IF(A979="","",VLOOKUP(A979,Tabulka3[[Číslo smlouvy   u pravidelné činnosti]:[Příjmení]],3,0))</f>
        <v/>
      </c>
      <c r="C979" s="15" t="str">
        <f>IF(A979="","",VLOOKUP(A979,Tabulka3[[Číslo smlouvy   u pravidelné činnosti]:[Příjmení]],4,0))</f>
        <v/>
      </c>
      <c r="F979" s="94"/>
      <c r="H979" s="113"/>
      <c r="I979" s="113"/>
      <c r="K979" s="15"/>
      <c r="L979" s="15"/>
      <c r="M979" s="15">
        <f t="shared" si="45"/>
        <v>1</v>
      </c>
      <c r="N979" s="15" t="str">
        <f t="shared" si="46"/>
        <v>-</v>
      </c>
      <c r="O979" s="150">
        <f t="shared" si="47"/>
        <v>0</v>
      </c>
      <c r="P979" s="15" t="str">
        <f>IF(COUNTIF('Personálie dobrovolníků '!U:X,N979)&gt;0,"ANO","")</f>
        <v/>
      </c>
      <c r="Q979" s="15"/>
    </row>
    <row r="980" spans="2:17" s="25" customFormat="1" x14ac:dyDescent="0.3">
      <c r="B980" s="15" t="str">
        <f>IF(A980="","",VLOOKUP(A980,Tabulka3[[Číslo smlouvy   u pravidelné činnosti]:[Příjmení]],3,0))</f>
        <v/>
      </c>
      <c r="C980" s="15" t="str">
        <f>IF(A980="","",VLOOKUP(A980,Tabulka3[[Číslo smlouvy   u pravidelné činnosti]:[Příjmení]],4,0))</f>
        <v/>
      </c>
      <c r="F980" s="94"/>
      <c r="H980" s="113"/>
      <c r="I980" s="113"/>
      <c r="K980" s="15"/>
      <c r="L980" s="15"/>
      <c r="M980" s="15">
        <f t="shared" si="45"/>
        <v>1</v>
      </c>
      <c r="N980" s="15" t="str">
        <f t="shared" si="46"/>
        <v>-</v>
      </c>
      <c r="O980" s="150">
        <f t="shared" si="47"/>
        <v>0</v>
      </c>
      <c r="P980" s="15" t="str">
        <f>IF(COUNTIF('Personálie dobrovolníků '!U:X,N980)&gt;0,"ANO","")</f>
        <v/>
      </c>
      <c r="Q980" s="15"/>
    </row>
    <row r="981" spans="2:17" s="25" customFormat="1" x14ac:dyDescent="0.3">
      <c r="B981" s="15" t="str">
        <f>IF(A981="","",VLOOKUP(A981,Tabulka3[[Číslo smlouvy   u pravidelné činnosti]:[Příjmení]],3,0))</f>
        <v/>
      </c>
      <c r="C981" s="15" t="str">
        <f>IF(A981="","",VLOOKUP(A981,Tabulka3[[Číslo smlouvy   u pravidelné činnosti]:[Příjmení]],4,0))</f>
        <v/>
      </c>
      <c r="F981" s="94"/>
      <c r="H981" s="113"/>
      <c r="I981" s="113"/>
      <c r="K981" s="15"/>
      <c r="L981" s="15"/>
      <c r="M981" s="15">
        <f t="shared" si="45"/>
        <v>1</v>
      </c>
      <c r="N981" s="15" t="str">
        <f t="shared" si="46"/>
        <v>-</v>
      </c>
      <c r="O981" s="150">
        <f t="shared" si="47"/>
        <v>0</v>
      </c>
      <c r="P981" s="15" t="str">
        <f>IF(COUNTIF('Personálie dobrovolníků '!U:X,N981)&gt;0,"ANO","")</f>
        <v/>
      </c>
      <c r="Q981" s="15"/>
    </row>
    <row r="982" spans="2:17" s="25" customFormat="1" x14ac:dyDescent="0.3">
      <c r="B982" s="15" t="str">
        <f>IF(A982="","",VLOOKUP(A982,Tabulka3[[Číslo smlouvy   u pravidelné činnosti]:[Příjmení]],3,0))</f>
        <v/>
      </c>
      <c r="C982" s="15" t="str">
        <f>IF(A982="","",VLOOKUP(A982,Tabulka3[[Číslo smlouvy   u pravidelné činnosti]:[Příjmení]],4,0))</f>
        <v/>
      </c>
      <c r="F982" s="94"/>
      <c r="H982" s="113"/>
      <c r="I982" s="113"/>
      <c r="K982" s="15"/>
      <c r="L982" s="15"/>
      <c r="M982" s="15">
        <f t="shared" si="45"/>
        <v>1</v>
      </c>
      <c r="N982" s="15" t="str">
        <f t="shared" si="46"/>
        <v>-</v>
      </c>
      <c r="O982" s="150">
        <f t="shared" si="47"/>
        <v>0</v>
      </c>
      <c r="P982" s="15" t="str">
        <f>IF(COUNTIF('Personálie dobrovolníků '!U:X,N982)&gt;0,"ANO","")</f>
        <v/>
      </c>
      <c r="Q982" s="15"/>
    </row>
    <row r="983" spans="2:17" s="25" customFormat="1" x14ac:dyDescent="0.3">
      <c r="B983" s="15" t="str">
        <f>IF(A983="","",VLOOKUP(A983,Tabulka3[[Číslo smlouvy   u pravidelné činnosti]:[Příjmení]],3,0))</f>
        <v/>
      </c>
      <c r="C983" s="15" t="str">
        <f>IF(A983="","",VLOOKUP(A983,Tabulka3[[Číslo smlouvy   u pravidelné činnosti]:[Příjmení]],4,0))</f>
        <v/>
      </c>
      <c r="F983" s="94"/>
      <c r="H983" s="113"/>
      <c r="I983" s="113"/>
      <c r="K983" s="15"/>
      <c r="L983" s="15"/>
      <c r="M983" s="15">
        <f t="shared" si="45"/>
        <v>1</v>
      </c>
      <c r="N983" s="15" t="str">
        <f t="shared" si="46"/>
        <v>-</v>
      </c>
      <c r="O983" s="150">
        <f t="shared" si="47"/>
        <v>0</v>
      </c>
      <c r="P983" s="15" t="str">
        <f>IF(COUNTIF('Personálie dobrovolníků '!U:X,N983)&gt;0,"ANO","")</f>
        <v/>
      </c>
      <c r="Q983" s="15"/>
    </row>
    <row r="984" spans="2:17" s="25" customFormat="1" x14ac:dyDescent="0.3">
      <c r="B984" s="15" t="str">
        <f>IF(A984="","",VLOOKUP(A984,Tabulka3[[Číslo smlouvy   u pravidelné činnosti]:[Příjmení]],3,0))</f>
        <v/>
      </c>
      <c r="C984" s="15" t="str">
        <f>IF(A984="","",VLOOKUP(A984,Tabulka3[[Číslo smlouvy   u pravidelné činnosti]:[Příjmení]],4,0))</f>
        <v/>
      </c>
      <c r="F984" s="94"/>
      <c r="H984" s="113"/>
      <c r="I984" s="113"/>
      <c r="K984" s="15"/>
      <c r="L984" s="15"/>
      <c r="M984" s="15">
        <f t="shared" si="45"/>
        <v>1</v>
      </c>
      <c r="N984" s="15" t="str">
        <f t="shared" si="46"/>
        <v>-</v>
      </c>
      <c r="O984" s="150">
        <f t="shared" si="47"/>
        <v>0</v>
      </c>
      <c r="P984" s="15" t="str">
        <f>IF(COUNTIF('Personálie dobrovolníků '!U:X,N984)&gt;0,"ANO","")</f>
        <v/>
      </c>
      <c r="Q984" s="15"/>
    </row>
    <row r="985" spans="2:17" s="25" customFormat="1" x14ac:dyDescent="0.3">
      <c r="B985" s="15" t="str">
        <f>IF(A985="","",VLOOKUP(A985,Tabulka3[[Číslo smlouvy   u pravidelné činnosti]:[Příjmení]],3,0))</f>
        <v/>
      </c>
      <c r="C985" s="15" t="str">
        <f>IF(A985="","",VLOOKUP(A985,Tabulka3[[Číslo smlouvy   u pravidelné činnosti]:[Příjmení]],4,0))</f>
        <v/>
      </c>
      <c r="F985" s="94"/>
      <c r="H985" s="113"/>
      <c r="I985" s="113"/>
      <c r="K985" s="15"/>
      <c r="L985" s="15"/>
      <c r="M985" s="15">
        <f t="shared" si="45"/>
        <v>1</v>
      </c>
      <c r="N985" s="15" t="str">
        <f t="shared" si="46"/>
        <v>-</v>
      </c>
      <c r="O985" s="150">
        <f t="shared" si="47"/>
        <v>0</v>
      </c>
      <c r="P985" s="15" t="str">
        <f>IF(COUNTIF('Personálie dobrovolníků '!U:X,N985)&gt;0,"ANO","")</f>
        <v/>
      </c>
      <c r="Q985" s="15"/>
    </row>
    <row r="986" spans="2:17" s="25" customFormat="1" x14ac:dyDescent="0.3">
      <c r="B986" s="15" t="str">
        <f>IF(A986="","",VLOOKUP(A986,Tabulka3[[Číslo smlouvy   u pravidelné činnosti]:[Příjmení]],3,0))</f>
        <v/>
      </c>
      <c r="C986" s="15" t="str">
        <f>IF(A986="","",VLOOKUP(A986,Tabulka3[[Číslo smlouvy   u pravidelné činnosti]:[Příjmení]],4,0))</f>
        <v/>
      </c>
      <c r="F986" s="94"/>
      <c r="H986" s="113"/>
      <c r="I986" s="113"/>
      <c r="K986" s="15"/>
      <c r="L986" s="15"/>
      <c r="M986" s="15">
        <f t="shared" si="45"/>
        <v>1</v>
      </c>
      <c r="N986" s="15" t="str">
        <f t="shared" si="46"/>
        <v>-</v>
      </c>
      <c r="O986" s="150">
        <f t="shared" si="47"/>
        <v>0</v>
      </c>
      <c r="P986" s="15" t="str">
        <f>IF(COUNTIF('Personálie dobrovolníků '!U:X,N986)&gt;0,"ANO","")</f>
        <v/>
      </c>
      <c r="Q986" s="15"/>
    </row>
    <row r="987" spans="2:17" s="25" customFormat="1" x14ac:dyDescent="0.3">
      <c r="B987" s="15" t="str">
        <f>IF(A987="","",VLOOKUP(A987,Tabulka3[[Číslo smlouvy   u pravidelné činnosti]:[Příjmení]],3,0))</f>
        <v/>
      </c>
      <c r="C987" s="15" t="str">
        <f>IF(A987="","",VLOOKUP(A987,Tabulka3[[Číslo smlouvy   u pravidelné činnosti]:[Příjmení]],4,0))</f>
        <v/>
      </c>
      <c r="F987" s="94"/>
      <c r="H987" s="113"/>
      <c r="I987" s="113"/>
      <c r="K987" s="15"/>
      <c r="L987" s="15"/>
      <c r="M987" s="15">
        <f t="shared" si="45"/>
        <v>1</v>
      </c>
      <c r="N987" s="15" t="str">
        <f t="shared" si="46"/>
        <v>-</v>
      </c>
      <c r="O987" s="150">
        <f t="shared" si="47"/>
        <v>0</v>
      </c>
      <c r="P987" s="15" t="str">
        <f>IF(COUNTIF('Personálie dobrovolníků '!U:X,N987)&gt;0,"ANO","")</f>
        <v/>
      </c>
      <c r="Q987" s="15"/>
    </row>
    <row r="988" spans="2:17" s="25" customFormat="1" x14ac:dyDescent="0.3">
      <c r="B988" s="15" t="str">
        <f>IF(A988="","",VLOOKUP(A988,Tabulka3[[Číslo smlouvy   u pravidelné činnosti]:[Příjmení]],3,0))</f>
        <v/>
      </c>
      <c r="C988" s="15" t="str">
        <f>IF(A988="","",VLOOKUP(A988,Tabulka3[[Číslo smlouvy   u pravidelné činnosti]:[Příjmení]],4,0))</f>
        <v/>
      </c>
      <c r="F988" s="94"/>
      <c r="H988" s="113"/>
      <c r="I988" s="113"/>
      <c r="K988" s="15"/>
      <c r="L988" s="15"/>
      <c r="M988" s="15">
        <f t="shared" si="45"/>
        <v>1</v>
      </c>
      <c r="N988" s="15" t="str">
        <f t="shared" si="46"/>
        <v>-</v>
      </c>
      <c r="O988" s="150">
        <f t="shared" si="47"/>
        <v>0</v>
      </c>
      <c r="P988" s="15" t="str">
        <f>IF(COUNTIF('Personálie dobrovolníků '!U:X,N988)&gt;0,"ANO","")</f>
        <v/>
      </c>
      <c r="Q988" s="15"/>
    </row>
    <row r="989" spans="2:17" s="25" customFormat="1" x14ac:dyDescent="0.3">
      <c r="B989" s="15" t="str">
        <f>IF(A989="","",VLOOKUP(A989,Tabulka3[[Číslo smlouvy   u pravidelné činnosti]:[Příjmení]],3,0))</f>
        <v/>
      </c>
      <c r="C989" s="15" t="str">
        <f>IF(A989="","",VLOOKUP(A989,Tabulka3[[Číslo smlouvy   u pravidelné činnosti]:[Příjmení]],4,0))</f>
        <v/>
      </c>
      <c r="F989" s="94"/>
      <c r="H989" s="113"/>
      <c r="I989" s="113"/>
      <c r="K989" s="15"/>
      <c r="L989" s="15"/>
      <c r="M989" s="15">
        <f t="shared" si="45"/>
        <v>1</v>
      </c>
      <c r="N989" s="15" t="str">
        <f t="shared" si="46"/>
        <v>-</v>
      </c>
      <c r="O989" s="150">
        <f t="shared" si="47"/>
        <v>0</v>
      </c>
      <c r="P989" s="15" t="str">
        <f>IF(COUNTIF('Personálie dobrovolníků '!U:X,N989)&gt;0,"ANO","")</f>
        <v/>
      </c>
      <c r="Q989" s="15"/>
    </row>
    <row r="990" spans="2:17" s="25" customFormat="1" x14ac:dyDescent="0.3">
      <c r="B990" s="15" t="str">
        <f>IF(A990="","",VLOOKUP(A990,Tabulka3[[Číslo smlouvy   u pravidelné činnosti]:[Příjmení]],3,0))</f>
        <v/>
      </c>
      <c r="C990" s="15" t="str">
        <f>IF(A990="","",VLOOKUP(A990,Tabulka3[[Číslo smlouvy   u pravidelné činnosti]:[Příjmení]],4,0))</f>
        <v/>
      </c>
      <c r="F990" s="94"/>
      <c r="H990" s="113"/>
      <c r="I990" s="113"/>
      <c r="K990" s="15"/>
      <c r="L990" s="15"/>
      <c r="M990" s="15">
        <f t="shared" si="45"/>
        <v>1</v>
      </c>
      <c r="N990" s="15" t="str">
        <f t="shared" si="46"/>
        <v>-</v>
      </c>
      <c r="O990" s="150">
        <f t="shared" si="47"/>
        <v>0</v>
      </c>
      <c r="P990" s="15" t="str">
        <f>IF(COUNTIF('Personálie dobrovolníků '!U:X,N990)&gt;0,"ANO","")</f>
        <v/>
      </c>
      <c r="Q990" s="15"/>
    </row>
    <row r="991" spans="2:17" s="25" customFormat="1" x14ac:dyDescent="0.3">
      <c r="B991" s="15" t="str">
        <f>IF(A991="","",VLOOKUP(A991,Tabulka3[[Číslo smlouvy   u pravidelné činnosti]:[Příjmení]],3,0))</f>
        <v/>
      </c>
      <c r="C991" s="15" t="str">
        <f>IF(A991="","",VLOOKUP(A991,Tabulka3[[Číslo smlouvy   u pravidelné činnosti]:[Příjmení]],4,0))</f>
        <v/>
      </c>
      <c r="F991" s="94"/>
      <c r="H991" s="113"/>
      <c r="I991" s="113"/>
      <c r="K991" s="15"/>
      <c r="L991" s="15"/>
      <c r="M991" s="15">
        <f t="shared" si="45"/>
        <v>1</v>
      </c>
      <c r="N991" s="15" t="str">
        <f t="shared" si="46"/>
        <v>-</v>
      </c>
      <c r="O991" s="150">
        <f t="shared" si="47"/>
        <v>0</v>
      </c>
      <c r="P991" s="15" t="str">
        <f>IF(COUNTIF('Personálie dobrovolníků '!U:X,N991)&gt;0,"ANO","")</f>
        <v/>
      </c>
      <c r="Q991" s="15"/>
    </row>
    <row r="992" spans="2:17" s="25" customFormat="1" x14ac:dyDescent="0.3">
      <c r="B992" s="15" t="str">
        <f>IF(A992="","",VLOOKUP(A992,Tabulka3[[Číslo smlouvy   u pravidelné činnosti]:[Příjmení]],3,0))</f>
        <v/>
      </c>
      <c r="C992" s="15" t="str">
        <f>IF(A992="","",VLOOKUP(A992,Tabulka3[[Číslo smlouvy   u pravidelné činnosti]:[Příjmení]],4,0))</f>
        <v/>
      </c>
      <c r="F992" s="94"/>
      <c r="H992" s="113"/>
      <c r="I992" s="113"/>
      <c r="K992" s="15"/>
      <c r="L992" s="15"/>
      <c r="M992" s="15">
        <f t="shared" si="45"/>
        <v>1</v>
      </c>
      <c r="N992" s="15" t="str">
        <f t="shared" si="46"/>
        <v>-</v>
      </c>
      <c r="O992" s="150">
        <f t="shared" si="47"/>
        <v>0</v>
      </c>
      <c r="P992" s="15" t="str">
        <f>IF(COUNTIF('Personálie dobrovolníků '!U:X,N992)&gt;0,"ANO","")</f>
        <v/>
      </c>
      <c r="Q992" s="15"/>
    </row>
    <row r="993" spans="2:17" s="25" customFormat="1" x14ac:dyDescent="0.3">
      <c r="B993" s="15" t="str">
        <f>IF(A993="","",VLOOKUP(A993,Tabulka3[[Číslo smlouvy   u pravidelné činnosti]:[Příjmení]],3,0))</f>
        <v/>
      </c>
      <c r="C993" s="15" t="str">
        <f>IF(A993="","",VLOOKUP(A993,Tabulka3[[Číslo smlouvy   u pravidelné činnosti]:[Příjmení]],4,0))</f>
        <v/>
      </c>
      <c r="F993" s="94"/>
      <c r="H993" s="113"/>
      <c r="I993" s="113"/>
      <c r="K993" s="15"/>
      <c r="L993" s="15"/>
      <c r="M993" s="15">
        <f t="shared" si="45"/>
        <v>1</v>
      </c>
      <c r="N993" s="15" t="str">
        <f t="shared" si="46"/>
        <v>-</v>
      </c>
      <c r="O993" s="150">
        <f t="shared" si="47"/>
        <v>0</v>
      </c>
      <c r="P993" s="15" t="str">
        <f>IF(COUNTIF('Personálie dobrovolníků '!U:X,N993)&gt;0,"ANO","")</f>
        <v/>
      </c>
      <c r="Q993" s="15"/>
    </row>
    <row r="994" spans="2:17" s="25" customFormat="1" x14ac:dyDescent="0.3">
      <c r="B994" s="15" t="str">
        <f>IF(A994="","",VLOOKUP(A994,Tabulka3[[Číslo smlouvy   u pravidelné činnosti]:[Příjmení]],3,0))</f>
        <v/>
      </c>
      <c r="C994" s="15" t="str">
        <f>IF(A994="","",VLOOKUP(A994,Tabulka3[[Číslo smlouvy   u pravidelné činnosti]:[Příjmení]],4,0))</f>
        <v/>
      </c>
      <c r="F994" s="94"/>
      <c r="H994" s="113"/>
      <c r="I994" s="113"/>
      <c r="K994" s="15"/>
      <c r="L994" s="15"/>
      <c r="M994" s="15">
        <f t="shared" si="45"/>
        <v>1</v>
      </c>
      <c r="N994" s="15" t="str">
        <f t="shared" si="46"/>
        <v>-</v>
      </c>
      <c r="O994" s="150">
        <f t="shared" si="47"/>
        <v>0</v>
      </c>
      <c r="P994" s="15" t="str">
        <f>IF(COUNTIF('Personálie dobrovolníků '!U:X,N994)&gt;0,"ANO","")</f>
        <v/>
      </c>
      <c r="Q994" s="15"/>
    </row>
    <row r="995" spans="2:17" s="25" customFormat="1" x14ac:dyDescent="0.3">
      <c r="B995" s="15" t="str">
        <f>IF(A995="","",VLOOKUP(A995,Tabulka3[[Číslo smlouvy   u pravidelné činnosti]:[Příjmení]],3,0))</f>
        <v/>
      </c>
      <c r="C995" s="15" t="str">
        <f>IF(A995="","",VLOOKUP(A995,Tabulka3[[Číslo smlouvy   u pravidelné činnosti]:[Příjmení]],4,0))</f>
        <v/>
      </c>
      <c r="F995" s="94"/>
      <c r="H995" s="113"/>
      <c r="I995" s="113"/>
      <c r="K995" s="15"/>
      <c r="L995" s="15"/>
      <c r="M995" s="15">
        <f t="shared" si="45"/>
        <v>1</v>
      </c>
      <c r="N995" s="15" t="str">
        <f t="shared" si="46"/>
        <v>-</v>
      </c>
      <c r="O995" s="150">
        <f t="shared" si="47"/>
        <v>0</v>
      </c>
      <c r="P995" s="15" t="str">
        <f>IF(COUNTIF('Personálie dobrovolníků '!U:X,N995)&gt;0,"ANO","")</f>
        <v/>
      </c>
      <c r="Q995" s="15"/>
    </row>
    <row r="996" spans="2:17" s="25" customFormat="1" x14ac:dyDescent="0.3">
      <c r="B996" s="15" t="str">
        <f>IF(A996="","",VLOOKUP(A996,Tabulka3[[Číslo smlouvy   u pravidelné činnosti]:[Příjmení]],3,0))</f>
        <v/>
      </c>
      <c r="C996" s="15" t="str">
        <f>IF(A996="","",VLOOKUP(A996,Tabulka3[[Číslo smlouvy   u pravidelné činnosti]:[Příjmení]],4,0))</f>
        <v/>
      </c>
      <c r="F996" s="94"/>
      <c r="H996" s="113"/>
      <c r="I996" s="113"/>
      <c r="K996" s="15"/>
      <c r="L996" s="15"/>
      <c r="M996" s="15">
        <f t="shared" si="45"/>
        <v>1</v>
      </c>
      <c r="N996" s="15" t="str">
        <f t="shared" si="46"/>
        <v>-</v>
      </c>
      <c r="O996" s="150">
        <f t="shared" si="47"/>
        <v>0</v>
      </c>
      <c r="P996" s="15" t="str">
        <f>IF(COUNTIF('Personálie dobrovolníků '!U:X,N996)&gt;0,"ANO","")</f>
        <v/>
      </c>
      <c r="Q996" s="15"/>
    </row>
    <row r="997" spans="2:17" s="25" customFormat="1" x14ac:dyDescent="0.3">
      <c r="B997" s="15" t="str">
        <f>IF(A997="","",VLOOKUP(A997,Tabulka3[[Číslo smlouvy   u pravidelné činnosti]:[Příjmení]],3,0))</f>
        <v/>
      </c>
      <c r="C997" s="15" t="str">
        <f>IF(A997="","",VLOOKUP(A997,Tabulka3[[Číslo smlouvy   u pravidelné činnosti]:[Příjmení]],4,0))</f>
        <v/>
      </c>
      <c r="F997" s="94"/>
      <c r="H997" s="113"/>
      <c r="I997" s="113"/>
      <c r="K997" s="15"/>
      <c r="L997" s="15"/>
      <c r="M997" s="15">
        <f t="shared" si="45"/>
        <v>1</v>
      </c>
      <c r="N997" s="15" t="str">
        <f t="shared" si="46"/>
        <v>-</v>
      </c>
      <c r="O997" s="150">
        <f t="shared" si="47"/>
        <v>0</v>
      </c>
      <c r="P997" s="15" t="str">
        <f>IF(COUNTIF('Personálie dobrovolníků '!U:X,N997)&gt;0,"ANO","")</f>
        <v/>
      </c>
      <c r="Q997" s="15"/>
    </row>
    <row r="998" spans="2:17" s="25" customFormat="1" x14ac:dyDescent="0.3">
      <c r="B998" s="15" t="str">
        <f>IF(A998="","",VLOOKUP(A998,Tabulka3[[Číslo smlouvy   u pravidelné činnosti]:[Příjmení]],3,0))</f>
        <v/>
      </c>
      <c r="C998" s="15" t="str">
        <f>IF(A998="","",VLOOKUP(A998,Tabulka3[[Číslo smlouvy   u pravidelné činnosti]:[Příjmení]],4,0))</f>
        <v/>
      </c>
      <c r="F998" s="94"/>
      <c r="H998" s="113"/>
      <c r="I998" s="113"/>
      <c r="K998" s="15"/>
      <c r="L998" s="15"/>
      <c r="M998" s="15">
        <f t="shared" si="45"/>
        <v>1</v>
      </c>
      <c r="N998" s="15" t="str">
        <f t="shared" si="46"/>
        <v>-</v>
      </c>
      <c r="O998" s="150">
        <f t="shared" si="47"/>
        <v>0</v>
      </c>
      <c r="P998" s="15" t="str">
        <f>IF(COUNTIF('Personálie dobrovolníků '!U:X,N998)&gt;0,"ANO","")</f>
        <v/>
      </c>
      <c r="Q998" s="15"/>
    </row>
    <row r="999" spans="2:17" s="25" customFormat="1" x14ac:dyDescent="0.3">
      <c r="B999" s="15" t="str">
        <f>IF(A999="","",VLOOKUP(A999,Tabulka3[[Číslo smlouvy   u pravidelné činnosti]:[Příjmení]],3,0))</f>
        <v/>
      </c>
      <c r="C999" s="15" t="str">
        <f>IF(A999="","",VLOOKUP(A999,Tabulka3[[Číslo smlouvy   u pravidelné činnosti]:[Příjmení]],4,0))</f>
        <v/>
      </c>
      <c r="F999" s="94"/>
      <c r="H999" s="113"/>
      <c r="I999" s="113"/>
      <c r="K999" s="15"/>
      <c r="L999" s="15"/>
      <c r="M999" s="15">
        <f t="shared" si="45"/>
        <v>1</v>
      </c>
      <c r="N999" s="15" t="str">
        <f t="shared" si="46"/>
        <v>-</v>
      </c>
      <c r="O999" s="150">
        <f t="shared" si="47"/>
        <v>0</v>
      </c>
      <c r="P999" s="15" t="str">
        <f>IF(COUNTIF('Personálie dobrovolníků '!U:X,N999)&gt;0,"ANO","")</f>
        <v/>
      </c>
      <c r="Q999" s="15"/>
    </row>
    <row r="1000" spans="2:17" s="25" customFormat="1" x14ac:dyDescent="0.3">
      <c r="B1000" s="15" t="str">
        <f>IF(A1000="","",VLOOKUP(A1000,Tabulka3[[Číslo smlouvy   u pravidelné činnosti]:[Příjmení]],3,0))</f>
        <v/>
      </c>
      <c r="C1000" s="15" t="str">
        <f>IF(A1000="","",VLOOKUP(A1000,Tabulka3[[Číslo smlouvy   u pravidelné činnosti]:[Příjmení]],4,0))</f>
        <v/>
      </c>
      <c r="F1000" s="94"/>
      <c r="H1000" s="113"/>
      <c r="I1000" s="113"/>
      <c r="K1000" s="15"/>
      <c r="L1000" s="15"/>
      <c r="M1000" s="15">
        <f t="shared" si="45"/>
        <v>1</v>
      </c>
      <c r="N1000" s="15" t="str">
        <f t="shared" si="46"/>
        <v>-</v>
      </c>
      <c r="O1000" s="150">
        <f t="shared" si="47"/>
        <v>0</v>
      </c>
      <c r="P1000" s="15" t="str">
        <f>IF(COUNTIF('Personálie dobrovolníků '!U:X,N1000)&gt;0,"ANO","")</f>
        <v/>
      </c>
      <c r="Q1000" s="15"/>
    </row>
    <row r="1001" spans="2:17" s="25" customFormat="1" x14ac:dyDescent="0.3">
      <c r="B1001" s="15" t="str">
        <f>IF(A1001="","",VLOOKUP(A1001,Tabulka3[[Číslo smlouvy   u pravidelné činnosti]:[Příjmení]],3,0))</f>
        <v/>
      </c>
      <c r="C1001" s="15" t="str">
        <f>IF(A1001="","",VLOOKUP(A1001,Tabulka3[[Číslo smlouvy   u pravidelné činnosti]:[Příjmení]],4,0))</f>
        <v/>
      </c>
      <c r="F1001" s="94"/>
      <c r="H1001" s="113"/>
      <c r="I1001" s="113"/>
      <c r="K1001" s="15"/>
      <c r="L1001" s="15"/>
      <c r="M1001" s="15">
        <f t="shared" si="45"/>
        <v>1</v>
      </c>
      <c r="N1001" s="15" t="str">
        <f t="shared" si="46"/>
        <v>-</v>
      </c>
      <c r="O1001" s="150">
        <f t="shared" si="47"/>
        <v>0</v>
      </c>
      <c r="P1001" s="15" t="str">
        <f>IF(COUNTIF('Personálie dobrovolníků '!U:X,N1001)&gt;0,"ANO","")</f>
        <v/>
      </c>
      <c r="Q1001" s="15"/>
    </row>
    <row r="1002" spans="2:17" s="25" customFormat="1" x14ac:dyDescent="0.3">
      <c r="B1002" s="15" t="str">
        <f>IF(A1002="","",VLOOKUP(A1002,Tabulka3[[Číslo smlouvy   u pravidelné činnosti]:[Příjmení]],3,0))</f>
        <v/>
      </c>
      <c r="C1002" s="15" t="str">
        <f>IF(A1002="","",VLOOKUP(A1002,Tabulka3[[Číslo smlouvy   u pravidelné činnosti]:[Příjmení]],4,0))</f>
        <v/>
      </c>
      <c r="F1002" s="94"/>
      <c r="H1002" s="113"/>
      <c r="I1002" s="113"/>
      <c r="K1002" s="15"/>
      <c r="L1002" s="15"/>
      <c r="M1002" s="15">
        <f t="shared" si="45"/>
        <v>1</v>
      </c>
      <c r="N1002" s="15" t="str">
        <f t="shared" si="46"/>
        <v>-</v>
      </c>
      <c r="O1002" s="150">
        <f t="shared" si="47"/>
        <v>0</v>
      </c>
      <c r="P1002" s="15" t="str">
        <f>IF(COUNTIF('Personálie dobrovolníků '!U:X,N1002)&gt;0,"ANO","")</f>
        <v/>
      </c>
      <c r="Q1002" s="15"/>
    </row>
    <row r="1003" spans="2:17" s="25" customFormat="1" x14ac:dyDescent="0.3">
      <c r="B1003" s="15" t="str">
        <f>IF(A1003="","",VLOOKUP(A1003,Tabulka3[[Číslo smlouvy   u pravidelné činnosti]:[Příjmení]],3,0))</f>
        <v/>
      </c>
      <c r="C1003" s="15" t="str">
        <f>IF(A1003="","",VLOOKUP(A1003,Tabulka3[[Číslo smlouvy   u pravidelné činnosti]:[Příjmení]],4,0))</f>
        <v/>
      </c>
      <c r="F1003" s="94"/>
      <c r="H1003" s="113"/>
      <c r="I1003" s="113"/>
      <c r="K1003" s="15"/>
      <c r="L1003" s="15"/>
      <c r="M1003" s="15">
        <f t="shared" si="45"/>
        <v>1</v>
      </c>
      <c r="N1003" s="15" t="str">
        <f t="shared" si="46"/>
        <v>-</v>
      </c>
      <c r="O1003" s="150">
        <f t="shared" si="47"/>
        <v>0</v>
      </c>
      <c r="P1003" s="15" t="str">
        <f>IF(COUNTIF('Personálie dobrovolníků '!U:X,N1003)&gt;0,"ANO","")</f>
        <v/>
      </c>
      <c r="Q1003" s="15"/>
    </row>
    <row r="1004" spans="2:17" s="25" customFormat="1" x14ac:dyDescent="0.3">
      <c r="B1004" s="15" t="str">
        <f>IF(A1004="","",VLOOKUP(A1004,Tabulka3[[Číslo smlouvy   u pravidelné činnosti]:[Příjmení]],3,0))</f>
        <v/>
      </c>
      <c r="C1004" s="15" t="str">
        <f>IF(A1004="","",VLOOKUP(A1004,Tabulka3[[Číslo smlouvy   u pravidelné činnosti]:[Příjmení]],4,0))</f>
        <v/>
      </c>
      <c r="F1004" s="94"/>
      <c r="H1004" s="113"/>
      <c r="I1004" s="113"/>
      <c r="K1004" s="15"/>
      <c r="L1004" s="15"/>
      <c r="M1004" s="15">
        <f t="shared" si="45"/>
        <v>1</v>
      </c>
      <c r="N1004" s="15" t="str">
        <f t="shared" si="46"/>
        <v>-</v>
      </c>
      <c r="O1004" s="150">
        <f t="shared" si="47"/>
        <v>0</v>
      </c>
      <c r="P1004" s="15" t="str">
        <f>IF(COUNTIF('Personálie dobrovolníků '!U:X,N1004)&gt;0,"ANO","")</f>
        <v/>
      </c>
      <c r="Q1004" s="15"/>
    </row>
    <row r="1005" spans="2:17" s="25" customFormat="1" x14ac:dyDescent="0.3">
      <c r="B1005" s="15" t="str">
        <f>IF(A1005="","",VLOOKUP(A1005,Tabulka3[[Číslo smlouvy   u pravidelné činnosti]:[Příjmení]],3,0))</f>
        <v/>
      </c>
      <c r="C1005" s="15" t="str">
        <f>IF(A1005="","",VLOOKUP(A1005,Tabulka3[[Číslo smlouvy   u pravidelné činnosti]:[Příjmení]],4,0))</f>
        <v/>
      </c>
      <c r="F1005" s="94"/>
      <c r="H1005" s="113"/>
      <c r="I1005" s="113"/>
      <c r="K1005" s="15"/>
      <c r="L1005" s="15"/>
      <c r="M1005" s="15">
        <f t="shared" si="45"/>
        <v>1</v>
      </c>
      <c r="N1005" s="15" t="str">
        <f t="shared" si="46"/>
        <v>-</v>
      </c>
      <c r="O1005" s="150">
        <f t="shared" si="47"/>
        <v>0</v>
      </c>
      <c r="P1005" s="15" t="str">
        <f>IF(COUNTIF('Personálie dobrovolníků '!U:X,N1005)&gt;0,"ANO","")</f>
        <v/>
      </c>
      <c r="Q1005" s="15"/>
    </row>
    <row r="1006" spans="2:17" s="25" customFormat="1" x14ac:dyDescent="0.3">
      <c r="B1006" s="15" t="str">
        <f>IF(A1006="","",VLOOKUP(A1006,Tabulka3[[Číslo smlouvy   u pravidelné činnosti]:[Příjmení]],3,0))</f>
        <v/>
      </c>
      <c r="C1006" s="15" t="str">
        <f>IF(A1006="","",VLOOKUP(A1006,Tabulka3[[Číslo smlouvy   u pravidelné činnosti]:[Příjmení]],4,0))</f>
        <v/>
      </c>
      <c r="F1006" s="94"/>
      <c r="H1006" s="113"/>
      <c r="I1006" s="113"/>
      <c r="K1006" s="15"/>
      <c r="L1006" s="15"/>
      <c r="M1006" s="15">
        <f t="shared" si="45"/>
        <v>1</v>
      </c>
      <c r="N1006" s="15" t="str">
        <f t="shared" si="46"/>
        <v>-</v>
      </c>
      <c r="O1006" s="150">
        <f t="shared" si="47"/>
        <v>0</v>
      </c>
      <c r="P1006" s="15" t="str">
        <f>IF(COUNTIF('Personálie dobrovolníků '!U:X,N1006)&gt;0,"ANO","")</f>
        <v/>
      </c>
      <c r="Q1006" s="15"/>
    </row>
    <row r="1007" spans="2:17" s="25" customFormat="1" x14ac:dyDescent="0.3">
      <c r="B1007" s="15" t="str">
        <f>IF(A1007="","",VLOOKUP(A1007,Tabulka3[[Číslo smlouvy   u pravidelné činnosti]:[Příjmení]],3,0))</f>
        <v/>
      </c>
      <c r="C1007" s="15" t="str">
        <f>IF(A1007="","",VLOOKUP(A1007,Tabulka3[[Číslo smlouvy   u pravidelné činnosti]:[Příjmení]],4,0))</f>
        <v/>
      </c>
      <c r="F1007" s="94"/>
      <c r="H1007" s="113"/>
      <c r="I1007" s="113"/>
      <c r="K1007" s="15"/>
      <c r="L1007" s="15"/>
      <c r="M1007" s="15">
        <f t="shared" si="45"/>
        <v>1</v>
      </c>
      <c r="N1007" s="15" t="str">
        <f t="shared" si="46"/>
        <v>-</v>
      </c>
      <c r="O1007" s="150">
        <f t="shared" si="47"/>
        <v>0</v>
      </c>
      <c r="P1007" s="15" t="str">
        <f>IF(COUNTIF('Personálie dobrovolníků '!U:X,N1007)&gt;0,"ANO","")</f>
        <v/>
      </c>
      <c r="Q1007" s="15"/>
    </row>
    <row r="1008" spans="2:17" s="25" customFormat="1" x14ac:dyDescent="0.3">
      <c r="B1008" s="15" t="str">
        <f>IF(A1008="","",VLOOKUP(A1008,Tabulka3[[Číslo smlouvy   u pravidelné činnosti]:[Příjmení]],3,0))</f>
        <v/>
      </c>
      <c r="C1008" s="15" t="str">
        <f>IF(A1008="","",VLOOKUP(A1008,Tabulka3[[Číslo smlouvy   u pravidelné činnosti]:[Příjmení]],4,0))</f>
        <v/>
      </c>
      <c r="F1008" s="94"/>
      <c r="H1008" s="113"/>
      <c r="I1008" s="113"/>
      <c r="K1008" s="15"/>
      <c r="L1008" s="15"/>
      <c r="M1008" s="15">
        <f t="shared" si="45"/>
        <v>1</v>
      </c>
      <c r="N1008" s="15" t="str">
        <f t="shared" si="46"/>
        <v>-</v>
      </c>
      <c r="O1008" s="150">
        <f t="shared" si="47"/>
        <v>0</v>
      </c>
      <c r="P1008" s="15" t="str">
        <f>IF(COUNTIF('Personálie dobrovolníků '!U:X,N1008)&gt;0,"ANO","")</f>
        <v/>
      </c>
      <c r="Q1008" s="15"/>
    </row>
    <row r="1009" spans="2:17" s="25" customFormat="1" x14ac:dyDescent="0.3">
      <c r="B1009" s="15" t="str">
        <f>IF(A1009="","",VLOOKUP(A1009,Tabulka3[[Číslo smlouvy   u pravidelné činnosti]:[Příjmení]],3,0))</f>
        <v/>
      </c>
      <c r="C1009" s="15" t="str">
        <f>IF(A1009="","",VLOOKUP(A1009,Tabulka3[[Číslo smlouvy   u pravidelné činnosti]:[Příjmení]],4,0))</f>
        <v/>
      </c>
      <c r="F1009" s="94"/>
      <c r="H1009" s="113"/>
      <c r="I1009" s="113"/>
      <c r="K1009" s="15"/>
      <c r="L1009" s="15"/>
      <c r="M1009" s="15">
        <f t="shared" si="45"/>
        <v>1</v>
      </c>
      <c r="N1009" s="15" t="str">
        <f t="shared" si="46"/>
        <v>-</v>
      </c>
      <c r="O1009" s="150">
        <f t="shared" si="47"/>
        <v>0</v>
      </c>
      <c r="P1009" s="15" t="str">
        <f>IF(COUNTIF('Personálie dobrovolníků '!U:X,N1009)&gt;0,"ANO","")</f>
        <v/>
      </c>
      <c r="Q1009" s="15"/>
    </row>
    <row r="1010" spans="2:17" s="25" customFormat="1" x14ac:dyDescent="0.3">
      <c r="B1010" s="15" t="str">
        <f>IF(A1010="","",VLOOKUP(A1010,Tabulka3[[Číslo smlouvy   u pravidelné činnosti]:[Příjmení]],3,0))</f>
        <v/>
      </c>
      <c r="C1010" s="15" t="str">
        <f>IF(A1010="","",VLOOKUP(A1010,Tabulka3[[Číslo smlouvy   u pravidelné činnosti]:[Příjmení]],4,0))</f>
        <v/>
      </c>
      <c r="F1010" s="94"/>
      <c r="H1010" s="113"/>
      <c r="I1010" s="113"/>
      <c r="K1010" s="15"/>
      <c r="L1010" s="15"/>
      <c r="M1010" s="15">
        <f t="shared" si="45"/>
        <v>1</v>
      </c>
      <c r="N1010" s="15" t="str">
        <f t="shared" si="46"/>
        <v>-</v>
      </c>
      <c r="O1010" s="150">
        <f t="shared" si="47"/>
        <v>0</v>
      </c>
      <c r="P1010" s="15" t="str">
        <f>IF(COUNTIF('Personálie dobrovolníků '!U:X,N1010)&gt;0,"ANO","")</f>
        <v/>
      </c>
      <c r="Q1010" s="15"/>
    </row>
    <row r="1011" spans="2:17" s="25" customFormat="1" x14ac:dyDescent="0.3">
      <c r="B1011" s="15" t="str">
        <f>IF(A1011="","",VLOOKUP(A1011,Tabulka3[[Číslo smlouvy   u pravidelné činnosti]:[Příjmení]],3,0))</f>
        <v/>
      </c>
      <c r="C1011" s="15" t="str">
        <f>IF(A1011="","",VLOOKUP(A1011,Tabulka3[[Číslo smlouvy   u pravidelné činnosti]:[Příjmení]],4,0))</f>
        <v/>
      </c>
      <c r="F1011" s="94"/>
      <c r="H1011" s="113"/>
      <c r="I1011" s="113"/>
      <c r="K1011" s="15"/>
      <c r="L1011" s="15"/>
      <c r="M1011" s="15">
        <f t="shared" si="45"/>
        <v>1</v>
      </c>
      <c r="N1011" s="15" t="str">
        <f t="shared" si="46"/>
        <v>-</v>
      </c>
      <c r="O1011" s="150">
        <f t="shared" si="47"/>
        <v>0</v>
      </c>
      <c r="P1011" s="15" t="str">
        <f>IF(COUNTIF('Personálie dobrovolníků '!U:X,N1011)&gt;0,"ANO","")</f>
        <v/>
      </c>
      <c r="Q1011" s="15"/>
    </row>
    <row r="1012" spans="2:17" s="25" customFormat="1" x14ac:dyDescent="0.3">
      <c r="B1012" s="15" t="str">
        <f>IF(A1012="","",VLOOKUP(A1012,Tabulka3[[Číslo smlouvy   u pravidelné činnosti]:[Příjmení]],3,0))</f>
        <v/>
      </c>
      <c r="C1012" s="15" t="str">
        <f>IF(A1012="","",VLOOKUP(A1012,Tabulka3[[Číslo smlouvy   u pravidelné činnosti]:[Příjmení]],4,0))</f>
        <v/>
      </c>
      <c r="F1012" s="94"/>
      <c r="H1012" s="113"/>
      <c r="I1012" s="113"/>
      <c r="K1012" s="15"/>
      <c r="L1012" s="15"/>
      <c r="M1012" s="15">
        <f t="shared" si="45"/>
        <v>1</v>
      </c>
      <c r="N1012" s="15" t="str">
        <f t="shared" si="46"/>
        <v>-</v>
      </c>
      <c r="O1012" s="150">
        <f t="shared" si="47"/>
        <v>0</v>
      </c>
      <c r="P1012" s="15" t="str">
        <f>IF(COUNTIF('Personálie dobrovolníků '!U:X,N1012)&gt;0,"ANO","")</f>
        <v/>
      </c>
      <c r="Q1012" s="15"/>
    </row>
    <row r="1013" spans="2:17" s="25" customFormat="1" x14ac:dyDescent="0.3">
      <c r="B1013" s="15" t="str">
        <f>IF(A1013="","",VLOOKUP(A1013,Tabulka3[[Číslo smlouvy   u pravidelné činnosti]:[Příjmení]],3,0))</f>
        <v/>
      </c>
      <c r="C1013" s="15" t="str">
        <f>IF(A1013="","",VLOOKUP(A1013,Tabulka3[[Číslo smlouvy   u pravidelné činnosti]:[Příjmení]],4,0))</f>
        <v/>
      </c>
      <c r="F1013" s="94"/>
      <c r="H1013" s="113"/>
      <c r="I1013" s="113"/>
      <c r="K1013" s="15"/>
      <c r="L1013" s="15"/>
      <c r="M1013" s="15">
        <f t="shared" si="45"/>
        <v>1</v>
      </c>
      <c r="N1013" s="15" t="str">
        <f t="shared" si="46"/>
        <v>-</v>
      </c>
      <c r="O1013" s="150">
        <f t="shared" si="47"/>
        <v>0</v>
      </c>
      <c r="P1013" s="15" t="str">
        <f>IF(COUNTIF('Personálie dobrovolníků '!U:X,N1013)&gt;0,"ANO","")</f>
        <v/>
      </c>
      <c r="Q1013" s="15"/>
    </row>
    <row r="1014" spans="2:17" s="25" customFormat="1" x14ac:dyDescent="0.3">
      <c r="B1014" s="15" t="str">
        <f>IF(A1014="","",VLOOKUP(A1014,Tabulka3[[Číslo smlouvy   u pravidelné činnosti]:[Příjmení]],3,0))</f>
        <v/>
      </c>
      <c r="C1014" s="15" t="str">
        <f>IF(A1014="","",VLOOKUP(A1014,Tabulka3[[Číslo smlouvy   u pravidelné činnosti]:[Příjmení]],4,0))</f>
        <v/>
      </c>
      <c r="F1014" s="94"/>
      <c r="H1014" s="113"/>
      <c r="I1014" s="113"/>
      <c r="K1014" s="15"/>
      <c r="L1014" s="15"/>
      <c r="M1014" s="15">
        <f t="shared" si="45"/>
        <v>1</v>
      </c>
      <c r="N1014" s="15" t="str">
        <f t="shared" si="46"/>
        <v>-</v>
      </c>
      <c r="O1014" s="150">
        <f t="shared" si="47"/>
        <v>0</v>
      </c>
      <c r="P1014" s="15" t="str">
        <f>IF(COUNTIF('Personálie dobrovolníků '!U:X,N1014)&gt;0,"ANO","")</f>
        <v/>
      </c>
      <c r="Q1014" s="15"/>
    </row>
    <row r="1015" spans="2:17" s="25" customFormat="1" x14ac:dyDescent="0.3">
      <c r="B1015" s="15" t="str">
        <f>IF(A1015="","",VLOOKUP(A1015,Tabulka3[[Číslo smlouvy   u pravidelné činnosti]:[Příjmení]],3,0))</f>
        <v/>
      </c>
      <c r="C1015" s="15" t="str">
        <f>IF(A1015="","",VLOOKUP(A1015,Tabulka3[[Číslo smlouvy   u pravidelné činnosti]:[Příjmení]],4,0))</f>
        <v/>
      </c>
      <c r="F1015" s="94"/>
      <c r="H1015" s="113"/>
      <c r="I1015" s="113"/>
      <c r="K1015" s="15"/>
      <c r="L1015" s="15"/>
      <c r="M1015" s="15">
        <f t="shared" si="45"/>
        <v>1</v>
      </c>
      <c r="N1015" s="15" t="str">
        <f t="shared" si="46"/>
        <v>-</v>
      </c>
      <c r="O1015" s="150">
        <f t="shared" si="47"/>
        <v>0</v>
      </c>
      <c r="P1015" s="15" t="str">
        <f>IF(COUNTIF('Personálie dobrovolníků '!U:X,N1015)&gt;0,"ANO","")</f>
        <v/>
      </c>
      <c r="Q1015" s="15"/>
    </row>
    <row r="1016" spans="2:17" s="25" customFormat="1" x14ac:dyDescent="0.3">
      <c r="B1016" s="15" t="str">
        <f>IF(A1016="","",VLOOKUP(A1016,Tabulka3[[Číslo smlouvy   u pravidelné činnosti]:[Příjmení]],3,0))</f>
        <v/>
      </c>
      <c r="C1016" s="15" t="str">
        <f>IF(A1016="","",VLOOKUP(A1016,Tabulka3[[Číslo smlouvy   u pravidelné činnosti]:[Příjmení]],4,0))</f>
        <v/>
      </c>
      <c r="F1016" s="94"/>
      <c r="H1016" s="113"/>
      <c r="I1016" s="113"/>
      <c r="K1016" s="15"/>
      <c r="L1016" s="15"/>
      <c r="M1016" s="15">
        <f t="shared" si="45"/>
        <v>1</v>
      </c>
      <c r="N1016" s="15" t="str">
        <f t="shared" si="46"/>
        <v>-</v>
      </c>
      <c r="O1016" s="150">
        <f t="shared" si="47"/>
        <v>0</v>
      </c>
      <c r="P1016" s="15" t="str">
        <f>IF(COUNTIF('Personálie dobrovolníků '!U:X,N1016)&gt;0,"ANO","")</f>
        <v/>
      </c>
      <c r="Q1016" s="15"/>
    </row>
    <row r="1017" spans="2:17" s="25" customFormat="1" x14ac:dyDescent="0.3">
      <c r="B1017" s="15" t="str">
        <f>IF(A1017="","",VLOOKUP(A1017,Tabulka3[[Číslo smlouvy   u pravidelné činnosti]:[Příjmení]],3,0))</f>
        <v/>
      </c>
      <c r="C1017" s="15" t="str">
        <f>IF(A1017="","",VLOOKUP(A1017,Tabulka3[[Číslo smlouvy   u pravidelné činnosti]:[Příjmení]],4,0))</f>
        <v/>
      </c>
      <c r="F1017" s="94"/>
      <c r="H1017" s="113"/>
      <c r="I1017" s="113"/>
      <c r="K1017" s="15"/>
      <c r="L1017" s="15"/>
      <c r="M1017" s="15">
        <f t="shared" si="45"/>
        <v>1</v>
      </c>
      <c r="N1017" s="15" t="str">
        <f t="shared" si="46"/>
        <v>-</v>
      </c>
      <c r="O1017" s="150">
        <f t="shared" si="47"/>
        <v>0</v>
      </c>
      <c r="P1017" s="15" t="str">
        <f>IF(COUNTIF('Personálie dobrovolníků '!U:X,N1017)&gt;0,"ANO","")</f>
        <v/>
      </c>
      <c r="Q1017" s="15"/>
    </row>
    <row r="1018" spans="2:17" s="25" customFormat="1" x14ac:dyDescent="0.3">
      <c r="B1018" s="15" t="str">
        <f>IF(A1018="","",VLOOKUP(A1018,Tabulka3[[Číslo smlouvy   u pravidelné činnosti]:[Příjmení]],3,0))</f>
        <v/>
      </c>
      <c r="C1018" s="15" t="str">
        <f>IF(A1018="","",VLOOKUP(A1018,Tabulka3[[Číslo smlouvy   u pravidelné činnosti]:[Příjmení]],4,0))</f>
        <v/>
      </c>
      <c r="F1018" s="94"/>
      <c r="H1018" s="113"/>
      <c r="I1018" s="113"/>
      <c r="K1018" s="15"/>
      <c r="L1018" s="15"/>
      <c r="M1018" s="15">
        <f t="shared" si="45"/>
        <v>1</v>
      </c>
      <c r="N1018" s="15" t="str">
        <f t="shared" si="46"/>
        <v>-</v>
      </c>
      <c r="O1018" s="150">
        <f t="shared" si="47"/>
        <v>0</v>
      </c>
      <c r="P1018" s="15" t="str">
        <f>IF(COUNTIF('Personálie dobrovolníků '!U:X,N1018)&gt;0,"ANO","")</f>
        <v/>
      </c>
      <c r="Q1018" s="15"/>
    </row>
    <row r="1019" spans="2:17" s="25" customFormat="1" x14ac:dyDescent="0.3">
      <c r="B1019" s="15" t="str">
        <f>IF(A1019="","",VLOOKUP(A1019,Tabulka3[[Číslo smlouvy   u pravidelné činnosti]:[Příjmení]],3,0))</f>
        <v/>
      </c>
      <c r="C1019" s="15" t="str">
        <f>IF(A1019="","",VLOOKUP(A1019,Tabulka3[[Číslo smlouvy   u pravidelné činnosti]:[Příjmení]],4,0))</f>
        <v/>
      </c>
      <c r="F1019" s="94"/>
      <c r="H1019" s="113"/>
      <c r="I1019" s="113"/>
      <c r="K1019" s="15"/>
      <c r="L1019" s="15"/>
      <c r="M1019" s="15">
        <f t="shared" si="45"/>
        <v>1</v>
      </c>
      <c r="N1019" s="15" t="str">
        <f t="shared" si="46"/>
        <v>-</v>
      </c>
      <c r="O1019" s="150">
        <f t="shared" si="47"/>
        <v>0</v>
      </c>
      <c r="P1019" s="15" t="str">
        <f>IF(COUNTIF('Personálie dobrovolníků '!U:X,N1019)&gt;0,"ANO","")</f>
        <v/>
      </c>
      <c r="Q1019" s="15"/>
    </row>
    <row r="1020" spans="2:17" s="25" customFormat="1" x14ac:dyDescent="0.3">
      <c r="B1020" s="15" t="str">
        <f>IF(A1020="","",VLOOKUP(A1020,Tabulka3[[Číslo smlouvy   u pravidelné činnosti]:[Příjmení]],3,0))</f>
        <v/>
      </c>
      <c r="C1020" s="15" t="str">
        <f>IF(A1020="","",VLOOKUP(A1020,Tabulka3[[Číslo smlouvy   u pravidelné činnosti]:[Příjmení]],4,0))</f>
        <v/>
      </c>
      <c r="F1020" s="94"/>
      <c r="H1020" s="113"/>
      <c r="I1020" s="113"/>
      <c r="K1020" s="15"/>
      <c r="L1020" s="15"/>
      <c r="M1020" s="15">
        <f t="shared" si="45"/>
        <v>1</v>
      </c>
      <c r="N1020" s="15" t="str">
        <f t="shared" si="46"/>
        <v>-</v>
      </c>
      <c r="O1020" s="150">
        <f t="shared" si="47"/>
        <v>0</v>
      </c>
      <c r="P1020" s="15" t="str">
        <f>IF(COUNTIF('Personálie dobrovolníků '!U:X,N1020)&gt;0,"ANO","")</f>
        <v/>
      </c>
      <c r="Q1020" s="15"/>
    </row>
    <row r="1021" spans="2:17" s="25" customFormat="1" x14ac:dyDescent="0.3">
      <c r="B1021" s="15" t="str">
        <f>IF(A1021="","",VLOOKUP(A1021,Tabulka3[[Číslo smlouvy   u pravidelné činnosti]:[Příjmení]],3,0))</f>
        <v/>
      </c>
      <c r="C1021" s="15" t="str">
        <f>IF(A1021="","",VLOOKUP(A1021,Tabulka3[[Číslo smlouvy   u pravidelné činnosti]:[Příjmení]],4,0))</f>
        <v/>
      </c>
      <c r="F1021" s="94"/>
      <c r="H1021" s="113"/>
      <c r="I1021" s="113"/>
      <c r="K1021" s="15"/>
      <c r="L1021" s="15"/>
      <c r="M1021" s="15">
        <f t="shared" si="45"/>
        <v>1</v>
      </c>
      <c r="N1021" s="15" t="str">
        <f t="shared" si="46"/>
        <v>-</v>
      </c>
      <c r="O1021" s="150">
        <f t="shared" si="47"/>
        <v>0</v>
      </c>
      <c r="P1021" s="15" t="str">
        <f>IF(COUNTIF('Personálie dobrovolníků '!U:X,N1021)&gt;0,"ANO","")</f>
        <v/>
      </c>
      <c r="Q1021" s="15"/>
    </row>
    <row r="1022" spans="2:17" s="25" customFormat="1" x14ac:dyDescent="0.3">
      <c r="B1022" s="15" t="str">
        <f>IF(A1022="","",VLOOKUP(A1022,Tabulka3[[Číslo smlouvy   u pravidelné činnosti]:[Příjmení]],3,0))</f>
        <v/>
      </c>
      <c r="C1022" s="15" t="str">
        <f>IF(A1022="","",VLOOKUP(A1022,Tabulka3[[Číslo smlouvy   u pravidelné činnosti]:[Příjmení]],4,0))</f>
        <v/>
      </c>
      <c r="F1022" s="94"/>
      <c r="H1022" s="113"/>
      <c r="I1022" s="113"/>
      <c r="K1022" s="15"/>
      <c r="L1022" s="15"/>
      <c r="M1022" s="15">
        <f t="shared" si="45"/>
        <v>1</v>
      </c>
      <c r="N1022" s="15" t="str">
        <f t="shared" si="46"/>
        <v>-</v>
      </c>
      <c r="O1022" s="150">
        <f t="shared" si="47"/>
        <v>0</v>
      </c>
      <c r="P1022" s="15" t="str">
        <f>IF(COUNTIF('Personálie dobrovolníků '!U:X,N1022)&gt;0,"ANO","")</f>
        <v/>
      </c>
      <c r="Q1022" s="15"/>
    </row>
    <row r="1023" spans="2:17" s="25" customFormat="1" x14ac:dyDescent="0.3">
      <c r="B1023" s="15" t="str">
        <f>IF(A1023="","",VLOOKUP(A1023,Tabulka3[[Číslo smlouvy   u pravidelné činnosti]:[Příjmení]],3,0))</f>
        <v/>
      </c>
      <c r="C1023" s="15" t="str">
        <f>IF(A1023="","",VLOOKUP(A1023,Tabulka3[[Číslo smlouvy   u pravidelné činnosti]:[Příjmení]],4,0))</f>
        <v/>
      </c>
      <c r="F1023" s="94"/>
      <c r="H1023" s="113"/>
      <c r="I1023" s="113"/>
      <c r="K1023" s="15"/>
      <c r="L1023" s="15"/>
      <c r="M1023" s="15">
        <f t="shared" si="45"/>
        <v>1</v>
      </c>
      <c r="N1023" s="15" t="str">
        <f t="shared" si="46"/>
        <v>-</v>
      </c>
      <c r="O1023" s="150">
        <f t="shared" si="47"/>
        <v>0</v>
      </c>
      <c r="P1023" s="15" t="str">
        <f>IF(COUNTIF('Personálie dobrovolníků '!U:X,N1023)&gt;0,"ANO","")</f>
        <v/>
      </c>
      <c r="Q1023" s="15"/>
    </row>
    <row r="1024" spans="2:17" s="25" customFormat="1" x14ac:dyDescent="0.3">
      <c r="B1024" s="15" t="str">
        <f>IF(A1024="","",VLOOKUP(A1024,Tabulka3[[Číslo smlouvy   u pravidelné činnosti]:[Příjmení]],3,0))</f>
        <v/>
      </c>
      <c r="C1024" s="15" t="str">
        <f>IF(A1024="","",VLOOKUP(A1024,Tabulka3[[Číslo smlouvy   u pravidelné činnosti]:[Příjmení]],4,0))</f>
        <v/>
      </c>
      <c r="F1024" s="94"/>
      <c r="H1024" s="113"/>
      <c r="I1024" s="113"/>
      <c r="K1024" s="15"/>
      <c r="L1024" s="15"/>
      <c r="M1024" s="15">
        <f t="shared" si="45"/>
        <v>1</v>
      </c>
      <c r="N1024" s="15" t="str">
        <f t="shared" si="46"/>
        <v>-</v>
      </c>
      <c r="O1024" s="150">
        <f t="shared" si="47"/>
        <v>0</v>
      </c>
      <c r="P1024" s="15" t="str">
        <f>IF(COUNTIF('Personálie dobrovolníků '!U:X,N1024)&gt;0,"ANO","")</f>
        <v/>
      </c>
      <c r="Q1024" s="15"/>
    </row>
    <row r="1025" spans="2:17" s="25" customFormat="1" x14ac:dyDescent="0.3">
      <c r="B1025" s="15" t="str">
        <f>IF(A1025="","",VLOOKUP(A1025,Tabulka3[[Číslo smlouvy   u pravidelné činnosti]:[Příjmení]],3,0))</f>
        <v/>
      </c>
      <c r="C1025" s="15" t="str">
        <f>IF(A1025="","",VLOOKUP(A1025,Tabulka3[[Číslo smlouvy   u pravidelné činnosti]:[Příjmení]],4,0))</f>
        <v/>
      </c>
      <c r="F1025" s="94"/>
      <c r="H1025" s="113"/>
      <c r="I1025" s="113"/>
      <c r="K1025" s="15"/>
      <c r="L1025" s="15"/>
      <c r="M1025" s="15">
        <f t="shared" si="45"/>
        <v>1</v>
      </c>
      <c r="N1025" s="15" t="str">
        <f t="shared" si="46"/>
        <v>-</v>
      </c>
      <c r="O1025" s="150">
        <f t="shared" si="47"/>
        <v>0</v>
      </c>
      <c r="P1025" s="15" t="str">
        <f>IF(COUNTIF('Personálie dobrovolníků '!U:X,N1025)&gt;0,"ANO","")</f>
        <v/>
      </c>
      <c r="Q1025" s="15"/>
    </row>
    <row r="1026" spans="2:17" s="25" customFormat="1" x14ac:dyDescent="0.3">
      <c r="B1026" s="15" t="str">
        <f>IF(A1026="","",VLOOKUP(A1026,Tabulka3[[Číslo smlouvy   u pravidelné činnosti]:[Příjmení]],3,0))</f>
        <v/>
      </c>
      <c r="C1026" s="15" t="str">
        <f>IF(A1026="","",VLOOKUP(A1026,Tabulka3[[Číslo smlouvy   u pravidelné činnosti]:[Příjmení]],4,0))</f>
        <v/>
      </c>
      <c r="F1026" s="94"/>
      <c r="H1026" s="113"/>
      <c r="I1026" s="113"/>
      <c r="K1026" s="15"/>
      <c r="L1026" s="15"/>
      <c r="M1026" s="15">
        <f t="shared" si="45"/>
        <v>1</v>
      </c>
      <c r="N1026" s="15" t="str">
        <f t="shared" si="46"/>
        <v>-</v>
      </c>
      <c r="O1026" s="150">
        <f t="shared" si="47"/>
        <v>0</v>
      </c>
      <c r="P1026" s="15" t="str">
        <f>IF(COUNTIF('Personálie dobrovolníků '!U:X,N1026)&gt;0,"ANO","")</f>
        <v/>
      </c>
      <c r="Q1026" s="15"/>
    </row>
    <row r="1027" spans="2:17" s="25" customFormat="1" x14ac:dyDescent="0.3">
      <c r="B1027" s="15" t="str">
        <f>IF(A1027="","",VLOOKUP(A1027,Tabulka3[[Číslo smlouvy   u pravidelné činnosti]:[Příjmení]],3,0))</f>
        <v/>
      </c>
      <c r="C1027" s="15" t="str">
        <f>IF(A1027="","",VLOOKUP(A1027,Tabulka3[[Číslo smlouvy   u pravidelné činnosti]:[Příjmení]],4,0))</f>
        <v/>
      </c>
      <c r="F1027" s="94"/>
      <c r="H1027" s="113"/>
      <c r="I1027" s="113"/>
      <c r="K1027" s="15"/>
      <c r="L1027" s="15"/>
      <c r="M1027" s="15">
        <f t="shared" si="45"/>
        <v>1</v>
      </c>
      <c r="N1027" s="15" t="str">
        <f t="shared" si="46"/>
        <v>-</v>
      </c>
      <c r="O1027" s="150">
        <f t="shared" si="47"/>
        <v>0</v>
      </c>
      <c r="P1027" s="15" t="str">
        <f>IF(COUNTIF('Personálie dobrovolníků '!U:X,N1027)&gt;0,"ANO","")</f>
        <v/>
      </c>
      <c r="Q1027" s="15"/>
    </row>
    <row r="1028" spans="2:17" s="25" customFormat="1" x14ac:dyDescent="0.3">
      <c r="B1028" s="15" t="str">
        <f>IF(A1028="","",VLOOKUP(A1028,Tabulka3[[Číslo smlouvy   u pravidelné činnosti]:[Příjmení]],3,0))</f>
        <v/>
      </c>
      <c r="C1028" s="15" t="str">
        <f>IF(A1028="","",VLOOKUP(A1028,Tabulka3[[Číslo smlouvy   u pravidelné činnosti]:[Příjmení]],4,0))</f>
        <v/>
      </c>
      <c r="F1028" s="94"/>
      <c r="H1028" s="113"/>
      <c r="I1028" s="113"/>
      <c r="K1028" s="15"/>
      <c r="L1028" s="15"/>
      <c r="M1028" s="15">
        <f t="shared" ref="M1028:M1091" si="48">IF(OR(
   AND($H1028=$K$12, $I1028=$L$4),
   AND($H1028=$K$12, $I1028=$L$5),
   AND($H1028=$K$12, $I1028=$L$6),
   AND($H1028=$K$12, $I1028=$L$7),
   AND($H1028=$K$11, $I1028=$L$4),
   AND($H1028=$K$11, $I1028=$L$5),
   AND($H1028=$K$11, $I1028=$L$6),
   AND($H1028=$K$11, $I1028=$L$7),
   AND($H1028=$K$5, $I1028=$L$5),
   AND($H1028=$K$6, $I1028=$L$4),
   AND($H1028=$K$6, $I1028=$L$5),
   AND($H1028=$K$6, $I1028=$L$7),
   AND($H1028=$K$4, $I1028=$L$6),
), 0, 1)</f>
        <v>1</v>
      </c>
      <c r="N1028" s="15" t="str">
        <f t="shared" ref="N1028:N1091" si="49">A1028 &amp; "-" &amp; J1028</f>
        <v>-</v>
      </c>
      <c r="O1028" s="150">
        <f t="shared" ref="O1028:O1091" si="50">IF(AND(M1028&lt;&gt;0, P1028="ANO"), 1, 0)</f>
        <v>0</v>
      </c>
      <c r="P1028" s="15" t="str">
        <f>IF(COUNTIF('Personálie dobrovolníků '!U:X,N1028)&gt;0,"ANO","")</f>
        <v/>
      </c>
      <c r="Q1028" s="15"/>
    </row>
    <row r="1029" spans="2:17" s="25" customFormat="1" x14ac:dyDescent="0.3">
      <c r="B1029" s="15" t="str">
        <f>IF(A1029="","",VLOOKUP(A1029,Tabulka3[[Číslo smlouvy   u pravidelné činnosti]:[Příjmení]],3,0))</f>
        <v/>
      </c>
      <c r="C1029" s="15" t="str">
        <f>IF(A1029="","",VLOOKUP(A1029,Tabulka3[[Číslo smlouvy   u pravidelné činnosti]:[Příjmení]],4,0))</f>
        <v/>
      </c>
      <c r="F1029" s="94"/>
      <c r="H1029" s="113"/>
      <c r="I1029" s="113"/>
      <c r="K1029" s="15"/>
      <c r="L1029" s="15"/>
      <c r="M1029" s="15">
        <f t="shared" si="48"/>
        <v>1</v>
      </c>
      <c r="N1029" s="15" t="str">
        <f t="shared" si="49"/>
        <v>-</v>
      </c>
      <c r="O1029" s="150">
        <f t="shared" si="50"/>
        <v>0</v>
      </c>
      <c r="P1029" s="15" t="str">
        <f>IF(COUNTIF('Personálie dobrovolníků '!U:X,N1029)&gt;0,"ANO","")</f>
        <v/>
      </c>
      <c r="Q1029" s="15"/>
    </row>
    <row r="1030" spans="2:17" s="25" customFormat="1" x14ac:dyDescent="0.3">
      <c r="B1030" s="15" t="str">
        <f>IF(A1030="","",VLOOKUP(A1030,Tabulka3[[Číslo smlouvy   u pravidelné činnosti]:[Příjmení]],3,0))</f>
        <v/>
      </c>
      <c r="C1030" s="15" t="str">
        <f>IF(A1030="","",VLOOKUP(A1030,Tabulka3[[Číslo smlouvy   u pravidelné činnosti]:[Příjmení]],4,0))</f>
        <v/>
      </c>
      <c r="F1030" s="94"/>
      <c r="H1030" s="113"/>
      <c r="I1030" s="113"/>
      <c r="K1030" s="15"/>
      <c r="L1030" s="15"/>
      <c r="M1030" s="15">
        <f t="shared" si="48"/>
        <v>1</v>
      </c>
      <c r="N1030" s="15" t="str">
        <f t="shared" si="49"/>
        <v>-</v>
      </c>
      <c r="O1030" s="150">
        <f t="shared" si="50"/>
        <v>0</v>
      </c>
      <c r="P1030" s="15" t="str">
        <f>IF(COUNTIF('Personálie dobrovolníků '!U:X,N1030)&gt;0,"ANO","")</f>
        <v/>
      </c>
      <c r="Q1030" s="15"/>
    </row>
    <row r="1031" spans="2:17" s="25" customFormat="1" x14ac:dyDescent="0.3">
      <c r="B1031" s="15" t="str">
        <f>IF(A1031="","",VLOOKUP(A1031,Tabulka3[[Číslo smlouvy   u pravidelné činnosti]:[Příjmení]],3,0))</f>
        <v/>
      </c>
      <c r="C1031" s="15" t="str">
        <f>IF(A1031="","",VLOOKUP(A1031,Tabulka3[[Číslo smlouvy   u pravidelné činnosti]:[Příjmení]],4,0))</f>
        <v/>
      </c>
      <c r="F1031" s="94"/>
      <c r="H1031" s="113"/>
      <c r="I1031" s="113"/>
      <c r="K1031" s="15"/>
      <c r="L1031" s="15"/>
      <c r="M1031" s="15">
        <f t="shared" si="48"/>
        <v>1</v>
      </c>
      <c r="N1031" s="15" t="str">
        <f t="shared" si="49"/>
        <v>-</v>
      </c>
      <c r="O1031" s="150">
        <f t="shared" si="50"/>
        <v>0</v>
      </c>
      <c r="P1031" s="15" t="str">
        <f>IF(COUNTIF('Personálie dobrovolníků '!U:X,N1031)&gt;0,"ANO","")</f>
        <v/>
      </c>
      <c r="Q1031" s="15"/>
    </row>
    <row r="1032" spans="2:17" s="25" customFormat="1" x14ac:dyDescent="0.3">
      <c r="B1032" s="15" t="str">
        <f>IF(A1032="","",VLOOKUP(A1032,Tabulka3[[Číslo smlouvy   u pravidelné činnosti]:[Příjmení]],3,0))</f>
        <v/>
      </c>
      <c r="C1032" s="15" t="str">
        <f>IF(A1032="","",VLOOKUP(A1032,Tabulka3[[Číslo smlouvy   u pravidelné činnosti]:[Příjmení]],4,0))</f>
        <v/>
      </c>
      <c r="F1032" s="94"/>
      <c r="H1032" s="113"/>
      <c r="I1032" s="113"/>
      <c r="K1032" s="15"/>
      <c r="L1032" s="15"/>
      <c r="M1032" s="15">
        <f t="shared" si="48"/>
        <v>1</v>
      </c>
      <c r="N1032" s="15" t="str">
        <f t="shared" si="49"/>
        <v>-</v>
      </c>
      <c r="O1032" s="150">
        <f t="shared" si="50"/>
        <v>0</v>
      </c>
      <c r="P1032" s="15" t="str">
        <f>IF(COUNTIF('Personálie dobrovolníků '!U:X,N1032)&gt;0,"ANO","")</f>
        <v/>
      </c>
      <c r="Q1032" s="15"/>
    </row>
    <row r="1033" spans="2:17" s="25" customFormat="1" x14ac:dyDescent="0.3">
      <c r="B1033" s="15" t="str">
        <f>IF(A1033="","",VLOOKUP(A1033,Tabulka3[[Číslo smlouvy   u pravidelné činnosti]:[Příjmení]],3,0))</f>
        <v/>
      </c>
      <c r="C1033" s="15" t="str">
        <f>IF(A1033="","",VLOOKUP(A1033,Tabulka3[[Číslo smlouvy   u pravidelné činnosti]:[Příjmení]],4,0))</f>
        <v/>
      </c>
      <c r="F1033" s="94"/>
      <c r="H1033" s="113"/>
      <c r="I1033" s="113"/>
      <c r="K1033" s="15"/>
      <c r="L1033" s="15"/>
      <c r="M1033" s="15">
        <f t="shared" si="48"/>
        <v>1</v>
      </c>
      <c r="N1033" s="15" t="str">
        <f t="shared" si="49"/>
        <v>-</v>
      </c>
      <c r="O1033" s="150">
        <f t="shared" si="50"/>
        <v>0</v>
      </c>
      <c r="P1033" s="15" t="str">
        <f>IF(COUNTIF('Personálie dobrovolníků '!U:X,N1033)&gt;0,"ANO","")</f>
        <v/>
      </c>
      <c r="Q1033" s="15"/>
    </row>
    <row r="1034" spans="2:17" s="25" customFormat="1" x14ac:dyDescent="0.3">
      <c r="B1034" s="15" t="str">
        <f>IF(A1034="","",VLOOKUP(A1034,Tabulka3[[Číslo smlouvy   u pravidelné činnosti]:[Příjmení]],3,0))</f>
        <v/>
      </c>
      <c r="C1034" s="15" t="str">
        <f>IF(A1034="","",VLOOKUP(A1034,Tabulka3[[Číslo smlouvy   u pravidelné činnosti]:[Příjmení]],4,0))</f>
        <v/>
      </c>
      <c r="F1034" s="94"/>
      <c r="H1034" s="113"/>
      <c r="I1034" s="113"/>
      <c r="K1034" s="15"/>
      <c r="L1034" s="15"/>
      <c r="M1034" s="15">
        <f t="shared" si="48"/>
        <v>1</v>
      </c>
      <c r="N1034" s="15" t="str">
        <f t="shared" si="49"/>
        <v>-</v>
      </c>
      <c r="O1034" s="150">
        <f t="shared" si="50"/>
        <v>0</v>
      </c>
      <c r="P1034" s="15" t="str">
        <f>IF(COUNTIF('Personálie dobrovolníků '!U:X,N1034)&gt;0,"ANO","")</f>
        <v/>
      </c>
      <c r="Q1034" s="15"/>
    </row>
    <row r="1035" spans="2:17" s="25" customFormat="1" x14ac:dyDescent="0.3">
      <c r="B1035" s="15" t="str">
        <f>IF(A1035="","",VLOOKUP(A1035,Tabulka3[[Číslo smlouvy   u pravidelné činnosti]:[Příjmení]],3,0))</f>
        <v/>
      </c>
      <c r="C1035" s="15" t="str">
        <f>IF(A1035="","",VLOOKUP(A1035,Tabulka3[[Číslo smlouvy   u pravidelné činnosti]:[Příjmení]],4,0))</f>
        <v/>
      </c>
      <c r="F1035" s="94"/>
      <c r="H1035" s="113"/>
      <c r="I1035" s="113"/>
      <c r="K1035" s="15"/>
      <c r="L1035" s="15"/>
      <c r="M1035" s="15">
        <f t="shared" si="48"/>
        <v>1</v>
      </c>
      <c r="N1035" s="15" t="str">
        <f t="shared" si="49"/>
        <v>-</v>
      </c>
      <c r="O1035" s="150">
        <f t="shared" si="50"/>
        <v>0</v>
      </c>
      <c r="P1035" s="15" t="str">
        <f>IF(COUNTIF('Personálie dobrovolníků '!U:X,N1035)&gt;0,"ANO","")</f>
        <v/>
      </c>
      <c r="Q1035" s="15"/>
    </row>
    <row r="1036" spans="2:17" s="25" customFormat="1" x14ac:dyDescent="0.3">
      <c r="B1036" s="15" t="str">
        <f>IF(A1036="","",VLOOKUP(A1036,Tabulka3[[Číslo smlouvy   u pravidelné činnosti]:[Příjmení]],3,0))</f>
        <v/>
      </c>
      <c r="C1036" s="15" t="str">
        <f>IF(A1036="","",VLOOKUP(A1036,Tabulka3[[Číslo smlouvy   u pravidelné činnosti]:[Příjmení]],4,0))</f>
        <v/>
      </c>
      <c r="F1036" s="94"/>
      <c r="H1036" s="113"/>
      <c r="I1036" s="113"/>
      <c r="K1036" s="15"/>
      <c r="L1036" s="15"/>
      <c r="M1036" s="15">
        <f t="shared" si="48"/>
        <v>1</v>
      </c>
      <c r="N1036" s="15" t="str">
        <f t="shared" si="49"/>
        <v>-</v>
      </c>
      <c r="O1036" s="150">
        <f t="shared" si="50"/>
        <v>0</v>
      </c>
      <c r="P1036" s="15" t="str">
        <f>IF(COUNTIF('Personálie dobrovolníků '!U:X,N1036)&gt;0,"ANO","")</f>
        <v/>
      </c>
      <c r="Q1036" s="15"/>
    </row>
    <row r="1037" spans="2:17" s="25" customFormat="1" x14ac:dyDescent="0.3">
      <c r="B1037" s="15" t="str">
        <f>IF(A1037="","",VLOOKUP(A1037,Tabulka3[[Číslo smlouvy   u pravidelné činnosti]:[Příjmení]],3,0))</f>
        <v/>
      </c>
      <c r="C1037" s="15" t="str">
        <f>IF(A1037="","",VLOOKUP(A1037,Tabulka3[[Číslo smlouvy   u pravidelné činnosti]:[Příjmení]],4,0))</f>
        <v/>
      </c>
      <c r="F1037" s="94"/>
      <c r="H1037" s="113"/>
      <c r="I1037" s="113"/>
      <c r="K1037" s="15"/>
      <c r="L1037" s="15"/>
      <c r="M1037" s="15">
        <f t="shared" si="48"/>
        <v>1</v>
      </c>
      <c r="N1037" s="15" t="str">
        <f t="shared" si="49"/>
        <v>-</v>
      </c>
      <c r="O1037" s="150">
        <f t="shared" si="50"/>
        <v>0</v>
      </c>
      <c r="P1037" s="15" t="str">
        <f>IF(COUNTIF('Personálie dobrovolníků '!U:X,N1037)&gt;0,"ANO","")</f>
        <v/>
      </c>
      <c r="Q1037" s="15"/>
    </row>
    <row r="1038" spans="2:17" s="25" customFormat="1" x14ac:dyDescent="0.3">
      <c r="B1038" s="15" t="str">
        <f>IF(A1038="","",VLOOKUP(A1038,Tabulka3[[Číslo smlouvy   u pravidelné činnosti]:[Příjmení]],3,0))</f>
        <v/>
      </c>
      <c r="C1038" s="15" t="str">
        <f>IF(A1038="","",VLOOKUP(A1038,Tabulka3[[Číslo smlouvy   u pravidelné činnosti]:[Příjmení]],4,0))</f>
        <v/>
      </c>
      <c r="F1038" s="94"/>
      <c r="H1038" s="113"/>
      <c r="I1038" s="113"/>
      <c r="K1038" s="15"/>
      <c r="L1038" s="15"/>
      <c r="M1038" s="15">
        <f t="shared" si="48"/>
        <v>1</v>
      </c>
      <c r="N1038" s="15" t="str">
        <f t="shared" si="49"/>
        <v>-</v>
      </c>
      <c r="O1038" s="150">
        <f t="shared" si="50"/>
        <v>0</v>
      </c>
      <c r="P1038" s="15" t="str">
        <f>IF(COUNTIF('Personálie dobrovolníků '!U:X,N1038)&gt;0,"ANO","")</f>
        <v/>
      </c>
      <c r="Q1038" s="15"/>
    </row>
    <row r="1039" spans="2:17" s="25" customFormat="1" x14ac:dyDescent="0.3">
      <c r="B1039" s="15" t="str">
        <f>IF(A1039="","",VLOOKUP(A1039,Tabulka3[[Číslo smlouvy   u pravidelné činnosti]:[Příjmení]],3,0))</f>
        <v/>
      </c>
      <c r="C1039" s="15" t="str">
        <f>IF(A1039="","",VLOOKUP(A1039,Tabulka3[[Číslo smlouvy   u pravidelné činnosti]:[Příjmení]],4,0))</f>
        <v/>
      </c>
      <c r="F1039" s="94"/>
      <c r="H1039" s="113"/>
      <c r="I1039" s="113"/>
      <c r="K1039" s="15"/>
      <c r="L1039" s="15"/>
      <c r="M1039" s="15">
        <f t="shared" si="48"/>
        <v>1</v>
      </c>
      <c r="N1039" s="15" t="str">
        <f t="shared" si="49"/>
        <v>-</v>
      </c>
      <c r="O1039" s="150">
        <f t="shared" si="50"/>
        <v>0</v>
      </c>
      <c r="P1039" s="15" t="str">
        <f>IF(COUNTIF('Personálie dobrovolníků '!U:X,N1039)&gt;0,"ANO","")</f>
        <v/>
      </c>
      <c r="Q1039" s="15"/>
    </row>
    <row r="1040" spans="2:17" s="25" customFormat="1" x14ac:dyDescent="0.3">
      <c r="B1040" s="15" t="str">
        <f>IF(A1040="","",VLOOKUP(A1040,Tabulka3[[Číslo smlouvy   u pravidelné činnosti]:[Příjmení]],3,0))</f>
        <v/>
      </c>
      <c r="C1040" s="15" t="str">
        <f>IF(A1040="","",VLOOKUP(A1040,Tabulka3[[Číslo smlouvy   u pravidelné činnosti]:[Příjmení]],4,0))</f>
        <v/>
      </c>
      <c r="F1040" s="94"/>
      <c r="H1040" s="113"/>
      <c r="I1040" s="113"/>
      <c r="K1040" s="15"/>
      <c r="L1040" s="15"/>
      <c r="M1040" s="15">
        <f t="shared" si="48"/>
        <v>1</v>
      </c>
      <c r="N1040" s="15" t="str">
        <f t="shared" si="49"/>
        <v>-</v>
      </c>
      <c r="O1040" s="150">
        <f t="shared" si="50"/>
        <v>0</v>
      </c>
      <c r="P1040" s="15" t="str">
        <f>IF(COUNTIF('Personálie dobrovolníků '!U:X,N1040)&gt;0,"ANO","")</f>
        <v/>
      </c>
      <c r="Q1040" s="15"/>
    </row>
    <row r="1041" spans="2:17" s="25" customFormat="1" x14ac:dyDescent="0.3">
      <c r="B1041" s="15" t="str">
        <f>IF(A1041="","",VLOOKUP(A1041,Tabulka3[[Číslo smlouvy   u pravidelné činnosti]:[Příjmení]],3,0))</f>
        <v/>
      </c>
      <c r="C1041" s="15" t="str">
        <f>IF(A1041="","",VLOOKUP(A1041,Tabulka3[[Číslo smlouvy   u pravidelné činnosti]:[Příjmení]],4,0))</f>
        <v/>
      </c>
      <c r="F1041" s="94"/>
      <c r="H1041" s="113"/>
      <c r="I1041" s="113"/>
      <c r="K1041" s="15"/>
      <c r="L1041" s="15"/>
      <c r="M1041" s="15">
        <f t="shared" si="48"/>
        <v>1</v>
      </c>
      <c r="N1041" s="15" t="str">
        <f t="shared" si="49"/>
        <v>-</v>
      </c>
      <c r="O1041" s="150">
        <f t="shared" si="50"/>
        <v>0</v>
      </c>
      <c r="P1041" s="15" t="str">
        <f>IF(COUNTIF('Personálie dobrovolníků '!U:X,N1041)&gt;0,"ANO","")</f>
        <v/>
      </c>
      <c r="Q1041" s="15"/>
    </row>
    <row r="1042" spans="2:17" s="25" customFormat="1" x14ac:dyDescent="0.3">
      <c r="B1042" s="15" t="str">
        <f>IF(A1042="","",VLOOKUP(A1042,Tabulka3[[Číslo smlouvy   u pravidelné činnosti]:[Příjmení]],3,0))</f>
        <v/>
      </c>
      <c r="C1042" s="15" t="str">
        <f>IF(A1042="","",VLOOKUP(A1042,Tabulka3[[Číslo smlouvy   u pravidelné činnosti]:[Příjmení]],4,0))</f>
        <v/>
      </c>
      <c r="F1042" s="94"/>
      <c r="H1042" s="113"/>
      <c r="I1042" s="113"/>
      <c r="K1042" s="15"/>
      <c r="L1042" s="15"/>
      <c r="M1042" s="15">
        <f t="shared" si="48"/>
        <v>1</v>
      </c>
      <c r="N1042" s="15" t="str">
        <f t="shared" si="49"/>
        <v>-</v>
      </c>
      <c r="O1042" s="150">
        <f t="shared" si="50"/>
        <v>0</v>
      </c>
      <c r="P1042" s="15" t="str">
        <f>IF(COUNTIF('Personálie dobrovolníků '!U:X,N1042)&gt;0,"ANO","")</f>
        <v/>
      </c>
      <c r="Q1042" s="15"/>
    </row>
    <row r="1043" spans="2:17" s="25" customFormat="1" x14ac:dyDescent="0.3">
      <c r="B1043" s="15" t="str">
        <f>IF(A1043="","",VLOOKUP(A1043,Tabulka3[[Číslo smlouvy   u pravidelné činnosti]:[Příjmení]],3,0))</f>
        <v/>
      </c>
      <c r="C1043" s="15" t="str">
        <f>IF(A1043="","",VLOOKUP(A1043,Tabulka3[[Číslo smlouvy   u pravidelné činnosti]:[Příjmení]],4,0))</f>
        <v/>
      </c>
      <c r="F1043" s="94"/>
      <c r="H1043" s="113"/>
      <c r="I1043" s="113"/>
      <c r="K1043" s="15"/>
      <c r="L1043" s="15"/>
      <c r="M1043" s="15">
        <f t="shared" si="48"/>
        <v>1</v>
      </c>
      <c r="N1043" s="15" t="str">
        <f t="shared" si="49"/>
        <v>-</v>
      </c>
      <c r="O1043" s="150">
        <f t="shared" si="50"/>
        <v>0</v>
      </c>
      <c r="P1043" s="15" t="str">
        <f>IF(COUNTIF('Personálie dobrovolníků '!U:X,N1043)&gt;0,"ANO","")</f>
        <v/>
      </c>
      <c r="Q1043" s="15"/>
    </row>
    <row r="1044" spans="2:17" s="25" customFormat="1" x14ac:dyDescent="0.3">
      <c r="B1044" s="15" t="str">
        <f>IF(A1044="","",VLOOKUP(A1044,Tabulka3[[Číslo smlouvy   u pravidelné činnosti]:[Příjmení]],3,0))</f>
        <v/>
      </c>
      <c r="C1044" s="15" t="str">
        <f>IF(A1044="","",VLOOKUP(A1044,Tabulka3[[Číslo smlouvy   u pravidelné činnosti]:[Příjmení]],4,0))</f>
        <v/>
      </c>
      <c r="F1044" s="94"/>
      <c r="H1044" s="113"/>
      <c r="I1044" s="113"/>
      <c r="K1044" s="15"/>
      <c r="L1044" s="15"/>
      <c r="M1044" s="15">
        <f t="shared" si="48"/>
        <v>1</v>
      </c>
      <c r="N1044" s="15" t="str">
        <f t="shared" si="49"/>
        <v>-</v>
      </c>
      <c r="O1044" s="150">
        <f t="shared" si="50"/>
        <v>0</v>
      </c>
      <c r="P1044" s="15" t="str">
        <f>IF(COUNTIF('Personálie dobrovolníků '!U:X,N1044)&gt;0,"ANO","")</f>
        <v/>
      </c>
      <c r="Q1044" s="15"/>
    </row>
    <row r="1045" spans="2:17" s="25" customFormat="1" x14ac:dyDescent="0.3">
      <c r="B1045" s="15" t="str">
        <f>IF(A1045="","",VLOOKUP(A1045,Tabulka3[[Číslo smlouvy   u pravidelné činnosti]:[Příjmení]],3,0))</f>
        <v/>
      </c>
      <c r="C1045" s="15" t="str">
        <f>IF(A1045="","",VLOOKUP(A1045,Tabulka3[[Číslo smlouvy   u pravidelné činnosti]:[Příjmení]],4,0))</f>
        <v/>
      </c>
      <c r="F1045" s="94"/>
      <c r="H1045" s="113"/>
      <c r="I1045" s="113"/>
      <c r="K1045" s="15"/>
      <c r="L1045" s="15"/>
      <c r="M1045" s="15">
        <f t="shared" si="48"/>
        <v>1</v>
      </c>
      <c r="N1045" s="15" t="str">
        <f t="shared" si="49"/>
        <v>-</v>
      </c>
      <c r="O1045" s="150">
        <f t="shared" si="50"/>
        <v>0</v>
      </c>
      <c r="P1045" s="15" t="str">
        <f>IF(COUNTIF('Personálie dobrovolníků '!U:X,N1045)&gt;0,"ANO","")</f>
        <v/>
      </c>
      <c r="Q1045" s="15"/>
    </row>
    <row r="1046" spans="2:17" s="25" customFormat="1" x14ac:dyDescent="0.3">
      <c r="B1046" s="15" t="str">
        <f>IF(A1046="","",VLOOKUP(A1046,Tabulka3[[Číslo smlouvy   u pravidelné činnosti]:[Příjmení]],3,0))</f>
        <v/>
      </c>
      <c r="C1046" s="15" t="str">
        <f>IF(A1046="","",VLOOKUP(A1046,Tabulka3[[Číslo smlouvy   u pravidelné činnosti]:[Příjmení]],4,0))</f>
        <v/>
      </c>
      <c r="F1046" s="94"/>
      <c r="H1046" s="113"/>
      <c r="I1046" s="113"/>
      <c r="K1046" s="15"/>
      <c r="L1046" s="15"/>
      <c r="M1046" s="15">
        <f t="shared" si="48"/>
        <v>1</v>
      </c>
      <c r="N1046" s="15" t="str">
        <f t="shared" si="49"/>
        <v>-</v>
      </c>
      <c r="O1046" s="150">
        <f t="shared" si="50"/>
        <v>0</v>
      </c>
      <c r="P1046" s="15" t="str">
        <f>IF(COUNTIF('Personálie dobrovolníků '!U:X,N1046)&gt;0,"ANO","")</f>
        <v/>
      </c>
      <c r="Q1046" s="15"/>
    </row>
    <row r="1047" spans="2:17" s="25" customFormat="1" x14ac:dyDescent="0.3">
      <c r="B1047" s="15" t="str">
        <f>IF(A1047="","",VLOOKUP(A1047,Tabulka3[[Číslo smlouvy   u pravidelné činnosti]:[Příjmení]],3,0))</f>
        <v/>
      </c>
      <c r="C1047" s="15" t="str">
        <f>IF(A1047="","",VLOOKUP(A1047,Tabulka3[[Číslo smlouvy   u pravidelné činnosti]:[Příjmení]],4,0))</f>
        <v/>
      </c>
      <c r="F1047" s="94"/>
      <c r="H1047" s="113"/>
      <c r="I1047" s="113"/>
      <c r="K1047" s="15"/>
      <c r="L1047" s="15"/>
      <c r="M1047" s="15">
        <f t="shared" si="48"/>
        <v>1</v>
      </c>
      <c r="N1047" s="15" t="str">
        <f t="shared" si="49"/>
        <v>-</v>
      </c>
      <c r="O1047" s="150">
        <f t="shared" si="50"/>
        <v>0</v>
      </c>
      <c r="P1047" s="15" t="str">
        <f>IF(COUNTIF('Personálie dobrovolníků '!U:X,N1047)&gt;0,"ANO","")</f>
        <v/>
      </c>
      <c r="Q1047" s="15"/>
    </row>
    <row r="1048" spans="2:17" s="25" customFormat="1" x14ac:dyDescent="0.3">
      <c r="B1048" s="15" t="str">
        <f>IF(A1048="","",VLOOKUP(A1048,Tabulka3[[Číslo smlouvy   u pravidelné činnosti]:[Příjmení]],3,0))</f>
        <v/>
      </c>
      <c r="C1048" s="15" t="str">
        <f>IF(A1048="","",VLOOKUP(A1048,Tabulka3[[Číslo smlouvy   u pravidelné činnosti]:[Příjmení]],4,0))</f>
        <v/>
      </c>
      <c r="F1048" s="94"/>
      <c r="H1048" s="113"/>
      <c r="I1048" s="113"/>
      <c r="K1048" s="15"/>
      <c r="L1048" s="15"/>
      <c r="M1048" s="15">
        <f t="shared" si="48"/>
        <v>1</v>
      </c>
      <c r="N1048" s="15" t="str">
        <f t="shared" si="49"/>
        <v>-</v>
      </c>
      <c r="O1048" s="150">
        <f t="shared" si="50"/>
        <v>0</v>
      </c>
      <c r="P1048" s="15" t="str">
        <f>IF(COUNTIF('Personálie dobrovolníků '!U:X,N1048)&gt;0,"ANO","")</f>
        <v/>
      </c>
      <c r="Q1048" s="15"/>
    </row>
    <row r="1049" spans="2:17" s="25" customFormat="1" x14ac:dyDescent="0.3">
      <c r="B1049" s="15" t="str">
        <f>IF(A1049="","",VLOOKUP(A1049,Tabulka3[[Číslo smlouvy   u pravidelné činnosti]:[Příjmení]],3,0))</f>
        <v/>
      </c>
      <c r="C1049" s="15" t="str">
        <f>IF(A1049="","",VLOOKUP(A1049,Tabulka3[[Číslo smlouvy   u pravidelné činnosti]:[Příjmení]],4,0))</f>
        <v/>
      </c>
      <c r="F1049" s="94"/>
      <c r="H1049" s="113"/>
      <c r="I1049" s="113"/>
      <c r="K1049" s="15"/>
      <c r="L1049" s="15"/>
      <c r="M1049" s="15">
        <f t="shared" si="48"/>
        <v>1</v>
      </c>
      <c r="N1049" s="15" t="str">
        <f t="shared" si="49"/>
        <v>-</v>
      </c>
      <c r="O1049" s="150">
        <f t="shared" si="50"/>
        <v>0</v>
      </c>
      <c r="P1049" s="15" t="str">
        <f>IF(COUNTIF('Personálie dobrovolníků '!U:X,N1049)&gt;0,"ANO","")</f>
        <v/>
      </c>
      <c r="Q1049" s="15"/>
    </row>
    <row r="1050" spans="2:17" s="25" customFormat="1" x14ac:dyDescent="0.3">
      <c r="B1050" s="15" t="str">
        <f>IF(A1050="","",VLOOKUP(A1050,Tabulka3[[Číslo smlouvy   u pravidelné činnosti]:[Příjmení]],3,0))</f>
        <v/>
      </c>
      <c r="C1050" s="15" t="str">
        <f>IF(A1050="","",VLOOKUP(A1050,Tabulka3[[Číslo smlouvy   u pravidelné činnosti]:[Příjmení]],4,0))</f>
        <v/>
      </c>
      <c r="F1050" s="94"/>
      <c r="H1050" s="113"/>
      <c r="I1050" s="113"/>
      <c r="K1050" s="15"/>
      <c r="L1050" s="15"/>
      <c r="M1050" s="15">
        <f t="shared" si="48"/>
        <v>1</v>
      </c>
      <c r="N1050" s="15" t="str">
        <f t="shared" si="49"/>
        <v>-</v>
      </c>
      <c r="O1050" s="150">
        <f t="shared" si="50"/>
        <v>0</v>
      </c>
      <c r="P1050" s="15" t="str">
        <f>IF(COUNTIF('Personálie dobrovolníků '!U:X,N1050)&gt;0,"ANO","")</f>
        <v/>
      </c>
      <c r="Q1050" s="15"/>
    </row>
    <row r="1051" spans="2:17" s="25" customFormat="1" x14ac:dyDescent="0.3">
      <c r="B1051" s="15" t="str">
        <f>IF(A1051="","",VLOOKUP(A1051,Tabulka3[[Číslo smlouvy   u pravidelné činnosti]:[Příjmení]],3,0))</f>
        <v/>
      </c>
      <c r="C1051" s="15" t="str">
        <f>IF(A1051="","",VLOOKUP(A1051,Tabulka3[[Číslo smlouvy   u pravidelné činnosti]:[Příjmení]],4,0))</f>
        <v/>
      </c>
      <c r="F1051" s="94"/>
      <c r="H1051" s="113"/>
      <c r="I1051" s="113"/>
      <c r="K1051" s="15"/>
      <c r="L1051" s="15"/>
      <c r="M1051" s="15">
        <f t="shared" si="48"/>
        <v>1</v>
      </c>
      <c r="N1051" s="15" t="str">
        <f t="shared" si="49"/>
        <v>-</v>
      </c>
      <c r="O1051" s="150">
        <f t="shared" si="50"/>
        <v>0</v>
      </c>
      <c r="P1051" s="15" t="str">
        <f>IF(COUNTIF('Personálie dobrovolníků '!U:X,N1051)&gt;0,"ANO","")</f>
        <v/>
      </c>
      <c r="Q1051" s="15"/>
    </row>
    <row r="1052" spans="2:17" s="25" customFormat="1" x14ac:dyDescent="0.3">
      <c r="B1052" s="15" t="str">
        <f>IF(A1052="","",VLOOKUP(A1052,Tabulka3[[Číslo smlouvy   u pravidelné činnosti]:[Příjmení]],3,0))</f>
        <v/>
      </c>
      <c r="C1052" s="15" t="str">
        <f>IF(A1052="","",VLOOKUP(A1052,Tabulka3[[Číslo smlouvy   u pravidelné činnosti]:[Příjmení]],4,0))</f>
        <v/>
      </c>
      <c r="F1052" s="94"/>
      <c r="H1052" s="113"/>
      <c r="I1052" s="113"/>
      <c r="K1052" s="15"/>
      <c r="L1052" s="15"/>
      <c r="M1052" s="15">
        <f t="shared" si="48"/>
        <v>1</v>
      </c>
      <c r="N1052" s="15" t="str">
        <f t="shared" si="49"/>
        <v>-</v>
      </c>
      <c r="O1052" s="150">
        <f t="shared" si="50"/>
        <v>0</v>
      </c>
      <c r="P1052" s="15" t="str">
        <f>IF(COUNTIF('Personálie dobrovolníků '!U:X,N1052)&gt;0,"ANO","")</f>
        <v/>
      </c>
      <c r="Q1052" s="15"/>
    </row>
    <row r="1053" spans="2:17" s="25" customFormat="1" x14ac:dyDescent="0.3">
      <c r="B1053" s="15" t="str">
        <f>IF(A1053="","",VLOOKUP(A1053,Tabulka3[[Číslo smlouvy   u pravidelné činnosti]:[Příjmení]],3,0))</f>
        <v/>
      </c>
      <c r="C1053" s="15" t="str">
        <f>IF(A1053="","",VLOOKUP(A1053,Tabulka3[[Číslo smlouvy   u pravidelné činnosti]:[Příjmení]],4,0))</f>
        <v/>
      </c>
      <c r="F1053" s="94"/>
      <c r="H1053" s="113"/>
      <c r="I1053" s="113"/>
      <c r="K1053" s="15"/>
      <c r="L1053" s="15"/>
      <c r="M1053" s="15">
        <f t="shared" si="48"/>
        <v>1</v>
      </c>
      <c r="N1053" s="15" t="str">
        <f t="shared" si="49"/>
        <v>-</v>
      </c>
      <c r="O1053" s="150">
        <f t="shared" si="50"/>
        <v>0</v>
      </c>
      <c r="P1053" s="15" t="str">
        <f>IF(COUNTIF('Personálie dobrovolníků '!U:X,N1053)&gt;0,"ANO","")</f>
        <v/>
      </c>
      <c r="Q1053" s="15"/>
    </row>
    <row r="1054" spans="2:17" s="25" customFormat="1" x14ac:dyDescent="0.3">
      <c r="B1054" s="15" t="str">
        <f>IF(A1054="","",VLOOKUP(A1054,Tabulka3[[Číslo smlouvy   u pravidelné činnosti]:[Příjmení]],3,0))</f>
        <v/>
      </c>
      <c r="C1054" s="15" t="str">
        <f>IF(A1054="","",VLOOKUP(A1054,Tabulka3[[Číslo smlouvy   u pravidelné činnosti]:[Příjmení]],4,0))</f>
        <v/>
      </c>
      <c r="F1054" s="94"/>
      <c r="H1054" s="113"/>
      <c r="I1054" s="113"/>
      <c r="K1054" s="15"/>
      <c r="L1054" s="15"/>
      <c r="M1054" s="15">
        <f t="shared" si="48"/>
        <v>1</v>
      </c>
      <c r="N1054" s="15" t="str">
        <f t="shared" si="49"/>
        <v>-</v>
      </c>
      <c r="O1054" s="150">
        <f t="shared" si="50"/>
        <v>0</v>
      </c>
      <c r="P1054" s="15" t="str">
        <f>IF(COUNTIF('Personálie dobrovolníků '!U:X,N1054)&gt;0,"ANO","")</f>
        <v/>
      </c>
      <c r="Q1054" s="15"/>
    </row>
    <row r="1055" spans="2:17" s="25" customFormat="1" x14ac:dyDescent="0.3">
      <c r="B1055" s="15" t="str">
        <f>IF(A1055="","",VLOOKUP(A1055,Tabulka3[[Číslo smlouvy   u pravidelné činnosti]:[Příjmení]],3,0))</f>
        <v/>
      </c>
      <c r="C1055" s="15" t="str">
        <f>IF(A1055="","",VLOOKUP(A1055,Tabulka3[[Číslo smlouvy   u pravidelné činnosti]:[Příjmení]],4,0))</f>
        <v/>
      </c>
      <c r="F1055" s="94"/>
      <c r="H1055" s="113"/>
      <c r="I1055" s="113"/>
      <c r="K1055" s="15"/>
      <c r="L1055" s="15"/>
      <c r="M1055" s="15">
        <f t="shared" si="48"/>
        <v>1</v>
      </c>
      <c r="N1055" s="15" t="str">
        <f t="shared" si="49"/>
        <v>-</v>
      </c>
      <c r="O1055" s="150">
        <f t="shared" si="50"/>
        <v>0</v>
      </c>
      <c r="P1055" s="15" t="str">
        <f>IF(COUNTIF('Personálie dobrovolníků '!U:X,N1055)&gt;0,"ANO","")</f>
        <v/>
      </c>
      <c r="Q1055" s="15"/>
    </row>
    <row r="1056" spans="2:17" s="25" customFormat="1" x14ac:dyDescent="0.3">
      <c r="B1056" s="15" t="str">
        <f>IF(A1056="","",VLOOKUP(A1056,Tabulka3[[Číslo smlouvy   u pravidelné činnosti]:[Příjmení]],3,0))</f>
        <v/>
      </c>
      <c r="C1056" s="15" t="str">
        <f>IF(A1056="","",VLOOKUP(A1056,Tabulka3[[Číslo smlouvy   u pravidelné činnosti]:[Příjmení]],4,0))</f>
        <v/>
      </c>
      <c r="F1056" s="94"/>
      <c r="H1056" s="113"/>
      <c r="I1056" s="113"/>
      <c r="K1056" s="15"/>
      <c r="L1056" s="15"/>
      <c r="M1056" s="15">
        <f t="shared" si="48"/>
        <v>1</v>
      </c>
      <c r="N1056" s="15" t="str">
        <f t="shared" si="49"/>
        <v>-</v>
      </c>
      <c r="O1056" s="150">
        <f t="shared" si="50"/>
        <v>0</v>
      </c>
      <c r="P1056" s="15" t="str">
        <f>IF(COUNTIF('Personálie dobrovolníků '!U:X,N1056)&gt;0,"ANO","")</f>
        <v/>
      </c>
      <c r="Q1056" s="15"/>
    </row>
    <row r="1057" spans="2:17" s="25" customFormat="1" x14ac:dyDescent="0.3">
      <c r="B1057" s="15" t="str">
        <f>IF(A1057="","",VLOOKUP(A1057,Tabulka3[[Číslo smlouvy   u pravidelné činnosti]:[Příjmení]],3,0))</f>
        <v/>
      </c>
      <c r="C1057" s="15" t="str">
        <f>IF(A1057="","",VLOOKUP(A1057,Tabulka3[[Číslo smlouvy   u pravidelné činnosti]:[Příjmení]],4,0))</f>
        <v/>
      </c>
      <c r="F1057" s="94"/>
      <c r="H1057" s="113"/>
      <c r="I1057" s="113"/>
      <c r="K1057" s="15"/>
      <c r="L1057" s="15"/>
      <c r="M1057" s="15">
        <f t="shared" si="48"/>
        <v>1</v>
      </c>
      <c r="N1057" s="15" t="str">
        <f t="shared" si="49"/>
        <v>-</v>
      </c>
      <c r="O1057" s="150">
        <f t="shared" si="50"/>
        <v>0</v>
      </c>
      <c r="P1057" s="15" t="str">
        <f>IF(COUNTIF('Personálie dobrovolníků '!U:X,N1057)&gt;0,"ANO","")</f>
        <v/>
      </c>
      <c r="Q1057" s="15"/>
    </row>
    <row r="1058" spans="2:17" s="25" customFormat="1" x14ac:dyDescent="0.3">
      <c r="B1058" s="15" t="str">
        <f>IF(A1058="","",VLOOKUP(A1058,Tabulka3[[Číslo smlouvy   u pravidelné činnosti]:[Příjmení]],3,0))</f>
        <v/>
      </c>
      <c r="C1058" s="15" t="str">
        <f>IF(A1058="","",VLOOKUP(A1058,Tabulka3[[Číslo smlouvy   u pravidelné činnosti]:[Příjmení]],4,0))</f>
        <v/>
      </c>
      <c r="F1058" s="94"/>
      <c r="H1058" s="113"/>
      <c r="I1058" s="113"/>
      <c r="K1058" s="15"/>
      <c r="L1058" s="15"/>
      <c r="M1058" s="15">
        <f t="shared" si="48"/>
        <v>1</v>
      </c>
      <c r="N1058" s="15" t="str">
        <f t="shared" si="49"/>
        <v>-</v>
      </c>
      <c r="O1058" s="150">
        <f t="shared" si="50"/>
        <v>0</v>
      </c>
      <c r="P1058" s="15" t="str">
        <f>IF(COUNTIF('Personálie dobrovolníků '!U:X,N1058)&gt;0,"ANO","")</f>
        <v/>
      </c>
      <c r="Q1058" s="15"/>
    </row>
    <row r="1059" spans="2:17" s="25" customFormat="1" x14ac:dyDescent="0.3">
      <c r="B1059" s="15" t="str">
        <f>IF(A1059="","",VLOOKUP(A1059,Tabulka3[[Číslo smlouvy   u pravidelné činnosti]:[Příjmení]],3,0))</f>
        <v/>
      </c>
      <c r="C1059" s="15" t="str">
        <f>IF(A1059="","",VLOOKUP(A1059,Tabulka3[[Číslo smlouvy   u pravidelné činnosti]:[Příjmení]],4,0))</f>
        <v/>
      </c>
      <c r="F1059" s="94"/>
      <c r="H1059" s="113"/>
      <c r="I1059" s="113"/>
      <c r="K1059" s="15"/>
      <c r="L1059" s="15"/>
      <c r="M1059" s="15">
        <f t="shared" si="48"/>
        <v>1</v>
      </c>
      <c r="N1059" s="15" t="str">
        <f t="shared" si="49"/>
        <v>-</v>
      </c>
      <c r="O1059" s="150">
        <f t="shared" si="50"/>
        <v>0</v>
      </c>
      <c r="P1059" s="15" t="str">
        <f>IF(COUNTIF('Personálie dobrovolníků '!U:X,N1059)&gt;0,"ANO","")</f>
        <v/>
      </c>
      <c r="Q1059" s="15"/>
    </row>
    <row r="1060" spans="2:17" s="25" customFormat="1" x14ac:dyDescent="0.3">
      <c r="B1060" s="15" t="str">
        <f>IF(A1060="","",VLOOKUP(A1060,Tabulka3[[Číslo smlouvy   u pravidelné činnosti]:[Příjmení]],3,0))</f>
        <v/>
      </c>
      <c r="C1060" s="15" t="str">
        <f>IF(A1060="","",VLOOKUP(A1060,Tabulka3[[Číslo smlouvy   u pravidelné činnosti]:[Příjmení]],4,0))</f>
        <v/>
      </c>
      <c r="F1060" s="94"/>
      <c r="H1060" s="113"/>
      <c r="I1060" s="113"/>
      <c r="K1060" s="15"/>
      <c r="L1060" s="15"/>
      <c r="M1060" s="15">
        <f t="shared" si="48"/>
        <v>1</v>
      </c>
      <c r="N1060" s="15" t="str">
        <f t="shared" si="49"/>
        <v>-</v>
      </c>
      <c r="O1060" s="150">
        <f t="shared" si="50"/>
        <v>0</v>
      </c>
      <c r="P1060" s="15" t="str">
        <f>IF(COUNTIF('Personálie dobrovolníků '!U:X,N1060)&gt;0,"ANO","")</f>
        <v/>
      </c>
      <c r="Q1060" s="15"/>
    </row>
    <row r="1061" spans="2:17" s="25" customFormat="1" x14ac:dyDescent="0.3">
      <c r="B1061" s="15" t="str">
        <f>IF(A1061="","",VLOOKUP(A1061,Tabulka3[[Číslo smlouvy   u pravidelné činnosti]:[Příjmení]],3,0))</f>
        <v/>
      </c>
      <c r="C1061" s="15" t="str">
        <f>IF(A1061="","",VLOOKUP(A1061,Tabulka3[[Číslo smlouvy   u pravidelné činnosti]:[Příjmení]],4,0))</f>
        <v/>
      </c>
      <c r="F1061" s="94"/>
      <c r="H1061" s="113"/>
      <c r="I1061" s="113"/>
      <c r="K1061" s="15"/>
      <c r="L1061" s="15"/>
      <c r="M1061" s="15">
        <f t="shared" si="48"/>
        <v>1</v>
      </c>
      <c r="N1061" s="15" t="str">
        <f t="shared" si="49"/>
        <v>-</v>
      </c>
      <c r="O1061" s="150">
        <f t="shared" si="50"/>
        <v>0</v>
      </c>
      <c r="P1061" s="15" t="str">
        <f>IF(COUNTIF('Personálie dobrovolníků '!U:X,N1061)&gt;0,"ANO","")</f>
        <v/>
      </c>
      <c r="Q1061" s="15"/>
    </row>
    <row r="1062" spans="2:17" s="25" customFormat="1" x14ac:dyDescent="0.3">
      <c r="B1062" s="15" t="str">
        <f>IF(A1062="","",VLOOKUP(A1062,Tabulka3[[Číslo smlouvy   u pravidelné činnosti]:[Příjmení]],3,0))</f>
        <v/>
      </c>
      <c r="C1062" s="15" t="str">
        <f>IF(A1062="","",VLOOKUP(A1062,Tabulka3[[Číslo smlouvy   u pravidelné činnosti]:[Příjmení]],4,0))</f>
        <v/>
      </c>
      <c r="F1062" s="94"/>
      <c r="H1062" s="113"/>
      <c r="I1062" s="113"/>
      <c r="K1062" s="15"/>
      <c r="L1062" s="15"/>
      <c r="M1062" s="15">
        <f t="shared" si="48"/>
        <v>1</v>
      </c>
      <c r="N1062" s="15" t="str">
        <f t="shared" si="49"/>
        <v>-</v>
      </c>
      <c r="O1062" s="150">
        <f t="shared" si="50"/>
        <v>0</v>
      </c>
      <c r="P1062" s="15" t="str">
        <f>IF(COUNTIF('Personálie dobrovolníků '!U:X,N1062)&gt;0,"ANO","")</f>
        <v/>
      </c>
      <c r="Q1062" s="15"/>
    </row>
    <row r="1063" spans="2:17" s="25" customFormat="1" x14ac:dyDescent="0.3">
      <c r="B1063" s="15" t="str">
        <f>IF(A1063="","",VLOOKUP(A1063,Tabulka3[[Číslo smlouvy   u pravidelné činnosti]:[Příjmení]],3,0))</f>
        <v/>
      </c>
      <c r="C1063" s="15" t="str">
        <f>IF(A1063="","",VLOOKUP(A1063,Tabulka3[[Číslo smlouvy   u pravidelné činnosti]:[Příjmení]],4,0))</f>
        <v/>
      </c>
      <c r="F1063" s="94"/>
      <c r="H1063" s="113"/>
      <c r="I1063" s="113"/>
      <c r="K1063" s="15"/>
      <c r="L1063" s="15"/>
      <c r="M1063" s="15">
        <f t="shared" si="48"/>
        <v>1</v>
      </c>
      <c r="N1063" s="15" t="str">
        <f t="shared" si="49"/>
        <v>-</v>
      </c>
      <c r="O1063" s="150">
        <f t="shared" si="50"/>
        <v>0</v>
      </c>
      <c r="P1063" s="15" t="str">
        <f>IF(COUNTIF('Personálie dobrovolníků '!U:X,N1063)&gt;0,"ANO","")</f>
        <v/>
      </c>
      <c r="Q1063" s="15"/>
    </row>
    <row r="1064" spans="2:17" s="25" customFormat="1" x14ac:dyDescent="0.3">
      <c r="B1064" s="15" t="str">
        <f>IF(A1064="","",VLOOKUP(A1064,Tabulka3[[Číslo smlouvy   u pravidelné činnosti]:[Příjmení]],3,0))</f>
        <v/>
      </c>
      <c r="C1064" s="15" t="str">
        <f>IF(A1064="","",VLOOKUP(A1064,Tabulka3[[Číslo smlouvy   u pravidelné činnosti]:[Příjmení]],4,0))</f>
        <v/>
      </c>
      <c r="F1064" s="94"/>
      <c r="H1064" s="113"/>
      <c r="I1064" s="113"/>
      <c r="K1064" s="15"/>
      <c r="L1064" s="15"/>
      <c r="M1064" s="15">
        <f t="shared" si="48"/>
        <v>1</v>
      </c>
      <c r="N1064" s="15" t="str">
        <f t="shared" si="49"/>
        <v>-</v>
      </c>
      <c r="O1064" s="150">
        <f t="shared" si="50"/>
        <v>0</v>
      </c>
      <c r="P1064" s="15" t="str">
        <f>IF(COUNTIF('Personálie dobrovolníků '!U:X,N1064)&gt;0,"ANO","")</f>
        <v/>
      </c>
      <c r="Q1064" s="15"/>
    </row>
    <row r="1065" spans="2:17" s="25" customFormat="1" x14ac:dyDescent="0.3">
      <c r="B1065" s="15" t="str">
        <f>IF(A1065="","",VLOOKUP(A1065,Tabulka3[[Číslo smlouvy   u pravidelné činnosti]:[Příjmení]],3,0))</f>
        <v/>
      </c>
      <c r="C1065" s="15" t="str">
        <f>IF(A1065="","",VLOOKUP(A1065,Tabulka3[[Číslo smlouvy   u pravidelné činnosti]:[Příjmení]],4,0))</f>
        <v/>
      </c>
      <c r="F1065" s="94"/>
      <c r="H1065" s="113"/>
      <c r="I1065" s="113"/>
      <c r="K1065" s="15"/>
      <c r="L1065" s="15"/>
      <c r="M1065" s="15">
        <f t="shared" si="48"/>
        <v>1</v>
      </c>
      <c r="N1065" s="15" t="str">
        <f t="shared" si="49"/>
        <v>-</v>
      </c>
      <c r="O1065" s="150">
        <f t="shared" si="50"/>
        <v>0</v>
      </c>
      <c r="P1065" s="15" t="str">
        <f>IF(COUNTIF('Personálie dobrovolníků '!U:X,N1065)&gt;0,"ANO","")</f>
        <v/>
      </c>
      <c r="Q1065" s="15"/>
    </row>
    <row r="1066" spans="2:17" s="25" customFormat="1" x14ac:dyDescent="0.3">
      <c r="B1066" s="15" t="str">
        <f>IF(A1066="","",VLOOKUP(A1066,Tabulka3[[Číslo smlouvy   u pravidelné činnosti]:[Příjmení]],3,0))</f>
        <v/>
      </c>
      <c r="C1066" s="15" t="str">
        <f>IF(A1066="","",VLOOKUP(A1066,Tabulka3[[Číslo smlouvy   u pravidelné činnosti]:[Příjmení]],4,0))</f>
        <v/>
      </c>
      <c r="F1066" s="94"/>
      <c r="H1066" s="113"/>
      <c r="I1066" s="113"/>
      <c r="K1066" s="15"/>
      <c r="L1066" s="15"/>
      <c r="M1066" s="15">
        <f t="shared" si="48"/>
        <v>1</v>
      </c>
      <c r="N1066" s="15" t="str">
        <f t="shared" si="49"/>
        <v>-</v>
      </c>
      <c r="O1066" s="150">
        <f t="shared" si="50"/>
        <v>0</v>
      </c>
      <c r="P1066" s="15" t="str">
        <f>IF(COUNTIF('Personálie dobrovolníků '!U:X,N1066)&gt;0,"ANO","")</f>
        <v/>
      </c>
      <c r="Q1066" s="15"/>
    </row>
    <row r="1067" spans="2:17" s="25" customFormat="1" x14ac:dyDescent="0.3">
      <c r="B1067" s="15" t="str">
        <f>IF(A1067="","",VLOOKUP(A1067,Tabulka3[[Číslo smlouvy   u pravidelné činnosti]:[Příjmení]],3,0))</f>
        <v/>
      </c>
      <c r="C1067" s="15" t="str">
        <f>IF(A1067="","",VLOOKUP(A1067,Tabulka3[[Číslo smlouvy   u pravidelné činnosti]:[Příjmení]],4,0))</f>
        <v/>
      </c>
      <c r="F1067" s="94"/>
      <c r="H1067" s="113"/>
      <c r="I1067" s="113"/>
      <c r="K1067" s="15"/>
      <c r="L1067" s="15"/>
      <c r="M1067" s="15">
        <f t="shared" si="48"/>
        <v>1</v>
      </c>
      <c r="N1067" s="15" t="str">
        <f t="shared" si="49"/>
        <v>-</v>
      </c>
      <c r="O1067" s="150">
        <f t="shared" si="50"/>
        <v>0</v>
      </c>
      <c r="P1067" s="15" t="str">
        <f>IF(COUNTIF('Personálie dobrovolníků '!U:X,N1067)&gt;0,"ANO","")</f>
        <v/>
      </c>
      <c r="Q1067" s="15"/>
    </row>
    <row r="1068" spans="2:17" s="25" customFormat="1" x14ac:dyDescent="0.3">
      <c r="B1068" s="15" t="str">
        <f>IF(A1068="","",VLOOKUP(A1068,Tabulka3[[Číslo smlouvy   u pravidelné činnosti]:[Příjmení]],3,0))</f>
        <v/>
      </c>
      <c r="C1068" s="15" t="str">
        <f>IF(A1068="","",VLOOKUP(A1068,Tabulka3[[Číslo smlouvy   u pravidelné činnosti]:[Příjmení]],4,0))</f>
        <v/>
      </c>
      <c r="F1068" s="94"/>
      <c r="H1068" s="113"/>
      <c r="I1068" s="113"/>
      <c r="K1068" s="15"/>
      <c r="L1068" s="15"/>
      <c r="M1068" s="15">
        <f t="shared" si="48"/>
        <v>1</v>
      </c>
      <c r="N1068" s="15" t="str">
        <f t="shared" si="49"/>
        <v>-</v>
      </c>
      <c r="O1068" s="150">
        <f t="shared" si="50"/>
        <v>0</v>
      </c>
      <c r="P1068" s="15" t="str">
        <f>IF(COUNTIF('Personálie dobrovolníků '!U:X,N1068)&gt;0,"ANO","")</f>
        <v/>
      </c>
      <c r="Q1068" s="15"/>
    </row>
    <row r="1069" spans="2:17" s="25" customFormat="1" x14ac:dyDescent="0.3">
      <c r="B1069" s="15" t="str">
        <f>IF(A1069="","",VLOOKUP(A1069,Tabulka3[[Číslo smlouvy   u pravidelné činnosti]:[Příjmení]],3,0))</f>
        <v/>
      </c>
      <c r="C1069" s="15" t="str">
        <f>IF(A1069="","",VLOOKUP(A1069,Tabulka3[[Číslo smlouvy   u pravidelné činnosti]:[Příjmení]],4,0))</f>
        <v/>
      </c>
      <c r="F1069" s="94"/>
      <c r="H1069" s="113"/>
      <c r="I1069" s="113"/>
      <c r="K1069" s="15"/>
      <c r="L1069" s="15"/>
      <c r="M1069" s="15">
        <f t="shared" si="48"/>
        <v>1</v>
      </c>
      <c r="N1069" s="15" t="str">
        <f t="shared" si="49"/>
        <v>-</v>
      </c>
      <c r="O1069" s="150">
        <f t="shared" si="50"/>
        <v>0</v>
      </c>
      <c r="P1069" s="15" t="str">
        <f>IF(COUNTIF('Personálie dobrovolníků '!U:X,N1069)&gt;0,"ANO","")</f>
        <v/>
      </c>
      <c r="Q1069" s="15"/>
    </row>
    <row r="1070" spans="2:17" s="25" customFormat="1" x14ac:dyDescent="0.3">
      <c r="B1070" s="15" t="str">
        <f>IF(A1070="","",VLOOKUP(A1070,Tabulka3[[Číslo smlouvy   u pravidelné činnosti]:[Příjmení]],3,0))</f>
        <v/>
      </c>
      <c r="C1070" s="15" t="str">
        <f>IF(A1070="","",VLOOKUP(A1070,Tabulka3[[Číslo smlouvy   u pravidelné činnosti]:[Příjmení]],4,0))</f>
        <v/>
      </c>
      <c r="F1070" s="94"/>
      <c r="H1070" s="113"/>
      <c r="I1070" s="113"/>
      <c r="K1070" s="15"/>
      <c r="L1070" s="15"/>
      <c r="M1070" s="15">
        <f t="shared" si="48"/>
        <v>1</v>
      </c>
      <c r="N1070" s="15" t="str">
        <f t="shared" si="49"/>
        <v>-</v>
      </c>
      <c r="O1070" s="150">
        <f t="shared" si="50"/>
        <v>0</v>
      </c>
      <c r="P1070" s="15" t="str">
        <f>IF(COUNTIF('Personálie dobrovolníků '!U:X,N1070)&gt;0,"ANO","")</f>
        <v/>
      </c>
      <c r="Q1070" s="15"/>
    </row>
    <row r="1071" spans="2:17" s="25" customFormat="1" x14ac:dyDescent="0.3">
      <c r="B1071" s="15" t="str">
        <f>IF(A1071="","",VLOOKUP(A1071,Tabulka3[[Číslo smlouvy   u pravidelné činnosti]:[Příjmení]],3,0))</f>
        <v/>
      </c>
      <c r="C1071" s="15" t="str">
        <f>IF(A1071="","",VLOOKUP(A1071,Tabulka3[[Číslo smlouvy   u pravidelné činnosti]:[Příjmení]],4,0))</f>
        <v/>
      </c>
      <c r="F1071" s="94"/>
      <c r="H1071" s="113"/>
      <c r="I1071" s="113"/>
      <c r="K1071" s="15"/>
      <c r="L1071" s="15"/>
      <c r="M1071" s="15">
        <f t="shared" si="48"/>
        <v>1</v>
      </c>
      <c r="N1071" s="15" t="str">
        <f t="shared" si="49"/>
        <v>-</v>
      </c>
      <c r="O1071" s="150">
        <f t="shared" si="50"/>
        <v>0</v>
      </c>
      <c r="P1071" s="15" t="str">
        <f>IF(COUNTIF('Personálie dobrovolníků '!U:X,N1071)&gt;0,"ANO","")</f>
        <v/>
      </c>
      <c r="Q1071" s="15"/>
    </row>
    <row r="1072" spans="2:17" s="25" customFormat="1" x14ac:dyDescent="0.3">
      <c r="B1072" s="15" t="str">
        <f>IF(A1072="","",VLOOKUP(A1072,Tabulka3[[Číslo smlouvy   u pravidelné činnosti]:[Příjmení]],3,0))</f>
        <v/>
      </c>
      <c r="C1072" s="15" t="str">
        <f>IF(A1072="","",VLOOKUP(A1072,Tabulka3[[Číslo smlouvy   u pravidelné činnosti]:[Příjmení]],4,0))</f>
        <v/>
      </c>
      <c r="F1072" s="94"/>
      <c r="H1072" s="113"/>
      <c r="I1072" s="113"/>
      <c r="K1072" s="15"/>
      <c r="L1072" s="15"/>
      <c r="M1072" s="15">
        <f t="shared" si="48"/>
        <v>1</v>
      </c>
      <c r="N1072" s="15" t="str">
        <f t="shared" si="49"/>
        <v>-</v>
      </c>
      <c r="O1072" s="150">
        <f t="shared" si="50"/>
        <v>0</v>
      </c>
      <c r="P1072" s="15" t="str">
        <f>IF(COUNTIF('Personálie dobrovolníků '!U:X,N1072)&gt;0,"ANO","")</f>
        <v/>
      </c>
      <c r="Q1072" s="15"/>
    </row>
    <row r="1073" spans="2:17" s="25" customFormat="1" x14ac:dyDescent="0.3">
      <c r="B1073" s="15" t="str">
        <f>IF(A1073="","",VLOOKUP(A1073,Tabulka3[[Číslo smlouvy   u pravidelné činnosti]:[Příjmení]],3,0))</f>
        <v/>
      </c>
      <c r="C1073" s="15" t="str">
        <f>IF(A1073="","",VLOOKUP(A1073,Tabulka3[[Číslo smlouvy   u pravidelné činnosti]:[Příjmení]],4,0))</f>
        <v/>
      </c>
      <c r="F1073" s="94"/>
      <c r="H1073" s="113"/>
      <c r="I1073" s="113"/>
      <c r="K1073" s="15"/>
      <c r="L1073" s="15"/>
      <c r="M1073" s="15">
        <f t="shared" si="48"/>
        <v>1</v>
      </c>
      <c r="N1073" s="15" t="str">
        <f t="shared" si="49"/>
        <v>-</v>
      </c>
      <c r="O1073" s="150">
        <f t="shared" si="50"/>
        <v>0</v>
      </c>
      <c r="P1073" s="15" t="str">
        <f>IF(COUNTIF('Personálie dobrovolníků '!U:X,N1073)&gt;0,"ANO","")</f>
        <v/>
      </c>
      <c r="Q1073" s="15"/>
    </row>
    <row r="1074" spans="2:17" s="25" customFormat="1" x14ac:dyDescent="0.3">
      <c r="B1074" s="15" t="str">
        <f>IF(A1074="","",VLOOKUP(A1074,Tabulka3[[Číslo smlouvy   u pravidelné činnosti]:[Příjmení]],3,0))</f>
        <v/>
      </c>
      <c r="C1074" s="15" t="str">
        <f>IF(A1074="","",VLOOKUP(A1074,Tabulka3[[Číslo smlouvy   u pravidelné činnosti]:[Příjmení]],4,0))</f>
        <v/>
      </c>
      <c r="F1074" s="94"/>
      <c r="H1074" s="113"/>
      <c r="I1074" s="113"/>
      <c r="K1074" s="15"/>
      <c r="L1074" s="15"/>
      <c r="M1074" s="15">
        <f t="shared" si="48"/>
        <v>1</v>
      </c>
      <c r="N1074" s="15" t="str">
        <f t="shared" si="49"/>
        <v>-</v>
      </c>
      <c r="O1074" s="150">
        <f t="shared" si="50"/>
        <v>0</v>
      </c>
      <c r="P1074" s="15" t="str">
        <f>IF(COUNTIF('Personálie dobrovolníků '!U:X,N1074)&gt;0,"ANO","")</f>
        <v/>
      </c>
      <c r="Q1074" s="15"/>
    </row>
    <row r="1075" spans="2:17" s="25" customFormat="1" x14ac:dyDescent="0.3">
      <c r="B1075" s="15" t="str">
        <f>IF(A1075="","",VLOOKUP(A1075,Tabulka3[[Číslo smlouvy   u pravidelné činnosti]:[Příjmení]],3,0))</f>
        <v/>
      </c>
      <c r="C1075" s="15" t="str">
        <f>IF(A1075="","",VLOOKUP(A1075,Tabulka3[[Číslo smlouvy   u pravidelné činnosti]:[Příjmení]],4,0))</f>
        <v/>
      </c>
      <c r="F1075" s="94"/>
      <c r="H1075" s="113"/>
      <c r="I1075" s="113"/>
      <c r="K1075" s="15"/>
      <c r="L1075" s="15"/>
      <c r="M1075" s="15">
        <f t="shared" si="48"/>
        <v>1</v>
      </c>
      <c r="N1075" s="15" t="str">
        <f t="shared" si="49"/>
        <v>-</v>
      </c>
      <c r="O1075" s="150">
        <f t="shared" si="50"/>
        <v>0</v>
      </c>
      <c r="P1075" s="15" t="str">
        <f>IF(COUNTIF('Personálie dobrovolníků '!U:X,N1075)&gt;0,"ANO","")</f>
        <v/>
      </c>
      <c r="Q1075" s="15"/>
    </row>
    <row r="1076" spans="2:17" s="25" customFormat="1" x14ac:dyDescent="0.3">
      <c r="B1076" s="15" t="str">
        <f>IF(A1076="","",VLOOKUP(A1076,Tabulka3[[Číslo smlouvy   u pravidelné činnosti]:[Příjmení]],3,0))</f>
        <v/>
      </c>
      <c r="C1076" s="15" t="str">
        <f>IF(A1076="","",VLOOKUP(A1076,Tabulka3[[Číslo smlouvy   u pravidelné činnosti]:[Příjmení]],4,0))</f>
        <v/>
      </c>
      <c r="F1076" s="94"/>
      <c r="H1076" s="113"/>
      <c r="I1076" s="113"/>
      <c r="K1076" s="15"/>
      <c r="L1076" s="15"/>
      <c r="M1076" s="15">
        <f t="shared" si="48"/>
        <v>1</v>
      </c>
      <c r="N1076" s="15" t="str">
        <f t="shared" si="49"/>
        <v>-</v>
      </c>
      <c r="O1076" s="150">
        <f t="shared" si="50"/>
        <v>0</v>
      </c>
      <c r="P1076" s="15" t="str">
        <f>IF(COUNTIF('Personálie dobrovolníků '!U:X,N1076)&gt;0,"ANO","")</f>
        <v/>
      </c>
      <c r="Q1076" s="15"/>
    </row>
    <row r="1077" spans="2:17" s="25" customFormat="1" x14ac:dyDescent="0.3">
      <c r="B1077" s="15" t="str">
        <f>IF(A1077="","",VLOOKUP(A1077,Tabulka3[[Číslo smlouvy   u pravidelné činnosti]:[Příjmení]],3,0))</f>
        <v/>
      </c>
      <c r="C1077" s="15" t="str">
        <f>IF(A1077="","",VLOOKUP(A1077,Tabulka3[[Číslo smlouvy   u pravidelné činnosti]:[Příjmení]],4,0))</f>
        <v/>
      </c>
      <c r="F1077" s="94"/>
      <c r="H1077" s="113"/>
      <c r="I1077" s="113"/>
      <c r="K1077" s="15"/>
      <c r="L1077" s="15"/>
      <c r="M1077" s="15">
        <f t="shared" si="48"/>
        <v>1</v>
      </c>
      <c r="N1077" s="15" t="str">
        <f t="shared" si="49"/>
        <v>-</v>
      </c>
      <c r="O1077" s="150">
        <f t="shared" si="50"/>
        <v>0</v>
      </c>
      <c r="P1077" s="15" t="str">
        <f>IF(COUNTIF('Personálie dobrovolníků '!U:X,N1077)&gt;0,"ANO","")</f>
        <v/>
      </c>
      <c r="Q1077" s="15"/>
    </row>
    <row r="1078" spans="2:17" s="25" customFormat="1" x14ac:dyDescent="0.3">
      <c r="B1078" s="15" t="str">
        <f>IF(A1078="","",VLOOKUP(A1078,Tabulka3[[Číslo smlouvy   u pravidelné činnosti]:[Příjmení]],3,0))</f>
        <v/>
      </c>
      <c r="C1078" s="15" t="str">
        <f>IF(A1078="","",VLOOKUP(A1078,Tabulka3[[Číslo smlouvy   u pravidelné činnosti]:[Příjmení]],4,0))</f>
        <v/>
      </c>
      <c r="F1078" s="94"/>
      <c r="H1078" s="113"/>
      <c r="I1078" s="113"/>
      <c r="K1078" s="15"/>
      <c r="L1078" s="15"/>
      <c r="M1078" s="15">
        <f t="shared" si="48"/>
        <v>1</v>
      </c>
      <c r="N1078" s="15" t="str">
        <f t="shared" si="49"/>
        <v>-</v>
      </c>
      <c r="O1078" s="150">
        <f t="shared" si="50"/>
        <v>0</v>
      </c>
      <c r="P1078" s="15" t="str">
        <f>IF(COUNTIF('Personálie dobrovolníků '!U:X,N1078)&gt;0,"ANO","")</f>
        <v/>
      </c>
      <c r="Q1078" s="15"/>
    </row>
    <row r="1079" spans="2:17" s="25" customFormat="1" x14ac:dyDescent="0.3">
      <c r="B1079" s="15" t="str">
        <f>IF(A1079="","",VLOOKUP(A1079,Tabulka3[[Číslo smlouvy   u pravidelné činnosti]:[Příjmení]],3,0))</f>
        <v/>
      </c>
      <c r="C1079" s="15" t="str">
        <f>IF(A1079="","",VLOOKUP(A1079,Tabulka3[[Číslo smlouvy   u pravidelné činnosti]:[Příjmení]],4,0))</f>
        <v/>
      </c>
      <c r="F1079" s="94"/>
      <c r="H1079" s="113"/>
      <c r="I1079" s="113"/>
      <c r="K1079" s="15"/>
      <c r="L1079" s="15"/>
      <c r="M1079" s="15">
        <f t="shared" si="48"/>
        <v>1</v>
      </c>
      <c r="N1079" s="15" t="str">
        <f t="shared" si="49"/>
        <v>-</v>
      </c>
      <c r="O1079" s="150">
        <f t="shared" si="50"/>
        <v>0</v>
      </c>
      <c r="P1079" s="15" t="str">
        <f>IF(COUNTIF('Personálie dobrovolníků '!U:X,N1079)&gt;0,"ANO","")</f>
        <v/>
      </c>
      <c r="Q1079" s="15"/>
    </row>
    <row r="1080" spans="2:17" s="25" customFormat="1" x14ac:dyDescent="0.3">
      <c r="B1080" s="15" t="str">
        <f>IF(A1080="","",VLOOKUP(A1080,Tabulka3[[Číslo smlouvy   u pravidelné činnosti]:[Příjmení]],3,0))</f>
        <v/>
      </c>
      <c r="C1080" s="15" t="str">
        <f>IF(A1080="","",VLOOKUP(A1080,Tabulka3[[Číslo smlouvy   u pravidelné činnosti]:[Příjmení]],4,0))</f>
        <v/>
      </c>
      <c r="F1080" s="94"/>
      <c r="H1080" s="113"/>
      <c r="I1080" s="113"/>
      <c r="K1080" s="15"/>
      <c r="L1080" s="15"/>
      <c r="M1080" s="15">
        <f t="shared" si="48"/>
        <v>1</v>
      </c>
      <c r="N1080" s="15" t="str">
        <f t="shared" si="49"/>
        <v>-</v>
      </c>
      <c r="O1080" s="150">
        <f t="shared" si="50"/>
        <v>0</v>
      </c>
      <c r="P1080" s="15" t="str">
        <f>IF(COUNTIF('Personálie dobrovolníků '!U:X,N1080)&gt;0,"ANO","")</f>
        <v/>
      </c>
      <c r="Q1080" s="15"/>
    </row>
    <row r="1081" spans="2:17" s="25" customFormat="1" x14ac:dyDescent="0.3">
      <c r="B1081" s="15" t="str">
        <f>IF(A1081="","",VLOOKUP(A1081,Tabulka3[[Číslo smlouvy   u pravidelné činnosti]:[Příjmení]],3,0))</f>
        <v/>
      </c>
      <c r="C1081" s="15" t="str">
        <f>IF(A1081="","",VLOOKUP(A1081,Tabulka3[[Číslo smlouvy   u pravidelné činnosti]:[Příjmení]],4,0))</f>
        <v/>
      </c>
      <c r="F1081" s="94"/>
      <c r="H1081" s="113"/>
      <c r="I1081" s="113"/>
      <c r="K1081" s="15"/>
      <c r="L1081" s="15"/>
      <c r="M1081" s="15">
        <f t="shared" si="48"/>
        <v>1</v>
      </c>
      <c r="N1081" s="15" t="str">
        <f t="shared" si="49"/>
        <v>-</v>
      </c>
      <c r="O1081" s="150">
        <f t="shared" si="50"/>
        <v>0</v>
      </c>
      <c r="P1081" s="15" t="str">
        <f>IF(COUNTIF('Personálie dobrovolníků '!U:X,N1081)&gt;0,"ANO","")</f>
        <v/>
      </c>
      <c r="Q1081" s="15"/>
    </row>
    <row r="1082" spans="2:17" s="25" customFormat="1" x14ac:dyDescent="0.3">
      <c r="B1082" s="15" t="str">
        <f>IF(A1082="","",VLOOKUP(A1082,Tabulka3[[Číslo smlouvy   u pravidelné činnosti]:[Příjmení]],3,0))</f>
        <v/>
      </c>
      <c r="C1082" s="15" t="str">
        <f>IF(A1082="","",VLOOKUP(A1082,Tabulka3[[Číslo smlouvy   u pravidelné činnosti]:[Příjmení]],4,0))</f>
        <v/>
      </c>
      <c r="F1082" s="94"/>
      <c r="H1082" s="113"/>
      <c r="I1082" s="113"/>
      <c r="K1082" s="15"/>
      <c r="L1082" s="15"/>
      <c r="M1082" s="15">
        <f t="shared" si="48"/>
        <v>1</v>
      </c>
      <c r="N1082" s="15" t="str">
        <f t="shared" si="49"/>
        <v>-</v>
      </c>
      <c r="O1082" s="150">
        <f t="shared" si="50"/>
        <v>0</v>
      </c>
      <c r="P1082" s="15" t="str">
        <f>IF(COUNTIF('Personálie dobrovolníků '!U:X,N1082)&gt;0,"ANO","")</f>
        <v/>
      </c>
      <c r="Q1082" s="15"/>
    </row>
    <row r="1083" spans="2:17" s="25" customFormat="1" x14ac:dyDescent="0.3">
      <c r="B1083" s="15" t="str">
        <f>IF(A1083="","",VLOOKUP(A1083,Tabulka3[[Číslo smlouvy   u pravidelné činnosti]:[Příjmení]],3,0))</f>
        <v/>
      </c>
      <c r="C1083" s="15" t="str">
        <f>IF(A1083="","",VLOOKUP(A1083,Tabulka3[[Číslo smlouvy   u pravidelné činnosti]:[Příjmení]],4,0))</f>
        <v/>
      </c>
      <c r="F1083" s="94"/>
      <c r="H1083" s="113"/>
      <c r="I1083" s="113"/>
      <c r="K1083" s="15"/>
      <c r="L1083" s="15"/>
      <c r="M1083" s="15">
        <f t="shared" si="48"/>
        <v>1</v>
      </c>
      <c r="N1083" s="15" t="str">
        <f t="shared" si="49"/>
        <v>-</v>
      </c>
      <c r="O1083" s="150">
        <f t="shared" si="50"/>
        <v>0</v>
      </c>
      <c r="P1083" s="15" t="str">
        <f>IF(COUNTIF('Personálie dobrovolníků '!U:X,N1083)&gt;0,"ANO","")</f>
        <v/>
      </c>
      <c r="Q1083" s="15"/>
    </row>
    <row r="1084" spans="2:17" s="25" customFormat="1" x14ac:dyDescent="0.3">
      <c r="B1084" s="15" t="str">
        <f>IF(A1084="","",VLOOKUP(A1084,Tabulka3[[Číslo smlouvy   u pravidelné činnosti]:[Příjmení]],3,0))</f>
        <v/>
      </c>
      <c r="C1084" s="15" t="str">
        <f>IF(A1084="","",VLOOKUP(A1084,Tabulka3[[Číslo smlouvy   u pravidelné činnosti]:[Příjmení]],4,0))</f>
        <v/>
      </c>
      <c r="F1084" s="94"/>
      <c r="H1084" s="113"/>
      <c r="I1084" s="113"/>
      <c r="K1084" s="15"/>
      <c r="L1084" s="15"/>
      <c r="M1084" s="15">
        <f t="shared" si="48"/>
        <v>1</v>
      </c>
      <c r="N1084" s="15" t="str">
        <f t="shared" si="49"/>
        <v>-</v>
      </c>
      <c r="O1084" s="150">
        <f t="shared" si="50"/>
        <v>0</v>
      </c>
      <c r="P1084" s="15" t="str">
        <f>IF(COUNTIF('Personálie dobrovolníků '!U:X,N1084)&gt;0,"ANO","")</f>
        <v/>
      </c>
      <c r="Q1084" s="15"/>
    </row>
    <row r="1085" spans="2:17" s="25" customFormat="1" x14ac:dyDescent="0.3">
      <c r="B1085" s="15" t="str">
        <f>IF(A1085="","",VLOOKUP(A1085,Tabulka3[[Číslo smlouvy   u pravidelné činnosti]:[Příjmení]],3,0))</f>
        <v/>
      </c>
      <c r="C1085" s="15" t="str">
        <f>IF(A1085="","",VLOOKUP(A1085,Tabulka3[[Číslo smlouvy   u pravidelné činnosti]:[Příjmení]],4,0))</f>
        <v/>
      </c>
      <c r="F1085" s="94"/>
      <c r="H1085" s="113"/>
      <c r="I1085" s="113"/>
      <c r="K1085" s="15"/>
      <c r="L1085" s="15"/>
      <c r="M1085" s="15">
        <f t="shared" si="48"/>
        <v>1</v>
      </c>
      <c r="N1085" s="15" t="str">
        <f t="shared" si="49"/>
        <v>-</v>
      </c>
      <c r="O1085" s="150">
        <f t="shared" si="50"/>
        <v>0</v>
      </c>
      <c r="P1085" s="15" t="str">
        <f>IF(COUNTIF('Personálie dobrovolníků '!U:X,N1085)&gt;0,"ANO","")</f>
        <v/>
      </c>
      <c r="Q1085" s="15"/>
    </row>
    <row r="1086" spans="2:17" s="25" customFormat="1" x14ac:dyDescent="0.3">
      <c r="B1086" s="15" t="str">
        <f>IF(A1086="","",VLOOKUP(A1086,Tabulka3[[Číslo smlouvy   u pravidelné činnosti]:[Příjmení]],3,0))</f>
        <v/>
      </c>
      <c r="C1086" s="15" t="str">
        <f>IF(A1086="","",VLOOKUP(A1086,Tabulka3[[Číslo smlouvy   u pravidelné činnosti]:[Příjmení]],4,0))</f>
        <v/>
      </c>
      <c r="F1086" s="94"/>
      <c r="H1086" s="113"/>
      <c r="I1086" s="113"/>
      <c r="K1086" s="15"/>
      <c r="L1086" s="15"/>
      <c r="M1086" s="15">
        <f t="shared" si="48"/>
        <v>1</v>
      </c>
      <c r="N1086" s="15" t="str">
        <f t="shared" si="49"/>
        <v>-</v>
      </c>
      <c r="O1086" s="150">
        <f t="shared" si="50"/>
        <v>0</v>
      </c>
      <c r="P1086" s="15" t="str">
        <f>IF(COUNTIF('Personálie dobrovolníků '!U:X,N1086)&gt;0,"ANO","")</f>
        <v/>
      </c>
      <c r="Q1086" s="15"/>
    </row>
    <row r="1087" spans="2:17" s="25" customFormat="1" x14ac:dyDescent="0.3">
      <c r="B1087" s="15" t="str">
        <f>IF(A1087="","",VLOOKUP(A1087,Tabulka3[[Číslo smlouvy   u pravidelné činnosti]:[Příjmení]],3,0))</f>
        <v/>
      </c>
      <c r="C1087" s="15" t="str">
        <f>IF(A1087="","",VLOOKUP(A1087,Tabulka3[[Číslo smlouvy   u pravidelné činnosti]:[Příjmení]],4,0))</f>
        <v/>
      </c>
      <c r="F1087" s="94"/>
      <c r="H1087" s="113"/>
      <c r="I1087" s="113"/>
      <c r="K1087" s="15"/>
      <c r="L1087" s="15"/>
      <c r="M1087" s="15">
        <f t="shared" si="48"/>
        <v>1</v>
      </c>
      <c r="N1087" s="15" t="str">
        <f t="shared" si="49"/>
        <v>-</v>
      </c>
      <c r="O1087" s="150">
        <f t="shared" si="50"/>
        <v>0</v>
      </c>
      <c r="P1087" s="15" t="str">
        <f>IF(COUNTIF('Personálie dobrovolníků '!U:X,N1087)&gt;0,"ANO","")</f>
        <v/>
      </c>
      <c r="Q1087" s="15"/>
    </row>
    <row r="1088" spans="2:17" s="25" customFormat="1" x14ac:dyDescent="0.3">
      <c r="B1088" s="15" t="str">
        <f>IF(A1088="","",VLOOKUP(A1088,Tabulka3[[Číslo smlouvy   u pravidelné činnosti]:[Příjmení]],3,0))</f>
        <v/>
      </c>
      <c r="C1088" s="15" t="str">
        <f>IF(A1088="","",VLOOKUP(A1088,Tabulka3[[Číslo smlouvy   u pravidelné činnosti]:[Příjmení]],4,0))</f>
        <v/>
      </c>
      <c r="F1088" s="94"/>
      <c r="H1088" s="113"/>
      <c r="I1088" s="113"/>
      <c r="K1088" s="15"/>
      <c r="L1088" s="15"/>
      <c r="M1088" s="15">
        <f t="shared" si="48"/>
        <v>1</v>
      </c>
      <c r="N1088" s="15" t="str">
        <f t="shared" si="49"/>
        <v>-</v>
      </c>
      <c r="O1088" s="150">
        <f t="shared" si="50"/>
        <v>0</v>
      </c>
      <c r="P1088" s="15" t="str">
        <f>IF(COUNTIF('Personálie dobrovolníků '!U:X,N1088)&gt;0,"ANO","")</f>
        <v/>
      </c>
      <c r="Q1088" s="15"/>
    </row>
    <row r="1089" spans="2:17" s="25" customFormat="1" x14ac:dyDescent="0.3">
      <c r="B1089" s="15" t="str">
        <f>IF(A1089="","",VLOOKUP(A1089,Tabulka3[[Číslo smlouvy   u pravidelné činnosti]:[Příjmení]],3,0))</f>
        <v/>
      </c>
      <c r="C1089" s="15" t="str">
        <f>IF(A1089="","",VLOOKUP(A1089,Tabulka3[[Číslo smlouvy   u pravidelné činnosti]:[Příjmení]],4,0))</f>
        <v/>
      </c>
      <c r="F1089" s="94"/>
      <c r="H1089" s="113"/>
      <c r="I1089" s="113"/>
      <c r="K1089" s="15"/>
      <c r="L1089" s="15"/>
      <c r="M1089" s="15">
        <f t="shared" si="48"/>
        <v>1</v>
      </c>
      <c r="N1089" s="15" t="str">
        <f t="shared" si="49"/>
        <v>-</v>
      </c>
      <c r="O1089" s="150">
        <f t="shared" si="50"/>
        <v>0</v>
      </c>
      <c r="P1089" s="15" t="str">
        <f>IF(COUNTIF('Personálie dobrovolníků '!U:X,N1089)&gt;0,"ANO","")</f>
        <v/>
      </c>
      <c r="Q1089" s="15"/>
    </row>
    <row r="1090" spans="2:17" s="25" customFormat="1" x14ac:dyDescent="0.3">
      <c r="B1090" s="15" t="str">
        <f>IF(A1090="","",VLOOKUP(A1090,Tabulka3[[Číslo smlouvy   u pravidelné činnosti]:[Příjmení]],3,0))</f>
        <v/>
      </c>
      <c r="C1090" s="15" t="str">
        <f>IF(A1090="","",VLOOKUP(A1090,Tabulka3[[Číslo smlouvy   u pravidelné činnosti]:[Příjmení]],4,0))</f>
        <v/>
      </c>
      <c r="F1090" s="94"/>
      <c r="H1090" s="113"/>
      <c r="I1090" s="113"/>
      <c r="K1090" s="15"/>
      <c r="L1090" s="15"/>
      <c r="M1090" s="15">
        <f t="shared" si="48"/>
        <v>1</v>
      </c>
      <c r="N1090" s="15" t="str">
        <f t="shared" si="49"/>
        <v>-</v>
      </c>
      <c r="O1090" s="150">
        <f t="shared" si="50"/>
        <v>0</v>
      </c>
      <c r="P1090" s="15" t="str">
        <f>IF(COUNTIF('Personálie dobrovolníků '!U:X,N1090)&gt;0,"ANO","")</f>
        <v/>
      </c>
      <c r="Q1090" s="15"/>
    </row>
    <row r="1091" spans="2:17" s="25" customFormat="1" x14ac:dyDescent="0.3">
      <c r="B1091" s="15" t="str">
        <f>IF(A1091="","",VLOOKUP(A1091,Tabulka3[[Číslo smlouvy   u pravidelné činnosti]:[Příjmení]],3,0))</f>
        <v/>
      </c>
      <c r="C1091" s="15" t="str">
        <f>IF(A1091="","",VLOOKUP(A1091,Tabulka3[[Číslo smlouvy   u pravidelné činnosti]:[Příjmení]],4,0))</f>
        <v/>
      </c>
      <c r="F1091" s="94"/>
      <c r="H1091" s="113"/>
      <c r="I1091" s="113"/>
      <c r="K1091" s="15"/>
      <c r="L1091" s="15"/>
      <c r="M1091" s="15">
        <f t="shared" si="48"/>
        <v>1</v>
      </c>
      <c r="N1091" s="15" t="str">
        <f t="shared" si="49"/>
        <v>-</v>
      </c>
      <c r="O1091" s="150">
        <f t="shared" si="50"/>
        <v>0</v>
      </c>
      <c r="P1091" s="15" t="str">
        <f>IF(COUNTIF('Personálie dobrovolníků '!U:X,N1091)&gt;0,"ANO","")</f>
        <v/>
      </c>
      <c r="Q1091" s="15"/>
    </row>
    <row r="1092" spans="2:17" s="25" customFormat="1" x14ac:dyDescent="0.3">
      <c r="B1092" s="15" t="str">
        <f>IF(A1092="","",VLOOKUP(A1092,Tabulka3[[Číslo smlouvy   u pravidelné činnosti]:[Příjmení]],3,0))</f>
        <v/>
      </c>
      <c r="C1092" s="15" t="str">
        <f>IF(A1092="","",VLOOKUP(A1092,Tabulka3[[Číslo smlouvy   u pravidelné činnosti]:[Příjmení]],4,0))</f>
        <v/>
      </c>
      <c r="F1092" s="94"/>
      <c r="H1092" s="113"/>
      <c r="I1092" s="113"/>
      <c r="K1092" s="15"/>
      <c r="L1092" s="15"/>
      <c r="M1092" s="15">
        <f t="shared" ref="M1092:M1155" si="51">IF(OR(
   AND($H1092=$K$12, $I1092=$L$4),
   AND($H1092=$K$12, $I1092=$L$5),
   AND($H1092=$K$12, $I1092=$L$6),
   AND($H1092=$K$12, $I1092=$L$7),
   AND($H1092=$K$11, $I1092=$L$4),
   AND($H1092=$K$11, $I1092=$L$5),
   AND($H1092=$K$11, $I1092=$L$6),
   AND($H1092=$K$11, $I1092=$L$7),
   AND($H1092=$K$5, $I1092=$L$5),
   AND($H1092=$K$6, $I1092=$L$4),
   AND($H1092=$K$6, $I1092=$L$5),
   AND($H1092=$K$6, $I1092=$L$7),
   AND($H1092=$K$4, $I1092=$L$6),
), 0, 1)</f>
        <v>1</v>
      </c>
      <c r="N1092" s="15" t="str">
        <f t="shared" ref="N1092:N1155" si="52">A1092 &amp; "-" &amp; J1092</f>
        <v>-</v>
      </c>
      <c r="O1092" s="150">
        <f t="shared" ref="O1092:O1155" si="53">IF(AND(M1092&lt;&gt;0, P1092="ANO"), 1, 0)</f>
        <v>0</v>
      </c>
      <c r="P1092" s="15" t="str">
        <f>IF(COUNTIF('Personálie dobrovolníků '!U:X,N1092)&gt;0,"ANO","")</f>
        <v/>
      </c>
      <c r="Q1092" s="15"/>
    </row>
    <row r="1093" spans="2:17" s="25" customFormat="1" x14ac:dyDescent="0.3">
      <c r="B1093" s="15" t="str">
        <f>IF(A1093="","",VLOOKUP(A1093,Tabulka3[[Číslo smlouvy   u pravidelné činnosti]:[Příjmení]],3,0))</f>
        <v/>
      </c>
      <c r="C1093" s="15" t="str">
        <f>IF(A1093="","",VLOOKUP(A1093,Tabulka3[[Číslo smlouvy   u pravidelné činnosti]:[Příjmení]],4,0))</f>
        <v/>
      </c>
      <c r="F1093" s="94"/>
      <c r="H1093" s="113"/>
      <c r="I1093" s="113"/>
      <c r="K1093" s="15"/>
      <c r="L1093" s="15"/>
      <c r="M1093" s="15">
        <f t="shared" si="51"/>
        <v>1</v>
      </c>
      <c r="N1093" s="15" t="str">
        <f t="shared" si="52"/>
        <v>-</v>
      </c>
      <c r="O1093" s="150">
        <f t="shared" si="53"/>
        <v>0</v>
      </c>
      <c r="P1093" s="15" t="str">
        <f>IF(COUNTIF('Personálie dobrovolníků '!U:X,N1093)&gt;0,"ANO","")</f>
        <v/>
      </c>
      <c r="Q1093" s="15"/>
    </row>
    <row r="1094" spans="2:17" s="25" customFormat="1" x14ac:dyDescent="0.3">
      <c r="B1094" s="15" t="str">
        <f>IF(A1094="","",VLOOKUP(A1094,Tabulka3[[Číslo smlouvy   u pravidelné činnosti]:[Příjmení]],3,0))</f>
        <v/>
      </c>
      <c r="C1094" s="15" t="str">
        <f>IF(A1094="","",VLOOKUP(A1094,Tabulka3[[Číslo smlouvy   u pravidelné činnosti]:[Příjmení]],4,0))</f>
        <v/>
      </c>
      <c r="F1094" s="94"/>
      <c r="H1094" s="113"/>
      <c r="I1094" s="113"/>
      <c r="K1094" s="15"/>
      <c r="L1094" s="15"/>
      <c r="M1094" s="15">
        <f t="shared" si="51"/>
        <v>1</v>
      </c>
      <c r="N1094" s="15" t="str">
        <f t="shared" si="52"/>
        <v>-</v>
      </c>
      <c r="O1094" s="150">
        <f t="shared" si="53"/>
        <v>0</v>
      </c>
      <c r="P1094" s="15" t="str">
        <f>IF(COUNTIF('Personálie dobrovolníků '!U:X,N1094)&gt;0,"ANO","")</f>
        <v/>
      </c>
      <c r="Q1094" s="15"/>
    </row>
    <row r="1095" spans="2:17" s="25" customFormat="1" x14ac:dyDescent="0.3">
      <c r="B1095" s="15" t="str">
        <f>IF(A1095="","",VLOOKUP(A1095,Tabulka3[[Číslo smlouvy   u pravidelné činnosti]:[Příjmení]],3,0))</f>
        <v/>
      </c>
      <c r="C1095" s="15" t="str">
        <f>IF(A1095="","",VLOOKUP(A1095,Tabulka3[[Číslo smlouvy   u pravidelné činnosti]:[Příjmení]],4,0))</f>
        <v/>
      </c>
      <c r="F1095" s="94"/>
      <c r="H1095" s="113"/>
      <c r="I1095" s="113"/>
      <c r="K1095" s="15"/>
      <c r="L1095" s="15"/>
      <c r="M1095" s="15">
        <f t="shared" si="51"/>
        <v>1</v>
      </c>
      <c r="N1095" s="15" t="str">
        <f t="shared" si="52"/>
        <v>-</v>
      </c>
      <c r="O1095" s="150">
        <f t="shared" si="53"/>
        <v>0</v>
      </c>
      <c r="P1095" s="15" t="str">
        <f>IF(COUNTIF('Personálie dobrovolníků '!U:X,N1095)&gt;0,"ANO","")</f>
        <v/>
      </c>
      <c r="Q1095" s="15"/>
    </row>
    <row r="1096" spans="2:17" s="25" customFormat="1" x14ac:dyDescent="0.3">
      <c r="B1096" s="15" t="str">
        <f>IF(A1096="","",VLOOKUP(A1096,Tabulka3[[Číslo smlouvy   u pravidelné činnosti]:[Příjmení]],3,0))</f>
        <v/>
      </c>
      <c r="C1096" s="15" t="str">
        <f>IF(A1096="","",VLOOKUP(A1096,Tabulka3[[Číslo smlouvy   u pravidelné činnosti]:[Příjmení]],4,0))</f>
        <v/>
      </c>
      <c r="F1096" s="94"/>
      <c r="H1096" s="113"/>
      <c r="I1096" s="113"/>
      <c r="K1096" s="15"/>
      <c r="L1096" s="15"/>
      <c r="M1096" s="15">
        <f t="shared" si="51"/>
        <v>1</v>
      </c>
      <c r="N1096" s="15" t="str">
        <f t="shared" si="52"/>
        <v>-</v>
      </c>
      <c r="O1096" s="150">
        <f t="shared" si="53"/>
        <v>0</v>
      </c>
      <c r="P1096" s="15" t="str">
        <f>IF(COUNTIF('Personálie dobrovolníků '!U:X,N1096)&gt;0,"ANO","")</f>
        <v/>
      </c>
      <c r="Q1096" s="15"/>
    </row>
    <row r="1097" spans="2:17" s="25" customFormat="1" x14ac:dyDescent="0.3">
      <c r="B1097" s="15" t="str">
        <f>IF(A1097="","",VLOOKUP(A1097,Tabulka3[[Číslo smlouvy   u pravidelné činnosti]:[Příjmení]],3,0))</f>
        <v/>
      </c>
      <c r="C1097" s="15" t="str">
        <f>IF(A1097="","",VLOOKUP(A1097,Tabulka3[[Číslo smlouvy   u pravidelné činnosti]:[Příjmení]],4,0))</f>
        <v/>
      </c>
      <c r="F1097" s="94"/>
      <c r="H1097" s="113"/>
      <c r="I1097" s="113"/>
      <c r="K1097" s="15"/>
      <c r="L1097" s="15"/>
      <c r="M1097" s="15">
        <f t="shared" si="51"/>
        <v>1</v>
      </c>
      <c r="N1097" s="15" t="str">
        <f t="shared" si="52"/>
        <v>-</v>
      </c>
      <c r="O1097" s="150">
        <f t="shared" si="53"/>
        <v>0</v>
      </c>
      <c r="P1097" s="15" t="str">
        <f>IF(COUNTIF('Personálie dobrovolníků '!U:X,N1097)&gt;0,"ANO","")</f>
        <v/>
      </c>
      <c r="Q1097" s="15"/>
    </row>
    <row r="1098" spans="2:17" s="25" customFormat="1" x14ac:dyDescent="0.3">
      <c r="B1098" s="15" t="str">
        <f>IF(A1098="","",VLOOKUP(A1098,Tabulka3[[Číslo smlouvy   u pravidelné činnosti]:[Příjmení]],3,0))</f>
        <v/>
      </c>
      <c r="C1098" s="15" t="str">
        <f>IF(A1098="","",VLOOKUP(A1098,Tabulka3[[Číslo smlouvy   u pravidelné činnosti]:[Příjmení]],4,0))</f>
        <v/>
      </c>
      <c r="F1098" s="94"/>
      <c r="H1098" s="113"/>
      <c r="I1098" s="113"/>
      <c r="K1098" s="15"/>
      <c r="L1098" s="15"/>
      <c r="M1098" s="15">
        <f t="shared" si="51"/>
        <v>1</v>
      </c>
      <c r="N1098" s="15" t="str">
        <f t="shared" si="52"/>
        <v>-</v>
      </c>
      <c r="O1098" s="150">
        <f t="shared" si="53"/>
        <v>0</v>
      </c>
      <c r="P1098" s="15" t="str">
        <f>IF(COUNTIF('Personálie dobrovolníků '!U:X,N1098)&gt;0,"ANO","")</f>
        <v/>
      </c>
      <c r="Q1098" s="15"/>
    </row>
    <row r="1099" spans="2:17" s="25" customFormat="1" x14ac:dyDescent="0.3">
      <c r="B1099" s="15" t="str">
        <f>IF(A1099="","",VLOOKUP(A1099,Tabulka3[[Číslo smlouvy   u pravidelné činnosti]:[Příjmení]],3,0))</f>
        <v/>
      </c>
      <c r="C1099" s="15" t="str">
        <f>IF(A1099="","",VLOOKUP(A1099,Tabulka3[[Číslo smlouvy   u pravidelné činnosti]:[Příjmení]],4,0))</f>
        <v/>
      </c>
      <c r="F1099" s="94"/>
      <c r="H1099" s="113"/>
      <c r="I1099" s="113"/>
      <c r="K1099" s="15"/>
      <c r="L1099" s="15"/>
      <c r="M1099" s="15">
        <f t="shared" si="51"/>
        <v>1</v>
      </c>
      <c r="N1099" s="15" t="str">
        <f t="shared" si="52"/>
        <v>-</v>
      </c>
      <c r="O1099" s="150">
        <f t="shared" si="53"/>
        <v>0</v>
      </c>
      <c r="P1099" s="15" t="str">
        <f>IF(COUNTIF('Personálie dobrovolníků '!U:X,N1099)&gt;0,"ANO","")</f>
        <v/>
      </c>
      <c r="Q1099" s="15"/>
    </row>
    <row r="1100" spans="2:17" s="25" customFormat="1" x14ac:dyDescent="0.3">
      <c r="B1100" s="15" t="str">
        <f>IF(A1100="","",VLOOKUP(A1100,Tabulka3[[Číslo smlouvy   u pravidelné činnosti]:[Příjmení]],3,0))</f>
        <v/>
      </c>
      <c r="C1100" s="15" t="str">
        <f>IF(A1100="","",VLOOKUP(A1100,Tabulka3[[Číslo smlouvy   u pravidelné činnosti]:[Příjmení]],4,0))</f>
        <v/>
      </c>
      <c r="F1100" s="94"/>
      <c r="H1100" s="113"/>
      <c r="I1100" s="113"/>
      <c r="K1100" s="15"/>
      <c r="L1100" s="15"/>
      <c r="M1100" s="15">
        <f t="shared" si="51"/>
        <v>1</v>
      </c>
      <c r="N1100" s="15" t="str">
        <f t="shared" si="52"/>
        <v>-</v>
      </c>
      <c r="O1100" s="150">
        <f t="shared" si="53"/>
        <v>0</v>
      </c>
      <c r="P1100" s="15" t="str">
        <f>IF(COUNTIF('Personálie dobrovolníků '!U:X,N1100)&gt;0,"ANO","")</f>
        <v/>
      </c>
      <c r="Q1100" s="15"/>
    </row>
    <row r="1101" spans="2:17" s="25" customFormat="1" x14ac:dyDescent="0.3">
      <c r="B1101" s="15" t="str">
        <f>IF(A1101="","",VLOOKUP(A1101,Tabulka3[[Číslo smlouvy   u pravidelné činnosti]:[Příjmení]],3,0))</f>
        <v/>
      </c>
      <c r="C1101" s="15" t="str">
        <f>IF(A1101="","",VLOOKUP(A1101,Tabulka3[[Číslo smlouvy   u pravidelné činnosti]:[Příjmení]],4,0))</f>
        <v/>
      </c>
      <c r="F1101" s="94"/>
      <c r="H1101" s="113"/>
      <c r="I1101" s="113"/>
      <c r="K1101" s="15"/>
      <c r="L1101" s="15"/>
      <c r="M1101" s="15">
        <f t="shared" si="51"/>
        <v>1</v>
      </c>
      <c r="N1101" s="15" t="str">
        <f t="shared" si="52"/>
        <v>-</v>
      </c>
      <c r="O1101" s="150">
        <f t="shared" si="53"/>
        <v>0</v>
      </c>
      <c r="P1101" s="15" t="str">
        <f>IF(COUNTIF('Personálie dobrovolníků '!U:X,N1101)&gt;0,"ANO","")</f>
        <v/>
      </c>
      <c r="Q1101" s="15"/>
    </row>
    <row r="1102" spans="2:17" s="25" customFormat="1" x14ac:dyDescent="0.3">
      <c r="B1102" s="15" t="str">
        <f>IF(A1102="","",VLOOKUP(A1102,Tabulka3[[Číslo smlouvy   u pravidelné činnosti]:[Příjmení]],3,0))</f>
        <v/>
      </c>
      <c r="C1102" s="15" t="str">
        <f>IF(A1102="","",VLOOKUP(A1102,Tabulka3[[Číslo smlouvy   u pravidelné činnosti]:[Příjmení]],4,0))</f>
        <v/>
      </c>
      <c r="F1102" s="94"/>
      <c r="H1102" s="113"/>
      <c r="I1102" s="113"/>
      <c r="K1102" s="15"/>
      <c r="L1102" s="15"/>
      <c r="M1102" s="15">
        <f t="shared" si="51"/>
        <v>1</v>
      </c>
      <c r="N1102" s="15" t="str">
        <f t="shared" si="52"/>
        <v>-</v>
      </c>
      <c r="O1102" s="150">
        <f t="shared" si="53"/>
        <v>0</v>
      </c>
      <c r="P1102" s="15" t="str">
        <f>IF(COUNTIF('Personálie dobrovolníků '!U:X,N1102)&gt;0,"ANO","")</f>
        <v/>
      </c>
      <c r="Q1102" s="15"/>
    </row>
    <row r="1103" spans="2:17" s="25" customFormat="1" x14ac:dyDescent="0.3">
      <c r="B1103" s="15" t="str">
        <f>IF(A1103="","",VLOOKUP(A1103,Tabulka3[[Číslo smlouvy   u pravidelné činnosti]:[Příjmení]],3,0))</f>
        <v/>
      </c>
      <c r="C1103" s="15" t="str">
        <f>IF(A1103="","",VLOOKUP(A1103,Tabulka3[[Číslo smlouvy   u pravidelné činnosti]:[Příjmení]],4,0))</f>
        <v/>
      </c>
      <c r="F1103" s="94"/>
      <c r="H1103" s="113"/>
      <c r="I1103" s="113"/>
      <c r="K1103" s="15"/>
      <c r="L1103" s="15"/>
      <c r="M1103" s="15">
        <f t="shared" si="51"/>
        <v>1</v>
      </c>
      <c r="N1103" s="15" t="str">
        <f t="shared" si="52"/>
        <v>-</v>
      </c>
      <c r="O1103" s="150">
        <f t="shared" si="53"/>
        <v>0</v>
      </c>
      <c r="P1103" s="15" t="str">
        <f>IF(COUNTIF('Personálie dobrovolníků '!U:X,N1103)&gt;0,"ANO","")</f>
        <v/>
      </c>
      <c r="Q1103" s="15"/>
    </row>
    <row r="1104" spans="2:17" s="25" customFormat="1" x14ac:dyDescent="0.3">
      <c r="B1104" s="15" t="str">
        <f>IF(A1104="","",VLOOKUP(A1104,Tabulka3[[Číslo smlouvy   u pravidelné činnosti]:[Příjmení]],3,0))</f>
        <v/>
      </c>
      <c r="C1104" s="15" t="str">
        <f>IF(A1104="","",VLOOKUP(A1104,Tabulka3[[Číslo smlouvy   u pravidelné činnosti]:[Příjmení]],4,0))</f>
        <v/>
      </c>
      <c r="F1104" s="94"/>
      <c r="H1104" s="113"/>
      <c r="I1104" s="113"/>
      <c r="K1104" s="15"/>
      <c r="L1104" s="15"/>
      <c r="M1104" s="15">
        <f t="shared" si="51"/>
        <v>1</v>
      </c>
      <c r="N1104" s="15" t="str">
        <f t="shared" si="52"/>
        <v>-</v>
      </c>
      <c r="O1104" s="150">
        <f t="shared" si="53"/>
        <v>0</v>
      </c>
      <c r="P1104" s="15" t="str">
        <f>IF(COUNTIF('Personálie dobrovolníků '!U:X,N1104)&gt;0,"ANO","")</f>
        <v/>
      </c>
      <c r="Q1104" s="15"/>
    </row>
    <row r="1105" spans="2:17" s="25" customFormat="1" x14ac:dyDescent="0.3">
      <c r="B1105" s="15" t="str">
        <f>IF(A1105="","",VLOOKUP(A1105,Tabulka3[[Číslo smlouvy   u pravidelné činnosti]:[Příjmení]],3,0))</f>
        <v/>
      </c>
      <c r="C1105" s="15" t="str">
        <f>IF(A1105="","",VLOOKUP(A1105,Tabulka3[[Číslo smlouvy   u pravidelné činnosti]:[Příjmení]],4,0))</f>
        <v/>
      </c>
      <c r="F1105" s="94"/>
      <c r="H1105" s="113"/>
      <c r="I1105" s="113"/>
      <c r="K1105" s="15"/>
      <c r="L1105" s="15"/>
      <c r="M1105" s="15">
        <f t="shared" si="51"/>
        <v>1</v>
      </c>
      <c r="N1105" s="15" t="str">
        <f t="shared" si="52"/>
        <v>-</v>
      </c>
      <c r="O1105" s="150">
        <f t="shared" si="53"/>
        <v>0</v>
      </c>
      <c r="P1105" s="15" t="str">
        <f>IF(COUNTIF('Personálie dobrovolníků '!U:X,N1105)&gt;0,"ANO","")</f>
        <v/>
      </c>
      <c r="Q1105" s="15"/>
    </row>
    <row r="1106" spans="2:17" s="25" customFormat="1" x14ac:dyDescent="0.3">
      <c r="B1106" s="15" t="str">
        <f>IF(A1106="","",VLOOKUP(A1106,Tabulka3[[Číslo smlouvy   u pravidelné činnosti]:[Příjmení]],3,0))</f>
        <v/>
      </c>
      <c r="C1106" s="15" t="str">
        <f>IF(A1106="","",VLOOKUP(A1106,Tabulka3[[Číslo smlouvy   u pravidelné činnosti]:[Příjmení]],4,0))</f>
        <v/>
      </c>
      <c r="F1106" s="94"/>
      <c r="H1106" s="113"/>
      <c r="I1106" s="113"/>
      <c r="K1106" s="15"/>
      <c r="L1106" s="15"/>
      <c r="M1106" s="15">
        <f t="shared" si="51"/>
        <v>1</v>
      </c>
      <c r="N1106" s="15" t="str">
        <f t="shared" si="52"/>
        <v>-</v>
      </c>
      <c r="O1106" s="150">
        <f t="shared" si="53"/>
        <v>0</v>
      </c>
      <c r="P1106" s="15" t="str">
        <f>IF(COUNTIF('Personálie dobrovolníků '!U:X,N1106)&gt;0,"ANO","")</f>
        <v/>
      </c>
      <c r="Q1106" s="15"/>
    </row>
    <row r="1107" spans="2:17" s="25" customFormat="1" x14ac:dyDescent="0.3">
      <c r="B1107" s="15" t="str">
        <f>IF(A1107="","",VLOOKUP(A1107,Tabulka3[[Číslo smlouvy   u pravidelné činnosti]:[Příjmení]],3,0))</f>
        <v/>
      </c>
      <c r="C1107" s="15" t="str">
        <f>IF(A1107="","",VLOOKUP(A1107,Tabulka3[[Číslo smlouvy   u pravidelné činnosti]:[Příjmení]],4,0))</f>
        <v/>
      </c>
      <c r="F1107" s="94"/>
      <c r="H1107" s="113"/>
      <c r="I1107" s="113"/>
      <c r="K1107" s="15"/>
      <c r="L1107" s="15"/>
      <c r="M1107" s="15">
        <f t="shared" si="51"/>
        <v>1</v>
      </c>
      <c r="N1107" s="15" t="str">
        <f t="shared" si="52"/>
        <v>-</v>
      </c>
      <c r="O1107" s="150">
        <f t="shared" si="53"/>
        <v>0</v>
      </c>
      <c r="P1107" s="15" t="str">
        <f>IF(COUNTIF('Personálie dobrovolníků '!U:X,N1107)&gt;0,"ANO","")</f>
        <v/>
      </c>
      <c r="Q1107" s="15"/>
    </row>
    <row r="1108" spans="2:17" s="25" customFormat="1" x14ac:dyDescent="0.3">
      <c r="B1108" s="15" t="str">
        <f>IF(A1108="","",VLOOKUP(A1108,Tabulka3[[Číslo smlouvy   u pravidelné činnosti]:[Příjmení]],3,0))</f>
        <v/>
      </c>
      <c r="C1108" s="15" t="str">
        <f>IF(A1108="","",VLOOKUP(A1108,Tabulka3[[Číslo smlouvy   u pravidelné činnosti]:[Příjmení]],4,0))</f>
        <v/>
      </c>
      <c r="F1108" s="94"/>
      <c r="H1108" s="113"/>
      <c r="I1108" s="113"/>
      <c r="K1108" s="15"/>
      <c r="L1108" s="15"/>
      <c r="M1108" s="15">
        <f t="shared" si="51"/>
        <v>1</v>
      </c>
      <c r="N1108" s="15" t="str">
        <f t="shared" si="52"/>
        <v>-</v>
      </c>
      <c r="O1108" s="150">
        <f t="shared" si="53"/>
        <v>0</v>
      </c>
      <c r="P1108" s="15" t="str">
        <f>IF(COUNTIF('Personálie dobrovolníků '!U:X,N1108)&gt;0,"ANO","")</f>
        <v/>
      </c>
      <c r="Q1108" s="15"/>
    </row>
    <row r="1109" spans="2:17" s="25" customFormat="1" x14ac:dyDescent="0.3">
      <c r="B1109" s="15" t="str">
        <f>IF(A1109="","",VLOOKUP(A1109,Tabulka3[[Číslo smlouvy   u pravidelné činnosti]:[Příjmení]],3,0))</f>
        <v/>
      </c>
      <c r="C1109" s="15" t="str">
        <f>IF(A1109="","",VLOOKUP(A1109,Tabulka3[[Číslo smlouvy   u pravidelné činnosti]:[Příjmení]],4,0))</f>
        <v/>
      </c>
      <c r="F1109" s="94"/>
      <c r="H1109" s="113"/>
      <c r="I1109" s="113"/>
      <c r="K1109" s="15"/>
      <c r="L1109" s="15"/>
      <c r="M1109" s="15">
        <f t="shared" si="51"/>
        <v>1</v>
      </c>
      <c r="N1109" s="15" t="str">
        <f t="shared" si="52"/>
        <v>-</v>
      </c>
      <c r="O1109" s="150">
        <f t="shared" si="53"/>
        <v>0</v>
      </c>
      <c r="P1109" s="15" t="str">
        <f>IF(COUNTIF('Personálie dobrovolníků '!U:X,N1109)&gt;0,"ANO","")</f>
        <v/>
      </c>
      <c r="Q1109" s="15"/>
    </row>
    <row r="1110" spans="2:17" s="25" customFormat="1" x14ac:dyDescent="0.3">
      <c r="B1110" s="15" t="str">
        <f>IF(A1110="","",VLOOKUP(A1110,Tabulka3[[Číslo smlouvy   u pravidelné činnosti]:[Příjmení]],3,0))</f>
        <v/>
      </c>
      <c r="C1110" s="15" t="str">
        <f>IF(A1110="","",VLOOKUP(A1110,Tabulka3[[Číslo smlouvy   u pravidelné činnosti]:[Příjmení]],4,0))</f>
        <v/>
      </c>
      <c r="F1110" s="94"/>
      <c r="H1110" s="113"/>
      <c r="I1110" s="113"/>
      <c r="K1110" s="15"/>
      <c r="L1110" s="15"/>
      <c r="M1110" s="15">
        <f t="shared" si="51"/>
        <v>1</v>
      </c>
      <c r="N1110" s="15" t="str">
        <f t="shared" si="52"/>
        <v>-</v>
      </c>
      <c r="O1110" s="150">
        <f t="shared" si="53"/>
        <v>0</v>
      </c>
      <c r="P1110" s="15" t="str">
        <f>IF(COUNTIF('Personálie dobrovolníků '!U:X,N1110)&gt;0,"ANO","")</f>
        <v/>
      </c>
      <c r="Q1110" s="15"/>
    </row>
    <row r="1111" spans="2:17" s="25" customFormat="1" x14ac:dyDescent="0.3">
      <c r="B1111" s="15" t="str">
        <f>IF(A1111="","",VLOOKUP(A1111,Tabulka3[[Číslo smlouvy   u pravidelné činnosti]:[Příjmení]],3,0))</f>
        <v/>
      </c>
      <c r="C1111" s="15" t="str">
        <f>IF(A1111="","",VLOOKUP(A1111,Tabulka3[[Číslo smlouvy   u pravidelné činnosti]:[Příjmení]],4,0))</f>
        <v/>
      </c>
      <c r="F1111" s="94"/>
      <c r="H1111" s="113"/>
      <c r="I1111" s="113"/>
      <c r="K1111" s="15"/>
      <c r="L1111" s="15"/>
      <c r="M1111" s="15">
        <f t="shared" si="51"/>
        <v>1</v>
      </c>
      <c r="N1111" s="15" t="str">
        <f t="shared" si="52"/>
        <v>-</v>
      </c>
      <c r="O1111" s="150">
        <f t="shared" si="53"/>
        <v>0</v>
      </c>
      <c r="P1111" s="15" t="str">
        <f>IF(COUNTIF('Personálie dobrovolníků '!U:X,N1111)&gt;0,"ANO","")</f>
        <v/>
      </c>
      <c r="Q1111" s="15"/>
    </row>
    <row r="1112" spans="2:17" s="25" customFormat="1" x14ac:dyDescent="0.3">
      <c r="B1112" s="15" t="str">
        <f>IF(A1112="","",VLOOKUP(A1112,Tabulka3[[Číslo smlouvy   u pravidelné činnosti]:[Příjmení]],3,0))</f>
        <v/>
      </c>
      <c r="C1112" s="15" t="str">
        <f>IF(A1112="","",VLOOKUP(A1112,Tabulka3[[Číslo smlouvy   u pravidelné činnosti]:[Příjmení]],4,0))</f>
        <v/>
      </c>
      <c r="F1112" s="94"/>
      <c r="H1112" s="113"/>
      <c r="I1112" s="113"/>
      <c r="K1112" s="15"/>
      <c r="L1112" s="15"/>
      <c r="M1112" s="15">
        <f t="shared" si="51"/>
        <v>1</v>
      </c>
      <c r="N1112" s="15" t="str">
        <f t="shared" si="52"/>
        <v>-</v>
      </c>
      <c r="O1112" s="150">
        <f t="shared" si="53"/>
        <v>0</v>
      </c>
      <c r="P1112" s="15" t="str">
        <f>IF(COUNTIF('Personálie dobrovolníků '!U:X,N1112)&gt;0,"ANO","")</f>
        <v/>
      </c>
      <c r="Q1112" s="15"/>
    </row>
    <row r="1113" spans="2:17" s="25" customFormat="1" x14ac:dyDescent="0.3">
      <c r="B1113" s="15" t="str">
        <f>IF(A1113="","",VLOOKUP(A1113,Tabulka3[[Číslo smlouvy   u pravidelné činnosti]:[Příjmení]],3,0))</f>
        <v/>
      </c>
      <c r="C1113" s="15" t="str">
        <f>IF(A1113="","",VLOOKUP(A1113,Tabulka3[[Číslo smlouvy   u pravidelné činnosti]:[Příjmení]],4,0))</f>
        <v/>
      </c>
      <c r="F1113" s="94"/>
      <c r="H1113" s="113"/>
      <c r="I1113" s="113"/>
      <c r="K1113" s="15"/>
      <c r="L1113" s="15"/>
      <c r="M1113" s="15">
        <f t="shared" si="51"/>
        <v>1</v>
      </c>
      <c r="N1113" s="15" t="str">
        <f t="shared" si="52"/>
        <v>-</v>
      </c>
      <c r="O1113" s="150">
        <f t="shared" si="53"/>
        <v>0</v>
      </c>
      <c r="P1113" s="15" t="str">
        <f>IF(COUNTIF('Personálie dobrovolníků '!U:X,N1113)&gt;0,"ANO","")</f>
        <v/>
      </c>
      <c r="Q1113" s="15"/>
    </row>
    <row r="1114" spans="2:17" s="25" customFormat="1" x14ac:dyDescent="0.3">
      <c r="B1114" s="15" t="str">
        <f>IF(A1114="","",VLOOKUP(A1114,Tabulka3[[Číslo smlouvy   u pravidelné činnosti]:[Příjmení]],3,0))</f>
        <v/>
      </c>
      <c r="C1114" s="15" t="str">
        <f>IF(A1114="","",VLOOKUP(A1114,Tabulka3[[Číslo smlouvy   u pravidelné činnosti]:[Příjmení]],4,0))</f>
        <v/>
      </c>
      <c r="F1114" s="94"/>
      <c r="H1114" s="113"/>
      <c r="I1114" s="113"/>
      <c r="K1114" s="15"/>
      <c r="L1114" s="15"/>
      <c r="M1114" s="15">
        <f t="shared" si="51"/>
        <v>1</v>
      </c>
      <c r="N1114" s="15" t="str">
        <f t="shared" si="52"/>
        <v>-</v>
      </c>
      <c r="O1114" s="150">
        <f t="shared" si="53"/>
        <v>0</v>
      </c>
      <c r="P1114" s="15" t="str">
        <f>IF(COUNTIF('Personálie dobrovolníků '!U:X,N1114)&gt;0,"ANO","")</f>
        <v/>
      </c>
      <c r="Q1114" s="15"/>
    </row>
    <row r="1115" spans="2:17" s="25" customFormat="1" x14ac:dyDescent="0.3">
      <c r="B1115" s="15" t="str">
        <f>IF(A1115="","",VLOOKUP(A1115,Tabulka3[[Číslo smlouvy   u pravidelné činnosti]:[Příjmení]],3,0))</f>
        <v/>
      </c>
      <c r="C1115" s="15" t="str">
        <f>IF(A1115="","",VLOOKUP(A1115,Tabulka3[[Číslo smlouvy   u pravidelné činnosti]:[Příjmení]],4,0))</f>
        <v/>
      </c>
      <c r="F1115" s="94"/>
      <c r="H1115" s="113"/>
      <c r="I1115" s="113"/>
      <c r="K1115" s="15"/>
      <c r="L1115" s="15"/>
      <c r="M1115" s="15">
        <f t="shared" si="51"/>
        <v>1</v>
      </c>
      <c r="N1115" s="15" t="str">
        <f t="shared" si="52"/>
        <v>-</v>
      </c>
      <c r="O1115" s="150">
        <f t="shared" si="53"/>
        <v>0</v>
      </c>
      <c r="P1115" s="15" t="str">
        <f>IF(COUNTIF('Personálie dobrovolníků '!U:X,N1115)&gt;0,"ANO","")</f>
        <v/>
      </c>
      <c r="Q1115" s="15"/>
    </row>
    <row r="1116" spans="2:17" s="25" customFormat="1" x14ac:dyDescent="0.3">
      <c r="B1116" s="15" t="str">
        <f>IF(A1116="","",VLOOKUP(A1116,Tabulka3[[Číslo smlouvy   u pravidelné činnosti]:[Příjmení]],3,0))</f>
        <v/>
      </c>
      <c r="C1116" s="15" t="str">
        <f>IF(A1116="","",VLOOKUP(A1116,Tabulka3[[Číslo smlouvy   u pravidelné činnosti]:[Příjmení]],4,0))</f>
        <v/>
      </c>
      <c r="F1116" s="94"/>
      <c r="H1116" s="113"/>
      <c r="I1116" s="113"/>
      <c r="K1116" s="15"/>
      <c r="L1116" s="15"/>
      <c r="M1116" s="15">
        <f t="shared" si="51"/>
        <v>1</v>
      </c>
      <c r="N1116" s="15" t="str">
        <f t="shared" si="52"/>
        <v>-</v>
      </c>
      <c r="O1116" s="150">
        <f t="shared" si="53"/>
        <v>0</v>
      </c>
      <c r="P1116" s="15" t="str">
        <f>IF(COUNTIF('Personálie dobrovolníků '!U:X,N1116)&gt;0,"ANO","")</f>
        <v/>
      </c>
      <c r="Q1116" s="15"/>
    </row>
    <row r="1117" spans="2:17" s="25" customFormat="1" x14ac:dyDescent="0.3">
      <c r="B1117" s="15" t="str">
        <f>IF(A1117="","",VLOOKUP(A1117,Tabulka3[[Číslo smlouvy   u pravidelné činnosti]:[Příjmení]],3,0))</f>
        <v/>
      </c>
      <c r="C1117" s="15" t="str">
        <f>IF(A1117="","",VLOOKUP(A1117,Tabulka3[[Číslo smlouvy   u pravidelné činnosti]:[Příjmení]],4,0))</f>
        <v/>
      </c>
      <c r="F1117" s="94"/>
      <c r="H1117" s="113"/>
      <c r="I1117" s="113"/>
      <c r="K1117" s="15"/>
      <c r="L1117" s="15"/>
      <c r="M1117" s="15">
        <f t="shared" si="51"/>
        <v>1</v>
      </c>
      <c r="N1117" s="15" t="str">
        <f t="shared" si="52"/>
        <v>-</v>
      </c>
      <c r="O1117" s="150">
        <f t="shared" si="53"/>
        <v>0</v>
      </c>
      <c r="P1117" s="15" t="str">
        <f>IF(COUNTIF('Personálie dobrovolníků '!U:X,N1117)&gt;0,"ANO","")</f>
        <v/>
      </c>
      <c r="Q1117" s="15"/>
    </row>
    <row r="1118" spans="2:17" s="25" customFormat="1" x14ac:dyDescent="0.3">
      <c r="B1118" s="15" t="str">
        <f>IF(A1118="","",VLOOKUP(A1118,Tabulka3[[Číslo smlouvy   u pravidelné činnosti]:[Příjmení]],3,0))</f>
        <v/>
      </c>
      <c r="C1118" s="15" t="str">
        <f>IF(A1118="","",VLOOKUP(A1118,Tabulka3[[Číslo smlouvy   u pravidelné činnosti]:[Příjmení]],4,0))</f>
        <v/>
      </c>
      <c r="F1118" s="94"/>
      <c r="H1118" s="113"/>
      <c r="I1118" s="113"/>
      <c r="K1118" s="15"/>
      <c r="L1118" s="15"/>
      <c r="M1118" s="15">
        <f t="shared" si="51"/>
        <v>1</v>
      </c>
      <c r="N1118" s="15" t="str">
        <f t="shared" si="52"/>
        <v>-</v>
      </c>
      <c r="O1118" s="150">
        <f t="shared" si="53"/>
        <v>0</v>
      </c>
      <c r="P1118" s="15" t="str">
        <f>IF(COUNTIF('Personálie dobrovolníků '!U:X,N1118)&gt;0,"ANO","")</f>
        <v/>
      </c>
      <c r="Q1118" s="15"/>
    </row>
    <row r="1119" spans="2:17" s="25" customFormat="1" x14ac:dyDescent="0.3">
      <c r="B1119" s="15" t="str">
        <f>IF(A1119="","",VLOOKUP(A1119,Tabulka3[[Číslo smlouvy   u pravidelné činnosti]:[Příjmení]],3,0))</f>
        <v/>
      </c>
      <c r="C1119" s="15" t="str">
        <f>IF(A1119="","",VLOOKUP(A1119,Tabulka3[[Číslo smlouvy   u pravidelné činnosti]:[Příjmení]],4,0))</f>
        <v/>
      </c>
      <c r="F1119" s="94"/>
      <c r="H1119" s="113"/>
      <c r="I1119" s="113"/>
      <c r="K1119" s="15"/>
      <c r="L1119" s="15"/>
      <c r="M1119" s="15">
        <f t="shared" si="51"/>
        <v>1</v>
      </c>
      <c r="N1119" s="15" t="str">
        <f t="shared" si="52"/>
        <v>-</v>
      </c>
      <c r="O1119" s="150">
        <f t="shared" si="53"/>
        <v>0</v>
      </c>
      <c r="P1119" s="15" t="str">
        <f>IF(COUNTIF('Personálie dobrovolníků '!U:X,N1119)&gt;0,"ANO","")</f>
        <v/>
      </c>
      <c r="Q1119" s="15"/>
    </row>
    <row r="1120" spans="2:17" s="25" customFormat="1" x14ac:dyDescent="0.3">
      <c r="B1120" s="15" t="str">
        <f>IF(A1120="","",VLOOKUP(A1120,Tabulka3[[Číslo smlouvy   u pravidelné činnosti]:[Příjmení]],3,0))</f>
        <v/>
      </c>
      <c r="C1120" s="15" t="str">
        <f>IF(A1120="","",VLOOKUP(A1120,Tabulka3[[Číslo smlouvy   u pravidelné činnosti]:[Příjmení]],4,0))</f>
        <v/>
      </c>
      <c r="F1120" s="94"/>
      <c r="H1120" s="113"/>
      <c r="I1120" s="113"/>
      <c r="K1120" s="15"/>
      <c r="L1120" s="15"/>
      <c r="M1120" s="15">
        <f t="shared" si="51"/>
        <v>1</v>
      </c>
      <c r="N1120" s="15" t="str">
        <f t="shared" si="52"/>
        <v>-</v>
      </c>
      <c r="O1120" s="150">
        <f t="shared" si="53"/>
        <v>0</v>
      </c>
      <c r="P1120" s="15" t="str">
        <f>IF(COUNTIF('Personálie dobrovolníků '!U:X,N1120)&gt;0,"ANO","")</f>
        <v/>
      </c>
      <c r="Q1120" s="15"/>
    </row>
    <row r="1121" spans="2:17" s="25" customFormat="1" x14ac:dyDescent="0.3">
      <c r="B1121" s="15" t="str">
        <f>IF(A1121="","",VLOOKUP(A1121,Tabulka3[[Číslo smlouvy   u pravidelné činnosti]:[Příjmení]],3,0))</f>
        <v/>
      </c>
      <c r="C1121" s="15" t="str">
        <f>IF(A1121="","",VLOOKUP(A1121,Tabulka3[[Číslo smlouvy   u pravidelné činnosti]:[Příjmení]],4,0))</f>
        <v/>
      </c>
      <c r="F1121" s="94"/>
      <c r="H1121" s="113"/>
      <c r="I1121" s="113"/>
      <c r="K1121" s="15"/>
      <c r="L1121" s="15"/>
      <c r="M1121" s="15">
        <f t="shared" si="51"/>
        <v>1</v>
      </c>
      <c r="N1121" s="15" t="str">
        <f t="shared" si="52"/>
        <v>-</v>
      </c>
      <c r="O1121" s="150">
        <f t="shared" si="53"/>
        <v>0</v>
      </c>
      <c r="P1121" s="15" t="str">
        <f>IF(COUNTIF('Personálie dobrovolníků '!U:X,N1121)&gt;0,"ANO","")</f>
        <v/>
      </c>
      <c r="Q1121" s="15"/>
    </row>
    <row r="1122" spans="2:17" s="25" customFormat="1" x14ac:dyDescent="0.3">
      <c r="B1122" s="15" t="str">
        <f>IF(A1122="","",VLOOKUP(A1122,Tabulka3[[Číslo smlouvy   u pravidelné činnosti]:[Příjmení]],3,0))</f>
        <v/>
      </c>
      <c r="C1122" s="15" t="str">
        <f>IF(A1122="","",VLOOKUP(A1122,Tabulka3[[Číslo smlouvy   u pravidelné činnosti]:[Příjmení]],4,0))</f>
        <v/>
      </c>
      <c r="F1122" s="94"/>
      <c r="H1122" s="113"/>
      <c r="I1122" s="113"/>
      <c r="K1122" s="15"/>
      <c r="L1122" s="15"/>
      <c r="M1122" s="15">
        <f t="shared" si="51"/>
        <v>1</v>
      </c>
      <c r="N1122" s="15" t="str">
        <f t="shared" si="52"/>
        <v>-</v>
      </c>
      <c r="O1122" s="150">
        <f t="shared" si="53"/>
        <v>0</v>
      </c>
      <c r="P1122" s="15" t="str">
        <f>IF(COUNTIF('Personálie dobrovolníků '!U:X,N1122)&gt;0,"ANO","")</f>
        <v/>
      </c>
      <c r="Q1122" s="15"/>
    </row>
    <row r="1123" spans="2:17" s="25" customFormat="1" x14ac:dyDescent="0.3">
      <c r="B1123" s="15" t="str">
        <f>IF(A1123="","",VLOOKUP(A1123,Tabulka3[[Číslo smlouvy   u pravidelné činnosti]:[Příjmení]],3,0))</f>
        <v/>
      </c>
      <c r="C1123" s="15" t="str">
        <f>IF(A1123="","",VLOOKUP(A1123,Tabulka3[[Číslo smlouvy   u pravidelné činnosti]:[Příjmení]],4,0))</f>
        <v/>
      </c>
      <c r="F1123" s="94"/>
      <c r="H1123" s="113"/>
      <c r="I1123" s="113"/>
      <c r="K1123" s="15"/>
      <c r="L1123" s="15"/>
      <c r="M1123" s="15">
        <f t="shared" si="51"/>
        <v>1</v>
      </c>
      <c r="N1123" s="15" t="str">
        <f t="shared" si="52"/>
        <v>-</v>
      </c>
      <c r="O1123" s="150">
        <f t="shared" si="53"/>
        <v>0</v>
      </c>
      <c r="P1123" s="15" t="str">
        <f>IF(COUNTIF('Personálie dobrovolníků '!U:X,N1123)&gt;0,"ANO","")</f>
        <v/>
      </c>
      <c r="Q1123" s="15"/>
    </row>
    <row r="1124" spans="2:17" s="25" customFormat="1" x14ac:dyDescent="0.3">
      <c r="B1124" s="15" t="str">
        <f>IF(A1124="","",VLOOKUP(A1124,Tabulka3[[Číslo smlouvy   u pravidelné činnosti]:[Příjmení]],3,0))</f>
        <v/>
      </c>
      <c r="C1124" s="15" t="str">
        <f>IF(A1124="","",VLOOKUP(A1124,Tabulka3[[Číslo smlouvy   u pravidelné činnosti]:[Příjmení]],4,0))</f>
        <v/>
      </c>
      <c r="F1124" s="94"/>
      <c r="H1124" s="113"/>
      <c r="I1124" s="113"/>
      <c r="K1124" s="15"/>
      <c r="L1124" s="15"/>
      <c r="M1124" s="15">
        <f t="shared" si="51"/>
        <v>1</v>
      </c>
      <c r="N1124" s="15" t="str">
        <f t="shared" si="52"/>
        <v>-</v>
      </c>
      <c r="O1124" s="150">
        <f t="shared" si="53"/>
        <v>0</v>
      </c>
      <c r="P1124" s="15" t="str">
        <f>IF(COUNTIF('Personálie dobrovolníků '!U:X,N1124)&gt;0,"ANO","")</f>
        <v/>
      </c>
      <c r="Q1124" s="15"/>
    </row>
    <row r="1125" spans="2:17" s="25" customFormat="1" x14ac:dyDescent="0.3">
      <c r="B1125" s="15" t="str">
        <f>IF(A1125="","",VLOOKUP(A1125,Tabulka3[[Číslo smlouvy   u pravidelné činnosti]:[Příjmení]],3,0))</f>
        <v/>
      </c>
      <c r="C1125" s="15" t="str">
        <f>IF(A1125="","",VLOOKUP(A1125,Tabulka3[[Číslo smlouvy   u pravidelné činnosti]:[Příjmení]],4,0))</f>
        <v/>
      </c>
      <c r="F1125" s="94"/>
      <c r="H1125" s="113"/>
      <c r="I1125" s="113"/>
      <c r="K1125" s="15"/>
      <c r="L1125" s="15"/>
      <c r="M1125" s="15">
        <f t="shared" si="51"/>
        <v>1</v>
      </c>
      <c r="N1125" s="15" t="str">
        <f t="shared" si="52"/>
        <v>-</v>
      </c>
      <c r="O1125" s="150">
        <f t="shared" si="53"/>
        <v>0</v>
      </c>
      <c r="P1125" s="15" t="str">
        <f>IF(COUNTIF('Personálie dobrovolníků '!U:X,N1125)&gt;0,"ANO","")</f>
        <v/>
      </c>
      <c r="Q1125" s="15"/>
    </row>
    <row r="1126" spans="2:17" s="25" customFormat="1" x14ac:dyDescent="0.3">
      <c r="B1126" s="15" t="str">
        <f>IF(A1126="","",VLOOKUP(A1126,Tabulka3[[Číslo smlouvy   u pravidelné činnosti]:[Příjmení]],3,0))</f>
        <v/>
      </c>
      <c r="C1126" s="15" t="str">
        <f>IF(A1126="","",VLOOKUP(A1126,Tabulka3[[Číslo smlouvy   u pravidelné činnosti]:[Příjmení]],4,0))</f>
        <v/>
      </c>
      <c r="F1126" s="94"/>
      <c r="H1126" s="113"/>
      <c r="I1126" s="113"/>
      <c r="K1126" s="15"/>
      <c r="L1126" s="15"/>
      <c r="M1126" s="15">
        <f t="shared" si="51"/>
        <v>1</v>
      </c>
      <c r="N1126" s="15" t="str">
        <f t="shared" si="52"/>
        <v>-</v>
      </c>
      <c r="O1126" s="150">
        <f t="shared" si="53"/>
        <v>0</v>
      </c>
      <c r="P1126" s="15" t="str">
        <f>IF(COUNTIF('Personálie dobrovolníků '!U:X,N1126)&gt;0,"ANO","")</f>
        <v/>
      </c>
      <c r="Q1126" s="15"/>
    </row>
    <row r="1127" spans="2:17" s="25" customFormat="1" x14ac:dyDescent="0.3">
      <c r="B1127" s="15" t="str">
        <f>IF(A1127="","",VLOOKUP(A1127,Tabulka3[[Číslo smlouvy   u pravidelné činnosti]:[Příjmení]],3,0))</f>
        <v/>
      </c>
      <c r="C1127" s="15" t="str">
        <f>IF(A1127="","",VLOOKUP(A1127,Tabulka3[[Číslo smlouvy   u pravidelné činnosti]:[Příjmení]],4,0))</f>
        <v/>
      </c>
      <c r="F1127" s="94"/>
      <c r="H1127" s="113"/>
      <c r="I1127" s="113"/>
      <c r="K1127" s="15"/>
      <c r="L1127" s="15"/>
      <c r="M1127" s="15">
        <f t="shared" si="51"/>
        <v>1</v>
      </c>
      <c r="N1127" s="15" t="str">
        <f t="shared" si="52"/>
        <v>-</v>
      </c>
      <c r="O1127" s="150">
        <f t="shared" si="53"/>
        <v>0</v>
      </c>
      <c r="P1127" s="15" t="str">
        <f>IF(COUNTIF('Personálie dobrovolníků '!U:X,N1127)&gt;0,"ANO","")</f>
        <v/>
      </c>
      <c r="Q1127" s="15"/>
    </row>
    <row r="1128" spans="2:17" s="25" customFormat="1" x14ac:dyDescent="0.3">
      <c r="B1128" s="15" t="str">
        <f>IF(A1128="","",VLOOKUP(A1128,Tabulka3[[Číslo smlouvy   u pravidelné činnosti]:[Příjmení]],3,0))</f>
        <v/>
      </c>
      <c r="C1128" s="15" t="str">
        <f>IF(A1128="","",VLOOKUP(A1128,Tabulka3[[Číslo smlouvy   u pravidelné činnosti]:[Příjmení]],4,0))</f>
        <v/>
      </c>
      <c r="F1128" s="94"/>
      <c r="H1128" s="113"/>
      <c r="I1128" s="113"/>
      <c r="K1128" s="15"/>
      <c r="L1128" s="15"/>
      <c r="M1128" s="15">
        <f t="shared" si="51"/>
        <v>1</v>
      </c>
      <c r="N1128" s="15" t="str">
        <f t="shared" si="52"/>
        <v>-</v>
      </c>
      <c r="O1128" s="150">
        <f t="shared" si="53"/>
        <v>0</v>
      </c>
      <c r="P1128" s="15" t="str">
        <f>IF(COUNTIF('Personálie dobrovolníků '!U:X,N1128)&gt;0,"ANO","")</f>
        <v/>
      </c>
      <c r="Q1128" s="15"/>
    </row>
    <row r="1129" spans="2:17" s="25" customFormat="1" x14ac:dyDescent="0.3">
      <c r="B1129" s="15" t="str">
        <f>IF(A1129="","",VLOOKUP(A1129,Tabulka3[[Číslo smlouvy   u pravidelné činnosti]:[Příjmení]],3,0))</f>
        <v/>
      </c>
      <c r="C1129" s="15" t="str">
        <f>IF(A1129="","",VLOOKUP(A1129,Tabulka3[[Číslo smlouvy   u pravidelné činnosti]:[Příjmení]],4,0))</f>
        <v/>
      </c>
      <c r="F1129" s="94"/>
      <c r="H1129" s="113"/>
      <c r="I1129" s="113"/>
      <c r="K1129" s="15"/>
      <c r="L1129" s="15"/>
      <c r="M1129" s="15">
        <f t="shared" si="51"/>
        <v>1</v>
      </c>
      <c r="N1129" s="15" t="str">
        <f t="shared" si="52"/>
        <v>-</v>
      </c>
      <c r="O1129" s="150">
        <f t="shared" si="53"/>
        <v>0</v>
      </c>
      <c r="P1129" s="15" t="str">
        <f>IF(COUNTIF('Personálie dobrovolníků '!U:X,N1129)&gt;0,"ANO","")</f>
        <v/>
      </c>
      <c r="Q1129" s="15"/>
    </row>
    <row r="1130" spans="2:17" s="25" customFormat="1" x14ac:dyDescent="0.3">
      <c r="B1130" s="15" t="str">
        <f>IF(A1130="","",VLOOKUP(A1130,Tabulka3[[Číslo smlouvy   u pravidelné činnosti]:[Příjmení]],3,0))</f>
        <v/>
      </c>
      <c r="C1130" s="15" t="str">
        <f>IF(A1130="","",VLOOKUP(A1130,Tabulka3[[Číslo smlouvy   u pravidelné činnosti]:[Příjmení]],4,0))</f>
        <v/>
      </c>
      <c r="F1130" s="94"/>
      <c r="H1130" s="113"/>
      <c r="I1130" s="113"/>
      <c r="K1130" s="15"/>
      <c r="L1130" s="15"/>
      <c r="M1130" s="15">
        <f t="shared" si="51"/>
        <v>1</v>
      </c>
      <c r="N1130" s="15" t="str">
        <f t="shared" si="52"/>
        <v>-</v>
      </c>
      <c r="O1130" s="150">
        <f t="shared" si="53"/>
        <v>0</v>
      </c>
      <c r="P1130" s="15" t="str">
        <f>IF(COUNTIF('Personálie dobrovolníků '!U:X,N1130)&gt;0,"ANO","")</f>
        <v/>
      </c>
      <c r="Q1130" s="15"/>
    </row>
    <row r="1131" spans="2:17" s="25" customFormat="1" x14ac:dyDescent="0.3">
      <c r="B1131" s="15" t="str">
        <f>IF(A1131="","",VLOOKUP(A1131,Tabulka3[[Číslo smlouvy   u pravidelné činnosti]:[Příjmení]],3,0))</f>
        <v/>
      </c>
      <c r="C1131" s="15" t="str">
        <f>IF(A1131="","",VLOOKUP(A1131,Tabulka3[[Číslo smlouvy   u pravidelné činnosti]:[Příjmení]],4,0))</f>
        <v/>
      </c>
      <c r="F1131" s="94"/>
      <c r="H1131" s="113"/>
      <c r="I1131" s="113"/>
      <c r="K1131" s="15"/>
      <c r="L1131" s="15"/>
      <c r="M1131" s="15">
        <f t="shared" si="51"/>
        <v>1</v>
      </c>
      <c r="N1131" s="15" t="str">
        <f t="shared" si="52"/>
        <v>-</v>
      </c>
      <c r="O1131" s="150">
        <f t="shared" si="53"/>
        <v>0</v>
      </c>
      <c r="P1131" s="15" t="str">
        <f>IF(COUNTIF('Personálie dobrovolníků '!U:X,N1131)&gt;0,"ANO","")</f>
        <v/>
      </c>
      <c r="Q1131" s="15"/>
    </row>
    <row r="1132" spans="2:17" s="25" customFormat="1" x14ac:dyDescent="0.3">
      <c r="B1132" s="15" t="str">
        <f>IF(A1132="","",VLOOKUP(A1132,Tabulka3[[Číslo smlouvy   u pravidelné činnosti]:[Příjmení]],3,0))</f>
        <v/>
      </c>
      <c r="C1132" s="15" t="str">
        <f>IF(A1132="","",VLOOKUP(A1132,Tabulka3[[Číslo smlouvy   u pravidelné činnosti]:[Příjmení]],4,0))</f>
        <v/>
      </c>
      <c r="F1132" s="94"/>
      <c r="H1132" s="113"/>
      <c r="I1132" s="113"/>
      <c r="K1132" s="15"/>
      <c r="L1132" s="15"/>
      <c r="M1132" s="15">
        <f t="shared" si="51"/>
        <v>1</v>
      </c>
      <c r="N1132" s="15" t="str">
        <f t="shared" si="52"/>
        <v>-</v>
      </c>
      <c r="O1132" s="150">
        <f t="shared" si="53"/>
        <v>0</v>
      </c>
      <c r="P1132" s="15" t="str">
        <f>IF(COUNTIF('Personálie dobrovolníků '!U:X,N1132)&gt;0,"ANO","")</f>
        <v/>
      </c>
      <c r="Q1132" s="15"/>
    </row>
    <row r="1133" spans="2:17" s="25" customFormat="1" x14ac:dyDescent="0.3">
      <c r="B1133" s="15" t="str">
        <f>IF(A1133="","",VLOOKUP(A1133,Tabulka3[[Číslo smlouvy   u pravidelné činnosti]:[Příjmení]],3,0))</f>
        <v/>
      </c>
      <c r="C1133" s="15" t="str">
        <f>IF(A1133="","",VLOOKUP(A1133,Tabulka3[[Číslo smlouvy   u pravidelné činnosti]:[Příjmení]],4,0))</f>
        <v/>
      </c>
      <c r="F1133" s="94"/>
      <c r="H1133" s="113"/>
      <c r="I1133" s="113"/>
      <c r="K1133" s="15"/>
      <c r="L1133" s="15"/>
      <c r="M1133" s="15">
        <f t="shared" si="51"/>
        <v>1</v>
      </c>
      <c r="N1133" s="15" t="str">
        <f t="shared" si="52"/>
        <v>-</v>
      </c>
      <c r="O1133" s="150">
        <f t="shared" si="53"/>
        <v>0</v>
      </c>
      <c r="P1133" s="15" t="str">
        <f>IF(COUNTIF('Personálie dobrovolníků '!U:X,N1133)&gt;0,"ANO","")</f>
        <v/>
      </c>
      <c r="Q1133" s="15"/>
    </row>
    <row r="1134" spans="2:17" s="25" customFormat="1" x14ac:dyDescent="0.3">
      <c r="B1134" s="15" t="str">
        <f>IF(A1134="","",VLOOKUP(A1134,Tabulka3[[Číslo smlouvy   u pravidelné činnosti]:[Příjmení]],3,0))</f>
        <v/>
      </c>
      <c r="C1134" s="15" t="str">
        <f>IF(A1134="","",VLOOKUP(A1134,Tabulka3[[Číslo smlouvy   u pravidelné činnosti]:[Příjmení]],4,0))</f>
        <v/>
      </c>
      <c r="F1134" s="94"/>
      <c r="H1134" s="113"/>
      <c r="I1134" s="113"/>
      <c r="K1134" s="15"/>
      <c r="L1134" s="15"/>
      <c r="M1134" s="15">
        <f t="shared" si="51"/>
        <v>1</v>
      </c>
      <c r="N1134" s="15" t="str">
        <f t="shared" si="52"/>
        <v>-</v>
      </c>
      <c r="O1134" s="150">
        <f t="shared" si="53"/>
        <v>0</v>
      </c>
      <c r="P1134" s="15" t="str">
        <f>IF(COUNTIF('Personálie dobrovolníků '!U:X,N1134)&gt;0,"ANO","")</f>
        <v/>
      </c>
      <c r="Q1134" s="15"/>
    </row>
    <row r="1135" spans="2:17" s="25" customFormat="1" x14ac:dyDescent="0.3">
      <c r="B1135" s="15" t="str">
        <f>IF(A1135="","",VLOOKUP(A1135,Tabulka3[[Číslo smlouvy   u pravidelné činnosti]:[Příjmení]],3,0))</f>
        <v/>
      </c>
      <c r="C1135" s="15" t="str">
        <f>IF(A1135="","",VLOOKUP(A1135,Tabulka3[[Číslo smlouvy   u pravidelné činnosti]:[Příjmení]],4,0))</f>
        <v/>
      </c>
      <c r="F1135" s="94"/>
      <c r="H1135" s="113"/>
      <c r="I1135" s="113"/>
      <c r="K1135" s="15"/>
      <c r="L1135" s="15"/>
      <c r="M1135" s="15">
        <f t="shared" si="51"/>
        <v>1</v>
      </c>
      <c r="N1135" s="15" t="str">
        <f t="shared" si="52"/>
        <v>-</v>
      </c>
      <c r="O1135" s="150">
        <f t="shared" si="53"/>
        <v>0</v>
      </c>
      <c r="P1135" s="15" t="str">
        <f>IF(COUNTIF('Personálie dobrovolníků '!U:X,N1135)&gt;0,"ANO","")</f>
        <v/>
      </c>
      <c r="Q1135" s="15"/>
    </row>
    <row r="1136" spans="2:17" s="25" customFormat="1" x14ac:dyDescent="0.3">
      <c r="B1136" s="15" t="str">
        <f>IF(A1136="","",VLOOKUP(A1136,Tabulka3[[Číslo smlouvy   u pravidelné činnosti]:[Příjmení]],3,0))</f>
        <v/>
      </c>
      <c r="C1136" s="15" t="str">
        <f>IF(A1136="","",VLOOKUP(A1136,Tabulka3[[Číslo smlouvy   u pravidelné činnosti]:[Příjmení]],4,0))</f>
        <v/>
      </c>
      <c r="F1136" s="94"/>
      <c r="H1136" s="113"/>
      <c r="I1136" s="113"/>
      <c r="K1136" s="15"/>
      <c r="L1136" s="15"/>
      <c r="M1136" s="15">
        <f t="shared" si="51"/>
        <v>1</v>
      </c>
      <c r="N1136" s="15" t="str">
        <f t="shared" si="52"/>
        <v>-</v>
      </c>
      <c r="O1136" s="150">
        <f t="shared" si="53"/>
        <v>0</v>
      </c>
      <c r="P1136" s="15" t="str">
        <f>IF(COUNTIF('Personálie dobrovolníků '!U:X,N1136)&gt;0,"ANO","")</f>
        <v/>
      </c>
      <c r="Q1136" s="15"/>
    </row>
    <row r="1137" spans="2:17" s="25" customFormat="1" x14ac:dyDescent="0.3">
      <c r="B1137" s="15" t="str">
        <f>IF(A1137="","",VLOOKUP(A1137,Tabulka3[[Číslo smlouvy   u pravidelné činnosti]:[Příjmení]],3,0))</f>
        <v/>
      </c>
      <c r="C1137" s="15" t="str">
        <f>IF(A1137="","",VLOOKUP(A1137,Tabulka3[[Číslo smlouvy   u pravidelné činnosti]:[Příjmení]],4,0))</f>
        <v/>
      </c>
      <c r="F1137" s="94"/>
      <c r="H1137" s="113"/>
      <c r="I1137" s="113"/>
      <c r="K1137" s="15"/>
      <c r="L1137" s="15"/>
      <c r="M1137" s="15">
        <f t="shared" si="51"/>
        <v>1</v>
      </c>
      <c r="N1137" s="15" t="str">
        <f t="shared" si="52"/>
        <v>-</v>
      </c>
      <c r="O1137" s="150">
        <f t="shared" si="53"/>
        <v>0</v>
      </c>
      <c r="P1137" s="15" t="str">
        <f>IF(COUNTIF('Personálie dobrovolníků '!U:X,N1137)&gt;0,"ANO","")</f>
        <v/>
      </c>
      <c r="Q1137" s="15"/>
    </row>
    <row r="1138" spans="2:17" s="25" customFormat="1" x14ac:dyDescent="0.3">
      <c r="B1138" s="15" t="str">
        <f>IF(A1138="","",VLOOKUP(A1138,Tabulka3[[Číslo smlouvy   u pravidelné činnosti]:[Příjmení]],3,0))</f>
        <v/>
      </c>
      <c r="C1138" s="15" t="str">
        <f>IF(A1138="","",VLOOKUP(A1138,Tabulka3[[Číslo smlouvy   u pravidelné činnosti]:[Příjmení]],4,0))</f>
        <v/>
      </c>
      <c r="F1138" s="94"/>
      <c r="H1138" s="113"/>
      <c r="I1138" s="113"/>
      <c r="K1138" s="15"/>
      <c r="L1138" s="15"/>
      <c r="M1138" s="15">
        <f t="shared" si="51"/>
        <v>1</v>
      </c>
      <c r="N1138" s="15" t="str">
        <f t="shared" si="52"/>
        <v>-</v>
      </c>
      <c r="O1138" s="150">
        <f t="shared" si="53"/>
        <v>0</v>
      </c>
      <c r="P1138" s="15" t="str">
        <f>IF(COUNTIF('Personálie dobrovolníků '!U:X,N1138)&gt;0,"ANO","")</f>
        <v/>
      </c>
      <c r="Q1138" s="15"/>
    </row>
    <row r="1139" spans="2:17" s="25" customFormat="1" x14ac:dyDescent="0.3">
      <c r="B1139" s="15" t="str">
        <f>IF(A1139="","",VLOOKUP(A1139,Tabulka3[[Číslo smlouvy   u pravidelné činnosti]:[Příjmení]],3,0))</f>
        <v/>
      </c>
      <c r="C1139" s="15" t="str">
        <f>IF(A1139="","",VLOOKUP(A1139,Tabulka3[[Číslo smlouvy   u pravidelné činnosti]:[Příjmení]],4,0))</f>
        <v/>
      </c>
      <c r="F1139" s="94"/>
      <c r="H1139" s="113"/>
      <c r="I1139" s="113"/>
      <c r="K1139" s="15"/>
      <c r="L1139" s="15"/>
      <c r="M1139" s="15">
        <f t="shared" si="51"/>
        <v>1</v>
      </c>
      <c r="N1139" s="15" t="str">
        <f t="shared" si="52"/>
        <v>-</v>
      </c>
      <c r="O1139" s="150">
        <f t="shared" si="53"/>
        <v>0</v>
      </c>
      <c r="P1139" s="15" t="str">
        <f>IF(COUNTIF('Personálie dobrovolníků '!U:X,N1139)&gt;0,"ANO","")</f>
        <v/>
      </c>
      <c r="Q1139" s="15"/>
    </row>
    <row r="1140" spans="2:17" s="25" customFormat="1" x14ac:dyDescent="0.3">
      <c r="B1140" s="15" t="str">
        <f>IF(A1140="","",VLOOKUP(A1140,Tabulka3[[Číslo smlouvy   u pravidelné činnosti]:[Příjmení]],3,0))</f>
        <v/>
      </c>
      <c r="C1140" s="15" t="str">
        <f>IF(A1140="","",VLOOKUP(A1140,Tabulka3[[Číslo smlouvy   u pravidelné činnosti]:[Příjmení]],4,0))</f>
        <v/>
      </c>
      <c r="F1140" s="94"/>
      <c r="H1140" s="113"/>
      <c r="I1140" s="113"/>
      <c r="K1140" s="15"/>
      <c r="L1140" s="15"/>
      <c r="M1140" s="15">
        <f t="shared" si="51"/>
        <v>1</v>
      </c>
      <c r="N1140" s="15" t="str">
        <f t="shared" si="52"/>
        <v>-</v>
      </c>
      <c r="O1140" s="150">
        <f t="shared" si="53"/>
        <v>0</v>
      </c>
      <c r="P1140" s="15" t="str">
        <f>IF(COUNTIF('Personálie dobrovolníků '!U:X,N1140)&gt;0,"ANO","")</f>
        <v/>
      </c>
      <c r="Q1140" s="15"/>
    </row>
    <row r="1141" spans="2:17" s="25" customFormat="1" x14ac:dyDescent="0.3">
      <c r="B1141" s="15" t="str">
        <f>IF(A1141="","",VLOOKUP(A1141,Tabulka3[[Číslo smlouvy   u pravidelné činnosti]:[Příjmení]],3,0))</f>
        <v/>
      </c>
      <c r="C1141" s="15" t="str">
        <f>IF(A1141="","",VLOOKUP(A1141,Tabulka3[[Číslo smlouvy   u pravidelné činnosti]:[Příjmení]],4,0))</f>
        <v/>
      </c>
      <c r="F1141" s="94"/>
      <c r="H1141" s="113"/>
      <c r="I1141" s="113"/>
      <c r="K1141" s="15"/>
      <c r="L1141" s="15"/>
      <c r="M1141" s="15">
        <f t="shared" si="51"/>
        <v>1</v>
      </c>
      <c r="N1141" s="15" t="str">
        <f t="shared" si="52"/>
        <v>-</v>
      </c>
      <c r="O1141" s="150">
        <f t="shared" si="53"/>
        <v>0</v>
      </c>
      <c r="P1141" s="15" t="str">
        <f>IF(COUNTIF('Personálie dobrovolníků '!U:X,N1141)&gt;0,"ANO","")</f>
        <v/>
      </c>
      <c r="Q1141" s="15"/>
    </row>
    <row r="1142" spans="2:17" s="25" customFormat="1" x14ac:dyDescent="0.3">
      <c r="B1142" s="15" t="str">
        <f>IF(A1142="","",VLOOKUP(A1142,Tabulka3[[Číslo smlouvy   u pravidelné činnosti]:[Příjmení]],3,0))</f>
        <v/>
      </c>
      <c r="C1142" s="15" t="str">
        <f>IF(A1142="","",VLOOKUP(A1142,Tabulka3[[Číslo smlouvy   u pravidelné činnosti]:[Příjmení]],4,0))</f>
        <v/>
      </c>
      <c r="F1142" s="94"/>
      <c r="H1142" s="113"/>
      <c r="I1142" s="113"/>
      <c r="K1142" s="15"/>
      <c r="L1142" s="15"/>
      <c r="M1142" s="15">
        <f t="shared" si="51"/>
        <v>1</v>
      </c>
      <c r="N1142" s="15" t="str">
        <f t="shared" si="52"/>
        <v>-</v>
      </c>
      <c r="O1142" s="150">
        <f t="shared" si="53"/>
        <v>0</v>
      </c>
      <c r="P1142" s="15" t="str">
        <f>IF(COUNTIF('Personálie dobrovolníků '!U:X,N1142)&gt;0,"ANO","")</f>
        <v/>
      </c>
      <c r="Q1142" s="15"/>
    </row>
    <row r="1143" spans="2:17" s="25" customFormat="1" x14ac:dyDescent="0.3">
      <c r="B1143" s="15" t="str">
        <f>IF(A1143="","",VLOOKUP(A1143,Tabulka3[[Číslo smlouvy   u pravidelné činnosti]:[Příjmení]],3,0))</f>
        <v/>
      </c>
      <c r="C1143" s="15" t="str">
        <f>IF(A1143="","",VLOOKUP(A1143,Tabulka3[[Číslo smlouvy   u pravidelné činnosti]:[Příjmení]],4,0))</f>
        <v/>
      </c>
      <c r="F1143" s="94"/>
      <c r="H1143" s="113"/>
      <c r="I1143" s="113"/>
      <c r="K1143" s="15"/>
      <c r="L1143" s="15"/>
      <c r="M1143" s="15">
        <f t="shared" si="51"/>
        <v>1</v>
      </c>
      <c r="N1143" s="15" t="str">
        <f t="shared" si="52"/>
        <v>-</v>
      </c>
      <c r="O1143" s="150">
        <f t="shared" si="53"/>
        <v>0</v>
      </c>
      <c r="P1143" s="15" t="str">
        <f>IF(COUNTIF('Personálie dobrovolníků '!U:X,N1143)&gt;0,"ANO","")</f>
        <v/>
      </c>
      <c r="Q1143" s="15"/>
    </row>
    <row r="1144" spans="2:17" s="25" customFormat="1" x14ac:dyDescent="0.3">
      <c r="B1144" s="15" t="str">
        <f>IF(A1144="","",VLOOKUP(A1144,Tabulka3[[Číslo smlouvy   u pravidelné činnosti]:[Příjmení]],3,0))</f>
        <v/>
      </c>
      <c r="C1144" s="15" t="str">
        <f>IF(A1144="","",VLOOKUP(A1144,Tabulka3[[Číslo smlouvy   u pravidelné činnosti]:[Příjmení]],4,0))</f>
        <v/>
      </c>
      <c r="F1144" s="94"/>
      <c r="H1144" s="113"/>
      <c r="I1144" s="113"/>
      <c r="K1144" s="15"/>
      <c r="L1144" s="15"/>
      <c r="M1144" s="15">
        <f t="shared" si="51"/>
        <v>1</v>
      </c>
      <c r="N1144" s="15" t="str">
        <f t="shared" si="52"/>
        <v>-</v>
      </c>
      <c r="O1144" s="150">
        <f t="shared" si="53"/>
        <v>0</v>
      </c>
      <c r="P1144" s="15" t="str">
        <f>IF(COUNTIF('Personálie dobrovolníků '!U:X,N1144)&gt;0,"ANO","")</f>
        <v/>
      </c>
      <c r="Q1144" s="15"/>
    </row>
    <row r="1145" spans="2:17" s="25" customFormat="1" x14ac:dyDescent="0.3">
      <c r="B1145" s="15" t="str">
        <f>IF(A1145="","",VLOOKUP(A1145,Tabulka3[[Číslo smlouvy   u pravidelné činnosti]:[Příjmení]],3,0))</f>
        <v/>
      </c>
      <c r="C1145" s="15" t="str">
        <f>IF(A1145="","",VLOOKUP(A1145,Tabulka3[[Číslo smlouvy   u pravidelné činnosti]:[Příjmení]],4,0))</f>
        <v/>
      </c>
      <c r="F1145" s="94"/>
      <c r="H1145" s="113"/>
      <c r="I1145" s="113"/>
      <c r="K1145" s="15"/>
      <c r="L1145" s="15"/>
      <c r="M1145" s="15">
        <f t="shared" si="51"/>
        <v>1</v>
      </c>
      <c r="N1145" s="15" t="str">
        <f t="shared" si="52"/>
        <v>-</v>
      </c>
      <c r="O1145" s="150">
        <f t="shared" si="53"/>
        <v>0</v>
      </c>
      <c r="P1145" s="15" t="str">
        <f>IF(COUNTIF('Personálie dobrovolníků '!U:X,N1145)&gt;0,"ANO","")</f>
        <v/>
      </c>
      <c r="Q1145" s="15"/>
    </row>
    <row r="1146" spans="2:17" s="25" customFormat="1" x14ac:dyDescent="0.3">
      <c r="B1146" s="15" t="str">
        <f>IF(A1146="","",VLOOKUP(A1146,Tabulka3[[Číslo smlouvy   u pravidelné činnosti]:[Příjmení]],3,0))</f>
        <v/>
      </c>
      <c r="C1146" s="15" t="str">
        <f>IF(A1146="","",VLOOKUP(A1146,Tabulka3[[Číslo smlouvy   u pravidelné činnosti]:[Příjmení]],4,0))</f>
        <v/>
      </c>
      <c r="F1146" s="94"/>
      <c r="H1146" s="113"/>
      <c r="I1146" s="113"/>
      <c r="K1146" s="15"/>
      <c r="L1146" s="15"/>
      <c r="M1146" s="15">
        <f t="shared" si="51"/>
        <v>1</v>
      </c>
      <c r="N1146" s="15" t="str">
        <f t="shared" si="52"/>
        <v>-</v>
      </c>
      <c r="O1146" s="150">
        <f t="shared" si="53"/>
        <v>0</v>
      </c>
      <c r="P1146" s="15" t="str">
        <f>IF(COUNTIF('Personálie dobrovolníků '!U:X,N1146)&gt;0,"ANO","")</f>
        <v/>
      </c>
      <c r="Q1146" s="15"/>
    </row>
    <row r="1147" spans="2:17" s="25" customFormat="1" x14ac:dyDescent="0.3">
      <c r="B1147" s="15" t="str">
        <f>IF(A1147="","",VLOOKUP(A1147,Tabulka3[[Číslo smlouvy   u pravidelné činnosti]:[Příjmení]],3,0))</f>
        <v/>
      </c>
      <c r="C1147" s="15" t="str">
        <f>IF(A1147="","",VLOOKUP(A1147,Tabulka3[[Číslo smlouvy   u pravidelné činnosti]:[Příjmení]],4,0))</f>
        <v/>
      </c>
      <c r="F1147" s="94"/>
      <c r="H1147" s="113"/>
      <c r="I1147" s="113"/>
      <c r="K1147" s="15"/>
      <c r="L1147" s="15"/>
      <c r="M1147" s="15">
        <f t="shared" si="51"/>
        <v>1</v>
      </c>
      <c r="N1147" s="15" t="str">
        <f t="shared" si="52"/>
        <v>-</v>
      </c>
      <c r="O1147" s="150">
        <f t="shared" si="53"/>
        <v>0</v>
      </c>
      <c r="P1147" s="15" t="str">
        <f>IF(COUNTIF('Personálie dobrovolníků '!U:X,N1147)&gt;0,"ANO","")</f>
        <v/>
      </c>
      <c r="Q1147" s="15"/>
    </row>
    <row r="1148" spans="2:17" s="25" customFormat="1" x14ac:dyDescent="0.3">
      <c r="B1148" s="15" t="str">
        <f>IF(A1148="","",VLOOKUP(A1148,Tabulka3[[Číslo smlouvy   u pravidelné činnosti]:[Příjmení]],3,0))</f>
        <v/>
      </c>
      <c r="C1148" s="15" t="str">
        <f>IF(A1148="","",VLOOKUP(A1148,Tabulka3[[Číslo smlouvy   u pravidelné činnosti]:[Příjmení]],4,0))</f>
        <v/>
      </c>
      <c r="F1148" s="94"/>
      <c r="H1148" s="113"/>
      <c r="I1148" s="113"/>
      <c r="K1148" s="15"/>
      <c r="L1148" s="15"/>
      <c r="M1148" s="15">
        <f t="shared" si="51"/>
        <v>1</v>
      </c>
      <c r="N1148" s="15" t="str">
        <f t="shared" si="52"/>
        <v>-</v>
      </c>
      <c r="O1148" s="150">
        <f t="shared" si="53"/>
        <v>0</v>
      </c>
      <c r="P1148" s="15" t="str">
        <f>IF(COUNTIF('Personálie dobrovolníků '!U:X,N1148)&gt;0,"ANO","")</f>
        <v/>
      </c>
      <c r="Q1148" s="15"/>
    </row>
    <row r="1149" spans="2:17" s="25" customFormat="1" x14ac:dyDescent="0.3">
      <c r="B1149" s="15" t="str">
        <f>IF(A1149="","",VLOOKUP(A1149,Tabulka3[[Číslo smlouvy   u pravidelné činnosti]:[Příjmení]],3,0))</f>
        <v/>
      </c>
      <c r="C1149" s="15" t="str">
        <f>IF(A1149="","",VLOOKUP(A1149,Tabulka3[[Číslo smlouvy   u pravidelné činnosti]:[Příjmení]],4,0))</f>
        <v/>
      </c>
      <c r="F1149" s="94"/>
      <c r="H1149" s="113"/>
      <c r="I1149" s="113"/>
      <c r="K1149" s="15"/>
      <c r="L1149" s="15"/>
      <c r="M1149" s="15">
        <f t="shared" si="51"/>
        <v>1</v>
      </c>
      <c r="N1149" s="15" t="str">
        <f t="shared" si="52"/>
        <v>-</v>
      </c>
      <c r="O1149" s="150">
        <f t="shared" si="53"/>
        <v>0</v>
      </c>
      <c r="P1149" s="15" t="str">
        <f>IF(COUNTIF('Personálie dobrovolníků '!U:X,N1149)&gt;0,"ANO","")</f>
        <v/>
      </c>
      <c r="Q1149" s="15"/>
    </row>
    <row r="1150" spans="2:17" s="25" customFormat="1" x14ac:dyDescent="0.3">
      <c r="B1150" s="15" t="str">
        <f>IF(A1150="","",VLOOKUP(A1150,Tabulka3[[Číslo smlouvy   u pravidelné činnosti]:[Příjmení]],3,0))</f>
        <v/>
      </c>
      <c r="C1150" s="15" t="str">
        <f>IF(A1150="","",VLOOKUP(A1150,Tabulka3[[Číslo smlouvy   u pravidelné činnosti]:[Příjmení]],4,0))</f>
        <v/>
      </c>
      <c r="F1150" s="94"/>
      <c r="H1150" s="113"/>
      <c r="I1150" s="113"/>
      <c r="K1150" s="15"/>
      <c r="L1150" s="15"/>
      <c r="M1150" s="15">
        <f t="shared" si="51"/>
        <v>1</v>
      </c>
      <c r="N1150" s="15" t="str">
        <f t="shared" si="52"/>
        <v>-</v>
      </c>
      <c r="O1150" s="150">
        <f t="shared" si="53"/>
        <v>0</v>
      </c>
      <c r="P1150" s="15" t="str">
        <f>IF(COUNTIF('Personálie dobrovolníků '!U:X,N1150)&gt;0,"ANO","")</f>
        <v/>
      </c>
      <c r="Q1150" s="15"/>
    </row>
    <row r="1151" spans="2:17" s="25" customFormat="1" x14ac:dyDescent="0.3">
      <c r="B1151" s="15" t="str">
        <f>IF(A1151="","",VLOOKUP(A1151,Tabulka3[[Číslo smlouvy   u pravidelné činnosti]:[Příjmení]],3,0))</f>
        <v/>
      </c>
      <c r="C1151" s="15" t="str">
        <f>IF(A1151="","",VLOOKUP(A1151,Tabulka3[[Číslo smlouvy   u pravidelné činnosti]:[Příjmení]],4,0))</f>
        <v/>
      </c>
      <c r="F1151" s="94"/>
      <c r="H1151" s="113"/>
      <c r="I1151" s="113"/>
      <c r="K1151" s="15"/>
      <c r="L1151" s="15"/>
      <c r="M1151" s="15">
        <f t="shared" si="51"/>
        <v>1</v>
      </c>
      <c r="N1151" s="15" t="str">
        <f t="shared" si="52"/>
        <v>-</v>
      </c>
      <c r="O1151" s="150">
        <f t="shared" si="53"/>
        <v>0</v>
      </c>
      <c r="P1151" s="15" t="str">
        <f>IF(COUNTIF('Personálie dobrovolníků '!U:X,N1151)&gt;0,"ANO","")</f>
        <v/>
      </c>
      <c r="Q1151" s="15"/>
    </row>
    <row r="1152" spans="2:17" s="25" customFormat="1" x14ac:dyDescent="0.3">
      <c r="B1152" s="15" t="str">
        <f>IF(A1152="","",VLOOKUP(A1152,Tabulka3[[Číslo smlouvy   u pravidelné činnosti]:[Příjmení]],3,0))</f>
        <v/>
      </c>
      <c r="C1152" s="15" t="str">
        <f>IF(A1152="","",VLOOKUP(A1152,Tabulka3[[Číslo smlouvy   u pravidelné činnosti]:[Příjmení]],4,0))</f>
        <v/>
      </c>
      <c r="F1152" s="94"/>
      <c r="H1152" s="113"/>
      <c r="I1152" s="113"/>
      <c r="K1152" s="15"/>
      <c r="L1152" s="15"/>
      <c r="M1152" s="15">
        <f t="shared" si="51"/>
        <v>1</v>
      </c>
      <c r="N1152" s="15" t="str">
        <f t="shared" si="52"/>
        <v>-</v>
      </c>
      <c r="O1152" s="150">
        <f t="shared" si="53"/>
        <v>0</v>
      </c>
      <c r="P1152" s="15" t="str">
        <f>IF(COUNTIF('Personálie dobrovolníků '!U:X,N1152)&gt;0,"ANO","")</f>
        <v/>
      </c>
      <c r="Q1152" s="15"/>
    </row>
    <row r="1153" spans="2:17" s="25" customFormat="1" x14ac:dyDescent="0.3">
      <c r="B1153" s="15" t="str">
        <f>IF(A1153="","",VLOOKUP(A1153,Tabulka3[[Číslo smlouvy   u pravidelné činnosti]:[Příjmení]],3,0))</f>
        <v/>
      </c>
      <c r="C1153" s="15" t="str">
        <f>IF(A1153="","",VLOOKUP(A1153,Tabulka3[[Číslo smlouvy   u pravidelné činnosti]:[Příjmení]],4,0))</f>
        <v/>
      </c>
      <c r="F1153" s="94"/>
      <c r="H1153" s="113"/>
      <c r="I1153" s="113"/>
      <c r="K1153" s="15"/>
      <c r="L1153" s="15"/>
      <c r="M1153" s="15">
        <f t="shared" si="51"/>
        <v>1</v>
      </c>
      <c r="N1153" s="15" t="str">
        <f t="shared" si="52"/>
        <v>-</v>
      </c>
      <c r="O1153" s="150">
        <f t="shared" si="53"/>
        <v>0</v>
      </c>
      <c r="P1153" s="15" t="str">
        <f>IF(COUNTIF('Personálie dobrovolníků '!U:X,N1153)&gt;0,"ANO","")</f>
        <v/>
      </c>
      <c r="Q1153" s="15"/>
    </row>
    <row r="1154" spans="2:17" s="25" customFormat="1" x14ac:dyDescent="0.3">
      <c r="B1154" s="15" t="str">
        <f>IF(A1154="","",VLOOKUP(A1154,Tabulka3[[Číslo smlouvy   u pravidelné činnosti]:[Příjmení]],3,0))</f>
        <v/>
      </c>
      <c r="C1154" s="15" t="str">
        <f>IF(A1154="","",VLOOKUP(A1154,Tabulka3[[Číslo smlouvy   u pravidelné činnosti]:[Příjmení]],4,0))</f>
        <v/>
      </c>
      <c r="F1154" s="94"/>
      <c r="H1154" s="113"/>
      <c r="I1154" s="113"/>
      <c r="K1154" s="15"/>
      <c r="L1154" s="15"/>
      <c r="M1154" s="15">
        <f t="shared" si="51"/>
        <v>1</v>
      </c>
      <c r="N1154" s="15" t="str">
        <f t="shared" si="52"/>
        <v>-</v>
      </c>
      <c r="O1154" s="150">
        <f t="shared" si="53"/>
        <v>0</v>
      </c>
      <c r="P1154" s="15" t="str">
        <f>IF(COUNTIF('Personálie dobrovolníků '!U:X,N1154)&gt;0,"ANO","")</f>
        <v/>
      </c>
      <c r="Q1154" s="15"/>
    </row>
    <row r="1155" spans="2:17" s="25" customFormat="1" x14ac:dyDescent="0.3">
      <c r="B1155" s="15" t="str">
        <f>IF(A1155="","",VLOOKUP(A1155,Tabulka3[[Číslo smlouvy   u pravidelné činnosti]:[Příjmení]],3,0))</f>
        <v/>
      </c>
      <c r="C1155" s="15" t="str">
        <f>IF(A1155="","",VLOOKUP(A1155,Tabulka3[[Číslo smlouvy   u pravidelné činnosti]:[Příjmení]],4,0))</f>
        <v/>
      </c>
      <c r="F1155" s="94"/>
      <c r="H1155" s="113"/>
      <c r="I1155" s="113"/>
      <c r="K1155" s="15"/>
      <c r="L1155" s="15"/>
      <c r="M1155" s="15">
        <f t="shared" si="51"/>
        <v>1</v>
      </c>
      <c r="N1155" s="15" t="str">
        <f t="shared" si="52"/>
        <v>-</v>
      </c>
      <c r="O1155" s="150">
        <f t="shared" si="53"/>
        <v>0</v>
      </c>
      <c r="P1155" s="15" t="str">
        <f>IF(COUNTIF('Personálie dobrovolníků '!U:X,N1155)&gt;0,"ANO","")</f>
        <v/>
      </c>
      <c r="Q1155" s="15"/>
    </row>
    <row r="1156" spans="2:17" s="25" customFormat="1" x14ac:dyDescent="0.3">
      <c r="B1156" s="15" t="str">
        <f>IF(A1156="","",VLOOKUP(A1156,Tabulka3[[Číslo smlouvy   u pravidelné činnosti]:[Příjmení]],3,0))</f>
        <v/>
      </c>
      <c r="C1156" s="15" t="str">
        <f>IF(A1156="","",VLOOKUP(A1156,Tabulka3[[Číslo smlouvy   u pravidelné činnosti]:[Příjmení]],4,0))</f>
        <v/>
      </c>
      <c r="F1156" s="94"/>
      <c r="H1156" s="113"/>
      <c r="I1156" s="113"/>
      <c r="K1156" s="15"/>
      <c r="L1156" s="15"/>
      <c r="M1156" s="15">
        <f t="shared" ref="M1156:M1219" si="54">IF(OR(
   AND($H1156=$K$12, $I1156=$L$4),
   AND($H1156=$K$12, $I1156=$L$5),
   AND($H1156=$K$12, $I1156=$L$6),
   AND($H1156=$K$12, $I1156=$L$7),
   AND($H1156=$K$11, $I1156=$L$4),
   AND($H1156=$K$11, $I1156=$L$5),
   AND($H1156=$K$11, $I1156=$L$6),
   AND($H1156=$K$11, $I1156=$L$7),
   AND($H1156=$K$5, $I1156=$L$5),
   AND($H1156=$K$6, $I1156=$L$4),
   AND($H1156=$K$6, $I1156=$L$5),
   AND($H1156=$K$6, $I1156=$L$7),
   AND($H1156=$K$4, $I1156=$L$6),
), 0, 1)</f>
        <v>1</v>
      </c>
      <c r="N1156" s="15" t="str">
        <f t="shared" ref="N1156:N1219" si="55">A1156 &amp; "-" &amp; J1156</f>
        <v>-</v>
      </c>
      <c r="O1156" s="150">
        <f t="shared" ref="O1156:O1219" si="56">IF(AND(M1156&lt;&gt;0, P1156="ANO"), 1, 0)</f>
        <v>0</v>
      </c>
      <c r="P1156" s="15" t="str">
        <f>IF(COUNTIF('Personálie dobrovolníků '!U:X,N1156)&gt;0,"ANO","")</f>
        <v/>
      </c>
      <c r="Q1156" s="15"/>
    </row>
    <row r="1157" spans="2:17" s="25" customFormat="1" x14ac:dyDescent="0.3">
      <c r="B1157" s="15" t="str">
        <f>IF(A1157="","",VLOOKUP(A1157,Tabulka3[[Číslo smlouvy   u pravidelné činnosti]:[Příjmení]],3,0))</f>
        <v/>
      </c>
      <c r="C1157" s="15" t="str">
        <f>IF(A1157="","",VLOOKUP(A1157,Tabulka3[[Číslo smlouvy   u pravidelné činnosti]:[Příjmení]],4,0))</f>
        <v/>
      </c>
      <c r="F1157" s="94"/>
      <c r="H1157" s="113"/>
      <c r="I1157" s="113"/>
      <c r="K1157" s="15"/>
      <c r="L1157" s="15"/>
      <c r="M1157" s="15">
        <f t="shared" si="54"/>
        <v>1</v>
      </c>
      <c r="N1157" s="15" t="str">
        <f t="shared" si="55"/>
        <v>-</v>
      </c>
      <c r="O1157" s="150">
        <f t="shared" si="56"/>
        <v>0</v>
      </c>
      <c r="P1157" s="15" t="str">
        <f>IF(COUNTIF('Personálie dobrovolníků '!U:X,N1157)&gt;0,"ANO","")</f>
        <v/>
      </c>
      <c r="Q1157" s="15"/>
    </row>
    <row r="1158" spans="2:17" s="25" customFormat="1" x14ac:dyDescent="0.3">
      <c r="B1158" s="15" t="str">
        <f>IF(A1158="","",VLOOKUP(A1158,Tabulka3[[Číslo smlouvy   u pravidelné činnosti]:[Příjmení]],3,0))</f>
        <v/>
      </c>
      <c r="C1158" s="15" t="str">
        <f>IF(A1158="","",VLOOKUP(A1158,Tabulka3[[Číslo smlouvy   u pravidelné činnosti]:[Příjmení]],4,0))</f>
        <v/>
      </c>
      <c r="F1158" s="94"/>
      <c r="H1158" s="113"/>
      <c r="I1158" s="113"/>
      <c r="K1158" s="15"/>
      <c r="L1158" s="15"/>
      <c r="M1158" s="15">
        <f t="shared" si="54"/>
        <v>1</v>
      </c>
      <c r="N1158" s="15" t="str">
        <f t="shared" si="55"/>
        <v>-</v>
      </c>
      <c r="O1158" s="150">
        <f t="shared" si="56"/>
        <v>0</v>
      </c>
      <c r="P1158" s="15" t="str">
        <f>IF(COUNTIF('Personálie dobrovolníků '!U:X,N1158)&gt;0,"ANO","")</f>
        <v/>
      </c>
      <c r="Q1158" s="15"/>
    </row>
    <row r="1159" spans="2:17" s="25" customFormat="1" x14ac:dyDescent="0.3">
      <c r="B1159" s="15" t="str">
        <f>IF(A1159="","",VLOOKUP(A1159,Tabulka3[[Číslo smlouvy   u pravidelné činnosti]:[Příjmení]],3,0))</f>
        <v/>
      </c>
      <c r="C1159" s="15" t="str">
        <f>IF(A1159="","",VLOOKUP(A1159,Tabulka3[[Číslo smlouvy   u pravidelné činnosti]:[Příjmení]],4,0))</f>
        <v/>
      </c>
      <c r="F1159" s="94"/>
      <c r="H1159" s="113"/>
      <c r="I1159" s="113"/>
      <c r="K1159" s="15"/>
      <c r="L1159" s="15"/>
      <c r="M1159" s="15">
        <f t="shared" si="54"/>
        <v>1</v>
      </c>
      <c r="N1159" s="15" t="str">
        <f t="shared" si="55"/>
        <v>-</v>
      </c>
      <c r="O1159" s="150">
        <f t="shared" si="56"/>
        <v>0</v>
      </c>
      <c r="P1159" s="15" t="str">
        <f>IF(COUNTIF('Personálie dobrovolníků '!U:X,N1159)&gt;0,"ANO","")</f>
        <v/>
      </c>
      <c r="Q1159" s="15"/>
    </row>
    <row r="1160" spans="2:17" s="25" customFormat="1" x14ac:dyDescent="0.3">
      <c r="B1160" s="15" t="str">
        <f>IF(A1160="","",VLOOKUP(A1160,Tabulka3[[Číslo smlouvy   u pravidelné činnosti]:[Příjmení]],3,0))</f>
        <v/>
      </c>
      <c r="C1160" s="15" t="str">
        <f>IF(A1160="","",VLOOKUP(A1160,Tabulka3[[Číslo smlouvy   u pravidelné činnosti]:[Příjmení]],4,0))</f>
        <v/>
      </c>
      <c r="F1160" s="94"/>
      <c r="H1160" s="113"/>
      <c r="I1160" s="113"/>
      <c r="K1160" s="15"/>
      <c r="L1160" s="15"/>
      <c r="M1160" s="15">
        <f t="shared" si="54"/>
        <v>1</v>
      </c>
      <c r="N1160" s="15" t="str">
        <f t="shared" si="55"/>
        <v>-</v>
      </c>
      <c r="O1160" s="150">
        <f t="shared" si="56"/>
        <v>0</v>
      </c>
      <c r="P1160" s="15" t="str">
        <f>IF(COUNTIF('Personálie dobrovolníků '!U:X,N1160)&gt;0,"ANO","")</f>
        <v/>
      </c>
      <c r="Q1160" s="15"/>
    </row>
    <row r="1161" spans="2:17" s="25" customFormat="1" x14ac:dyDescent="0.3">
      <c r="B1161" s="15" t="str">
        <f>IF(A1161="","",VLOOKUP(A1161,Tabulka3[[Číslo smlouvy   u pravidelné činnosti]:[Příjmení]],3,0))</f>
        <v/>
      </c>
      <c r="C1161" s="15" t="str">
        <f>IF(A1161="","",VLOOKUP(A1161,Tabulka3[[Číslo smlouvy   u pravidelné činnosti]:[Příjmení]],4,0))</f>
        <v/>
      </c>
      <c r="F1161" s="94"/>
      <c r="H1161" s="113"/>
      <c r="I1161" s="113"/>
      <c r="K1161" s="15"/>
      <c r="L1161" s="15"/>
      <c r="M1161" s="15">
        <f t="shared" si="54"/>
        <v>1</v>
      </c>
      <c r="N1161" s="15" t="str">
        <f t="shared" si="55"/>
        <v>-</v>
      </c>
      <c r="O1161" s="150">
        <f t="shared" si="56"/>
        <v>0</v>
      </c>
      <c r="P1161" s="15" t="str">
        <f>IF(COUNTIF('Personálie dobrovolníků '!U:X,N1161)&gt;0,"ANO","")</f>
        <v/>
      </c>
      <c r="Q1161" s="15"/>
    </row>
    <row r="1162" spans="2:17" s="25" customFormat="1" x14ac:dyDescent="0.3">
      <c r="B1162" s="15" t="str">
        <f>IF(A1162="","",VLOOKUP(A1162,Tabulka3[[Číslo smlouvy   u pravidelné činnosti]:[Příjmení]],3,0))</f>
        <v/>
      </c>
      <c r="C1162" s="15" t="str">
        <f>IF(A1162="","",VLOOKUP(A1162,Tabulka3[[Číslo smlouvy   u pravidelné činnosti]:[Příjmení]],4,0))</f>
        <v/>
      </c>
      <c r="F1162" s="94"/>
      <c r="H1162" s="113"/>
      <c r="I1162" s="113"/>
      <c r="K1162" s="15"/>
      <c r="L1162" s="15"/>
      <c r="M1162" s="15">
        <f t="shared" si="54"/>
        <v>1</v>
      </c>
      <c r="N1162" s="15" t="str">
        <f t="shared" si="55"/>
        <v>-</v>
      </c>
      <c r="O1162" s="150">
        <f t="shared" si="56"/>
        <v>0</v>
      </c>
      <c r="P1162" s="15" t="str">
        <f>IF(COUNTIF('Personálie dobrovolníků '!U:X,N1162)&gt;0,"ANO","")</f>
        <v/>
      </c>
      <c r="Q1162" s="15"/>
    </row>
    <row r="1163" spans="2:17" s="25" customFormat="1" x14ac:dyDescent="0.3">
      <c r="B1163" s="15" t="str">
        <f>IF(A1163="","",VLOOKUP(A1163,Tabulka3[[Číslo smlouvy   u pravidelné činnosti]:[Příjmení]],3,0))</f>
        <v/>
      </c>
      <c r="C1163" s="15" t="str">
        <f>IF(A1163="","",VLOOKUP(A1163,Tabulka3[[Číslo smlouvy   u pravidelné činnosti]:[Příjmení]],4,0))</f>
        <v/>
      </c>
      <c r="F1163" s="94"/>
      <c r="H1163" s="113"/>
      <c r="I1163" s="113"/>
      <c r="K1163" s="15"/>
      <c r="L1163" s="15"/>
      <c r="M1163" s="15">
        <f t="shared" si="54"/>
        <v>1</v>
      </c>
      <c r="N1163" s="15" t="str">
        <f t="shared" si="55"/>
        <v>-</v>
      </c>
      <c r="O1163" s="150">
        <f t="shared" si="56"/>
        <v>0</v>
      </c>
      <c r="P1163" s="15" t="str">
        <f>IF(COUNTIF('Personálie dobrovolníků '!U:X,N1163)&gt;0,"ANO","")</f>
        <v/>
      </c>
      <c r="Q1163" s="15"/>
    </row>
    <row r="1164" spans="2:17" s="25" customFormat="1" x14ac:dyDescent="0.3">
      <c r="B1164" s="15" t="str">
        <f>IF(A1164="","",VLOOKUP(A1164,Tabulka3[[Číslo smlouvy   u pravidelné činnosti]:[Příjmení]],3,0))</f>
        <v/>
      </c>
      <c r="C1164" s="15" t="str">
        <f>IF(A1164="","",VLOOKUP(A1164,Tabulka3[[Číslo smlouvy   u pravidelné činnosti]:[Příjmení]],4,0))</f>
        <v/>
      </c>
      <c r="F1164" s="94"/>
      <c r="H1164" s="113"/>
      <c r="I1164" s="113"/>
      <c r="K1164" s="15"/>
      <c r="L1164" s="15"/>
      <c r="M1164" s="15">
        <f t="shared" si="54"/>
        <v>1</v>
      </c>
      <c r="N1164" s="15" t="str">
        <f t="shared" si="55"/>
        <v>-</v>
      </c>
      <c r="O1164" s="150">
        <f t="shared" si="56"/>
        <v>0</v>
      </c>
      <c r="P1164" s="15" t="str">
        <f>IF(COUNTIF('Personálie dobrovolníků '!U:X,N1164)&gt;0,"ANO","")</f>
        <v/>
      </c>
      <c r="Q1164" s="15"/>
    </row>
    <row r="1165" spans="2:17" s="25" customFormat="1" x14ac:dyDescent="0.3">
      <c r="B1165" s="15" t="str">
        <f>IF(A1165="","",VLOOKUP(A1165,Tabulka3[[Číslo smlouvy   u pravidelné činnosti]:[Příjmení]],3,0))</f>
        <v/>
      </c>
      <c r="C1165" s="15" t="str">
        <f>IF(A1165="","",VLOOKUP(A1165,Tabulka3[[Číslo smlouvy   u pravidelné činnosti]:[Příjmení]],4,0))</f>
        <v/>
      </c>
      <c r="F1165" s="94"/>
      <c r="H1165" s="113"/>
      <c r="I1165" s="113"/>
      <c r="K1165" s="15"/>
      <c r="L1165" s="15"/>
      <c r="M1165" s="15">
        <f t="shared" si="54"/>
        <v>1</v>
      </c>
      <c r="N1165" s="15" t="str">
        <f t="shared" si="55"/>
        <v>-</v>
      </c>
      <c r="O1165" s="150">
        <f t="shared" si="56"/>
        <v>0</v>
      </c>
      <c r="P1165" s="15" t="str">
        <f>IF(COUNTIF('Personálie dobrovolníků '!U:X,N1165)&gt;0,"ANO","")</f>
        <v/>
      </c>
      <c r="Q1165" s="15"/>
    </row>
    <row r="1166" spans="2:17" s="25" customFormat="1" x14ac:dyDescent="0.3">
      <c r="B1166" s="15" t="str">
        <f>IF(A1166="","",VLOOKUP(A1166,Tabulka3[[Číslo smlouvy   u pravidelné činnosti]:[Příjmení]],3,0))</f>
        <v/>
      </c>
      <c r="C1166" s="15" t="str">
        <f>IF(A1166="","",VLOOKUP(A1166,Tabulka3[[Číslo smlouvy   u pravidelné činnosti]:[Příjmení]],4,0))</f>
        <v/>
      </c>
      <c r="F1166" s="94"/>
      <c r="H1166" s="113"/>
      <c r="I1166" s="113"/>
      <c r="K1166" s="15"/>
      <c r="L1166" s="15"/>
      <c r="M1166" s="15">
        <f t="shared" si="54"/>
        <v>1</v>
      </c>
      <c r="N1166" s="15" t="str">
        <f t="shared" si="55"/>
        <v>-</v>
      </c>
      <c r="O1166" s="150">
        <f t="shared" si="56"/>
        <v>0</v>
      </c>
      <c r="P1166" s="15" t="str">
        <f>IF(COUNTIF('Personálie dobrovolníků '!U:X,N1166)&gt;0,"ANO","")</f>
        <v/>
      </c>
      <c r="Q1166" s="15"/>
    </row>
    <row r="1167" spans="2:17" s="25" customFormat="1" x14ac:dyDescent="0.3">
      <c r="B1167" s="15" t="str">
        <f>IF(A1167="","",VLOOKUP(A1167,Tabulka3[[Číslo smlouvy   u pravidelné činnosti]:[Příjmení]],3,0))</f>
        <v/>
      </c>
      <c r="C1167" s="15" t="str">
        <f>IF(A1167="","",VLOOKUP(A1167,Tabulka3[[Číslo smlouvy   u pravidelné činnosti]:[Příjmení]],4,0))</f>
        <v/>
      </c>
      <c r="F1167" s="94"/>
      <c r="H1167" s="113"/>
      <c r="I1167" s="113"/>
      <c r="K1167" s="15"/>
      <c r="L1167" s="15"/>
      <c r="M1167" s="15">
        <f t="shared" si="54"/>
        <v>1</v>
      </c>
      <c r="N1167" s="15" t="str">
        <f t="shared" si="55"/>
        <v>-</v>
      </c>
      <c r="O1167" s="150">
        <f t="shared" si="56"/>
        <v>0</v>
      </c>
      <c r="P1167" s="15" t="str">
        <f>IF(COUNTIF('Personálie dobrovolníků '!U:X,N1167)&gt;0,"ANO","")</f>
        <v/>
      </c>
      <c r="Q1167" s="15"/>
    </row>
    <row r="1168" spans="2:17" s="25" customFormat="1" x14ac:dyDescent="0.3">
      <c r="B1168" s="15" t="str">
        <f>IF(A1168="","",VLOOKUP(A1168,Tabulka3[[Číslo smlouvy   u pravidelné činnosti]:[Příjmení]],3,0))</f>
        <v/>
      </c>
      <c r="C1168" s="15" t="str">
        <f>IF(A1168="","",VLOOKUP(A1168,Tabulka3[[Číslo smlouvy   u pravidelné činnosti]:[Příjmení]],4,0))</f>
        <v/>
      </c>
      <c r="F1168" s="94"/>
      <c r="H1168" s="113"/>
      <c r="I1168" s="113"/>
      <c r="K1168" s="15"/>
      <c r="L1168" s="15"/>
      <c r="M1168" s="15">
        <f t="shared" si="54"/>
        <v>1</v>
      </c>
      <c r="N1168" s="15" t="str">
        <f t="shared" si="55"/>
        <v>-</v>
      </c>
      <c r="O1168" s="150">
        <f t="shared" si="56"/>
        <v>0</v>
      </c>
      <c r="P1168" s="15" t="str">
        <f>IF(COUNTIF('Personálie dobrovolníků '!U:X,N1168)&gt;0,"ANO","")</f>
        <v/>
      </c>
      <c r="Q1168" s="15"/>
    </row>
    <row r="1169" spans="2:17" s="25" customFormat="1" x14ac:dyDescent="0.3">
      <c r="B1169" s="15" t="str">
        <f>IF(A1169="","",VLOOKUP(A1169,Tabulka3[[Číslo smlouvy   u pravidelné činnosti]:[Příjmení]],3,0))</f>
        <v/>
      </c>
      <c r="C1169" s="15" t="str">
        <f>IF(A1169="","",VLOOKUP(A1169,Tabulka3[[Číslo smlouvy   u pravidelné činnosti]:[Příjmení]],4,0))</f>
        <v/>
      </c>
      <c r="F1169" s="94"/>
      <c r="H1169" s="113"/>
      <c r="I1169" s="113"/>
      <c r="K1169" s="15"/>
      <c r="L1169" s="15"/>
      <c r="M1169" s="15">
        <f t="shared" si="54"/>
        <v>1</v>
      </c>
      <c r="N1169" s="15" t="str">
        <f t="shared" si="55"/>
        <v>-</v>
      </c>
      <c r="O1169" s="150">
        <f t="shared" si="56"/>
        <v>0</v>
      </c>
      <c r="P1169" s="15" t="str">
        <f>IF(COUNTIF('Personálie dobrovolníků '!U:X,N1169)&gt;0,"ANO","")</f>
        <v/>
      </c>
      <c r="Q1169" s="15"/>
    </row>
    <row r="1170" spans="2:17" s="25" customFormat="1" x14ac:dyDescent="0.3">
      <c r="B1170" s="15" t="str">
        <f>IF(A1170="","",VLOOKUP(A1170,Tabulka3[[Číslo smlouvy   u pravidelné činnosti]:[Příjmení]],3,0))</f>
        <v/>
      </c>
      <c r="C1170" s="15" t="str">
        <f>IF(A1170="","",VLOOKUP(A1170,Tabulka3[[Číslo smlouvy   u pravidelné činnosti]:[Příjmení]],4,0))</f>
        <v/>
      </c>
      <c r="F1170" s="94"/>
      <c r="H1170" s="113"/>
      <c r="I1170" s="113"/>
      <c r="K1170" s="15"/>
      <c r="L1170" s="15"/>
      <c r="M1170" s="15">
        <f t="shared" si="54"/>
        <v>1</v>
      </c>
      <c r="N1170" s="15" t="str">
        <f t="shared" si="55"/>
        <v>-</v>
      </c>
      <c r="O1170" s="150">
        <f t="shared" si="56"/>
        <v>0</v>
      </c>
      <c r="P1170" s="15" t="str">
        <f>IF(COUNTIF('Personálie dobrovolníků '!U:X,N1170)&gt;0,"ANO","")</f>
        <v/>
      </c>
      <c r="Q1170" s="15"/>
    </row>
    <row r="1171" spans="2:17" s="25" customFormat="1" x14ac:dyDescent="0.3">
      <c r="B1171" s="15" t="str">
        <f>IF(A1171="","",VLOOKUP(A1171,Tabulka3[[Číslo smlouvy   u pravidelné činnosti]:[Příjmení]],3,0))</f>
        <v/>
      </c>
      <c r="C1171" s="15" t="str">
        <f>IF(A1171="","",VLOOKUP(A1171,Tabulka3[[Číslo smlouvy   u pravidelné činnosti]:[Příjmení]],4,0))</f>
        <v/>
      </c>
      <c r="F1171" s="94"/>
      <c r="H1171" s="113"/>
      <c r="I1171" s="113"/>
      <c r="K1171" s="15"/>
      <c r="L1171" s="15"/>
      <c r="M1171" s="15">
        <f t="shared" si="54"/>
        <v>1</v>
      </c>
      <c r="N1171" s="15" t="str">
        <f t="shared" si="55"/>
        <v>-</v>
      </c>
      <c r="O1171" s="150">
        <f t="shared" si="56"/>
        <v>0</v>
      </c>
      <c r="P1171" s="15" t="str">
        <f>IF(COUNTIF('Personálie dobrovolníků '!U:X,N1171)&gt;0,"ANO","")</f>
        <v/>
      </c>
      <c r="Q1171" s="15"/>
    </row>
    <row r="1172" spans="2:17" s="25" customFormat="1" x14ac:dyDescent="0.3">
      <c r="B1172" s="15" t="str">
        <f>IF(A1172="","",VLOOKUP(A1172,Tabulka3[[Číslo smlouvy   u pravidelné činnosti]:[Příjmení]],3,0))</f>
        <v/>
      </c>
      <c r="C1172" s="15" t="str">
        <f>IF(A1172="","",VLOOKUP(A1172,Tabulka3[[Číslo smlouvy   u pravidelné činnosti]:[Příjmení]],4,0))</f>
        <v/>
      </c>
      <c r="F1172" s="94"/>
      <c r="H1172" s="113"/>
      <c r="I1172" s="113"/>
      <c r="K1172" s="15"/>
      <c r="L1172" s="15"/>
      <c r="M1172" s="15">
        <f t="shared" si="54"/>
        <v>1</v>
      </c>
      <c r="N1172" s="15" t="str">
        <f t="shared" si="55"/>
        <v>-</v>
      </c>
      <c r="O1172" s="150">
        <f t="shared" si="56"/>
        <v>0</v>
      </c>
      <c r="P1172" s="15" t="str">
        <f>IF(COUNTIF('Personálie dobrovolníků '!U:X,N1172)&gt;0,"ANO","")</f>
        <v/>
      </c>
      <c r="Q1172" s="15"/>
    </row>
    <row r="1173" spans="2:17" s="25" customFormat="1" x14ac:dyDescent="0.3">
      <c r="B1173" s="15" t="str">
        <f>IF(A1173="","",VLOOKUP(A1173,Tabulka3[[Číslo smlouvy   u pravidelné činnosti]:[Příjmení]],3,0))</f>
        <v/>
      </c>
      <c r="C1173" s="15" t="str">
        <f>IF(A1173="","",VLOOKUP(A1173,Tabulka3[[Číslo smlouvy   u pravidelné činnosti]:[Příjmení]],4,0))</f>
        <v/>
      </c>
      <c r="F1173" s="94"/>
      <c r="H1173" s="113"/>
      <c r="I1173" s="113"/>
      <c r="K1173" s="15"/>
      <c r="L1173" s="15"/>
      <c r="M1173" s="15">
        <f t="shared" si="54"/>
        <v>1</v>
      </c>
      <c r="N1173" s="15" t="str">
        <f t="shared" si="55"/>
        <v>-</v>
      </c>
      <c r="O1173" s="150">
        <f t="shared" si="56"/>
        <v>0</v>
      </c>
      <c r="P1173" s="15" t="str">
        <f>IF(COUNTIF('Personálie dobrovolníků '!U:X,N1173)&gt;0,"ANO","")</f>
        <v/>
      </c>
      <c r="Q1173" s="15"/>
    </row>
    <row r="1174" spans="2:17" s="25" customFormat="1" x14ac:dyDescent="0.3">
      <c r="B1174" s="15" t="str">
        <f>IF(A1174="","",VLOOKUP(A1174,Tabulka3[[Číslo smlouvy   u pravidelné činnosti]:[Příjmení]],3,0))</f>
        <v/>
      </c>
      <c r="C1174" s="15" t="str">
        <f>IF(A1174="","",VLOOKUP(A1174,Tabulka3[[Číslo smlouvy   u pravidelné činnosti]:[Příjmení]],4,0))</f>
        <v/>
      </c>
      <c r="F1174" s="94"/>
      <c r="H1174" s="113"/>
      <c r="I1174" s="113"/>
      <c r="K1174" s="15"/>
      <c r="L1174" s="15"/>
      <c r="M1174" s="15">
        <f t="shared" si="54"/>
        <v>1</v>
      </c>
      <c r="N1174" s="15" t="str">
        <f t="shared" si="55"/>
        <v>-</v>
      </c>
      <c r="O1174" s="150">
        <f t="shared" si="56"/>
        <v>0</v>
      </c>
      <c r="P1174" s="15" t="str">
        <f>IF(COUNTIF('Personálie dobrovolníků '!U:X,N1174)&gt;0,"ANO","")</f>
        <v/>
      </c>
      <c r="Q1174" s="15"/>
    </row>
    <row r="1175" spans="2:17" s="25" customFormat="1" x14ac:dyDescent="0.3">
      <c r="B1175" s="15" t="str">
        <f>IF(A1175="","",VLOOKUP(A1175,Tabulka3[[Číslo smlouvy   u pravidelné činnosti]:[Příjmení]],3,0))</f>
        <v/>
      </c>
      <c r="C1175" s="15" t="str">
        <f>IF(A1175="","",VLOOKUP(A1175,Tabulka3[[Číslo smlouvy   u pravidelné činnosti]:[Příjmení]],4,0))</f>
        <v/>
      </c>
      <c r="F1175" s="94"/>
      <c r="H1175" s="113"/>
      <c r="I1175" s="113"/>
      <c r="K1175" s="15"/>
      <c r="L1175" s="15"/>
      <c r="M1175" s="15">
        <f t="shared" si="54"/>
        <v>1</v>
      </c>
      <c r="N1175" s="15" t="str">
        <f t="shared" si="55"/>
        <v>-</v>
      </c>
      <c r="O1175" s="150">
        <f t="shared" si="56"/>
        <v>0</v>
      </c>
      <c r="P1175" s="15" t="str">
        <f>IF(COUNTIF('Personálie dobrovolníků '!U:X,N1175)&gt;0,"ANO","")</f>
        <v/>
      </c>
      <c r="Q1175" s="15"/>
    </row>
    <row r="1176" spans="2:17" s="25" customFormat="1" x14ac:dyDescent="0.3">
      <c r="B1176" s="15" t="str">
        <f>IF(A1176="","",VLOOKUP(A1176,Tabulka3[[Číslo smlouvy   u pravidelné činnosti]:[Příjmení]],3,0))</f>
        <v/>
      </c>
      <c r="C1176" s="15" t="str">
        <f>IF(A1176="","",VLOOKUP(A1176,Tabulka3[[Číslo smlouvy   u pravidelné činnosti]:[Příjmení]],4,0))</f>
        <v/>
      </c>
      <c r="F1176" s="94"/>
      <c r="H1176" s="113"/>
      <c r="I1176" s="113"/>
      <c r="K1176" s="15"/>
      <c r="L1176" s="15"/>
      <c r="M1176" s="15">
        <f t="shared" si="54"/>
        <v>1</v>
      </c>
      <c r="N1176" s="15" t="str">
        <f t="shared" si="55"/>
        <v>-</v>
      </c>
      <c r="O1176" s="150">
        <f t="shared" si="56"/>
        <v>0</v>
      </c>
      <c r="P1176" s="15" t="str">
        <f>IF(COUNTIF('Personálie dobrovolníků '!U:X,N1176)&gt;0,"ANO","")</f>
        <v/>
      </c>
      <c r="Q1176" s="15"/>
    </row>
    <row r="1177" spans="2:17" s="25" customFormat="1" x14ac:dyDescent="0.3">
      <c r="B1177" s="15" t="str">
        <f>IF(A1177="","",VLOOKUP(A1177,Tabulka3[[Číslo smlouvy   u pravidelné činnosti]:[Příjmení]],3,0))</f>
        <v/>
      </c>
      <c r="C1177" s="15" t="str">
        <f>IF(A1177="","",VLOOKUP(A1177,Tabulka3[[Číslo smlouvy   u pravidelné činnosti]:[Příjmení]],4,0))</f>
        <v/>
      </c>
      <c r="F1177" s="94"/>
      <c r="H1177" s="113"/>
      <c r="I1177" s="113"/>
      <c r="K1177" s="15"/>
      <c r="L1177" s="15"/>
      <c r="M1177" s="15">
        <f t="shared" si="54"/>
        <v>1</v>
      </c>
      <c r="N1177" s="15" t="str">
        <f t="shared" si="55"/>
        <v>-</v>
      </c>
      <c r="O1177" s="150">
        <f t="shared" si="56"/>
        <v>0</v>
      </c>
      <c r="P1177" s="15" t="str">
        <f>IF(COUNTIF('Personálie dobrovolníků '!U:X,N1177)&gt;0,"ANO","")</f>
        <v/>
      </c>
      <c r="Q1177" s="15"/>
    </row>
    <row r="1178" spans="2:17" s="25" customFormat="1" x14ac:dyDescent="0.3">
      <c r="B1178" s="15" t="str">
        <f>IF(A1178="","",VLOOKUP(A1178,Tabulka3[[Číslo smlouvy   u pravidelné činnosti]:[Příjmení]],3,0))</f>
        <v/>
      </c>
      <c r="C1178" s="15" t="str">
        <f>IF(A1178="","",VLOOKUP(A1178,Tabulka3[[Číslo smlouvy   u pravidelné činnosti]:[Příjmení]],4,0))</f>
        <v/>
      </c>
      <c r="F1178" s="94"/>
      <c r="H1178" s="113"/>
      <c r="I1178" s="113"/>
      <c r="K1178" s="15"/>
      <c r="L1178" s="15"/>
      <c r="M1178" s="15">
        <f t="shared" si="54"/>
        <v>1</v>
      </c>
      <c r="N1178" s="15" t="str">
        <f t="shared" si="55"/>
        <v>-</v>
      </c>
      <c r="O1178" s="150">
        <f t="shared" si="56"/>
        <v>0</v>
      </c>
      <c r="P1178" s="15" t="str">
        <f>IF(COUNTIF('Personálie dobrovolníků '!U:X,N1178)&gt;0,"ANO","")</f>
        <v/>
      </c>
      <c r="Q1178" s="15"/>
    </row>
    <row r="1179" spans="2:17" s="25" customFormat="1" x14ac:dyDescent="0.3">
      <c r="B1179" s="15" t="str">
        <f>IF(A1179="","",VLOOKUP(A1179,Tabulka3[[Číslo smlouvy   u pravidelné činnosti]:[Příjmení]],3,0))</f>
        <v/>
      </c>
      <c r="C1179" s="15" t="str">
        <f>IF(A1179="","",VLOOKUP(A1179,Tabulka3[[Číslo smlouvy   u pravidelné činnosti]:[Příjmení]],4,0))</f>
        <v/>
      </c>
      <c r="F1179" s="94"/>
      <c r="H1179" s="113"/>
      <c r="I1179" s="113"/>
      <c r="K1179" s="15"/>
      <c r="L1179" s="15"/>
      <c r="M1179" s="15">
        <f t="shared" si="54"/>
        <v>1</v>
      </c>
      <c r="N1179" s="15" t="str">
        <f t="shared" si="55"/>
        <v>-</v>
      </c>
      <c r="O1179" s="150">
        <f t="shared" si="56"/>
        <v>0</v>
      </c>
      <c r="P1179" s="15" t="str">
        <f>IF(COUNTIF('Personálie dobrovolníků '!U:X,N1179)&gt;0,"ANO","")</f>
        <v/>
      </c>
      <c r="Q1179" s="15"/>
    </row>
    <row r="1180" spans="2:17" s="25" customFormat="1" x14ac:dyDescent="0.3">
      <c r="B1180" s="15" t="str">
        <f>IF(A1180="","",VLOOKUP(A1180,Tabulka3[[Číslo smlouvy   u pravidelné činnosti]:[Příjmení]],3,0))</f>
        <v/>
      </c>
      <c r="C1180" s="15" t="str">
        <f>IF(A1180="","",VLOOKUP(A1180,Tabulka3[[Číslo smlouvy   u pravidelné činnosti]:[Příjmení]],4,0))</f>
        <v/>
      </c>
      <c r="F1180" s="94"/>
      <c r="H1180" s="113"/>
      <c r="I1180" s="113"/>
      <c r="K1180" s="15"/>
      <c r="L1180" s="15"/>
      <c r="M1180" s="15">
        <f t="shared" si="54"/>
        <v>1</v>
      </c>
      <c r="N1180" s="15" t="str">
        <f t="shared" si="55"/>
        <v>-</v>
      </c>
      <c r="O1180" s="150">
        <f t="shared" si="56"/>
        <v>0</v>
      </c>
      <c r="P1180" s="15" t="str">
        <f>IF(COUNTIF('Personálie dobrovolníků '!U:X,N1180)&gt;0,"ANO","")</f>
        <v/>
      </c>
      <c r="Q1180" s="15"/>
    </row>
    <row r="1181" spans="2:17" s="25" customFormat="1" x14ac:dyDescent="0.3">
      <c r="B1181" s="15" t="str">
        <f>IF(A1181="","",VLOOKUP(A1181,Tabulka3[[Číslo smlouvy   u pravidelné činnosti]:[Příjmení]],3,0))</f>
        <v/>
      </c>
      <c r="C1181" s="15" t="str">
        <f>IF(A1181="","",VLOOKUP(A1181,Tabulka3[[Číslo smlouvy   u pravidelné činnosti]:[Příjmení]],4,0))</f>
        <v/>
      </c>
      <c r="F1181" s="94"/>
      <c r="H1181" s="113"/>
      <c r="I1181" s="113"/>
      <c r="K1181" s="15"/>
      <c r="L1181" s="15"/>
      <c r="M1181" s="15">
        <f t="shared" si="54"/>
        <v>1</v>
      </c>
      <c r="N1181" s="15" t="str">
        <f t="shared" si="55"/>
        <v>-</v>
      </c>
      <c r="O1181" s="150">
        <f t="shared" si="56"/>
        <v>0</v>
      </c>
      <c r="P1181" s="15" t="str">
        <f>IF(COUNTIF('Personálie dobrovolníků '!U:X,N1181)&gt;0,"ANO","")</f>
        <v/>
      </c>
      <c r="Q1181" s="15"/>
    </row>
    <row r="1182" spans="2:17" s="25" customFormat="1" x14ac:dyDescent="0.3">
      <c r="B1182" s="15" t="str">
        <f>IF(A1182="","",VLOOKUP(A1182,Tabulka3[[Číslo smlouvy   u pravidelné činnosti]:[Příjmení]],3,0))</f>
        <v/>
      </c>
      <c r="C1182" s="15" t="str">
        <f>IF(A1182="","",VLOOKUP(A1182,Tabulka3[[Číslo smlouvy   u pravidelné činnosti]:[Příjmení]],4,0))</f>
        <v/>
      </c>
      <c r="F1182" s="94"/>
      <c r="H1182" s="113"/>
      <c r="I1182" s="113"/>
      <c r="K1182" s="15"/>
      <c r="L1182" s="15"/>
      <c r="M1182" s="15">
        <f t="shared" si="54"/>
        <v>1</v>
      </c>
      <c r="N1182" s="15" t="str">
        <f t="shared" si="55"/>
        <v>-</v>
      </c>
      <c r="O1182" s="150">
        <f t="shared" si="56"/>
        <v>0</v>
      </c>
      <c r="P1182" s="15" t="str">
        <f>IF(COUNTIF('Personálie dobrovolníků '!U:X,N1182)&gt;0,"ANO","")</f>
        <v/>
      </c>
      <c r="Q1182" s="15"/>
    </row>
    <row r="1183" spans="2:17" s="25" customFormat="1" x14ac:dyDescent="0.3">
      <c r="B1183" s="15" t="str">
        <f>IF(A1183="","",VLOOKUP(A1183,Tabulka3[[Číslo smlouvy   u pravidelné činnosti]:[Příjmení]],3,0))</f>
        <v/>
      </c>
      <c r="C1183" s="15" t="str">
        <f>IF(A1183="","",VLOOKUP(A1183,Tabulka3[[Číslo smlouvy   u pravidelné činnosti]:[Příjmení]],4,0))</f>
        <v/>
      </c>
      <c r="F1183" s="94"/>
      <c r="H1183" s="113"/>
      <c r="I1183" s="113"/>
      <c r="K1183" s="15"/>
      <c r="L1183" s="15"/>
      <c r="M1183" s="15">
        <f t="shared" si="54"/>
        <v>1</v>
      </c>
      <c r="N1183" s="15" t="str">
        <f t="shared" si="55"/>
        <v>-</v>
      </c>
      <c r="O1183" s="150">
        <f t="shared" si="56"/>
        <v>0</v>
      </c>
      <c r="P1183" s="15" t="str">
        <f>IF(COUNTIF('Personálie dobrovolníků '!U:X,N1183)&gt;0,"ANO","")</f>
        <v/>
      </c>
      <c r="Q1183" s="15"/>
    </row>
    <row r="1184" spans="2:17" s="25" customFormat="1" x14ac:dyDescent="0.3">
      <c r="B1184" s="15" t="str">
        <f>IF(A1184="","",VLOOKUP(A1184,Tabulka3[[Číslo smlouvy   u pravidelné činnosti]:[Příjmení]],3,0))</f>
        <v/>
      </c>
      <c r="C1184" s="15" t="str">
        <f>IF(A1184="","",VLOOKUP(A1184,Tabulka3[[Číslo smlouvy   u pravidelné činnosti]:[Příjmení]],4,0))</f>
        <v/>
      </c>
      <c r="F1184" s="94"/>
      <c r="H1184" s="113"/>
      <c r="I1184" s="113"/>
      <c r="K1184" s="15"/>
      <c r="L1184" s="15"/>
      <c r="M1184" s="15">
        <f t="shared" si="54"/>
        <v>1</v>
      </c>
      <c r="N1184" s="15" t="str">
        <f t="shared" si="55"/>
        <v>-</v>
      </c>
      <c r="O1184" s="150">
        <f t="shared" si="56"/>
        <v>0</v>
      </c>
      <c r="P1184" s="15" t="str">
        <f>IF(COUNTIF('Personálie dobrovolníků '!U:X,N1184)&gt;0,"ANO","")</f>
        <v/>
      </c>
      <c r="Q1184" s="15"/>
    </row>
    <row r="1185" spans="2:17" s="25" customFormat="1" x14ac:dyDescent="0.3">
      <c r="B1185" s="15" t="str">
        <f>IF(A1185="","",VLOOKUP(A1185,Tabulka3[[Číslo smlouvy   u pravidelné činnosti]:[Příjmení]],3,0))</f>
        <v/>
      </c>
      <c r="C1185" s="15" t="str">
        <f>IF(A1185="","",VLOOKUP(A1185,Tabulka3[[Číslo smlouvy   u pravidelné činnosti]:[Příjmení]],4,0))</f>
        <v/>
      </c>
      <c r="F1185" s="94"/>
      <c r="H1185" s="113"/>
      <c r="I1185" s="113"/>
      <c r="K1185" s="15"/>
      <c r="L1185" s="15"/>
      <c r="M1185" s="15">
        <f t="shared" si="54"/>
        <v>1</v>
      </c>
      <c r="N1185" s="15" t="str">
        <f t="shared" si="55"/>
        <v>-</v>
      </c>
      <c r="O1185" s="150">
        <f t="shared" si="56"/>
        <v>0</v>
      </c>
      <c r="P1185" s="15" t="str">
        <f>IF(COUNTIF('Personálie dobrovolníků '!U:X,N1185)&gt;0,"ANO","")</f>
        <v/>
      </c>
      <c r="Q1185" s="15"/>
    </row>
    <row r="1186" spans="2:17" s="25" customFormat="1" x14ac:dyDescent="0.3">
      <c r="B1186" s="15" t="str">
        <f>IF(A1186="","",VLOOKUP(A1186,Tabulka3[[Číslo smlouvy   u pravidelné činnosti]:[Příjmení]],3,0))</f>
        <v/>
      </c>
      <c r="C1186" s="15" t="str">
        <f>IF(A1186="","",VLOOKUP(A1186,Tabulka3[[Číslo smlouvy   u pravidelné činnosti]:[Příjmení]],4,0))</f>
        <v/>
      </c>
      <c r="F1186" s="94"/>
      <c r="H1186" s="113"/>
      <c r="I1186" s="113"/>
      <c r="K1186" s="15"/>
      <c r="L1186" s="15"/>
      <c r="M1186" s="15">
        <f t="shared" si="54"/>
        <v>1</v>
      </c>
      <c r="N1186" s="15" t="str">
        <f t="shared" si="55"/>
        <v>-</v>
      </c>
      <c r="O1186" s="150">
        <f t="shared" si="56"/>
        <v>0</v>
      </c>
      <c r="P1186" s="15" t="str">
        <f>IF(COUNTIF('Personálie dobrovolníků '!U:X,N1186)&gt;0,"ANO","")</f>
        <v/>
      </c>
      <c r="Q1186" s="15"/>
    </row>
    <row r="1187" spans="2:17" s="25" customFormat="1" x14ac:dyDescent="0.3">
      <c r="B1187" s="15" t="str">
        <f>IF(A1187="","",VLOOKUP(A1187,Tabulka3[[Číslo smlouvy   u pravidelné činnosti]:[Příjmení]],3,0))</f>
        <v/>
      </c>
      <c r="C1187" s="15" t="str">
        <f>IF(A1187="","",VLOOKUP(A1187,Tabulka3[[Číslo smlouvy   u pravidelné činnosti]:[Příjmení]],4,0))</f>
        <v/>
      </c>
      <c r="F1187" s="94"/>
      <c r="H1187" s="113"/>
      <c r="I1187" s="113"/>
      <c r="K1187" s="15"/>
      <c r="L1187" s="15"/>
      <c r="M1187" s="15">
        <f t="shared" si="54"/>
        <v>1</v>
      </c>
      <c r="N1187" s="15" t="str">
        <f t="shared" si="55"/>
        <v>-</v>
      </c>
      <c r="O1187" s="150">
        <f t="shared" si="56"/>
        <v>0</v>
      </c>
      <c r="P1187" s="15" t="str">
        <f>IF(COUNTIF('Personálie dobrovolníků '!U:X,N1187)&gt;0,"ANO","")</f>
        <v/>
      </c>
      <c r="Q1187" s="15"/>
    </row>
    <row r="1188" spans="2:17" s="25" customFormat="1" x14ac:dyDescent="0.3">
      <c r="B1188" s="15" t="str">
        <f>IF(A1188="","",VLOOKUP(A1188,Tabulka3[[Číslo smlouvy   u pravidelné činnosti]:[Příjmení]],3,0))</f>
        <v/>
      </c>
      <c r="C1188" s="15" t="str">
        <f>IF(A1188="","",VLOOKUP(A1188,Tabulka3[[Číslo smlouvy   u pravidelné činnosti]:[Příjmení]],4,0))</f>
        <v/>
      </c>
      <c r="F1188" s="94"/>
      <c r="H1188" s="113"/>
      <c r="I1188" s="113"/>
      <c r="K1188" s="15"/>
      <c r="L1188" s="15"/>
      <c r="M1188" s="15">
        <f t="shared" si="54"/>
        <v>1</v>
      </c>
      <c r="N1188" s="15" t="str">
        <f t="shared" si="55"/>
        <v>-</v>
      </c>
      <c r="O1188" s="150">
        <f t="shared" si="56"/>
        <v>0</v>
      </c>
      <c r="P1188" s="15" t="str">
        <f>IF(COUNTIF('Personálie dobrovolníků '!U:X,N1188)&gt;0,"ANO","")</f>
        <v/>
      </c>
      <c r="Q1188" s="15"/>
    </row>
    <row r="1189" spans="2:17" s="25" customFormat="1" x14ac:dyDescent="0.3">
      <c r="B1189" s="15" t="str">
        <f>IF(A1189="","",VLOOKUP(A1189,Tabulka3[[Číslo smlouvy   u pravidelné činnosti]:[Příjmení]],3,0))</f>
        <v/>
      </c>
      <c r="C1189" s="15" t="str">
        <f>IF(A1189="","",VLOOKUP(A1189,Tabulka3[[Číslo smlouvy   u pravidelné činnosti]:[Příjmení]],4,0))</f>
        <v/>
      </c>
      <c r="F1189" s="94"/>
      <c r="H1189" s="113"/>
      <c r="I1189" s="113"/>
      <c r="K1189" s="15"/>
      <c r="L1189" s="15"/>
      <c r="M1189" s="15">
        <f t="shared" si="54"/>
        <v>1</v>
      </c>
      <c r="N1189" s="15" t="str">
        <f t="shared" si="55"/>
        <v>-</v>
      </c>
      <c r="O1189" s="150">
        <f t="shared" si="56"/>
        <v>0</v>
      </c>
      <c r="P1189" s="15" t="str">
        <f>IF(COUNTIF('Personálie dobrovolníků '!U:X,N1189)&gt;0,"ANO","")</f>
        <v/>
      </c>
      <c r="Q1189" s="15"/>
    </row>
    <row r="1190" spans="2:17" s="25" customFormat="1" x14ac:dyDescent="0.3">
      <c r="B1190" s="15" t="str">
        <f>IF(A1190="","",VLOOKUP(A1190,Tabulka3[[Číslo smlouvy   u pravidelné činnosti]:[Příjmení]],3,0))</f>
        <v/>
      </c>
      <c r="C1190" s="15" t="str">
        <f>IF(A1190="","",VLOOKUP(A1190,Tabulka3[[Číslo smlouvy   u pravidelné činnosti]:[Příjmení]],4,0))</f>
        <v/>
      </c>
      <c r="F1190" s="94"/>
      <c r="H1190" s="113"/>
      <c r="I1190" s="113"/>
      <c r="K1190" s="15"/>
      <c r="L1190" s="15"/>
      <c r="M1190" s="15">
        <f t="shared" si="54"/>
        <v>1</v>
      </c>
      <c r="N1190" s="15" t="str">
        <f t="shared" si="55"/>
        <v>-</v>
      </c>
      <c r="O1190" s="150">
        <f t="shared" si="56"/>
        <v>0</v>
      </c>
      <c r="P1190" s="15" t="str">
        <f>IF(COUNTIF('Personálie dobrovolníků '!U:X,N1190)&gt;0,"ANO","")</f>
        <v/>
      </c>
      <c r="Q1190" s="15"/>
    </row>
    <row r="1191" spans="2:17" s="25" customFormat="1" x14ac:dyDescent="0.3">
      <c r="B1191" s="15" t="str">
        <f>IF(A1191="","",VLOOKUP(A1191,Tabulka3[[Číslo smlouvy   u pravidelné činnosti]:[Příjmení]],3,0))</f>
        <v/>
      </c>
      <c r="C1191" s="15" t="str">
        <f>IF(A1191="","",VLOOKUP(A1191,Tabulka3[[Číslo smlouvy   u pravidelné činnosti]:[Příjmení]],4,0))</f>
        <v/>
      </c>
      <c r="F1191" s="94"/>
      <c r="H1191" s="113"/>
      <c r="I1191" s="113"/>
      <c r="K1191" s="15"/>
      <c r="L1191" s="15"/>
      <c r="M1191" s="15">
        <f t="shared" si="54"/>
        <v>1</v>
      </c>
      <c r="N1191" s="15" t="str">
        <f t="shared" si="55"/>
        <v>-</v>
      </c>
      <c r="O1191" s="150">
        <f t="shared" si="56"/>
        <v>0</v>
      </c>
      <c r="P1191" s="15" t="str">
        <f>IF(COUNTIF('Personálie dobrovolníků '!U:X,N1191)&gt;0,"ANO","")</f>
        <v/>
      </c>
      <c r="Q1191" s="15"/>
    </row>
    <row r="1192" spans="2:17" s="25" customFormat="1" x14ac:dyDescent="0.3">
      <c r="B1192" s="15" t="str">
        <f>IF(A1192="","",VLOOKUP(A1192,Tabulka3[[Číslo smlouvy   u pravidelné činnosti]:[Příjmení]],3,0))</f>
        <v/>
      </c>
      <c r="C1192" s="15" t="str">
        <f>IF(A1192="","",VLOOKUP(A1192,Tabulka3[[Číslo smlouvy   u pravidelné činnosti]:[Příjmení]],4,0))</f>
        <v/>
      </c>
      <c r="F1192" s="94"/>
      <c r="H1192" s="113"/>
      <c r="I1192" s="113"/>
      <c r="K1192" s="15"/>
      <c r="L1192" s="15"/>
      <c r="M1192" s="15">
        <f t="shared" si="54"/>
        <v>1</v>
      </c>
      <c r="N1192" s="15" t="str">
        <f t="shared" si="55"/>
        <v>-</v>
      </c>
      <c r="O1192" s="150">
        <f t="shared" si="56"/>
        <v>0</v>
      </c>
      <c r="P1192" s="15" t="str">
        <f>IF(COUNTIF('Personálie dobrovolníků '!U:X,N1192)&gt;0,"ANO","")</f>
        <v/>
      </c>
      <c r="Q1192" s="15"/>
    </row>
    <row r="1193" spans="2:17" s="25" customFormat="1" x14ac:dyDescent="0.3">
      <c r="B1193" s="15" t="str">
        <f>IF(A1193="","",VLOOKUP(A1193,Tabulka3[[Číslo smlouvy   u pravidelné činnosti]:[Příjmení]],3,0))</f>
        <v/>
      </c>
      <c r="C1193" s="15" t="str">
        <f>IF(A1193="","",VLOOKUP(A1193,Tabulka3[[Číslo smlouvy   u pravidelné činnosti]:[Příjmení]],4,0))</f>
        <v/>
      </c>
      <c r="F1193" s="94"/>
      <c r="H1193" s="113"/>
      <c r="I1193" s="113"/>
      <c r="K1193" s="15"/>
      <c r="L1193" s="15"/>
      <c r="M1193" s="15">
        <f t="shared" si="54"/>
        <v>1</v>
      </c>
      <c r="N1193" s="15" t="str">
        <f t="shared" si="55"/>
        <v>-</v>
      </c>
      <c r="O1193" s="150">
        <f t="shared" si="56"/>
        <v>0</v>
      </c>
      <c r="P1193" s="15" t="str">
        <f>IF(COUNTIF('Personálie dobrovolníků '!U:X,N1193)&gt;0,"ANO","")</f>
        <v/>
      </c>
      <c r="Q1193" s="15"/>
    </row>
    <row r="1194" spans="2:17" s="25" customFormat="1" x14ac:dyDescent="0.3">
      <c r="B1194" s="15" t="str">
        <f>IF(A1194="","",VLOOKUP(A1194,Tabulka3[[Číslo smlouvy   u pravidelné činnosti]:[Příjmení]],3,0))</f>
        <v/>
      </c>
      <c r="C1194" s="15" t="str">
        <f>IF(A1194="","",VLOOKUP(A1194,Tabulka3[[Číslo smlouvy   u pravidelné činnosti]:[Příjmení]],4,0))</f>
        <v/>
      </c>
      <c r="F1194" s="94"/>
      <c r="H1194" s="113"/>
      <c r="I1194" s="113"/>
      <c r="K1194" s="15"/>
      <c r="L1194" s="15"/>
      <c r="M1194" s="15">
        <f t="shared" si="54"/>
        <v>1</v>
      </c>
      <c r="N1194" s="15" t="str">
        <f t="shared" si="55"/>
        <v>-</v>
      </c>
      <c r="O1194" s="150">
        <f t="shared" si="56"/>
        <v>0</v>
      </c>
      <c r="P1194" s="15" t="str">
        <f>IF(COUNTIF('Personálie dobrovolníků '!U:X,N1194)&gt;0,"ANO","")</f>
        <v/>
      </c>
      <c r="Q1194" s="15"/>
    </row>
    <row r="1195" spans="2:17" s="25" customFormat="1" x14ac:dyDescent="0.3">
      <c r="B1195" s="15" t="str">
        <f>IF(A1195="","",VLOOKUP(A1195,Tabulka3[[Číslo smlouvy   u pravidelné činnosti]:[Příjmení]],3,0))</f>
        <v/>
      </c>
      <c r="C1195" s="15" t="str">
        <f>IF(A1195="","",VLOOKUP(A1195,Tabulka3[[Číslo smlouvy   u pravidelné činnosti]:[Příjmení]],4,0))</f>
        <v/>
      </c>
      <c r="F1195" s="94"/>
      <c r="H1195" s="113"/>
      <c r="I1195" s="113"/>
      <c r="K1195" s="15"/>
      <c r="L1195" s="15"/>
      <c r="M1195" s="15">
        <f t="shared" si="54"/>
        <v>1</v>
      </c>
      <c r="N1195" s="15" t="str">
        <f t="shared" si="55"/>
        <v>-</v>
      </c>
      <c r="O1195" s="150">
        <f t="shared" si="56"/>
        <v>0</v>
      </c>
      <c r="P1195" s="15" t="str">
        <f>IF(COUNTIF('Personálie dobrovolníků '!U:X,N1195)&gt;0,"ANO","")</f>
        <v/>
      </c>
      <c r="Q1195" s="15"/>
    </row>
    <row r="1196" spans="2:17" s="25" customFormat="1" x14ac:dyDescent="0.3">
      <c r="B1196" s="15" t="str">
        <f>IF(A1196="","",VLOOKUP(A1196,Tabulka3[[Číslo smlouvy   u pravidelné činnosti]:[Příjmení]],3,0))</f>
        <v/>
      </c>
      <c r="C1196" s="15" t="str">
        <f>IF(A1196="","",VLOOKUP(A1196,Tabulka3[[Číslo smlouvy   u pravidelné činnosti]:[Příjmení]],4,0))</f>
        <v/>
      </c>
      <c r="F1196" s="94"/>
      <c r="H1196" s="113"/>
      <c r="I1196" s="113"/>
      <c r="K1196" s="15"/>
      <c r="L1196" s="15"/>
      <c r="M1196" s="15">
        <f t="shared" si="54"/>
        <v>1</v>
      </c>
      <c r="N1196" s="15" t="str">
        <f t="shared" si="55"/>
        <v>-</v>
      </c>
      <c r="O1196" s="150">
        <f t="shared" si="56"/>
        <v>0</v>
      </c>
      <c r="P1196" s="15" t="str">
        <f>IF(COUNTIF('Personálie dobrovolníků '!U:X,N1196)&gt;0,"ANO","")</f>
        <v/>
      </c>
      <c r="Q1196" s="15"/>
    </row>
    <row r="1197" spans="2:17" s="25" customFormat="1" x14ac:dyDescent="0.3">
      <c r="B1197" s="15" t="str">
        <f>IF(A1197="","",VLOOKUP(A1197,Tabulka3[[Číslo smlouvy   u pravidelné činnosti]:[Příjmení]],3,0))</f>
        <v/>
      </c>
      <c r="C1197" s="15" t="str">
        <f>IF(A1197="","",VLOOKUP(A1197,Tabulka3[[Číslo smlouvy   u pravidelné činnosti]:[Příjmení]],4,0))</f>
        <v/>
      </c>
      <c r="F1197" s="94"/>
      <c r="H1197" s="113"/>
      <c r="I1197" s="113"/>
      <c r="K1197" s="15"/>
      <c r="L1197" s="15"/>
      <c r="M1197" s="15">
        <f t="shared" si="54"/>
        <v>1</v>
      </c>
      <c r="N1197" s="15" t="str">
        <f t="shared" si="55"/>
        <v>-</v>
      </c>
      <c r="O1197" s="150">
        <f t="shared" si="56"/>
        <v>0</v>
      </c>
      <c r="P1197" s="15" t="str">
        <f>IF(COUNTIF('Personálie dobrovolníků '!U:X,N1197)&gt;0,"ANO","")</f>
        <v/>
      </c>
      <c r="Q1197" s="15"/>
    </row>
    <row r="1198" spans="2:17" s="25" customFormat="1" x14ac:dyDescent="0.3">
      <c r="B1198" s="15" t="str">
        <f>IF(A1198="","",VLOOKUP(A1198,Tabulka3[[Číslo smlouvy   u pravidelné činnosti]:[Příjmení]],3,0))</f>
        <v/>
      </c>
      <c r="C1198" s="15" t="str">
        <f>IF(A1198="","",VLOOKUP(A1198,Tabulka3[[Číslo smlouvy   u pravidelné činnosti]:[Příjmení]],4,0))</f>
        <v/>
      </c>
      <c r="F1198" s="94"/>
      <c r="H1198" s="113"/>
      <c r="I1198" s="113"/>
      <c r="K1198" s="15"/>
      <c r="L1198" s="15"/>
      <c r="M1198" s="15">
        <f t="shared" si="54"/>
        <v>1</v>
      </c>
      <c r="N1198" s="15" t="str">
        <f t="shared" si="55"/>
        <v>-</v>
      </c>
      <c r="O1198" s="150">
        <f t="shared" si="56"/>
        <v>0</v>
      </c>
      <c r="P1198" s="15" t="str">
        <f>IF(COUNTIF('Personálie dobrovolníků '!U:X,N1198)&gt;0,"ANO","")</f>
        <v/>
      </c>
      <c r="Q1198" s="15"/>
    </row>
    <row r="1199" spans="2:17" s="25" customFormat="1" x14ac:dyDescent="0.3">
      <c r="B1199" s="15" t="str">
        <f>IF(A1199="","",VLOOKUP(A1199,Tabulka3[[Číslo smlouvy   u pravidelné činnosti]:[Příjmení]],3,0))</f>
        <v/>
      </c>
      <c r="C1199" s="15" t="str">
        <f>IF(A1199="","",VLOOKUP(A1199,Tabulka3[[Číslo smlouvy   u pravidelné činnosti]:[Příjmení]],4,0))</f>
        <v/>
      </c>
      <c r="F1199" s="94"/>
      <c r="H1199" s="113"/>
      <c r="I1199" s="113"/>
      <c r="K1199" s="15"/>
      <c r="L1199" s="15"/>
      <c r="M1199" s="15">
        <f t="shared" si="54"/>
        <v>1</v>
      </c>
      <c r="N1199" s="15" t="str">
        <f t="shared" si="55"/>
        <v>-</v>
      </c>
      <c r="O1199" s="150">
        <f t="shared" si="56"/>
        <v>0</v>
      </c>
      <c r="P1199" s="15" t="str">
        <f>IF(COUNTIF('Personálie dobrovolníků '!U:X,N1199)&gt;0,"ANO","")</f>
        <v/>
      </c>
      <c r="Q1199" s="15"/>
    </row>
    <row r="1200" spans="2:17" s="25" customFormat="1" x14ac:dyDescent="0.3">
      <c r="B1200" s="15" t="str">
        <f>IF(A1200="","",VLOOKUP(A1200,Tabulka3[[Číslo smlouvy   u pravidelné činnosti]:[Příjmení]],3,0))</f>
        <v/>
      </c>
      <c r="C1200" s="15" t="str">
        <f>IF(A1200="","",VLOOKUP(A1200,Tabulka3[[Číslo smlouvy   u pravidelné činnosti]:[Příjmení]],4,0))</f>
        <v/>
      </c>
      <c r="F1200" s="94"/>
      <c r="H1200" s="113"/>
      <c r="I1200" s="113"/>
      <c r="K1200" s="15"/>
      <c r="L1200" s="15"/>
      <c r="M1200" s="15">
        <f t="shared" si="54"/>
        <v>1</v>
      </c>
      <c r="N1200" s="15" t="str">
        <f t="shared" si="55"/>
        <v>-</v>
      </c>
      <c r="O1200" s="150">
        <f t="shared" si="56"/>
        <v>0</v>
      </c>
      <c r="P1200" s="15" t="str">
        <f>IF(COUNTIF('Personálie dobrovolníků '!U:X,N1200)&gt;0,"ANO","")</f>
        <v/>
      </c>
      <c r="Q1200" s="15"/>
    </row>
    <row r="1201" spans="2:17" s="25" customFormat="1" x14ac:dyDescent="0.3">
      <c r="B1201" s="15" t="str">
        <f>IF(A1201="","",VLOOKUP(A1201,Tabulka3[[Číslo smlouvy   u pravidelné činnosti]:[Příjmení]],3,0))</f>
        <v/>
      </c>
      <c r="C1201" s="15" t="str">
        <f>IF(A1201="","",VLOOKUP(A1201,Tabulka3[[Číslo smlouvy   u pravidelné činnosti]:[Příjmení]],4,0))</f>
        <v/>
      </c>
      <c r="F1201" s="94"/>
      <c r="H1201" s="113"/>
      <c r="I1201" s="113"/>
      <c r="K1201" s="15"/>
      <c r="L1201" s="15"/>
      <c r="M1201" s="15">
        <f t="shared" si="54"/>
        <v>1</v>
      </c>
      <c r="N1201" s="15" t="str">
        <f t="shared" si="55"/>
        <v>-</v>
      </c>
      <c r="O1201" s="150">
        <f t="shared" si="56"/>
        <v>0</v>
      </c>
      <c r="P1201" s="15" t="str">
        <f>IF(COUNTIF('Personálie dobrovolníků '!U:X,N1201)&gt;0,"ANO","")</f>
        <v/>
      </c>
      <c r="Q1201" s="15"/>
    </row>
    <row r="1202" spans="2:17" s="25" customFormat="1" x14ac:dyDescent="0.3">
      <c r="B1202" s="15" t="str">
        <f>IF(A1202="","",VLOOKUP(A1202,Tabulka3[[Číslo smlouvy   u pravidelné činnosti]:[Příjmení]],3,0))</f>
        <v/>
      </c>
      <c r="C1202" s="15" t="str">
        <f>IF(A1202="","",VLOOKUP(A1202,Tabulka3[[Číslo smlouvy   u pravidelné činnosti]:[Příjmení]],4,0))</f>
        <v/>
      </c>
      <c r="F1202" s="94"/>
      <c r="H1202" s="113"/>
      <c r="I1202" s="113"/>
      <c r="K1202" s="15"/>
      <c r="L1202" s="15"/>
      <c r="M1202" s="15">
        <f t="shared" si="54"/>
        <v>1</v>
      </c>
      <c r="N1202" s="15" t="str">
        <f t="shared" si="55"/>
        <v>-</v>
      </c>
      <c r="O1202" s="150">
        <f t="shared" si="56"/>
        <v>0</v>
      </c>
      <c r="P1202" s="15" t="str">
        <f>IF(COUNTIF('Personálie dobrovolníků '!U:X,N1202)&gt;0,"ANO","")</f>
        <v/>
      </c>
      <c r="Q1202" s="15"/>
    </row>
    <row r="1203" spans="2:17" s="25" customFormat="1" x14ac:dyDescent="0.3">
      <c r="B1203" s="15" t="str">
        <f>IF(A1203="","",VLOOKUP(A1203,Tabulka3[[Číslo smlouvy   u pravidelné činnosti]:[Příjmení]],3,0))</f>
        <v/>
      </c>
      <c r="C1203" s="15" t="str">
        <f>IF(A1203="","",VLOOKUP(A1203,Tabulka3[[Číslo smlouvy   u pravidelné činnosti]:[Příjmení]],4,0))</f>
        <v/>
      </c>
      <c r="F1203" s="94"/>
      <c r="H1203" s="113"/>
      <c r="I1203" s="113"/>
      <c r="K1203" s="15"/>
      <c r="L1203" s="15"/>
      <c r="M1203" s="15">
        <f t="shared" si="54"/>
        <v>1</v>
      </c>
      <c r="N1203" s="15" t="str">
        <f t="shared" si="55"/>
        <v>-</v>
      </c>
      <c r="O1203" s="150">
        <f t="shared" si="56"/>
        <v>0</v>
      </c>
      <c r="P1203" s="15" t="str">
        <f>IF(COUNTIF('Personálie dobrovolníků '!U:X,N1203)&gt;0,"ANO","")</f>
        <v/>
      </c>
      <c r="Q1203" s="15"/>
    </row>
    <row r="1204" spans="2:17" s="25" customFormat="1" x14ac:dyDescent="0.3">
      <c r="B1204" s="15" t="str">
        <f>IF(A1204="","",VLOOKUP(A1204,Tabulka3[[Číslo smlouvy   u pravidelné činnosti]:[Příjmení]],3,0))</f>
        <v/>
      </c>
      <c r="C1204" s="15" t="str">
        <f>IF(A1204="","",VLOOKUP(A1204,Tabulka3[[Číslo smlouvy   u pravidelné činnosti]:[Příjmení]],4,0))</f>
        <v/>
      </c>
      <c r="F1204" s="94"/>
      <c r="H1204" s="113"/>
      <c r="I1204" s="113"/>
      <c r="K1204" s="15"/>
      <c r="L1204" s="15"/>
      <c r="M1204" s="15">
        <f t="shared" si="54"/>
        <v>1</v>
      </c>
      <c r="N1204" s="15" t="str">
        <f t="shared" si="55"/>
        <v>-</v>
      </c>
      <c r="O1204" s="150">
        <f t="shared" si="56"/>
        <v>0</v>
      </c>
      <c r="P1204" s="15" t="str">
        <f>IF(COUNTIF('Personálie dobrovolníků '!U:X,N1204)&gt;0,"ANO","")</f>
        <v/>
      </c>
      <c r="Q1204" s="15"/>
    </row>
    <row r="1205" spans="2:17" s="25" customFormat="1" x14ac:dyDescent="0.3">
      <c r="B1205" s="15" t="str">
        <f>IF(A1205="","",VLOOKUP(A1205,Tabulka3[[Číslo smlouvy   u pravidelné činnosti]:[Příjmení]],3,0))</f>
        <v/>
      </c>
      <c r="C1205" s="15" t="str">
        <f>IF(A1205="","",VLOOKUP(A1205,Tabulka3[[Číslo smlouvy   u pravidelné činnosti]:[Příjmení]],4,0))</f>
        <v/>
      </c>
      <c r="F1205" s="94"/>
      <c r="H1205" s="113"/>
      <c r="I1205" s="113"/>
      <c r="K1205" s="15"/>
      <c r="L1205" s="15"/>
      <c r="M1205" s="15">
        <f t="shared" si="54"/>
        <v>1</v>
      </c>
      <c r="N1205" s="15" t="str">
        <f t="shared" si="55"/>
        <v>-</v>
      </c>
      <c r="O1205" s="150">
        <f t="shared" si="56"/>
        <v>0</v>
      </c>
      <c r="P1205" s="15" t="str">
        <f>IF(COUNTIF('Personálie dobrovolníků '!U:X,N1205)&gt;0,"ANO","")</f>
        <v/>
      </c>
      <c r="Q1205" s="15"/>
    </row>
    <row r="1206" spans="2:17" s="25" customFormat="1" x14ac:dyDescent="0.3">
      <c r="B1206" s="15" t="str">
        <f>IF(A1206="","",VLOOKUP(A1206,Tabulka3[[Číslo smlouvy   u pravidelné činnosti]:[Příjmení]],3,0))</f>
        <v/>
      </c>
      <c r="C1206" s="15" t="str">
        <f>IF(A1206="","",VLOOKUP(A1206,Tabulka3[[Číslo smlouvy   u pravidelné činnosti]:[Příjmení]],4,0))</f>
        <v/>
      </c>
      <c r="F1206" s="94"/>
      <c r="H1206" s="113"/>
      <c r="I1206" s="113"/>
      <c r="K1206" s="15"/>
      <c r="L1206" s="15"/>
      <c r="M1206" s="15">
        <f t="shared" si="54"/>
        <v>1</v>
      </c>
      <c r="N1206" s="15" t="str">
        <f t="shared" si="55"/>
        <v>-</v>
      </c>
      <c r="O1206" s="150">
        <f t="shared" si="56"/>
        <v>0</v>
      </c>
      <c r="P1206" s="15" t="str">
        <f>IF(COUNTIF('Personálie dobrovolníků '!U:X,N1206)&gt;0,"ANO","")</f>
        <v/>
      </c>
      <c r="Q1206" s="15"/>
    </row>
    <row r="1207" spans="2:17" s="25" customFormat="1" x14ac:dyDescent="0.3">
      <c r="B1207" s="15" t="str">
        <f>IF(A1207="","",VLOOKUP(A1207,Tabulka3[[Číslo smlouvy   u pravidelné činnosti]:[Příjmení]],3,0))</f>
        <v/>
      </c>
      <c r="C1207" s="15" t="str">
        <f>IF(A1207="","",VLOOKUP(A1207,Tabulka3[[Číslo smlouvy   u pravidelné činnosti]:[Příjmení]],4,0))</f>
        <v/>
      </c>
      <c r="F1207" s="94"/>
      <c r="H1207" s="113"/>
      <c r="I1207" s="113"/>
      <c r="K1207" s="15"/>
      <c r="L1207" s="15"/>
      <c r="M1207" s="15">
        <f t="shared" si="54"/>
        <v>1</v>
      </c>
      <c r="N1207" s="15" t="str">
        <f t="shared" si="55"/>
        <v>-</v>
      </c>
      <c r="O1207" s="150">
        <f t="shared" si="56"/>
        <v>0</v>
      </c>
      <c r="P1207" s="15" t="str">
        <f>IF(COUNTIF('Personálie dobrovolníků '!U:X,N1207)&gt;0,"ANO","")</f>
        <v/>
      </c>
      <c r="Q1207" s="15"/>
    </row>
    <row r="1208" spans="2:17" s="25" customFormat="1" x14ac:dyDescent="0.3">
      <c r="B1208" s="15" t="str">
        <f>IF(A1208="","",VLOOKUP(A1208,Tabulka3[[Číslo smlouvy   u pravidelné činnosti]:[Příjmení]],3,0))</f>
        <v/>
      </c>
      <c r="C1208" s="15" t="str">
        <f>IF(A1208="","",VLOOKUP(A1208,Tabulka3[[Číslo smlouvy   u pravidelné činnosti]:[Příjmení]],4,0))</f>
        <v/>
      </c>
      <c r="F1208" s="94"/>
      <c r="H1208" s="113"/>
      <c r="I1208" s="113"/>
      <c r="K1208" s="15"/>
      <c r="L1208" s="15"/>
      <c r="M1208" s="15">
        <f t="shared" si="54"/>
        <v>1</v>
      </c>
      <c r="N1208" s="15" t="str">
        <f t="shared" si="55"/>
        <v>-</v>
      </c>
      <c r="O1208" s="150">
        <f t="shared" si="56"/>
        <v>0</v>
      </c>
      <c r="P1208" s="15" t="str">
        <f>IF(COUNTIF('Personálie dobrovolníků '!U:X,N1208)&gt;0,"ANO","")</f>
        <v/>
      </c>
      <c r="Q1208" s="15"/>
    </row>
    <row r="1209" spans="2:17" s="25" customFormat="1" x14ac:dyDescent="0.3">
      <c r="B1209" s="15" t="str">
        <f>IF(A1209="","",VLOOKUP(A1209,Tabulka3[[Číslo smlouvy   u pravidelné činnosti]:[Příjmení]],3,0))</f>
        <v/>
      </c>
      <c r="C1209" s="15" t="str">
        <f>IF(A1209="","",VLOOKUP(A1209,Tabulka3[[Číslo smlouvy   u pravidelné činnosti]:[Příjmení]],4,0))</f>
        <v/>
      </c>
      <c r="F1209" s="94"/>
      <c r="H1209" s="113"/>
      <c r="I1209" s="113"/>
      <c r="K1209" s="15"/>
      <c r="L1209" s="15"/>
      <c r="M1209" s="15">
        <f t="shared" si="54"/>
        <v>1</v>
      </c>
      <c r="N1209" s="15" t="str">
        <f t="shared" si="55"/>
        <v>-</v>
      </c>
      <c r="O1209" s="150">
        <f t="shared" si="56"/>
        <v>0</v>
      </c>
      <c r="P1209" s="15" t="str">
        <f>IF(COUNTIF('Personálie dobrovolníků '!U:X,N1209)&gt;0,"ANO","")</f>
        <v/>
      </c>
      <c r="Q1209" s="15"/>
    </row>
    <row r="1210" spans="2:17" s="25" customFormat="1" x14ac:dyDescent="0.3">
      <c r="B1210" s="15" t="str">
        <f>IF(A1210="","",VLOOKUP(A1210,Tabulka3[[Číslo smlouvy   u pravidelné činnosti]:[Příjmení]],3,0))</f>
        <v/>
      </c>
      <c r="C1210" s="15" t="str">
        <f>IF(A1210="","",VLOOKUP(A1210,Tabulka3[[Číslo smlouvy   u pravidelné činnosti]:[Příjmení]],4,0))</f>
        <v/>
      </c>
      <c r="F1210" s="94"/>
      <c r="H1210" s="113"/>
      <c r="I1210" s="113"/>
      <c r="K1210" s="15"/>
      <c r="L1210" s="15"/>
      <c r="M1210" s="15">
        <f t="shared" si="54"/>
        <v>1</v>
      </c>
      <c r="N1210" s="15" t="str">
        <f t="shared" si="55"/>
        <v>-</v>
      </c>
      <c r="O1210" s="150">
        <f t="shared" si="56"/>
        <v>0</v>
      </c>
      <c r="P1210" s="15" t="str">
        <f>IF(COUNTIF('Personálie dobrovolníků '!U:X,N1210)&gt;0,"ANO","")</f>
        <v/>
      </c>
      <c r="Q1210" s="15"/>
    </row>
    <row r="1211" spans="2:17" s="25" customFormat="1" x14ac:dyDescent="0.3">
      <c r="B1211" s="15" t="str">
        <f>IF(A1211="","",VLOOKUP(A1211,Tabulka3[[Číslo smlouvy   u pravidelné činnosti]:[Příjmení]],3,0))</f>
        <v/>
      </c>
      <c r="C1211" s="15" t="str">
        <f>IF(A1211="","",VLOOKUP(A1211,Tabulka3[[Číslo smlouvy   u pravidelné činnosti]:[Příjmení]],4,0))</f>
        <v/>
      </c>
      <c r="F1211" s="94"/>
      <c r="H1211" s="113"/>
      <c r="I1211" s="113"/>
      <c r="K1211" s="15"/>
      <c r="L1211" s="15"/>
      <c r="M1211" s="15">
        <f t="shared" si="54"/>
        <v>1</v>
      </c>
      <c r="N1211" s="15" t="str">
        <f t="shared" si="55"/>
        <v>-</v>
      </c>
      <c r="O1211" s="150">
        <f t="shared" si="56"/>
        <v>0</v>
      </c>
      <c r="P1211" s="15" t="str">
        <f>IF(COUNTIF('Personálie dobrovolníků '!U:X,N1211)&gt;0,"ANO","")</f>
        <v/>
      </c>
      <c r="Q1211" s="15"/>
    </row>
    <row r="1212" spans="2:17" s="25" customFormat="1" x14ac:dyDescent="0.3">
      <c r="B1212" s="15" t="str">
        <f>IF(A1212="","",VLOOKUP(A1212,Tabulka3[[Číslo smlouvy   u pravidelné činnosti]:[Příjmení]],3,0))</f>
        <v/>
      </c>
      <c r="C1212" s="15" t="str">
        <f>IF(A1212="","",VLOOKUP(A1212,Tabulka3[[Číslo smlouvy   u pravidelné činnosti]:[Příjmení]],4,0))</f>
        <v/>
      </c>
      <c r="F1212" s="94"/>
      <c r="H1212" s="113"/>
      <c r="I1212" s="113"/>
      <c r="K1212" s="15"/>
      <c r="L1212" s="15"/>
      <c r="M1212" s="15">
        <f t="shared" si="54"/>
        <v>1</v>
      </c>
      <c r="N1212" s="15" t="str">
        <f t="shared" si="55"/>
        <v>-</v>
      </c>
      <c r="O1212" s="150">
        <f t="shared" si="56"/>
        <v>0</v>
      </c>
      <c r="P1212" s="15" t="str">
        <f>IF(COUNTIF('Personálie dobrovolníků '!U:X,N1212)&gt;0,"ANO","")</f>
        <v/>
      </c>
      <c r="Q1212" s="15"/>
    </row>
    <row r="1213" spans="2:17" s="25" customFormat="1" x14ac:dyDescent="0.3">
      <c r="B1213" s="15" t="str">
        <f>IF(A1213="","",VLOOKUP(A1213,Tabulka3[[Číslo smlouvy   u pravidelné činnosti]:[Příjmení]],3,0))</f>
        <v/>
      </c>
      <c r="C1213" s="15" t="str">
        <f>IF(A1213="","",VLOOKUP(A1213,Tabulka3[[Číslo smlouvy   u pravidelné činnosti]:[Příjmení]],4,0))</f>
        <v/>
      </c>
      <c r="F1213" s="94"/>
      <c r="H1213" s="113"/>
      <c r="I1213" s="113"/>
      <c r="K1213" s="15"/>
      <c r="L1213" s="15"/>
      <c r="M1213" s="15">
        <f t="shared" si="54"/>
        <v>1</v>
      </c>
      <c r="N1213" s="15" t="str">
        <f t="shared" si="55"/>
        <v>-</v>
      </c>
      <c r="O1213" s="150">
        <f t="shared" si="56"/>
        <v>0</v>
      </c>
      <c r="P1213" s="15" t="str">
        <f>IF(COUNTIF('Personálie dobrovolníků '!U:X,N1213)&gt;0,"ANO","")</f>
        <v/>
      </c>
      <c r="Q1213" s="15"/>
    </row>
    <row r="1214" spans="2:17" s="25" customFormat="1" x14ac:dyDescent="0.3">
      <c r="B1214" s="15" t="str">
        <f>IF(A1214="","",VLOOKUP(A1214,Tabulka3[[Číslo smlouvy   u pravidelné činnosti]:[Příjmení]],3,0))</f>
        <v/>
      </c>
      <c r="C1214" s="15" t="str">
        <f>IF(A1214="","",VLOOKUP(A1214,Tabulka3[[Číslo smlouvy   u pravidelné činnosti]:[Příjmení]],4,0))</f>
        <v/>
      </c>
      <c r="F1214" s="94"/>
      <c r="H1214" s="113"/>
      <c r="I1214" s="113"/>
      <c r="K1214" s="15"/>
      <c r="L1214" s="15"/>
      <c r="M1214" s="15">
        <f t="shared" si="54"/>
        <v>1</v>
      </c>
      <c r="N1214" s="15" t="str">
        <f t="shared" si="55"/>
        <v>-</v>
      </c>
      <c r="O1214" s="150">
        <f t="shared" si="56"/>
        <v>0</v>
      </c>
      <c r="P1214" s="15" t="str">
        <f>IF(COUNTIF('Personálie dobrovolníků '!U:X,N1214)&gt;0,"ANO","")</f>
        <v/>
      </c>
      <c r="Q1214" s="15"/>
    </row>
    <row r="1215" spans="2:17" s="25" customFormat="1" x14ac:dyDescent="0.3">
      <c r="B1215" s="15" t="str">
        <f>IF(A1215="","",VLOOKUP(A1215,Tabulka3[[Číslo smlouvy   u pravidelné činnosti]:[Příjmení]],3,0))</f>
        <v/>
      </c>
      <c r="C1215" s="15" t="str">
        <f>IF(A1215="","",VLOOKUP(A1215,Tabulka3[[Číslo smlouvy   u pravidelné činnosti]:[Příjmení]],4,0))</f>
        <v/>
      </c>
      <c r="F1215" s="94"/>
      <c r="H1215" s="113"/>
      <c r="I1215" s="113"/>
      <c r="K1215" s="15"/>
      <c r="L1215" s="15"/>
      <c r="M1215" s="15">
        <f t="shared" si="54"/>
        <v>1</v>
      </c>
      <c r="N1215" s="15" t="str">
        <f t="shared" si="55"/>
        <v>-</v>
      </c>
      <c r="O1215" s="150">
        <f t="shared" si="56"/>
        <v>0</v>
      </c>
      <c r="P1215" s="15" t="str">
        <f>IF(COUNTIF('Personálie dobrovolníků '!U:X,N1215)&gt;0,"ANO","")</f>
        <v/>
      </c>
      <c r="Q1215" s="15"/>
    </row>
    <row r="1216" spans="2:17" s="25" customFormat="1" x14ac:dyDescent="0.3">
      <c r="B1216" s="15" t="str">
        <f>IF(A1216="","",VLOOKUP(A1216,Tabulka3[[Číslo smlouvy   u pravidelné činnosti]:[Příjmení]],3,0))</f>
        <v/>
      </c>
      <c r="C1216" s="15" t="str">
        <f>IF(A1216="","",VLOOKUP(A1216,Tabulka3[[Číslo smlouvy   u pravidelné činnosti]:[Příjmení]],4,0))</f>
        <v/>
      </c>
      <c r="F1216" s="94"/>
      <c r="H1216" s="113"/>
      <c r="I1216" s="113"/>
      <c r="K1216" s="15"/>
      <c r="L1216" s="15"/>
      <c r="M1216" s="15">
        <f t="shared" si="54"/>
        <v>1</v>
      </c>
      <c r="N1216" s="15" t="str">
        <f t="shared" si="55"/>
        <v>-</v>
      </c>
      <c r="O1216" s="150">
        <f t="shared" si="56"/>
        <v>0</v>
      </c>
      <c r="P1216" s="15" t="str">
        <f>IF(COUNTIF('Personálie dobrovolníků '!U:X,N1216)&gt;0,"ANO","")</f>
        <v/>
      </c>
      <c r="Q1216" s="15"/>
    </row>
    <row r="1217" spans="2:17" s="25" customFormat="1" x14ac:dyDescent="0.3">
      <c r="B1217" s="15" t="str">
        <f>IF(A1217="","",VLOOKUP(A1217,Tabulka3[[Číslo smlouvy   u pravidelné činnosti]:[Příjmení]],3,0))</f>
        <v/>
      </c>
      <c r="C1217" s="15" t="str">
        <f>IF(A1217="","",VLOOKUP(A1217,Tabulka3[[Číslo smlouvy   u pravidelné činnosti]:[Příjmení]],4,0))</f>
        <v/>
      </c>
      <c r="F1217" s="94"/>
      <c r="H1217" s="113"/>
      <c r="I1217" s="113"/>
      <c r="K1217" s="15"/>
      <c r="L1217" s="15"/>
      <c r="M1217" s="15">
        <f t="shared" si="54"/>
        <v>1</v>
      </c>
      <c r="N1217" s="15" t="str">
        <f t="shared" si="55"/>
        <v>-</v>
      </c>
      <c r="O1217" s="150">
        <f t="shared" si="56"/>
        <v>0</v>
      </c>
      <c r="P1217" s="15" t="str">
        <f>IF(COUNTIF('Personálie dobrovolníků '!U:X,N1217)&gt;0,"ANO","")</f>
        <v/>
      </c>
      <c r="Q1217" s="15"/>
    </row>
    <row r="1218" spans="2:17" s="25" customFormat="1" x14ac:dyDescent="0.3">
      <c r="B1218" s="15" t="str">
        <f>IF(A1218="","",VLOOKUP(A1218,Tabulka3[[Číslo smlouvy   u pravidelné činnosti]:[Příjmení]],3,0))</f>
        <v/>
      </c>
      <c r="C1218" s="15" t="str">
        <f>IF(A1218="","",VLOOKUP(A1218,Tabulka3[[Číslo smlouvy   u pravidelné činnosti]:[Příjmení]],4,0))</f>
        <v/>
      </c>
      <c r="F1218" s="94"/>
      <c r="H1218" s="113"/>
      <c r="I1218" s="113"/>
      <c r="K1218" s="15"/>
      <c r="L1218" s="15"/>
      <c r="M1218" s="15">
        <f t="shared" si="54"/>
        <v>1</v>
      </c>
      <c r="N1218" s="15" t="str">
        <f t="shared" si="55"/>
        <v>-</v>
      </c>
      <c r="O1218" s="150">
        <f t="shared" si="56"/>
        <v>0</v>
      </c>
      <c r="P1218" s="15" t="str">
        <f>IF(COUNTIF('Personálie dobrovolníků '!U:X,N1218)&gt;0,"ANO","")</f>
        <v/>
      </c>
      <c r="Q1218" s="15"/>
    </row>
    <row r="1219" spans="2:17" s="25" customFormat="1" x14ac:dyDescent="0.3">
      <c r="B1219" s="15" t="str">
        <f>IF(A1219="","",VLOOKUP(A1219,Tabulka3[[Číslo smlouvy   u pravidelné činnosti]:[Příjmení]],3,0))</f>
        <v/>
      </c>
      <c r="C1219" s="15" t="str">
        <f>IF(A1219="","",VLOOKUP(A1219,Tabulka3[[Číslo smlouvy   u pravidelné činnosti]:[Příjmení]],4,0))</f>
        <v/>
      </c>
      <c r="F1219" s="94"/>
      <c r="H1219" s="113"/>
      <c r="I1219" s="113"/>
      <c r="K1219" s="15"/>
      <c r="L1219" s="15"/>
      <c r="M1219" s="15">
        <f t="shared" si="54"/>
        <v>1</v>
      </c>
      <c r="N1219" s="15" t="str">
        <f t="shared" si="55"/>
        <v>-</v>
      </c>
      <c r="O1219" s="150">
        <f t="shared" si="56"/>
        <v>0</v>
      </c>
      <c r="P1219" s="15" t="str">
        <f>IF(COUNTIF('Personálie dobrovolníků '!U:X,N1219)&gt;0,"ANO","")</f>
        <v/>
      </c>
      <c r="Q1219" s="15"/>
    </row>
    <row r="1220" spans="2:17" s="25" customFormat="1" x14ac:dyDescent="0.3">
      <c r="B1220" s="15" t="str">
        <f>IF(A1220="","",VLOOKUP(A1220,Tabulka3[[Číslo smlouvy   u pravidelné činnosti]:[Příjmení]],3,0))</f>
        <v/>
      </c>
      <c r="C1220" s="15" t="str">
        <f>IF(A1220="","",VLOOKUP(A1220,Tabulka3[[Číslo smlouvy   u pravidelné činnosti]:[Příjmení]],4,0))</f>
        <v/>
      </c>
      <c r="F1220" s="94"/>
      <c r="H1220" s="113"/>
      <c r="I1220" s="113"/>
      <c r="K1220" s="15"/>
      <c r="L1220" s="15"/>
      <c r="M1220" s="15">
        <f t="shared" ref="M1220:M1283" si="57">IF(OR(
   AND($H1220=$K$12, $I1220=$L$4),
   AND($H1220=$K$12, $I1220=$L$5),
   AND($H1220=$K$12, $I1220=$L$6),
   AND($H1220=$K$12, $I1220=$L$7),
   AND($H1220=$K$11, $I1220=$L$4),
   AND($H1220=$K$11, $I1220=$L$5),
   AND($H1220=$K$11, $I1220=$L$6),
   AND($H1220=$K$11, $I1220=$L$7),
   AND($H1220=$K$5, $I1220=$L$5),
   AND($H1220=$K$6, $I1220=$L$4),
   AND($H1220=$K$6, $I1220=$L$5),
   AND($H1220=$K$6, $I1220=$L$7),
   AND($H1220=$K$4, $I1220=$L$6),
), 0, 1)</f>
        <v>1</v>
      </c>
      <c r="N1220" s="15" t="str">
        <f t="shared" ref="N1220:N1283" si="58">A1220 &amp; "-" &amp; J1220</f>
        <v>-</v>
      </c>
      <c r="O1220" s="150">
        <f t="shared" ref="O1220:O1283" si="59">IF(AND(M1220&lt;&gt;0, P1220="ANO"), 1, 0)</f>
        <v>0</v>
      </c>
      <c r="P1220" s="15" t="str">
        <f>IF(COUNTIF('Personálie dobrovolníků '!U:X,N1220)&gt;0,"ANO","")</f>
        <v/>
      </c>
      <c r="Q1220" s="15"/>
    </row>
    <row r="1221" spans="2:17" s="25" customFormat="1" x14ac:dyDescent="0.3">
      <c r="B1221" s="15" t="str">
        <f>IF(A1221="","",VLOOKUP(A1221,Tabulka3[[Číslo smlouvy   u pravidelné činnosti]:[Příjmení]],3,0))</f>
        <v/>
      </c>
      <c r="C1221" s="15" t="str">
        <f>IF(A1221="","",VLOOKUP(A1221,Tabulka3[[Číslo smlouvy   u pravidelné činnosti]:[Příjmení]],4,0))</f>
        <v/>
      </c>
      <c r="F1221" s="94"/>
      <c r="H1221" s="113"/>
      <c r="I1221" s="113"/>
      <c r="K1221" s="15"/>
      <c r="L1221" s="15"/>
      <c r="M1221" s="15">
        <f t="shared" si="57"/>
        <v>1</v>
      </c>
      <c r="N1221" s="15" t="str">
        <f t="shared" si="58"/>
        <v>-</v>
      </c>
      <c r="O1221" s="150">
        <f t="shared" si="59"/>
        <v>0</v>
      </c>
      <c r="P1221" s="15" t="str">
        <f>IF(COUNTIF('Personálie dobrovolníků '!U:X,N1221)&gt;0,"ANO","")</f>
        <v/>
      </c>
      <c r="Q1221" s="15"/>
    </row>
    <row r="1222" spans="2:17" s="25" customFormat="1" x14ac:dyDescent="0.3">
      <c r="B1222" s="15" t="str">
        <f>IF(A1222="","",VLOOKUP(A1222,Tabulka3[[Číslo smlouvy   u pravidelné činnosti]:[Příjmení]],3,0))</f>
        <v/>
      </c>
      <c r="C1222" s="15" t="str">
        <f>IF(A1222="","",VLOOKUP(A1222,Tabulka3[[Číslo smlouvy   u pravidelné činnosti]:[Příjmení]],4,0))</f>
        <v/>
      </c>
      <c r="F1222" s="94"/>
      <c r="H1222" s="113"/>
      <c r="I1222" s="113"/>
      <c r="K1222" s="15"/>
      <c r="L1222" s="15"/>
      <c r="M1222" s="15">
        <f t="shared" si="57"/>
        <v>1</v>
      </c>
      <c r="N1222" s="15" t="str">
        <f t="shared" si="58"/>
        <v>-</v>
      </c>
      <c r="O1222" s="150">
        <f t="shared" si="59"/>
        <v>0</v>
      </c>
      <c r="P1222" s="15" t="str">
        <f>IF(COUNTIF('Personálie dobrovolníků '!U:X,N1222)&gt;0,"ANO","")</f>
        <v/>
      </c>
      <c r="Q1222" s="15"/>
    </row>
    <row r="1223" spans="2:17" s="25" customFormat="1" x14ac:dyDescent="0.3">
      <c r="B1223" s="15" t="str">
        <f>IF(A1223="","",VLOOKUP(A1223,Tabulka3[[Číslo smlouvy   u pravidelné činnosti]:[Příjmení]],3,0))</f>
        <v/>
      </c>
      <c r="C1223" s="15" t="str">
        <f>IF(A1223="","",VLOOKUP(A1223,Tabulka3[[Číslo smlouvy   u pravidelné činnosti]:[Příjmení]],4,0))</f>
        <v/>
      </c>
      <c r="F1223" s="94"/>
      <c r="H1223" s="113"/>
      <c r="I1223" s="113"/>
      <c r="K1223" s="15"/>
      <c r="L1223" s="15"/>
      <c r="M1223" s="15">
        <f t="shared" si="57"/>
        <v>1</v>
      </c>
      <c r="N1223" s="15" t="str">
        <f t="shared" si="58"/>
        <v>-</v>
      </c>
      <c r="O1223" s="150">
        <f t="shared" si="59"/>
        <v>0</v>
      </c>
      <c r="P1223" s="15" t="str">
        <f>IF(COUNTIF('Personálie dobrovolníků '!U:X,N1223)&gt;0,"ANO","")</f>
        <v/>
      </c>
      <c r="Q1223" s="15"/>
    </row>
    <row r="1224" spans="2:17" s="25" customFormat="1" x14ac:dyDescent="0.3">
      <c r="B1224" s="15" t="str">
        <f>IF(A1224="","",VLOOKUP(A1224,Tabulka3[[Číslo smlouvy   u pravidelné činnosti]:[Příjmení]],3,0))</f>
        <v/>
      </c>
      <c r="C1224" s="15" t="str">
        <f>IF(A1224="","",VLOOKUP(A1224,Tabulka3[[Číslo smlouvy   u pravidelné činnosti]:[Příjmení]],4,0))</f>
        <v/>
      </c>
      <c r="F1224" s="94"/>
      <c r="H1224" s="113"/>
      <c r="I1224" s="113"/>
      <c r="K1224" s="15"/>
      <c r="L1224" s="15"/>
      <c r="M1224" s="15">
        <f t="shared" si="57"/>
        <v>1</v>
      </c>
      <c r="N1224" s="15" t="str">
        <f t="shared" si="58"/>
        <v>-</v>
      </c>
      <c r="O1224" s="150">
        <f t="shared" si="59"/>
        <v>0</v>
      </c>
      <c r="P1224" s="15" t="str">
        <f>IF(COUNTIF('Personálie dobrovolníků '!U:X,N1224)&gt;0,"ANO","")</f>
        <v/>
      </c>
      <c r="Q1224" s="15"/>
    </row>
    <row r="1225" spans="2:17" s="25" customFormat="1" x14ac:dyDescent="0.3">
      <c r="B1225" s="15" t="str">
        <f>IF(A1225="","",VLOOKUP(A1225,Tabulka3[[Číslo smlouvy   u pravidelné činnosti]:[Příjmení]],3,0))</f>
        <v/>
      </c>
      <c r="C1225" s="15" t="str">
        <f>IF(A1225="","",VLOOKUP(A1225,Tabulka3[[Číslo smlouvy   u pravidelné činnosti]:[Příjmení]],4,0))</f>
        <v/>
      </c>
      <c r="F1225" s="94"/>
      <c r="H1225" s="113"/>
      <c r="I1225" s="113"/>
      <c r="K1225" s="15"/>
      <c r="L1225" s="15"/>
      <c r="M1225" s="15">
        <f t="shared" si="57"/>
        <v>1</v>
      </c>
      <c r="N1225" s="15" t="str">
        <f t="shared" si="58"/>
        <v>-</v>
      </c>
      <c r="O1225" s="150">
        <f t="shared" si="59"/>
        <v>0</v>
      </c>
      <c r="P1225" s="15" t="str">
        <f>IF(COUNTIF('Personálie dobrovolníků '!U:X,N1225)&gt;0,"ANO","")</f>
        <v/>
      </c>
      <c r="Q1225" s="15"/>
    </row>
    <row r="1226" spans="2:17" s="25" customFormat="1" x14ac:dyDescent="0.3">
      <c r="B1226" s="15" t="str">
        <f>IF(A1226="","",VLOOKUP(A1226,Tabulka3[[Číslo smlouvy   u pravidelné činnosti]:[Příjmení]],3,0))</f>
        <v/>
      </c>
      <c r="C1226" s="15" t="str">
        <f>IF(A1226="","",VLOOKUP(A1226,Tabulka3[[Číslo smlouvy   u pravidelné činnosti]:[Příjmení]],4,0))</f>
        <v/>
      </c>
      <c r="F1226" s="94"/>
      <c r="H1226" s="113"/>
      <c r="I1226" s="113"/>
      <c r="K1226" s="15"/>
      <c r="L1226" s="15"/>
      <c r="M1226" s="15">
        <f t="shared" si="57"/>
        <v>1</v>
      </c>
      <c r="N1226" s="15" t="str">
        <f t="shared" si="58"/>
        <v>-</v>
      </c>
      <c r="O1226" s="150">
        <f t="shared" si="59"/>
        <v>0</v>
      </c>
      <c r="P1226" s="15" t="str">
        <f>IF(COUNTIF('Personálie dobrovolníků '!U:X,N1226)&gt;0,"ANO","")</f>
        <v/>
      </c>
      <c r="Q1226" s="15"/>
    </row>
    <row r="1227" spans="2:17" s="25" customFormat="1" x14ac:dyDescent="0.3">
      <c r="B1227" s="15" t="str">
        <f>IF(A1227="","",VLOOKUP(A1227,Tabulka3[[Číslo smlouvy   u pravidelné činnosti]:[Příjmení]],3,0))</f>
        <v/>
      </c>
      <c r="C1227" s="15" t="str">
        <f>IF(A1227="","",VLOOKUP(A1227,Tabulka3[[Číslo smlouvy   u pravidelné činnosti]:[Příjmení]],4,0))</f>
        <v/>
      </c>
      <c r="F1227" s="94"/>
      <c r="H1227" s="113"/>
      <c r="I1227" s="113"/>
      <c r="K1227" s="15"/>
      <c r="L1227" s="15"/>
      <c r="M1227" s="15">
        <f t="shared" si="57"/>
        <v>1</v>
      </c>
      <c r="N1227" s="15" t="str">
        <f t="shared" si="58"/>
        <v>-</v>
      </c>
      <c r="O1227" s="150">
        <f t="shared" si="59"/>
        <v>0</v>
      </c>
      <c r="P1227" s="15" t="str">
        <f>IF(COUNTIF('Personálie dobrovolníků '!U:X,N1227)&gt;0,"ANO","")</f>
        <v/>
      </c>
      <c r="Q1227" s="15"/>
    </row>
    <row r="1228" spans="2:17" s="25" customFormat="1" x14ac:dyDescent="0.3">
      <c r="B1228" s="15" t="str">
        <f>IF(A1228="","",VLOOKUP(A1228,Tabulka3[[Číslo smlouvy   u pravidelné činnosti]:[Příjmení]],3,0))</f>
        <v/>
      </c>
      <c r="C1228" s="15" t="str">
        <f>IF(A1228="","",VLOOKUP(A1228,Tabulka3[[Číslo smlouvy   u pravidelné činnosti]:[Příjmení]],4,0))</f>
        <v/>
      </c>
      <c r="F1228" s="94"/>
      <c r="H1228" s="113"/>
      <c r="I1228" s="113"/>
      <c r="K1228" s="15"/>
      <c r="L1228" s="15"/>
      <c r="M1228" s="15">
        <f t="shared" si="57"/>
        <v>1</v>
      </c>
      <c r="N1228" s="15" t="str">
        <f t="shared" si="58"/>
        <v>-</v>
      </c>
      <c r="O1228" s="150">
        <f t="shared" si="59"/>
        <v>0</v>
      </c>
      <c r="P1228" s="15" t="str">
        <f>IF(COUNTIF('Personálie dobrovolníků '!U:X,N1228)&gt;0,"ANO","")</f>
        <v/>
      </c>
      <c r="Q1228" s="15"/>
    </row>
    <row r="1229" spans="2:17" s="25" customFormat="1" x14ac:dyDescent="0.3">
      <c r="B1229" s="15" t="str">
        <f>IF(A1229="","",VLOOKUP(A1229,Tabulka3[[Číslo smlouvy   u pravidelné činnosti]:[Příjmení]],3,0))</f>
        <v/>
      </c>
      <c r="C1229" s="15" t="str">
        <f>IF(A1229="","",VLOOKUP(A1229,Tabulka3[[Číslo smlouvy   u pravidelné činnosti]:[Příjmení]],4,0))</f>
        <v/>
      </c>
      <c r="F1229" s="94"/>
      <c r="H1229" s="113"/>
      <c r="I1229" s="113"/>
      <c r="K1229" s="15"/>
      <c r="L1229" s="15"/>
      <c r="M1229" s="15">
        <f t="shared" si="57"/>
        <v>1</v>
      </c>
      <c r="N1229" s="15" t="str">
        <f t="shared" si="58"/>
        <v>-</v>
      </c>
      <c r="O1229" s="150">
        <f t="shared" si="59"/>
        <v>0</v>
      </c>
      <c r="P1229" s="15" t="str">
        <f>IF(COUNTIF('Personálie dobrovolníků '!U:X,N1229)&gt;0,"ANO","")</f>
        <v/>
      </c>
      <c r="Q1229" s="15"/>
    </row>
    <row r="1230" spans="2:17" s="25" customFormat="1" x14ac:dyDescent="0.3">
      <c r="B1230" s="15" t="str">
        <f>IF(A1230="","",VLOOKUP(A1230,Tabulka3[[Číslo smlouvy   u pravidelné činnosti]:[Příjmení]],3,0))</f>
        <v/>
      </c>
      <c r="C1230" s="15" t="str">
        <f>IF(A1230="","",VLOOKUP(A1230,Tabulka3[[Číslo smlouvy   u pravidelné činnosti]:[Příjmení]],4,0))</f>
        <v/>
      </c>
      <c r="F1230" s="94"/>
      <c r="H1230" s="113"/>
      <c r="I1230" s="113"/>
      <c r="K1230" s="15"/>
      <c r="L1230" s="15"/>
      <c r="M1230" s="15">
        <f t="shared" si="57"/>
        <v>1</v>
      </c>
      <c r="N1230" s="15" t="str">
        <f t="shared" si="58"/>
        <v>-</v>
      </c>
      <c r="O1230" s="150">
        <f t="shared" si="59"/>
        <v>0</v>
      </c>
      <c r="P1230" s="15" t="str">
        <f>IF(COUNTIF('Personálie dobrovolníků '!U:X,N1230)&gt;0,"ANO","")</f>
        <v/>
      </c>
      <c r="Q1230" s="15"/>
    </row>
    <row r="1231" spans="2:17" s="25" customFormat="1" x14ac:dyDescent="0.3">
      <c r="B1231" s="15" t="str">
        <f>IF(A1231="","",VLOOKUP(A1231,Tabulka3[[Číslo smlouvy   u pravidelné činnosti]:[Příjmení]],3,0))</f>
        <v/>
      </c>
      <c r="C1231" s="15" t="str">
        <f>IF(A1231="","",VLOOKUP(A1231,Tabulka3[[Číslo smlouvy   u pravidelné činnosti]:[Příjmení]],4,0))</f>
        <v/>
      </c>
      <c r="F1231" s="94"/>
      <c r="H1231" s="113"/>
      <c r="I1231" s="113"/>
      <c r="K1231" s="15"/>
      <c r="L1231" s="15"/>
      <c r="M1231" s="15">
        <f t="shared" si="57"/>
        <v>1</v>
      </c>
      <c r="N1231" s="15" t="str">
        <f t="shared" si="58"/>
        <v>-</v>
      </c>
      <c r="O1231" s="150">
        <f t="shared" si="59"/>
        <v>0</v>
      </c>
      <c r="P1231" s="15" t="str">
        <f>IF(COUNTIF('Personálie dobrovolníků '!U:X,N1231)&gt;0,"ANO","")</f>
        <v/>
      </c>
      <c r="Q1231" s="15"/>
    </row>
    <row r="1232" spans="2:17" s="25" customFormat="1" x14ac:dyDescent="0.3">
      <c r="B1232" s="15" t="str">
        <f>IF(A1232="","",VLOOKUP(A1232,Tabulka3[[Číslo smlouvy   u pravidelné činnosti]:[Příjmení]],3,0))</f>
        <v/>
      </c>
      <c r="C1232" s="15" t="str">
        <f>IF(A1232="","",VLOOKUP(A1232,Tabulka3[[Číslo smlouvy   u pravidelné činnosti]:[Příjmení]],4,0))</f>
        <v/>
      </c>
      <c r="F1232" s="94"/>
      <c r="H1232" s="113"/>
      <c r="I1232" s="113"/>
      <c r="K1232" s="15"/>
      <c r="L1232" s="15"/>
      <c r="M1232" s="15">
        <f t="shared" si="57"/>
        <v>1</v>
      </c>
      <c r="N1232" s="15" t="str">
        <f t="shared" si="58"/>
        <v>-</v>
      </c>
      <c r="O1232" s="150">
        <f t="shared" si="59"/>
        <v>0</v>
      </c>
      <c r="P1232" s="15" t="str">
        <f>IF(COUNTIF('Personálie dobrovolníků '!U:X,N1232)&gt;0,"ANO","")</f>
        <v/>
      </c>
      <c r="Q1232" s="15"/>
    </row>
    <row r="1233" spans="2:17" s="25" customFormat="1" x14ac:dyDescent="0.3">
      <c r="B1233" s="15" t="str">
        <f>IF(A1233="","",VLOOKUP(A1233,Tabulka3[[Číslo smlouvy   u pravidelné činnosti]:[Příjmení]],3,0))</f>
        <v/>
      </c>
      <c r="C1233" s="15" t="str">
        <f>IF(A1233="","",VLOOKUP(A1233,Tabulka3[[Číslo smlouvy   u pravidelné činnosti]:[Příjmení]],4,0))</f>
        <v/>
      </c>
      <c r="F1233" s="94"/>
      <c r="H1233" s="113"/>
      <c r="I1233" s="113"/>
      <c r="K1233" s="15"/>
      <c r="L1233" s="15"/>
      <c r="M1233" s="15">
        <f t="shared" si="57"/>
        <v>1</v>
      </c>
      <c r="N1233" s="15" t="str">
        <f t="shared" si="58"/>
        <v>-</v>
      </c>
      <c r="O1233" s="150">
        <f t="shared" si="59"/>
        <v>0</v>
      </c>
      <c r="P1233" s="15" t="str">
        <f>IF(COUNTIF('Personálie dobrovolníků '!U:X,N1233)&gt;0,"ANO","")</f>
        <v/>
      </c>
      <c r="Q1233" s="15"/>
    </row>
    <row r="1234" spans="2:17" s="25" customFormat="1" x14ac:dyDescent="0.3">
      <c r="B1234" s="15" t="str">
        <f>IF(A1234="","",VLOOKUP(A1234,Tabulka3[[Číslo smlouvy   u pravidelné činnosti]:[Příjmení]],3,0))</f>
        <v/>
      </c>
      <c r="C1234" s="15" t="str">
        <f>IF(A1234="","",VLOOKUP(A1234,Tabulka3[[Číslo smlouvy   u pravidelné činnosti]:[Příjmení]],4,0))</f>
        <v/>
      </c>
      <c r="F1234" s="94"/>
      <c r="H1234" s="113"/>
      <c r="I1234" s="113"/>
      <c r="K1234" s="15"/>
      <c r="L1234" s="15"/>
      <c r="M1234" s="15">
        <f t="shared" si="57"/>
        <v>1</v>
      </c>
      <c r="N1234" s="15" t="str">
        <f t="shared" si="58"/>
        <v>-</v>
      </c>
      <c r="O1234" s="150">
        <f t="shared" si="59"/>
        <v>0</v>
      </c>
      <c r="P1234" s="15" t="str">
        <f>IF(COUNTIF('Personálie dobrovolníků '!U:X,N1234)&gt;0,"ANO","")</f>
        <v/>
      </c>
      <c r="Q1234" s="15"/>
    </row>
    <row r="1235" spans="2:17" s="25" customFormat="1" x14ac:dyDescent="0.3">
      <c r="B1235" s="15" t="str">
        <f>IF(A1235="","",VLOOKUP(A1235,Tabulka3[[Číslo smlouvy   u pravidelné činnosti]:[Příjmení]],3,0))</f>
        <v/>
      </c>
      <c r="C1235" s="15" t="str">
        <f>IF(A1235="","",VLOOKUP(A1235,Tabulka3[[Číslo smlouvy   u pravidelné činnosti]:[Příjmení]],4,0))</f>
        <v/>
      </c>
      <c r="F1235" s="94"/>
      <c r="H1235" s="113"/>
      <c r="I1235" s="113"/>
      <c r="K1235" s="15"/>
      <c r="L1235" s="15"/>
      <c r="M1235" s="15">
        <f t="shared" si="57"/>
        <v>1</v>
      </c>
      <c r="N1235" s="15" t="str">
        <f t="shared" si="58"/>
        <v>-</v>
      </c>
      <c r="O1235" s="150">
        <f t="shared" si="59"/>
        <v>0</v>
      </c>
      <c r="P1235" s="15" t="str">
        <f>IF(COUNTIF('Personálie dobrovolníků '!U:X,N1235)&gt;0,"ANO","")</f>
        <v/>
      </c>
      <c r="Q1235" s="15"/>
    </row>
    <row r="1236" spans="2:17" s="25" customFormat="1" x14ac:dyDescent="0.3">
      <c r="B1236" s="15" t="str">
        <f>IF(A1236="","",VLOOKUP(A1236,Tabulka3[[Číslo smlouvy   u pravidelné činnosti]:[Příjmení]],3,0))</f>
        <v/>
      </c>
      <c r="C1236" s="15" t="str">
        <f>IF(A1236="","",VLOOKUP(A1236,Tabulka3[[Číslo smlouvy   u pravidelné činnosti]:[Příjmení]],4,0))</f>
        <v/>
      </c>
      <c r="F1236" s="94"/>
      <c r="H1236" s="113"/>
      <c r="I1236" s="113"/>
      <c r="K1236" s="15"/>
      <c r="L1236" s="15"/>
      <c r="M1236" s="15">
        <f t="shared" si="57"/>
        <v>1</v>
      </c>
      <c r="N1236" s="15" t="str">
        <f t="shared" si="58"/>
        <v>-</v>
      </c>
      <c r="O1236" s="150">
        <f t="shared" si="59"/>
        <v>0</v>
      </c>
      <c r="P1236" s="15" t="str">
        <f>IF(COUNTIF('Personálie dobrovolníků '!U:X,N1236)&gt;0,"ANO","")</f>
        <v/>
      </c>
      <c r="Q1236" s="15"/>
    </row>
    <row r="1237" spans="2:17" s="25" customFormat="1" x14ac:dyDescent="0.3">
      <c r="B1237" s="15" t="str">
        <f>IF(A1237="","",VLOOKUP(A1237,Tabulka3[[Číslo smlouvy   u pravidelné činnosti]:[Příjmení]],3,0))</f>
        <v/>
      </c>
      <c r="C1237" s="15" t="str">
        <f>IF(A1237="","",VLOOKUP(A1237,Tabulka3[[Číslo smlouvy   u pravidelné činnosti]:[Příjmení]],4,0))</f>
        <v/>
      </c>
      <c r="F1237" s="94"/>
      <c r="H1237" s="113"/>
      <c r="I1237" s="113"/>
      <c r="K1237" s="15"/>
      <c r="L1237" s="15"/>
      <c r="M1237" s="15">
        <f t="shared" si="57"/>
        <v>1</v>
      </c>
      <c r="N1237" s="15" t="str">
        <f t="shared" si="58"/>
        <v>-</v>
      </c>
      <c r="O1237" s="150">
        <f t="shared" si="59"/>
        <v>0</v>
      </c>
      <c r="P1237" s="15" t="str">
        <f>IF(COUNTIF('Personálie dobrovolníků '!U:X,N1237)&gt;0,"ANO","")</f>
        <v/>
      </c>
      <c r="Q1237" s="15"/>
    </row>
    <row r="1238" spans="2:17" s="25" customFormat="1" x14ac:dyDescent="0.3">
      <c r="B1238" s="15" t="str">
        <f>IF(A1238="","",VLOOKUP(A1238,Tabulka3[[Číslo smlouvy   u pravidelné činnosti]:[Příjmení]],3,0))</f>
        <v/>
      </c>
      <c r="C1238" s="15" t="str">
        <f>IF(A1238="","",VLOOKUP(A1238,Tabulka3[[Číslo smlouvy   u pravidelné činnosti]:[Příjmení]],4,0))</f>
        <v/>
      </c>
      <c r="F1238" s="94"/>
      <c r="H1238" s="113"/>
      <c r="I1238" s="113"/>
      <c r="K1238" s="15"/>
      <c r="L1238" s="15"/>
      <c r="M1238" s="15">
        <f t="shared" si="57"/>
        <v>1</v>
      </c>
      <c r="N1238" s="15" t="str">
        <f t="shared" si="58"/>
        <v>-</v>
      </c>
      <c r="O1238" s="150">
        <f t="shared" si="59"/>
        <v>0</v>
      </c>
      <c r="P1238" s="15" t="str">
        <f>IF(COUNTIF('Personálie dobrovolníků '!U:X,N1238)&gt;0,"ANO","")</f>
        <v/>
      </c>
      <c r="Q1238" s="15"/>
    </row>
    <row r="1239" spans="2:17" s="25" customFormat="1" x14ac:dyDescent="0.3">
      <c r="B1239" s="15" t="str">
        <f>IF(A1239="","",VLOOKUP(A1239,Tabulka3[[Číslo smlouvy   u pravidelné činnosti]:[Příjmení]],3,0))</f>
        <v/>
      </c>
      <c r="C1239" s="15" t="str">
        <f>IF(A1239="","",VLOOKUP(A1239,Tabulka3[[Číslo smlouvy   u pravidelné činnosti]:[Příjmení]],4,0))</f>
        <v/>
      </c>
      <c r="F1239" s="94"/>
      <c r="H1239" s="113"/>
      <c r="I1239" s="113"/>
      <c r="K1239" s="15"/>
      <c r="L1239" s="15"/>
      <c r="M1239" s="15">
        <f t="shared" si="57"/>
        <v>1</v>
      </c>
      <c r="N1239" s="15" t="str">
        <f t="shared" si="58"/>
        <v>-</v>
      </c>
      <c r="O1239" s="150">
        <f t="shared" si="59"/>
        <v>0</v>
      </c>
      <c r="P1239" s="15" t="str">
        <f>IF(COUNTIF('Personálie dobrovolníků '!U:X,N1239)&gt;0,"ANO","")</f>
        <v/>
      </c>
      <c r="Q1239" s="15"/>
    </row>
    <row r="1240" spans="2:17" s="25" customFormat="1" x14ac:dyDescent="0.3">
      <c r="B1240" s="15" t="str">
        <f>IF(A1240="","",VLOOKUP(A1240,Tabulka3[[Číslo smlouvy   u pravidelné činnosti]:[Příjmení]],3,0))</f>
        <v/>
      </c>
      <c r="C1240" s="15" t="str">
        <f>IF(A1240="","",VLOOKUP(A1240,Tabulka3[[Číslo smlouvy   u pravidelné činnosti]:[Příjmení]],4,0))</f>
        <v/>
      </c>
      <c r="F1240" s="94"/>
      <c r="H1240" s="113"/>
      <c r="I1240" s="113"/>
      <c r="K1240" s="15"/>
      <c r="L1240" s="15"/>
      <c r="M1240" s="15">
        <f t="shared" si="57"/>
        <v>1</v>
      </c>
      <c r="N1240" s="15" t="str">
        <f t="shared" si="58"/>
        <v>-</v>
      </c>
      <c r="O1240" s="150">
        <f t="shared" si="59"/>
        <v>0</v>
      </c>
      <c r="P1240" s="15" t="str">
        <f>IF(COUNTIF('Personálie dobrovolníků '!U:X,N1240)&gt;0,"ANO","")</f>
        <v/>
      </c>
      <c r="Q1240" s="15"/>
    </row>
    <row r="1241" spans="2:17" s="25" customFormat="1" x14ac:dyDescent="0.3">
      <c r="B1241" s="15" t="str">
        <f>IF(A1241="","",VLOOKUP(A1241,Tabulka3[[Číslo smlouvy   u pravidelné činnosti]:[Příjmení]],3,0))</f>
        <v/>
      </c>
      <c r="C1241" s="15" t="str">
        <f>IF(A1241="","",VLOOKUP(A1241,Tabulka3[[Číslo smlouvy   u pravidelné činnosti]:[Příjmení]],4,0))</f>
        <v/>
      </c>
      <c r="F1241" s="94"/>
      <c r="H1241" s="113"/>
      <c r="I1241" s="113"/>
      <c r="K1241" s="15"/>
      <c r="L1241" s="15"/>
      <c r="M1241" s="15">
        <f t="shared" si="57"/>
        <v>1</v>
      </c>
      <c r="N1241" s="15" t="str">
        <f t="shared" si="58"/>
        <v>-</v>
      </c>
      <c r="O1241" s="150">
        <f t="shared" si="59"/>
        <v>0</v>
      </c>
      <c r="P1241" s="15" t="str">
        <f>IF(COUNTIF('Personálie dobrovolníků '!U:X,N1241)&gt;0,"ANO","")</f>
        <v/>
      </c>
      <c r="Q1241" s="15"/>
    </row>
    <row r="1242" spans="2:17" s="25" customFormat="1" x14ac:dyDescent="0.3">
      <c r="B1242" s="15" t="str">
        <f>IF(A1242="","",VLOOKUP(A1242,Tabulka3[[Číslo smlouvy   u pravidelné činnosti]:[Příjmení]],3,0))</f>
        <v/>
      </c>
      <c r="C1242" s="15" t="str">
        <f>IF(A1242="","",VLOOKUP(A1242,Tabulka3[[Číslo smlouvy   u pravidelné činnosti]:[Příjmení]],4,0))</f>
        <v/>
      </c>
      <c r="F1242" s="94"/>
      <c r="H1242" s="113"/>
      <c r="I1242" s="113"/>
      <c r="K1242" s="15"/>
      <c r="L1242" s="15"/>
      <c r="M1242" s="15">
        <f t="shared" si="57"/>
        <v>1</v>
      </c>
      <c r="N1242" s="15" t="str">
        <f t="shared" si="58"/>
        <v>-</v>
      </c>
      <c r="O1242" s="150">
        <f t="shared" si="59"/>
        <v>0</v>
      </c>
      <c r="P1242" s="15" t="str">
        <f>IF(COUNTIF('Personálie dobrovolníků '!U:X,N1242)&gt;0,"ANO","")</f>
        <v/>
      </c>
      <c r="Q1242" s="15"/>
    </row>
    <row r="1243" spans="2:17" s="25" customFormat="1" x14ac:dyDescent="0.3">
      <c r="B1243" s="15" t="str">
        <f>IF(A1243="","",VLOOKUP(A1243,Tabulka3[[Číslo smlouvy   u pravidelné činnosti]:[Příjmení]],3,0))</f>
        <v/>
      </c>
      <c r="C1243" s="15" t="str">
        <f>IF(A1243="","",VLOOKUP(A1243,Tabulka3[[Číslo smlouvy   u pravidelné činnosti]:[Příjmení]],4,0))</f>
        <v/>
      </c>
      <c r="F1243" s="94"/>
      <c r="H1243" s="113"/>
      <c r="I1243" s="113"/>
      <c r="K1243" s="15"/>
      <c r="L1243" s="15"/>
      <c r="M1243" s="15">
        <f t="shared" si="57"/>
        <v>1</v>
      </c>
      <c r="N1243" s="15" t="str">
        <f t="shared" si="58"/>
        <v>-</v>
      </c>
      <c r="O1243" s="150">
        <f t="shared" si="59"/>
        <v>0</v>
      </c>
      <c r="P1243" s="15" t="str">
        <f>IF(COUNTIF('Personálie dobrovolníků '!U:X,N1243)&gt;0,"ANO","")</f>
        <v/>
      </c>
      <c r="Q1243" s="15"/>
    </row>
    <row r="1244" spans="2:17" s="25" customFormat="1" x14ac:dyDescent="0.3">
      <c r="B1244" s="15" t="str">
        <f>IF(A1244="","",VLOOKUP(A1244,Tabulka3[[Číslo smlouvy   u pravidelné činnosti]:[Příjmení]],3,0))</f>
        <v/>
      </c>
      <c r="C1244" s="15" t="str">
        <f>IF(A1244="","",VLOOKUP(A1244,Tabulka3[[Číslo smlouvy   u pravidelné činnosti]:[Příjmení]],4,0))</f>
        <v/>
      </c>
      <c r="F1244" s="94"/>
      <c r="H1244" s="113"/>
      <c r="I1244" s="113"/>
      <c r="K1244" s="15"/>
      <c r="L1244" s="15"/>
      <c r="M1244" s="15">
        <f t="shared" si="57"/>
        <v>1</v>
      </c>
      <c r="N1244" s="15" t="str">
        <f t="shared" si="58"/>
        <v>-</v>
      </c>
      <c r="O1244" s="150">
        <f t="shared" si="59"/>
        <v>0</v>
      </c>
      <c r="P1244" s="15" t="str">
        <f>IF(COUNTIF('Personálie dobrovolníků '!U:X,N1244)&gt;0,"ANO","")</f>
        <v/>
      </c>
      <c r="Q1244" s="15"/>
    </row>
    <row r="1245" spans="2:17" s="25" customFormat="1" x14ac:dyDescent="0.3">
      <c r="B1245" s="15" t="str">
        <f>IF(A1245="","",VLOOKUP(A1245,Tabulka3[[Číslo smlouvy   u pravidelné činnosti]:[Příjmení]],3,0))</f>
        <v/>
      </c>
      <c r="C1245" s="15" t="str">
        <f>IF(A1245="","",VLOOKUP(A1245,Tabulka3[[Číslo smlouvy   u pravidelné činnosti]:[Příjmení]],4,0))</f>
        <v/>
      </c>
      <c r="F1245" s="94"/>
      <c r="H1245" s="113"/>
      <c r="I1245" s="113"/>
      <c r="K1245" s="15"/>
      <c r="L1245" s="15"/>
      <c r="M1245" s="15">
        <f t="shared" si="57"/>
        <v>1</v>
      </c>
      <c r="N1245" s="15" t="str">
        <f t="shared" si="58"/>
        <v>-</v>
      </c>
      <c r="O1245" s="150">
        <f t="shared" si="59"/>
        <v>0</v>
      </c>
      <c r="P1245" s="15" t="str">
        <f>IF(COUNTIF('Personálie dobrovolníků '!U:X,N1245)&gt;0,"ANO","")</f>
        <v/>
      </c>
      <c r="Q1245" s="15"/>
    </row>
    <row r="1246" spans="2:17" s="25" customFormat="1" x14ac:dyDescent="0.3">
      <c r="B1246" s="15" t="str">
        <f>IF(A1246="","",VLOOKUP(A1246,Tabulka3[[Číslo smlouvy   u pravidelné činnosti]:[Příjmení]],3,0))</f>
        <v/>
      </c>
      <c r="C1246" s="15" t="str">
        <f>IF(A1246="","",VLOOKUP(A1246,Tabulka3[[Číslo smlouvy   u pravidelné činnosti]:[Příjmení]],4,0))</f>
        <v/>
      </c>
      <c r="F1246" s="94"/>
      <c r="H1246" s="113"/>
      <c r="I1246" s="113"/>
      <c r="K1246" s="15"/>
      <c r="L1246" s="15"/>
      <c r="M1246" s="15">
        <f t="shared" si="57"/>
        <v>1</v>
      </c>
      <c r="N1246" s="15" t="str">
        <f t="shared" si="58"/>
        <v>-</v>
      </c>
      <c r="O1246" s="150">
        <f t="shared" si="59"/>
        <v>0</v>
      </c>
      <c r="P1246" s="15" t="str">
        <f>IF(COUNTIF('Personálie dobrovolníků '!U:X,N1246)&gt;0,"ANO","")</f>
        <v/>
      </c>
      <c r="Q1246" s="15"/>
    </row>
    <row r="1247" spans="2:17" s="25" customFormat="1" x14ac:dyDescent="0.3">
      <c r="B1247" s="15" t="str">
        <f>IF(A1247="","",VLOOKUP(A1247,Tabulka3[[Číslo smlouvy   u pravidelné činnosti]:[Příjmení]],3,0))</f>
        <v/>
      </c>
      <c r="C1247" s="15" t="str">
        <f>IF(A1247="","",VLOOKUP(A1247,Tabulka3[[Číslo smlouvy   u pravidelné činnosti]:[Příjmení]],4,0))</f>
        <v/>
      </c>
      <c r="F1247" s="94"/>
      <c r="H1247" s="113"/>
      <c r="I1247" s="113"/>
      <c r="K1247" s="15"/>
      <c r="L1247" s="15"/>
      <c r="M1247" s="15">
        <f t="shared" si="57"/>
        <v>1</v>
      </c>
      <c r="N1247" s="15" t="str">
        <f t="shared" si="58"/>
        <v>-</v>
      </c>
      <c r="O1247" s="150">
        <f t="shared" si="59"/>
        <v>0</v>
      </c>
      <c r="P1247" s="15" t="str">
        <f>IF(COUNTIF('Personálie dobrovolníků '!U:X,N1247)&gt;0,"ANO","")</f>
        <v/>
      </c>
      <c r="Q1247" s="15"/>
    </row>
    <row r="1248" spans="2:17" s="25" customFormat="1" x14ac:dyDescent="0.3">
      <c r="B1248" s="15" t="str">
        <f>IF(A1248="","",VLOOKUP(A1248,Tabulka3[[Číslo smlouvy   u pravidelné činnosti]:[Příjmení]],3,0))</f>
        <v/>
      </c>
      <c r="C1248" s="15" t="str">
        <f>IF(A1248="","",VLOOKUP(A1248,Tabulka3[[Číslo smlouvy   u pravidelné činnosti]:[Příjmení]],4,0))</f>
        <v/>
      </c>
      <c r="F1248" s="94"/>
      <c r="H1248" s="113"/>
      <c r="I1248" s="113"/>
      <c r="K1248" s="15"/>
      <c r="L1248" s="15"/>
      <c r="M1248" s="15">
        <f t="shared" si="57"/>
        <v>1</v>
      </c>
      <c r="N1248" s="15" t="str">
        <f t="shared" si="58"/>
        <v>-</v>
      </c>
      <c r="O1248" s="150">
        <f t="shared" si="59"/>
        <v>0</v>
      </c>
      <c r="P1248" s="15" t="str">
        <f>IF(COUNTIF('Personálie dobrovolníků '!U:X,N1248)&gt;0,"ANO","")</f>
        <v/>
      </c>
      <c r="Q1248" s="15"/>
    </row>
    <row r="1249" spans="2:17" s="25" customFormat="1" x14ac:dyDescent="0.3">
      <c r="B1249" s="15" t="str">
        <f>IF(A1249="","",VLOOKUP(A1249,Tabulka3[[Číslo smlouvy   u pravidelné činnosti]:[Příjmení]],3,0))</f>
        <v/>
      </c>
      <c r="C1249" s="15" t="str">
        <f>IF(A1249="","",VLOOKUP(A1249,Tabulka3[[Číslo smlouvy   u pravidelné činnosti]:[Příjmení]],4,0))</f>
        <v/>
      </c>
      <c r="F1249" s="94"/>
      <c r="H1249" s="113"/>
      <c r="I1249" s="113"/>
      <c r="K1249" s="15"/>
      <c r="L1249" s="15"/>
      <c r="M1249" s="15">
        <f t="shared" si="57"/>
        <v>1</v>
      </c>
      <c r="N1249" s="15" t="str">
        <f t="shared" si="58"/>
        <v>-</v>
      </c>
      <c r="O1249" s="150">
        <f t="shared" si="59"/>
        <v>0</v>
      </c>
      <c r="P1249" s="15" t="str">
        <f>IF(COUNTIF('Personálie dobrovolníků '!U:X,N1249)&gt;0,"ANO","")</f>
        <v/>
      </c>
      <c r="Q1249" s="15"/>
    </row>
    <row r="1250" spans="2:17" s="25" customFormat="1" x14ac:dyDescent="0.3">
      <c r="B1250" s="15" t="str">
        <f>IF(A1250="","",VLOOKUP(A1250,Tabulka3[[Číslo smlouvy   u pravidelné činnosti]:[Příjmení]],3,0))</f>
        <v/>
      </c>
      <c r="C1250" s="15" t="str">
        <f>IF(A1250="","",VLOOKUP(A1250,Tabulka3[[Číslo smlouvy   u pravidelné činnosti]:[Příjmení]],4,0))</f>
        <v/>
      </c>
      <c r="F1250" s="94"/>
      <c r="H1250" s="113"/>
      <c r="I1250" s="113"/>
      <c r="K1250" s="15"/>
      <c r="L1250" s="15"/>
      <c r="M1250" s="15">
        <f t="shared" si="57"/>
        <v>1</v>
      </c>
      <c r="N1250" s="15" t="str">
        <f t="shared" si="58"/>
        <v>-</v>
      </c>
      <c r="O1250" s="150">
        <f t="shared" si="59"/>
        <v>0</v>
      </c>
      <c r="P1250" s="15" t="str">
        <f>IF(COUNTIF('Personálie dobrovolníků '!U:X,N1250)&gt;0,"ANO","")</f>
        <v/>
      </c>
      <c r="Q1250" s="15"/>
    </row>
    <row r="1251" spans="2:17" s="25" customFormat="1" x14ac:dyDescent="0.3">
      <c r="B1251" s="15" t="str">
        <f>IF(A1251="","",VLOOKUP(A1251,Tabulka3[[Číslo smlouvy   u pravidelné činnosti]:[Příjmení]],3,0))</f>
        <v/>
      </c>
      <c r="C1251" s="15" t="str">
        <f>IF(A1251="","",VLOOKUP(A1251,Tabulka3[[Číslo smlouvy   u pravidelné činnosti]:[Příjmení]],4,0))</f>
        <v/>
      </c>
      <c r="F1251" s="94"/>
      <c r="H1251" s="113"/>
      <c r="I1251" s="113"/>
      <c r="K1251" s="15"/>
      <c r="L1251" s="15"/>
      <c r="M1251" s="15">
        <f t="shared" si="57"/>
        <v>1</v>
      </c>
      <c r="N1251" s="15" t="str">
        <f t="shared" si="58"/>
        <v>-</v>
      </c>
      <c r="O1251" s="150">
        <f t="shared" si="59"/>
        <v>0</v>
      </c>
      <c r="P1251" s="15" t="str">
        <f>IF(COUNTIF('Personálie dobrovolníků '!U:X,N1251)&gt;0,"ANO","")</f>
        <v/>
      </c>
      <c r="Q1251" s="15"/>
    </row>
    <row r="1252" spans="2:17" s="25" customFormat="1" x14ac:dyDescent="0.3">
      <c r="B1252" s="15" t="str">
        <f>IF(A1252="","",VLOOKUP(A1252,Tabulka3[[Číslo smlouvy   u pravidelné činnosti]:[Příjmení]],3,0))</f>
        <v/>
      </c>
      <c r="C1252" s="15" t="str">
        <f>IF(A1252="","",VLOOKUP(A1252,Tabulka3[[Číslo smlouvy   u pravidelné činnosti]:[Příjmení]],4,0))</f>
        <v/>
      </c>
      <c r="F1252" s="94"/>
      <c r="H1252" s="113"/>
      <c r="I1252" s="113"/>
      <c r="K1252" s="15"/>
      <c r="L1252" s="15"/>
      <c r="M1252" s="15">
        <f t="shared" si="57"/>
        <v>1</v>
      </c>
      <c r="N1252" s="15" t="str">
        <f t="shared" si="58"/>
        <v>-</v>
      </c>
      <c r="O1252" s="150">
        <f t="shared" si="59"/>
        <v>0</v>
      </c>
      <c r="P1252" s="15" t="str">
        <f>IF(COUNTIF('Personálie dobrovolníků '!U:X,N1252)&gt;0,"ANO","")</f>
        <v/>
      </c>
      <c r="Q1252" s="15"/>
    </row>
    <row r="1253" spans="2:17" s="25" customFormat="1" x14ac:dyDescent="0.3">
      <c r="B1253" s="15" t="str">
        <f>IF(A1253="","",VLOOKUP(A1253,Tabulka3[[Číslo smlouvy   u pravidelné činnosti]:[Příjmení]],3,0))</f>
        <v/>
      </c>
      <c r="C1253" s="15" t="str">
        <f>IF(A1253="","",VLOOKUP(A1253,Tabulka3[[Číslo smlouvy   u pravidelné činnosti]:[Příjmení]],4,0))</f>
        <v/>
      </c>
      <c r="F1253" s="94"/>
      <c r="H1253" s="113"/>
      <c r="I1253" s="113"/>
      <c r="K1253" s="15"/>
      <c r="L1253" s="15"/>
      <c r="M1253" s="15">
        <f t="shared" si="57"/>
        <v>1</v>
      </c>
      <c r="N1253" s="15" t="str">
        <f t="shared" si="58"/>
        <v>-</v>
      </c>
      <c r="O1253" s="150">
        <f t="shared" si="59"/>
        <v>0</v>
      </c>
      <c r="P1253" s="15" t="str">
        <f>IF(COUNTIF('Personálie dobrovolníků '!U:X,N1253)&gt;0,"ANO","")</f>
        <v/>
      </c>
      <c r="Q1253" s="15"/>
    </row>
    <row r="1254" spans="2:17" s="25" customFormat="1" x14ac:dyDescent="0.3">
      <c r="B1254" s="15" t="str">
        <f>IF(A1254="","",VLOOKUP(A1254,Tabulka3[[Číslo smlouvy   u pravidelné činnosti]:[Příjmení]],3,0))</f>
        <v/>
      </c>
      <c r="C1254" s="15" t="str">
        <f>IF(A1254="","",VLOOKUP(A1254,Tabulka3[[Číslo smlouvy   u pravidelné činnosti]:[Příjmení]],4,0))</f>
        <v/>
      </c>
      <c r="F1254" s="94"/>
      <c r="H1254" s="113"/>
      <c r="I1254" s="113"/>
      <c r="K1254" s="15"/>
      <c r="L1254" s="15"/>
      <c r="M1254" s="15">
        <f t="shared" si="57"/>
        <v>1</v>
      </c>
      <c r="N1254" s="15" t="str">
        <f t="shared" si="58"/>
        <v>-</v>
      </c>
      <c r="O1254" s="150">
        <f t="shared" si="59"/>
        <v>0</v>
      </c>
      <c r="P1254" s="15" t="str">
        <f>IF(COUNTIF('Personálie dobrovolníků '!U:X,N1254)&gt;0,"ANO","")</f>
        <v/>
      </c>
      <c r="Q1254" s="15"/>
    </row>
    <row r="1255" spans="2:17" s="25" customFormat="1" x14ac:dyDescent="0.3">
      <c r="B1255" s="15" t="str">
        <f>IF(A1255="","",VLOOKUP(A1255,Tabulka3[[Číslo smlouvy   u pravidelné činnosti]:[Příjmení]],3,0))</f>
        <v/>
      </c>
      <c r="C1255" s="15" t="str">
        <f>IF(A1255="","",VLOOKUP(A1255,Tabulka3[[Číslo smlouvy   u pravidelné činnosti]:[Příjmení]],4,0))</f>
        <v/>
      </c>
      <c r="F1255" s="94"/>
      <c r="H1255" s="113"/>
      <c r="I1255" s="113"/>
      <c r="K1255" s="15"/>
      <c r="L1255" s="15"/>
      <c r="M1255" s="15">
        <f t="shared" si="57"/>
        <v>1</v>
      </c>
      <c r="N1255" s="15" t="str">
        <f t="shared" si="58"/>
        <v>-</v>
      </c>
      <c r="O1255" s="150">
        <f t="shared" si="59"/>
        <v>0</v>
      </c>
      <c r="P1255" s="15" t="str">
        <f>IF(COUNTIF('Personálie dobrovolníků '!U:X,N1255)&gt;0,"ANO","")</f>
        <v/>
      </c>
      <c r="Q1255" s="15"/>
    </row>
    <row r="1256" spans="2:17" s="25" customFormat="1" x14ac:dyDescent="0.3">
      <c r="B1256" s="15" t="str">
        <f>IF(A1256="","",VLOOKUP(A1256,Tabulka3[[Číslo smlouvy   u pravidelné činnosti]:[Příjmení]],3,0))</f>
        <v/>
      </c>
      <c r="C1256" s="15" t="str">
        <f>IF(A1256="","",VLOOKUP(A1256,Tabulka3[[Číslo smlouvy   u pravidelné činnosti]:[Příjmení]],4,0))</f>
        <v/>
      </c>
      <c r="F1256" s="94"/>
      <c r="H1256" s="113"/>
      <c r="I1256" s="113"/>
      <c r="K1256" s="15"/>
      <c r="L1256" s="15"/>
      <c r="M1256" s="15">
        <f t="shared" si="57"/>
        <v>1</v>
      </c>
      <c r="N1256" s="15" t="str">
        <f t="shared" si="58"/>
        <v>-</v>
      </c>
      <c r="O1256" s="150">
        <f t="shared" si="59"/>
        <v>0</v>
      </c>
      <c r="P1256" s="15" t="str">
        <f>IF(COUNTIF('Personálie dobrovolníků '!U:X,N1256)&gt;0,"ANO","")</f>
        <v/>
      </c>
      <c r="Q1256" s="15"/>
    </row>
    <row r="1257" spans="2:17" s="25" customFormat="1" x14ac:dyDescent="0.3">
      <c r="B1257" s="15" t="str">
        <f>IF(A1257="","",VLOOKUP(A1257,Tabulka3[[Číslo smlouvy   u pravidelné činnosti]:[Příjmení]],3,0))</f>
        <v/>
      </c>
      <c r="C1257" s="15" t="str">
        <f>IF(A1257="","",VLOOKUP(A1257,Tabulka3[[Číslo smlouvy   u pravidelné činnosti]:[Příjmení]],4,0))</f>
        <v/>
      </c>
      <c r="F1257" s="94"/>
      <c r="H1257" s="113"/>
      <c r="I1257" s="113"/>
      <c r="K1257" s="15"/>
      <c r="L1257" s="15"/>
      <c r="M1257" s="15">
        <f t="shared" si="57"/>
        <v>1</v>
      </c>
      <c r="N1257" s="15" t="str">
        <f t="shared" si="58"/>
        <v>-</v>
      </c>
      <c r="O1257" s="150">
        <f t="shared" si="59"/>
        <v>0</v>
      </c>
      <c r="P1257" s="15" t="str">
        <f>IF(COUNTIF('Personálie dobrovolníků '!U:X,N1257)&gt;0,"ANO","")</f>
        <v/>
      </c>
      <c r="Q1257" s="15"/>
    </row>
    <row r="1258" spans="2:17" s="25" customFormat="1" x14ac:dyDescent="0.3">
      <c r="B1258" s="15" t="str">
        <f>IF(A1258="","",VLOOKUP(A1258,Tabulka3[[Číslo smlouvy   u pravidelné činnosti]:[Příjmení]],3,0))</f>
        <v/>
      </c>
      <c r="C1258" s="15" t="str">
        <f>IF(A1258="","",VLOOKUP(A1258,Tabulka3[[Číslo smlouvy   u pravidelné činnosti]:[Příjmení]],4,0))</f>
        <v/>
      </c>
      <c r="F1258" s="94"/>
      <c r="H1258" s="113"/>
      <c r="I1258" s="113"/>
      <c r="K1258" s="15"/>
      <c r="L1258" s="15"/>
      <c r="M1258" s="15">
        <f t="shared" si="57"/>
        <v>1</v>
      </c>
      <c r="N1258" s="15" t="str">
        <f t="shared" si="58"/>
        <v>-</v>
      </c>
      <c r="O1258" s="150">
        <f t="shared" si="59"/>
        <v>0</v>
      </c>
      <c r="P1258" s="15" t="str">
        <f>IF(COUNTIF('Personálie dobrovolníků '!U:X,N1258)&gt;0,"ANO","")</f>
        <v/>
      </c>
      <c r="Q1258" s="15"/>
    </row>
    <row r="1259" spans="2:17" s="25" customFormat="1" x14ac:dyDescent="0.3">
      <c r="B1259" s="15" t="str">
        <f>IF(A1259="","",VLOOKUP(A1259,Tabulka3[[Číslo smlouvy   u pravidelné činnosti]:[Příjmení]],3,0))</f>
        <v/>
      </c>
      <c r="C1259" s="15" t="str">
        <f>IF(A1259="","",VLOOKUP(A1259,Tabulka3[[Číslo smlouvy   u pravidelné činnosti]:[Příjmení]],4,0))</f>
        <v/>
      </c>
      <c r="F1259" s="94"/>
      <c r="H1259" s="113"/>
      <c r="I1259" s="113"/>
      <c r="K1259" s="15"/>
      <c r="L1259" s="15"/>
      <c r="M1259" s="15">
        <f t="shared" si="57"/>
        <v>1</v>
      </c>
      <c r="N1259" s="15" t="str">
        <f t="shared" si="58"/>
        <v>-</v>
      </c>
      <c r="O1259" s="150">
        <f t="shared" si="59"/>
        <v>0</v>
      </c>
      <c r="P1259" s="15" t="str">
        <f>IF(COUNTIF('Personálie dobrovolníků '!U:X,N1259)&gt;0,"ANO","")</f>
        <v/>
      </c>
      <c r="Q1259" s="15"/>
    </row>
    <row r="1260" spans="2:17" s="25" customFormat="1" x14ac:dyDescent="0.3">
      <c r="B1260" s="15" t="str">
        <f>IF(A1260="","",VLOOKUP(A1260,Tabulka3[[Číslo smlouvy   u pravidelné činnosti]:[Příjmení]],3,0))</f>
        <v/>
      </c>
      <c r="C1260" s="15" t="str">
        <f>IF(A1260="","",VLOOKUP(A1260,Tabulka3[[Číslo smlouvy   u pravidelné činnosti]:[Příjmení]],4,0))</f>
        <v/>
      </c>
      <c r="F1260" s="94"/>
      <c r="H1260" s="113"/>
      <c r="I1260" s="113"/>
      <c r="K1260" s="15"/>
      <c r="L1260" s="15"/>
      <c r="M1260" s="15">
        <f t="shared" si="57"/>
        <v>1</v>
      </c>
      <c r="N1260" s="15" t="str">
        <f t="shared" si="58"/>
        <v>-</v>
      </c>
      <c r="O1260" s="150">
        <f t="shared" si="59"/>
        <v>0</v>
      </c>
      <c r="P1260" s="15" t="str">
        <f>IF(COUNTIF('Personálie dobrovolníků '!U:X,N1260)&gt;0,"ANO","")</f>
        <v/>
      </c>
      <c r="Q1260" s="15"/>
    </row>
    <row r="1261" spans="2:17" s="25" customFormat="1" x14ac:dyDescent="0.3">
      <c r="B1261" s="15" t="str">
        <f>IF(A1261="","",VLOOKUP(A1261,Tabulka3[[Číslo smlouvy   u pravidelné činnosti]:[Příjmení]],3,0))</f>
        <v/>
      </c>
      <c r="C1261" s="15" t="str">
        <f>IF(A1261="","",VLOOKUP(A1261,Tabulka3[[Číslo smlouvy   u pravidelné činnosti]:[Příjmení]],4,0))</f>
        <v/>
      </c>
      <c r="F1261" s="94"/>
      <c r="H1261" s="113"/>
      <c r="I1261" s="113"/>
      <c r="K1261" s="15"/>
      <c r="L1261" s="15"/>
      <c r="M1261" s="15">
        <f t="shared" si="57"/>
        <v>1</v>
      </c>
      <c r="N1261" s="15" t="str">
        <f t="shared" si="58"/>
        <v>-</v>
      </c>
      <c r="O1261" s="150">
        <f t="shared" si="59"/>
        <v>0</v>
      </c>
      <c r="P1261" s="15" t="str">
        <f>IF(COUNTIF('Personálie dobrovolníků '!U:X,N1261)&gt;0,"ANO","")</f>
        <v/>
      </c>
      <c r="Q1261" s="15"/>
    </row>
    <row r="1262" spans="2:17" s="25" customFormat="1" x14ac:dyDescent="0.3">
      <c r="B1262" s="15" t="str">
        <f>IF(A1262="","",VLOOKUP(A1262,Tabulka3[[Číslo smlouvy   u pravidelné činnosti]:[Příjmení]],3,0))</f>
        <v/>
      </c>
      <c r="C1262" s="15" t="str">
        <f>IF(A1262="","",VLOOKUP(A1262,Tabulka3[[Číslo smlouvy   u pravidelné činnosti]:[Příjmení]],4,0))</f>
        <v/>
      </c>
      <c r="F1262" s="94"/>
      <c r="H1262" s="113"/>
      <c r="I1262" s="113"/>
      <c r="K1262" s="15"/>
      <c r="L1262" s="15"/>
      <c r="M1262" s="15">
        <f t="shared" si="57"/>
        <v>1</v>
      </c>
      <c r="N1262" s="15" t="str">
        <f t="shared" si="58"/>
        <v>-</v>
      </c>
      <c r="O1262" s="150">
        <f t="shared" si="59"/>
        <v>0</v>
      </c>
      <c r="P1262" s="15" t="str">
        <f>IF(COUNTIF('Personálie dobrovolníků '!U:X,N1262)&gt;0,"ANO","")</f>
        <v/>
      </c>
      <c r="Q1262" s="15"/>
    </row>
    <row r="1263" spans="2:17" s="25" customFormat="1" x14ac:dyDescent="0.3">
      <c r="B1263" s="15" t="str">
        <f>IF(A1263="","",VLOOKUP(A1263,Tabulka3[[Číslo smlouvy   u pravidelné činnosti]:[Příjmení]],3,0))</f>
        <v/>
      </c>
      <c r="C1263" s="15" t="str">
        <f>IF(A1263="","",VLOOKUP(A1263,Tabulka3[[Číslo smlouvy   u pravidelné činnosti]:[Příjmení]],4,0))</f>
        <v/>
      </c>
      <c r="F1263" s="94"/>
      <c r="H1263" s="113"/>
      <c r="I1263" s="113"/>
      <c r="K1263" s="15"/>
      <c r="L1263" s="15"/>
      <c r="M1263" s="15">
        <f t="shared" si="57"/>
        <v>1</v>
      </c>
      <c r="N1263" s="15" t="str">
        <f t="shared" si="58"/>
        <v>-</v>
      </c>
      <c r="O1263" s="150">
        <f t="shared" si="59"/>
        <v>0</v>
      </c>
      <c r="P1263" s="15" t="str">
        <f>IF(COUNTIF('Personálie dobrovolníků '!U:X,N1263)&gt;0,"ANO","")</f>
        <v/>
      </c>
      <c r="Q1263" s="15"/>
    </row>
    <row r="1264" spans="2:17" s="25" customFormat="1" x14ac:dyDescent="0.3">
      <c r="B1264" s="15" t="str">
        <f>IF(A1264="","",VLOOKUP(A1264,Tabulka3[[Číslo smlouvy   u pravidelné činnosti]:[Příjmení]],3,0))</f>
        <v/>
      </c>
      <c r="C1264" s="15" t="str">
        <f>IF(A1264="","",VLOOKUP(A1264,Tabulka3[[Číslo smlouvy   u pravidelné činnosti]:[Příjmení]],4,0))</f>
        <v/>
      </c>
      <c r="F1264" s="94"/>
      <c r="H1264" s="113"/>
      <c r="I1264" s="113"/>
      <c r="K1264" s="15"/>
      <c r="L1264" s="15"/>
      <c r="M1264" s="15">
        <f t="shared" si="57"/>
        <v>1</v>
      </c>
      <c r="N1264" s="15" t="str">
        <f t="shared" si="58"/>
        <v>-</v>
      </c>
      <c r="O1264" s="150">
        <f t="shared" si="59"/>
        <v>0</v>
      </c>
      <c r="P1264" s="15" t="str">
        <f>IF(COUNTIF('Personálie dobrovolníků '!U:X,N1264)&gt;0,"ANO","")</f>
        <v/>
      </c>
      <c r="Q1264" s="15"/>
    </row>
    <row r="1265" spans="2:17" s="25" customFormat="1" x14ac:dyDescent="0.3">
      <c r="B1265" s="15" t="str">
        <f>IF(A1265="","",VLOOKUP(A1265,Tabulka3[[Číslo smlouvy   u pravidelné činnosti]:[Příjmení]],3,0))</f>
        <v/>
      </c>
      <c r="C1265" s="15" t="str">
        <f>IF(A1265="","",VLOOKUP(A1265,Tabulka3[[Číslo smlouvy   u pravidelné činnosti]:[Příjmení]],4,0))</f>
        <v/>
      </c>
      <c r="F1265" s="94"/>
      <c r="H1265" s="113"/>
      <c r="I1265" s="113"/>
      <c r="K1265" s="15"/>
      <c r="L1265" s="15"/>
      <c r="M1265" s="15">
        <f t="shared" si="57"/>
        <v>1</v>
      </c>
      <c r="N1265" s="15" t="str">
        <f t="shared" si="58"/>
        <v>-</v>
      </c>
      <c r="O1265" s="150">
        <f t="shared" si="59"/>
        <v>0</v>
      </c>
      <c r="P1265" s="15" t="str">
        <f>IF(COUNTIF('Personálie dobrovolníků '!U:X,N1265)&gt;0,"ANO","")</f>
        <v/>
      </c>
      <c r="Q1265" s="15"/>
    </row>
    <row r="1266" spans="2:17" s="25" customFormat="1" x14ac:dyDescent="0.3">
      <c r="B1266" s="15" t="str">
        <f>IF(A1266="","",VLOOKUP(A1266,Tabulka3[[Číslo smlouvy   u pravidelné činnosti]:[Příjmení]],3,0))</f>
        <v/>
      </c>
      <c r="C1266" s="15" t="str">
        <f>IF(A1266="","",VLOOKUP(A1266,Tabulka3[[Číslo smlouvy   u pravidelné činnosti]:[Příjmení]],4,0))</f>
        <v/>
      </c>
      <c r="F1266" s="94"/>
      <c r="H1266" s="113"/>
      <c r="I1266" s="113"/>
      <c r="K1266" s="15"/>
      <c r="L1266" s="15"/>
      <c r="M1266" s="15">
        <f t="shared" si="57"/>
        <v>1</v>
      </c>
      <c r="N1266" s="15" t="str">
        <f t="shared" si="58"/>
        <v>-</v>
      </c>
      <c r="O1266" s="150">
        <f t="shared" si="59"/>
        <v>0</v>
      </c>
      <c r="P1266" s="15" t="str">
        <f>IF(COUNTIF('Personálie dobrovolníků '!U:X,N1266)&gt;0,"ANO","")</f>
        <v/>
      </c>
      <c r="Q1266" s="15"/>
    </row>
    <row r="1267" spans="2:17" s="25" customFormat="1" x14ac:dyDescent="0.3">
      <c r="B1267" s="15" t="str">
        <f>IF(A1267="","",VLOOKUP(A1267,Tabulka3[[Číslo smlouvy   u pravidelné činnosti]:[Příjmení]],3,0))</f>
        <v/>
      </c>
      <c r="C1267" s="15" t="str">
        <f>IF(A1267="","",VLOOKUP(A1267,Tabulka3[[Číslo smlouvy   u pravidelné činnosti]:[Příjmení]],4,0))</f>
        <v/>
      </c>
      <c r="F1267" s="94"/>
      <c r="H1267" s="113"/>
      <c r="I1267" s="113"/>
      <c r="K1267" s="15"/>
      <c r="L1267" s="15"/>
      <c r="M1267" s="15">
        <f t="shared" si="57"/>
        <v>1</v>
      </c>
      <c r="N1267" s="15" t="str">
        <f t="shared" si="58"/>
        <v>-</v>
      </c>
      <c r="O1267" s="150">
        <f t="shared" si="59"/>
        <v>0</v>
      </c>
      <c r="P1267" s="15" t="str">
        <f>IF(COUNTIF('Personálie dobrovolníků '!U:X,N1267)&gt;0,"ANO","")</f>
        <v/>
      </c>
      <c r="Q1267" s="15"/>
    </row>
    <row r="1268" spans="2:17" s="25" customFormat="1" x14ac:dyDescent="0.3">
      <c r="B1268" s="15" t="str">
        <f>IF(A1268="","",VLOOKUP(A1268,Tabulka3[[Číslo smlouvy   u pravidelné činnosti]:[Příjmení]],3,0))</f>
        <v/>
      </c>
      <c r="C1268" s="15" t="str">
        <f>IF(A1268="","",VLOOKUP(A1268,Tabulka3[[Číslo smlouvy   u pravidelné činnosti]:[Příjmení]],4,0))</f>
        <v/>
      </c>
      <c r="F1268" s="94"/>
      <c r="H1268" s="113"/>
      <c r="I1268" s="113"/>
      <c r="K1268" s="15"/>
      <c r="L1268" s="15"/>
      <c r="M1268" s="15">
        <f t="shared" si="57"/>
        <v>1</v>
      </c>
      <c r="N1268" s="15" t="str">
        <f t="shared" si="58"/>
        <v>-</v>
      </c>
      <c r="O1268" s="150">
        <f t="shared" si="59"/>
        <v>0</v>
      </c>
      <c r="P1268" s="15" t="str">
        <f>IF(COUNTIF('Personálie dobrovolníků '!U:X,N1268)&gt;0,"ANO","")</f>
        <v/>
      </c>
      <c r="Q1268" s="15"/>
    </row>
    <row r="1269" spans="2:17" s="25" customFormat="1" x14ac:dyDescent="0.3">
      <c r="B1269" s="15" t="str">
        <f>IF(A1269="","",VLOOKUP(A1269,Tabulka3[[Číslo smlouvy   u pravidelné činnosti]:[Příjmení]],3,0))</f>
        <v/>
      </c>
      <c r="C1269" s="15" t="str">
        <f>IF(A1269="","",VLOOKUP(A1269,Tabulka3[[Číslo smlouvy   u pravidelné činnosti]:[Příjmení]],4,0))</f>
        <v/>
      </c>
      <c r="F1269" s="94"/>
      <c r="H1269" s="113"/>
      <c r="I1269" s="113"/>
      <c r="K1269" s="15"/>
      <c r="L1269" s="15"/>
      <c r="M1269" s="15">
        <f t="shared" si="57"/>
        <v>1</v>
      </c>
      <c r="N1269" s="15" t="str">
        <f t="shared" si="58"/>
        <v>-</v>
      </c>
      <c r="O1269" s="150">
        <f t="shared" si="59"/>
        <v>0</v>
      </c>
      <c r="P1269" s="15" t="str">
        <f>IF(COUNTIF('Personálie dobrovolníků '!U:X,N1269)&gt;0,"ANO","")</f>
        <v/>
      </c>
      <c r="Q1269" s="15"/>
    </row>
    <row r="1270" spans="2:17" s="25" customFormat="1" x14ac:dyDescent="0.3">
      <c r="B1270" s="15" t="str">
        <f>IF(A1270="","",VLOOKUP(A1270,Tabulka3[[Číslo smlouvy   u pravidelné činnosti]:[Příjmení]],3,0))</f>
        <v/>
      </c>
      <c r="C1270" s="15" t="str">
        <f>IF(A1270="","",VLOOKUP(A1270,Tabulka3[[Číslo smlouvy   u pravidelné činnosti]:[Příjmení]],4,0))</f>
        <v/>
      </c>
      <c r="F1270" s="94"/>
      <c r="H1270" s="113"/>
      <c r="I1270" s="113"/>
      <c r="K1270" s="15"/>
      <c r="L1270" s="15"/>
      <c r="M1270" s="15">
        <f t="shared" si="57"/>
        <v>1</v>
      </c>
      <c r="N1270" s="15" t="str">
        <f t="shared" si="58"/>
        <v>-</v>
      </c>
      <c r="O1270" s="150">
        <f t="shared" si="59"/>
        <v>0</v>
      </c>
      <c r="P1270" s="15" t="str">
        <f>IF(COUNTIF('Personálie dobrovolníků '!U:X,N1270)&gt;0,"ANO","")</f>
        <v/>
      </c>
      <c r="Q1270" s="15"/>
    </row>
    <row r="1271" spans="2:17" s="25" customFormat="1" x14ac:dyDescent="0.3">
      <c r="B1271" s="15" t="str">
        <f>IF(A1271="","",VLOOKUP(A1271,Tabulka3[[Číslo smlouvy   u pravidelné činnosti]:[Příjmení]],3,0))</f>
        <v/>
      </c>
      <c r="C1271" s="15" t="str">
        <f>IF(A1271="","",VLOOKUP(A1271,Tabulka3[[Číslo smlouvy   u pravidelné činnosti]:[Příjmení]],4,0))</f>
        <v/>
      </c>
      <c r="F1271" s="94"/>
      <c r="H1271" s="113"/>
      <c r="I1271" s="113"/>
      <c r="K1271" s="15"/>
      <c r="L1271" s="15"/>
      <c r="M1271" s="15">
        <f t="shared" si="57"/>
        <v>1</v>
      </c>
      <c r="N1271" s="15" t="str">
        <f t="shared" si="58"/>
        <v>-</v>
      </c>
      <c r="O1271" s="150">
        <f t="shared" si="59"/>
        <v>0</v>
      </c>
      <c r="P1271" s="15" t="str">
        <f>IF(COUNTIF('Personálie dobrovolníků '!U:X,N1271)&gt;0,"ANO","")</f>
        <v/>
      </c>
      <c r="Q1271" s="15"/>
    </row>
    <row r="1272" spans="2:17" s="25" customFormat="1" x14ac:dyDescent="0.3">
      <c r="B1272" s="15" t="str">
        <f>IF(A1272="","",VLOOKUP(A1272,Tabulka3[[Číslo smlouvy   u pravidelné činnosti]:[Příjmení]],3,0))</f>
        <v/>
      </c>
      <c r="C1272" s="15" t="str">
        <f>IF(A1272="","",VLOOKUP(A1272,Tabulka3[[Číslo smlouvy   u pravidelné činnosti]:[Příjmení]],4,0))</f>
        <v/>
      </c>
      <c r="F1272" s="94"/>
      <c r="H1272" s="113"/>
      <c r="I1272" s="113"/>
      <c r="K1272" s="15"/>
      <c r="L1272" s="15"/>
      <c r="M1272" s="15">
        <f t="shared" si="57"/>
        <v>1</v>
      </c>
      <c r="N1272" s="15" t="str">
        <f t="shared" si="58"/>
        <v>-</v>
      </c>
      <c r="O1272" s="150">
        <f t="shared" si="59"/>
        <v>0</v>
      </c>
      <c r="P1272" s="15" t="str">
        <f>IF(COUNTIF('Personálie dobrovolníků '!U:X,N1272)&gt;0,"ANO","")</f>
        <v/>
      </c>
      <c r="Q1272" s="15"/>
    </row>
    <row r="1273" spans="2:17" s="25" customFormat="1" x14ac:dyDescent="0.3">
      <c r="B1273" s="15" t="str">
        <f>IF(A1273="","",VLOOKUP(A1273,Tabulka3[[Číslo smlouvy   u pravidelné činnosti]:[Příjmení]],3,0))</f>
        <v/>
      </c>
      <c r="C1273" s="15" t="str">
        <f>IF(A1273="","",VLOOKUP(A1273,Tabulka3[[Číslo smlouvy   u pravidelné činnosti]:[Příjmení]],4,0))</f>
        <v/>
      </c>
      <c r="F1273" s="94"/>
      <c r="H1273" s="113"/>
      <c r="I1273" s="113"/>
      <c r="K1273" s="15"/>
      <c r="L1273" s="15"/>
      <c r="M1273" s="15">
        <f t="shared" si="57"/>
        <v>1</v>
      </c>
      <c r="N1273" s="15" t="str">
        <f t="shared" si="58"/>
        <v>-</v>
      </c>
      <c r="O1273" s="150">
        <f t="shared" si="59"/>
        <v>0</v>
      </c>
      <c r="P1273" s="15" t="str">
        <f>IF(COUNTIF('Personálie dobrovolníků '!U:X,N1273)&gt;0,"ANO","")</f>
        <v/>
      </c>
      <c r="Q1273" s="15"/>
    </row>
    <row r="1274" spans="2:17" s="25" customFormat="1" x14ac:dyDescent="0.3">
      <c r="B1274" s="15" t="str">
        <f>IF(A1274="","",VLOOKUP(A1274,Tabulka3[[Číslo smlouvy   u pravidelné činnosti]:[Příjmení]],3,0))</f>
        <v/>
      </c>
      <c r="C1274" s="15" t="str">
        <f>IF(A1274="","",VLOOKUP(A1274,Tabulka3[[Číslo smlouvy   u pravidelné činnosti]:[Příjmení]],4,0))</f>
        <v/>
      </c>
      <c r="F1274" s="94"/>
      <c r="H1274" s="113"/>
      <c r="I1274" s="113"/>
      <c r="K1274" s="15"/>
      <c r="L1274" s="15"/>
      <c r="M1274" s="15">
        <f t="shared" si="57"/>
        <v>1</v>
      </c>
      <c r="N1274" s="15" t="str">
        <f t="shared" si="58"/>
        <v>-</v>
      </c>
      <c r="O1274" s="150">
        <f t="shared" si="59"/>
        <v>0</v>
      </c>
      <c r="P1274" s="15" t="str">
        <f>IF(COUNTIF('Personálie dobrovolníků '!U:X,N1274)&gt;0,"ANO","")</f>
        <v/>
      </c>
      <c r="Q1274" s="15"/>
    </row>
    <row r="1275" spans="2:17" s="25" customFormat="1" x14ac:dyDescent="0.3">
      <c r="B1275" s="15" t="str">
        <f>IF(A1275="","",VLOOKUP(A1275,Tabulka3[[Číslo smlouvy   u pravidelné činnosti]:[Příjmení]],3,0))</f>
        <v/>
      </c>
      <c r="C1275" s="15" t="str">
        <f>IF(A1275="","",VLOOKUP(A1275,Tabulka3[[Číslo smlouvy   u pravidelné činnosti]:[Příjmení]],4,0))</f>
        <v/>
      </c>
      <c r="F1275" s="94"/>
      <c r="H1275" s="113"/>
      <c r="I1275" s="113"/>
      <c r="K1275" s="15"/>
      <c r="L1275" s="15"/>
      <c r="M1275" s="15">
        <f t="shared" si="57"/>
        <v>1</v>
      </c>
      <c r="N1275" s="15" t="str">
        <f t="shared" si="58"/>
        <v>-</v>
      </c>
      <c r="O1275" s="150">
        <f t="shared" si="59"/>
        <v>0</v>
      </c>
      <c r="P1275" s="15" t="str">
        <f>IF(COUNTIF('Personálie dobrovolníků '!U:X,N1275)&gt;0,"ANO","")</f>
        <v/>
      </c>
      <c r="Q1275" s="15"/>
    </row>
    <row r="1276" spans="2:17" s="25" customFormat="1" x14ac:dyDescent="0.3">
      <c r="B1276" s="15" t="str">
        <f>IF(A1276="","",VLOOKUP(A1276,Tabulka3[[Číslo smlouvy   u pravidelné činnosti]:[Příjmení]],3,0))</f>
        <v/>
      </c>
      <c r="C1276" s="15" t="str">
        <f>IF(A1276="","",VLOOKUP(A1276,Tabulka3[[Číslo smlouvy   u pravidelné činnosti]:[Příjmení]],4,0))</f>
        <v/>
      </c>
      <c r="F1276" s="94"/>
      <c r="H1276" s="113"/>
      <c r="I1276" s="113"/>
      <c r="K1276" s="15"/>
      <c r="L1276" s="15"/>
      <c r="M1276" s="15">
        <f t="shared" si="57"/>
        <v>1</v>
      </c>
      <c r="N1276" s="15" t="str">
        <f t="shared" si="58"/>
        <v>-</v>
      </c>
      <c r="O1276" s="150">
        <f t="shared" si="59"/>
        <v>0</v>
      </c>
      <c r="P1276" s="15" t="str">
        <f>IF(COUNTIF('Personálie dobrovolníků '!U:X,N1276)&gt;0,"ANO","")</f>
        <v/>
      </c>
      <c r="Q1276" s="15"/>
    </row>
    <row r="1277" spans="2:17" s="25" customFormat="1" x14ac:dyDescent="0.3">
      <c r="B1277" s="15" t="str">
        <f>IF(A1277="","",VLOOKUP(A1277,Tabulka3[[Číslo smlouvy   u pravidelné činnosti]:[Příjmení]],3,0))</f>
        <v/>
      </c>
      <c r="C1277" s="15" t="str">
        <f>IF(A1277="","",VLOOKUP(A1277,Tabulka3[[Číslo smlouvy   u pravidelné činnosti]:[Příjmení]],4,0))</f>
        <v/>
      </c>
      <c r="F1277" s="94"/>
      <c r="H1277" s="113"/>
      <c r="I1277" s="113"/>
      <c r="K1277" s="15"/>
      <c r="L1277" s="15"/>
      <c r="M1277" s="15">
        <f t="shared" si="57"/>
        <v>1</v>
      </c>
      <c r="N1277" s="15" t="str">
        <f t="shared" si="58"/>
        <v>-</v>
      </c>
      <c r="O1277" s="150">
        <f t="shared" si="59"/>
        <v>0</v>
      </c>
      <c r="P1277" s="15" t="str">
        <f>IF(COUNTIF('Personálie dobrovolníků '!U:X,N1277)&gt;0,"ANO","")</f>
        <v/>
      </c>
      <c r="Q1277" s="15"/>
    </row>
    <row r="1278" spans="2:17" s="25" customFormat="1" x14ac:dyDescent="0.3">
      <c r="B1278" s="15" t="str">
        <f>IF(A1278="","",VLOOKUP(A1278,Tabulka3[[Číslo smlouvy   u pravidelné činnosti]:[Příjmení]],3,0))</f>
        <v/>
      </c>
      <c r="C1278" s="15" t="str">
        <f>IF(A1278="","",VLOOKUP(A1278,Tabulka3[[Číslo smlouvy   u pravidelné činnosti]:[Příjmení]],4,0))</f>
        <v/>
      </c>
      <c r="F1278" s="94"/>
      <c r="H1278" s="113"/>
      <c r="I1278" s="113"/>
      <c r="K1278" s="15"/>
      <c r="L1278" s="15"/>
      <c r="M1278" s="15">
        <f t="shared" si="57"/>
        <v>1</v>
      </c>
      <c r="N1278" s="15" t="str">
        <f t="shared" si="58"/>
        <v>-</v>
      </c>
      <c r="O1278" s="150">
        <f t="shared" si="59"/>
        <v>0</v>
      </c>
      <c r="P1278" s="15" t="str">
        <f>IF(COUNTIF('Personálie dobrovolníků '!U:X,N1278)&gt;0,"ANO","")</f>
        <v/>
      </c>
      <c r="Q1278" s="15"/>
    </row>
    <row r="1279" spans="2:17" s="25" customFormat="1" x14ac:dyDescent="0.3">
      <c r="B1279" s="15" t="str">
        <f>IF(A1279="","",VLOOKUP(A1279,Tabulka3[[Číslo smlouvy   u pravidelné činnosti]:[Příjmení]],3,0))</f>
        <v/>
      </c>
      <c r="C1279" s="15" t="str">
        <f>IF(A1279="","",VLOOKUP(A1279,Tabulka3[[Číslo smlouvy   u pravidelné činnosti]:[Příjmení]],4,0))</f>
        <v/>
      </c>
      <c r="F1279" s="94"/>
      <c r="H1279" s="113"/>
      <c r="I1279" s="113"/>
      <c r="K1279" s="15"/>
      <c r="L1279" s="15"/>
      <c r="M1279" s="15">
        <f t="shared" si="57"/>
        <v>1</v>
      </c>
      <c r="N1279" s="15" t="str">
        <f t="shared" si="58"/>
        <v>-</v>
      </c>
      <c r="O1279" s="150">
        <f t="shared" si="59"/>
        <v>0</v>
      </c>
      <c r="P1279" s="15" t="str">
        <f>IF(COUNTIF('Personálie dobrovolníků '!U:X,N1279)&gt;0,"ANO","")</f>
        <v/>
      </c>
      <c r="Q1279" s="15"/>
    </row>
    <row r="1280" spans="2:17" s="25" customFormat="1" x14ac:dyDescent="0.3">
      <c r="B1280" s="15" t="str">
        <f>IF(A1280="","",VLOOKUP(A1280,Tabulka3[[Číslo smlouvy   u pravidelné činnosti]:[Příjmení]],3,0))</f>
        <v/>
      </c>
      <c r="C1280" s="15" t="str">
        <f>IF(A1280="","",VLOOKUP(A1280,Tabulka3[[Číslo smlouvy   u pravidelné činnosti]:[Příjmení]],4,0))</f>
        <v/>
      </c>
      <c r="F1280" s="94"/>
      <c r="H1280" s="113"/>
      <c r="I1280" s="113"/>
      <c r="K1280" s="15"/>
      <c r="L1280" s="15"/>
      <c r="M1280" s="15">
        <f t="shared" si="57"/>
        <v>1</v>
      </c>
      <c r="N1280" s="15" t="str">
        <f t="shared" si="58"/>
        <v>-</v>
      </c>
      <c r="O1280" s="150">
        <f t="shared" si="59"/>
        <v>0</v>
      </c>
      <c r="P1280" s="15" t="str">
        <f>IF(COUNTIF('Personálie dobrovolníků '!U:X,N1280)&gt;0,"ANO","")</f>
        <v/>
      </c>
      <c r="Q1280" s="15"/>
    </row>
    <row r="1281" spans="2:17" s="25" customFormat="1" x14ac:dyDescent="0.3">
      <c r="B1281" s="15" t="str">
        <f>IF(A1281="","",VLOOKUP(A1281,Tabulka3[[Číslo smlouvy   u pravidelné činnosti]:[Příjmení]],3,0))</f>
        <v/>
      </c>
      <c r="C1281" s="15" t="str">
        <f>IF(A1281="","",VLOOKUP(A1281,Tabulka3[[Číslo smlouvy   u pravidelné činnosti]:[Příjmení]],4,0))</f>
        <v/>
      </c>
      <c r="F1281" s="94"/>
      <c r="H1281" s="113"/>
      <c r="I1281" s="113"/>
      <c r="K1281" s="15"/>
      <c r="L1281" s="15"/>
      <c r="M1281" s="15">
        <f t="shared" si="57"/>
        <v>1</v>
      </c>
      <c r="N1281" s="15" t="str">
        <f t="shared" si="58"/>
        <v>-</v>
      </c>
      <c r="O1281" s="150">
        <f t="shared" si="59"/>
        <v>0</v>
      </c>
      <c r="P1281" s="15" t="str">
        <f>IF(COUNTIF('Personálie dobrovolníků '!U:X,N1281)&gt;0,"ANO","")</f>
        <v/>
      </c>
      <c r="Q1281" s="15"/>
    </row>
    <row r="1282" spans="2:17" s="25" customFormat="1" x14ac:dyDescent="0.3">
      <c r="B1282" s="15" t="str">
        <f>IF(A1282="","",VLOOKUP(A1282,Tabulka3[[Číslo smlouvy   u pravidelné činnosti]:[Příjmení]],3,0))</f>
        <v/>
      </c>
      <c r="C1282" s="15" t="str">
        <f>IF(A1282="","",VLOOKUP(A1282,Tabulka3[[Číslo smlouvy   u pravidelné činnosti]:[Příjmení]],4,0))</f>
        <v/>
      </c>
      <c r="F1282" s="94"/>
      <c r="H1282" s="113"/>
      <c r="I1282" s="113"/>
      <c r="K1282" s="15"/>
      <c r="L1282" s="15"/>
      <c r="M1282" s="15">
        <f t="shared" si="57"/>
        <v>1</v>
      </c>
      <c r="N1282" s="15" t="str">
        <f t="shared" si="58"/>
        <v>-</v>
      </c>
      <c r="O1282" s="150">
        <f t="shared" si="59"/>
        <v>0</v>
      </c>
      <c r="P1282" s="15" t="str">
        <f>IF(COUNTIF('Personálie dobrovolníků '!U:X,N1282)&gt;0,"ANO","")</f>
        <v/>
      </c>
      <c r="Q1282" s="15"/>
    </row>
    <row r="1283" spans="2:17" s="25" customFormat="1" x14ac:dyDescent="0.3">
      <c r="B1283" s="15" t="str">
        <f>IF(A1283="","",VLOOKUP(A1283,Tabulka3[[Číslo smlouvy   u pravidelné činnosti]:[Příjmení]],3,0))</f>
        <v/>
      </c>
      <c r="C1283" s="15" t="str">
        <f>IF(A1283="","",VLOOKUP(A1283,Tabulka3[[Číslo smlouvy   u pravidelné činnosti]:[Příjmení]],4,0))</f>
        <v/>
      </c>
      <c r="F1283" s="94"/>
      <c r="H1283" s="113"/>
      <c r="I1283" s="113"/>
      <c r="K1283" s="15"/>
      <c r="L1283" s="15"/>
      <c r="M1283" s="15">
        <f t="shared" si="57"/>
        <v>1</v>
      </c>
      <c r="N1283" s="15" t="str">
        <f t="shared" si="58"/>
        <v>-</v>
      </c>
      <c r="O1283" s="150">
        <f t="shared" si="59"/>
        <v>0</v>
      </c>
      <c r="P1283" s="15" t="str">
        <f>IF(COUNTIF('Personálie dobrovolníků '!U:X,N1283)&gt;0,"ANO","")</f>
        <v/>
      </c>
      <c r="Q1283" s="15"/>
    </row>
    <row r="1284" spans="2:17" s="25" customFormat="1" x14ac:dyDescent="0.3">
      <c r="B1284" s="15" t="str">
        <f>IF(A1284="","",VLOOKUP(A1284,Tabulka3[[Číslo smlouvy   u pravidelné činnosti]:[Příjmení]],3,0))</f>
        <v/>
      </c>
      <c r="C1284" s="15" t="str">
        <f>IF(A1284="","",VLOOKUP(A1284,Tabulka3[[Číslo smlouvy   u pravidelné činnosti]:[Příjmení]],4,0))</f>
        <v/>
      </c>
      <c r="F1284" s="94"/>
      <c r="H1284" s="113"/>
      <c r="I1284" s="113"/>
      <c r="K1284" s="15"/>
      <c r="L1284" s="15"/>
      <c r="M1284" s="15">
        <f t="shared" ref="M1284:M1347" si="60">IF(OR(
   AND($H1284=$K$12, $I1284=$L$4),
   AND($H1284=$K$12, $I1284=$L$5),
   AND($H1284=$K$12, $I1284=$L$6),
   AND($H1284=$K$12, $I1284=$L$7),
   AND($H1284=$K$11, $I1284=$L$4),
   AND($H1284=$K$11, $I1284=$L$5),
   AND($H1284=$K$11, $I1284=$L$6),
   AND($H1284=$K$11, $I1284=$L$7),
   AND($H1284=$K$5, $I1284=$L$5),
   AND($H1284=$K$6, $I1284=$L$4),
   AND($H1284=$K$6, $I1284=$L$5),
   AND($H1284=$K$6, $I1284=$L$7),
   AND($H1284=$K$4, $I1284=$L$6),
), 0, 1)</f>
        <v>1</v>
      </c>
      <c r="N1284" s="15" t="str">
        <f t="shared" ref="N1284:N1347" si="61">A1284 &amp; "-" &amp; J1284</f>
        <v>-</v>
      </c>
      <c r="O1284" s="150">
        <f t="shared" ref="O1284:O1347" si="62">IF(AND(M1284&lt;&gt;0, P1284="ANO"), 1, 0)</f>
        <v>0</v>
      </c>
      <c r="P1284" s="15" t="str">
        <f>IF(COUNTIF('Personálie dobrovolníků '!U:X,N1284)&gt;0,"ANO","")</f>
        <v/>
      </c>
      <c r="Q1284" s="15"/>
    </row>
    <row r="1285" spans="2:17" s="25" customFormat="1" x14ac:dyDescent="0.3">
      <c r="B1285" s="15" t="str">
        <f>IF(A1285="","",VLOOKUP(A1285,Tabulka3[[Číslo smlouvy   u pravidelné činnosti]:[Příjmení]],3,0))</f>
        <v/>
      </c>
      <c r="C1285" s="15" t="str">
        <f>IF(A1285="","",VLOOKUP(A1285,Tabulka3[[Číslo smlouvy   u pravidelné činnosti]:[Příjmení]],4,0))</f>
        <v/>
      </c>
      <c r="F1285" s="94"/>
      <c r="H1285" s="113"/>
      <c r="I1285" s="113"/>
      <c r="K1285" s="15"/>
      <c r="L1285" s="15"/>
      <c r="M1285" s="15">
        <f t="shared" si="60"/>
        <v>1</v>
      </c>
      <c r="N1285" s="15" t="str">
        <f t="shared" si="61"/>
        <v>-</v>
      </c>
      <c r="O1285" s="150">
        <f t="shared" si="62"/>
        <v>0</v>
      </c>
      <c r="P1285" s="15" t="str">
        <f>IF(COUNTIF('Personálie dobrovolníků '!U:X,N1285)&gt;0,"ANO","")</f>
        <v/>
      </c>
      <c r="Q1285" s="15"/>
    </row>
    <row r="1286" spans="2:17" s="25" customFormat="1" x14ac:dyDescent="0.3">
      <c r="B1286" s="15" t="str">
        <f>IF(A1286="","",VLOOKUP(A1286,Tabulka3[[Číslo smlouvy   u pravidelné činnosti]:[Příjmení]],3,0))</f>
        <v/>
      </c>
      <c r="C1286" s="15" t="str">
        <f>IF(A1286="","",VLOOKUP(A1286,Tabulka3[[Číslo smlouvy   u pravidelné činnosti]:[Příjmení]],4,0))</f>
        <v/>
      </c>
      <c r="F1286" s="94"/>
      <c r="H1286" s="113"/>
      <c r="I1286" s="113"/>
      <c r="K1286" s="15"/>
      <c r="L1286" s="15"/>
      <c r="M1286" s="15">
        <f t="shared" si="60"/>
        <v>1</v>
      </c>
      <c r="N1286" s="15" t="str">
        <f t="shared" si="61"/>
        <v>-</v>
      </c>
      <c r="O1286" s="150">
        <f t="shared" si="62"/>
        <v>0</v>
      </c>
      <c r="P1286" s="15" t="str">
        <f>IF(COUNTIF('Personálie dobrovolníků '!U:X,N1286)&gt;0,"ANO","")</f>
        <v/>
      </c>
      <c r="Q1286" s="15"/>
    </row>
    <row r="1287" spans="2:17" s="25" customFormat="1" x14ac:dyDescent="0.3">
      <c r="B1287" s="15" t="str">
        <f>IF(A1287="","",VLOOKUP(A1287,Tabulka3[[Číslo smlouvy   u pravidelné činnosti]:[Příjmení]],3,0))</f>
        <v/>
      </c>
      <c r="C1287" s="15" t="str">
        <f>IF(A1287="","",VLOOKUP(A1287,Tabulka3[[Číslo smlouvy   u pravidelné činnosti]:[Příjmení]],4,0))</f>
        <v/>
      </c>
      <c r="F1287" s="94"/>
      <c r="H1287" s="113"/>
      <c r="I1287" s="113"/>
      <c r="K1287" s="15"/>
      <c r="L1287" s="15"/>
      <c r="M1287" s="15">
        <f t="shared" si="60"/>
        <v>1</v>
      </c>
      <c r="N1287" s="15" t="str">
        <f t="shared" si="61"/>
        <v>-</v>
      </c>
      <c r="O1287" s="150">
        <f t="shared" si="62"/>
        <v>0</v>
      </c>
      <c r="P1287" s="15" t="str">
        <f>IF(COUNTIF('Personálie dobrovolníků '!U:X,N1287)&gt;0,"ANO","")</f>
        <v/>
      </c>
      <c r="Q1287" s="15"/>
    </row>
    <row r="1288" spans="2:17" s="25" customFormat="1" x14ac:dyDescent="0.3">
      <c r="B1288" s="15" t="str">
        <f>IF(A1288="","",VLOOKUP(A1288,Tabulka3[[Číslo smlouvy   u pravidelné činnosti]:[Příjmení]],3,0))</f>
        <v/>
      </c>
      <c r="C1288" s="15" t="str">
        <f>IF(A1288="","",VLOOKUP(A1288,Tabulka3[[Číslo smlouvy   u pravidelné činnosti]:[Příjmení]],4,0))</f>
        <v/>
      </c>
      <c r="F1288" s="94"/>
      <c r="H1288" s="113"/>
      <c r="I1288" s="113"/>
      <c r="K1288" s="15"/>
      <c r="L1288" s="15"/>
      <c r="M1288" s="15">
        <f t="shared" si="60"/>
        <v>1</v>
      </c>
      <c r="N1288" s="15" t="str">
        <f t="shared" si="61"/>
        <v>-</v>
      </c>
      <c r="O1288" s="150">
        <f t="shared" si="62"/>
        <v>0</v>
      </c>
      <c r="P1288" s="15" t="str">
        <f>IF(COUNTIF('Personálie dobrovolníků '!U:X,N1288)&gt;0,"ANO","")</f>
        <v/>
      </c>
      <c r="Q1288" s="15"/>
    </row>
    <row r="1289" spans="2:17" s="25" customFormat="1" x14ac:dyDescent="0.3">
      <c r="B1289" s="15" t="str">
        <f>IF(A1289="","",VLOOKUP(A1289,Tabulka3[[Číslo smlouvy   u pravidelné činnosti]:[Příjmení]],3,0))</f>
        <v/>
      </c>
      <c r="C1289" s="15" t="str">
        <f>IF(A1289="","",VLOOKUP(A1289,Tabulka3[[Číslo smlouvy   u pravidelné činnosti]:[Příjmení]],4,0))</f>
        <v/>
      </c>
      <c r="F1289" s="94"/>
      <c r="H1289" s="113"/>
      <c r="I1289" s="113"/>
      <c r="K1289" s="15"/>
      <c r="L1289" s="15"/>
      <c r="M1289" s="15">
        <f t="shared" si="60"/>
        <v>1</v>
      </c>
      <c r="N1289" s="15" t="str">
        <f t="shared" si="61"/>
        <v>-</v>
      </c>
      <c r="O1289" s="150">
        <f t="shared" si="62"/>
        <v>0</v>
      </c>
      <c r="P1289" s="15" t="str">
        <f>IF(COUNTIF('Personálie dobrovolníků '!U:X,N1289)&gt;0,"ANO","")</f>
        <v/>
      </c>
      <c r="Q1289" s="15"/>
    </row>
    <row r="1290" spans="2:17" s="25" customFormat="1" x14ac:dyDescent="0.3">
      <c r="B1290" s="15" t="str">
        <f>IF(A1290="","",VLOOKUP(A1290,Tabulka3[[Číslo smlouvy   u pravidelné činnosti]:[Příjmení]],3,0))</f>
        <v/>
      </c>
      <c r="C1290" s="15" t="str">
        <f>IF(A1290="","",VLOOKUP(A1290,Tabulka3[[Číslo smlouvy   u pravidelné činnosti]:[Příjmení]],4,0))</f>
        <v/>
      </c>
      <c r="F1290" s="94"/>
      <c r="H1290" s="113"/>
      <c r="I1290" s="113"/>
      <c r="K1290" s="15"/>
      <c r="L1290" s="15"/>
      <c r="M1290" s="15">
        <f t="shared" si="60"/>
        <v>1</v>
      </c>
      <c r="N1290" s="15" t="str">
        <f t="shared" si="61"/>
        <v>-</v>
      </c>
      <c r="O1290" s="150">
        <f t="shared" si="62"/>
        <v>0</v>
      </c>
      <c r="P1290" s="15" t="str">
        <f>IF(COUNTIF('Personálie dobrovolníků '!U:X,N1290)&gt;0,"ANO","")</f>
        <v/>
      </c>
      <c r="Q1290" s="15"/>
    </row>
    <row r="1291" spans="2:17" s="25" customFormat="1" x14ac:dyDescent="0.3">
      <c r="B1291" s="15" t="str">
        <f>IF(A1291="","",VLOOKUP(A1291,Tabulka3[[Číslo smlouvy   u pravidelné činnosti]:[Příjmení]],3,0))</f>
        <v/>
      </c>
      <c r="C1291" s="15" t="str">
        <f>IF(A1291="","",VLOOKUP(A1291,Tabulka3[[Číslo smlouvy   u pravidelné činnosti]:[Příjmení]],4,0))</f>
        <v/>
      </c>
      <c r="F1291" s="94"/>
      <c r="H1291" s="113"/>
      <c r="I1291" s="113"/>
      <c r="K1291" s="15"/>
      <c r="L1291" s="15"/>
      <c r="M1291" s="15">
        <f t="shared" si="60"/>
        <v>1</v>
      </c>
      <c r="N1291" s="15" t="str">
        <f t="shared" si="61"/>
        <v>-</v>
      </c>
      <c r="O1291" s="150">
        <f t="shared" si="62"/>
        <v>0</v>
      </c>
      <c r="P1291" s="15" t="str">
        <f>IF(COUNTIF('Personálie dobrovolníků '!U:X,N1291)&gt;0,"ANO","")</f>
        <v/>
      </c>
      <c r="Q1291" s="15"/>
    </row>
    <row r="1292" spans="2:17" s="25" customFormat="1" x14ac:dyDescent="0.3">
      <c r="B1292" s="15" t="str">
        <f>IF(A1292="","",VLOOKUP(A1292,Tabulka3[[Číslo smlouvy   u pravidelné činnosti]:[Příjmení]],3,0))</f>
        <v/>
      </c>
      <c r="C1292" s="15" t="str">
        <f>IF(A1292="","",VLOOKUP(A1292,Tabulka3[[Číslo smlouvy   u pravidelné činnosti]:[Příjmení]],4,0))</f>
        <v/>
      </c>
      <c r="F1292" s="94"/>
      <c r="H1292" s="113"/>
      <c r="I1292" s="113"/>
      <c r="K1292" s="15"/>
      <c r="L1292" s="15"/>
      <c r="M1292" s="15">
        <f t="shared" si="60"/>
        <v>1</v>
      </c>
      <c r="N1292" s="15" t="str">
        <f t="shared" si="61"/>
        <v>-</v>
      </c>
      <c r="O1292" s="150">
        <f t="shared" si="62"/>
        <v>0</v>
      </c>
      <c r="P1292" s="15" t="str">
        <f>IF(COUNTIF('Personálie dobrovolníků '!U:X,N1292)&gt;0,"ANO","")</f>
        <v/>
      </c>
      <c r="Q1292" s="15"/>
    </row>
    <row r="1293" spans="2:17" s="25" customFormat="1" x14ac:dyDescent="0.3">
      <c r="B1293" s="15" t="str">
        <f>IF(A1293="","",VLOOKUP(A1293,Tabulka3[[Číslo smlouvy   u pravidelné činnosti]:[Příjmení]],3,0))</f>
        <v/>
      </c>
      <c r="C1293" s="15" t="str">
        <f>IF(A1293="","",VLOOKUP(A1293,Tabulka3[[Číslo smlouvy   u pravidelné činnosti]:[Příjmení]],4,0))</f>
        <v/>
      </c>
      <c r="F1293" s="94"/>
      <c r="H1293" s="113"/>
      <c r="I1293" s="113"/>
      <c r="K1293" s="15"/>
      <c r="L1293" s="15"/>
      <c r="M1293" s="15">
        <f t="shared" si="60"/>
        <v>1</v>
      </c>
      <c r="N1293" s="15" t="str">
        <f t="shared" si="61"/>
        <v>-</v>
      </c>
      <c r="O1293" s="150">
        <f t="shared" si="62"/>
        <v>0</v>
      </c>
      <c r="P1293" s="15" t="str">
        <f>IF(COUNTIF('Personálie dobrovolníků '!U:X,N1293)&gt;0,"ANO","")</f>
        <v/>
      </c>
      <c r="Q1293" s="15"/>
    </row>
    <row r="1294" spans="2:17" s="25" customFormat="1" x14ac:dyDescent="0.3">
      <c r="B1294" s="15" t="str">
        <f>IF(A1294="","",VLOOKUP(A1294,Tabulka3[[Číslo smlouvy   u pravidelné činnosti]:[Příjmení]],3,0))</f>
        <v/>
      </c>
      <c r="C1294" s="15" t="str">
        <f>IF(A1294="","",VLOOKUP(A1294,Tabulka3[[Číslo smlouvy   u pravidelné činnosti]:[Příjmení]],4,0))</f>
        <v/>
      </c>
      <c r="F1294" s="94"/>
      <c r="H1294" s="113"/>
      <c r="I1294" s="113"/>
      <c r="K1294" s="15"/>
      <c r="L1294" s="15"/>
      <c r="M1294" s="15">
        <f t="shared" si="60"/>
        <v>1</v>
      </c>
      <c r="N1294" s="15" t="str">
        <f t="shared" si="61"/>
        <v>-</v>
      </c>
      <c r="O1294" s="150">
        <f t="shared" si="62"/>
        <v>0</v>
      </c>
      <c r="P1294" s="15" t="str">
        <f>IF(COUNTIF('Personálie dobrovolníků '!U:X,N1294)&gt;0,"ANO","")</f>
        <v/>
      </c>
      <c r="Q1294" s="15"/>
    </row>
    <row r="1295" spans="2:17" s="25" customFormat="1" x14ac:dyDescent="0.3">
      <c r="B1295" s="15" t="str">
        <f>IF(A1295="","",VLOOKUP(A1295,Tabulka3[[Číslo smlouvy   u pravidelné činnosti]:[Příjmení]],3,0))</f>
        <v/>
      </c>
      <c r="C1295" s="15" t="str">
        <f>IF(A1295="","",VLOOKUP(A1295,Tabulka3[[Číslo smlouvy   u pravidelné činnosti]:[Příjmení]],4,0))</f>
        <v/>
      </c>
      <c r="F1295" s="94"/>
      <c r="H1295" s="113"/>
      <c r="I1295" s="113"/>
      <c r="K1295" s="15"/>
      <c r="L1295" s="15"/>
      <c r="M1295" s="15">
        <f t="shared" si="60"/>
        <v>1</v>
      </c>
      <c r="N1295" s="15" t="str">
        <f t="shared" si="61"/>
        <v>-</v>
      </c>
      <c r="O1295" s="150">
        <f t="shared" si="62"/>
        <v>0</v>
      </c>
      <c r="P1295" s="15" t="str">
        <f>IF(COUNTIF('Personálie dobrovolníků '!U:X,N1295)&gt;0,"ANO","")</f>
        <v/>
      </c>
      <c r="Q1295" s="15"/>
    </row>
    <row r="1296" spans="2:17" s="25" customFormat="1" x14ac:dyDescent="0.3">
      <c r="B1296" s="15" t="str">
        <f>IF(A1296="","",VLOOKUP(A1296,Tabulka3[[Číslo smlouvy   u pravidelné činnosti]:[Příjmení]],3,0))</f>
        <v/>
      </c>
      <c r="C1296" s="15" t="str">
        <f>IF(A1296="","",VLOOKUP(A1296,Tabulka3[[Číslo smlouvy   u pravidelné činnosti]:[Příjmení]],4,0))</f>
        <v/>
      </c>
      <c r="F1296" s="94"/>
      <c r="H1296" s="113"/>
      <c r="I1296" s="113"/>
      <c r="K1296" s="15"/>
      <c r="L1296" s="15"/>
      <c r="M1296" s="15">
        <f t="shared" si="60"/>
        <v>1</v>
      </c>
      <c r="N1296" s="15" t="str">
        <f t="shared" si="61"/>
        <v>-</v>
      </c>
      <c r="O1296" s="150">
        <f t="shared" si="62"/>
        <v>0</v>
      </c>
      <c r="P1296" s="15" t="str">
        <f>IF(COUNTIF('Personálie dobrovolníků '!U:X,N1296)&gt;0,"ANO","")</f>
        <v/>
      </c>
      <c r="Q1296" s="15"/>
    </row>
    <row r="1297" spans="2:17" s="25" customFormat="1" x14ac:dyDescent="0.3">
      <c r="B1297" s="15" t="str">
        <f>IF(A1297="","",VLOOKUP(A1297,Tabulka3[[Číslo smlouvy   u pravidelné činnosti]:[Příjmení]],3,0))</f>
        <v/>
      </c>
      <c r="C1297" s="15" t="str">
        <f>IF(A1297="","",VLOOKUP(A1297,Tabulka3[[Číslo smlouvy   u pravidelné činnosti]:[Příjmení]],4,0))</f>
        <v/>
      </c>
      <c r="F1297" s="94"/>
      <c r="H1297" s="113"/>
      <c r="I1297" s="113"/>
      <c r="K1297" s="15"/>
      <c r="L1297" s="15"/>
      <c r="M1297" s="15">
        <f t="shared" si="60"/>
        <v>1</v>
      </c>
      <c r="N1297" s="15" t="str">
        <f t="shared" si="61"/>
        <v>-</v>
      </c>
      <c r="O1297" s="150">
        <f t="shared" si="62"/>
        <v>0</v>
      </c>
      <c r="P1297" s="15" t="str">
        <f>IF(COUNTIF('Personálie dobrovolníků '!U:X,N1297)&gt;0,"ANO","")</f>
        <v/>
      </c>
      <c r="Q1297" s="15"/>
    </row>
    <row r="1298" spans="2:17" s="25" customFormat="1" x14ac:dyDescent="0.3">
      <c r="B1298" s="15" t="str">
        <f>IF(A1298="","",VLOOKUP(A1298,Tabulka3[[Číslo smlouvy   u pravidelné činnosti]:[Příjmení]],3,0))</f>
        <v/>
      </c>
      <c r="C1298" s="15" t="str">
        <f>IF(A1298="","",VLOOKUP(A1298,Tabulka3[[Číslo smlouvy   u pravidelné činnosti]:[Příjmení]],4,0))</f>
        <v/>
      </c>
      <c r="F1298" s="94"/>
      <c r="H1298" s="113"/>
      <c r="I1298" s="113"/>
      <c r="K1298" s="15"/>
      <c r="L1298" s="15"/>
      <c r="M1298" s="15">
        <f t="shared" si="60"/>
        <v>1</v>
      </c>
      <c r="N1298" s="15" t="str">
        <f t="shared" si="61"/>
        <v>-</v>
      </c>
      <c r="O1298" s="150">
        <f t="shared" si="62"/>
        <v>0</v>
      </c>
      <c r="P1298" s="15" t="str">
        <f>IF(COUNTIF('Personálie dobrovolníků '!U:X,N1298)&gt;0,"ANO","")</f>
        <v/>
      </c>
      <c r="Q1298" s="15"/>
    </row>
    <row r="1299" spans="2:17" s="25" customFormat="1" x14ac:dyDescent="0.3">
      <c r="B1299" s="15" t="str">
        <f>IF(A1299="","",VLOOKUP(A1299,Tabulka3[[Číslo smlouvy   u pravidelné činnosti]:[Příjmení]],3,0))</f>
        <v/>
      </c>
      <c r="C1299" s="15" t="str">
        <f>IF(A1299="","",VLOOKUP(A1299,Tabulka3[[Číslo smlouvy   u pravidelné činnosti]:[Příjmení]],4,0))</f>
        <v/>
      </c>
      <c r="F1299" s="94"/>
      <c r="H1299" s="113"/>
      <c r="I1299" s="113"/>
      <c r="K1299" s="15"/>
      <c r="L1299" s="15"/>
      <c r="M1299" s="15">
        <f t="shared" si="60"/>
        <v>1</v>
      </c>
      <c r="N1299" s="15" t="str">
        <f t="shared" si="61"/>
        <v>-</v>
      </c>
      <c r="O1299" s="150">
        <f t="shared" si="62"/>
        <v>0</v>
      </c>
      <c r="P1299" s="15" t="str">
        <f>IF(COUNTIF('Personálie dobrovolníků '!U:X,N1299)&gt;0,"ANO","")</f>
        <v/>
      </c>
      <c r="Q1299" s="15"/>
    </row>
    <row r="1300" spans="2:17" s="25" customFormat="1" x14ac:dyDescent="0.3">
      <c r="B1300" s="15" t="str">
        <f>IF(A1300="","",VLOOKUP(A1300,Tabulka3[[Číslo smlouvy   u pravidelné činnosti]:[Příjmení]],3,0))</f>
        <v/>
      </c>
      <c r="C1300" s="15" t="str">
        <f>IF(A1300="","",VLOOKUP(A1300,Tabulka3[[Číslo smlouvy   u pravidelné činnosti]:[Příjmení]],4,0))</f>
        <v/>
      </c>
      <c r="F1300" s="94"/>
      <c r="H1300" s="113"/>
      <c r="I1300" s="113"/>
      <c r="K1300" s="15"/>
      <c r="L1300" s="15"/>
      <c r="M1300" s="15">
        <f t="shared" si="60"/>
        <v>1</v>
      </c>
      <c r="N1300" s="15" t="str">
        <f t="shared" si="61"/>
        <v>-</v>
      </c>
      <c r="O1300" s="150">
        <f t="shared" si="62"/>
        <v>0</v>
      </c>
      <c r="P1300" s="15" t="str">
        <f>IF(COUNTIF('Personálie dobrovolníků '!U:X,N1300)&gt;0,"ANO","")</f>
        <v/>
      </c>
      <c r="Q1300" s="15"/>
    </row>
    <row r="1301" spans="2:17" s="25" customFormat="1" x14ac:dyDescent="0.3">
      <c r="B1301" s="15" t="str">
        <f>IF(A1301="","",VLOOKUP(A1301,Tabulka3[[Číslo smlouvy   u pravidelné činnosti]:[Příjmení]],3,0))</f>
        <v/>
      </c>
      <c r="C1301" s="15" t="str">
        <f>IF(A1301="","",VLOOKUP(A1301,Tabulka3[[Číslo smlouvy   u pravidelné činnosti]:[Příjmení]],4,0))</f>
        <v/>
      </c>
      <c r="F1301" s="94"/>
      <c r="H1301" s="113"/>
      <c r="I1301" s="113"/>
      <c r="K1301" s="15"/>
      <c r="L1301" s="15"/>
      <c r="M1301" s="15">
        <f t="shared" si="60"/>
        <v>1</v>
      </c>
      <c r="N1301" s="15" t="str">
        <f t="shared" si="61"/>
        <v>-</v>
      </c>
      <c r="O1301" s="150">
        <f t="shared" si="62"/>
        <v>0</v>
      </c>
      <c r="P1301" s="15" t="str">
        <f>IF(COUNTIF('Personálie dobrovolníků '!U:X,N1301)&gt;0,"ANO","")</f>
        <v/>
      </c>
      <c r="Q1301" s="15"/>
    </row>
    <row r="1302" spans="2:17" s="25" customFormat="1" x14ac:dyDescent="0.3">
      <c r="B1302" s="15" t="str">
        <f>IF(A1302="","",VLOOKUP(A1302,Tabulka3[[Číslo smlouvy   u pravidelné činnosti]:[Příjmení]],3,0))</f>
        <v/>
      </c>
      <c r="C1302" s="15" t="str">
        <f>IF(A1302="","",VLOOKUP(A1302,Tabulka3[[Číslo smlouvy   u pravidelné činnosti]:[Příjmení]],4,0))</f>
        <v/>
      </c>
      <c r="F1302" s="94"/>
      <c r="H1302" s="113"/>
      <c r="I1302" s="113"/>
      <c r="K1302" s="15"/>
      <c r="L1302" s="15"/>
      <c r="M1302" s="15">
        <f t="shared" si="60"/>
        <v>1</v>
      </c>
      <c r="N1302" s="15" t="str">
        <f t="shared" si="61"/>
        <v>-</v>
      </c>
      <c r="O1302" s="150">
        <f t="shared" si="62"/>
        <v>0</v>
      </c>
      <c r="P1302" s="15" t="str">
        <f>IF(COUNTIF('Personálie dobrovolníků '!U:X,N1302)&gt;0,"ANO","")</f>
        <v/>
      </c>
      <c r="Q1302" s="15"/>
    </row>
    <row r="1303" spans="2:17" s="25" customFormat="1" x14ac:dyDescent="0.3">
      <c r="B1303" s="15" t="str">
        <f>IF(A1303="","",VLOOKUP(A1303,Tabulka3[[Číslo smlouvy   u pravidelné činnosti]:[Příjmení]],3,0))</f>
        <v/>
      </c>
      <c r="C1303" s="15" t="str">
        <f>IF(A1303="","",VLOOKUP(A1303,Tabulka3[[Číslo smlouvy   u pravidelné činnosti]:[Příjmení]],4,0))</f>
        <v/>
      </c>
      <c r="F1303" s="94"/>
      <c r="H1303" s="113"/>
      <c r="I1303" s="113"/>
      <c r="K1303" s="15"/>
      <c r="L1303" s="15"/>
      <c r="M1303" s="15">
        <f t="shared" si="60"/>
        <v>1</v>
      </c>
      <c r="N1303" s="15" t="str">
        <f t="shared" si="61"/>
        <v>-</v>
      </c>
      <c r="O1303" s="150">
        <f t="shared" si="62"/>
        <v>0</v>
      </c>
      <c r="P1303" s="15" t="str">
        <f>IF(COUNTIF('Personálie dobrovolníků '!U:X,N1303)&gt;0,"ANO","")</f>
        <v/>
      </c>
      <c r="Q1303" s="15"/>
    </row>
    <row r="1304" spans="2:17" s="25" customFormat="1" x14ac:dyDescent="0.3">
      <c r="B1304" s="15" t="str">
        <f>IF(A1304="","",VLOOKUP(A1304,Tabulka3[[Číslo smlouvy   u pravidelné činnosti]:[Příjmení]],3,0))</f>
        <v/>
      </c>
      <c r="C1304" s="15" t="str">
        <f>IF(A1304="","",VLOOKUP(A1304,Tabulka3[[Číslo smlouvy   u pravidelné činnosti]:[Příjmení]],4,0))</f>
        <v/>
      </c>
      <c r="F1304" s="94"/>
      <c r="H1304" s="113"/>
      <c r="I1304" s="113"/>
      <c r="K1304" s="15"/>
      <c r="L1304" s="15"/>
      <c r="M1304" s="15">
        <f t="shared" si="60"/>
        <v>1</v>
      </c>
      <c r="N1304" s="15" t="str">
        <f t="shared" si="61"/>
        <v>-</v>
      </c>
      <c r="O1304" s="150">
        <f t="shared" si="62"/>
        <v>0</v>
      </c>
      <c r="P1304" s="15" t="str">
        <f>IF(COUNTIF('Personálie dobrovolníků '!U:X,N1304)&gt;0,"ANO","")</f>
        <v/>
      </c>
      <c r="Q1304" s="15"/>
    </row>
    <row r="1305" spans="2:17" s="25" customFormat="1" x14ac:dyDescent="0.3">
      <c r="B1305" s="15" t="str">
        <f>IF(A1305="","",VLOOKUP(A1305,Tabulka3[[Číslo smlouvy   u pravidelné činnosti]:[Příjmení]],3,0))</f>
        <v/>
      </c>
      <c r="C1305" s="15" t="str">
        <f>IF(A1305="","",VLOOKUP(A1305,Tabulka3[[Číslo smlouvy   u pravidelné činnosti]:[Příjmení]],4,0))</f>
        <v/>
      </c>
      <c r="F1305" s="94"/>
      <c r="H1305" s="113"/>
      <c r="I1305" s="113"/>
      <c r="K1305" s="15"/>
      <c r="L1305" s="15"/>
      <c r="M1305" s="15">
        <f t="shared" si="60"/>
        <v>1</v>
      </c>
      <c r="N1305" s="15" t="str">
        <f t="shared" si="61"/>
        <v>-</v>
      </c>
      <c r="O1305" s="150">
        <f t="shared" si="62"/>
        <v>0</v>
      </c>
      <c r="P1305" s="15" t="str">
        <f>IF(COUNTIF('Personálie dobrovolníků '!U:X,N1305)&gt;0,"ANO","")</f>
        <v/>
      </c>
      <c r="Q1305" s="15"/>
    </row>
    <row r="1306" spans="2:17" s="25" customFormat="1" x14ac:dyDescent="0.3">
      <c r="B1306" s="15" t="str">
        <f>IF(A1306="","",VLOOKUP(A1306,Tabulka3[[Číslo smlouvy   u pravidelné činnosti]:[Příjmení]],3,0))</f>
        <v/>
      </c>
      <c r="C1306" s="15" t="str">
        <f>IF(A1306="","",VLOOKUP(A1306,Tabulka3[[Číslo smlouvy   u pravidelné činnosti]:[Příjmení]],4,0))</f>
        <v/>
      </c>
      <c r="F1306" s="94"/>
      <c r="H1306" s="113"/>
      <c r="I1306" s="113"/>
      <c r="K1306" s="15"/>
      <c r="L1306" s="15"/>
      <c r="M1306" s="15">
        <f t="shared" si="60"/>
        <v>1</v>
      </c>
      <c r="N1306" s="15" t="str">
        <f t="shared" si="61"/>
        <v>-</v>
      </c>
      <c r="O1306" s="150">
        <f t="shared" si="62"/>
        <v>0</v>
      </c>
      <c r="P1306" s="15" t="str">
        <f>IF(COUNTIF('Personálie dobrovolníků '!U:X,N1306)&gt;0,"ANO","")</f>
        <v/>
      </c>
      <c r="Q1306" s="15"/>
    </row>
    <row r="1307" spans="2:17" s="25" customFormat="1" x14ac:dyDescent="0.3">
      <c r="B1307" s="15" t="str">
        <f>IF(A1307="","",VLOOKUP(A1307,Tabulka3[[Číslo smlouvy   u pravidelné činnosti]:[Příjmení]],3,0))</f>
        <v/>
      </c>
      <c r="C1307" s="15" t="str">
        <f>IF(A1307="","",VLOOKUP(A1307,Tabulka3[[Číslo smlouvy   u pravidelné činnosti]:[Příjmení]],4,0))</f>
        <v/>
      </c>
      <c r="F1307" s="94"/>
      <c r="H1307" s="113"/>
      <c r="I1307" s="113"/>
      <c r="K1307" s="15"/>
      <c r="L1307" s="15"/>
      <c r="M1307" s="15">
        <f t="shared" si="60"/>
        <v>1</v>
      </c>
      <c r="N1307" s="15" t="str">
        <f t="shared" si="61"/>
        <v>-</v>
      </c>
      <c r="O1307" s="150">
        <f t="shared" si="62"/>
        <v>0</v>
      </c>
      <c r="P1307" s="15" t="str">
        <f>IF(COUNTIF('Personálie dobrovolníků '!U:X,N1307)&gt;0,"ANO","")</f>
        <v/>
      </c>
      <c r="Q1307" s="15"/>
    </row>
    <row r="1308" spans="2:17" s="25" customFormat="1" x14ac:dyDescent="0.3">
      <c r="B1308" s="15" t="str">
        <f>IF(A1308="","",VLOOKUP(A1308,Tabulka3[[Číslo smlouvy   u pravidelné činnosti]:[Příjmení]],3,0))</f>
        <v/>
      </c>
      <c r="C1308" s="15" t="str">
        <f>IF(A1308="","",VLOOKUP(A1308,Tabulka3[[Číslo smlouvy   u pravidelné činnosti]:[Příjmení]],4,0))</f>
        <v/>
      </c>
      <c r="F1308" s="94"/>
      <c r="H1308" s="113"/>
      <c r="I1308" s="113"/>
      <c r="K1308" s="15"/>
      <c r="L1308" s="15"/>
      <c r="M1308" s="15">
        <f t="shared" si="60"/>
        <v>1</v>
      </c>
      <c r="N1308" s="15" t="str">
        <f t="shared" si="61"/>
        <v>-</v>
      </c>
      <c r="O1308" s="150">
        <f t="shared" si="62"/>
        <v>0</v>
      </c>
      <c r="P1308" s="15" t="str">
        <f>IF(COUNTIF('Personálie dobrovolníků '!U:X,N1308)&gt;0,"ANO","")</f>
        <v/>
      </c>
      <c r="Q1308" s="15"/>
    </row>
    <row r="1309" spans="2:17" s="25" customFormat="1" x14ac:dyDescent="0.3">
      <c r="B1309" s="15" t="str">
        <f>IF(A1309="","",VLOOKUP(A1309,Tabulka3[[Číslo smlouvy   u pravidelné činnosti]:[Příjmení]],3,0))</f>
        <v/>
      </c>
      <c r="C1309" s="15" t="str">
        <f>IF(A1309="","",VLOOKUP(A1309,Tabulka3[[Číslo smlouvy   u pravidelné činnosti]:[Příjmení]],4,0))</f>
        <v/>
      </c>
      <c r="F1309" s="94"/>
      <c r="H1309" s="113"/>
      <c r="I1309" s="113"/>
      <c r="K1309" s="15"/>
      <c r="L1309" s="15"/>
      <c r="M1309" s="15">
        <f t="shared" si="60"/>
        <v>1</v>
      </c>
      <c r="N1309" s="15" t="str">
        <f t="shared" si="61"/>
        <v>-</v>
      </c>
      <c r="O1309" s="150">
        <f t="shared" si="62"/>
        <v>0</v>
      </c>
      <c r="P1309" s="15" t="str">
        <f>IF(COUNTIF('Personálie dobrovolníků '!U:X,N1309)&gt;0,"ANO","")</f>
        <v/>
      </c>
      <c r="Q1309" s="15"/>
    </row>
    <row r="1310" spans="2:17" s="25" customFormat="1" x14ac:dyDescent="0.3">
      <c r="B1310" s="15" t="str">
        <f>IF(A1310="","",VLOOKUP(A1310,Tabulka3[[Číslo smlouvy   u pravidelné činnosti]:[Příjmení]],3,0))</f>
        <v/>
      </c>
      <c r="C1310" s="15" t="str">
        <f>IF(A1310="","",VLOOKUP(A1310,Tabulka3[[Číslo smlouvy   u pravidelné činnosti]:[Příjmení]],4,0))</f>
        <v/>
      </c>
      <c r="F1310" s="94"/>
      <c r="H1310" s="113"/>
      <c r="I1310" s="113"/>
      <c r="K1310" s="15"/>
      <c r="L1310" s="15"/>
      <c r="M1310" s="15">
        <f t="shared" si="60"/>
        <v>1</v>
      </c>
      <c r="N1310" s="15" t="str">
        <f t="shared" si="61"/>
        <v>-</v>
      </c>
      <c r="O1310" s="150">
        <f t="shared" si="62"/>
        <v>0</v>
      </c>
      <c r="P1310" s="15" t="str">
        <f>IF(COUNTIF('Personálie dobrovolníků '!U:X,N1310)&gt;0,"ANO","")</f>
        <v/>
      </c>
      <c r="Q1310" s="15"/>
    </row>
    <row r="1311" spans="2:17" s="25" customFormat="1" x14ac:dyDescent="0.3">
      <c r="B1311" s="15" t="str">
        <f>IF(A1311="","",VLOOKUP(A1311,Tabulka3[[Číslo smlouvy   u pravidelné činnosti]:[Příjmení]],3,0))</f>
        <v/>
      </c>
      <c r="C1311" s="15" t="str">
        <f>IF(A1311="","",VLOOKUP(A1311,Tabulka3[[Číslo smlouvy   u pravidelné činnosti]:[Příjmení]],4,0))</f>
        <v/>
      </c>
      <c r="F1311" s="94"/>
      <c r="H1311" s="113"/>
      <c r="I1311" s="113"/>
      <c r="K1311" s="15"/>
      <c r="L1311" s="15"/>
      <c r="M1311" s="15">
        <f t="shared" si="60"/>
        <v>1</v>
      </c>
      <c r="N1311" s="15" t="str">
        <f t="shared" si="61"/>
        <v>-</v>
      </c>
      <c r="O1311" s="150">
        <f t="shared" si="62"/>
        <v>0</v>
      </c>
      <c r="P1311" s="15" t="str">
        <f>IF(COUNTIF('Personálie dobrovolníků '!U:X,N1311)&gt;0,"ANO","")</f>
        <v/>
      </c>
      <c r="Q1311" s="15"/>
    </row>
    <row r="1312" spans="2:17" s="25" customFormat="1" x14ac:dyDescent="0.3">
      <c r="B1312" s="15" t="str">
        <f>IF(A1312="","",VLOOKUP(A1312,Tabulka3[[Číslo smlouvy   u pravidelné činnosti]:[Příjmení]],3,0))</f>
        <v/>
      </c>
      <c r="C1312" s="15" t="str">
        <f>IF(A1312="","",VLOOKUP(A1312,Tabulka3[[Číslo smlouvy   u pravidelné činnosti]:[Příjmení]],4,0))</f>
        <v/>
      </c>
      <c r="F1312" s="94"/>
      <c r="H1312" s="113"/>
      <c r="I1312" s="113"/>
      <c r="K1312" s="15"/>
      <c r="L1312" s="15"/>
      <c r="M1312" s="15">
        <f t="shared" si="60"/>
        <v>1</v>
      </c>
      <c r="N1312" s="15" t="str">
        <f t="shared" si="61"/>
        <v>-</v>
      </c>
      <c r="O1312" s="150">
        <f t="shared" si="62"/>
        <v>0</v>
      </c>
      <c r="P1312" s="15" t="str">
        <f>IF(COUNTIF('Personálie dobrovolníků '!U:X,N1312)&gt;0,"ANO","")</f>
        <v/>
      </c>
      <c r="Q1312" s="15"/>
    </row>
    <row r="1313" spans="2:17" s="25" customFormat="1" x14ac:dyDescent="0.3">
      <c r="B1313" s="15" t="str">
        <f>IF(A1313="","",VLOOKUP(A1313,Tabulka3[[Číslo smlouvy   u pravidelné činnosti]:[Příjmení]],3,0))</f>
        <v/>
      </c>
      <c r="C1313" s="15" t="str">
        <f>IF(A1313="","",VLOOKUP(A1313,Tabulka3[[Číslo smlouvy   u pravidelné činnosti]:[Příjmení]],4,0))</f>
        <v/>
      </c>
      <c r="F1313" s="94"/>
      <c r="H1313" s="113"/>
      <c r="I1313" s="113"/>
      <c r="K1313" s="15"/>
      <c r="L1313" s="15"/>
      <c r="M1313" s="15">
        <f t="shared" si="60"/>
        <v>1</v>
      </c>
      <c r="N1313" s="15" t="str">
        <f t="shared" si="61"/>
        <v>-</v>
      </c>
      <c r="O1313" s="150">
        <f t="shared" si="62"/>
        <v>0</v>
      </c>
      <c r="P1313" s="15" t="str">
        <f>IF(COUNTIF('Personálie dobrovolníků '!U:X,N1313)&gt;0,"ANO","")</f>
        <v/>
      </c>
      <c r="Q1313" s="15"/>
    </row>
    <row r="1314" spans="2:17" s="25" customFormat="1" x14ac:dyDescent="0.3">
      <c r="B1314" s="15" t="str">
        <f>IF(A1314="","",VLOOKUP(A1314,Tabulka3[[Číslo smlouvy   u pravidelné činnosti]:[Příjmení]],3,0))</f>
        <v/>
      </c>
      <c r="C1314" s="15" t="str">
        <f>IF(A1314="","",VLOOKUP(A1314,Tabulka3[[Číslo smlouvy   u pravidelné činnosti]:[Příjmení]],4,0))</f>
        <v/>
      </c>
      <c r="F1314" s="94"/>
      <c r="H1314" s="113"/>
      <c r="I1314" s="113"/>
      <c r="K1314" s="15"/>
      <c r="L1314" s="15"/>
      <c r="M1314" s="15">
        <f t="shared" si="60"/>
        <v>1</v>
      </c>
      <c r="N1314" s="15" t="str">
        <f t="shared" si="61"/>
        <v>-</v>
      </c>
      <c r="O1314" s="150">
        <f t="shared" si="62"/>
        <v>0</v>
      </c>
      <c r="P1314" s="15" t="str">
        <f>IF(COUNTIF('Personálie dobrovolníků '!U:X,N1314)&gt;0,"ANO","")</f>
        <v/>
      </c>
      <c r="Q1314" s="15"/>
    </row>
    <row r="1315" spans="2:17" s="25" customFormat="1" x14ac:dyDescent="0.3">
      <c r="B1315" s="15" t="str">
        <f>IF(A1315="","",VLOOKUP(A1315,Tabulka3[[Číslo smlouvy   u pravidelné činnosti]:[Příjmení]],3,0))</f>
        <v/>
      </c>
      <c r="C1315" s="15" t="str">
        <f>IF(A1315="","",VLOOKUP(A1315,Tabulka3[[Číslo smlouvy   u pravidelné činnosti]:[Příjmení]],4,0))</f>
        <v/>
      </c>
      <c r="F1315" s="94"/>
      <c r="H1315" s="113"/>
      <c r="I1315" s="113"/>
      <c r="K1315" s="15"/>
      <c r="L1315" s="15"/>
      <c r="M1315" s="15">
        <f t="shared" si="60"/>
        <v>1</v>
      </c>
      <c r="N1315" s="15" t="str">
        <f t="shared" si="61"/>
        <v>-</v>
      </c>
      <c r="O1315" s="150">
        <f t="shared" si="62"/>
        <v>0</v>
      </c>
      <c r="P1315" s="15" t="str">
        <f>IF(COUNTIF('Personálie dobrovolníků '!U:X,N1315)&gt;0,"ANO","")</f>
        <v/>
      </c>
      <c r="Q1315" s="15"/>
    </row>
    <row r="1316" spans="2:17" s="25" customFormat="1" x14ac:dyDescent="0.3">
      <c r="B1316" s="15" t="str">
        <f>IF(A1316="","",VLOOKUP(A1316,Tabulka3[[Číslo smlouvy   u pravidelné činnosti]:[Příjmení]],3,0))</f>
        <v/>
      </c>
      <c r="C1316" s="15" t="str">
        <f>IF(A1316="","",VLOOKUP(A1316,Tabulka3[[Číslo smlouvy   u pravidelné činnosti]:[Příjmení]],4,0))</f>
        <v/>
      </c>
      <c r="F1316" s="94"/>
      <c r="H1316" s="113"/>
      <c r="I1316" s="113"/>
      <c r="K1316" s="15"/>
      <c r="L1316" s="15"/>
      <c r="M1316" s="15">
        <f t="shared" si="60"/>
        <v>1</v>
      </c>
      <c r="N1316" s="15" t="str">
        <f t="shared" si="61"/>
        <v>-</v>
      </c>
      <c r="O1316" s="150">
        <f t="shared" si="62"/>
        <v>0</v>
      </c>
      <c r="P1316" s="15" t="str">
        <f>IF(COUNTIF('Personálie dobrovolníků '!U:X,N1316)&gt;0,"ANO","")</f>
        <v/>
      </c>
      <c r="Q1316" s="15"/>
    </row>
    <row r="1317" spans="2:17" s="25" customFormat="1" x14ac:dyDescent="0.3">
      <c r="B1317" s="15" t="str">
        <f>IF(A1317="","",VLOOKUP(A1317,Tabulka3[[Číslo smlouvy   u pravidelné činnosti]:[Příjmení]],3,0))</f>
        <v/>
      </c>
      <c r="C1317" s="15" t="str">
        <f>IF(A1317="","",VLOOKUP(A1317,Tabulka3[[Číslo smlouvy   u pravidelné činnosti]:[Příjmení]],4,0))</f>
        <v/>
      </c>
      <c r="F1317" s="94"/>
      <c r="H1317" s="113"/>
      <c r="I1317" s="113"/>
      <c r="K1317" s="15"/>
      <c r="L1317" s="15"/>
      <c r="M1317" s="15">
        <f t="shared" si="60"/>
        <v>1</v>
      </c>
      <c r="N1317" s="15" t="str">
        <f t="shared" si="61"/>
        <v>-</v>
      </c>
      <c r="O1317" s="150">
        <f t="shared" si="62"/>
        <v>0</v>
      </c>
      <c r="P1317" s="15" t="str">
        <f>IF(COUNTIF('Personálie dobrovolníků '!U:X,N1317)&gt;0,"ANO","")</f>
        <v/>
      </c>
      <c r="Q1317" s="15"/>
    </row>
    <row r="1318" spans="2:17" s="25" customFormat="1" x14ac:dyDescent="0.3">
      <c r="B1318" s="15" t="str">
        <f>IF(A1318="","",VLOOKUP(A1318,Tabulka3[[Číslo smlouvy   u pravidelné činnosti]:[Příjmení]],3,0))</f>
        <v/>
      </c>
      <c r="C1318" s="15" t="str">
        <f>IF(A1318="","",VLOOKUP(A1318,Tabulka3[[Číslo smlouvy   u pravidelné činnosti]:[Příjmení]],4,0))</f>
        <v/>
      </c>
      <c r="F1318" s="94"/>
      <c r="H1318" s="113"/>
      <c r="I1318" s="113"/>
      <c r="K1318" s="15"/>
      <c r="L1318" s="15"/>
      <c r="M1318" s="15">
        <f t="shared" si="60"/>
        <v>1</v>
      </c>
      <c r="N1318" s="15" t="str">
        <f t="shared" si="61"/>
        <v>-</v>
      </c>
      <c r="O1318" s="150">
        <f t="shared" si="62"/>
        <v>0</v>
      </c>
      <c r="P1318" s="15" t="str">
        <f>IF(COUNTIF('Personálie dobrovolníků '!U:X,N1318)&gt;0,"ANO","")</f>
        <v/>
      </c>
      <c r="Q1318" s="15"/>
    </row>
    <row r="1319" spans="2:17" s="25" customFormat="1" x14ac:dyDescent="0.3">
      <c r="B1319" s="15" t="str">
        <f>IF(A1319="","",VLOOKUP(A1319,Tabulka3[[Číslo smlouvy   u pravidelné činnosti]:[Příjmení]],3,0))</f>
        <v/>
      </c>
      <c r="C1319" s="15" t="str">
        <f>IF(A1319="","",VLOOKUP(A1319,Tabulka3[[Číslo smlouvy   u pravidelné činnosti]:[Příjmení]],4,0))</f>
        <v/>
      </c>
      <c r="F1319" s="94"/>
      <c r="H1319" s="113"/>
      <c r="I1319" s="113"/>
      <c r="K1319" s="15"/>
      <c r="L1319" s="15"/>
      <c r="M1319" s="15">
        <f t="shared" si="60"/>
        <v>1</v>
      </c>
      <c r="N1319" s="15" t="str">
        <f t="shared" si="61"/>
        <v>-</v>
      </c>
      <c r="O1319" s="150">
        <f t="shared" si="62"/>
        <v>0</v>
      </c>
      <c r="P1319" s="15" t="str">
        <f>IF(COUNTIF('Personálie dobrovolníků '!U:X,N1319)&gt;0,"ANO","")</f>
        <v/>
      </c>
      <c r="Q1319" s="15"/>
    </row>
    <row r="1320" spans="2:17" s="25" customFormat="1" x14ac:dyDescent="0.3">
      <c r="B1320" s="15" t="str">
        <f>IF(A1320="","",VLOOKUP(A1320,Tabulka3[[Číslo smlouvy   u pravidelné činnosti]:[Příjmení]],3,0))</f>
        <v/>
      </c>
      <c r="C1320" s="15" t="str">
        <f>IF(A1320="","",VLOOKUP(A1320,Tabulka3[[Číslo smlouvy   u pravidelné činnosti]:[Příjmení]],4,0))</f>
        <v/>
      </c>
      <c r="F1320" s="94"/>
      <c r="H1320" s="113"/>
      <c r="I1320" s="113"/>
      <c r="K1320" s="15"/>
      <c r="L1320" s="15"/>
      <c r="M1320" s="15">
        <f t="shared" si="60"/>
        <v>1</v>
      </c>
      <c r="N1320" s="15" t="str">
        <f t="shared" si="61"/>
        <v>-</v>
      </c>
      <c r="O1320" s="150">
        <f t="shared" si="62"/>
        <v>0</v>
      </c>
      <c r="P1320" s="15" t="str">
        <f>IF(COUNTIF('Personálie dobrovolníků '!U:X,N1320)&gt;0,"ANO","")</f>
        <v/>
      </c>
      <c r="Q1320" s="15"/>
    </row>
    <row r="1321" spans="2:17" s="25" customFormat="1" x14ac:dyDescent="0.3">
      <c r="B1321" s="15" t="str">
        <f>IF(A1321="","",VLOOKUP(A1321,Tabulka3[[Číslo smlouvy   u pravidelné činnosti]:[Příjmení]],3,0))</f>
        <v/>
      </c>
      <c r="C1321" s="15" t="str">
        <f>IF(A1321="","",VLOOKUP(A1321,Tabulka3[[Číslo smlouvy   u pravidelné činnosti]:[Příjmení]],4,0))</f>
        <v/>
      </c>
      <c r="F1321" s="94"/>
      <c r="H1321" s="113"/>
      <c r="I1321" s="113"/>
      <c r="K1321" s="15"/>
      <c r="L1321" s="15"/>
      <c r="M1321" s="15">
        <f t="shared" si="60"/>
        <v>1</v>
      </c>
      <c r="N1321" s="15" t="str">
        <f t="shared" si="61"/>
        <v>-</v>
      </c>
      <c r="O1321" s="150">
        <f t="shared" si="62"/>
        <v>0</v>
      </c>
      <c r="P1321" s="15" t="str">
        <f>IF(COUNTIF('Personálie dobrovolníků '!U:X,N1321)&gt;0,"ANO","")</f>
        <v/>
      </c>
      <c r="Q1321" s="15"/>
    </row>
    <row r="1322" spans="2:17" s="25" customFormat="1" x14ac:dyDescent="0.3">
      <c r="B1322" s="15" t="str">
        <f>IF(A1322="","",VLOOKUP(A1322,Tabulka3[[Číslo smlouvy   u pravidelné činnosti]:[Příjmení]],3,0))</f>
        <v/>
      </c>
      <c r="C1322" s="15" t="str">
        <f>IF(A1322="","",VLOOKUP(A1322,Tabulka3[[Číslo smlouvy   u pravidelné činnosti]:[Příjmení]],4,0))</f>
        <v/>
      </c>
      <c r="F1322" s="94"/>
      <c r="H1322" s="113"/>
      <c r="I1322" s="113"/>
      <c r="K1322" s="15"/>
      <c r="L1322" s="15"/>
      <c r="M1322" s="15">
        <f t="shared" si="60"/>
        <v>1</v>
      </c>
      <c r="N1322" s="15" t="str">
        <f t="shared" si="61"/>
        <v>-</v>
      </c>
      <c r="O1322" s="150">
        <f t="shared" si="62"/>
        <v>0</v>
      </c>
      <c r="P1322" s="15" t="str">
        <f>IF(COUNTIF('Personálie dobrovolníků '!U:X,N1322)&gt;0,"ANO","")</f>
        <v/>
      </c>
      <c r="Q1322" s="15"/>
    </row>
    <row r="1323" spans="2:17" s="25" customFormat="1" x14ac:dyDescent="0.3">
      <c r="B1323" s="15" t="str">
        <f>IF(A1323="","",VLOOKUP(A1323,Tabulka3[[Číslo smlouvy   u pravidelné činnosti]:[Příjmení]],3,0))</f>
        <v/>
      </c>
      <c r="C1323" s="15" t="str">
        <f>IF(A1323="","",VLOOKUP(A1323,Tabulka3[[Číslo smlouvy   u pravidelné činnosti]:[Příjmení]],4,0))</f>
        <v/>
      </c>
      <c r="F1323" s="94"/>
      <c r="H1323" s="113"/>
      <c r="I1323" s="113"/>
      <c r="K1323" s="15"/>
      <c r="L1323" s="15"/>
      <c r="M1323" s="15">
        <f t="shared" si="60"/>
        <v>1</v>
      </c>
      <c r="N1323" s="15" t="str">
        <f t="shared" si="61"/>
        <v>-</v>
      </c>
      <c r="O1323" s="150">
        <f t="shared" si="62"/>
        <v>0</v>
      </c>
      <c r="P1323" s="15" t="str">
        <f>IF(COUNTIF('Personálie dobrovolníků '!U:X,N1323)&gt;0,"ANO","")</f>
        <v/>
      </c>
      <c r="Q1323" s="15"/>
    </row>
    <row r="1324" spans="2:17" s="25" customFormat="1" x14ac:dyDescent="0.3">
      <c r="B1324" s="15" t="str">
        <f>IF(A1324="","",VLOOKUP(A1324,Tabulka3[[Číslo smlouvy   u pravidelné činnosti]:[Příjmení]],3,0))</f>
        <v/>
      </c>
      <c r="C1324" s="15" t="str">
        <f>IF(A1324="","",VLOOKUP(A1324,Tabulka3[[Číslo smlouvy   u pravidelné činnosti]:[Příjmení]],4,0))</f>
        <v/>
      </c>
      <c r="F1324" s="94"/>
      <c r="H1324" s="113"/>
      <c r="I1324" s="113"/>
      <c r="K1324" s="15"/>
      <c r="L1324" s="15"/>
      <c r="M1324" s="15">
        <f t="shared" si="60"/>
        <v>1</v>
      </c>
      <c r="N1324" s="15" t="str">
        <f t="shared" si="61"/>
        <v>-</v>
      </c>
      <c r="O1324" s="150">
        <f t="shared" si="62"/>
        <v>0</v>
      </c>
      <c r="P1324" s="15" t="str">
        <f>IF(COUNTIF('Personálie dobrovolníků '!U:X,N1324)&gt;0,"ANO","")</f>
        <v/>
      </c>
      <c r="Q1324" s="15"/>
    </row>
    <row r="1325" spans="2:17" s="25" customFormat="1" x14ac:dyDescent="0.3">
      <c r="B1325" s="15" t="str">
        <f>IF(A1325="","",VLOOKUP(A1325,Tabulka3[[Číslo smlouvy   u pravidelné činnosti]:[Příjmení]],3,0))</f>
        <v/>
      </c>
      <c r="C1325" s="15" t="str">
        <f>IF(A1325="","",VLOOKUP(A1325,Tabulka3[[Číslo smlouvy   u pravidelné činnosti]:[Příjmení]],4,0))</f>
        <v/>
      </c>
      <c r="F1325" s="94"/>
      <c r="H1325" s="113"/>
      <c r="I1325" s="113"/>
      <c r="K1325" s="15"/>
      <c r="L1325" s="15"/>
      <c r="M1325" s="15">
        <f t="shared" si="60"/>
        <v>1</v>
      </c>
      <c r="N1325" s="15" t="str">
        <f t="shared" si="61"/>
        <v>-</v>
      </c>
      <c r="O1325" s="150">
        <f t="shared" si="62"/>
        <v>0</v>
      </c>
      <c r="P1325" s="15" t="str">
        <f>IF(COUNTIF('Personálie dobrovolníků '!U:X,N1325)&gt;0,"ANO","")</f>
        <v/>
      </c>
      <c r="Q1325" s="15"/>
    </row>
    <row r="1326" spans="2:17" s="25" customFormat="1" x14ac:dyDescent="0.3">
      <c r="B1326" s="15" t="str">
        <f>IF(A1326="","",VLOOKUP(A1326,Tabulka3[[Číslo smlouvy   u pravidelné činnosti]:[Příjmení]],3,0))</f>
        <v/>
      </c>
      <c r="C1326" s="15" t="str">
        <f>IF(A1326="","",VLOOKUP(A1326,Tabulka3[[Číslo smlouvy   u pravidelné činnosti]:[Příjmení]],4,0))</f>
        <v/>
      </c>
      <c r="F1326" s="94"/>
      <c r="H1326" s="113"/>
      <c r="I1326" s="113"/>
      <c r="K1326" s="15"/>
      <c r="L1326" s="15"/>
      <c r="M1326" s="15">
        <f t="shared" si="60"/>
        <v>1</v>
      </c>
      <c r="N1326" s="15" t="str">
        <f t="shared" si="61"/>
        <v>-</v>
      </c>
      <c r="O1326" s="150">
        <f t="shared" si="62"/>
        <v>0</v>
      </c>
      <c r="P1326" s="15" t="str">
        <f>IF(COUNTIF('Personálie dobrovolníků '!U:X,N1326)&gt;0,"ANO","")</f>
        <v/>
      </c>
      <c r="Q1326" s="15"/>
    </row>
    <row r="1327" spans="2:17" s="25" customFormat="1" x14ac:dyDescent="0.3">
      <c r="B1327" s="15" t="str">
        <f>IF(A1327="","",VLOOKUP(A1327,Tabulka3[[Číslo smlouvy   u pravidelné činnosti]:[Příjmení]],3,0))</f>
        <v/>
      </c>
      <c r="C1327" s="15" t="str">
        <f>IF(A1327="","",VLOOKUP(A1327,Tabulka3[[Číslo smlouvy   u pravidelné činnosti]:[Příjmení]],4,0))</f>
        <v/>
      </c>
      <c r="F1327" s="94"/>
      <c r="H1327" s="113"/>
      <c r="I1327" s="113"/>
      <c r="K1327" s="15"/>
      <c r="L1327" s="15"/>
      <c r="M1327" s="15">
        <f t="shared" si="60"/>
        <v>1</v>
      </c>
      <c r="N1327" s="15" t="str">
        <f t="shared" si="61"/>
        <v>-</v>
      </c>
      <c r="O1327" s="150">
        <f t="shared" si="62"/>
        <v>0</v>
      </c>
      <c r="P1327" s="15" t="str">
        <f>IF(COUNTIF('Personálie dobrovolníků '!U:X,N1327)&gt;0,"ANO","")</f>
        <v/>
      </c>
      <c r="Q1327" s="15"/>
    </row>
    <row r="1328" spans="2:17" s="25" customFormat="1" x14ac:dyDescent="0.3">
      <c r="B1328" s="15" t="str">
        <f>IF(A1328="","",VLOOKUP(A1328,Tabulka3[[Číslo smlouvy   u pravidelné činnosti]:[Příjmení]],3,0))</f>
        <v/>
      </c>
      <c r="C1328" s="15" t="str">
        <f>IF(A1328="","",VLOOKUP(A1328,Tabulka3[[Číslo smlouvy   u pravidelné činnosti]:[Příjmení]],4,0))</f>
        <v/>
      </c>
      <c r="F1328" s="94"/>
      <c r="H1328" s="113"/>
      <c r="I1328" s="113"/>
      <c r="K1328" s="15"/>
      <c r="L1328" s="15"/>
      <c r="M1328" s="15">
        <f t="shared" si="60"/>
        <v>1</v>
      </c>
      <c r="N1328" s="15" t="str">
        <f t="shared" si="61"/>
        <v>-</v>
      </c>
      <c r="O1328" s="150">
        <f t="shared" si="62"/>
        <v>0</v>
      </c>
      <c r="P1328" s="15" t="str">
        <f>IF(COUNTIF('Personálie dobrovolníků '!U:X,N1328)&gt;0,"ANO","")</f>
        <v/>
      </c>
      <c r="Q1328" s="15"/>
    </row>
    <row r="1329" spans="2:17" s="25" customFormat="1" x14ac:dyDescent="0.3">
      <c r="B1329" s="15" t="str">
        <f>IF(A1329="","",VLOOKUP(A1329,Tabulka3[[Číslo smlouvy   u pravidelné činnosti]:[Příjmení]],3,0))</f>
        <v/>
      </c>
      <c r="C1329" s="15" t="str">
        <f>IF(A1329="","",VLOOKUP(A1329,Tabulka3[[Číslo smlouvy   u pravidelné činnosti]:[Příjmení]],4,0))</f>
        <v/>
      </c>
      <c r="F1329" s="94"/>
      <c r="H1329" s="113"/>
      <c r="I1329" s="113"/>
      <c r="K1329" s="15"/>
      <c r="L1329" s="15"/>
      <c r="M1329" s="15">
        <f t="shared" si="60"/>
        <v>1</v>
      </c>
      <c r="N1329" s="15" t="str">
        <f t="shared" si="61"/>
        <v>-</v>
      </c>
      <c r="O1329" s="150">
        <f t="shared" si="62"/>
        <v>0</v>
      </c>
      <c r="P1329" s="15" t="str">
        <f>IF(COUNTIF('Personálie dobrovolníků '!U:X,N1329)&gt;0,"ANO","")</f>
        <v/>
      </c>
      <c r="Q1329" s="15"/>
    </row>
    <row r="1330" spans="2:17" s="25" customFormat="1" x14ac:dyDescent="0.3">
      <c r="B1330" s="15" t="str">
        <f>IF(A1330="","",VLOOKUP(A1330,Tabulka3[[Číslo smlouvy   u pravidelné činnosti]:[Příjmení]],3,0))</f>
        <v/>
      </c>
      <c r="C1330" s="15" t="str">
        <f>IF(A1330="","",VLOOKUP(A1330,Tabulka3[[Číslo smlouvy   u pravidelné činnosti]:[Příjmení]],4,0))</f>
        <v/>
      </c>
      <c r="F1330" s="94"/>
      <c r="H1330" s="113"/>
      <c r="I1330" s="113"/>
      <c r="K1330" s="15"/>
      <c r="L1330" s="15"/>
      <c r="M1330" s="15">
        <f t="shared" si="60"/>
        <v>1</v>
      </c>
      <c r="N1330" s="15" t="str">
        <f t="shared" si="61"/>
        <v>-</v>
      </c>
      <c r="O1330" s="150">
        <f t="shared" si="62"/>
        <v>0</v>
      </c>
      <c r="P1330" s="15" t="str">
        <f>IF(COUNTIF('Personálie dobrovolníků '!U:X,N1330)&gt;0,"ANO","")</f>
        <v/>
      </c>
      <c r="Q1330" s="15"/>
    </row>
    <row r="1331" spans="2:17" s="25" customFormat="1" x14ac:dyDescent="0.3">
      <c r="B1331" s="15" t="str">
        <f>IF(A1331="","",VLOOKUP(A1331,Tabulka3[[Číslo smlouvy   u pravidelné činnosti]:[Příjmení]],3,0))</f>
        <v/>
      </c>
      <c r="C1331" s="15" t="str">
        <f>IF(A1331="","",VLOOKUP(A1331,Tabulka3[[Číslo smlouvy   u pravidelné činnosti]:[Příjmení]],4,0))</f>
        <v/>
      </c>
      <c r="F1331" s="94"/>
      <c r="H1331" s="113"/>
      <c r="I1331" s="113"/>
      <c r="K1331" s="15"/>
      <c r="L1331" s="15"/>
      <c r="M1331" s="15">
        <f t="shared" si="60"/>
        <v>1</v>
      </c>
      <c r="N1331" s="15" t="str">
        <f t="shared" si="61"/>
        <v>-</v>
      </c>
      <c r="O1331" s="150">
        <f t="shared" si="62"/>
        <v>0</v>
      </c>
      <c r="P1331" s="15" t="str">
        <f>IF(COUNTIF('Personálie dobrovolníků '!U:X,N1331)&gt;0,"ANO","")</f>
        <v/>
      </c>
      <c r="Q1331" s="15"/>
    </row>
    <row r="1332" spans="2:17" s="25" customFormat="1" x14ac:dyDescent="0.3">
      <c r="B1332" s="15" t="str">
        <f>IF(A1332="","",VLOOKUP(A1332,Tabulka3[[Číslo smlouvy   u pravidelné činnosti]:[Příjmení]],3,0))</f>
        <v/>
      </c>
      <c r="C1332" s="15" t="str">
        <f>IF(A1332="","",VLOOKUP(A1332,Tabulka3[[Číslo smlouvy   u pravidelné činnosti]:[Příjmení]],4,0))</f>
        <v/>
      </c>
      <c r="F1332" s="94"/>
      <c r="H1332" s="113"/>
      <c r="I1332" s="113"/>
      <c r="K1332" s="15"/>
      <c r="L1332" s="15"/>
      <c r="M1332" s="15">
        <f t="shared" si="60"/>
        <v>1</v>
      </c>
      <c r="N1332" s="15" t="str">
        <f t="shared" si="61"/>
        <v>-</v>
      </c>
      <c r="O1332" s="150">
        <f t="shared" si="62"/>
        <v>0</v>
      </c>
      <c r="P1332" s="15" t="str">
        <f>IF(COUNTIF('Personálie dobrovolníků '!U:X,N1332)&gt;0,"ANO","")</f>
        <v/>
      </c>
      <c r="Q1332" s="15"/>
    </row>
    <row r="1333" spans="2:17" s="25" customFormat="1" x14ac:dyDescent="0.3">
      <c r="B1333" s="15" t="str">
        <f>IF(A1333="","",VLOOKUP(A1333,Tabulka3[[Číslo smlouvy   u pravidelné činnosti]:[Příjmení]],3,0))</f>
        <v/>
      </c>
      <c r="C1333" s="15" t="str">
        <f>IF(A1333="","",VLOOKUP(A1333,Tabulka3[[Číslo smlouvy   u pravidelné činnosti]:[Příjmení]],4,0))</f>
        <v/>
      </c>
      <c r="F1333" s="94"/>
      <c r="H1333" s="113"/>
      <c r="I1333" s="113"/>
      <c r="K1333" s="15"/>
      <c r="L1333" s="15"/>
      <c r="M1333" s="15">
        <f t="shared" si="60"/>
        <v>1</v>
      </c>
      <c r="N1333" s="15" t="str">
        <f t="shared" si="61"/>
        <v>-</v>
      </c>
      <c r="O1333" s="150">
        <f t="shared" si="62"/>
        <v>0</v>
      </c>
      <c r="P1333" s="15" t="str">
        <f>IF(COUNTIF('Personálie dobrovolníků '!U:X,N1333)&gt;0,"ANO","")</f>
        <v/>
      </c>
      <c r="Q1333" s="15"/>
    </row>
    <row r="1334" spans="2:17" s="25" customFormat="1" x14ac:dyDescent="0.3">
      <c r="B1334" s="15" t="str">
        <f>IF(A1334="","",VLOOKUP(A1334,Tabulka3[[Číslo smlouvy   u pravidelné činnosti]:[Příjmení]],3,0))</f>
        <v/>
      </c>
      <c r="C1334" s="15" t="str">
        <f>IF(A1334="","",VLOOKUP(A1334,Tabulka3[[Číslo smlouvy   u pravidelné činnosti]:[Příjmení]],4,0))</f>
        <v/>
      </c>
      <c r="F1334" s="94"/>
      <c r="H1334" s="113"/>
      <c r="I1334" s="113"/>
      <c r="K1334" s="15"/>
      <c r="L1334" s="15"/>
      <c r="M1334" s="15">
        <f t="shared" si="60"/>
        <v>1</v>
      </c>
      <c r="N1334" s="15" t="str">
        <f t="shared" si="61"/>
        <v>-</v>
      </c>
      <c r="O1334" s="150">
        <f t="shared" si="62"/>
        <v>0</v>
      </c>
      <c r="P1334" s="15" t="str">
        <f>IF(COUNTIF('Personálie dobrovolníků '!U:X,N1334)&gt;0,"ANO","")</f>
        <v/>
      </c>
      <c r="Q1334" s="15"/>
    </row>
    <row r="1335" spans="2:17" s="25" customFormat="1" x14ac:dyDescent="0.3">
      <c r="B1335" s="15" t="str">
        <f>IF(A1335="","",VLOOKUP(A1335,Tabulka3[[Číslo smlouvy   u pravidelné činnosti]:[Příjmení]],3,0))</f>
        <v/>
      </c>
      <c r="C1335" s="15" t="str">
        <f>IF(A1335="","",VLOOKUP(A1335,Tabulka3[[Číslo smlouvy   u pravidelné činnosti]:[Příjmení]],4,0))</f>
        <v/>
      </c>
      <c r="F1335" s="94"/>
      <c r="H1335" s="113"/>
      <c r="I1335" s="113"/>
      <c r="K1335" s="15"/>
      <c r="L1335" s="15"/>
      <c r="M1335" s="15">
        <f t="shared" si="60"/>
        <v>1</v>
      </c>
      <c r="N1335" s="15" t="str">
        <f t="shared" si="61"/>
        <v>-</v>
      </c>
      <c r="O1335" s="150">
        <f t="shared" si="62"/>
        <v>0</v>
      </c>
      <c r="P1335" s="15" t="str">
        <f>IF(COUNTIF('Personálie dobrovolníků '!U:X,N1335)&gt;0,"ANO","")</f>
        <v/>
      </c>
      <c r="Q1335" s="15"/>
    </row>
    <row r="1336" spans="2:17" s="25" customFormat="1" x14ac:dyDescent="0.3">
      <c r="B1336" s="15" t="str">
        <f>IF(A1336="","",VLOOKUP(A1336,Tabulka3[[Číslo smlouvy   u pravidelné činnosti]:[Příjmení]],3,0))</f>
        <v/>
      </c>
      <c r="C1336" s="15" t="str">
        <f>IF(A1336="","",VLOOKUP(A1336,Tabulka3[[Číslo smlouvy   u pravidelné činnosti]:[Příjmení]],4,0))</f>
        <v/>
      </c>
      <c r="F1336" s="94"/>
      <c r="H1336" s="113"/>
      <c r="I1336" s="113"/>
      <c r="K1336" s="15"/>
      <c r="L1336" s="15"/>
      <c r="M1336" s="15">
        <f t="shared" si="60"/>
        <v>1</v>
      </c>
      <c r="N1336" s="15" t="str">
        <f t="shared" si="61"/>
        <v>-</v>
      </c>
      <c r="O1336" s="150">
        <f t="shared" si="62"/>
        <v>0</v>
      </c>
      <c r="P1336" s="15" t="str">
        <f>IF(COUNTIF('Personálie dobrovolníků '!U:X,N1336)&gt;0,"ANO","")</f>
        <v/>
      </c>
      <c r="Q1336" s="15"/>
    </row>
    <row r="1337" spans="2:17" s="25" customFormat="1" x14ac:dyDescent="0.3">
      <c r="B1337" s="15" t="str">
        <f>IF(A1337="","",VLOOKUP(A1337,Tabulka3[[Číslo smlouvy   u pravidelné činnosti]:[Příjmení]],3,0))</f>
        <v/>
      </c>
      <c r="C1337" s="15" t="str">
        <f>IF(A1337="","",VLOOKUP(A1337,Tabulka3[[Číslo smlouvy   u pravidelné činnosti]:[Příjmení]],4,0))</f>
        <v/>
      </c>
      <c r="F1337" s="94"/>
      <c r="H1337" s="113"/>
      <c r="I1337" s="113"/>
      <c r="K1337" s="15"/>
      <c r="L1337" s="15"/>
      <c r="M1337" s="15">
        <f t="shared" si="60"/>
        <v>1</v>
      </c>
      <c r="N1337" s="15" t="str">
        <f t="shared" si="61"/>
        <v>-</v>
      </c>
      <c r="O1337" s="150">
        <f t="shared" si="62"/>
        <v>0</v>
      </c>
      <c r="P1337" s="15" t="str">
        <f>IF(COUNTIF('Personálie dobrovolníků '!U:X,N1337)&gt;0,"ANO","")</f>
        <v/>
      </c>
      <c r="Q1337" s="15"/>
    </row>
    <row r="1338" spans="2:17" s="25" customFormat="1" x14ac:dyDescent="0.3">
      <c r="B1338" s="15" t="str">
        <f>IF(A1338="","",VLOOKUP(A1338,Tabulka3[[Číslo smlouvy   u pravidelné činnosti]:[Příjmení]],3,0))</f>
        <v/>
      </c>
      <c r="C1338" s="15" t="str">
        <f>IF(A1338="","",VLOOKUP(A1338,Tabulka3[[Číslo smlouvy   u pravidelné činnosti]:[Příjmení]],4,0))</f>
        <v/>
      </c>
      <c r="F1338" s="94"/>
      <c r="H1338" s="113"/>
      <c r="I1338" s="113"/>
      <c r="K1338" s="15"/>
      <c r="L1338" s="15"/>
      <c r="M1338" s="15">
        <f t="shared" si="60"/>
        <v>1</v>
      </c>
      <c r="N1338" s="15" t="str">
        <f t="shared" si="61"/>
        <v>-</v>
      </c>
      <c r="O1338" s="150">
        <f t="shared" si="62"/>
        <v>0</v>
      </c>
      <c r="P1338" s="15" t="str">
        <f>IF(COUNTIF('Personálie dobrovolníků '!U:X,N1338)&gt;0,"ANO","")</f>
        <v/>
      </c>
      <c r="Q1338" s="15"/>
    </row>
    <row r="1339" spans="2:17" s="25" customFormat="1" x14ac:dyDescent="0.3">
      <c r="B1339" s="15" t="str">
        <f>IF(A1339="","",VLOOKUP(A1339,Tabulka3[[Číslo smlouvy   u pravidelné činnosti]:[Příjmení]],3,0))</f>
        <v/>
      </c>
      <c r="C1339" s="15" t="str">
        <f>IF(A1339="","",VLOOKUP(A1339,Tabulka3[[Číslo smlouvy   u pravidelné činnosti]:[Příjmení]],4,0))</f>
        <v/>
      </c>
      <c r="F1339" s="94"/>
      <c r="H1339" s="113"/>
      <c r="I1339" s="113"/>
      <c r="K1339" s="15"/>
      <c r="L1339" s="15"/>
      <c r="M1339" s="15">
        <f t="shared" si="60"/>
        <v>1</v>
      </c>
      <c r="N1339" s="15" t="str">
        <f t="shared" si="61"/>
        <v>-</v>
      </c>
      <c r="O1339" s="150">
        <f t="shared" si="62"/>
        <v>0</v>
      </c>
      <c r="P1339" s="15" t="str">
        <f>IF(COUNTIF('Personálie dobrovolníků '!U:X,N1339)&gt;0,"ANO","")</f>
        <v/>
      </c>
      <c r="Q1339" s="15"/>
    </row>
    <row r="1340" spans="2:17" s="25" customFormat="1" x14ac:dyDescent="0.3">
      <c r="B1340" s="15" t="str">
        <f>IF(A1340="","",VLOOKUP(A1340,Tabulka3[[Číslo smlouvy   u pravidelné činnosti]:[Příjmení]],3,0))</f>
        <v/>
      </c>
      <c r="C1340" s="15" t="str">
        <f>IF(A1340="","",VLOOKUP(A1340,Tabulka3[[Číslo smlouvy   u pravidelné činnosti]:[Příjmení]],4,0))</f>
        <v/>
      </c>
      <c r="F1340" s="94"/>
      <c r="H1340" s="113"/>
      <c r="I1340" s="113"/>
      <c r="K1340" s="15"/>
      <c r="L1340" s="15"/>
      <c r="M1340" s="15">
        <f t="shared" si="60"/>
        <v>1</v>
      </c>
      <c r="N1340" s="15" t="str">
        <f t="shared" si="61"/>
        <v>-</v>
      </c>
      <c r="O1340" s="150">
        <f t="shared" si="62"/>
        <v>0</v>
      </c>
      <c r="P1340" s="15" t="str">
        <f>IF(COUNTIF('Personálie dobrovolníků '!U:X,N1340)&gt;0,"ANO","")</f>
        <v/>
      </c>
      <c r="Q1340" s="15"/>
    </row>
    <row r="1341" spans="2:17" s="25" customFormat="1" x14ac:dyDescent="0.3">
      <c r="B1341" s="15" t="str">
        <f>IF(A1341="","",VLOOKUP(A1341,Tabulka3[[Číslo smlouvy   u pravidelné činnosti]:[Příjmení]],3,0))</f>
        <v/>
      </c>
      <c r="C1341" s="15" t="str">
        <f>IF(A1341="","",VLOOKUP(A1341,Tabulka3[[Číslo smlouvy   u pravidelné činnosti]:[Příjmení]],4,0))</f>
        <v/>
      </c>
      <c r="F1341" s="94"/>
      <c r="H1341" s="113"/>
      <c r="I1341" s="113"/>
      <c r="K1341" s="15"/>
      <c r="L1341" s="15"/>
      <c r="M1341" s="15">
        <f t="shared" si="60"/>
        <v>1</v>
      </c>
      <c r="N1341" s="15" t="str">
        <f t="shared" si="61"/>
        <v>-</v>
      </c>
      <c r="O1341" s="150">
        <f t="shared" si="62"/>
        <v>0</v>
      </c>
      <c r="P1341" s="15" t="str">
        <f>IF(COUNTIF('Personálie dobrovolníků '!U:X,N1341)&gt;0,"ANO","")</f>
        <v/>
      </c>
      <c r="Q1341" s="15"/>
    </row>
    <row r="1342" spans="2:17" s="25" customFormat="1" x14ac:dyDescent="0.3">
      <c r="B1342" s="15" t="str">
        <f>IF(A1342="","",VLOOKUP(A1342,Tabulka3[[Číslo smlouvy   u pravidelné činnosti]:[Příjmení]],3,0))</f>
        <v/>
      </c>
      <c r="C1342" s="15" t="str">
        <f>IF(A1342="","",VLOOKUP(A1342,Tabulka3[[Číslo smlouvy   u pravidelné činnosti]:[Příjmení]],4,0))</f>
        <v/>
      </c>
      <c r="F1342" s="94"/>
      <c r="H1342" s="113"/>
      <c r="I1342" s="113"/>
      <c r="K1342" s="15"/>
      <c r="L1342" s="15"/>
      <c r="M1342" s="15">
        <f t="shared" si="60"/>
        <v>1</v>
      </c>
      <c r="N1342" s="15" t="str">
        <f t="shared" si="61"/>
        <v>-</v>
      </c>
      <c r="O1342" s="150">
        <f t="shared" si="62"/>
        <v>0</v>
      </c>
      <c r="P1342" s="15" t="str">
        <f>IF(COUNTIF('Personálie dobrovolníků '!U:X,N1342)&gt;0,"ANO","")</f>
        <v/>
      </c>
      <c r="Q1342" s="15"/>
    </row>
    <row r="1343" spans="2:17" s="25" customFormat="1" x14ac:dyDescent="0.3">
      <c r="B1343" s="15" t="str">
        <f>IF(A1343="","",VLOOKUP(A1343,Tabulka3[[Číslo smlouvy   u pravidelné činnosti]:[Příjmení]],3,0))</f>
        <v/>
      </c>
      <c r="C1343" s="15" t="str">
        <f>IF(A1343="","",VLOOKUP(A1343,Tabulka3[[Číslo smlouvy   u pravidelné činnosti]:[Příjmení]],4,0))</f>
        <v/>
      </c>
      <c r="F1343" s="94"/>
      <c r="H1343" s="113"/>
      <c r="I1343" s="113"/>
      <c r="K1343" s="15"/>
      <c r="L1343" s="15"/>
      <c r="M1343" s="15">
        <f t="shared" si="60"/>
        <v>1</v>
      </c>
      <c r="N1343" s="15" t="str">
        <f t="shared" si="61"/>
        <v>-</v>
      </c>
      <c r="O1343" s="150">
        <f t="shared" si="62"/>
        <v>0</v>
      </c>
      <c r="P1343" s="15" t="str">
        <f>IF(COUNTIF('Personálie dobrovolníků '!U:X,N1343)&gt;0,"ANO","")</f>
        <v/>
      </c>
      <c r="Q1343" s="15"/>
    </row>
    <row r="1344" spans="2:17" s="25" customFormat="1" x14ac:dyDescent="0.3">
      <c r="B1344" s="15" t="str">
        <f>IF(A1344="","",VLOOKUP(A1344,Tabulka3[[Číslo smlouvy   u pravidelné činnosti]:[Příjmení]],3,0))</f>
        <v/>
      </c>
      <c r="C1344" s="15" t="str">
        <f>IF(A1344="","",VLOOKUP(A1344,Tabulka3[[Číslo smlouvy   u pravidelné činnosti]:[Příjmení]],4,0))</f>
        <v/>
      </c>
      <c r="F1344" s="94"/>
      <c r="H1344" s="113"/>
      <c r="I1344" s="113"/>
      <c r="K1344" s="15"/>
      <c r="L1344" s="15"/>
      <c r="M1344" s="15">
        <f t="shared" si="60"/>
        <v>1</v>
      </c>
      <c r="N1344" s="15" t="str">
        <f t="shared" si="61"/>
        <v>-</v>
      </c>
      <c r="O1344" s="150">
        <f t="shared" si="62"/>
        <v>0</v>
      </c>
      <c r="P1344" s="15" t="str">
        <f>IF(COUNTIF('Personálie dobrovolníků '!U:X,N1344)&gt;0,"ANO","")</f>
        <v/>
      </c>
      <c r="Q1344" s="15"/>
    </row>
    <row r="1345" spans="2:17" s="25" customFormat="1" x14ac:dyDescent="0.3">
      <c r="B1345" s="15" t="str">
        <f>IF(A1345="","",VLOOKUP(A1345,Tabulka3[[Číslo smlouvy   u pravidelné činnosti]:[Příjmení]],3,0))</f>
        <v/>
      </c>
      <c r="C1345" s="15" t="str">
        <f>IF(A1345="","",VLOOKUP(A1345,Tabulka3[[Číslo smlouvy   u pravidelné činnosti]:[Příjmení]],4,0))</f>
        <v/>
      </c>
      <c r="F1345" s="94"/>
      <c r="H1345" s="113"/>
      <c r="I1345" s="113"/>
      <c r="K1345" s="15"/>
      <c r="L1345" s="15"/>
      <c r="M1345" s="15">
        <f t="shared" si="60"/>
        <v>1</v>
      </c>
      <c r="N1345" s="15" t="str">
        <f t="shared" si="61"/>
        <v>-</v>
      </c>
      <c r="O1345" s="150">
        <f t="shared" si="62"/>
        <v>0</v>
      </c>
      <c r="P1345" s="15" t="str">
        <f>IF(COUNTIF('Personálie dobrovolníků '!U:X,N1345)&gt;0,"ANO","")</f>
        <v/>
      </c>
      <c r="Q1345" s="15"/>
    </row>
    <row r="1346" spans="2:17" s="25" customFormat="1" x14ac:dyDescent="0.3">
      <c r="B1346" s="15" t="str">
        <f>IF(A1346="","",VLOOKUP(A1346,Tabulka3[[Číslo smlouvy   u pravidelné činnosti]:[Příjmení]],3,0))</f>
        <v/>
      </c>
      <c r="C1346" s="15" t="str">
        <f>IF(A1346="","",VLOOKUP(A1346,Tabulka3[[Číslo smlouvy   u pravidelné činnosti]:[Příjmení]],4,0))</f>
        <v/>
      </c>
      <c r="F1346" s="94"/>
      <c r="H1346" s="113"/>
      <c r="I1346" s="113"/>
      <c r="K1346" s="15"/>
      <c r="L1346" s="15"/>
      <c r="M1346" s="15">
        <f t="shared" si="60"/>
        <v>1</v>
      </c>
      <c r="N1346" s="15" t="str">
        <f t="shared" si="61"/>
        <v>-</v>
      </c>
      <c r="O1346" s="150">
        <f t="shared" si="62"/>
        <v>0</v>
      </c>
      <c r="P1346" s="15" t="str">
        <f>IF(COUNTIF('Personálie dobrovolníků '!U:X,N1346)&gt;0,"ANO","")</f>
        <v/>
      </c>
      <c r="Q1346" s="15"/>
    </row>
    <row r="1347" spans="2:17" s="25" customFormat="1" x14ac:dyDescent="0.3">
      <c r="B1347" s="15" t="str">
        <f>IF(A1347="","",VLOOKUP(A1347,Tabulka3[[Číslo smlouvy   u pravidelné činnosti]:[Příjmení]],3,0))</f>
        <v/>
      </c>
      <c r="C1347" s="15" t="str">
        <f>IF(A1347="","",VLOOKUP(A1347,Tabulka3[[Číslo smlouvy   u pravidelné činnosti]:[Příjmení]],4,0))</f>
        <v/>
      </c>
      <c r="F1347" s="94"/>
      <c r="H1347" s="113"/>
      <c r="I1347" s="113"/>
      <c r="K1347" s="15"/>
      <c r="L1347" s="15"/>
      <c r="M1347" s="15">
        <f t="shared" si="60"/>
        <v>1</v>
      </c>
      <c r="N1347" s="15" t="str">
        <f t="shared" si="61"/>
        <v>-</v>
      </c>
      <c r="O1347" s="150">
        <f t="shared" si="62"/>
        <v>0</v>
      </c>
      <c r="P1347" s="15" t="str">
        <f>IF(COUNTIF('Personálie dobrovolníků '!U:X,N1347)&gt;0,"ANO","")</f>
        <v/>
      </c>
      <c r="Q1347" s="15"/>
    </row>
    <row r="1348" spans="2:17" s="25" customFormat="1" x14ac:dyDescent="0.3">
      <c r="B1348" s="15" t="str">
        <f>IF(A1348="","",VLOOKUP(A1348,Tabulka3[[Číslo smlouvy   u pravidelné činnosti]:[Příjmení]],3,0))</f>
        <v/>
      </c>
      <c r="C1348" s="15" t="str">
        <f>IF(A1348="","",VLOOKUP(A1348,Tabulka3[[Číslo smlouvy   u pravidelné činnosti]:[Příjmení]],4,0))</f>
        <v/>
      </c>
      <c r="F1348" s="94"/>
      <c r="H1348" s="113"/>
      <c r="I1348" s="113"/>
      <c r="K1348" s="15"/>
      <c r="L1348" s="15"/>
      <c r="M1348" s="15">
        <f t="shared" ref="M1348:M1411" si="63">IF(OR(
   AND($H1348=$K$12, $I1348=$L$4),
   AND($H1348=$K$12, $I1348=$L$5),
   AND($H1348=$K$12, $I1348=$L$6),
   AND($H1348=$K$12, $I1348=$L$7),
   AND($H1348=$K$11, $I1348=$L$4),
   AND($H1348=$K$11, $I1348=$L$5),
   AND($H1348=$K$11, $I1348=$L$6),
   AND($H1348=$K$11, $I1348=$L$7),
   AND($H1348=$K$5, $I1348=$L$5),
   AND($H1348=$K$6, $I1348=$L$4),
   AND($H1348=$K$6, $I1348=$L$5),
   AND($H1348=$K$6, $I1348=$L$7),
   AND($H1348=$K$4, $I1348=$L$6),
), 0, 1)</f>
        <v>1</v>
      </c>
      <c r="N1348" s="15" t="str">
        <f t="shared" ref="N1348:N1411" si="64">A1348 &amp; "-" &amp; J1348</f>
        <v>-</v>
      </c>
      <c r="O1348" s="150">
        <f t="shared" ref="O1348:O1411" si="65">IF(AND(M1348&lt;&gt;0, P1348="ANO"), 1, 0)</f>
        <v>0</v>
      </c>
      <c r="P1348" s="15" t="str">
        <f>IF(COUNTIF('Personálie dobrovolníků '!U:X,N1348)&gt;0,"ANO","")</f>
        <v/>
      </c>
      <c r="Q1348" s="15"/>
    </row>
    <row r="1349" spans="2:17" s="25" customFormat="1" x14ac:dyDescent="0.3">
      <c r="B1349" s="15" t="str">
        <f>IF(A1349="","",VLOOKUP(A1349,Tabulka3[[Číslo smlouvy   u pravidelné činnosti]:[Příjmení]],3,0))</f>
        <v/>
      </c>
      <c r="C1349" s="15" t="str">
        <f>IF(A1349="","",VLOOKUP(A1349,Tabulka3[[Číslo smlouvy   u pravidelné činnosti]:[Příjmení]],4,0))</f>
        <v/>
      </c>
      <c r="F1349" s="94"/>
      <c r="H1349" s="113"/>
      <c r="I1349" s="113"/>
      <c r="K1349" s="15"/>
      <c r="L1349" s="15"/>
      <c r="M1349" s="15">
        <f t="shared" si="63"/>
        <v>1</v>
      </c>
      <c r="N1349" s="15" t="str">
        <f t="shared" si="64"/>
        <v>-</v>
      </c>
      <c r="O1349" s="150">
        <f t="shared" si="65"/>
        <v>0</v>
      </c>
      <c r="P1349" s="15" t="str">
        <f>IF(COUNTIF('Personálie dobrovolníků '!U:X,N1349)&gt;0,"ANO","")</f>
        <v/>
      </c>
      <c r="Q1349" s="15"/>
    </row>
    <row r="1350" spans="2:17" s="25" customFormat="1" x14ac:dyDescent="0.3">
      <c r="B1350" s="15" t="str">
        <f>IF(A1350="","",VLOOKUP(A1350,Tabulka3[[Číslo smlouvy   u pravidelné činnosti]:[Příjmení]],3,0))</f>
        <v/>
      </c>
      <c r="C1350" s="15" t="str">
        <f>IF(A1350="","",VLOOKUP(A1350,Tabulka3[[Číslo smlouvy   u pravidelné činnosti]:[Příjmení]],4,0))</f>
        <v/>
      </c>
      <c r="F1350" s="94"/>
      <c r="H1350" s="113"/>
      <c r="I1350" s="113"/>
      <c r="K1350" s="15"/>
      <c r="L1350" s="15"/>
      <c r="M1350" s="15">
        <f t="shared" si="63"/>
        <v>1</v>
      </c>
      <c r="N1350" s="15" t="str">
        <f t="shared" si="64"/>
        <v>-</v>
      </c>
      <c r="O1350" s="150">
        <f t="shared" si="65"/>
        <v>0</v>
      </c>
      <c r="P1350" s="15" t="str">
        <f>IF(COUNTIF('Personálie dobrovolníků '!U:X,N1350)&gt;0,"ANO","")</f>
        <v/>
      </c>
      <c r="Q1350" s="15"/>
    </row>
    <row r="1351" spans="2:17" s="25" customFormat="1" x14ac:dyDescent="0.3">
      <c r="B1351" s="15" t="str">
        <f>IF(A1351="","",VLOOKUP(A1351,Tabulka3[[Číslo smlouvy   u pravidelné činnosti]:[Příjmení]],3,0))</f>
        <v/>
      </c>
      <c r="C1351" s="15" t="str">
        <f>IF(A1351="","",VLOOKUP(A1351,Tabulka3[[Číslo smlouvy   u pravidelné činnosti]:[Příjmení]],4,0))</f>
        <v/>
      </c>
      <c r="F1351" s="94"/>
      <c r="H1351" s="113"/>
      <c r="I1351" s="113"/>
      <c r="K1351" s="15"/>
      <c r="L1351" s="15"/>
      <c r="M1351" s="15">
        <f t="shared" si="63"/>
        <v>1</v>
      </c>
      <c r="N1351" s="15" t="str">
        <f t="shared" si="64"/>
        <v>-</v>
      </c>
      <c r="O1351" s="150">
        <f t="shared" si="65"/>
        <v>0</v>
      </c>
      <c r="P1351" s="15" t="str">
        <f>IF(COUNTIF('Personálie dobrovolníků '!U:X,N1351)&gt;0,"ANO","")</f>
        <v/>
      </c>
      <c r="Q1351" s="15"/>
    </row>
    <row r="1352" spans="2:17" s="25" customFormat="1" x14ac:dyDescent="0.3">
      <c r="B1352" s="15" t="str">
        <f>IF(A1352="","",VLOOKUP(A1352,Tabulka3[[Číslo smlouvy   u pravidelné činnosti]:[Příjmení]],3,0))</f>
        <v/>
      </c>
      <c r="C1352" s="15" t="str">
        <f>IF(A1352="","",VLOOKUP(A1352,Tabulka3[[Číslo smlouvy   u pravidelné činnosti]:[Příjmení]],4,0))</f>
        <v/>
      </c>
      <c r="F1352" s="94"/>
      <c r="H1352" s="113"/>
      <c r="I1352" s="113"/>
      <c r="K1352" s="15"/>
      <c r="L1352" s="15"/>
      <c r="M1352" s="15">
        <f t="shared" si="63"/>
        <v>1</v>
      </c>
      <c r="N1352" s="15" t="str">
        <f t="shared" si="64"/>
        <v>-</v>
      </c>
      <c r="O1352" s="150">
        <f t="shared" si="65"/>
        <v>0</v>
      </c>
      <c r="P1352" s="15" t="str">
        <f>IF(COUNTIF('Personálie dobrovolníků '!U:X,N1352)&gt;0,"ANO","")</f>
        <v/>
      </c>
      <c r="Q1352" s="15"/>
    </row>
    <row r="1353" spans="2:17" s="25" customFormat="1" x14ac:dyDescent="0.3">
      <c r="B1353" s="15" t="str">
        <f>IF(A1353="","",VLOOKUP(A1353,Tabulka3[[Číslo smlouvy   u pravidelné činnosti]:[Příjmení]],3,0))</f>
        <v/>
      </c>
      <c r="C1353" s="15" t="str">
        <f>IF(A1353="","",VLOOKUP(A1353,Tabulka3[[Číslo smlouvy   u pravidelné činnosti]:[Příjmení]],4,0))</f>
        <v/>
      </c>
      <c r="F1353" s="94"/>
      <c r="H1353" s="113"/>
      <c r="I1353" s="113"/>
      <c r="K1353" s="15"/>
      <c r="L1353" s="15"/>
      <c r="M1353" s="15">
        <f t="shared" si="63"/>
        <v>1</v>
      </c>
      <c r="N1353" s="15" t="str">
        <f t="shared" si="64"/>
        <v>-</v>
      </c>
      <c r="O1353" s="150">
        <f t="shared" si="65"/>
        <v>0</v>
      </c>
      <c r="P1353" s="15" t="str">
        <f>IF(COUNTIF('Personálie dobrovolníků '!U:X,N1353)&gt;0,"ANO","")</f>
        <v/>
      </c>
      <c r="Q1353" s="15"/>
    </row>
    <row r="1354" spans="2:17" s="25" customFormat="1" x14ac:dyDescent="0.3">
      <c r="B1354" s="15" t="str">
        <f>IF(A1354="","",VLOOKUP(A1354,Tabulka3[[Číslo smlouvy   u pravidelné činnosti]:[Příjmení]],3,0))</f>
        <v/>
      </c>
      <c r="C1354" s="15" t="str">
        <f>IF(A1354="","",VLOOKUP(A1354,Tabulka3[[Číslo smlouvy   u pravidelné činnosti]:[Příjmení]],4,0))</f>
        <v/>
      </c>
      <c r="F1354" s="94"/>
      <c r="H1354" s="113"/>
      <c r="I1354" s="113"/>
      <c r="K1354" s="15"/>
      <c r="L1354" s="15"/>
      <c r="M1354" s="15">
        <f t="shared" si="63"/>
        <v>1</v>
      </c>
      <c r="N1354" s="15" t="str">
        <f t="shared" si="64"/>
        <v>-</v>
      </c>
      <c r="O1354" s="150">
        <f t="shared" si="65"/>
        <v>0</v>
      </c>
      <c r="P1354" s="15" t="str">
        <f>IF(COUNTIF('Personálie dobrovolníků '!U:X,N1354)&gt;0,"ANO","")</f>
        <v/>
      </c>
      <c r="Q1354" s="15"/>
    </row>
    <row r="1355" spans="2:17" s="25" customFormat="1" x14ac:dyDescent="0.3">
      <c r="B1355" s="15" t="str">
        <f>IF(A1355="","",VLOOKUP(A1355,Tabulka3[[Číslo smlouvy   u pravidelné činnosti]:[Příjmení]],3,0))</f>
        <v/>
      </c>
      <c r="C1355" s="15" t="str">
        <f>IF(A1355="","",VLOOKUP(A1355,Tabulka3[[Číslo smlouvy   u pravidelné činnosti]:[Příjmení]],4,0))</f>
        <v/>
      </c>
      <c r="F1355" s="94"/>
      <c r="H1355" s="113"/>
      <c r="I1355" s="113"/>
      <c r="K1355" s="15"/>
      <c r="L1355" s="15"/>
      <c r="M1355" s="15">
        <f t="shared" si="63"/>
        <v>1</v>
      </c>
      <c r="N1355" s="15" t="str">
        <f t="shared" si="64"/>
        <v>-</v>
      </c>
      <c r="O1355" s="150">
        <f t="shared" si="65"/>
        <v>0</v>
      </c>
      <c r="P1355" s="15" t="str">
        <f>IF(COUNTIF('Personálie dobrovolníků '!U:X,N1355)&gt;0,"ANO","")</f>
        <v/>
      </c>
      <c r="Q1355" s="15"/>
    </row>
    <row r="1356" spans="2:17" s="25" customFormat="1" x14ac:dyDescent="0.3">
      <c r="B1356" s="15" t="str">
        <f>IF(A1356="","",VLOOKUP(A1356,Tabulka3[[Číslo smlouvy   u pravidelné činnosti]:[Příjmení]],3,0))</f>
        <v/>
      </c>
      <c r="C1356" s="15" t="str">
        <f>IF(A1356="","",VLOOKUP(A1356,Tabulka3[[Číslo smlouvy   u pravidelné činnosti]:[Příjmení]],4,0))</f>
        <v/>
      </c>
      <c r="F1356" s="94"/>
      <c r="H1356" s="113"/>
      <c r="I1356" s="113"/>
      <c r="K1356" s="15"/>
      <c r="L1356" s="15"/>
      <c r="M1356" s="15">
        <f t="shared" si="63"/>
        <v>1</v>
      </c>
      <c r="N1356" s="15" t="str">
        <f t="shared" si="64"/>
        <v>-</v>
      </c>
      <c r="O1356" s="150">
        <f t="shared" si="65"/>
        <v>0</v>
      </c>
      <c r="P1356" s="15" t="str">
        <f>IF(COUNTIF('Personálie dobrovolníků '!U:X,N1356)&gt;0,"ANO","")</f>
        <v/>
      </c>
      <c r="Q1356" s="15"/>
    </row>
    <row r="1357" spans="2:17" s="25" customFormat="1" x14ac:dyDescent="0.3">
      <c r="B1357" s="15" t="str">
        <f>IF(A1357="","",VLOOKUP(A1357,Tabulka3[[Číslo smlouvy   u pravidelné činnosti]:[Příjmení]],3,0))</f>
        <v/>
      </c>
      <c r="C1357" s="15" t="str">
        <f>IF(A1357="","",VLOOKUP(A1357,Tabulka3[[Číslo smlouvy   u pravidelné činnosti]:[Příjmení]],4,0))</f>
        <v/>
      </c>
      <c r="F1357" s="94"/>
      <c r="H1357" s="113"/>
      <c r="I1357" s="113"/>
      <c r="K1357" s="15"/>
      <c r="L1357" s="15"/>
      <c r="M1357" s="15">
        <f t="shared" si="63"/>
        <v>1</v>
      </c>
      <c r="N1357" s="15" t="str">
        <f t="shared" si="64"/>
        <v>-</v>
      </c>
      <c r="O1357" s="150">
        <f t="shared" si="65"/>
        <v>0</v>
      </c>
      <c r="P1357" s="15" t="str">
        <f>IF(COUNTIF('Personálie dobrovolníků '!U:X,N1357)&gt;0,"ANO","")</f>
        <v/>
      </c>
      <c r="Q1357" s="15"/>
    </row>
    <row r="1358" spans="2:17" s="25" customFormat="1" x14ac:dyDescent="0.3">
      <c r="B1358" s="15" t="str">
        <f>IF(A1358="","",VLOOKUP(A1358,Tabulka3[[Číslo smlouvy   u pravidelné činnosti]:[Příjmení]],3,0))</f>
        <v/>
      </c>
      <c r="C1358" s="15" t="str">
        <f>IF(A1358="","",VLOOKUP(A1358,Tabulka3[[Číslo smlouvy   u pravidelné činnosti]:[Příjmení]],4,0))</f>
        <v/>
      </c>
      <c r="F1358" s="94"/>
      <c r="H1358" s="113"/>
      <c r="I1358" s="113"/>
      <c r="K1358" s="15"/>
      <c r="L1358" s="15"/>
      <c r="M1358" s="15">
        <f t="shared" si="63"/>
        <v>1</v>
      </c>
      <c r="N1358" s="15" t="str">
        <f t="shared" si="64"/>
        <v>-</v>
      </c>
      <c r="O1358" s="150">
        <f t="shared" si="65"/>
        <v>0</v>
      </c>
      <c r="P1358" s="15" t="str">
        <f>IF(COUNTIF('Personálie dobrovolníků '!U:X,N1358)&gt;0,"ANO","")</f>
        <v/>
      </c>
      <c r="Q1358" s="15"/>
    </row>
    <row r="1359" spans="2:17" s="25" customFormat="1" x14ac:dyDescent="0.3">
      <c r="B1359" s="15" t="str">
        <f>IF(A1359="","",VLOOKUP(A1359,Tabulka3[[Číslo smlouvy   u pravidelné činnosti]:[Příjmení]],3,0))</f>
        <v/>
      </c>
      <c r="C1359" s="15" t="str">
        <f>IF(A1359="","",VLOOKUP(A1359,Tabulka3[[Číslo smlouvy   u pravidelné činnosti]:[Příjmení]],4,0))</f>
        <v/>
      </c>
      <c r="F1359" s="94"/>
      <c r="H1359" s="113"/>
      <c r="I1359" s="113"/>
      <c r="K1359" s="15"/>
      <c r="L1359" s="15"/>
      <c r="M1359" s="15">
        <f t="shared" si="63"/>
        <v>1</v>
      </c>
      <c r="N1359" s="15" t="str">
        <f t="shared" si="64"/>
        <v>-</v>
      </c>
      <c r="O1359" s="150">
        <f t="shared" si="65"/>
        <v>0</v>
      </c>
      <c r="P1359" s="15" t="str">
        <f>IF(COUNTIF('Personálie dobrovolníků '!U:X,N1359)&gt;0,"ANO","")</f>
        <v/>
      </c>
      <c r="Q1359" s="15"/>
    </row>
    <row r="1360" spans="2:17" s="25" customFormat="1" x14ac:dyDescent="0.3">
      <c r="B1360" s="15" t="str">
        <f>IF(A1360="","",VLOOKUP(A1360,Tabulka3[[Číslo smlouvy   u pravidelné činnosti]:[Příjmení]],3,0))</f>
        <v/>
      </c>
      <c r="C1360" s="15" t="str">
        <f>IF(A1360="","",VLOOKUP(A1360,Tabulka3[[Číslo smlouvy   u pravidelné činnosti]:[Příjmení]],4,0))</f>
        <v/>
      </c>
      <c r="F1360" s="94"/>
      <c r="H1360" s="113"/>
      <c r="I1360" s="113"/>
      <c r="K1360" s="15"/>
      <c r="L1360" s="15"/>
      <c r="M1360" s="15">
        <f t="shared" si="63"/>
        <v>1</v>
      </c>
      <c r="N1360" s="15" t="str">
        <f t="shared" si="64"/>
        <v>-</v>
      </c>
      <c r="O1360" s="150">
        <f t="shared" si="65"/>
        <v>0</v>
      </c>
      <c r="P1360" s="15" t="str">
        <f>IF(COUNTIF('Personálie dobrovolníků '!U:X,N1360)&gt;0,"ANO","")</f>
        <v/>
      </c>
      <c r="Q1360" s="15"/>
    </row>
    <row r="1361" spans="2:17" s="25" customFormat="1" x14ac:dyDescent="0.3">
      <c r="B1361" s="15" t="str">
        <f>IF(A1361="","",VLOOKUP(A1361,Tabulka3[[Číslo smlouvy   u pravidelné činnosti]:[Příjmení]],3,0))</f>
        <v/>
      </c>
      <c r="C1361" s="15" t="str">
        <f>IF(A1361="","",VLOOKUP(A1361,Tabulka3[[Číslo smlouvy   u pravidelné činnosti]:[Příjmení]],4,0))</f>
        <v/>
      </c>
      <c r="F1361" s="94"/>
      <c r="H1361" s="113"/>
      <c r="I1361" s="113"/>
      <c r="K1361" s="15"/>
      <c r="L1361" s="15"/>
      <c r="M1361" s="15">
        <f t="shared" si="63"/>
        <v>1</v>
      </c>
      <c r="N1361" s="15" t="str">
        <f t="shared" si="64"/>
        <v>-</v>
      </c>
      <c r="O1361" s="150">
        <f t="shared" si="65"/>
        <v>0</v>
      </c>
      <c r="P1361" s="15" t="str">
        <f>IF(COUNTIF('Personálie dobrovolníků '!U:X,N1361)&gt;0,"ANO","")</f>
        <v/>
      </c>
      <c r="Q1361" s="15"/>
    </row>
    <row r="1362" spans="2:17" s="25" customFormat="1" x14ac:dyDescent="0.3">
      <c r="B1362" s="15" t="str">
        <f>IF(A1362="","",VLOOKUP(A1362,Tabulka3[[Číslo smlouvy   u pravidelné činnosti]:[Příjmení]],3,0))</f>
        <v/>
      </c>
      <c r="C1362" s="15" t="str">
        <f>IF(A1362="","",VLOOKUP(A1362,Tabulka3[[Číslo smlouvy   u pravidelné činnosti]:[Příjmení]],4,0))</f>
        <v/>
      </c>
      <c r="F1362" s="94"/>
      <c r="H1362" s="113"/>
      <c r="I1362" s="113"/>
      <c r="K1362" s="15"/>
      <c r="L1362" s="15"/>
      <c r="M1362" s="15">
        <f t="shared" si="63"/>
        <v>1</v>
      </c>
      <c r="N1362" s="15" t="str">
        <f t="shared" si="64"/>
        <v>-</v>
      </c>
      <c r="O1362" s="150">
        <f t="shared" si="65"/>
        <v>0</v>
      </c>
      <c r="P1362" s="15" t="str">
        <f>IF(COUNTIF('Personálie dobrovolníků '!U:X,N1362)&gt;0,"ANO","")</f>
        <v/>
      </c>
      <c r="Q1362" s="15"/>
    </row>
    <row r="1363" spans="2:17" s="25" customFormat="1" x14ac:dyDescent="0.3">
      <c r="B1363" s="15" t="str">
        <f>IF(A1363="","",VLOOKUP(A1363,Tabulka3[[Číslo smlouvy   u pravidelné činnosti]:[Příjmení]],3,0))</f>
        <v/>
      </c>
      <c r="C1363" s="15" t="str">
        <f>IF(A1363="","",VLOOKUP(A1363,Tabulka3[[Číslo smlouvy   u pravidelné činnosti]:[Příjmení]],4,0))</f>
        <v/>
      </c>
      <c r="F1363" s="94"/>
      <c r="H1363" s="113"/>
      <c r="I1363" s="113"/>
      <c r="K1363" s="15"/>
      <c r="L1363" s="15"/>
      <c r="M1363" s="15">
        <f t="shared" si="63"/>
        <v>1</v>
      </c>
      <c r="N1363" s="15" t="str">
        <f t="shared" si="64"/>
        <v>-</v>
      </c>
      <c r="O1363" s="150">
        <f t="shared" si="65"/>
        <v>0</v>
      </c>
      <c r="P1363" s="15" t="str">
        <f>IF(COUNTIF('Personálie dobrovolníků '!U:X,N1363)&gt;0,"ANO","")</f>
        <v/>
      </c>
      <c r="Q1363" s="15"/>
    </row>
    <row r="1364" spans="2:17" s="25" customFormat="1" x14ac:dyDescent="0.3">
      <c r="B1364" s="15" t="str">
        <f>IF(A1364="","",VLOOKUP(A1364,Tabulka3[[Číslo smlouvy   u pravidelné činnosti]:[Příjmení]],3,0))</f>
        <v/>
      </c>
      <c r="C1364" s="15" t="str">
        <f>IF(A1364="","",VLOOKUP(A1364,Tabulka3[[Číslo smlouvy   u pravidelné činnosti]:[Příjmení]],4,0))</f>
        <v/>
      </c>
      <c r="F1364" s="94"/>
      <c r="H1364" s="113"/>
      <c r="I1364" s="113"/>
      <c r="K1364" s="15"/>
      <c r="L1364" s="15"/>
      <c r="M1364" s="15">
        <f t="shared" si="63"/>
        <v>1</v>
      </c>
      <c r="N1364" s="15" t="str">
        <f t="shared" si="64"/>
        <v>-</v>
      </c>
      <c r="O1364" s="150">
        <f t="shared" si="65"/>
        <v>0</v>
      </c>
      <c r="P1364" s="15" t="str">
        <f>IF(COUNTIF('Personálie dobrovolníků '!U:X,N1364)&gt;0,"ANO","")</f>
        <v/>
      </c>
      <c r="Q1364" s="15"/>
    </row>
    <row r="1365" spans="2:17" s="25" customFormat="1" x14ac:dyDescent="0.3">
      <c r="B1365" s="15" t="str">
        <f>IF(A1365="","",VLOOKUP(A1365,Tabulka3[[Číslo smlouvy   u pravidelné činnosti]:[Příjmení]],3,0))</f>
        <v/>
      </c>
      <c r="C1365" s="15" t="str">
        <f>IF(A1365="","",VLOOKUP(A1365,Tabulka3[[Číslo smlouvy   u pravidelné činnosti]:[Příjmení]],4,0))</f>
        <v/>
      </c>
      <c r="F1365" s="94"/>
      <c r="H1365" s="113"/>
      <c r="I1365" s="113"/>
      <c r="K1365" s="15"/>
      <c r="L1365" s="15"/>
      <c r="M1365" s="15">
        <f t="shared" si="63"/>
        <v>1</v>
      </c>
      <c r="N1365" s="15" t="str">
        <f t="shared" si="64"/>
        <v>-</v>
      </c>
      <c r="O1365" s="150">
        <f t="shared" si="65"/>
        <v>0</v>
      </c>
      <c r="P1365" s="15" t="str">
        <f>IF(COUNTIF('Personálie dobrovolníků '!U:X,N1365)&gt;0,"ANO","")</f>
        <v/>
      </c>
      <c r="Q1365" s="15"/>
    </row>
    <row r="1366" spans="2:17" s="25" customFormat="1" x14ac:dyDescent="0.3">
      <c r="B1366" s="15" t="str">
        <f>IF(A1366="","",VLOOKUP(A1366,Tabulka3[[Číslo smlouvy   u pravidelné činnosti]:[Příjmení]],3,0))</f>
        <v/>
      </c>
      <c r="C1366" s="15" t="str">
        <f>IF(A1366="","",VLOOKUP(A1366,Tabulka3[[Číslo smlouvy   u pravidelné činnosti]:[Příjmení]],4,0))</f>
        <v/>
      </c>
      <c r="F1366" s="94"/>
      <c r="H1366" s="113"/>
      <c r="I1366" s="113"/>
      <c r="K1366" s="15"/>
      <c r="L1366" s="15"/>
      <c r="M1366" s="15">
        <f t="shared" si="63"/>
        <v>1</v>
      </c>
      <c r="N1366" s="15" t="str">
        <f t="shared" si="64"/>
        <v>-</v>
      </c>
      <c r="O1366" s="150">
        <f t="shared" si="65"/>
        <v>0</v>
      </c>
      <c r="P1366" s="15" t="str">
        <f>IF(COUNTIF('Personálie dobrovolníků '!U:X,N1366)&gt;0,"ANO","")</f>
        <v/>
      </c>
      <c r="Q1366" s="15"/>
    </row>
    <row r="1367" spans="2:17" s="25" customFormat="1" x14ac:dyDescent="0.3">
      <c r="B1367" s="15" t="str">
        <f>IF(A1367="","",VLOOKUP(A1367,Tabulka3[[Číslo smlouvy   u pravidelné činnosti]:[Příjmení]],3,0))</f>
        <v/>
      </c>
      <c r="C1367" s="15" t="str">
        <f>IF(A1367="","",VLOOKUP(A1367,Tabulka3[[Číslo smlouvy   u pravidelné činnosti]:[Příjmení]],4,0))</f>
        <v/>
      </c>
      <c r="F1367" s="94"/>
      <c r="H1367" s="113"/>
      <c r="I1367" s="113"/>
      <c r="K1367" s="15"/>
      <c r="L1367" s="15"/>
      <c r="M1367" s="15">
        <f t="shared" si="63"/>
        <v>1</v>
      </c>
      <c r="N1367" s="15" t="str">
        <f t="shared" si="64"/>
        <v>-</v>
      </c>
      <c r="O1367" s="150">
        <f t="shared" si="65"/>
        <v>0</v>
      </c>
      <c r="P1367" s="15" t="str">
        <f>IF(COUNTIF('Personálie dobrovolníků '!U:X,N1367)&gt;0,"ANO","")</f>
        <v/>
      </c>
      <c r="Q1367" s="15"/>
    </row>
    <row r="1368" spans="2:17" s="25" customFormat="1" x14ac:dyDescent="0.3">
      <c r="B1368" s="15" t="str">
        <f>IF(A1368="","",VLOOKUP(A1368,Tabulka3[[Číslo smlouvy   u pravidelné činnosti]:[Příjmení]],3,0))</f>
        <v/>
      </c>
      <c r="C1368" s="15" t="str">
        <f>IF(A1368="","",VLOOKUP(A1368,Tabulka3[[Číslo smlouvy   u pravidelné činnosti]:[Příjmení]],4,0))</f>
        <v/>
      </c>
      <c r="F1368" s="94"/>
      <c r="H1368" s="113"/>
      <c r="I1368" s="113"/>
      <c r="K1368" s="15"/>
      <c r="L1368" s="15"/>
      <c r="M1368" s="15">
        <f t="shared" si="63"/>
        <v>1</v>
      </c>
      <c r="N1368" s="15" t="str">
        <f t="shared" si="64"/>
        <v>-</v>
      </c>
      <c r="O1368" s="150">
        <f t="shared" si="65"/>
        <v>0</v>
      </c>
      <c r="P1368" s="15" t="str">
        <f>IF(COUNTIF('Personálie dobrovolníků '!U:X,N1368)&gt;0,"ANO","")</f>
        <v/>
      </c>
      <c r="Q1368" s="15"/>
    </row>
    <row r="1369" spans="2:17" s="25" customFormat="1" x14ac:dyDescent="0.3">
      <c r="B1369" s="15" t="str">
        <f>IF(A1369="","",VLOOKUP(A1369,Tabulka3[[Číslo smlouvy   u pravidelné činnosti]:[Příjmení]],3,0))</f>
        <v/>
      </c>
      <c r="C1369" s="15" t="str">
        <f>IF(A1369="","",VLOOKUP(A1369,Tabulka3[[Číslo smlouvy   u pravidelné činnosti]:[Příjmení]],4,0))</f>
        <v/>
      </c>
      <c r="F1369" s="94"/>
      <c r="H1369" s="113"/>
      <c r="I1369" s="113"/>
      <c r="K1369" s="15"/>
      <c r="L1369" s="15"/>
      <c r="M1369" s="15">
        <f t="shared" si="63"/>
        <v>1</v>
      </c>
      <c r="N1369" s="15" t="str">
        <f t="shared" si="64"/>
        <v>-</v>
      </c>
      <c r="O1369" s="150">
        <f t="shared" si="65"/>
        <v>0</v>
      </c>
      <c r="P1369" s="15" t="str">
        <f>IF(COUNTIF('Personálie dobrovolníků '!U:X,N1369)&gt;0,"ANO","")</f>
        <v/>
      </c>
      <c r="Q1369" s="15"/>
    </row>
    <row r="1370" spans="2:17" s="25" customFormat="1" x14ac:dyDescent="0.3">
      <c r="B1370" s="15" t="str">
        <f>IF(A1370="","",VLOOKUP(A1370,Tabulka3[[Číslo smlouvy   u pravidelné činnosti]:[Příjmení]],3,0))</f>
        <v/>
      </c>
      <c r="C1370" s="15" t="str">
        <f>IF(A1370="","",VLOOKUP(A1370,Tabulka3[[Číslo smlouvy   u pravidelné činnosti]:[Příjmení]],4,0))</f>
        <v/>
      </c>
      <c r="F1370" s="94"/>
      <c r="H1370" s="113"/>
      <c r="I1370" s="113"/>
      <c r="K1370" s="15"/>
      <c r="L1370" s="15"/>
      <c r="M1370" s="15">
        <f t="shared" si="63"/>
        <v>1</v>
      </c>
      <c r="N1370" s="15" t="str">
        <f t="shared" si="64"/>
        <v>-</v>
      </c>
      <c r="O1370" s="150">
        <f t="shared" si="65"/>
        <v>0</v>
      </c>
      <c r="P1370" s="15" t="str">
        <f>IF(COUNTIF('Personálie dobrovolníků '!U:X,N1370)&gt;0,"ANO","")</f>
        <v/>
      </c>
      <c r="Q1370" s="15"/>
    </row>
    <row r="1371" spans="2:17" s="25" customFormat="1" x14ac:dyDescent="0.3">
      <c r="B1371" s="15" t="str">
        <f>IF(A1371="","",VLOOKUP(A1371,Tabulka3[[Číslo smlouvy   u pravidelné činnosti]:[Příjmení]],3,0))</f>
        <v/>
      </c>
      <c r="C1371" s="15" t="str">
        <f>IF(A1371="","",VLOOKUP(A1371,Tabulka3[[Číslo smlouvy   u pravidelné činnosti]:[Příjmení]],4,0))</f>
        <v/>
      </c>
      <c r="F1371" s="94"/>
      <c r="H1371" s="113"/>
      <c r="I1371" s="113"/>
      <c r="K1371" s="15"/>
      <c r="L1371" s="15"/>
      <c r="M1371" s="15">
        <f t="shared" si="63"/>
        <v>1</v>
      </c>
      <c r="N1371" s="15" t="str">
        <f t="shared" si="64"/>
        <v>-</v>
      </c>
      <c r="O1371" s="150">
        <f t="shared" si="65"/>
        <v>0</v>
      </c>
      <c r="P1371" s="15" t="str">
        <f>IF(COUNTIF('Personálie dobrovolníků '!U:X,N1371)&gt;0,"ANO","")</f>
        <v/>
      </c>
      <c r="Q1371" s="15"/>
    </row>
    <row r="1372" spans="2:17" s="25" customFormat="1" x14ac:dyDescent="0.3">
      <c r="B1372" s="15" t="str">
        <f>IF(A1372="","",VLOOKUP(A1372,Tabulka3[[Číslo smlouvy   u pravidelné činnosti]:[Příjmení]],3,0))</f>
        <v/>
      </c>
      <c r="C1372" s="15" t="str">
        <f>IF(A1372="","",VLOOKUP(A1372,Tabulka3[[Číslo smlouvy   u pravidelné činnosti]:[Příjmení]],4,0))</f>
        <v/>
      </c>
      <c r="F1372" s="94"/>
      <c r="H1372" s="113"/>
      <c r="I1372" s="113"/>
      <c r="K1372" s="15"/>
      <c r="L1372" s="15"/>
      <c r="M1372" s="15">
        <f t="shared" si="63"/>
        <v>1</v>
      </c>
      <c r="N1372" s="15" t="str">
        <f t="shared" si="64"/>
        <v>-</v>
      </c>
      <c r="O1372" s="150">
        <f t="shared" si="65"/>
        <v>0</v>
      </c>
      <c r="P1372" s="15" t="str">
        <f>IF(COUNTIF('Personálie dobrovolníků '!U:X,N1372)&gt;0,"ANO","")</f>
        <v/>
      </c>
      <c r="Q1372" s="15"/>
    </row>
    <row r="1373" spans="2:17" s="25" customFormat="1" x14ac:dyDescent="0.3">
      <c r="B1373" s="15" t="str">
        <f>IF(A1373="","",VLOOKUP(A1373,Tabulka3[[Číslo smlouvy   u pravidelné činnosti]:[Příjmení]],3,0))</f>
        <v/>
      </c>
      <c r="C1373" s="15" t="str">
        <f>IF(A1373="","",VLOOKUP(A1373,Tabulka3[[Číslo smlouvy   u pravidelné činnosti]:[Příjmení]],4,0))</f>
        <v/>
      </c>
      <c r="F1373" s="94"/>
      <c r="H1373" s="113"/>
      <c r="I1373" s="113"/>
      <c r="K1373" s="15"/>
      <c r="L1373" s="15"/>
      <c r="M1373" s="15">
        <f t="shared" si="63"/>
        <v>1</v>
      </c>
      <c r="N1373" s="15" t="str">
        <f t="shared" si="64"/>
        <v>-</v>
      </c>
      <c r="O1373" s="150">
        <f t="shared" si="65"/>
        <v>0</v>
      </c>
      <c r="P1373" s="15" t="str">
        <f>IF(COUNTIF('Personálie dobrovolníků '!U:X,N1373)&gt;0,"ANO","")</f>
        <v/>
      </c>
      <c r="Q1373" s="15"/>
    </row>
    <row r="1374" spans="2:17" s="25" customFormat="1" x14ac:dyDescent="0.3">
      <c r="B1374" s="15" t="str">
        <f>IF(A1374="","",VLOOKUP(A1374,Tabulka3[[Číslo smlouvy   u pravidelné činnosti]:[Příjmení]],3,0))</f>
        <v/>
      </c>
      <c r="C1374" s="15" t="str">
        <f>IF(A1374="","",VLOOKUP(A1374,Tabulka3[[Číslo smlouvy   u pravidelné činnosti]:[Příjmení]],4,0))</f>
        <v/>
      </c>
      <c r="F1374" s="94"/>
      <c r="H1374" s="113"/>
      <c r="I1374" s="113"/>
      <c r="K1374" s="15"/>
      <c r="L1374" s="15"/>
      <c r="M1374" s="15">
        <f t="shared" si="63"/>
        <v>1</v>
      </c>
      <c r="N1374" s="15" t="str">
        <f t="shared" si="64"/>
        <v>-</v>
      </c>
      <c r="O1374" s="150">
        <f t="shared" si="65"/>
        <v>0</v>
      </c>
      <c r="P1374" s="15" t="str">
        <f>IF(COUNTIF('Personálie dobrovolníků '!U:X,N1374)&gt;0,"ANO","")</f>
        <v/>
      </c>
      <c r="Q1374" s="15"/>
    </row>
    <row r="1375" spans="2:17" s="25" customFormat="1" x14ac:dyDescent="0.3">
      <c r="B1375" s="15" t="str">
        <f>IF(A1375="","",VLOOKUP(A1375,Tabulka3[[Číslo smlouvy   u pravidelné činnosti]:[Příjmení]],3,0))</f>
        <v/>
      </c>
      <c r="C1375" s="15" t="str">
        <f>IF(A1375="","",VLOOKUP(A1375,Tabulka3[[Číslo smlouvy   u pravidelné činnosti]:[Příjmení]],4,0))</f>
        <v/>
      </c>
      <c r="F1375" s="94"/>
      <c r="H1375" s="113"/>
      <c r="I1375" s="113"/>
      <c r="K1375" s="15"/>
      <c r="L1375" s="15"/>
      <c r="M1375" s="15">
        <f t="shared" si="63"/>
        <v>1</v>
      </c>
      <c r="N1375" s="15" t="str">
        <f t="shared" si="64"/>
        <v>-</v>
      </c>
      <c r="O1375" s="150">
        <f t="shared" si="65"/>
        <v>0</v>
      </c>
      <c r="P1375" s="15" t="str">
        <f>IF(COUNTIF('Personálie dobrovolníků '!U:X,N1375)&gt;0,"ANO","")</f>
        <v/>
      </c>
      <c r="Q1375" s="15"/>
    </row>
    <row r="1376" spans="2:17" s="25" customFormat="1" x14ac:dyDescent="0.3">
      <c r="B1376" s="15" t="str">
        <f>IF(A1376="","",VLOOKUP(A1376,Tabulka3[[Číslo smlouvy   u pravidelné činnosti]:[Příjmení]],3,0))</f>
        <v/>
      </c>
      <c r="C1376" s="15" t="str">
        <f>IF(A1376="","",VLOOKUP(A1376,Tabulka3[[Číslo smlouvy   u pravidelné činnosti]:[Příjmení]],4,0))</f>
        <v/>
      </c>
      <c r="F1376" s="94"/>
      <c r="H1376" s="113"/>
      <c r="I1376" s="113"/>
      <c r="K1376" s="15"/>
      <c r="L1376" s="15"/>
      <c r="M1376" s="15">
        <f t="shared" si="63"/>
        <v>1</v>
      </c>
      <c r="N1376" s="15" t="str">
        <f t="shared" si="64"/>
        <v>-</v>
      </c>
      <c r="O1376" s="150">
        <f t="shared" si="65"/>
        <v>0</v>
      </c>
      <c r="P1376" s="15" t="str">
        <f>IF(COUNTIF('Personálie dobrovolníků '!U:X,N1376)&gt;0,"ANO","")</f>
        <v/>
      </c>
      <c r="Q1376" s="15"/>
    </row>
    <row r="1377" spans="2:17" s="25" customFormat="1" x14ac:dyDescent="0.3">
      <c r="B1377" s="15" t="str">
        <f>IF(A1377="","",VLOOKUP(A1377,Tabulka3[[Číslo smlouvy   u pravidelné činnosti]:[Příjmení]],3,0))</f>
        <v/>
      </c>
      <c r="C1377" s="15" t="str">
        <f>IF(A1377="","",VLOOKUP(A1377,Tabulka3[[Číslo smlouvy   u pravidelné činnosti]:[Příjmení]],4,0))</f>
        <v/>
      </c>
      <c r="F1377" s="94"/>
      <c r="H1377" s="113"/>
      <c r="I1377" s="113"/>
      <c r="K1377" s="15"/>
      <c r="L1377" s="15"/>
      <c r="M1377" s="15">
        <f t="shared" si="63"/>
        <v>1</v>
      </c>
      <c r="N1377" s="15" t="str">
        <f t="shared" si="64"/>
        <v>-</v>
      </c>
      <c r="O1377" s="150">
        <f t="shared" si="65"/>
        <v>0</v>
      </c>
      <c r="P1377" s="15" t="str">
        <f>IF(COUNTIF('Personálie dobrovolníků '!U:X,N1377)&gt;0,"ANO","")</f>
        <v/>
      </c>
      <c r="Q1377" s="15"/>
    </row>
    <row r="1378" spans="2:17" s="25" customFormat="1" x14ac:dyDescent="0.3">
      <c r="B1378" s="15" t="str">
        <f>IF(A1378="","",VLOOKUP(A1378,Tabulka3[[Číslo smlouvy   u pravidelné činnosti]:[Příjmení]],3,0))</f>
        <v/>
      </c>
      <c r="C1378" s="15" t="str">
        <f>IF(A1378="","",VLOOKUP(A1378,Tabulka3[[Číslo smlouvy   u pravidelné činnosti]:[Příjmení]],4,0))</f>
        <v/>
      </c>
      <c r="F1378" s="94"/>
      <c r="H1378" s="113"/>
      <c r="I1378" s="113"/>
      <c r="K1378" s="15"/>
      <c r="L1378" s="15"/>
      <c r="M1378" s="15">
        <f t="shared" si="63"/>
        <v>1</v>
      </c>
      <c r="N1378" s="15" t="str">
        <f t="shared" si="64"/>
        <v>-</v>
      </c>
      <c r="O1378" s="150">
        <f t="shared" si="65"/>
        <v>0</v>
      </c>
      <c r="P1378" s="15" t="str">
        <f>IF(COUNTIF('Personálie dobrovolníků '!U:X,N1378)&gt;0,"ANO","")</f>
        <v/>
      </c>
      <c r="Q1378" s="15"/>
    </row>
    <row r="1379" spans="2:17" s="25" customFormat="1" x14ac:dyDescent="0.3">
      <c r="B1379" s="15" t="str">
        <f>IF(A1379="","",VLOOKUP(A1379,Tabulka3[[Číslo smlouvy   u pravidelné činnosti]:[Příjmení]],3,0))</f>
        <v/>
      </c>
      <c r="C1379" s="15" t="str">
        <f>IF(A1379="","",VLOOKUP(A1379,Tabulka3[[Číslo smlouvy   u pravidelné činnosti]:[Příjmení]],4,0))</f>
        <v/>
      </c>
      <c r="F1379" s="94"/>
      <c r="H1379" s="113"/>
      <c r="I1379" s="113"/>
      <c r="K1379" s="15"/>
      <c r="L1379" s="15"/>
      <c r="M1379" s="15">
        <f t="shared" si="63"/>
        <v>1</v>
      </c>
      <c r="N1379" s="15" t="str">
        <f t="shared" si="64"/>
        <v>-</v>
      </c>
      <c r="O1379" s="150">
        <f t="shared" si="65"/>
        <v>0</v>
      </c>
      <c r="P1379" s="15" t="str">
        <f>IF(COUNTIF('Personálie dobrovolníků '!U:X,N1379)&gt;0,"ANO","")</f>
        <v/>
      </c>
      <c r="Q1379" s="15"/>
    </row>
    <row r="1380" spans="2:17" s="25" customFormat="1" x14ac:dyDescent="0.3">
      <c r="B1380" s="15" t="str">
        <f>IF(A1380="","",VLOOKUP(A1380,Tabulka3[[Číslo smlouvy   u pravidelné činnosti]:[Příjmení]],3,0))</f>
        <v/>
      </c>
      <c r="C1380" s="15" t="str">
        <f>IF(A1380="","",VLOOKUP(A1380,Tabulka3[[Číslo smlouvy   u pravidelné činnosti]:[Příjmení]],4,0))</f>
        <v/>
      </c>
      <c r="F1380" s="94"/>
      <c r="H1380" s="113"/>
      <c r="I1380" s="113"/>
      <c r="K1380" s="15"/>
      <c r="L1380" s="15"/>
      <c r="M1380" s="15">
        <f t="shared" si="63"/>
        <v>1</v>
      </c>
      <c r="N1380" s="15" t="str">
        <f t="shared" si="64"/>
        <v>-</v>
      </c>
      <c r="O1380" s="150">
        <f t="shared" si="65"/>
        <v>0</v>
      </c>
      <c r="P1380" s="15" t="str">
        <f>IF(COUNTIF('Personálie dobrovolníků '!U:X,N1380)&gt;0,"ANO","")</f>
        <v/>
      </c>
      <c r="Q1380" s="15"/>
    </row>
    <row r="1381" spans="2:17" s="25" customFormat="1" x14ac:dyDescent="0.3">
      <c r="B1381" s="15" t="str">
        <f>IF(A1381="","",VLOOKUP(A1381,Tabulka3[[Číslo smlouvy   u pravidelné činnosti]:[Příjmení]],3,0))</f>
        <v/>
      </c>
      <c r="C1381" s="15" t="str">
        <f>IF(A1381="","",VLOOKUP(A1381,Tabulka3[[Číslo smlouvy   u pravidelné činnosti]:[Příjmení]],4,0))</f>
        <v/>
      </c>
      <c r="F1381" s="94"/>
      <c r="H1381" s="113"/>
      <c r="I1381" s="113"/>
      <c r="K1381" s="15"/>
      <c r="L1381" s="15"/>
      <c r="M1381" s="15">
        <f t="shared" si="63"/>
        <v>1</v>
      </c>
      <c r="N1381" s="15" t="str">
        <f t="shared" si="64"/>
        <v>-</v>
      </c>
      <c r="O1381" s="150">
        <f t="shared" si="65"/>
        <v>0</v>
      </c>
      <c r="P1381" s="15" t="str">
        <f>IF(COUNTIF('Personálie dobrovolníků '!U:X,N1381)&gt;0,"ANO","")</f>
        <v/>
      </c>
      <c r="Q1381" s="15"/>
    </row>
    <row r="1382" spans="2:17" s="25" customFormat="1" x14ac:dyDescent="0.3">
      <c r="B1382" s="15" t="str">
        <f>IF(A1382="","",VLOOKUP(A1382,Tabulka3[[Číslo smlouvy   u pravidelné činnosti]:[Příjmení]],3,0))</f>
        <v/>
      </c>
      <c r="C1382" s="15" t="str">
        <f>IF(A1382="","",VLOOKUP(A1382,Tabulka3[[Číslo smlouvy   u pravidelné činnosti]:[Příjmení]],4,0))</f>
        <v/>
      </c>
      <c r="F1382" s="94"/>
      <c r="H1382" s="113"/>
      <c r="I1382" s="113"/>
      <c r="K1382" s="15"/>
      <c r="L1382" s="15"/>
      <c r="M1382" s="15">
        <f t="shared" si="63"/>
        <v>1</v>
      </c>
      <c r="N1382" s="15" t="str">
        <f t="shared" si="64"/>
        <v>-</v>
      </c>
      <c r="O1382" s="150">
        <f t="shared" si="65"/>
        <v>0</v>
      </c>
      <c r="P1382" s="15" t="str">
        <f>IF(COUNTIF('Personálie dobrovolníků '!U:X,N1382)&gt;0,"ANO","")</f>
        <v/>
      </c>
      <c r="Q1382" s="15"/>
    </row>
    <row r="1383" spans="2:17" s="25" customFormat="1" x14ac:dyDescent="0.3">
      <c r="B1383" s="15" t="str">
        <f>IF(A1383="","",VLOOKUP(A1383,Tabulka3[[Číslo smlouvy   u pravidelné činnosti]:[Příjmení]],3,0))</f>
        <v/>
      </c>
      <c r="C1383" s="15" t="str">
        <f>IF(A1383="","",VLOOKUP(A1383,Tabulka3[[Číslo smlouvy   u pravidelné činnosti]:[Příjmení]],4,0))</f>
        <v/>
      </c>
      <c r="F1383" s="94"/>
      <c r="H1383" s="113"/>
      <c r="I1383" s="113"/>
      <c r="K1383" s="15"/>
      <c r="L1383" s="15"/>
      <c r="M1383" s="15">
        <f t="shared" si="63"/>
        <v>1</v>
      </c>
      <c r="N1383" s="15" t="str">
        <f t="shared" si="64"/>
        <v>-</v>
      </c>
      <c r="O1383" s="150">
        <f t="shared" si="65"/>
        <v>0</v>
      </c>
      <c r="P1383" s="15" t="str">
        <f>IF(COUNTIF('Personálie dobrovolníků '!U:X,N1383)&gt;0,"ANO","")</f>
        <v/>
      </c>
      <c r="Q1383" s="15"/>
    </row>
    <row r="1384" spans="2:17" s="25" customFormat="1" x14ac:dyDescent="0.3">
      <c r="B1384" s="15" t="str">
        <f>IF(A1384="","",VLOOKUP(A1384,Tabulka3[[Číslo smlouvy   u pravidelné činnosti]:[Příjmení]],3,0))</f>
        <v/>
      </c>
      <c r="C1384" s="15" t="str">
        <f>IF(A1384="","",VLOOKUP(A1384,Tabulka3[[Číslo smlouvy   u pravidelné činnosti]:[Příjmení]],4,0))</f>
        <v/>
      </c>
      <c r="F1384" s="94"/>
      <c r="H1384" s="113"/>
      <c r="I1384" s="113"/>
      <c r="K1384" s="15"/>
      <c r="L1384" s="15"/>
      <c r="M1384" s="15">
        <f t="shared" si="63"/>
        <v>1</v>
      </c>
      <c r="N1384" s="15" t="str">
        <f t="shared" si="64"/>
        <v>-</v>
      </c>
      <c r="O1384" s="150">
        <f t="shared" si="65"/>
        <v>0</v>
      </c>
      <c r="P1384" s="15" t="str">
        <f>IF(COUNTIF('Personálie dobrovolníků '!U:X,N1384)&gt;0,"ANO","")</f>
        <v/>
      </c>
      <c r="Q1384" s="15"/>
    </row>
    <row r="1385" spans="2:17" s="25" customFormat="1" x14ac:dyDescent="0.3">
      <c r="B1385" s="15" t="str">
        <f>IF(A1385="","",VLOOKUP(A1385,Tabulka3[[Číslo smlouvy   u pravidelné činnosti]:[Příjmení]],3,0))</f>
        <v/>
      </c>
      <c r="C1385" s="15" t="str">
        <f>IF(A1385="","",VLOOKUP(A1385,Tabulka3[[Číslo smlouvy   u pravidelné činnosti]:[Příjmení]],4,0))</f>
        <v/>
      </c>
      <c r="F1385" s="94"/>
      <c r="H1385" s="113"/>
      <c r="I1385" s="113"/>
      <c r="K1385" s="15"/>
      <c r="L1385" s="15"/>
      <c r="M1385" s="15">
        <f t="shared" si="63"/>
        <v>1</v>
      </c>
      <c r="N1385" s="15" t="str">
        <f t="shared" si="64"/>
        <v>-</v>
      </c>
      <c r="O1385" s="150">
        <f t="shared" si="65"/>
        <v>0</v>
      </c>
      <c r="P1385" s="15" t="str">
        <f>IF(COUNTIF('Personálie dobrovolníků '!U:X,N1385)&gt;0,"ANO","")</f>
        <v/>
      </c>
      <c r="Q1385" s="15"/>
    </row>
    <row r="1386" spans="2:17" s="25" customFormat="1" x14ac:dyDescent="0.3">
      <c r="B1386" s="15" t="str">
        <f>IF(A1386="","",VLOOKUP(A1386,Tabulka3[[Číslo smlouvy   u pravidelné činnosti]:[Příjmení]],3,0))</f>
        <v/>
      </c>
      <c r="C1386" s="15" t="str">
        <f>IF(A1386="","",VLOOKUP(A1386,Tabulka3[[Číslo smlouvy   u pravidelné činnosti]:[Příjmení]],4,0))</f>
        <v/>
      </c>
      <c r="F1386" s="94"/>
      <c r="H1386" s="113"/>
      <c r="I1386" s="113"/>
      <c r="K1386" s="15"/>
      <c r="L1386" s="15"/>
      <c r="M1386" s="15">
        <f t="shared" si="63"/>
        <v>1</v>
      </c>
      <c r="N1386" s="15" t="str">
        <f t="shared" si="64"/>
        <v>-</v>
      </c>
      <c r="O1386" s="150">
        <f t="shared" si="65"/>
        <v>0</v>
      </c>
      <c r="P1386" s="15" t="str">
        <f>IF(COUNTIF('Personálie dobrovolníků '!U:X,N1386)&gt;0,"ANO","")</f>
        <v/>
      </c>
      <c r="Q1386" s="15"/>
    </row>
    <row r="1387" spans="2:17" s="25" customFormat="1" x14ac:dyDescent="0.3">
      <c r="B1387" s="15" t="str">
        <f>IF(A1387="","",VLOOKUP(A1387,Tabulka3[[Číslo smlouvy   u pravidelné činnosti]:[Příjmení]],3,0))</f>
        <v/>
      </c>
      <c r="C1387" s="15" t="str">
        <f>IF(A1387="","",VLOOKUP(A1387,Tabulka3[[Číslo smlouvy   u pravidelné činnosti]:[Příjmení]],4,0))</f>
        <v/>
      </c>
      <c r="F1387" s="94"/>
      <c r="H1387" s="113"/>
      <c r="I1387" s="113"/>
      <c r="K1387" s="15"/>
      <c r="L1387" s="15"/>
      <c r="M1387" s="15">
        <f t="shared" si="63"/>
        <v>1</v>
      </c>
      <c r="N1387" s="15" t="str">
        <f t="shared" si="64"/>
        <v>-</v>
      </c>
      <c r="O1387" s="150">
        <f t="shared" si="65"/>
        <v>0</v>
      </c>
      <c r="P1387" s="15" t="str">
        <f>IF(COUNTIF('Personálie dobrovolníků '!U:X,N1387)&gt;0,"ANO","")</f>
        <v/>
      </c>
      <c r="Q1387" s="15"/>
    </row>
    <row r="1388" spans="2:17" s="25" customFormat="1" x14ac:dyDescent="0.3">
      <c r="B1388" s="15" t="str">
        <f>IF(A1388="","",VLOOKUP(A1388,Tabulka3[[Číslo smlouvy   u pravidelné činnosti]:[Příjmení]],3,0))</f>
        <v/>
      </c>
      <c r="C1388" s="15" t="str">
        <f>IF(A1388="","",VLOOKUP(A1388,Tabulka3[[Číslo smlouvy   u pravidelné činnosti]:[Příjmení]],4,0))</f>
        <v/>
      </c>
      <c r="F1388" s="94"/>
      <c r="H1388" s="113"/>
      <c r="I1388" s="113"/>
      <c r="K1388" s="15"/>
      <c r="L1388" s="15"/>
      <c r="M1388" s="15">
        <f t="shared" si="63"/>
        <v>1</v>
      </c>
      <c r="N1388" s="15" t="str">
        <f t="shared" si="64"/>
        <v>-</v>
      </c>
      <c r="O1388" s="150">
        <f t="shared" si="65"/>
        <v>0</v>
      </c>
      <c r="P1388" s="15" t="str">
        <f>IF(COUNTIF('Personálie dobrovolníků '!U:X,N1388)&gt;0,"ANO","")</f>
        <v/>
      </c>
      <c r="Q1388" s="15"/>
    </row>
    <row r="1389" spans="2:17" s="25" customFormat="1" x14ac:dyDescent="0.3">
      <c r="B1389" s="15" t="str">
        <f>IF(A1389="","",VLOOKUP(A1389,Tabulka3[[Číslo smlouvy   u pravidelné činnosti]:[Příjmení]],3,0))</f>
        <v/>
      </c>
      <c r="C1389" s="15" t="str">
        <f>IF(A1389="","",VLOOKUP(A1389,Tabulka3[[Číslo smlouvy   u pravidelné činnosti]:[Příjmení]],4,0))</f>
        <v/>
      </c>
      <c r="F1389" s="94"/>
      <c r="H1389" s="113"/>
      <c r="I1389" s="113"/>
      <c r="K1389" s="15"/>
      <c r="L1389" s="15"/>
      <c r="M1389" s="15">
        <f t="shared" si="63"/>
        <v>1</v>
      </c>
      <c r="N1389" s="15" t="str">
        <f t="shared" si="64"/>
        <v>-</v>
      </c>
      <c r="O1389" s="150">
        <f t="shared" si="65"/>
        <v>0</v>
      </c>
      <c r="P1389" s="15" t="str">
        <f>IF(COUNTIF('Personálie dobrovolníků '!U:X,N1389)&gt;0,"ANO","")</f>
        <v/>
      </c>
      <c r="Q1389" s="15"/>
    </row>
    <row r="1390" spans="2:17" s="25" customFormat="1" x14ac:dyDescent="0.3">
      <c r="B1390" s="15" t="str">
        <f>IF(A1390="","",VLOOKUP(A1390,Tabulka3[[Číslo smlouvy   u pravidelné činnosti]:[Příjmení]],3,0))</f>
        <v/>
      </c>
      <c r="C1390" s="15" t="str">
        <f>IF(A1390="","",VLOOKUP(A1390,Tabulka3[[Číslo smlouvy   u pravidelné činnosti]:[Příjmení]],4,0))</f>
        <v/>
      </c>
      <c r="F1390" s="94"/>
      <c r="H1390" s="113"/>
      <c r="I1390" s="113"/>
      <c r="K1390" s="15"/>
      <c r="L1390" s="15"/>
      <c r="M1390" s="15">
        <f t="shared" si="63"/>
        <v>1</v>
      </c>
      <c r="N1390" s="15" t="str">
        <f t="shared" si="64"/>
        <v>-</v>
      </c>
      <c r="O1390" s="150">
        <f t="shared" si="65"/>
        <v>0</v>
      </c>
      <c r="P1390" s="15" t="str">
        <f>IF(COUNTIF('Personálie dobrovolníků '!U:X,N1390)&gt;0,"ANO","")</f>
        <v/>
      </c>
      <c r="Q1390" s="15"/>
    </row>
    <row r="1391" spans="2:17" s="25" customFormat="1" x14ac:dyDescent="0.3">
      <c r="B1391" s="15" t="str">
        <f>IF(A1391="","",VLOOKUP(A1391,Tabulka3[[Číslo smlouvy   u pravidelné činnosti]:[Příjmení]],3,0))</f>
        <v/>
      </c>
      <c r="C1391" s="15" t="str">
        <f>IF(A1391="","",VLOOKUP(A1391,Tabulka3[[Číslo smlouvy   u pravidelné činnosti]:[Příjmení]],4,0))</f>
        <v/>
      </c>
      <c r="F1391" s="94"/>
      <c r="H1391" s="113"/>
      <c r="I1391" s="113"/>
      <c r="K1391" s="15"/>
      <c r="L1391" s="15"/>
      <c r="M1391" s="15">
        <f t="shared" si="63"/>
        <v>1</v>
      </c>
      <c r="N1391" s="15" t="str">
        <f t="shared" si="64"/>
        <v>-</v>
      </c>
      <c r="O1391" s="150">
        <f t="shared" si="65"/>
        <v>0</v>
      </c>
      <c r="P1391" s="15" t="str">
        <f>IF(COUNTIF('Personálie dobrovolníků '!U:X,N1391)&gt;0,"ANO","")</f>
        <v/>
      </c>
      <c r="Q1391" s="15"/>
    </row>
    <row r="1392" spans="2:17" s="25" customFormat="1" x14ac:dyDescent="0.3">
      <c r="B1392" s="15" t="str">
        <f>IF(A1392="","",VLOOKUP(A1392,Tabulka3[[Číslo smlouvy   u pravidelné činnosti]:[Příjmení]],3,0))</f>
        <v/>
      </c>
      <c r="C1392" s="15" t="str">
        <f>IF(A1392="","",VLOOKUP(A1392,Tabulka3[[Číslo smlouvy   u pravidelné činnosti]:[Příjmení]],4,0))</f>
        <v/>
      </c>
      <c r="F1392" s="94"/>
      <c r="H1392" s="113"/>
      <c r="I1392" s="113"/>
      <c r="K1392" s="15"/>
      <c r="L1392" s="15"/>
      <c r="M1392" s="15">
        <f t="shared" si="63"/>
        <v>1</v>
      </c>
      <c r="N1392" s="15" t="str">
        <f t="shared" si="64"/>
        <v>-</v>
      </c>
      <c r="O1392" s="150">
        <f t="shared" si="65"/>
        <v>0</v>
      </c>
      <c r="P1392" s="15" t="str">
        <f>IF(COUNTIF('Personálie dobrovolníků '!U:X,N1392)&gt;0,"ANO","")</f>
        <v/>
      </c>
      <c r="Q1392" s="15"/>
    </row>
    <row r="1393" spans="2:17" s="25" customFormat="1" x14ac:dyDescent="0.3">
      <c r="B1393" s="15" t="str">
        <f>IF(A1393="","",VLOOKUP(A1393,Tabulka3[[Číslo smlouvy   u pravidelné činnosti]:[Příjmení]],3,0))</f>
        <v/>
      </c>
      <c r="C1393" s="15" t="str">
        <f>IF(A1393="","",VLOOKUP(A1393,Tabulka3[[Číslo smlouvy   u pravidelné činnosti]:[Příjmení]],4,0))</f>
        <v/>
      </c>
      <c r="F1393" s="94"/>
      <c r="H1393" s="113"/>
      <c r="I1393" s="113"/>
      <c r="K1393" s="15"/>
      <c r="L1393" s="15"/>
      <c r="M1393" s="15">
        <f t="shared" si="63"/>
        <v>1</v>
      </c>
      <c r="N1393" s="15" t="str">
        <f t="shared" si="64"/>
        <v>-</v>
      </c>
      <c r="O1393" s="150">
        <f t="shared" si="65"/>
        <v>0</v>
      </c>
      <c r="P1393" s="15" t="str">
        <f>IF(COUNTIF('Personálie dobrovolníků '!U:X,N1393)&gt;0,"ANO","")</f>
        <v/>
      </c>
      <c r="Q1393" s="15"/>
    </row>
    <row r="1394" spans="2:17" s="25" customFormat="1" x14ac:dyDescent="0.3">
      <c r="B1394" s="15" t="str">
        <f>IF(A1394="","",VLOOKUP(A1394,Tabulka3[[Číslo smlouvy   u pravidelné činnosti]:[Příjmení]],3,0))</f>
        <v/>
      </c>
      <c r="C1394" s="15" t="str">
        <f>IF(A1394="","",VLOOKUP(A1394,Tabulka3[[Číslo smlouvy   u pravidelné činnosti]:[Příjmení]],4,0))</f>
        <v/>
      </c>
      <c r="F1394" s="94"/>
      <c r="H1394" s="113"/>
      <c r="I1394" s="113"/>
      <c r="K1394" s="15"/>
      <c r="L1394" s="15"/>
      <c r="M1394" s="15">
        <f t="shared" si="63"/>
        <v>1</v>
      </c>
      <c r="N1394" s="15" t="str">
        <f t="shared" si="64"/>
        <v>-</v>
      </c>
      <c r="O1394" s="150">
        <f t="shared" si="65"/>
        <v>0</v>
      </c>
      <c r="P1394" s="15" t="str">
        <f>IF(COUNTIF('Personálie dobrovolníků '!U:X,N1394)&gt;0,"ANO","")</f>
        <v/>
      </c>
      <c r="Q1394" s="15"/>
    </row>
    <row r="1395" spans="2:17" s="25" customFormat="1" x14ac:dyDescent="0.3">
      <c r="B1395" s="15" t="str">
        <f>IF(A1395="","",VLOOKUP(A1395,Tabulka3[[Číslo smlouvy   u pravidelné činnosti]:[Příjmení]],3,0))</f>
        <v/>
      </c>
      <c r="C1395" s="15" t="str">
        <f>IF(A1395="","",VLOOKUP(A1395,Tabulka3[[Číslo smlouvy   u pravidelné činnosti]:[Příjmení]],4,0))</f>
        <v/>
      </c>
      <c r="F1395" s="94"/>
      <c r="H1395" s="113"/>
      <c r="I1395" s="113"/>
      <c r="K1395" s="15"/>
      <c r="L1395" s="15"/>
      <c r="M1395" s="15">
        <f t="shared" si="63"/>
        <v>1</v>
      </c>
      <c r="N1395" s="15" t="str">
        <f t="shared" si="64"/>
        <v>-</v>
      </c>
      <c r="O1395" s="150">
        <f t="shared" si="65"/>
        <v>0</v>
      </c>
      <c r="P1395" s="15" t="str">
        <f>IF(COUNTIF('Personálie dobrovolníků '!U:X,N1395)&gt;0,"ANO","")</f>
        <v/>
      </c>
      <c r="Q1395" s="15"/>
    </row>
    <row r="1396" spans="2:17" s="25" customFormat="1" x14ac:dyDescent="0.3">
      <c r="B1396" s="15" t="str">
        <f>IF(A1396="","",VLOOKUP(A1396,Tabulka3[[Číslo smlouvy   u pravidelné činnosti]:[Příjmení]],3,0))</f>
        <v/>
      </c>
      <c r="C1396" s="15" t="str">
        <f>IF(A1396="","",VLOOKUP(A1396,Tabulka3[[Číslo smlouvy   u pravidelné činnosti]:[Příjmení]],4,0))</f>
        <v/>
      </c>
      <c r="F1396" s="94"/>
      <c r="H1396" s="113"/>
      <c r="I1396" s="113"/>
      <c r="K1396" s="15"/>
      <c r="L1396" s="15"/>
      <c r="M1396" s="15">
        <f t="shared" si="63"/>
        <v>1</v>
      </c>
      <c r="N1396" s="15" t="str">
        <f t="shared" si="64"/>
        <v>-</v>
      </c>
      <c r="O1396" s="150">
        <f t="shared" si="65"/>
        <v>0</v>
      </c>
      <c r="P1396" s="15" t="str">
        <f>IF(COUNTIF('Personálie dobrovolníků '!U:X,N1396)&gt;0,"ANO","")</f>
        <v/>
      </c>
      <c r="Q1396" s="15"/>
    </row>
    <row r="1397" spans="2:17" s="25" customFormat="1" x14ac:dyDescent="0.3">
      <c r="B1397" s="15" t="str">
        <f>IF(A1397="","",VLOOKUP(A1397,Tabulka3[[Číslo smlouvy   u pravidelné činnosti]:[Příjmení]],3,0))</f>
        <v/>
      </c>
      <c r="C1397" s="15" t="str">
        <f>IF(A1397="","",VLOOKUP(A1397,Tabulka3[[Číslo smlouvy   u pravidelné činnosti]:[Příjmení]],4,0))</f>
        <v/>
      </c>
      <c r="F1397" s="94"/>
      <c r="H1397" s="113"/>
      <c r="I1397" s="113"/>
      <c r="K1397" s="15"/>
      <c r="L1397" s="15"/>
      <c r="M1397" s="15">
        <f t="shared" si="63"/>
        <v>1</v>
      </c>
      <c r="N1397" s="15" t="str">
        <f t="shared" si="64"/>
        <v>-</v>
      </c>
      <c r="O1397" s="150">
        <f t="shared" si="65"/>
        <v>0</v>
      </c>
      <c r="P1397" s="15" t="str">
        <f>IF(COUNTIF('Personálie dobrovolníků '!U:X,N1397)&gt;0,"ANO","")</f>
        <v/>
      </c>
      <c r="Q1397" s="15"/>
    </row>
    <row r="1398" spans="2:17" s="25" customFormat="1" x14ac:dyDescent="0.3">
      <c r="B1398" s="15" t="str">
        <f>IF(A1398="","",VLOOKUP(A1398,Tabulka3[[Číslo smlouvy   u pravidelné činnosti]:[Příjmení]],3,0))</f>
        <v/>
      </c>
      <c r="C1398" s="15" t="str">
        <f>IF(A1398="","",VLOOKUP(A1398,Tabulka3[[Číslo smlouvy   u pravidelné činnosti]:[Příjmení]],4,0))</f>
        <v/>
      </c>
      <c r="F1398" s="94"/>
      <c r="H1398" s="113"/>
      <c r="I1398" s="113"/>
      <c r="K1398" s="15"/>
      <c r="L1398" s="15"/>
      <c r="M1398" s="15">
        <f t="shared" si="63"/>
        <v>1</v>
      </c>
      <c r="N1398" s="15" t="str">
        <f t="shared" si="64"/>
        <v>-</v>
      </c>
      <c r="O1398" s="150">
        <f t="shared" si="65"/>
        <v>0</v>
      </c>
      <c r="P1398" s="15" t="str">
        <f>IF(COUNTIF('Personálie dobrovolníků '!U:X,N1398)&gt;0,"ANO","")</f>
        <v/>
      </c>
      <c r="Q1398" s="15"/>
    </row>
    <row r="1399" spans="2:17" s="25" customFormat="1" x14ac:dyDescent="0.3">
      <c r="B1399" s="15" t="str">
        <f>IF(A1399="","",VLOOKUP(A1399,Tabulka3[[Číslo smlouvy   u pravidelné činnosti]:[Příjmení]],3,0))</f>
        <v/>
      </c>
      <c r="C1399" s="15" t="str">
        <f>IF(A1399="","",VLOOKUP(A1399,Tabulka3[[Číslo smlouvy   u pravidelné činnosti]:[Příjmení]],4,0))</f>
        <v/>
      </c>
      <c r="F1399" s="94"/>
      <c r="H1399" s="113"/>
      <c r="I1399" s="113"/>
      <c r="K1399" s="15"/>
      <c r="L1399" s="15"/>
      <c r="M1399" s="15">
        <f t="shared" si="63"/>
        <v>1</v>
      </c>
      <c r="N1399" s="15" t="str">
        <f t="shared" si="64"/>
        <v>-</v>
      </c>
      <c r="O1399" s="150">
        <f t="shared" si="65"/>
        <v>0</v>
      </c>
      <c r="P1399" s="15" t="str">
        <f>IF(COUNTIF('Personálie dobrovolníků '!U:X,N1399)&gt;0,"ANO","")</f>
        <v/>
      </c>
      <c r="Q1399" s="15"/>
    </row>
    <row r="1400" spans="2:17" s="25" customFormat="1" x14ac:dyDescent="0.3">
      <c r="B1400" s="15" t="str">
        <f>IF(A1400="","",VLOOKUP(A1400,Tabulka3[[Číslo smlouvy   u pravidelné činnosti]:[Příjmení]],3,0))</f>
        <v/>
      </c>
      <c r="C1400" s="15" t="str">
        <f>IF(A1400="","",VLOOKUP(A1400,Tabulka3[[Číslo smlouvy   u pravidelné činnosti]:[Příjmení]],4,0))</f>
        <v/>
      </c>
      <c r="F1400" s="94"/>
      <c r="H1400" s="113"/>
      <c r="I1400" s="113"/>
      <c r="K1400" s="15"/>
      <c r="L1400" s="15"/>
      <c r="M1400" s="15">
        <f t="shared" si="63"/>
        <v>1</v>
      </c>
      <c r="N1400" s="15" t="str">
        <f t="shared" si="64"/>
        <v>-</v>
      </c>
      <c r="O1400" s="150">
        <f t="shared" si="65"/>
        <v>0</v>
      </c>
      <c r="P1400" s="15" t="str">
        <f>IF(COUNTIF('Personálie dobrovolníků '!U:X,N1400)&gt;0,"ANO","")</f>
        <v/>
      </c>
      <c r="Q1400" s="15"/>
    </row>
    <row r="1401" spans="2:17" s="25" customFormat="1" x14ac:dyDescent="0.3">
      <c r="B1401" s="15" t="str">
        <f>IF(A1401="","",VLOOKUP(A1401,Tabulka3[[Číslo smlouvy   u pravidelné činnosti]:[Příjmení]],3,0))</f>
        <v/>
      </c>
      <c r="C1401" s="15" t="str">
        <f>IF(A1401="","",VLOOKUP(A1401,Tabulka3[[Číslo smlouvy   u pravidelné činnosti]:[Příjmení]],4,0))</f>
        <v/>
      </c>
      <c r="F1401" s="94"/>
      <c r="H1401" s="113"/>
      <c r="I1401" s="113"/>
      <c r="K1401" s="15"/>
      <c r="L1401" s="15"/>
      <c r="M1401" s="15">
        <f t="shared" si="63"/>
        <v>1</v>
      </c>
      <c r="N1401" s="15" t="str">
        <f t="shared" si="64"/>
        <v>-</v>
      </c>
      <c r="O1401" s="150">
        <f t="shared" si="65"/>
        <v>0</v>
      </c>
      <c r="P1401" s="15" t="str">
        <f>IF(COUNTIF('Personálie dobrovolníků '!U:X,N1401)&gt;0,"ANO","")</f>
        <v/>
      </c>
      <c r="Q1401" s="15"/>
    </row>
    <row r="1402" spans="2:17" s="25" customFormat="1" x14ac:dyDescent="0.3">
      <c r="B1402" s="15" t="str">
        <f>IF(A1402="","",VLOOKUP(A1402,Tabulka3[[Číslo smlouvy   u pravidelné činnosti]:[Příjmení]],3,0))</f>
        <v/>
      </c>
      <c r="C1402" s="15" t="str">
        <f>IF(A1402="","",VLOOKUP(A1402,Tabulka3[[Číslo smlouvy   u pravidelné činnosti]:[Příjmení]],4,0))</f>
        <v/>
      </c>
      <c r="F1402" s="94"/>
      <c r="H1402" s="113"/>
      <c r="I1402" s="113"/>
      <c r="K1402" s="15"/>
      <c r="L1402" s="15"/>
      <c r="M1402" s="15">
        <f t="shared" si="63"/>
        <v>1</v>
      </c>
      <c r="N1402" s="15" t="str">
        <f t="shared" si="64"/>
        <v>-</v>
      </c>
      <c r="O1402" s="150">
        <f t="shared" si="65"/>
        <v>0</v>
      </c>
      <c r="P1402" s="15" t="str">
        <f>IF(COUNTIF('Personálie dobrovolníků '!U:X,N1402)&gt;0,"ANO","")</f>
        <v/>
      </c>
      <c r="Q1402" s="15"/>
    </row>
    <row r="1403" spans="2:17" s="25" customFormat="1" x14ac:dyDescent="0.3">
      <c r="B1403" s="15" t="str">
        <f>IF(A1403="","",VLOOKUP(A1403,Tabulka3[[Číslo smlouvy   u pravidelné činnosti]:[Příjmení]],3,0))</f>
        <v/>
      </c>
      <c r="C1403" s="15" t="str">
        <f>IF(A1403="","",VLOOKUP(A1403,Tabulka3[[Číslo smlouvy   u pravidelné činnosti]:[Příjmení]],4,0))</f>
        <v/>
      </c>
      <c r="F1403" s="94"/>
      <c r="H1403" s="113"/>
      <c r="I1403" s="113"/>
      <c r="K1403" s="15"/>
      <c r="L1403" s="15"/>
      <c r="M1403" s="15">
        <f t="shared" si="63"/>
        <v>1</v>
      </c>
      <c r="N1403" s="15" t="str">
        <f t="shared" si="64"/>
        <v>-</v>
      </c>
      <c r="O1403" s="150">
        <f t="shared" si="65"/>
        <v>0</v>
      </c>
      <c r="P1403" s="15" t="str">
        <f>IF(COUNTIF('Personálie dobrovolníků '!U:X,N1403)&gt;0,"ANO","")</f>
        <v/>
      </c>
      <c r="Q1403" s="15"/>
    </row>
    <row r="1404" spans="2:17" s="25" customFormat="1" x14ac:dyDescent="0.3">
      <c r="B1404" s="15" t="str">
        <f>IF(A1404="","",VLOOKUP(A1404,Tabulka3[[Číslo smlouvy   u pravidelné činnosti]:[Příjmení]],3,0))</f>
        <v/>
      </c>
      <c r="C1404" s="15" t="str">
        <f>IF(A1404="","",VLOOKUP(A1404,Tabulka3[[Číslo smlouvy   u pravidelné činnosti]:[Příjmení]],4,0))</f>
        <v/>
      </c>
      <c r="F1404" s="94"/>
      <c r="H1404" s="113"/>
      <c r="I1404" s="113"/>
      <c r="K1404" s="15"/>
      <c r="L1404" s="15"/>
      <c r="M1404" s="15">
        <f t="shared" si="63"/>
        <v>1</v>
      </c>
      <c r="N1404" s="15" t="str">
        <f t="shared" si="64"/>
        <v>-</v>
      </c>
      <c r="O1404" s="150">
        <f t="shared" si="65"/>
        <v>0</v>
      </c>
      <c r="P1404" s="15" t="str">
        <f>IF(COUNTIF('Personálie dobrovolníků '!U:X,N1404)&gt;0,"ANO","")</f>
        <v/>
      </c>
      <c r="Q1404" s="15"/>
    </row>
    <row r="1405" spans="2:17" s="25" customFormat="1" x14ac:dyDescent="0.3">
      <c r="B1405" s="15" t="str">
        <f>IF(A1405="","",VLOOKUP(A1405,Tabulka3[[Číslo smlouvy   u pravidelné činnosti]:[Příjmení]],3,0))</f>
        <v/>
      </c>
      <c r="C1405" s="15" t="str">
        <f>IF(A1405="","",VLOOKUP(A1405,Tabulka3[[Číslo smlouvy   u pravidelné činnosti]:[Příjmení]],4,0))</f>
        <v/>
      </c>
      <c r="F1405" s="94"/>
      <c r="H1405" s="113"/>
      <c r="I1405" s="113"/>
      <c r="K1405" s="15"/>
      <c r="L1405" s="15"/>
      <c r="M1405" s="15">
        <f t="shared" si="63"/>
        <v>1</v>
      </c>
      <c r="N1405" s="15" t="str">
        <f t="shared" si="64"/>
        <v>-</v>
      </c>
      <c r="O1405" s="150">
        <f t="shared" si="65"/>
        <v>0</v>
      </c>
      <c r="P1405" s="15" t="str">
        <f>IF(COUNTIF('Personálie dobrovolníků '!U:X,N1405)&gt;0,"ANO","")</f>
        <v/>
      </c>
      <c r="Q1405" s="15"/>
    </row>
    <row r="1406" spans="2:17" s="25" customFormat="1" x14ac:dyDescent="0.3">
      <c r="B1406" s="15" t="str">
        <f>IF(A1406="","",VLOOKUP(A1406,Tabulka3[[Číslo smlouvy   u pravidelné činnosti]:[Příjmení]],3,0))</f>
        <v/>
      </c>
      <c r="C1406" s="15" t="str">
        <f>IF(A1406="","",VLOOKUP(A1406,Tabulka3[[Číslo smlouvy   u pravidelné činnosti]:[Příjmení]],4,0))</f>
        <v/>
      </c>
      <c r="F1406" s="94"/>
      <c r="H1406" s="113"/>
      <c r="I1406" s="113"/>
      <c r="K1406" s="15"/>
      <c r="L1406" s="15"/>
      <c r="M1406" s="15">
        <f t="shared" si="63"/>
        <v>1</v>
      </c>
      <c r="N1406" s="15" t="str">
        <f t="shared" si="64"/>
        <v>-</v>
      </c>
      <c r="O1406" s="150">
        <f t="shared" si="65"/>
        <v>0</v>
      </c>
      <c r="P1406" s="15" t="str">
        <f>IF(COUNTIF('Personálie dobrovolníků '!U:X,N1406)&gt;0,"ANO","")</f>
        <v/>
      </c>
      <c r="Q1406" s="15"/>
    </row>
    <row r="1407" spans="2:17" s="25" customFormat="1" x14ac:dyDescent="0.3">
      <c r="B1407" s="15" t="str">
        <f>IF(A1407="","",VLOOKUP(A1407,Tabulka3[[Číslo smlouvy   u pravidelné činnosti]:[Příjmení]],3,0))</f>
        <v/>
      </c>
      <c r="C1407" s="15" t="str">
        <f>IF(A1407="","",VLOOKUP(A1407,Tabulka3[[Číslo smlouvy   u pravidelné činnosti]:[Příjmení]],4,0))</f>
        <v/>
      </c>
      <c r="F1407" s="94"/>
      <c r="H1407" s="113"/>
      <c r="I1407" s="113"/>
      <c r="K1407" s="15"/>
      <c r="L1407" s="15"/>
      <c r="M1407" s="15">
        <f t="shared" si="63"/>
        <v>1</v>
      </c>
      <c r="N1407" s="15" t="str">
        <f t="shared" si="64"/>
        <v>-</v>
      </c>
      <c r="O1407" s="150">
        <f t="shared" si="65"/>
        <v>0</v>
      </c>
      <c r="P1407" s="15" t="str">
        <f>IF(COUNTIF('Personálie dobrovolníků '!U:X,N1407)&gt;0,"ANO","")</f>
        <v/>
      </c>
      <c r="Q1407" s="15"/>
    </row>
    <row r="1408" spans="2:17" s="25" customFormat="1" x14ac:dyDescent="0.3">
      <c r="B1408" s="15" t="str">
        <f>IF(A1408="","",VLOOKUP(A1408,Tabulka3[[Číslo smlouvy   u pravidelné činnosti]:[Příjmení]],3,0))</f>
        <v/>
      </c>
      <c r="C1408" s="15" t="str">
        <f>IF(A1408="","",VLOOKUP(A1408,Tabulka3[[Číslo smlouvy   u pravidelné činnosti]:[Příjmení]],4,0))</f>
        <v/>
      </c>
      <c r="F1408" s="94"/>
      <c r="H1408" s="113"/>
      <c r="I1408" s="113"/>
      <c r="K1408" s="15"/>
      <c r="L1408" s="15"/>
      <c r="M1408" s="15">
        <f t="shared" si="63"/>
        <v>1</v>
      </c>
      <c r="N1408" s="15" t="str">
        <f t="shared" si="64"/>
        <v>-</v>
      </c>
      <c r="O1408" s="150">
        <f t="shared" si="65"/>
        <v>0</v>
      </c>
      <c r="P1408" s="15" t="str">
        <f>IF(COUNTIF('Personálie dobrovolníků '!U:X,N1408)&gt;0,"ANO","")</f>
        <v/>
      </c>
      <c r="Q1408" s="15"/>
    </row>
    <row r="1409" spans="2:17" s="25" customFormat="1" x14ac:dyDescent="0.3">
      <c r="B1409" s="15" t="str">
        <f>IF(A1409="","",VLOOKUP(A1409,Tabulka3[[Číslo smlouvy   u pravidelné činnosti]:[Příjmení]],3,0))</f>
        <v/>
      </c>
      <c r="C1409" s="15" t="str">
        <f>IF(A1409="","",VLOOKUP(A1409,Tabulka3[[Číslo smlouvy   u pravidelné činnosti]:[Příjmení]],4,0))</f>
        <v/>
      </c>
      <c r="F1409" s="94"/>
      <c r="H1409" s="113"/>
      <c r="I1409" s="113"/>
      <c r="K1409" s="15"/>
      <c r="L1409" s="15"/>
      <c r="M1409" s="15">
        <f t="shared" si="63"/>
        <v>1</v>
      </c>
      <c r="N1409" s="15" t="str">
        <f t="shared" si="64"/>
        <v>-</v>
      </c>
      <c r="O1409" s="150">
        <f t="shared" si="65"/>
        <v>0</v>
      </c>
      <c r="P1409" s="15" t="str">
        <f>IF(COUNTIF('Personálie dobrovolníků '!U:X,N1409)&gt;0,"ANO","")</f>
        <v/>
      </c>
      <c r="Q1409" s="15"/>
    </row>
    <row r="1410" spans="2:17" s="25" customFormat="1" x14ac:dyDescent="0.3">
      <c r="B1410" s="15" t="str">
        <f>IF(A1410="","",VLOOKUP(A1410,Tabulka3[[Číslo smlouvy   u pravidelné činnosti]:[Příjmení]],3,0))</f>
        <v/>
      </c>
      <c r="C1410" s="15" t="str">
        <f>IF(A1410="","",VLOOKUP(A1410,Tabulka3[[Číslo smlouvy   u pravidelné činnosti]:[Příjmení]],4,0))</f>
        <v/>
      </c>
      <c r="F1410" s="94"/>
      <c r="H1410" s="113"/>
      <c r="I1410" s="113"/>
      <c r="K1410" s="15"/>
      <c r="L1410" s="15"/>
      <c r="M1410" s="15">
        <f t="shared" si="63"/>
        <v>1</v>
      </c>
      <c r="N1410" s="15" t="str">
        <f t="shared" si="64"/>
        <v>-</v>
      </c>
      <c r="O1410" s="150">
        <f t="shared" si="65"/>
        <v>0</v>
      </c>
      <c r="P1410" s="15" t="str">
        <f>IF(COUNTIF('Personálie dobrovolníků '!U:X,N1410)&gt;0,"ANO","")</f>
        <v/>
      </c>
      <c r="Q1410" s="15"/>
    </row>
    <row r="1411" spans="2:17" s="25" customFormat="1" x14ac:dyDescent="0.3">
      <c r="B1411" s="15" t="str">
        <f>IF(A1411="","",VLOOKUP(A1411,Tabulka3[[Číslo smlouvy   u pravidelné činnosti]:[Příjmení]],3,0))</f>
        <v/>
      </c>
      <c r="C1411" s="15" t="str">
        <f>IF(A1411="","",VLOOKUP(A1411,Tabulka3[[Číslo smlouvy   u pravidelné činnosti]:[Příjmení]],4,0))</f>
        <v/>
      </c>
      <c r="F1411" s="94"/>
      <c r="H1411" s="113"/>
      <c r="I1411" s="113"/>
      <c r="K1411" s="15"/>
      <c r="L1411" s="15"/>
      <c r="M1411" s="15">
        <f t="shared" si="63"/>
        <v>1</v>
      </c>
      <c r="N1411" s="15" t="str">
        <f t="shared" si="64"/>
        <v>-</v>
      </c>
      <c r="O1411" s="150">
        <f t="shared" si="65"/>
        <v>0</v>
      </c>
      <c r="P1411" s="15" t="str">
        <f>IF(COUNTIF('Personálie dobrovolníků '!U:X,N1411)&gt;0,"ANO","")</f>
        <v/>
      </c>
      <c r="Q1411" s="15"/>
    </row>
    <row r="1412" spans="2:17" s="25" customFormat="1" x14ac:dyDescent="0.3">
      <c r="B1412" s="15" t="str">
        <f>IF(A1412="","",VLOOKUP(A1412,Tabulka3[[Číslo smlouvy   u pravidelné činnosti]:[Příjmení]],3,0))</f>
        <v/>
      </c>
      <c r="C1412" s="15" t="str">
        <f>IF(A1412="","",VLOOKUP(A1412,Tabulka3[[Číslo smlouvy   u pravidelné činnosti]:[Příjmení]],4,0))</f>
        <v/>
      </c>
      <c r="F1412" s="94"/>
      <c r="H1412" s="113"/>
      <c r="I1412" s="113"/>
      <c r="K1412" s="15"/>
      <c r="L1412" s="15"/>
      <c r="M1412" s="15">
        <f t="shared" ref="M1412:M1475" si="66">IF(OR(
   AND($H1412=$K$12, $I1412=$L$4),
   AND($H1412=$K$12, $I1412=$L$5),
   AND($H1412=$K$12, $I1412=$L$6),
   AND($H1412=$K$12, $I1412=$L$7),
   AND($H1412=$K$11, $I1412=$L$4),
   AND($H1412=$K$11, $I1412=$L$5),
   AND($H1412=$K$11, $I1412=$L$6),
   AND($H1412=$K$11, $I1412=$L$7),
   AND($H1412=$K$5, $I1412=$L$5),
   AND($H1412=$K$6, $I1412=$L$4),
   AND($H1412=$K$6, $I1412=$L$5),
   AND($H1412=$K$6, $I1412=$L$7),
   AND($H1412=$K$4, $I1412=$L$6),
), 0, 1)</f>
        <v>1</v>
      </c>
      <c r="N1412" s="15" t="str">
        <f t="shared" ref="N1412:N1475" si="67">A1412 &amp; "-" &amp; J1412</f>
        <v>-</v>
      </c>
      <c r="O1412" s="150">
        <f t="shared" ref="O1412:O1475" si="68">IF(AND(M1412&lt;&gt;0, P1412="ANO"), 1, 0)</f>
        <v>0</v>
      </c>
      <c r="P1412" s="15" t="str">
        <f>IF(COUNTIF('Personálie dobrovolníků '!U:X,N1412)&gt;0,"ANO","")</f>
        <v/>
      </c>
      <c r="Q1412" s="15"/>
    </row>
    <row r="1413" spans="2:17" s="25" customFormat="1" x14ac:dyDescent="0.3">
      <c r="B1413" s="15" t="str">
        <f>IF(A1413="","",VLOOKUP(A1413,Tabulka3[[Číslo smlouvy   u pravidelné činnosti]:[Příjmení]],3,0))</f>
        <v/>
      </c>
      <c r="C1413" s="15" t="str">
        <f>IF(A1413="","",VLOOKUP(A1413,Tabulka3[[Číslo smlouvy   u pravidelné činnosti]:[Příjmení]],4,0))</f>
        <v/>
      </c>
      <c r="F1413" s="94"/>
      <c r="H1413" s="113"/>
      <c r="I1413" s="113"/>
      <c r="K1413" s="15"/>
      <c r="L1413" s="15"/>
      <c r="M1413" s="15">
        <f t="shared" si="66"/>
        <v>1</v>
      </c>
      <c r="N1413" s="15" t="str">
        <f t="shared" si="67"/>
        <v>-</v>
      </c>
      <c r="O1413" s="150">
        <f t="shared" si="68"/>
        <v>0</v>
      </c>
      <c r="P1413" s="15" t="str">
        <f>IF(COUNTIF('Personálie dobrovolníků '!U:X,N1413)&gt;0,"ANO","")</f>
        <v/>
      </c>
      <c r="Q1413" s="15"/>
    </row>
    <row r="1414" spans="2:17" s="25" customFormat="1" x14ac:dyDescent="0.3">
      <c r="B1414" s="15" t="str">
        <f>IF(A1414="","",VLOOKUP(A1414,Tabulka3[[Číslo smlouvy   u pravidelné činnosti]:[Příjmení]],3,0))</f>
        <v/>
      </c>
      <c r="C1414" s="15" t="str">
        <f>IF(A1414="","",VLOOKUP(A1414,Tabulka3[[Číslo smlouvy   u pravidelné činnosti]:[Příjmení]],4,0))</f>
        <v/>
      </c>
      <c r="F1414" s="94"/>
      <c r="H1414" s="113"/>
      <c r="I1414" s="113"/>
      <c r="K1414" s="15"/>
      <c r="L1414" s="15"/>
      <c r="M1414" s="15">
        <f t="shared" si="66"/>
        <v>1</v>
      </c>
      <c r="N1414" s="15" t="str">
        <f t="shared" si="67"/>
        <v>-</v>
      </c>
      <c r="O1414" s="150">
        <f t="shared" si="68"/>
        <v>0</v>
      </c>
      <c r="P1414" s="15" t="str">
        <f>IF(COUNTIF('Personálie dobrovolníků '!U:X,N1414)&gt;0,"ANO","")</f>
        <v/>
      </c>
      <c r="Q1414" s="15"/>
    </row>
    <row r="1415" spans="2:17" s="25" customFormat="1" x14ac:dyDescent="0.3">
      <c r="B1415" s="15" t="str">
        <f>IF(A1415="","",VLOOKUP(A1415,Tabulka3[[Číslo smlouvy   u pravidelné činnosti]:[Příjmení]],3,0))</f>
        <v/>
      </c>
      <c r="C1415" s="15" t="str">
        <f>IF(A1415="","",VLOOKUP(A1415,Tabulka3[[Číslo smlouvy   u pravidelné činnosti]:[Příjmení]],4,0))</f>
        <v/>
      </c>
      <c r="F1415" s="94"/>
      <c r="H1415" s="113"/>
      <c r="I1415" s="113"/>
      <c r="K1415" s="15"/>
      <c r="L1415" s="15"/>
      <c r="M1415" s="15">
        <f t="shared" si="66"/>
        <v>1</v>
      </c>
      <c r="N1415" s="15" t="str">
        <f t="shared" si="67"/>
        <v>-</v>
      </c>
      <c r="O1415" s="150">
        <f t="shared" si="68"/>
        <v>0</v>
      </c>
      <c r="P1415" s="15" t="str">
        <f>IF(COUNTIF('Personálie dobrovolníků '!U:X,N1415)&gt;0,"ANO","")</f>
        <v/>
      </c>
      <c r="Q1415" s="15"/>
    </row>
    <row r="1416" spans="2:17" s="25" customFormat="1" x14ac:dyDescent="0.3">
      <c r="B1416" s="15" t="str">
        <f>IF(A1416="","",VLOOKUP(A1416,Tabulka3[[Číslo smlouvy   u pravidelné činnosti]:[Příjmení]],3,0))</f>
        <v/>
      </c>
      <c r="C1416" s="15" t="str">
        <f>IF(A1416="","",VLOOKUP(A1416,Tabulka3[[Číslo smlouvy   u pravidelné činnosti]:[Příjmení]],4,0))</f>
        <v/>
      </c>
      <c r="F1416" s="94"/>
      <c r="H1416" s="113"/>
      <c r="I1416" s="113"/>
      <c r="K1416" s="15"/>
      <c r="L1416" s="15"/>
      <c r="M1416" s="15">
        <f t="shared" si="66"/>
        <v>1</v>
      </c>
      <c r="N1416" s="15" t="str">
        <f t="shared" si="67"/>
        <v>-</v>
      </c>
      <c r="O1416" s="150">
        <f t="shared" si="68"/>
        <v>0</v>
      </c>
      <c r="P1416" s="15" t="str">
        <f>IF(COUNTIF('Personálie dobrovolníků '!U:X,N1416)&gt;0,"ANO","")</f>
        <v/>
      </c>
      <c r="Q1416" s="15"/>
    </row>
    <row r="1417" spans="2:17" s="25" customFormat="1" x14ac:dyDescent="0.3">
      <c r="B1417" s="15" t="str">
        <f>IF(A1417="","",VLOOKUP(A1417,Tabulka3[[Číslo smlouvy   u pravidelné činnosti]:[Příjmení]],3,0))</f>
        <v/>
      </c>
      <c r="C1417" s="15" t="str">
        <f>IF(A1417="","",VLOOKUP(A1417,Tabulka3[[Číslo smlouvy   u pravidelné činnosti]:[Příjmení]],4,0))</f>
        <v/>
      </c>
      <c r="F1417" s="94"/>
      <c r="H1417" s="113"/>
      <c r="I1417" s="113"/>
      <c r="K1417" s="15"/>
      <c r="L1417" s="15"/>
      <c r="M1417" s="15">
        <f t="shared" si="66"/>
        <v>1</v>
      </c>
      <c r="N1417" s="15" t="str">
        <f t="shared" si="67"/>
        <v>-</v>
      </c>
      <c r="O1417" s="150">
        <f t="shared" si="68"/>
        <v>0</v>
      </c>
      <c r="P1417" s="15" t="str">
        <f>IF(COUNTIF('Personálie dobrovolníků '!U:X,N1417)&gt;0,"ANO","")</f>
        <v/>
      </c>
      <c r="Q1417" s="15"/>
    </row>
    <row r="1418" spans="2:17" s="25" customFormat="1" x14ac:dyDescent="0.3">
      <c r="B1418" s="15" t="str">
        <f>IF(A1418="","",VLOOKUP(A1418,Tabulka3[[Číslo smlouvy   u pravidelné činnosti]:[Příjmení]],3,0))</f>
        <v/>
      </c>
      <c r="C1418" s="15" t="str">
        <f>IF(A1418="","",VLOOKUP(A1418,Tabulka3[[Číslo smlouvy   u pravidelné činnosti]:[Příjmení]],4,0))</f>
        <v/>
      </c>
      <c r="F1418" s="94"/>
      <c r="H1418" s="113"/>
      <c r="I1418" s="113"/>
      <c r="K1418" s="15"/>
      <c r="L1418" s="15"/>
      <c r="M1418" s="15">
        <f t="shared" si="66"/>
        <v>1</v>
      </c>
      <c r="N1418" s="15" t="str">
        <f t="shared" si="67"/>
        <v>-</v>
      </c>
      <c r="O1418" s="150">
        <f t="shared" si="68"/>
        <v>0</v>
      </c>
      <c r="P1418" s="15" t="str">
        <f>IF(COUNTIF('Personálie dobrovolníků '!U:X,N1418)&gt;0,"ANO","")</f>
        <v/>
      </c>
      <c r="Q1418" s="15"/>
    </row>
    <row r="1419" spans="2:17" s="25" customFormat="1" x14ac:dyDescent="0.3">
      <c r="B1419" s="15" t="str">
        <f>IF(A1419="","",VLOOKUP(A1419,Tabulka3[[Číslo smlouvy   u pravidelné činnosti]:[Příjmení]],3,0))</f>
        <v/>
      </c>
      <c r="C1419" s="15" t="str">
        <f>IF(A1419="","",VLOOKUP(A1419,Tabulka3[[Číslo smlouvy   u pravidelné činnosti]:[Příjmení]],4,0))</f>
        <v/>
      </c>
      <c r="F1419" s="94"/>
      <c r="H1419" s="113"/>
      <c r="I1419" s="113"/>
      <c r="K1419" s="15"/>
      <c r="L1419" s="15"/>
      <c r="M1419" s="15">
        <f t="shared" si="66"/>
        <v>1</v>
      </c>
      <c r="N1419" s="15" t="str">
        <f t="shared" si="67"/>
        <v>-</v>
      </c>
      <c r="O1419" s="150">
        <f t="shared" si="68"/>
        <v>0</v>
      </c>
      <c r="P1419" s="15" t="str">
        <f>IF(COUNTIF('Personálie dobrovolníků '!U:X,N1419)&gt;0,"ANO","")</f>
        <v/>
      </c>
      <c r="Q1419" s="15"/>
    </row>
    <row r="1420" spans="2:17" s="25" customFormat="1" x14ac:dyDescent="0.3">
      <c r="B1420" s="15" t="str">
        <f>IF(A1420="","",VLOOKUP(A1420,Tabulka3[[Číslo smlouvy   u pravidelné činnosti]:[Příjmení]],3,0))</f>
        <v/>
      </c>
      <c r="C1420" s="15" t="str">
        <f>IF(A1420="","",VLOOKUP(A1420,Tabulka3[[Číslo smlouvy   u pravidelné činnosti]:[Příjmení]],4,0))</f>
        <v/>
      </c>
      <c r="F1420" s="94"/>
      <c r="H1420" s="113"/>
      <c r="I1420" s="113"/>
      <c r="K1420" s="15"/>
      <c r="L1420" s="15"/>
      <c r="M1420" s="15">
        <f t="shared" si="66"/>
        <v>1</v>
      </c>
      <c r="N1420" s="15" t="str">
        <f t="shared" si="67"/>
        <v>-</v>
      </c>
      <c r="O1420" s="150">
        <f t="shared" si="68"/>
        <v>0</v>
      </c>
      <c r="P1420" s="15" t="str">
        <f>IF(COUNTIF('Personálie dobrovolníků '!U:X,N1420)&gt;0,"ANO","")</f>
        <v/>
      </c>
      <c r="Q1420" s="15"/>
    </row>
    <row r="1421" spans="2:17" s="25" customFormat="1" x14ac:dyDescent="0.3">
      <c r="B1421" s="15" t="str">
        <f>IF(A1421="","",VLOOKUP(A1421,Tabulka3[[Číslo smlouvy   u pravidelné činnosti]:[Příjmení]],3,0))</f>
        <v/>
      </c>
      <c r="C1421" s="15" t="str">
        <f>IF(A1421="","",VLOOKUP(A1421,Tabulka3[[Číslo smlouvy   u pravidelné činnosti]:[Příjmení]],4,0))</f>
        <v/>
      </c>
      <c r="F1421" s="94"/>
      <c r="H1421" s="113"/>
      <c r="I1421" s="113"/>
      <c r="K1421" s="15"/>
      <c r="L1421" s="15"/>
      <c r="M1421" s="15">
        <f t="shared" si="66"/>
        <v>1</v>
      </c>
      <c r="N1421" s="15" t="str">
        <f t="shared" si="67"/>
        <v>-</v>
      </c>
      <c r="O1421" s="150">
        <f t="shared" si="68"/>
        <v>0</v>
      </c>
      <c r="P1421" s="15" t="str">
        <f>IF(COUNTIF('Personálie dobrovolníků '!U:X,N1421)&gt;0,"ANO","")</f>
        <v/>
      </c>
      <c r="Q1421" s="15"/>
    </row>
    <row r="1422" spans="2:17" s="25" customFormat="1" x14ac:dyDescent="0.3">
      <c r="B1422" s="15" t="str">
        <f>IF(A1422="","",VLOOKUP(A1422,Tabulka3[[Číslo smlouvy   u pravidelné činnosti]:[Příjmení]],3,0))</f>
        <v/>
      </c>
      <c r="C1422" s="15" t="str">
        <f>IF(A1422="","",VLOOKUP(A1422,Tabulka3[[Číslo smlouvy   u pravidelné činnosti]:[Příjmení]],4,0))</f>
        <v/>
      </c>
      <c r="F1422" s="94"/>
      <c r="H1422" s="113"/>
      <c r="I1422" s="113"/>
      <c r="K1422" s="15"/>
      <c r="L1422" s="15"/>
      <c r="M1422" s="15">
        <f t="shared" si="66"/>
        <v>1</v>
      </c>
      <c r="N1422" s="15" t="str">
        <f t="shared" si="67"/>
        <v>-</v>
      </c>
      <c r="O1422" s="150">
        <f t="shared" si="68"/>
        <v>0</v>
      </c>
      <c r="P1422" s="15" t="str">
        <f>IF(COUNTIF('Personálie dobrovolníků '!U:X,N1422)&gt;0,"ANO","")</f>
        <v/>
      </c>
      <c r="Q1422" s="15"/>
    </row>
    <row r="1423" spans="2:17" s="25" customFormat="1" x14ac:dyDescent="0.3">
      <c r="B1423" s="15" t="str">
        <f>IF(A1423="","",VLOOKUP(A1423,Tabulka3[[Číslo smlouvy   u pravidelné činnosti]:[Příjmení]],3,0))</f>
        <v/>
      </c>
      <c r="C1423" s="15" t="str">
        <f>IF(A1423="","",VLOOKUP(A1423,Tabulka3[[Číslo smlouvy   u pravidelné činnosti]:[Příjmení]],4,0))</f>
        <v/>
      </c>
      <c r="F1423" s="94"/>
      <c r="H1423" s="113"/>
      <c r="I1423" s="113"/>
      <c r="K1423" s="15"/>
      <c r="L1423" s="15"/>
      <c r="M1423" s="15">
        <f t="shared" si="66"/>
        <v>1</v>
      </c>
      <c r="N1423" s="15" t="str">
        <f t="shared" si="67"/>
        <v>-</v>
      </c>
      <c r="O1423" s="150">
        <f t="shared" si="68"/>
        <v>0</v>
      </c>
      <c r="P1423" s="15" t="str">
        <f>IF(COUNTIF('Personálie dobrovolníků '!U:X,N1423)&gt;0,"ANO","")</f>
        <v/>
      </c>
      <c r="Q1423" s="15"/>
    </row>
    <row r="1424" spans="2:17" s="25" customFormat="1" x14ac:dyDescent="0.3">
      <c r="B1424" s="15" t="str">
        <f>IF(A1424="","",VLOOKUP(A1424,Tabulka3[[Číslo smlouvy   u pravidelné činnosti]:[Příjmení]],3,0))</f>
        <v/>
      </c>
      <c r="C1424" s="15" t="str">
        <f>IF(A1424="","",VLOOKUP(A1424,Tabulka3[[Číslo smlouvy   u pravidelné činnosti]:[Příjmení]],4,0))</f>
        <v/>
      </c>
      <c r="F1424" s="94"/>
      <c r="H1424" s="113"/>
      <c r="I1424" s="113"/>
      <c r="K1424" s="15"/>
      <c r="L1424" s="15"/>
      <c r="M1424" s="15">
        <f t="shared" si="66"/>
        <v>1</v>
      </c>
      <c r="N1424" s="15" t="str">
        <f t="shared" si="67"/>
        <v>-</v>
      </c>
      <c r="O1424" s="150">
        <f t="shared" si="68"/>
        <v>0</v>
      </c>
      <c r="P1424" s="15" t="str">
        <f>IF(COUNTIF('Personálie dobrovolníků '!U:X,N1424)&gt;0,"ANO","")</f>
        <v/>
      </c>
      <c r="Q1424" s="15"/>
    </row>
    <row r="1425" spans="2:17" s="25" customFormat="1" x14ac:dyDescent="0.3">
      <c r="B1425" s="15" t="str">
        <f>IF(A1425="","",VLOOKUP(A1425,Tabulka3[[Číslo smlouvy   u pravidelné činnosti]:[Příjmení]],3,0))</f>
        <v/>
      </c>
      <c r="C1425" s="15" t="str">
        <f>IF(A1425="","",VLOOKUP(A1425,Tabulka3[[Číslo smlouvy   u pravidelné činnosti]:[Příjmení]],4,0))</f>
        <v/>
      </c>
      <c r="F1425" s="94"/>
      <c r="H1425" s="113"/>
      <c r="I1425" s="113"/>
      <c r="K1425" s="15"/>
      <c r="L1425" s="15"/>
      <c r="M1425" s="15">
        <f t="shared" si="66"/>
        <v>1</v>
      </c>
      <c r="N1425" s="15" t="str">
        <f t="shared" si="67"/>
        <v>-</v>
      </c>
      <c r="O1425" s="150">
        <f t="shared" si="68"/>
        <v>0</v>
      </c>
      <c r="P1425" s="15" t="str">
        <f>IF(COUNTIF('Personálie dobrovolníků '!U:X,N1425)&gt;0,"ANO","")</f>
        <v/>
      </c>
      <c r="Q1425" s="15"/>
    </row>
    <row r="1426" spans="2:17" s="25" customFormat="1" x14ac:dyDescent="0.3">
      <c r="B1426" s="15" t="str">
        <f>IF(A1426="","",VLOOKUP(A1426,Tabulka3[[Číslo smlouvy   u pravidelné činnosti]:[Příjmení]],3,0))</f>
        <v/>
      </c>
      <c r="C1426" s="15" t="str">
        <f>IF(A1426="","",VLOOKUP(A1426,Tabulka3[[Číslo smlouvy   u pravidelné činnosti]:[Příjmení]],4,0))</f>
        <v/>
      </c>
      <c r="F1426" s="94"/>
      <c r="H1426" s="113"/>
      <c r="I1426" s="113"/>
      <c r="K1426" s="15"/>
      <c r="L1426" s="15"/>
      <c r="M1426" s="15">
        <f t="shared" si="66"/>
        <v>1</v>
      </c>
      <c r="N1426" s="15" t="str">
        <f t="shared" si="67"/>
        <v>-</v>
      </c>
      <c r="O1426" s="150">
        <f t="shared" si="68"/>
        <v>0</v>
      </c>
      <c r="P1426" s="15" t="str">
        <f>IF(COUNTIF('Personálie dobrovolníků '!U:X,N1426)&gt;0,"ANO","")</f>
        <v/>
      </c>
      <c r="Q1426" s="15"/>
    </row>
    <row r="1427" spans="2:17" s="25" customFormat="1" x14ac:dyDescent="0.3">
      <c r="B1427" s="15" t="str">
        <f>IF(A1427="","",VLOOKUP(A1427,Tabulka3[[Číslo smlouvy   u pravidelné činnosti]:[Příjmení]],3,0))</f>
        <v/>
      </c>
      <c r="C1427" s="15" t="str">
        <f>IF(A1427="","",VLOOKUP(A1427,Tabulka3[[Číslo smlouvy   u pravidelné činnosti]:[Příjmení]],4,0))</f>
        <v/>
      </c>
      <c r="F1427" s="94"/>
      <c r="H1427" s="113"/>
      <c r="I1427" s="113"/>
      <c r="K1427" s="15"/>
      <c r="L1427" s="15"/>
      <c r="M1427" s="15">
        <f t="shared" si="66"/>
        <v>1</v>
      </c>
      <c r="N1427" s="15" t="str">
        <f t="shared" si="67"/>
        <v>-</v>
      </c>
      <c r="O1427" s="150">
        <f t="shared" si="68"/>
        <v>0</v>
      </c>
      <c r="P1427" s="15" t="str">
        <f>IF(COUNTIF('Personálie dobrovolníků '!U:X,N1427)&gt;0,"ANO","")</f>
        <v/>
      </c>
      <c r="Q1427" s="15"/>
    </row>
    <row r="1428" spans="2:17" s="25" customFormat="1" x14ac:dyDescent="0.3">
      <c r="B1428" s="15" t="str">
        <f>IF(A1428="","",VLOOKUP(A1428,Tabulka3[[Číslo smlouvy   u pravidelné činnosti]:[Příjmení]],3,0))</f>
        <v/>
      </c>
      <c r="C1428" s="15" t="str">
        <f>IF(A1428="","",VLOOKUP(A1428,Tabulka3[[Číslo smlouvy   u pravidelné činnosti]:[Příjmení]],4,0))</f>
        <v/>
      </c>
      <c r="F1428" s="94"/>
      <c r="H1428" s="113"/>
      <c r="I1428" s="113"/>
      <c r="K1428" s="15"/>
      <c r="L1428" s="15"/>
      <c r="M1428" s="15">
        <f t="shared" si="66"/>
        <v>1</v>
      </c>
      <c r="N1428" s="15" t="str">
        <f t="shared" si="67"/>
        <v>-</v>
      </c>
      <c r="O1428" s="150">
        <f t="shared" si="68"/>
        <v>0</v>
      </c>
      <c r="P1428" s="15" t="str">
        <f>IF(COUNTIF('Personálie dobrovolníků '!U:X,N1428)&gt;0,"ANO","")</f>
        <v/>
      </c>
      <c r="Q1428" s="15"/>
    </row>
    <row r="1429" spans="2:17" s="25" customFormat="1" x14ac:dyDescent="0.3">
      <c r="B1429" s="15" t="str">
        <f>IF(A1429="","",VLOOKUP(A1429,Tabulka3[[Číslo smlouvy   u pravidelné činnosti]:[Příjmení]],3,0))</f>
        <v/>
      </c>
      <c r="C1429" s="15" t="str">
        <f>IF(A1429="","",VLOOKUP(A1429,Tabulka3[[Číslo smlouvy   u pravidelné činnosti]:[Příjmení]],4,0))</f>
        <v/>
      </c>
      <c r="F1429" s="94"/>
      <c r="H1429" s="113"/>
      <c r="I1429" s="113"/>
      <c r="K1429" s="15"/>
      <c r="L1429" s="15"/>
      <c r="M1429" s="15">
        <f t="shared" si="66"/>
        <v>1</v>
      </c>
      <c r="N1429" s="15" t="str">
        <f t="shared" si="67"/>
        <v>-</v>
      </c>
      <c r="O1429" s="150">
        <f t="shared" si="68"/>
        <v>0</v>
      </c>
      <c r="P1429" s="15" t="str">
        <f>IF(COUNTIF('Personálie dobrovolníků '!U:X,N1429)&gt;0,"ANO","")</f>
        <v/>
      </c>
      <c r="Q1429" s="15"/>
    </row>
    <row r="1430" spans="2:17" s="25" customFormat="1" x14ac:dyDescent="0.3">
      <c r="B1430" s="15" t="str">
        <f>IF(A1430="","",VLOOKUP(A1430,Tabulka3[[Číslo smlouvy   u pravidelné činnosti]:[Příjmení]],3,0))</f>
        <v/>
      </c>
      <c r="C1430" s="15" t="str">
        <f>IF(A1430="","",VLOOKUP(A1430,Tabulka3[[Číslo smlouvy   u pravidelné činnosti]:[Příjmení]],4,0))</f>
        <v/>
      </c>
      <c r="F1430" s="94"/>
      <c r="H1430" s="113"/>
      <c r="I1430" s="113"/>
      <c r="K1430" s="15"/>
      <c r="L1430" s="15"/>
      <c r="M1430" s="15">
        <f t="shared" si="66"/>
        <v>1</v>
      </c>
      <c r="N1430" s="15" t="str">
        <f t="shared" si="67"/>
        <v>-</v>
      </c>
      <c r="O1430" s="150">
        <f t="shared" si="68"/>
        <v>0</v>
      </c>
      <c r="P1430" s="15" t="str">
        <f>IF(COUNTIF('Personálie dobrovolníků '!U:X,N1430)&gt;0,"ANO","")</f>
        <v/>
      </c>
      <c r="Q1430" s="15"/>
    </row>
    <row r="1431" spans="2:17" s="25" customFormat="1" x14ac:dyDescent="0.3">
      <c r="B1431" s="15" t="str">
        <f>IF(A1431="","",VLOOKUP(A1431,Tabulka3[[Číslo smlouvy   u pravidelné činnosti]:[Příjmení]],3,0))</f>
        <v/>
      </c>
      <c r="C1431" s="15" t="str">
        <f>IF(A1431="","",VLOOKUP(A1431,Tabulka3[[Číslo smlouvy   u pravidelné činnosti]:[Příjmení]],4,0))</f>
        <v/>
      </c>
      <c r="F1431" s="94"/>
      <c r="H1431" s="113"/>
      <c r="I1431" s="113"/>
      <c r="K1431" s="15"/>
      <c r="L1431" s="15"/>
      <c r="M1431" s="15">
        <f t="shared" si="66"/>
        <v>1</v>
      </c>
      <c r="N1431" s="15" t="str">
        <f t="shared" si="67"/>
        <v>-</v>
      </c>
      <c r="O1431" s="150">
        <f t="shared" si="68"/>
        <v>0</v>
      </c>
      <c r="P1431" s="15" t="str">
        <f>IF(COUNTIF('Personálie dobrovolníků '!U:X,N1431)&gt;0,"ANO","")</f>
        <v/>
      </c>
      <c r="Q1431" s="15"/>
    </row>
    <row r="1432" spans="2:17" s="25" customFormat="1" x14ac:dyDescent="0.3">
      <c r="B1432" s="15" t="str">
        <f>IF(A1432="","",VLOOKUP(A1432,Tabulka3[[Číslo smlouvy   u pravidelné činnosti]:[Příjmení]],3,0))</f>
        <v/>
      </c>
      <c r="C1432" s="15" t="str">
        <f>IF(A1432="","",VLOOKUP(A1432,Tabulka3[[Číslo smlouvy   u pravidelné činnosti]:[Příjmení]],4,0))</f>
        <v/>
      </c>
      <c r="F1432" s="94"/>
      <c r="H1432" s="113"/>
      <c r="I1432" s="113"/>
      <c r="K1432" s="15"/>
      <c r="L1432" s="15"/>
      <c r="M1432" s="15">
        <f t="shared" si="66"/>
        <v>1</v>
      </c>
      <c r="N1432" s="15" t="str">
        <f t="shared" si="67"/>
        <v>-</v>
      </c>
      <c r="O1432" s="150">
        <f t="shared" si="68"/>
        <v>0</v>
      </c>
      <c r="P1432" s="15" t="str">
        <f>IF(COUNTIF('Personálie dobrovolníků '!U:X,N1432)&gt;0,"ANO","")</f>
        <v/>
      </c>
      <c r="Q1432" s="15"/>
    </row>
    <row r="1433" spans="2:17" s="25" customFormat="1" x14ac:dyDescent="0.3">
      <c r="B1433" s="15" t="str">
        <f>IF(A1433="","",VLOOKUP(A1433,Tabulka3[[Číslo smlouvy   u pravidelné činnosti]:[Příjmení]],3,0))</f>
        <v/>
      </c>
      <c r="C1433" s="15" t="str">
        <f>IF(A1433="","",VLOOKUP(A1433,Tabulka3[[Číslo smlouvy   u pravidelné činnosti]:[Příjmení]],4,0))</f>
        <v/>
      </c>
      <c r="F1433" s="94"/>
      <c r="H1433" s="113"/>
      <c r="I1433" s="113"/>
      <c r="K1433" s="15"/>
      <c r="L1433" s="15"/>
      <c r="M1433" s="15">
        <f t="shared" si="66"/>
        <v>1</v>
      </c>
      <c r="N1433" s="15" t="str">
        <f t="shared" si="67"/>
        <v>-</v>
      </c>
      <c r="O1433" s="150">
        <f t="shared" si="68"/>
        <v>0</v>
      </c>
      <c r="P1433" s="15" t="str">
        <f>IF(COUNTIF('Personálie dobrovolníků '!U:X,N1433)&gt;0,"ANO","")</f>
        <v/>
      </c>
      <c r="Q1433" s="15"/>
    </row>
    <row r="1434" spans="2:17" s="25" customFormat="1" x14ac:dyDescent="0.3">
      <c r="B1434" s="15" t="str">
        <f>IF(A1434="","",VLOOKUP(A1434,Tabulka3[[Číslo smlouvy   u pravidelné činnosti]:[Příjmení]],3,0))</f>
        <v/>
      </c>
      <c r="C1434" s="15" t="str">
        <f>IF(A1434="","",VLOOKUP(A1434,Tabulka3[[Číslo smlouvy   u pravidelné činnosti]:[Příjmení]],4,0))</f>
        <v/>
      </c>
      <c r="F1434" s="94"/>
      <c r="H1434" s="113"/>
      <c r="I1434" s="113"/>
      <c r="K1434" s="15"/>
      <c r="L1434" s="15"/>
      <c r="M1434" s="15">
        <f t="shared" si="66"/>
        <v>1</v>
      </c>
      <c r="N1434" s="15" t="str">
        <f t="shared" si="67"/>
        <v>-</v>
      </c>
      <c r="O1434" s="150">
        <f t="shared" si="68"/>
        <v>0</v>
      </c>
      <c r="P1434" s="15" t="str">
        <f>IF(COUNTIF('Personálie dobrovolníků '!U:X,N1434)&gt;0,"ANO","")</f>
        <v/>
      </c>
      <c r="Q1434" s="15"/>
    </row>
    <row r="1435" spans="2:17" s="25" customFormat="1" x14ac:dyDescent="0.3">
      <c r="B1435" s="15" t="str">
        <f>IF(A1435="","",VLOOKUP(A1435,Tabulka3[[Číslo smlouvy   u pravidelné činnosti]:[Příjmení]],3,0))</f>
        <v/>
      </c>
      <c r="C1435" s="15" t="str">
        <f>IF(A1435="","",VLOOKUP(A1435,Tabulka3[[Číslo smlouvy   u pravidelné činnosti]:[Příjmení]],4,0))</f>
        <v/>
      </c>
      <c r="F1435" s="94"/>
      <c r="H1435" s="113"/>
      <c r="I1435" s="113"/>
      <c r="K1435" s="15"/>
      <c r="L1435" s="15"/>
      <c r="M1435" s="15">
        <f t="shared" si="66"/>
        <v>1</v>
      </c>
      <c r="N1435" s="15" t="str">
        <f t="shared" si="67"/>
        <v>-</v>
      </c>
      <c r="O1435" s="150">
        <f t="shared" si="68"/>
        <v>0</v>
      </c>
      <c r="P1435" s="15" t="str">
        <f>IF(COUNTIF('Personálie dobrovolníků '!U:X,N1435)&gt;0,"ANO","")</f>
        <v/>
      </c>
      <c r="Q1435" s="15"/>
    </row>
    <row r="1436" spans="2:17" s="25" customFormat="1" x14ac:dyDescent="0.3">
      <c r="B1436" s="15" t="str">
        <f>IF(A1436="","",VLOOKUP(A1436,Tabulka3[[Číslo smlouvy   u pravidelné činnosti]:[Příjmení]],3,0))</f>
        <v/>
      </c>
      <c r="C1436" s="15" t="str">
        <f>IF(A1436="","",VLOOKUP(A1436,Tabulka3[[Číslo smlouvy   u pravidelné činnosti]:[Příjmení]],4,0))</f>
        <v/>
      </c>
      <c r="F1436" s="94"/>
      <c r="H1436" s="113"/>
      <c r="I1436" s="113"/>
      <c r="K1436" s="15"/>
      <c r="L1436" s="15"/>
      <c r="M1436" s="15">
        <f t="shared" si="66"/>
        <v>1</v>
      </c>
      <c r="N1436" s="15" t="str">
        <f t="shared" si="67"/>
        <v>-</v>
      </c>
      <c r="O1436" s="150">
        <f t="shared" si="68"/>
        <v>0</v>
      </c>
      <c r="P1436" s="15" t="str">
        <f>IF(COUNTIF('Personálie dobrovolníků '!U:X,N1436)&gt;0,"ANO","")</f>
        <v/>
      </c>
      <c r="Q1436" s="15"/>
    </row>
    <row r="1437" spans="2:17" s="25" customFormat="1" x14ac:dyDescent="0.3">
      <c r="B1437" s="15" t="str">
        <f>IF(A1437="","",VLOOKUP(A1437,Tabulka3[[Číslo smlouvy   u pravidelné činnosti]:[Příjmení]],3,0))</f>
        <v/>
      </c>
      <c r="C1437" s="15" t="str">
        <f>IF(A1437="","",VLOOKUP(A1437,Tabulka3[[Číslo smlouvy   u pravidelné činnosti]:[Příjmení]],4,0))</f>
        <v/>
      </c>
      <c r="F1437" s="94"/>
      <c r="H1437" s="113"/>
      <c r="I1437" s="113"/>
      <c r="K1437" s="15"/>
      <c r="L1437" s="15"/>
      <c r="M1437" s="15">
        <f t="shared" si="66"/>
        <v>1</v>
      </c>
      <c r="N1437" s="15" t="str">
        <f t="shared" si="67"/>
        <v>-</v>
      </c>
      <c r="O1437" s="150">
        <f t="shared" si="68"/>
        <v>0</v>
      </c>
      <c r="P1437" s="15" t="str">
        <f>IF(COUNTIF('Personálie dobrovolníků '!U:X,N1437)&gt;0,"ANO","")</f>
        <v/>
      </c>
      <c r="Q1437" s="15"/>
    </row>
    <row r="1438" spans="2:17" s="25" customFormat="1" x14ac:dyDescent="0.3">
      <c r="B1438" s="15" t="str">
        <f>IF(A1438="","",VLOOKUP(A1438,Tabulka3[[Číslo smlouvy   u pravidelné činnosti]:[Příjmení]],3,0))</f>
        <v/>
      </c>
      <c r="C1438" s="15" t="str">
        <f>IF(A1438="","",VLOOKUP(A1438,Tabulka3[[Číslo smlouvy   u pravidelné činnosti]:[Příjmení]],4,0))</f>
        <v/>
      </c>
      <c r="F1438" s="94"/>
      <c r="H1438" s="113"/>
      <c r="I1438" s="113"/>
      <c r="K1438" s="15"/>
      <c r="L1438" s="15"/>
      <c r="M1438" s="15">
        <f t="shared" si="66"/>
        <v>1</v>
      </c>
      <c r="N1438" s="15" t="str">
        <f t="shared" si="67"/>
        <v>-</v>
      </c>
      <c r="O1438" s="150">
        <f t="shared" si="68"/>
        <v>0</v>
      </c>
      <c r="P1438" s="15" t="str">
        <f>IF(COUNTIF('Personálie dobrovolníků '!U:X,N1438)&gt;0,"ANO","")</f>
        <v/>
      </c>
      <c r="Q1438" s="15"/>
    </row>
    <row r="1439" spans="2:17" s="25" customFormat="1" x14ac:dyDescent="0.3">
      <c r="B1439" s="15" t="str">
        <f>IF(A1439="","",VLOOKUP(A1439,Tabulka3[[Číslo smlouvy   u pravidelné činnosti]:[Příjmení]],3,0))</f>
        <v/>
      </c>
      <c r="C1439" s="15" t="str">
        <f>IF(A1439="","",VLOOKUP(A1439,Tabulka3[[Číslo smlouvy   u pravidelné činnosti]:[Příjmení]],4,0))</f>
        <v/>
      </c>
      <c r="F1439" s="94"/>
      <c r="H1439" s="113"/>
      <c r="I1439" s="113"/>
      <c r="K1439" s="15"/>
      <c r="L1439" s="15"/>
      <c r="M1439" s="15">
        <f t="shared" si="66"/>
        <v>1</v>
      </c>
      <c r="N1439" s="15" t="str">
        <f t="shared" si="67"/>
        <v>-</v>
      </c>
      <c r="O1439" s="150">
        <f t="shared" si="68"/>
        <v>0</v>
      </c>
      <c r="P1439" s="15" t="str">
        <f>IF(COUNTIF('Personálie dobrovolníků '!U:X,N1439)&gt;0,"ANO","")</f>
        <v/>
      </c>
      <c r="Q1439" s="15"/>
    </row>
    <row r="1440" spans="2:17" s="25" customFormat="1" x14ac:dyDescent="0.3">
      <c r="B1440" s="15" t="str">
        <f>IF(A1440="","",VLOOKUP(A1440,Tabulka3[[Číslo smlouvy   u pravidelné činnosti]:[Příjmení]],3,0))</f>
        <v/>
      </c>
      <c r="C1440" s="15" t="str">
        <f>IF(A1440="","",VLOOKUP(A1440,Tabulka3[[Číslo smlouvy   u pravidelné činnosti]:[Příjmení]],4,0))</f>
        <v/>
      </c>
      <c r="F1440" s="94"/>
      <c r="H1440" s="113"/>
      <c r="I1440" s="113"/>
      <c r="K1440" s="15"/>
      <c r="L1440" s="15"/>
      <c r="M1440" s="15">
        <f t="shared" si="66"/>
        <v>1</v>
      </c>
      <c r="N1440" s="15" t="str">
        <f t="shared" si="67"/>
        <v>-</v>
      </c>
      <c r="O1440" s="150">
        <f t="shared" si="68"/>
        <v>0</v>
      </c>
      <c r="P1440" s="15" t="str">
        <f>IF(COUNTIF('Personálie dobrovolníků '!U:X,N1440)&gt;0,"ANO","")</f>
        <v/>
      </c>
      <c r="Q1440" s="15"/>
    </row>
    <row r="1441" spans="2:17" s="25" customFormat="1" x14ac:dyDescent="0.3">
      <c r="B1441" s="15" t="str">
        <f>IF(A1441="","",VLOOKUP(A1441,Tabulka3[[Číslo smlouvy   u pravidelné činnosti]:[Příjmení]],3,0))</f>
        <v/>
      </c>
      <c r="C1441" s="15" t="str">
        <f>IF(A1441="","",VLOOKUP(A1441,Tabulka3[[Číslo smlouvy   u pravidelné činnosti]:[Příjmení]],4,0))</f>
        <v/>
      </c>
      <c r="F1441" s="94"/>
      <c r="H1441" s="113"/>
      <c r="I1441" s="113"/>
      <c r="K1441" s="15"/>
      <c r="L1441" s="15"/>
      <c r="M1441" s="15">
        <f t="shared" si="66"/>
        <v>1</v>
      </c>
      <c r="N1441" s="15" t="str">
        <f t="shared" si="67"/>
        <v>-</v>
      </c>
      <c r="O1441" s="150">
        <f t="shared" si="68"/>
        <v>0</v>
      </c>
      <c r="P1441" s="15" t="str">
        <f>IF(COUNTIF('Personálie dobrovolníků '!U:X,N1441)&gt;0,"ANO","")</f>
        <v/>
      </c>
      <c r="Q1441" s="15"/>
    </row>
    <row r="1442" spans="2:17" s="25" customFormat="1" x14ac:dyDescent="0.3">
      <c r="B1442" s="15" t="str">
        <f>IF(A1442="","",VLOOKUP(A1442,Tabulka3[[Číslo smlouvy   u pravidelné činnosti]:[Příjmení]],3,0))</f>
        <v/>
      </c>
      <c r="C1442" s="15" t="str">
        <f>IF(A1442="","",VLOOKUP(A1442,Tabulka3[[Číslo smlouvy   u pravidelné činnosti]:[Příjmení]],4,0))</f>
        <v/>
      </c>
      <c r="F1442" s="94"/>
      <c r="H1442" s="113"/>
      <c r="I1442" s="113"/>
      <c r="K1442" s="15"/>
      <c r="L1442" s="15"/>
      <c r="M1442" s="15">
        <f t="shared" si="66"/>
        <v>1</v>
      </c>
      <c r="N1442" s="15" t="str">
        <f t="shared" si="67"/>
        <v>-</v>
      </c>
      <c r="O1442" s="150">
        <f t="shared" si="68"/>
        <v>0</v>
      </c>
      <c r="P1442" s="15" t="str">
        <f>IF(COUNTIF('Personálie dobrovolníků '!U:X,N1442)&gt;0,"ANO","")</f>
        <v/>
      </c>
      <c r="Q1442" s="15"/>
    </row>
    <row r="1443" spans="2:17" s="25" customFormat="1" x14ac:dyDescent="0.3">
      <c r="B1443" s="15" t="str">
        <f>IF(A1443="","",VLOOKUP(A1443,Tabulka3[[Číslo smlouvy   u pravidelné činnosti]:[Příjmení]],3,0))</f>
        <v/>
      </c>
      <c r="C1443" s="15" t="str">
        <f>IF(A1443="","",VLOOKUP(A1443,Tabulka3[[Číslo smlouvy   u pravidelné činnosti]:[Příjmení]],4,0))</f>
        <v/>
      </c>
      <c r="F1443" s="94"/>
      <c r="H1443" s="113"/>
      <c r="I1443" s="113"/>
      <c r="K1443" s="15"/>
      <c r="L1443" s="15"/>
      <c r="M1443" s="15">
        <f t="shared" si="66"/>
        <v>1</v>
      </c>
      <c r="N1443" s="15" t="str">
        <f t="shared" si="67"/>
        <v>-</v>
      </c>
      <c r="O1443" s="150">
        <f t="shared" si="68"/>
        <v>0</v>
      </c>
      <c r="P1443" s="15" t="str">
        <f>IF(COUNTIF('Personálie dobrovolníků '!U:X,N1443)&gt;0,"ANO","")</f>
        <v/>
      </c>
      <c r="Q1443" s="15"/>
    </row>
    <row r="1444" spans="2:17" s="25" customFormat="1" x14ac:dyDescent="0.3">
      <c r="B1444" s="15" t="str">
        <f>IF(A1444="","",VLOOKUP(A1444,Tabulka3[[Číslo smlouvy   u pravidelné činnosti]:[Příjmení]],3,0))</f>
        <v/>
      </c>
      <c r="C1444" s="15" t="str">
        <f>IF(A1444="","",VLOOKUP(A1444,Tabulka3[[Číslo smlouvy   u pravidelné činnosti]:[Příjmení]],4,0))</f>
        <v/>
      </c>
      <c r="F1444" s="94"/>
      <c r="H1444" s="113"/>
      <c r="I1444" s="113"/>
      <c r="K1444" s="15"/>
      <c r="L1444" s="15"/>
      <c r="M1444" s="15">
        <f t="shared" si="66"/>
        <v>1</v>
      </c>
      <c r="N1444" s="15" t="str">
        <f t="shared" si="67"/>
        <v>-</v>
      </c>
      <c r="O1444" s="150">
        <f t="shared" si="68"/>
        <v>0</v>
      </c>
      <c r="P1444" s="15" t="str">
        <f>IF(COUNTIF('Personálie dobrovolníků '!U:X,N1444)&gt;0,"ANO","")</f>
        <v/>
      </c>
      <c r="Q1444" s="15"/>
    </row>
    <row r="1445" spans="2:17" s="25" customFormat="1" x14ac:dyDescent="0.3">
      <c r="B1445" s="15" t="str">
        <f>IF(A1445="","",VLOOKUP(A1445,Tabulka3[[Číslo smlouvy   u pravidelné činnosti]:[Příjmení]],3,0))</f>
        <v/>
      </c>
      <c r="C1445" s="15" t="str">
        <f>IF(A1445="","",VLOOKUP(A1445,Tabulka3[[Číslo smlouvy   u pravidelné činnosti]:[Příjmení]],4,0))</f>
        <v/>
      </c>
      <c r="F1445" s="94"/>
      <c r="H1445" s="113"/>
      <c r="I1445" s="113"/>
      <c r="K1445" s="15"/>
      <c r="L1445" s="15"/>
      <c r="M1445" s="15">
        <f t="shared" si="66"/>
        <v>1</v>
      </c>
      <c r="N1445" s="15" t="str">
        <f t="shared" si="67"/>
        <v>-</v>
      </c>
      <c r="O1445" s="150">
        <f t="shared" si="68"/>
        <v>0</v>
      </c>
      <c r="P1445" s="15" t="str">
        <f>IF(COUNTIF('Personálie dobrovolníků '!U:X,N1445)&gt;0,"ANO","")</f>
        <v/>
      </c>
      <c r="Q1445" s="15"/>
    </row>
    <row r="1446" spans="2:17" s="25" customFormat="1" x14ac:dyDescent="0.3">
      <c r="B1446" s="15" t="str">
        <f>IF(A1446="","",VLOOKUP(A1446,Tabulka3[[Číslo smlouvy   u pravidelné činnosti]:[Příjmení]],3,0))</f>
        <v/>
      </c>
      <c r="C1446" s="15" t="str">
        <f>IF(A1446="","",VLOOKUP(A1446,Tabulka3[[Číslo smlouvy   u pravidelné činnosti]:[Příjmení]],4,0))</f>
        <v/>
      </c>
      <c r="F1446" s="94"/>
      <c r="H1446" s="113"/>
      <c r="I1446" s="113"/>
      <c r="K1446" s="15"/>
      <c r="L1446" s="15"/>
      <c r="M1446" s="15">
        <f t="shared" si="66"/>
        <v>1</v>
      </c>
      <c r="N1446" s="15" t="str">
        <f t="shared" si="67"/>
        <v>-</v>
      </c>
      <c r="O1446" s="150">
        <f t="shared" si="68"/>
        <v>0</v>
      </c>
      <c r="P1446" s="15" t="str">
        <f>IF(COUNTIF('Personálie dobrovolníků '!U:X,N1446)&gt;0,"ANO","")</f>
        <v/>
      </c>
      <c r="Q1446" s="15"/>
    </row>
    <row r="1447" spans="2:17" s="25" customFormat="1" x14ac:dyDescent="0.3">
      <c r="B1447" s="15" t="str">
        <f>IF(A1447="","",VLOOKUP(A1447,Tabulka3[[Číslo smlouvy   u pravidelné činnosti]:[Příjmení]],3,0))</f>
        <v/>
      </c>
      <c r="C1447" s="15" t="str">
        <f>IF(A1447="","",VLOOKUP(A1447,Tabulka3[[Číslo smlouvy   u pravidelné činnosti]:[Příjmení]],4,0))</f>
        <v/>
      </c>
      <c r="F1447" s="94"/>
      <c r="H1447" s="113"/>
      <c r="I1447" s="113"/>
      <c r="K1447" s="15"/>
      <c r="L1447" s="15"/>
      <c r="M1447" s="15">
        <f t="shared" si="66"/>
        <v>1</v>
      </c>
      <c r="N1447" s="15" t="str">
        <f t="shared" si="67"/>
        <v>-</v>
      </c>
      <c r="O1447" s="150">
        <f t="shared" si="68"/>
        <v>0</v>
      </c>
      <c r="P1447" s="15" t="str">
        <f>IF(COUNTIF('Personálie dobrovolníků '!U:X,N1447)&gt;0,"ANO","")</f>
        <v/>
      </c>
      <c r="Q1447" s="15"/>
    </row>
    <row r="1448" spans="2:17" s="25" customFormat="1" x14ac:dyDescent="0.3">
      <c r="B1448" s="15" t="str">
        <f>IF(A1448="","",VLOOKUP(A1448,Tabulka3[[Číslo smlouvy   u pravidelné činnosti]:[Příjmení]],3,0))</f>
        <v/>
      </c>
      <c r="C1448" s="15" t="str">
        <f>IF(A1448="","",VLOOKUP(A1448,Tabulka3[[Číslo smlouvy   u pravidelné činnosti]:[Příjmení]],4,0))</f>
        <v/>
      </c>
      <c r="F1448" s="94"/>
      <c r="H1448" s="113"/>
      <c r="I1448" s="113"/>
      <c r="K1448" s="15"/>
      <c r="L1448" s="15"/>
      <c r="M1448" s="15">
        <f t="shared" si="66"/>
        <v>1</v>
      </c>
      <c r="N1448" s="15" t="str">
        <f t="shared" si="67"/>
        <v>-</v>
      </c>
      <c r="O1448" s="150">
        <f t="shared" si="68"/>
        <v>0</v>
      </c>
      <c r="P1448" s="15" t="str">
        <f>IF(COUNTIF('Personálie dobrovolníků '!U:X,N1448)&gt;0,"ANO","")</f>
        <v/>
      </c>
      <c r="Q1448" s="15"/>
    </row>
    <row r="1449" spans="2:17" s="25" customFormat="1" x14ac:dyDescent="0.3">
      <c r="B1449" s="15" t="str">
        <f>IF(A1449="","",VLOOKUP(A1449,Tabulka3[[Číslo smlouvy   u pravidelné činnosti]:[Příjmení]],3,0))</f>
        <v/>
      </c>
      <c r="C1449" s="15" t="str">
        <f>IF(A1449="","",VLOOKUP(A1449,Tabulka3[[Číslo smlouvy   u pravidelné činnosti]:[Příjmení]],4,0))</f>
        <v/>
      </c>
      <c r="F1449" s="94"/>
      <c r="H1449" s="113"/>
      <c r="I1449" s="113"/>
      <c r="K1449" s="15"/>
      <c r="L1449" s="15"/>
      <c r="M1449" s="15">
        <f t="shared" si="66"/>
        <v>1</v>
      </c>
      <c r="N1449" s="15" t="str">
        <f t="shared" si="67"/>
        <v>-</v>
      </c>
      <c r="O1449" s="150">
        <f t="shared" si="68"/>
        <v>0</v>
      </c>
      <c r="P1449" s="15" t="str">
        <f>IF(COUNTIF('Personálie dobrovolníků '!U:X,N1449)&gt;0,"ANO","")</f>
        <v/>
      </c>
      <c r="Q1449" s="15"/>
    </row>
    <row r="1450" spans="2:17" s="25" customFormat="1" x14ac:dyDescent="0.3">
      <c r="B1450" s="15" t="str">
        <f>IF(A1450="","",VLOOKUP(A1450,Tabulka3[[Číslo smlouvy   u pravidelné činnosti]:[Příjmení]],3,0))</f>
        <v/>
      </c>
      <c r="C1450" s="15" t="str">
        <f>IF(A1450="","",VLOOKUP(A1450,Tabulka3[[Číslo smlouvy   u pravidelné činnosti]:[Příjmení]],4,0))</f>
        <v/>
      </c>
      <c r="F1450" s="94"/>
      <c r="H1450" s="113"/>
      <c r="I1450" s="113"/>
      <c r="K1450" s="15"/>
      <c r="L1450" s="15"/>
      <c r="M1450" s="15">
        <f t="shared" si="66"/>
        <v>1</v>
      </c>
      <c r="N1450" s="15" t="str">
        <f t="shared" si="67"/>
        <v>-</v>
      </c>
      <c r="O1450" s="150">
        <f t="shared" si="68"/>
        <v>0</v>
      </c>
      <c r="P1450" s="15" t="str">
        <f>IF(COUNTIF('Personálie dobrovolníků '!U:X,N1450)&gt;0,"ANO","")</f>
        <v/>
      </c>
      <c r="Q1450" s="15"/>
    </row>
    <row r="1451" spans="2:17" s="25" customFormat="1" x14ac:dyDescent="0.3">
      <c r="B1451" s="15" t="str">
        <f>IF(A1451="","",VLOOKUP(A1451,Tabulka3[[Číslo smlouvy   u pravidelné činnosti]:[Příjmení]],3,0))</f>
        <v/>
      </c>
      <c r="C1451" s="15" t="str">
        <f>IF(A1451="","",VLOOKUP(A1451,Tabulka3[[Číslo smlouvy   u pravidelné činnosti]:[Příjmení]],4,0))</f>
        <v/>
      </c>
      <c r="F1451" s="94"/>
      <c r="H1451" s="113"/>
      <c r="I1451" s="113"/>
      <c r="K1451" s="15"/>
      <c r="L1451" s="15"/>
      <c r="M1451" s="15">
        <f t="shared" si="66"/>
        <v>1</v>
      </c>
      <c r="N1451" s="15" t="str">
        <f t="shared" si="67"/>
        <v>-</v>
      </c>
      <c r="O1451" s="150">
        <f t="shared" si="68"/>
        <v>0</v>
      </c>
      <c r="P1451" s="15" t="str">
        <f>IF(COUNTIF('Personálie dobrovolníků '!U:X,N1451)&gt;0,"ANO","")</f>
        <v/>
      </c>
      <c r="Q1451" s="15"/>
    </row>
    <row r="1452" spans="2:17" s="25" customFormat="1" x14ac:dyDescent="0.3">
      <c r="B1452" s="15" t="str">
        <f>IF(A1452="","",VLOOKUP(A1452,Tabulka3[[Číslo smlouvy   u pravidelné činnosti]:[Příjmení]],3,0))</f>
        <v/>
      </c>
      <c r="C1452" s="15" t="str">
        <f>IF(A1452="","",VLOOKUP(A1452,Tabulka3[[Číslo smlouvy   u pravidelné činnosti]:[Příjmení]],4,0))</f>
        <v/>
      </c>
      <c r="F1452" s="94"/>
      <c r="H1452" s="113"/>
      <c r="I1452" s="113"/>
      <c r="K1452" s="15"/>
      <c r="L1452" s="15"/>
      <c r="M1452" s="15">
        <f t="shared" si="66"/>
        <v>1</v>
      </c>
      <c r="N1452" s="15" t="str">
        <f t="shared" si="67"/>
        <v>-</v>
      </c>
      <c r="O1452" s="150">
        <f t="shared" si="68"/>
        <v>0</v>
      </c>
      <c r="P1452" s="15" t="str">
        <f>IF(COUNTIF('Personálie dobrovolníků '!U:X,N1452)&gt;0,"ANO","")</f>
        <v/>
      </c>
      <c r="Q1452" s="15"/>
    </row>
    <row r="1453" spans="2:17" s="25" customFormat="1" x14ac:dyDescent="0.3">
      <c r="B1453" s="15" t="str">
        <f>IF(A1453="","",VLOOKUP(A1453,Tabulka3[[Číslo smlouvy   u pravidelné činnosti]:[Příjmení]],3,0))</f>
        <v/>
      </c>
      <c r="C1453" s="15" t="str">
        <f>IF(A1453="","",VLOOKUP(A1453,Tabulka3[[Číslo smlouvy   u pravidelné činnosti]:[Příjmení]],4,0))</f>
        <v/>
      </c>
      <c r="F1453" s="94"/>
      <c r="H1453" s="113"/>
      <c r="I1453" s="113"/>
      <c r="K1453" s="15"/>
      <c r="L1453" s="15"/>
      <c r="M1453" s="15">
        <f t="shared" si="66"/>
        <v>1</v>
      </c>
      <c r="N1453" s="15" t="str">
        <f t="shared" si="67"/>
        <v>-</v>
      </c>
      <c r="O1453" s="150">
        <f t="shared" si="68"/>
        <v>0</v>
      </c>
      <c r="P1453" s="15" t="str">
        <f>IF(COUNTIF('Personálie dobrovolníků '!U:X,N1453)&gt;0,"ANO","")</f>
        <v/>
      </c>
      <c r="Q1453" s="15"/>
    </row>
    <row r="1454" spans="2:17" s="25" customFormat="1" x14ac:dyDescent="0.3">
      <c r="B1454" s="15" t="str">
        <f>IF(A1454="","",VLOOKUP(A1454,Tabulka3[[Číslo smlouvy   u pravidelné činnosti]:[Příjmení]],3,0))</f>
        <v/>
      </c>
      <c r="C1454" s="15" t="str">
        <f>IF(A1454="","",VLOOKUP(A1454,Tabulka3[[Číslo smlouvy   u pravidelné činnosti]:[Příjmení]],4,0))</f>
        <v/>
      </c>
      <c r="F1454" s="94"/>
      <c r="H1454" s="113"/>
      <c r="I1454" s="113"/>
      <c r="K1454" s="15"/>
      <c r="L1454" s="15"/>
      <c r="M1454" s="15">
        <f t="shared" si="66"/>
        <v>1</v>
      </c>
      <c r="N1454" s="15" t="str">
        <f t="shared" si="67"/>
        <v>-</v>
      </c>
      <c r="O1454" s="150">
        <f t="shared" si="68"/>
        <v>0</v>
      </c>
      <c r="P1454" s="15" t="str">
        <f>IF(COUNTIF('Personálie dobrovolníků '!U:X,N1454)&gt;0,"ANO","")</f>
        <v/>
      </c>
      <c r="Q1454" s="15"/>
    </row>
    <row r="1455" spans="2:17" s="25" customFormat="1" x14ac:dyDescent="0.3">
      <c r="B1455" s="15" t="str">
        <f>IF(A1455="","",VLOOKUP(A1455,Tabulka3[[Číslo smlouvy   u pravidelné činnosti]:[Příjmení]],3,0))</f>
        <v/>
      </c>
      <c r="C1455" s="15" t="str">
        <f>IF(A1455="","",VLOOKUP(A1455,Tabulka3[[Číslo smlouvy   u pravidelné činnosti]:[Příjmení]],4,0))</f>
        <v/>
      </c>
      <c r="F1455" s="94"/>
      <c r="H1455" s="113"/>
      <c r="I1455" s="113"/>
      <c r="K1455" s="15"/>
      <c r="L1455" s="15"/>
      <c r="M1455" s="15">
        <f t="shared" si="66"/>
        <v>1</v>
      </c>
      <c r="N1455" s="15" t="str">
        <f t="shared" si="67"/>
        <v>-</v>
      </c>
      <c r="O1455" s="150">
        <f t="shared" si="68"/>
        <v>0</v>
      </c>
      <c r="P1455" s="15" t="str">
        <f>IF(COUNTIF('Personálie dobrovolníků '!U:X,N1455)&gt;0,"ANO","")</f>
        <v/>
      </c>
      <c r="Q1455" s="15"/>
    </row>
    <row r="1456" spans="2:17" s="25" customFormat="1" x14ac:dyDescent="0.3">
      <c r="B1456" s="15" t="str">
        <f>IF(A1456="","",VLOOKUP(A1456,Tabulka3[[Číslo smlouvy   u pravidelné činnosti]:[Příjmení]],3,0))</f>
        <v/>
      </c>
      <c r="C1456" s="15" t="str">
        <f>IF(A1456="","",VLOOKUP(A1456,Tabulka3[[Číslo smlouvy   u pravidelné činnosti]:[Příjmení]],4,0))</f>
        <v/>
      </c>
      <c r="F1456" s="94"/>
      <c r="H1456" s="113"/>
      <c r="I1456" s="113"/>
      <c r="K1456" s="15"/>
      <c r="L1456" s="15"/>
      <c r="M1456" s="15">
        <f t="shared" si="66"/>
        <v>1</v>
      </c>
      <c r="N1456" s="15" t="str">
        <f t="shared" si="67"/>
        <v>-</v>
      </c>
      <c r="O1456" s="150">
        <f t="shared" si="68"/>
        <v>0</v>
      </c>
      <c r="P1456" s="15" t="str">
        <f>IF(COUNTIF('Personálie dobrovolníků '!U:X,N1456)&gt;0,"ANO","")</f>
        <v/>
      </c>
      <c r="Q1456" s="15"/>
    </row>
    <row r="1457" spans="2:17" s="25" customFormat="1" x14ac:dyDescent="0.3">
      <c r="B1457" s="15" t="str">
        <f>IF(A1457="","",VLOOKUP(A1457,Tabulka3[[Číslo smlouvy   u pravidelné činnosti]:[Příjmení]],3,0))</f>
        <v/>
      </c>
      <c r="C1457" s="15" t="str">
        <f>IF(A1457="","",VLOOKUP(A1457,Tabulka3[[Číslo smlouvy   u pravidelné činnosti]:[Příjmení]],4,0))</f>
        <v/>
      </c>
      <c r="F1457" s="94"/>
      <c r="H1457" s="113"/>
      <c r="I1457" s="113"/>
      <c r="K1457" s="15"/>
      <c r="L1457" s="15"/>
      <c r="M1457" s="15">
        <f t="shared" si="66"/>
        <v>1</v>
      </c>
      <c r="N1457" s="15" t="str">
        <f t="shared" si="67"/>
        <v>-</v>
      </c>
      <c r="O1457" s="150">
        <f t="shared" si="68"/>
        <v>0</v>
      </c>
      <c r="P1457" s="15" t="str">
        <f>IF(COUNTIF('Personálie dobrovolníků '!U:X,N1457)&gt;0,"ANO","")</f>
        <v/>
      </c>
      <c r="Q1457" s="15"/>
    </row>
    <row r="1458" spans="2:17" s="25" customFormat="1" x14ac:dyDescent="0.3">
      <c r="B1458" s="15" t="str">
        <f>IF(A1458="","",VLOOKUP(A1458,Tabulka3[[Číslo smlouvy   u pravidelné činnosti]:[Příjmení]],3,0))</f>
        <v/>
      </c>
      <c r="C1458" s="15" t="str">
        <f>IF(A1458="","",VLOOKUP(A1458,Tabulka3[[Číslo smlouvy   u pravidelné činnosti]:[Příjmení]],4,0))</f>
        <v/>
      </c>
      <c r="F1458" s="94"/>
      <c r="H1458" s="113"/>
      <c r="I1458" s="113"/>
      <c r="K1458" s="15"/>
      <c r="L1458" s="15"/>
      <c r="M1458" s="15">
        <f t="shared" si="66"/>
        <v>1</v>
      </c>
      <c r="N1458" s="15" t="str">
        <f t="shared" si="67"/>
        <v>-</v>
      </c>
      <c r="O1458" s="150">
        <f t="shared" si="68"/>
        <v>0</v>
      </c>
      <c r="P1458" s="15" t="str">
        <f>IF(COUNTIF('Personálie dobrovolníků '!U:X,N1458)&gt;0,"ANO","")</f>
        <v/>
      </c>
      <c r="Q1458" s="15"/>
    </row>
    <row r="1459" spans="2:17" s="25" customFormat="1" x14ac:dyDescent="0.3">
      <c r="B1459" s="15" t="str">
        <f>IF(A1459="","",VLOOKUP(A1459,Tabulka3[[Číslo smlouvy   u pravidelné činnosti]:[Příjmení]],3,0))</f>
        <v/>
      </c>
      <c r="C1459" s="15" t="str">
        <f>IF(A1459="","",VLOOKUP(A1459,Tabulka3[[Číslo smlouvy   u pravidelné činnosti]:[Příjmení]],4,0))</f>
        <v/>
      </c>
      <c r="F1459" s="94"/>
      <c r="H1459" s="113"/>
      <c r="I1459" s="113"/>
      <c r="K1459" s="15"/>
      <c r="L1459" s="15"/>
      <c r="M1459" s="15">
        <f t="shared" si="66"/>
        <v>1</v>
      </c>
      <c r="N1459" s="15" t="str">
        <f t="shared" si="67"/>
        <v>-</v>
      </c>
      <c r="O1459" s="150">
        <f t="shared" si="68"/>
        <v>0</v>
      </c>
      <c r="P1459" s="15" t="str">
        <f>IF(COUNTIF('Personálie dobrovolníků '!U:X,N1459)&gt;0,"ANO","")</f>
        <v/>
      </c>
      <c r="Q1459" s="15"/>
    </row>
    <row r="1460" spans="2:17" s="25" customFormat="1" x14ac:dyDescent="0.3">
      <c r="B1460" s="15" t="str">
        <f>IF(A1460="","",VLOOKUP(A1460,Tabulka3[[Číslo smlouvy   u pravidelné činnosti]:[Příjmení]],3,0))</f>
        <v/>
      </c>
      <c r="C1460" s="15" t="str">
        <f>IF(A1460="","",VLOOKUP(A1460,Tabulka3[[Číslo smlouvy   u pravidelné činnosti]:[Příjmení]],4,0))</f>
        <v/>
      </c>
      <c r="F1460" s="94"/>
      <c r="H1460" s="113"/>
      <c r="I1460" s="113"/>
      <c r="K1460" s="15"/>
      <c r="L1460" s="15"/>
      <c r="M1460" s="15">
        <f t="shared" si="66"/>
        <v>1</v>
      </c>
      <c r="N1460" s="15" t="str">
        <f t="shared" si="67"/>
        <v>-</v>
      </c>
      <c r="O1460" s="150">
        <f t="shared" si="68"/>
        <v>0</v>
      </c>
      <c r="P1460" s="15" t="str">
        <f>IF(COUNTIF('Personálie dobrovolníků '!U:X,N1460)&gt;0,"ANO","")</f>
        <v/>
      </c>
      <c r="Q1460" s="15"/>
    </row>
    <row r="1461" spans="2:17" s="25" customFormat="1" x14ac:dyDescent="0.3">
      <c r="B1461" s="15" t="str">
        <f>IF(A1461="","",VLOOKUP(A1461,Tabulka3[[Číslo smlouvy   u pravidelné činnosti]:[Příjmení]],3,0))</f>
        <v/>
      </c>
      <c r="C1461" s="15" t="str">
        <f>IF(A1461="","",VLOOKUP(A1461,Tabulka3[[Číslo smlouvy   u pravidelné činnosti]:[Příjmení]],4,0))</f>
        <v/>
      </c>
      <c r="F1461" s="94"/>
      <c r="H1461" s="113"/>
      <c r="I1461" s="113"/>
      <c r="K1461" s="15"/>
      <c r="L1461" s="15"/>
      <c r="M1461" s="15">
        <f t="shared" si="66"/>
        <v>1</v>
      </c>
      <c r="N1461" s="15" t="str">
        <f t="shared" si="67"/>
        <v>-</v>
      </c>
      <c r="O1461" s="150">
        <f t="shared" si="68"/>
        <v>0</v>
      </c>
      <c r="P1461" s="15" t="str">
        <f>IF(COUNTIF('Personálie dobrovolníků '!U:X,N1461)&gt;0,"ANO","")</f>
        <v/>
      </c>
      <c r="Q1461" s="15"/>
    </row>
    <row r="1462" spans="2:17" s="25" customFormat="1" x14ac:dyDescent="0.3">
      <c r="B1462" s="15" t="str">
        <f>IF(A1462="","",VLOOKUP(A1462,Tabulka3[[Číslo smlouvy   u pravidelné činnosti]:[Příjmení]],3,0))</f>
        <v/>
      </c>
      <c r="C1462" s="15" t="str">
        <f>IF(A1462="","",VLOOKUP(A1462,Tabulka3[[Číslo smlouvy   u pravidelné činnosti]:[Příjmení]],4,0))</f>
        <v/>
      </c>
      <c r="F1462" s="94"/>
      <c r="H1462" s="113"/>
      <c r="I1462" s="113"/>
      <c r="K1462" s="15"/>
      <c r="L1462" s="15"/>
      <c r="M1462" s="15">
        <f t="shared" si="66"/>
        <v>1</v>
      </c>
      <c r="N1462" s="15" t="str">
        <f t="shared" si="67"/>
        <v>-</v>
      </c>
      <c r="O1462" s="150">
        <f t="shared" si="68"/>
        <v>0</v>
      </c>
      <c r="P1462" s="15" t="str">
        <f>IF(COUNTIF('Personálie dobrovolníků '!U:X,N1462)&gt;0,"ANO","")</f>
        <v/>
      </c>
      <c r="Q1462" s="15"/>
    </row>
    <row r="1463" spans="2:17" s="25" customFormat="1" x14ac:dyDescent="0.3">
      <c r="B1463" s="15" t="str">
        <f>IF(A1463="","",VLOOKUP(A1463,Tabulka3[[Číslo smlouvy   u pravidelné činnosti]:[Příjmení]],3,0))</f>
        <v/>
      </c>
      <c r="C1463" s="15" t="str">
        <f>IF(A1463="","",VLOOKUP(A1463,Tabulka3[[Číslo smlouvy   u pravidelné činnosti]:[Příjmení]],4,0))</f>
        <v/>
      </c>
      <c r="F1463" s="94"/>
      <c r="H1463" s="113"/>
      <c r="I1463" s="113"/>
      <c r="K1463" s="15"/>
      <c r="L1463" s="15"/>
      <c r="M1463" s="15">
        <f t="shared" si="66"/>
        <v>1</v>
      </c>
      <c r="N1463" s="15" t="str">
        <f t="shared" si="67"/>
        <v>-</v>
      </c>
      <c r="O1463" s="150">
        <f t="shared" si="68"/>
        <v>0</v>
      </c>
      <c r="P1463" s="15" t="str">
        <f>IF(COUNTIF('Personálie dobrovolníků '!U:X,N1463)&gt;0,"ANO","")</f>
        <v/>
      </c>
      <c r="Q1463" s="15"/>
    </row>
    <row r="1464" spans="2:17" s="25" customFormat="1" x14ac:dyDescent="0.3">
      <c r="B1464" s="15" t="str">
        <f>IF(A1464="","",VLOOKUP(A1464,Tabulka3[[Číslo smlouvy   u pravidelné činnosti]:[Příjmení]],3,0))</f>
        <v/>
      </c>
      <c r="C1464" s="15" t="str">
        <f>IF(A1464="","",VLOOKUP(A1464,Tabulka3[[Číslo smlouvy   u pravidelné činnosti]:[Příjmení]],4,0))</f>
        <v/>
      </c>
      <c r="F1464" s="94"/>
      <c r="H1464" s="113"/>
      <c r="I1464" s="113"/>
      <c r="K1464" s="15"/>
      <c r="L1464" s="15"/>
      <c r="M1464" s="15">
        <f t="shared" si="66"/>
        <v>1</v>
      </c>
      <c r="N1464" s="15" t="str">
        <f t="shared" si="67"/>
        <v>-</v>
      </c>
      <c r="O1464" s="150">
        <f t="shared" si="68"/>
        <v>0</v>
      </c>
      <c r="P1464" s="15" t="str">
        <f>IF(COUNTIF('Personálie dobrovolníků '!U:X,N1464)&gt;0,"ANO","")</f>
        <v/>
      </c>
      <c r="Q1464" s="15"/>
    </row>
    <row r="1465" spans="2:17" s="25" customFormat="1" x14ac:dyDescent="0.3">
      <c r="B1465" s="15" t="str">
        <f>IF(A1465="","",VLOOKUP(A1465,Tabulka3[[Číslo smlouvy   u pravidelné činnosti]:[Příjmení]],3,0))</f>
        <v/>
      </c>
      <c r="C1465" s="15" t="str">
        <f>IF(A1465="","",VLOOKUP(A1465,Tabulka3[[Číslo smlouvy   u pravidelné činnosti]:[Příjmení]],4,0))</f>
        <v/>
      </c>
      <c r="F1465" s="94"/>
      <c r="H1465" s="113"/>
      <c r="I1465" s="113"/>
      <c r="K1465" s="15"/>
      <c r="L1465" s="15"/>
      <c r="M1465" s="15">
        <f t="shared" si="66"/>
        <v>1</v>
      </c>
      <c r="N1465" s="15" t="str">
        <f t="shared" si="67"/>
        <v>-</v>
      </c>
      <c r="O1465" s="150">
        <f t="shared" si="68"/>
        <v>0</v>
      </c>
      <c r="P1465" s="15" t="str">
        <f>IF(COUNTIF('Personálie dobrovolníků '!U:X,N1465)&gt;0,"ANO","")</f>
        <v/>
      </c>
      <c r="Q1465" s="15"/>
    </row>
    <row r="1466" spans="2:17" s="25" customFormat="1" x14ac:dyDescent="0.3">
      <c r="B1466" s="15" t="str">
        <f>IF(A1466="","",VLOOKUP(A1466,Tabulka3[[Číslo smlouvy   u pravidelné činnosti]:[Příjmení]],3,0))</f>
        <v/>
      </c>
      <c r="C1466" s="15" t="str">
        <f>IF(A1466="","",VLOOKUP(A1466,Tabulka3[[Číslo smlouvy   u pravidelné činnosti]:[Příjmení]],4,0))</f>
        <v/>
      </c>
      <c r="F1466" s="94"/>
      <c r="H1466" s="113"/>
      <c r="I1466" s="113"/>
      <c r="K1466" s="15"/>
      <c r="L1466" s="15"/>
      <c r="M1466" s="15">
        <f t="shared" si="66"/>
        <v>1</v>
      </c>
      <c r="N1466" s="15" t="str">
        <f t="shared" si="67"/>
        <v>-</v>
      </c>
      <c r="O1466" s="150">
        <f t="shared" si="68"/>
        <v>0</v>
      </c>
      <c r="P1466" s="15" t="str">
        <f>IF(COUNTIF('Personálie dobrovolníků '!U:X,N1466)&gt;0,"ANO","")</f>
        <v/>
      </c>
      <c r="Q1466" s="15"/>
    </row>
    <row r="1467" spans="2:17" s="25" customFormat="1" x14ac:dyDescent="0.3">
      <c r="B1467" s="15" t="str">
        <f>IF(A1467="","",VLOOKUP(A1467,Tabulka3[[Číslo smlouvy   u pravidelné činnosti]:[Příjmení]],3,0))</f>
        <v/>
      </c>
      <c r="C1467" s="15" t="str">
        <f>IF(A1467="","",VLOOKUP(A1467,Tabulka3[[Číslo smlouvy   u pravidelné činnosti]:[Příjmení]],4,0))</f>
        <v/>
      </c>
      <c r="F1467" s="94"/>
      <c r="H1467" s="113"/>
      <c r="I1467" s="113"/>
      <c r="K1467" s="15"/>
      <c r="L1467" s="15"/>
      <c r="M1467" s="15">
        <f t="shared" si="66"/>
        <v>1</v>
      </c>
      <c r="N1467" s="15" t="str">
        <f t="shared" si="67"/>
        <v>-</v>
      </c>
      <c r="O1467" s="150">
        <f t="shared" si="68"/>
        <v>0</v>
      </c>
      <c r="P1467" s="15" t="str">
        <f>IF(COUNTIF('Personálie dobrovolníků '!U:X,N1467)&gt;0,"ANO","")</f>
        <v/>
      </c>
      <c r="Q1467" s="15"/>
    </row>
    <row r="1468" spans="2:17" s="25" customFormat="1" x14ac:dyDescent="0.3">
      <c r="B1468" s="15" t="str">
        <f>IF(A1468="","",VLOOKUP(A1468,Tabulka3[[Číslo smlouvy   u pravidelné činnosti]:[Příjmení]],3,0))</f>
        <v/>
      </c>
      <c r="C1468" s="15" t="str">
        <f>IF(A1468="","",VLOOKUP(A1468,Tabulka3[[Číslo smlouvy   u pravidelné činnosti]:[Příjmení]],4,0))</f>
        <v/>
      </c>
      <c r="F1468" s="94"/>
      <c r="H1468" s="113"/>
      <c r="I1468" s="113"/>
      <c r="K1468" s="15"/>
      <c r="L1468" s="15"/>
      <c r="M1468" s="15">
        <f t="shared" si="66"/>
        <v>1</v>
      </c>
      <c r="N1468" s="15" t="str">
        <f t="shared" si="67"/>
        <v>-</v>
      </c>
      <c r="O1468" s="150">
        <f t="shared" si="68"/>
        <v>0</v>
      </c>
      <c r="P1468" s="15" t="str">
        <f>IF(COUNTIF('Personálie dobrovolníků '!U:X,N1468)&gt;0,"ANO","")</f>
        <v/>
      </c>
      <c r="Q1468" s="15"/>
    </row>
    <row r="1469" spans="2:17" s="25" customFormat="1" x14ac:dyDescent="0.3">
      <c r="B1469" s="15" t="str">
        <f>IF(A1469="","",VLOOKUP(A1469,Tabulka3[[Číslo smlouvy   u pravidelné činnosti]:[Příjmení]],3,0))</f>
        <v/>
      </c>
      <c r="C1469" s="15" t="str">
        <f>IF(A1469="","",VLOOKUP(A1469,Tabulka3[[Číslo smlouvy   u pravidelné činnosti]:[Příjmení]],4,0))</f>
        <v/>
      </c>
      <c r="F1469" s="94"/>
      <c r="H1469" s="113"/>
      <c r="I1469" s="113"/>
      <c r="K1469" s="15"/>
      <c r="L1469" s="15"/>
      <c r="M1469" s="15">
        <f t="shared" si="66"/>
        <v>1</v>
      </c>
      <c r="N1469" s="15" t="str">
        <f t="shared" si="67"/>
        <v>-</v>
      </c>
      <c r="O1469" s="150">
        <f t="shared" si="68"/>
        <v>0</v>
      </c>
      <c r="P1469" s="15" t="str">
        <f>IF(COUNTIF('Personálie dobrovolníků '!U:X,N1469)&gt;0,"ANO","")</f>
        <v/>
      </c>
      <c r="Q1469" s="15"/>
    </row>
    <row r="1470" spans="2:17" s="25" customFormat="1" x14ac:dyDescent="0.3">
      <c r="B1470" s="15" t="str">
        <f>IF(A1470="","",VLOOKUP(A1470,Tabulka3[[Číslo smlouvy   u pravidelné činnosti]:[Příjmení]],3,0))</f>
        <v/>
      </c>
      <c r="C1470" s="15" t="str">
        <f>IF(A1470="","",VLOOKUP(A1470,Tabulka3[[Číslo smlouvy   u pravidelné činnosti]:[Příjmení]],4,0))</f>
        <v/>
      </c>
      <c r="F1470" s="94"/>
      <c r="H1470" s="113"/>
      <c r="I1470" s="113"/>
      <c r="K1470" s="15"/>
      <c r="L1470" s="15"/>
      <c r="M1470" s="15">
        <f t="shared" si="66"/>
        <v>1</v>
      </c>
      <c r="N1470" s="15" t="str">
        <f t="shared" si="67"/>
        <v>-</v>
      </c>
      <c r="O1470" s="150">
        <f t="shared" si="68"/>
        <v>0</v>
      </c>
      <c r="P1470" s="15" t="str">
        <f>IF(COUNTIF('Personálie dobrovolníků '!U:X,N1470)&gt;0,"ANO","")</f>
        <v/>
      </c>
      <c r="Q1470" s="15"/>
    </row>
    <row r="1471" spans="2:17" s="25" customFormat="1" x14ac:dyDescent="0.3">
      <c r="B1471" s="15" t="str">
        <f>IF(A1471="","",VLOOKUP(A1471,Tabulka3[[Číslo smlouvy   u pravidelné činnosti]:[Příjmení]],3,0))</f>
        <v/>
      </c>
      <c r="C1471" s="15" t="str">
        <f>IF(A1471="","",VLOOKUP(A1471,Tabulka3[[Číslo smlouvy   u pravidelné činnosti]:[Příjmení]],4,0))</f>
        <v/>
      </c>
      <c r="F1471" s="94"/>
      <c r="H1471" s="113"/>
      <c r="I1471" s="113"/>
      <c r="K1471" s="15"/>
      <c r="L1471" s="15"/>
      <c r="M1471" s="15">
        <f t="shared" si="66"/>
        <v>1</v>
      </c>
      <c r="N1471" s="15" t="str">
        <f t="shared" si="67"/>
        <v>-</v>
      </c>
      <c r="O1471" s="150">
        <f t="shared" si="68"/>
        <v>0</v>
      </c>
      <c r="P1471" s="15" t="str">
        <f>IF(COUNTIF('Personálie dobrovolníků '!U:X,N1471)&gt;0,"ANO","")</f>
        <v/>
      </c>
      <c r="Q1471" s="15"/>
    </row>
    <row r="1472" spans="2:17" s="25" customFormat="1" x14ac:dyDescent="0.3">
      <c r="B1472" s="15" t="str">
        <f>IF(A1472="","",VLOOKUP(A1472,Tabulka3[[Číslo smlouvy   u pravidelné činnosti]:[Příjmení]],3,0))</f>
        <v/>
      </c>
      <c r="C1472" s="15" t="str">
        <f>IF(A1472="","",VLOOKUP(A1472,Tabulka3[[Číslo smlouvy   u pravidelné činnosti]:[Příjmení]],4,0))</f>
        <v/>
      </c>
      <c r="F1472" s="94"/>
      <c r="H1472" s="113"/>
      <c r="I1472" s="113"/>
      <c r="K1472" s="15"/>
      <c r="L1472" s="15"/>
      <c r="M1472" s="15">
        <f t="shared" si="66"/>
        <v>1</v>
      </c>
      <c r="N1472" s="15" t="str">
        <f t="shared" si="67"/>
        <v>-</v>
      </c>
      <c r="O1472" s="150">
        <f t="shared" si="68"/>
        <v>0</v>
      </c>
      <c r="P1472" s="15" t="str">
        <f>IF(COUNTIF('Personálie dobrovolníků '!U:X,N1472)&gt;0,"ANO","")</f>
        <v/>
      </c>
      <c r="Q1472" s="15"/>
    </row>
    <row r="1473" spans="2:17" s="25" customFormat="1" x14ac:dyDescent="0.3">
      <c r="B1473" s="15" t="str">
        <f>IF(A1473="","",VLOOKUP(A1473,Tabulka3[[Číslo smlouvy   u pravidelné činnosti]:[Příjmení]],3,0))</f>
        <v/>
      </c>
      <c r="C1473" s="15" t="str">
        <f>IF(A1473="","",VLOOKUP(A1473,Tabulka3[[Číslo smlouvy   u pravidelné činnosti]:[Příjmení]],4,0))</f>
        <v/>
      </c>
      <c r="F1473" s="94"/>
      <c r="H1473" s="113"/>
      <c r="I1473" s="113"/>
      <c r="K1473" s="15"/>
      <c r="L1473" s="15"/>
      <c r="M1473" s="15">
        <f t="shared" si="66"/>
        <v>1</v>
      </c>
      <c r="N1473" s="15" t="str">
        <f t="shared" si="67"/>
        <v>-</v>
      </c>
      <c r="O1473" s="150">
        <f t="shared" si="68"/>
        <v>0</v>
      </c>
      <c r="P1473" s="15" t="str">
        <f>IF(COUNTIF('Personálie dobrovolníků '!U:X,N1473)&gt;0,"ANO","")</f>
        <v/>
      </c>
      <c r="Q1473" s="15"/>
    </row>
    <row r="1474" spans="2:17" s="25" customFormat="1" x14ac:dyDescent="0.3">
      <c r="B1474" s="15" t="str">
        <f>IF(A1474="","",VLOOKUP(A1474,Tabulka3[[Číslo smlouvy   u pravidelné činnosti]:[Příjmení]],3,0))</f>
        <v/>
      </c>
      <c r="C1474" s="15" t="str">
        <f>IF(A1474="","",VLOOKUP(A1474,Tabulka3[[Číslo smlouvy   u pravidelné činnosti]:[Příjmení]],4,0))</f>
        <v/>
      </c>
      <c r="F1474" s="94"/>
      <c r="H1474" s="113"/>
      <c r="I1474" s="113"/>
      <c r="K1474" s="15"/>
      <c r="L1474" s="15"/>
      <c r="M1474" s="15">
        <f t="shared" si="66"/>
        <v>1</v>
      </c>
      <c r="N1474" s="15" t="str">
        <f t="shared" si="67"/>
        <v>-</v>
      </c>
      <c r="O1474" s="150">
        <f t="shared" si="68"/>
        <v>0</v>
      </c>
      <c r="P1474" s="15" t="str">
        <f>IF(COUNTIF('Personálie dobrovolníků '!U:X,N1474)&gt;0,"ANO","")</f>
        <v/>
      </c>
      <c r="Q1474" s="15"/>
    </row>
    <row r="1475" spans="2:17" s="25" customFormat="1" x14ac:dyDescent="0.3">
      <c r="B1475" s="15" t="str">
        <f>IF(A1475="","",VLOOKUP(A1475,Tabulka3[[Číslo smlouvy   u pravidelné činnosti]:[Příjmení]],3,0))</f>
        <v/>
      </c>
      <c r="C1475" s="15" t="str">
        <f>IF(A1475="","",VLOOKUP(A1475,Tabulka3[[Číslo smlouvy   u pravidelné činnosti]:[Příjmení]],4,0))</f>
        <v/>
      </c>
      <c r="F1475" s="94"/>
      <c r="H1475" s="113"/>
      <c r="I1475" s="113"/>
      <c r="K1475" s="15"/>
      <c r="L1475" s="15"/>
      <c r="M1475" s="15">
        <f t="shared" si="66"/>
        <v>1</v>
      </c>
      <c r="N1475" s="15" t="str">
        <f t="shared" si="67"/>
        <v>-</v>
      </c>
      <c r="O1475" s="150">
        <f t="shared" si="68"/>
        <v>0</v>
      </c>
      <c r="P1475" s="15" t="str">
        <f>IF(COUNTIF('Personálie dobrovolníků '!U:X,N1475)&gt;0,"ANO","")</f>
        <v/>
      </c>
      <c r="Q1475" s="15"/>
    </row>
    <row r="1476" spans="2:17" s="25" customFormat="1" x14ac:dyDescent="0.3">
      <c r="B1476" s="15" t="str">
        <f>IF(A1476="","",VLOOKUP(A1476,Tabulka3[[Číslo smlouvy   u pravidelné činnosti]:[Příjmení]],3,0))</f>
        <v/>
      </c>
      <c r="C1476" s="15" t="str">
        <f>IF(A1476="","",VLOOKUP(A1476,Tabulka3[[Číslo smlouvy   u pravidelné činnosti]:[Příjmení]],4,0))</f>
        <v/>
      </c>
      <c r="F1476" s="94"/>
      <c r="H1476" s="113"/>
      <c r="I1476" s="113"/>
      <c r="K1476" s="15"/>
      <c r="L1476" s="15"/>
      <c r="M1476" s="15">
        <f t="shared" ref="M1476:M1539" si="69">IF(OR(
   AND($H1476=$K$12, $I1476=$L$4),
   AND($H1476=$K$12, $I1476=$L$5),
   AND($H1476=$K$12, $I1476=$L$6),
   AND($H1476=$K$12, $I1476=$L$7),
   AND($H1476=$K$11, $I1476=$L$4),
   AND($H1476=$K$11, $I1476=$L$5),
   AND($H1476=$K$11, $I1476=$L$6),
   AND($H1476=$K$11, $I1476=$L$7),
   AND($H1476=$K$5, $I1476=$L$5),
   AND($H1476=$K$6, $I1476=$L$4),
   AND($H1476=$K$6, $I1476=$L$5),
   AND($H1476=$K$6, $I1476=$L$7),
   AND($H1476=$K$4, $I1476=$L$6),
), 0, 1)</f>
        <v>1</v>
      </c>
      <c r="N1476" s="15" t="str">
        <f t="shared" ref="N1476:N1539" si="70">A1476 &amp; "-" &amp; J1476</f>
        <v>-</v>
      </c>
      <c r="O1476" s="150">
        <f t="shared" ref="O1476:O1539" si="71">IF(AND(M1476&lt;&gt;0, P1476="ANO"), 1, 0)</f>
        <v>0</v>
      </c>
      <c r="P1476" s="15" t="str">
        <f>IF(COUNTIF('Personálie dobrovolníků '!U:X,N1476)&gt;0,"ANO","")</f>
        <v/>
      </c>
      <c r="Q1476" s="15"/>
    </row>
    <row r="1477" spans="2:17" s="25" customFormat="1" x14ac:dyDescent="0.3">
      <c r="B1477" s="15" t="str">
        <f>IF(A1477="","",VLOOKUP(A1477,Tabulka3[[Číslo smlouvy   u pravidelné činnosti]:[Příjmení]],3,0))</f>
        <v/>
      </c>
      <c r="C1477" s="15" t="str">
        <f>IF(A1477="","",VLOOKUP(A1477,Tabulka3[[Číslo smlouvy   u pravidelné činnosti]:[Příjmení]],4,0))</f>
        <v/>
      </c>
      <c r="F1477" s="94"/>
      <c r="H1477" s="113"/>
      <c r="I1477" s="113"/>
      <c r="K1477" s="15"/>
      <c r="L1477" s="15"/>
      <c r="M1477" s="15">
        <f t="shared" si="69"/>
        <v>1</v>
      </c>
      <c r="N1477" s="15" t="str">
        <f t="shared" si="70"/>
        <v>-</v>
      </c>
      <c r="O1477" s="150">
        <f t="shared" si="71"/>
        <v>0</v>
      </c>
      <c r="P1477" s="15" t="str">
        <f>IF(COUNTIF('Personálie dobrovolníků '!U:X,N1477)&gt;0,"ANO","")</f>
        <v/>
      </c>
      <c r="Q1477" s="15"/>
    </row>
    <row r="1478" spans="2:17" s="25" customFormat="1" x14ac:dyDescent="0.3">
      <c r="B1478" s="15" t="str">
        <f>IF(A1478="","",VLOOKUP(A1478,Tabulka3[[Číslo smlouvy   u pravidelné činnosti]:[Příjmení]],3,0))</f>
        <v/>
      </c>
      <c r="C1478" s="15" t="str">
        <f>IF(A1478="","",VLOOKUP(A1478,Tabulka3[[Číslo smlouvy   u pravidelné činnosti]:[Příjmení]],4,0))</f>
        <v/>
      </c>
      <c r="F1478" s="94"/>
      <c r="H1478" s="113"/>
      <c r="I1478" s="113"/>
      <c r="K1478" s="15"/>
      <c r="L1478" s="15"/>
      <c r="M1478" s="15">
        <f t="shared" si="69"/>
        <v>1</v>
      </c>
      <c r="N1478" s="15" t="str">
        <f t="shared" si="70"/>
        <v>-</v>
      </c>
      <c r="O1478" s="150">
        <f t="shared" si="71"/>
        <v>0</v>
      </c>
      <c r="P1478" s="15" t="str">
        <f>IF(COUNTIF('Personálie dobrovolníků '!U:X,N1478)&gt;0,"ANO","")</f>
        <v/>
      </c>
      <c r="Q1478" s="15"/>
    </row>
    <row r="1479" spans="2:17" s="25" customFormat="1" x14ac:dyDescent="0.3">
      <c r="B1479" s="15" t="str">
        <f>IF(A1479="","",VLOOKUP(A1479,Tabulka3[[Číslo smlouvy   u pravidelné činnosti]:[Příjmení]],3,0))</f>
        <v/>
      </c>
      <c r="C1479" s="15" t="str">
        <f>IF(A1479="","",VLOOKUP(A1479,Tabulka3[[Číslo smlouvy   u pravidelné činnosti]:[Příjmení]],4,0))</f>
        <v/>
      </c>
      <c r="F1479" s="94"/>
      <c r="H1479" s="113"/>
      <c r="I1479" s="113"/>
      <c r="K1479" s="15"/>
      <c r="L1479" s="15"/>
      <c r="M1479" s="15">
        <f t="shared" si="69"/>
        <v>1</v>
      </c>
      <c r="N1479" s="15" t="str">
        <f t="shared" si="70"/>
        <v>-</v>
      </c>
      <c r="O1479" s="150">
        <f t="shared" si="71"/>
        <v>0</v>
      </c>
      <c r="P1479" s="15" t="str">
        <f>IF(COUNTIF('Personálie dobrovolníků '!U:X,N1479)&gt;0,"ANO","")</f>
        <v/>
      </c>
      <c r="Q1479" s="15"/>
    </row>
    <row r="1480" spans="2:17" s="25" customFormat="1" x14ac:dyDescent="0.3">
      <c r="B1480" s="15" t="str">
        <f>IF(A1480="","",VLOOKUP(A1480,Tabulka3[[Číslo smlouvy   u pravidelné činnosti]:[Příjmení]],3,0))</f>
        <v/>
      </c>
      <c r="C1480" s="15" t="str">
        <f>IF(A1480="","",VLOOKUP(A1480,Tabulka3[[Číslo smlouvy   u pravidelné činnosti]:[Příjmení]],4,0))</f>
        <v/>
      </c>
      <c r="F1480" s="94"/>
      <c r="H1480" s="113"/>
      <c r="I1480" s="113"/>
      <c r="K1480" s="15"/>
      <c r="L1480" s="15"/>
      <c r="M1480" s="15">
        <f t="shared" si="69"/>
        <v>1</v>
      </c>
      <c r="N1480" s="15" t="str">
        <f t="shared" si="70"/>
        <v>-</v>
      </c>
      <c r="O1480" s="150">
        <f t="shared" si="71"/>
        <v>0</v>
      </c>
      <c r="P1480" s="15" t="str">
        <f>IF(COUNTIF('Personálie dobrovolníků '!U:X,N1480)&gt;0,"ANO","")</f>
        <v/>
      </c>
      <c r="Q1480" s="15"/>
    </row>
    <row r="1481" spans="2:17" s="25" customFormat="1" x14ac:dyDescent="0.3">
      <c r="B1481" s="15" t="str">
        <f>IF(A1481="","",VLOOKUP(A1481,Tabulka3[[Číslo smlouvy   u pravidelné činnosti]:[Příjmení]],3,0))</f>
        <v/>
      </c>
      <c r="C1481" s="15" t="str">
        <f>IF(A1481="","",VLOOKUP(A1481,Tabulka3[[Číslo smlouvy   u pravidelné činnosti]:[Příjmení]],4,0))</f>
        <v/>
      </c>
      <c r="F1481" s="94"/>
      <c r="H1481" s="113"/>
      <c r="I1481" s="113"/>
      <c r="K1481" s="15"/>
      <c r="L1481" s="15"/>
      <c r="M1481" s="15">
        <f t="shared" si="69"/>
        <v>1</v>
      </c>
      <c r="N1481" s="15" t="str">
        <f t="shared" si="70"/>
        <v>-</v>
      </c>
      <c r="O1481" s="150">
        <f t="shared" si="71"/>
        <v>0</v>
      </c>
      <c r="P1481" s="15" t="str">
        <f>IF(COUNTIF('Personálie dobrovolníků '!U:X,N1481)&gt;0,"ANO","")</f>
        <v/>
      </c>
      <c r="Q1481" s="15"/>
    </row>
    <row r="1482" spans="2:17" s="25" customFormat="1" x14ac:dyDescent="0.3">
      <c r="B1482" s="15" t="str">
        <f>IF(A1482="","",VLOOKUP(A1482,Tabulka3[[Číslo smlouvy   u pravidelné činnosti]:[Příjmení]],3,0))</f>
        <v/>
      </c>
      <c r="C1482" s="15" t="str">
        <f>IF(A1482="","",VLOOKUP(A1482,Tabulka3[[Číslo smlouvy   u pravidelné činnosti]:[Příjmení]],4,0))</f>
        <v/>
      </c>
      <c r="F1482" s="94"/>
      <c r="H1482" s="113"/>
      <c r="I1482" s="113"/>
      <c r="K1482" s="15"/>
      <c r="L1482" s="15"/>
      <c r="M1482" s="15">
        <f t="shared" si="69"/>
        <v>1</v>
      </c>
      <c r="N1482" s="15" t="str">
        <f t="shared" si="70"/>
        <v>-</v>
      </c>
      <c r="O1482" s="150">
        <f t="shared" si="71"/>
        <v>0</v>
      </c>
      <c r="P1482" s="15" t="str">
        <f>IF(COUNTIF('Personálie dobrovolníků '!U:X,N1482)&gt;0,"ANO","")</f>
        <v/>
      </c>
      <c r="Q1482" s="15"/>
    </row>
    <row r="1483" spans="2:17" s="25" customFormat="1" x14ac:dyDescent="0.3">
      <c r="B1483" s="15" t="str">
        <f>IF(A1483="","",VLOOKUP(A1483,Tabulka3[[Číslo smlouvy   u pravidelné činnosti]:[Příjmení]],3,0))</f>
        <v/>
      </c>
      <c r="C1483" s="15" t="str">
        <f>IF(A1483="","",VLOOKUP(A1483,Tabulka3[[Číslo smlouvy   u pravidelné činnosti]:[Příjmení]],4,0))</f>
        <v/>
      </c>
      <c r="F1483" s="94"/>
      <c r="H1483" s="113"/>
      <c r="I1483" s="113"/>
      <c r="K1483" s="15"/>
      <c r="L1483" s="15"/>
      <c r="M1483" s="15">
        <f t="shared" si="69"/>
        <v>1</v>
      </c>
      <c r="N1483" s="15" t="str">
        <f t="shared" si="70"/>
        <v>-</v>
      </c>
      <c r="O1483" s="150">
        <f t="shared" si="71"/>
        <v>0</v>
      </c>
      <c r="P1483" s="15" t="str">
        <f>IF(COUNTIF('Personálie dobrovolníků '!U:X,N1483)&gt;0,"ANO","")</f>
        <v/>
      </c>
      <c r="Q1483" s="15"/>
    </row>
    <row r="1484" spans="2:17" s="25" customFormat="1" x14ac:dyDescent="0.3">
      <c r="B1484" s="15" t="str">
        <f>IF(A1484="","",VLOOKUP(A1484,Tabulka3[[Číslo smlouvy   u pravidelné činnosti]:[Příjmení]],3,0))</f>
        <v/>
      </c>
      <c r="C1484" s="15" t="str">
        <f>IF(A1484="","",VLOOKUP(A1484,Tabulka3[[Číslo smlouvy   u pravidelné činnosti]:[Příjmení]],4,0))</f>
        <v/>
      </c>
      <c r="F1484" s="94"/>
      <c r="H1484" s="113"/>
      <c r="I1484" s="113"/>
      <c r="K1484" s="15"/>
      <c r="L1484" s="15"/>
      <c r="M1484" s="15">
        <f t="shared" si="69"/>
        <v>1</v>
      </c>
      <c r="N1484" s="15" t="str">
        <f t="shared" si="70"/>
        <v>-</v>
      </c>
      <c r="O1484" s="150">
        <f t="shared" si="71"/>
        <v>0</v>
      </c>
      <c r="P1484" s="15" t="str">
        <f>IF(COUNTIF('Personálie dobrovolníků '!U:X,N1484)&gt;0,"ANO","")</f>
        <v/>
      </c>
      <c r="Q1484" s="15"/>
    </row>
    <row r="1485" spans="2:17" s="25" customFormat="1" x14ac:dyDescent="0.3">
      <c r="B1485" s="15" t="str">
        <f>IF(A1485="","",VLOOKUP(A1485,Tabulka3[[Číslo smlouvy   u pravidelné činnosti]:[Příjmení]],3,0))</f>
        <v/>
      </c>
      <c r="C1485" s="15" t="str">
        <f>IF(A1485="","",VLOOKUP(A1485,Tabulka3[[Číslo smlouvy   u pravidelné činnosti]:[Příjmení]],4,0))</f>
        <v/>
      </c>
      <c r="F1485" s="94"/>
      <c r="H1485" s="113"/>
      <c r="I1485" s="113"/>
      <c r="K1485" s="15"/>
      <c r="L1485" s="15"/>
      <c r="M1485" s="15">
        <f t="shared" si="69"/>
        <v>1</v>
      </c>
      <c r="N1485" s="15" t="str">
        <f t="shared" si="70"/>
        <v>-</v>
      </c>
      <c r="O1485" s="150">
        <f t="shared" si="71"/>
        <v>0</v>
      </c>
      <c r="P1485" s="15" t="str">
        <f>IF(COUNTIF('Personálie dobrovolníků '!U:X,N1485)&gt;0,"ANO","")</f>
        <v/>
      </c>
      <c r="Q1485" s="15"/>
    </row>
    <row r="1486" spans="2:17" s="25" customFormat="1" x14ac:dyDescent="0.3">
      <c r="B1486" s="15" t="str">
        <f>IF(A1486="","",VLOOKUP(A1486,Tabulka3[[Číslo smlouvy   u pravidelné činnosti]:[Příjmení]],3,0))</f>
        <v/>
      </c>
      <c r="C1486" s="15" t="str">
        <f>IF(A1486="","",VLOOKUP(A1486,Tabulka3[[Číslo smlouvy   u pravidelné činnosti]:[Příjmení]],4,0))</f>
        <v/>
      </c>
      <c r="F1486" s="94"/>
      <c r="H1486" s="113"/>
      <c r="I1486" s="113"/>
      <c r="K1486" s="15"/>
      <c r="L1486" s="15"/>
      <c r="M1486" s="15">
        <f t="shared" si="69"/>
        <v>1</v>
      </c>
      <c r="N1486" s="15" t="str">
        <f t="shared" si="70"/>
        <v>-</v>
      </c>
      <c r="O1486" s="150">
        <f t="shared" si="71"/>
        <v>0</v>
      </c>
      <c r="P1486" s="15" t="str">
        <f>IF(COUNTIF('Personálie dobrovolníků '!U:X,N1486)&gt;0,"ANO","")</f>
        <v/>
      </c>
      <c r="Q1486" s="15"/>
    </row>
    <row r="1487" spans="2:17" s="25" customFormat="1" x14ac:dyDescent="0.3">
      <c r="B1487" s="15" t="str">
        <f>IF(A1487="","",VLOOKUP(A1487,Tabulka3[[Číslo smlouvy   u pravidelné činnosti]:[Příjmení]],3,0))</f>
        <v/>
      </c>
      <c r="C1487" s="15" t="str">
        <f>IF(A1487="","",VLOOKUP(A1487,Tabulka3[[Číslo smlouvy   u pravidelné činnosti]:[Příjmení]],4,0))</f>
        <v/>
      </c>
      <c r="F1487" s="94"/>
      <c r="H1487" s="113"/>
      <c r="I1487" s="113"/>
      <c r="K1487" s="15"/>
      <c r="L1487" s="15"/>
      <c r="M1487" s="15">
        <f t="shared" si="69"/>
        <v>1</v>
      </c>
      <c r="N1487" s="15" t="str">
        <f t="shared" si="70"/>
        <v>-</v>
      </c>
      <c r="O1487" s="150">
        <f t="shared" si="71"/>
        <v>0</v>
      </c>
      <c r="P1487" s="15" t="str">
        <f>IF(COUNTIF('Personálie dobrovolníků '!U:X,N1487)&gt;0,"ANO","")</f>
        <v/>
      </c>
      <c r="Q1487" s="15"/>
    </row>
    <row r="1488" spans="2:17" s="25" customFormat="1" x14ac:dyDescent="0.3">
      <c r="B1488" s="15" t="str">
        <f>IF(A1488="","",VLOOKUP(A1488,Tabulka3[[Číslo smlouvy   u pravidelné činnosti]:[Příjmení]],3,0))</f>
        <v/>
      </c>
      <c r="C1488" s="15" t="str">
        <f>IF(A1488="","",VLOOKUP(A1488,Tabulka3[[Číslo smlouvy   u pravidelné činnosti]:[Příjmení]],4,0))</f>
        <v/>
      </c>
      <c r="F1488" s="94"/>
      <c r="H1488" s="113"/>
      <c r="I1488" s="113"/>
      <c r="K1488" s="15"/>
      <c r="L1488" s="15"/>
      <c r="M1488" s="15">
        <f t="shared" si="69"/>
        <v>1</v>
      </c>
      <c r="N1488" s="15" t="str">
        <f t="shared" si="70"/>
        <v>-</v>
      </c>
      <c r="O1488" s="150">
        <f t="shared" si="71"/>
        <v>0</v>
      </c>
      <c r="P1488" s="15" t="str">
        <f>IF(COUNTIF('Personálie dobrovolníků '!U:X,N1488)&gt;0,"ANO","")</f>
        <v/>
      </c>
      <c r="Q1488" s="15"/>
    </row>
    <row r="1489" spans="2:17" s="25" customFormat="1" x14ac:dyDescent="0.3">
      <c r="B1489" s="15" t="str">
        <f>IF(A1489="","",VLOOKUP(A1489,Tabulka3[[Číslo smlouvy   u pravidelné činnosti]:[Příjmení]],3,0))</f>
        <v/>
      </c>
      <c r="C1489" s="15" t="str">
        <f>IF(A1489="","",VLOOKUP(A1489,Tabulka3[[Číslo smlouvy   u pravidelné činnosti]:[Příjmení]],4,0))</f>
        <v/>
      </c>
      <c r="F1489" s="94"/>
      <c r="H1489" s="113"/>
      <c r="I1489" s="113"/>
      <c r="K1489" s="15"/>
      <c r="L1489" s="15"/>
      <c r="M1489" s="15">
        <f t="shared" si="69"/>
        <v>1</v>
      </c>
      <c r="N1489" s="15" t="str">
        <f t="shared" si="70"/>
        <v>-</v>
      </c>
      <c r="O1489" s="150">
        <f t="shared" si="71"/>
        <v>0</v>
      </c>
      <c r="P1489" s="15" t="str">
        <f>IF(COUNTIF('Personálie dobrovolníků '!U:X,N1489)&gt;0,"ANO","")</f>
        <v/>
      </c>
      <c r="Q1489" s="15"/>
    </row>
    <row r="1490" spans="2:17" s="25" customFormat="1" x14ac:dyDescent="0.3">
      <c r="B1490" s="15" t="str">
        <f>IF(A1490="","",VLOOKUP(A1490,Tabulka3[[Číslo smlouvy   u pravidelné činnosti]:[Příjmení]],3,0))</f>
        <v/>
      </c>
      <c r="C1490" s="15" t="str">
        <f>IF(A1490="","",VLOOKUP(A1490,Tabulka3[[Číslo smlouvy   u pravidelné činnosti]:[Příjmení]],4,0))</f>
        <v/>
      </c>
      <c r="F1490" s="94"/>
      <c r="H1490" s="113"/>
      <c r="I1490" s="113"/>
      <c r="K1490" s="15"/>
      <c r="L1490" s="15"/>
      <c r="M1490" s="15">
        <f t="shared" si="69"/>
        <v>1</v>
      </c>
      <c r="N1490" s="15" t="str">
        <f t="shared" si="70"/>
        <v>-</v>
      </c>
      <c r="O1490" s="150">
        <f t="shared" si="71"/>
        <v>0</v>
      </c>
      <c r="P1490" s="15" t="str">
        <f>IF(COUNTIF('Personálie dobrovolníků '!U:X,N1490)&gt;0,"ANO","")</f>
        <v/>
      </c>
      <c r="Q1490" s="15"/>
    </row>
    <row r="1491" spans="2:17" s="25" customFormat="1" x14ac:dyDescent="0.3">
      <c r="B1491" s="15" t="str">
        <f>IF(A1491="","",VLOOKUP(A1491,Tabulka3[[Číslo smlouvy   u pravidelné činnosti]:[Příjmení]],3,0))</f>
        <v/>
      </c>
      <c r="C1491" s="15" t="str">
        <f>IF(A1491="","",VLOOKUP(A1491,Tabulka3[[Číslo smlouvy   u pravidelné činnosti]:[Příjmení]],4,0))</f>
        <v/>
      </c>
      <c r="F1491" s="94"/>
      <c r="H1491" s="113"/>
      <c r="I1491" s="113"/>
      <c r="K1491" s="15"/>
      <c r="L1491" s="15"/>
      <c r="M1491" s="15">
        <f t="shared" si="69"/>
        <v>1</v>
      </c>
      <c r="N1491" s="15" t="str">
        <f t="shared" si="70"/>
        <v>-</v>
      </c>
      <c r="O1491" s="150">
        <f t="shared" si="71"/>
        <v>0</v>
      </c>
      <c r="P1491" s="15" t="str">
        <f>IF(COUNTIF('Personálie dobrovolníků '!U:X,N1491)&gt;0,"ANO","")</f>
        <v/>
      </c>
      <c r="Q1491" s="15"/>
    </row>
    <row r="1492" spans="2:17" s="25" customFormat="1" x14ac:dyDescent="0.3">
      <c r="B1492" s="15" t="str">
        <f>IF(A1492="","",VLOOKUP(A1492,Tabulka3[[Číslo smlouvy   u pravidelné činnosti]:[Příjmení]],3,0))</f>
        <v/>
      </c>
      <c r="C1492" s="15" t="str">
        <f>IF(A1492="","",VLOOKUP(A1492,Tabulka3[[Číslo smlouvy   u pravidelné činnosti]:[Příjmení]],4,0))</f>
        <v/>
      </c>
      <c r="F1492" s="94"/>
      <c r="H1492" s="113"/>
      <c r="I1492" s="113"/>
      <c r="K1492" s="15"/>
      <c r="L1492" s="15"/>
      <c r="M1492" s="15">
        <f t="shared" si="69"/>
        <v>1</v>
      </c>
      <c r="N1492" s="15" t="str">
        <f t="shared" si="70"/>
        <v>-</v>
      </c>
      <c r="O1492" s="150">
        <f t="shared" si="71"/>
        <v>0</v>
      </c>
      <c r="P1492" s="15" t="str">
        <f>IF(COUNTIF('Personálie dobrovolníků '!U:X,N1492)&gt;0,"ANO","")</f>
        <v/>
      </c>
      <c r="Q1492" s="15"/>
    </row>
    <row r="1493" spans="2:17" s="25" customFormat="1" x14ac:dyDescent="0.3">
      <c r="B1493" s="15" t="str">
        <f>IF(A1493="","",VLOOKUP(A1493,Tabulka3[[Číslo smlouvy   u pravidelné činnosti]:[Příjmení]],3,0))</f>
        <v/>
      </c>
      <c r="C1493" s="15" t="str">
        <f>IF(A1493="","",VLOOKUP(A1493,Tabulka3[[Číslo smlouvy   u pravidelné činnosti]:[Příjmení]],4,0))</f>
        <v/>
      </c>
      <c r="F1493" s="94"/>
      <c r="H1493" s="113"/>
      <c r="I1493" s="113"/>
      <c r="K1493" s="15"/>
      <c r="L1493" s="15"/>
      <c r="M1493" s="15">
        <f t="shared" si="69"/>
        <v>1</v>
      </c>
      <c r="N1493" s="15" t="str">
        <f t="shared" si="70"/>
        <v>-</v>
      </c>
      <c r="O1493" s="150">
        <f t="shared" si="71"/>
        <v>0</v>
      </c>
      <c r="P1493" s="15" t="str">
        <f>IF(COUNTIF('Personálie dobrovolníků '!U:X,N1493)&gt;0,"ANO","")</f>
        <v/>
      </c>
      <c r="Q1493" s="15"/>
    </row>
    <row r="1494" spans="2:17" s="25" customFormat="1" x14ac:dyDescent="0.3">
      <c r="B1494" s="15" t="str">
        <f>IF(A1494="","",VLOOKUP(A1494,Tabulka3[[Číslo smlouvy   u pravidelné činnosti]:[Příjmení]],3,0))</f>
        <v/>
      </c>
      <c r="C1494" s="15" t="str">
        <f>IF(A1494="","",VLOOKUP(A1494,Tabulka3[[Číslo smlouvy   u pravidelné činnosti]:[Příjmení]],4,0))</f>
        <v/>
      </c>
      <c r="F1494" s="94"/>
      <c r="H1494" s="113"/>
      <c r="I1494" s="113"/>
      <c r="K1494" s="15"/>
      <c r="L1494" s="15"/>
      <c r="M1494" s="15">
        <f t="shared" si="69"/>
        <v>1</v>
      </c>
      <c r="N1494" s="15" t="str">
        <f t="shared" si="70"/>
        <v>-</v>
      </c>
      <c r="O1494" s="150">
        <f t="shared" si="71"/>
        <v>0</v>
      </c>
      <c r="P1494" s="15" t="str">
        <f>IF(COUNTIF('Personálie dobrovolníků '!U:X,N1494)&gt;0,"ANO","")</f>
        <v/>
      </c>
      <c r="Q1494" s="15"/>
    </row>
    <row r="1495" spans="2:17" s="25" customFormat="1" x14ac:dyDescent="0.3">
      <c r="B1495" s="15" t="str">
        <f>IF(A1495="","",VLOOKUP(A1495,Tabulka3[[Číslo smlouvy   u pravidelné činnosti]:[Příjmení]],3,0))</f>
        <v/>
      </c>
      <c r="C1495" s="15" t="str">
        <f>IF(A1495="","",VLOOKUP(A1495,Tabulka3[[Číslo smlouvy   u pravidelné činnosti]:[Příjmení]],4,0))</f>
        <v/>
      </c>
      <c r="F1495" s="94"/>
      <c r="H1495" s="113"/>
      <c r="I1495" s="113"/>
      <c r="K1495" s="15"/>
      <c r="L1495" s="15"/>
      <c r="M1495" s="15">
        <f t="shared" si="69"/>
        <v>1</v>
      </c>
      <c r="N1495" s="15" t="str">
        <f t="shared" si="70"/>
        <v>-</v>
      </c>
      <c r="O1495" s="150">
        <f t="shared" si="71"/>
        <v>0</v>
      </c>
      <c r="P1495" s="15" t="str">
        <f>IF(COUNTIF('Personálie dobrovolníků '!U:X,N1495)&gt;0,"ANO","")</f>
        <v/>
      </c>
      <c r="Q1495" s="15"/>
    </row>
    <row r="1496" spans="2:17" s="25" customFormat="1" x14ac:dyDescent="0.3">
      <c r="B1496" s="15" t="str">
        <f>IF(A1496="","",VLOOKUP(A1496,Tabulka3[[Číslo smlouvy   u pravidelné činnosti]:[Příjmení]],3,0))</f>
        <v/>
      </c>
      <c r="C1496" s="15" t="str">
        <f>IF(A1496="","",VLOOKUP(A1496,Tabulka3[[Číslo smlouvy   u pravidelné činnosti]:[Příjmení]],4,0))</f>
        <v/>
      </c>
      <c r="F1496" s="94"/>
      <c r="H1496" s="113"/>
      <c r="I1496" s="113"/>
      <c r="K1496" s="15"/>
      <c r="L1496" s="15"/>
      <c r="M1496" s="15">
        <f t="shared" si="69"/>
        <v>1</v>
      </c>
      <c r="N1496" s="15" t="str">
        <f t="shared" si="70"/>
        <v>-</v>
      </c>
      <c r="O1496" s="150">
        <f t="shared" si="71"/>
        <v>0</v>
      </c>
      <c r="P1496" s="15" t="str">
        <f>IF(COUNTIF('Personálie dobrovolníků '!U:X,N1496)&gt;0,"ANO","")</f>
        <v/>
      </c>
      <c r="Q1496" s="15"/>
    </row>
    <row r="1497" spans="2:17" s="25" customFormat="1" x14ac:dyDescent="0.3">
      <c r="B1497" s="15" t="str">
        <f>IF(A1497="","",VLOOKUP(A1497,Tabulka3[[Číslo smlouvy   u pravidelné činnosti]:[Příjmení]],3,0))</f>
        <v/>
      </c>
      <c r="C1497" s="15" t="str">
        <f>IF(A1497="","",VLOOKUP(A1497,Tabulka3[[Číslo smlouvy   u pravidelné činnosti]:[Příjmení]],4,0))</f>
        <v/>
      </c>
      <c r="F1497" s="94"/>
      <c r="H1497" s="113"/>
      <c r="I1497" s="113"/>
      <c r="K1497" s="15"/>
      <c r="L1497" s="15"/>
      <c r="M1497" s="15">
        <f t="shared" si="69"/>
        <v>1</v>
      </c>
      <c r="N1497" s="15" t="str">
        <f t="shared" si="70"/>
        <v>-</v>
      </c>
      <c r="O1497" s="150">
        <f t="shared" si="71"/>
        <v>0</v>
      </c>
      <c r="P1497" s="15" t="str">
        <f>IF(COUNTIF('Personálie dobrovolníků '!U:X,N1497)&gt;0,"ANO","")</f>
        <v/>
      </c>
      <c r="Q1497" s="15"/>
    </row>
    <row r="1498" spans="2:17" s="25" customFormat="1" x14ac:dyDescent="0.3">
      <c r="B1498" s="15" t="str">
        <f>IF(A1498="","",VLOOKUP(A1498,Tabulka3[[Číslo smlouvy   u pravidelné činnosti]:[Příjmení]],3,0))</f>
        <v/>
      </c>
      <c r="C1498" s="15" t="str">
        <f>IF(A1498="","",VLOOKUP(A1498,Tabulka3[[Číslo smlouvy   u pravidelné činnosti]:[Příjmení]],4,0))</f>
        <v/>
      </c>
      <c r="F1498" s="94"/>
      <c r="H1498" s="113"/>
      <c r="I1498" s="113"/>
      <c r="K1498" s="15"/>
      <c r="L1498" s="15"/>
      <c r="M1498" s="15">
        <f t="shared" si="69"/>
        <v>1</v>
      </c>
      <c r="N1498" s="15" t="str">
        <f t="shared" si="70"/>
        <v>-</v>
      </c>
      <c r="O1498" s="150">
        <f t="shared" si="71"/>
        <v>0</v>
      </c>
      <c r="P1498" s="15" t="str">
        <f>IF(COUNTIF('Personálie dobrovolníků '!U:X,N1498)&gt;0,"ANO","")</f>
        <v/>
      </c>
      <c r="Q1498" s="15"/>
    </row>
    <row r="1499" spans="2:17" s="25" customFormat="1" x14ac:dyDescent="0.3">
      <c r="B1499" s="15" t="str">
        <f>IF(A1499="","",VLOOKUP(A1499,Tabulka3[[Číslo smlouvy   u pravidelné činnosti]:[Příjmení]],3,0))</f>
        <v/>
      </c>
      <c r="C1499" s="15" t="str">
        <f>IF(A1499="","",VLOOKUP(A1499,Tabulka3[[Číslo smlouvy   u pravidelné činnosti]:[Příjmení]],4,0))</f>
        <v/>
      </c>
      <c r="F1499" s="94"/>
      <c r="H1499" s="113"/>
      <c r="I1499" s="113"/>
      <c r="K1499" s="15"/>
      <c r="L1499" s="15"/>
      <c r="M1499" s="15">
        <f t="shared" si="69"/>
        <v>1</v>
      </c>
      <c r="N1499" s="15" t="str">
        <f t="shared" si="70"/>
        <v>-</v>
      </c>
      <c r="O1499" s="150">
        <f t="shared" si="71"/>
        <v>0</v>
      </c>
      <c r="P1499" s="15" t="str">
        <f>IF(COUNTIF('Personálie dobrovolníků '!U:X,N1499)&gt;0,"ANO","")</f>
        <v/>
      </c>
      <c r="Q1499" s="15"/>
    </row>
    <row r="1500" spans="2:17" s="25" customFormat="1" x14ac:dyDescent="0.3">
      <c r="B1500" s="15" t="str">
        <f>IF(A1500="","",VLOOKUP(A1500,Tabulka3[[Číslo smlouvy   u pravidelné činnosti]:[Příjmení]],3,0))</f>
        <v/>
      </c>
      <c r="C1500" s="15" t="str">
        <f>IF(A1500="","",VLOOKUP(A1500,Tabulka3[[Číslo smlouvy   u pravidelné činnosti]:[Příjmení]],4,0))</f>
        <v/>
      </c>
      <c r="F1500" s="94"/>
      <c r="H1500" s="113"/>
      <c r="I1500" s="113"/>
      <c r="K1500" s="15"/>
      <c r="L1500" s="15"/>
      <c r="M1500" s="15">
        <f t="shared" si="69"/>
        <v>1</v>
      </c>
      <c r="N1500" s="15" t="str">
        <f t="shared" si="70"/>
        <v>-</v>
      </c>
      <c r="O1500" s="150">
        <f t="shared" si="71"/>
        <v>0</v>
      </c>
      <c r="P1500" s="15" t="str">
        <f>IF(COUNTIF('Personálie dobrovolníků '!U:X,N1500)&gt;0,"ANO","")</f>
        <v/>
      </c>
      <c r="Q1500" s="15"/>
    </row>
    <row r="1501" spans="2:17" s="25" customFormat="1" x14ac:dyDescent="0.3">
      <c r="B1501" s="15" t="str">
        <f>IF(A1501="","",VLOOKUP(A1501,Tabulka3[[Číslo smlouvy   u pravidelné činnosti]:[Příjmení]],3,0))</f>
        <v/>
      </c>
      <c r="C1501" s="15" t="str">
        <f>IF(A1501="","",VLOOKUP(A1501,Tabulka3[[Číslo smlouvy   u pravidelné činnosti]:[Příjmení]],4,0))</f>
        <v/>
      </c>
      <c r="F1501" s="94"/>
      <c r="H1501" s="113"/>
      <c r="I1501" s="113"/>
      <c r="K1501" s="15"/>
      <c r="L1501" s="15"/>
      <c r="M1501" s="15">
        <f t="shared" si="69"/>
        <v>1</v>
      </c>
      <c r="N1501" s="15" t="str">
        <f t="shared" si="70"/>
        <v>-</v>
      </c>
      <c r="O1501" s="150">
        <f t="shared" si="71"/>
        <v>0</v>
      </c>
      <c r="P1501" s="15" t="str">
        <f>IF(COUNTIF('Personálie dobrovolníků '!U:X,N1501)&gt;0,"ANO","")</f>
        <v/>
      </c>
      <c r="Q1501" s="15"/>
    </row>
    <row r="1502" spans="2:17" s="25" customFormat="1" x14ac:dyDescent="0.3">
      <c r="B1502" s="15" t="str">
        <f>IF(A1502="","",VLOOKUP(A1502,Tabulka3[[Číslo smlouvy   u pravidelné činnosti]:[Příjmení]],3,0))</f>
        <v/>
      </c>
      <c r="C1502" s="15" t="str">
        <f>IF(A1502="","",VLOOKUP(A1502,Tabulka3[[Číslo smlouvy   u pravidelné činnosti]:[Příjmení]],4,0))</f>
        <v/>
      </c>
      <c r="F1502" s="94"/>
      <c r="H1502" s="113"/>
      <c r="I1502" s="113"/>
      <c r="K1502" s="15"/>
      <c r="L1502" s="15"/>
      <c r="M1502" s="15">
        <f t="shared" si="69"/>
        <v>1</v>
      </c>
      <c r="N1502" s="15" t="str">
        <f t="shared" si="70"/>
        <v>-</v>
      </c>
      <c r="O1502" s="150">
        <f t="shared" si="71"/>
        <v>0</v>
      </c>
      <c r="P1502" s="15" t="str">
        <f>IF(COUNTIF('Personálie dobrovolníků '!U:X,N1502)&gt;0,"ANO","")</f>
        <v/>
      </c>
      <c r="Q1502" s="15"/>
    </row>
    <row r="1503" spans="2:17" s="25" customFormat="1" x14ac:dyDescent="0.3">
      <c r="B1503" s="15" t="str">
        <f>IF(A1503="","",VLOOKUP(A1503,Tabulka3[[Číslo smlouvy   u pravidelné činnosti]:[Příjmení]],3,0))</f>
        <v/>
      </c>
      <c r="C1503" s="15" t="str">
        <f>IF(A1503="","",VLOOKUP(A1503,Tabulka3[[Číslo smlouvy   u pravidelné činnosti]:[Příjmení]],4,0))</f>
        <v/>
      </c>
      <c r="F1503" s="94"/>
      <c r="H1503" s="113"/>
      <c r="I1503" s="113"/>
      <c r="K1503" s="15"/>
      <c r="L1503" s="15"/>
      <c r="M1503" s="15">
        <f t="shared" si="69"/>
        <v>1</v>
      </c>
      <c r="N1503" s="15" t="str">
        <f t="shared" si="70"/>
        <v>-</v>
      </c>
      <c r="O1503" s="150">
        <f t="shared" si="71"/>
        <v>0</v>
      </c>
      <c r="P1503" s="15" t="str">
        <f>IF(COUNTIF('Personálie dobrovolníků '!U:X,N1503)&gt;0,"ANO","")</f>
        <v/>
      </c>
      <c r="Q1503" s="15"/>
    </row>
    <row r="1504" spans="2:17" s="25" customFormat="1" x14ac:dyDescent="0.3">
      <c r="B1504" s="15" t="str">
        <f>IF(A1504="","",VLOOKUP(A1504,Tabulka3[[Číslo smlouvy   u pravidelné činnosti]:[Příjmení]],3,0))</f>
        <v/>
      </c>
      <c r="C1504" s="15" t="str">
        <f>IF(A1504="","",VLOOKUP(A1504,Tabulka3[[Číslo smlouvy   u pravidelné činnosti]:[Příjmení]],4,0))</f>
        <v/>
      </c>
      <c r="F1504" s="94"/>
      <c r="H1504" s="113"/>
      <c r="I1504" s="113"/>
      <c r="K1504" s="15"/>
      <c r="L1504" s="15"/>
      <c r="M1504" s="15">
        <f t="shared" si="69"/>
        <v>1</v>
      </c>
      <c r="N1504" s="15" t="str">
        <f t="shared" si="70"/>
        <v>-</v>
      </c>
      <c r="O1504" s="150">
        <f t="shared" si="71"/>
        <v>0</v>
      </c>
      <c r="P1504" s="15" t="str">
        <f>IF(COUNTIF('Personálie dobrovolníků '!U:X,N1504)&gt;0,"ANO","")</f>
        <v/>
      </c>
      <c r="Q1504" s="15"/>
    </row>
    <row r="1505" spans="2:17" s="25" customFormat="1" x14ac:dyDescent="0.3">
      <c r="B1505" s="15" t="str">
        <f>IF(A1505="","",VLOOKUP(A1505,Tabulka3[[Číslo smlouvy   u pravidelné činnosti]:[Příjmení]],3,0))</f>
        <v/>
      </c>
      <c r="C1505" s="15" t="str">
        <f>IF(A1505="","",VLOOKUP(A1505,Tabulka3[[Číslo smlouvy   u pravidelné činnosti]:[Příjmení]],4,0))</f>
        <v/>
      </c>
      <c r="F1505" s="94"/>
      <c r="H1505" s="113"/>
      <c r="I1505" s="113"/>
      <c r="K1505" s="15"/>
      <c r="L1505" s="15"/>
      <c r="M1505" s="15">
        <f t="shared" si="69"/>
        <v>1</v>
      </c>
      <c r="N1505" s="15" t="str">
        <f t="shared" si="70"/>
        <v>-</v>
      </c>
      <c r="O1505" s="150">
        <f t="shared" si="71"/>
        <v>0</v>
      </c>
      <c r="P1505" s="15" t="str">
        <f>IF(COUNTIF('Personálie dobrovolníků '!U:X,N1505)&gt;0,"ANO","")</f>
        <v/>
      </c>
      <c r="Q1505" s="15"/>
    </row>
    <row r="1506" spans="2:17" s="25" customFormat="1" x14ac:dyDescent="0.3">
      <c r="B1506" s="15" t="str">
        <f>IF(A1506="","",VLOOKUP(A1506,Tabulka3[[Číslo smlouvy   u pravidelné činnosti]:[Příjmení]],3,0))</f>
        <v/>
      </c>
      <c r="C1506" s="15" t="str">
        <f>IF(A1506="","",VLOOKUP(A1506,Tabulka3[[Číslo smlouvy   u pravidelné činnosti]:[Příjmení]],4,0))</f>
        <v/>
      </c>
      <c r="F1506" s="94"/>
      <c r="H1506" s="113"/>
      <c r="I1506" s="113"/>
      <c r="K1506" s="15"/>
      <c r="L1506" s="15"/>
      <c r="M1506" s="15">
        <f t="shared" si="69"/>
        <v>1</v>
      </c>
      <c r="N1506" s="15" t="str">
        <f t="shared" si="70"/>
        <v>-</v>
      </c>
      <c r="O1506" s="150">
        <f t="shared" si="71"/>
        <v>0</v>
      </c>
      <c r="P1506" s="15" t="str">
        <f>IF(COUNTIF('Personálie dobrovolníků '!U:X,N1506)&gt;0,"ANO","")</f>
        <v/>
      </c>
      <c r="Q1506" s="15"/>
    </row>
    <row r="1507" spans="2:17" s="25" customFormat="1" x14ac:dyDescent="0.3">
      <c r="B1507" s="15" t="str">
        <f>IF(A1507="","",VLOOKUP(A1507,Tabulka3[[Číslo smlouvy   u pravidelné činnosti]:[Příjmení]],3,0))</f>
        <v/>
      </c>
      <c r="C1507" s="15" t="str">
        <f>IF(A1507="","",VLOOKUP(A1507,Tabulka3[[Číslo smlouvy   u pravidelné činnosti]:[Příjmení]],4,0))</f>
        <v/>
      </c>
      <c r="F1507" s="94"/>
      <c r="H1507" s="113"/>
      <c r="I1507" s="113"/>
      <c r="K1507" s="15"/>
      <c r="L1507" s="15"/>
      <c r="M1507" s="15">
        <f t="shared" si="69"/>
        <v>1</v>
      </c>
      <c r="N1507" s="15" t="str">
        <f t="shared" si="70"/>
        <v>-</v>
      </c>
      <c r="O1507" s="150">
        <f t="shared" si="71"/>
        <v>0</v>
      </c>
      <c r="P1507" s="15" t="str">
        <f>IF(COUNTIF('Personálie dobrovolníků '!U:X,N1507)&gt;0,"ANO","")</f>
        <v/>
      </c>
      <c r="Q1507" s="15"/>
    </row>
    <row r="1508" spans="2:17" s="25" customFormat="1" x14ac:dyDescent="0.3">
      <c r="B1508" s="15" t="str">
        <f>IF(A1508="","",VLOOKUP(A1508,Tabulka3[[Číslo smlouvy   u pravidelné činnosti]:[Příjmení]],3,0))</f>
        <v/>
      </c>
      <c r="C1508" s="15" t="str">
        <f>IF(A1508="","",VLOOKUP(A1508,Tabulka3[[Číslo smlouvy   u pravidelné činnosti]:[Příjmení]],4,0))</f>
        <v/>
      </c>
      <c r="F1508" s="94"/>
      <c r="H1508" s="113"/>
      <c r="I1508" s="113"/>
      <c r="K1508" s="15"/>
      <c r="L1508" s="15"/>
      <c r="M1508" s="15">
        <f t="shared" si="69"/>
        <v>1</v>
      </c>
      <c r="N1508" s="15" t="str">
        <f t="shared" si="70"/>
        <v>-</v>
      </c>
      <c r="O1508" s="150">
        <f t="shared" si="71"/>
        <v>0</v>
      </c>
      <c r="P1508" s="15" t="str">
        <f>IF(COUNTIF('Personálie dobrovolníků '!U:X,N1508)&gt;0,"ANO","")</f>
        <v/>
      </c>
      <c r="Q1508" s="15"/>
    </row>
    <row r="1509" spans="2:17" s="25" customFormat="1" x14ac:dyDescent="0.3">
      <c r="B1509" s="15" t="str">
        <f>IF(A1509="","",VLOOKUP(A1509,Tabulka3[[Číslo smlouvy   u pravidelné činnosti]:[Příjmení]],3,0))</f>
        <v/>
      </c>
      <c r="C1509" s="15" t="str">
        <f>IF(A1509="","",VLOOKUP(A1509,Tabulka3[[Číslo smlouvy   u pravidelné činnosti]:[Příjmení]],4,0))</f>
        <v/>
      </c>
      <c r="F1509" s="94"/>
      <c r="H1509" s="113"/>
      <c r="I1509" s="113"/>
      <c r="K1509" s="15"/>
      <c r="L1509" s="15"/>
      <c r="M1509" s="15">
        <f t="shared" si="69"/>
        <v>1</v>
      </c>
      <c r="N1509" s="15" t="str">
        <f t="shared" si="70"/>
        <v>-</v>
      </c>
      <c r="O1509" s="150">
        <f t="shared" si="71"/>
        <v>0</v>
      </c>
      <c r="P1509" s="15" t="str">
        <f>IF(COUNTIF('Personálie dobrovolníků '!U:X,N1509)&gt;0,"ANO","")</f>
        <v/>
      </c>
      <c r="Q1509" s="15"/>
    </row>
    <row r="1510" spans="2:17" s="25" customFormat="1" x14ac:dyDescent="0.3">
      <c r="B1510" s="15" t="str">
        <f>IF(A1510="","",VLOOKUP(A1510,Tabulka3[[Číslo smlouvy   u pravidelné činnosti]:[Příjmení]],3,0))</f>
        <v/>
      </c>
      <c r="C1510" s="15" t="str">
        <f>IF(A1510="","",VLOOKUP(A1510,Tabulka3[[Číslo smlouvy   u pravidelné činnosti]:[Příjmení]],4,0))</f>
        <v/>
      </c>
      <c r="F1510" s="94"/>
      <c r="H1510" s="113"/>
      <c r="I1510" s="113"/>
      <c r="K1510" s="15"/>
      <c r="L1510" s="15"/>
      <c r="M1510" s="15">
        <f t="shared" si="69"/>
        <v>1</v>
      </c>
      <c r="N1510" s="15" t="str">
        <f t="shared" si="70"/>
        <v>-</v>
      </c>
      <c r="O1510" s="150">
        <f t="shared" si="71"/>
        <v>0</v>
      </c>
      <c r="P1510" s="15" t="str">
        <f>IF(COUNTIF('Personálie dobrovolníků '!U:X,N1510)&gt;0,"ANO","")</f>
        <v/>
      </c>
      <c r="Q1510" s="15"/>
    </row>
    <row r="1511" spans="2:17" s="25" customFormat="1" x14ac:dyDescent="0.3">
      <c r="B1511" s="15" t="str">
        <f>IF(A1511="","",VLOOKUP(A1511,Tabulka3[[Číslo smlouvy   u pravidelné činnosti]:[Příjmení]],3,0))</f>
        <v/>
      </c>
      <c r="C1511" s="15" t="str">
        <f>IF(A1511="","",VLOOKUP(A1511,Tabulka3[[Číslo smlouvy   u pravidelné činnosti]:[Příjmení]],4,0))</f>
        <v/>
      </c>
      <c r="F1511" s="94"/>
      <c r="H1511" s="113"/>
      <c r="I1511" s="113"/>
      <c r="K1511" s="15"/>
      <c r="L1511" s="15"/>
      <c r="M1511" s="15">
        <f t="shared" si="69"/>
        <v>1</v>
      </c>
      <c r="N1511" s="15" t="str">
        <f t="shared" si="70"/>
        <v>-</v>
      </c>
      <c r="O1511" s="150">
        <f t="shared" si="71"/>
        <v>0</v>
      </c>
      <c r="P1511" s="15" t="str">
        <f>IF(COUNTIF('Personálie dobrovolníků '!U:X,N1511)&gt;0,"ANO","")</f>
        <v/>
      </c>
      <c r="Q1511" s="15"/>
    </row>
    <row r="1512" spans="2:17" s="25" customFormat="1" x14ac:dyDescent="0.3">
      <c r="B1512" s="15" t="str">
        <f>IF(A1512="","",VLOOKUP(A1512,Tabulka3[[Číslo smlouvy   u pravidelné činnosti]:[Příjmení]],3,0))</f>
        <v/>
      </c>
      <c r="C1512" s="15" t="str">
        <f>IF(A1512="","",VLOOKUP(A1512,Tabulka3[[Číslo smlouvy   u pravidelné činnosti]:[Příjmení]],4,0))</f>
        <v/>
      </c>
      <c r="F1512" s="94"/>
      <c r="H1512" s="113"/>
      <c r="I1512" s="113"/>
      <c r="K1512" s="15"/>
      <c r="L1512" s="15"/>
      <c r="M1512" s="15">
        <f t="shared" si="69"/>
        <v>1</v>
      </c>
      <c r="N1512" s="15" t="str">
        <f t="shared" si="70"/>
        <v>-</v>
      </c>
      <c r="O1512" s="150">
        <f t="shared" si="71"/>
        <v>0</v>
      </c>
      <c r="P1512" s="15" t="str">
        <f>IF(COUNTIF('Personálie dobrovolníků '!U:X,N1512)&gt;0,"ANO","")</f>
        <v/>
      </c>
      <c r="Q1512" s="15"/>
    </row>
    <row r="1513" spans="2:17" s="25" customFormat="1" x14ac:dyDescent="0.3">
      <c r="B1513" s="15" t="str">
        <f>IF(A1513="","",VLOOKUP(A1513,Tabulka3[[Číslo smlouvy   u pravidelné činnosti]:[Příjmení]],3,0))</f>
        <v/>
      </c>
      <c r="C1513" s="15" t="str">
        <f>IF(A1513="","",VLOOKUP(A1513,Tabulka3[[Číslo smlouvy   u pravidelné činnosti]:[Příjmení]],4,0))</f>
        <v/>
      </c>
      <c r="F1513" s="94"/>
      <c r="H1513" s="113"/>
      <c r="I1513" s="113"/>
      <c r="K1513" s="15"/>
      <c r="L1513" s="15"/>
      <c r="M1513" s="15">
        <f t="shared" si="69"/>
        <v>1</v>
      </c>
      <c r="N1513" s="15" t="str">
        <f t="shared" si="70"/>
        <v>-</v>
      </c>
      <c r="O1513" s="150">
        <f t="shared" si="71"/>
        <v>0</v>
      </c>
      <c r="P1513" s="15" t="str">
        <f>IF(COUNTIF('Personálie dobrovolníků '!U:X,N1513)&gt;0,"ANO","")</f>
        <v/>
      </c>
      <c r="Q1513" s="15"/>
    </row>
    <row r="1514" spans="2:17" s="25" customFormat="1" x14ac:dyDescent="0.3">
      <c r="B1514" s="15" t="str">
        <f>IF(A1514="","",VLOOKUP(A1514,Tabulka3[[Číslo smlouvy   u pravidelné činnosti]:[Příjmení]],3,0))</f>
        <v/>
      </c>
      <c r="C1514" s="15" t="str">
        <f>IF(A1514="","",VLOOKUP(A1514,Tabulka3[[Číslo smlouvy   u pravidelné činnosti]:[Příjmení]],4,0))</f>
        <v/>
      </c>
      <c r="F1514" s="94"/>
      <c r="H1514" s="113"/>
      <c r="I1514" s="113"/>
      <c r="K1514" s="15"/>
      <c r="L1514" s="15"/>
      <c r="M1514" s="15">
        <f t="shared" si="69"/>
        <v>1</v>
      </c>
      <c r="N1514" s="15" t="str">
        <f t="shared" si="70"/>
        <v>-</v>
      </c>
      <c r="O1514" s="150">
        <f t="shared" si="71"/>
        <v>0</v>
      </c>
      <c r="P1514" s="15" t="str">
        <f>IF(COUNTIF('Personálie dobrovolníků '!U:X,N1514)&gt;0,"ANO","")</f>
        <v/>
      </c>
      <c r="Q1514" s="15"/>
    </row>
    <row r="1515" spans="2:17" s="25" customFormat="1" x14ac:dyDescent="0.3">
      <c r="B1515" s="15" t="str">
        <f>IF(A1515="","",VLOOKUP(A1515,Tabulka3[[Číslo smlouvy   u pravidelné činnosti]:[Příjmení]],3,0))</f>
        <v/>
      </c>
      <c r="C1515" s="15" t="str">
        <f>IF(A1515="","",VLOOKUP(A1515,Tabulka3[[Číslo smlouvy   u pravidelné činnosti]:[Příjmení]],4,0))</f>
        <v/>
      </c>
      <c r="F1515" s="94"/>
      <c r="H1515" s="113"/>
      <c r="I1515" s="113"/>
      <c r="K1515" s="15"/>
      <c r="L1515" s="15"/>
      <c r="M1515" s="15">
        <f t="shared" si="69"/>
        <v>1</v>
      </c>
      <c r="N1515" s="15" t="str">
        <f t="shared" si="70"/>
        <v>-</v>
      </c>
      <c r="O1515" s="150">
        <f t="shared" si="71"/>
        <v>0</v>
      </c>
      <c r="P1515" s="15" t="str">
        <f>IF(COUNTIF('Personálie dobrovolníků '!U:X,N1515)&gt;0,"ANO","")</f>
        <v/>
      </c>
      <c r="Q1515" s="15"/>
    </row>
    <row r="1516" spans="2:17" s="25" customFormat="1" x14ac:dyDescent="0.3">
      <c r="B1516" s="15" t="str">
        <f>IF(A1516="","",VLOOKUP(A1516,Tabulka3[[Číslo smlouvy   u pravidelné činnosti]:[Příjmení]],3,0))</f>
        <v/>
      </c>
      <c r="C1516" s="15" t="str">
        <f>IF(A1516="","",VLOOKUP(A1516,Tabulka3[[Číslo smlouvy   u pravidelné činnosti]:[Příjmení]],4,0))</f>
        <v/>
      </c>
      <c r="F1516" s="94"/>
      <c r="H1516" s="113"/>
      <c r="I1516" s="113"/>
      <c r="K1516" s="15"/>
      <c r="L1516" s="15"/>
      <c r="M1516" s="15">
        <f t="shared" si="69"/>
        <v>1</v>
      </c>
      <c r="N1516" s="15" t="str">
        <f t="shared" si="70"/>
        <v>-</v>
      </c>
      <c r="O1516" s="150">
        <f t="shared" si="71"/>
        <v>0</v>
      </c>
      <c r="P1516" s="15" t="str">
        <f>IF(COUNTIF('Personálie dobrovolníků '!U:X,N1516)&gt;0,"ANO","")</f>
        <v/>
      </c>
      <c r="Q1516" s="15"/>
    </row>
    <row r="1517" spans="2:17" s="25" customFormat="1" x14ac:dyDescent="0.3">
      <c r="B1517" s="15" t="str">
        <f>IF(A1517="","",VLOOKUP(A1517,Tabulka3[[Číslo smlouvy   u pravidelné činnosti]:[Příjmení]],3,0))</f>
        <v/>
      </c>
      <c r="C1517" s="15" t="str">
        <f>IF(A1517="","",VLOOKUP(A1517,Tabulka3[[Číslo smlouvy   u pravidelné činnosti]:[Příjmení]],4,0))</f>
        <v/>
      </c>
      <c r="F1517" s="94"/>
      <c r="H1517" s="113"/>
      <c r="I1517" s="113"/>
      <c r="K1517" s="15"/>
      <c r="L1517" s="15"/>
      <c r="M1517" s="15">
        <f t="shared" si="69"/>
        <v>1</v>
      </c>
      <c r="N1517" s="15" t="str">
        <f t="shared" si="70"/>
        <v>-</v>
      </c>
      <c r="O1517" s="150">
        <f t="shared" si="71"/>
        <v>0</v>
      </c>
      <c r="P1517" s="15" t="str">
        <f>IF(COUNTIF('Personálie dobrovolníků '!U:X,N1517)&gt;0,"ANO","")</f>
        <v/>
      </c>
      <c r="Q1517" s="15"/>
    </row>
    <row r="1518" spans="2:17" s="25" customFormat="1" x14ac:dyDescent="0.3">
      <c r="B1518" s="15" t="str">
        <f>IF(A1518="","",VLOOKUP(A1518,Tabulka3[[Číslo smlouvy   u pravidelné činnosti]:[Příjmení]],3,0))</f>
        <v/>
      </c>
      <c r="C1518" s="15" t="str">
        <f>IF(A1518="","",VLOOKUP(A1518,Tabulka3[[Číslo smlouvy   u pravidelné činnosti]:[Příjmení]],4,0))</f>
        <v/>
      </c>
      <c r="F1518" s="94"/>
      <c r="H1518" s="113"/>
      <c r="I1518" s="113"/>
      <c r="K1518" s="15"/>
      <c r="L1518" s="15"/>
      <c r="M1518" s="15">
        <f t="shared" si="69"/>
        <v>1</v>
      </c>
      <c r="N1518" s="15" t="str">
        <f t="shared" si="70"/>
        <v>-</v>
      </c>
      <c r="O1518" s="150">
        <f t="shared" si="71"/>
        <v>0</v>
      </c>
      <c r="P1518" s="15" t="str">
        <f>IF(COUNTIF('Personálie dobrovolníků '!U:X,N1518)&gt;0,"ANO","")</f>
        <v/>
      </c>
      <c r="Q1518" s="15"/>
    </row>
    <row r="1519" spans="2:17" s="25" customFormat="1" x14ac:dyDescent="0.3">
      <c r="B1519" s="15" t="str">
        <f>IF(A1519="","",VLOOKUP(A1519,Tabulka3[[Číslo smlouvy   u pravidelné činnosti]:[Příjmení]],3,0))</f>
        <v/>
      </c>
      <c r="C1519" s="15" t="str">
        <f>IF(A1519="","",VLOOKUP(A1519,Tabulka3[[Číslo smlouvy   u pravidelné činnosti]:[Příjmení]],4,0))</f>
        <v/>
      </c>
      <c r="F1519" s="94"/>
      <c r="H1519" s="113"/>
      <c r="I1519" s="113"/>
      <c r="K1519" s="15"/>
      <c r="L1519" s="15"/>
      <c r="M1519" s="15">
        <f t="shared" si="69"/>
        <v>1</v>
      </c>
      <c r="N1519" s="15" t="str">
        <f t="shared" si="70"/>
        <v>-</v>
      </c>
      <c r="O1519" s="150">
        <f t="shared" si="71"/>
        <v>0</v>
      </c>
      <c r="P1519" s="15" t="str">
        <f>IF(COUNTIF('Personálie dobrovolníků '!U:X,N1519)&gt;0,"ANO","")</f>
        <v/>
      </c>
      <c r="Q1519" s="15"/>
    </row>
    <row r="1520" spans="2:17" s="25" customFormat="1" x14ac:dyDescent="0.3">
      <c r="B1520" s="15" t="str">
        <f>IF(A1520="","",VLOOKUP(A1520,Tabulka3[[Číslo smlouvy   u pravidelné činnosti]:[Příjmení]],3,0))</f>
        <v/>
      </c>
      <c r="C1520" s="15" t="str">
        <f>IF(A1520="","",VLOOKUP(A1520,Tabulka3[[Číslo smlouvy   u pravidelné činnosti]:[Příjmení]],4,0))</f>
        <v/>
      </c>
      <c r="F1520" s="94"/>
      <c r="H1520" s="113"/>
      <c r="I1520" s="113"/>
      <c r="K1520" s="15"/>
      <c r="L1520" s="15"/>
      <c r="M1520" s="15">
        <f t="shared" si="69"/>
        <v>1</v>
      </c>
      <c r="N1520" s="15" t="str">
        <f t="shared" si="70"/>
        <v>-</v>
      </c>
      <c r="O1520" s="150">
        <f t="shared" si="71"/>
        <v>0</v>
      </c>
      <c r="P1520" s="15" t="str">
        <f>IF(COUNTIF('Personálie dobrovolníků '!U:X,N1520)&gt;0,"ANO","")</f>
        <v/>
      </c>
      <c r="Q1520" s="15"/>
    </row>
    <row r="1521" spans="2:17" s="25" customFormat="1" x14ac:dyDescent="0.3">
      <c r="B1521" s="15" t="str">
        <f>IF(A1521="","",VLOOKUP(A1521,Tabulka3[[Číslo smlouvy   u pravidelné činnosti]:[Příjmení]],3,0))</f>
        <v/>
      </c>
      <c r="C1521" s="15" t="str">
        <f>IF(A1521="","",VLOOKUP(A1521,Tabulka3[[Číslo smlouvy   u pravidelné činnosti]:[Příjmení]],4,0))</f>
        <v/>
      </c>
      <c r="F1521" s="94"/>
      <c r="H1521" s="113"/>
      <c r="I1521" s="113"/>
      <c r="K1521" s="15"/>
      <c r="L1521" s="15"/>
      <c r="M1521" s="15">
        <f t="shared" si="69"/>
        <v>1</v>
      </c>
      <c r="N1521" s="15" t="str">
        <f t="shared" si="70"/>
        <v>-</v>
      </c>
      <c r="O1521" s="150">
        <f t="shared" si="71"/>
        <v>0</v>
      </c>
      <c r="P1521" s="15" t="str">
        <f>IF(COUNTIF('Personálie dobrovolníků '!U:X,N1521)&gt;0,"ANO","")</f>
        <v/>
      </c>
      <c r="Q1521" s="15"/>
    </row>
    <row r="1522" spans="2:17" s="25" customFormat="1" x14ac:dyDescent="0.3">
      <c r="B1522" s="15" t="str">
        <f>IF(A1522="","",VLOOKUP(A1522,Tabulka3[[Číslo smlouvy   u pravidelné činnosti]:[Příjmení]],3,0))</f>
        <v/>
      </c>
      <c r="C1522" s="15" t="str">
        <f>IF(A1522="","",VLOOKUP(A1522,Tabulka3[[Číslo smlouvy   u pravidelné činnosti]:[Příjmení]],4,0))</f>
        <v/>
      </c>
      <c r="F1522" s="94"/>
      <c r="H1522" s="113"/>
      <c r="I1522" s="113"/>
      <c r="K1522" s="15"/>
      <c r="L1522" s="15"/>
      <c r="M1522" s="15">
        <f t="shared" si="69"/>
        <v>1</v>
      </c>
      <c r="N1522" s="15" t="str">
        <f t="shared" si="70"/>
        <v>-</v>
      </c>
      <c r="O1522" s="150">
        <f t="shared" si="71"/>
        <v>0</v>
      </c>
      <c r="P1522" s="15" t="str">
        <f>IF(COUNTIF('Personálie dobrovolníků '!U:X,N1522)&gt;0,"ANO","")</f>
        <v/>
      </c>
      <c r="Q1522" s="15"/>
    </row>
    <row r="1523" spans="2:17" s="25" customFormat="1" x14ac:dyDescent="0.3">
      <c r="B1523" s="15" t="str">
        <f>IF(A1523="","",VLOOKUP(A1523,Tabulka3[[Číslo smlouvy   u pravidelné činnosti]:[Příjmení]],3,0))</f>
        <v/>
      </c>
      <c r="C1523" s="15" t="str">
        <f>IF(A1523="","",VLOOKUP(A1523,Tabulka3[[Číslo smlouvy   u pravidelné činnosti]:[Příjmení]],4,0))</f>
        <v/>
      </c>
      <c r="F1523" s="94"/>
      <c r="H1523" s="113"/>
      <c r="I1523" s="113"/>
      <c r="K1523" s="15"/>
      <c r="L1523" s="15"/>
      <c r="M1523" s="15">
        <f t="shared" si="69"/>
        <v>1</v>
      </c>
      <c r="N1523" s="15" t="str">
        <f t="shared" si="70"/>
        <v>-</v>
      </c>
      <c r="O1523" s="150">
        <f t="shared" si="71"/>
        <v>0</v>
      </c>
      <c r="P1523" s="15" t="str">
        <f>IF(COUNTIF('Personálie dobrovolníků '!U:X,N1523)&gt;0,"ANO","")</f>
        <v/>
      </c>
      <c r="Q1523" s="15"/>
    </row>
    <row r="1524" spans="2:17" s="25" customFormat="1" x14ac:dyDescent="0.3">
      <c r="B1524" s="15" t="str">
        <f>IF(A1524="","",VLOOKUP(A1524,Tabulka3[[Číslo smlouvy   u pravidelné činnosti]:[Příjmení]],3,0))</f>
        <v/>
      </c>
      <c r="C1524" s="15" t="str">
        <f>IF(A1524="","",VLOOKUP(A1524,Tabulka3[[Číslo smlouvy   u pravidelné činnosti]:[Příjmení]],4,0))</f>
        <v/>
      </c>
      <c r="F1524" s="94"/>
      <c r="H1524" s="113"/>
      <c r="I1524" s="113"/>
      <c r="K1524" s="15"/>
      <c r="L1524" s="15"/>
      <c r="M1524" s="15">
        <f t="shared" si="69"/>
        <v>1</v>
      </c>
      <c r="N1524" s="15" t="str">
        <f t="shared" si="70"/>
        <v>-</v>
      </c>
      <c r="O1524" s="150">
        <f t="shared" si="71"/>
        <v>0</v>
      </c>
      <c r="P1524" s="15" t="str">
        <f>IF(COUNTIF('Personálie dobrovolníků '!U:X,N1524)&gt;0,"ANO","")</f>
        <v/>
      </c>
      <c r="Q1524" s="15"/>
    </row>
    <row r="1525" spans="2:17" s="25" customFormat="1" x14ac:dyDescent="0.3">
      <c r="B1525" s="15" t="str">
        <f>IF(A1525="","",VLOOKUP(A1525,Tabulka3[[Číslo smlouvy   u pravidelné činnosti]:[Příjmení]],3,0))</f>
        <v/>
      </c>
      <c r="C1525" s="15" t="str">
        <f>IF(A1525="","",VLOOKUP(A1525,Tabulka3[[Číslo smlouvy   u pravidelné činnosti]:[Příjmení]],4,0))</f>
        <v/>
      </c>
      <c r="F1525" s="94"/>
      <c r="H1525" s="113"/>
      <c r="I1525" s="113"/>
      <c r="K1525" s="15"/>
      <c r="L1525" s="15"/>
      <c r="M1525" s="15">
        <f t="shared" si="69"/>
        <v>1</v>
      </c>
      <c r="N1525" s="15" t="str">
        <f t="shared" si="70"/>
        <v>-</v>
      </c>
      <c r="O1525" s="150">
        <f t="shared" si="71"/>
        <v>0</v>
      </c>
      <c r="P1525" s="15" t="str">
        <f>IF(COUNTIF('Personálie dobrovolníků '!U:X,N1525)&gt;0,"ANO","")</f>
        <v/>
      </c>
      <c r="Q1525" s="15"/>
    </row>
    <row r="1526" spans="2:17" s="25" customFormat="1" x14ac:dyDescent="0.3">
      <c r="B1526" s="15" t="str">
        <f>IF(A1526="","",VLOOKUP(A1526,Tabulka3[[Číslo smlouvy   u pravidelné činnosti]:[Příjmení]],3,0))</f>
        <v/>
      </c>
      <c r="C1526" s="15" t="str">
        <f>IF(A1526="","",VLOOKUP(A1526,Tabulka3[[Číslo smlouvy   u pravidelné činnosti]:[Příjmení]],4,0))</f>
        <v/>
      </c>
      <c r="F1526" s="94"/>
      <c r="H1526" s="113"/>
      <c r="I1526" s="113"/>
      <c r="K1526" s="15"/>
      <c r="L1526" s="15"/>
      <c r="M1526" s="15">
        <f t="shared" si="69"/>
        <v>1</v>
      </c>
      <c r="N1526" s="15" t="str">
        <f t="shared" si="70"/>
        <v>-</v>
      </c>
      <c r="O1526" s="150">
        <f t="shared" si="71"/>
        <v>0</v>
      </c>
      <c r="P1526" s="15" t="str">
        <f>IF(COUNTIF('Personálie dobrovolníků '!U:X,N1526)&gt;0,"ANO","")</f>
        <v/>
      </c>
      <c r="Q1526" s="15"/>
    </row>
    <row r="1527" spans="2:17" s="25" customFormat="1" x14ac:dyDescent="0.3">
      <c r="B1527" s="15" t="str">
        <f>IF(A1527="","",VLOOKUP(A1527,Tabulka3[[Číslo smlouvy   u pravidelné činnosti]:[Příjmení]],3,0))</f>
        <v/>
      </c>
      <c r="C1527" s="15" t="str">
        <f>IF(A1527="","",VLOOKUP(A1527,Tabulka3[[Číslo smlouvy   u pravidelné činnosti]:[Příjmení]],4,0))</f>
        <v/>
      </c>
      <c r="F1527" s="94"/>
      <c r="H1527" s="113"/>
      <c r="I1527" s="113"/>
      <c r="K1527" s="15"/>
      <c r="L1527" s="15"/>
      <c r="M1527" s="15">
        <f t="shared" si="69"/>
        <v>1</v>
      </c>
      <c r="N1527" s="15" t="str">
        <f t="shared" si="70"/>
        <v>-</v>
      </c>
      <c r="O1527" s="150">
        <f t="shared" si="71"/>
        <v>0</v>
      </c>
      <c r="P1527" s="15" t="str">
        <f>IF(COUNTIF('Personálie dobrovolníků '!U:X,N1527)&gt;0,"ANO","")</f>
        <v/>
      </c>
      <c r="Q1527" s="15"/>
    </row>
    <row r="1528" spans="2:17" s="25" customFormat="1" x14ac:dyDescent="0.3">
      <c r="B1528" s="15" t="str">
        <f>IF(A1528="","",VLOOKUP(A1528,Tabulka3[[Číslo smlouvy   u pravidelné činnosti]:[Příjmení]],3,0))</f>
        <v/>
      </c>
      <c r="C1528" s="15" t="str">
        <f>IF(A1528="","",VLOOKUP(A1528,Tabulka3[[Číslo smlouvy   u pravidelné činnosti]:[Příjmení]],4,0))</f>
        <v/>
      </c>
      <c r="F1528" s="94"/>
      <c r="H1528" s="113"/>
      <c r="I1528" s="113"/>
      <c r="K1528" s="15"/>
      <c r="L1528" s="15"/>
      <c r="M1528" s="15">
        <f t="shared" si="69"/>
        <v>1</v>
      </c>
      <c r="N1528" s="15" t="str">
        <f t="shared" si="70"/>
        <v>-</v>
      </c>
      <c r="O1528" s="150">
        <f t="shared" si="71"/>
        <v>0</v>
      </c>
      <c r="P1528" s="15" t="str">
        <f>IF(COUNTIF('Personálie dobrovolníků '!U:X,N1528)&gt;0,"ANO","")</f>
        <v/>
      </c>
      <c r="Q1528" s="15"/>
    </row>
    <row r="1529" spans="2:17" s="25" customFormat="1" x14ac:dyDescent="0.3">
      <c r="B1529" s="15" t="str">
        <f>IF(A1529="","",VLOOKUP(A1529,Tabulka3[[Číslo smlouvy   u pravidelné činnosti]:[Příjmení]],3,0))</f>
        <v/>
      </c>
      <c r="C1529" s="15" t="str">
        <f>IF(A1529="","",VLOOKUP(A1529,Tabulka3[[Číslo smlouvy   u pravidelné činnosti]:[Příjmení]],4,0))</f>
        <v/>
      </c>
      <c r="F1529" s="94"/>
      <c r="H1529" s="113"/>
      <c r="I1529" s="113"/>
      <c r="K1529" s="15"/>
      <c r="L1529" s="15"/>
      <c r="M1529" s="15">
        <f t="shared" si="69"/>
        <v>1</v>
      </c>
      <c r="N1529" s="15" t="str">
        <f t="shared" si="70"/>
        <v>-</v>
      </c>
      <c r="O1529" s="150">
        <f t="shared" si="71"/>
        <v>0</v>
      </c>
      <c r="P1529" s="15" t="str">
        <f>IF(COUNTIF('Personálie dobrovolníků '!U:X,N1529)&gt;0,"ANO","")</f>
        <v/>
      </c>
      <c r="Q1529" s="15"/>
    </row>
    <row r="1530" spans="2:17" s="25" customFormat="1" x14ac:dyDescent="0.3">
      <c r="B1530" s="15" t="str">
        <f>IF(A1530="","",VLOOKUP(A1530,Tabulka3[[Číslo smlouvy   u pravidelné činnosti]:[Příjmení]],3,0))</f>
        <v/>
      </c>
      <c r="C1530" s="15" t="str">
        <f>IF(A1530="","",VLOOKUP(A1530,Tabulka3[[Číslo smlouvy   u pravidelné činnosti]:[Příjmení]],4,0))</f>
        <v/>
      </c>
      <c r="F1530" s="94"/>
      <c r="H1530" s="113"/>
      <c r="I1530" s="113"/>
      <c r="K1530" s="15"/>
      <c r="L1530" s="15"/>
      <c r="M1530" s="15">
        <f t="shared" si="69"/>
        <v>1</v>
      </c>
      <c r="N1530" s="15" t="str">
        <f t="shared" si="70"/>
        <v>-</v>
      </c>
      <c r="O1530" s="150">
        <f t="shared" si="71"/>
        <v>0</v>
      </c>
      <c r="P1530" s="15" t="str">
        <f>IF(COUNTIF('Personálie dobrovolníků '!U:X,N1530)&gt;0,"ANO","")</f>
        <v/>
      </c>
      <c r="Q1530" s="15"/>
    </row>
    <row r="1531" spans="2:17" s="25" customFormat="1" x14ac:dyDescent="0.3">
      <c r="B1531" s="15" t="str">
        <f>IF(A1531="","",VLOOKUP(A1531,Tabulka3[[Číslo smlouvy   u pravidelné činnosti]:[Příjmení]],3,0))</f>
        <v/>
      </c>
      <c r="C1531" s="15" t="str">
        <f>IF(A1531="","",VLOOKUP(A1531,Tabulka3[[Číslo smlouvy   u pravidelné činnosti]:[Příjmení]],4,0))</f>
        <v/>
      </c>
      <c r="F1531" s="94"/>
      <c r="H1531" s="113"/>
      <c r="I1531" s="113"/>
      <c r="K1531" s="15"/>
      <c r="L1531" s="15"/>
      <c r="M1531" s="15">
        <f t="shared" si="69"/>
        <v>1</v>
      </c>
      <c r="N1531" s="15" t="str">
        <f t="shared" si="70"/>
        <v>-</v>
      </c>
      <c r="O1531" s="150">
        <f t="shared" si="71"/>
        <v>0</v>
      </c>
      <c r="P1531" s="15" t="str">
        <f>IF(COUNTIF('Personálie dobrovolníků '!U:X,N1531)&gt;0,"ANO","")</f>
        <v/>
      </c>
      <c r="Q1531" s="15"/>
    </row>
    <row r="1532" spans="2:17" s="25" customFormat="1" x14ac:dyDescent="0.3">
      <c r="B1532" s="15" t="str">
        <f>IF(A1532="","",VLOOKUP(A1532,Tabulka3[[Číslo smlouvy   u pravidelné činnosti]:[Příjmení]],3,0))</f>
        <v/>
      </c>
      <c r="C1532" s="15" t="str">
        <f>IF(A1532="","",VLOOKUP(A1532,Tabulka3[[Číslo smlouvy   u pravidelné činnosti]:[Příjmení]],4,0))</f>
        <v/>
      </c>
      <c r="F1532" s="94"/>
      <c r="H1532" s="113"/>
      <c r="I1532" s="113"/>
      <c r="K1532" s="15"/>
      <c r="L1532" s="15"/>
      <c r="M1532" s="15">
        <f t="shared" si="69"/>
        <v>1</v>
      </c>
      <c r="N1532" s="15" t="str">
        <f t="shared" si="70"/>
        <v>-</v>
      </c>
      <c r="O1532" s="150">
        <f t="shared" si="71"/>
        <v>0</v>
      </c>
      <c r="P1532" s="15" t="str">
        <f>IF(COUNTIF('Personálie dobrovolníků '!U:X,N1532)&gt;0,"ANO","")</f>
        <v/>
      </c>
      <c r="Q1532" s="15"/>
    </row>
    <row r="1533" spans="2:17" s="25" customFormat="1" x14ac:dyDescent="0.3">
      <c r="B1533" s="15" t="str">
        <f>IF(A1533="","",VLOOKUP(A1533,Tabulka3[[Číslo smlouvy   u pravidelné činnosti]:[Příjmení]],3,0))</f>
        <v/>
      </c>
      <c r="C1533" s="15" t="str">
        <f>IF(A1533="","",VLOOKUP(A1533,Tabulka3[[Číslo smlouvy   u pravidelné činnosti]:[Příjmení]],4,0))</f>
        <v/>
      </c>
      <c r="F1533" s="94"/>
      <c r="H1533" s="113"/>
      <c r="I1533" s="113"/>
      <c r="K1533" s="15"/>
      <c r="L1533" s="15"/>
      <c r="M1533" s="15">
        <f t="shared" si="69"/>
        <v>1</v>
      </c>
      <c r="N1533" s="15" t="str">
        <f t="shared" si="70"/>
        <v>-</v>
      </c>
      <c r="O1533" s="150">
        <f t="shared" si="71"/>
        <v>0</v>
      </c>
      <c r="P1533" s="15" t="str">
        <f>IF(COUNTIF('Personálie dobrovolníků '!U:X,N1533)&gt;0,"ANO","")</f>
        <v/>
      </c>
      <c r="Q1533" s="15"/>
    </row>
    <row r="1534" spans="2:17" s="25" customFormat="1" x14ac:dyDescent="0.3">
      <c r="B1534" s="15" t="str">
        <f>IF(A1534="","",VLOOKUP(A1534,Tabulka3[[Číslo smlouvy   u pravidelné činnosti]:[Příjmení]],3,0))</f>
        <v/>
      </c>
      <c r="C1534" s="15" t="str">
        <f>IF(A1534="","",VLOOKUP(A1534,Tabulka3[[Číslo smlouvy   u pravidelné činnosti]:[Příjmení]],4,0))</f>
        <v/>
      </c>
      <c r="F1534" s="94"/>
      <c r="H1534" s="113"/>
      <c r="I1534" s="113"/>
      <c r="K1534" s="15"/>
      <c r="L1534" s="15"/>
      <c r="M1534" s="15">
        <f t="shared" si="69"/>
        <v>1</v>
      </c>
      <c r="N1534" s="15" t="str">
        <f t="shared" si="70"/>
        <v>-</v>
      </c>
      <c r="O1534" s="150">
        <f t="shared" si="71"/>
        <v>0</v>
      </c>
      <c r="P1534" s="15" t="str">
        <f>IF(COUNTIF('Personálie dobrovolníků '!U:X,N1534)&gt;0,"ANO","")</f>
        <v/>
      </c>
      <c r="Q1534" s="15"/>
    </row>
    <row r="1535" spans="2:17" s="25" customFormat="1" x14ac:dyDescent="0.3">
      <c r="B1535" s="15" t="str">
        <f>IF(A1535="","",VLOOKUP(A1535,Tabulka3[[Číslo smlouvy   u pravidelné činnosti]:[Příjmení]],3,0))</f>
        <v/>
      </c>
      <c r="C1535" s="15" t="str">
        <f>IF(A1535="","",VLOOKUP(A1535,Tabulka3[[Číslo smlouvy   u pravidelné činnosti]:[Příjmení]],4,0))</f>
        <v/>
      </c>
      <c r="F1535" s="94"/>
      <c r="H1535" s="113"/>
      <c r="I1535" s="113"/>
      <c r="K1535" s="15"/>
      <c r="L1535" s="15"/>
      <c r="M1535" s="15">
        <f t="shared" si="69"/>
        <v>1</v>
      </c>
      <c r="N1535" s="15" t="str">
        <f t="shared" si="70"/>
        <v>-</v>
      </c>
      <c r="O1535" s="150">
        <f t="shared" si="71"/>
        <v>0</v>
      </c>
      <c r="P1535" s="15" t="str">
        <f>IF(COUNTIF('Personálie dobrovolníků '!U:X,N1535)&gt;0,"ANO","")</f>
        <v/>
      </c>
      <c r="Q1535" s="15"/>
    </row>
    <row r="1536" spans="2:17" s="25" customFormat="1" x14ac:dyDescent="0.3">
      <c r="B1536" s="15" t="str">
        <f>IF(A1536="","",VLOOKUP(A1536,Tabulka3[[Číslo smlouvy   u pravidelné činnosti]:[Příjmení]],3,0))</f>
        <v/>
      </c>
      <c r="C1536" s="15" t="str">
        <f>IF(A1536="","",VLOOKUP(A1536,Tabulka3[[Číslo smlouvy   u pravidelné činnosti]:[Příjmení]],4,0))</f>
        <v/>
      </c>
      <c r="F1536" s="94"/>
      <c r="H1536" s="113"/>
      <c r="I1536" s="113"/>
      <c r="K1536" s="15"/>
      <c r="L1536" s="15"/>
      <c r="M1536" s="15">
        <f t="shared" si="69"/>
        <v>1</v>
      </c>
      <c r="N1536" s="15" t="str">
        <f t="shared" si="70"/>
        <v>-</v>
      </c>
      <c r="O1536" s="150">
        <f t="shared" si="71"/>
        <v>0</v>
      </c>
      <c r="P1536" s="15" t="str">
        <f>IF(COUNTIF('Personálie dobrovolníků '!U:X,N1536)&gt;0,"ANO","")</f>
        <v/>
      </c>
      <c r="Q1536" s="15"/>
    </row>
    <row r="1537" spans="2:17" s="25" customFormat="1" x14ac:dyDescent="0.3">
      <c r="B1537" s="15" t="str">
        <f>IF(A1537="","",VLOOKUP(A1537,Tabulka3[[Číslo smlouvy   u pravidelné činnosti]:[Příjmení]],3,0))</f>
        <v/>
      </c>
      <c r="C1537" s="15" t="str">
        <f>IF(A1537="","",VLOOKUP(A1537,Tabulka3[[Číslo smlouvy   u pravidelné činnosti]:[Příjmení]],4,0))</f>
        <v/>
      </c>
      <c r="F1537" s="94"/>
      <c r="H1537" s="113"/>
      <c r="I1537" s="113"/>
      <c r="K1537" s="15"/>
      <c r="L1537" s="15"/>
      <c r="M1537" s="15">
        <f t="shared" si="69"/>
        <v>1</v>
      </c>
      <c r="N1537" s="15" t="str">
        <f t="shared" si="70"/>
        <v>-</v>
      </c>
      <c r="O1537" s="150">
        <f t="shared" si="71"/>
        <v>0</v>
      </c>
      <c r="P1537" s="15" t="str">
        <f>IF(COUNTIF('Personálie dobrovolníků '!U:X,N1537)&gt;0,"ANO","")</f>
        <v/>
      </c>
      <c r="Q1537" s="15"/>
    </row>
    <row r="1538" spans="2:17" s="25" customFormat="1" x14ac:dyDescent="0.3">
      <c r="B1538" s="15" t="str">
        <f>IF(A1538="","",VLOOKUP(A1538,Tabulka3[[Číslo smlouvy   u pravidelné činnosti]:[Příjmení]],3,0))</f>
        <v/>
      </c>
      <c r="C1538" s="15" t="str">
        <f>IF(A1538="","",VLOOKUP(A1538,Tabulka3[[Číslo smlouvy   u pravidelné činnosti]:[Příjmení]],4,0))</f>
        <v/>
      </c>
      <c r="F1538" s="94"/>
      <c r="H1538" s="113"/>
      <c r="I1538" s="113"/>
      <c r="K1538" s="15"/>
      <c r="L1538" s="15"/>
      <c r="M1538" s="15">
        <f t="shared" si="69"/>
        <v>1</v>
      </c>
      <c r="N1538" s="15" t="str">
        <f t="shared" si="70"/>
        <v>-</v>
      </c>
      <c r="O1538" s="150">
        <f t="shared" si="71"/>
        <v>0</v>
      </c>
      <c r="P1538" s="15" t="str">
        <f>IF(COUNTIF('Personálie dobrovolníků '!U:X,N1538)&gt;0,"ANO","")</f>
        <v/>
      </c>
      <c r="Q1538" s="15"/>
    </row>
    <row r="1539" spans="2:17" s="25" customFormat="1" x14ac:dyDescent="0.3">
      <c r="B1539" s="15" t="str">
        <f>IF(A1539="","",VLOOKUP(A1539,Tabulka3[[Číslo smlouvy   u pravidelné činnosti]:[Příjmení]],3,0))</f>
        <v/>
      </c>
      <c r="C1539" s="15" t="str">
        <f>IF(A1539="","",VLOOKUP(A1539,Tabulka3[[Číslo smlouvy   u pravidelné činnosti]:[Příjmení]],4,0))</f>
        <v/>
      </c>
      <c r="F1539" s="94"/>
      <c r="H1539" s="113"/>
      <c r="I1539" s="113"/>
      <c r="K1539" s="15"/>
      <c r="L1539" s="15"/>
      <c r="M1539" s="15">
        <f t="shared" si="69"/>
        <v>1</v>
      </c>
      <c r="N1539" s="15" t="str">
        <f t="shared" si="70"/>
        <v>-</v>
      </c>
      <c r="O1539" s="150">
        <f t="shared" si="71"/>
        <v>0</v>
      </c>
      <c r="P1539" s="15" t="str">
        <f>IF(COUNTIF('Personálie dobrovolníků '!U:X,N1539)&gt;0,"ANO","")</f>
        <v/>
      </c>
      <c r="Q1539" s="15"/>
    </row>
    <row r="1540" spans="2:17" s="25" customFormat="1" x14ac:dyDescent="0.3">
      <c r="B1540" s="15" t="str">
        <f>IF(A1540="","",VLOOKUP(A1540,Tabulka3[[Číslo smlouvy   u pravidelné činnosti]:[Příjmení]],3,0))</f>
        <v/>
      </c>
      <c r="C1540" s="15" t="str">
        <f>IF(A1540="","",VLOOKUP(A1540,Tabulka3[[Číslo smlouvy   u pravidelné činnosti]:[Příjmení]],4,0))</f>
        <v/>
      </c>
      <c r="F1540" s="94"/>
      <c r="H1540" s="113"/>
      <c r="I1540" s="113"/>
      <c r="K1540" s="15"/>
      <c r="L1540" s="15"/>
      <c r="M1540" s="15">
        <f t="shared" ref="M1540:M1603" si="72">IF(OR(
   AND($H1540=$K$12, $I1540=$L$4),
   AND($H1540=$K$12, $I1540=$L$5),
   AND($H1540=$K$12, $I1540=$L$6),
   AND($H1540=$K$12, $I1540=$L$7),
   AND($H1540=$K$11, $I1540=$L$4),
   AND($H1540=$K$11, $I1540=$L$5),
   AND($H1540=$K$11, $I1540=$L$6),
   AND($H1540=$K$11, $I1540=$L$7),
   AND($H1540=$K$5, $I1540=$L$5),
   AND($H1540=$K$6, $I1540=$L$4),
   AND($H1540=$K$6, $I1540=$L$5),
   AND($H1540=$K$6, $I1540=$L$7),
   AND($H1540=$K$4, $I1540=$L$6),
), 0, 1)</f>
        <v>1</v>
      </c>
      <c r="N1540" s="15" t="str">
        <f t="shared" ref="N1540:N1603" si="73">A1540 &amp; "-" &amp; J1540</f>
        <v>-</v>
      </c>
      <c r="O1540" s="150">
        <f t="shared" ref="O1540:O1603" si="74">IF(AND(M1540&lt;&gt;0, P1540="ANO"), 1, 0)</f>
        <v>0</v>
      </c>
      <c r="P1540" s="15" t="str">
        <f>IF(COUNTIF('Personálie dobrovolníků '!U:X,N1540)&gt;0,"ANO","")</f>
        <v/>
      </c>
      <c r="Q1540" s="15"/>
    </row>
    <row r="1541" spans="2:17" s="25" customFormat="1" x14ac:dyDescent="0.3">
      <c r="B1541" s="15" t="str">
        <f>IF(A1541="","",VLOOKUP(A1541,Tabulka3[[Číslo smlouvy   u pravidelné činnosti]:[Příjmení]],3,0))</f>
        <v/>
      </c>
      <c r="C1541" s="15" t="str">
        <f>IF(A1541="","",VLOOKUP(A1541,Tabulka3[[Číslo smlouvy   u pravidelné činnosti]:[Příjmení]],4,0))</f>
        <v/>
      </c>
      <c r="F1541" s="94"/>
      <c r="H1541" s="113"/>
      <c r="I1541" s="113"/>
      <c r="K1541" s="15"/>
      <c r="L1541" s="15"/>
      <c r="M1541" s="15">
        <f t="shared" si="72"/>
        <v>1</v>
      </c>
      <c r="N1541" s="15" t="str">
        <f t="shared" si="73"/>
        <v>-</v>
      </c>
      <c r="O1541" s="150">
        <f t="shared" si="74"/>
        <v>0</v>
      </c>
      <c r="P1541" s="15" t="str">
        <f>IF(COUNTIF('Personálie dobrovolníků '!U:X,N1541)&gt;0,"ANO","")</f>
        <v/>
      </c>
      <c r="Q1541" s="15"/>
    </row>
    <row r="1542" spans="2:17" s="25" customFormat="1" x14ac:dyDescent="0.3">
      <c r="B1542" s="15" t="str">
        <f>IF(A1542="","",VLOOKUP(A1542,Tabulka3[[Číslo smlouvy   u pravidelné činnosti]:[Příjmení]],3,0))</f>
        <v/>
      </c>
      <c r="C1542" s="15" t="str">
        <f>IF(A1542="","",VLOOKUP(A1542,Tabulka3[[Číslo smlouvy   u pravidelné činnosti]:[Příjmení]],4,0))</f>
        <v/>
      </c>
      <c r="F1542" s="94"/>
      <c r="H1542" s="113"/>
      <c r="I1542" s="113"/>
      <c r="K1542" s="15"/>
      <c r="L1542" s="15"/>
      <c r="M1542" s="15">
        <f t="shared" si="72"/>
        <v>1</v>
      </c>
      <c r="N1542" s="15" t="str">
        <f t="shared" si="73"/>
        <v>-</v>
      </c>
      <c r="O1542" s="150">
        <f t="shared" si="74"/>
        <v>0</v>
      </c>
      <c r="P1542" s="15" t="str">
        <f>IF(COUNTIF('Personálie dobrovolníků '!U:X,N1542)&gt;0,"ANO","")</f>
        <v/>
      </c>
      <c r="Q1542" s="15"/>
    </row>
    <row r="1543" spans="2:17" s="25" customFormat="1" x14ac:dyDescent="0.3">
      <c r="B1543" s="15" t="str">
        <f>IF(A1543="","",VLOOKUP(A1543,Tabulka3[[Číslo smlouvy   u pravidelné činnosti]:[Příjmení]],3,0))</f>
        <v/>
      </c>
      <c r="C1543" s="15" t="str">
        <f>IF(A1543="","",VLOOKUP(A1543,Tabulka3[[Číslo smlouvy   u pravidelné činnosti]:[Příjmení]],4,0))</f>
        <v/>
      </c>
      <c r="F1543" s="94"/>
      <c r="H1543" s="113"/>
      <c r="I1543" s="113"/>
      <c r="K1543" s="15"/>
      <c r="L1543" s="15"/>
      <c r="M1543" s="15">
        <f t="shared" si="72"/>
        <v>1</v>
      </c>
      <c r="N1543" s="15" t="str">
        <f t="shared" si="73"/>
        <v>-</v>
      </c>
      <c r="O1543" s="150">
        <f t="shared" si="74"/>
        <v>0</v>
      </c>
      <c r="P1543" s="15" t="str">
        <f>IF(COUNTIF('Personálie dobrovolníků '!U:X,N1543)&gt;0,"ANO","")</f>
        <v/>
      </c>
      <c r="Q1543" s="15"/>
    </row>
    <row r="1544" spans="2:17" s="25" customFormat="1" x14ac:dyDescent="0.3">
      <c r="B1544" s="15" t="str">
        <f>IF(A1544="","",VLOOKUP(A1544,Tabulka3[[Číslo smlouvy   u pravidelné činnosti]:[Příjmení]],3,0))</f>
        <v/>
      </c>
      <c r="C1544" s="15" t="str">
        <f>IF(A1544="","",VLOOKUP(A1544,Tabulka3[[Číslo smlouvy   u pravidelné činnosti]:[Příjmení]],4,0))</f>
        <v/>
      </c>
      <c r="F1544" s="94"/>
      <c r="H1544" s="113"/>
      <c r="I1544" s="113"/>
      <c r="K1544" s="15"/>
      <c r="L1544" s="15"/>
      <c r="M1544" s="15">
        <f t="shared" si="72"/>
        <v>1</v>
      </c>
      <c r="N1544" s="15" t="str">
        <f t="shared" si="73"/>
        <v>-</v>
      </c>
      <c r="O1544" s="150">
        <f t="shared" si="74"/>
        <v>0</v>
      </c>
      <c r="P1544" s="15" t="str">
        <f>IF(COUNTIF('Personálie dobrovolníků '!U:X,N1544)&gt;0,"ANO","")</f>
        <v/>
      </c>
      <c r="Q1544" s="15"/>
    </row>
    <row r="1545" spans="2:17" s="25" customFormat="1" x14ac:dyDescent="0.3">
      <c r="B1545" s="15" t="str">
        <f>IF(A1545="","",VLOOKUP(A1545,Tabulka3[[Číslo smlouvy   u pravidelné činnosti]:[Příjmení]],3,0))</f>
        <v/>
      </c>
      <c r="C1545" s="15" t="str">
        <f>IF(A1545="","",VLOOKUP(A1545,Tabulka3[[Číslo smlouvy   u pravidelné činnosti]:[Příjmení]],4,0))</f>
        <v/>
      </c>
      <c r="F1545" s="94"/>
      <c r="H1545" s="113"/>
      <c r="I1545" s="113"/>
      <c r="K1545" s="15"/>
      <c r="L1545" s="15"/>
      <c r="M1545" s="15">
        <f t="shared" si="72"/>
        <v>1</v>
      </c>
      <c r="N1545" s="15" t="str">
        <f t="shared" si="73"/>
        <v>-</v>
      </c>
      <c r="O1545" s="150">
        <f t="shared" si="74"/>
        <v>0</v>
      </c>
      <c r="P1545" s="15" t="str">
        <f>IF(COUNTIF('Personálie dobrovolníků '!U:X,N1545)&gt;0,"ANO","")</f>
        <v/>
      </c>
      <c r="Q1545" s="15"/>
    </row>
    <row r="1546" spans="2:17" s="25" customFormat="1" x14ac:dyDescent="0.3">
      <c r="B1546" s="15" t="str">
        <f>IF(A1546="","",VLOOKUP(A1546,Tabulka3[[Číslo smlouvy   u pravidelné činnosti]:[Příjmení]],3,0))</f>
        <v/>
      </c>
      <c r="C1546" s="15" t="str">
        <f>IF(A1546="","",VLOOKUP(A1546,Tabulka3[[Číslo smlouvy   u pravidelné činnosti]:[Příjmení]],4,0))</f>
        <v/>
      </c>
      <c r="F1546" s="94"/>
      <c r="H1546" s="113"/>
      <c r="I1546" s="113"/>
      <c r="K1546" s="15"/>
      <c r="L1546" s="15"/>
      <c r="M1546" s="15">
        <f t="shared" si="72"/>
        <v>1</v>
      </c>
      <c r="N1546" s="15" t="str">
        <f t="shared" si="73"/>
        <v>-</v>
      </c>
      <c r="O1546" s="150">
        <f t="shared" si="74"/>
        <v>0</v>
      </c>
      <c r="P1546" s="15" t="str">
        <f>IF(COUNTIF('Personálie dobrovolníků '!U:X,N1546)&gt;0,"ANO","")</f>
        <v/>
      </c>
      <c r="Q1546" s="15"/>
    </row>
    <row r="1547" spans="2:17" s="25" customFormat="1" x14ac:dyDescent="0.3">
      <c r="B1547" s="15" t="str">
        <f>IF(A1547="","",VLOOKUP(A1547,Tabulka3[[Číslo smlouvy   u pravidelné činnosti]:[Příjmení]],3,0))</f>
        <v/>
      </c>
      <c r="C1547" s="15" t="str">
        <f>IF(A1547="","",VLOOKUP(A1547,Tabulka3[[Číslo smlouvy   u pravidelné činnosti]:[Příjmení]],4,0))</f>
        <v/>
      </c>
      <c r="F1547" s="94"/>
      <c r="H1547" s="113"/>
      <c r="I1547" s="113"/>
      <c r="K1547" s="15"/>
      <c r="L1547" s="15"/>
      <c r="M1547" s="15">
        <f t="shared" si="72"/>
        <v>1</v>
      </c>
      <c r="N1547" s="15" t="str">
        <f t="shared" si="73"/>
        <v>-</v>
      </c>
      <c r="O1547" s="150">
        <f t="shared" si="74"/>
        <v>0</v>
      </c>
      <c r="P1547" s="15" t="str">
        <f>IF(COUNTIF('Personálie dobrovolníků '!U:X,N1547)&gt;0,"ANO","")</f>
        <v/>
      </c>
      <c r="Q1547" s="15"/>
    </row>
    <row r="1548" spans="2:17" s="25" customFormat="1" x14ac:dyDescent="0.3">
      <c r="B1548" s="15" t="str">
        <f>IF(A1548="","",VLOOKUP(A1548,Tabulka3[[Číslo smlouvy   u pravidelné činnosti]:[Příjmení]],3,0))</f>
        <v/>
      </c>
      <c r="C1548" s="15" t="str">
        <f>IF(A1548="","",VLOOKUP(A1548,Tabulka3[[Číslo smlouvy   u pravidelné činnosti]:[Příjmení]],4,0))</f>
        <v/>
      </c>
      <c r="F1548" s="94"/>
      <c r="H1548" s="113"/>
      <c r="I1548" s="113"/>
      <c r="K1548" s="15"/>
      <c r="L1548" s="15"/>
      <c r="M1548" s="15">
        <f t="shared" si="72"/>
        <v>1</v>
      </c>
      <c r="N1548" s="15" t="str">
        <f t="shared" si="73"/>
        <v>-</v>
      </c>
      <c r="O1548" s="150">
        <f t="shared" si="74"/>
        <v>0</v>
      </c>
      <c r="P1548" s="15" t="str">
        <f>IF(COUNTIF('Personálie dobrovolníků '!U:X,N1548)&gt;0,"ANO","")</f>
        <v/>
      </c>
      <c r="Q1548" s="15"/>
    </row>
    <row r="1549" spans="2:17" s="25" customFormat="1" x14ac:dyDescent="0.3">
      <c r="B1549" s="15" t="str">
        <f>IF(A1549="","",VLOOKUP(A1549,Tabulka3[[Číslo smlouvy   u pravidelné činnosti]:[Příjmení]],3,0))</f>
        <v/>
      </c>
      <c r="C1549" s="15" t="str">
        <f>IF(A1549="","",VLOOKUP(A1549,Tabulka3[[Číslo smlouvy   u pravidelné činnosti]:[Příjmení]],4,0))</f>
        <v/>
      </c>
      <c r="F1549" s="94"/>
      <c r="H1549" s="113"/>
      <c r="I1549" s="113"/>
      <c r="K1549" s="15"/>
      <c r="L1549" s="15"/>
      <c r="M1549" s="15">
        <f t="shared" si="72"/>
        <v>1</v>
      </c>
      <c r="N1549" s="15" t="str">
        <f t="shared" si="73"/>
        <v>-</v>
      </c>
      <c r="O1549" s="150">
        <f t="shared" si="74"/>
        <v>0</v>
      </c>
      <c r="P1549" s="15" t="str">
        <f>IF(COUNTIF('Personálie dobrovolníků '!U:X,N1549)&gt;0,"ANO","")</f>
        <v/>
      </c>
      <c r="Q1549" s="15"/>
    </row>
    <row r="1550" spans="2:17" s="25" customFormat="1" x14ac:dyDescent="0.3">
      <c r="B1550" s="15" t="str">
        <f>IF(A1550="","",VLOOKUP(A1550,Tabulka3[[Číslo smlouvy   u pravidelné činnosti]:[Příjmení]],3,0))</f>
        <v/>
      </c>
      <c r="C1550" s="15" t="str">
        <f>IF(A1550="","",VLOOKUP(A1550,Tabulka3[[Číslo smlouvy   u pravidelné činnosti]:[Příjmení]],4,0))</f>
        <v/>
      </c>
      <c r="F1550" s="94"/>
      <c r="H1550" s="113"/>
      <c r="I1550" s="113"/>
      <c r="K1550" s="15"/>
      <c r="L1550" s="15"/>
      <c r="M1550" s="15">
        <f t="shared" si="72"/>
        <v>1</v>
      </c>
      <c r="N1550" s="15" t="str">
        <f t="shared" si="73"/>
        <v>-</v>
      </c>
      <c r="O1550" s="150">
        <f t="shared" si="74"/>
        <v>0</v>
      </c>
      <c r="P1550" s="15" t="str">
        <f>IF(COUNTIF('Personálie dobrovolníků '!U:X,N1550)&gt;0,"ANO","")</f>
        <v/>
      </c>
      <c r="Q1550" s="15"/>
    </row>
    <row r="1551" spans="2:17" s="25" customFormat="1" x14ac:dyDescent="0.3">
      <c r="B1551" s="15" t="str">
        <f>IF(A1551="","",VLOOKUP(A1551,Tabulka3[[Číslo smlouvy   u pravidelné činnosti]:[Příjmení]],3,0))</f>
        <v/>
      </c>
      <c r="C1551" s="15" t="str">
        <f>IF(A1551="","",VLOOKUP(A1551,Tabulka3[[Číslo smlouvy   u pravidelné činnosti]:[Příjmení]],4,0))</f>
        <v/>
      </c>
      <c r="F1551" s="94"/>
      <c r="H1551" s="113"/>
      <c r="I1551" s="113"/>
      <c r="K1551" s="15"/>
      <c r="L1551" s="15"/>
      <c r="M1551" s="15">
        <f t="shared" si="72"/>
        <v>1</v>
      </c>
      <c r="N1551" s="15" t="str">
        <f t="shared" si="73"/>
        <v>-</v>
      </c>
      <c r="O1551" s="150">
        <f t="shared" si="74"/>
        <v>0</v>
      </c>
      <c r="P1551" s="15" t="str">
        <f>IF(COUNTIF('Personálie dobrovolníků '!U:X,N1551)&gt;0,"ANO","")</f>
        <v/>
      </c>
      <c r="Q1551" s="15"/>
    </row>
    <row r="1552" spans="2:17" s="25" customFormat="1" x14ac:dyDescent="0.3">
      <c r="B1552" s="15" t="str">
        <f>IF(A1552="","",VLOOKUP(A1552,Tabulka3[[Číslo smlouvy   u pravidelné činnosti]:[Příjmení]],3,0))</f>
        <v/>
      </c>
      <c r="C1552" s="15" t="str">
        <f>IF(A1552="","",VLOOKUP(A1552,Tabulka3[[Číslo smlouvy   u pravidelné činnosti]:[Příjmení]],4,0))</f>
        <v/>
      </c>
      <c r="F1552" s="94"/>
      <c r="H1552" s="113"/>
      <c r="I1552" s="113"/>
      <c r="K1552" s="15"/>
      <c r="L1552" s="15"/>
      <c r="M1552" s="15">
        <f t="shared" si="72"/>
        <v>1</v>
      </c>
      <c r="N1552" s="15" t="str">
        <f t="shared" si="73"/>
        <v>-</v>
      </c>
      <c r="O1552" s="150">
        <f t="shared" si="74"/>
        <v>0</v>
      </c>
      <c r="P1552" s="15" t="str">
        <f>IF(COUNTIF('Personálie dobrovolníků '!U:X,N1552)&gt;0,"ANO","")</f>
        <v/>
      </c>
      <c r="Q1552" s="15"/>
    </row>
    <row r="1553" spans="2:17" s="25" customFormat="1" x14ac:dyDescent="0.3">
      <c r="B1553" s="15" t="str">
        <f>IF(A1553="","",VLOOKUP(A1553,Tabulka3[[Číslo smlouvy   u pravidelné činnosti]:[Příjmení]],3,0))</f>
        <v/>
      </c>
      <c r="C1553" s="15" t="str">
        <f>IF(A1553="","",VLOOKUP(A1553,Tabulka3[[Číslo smlouvy   u pravidelné činnosti]:[Příjmení]],4,0))</f>
        <v/>
      </c>
      <c r="F1553" s="94"/>
      <c r="H1553" s="113"/>
      <c r="I1553" s="113"/>
      <c r="K1553" s="15"/>
      <c r="L1553" s="15"/>
      <c r="M1553" s="15">
        <f t="shared" si="72"/>
        <v>1</v>
      </c>
      <c r="N1553" s="15" t="str">
        <f t="shared" si="73"/>
        <v>-</v>
      </c>
      <c r="O1553" s="150">
        <f t="shared" si="74"/>
        <v>0</v>
      </c>
      <c r="P1553" s="15" t="str">
        <f>IF(COUNTIF('Personálie dobrovolníků '!U:X,N1553)&gt;0,"ANO","")</f>
        <v/>
      </c>
      <c r="Q1553" s="15"/>
    </row>
    <row r="1554" spans="2:17" s="25" customFormat="1" x14ac:dyDescent="0.3">
      <c r="B1554" s="15" t="str">
        <f>IF(A1554="","",VLOOKUP(A1554,Tabulka3[[Číslo smlouvy   u pravidelné činnosti]:[Příjmení]],3,0))</f>
        <v/>
      </c>
      <c r="C1554" s="15" t="str">
        <f>IF(A1554="","",VLOOKUP(A1554,Tabulka3[[Číslo smlouvy   u pravidelné činnosti]:[Příjmení]],4,0))</f>
        <v/>
      </c>
      <c r="F1554" s="94"/>
      <c r="H1554" s="113"/>
      <c r="I1554" s="113"/>
      <c r="K1554" s="15"/>
      <c r="L1554" s="15"/>
      <c r="M1554" s="15">
        <f t="shared" si="72"/>
        <v>1</v>
      </c>
      <c r="N1554" s="15" t="str">
        <f t="shared" si="73"/>
        <v>-</v>
      </c>
      <c r="O1554" s="150">
        <f t="shared" si="74"/>
        <v>0</v>
      </c>
      <c r="P1554" s="15" t="str">
        <f>IF(COUNTIF('Personálie dobrovolníků '!U:X,N1554)&gt;0,"ANO","")</f>
        <v/>
      </c>
      <c r="Q1554" s="15"/>
    </row>
    <row r="1555" spans="2:17" s="25" customFormat="1" x14ac:dyDescent="0.3">
      <c r="B1555" s="15" t="str">
        <f>IF(A1555="","",VLOOKUP(A1555,Tabulka3[[Číslo smlouvy   u pravidelné činnosti]:[Příjmení]],3,0))</f>
        <v/>
      </c>
      <c r="C1555" s="15" t="str">
        <f>IF(A1555="","",VLOOKUP(A1555,Tabulka3[[Číslo smlouvy   u pravidelné činnosti]:[Příjmení]],4,0))</f>
        <v/>
      </c>
      <c r="F1555" s="94"/>
      <c r="H1555" s="113"/>
      <c r="I1555" s="113"/>
      <c r="K1555" s="15"/>
      <c r="L1555" s="15"/>
      <c r="M1555" s="15">
        <f t="shared" si="72"/>
        <v>1</v>
      </c>
      <c r="N1555" s="15" t="str">
        <f t="shared" si="73"/>
        <v>-</v>
      </c>
      <c r="O1555" s="150">
        <f t="shared" si="74"/>
        <v>0</v>
      </c>
      <c r="P1555" s="15" t="str">
        <f>IF(COUNTIF('Personálie dobrovolníků '!U:X,N1555)&gt;0,"ANO","")</f>
        <v/>
      </c>
      <c r="Q1555" s="15"/>
    </row>
    <row r="1556" spans="2:17" s="25" customFormat="1" x14ac:dyDescent="0.3">
      <c r="B1556" s="15" t="str">
        <f>IF(A1556="","",VLOOKUP(A1556,Tabulka3[[Číslo smlouvy   u pravidelné činnosti]:[Příjmení]],3,0))</f>
        <v/>
      </c>
      <c r="C1556" s="15" t="str">
        <f>IF(A1556="","",VLOOKUP(A1556,Tabulka3[[Číslo smlouvy   u pravidelné činnosti]:[Příjmení]],4,0))</f>
        <v/>
      </c>
      <c r="F1556" s="94"/>
      <c r="H1556" s="113"/>
      <c r="I1556" s="113"/>
      <c r="K1556" s="15"/>
      <c r="L1556" s="15"/>
      <c r="M1556" s="15">
        <f t="shared" si="72"/>
        <v>1</v>
      </c>
      <c r="N1556" s="15" t="str">
        <f t="shared" si="73"/>
        <v>-</v>
      </c>
      <c r="O1556" s="150">
        <f t="shared" si="74"/>
        <v>0</v>
      </c>
      <c r="P1556" s="15" t="str">
        <f>IF(COUNTIF('Personálie dobrovolníků '!U:X,N1556)&gt;0,"ANO","")</f>
        <v/>
      </c>
      <c r="Q1556" s="15"/>
    </row>
    <row r="1557" spans="2:17" s="25" customFormat="1" x14ac:dyDescent="0.3">
      <c r="B1557" s="15" t="str">
        <f>IF(A1557="","",VLOOKUP(A1557,Tabulka3[[Číslo smlouvy   u pravidelné činnosti]:[Příjmení]],3,0))</f>
        <v/>
      </c>
      <c r="C1557" s="15" t="str">
        <f>IF(A1557="","",VLOOKUP(A1557,Tabulka3[[Číslo smlouvy   u pravidelné činnosti]:[Příjmení]],4,0))</f>
        <v/>
      </c>
      <c r="F1557" s="94"/>
      <c r="H1557" s="113"/>
      <c r="I1557" s="113"/>
      <c r="K1557" s="15"/>
      <c r="L1557" s="15"/>
      <c r="M1557" s="15">
        <f t="shared" si="72"/>
        <v>1</v>
      </c>
      <c r="N1557" s="15" t="str">
        <f t="shared" si="73"/>
        <v>-</v>
      </c>
      <c r="O1557" s="150">
        <f t="shared" si="74"/>
        <v>0</v>
      </c>
      <c r="P1557" s="15" t="str">
        <f>IF(COUNTIF('Personálie dobrovolníků '!U:X,N1557)&gt;0,"ANO","")</f>
        <v/>
      </c>
      <c r="Q1557" s="15"/>
    </row>
    <row r="1558" spans="2:17" s="25" customFormat="1" x14ac:dyDescent="0.3">
      <c r="B1558" s="15" t="str">
        <f>IF(A1558="","",VLOOKUP(A1558,Tabulka3[[Číslo smlouvy   u pravidelné činnosti]:[Příjmení]],3,0))</f>
        <v/>
      </c>
      <c r="C1558" s="15" t="str">
        <f>IF(A1558="","",VLOOKUP(A1558,Tabulka3[[Číslo smlouvy   u pravidelné činnosti]:[Příjmení]],4,0))</f>
        <v/>
      </c>
      <c r="F1558" s="94"/>
      <c r="H1558" s="113"/>
      <c r="I1558" s="113"/>
      <c r="K1558" s="15"/>
      <c r="L1558" s="15"/>
      <c r="M1558" s="15">
        <f t="shared" si="72"/>
        <v>1</v>
      </c>
      <c r="N1558" s="15" t="str">
        <f t="shared" si="73"/>
        <v>-</v>
      </c>
      <c r="O1558" s="150">
        <f t="shared" si="74"/>
        <v>0</v>
      </c>
      <c r="P1558" s="15" t="str">
        <f>IF(COUNTIF('Personálie dobrovolníků '!U:X,N1558)&gt;0,"ANO","")</f>
        <v/>
      </c>
      <c r="Q1558" s="15"/>
    </row>
    <row r="1559" spans="2:17" s="25" customFormat="1" x14ac:dyDescent="0.3">
      <c r="B1559" s="15" t="str">
        <f>IF(A1559="","",VLOOKUP(A1559,Tabulka3[[Číslo smlouvy   u pravidelné činnosti]:[Příjmení]],3,0))</f>
        <v/>
      </c>
      <c r="C1559" s="15" t="str">
        <f>IF(A1559="","",VLOOKUP(A1559,Tabulka3[[Číslo smlouvy   u pravidelné činnosti]:[Příjmení]],4,0))</f>
        <v/>
      </c>
      <c r="F1559" s="94"/>
      <c r="H1559" s="113"/>
      <c r="I1559" s="113"/>
      <c r="K1559" s="15"/>
      <c r="L1559" s="15"/>
      <c r="M1559" s="15">
        <f t="shared" si="72"/>
        <v>1</v>
      </c>
      <c r="N1559" s="15" t="str">
        <f t="shared" si="73"/>
        <v>-</v>
      </c>
      <c r="O1559" s="150">
        <f t="shared" si="74"/>
        <v>0</v>
      </c>
      <c r="P1559" s="15" t="str">
        <f>IF(COUNTIF('Personálie dobrovolníků '!U:X,N1559)&gt;0,"ANO","")</f>
        <v/>
      </c>
      <c r="Q1559" s="15"/>
    </row>
    <row r="1560" spans="2:17" s="25" customFormat="1" x14ac:dyDescent="0.3">
      <c r="B1560" s="15" t="str">
        <f>IF(A1560="","",VLOOKUP(A1560,Tabulka3[[Číslo smlouvy   u pravidelné činnosti]:[Příjmení]],3,0))</f>
        <v/>
      </c>
      <c r="C1560" s="15" t="str">
        <f>IF(A1560="","",VLOOKUP(A1560,Tabulka3[[Číslo smlouvy   u pravidelné činnosti]:[Příjmení]],4,0))</f>
        <v/>
      </c>
      <c r="F1560" s="94"/>
      <c r="H1560" s="113"/>
      <c r="I1560" s="113"/>
      <c r="K1560" s="15"/>
      <c r="L1560" s="15"/>
      <c r="M1560" s="15">
        <f t="shared" si="72"/>
        <v>1</v>
      </c>
      <c r="N1560" s="15" t="str">
        <f t="shared" si="73"/>
        <v>-</v>
      </c>
      <c r="O1560" s="150">
        <f t="shared" si="74"/>
        <v>0</v>
      </c>
      <c r="P1560" s="15" t="str">
        <f>IF(COUNTIF('Personálie dobrovolníků '!U:X,N1560)&gt;0,"ANO","")</f>
        <v/>
      </c>
      <c r="Q1560" s="15"/>
    </row>
    <row r="1561" spans="2:17" s="25" customFormat="1" x14ac:dyDescent="0.3">
      <c r="B1561" s="15" t="str">
        <f>IF(A1561="","",VLOOKUP(A1561,Tabulka3[[Číslo smlouvy   u pravidelné činnosti]:[Příjmení]],3,0))</f>
        <v/>
      </c>
      <c r="C1561" s="15" t="str">
        <f>IF(A1561="","",VLOOKUP(A1561,Tabulka3[[Číslo smlouvy   u pravidelné činnosti]:[Příjmení]],4,0))</f>
        <v/>
      </c>
      <c r="F1561" s="94"/>
      <c r="H1561" s="113"/>
      <c r="I1561" s="113"/>
      <c r="K1561" s="15"/>
      <c r="L1561" s="15"/>
      <c r="M1561" s="15">
        <f t="shared" si="72"/>
        <v>1</v>
      </c>
      <c r="N1561" s="15" t="str">
        <f t="shared" si="73"/>
        <v>-</v>
      </c>
      <c r="O1561" s="150">
        <f t="shared" si="74"/>
        <v>0</v>
      </c>
      <c r="P1561" s="15" t="str">
        <f>IF(COUNTIF('Personálie dobrovolníků '!U:X,N1561)&gt;0,"ANO","")</f>
        <v/>
      </c>
      <c r="Q1561" s="15"/>
    </row>
    <row r="1562" spans="2:17" s="25" customFormat="1" x14ac:dyDescent="0.3">
      <c r="B1562" s="15" t="str">
        <f>IF(A1562="","",VLOOKUP(A1562,Tabulka3[[Číslo smlouvy   u pravidelné činnosti]:[Příjmení]],3,0))</f>
        <v/>
      </c>
      <c r="C1562" s="15" t="str">
        <f>IF(A1562="","",VLOOKUP(A1562,Tabulka3[[Číslo smlouvy   u pravidelné činnosti]:[Příjmení]],4,0))</f>
        <v/>
      </c>
      <c r="F1562" s="94"/>
      <c r="H1562" s="113"/>
      <c r="I1562" s="113"/>
      <c r="K1562" s="15"/>
      <c r="L1562" s="15"/>
      <c r="M1562" s="15">
        <f t="shared" si="72"/>
        <v>1</v>
      </c>
      <c r="N1562" s="15" t="str">
        <f t="shared" si="73"/>
        <v>-</v>
      </c>
      <c r="O1562" s="150">
        <f t="shared" si="74"/>
        <v>0</v>
      </c>
      <c r="P1562" s="15" t="str">
        <f>IF(COUNTIF('Personálie dobrovolníků '!U:X,N1562)&gt;0,"ANO","")</f>
        <v/>
      </c>
      <c r="Q1562" s="15"/>
    </row>
    <row r="1563" spans="2:17" s="25" customFormat="1" x14ac:dyDescent="0.3">
      <c r="B1563" s="15" t="str">
        <f>IF(A1563="","",VLOOKUP(A1563,Tabulka3[[Číslo smlouvy   u pravidelné činnosti]:[Příjmení]],3,0))</f>
        <v/>
      </c>
      <c r="C1563" s="15" t="str">
        <f>IF(A1563="","",VLOOKUP(A1563,Tabulka3[[Číslo smlouvy   u pravidelné činnosti]:[Příjmení]],4,0))</f>
        <v/>
      </c>
      <c r="F1563" s="94"/>
      <c r="H1563" s="113"/>
      <c r="I1563" s="113"/>
      <c r="K1563" s="15"/>
      <c r="L1563" s="15"/>
      <c r="M1563" s="15">
        <f t="shared" si="72"/>
        <v>1</v>
      </c>
      <c r="N1563" s="15" t="str">
        <f t="shared" si="73"/>
        <v>-</v>
      </c>
      <c r="O1563" s="150">
        <f t="shared" si="74"/>
        <v>0</v>
      </c>
      <c r="P1563" s="15" t="str">
        <f>IF(COUNTIF('Personálie dobrovolníků '!U:X,N1563)&gt;0,"ANO","")</f>
        <v/>
      </c>
      <c r="Q1563" s="15"/>
    </row>
    <row r="1564" spans="2:17" s="25" customFormat="1" x14ac:dyDescent="0.3">
      <c r="B1564" s="15" t="str">
        <f>IF(A1564="","",VLOOKUP(A1564,Tabulka3[[Číslo smlouvy   u pravidelné činnosti]:[Příjmení]],3,0))</f>
        <v/>
      </c>
      <c r="C1564" s="15" t="str">
        <f>IF(A1564="","",VLOOKUP(A1564,Tabulka3[[Číslo smlouvy   u pravidelné činnosti]:[Příjmení]],4,0))</f>
        <v/>
      </c>
      <c r="F1564" s="94"/>
      <c r="H1564" s="113"/>
      <c r="I1564" s="113"/>
      <c r="K1564" s="15"/>
      <c r="L1564" s="15"/>
      <c r="M1564" s="15">
        <f t="shared" si="72"/>
        <v>1</v>
      </c>
      <c r="N1564" s="15" t="str">
        <f t="shared" si="73"/>
        <v>-</v>
      </c>
      <c r="O1564" s="150">
        <f t="shared" si="74"/>
        <v>0</v>
      </c>
      <c r="P1564" s="15" t="str">
        <f>IF(COUNTIF('Personálie dobrovolníků '!U:X,N1564)&gt;0,"ANO","")</f>
        <v/>
      </c>
      <c r="Q1564" s="15"/>
    </row>
    <row r="1565" spans="2:17" s="25" customFormat="1" x14ac:dyDescent="0.3">
      <c r="B1565" s="15" t="str">
        <f>IF(A1565="","",VLOOKUP(A1565,Tabulka3[[Číslo smlouvy   u pravidelné činnosti]:[Příjmení]],3,0))</f>
        <v/>
      </c>
      <c r="C1565" s="15" t="str">
        <f>IF(A1565="","",VLOOKUP(A1565,Tabulka3[[Číslo smlouvy   u pravidelné činnosti]:[Příjmení]],4,0))</f>
        <v/>
      </c>
      <c r="F1565" s="94"/>
      <c r="H1565" s="113"/>
      <c r="I1565" s="113"/>
      <c r="K1565" s="15"/>
      <c r="L1565" s="15"/>
      <c r="M1565" s="15">
        <f t="shared" si="72"/>
        <v>1</v>
      </c>
      <c r="N1565" s="15" t="str">
        <f t="shared" si="73"/>
        <v>-</v>
      </c>
      <c r="O1565" s="150">
        <f t="shared" si="74"/>
        <v>0</v>
      </c>
      <c r="P1565" s="15" t="str">
        <f>IF(COUNTIF('Personálie dobrovolníků '!U:X,N1565)&gt;0,"ANO","")</f>
        <v/>
      </c>
      <c r="Q1565" s="15"/>
    </row>
    <row r="1566" spans="2:17" s="25" customFormat="1" x14ac:dyDescent="0.3">
      <c r="B1566" s="15" t="str">
        <f>IF(A1566="","",VLOOKUP(A1566,Tabulka3[[Číslo smlouvy   u pravidelné činnosti]:[Příjmení]],3,0))</f>
        <v/>
      </c>
      <c r="C1566" s="15" t="str">
        <f>IF(A1566="","",VLOOKUP(A1566,Tabulka3[[Číslo smlouvy   u pravidelné činnosti]:[Příjmení]],4,0))</f>
        <v/>
      </c>
      <c r="F1566" s="94"/>
      <c r="H1566" s="113"/>
      <c r="I1566" s="113"/>
      <c r="K1566" s="15"/>
      <c r="L1566" s="15"/>
      <c r="M1566" s="15">
        <f t="shared" si="72"/>
        <v>1</v>
      </c>
      <c r="N1566" s="15" t="str">
        <f t="shared" si="73"/>
        <v>-</v>
      </c>
      <c r="O1566" s="150">
        <f t="shared" si="74"/>
        <v>0</v>
      </c>
      <c r="P1566" s="15" t="str">
        <f>IF(COUNTIF('Personálie dobrovolníků '!U:X,N1566)&gt;0,"ANO","")</f>
        <v/>
      </c>
      <c r="Q1566" s="15"/>
    </row>
    <row r="1567" spans="2:17" s="25" customFormat="1" x14ac:dyDescent="0.3">
      <c r="B1567" s="15" t="str">
        <f>IF(A1567="","",VLOOKUP(A1567,Tabulka3[[Číslo smlouvy   u pravidelné činnosti]:[Příjmení]],3,0))</f>
        <v/>
      </c>
      <c r="C1567" s="15" t="str">
        <f>IF(A1567="","",VLOOKUP(A1567,Tabulka3[[Číslo smlouvy   u pravidelné činnosti]:[Příjmení]],4,0))</f>
        <v/>
      </c>
      <c r="F1567" s="94"/>
      <c r="H1567" s="113"/>
      <c r="I1567" s="113"/>
      <c r="K1567" s="15"/>
      <c r="L1567" s="15"/>
      <c r="M1567" s="15">
        <f t="shared" si="72"/>
        <v>1</v>
      </c>
      <c r="N1567" s="15" t="str">
        <f t="shared" si="73"/>
        <v>-</v>
      </c>
      <c r="O1567" s="150">
        <f t="shared" si="74"/>
        <v>0</v>
      </c>
      <c r="P1567" s="15" t="str">
        <f>IF(COUNTIF('Personálie dobrovolníků '!U:X,N1567)&gt;0,"ANO","")</f>
        <v/>
      </c>
      <c r="Q1567" s="15"/>
    </row>
    <row r="1568" spans="2:17" s="25" customFormat="1" x14ac:dyDescent="0.3">
      <c r="B1568" s="15" t="str">
        <f>IF(A1568="","",VLOOKUP(A1568,Tabulka3[[Číslo smlouvy   u pravidelné činnosti]:[Příjmení]],3,0))</f>
        <v/>
      </c>
      <c r="C1568" s="15" t="str">
        <f>IF(A1568="","",VLOOKUP(A1568,Tabulka3[[Číslo smlouvy   u pravidelné činnosti]:[Příjmení]],4,0))</f>
        <v/>
      </c>
      <c r="F1568" s="94"/>
      <c r="H1568" s="113"/>
      <c r="I1568" s="113"/>
      <c r="K1568" s="15"/>
      <c r="L1568" s="15"/>
      <c r="M1568" s="15">
        <f t="shared" si="72"/>
        <v>1</v>
      </c>
      <c r="N1568" s="15" t="str">
        <f t="shared" si="73"/>
        <v>-</v>
      </c>
      <c r="O1568" s="150">
        <f t="shared" si="74"/>
        <v>0</v>
      </c>
      <c r="P1568" s="15" t="str">
        <f>IF(COUNTIF('Personálie dobrovolníků '!U:X,N1568)&gt;0,"ANO","")</f>
        <v/>
      </c>
      <c r="Q1568" s="15"/>
    </row>
    <row r="1569" spans="2:17" s="25" customFormat="1" x14ac:dyDescent="0.3">
      <c r="B1569" s="15" t="str">
        <f>IF(A1569="","",VLOOKUP(A1569,Tabulka3[[Číslo smlouvy   u pravidelné činnosti]:[Příjmení]],3,0))</f>
        <v/>
      </c>
      <c r="C1569" s="15" t="str">
        <f>IF(A1569="","",VLOOKUP(A1569,Tabulka3[[Číslo smlouvy   u pravidelné činnosti]:[Příjmení]],4,0))</f>
        <v/>
      </c>
      <c r="F1569" s="94"/>
      <c r="H1569" s="113"/>
      <c r="I1569" s="113"/>
      <c r="K1569" s="15"/>
      <c r="L1569" s="15"/>
      <c r="M1569" s="15">
        <f t="shared" si="72"/>
        <v>1</v>
      </c>
      <c r="N1569" s="15" t="str">
        <f t="shared" si="73"/>
        <v>-</v>
      </c>
      <c r="O1569" s="150">
        <f t="shared" si="74"/>
        <v>0</v>
      </c>
      <c r="P1569" s="15" t="str">
        <f>IF(COUNTIF('Personálie dobrovolníků '!U:X,N1569)&gt;0,"ANO","")</f>
        <v/>
      </c>
      <c r="Q1569" s="15"/>
    </row>
    <row r="1570" spans="2:17" s="25" customFormat="1" x14ac:dyDescent="0.3">
      <c r="B1570" s="15" t="str">
        <f>IF(A1570="","",VLOOKUP(A1570,Tabulka3[[Číslo smlouvy   u pravidelné činnosti]:[Příjmení]],3,0))</f>
        <v/>
      </c>
      <c r="C1570" s="15" t="str">
        <f>IF(A1570="","",VLOOKUP(A1570,Tabulka3[[Číslo smlouvy   u pravidelné činnosti]:[Příjmení]],4,0))</f>
        <v/>
      </c>
      <c r="F1570" s="94"/>
      <c r="H1570" s="113"/>
      <c r="I1570" s="113"/>
      <c r="K1570" s="15"/>
      <c r="L1570" s="15"/>
      <c r="M1570" s="15">
        <f t="shared" si="72"/>
        <v>1</v>
      </c>
      <c r="N1570" s="15" t="str">
        <f t="shared" si="73"/>
        <v>-</v>
      </c>
      <c r="O1570" s="150">
        <f t="shared" si="74"/>
        <v>0</v>
      </c>
      <c r="P1570" s="15" t="str">
        <f>IF(COUNTIF('Personálie dobrovolníků '!U:X,N1570)&gt;0,"ANO","")</f>
        <v/>
      </c>
      <c r="Q1570" s="15"/>
    </row>
    <row r="1571" spans="2:17" s="25" customFormat="1" x14ac:dyDescent="0.3">
      <c r="B1571" s="15" t="str">
        <f>IF(A1571="","",VLOOKUP(A1571,Tabulka3[[Číslo smlouvy   u pravidelné činnosti]:[Příjmení]],3,0))</f>
        <v/>
      </c>
      <c r="C1571" s="15" t="str">
        <f>IF(A1571="","",VLOOKUP(A1571,Tabulka3[[Číslo smlouvy   u pravidelné činnosti]:[Příjmení]],4,0))</f>
        <v/>
      </c>
      <c r="F1571" s="94"/>
      <c r="H1571" s="113"/>
      <c r="I1571" s="113"/>
      <c r="K1571" s="15"/>
      <c r="L1571" s="15"/>
      <c r="M1571" s="15">
        <f t="shared" si="72"/>
        <v>1</v>
      </c>
      <c r="N1571" s="15" t="str">
        <f t="shared" si="73"/>
        <v>-</v>
      </c>
      <c r="O1571" s="150">
        <f t="shared" si="74"/>
        <v>0</v>
      </c>
      <c r="P1571" s="15" t="str">
        <f>IF(COUNTIF('Personálie dobrovolníků '!U:X,N1571)&gt;0,"ANO","")</f>
        <v/>
      </c>
      <c r="Q1571" s="15"/>
    </row>
    <row r="1572" spans="2:17" s="25" customFormat="1" x14ac:dyDescent="0.3">
      <c r="B1572" s="15" t="str">
        <f>IF(A1572="","",VLOOKUP(A1572,Tabulka3[[Číslo smlouvy   u pravidelné činnosti]:[Příjmení]],3,0))</f>
        <v/>
      </c>
      <c r="C1572" s="15" t="str">
        <f>IF(A1572="","",VLOOKUP(A1572,Tabulka3[[Číslo smlouvy   u pravidelné činnosti]:[Příjmení]],4,0))</f>
        <v/>
      </c>
      <c r="F1572" s="94"/>
      <c r="H1572" s="113"/>
      <c r="I1572" s="113"/>
      <c r="K1572" s="15"/>
      <c r="L1572" s="15"/>
      <c r="M1572" s="15">
        <f t="shared" si="72"/>
        <v>1</v>
      </c>
      <c r="N1572" s="15" t="str">
        <f t="shared" si="73"/>
        <v>-</v>
      </c>
      <c r="O1572" s="150">
        <f t="shared" si="74"/>
        <v>0</v>
      </c>
      <c r="P1572" s="15" t="str">
        <f>IF(COUNTIF('Personálie dobrovolníků '!U:X,N1572)&gt;0,"ANO","")</f>
        <v/>
      </c>
      <c r="Q1572" s="15"/>
    </row>
    <row r="1573" spans="2:17" s="25" customFormat="1" x14ac:dyDescent="0.3">
      <c r="B1573" s="15" t="str">
        <f>IF(A1573="","",VLOOKUP(A1573,Tabulka3[[Číslo smlouvy   u pravidelné činnosti]:[Příjmení]],3,0))</f>
        <v/>
      </c>
      <c r="C1573" s="15" t="str">
        <f>IF(A1573="","",VLOOKUP(A1573,Tabulka3[[Číslo smlouvy   u pravidelné činnosti]:[Příjmení]],4,0))</f>
        <v/>
      </c>
      <c r="F1573" s="94"/>
      <c r="H1573" s="113"/>
      <c r="I1573" s="113"/>
      <c r="K1573" s="15"/>
      <c r="L1573" s="15"/>
      <c r="M1573" s="15">
        <f t="shared" si="72"/>
        <v>1</v>
      </c>
      <c r="N1573" s="15" t="str">
        <f t="shared" si="73"/>
        <v>-</v>
      </c>
      <c r="O1573" s="150">
        <f t="shared" si="74"/>
        <v>0</v>
      </c>
      <c r="P1573" s="15" t="str">
        <f>IF(COUNTIF('Personálie dobrovolníků '!U:X,N1573)&gt;0,"ANO","")</f>
        <v/>
      </c>
      <c r="Q1573" s="15"/>
    </row>
    <row r="1574" spans="2:17" s="25" customFormat="1" x14ac:dyDescent="0.3">
      <c r="B1574" s="15" t="str">
        <f>IF(A1574="","",VLOOKUP(A1574,Tabulka3[[Číslo smlouvy   u pravidelné činnosti]:[Příjmení]],3,0))</f>
        <v/>
      </c>
      <c r="C1574" s="15" t="str">
        <f>IF(A1574="","",VLOOKUP(A1574,Tabulka3[[Číslo smlouvy   u pravidelné činnosti]:[Příjmení]],4,0))</f>
        <v/>
      </c>
      <c r="F1574" s="94"/>
      <c r="H1574" s="113"/>
      <c r="I1574" s="113"/>
      <c r="K1574" s="15"/>
      <c r="L1574" s="15"/>
      <c r="M1574" s="15">
        <f t="shared" si="72"/>
        <v>1</v>
      </c>
      <c r="N1574" s="15" t="str">
        <f t="shared" si="73"/>
        <v>-</v>
      </c>
      <c r="O1574" s="150">
        <f t="shared" si="74"/>
        <v>0</v>
      </c>
      <c r="P1574" s="15" t="str">
        <f>IF(COUNTIF('Personálie dobrovolníků '!U:X,N1574)&gt;0,"ANO","")</f>
        <v/>
      </c>
      <c r="Q1574" s="15"/>
    </row>
    <row r="1575" spans="2:17" s="25" customFormat="1" x14ac:dyDescent="0.3">
      <c r="B1575" s="15" t="str">
        <f>IF(A1575="","",VLOOKUP(A1575,Tabulka3[[Číslo smlouvy   u pravidelné činnosti]:[Příjmení]],3,0))</f>
        <v/>
      </c>
      <c r="C1575" s="15" t="str">
        <f>IF(A1575="","",VLOOKUP(A1575,Tabulka3[[Číslo smlouvy   u pravidelné činnosti]:[Příjmení]],4,0))</f>
        <v/>
      </c>
      <c r="F1575" s="94"/>
      <c r="H1575" s="113"/>
      <c r="I1575" s="113"/>
      <c r="K1575" s="15"/>
      <c r="L1575" s="15"/>
      <c r="M1575" s="15">
        <f t="shared" si="72"/>
        <v>1</v>
      </c>
      <c r="N1575" s="15" t="str">
        <f t="shared" si="73"/>
        <v>-</v>
      </c>
      <c r="O1575" s="150">
        <f t="shared" si="74"/>
        <v>0</v>
      </c>
      <c r="P1575" s="15" t="str">
        <f>IF(COUNTIF('Personálie dobrovolníků '!U:X,N1575)&gt;0,"ANO","")</f>
        <v/>
      </c>
      <c r="Q1575" s="15"/>
    </row>
    <row r="1576" spans="2:17" s="25" customFormat="1" x14ac:dyDescent="0.3">
      <c r="B1576" s="15" t="str">
        <f>IF(A1576="","",VLOOKUP(A1576,Tabulka3[[Číslo smlouvy   u pravidelné činnosti]:[Příjmení]],3,0))</f>
        <v/>
      </c>
      <c r="C1576" s="15" t="str">
        <f>IF(A1576="","",VLOOKUP(A1576,Tabulka3[[Číslo smlouvy   u pravidelné činnosti]:[Příjmení]],4,0))</f>
        <v/>
      </c>
      <c r="F1576" s="94"/>
      <c r="H1576" s="113"/>
      <c r="I1576" s="113"/>
      <c r="K1576" s="15"/>
      <c r="L1576" s="15"/>
      <c r="M1576" s="15">
        <f t="shared" si="72"/>
        <v>1</v>
      </c>
      <c r="N1576" s="15" t="str">
        <f t="shared" si="73"/>
        <v>-</v>
      </c>
      <c r="O1576" s="150">
        <f t="shared" si="74"/>
        <v>0</v>
      </c>
      <c r="P1576" s="15" t="str">
        <f>IF(COUNTIF('Personálie dobrovolníků '!U:X,N1576)&gt;0,"ANO","")</f>
        <v/>
      </c>
      <c r="Q1576" s="15"/>
    </row>
    <row r="1577" spans="2:17" s="25" customFormat="1" x14ac:dyDescent="0.3">
      <c r="B1577" s="15" t="str">
        <f>IF(A1577="","",VLOOKUP(A1577,Tabulka3[[Číslo smlouvy   u pravidelné činnosti]:[Příjmení]],3,0))</f>
        <v/>
      </c>
      <c r="C1577" s="15" t="str">
        <f>IF(A1577="","",VLOOKUP(A1577,Tabulka3[[Číslo smlouvy   u pravidelné činnosti]:[Příjmení]],4,0))</f>
        <v/>
      </c>
      <c r="F1577" s="94"/>
      <c r="H1577" s="113"/>
      <c r="I1577" s="113"/>
      <c r="K1577" s="15"/>
      <c r="L1577" s="15"/>
      <c r="M1577" s="15">
        <f t="shared" si="72"/>
        <v>1</v>
      </c>
      <c r="N1577" s="15" t="str">
        <f t="shared" si="73"/>
        <v>-</v>
      </c>
      <c r="O1577" s="150">
        <f t="shared" si="74"/>
        <v>0</v>
      </c>
      <c r="P1577" s="15" t="str">
        <f>IF(COUNTIF('Personálie dobrovolníků '!U:X,N1577)&gt;0,"ANO","")</f>
        <v/>
      </c>
      <c r="Q1577" s="15"/>
    </row>
    <row r="1578" spans="2:17" s="25" customFormat="1" x14ac:dyDescent="0.3">
      <c r="B1578" s="15" t="str">
        <f>IF(A1578="","",VLOOKUP(A1578,Tabulka3[[Číslo smlouvy   u pravidelné činnosti]:[Příjmení]],3,0))</f>
        <v/>
      </c>
      <c r="C1578" s="15" t="str">
        <f>IF(A1578="","",VLOOKUP(A1578,Tabulka3[[Číslo smlouvy   u pravidelné činnosti]:[Příjmení]],4,0))</f>
        <v/>
      </c>
      <c r="F1578" s="94"/>
      <c r="H1578" s="113"/>
      <c r="I1578" s="113"/>
      <c r="K1578" s="15"/>
      <c r="L1578" s="15"/>
      <c r="M1578" s="15">
        <f t="shared" si="72"/>
        <v>1</v>
      </c>
      <c r="N1578" s="15" t="str">
        <f t="shared" si="73"/>
        <v>-</v>
      </c>
      <c r="O1578" s="150">
        <f t="shared" si="74"/>
        <v>0</v>
      </c>
      <c r="P1578" s="15" t="str">
        <f>IF(COUNTIF('Personálie dobrovolníků '!U:X,N1578)&gt;0,"ANO","")</f>
        <v/>
      </c>
      <c r="Q1578" s="15"/>
    </row>
    <row r="1579" spans="2:17" s="25" customFormat="1" x14ac:dyDescent="0.3">
      <c r="B1579" s="15" t="str">
        <f>IF(A1579="","",VLOOKUP(A1579,Tabulka3[[Číslo smlouvy   u pravidelné činnosti]:[Příjmení]],3,0))</f>
        <v/>
      </c>
      <c r="C1579" s="15" t="str">
        <f>IF(A1579="","",VLOOKUP(A1579,Tabulka3[[Číslo smlouvy   u pravidelné činnosti]:[Příjmení]],4,0))</f>
        <v/>
      </c>
      <c r="F1579" s="94"/>
      <c r="H1579" s="113"/>
      <c r="I1579" s="113"/>
      <c r="K1579" s="15"/>
      <c r="L1579" s="15"/>
      <c r="M1579" s="15">
        <f t="shared" si="72"/>
        <v>1</v>
      </c>
      <c r="N1579" s="15" t="str">
        <f t="shared" si="73"/>
        <v>-</v>
      </c>
      <c r="O1579" s="150">
        <f t="shared" si="74"/>
        <v>0</v>
      </c>
      <c r="P1579" s="15" t="str">
        <f>IF(COUNTIF('Personálie dobrovolníků '!U:X,N1579)&gt;0,"ANO","")</f>
        <v/>
      </c>
      <c r="Q1579" s="15"/>
    </row>
    <row r="1580" spans="2:17" s="25" customFormat="1" x14ac:dyDescent="0.3">
      <c r="B1580" s="15" t="str">
        <f>IF(A1580="","",VLOOKUP(A1580,Tabulka3[[Číslo smlouvy   u pravidelné činnosti]:[Příjmení]],3,0))</f>
        <v/>
      </c>
      <c r="C1580" s="15" t="str">
        <f>IF(A1580="","",VLOOKUP(A1580,Tabulka3[[Číslo smlouvy   u pravidelné činnosti]:[Příjmení]],4,0))</f>
        <v/>
      </c>
      <c r="F1580" s="94"/>
      <c r="H1580" s="113"/>
      <c r="I1580" s="113"/>
      <c r="K1580" s="15"/>
      <c r="L1580" s="15"/>
      <c r="M1580" s="15">
        <f t="shared" si="72"/>
        <v>1</v>
      </c>
      <c r="N1580" s="15" t="str">
        <f t="shared" si="73"/>
        <v>-</v>
      </c>
      <c r="O1580" s="150">
        <f t="shared" si="74"/>
        <v>0</v>
      </c>
      <c r="P1580" s="15" t="str">
        <f>IF(COUNTIF('Personálie dobrovolníků '!U:X,N1580)&gt;0,"ANO","")</f>
        <v/>
      </c>
      <c r="Q1580" s="15"/>
    </row>
    <row r="1581" spans="2:17" s="25" customFormat="1" x14ac:dyDescent="0.3">
      <c r="B1581" s="15" t="str">
        <f>IF(A1581="","",VLOOKUP(A1581,Tabulka3[[Číslo smlouvy   u pravidelné činnosti]:[Příjmení]],3,0))</f>
        <v/>
      </c>
      <c r="C1581" s="15" t="str">
        <f>IF(A1581="","",VLOOKUP(A1581,Tabulka3[[Číslo smlouvy   u pravidelné činnosti]:[Příjmení]],4,0))</f>
        <v/>
      </c>
      <c r="F1581" s="94"/>
      <c r="H1581" s="113"/>
      <c r="I1581" s="113"/>
      <c r="K1581" s="15"/>
      <c r="L1581" s="15"/>
      <c r="M1581" s="15">
        <f t="shared" si="72"/>
        <v>1</v>
      </c>
      <c r="N1581" s="15" t="str">
        <f t="shared" si="73"/>
        <v>-</v>
      </c>
      <c r="O1581" s="150">
        <f t="shared" si="74"/>
        <v>0</v>
      </c>
      <c r="P1581" s="15" t="str">
        <f>IF(COUNTIF('Personálie dobrovolníků '!U:X,N1581)&gt;0,"ANO","")</f>
        <v/>
      </c>
      <c r="Q1581" s="15"/>
    </row>
    <row r="1582" spans="2:17" s="25" customFormat="1" x14ac:dyDescent="0.3">
      <c r="B1582" s="15" t="str">
        <f>IF(A1582="","",VLOOKUP(A1582,Tabulka3[[Číslo smlouvy   u pravidelné činnosti]:[Příjmení]],3,0))</f>
        <v/>
      </c>
      <c r="C1582" s="15" t="str">
        <f>IF(A1582="","",VLOOKUP(A1582,Tabulka3[[Číslo smlouvy   u pravidelné činnosti]:[Příjmení]],4,0))</f>
        <v/>
      </c>
      <c r="F1582" s="94"/>
      <c r="H1582" s="113"/>
      <c r="I1582" s="113"/>
      <c r="K1582" s="15"/>
      <c r="L1582" s="15"/>
      <c r="M1582" s="15">
        <f t="shared" si="72"/>
        <v>1</v>
      </c>
      <c r="N1582" s="15" t="str">
        <f t="shared" si="73"/>
        <v>-</v>
      </c>
      <c r="O1582" s="150">
        <f t="shared" si="74"/>
        <v>0</v>
      </c>
      <c r="P1582" s="15" t="str">
        <f>IF(COUNTIF('Personálie dobrovolníků '!U:X,N1582)&gt;0,"ANO","")</f>
        <v/>
      </c>
      <c r="Q1582" s="15"/>
    </row>
    <row r="1583" spans="2:17" s="25" customFormat="1" x14ac:dyDescent="0.3">
      <c r="B1583" s="15" t="str">
        <f>IF(A1583="","",VLOOKUP(A1583,Tabulka3[[Číslo smlouvy   u pravidelné činnosti]:[Příjmení]],3,0))</f>
        <v/>
      </c>
      <c r="C1583" s="15" t="str">
        <f>IF(A1583="","",VLOOKUP(A1583,Tabulka3[[Číslo smlouvy   u pravidelné činnosti]:[Příjmení]],4,0))</f>
        <v/>
      </c>
      <c r="F1583" s="94"/>
      <c r="H1583" s="113"/>
      <c r="I1583" s="113"/>
      <c r="K1583" s="15"/>
      <c r="L1583" s="15"/>
      <c r="M1583" s="15">
        <f t="shared" si="72"/>
        <v>1</v>
      </c>
      <c r="N1583" s="15" t="str">
        <f t="shared" si="73"/>
        <v>-</v>
      </c>
      <c r="O1583" s="150">
        <f t="shared" si="74"/>
        <v>0</v>
      </c>
      <c r="P1583" s="15" t="str">
        <f>IF(COUNTIF('Personálie dobrovolníků '!U:X,N1583)&gt;0,"ANO","")</f>
        <v/>
      </c>
      <c r="Q1583" s="15"/>
    </row>
    <row r="1584" spans="2:17" s="25" customFormat="1" x14ac:dyDescent="0.3">
      <c r="B1584" s="15" t="str">
        <f>IF(A1584="","",VLOOKUP(A1584,Tabulka3[[Číslo smlouvy   u pravidelné činnosti]:[Příjmení]],3,0))</f>
        <v/>
      </c>
      <c r="C1584" s="15" t="str">
        <f>IF(A1584="","",VLOOKUP(A1584,Tabulka3[[Číslo smlouvy   u pravidelné činnosti]:[Příjmení]],4,0))</f>
        <v/>
      </c>
      <c r="F1584" s="94"/>
      <c r="H1584" s="113"/>
      <c r="I1584" s="113"/>
      <c r="K1584" s="15"/>
      <c r="L1584" s="15"/>
      <c r="M1584" s="15">
        <f t="shared" si="72"/>
        <v>1</v>
      </c>
      <c r="N1584" s="15" t="str">
        <f t="shared" si="73"/>
        <v>-</v>
      </c>
      <c r="O1584" s="150">
        <f t="shared" si="74"/>
        <v>0</v>
      </c>
      <c r="P1584" s="15" t="str">
        <f>IF(COUNTIF('Personálie dobrovolníků '!U:X,N1584)&gt;0,"ANO","")</f>
        <v/>
      </c>
      <c r="Q1584" s="15"/>
    </row>
    <row r="1585" spans="2:17" s="25" customFormat="1" x14ac:dyDescent="0.3">
      <c r="B1585" s="15" t="str">
        <f>IF(A1585="","",VLOOKUP(A1585,Tabulka3[[Číslo smlouvy   u pravidelné činnosti]:[Příjmení]],3,0))</f>
        <v/>
      </c>
      <c r="C1585" s="15" t="str">
        <f>IF(A1585="","",VLOOKUP(A1585,Tabulka3[[Číslo smlouvy   u pravidelné činnosti]:[Příjmení]],4,0))</f>
        <v/>
      </c>
      <c r="F1585" s="94"/>
      <c r="H1585" s="113"/>
      <c r="I1585" s="113"/>
      <c r="K1585" s="15"/>
      <c r="L1585" s="15"/>
      <c r="M1585" s="15">
        <f t="shared" si="72"/>
        <v>1</v>
      </c>
      <c r="N1585" s="15" t="str">
        <f t="shared" si="73"/>
        <v>-</v>
      </c>
      <c r="O1585" s="150">
        <f t="shared" si="74"/>
        <v>0</v>
      </c>
      <c r="P1585" s="15" t="str">
        <f>IF(COUNTIF('Personálie dobrovolníků '!U:X,N1585)&gt;0,"ANO","")</f>
        <v/>
      </c>
      <c r="Q1585" s="15"/>
    </row>
    <row r="1586" spans="2:17" s="25" customFormat="1" x14ac:dyDescent="0.3">
      <c r="B1586" s="15" t="str">
        <f>IF(A1586="","",VLOOKUP(A1586,Tabulka3[[Číslo smlouvy   u pravidelné činnosti]:[Příjmení]],3,0))</f>
        <v/>
      </c>
      <c r="C1586" s="15" t="str">
        <f>IF(A1586="","",VLOOKUP(A1586,Tabulka3[[Číslo smlouvy   u pravidelné činnosti]:[Příjmení]],4,0))</f>
        <v/>
      </c>
      <c r="F1586" s="94"/>
      <c r="H1586" s="113"/>
      <c r="I1586" s="113"/>
      <c r="K1586" s="15"/>
      <c r="L1586" s="15"/>
      <c r="M1586" s="15">
        <f t="shared" si="72"/>
        <v>1</v>
      </c>
      <c r="N1586" s="15" t="str">
        <f t="shared" si="73"/>
        <v>-</v>
      </c>
      <c r="O1586" s="150">
        <f t="shared" si="74"/>
        <v>0</v>
      </c>
      <c r="P1586" s="15" t="str">
        <f>IF(COUNTIF('Personálie dobrovolníků '!U:X,N1586)&gt;0,"ANO","")</f>
        <v/>
      </c>
      <c r="Q1586" s="15"/>
    </row>
    <row r="1587" spans="2:17" s="25" customFormat="1" x14ac:dyDescent="0.3">
      <c r="B1587" s="15" t="str">
        <f>IF(A1587="","",VLOOKUP(A1587,Tabulka3[[Číslo smlouvy   u pravidelné činnosti]:[Příjmení]],3,0))</f>
        <v/>
      </c>
      <c r="C1587" s="15" t="str">
        <f>IF(A1587="","",VLOOKUP(A1587,Tabulka3[[Číslo smlouvy   u pravidelné činnosti]:[Příjmení]],4,0))</f>
        <v/>
      </c>
      <c r="F1587" s="94"/>
      <c r="H1587" s="113"/>
      <c r="I1587" s="113"/>
      <c r="K1587" s="15"/>
      <c r="L1587" s="15"/>
      <c r="M1587" s="15">
        <f t="shared" si="72"/>
        <v>1</v>
      </c>
      <c r="N1587" s="15" t="str">
        <f t="shared" si="73"/>
        <v>-</v>
      </c>
      <c r="O1587" s="150">
        <f t="shared" si="74"/>
        <v>0</v>
      </c>
      <c r="P1587" s="15" t="str">
        <f>IF(COUNTIF('Personálie dobrovolníků '!U:X,N1587)&gt;0,"ANO","")</f>
        <v/>
      </c>
      <c r="Q1587" s="15"/>
    </row>
    <row r="1588" spans="2:17" s="25" customFormat="1" x14ac:dyDescent="0.3">
      <c r="B1588" s="15" t="str">
        <f>IF(A1588="","",VLOOKUP(A1588,Tabulka3[[Číslo smlouvy   u pravidelné činnosti]:[Příjmení]],3,0))</f>
        <v/>
      </c>
      <c r="C1588" s="15" t="str">
        <f>IF(A1588="","",VLOOKUP(A1588,Tabulka3[[Číslo smlouvy   u pravidelné činnosti]:[Příjmení]],4,0))</f>
        <v/>
      </c>
      <c r="F1588" s="94"/>
      <c r="H1588" s="113"/>
      <c r="I1588" s="113"/>
      <c r="K1588" s="15"/>
      <c r="L1588" s="15"/>
      <c r="M1588" s="15">
        <f t="shared" si="72"/>
        <v>1</v>
      </c>
      <c r="N1588" s="15" t="str">
        <f t="shared" si="73"/>
        <v>-</v>
      </c>
      <c r="O1588" s="150">
        <f t="shared" si="74"/>
        <v>0</v>
      </c>
      <c r="P1588" s="15" t="str">
        <f>IF(COUNTIF('Personálie dobrovolníků '!U:X,N1588)&gt;0,"ANO","")</f>
        <v/>
      </c>
      <c r="Q1588" s="15"/>
    </row>
    <row r="1589" spans="2:17" s="25" customFormat="1" x14ac:dyDescent="0.3">
      <c r="B1589" s="15" t="str">
        <f>IF(A1589="","",VLOOKUP(A1589,Tabulka3[[Číslo smlouvy   u pravidelné činnosti]:[Příjmení]],3,0))</f>
        <v/>
      </c>
      <c r="C1589" s="15" t="str">
        <f>IF(A1589="","",VLOOKUP(A1589,Tabulka3[[Číslo smlouvy   u pravidelné činnosti]:[Příjmení]],4,0))</f>
        <v/>
      </c>
      <c r="F1589" s="94"/>
      <c r="H1589" s="113"/>
      <c r="I1589" s="113"/>
      <c r="K1589" s="15"/>
      <c r="L1589" s="15"/>
      <c r="M1589" s="15">
        <f t="shared" si="72"/>
        <v>1</v>
      </c>
      <c r="N1589" s="15" t="str">
        <f t="shared" si="73"/>
        <v>-</v>
      </c>
      <c r="O1589" s="150">
        <f t="shared" si="74"/>
        <v>0</v>
      </c>
      <c r="P1589" s="15" t="str">
        <f>IF(COUNTIF('Personálie dobrovolníků '!U:X,N1589)&gt;0,"ANO","")</f>
        <v/>
      </c>
      <c r="Q1589" s="15"/>
    </row>
    <row r="1590" spans="2:17" s="25" customFormat="1" x14ac:dyDescent="0.3">
      <c r="B1590" s="15" t="str">
        <f>IF(A1590="","",VLOOKUP(A1590,Tabulka3[[Číslo smlouvy   u pravidelné činnosti]:[Příjmení]],3,0))</f>
        <v/>
      </c>
      <c r="C1590" s="15" t="str">
        <f>IF(A1590="","",VLOOKUP(A1590,Tabulka3[[Číslo smlouvy   u pravidelné činnosti]:[Příjmení]],4,0))</f>
        <v/>
      </c>
      <c r="F1590" s="94"/>
      <c r="H1590" s="113"/>
      <c r="I1590" s="113"/>
      <c r="K1590" s="15"/>
      <c r="L1590" s="15"/>
      <c r="M1590" s="15">
        <f t="shared" si="72"/>
        <v>1</v>
      </c>
      <c r="N1590" s="15" t="str">
        <f t="shared" si="73"/>
        <v>-</v>
      </c>
      <c r="O1590" s="150">
        <f t="shared" si="74"/>
        <v>0</v>
      </c>
      <c r="P1590" s="15" t="str">
        <f>IF(COUNTIF('Personálie dobrovolníků '!U:X,N1590)&gt;0,"ANO","")</f>
        <v/>
      </c>
      <c r="Q1590" s="15"/>
    </row>
    <row r="1591" spans="2:17" s="25" customFormat="1" x14ac:dyDescent="0.3">
      <c r="B1591" s="15" t="str">
        <f>IF(A1591="","",VLOOKUP(A1591,Tabulka3[[Číslo smlouvy   u pravidelné činnosti]:[Příjmení]],3,0))</f>
        <v/>
      </c>
      <c r="C1591" s="15" t="str">
        <f>IF(A1591="","",VLOOKUP(A1591,Tabulka3[[Číslo smlouvy   u pravidelné činnosti]:[Příjmení]],4,0))</f>
        <v/>
      </c>
      <c r="F1591" s="94"/>
      <c r="H1591" s="113"/>
      <c r="I1591" s="113"/>
      <c r="K1591" s="15"/>
      <c r="L1591" s="15"/>
      <c r="M1591" s="15">
        <f t="shared" si="72"/>
        <v>1</v>
      </c>
      <c r="N1591" s="15" t="str">
        <f t="shared" si="73"/>
        <v>-</v>
      </c>
      <c r="O1591" s="150">
        <f t="shared" si="74"/>
        <v>0</v>
      </c>
      <c r="P1591" s="15" t="str">
        <f>IF(COUNTIF('Personálie dobrovolníků '!U:X,N1591)&gt;0,"ANO","")</f>
        <v/>
      </c>
      <c r="Q1591" s="15"/>
    </row>
    <row r="1592" spans="2:17" s="25" customFormat="1" x14ac:dyDescent="0.3">
      <c r="B1592" s="15" t="str">
        <f>IF(A1592="","",VLOOKUP(A1592,Tabulka3[[Číslo smlouvy   u pravidelné činnosti]:[Příjmení]],3,0))</f>
        <v/>
      </c>
      <c r="C1592" s="15" t="str">
        <f>IF(A1592="","",VLOOKUP(A1592,Tabulka3[[Číslo smlouvy   u pravidelné činnosti]:[Příjmení]],4,0))</f>
        <v/>
      </c>
      <c r="F1592" s="94"/>
      <c r="H1592" s="113"/>
      <c r="I1592" s="113"/>
      <c r="K1592" s="15"/>
      <c r="L1592" s="15"/>
      <c r="M1592" s="15">
        <f t="shared" si="72"/>
        <v>1</v>
      </c>
      <c r="N1592" s="15" t="str">
        <f t="shared" si="73"/>
        <v>-</v>
      </c>
      <c r="O1592" s="150">
        <f t="shared" si="74"/>
        <v>0</v>
      </c>
      <c r="P1592" s="15" t="str">
        <f>IF(COUNTIF('Personálie dobrovolníků '!U:X,N1592)&gt;0,"ANO","")</f>
        <v/>
      </c>
      <c r="Q1592" s="15"/>
    </row>
    <row r="1593" spans="2:17" s="25" customFormat="1" x14ac:dyDescent="0.3">
      <c r="B1593" s="15" t="str">
        <f>IF(A1593="","",VLOOKUP(A1593,Tabulka3[[Číslo smlouvy   u pravidelné činnosti]:[Příjmení]],3,0))</f>
        <v/>
      </c>
      <c r="C1593" s="15" t="str">
        <f>IF(A1593="","",VLOOKUP(A1593,Tabulka3[[Číslo smlouvy   u pravidelné činnosti]:[Příjmení]],4,0))</f>
        <v/>
      </c>
      <c r="F1593" s="94"/>
      <c r="H1593" s="113"/>
      <c r="I1593" s="113"/>
      <c r="K1593" s="15"/>
      <c r="L1593" s="15"/>
      <c r="M1593" s="15">
        <f t="shared" si="72"/>
        <v>1</v>
      </c>
      <c r="N1593" s="15" t="str">
        <f t="shared" si="73"/>
        <v>-</v>
      </c>
      <c r="O1593" s="150">
        <f t="shared" si="74"/>
        <v>0</v>
      </c>
      <c r="P1593" s="15" t="str">
        <f>IF(COUNTIF('Personálie dobrovolníků '!U:X,N1593)&gt;0,"ANO","")</f>
        <v/>
      </c>
      <c r="Q1593" s="15"/>
    </row>
    <row r="1594" spans="2:17" s="25" customFormat="1" x14ac:dyDescent="0.3">
      <c r="B1594" s="15" t="str">
        <f>IF(A1594="","",VLOOKUP(A1594,Tabulka3[[Číslo smlouvy   u pravidelné činnosti]:[Příjmení]],3,0))</f>
        <v/>
      </c>
      <c r="C1594" s="15" t="str">
        <f>IF(A1594="","",VLOOKUP(A1594,Tabulka3[[Číslo smlouvy   u pravidelné činnosti]:[Příjmení]],4,0))</f>
        <v/>
      </c>
      <c r="F1594" s="94"/>
      <c r="H1594" s="113"/>
      <c r="I1594" s="113"/>
      <c r="K1594" s="15"/>
      <c r="L1594" s="15"/>
      <c r="M1594" s="15">
        <f t="shared" si="72"/>
        <v>1</v>
      </c>
      <c r="N1594" s="15" t="str">
        <f t="shared" si="73"/>
        <v>-</v>
      </c>
      <c r="O1594" s="150">
        <f t="shared" si="74"/>
        <v>0</v>
      </c>
      <c r="P1594" s="15" t="str">
        <f>IF(COUNTIF('Personálie dobrovolníků '!U:X,N1594)&gt;0,"ANO","")</f>
        <v/>
      </c>
      <c r="Q1594" s="15"/>
    </row>
    <row r="1595" spans="2:17" s="25" customFormat="1" x14ac:dyDescent="0.3">
      <c r="B1595" s="15" t="str">
        <f>IF(A1595="","",VLOOKUP(A1595,Tabulka3[[Číslo smlouvy   u pravidelné činnosti]:[Příjmení]],3,0))</f>
        <v/>
      </c>
      <c r="C1595" s="15" t="str">
        <f>IF(A1595="","",VLOOKUP(A1595,Tabulka3[[Číslo smlouvy   u pravidelné činnosti]:[Příjmení]],4,0))</f>
        <v/>
      </c>
      <c r="F1595" s="94"/>
      <c r="H1595" s="113"/>
      <c r="I1595" s="113"/>
      <c r="K1595" s="15"/>
      <c r="L1595" s="15"/>
      <c r="M1595" s="15">
        <f t="shared" si="72"/>
        <v>1</v>
      </c>
      <c r="N1595" s="15" t="str">
        <f t="shared" si="73"/>
        <v>-</v>
      </c>
      <c r="O1595" s="150">
        <f t="shared" si="74"/>
        <v>0</v>
      </c>
      <c r="P1595" s="15" t="str">
        <f>IF(COUNTIF('Personálie dobrovolníků '!U:X,N1595)&gt;0,"ANO","")</f>
        <v/>
      </c>
      <c r="Q1595" s="15"/>
    </row>
    <row r="1596" spans="2:17" s="25" customFormat="1" x14ac:dyDescent="0.3">
      <c r="B1596" s="15" t="str">
        <f>IF(A1596="","",VLOOKUP(A1596,Tabulka3[[Číslo smlouvy   u pravidelné činnosti]:[Příjmení]],3,0))</f>
        <v/>
      </c>
      <c r="C1596" s="15" t="str">
        <f>IF(A1596="","",VLOOKUP(A1596,Tabulka3[[Číslo smlouvy   u pravidelné činnosti]:[Příjmení]],4,0))</f>
        <v/>
      </c>
      <c r="F1596" s="94"/>
      <c r="H1596" s="113"/>
      <c r="I1596" s="113"/>
      <c r="K1596" s="15"/>
      <c r="L1596" s="15"/>
      <c r="M1596" s="15">
        <f t="shared" si="72"/>
        <v>1</v>
      </c>
      <c r="N1596" s="15" t="str">
        <f t="shared" si="73"/>
        <v>-</v>
      </c>
      <c r="O1596" s="150">
        <f t="shared" si="74"/>
        <v>0</v>
      </c>
      <c r="P1596" s="15" t="str">
        <f>IF(COUNTIF('Personálie dobrovolníků '!U:X,N1596)&gt;0,"ANO","")</f>
        <v/>
      </c>
      <c r="Q1596" s="15"/>
    </row>
    <row r="1597" spans="2:17" s="25" customFormat="1" x14ac:dyDescent="0.3">
      <c r="B1597" s="15" t="str">
        <f>IF(A1597="","",VLOOKUP(A1597,Tabulka3[[Číslo smlouvy   u pravidelné činnosti]:[Příjmení]],3,0))</f>
        <v/>
      </c>
      <c r="C1597" s="15" t="str">
        <f>IF(A1597="","",VLOOKUP(A1597,Tabulka3[[Číslo smlouvy   u pravidelné činnosti]:[Příjmení]],4,0))</f>
        <v/>
      </c>
      <c r="F1597" s="94"/>
      <c r="H1597" s="113"/>
      <c r="I1597" s="113"/>
      <c r="K1597" s="15"/>
      <c r="L1597" s="15"/>
      <c r="M1597" s="15">
        <f t="shared" si="72"/>
        <v>1</v>
      </c>
      <c r="N1597" s="15" t="str">
        <f t="shared" si="73"/>
        <v>-</v>
      </c>
      <c r="O1597" s="150">
        <f t="shared" si="74"/>
        <v>0</v>
      </c>
      <c r="P1597" s="15" t="str">
        <f>IF(COUNTIF('Personálie dobrovolníků '!U:X,N1597)&gt;0,"ANO","")</f>
        <v/>
      </c>
      <c r="Q1597" s="15"/>
    </row>
    <row r="1598" spans="2:17" s="25" customFormat="1" x14ac:dyDescent="0.3">
      <c r="B1598" s="15" t="str">
        <f>IF(A1598="","",VLOOKUP(A1598,Tabulka3[[Číslo smlouvy   u pravidelné činnosti]:[Příjmení]],3,0))</f>
        <v/>
      </c>
      <c r="C1598" s="15" t="str">
        <f>IF(A1598="","",VLOOKUP(A1598,Tabulka3[[Číslo smlouvy   u pravidelné činnosti]:[Příjmení]],4,0))</f>
        <v/>
      </c>
      <c r="F1598" s="94"/>
      <c r="H1598" s="113"/>
      <c r="I1598" s="113"/>
      <c r="K1598" s="15"/>
      <c r="L1598" s="15"/>
      <c r="M1598" s="15">
        <f t="shared" si="72"/>
        <v>1</v>
      </c>
      <c r="N1598" s="15" t="str">
        <f t="shared" si="73"/>
        <v>-</v>
      </c>
      <c r="O1598" s="150">
        <f t="shared" si="74"/>
        <v>0</v>
      </c>
      <c r="P1598" s="15" t="str">
        <f>IF(COUNTIF('Personálie dobrovolníků '!U:X,N1598)&gt;0,"ANO","")</f>
        <v/>
      </c>
      <c r="Q1598" s="15"/>
    </row>
    <row r="1599" spans="2:17" s="25" customFormat="1" x14ac:dyDescent="0.3">
      <c r="B1599" s="15" t="str">
        <f>IF(A1599="","",VLOOKUP(A1599,Tabulka3[[Číslo smlouvy   u pravidelné činnosti]:[Příjmení]],3,0))</f>
        <v/>
      </c>
      <c r="C1599" s="15" t="str">
        <f>IF(A1599="","",VLOOKUP(A1599,Tabulka3[[Číslo smlouvy   u pravidelné činnosti]:[Příjmení]],4,0))</f>
        <v/>
      </c>
      <c r="F1599" s="94"/>
      <c r="H1599" s="113"/>
      <c r="I1599" s="113"/>
      <c r="K1599" s="15"/>
      <c r="L1599" s="15"/>
      <c r="M1599" s="15">
        <f t="shared" si="72"/>
        <v>1</v>
      </c>
      <c r="N1599" s="15" t="str">
        <f t="shared" si="73"/>
        <v>-</v>
      </c>
      <c r="O1599" s="150">
        <f t="shared" si="74"/>
        <v>0</v>
      </c>
      <c r="P1599" s="15" t="str">
        <f>IF(COUNTIF('Personálie dobrovolníků '!U:X,N1599)&gt;0,"ANO","")</f>
        <v/>
      </c>
      <c r="Q1599" s="15"/>
    </row>
    <row r="1600" spans="2:17" s="25" customFormat="1" x14ac:dyDescent="0.3">
      <c r="B1600" s="15" t="str">
        <f>IF(A1600="","",VLOOKUP(A1600,Tabulka3[[Číslo smlouvy   u pravidelné činnosti]:[Příjmení]],3,0))</f>
        <v/>
      </c>
      <c r="C1600" s="15" t="str">
        <f>IF(A1600="","",VLOOKUP(A1600,Tabulka3[[Číslo smlouvy   u pravidelné činnosti]:[Příjmení]],4,0))</f>
        <v/>
      </c>
      <c r="F1600" s="94"/>
      <c r="H1600" s="113"/>
      <c r="I1600" s="113"/>
      <c r="K1600" s="15"/>
      <c r="L1600" s="15"/>
      <c r="M1600" s="15">
        <f t="shared" si="72"/>
        <v>1</v>
      </c>
      <c r="N1600" s="15" t="str">
        <f t="shared" si="73"/>
        <v>-</v>
      </c>
      <c r="O1600" s="150">
        <f t="shared" si="74"/>
        <v>0</v>
      </c>
      <c r="P1600" s="15" t="str">
        <f>IF(COUNTIF('Personálie dobrovolníků '!U:X,N1600)&gt;0,"ANO","")</f>
        <v/>
      </c>
      <c r="Q1600" s="15"/>
    </row>
    <row r="1601" spans="2:17" s="25" customFormat="1" x14ac:dyDescent="0.3">
      <c r="B1601" s="15" t="str">
        <f>IF(A1601="","",VLOOKUP(A1601,Tabulka3[[Číslo smlouvy   u pravidelné činnosti]:[Příjmení]],3,0))</f>
        <v/>
      </c>
      <c r="C1601" s="15" t="str">
        <f>IF(A1601="","",VLOOKUP(A1601,Tabulka3[[Číslo smlouvy   u pravidelné činnosti]:[Příjmení]],4,0))</f>
        <v/>
      </c>
      <c r="F1601" s="94"/>
      <c r="H1601" s="113"/>
      <c r="I1601" s="113"/>
      <c r="K1601" s="15"/>
      <c r="L1601" s="15"/>
      <c r="M1601" s="15">
        <f t="shared" si="72"/>
        <v>1</v>
      </c>
      <c r="N1601" s="15" t="str">
        <f t="shared" si="73"/>
        <v>-</v>
      </c>
      <c r="O1601" s="150">
        <f t="shared" si="74"/>
        <v>0</v>
      </c>
      <c r="P1601" s="15" t="str">
        <f>IF(COUNTIF('Personálie dobrovolníků '!U:X,N1601)&gt;0,"ANO","")</f>
        <v/>
      </c>
      <c r="Q1601" s="15"/>
    </row>
    <row r="1602" spans="2:17" s="25" customFormat="1" x14ac:dyDescent="0.3">
      <c r="B1602" s="15" t="str">
        <f>IF(A1602="","",VLOOKUP(A1602,Tabulka3[[Číslo smlouvy   u pravidelné činnosti]:[Příjmení]],3,0))</f>
        <v/>
      </c>
      <c r="C1602" s="15" t="str">
        <f>IF(A1602="","",VLOOKUP(A1602,Tabulka3[[Číslo smlouvy   u pravidelné činnosti]:[Příjmení]],4,0))</f>
        <v/>
      </c>
      <c r="F1602" s="94"/>
      <c r="H1602" s="113"/>
      <c r="I1602" s="113"/>
      <c r="K1602" s="15"/>
      <c r="L1602" s="15"/>
      <c r="M1602" s="15">
        <f t="shared" si="72"/>
        <v>1</v>
      </c>
      <c r="N1602" s="15" t="str">
        <f t="shared" si="73"/>
        <v>-</v>
      </c>
      <c r="O1602" s="150">
        <f t="shared" si="74"/>
        <v>0</v>
      </c>
      <c r="P1602" s="15" t="str">
        <f>IF(COUNTIF('Personálie dobrovolníků '!U:X,N1602)&gt;0,"ANO","")</f>
        <v/>
      </c>
      <c r="Q1602" s="15"/>
    </row>
    <row r="1603" spans="2:17" s="25" customFormat="1" x14ac:dyDescent="0.3">
      <c r="B1603" s="15" t="str">
        <f>IF(A1603="","",VLOOKUP(A1603,Tabulka3[[Číslo smlouvy   u pravidelné činnosti]:[Příjmení]],3,0))</f>
        <v/>
      </c>
      <c r="C1603" s="15" t="str">
        <f>IF(A1603="","",VLOOKUP(A1603,Tabulka3[[Číslo smlouvy   u pravidelné činnosti]:[Příjmení]],4,0))</f>
        <v/>
      </c>
      <c r="F1603" s="94"/>
      <c r="H1603" s="113"/>
      <c r="I1603" s="113"/>
      <c r="K1603" s="15"/>
      <c r="L1603" s="15"/>
      <c r="M1603" s="15">
        <f t="shared" si="72"/>
        <v>1</v>
      </c>
      <c r="N1603" s="15" t="str">
        <f t="shared" si="73"/>
        <v>-</v>
      </c>
      <c r="O1603" s="150">
        <f t="shared" si="74"/>
        <v>0</v>
      </c>
      <c r="P1603" s="15" t="str">
        <f>IF(COUNTIF('Personálie dobrovolníků '!U:X,N1603)&gt;0,"ANO","")</f>
        <v/>
      </c>
      <c r="Q1603" s="15"/>
    </row>
    <row r="1604" spans="2:17" s="25" customFormat="1" x14ac:dyDescent="0.3">
      <c r="B1604" s="15" t="str">
        <f>IF(A1604="","",VLOOKUP(A1604,Tabulka3[[Číslo smlouvy   u pravidelné činnosti]:[Příjmení]],3,0))</f>
        <v/>
      </c>
      <c r="C1604" s="15" t="str">
        <f>IF(A1604="","",VLOOKUP(A1604,Tabulka3[[Číslo smlouvy   u pravidelné činnosti]:[Příjmení]],4,0))</f>
        <v/>
      </c>
      <c r="F1604" s="94"/>
      <c r="H1604" s="113"/>
      <c r="I1604" s="113"/>
      <c r="K1604" s="15"/>
      <c r="L1604" s="15"/>
      <c r="M1604" s="15">
        <f t="shared" ref="M1604:M1667" si="75">IF(OR(
   AND($H1604=$K$12, $I1604=$L$4),
   AND($H1604=$K$12, $I1604=$L$5),
   AND($H1604=$K$12, $I1604=$L$6),
   AND($H1604=$K$12, $I1604=$L$7),
   AND($H1604=$K$11, $I1604=$L$4),
   AND($H1604=$K$11, $I1604=$L$5),
   AND($H1604=$K$11, $I1604=$L$6),
   AND($H1604=$K$11, $I1604=$L$7),
   AND($H1604=$K$5, $I1604=$L$5),
   AND($H1604=$K$6, $I1604=$L$4),
   AND($H1604=$K$6, $I1604=$L$5),
   AND($H1604=$K$6, $I1604=$L$7),
   AND($H1604=$K$4, $I1604=$L$6),
), 0, 1)</f>
        <v>1</v>
      </c>
      <c r="N1604" s="15" t="str">
        <f t="shared" ref="N1604:N1667" si="76">A1604 &amp; "-" &amp; J1604</f>
        <v>-</v>
      </c>
      <c r="O1604" s="150">
        <f t="shared" ref="O1604:O1667" si="77">IF(AND(M1604&lt;&gt;0, P1604="ANO"), 1, 0)</f>
        <v>0</v>
      </c>
      <c r="P1604" s="15" t="str">
        <f>IF(COUNTIF('Personálie dobrovolníků '!U:X,N1604)&gt;0,"ANO","")</f>
        <v/>
      </c>
      <c r="Q1604" s="15"/>
    </row>
    <row r="1605" spans="2:17" s="25" customFormat="1" x14ac:dyDescent="0.3">
      <c r="B1605" s="15" t="str">
        <f>IF(A1605="","",VLOOKUP(A1605,Tabulka3[[Číslo smlouvy   u pravidelné činnosti]:[Příjmení]],3,0))</f>
        <v/>
      </c>
      <c r="C1605" s="15" t="str">
        <f>IF(A1605="","",VLOOKUP(A1605,Tabulka3[[Číslo smlouvy   u pravidelné činnosti]:[Příjmení]],4,0))</f>
        <v/>
      </c>
      <c r="F1605" s="94"/>
      <c r="H1605" s="113"/>
      <c r="I1605" s="113"/>
      <c r="K1605" s="15"/>
      <c r="L1605" s="15"/>
      <c r="M1605" s="15">
        <f t="shared" si="75"/>
        <v>1</v>
      </c>
      <c r="N1605" s="15" t="str">
        <f t="shared" si="76"/>
        <v>-</v>
      </c>
      <c r="O1605" s="150">
        <f t="shared" si="77"/>
        <v>0</v>
      </c>
      <c r="P1605" s="15" t="str">
        <f>IF(COUNTIF('Personálie dobrovolníků '!U:X,N1605)&gt;0,"ANO","")</f>
        <v/>
      </c>
      <c r="Q1605" s="15"/>
    </row>
    <row r="1606" spans="2:17" s="25" customFormat="1" x14ac:dyDescent="0.3">
      <c r="B1606" s="15" t="str">
        <f>IF(A1606="","",VLOOKUP(A1606,Tabulka3[[Číslo smlouvy   u pravidelné činnosti]:[Příjmení]],3,0))</f>
        <v/>
      </c>
      <c r="C1606" s="15" t="str">
        <f>IF(A1606="","",VLOOKUP(A1606,Tabulka3[[Číslo smlouvy   u pravidelné činnosti]:[Příjmení]],4,0))</f>
        <v/>
      </c>
      <c r="F1606" s="94"/>
      <c r="H1606" s="113"/>
      <c r="I1606" s="113"/>
      <c r="K1606" s="15"/>
      <c r="L1606" s="15"/>
      <c r="M1606" s="15">
        <f t="shared" si="75"/>
        <v>1</v>
      </c>
      <c r="N1606" s="15" t="str">
        <f t="shared" si="76"/>
        <v>-</v>
      </c>
      <c r="O1606" s="150">
        <f t="shared" si="77"/>
        <v>0</v>
      </c>
      <c r="P1606" s="15" t="str">
        <f>IF(COUNTIF('Personálie dobrovolníků '!U:X,N1606)&gt;0,"ANO","")</f>
        <v/>
      </c>
      <c r="Q1606" s="15"/>
    </row>
    <row r="1607" spans="2:17" s="25" customFormat="1" x14ac:dyDescent="0.3">
      <c r="B1607" s="15" t="str">
        <f>IF(A1607="","",VLOOKUP(A1607,Tabulka3[[Číslo smlouvy   u pravidelné činnosti]:[Příjmení]],3,0))</f>
        <v/>
      </c>
      <c r="C1607" s="15" t="str">
        <f>IF(A1607="","",VLOOKUP(A1607,Tabulka3[[Číslo smlouvy   u pravidelné činnosti]:[Příjmení]],4,0))</f>
        <v/>
      </c>
      <c r="F1607" s="94"/>
      <c r="H1607" s="113"/>
      <c r="I1607" s="113"/>
      <c r="K1607" s="15"/>
      <c r="L1607" s="15"/>
      <c r="M1607" s="15">
        <f t="shared" si="75"/>
        <v>1</v>
      </c>
      <c r="N1607" s="15" t="str">
        <f t="shared" si="76"/>
        <v>-</v>
      </c>
      <c r="O1607" s="150">
        <f t="shared" si="77"/>
        <v>0</v>
      </c>
      <c r="P1607" s="15" t="str">
        <f>IF(COUNTIF('Personálie dobrovolníků '!U:X,N1607)&gt;0,"ANO","")</f>
        <v/>
      </c>
      <c r="Q1607" s="15"/>
    </row>
    <row r="1608" spans="2:17" s="25" customFormat="1" x14ac:dyDescent="0.3">
      <c r="B1608" s="15" t="str">
        <f>IF(A1608="","",VLOOKUP(A1608,Tabulka3[[Číslo smlouvy   u pravidelné činnosti]:[Příjmení]],3,0))</f>
        <v/>
      </c>
      <c r="C1608" s="15" t="str">
        <f>IF(A1608="","",VLOOKUP(A1608,Tabulka3[[Číslo smlouvy   u pravidelné činnosti]:[Příjmení]],4,0))</f>
        <v/>
      </c>
      <c r="F1608" s="94"/>
      <c r="H1608" s="113"/>
      <c r="I1608" s="113"/>
      <c r="K1608" s="15"/>
      <c r="L1608" s="15"/>
      <c r="M1608" s="15">
        <f t="shared" si="75"/>
        <v>1</v>
      </c>
      <c r="N1608" s="15" t="str">
        <f t="shared" si="76"/>
        <v>-</v>
      </c>
      <c r="O1608" s="150">
        <f t="shared" si="77"/>
        <v>0</v>
      </c>
      <c r="P1608" s="15" t="str">
        <f>IF(COUNTIF('Personálie dobrovolníků '!U:X,N1608)&gt;0,"ANO","")</f>
        <v/>
      </c>
      <c r="Q1608" s="15"/>
    </row>
    <row r="1609" spans="2:17" s="25" customFormat="1" x14ac:dyDescent="0.3">
      <c r="B1609" s="15" t="str">
        <f>IF(A1609="","",VLOOKUP(A1609,Tabulka3[[Číslo smlouvy   u pravidelné činnosti]:[Příjmení]],3,0))</f>
        <v/>
      </c>
      <c r="C1609" s="15" t="str">
        <f>IF(A1609="","",VLOOKUP(A1609,Tabulka3[[Číslo smlouvy   u pravidelné činnosti]:[Příjmení]],4,0))</f>
        <v/>
      </c>
      <c r="F1609" s="94"/>
      <c r="H1609" s="113"/>
      <c r="I1609" s="113"/>
      <c r="K1609" s="15"/>
      <c r="L1609" s="15"/>
      <c r="M1609" s="15">
        <f t="shared" si="75"/>
        <v>1</v>
      </c>
      <c r="N1609" s="15" t="str">
        <f t="shared" si="76"/>
        <v>-</v>
      </c>
      <c r="O1609" s="150">
        <f t="shared" si="77"/>
        <v>0</v>
      </c>
      <c r="P1609" s="15" t="str">
        <f>IF(COUNTIF('Personálie dobrovolníků '!U:X,N1609)&gt;0,"ANO","")</f>
        <v/>
      </c>
      <c r="Q1609" s="15"/>
    </row>
    <row r="1610" spans="2:17" s="25" customFormat="1" x14ac:dyDescent="0.3">
      <c r="B1610" s="15" t="str">
        <f>IF(A1610="","",VLOOKUP(A1610,Tabulka3[[Číslo smlouvy   u pravidelné činnosti]:[Příjmení]],3,0))</f>
        <v/>
      </c>
      <c r="C1610" s="15" t="str">
        <f>IF(A1610="","",VLOOKUP(A1610,Tabulka3[[Číslo smlouvy   u pravidelné činnosti]:[Příjmení]],4,0))</f>
        <v/>
      </c>
      <c r="F1610" s="94"/>
      <c r="H1610" s="113"/>
      <c r="I1610" s="113"/>
      <c r="K1610" s="15"/>
      <c r="L1610" s="15"/>
      <c r="M1610" s="15">
        <f t="shared" si="75"/>
        <v>1</v>
      </c>
      <c r="N1610" s="15" t="str">
        <f t="shared" si="76"/>
        <v>-</v>
      </c>
      <c r="O1610" s="150">
        <f t="shared" si="77"/>
        <v>0</v>
      </c>
      <c r="P1610" s="15" t="str">
        <f>IF(COUNTIF('Personálie dobrovolníků '!U:X,N1610)&gt;0,"ANO","")</f>
        <v/>
      </c>
      <c r="Q1610" s="15"/>
    </row>
    <row r="1611" spans="2:17" s="25" customFormat="1" x14ac:dyDescent="0.3">
      <c r="B1611" s="15" t="str">
        <f>IF(A1611="","",VLOOKUP(A1611,Tabulka3[[Číslo smlouvy   u pravidelné činnosti]:[Příjmení]],3,0))</f>
        <v/>
      </c>
      <c r="C1611" s="15" t="str">
        <f>IF(A1611="","",VLOOKUP(A1611,Tabulka3[[Číslo smlouvy   u pravidelné činnosti]:[Příjmení]],4,0))</f>
        <v/>
      </c>
      <c r="F1611" s="94"/>
      <c r="H1611" s="113"/>
      <c r="I1611" s="113"/>
      <c r="K1611" s="15"/>
      <c r="L1611" s="15"/>
      <c r="M1611" s="15">
        <f t="shared" si="75"/>
        <v>1</v>
      </c>
      <c r="N1611" s="15" t="str">
        <f t="shared" si="76"/>
        <v>-</v>
      </c>
      <c r="O1611" s="150">
        <f t="shared" si="77"/>
        <v>0</v>
      </c>
      <c r="P1611" s="15" t="str">
        <f>IF(COUNTIF('Personálie dobrovolníků '!U:X,N1611)&gt;0,"ANO","")</f>
        <v/>
      </c>
      <c r="Q1611" s="15"/>
    </row>
    <row r="1612" spans="2:17" s="25" customFormat="1" x14ac:dyDescent="0.3">
      <c r="B1612" s="15" t="str">
        <f>IF(A1612="","",VLOOKUP(A1612,Tabulka3[[Číslo smlouvy   u pravidelné činnosti]:[Příjmení]],3,0))</f>
        <v/>
      </c>
      <c r="C1612" s="15" t="str">
        <f>IF(A1612="","",VLOOKUP(A1612,Tabulka3[[Číslo smlouvy   u pravidelné činnosti]:[Příjmení]],4,0))</f>
        <v/>
      </c>
      <c r="F1612" s="94"/>
      <c r="H1612" s="113"/>
      <c r="I1612" s="113"/>
      <c r="K1612" s="15"/>
      <c r="L1612" s="15"/>
      <c r="M1612" s="15">
        <f t="shared" si="75"/>
        <v>1</v>
      </c>
      <c r="N1612" s="15" t="str">
        <f t="shared" si="76"/>
        <v>-</v>
      </c>
      <c r="O1612" s="150">
        <f t="shared" si="77"/>
        <v>0</v>
      </c>
      <c r="P1612" s="15" t="str">
        <f>IF(COUNTIF('Personálie dobrovolníků '!U:X,N1612)&gt;0,"ANO","")</f>
        <v/>
      </c>
      <c r="Q1612" s="15"/>
    </row>
    <row r="1613" spans="2:17" s="25" customFormat="1" x14ac:dyDescent="0.3">
      <c r="B1613" s="15" t="str">
        <f>IF(A1613="","",VLOOKUP(A1613,Tabulka3[[Číslo smlouvy   u pravidelné činnosti]:[Příjmení]],3,0))</f>
        <v/>
      </c>
      <c r="C1613" s="15" t="str">
        <f>IF(A1613="","",VLOOKUP(A1613,Tabulka3[[Číslo smlouvy   u pravidelné činnosti]:[Příjmení]],4,0))</f>
        <v/>
      </c>
      <c r="F1613" s="94"/>
      <c r="H1613" s="113"/>
      <c r="I1613" s="113"/>
      <c r="K1613" s="15"/>
      <c r="L1613" s="15"/>
      <c r="M1613" s="15">
        <f t="shared" si="75"/>
        <v>1</v>
      </c>
      <c r="N1613" s="15" t="str">
        <f t="shared" si="76"/>
        <v>-</v>
      </c>
      <c r="O1613" s="150">
        <f t="shared" si="77"/>
        <v>0</v>
      </c>
      <c r="P1613" s="15" t="str">
        <f>IF(COUNTIF('Personálie dobrovolníků '!U:X,N1613)&gt;0,"ANO","")</f>
        <v/>
      </c>
      <c r="Q1613" s="15"/>
    </row>
    <row r="1614" spans="2:17" s="25" customFormat="1" x14ac:dyDescent="0.3">
      <c r="B1614" s="15" t="str">
        <f>IF(A1614="","",VLOOKUP(A1614,Tabulka3[[Číslo smlouvy   u pravidelné činnosti]:[Příjmení]],3,0))</f>
        <v/>
      </c>
      <c r="C1614" s="15" t="str">
        <f>IF(A1614="","",VLOOKUP(A1614,Tabulka3[[Číslo smlouvy   u pravidelné činnosti]:[Příjmení]],4,0))</f>
        <v/>
      </c>
      <c r="F1614" s="94"/>
      <c r="H1614" s="113"/>
      <c r="I1614" s="113"/>
      <c r="K1614" s="15"/>
      <c r="L1614" s="15"/>
      <c r="M1614" s="15">
        <f t="shared" si="75"/>
        <v>1</v>
      </c>
      <c r="N1614" s="15" t="str">
        <f t="shared" si="76"/>
        <v>-</v>
      </c>
      <c r="O1614" s="150">
        <f t="shared" si="77"/>
        <v>0</v>
      </c>
      <c r="P1614" s="15" t="str">
        <f>IF(COUNTIF('Personálie dobrovolníků '!U:X,N1614)&gt;0,"ANO","")</f>
        <v/>
      </c>
      <c r="Q1614" s="15"/>
    </row>
    <row r="1615" spans="2:17" s="25" customFormat="1" x14ac:dyDescent="0.3">
      <c r="B1615" s="15" t="str">
        <f>IF(A1615="","",VLOOKUP(A1615,Tabulka3[[Číslo smlouvy   u pravidelné činnosti]:[Příjmení]],3,0))</f>
        <v/>
      </c>
      <c r="C1615" s="15" t="str">
        <f>IF(A1615="","",VLOOKUP(A1615,Tabulka3[[Číslo smlouvy   u pravidelné činnosti]:[Příjmení]],4,0))</f>
        <v/>
      </c>
      <c r="F1615" s="94"/>
      <c r="H1615" s="113"/>
      <c r="I1615" s="113"/>
      <c r="K1615" s="15"/>
      <c r="L1615" s="15"/>
      <c r="M1615" s="15">
        <f t="shared" si="75"/>
        <v>1</v>
      </c>
      <c r="N1615" s="15" t="str">
        <f t="shared" si="76"/>
        <v>-</v>
      </c>
      <c r="O1615" s="150">
        <f t="shared" si="77"/>
        <v>0</v>
      </c>
      <c r="P1615" s="15" t="str">
        <f>IF(COUNTIF('Personálie dobrovolníků '!U:X,N1615)&gt;0,"ANO","")</f>
        <v/>
      </c>
      <c r="Q1615" s="15"/>
    </row>
    <row r="1616" spans="2:17" s="25" customFormat="1" x14ac:dyDescent="0.3">
      <c r="B1616" s="15" t="str">
        <f>IF(A1616="","",VLOOKUP(A1616,Tabulka3[[Číslo smlouvy   u pravidelné činnosti]:[Příjmení]],3,0))</f>
        <v/>
      </c>
      <c r="C1616" s="15" t="str">
        <f>IF(A1616="","",VLOOKUP(A1616,Tabulka3[[Číslo smlouvy   u pravidelné činnosti]:[Příjmení]],4,0))</f>
        <v/>
      </c>
      <c r="F1616" s="94"/>
      <c r="H1616" s="113"/>
      <c r="I1616" s="113"/>
      <c r="K1616" s="15"/>
      <c r="L1616" s="15"/>
      <c r="M1616" s="15">
        <f t="shared" si="75"/>
        <v>1</v>
      </c>
      <c r="N1616" s="15" t="str">
        <f t="shared" si="76"/>
        <v>-</v>
      </c>
      <c r="O1616" s="150">
        <f t="shared" si="77"/>
        <v>0</v>
      </c>
      <c r="P1616" s="15" t="str">
        <f>IF(COUNTIF('Personálie dobrovolníků '!U:X,N1616)&gt;0,"ANO","")</f>
        <v/>
      </c>
      <c r="Q1616" s="15"/>
    </row>
    <row r="1617" spans="2:17" s="25" customFormat="1" x14ac:dyDescent="0.3">
      <c r="B1617" s="15" t="str">
        <f>IF(A1617="","",VLOOKUP(A1617,Tabulka3[[Číslo smlouvy   u pravidelné činnosti]:[Příjmení]],3,0))</f>
        <v/>
      </c>
      <c r="C1617" s="15" t="str">
        <f>IF(A1617="","",VLOOKUP(A1617,Tabulka3[[Číslo smlouvy   u pravidelné činnosti]:[Příjmení]],4,0))</f>
        <v/>
      </c>
      <c r="F1617" s="94"/>
      <c r="H1617" s="113"/>
      <c r="I1617" s="113"/>
      <c r="K1617" s="15"/>
      <c r="L1617" s="15"/>
      <c r="M1617" s="15">
        <f t="shared" si="75"/>
        <v>1</v>
      </c>
      <c r="N1617" s="15" t="str">
        <f t="shared" si="76"/>
        <v>-</v>
      </c>
      <c r="O1617" s="150">
        <f t="shared" si="77"/>
        <v>0</v>
      </c>
      <c r="P1617" s="15" t="str">
        <f>IF(COUNTIF('Personálie dobrovolníků '!U:X,N1617)&gt;0,"ANO","")</f>
        <v/>
      </c>
      <c r="Q1617" s="15"/>
    </row>
    <row r="1618" spans="2:17" s="25" customFormat="1" x14ac:dyDescent="0.3">
      <c r="B1618" s="15" t="str">
        <f>IF(A1618="","",VLOOKUP(A1618,Tabulka3[[Číslo smlouvy   u pravidelné činnosti]:[Příjmení]],3,0))</f>
        <v/>
      </c>
      <c r="C1618" s="15" t="str">
        <f>IF(A1618="","",VLOOKUP(A1618,Tabulka3[[Číslo smlouvy   u pravidelné činnosti]:[Příjmení]],4,0))</f>
        <v/>
      </c>
      <c r="F1618" s="94"/>
      <c r="H1618" s="113"/>
      <c r="I1618" s="113"/>
      <c r="K1618" s="15"/>
      <c r="L1618" s="15"/>
      <c r="M1618" s="15">
        <f t="shared" si="75"/>
        <v>1</v>
      </c>
      <c r="N1618" s="15" t="str">
        <f t="shared" si="76"/>
        <v>-</v>
      </c>
      <c r="O1618" s="150">
        <f t="shared" si="77"/>
        <v>0</v>
      </c>
      <c r="P1618" s="15" t="str">
        <f>IF(COUNTIF('Personálie dobrovolníků '!U:X,N1618)&gt;0,"ANO","")</f>
        <v/>
      </c>
      <c r="Q1618" s="15"/>
    </row>
    <row r="1619" spans="2:17" s="25" customFormat="1" x14ac:dyDescent="0.3">
      <c r="B1619" s="15" t="str">
        <f>IF(A1619="","",VLOOKUP(A1619,Tabulka3[[Číslo smlouvy   u pravidelné činnosti]:[Příjmení]],3,0))</f>
        <v/>
      </c>
      <c r="C1619" s="15" t="str">
        <f>IF(A1619="","",VLOOKUP(A1619,Tabulka3[[Číslo smlouvy   u pravidelné činnosti]:[Příjmení]],4,0))</f>
        <v/>
      </c>
      <c r="F1619" s="94"/>
      <c r="H1619" s="113"/>
      <c r="I1619" s="113"/>
      <c r="K1619" s="15"/>
      <c r="L1619" s="15"/>
      <c r="M1619" s="15">
        <f t="shared" si="75"/>
        <v>1</v>
      </c>
      <c r="N1619" s="15" t="str">
        <f t="shared" si="76"/>
        <v>-</v>
      </c>
      <c r="O1619" s="150">
        <f t="shared" si="77"/>
        <v>0</v>
      </c>
      <c r="P1619" s="15" t="str">
        <f>IF(COUNTIF('Personálie dobrovolníků '!U:X,N1619)&gt;0,"ANO","")</f>
        <v/>
      </c>
      <c r="Q1619" s="15"/>
    </row>
    <row r="1620" spans="2:17" s="25" customFormat="1" x14ac:dyDescent="0.3">
      <c r="B1620" s="15" t="str">
        <f>IF(A1620="","",VLOOKUP(A1620,Tabulka3[[Číslo smlouvy   u pravidelné činnosti]:[Příjmení]],3,0))</f>
        <v/>
      </c>
      <c r="C1620" s="15" t="str">
        <f>IF(A1620="","",VLOOKUP(A1620,Tabulka3[[Číslo smlouvy   u pravidelné činnosti]:[Příjmení]],4,0))</f>
        <v/>
      </c>
      <c r="F1620" s="94"/>
      <c r="H1620" s="113"/>
      <c r="I1620" s="113"/>
      <c r="K1620" s="15"/>
      <c r="L1620" s="15"/>
      <c r="M1620" s="15">
        <f t="shared" si="75"/>
        <v>1</v>
      </c>
      <c r="N1620" s="15" t="str">
        <f t="shared" si="76"/>
        <v>-</v>
      </c>
      <c r="O1620" s="150">
        <f t="shared" si="77"/>
        <v>0</v>
      </c>
      <c r="P1620" s="15" t="str">
        <f>IF(COUNTIF('Personálie dobrovolníků '!U:X,N1620)&gt;0,"ANO","")</f>
        <v/>
      </c>
      <c r="Q1620" s="15"/>
    </row>
    <row r="1621" spans="2:17" s="25" customFormat="1" x14ac:dyDescent="0.3">
      <c r="B1621" s="15" t="str">
        <f>IF(A1621="","",VLOOKUP(A1621,Tabulka3[[Číslo smlouvy   u pravidelné činnosti]:[Příjmení]],3,0))</f>
        <v/>
      </c>
      <c r="C1621" s="15" t="str">
        <f>IF(A1621="","",VLOOKUP(A1621,Tabulka3[[Číslo smlouvy   u pravidelné činnosti]:[Příjmení]],4,0))</f>
        <v/>
      </c>
      <c r="F1621" s="94"/>
      <c r="H1621" s="113"/>
      <c r="I1621" s="113"/>
      <c r="K1621" s="15"/>
      <c r="L1621" s="15"/>
      <c r="M1621" s="15">
        <f t="shared" si="75"/>
        <v>1</v>
      </c>
      <c r="N1621" s="15" t="str">
        <f t="shared" si="76"/>
        <v>-</v>
      </c>
      <c r="O1621" s="150">
        <f t="shared" si="77"/>
        <v>0</v>
      </c>
      <c r="P1621" s="15" t="str">
        <f>IF(COUNTIF('Personálie dobrovolníků '!U:X,N1621)&gt;0,"ANO","")</f>
        <v/>
      </c>
      <c r="Q1621" s="15"/>
    </row>
    <row r="1622" spans="2:17" s="25" customFormat="1" x14ac:dyDescent="0.3">
      <c r="B1622" s="15" t="str">
        <f>IF(A1622="","",VLOOKUP(A1622,Tabulka3[[Číslo smlouvy   u pravidelné činnosti]:[Příjmení]],3,0))</f>
        <v/>
      </c>
      <c r="C1622" s="15" t="str">
        <f>IF(A1622="","",VLOOKUP(A1622,Tabulka3[[Číslo smlouvy   u pravidelné činnosti]:[Příjmení]],4,0))</f>
        <v/>
      </c>
      <c r="F1622" s="94"/>
      <c r="H1622" s="113"/>
      <c r="I1622" s="113"/>
      <c r="K1622" s="15"/>
      <c r="L1622" s="15"/>
      <c r="M1622" s="15">
        <f t="shared" si="75"/>
        <v>1</v>
      </c>
      <c r="N1622" s="15" t="str">
        <f t="shared" si="76"/>
        <v>-</v>
      </c>
      <c r="O1622" s="150">
        <f t="shared" si="77"/>
        <v>0</v>
      </c>
      <c r="P1622" s="15" t="str">
        <f>IF(COUNTIF('Personálie dobrovolníků '!U:X,N1622)&gt;0,"ANO","")</f>
        <v/>
      </c>
      <c r="Q1622" s="15"/>
    </row>
    <row r="1623" spans="2:17" s="25" customFormat="1" x14ac:dyDescent="0.3">
      <c r="B1623" s="15" t="str">
        <f>IF(A1623="","",VLOOKUP(A1623,Tabulka3[[Číslo smlouvy   u pravidelné činnosti]:[Příjmení]],3,0))</f>
        <v/>
      </c>
      <c r="C1623" s="15" t="str">
        <f>IF(A1623="","",VLOOKUP(A1623,Tabulka3[[Číslo smlouvy   u pravidelné činnosti]:[Příjmení]],4,0))</f>
        <v/>
      </c>
      <c r="F1623" s="94"/>
      <c r="H1623" s="113"/>
      <c r="I1623" s="113"/>
      <c r="K1623" s="15"/>
      <c r="L1623" s="15"/>
      <c r="M1623" s="15">
        <f t="shared" si="75"/>
        <v>1</v>
      </c>
      <c r="N1623" s="15" t="str">
        <f t="shared" si="76"/>
        <v>-</v>
      </c>
      <c r="O1623" s="150">
        <f t="shared" si="77"/>
        <v>0</v>
      </c>
      <c r="P1623" s="15" t="str">
        <f>IF(COUNTIF('Personálie dobrovolníků '!U:X,N1623)&gt;0,"ANO","")</f>
        <v/>
      </c>
      <c r="Q1623" s="15"/>
    </row>
    <row r="1624" spans="2:17" s="25" customFormat="1" x14ac:dyDescent="0.3">
      <c r="B1624" s="15" t="str">
        <f>IF(A1624="","",VLOOKUP(A1624,Tabulka3[[Číslo smlouvy   u pravidelné činnosti]:[Příjmení]],3,0))</f>
        <v/>
      </c>
      <c r="C1624" s="15" t="str">
        <f>IF(A1624="","",VLOOKUP(A1624,Tabulka3[[Číslo smlouvy   u pravidelné činnosti]:[Příjmení]],4,0))</f>
        <v/>
      </c>
      <c r="F1624" s="94"/>
      <c r="H1624" s="113"/>
      <c r="I1624" s="113"/>
      <c r="K1624" s="15"/>
      <c r="L1624" s="15"/>
      <c r="M1624" s="15">
        <f t="shared" si="75"/>
        <v>1</v>
      </c>
      <c r="N1624" s="15" t="str">
        <f t="shared" si="76"/>
        <v>-</v>
      </c>
      <c r="O1624" s="150">
        <f t="shared" si="77"/>
        <v>0</v>
      </c>
      <c r="P1624" s="15" t="str">
        <f>IF(COUNTIF('Personálie dobrovolníků '!U:X,N1624)&gt;0,"ANO","")</f>
        <v/>
      </c>
      <c r="Q1624" s="15"/>
    </row>
    <row r="1625" spans="2:17" s="25" customFormat="1" x14ac:dyDescent="0.3">
      <c r="B1625" s="15" t="str">
        <f>IF(A1625="","",VLOOKUP(A1625,Tabulka3[[Číslo smlouvy   u pravidelné činnosti]:[Příjmení]],3,0))</f>
        <v/>
      </c>
      <c r="C1625" s="15" t="str">
        <f>IF(A1625="","",VLOOKUP(A1625,Tabulka3[[Číslo smlouvy   u pravidelné činnosti]:[Příjmení]],4,0))</f>
        <v/>
      </c>
      <c r="F1625" s="94"/>
      <c r="H1625" s="113"/>
      <c r="I1625" s="113"/>
      <c r="K1625" s="15"/>
      <c r="L1625" s="15"/>
      <c r="M1625" s="15">
        <f t="shared" si="75"/>
        <v>1</v>
      </c>
      <c r="N1625" s="15" t="str">
        <f t="shared" si="76"/>
        <v>-</v>
      </c>
      <c r="O1625" s="150">
        <f t="shared" si="77"/>
        <v>0</v>
      </c>
      <c r="P1625" s="15" t="str">
        <f>IF(COUNTIF('Personálie dobrovolníků '!U:X,N1625)&gt;0,"ANO","")</f>
        <v/>
      </c>
      <c r="Q1625" s="15"/>
    </row>
    <row r="1626" spans="2:17" s="25" customFormat="1" x14ac:dyDescent="0.3">
      <c r="B1626" s="15" t="str">
        <f>IF(A1626="","",VLOOKUP(A1626,Tabulka3[[Číslo smlouvy   u pravidelné činnosti]:[Příjmení]],3,0))</f>
        <v/>
      </c>
      <c r="C1626" s="15" t="str">
        <f>IF(A1626="","",VLOOKUP(A1626,Tabulka3[[Číslo smlouvy   u pravidelné činnosti]:[Příjmení]],4,0))</f>
        <v/>
      </c>
      <c r="F1626" s="94"/>
      <c r="H1626" s="113"/>
      <c r="I1626" s="113"/>
      <c r="K1626" s="15"/>
      <c r="L1626" s="15"/>
      <c r="M1626" s="15">
        <f t="shared" si="75"/>
        <v>1</v>
      </c>
      <c r="N1626" s="15" t="str">
        <f t="shared" si="76"/>
        <v>-</v>
      </c>
      <c r="O1626" s="150">
        <f t="shared" si="77"/>
        <v>0</v>
      </c>
      <c r="P1626" s="15" t="str">
        <f>IF(COUNTIF('Personálie dobrovolníků '!U:X,N1626)&gt;0,"ANO","")</f>
        <v/>
      </c>
      <c r="Q1626" s="15"/>
    </row>
    <row r="1627" spans="2:17" s="25" customFormat="1" x14ac:dyDescent="0.3">
      <c r="B1627" s="15" t="str">
        <f>IF(A1627="","",VLOOKUP(A1627,Tabulka3[[Číslo smlouvy   u pravidelné činnosti]:[Příjmení]],3,0))</f>
        <v/>
      </c>
      <c r="C1627" s="15" t="str">
        <f>IF(A1627="","",VLOOKUP(A1627,Tabulka3[[Číslo smlouvy   u pravidelné činnosti]:[Příjmení]],4,0))</f>
        <v/>
      </c>
      <c r="F1627" s="94"/>
      <c r="H1627" s="113"/>
      <c r="I1627" s="113"/>
      <c r="K1627" s="15"/>
      <c r="L1627" s="15"/>
      <c r="M1627" s="15">
        <f t="shared" si="75"/>
        <v>1</v>
      </c>
      <c r="N1627" s="15" t="str">
        <f t="shared" si="76"/>
        <v>-</v>
      </c>
      <c r="O1627" s="150">
        <f t="shared" si="77"/>
        <v>0</v>
      </c>
      <c r="P1627" s="15" t="str">
        <f>IF(COUNTIF('Personálie dobrovolníků '!U:X,N1627)&gt;0,"ANO","")</f>
        <v/>
      </c>
      <c r="Q1627" s="15"/>
    </row>
    <row r="1628" spans="2:17" s="25" customFormat="1" x14ac:dyDescent="0.3">
      <c r="B1628" s="15" t="str">
        <f>IF(A1628="","",VLOOKUP(A1628,Tabulka3[[Číslo smlouvy   u pravidelné činnosti]:[Příjmení]],3,0))</f>
        <v/>
      </c>
      <c r="C1628" s="15" t="str">
        <f>IF(A1628="","",VLOOKUP(A1628,Tabulka3[[Číslo smlouvy   u pravidelné činnosti]:[Příjmení]],4,0))</f>
        <v/>
      </c>
      <c r="F1628" s="94"/>
      <c r="H1628" s="113"/>
      <c r="I1628" s="113"/>
      <c r="K1628" s="15"/>
      <c r="L1628" s="15"/>
      <c r="M1628" s="15">
        <f t="shared" si="75"/>
        <v>1</v>
      </c>
      <c r="N1628" s="15" t="str">
        <f t="shared" si="76"/>
        <v>-</v>
      </c>
      <c r="O1628" s="150">
        <f t="shared" si="77"/>
        <v>0</v>
      </c>
      <c r="P1628" s="15" t="str">
        <f>IF(COUNTIF('Personálie dobrovolníků '!U:X,N1628)&gt;0,"ANO","")</f>
        <v/>
      </c>
      <c r="Q1628" s="15"/>
    </row>
    <row r="1629" spans="2:17" s="25" customFormat="1" x14ac:dyDescent="0.3">
      <c r="B1629" s="15" t="str">
        <f>IF(A1629="","",VLOOKUP(A1629,Tabulka3[[Číslo smlouvy   u pravidelné činnosti]:[Příjmení]],3,0))</f>
        <v/>
      </c>
      <c r="C1629" s="15" t="str">
        <f>IF(A1629="","",VLOOKUP(A1629,Tabulka3[[Číslo smlouvy   u pravidelné činnosti]:[Příjmení]],4,0))</f>
        <v/>
      </c>
      <c r="F1629" s="94"/>
      <c r="H1629" s="113"/>
      <c r="I1629" s="113"/>
      <c r="K1629" s="15"/>
      <c r="L1629" s="15"/>
      <c r="M1629" s="15">
        <f t="shared" si="75"/>
        <v>1</v>
      </c>
      <c r="N1629" s="15" t="str">
        <f t="shared" si="76"/>
        <v>-</v>
      </c>
      <c r="O1629" s="150">
        <f t="shared" si="77"/>
        <v>0</v>
      </c>
      <c r="P1629" s="15" t="str">
        <f>IF(COUNTIF('Personálie dobrovolníků '!U:X,N1629)&gt;0,"ANO","")</f>
        <v/>
      </c>
      <c r="Q1629" s="15"/>
    </row>
    <row r="1630" spans="2:17" s="25" customFormat="1" x14ac:dyDescent="0.3">
      <c r="B1630" s="15" t="str">
        <f>IF(A1630="","",VLOOKUP(A1630,Tabulka3[[Číslo smlouvy   u pravidelné činnosti]:[Příjmení]],3,0))</f>
        <v/>
      </c>
      <c r="C1630" s="15" t="str">
        <f>IF(A1630="","",VLOOKUP(A1630,Tabulka3[[Číslo smlouvy   u pravidelné činnosti]:[Příjmení]],4,0))</f>
        <v/>
      </c>
      <c r="F1630" s="94"/>
      <c r="H1630" s="113"/>
      <c r="I1630" s="113"/>
      <c r="K1630" s="15"/>
      <c r="L1630" s="15"/>
      <c r="M1630" s="15">
        <f t="shared" si="75"/>
        <v>1</v>
      </c>
      <c r="N1630" s="15" t="str">
        <f t="shared" si="76"/>
        <v>-</v>
      </c>
      <c r="O1630" s="150">
        <f t="shared" si="77"/>
        <v>0</v>
      </c>
      <c r="P1630" s="15" t="str">
        <f>IF(COUNTIF('Personálie dobrovolníků '!U:X,N1630)&gt;0,"ANO","")</f>
        <v/>
      </c>
      <c r="Q1630" s="15"/>
    </row>
    <row r="1631" spans="2:17" s="25" customFormat="1" x14ac:dyDescent="0.3">
      <c r="B1631" s="15" t="str">
        <f>IF(A1631="","",VLOOKUP(A1631,Tabulka3[[Číslo smlouvy   u pravidelné činnosti]:[Příjmení]],3,0))</f>
        <v/>
      </c>
      <c r="C1631" s="15" t="str">
        <f>IF(A1631="","",VLOOKUP(A1631,Tabulka3[[Číslo smlouvy   u pravidelné činnosti]:[Příjmení]],4,0))</f>
        <v/>
      </c>
      <c r="F1631" s="94"/>
      <c r="H1631" s="113"/>
      <c r="I1631" s="113"/>
      <c r="K1631" s="15"/>
      <c r="L1631" s="15"/>
      <c r="M1631" s="15">
        <f t="shared" si="75"/>
        <v>1</v>
      </c>
      <c r="N1631" s="15" t="str">
        <f t="shared" si="76"/>
        <v>-</v>
      </c>
      <c r="O1631" s="150">
        <f t="shared" si="77"/>
        <v>0</v>
      </c>
      <c r="P1631" s="15" t="str">
        <f>IF(COUNTIF('Personálie dobrovolníků '!U:X,N1631)&gt;0,"ANO","")</f>
        <v/>
      </c>
      <c r="Q1631" s="15"/>
    </row>
    <row r="1632" spans="2:17" s="25" customFormat="1" x14ac:dyDescent="0.3">
      <c r="B1632" s="15" t="str">
        <f>IF(A1632="","",VLOOKUP(A1632,Tabulka3[[Číslo smlouvy   u pravidelné činnosti]:[Příjmení]],3,0))</f>
        <v/>
      </c>
      <c r="C1632" s="15" t="str">
        <f>IF(A1632="","",VLOOKUP(A1632,Tabulka3[[Číslo smlouvy   u pravidelné činnosti]:[Příjmení]],4,0))</f>
        <v/>
      </c>
      <c r="F1632" s="94"/>
      <c r="H1632" s="113"/>
      <c r="I1632" s="113"/>
      <c r="K1632" s="15"/>
      <c r="L1632" s="15"/>
      <c r="M1632" s="15">
        <f t="shared" si="75"/>
        <v>1</v>
      </c>
      <c r="N1632" s="15" t="str">
        <f t="shared" si="76"/>
        <v>-</v>
      </c>
      <c r="O1632" s="150">
        <f t="shared" si="77"/>
        <v>0</v>
      </c>
      <c r="P1632" s="15" t="str">
        <f>IF(COUNTIF('Personálie dobrovolníků '!U:X,N1632)&gt;0,"ANO","")</f>
        <v/>
      </c>
      <c r="Q1632" s="15"/>
    </row>
    <row r="1633" spans="2:17" s="25" customFormat="1" x14ac:dyDescent="0.3">
      <c r="B1633" s="15" t="str">
        <f>IF(A1633="","",VLOOKUP(A1633,Tabulka3[[Číslo smlouvy   u pravidelné činnosti]:[Příjmení]],3,0))</f>
        <v/>
      </c>
      <c r="C1633" s="15" t="str">
        <f>IF(A1633="","",VLOOKUP(A1633,Tabulka3[[Číslo smlouvy   u pravidelné činnosti]:[Příjmení]],4,0))</f>
        <v/>
      </c>
      <c r="F1633" s="94"/>
      <c r="H1633" s="113"/>
      <c r="I1633" s="113"/>
      <c r="K1633" s="15"/>
      <c r="L1633" s="15"/>
      <c r="M1633" s="15">
        <f t="shared" si="75"/>
        <v>1</v>
      </c>
      <c r="N1633" s="15" t="str">
        <f t="shared" si="76"/>
        <v>-</v>
      </c>
      <c r="O1633" s="150">
        <f t="shared" si="77"/>
        <v>0</v>
      </c>
      <c r="P1633" s="15" t="str">
        <f>IF(COUNTIF('Personálie dobrovolníků '!U:X,N1633)&gt;0,"ANO","")</f>
        <v/>
      </c>
      <c r="Q1633" s="15"/>
    </row>
    <row r="1634" spans="2:17" s="25" customFormat="1" x14ac:dyDescent="0.3">
      <c r="B1634" s="15" t="str">
        <f>IF(A1634="","",VLOOKUP(A1634,Tabulka3[[Číslo smlouvy   u pravidelné činnosti]:[Příjmení]],3,0))</f>
        <v/>
      </c>
      <c r="C1634" s="15" t="str">
        <f>IF(A1634="","",VLOOKUP(A1634,Tabulka3[[Číslo smlouvy   u pravidelné činnosti]:[Příjmení]],4,0))</f>
        <v/>
      </c>
      <c r="F1634" s="94"/>
      <c r="H1634" s="113"/>
      <c r="I1634" s="113"/>
      <c r="K1634" s="15"/>
      <c r="L1634" s="15"/>
      <c r="M1634" s="15">
        <f t="shared" si="75"/>
        <v>1</v>
      </c>
      <c r="N1634" s="15" t="str">
        <f t="shared" si="76"/>
        <v>-</v>
      </c>
      <c r="O1634" s="150">
        <f t="shared" si="77"/>
        <v>0</v>
      </c>
      <c r="P1634" s="15" t="str">
        <f>IF(COUNTIF('Personálie dobrovolníků '!U:X,N1634)&gt;0,"ANO","")</f>
        <v/>
      </c>
      <c r="Q1634" s="15"/>
    </row>
    <row r="1635" spans="2:17" s="25" customFormat="1" x14ac:dyDescent="0.3">
      <c r="B1635" s="15" t="str">
        <f>IF(A1635="","",VLOOKUP(A1635,Tabulka3[[Číslo smlouvy   u pravidelné činnosti]:[Příjmení]],3,0))</f>
        <v/>
      </c>
      <c r="C1635" s="15" t="str">
        <f>IF(A1635="","",VLOOKUP(A1635,Tabulka3[[Číslo smlouvy   u pravidelné činnosti]:[Příjmení]],4,0))</f>
        <v/>
      </c>
      <c r="F1635" s="94"/>
      <c r="H1635" s="113"/>
      <c r="I1635" s="113"/>
      <c r="K1635" s="15"/>
      <c r="L1635" s="15"/>
      <c r="M1635" s="15">
        <f t="shared" si="75"/>
        <v>1</v>
      </c>
      <c r="N1635" s="15" t="str">
        <f t="shared" si="76"/>
        <v>-</v>
      </c>
      <c r="O1635" s="150">
        <f t="shared" si="77"/>
        <v>0</v>
      </c>
      <c r="P1635" s="15" t="str">
        <f>IF(COUNTIF('Personálie dobrovolníků '!U:X,N1635)&gt;0,"ANO","")</f>
        <v/>
      </c>
      <c r="Q1635" s="15"/>
    </row>
    <row r="1636" spans="2:17" s="25" customFormat="1" x14ac:dyDescent="0.3">
      <c r="B1636" s="15" t="str">
        <f>IF(A1636="","",VLOOKUP(A1636,Tabulka3[[Číslo smlouvy   u pravidelné činnosti]:[Příjmení]],3,0))</f>
        <v/>
      </c>
      <c r="C1636" s="15" t="str">
        <f>IF(A1636="","",VLOOKUP(A1636,Tabulka3[[Číslo smlouvy   u pravidelné činnosti]:[Příjmení]],4,0))</f>
        <v/>
      </c>
      <c r="F1636" s="94"/>
      <c r="H1636" s="113"/>
      <c r="I1636" s="113"/>
      <c r="K1636" s="15"/>
      <c r="L1636" s="15"/>
      <c r="M1636" s="15">
        <f t="shared" si="75"/>
        <v>1</v>
      </c>
      <c r="N1636" s="15" t="str">
        <f t="shared" si="76"/>
        <v>-</v>
      </c>
      <c r="O1636" s="150">
        <f t="shared" si="77"/>
        <v>0</v>
      </c>
      <c r="P1636" s="15" t="str">
        <f>IF(COUNTIF('Personálie dobrovolníků '!U:X,N1636)&gt;0,"ANO","")</f>
        <v/>
      </c>
      <c r="Q1636" s="15"/>
    </row>
    <row r="1637" spans="2:17" s="25" customFormat="1" x14ac:dyDescent="0.3">
      <c r="B1637" s="15" t="str">
        <f>IF(A1637="","",VLOOKUP(A1637,Tabulka3[[Číslo smlouvy   u pravidelné činnosti]:[Příjmení]],3,0))</f>
        <v/>
      </c>
      <c r="C1637" s="15" t="str">
        <f>IF(A1637="","",VLOOKUP(A1637,Tabulka3[[Číslo smlouvy   u pravidelné činnosti]:[Příjmení]],4,0))</f>
        <v/>
      </c>
      <c r="F1637" s="94"/>
      <c r="H1637" s="113"/>
      <c r="I1637" s="113"/>
      <c r="K1637" s="15"/>
      <c r="L1637" s="15"/>
      <c r="M1637" s="15">
        <f t="shared" si="75"/>
        <v>1</v>
      </c>
      <c r="N1637" s="15" t="str">
        <f t="shared" si="76"/>
        <v>-</v>
      </c>
      <c r="O1637" s="150">
        <f t="shared" si="77"/>
        <v>0</v>
      </c>
      <c r="P1637" s="15" t="str">
        <f>IF(COUNTIF('Personálie dobrovolníků '!U:X,N1637)&gt;0,"ANO","")</f>
        <v/>
      </c>
      <c r="Q1637" s="15"/>
    </row>
    <row r="1638" spans="2:17" s="25" customFormat="1" x14ac:dyDescent="0.3">
      <c r="B1638" s="15" t="str">
        <f>IF(A1638="","",VLOOKUP(A1638,Tabulka3[[Číslo smlouvy   u pravidelné činnosti]:[Příjmení]],3,0))</f>
        <v/>
      </c>
      <c r="C1638" s="15" t="str">
        <f>IF(A1638="","",VLOOKUP(A1638,Tabulka3[[Číslo smlouvy   u pravidelné činnosti]:[Příjmení]],4,0))</f>
        <v/>
      </c>
      <c r="F1638" s="94"/>
      <c r="H1638" s="113"/>
      <c r="I1638" s="113"/>
      <c r="K1638" s="15"/>
      <c r="L1638" s="15"/>
      <c r="M1638" s="15">
        <f t="shared" si="75"/>
        <v>1</v>
      </c>
      <c r="N1638" s="15" t="str">
        <f t="shared" si="76"/>
        <v>-</v>
      </c>
      <c r="O1638" s="150">
        <f t="shared" si="77"/>
        <v>0</v>
      </c>
      <c r="P1638" s="15" t="str">
        <f>IF(COUNTIF('Personálie dobrovolníků '!U:X,N1638)&gt;0,"ANO","")</f>
        <v/>
      </c>
      <c r="Q1638" s="15"/>
    </row>
    <row r="1639" spans="2:17" s="25" customFormat="1" x14ac:dyDescent="0.3">
      <c r="B1639" s="15" t="str">
        <f>IF(A1639="","",VLOOKUP(A1639,Tabulka3[[Číslo smlouvy   u pravidelné činnosti]:[Příjmení]],3,0))</f>
        <v/>
      </c>
      <c r="C1639" s="15" t="str">
        <f>IF(A1639="","",VLOOKUP(A1639,Tabulka3[[Číslo smlouvy   u pravidelné činnosti]:[Příjmení]],4,0))</f>
        <v/>
      </c>
      <c r="F1639" s="94"/>
      <c r="H1639" s="113"/>
      <c r="I1639" s="113"/>
      <c r="K1639" s="15"/>
      <c r="L1639" s="15"/>
      <c r="M1639" s="15">
        <f t="shared" si="75"/>
        <v>1</v>
      </c>
      <c r="N1639" s="15" t="str">
        <f t="shared" si="76"/>
        <v>-</v>
      </c>
      <c r="O1639" s="150">
        <f t="shared" si="77"/>
        <v>0</v>
      </c>
      <c r="P1639" s="15" t="str">
        <f>IF(COUNTIF('Personálie dobrovolníků '!U:X,N1639)&gt;0,"ANO","")</f>
        <v/>
      </c>
      <c r="Q1639" s="15"/>
    </row>
    <row r="1640" spans="2:17" s="25" customFormat="1" x14ac:dyDescent="0.3">
      <c r="B1640" s="15" t="str">
        <f>IF(A1640="","",VLOOKUP(A1640,Tabulka3[[Číslo smlouvy   u pravidelné činnosti]:[Příjmení]],3,0))</f>
        <v/>
      </c>
      <c r="C1640" s="15" t="str">
        <f>IF(A1640="","",VLOOKUP(A1640,Tabulka3[[Číslo smlouvy   u pravidelné činnosti]:[Příjmení]],4,0))</f>
        <v/>
      </c>
      <c r="F1640" s="94"/>
      <c r="H1640" s="113"/>
      <c r="I1640" s="113"/>
      <c r="K1640" s="15"/>
      <c r="L1640" s="15"/>
      <c r="M1640" s="15">
        <f t="shared" si="75"/>
        <v>1</v>
      </c>
      <c r="N1640" s="15" t="str">
        <f t="shared" si="76"/>
        <v>-</v>
      </c>
      <c r="O1640" s="150">
        <f t="shared" si="77"/>
        <v>0</v>
      </c>
      <c r="P1640" s="15" t="str">
        <f>IF(COUNTIF('Personálie dobrovolníků '!U:X,N1640)&gt;0,"ANO","")</f>
        <v/>
      </c>
      <c r="Q1640" s="15"/>
    </row>
    <row r="1641" spans="2:17" s="25" customFormat="1" x14ac:dyDescent="0.3">
      <c r="B1641" s="15" t="str">
        <f>IF(A1641="","",VLOOKUP(A1641,Tabulka3[[Číslo smlouvy   u pravidelné činnosti]:[Příjmení]],3,0))</f>
        <v/>
      </c>
      <c r="C1641" s="15" t="str">
        <f>IF(A1641="","",VLOOKUP(A1641,Tabulka3[[Číslo smlouvy   u pravidelné činnosti]:[Příjmení]],4,0))</f>
        <v/>
      </c>
      <c r="F1641" s="94"/>
      <c r="H1641" s="113"/>
      <c r="I1641" s="113"/>
      <c r="K1641" s="15"/>
      <c r="L1641" s="15"/>
      <c r="M1641" s="15">
        <f t="shared" si="75"/>
        <v>1</v>
      </c>
      <c r="N1641" s="15" t="str">
        <f t="shared" si="76"/>
        <v>-</v>
      </c>
      <c r="O1641" s="150">
        <f t="shared" si="77"/>
        <v>0</v>
      </c>
      <c r="P1641" s="15" t="str">
        <f>IF(COUNTIF('Personálie dobrovolníků '!U:X,N1641)&gt;0,"ANO","")</f>
        <v/>
      </c>
      <c r="Q1641" s="15"/>
    </row>
    <row r="1642" spans="2:17" s="25" customFormat="1" x14ac:dyDescent="0.3">
      <c r="B1642" s="15" t="str">
        <f>IF(A1642="","",VLOOKUP(A1642,Tabulka3[[Číslo smlouvy   u pravidelné činnosti]:[Příjmení]],3,0))</f>
        <v/>
      </c>
      <c r="C1642" s="15" t="str">
        <f>IF(A1642="","",VLOOKUP(A1642,Tabulka3[[Číslo smlouvy   u pravidelné činnosti]:[Příjmení]],4,0))</f>
        <v/>
      </c>
      <c r="F1642" s="94"/>
      <c r="H1642" s="113"/>
      <c r="I1642" s="113"/>
      <c r="K1642" s="15"/>
      <c r="L1642" s="15"/>
      <c r="M1642" s="15">
        <f t="shared" si="75"/>
        <v>1</v>
      </c>
      <c r="N1642" s="15" t="str">
        <f t="shared" si="76"/>
        <v>-</v>
      </c>
      <c r="O1642" s="150">
        <f t="shared" si="77"/>
        <v>0</v>
      </c>
      <c r="P1642" s="15" t="str">
        <f>IF(COUNTIF('Personálie dobrovolníků '!U:X,N1642)&gt;0,"ANO","")</f>
        <v/>
      </c>
      <c r="Q1642" s="15"/>
    </row>
    <row r="1643" spans="2:17" s="25" customFormat="1" x14ac:dyDescent="0.3">
      <c r="B1643" s="15" t="str">
        <f>IF(A1643="","",VLOOKUP(A1643,Tabulka3[[Číslo smlouvy   u pravidelné činnosti]:[Příjmení]],3,0))</f>
        <v/>
      </c>
      <c r="C1643" s="15" t="str">
        <f>IF(A1643="","",VLOOKUP(A1643,Tabulka3[[Číslo smlouvy   u pravidelné činnosti]:[Příjmení]],4,0))</f>
        <v/>
      </c>
      <c r="F1643" s="94"/>
      <c r="H1643" s="113"/>
      <c r="I1643" s="113"/>
      <c r="K1643" s="15"/>
      <c r="L1643" s="15"/>
      <c r="M1643" s="15">
        <f t="shared" si="75"/>
        <v>1</v>
      </c>
      <c r="N1643" s="15" t="str">
        <f t="shared" si="76"/>
        <v>-</v>
      </c>
      <c r="O1643" s="150">
        <f t="shared" si="77"/>
        <v>0</v>
      </c>
      <c r="P1643" s="15" t="str">
        <f>IF(COUNTIF('Personálie dobrovolníků '!U:X,N1643)&gt;0,"ANO","")</f>
        <v/>
      </c>
      <c r="Q1643" s="15"/>
    </row>
    <row r="1644" spans="2:17" s="25" customFormat="1" x14ac:dyDescent="0.3">
      <c r="B1644" s="15" t="str">
        <f>IF(A1644="","",VLOOKUP(A1644,Tabulka3[[Číslo smlouvy   u pravidelné činnosti]:[Příjmení]],3,0))</f>
        <v/>
      </c>
      <c r="C1644" s="15" t="str">
        <f>IF(A1644="","",VLOOKUP(A1644,Tabulka3[[Číslo smlouvy   u pravidelné činnosti]:[Příjmení]],4,0))</f>
        <v/>
      </c>
      <c r="F1644" s="94"/>
      <c r="H1644" s="113"/>
      <c r="I1644" s="113"/>
      <c r="K1644" s="15"/>
      <c r="L1644" s="15"/>
      <c r="M1644" s="15">
        <f t="shared" si="75"/>
        <v>1</v>
      </c>
      <c r="N1644" s="15" t="str">
        <f t="shared" si="76"/>
        <v>-</v>
      </c>
      <c r="O1644" s="150">
        <f t="shared" si="77"/>
        <v>0</v>
      </c>
      <c r="P1644" s="15" t="str">
        <f>IF(COUNTIF('Personálie dobrovolníků '!U:X,N1644)&gt;0,"ANO","")</f>
        <v/>
      </c>
      <c r="Q1644" s="15"/>
    </row>
    <row r="1645" spans="2:17" s="25" customFormat="1" x14ac:dyDescent="0.3">
      <c r="B1645" s="15" t="str">
        <f>IF(A1645="","",VLOOKUP(A1645,Tabulka3[[Číslo smlouvy   u pravidelné činnosti]:[Příjmení]],3,0))</f>
        <v/>
      </c>
      <c r="C1645" s="15" t="str">
        <f>IF(A1645="","",VLOOKUP(A1645,Tabulka3[[Číslo smlouvy   u pravidelné činnosti]:[Příjmení]],4,0))</f>
        <v/>
      </c>
      <c r="F1645" s="94"/>
      <c r="H1645" s="113"/>
      <c r="I1645" s="113"/>
      <c r="K1645" s="15"/>
      <c r="L1645" s="15"/>
      <c r="M1645" s="15">
        <f t="shared" si="75"/>
        <v>1</v>
      </c>
      <c r="N1645" s="15" t="str">
        <f t="shared" si="76"/>
        <v>-</v>
      </c>
      <c r="O1645" s="150">
        <f t="shared" si="77"/>
        <v>0</v>
      </c>
      <c r="P1645" s="15" t="str">
        <f>IF(COUNTIF('Personálie dobrovolníků '!U:X,N1645)&gt;0,"ANO","")</f>
        <v/>
      </c>
      <c r="Q1645" s="15"/>
    </row>
    <row r="1646" spans="2:17" s="25" customFormat="1" x14ac:dyDescent="0.3">
      <c r="B1646" s="15" t="str">
        <f>IF(A1646="","",VLOOKUP(A1646,Tabulka3[[Číslo smlouvy   u pravidelné činnosti]:[Příjmení]],3,0))</f>
        <v/>
      </c>
      <c r="C1646" s="15" t="str">
        <f>IF(A1646="","",VLOOKUP(A1646,Tabulka3[[Číslo smlouvy   u pravidelné činnosti]:[Příjmení]],4,0))</f>
        <v/>
      </c>
      <c r="F1646" s="94"/>
      <c r="H1646" s="113"/>
      <c r="I1646" s="113"/>
      <c r="K1646" s="15"/>
      <c r="L1646" s="15"/>
      <c r="M1646" s="15">
        <f t="shared" si="75"/>
        <v>1</v>
      </c>
      <c r="N1646" s="15" t="str">
        <f t="shared" si="76"/>
        <v>-</v>
      </c>
      <c r="O1646" s="150">
        <f t="shared" si="77"/>
        <v>0</v>
      </c>
      <c r="P1646" s="15" t="str">
        <f>IF(COUNTIF('Personálie dobrovolníků '!U:X,N1646)&gt;0,"ANO","")</f>
        <v/>
      </c>
      <c r="Q1646" s="15"/>
    </row>
    <row r="1647" spans="2:17" s="25" customFormat="1" x14ac:dyDescent="0.3">
      <c r="B1647" s="15" t="str">
        <f>IF(A1647="","",VLOOKUP(A1647,Tabulka3[[Číslo smlouvy   u pravidelné činnosti]:[Příjmení]],3,0))</f>
        <v/>
      </c>
      <c r="C1647" s="15" t="str">
        <f>IF(A1647="","",VLOOKUP(A1647,Tabulka3[[Číslo smlouvy   u pravidelné činnosti]:[Příjmení]],4,0))</f>
        <v/>
      </c>
      <c r="F1647" s="94"/>
      <c r="H1647" s="113"/>
      <c r="I1647" s="113"/>
      <c r="K1647" s="15"/>
      <c r="L1647" s="15"/>
      <c r="M1647" s="15">
        <f t="shared" si="75"/>
        <v>1</v>
      </c>
      <c r="N1647" s="15" t="str">
        <f t="shared" si="76"/>
        <v>-</v>
      </c>
      <c r="O1647" s="150">
        <f t="shared" si="77"/>
        <v>0</v>
      </c>
      <c r="P1647" s="15" t="str">
        <f>IF(COUNTIF('Personálie dobrovolníků '!U:X,N1647)&gt;0,"ANO","")</f>
        <v/>
      </c>
      <c r="Q1647" s="15"/>
    </row>
    <row r="1648" spans="2:17" s="25" customFormat="1" x14ac:dyDescent="0.3">
      <c r="B1648" s="15" t="str">
        <f>IF(A1648="","",VLOOKUP(A1648,Tabulka3[[Číslo smlouvy   u pravidelné činnosti]:[Příjmení]],3,0))</f>
        <v/>
      </c>
      <c r="C1648" s="15" t="str">
        <f>IF(A1648="","",VLOOKUP(A1648,Tabulka3[[Číslo smlouvy   u pravidelné činnosti]:[Příjmení]],4,0))</f>
        <v/>
      </c>
      <c r="F1648" s="94"/>
      <c r="H1648" s="113"/>
      <c r="I1648" s="113"/>
      <c r="K1648" s="15"/>
      <c r="L1648" s="15"/>
      <c r="M1648" s="15">
        <f t="shared" si="75"/>
        <v>1</v>
      </c>
      <c r="N1648" s="15" t="str">
        <f t="shared" si="76"/>
        <v>-</v>
      </c>
      <c r="O1648" s="150">
        <f t="shared" si="77"/>
        <v>0</v>
      </c>
      <c r="P1648" s="15" t="str">
        <f>IF(COUNTIF('Personálie dobrovolníků '!U:X,N1648)&gt;0,"ANO","")</f>
        <v/>
      </c>
      <c r="Q1648" s="15"/>
    </row>
    <row r="1649" spans="2:17" s="25" customFormat="1" x14ac:dyDescent="0.3">
      <c r="B1649" s="15" t="str">
        <f>IF(A1649="","",VLOOKUP(A1649,Tabulka3[[Číslo smlouvy   u pravidelné činnosti]:[Příjmení]],3,0))</f>
        <v/>
      </c>
      <c r="C1649" s="15" t="str">
        <f>IF(A1649="","",VLOOKUP(A1649,Tabulka3[[Číslo smlouvy   u pravidelné činnosti]:[Příjmení]],4,0))</f>
        <v/>
      </c>
      <c r="F1649" s="94"/>
      <c r="H1649" s="113"/>
      <c r="I1649" s="113"/>
      <c r="K1649" s="15"/>
      <c r="L1649" s="15"/>
      <c r="M1649" s="15">
        <f t="shared" si="75"/>
        <v>1</v>
      </c>
      <c r="N1649" s="15" t="str">
        <f t="shared" si="76"/>
        <v>-</v>
      </c>
      <c r="O1649" s="150">
        <f t="shared" si="77"/>
        <v>0</v>
      </c>
      <c r="P1649" s="15" t="str">
        <f>IF(COUNTIF('Personálie dobrovolníků '!U:X,N1649)&gt;0,"ANO","")</f>
        <v/>
      </c>
      <c r="Q1649" s="15"/>
    </row>
    <row r="1650" spans="2:17" s="25" customFormat="1" x14ac:dyDescent="0.3">
      <c r="B1650" s="15" t="str">
        <f>IF(A1650="","",VLOOKUP(A1650,Tabulka3[[Číslo smlouvy   u pravidelné činnosti]:[Příjmení]],3,0))</f>
        <v/>
      </c>
      <c r="C1650" s="15" t="str">
        <f>IF(A1650="","",VLOOKUP(A1650,Tabulka3[[Číslo smlouvy   u pravidelné činnosti]:[Příjmení]],4,0))</f>
        <v/>
      </c>
      <c r="F1650" s="94"/>
      <c r="H1650" s="113"/>
      <c r="I1650" s="113"/>
      <c r="K1650" s="15"/>
      <c r="L1650" s="15"/>
      <c r="M1650" s="15">
        <f t="shared" si="75"/>
        <v>1</v>
      </c>
      <c r="N1650" s="15" t="str">
        <f t="shared" si="76"/>
        <v>-</v>
      </c>
      <c r="O1650" s="150">
        <f t="shared" si="77"/>
        <v>0</v>
      </c>
      <c r="P1650" s="15" t="str">
        <f>IF(COUNTIF('Personálie dobrovolníků '!U:X,N1650)&gt;0,"ANO","")</f>
        <v/>
      </c>
      <c r="Q1650" s="15"/>
    </row>
    <row r="1651" spans="2:17" s="25" customFormat="1" x14ac:dyDescent="0.3">
      <c r="B1651" s="15" t="str">
        <f>IF(A1651="","",VLOOKUP(A1651,Tabulka3[[Číslo smlouvy   u pravidelné činnosti]:[Příjmení]],3,0))</f>
        <v/>
      </c>
      <c r="C1651" s="15" t="str">
        <f>IF(A1651="","",VLOOKUP(A1651,Tabulka3[[Číslo smlouvy   u pravidelné činnosti]:[Příjmení]],4,0))</f>
        <v/>
      </c>
      <c r="F1651" s="94"/>
      <c r="H1651" s="113"/>
      <c r="I1651" s="113"/>
      <c r="K1651" s="15"/>
      <c r="L1651" s="15"/>
      <c r="M1651" s="15">
        <f t="shared" si="75"/>
        <v>1</v>
      </c>
      <c r="N1651" s="15" t="str">
        <f t="shared" si="76"/>
        <v>-</v>
      </c>
      <c r="O1651" s="150">
        <f t="shared" si="77"/>
        <v>0</v>
      </c>
      <c r="P1651" s="15" t="str">
        <f>IF(COUNTIF('Personálie dobrovolníků '!U:X,N1651)&gt;0,"ANO","")</f>
        <v/>
      </c>
      <c r="Q1651" s="15"/>
    </row>
    <row r="1652" spans="2:17" s="25" customFormat="1" x14ac:dyDescent="0.3">
      <c r="B1652" s="15" t="str">
        <f>IF(A1652="","",VLOOKUP(A1652,Tabulka3[[Číslo smlouvy   u pravidelné činnosti]:[Příjmení]],3,0))</f>
        <v/>
      </c>
      <c r="C1652" s="15" t="str">
        <f>IF(A1652="","",VLOOKUP(A1652,Tabulka3[[Číslo smlouvy   u pravidelné činnosti]:[Příjmení]],4,0))</f>
        <v/>
      </c>
      <c r="F1652" s="94"/>
      <c r="H1652" s="113"/>
      <c r="I1652" s="113"/>
      <c r="K1652" s="15"/>
      <c r="L1652" s="15"/>
      <c r="M1652" s="15">
        <f t="shared" si="75"/>
        <v>1</v>
      </c>
      <c r="N1652" s="15" t="str">
        <f t="shared" si="76"/>
        <v>-</v>
      </c>
      <c r="O1652" s="150">
        <f t="shared" si="77"/>
        <v>0</v>
      </c>
      <c r="P1652" s="15" t="str">
        <f>IF(COUNTIF('Personálie dobrovolníků '!U:X,N1652)&gt;0,"ANO","")</f>
        <v/>
      </c>
      <c r="Q1652" s="15"/>
    </row>
    <row r="1653" spans="2:17" s="25" customFormat="1" x14ac:dyDescent="0.3">
      <c r="B1653" s="15" t="str">
        <f>IF(A1653="","",VLOOKUP(A1653,Tabulka3[[Číslo smlouvy   u pravidelné činnosti]:[Příjmení]],3,0))</f>
        <v/>
      </c>
      <c r="C1653" s="15" t="str">
        <f>IF(A1653="","",VLOOKUP(A1653,Tabulka3[[Číslo smlouvy   u pravidelné činnosti]:[Příjmení]],4,0))</f>
        <v/>
      </c>
      <c r="F1653" s="94"/>
      <c r="H1653" s="113"/>
      <c r="I1653" s="113"/>
      <c r="K1653" s="15"/>
      <c r="L1653" s="15"/>
      <c r="M1653" s="15">
        <f t="shared" si="75"/>
        <v>1</v>
      </c>
      <c r="N1653" s="15" t="str">
        <f t="shared" si="76"/>
        <v>-</v>
      </c>
      <c r="O1653" s="150">
        <f t="shared" si="77"/>
        <v>0</v>
      </c>
      <c r="P1653" s="15" t="str">
        <f>IF(COUNTIF('Personálie dobrovolníků '!U:X,N1653)&gt;0,"ANO","")</f>
        <v/>
      </c>
      <c r="Q1653" s="15"/>
    </row>
    <row r="1654" spans="2:17" s="25" customFormat="1" x14ac:dyDescent="0.3">
      <c r="B1654" s="15" t="str">
        <f>IF(A1654="","",VLOOKUP(A1654,Tabulka3[[Číslo smlouvy   u pravidelné činnosti]:[Příjmení]],3,0))</f>
        <v/>
      </c>
      <c r="C1654" s="15" t="str">
        <f>IF(A1654="","",VLOOKUP(A1654,Tabulka3[[Číslo smlouvy   u pravidelné činnosti]:[Příjmení]],4,0))</f>
        <v/>
      </c>
      <c r="F1654" s="94"/>
      <c r="H1654" s="113"/>
      <c r="I1654" s="113"/>
      <c r="K1654" s="15"/>
      <c r="L1654" s="15"/>
      <c r="M1654" s="15">
        <f t="shared" si="75"/>
        <v>1</v>
      </c>
      <c r="N1654" s="15" t="str">
        <f t="shared" si="76"/>
        <v>-</v>
      </c>
      <c r="O1654" s="150">
        <f t="shared" si="77"/>
        <v>0</v>
      </c>
      <c r="P1654" s="15" t="str">
        <f>IF(COUNTIF('Personálie dobrovolníků '!U:X,N1654)&gt;0,"ANO","")</f>
        <v/>
      </c>
      <c r="Q1654" s="15"/>
    </row>
    <row r="1655" spans="2:17" s="25" customFormat="1" x14ac:dyDescent="0.3">
      <c r="B1655" s="15" t="str">
        <f>IF(A1655="","",VLOOKUP(A1655,Tabulka3[[Číslo smlouvy   u pravidelné činnosti]:[Příjmení]],3,0))</f>
        <v/>
      </c>
      <c r="C1655" s="15" t="str">
        <f>IF(A1655="","",VLOOKUP(A1655,Tabulka3[[Číslo smlouvy   u pravidelné činnosti]:[Příjmení]],4,0))</f>
        <v/>
      </c>
      <c r="F1655" s="94"/>
      <c r="H1655" s="113"/>
      <c r="I1655" s="113"/>
      <c r="K1655" s="15"/>
      <c r="L1655" s="15"/>
      <c r="M1655" s="15">
        <f t="shared" si="75"/>
        <v>1</v>
      </c>
      <c r="N1655" s="15" t="str">
        <f t="shared" si="76"/>
        <v>-</v>
      </c>
      <c r="O1655" s="150">
        <f t="shared" si="77"/>
        <v>0</v>
      </c>
      <c r="P1655" s="15" t="str">
        <f>IF(COUNTIF('Personálie dobrovolníků '!U:X,N1655)&gt;0,"ANO","")</f>
        <v/>
      </c>
      <c r="Q1655" s="15"/>
    </row>
    <row r="1656" spans="2:17" s="25" customFormat="1" x14ac:dyDescent="0.3">
      <c r="B1656" s="15" t="str">
        <f>IF(A1656="","",VLOOKUP(A1656,Tabulka3[[Číslo smlouvy   u pravidelné činnosti]:[Příjmení]],3,0))</f>
        <v/>
      </c>
      <c r="C1656" s="15" t="str">
        <f>IF(A1656="","",VLOOKUP(A1656,Tabulka3[[Číslo smlouvy   u pravidelné činnosti]:[Příjmení]],4,0))</f>
        <v/>
      </c>
      <c r="F1656" s="94"/>
      <c r="H1656" s="113"/>
      <c r="I1656" s="113"/>
      <c r="K1656" s="15"/>
      <c r="L1656" s="15"/>
      <c r="M1656" s="15">
        <f t="shared" si="75"/>
        <v>1</v>
      </c>
      <c r="N1656" s="15" t="str">
        <f t="shared" si="76"/>
        <v>-</v>
      </c>
      <c r="O1656" s="150">
        <f t="shared" si="77"/>
        <v>0</v>
      </c>
      <c r="P1656" s="15" t="str">
        <f>IF(COUNTIF('Personálie dobrovolníků '!U:X,N1656)&gt;0,"ANO","")</f>
        <v/>
      </c>
      <c r="Q1656" s="15"/>
    </row>
    <row r="1657" spans="2:17" s="25" customFormat="1" x14ac:dyDescent="0.3">
      <c r="B1657" s="15" t="str">
        <f>IF(A1657="","",VLOOKUP(A1657,Tabulka3[[Číslo smlouvy   u pravidelné činnosti]:[Příjmení]],3,0))</f>
        <v/>
      </c>
      <c r="C1657" s="15" t="str">
        <f>IF(A1657="","",VLOOKUP(A1657,Tabulka3[[Číslo smlouvy   u pravidelné činnosti]:[Příjmení]],4,0))</f>
        <v/>
      </c>
      <c r="F1657" s="94"/>
      <c r="H1657" s="113"/>
      <c r="I1657" s="113"/>
      <c r="K1657" s="15"/>
      <c r="L1657" s="15"/>
      <c r="M1657" s="15">
        <f t="shared" si="75"/>
        <v>1</v>
      </c>
      <c r="N1657" s="15" t="str">
        <f t="shared" si="76"/>
        <v>-</v>
      </c>
      <c r="O1657" s="150">
        <f t="shared" si="77"/>
        <v>0</v>
      </c>
      <c r="P1657" s="15" t="str">
        <f>IF(COUNTIF('Personálie dobrovolníků '!U:X,N1657)&gt;0,"ANO","")</f>
        <v/>
      </c>
      <c r="Q1657" s="15"/>
    </row>
    <row r="1658" spans="2:17" s="25" customFormat="1" x14ac:dyDescent="0.3">
      <c r="B1658" s="15" t="str">
        <f>IF(A1658="","",VLOOKUP(A1658,Tabulka3[[Číslo smlouvy   u pravidelné činnosti]:[Příjmení]],3,0))</f>
        <v/>
      </c>
      <c r="C1658" s="15" t="str">
        <f>IF(A1658="","",VLOOKUP(A1658,Tabulka3[[Číslo smlouvy   u pravidelné činnosti]:[Příjmení]],4,0))</f>
        <v/>
      </c>
      <c r="F1658" s="94"/>
      <c r="H1658" s="113"/>
      <c r="I1658" s="113"/>
      <c r="K1658" s="15"/>
      <c r="L1658" s="15"/>
      <c r="M1658" s="15">
        <f t="shared" si="75"/>
        <v>1</v>
      </c>
      <c r="N1658" s="15" t="str">
        <f t="shared" si="76"/>
        <v>-</v>
      </c>
      <c r="O1658" s="150">
        <f t="shared" si="77"/>
        <v>0</v>
      </c>
      <c r="P1658" s="15" t="str">
        <f>IF(COUNTIF('Personálie dobrovolníků '!U:X,N1658)&gt;0,"ANO","")</f>
        <v/>
      </c>
      <c r="Q1658" s="15"/>
    </row>
    <row r="1659" spans="2:17" s="25" customFormat="1" x14ac:dyDescent="0.3">
      <c r="B1659" s="15" t="str">
        <f>IF(A1659="","",VLOOKUP(A1659,Tabulka3[[Číslo smlouvy   u pravidelné činnosti]:[Příjmení]],3,0))</f>
        <v/>
      </c>
      <c r="C1659" s="15" t="str">
        <f>IF(A1659="","",VLOOKUP(A1659,Tabulka3[[Číslo smlouvy   u pravidelné činnosti]:[Příjmení]],4,0))</f>
        <v/>
      </c>
      <c r="F1659" s="94"/>
      <c r="H1659" s="113"/>
      <c r="I1659" s="113"/>
      <c r="K1659" s="15"/>
      <c r="L1659" s="15"/>
      <c r="M1659" s="15">
        <f t="shared" si="75"/>
        <v>1</v>
      </c>
      <c r="N1659" s="15" t="str">
        <f t="shared" si="76"/>
        <v>-</v>
      </c>
      <c r="O1659" s="150">
        <f t="shared" si="77"/>
        <v>0</v>
      </c>
      <c r="P1659" s="15" t="str">
        <f>IF(COUNTIF('Personálie dobrovolníků '!U:X,N1659)&gt;0,"ANO","")</f>
        <v/>
      </c>
      <c r="Q1659" s="15"/>
    </row>
    <row r="1660" spans="2:17" s="25" customFormat="1" x14ac:dyDescent="0.3">
      <c r="B1660" s="15" t="str">
        <f>IF(A1660="","",VLOOKUP(A1660,Tabulka3[[Číslo smlouvy   u pravidelné činnosti]:[Příjmení]],3,0))</f>
        <v/>
      </c>
      <c r="C1660" s="15" t="str">
        <f>IF(A1660="","",VLOOKUP(A1660,Tabulka3[[Číslo smlouvy   u pravidelné činnosti]:[Příjmení]],4,0))</f>
        <v/>
      </c>
      <c r="F1660" s="94"/>
      <c r="H1660" s="113"/>
      <c r="I1660" s="113"/>
      <c r="K1660" s="15"/>
      <c r="L1660" s="15"/>
      <c r="M1660" s="15">
        <f t="shared" si="75"/>
        <v>1</v>
      </c>
      <c r="N1660" s="15" t="str">
        <f t="shared" si="76"/>
        <v>-</v>
      </c>
      <c r="O1660" s="150">
        <f t="shared" si="77"/>
        <v>0</v>
      </c>
      <c r="P1660" s="15" t="str">
        <f>IF(COUNTIF('Personálie dobrovolníků '!U:X,N1660)&gt;0,"ANO","")</f>
        <v/>
      </c>
      <c r="Q1660" s="15"/>
    </row>
    <row r="1661" spans="2:17" s="25" customFormat="1" x14ac:dyDescent="0.3">
      <c r="B1661" s="15" t="str">
        <f>IF(A1661="","",VLOOKUP(A1661,Tabulka3[[Číslo smlouvy   u pravidelné činnosti]:[Příjmení]],3,0))</f>
        <v/>
      </c>
      <c r="C1661" s="15" t="str">
        <f>IF(A1661="","",VLOOKUP(A1661,Tabulka3[[Číslo smlouvy   u pravidelné činnosti]:[Příjmení]],4,0))</f>
        <v/>
      </c>
      <c r="F1661" s="94"/>
      <c r="H1661" s="113"/>
      <c r="I1661" s="113"/>
      <c r="K1661" s="15"/>
      <c r="L1661" s="15"/>
      <c r="M1661" s="15">
        <f t="shared" si="75"/>
        <v>1</v>
      </c>
      <c r="N1661" s="15" t="str">
        <f t="shared" si="76"/>
        <v>-</v>
      </c>
      <c r="O1661" s="150">
        <f t="shared" si="77"/>
        <v>0</v>
      </c>
      <c r="P1661" s="15" t="str">
        <f>IF(COUNTIF('Personálie dobrovolníků '!U:X,N1661)&gt;0,"ANO","")</f>
        <v/>
      </c>
      <c r="Q1661" s="15"/>
    </row>
    <row r="1662" spans="2:17" s="25" customFormat="1" x14ac:dyDescent="0.3">
      <c r="B1662" s="15" t="str">
        <f>IF(A1662="","",VLOOKUP(A1662,Tabulka3[[Číslo smlouvy   u pravidelné činnosti]:[Příjmení]],3,0))</f>
        <v/>
      </c>
      <c r="C1662" s="15" t="str">
        <f>IF(A1662="","",VLOOKUP(A1662,Tabulka3[[Číslo smlouvy   u pravidelné činnosti]:[Příjmení]],4,0))</f>
        <v/>
      </c>
      <c r="F1662" s="94"/>
      <c r="H1662" s="113"/>
      <c r="I1662" s="113"/>
      <c r="K1662" s="15"/>
      <c r="L1662" s="15"/>
      <c r="M1662" s="15">
        <f t="shared" si="75"/>
        <v>1</v>
      </c>
      <c r="N1662" s="15" t="str">
        <f t="shared" si="76"/>
        <v>-</v>
      </c>
      <c r="O1662" s="150">
        <f t="shared" si="77"/>
        <v>0</v>
      </c>
      <c r="P1662" s="15" t="str">
        <f>IF(COUNTIF('Personálie dobrovolníků '!U:X,N1662)&gt;0,"ANO","")</f>
        <v/>
      </c>
      <c r="Q1662" s="15"/>
    </row>
    <row r="1663" spans="2:17" s="25" customFormat="1" x14ac:dyDescent="0.3">
      <c r="B1663" s="15" t="str">
        <f>IF(A1663="","",VLOOKUP(A1663,Tabulka3[[Číslo smlouvy   u pravidelné činnosti]:[Příjmení]],3,0))</f>
        <v/>
      </c>
      <c r="C1663" s="15" t="str">
        <f>IF(A1663="","",VLOOKUP(A1663,Tabulka3[[Číslo smlouvy   u pravidelné činnosti]:[Příjmení]],4,0))</f>
        <v/>
      </c>
      <c r="F1663" s="94"/>
      <c r="H1663" s="113"/>
      <c r="I1663" s="113"/>
      <c r="K1663" s="15"/>
      <c r="L1663" s="15"/>
      <c r="M1663" s="15">
        <f t="shared" si="75"/>
        <v>1</v>
      </c>
      <c r="N1663" s="15" t="str">
        <f t="shared" si="76"/>
        <v>-</v>
      </c>
      <c r="O1663" s="150">
        <f t="shared" si="77"/>
        <v>0</v>
      </c>
      <c r="P1663" s="15" t="str">
        <f>IF(COUNTIF('Personálie dobrovolníků '!U:X,N1663)&gt;0,"ANO","")</f>
        <v/>
      </c>
      <c r="Q1663" s="15"/>
    </row>
    <row r="1664" spans="2:17" s="25" customFormat="1" x14ac:dyDescent="0.3">
      <c r="B1664" s="15" t="str">
        <f>IF(A1664="","",VLOOKUP(A1664,Tabulka3[[Číslo smlouvy   u pravidelné činnosti]:[Příjmení]],3,0))</f>
        <v/>
      </c>
      <c r="C1664" s="15" t="str">
        <f>IF(A1664="","",VLOOKUP(A1664,Tabulka3[[Číslo smlouvy   u pravidelné činnosti]:[Příjmení]],4,0))</f>
        <v/>
      </c>
      <c r="F1664" s="94"/>
      <c r="H1664" s="113"/>
      <c r="I1664" s="113"/>
      <c r="K1664" s="15"/>
      <c r="L1664" s="15"/>
      <c r="M1664" s="15">
        <f t="shared" si="75"/>
        <v>1</v>
      </c>
      <c r="N1664" s="15" t="str">
        <f t="shared" si="76"/>
        <v>-</v>
      </c>
      <c r="O1664" s="150">
        <f t="shared" si="77"/>
        <v>0</v>
      </c>
      <c r="P1664" s="15" t="str">
        <f>IF(COUNTIF('Personálie dobrovolníků '!U:X,N1664)&gt;0,"ANO","")</f>
        <v/>
      </c>
      <c r="Q1664" s="15"/>
    </row>
    <row r="1665" spans="2:17" s="25" customFormat="1" x14ac:dyDescent="0.3">
      <c r="B1665" s="15" t="str">
        <f>IF(A1665="","",VLOOKUP(A1665,Tabulka3[[Číslo smlouvy   u pravidelné činnosti]:[Příjmení]],3,0))</f>
        <v/>
      </c>
      <c r="C1665" s="15" t="str">
        <f>IF(A1665="","",VLOOKUP(A1665,Tabulka3[[Číslo smlouvy   u pravidelné činnosti]:[Příjmení]],4,0))</f>
        <v/>
      </c>
      <c r="F1665" s="94"/>
      <c r="H1665" s="113"/>
      <c r="I1665" s="113"/>
      <c r="K1665" s="15"/>
      <c r="L1665" s="15"/>
      <c r="M1665" s="15">
        <f t="shared" si="75"/>
        <v>1</v>
      </c>
      <c r="N1665" s="15" t="str">
        <f t="shared" si="76"/>
        <v>-</v>
      </c>
      <c r="O1665" s="150">
        <f t="shared" si="77"/>
        <v>0</v>
      </c>
      <c r="P1665" s="15" t="str">
        <f>IF(COUNTIF('Personálie dobrovolníků '!U:X,N1665)&gt;0,"ANO","")</f>
        <v/>
      </c>
      <c r="Q1665" s="15"/>
    </row>
    <row r="1666" spans="2:17" s="25" customFormat="1" x14ac:dyDescent="0.3">
      <c r="B1666" s="15" t="str">
        <f>IF(A1666="","",VLOOKUP(A1666,Tabulka3[[Číslo smlouvy   u pravidelné činnosti]:[Příjmení]],3,0))</f>
        <v/>
      </c>
      <c r="C1666" s="15" t="str">
        <f>IF(A1666="","",VLOOKUP(A1666,Tabulka3[[Číslo smlouvy   u pravidelné činnosti]:[Příjmení]],4,0))</f>
        <v/>
      </c>
      <c r="F1666" s="94"/>
      <c r="H1666" s="113"/>
      <c r="I1666" s="113"/>
      <c r="K1666" s="15"/>
      <c r="L1666" s="15"/>
      <c r="M1666" s="15">
        <f t="shared" si="75"/>
        <v>1</v>
      </c>
      <c r="N1666" s="15" t="str">
        <f t="shared" si="76"/>
        <v>-</v>
      </c>
      <c r="O1666" s="150">
        <f t="shared" si="77"/>
        <v>0</v>
      </c>
      <c r="P1666" s="15" t="str">
        <f>IF(COUNTIF('Personálie dobrovolníků '!U:X,N1666)&gt;0,"ANO","")</f>
        <v/>
      </c>
      <c r="Q1666" s="15"/>
    </row>
    <row r="1667" spans="2:17" s="25" customFormat="1" x14ac:dyDescent="0.3">
      <c r="B1667" s="15" t="str">
        <f>IF(A1667="","",VLOOKUP(A1667,Tabulka3[[Číslo smlouvy   u pravidelné činnosti]:[Příjmení]],3,0))</f>
        <v/>
      </c>
      <c r="C1667" s="15" t="str">
        <f>IF(A1667="","",VLOOKUP(A1667,Tabulka3[[Číslo smlouvy   u pravidelné činnosti]:[Příjmení]],4,0))</f>
        <v/>
      </c>
      <c r="F1667" s="94"/>
      <c r="H1667" s="113"/>
      <c r="I1667" s="113"/>
      <c r="K1667" s="15"/>
      <c r="L1667" s="15"/>
      <c r="M1667" s="15">
        <f t="shared" si="75"/>
        <v>1</v>
      </c>
      <c r="N1667" s="15" t="str">
        <f t="shared" si="76"/>
        <v>-</v>
      </c>
      <c r="O1667" s="150">
        <f t="shared" si="77"/>
        <v>0</v>
      </c>
      <c r="P1667" s="15" t="str">
        <f>IF(COUNTIF('Personálie dobrovolníků '!U:X,N1667)&gt;0,"ANO","")</f>
        <v/>
      </c>
      <c r="Q1667" s="15"/>
    </row>
    <row r="1668" spans="2:17" s="25" customFormat="1" x14ac:dyDescent="0.3">
      <c r="B1668" s="15" t="str">
        <f>IF(A1668="","",VLOOKUP(A1668,Tabulka3[[Číslo smlouvy   u pravidelné činnosti]:[Příjmení]],3,0))</f>
        <v/>
      </c>
      <c r="C1668" s="15" t="str">
        <f>IF(A1668="","",VLOOKUP(A1668,Tabulka3[[Číslo smlouvy   u pravidelné činnosti]:[Příjmení]],4,0))</f>
        <v/>
      </c>
      <c r="F1668" s="94"/>
      <c r="H1668" s="113"/>
      <c r="I1668" s="113"/>
      <c r="K1668" s="15"/>
      <c r="L1668" s="15"/>
      <c r="M1668" s="15">
        <f t="shared" ref="M1668:M1731" si="78">IF(OR(
   AND($H1668=$K$12, $I1668=$L$4),
   AND($H1668=$K$12, $I1668=$L$5),
   AND($H1668=$K$12, $I1668=$L$6),
   AND($H1668=$K$12, $I1668=$L$7),
   AND($H1668=$K$11, $I1668=$L$4),
   AND($H1668=$K$11, $I1668=$L$5),
   AND($H1668=$K$11, $I1668=$L$6),
   AND($H1668=$K$11, $I1668=$L$7),
   AND($H1668=$K$5, $I1668=$L$5),
   AND($H1668=$K$6, $I1668=$L$4),
   AND($H1668=$K$6, $I1668=$L$5),
   AND($H1668=$K$6, $I1668=$L$7),
   AND($H1668=$K$4, $I1668=$L$6),
), 0, 1)</f>
        <v>1</v>
      </c>
      <c r="N1668" s="15" t="str">
        <f t="shared" ref="N1668:N1731" si="79">A1668 &amp; "-" &amp; J1668</f>
        <v>-</v>
      </c>
      <c r="O1668" s="150">
        <f t="shared" ref="O1668:O1731" si="80">IF(AND(M1668&lt;&gt;0, P1668="ANO"), 1, 0)</f>
        <v>0</v>
      </c>
      <c r="P1668" s="15" t="str">
        <f>IF(COUNTIF('Personálie dobrovolníků '!U:X,N1668)&gt;0,"ANO","")</f>
        <v/>
      </c>
      <c r="Q1668" s="15"/>
    </row>
    <row r="1669" spans="2:17" s="25" customFormat="1" x14ac:dyDescent="0.3">
      <c r="B1669" s="15" t="str">
        <f>IF(A1669="","",VLOOKUP(A1669,Tabulka3[[Číslo smlouvy   u pravidelné činnosti]:[Příjmení]],3,0))</f>
        <v/>
      </c>
      <c r="C1669" s="15" t="str">
        <f>IF(A1669="","",VLOOKUP(A1669,Tabulka3[[Číslo smlouvy   u pravidelné činnosti]:[Příjmení]],4,0))</f>
        <v/>
      </c>
      <c r="F1669" s="94"/>
      <c r="H1669" s="113"/>
      <c r="I1669" s="113"/>
      <c r="K1669" s="15"/>
      <c r="L1669" s="15"/>
      <c r="M1669" s="15">
        <f t="shared" si="78"/>
        <v>1</v>
      </c>
      <c r="N1669" s="15" t="str">
        <f t="shared" si="79"/>
        <v>-</v>
      </c>
      <c r="O1669" s="150">
        <f t="shared" si="80"/>
        <v>0</v>
      </c>
      <c r="P1669" s="15" t="str">
        <f>IF(COUNTIF('Personálie dobrovolníků '!U:X,N1669)&gt;0,"ANO","")</f>
        <v/>
      </c>
      <c r="Q1669" s="15"/>
    </row>
    <row r="1670" spans="2:17" s="25" customFormat="1" x14ac:dyDescent="0.3">
      <c r="B1670" s="15" t="str">
        <f>IF(A1670="","",VLOOKUP(A1670,Tabulka3[[Číslo smlouvy   u pravidelné činnosti]:[Příjmení]],3,0))</f>
        <v/>
      </c>
      <c r="C1670" s="15" t="str">
        <f>IF(A1670="","",VLOOKUP(A1670,Tabulka3[[Číslo smlouvy   u pravidelné činnosti]:[Příjmení]],4,0))</f>
        <v/>
      </c>
      <c r="F1670" s="94"/>
      <c r="H1670" s="113"/>
      <c r="I1670" s="113"/>
      <c r="K1670" s="15"/>
      <c r="L1670" s="15"/>
      <c r="M1670" s="15">
        <f t="shared" si="78"/>
        <v>1</v>
      </c>
      <c r="N1670" s="15" t="str">
        <f t="shared" si="79"/>
        <v>-</v>
      </c>
      <c r="O1670" s="150">
        <f t="shared" si="80"/>
        <v>0</v>
      </c>
      <c r="P1670" s="15" t="str">
        <f>IF(COUNTIF('Personálie dobrovolníků '!U:X,N1670)&gt;0,"ANO","")</f>
        <v/>
      </c>
      <c r="Q1670" s="15"/>
    </row>
    <row r="1671" spans="2:17" s="25" customFormat="1" x14ac:dyDescent="0.3">
      <c r="B1671" s="15" t="str">
        <f>IF(A1671="","",VLOOKUP(A1671,Tabulka3[[Číslo smlouvy   u pravidelné činnosti]:[Příjmení]],3,0))</f>
        <v/>
      </c>
      <c r="C1671" s="15" t="str">
        <f>IF(A1671="","",VLOOKUP(A1671,Tabulka3[[Číslo smlouvy   u pravidelné činnosti]:[Příjmení]],4,0))</f>
        <v/>
      </c>
      <c r="F1671" s="94"/>
      <c r="H1671" s="113"/>
      <c r="I1671" s="113"/>
      <c r="K1671" s="15"/>
      <c r="L1671" s="15"/>
      <c r="M1671" s="15">
        <f t="shared" si="78"/>
        <v>1</v>
      </c>
      <c r="N1671" s="15" t="str">
        <f t="shared" si="79"/>
        <v>-</v>
      </c>
      <c r="O1671" s="150">
        <f t="shared" si="80"/>
        <v>0</v>
      </c>
      <c r="P1671" s="15" t="str">
        <f>IF(COUNTIF('Personálie dobrovolníků '!U:X,N1671)&gt;0,"ANO","")</f>
        <v/>
      </c>
      <c r="Q1671" s="15"/>
    </row>
    <row r="1672" spans="2:17" s="25" customFormat="1" x14ac:dyDescent="0.3">
      <c r="B1672" s="15" t="str">
        <f>IF(A1672="","",VLOOKUP(A1672,Tabulka3[[Číslo smlouvy   u pravidelné činnosti]:[Příjmení]],3,0))</f>
        <v/>
      </c>
      <c r="C1672" s="15" t="str">
        <f>IF(A1672="","",VLOOKUP(A1672,Tabulka3[[Číslo smlouvy   u pravidelné činnosti]:[Příjmení]],4,0))</f>
        <v/>
      </c>
      <c r="F1672" s="94"/>
      <c r="H1672" s="113"/>
      <c r="I1672" s="113"/>
      <c r="K1672" s="15"/>
      <c r="L1672" s="15"/>
      <c r="M1672" s="15">
        <f t="shared" si="78"/>
        <v>1</v>
      </c>
      <c r="N1672" s="15" t="str">
        <f t="shared" si="79"/>
        <v>-</v>
      </c>
      <c r="O1672" s="150">
        <f t="shared" si="80"/>
        <v>0</v>
      </c>
      <c r="P1672" s="15" t="str">
        <f>IF(COUNTIF('Personálie dobrovolníků '!U:X,N1672)&gt;0,"ANO","")</f>
        <v/>
      </c>
      <c r="Q1672" s="15"/>
    </row>
    <row r="1673" spans="2:17" s="25" customFormat="1" x14ac:dyDescent="0.3">
      <c r="B1673" s="15" t="str">
        <f>IF(A1673="","",VLOOKUP(A1673,Tabulka3[[Číslo smlouvy   u pravidelné činnosti]:[Příjmení]],3,0))</f>
        <v/>
      </c>
      <c r="C1673" s="15" t="str">
        <f>IF(A1673="","",VLOOKUP(A1673,Tabulka3[[Číslo smlouvy   u pravidelné činnosti]:[Příjmení]],4,0))</f>
        <v/>
      </c>
      <c r="F1673" s="94"/>
      <c r="H1673" s="113"/>
      <c r="I1673" s="113"/>
      <c r="K1673" s="15"/>
      <c r="L1673" s="15"/>
      <c r="M1673" s="15">
        <f t="shared" si="78"/>
        <v>1</v>
      </c>
      <c r="N1673" s="15" t="str">
        <f t="shared" si="79"/>
        <v>-</v>
      </c>
      <c r="O1673" s="150">
        <f t="shared" si="80"/>
        <v>0</v>
      </c>
      <c r="P1673" s="15" t="str">
        <f>IF(COUNTIF('Personálie dobrovolníků '!U:X,N1673)&gt;0,"ANO","")</f>
        <v/>
      </c>
      <c r="Q1673" s="15"/>
    </row>
    <row r="1674" spans="2:17" s="25" customFormat="1" x14ac:dyDescent="0.3">
      <c r="B1674" s="15" t="str">
        <f>IF(A1674="","",VLOOKUP(A1674,Tabulka3[[Číslo smlouvy   u pravidelné činnosti]:[Příjmení]],3,0))</f>
        <v/>
      </c>
      <c r="C1674" s="15" t="str">
        <f>IF(A1674="","",VLOOKUP(A1674,Tabulka3[[Číslo smlouvy   u pravidelné činnosti]:[Příjmení]],4,0))</f>
        <v/>
      </c>
      <c r="F1674" s="94"/>
      <c r="H1674" s="113"/>
      <c r="I1674" s="113"/>
      <c r="K1674" s="15"/>
      <c r="L1674" s="15"/>
      <c r="M1674" s="15">
        <f t="shared" si="78"/>
        <v>1</v>
      </c>
      <c r="N1674" s="15" t="str">
        <f t="shared" si="79"/>
        <v>-</v>
      </c>
      <c r="O1674" s="150">
        <f t="shared" si="80"/>
        <v>0</v>
      </c>
      <c r="P1674" s="15" t="str">
        <f>IF(COUNTIF('Personálie dobrovolníků '!U:X,N1674)&gt;0,"ANO","")</f>
        <v/>
      </c>
      <c r="Q1674" s="15"/>
    </row>
    <row r="1675" spans="2:17" s="25" customFormat="1" x14ac:dyDescent="0.3">
      <c r="B1675" s="15" t="str">
        <f>IF(A1675="","",VLOOKUP(A1675,Tabulka3[[Číslo smlouvy   u pravidelné činnosti]:[Příjmení]],3,0))</f>
        <v/>
      </c>
      <c r="C1675" s="15" t="str">
        <f>IF(A1675="","",VLOOKUP(A1675,Tabulka3[[Číslo smlouvy   u pravidelné činnosti]:[Příjmení]],4,0))</f>
        <v/>
      </c>
      <c r="F1675" s="94"/>
      <c r="H1675" s="113"/>
      <c r="I1675" s="113"/>
      <c r="K1675" s="15"/>
      <c r="L1675" s="15"/>
      <c r="M1675" s="15">
        <f t="shared" si="78"/>
        <v>1</v>
      </c>
      <c r="N1675" s="15" t="str">
        <f t="shared" si="79"/>
        <v>-</v>
      </c>
      <c r="O1675" s="150">
        <f t="shared" si="80"/>
        <v>0</v>
      </c>
      <c r="P1675" s="15" t="str">
        <f>IF(COUNTIF('Personálie dobrovolníků '!U:X,N1675)&gt;0,"ANO","")</f>
        <v/>
      </c>
      <c r="Q1675" s="15"/>
    </row>
    <row r="1676" spans="2:17" s="25" customFormat="1" x14ac:dyDescent="0.3">
      <c r="B1676" s="15" t="str">
        <f>IF(A1676="","",VLOOKUP(A1676,Tabulka3[[Číslo smlouvy   u pravidelné činnosti]:[Příjmení]],3,0))</f>
        <v/>
      </c>
      <c r="C1676" s="15" t="str">
        <f>IF(A1676="","",VLOOKUP(A1676,Tabulka3[[Číslo smlouvy   u pravidelné činnosti]:[Příjmení]],4,0))</f>
        <v/>
      </c>
      <c r="F1676" s="94"/>
      <c r="H1676" s="113"/>
      <c r="I1676" s="113"/>
      <c r="K1676" s="15"/>
      <c r="L1676" s="15"/>
      <c r="M1676" s="15">
        <f t="shared" si="78"/>
        <v>1</v>
      </c>
      <c r="N1676" s="15" t="str">
        <f t="shared" si="79"/>
        <v>-</v>
      </c>
      <c r="O1676" s="150">
        <f t="shared" si="80"/>
        <v>0</v>
      </c>
      <c r="P1676" s="15" t="str">
        <f>IF(COUNTIF('Personálie dobrovolníků '!U:X,N1676)&gt;0,"ANO","")</f>
        <v/>
      </c>
      <c r="Q1676" s="15"/>
    </row>
    <row r="1677" spans="2:17" s="25" customFormat="1" x14ac:dyDescent="0.3">
      <c r="B1677" s="15" t="str">
        <f>IF(A1677="","",VLOOKUP(A1677,Tabulka3[[Číslo smlouvy   u pravidelné činnosti]:[Příjmení]],3,0))</f>
        <v/>
      </c>
      <c r="C1677" s="15" t="str">
        <f>IF(A1677="","",VLOOKUP(A1677,Tabulka3[[Číslo smlouvy   u pravidelné činnosti]:[Příjmení]],4,0))</f>
        <v/>
      </c>
      <c r="F1677" s="94"/>
      <c r="H1677" s="113"/>
      <c r="I1677" s="113"/>
      <c r="K1677" s="15"/>
      <c r="L1677" s="15"/>
      <c r="M1677" s="15">
        <f t="shared" si="78"/>
        <v>1</v>
      </c>
      <c r="N1677" s="15" t="str">
        <f t="shared" si="79"/>
        <v>-</v>
      </c>
      <c r="O1677" s="150">
        <f t="shared" si="80"/>
        <v>0</v>
      </c>
      <c r="P1677" s="15" t="str">
        <f>IF(COUNTIF('Personálie dobrovolníků '!U:X,N1677)&gt;0,"ANO","")</f>
        <v/>
      </c>
      <c r="Q1677" s="15"/>
    </row>
    <row r="1678" spans="2:17" s="25" customFormat="1" x14ac:dyDescent="0.3">
      <c r="B1678" s="15" t="str">
        <f>IF(A1678="","",VLOOKUP(A1678,Tabulka3[[Číslo smlouvy   u pravidelné činnosti]:[Příjmení]],3,0))</f>
        <v/>
      </c>
      <c r="C1678" s="15" t="str">
        <f>IF(A1678="","",VLOOKUP(A1678,Tabulka3[[Číslo smlouvy   u pravidelné činnosti]:[Příjmení]],4,0))</f>
        <v/>
      </c>
      <c r="F1678" s="94"/>
      <c r="H1678" s="113"/>
      <c r="I1678" s="113"/>
      <c r="K1678" s="15"/>
      <c r="L1678" s="15"/>
      <c r="M1678" s="15">
        <f t="shared" si="78"/>
        <v>1</v>
      </c>
      <c r="N1678" s="15" t="str">
        <f t="shared" si="79"/>
        <v>-</v>
      </c>
      <c r="O1678" s="150">
        <f t="shared" si="80"/>
        <v>0</v>
      </c>
      <c r="P1678" s="15" t="str">
        <f>IF(COUNTIF('Personálie dobrovolníků '!U:X,N1678)&gt;0,"ANO","")</f>
        <v/>
      </c>
      <c r="Q1678" s="15"/>
    </row>
    <row r="1679" spans="2:17" s="25" customFormat="1" x14ac:dyDescent="0.3">
      <c r="B1679" s="15" t="str">
        <f>IF(A1679="","",VLOOKUP(A1679,Tabulka3[[Číslo smlouvy   u pravidelné činnosti]:[Příjmení]],3,0))</f>
        <v/>
      </c>
      <c r="C1679" s="15" t="str">
        <f>IF(A1679="","",VLOOKUP(A1679,Tabulka3[[Číslo smlouvy   u pravidelné činnosti]:[Příjmení]],4,0))</f>
        <v/>
      </c>
      <c r="F1679" s="94"/>
      <c r="H1679" s="113"/>
      <c r="I1679" s="113"/>
      <c r="K1679" s="15"/>
      <c r="L1679" s="15"/>
      <c r="M1679" s="15">
        <f t="shared" si="78"/>
        <v>1</v>
      </c>
      <c r="N1679" s="15" t="str">
        <f t="shared" si="79"/>
        <v>-</v>
      </c>
      <c r="O1679" s="150">
        <f t="shared" si="80"/>
        <v>0</v>
      </c>
      <c r="P1679" s="15" t="str">
        <f>IF(COUNTIF('Personálie dobrovolníků '!U:X,N1679)&gt;0,"ANO","")</f>
        <v/>
      </c>
      <c r="Q1679" s="15"/>
    </row>
    <row r="1680" spans="2:17" s="25" customFormat="1" x14ac:dyDescent="0.3">
      <c r="B1680" s="15" t="str">
        <f>IF(A1680="","",VLOOKUP(A1680,Tabulka3[[Číslo smlouvy   u pravidelné činnosti]:[Příjmení]],3,0))</f>
        <v/>
      </c>
      <c r="C1680" s="15" t="str">
        <f>IF(A1680="","",VLOOKUP(A1680,Tabulka3[[Číslo smlouvy   u pravidelné činnosti]:[Příjmení]],4,0))</f>
        <v/>
      </c>
      <c r="F1680" s="94"/>
      <c r="H1680" s="113"/>
      <c r="I1680" s="113"/>
      <c r="K1680" s="15"/>
      <c r="L1680" s="15"/>
      <c r="M1680" s="15">
        <f t="shared" si="78"/>
        <v>1</v>
      </c>
      <c r="N1680" s="15" t="str">
        <f t="shared" si="79"/>
        <v>-</v>
      </c>
      <c r="O1680" s="150">
        <f t="shared" si="80"/>
        <v>0</v>
      </c>
      <c r="P1680" s="15" t="str">
        <f>IF(COUNTIF('Personálie dobrovolníků '!U:X,N1680)&gt;0,"ANO","")</f>
        <v/>
      </c>
      <c r="Q1680" s="15"/>
    </row>
    <row r="1681" spans="2:17" s="25" customFormat="1" x14ac:dyDescent="0.3">
      <c r="B1681" s="15" t="str">
        <f>IF(A1681="","",VLOOKUP(A1681,Tabulka3[[Číslo smlouvy   u pravidelné činnosti]:[Příjmení]],3,0))</f>
        <v/>
      </c>
      <c r="C1681" s="15" t="str">
        <f>IF(A1681="","",VLOOKUP(A1681,Tabulka3[[Číslo smlouvy   u pravidelné činnosti]:[Příjmení]],4,0))</f>
        <v/>
      </c>
      <c r="F1681" s="94"/>
      <c r="H1681" s="113"/>
      <c r="I1681" s="113"/>
      <c r="K1681" s="15"/>
      <c r="L1681" s="15"/>
      <c r="M1681" s="15">
        <f t="shared" si="78"/>
        <v>1</v>
      </c>
      <c r="N1681" s="15" t="str">
        <f t="shared" si="79"/>
        <v>-</v>
      </c>
      <c r="O1681" s="150">
        <f t="shared" si="80"/>
        <v>0</v>
      </c>
      <c r="P1681" s="15" t="str">
        <f>IF(COUNTIF('Personálie dobrovolníků '!U:X,N1681)&gt;0,"ANO","")</f>
        <v/>
      </c>
      <c r="Q1681" s="15"/>
    </row>
    <row r="1682" spans="2:17" s="25" customFormat="1" x14ac:dyDescent="0.3">
      <c r="B1682" s="15" t="str">
        <f>IF(A1682="","",VLOOKUP(A1682,Tabulka3[[Číslo smlouvy   u pravidelné činnosti]:[Příjmení]],3,0))</f>
        <v/>
      </c>
      <c r="C1682" s="15" t="str">
        <f>IF(A1682="","",VLOOKUP(A1682,Tabulka3[[Číslo smlouvy   u pravidelné činnosti]:[Příjmení]],4,0))</f>
        <v/>
      </c>
      <c r="F1682" s="94"/>
      <c r="H1682" s="113"/>
      <c r="I1682" s="113"/>
      <c r="K1682" s="15"/>
      <c r="L1682" s="15"/>
      <c r="M1682" s="15">
        <f t="shared" si="78"/>
        <v>1</v>
      </c>
      <c r="N1682" s="15" t="str">
        <f t="shared" si="79"/>
        <v>-</v>
      </c>
      <c r="O1682" s="150">
        <f t="shared" si="80"/>
        <v>0</v>
      </c>
      <c r="P1682" s="15" t="str">
        <f>IF(COUNTIF('Personálie dobrovolníků '!U:X,N1682)&gt;0,"ANO","")</f>
        <v/>
      </c>
      <c r="Q1682" s="15"/>
    </row>
    <row r="1683" spans="2:17" s="25" customFormat="1" x14ac:dyDescent="0.3">
      <c r="B1683" s="15" t="str">
        <f>IF(A1683="","",VLOOKUP(A1683,Tabulka3[[Číslo smlouvy   u pravidelné činnosti]:[Příjmení]],3,0))</f>
        <v/>
      </c>
      <c r="C1683" s="15" t="str">
        <f>IF(A1683="","",VLOOKUP(A1683,Tabulka3[[Číslo smlouvy   u pravidelné činnosti]:[Příjmení]],4,0))</f>
        <v/>
      </c>
      <c r="F1683" s="94"/>
      <c r="H1683" s="113"/>
      <c r="I1683" s="113"/>
      <c r="K1683" s="15"/>
      <c r="L1683" s="15"/>
      <c r="M1683" s="15">
        <f t="shared" si="78"/>
        <v>1</v>
      </c>
      <c r="N1683" s="15" t="str">
        <f t="shared" si="79"/>
        <v>-</v>
      </c>
      <c r="O1683" s="150">
        <f t="shared" si="80"/>
        <v>0</v>
      </c>
      <c r="P1683" s="15" t="str">
        <f>IF(COUNTIF('Personálie dobrovolníků '!U:X,N1683)&gt;0,"ANO","")</f>
        <v/>
      </c>
      <c r="Q1683" s="15"/>
    </row>
    <row r="1684" spans="2:17" s="25" customFormat="1" x14ac:dyDescent="0.3">
      <c r="B1684" s="15" t="str">
        <f>IF(A1684="","",VLOOKUP(A1684,Tabulka3[[Číslo smlouvy   u pravidelné činnosti]:[Příjmení]],3,0))</f>
        <v/>
      </c>
      <c r="C1684" s="15" t="str">
        <f>IF(A1684="","",VLOOKUP(A1684,Tabulka3[[Číslo smlouvy   u pravidelné činnosti]:[Příjmení]],4,0))</f>
        <v/>
      </c>
      <c r="F1684" s="94"/>
      <c r="H1684" s="113"/>
      <c r="I1684" s="113"/>
      <c r="K1684" s="15"/>
      <c r="L1684" s="15"/>
      <c r="M1684" s="15">
        <f t="shared" si="78"/>
        <v>1</v>
      </c>
      <c r="N1684" s="15" t="str">
        <f t="shared" si="79"/>
        <v>-</v>
      </c>
      <c r="O1684" s="150">
        <f t="shared" si="80"/>
        <v>0</v>
      </c>
      <c r="P1684" s="15" t="str">
        <f>IF(COUNTIF('Personálie dobrovolníků '!U:X,N1684)&gt;0,"ANO","")</f>
        <v/>
      </c>
      <c r="Q1684" s="15"/>
    </row>
    <row r="1685" spans="2:17" s="25" customFormat="1" x14ac:dyDescent="0.3">
      <c r="B1685" s="15" t="str">
        <f>IF(A1685="","",VLOOKUP(A1685,Tabulka3[[Číslo smlouvy   u pravidelné činnosti]:[Příjmení]],3,0))</f>
        <v/>
      </c>
      <c r="C1685" s="15" t="str">
        <f>IF(A1685="","",VLOOKUP(A1685,Tabulka3[[Číslo smlouvy   u pravidelné činnosti]:[Příjmení]],4,0))</f>
        <v/>
      </c>
      <c r="F1685" s="94"/>
      <c r="H1685" s="113"/>
      <c r="I1685" s="113"/>
      <c r="K1685" s="15"/>
      <c r="L1685" s="15"/>
      <c r="M1685" s="15">
        <f t="shared" si="78"/>
        <v>1</v>
      </c>
      <c r="N1685" s="15" t="str">
        <f t="shared" si="79"/>
        <v>-</v>
      </c>
      <c r="O1685" s="150">
        <f t="shared" si="80"/>
        <v>0</v>
      </c>
      <c r="P1685" s="15" t="str">
        <f>IF(COUNTIF('Personálie dobrovolníků '!U:X,N1685)&gt;0,"ANO","")</f>
        <v/>
      </c>
      <c r="Q1685" s="15"/>
    </row>
    <row r="1686" spans="2:17" s="25" customFormat="1" x14ac:dyDescent="0.3">
      <c r="B1686" s="15" t="str">
        <f>IF(A1686="","",VLOOKUP(A1686,Tabulka3[[Číslo smlouvy   u pravidelné činnosti]:[Příjmení]],3,0))</f>
        <v/>
      </c>
      <c r="C1686" s="15" t="str">
        <f>IF(A1686="","",VLOOKUP(A1686,Tabulka3[[Číslo smlouvy   u pravidelné činnosti]:[Příjmení]],4,0))</f>
        <v/>
      </c>
      <c r="F1686" s="94"/>
      <c r="H1686" s="113"/>
      <c r="I1686" s="113"/>
      <c r="K1686" s="15"/>
      <c r="L1686" s="15"/>
      <c r="M1686" s="15">
        <f t="shared" si="78"/>
        <v>1</v>
      </c>
      <c r="N1686" s="15" t="str">
        <f t="shared" si="79"/>
        <v>-</v>
      </c>
      <c r="O1686" s="150">
        <f t="shared" si="80"/>
        <v>0</v>
      </c>
      <c r="P1686" s="15" t="str">
        <f>IF(COUNTIF('Personálie dobrovolníků '!U:X,N1686)&gt;0,"ANO","")</f>
        <v/>
      </c>
      <c r="Q1686" s="15"/>
    </row>
    <row r="1687" spans="2:17" s="25" customFormat="1" x14ac:dyDescent="0.3">
      <c r="B1687" s="15" t="str">
        <f>IF(A1687="","",VLOOKUP(A1687,Tabulka3[[Číslo smlouvy   u pravidelné činnosti]:[Příjmení]],3,0))</f>
        <v/>
      </c>
      <c r="C1687" s="15" t="str">
        <f>IF(A1687="","",VLOOKUP(A1687,Tabulka3[[Číslo smlouvy   u pravidelné činnosti]:[Příjmení]],4,0))</f>
        <v/>
      </c>
      <c r="F1687" s="94"/>
      <c r="H1687" s="113"/>
      <c r="I1687" s="113"/>
      <c r="K1687" s="15"/>
      <c r="L1687" s="15"/>
      <c r="M1687" s="15">
        <f t="shared" si="78"/>
        <v>1</v>
      </c>
      <c r="N1687" s="15" t="str">
        <f t="shared" si="79"/>
        <v>-</v>
      </c>
      <c r="O1687" s="150">
        <f t="shared" si="80"/>
        <v>0</v>
      </c>
      <c r="P1687" s="15" t="str">
        <f>IF(COUNTIF('Personálie dobrovolníků '!U:X,N1687)&gt;0,"ANO","")</f>
        <v/>
      </c>
      <c r="Q1687" s="15"/>
    </row>
    <row r="1688" spans="2:17" s="25" customFormat="1" x14ac:dyDescent="0.3">
      <c r="B1688" s="15" t="str">
        <f>IF(A1688="","",VLOOKUP(A1688,Tabulka3[[Číslo smlouvy   u pravidelné činnosti]:[Příjmení]],3,0))</f>
        <v/>
      </c>
      <c r="C1688" s="15" t="str">
        <f>IF(A1688="","",VLOOKUP(A1688,Tabulka3[[Číslo smlouvy   u pravidelné činnosti]:[Příjmení]],4,0))</f>
        <v/>
      </c>
      <c r="F1688" s="94"/>
      <c r="H1688" s="113"/>
      <c r="I1688" s="113"/>
      <c r="K1688" s="15"/>
      <c r="L1688" s="15"/>
      <c r="M1688" s="15">
        <f t="shared" si="78"/>
        <v>1</v>
      </c>
      <c r="N1688" s="15" t="str">
        <f t="shared" si="79"/>
        <v>-</v>
      </c>
      <c r="O1688" s="150">
        <f t="shared" si="80"/>
        <v>0</v>
      </c>
      <c r="P1688" s="15" t="str">
        <f>IF(COUNTIF('Personálie dobrovolníků '!U:X,N1688)&gt;0,"ANO","")</f>
        <v/>
      </c>
      <c r="Q1688" s="15"/>
    </row>
    <row r="1689" spans="2:17" s="25" customFormat="1" x14ac:dyDescent="0.3">
      <c r="B1689" s="15" t="str">
        <f>IF(A1689="","",VLOOKUP(A1689,Tabulka3[[Číslo smlouvy   u pravidelné činnosti]:[Příjmení]],3,0))</f>
        <v/>
      </c>
      <c r="C1689" s="15" t="str">
        <f>IF(A1689="","",VLOOKUP(A1689,Tabulka3[[Číslo smlouvy   u pravidelné činnosti]:[Příjmení]],4,0))</f>
        <v/>
      </c>
      <c r="F1689" s="94"/>
      <c r="H1689" s="113"/>
      <c r="I1689" s="113"/>
      <c r="K1689" s="15"/>
      <c r="L1689" s="15"/>
      <c r="M1689" s="15">
        <f t="shared" si="78"/>
        <v>1</v>
      </c>
      <c r="N1689" s="15" t="str">
        <f t="shared" si="79"/>
        <v>-</v>
      </c>
      <c r="O1689" s="150">
        <f t="shared" si="80"/>
        <v>0</v>
      </c>
      <c r="P1689" s="15" t="str">
        <f>IF(COUNTIF('Personálie dobrovolníků '!U:X,N1689)&gt;0,"ANO","")</f>
        <v/>
      </c>
      <c r="Q1689" s="15"/>
    </row>
    <row r="1690" spans="2:17" s="25" customFormat="1" x14ac:dyDescent="0.3">
      <c r="B1690" s="15" t="str">
        <f>IF(A1690="","",VLOOKUP(A1690,Tabulka3[[Číslo smlouvy   u pravidelné činnosti]:[Příjmení]],3,0))</f>
        <v/>
      </c>
      <c r="C1690" s="15" t="str">
        <f>IF(A1690="","",VLOOKUP(A1690,Tabulka3[[Číslo smlouvy   u pravidelné činnosti]:[Příjmení]],4,0))</f>
        <v/>
      </c>
      <c r="F1690" s="94"/>
      <c r="H1690" s="113"/>
      <c r="I1690" s="113"/>
      <c r="K1690" s="15"/>
      <c r="L1690" s="15"/>
      <c r="M1690" s="15">
        <f t="shared" si="78"/>
        <v>1</v>
      </c>
      <c r="N1690" s="15" t="str">
        <f t="shared" si="79"/>
        <v>-</v>
      </c>
      <c r="O1690" s="150">
        <f t="shared" si="80"/>
        <v>0</v>
      </c>
      <c r="P1690" s="15" t="str">
        <f>IF(COUNTIF('Personálie dobrovolníků '!U:X,N1690)&gt;0,"ANO","")</f>
        <v/>
      </c>
      <c r="Q1690" s="15"/>
    </row>
    <row r="1691" spans="2:17" s="25" customFormat="1" x14ac:dyDescent="0.3">
      <c r="B1691" s="15" t="str">
        <f>IF(A1691="","",VLOOKUP(A1691,Tabulka3[[Číslo smlouvy   u pravidelné činnosti]:[Příjmení]],3,0))</f>
        <v/>
      </c>
      <c r="C1691" s="15" t="str">
        <f>IF(A1691="","",VLOOKUP(A1691,Tabulka3[[Číslo smlouvy   u pravidelné činnosti]:[Příjmení]],4,0))</f>
        <v/>
      </c>
      <c r="F1691" s="94"/>
      <c r="H1691" s="113"/>
      <c r="I1691" s="113"/>
      <c r="K1691" s="15"/>
      <c r="L1691" s="15"/>
      <c r="M1691" s="15">
        <f t="shared" si="78"/>
        <v>1</v>
      </c>
      <c r="N1691" s="15" t="str">
        <f t="shared" si="79"/>
        <v>-</v>
      </c>
      <c r="O1691" s="150">
        <f t="shared" si="80"/>
        <v>0</v>
      </c>
      <c r="P1691" s="15" t="str">
        <f>IF(COUNTIF('Personálie dobrovolníků '!U:X,N1691)&gt;0,"ANO","")</f>
        <v/>
      </c>
      <c r="Q1691" s="15"/>
    </row>
    <row r="1692" spans="2:17" s="25" customFormat="1" x14ac:dyDescent="0.3">
      <c r="B1692" s="15" t="str">
        <f>IF(A1692="","",VLOOKUP(A1692,Tabulka3[[Číslo smlouvy   u pravidelné činnosti]:[Příjmení]],3,0))</f>
        <v/>
      </c>
      <c r="C1692" s="15" t="str">
        <f>IF(A1692="","",VLOOKUP(A1692,Tabulka3[[Číslo smlouvy   u pravidelné činnosti]:[Příjmení]],4,0))</f>
        <v/>
      </c>
      <c r="F1692" s="94"/>
      <c r="H1692" s="113"/>
      <c r="I1692" s="113"/>
      <c r="K1692" s="15"/>
      <c r="L1692" s="15"/>
      <c r="M1692" s="15">
        <f t="shared" si="78"/>
        <v>1</v>
      </c>
      <c r="N1692" s="15" t="str">
        <f t="shared" si="79"/>
        <v>-</v>
      </c>
      <c r="O1692" s="150">
        <f t="shared" si="80"/>
        <v>0</v>
      </c>
      <c r="P1692" s="15" t="str">
        <f>IF(COUNTIF('Personálie dobrovolníků '!U:X,N1692)&gt;0,"ANO","")</f>
        <v/>
      </c>
      <c r="Q1692" s="15"/>
    </row>
    <row r="1693" spans="2:17" s="25" customFormat="1" x14ac:dyDescent="0.3">
      <c r="B1693" s="15" t="str">
        <f>IF(A1693="","",VLOOKUP(A1693,Tabulka3[[Číslo smlouvy   u pravidelné činnosti]:[Příjmení]],3,0))</f>
        <v/>
      </c>
      <c r="C1693" s="15" t="str">
        <f>IF(A1693="","",VLOOKUP(A1693,Tabulka3[[Číslo smlouvy   u pravidelné činnosti]:[Příjmení]],4,0))</f>
        <v/>
      </c>
      <c r="F1693" s="94"/>
      <c r="H1693" s="113"/>
      <c r="I1693" s="113"/>
      <c r="K1693" s="15"/>
      <c r="L1693" s="15"/>
      <c r="M1693" s="15">
        <f t="shared" si="78"/>
        <v>1</v>
      </c>
      <c r="N1693" s="15" t="str">
        <f t="shared" si="79"/>
        <v>-</v>
      </c>
      <c r="O1693" s="150">
        <f t="shared" si="80"/>
        <v>0</v>
      </c>
      <c r="P1693" s="15" t="str">
        <f>IF(COUNTIF('Personálie dobrovolníků '!U:X,N1693)&gt;0,"ANO","")</f>
        <v/>
      </c>
      <c r="Q1693" s="15"/>
    </row>
    <row r="1694" spans="2:17" s="25" customFormat="1" x14ac:dyDescent="0.3">
      <c r="B1694" s="15" t="str">
        <f>IF(A1694="","",VLOOKUP(A1694,Tabulka3[[Číslo smlouvy   u pravidelné činnosti]:[Příjmení]],3,0))</f>
        <v/>
      </c>
      <c r="C1694" s="15" t="str">
        <f>IF(A1694="","",VLOOKUP(A1694,Tabulka3[[Číslo smlouvy   u pravidelné činnosti]:[Příjmení]],4,0))</f>
        <v/>
      </c>
      <c r="F1694" s="94"/>
      <c r="H1694" s="113"/>
      <c r="I1694" s="113"/>
      <c r="K1694" s="15"/>
      <c r="L1694" s="15"/>
      <c r="M1694" s="15">
        <f t="shared" si="78"/>
        <v>1</v>
      </c>
      <c r="N1694" s="15" t="str">
        <f t="shared" si="79"/>
        <v>-</v>
      </c>
      <c r="O1694" s="150">
        <f t="shared" si="80"/>
        <v>0</v>
      </c>
      <c r="P1694" s="15" t="str">
        <f>IF(COUNTIF('Personálie dobrovolníků '!U:X,N1694)&gt;0,"ANO","")</f>
        <v/>
      </c>
      <c r="Q1694" s="15"/>
    </row>
    <row r="1695" spans="2:17" s="25" customFormat="1" x14ac:dyDescent="0.3">
      <c r="B1695" s="15" t="str">
        <f>IF(A1695="","",VLOOKUP(A1695,Tabulka3[[Číslo smlouvy   u pravidelné činnosti]:[Příjmení]],3,0))</f>
        <v/>
      </c>
      <c r="C1695" s="15" t="str">
        <f>IF(A1695="","",VLOOKUP(A1695,Tabulka3[[Číslo smlouvy   u pravidelné činnosti]:[Příjmení]],4,0))</f>
        <v/>
      </c>
      <c r="F1695" s="94"/>
      <c r="H1695" s="113"/>
      <c r="I1695" s="113"/>
      <c r="K1695" s="15"/>
      <c r="L1695" s="15"/>
      <c r="M1695" s="15">
        <f t="shared" si="78"/>
        <v>1</v>
      </c>
      <c r="N1695" s="15" t="str">
        <f t="shared" si="79"/>
        <v>-</v>
      </c>
      <c r="O1695" s="150">
        <f t="shared" si="80"/>
        <v>0</v>
      </c>
      <c r="P1695" s="15" t="str">
        <f>IF(COUNTIF('Personálie dobrovolníků '!U:X,N1695)&gt;0,"ANO","")</f>
        <v/>
      </c>
      <c r="Q1695" s="15"/>
    </row>
    <row r="1696" spans="2:17" s="25" customFormat="1" x14ac:dyDescent="0.3">
      <c r="B1696" s="15" t="str">
        <f>IF(A1696="","",VLOOKUP(A1696,Tabulka3[[Číslo smlouvy   u pravidelné činnosti]:[Příjmení]],3,0))</f>
        <v/>
      </c>
      <c r="C1696" s="15" t="str">
        <f>IF(A1696="","",VLOOKUP(A1696,Tabulka3[[Číslo smlouvy   u pravidelné činnosti]:[Příjmení]],4,0))</f>
        <v/>
      </c>
      <c r="F1696" s="94"/>
      <c r="H1696" s="113"/>
      <c r="I1696" s="113"/>
      <c r="K1696" s="15"/>
      <c r="L1696" s="15"/>
      <c r="M1696" s="15">
        <f t="shared" si="78"/>
        <v>1</v>
      </c>
      <c r="N1696" s="15" t="str">
        <f t="shared" si="79"/>
        <v>-</v>
      </c>
      <c r="O1696" s="150">
        <f t="shared" si="80"/>
        <v>0</v>
      </c>
      <c r="P1696" s="15" t="str">
        <f>IF(COUNTIF('Personálie dobrovolníků '!U:X,N1696)&gt;0,"ANO","")</f>
        <v/>
      </c>
      <c r="Q1696" s="15"/>
    </row>
    <row r="1697" spans="2:17" s="25" customFormat="1" x14ac:dyDescent="0.3">
      <c r="B1697" s="15" t="str">
        <f>IF(A1697="","",VLOOKUP(A1697,Tabulka3[[Číslo smlouvy   u pravidelné činnosti]:[Příjmení]],3,0))</f>
        <v/>
      </c>
      <c r="C1697" s="15" t="str">
        <f>IF(A1697="","",VLOOKUP(A1697,Tabulka3[[Číslo smlouvy   u pravidelné činnosti]:[Příjmení]],4,0))</f>
        <v/>
      </c>
      <c r="F1697" s="94"/>
      <c r="H1697" s="113"/>
      <c r="I1697" s="113"/>
      <c r="K1697" s="15"/>
      <c r="L1697" s="15"/>
      <c r="M1697" s="15">
        <f t="shared" si="78"/>
        <v>1</v>
      </c>
      <c r="N1697" s="15" t="str">
        <f t="shared" si="79"/>
        <v>-</v>
      </c>
      <c r="O1697" s="150">
        <f t="shared" si="80"/>
        <v>0</v>
      </c>
      <c r="P1697" s="15" t="str">
        <f>IF(COUNTIF('Personálie dobrovolníků '!U:X,N1697)&gt;0,"ANO","")</f>
        <v/>
      </c>
      <c r="Q1697" s="15"/>
    </row>
    <row r="1698" spans="2:17" s="25" customFormat="1" x14ac:dyDescent="0.3">
      <c r="B1698" s="15" t="str">
        <f>IF(A1698="","",VLOOKUP(A1698,Tabulka3[[Číslo smlouvy   u pravidelné činnosti]:[Příjmení]],3,0))</f>
        <v/>
      </c>
      <c r="C1698" s="15" t="str">
        <f>IF(A1698="","",VLOOKUP(A1698,Tabulka3[[Číslo smlouvy   u pravidelné činnosti]:[Příjmení]],4,0))</f>
        <v/>
      </c>
      <c r="F1698" s="94"/>
      <c r="H1698" s="113"/>
      <c r="I1698" s="113"/>
      <c r="K1698" s="15"/>
      <c r="L1698" s="15"/>
      <c r="M1698" s="15">
        <f t="shared" si="78"/>
        <v>1</v>
      </c>
      <c r="N1698" s="15" t="str">
        <f t="shared" si="79"/>
        <v>-</v>
      </c>
      <c r="O1698" s="150">
        <f t="shared" si="80"/>
        <v>0</v>
      </c>
      <c r="P1698" s="15" t="str">
        <f>IF(COUNTIF('Personálie dobrovolníků '!U:X,N1698)&gt;0,"ANO","")</f>
        <v/>
      </c>
      <c r="Q1698" s="15"/>
    </row>
    <row r="1699" spans="2:17" s="25" customFormat="1" x14ac:dyDescent="0.3">
      <c r="B1699" s="15" t="str">
        <f>IF(A1699="","",VLOOKUP(A1699,Tabulka3[[Číslo smlouvy   u pravidelné činnosti]:[Příjmení]],3,0))</f>
        <v/>
      </c>
      <c r="C1699" s="15" t="str">
        <f>IF(A1699="","",VLOOKUP(A1699,Tabulka3[[Číslo smlouvy   u pravidelné činnosti]:[Příjmení]],4,0))</f>
        <v/>
      </c>
      <c r="F1699" s="94"/>
      <c r="H1699" s="113"/>
      <c r="I1699" s="113"/>
      <c r="K1699" s="15"/>
      <c r="L1699" s="15"/>
      <c r="M1699" s="15">
        <f t="shared" si="78"/>
        <v>1</v>
      </c>
      <c r="N1699" s="15" t="str">
        <f t="shared" si="79"/>
        <v>-</v>
      </c>
      <c r="O1699" s="150">
        <f t="shared" si="80"/>
        <v>0</v>
      </c>
      <c r="P1699" s="15" t="str">
        <f>IF(COUNTIF('Personálie dobrovolníků '!U:X,N1699)&gt;0,"ANO","")</f>
        <v/>
      </c>
      <c r="Q1699" s="15"/>
    </row>
    <row r="1700" spans="2:17" s="25" customFormat="1" x14ac:dyDescent="0.3">
      <c r="B1700" s="15" t="str">
        <f>IF(A1700="","",VLOOKUP(A1700,Tabulka3[[Číslo smlouvy   u pravidelné činnosti]:[Příjmení]],3,0))</f>
        <v/>
      </c>
      <c r="C1700" s="15" t="str">
        <f>IF(A1700="","",VLOOKUP(A1700,Tabulka3[[Číslo smlouvy   u pravidelné činnosti]:[Příjmení]],4,0))</f>
        <v/>
      </c>
      <c r="F1700" s="94"/>
      <c r="H1700" s="113"/>
      <c r="I1700" s="113"/>
      <c r="K1700" s="15"/>
      <c r="L1700" s="15"/>
      <c r="M1700" s="15">
        <f t="shared" si="78"/>
        <v>1</v>
      </c>
      <c r="N1700" s="15" t="str">
        <f t="shared" si="79"/>
        <v>-</v>
      </c>
      <c r="O1700" s="150">
        <f t="shared" si="80"/>
        <v>0</v>
      </c>
      <c r="P1700" s="15" t="str">
        <f>IF(COUNTIF('Personálie dobrovolníků '!U:X,N1700)&gt;0,"ANO","")</f>
        <v/>
      </c>
      <c r="Q1700" s="15"/>
    </row>
    <row r="1701" spans="2:17" s="25" customFormat="1" x14ac:dyDescent="0.3">
      <c r="B1701" s="15" t="str">
        <f>IF(A1701="","",VLOOKUP(A1701,Tabulka3[[Číslo smlouvy   u pravidelné činnosti]:[Příjmení]],3,0))</f>
        <v/>
      </c>
      <c r="C1701" s="15" t="str">
        <f>IF(A1701="","",VLOOKUP(A1701,Tabulka3[[Číslo smlouvy   u pravidelné činnosti]:[Příjmení]],4,0))</f>
        <v/>
      </c>
      <c r="F1701" s="94"/>
      <c r="H1701" s="113"/>
      <c r="I1701" s="113"/>
      <c r="K1701" s="15"/>
      <c r="L1701" s="15"/>
      <c r="M1701" s="15">
        <f t="shared" si="78"/>
        <v>1</v>
      </c>
      <c r="N1701" s="15" t="str">
        <f t="shared" si="79"/>
        <v>-</v>
      </c>
      <c r="O1701" s="150">
        <f t="shared" si="80"/>
        <v>0</v>
      </c>
      <c r="P1701" s="15" t="str">
        <f>IF(COUNTIF('Personálie dobrovolníků '!U:X,N1701)&gt;0,"ANO","")</f>
        <v/>
      </c>
      <c r="Q1701" s="15"/>
    </row>
    <row r="1702" spans="2:17" s="25" customFormat="1" x14ac:dyDescent="0.3">
      <c r="B1702" s="15" t="str">
        <f>IF(A1702="","",VLOOKUP(A1702,Tabulka3[[Číslo smlouvy   u pravidelné činnosti]:[Příjmení]],3,0))</f>
        <v/>
      </c>
      <c r="C1702" s="15" t="str">
        <f>IF(A1702="","",VLOOKUP(A1702,Tabulka3[[Číslo smlouvy   u pravidelné činnosti]:[Příjmení]],4,0))</f>
        <v/>
      </c>
      <c r="F1702" s="94"/>
      <c r="H1702" s="113"/>
      <c r="I1702" s="113"/>
      <c r="K1702" s="15"/>
      <c r="L1702" s="15"/>
      <c r="M1702" s="15">
        <f t="shared" si="78"/>
        <v>1</v>
      </c>
      <c r="N1702" s="15" t="str">
        <f t="shared" si="79"/>
        <v>-</v>
      </c>
      <c r="O1702" s="150">
        <f t="shared" si="80"/>
        <v>0</v>
      </c>
      <c r="P1702" s="15" t="str">
        <f>IF(COUNTIF('Personálie dobrovolníků '!U:X,N1702)&gt;0,"ANO","")</f>
        <v/>
      </c>
      <c r="Q1702" s="15"/>
    </row>
    <row r="1703" spans="2:17" s="25" customFormat="1" x14ac:dyDescent="0.3">
      <c r="B1703" s="15" t="str">
        <f>IF(A1703="","",VLOOKUP(A1703,Tabulka3[[Číslo smlouvy   u pravidelné činnosti]:[Příjmení]],3,0))</f>
        <v/>
      </c>
      <c r="C1703" s="15" t="str">
        <f>IF(A1703="","",VLOOKUP(A1703,Tabulka3[[Číslo smlouvy   u pravidelné činnosti]:[Příjmení]],4,0))</f>
        <v/>
      </c>
      <c r="F1703" s="94"/>
      <c r="H1703" s="113"/>
      <c r="I1703" s="113"/>
      <c r="K1703" s="15"/>
      <c r="L1703" s="15"/>
      <c r="M1703" s="15">
        <f t="shared" si="78"/>
        <v>1</v>
      </c>
      <c r="N1703" s="15" t="str">
        <f t="shared" si="79"/>
        <v>-</v>
      </c>
      <c r="O1703" s="150">
        <f t="shared" si="80"/>
        <v>0</v>
      </c>
      <c r="P1703" s="15" t="str">
        <f>IF(COUNTIF('Personálie dobrovolníků '!U:X,N1703)&gt;0,"ANO","")</f>
        <v/>
      </c>
      <c r="Q1703" s="15"/>
    </row>
    <row r="1704" spans="2:17" s="25" customFormat="1" x14ac:dyDescent="0.3">
      <c r="B1704" s="15" t="str">
        <f>IF(A1704="","",VLOOKUP(A1704,Tabulka3[[Číslo smlouvy   u pravidelné činnosti]:[Příjmení]],3,0))</f>
        <v/>
      </c>
      <c r="C1704" s="15" t="str">
        <f>IF(A1704="","",VLOOKUP(A1704,Tabulka3[[Číslo smlouvy   u pravidelné činnosti]:[Příjmení]],4,0))</f>
        <v/>
      </c>
      <c r="F1704" s="94"/>
      <c r="H1704" s="113"/>
      <c r="I1704" s="113"/>
      <c r="K1704" s="15"/>
      <c r="L1704" s="15"/>
      <c r="M1704" s="15">
        <f t="shared" si="78"/>
        <v>1</v>
      </c>
      <c r="N1704" s="15" t="str">
        <f t="shared" si="79"/>
        <v>-</v>
      </c>
      <c r="O1704" s="150">
        <f t="shared" si="80"/>
        <v>0</v>
      </c>
      <c r="P1704" s="15" t="str">
        <f>IF(COUNTIF('Personálie dobrovolníků '!U:X,N1704)&gt;0,"ANO","")</f>
        <v/>
      </c>
      <c r="Q1704" s="15"/>
    </row>
    <row r="1705" spans="2:17" s="25" customFormat="1" x14ac:dyDescent="0.3">
      <c r="B1705" s="15" t="str">
        <f>IF(A1705="","",VLOOKUP(A1705,Tabulka3[[Číslo smlouvy   u pravidelné činnosti]:[Příjmení]],3,0))</f>
        <v/>
      </c>
      <c r="C1705" s="15" t="str">
        <f>IF(A1705="","",VLOOKUP(A1705,Tabulka3[[Číslo smlouvy   u pravidelné činnosti]:[Příjmení]],4,0))</f>
        <v/>
      </c>
      <c r="F1705" s="94"/>
      <c r="H1705" s="113"/>
      <c r="I1705" s="113"/>
      <c r="K1705" s="15"/>
      <c r="L1705" s="15"/>
      <c r="M1705" s="15">
        <f t="shared" si="78"/>
        <v>1</v>
      </c>
      <c r="N1705" s="15" t="str">
        <f t="shared" si="79"/>
        <v>-</v>
      </c>
      <c r="O1705" s="150">
        <f t="shared" si="80"/>
        <v>0</v>
      </c>
      <c r="P1705" s="15" t="str">
        <f>IF(COUNTIF('Personálie dobrovolníků '!U:X,N1705)&gt;0,"ANO","")</f>
        <v/>
      </c>
      <c r="Q1705" s="15"/>
    </row>
    <row r="1706" spans="2:17" s="25" customFormat="1" x14ac:dyDescent="0.3">
      <c r="B1706" s="15" t="str">
        <f>IF(A1706="","",VLOOKUP(A1706,Tabulka3[[Číslo smlouvy   u pravidelné činnosti]:[Příjmení]],3,0))</f>
        <v/>
      </c>
      <c r="C1706" s="15" t="str">
        <f>IF(A1706="","",VLOOKUP(A1706,Tabulka3[[Číslo smlouvy   u pravidelné činnosti]:[Příjmení]],4,0))</f>
        <v/>
      </c>
      <c r="F1706" s="94"/>
      <c r="H1706" s="113"/>
      <c r="I1706" s="113"/>
      <c r="K1706" s="15"/>
      <c r="L1706" s="15"/>
      <c r="M1706" s="15">
        <f t="shared" si="78"/>
        <v>1</v>
      </c>
      <c r="N1706" s="15" t="str">
        <f t="shared" si="79"/>
        <v>-</v>
      </c>
      <c r="O1706" s="150">
        <f t="shared" si="80"/>
        <v>0</v>
      </c>
      <c r="P1706" s="15" t="str">
        <f>IF(COUNTIF('Personálie dobrovolníků '!U:X,N1706)&gt;0,"ANO","")</f>
        <v/>
      </c>
      <c r="Q1706" s="15"/>
    </row>
    <row r="1707" spans="2:17" s="25" customFormat="1" x14ac:dyDescent="0.3">
      <c r="B1707" s="15" t="str">
        <f>IF(A1707="","",VLOOKUP(A1707,Tabulka3[[Číslo smlouvy   u pravidelné činnosti]:[Příjmení]],3,0))</f>
        <v/>
      </c>
      <c r="C1707" s="15" t="str">
        <f>IF(A1707="","",VLOOKUP(A1707,Tabulka3[[Číslo smlouvy   u pravidelné činnosti]:[Příjmení]],4,0))</f>
        <v/>
      </c>
      <c r="F1707" s="94"/>
      <c r="H1707" s="113"/>
      <c r="I1707" s="113"/>
      <c r="K1707" s="15"/>
      <c r="L1707" s="15"/>
      <c r="M1707" s="15">
        <f t="shared" si="78"/>
        <v>1</v>
      </c>
      <c r="N1707" s="15" t="str">
        <f t="shared" si="79"/>
        <v>-</v>
      </c>
      <c r="O1707" s="150">
        <f t="shared" si="80"/>
        <v>0</v>
      </c>
      <c r="P1707" s="15" t="str">
        <f>IF(COUNTIF('Personálie dobrovolníků '!U:X,N1707)&gt;0,"ANO","")</f>
        <v/>
      </c>
      <c r="Q1707" s="15"/>
    </row>
    <row r="1708" spans="2:17" s="25" customFormat="1" x14ac:dyDescent="0.3">
      <c r="B1708" s="15" t="str">
        <f>IF(A1708="","",VLOOKUP(A1708,Tabulka3[[Číslo smlouvy   u pravidelné činnosti]:[Příjmení]],3,0))</f>
        <v/>
      </c>
      <c r="C1708" s="15" t="str">
        <f>IF(A1708="","",VLOOKUP(A1708,Tabulka3[[Číslo smlouvy   u pravidelné činnosti]:[Příjmení]],4,0))</f>
        <v/>
      </c>
      <c r="F1708" s="94"/>
      <c r="H1708" s="113"/>
      <c r="I1708" s="113"/>
      <c r="K1708" s="15"/>
      <c r="L1708" s="15"/>
      <c r="M1708" s="15">
        <f t="shared" si="78"/>
        <v>1</v>
      </c>
      <c r="N1708" s="15" t="str">
        <f t="shared" si="79"/>
        <v>-</v>
      </c>
      <c r="O1708" s="150">
        <f t="shared" si="80"/>
        <v>0</v>
      </c>
      <c r="P1708" s="15" t="str">
        <f>IF(COUNTIF('Personálie dobrovolníků '!U:X,N1708)&gt;0,"ANO","")</f>
        <v/>
      </c>
      <c r="Q1708" s="15"/>
    </row>
    <row r="1709" spans="2:17" s="25" customFormat="1" x14ac:dyDescent="0.3">
      <c r="B1709" s="15" t="str">
        <f>IF(A1709="","",VLOOKUP(A1709,Tabulka3[[Číslo smlouvy   u pravidelné činnosti]:[Příjmení]],3,0))</f>
        <v/>
      </c>
      <c r="C1709" s="15" t="str">
        <f>IF(A1709="","",VLOOKUP(A1709,Tabulka3[[Číslo smlouvy   u pravidelné činnosti]:[Příjmení]],4,0))</f>
        <v/>
      </c>
      <c r="F1709" s="94"/>
      <c r="H1709" s="113"/>
      <c r="I1709" s="113"/>
      <c r="K1709" s="15"/>
      <c r="L1709" s="15"/>
      <c r="M1709" s="15">
        <f t="shared" si="78"/>
        <v>1</v>
      </c>
      <c r="N1709" s="15" t="str">
        <f t="shared" si="79"/>
        <v>-</v>
      </c>
      <c r="O1709" s="150">
        <f t="shared" si="80"/>
        <v>0</v>
      </c>
      <c r="P1709" s="15" t="str">
        <f>IF(COUNTIF('Personálie dobrovolníků '!U:X,N1709)&gt;0,"ANO","")</f>
        <v/>
      </c>
      <c r="Q1709" s="15"/>
    </row>
    <row r="1710" spans="2:17" s="25" customFormat="1" x14ac:dyDescent="0.3">
      <c r="B1710" s="15" t="str">
        <f>IF(A1710="","",VLOOKUP(A1710,Tabulka3[[Číslo smlouvy   u pravidelné činnosti]:[Příjmení]],3,0))</f>
        <v/>
      </c>
      <c r="C1710" s="15" t="str">
        <f>IF(A1710="","",VLOOKUP(A1710,Tabulka3[[Číslo smlouvy   u pravidelné činnosti]:[Příjmení]],4,0))</f>
        <v/>
      </c>
      <c r="F1710" s="94"/>
      <c r="H1710" s="113"/>
      <c r="I1710" s="113"/>
      <c r="K1710" s="15"/>
      <c r="L1710" s="15"/>
      <c r="M1710" s="15">
        <f t="shared" si="78"/>
        <v>1</v>
      </c>
      <c r="N1710" s="15" t="str">
        <f t="shared" si="79"/>
        <v>-</v>
      </c>
      <c r="O1710" s="150">
        <f t="shared" si="80"/>
        <v>0</v>
      </c>
      <c r="P1710" s="15" t="str">
        <f>IF(COUNTIF('Personálie dobrovolníků '!U:X,N1710)&gt;0,"ANO","")</f>
        <v/>
      </c>
      <c r="Q1710" s="15"/>
    </row>
    <row r="1711" spans="2:17" s="25" customFormat="1" x14ac:dyDescent="0.3">
      <c r="B1711" s="15" t="str">
        <f>IF(A1711="","",VLOOKUP(A1711,Tabulka3[[Číslo smlouvy   u pravidelné činnosti]:[Příjmení]],3,0))</f>
        <v/>
      </c>
      <c r="C1711" s="15" t="str">
        <f>IF(A1711="","",VLOOKUP(A1711,Tabulka3[[Číslo smlouvy   u pravidelné činnosti]:[Příjmení]],4,0))</f>
        <v/>
      </c>
      <c r="F1711" s="94"/>
      <c r="H1711" s="113"/>
      <c r="I1711" s="113"/>
      <c r="K1711" s="15"/>
      <c r="L1711" s="15"/>
      <c r="M1711" s="15">
        <f t="shared" si="78"/>
        <v>1</v>
      </c>
      <c r="N1711" s="15" t="str">
        <f t="shared" si="79"/>
        <v>-</v>
      </c>
      <c r="O1711" s="150">
        <f t="shared" si="80"/>
        <v>0</v>
      </c>
      <c r="P1711" s="15" t="str">
        <f>IF(COUNTIF('Personálie dobrovolníků '!U:X,N1711)&gt;0,"ANO","")</f>
        <v/>
      </c>
      <c r="Q1711" s="15"/>
    </row>
    <row r="1712" spans="2:17" s="25" customFormat="1" x14ac:dyDescent="0.3">
      <c r="B1712" s="15" t="str">
        <f>IF(A1712="","",VLOOKUP(A1712,Tabulka3[[Číslo smlouvy   u pravidelné činnosti]:[Příjmení]],3,0))</f>
        <v/>
      </c>
      <c r="C1712" s="15" t="str">
        <f>IF(A1712="","",VLOOKUP(A1712,Tabulka3[[Číslo smlouvy   u pravidelné činnosti]:[Příjmení]],4,0))</f>
        <v/>
      </c>
      <c r="F1712" s="94"/>
      <c r="H1712" s="113"/>
      <c r="I1712" s="113"/>
      <c r="K1712" s="15"/>
      <c r="L1712" s="15"/>
      <c r="M1712" s="15">
        <f t="shared" si="78"/>
        <v>1</v>
      </c>
      <c r="N1712" s="15" t="str">
        <f t="shared" si="79"/>
        <v>-</v>
      </c>
      <c r="O1712" s="150">
        <f t="shared" si="80"/>
        <v>0</v>
      </c>
      <c r="P1712" s="15" t="str">
        <f>IF(COUNTIF('Personálie dobrovolníků '!U:X,N1712)&gt;0,"ANO","")</f>
        <v/>
      </c>
      <c r="Q1712" s="15"/>
    </row>
    <row r="1713" spans="2:17" s="25" customFormat="1" x14ac:dyDescent="0.3">
      <c r="B1713" s="15" t="str">
        <f>IF(A1713="","",VLOOKUP(A1713,Tabulka3[[Číslo smlouvy   u pravidelné činnosti]:[Příjmení]],3,0))</f>
        <v/>
      </c>
      <c r="C1713" s="15" t="str">
        <f>IF(A1713="","",VLOOKUP(A1713,Tabulka3[[Číslo smlouvy   u pravidelné činnosti]:[Příjmení]],4,0))</f>
        <v/>
      </c>
      <c r="F1713" s="94"/>
      <c r="H1713" s="113"/>
      <c r="I1713" s="113"/>
      <c r="K1713" s="15"/>
      <c r="L1713" s="15"/>
      <c r="M1713" s="15">
        <f t="shared" si="78"/>
        <v>1</v>
      </c>
      <c r="N1713" s="15" t="str">
        <f t="shared" si="79"/>
        <v>-</v>
      </c>
      <c r="O1713" s="150">
        <f t="shared" si="80"/>
        <v>0</v>
      </c>
      <c r="P1713" s="15" t="str">
        <f>IF(COUNTIF('Personálie dobrovolníků '!U:X,N1713)&gt;0,"ANO","")</f>
        <v/>
      </c>
      <c r="Q1713" s="15"/>
    </row>
    <row r="1714" spans="2:17" s="25" customFormat="1" x14ac:dyDescent="0.3">
      <c r="B1714" s="15" t="str">
        <f>IF(A1714="","",VLOOKUP(A1714,Tabulka3[[Číslo smlouvy   u pravidelné činnosti]:[Příjmení]],3,0))</f>
        <v/>
      </c>
      <c r="C1714" s="15" t="str">
        <f>IF(A1714="","",VLOOKUP(A1714,Tabulka3[[Číslo smlouvy   u pravidelné činnosti]:[Příjmení]],4,0))</f>
        <v/>
      </c>
      <c r="F1714" s="94"/>
      <c r="H1714" s="113"/>
      <c r="I1714" s="113"/>
      <c r="K1714" s="15"/>
      <c r="L1714" s="15"/>
      <c r="M1714" s="15">
        <f t="shared" si="78"/>
        <v>1</v>
      </c>
      <c r="N1714" s="15" t="str">
        <f t="shared" si="79"/>
        <v>-</v>
      </c>
      <c r="O1714" s="150">
        <f t="shared" si="80"/>
        <v>0</v>
      </c>
      <c r="P1714" s="15" t="str">
        <f>IF(COUNTIF('Personálie dobrovolníků '!U:X,N1714)&gt;0,"ANO","")</f>
        <v/>
      </c>
      <c r="Q1714" s="15"/>
    </row>
    <row r="1715" spans="2:17" s="25" customFormat="1" x14ac:dyDescent="0.3">
      <c r="B1715" s="15" t="str">
        <f>IF(A1715="","",VLOOKUP(A1715,Tabulka3[[Číslo smlouvy   u pravidelné činnosti]:[Příjmení]],3,0))</f>
        <v/>
      </c>
      <c r="C1715" s="15" t="str">
        <f>IF(A1715="","",VLOOKUP(A1715,Tabulka3[[Číslo smlouvy   u pravidelné činnosti]:[Příjmení]],4,0))</f>
        <v/>
      </c>
      <c r="F1715" s="94"/>
      <c r="H1715" s="113"/>
      <c r="I1715" s="113"/>
      <c r="K1715" s="15"/>
      <c r="L1715" s="15"/>
      <c r="M1715" s="15">
        <f t="shared" si="78"/>
        <v>1</v>
      </c>
      <c r="N1715" s="15" t="str">
        <f t="shared" si="79"/>
        <v>-</v>
      </c>
      <c r="O1715" s="150">
        <f t="shared" si="80"/>
        <v>0</v>
      </c>
      <c r="P1715" s="15" t="str">
        <f>IF(COUNTIF('Personálie dobrovolníků '!U:X,N1715)&gt;0,"ANO","")</f>
        <v/>
      </c>
      <c r="Q1715" s="15"/>
    </row>
    <row r="1716" spans="2:17" s="25" customFormat="1" x14ac:dyDescent="0.3">
      <c r="B1716" s="15" t="str">
        <f>IF(A1716="","",VLOOKUP(A1716,Tabulka3[[Číslo smlouvy   u pravidelné činnosti]:[Příjmení]],3,0))</f>
        <v/>
      </c>
      <c r="C1716" s="15" t="str">
        <f>IF(A1716="","",VLOOKUP(A1716,Tabulka3[[Číslo smlouvy   u pravidelné činnosti]:[Příjmení]],4,0))</f>
        <v/>
      </c>
      <c r="F1716" s="94"/>
      <c r="H1716" s="113"/>
      <c r="I1716" s="113"/>
      <c r="K1716" s="15"/>
      <c r="L1716" s="15"/>
      <c r="M1716" s="15">
        <f t="shared" si="78"/>
        <v>1</v>
      </c>
      <c r="N1716" s="15" t="str">
        <f t="shared" si="79"/>
        <v>-</v>
      </c>
      <c r="O1716" s="150">
        <f t="shared" si="80"/>
        <v>0</v>
      </c>
      <c r="P1716" s="15" t="str">
        <f>IF(COUNTIF('Personálie dobrovolníků '!U:X,N1716)&gt;0,"ANO","")</f>
        <v/>
      </c>
      <c r="Q1716" s="15"/>
    </row>
    <row r="1717" spans="2:17" s="25" customFormat="1" x14ac:dyDescent="0.3">
      <c r="B1717" s="15" t="str">
        <f>IF(A1717="","",VLOOKUP(A1717,Tabulka3[[Číslo smlouvy   u pravidelné činnosti]:[Příjmení]],3,0))</f>
        <v/>
      </c>
      <c r="C1717" s="15" t="str">
        <f>IF(A1717="","",VLOOKUP(A1717,Tabulka3[[Číslo smlouvy   u pravidelné činnosti]:[Příjmení]],4,0))</f>
        <v/>
      </c>
      <c r="F1717" s="94"/>
      <c r="H1717" s="113"/>
      <c r="I1717" s="113"/>
      <c r="K1717" s="15"/>
      <c r="L1717" s="15"/>
      <c r="M1717" s="15">
        <f t="shared" si="78"/>
        <v>1</v>
      </c>
      <c r="N1717" s="15" t="str">
        <f t="shared" si="79"/>
        <v>-</v>
      </c>
      <c r="O1717" s="150">
        <f t="shared" si="80"/>
        <v>0</v>
      </c>
      <c r="P1717" s="15" t="str">
        <f>IF(COUNTIF('Personálie dobrovolníků '!U:X,N1717)&gt;0,"ANO","")</f>
        <v/>
      </c>
      <c r="Q1717" s="15"/>
    </row>
    <row r="1718" spans="2:17" s="25" customFormat="1" x14ac:dyDescent="0.3">
      <c r="B1718" s="15" t="str">
        <f>IF(A1718="","",VLOOKUP(A1718,Tabulka3[[Číslo smlouvy   u pravidelné činnosti]:[Příjmení]],3,0))</f>
        <v/>
      </c>
      <c r="C1718" s="15" t="str">
        <f>IF(A1718="","",VLOOKUP(A1718,Tabulka3[[Číslo smlouvy   u pravidelné činnosti]:[Příjmení]],4,0))</f>
        <v/>
      </c>
      <c r="F1718" s="94"/>
      <c r="H1718" s="113"/>
      <c r="I1718" s="113"/>
      <c r="K1718" s="15"/>
      <c r="L1718" s="15"/>
      <c r="M1718" s="15">
        <f t="shared" si="78"/>
        <v>1</v>
      </c>
      <c r="N1718" s="15" t="str">
        <f t="shared" si="79"/>
        <v>-</v>
      </c>
      <c r="O1718" s="150">
        <f t="shared" si="80"/>
        <v>0</v>
      </c>
      <c r="P1718" s="15" t="str">
        <f>IF(COUNTIF('Personálie dobrovolníků '!U:X,N1718)&gt;0,"ANO","")</f>
        <v/>
      </c>
      <c r="Q1718" s="15"/>
    </row>
    <row r="1719" spans="2:17" s="25" customFormat="1" x14ac:dyDescent="0.3">
      <c r="B1719" s="15" t="str">
        <f>IF(A1719="","",VLOOKUP(A1719,Tabulka3[[Číslo smlouvy   u pravidelné činnosti]:[Příjmení]],3,0))</f>
        <v/>
      </c>
      <c r="C1719" s="15" t="str">
        <f>IF(A1719="","",VLOOKUP(A1719,Tabulka3[[Číslo smlouvy   u pravidelné činnosti]:[Příjmení]],4,0))</f>
        <v/>
      </c>
      <c r="F1719" s="94"/>
      <c r="H1719" s="113"/>
      <c r="I1719" s="113"/>
      <c r="K1719" s="15"/>
      <c r="L1719" s="15"/>
      <c r="M1719" s="15">
        <f t="shared" si="78"/>
        <v>1</v>
      </c>
      <c r="N1719" s="15" t="str">
        <f t="shared" si="79"/>
        <v>-</v>
      </c>
      <c r="O1719" s="150">
        <f t="shared" si="80"/>
        <v>0</v>
      </c>
      <c r="P1719" s="15" t="str">
        <f>IF(COUNTIF('Personálie dobrovolníků '!U:X,N1719)&gt;0,"ANO","")</f>
        <v/>
      </c>
      <c r="Q1719" s="15"/>
    </row>
    <row r="1720" spans="2:17" s="25" customFormat="1" x14ac:dyDescent="0.3">
      <c r="B1720" s="15" t="str">
        <f>IF(A1720="","",VLOOKUP(A1720,Tabulka3[[Číslo smlouvy   u pravidelné činnosti]:[Příjmení]],3,0))</f>
        <v/>
      </c>
      <c r="C1720" s="15" t="str">
        <f>IF(A1720="","",VLOOKUP(A1720,Tabulka3[[Číslo smlouvy   u pravidelné činnosti]:[Příjmení]],4,0))</f>
        <v/>
      </c>
      <c r="F1720" s="94"/>
      <c r="H1720" s="113"/>
      <c r="I1720" s="113"/>
      <c r="K1720" s="15"/>
      <c r="L1720" s="15"/>
      <c r="M1720" s="15">
        <f t="shared" si="78"/>
        <v>1</v>
      </c>
      <c r="N1720" s="15" t="str">
        <f t="shared" si="79"/>
        <v>-</v>
      </c>
      <c r="O1720" s="150">
        <f t="shared" si="80"/>
        <v>0</v>
      </c>
      <c r="P1720" s="15" t="str">
        <f>IF(COUNTIF('Personálie dobrovolníků '!U:X,N1720)&gt;0,"ANO","")</f>
        <v/>
      </c>
      <c r="Q1720" s="15"/>
    </row>
    <row r="1721" spans="2:17" s="25" customFormat="1" x14ac:dyDescent="0.3">
      <c r="B1721" s="15" t="str">
        <f>IF(A1721="","",VLOOKUP(A1721,Tabulka3[[Číslo smlouvy   u pravidelné činnosti]:[Příjmení]],3,0))</f>
        <v/>
      </c>
      <c r="C1721" s="15" t="str">
        <f>IF(A1721="","",VLOOKUP(A1721,Tabulka3[[Číslo smlouvy   u pravidelné činnosti]:[Příjmení]],4,0))</f>
        <v/>
      </c>
      <c r="F1721" s="94"/>
      <c r="H1721" s="113"/>
      <c r="I1721" s="113"/>
      <c r="K1721" s="15"/>
      <c r="L1721" s="15"/>
      <c r="M1721" s="15">
        <f t="shared" si="78"/>
        <v>1</v>
      </c>
      <c r="N1721" s="15" t="str">
        <f t="shared" si="79"/>
        <v>-</v>
      </c>
      <c r="O1721" s="150">
        <f t="shared" si="80"/>
        <v>0</v>
      </c>
      <c r="P1721" s="15" t="str">
        <f>IF(COUNTIF('Personálie dobrovolníků '!U:X,N1721)&gt;0,"ANO","")</f>
        <v/>
      </c>
      <c r="Q1721" s="15"/>
    </row>
    <row r="1722" spans="2:17" s="25" customFormat="1" x14ac:dyDescent="0.3">
      <c r="B1722" s="15" t="str">
        <f>IF(A1722="","",VLOOKUP(A1722,Tabulka3[[Číslo smlouvy   u pravidelné činnosti]:[Příjmení]],3,0))</f>
        <v/>
      </c>
      <c r="C1722" s="15" t="str">
        <f>IF(A1722="","",VLOOKUP(A1722,Tabulka3[[Číslo smlouvy   u pravidelné činnosti]:[Příjmení]],4,0))</f>
        <v/>
      </c>
      <c r="F1722" s="94"/>
      <c r="H1722" s="113"/>
      <c r="I1722" s="113"/>
      <c r="K1722" s="15"/>
      <c r="L1722" s="15"/>
      <c r="M1722" s="15">
        <f t="shared" si="78"/>
        <v>1</v>
      </c>
      <c r="N1722" s="15" t="str">
        <f t="shared" si="79"/>
        <v>-</v>
      </c>
      <c r="O1722" s="150">
        <f t="shared" si="80"/>
        <v>0</v>
      </c>
      <c r="P1722" s="15" t="str">
        <f>IF(COUNTIF('Personálie dobrovolníků '!U:X,N1722)&gt;0,"ANO","")</f>
        <v/>
      </c>
      <c r="Q1722" s="15"/>
    </row>
    <row r="1723" spans="2:17" s="25" customFormat="1" x14ac:dyDescent="0.3">
      <c r="B1723" s="15" t="str">
        <f>IF(A1723="","",VLOOKUP(A1723,Tabulka3[[Číslo smlouvy   u pravidelné činnosti]:[Příjmení]],3,0))</f>
        <v/>
      </c>
      <c r="C1723" s="15" t="str">
        <f>IF(A1723="","",VLOOKUP(A1723,Tabulka3[[Číslo smlouvy   u pravidelné činnosti]:[Příjmení]],4,0))</f>
        <v/>
      </c>
      <c r="F1723" s="94"/>
      <c r="H1723" s="113"/>
      <c r="I1723" s="113"/>
      <c r="K1723" s="15"/>
      <c r="L1723" s="15"/>
      <c r="M1723" s="15">
        <f t="shared" si="78"/>
        <v>1</v>
      </c>
      <c r="N1723" s="15" t="str">
        <f t="shared" si="79"/>
        <v>-</v>
      </c>
      <c r="O1723" s="150">
        <f t="shared" si="80"/>
        <v>0</v>
      </c>
      <c r="P1723" s="15" t="str">
        <f>IF(COUNTIF('Personálie dobrovolníků '!U:X,N1723)&gt;0,"ANO","")</f>
        <v/>
      </c>
      <c r="Q1723" s="15"/>
    </row>
    <row r="1724" spans="2:17" s="25" customFormat="1" x14ac:dyDescent="0.3">
      <c r="B1724" s="15" t="str">
        <f>IF(A1724="","",VLOOKUP(A1724,Tabulka3[[Číslo smlouvy   u pravidelné činnosti]:[Příjmení]],3,0))</f>
        <v/>
      </c>
      <c r="C1724" s="15" t="str">
        <f>IF(A1724="","",VLOOKUP(A1724,Tabulka3[[Číslo smlouvy   u pravidelné činnosti]:[Příjmení]],4,0))</f>
        <v/>
      </c>
      <c r="F1724" s="94"/>
      <c r="H1724" s="113"/>
      <c r="I1724" s="113"/>
      <c r="K1724" s="15"/>
      <c r="L1724" s="15"/>
      <c r="M1724" s="15">
        <f t="shared" si="78"/>
        <v>1</v>
      </c>
      <c r="N1724" s="15" t="str">
        <f t="shared" si="79"/>
        <v>-</v>
      </c>
      <c r="O1724" s="150">
        <f t="shared" si="80"/>
        <v>0</v>
      </c>
      <c r="P1724" s="15" t="str">
        <f>IF(COUNTIF('Personálie dobrovolníků '!U:X,N1724)&gt;0,"ANO","")</f>
        <v/>
      </c>
      <c r="Q1724" s="15"/>
    </row>
    <row r="1725" spans="2:17" s="25" customFormat="1" x14ac:dyDescent="0.3">
      <c r="B1725" s="15" t="str">
        <f>IF(A1725="","",VLOOKUP(A1725,Tabulka3[[Číslo smlouvy   u pravidelné činnosti]:[Příjmení]],3,0))</f>
        <v/>
      </c>
      <c r="C1725" s="15" t="str">
        <f>IF(A1725="","",VLOOKUP(A1725,Tabulka3[[Číslo smlouvy   u pravidelné činnosti]:[Příjmení]],4,0))</f>
        <v/>
      </c>
      <c r="F1725" s="94"/>
      <c r="H1725" s="113"/>
      <c r="I1725" s="113"/>
      <c r="K1725" s="15"/>
      <c r="L1725" s="15"/>
      <c r="M1725" s="15">
        <f t="shared" si="78"/>
        <v>1</v>
      </c>
      <c r="N1725" s="15" t="str">
        <f t="shared" si="79"/>
        <v>-</v>
      </c>
      <c r="O1725" s="150">
        <f t="shared" si="80"/>
        <v>0</v>
      </c>
      <c r="P1725" s="15" t="str">
        <f>IF(COUNTIF('Personálie dobrovolníků '!U:X,N1725)&gt;0,"ANO","")</f>
        <v/>
      </c>
      <c r="Q1725" s="15"/>
    </row>
    <row r="1726" spans="2:17" s="25" customFormat="1" x14ac:dyDescent="0.3">
      <c r="B1726" s="15" t="str">
        <f>IF(A1726="","",VLOOKUP(A1726,Tabulka3[[Číslo smlouvy   u pravidelné činnosti]:[Příjmení]],3,0))</f>
        <v/>
      </c>
      <c r="C1726" s="15" t="str">
        <f>IF(A1726="","",VLOOKUP(A1726,Tabulka3[[Číslo smlouvy   u pravidelné činnosti]:[Příjmení]],4,0))</f>
        <v/>
      </c>
      <c r="F1726" s="94"/>
      <c r="H1726" s="113"/>
      <c r="I1726" s="113"/>
      <c r="K1726" s="15"/>
      <c r="L1726" s="15"/>
      <c r="M1726" s="15">
        <f t="shared" si="78"/>
        <v>1</v>
      </c>
      <c r="N1726" s="15" t="str">
        <f t="shared" si="79"/>
        <v>-</v>
      </c>
      <c r="O1726" s="150">
        <f t="shared" si="80"/>
        <v>0</v>
      </c>
      <c r="P1726" s="15" t="str">
        <f>IF(COUNTIF('Personálie dobrovolníků '!U:X,N1726)&gt;0,"ANO","")</f>
        <v/>
      </c>
      <c r="Q1726" s="15"/>
    </row>
    <row r="1727" spans="2:17" s="25" customFormat="1" x14ac:dyDescent="0.3">
      <c r="B1727" s="15" t="str">
        <f>IF(A1727="","",VLOOKUP(A1727,Tabulka3[[Číslo smlouvy   u pravidelné činnosti]:[Příjmení]],3,0))</f>
        <v/>
      </c>
      <c r="C1727" s="15" t="str">
        <f>IF(A1727="","",VLOOKUP(A1727,Tabulka3[[Číslo smlouvy   u pravidelné činnosti]:[Příjmení]],4,0))</f>
        <v/>
      </c>
      <c r="F1727" s="94"/>
      <c r="H1727" s="113"/>
      <c r="I1727" s="113"/>
      <c r="K1727" s="15"/>
      <c r="L1727" s="15"/>
      <c r="M1727" s="15">
        <f t="shared" si="78"/>
        <v>1</v>
      </c>
      <c r="N1727" s="15" t="str">
        <f t="shared" si="79"/>
        <v>-</v>
      </c>
      <c r="O1727" s="150">
        <f t="shared" si="80"/>
        <v>0</v>
      </c>
      <c r="P1727" s="15" t="str">
        <f>IF(COUNTIF('Personálie dobrovolníků '!U:X,N1727)&gt;0,"ANO","")</f>
        <v/>
      </c>
      <c r="Q1727" s="15"/>
    </row>
    <row r="1728" spans="2:17" s="25" customFormat="1" x14ac:dyDescent="0.3">
      <c r="B1728" s="15" t="str">
        <f>IF(A1728="","",VLOOKUP(A1728,Tabulka3[[Číslo smlouvy   u pravidelné činnosti]:[Příjmení]],3,0))</f>
        <v/>
      </c>
      <c r="C1728" s="15" t="str">
        <f>IF(A1728="","",VLOOKUP(A1728,Tabulka3[[Číslo smlouvy   u pravidelné činnosti]:[Příjmení]],4,0))</f>
        <v/>
      </c>
      <c r="F1728" s="94"/>
      <c r="H1728" s="113"/>
      <c r="I1728" s="113"/>
      <c r="K1728" s="15"/>
      <c r="L1728" s="15"/>
      <c r="M1728" s="15">
        <f t="shared" si="78"/>
        <v>1</v>
      </c>
      <c r="N1728" s="15" t="str">
        <f t="shared" si="79"/>
        <v>-</v>
      </c>
      <c r="O1728" s="150">
        <f t="shared" si="80"/>
        <v>0</v>
      </c>
      <c r="P1728" s="15" t="str">
        <f>IF(COUNTIF('Personálie dobrovolníků '!U:X,N1728)&gt;0,"ANO","")</f>
        <v/>
      </c>
      <c r="Q1728" s="15"/>
    </row>
    <row r="1729" spans="2:17" s="25" customFormat="1" x14ac:dyDescent="0.3">
      <c r="B1729" s="15" t="str">
        <f>IF(A1729="","",VLOOKUP(A1729,Tabulka3[[Číslo smlouvy   u pravidelné činnosti]:[Příjmení]],3,0))</f>
        <v/>
      </c>
      <c r="C1729" s="15" t="str">
        <f>IF(A1729="","",VLOOKUP(A1729,Tabulka3[[Číslo smlouvy   u pravidelné činnosti]:[Příjmení]],4,0))</f>
        <v/>
      </c>
      <c r="F1729" s="94"/>
      <c r="H1729" s="113"/>
      <c r="I1729" s="113"/>
      <c r="K1729" s="15"/>
      <c r="L1729" s="15"/>
      <c r="M1729" s="15">
        <f t="shared" si="78"/>
        <v>1</v>
      </c>
      <c r="N1729" s="15" t="str">
        <f t="shared" si="79"/>
        <v>-</v>
      </c>
      <c r="O1729" s="150">
        <f t="shared" si="80"/>
        <v>0</v>
      </c>
      <c r="P1729" s="15" t="str">
        <f>IF(COUNTIF('Personálie dobrovolníků '!U:X,N1729)&gt;0,"ANO","")</f>
        <v/>
      </c>
      <c r="Q1729" s="15"/>
    </row>
    <row r="1730" spans="2:17" s="25" customFormat="1" x14ac:dyDescent="0.3">
      <c r="B1730" s="15" t="str">
        <f>IF(A1730="","",VLOOKUP(A1730,Tabulka3[[Číslo smlouvy   u pravidelné činnosti]:[Příjmení]],3,0))</f>
        <v/>
      </c>
      <c r="C1730" s="15" t="str">
        <f>IF(A1730="","",VLOOKUP(A1730,Tabulka3[[Číslo smlouvy   u pravidelné činnosti]:[Příjmení]],4,0))</f>
        <v/>
      </c>
      <c r="F1730" s="94"/>
      <c r="H1730" s="113"/>
      <c r="I1730" s="113"/>
      <c r="K1730" s="15"/>
      <c r="L1730" s="15"/>
      <c r="M1730" s="15">
        <f t="shared" si="78"/>
        <v>1</v>
      </c>
      <c r="N1730" s="15" t="str">
        <f t="shared" si="79"/>
        <v>-</v>
      </c>
      <c r="O1730" s="150">
        <f t="shared" si="80"/>
        <v>0</v>
      </c>
      <c r="P1730" s="15" t="str">
        <f>IF(COUNTIF('Personálie dobrovolníků '!U:X,N1730)&gt;0,"ANO","")</f>
        <v/>
      </c>
      <c r="Q1730" s="15"/>
    </row>
    <row r="1731" spans="2:17" s="25" customFormat="1" x14ac:dyDescent="0.3">
      <c r="B1731" s="15" t="str">
        <f>IF(A1731="","",VLOOKUP(A1731,Tabulka3[[Číslo smlouvy   u pravidelné činnosti]:[Příjmení]],3,0))</f>
        <v/>
      </c>
      <c r="C1731" s="15" t="str">
        <f>IF(A1731="","",VLOOKUP(A1731,Tabulka3[[Číslo smlouvy   u pravidelné činnosti]:[Příjmení]],4,0))</f>
        <v/>
      </c>
      <c r="F1731" s="94"/>
      <c r="H1731" s="113"/>
      <c r="I1731" s="113"/>
      <c r="K1731" s="15"/>
      <c r="L1731" s="15"/>
      <c r="M1731" s="15">
        <f t="shared" si="78"/>
        <v>1</v>
      </c>
      <c r="N1731" s="15" t="str">
        <f t="shared" si="79"/>
        <v>-</v>
      </c>
      <c r="O1731" s="150">
        <f t="shared" si="80"/>
        <v>0</v>
      </c>
      <c r="P1731" s="15" t="str">
        <f>IF(COUNTIF('Personálie dobrovolníků '!U:X,N1731)&gt;0,"ANO","")</f>
        <v/>
      </c>
      <c r="Q1731" s="15"/>
    </row>
    <row r="1732" spans="2:17" s="25" customFormat="1" x14ac:dyDescent="0.3">
      <c r="B1732" s="15" t="str">
        <f>IF(A1732="","",VLOOKUP(A1732,Tabulka3[[Číslo smlouvy   u pravidelné činnosti]:[Příjmení]],3,0))</f>
        <v/>
      </c>
      <c r="C1732" s="15" t="str">
        <f>IF(A1732="","",VLOOKUP(A1732,Tabulka3[[Číslo smlouvy   u pravidelné činnosti]:[Příjmení]],4,0))</f>
        <v/>
      </c>
      <c r="F1732" s="94"/>
      <c r="H1732" s="113"/>
      <c r="I1732" s="113"/>
      <c r="K1732" s="15"/>
      <c r="L1732" s="15"/>
      <c r="M1732" s="15">
        <f t="shared" ref="M1732:M1795" si="81">IF(OR(
   AND($H1732=$K$12, $I1732=$L$4),
   AND($H1732=$K$12, $I1732=$L$5),
   AND($H1732=$K$12, $I1732=$L$6),
   AND($H1732=$K$12, $I1732=$L$7),
   AND($H1732=$K$11, $I1732=$L$4),
   AND($H1732=$K$11, $I1732=$L$5),
   AND($H1732=$K$11, $I1732=$L$6),
   AND($H1732=$K$11, $I1732=$L$7),
   AND($H1732=$K$5, $I1732=$L$5),
   AND($H1732=$K$6, $I1732=$L$4),
   AND($H1732=$K$6, $I1732=$L$5),
   AND($H1732=$K$6, $I1732=$L$7),
   AND($H1732=$K$4, $I1732=$L$6),
), 0, 1)</f>
        <v>1</v>
      </c>
      <c r="N1732" s="15" t="str">
        <f t="shared" ref="N1732:N1795" si="82">A1732 &amp; "-" &amp; J1732</f>
        <v>-</v>
      </c>
      <c r="O1732" s="150">
        <f t="shared" ref="O1732:O1795" si="83">IF(AND(M1732&lt;&gt;0, P1732="ANO"), 1, 0)</f>
        <v>0</v>
      </c>
      <c r="P1732" s="15" t="str">
        <f>IF(COUNTIF('Personálie dobrovolníků '!U:X,N1732)&gt;0,"ANO","")</f>
        <v/>
      </c>
      <c r="Q1732" s="15"/>
    </row>
    <row r="1733" spans="2:17" s="25" customFormat="1" x14ac:dyDescent="0.3">
      <c r="B1733" s="15" t="str">
        <f>IF(A1733="","",VLOOKUP(A1733,Tabulka3[[Číslo smlouvy   u pravidelné činnosti]:[Příjmení]],3,0))</f>
        <v/>
      </c>
      <c r="C1733" s="15" t="str">
        <f>IF(A1733="","",VLOOKUP(A1733,Tabulka3[[Číslo smlouvy   u pravidelné činnosti]:[Příjmení]],4,0))</f>
        <v/>
      </c>
      <c r="F1733" s="94"/>
      <c r="H1733" s="113"/>
      <c r="I1733" s="113"/>
      <c r="K1733" s="15"/>
      <c r="L1733" s="15"/>
      <c r="M1733" s="15">
        <f t="shared" si="81"/>
        <v>1</v>
      </c>
      <c r="N1733" s="15" t="str">
        <f t="shared" si="82"/>
        <v>-</v>
      </c>
      <c r="O1733" s="150">
        <f t="shared" si="83"/>
        <v>0</v>
      </c>
      <c r="P1733" s="15" t="str">
        <f>IF(COUNTIF('Personálie dobrovolníků '!U:X,N1733)&gt;0,"ANO","")</f>
        <v/>
      </c>
      <c r="Q1733" s="15"/>
    </row>
    <row r="1734" spans="2:17" s="25" customFormat="1" x14ac:dyDescent="0.3">
      <c r="B1734" s="15" t="str">
        <f>IF(A1734="","",VLOOKUP(A1734,Tabulka3[[Číslo smlouvy   u pravidelné činnosti]:[Příjmení]],3,0))</f>
        <v/>
      </c>
      <c r="C1734" s="15" t="str">
        <f>IF(A1734="","",VLOOKUP(A1734,Tabulka3[[Číslo smlouvy   u pravidelné činnosti]:[Příjmení]],4,0))</f>
        <v/>
      </c>
      <c r="F1734" s="94"/>
      <c r="H1734" s="113"/>
      <c r="I1734" s="113"/>
      <c r="K1734" s="15"/>
      <c r="L1734" s="15"/>
      <c r="M1734" s="15">
        <f t="shared" si="81"/>
        <v>1</v>
      </c>
      <c r="N1734" s="15" t="str">
        <f t="shared" si="82"/>
        <v>-</v>
      </c>
      <c r="O1734" s="150">
        <f t="shared" si="83"/>
        <v>0</v>
      </c>
      <c r="P1734" s="15" t="str">
        <f>IF(COUNTIF('Personálie dobrovolníků '!U:X,N1734)&gt;0,"ANO","")</f>
        <v/>
      </c>
      <c r="Q1734" s="15"/>
    </row>
    <row r="1735" spans="2:17" s="25" customFormat="1" x14ac:dyDescent="0.3">
      <c r="B1735" s="15" t="str">
        <f>IF(A1735="","",VLOOKUP(A1735,Tabulka3[[Číslo smlouvy   u pravidelné činnosti]:[Příjmení]],3,0))</f>
        <v/>
      </c>
      <c r="C1735" s="15" t="str">
        <f>IF(A1735="","",VLOOKUP(A1735,Tabulka3[[Číslo smlouvy   u pravidelné činnosti]:[Příjmení]],4,0))</f>
        <v/>
      </c>
      <c r="F1735" s="94"/>
      <c r="H1735" s="113"/>
      <c r="I1735" s="113"/>
      <c r="K1735" s="15"/>
      <c r="L1735" s="15"/>
      <c r="M1735" s="15">
        <f t="shared" si="81"/>
        <v>1</v>
      </c>
      <c r="N1735" s="15" t="str">
        <f t="shared" si="82"/>
        <v>-</v>
      </c>
      <c r="O1735" s="150">
        <f t="shared" si="83"/>
        <v>0</v>
      </c>
      <c r="P1735" s="15" t="str">
        <f>IF(COUNTIF('Personálie dobrovolníků '!U:X,N1735)&gt;0,"ANO","")</f>
        <v/>
      </c>
      <c r="Q1735" s="15"/>
    </row>
    <row r="1736" spans="2:17" s="25" customFormat="1" x14ac:dyDescent="0.3">
      <c r="B1736" s="15" t="str">
        <f>IF(A1736="","",VLOOKUP(A1736,Tabulka3[[Číslo smlouvy   u pravidelné činnosti]:[Příjmení]],3,0))</f>
        <v/>
      </c>
      <c r="C1736" s="15" t="str">
        <f>IF(A1736="","",VLOOKUP(A1736,Tabulka3[[Číslo smlouvy   u pravidelné činnosti]:[Příjmení]],4,0))</f>
        <v/>
      </c>
      <c r="F1736" s="94"/>
      <c r="H1736" s="113"/>
      <c r="I1736" s="113"/>
      <c r="K1736" s="15"/>
      <c r="L1736" s="15"/>
      <c r="M1736" s="15">
        <f t="shared" si="81"/>
        <v>1</v>
      </c>
      <c r="N1736" s="15" t="str">
        <f t="shared" si="82"/>
        <v>-</v>
      </c>
      <c r="O1736" s="150">
        <f t="shared" si="83"/>
        <v>0</v>
      </c>
      <c r="P1736" s="15" t="str">
        <f>IF(COUNTIF('Personálie dobrovolníků '!U:X,N1736)&gt;0,"ANO","")</f>
        <v/>
      </c>
      <c r="Q1736" s="15"/>
    </row>
    <row r="1737" spans="2:17" s="25" customFormat="1" x14ac:dyDescent="0.3">
      <c r="B1737" s="15" t="str">
        <f>IF(A1737="","",VLOOKUP(A1737,Tabulka3[[Číslo smlouvy   u pravidelné činnosti]:[Příjmení]],3,0))</f>
        <v/>
      </c>
      <c r="C1737" s="15" t="str">
        <f>IF(A1737="","",VLOOKUP(A1737,Tabulka3[[Číslo smlouvy   u pravidelné činnosti]:[Příjmení]],4,0))</f>
        <v/>
      </c>
      <c r="F1737" s="94"/>
      <c r="H1737" s="113"/>
      <c r="I1737" s="113"/>
      <c r="K1737" s="15"/>
      <c r="L1737" s="15"/>
      <c r="M1737" s="15">
        <f t="shared" si="81"/>
        <v>1</v>
      </c>
      <c r="N1737" s="15" t="str">
        <f t="shared" si="82"/>
        <v>-</v>
      </c>
      <c r="O1737" s="150">
        <f t="shared" si="83"/>
        <v>0</v>
      </c>
      <c r="P1737" s="15" t="str">
        <f>IF(COUNTIF('Personálie dobrovolníků '!U:X,N1737)&gt;0,"ANO","")</f>
        <v/>
      </c>
      <c r="Q1737" s="15"/>
    </row>
    <row r="1738" spans="2:17" s="25" customFormat="1" x14ac:dyDescent="0.3">
      <c r="B1738" s="15" t="str">
        <f>IF(A1738="","",VLOOKUP(A1738,Tabulka3[[Číslo smlouvy   u pravidelné činnosti]:[Příjmení]],3,0))</f>
        <v/>
      </c>
      <c r="C1738" s="15" t="str">
        <f>IF(A1738="","",VLOOKUP(A1738,Tabulka3[[Číslo smlouvy   u pravidelné činnosti]:[Příjmení]],4,0))</f>
        <v/>
      </c>
      <c r="F1738" s="94"/>
      <c r="H1738" s="113"/>
      <c r="I1738" s="113"/>
      <c r="K1738" s="15"/>
      <c r="L1738" s="15"/>
      <c r="M1738" s="15">
        <f t="shared" si="81"/>
        <v>1</v>
      </c>
      <c r="N1738" s="15" t="str">
        <f t="shared" si="82"/>
        <v>-</v>
      </c>
      <c r="O1738" s="150">
        <f t="shared" si="83"/>
        <v>0</v>
      </c>
      <c r="P1738" s="15" t="str">
        <f>IF(COUNTIF('Personálie dobrovolníků '!U:X,N1738)&gt;0,"ANO","")</f>
        <v/>
      </c>
      <c r="Q1738" s="15"/>
    </row>
    <row r="1739" spans="2:17" s="25" customFormat="1" x14ac:dyDescent="0.3">
      <c r="B1739" s="15" t="str">
        <f>IF(A1739="","",VLOOKUP(A1739,Tabulka3[[Číslo smlouvy   u pravidelné činnosti]:[Příjmení]],3,0))</f>
        <v/>
      </c>
      <c r="C1739" s="15" t="str">
        <f>IF(A1739="","",VLOOKUP(A1739,Tabulka3[[Číslo smlouvy   u pravidelné činnosti]:[Příjmení]],4,0))</f>
        <v/>
      </c>
      <c r="F1739" s="94"/>
      <c r="H1739" s="113"/>
      <c r="I1739" s="113"/>
      <c r="K1739" s="15"/>
      <c r="L1739" s="15"/>
      <c r="M1739" s="15">
        <f t="shared" si="81"/>
        <v>1</v>
      </c>
      <c r="N1739" s="15" t="str">
        <f t="shared" si="82"/>
        <v>-</v>
      </c>
      <c r="O1739" s="150">
        <f t="shared" si="83"/>
        <v>0</v>
      </c>
      <c r="P1739" s="15" t="str">
        <f>IF(COUNTIF('Personálie dobrovolníků '!U:X,N1739)&gt;0,"ANO","")</f>
        <v/>
      </c>
      <c r="Q1739" s="15"/>
    </row>
    <row r="1740" spans="2:17" s="25" customFormat="1" x14ac:dyDescent="0.3">
      <c r="B1740" s="15" t="str">
        <f>IF(A1740="","",VLOOKUP(A1740,Tabulka3[[Číslo smlouvy   u pravidelné činnosti]:[Příjmení]],3,0))</f>
        <v/>
      </c>
      <c r="C1740" s="15" t="str">
        <f>IF(A1740="","",VLOOKUP(A1740,Tabulka3[[Číslo smlouvy   u pravidelné činnosti]:[Příjmení]],4,0))</f>
        <v/>
      </c>
      <c r="F1740" s="94"/>
      <c r="H1740" s="113"/>
      <c r="I1740" s="113"/>
      <c r="K1740" s="15"/>
      <c r="L1740" s="15"/>
      <c r="M1740" s="15">
        <f t="shared" si="81"/>
        <v>1</v>
      </c>
      <c r="N1740" s="15" t="str">
        <f t="shared" si="82"/>
        <v>-</v>
      </c>
      <c r="O1740" s="150">
        <f t="shared" si="83"/>
        <v>0</v>
      </c>
      <c r="P1740" s="15" t="str">
        <f>IF(COUNTIF('Personálie dobrovolníků '!U:X,N1740)&gt;0,"ANO","")</f>
        <v/>
      </c>
      <c r="Q1740" s="15"/>
    </row>
    <row r="1741" spans="2:17" s="25" customFormat="1" x14ac:dyDescent="0.3">
      <c r="B1741" s="15" t="str">
        <f>IF(A1741="","",VLOOKUP(A1741,Tabulka3[[Číslo smlouvy   u pravidelné činnosti]:[Příjmení]],3,0))</f>
        <v/>
      </c>
      <c r="C1741" s="15" t="str">
        <f>IF(A1741="","",VLOOKUP(A1741,Tabulka3[[Číslo smlouvy   u pravidelné činnosti]:[Příjmení]],4,0))</f>
        <v/>
      </c>
      <c r="F1741" s="94"/>
      <c r="H1741" s="113"/>
      <c r="I1741" s="113"/>
      <c r="K1741" s="15"/>
      <c r="L1741" s="15"/>
      <c r="M1741" s="15">
        <f t="shared" si="81"/>
        <v>1</v>
      </c>
      <c r="N1741" s="15" t="str">
        <f t="shared" si="82"/>
        <v>-</v>
      </c>
      <c r="O1741" s="150">
        <f t="shared" si="83"/>
        <v>0</v>
      </c>
      <c r="P1741" s="15" t="str">
        <f>IF(COUNTIF('Personálie dobrovolníků '!U:X,N1741)&gt;0,"ANO","")</f>
        <v/>
      </c>
      <c r="Q1741" s="15"/>
    </row>
    <row r="1742" spans="2:17" s="25" customFormat="1" x14ac:dyDescent="0.3">
      <c r="B1742" s="15" t="str">
        <f>IF(A1742="","",VLOOKUP(A1742,Tabulka3[[Číslo smlouvy   u pravidelné činnosti]:[Příjmení]],3,0))</f>
        <v/>
      </c>
      <c r="C1742" s="15" t="str">
        <f>IF(A1742="","",VLOOKUP(A1742,Tabulka3[[Číslo smlouvy   u pravidelné činnosti]:[Příjmení]],4,0))</f>
        <v/>
      </c>
      <c r="F1742" s="94"/>
      <c r="H1742" s="113"/>
      <c r="I1742" s="113"/>
      <c r="K1742" s="15"/>
      <c r="L1742" s="15"/>
      <c r="M1742" s="15">
        <f t="shared" si="81"/>
        <v>1</v>
      </c>
      <c r="N1742" s="15" t="str">
        <f t="shared" si="82"/>
        <v>-</v>
      </c>
      <c r="O1742" s="150">
        <f t="shared" si="83"/>
        <v>0</v>
      </c>
      <c r="P1742" s="15" t="str">
        <f>IF(COUNTIF('Personálie dobrovolníků '!U:X,N1742)&gt;0,"ANO","")</f>
        <v/>
      </c>
      <c r="Q1742" s="15"/>
    </row>
    <row r="1743" spans="2:17" s="25" customFormat="1" x14ac:dyDescent="0.3">
      <c r="B1743" s="15" t="str">
        <f>IF(A1743="","",VLOOKUP(A1743,Tabulka3[[Číslo smlouvy   u pravidelné činnosti]:[Příjmení]],3,0))</f>
        <v/>
      </c>
      <c r="C1743" s="15" t="str">
        <f>IF(A1743="","",VLOOKUP(A1743,Tabulka3[[Číslo smlouvy   u pravidelné činnosti]:[Příjmení]],4,0))</f>
        <v/>
      </c>
      <c r="F1743" s="94"/>
      <c r="H1743" s="113"/>
      <c r="I1743" s="113"/>
      <c r="K1743" s="15"/>
      <c r="L1743" s="15"/>
      <c r="M1743" s="15">
        <f t="shared" si="81"/>
        <v>1</v>
      </c>
      <c r="N1743" s="15" t="str">
        <f t="shared" si="82"/>
        <v>-</v>
      </c>
      <c r="O1743" s="150">
        <f t="shared" si="83"/>
        <v>0</v>
      </c>
      <c r="P1743" s="15" t="str">
        <f>IF(COUNTIF('Personálie dobrovolníků '!U:X,N1743)&gt;0,"ANO","")</f>
        <v/>
      </c>
      <c r="Q1743" s="15"/>
    </row>
    <row r="1744" spans="2:17" s="25" customFormat="1" x14ac:dyDescent="0.3">
      <c r="B1744" s="15" t="str">
        <f>IF(A1744="","",VLOOKUP(A1744,Tabulka3[[Číslo smlouvy   u pravidelné činnosti]:[Příjmení]],3,0))</f>
        <v/>
      </c>
      <c r="C1744" s="15" t="str">
        <f>IF(A1744="","",VLOOKUP(A1744,Tabulka3[[Číslo smlouvy   u pravidelné činnosti]:[Příjmení]],4,0))</f>
        <v/>
      </c>
      <c r="F1744" s="94"/>
      <c r="H1744" s="113"/>
      <c r="I1744" s="113"/>
      <c r="K1744" s="15"/>
      <c r="L1744" s="15"/>
      <c r="M1744" s="15">
        <f t="shared" si="81"/>
        <v>1</v>
      </c>
      <c r="N1744" s="15" t="str">
        <f t="shared" si="82"/>
        <v>-</v>
      </c>
      <c r="O1744" s="150">
        <f t="shared" si="83"/>
        <v>0</v>
      </c>
      <c r="P1744" s="15" t="str">
        <f>IF(COUNTIF('Personálie dobrovolníků '!U:X,N1744)&gt;0,"ANO","")</f>
        <v/>
      </c>
      <c r="Q1744" s="15"/>
    </row>
    <row r="1745" spans="2:17" s="25" customFormat="1" x14ac:dyDescent="0.3">
      <c r="B1745" s="15" t="str">
        <f>IF(A1745="","",VLOOKUP(A1745,Tabulka3[[Číslo smlouvy   u pravidelné činnosti]:[Příjmení]],3,0))</f>
        <v/>
      </c>
      <c r="C1745" s="15" t="str">
        <f>IF(A1745="","",VLOOKUP(A1745,Tabulka3[[Číslo smlouvy   u pravidelné činnosti]:[Příjmení]],4,0))</f>
        <v/>
      </c>
      <c r="F1745" s="94"/>
      <c r="H1745" s="113"/>
      <c r="I1745" s="113"/>
      <c r="K1745" s="15"/>
      <c r="L1745" s="15"/>
      <c r="M1745" s="15">
        <f t="shared" si="81"/>
        <v>1</v>
      </c>
      <c r="N1745" s="15" t="str">
        <f t="shared" si="82"/>
        <v>-</v>
      </c>
      <c r="O1745" s="150">
        <f t="shared" si="83"/>
        <v>0</v>
      </c>
      <c r="P1745" s="15" t="str">
        <f>IF(COUNTIF('Personálie dobrovolníků '!U:X,N1745)&gt;0,"ANO","")</f>
        <v/>
      </c>
      <c r="Q1745" s="15"/>
    </row>
    <row r="1746" spans="2:17" s="25" customFormat="1" x14ac:dyDescent="0.3">
      <c r="B1746" s="15" t="str">
        <f>IF(A1746="","",VLOOKUP(A1746,Tabulka3[[Číslo smlouvy   u pravidelné činnosti]:[Příjmení]],3,0))</f>
        <v/>
      </c>
      <c r="C1746" s="15" t="str">
        <f>IF(A1746="","",VLOOKUP(A1746,Tabulka3[[Číslo smlouvy   u pravidelné činnosti]:[Příjmení]],4,0))</f>
        <v/>
      </c>
      <c r="F1746" s="94"/>
      <c r="H1746" s="113"/>
      <c r="I1746" s="113"/>
      <c r="K1746" s="15"/>
      <c r="L1746" s="15"/>
      <c r="M1746" s="15">
        <f t="shared" si="81"/>
        <v>1</v>
      </c>
      <c r="N1746" s="15" t="str">
        <f t="shared" si="82"/>
        <v>-</v>
      </c>
      <c r="O1746" s="150">
        <f t="shared" si="83"/>
        <v>0</v>
      </c>
      <c r="P1746" s="15" t="str">
        <f>IF(COUNTIF('Personálie dobrovolníků '!U:X,N1746)&gt;0,"ANO","")</f>
        <v/>
      </c>
      <c r="Q1746" s="15"/>
    </row>
    <row r="1747" spans="2:17" s="25" customFormat="1" x14ac:dyDescent="0.3">
      <c r="B1747" s="15" t="str">
        <f>IF(A1747="","",VLOOKUP(A1747,Tabulka3[[Číslo smlouvy   u pravidelné činnosti]:[Příjmení]],3,0))</f>
        <v/>
      </c>
      <c r="C1747" s="15" t="str">
        <f>IF(A1747="","",VLOOKUP(A1747,Tabulka3[[Číslo smlouvy   u pravidelné činnosti]:[Příjmení]],4,0))</f>
        <v/>
      </c>
      <c r="F1747" s="94"/>
      <c r="H1747" s="113"/>
      <c r="I1747" s="113"/>
      <c r="K1747" s="15"/>
      <c r="L1747" s="15"/>
      <c r="M1747" s="15">
        <f t="shared" si="81"/>
        <v>1</v>
      </c>
      <c r="N1747" s="15" t="str">
        <f t="shared" si="82"/>
        <v>-</v>
      </c>
      <c r="O1747" s="150">
        <f t="shared" si="83"/>
        <v>0</v>
      </c>
      <c r="P1747" s="15" t="str">
        <f>IF(COUNTIF('Personálie dobrovolníků '!U:X,N1747)&gt;0,"ANO","")</f>
        <v/>
      </c>
      <c r="Q1747" s="15"/>
    </row>
    <row r="1748" spans="2:17" s="25" customFormat="1" x14ac:dyDescent="0.3">
      <c r="B1748" s="15" t="str">
        <f>IF(A1748="","",VLOOKUP(A1748,Tabulka3[[Číslo smlouvy   u pravidelné činnosti]:[Příjmení]],3,0))</f>
        <v/>
      </c>
      <c r="C1748" s="15" t="str">
        <f>IF(A1748="","",VLOOKUP(A1748,Tabulka3[[Číslo smlouvy   u pravidelné činnosti]:[Příjmení]],4,0))</f>
        <v/>
      </c>
      <c r="F1748" s="94"/>
      <c r="H1748" s="113"/>
      <c r="I1748" s="113"/>
      <c r="K1748" s="15"/>
      <c r="L1748" s="15"/>
      <c r="M1748" s="15">
        <f t="shared" si="81"/>
        <v>1</v>
      </c>
      <c r="N1748" s="15" t="str">
        <f t="shared" si="82"/>
        <v>-</v>
      </c>
      <c r="O1748" s="150">
        <f t="shared" si="83"/>
        <v>0</v>
      </c>
      <c r="P1748" s="15" t="str">
        <f>IF(COUNTIF('Personálie dobrovolníků '!U:X,N1748)&gt;0,"ANO","")</f>
        <v/>
      </c>
      <c r="Q1748" s="15"/>
    </row>
    <row r="1749" spans="2:17" s="25" customFormat="1" x14ac:dyDescent="0.3">
      <c r="B1749" s="15" t="str">
        <f>IF(A1749="","",VLOOKUP(A1749,Tabulka3[[Číslo smlouvy   u pravidelné činnosti]:[Příjmení]],3,0))</f>
        <v/>
      </c>
      <c r="C1749" s="15" t="str">
        <f>IF(A1749="","",VLOOKUP(A1749,Tabulka3[[Číslo smlouvy   u pravidelné činnosti]:[Příjmení]],4,0))</f>
        <v/>
      </c>
      <c r="F1749" s="94"/>
      <c r="H1749" s="113"/>
      <c r="I1749" s="113"/>
      <c r="K1749" s="15"/>
      <c r="L1749" s="15"/>
      <c r="M1749" s="15">
        <f t="shared" si="81"/>
        <v>1</v>
      </c>
      <c r="N1749" s="15" t="str">
        <f t="shared" si="82"/>
        <v>-</v>
      </c>
      <c r="O1749" s="150">
        <f t="shared" si="83"/>
        <v>0</v>
      </c>
      <c r="P1749" s="15" t="str">
        <f>IF(COUNTIF('Personálie dobrovolníků '!U:X,N1749)&gt;0,"ANO","")</f>
        <v/>
      </c>
      <c r="Q1749" s="15"/>
    </row>
    <row r="1750" spans="2:17" s="25" customFormat="1" x14ac:dyDescent="0.3">
      <c r="B1750" s="15" t="str">
        <f>IF(A1750="","",VLOOKUP(A1750,Tabulka3[[Číslo smlouvy   u pravidelné činnosti]:[Příjmení]],3,0))</f>
        <v/>
      </c>
      <c r="C1750" s="15" t="str">
        <f>IF(A1750="","",VLOOKUP(A1750,Tabulka3[[Číslo smlouvy   u pravidelné činnosti]:[Příjmení]],4,0))</f>
        <v/>
      </c>
      <c r="F1750" s="94"/>
      <c r="H1750" s="113"/>
      <c r="I1750" s="113"/>
      <c r="K1750" s="15"/>
      <c r="L1750" s="15"/>
      <c r="M1750" s="15">
        <f t="shared" si="81"/>
        <v>1</v>
      </c>
      <c r="N1750" s="15" t="str">
        <f t="shared" si="82"/>
        <v>-</v>
      </c>
      <c r="O1750" s="150">
        <f t="shared" si="83"/>
        <v>0</v>
      </c>
      <c r="P1750" s="15" t="str">
        <f>IF(COUNTIF('Personálie dobrovolníků '!U:X,N1750)&gt;0,"ANO","")</f>
        <v/>
      </c>
      <c r="Q1750" s="15"/>
    </row>
    <row r="1751" spans="2:17" s="25" customFormat="1" x14ac:dyDescent="0.3">
      <c r="B1751" s="15" t="str">
        <f>IF(A1751="","",VLOOKUP(A1751,Tabulka3[[Číslo smlouvy   u pravidelné činnosti]:[Příjmení]],3,0))</f>
        <v/>
      </c>
      <c r="C1751" s="15" t="str">
        <f>IF(A1751="","",VLOOKUP(A1751,Tabulka3[[Číslo smlouvy   u pravidelné činnosti]:[Příjmení]],4,0))</f>
        <v/>
      </c>
      <c r="F1751" s="94"/>
      <c r="H1751" s="113"/>
      <c r="I1751" s="113"/>
      <c r="K1751" s="15"/>
      <c r="L1751" s="15"/>
      <c r="M1751" s="15">
        <f t="shared" si="81"/>
        <v>1</v>
      </c>
      <c r="N1751" s="15" t="str">
        <f t="shared" si="82"/>
        <v>-</v>
      </c>
      <c r="O1751" s="150">
        <f t="shared" si="83"/>
        <v>0</v>
      </c>
      <c r="P1751" s="15" t="str">
        <f>IF(COUNTIF('Personálie dobrovolníků '!U:X,N1751)&gt;0,"ANO","")</f>
        <v/>
      </c>
      <c r="Q1751" s="15"/>
    </row>
    <row r="1752" spans="2:17" s="25" customFormat="1" x14ac:dyDescent="0.3">
      <c r="B1752" s="15" t="str">
        <f>IF(A1752="","",VLOOKUP(A1752,Tabulka3[[Číslo smlouvy   u pravidelné činnosti]:[Příjmení]],3,0))</f>
        <v/>
      </c>
      <c r="C1752" s="15" t="str">
        <f>IF(A1752="","",VLOOKUP(A1752,Tabulka3[[Číslo smlouvy   u pravidelné činnosti]:[Příjmení]],4,0))</f>
        <v/>
      </c>
      <c r="F1752" s="94"/>
      <c r="H1752" s="113"/>
      <c r="I1752" s="113"/>
      <c r="K1752" s="15"/>
      <c r="L1752" s="15"/>
      <c r="M1752" s="15">
        <f t="shared" si="81"/>
        <v>1</v>
      </c>
      <c r="N1752" s="15" t="str">
        <f t="shared" si="82"/>
        <v>-</v>
      </c>
      <c r="O1752" s="150">
        <f t="shared" si="83"/>
        <v>0</v>
      </c>
      <c r="P1752" s="15" t="str">
        <f>IF(COUNTIF('Personálie dobrovolníků '!U:X,N1752)&gt;0,"ANO","")</f>
        <v/>
      </c>
      <c r="Q1752" s="15"/>
    </row>
    <row r="1753" spans="2:17" s="25" customFormat="1" x14ac:dyDescent="0.3">
      <c r="B1753" s="15" t="str">
        <f>IF(A1753="","",VLOOKUP(A1753,Tabulka3[[Číslo smlouvy   u pravidelné činnosti]:[Příjmení]],3,0))</f>
        <v/>
      </c>
      <c r="C1753" s="15" t="str">
        <f>IF(A1753="","",VLOOKUP(A1753,Tabulka3[[Číslo smlouvy   u pravidelné činnosti]:[Příjmení]],4,0))</f>
        <v/>
      </c>
      <c r="F1753" s="94"/>
      <c r="H1753" s="113"/>
      <c r="I1753" s="113"/>
      <c r="K1753" s="15"/>
      <c r="L1753" s="15"/>
      <c r="M1753" s="15">
        <f t="shared" si="81"/>
        <v>1</v>
      </c>
      <c r="N1753" s="15" t="str">
        <f t="shared" si="82"/>
        <v>-</v>
      </c>
      <c r="O1753" s="150">
        <f t="shared" si="83"/>
        <v>0</v>
      </c>
      <c r="P1753" s="15" t="str">
        <f>IF(COUNTIF('Personálie dobrovolníků '!U:X,N1753)&gt;0,"ANO","")</f>
        <v/>
      </c>
      <c r="Q1753" s="15"/>
    </row>
    <row r="1754" spans="2:17" s="25" customFormat="1" x14ac:dyDescent="0.3">
      <c r="B1754" s="15" t="str">
        <f>IF(A1754="","",VLOOKUP(A1754,Tabulka3[[Číslo smlouvy   u pravidelné činnosti]:[Příjmení]],3,0))</f>
        <v/>
      </c>
      <c r="C1754" s="15" t="str">
        <f>IF(A1754="","",VLOOKUP(A1754,Tabulka3[[Číslo smlouvy   u pravidelné činnosti]:[Příjmení]],4,0))</f>
        <v/>
      </c>
      <c r="F1754" s="94"/>
      <c r="H1754" s="113"/>
      <c r="I1754" s="113"/>
      <c r="K1754" s="15"/>
      <c r="L1754" s="15"/>
      <c r="M1754" s="15">
        <f t="shared" si="81"/>
        <v>1</v>
      </c>
      <c r="N1754" s="15" t="str">
        <f t="shared" si="82"/>
        <v>-</v>
      </c>
      <c r="O1754" s="150">
        <f t="shared" si="83"/>
        <v>0</v>
      </c>
      <c r="P1754" s="15" t="str">
        <f>IF(COUNTIF('Personálie dobrovolníků '!U:X,N1754)&gt;0,"ANO","")</f>
        <v/>
      </c>
      <c r="Q1754" s="15"/>
    </row>
    <row r="1755" spans="2:17" s="25" customFormat="1" x14ac:dyDescent="0.3">
      <c r="B1755" s="15" t="str">
        <f>IF(A1755="","",VLOOKUP(A1755,Tabulka3[[Číslo smlouvy   u pravidelné činnosti]:[Příjmení]],3,0))</f>
        <v/>
      </c>
      <c r="C1755" s="15" t="str">
        <f>IF(A1755="","",VLOOKUP(A1755,Tabulka3[[Číslo smlouvy   u pravidelné činnosti]:[Příjmení]],4,0))</f>
        <v/>
      </c>
      <c r="F1755" s="94"/>
      <c r="H1755" s="113"/>
      <c r="I1755" s="113"/>
      <c r="K1755" s="15"/>
      <c r="L1755" s="15"/>
      <c r="M1755" s="15">
        <f t="shared" si="81"/>
        <v>1</v>
      </c>
      <c r="N1755" s="15" t="str">
        <f t="shared" si="82"/>
        <v>-</v>
      </c>
      <c r="O1755" s="150">
        <f t="shared" si="83"/>
        <v>0</v>
      </c>
      <c r="P1755" s="15" t="str">
        <f>IF(COUNTIF('Personálie dobrovolníků '!U:X,N1755)&gt;0,"ANO","")</f>
        <v/>
      </c>
      <c r="Q1755" s="15"/>
    </row>
    <row r="1756" spans="2:17" s="25" customFormat="1" x14ac:dyDescent="0.3">
      <c r="B1756" s="15" t="str">
        <f>IF(A1756="","",VLOOKUP(A1756,Tabulka3[[Číslo smlouvy   u pravidelné činnosti]:[Příjmení]],3,0))</f>
        <v/>
      </c>
      <c r="C1756" s="15" t="str">
        <f>IF(A1756="","",VLOOKUP(A1756,Tabulka3[[Číslo smlouvy   u pravidelné činnosti]:[Příjmení]],4,0))</f>
        <v/>
      </c>
      <c r="F1756" s="94"/>
      <c r="H1756" s="113"/>
      <c r="I1756" s="113"/>
      <c r="K1756" s="15"/>
      <c r="L1756" s="15"/>
      <c r="M1756" s="15">
        <f t="shared" si="81"/>
        <v>1</v>
      </c>
      <c r="N1756" s="15" t="str">
        <f t="shared" si="82"/>
        <v>-</v>
      </c>
      <c r="O1756" s="150">
        <f t="shared" si="83"/>
        <v>0</v>
      </c>
      <c r="P1756" s="15" t="str">
        <f>IF(COUNTIF('Personálie dobrovolníků '!U:X,N1756)&gt;0,"ANO","")</f>
        <v/>
      </c>
      <c r="Q1756" s="15"/>
    </row>
    <row r="1757" spans="2:17" s="25" customFormat="1" x14ac:dyDescent="0.3">
      <c r="B1757" s="15" t="str">
        <f>IF(A1757="","",VLOOKUP(A1757,Tabulka3[[Číslo smlouvy   u pravidelné činnosti]:[Příjmení]],3,0))</f>
        <v/>
      </c>
      <c r="C1757" s="15" t="str">
        <f>IF(A1757="","",VLOOKUP(A1757,Tabulka3[[Číslo smlouvy   u pravidelné činnosti]:[Příjmení]],4,0))</f>
        <v/>
      </c>
      <c r="F1757" s="94"/>
      <c r="H1757" s="113"/>
      <c r="I1757" s="113"/>
      <c r="K1757" s="15"/>
      <c r="L1757" s="15"/>
      <c r="M1757" s="15">
        <f t="shared" si="81"/>
        <v>1</v>
      </c>
      <c r="N1757" s="15" t="str">
        <f t="shared" si="82"/>
        <v>-</v>
      </c>
      <c r="O1757" s="150">
        <f t="shared" si="83"/>
        <v>0</v>
      </c>
      <c r="P1757" s="15" t="str">
        <f>IF(COUNTIF('Personálie dobrovolníků '!U:X,N1757)&gt;0,"ANO","")</f>
        <v/>
      </c>
      <c r="Q1757" s="15"/>
    </row>
    <row r="1758" spans="2:17" s="25" customFormat="1" x14ac:dyDescent="0.3">
      <c r="B1758" s="15" t="str">
        <f>IF(A1758="","",VLOOKUP(A1758,Tabulka3[[Číslo smlouvy   u pravidelné činnosti]:[Příjmení]],3,0))</f>
        <v/>
      </c>
      <c r="C1758" s="15" t="str">
        <f>IF(A1758="","",VLOOKUP(A1758,Tabulka3[[Číslo smlouvy   u pravidelné činnosti]:[Příjmení]],4,0))</f>
        <v/>
      </c>
      <c r="F1758" s="94"/>
      <c r="H1758" s="113"/>
      <c r="I1758" s="113"/>
      <c r="K1758" s="15"/>
      <c r="L1758" s="15"/>
      <c r="M1758" s="15">
        <f t="shared" si="81"/>
        <v>1</v>
      </c>
      <c r="N1758" s="15" t="str">
        <f t="shared" si="82"/>
        <v>-</v>
      </c>
      <c r="O1758" s="150">
        <f t="shared" si="83"/>
        <v>0</v>
      </c>
      <c r="P1758" s="15" t="str">
        <f>IF(COUNTIF('Personálie dobrovolníků '!U:X,N1758)&gt;0,"ANO","")</f>
        <v/>
      </c>
      <c r="Q1758" s="15"/>
    </row>
    <row r="1759" spans="2:17" s="25" customFormat="1" x14ac:dyDescent="0.3">
      <c r="B1759" s="15" t="str">
        <f>IF(A1759="","",VLOOKUP(A1759,Tabulka3[[Číslo smlouvy   u pravidelné činnosti]:[Příjmení]],3,0))</f>
        <v/>
      </c>
      <c r="C1759" s="15" t="str">
        <f>IF(A1759="","",VLOOKUP(A1759,Tabulka3[[Číslo smlouvy   u pravidelné činnosti]:[Příjmení]],4,0))</f>
        <v/>
      </c>
      <c r="F1759" s="94"/>
      <c r="H1759" s="113"/>
      <c r="I1759" s="113"/>
      <c r="K1759" s="15"/>
      <c r="L1759" s="15"/>
      <c r="M1759" s="15">
        <f t="shared" si="81"/>
        <v>1</v>
      </c>
      <c r="N1759" s="15" t="str">
        <f t="shared" si="82"/>
        <v>-</v>
      </c>
      <c r="O1759" s="150">
        <f t="shared" si="83"/>
        <v>0</v>
      </c>
      <c r="P1759" s="15" t="str">
        <f>IF(COUNTIF('Personálie dobrovolníků '!U:X,N1759)&gt;0,"ANO","")</f>
        <v/>
      </c>
      <c r="Q1759" s="15"/>
    </row>
    <row r="1760" spans="2:17" s="25" customFormat="1" x14ac:dyDescent="0.3">
      <c r="B1760" s="15" t="str">
        <f>IF(A1760="","",VLOOKUP(A1760,Tabulka3[[Číslo smlouvy   u pravidelné činnosti]:[Příjmení]],3,0))</f>
        <v/>
      </c>
      <c r="C1760" s="15" t="str">
        <f>IF(A1760="","",VLOOKUP(A1760,Tabulka3[[Číslo smlouvy   u pravidelné činnosti]:[Příjmení]],4,0))</f>
        <v/>
      </c>
      <c r="F1760" s="94"/>
      <c r="H1760" s="113"/>
      <c r="I1760" s="113"/>
      <c r="K1760" s="15"/>
      <c r="L1760" s="15"/>
      <c r="M1760" s="15">
        <f t="shared" si="81"/>
        <v>1</v>
      </c>
      <c r="N1760" s="15" t="str">
        <f t="shared" si="82"/>
        <v>-</v>
      </c>
      <c r="O1760" s="150">
        <f t="shared" si="83"/>
        <v>0</v>
      </c>
      <c r="P1760" s="15" t="str">
        <f>IF(COUNTIF('Personálie dobrovolníků '!U:X,N1760)&gt;0,"ANO","")</f>
        <v/>
      </c>
      <c r="Q1760" s="15"/>
    </row>
    <row r="1761" spans="2:17" s="25" customFormat="1" x14ac:dyDescent="0.3">
      <c r="B1761" s="15" t="str">
        <f>IF(A1761="","",VLOOKUP(A1761,Tabulka3[[Číslo smlouvy   u pravidelné činnosti]:[Příjmení]],3,0))</f>
        <v/>
      </c>
      <c r="C1761" s="15" t="str">
        <f>IF(A1761="","",VLOOKUP(A1761,Tabulka3[[Číslo smlouvy   u pravidelné činnosti]:[Příjmení]],4,0))</f>
        <v/>
      </c>
      <c r="F1761" s="94"/>
      <c r="H1761" s="113"/>
      <c r="I1761" s="113"/>
      <c r="K1761" s="15"/>
      <c r="L1761" s="15"/>
      <c r="M1761" s="15">
        <f t="shared" si="81"/>
        <v>1</v>
      </c>
      <c r="N1761" s="15" t="str">
        <f t="shared" si="82"/>
        <v>-</v>
      </c>
      <c r="O1761" s="150">
        <f t="shared" si="83"/>
        <v>0</v>
      </c>
      <c r="P1761" s="15" t="str">
        <f>IF(COUNTIF('Personálie dobrovolníků '!U:X,N1761)&gt;0,"ANO","")</f>
        <v/>
      </c>
      <c r="Q1761" s="15"/>
    </row>
    <row r="1762" spans="2:17" s="25" customFormat="1" x14ac:dyDescent="0.3">
      <c r="B1762" s="15" t="str">
        <f>IF(A1762="","",VLOOKUP(A1762,Tabulka3[[Číslo smlouvy   u pravidelné činnosti]:[Příjmení]],3,0))</f>
        <v/>
      </c>
      <c r="C1762" s="15" t="str">
        <f>IF(A1762="","",VLOOKUP(A1762,Tabulka3[[Číslo smlouvy   u pravidelné činnosti]:[Příjmení]],4,0))</f>
        <v/>
      </c>
      <c r="F1762" s="94"/>
      <c r="H1762" s="113"/>
      <c r="I1762" s="113"/>
      <c r="K1762" s="15"/>
      <c r="L1762" s="15"/>
      <c r="M1762" s="15">
        <f t="shared" si="81"/>
        <v>1</v>
      </c>
      <c r="N1762" s="15" t="str">
        <f t="shared" si="82"/>
        <v>-</v>
      </c>
      <c r="O1762" s="150">
        <f t="shared" si="83"/>
        <v>0</v>
      </c>
      <c r="P1762" s="15" t="str">
        <f>IF(COUNTIF('Personálie dobrovolníků '!U:X,N1762)&gt;0,"ANO","")</f>
        <v/>
      </c>
      <c r="Q1762" s="15"/>
    </row>
    <row r="1763" spans="2:17" s="25" customFormat="1" x14ac:dyDescent="0.3">
      <c r="B1763" s="15" t="str">
        <f>IF(A1763="","",VLOOKUP(A1763,Tabulka3[[Číslo smlouvy   u pravidelné činnosti]:[Příjmení]],3,0))</f>
        <v/>
      </c>
      <c r="C1763" s="15" t="str">
        <f>IF(A1763="","",VLOOKUP(A1763,Tabulka3[[Číslo smlouvy   u pravidelné činnosti]:[Příjmení]],4,0))</f>
        <v/>
      </c>
      <c r="F1763" s="94"/>
      <c r="H1763" s="113"/>
      <c r="I1763" s="113"/>
      <c r="K1763" s="15"/>
      <c r="L1763" s="15"/>
      <c r="M1763" s="15">
        <f t="shared" si="81"/>
        <v>1</v>
      </c>
      <c r="N1763" s="15" t="str">
        <f t="shared" si="82"/>
        <v>-</v>
      </c>
      <c r="O1763" s="150">
        <f t="shared" si="83"/>
        <v>0</v>
      </c>
      <c r="P1763" s="15" t="str">
        <f>IF(COUNTIF('Personálie dobrovolníků '!U:X,N1763)&gt;0,"ANO","")</f>
        <v/>
      </c>
      <c r="Q1763" s="15"/>
    </row>
    <row r="1764" spans="2:17" s="25" customFormat="1" x14ac:dyDescent="0.3">
      <c r="B1764" s="15" t="str">
        <f>IF(A1764="","",VLOOKUP(A1764,Tabulka3[[Číslo smlouvy   u pravidelné činnosti]:[Příjmení]],3,0))</f>
        <v/>
      </c>
      <c r="C1764" s="15" t="str">
        <f>IF(A1764="","",VLOOKUP(A1764,Tabulka3[[Číslo smlouvy   u pravidelné činnosti]:[Příjmení]],4,0))</f>
        <v/>
      </c>
      <c r="F1764" s="94"/>
      <c r="H1764" s="113"/>
      <c r="I1764" s="113"/>
      <c r="K1764" s="15"/>
      <c r="L1764" s="15"/>
      <c r="M1764" s="15">
        <f t="shared" si="81"/>
        <v>1</v>
      </c>
      <c r="N1764" s="15" t="str">
        <f t="shared" si="82"/>
        <v>-</v>
      </c>
      <c r="O1764" s="150">
        <f t="shared" si="83"/>
        <v>0</v>
      </c>
      <c r="P1764" s="15" t="str">
        <f>IF(COUNTIF('Personálie dobrovolníků '!U:X,N1764)&gt;0,"ANO","")</f>
        <v/>
      </c>
      <c r="Q1764" s="15"/>
    </row>
    <row r="1765" spans="2:17" s="25" customFormat="1" x14ac:dyDescent="0.3">
      <c r="B1765" s="15" t="str">
        <f>IF(A1765="","",VLOOKUP(A1765,Tabulka3[[Číslo smlouvy   u pravidelné činnosti]:[Příjmení]],3,0))</f>
        <v/>
      </c>
      <c r="C1765" s="15" t="str">
        <f>IF(A1765="","",VLOOKUP(A1765,Tabulka3[[Číslo smlouvy   u pravidelné činnosti]:[Příjmení]],4,0))</f>
        <v/>
      </c>
      <c r="F1765" s="94"/>
      <c r="H1765" s="113"/>
      <c r="I1765" s="113"/>
      <c r="K1765" s="15"/>
      <c r="L1765" s="15"/>
      <c r="M1765" s="15">
        <f t="shared" si="81"/>
        <v>1</v>
      </c>
      <c r="N1765" s="15" t="str">
        <f t="shared" si="82"/>
        <v>-</v>
      </c>
      <c r="O1765" s="150">
        <f t="shared" si="83"/>
        <v>0</v>
      </c>
      <c r="P1765" s="15" t="str">
        <f>IF(COUNTIF('Personálie dobrovolníků '!U:X,N1765)&gt;0,"ANO","")</f>
        <v/>
      </c>
      <c r="Q1765" s="15"/>
    </row>
    <row r="1766" spans="2:17" s="25" customFormat="1" x14ac:dyDescent="0.3">
      <c r="B1766" s="15" t="str">
        <f>IF(A1766="","",VLOOKUP(A1766,Tabulka3[[Číslo smlouvy   u pravidelné činnosti]:[Příjmení]],3,0))</f>
        <v/>
      </c>
      <c r="C1766" s="15" t="str">
        <f>IF(A1766="","",VLOOKUP(A1766,Tabulka3[[Číslo smlouvy   u pravidelné činnosti]:[Příjmení]],4,0))</f>
        <v/>
      </c>
      <c r="F1766" s="94"/>
      <c r="H1766" s="113"/>
      <c r="I1766" s="113"/>
      <c r="K1766" s="15"/>
      <c r="L1766" s="15"/>
      <c r="M1766" s="15">
        <f t="shared" si="81"/>
        <v>1</v>
      </c>
      <c r="N1766" s="15" t="str">
        <f t="shared" si="82"/>
        <v>-</v>
      </c>
      <c r="O1766" s="150">
        <f t="shared" si="83"/>
        <v>0</v>
      </c>
      <c r="P1766" s="15" t="str">
        <f>IF(COUNTIF('Personálie dobrovolníků '!U:X,N1766)&gt;0,"ANO","")</f>
        <v/>
      </c>
      <c r="Q1766" s="15"/>
    </row>
    <row r="1767" spans="2:17" s="25" customFormat="1" x14ac:dyDescent="0.3">
      <c r="B1767" s="15" t="str">
        <f>IF(A1767="","",VLOOKUP(A1767,Tabulka3[[Číslo smlouvy   u pravidelné činnosti]:[Příjmení]],3,0))</f>
        <v/>
      </c>
      <c r="C1767" s="15" t="str">
        <f>IF(A1767="","",VLOOKUP(A1767,Tabulka3[[Číslo smlouvy   u pravidelné činnosti]:[Příjmení]],4,0))</f>
        <v/>
      </c>
      <c r="F1767" s="94"/>
      <c r="H1767" s="113"/>
      <c r="I1767" s="113"/>
      <c r="K1767" s="15"/>
      <c r="L1767" s="15"/>
      <c r="M1767" s="15">
        <f t="shared" si="81"/>
        <v>1</v>
      </c>
      <c r="N1767" s="15" t="str">
        <f t="shared" si="82"/>
        <v>-</v>
      </c>
      <c r="O1767" s="150">
        <f t="shared" si="83"/>
        <v>0</v>
      </c>
      <c r="P1767" s="15" t="str">
        <f>IF(COUNTIF('Personálie dobrovolníků '!U:X,N1767)&gt;0,"ANO","")</f>
        <v/>
      </c>
      <c r="Q1767" s="15"/>
    </row>
    <row r="1768" spans="2:17" s="25" customFormat="1" x14ac:dyDescent="0.3">
      <c r="B1768" s="15" t="str">
        <f>IF(A1768="","",VLOOKUP(A1768,Tabulka3[[Číslo smlouvy   u pravidelné činnosti]:[Příjmení]],3,0))</f>
        <v/>
      </c>
      <c r="C1768" s="15" t="str">
        <f>IF(A1768="","",VLOOKUP(A1768,Tabulka3[[Číslo smlouvy   u pravidelné činnosti]:[Příjmení]],4,0))</f>
        <v/>
      </c>
      <c r="F1768" s="94"/>
      <c r="H1768" s="113"/>
      <c r="I1768" s="113"/>
      <c r="K1768" s="15"/>
      <c r="L1768" s="15"/>
      <c r="M1768" s="15">
        <f t="shared" si="81"/>
        <v>1</v>
      </c>
      <c r="N1768" s="15" t="str">
        <f t="shared" si="82"/>
        <v>-</v>
      </c>
      <c r="O1768" s="150">
        <f t="shared" si="83"/>
        <v>0</v>
      </c>
      <c r="P1768" s="15" t="str">
        <f>IF(COUNTIF('Personálie dobrovolníků '!U:X,N1768)&gt;0,"ANO","")</f>
        <v/>
      </c>
      <c r="Q1768" s="15"/>
    </row>
    <row r="1769" spans="2:17" s="25" customFormat="1" x14ac:dyDescent="0.3">
      <c r="B1769" s="15" t="str">
        <f>IF(A1769="","",VLOOKUP(A1769,Tabulka3[[Číslo smlouvy   u pravidelné činnosti]:[Příjmení]],3,0))</f>
        <v/>
      </c>
      <c r="C1769" s="15" t="str">
        <f>IF(A1769="","",VLOOKUP(A1769,Tabulka3[[Číslo smlouvy   u pravidelné činnosti]:[Příjmení]],4,0))</f>
        <v/>
      </c>
      <c r="F1769" s="94"/>
      <c r="H1769" s="113"/>
      <c r="I1769" s="113"/>
      <c r="K1769" s="15"/>
      <c r="L1769" s="15"/>
      <c r="M1769" s="15">
        <f t="shared" si="81"/>
        <v>1</v>
      </c>
      <c r="N1769" s="15" t="str">
        <f t="shared" si="82"/>
        <v>-</v>
      </c>
      <c r="O1769" s="150">
        <f t="shared" si="83"/>
        <v>0</v>
      </c>
      <c r="P1769" s="15" t="str">
        <f>IF(COUNTIF('Personálie dobrovolníků '!U:X,N1769)&gt;0,"ANO","")</f>
        <v/>
      </c>
      <c r="Q1769" s="15"/>
    </row>
    <row r="1770" spans="2:17" s="25" customFormat="1" x14ac:dyDescent="0.3">
      <c r="B1770" s="15" t="str">
        <f>IF(A1770="","",VLOOKUP(A1770,Tabulka3[[Číslo smlouvy   u pravidelné činnosti]:[Příjmení]],3,0))</f>
        <v/>
      </c>
      <c r="C1770" s="15" t="str">
        <f>IF(A1770="","",VLOOKUP(A1770,Tabulka3[[Číslo smlouvy   u pravidelné činnosti]:[Příjmení]],4,0))</f>
        <v/>
      </c>
      <c r="F1770" s="94"/>
      <c r="H1770" s="113"/>
      <c r="I1770" s="113"/>
      <c r="K1770" s="15"/>
      <c r="L1770" s="15"/>
      <c r="M1770" s="15">
        <f t="shared" si="81"/>
        <v>1</v>
      </c>
      <c r="N1770" s="15" t="str">
        <f t="shared" si="82"/>
        <v>-</v>
      </c>
      <c r="O1770" s="150">
        <f t="shared" si="83"/>
        <v>0</v>
      </c>
      <c r="P1770" s="15" t="str">
        <f>IF(COUNTIF('Personálie dobrovolníků '!U:X,N1770)&gt;0,"ANO","")</f>
        <v/>
      </c>
      <c r="Q1770" s="15"/>
    </row>
    <row r="1771" spans="2:17" s="25" customFormat="1" x14ac:dyDescent="0.3">
      <c r="B1771" s="15" t="str">
        <f>IF(A1771="","",VLOOKUP(A1771,Tabulka3[[Číslo smlouvy   u pravidelné činnosti]:[Příjmení]],3,0))</f>
        <v/>
      </c>
      <c r="C1771" s="15" t="str">
        <f>IF(A1771="","",VLOOKUP(A1771,Tabulka3[[Číslo smlouvy   u pravidelné činnosti]:[Příjmení]],4,0))</f>
        <v/>
      </c>
      <c r="F1771" s="94"/>
      <c r="H1771" s="113"/>
      <c r="I1771" s="113"/>
      <c r="K1771" s="15"/>
      <c r="L1771" s="15"/>
      <c r="M1771" s="15">
        <f t="shared" si="81"/>
        <v>1</v>
      </c>
      <c r="N1771" s="15" t="str">
        <f t="shared" si="82"/>
        <v>-</v>
      </c>
      <c r="O1771" s="150">
        <f t="shared" si="83"/>
        <v>0</v>
      </c>
      <c r="P1771" s="15" t="str">
        <f>IF(COUNTIF('Personálie dobrovolníků '!U:X,N1771)&gt;0,"ANO","")</f>
        <v/>
      </c>
      <c r="Q1771" s="15"/>
    </row>
    <row r="1772" spans="2:17" s="25" customFormat="1" x14ac:dyDescent="0.3">
      <c r="B1772" s="15" t="str">
        <f>IF(A1772="","",VLOOKUP(A1772,Tabulka3[[Číslo smlouvy   u pravidelné činnosti]:[Příjmení]],3,0))</f>
        <v/>
      </c>
      <c r="C1772" s="15" t="str">
        <f>IF(A1772="","",VLOOKUP(A1772,Tabulka3[[Číslo smlouvy   u pravidelné činnosti]:[Příjmení]],4,0))</f>
        <v/>
      </c>
      <c r="F1772" s="94"/>
      <c r="H1772" s="113"/>
      <c r="I1772" s="113"/>
      <c r="K1772" s="15"/>
      <c r="L1772" s="15"/>
      <c r="M1772" s="15">
        <f t="shared" si="81"/>
        <v>1</v>
      </c>
      <c r="N1772" s="15" t="str">
        <f t="shared" si="82"/>
        <v>-</v>
      </c>
      <c r="O1772" s="150">
        <f t="shared" si="83"/>
        <v>0</v>
      </c>
      <c r="P1772" s="15" t="str">
        <f>IF(COUNTIF('Personálie dobrovolníků '!U:X,N1772)&gt;0,"ANO","")</f>
        <v/>
      </c>
      <c r="Q1772" s="15"/>
    </row>
    <row r="1773" spans="2:17" s="25" customFormat="1" x14ac:dyDescent="0.3">
      <c r="B1773" s="15" t="str">
        <f>IF(A1773="","",VLOOKUP(A1773,Tabulka3[[Číslo smlouvy   u pravidelné činnosti]:[Příjmení]],3,0))</f>
        <v/>
      </c>
      <c r="C1773" s="15" t="str">
        <f>IF(A1773="","",VLOOKUP(A1773,Tabulka3[[Číslo smlouvy   u pravidelné činnosti]:[Příjmení]],4,0))</f>
        <v/>
      </c>
      <c r="F1773" s="94"/>
      <c r="H1773" s="113"/>
      <c r="I1773" s="113"/>
      <c r="K1773" s="15"/>
      <c r="L1773" s="15"/>
      <c r="M1773" s="15">
        <f t="shared" si="81"/>
        <v>1</v>
      </c>
      <c r="N1773" s="15" t="str">
        <f t="shared" si="82"/>
        <v>-</v>
      </c>
      <c r="O1773" s="150">
        <f t="shared" si="83"/>
        <v>0</v>
      </c>
      <c r="P1773" s="15" t="str">
        <f>IF(COUNTIF('Personálie dobrovolníků '!U:X,N1773)&gt;0,"ANO","")</f>
        <v/>
      </c>
      <c r="Q1773" s="15"/>
    </row>
    <row r="1774" spans="2:17" s="25" customFormat="1" x14ac:dyDescent="0.3">
      <c r="B1774" s="15" t="str">
        <f>IF(A1774="","",VLOOKUP(A1774,Tabulka3[[Číslo smlouvy   u pravidelné činnosti]:[Příjmení]],3,0))</f>
        <v/>
      </c>
      <c r="C1774" s="15" t="str">
        <f>IF(A1774="","",VLOOKUP(A1774,Tabulka3[[Číslo smlouvy   u pravidelné činnosti]:[Příjmení]],4,0))</f>
        <v/>
      </c>
      <c r="F1774" s="94"/>
      <c r="H1774" s="113"/>
      <c r="I1774" s="113"/>
      <c r="K1774" s="15"/>
      <c r="L1774" s="15"/>
      <c r="M1774" s="15">
        <f t="shared" si="81"/>
        <v>1</v>
      </c>
      <c r="N1774" s="15" t="str">
        <f t="shared" si="82"/>
        <v>-</v>
      </c>
      <c r="O1774" s="150">
        <f t="shared" si="83"/>
        <v>0</v>
      </c>
      <c r="P1774" s="15" t="str">
        <f>IF(COUNTIF('Personálie dobrovolníků '!U:X,N1774)&gt;0,"ANO","")</f>
        <v/>
      </c>
      <c r="Q1774" s="15"/>
    </row>
    <row r="1775" spans="2:17" s="25" customFormat="1" x14ac:dyDescent="0.3">
      <c r="B1775" s="15" t="str">
        <f>IF(A1775="","",VLOOKUP(A1775,Tabulka3[[Číslo smlouvy   u pravidelné činnosti]:[Příjmení]],3,0))</f>
        <v/>
      </c>
      <c r="C1775" s="15" t="str">
        <f>IF(A1775="","",VLOOKUP(A1775,Tabulka3[[Číslo smlouvy   u pravidelné činnosti]:[Příjmení]],4,0))</f>
        <v/>
      </c>
      <c r="F1775" s="94"/>
      <c r="H1775" s="113"/>
      <c r="I1775" s="113"/>
      <c r="K1775" s="15"/>
      <c r="L1775" s="15"/>
      <c r="M1775" s="15">
        <f t="shared" si="81"/>
        <v>1</v>
      </c>
      <c r="N1775" s="15" t="str">
        <f t="shared" si="82"/>
        <v>-</v>
      </c>
      <c r="O1775" s="150">
        <f t="shared" si="83"/>
        <v>0</v>
      </c>
      <c r="P1775" s="15" t="str">
        <f>IF(COUNTIF('Personálie dobrovolníků '!U:X,N1775)&gt;0,"ANO","")</f>
        <v/>
      </c>
      <c r="Q1775" s="15"/>
    </row>
    <row r="1776" spans="2:17" s="25" customFormat="1" x14ac:dyDescent="0.3">
      <c r="B1776" s="15" t="str">
        <f>IF(A1776="","",VLOOKUP(A1776,Tabulka3[[Číslo smlouvy   u pravidelné činnosti]:[Příjmení]],3,0))</f>
        <v/>
      </c>
      <c r="C1776" s="15" t="str">
        <f>IF(A1776="","",VLOOKUP(A1776,Tabulka3[[Číslo smlouvy   u pravidelné činnosti]:[Příjmení]],4,0))</f>
        <v/>
      </c>
      <c r="F1776" s="94"/>
      <c r="H1776" s="113"/>
      <c r="I1776" s="113"/>
      <c r="K1776" s="15"/>
      <c r="L1776" s="15"/>
      <c r="M1776" s="15">
        <f t="shared" si="81"/>
        <v>1</v>
      </c>
      <c r="N1776" s="15" t="str">
        <f t="shared" si="82"/>
        <v>-</v>
      </c>
      <c r="O1776" s="150">
        <f t="shared" si="83"/>
        <v>0</v>
      </c>
      <c r="P1776" s="15" t="str">
        <f>IF(COUNTIF('Personálie dobrovolníků '!U:X,N1776)&gt;0,"ANO","")</f>
        <v/>
      </c>
      <c r="Q1776" s="15"/>
    </row>
    <row r="1777" spans="2:17" s="25" customFormat="1" x14ac:dyDescent="0.3">
      <c r="B1777" s="15" t="str">
        <f>IF(A1777="","",VLOOKUP(A1777,Tabulka3[[Číslo smlouvy   u pravidelné činnosti]:[Příjmení]],3,0))</f>
        <v/>
      </c>
      <c r="C1777" s="15" t="str">
        <f>IF(A1777="","",VLOOKUP(A1777,Tabulka3[[Číslo smlouvy   u pravidelné činnosti]:[Příjmení]],4,0))</f>
        <v/>
      </c>
      <c r="F1777" s="94"/>
      <c r="H1777" s="113"/>
      <c r="I1777" s="113"/>
      <c r="K1777" s="15"/>
      <c r="L1777" s="15"/>
      <c r="M1777" s="15">
        <f t="shared" si="81"/>
        <v>1</v>
      </c>
      <c r="N1777" s="15" t="str">
        <f t="shared" si="82"/>
        <v>-</v>
      </c>
      <c r="O1777" s="150">
        <f t="shared" si="83"/>
        <v>0</v>
      </c>
      <c r="P1777" s="15" t="str">
        <f>IF(COUNTIF('Personálie dobrovolníků '!U:X,N1777)&gt;0,"ANO","")</f>
        <v/>
      </c>
      <c r="Q1777" s="15"/>
    </row>
    <row r="1778" spans="2:17" s="25" customFormat="1" x14ac:dyDescent="0.3">
      <c r="B1778" s="15" t="str">
        <f>IF(A1778="","",VLOOKUP(A1778,Tabulka3[[Číslo smlouvy   u pravidelné činnosti]:[Příjmení]],3,0))</f>
        <v/>
      </c>
      <c r="C1778" s="15" t="str">
        <f>IF(A1778="","",VLOOKUP(A1778,Tabulka3[[Číslo smlouvy   u pravidelné činnosti]:[Příjmení]],4,0))</f>
        <v/>
      </c>
      <c r="F1778" s="94"/>
      <c r="H1778" s="113"/>
      <c r="I1778" s="113"/>
      <c r="K1778" s="15"/>
      <c r="L1778" s="15"/>
      <c r="M1778" s="15">
        <f t="shared" si="81"/>
        <v>1</v>
      </c>
      <c r="N1778" s="15" t="str">
        <f t="shared" si="82"/>
        <v>-</v>
      </c>
      <c r="O1778" s="150">
        <f t="shared" si="83"/>
        <v>0</v>
      </c>
      <c r="P1778" s="15" t="str">
        <f>IF(COUNTIF('Personálie dobrovolníků '!U:X,N1778)&gt;0,"ANO","")</f>
        <v/>
      </c>
      <c r="Q1778" s="15"/>
    </row>
    <row r="1779" spans="2:17" s="25" customFormat="1" x14ac:dyDescent="0.3">
      <c r="B1779" s="15" t="str">
        <f>IF(A1779="","",VLOOKUP(A1779,Tabulka3[[Číslo smlouvy   u pravidelné činnosti]:[Příjmení]],3,0))</f>
        <v/>
      </c>
      <c r="C1779" s="15" t="str">
        <f>IF(A1779="","",VLOOKUP(A1779,Tabulka3[[Číslo smlouvy   u pravidelné činnosti]:[Příjmení]],4,0))</f>
        <v/>
      </c>
      <c r="F1779" s="94"/>
      <c r="H1779" s="113"/>
      <c r="I1779" s="113"/>
      <c r="K1779" s="15"/>
      <c r="L1779" s="15"/>
      <c r="M1779" s="15">
        <f t="shared" si="81"/>
        <v>1</v>
      </c>
      <c r="N1779" s="15" t="str">
        <f t="shared" si="82"/>
        <v>-</v>
      </c>
      <c r="O1779" s="150">
        <f t="shared" si="83"/>
        <v>0</v>
      </c>
      <c r="P1779" s="15" t="str">
        <f>IF(COUNTIF('Personálie dobrovolníků '!U:X,N1779)&gt;0,"ANO","")</f>
        <v/>
      </c>
      <c r="Q1779" s="15"/>
    </row>
    <row r="1780" spans="2:17" s="25" customFormat="1" x14ac:dyDescent="0.3">
      <c r="B1780" s="15" t="str">
        <f>IF(A1780="","",VLOOKUP(A1780,Tabulka3[[Číslo smlouvy   u pravidelné činnosti]:[Příjmení]],3,0))</f>
        <v/>
      </c>
      <c r="C1780" s="15" t="str">
        <f>IF(A1780="","",VLOOKUP(A1780,Tabulka3[[Číslo smlouvy   u pravidelné činnosti]:[Příjmení]],4,0))</f>
        <v/>
      </c>
      <c r="F1780" s="94"/>
      <c r="H1780" s="113"/>
      <c r="I1780" s="113"/>
      <c r="K1780" s="15"/>
      <c r="L1780" s="15"/>
      <c r="M1780" s="15">
        <f t="shared" si="81"/>
        <v>1</v>
      </c>
      <c r="N1780" s="15" t="str">
        <f t="shared" si="82"/>
        <v>-</v>
      </c>
      <c r="O1780" s="150">
        <f t="shared" si="83"/>
        <v>0</v>
      </c>
      <c r="P1780" s="15" t="str">
        <f>IF(COUNTIF('Personálie dobrovolníků '!U:X,N1780)&gt;0,"ANO","")</f>
        <v/>
      </c>
      <c r="Q1780" s="15"/>
    </row>
    <row r="1781" spans="2:17" s="25" customFormat="1" x14ac:dyDescent="0.3">
      <c r="B1781" s="15" t="str">
        <f>IF(A1781="","",VLOOKUP(A1781,Tabulka3[[Číslo smlouvy   u pravidelné činnosti]:[Příjmení]],3,0))</f>
        <v/>
      </c>
      <c r="C1781" s="15" t="str">
        <f>IF(A1781="","",VLOOKUP(A1781,Tabulka3[[Číslo smlouvy   u pravidelné činnosti]:[Příjmení]],4,0))</f>
        <v/>
      </c>
      <c r="F1781" s="94"/>
      <c r="H1781" s="113"/>
      <c r="I1781" s="113"/>
      <c r="K1781" s="15"/>
      <c r="L1781" s="15"/>
      <c r="M1781" s="15">
        <f t="shared" si="81"/>
        <v>1</v>
      </c>
      <c r="N1781" s="15" t="str">
        <f t="shared" si="82"/>
        <v>-</v>
      </c>
      <c r="O1781" s="150">
        <f t="shared" si="83"/>
        <v>0</v>
      </c>
      <c r="P1781" s="15" t="str">
        <f>IF(COUNTIF('Personálie dobrovolníků '!U:X,N1781)&gt;0,"ANO","")</f>
        <v/>
      </c>
      <c r="Q1781" s="15"/>
    </row>
    <row r="1782" spans="2:17" s="25" customFormat="1" x14ac:dyDescent="0.3">
      <c r="B1782" s="15" t="str">
        <f>IF(A1782="","",VLOOKUP(A1782,Tabulka3[[Číslo smlouvy   u pravidelné činnosti]:[Příjmení]],3,0))</f>
        <v/>
      </c>
      <c r="C1782" s="15" t="str">
        <f>IF(A1782="","",VLOOKUP(A1782,Tabulka3[[Číslo smlouvy   u pravidelné činnosti]:[Příjmení]],4,0))</f>
        <v/>
      </c>
      <c r="F1782" s="94"/>
      <c r="H1782" s="113"/>
      <c r="I1782" s="113"/>
      <c r="K1782" s="15"/>
      <c r="L1782" s="15"/>
      <c r="M1782" s="15">
        <f t="shared" si="81"/>
        <v>1</v>
      </c>
      <c r="N1782" s="15" t="str">
        <f t="shared" si="82"/>
        <v>-</v>
      </c>
      <c r="O1782" s="150">
        <f t="shared" si="83"/>
        <v>0</v>
      </c>
      <c r="P1782" s="15" t="str">
        <f>IF(COUNTIF('Personálie dobrovolníků '!U:X,N1782)&gt;0,"ANO","")</f>
        <v/>
      </c>
      <c r="Q1782" s="15"/>
    </row>
    <row r="1783" spans="2:17" s="25" customFormat="1" x14ac:dyDescent="0.3">
      <c r="B1783" s="15" t="str">
        <f>IF(A1783="","",VLOOKUP(A1783,Tabulka3[[Číslo smlouvy   u pravidelné činnosti]:[Příjmení]],3,0))</f>
        <v/>
      </c>
      <c r="C1783" s="15" t="str">
        <f>IF(A1783="","",VLOOKUP(A1783,Tabulka3[[Číslo smlouvy   u pravidelné činnosti]:[Příjmení]],4,0))</f>
        <v/>
      </c>
      <c r="F1783" s="94"/>
      <c r="H1783" s="113"/>
      <c r="I1783" s="113"/>
      <c r="K1783" s="15"/>
      <c r="L1783" s="15"/>
      <c r="M1783" s="15">
        <f t="shared" si="81"/>
        <v>1</v>
      </c>
      <c r="N1783" s="15" t="str">
        <f t="shared" si="82"/>
        <v>-</v>
      </c>
      <c r="O1783" s="150">
        <f t="shared" si="83"/>
        <v>0</v>
      </c>
      <c r="P1783" s="15" t="str">
        <f>IF(COUNTIF('Personálie dobrovolníků '!U:X,N1783)&gt;0,"ANO","")</f>
        <v/>
      </c>
      <c r="Q1783" s="15"/>
    </row>
    <row r="1784" spans="2:17" s="25" customFormat="1" x14ac:dyDescent="0.3">
      <c r="B1784" s="15" t="str">
        <f>IF(A1784="","",VLOOKUP(A1784,Tabulka3[[Číslo smlouvy   u pravidelné činnosti]:[Příjmení]],3,0))</f>
        <v/>
      </c>
      <c r="C1784" s="15" t="str">
        <f>IF(A1784="","",VLOOKUP(A1784,Tabulka3[[Číslo smlouvy   u pravidelné činnosti]:[Příjmení]],4,0))</f>
        <v/>
      </c>
      <c r="F1784" s="94"/>
      <c r="H1784" s="113"/>
      <c r="I1784" s="113"/>
      <c r="K1784" s="15"/>
      <c r="L1784" s="15"/>
      <c r="M1784" s="15">
        <f t="shared" si="81"/>
        <v>1</v>
      </c>
      <c r="N1784" s="15" t="str">
        <f t="shared" si="82"/>
        <v>-</v>
      </c>
      <c r="O1784" s="150">
        <f t="shared" si="83"/>
        <v>0</v>
      </c>
      <c r="P1784" s="15" t="str">
        <f>IF(COUNTIF('Personálie dobrovolníků '!U:X,N1784)&gt;0,"ANO","")</f>
        <v/>
      </c>
      <c r="Q1784" s="15"/>
    </row>
    <row r="1785" spans="2:17" s="25" customFormat="1" x14ac:dyDescent="0.3">
      <c r="B1785" s="15" t="str">
        <f>IF(A1785="","",VLOOKUP(A1785,Tabulka3[[Číslo smlouvy   u pravidelné činnosti]:[Příjmení]],3,0))</f>
        <v/>
      </c>
      <c r="C1785" s="15" t="str">
        <f>IF(A1785="","",VLOOKUP(A1785,Tabulka3[[Číslo smlouvy   u pravidelné činnosti]:[Příjmení]],4,0))</f>
        <v/>
      </c>
      <c r="F1785" s="94"/>
      <c r="H1785" s="113"/>
      <c r="I1785" s="113"/>
      <c r="K1785" s="15"/>
      <c r="L1785" s="15"/>
      <c r="M1785" s="15">
        <f t="shared" si="81"/>
        <v>1</v>
      </c>
      <c r="N1785" s="15" t="str">
        <f t="shared" si="82"/>
        <v>-</v>
      </c>
      <c r="O1785" s="150">
        <f t="shared" si="83"/>
        <v>0</v>
      </c>
      <c r="P1785" s="15" t="str">
        <f>IF(COUNTIF('Personálie dobrovolníků '!U:X,N1785)&gt;0,"ANO","")</f>
        <v/>
      </c>
      <c r="Q1785" s="15"/>
    </row>
    <row r="1786" spans="2:17" s="25" customFormat="1" x14ac:dyDescent="0.3">
      <c r="B1786" s="15" t="str">
        <f>IF(A1786="","",VLOOKUP(A1786,Tabulka3[[Číslo smlouvy   u pravidelné činnosti]:[Příjmení]],3,0))</f>
        <v/>
      </c>
      <c r="C1786" s="15" t="str">
        <f>IF(A1786="","",VLOOKUP(A1786,Tabulka3[[Číslo smlouvy   u pravidelné činnosti]:[Příjmení]],4,0))</f>
        <v/>
      </c>
      <c r="F1786" s="94"/>
      <c r="H1786" s="113"/>
      <c r="I1786" s="113"/>
      <c r="K1786" s="15"/>
      <c r="L1786" s="15"/>
      <c r="M1786" s="15">
        <f t="shared" si="81"/>
        <v>1</v>
      </c>
      <c r="N1786" s="15" t="str">
        <f t="shared" si="82"/>
        <v>-</v>
      </c>
      <c r="O1786" s="150">
        <f t="shared" si="83"/>
        <v>0</v>
      </c>
      <c r="P1786" s="15" t="str">
        <f>IF(COUNTIF('Personálie dobrovolníků '!U:X,N1786)&gt;0,"ANO","")</f>
        <v/>
      </c>
      <c r="Q1786" s="15"/>
    </row>
    <row r="1787" spans="2:17" s="25" customFormat="1" x14ac:dyDescent="0.3">
      <c r="B1787" s="15" t="str">
        <f>IF(A1787="","",VLOOKUP(A1787,Tabulka3[[Číslo smlouvy   u pravidelné činnosti]:[Příjmení]],3,0))</f>
        <v/>
      </c>
      <c r="C1787" s="15" t="str">
        <f>IF(A1787="","",VLOOKUP(A1787,Tabulka3[[Číslo smlouvy   u pravidelné činnosti]:[Příjmení]],4,0))</f>
        <v/>
      </c>
      <c r="F1787" s="94"/>
      <c r="H1787" s="113"/>
      <c r="I1787" s="113"/>
      <c r="K1787" s="15"/>
      <c r="L1787" s="15"/>
      <c r="M1787" s="15">
        <f t="shared" si="81"/>
        <v>1</v>
      </c>
      <c r="N1787" s="15" t="str">
        <f t="shared" si="82"/>
        <v>-</v>
      </c>
      <c r="O1787" s="150">
        <f t="shared" si="83"/>
        <v>0</v>
      </c>
      <c r="P1787" s="15" t="str">
        <f>IF(COUNTIF('Personálie dobrovolníků '!U:X,N1787)&gt;0,"ANO","")</f>
        <v/>
      </c>
      <c r="Q1787" s="15"/>
    </row>
    <row r="1788" spans="2:17" s="25" customFormat="1" x14ac:dyDescent="0.3">
      <c r="B1788" s="15" t="str">
        <f>IF(A1788="","",VLOOKUP(A1788,Tabulka3[[Číslo smlouvy   u pravidelné činnosti]:[Příjmení]],3,0))</f>
        <v/>
      </c>
      <c r="C1788" s="15" t="str">
        <f>IF(A1788="","",VLOOKUP(A1788,Tabulka3[[Číslo smlouvy   u pravidelné činnosti]:[Příjmení]],4,0))</f>
        <v/>
      </c>
      <c r="F1788" s="94"/>
      <c r="H1788" s="113"/>
      <c r="I1788" s="113"/>
      <c r="K1788" s="15"/>
      <c r="L1788" s="15"/>
      <c r="M1788" s="15">
        <f t="shared" si="81"/>
        <v>1</v>
      </c>
      <c r="N1788" s="15" t="str">
        <f t="shared" si="82"/>
        <v>-</v>
      </c>
      <c r="O1788" s="150">
        <f t="shared" si="83"/>
        <v>0</v>
      </c>
      <c r="P1788" s="15" t="str">
        <f>IF(COUNTIF('Personálie dobrovolníků '!U:X,N1788)&gt;0,"ANO","")</f>
        <v/>
      </c>
      <c r="Q1788" s="15"/>
    </row>
    <row r="1789" spans="2:17" s="25" customFormat="1" x14ac:dyDescent="0.3">
      <c r="B1789" s="15" t="str">
        <f>IF(A1789="","",VLOOKUP(A1789,Tabulka3[[Číslo smlouvy   u pravidelné činnosti]:[Příjmení]],3,0))</f>
        <v/>
      </c>
      <c r="C1789" s="15" t="str">
        <f>IF(A1789="","",VLOOKUP(A1789,Tabulka3[[Číslo smlouvy   u pravidelné činnosti]:[Příjmení]],4,0))</f>
        <v/>
      </c>
      <c r="F1789" s="94"/>
      <c r="H1789" s="113"/>
      <c r="I1789" s="113"/>
      <c r="K1789" s="15"/>
      <c r="L1789" s="15"/>
      <c r="M1789" s="15">
        <f t="shared" si="81"/>
        <v>1</v>
      </c>
      <c r="N1789" s="15" t="str">
        <f t="shared" si="82"/>
        <v>-</v>
      </c>
      <c r="O1789" s="150">
        <f t="shared" si="83"/>
        <v>0</v>
      </c>
      <c r="P1789" s="15" t="str">
        <f>IF(COUNTIF('Personálie dobrovolníků '!U:X,N1789)&gt;0,"ANO","")</f>
        <v/>
      </c>
      <c r="Q1789" s="15"/>
    </row>
    <row r="1790" spans="2:17" s="25" customFormat="1" x14ac:dyDescent="0.3">
      <c r="B1790" s="15" t="str">
        <f>IF(A1790="","",VLOOKUP(A1790,Tabulka3[[Číslo smlouvy   u pravidelné činnosti]:[Příjmení]],3,0))</f>
        <v/>
      </c>
      <c r="C1790" s="15" t="str">
        <f>IF(A1790="","",VLOOKUP(A1790,Tabulka3[[Číslo smlouvy   u pravidelné činnosti]:[Příjmení]],4,0))</f>
        <v/>
      </c>
      <c r="F1790" s="94"/>
      <c r="H1790" s="113"/>
      <c r="I1790" s="113"/>
      <c r="K1790" s="15"/>
      <c r="L1790" s="15"/>
      <c r="M1790" s="15">
        <f t="shared" si="81"/>
        <v>1</v>
      </c>
      <c r="N1790" s="15" t="str">
        <f t="shared" si="82"/>
        <v>-</v>
      </c>
      <c r="O1790" s="150">
        <f t="shared" si="83"/>
        <v>0</v>
      </c>
      <c r="P1790" s="15" t="str">
        <f>IF(COUNTIF('Personálie dobrovolníků '!U:X,N1790)&gt;0,"ANO","")</f>
        <v/>
      </c>
      <c r="Q1790" s="15"/>
    </row>
    <row r="1791" spans="2:17" s="25" customFormat="1" x14ac:dyDescent="0.3">
      <c r="B1791" s="15" t="str">
        <f>IF(A1791="","",VLOOKUP(A1791,Tabulka3[[Číslo smlouvy   u pravidelné činnosti]:[Příjmení]],3,0))</f>
        <v/>
      </c>
      <c r="C1791" s="15" t="str">
        <f>IF(A1791="","",VLOOKUP(A1791,Tabulka3[[Číslo smlouvy   u pravidelné činnosti]:[Příjmení]],4,0))</f>
        <v/>
      </c>
      <c r="F1791" s="94"/>
      <c r="H1791" s="113"/>
      <c r="I1791" s="113"/>
      <c r="K1791" s="15"/>
      <c r="L1791" s="15"/>
      <c r="M1791" s="15">
        <f t="shared" si="81"/>
        <v>1</v>
      </c>
      <c r="N1791" s="15" t="str">
        <f t="shared" si="82"/>
        <v>-</v>
      </c>
      <c r="O1791" s="150">
        <f t="shared" si="83"/>
        <v>0</v>
      </c>
      <c r="P1791" s="15" t="str">
        <f>IF(COUNTIF('Personálie dobrovolníků '!U:X,N1791)&gt;0,"ANO","")</f>
        <v/>
      </c>
      <c r="Q1791" s="15"/>
    </row>
    <row r="1792" spans="2:17" s="25" customFormat="1" x14ac:dyDescent="0.3">
      <c r="B1792" s="15" t="str">
        <f>IF(A1792="","",VLOOKUP(A1792,Tabulka3[[Číslo smlouvy   u pravidelné činnosti]:[Příjmení]],3,0))</f>
        <v/>
      </c>
      <c r="C1792" s="15" t="str">
        <f>IF(A1792="","",VLOOKUP(A1792,Tabulka3[[Číslo smlouvy   u pravidelné činnosti]:[Příjmení]],4,0))</f>
        <v/>
      </c>
      <c r="F1792" s="94"/>
      <c r="H1792" s="113"/>
      <c r="I1792" s="113"/>
      <c r="K1792" s="15"/>
      <c r="L1792" s="15"/>
      <c r="M1792" s="15">
        <f t="shared" si="81"/>
        <v>1</v>
      </c>
      <c r="N1792" s="15" t="str">
        <f t="shared" si="82"/>
        <v>-</v>
      </c>
      <c r="O1792" s="150">
        <f t="shared" si="83"/>
        <v>0</v>
      </c>
      <c r="P1792" s="15" t="str">
        <f>IF(COUNTIF('Personálie dobrovolníků '!U:X,N1792)&gt;0,"ANO","")</f>
        <v/>
      </c>
      <c r="Q1792" s="15"/>
    </row>
    <row r="1793" spans="2:17" s="25" customFormat="1" x14ac:dyDescent="0.3">
      <c r="B1793" s="15" t="str">
        <f>IF(A1793="","",VLOOKUP(A1793,Tabulka3[[Číslo smlouvy   u pravidelné činnosti]:[Příjmení]],3,0))</f>
        <v/>
      </c>
      <c r="C1793" s="15" t="str">
        <f>IF(A1793="","",VLOOKUP(A1793,Tabulka3[[Číslo smlouvy   u pravidelné činnosti]:[Příjmení]],4,0))</f>
        <v/>
      </c>
      <c r="F1793" s="94"/>
      <c r="H1793" s="113"/>
      <c r="I1793" s="113"/>
      <c r="K1793" s="15"/>
      <c r="L1793" s="15"/>
      <c r="M1793" s="15">
        <f t="shared" si="81"/>
        <v>1</v>
      </c>
      <c r="N1793" s="15" t="str">
        <f t="shared" si="82"/>
        <v>-</v>
      </c>
      <c r="O1793" s="150">
        <f t="shared" si="83"/>
        <v>0</v>
      </c>
      <c r="P1793" s="15" t="str">
        <f>IF(COUNTIF('Personálie dobrovolníků '!U:X,N1793)&gt;0,"ANO","")</f>
        <v/>
      </c>
      <c r="Q1793" s="15"/>
    </row>
    <row r="1794" spans="2:17" s="25" customFormat="1" x14ac:dyDescent="0.3">
      <c r="B1794" s="15" t="str">
        <f>IF(A1794="","",VLOOKUP(A1794,Tabulka3[[Číslo smlouvy   u pravidelné činnosti]:[Příjmení]],3,0))</f>
        <v/>
      </c>
      <c r="C1794" s="15" t="str">
        <f>IF(A1794="","",VLOOKUP(A1794,Tabulka3[[Číslo smlouvy   u pravidelné činnosti]:[Příjmení]],4,0))</f>
        <v/>
      </c>
      <c r="F1794" s="94"/>
      <c r="H1794" s="113"/>
      <c r="I1794" s="113"/>
      <c r="K1794" s="15"/>
      <c r="L1794" s="15"/>
      <c r="M1794" s="15">
        <f t="shared" si="81"/>
        <v>1</v>
      </c>
      <c r="N1794" s="15" t="str">
        <f t="shared" si="82"/>
        <v>-</v>
      </c>
      <c r="O1794" s="150">
        <f t="shared" si="83"/>
        <v>0</v>
      </c>
      <c r="P1794" s="15" t="str">
        <f>IF(COUNTIF('Personálie dobrovolníků '!U:X,N1794)&gt;0,"ANO","")</f>
        <v/>
      </c>
      <c r="Q1794" s="15"/>
    </row>
    <row r="1795" spans="2:17" s="25" customFormat="1" x14ac:dyDescent="0.3">
      <c r="B1795" s="15" t="str">
        <f>IF(A1795="","",VLOOKUP(A1795,Tabulka3[[Číslo smlouvy   u pravidelné činnosti]:[Příjmení]],3,0))</f>
        <v/>
      </c>
      <c r="C1795" s="15" t="str">
        <f>IF(A1795="","",VLOOKUP(A1795,Tabulka3[[Číslo smlouvy   u pravidelné činnosti]:[Příjmení]],4,0))</f>
        <v/>
      </c>
      <c r="F1795" s="94"/>
      <c r="H1795" s="113"/>
      <c r="I1795" s="113"/>
      <c r="K1795" s="15"/>
      <c r="L1795" s="15"/>
      <c r="M1795" s="15">
        <f t="shared" si="81"/>
        <v>1</v>
      </c>
      <c r="N1795" s="15" t="str">
        <f t="shared" si="82"/>
        <v>-</v>
      </c>
      <c r="O1795" s="150">
        <f t="shared" si="83"/>
        <v>0</v>
      </c>
      <c r="P1795" s="15" t="str">
        <f>IF(COUNTIF('Personálie dobrovolníků '!U:X,N1795)&gt;0,"ANO","")</f>
        <v/>
      </c>
      <c r="Q1795" s="15"/>
    </row>
    <row r="1796" spans="2:17" s="25" customFormat="1" x14ac:dyDescent="0.3">
      <c r="B1796" s="15" t="str">
        <f>IF(A1796="","",VLOOKUP(A1796,Tabulka3[[Číslo smlouvy   u pravidelné činnosti]:[Příjmení]],3,0))</f>
        <v/>
      </c>
      <c r="C1796" s="15" t="str">
        <f>IF(A1796="","",VLOOKUP(A1796,Tabulka3[[Číslo smlouvy   u pravidelné činnosti]:[Příjmení]],4,0))</f>
        <v/>
      </c>
      <c r="F1796" s="94"/>
      <c r="H1796" s="113"/>
      <c r="I1796" s="113"/>
      <c r="K1796" s="15"/>
      <c r="L1796" s="15"/>
      <c r="M1796" s="15">
        <f t="shared" ref="M1796:M1859" si="84">IF(OR(
   AND($H1796=$K$12, $I1796=$L$4),
   AND($H1796=$K$12, $I1796=$L$5),
   AND($H1796=$K$12, $I1796=$L$6),
   AND($H1796=$K$12, $I1796=$L$7),
   AND($H1796=$K$11, $I1796=$L$4),
   AND($H1796=$K$11, $I1796=$L$5),
   AND($H1796=$K$11, $I1796=$L$6),
   AND($H1796=$K$11, $I1796=$L$7),
   AND($H1796=$K$5, $I1796=$L$5),
   AND($H1796=$K$6, $I1796=$L$4),
   AND($H1796=$K$6, $I1796=$L$5),
   AND($H1796=$K$6, $I1796=$L$7),
   AND($H1796=$K$4, $I1796=$L$6),
), 0, 1)</f>
        <v>1</v>
      </c>
      <c r="N1796" s="15" t="str">
        <f t="shared" ref="N1796:N1859" si="85">A1796 &amp; "-" &amp; J1796</f>
        <v>-</v>
      </c>
      <c r="O1796" s="150">
        <f t="shared" ref="O1796:O1859" si="86">IF(AND(M1796&lt;&gt;0, P1796="ANO"), 1, 0)</f>
        <v>0</v>
      </c>
      <c r="P1796" s="15" t="str">
        <f>IF(COUNTIF('Personálie dobrovolníků '!U:X,N1796)&gt;0,"ANO","")</f>
        <v/>
      </c>
      <c r="Q1796" s="15"/>
    </row>
    <row r="1797" spans="2:17" s="25" customFormat="1" x14ac:dyDescent="0.3">
      <c r="B1797" s="15" t="str">
        <f>IF(A1797="","",VLOOKUP(A1797,Tabulka3[[Číslo smlouvy   u pravidelné činnosti]:[Příjmení]],3,0))</f>
        <v/>
      </c>
      <c r="C1797" s="15" t="str">
        <f>IF(A1797="","",VLOOKUP(A1797,Tabulka3[[Číslo smlouvy   u pravidelné činnosti]:[Příjmení]],4,0))</f>
        <v/>
      </c>
      <c r="F1797" s="94"/>
      <c r="H1797" s="113"/>
      <c r="I1797" s="113"/>
      <c r="K1797" s="15"/>
      <c r="L1797" s="15"/>
      <c r="M1797" s="15">
        <f t="shared" si="84"/>
        <v>1</v>
      </c>
      <c r="N1797" s="15" t="str">
        <f t="shared" si="85"/>
        <v>-</v>
      </c>
      <c r="O1797" s="150">
        <f t="shared" si="86"/>
        <v>0</v>
      </c>
      <c r="P1797" s="15" t="str">
        <f>IF(COUNTIF('Personálie dobrovolníků '!U:X,N1797)&gt;0,"ANO","")</f>
        <v/>
      </c>
      <c r="Q1797" s="15"/>
    </row>
    <row r="1798" spans="2:17" s="25" customFormat="1" x14ac:dyDescent="0.3">
      <c r="B1798" s="15" t="str">
        <f>IF(A1798="","",VLOOKUP(A1798,Tabulka3[[Číslo smlouvy   u pravidelné činnosti]:[Příjmení]],3,0))</f>
        <v/>
      </c>
      <c r="C1798" s="15" t="str">
        <f>IF(A1798="","",VLOOKUP(A1798,Tabulka3[[Číslo smlouvy   u pravidelné činnosti]:[Příjmení]],4,0))</f>
        <v/>
      </c>
      <c r="F1798" s="94"/>
      <c r="H1798" s="113"/>
      <c r="I1798" s="113"/>
      <c r="K1798" s="15"/>
      <c r="L1798" s="15"/>
      <c r="M1798" s="15">
        <f t="shared" si="84"/>
        <v>1</v>
      </c>
      <c r="N1798" s="15" t="str">
        <f t="shared" si="85"/>
        <v>-</v>
      </c>
      <c r="O1798" s="150">
        <f t="shared" si="86"/>
        <v>0</v>
      </c>
      <c r="P1798" s="15" t="str">
        <f>IF(COUNTIF('Personálie dobrovolníků '!U:X,N1798)&gt;0,"ANO","")</f>
        <v/>
      </c>
      <c r="Q1798" s="15"/>
    </row>
    <row r="1799" spans="2:17" s="25" customFormat="1" x14ac:dyDescent="0.3">
      <c r="B1799" s="15" t="str">
        <f>IF(A1799="","",VLOOKUP(A1799,Tabulka3[[Číslo smlouvy   u pravidelné činnosti]:[Příjmení]],3,0))</f>
        <v/>
      </c>
      <c r="C1799" s="15" t="str">
        <f>IF(A1799="","",VLOOKUP(A1799,Tabulka3[[Číslo smlouvy   u pravidelné činnosti]:[Příjmení]],4,0))</f>
        <v/>
      </c>
      <c r="F1799" s="94"/>
      <c r="H1799" s="113"/>
      <c r="I1799" s="113"/>
      <c r="K1799" s="15"/>
      <c r="L1799" s="15"/>
      <c r="M1799" s="15">
        <f t="shared" si="84"/>
        <v>1</v>
      </c>
      <c r="N1799" s="15" t="str">
        <f t="shared" si="85"/>
        <v>-</v>
      </c>
      <c r="O1799" s="150">
        <f t="shared" si="86"/>
        <v>0</v>
      </c>
      <c r="P1799" s="15" t="str">
        <f>IF(COUNTIF('Personálie dobrovolníků '!U:X,N1799)&gt;0,"ANO","")</f>
        <v/>
      </c>
      <c r="Q1799" s="15"/>
    </row>
    <row r="1800" spans="2:17" s="25" customFormat="1" x14ac:dyDescent="0.3">
      <c r="B1800" s="15" t="str">
        <f>IF(A1800="","",VLOOKUP(A1800,Tabulka3[[Číslo smlouvy   u pravidelné činnosti]:[Příjmení]],3,0))</f>
        <v/>
      </c>
      <c r="C1800" s="15" t="str">
        <f>IF(A1800="","",VLOOKUP(A1800,Tabulka3[[Číslo smlouvy   u pravidelné činnosti]:[Příjmení]],4,0))</f>
        <v/>
      </c>
      <c r="F1800" s="94"/>
      <c r="H1800" s="113"/>
      <c r="I1800" s="113"/>
      <c r="K1800" s="15"/>
      <c r="L1800" s="15"/>
      <c r="M1800" s="15">
        <f t="shared" si="84"/>
        <v>1</v>
      </c>
      <c r="N1800" s="15" t="str">
        <f t="shared" si="85"/>
        <v>-</v>
      </c>
      <c r="O1800" s="150">
        <f t="shared" si="86"/>
        <v>0</v>
      </c>
      <c r="P1800" s="15" t="str">
        <f>IF(COUNTIF('Personálie dobrovolníků '!U:X,N1800)&gt;0,"ANO","")</f>
        <v/>
      </c>
      <c r="Q1800" s="15"/>
    </row>
    <row r="1801" spans="2:17" s="25" customFormat="1" x14ac:dyDescent="0.3">
      <c r="B1801" s="15" t="str">
        <f>IF(A1801="","",VLOOKUP(A1801,Tabulka3[[Číslo smlouvy   u pravidelné činnosti]:[Příjmení]],3,0))</f>
        <v/>
      </c>
      <c r="C1801" s="15" t="str">
        <f>IF(A1801="","",VLOOKUP(A1801,Tabulka3[[Číslo smlouvy   u pravidelné činnosti]:[Příjmení]],4,0))</f>
        <v/>
      </c>
      <c r="F1801" s="94"/>
      <c r="H1801" s="113"/>
      <c r="I1801" s="113"/>
      <c r="K1801" s="15"/>
      <c r="L1801" s="15"/>
      <c r="M1801" s="15">
        <f t="shared" si="84"/>
        <v>1</v>
      </c>
      <c r="N1801" s="15" t="str">
        <f t="shared" si="85"/>
        <v>-</v>
      </c>
      <c r="O1801" s="150">
        <f t="shared" si="86"/>
        <v>0</v>
      </c>
      <c r="P1801" s="15" t="str">
        <f>IF(COUNTIF('Personálie dobrovolníků '!U:X,N1801)&gt;0,"ANO","")</f>
        <v/>
      </c>
      <c r="Q1801" s="15"/>
    </row>
    <row r="1802" spans="2:17" s="25" customFormat="1" x14ac:dyDescent="0.3">
      <c r="B1802" s="15" t="str">
        <f>IF(A1802="","",VLOOKUP(A1802,Tabulka3[[Číslo smlouvy   u pravidelné činnosti]:[Příjmení]],3,0))</f>
        <v/>
      </c>
      <c r="C1802" s="15" t="str">
        <f>IF(A1802="","",VLOOKUP(A1802,Tabulka3[[Číslo smlouvy   u pravidelné činnosti]:[Příjmení]],4,0))</f>
        <v/>
      </c>
      <c r="F1802" s="94"/>
      <c r="H1802" s="113"/>
      <c r="I1802" s="113"/>
      <c r="K1802" s="15"/>
      <c r="L1802" s="15"/>
      <c r="M1802" s="15">
        <f t="shared" si="84"/>
        <v>1</v>
      </c>
      <c r="N1802" s="15" t="str">
        <f t="shared" si="85"/>
        <v>-</v>
      </c>
      <c r="O1802" s="150">
        <f t="shared" si="86"/>
        <v>0</v>
      </c>
      <c r="P1802" s="15" t="str">
        <f>IF(COUNTIF('Personálie dobrovolníků '!U:X,N1802)&gt;0,"ANO","")</f>
        <v/>
      </c>
      <c r="Q1802" s="15"/>
    </row>
    <row r="1803" spans="2:17" s="25" customFormat="1" x14ac:dyDescent="0.3">
      <c r="B1803" s="15" t="str">
        <f>IF(A1803="","",VLOOKUP(A1803,Tabulka3[[Číslo smlouvy   u pravidelné činnosti]:[Příjmení]],3,0))</f>
        <v/>
      </c>
      <c r="C1803" s="15" t="str">
        <f>IF(A1803="","",VLOOKUP(A1803,Tabulka3[[Číslo smlouvy   u pravidelné činnosti]:[Příjmení]],4,0))</f>
        <v/>
      </c>
      <c r="F1803" s="94"/>
      <c r="H1803" s="113"/>
      <c r="I1803" s="113"/>
      <c r="K1803" s="15"/>
      <c r="L1803" s="15"/>
      <c r="M1803" s="15">
        <f t="shared" si="84"/>
        <v>1</v>
      </c>
      <c r="N1803" s="15" t="str">
        <f t="shared" si="85"/>
        <v>-</v>
      </c>
      <c r="O1803" s="150">
        <f t="shared" si="86"/>
        <v>0</v>
      </c>
      <c r="P1803" s="15" t="str">
        <f>IF(COUNTIF('Personálie dobrovolníků '!U:X,N1803)&gt;0,"ANO","")</f>
        <v/>
      </c>
      <c r="Q1803" s="15"/>
    </row>
    <row r="1804" spans="2:17" s="25" customFormat="1" x14ac:dyDescent="0.3">
      <c r="B1804" s="15" t="str">
        <f>IF(A1804="","",VLOOKUP(A1804,Tabulka3[[Číslo smlouvy   u pravidelné činnosti]:[Příjmení]],3,0))</f>
        <v/>
      </c>
      <c r="C1804" s="15" t="str">
        <f>IF(A1804="","",VLOOKUP(A1804,Tabulka3[[Číslo smlouvy   u pravidelné činnosti]:[Příjmení]],4,0))</f>
        <v/>
      </c>
      <c r="F1804" s="94"/>
      <c r="H1804" s="113"/>
      <c r="I1804" s="113"/>
      <c r="K1804" s="15"/>
      <c r="L1804" s="15"/>
      <c r="M1804" s="15">
        <f t="shared" si="84"/>
        <v>1</v>
      </c>
      <c r="N1804" s="15" t="str">
        <f t="shared" si="85"/>
        <v>-</v>
      </c>
      <c r="O1804" s="150">
        <f t="shared" si="86"/>
        <v>0</v>
      </c>
      <c r="P1804" s="15" t="str">
        <f>IF(COUNTIF('Personálie dobrovolníků '!U:X,N1804)&gt;0,"ANO","")</f>
        <v/>
      </c>
      <c r="Q1804" s="15"/>
    </row>
    <row r="1805" spans="2:17" s="25" customFormat="1" x14ac:dyDescent="0.3">
      <c r="B1805" s="15" t="str">
        <f>IF(A1805="","",VLOOKUP(A1805,Tabulka3[[Číslo smlouvy   u pravidelné činnosti]:[Příjmení]],3,0))</f>
        <v/>
      </c>
      <c r="C1805" s="15" t="str">
        <f>IF(A1805="","",VLOOKUP(A1805,Tabulka3[[Číslo smlouvy   u pravidelné činnosti]:[Příjmení]],4,0))</f>
        <v/>
      </c>
      <c r="F1805" s="94"/>
      <c r="H1805" s="113"/>
      <c r="I1805" s="113"/>
      <c r="K1805" s="15"/>
      <c r="L1805" s="15"/>
      <c r="M1805" s="15">
        <f t="shared" si="84"/>
        <v>1</v>
      </c>
      <c r="N1805" s="15" t="str">
        <f t="shared" si="85"/>
        <v>-</v>
      </c>
      <c r="O1805" s="150">
        <f t="shared" si="86"/>
        <v>0</v>
      </c>
      <c r="P1805" s="15" t="str">
        <f>IF(COUNTIF('Personálie dobrovolníků '!U:X,N1805)&gt;0,"ANO","")</f>
        <v/>
      </c>
      <c r="Q1805" s="15"/>
    </row>
    <row r="1806" spans="2:17" s="25" customFormat="1" x14ac:dyDescent="0.3">
      <c r="B1806" s="15" t="str">
        <f>IF(A1806="","",VLOOKUP(A1806,Tabulka3[[Číslo smlouvy   u pravidelné činnosti]:[Příjmení]],3,0))</f>
        <v/>
      </c>
      <c r="C1806" s="15" t="str">
        <f>IF(A1806="","",VLOOKUP(A1806,Tabulka3[[Číslo smlouvy   u pravidelné činnosti]:[Příjmení]],4,0))</f>
        <v/>
      </c>
      <c r="F1806" s="94"/>
      <c r="H1806" s="113"/>
      <c r="I1806" s="113"/>
      <c r="K1806" s="15"/>
      <c r="L1806" s="15"/>
      <c r="M1806" s="15">
        <f t="shared" si="84"/>
        <v>1</v>
      </c>
      <c r="N1806" s="15" t="str">
        <f t="shared" si="85"/>
        <v>-</v>
      </c>
      <c r="O1806" s="150">
        <f t="shared" si="86"/>
        <v>0</v>
      </c>
      <c r="P1806" s="15" t="str">
        <f>IF(COUNTIF('Personálie dobrovolníků '!U:X,N1806)&gt;0,"ANO","")</f>
        <v/>
      </c>
      <c r="Q1806" s="15"/>
    </row>
    <row r="1807" spans="2:17" s="25" customFormat="1" x14ac:dyDescent="0.3">
      <c r="B1807" s="15" t="str">
        <f>IF(A1807="","",VLOOKUP(A1807,Tabulka3[[Číslo smlouvy   u pravidelné činnosti]:[Příjmení]],3,0))</f>
        <v/>
      </c>
      <c r="C1807" s="15" t="str">
        <f>IF(A1807="","",VLOOKUP(A1807,Tabulka3[[Číslo smlouvy   u pravidelné činnosti]:[Příjmení]],4,0))</f>
        <v/>
      </c>
      <c r="F1807" s="94"/>
      <c r="H1807" s="113"/>
      <c r="I1807" s="113"/>
      <c r="K1807" s="15"/>
      <c r="L1807" s="15"/>
      <c r="M1807" s="15">
        <f t="shared" si="84"/>
        <v>1</v>
      </c>
      <c r="N1807" s="15" t="str">
        <f t="shared" si="85"/>
        <v>-</v>
      </c>
      <c r="O1807" s="150">
        <f t="shared" si="86"/>
        <v>0</v>
      </c>
      <c r="P1807" s="15" t="str">
        <f>IF(COUNTIF('Personálie dobrovolníků '!U:X,N1807)&gt;0,"ANO","")</f>
        <v/>
      </c>
      <c r="Q1807" s="15"/>
    </row>
    <row r="1808" spans="2:17" s="25" customFormat="1" x14ac:dyDescent="0.3">
      <c r="B1808" s="15" t="str">
        <f>IF(A1808="","",VLOOKUP(A1808,Tabulka3[[Číslo smlouvy   u pravidelné činnosti]:[Příjmení]],3,0))</f>
        <v/>
      </c>
      <c r="C1808" s="15" t="str">
        <f>IF(A1808="","",VLOOKUP(A1808,Tabulka3[[Číslo smlouvy   u pravidelné činnosti]:[Příjmení]],4,0))</f>
        <v/>
      </c>
      <c r="F1808" s="94"/>
      <c r="H1808" s="113"/>
      <c r="I1808" s="113"/>
      <c r="K1808" s="15"/>
      <c r="L1808" s="15"/>
      <c r="M1808" s="15">
        <f t="shared" si="84"/>
        <v>1</v>
      </c>
      <c r="N1808" s="15" t="str">
        <f t="shared" si="85"/>
        <v>-</v>
      </c>
      <c r="O1808" s="150">
        <f t="shared" si="86"/>
        <v>0</v>
      </c>
      <c r="P1808" s="15" t="str">
        <f>IF(COUNTIF('Personálie dobrovolníků '!U:X,N1808)&gt;0,"ANO","")</f>
        <v/>
      </c>
      <c r="Q1808" s="15"/>
    </row>
    <row r="1809" spans="2:17" s="25" customFormat="1" x14ac:dyDescent="0.3">
      <c r="B1809" s="15" t="str">
        <f>IF(A1809="","",VLOOKUP(A1809,Tabulka3[[Číslo smlouvy   u pravidelné činnosti]:[Příjmení]],3,0))</f>
        <v/>
      </c>
      <c r="C1809" s="15" t="str">
        <f>IF(A1809="","",VLOOKUP(A1809,Tabulka3[[Číslo smlouvy   u pravidelné činnosti]:[Příjmení]],4,0))</f>
        <v/>
      </c>
      <c r="F1809" s="94"/>
      <c r="H1809" s="113"/>
      <c r="I1809" s="113"/>
      <c r="K1809" s="15"/>
      <c r="L1809" s="15"/>
      <c r="M1809" s="15">
        <f t="shared" si="84"/>
        <v>1</v>
      </c>
      <c r="N1809" s="15" t="str">
        <f t="shared" si="85"/>
        <v>-</v>
      </c>
      <c r="O1809" s="150">
        <f t="shared" si="86"/>
        <v>0</v>
      </c>
      <c r="P1809" s="15" t="str">
        <f>IF(COUNTIF('Personálie dobrovolníků '!U:X,N1809)&gt;0,"ANO","")</f>
        <v/>
      </c>
      <c r="Q1809" s="15"/>
    </row>
    <row r="1810" spans="2:17" s="25" customFormat="1" x14ac:dyDescent="0.3">
      <c r="B1810" s="15" t="str">
        <f>IF(A1810="","",VLOOKUP(A1810,Tabulka3[[Číslo smlouvy   u pravidelné činnosti]:[Příjmení]],3,0))</f>
        <v/>
      </c>
      <c r="C1810" s="15" t="str">
        <f>IF(A1810="","",VLOOKUP(A1810,Tabulka3[[Číslo smlouvy   u pravidelné činnosti]:[Příjmení]],4,0))</f>
        <v/>
      </c>
      <c r="F1810" s="94"/>
      <c r="H1810" s="113"/>
      <c r="I1810" s="113"/>
      <c r="K1810" s="15"/>
      <c r="L1810" s="15"/>
      <c r="M1810" s="15">
        <f t="shared" si="84"/>
        <v>1</v>
      </c>
      <c r="N1810" s="15" t="str">
        <f t="shared" si="85"/>
        <v>-</v>
      </c>
      <c r="O1810" s="150">
        <f t="shared" si="86"/>
        <v>0</v>
      </c>
      <c r="P1810" s="15" t="str">
        <f>IF(COUNTIF('Personálie dobrovolníků '!U:X,N1810)&gt;0,"ANO","")</f>
        <v/>
      </c>
      <c r="Q1810" s="15"/>
    </row>
    <row r="1811" spans="2:17" s="25" customFormat="1" x14ac:dyDescent="0.3">
      <c r="B1811" s="15" t="str">
        <f>IF(A1811="","",VLOOKUP(A1811,Tabulka3[[Číslo smlouvy   u pravidelné činnosti]:[Příjmení]],3,0))</f>
        <v/>
      </c>
      <c r="C1811" s="15" t="str">
        <f>IF(A1811="","",VLOOKUP(A1811,Tabulka3[[Číslo smlouvy   u pravidelné činnosti]:[Příjmení]],4,0))</f>
        <v/>
      </c>
      <c r="F1811" s="94"/>
      <c r="H1811" s="113"/>
      <c r="I1811" s="113"/>
      <c r="K1811" s="15"/>
      <c r="L1811" s="15"/>
      <c r="M1811" s="15">
        <f t="shared" si="84"/>
        <v>1</v>
      </c>
      <c r="N1811" s="15" t="str">
        <f t="shared" si="85"/>
        <v>-</v>
      </c>
      <c r="O1811" s="150">
        <f t="shared" si="86"/>
        <v>0</v>
      </c>
      <c r="P1811" s="15" t="str">
        <f>IF(COUNTIF('Personálie dobrovolníků '!U:X,N1811)&gt;0,"ANO","")</f>
        <v/>
      </c>
      <c r="Q1811" s="15"/>
    </row>
    <row r="1812" spans="2:17" s="25" customFormat="1" x14ac:dyDescent="0.3">
      <c r="B1812" s="15" t="str">
        <f>IF(A1812="","",VLOOKUP(A1812,Tabulka3[[Číslo smlouvy   u pravidelné činnosti]:[Příjmení]],3,0))</f>
        <v/>
      </c>
      <c r="C1812" s="15" t="str">
        <f>IF(A1812="","",VLOOKUP(A1812,Tabulka3[[Číslo smlouvy   u pravidelné činnosti]:[Příjmení]],4,0))</f>
        <v/>
      </c>
      <c r="F1812" s="94"/>
      <c r="H1812" s="113"/>
      <c r="I1812" s="113"/>
      <c r="K1812" s="15"/>
      <c r="L1812" s="15"/>
      <c r="M1812" s="15">
        <f t="shared" si="84"/>
        <v>1</v>
      </c>
      <c r="N1812" s="15" t="str">
        <f t="shared" si="85"/>
        <v>-</v>
      </c>
      <c r="O1812" s="150">
        <f t="shared" si="86"/>
        <v>0</v>
      </c>
      <c r="P1812" s="15" t="str">
        <f>IF(COUNTIF('Personálie dobrovolníků '!U:X,N1812)&gt;0,"ANO","")</f>
        <v/>
      </c>
      <c r="Q1812" s="15"/>
    </row>
    <row r="1813" spans="2:17" s="25" customFormat="1" x14ac:dyDescent="0.3">
      <c r="B1813" s="15" t="str">
        <f>IF(A1813="","",VLOOKUP(A1813,Tabulka3[[Číslo smlouvy   u pravidelné činnosti]:[Příjmení]],3,0))</f>
        <v/>
      </c>
      <c r="C1813" s="15" t="str">
        <f>IF(A1813="","",VLOOKUP(A1813,Tabulka3[[Číslo smlouvy   u pravidelné činnosti]:[Příjmení]],4,0))</f>
        <v/>
      </c>
      <c r="F1813" s="94"/>
      <c r="H1813" s="113"/>
      <c r="I1813" s="113"/>
      <c r="K1813" s="15"/>
      <c r="L1813" s="15"/>
      <c r="M1813" s="15">
        <f t="shared" si="84"/>
        <v>1</v>
      </c>
      <c r="N1813" s="15" t="str">
        <f t="shared" si="85"/>
        <v>-</v>
      </c>
      <c r="O1813" s="150">
        <f t="shared" si="86"/>
        <v>0</v>
      </c>
      <c r="P1813" s="15" t="str">
        <f>IF(COUNTIF('Personálie dobrovolníků '!U:X,N1813)&gt;0,"ANO","")</f>
        <v/>
      </c>
      <c r="Q1813" s="15"/>
    </row>
    <row r="1814" spans="2:17" s="25" customFormat="1" x14ac:dyDescent="0.3">
      <c r="B1814" s="15" t="str">
        <f>IF(A1814="","",VLOOKUP(A1814,Tabulka3[[Číslo smlouvy   u pravidelné činnosti]:[Příjmení]],3,0))</f>
        <v/>
      </c>
      <c r="C1814" s="15" t="str">
        <f>IF(A1814="","",VLOOKUP(A1814,Tabulka3[[Číslo smlouvy   u pravidelné činnosti]:[Příjmení]],4,0))</f>
        <v/>
      </c>
      <c r="F1814" s="94"/>
      <c r="H1814" s="113"/>
      <c r="I1814" s="113"/>
      <c r="K1814" s="15"/>
      <c r="L1814" s="15"/>
      <c r="M1814" s="15">
        <f t="shared" si="84"/>
        <v>1</v>
      </c>
      <c r="N1814" s="15" t="str">
        <f t="shared" si="85"/>
        <v>-</v>
      </c>
      <c r="O1814" s="150">
        <f t="shared" si="86"/>
        <v>0</v>
      </c>
      <c r="P1814" s="15" t="str">
        <f>IF(COUNTIF('Personálie dobrovolníků '!U:X,N1814)&gt;0,"ANO","")</f>
        <v/>
      </c>
      <c r="Q1814" s="15"/>
    </row>
    <row r="1815" spans="2:17" s="25" customFormat="1" x14ac:dyDescent="0.3">
      <c r="B1815" s="15" t="str">
        <f>IF(A1815="","",VLOOKUP(A1815,Tabulka3[[Číslo smlouvy   u pravidelné činnosti]:[Příjmení]],3,0))</f>
        <v/>
      </c>
      <c r="C1815" s="15" t="str">
        <f>IF(A1815="","",VLOOKUP(A1815,Tabulka3[[Číslo smlouvy   u pravidelné činnosti]:[Příjmení]],4,0))</f>
        <v/>
      </c>
      <c r="F1815" s="94"/>
      <c r="H1815" s="113"/>
      <c r="I1815" s="113"/>
      <c r="K1815" s="15"/>
      <c r="L1815" s="15"/>
      <c r="M1815" s="15">
        <f t="shared" si="84"/>
        <v>1</v>
      </c>
      <c r="N1815" s="15" t="str">
        <f t="shared" si="85"/>
        <v>-</v>
      </c>
      <c r="O1815" s="150">
        <f t="shared" si="86"/>
        <v>0</v>
      </c>
      <c r="P1815" s="15" t="str">
        <f>IF(COUNTIF('Personálie dobrovolníků '!U:X,N1815)&gt;0,"ANO","")</f>
        <v/>
      </c>
      <c r="Q1815" s="15"/>
    </row>
    <row r="1816" spans="2:17" s="25" customFormat="1" x14ac:dyDescent="0.3">
      <c r="B1816" s="15" t="str">
        <f>IF(A1816="","",VLOOKUP(A1816,Tabulka3[[Číslo smlouvy   u pravidelné činnosti]:[Příjmení]],3,0))</f>
        <v/>
      </c>
      <c r="C1816" s="15" t="str">
        <f>IF(A1816="","",VLOOKUP(A1816,Tabulka3[[Číslo smlouvy   u pravidelné činnosti]:[Příjmení]],4,0))</f>
        <v/>
      </c>
      <c r="F1816" s="94"/>
      <c r="H1816" s="113"/>
      <c r="I1816" s="113"/>
      <c r="K1816" s="15"/>
      <c r="L1816" s="15"/>
      <c r="M1816" s="15">
        <f t="shared" si="84"/>
        <v>1</v>
      </c>
      <c r="N1816" s="15" t="str">
        <f t="shared" si="85"/>
        <v>-</v>
      </c>
      <c r="O1816" s="150">
        <f t="shared" si="86"/>
        <v>0</v>
      </c>
      <c r="P1816" s="15" t="str">
        <f>IF(COUNTIF('Personálie dobrovolníků '!U:X,N1816)&gt;0,"ANO","")</f>
        <v/>
      </c>
      <c r="Q1816" s="15"/>
    </row>
    <row r="1817" spans="2:17" s="25" customFormat="1" x14ac:dyDescent="0.3">
      <c r="B1817" s="15" t="str">
        <f>IF(A1817="","",VLOOKUP(A1817,Tabulka3[[Číslo smlouvy   u pravidelné činnosti]:[Příjmení]],3,0))</f>
        <v/>
      </c>
      <c r="C1817" s="15" t="str">
        <f>IF(A1817="","",VLOOKUP(A1817,Tabulka3[[Číslo smlouvy   u pravidelné činnosti]:[Příjmení]],4,0))</f>
        <v/>
      </c>
      <c r="F1817" s="94"/>
      <c r="H1817" s="113"/>
      <c r="I1817" s="113"/>
      <c r="K1817" s="15"/>
      <c r="L1817" s="15"/>
      <c r="M1817" s="15">
        <f t="shared" si="84"/>
        <v>1</v>
      </c>
      <c r="N1817" s="15" t="str">
        <f t="shared" si="85"/>
        <v>-</v>
      </c>
      <c r="O1817" s="150">
        <f t="shared" si="86"/>
        <v>0</v>
      </c>
      <c r="P1817" s="15" t="str">
        <f>IF(COUNTIF('Personálie dobrovolníků '!U:X,N1817)&gt;0,"ANO","")</f>
        <v/>
      </c>
      <c r="Q1817" s="15"/>
    </row>
    <row r="1818" spans="2:17" s="25" customFormat="1" x14ac:dyDescent="0.3">
      <c r="B1818" s="15" t="str">
        <f>IF(A1818="","",VLOOKUP(A1818,Tabulka3[[Číslo smlouvy   u pravidelné činnosti]:[Příjmení]],3,0))</f>
        <v/>
      </c>
      <c r="C1818" s="15" t="str">
        <f>IF(A1818="","",VLOOKUP(A1818,Tabulka3[[Číslo smlouvy   u pravidelné činnosti]:[Příjmení]],4,0))</f>
        <v/>
      </c>
      <c r="F1818" s="94"/>
      <c r="H1818" s="113"/>
      <c r="I1818" s="113"/>
      <c r="K1818" s="15"/>
      <c r="L1818" s="15"/>
      <c r="M1818" s="15">
        <f t="shared" si="84"/>
        <v>1</v>
      </c>
      <c r="N1818" s="15" t="str">
        <f t="shared" si="85"/>
        <v>-</v>
      </c>
      <c r="O1818" s="150">
        <f t="shared" si="86"/>
        <v>0</v>
      </c>
      <c r="P1818" s="15" t="str">
        <f>IF(COUNTIF('Personálie dobrovolníků '!U:X,N1818)&gt;0,"ANO","")</f>
        <v/>
      </c>
      <c r="Q1818" s="15"/>
    </row>
    <row r="1819" spans="2:17" s="25" customFormat="1" x14ac:dyDescent="0.3">
      <c r="B1819" s="15" t="str">
        <f>IF(A1819="","",VLOOKUP(A1819,Tabulka3[[Číslo smlouvy   u pravidelné činnosti]:[Příjmení]],3,0))</f>
        <v/>
      </c>
      <c r="C1819" s="15" t="str">
        <f>IF(A1819="","",VLOOKUP(A1819,Tabulka3[[Číslo smlouvy   u pravidelné činnosti]:[Příjmení]],4,0))</f>
        <v/>
      </c>
      <c r="F1819" s="94"/>
      <c r="H1819" s="113"/>
      <c r="I1819" s="113"/>
      <c r="K1819" s="15"/>
      <c r="L1819" s="15"/>
      <c r="M1819" s="15">
        <f t="shared" si="84"/>
        <v>1</v>
      </c>
      <c r="N1819" s="15" t="str">
        <f t="shared" si="85"/>
        <v>-</v>
      </c>
      <c r="O1819" s="150">
        <f t="shared" si="86"/>
        <v>0</v>
      </c>
      <c r="P1819" s="15" t="str">
        <f>IF(COUNTIF('Personálie dobrovolníků '!U:X,N1819)&gt;0,"ANO","")</f>
        <v/>
      </c>
      <c r="Q1819" s="15"/>
    </row>
    <row r="1820" spans="2:17" s="25" customFormat="1" x14ac:dyDescent="0.3">
      <c r="B1820" s="15" t="str">
        <f>IF(A1820="","",VLOOKUP(A1820,Tabulka3[[Číslo smlouvy   u pravidelné činnosti]:[Příjmení]],3,0))</f>
        <v/>
      </c>
      <c r="C1820" s="15" t="str">
        <f>IF(A1820="","",VLOOKUP(A1820,Tabulka3[[Číslo smlouvy   u pravidelné činnosti]:[Příjmení]],4,0))</f>
        <v/>
      </c>
      <c r="F1820" s="94"/>
      <c r="H1820" s="113"/>
      <c r="I1820" s="113"/>
      <c r="K1820" s="15"/>
      <c r="L1820" s="15"/>
      <c r="M1820" s="15">
        <f t="shared" si="84"/>
        <v>1</v>
      </c>
      <c r="N1820" s="15" t="str">
        <f t="shared" si="85"/>
        <v>-</v>
      </c>
      <c r="O1820" s="150">
        <f t="shared" si="86"/>
        <v>0</v>
      </c>
      <c r="P1820" s="15" t="str">
        <f>IF(COUNTIF('Personálie dobrovolníků '!U:X,N1820)&gt;0,"ANO","")</f>
        <v/>
      </c>
      <c r="Q1820" s="15"/>
    </row>
    <row r="1821" spans="2:17" s="25" customFormat="1" x14ac:dyDescent="0.3">
      <c r="B1821" s="15" t="str">
        <f>IF(A1821="","",VLOOKUP(A1821,Tabulka3[[Číslo smlouvy   u pravidelné činnosti]:[Příjmení]],3,0))</f>
        <v/>
      </c>
      <c r="C1821" s="15" t="str">
        <f>IF(A1821="","",VLOOKUP(A1821,Tabulka3[[Číslo smlouvy   u pravidelné činnosti]:[Příjmení]],4,0))</f>
        <v/>
      </c>
      <c r="F1821" s="94"/>
      <c r="H1821" s="113"/>
      <c r="I1821" s="113"/>
      <c r="K1821" s="15"/>
      <c r="L1821" s="15"/>
      <c r="M1821" s="15">
        <f t="shared" si="84"/>
        <v>1</v>
      </c>
      <c r="N1821" s="15" t="str">
        <f t="shared" si="85"/>
        <v>-</v>
      </c>
      <c r="O1821" s="150">
        <f t="shared" si="86"/>
        <v>0</v>
      </c>
      <c r="P1821" s="15" t="str">
        <f>IF(COUNTIF('Personálie dobrovolníků '!U:X,N1821)&gt;0,"ANO","")</f>
        <v/>
      </c>
      <c r="Q1821" s="15"/>
    </row>
    <row r="1822" spans="2:17" s="25" customFormat="1" x14ac:dyDescent="0.3">
      <c r="B1822" s="15" t="str">
        <f>IF(A1822="","",VLOOKUP(A1822,Tabulka3[[Číslo smlouvy   u pravidelné činnosti]:[Příjmení]],3,0))</f>
        <v/>
      </c>
      <c r="C1822" s="15" t="str">
        <f>IF(A1822="","",VLOOKUP(A1822,Tabulka3[[Číslo smlouvy   u pravidelné činnosti]:[Příjmení]],4,0))</f>
        <v/>
      </c>
      <c r="F1822" s="94"/>
      <c r="H1822" s="113"/>
      <c r="I1822" s="113"/>
      <c r="K1822" s="15"/>
      <c r="L1822" s="15"/>
      <c r="M1822" s="15">
        <f t="shared" si="84"/>
        <v>1</v>
      </c>
      <c r="N1822" s="15" t="str">
        <f t="shared" si="85"/>
        <v>-</v>
      </c>
      <c r="O1822" s="150">
        <f t="shared" si="86"/>
        <v>0</v>
      </c>
      <c r="P1822" s="15" t="str">
        <f>IF(COUNTIF('Personálie dobrovolníků '!U:X,N1822)&gt;0,"ANO","")</f>
        <v/>
      </c>
      <c r="Q1822" s="15"/>
    </row>
    <row r="1823" spans="2:17" s="25" customFormat="1" x14ac:dyDescent="0.3">
      <c r="B1823" s="15" t="str">
        <f>IF(A1823="","",VLOOKUP(A1823,Tabulka3[[Číslo smlouvy   u pravidelné činnosti]:[Příjmení]],3,0))</f>
        <v/>
      </c>
      <c r="C1823" s="15" t="str">
        <f>IF(A1823="","",VLOOKUP(A1823,Tabulka3[[Číslo smlouvy   u pravidelné činnosti]:[Příjmení]],4,0))</f>
        <v/>
      </c>
      <c r="F1823" s="94"/>
      <c r="H1823" s="113"/>
      <c r="I1823" s="113"/>
      <c r="K1823" s="15"/>
      <c r="L1823" s="15"/>
      <c r="M1823" s="15">
        <f t="shared" si="84"/>
        <v>1</v>
      </c>
      <c r="N1823" s="15" t="str">
        <f t="shared" si="85"/>
        <v>-</v>
      </c>
      <c r="O1823" s="150">
        <f t="shared" si="86"/>
        <v>0</v>
      </c>
      <c r="P1823" s="15" t="str">
        <f>IF(COUNTIF('Personálie dobrovolníků '!U:X,N1823)&gt;0,"ANO","")</f>
        <v/>
      </c>
      <c r="Q1823" s="15"/>
    </row>
    <row r="1824" spans="2:17" s="25" customFormat="1" x14ac:dyDescent="0.3">
      <c r="B1824" s="15" t="str">
        <f>IF(A1824="","",VLOOKUP(A1824,Tabulka3[[Číslo smlouvy   u pravidelné činnosti]:[Příjmení]],3,0))</f>
        <v/>
      </c>
      <c r="C1824" s="15" t="str">
        <f>IF(A1824="","",VLOOKUP(A1824,Tabulka3[[Číslo smlouvy   u pravidelné činnosti]:[Příjmení]],4,0))</f>
        <v/>
      </c>
      <c r="F1824" s="94"/>
      <c r="H1824" s="113"/>
      <c r="I1824" s="113"/>
      <c r="K1824" s="15"/>
      <c r="L1824" s="15"/>
      <c r="M1824" s="15">
        <f t="shared" si="84"/>
        <v>1</v>
      </c>
      <c r="N1824" s="15" t="str">
        <f t="shared" si="85"/>
        <v>-</v>
      </c>
      <c r="O1824" s="150">
        <f t="shared" si="86"/>
        <v>0</v>
      </c>
      <c r="P1824" s="15" t="str">
        <f>IF(COUNTIF('Personálie dobrovolníků '!U:X,N1824)&gt;0,"ANO","")</f>
        <v/>
      </c>
      <c r="Q1824" s="15"/>
    </row>
    <row r="1825" spans="2:17" s="25" customFormat="1" x14ac:dyDescent="0.3">
      <c r="B1825" s="15" t="str">
        <f>IF(A1825="","",VLOOKUP(A1825,Tabulka3[[Číslo smlouvy   u pravidelné činnosti]:[Příjmení]],3,0))</f>
        <v/>
      </c>
      <c r="C1825" s="15" t="str">
        <f>IF(A1825="","",VLOOKUP(A1825,Tabulka3[[Číslo smlouvy   u pravidelné činnosti]:[Příjmení]],4,0))</f>
        <v/>
      </c>
      <c r="F1825" s="94"/>
      <c r="H1825" s="113"/>
      <c r="I1825" s="113"/>
      <c r="K1825" s="15"/>
      <c r="L1825" s="15"/>
      <c r="M1825" s="15">
        <f t="shared" si="84"/>
        <v>1</v>
      </c>
      <c r="N1825" s="15" t="str">
        <f t="shared" si="85"/>
        <v>-</v>
      </c>
      <c r="O1825" s="150">
        <f t="shared" si="86"/>
        <v>0</v>
      </c>
      <c r="P1825" s="15" t="str">
        <f>IF(COUNTIF('Personálie dobrovolníků '!U:X,N1825)&gt;0,"ANO","")</f>
        <v/>
      </c>
      <c r="Q1825" s="15"/>
    </row>
    <row r="1826" spans="2:17" s="25" customFormat="1" x14ac:dyDescent="0.3">
      <c r="B1826" s="15" t="str">
        <f>IF(A1826="","",VLOOKUP(A1826,Tabulka3[[Číslo smlouvy   u pravidelné činnosti]:[Příjmení]],3,0))</f>
        <v/>
      </c>
      <c r="C1826" s="15" t="str">
        <f>IF(A1826="","",VLOOKUP(A1826,Tabulka3[[Číslo smlouvy   u pravidelné činnosti]:[Příjmení]],4,0))</f>
        <v/>
      </c>
      <c r="F1826" s="94"/>
      <c r="H1826" s="113"/>
      <c r="I1826" s="113"/>
      <c r="K1826" s="15"/>
      <c r="L1826" s="15"/>
      <c r="M1826" s="15">
        <f t="shared" si="84"/>
        <v>1</v>
      </c>
      <c r="N1826" s="15" t="str">
        <f t="shared" si="85"/>
        <v>-</v>
      </c>
      <c r="O1826" s="150">
        <f t="shared" si="86"/>
        <v>0</v>
      </c>
      <c r="P1826" s="15" t="str">
        <f>IF(COUNTIF('Personálie dobrovolníků '!U:X,N1826)&gt;0,"ANO","")</f>
        <v/>
      </c>
      <c r="Q1826" s="15"/>
    </row>
    <row r="1827" spans="2:17" s="25" customFormat="1" x14ac:dyDescent="0.3">
      <c r="B1827" s="15" t="str">
        <f>IF(A1827="","",VLOOKUP(A1827,Tabulka3[[Číslo smlouvy   u pravidelné činnosti]:[Příjmení]],3,0))</f>
        <v/>
      </c>
      <c r="C1827" s="15" t="str">
        <f>IF(A1827="","",VLOOKUP(A1827,Tabulka3[[Číslo smlouvy   u pravidelné činnosti]:[Příjmení]],4,0))</f>
        <v/>
      </c>
      <c r="F1827" s="94"/>
      <c r="H1827" s="113"/>
      <c r="I1827" s="113"/>
      <c r="K1827" s="15"/>
      <c r="L1827" s="15"/>
      <c r="M1827" s="15">
        <f t="shared" si="84"/>
        <v>1</v>
      </c>
      <c r="N1827" s="15" t="str">
        <f t="shared" si="85"/>
        <v>-</v>
      </c>
      <c r="O1827" s="150">
        <f t="shared" si="86"/>
        <v>0</v>
      </c>
      <c r="P1827" s="15" t="str">
        <f>IF(COUNTIF('Personálie dobrovolníků '!U:X,N1827)&gt;0,"ANO","")</f>
        <v/>
      </c>
      <c r="Q1827" s="15"/>
    </row>
    <row r="1828" spans="2:17" s="25" customFormat="1" x14ac:dyDescent="0.3">
      <c r="B1828" s="15" t="str">
        <f>IF(A1828="","",VLOOKUP(A1828,Tabulka3[[Číslo smlouvy   u pravidelné činnosti]:[Příjmení]],3,0))</f>
        <v/>
      </c>
      <c r="C1828" s="15" t="str">
        <f>IF(A1828="","",VLOOKUP(A1828,Tabulka3[[Číslo smlouvy   u pravidelné činnosti]:[Příjmení]],4,0))</f>
        <v/>
      </c>
      <c r="F1828" s="94"/>
      <c r="H1828" s="113"/>
      <c r="I1828" s="113"/>
      <c r="K1828" s="15"/>
      <c r="L1828" s="15"/>
      <c r="M1828" s="15">
        <f t="shared" si="84"/>
        <v>1</v>
      </c>
      <c r="N1828" s="15" t="str">
        <f t="shared" si="85"/>
        <v>-</v>
      </c>
      <c r="O1828" s="150">
        <f t="shared" si="86"/>
        <v>0</v>
      </c>
      <c r="P1828" s="15" t="str">
        <f>IF(COUNTIF('Personálie dobrovolníků '!U:X,N1828)&gt;0,"ANO","")</f>
        <v/>
      </c>
      <c r="Q1828" s="15"/>
    </row>
    <row r="1829" spans="2:17" s="25" customFormat="1" x14ac:dyDescent="0.3">
      <c r="B1829" s="15" t="str">
        <f>IF(A1829="","",VLOOKUP(A1829,Tabulka3[[Číslo smlouvy   u pravidelné činnosti]:[Příjmení]],3,0))</f>
        <v/>
      </c>
      <c r="C1829" s="15" t="str">
        <f>IF(A1829="","",VLOOKUP(A1829,Tabulka3[[Číslo smlouvy   u pravidelné činnosti]:[Příjmení]],4,0))</f>
        <v/>
      </c>
      <c r="F1829" s="94"/>
      <c r="H1829" s="113"/>
      <c r="I1829" s="113"/>
      <c r="K1829" s="15"/>
      <c r="L1829" s="15"/>
      <c r="M1829" s="15">
        <f t="shared" si="84"/>
        <v>1</v>
      </c>
      <c r="N1829" s="15" t="str">
        <f t="shared" si="85"/>
        <v>-</v>
      </c>
      <c r="O1829" s="150">
        <f t="shared" si="86"/>
        <v>0</v>
      </c>
      <c r="P1829" s="15" t="str">
        <f>IF(COUNTIF('Personálie dobrovolníků '!U:X,N1829)&gt;0,"ANO","")</f>
        <v/>
      </c>
      <c r="Q1829" s="15"/>
    </row>
    <row r="1830" spans="2:17" s="25" customFormat="1" x14ac:dyDescent="0.3">
      <c r="B1830" s="15" t="str">
        <f>IF(A1830="","",VLOOKUP(A1830,Tabulka3[[Číslo smlouvy   u pravidelné činnosti]:[Příjmení]],3,0))</f>
        <v/>
      </c>
      <c r="C1830" s="15" t="str">
        <f>IF(A1830="","",VLOOKUP(A1830,Tabulka3[[Číslo smlouvy   u pravidelné činnosti]:[Příjmení]],4,0))</f>
        <v/>
      </c>
      <c r="F1830" s="94"/>
      <c r="H1830" s="113"/>
      <c r="I1830" s="113"/>
      <c r="K1830" s="15"/>
      <c r="L1830" s="15"/>
      <c r="M1830" s="15">
        <f t="shared" si="84"/>
        <v>1</v>
      </c>
      <c r="N1830" s="15" t="str">
        <f t="shared" si="85"/>
        <v>-</v>
      </c>
      <c r="O1830" s="150">
        <f t="shared" si="86"/>
        <v>0</v>
      </c>
      <c r="P1830" s="15" t="str">
        <f>IF(COUNTIF('Personálie dobrovolníků '!U:X,N1830)&gt;0,"ANO","")</f>
        <v/>
      </c>
      <c r="Q1830" s="15"/>
    </row>
    <row r="1831" spans="2:17" s="25" customFormat="1" x14ac:dyDescent="0.3">
      <c r="B1831" s="15" t="str">
        <f>IF(A1831="","",VLOOKUP(A1831,Tabulka3[[Číslo smlouvy   u pravidelné činnosti]:[Příjmení]],3,0))</f>
        <v/>
      </c>
      <c r="C1831" s="15" t="str">
        <f>IF(A1831="","",VLOOKUP(A1831,Tabulka3[[Číslo smlouvy   u pravidelné činnosti]:[Příjmení]],4,0))</f>
        <v/>
      </c>
      <c r="F1831" s="94"/>
      <c r="H1831" s="113"/>
      <c r="I1831" s="113"/>
      <c r="K1831" s="15"/>
      <c r="L1831" s="15"/>
      <c r="M1831" s="15">
        <f t="shared" si="84"/>
        <v>1</v>
      </c>
      <c r="N1831" s="15" t="str">
        <f t="shared" si="85"/>
        <v>-</v>
      </c>
      <c r="O1831" s="150">
        <f t="shared" si="86"/>
        <v>0</v>
      </c>
      <c r="P1831" s="15" t="str">
        <f>IF(COUNTIF('Personálie dobrovolníků '!U:X,N1831)&gt;0,"ANO","")</f>
        <v/>
      </c>
      <c r="Q1831" s="15"/>
    </row>
    <row r="1832" spans="2:17" s="25" customFormat="1" x14ac:dyDescent="0.3">
      <c r="B1832" s="15" t="str">
        <f>IF(A1832="","",VLOOKUP(A1832,Tabulka3[[Číslo smlouvy   u pravidelné činnosti]:[Příjmení]],3,0))</f>
        <v/>
      </c>
      <c r="C1832" s="15" t="str">
        <f>IF(A1832="","",VLOOKUP(A1832,Tabulka3[[Číslo smlouvy   u pravidelné činnosti]:[Příjmení]],4,0))</f>
        <v/>
      </c>
      <c r="F1832" s="94"/>
      <c r="H1832" s="113"/>
      <c r="I1832" s="113"/>
      <c r="K1832" s="15"/>
      <c r="L1832" s="15"/>
      <c r="M1832" s="15">
        <f t="shared" si="84"/>
        <v>1</v>
      </c>
      <c r="N1832" s="15" t="str">
        <f t="shared" si="85"/>
        <v>-</v>
      </c>
      <c r="O1832" s="150">
        <f t="shared" si="86"/>
        <v>0</v>
      </c>
      <c r="P1832" s="15" t="str">
        <f>IF(COUNTIF('Personálie dobrovolníků '!U:X,N1832)&gt;0,"ANO","")</f>
        <v/>
      </c>
      <c r="Q1832" s="15"/>
    </row>
    <row r="1833" spans="2:17" s="25" customFormat="1" x14ac:dyDescent="0.3">
      <c r="B1833" s="15" t="str">
        <f>IF(A1833="","",VLOOKUP(A1833,Tabulka3[[Číslo smlouvy   u pravidelné činnosti]:[Příjmení]],3,0))</f>
        <v/>
      </c>
      <c r="C1833" s="15" t="str">
        <f>IF(A1833="","",VLOOKUP(A1833,Tabulka3[[Číslo smlouvy   u pravidelné činnosti]:[Příjmení]],4,0))</f>
        <v/>
      </c>
      <c r="F1833" s="94"/>
      <c r="H1833" s="113"/>
      <c r="I1833" s="113"/>
      <c r="K1833" s="15"/>
      <c r="L1833" s="15"/>
      <c r="M1833" s="15">
        <f t="shared" si="84"/>
        <v>1</v>
      </c>
      <c r="N1833" s="15" t="str">
        <f t="shared" si="85"/>
        <v>-</v>
      </c>
      <c r="O1833" s="150">
        <f t="shared" si="86"/>
        <v>0</v>
      </c>
      <c r="P1833" s="15" t="str">
        <f>IF(COUNTIF('Personálie dobrovolníků '!U:X,N1833)&gt;0,"ANO","")</f>
        <v/>
      </c>
      <c r="Q1833" s="15"/>
    </row>
    <row r="1834" spans="2:17" s="25" customFormat="1" x14ac:dyDescent="0.3">
      <c r="B1834" s="15" t="str">
        <f>IF(A1834="","",VLOOKUP(A1834,Tabulka3[[Číslo smlouvy   u pravidelné činnosti]:[Příjmení]],3,0))</f>
        <v/>
      </c>
      <c r="C1834" s="15" t="str">
        <f>IF(A1834="","",VLOOKUP(A1834,Tabulka3[[Číslo smlouvy   u pravidelné činnosti]:[Příjmení]],4,0))</f>
        <v/>
      </c>
      <c r="F1834" s="94"/>
      <c r="H1834" s="113"/>
      <c r="I1834" s="113"/>
      <c r="K1834" s="15"/>
      <c r="L1834" s="15"/>
      <c r="M1834" s="15">
        <f t="shared" si="84"/>
        <v>1</v>
      </c>
      <c r="N1834" s="15" t="str">
        <f t="shared" si="85"/>
        <v>-</v>
      </c>
      <c r="O1834" s="150">
        <f t="shared" si="86"/>
        <v>0</v>
      </c>
      <c r="P1834" s="15" t="str">
        <f>IF(COUNTIF('Personálie dobrovolníků '!U:X,N1834)&gt;0,"ANO","")</f>
        <v/>
      </c>
      <c r="Q1834" s="15"/>
    </row>
    <row r="1835" spans="2:17" s="25" customFormat="1" x14ac:dyDescent="0.3">
      <c r="B1835" s="15" t="str">
        <f>IF(A1835="","",VLOOKUP(A1835,Tabulka3[[Číslo smlouvy   u pravidelné činnosti]:[Příjmení]],3,0))</f>
        <v/>
      </c>
      <c r="C1835" s="15" t="str">
        <f>IF(A1835="","",VLOOKUP(A1835,Tabulka3[[Číslo smlouvy   u pravidelné činnosti]:[Příjmení]],4,0))</f>
        <v/>
      </c>
      <c r="F1835" s="94"/>
      <c r="H1835" s="113"/>
      <c r="I1835" s="113"/>
      <c r="K1835" s="15"/>
      <c r="L1835" s="15"/>
      <c r="M1835" s="15">
        <f t="shared" si="84"/>
        <v>1</v>
      </c>
      <c r="N1835" s="15" t="str">
        <f t="shared" si="85"/>
        <v>-</v>
      </c>
      <c r="O1835" s="150">
        <f t="shared" si="86"/>
        <v>0</v>
      </c>
      <c r="P1835" s="15" t="str">
        <f>IF(COUNTIF('Personálie dobrovolníků '!U:X,N1835)&gt;0,"ANO","")</f>
        <v/>
      </c>
      <c r="Q1835" s="15"/>
    </row>
    <row r="1836" spans="2:17" s="25" customFormat="1" x14ac:dyDescent="0.3">
      <c r="B1836" s="15" t="str">
        <f>IF(A1836="","",VLOOKUP(A1836,Tabulka3[[Číslo smlouvy   u pravidelné činnosti]:[Příjmení]],3,0))</f>
        <v/>
      </c>
      <c r="C1836" s="15" t="str">
        <f>IF(A1836="","",VLOOKUP(A1836,Tabulka3[[Číslo smlouvy   u pravidelné činnosti]:[Příjmení]],4,0))</f>
        <v/>
      </c>
      <c r="F1836" s="94"/>
      <c r="H1836" s="113"/>
      <c r="I1836" s="113"/>
      <c r="K1836" s="15"/>
      <c r="L1836" s="15"/>
      <c r="M1836" s="15">
        <f t="shared" si="84"/>
        <v>1</v>
      </c>
      <c r="N1836" s="15" t="str">
        <f t="shared" si="85"/>
        <v>-</v>
      </c>
      <c r="O1836" s="150">
        <f t="shared" si="86"/>
        <v>0</v>
      </c>
      <c r="P1836" s="15" t="str">
        <f>IF(COUNTIF('Personálie dobrovolníků '!U:X,N1836)&gt;0,"ANO","")</f>
        <v/>
      </c>
      <c r="Q1836" s="15"/>
    </row>
    <row r="1837" spans="2:17" s="25" customFormat="1" x14ac:dyDescent="0.3">
      <c r="B1837" s="15" t="str">
        <f>IF(A1837="","",VLOOKUP(A1837,Tabulka3[[Číslo smlouvy   u pravidelné činnosti]:[Příjmení]],3,0))</f>
        <v/>
      </c>
      <c r="C1837" s="15" t="str">
        <f>IF(A1837="","",VLOOKUP(A1837,Tabulka3[[Číslo smlouvy   u pravidelné činnosti]:[Příjmení]],4,0))</f>
        <v/>
      </c>
      <c r="F1837" s="94"/>
      <c r="H1837" s="113"/>
      <c r="I1837" s="113"/>
      <c r="K1837" s="15"/>
      <c r="L1837" s="15"/>
      <c r="M1837" s="15">
        <f t="shared" si="84"/>
        <v>1</v>
      </c>
      <c r="N1837" s="15" t="str">
        <f t="shared" si="85"/>
        <v>-</v>
      </c>
      <c r="O1837" s="150">
        <f t="shared" si="86"/>
        <v>0</v>
      </c>
      <c r="P1837" s="15" t="str">
        <f>IF(COUNTIF('Personálie dobrovolníků '!U:X,N1837)&gt;0,"ANO","")</f>
        <v/>
      </c>
      <c r="Q1837" s="15"/>
    </row>
    <row r="1838" spans="2:17" s="25" customFormat="1" x14ac:dyDescent="0.3">
      <c r="B1838" s="15" t="str">
        <f>IF(A1838="","",VLOOKUP(A1838,Tabulka3[[Číslo smlouvy   u pravidelné činnosti]:[Příjmení]],3,0))</f>
        <v/>
      </c>
      <c r="C1838" s="15" t="str">
        <f>IF(A1838="","",VLOOKUP(A1838,Tabulka3[[Číslo smlouvy   u pravidelné činnosti]:[Příjmení]],4,0))</f>
        <v/>
      </c>
      <c r="F1838" s="94"/>
      <c r="H1838" s="113"/>
      <c r="I1838" s="113"/>
      <c r="K1838" s="15"/>
      <c r="L1838" s="15"/>
      <c r="M1838" s="15">
        <f t="shared" si="84"/>
        <v>1</v>
      </c>
      <c r="N1838" s="15" t="str">
        <f t="shared" si="85"/>
        <v>-</v>
      </c>
      <c r="O1838" s="150">
        <f t="shared" si="86"/>
        <v>0</v>
      </c>
      <c r="P1838" s="15" t="str">
        <f>IF(COUNTIF('Personálie dobrovolníků '!U:X,N1838)&gt;0,"ANO","")</f>
        <v/>
      </c>
      <c r="Q1838" s="15"/>
    </row>
    <row r="1839" spans="2:17" s="25" customFormat="1" x14ac:dyDescent="0.3">
      <c r="B1839" s="15" t="str">
        <f>IF(A1839="","",VLOOKUP(A1839,Tabulka3[[Číslo smlouvy   u pravidelné činnosti]:[Příjmení]],3,0))</f>
        <v/>
      </c>
      <c r="C1839" s="15" t="str">
        <f>IF(A1839="","",VLOOKUP(A1839,Tabulka3[[Číslo smlouvy   u pravidelné činnosti]:[Příjmení]],4,0))</f>
        <v/>
      </c>
      <c r="F1839" s="94"/>
      <c r="H1839" s="113"/>
      <c r="I1839" s="113"/>
      <c r="K1839" s="15"/>
      <c r="L1839" s="15"/>
      <c r="M1839" s="15">
        <f t="shared" si="84"/>
        <v>1</v>
      </c>
      <c r="N1839" s="15" t="str">
        <f t="shared" si="85"/>
        <v>-</v>
      </c>
      <c r="O1839" s="150">
        <f t="shared" si="86"/>
        <v>0</v>
      </c>
      <c r="P1839" s="15" t="str">
        <f>IF(COUNTIF('Personálie dobrovolníků '!U:X,N1839)&gt;0,"ANO","")</f>
        <v/>
      </c>
      <c r="Q1839" s="15"/>
    </row>
    <row r="1840" spans="2:17" s="25" customFormat="1" x14ac:dyDescent="0.3">
      <c r="B1840" s="15" t="str">
        <f>IF(A1840="","",VLOOKUP(A1840,Tabulka3[[Číslo smlouvy   u pravidelné činnosti]:[Příjmení]],3,0))</f>
        <v/>
      </c>
      <c r="C1840" s="15" t="str">
        <f>IF(A1840="","",VLOOKUP(A1840,Tabulka3[[Číslo smlouvy   u pravidelné činnosti]:[Příjmení]],4,0))</f>
        <v/>
      </c>
      <c r="F1840" s="94"/>
      <c r="H1840" s="113"/>
      <c r="I1840" s="113"/>
      <c r="K1840" s="15"/>
      <c r="L1840" s="15"/>
      <c r="M1840" s="15">
        <f t="shared" si="84"/>
        <v>1</v>
      </c>
      <c r="N1840" s="15" t="str">
        <f t="shared" si="85"/>
        <v>-</v>
      </c>
      <c r="O1840" s="150">
        <f t="shared" si="86"/>
        <v>0</v>
      </c>
      <c r="P1840" s="15" t="str">
        <f>IF(COUNTIF('Personálie dobrovolníků '!U:X,N1840)&gt;0,"ANO","")</f>
        <v/>
      </c>
      <c r="Q1840" s="15"/>
    </row>
    <row r="1841" spans="2:17" s="25" customFormat="1" x14ac:dyDescent="0.3">
      <c r="B1841" s="15" t="str">
        <f>IF(A1841="","",VLOOKUP(A1841,Tabulka3[[Číslo smlouvy   u pravidelné činnosti]:[Příjmení]],3,0))</f>
        <v/>
      </c>
      <c r="C1841" s="15" t="str">
        <f>IF(A1841="","",VLOOKUP(A1841,Tabulka3[[Číslo smlouvy   u pravidelné činnosti]:[Příjmení]],4,0))</f>
        <v/>
      </c>
      <c r="F1841" s="94"/>
      <c r="H1841" s="113"/>
      <c r="I1841" s="113"/>
      <c r="K1841" s="15"/>
      <c r="L1841" s="15"/>
      <c r="M1841" s="15">
        <f t="shared" si="84"/>
        <v>1</v>
      </c>
      <c r="N1841" s="15" t="str">
        <f t="shared" si="85"/>
        <v>-</v>
      </c>
      <c r="O1841" s="150">
        <f t="shared" si="86"/>
        <v>0</v>
      </c>
      <c r="P1841" s="15" t="str">
        <f>IF(COUNTIF('Personálie dobrovolníků '!U:X,N1841)&gt;0,"ANO","")</f>
        <v/>
      </c>
      <c r="Q1841" s="15"/>
    </row>
    <row r="1842" spans="2:17" s="25" customFormat="1" x14ac:dyDescent="0.3">
      <c r="B1842" s="15" t="str">
        <f>IF(A1842="","",VLOOKUP(A1842,Tabulka3[[Číslo smlouvy   u pravidelné činnosti]:[Příjmení]],3,0))</f>
        <v/>
      </c>
      <c r="C1842" s="15" t="str">
        <f>IF(A1842="","",VLOOKUP(A1842,Tabulka3[[Číslo smlouvy   u pravidelné činnosti]:[Příjmení]],4,0))</f>
        <v/>
      </c>
      <c r="F1842" s="94"/>
      <c r="H1842" s="113"/>
      <c r="I1842" s="113"/>
      <c r="K1842" s="15"/>
      <c r="L1842" s="15"/>
      <c r="M1842" s="15">
        <f t="shared" si="84"/>
        <v>1</v>
      </c>
      <c r="N1842" s="15" t="str">
        <f t="shared" si="85"/>
        <v>-</v>
      </c>
      <c r="O1842" s="150">
        <f t="shared" si="86"/>
        <v>0</v>
      </c>
      <c r="P1842" s="15" t="str">
        <f>IF(COUNTIF('Personálie dobrovolníků '!U:X,N1842)&gt;0,"ANO","")</f>
        <v/>
      </c>
      <c r="Q1842" s="15"/>
    </row>
    <row r="1843" spans="2:17" s="25" customFormat="1" x14ac:dyDescent="0.3">
      <c r="B1843" s="15" t="str">
        <f>IF(A1843="","",VLOOKUP(A1843,Tabulka3[[Číslo smlouvy   u pravidelné činnosti]:[Příjmení]],3,0))</f>
        <v/>
      </c>
      <c r="C1843" s="15" t="str">
        <f>IF(A1843="","",VLOOKUP(A1843,Tabulka3[[Číslo smlouvy   u pravidelné činnosti]:[Příjmení]],4,0))</f>
        <v/>
      </c>
      <c r="F1843" s="94"/>
      <c r="H1843" s="113"/>
      <c r="I1843" s="113"/>
      <c r="K1843" s="15"/>
      <c r="L1843" s="15"/>
      <c r="M1843" s="15">
        <f t="shared" si="84"/>
        <v>1</v>
      </c>
      <c r="N1843" s="15" t="str">
        <f t="shared" si="85"/>
        <v>-</v>
      </c>
      <c r="O1843" s="150">
        <f t="shared" si="86"/>
        <v>0</v>
      </c>
      <c r="P1843" s="15" t="str">
        <f>IF(COUNTIF('Personálie dobrovolníků '!U:X,N1843)&gt;0,"ANO","")</f>
        <v/>
      </c>
      <c r="Q1843" s="15"/>
    </row>
    <row r="1844" spans="2:17" s="25" customFormat="1" x14ac:dyDescent="0.3">
      <c r="B1844" s="15" t="str">
        <f>IF(A1844="","",VLOOKUP(A1844,Tabulka3[[Číslo smlouvy   u pravidelné činnosti]:[Příjmení]],3,0))</f>
        <v/>
      </c>
      <c r="C1844" s="15" t="str">
        <f>IF(A1844="","",VLOOKUP(A1844,Tabulka3[[Číslo smlouvy   u pravidelné činnosti]:[Příjmení]],4,0))</f>
        <v/>
      </c>
      <c r="F1844" s="94"/>
      <c r="H1844" s="113"/>
      <c r="I1844" s="113"/>
      <c r="K1844" s="15"/>
      <c r="L1844" s="15"/>
      <c r="M1844" s="15">
        <f t="shared" si="84"/>
        <v>1</v>
      </c>
      <c r="N1844" s="15" t="str">
        <f t="shared" si="85"/>
        <v>-</v>
      </c>
      <c r="O1844" s="150">
        <f t="shared" si="86"/>
        <v>0</v>
      </c>
      <c r="P1844" s="15" t="str">
        <f>IF(COUNTIF('Personálie dobrovolníků '!U:X,N1844)&gt;0,"ANO","")</f>
        <v/>
      </c>
      <c r="Q1844" s="15"/>
    </row>
    <row r="1845" spans="2:17" s="25" customFormat="1" x14ac:dyDescent="0.3">
      <c r="B1845" s="15" t="str">
        <f>IF(A1845="","",VLOOKUP(A1845,Tabulka3[[Číslo smlouvy   u pravidelné činnosti]:[Příjmení]],3,0))</f>
        <v/>
      </c>
      <c r="C1845" s="15" t="str">
        <f>IF(A1845="","",VLOOKUP(A1845,Tabulka3[[Číslo smlouvy   u pravidelné činnosti]:[Příjmení]],4,0))</f>
        <v/>
      </c>
      <c r="F1845" s="94"/>
      <c r="H1845" s="113"/>
      <c r="I1845" s="113"/>
      <c r="K1845" s="15"/>
      <c r="L1845" s="15"/>
      <c r="M1845" s="15">
        <f t="shared" si="84"/>
        <v>1</v>
      </c>
      <c r="N1845" s="15" t="str">
        <f t="shared" si="85"/>
        <v>-</v>
      </c>
      <c r="O1845" s="150">
        <f t="shared" si="86"/>
        <v>0</v>
      </c>
      <c r="P1845" s="15" t="str">
        <f>IF(COUNTIF('Personálie dobrovolníků '!U:X,N1845)&gt;0,"ANO","")</f>
        <v/>
      </c>
      <c r="Q1845" s="15"/>
    </row>
    <row r="1846" spans="2:17" s="25" customFormat="1" x14ac:dyDescent="0.3">
      <c r="B1846" s="15" t="str">
        <f>IF(A1846="","",VLOOKUP(A1846,Tabulka3[[Číslo smlouvy   u pravidelné činnosti]:[Příjmení]],3,0))</f>
        <v/>
      </c>
      <c r="C1846" s="15" t="str">
        <f>IF(A1846="","",VLOOKUP(A1846,Tabulka3[[Číslo smlouvy   u pravidelné činnosti]:[Příjmení]],4,0))</f>
        <v/>
      </c>
      <c r="F1846" s="94"/>
      <c r="H1846" s="113"/>
      <c r="I1846" s="113"/>
      <c r="K1846" s="15"/>
      <c r="L1846" s="15"/>
      <c r="M1846" s="15">
        <f t="shared" si="84"/>
        <v>1</v>
      </c>
      <c r="N1846" s="15" t="str">
        <f t="shared" si="85"/>
        <v>-</v>
      </c>
      <c r="O1846" s="150">
        <f t="shared" si="86"/>
        <v>0</v>
      </c>
      <c r="P1846" s="15" t="str">
        <f>IF(COUNTIF('Personálie dobrovolníků '!U:X,N1846)&gt;0,"ANO","")</f>
        <v/>
      </c>
      <c r="Q1846" s="15"/>
    </row>
    <row r="1847" spans="2:17" s="25" customFormat="1" x14ac:dyDescent="0.3">
      <c r="B1847" s="15" t="str">
        <f>IF(A1847="","",VLOOKUP(A1847,Tabulka3[[Číslo smlouvy   u pravidelné činnosti]:[Příjmení]],3,0))</f>
        <v/>
      </c>
      <c r="C1847" s="15" t="str">
        <f>IF(A1847="","",VLOOKUP(A1847,Tabulka3[[Číslo smlouvy   u pravidelné činnosti]:[Příjmení]],4,0))</f>
        <v/>
      </c>
      <c r="F1847" s="94"/>
      <c r="H1847" s="113"/>
      <c r="I1847" s="113"/>
      <c r="K1847" s="15"/>
      <c r="L1847" s="15"/>
      <c r="M1847" s="15">
        <f t="shared" si="84"/>
        <v>1</v>
      </c>
      <c r="N1847" s="15" t="str">
        <f t="shared" si="85"/>
        <v>-</v>
      </c>
      <c r="O1847" s="150">
        <f t="shared" si="86"/>
        <v>0</v>
      </c>
      <c r="P1847" s="15" t="str">
        <f>IF(COUNTIF('Personálie dobrovolníků '!U:X,N1847)&gt;0,"ANO","")</f>
        <v/>
      </c>
      <c r="Q1847" s="15"/>
    </row>
    <row r="1848" spans="2:17" s="25" customFormat="1" x14ac:dyDescent="0.3">
      <c r="B1848" s="15" t="str">
        <f>IF(A1848="","",VLOOKUP(A1848,Tabulka3[[Číslo smlouvy   u pravidelné činnosti]:[Příjmení]],3,0))</f>
        <v/>
      </c>
      <c r="C1848" s="15" t="str">
        <f>IF(A1848="","",VLOOKUP(A1848,Tabulka3[[Číslo smlouvy   u pravidelné činnosti]:[Příjmení]],4,0))</f>
        <v/>
      </c>
      <c r="F1848" s="94"/>
      <c r="H1848" s="113"/>
      <c r="I1848" s="113"/>
      <c r="K1848" s="15"/>
      <c r="L1848" s="15"/>
      <c r="M1848" s="15">
        <f t="shared" si="84"/>
        <v>1</v>
      </c>
      <c r="N1848" s="15" t="str">
        <f t="shared" si="85"/>
        <v>-</v>
      </c>
      <c r="O1848" s="150">
        <f t="shared" si="86"/>
        <v>0</v>
      </c>
      <c r="P1848" s="15" t="str">
        <f>IF(COUNTIF('Personálie dobrovolníků '!U:X,N1848)&gt;0,"ANO","")</f>
        <v/>
      </c>
      <c r="Q1848" s="15"/>
    </row>
    <row r="1849" spans="2:17" s="25" customFormat="1" x14ac:dyDescent="0.3">
      <c r="B1849" s="15" t="str">
        <f>IF(A1849="","",VLOOKUP(A1849,Tabulka3[[Číslo smlouvy   u pravidelné činnosti]:[Příjmení]],3,0))</f>
        <v/>
      </c>
      <c r="C1849" s="15" t="str">
        <f>IF(A1849="","",VLOOKUP(A1849,Tabulka3[[Číslo smlouvy   u pravidelné činnosti]:[Příjmení]],4,0))</f>
        <v/>
      </c>
      <c r="F1849" s="94"/>
      <c r="H1849" s="113"/>
      <c r="I1849" s="113"/>
      <c r="K1849" s="15"/>
      <c r="L1849" s="15"/>
      <c r="M1849" s="15">
        <f t="shared" si="84"/>
        <v>1</v>
      </c>
      <c r="N1849" s="15" t="str">
        <f t="shared" si="85"/>
        <v>-</v>
      </c>
      <c r="O1849" s="150">
        <f t="shared" si="86"/>
        <v>0</v>
      </c>
      <c r="P1849" s="15" t="str">
        <f>IF(COUNTIF('Personálie dobrovolníků '!U:X,N1849)&gt;0,"ANO","")</f>
        <v/>
      </c>
      <c r="Q1849" s="15"/>
    </row>
    <row r="1850" spans="2:17" s="25" customFormat="1" x14ac:dyDescent="0.3">
      <c r="B1850" s="15" t="str">
        <f>IF(A1850="","",VLOOKUP(A1850,Tabulka3[[Číslo smlouvy   u pravidelné činnosti]:[Příjmení]],3,0))</f>
        <v/>
      </c>
      <c r="C1850" s="15" t="str">
        <f>IF(A1850="","",VLOOKUP(A1850,Tabulka3[[Číslo smlouvy   u pravidelné činnosti]:[Příjmení]],4,0))</f>
        <v/>
      </c>
      <c r="F1850" s="94"/>
      <c r="H1850" s="113"/>
      <c r="I1850" s="113"/>
      <c r="K1850" s="15"/>
      <c r="L1850" s="15"/>
      <c r="M1850" s="15">
        <f t="shared" si="84"/>
        <v>1</v>
      </c>
      <c r="N1850" s="15" t="str">
        <f t="shared" si="85"/>
        <v>-</v>
      </c>
      <c r="O1850" s="150">
        <f t="shared" si="86"/>
        <v>0</v>
      </c>
      <c r="P1850" s="15" t="str">
        <f>IF(COUNTIF('Personálie dobrovolníků '!U:X,N1850)&gt;0,"ANO","")</f>
        <v/>
      </c>
      <c r="Q1850" s="15"/>
    </row>
    <row r="1851" spans="2:17" s="25" customFormat="1" x14ac:dyDescent="0.3">
      <c r="B1851" s="15" t="str">
        <f>IF(A1851="","",VLOOKUP(A1851,Tabulka3[[Číslo smlouvy   u pravidelné činnosti]:[Příjmení]],3,0))</f>
        <v/>
      </c>
      <c r="C1851" s="15" t="str">
        <f>IF(A1851="","",VLOOKUP(A1851,Tabulka3[[Číslo smlouvy   u pravidelné činnosti]:[Příjmení]],4,0))</f>
        <v/>
      </c>
      <c r="F1851" s="94"/>
      <c r="H1851" s="113"/>
      <c r="I1851" s="113"/>
      <c r="K1851" s="15"/>
      <c r="L1851" s="15"/>
      <c r="M1851" s="15">
        <f t="shared" si="84"/>
        <v>1</v>
      </c>
      <c r="N1851" s="15" t="str">
        <f t="shared" si="85"/>
        <v>-</v>
      </c>
      <c r="O1851" s="150">
        <f t="shared" si="86"/>
        <v>0</v>
      </c>
      <c r="P1851" s="15" t="str">
        <f>IF(COUNTIF('Personálie dobrovolníků '!U:X,N1851)&gt;0,"ANO","")</f>
        <v/>
      </c>
      <c r="Q1851" s="15"/>
    </row>
    <row r="1852" spans="2:17" s="25" customFormat="1" x14ac:dyDescent="0.3">
      <c r="B1852" s="15" t="str">
        <f>IF(A1852="","",VLOOKUP(A1852,Tabulka3[[Číslo smlouvy   u pravidelné činnosti]:[Příjmení]],3,0))</f>
        <v/>
      </c>
      <c r="C1852" s="15" t="str">
        <f>IF(A1852="","",VLOOKUP(A1852,Tabulka3[[Číslo smlouvy   u pravidelné činnosti]:[Příjmení]],4,0))</f>
        <v/>
      </c>
      <c r="F1852" s="94"/>
      <c r="H1852" s="113"/>
      <c r="I1852" s="113"/>
      <c r="K1852" s="15"/>
      <c r="L1852" s="15"/>
      <c r="M1852" s="15">
        <f t="shared" si="84"/>
        <v>1</v>
      </c>
      <c r="N1852" s="15" t="str">
        <f t="shared" si="85"/>
        <v>-</v>
      </c>
      <c r="O1852" s="150">
        <f t="shared" si="86"/>
        <v>0</v>
      </c>
      <c r="P1852" s="15" t="str">
        <f>IF(COUNTIF('Personálie dobrovolníků '!U:X,N1852)&gt;0,"ANO","")</f>
        <v/>
      </c>
      <c r="Q1852" s="15"/>
    </row>
    <row r="1853" spans="2:17" s="25" customFormat="1" x14ac:dyDescent="0.3">
      <c r="B1853" s="15" t="str">
        <f>IF(A1853="","",VLOOKUP(A1853,Tabulka3[[Číslo smlouvy   u pravidelné činnosti]:[Příjmení]],3,0))</f>
        <v/>
      </c>
      <c r="C1853" s="15" t="str">
        <f>IF(A1853="","",VLOOKUP(A1853,Tabulka3[[Číslo smlouvy   u pravidelné činnosti]:[Příjmení]],4,0))</f>
        <v/>
      </c>
      <c r="F1853" s="94"/>
      <c r="H1853" s="113"/>
      <c r="I1853" s="113"/>
      <c r="K1853" s="15"/>
      <c r="L1853" s="15"/>
      <c r="M1853" s="15">
        <f t="shared" si="84"/>
        <v>1</v>
      </c>
      <c r="N1853" s="15" t="str">
        <f t="shared" si="85"/>
        <v>-</v>
      </c>
      <c r="O1853" s="150">
        <f t="shared" si="86"/>
        <v>0</v>
      </c>
      <c r="P1853" s="15" t="str">
        <f>IF(COUNTIF('Personálie dobrovolníků '!U:X,N1853)&gt;0,"ANO","")</f>
        <v/>
      </c>
      <c r="Q1853" s="15"/>
    </row>
    <row r="1854" spans="2:17" s="25" customFormat="1" x14ac:dyDescent="0.3">
      <c r="B1854" s="15" t="str">
        <f>IF(A1854="","",VLOOKUP(A1854,Tabulka3[[Číslo smlouvy   u pravidelné činnosti]:[Příjmení]],3,0))</f>
        <v/>
      </c>
      <c r="C1854" s="15" t="str">
        <f>IF(A1854="","",VLOOKUP(A1854,Tabulka3[[Číslo smlouvy   u pravidelné činnosti]:[Příjmení]],4,0))</f>
        <v/>
      </c>
      <c r="F1854" s="94"/>
      <c r="H1854" s="113"/>
      <c r="I1854" s="113"/>
      <c r="K1854" s="15"/>
      <c r="L1854" s="15"/>
      <c r="M1854" s="15">
        <f t="shared" si="84"/>
        <v>1</v>
      </c>
      <c r="N1854" s="15" t="str">
        <f t="shared" si="85"/>
        <v>-</v>
      </c>
      <c r="O1854" s="150">
        <f t="shared" si="86"/>
        <v>0</v>
      </c>
      <c r="P1854" s="15" t="str">
        <f>IF(COUNTIF('Personálie dobrovolníků '!U:X,N1854)&gt;0,"ANO","")</f>
        <v/>
      </c>
      <c r="Q1854" s="15"/>
    </row>
    <row r="1855" spans="2:17" s="25" customFormat="1" x14ac:dyDescent="0.3">
      <c r="B1855" s="15" t="str">
        <f>IF(A1855="","",VLOOKUP(A1855,Tabulka3[[Číslo smlouvy   u pravidelné činnosti]:[Příjmení]],3,0))</f>
        <v/>
      </c>
      <c r="C1855" s="15" t="str">
        <f>IF(A1855="","",VLOOKUP(A1855,Tabulka3[[Číslo smlouvy   u pravidelné činnosti]:[Příjmení]],4,0))</f>
        <v/>
      </c>
      <c r="F1855" s="94"/>
      <c r="H1855" s="113"/>
      <c r="I1855" s="113"/>
      <c r="K1855" s="15"/>
      <c r="L1855" s="15"/>
      <c r="M1855" s="15">
        <f t="shared" si="84"/>
        <v>1</v>
      </c>
      <c r="N1855" s="15" t="str">
        <f t="shared" si="85"/>
        <v>-</v>
      </c>
      <c r="O1855" s="150">
        <f t="shared" si="86"/>
        <v>0</v>
      </c>
      <c r="P1855" s="15" t="str">
        <f>IF(COUNTIF('Personálie dobrovolníků '!U:X,N1855)&gt;0,"ANO","")</f>
        <v/>
      </c>
      <c r="Q1855" s="15"/>
    </row>
    <row r="1856" spans="2:17" s="25" customFormat="1" x14ac:dyDescent="0.3">
      <c r="B1856" s="15" t="str">
        <f>IF(A1856="","",VLOOKUP(A1856,Tabulka3[[Číslo smlouvy   u pravidelné činnosti]:[Příjmení]],3,0))</f>
        <v/>
      </c>
      <c r="C1856" s="15" t="str">
        <f>IF(A1856="","",VLOOKUP(A1856,Tabulka3[[Číslo smlouvy   u pravidelné činnosti]:[Příjmení]],4,0))</f>
        <v/>
      </c>
      <c r="F1856" s="94"/>
      <c r="H1856" s="113"/>
      <c r="I1856" s="113"/>
      <c r="K1856" s="15"/>
      <c r="L1856" s="15"/>
      <c r="M1856" s="15">
        <f t="shared" si="84"/>
        <v>1</v>
      </c>
      <c r="N1856" s="15" t="str">
        <f t="shared" si="85"/>
        <v>-</v>
      </c>
      <c r="O1856" s="150">
        <f t="shared" si="86"/>
        <v>0</v>
      </c>
      <c r="P1856" s="15" t="str">
        <f>IF(COUNTIF('Personálie dobrovolníků '!U:X,N1856)&gt;0,"ANO","")</f>
        <v/>
      </c>
      <c r="Q1856" s="15"/>
    </row>
    <row r="1857" spans="2:17" s="25" customFormat="1" x14ac:dyDescent="0.3">
      <c r="B1857" s="15" t="str">
        <f>IF(A1857="","",VLOOKUP(A1857,Tabulka3[[Číslo smlouvy   u pravidelné činnosti]:[Příjmení]],3,0))</f>
        <v/>
      </c>
      <c r="C1857" s="15" t="str">
        <f>IF(A1857="","",VLOOKUP(A1857,Tabulka3[[Číslo smlouvy   u pravidelné činnosti]:[Příjmení]],4,0))</f>
        <v/>
      </c>
      <c r="F1857" s="94"/>
      <c r="H1857" s="113"/>
      <c r="I1857" s="113"/>
      <c r="K1857" s="15"/>
      <c r="L1857" s="15"/>
      <c r="M1857" s="15">
        <f t="shared" si="84"/>
        <v>1</v>
      </c>
      <c r="N1857" s="15" t="str">
        <f t="shared" si="85"/>
        <v>-</v>
      </c>
      <c r="O1857" s="150">
        <f t="shared" si="86"/>
        <v>0</v>
      </c>
      <c r="P1857" s="15" t="str">
        <f>IF(COUNTIF('Personálie dobrovolníků '!U:X,N1857)&gt;0,"ANO","")</f>
        <v/>
      </c>
      <c r="Q1857" s="15"/>
    </row>
    <row r="1858" spans="2:17" s="25" customFormat="1" x14ac:dyDescent="0.3">
      <c r="B1858" s="15" t="str">
        <f>IF(A1858="","",VLOOKUP(A1858,Tabulka3[[Číslo smlouvy   u pravidelné činnosti]:[Příjmení]],3,0))</f>
        <v/>
      </c>
      <c r="C1858" s="15" t="str">
        <f>IF(A1858="","",VLOOKUP(A1858,Tabulka3[[Číslo smlouvy   u pravidelné činnosti]:[Příjmení]],4,0))</f>
        <v/>
      </c>
      <c r="F1858" s="94"/>
      <c r="H1858" s="113"/>
      <c r="I1858" s="113"/>
      <c r="K1858" s="15"/>
      <c r="L1858" s="15"/>
      <c r="M1858" s="15">
        <f t="shared" si="84"/>
        <v>1</v>
      </c>
      <c r="N1858" s="15" t="str">
        <f t="shared" si="85"/>
        <v>-</v>
      </c>
      <c r="O1858" s="150">
        <f t="shared" si="86"/>
        <v>0</v>
      </c>
      <c r="P1858" s="15" t="str">
        <f>IF(COUNTIF('Personálie dobrovolníků '!U:X,N1858)&gt;0,"ANO","")</f>
        <v/>
      </c>
      <c r="Q1858" s="15"/>
    </row>
    <row r="1859" spans="2:17" s="25" customFormat="1" x14ac:dyDescent="0.3">
      <c r="B1859" s="15" t="str">
        <f>IF(A1859="","",VLOOKUP(A1859,Tabulka3[[Číslo smlouvy   u pravidelné činnosti]:[Příjmení]],3,0))</f>
        <v/>
      </c>
      <c r="C1859" s="15" t="str">
        <f>IF(A1859="","",VLOOKUP(A1859,Tabulka3[[Číslo smlouvy   u pravidelné činnosti]:[Příjmení]],4,0))</f>
        <v/>
      </c>
      <c r="F1859" s="94"/>
      <c r="H1859" s="113"/>
      <c r="I1859" s="113"/>
      <c r="K1859" s="15"/>
      <c r="L1859" s="15"/>
      <c r="M1859" s="15">
        <f t="shared" si="84"/>
        <v>1</v>
      </c>
      <c r="N1859" s="15" t="str">
        <f t="shared" si="85"/>
        <v>-</v>
      </c>
      <c r="O1859" s="150">
        <f t="shared" si="86"/>
        <v>0</v>
      </c>
      <c r="P1859" s="15" t="str">
        <f>IF(COUNTIF('Personálie dobrovolníků '!U:X,N1859)&gt;0,"ANO","")</f>
        <v/>
      </c>
      <c r="Q1859" s="15"/>
    </row>
    <row r="1860" spans="2:17" s="25" customFormat="1" x14ac:dyDescent="0.3">
      <c r="B1860" s="15" t="str">
        <f>IF(A1860="","",VLOOKUP(A1860,Tabulka3[[Číslo smlouvy   u pravidelné činnosti]:[Příjmení]],3,0))</f>
        <v/>
      </c>
      <c r="C1860" s="15" t="str">
        <f>IF(A1860="","",VLOOKUP(A1860,Tabulka3[[Číslo smlouvy   u pravidelné činnosti]:[Příjmení]],4,0))</f>
        <v/>
      </c>
      <c r="F1860" s="94"/>
      <c r="H1860" s="113"/>
      <c r="I1860" s="113"/>
      <c r="K1860" s="15"/>
      <c r="L1860" s="15"/>
      <c r="M1860" s="15">
        <f t="shared" ref="M1860:M1923" si="87">IF(OR(
   AND($H1860=$K$12, $I1860=$L$4),
   AND($H1860=$K$12, $I1860=$L$5),
   AND($H1860=$K$12, $I1860=$L$6),
   AND($H1860=$K$12, $I1860=$L$7),
   AND($H1860=$K$11, $I1860=$L$4),
   AND($H1860=$K$11, $I1860=$L$5),
   AND($H1860=$K$11, $I1860=$L$6),
   AND($H1860=$K$11, $I1860=$L$7),
   AND($H1860=$K$5, $I1860=$L$5),
   AND($H1860=$K$6, $I1860=$L$4),
   AND($H1860=$K$6, $I1860=$L$5),
   AND($H1860=$K$6, $I1860=$L$7),
   AND($H1860=$K$4, $I1860=$L$6),
), 0, 1)</f>
        <v>1</v>
      </c>
      <c r="N1860" s="15" t="str">
        <f t="shared" ref="N1860:N1923" si="88">A1860 &amp; "-" &amp; J1860</f>
        <v>-</v>
      </c>
      <c r="O1860" s="150">
        <f t="shared" ref="O1860:O1923" si="89">IF(AND(M1860&lt;&gt;0, P1860="ANO"), 1, 0)</f>
        <v>0</v>
      </c>
      <c r="P1860" s="15" t="str">
        <f>IF(COUNTIF('Personálie dobrovolníků '!U:X,N1860)&gt;0,"ANO","")</f>
        <v/>
      </c>
      <c r="Q1860" s="15"/>
    </row>
    <row r="1861" spans="2:17" s="25" customFormat="1" x14ac:dyDescent="0.3">
      <c r="B1861" s="15" t="str">
        <f>IF(A1861="","",VLOOKUP(A1861,Tabulka3[[Číslo smlouvy   u pravidelné činnosti]:[Příjmení]],3,0))</f>
        <v/>
      </c>
      <c r="C1861" s="15" t="str">
        <f>IF(A1861="","",VLOOKUP(A1861,Tabulka3[[Číslo smlouvy   u pravidelné činnosti]:[Příjmení]],4,0))</f>
        <v/>
      </c>
      <c r="F1861" s="94"/>
      <c r="H1861" s="113"/>
      <c r="I1861" s="113"/>
      <c r="K1861" s="15"/>
      <c r="L1861" s="15"/>
      <c r="M1861" s="15">
        <f t="shared" si="87"/>
        <v>1</v>
      </c>
      <c r="N1861" s="15" t="str">
        <f t="shared" si="88"/>
        <v>-</v>
      </c>
      <c r="O1861" s="150">
        <f t="shared" si="89"/>
        <v>0</v>
      </c>
      <c r="P1861" s="15" t="str">
        <f>IF(COUNTIF('Personálie dobrovolníků '!U:X,N1861)&gt;0,"ANO","")</f>
        <v/>
      </c>
      <c r="Q1861" s="15"/>
    </row>
    <row r="1862" spans="2:17" s="25" customFormat="1" x14ac:dyDescent="0.3">
      <c r="B1862" s="15" t="str">
        <f>IF(A1862="","",VLOOKUP(A1862,Tabulka3[[Číslo smlouvy   u pravidelné činnosti]:[Příjmení]],3,0))</f>
        <v/>
      </c>
      <c r="C1862" s="15" t="str">
        <f>IF(A1862="","",VLOOKUP(A1862,Tabulka3[[Číslo smlouvy   u pravidelné činnosti]:[Příjmení]],4,0))</f>
        <v/>
      </c>
      <c r="F1862" s="94"/>
      <c r="H1862" s="113"/>
      <c r="I1862" s="113"/>
      <c r="K1862" s="15"/>
      <c r="L1862" s="15"/>
      <c r="M1862" s="15">
        <f t="shared" si="87"/>
        <v>1</v>
      </c>
      <c r="N1862" s="15" t="str">
        <f t="shared" si="88"/>
        <v>-</v>
      </c>
      <c r="O1862" s="150">
        <f t="shared" si="89"/>
        <v>0</v>
      </c>
      <c r="P1862" s="15" t="str">
        <f>IF(COUNTIF('Personálie dobrovolníků '!U:X,N1862)&gt;0,"ANO","")</f>
        <v/>
      </c>
      <c r="Q1862" s="15"/>
    </row>
    <row r="1863" spans="2:17" s="25" customFormat="1" x14ac:dyDescent="0.3">
      <c r="B1863" s="15" t="str">
        <f>IF(A1863="","",VLOOKUP(A1863,Tabulka3[[Číslo smlouvy   u pravidelné činnosti]:[Příjmení]],3,0))</f>
        <v/>
      </c>
      <c r="C1863" s="15" t="str">
        <f>IF(A1863="","",VLOOKUP(A1863,Tabulka3[[Číslo smlouvy   u pravidelné činnosti]:[Příjmení]],4,0))</f>
        <v/>
      </c>
      <c r="F1863" s="94"/>
      <c r="H1863" s="113"/>
      <c r="I1863" s="113"/>
      <c r="K1863" s="15"/>
      <c r="L1863" s="15"/>
      <c r="M1863" s="15">
        <f t="shared" si="87"/>
        <v>1</v>
      </c>
      <c r="N1863" s="15" t="str">
        <f t="shared" si="88"/>
        <v>-</v>
      </c>
      <c r="O1863" s="150">
        <f t="shared" si="89"/>
        <v>0</v>
      </c>
      <c r="P1863" s="15" t="str">
        <f>IF(COUNTIF('Personálie dobrovolníků '!U:X,N1863)&gt;0,"ANO","")</f>
        <v/>
      </c>
      <c r="Q1863" s="15"/>
    </row>
    <row r="1864" spans="2:17" s="25" customFormat="1" x14ac:dyDescent="0.3">
      <c r="B1864" s="15" t="str">
        <f>IF(A1864="","",VLOOKUP(A1864,Tabulka3[[Číslo smlouvy   u pravidelné činnosti]:[Příjmení]],3,0))</f>
        <v/>
      </c>
      <c r="C1864" s="15" t="str">
        <f>IF(A1864="","",VLOOKUP(A1864,Tabulka3[[Číslo smlouvy   u pravidelné činnosti]:[Příjmení]],4,0))</f>
        <v/>
      </c>
      <c r="F1864" s="94"/>
      <c r="H1864" s="113"/>
      <c r="I1864" s="113"/>
      <c r="K1864" s="15"/>
      <c r="L1864" s="15"/>
      <c r="M1864" s="15">
        <f t="shared" si="87"/>
        <v>1</v>
      </c>
      <c r="N1864" s="15" t="str">
        <f t="shared" si="88"/>
        <v>-</v>
      </c>
      <c r="O1864" s="150">
        <f t="shared" si="89"/>
        <v>0</v>
      </c>
      <c r="P1864" s="15" t="str">
        <f>IF(COUNTIF('Personálie dobrovolníků '!U:X,N1864)&gt;0,"ANO","")</f>
        <v/>
      </c>
      <c r="Q1864" s="15"/>
    </row>
    <row r="1865" spans="2:17" s="25" customFormat="1" x14ac:dyDescent="0.3">
      <c r="B1865" s="15" t="str">
        <f>IF(A1865="","",VLOOKUP(A1865,Tabulka3[[Číslo smlouvy   u pravidelné činnosti]:[Příjmení]],3,0))</f>
        <v/>
      </c>
      <c r="C1865" s="15" t="str">
        <f>IF(A1865="","",VLOOKUP(A1865,Tabulka3[[Číslo smlouvy   u pravidelné činnosti]:[Příjmení]],4,0))</f>
        <v/>
      </c>
      <c r="F1865" s="94"/>
      <c r="H1865" s="113"/>
      <c r="I1865" s="113"/>
      <c r="K1865" s="15"/>
      <c r="L1865" s="15"/>
      <c r="M1865" s="15">
        <f t="shared" si="87"/>
        <v>1</v>
      </c>
      <c r="N1865" s="15" t="str">
        <f t="shared" si="88"/>
        <v>-</v>
      </c>
      <c r="O1865" s="150">
        <f t="shared" si="89"/>
        <v>0</v>
      </c>
      <c r="P1865" s="15" t="str">
        <f>IF(COUNTIF('Personálie dobrovolníků '!U:X,N1865)&gt;0,"ANO","")</f>
        <v/>
      </c>
      <c r="Q1865" s="15"/>
    </row>
    <row r="1866" spans="2:17" s="25" customFormat="1" x14ac:dyDescent="0.3">
      <c r="B1866" s="15" t="str">
        <f>IF(A1866="","",VLOOKUP(A1866,Tabulka3[[Číslo smlouvy   u pravidelné činnosti]:[Příjmení]],3,0))</f>
        <v/>
      </c>
      <c r="C1866" s="15" t="str">
        <f>IF(A1866="","",VLOOKUP(A1866,Tabulka3[[Číslo smlouvy   u pravidelné činnosti]:[Příjmení]],4,0))</f>
        <v/>
      </c>
      <c r="F1866" s="94"/>
      <c r="H1866" s="113"/>
      <c r="I1866" s="113"/>
      <c r="K1866" s="15"/>
      <c r="L1866" s="15"/>
      <c r="M1866" s="15">
        <f t="shared" si="87"/>
        <v>1</v>
      </c>
      <c r="N1866" s="15" t="str">
        <f t="shared" si="88"/>
        <v>-</v>
      </c>
      <c r="O1866" s="150">
        <f t="shared" si="89"/>
        <v>0</v>
      </c>
      <c r="P1866" s="15" t="str">
        <f>IF(COUNTIF('Personálie dobrovolníků '!U:X,N1866)&gt;0,"ANO","")</f>
        <v/>
      </c>
      <c r="Q1866" s="15"/>
    </row>
    <row r="1867" spans="2:17" s="25" customFormat="1" x14ac:dyDescent="0.3">
      <c r="B1867" s="15" t="str">
        <f>IF(A1867="","",VLOOKUP(A1867,Tabulka3[[Číslo smlouvy   u pravidelné činnosti]:[Příjmení]],3,0))</f>
        <v/>
      </c>
      <c r="C1867" s="15" t="str">
        <f>IF(A1867="","",VLOOKUP(A1867,Tabulka3[[Číslo smlouvy   u pravidelné činnosti]:[Příjmení]],4,0))</f>
        <v/>
      </c>
      <c r="F1867" s="94"/>
      <c r="H1867" s="113"/>
      <c r="I1867" s="113"/>
      <c r="K1867" s="15"/>
      <c r="L1867" s="15"/>
      <c r="M1867" s="15">
        <f t="shared" si="87"/>
        <v>1</v>
      </c>
      <c r="N1867" s="15" t="str">
        <f t="shared" si="88"/>
        <v>-</v>
      </c>
      <c r="O1867" s="150">
        <f t="shared" si="89"/>
        <v>0</v>
      </c>
      <c r="P1867" s="15" t="str">
        <f>IF(COUNTIF('Personálie dobrovolníků '!U:X,N1867)&gt;0,"ANO","")</f>
        <v/>
      </c>
      <c r="Q1867" s="15"/>
    </row>
    <row r="1868" spans="2:17" s="25" customFormat="1" x14ac:dyDescent="0.3">
      <c r="B1868" s="15" t="str">
        <f>IF(A1868="","",VLOOKUP(A1868,Tabulka3[[Číslo smlouvy   u pravidelné činnosti]:[Příjmení]],3,0))</f>
        <v/>
      </c>
      <c r="C1868" s="15" t="str">
        <f>IF(A1868="","",VLOOKUP(A1868,Tabulka3[[Číslo smlouvy   u pravidelné činnosti]:[Příjmení]],4,0))</f>
        <v/>
      </c>
      <c r="F1868" s="94"/>
      <c r="H1868" s="113"/>
      <c r="I1868" s="113"/>
      <c r="K1868" s="15"/>
      <c r="L1868" s="15"/>
      <c r="M1868" s="15">
        <f t="shared" si="87"/>
        <v>1</v>
      </c>
      <c r="N1868" s="15" t="str">
        <f t="shared" si="88"/>
        <v>-</v>
      </c>
      <c r="O1868" s="150">
        <f t="shared" si="89"/>
        <v>0</v>
      </c>
      <c r="P1868" s="15" t="str">
        <f>IF(COUNTIF('Personálie dobrovolníků '!U:X,N1868)&gt;0,"ANO","")</f>
        <v/>
      </c>
      <c r="Q1868" s="15"/>
    </row>
    <row r="1869" spans="2:17" s="25" customFormat="1" x14ac:dyDescent="0.3">
      <c r="B1869" s="15" t="str">
        <f>IF(A1869="","",VLOOKUP(A1869,Tabulka3[[Číslo smlouvy   u pravidelné činnosti]:[Příjmení]],3,0))</f>
        <v/>
      </c>
      <c r="C1869" s="15" t="str">
        <f>IF(A1869="","",VLOOKUP(A1869,Tabulka3[[Číslo smlouvy   u pravidelné činnosti]:[Příjmení]],4,0))</f>
        <v/>
      </c>
      <c r="F1869" s="94"/>
      <c r="H1869" s="113"/>
      <c r="I1869" s="113"/>
      <c r="K1869" s="15"/>
      <c r="L1869" s="15"/>
      <c r="M1869" s="15">
        <f t="shared" si="87"/>
        <v>1</v>
      </c>
      <c r="N1869" s="15" t="str">
        <f t="shared" si="88"/>
        <v>-</v>
      </c>
      <c r="O1869" s="150">
        <f t="shared" si="89"/>
        <v>0</v>
      </c>
      <c r="P1869" s="15" t="str">
        <f>IF(COUNTIF('Personálie dobrovolníků '!U:X,N1869)&gt;0,"ANO","")</f>
        <v/>
      </c>
      <c r="Q1869" s="15"/>
    </row>
    <row r="1870" spans="2:17" s="25" customFormat="1" x14ac:dyDescent="0.3">
      <c r="B1870" s="15" t="str">
        <f>IF(A1870="","",VLOOKUP(A1870,Tabulka3[[Číslo smlouvy   u pravidelné činnosti]:[Příjmení]],3,0))</f>
        <v/>
      </c>
      <c r="C1870" s="15" t="str">
        <f>IF(A1870="","",VLOOKUP(A1870,Tabulka3[[Číslo smlouvy   u pravidelné činnosti]:[Příjmení]],4,0))</f>
        <v/>
      </c>
      <c r="F1870" s="94"/>
      <c r="H1870" s="113"/>
      <c r="I1870" s="113"/>
      <c r="K1870" s="15"/>
      <c r="L1870" s="15"/>
      <c r="M1870" s="15">
        <f t="shared" si="87"/>
        <v>1</v>
      </c>
      <c r="N1870" s="15" t="str">
        <f t="shared" si="88"/>
        <v>-</v>
      </c>
      <c r="O1870" s="150">
        <f t="shared" si="89"/>
        <v>0</v>
      </c>
      <c r="P1870" s="15" t="str">
        <f>IF(COUNTIF('Personálie dobrovolníků '!U:X,N1870)&gt;0,"ANO","")</f>
        <v/>
      </c>
      <c r="Q1870" s="15"/>
    </row>
    <row r="1871" spans="2:17" s="25" customFormat="1" x14ac:dyDescent="0.3">
      <c r="B1871" s="15" t="str">
        <f>IF(A1871="","",VLOOKUP(A1871,Tabulka3[[Číslo smlouvy   u pravidelné činnosti]:[Příjmení]],3,0))</f>
        <v/>
      </c>
      <c r="C1871" s="15" t="str">
        <f>IF(A1871="","",VLOOKUP(A1871,Tabulka3[[Číslo smlouvy   u pravidelné činnosti]:[Příjmení]],4,0))</f>
        <v/>
      </c>
      <c r="F1871" s="94"/>
      <c r="H1871" s="113"/>
      <c r="I1871" s="113"/>
      <c r="K1871" s="15"/>
      <c r="L1871" s="15"/>
      <c r="M1871" s="15">
        <f t="shared" si="87"/>
        <v>1</v>
      </c>
      <c r="N1871" s="15" t="str">
        <f t="shared" si="88"/>
        <v>-</v>
      </c>
      <c r="O1871" s="150">
        <f t="shared" si="89"/>
        <v>0</v>
      </c>
      <c r="P1871" s="15" t="str">
        <f>IF(COUNTIF('Personálie dobrovolníků '!U:X,N1871)&gt;0,"ANO","")</f>
        <v/>
      </c>
      <c r="Q1871" s="15"/>
    </row>
    <row r="1872" spans="2:17" s="25" customFormat="1" x14ac:dyDescent="0.3">
      <c r="B1872" s="15" t="str">
        <f>IF(A1872="","",VLOOKUP(A1872,Tabulka3[[Číslo smlouvy   u pravidelné činnosti]:[Příjmení]],3,0))</f>
        <v/>
      </c>
      <c r="C1872" s="15" t="str">
        <f>IF(A1872="","",VLOOKUP(A1872,Tabulka3[[Číslo smlouvy   u pravidelné činnosti]:[Příjmení]],4,0))</f>
        <v/>
      </c>
      <c r="F1872" s="94"/>
      <c r="H1872" s="113"/>
      <c r="I1872" s="113"/>
      <c r="K1872" s="15"/>
      <c r="L1872" s="15"/>
      <c r="M1872" s="15">
        <f t="shared" si="87"/>
        <v>1</v>
      </c>
      <c r="N1872" s="15" t="str">
        <f t="shared" si="88"/>
        <v>-</v>
      </c>
      <c r="O1872" s="150">
        <f t="shared" si="89"/>
        <v>0</v>
      </c>
      <c r="P1872" s="15" t="str">
        <f>IF(COUNTIF('Personálie dobrovolníků '!U:X,N1872)&gt;0,"ANO","")</f>
        <v/>
      </c>
      <c r="Q1872" s="15"/>
    </row>
    <row r="1873" spans="2:17" s="25" customFormat="1" x14ac:dyDescent="0.3">
      <c r="B1873" s="15" t="str">
        <f>IF(A1873="","",VLOOKUP(A1873,Tabulka3[[Číslo smlouvy   u pravidelné činnosti]:[Příjmení]],3,0))</f>
        <v/>
      </c>
      <c r="C1873" s="15" t="str">
        <f>IF(A1873="","",VLOOKUP(A1873,Tabulka3[[Číslo smlouvy   u pravidelné činnosti]:[Příjmení]],4,0))</f>
        <v/>
      </c>
      <c r="F1873" s="94"/>
      <c r="H1873" s="113"/>
      <c r="I1873" s="113"/>
      <c r="K1873" s="15"/>
      <c r="L1873" s="15"/>
      <c r="M1873" s="15">
        <f t="shared" si="87"/>
        <v>1</v>
      </c>
      <c r="N1873" s="15" t="str">
        <f t="shared" si="88"/>
        <v>-</v>
      </c>
      <c r="O1873" s="150">
        <f t="shared" si="89"/>
        <v>0</v>
      </c>
      <c r="P1873" s="15" t="str">
        <f>IF(COUNTIF('Personálie dobrovolníků '!U:X,N1873)&gt;0,"ANO","")</f>
        <v/>
      </c>
      <c r="Q1873" s="15"/>
    </row>
    <row r="1874" spans="2:17" s="25" customFormat="1" x14ac:dyDescent="0.3">
      <c r="B1874" s="15" t="str">
        <f>IF(A1874="","",VLOOKUP(A1874,Tabulka3[[Číslo smlouvy   u pravidelné činnosti]:[Příjmení]],3,0))</f>
        <v/>
      </c>
      <c r="C1874" s="15" t="str">
        <f>IF(A1874="","",VLOOKUP(A1874,Tabulka3[[Číslo smlouvy   u pravidelné činnosti]:[Příjmení]],4,0))</f>
        <v/>
      </c>
      <c r="F1874" s="94"/>
      <c r="H1874" s="113"/>
      <c r="I1874" s="113"/>
      <c r="K1874" s="15"/>
      <c r="L1874" s="15"/>
      <c r="M1874" s="15">
        <f t="shared" si="87"/>
        <v>1</v>
      </c>
      <c r="N1874" s="15" t="str">
        <f t="shared" si="88"/>
        <v>-</v>
      </c>
      <c r="O1874" s="150">
        <f t="shared" si="89"/>
        <v>0</v>
      </c>
      <c r="P1874" s="15" t="str">
        <f>IF(COUNTIF('Personálie dobrovolníků '!U:X,N1874)&gt;0,"ANO","")</f>
        <v/>
      </c>
      <c r="Q1874" s="15"/>
    </row>
    <row r="1875" spans="2:17" s="25" customFormat="1" x14ac:dyDescent="0.3">
      <c r="B1875" s="15" t="str">
        <f>IF(A1875="","",VLOOKUP(A1875,Tabulka3[[Číslo smlouvy   u pravidelné činnosti]:[Příjmení]],3,0))</f>
        <v/>
      </c>
      <c r="C1875" s="15" t="str">
        <f>IF(A1875="","",VLOOKUP(A1875,Tabulka3[[Číslo smlouvy   u pravidelné činnosti]:[Příjmení]],4,0))</f>
        <v/>
      </c>
      <c r="F1875" s="94"/>
      <c r="H1875" s="113"/>
      <c r="I1875" s="113"/>
      <c r="K1875" s="15"/>
      <c r="L1875" s="15"/>
      <c r="M1875" s="15">
        <f t="shared" si="87"/>
        <v>1</v>
      </c>
      <c r="N1875" s="15" t="str">
        <f t="shared" si="88"/>
        <v>-</v>
      </c>
      <c r="O1875" s="150">
        <f t="shared" si="89"/>
        <v>0</v>
      </c>
      <c r="P1875" s="15" t="str">
        <f>IF(COUNTIF('Personálie dobrovolníků '!U:X,N1875)&gt;0,"ANO","")</f>
        <v/>
      </c>
      <c r="Q1875" s="15"/>
    </row>
    <row r="1876" spans="2:17" s="25" customFormat="1" x14ac:dyDescent="0.3">
      <c r="B1876" s="15" t="str">
        <f>IF(A1876="","",VLOOKUP(A1876,Tabulka3[[Číslo smlouvy   u pravidelné činnosti]:[Příjmení]],3,0))</f>
        <v/>
      </c>
      <c r="C1876" s="15" t="str">
        <f>IF(A1876="","",VLOOKUP(A1876,Tabulka3[[Číslo smlouvy   u pravidelné činnosti]:[Příjmení]],4,0))</f>
        <v/>
      </c>
      <c r="F1876" s="94"/>
      <c r="H1876" s="113"/>
      <c r="I1876" s="113"/>
      <c r="K1876" s="15"/>
      <c r="L1876" s="15"/>
      <c r="M1876" s="15">
        <f t="shared" si="87"/>
        <v>1</v>
      </c>
      <c r="N1876" s="15" t="str">
        <f t="shared" si="88"/>
        <v>-</v>
      </c>
      <c r="O1876" s="150">
        <f t="shared" si="89"/>
        <v>0</v>
      </c>
      <c r="P1876" s="15" t="str">
        <f>IF(COUNTIF('Personálie dobrovolníků '!U:X,N1876)&gt;0,"ANO","")</f>
        <v/>
      </c>
      <c r="Q1876" s="15"/>
    </row>
    <row r="1877" spans="2:17" s="25" customFormat="1" x14ac:dyDescent="0.3">
      <c r="B1877" s="15" t="str">
        <f>IF(A1877="","",VLOOKUP(A1877,Tabulka3[[Číslo smlouvy   u pravidelné činnosti]:[Příjmení]],3,0))</f>
        <v/>
      </c>
      <c r="C1877" s="15" t="str">
        <f>IF(A1877="","",VLOOKUP(A1877,Tabulka3[[Číslo smlouvy   u pravidelné činnosti]:[Příjmení]],4,0))</f>
        <v/>
      </c>
      <c r="F1877" s="94"/>
      <c r="H1877" s="113"/>
      <c r="I1877" s="113"/>
      <c r="K1877" s="15"/>
      <c r="L1877" s="15"/>
      <c r="M1877" s="15">
        <f t="shared" si="87"/>
        <v>1</v>
      </c>
      <c r="N1877" s="15" t="str">
        <f t="shared" si="88"/>
        <v>-</v>
      </c>
      <c r="O1877" s="150">
        <f t="shared" si="89"/>
        <v>0</v>
      </c>
      <c r="P1877" s="15" t="str">
        <f>IF(COUNTIF('Personálie dobrovolníků '!U:X,N1877)&gt;0,"ANO","")</f>
        <v/>
      </c>
      <c r="Q1877" s="15"/>
    </row>
    <row r="1878" spans="2:17" s="25" customFormat="1" x14ac:dyDescent="0.3">
      <c r="B1878" s="15" t="str">
        <f>IF(A1878="","",VLOOKUP(A1878,Tabulka3[[Číslo smlouvy   u pravidelné činnosti]:[Příjmení]],3,0))</f>
        <v/>
      </c>
      <c r="C1878" s="15" t="str">
        <f>IF(A1878="","",VLOOKUP(A1878,Tabulka3[[Číslo smlouvy   u pravidelné činnosti]:[Příjmení]],4,0))</f>
        <v/>
      </c>
      <c r="F1878" s="94"/>
      <c r="H1878" s="113"/>
      <c r="I1878" s="113"/>
      <c r="K1878" s="15"/>
      <c r="L1878" s="15"/>
      <c r="M1878" s="15">
        <f t="shared" si="87"/>
        <v>1</v>
      </c>
      <c r="N1878" s="15" t="str">
        <f t="shared" si="88"/>
        <v>-</v>
      </c>
      <c r="O1878" s="150">
        <f t="shared" si="89"/>
        <v>0</v>
      </c>
      <c r="P1878" s="15" t="str">
        <f>IF(COUNTIF('Personálie dobrovolníků '!U:X,N1878)&gt;0,"ANO","")</f>
        <v/>
      </c>
      <c r="Q1878" s="15"/>
    </row>
    <row r="1879" spans="2:17" s="25" customFormat="1" x14ac:dyDescent="0.3">
      <c r="B1879" s="15" t="str">
        <f>IF(A1879="","",VLOOKUP(A1879,Tabulka3[[Číslo smlouvy   u pravidelné činnosti]:[Příjmení]],3,0))</f>
        <v/>
      </c>
      <c r="C1879" s="15" t="str">
        <f>IF(A1879="","",VLOOKUP(A1879,Tabulka3[[Číslo smlouvy   u pravidelné činnosti]:[Příjmení]],4,0))</f>
        <v/>
      </c>
      <c r="F1879" s="94"/>
      <c r="H1879" s="113"/>
      <c r="I1879" s="113"/>
      <c r="K1879" s="15"/>
      <c r="L1879" s="15"/>
      <c r="M1879" s="15">
        <f t="shared" si="87"/>
        <v>1</v>
      </c>
      <c r="N1879" s="15" t="str">
        <f t="shared" si="88"/>
        <v>-</v>
      </c>
      <c r="O1879" s="150">
        <f t="shared" si="89"/>
        <v>0</v>
      </c>
      <c r="P1879" s="15" t="str">
        <f>IF(COUNTIF('Personálie dobrovolníků '!U:X,N1879)&gt;0,"ANO","")</f>
        <v/>
      </c>
      <c r="Q1879" s="15"/>
    </row>
    <row r="1880" spans="2:17" s="25" customFormat="1" x14ac:dyDescent="0.3">
      <c r="B1880" s="15" t="str">
        <f>IF(A1880="","",VLOOKUP(A1880,Tabulka3[[Číslo smlouvy   u pravidelné činnosti]:[Příjmení]],3,0))</f>
        <v/>
      </c>
      <c r="C1880" s="15" t="str">
        <f>IF(A1880="","",VLOOKUP(A1880,Tabulka3[[Číslo smlouvy   u pravidelné činnosti]:[Příjmení]],4,0))</f>
        <v/>
      </c>
      <c r="F1880" s="94"/>
      <c r="H1880" s="113"/>
      <c r="I1880" s="113"/>
      <c r="K1880" s="15"/>
      <c r="L1880" s="15"/>
      <c r="M1880" s="15">
        <f t="shared" si="87"/>
        <v>1</v>
      </c>
      <c r="N1880" s="15" t="str">
        <f t="shared" si="88"/>
        <v>-</v>
      </c>
      <c r="O1880" s="150">
        <f t="shared" si="89"/>
        <v>0</v>
      </c>
      <c r="P1880" s="15" t="str">
        <f>IF(COUNTIF('Personálie dobrovolníků '!U:X,N1880)&gt;0,"ANO","")</f>
        <v/>
      </c>
      <c r="Q1880" s="15"/>
    </row>
    <row r="1881" spans="2:17" s="25" customFormat="1" x14ac:dyDescent="0.3">
      <c r="B1881" s="15" t="str">
        <f>IF(A1881="","",VLOOKUP(A1881,Tabulka3[[Číslo smlouvy   u pravidelné činnosti]:[Příjmení]],3,0))</f>
        <v/>
      </c>
      <c r="C1881" s="15" t="str">
        <f>IF(A1881="","",VLOOKUP(A1881,Tabulka3[[Číslo smlouvy   u pravidelné činnosti]:[Příjmení]],4,0))</f>
        <v/>
      </c>
      <c r="F1881" s="94"/>
      <c r="H1881" s="113"/>
      <c r="I1881" s="113"/>
      <c r="K1881" s="15"/>
      <c r="L1881" s="15"/>
      <c r="M1881" s="15">
        <f t="shared" si="87"/>
        <v>1</v>
      </c>
      <c r="N1881" s="15" t="str">
        <f t="shared" si="88"/>
        <v>-</v>
      </c>
      <c r="O1881" s="150">
        <f t="shared" si="89"/>
        <v>0</v>
      </c>
      <c r="P1881" s="15" t="str">
        <f>IF(COUNTIF('Personálie dobrovolníků '!U:X,N1881)&gt;0,"ANO","")</f>
        <v/>
      </c>
      <c r="Q1881" s="15"/>
    </row>
    <row r="1882" spans="2:17" s="25" customFormat="1" x14ac:dyDescent="0.3">
      <c r="B1882" s="15" t="str">
        <f>IF(A1882="","",VLOOKUP(A1882,Tabulka3[[Číslo smlouvy   u pravidelné činnosti]:[Příjmení]],3,0))</f>
        <v/>
      </c>
      <c r="C1882" s="15" t="str">
        <f>IF(A1882="","",VLOOKUP(A1882,Tabulka3[[Číslo smlouvy   u pravidelné činnosti]:[Příjmení]],4,0))</f>
        <v/>
      </c>
      <c r="F1882" s="94"/>
      <c r="H1882" s="113"/>
      <c r="I1882" s="113"/>
      <c r="K1882" s="15"/>
      <c r="L1882" s="15"/>
      <c r="M1882" s="15">
        <f t="shared" si="87"/>
        <v>1</v>
      </c>
      <c r="N1882" s="15" t="str">
        <f t="shared" si="88"/>
        <v>-</v>
      </c>
      <c r="O1882" s="150">
        <f t="shared" si="89"/>
        <v>0</v>
      </c>
      <c r="P1882" s="15" t="str">
        <f>IF(COUNTIF('Personálie dobrovolníků '!U:X,N1882)&gt;0,"ANO","")</f>
        <v/>
      </c>
      <c r="Q1882" s="15"/>
    </row>
    <row r="1883" spans="2:17" s="25" customFormat="1" x14ac:dyDescent="0.3">
      <c r="B1883" s="15" t="str">
        <f>IF(A1883="","",VLOOKUP(A1883,Tabulka3[[Číslo smlouvy   u pravidelné činnosti]:[Příjmení]],3,0))</f>
        <v/>
      </c>
      <c r="C1883" s="15" t="str">
        <f>IF(A1883="","",VLOOKUP(A1883,Tabulka3[[Číslo smlouvy   u pravidelné činnosti]:[Příjmení]],4,0))</f>
        <v/>
      </c>
      <c r="F1883" s="94"/>
      <c r="H1883" s="113"/>
      <c r="I1883" s="113"/>
      <c r="K1883" s="15"/>
      <c r="L1883" s="15"/>
      <c r="M1883" s="15">
        <f t="shared" si="87"/>
        <v>1</v>
      </c>
      <c r="N1883" s="15" t="str">
        <f t="shared" si="88"/>
        <v>-</v>
      </c>
      <c r="O1883" s="150">
        <f t="shared" si="89"/>
        <v>0</v>
      </c>
      <c r="P1883" s="15" t="str">
        <f>IF(COUNTIF('Personálie dobrovolníků '!U:X,N1883)&gt;0,"ANO","")</f>
        <v/>
      </c>
      <c r="Q1883" s="15"/>
    </row>
    <row r="1884" spans="2:17" s="25" customFormat="1" x14ac:dyDescent="0.3">
      <c r="B1884" s="15" t="str">
        <f>IF(A1884="","",VLOOKUP(A1884,Tabulka3[[Číslo smlouvy   u pravidelné činnosti]:[Příjmení]],3,0))</f>
        <v/>
      </c>
      <c r="C1884" s="15" t="str">
        <f>IF(A1884="","",VLOOKUP(A1884,Tabulka3[[Číslo smlouvy   u pravidelné činnosti]:[Příjmení]],4,0))</f>
        <v/>
      </c>
      <c r="F1884" s="94"/>
      <c r="H1884" s="113"/>
      <c r="I1884" s="113"/>
      <c r="K1884" s="15"/>
      <c r="L1884" s="15"/>
      <c r="M1884" s="15">
        <f t="shared" si="87"/>
        <v>1</v>
      </c>
      <c r="N1884" s="15" t="str">
        <f t="shared" si="88"/>
        <v>-</v>
      </c>
      <c r="O1884" s="150">
        <f t="shared" si="89"/>
        <v>0</v>
      </c>
      <c r="P1884" s="15" t="str">
        <f>IF(COUNTIF('Personálie dobrovolníků '!U:X,N1884)&gt;0,"ANO","")</f>
        <v/>
      </c>
      <c r="Q1884" s="15"/>
    </row>
    <row r="1885" spans="2:17" s="25" customFormat="1" x14ac:dyDescent="0.3">
      <c r="B1885" s="15" t="str">
        <f>IF(A1885="","",VLOOKUP(A1885,Tabulka3[[Číslo smlouvy   u pravidelné činnosti]:[Příjmení]],3,0))</f>
        <v/>
      </c>
      <c r="C1885" s="15" t="str">
        <f>IF(A1885="","",VLOOKUP(A1885,Tabulka3[[Číslo smlouvy   u pravidelné činnosti]:[Příjmení]],4,0))</f>
        <v/>
      </c>
      <c r="F1885" s="94"/>
      <c r="H1885" s="113"/>
      <c r="I1885" s="113"/>
      <c r="K1885" s="15"/>
      <c r="L1885" s="15"/>
      <c r="M1885" s="15">
        <f t="shared" si="87"/>
        <v>1</v>
      </c>
      <c r="N1885" s="15" t="str">
        <f t="shared" si="88"/>
        <v>-</v>
      </c>
      <c r="O1885" s="150">
        <f t="shared" si="89"/>
        <v>0</v>
      </c>
      <c r="P1885" s="15" t="str">
        <f>IF(COUNTIF('Personálie dobrovolníků '!U:X,N1885)&gt;0,"ANO","")</f>
        <v/>
      </c>
      <c r="Q1885" s="15"/>
    </row>
    <row r="1886" spans="2:17" s="25" customFormat="1" x14ac:dyDescent="0.3">
      <c r="B1886" s="15" t="str">
        <f>IF(A1886="","",VLOOKUP(A1886,Tabulka3[[Číslo smlouvy   u pravidelné činnosti]:[Příjmení]],3,0))</f>
        <v/>
      </c>
      <c r="C1886" s="15" t="str">
        <f>IF(A1886="","",VLOOKUP(A1886,Tabulka3[[Číslo smlouvy   u pravidelné činnosti]:[Příjmení]],4,0))</f>
        <v/>
      </c>
      <c r="F1886" s="94"/>
      <c r="H1886" s="113"/>
      <c r="I1886" s="113"/>
      <c r="K1886" s="15"/>
      <c r="L1886" s="15"/>
      <c r="M1886" s="15">
        <f t="shared" si="87"/>
        <v>1</v>
      </c>
      <c r="N1886" s="15" t="str">
        <f t="shared" si="88"/>
        <v>-</v>
      </c>
      <c r="O1886" s="150">
        <f t="shared" si="89"/>
        <v>0</v>
      </c>
      <c r="P1886" s="15" t="str">
        <f>IF(COUNTIF('Personálie dobrovolníků '!U:X,N1886)&gt;0,"ANO","")</f>
        <v/>
      </c>
      <c r="Q1886" s="15"/>
    </row>
    <row r="1887" spans="2:17" s="25" customFormat="1" x14ac:dyDescent="0.3">
      <c r="B1887" s="15" t="str">
        <f>IF(A1887="","",VLOOKUP(A1887,Tabulka3[[Číslo smlouvy   u pravidelné činnosti]:[Příjmení]],3,0))</f>
        <v/>
      </c>
      <c r="C1887" s="15" t="str">
        <f>IF(A1887="","",VLOOKUP(A1887,Tabulka3[[Číslo smlouvy   u pravidelné činnosti]:[Příjmení]],4,0))</f>
        <v/>
      </c>
      <c r="F1887" s="94"/>
      <c r="H1887" s="113"/>
      <c r="I1887" s="113"/>
      <c r="K1887" s="15"/>
      <c r="L1887" s="15"/>
      <c r="M1887" s="15">
        <f t="shared" si="87"/>
        <v>1</v>
      </c>
      <c r="N1887" s="15" t="str">
        <f t="shared" si="88"/>
        <v>-</v>
      </c>
      <c r="O1887" s="150">
        <f t="shared" si="89"/>
        <v>0</v>
      </c>
      <c r="P1887" s="15" t="str">
        <f>IF(COUNTIF('Personálie dobrovolníků '!U:X,N1887)&gt;0,"ANO","")</f>
        <v/>
      </c>
      <c r="Q1887" s="15"/>
    </row>
    <row r="1888" spans="2:17" s="25" customFormat="1" x14ac:dyDescent="0.3">
      <c r="B1888" s="15" t="str">
        <f>IF(A1888="","",VLOOKUP(A1888,Tabulka3[[Číslo smlouvy   u pravidelné činnosti]:[Příjmení]],3,0))</f>
        <v/>
      </c>
      <c r="C1888" s="15" t="str">
        <f>IF(A1888="","",VLOOKUP(A1888,Tabulka3[[Číslo smlouvy   u pravidelné činnosti]:[Příjmení]],4,0))</f>
        <v/>
      </c>
      <c r="F1888" s="94"/>
      <c r="H1888" s="113"/>
      <c r="I1888" s="113"/>
      <c r="K1888" s="15"/>
      <c r="L1888" s="15"/>
      <c r="M1888" s="15">
        <f t="shared" si="87"/>
        <v>1</v>
      </c>
      <c r="N1888" s="15" t="str">
        <f t="shared" si="88"/>
        <v>-</v>
      </c>
      <c r="O1888" s="150">
        <f t="shared" si="89"/>
        <v>0</v>
      </c>
      <c r="P1888" s="15" t="str">
        <f>IF(COUNTIF('Personálie dobrovolníků '!U:X,N1888)&gt;0,"ANO","")</f>
        <v/>
      </c>
      <c r="Q1888" s="15"/>
    </row>
    <row r="1889" spans="2:17" s="25" customFormat="1" x14ac:dyDescent="0.3">
      <c r="B1889" s="15" t="str">
        <f>IF(A1889="","",VLOOKUP(A1889,Tabulka3[[Číslo smlouvy   u pravidelné činnosti]:[Příjmení]],3,0))</f>
        <v/>
      </c>
      <c r="C1889" s="15" t="str">
        <f>IF(A1889="","",VLOOKUP(A1889,Tabulka3[[Číslo smlouvy   u pravidelné činnosti]:[Příjmení]],4,0))</f>
        <v/>
      </c>
      <c r="F1889" s="94"/>
      <c r="H1889" s="113"/>
      <c r="I1889" s="113"/>
      <c r="K1889" s="15"/>
      <c r="L1889" s="15"/>
      <c r="M1889" s="15">
        <f t="shared" si="87"/>
        <v>1</v>
      </c>
      <c r="N1889" s="15" t="str">
        <f t="shared" si="88"/>
        <v>-</v>
      </c>
      <c r="O1889" s="150">
        <f t="shared" si="89"/>
        <v>0</v>
      </c>
      <c r="P1889" s="15" t="str">
        <f>IF(COUNTIF('Personálie dobrovolníků '!U:X,N1889)&gt;0,"ANO","")</f>
        <v/>
      </c>
      <c r="Q1889" s="15"/>
    </row>
    <row r="1890" spans="2:17" s="25" customFormat="1" x14ac:dyDescent="0.3">
      <c r="B1890" s="15" t="str">
        <f>IF(A1890="","",VLOOKUP(A1890,Tabulka3[[Číslo smlouvy   u pravidelné činnosti]:[Příjmení]],3,0))</f>
        <v/>
      </c>
      <c r="C1890" s="15" t="str">
        <f>IF(A1890="","",VLOOKUP(A1890,Tabulka3[[Číslo smlouvy   u pravidelné činnosti]:[Příjmení]],4,0))</f>
        <v/>
      </c>
      <c r="F1890" s="94"/>
      <c r="H1890" s="113"/>
      <c r="I1890" s="113"/>
      <c r="K1890" s="15"/>
      <c r="L1890" s="15"/>
      <c r="M1890" s="15">
        <f t="shared" si="87"/>
        <v>1</v>
      </c>
      <c r="N1890" s="15" t="str">
        <f t="shared" si="88"/>
        <v>-</v>
      </c>
      <c r="O1890" s="150">
        <f t="shared" si="89"/>
        <v>0</v>
      </c>
      <c r="P1890" s="15" t="str">
        <f>IF(COUNTIF('Personálie dobrovolníků '!U:X,N1890)&gt;0,"ANO","")</f>
        <v/>
      </c>
      <c r="Q1890" s="15"/>
    </row>
    <row r="1891" spans="2:17" s="25" customFormat="1" x14ac:dyDescent="0.3">
      <c r="B1891" s="15" t="str">
        <f>IF(A1891="","",VLOOKUP(A1891,Tabulka3[[Číslo smlouvy   u pravidelné činnosti]:[Příjmení]],3,0))</f>
        <v/>
      </c>
      <c r="C1891" s="15" t="str">
        <f>IF(A1891="","",VLOOKUP(A1891,Tabulka3[[Číslo smlouvy   u pravidelné činnosti]:[Příjmení]],4,0))</f>
        <v/>
      </c>
      <c r="F1891" s="94"/>
      <c r="H1891" s="113"/>
      <c r="I1891" s="113"/>
      <c r="K1891" s="15"/>
      <c r="L1891" s="15"/>
      <c r="M1891" s="15">
        <f t="shared" si="87"/>
        <v>1</v>
      </c>
      <c r="N1891" s="15" t="str">
        <f t="shared" si="88"/>
        <v>-</v>
      </c>
      <c r="O1891" s="150">
        <f t="shared" si="89"/>
        <v>0</v>
      </c>
      <c r="P1891" s="15" t="str">
        <f>IF(COUNTIF('Personálie dobrovolníků '!U:X,N1891)&gt;0,"ANO","")</f>
        <v/>
      </c>
      <c r="Q1891" s="15"/>
    </row>
    <row r="1892" spans="2:17" s="25" customFormat="1" x14ac:dyDescent="0.3">
      <c r="B1892" s="15" t="str">
        <f>IF(A1892="","",VLOOKUP(A1892,Tabulka3[[Číslo smlouvy   u pravidelné činnosti]:[Příjmení]],3,0))</f>
        <v/>
      </c>
      <c r="C1892" s="15" t="str">
        <f>IF(A1892="","",VLOOKUP(A1892,Tabulka3[[Číslo smlouvy   u pravidelné činnosti]:[Příjmení]],4,0))</f>
        <v/>
      </c>
      <c r="F1892" s="94"/>
      <c r="H1892" s="113"/>
      <c r="I1892" s="113"/>
      <c r="K1892" s="15"/>
      <c r="L1892" s="15"/>
      <c r="M1892" s="15">
        <f t="shared" si="87"/>
        <v>1</v>
      </c>
      <c r="N1892" s="15" t="str">
        <f t="shared" si="88"/>
        <v>-</v>
      </c>
      <c r="O1892" s="150">
        <f t="shared" si="89"/>
        <v>0</v>
      </c>
      <c r="P1892" s="15" t="str">
        <f>IF(COUNTIF('Personálie dobrovolníků '!U:X,N1892)&gt;0,"ANO","")</f>
        <v/>
      </c>
      <c r="Q1892" s="15"/>
    </row>
    <row r="1893" spans="2:17" s="25" customFormat="1" x14ac:dyDescent="0.3">
      <c r="B1893" s="15" t="str">
        <f>IF(A1893="","",VLOOKUP(A1893,Tabulka3[[Číslo smlouvy   u pravidelné činnosti]:[Příjmení]],3,0))</f>
        <v/>
      </c>
      <c r="C1893" s="15" t="str">
        <f>IF(A1893="","",VLOOKUP(A1893,Tabulka3[[Číslo smlouvy   u pravidelné činnosti]:[Příjmení]],4,0))</f>
        <v/>
      </c>
      <c r="F1893" s="94"/>
      <c r="H1893" s="113"/>
      <c r="I1893" s="113"/>
      <c r="K1893" s="15"/>
      <c r="L1893" s="15"/>
      <c r="M1893" s="15">
        <f t="shared" si="87"/>
        <v>1</v>
      </c>
      <c r="N1893" s="15" t="str">
        <f t="shared" si="88"/>
        <v>-</v>
      </c>
      <c r="O1893" s="150">
        <f t="shared" si="89"/>
        <v>0</v>
      </c>
      <c r="P1893" s="15" t="str">
        <f>IF(COUNTIF('Personálie dobrovolníků '!U:X,N1893)&gt;0,"ANO","")</f>
        <v/>
      </c>
      <c r="Q1893" s="15"/>
    </row>
    <row r="1894" spans="2:17" s="25" customFormat="1" x14ac:dyDescent="0.3">
      <c r="B1894" s="15" t="str">
        <f>IF(A1894="","",VLOOKUP(A1894,Tabulka3[[Číslo smlouvy   u pravidelné činnosti]:[Příjmení]],3,0))</f>
        <v/>
      </c>
      <c r="C1894" s="15" t="str">
        <f>IF(A1894="","",VLOOKUP(A1894,Tabulka3[[Číslo smlouvy   u pravidelné činnosti]:[Příjmení]],4,0))</f>
        <v/>
      </c>
      <c r="F1894" s="94"/>
      <c r="H1894" s="113"/>
      <c r="I1894" s="113"/>
      <c r="K1894" s="15"/>
      <c r="L1894" s="15"/>
      <c r="M1894" s="15">
        <f t="shared" si="87"/>
        <v>1</v>
      </c>
      <c r="N1894" s="15" t="str">
        <f t="shared" si="88"/>
        <v>-</v>
      </c>
      <c r="O1894" s="150">
        <f t="shared" si="89"/>
        <v>0</v>
      </c>
      <c r="P1894" s="15" t="str">
        <f>IF(COUNTIF('Personálie dobrovolníků '!U:X,N1894)&gt;0,"ANO","")</f>
        <v/>
      </c>
      <c r="Q1894" s="15"/>
    </row>
    <row r="1895" spans="2:17" s="25" customFormat="1" x14ac:dyDescent="0.3">
      <c r="B1895" s="15" t="str">
        <f>IF(A1895="","",VLOOKUP(A1895,Tabulka3[[Číslo smlouvy   u pravidelné činnosti]:[Příjmení]],3,0))</f>
        <v/>
      </c>
      <c r="C1895" s="15" t="str">
        <f>IF(A1895="","",VLOOKUP(A1895,Tabulka3[[Číslo smlouvy   u pravidelné činnosti]:[Příjmení]],4,0))</f>
        <v/>
      </c>
      <c r="F1895" s="94"/>
      <c r="H1895" s="113"/>
      <c r="I1895" s="113"/>
      <c r="K1895" s="15"/>
      <c r="L1895" s="15"/>
      <c r="M1895" s="15">
        <f t="shared" si="87"/>
        <v>1</v>
      </c>
      <c r="N1895" s="15" t="str">
        <f t="shared" si="88"/>
        <v>-</v>
      </c>
      <c r="O1895" s="150">
        <f t="shared" si="89"/>
        <v>0</v>
      </c>
      <c r="P1895" s="15" t="str">
        <f>IF(COUNTIF('Personálie dobrovolníků '!U:X,N1895)&gt;0,"ANO","")</f>
        <v/>
      </c>
      <c r="Q1895" s="15"/>
    </row>
    <row r="1896" spans="2:17" s="25" customFormat="1" x14ac:dyDescent="0.3">
      <c r="B1896" s="15" t="str">
        <f>IF(A1896="","",VLOOKUP(A1896,Tabulka3[[Číslo smlouvy   u pravidelné činnosti]:[Příjmení]],3,0))</f>
        <v/>
      </c>
      <c r="C1896" s="15" t="str">
        <f>IF(A1896="","",VLOOKUP(A1896,Tabulka3[[Číslo smlouvy   u pravidelné činnosti]:[Příjmení]],4,0))</f>
        <v/>
      </c>
      <c r="F1896" s="94"/>
      <c r="H1896" s="113"/>
      <c r="I1896" s="113"/>
      <c r="K1896" s="15"/>
      <c r="L1896" s="15"/>
      <c r="M1896" s="15">
        <f t="shared" si="87"/>
        <v>1</v>
      </c>
      <c r="N1896" s="15" t="str">
        <f t="shared" si="88"/>
        <v>-</v>
      </c>
      <c r="O1896" s="150">
        <f t="shared" si="89"/>
        <v>0</v>
      </c>
      <c r="P1896" s="15" t="str">
        <f>IF(COUNTIF('Personálie dobrovolníků '!U:X,N1896)&gt;0,"ANO","")</f>
        <v/>
      </c>
      <c r="Q1896" s="15"/>
    </row>
    <row r="1897" spans="2:17" s="25" customFormat="1" x14ac:dyDescent="0.3">
      <c r="B1897" s="15" t="str">
        <f>IF(A1897="","",VLOOKUP(A1897,Tabulka3[[Číslo smlouvy   u pravidelné činnosti]:[Příjmení]],3,0))</f>
        <v/>
      </c>
      <c r="C1897" s="15" t="str">
        <f>IF(A1897="","",VLOOKUP(A1897,Tabulka3[[Číslo smlouvy   u pravidelné činnosti]:[Příjmení]],4,0))</f>
        <v/>
      </c>
      <c r="F1897" s="94"/>
      <c r="H1897" s="113"/>
      <c r="I1897" s="113"/>
      <c r="K1897" s="15"/>
      <c r="L1897" s="15"/>
      <c r="M1897" s="15">
        <f t="shared" si="87"/>
        <v>1</v>
      </c>
      <c r="N1897" s="15" t="str">
        <f t="shared" si="88"/>
        <v>-</v>
      </c>
      <c r="O1897" s="150">
        <f t="shared" si="89"/>
        <v>0</v>
      </c>
      <c r="P1897" s="15" t="str">
        <f>IF(COUNTIF('Personálie dobrovolníků '!U:X,N1897)&gt;0,"ANO","")</f>
        <v/>
      </c>
      <c r="Q1897" s="15"/>
    </row>
    <row r="1898" spans="2:17" s="25" customFormat="1" x14ac:dyDescent="0.3">
      <c r="B1898" s="15" t="str">
        <f>IF(A1898="","",VLOOKUP(A1898,Tabulka3[[Číslo smlouvy   u pravidelné činnosti]:[Příjmení]],3,0))</f>
        <v/>
      </c>
      <c r="C1898" s="15" t="str">
        <f>IF(A1898="","",VLOOKUP(A1898,Tabulka3[[Číslo smlouvy   u pravidelné činnosti]:[Příjmení]],4,0))</f>
        <v/>
      </c>
      <c r="F1898" s="94"/>
      <c r="H1898" s="113"/>
      <c r="I1898" s="113"/>
      <c r="K1898" s="15"/>
      <c r="L1898" s="15"/>
      <c r="M1898" s="15">
        <f t="shared" si="87"/>
        <v>1</v>
      </c>
      <c r="N1898" s="15" t="str">
        <f t="shared" si="88"/>
        <v>-</v>
      </c>
      <c r="O1898" s="150">
        <f t="shared" si="89"/>
        <v>0</v>
      </c>
      <c r="P1898" s="15" t="str">
        <f>IF(COUNTIF('Personálie dobrovolníků '!U:X,N1898)&gt;0,"ANO","")</f>
        <v/>
      </c>
      <c r="Q1898" s="15"/>
    </row>
    <row r="1899" spans="2:17" s="25" customFormat="1" x14ac:dyDescent="0.3">
      <c r="B1899" s="15" t="str">
        <f>IF(A1899="","",VLOOKUP(A1899,Tabulka3[[Číslo smlouvy   u pravidelné činnosti]:[Příjmení]],3,0))</f>
        <v/>
      </c>
      <c r="C1899" s="15" t="str">
        <f>IF(A1899="","",VLOOKUP(A1899,Tabulka3[[Číslo smlouvy   u pravidelné činnosti]:[Příjmení]],4,0))</f>
        <v/>
      </c>
      <c r="F1899" s="94"/>
      <c r="H1899" s="113"/>
      <c r="I1899" s="113"/>
      <c r="K1899" s="15"/>
      <c r="L1899" s="15"/>
      <c r="M1899" s="15">
        <f t="shared" si="87"/>
        <v>1</v>
      </c>
      <c r="N1899" s="15" t="str">
        <f t="shared" si="88"/>
        <v>-</v>
      </c>
      <c r="O1899" s="150">
        <f t="shared" si="89"/>
        <v>0</v>
      </c>
      <c r="P1899" s="15" t="str">
        <f>IF(COUNTIF('Personálie dobrovolníků '!U:X,N1899)&gt;0,"ANO","")</f>
        <v/>
      </c>
      <c r="Q1899" s="15"/>
    </row>
    <row r="1900" spans="2:17" s="25" customFormat="1" x14ac:dyDescent="0.3">
      <c r="B1900" s="15" t="str">
        <f>IF(A1900="","",VLOOKUP(A1900,Tabulka3[[Číslo smlouvy   u pravidelné činnosti]:[Příjmení]],3,0))</f>
        <v/>
      </c>
      <c r="C1900" s="15" t="str">
        <f>IF(A1900="","",VLOOKUP(A1900,Tabulka3[[Číslo smlouvy   u pravidelné činnosti]:[Příjmení]],4,0))</f>
        <v/>
      </c>
      <c r="F1900" s="94"/>
      <c r="H1900" s="113"/>
      <c r="I1900" s="113"/>
      <c r="K1900" s="15"/>
      <c r="L1900" s="15"/>
      <c r="M1900" s="15">
        <f t="shared" si="87"/>
        <v>1</v>
      </c>
      <c r="N1900" s="15" t="str">
        <f t="shared" si="88"/>
        <v>-</v>
      </c>
      <c r="O1900" s="150">
        <f t="shared" si="89"/>
        <v>0</v>
      </c>
      <c r="P1900" s="15" t="str">
        <f>IF(COUNTIF('Personálie dobrovolníků '!U:X,N1900)&gt;0,"ANO","")</f>
        <v/>
      </c>
      <c r="Q1900" s="15"/>
    </row>
    <row r="1901" spans="2:17" s="25" customFormat="1" x14ac:dyDescent="0.3">
      <c r="B1901" s="15" t="str">
        <f>IF(A1901="","",VLOOKUP(A1901,Tabulka3[[Číslo smlouvy   u pravidelné činnosti]:[Příjmení]],3,0))</f>
        <v/>
      </c>
      <c r="C1901" s="15" t="str">
        <f>IF(A1901="","",VLOOKUP(A1901,Tabulka3[[Číslo smlouvy   u pravidelné činnosti]:[Příjmení]],4,0))</f>
        <v/>
      </c>
      <c r="F1901" s="94"/>
      <c r="H1901" s="113"/>
      <c r="I1901" s="113"/>
      <c r="K1901" s="15"/>
      <c r="L1901" s="15"/>
      <c r="M1901" s="15">
        <f t="shared" si="87"/>
        <v>1</v>
      </c>
      <c r="N1901" s="15" t="str">
        <f t="shared" si="88"/>
        <v>-</v>
      </c>
      <c r="O1901" s="150">
        <f t="shared" si="89"/>
        <v>0</v>
      </c>
      <c r="P1901" s="15" t="str">
        <f>IF(COUNTIF('Personálie dobrovolníků '!U:X,N1901)&gt;0,"ANO","")</f>
        <v/>
      </c>
      <c r="Q1901" s="15"/>
    </row>
    <row r="1902" spans="2:17" s="25" customFormat="1" x14ac:dyDescent="0.3">
      <c r="B1902" s="15" t="str">
        <f>IF(A1902="","",VLOOKUP(A1902,Tabulka3[[Číslo smlouvy   u pravidelné činnosti]:[Příjmení]],3,0))</f>
        <v/>
      </c>
      <c r="C1902" s="15" t="str">
        <f>IF(A1902="","",VLOOKUP(A1902,Tabulka3[[Číslo smlouvy   u pravidelné činnosti]:[Příjmení]],4,0))</f>
        <v/>
      </c>
      <c r="F1902" s="94"/>
      <c r="H1902" s="113"/>
      <c r="I1902" s="113"/>
      <c r="K1902" s="15"/>
      <c r="L1902" s="15"/>
      <c r="M1902" s="15">
        <f t="shared" si="87"/>
        <v>1</v>
      </c>
      <c r="N1902" s="15" t="str">
        <f t="shared" si="88"/>
        <v>-</v>
      </c>
      <c r="O1902" s="150">
        <f t="shared" si="89"/>
        <v>0</v>
      </c>
      <c r="P1902" s="15" t="str">
        <f>IF(COUNTIF('Personálie dobrovolníků '!U:X,N1902)&gt;0,"ANO","")</f>
        <v/>
      </c>
      <c r="Q1902" s="15"/>
    </row>
    <row r="1903" spans="2:17" s="25" customFormat="1" x14ac:dyDescent="0.3">
      <c r="B1903" s="15" t="str">
        <f>IF(A1903="","",VLOOKUP(A1903,Tabulka3[[Číslo smlouvy   u pravidelné činnosti]:[Příjmení]],3,0))</f>
        <v/>
      </c>
      <c r="C1903" s="15" t="str">
        <f>IF(A1903="","",VLOOKUP(A1903,Tabulka3[[Číslo smlouvy   u pravidelné činnosti]:[Příjmení]],4,0))</f>
        <v/>
      </c>
      <c r="F1903" s="94"/>
      <c r="H1903" s="113"/>
      <c r="I1903" s="113"/>
      <c r="K1903" s="15"/>
      <c r="L1903" s="15"/>
      <c r="M1903" s="15">
        <f t="shared" si="87"/>
        <v>1</v>
      </c>
      <c r="N1903" s="15" t="str">
        <f t="shared" si="88"/>
        <v>-</v>
      </c>
      <c r="O1903" s="150">
        <f t="shared" si="89"/>
        <v>0</v>
      </c>
      <c r="P1903" s="15" t="str">
        <f>IF(COUNTIF('Personálie dobrovolníků '!U:X,N1903)&gt;0,"ANO","")</f>
        <v/>
      </c>
      <c r="Q1903" s="15"/>
    </row>
    <row r="1904" spans="2:17" s="25" customFormat="1" x14ac:dyDescent="0.3">
      <c r="B1904" s="15" t="str">
        <f>IF(A1904="","",VLOOKUP(A1904,Tabulka3[[Číslo smlouvy   u pravidelné činnosti]:[Příjmení]],3,0))</f>
        <v/>
      </c>
      <c r="C1904" s="15" t="str">
        <f>IF(A1904="","",VLOOKUP(A1904,Tabulka3[[Číslo smlouvy   u pravidelné činnosti]:[Příjmení]],4,0))</f>
        <v/>
      </c>
      <c r="F1904" s="94"/>
      <c r="H1904" s="113"/>
      <c r="I1904" s="113"/>
      <c r="K1904" s="15"/>
      <c r="L1904" s="15"/>
      <c r="M1904" s="15">
        <f t="shared" si="87"/>
        <v>1</v>
      </c>
      <c r="N1904" s="15" t="str">
        <f t="shared" si="88"/>
        <v>-</v>
      </c>
      <c r="O1904" s="150">
        <f t="shared" si="89"/>
        <v>0</v>
      </c>
      <c r="P1904" s="15" t="str">
        <f>IF(COUNTIF('Personálie dobrovolníků '!U:X,N1904)&gt;0,"ANO","")</f>
        <v/>
      </c>
      <c r="Q1904" s="15"/>
    </row>
    <row r="1905" spans="2:17" s="25" customFormat="1" x14ac:dyDescent="0.3">
      <c r="B1905" s="15" t="str">
        <f>IF(A1905="","",VLOOKUP(A1905,Tabulka3[[Číslo smlouvy   u pravidelné činnosti]:[Příjmení]],3,0))</f>
        <v/>
      </c>
      <c r="C1905" s="15" t="str">
        <f>IF(A1905="","",VLOOKUP(A1905,Tabulka3[[Číslo smlouvy   u pravidelné činnosti]:[Příjmení]],4,0))</f>
        <v/>
      </c>
      <c r="F1905" s="94"/>
      <c r="H1905" s="113"/>
      <c r="I1905" s="113"/>
      <c r="K1905" s="15"/>
      <c r="L1905" s="15"/>
      <c r="M1905" s="15">
        <f t="shared" si="87"/>
        <v>1</v>
      </c>
      <c r="N1905" s="15" t="str">
        <f t="shared" si="88"/>
        <v>-</v>
      </c>
      <c r="O1905" s="150">
        <f t="shared" si="89"/>
        <v>0</v>
      </c>
      <c r="P1905" s="15" t="str">
        <f>IF(COUNTIF('Personálie dobrovolníků '!U:X,N1905)&gt;0,"ANO","")</f>
        <v/>
      </c>
      <c r="Q1905" s="15"/>
    </row>
    <row r="1906" spans="2:17" s="25" customFormat="1" x14ac:dyDescent="0.3">
      <c r="B1906" s="15" t="str">
        <f>IF(A1906="","",VLOOKUP(A1906,Tabulka3[[Číslo smlouvy   u pravidelné činnosti]:[Příjmení]],3,0))</f>
        <v/>
      </c>
      <c r="C1906" s="15" t="str">
        <f>IF(A1906="","",VLOOKUP(A1906,Tabulka3[[Číslo smlouvy   u pravidelné činnosti]:[Příjmení]],4,0))</f>
        <v/>
      </c>
      <c r="F1906" s="94"/>
      <c r="H1906" s="113"/>
      <c r="I1906" s="113"/>
      <c r="K1906" s="15"/>
      <c r="L1906" s="15"/>
      <c r="M1906" s="15">
        <f t="shared" si="87"/>
        <v>1</v>
      </c>
      <c r="N1906" s="15" t="str">
        <f t="shared" si="88"/>
        <v>-</v>
      </c>
      <c r="O1906" s="150">
        <f t="shared" si="89"/>
        <v>0</v>
      </c>
      <c r="P1906" s="15" t="str">
        <f>IF(COUNTIF('Personálie dobrovolníků '!U:X,N1906)&gt;0,"ANO","")</f>
        <v/>
      </c>
      <c r="Q1906" s="15"/>
    </row>
    <row r="1907" spans="2:17" s="25" customFormat="1" x14ac:dyDescent="0.3">
      <c r="B1907" s="15" t="str">
        <f>IF(A1907="","",VLOOKUP(A1907,Tabulka3[[Číslo smlouvy   u pravidelné činnosti]:[Příjmení]],3,0))</f>
        <v/>
      </c>
      <c r="C1907" s="15" t="str">
        <f>IF(A1907="","",VLOOKUP(A1907,Tabulka3[[Číslo smlouvy   u pravidelné činnosti]:[Příjmení]],4,0))</f>
        <v/>
      </c>
      <c r="F1907" s="94"/>
      <c r="H1907" s="113"/>
      <c r="I1907" s="113"/>
      <c r="K1907" s="15"/>
      <c r="L1907" s="15"/>
      <c r="M1907" s="15">
        <f t="shared" si="87"/>
        <v>1</v>
      </c>
      <c r="N1907" s="15" t="str">
        <f t="shared" si="88"/>
        <v>-</v>
      </c>
      <c r="O1907" s="150">
        <f t="shared" si="89"/>
        <v>0</v>
      </c>
      <c r="P1907" s="15" t="str">
        <f>IF(COUNTIF('Personálie dobrovolníků '!U:X,N1907)&gt;0,"ANO","")</f>
        <v/>
      </c>
      <c r="Q1907" s="15"/>
    </row>
    <row r="1908" spans="2:17" s="25" customFormat="1" x14ac:dyDescent="0.3">
      <c r="B1908" s="15" t="str">
        <f>IF(A1908="","",VLOOKUP(A1908,Tabulka3[[Číslo smlouvy   u pravidelné činnosti]:[Příjmení]],3,0))</f>
        <v/>
      </c>
      <c r="C1908" s="15" t="str">
        <f>IF(A1908="","",VLOOKUP(A1908,Tabulka3[[Číslo smlouvy   u pravidelné činnosti]:[Příjmení]],4,0))</f>
        <v/>
      </c>
      <c r="F1908" s="94"/>
      <c r="H1908" s="113"/>
      <c r="I1908" s="113"/>
      <c r="K1908" s="15"/>
      <c r="L1908" s="15"/>
      <c r="M1908" s="15">
        <f t="shared" si="87"/>
        <v>1</v>
      </c>
      <c r="N1908" s="15" t="str">
        <f t="shared" si="88"/>
        <v>-</v>
      </c>
      <c r="O1908" s="150">
        <f t="shared" si="89"/>
        <v>0</v>
      </c>
      <c r="P1908" s="15" t="str">
        <f>IF(COUNTIF('Personálie dobrovolníků '!U:X,N1908)&gt;0,"ANO","")</f>
        <v/>
      </c>
      <c r="Q1908" s="15"/>
    </row>
    <row r="1909" spans="2:17" s="25" customFormat="1" x14ac:dyDescent="0.3">
      <c r="B1909" s="15" t="str">
        <f>IF(A1909="","",VLOOKUP(A1909,Tabulka3[[Číslo smlouvy   u pravidelné činnosti]:[Příjmení]],3,0))</f>
        <v/>
      </c>
      <c r="C1909" s="15" t="str">
        <f>IF(A1909="","",VLOOKUP(A1909,Tabulka3[[Číslo smlouvy   u pravidelné činnosti]:[Příjmení]],4,0))</f>
        <v/>
      </c>
      <c r="F1909" s="94"/>
      <c r="H1909" s="113"/>
      <c r="I1909" s="113"/>
      <c r="K1909" s="15"/>
      <c r="L1909" s="15"/>
      <c r="M1909" s="15">
        <f t="shared" si="87"/>
        <v>1</v>
      </c>
      <c r="N1909" s="15" t="str">
        <f t="shared" si="88"/>
        <v>-</v>
      </c>
      <c r="O1909" s="150">
        <f t="shared" si="89"/>
        <v>0</v>
      </c>
      <c r="P1909" s="15" t="str">
        <f>IF(COUNTIF('Personálie dobrovolníků '!U:X,N1909)&gt;0,"ANO","")</f>
        <v/>
      </c>
      <c r="Q1909" s="15"/>
    </row>
    <row r="1910" spans="2:17" s="25" customFormat="1" x14ac:dyDescent="0.3">
      <c r="B1910" s="15" t="str">
        <f>IF(A1910="","",VLOOKUP(A1910,Tabulka3[[Číslo smlouvy   u pravidelné činnosti]:[Příjmení]],3,0))</f>
        <v/>
      </c>
      <c r="C1910" s="15" t="str">
        <f>IF(A1910="","",VLOOKUP(A1910,Tabulka3[[Číslo smlouvy   u pravidelné činnosti]:[Příjmení]],4,0))</f>
        <v/>
      </c>
      <c r="F1910" s="94"/>
      <c r="H1910" s="113"/>
      <c r="I1910" s="113"/>
      <c r="K1910" s="15"/>
      <c r="L1910" s="15"/>
      <c r="M1910" s="15">
        <f t="shared" si="87"/>
        <v>1</v>
      </c>
      <c r="N1910" s="15" t="str">
        <f t="shared" si="88"/>
        <v>-</v>
      </c>
      <c r="O1910" s="150">
        <f t="shared" si="89"/>
        <v>0</v>
      </c>
      <c r="P1910" s="15" t="str">
        <f>IF(COUNTIF('Personálie dobrovolníků '!U:X,N1910)&gt;0,"ANO","")</f>
        <v/>
      </c>
      <c r="Q1910" s="15"/>
    </row>
    <row r="1911" spans="2:17" s="25" customFormat="1" x14ac:dyDescent="0.3">
      <c r="B1911" s="15" t="str">
        <f>IF(A1911="","",VLOOKUP(A1911,Tabulka3[[Číslo smlouvy   u pravidelné činnosti]:[Příjmení]],3,0))</f>
        <v/>
      </c>
      <c r="C1911" s="15" t="str">
        <f>IF(A1911="","",VLOOKUP(A1911,Tabulka3[[Číslo smlouvy   u pravidelné činnosti]:[Příjmení]],4,0))</f>
        <v/>
      </c>
      <c r="F1911" s="94"/>
      <c r="H1911" s="113"/>
      <c r="I1911" s="113"/>
      <c r="K1911" s="15"/>
      <c r="L1911" s="15"/>
      <c r="M1911" s="15">
        <f t="shared" si="87"/>
        <v>1</v>
      </c>
      <c r="N1911" s="15" t="str">
        <f t="shared" si="88"/>
        <v>-</v>
      </c>
      <c r="O1911" s="150">
        <f t="shared" si="89"/>
        <v>0</v>
      </c>
      <c r="P1911" s="15" t="str">
        <f>IF(COUNTIF('Personálie dobrovolníků '!U:X,N1911)&gt;0,"ANO","")</f>
        <v/>
      </c>
      <c r="Q1911" s="15"/>
    </row>
    <row r="1912" spans="2:17" s="25" customFormat="1" x14ac:dyDescent="0.3">
      <c r="B1912" s="15" t="str">
        <f>IF(A1912="","",VLOOKUP(A1912,Tabulka3[[Číslo smlouvy   u pravidelné činnosti]:[Příjmení]],3,0))</f>
        <v/>
      </c>
      <c r="C1912" s="15" t="str">
        <f>IF(A1912="","",VLOOKUP(A1912,Tabulka3[[Číslo smlouvy   u pravidelné činnosti]:[Příjmení]],4,0))</f>
        <v/>
      </c>
      <c r="F1912" s="94"/>
      <c r="H1912" s="113"/>
      <c r="I1912" s="113"/>
      <c r="K1912" s="15"/>
      <c r="L1912" s="15"/>
      <c r="M1912" s="15">
        <f t="shared" si="87"/>
        <v>1</v>
      </c>
      <c r="N1912" s="15" t="str">
        <f t="shared" si="88"/>
        <v>-</v>
      </c>
      <c r="O1912" s="150">
        <f t="shared" si="89"/>
        <v>0</v>
      </c>
      <c r="P1912" s="15" t="str">
        <f>IF(COUNTIF('Personálie dobrovolníků '!U:X,N1912)&gt;0,"ANO","")</f>
        <v/>
      </c>
      <c r="Q1912" s="15"/>
    </row>
    <row r="1913" spans="2:17" s="25" customFormat="1" x14ac:dyDescent="0.3">
      <c r="B1913" s="15" t="str">
        <f>IF(A1913="","",VLOOKUP(A1913,Tabulka3[[Číslo smlouvy   u pravidelné činnosti]:[Příjmení]],3,0))</f>
        <v/>
      </c>
      <c r="C1913" s="15" t="str">
        <f>IF(A1913="","",VLOOKUP(A1913,Tabulka3[[Číslo smlouvy   u pravidelné činnosti]:[Příjmení]],4,0))</f>
        <v/>
      </c>
      <c r="F1913" s="94"/>
      <c r="H1913" s="113"/>
      <c r="I1913" s="113"/>
      <c r="K1913" s="15"/>
      <c r="L1913" s="15"/>
      <c r="M1913" s="15">
        <f t="shared" si="87"/>
        <v>1</v>
      </c>
      <c r="N1913" s="15" t="str">
        <f t="shared" si="88"/>
        <v>-</v>
      </c>
      <c r="O1913" s="150">
        <f t="shared" si="89"/>
        <v>0</v>
      </c>
      <c r="P1913" s="15" t="str">
        <f>IF(COUNTIF('Personálie dobrovolníků '!U:X,N1913)&gt;0,"ANO","")</f>
        <v/>
      </c>
      <c r="Q1913" s="15"/>
    </row>
    <row r="1914" spans="2:17" s="25" customFormat="1" x14ac:dyDescent="0.3">
      <c r="B1914" s="15" t="str">
        <f>IF(A1914="","",VLOOKUP(A1914,Tabulka3[[Číslo smlouvy   u pravidelné činnosti]:[Příjmení]],3,0))</f>
        <v/>
      </c>
      <c r="C1914" s="15" t="str">
        <f>IF(A1914="","",VLOOKUP(A1914,Tabulka3[[Číslo smlouvy   u pravidelné činnosti]:[Příjmení]],4,0))</f>
        <v/>
      </c>
      <c r="F1914" s="94"/>
      <c r="H1914" s="113"/>
      <c r="I1914" s="113"/>
      <c r="K1914" s="15"/>
      <c r="L1914" s="15"/>
      <c r="M1914" s="15">
        <f t="shared" si="87"/>
        <v>1</v>
      </c>
      <c r="N1914" s="15" t="str">
        <f t="shared" si="88"/>
        <v>-</v>
      </c>
      <c r="O1914" s="150">
        <f t="shared" si="89"/>
        <v>0</v>
      </c>
      <c r="P1914" s="15" t="str">
        <f>IF(COUNTIF('Personálie dobrovolníků '!U:X,N1914)&gt;0,"ANO","")</f>
        <v/>
      </c>
      <c r="Q1914" s="15"/>
    </row>
    <row r="1915" spans="2:17" s="25" customFormat="1" x14ac:dyDescent="0.3">
      <c r="B1915" s="15" t="str">
        <f>IF(A1915="","",VLOOKUP(A1915,Tabulka3[[Číslo smlouvy   u pravidelné činnosti]:[Příjmení]],3,0))</f>
        <v/>
      </c>
      <c r="C1915" s="15" t="str">
        <f>IF(A1915="","",VLOOKUP(A1915,Tabulka3[[Číslo smlouvy   u pravidelné činnosti]:[Příjmení]],4,0))</f>
        <v/>
      </c>
      <c r="F1915" s="94"/>
      <c r="H1915" s="113"/>
      <c r="I1915" s="113"/>
      <c r="K1915" s="15"/>
      <c r="L1915" s="15"/>
      <c r="M1915" s="15">
        <f t="shared" si="87"/>
        <v>1</v>
      </c>
      <c r="N1915" s="15" t="str">
        <f t="shared" si="88"/>
        <v>-</v>
      </c>
      <c r="O1915" s="150">
        <f t="shared" si="89"/>
        <v>0</v>
      </c>
      <c r="P1915" s="15" t="str">
        <f>IF(COUNTIF('Personálie dobrovolníků '!U:X,N1915)&gt;0,"ANO","")</f>
        <v/>
      </c>
      <c r="Q1915" s="15"/>
    </row>
    <row r="1916" spans="2:17" s="25" customFormat="1" x14ac:dyDescent="0.3">
      <c r="B1916" s="15" t="str">
        <f>IF(A1916="","",VLOOKUP(A1916,Tabulka3[[Číslo smlouvy   u pravidelné činnosti]:[Příjmení]],3,0))</f>
        <v/>
      </c>
      <c r="C1916" s="15" t="str">
        <f>IF(A1916="","",VLOOKUP(A1916,Tabulka3[[Číslo smlouvy   u pravidelné činnosti]:[Příjmení]],4,0))</f>
        <v/>
      </c>
      <c r="F1916" s="94"/>
      <c r="H1916" s="113"/>
      <c r="I1916" s="113"/>
      <c r="K1916" s="15"/>
      <c r="L1916" s="15"/>
      <c r="M1916" s="15">
        <f t="shared" si="87"/>
        <v>1</v>
      </c>
      <c r="N1916" s="15" t="str">
        <f t="shared" si="88"/>
        <v>-</v>
      </c>
      <c r="O1916" s="150">
        <f t="shared" si="89"/>
        <v>0</v>
      </c>
      <c r="P1916" s="15" t="str">
        <f>IF(COUNTIF('Personálie dobrovolníků '!U:X,N1916)&gt;0,"ANO","")</f>
        <v/>
      </c>
      <c r="Q1916" s="15"/>
    </row>
    <row r="1917" spans="2:17" s="25" customFormat="1" x14ac:dyDescent="0.3">
      <c r="B1917" s="15" t="str">
        <f>IF(A1917="","",VLOOKUP(A1917,Tabulka3[[Číslo smlouvy   u pravidelné činnosti]:[Příjmení]],3,0))</f>
        <v/>
      </c>
      <c r="C1917" s="15" t="str">
        <f>IF(A1917="","",VLOOKUP(A1917,Tabulka3[[Číslo smlouvy   u pravidelné činnosti]:[Příjmení]],4,0))</f>
        <v/>
      </c>
      <c r="F1917" s="94"/>
      <c r="H1917" s="113"/>
      <c r="I1917" s="113"/>
      <c r="K1917" s="15"/>
      <c r="L1917" s="15"/>
      <c r="M1917" s="15">
        <f t="shared" si="87"/>
        <v>1</v>
      </c>
      <c r="N1917" s="15" t="str">
        <f t="shared" si="88"/>
        <v>-</v>
      </c>
      <c r="O1917" s="150">
        <f t="shared" si="89"/>
        <v>0</v>
      </c>
      <c r="P1917" s="15" t="str">
        <f>IF(COUNTIF('Personálie dobrovolníků '!U:X,N1917)&gt;0,"ANO","")</f>
        <v/>
      </c>
      <c r="Q1917" s="15"/>
    </row>
    <row r="1918" spans="2:17" s="25" customFormat="1" x14ac:dyDescent="0.3">
      <c r="B1918" s="15" t="str">
        <f>IF(A1918="","",VLOOKUP(A1918,Tabulka3[[Číslo smlouvy   u pravidelné činnosti]:[Příjmení]],3,0))</f>
        <v/>
      </c>
      <c r="C1918" s="15" t="str">
        <f>IF(A1918="","",VLOOKUP(A1918,Tabulka3[[Číslo smlouvy   u pravidelné činnosti]:[Příjmení]],4,0))</f>
        <v/>
      </c>
      <c r="F1918" s="94"/>
      <c r="H1918" s="113"/>
      <c r="I1918" s="113"/>
      <c r="K1918" s="15"/>
      <c r="L1918" s="15"/>
      <c r="M1918" s="15">
        <f t="shared" si="87"/>
        <v>1</v>
      </c>
      <c r="N1918" s="15" t="str">
        <f t="shared" si="88"/>
        <v>-</v>
      </c>
      <c r="O1918" s="150">
        <f t="shared" si="89"/>
        <v>0</v>
      </c>
      <c r="P1918" s="15" t="str">
        <f>IF(COUNTIF('Personálie dobrovolníků '!U:X,N1918)&gt;0,"ANO","")</f>
        <v/>
      </c>
      <c r="Q1918" s="15"/>
    </row>
    <row r="1919" spans="2:17" s="25" customFormat="1" x14ac:dyDescent="0.3">
      <c r="B1919" s="15" t="str">
        <f>IF(A1919="","",VLOOKUP(A1919,Tabulka3[[Číslo smlouvy   u pravidelné činnosti]:[Příjmení]],3,0))</f>
        <v/>
      </c>
      <c r="C1919" s="15" t="str">
        <f>IF(A1919="","",VLOOKUP(A1919,Tabulka3[[Číslo smlouvy   u pravidelné činnosti]:[Příjmení]],4,0))</f>
        <v/>
      </c>
      <c r="F1919" s="94"/>
      <c r="H1919" s="113"/>
      <c r="I1919" s="113"/>
      <c r="K1919" s="15"/>
      <c r="L1919" s="15"/>
      <c r="M1919" s="15">
        <f t="shared" si="87"/>
        <v>1</v>
      </c>
      <c r="N1919" s="15" t="str">
        <f t="shared" si="88"/>
        <v>-</v>
      </c>
      <c r="O1919" s="150">
        <f t="shared" si="89"/>
        <v>0</v>
      </c>
      <c r="P1919" s="15" t="str">
        <f>IF(COUNTIF('Personálie dobrovolníků '!U:X,N1919)&gt;0,"ANO","")</f>
        <v/>
      </c>
      <c r="Q1919" s="15"/>
    </row>
    <row r="1920" spans="2:17" s="25" customFormat="1" x14ac:dyDescent="0.3">
      <c r="B1920" s="15" t="str">
        <f>IF(A1920="","",VLOOKUP(A1920,Tabulka3[[Číslo smlouvy   u pravidelné činnosti]:[Příjmení]],3,0))</f>
        <v/>
      </c>
      <c r="C1920" s="15" t="str">
        <f>IF(A1920="","",VLOOKUP(A1920,Tabulka3[[Číslo smlouvy   u pravidelné činnosti]:[Příjmení]],4,0))</f>
        <v/>
      </c>
      <c r="F1920" s="94"/>
      <c r="H1920" s="113"/>
      <c r="I1920" s="113"/>
      <c r="K1920" s="15"/>
      <c r="L1920" s="15"/>
      <c r="M1920" s="15">
        <f t="shared" si="87"/>
        <v>1</v>
      </c>
      <c r="N1920" s="15" t="str">
        <f t="shared" si="88"/>
        <v>-</v>
      </c>
      <c r="O1920" s="150">
        <f t="shared" si="89"/>
        <v>0</v>
      </c>
      <c r="P1920" s="15" t="str">
        <f>IF(COUNTIF('Personálie dobrovolníků '!U:X,N1920)&gt;0,"ANO","")</f>
        <v/>
      </c>
      <c r="Q1920" s="15"/>
    </row>
    <row r="1921" spans="2:17" s="25" customFormat="1" x14ac:dyDescent="0.3">
      <c r="B1921" s="15" t="str">
        <f>IF(A1921="","",VLOOKUP(A1921,Tabulka3[[Číslo smlouvy   u pravidelné činnosti]:[Příjmení]],3,0))</f>
        <v/>
      </c>
      <c r="C1921" s="15" t="str">
        <f>IF(A1921="","",VLOOKUP(A1921,Tabulka3[[Číslo smlouvy   u pravidelné činnosti]:[Příjmení]],4,0))</f>
        <v/>
      </c>
      <c r="F1921" s="94"/>
      <c r="H1921" s="113"/>
      <c r="I1921" s="113"/>
      <c r="K1921" s="15"/>
      <c r="L1921" s="15"/>
      <c r="M1921" s="15">
        <f t="shared" si="87"/>
        <v>1</v>
      </c>
      <c r="N1921" s="15" t="str">
        <f t="shared" si="88"/>
        <v>-</v>
      </c>
      <c r="O1921" s="150">
        <f t="shared" si="89"/>
        <v>0</v>
      </c>
      <c r="P1921" s="15" t="str">
        <f>IF(COUNTIF('Personálie dobrovolníků '!U:X,N1921)&gt;0,"ANO","")</f>
        <v/>
      </c>
      <c r="Q1921" s="15"/>
    </row>
    <row r="1922" spans="2:17" s="25" customFormat="1" x14ac:dyDescent="0.3">
      <c r="B1922" s="15" t="str">
        <f>IF(A1922="","",VLOOKUP(A1922,Tabulka3[[Číslo smlouvy   u pravidelné činnosti]:[Příjmení]],3,0))</f>
        <v/>
      </c>
      <c r="C1922" s="15" t="str">
        <f>IF(A1922="","",VLOOKUP(A1922,Tabulka3[[Číslo smlouvy   u pravidelné činnosti]:[Příjmení]],4,0))</f>
        <v/>
      </c>
      <c r="F1922" s="94"/>
      <c r="H1922" s="113"/>
      <c r="I1922" s="113"/>
      <c r="K1922" s="15"/>
      <c r="L1922" s="15"/>
      <c r="M1922" s="15">
        <f t="shared" si="87"/>
        <v>1</v>
      </c>
      <c r="N1922" s="15" t="str">
        <f t="shared" si="88"/>
        <v>-</v>
      </c>
      <c r="O1922" s="150">
        <f t="shared" si="89"/>
        <v>0</v>
      </c>
      <c r="P1922" s="15" t="str">
        <f>IF(COUNTIF('Personálie dobrovolníků '!U:X,N1922)&gt;0,"ANO","")</f>
        <v/>
      </c>
      <c r="Q1922" s="15"/>
    </row>
    <row r="1923" spans="2:17" s="25" customFormat="1" x14ac:dyDescent="0.3">
      <c r="B1923" s="15" t="str">
        <f>IF(A1923="","",VLOOKUP(A1923,Tabulka3[[Číslo smlouvy   u pravidelné činnosti]:[Příjmení]],3,0))</f>
        <v/>
      </c>
      <c r="C1923" s="15" t="str">
        <f>IF(A1923="","",VLOOKUP(A1923,Tabulka3[[Číslo smlouvy   u pravidelné činnosti]:[Příjmení]],4,0))</f>
        <v/>
      </c>
      <c r="F1923" s="94"/>
      <c r="H1923" s="113"/>
      <c r="I1923" s="113"/>
      <c r="K1923" s="15"/>
      <c r="L1923" s="15"/>
      <c r="M1923" s="15">
        <f t="shared" si="87"/>
        <v>1</v>
      </c>
      <c r="N1923" s="15" t="str">
        <f t="shared" si="88"/>
        <v>-</v>
      </c>
      <c r="O1923" s="150">
        <f t="shared" si="89"/>
        <v>0</v>
      </c>
      <c r="P1923" s="15" t="str">
        <f>IF(COUNTIF('Personálie dobrovolníků '!U:X,N1923)&gt;0,"ANO","")</f>
        <v/>
      </c>
      <c r="Q1923" s="15"/>
    </row>
    <row r="1924" spans="2:17" s="25" customFormat="1" x14ac:dyDescent="0.3">
      <c r="B1924" s="15" t="str">
        <f>IF(A1924="","",VLOOKUP(A1924,Tabulka3[[Číslo smlouvy   u pravidelné činnosti]:[Příjmení]],3,0))</f>
        <v/>
      </c>
      <c r="C1924" s="15" t="str">
        <f>IF(A1924="","",VLOOKUP(A1924,Tabulka3[[Číslo smlouvy   u pravidelné činnosti]:[Příjmení]],4,0))</f>
        <v/>
      </c>
      <c r="F1924" s="94"/>
      <c r="H1924" s="113"/>
      <c r="I1924" s="113"/>
      <c r="K1924" s="15"/>
      <c r="L1924" s="15"/>
      <c r="M1924" s="15">
        <f t="shared" ref="M1924:M1987" si="90">IF(OR(
   AND($H1924=$K$12, $I1924=$L$4),
   AND($H1924=$K$12, $I1924=$L$5),
   AND($H1924=$K$12, $I1924=$L$6),
   AND($H1924=$K$12, $I1924=$L$7),
   AND($H1924=$K$11, $I1924=$L$4),
   AND($H1924=$K$11, $I1924=$L$5),
   AND($H1924=$K$11, $I1924=$L$6),
   AND($H1924=$K$11, $I1924=$L$7),
   AND($H1924=$K$5, $I1924=$L$5),
   AND($H1924=$K$6, $I1924=$L$4),
   AND($H1924=$K$6, $I1924=$L$5),
   AND($H1924=$K$6, $I1924=$L$7),
   AND($H1924=$K$4, $I1924=$L$6),
), 0, 1)</f>
        <v>1</v>
      </c>
      <c r="N1924" s="15" t="str">
        <f t="shared" ref="N1924:N1987" si="91">A1924 &amp; "-" &amp; J1924</f>
        <v>-</v>
      </c>
      <c r="O1924" s="150">
        <f t="shared" ref="O1924:O1987" si="92">IF(AND(M1924&lt;&gt;0, P1924="ANO"), 1, 0)</f>
        <v>0</v>
      </c>
      <c r="P1924" s="15" t="str">
        <f>IF(COUNTIF('Personálie dobrovolníků '!U:X,N1924)&gt;0,"ANO","")</f>
        <v/>
      </c>
      <c r="Q1924" s="15"/>
    </row>
    <row r="1925" spans="2:17" s="25" customFormat="1" x14ac:dyDescent="0.3">
      <c r="B1925" s="15" t="str">
        <f>IF(A1925="","",VLOOKUP(A1925,Tabulka3[[Číslo smlouvy   u pravidelné činnosti]:[Příjmení]],3,0))</f>
        <v/>
      </c>
      <c r="C1925" s="15" t="str">
        <f>IF(A1925="","",VLOOKUP(A1925,Tabulka3[[Číslo smlouvy   u pravidelné činnosti]:[Příjmení]],4,0))</f>
        <v/>
      </c>
      <c r="F1925" s="94"/>
      <c r="H1925" s="113"/>
      <c r="I1925" s="113"/>
      <c r="K1925" s="15"/>
      <c r="L1925" s="15"/>
      <c r="M1925" s="15">
        <f t="shared" si="90"/>
        <v>1</v>
      </c>
      <c r="N1925" s="15" t="str">
        <f t="shared" si="91"/>
        <v>-</v>
      </c>
      <c r="O1925" s="150">
        <f t="shared" si="92"/>
        <v>0</v>
      </c>
      <c r="P1925" s="15" t="str">
        <f>IF(COUNTIF('Personálie dobrovolníků '!U:X,N1925)&gt;0,"ANO","")</f>
        <v/>
      </c>
      <c r="Q1925" s="15"/>
    </row>
    <row r="1926" spans="2:17" s="25" customFormat="1" x14ac:dyDescent="0.3">
      <c r="B1926" s="15" t="str">
        <f>IF(A1926="","",VLOOKUP(A1926,Tabulka3[[Číslo smlouvy   u pravidelné činnosti]:[Příjmení]],3,0))</f>
        <v/>
      </c>
      <c r="C1926" s="15" t="str">
        <f>IF(A1926="","",VLOOKUP(A1926,Tabulka3[[Číslo smlouvy   u pravidelné činnosti]:[Příjmení]],4,0))</f>
        <v/>
      </c>
      <c r="F1926" s="94"/>
      <c r="H1926" s="113"/>
      <c r="I1926" s="113"/>
      <c r="K1926" s="15"/>
      <c r="L1926" s="15"/>
      <c r="M1926" s="15">
        <f t="shared" si="90"/>
        <v>1</v>
      </c>
      <c r="N1926" s="15" t="str">
        <f t="shared" si="91"/>
        <v>-</v>
      </c>
      <c r="O1926" s="150">
        <f t="shared" si="92"/>
        <v>0</v>
      </c>
      <c r="P1926" s="15" t="str">
        <f>IF(COUNTIF('Personálie dobrovolníků '!U:X,N1926)&gt;0,"ANO","")</f>
        <v/>
      </c>
      <c r="Q1926" s="15"/>
    </row>
    <row r="1927" spans="2:17" s="25" customFormat="1" x14ac:dyDescent="0.3">
      <c r="B1927" s="15" t="str">
        <f>IF(A1927="","",VLOOKUP(A1927,Tabulka3[[Číslo smlouvy   u pravidelné činnosti]:[Příjmení]],3,0))</f>
        <v/>
      </c>
      <c r="C1927" s="15" t="str">
        <f>IF(A1927="","",VLOOKUP(A1927,Tabulka3[[Číslo smlouvy   u pravidelné činnosti]:[Příjmení]],4,0))</f>
        <v/>
      </c>
      <c r="F1927" s="94"/>
      <c r="H1927" s="113"/>
      <c r="I1927" s="113"/>
      <c r="K1927" s="15"/>
      <c r="L1927" s="15"/>
      <c r="M1927" s="15">
        <f t="shared" si="90"/>
        <v>1</v>
      </c>
      <c r="N1927" s="15" t="str">
        <f t="shared" si="91"/>
        <v>-</v>
      </c>
      <c r="O1927" s="150">
        <f t="shared" si="92"/>
        <v>0</v>
      </c>
      <c r="P1927" s="15" t="str">
        <f>IF(COUNTIF('Personálie dobrovolníků '!U:X,N1927)&gt;0,"ANO","")</f>
        <v/>
      </c>
      <c r="Q1927" s="15"/>
    </row>
    <row r="1928" spans="2:17" s="25" customFormat="1" x14ac:dyDescent="0.3">
      <c r="B1928" s="15" t="str">
        <f>IF(A1928="","",VLOOKUP(A1928,Tabulka3[[Číslo smlouvy   u pravidelné činnosti]:[Příjmení]],3,0))</f>
        <v/>
      </c>
      <c r="C1928" s="15" t="str">
        <f>IF(A1928="","",VLOOKUP(A1928,Tabulka3[[Číslo smlouvy   u pravidelné činnosti]:[Příjmení]],4,0))</f>
        <v/>
      </c>
      <c r="F1928" s="94"/>
      <c r="H1928" s="113"/>
      <c r="I1928" s="113"/>
      <c r="K1928" s="15"/>
      <c r="L1928" s="15"/>
      <c r="M1928" s="15">
        <f t="shared" si="90"/>
        <v>1</v>
      </c>
      <c r="N1928" s="15" t="str">
        <f t="shared" si="91"/>
        <v>-</v>
      </c>
      <c r="O1928" s="150">
        <f t="shared" si="92"/>
        <v>0</v>
      </c>
      <c r="P1928" s="15" t="str">
        <f>IF(COUNTIF('Personálie dobrovolníků '!U:X,N1928)&gt;0,"ANO","")</f>
        <v/>
      </c>
      <c r="Q1928" s="15"/>
    </row>
    <row r="1929" spans="2:17" s="25" customFormat="1" x14ac:dyDescent="0.3">
      <c r="B1929" s="15" t="str">
        <f>IF(A1929="","",VLOOKUP(A1929,Tabulka3[[Číslo smlouvy   u pravidelné činnosti]:[Příjmení]],3,0))</f>
        <v/>
      </c>
      <c r="C1929" s="15" t="str">
        <f>IF(A1929="","",VLOOKUP(A1929,Tabulka3[[Číslo smlouvy   u pravidelné činnosti]:[Příjmení]],4,0))</f>
        <v/>
      </c>
      <c r="F1929" s="94"/>
      <c r="H1929" s="113"/>
      <c r="I1929" s="113"/>
      <c r="K1929" s="15"/>
      <c r="L1929" s="15"/>
      <c r="M1929" s="15">
        <f t="shared" si="90"/>
        <v>1</v>
      </c>
      <c r="N1929" s="15" t="str">
        <f t="shared" si="91"/>
        <v>-</v>
      </c>
      <c r="O1929" s="150">
        <f t="shared" si="92"/>
        <v>0</v>
      </c>
      <c r="P1929" s="15" t="str">
        <f>IF(COUNTIF('Personálie dobrovolníků '!U:X,N1929)&gt;0,"ANO","")</f>
        <v/>
      </c>
      <c r="Q1929" s="15"/>
    </row>
    <row r="1930" spans="2:17" s="25" customFormat="1" x14ac:dyDescent="0.3">
      <c r="B1930" s="15" t="str">
        <f>IF(A1930="","",VLOOKUP(A1930,Tabulka3[[Číslo smlouvy   u pravidelné činnosti]:[Příjmení]],3,0))</f>
        <v/>
      </c>
      <c r="C1930" s="15" t="str">
        <f>IF(A1930="","",VLOOKUP(A1930,Tabulka3[[Číslo smlouvy   u pravidelné činnosti]:[Příjmení]],4,0))</f>
        <v/>
      </c>
      <c r="F1930" s="94"/>
      <c r="H1930" s="113"/>
      <c r="I1930" s="113"/>
      <c r="K1930" s="15"/>
      <c r="L1930" s="15"/>
      <c r="M1930" s="15">
        <f t="shared" si="90"/>
        <v>1</v>
      </c>
      <c r="N1930" s="15" t="str">
        <f t="shared" si="91"/>
        <v>-</v>
      </c>
      <c r="O1930" s="150">
        <f t="shared" si="92"/>
        <v>0</v>
      </c>
      <c r="P1930" s="15" t="str">
        <f>IF(COUNTIF('Personálie dobrovolníků '!U:X,N1930)&gt;0,"ANO","")</f>
        <v/>
      </c>
      <c r="Q1930" s="15"/>
    </row>
    <row r="1931" spans="2:17" s="25" customFormat="1" x14ac:dyDescent="0.3">
      <c r="B1931" s="15" t="str">
        <f>IF(A1931="","",VLOOKUP(A1931,Tabulka3[[Číslo smlouvy   u pravidelné činnosti]:[Příjmení]],3,0))</f>
        <v/>
      </c>
      <c r="C1931" s="15" t="str">
        <f>IF(A1931="","",VLOOKUP(A1931,Tabulka3[[Číslo smlouvy   u pravidelné činnosti]:[Příjmení]],4,0))</f>
        <v/>
      </c>
      <c r="F1931" s="94"/>
      <c r="H1931" s="113"/>
      <c r="I1931" s="113"/>
      <c r="K1931" s="15"/>
      <c r="L1931" s="15"/>
      <c r="M1931" s="15">
        <f t="shared" si="90"/>
        <v>1</v>
      </c>
      <c r="N1931" s="15" t="str">
        <f t="shared" si="91"/>
        <v>-</v>
      </c>
      <c r="O1931" s="150">
        <f t="shared" si="92"/>
        <v>0</v>
      </c>
      <c r="P1931" s="15" t="str">
        <f>IF(COUNTIF('Personálie dobrovolníků '!U:X,N1931)&gt;0,"ANO","")</f>
        <v/>
      </c>
      <c r="Q1931" s="15"/>
    </row>
    <row r="1932" spans="2:17" s="25" customFormat="1" x14ac:dyDescent="0.3">
      <c r="B1932" s="15" t="str">
        <f>IF(A1932="","",VLOOKUP(A1932,Tabulka3[[Číslo smlouvy   u pravidelné činnosti]:[Příjmení]],3,0))</f>
        <v/>
      </c>
      <c r="C1932" s="15" t="str">
        <f>IF(A1932="","",VLOOKUP(A1932,Tabulka3[[Číslo smlouvy   u pravidelné činnosti]:[Příjmení]],4,0))</f>
        <v/>
      </c>
      <c r="F1932" s="94"/>
      <c r="H1932" s="113"/>
      <c r="I1932" s="113"/>
      <c r="K1932" s="15"/>
      <c r="L1932" s="15"/>
      <c r="M1932" s="15">
        <f t="shared" si="90"/>
        <v>1</v>
      </c>
      <c r="N1932" s="15" t="str">
        <f t="shared" si="91"/>
        <v>-</v>
      </c>
      <c r="O1932" s="150">
        <f t="shared" si="92"/>
        <v>0</v>
      </c>
      <c r="P1932" s="15" t="str">
        <f>IF(COUNTIF('Personálie dobrovolníků '!U:X,N1932)&gt;0,"ANO","")</f>
        <v/>
      </c>
      <c r="Q1932" s="15"/>
    </row>
    <row r="1933" spans="2:17" s="25" customFormat="1" x14ac:dyDescent="0.3">
      <c r="B1933" s="15" t="str">
        <f>IF(A1933="","",VLOOKUP(A1933,Tabulka3[[Číslo smlouvy   u pravidelné činnosti]:[Příjmení]],3,0))</f>
        <v/>
      </c>
      <c r="C1933" s="15" t="str">
        <f>IF(A1933="","",VLOOKUP(A1933,Tabulka3[[Číslo smlouvy   u pravidelné činnosti]:[Příjmení]],4,0))</f>
        <v/>
      </c>
      <c r="F1933" s="94"/>
      <c r="H1933" s="113"/>
      <c r="I1933" s="113"/>
      <c r="K1933" s="15"/>
      <c r="L1933" s="15"/>
      <c r="M1933" s="15">
        <f t="shared" si="90"/>
        <v>1</v>
      </c>
      <c r="N1933" s="15" t="str">
        <f t="shared" si="91"/>
        <v>-</v>
      </c>
      <c r="O1933" s="150">
        <f t="shared" si="92"/>
        <v>0</v>
      </c>
      <c r="P1933" s="15" t="str">
        <f>IF(COUNTIF('Personálie dobrovolníků '!U:X,N1933)&gt;0,"ANO","")</f>
        <v/>
      </c>
      <c r="Q1933" s="15"/>
    </row>
    <row r="1934" spans="2:17" s="25" customFormat="1" x14ac:dyDescent="0.3">
      <c r="B1934" s="15" t="str">
        <f>IF(A1934="","",VLOOKUP(A1934,Tabulka3[[Číslo smlouvy   u pravidelné činnosti]:[Příjmení]],3,0))</f>
        <v/>
      </c>
      <c r="C1934" s="15" t="str">
        <f>IF(A1934="","",VLOOKUP(A1934,Tabulka3[[Číslo smlouvy   u pravidelné činnosti]:[Příjmení]],4,0))</f>
        <v/>
      </c>
      <c r="F1934" s="94"/>
      <c r="H1934" s="113"/>
      <c r="I1934" s="113"/>
      <c r="K1934" s="15"/>
      <c r="L1934" s="15"/>
      <c r="M1934" s="15">
        <f t="shared" si="90"/>
        <v>1</v>
      </c>
      <c r="N1934" s="15" t="str">
        <f t="shared" si="91"/>
        <v>-</v>
      </c>
      <c r="O1934" s="150">
        <f t="shared" si="92"/>
        <v>0</v>
      </c>
      <c r="P1934" s="15" t="str">
        <f>IF(COUNTIF('Personálie dobrovolníků '!U:X,N1934)&gt;0,"ANO","")</f>
        <v/>
      </c>
      <c r="Q1934" s="15"/>
    </row>
    <row r="1935" spans="2:17" s="25" customFormat="1" x14ac:dyDescent="0.3">
      <c r="B1935" s="15" t="str">
        <f>IF(A1935="","",VLOOKUP(A1935,Tabulka3[[Číslo smlouvy   u pravidelné činnosti]:[Příjmení]],3,0))</f>
        <v/>
      </c>
      <c r="C1935" s="15" t="str">
        <f>IF(A1935="","",VLOOKUP(A1935,Tabulka3[[Číslo smlouvy   u pravidelné činnosti]:[Příjmení]],4,0))</f>
        <v/>
      </c>
      <c r="F1935" s="94"/>
      <c r="H1935" s="113"/>
      <c r="I1935" s="113"/>
      <c r="K1935" s="15"/>
      <c r="L1935" s="15"/>
      <c r="M1935" s="15">
        <f t="shared" si="90"/>
        <v>1</v>
      </c>
      <c r="N1935" s="15" t="str">
        <f t="shared" si="91"/>
        <v>-</v>
      </c>
      <c r="O1935" s="150">
        <f t="shared" si="92"/>
        <v>0</v>
      </c>
      <c r="P1935" s="15" t="str">
        <f>IF(COUNTIF('Personálie dobrovolníků '!U:X,N1935)&gt;0,"ANO","")</f>
        <v/>
      </c>
      <c r="Q1935" s="15"/>
    </row>
    <row r="1936" spans="2:17" s="25" customFormat="1" x14ac:dyDescent="0.3">
      <c r="B1936" s="15" t="str">
        <f>IF(A1936="","",VLOOKUP(A1936,Tabulka3[[Číslo smlouvy   u pravidelné činnosti]:[Příjmení]],3,0))</f>
        <v/>
      </c>
      <c r="C1936" s="15" t="str">
        <f>IF(A1936="","",VLOOKUP(A1936,Tabulka3[[Číslo smlouvy   u pravidelné činnosti]:[Příjmení]],4,0))</f>
        <v/>
      </c>
      <c r="F1936" s="94"/>
      <c r="H1936" s="113"/>
      <c r="I1936" s="113"/>
      <c r="K1936" s="15"/>
      <c r="L1936" s="15"/>
      <c r="M1936" s="15">
        <f t="shared" si="90"/>
        <v>1</v>
      </c>
      <c r="N1936" s="15" t="str">
        <f t="shared" si="91"/>
        <v>-</v>
      </c>
      <c r="O1936" s="150">
        <f t="shared" si="92"/>
        <v>0</v>
      </c>
      <c r="P1936" s="15" t="str">
        <f>IF(COUNTIF('Personálie dobrovolníků '!U:X,N1936)&gt;0,"ANO","")</f>
        <v/>
      </c>
      <c r="Q1936" s="15"/>
    </row>
    <row r="1937" spans="2:17" s="25" customFormat="1" x14ac:dyDescent="0.3">
      <c r="B1937" s="15" t="str">
        <f>IF(A1937="","",VLOOKUP(A1937,Tabulka3[[Číslo smlouvy   u pravidelné činnosti]:[Příjmení]],3,0))</f>
        <v/>
      </c>
      <c r="C1937" s="15" t="str">
        <f>IF(A1937="","",VLOOKUP(A1937,Tabulka3[[Číslo smlouvy   u pravidelné činnosti]:[Příjmení]],4,0))</f>
        <v/>
      </c>
      <c r="F1937" s="94"/>
      <c r="H1937" s="113"/>
      <c r="I1937" s="113"/>
      <c r="K1937" s="15"/>
      <c r="L1937" s="15"/>
      <c r="M1937" s="15">
        <f t="shared" si="90"/>
        <v>1</v>
      </c>
      <c r="N1937" s="15" t="str">
        <f t="shared" si="91"/>
        <v>-</v>
      </c>
      <c r="O1937" s="150">
        <f t="shared" si="92"/>
        <v>0</v>
      </c>
      <c r="P1937" s="15" t="str">
        <f>IF(COUNTIF('Personálie dobrovolníků '!U:X,N1937)&gt;0,"ANO","")</f>
        <v/>
      </c>
      <c r="Q1937" s="15"/>
    </row>
    <row r="1938" spans="2:17" s="25" customFormat="1" x14ac:dyDescent="0.3">
      <c r="B1938" s="15" t="str">
        <f>IF(A1938="","",VLOOKUP(A1938,Tabulka3[[Číslo smlouvy   u pravidelné činnosti]:[Příjmení]],3,0))</f>
        <v/>
      </c>
      <c r="C1938" s="15" t="str">
        <f>IF(A1938="","",VLOOKUP(A1938,Tabulka3[[Číslo smlouvy   u pravidelné činnosti]:[Příjmení]],4,0))</f>
        <v/>
      </c>
      <c r="F1938" s="94"/>
      <c r="H1938" s="113"/>
      <c r="I1938" s="113"/>
      <c r="K1938" s="15"/>
      <c r="L1938" s="15"/>
      <c r="M1938" s="15">
        <f t="shared" si="90"/>
        <v>1</v>
      </c>
      <c r="N1938" s="15" t="str">
        <f t="shared" si="91"/>
        <v>-</v>
      </c>
      <c r="O1938" s="150">
        <f t="shared" si="92"/>
        <v>0</v>
      </c>
      <c r="P1938" s="15" t="str">
        <f>IF(COUNTIF('Personálie dobrovolníků '!U:X,N1938)&gt;0,"ANO","")</f>
        <v/>
      </c>
      <c r="Q1938" s="15"/>
    </row>
    <row r="1939" spans="2:17" s="25" customFormat="1" x14ac:dyDescent="0.3">
      <c r="B1939" s="15" t="str">
        <f>IF(A1939="","",VLOOKUP(A1939,Tabulka3[[Číslo smlouvy   u pravidelné činnosti]:[Příjmení]],3,0))</f>
        <v/>
      </c>
      <c r="C1939" s="15" t="str">
        <f>IF(A1939="","",VLOOKUP(A1939,Tabulka3[[Číslo smlouvy   u pravidelné činnosti]:[Příjmení]],4,0))</f>
        <v/>
      </c>
      <c r="F1939" s="94"/>
      <c r="H1939" s="113"/>
      <c r="I1939" s="113"/>
      <c r="K1939" s="15"/>
      <c r="L1939" s="15"/>
      <c r="M1939" s="15">
        <f t="shared" si="90"/>
        <v>1</v>
      </c>
      <c r="N1939" s="15" t="str">
        <f t="shared" si="91"/>
        <v>-</v>
      </c>
      <c r="O1939" s="150">
        <f t="shared" si="92"/>
        <v>0</v>
      </c>
      <c r="P1939" s="15" t="str">
        <f>IF(COUNTIF('Personálie dobrovolníků '!U:X,N1939)&gt;0,"ANO","")</f>
        <v/>
      </c>
      <c r="Q1939" s="15"/>
    </row>
    <row r="1940" spans="2:17" s="25" customFormat="1" x14ac:dyDescent="0.3">
      <c r="B1940" s="15" t="str">
        <f>IF(A1940="","",VLOOKUP(A1940,Tabulka3[[Číslo smlouvy   u pravidelné činnosti]:[Příjmení]],3,0))</f>
        <v/>
      </c>
      <c r="C1940" s="15" t="str">
        <f>IF(A1940="","",VLOOKUP(A1940,Tabulka3[[Číslo smlouvy   u pravidelné činnosti]:[Příjmení]],4,0))</f>
        <v/>
      </c>
      <c r="F1940" s="94"/>
      <c r="H1940" s="113"/>
      <c r="I1940" s="113"/>
      <c r="K1940" s="15"/>
      <c r="L1940" s="15"/>
      <c r="M1940" s="15">
        <f t="shared" si="90"/>
        <v>1</v>
      </c>
      <c r="N1940" s="15" t="str">
        <f t="shared" si="91"/>
        <v>-</v>
      </c>
      <c r="O1940" s="150">
        <f t="shared" si="92"/>
        <v>0</v>
      </c>
      <c r="P1940" s="15" t="str">
        <f>IF(COUNTIF('Personálie dobrovolníků '!U:X,N1940)&gt;0,"ANO","")</f>
        <v/>
      </c>
      <c r="Q1940" s="15"/>
    </row>
    <row r="1941" spans="2:17" s="25" customFormat="1" x14ac:dyDescent="0.3">
      <c r="B1941" s="15" t="str">
        <f>IF(A1941="","",VLOOKUP(A1941,Tabulka3[[Číslo smlouvy   u pravidelné činnosti]:[Příjmení]],3,0))</f>
        <v/>
      </c>
      <c r="C1941" s="15" t="str">
        <f>IF(A1941="","",VLOOKUP(A1941,Tabulka3[[Číslo smlouvy   u pravidelné činnosti]:[Příjmení]],4,0))</f>
        <v/>
      </c>
      <c r="F1941" s="94"/>
      <c r="H1941" s="113"/>
      <c r="I1941" s="113"/>
      <c r="K1941" s="15"/>
      <c r="L1941" s="15"/>
      <c r="M1941" s="15">
        <f t="shared" si="90"/>
        <v>1</v>
      </c>
      <c r="N1941" s="15" t="str">
        <f t="shared" si="91"/>
        <v>-</v>
      </c>
      <c r="O1941" s="150">
        <f t="shared" si="92"/>
        <v>0</v>
      </c>
      <c r="P1941" s="15" t="str">
        <f>IF(COUNTIF('Personálie dobrovolníků '!U:X,N1941)&gt;0,"ANO","")</f>
        <v/>
      </c>
      <c r="Q1941" s="15"/>
    </row>
    <row r="1942" spans="2:17" s="25" customFormat="1" x14ac:dyDescent="0.3">
      <c r="B1942" s="15" t="str">
        <f>IF(A1942="","",VLOOKUP(A1942,Tabulka3[[Číslo smlouvy   u pravidelné činnosti]:[Příjmení]],3,0))</f>
        <v/>
      </c>
      <c r="C1942" s="15" t="str">
        <f>IF(A1942="","",VLOOKUP(A1942,Tabulka3[[Číslo smlouvy   u pravidelné činnosti]:[Příjmení]],4,0))</f>
        <v/>
      </c>
      <c r="F1942" s="94"/>
      <c r="H1942" s="113"/>
      <c r="I1942" s="113"/>
      <c r="K1942" s="15"/>
      <c r="L1942" s="15"/>
      <c r="M1942" s="15">
        <f t="shared" si="90"/>
        <v>1</v>
      </c>
      <c r="N1942" s="15" t="str">
        <f t="shared" si="91"/>
        <v>-</v>
      </c>
      <c r="O1942" s="150">
        <f t="shared" si="92"/>
        <v>0</v>
      </c>
      <c r="P1942" s="15" t="str">
        <f>IF(COUNTIF('Personálie dobrovolníků '!U:X,N1942)&gt;0,"ANO","")</f>
        <v/>
      </c>
      <c r="Q1942" s="15"/>
    </row>
    <row r="1943" spans="2:17" s="25" customFormat="1" x14ac:dyDescent="0.3">
      <c r="B1943" s="15" t="str">
        <f>IF(A1943="","",VLOOKUP(A1943,Tabulka3[[Číslo smlouvy   u pravidelné činnosti]:[Příjmení]],3,0))</f>
        <v/>
      </c>
      <c r="C1943" s="15" t="str">
        <f>IF(A1943="","",VLOOKUP(A1943,Tabulka3[[Číslo smlouvy   u pravidelné činnosti]:[Příjmení]],4,0))</f>
        <v/>
      </c>
      <c r="F1943" s="94"/>
      <c r="H1943" s="113"/>
      <c r="I1943" s="113"/>
      <c r="K1943" s="15"/>
      <c r="L1943" s="15"/>
      <c r="M1943" s="15">
        <f t="shared" si="90"/>
        <v>1</v>
      </c>
      <c r="N1943" s="15" t="str">
        <f t="shared" si="91"/>
        <v>-</v>
      </c>
      <c r="O1943" s="150">
        <f t="shared" si="92"/>
        <v>0</v>
      </c>
      <c r="P1943" s="15" t="str">
        <f>IF(COUNTIF('Personálie dobrovolníků '!U:X,N1943)&gt;0,"ANO","")</f>
        <v/>
      </c>
      <c r="Q1943" s="15"/>
    </row>
    <row r="1944" spans="2:17" s="25" customFormat="1" x14ac:dyDescent="0.3">
      <c r="B1944" s="15" t="str">
        <f>IF(A1944="","",VLOOKUP(A1944,Tabulka3[[Číslo smlouvy   u pravidelné činnosti]:[Příjmení]],3,0))</f>
        <v/>
      </c>
      <c r="C1944" s="15" t="str">
        <f>IF(A1944="","",VLOOKUP(A1944,Tabulka3[[Číslo smlouvy   u pravidelné činnosti]:[Příjmení]],4,0))</f>
        <v/>
      </c>
      <c r="F1944" s="94"/>
      <c r="H1944" s="113"/>
      <c r="I1944" s="113"/>
      <c r="K1944" s="15"/>
      <c r="L1944" s="15"/>
      <c r="M1944" s="15">
        <f t="shared" si="90"/>
        <v>1</v>
      </c>
      <c r="N1944" s="15" t="str">
        <f t="shared" si="91"/>
        <v>-</v>
      </c>
      <c r="O1944" s="150">
        <f t="shared" si="92"/>
        <v>0</v>
      </c>
      <c r="P1944" s="15" t="str">
        <f>IF(COUNTIF('Personálie dobrovolníků '!U:X,N1944)&gt;0,"ANO","")</f>
        <v/>
      </c>
      <c r="Q1944" s="15"/>
    </row>
    <row r="1945" spans="2:17" s="25" customFormat="1" x14ac:dyDescent="0.3">
      <c r="B1945" s="15" t="str">
        <f>IF(A1945="","",VLOOKUP(A1945,Tabulka3[[Číslo smlouvy   u pravidelné činnosti]:[Příjmení]],3,0))</f>
        <v/>
      </c>
      <c r="C1945" s="15" t="str">
        <f>IF(A1945="","",VLOOKUP(A1945,Tabulka3[[Číslo smlouvy   u pravidelné činnosti]:[Příjmení]],4,0))</f>
        <v/>
      </c>
      <c r="F1945" s="94"/>
      <c r="H1945" s="113"/>
      <c r="I1945" s="113"/>
      <c r="K1945" s="15"/>
      <c r="L1945" s="15"/>
      <c r="M1945" s="15">
        <f t="shared" si="90"/>
        <v>1</v>
      </c>
      <c r="N1945" s="15" t="str">
        <f t="shared" si="91"/>
        <v>-</v>
      </c>
      <c r="O1945" s="150">
        <f t="shared" si="92"/>
        <v>0</v>
      </c>
      <c r="P1945" s="15" t="str">
        <f>IF(COUNTIF('Personálie dobrovolníků '!U:X,N1945)&gt;0,"ANO","")</f>
        <v/>
      </c>
      <c r="Q1945" s="15"/>
    </row>
    <row r="1946" spans="2:17" s="25" customFormat="1" x14ac:dyDescent="0.3">
      <c r="B1946" s="15" t="str">
        <f>IF(A1946="","",VLOOKUP(A1946,Tabulka3[[Číslo smlouvy   u pravidelné činnosti]:[Příjmení]],3,0))</f>
        <v/>
      </c>
      <c r="C1946" s="15" t="str">
        <f>IF(A1946="","",VLOOKUP(A1946,Tabulka3[[Číslo smlouvy   u pravidelné činnosti]:[Příjmení]],4,0))</f>
        <v/>
      </c>
      <c r="F1946" s="94"/>
      <c r="H1946" s="113"/>
      <c r="I1946" s="113"/>
      <c r="K1946" s="15"/>
      <c r="L1946" s="15"/>
      <c r="M1946" s="15">
        <f t="shared" si="90"/>
        <v>1</v>
      </c>
      <c r="N1946" s="15" t="str">
        <f t="shared" si="91"/>
        <v>-</v>
      </c>
      <c r="O1946" s="150">
        <f t="shared" si="92"/>
        <v>0</v>
      </c>
      <c r="P1946" s="15" t="str">
        <f>IF(COUNTIF('Personálie dobrovolníků '!U:X,N1946)&gt;0,"ANO","")</f>
        <v/>
      </c>
      <c r="Q1946" s="15"/>
    </row>
    <row r="1947" spans="2:17" s="25" customFormat="1" x14ac:dyDescent="0.3">
      <c r="B1947" s="15" t="str">
        <f>IF(A1947="","",VLOOKUP(A1947,Tabulka3[[Číslo smlouvy   u pravidelné činnosti]:[Příjmení]],3,0))</f>
        <v/>
      </c>
      <c r="C1947" s="15" t="str">
        <f>IF(A1947="","",VLOOKUP(A1947,Tabulka3[[Číslo smlouvy   u pravidelné činnosti]:[Příjmení]],4,0))</f>
        <v/>
      </c>
      <c r="F1947" s="94"/>
      <c r="H1947" s="113"/>
      <c r="I1947" s="113"/>
      <c r="K1947" s="15"/>
      <c r="L1947" s="15"/>
      <c r="M1947" s="15">
        <f t="shared" si="90"/>
        <v>1</v>
      </c>
      <c r="N1947" s="15" t="str">
        <f t="shared" si="91"/>
        <v>-</v>
      </c>
      <c r="O1947" s="150">
        <f t="shared" si="92"/>
        <v>0</v>
      </c>
      <c r="P1947" s="15" t="str">
        <f>IF(COUNTIF('Personálie dobrovolníků '!U:X,N1947)&gt;0,"ANO","")</f>
        <v/>
      </c>
      <c r="Q1947" s="15"/>
    </row>
    <row r="1948" spans="2:17" s="25" customFormat="1" x14ac:dyDescent="0.3">
      <c r="B1948" s="15" t="str">
        <f>IF(A1948="","",VLOOKUP(A1948,Tabulka3[[Číslo smlouvy   u pravidelné činnosti]:[Příjmení]],3,0))</f>
        <v/>
      </c>
      <c r="C1948" s="15" t="str">
        <f>IF(A1948="","",VLOOKUP(A1948,Tabulka3[[Číslo smlouvy   u pravidelné činnosti]:[Příjmení]],4,0))</f>
        <v/>
      </c>
      <c r="F1948" s="94"/>
      <c r="H1948" s="113"/>
      <c r="I1948" s="113"/>
      <c r="K1948" s="15"/>
      <c r="L1948" s="15"/>
      <c r="M1948" s="15">
        <f t="shared" si="90"/>
        <v>1</v>
      </c>
      <c r="N1948" s="15" t="str">
        <f t="shared" si="91"/>
        <v>-</v>
      </c>
      <c r="O1948" s="150">
        <f t="shared" si="92"/>
        <v>0</v>
      </c>
      <c r="P1948" s="15" t="str">
        <f>IF(COUNTIF('Personálie dobrovolníků '!U:X,N1948)&gt;0,"ANO","")</f>
        <v/>
      </c>
      <c r="Q1948" s="15"/>
    </row>
    <row r="1949" spans="2:17" s="25" customFormat="1" x14ac:dyDescent="0.3">
      <c r="B1949" s="15" t="str">
        <f>IF(A1949="","",VLOOKUP(A1949,Tabulka3[[Číslo smlouvy   u pravidelné činnosti]:[Příjmení]],3,0))</f>
        <v/>
      </c>
      <c r="C1949" s="15" t="str">
        <f>IF(A1949="","",VLOOKUP(A1949,Tabulka3[[Číslo smlouvy   u pravidelné činnosti]:[Příjmení]],4,0))</f>
        <v/>
      </c>
      <c r="F1949" s="94"/>
      <c r="H1949" s="113"/>
      <c r="I1949" s="113"/>
      <c r="K1949" s="15"/>
      <c r="L1949" s="15"/>
      <c r="M1949" s="15">
        <f t="shared" si="90"/>
        <v>1</v>
      </c>
      <c r="N1949" s="15" t="str">
        <f t="shared" si="91"/>
        <v>-</v>
      </c>
      <c r="O1949" s="150">
        <f t="shared" si="92"/>
        <v>0</v>
      </c>
      <c r="P1949" s="15" t="str">
        <f>IF(COUNTIF('Personálie dobrovolníků '!U:X,N1949)&gt;0,"ANO","")</f>
        <v/>
      </c>
      <c r="Q1949" s="15"/>
    </row>
    <row r="1950" spans="2:17" s="25" customFormat="1" x14ac:dyDescent="0.3">
      <c r="B1950" s="15" t="str">
        <f>IF(A1950="","",VLOOKUP(A1950,Tabulka3[[Číslo smlouvy   u pravidelné činnosti]:[Příjmení]],3,0))</f>
        <v/>
      </c>
      <c r="C1950" s="15" t="str">
        <f>IF(A1950="","",VLOOKUP(A1950,Tabulka3[[Číslo smlouvy   u pravidelné činnosti]:[Příjmení]],4,0))</f>
        <v/>
      </c>
      <c r="F1950" s="94"/>
      <c r="H1950" s="113"/>
      <c r="I1950" s="113"/>
      <c r="K1950" s="15"/>
      <c r="L1950" s="15"/>
      <c r="M1950" s="15">
        <f t="shared" si="90"/>
        <v>1</v>
      </c>
      <c r="N1950" s="15" t="str">
        <f t="shared" si="91"/>
        <v>-</v>
      </c>
      <c r="O1950" s="150">
        <f t="shared" si="92"/>
        <v>0</v>
      </c>
      <c r="P1950" s="15" t="str">
        <f>IF(COUNTIF('Personálie dobrovolníků '!U:X,N1950)&gt;0,"ANO","")</f>
        <v/>
      </c>
      <c r="Q1950" s="15"/>
    </row>
    <row r="1951" spans="2:17" s="25" customFormat="1" x14ac:dyDescent="0.3">
      <c r="B1951" s="15" t="str">
        <f>IF(A1951="","",VLOOKUP(A1951,Tabulka3[[Číslo smlouvy   u pravidelné činnosti]:[Příjmení]],3,0))</f>
        <v/>
      </c>
      <c r="C1951" s="15" t="str">
        <f>IF(A1951="","",VLOOKUP(A1951,Tabulka3[[Číslo smlouvy   u pravidelné činnosti]:[Příjmení]],4,0))</f>
        <v/>
      </c>
      <c r="F1951" s="94"/>
      <c r="H1951" s="113"/>
      <c r="I1951" s="113"/>
      <c r="K1951" s="15"/>
      <c r="L1951" s="15"/>
      <c r="M1951" s="15">
        <f t="shared" si="90"/>
        <v>1</v>
      </c>
      <c r="N1951" s="15" t="str">
        <f t="shared" si="91"/>
        <v>-</v>
      </c>
      <c r="O1951" s="150">
        <f t="shared" si="92"/>
        <v>0</v>
      </c>
      <c r="P1951" s="15" t="str">
        <f>IF(COUNTIF('Personálie dobrovolníků '!U:X,N1951)&gt;0,"ANO","")</f>
        <v/>
      </c>
      <c r="Q1951" s="15"/>
    </row>
    <row r="1952" spans="2:17" s="25" customFormat="1" x14ac:dyDescent="0.3">
      <c r="B1952" s="15" t="str">
        <f>IF(A1952="","",VLOOKUP(A1952,Tabulka3[[Číslo smlouvy   u pravidelné činnosti]:[Příjmení]],3,0))</f>
        <v/>
      </c>
      <c r="C1952" s="15" t="str">
        <f>IF(A1952="","",VLOOKUP(A1952,Tabulka3[[Číslo smlouvy   u pravidelné činnosti]:[Příjmení]],4,0))</f>
        <v/>
      </c>
      <c r="F1952" s="94"/>
      <c r="H1952" s="113"/>
      <c r="I1952" s="113"/>
      <c r="K1952" s="15"/>
      <c r="L1952" s="15"/>
      <c r="M1952" s="15">
        <f t="shared" si="90"/>
        <v>1</v>
      </c>
      <c r="N1952" s="15" t="str">
        <f t="shared" si="91"/>
        <v>-</v>
      </c>
      <c r="O1952" s="150">
        <f t="shared" si="92"/>
        <v>0</v>
      </c>
      <c r="P1952" s="15" t="str">
        <f>IF(COUNTIF('Personálie dobrovolníků '!U:X,N1952)&gt;0,"ANO","")</f>
        <v/>
      </c>
      <c r="Q1952" s="15"/>
    </row>
    <row r="1953" spans="2:17" s="25" customFormat="1" x14ac:dyDescent="0.3">
      <c r="B1953" s="15" t="str">
        <f>IF(A1953="","",VLOOKUP(A1953,Tabulka3[[Číslo smlouvy   u pravidelné činnosti]:[Příjmení]],3,0))</f>
        <v/>
      </c>
      <c r="C1953" s="15" t="str">
        <f>IF(A1953="","",VLOOKUP(A1953,Tabulka3[[Číslo smlouvy   u pravidelné činnosti]:[Příjmení]],4,0))</f>
        <v/>
      </c>
      <c r="F1953" s="94"/>
      <c r="H1953" s="113"/>
      <c r="I1953" s="113"/>
      <c r="K1953" s="15"/>
      <c r="L1953" s="15"/>
      <c r="M1953" s="15">
        <f t="shared" si="90"/>
        <v>1</v>
      </c>
      <c r="N1953" s="15" t="str">
        <f t="shared" si="91"/>
        <v>-</v>
      </c>
      <c r="O1953" s="150">
        <f t="shared" si="92"/>
        <v>0</v>
      </c>
      <c r="P1953" s="15" t="str">
        <f>IF(COUNTIF('Personálie dobrovolníků '!U:X,N1953)&gt;0,"ANO","")</f>
        <v/>
      </c>
      <c r="Q1953" s="15"/>
    </row>
    <row r="1954" spans="2:17" s="25" customFormat="1" x14ac:dyDescent="0.3">
      <c r="B1954" s="15" t="str">
        <f>IF(A1954="","",VLOOKUP(A1954,Tabulka3[[Číslo smlouvy   u pravidelné činnosti]:[Příjmení]],3,0))</f>
        <v/>
      </c>
      <c r="C1954" s="15" t="str">
        <f>IF(A1954="","",VLOOKUP(A1954,Tabulka3[[Číslo smlouvy   u pravidelné činnosti]:[Příjmení]],4,0))</f>
        <v/>
      </c>
      <c r="F1954" s="94"/>
      <c r="H1954" s="113"/>
      <c r="I1954" s="113"/>
      <c r="K1954" s="15"/>
      <c r="L1954" s="15"/>
      <c r="M1954" s="15">
        <f t="shared" si="90"/>
        <v>1</v>
      </c>
      <c r="N1954" s="15" t="str">
        <f t="shared" si="91"/>
        <v>-</v>
      </c>
      <c r="O1954" s="150">
        <f t="shared" si="92"/>
        <v>0</v>
      </c>
      <c r="P1954" s="15" t="str">
        <f>IF(COUNTIF('Personálie dobrovolníků '!U:X,N1954)&gt;0,"ANO","")</f>
        <v/>
      </c>
      <c r="Q1954" s="15"/>
    </row>
    <row r="1955" spans="2:17" s="25" customFormat="1" x14ac:dyDescent="0.3">
      <c r="B1955" s="15" t="str">
        <f>IF(A1955="","",VLOOKUP(A1955,Tabulka3[[Číslo smlouvy   u pravidelné činnosti]:[Příjmení]],3,0))</f>
        <v/>
      </c>
      <c r="C1955" s="15" t="str">
        <f>IF(A1955="","",VLOOKUP(A1955,Tabulka3[[Číslo smlouvy   u pravidelné činnosti]:[Příjmení]],4,0))</f>
        <v/>
      </c>
      <c r="F1955" s="94"/>
      <c r="H1955" s="113"/>
      <c r="I1955" s="113"/>
      <c r="K1955" s="15"/>
      <c r="L1955" s="15"/>
      <c r="M1955" s="15">
        <f t="shared" si="90"/>
        <v>1</v>
      </c>
      <c r="N1955" s="15" t="str">
        <f t="shared" si="91"/>
        <v>-</v>
      </c>
      <c r="O1955" s="150">
        <f t="shared" si="92"/>
        <v>0</v>
      </c>
      <c r="P1955" s="15" t="str">
        <f>IF(COUNTIF('Personálie dobrovolníků '!U:X,N1955)&gt;0,"ANO","")</f>
        <v/>
      </c>
      <c r="Q1955" s="15"/>
    </row>
    <row r="1956" spans="2:17" s="25" customFormat="1" x14ac:dyDescent="0.3">
      <c r="B1956" s="15" t="str">
        <f>IF(A1956="","",VLOOKUP(A1956,Tabulka3[[Číslo smlouvy   u pravidelné činnosti]:[Příjmení]],3,0))</f>
        <v/>
      </c>
      <c r="C1956" s="15" t="str">
        <f>IF(A1956="","",VLOOKUP(A1956,Tabulka3[[Číslo smlouvy   u pravidelné činnosti]:[Příjmení]],4,0))</f>
        <v/>
      </c>
      <c r="F1956" s="94"/>
      <c r="H1956" s="113"/>
      <c r="I1956" s="113"/>
      <c r="K1956" s="15"/>
      <c r="L1956" s="15"/>
      <c r="M1956" s="15">
        <f t="shared" si="90"/>
        <v>1</v>
      </c>
      <c r="N1956" s="15" t="str">
        <f t="shared" si="91"/>
        <v>-</v>
      </c>
      <c r="O1956" s="150">
        <f t="shared" si="92"/>
        <v>0</v>
      </c>
      <c r="P1956" s="15" t="str">
        <f>IF(COUNTIF('Personálie dobrovolníků '!U:X,N1956)&gt;0,"ANO","")</f>
        <v/>
      </c>
      <c r="Q1956" s="15"/>
    </row>
    <row r="1957" spans="2:17" s="25" customFormat="1" x14ac:dyDescent="0.3">
      <c r="B1957" s="15" t="str">
        <f>IF(A1957="","",VLOOKUP(A1957,Tabulka3[[Číslo smlouvy   u pravidelné činnosti]:[Příjmení]],3,0))</f>
        <v/>
      </c>
      <c r="C1957" s="15" t="str">
        <f>IF(A1957="","",VLOOKUP(A1957,Tabulka3[[Číslo smlouvy   u pravidelné činnosti]:[Příjmení]],4,0))</f>
        <v/>
      </c>
      <c r="F1957" s="94"/>
      <c r="H1957" s="113"/>
      <c r="I1957" s="113"/>
      <c r="K1957" s="15"/>
      <c r="L1957" s="15"/>
      <c r="M1957" s="15">
        <f t="shared" si="90"/>
        <v>1</v>
      </c>
      <c r="N1957" s="15" t="str">
        <f t="shared" si="91"/>
        <v>-</v>
      </c>
      <c r="O1957" s="150">
        <f t="shared" si="92"/>
        <v>0</v>
      </c>
      <c r="P1957" s="15" t="str">
        <f>IF(COUNTIF('Personálie dobrovolníků '!U:X,N1957)&gt;0,"ANO","")</f>
        <v/>
      </c>
      <c r="Q1957" s="15"/>
    </row>
    <row r="1958" spans="2:17" s="25" customFormat="1" x14ac:dyDescent="0.3">
      <c r="B1958" s="15" t="str">
        <f>IF(A1958="","",VLOOKUP(A1958,Tabulka3[[Číslo smlouvy   u pravidelné činnosti]:[Příjmení]],3,0))</f>
        <v/>
      </c>
      <c r="C1958" s="15" t="str">
        <f>IF(A1958="","",VLOOKUP(A1958,Tabulka3[[Číslo smlouvy   u pravidelné činnosti]:[Příjmení]],4,0))</f>
        <v/>
      </c>
      <c r="F1958" s="94"/>
      <c r="H1958" s="113"/>
      <c r="I1958" s="113"/>
      <c r="K1958" s="15"/>
      <c r="L1958" s="15"/>
      <c r="M1958" s="15">
        <f t="shared" si="90"/>
        <v>1</v>
      </c>
      <c r="N1958" s="15" t="str">
        <f t="shared" si="91"/>
        <v>-</v>
      </c>
      <c r="O1958" s="150">
        <f t="shared" si="92"/>
        <v>0</v>
      </c>
      <c r="P1958" s="15" t="str">
        <f>IF(COUNTIF('Personálie dobrovolníků '!U:X,N1958)&gt;0,"ANO","")</f>
        <v/>
      </c>
      <c r="Q1958" s="15"/>
    </row>
    <row r="1959" spans="2:17" s="25" customFormat="1" x14ac:dyDescent="0.3">
      <c r="B1959" s="15" t="str">
        <f>IF(A1959="","",VLOOKUP(A1959,Tabulka3[[Číslo smlouvy   u pravidelné činnosti]:[Příjmení]],3,0))</f>
        <v/>
      </c>
      <c r="C1959" s="15" t="str">
        <f>IF(A1959="","",VLOOKUP(A1959,Tabulka3[[Číslo smlouvy   u pravidelné činnosti]:[Příjmení]],4,0))</f>
        <v/>
      </c>
      <c r="F1959" s="94"/>
      <c r="H1959" s="113"/>
      <c r="I1959" s="113"/>
      <c r="K1959" s="15"/>
      <c r="L1959" s="15"/>
      <c r="M1959" s="15">
        <f t="shared" si="90"/>
        <v>1</v>
      </c>
      <c r="N1959" s="15" t="str">
        <f t="shared" si="91"/>
        <v>-</v>
      </c>
      <c r="O1959" s="150">
        <f t="shared" si="92"/>
        <v>0</v>
      </c>
      <c r="P1959" s="15" t="str">
        <f>IF(COUNTIF('Personálie dobrovolníků '!U:X,N1959)&gt;0,"ANO","")</f>
        <v/>
      </c>
      <c r="Q1959" s="15"/>
    </row>
    <row r="1960" spans="2:17" s="25" customFormat="1" x14ac:dyDescent="0.3">
      <c r="B1960" s="15" t="str">
        <f>IF(A1960="","",VLOOKUP(A1960,Tabulka3[[Číslo smlouvy   u pravidelné činnosti]:[Příjmení]],3,0))</f>
        <v/>
      </c>
      <c r="C1960" s="15" t="str">
        <f>IF(A1960="","",VLOOKUP(A1960,Tabulka3[[Číslo smlouvy   u pravidelné činnosti]:[Příjmení]],4,0))</f>
        <v/>
      </c>
      <c r="F1960" s="94"/>
      <c r="H1960" s="113"/>
      <c r="I1960" s="113"/>
      <c r="K1960" s="15"/>
      <c r="L1960" s="15"/>
      <c r="M1960" s="15">
        <f t="shared" si="90"/>
        <v>1</v>
      </c>
      <c r="N1960" s="15" t="str">
        <f t="shared" si="91"/>
        <v>-</v>
      </c>
      <c r="O1960" s="150">
        <f t="shared" si="92"/>
        <v>0</v>
      </c>
      <c r="P1960" s="15" t="str">
        <f>IF(COUNTIF('Personálie dobrovolníků '!U:X,N1960)&gt;0,"ANO","")</f>
        <v/>
      </c>
      <c r="Q1960" s="15"/>
    </row>
    <row r="1961" spans="2:17" s="25" customFormat="1" x14ac:dyDescent="0.3">
      <c r="B1961" s="15" t="str">
        <f>IF(A1961="","",VLOOKUP(A1961,Tabulka3[[Číslo smlouvy   u pravidelné činnosti]:[Příjmení]],3,0))</f>
        <v/>
      </c>
      <c r="C1961" s="15" t="str">
        <f>IF(A1961="","",VLOOKUP(A1961,Tabulka3[[Číslo smlouvy   u pravidelné činnosti]:[Příjmení]],4,0))</f>
        <v/>
      </c>
      <c r="F1961" s="94"/>
      <c r="H1961" s="113"/>
      <c r="I1961" s="113"/>
      <c r="K1961" s="15"/>
      <c r="L1961" s="15"/>
      <c r="M1961" s="15">
        <f t="shared" si="90"/>
        <v>1</v>
      </c>
      <c r="N1961" s="15" t="str">
        <f t="shared" si="91"/>
        <v>-</v>
      </c>
      <c r="O1961" s="150">
        <f t="shared" si="92"/>
        <v>0</v>
      </c>
      <c r="P1961" s="15" t="str">
        <f>IF(COUNTIF('Personálie dobrovolníků '!U:X,N1961)&gt;0,"ANO","")</f>
        <v/>
      </c>
      <c r="Q1961" s="15"/>
    </row>
    <row r="1962" spans="2:17" s="25" customFormat="1" x14ac:dyDescent="0.3">
      <c r="B1962" s="15" t="str">
        <f>IF(A1962="","",VLOOKUP(A1962,Tabulka3[[Číslo smlouvy   u pravidelné činnosti]:[Příjmení]],3,0))</f>
        <v/>
      </c>
      <c r="C1962" s="15" t="str">
        <f>IF(A1962="","",VLOOKUP(A1962,Tabulka3[[Číslo smlouvy   u pravidelné činnosti]:[Příjmení]],4,0))</f>
        <v/>
      </c>
      <c r="F1962" s="94"/>
      <c r="H1962" s="113"/>
      <c r="I1962" s="113"/>
      <c r="K1962" s="15"/>
      <c r="L1962" s="15"/>
      <c r="M1962" s="15">
        <f t="shared" si="90"/>
        <v>1</v>
      </c>
      <c r="N1962" s="15" t="str">
        <f t="shared" si="91"/>
        <v>-</v>
      </c>
      <c r="O1962" s="150">
        <f t="shared" si="92"/>
        <v>0</v>
      </c>
      <c r="P1962" s="15" t="str">
        <f>IF(COUNTIF('Personálie dobrovolníků '!U:X,N1962)&gt;0,"ANO","")</f>
        <v/>
      </c>
      <c r="Q1962" s="15"/>
    </row>
    <row r="1963" spans="2:17" s="25" customFormat="1" x14ac:dyDescent="0.3">
      <c r="B1963" s="15" t="str">
        <f>IF(A1963="","",VLOOKUP(A1963,Tabulka3[[Číslo smlouvy   u pravidelné činnosti]:[Příjmení]],3,0))</f>
        <v/>
      </c>
      <c r="C1963" s="15" t="str">
        <f>IF(A1963="","",VLOOKUP(A1963,Tabulka3[[Číslo smlouvy   u pravidelné činnosti]:[Příjmení]],4,0))</f>
        <v/>
      </c>
      <c r="F1963" s="94"/>
      <c r="H1963" s="113"/>
      <c r="I1963" s="113"/>
      <c r="K1963" s="15"/>
      <c r="L1963" s="15"/>
      <c r="M1963" s="15">
        <f t="shared" si="90"/>
        <v>1</v>
      </c>
      <c r="N1963" s="15" t="str">
        <f t="shared" si="91"/>
        <v>-</v>
      </c>
      <c r="O1963" s="150">
        <f t="shared" si="92"/>
        <v>0</v>
      </c>
      <c r="P1963" s="15" t="str">
        <f>IF(COUNTIF('Personálie dobrovolníků '!U:X,N1963)&gt;0,"ANO","")</f>
        <v/>
      </c>
      <c r="Q1963" s="15"/>
    </row>
    <row r="1964" spans="2:17" s="25" customFormat="1" x14ac:dyDescent="0.3">
      <c r="B1964" s="15" t="str">
        <f>IF(A1964="","",VLOOKUP(A1964,Tabulka3[[Číslo smlouvy   u pravidelné činnosti]:[Příjmení]],3,0))</f>
        <v/>
      </c>
      <c r="C1964" s="15" t="str">
        <f>IF(A1964="","",VLOOKUP(A1964,Tabulka3[[Číslo smlouvy   u pravidelné činnosti]:[Příjmení]],4,0))</f>
        <v/>
      </c>
      <c r="F1964" s="94"/>
      <c r="H1964" s="113"/>
      <c r="I1964" s="113"/>
      <c r="K1964" s="15"/>
      <c r="L1964" s="15"/>
      <c r="M1964" s="15">
        <f t="shared" si="90"/>
        <v>1</v>
      </c>
      <c r="N1964" s="15" t="str">
        <f t="shared" si="91"/>
        <v>-</v>
      </c>
      <c r="O1964" s="150">
        <f t="shared" si="92"/>
        <v>0</v>
      </c>
      <c r="P1964" s="15" t="str">
        <f>IF(COUNTIF('Personálie dobrovolníků '!U:X,N1964)&gt;0,"ANO","")</f>
        <v/>
      </c>
      <c r="Q1964" s="15"/>
    </row>
    <row r="1965" spans="2:17" s="25" customFormat="1" x14ac:dyDescent="0.3">
      <c r="B1965" s="15" t="str">
        <f>IF(A1965="","",VLOOKUP(A1965,Tabulka3[[Číslo smlouvy   u pravidelné činnosti]:[Příjmení]],3,0))</f>
        <v/>
      </c>
      <c r="C1965" s="15" t="str">
        <f>IF(A1965="","",VLOOKUP(A1965,Tabulka3[[Číslo smlouvy   u pravidelné činnosti]:[Příjmení]],4,0))</f>
        <v/>
      </c>
      <c r="F1965" s="94"/>
      <c r="H1965" s="113"/>
      <c r="I1965" s="113"/>
      <c r="K1965" s="15"/>
      <c r="L1965" s="15"/>
      <c r="M1965" s="15">
        <f t="shared" si="90"/>
        <v>1</v>
      </c>
      <c r="N1965" s="15" t="str">
        <f t="shared" si="91"/>
        <v>-</v>
      </c>
      <c r="O1965" s="150">
        <f t="shared" si="92"/>
        <v>0</v>
      </c>
      <c r="P1965" s="15" t="str">
        <f>IF(COUNTIF('Personálie dobrovolníků '!U:X,N1965)&gt;0,"ANO","")</f>
        <v/>
      </c>
      <c r="Q1965" s="15"/>
    </row>
    <row r="1966" spans="2:17" s="25" customFormat="1" x14ac:dyDescent="0.3">
      <c r="B1966" s="15" t="str">
        <f>IF(A1966="","",VLOOKUP(A1966,Tabulka3[[Číslo smlouvy   u pravidelné činnosti]:[Příjmení]],3,0))</f>
        <v/>
      </c>
      <c r="C1966" s="15" t="str">
        <f>IF(A1966="","",VLOOKUP(A1966,Tabulka3[[Číslo smlouvy   u pravidelné činnosti]:[Příjmení]],4,0))</f>
        <v/>
      </c>
      <c r="F1966" s="94"/>
      <c r="H1966" s="113"/>
      <c r="I1966" s="113"/>
      <c r="K1966" s="15"/>
      <c r="L1966" s="15"/>
      <c r="M1966" s="15">
        <f t="shared" si="90"/>
        <v>1</v>
      </c>
      <c r="N1966" s="15" t="str">
        <f t="shared" si="91"/>
        <v>-</v>
      </c>
      <c r="O1966" s="150">
        <f t="shared" si="92"/>
        <v>0</v>
      </c>
      <c r="P1966" s="15" t="str">
        <f>IF(COUNTIF('Personálie dobrovolníků '!U:X,N1966)&gt;0,"ANO","")</f>
        <v/>
      </c>
      <c r="Q1966" s="15"/>
    </row>
    <row r="1967" spans="2:17" s="25" customFormat="1" x14ac:dyDescent="0.3">
      <c r="B1967" s="15" t="str">
        <f>IF(A1967="","",VLOOKUP(A1967,Tabulka3[[Číslo smlouvy   u pravidelné činnosti]:[Příjmení]],3,0))</f>
        <v/>
      </c>
      <c r="C1967" s="15" t="str">
        <f>IF(A1967="","",VLOOKUP(A1967,Tabulka3[[Číslo smlouvy   u pravidelné činnosti]:[Příjmení]],4,0))</f>
        <v/>
      </c>
      <c r="F1967" s="94"/>
      <c r="H1967" s="113"/>
      <c r="I1967" s="113"/>
      <c r="K1967" s="15"/>
      <c r="L1967" s="15"/>
      <c r="M1967" s="15">
        <f t="shared" si="90"/>
        <v>1</v>
      </c>
      <c r="N1967" s="15" t="str">
        <f t="shared" si="91"/>
        <v>-</v>
      </c>
      <c r="O1967" s="150">
        <f t="shared" si="92"/>
        <v>0</v>
      </c>
      <c r="P1967" s="15" t="str">
        <f>IF(COUNTIF('Personálie dobrovolníků '!U:X,N1967)&gt;0,"ANO","")</f>
        <v/>
      </c>
      <c r="Q1967" s="15"/>
    </row>
    <row r="1968" spans="2:17" s="25" customFormat="1" x14ac:dyDescent="0.3">
      <c r="B1968" s="15" t="str">
        <f>IF(A1968="","",VLOOKUP(A1968,Tabulka3[[Číslo smlouvy   u pravidelné činnosti]:[Příjmení]],3,0))</f>
        <v/>
      </c>
      <c r="C1968" s="15" t="str">
        <f>IF(A1968="","",VLOOKUP(A1968,Tabulka3[[Číslo smlouvy   u pravidelné činnosti]:[Příjmení]],4,0))</f>
        <v/>
      </c>
      <c r="F1968" s="94"/>
      <c r="H1968" s="113"/>
      <c r="I1968" s="113"/>
      <c r="K1968" s="15"/>
      <c r="L1968" s="15"/>
      <c r="M1968" s="15">
        <f t="shared" si="90"/>
        <v>1</v>
      </c>
      <c r="N1968" s="15" t="str">
        <f t="shared" si="91"/>
        <v>-</v>
      </c>
      <c r="O1968" s="150">
        <f t="shared" si="92"/>
        <v>0</v>
      </c>
      <c r="P1968" s="15" t="str">
        <f>IF(COUNTIF('Personálie dobrovolníků '!U:X,N1968)&gt;0,"ANO","")</f>
        <v/>
      </c>
      <c r="Q1968" s="15"/>
    </row>
    <row r="1969" spans="2:17" s="25" customFormat="1" x14ac:dyDescent="0.3">
      <c r="B1969" s="15" t="str">
        <f>IF(A1969="","",VLOOKUP(A1969,Tabulka3[[Číslo smlouvy   u pravidelné činnosti]:[Příjmení]],3,0))</f>
        <v/>
      </c>
      <c r="C1969" s="15" t="str">
        <f>IF(A1969="","",VLOOKUP(A1969,Tabulka3[[Číslo smlouvy   u pravidelné činnosti]:[Příjmení]],4,0))</f>
        <v/>
      </c>
      <c r="F1969" s="94"/>
      <c r="H1969" s="113"/>
      <c r="I1969" s="113"/>
      <c r="K1969" s="15"/>
      <c r="L1969" s="15"/>
      <c r="M1969" s="15">
        <f t="shared" si="90"/>
        <v>1</v>
      </c>
      <c r="N1969" s="15" t="str">
        <f t="shared" si="91"/>
        <v>-</v>
      </c>
      <c r="O1969" s="150">
        <f t="shared" si="92"/>
        <v>0</v>
      </c>
      <c r="P1969" s="15" t="str">
        <f>IF(COUNTIF('Personálie dobrovolníků '!U:X,N1969)&gt;0,"ANO","")</f>
        <v/>
      </c>
      <c r="Q1969" s="15"/>
    </row>
    <row r="1970" spans="2:17" s="25" customFormat="1" x14ac:dyDescent="0.3">
      <c r="B1970" s="15" t="str">
        <f>IF(A1970="","",VLOOKUP(A1970,Tabulka3[[Číslo smlouvy   u pravidelné činnosti]:[Příjmení]],3,0))</f>
        <v/>
      </c>
      <c r="C1970" s="15" t="str">
        <f>IF(A1970="","",VLOOKUP(A1970,Tabulka3[[Číslo smlouvy   u pravidelné činnosti]:[Příjmení]],4,0))</f>
        <v/>
      </c>
      <c r="F1970" s="94"/>
      <c r="H1970" s="113"/>
      <c r="I1970" s="113"/>
      <c r="K1970" s="15"/>
      <c r="L1970" s="15"/>
      <c r="M1970" s="15">
        <f t="shared" si="90"/>
        <v>1</v>
      </c>
      <c r="N1970" s="15" t="str">
        <f t="shared" si="91"/>
        <v>-</v>
      </c>
      <c r="O1970" s="150">
        <f t="shared" si="92"/>
        <v>0</v>
      </c>
      <c r="P1970" s="15" t="str">
        <f>IF(COUNTIF('Personálie dobrovolníků '!U:X,N1970)&gt;0,"ANO","")</f>
        <v/>
      </c>
      <c r="Q1970" s="15"/>
    </row>
    <row r="1971" spans="2:17" s="25" customFormat="1" x14ac:dyDescent="0.3">
      <c r="B1971" s="15" t="str">
        <f>IF(A1971="","",VLOOKUP(A1971,Tabulka3[[Číslo smlouvy   u pravidelné činnosti]:[Příjmení]],3,0))</f>
        <v/>
      </c>
      <c r="C1971" s="15" t="str">
        <f>IF(A1971="","",VLOOKUP(A1971,Tabulka3[[Číslo smlouvy   u pravidelné činnosti]:[Příjmení]],4,0))</f>
        <v/>
      </c>
      <c r="F1971" s="94"/>
      <c r="H1971" s="113"/>
      <c r="I1971" s="113"/>
      <c r="K1971" s="15"/>
      <c r="L1971" s="15"/>
      <c r="M1971" s="15">
        <f t="shared" si="90"/>
        <v>1</v>
      </c>
      <c r="N1971" s="15" t="str">
        <f t="shared" si="91"/>
        <v>-</v>
      </c>
      <c r="O1971" s="150">
        <f t="shared" si="92"/>
        <v>0</v>
      </c>
      <c r="P1971" s="15" t="str">
        <f>IF(COUNTIF('Personálie dobrovolníků '!U:X,N1971)&gt;0,"ANO","")</f>
        <v/>
      </c>
      <c r="Q1971" s="15"/>
    </row>
    <row r="1972" spans="2:17" s="25" customFormat="1" x14ac:dyDescent="0.3">
      <c r="B1972" s="15" t="str">
        <f>IF(A1972="","",VLOOKUP(A1972,Tabulka3[[Číslo smlouvy   u pravidelné činnosti]:[Příjmení]],3,0))</f>
        <v/>
      </c>
      <c r="C1972" s="15" t="str">
        <f>IF(A1972="","",VLOOKUP(A1972,Tabulka3[[Číslo smlouvy   u pravidelné činnosti]:[Příjmení]],4,0))</f>
        <v/>
      </c>
      <c r="F1972" s="94"/>
      <c r="H1972" s="113"/>
      <c r="I1972" s="113"/>
      <c r="K1972" s="15"/>
      <c r="L1972" s="15"/>
      <c r="M1972" s="15">
        <f t="shared" si="90"/>
        <v>1</v>
      </c>
      <c r="N1972" s="15" t="str">
        <f t="shared" si="91"/>
        <v>-</v>
      </c>
      <c r="O1972" s="150">
        <f t="shared" si="92"/>
        <v>0</v>
      </c>
      <c r="P1972" s="15" t="str">
        <f>IF(COUNTIF('Personálie dobrovolníků '!U:X,N1972)&gt;0,"ANO","")</f>
        <v/>
      </c>
      <c r="Q1972" s="15"/>
    </row>
    <row r="1973" spans="2:17" s="25" customFormat="1" x14ac:dyDescent="0.3">
      <c r="B1973" s="15" t="str">
        <f>IF(A1973="","",VLOOKUP(A1973,Tabulka3[[Číslo smlouvy   u pravidelné činnosti]:[Příjmení]],3,0))</f>
        <v/>
      </c>
      <c r="C1973" s="15" t="str">
        <f>IF(A1973="","",VLOOKUP(A1973,Tabulka3[[Číslo smlouvy   u pravidelné činnosti]:[Příjmení]],4,0))</f>
        <v/>
      </c>
      <c r="F1973" s="94"/>
      <c r="H1973" s="113"/>
      <c r="I1973" s="113"/>
      <c r="K1973" s="15"/>
      <c r="L1973" s="15"/>
      <c r="M1973" s="15">
        <f t="shared" si="90"/>
        <v>1</v>
      </c>
      <c r="N1973" s="15" t="str">
        <f t="shared" si="91"/>
        <v>-</v>
      </c>
      <c r="O1973" s="150">
        <f t="shared" si="92"/>
        <v>0</v>
      </c>
      <c r="P1973" s="15" t="str">
        <f>IF(COUNTIF('Personálie dobrovolníků '!U:X,N1973)&gt;0,"ANO","")</f>
        <v/>
      </c>
      <c r="Q1973" s="15"/>
    </row>
    <row r="1974" spans="2:17" s="25" customFormat="1" x14ac:dyDescent="0.3">
      <c r="B1974" s="15" t="str">
        <f>IF(A1974="","",VLOOKUP(A1974,Tabulka3[[Číslo smlouvy   u pravidelné činnosti]:[Příjmení]],3,0))</f>
        <v/>
      </c>
      <c r="C1974" s="15" t="str">
        <f>IF(A1974="","",VLOOKUP(A1974,Tabulka3[[Číslo smlouvy   u pravidelné činnosti]:[Příjmení]],4,0))</f>
        <v/>
      </c>
      <c r="F1974" s="94"/>
      <c r="H1974" s="113"/>
      <c r="I1974" s="113"/>
      <c r="K1974" s="15"/>
      <c r="L1974" s="15"/>
      <c r="M1974" s="15">
        <f t="shared" si="90"/>
        <v>1</v>
      </c>
      <c r="N1974" s="15" t="str">
        <f t="shared" si="91"/>
        <v>-</v>
      </c>
      <c r="O1974" s="150">
        <f t="shared" si="92"/>
        <v>0</v>
      </c>
      <c r="P1974" s="15" t="str">
        <f>IF(COUNTIF('Personálie dobrovolníků '!U:X,N1974)&gt;0,"ANO","")</f>
        <v/>
      </c>
      <c r="Q1974" s="15"/>
    </row>
    <row r="1975" spans="2:17" s="25" customFormat="1" x14ac:dyDescent="0.3">
      <c r="B1975" s="15" t="str">
        <f>IF(A1975="","",VLOOKUP(A1975,Tabulka3[[Číslo smlouvy   u pravidelné činnosti]:[Příjmení]],3,0))</f>
        <v/>
      </c>
      <c r="C1975" s="15" t="str">
        <f>IF(A1975="","",VLOOKUP(A1975,Tabulka3[[Číslo smlouvy   u pravidelné činnosti]:[Příjmení]],4,0))</f>
        <v/>
      </c>
      <c r="F1975" s="94"/>
      <c r="H1975" s="113"/>
      <c r="I1975" s="113"/>
      <c r="K1975" s="15"/>
      <c r="L1975" s="15"/>
      <c r="M1975" s="15">
        <f t="shared" si="90"/>
        <v>1</v>
      </c>
      <c r="N1975" s="15" t="str">
        <f t="shared" si="91"/>
        <v>-</v>
      </c>
      <c r="O1975" s="150">
        <f t="shared" si="92"/>
        <v>0</v>
      </c>
      <c r="P1975" s="15" t="str">
        <f>IF(COUNTIF('Personálie dobrovolníků '!U:X,N1975)&gt;0,"ANO","")</f>
        <v/>
      </c>
      <c r="Q1975" s="15"/>
    </row>
    <row r="1976" spans="2:17" s="25" customFormat="1" x14ac:dyDescent="0.3">
      <c r="B1976" s="15" t="str">
        <f>IF(A1976="","",VLOOKUP(A1976,Tabulka3[[Číslo smlouvy   u pravidelné činnosti]:[Příjmení]],3,0))</f>
        <v/>
      </c>
      <c r="C1976" s="15" t="str">
        <f>IF(A1976="","",VLOOKUP(A1976,Tabulka3[[Číslo smlouvy   u pravidelné činnosti]:[Příjmení]],4,0))</f>
        <v/>
      </c>
      <c r="F1976" s="94"/>
      <c r="H1976" s="113"/>
      <c r="I1976" s="113"/>
      <c r="K1976" s="15"/>
      <c r="L1976" s="15"/>
      <c r="M1976" s="15">
        <f t="shared" si="90"/>
        <v>1</v>
      </c>
      <c r="N1976" s="15" t="str">
        <f t="shared" si="91"/>
        <v>-</v>
      </c>
      <c r="O1976" s="150">
        <f t="shared" si="92"/>
        <v>0</v>
      </c>
      <c r="P1976" s="15" t="str">
        <f>IF(COUNTIF('Personálie dobrovolníků '!U:X,N1976)&gt;0,"ANO","")</f>
        <v/>
      </c>
      <c r="Q1976" s="15"/>
    </row>
    <row r="1977" spans="2:17" s="25" customFormat="1" x14ac:dyDescent="0.3">
      <c r="B1977" s="15" t="str">
        <f>IF(A1977="","",VLOOKUP(A1977,Tabulka3[[Číslo smlouvy   u pravidelné činnosti]:[Příjmení]],3,0))</f>
        <v/>
      </c>
      <c r="C1977" s="15" t="str">
        <f>IF(A1977="","",VLOOKUP(A1977,Tabulka3[[Číslo smlouvy   u pravidelné činnosti]:[Příjmení]],4,0))</f>
        <v/>
      </c>
      <c r="F1977" s="94"/>
      <c r="H1977" s="113"/>
      <c r="I1977" s="113"/>
      <c r="K1977" s="15"/>
      <c r="L1977" s="15"/>
      <c r="M1977" s="15">
        <f t="shared" si="90"/>
        <v>1</v>
      </c>
      <c r="N1977" s="15" t="str">
        <f t="shared" si="91"/>
        <v>-</v>
      </c>
      <c r="O1977" s="150">
        <f t="shared" si="92"/>
        <v>0</v>
      </c>
      <c r="P1977" s="15" t="str">
        <f>IF(COUNTIF('Personálie dobrovolníků '!U:X,N1977)&gt;0,"ANO","")</f>
        <v/>
      </c>
      <c r="Q1977" s="15"/>
    </row>
    <row r="1978" spans="2:17" s="25" customFormat="1" x14ac:dyDescent="0.3">
      <c r="B1978" s="15" t="str">
        <f>IF(A1978="","",VLOOKUP(A1978,Tabulka3[[Číslo smlouvy   u pravidelné činnosti]:[Příjmení]],3,0))</f>
        <v/>
      </c>
      <c r="C1978" s="15" t="str">
        <f>IF(A1978="","",VLOOKUP(A1978,Tabulka3[[Číslo smlouvy   u pravidelné činnosti]:[Příjmení]],4,0))</f>
        <v/>
      </c>
      <c r="F1978" s="94"/>
      <c r="H1978" s="113"/>
      <c r="I1978" s="113"/>
      <c r="K1978" s="15"/>
      <c r="L1978" s="15"/>
      <c r="M1978" s="15">
        <f t="shared" si="90"/>
        <v>1</v>
      </c>
      <c r="N1978" s="15" t="str">
        <f t="shared" si="91"/>
        <v>-</v>
      </c>
      <c r="O1978" s="150">
        <f t="shared" si="92"/>
        <v>0</v>
      </c>
      <c r="P1978" s="15" t="str">
        <f>IF(COUNTIF('Personálie dobrovolníků '!U:X,N1978)&gt;0,"ANO","")</f>
        <v/>
      </c>
      <c r="Q1978" s="15"/>
    </row>
    <row r="1979" spans="2:17" s="25" customFormat="1" x14ac:dyDescent="0.3">
      <c r="B1979" s="15" t="str">
        <f>IF(A1979="","",VLOOKUP(A1979,Tabulka3[[Číslo smlouvy   u pravidelné činnosti]:[Příjmení]],3,0))</f>
        <v/>
      </c>
      <c r="C1979" s="15" t="str">
        <f>IF(A1979="","",VLOOKUP(A1979,Tabulka3[[Číslo smlouvy   u pravidelné činnosti]:[Příjmení]],4,0))</f>
        <v/>
      </c>
      <c r="F1979" s="94"/>
      <c r="H1979" s="113"/>
      <c r="I1979" s="113"/>
      <c r="K1979" s="15"/>
      <c r="L1979" s="15"/>
      <c r="M1979" s="15">
        <f t="shared" si="90"/>
        <v>1</v>
      </c>
      <c r="N1979" s="15" t="str">
        <f t="shared" si="91"/>
        <v>-</v>
      </c>
      <c r="O1979" s="150">
        <f t="shared" si="92"/>
        <v>0</v>
      </c>
      <c r="P1979" s="15" t="str">
        <f>IF(COUNTIF('Personálie dobrovolníků '!U:X,N1979)&gt;0,"ANO","")</f>
        <v/>
      </c>
      <c r="Q1979" s="15"/>
    </row>
    <row r="1980" spans="2:17" s="25" customFormat="1" x14ac:dyDescent="0.3">
      <c r="B1980" s="15" t="str">
        <f>IF(A1980="","",VLOOKUP(A1980,Tabulka3[[Číslo smlouvy   u pravidelné činnosti]:[Příjmení]],3,0))</f>
        <v/>
      </c>
      <c r="C1980" s="15" t="str">
        <f>IF(A1980="","",VLOOKUP(A1980,Tabulka3[[Číslo smlouvy   u pravidelné činnosti]:[Příjmení]],4,0))</f>
        <v/>
      </c>
      <c r="F1980" s="94"/>
      <c r="H1980" s="113"/>
      <c r="I1980" s="113"/>
      <c r="K1980" s="15"/>
      <c r="L1980" s="15"/>
      <c r="M1980" s="15">
        <f t="shared" si="90"/>
        <v>1</v>
      </c>
      <c r="N1980" s="15" t="str">
        <f t="shared" si="91"/>
        <v>-</v>
      </c>
      <c r="O1980" s="150">
        <f t="shared" si="92"/>
        <v>0</v>
      </c>
      <c r="P1980" s="15" t="str">
        <f>IF(COUNTIF('Personálie dobrovolníků '!U:X,N1980)&gt;0,"ANO","")</f>
        <v/>
      </c>
      <c r="Q1980" s="15"/>
    </row>
    <row r="1981" spans="2:17" s="25" customFormat="1" x14ac:dyDescent="0.3">
      <c r="B1981" s="15" t="str">
        <f>IF(A1981="","",VLOOKUP(A1981,Tabulka3[[Číslo smlouvy   u pravidelné činnosti]:[Příjmení]],3,0))</f>
        <v/>
      </c>
      <c r="C1981" s="15" t="str">
        <f>IF(A1981="","",VLOOKUP(A1981,Tabulka3[[Číslo smlouvy   u pravidelné činnosti]:[Příjmení]],4,0))</f>
        <v/>
      </c>
      <c r="F1981" s="94"/>
      <c r="H1981" s="113"/>
      <c r="I1981" s="113"/>
      <c r="K1981" s="15"/>
      <c r="L1981" s="15"/>
      <c r="M1981" s="15">
        <f t="shared" si="90"/>
        <v>1</v>
      </c>
      <c r="N1981" s="15" t="str">
        <f t="shared" si="91"/>
        <v>-</v>
      </c>
      <c r="O1981" s="150">
        <f t="shared" si="92"/>
        <v>0</v>
      </c>
      <c r="P1981" s="15" t="str">
        <f>IF(COUNTIF('Personálie dobrovolníků '!U:X,N1981)&gt;0,"ANO","")</f>
        <v/>
      </c>
      <c r="Q1981" s="15"/>
    </row>
    <row r="1982" spans="2:17" s="25" customFormat="1" x14ac:dyDescent="0.3">
      <c r="B1982" s="15" t="str">
        <f>IF(A1982="","",VLOOKUP(A1982,Tabulka3[[Číslo smlouvy   u pravidelné činnosti]:[Příjmení]],3,0))</f>
        <v/>
      </c>
      <c r="C1982" s="15" t="str">
        <f>IF(A1982="","",VLOOKUP(A1982,Tabulka3[[Číslo smlouvy   u pravidelné činnosti]:[Příjmení]],4,0))</f>
        <v/>
      </c>
      <c r="F1982" s="94"/>
      <c r="H1982" s="113"/>
      <c r="I1982" s="113"/>
      <c r="K1982" s="15"/>
      <c r="L1982" s="15"/>
      <c r="M1982" s="15">
        <f t="shared" si="90"/>
        <v>1</v>
      </c>
      <c r="N1982" s="15" t="str">
        <f t="shared" si="91"/>
        <v>-</v>
      </c>
      <c r="O1982" s="150">
        <f t="shared" si="92"/>
        <v>0</v>
      </c>
      <c r="P1982" s="15" t="str">
        <f>IF(COUNTIF('Personálie dobrovolníků '!U:X,N1982)&gt;0,"ANO","")</f>
        <v/>
      </c>
      <c r="Q1982" s="15"/>
    </row>
    <row r="1983" spans="2:17" s="25" customFormat="1" x14ac:dyDescent="0.3">
      <c r="B1983" s="15" t="str">
        <f>IF(A1983="","",VLOOKUP(A1983,Tabulka3[[Číslo smlouvy   u pravidelné činnosti]:[Příjmení]],3,0))</f>
        <v/>
      </c>
      <c r="C1983" s="15" t="str">
        <f>IF(A1983="","",VLOOKUP(A1983,Tabulka3[[Číslo smlouvy   u pravidelné činnosti]:[Příjmení]],4,0))</f>
        <v/>
      </c>
      <c r="F1983" s="94"/>
      <c r="H1983" s="113"/>
      <c r="I1983" s="113"/>
      <c r="K1983" s="15"/>
      <c r="L1983" s="15"/>
      <c r="M1983" s="15">
        <f t="shared" si="90"/>
        <v>1</v>
      </c>
      <c r="N1983" s="15" t="str">
        <f t="shared" si="91"/>
        <v>-</v>
      </c>
      <c r="O1983" s="150">
        <f t="shared" si="92"/>
        <v>0</v>
      </c>
      <c r="P1983" s="15" t="str">
        <f>IF(COUNTIF('Personálie dobrovolníků '!U:X,N1983)&gt;0,"ANO","")</f>
        <v/>
      </c>
      <c r="Q1983" s="15"/>
    </row>
    <row r="1984" spans="2:17" s="25" customFormat="1" x14ac:dyDescent="0.3">
      <c r="B1984" s="15" t="str">
        <f>IF(A1984="","",VLOOKUP(A1984,Tabulka3[[Číslo smlouvy   u pravidelné činnosti]:[Příjmení]],3,0))</f>
        <v/>
      </c>
      <c r="C1984" s="15" t="str">
        <f>IF(A1984="","",VLOOKUP(A1984,Tabulka3[[Číslo smlouvy   u pravidelné činnosti]:[Příjmení]],4,0))</f>
        <v/>
      </c>
      <c r="F1984" s="94"/>
      <c r="H1984" s="113"/>
      <c r="I1984" s="113"/>
      <c r="K1984" s="15"/>
      <c r="L1984" s="15"/>
      <c r="M1984" s="15">
        <f t="shared" si="90"/>
        <v>1</v>
      </c>
      <c r="N1984" s="15" t="str">
        <f t="shared" si="91"/>
        <v>-</v>
      </c>
      <c r="O1984" s="150">
        <f t="shared" si="92"/>
        <v>0</v>
      </c>
      <c r="P1984" s="15" t="str">
        <f>IF(COUNTIF('Personálie dobrovolníků '!U:X,N1984)&gt;0,"ANO","")</f>
        <v/>
      </c>
      <c r="Q1984" s="15"/>
    </row>
    <row r="1985" spans="2:17" s="25" customFormat="1" x14ac:dyDescent="0.3">
      <c r="B1985" s="15" t="str">
        <f>IF(A1985="","",VLOOKUP(A1985,Tabulka3[[Číslo smlouvy   u pravidelné činnosti]:[Příjmení]],3,0))</f>
        <v/>
      </c>
      <c r="C1985" s="15" t="str">
        <f>IF(A1985="","",VLOOKUP(A1985,Tabulka3[[Číslo smlouvy   u pravidelné činnosti]:[Příjmení]],4,0))</f>
        <v/>
      </c>
      <c r="F1985" s="94"/>
      <c r="H1985" s="113"/>
      <c r="I1985" s="113"/>
      <c r="K1985" s="15"/>
      <c r="L1985" s="15"/>
      <c r="M1985" s="15">
        <f t="shared" si="90"/>
        <v>1</v>
      </c>
      <c r="N1985" s="15" t="str">
        <f t="shared" si="91"/>
        <v>-</v>
      </c>
      <c r="O1985" s="150">
        <f t="shared" si="92"/>
        <v>0</v>
      </c>
      <c r="P1985" s="15" t="str">
        <f>IF(COUNTIF('Personálie dobrovolníků '!U:X,N1985)&gt;0,"ANO","")</f>
        <v/>
      </c>
      <c r="Q1985" s="15"/>
    </row>
    <row r="1986" spans="2:17" s="25" customFormat="1" x14ac:dyDescent="0.3">
      <c r="B1986" s="15" t="str">
        <f>IF(A1986="","",VLOOKUP(A1986,Tabulka3[[Číslo smlouvy   u pravidelné činnosti]:[Příjmení]],3,0))</f>
        <v/>
      </c>
      <c r="C1986" s="15" t="str">
        <f>IF(A1986="","",VLOOKUP(A1986,Tabulka3[[Číslo smlouvy   u pravidelné činnosti]:[Příjmení]],4,0))</f>
        <v/>
      </c>
      <c r="F1986" s="94"/>
      <c r="H1986" s="113"/>
      <c r="I1986" s="113"/>
      <c r="K1986" s="15"/>
      <c r="L1986" s="15"/>
      <c r="M1986" s="15">
        <f t="shared" si="90"/>
        <v>1</v>
      </c>
      <c r="N1986" s="15" t="str">
        <f t="shared" si="91"/>
        <v>-</v>
      </c>
      <c r="O1986" s="150">
        <f t="shared" si="92"/>
        <v>0</v>
      </c>
      <c r="P1986" s="15" t="str">
        <f>IF(COUNTIF('Personálie dobrovolníků '!U:X,N1986)&gt;0,"ANO","")</f>
        <v/>
      </c>
      <c r="Q1986" s="15"/>
    </row>
    <row r="1987" spans="2:17" s="25" customFormat="1" x14ac:dyDescent="0.3">
      <c r="B1987" s="15" t="str">
        <f>IF(A1987="","",VLOOKUP(A1987,Tabulka3[[Číslo smlouvy   u pravidelné činnosti]:[Příjmení]],3,0))</f>
        <v/>
      </c>
      <c r="C1987" s="15" t="str">
        <f>IF(A1987="","",VLOOKUP(A1987,Tabulka3[[Číslo smlouvy   u pravidelné činnosti]:[Příjmení]],4,0))</f>
        <v/>
      </c>
      <c r="F1987" s="94"/>
      <c r="H1987" s="113"/>
      <c r="I1987" s="113"/>
      <c r="K1987" s="15"/>
      <c r="L1987" s="15"/>
      <c r="M1987" s="15">
        <f t="shared" si="90"/>
        <v>1</v>
      </c>
      <c r="N1987" s="15" t="str">
        <f t="shared" si="91"/>
        <v>-</v>
      </c>
      <c r="O1987" s="150">
        <f t="shared" si="92"/>
        <v>0</v>
      </c>
      <c r="P1987" s="15" t="str">
        <f>IF(COUNTIF('Personálie dobrovolníků '!U:X,N1987)&gt;0,"ANO","")</f>
        <v/>
      </c>
      <c r="Q1987" s="15"/>
    </row>
    <row r="1988" spans="2:17" s="25" customFormat="1" x14ac:dyDescent="0.3">
      <c r="B1988" s="15" t="str">
        <f>IF(A1988="","",VLOOKUP(A1988,Tabulka3[[Číslo smlouvy   u pravidelné činnosti]:[Příjmení]],3,0))</f>
        <v/>
      </c>
      <c r="C1988" s="15" t="str">
        <f>IF(A1988="","",VLOOKUP(A1988,Tabulka3[[Číslo smlouvy   u pravidelné činnosti]:[Příjmení]],4,0))</f>
        <v/>
      </c>
      <c r="F1988" s="94"/>
      <c r="H1988" s="113"/>
      <c r="I1988" s="113"/>
      <c r="K1988" s="15"/>
      <c r="L1988" s="15"/>
      <c r="M1988" s="15">
        <f t="shared" ref="M1988:M2051" si="93">IF(OR(
   AND($H1988=$K$12, $I1988=$L$4),
   AND($H1988=$K$12, $I1988=$L$5),
   AND($H1988=$K$12, $I1988=$L$6),
   AND($H1988=$K$12, $I1988=$L$7),
   AND($H1988=$K$11, $I1988=$L$4),
   AND($H1988=$K$11, $I1988=$L$5),
   AND($H1988=$K$11, $I1988=$L$6),
   AND($H1988=$K$11, $I1988=$L$7),
   AND($H1988=$K$5, $I1988=$L$5),
   AND($H1988=$K$6, $I1988=$L$4),
   AND($H1988=$K$6, $I1988=$L$5),
   AND($H1988=$K$6, $I1988=$L$7),
   AND($H1988=$K$4, $I1988=$L$6),
), 0, 1)</f>
        <v>1</v>
      </c>
      <c r="N1988" s="15" t="str">
        <f t="shared" ref="N1988:N2051" si="94">A1988 &amp; "-" &amp; J1988</f>
        <v>-</v>
      </c>
      <c r="O1988" s="150">
        <f t="shared" ref="O1988:O2051" si="95">IF(AND(M1988&lt;&gt;0, P1988="ANO"), 1, 0)</f>
        <v>0</v>
      </c>
      <c r="P1988" s="15" t="str">
        <f>IF(COUNTIF('Personálie dobrovolníků '!U:X,N1988)&gt;0,"ANO","")</f>
        <v/>
      </c>
      <c r="Q1988" s="15"/>
    </row>
    <row r="1989" spans="2:17" s="25" customFormat="1" x14ac:dyDescent="0.3">
      <c r="B1989" s="15" t="str">
        <f>IF(A1989="","",VLOOKUP(A1989,Tabulka3[[Číslo smlouvy   u pravidelné činnosti]:[Příjmení]],3,0))</f>
        <v/>
      </c>
      <c r="C1989" s="15" t="str">
        <f>IF(A1989="","",VLOOKUP(A1989,Tabulka3[[Číslo smlouvy   u pravidelné činnosti]:[Příjmení]],4,0))</f>
        <v/>
      </c>
      <c r="F1989" s="94"/>
      <c r="H1989" s="113"/>
      <c r="I1989" s="113"/>
      <c r="K1989" s="15"/>
      <c r="L1989" s="15"/>
      <c r="M1989" s="15">
        <f t="shared" si="93"/>
        <v>1</v>
      </c>
      <c r="N1989" s="15" t="str">
        <f t="shared" si="94"/>
        <v>-</v>
      </c>
      <c r="O1989" s="150">
        <f t="shared" si="95"/>
        <v>0</v>
      </c>
      <c r="P1989" s="15" t="str">
        <f>IF(COUNTIF('Personálie dobrovolníků '!U:X,N1989)&gt;0,"ANO","")</f>
        <v/>
      </c>
      <c r="Q1989" s="15"/>
    </row>
    <row r="1990" spans="2:17" s="25" customFormat="1" x14ac:dyDescent="0.3">
      <c r="B1990" s="15" t="str">
        <f>IF(A1990="","",VLOOKUP(A1990,Tabulka3[[Číslo smlouvy   u pravidelné činnosti]:[Příjmení]],3,0))</f>
        <v/>
      </c>
      <c r="C1990" s="15" t="str">
        <f>IF(A1990="","",VLOOKUP(A1990,Tabulka3[[Číslo smlouvy   u pravidelné činnosti]:[Příjmení]],4,0))</f>
        <v/>
      </c>
      <c r="F1990" s="94"/>
      <c r="H1990" s="113"/>
      <c r="I1990" s="113"/>
      <c r="K1990" s="15"/>
      <c r="L1990" s="15"/>
      <c r="M1990" s="15">
        <f t="shared" si="93"/>
        <v>1</v>
      </c>
      <c r="N1990" s="15" t="str">
        <f t="shared" si="94"/>
        <v>-</v>
      </c>
      <c r="O1990" s="150">
        <f t="shared" si="95"/>
        <v>0</v>
      </c>
      <c r="P1990" s="15" t="str">
        <f>IF(COUNTIF('Personálie dobrovolníků '!U:X,N1990)&gt;0,"ANO","")</f>
        <v/>
      </c>
      <c r="Q1990" s="15"/>
    </row>
    <row r="1991" spans="2:17" s="25" customFormat="1" x14ac:dyDescent="0.3">
      <c r="B1991" s="15" t="str">
        <f>IF(A1991="","",VLOOKUP(A1991,Tabulka3[[Číslo smlouvy   u pravidelné činnosti]:[Příjmení]],3,0))</f>
        <v/>
      </c>
      <c r="C1991" s="15" t="str">
        <f>IF(A1991="","",VLOOKUP(A1991,Tabulka3[[Číslo smlouvy   u pravidelné činnosti]:[Příjmení]],4,0))</f>
        <v/>
      </c>
      <c r="F1991" s="94"/>
      <c r="H1991" s="113"/>
      <c r="I1991" s="113"/>
      <c r="K1991" s="15"/>
      <c r="L1991" s="15"/>
      <c r="M1991" s="15">
        <f t="shared" si="93"/>
        <v>1</v>
      </c>
      <c r="N1991" s="15" t="str">
        <f t="shared" si="94"/>
        <v>-</v>
      </c>
      <c r="O1991" s="150">
        <f t="shared" si="95"/>
        <v>0</v>
      </c>
      <c r="P1991" s="15" t="str">
        <f>IF(COUNTIF('Personálie dobrovolníků '!U:X,N1991)&gt;0,"ANO","")</f>
        <v/>
      </c>
      <c r="Q1991" s="15"/>
    </row>
    <row r="1992" spans="2:17" s="25" customFormat="1" x14ac:dyDescent="0.3">
      <c r="B1992" s="15" t="str">
        <f>IF(A1992="","",VLOOKUP(A1992,Tabulka3[[Číslo smlouvy   u pravidelné činnosti]:[Příjmení]],3,0))</f>
        <v/>
      </c>
      <c r="C1992" s="15" t="str">
        <f>IF(A1992="","",VLOOKUP(A1992,Tabulka3[[Číslo smlouvy   u pravidelné činnosti]:[Příjmení]],4,0))</f>
        <v/>
      </c>
      <c r="F1992" s="94"/>
      <c r="H1992" s="113"/>
      <c r="I1992" s="113"/>
      <c r="K1992" s="15"/>
      <c r="L1992" s="15"/>
      <c r="M1992" s="15">
        <f t="shared" si="93"/>
        <v>1</v>
      </c>
      <c r="N1992" s="15" t="str">
        <f t="shared" si="94"/>
        <v>-</v>
      </c>
      <c r="O1992" s="150">
        <f t="shared" si="95"/>
        <v>0</v>
      </c>
      <c r="P1992" s="15" t="str">
        <f>IF(COUNTIF('Personálie dobrovolníků '!U:X,N1992)&gt;0,"ANO","")</f>
        <v/>
      </c>
      <c r="Q1992" s="15"/>
    </row>
    <row r="1993" spans="2:17" s="25" customFormat="1" x14ac:dyDescent="0.3">
      <c r="B1993" s="15" t="str">
        <f>IF(A1993="","",VLOOKUP(A1993,Tabulka3[[Číslo smlouvy   u pravidelné činnosti]:[Příjmení]],3,0))</f>
        <v/>
      </c>
      <c r="C1993" s="15" t="str">
        <f>IF(A1993="","",VLOOKUP(A1993,Tabulka3[[Číslo smlouvy   u pravidelné činnosti]:[Příjmení]],4,0))</f>
        <v/>
      </c>
      <c r="F1993" s="94"/>
      <c r="H1993" s="113"/>
      <c r="I1993" s="113"/>
      <c r="K1993" s="15"/>
      <c r="L1993" s="15"/>
      <c r="M1993" s="15">
        <f t="shared" si="93"/>
        <v>1</v>
      </c>
      <c r="N1993" s="15" t="str">
        <f t="shared" si="94"/>
        <v>-</v>
      </c>
      <c r="O1993" s="150">
        <f t="shared" si="95"/>
        <v>0</v>
      </c>
      <c r="P1993" s="15" t="str">
        <f>IF(COUNTIF('Personálie dobrovolníků '!U:X,N1993)&gt;0,"ANO","")</f>
        <v/>
      </c>
      <c r="Q1993" s="15"/>
    </row>
    <row r="1994" spans="2:17" s="25" customFormat="1" x14ac:dyDescent="0.3">
      <c r="B1994" s="15" t="str">
        <f>IF(A1994="","",VLOOKUP(A1994,Tabulka3[[Číslo smlouvy   u pravidelné činnosti]:[Příjmení]],3,0))</f>
        <v/>
      </c>
      <c r="C1994" s="15" t="str">
        <f>IF(A1994="","",VLOOKUP(A1994,Tabulka3[[Číslo smlouvy   u pravidelné činnosti]:[Příjmení]],4,0))</f>
        <v/>
      </c>
      <c r="F1994" s="94"/>
      <c r="H1994" s="113"/>
      <c r="I1994" s="113"/>
      <c r="K1994" s="15"/>
      <c r="L1994" s="15"/>
      <c r="M1994" s="15">
        <f t="shared" si="93"/>
        <v>1</v>
      </c>
      <c r="N1994" s="15" t="str">
        <f t="shared" si="94"/>
        <v>-</v>
      </c>
      <c r="O1994" s="150">
        <f t="shared" si="95"/>
        <v>0</v>
      </c>
      <c r="P1994" s="15" t="str">
        <f>IF(COUNTIF('Personálie dobrovolníků '!U:X,N1994)&gt;0,"ANO","")</f>
        <v/>
      </c>
      <c r="Q1994" s="15"/>
    </row>
    <row r="1995" spans="2:17" s="25" customFormat="1" x14ac:dyDescent="0.3">
      <c r="B1995" s="15" t="str">
        <f>IF(A1995="","",VLOOKUP(A1995,Tabulka3[[Číslo smlouvy   u pravidelné činnosti]:[Příjmení]],3,0))</f>
        <v/>
      </c>
      <c r="C1995" s="15" t="str">
        <f>IF(A1995="","",VLOOKUP(A1995,Tabulka3[[Číslo smlouvy   u pravidelné činnosti]:[Příjmení]],4,0))</f>
        <v/>
      </c>
      <c r="F1995" s="94"/>
      <c r="H1995" s="113"/>
      <c r="I1995" s="113"/>
      <c r="K1995" s="15"/>
      <c r="L1995" s="15"/>
      <c r="M1995" s="15">
        <f t="shared" si="93"/>
        <v>1</v>
      </c>
      <c r="N1995" s="15" t="str">
        <f t="shared" si="94"/>
        <v>-</v>
      </c>
      <c r="O1995" s="150">
        <f t="shared" si="95"/>
        <v>0</v>
      </c>
      <c r="P1995" s="15" t="str">
        <f>IF(COUNTIF('Personálie dobrovolníků '!U:X,N1995)&gt;0,"ANO","")</f>
        <v/>
      </c>
      <c r="Q1995" s="15"/>
    </row>
    <row r="1996" spans="2:17" s="25" customFormat="1" x14ac:dyDescent="0.3">
      <c r="B1996" s="15" t="str">
        <f>IF(A1996="","",VLOOKUP(A1996,Tabulka3[[Číslo smlouvy   u pravidelné činnosti]:[Příjmení]],3,0))</f>
        <v/>
      </c>
      <c r="C1996" s="15" t="str">
        <f>IF(A1996="","",VLOOKUP(A1996,Tabulka3[[Číslo smlouvy   u pravidelné činnosti]:[Příjmení]],4,0))</f>
        <v/>
      </c>
      <c r="F1996" s="94"/>
      <c r="H1996" s="113"/>
      <c r="I1996" s="113"/>
      <c r="K1996" s="15"/>
      <c r="L1996" s="15"/>
      <c r="M1996" s="15">
        <f t="shared" si="93"/>
        <v>1</v>
      </c>
      <c r="N1996" s="15" t="str">
        <f t="shared" si="94"/>
        <v>-</v>
      </c>
      <c r="O1996" s="150">
        <f t="shared" si="95"/>
        <v>0</v>
      </c>
      <c r="P1996" s="15" t="str">
        <f>IF(COUNTIF('Personálie dobrovolníků '!U:X,N1996)&gt;0,"ANO","")</f>
        <v/>
      </c>
      <c r="Q1996" s="15"/>
    </row>
    <row r="1997" spans="2:17" s="25" customFormat="1" x14ac:dyDescent="0.3">
      <c r="B1997" s="15" t="str">
        <f>IF(A1997="","",VLOOKUP(A1997,Tabulka3[[Číslo smlouvy   u pravidelné činnosti]:[Příjmení]],3,0))</f>
        <v/>
      </c>
      <c r="C1997" s="15" t="str">
        <f>IF(A1997="","",VLOOKUP(A1997,Tabulka3[[Číslo smlouvy   u pravidelné činnosti]:[Příjmení]],4,0))</f>
        <v/>
      </c>
      <c r="F1997" s="94"/>
      <c r="H1997" s="113"/>
      <c r="I1997" s="113"/>
      <c r="K1997" s="15"/>
      <c r="L1997" s="15"/>
      <c r="M1997" s="15">
        <f t="shared" si="93"/>
        <v>1</v>
      </c>
      <c r="N1997" s="15" t="str">
        <f t="shared" si="94"/>
        <v>-</v>
      </c>
      <c r="O1997" s="150">
        <f t="shared" si="95"/>
        <v>0</v>
      </c>
      <c r="P1997" s="15" t="str">
        <f>IF(COUNTIF('Personálie dobrovolníků '!U:X,N1997)&gt;0,"ANO","")</f>
        <v/>
      </c>
      <c r="Q1997" s="15"/>
    </row>
    <row r="1998" spans="2:17" s="25" customFormat="1" x14ac:dyDescent="0.3">
      <c r="B1998" s="15" t="str">
        <f>IF(A1998="","",VLOOKUP(A1998,Tabulka3[[Číslo smlouvy   u pravidelné činnosti]:[Příjmení]],3,0))</f>
        <v/>
      </c>
      <c r="C1998" s="15" t="str">
        <f>IF(A1998="","",VLOOKUP(A1998,Tabulka3[[Číslo smlouvy   u pravidelné činnosti]:[Příjmení]],4,0))</f>
        <v/>
      </c>
      <c r="F1998" s="94"/>
      <c r="H1998" s="113"/>
      <c r="I1998" s="113"/>
      <c r="K1998" s="15"/>
      <c r="L1998" s="15"/>
      <c r="M1998" s="15">
        <f t="shared" si="93"/>
        <v>1</v>
      </c>
      <c r="N1998" s="15" t="str">
        <f t="shared" si="94"/>
        <v>-</v>
      </c>
      <c r="O1998" s="150">
        <f t="shared" si="95"/>
        <v>0</v>
      </c>
      <c r="P1998" s="15" t="str">
        <f>IF(COUNTIF('Personálie dobrovolníků '!U:X,N1998)&gt;0,"ANO","")</f>
        <v/>
      </c>
      <c r="Q1998" s="15"/>
    </row>
    <row r="1999" spans="2:17" s="25" customFormat="1" x14ac:dyDescent="0.3">
      <c r="B1999" s="15" t="str">
        <f>IF(A1999="","",VLOOKUP(A1999,Tabulka3[[Číslo smlouvy   u pravidelné činnosti]:[Příjmení]],3,0))</f>
        <v/>
      </c>
      <c r="C1999" s="15" t="str">
        <f>IF(A1999="","",VLOOKUP(A1999,Tabulka3[[Číslo smlouvy   u pravidelné činnosti]:[Příjmení]],4,0))</f>
        <v/>
      </c>
      <c r="F1999" s="94"/>
      <c r="H1999" s="113"/>
      <c r="I1999" s="113"/>
      <c r="K1999" s="15"/>
      <c r="L1999" s="15"/>
      <c r="M1999" s="15">
        <f t="shared" si="93"/>
        <v>1</v>
      </c>
      <c r="N1999" s="15" t="str">
        <f t="shared" si="94"/>
        <v>-</v>
      </c>
      <c r="O1999" s="150">
        <f t="shared" si="95"/>
        <v>0</v>
      </c>
      <c r="P1999" s="15" t="str">
        <f>IF(COUNTIF('Personálie dobrovolníků '!U:X,N1999)&gt;0,"ANO","")</f>
        <v/>
      </c>
      <c r="Q1999" s="15"/>
    </row>
    <row r="2000" spans="2:17" s="25" customFormat="1" x14ac:dyDescent="0.3">
      <c r="B2000" s="15" t="str">
        <f>IF(A2000="","",VLOOKUP(A2000,Tabulka3[[Číslo smlouvy   u pravidelné činnosti]:[Příjmení]],3,0))</f>
        <v/>
      </c>
      <c r="C2000" s="15" t="str">
        <f>IF(A2000="","",VLOOKUP(A2000,Tabulka3[[Číslo smlouvy   u pravidelné činnosti]:[Příjmení]],4,0))</f>
        <v/>
      </c>
      <c r="F2000" s="94"/>
      <c r="H2000" s="113"/>
      <c r="I2000" s="113"/>
      <c r="K2000" s="15"/>
      <c r="L2000" s="15"/>
      <c r="M2000" s="15">
        <f t="shared" si="93"/>
        <v>1</v>
      </c>
      <c r="N2000" s="15" t="str">
        <f t="shared" si="94"/>
        <v>-</v>
      </c>
      <c r="O2000" s="150">
        <f t="shared" si="95"/>
        <v>0</v>
      </c>
      <c r="P2000" s="15" t="str">
        <f>IF(COUNTIF('Personálie dobrovolníků '!U:X,N2000)&gt;0,"ANO","")</f>
        <v/>
      </c>
      <c r="Q2000" s="15"/>
    </row>
    <row r="2001" spans="2:17" s="25" customFormat="1" x14ac:dyDescent="0.3">
      <c r="B2001" s="15" t="str">
        <f>IF(A2001="","",VLOOKUP(A2001,Tabulka3[[Číslo smlouvy   u pravidelné činnosti]:[Příjmení]],3,0))</f>
        <v/>
      </c>
      <c r="C2001" s="15" t="str">
        <f>IF(A2001="","",VLOOKUP(A2001,Tabulka3[[Číslo smlouvy   u pravidelné činnosti]:[Příjmení]],4,0))</f>
        <v/>
      </c>
      <c r="F2001" s="94"/>
      <c r="H2001" s="113"/>
      <c r="I2001" s="113"/>
      <c r="K2001" s="15"/>
      <c r="L2001" s="15"/>
      <c r="M2001" s="15">
        <f t="shared" si="93"/>
        <v>1</v>
      </c>
      <c r="N2001" s="15" t="str">
        <f t="shared" si="94"/>
        <v>-</v>
      </c>
      <c r="O2001" s="150">
        <f t="shared" si="95"/>
        <v>0</v>
      </c>
      <c r="P2001" s="15" t="str">
        <f>IF(COUNTIF('Personálie dobrovolníků '!U:X,N2001)&gt;0,"ANO","")</f>
        <v/>
      </c>
      <c r="Q2001" s="15"/>
    </row>
    <row r="2002" spans="2:17" s="25" customFormat="1" x14ac:dyDescent="0.3">
      <c r="B2002" s="15" t="str">
        <f>IF(A2002="","",VLOOKUP(A2002,Tabulka3[[Číslo smlouvy   u pravidelné činnosti]:[Příjmení]],3,0))</f>
        <v/>
      </c>
      <c r="C2002" s="15" t="str">
        <f>IF(A2002="","",VLOOKUP(A2002,Tabulka3[[Číslo smlouvy   u pravidelné činnosti]:[Příjmení]],4,0))</f>
        <v/>
      </c>
      <c r="F2002" s="94"/>
      <c r="H2002" s="113"/>
      <c r="I2002" s="113"/>
      <c r="K2002" s="15"/>
      <c r="L2002" s="15"/>
      <c r="M2002" s="15">
        <f t="shared" si="93"/>
        <v>1</v>
      </c>
      <c r="N2002" s="15" t="str">
        <f t="shared" si="94"/>
        <v>-</v>
      </c>
      <c r="O2002" s="150">
        <f t="shared" si="95"/>
        <v>0</v>
      </c>
      <c r="P2002" s="15" t="str">
        <f>IF(COUNTIF('Personálie dobrovolníků '!U:X,N2002)&gt;0,"ANO","")</f>
        <v/>
      </c>
      <c r="Q2002" s="15"/>
    </row>
    <row r="2003" spans="2:17" s="25" customFormat="1" x14ac:dyDescent="0.3">
      <c r="B2003" s="15" t="str">
        <f>IF(A2003="","",VLOOKUP(A2003,Tabulka3[[Číslo smlouvy   u pravidelné činnosti]:[Příjmení]],3,0))</f>
        <v/>
      </c>
      <c r="C2003" s="15" t="str">
        <f>IF(A2003="","",VLOOKUP(A2003,Tabulka3[[Číslo smlouvy   u pravidelné činnosti]:[Příjmení]],4,0))</f>
        <v/>
      </c>
      <c r="F2003" s="94"/>
      <c r="H2003" s="113"/>
      <c r="I2003" s="113"/>
      <c r="K2003" s="15"/>
      <c r="L2003" s="15"/>
      <c r="M2003" s="15">
        <f t="shared" si="93"/>
        <v>1</v>
      </c>
      <c r="N2003" s="15" t="str">
        <f t="shared" si="94"/>
        <v>-</v>
      </c>
      <c r="O2003" s="150">
        <f t="shared" si="95"/>
        <v>0</v>
      </c>
      <c r="P2003" s="15" t="str">
        <f>IF(COUNTIF('Personálie dobrovolníků '!U:X,N2003)&gt;0,"ANO","")</f>
        <v/>
      </c>
      <c r="Q2003" s="15"/>
    </row>
    <row r="2004" spans="2:17" s="25" customFormat="1" x14ac:dyDescent="0.3">
      <c r="B2004" s="15" t="str">
        <f>IF(A2004="","",VLOOKUP(A2004,Tabulka3[[Číslo smlouvy   u pravidelné činnosti]:[Příjmení]],3,0))</f>
        <v/>
      </c>
      <c r="C2004" s="15" t="str">
        <f>IF(A2004="","",VLOOKUP(A2004,Tabulka3[[Číslo smlouvy   u pravidelné činnosti]:[Příjmení]],4,0))</f>
        <v/>
      </c>
      <c r="F2004" s="94"/>
      <c r="H2004" s="113"/>
      <c r="I2004" s="113"/>
      <c r="K2004" s="15"/>
      <c r="L2004" s="15"/>
      <c r="M2004" s="15">
        <f t="shared" si="93"/>
        <v>1</v>
      </c>
      <c r="N2004" s="15" t="str">
        <f t="shared" si="94"/>
        <v>-</v>
      </c>
      <c r="O2004" s="150">
        <f t="shared" si="95"/>
        <v>0</v>
      </c>
      <c r="P2004" s="15" t="str">
        <f>IF(COUNTIF('Personálie dobrovolníků '!U:X,N2004)&gt;0,"ANO","")</f>
        <v/>
      </c>
      <c r="Q2004" s="15"/>
    </row>
    <row r="2005" spans="2:17" s="25" customFormat="1" x14ac:dyDescent="0.3">
      <c r="B2005" s="15" t="str">
        <f>IF(A2005="","",VLOOKUP(A2005,Tabulka3[[Číslo smlouvy   u pravidelné činnosti]:[Příjmení]],3,0))</f>
        <v/>
      </c>
      <c r="C2005" s="15" t="str">
        <f>IF(A2005="","",VLOOKUP(A2005,Tabulka3[[Číslo smlouvy   u pravidelné činnosti]:[Příjmení]],4,0))</f>
        <v/>
      </c>
      <c r="F2005" s="94"/>
      <c r="H2005" s="113"/>
      <c r="I2005" s="113"/>
      <c r="K2005" s="15"/>
      <c r="L2005" s="15"/>
      <c r="M2005" s="15">
        <f t="shared" si="93"/>
        <v>1</v>
      </c>
      <c r="N2005" s="15" t="str">
        <f t="shared" si="94"/>
        <v>-</v>
      </c>
      <c r="O2005" s="150">
        <f t="shared" si="95"/>
        <v>0</v>
      </c>
      <c r="P2005" s="15" t="str">
        <f>IF(COUNTIF('Personálie dobrovolníků '!U:X,N2005)&gt;0,"ANO","")</f>
        <v/>
      </c>
      <c r="Q2005" s="15"/>
    </row>
    <row r="2006" spans="2:17" s="25" customFormat="1" x14ac:dyDescent="0.3">
      <c r="B2006" s="15" t="str">
        <f>IF(A2006="","",VLOOKUP(A2006,Tabulka3[[Číslo smlouvy   u pravidelné činnosti]:[Příjmení]],3,0))</f>
        <v/>
      </c>
      <c r="C2006" s="15" t="str">
        <f>IF(A2006="","",VLOOKUP(A2006,Tabulka3[[Číslo smlouvy   u pravidelné činnosti]:[Příjmení]],4,0))</f>
        <v/>
      </c>
      <c r="F2006" s="94"/>
      <c r="H2006" s="113"/>
      <c r="I2006" s="113"/>
      <c r="K2006" s="15"/>
      <c r="L2006" s="15"/>
      <c r="M2006" s="15">
        <f t="shared" si="93"/>
        <v>1</v>
      </c>
      <c r="N2006" s="15" t="str">
        <f t="shared" si="94"/>
        <v>-</v>
      </c>
      <c r="O2006" s="150">
        <f t="shared" si="95"/>
        <v>0</v>
      </c>
      <c r="P2006" s="15" t="str">
        <f>IF(COUNTIF('Personálie dobrovolníků '!U:X,N2006)&gt;0,"ANO","")</f>
        <v/>
      </c>
      <c r="Q2006" s="15"/>
    </row>
    <row r="2007" spans="2:17" s="25" customFormat="1" x14ac:dyDescent="0.3">
      <c r="B2007" s="15" t="str">
        <f>IF(A2007="","",VLOOKUP(A2007,Tabulka3[[Číslo smlouvy   u pravidelné činnosti]:[Příjmení]],3,0))</f>
        <v/>
      </c>
      <c r="C2007" s="15" t="str">
        <f>IF(A2007="","",VLOOKUP(A2007,Tabulka3[[Číslo smlouvy   u pravidelné činnosti]:[Příjmení]],4,0))</f>
        <v/>
      </c>
      <c r="F2007" s="94"/>
      <c r="H2007" s="113"/>
      <c r="I2007" s="113"/>
      <c r="K2007" s="15"/>
      <c r="L2007" s="15"/>
      <c r="M2007" s="15">
        <f t="shared" si="93"/>
        <v>1</v>
      </c>
      <c r="N2007" s="15" t="str">
        <f t="shared" si="94"/>
        <v>-</v>
      </c>
      <c r="O2007" s="150">
        <f t="shared" si="95"/>
        <v>0</v>
      </c>
      <c r="P2007" s="15" t="str">
        <f>IF(COUNTIF('Personálie dobrovolníků '!U:X,N2007)&gt;0,"ANO","")</f>
        <v/>
      </c>
      <c r="Q2007" s="15"/>
    </row>
    <row r="2008" spans="2:17" s="25" customFormat="1" x14ac:dyDescent="0.3">
      <c r="B2008" s="15" t="str">
        <f>IF(A2008="","",VLOOKUP(A2008,Tabulka3[[Číslo smlouvy   u pravidelné činnosti]:[Příjmení]],3,0))</f>
        <v/>
      </c>
      <c r="C2008" s="15" t="str">
        <f>IF(A2008="","",VLOOKUP(A2008,Tabulka3[[Číslo smlouvy   u pravidelné činnosti]:[Příjmení]],4,0))</f>
        <v/>
      </c>
      <c r="F2008" s="94"/>
      <c r="H2008" s="113"/>
      <c r="I2008" s="113"/>
      <c r="K2008" s="15"/>
      <c r="L2008" s="15"/>
      <c r="M2008" s="15">
        <f t="shared" si="93"/>
        <v>1</v>
      </c>
      <c r="N2008" s="15" t="str">
        <f t="shared" si="94"/>
        <v>-</v>
      </c>
      <c r="O2008" s="150">
        <f t="shared" si="95"/>
        <v>0</v>
      </c>
      <c r="P2008" s="15" t="str">
        <f>IF(COUNTIF('Personálie dobrovolníků '!U:X,N2008)&gt;0,"ANO","")</f>
        <v/>
      </c>
      <c r="Q2008" s="15"/>
    </row>
    <row r="2009" spans="2:17" s="25" customFormat="1" x14ac:dyDescent="0.3">
      <c r="B2009" s="15" t="str">
        <f>IF(A2009="","",VLOOKUP(A2009,Tabulka3[[Číslo smlouvy   u pravidelné činnosti]:[Příjmení]],3,0))</f>
        <v/>
      </c>
      <c r="C2009" s="15" t="str">
        <f>IF(A2009="","",VLOOKUP(A2009,Tabulka3[[Číslo smlouvy   u pravidelné činnosti]:[Příjmení]],4,0))</f>
        <v/>
      </c>
      <c r="F2009" s="94"/>
      <c r="H2009" s="113"/>
      <c r="I2009" s="113"/>
      <c r="K2009" s="15"/>
      <c r="L2009" s="15"/>
      <c r="M2009" s="15">
        <f t="shared" si="93"/>
        <v>1</v>
      </c>
      <c r="N2009" s="15" t="str">
        <f t="shared" si="94"/>
        <v>-</v>
      </c>
      <c r="O2009" s="150">
        <f t="shared" si="95"/>
        <v>0</v>
      </c>
      <c r="P2009" s="15" t="str">
        <f>IF(COUNTIF('Personálie dobrovolníků '!U:X,N2009)&gt;0,"ANO","")</f>
        <v/>
      </c>
      <c r="Q2009" s="15"/>
    </row>
    <row r="2010" spans="2:17" s="25" customFormat="1" x14ac:dyDescent="0.3">
      <c r="B2010" s="15" t="str">
        <f>IF(A2010="","",VLOOKUP(A2010,Tabulka3[[Číslo smlouvy   u pravidelné činnosti]:[Příjmení]],3,0))</f>
        <v/>
      </c>
      <c r="C2010" s="15" t="str">
        <f>IF(A2010="","",VLOOKUP(A2010,Tabulka3[[Číslo smlouvy   u pravidelné činnosti]:[Příjmení]],4,0))</f>
        <v/>
      </c>
      <c r="F2010" s="94"/>
      <c r="H2010" s="113"/>
      <c r="I2010" s="113"/>
      <c r="K2010" s="15"/>
      <c r="L2010" s="15"/>
      <c r="M2010" s="15">
        <f t="shared" si="93"/>
        <v>1</v>
      </c>
      <c r="N2010" s="15" t="str">
        <f t="shared" si="94"/>
        <v>-</v>
      </c>
      <c r="O2010" s="150">
        <f t="shared" si="95"/>
        <v>0</v>
      </c>
      <c r="P2010" s="15" t="str">
        <f>IF(COUNTIF('Personálie dobrovolníků '!U:X,N2010)&gt;0,"ANO","")</f>
        <v/>
      </c>
      <c r="Q2010" s="15"/>
    </row>
    <row r="2011" spans="2:17" s="25" customFormat="1" x14ac:dyDescent="0.3">
      <c r="B2011" s="15" t="str">
        <f>IF(A2011="","",VLOOKUP(A2011,Tabulka3[[Číslo smlouvy   u pravidelné činnosti]:[Příjmení]],3,0))</f>
        <v/>
      </c>
      <c r="C2011" s="15" t="str">
        <f>IF(A2011="","",VLOOKUP(A2011,Tabulka3[[Číslo smlouvy   u pravidelné činnosti]:[Příjmení]],4,0))</f>
        <v/>
      </c>
      <c r="F2011" s="94"/>
      <c r="H2011" s="113"/>
      <c r="I2011" s="113"/>
      <c r="K2011" s="15"/>
      <c r="L2011" s="15"/>
      <c r="M2011" s="15">
        <f t="shared" si="93"/>
        <v>1</v>
      </c>
      <c r="N2011" s="15" t="str">
        <f t="shared" si="94"/>
        <v>-</v>
      </c>
      <c r="O2011" s="150">
        <f t="shared" si="95"/>
        <v>0</v>
      </c>
      <c r="P2011" s="15" t="str">
        <f>IF(COUNTIF('Personálie dobrovolníků '!U:X,N2011)&gt;0,"ANO","")</f>
        <v/>
      </c>
      <c r="Q2011" s="15"/>
    </row>
    <row r="2012" spans="2:17" s="25" customFormat="1" x14ac:dyDescent="0.3">
      <c r="B2012" s="15" t="str">
        <f>IF(A2012="","",VLOOKUP(A2012,Tabulka3[[Číslo smlouvy   u pravidelné činnosti]:[Příjmení]],3,0))</f>
        <v/>
      </c>
      <c r="C2012" s="15" t="str">
        <f>IF(A2012="","",VLOOKUP(A2012,Tabulka3[[Číslo smlouvy   u pravidelné činnosti]:[Příjmení]],4,0))</f>
        <v/>
      </c>
      <c r="F2012" s="94"/>
      <c r="H2012" s="113"/>
      <c r="I2012" s="113"/>
      <c r="K2012" s="15"/>
      <c r="L2012" s="15"/>
      <c r="M2012" s="15">
        <f t="shared" si="93"/>
        <v>1</v>
      </c>
      <c r="N2012" s="15" t="str">
        <f t="shared" si="94"/>
        <v>-</v>
      </c>
      <c r="O2012" s="150">
        <f t="shared" si="95"/>
        <v>0</v>
      </c>
      <c r="P2012" s="15" t="str">
        <f>IF(COUNTIF('Personálie dobrovolníků '!U:X,N2012)&gt;0,"ANO","")</f>
        <v/>
      </c>
      <c r="Q2012" s="15"/>
    </row>
    <row r="2013" spans="2:17" s="25" customFormat="1" x14ac:dyDescent="0.3">
      <c r="B2013" s="15" t="str">
        <f>IF(A2013="","",VLOOKUP(A2013,Tabulka3[[Číslo smlouvy   u pravidelné činnosti]:[Příjmení]],3,0))</f>
        <v/>
      </c>
      <c r="C2013" s="15" t="str">
        <f>IF(A2013="","",VLOOKUP(A2013,Tabulka3[[Číslo smlouvy   u pravidelné činnosti]:[Příjmení]],4,0))</f>
        <v/>
      </c>
      <c r="F2013" s="94"/>
      <c r="H2013" s="113"/>
      <c r="I2013" s="113"/>
      <c r="K2013" s="15"/>
      <c r="L2013" s="15"/>
      <c r="M2013" s="15">
        <f t="shared" si="93"/>
        <v>1</v>
      </c>
      <c r="N2013" s="15" t="str">
        <f t="shared" si="94"/>
        <v>-</v>
      </c>
      <c r="O2013" s="150">
        <f t="shared" si="95"/>
        <v>0</v>
      </c>
      <c r="P2013" s="15" t="str">
        <f>IF(COUNTIF('Personálie dobrovolníků '!U:X,N2013)&gt;0,"ANO","")</f>
        <v/>
      </c>
      <c r="Q2013" s="15"/>
    </row>
    <row r="2014" spans="2:17" s="25" customFormat="1" x14ac:dyDescent="0.3">
      <c r="B2014" s="15" t="str">
        <f>IF(A2014="","",VLOOKUP(A2014,Tabulka3[[Číslo smlouvy   u pravidelné činnosti]:[Příjmení]],3,0))</f>
        <v/>
      </c>
      <c r="C2014" s="15" t="str">
        <f>IF(A2014="","",VLOOKUP(A2014,Tabulka3[[Číslo smlouvy   u pravidelné činnosti]:[Příjmení]],4,0))</f>
        <v/>
      </c>
      <c r="F2014" s="94"/>
      <c r="H2014" s="113"/>
      <c r="I2014" s="113"/>
      <c r="K2014" s="15"/>
      <c r="L2014" s="15"/>
      <c r="M2014" s="15">
        <f t="shared" si="93"/>
        <v>1</v>
      </c>
      <c r="N2014" s="15" t="str">
        <f t="shared" si="94"/>
        <v>-</v>
      </c>
      <c r="O2014" s="150">
        <f t="shared" si="95"/>
        <v>0</v>
      </c>
      <c r="P2014" s="15" t="str">
        <f>IF(COUNTIF('Personálie dobrovolníků '!U:X,N2014)&gt;0,"ANO","")</f>
        <v/>
      </c>
      <c r="Q2014" s="15"/>
    </row>
    <row r="2015" spans="2:17" s="25" customFormat="1" x14ac:dyDescent="0.3">
      <c r="B2015" s="15" t="str">
        <f>IF(A2015="","",VLOOKUP(A2015,Tabulka3[[Číslo smlouvy   u pravidelné činnosti]:[Příjmení]],3,0))</f>
        <v/>
      </c>
      <c r="C2015" s="15" t="str">
        <f>IF(A2015="","",VLOOKUP(A2015,Tabulka3[[Číslo smlouvy   u pravidelné činnosti]:[Příjmení]],4,0))</f>
        <v/>
      </c>
      <c r="F2015" s="94"/>
      <c r="H2015" s="113"/>
      <c r="I2015" s="113"/>
      <c r="K2015" s="15"/>
      <c r="L2015" s="15"/>
      <c r="M2015" s="15">
        <f t="shared" si="93"/>
        <v>1</v>
      </c>
      <c r="N2015" s="15" t="str">
        <f t="shared" si="94"/>
        <v>-</v>
      </c>
      <c r="O2015" s="150">
        <f t="shared" si="95"/>
        <v>0</v>
      </c>
      <c r="P2015" s="15" t="str">
        <f>IF(COUNTIF('Personálie dobrovolníků '!U:X,N2015)&gt;0,"ANO","")</f>
        <v/>
      </c>
      <c r="Q2015" s="15"/>
    </row>
    <row r="2016" spans="2:17" s="25" customFormat="1" x14ac:dyDescent="0.3">
      <c r="B2016" s="15" t="str">
        <f>IF(A2016="","",VLOOKUP(A2016,Tabulka3[[Číslo smlouvy   u pravidelné činnosti]:[Příjmení]],3,0))</f>
        <v/>
      </c>
      <c r="C2016" s="15" t="str">
        <f>IF(A2016="","",VLOOKUP(A2016,Tabulka3[[Číslo smlouvy   u pravidelné činnosti]:[Příjmení]],4,0))</f>
        <v/>
      </c>
      <c r="F2016" s="94"/>
      <c r="H2016" s="113"/>
      <c r="I2016" s="113"/>
      <c r="K2016" s="15"/>
      <c r="L2016" s="15"/>
      <c r="M2016" s="15">
        <f t="shared" si="93"/>
        <v>1</v>
      </c>
      <c r="N2016" s="15" t="str">
        <f t="shared" si="94"/>
        <v>-</v>
      </c>
      <c r="O2016" s="150">
        <f t="shared" si="95"/>
        <v>0</v>
      </c>
      <c r="P2016" s="15" t="str">
        <f>IF(COUNTIF('Personálie dobrovolníků '!U:X,N2016)&gt;0,"ANO","")</f>
        <v/>
      </c>
      <c r="Q2016" s="15"/>
    </row>
    <row r="2017" spans="2:17" s="25" customFormat="1" x14ac:dyDescent="0.3">
      <c r="B2017" s="15" t="str">
        <f>IF(A2017="","",VLOOKUP(A2017,Tabulka3[[Číslo smlouvy   u pravidelné činnosti]:[Příjmení]],3,0))</f>
        <v/>
      </c>
      <c r="C2017" s="15" t="str">
        <f>IF(A2017="","",VLOOKUP(A2017,Tabulka3[[Číslo smlouvy   u pravidelné činnosti]:[Příjmení]],4,0))</f>
        <v/>
      </c>
      <c r="F2017" s="94"/>
      <c r="H2017" s="113"/>
      <c r="I2017" s="113"/>
      <c r="K2017" s="15"/>
      <c r="L2017" s="15"/>
      <c r="M2017" s="15">
        <f t="shared" si="93"/>
        <v>1</v>
      </c>
      <c r="N2017" s="15" t="str">
        <f t="shared" si="94"/>
        <v>-</v>
      </c>
      <c r="O2017" s="150">
        <f t="shared" si="95"/>
        <v>0</v>
      </c>
      <c r="P2017" s="15" t="str">
        <f>IF(COUNTIF('Personálie dobrovolníků '!U:X,N2017)&gt;0,"ANO","")</f>
        <v/>
      </c>
      <c r="Q2017" s="15"/>
    </row>
    <row r="2018" spans="2:17" s="25" customFormat="1" x14ac:dyDescent="0.3">
      <c r="B2018" s="15" t="str">
        <f>IF(A2018="","",VLOOKUP(A2018,Tabulka3[[Číslo smlouvy   u pravidelné činnosti]:[Příjmení]],3,0))</f>
        <v/>
      </c>
      <c r="C2018" s="15" t="str">
        <f>IF(A2018="","",VLOOKUP(A2018,Tabulka3[[Číslo smlouvy   u pravidelné činnosti]:[Příjmení]],4,0))</f>
        <v/>
      </c>
      <c r="F2018" s="94"/>
      <c r="H2018" s="113"/>
      <c r="I2018" s="113"/>
      <c r="K2018" s="15"/>
      <c r="L2018" s="15"/>
      <c r="M2018" s="15">
        <f t="shared" si="93"/>
        <v>1</v>
      </c>
      <c r="N2018" s="15" t="str">
        <f t="shared" si="94"/>
        <v>-</v>
      </c>
      <c r="O2018" s="150">
        <f t="shared" si="95"/>
        <v>0</v>
      </c>
      <c r="P2018" s="15" t="str">
        <f>IF(COUNTIF('Personálie dobrovolníků '!U:X,N2018)&gt;0,"ANO","")</f>
        <v/>
      </c>
      <c r="Q2018" s="15"/>
    </row>
    <row r="2019" spans="2:17" s="25" customFormat="1" x14ac:dyDescent="0.3">
      <c r="B2019" s="15" t="str">
        <f>IF(A2019="","",VLOOKUP(A2019,Tabulka3[[Číslo smlouvy   u pravidelné činnosti]:[Příjmení]],3,0))</f>
        <v/>
      </c>
      <c r="C2019" s="15" t="str">
        <f>IF(A2019="","",VLOOKUP(A2019,Tabulka3[[Číslo smlouvy   u pravidelné činnosti]:[Příjmení]],4,0))</f>
        <v/>
      </c>
      <c r="F2019" s="94"/>
      <c r="H2019" s="113"/>
      <c r="I2019" s="113"/>
      <c r="K2019" s="15"/>
      <c r="L2019" s="15"/>
      <c r="M2019" s="15">
        <f t="shared" si="93"/>
        <v>1</v>
      </c>
      <c r="N2019" s="15" t="str">
        <f t="shared" si="94"/>
        <v>-</v>
      </c>
      <c r="O2019" s="150">
        <f t="shared" si="95"/>
        <v>0</v>
      </c>
      <c r="P2019" s="15" t="str">
        <f>IF(COUNTIF('Personálie dobrovolníků '!U:X,N2019)&gt;0,"ANO","")</f>
        <v/>
      </c>
      <c r="Q2019" s="15"/>
    </row>
    <row r="2020" spans="2:17" s="25" customFormat="1" x14ac:dyDescent="0.3">
      <c r="B2020" s="15" t="str">
        <f>IF(A2020="","",VLOOKUP(A2020,Tabulka3[[Číslo smlouvy   u pravidelné činnosti]:[Příjmení]],3,0))</f>
        <v/>
      </c>
      <c r="C2020" s="15" t="str">
        <f>IF(A2020="","",VLOOKUP(A2020,Tabulka3[[Číslo smlouvy   u pravidelné činnosti]:[Příjmení]],4,0))</f>
        <v/>
      </c>
      <c r="F2020" s="94"/>
      <c r="H2020" s="113"/>
      <c r="I2020" s="113"/>
      <c r="K2020" s="15"/>
      <c r="L2020" s="15"/>
      <c r="M2020" s="15">
        <f t="shared" si="93"/>
        <v>1</v>
      </c>
      <c r="N2020" s="15" t="str">
        <f t="shared" si="94"/>
        <v>-</v>
      </c>
      <c r="O2020" s="150">
        <f t="shared" si="95"/>
        <v>0</v>
      </c>
      <c r="P2020" s="15" t="str">
        <f>IF(COUNTIF('Personálie dobrovolníků '!U:X,N2020)&gt;0,"ANO","")</f>
        <v/>
      </c>
      <c r="Q2020" s="15"/>
    </row>
    <row r="2021" spans="2:17" s="25" customFormat="1" x14ac:dyDescent="0.3">
      <c r="B2021" s="15" t="str">
        <f>IF(A2021="","",VLOOKUP(A2021,Tabulka3[[Číslo smlouvy   u pravidelné činnosti]:[Příjmení]],3,0))</f>
        <v/>
      </c>
      <c r="C2021" s="15" t="str">
        <f>IF(A2021="","",VLOOKUP(A2021,Tabulka3[[Číslo smlouvy   u pravidelné činnosti]:[Příjmení]],4,0))</f>
        <v/>
      </c>
      <c r="F2021" s="94"/>
      <c r="H2021" s="113"/>
      <c r="I2021" s="113"/>
      <c r="K2021" s="15"/>
      <c r="L2021" s="15"/>
      <c r="M2021" s="15">
        <f t="shared" si="93"/>
        <v>1</v>
      </c>
      <c r="N2021" s="15" t="str">
        <f t="shared" si="94"/>
        <v>-</v>
      </c>
      <c r="O2021" s="150">
        <f t="shared" si="95"/>
        <v>0</v>
      </c>
      <c r="P2021" s="15" t="str">
        <f>IF(COUNTIF('Personálie dobrovolníků '!U:X,N2021)&gt;0,"ANO","")</f>
        <v/>
      </c>
      <c r="Q2021" s="15"/>
    </row>
    <row r="2022" spans="2:17" s="25" customFormat="1" x14ac:dyDescent="0.3">
      <c r="B2022" s="15" t="str">
        <f>IF(A2022="","",VLOOKUP(A2022,Tabulka3[[Číslo smlouvy   u pravidelné činnosti]:[Příjmení]],3,0))</f>
        <v/>
      </c>
      <c r="C2022" s="15" t="str">
        <f>IF(A2022="","",VLOOKUP(A2022,Tabulka3[[Číslo smlouvy   u pravidelné činnosti]:[Příjmení]],4,0))</f>
        <v/>
      </c>
      <c r="F2022" s="94"/>
      <c r="H2022" s="113"/>
      <c r="I2022" s="113"/>
      <c r="K2022" s="15"/>
      <c r="L2022" s="15"/>
      <c r="M2022" s="15">
        <f t="shared" si="93"/>
        <v>1</v>
      </c>
      <c r="N2022" s="15" t="str">
        <f t="shared" si="94"/>
        <v>-</v>
      </c>
      <c r="O2022" s="150">
        <f t="shared" si="95"/>
        <v>0</v>
      </c>
      <c r="P2022" s="15" t="str">
        <f>IF(COUNTIF('Personálie dobrovolníků '!U:X,N2022)&gt;0,"ANO","")</f>
        <v/>
      </c>
      <c r="Q2022" s="15"/>
    </row>
    <row r="2023" spans="2:17" s="25" customFormat="1" x14ac:dyDescent="0.3">
      <c r="B2023" s="15" t="str">
        <f>IF(A2023="","",VLOOKUP(A2023,Tabulka3[[Číslo smlouvy   u pravidelné činnosti]:[Příjmení]],3,0))</f>
        <v/>
      </c>
      <c r="C2023" s="15" t="str">
        <f>IF(A2023="","",VLOOKUP(A2023,Tabulka3[[Číslo smlouvy   u pravidelné činnosti]:[Příjmení]],4,0))</f>
        <v/>
      </c>
      <c r="F2023" s="94"/>
      <c r="H2023" s="113"/>
      <c r="I2023" s="113"/>
      <c r="K2023" s="15"/>
      <c r="L2023" s="15"/>
      <c r="M2023" s="15">
        <f t="shared" si="93"/>
        <v>1</v>
      </c>
      <c r="N2023" s="15" t="str">
        <f t="shared" si="94"/>
        <v>-</v>
      </c>
      <c r="O2023" s="150">
        <f t="shared" si="95"/>
        <v>0</v>
      </c>
      <c r="P2023" s="15" t="str">
        <f>IF(COUNTIF('Personálie dobrovolníků '!U:X,N2023)&gt;0,"ANO","")</f>
        <v/>
      </c>
      <c r="Q2023" s="15"/>
    </row>
    <row r="2024" spans="2:17" s="25" customFormat="1" x14ac:dyDescent="0.3">
      <c r="B2024" s="15" t="str">
        <f>IF(A2024="","",VLOOKUP(A2024,Tabulka3[[Číslo smlouvy   u pravidelné činnosti]:[Příjmení]],3,0))</f>
        <v/>
      </c>
      <c r="C2024" s="15" t="str">
        <f>IF(A2024="","",VLOOKUP(A2024,Tabulka3[[Číslo smlouvy   u pravidelné činnosti]:[Příjmení]],4,0))</f>
        <v/>
      </c>
      <c r="F2024" s="94"/>
      <c r="H2024" s="113"/>
      <c r="I2024" s="113"/>
      <c r="K2024" s="15"/>
      <c r="L2024" s="15"/>
      <c r="M2024" s="15">
        <f t="shared" si="93"/>
        <v>1</v>
      </c>
      <c r="N2024" s="15" t="str">
        <f t="shared" si="94"/>
        <v>-</v>
      </c>
      <c r="O2024" s="150">
        <f t="shared" si="95"/>
        <v>0</v>
      </c>
      <c r="P2024" s="15" t="str">
        <f>IF(COUNTIF('Personálie dobrovolníků '!U:X,N2024)&gt;0,"ANO","")</f>
        <v/>
      </c>
      <c r="Q2024" s="15"/>
    </row>
    <row r="2025" spans="2:17" s="25" customFormat="1" x14ac:dyDescent="0.3">
      <c r="B2025" s="15" t="str">
        <f>IF(A2025="","",VLOOKUP(A2025,Tabulka3[[Číslo smlouvy   u pravidelné činnosti]:[Příjmení]],3,0))</f>
        <v/>
      </c>
      <c r="C2025" s="15" t="str">
        <f>IF(A2025="","",VLOOKUP(A2025,Tabulka3[[Číslo smlouvy   u pravidelné činnosti]:[Příjmení]],4,0))</f>
        <v/>
      </c>
      <c r="F2025" s="94"/>
      <c r="H2025" s="113"/>
      <c r="I2025" s="113"/>
      <c r="K2025" s="15"/>
      <c r="L2025" s="15"/>
      <c r="M2025" s="15">
        <f t="shared" si="93"/>
        <v>1</v>
      </c>
      <c r="N2025" s="15" t="str">
        <f t="shared" si="94"/>
        <v>-</v>
      </c>
      <c r="O2025" s="150">
        <f t="shared" si="95"/>
        <v>0</v>
      </c>
      <c r="P2025" s="15" t="str">
        <f>IF(COUNTIF('Personálie dobrovolníků '!U:X,N2025)&gt;0,"ANO","")</f>
        <v/>
      </c>
      <c r="Q2025" s="15"/>
    </row>
    <row r="2026" spans="2:17" s="25" customFormat="1" x14ac:dyDescent="0.3">
      <c r="B2026" s="15" t="str">
        <f>IF(A2026="","",VLOOKUP(A2026,Tabulka3[[Číslo smlouvy   u pravidelné činnosti]:[Příjmení]],3,0))</f>
        <v/>
      </c>
      <c r="C2026" s="15" t="str">
        <f>IF(A2026="","",VLOOKUP(A2026,Tabulka3[[Číslo smlouvy   u pravidelné činnosti]:[Příjmení]],4,0))</f>
        <v/>
      </c>
      <c r="F2026" s="94"/>
      <c r="H2026" s="113"/>
      <c r="I2026" s="113"/>
      <c r="K2026" s="15"/>
      <c r="L2026" s="15"/>
      <c r="M2026" s="15">
        <f t="shared" si="93"/>
        <v>1</v>
      </c>
      <c r="N2026" s="15" t="str">
        <f t="shared" si="94"/>
        <v>-</v>
      </c>
      <c r="O2026" s="150">
        <f t="shared" si="95"/>
        <v>0</v>
      </c>
      <c r="P2026" s="15" t="str">
        <f>IF(COUNTIF('Personálie dobrovolníků '!U:X,N2026)&gt;0,"ANO","")</f>
        <v/>
      </c>
      <c r="Q2026" s="15"/>
    </row>
    <row r="2027" spans="2:17" s="25" customFormat="1" x14ac:dyDescent="0.3">
      <c r="B2027" s="15" t="str">
        <f>IF(A2027="","",VLOOKUP(A2027,Tabulka3[[Číslo smlouvy   u pravidelné činnosti]:[Příjmení]],3,0))</f>
        <v/>
      </c>
      <c r="C2027" s="15" t="str">
        <f>IF(A2027="","",VLOOKUP(A2027,Tabulka3[[Číslo smlouvy   u pravidelné činnosti]:[Příjmení]],4,0))</f>
        <v/>
      </c>
      <c r="F2027" s="94"/>
      <c r="H2027" s="113"/>
      <c r="I2027" s="113"/>
      <c r="K2027" s="15"/>
      <c r="L2027" s="15"/>
      <c r="M2027" s="15">
        <f t="shared" si="93"/>
        <v>1</v>
      </c>
      <c r="N2027" s="15" t="str">
        <f t="shared" si="94"/>
        <v>-</v>
      </c>
      <c r="O2027" s="150">
        <f t="shared" si="95"/>
        <v>0</v>
      </c>
      <c r="P2027" s="15" t="str">
        <f>IF(COUNTIF('Personálie dobrovolníků '!U:X,N2027)&gt;0,"ANO","")</f>
        <v/>
      </c>
      <c r="Q2027" s="15"/>
    </row>
    <row r="2028" spans="2:17" s="25" customFormat="1" x14ac:dyDescent="0.3">
      <c r="B2028" s="15" t="str">
        <f>IF(A2028="","",VLOOKUP(A2028,Tabulka3[[Číslo smlouvy   u pravidelné činnosti]:[Příjmení]],3,0))</f>
        <v/>
      </c>
      <c r="C2028" s="15" t="str">
        <f>IF(A2028="","",VLOOKUP(A2028,Tabulka3[[Číslo smlouvy   u pravidelné činnosti]:[Příjmení]],4,0))</f>
        <v/>
      </c>
      <c r="F2028" s="94"/>
      <c r="H2028" s="113"/>
      <c r="I2028" s="113"/>
      <c r="K2028" s="15"/>
      <c r="L2028" s="15"/>
      <c r="M2028" s="15">
        <f t="shared" si="93"/>
        <v>1</v>
      </c>
      <c r="N2028" s="15" t="str">
        <f t="shared" si="94"/>
        <v>-</v>
      </c>
      <c r="O2028" s="150">
        <f t="shared" si="95"/>
        <v>0</v>
      </c>
      <c r="P2028" s="15" t="str">
        <f>IF(COUNTIF('Personálie dobrovolníků '!U:X,N2028)&gt;0,"ANO","")</f>
        <v/>
      </c>
      <c r="Q2028" s="15"/>
    </row>
    <row r="2029" spans="2:17" s="25" customFormat="1" x14ac:dyDescent="0.3">
      <c r="B2029" s="15" t="str">
        <f>IF(A2029="","",VLOOKUP(A2029,Tabulka3[[Číslo smlouvy   u pravidelné činnosti]:[Příjmení]],3,0))</f>
        <v/>
      </c>
      <c r="C2029" s="15" t="str">
        <f>IF(A2029="","",VLOOKUP(A2029,Tabulka3[[Číslo smlouvy   u pravidelné činnosti]:[Příjmení]],4,0))</f>
        <v/>
      </c>
      <c r="F2029" s="94"/>
      <c r="H2029" s="113"/>
      <c r="I2029" s="113"/>
      <c r="K2029" s="15"/>
      <c r="L2029" s="15"/>
      <c r="M2029" s="15">
        <f t="shared" si="93"/>
        <v>1</v>
      </c>
      <c r="N2029" s="15" t="str">
        <f t="shared" si="94"/>
        <v>-</v>
      </c>
      <c r="O2029" s="150">
        <f t="shared" si="95"/>
        <v>0</v>
      </c>
      <c r="P2029" s="15" t="str">
        <f>IF(COUNTIF('Personálie dobrovolníků '!U:X,N2029)&gt;0,"ANO","")</f>
        <v/>
      </c>
      <c r="Q2029" s="15"/>
    </row>
    <row r="2030" spans="2:17" s="25" customFormat="1" x14ac:dyDescent="0.3">
      <c r="B2030" s="15" t="str">
        <f>IF(A2030="","",VLOOKUP(A2030,Tabulka3[[Číslo smlouvy   u pravidelné činnosti]:[Příjmení]],3,0))</f>
        <v/>
      </c>
      <c r="C2030" s="15" t="str">
        <f>IF(A2030="","",VLOOKUP(A2030,Tabulka3[[Číslo smlouvy   u pravidelné činnosti]:[Příjmení]],4,0))</f>
        <v/>
      </c>
      <c r="F2030" s="94"/>
      <c r="H2030" s="113"/>
      <c r="I2030" s="113"/>
      <c r="K2030" s="15"/>
      <c r="L2030" s="15"/>
      <c r="M2030" s="15">
        <f t="shared" si="93"/>
        <v>1</v>
      </c>
      <c r="N2030" s="15" t="str">
        <f t="shared" si="94"/>
        <v>-</v>
      </c>
      <c r="O2030" s="150">
        <f t="shared" si="95"/>
        <v>0</v>
      </c>
      <c r="P2030" s="15" t="str">
        <f>IF(COUNTIF('Personálie dobrovolníků '!U:X,N2030)&gt;0,"ANO","")</f>
        <v/>
      </c>
      <c r="Q2030" s="15"/>
    </row>
    <row r="2031" spans="2:17" s="25" customFormat="1" x14ac:dyDescent="0.3">
      <c r="B2031" s="15" t="str">
        <f>IF(A2031="","",VLOOKUP(A2031,Tabulka3[[Číslo smlouvy   u pravidelné činnosti]:[Příjmení]],3,0))</f>
        <v/>
      </c>
      <c r="C2031" s="15" t="str">
        <f>IF(A2031="","",VLOOKUP(A2031,Tabulka3[[Číslo smlouvy   u pravidelné činnosti]:[Příjmení]],4,0))</f>
        <v/>
      </c>
      <c r="F2031" s="94"/>
      <c r="H2031" s="113"/>
      <c r="I2031" s="113"/>
      <c r="K2031" s="15"/>
      <c r="L2031" s="15"/>
      <c r="M2031" s="15">
        <f t="shared" si="93"/>
        <v>1</v>
      </c>
      <c r="N2031" s="15" t="str">
        <f t="shared" si="94"/>
        <v>-</v>
      </c>
      <c r="O2031" s="150">
        <f t="shared" si="95"/>
        <v>0</v>
      </c>
      <c r="P2031" s="15" t="str">
        <f>IF(COUNTIF('Personálie dobrovolníků '!U:X,N2031)&gt;0,"ANO","")</f>
        <v/>
      </c>
      <c r="Q2031" s="15"/>
    </row>
    <row r="2032" spans="2:17" s="25" customFormat="1" x14ac:dyDescent="0.3">
      <c r="B2032" s="15" t="str">
        <f>IF(A2032="","",VLOOKUP(A2032,Tabulka3[[Číslo smlouvy   u pravidelné činnosti]:[Příjmení]],3,0))</f>
        <v/>
      </c>
      <c r="C2032" s="15" t="str">
        <f>IF(A2032="","",VLOOKUP(A2032,Tabulka3[[Číslo smlouvy   u pravidelné činnosti]:[Příjmení]],4,0))</f>
        <v/>
      </c>
      <c r="F2032" s="94"/>
      <c r="H2032" s="113"/>
      <c r="I2032" s="113"/>
      <c r="K2032" s="15"/>
      <c r="L2032" s="15"/>
      <c r="M2032" s="15">
        <f t="shared" si="93"/>
        <v>1</v>
      </c>
      <c r="N2032" s="15" t="str">
        <f t="shared" si="94"/>
        <v>-</v>
      </c>
      <c r="O2032" s="150">
        <f t="shared" si="95"/>
        <v>0</v>
      </c>
      <c r="P2032" s="15" t="str">
        <f>IF(COUNTIF('Personálie dobrovolníků '!U:X,N2032)&gt;0,"ANO","")</f>
        <v/>
      </c>
      <c r="Q2032" s="15"/>
    </row>
    <row r="2033" spans="2:17" s="25" customFormat="1" x14ac:dyDescent="0.3">
      <c r="B2033" s="15" t="str">
        <f>IF(A2033="","",VLOOKUP(A2033,Tabulka3[[Číslo smlouvy   u pravidelné činnosti]:[Příjmení]],3,0))</f>
        <v/>
      </c>
      <c r="C2033" s="15" t="str">
        <f>IF(A2033="","",VLOOKUP(A2033,Tabulka3[[Číslo smlouvy   u pravidelné činnosti]:[Příjmení]],4,0))</f>
        <v/>
      </c>
      <c r="F2033" s="94"/>
      <c r="H2033" s="113"/>
      <c r="I2033" s="113"/>
      <c r="K2033" s="15"/>
      <c r="L2033" s="15"/>
      <c r="M2033" s="15">
        <f t="shared" si="93"/>
        <v>1</v>
      </c>
      <c r="N2033" s="15" t="str">
        <f t="shared" si="94"/>
        <v>-</v>
      </c>
      <c r="O2033" s="150">
        <f t="shared" si="95"/>
        <v>0</v>
      </c>
      <c r="P2033" s="15" t="str">
        <f>IF(COUNTIF('Personálie dobrovolníků '!U:X,N2033)&gt;0,"ANO","")</f>
        <v/>
      </c>
      <c r="Q2033" s="15"/>
    </row>
    <row r="2034" spans="2:17" s="25" customFormat="1" x14ac:dyDescent="0.3">
      <c r="B2034" s="15" t="str">
        <f>IF(A2034="","",VLOOKUP(A2034,Tabulka3[[Číslo smlouvy   u pravidelné činnosti]:[Příjmení]],3,0))</f>
        <v/>
      </c>
      <c r="C2034" s="15" t="str">
        <f>IF(A2034="","",VLOOKUP(A2034,Tabulka3[[Číslo smlouvy   u pravidelné činnosti]:[Příjmení]],4,0))</f>
        <v/>
      </c>
      <c r="F2034" s="94"/>
      <c r="H2034" s="113"/>
      <c r="I2034" s="113"/>
      <c r="K2034" s="15"/>
      <c r="L2034" s="15"/>
      <c r="M2034" s="15">
        <f t="shared" si="93"/>
        <v>1</v>
      </c>
      <c r="N2034" s="15" t="str">
        <f t="shared" si="94"/>
        <v>-</v>
      </c>
      <c r="O2034" s="150">
        <f t="shared" si="95"/>
        <v>0</v>
      </c>
      <c r="P2034" s="15" t="str">
        <f>IF(COUNTIF('Personálie dobrovolníků '!U:X,N2034)&gt;0,"ANO","")</f>
        <v/>
      </c>
      <c r="Q2034" s="15"/>
    </row>
    <row r="2035" spans="2:17" s="25" customFormat="1" x14ac:dyDescent="0.3">
      <c r="B2035" s="15" t="str">
        <f>IF(A2035="","",VLOOKUP(A2035,Tabulka3[[Číslo smlouvy   u pravidelné činnosti]:[Příjmení]],3,0))</f>
        <v/>
      </c>
      <c r="C2035" s="15" t="str">
        <f>IF(A2035="","",VLOOKUP(A2035,Tabulka3[[Číslo smlouvy   u pravidelné činnosti]:[Příjmení]],4,0))</f>
        <v/>
      </c>
      <c r="F2035" s="94"/>
      <c r="H2035" s="113"/>
      <c r="I2035" s="113"/>
      <c r="K2035" s="15"/>
      <c r="L2035" s="15"/>
      <c r="M2035" s="15">
        <f t="shared" si="93"/>
        <v>1</v>
      </c>
      <c r="N2035" s="15" t="str">
        <f t="shared" si="94"/>
        <v>-</v>
      </c>
      <c r="O2035" s="150">
        <f t="shared" si="95"/>
        <v>0</v>
      </c>
      <c r="P2035" s="15" t="str">
        <f>IF(COUNTIF('Personálie dobrovolníků '!U:X,N2035)&gt;0,"ANO","")</f>
        <v/>
      </c>
      <c r="Q2035" s="15"/>
    </row>
    <row r="2036" spans="2:17" s="25" customFormat="1" x14ac:dyDescent="0.3">
      <c r="B2036" s="15" t="str">
        <f>IF(A2036="","",VLOOKUP(A2036,Tabulka3[[Číslo smlouvy   u pravidelné činnosti]:[Příjmení]],3,0))</f>
        <v/>
      </c>
      <c r="C2036" s="15" t="str">
        <f>IF(A2036="","",VLOOKUP(A2036,Tabulka3[[Číslo smlouvy   u pravidelné činnosti]:[Příjmení]],4,0))</f>
        <v/>
      </c>
      <c r="F2036" s="94"/>
      <c r="H2036" s="113"/>
      <c r="I2036" s="113"/>
      <c r="K2036" s="15"/>
      <c r="L2036" s="15"/>
      <c r="M2036" s="15">
        <f t="shared" si="93"/>
        <v>1</v>
      </c>
      <c r="N2036" s="15" t="str">
        <f t="shared" si="94"/>
        <v>-</v>
      </c>
      <c r="O2036" s="150">
        <f t="shared" si="95"/>
        <v>0</v>
      </c>
      <c r="P2036" s="15" t="str">
        <f>IF(COUNTIF('Personálie dobrovolníků '!U:X,N2036)&gt;0,"ANO","")</f>
        <v/>
      </c>
      <c r="Q2036" s="15"/>
    </row>
    <row r="2037" spans="2:17" s="25" customFormat="1" x14ac:dyDescent="0.3">
      <c r="B2037" s="15" t="str">
        <f>IF(A2037="","",VLOOKUP(A2037,Tabulka3[[Číslo smlouvy   u pravidelné činnosti]:[Příjmení]],3,0))</f>
        <v/>
      </c>
      <c r="C2037" s="15" t="str">
        <f>IF(A2037="","",VLOOKUP(A2037,Tabulka3[[Číslo smlouvy   u pravidelné činnosti]:[Příjmení]],4,0))</f>
        <v/>
      </c>
      <c r="F2037" s="94"/>
      <c r="H2037" s="113"/>
      <c r="I2037" s="113"/>
      <c r="K2037" s="15"/>
      <c r="L2037" s="15"/>
      <c r="M2037" s="15">
        <f t="shared" si="93"/>
        <v>1</v>
      </c>
      <c r="N2037" s="15" t="str">
        <f t="shared" si="94"/>
        <v>-</v>
      </c>
      <c r="O2037" s="150">
        <f t="shared" si="95"/>
        <v>0</v>
      </c>
      <c r="P2037" s="15" t="str">
        <f>IF(COUNTIF('Personálie dobrovolníků '!U:X,N2037)&gt;0,"ANO","")</f>
        <v/>
      </c>
      <c r="Q2037" s="15"/>
    </row>
    <row r="2038" spans="2:17" s="25" customFormat="1" x14ac:dyDescent="0.3">
      <c r="B2038" s="15" t="str">
        <f>IF(A2038="","",VLOOKUP(A2038,Tabulka3[[Číslo smlouvy   u pravidelné činnosti]:[Příjmení]],3,0))</f>
        <v/>
      </c>
      <c r="C2038" s="15" t="str">
        <f>IF(A2038="","",VLOOKUP(A2038,Tabulka3[[Číslo smlouvy   u pravidelné činnosti]:[Příjmení]],4,0))</f>
        <v/>
      </c>
      <c r="F2038" s="94"/>
      <c r="H2038" s="113"/>
      <c r="I2038" s="113"/>
      <c r="K2038" s="15"/>
      <c r="L2038" s="15"/>
      <c r="M2038" s="15">
        <f t="shared" si="93"/>
        <v>1</v>
      </c>
      <c r="N2038" s="15" t="str">
        <f t="shared" si="94"/>
        <v>-</v>
      </c>
      <c r="O2038" s="150">
        <f t="shared" si="95"/>
        <v>0</v>
      </c>
      <c r="P2038" s="15" t="str">
        <f>IF(COUNTIF('Personálie dobrovolníků '!U:X,N2038)&gt;0,"ANO","")</f>
        <v/>
      </c>
      <c r="Q2038" s="15"/>
    </row>
    <row r="2039" spans="2:17" s="25" customFormat="1" x14ac:dyDescent="0.3">
      <c r="B2039" s="15" t="str">
        <f>IF(A2039="","",VLOOKUP(A2039,Tabulka3[[Číslo smlouvy   u pravidelné činnosti]:[Příjmení]],3,0))</f>
        <v/>
      </c>
      <c r="C2039" s="15" t="str">
        <f>IF(A2039="","",VLOOKUP(A2039,Tabulka3[[Číslo smlouvy   u pravidelné činnosti]:[Příjmení]],4,0))</f>
        <v/>
      </c>
      <c r="F2039" s="94"/>
      <c r="H2039" s="113"/>
      <c r="I2039" s="113"/>
      <c r="K2039" s="15"/>
      <c r="L2039" s="15"/>
      <c r="M2039" s="15">
        <f t="shared" si="93"/>
        <v>1</v>
      </c>
      <c r="N2039" s="15" t="str">
        <f t="shared" si="94"/>
        <v>-</v>
      </c>
      <c r="O2039" s="150">
        <f t="shared" si="95"/>
        <v>0</v>
      </c>
      <c r="P2039" s="15" t="str">
        <f>IF(COUNTIF('Personálie dobrovolníků '!U:X,N2039)&gt;0,"ANO","")</f>
        <v/>
      </c>
      <c r="Q2039" s="15"/>
    </row>
    <row r="2040" spans="2:17" s="25" customFormat="1" x14ac:dyDescent="0.3">
      <c r="B2040" s="15" t="str">
        <f>IF(A2040="","",VLOOKUP(A2040,Tabulka3[[Číslo smlouvy   u pravidelné činnosti]:[Příjmení]],3,0))</f>
        <v/>
      </c>
      <c r="C2040" s="15" t="str">
        <f>IF(A2040="","",VLOOKUP(A2040,Tabulka3[[Číslo smlouvy   u pravidelné činnosti]:[Příjmení]],4,0))</f>
        <v/>
      </c>
      <c r="F2040" s="94"/>
      <c r="H2040" s="113"/>
      <c r="I2040" s="113"/>
      <c r="K2040" s="15"/>
      <c r="L2040" s="15"/>
      <c r="M2040" s="15">
        <f t="shared" si="93"/>
        <v>1</v>
      </c>
      <c r="N2040" s="15" t="str">
        <f t="shared" si="94"/>
        <v>-</v>
      </c>
      <c r="O2040" s="150">
        <f t="shared" si="95"/>
        <v>0</v>
      </c>
      <c r="P2040" s="15" t="str">
        <f>IF(COUNTIF('Personálie dobrovolníků '!U:X,N2040)&gt;0,"ANO","")</f>
        <v/>
      </c>
      <c r="Q2040" s="15"/>
    </row>
    <row r="2041" spans="2:17" s="25" customFormat="1" x14ac:dyDescent="0.3">
      <c r="B2041" s="15" t="str">
        <f>IF(A2041="","",VLOOKUP(A2041,Tabulka3[[Číslo smlouvy   u pravidelné činnosti]:[Příjmení]],3,0))</f>
        <v/>
      </c>
      <c r="C2041" s="15" t="str">
        <f>IF(A2041="","",VLOOKUP(A2041,Tabulka3[[Číslo smlouvy   u pravidelné činnosti]:[Příjmení]],4,0))</f>
        <v/>
      </c>
      <c r="F2041" s="94"/>
      <c r="H2041" s="113"/>
      <c r="I2041" s="113"/>
      <c r="K2041" s="15"/>
      <c r="L2041" s="15"/>
      <c r="M2041" s="15">
        <f t="shared" si="93"/>
        <v>1</v>
      </c>
      <c r="N2041" s="15" t="str">
        <f t="shared" si="94"/>
        <v>-</v>
      </c>
      <c r="O2041" s="150">
        <f t="shared" si="95"/>
        <v>0</v>
      </c>
      <c r="P2041" s="15" t="str">
        <f>IF(COUNTIF('Personálie dobrovolníků '!U:X,N2041)&gt;0,"ANO","")</f>
        <v/>
      </c>
      <c r="Q2041" s="15"/>
    </row>
    <row r="2042" spans="2:17" s="25" customFormat="1" x14ac:dyDescent="0.3">
      <c r="B2042" s="15" t="str">
        <f>IF(A2042="","",VLOOKUP(A2042,Tabulka3[[Číslo smlouvy   u pravidelné činnosti]:[Příjmení]],3,0))</f>
        <v/>
      </c>
      <c r="C2042" s="15" t="str">
        <f>IF(A2042="","",VLOOKUP(A2042,Tabulka3[[Číslo smlouvy   u pravidelné činnosti]:[Příjmení]],4,0))</f>
        <v/>
      </c>
      <c r="F2042" s="94"/>
      <c r="H2042" s="113"/>
      <c r="I2042" s="113"/>
      <c r="K2042" s="15"/>
      <c r="L2042" s="15"/>
      <c r="M2042" s="15">
        <f t="shared" si="93"/>
        <v>1</v>
      </c>
      <c r="N2042" s="15" t="str">
        <f t="shared" si="94"/>
        <v>-</v>
      </c>
      <c r="O2042" s="150">
        <f t="shared" si="95"/>
        <v>0</v>
      </c>
      <c r="P2042" s="15" t="str">
        <f>IF(COUNTIF('Personálie dobrovolníků '!U:X,N2042)&gt;0,"ANO","")</f>
        <v/>
      </c>
      <c r="Q2042" s="15"/>
    </row>
    <row r="2043" spans="2:17" s="25" customFormat="1" x14ac:dyDescent="0.3">
      <c r="B2043" s="15" t="str">
        <f>IF(A2043="","",VLOOKUP(A2043,Tabulka3[[Číslo smlouvy   u pravidelné činnosti]:[Příjmení]],3,0))</f>
        <v/>
      </c>
      <c r="C2043" s="15" t="str">
        <f>IF(A2043="","",VLOOKUP(A2043,Tabulka3[[Číslo smlouvy   u pravidelné činnosti]:[Příjmení]],4,0))</f>
        <v/>
      </c>
      <c r="F2043" s="94"/>
      <c r="H2043" s="113"/>
      <c r="I2043" s="113"/>
      <c r="K2043" s="15"/>
      <c r="L2043" s="15"/>
      <c r="M2043" s="15">
        <f t="shared" si="93"/>
        <v>1</v>
      </c>
      <c r="N2043" s="15" t="str">
        <f t="shared" si="94"/>
        <v>-</v>
      </c>
      <c r="O2043" s="150">
        <f t="shared" si="95"/>
        <v>0</v>
      </c>
      <c r="P2043" s="15" t="str">
        <f>IF(COUNTIF('Personálie dobrovolníků '!U:X,N2043)&gt;0,"ANO","")</f>
        <v/>
      </c>
      <c r="Q2043" s="15"/>
    </row>
    <row r="2044" spans="2:17" s="25" customFormat="1" x14ac:dyDescent="0.3">
      <c r="B2044" s="15" t="str">
        <f>IF(A2044="","",VLOOKUP(A2044,Tabulka3[[Číslo smlouvy   u pravidelné činnosti]:[Příjmení]],3,0))</f>
        <v/>
      </c>
      <c r="C2044" s="15" t="str">
        <f>IF(A2044="","",VLOOKUP(A2044,Tabulka3[[Číslo smlouvy   u pravidelné činnosti]:[Příjmení]],4,0))</f>
        <v/>
      </c>
      <c r="F2044" s="94"/>
      <c r="H2044" s="113"/>
      <c r="I2044" s="113"/>
      <c r="K2044" s="15"/>
      <c r="L2044" s="15"/>
      <c r="M2044" s="15">
        <f t="shared" si="93"/>
        <v>1</v>
      </c>
      <c r="N2044" s="15" t="str">
        <f t="shared" si="94"/>
        <v>-</v>
      </c>
      <c r="O2044" s="150">
        <f t="shared" si="95"/>
        <v>0</v>
      </c>
      <c r="P2044" s="15" t="str">
        <f>IF(COUNTIF('Personálie dobrovolníků '!U:X,N2044)&gt;0,"ANO","")</f>
        <v/>
      </c>
      <c r="Q2044" s="15"/>
    </row>
    <row r="2045" spans="2:17" s="25" customFormat="1" x14ac:dyDescent="0.3">
      <c r="B2045" s="15" t="str">
        <f>IF(A2045="","",VLOOKUP(A2045,Tabulka3[[Číslo smlouvy   u pravidelné činnosti]:[Příjmení]],3,0))</f>
        <v/>
      </c>
      <c r="C2045" s="15" t="str">
        <f>IF(A2045="","",VLOOKUP(A2045,Tabulka3[[Číslo smlouvy   u pravidelné činnosti]:[Příjmení]],4,0))</f>
        <v/>
      </c>
      <c r="F2045" s="94"/>
      <c r="H2045" s="113"/>
      <c r="I2045" s="113"/>
      <c r="K2045" s="15"/>
      <c r="L2045" s="15"/>
      <c r="M2045" s="15">
        <f t="shared" si="93"/>
        <v>1</v>
      </c>
      <c r="N2045" s="15" t="str">
        <f t="shared" si="94"/>
        <v>-</v>
      </c>
      <c r="O2045" s="150">
        <f t="shared" si="95"/>
        <v>0</v>
      </c>
      <c r="P2045" s="15" t="str">
        <f>IF(COUNTIF('Personálie dobrovolníků '!U:X,N2045)&gt;0,"ANO","")</f>
        <v/>
      </c>
      <c r="Q2045" s="15"/>
    </row>
    <row r="2046" spans="2:17" s="25" customFormat="1" x14ac:dyDescent="0.3">
      <c r="B2046" s="15" t="str">
        <f>IF(A2046="","",VLOOKUP(A2046,Tabulka3[[Číslo smlouvy   u pravidelné činnosti]:[Příjmení]],3,0))</f>
        <v/>
      </c>
      <c r="C2046" s="15" t="str">
        <f>IF(A2046="","",VLOOKUP(A2046,Tabulka3[[Číslo smlouvy   u pravidelné činnosti]:[Příjmení]],4,0))</f>
        <v/>
      </c>
      <c r="F2046" s="94"/>
      <c r="H2046" s="113"/>
      <c r="I2046" s="113"/>
      <c r="K2046" s="15"/>
      <c r="L2046" s="15"/>
      <c r="M2046" s="15">
        <f t="shared" si="93"/>
        <v>1</v>
      </c>
      <c r="N2046" s="15" t="str">
        <f t="shared" si="94"/>
        <v>-</v>
      </c>
      <c r="O2046" s="150">
        <f t="shared" si="95"/>
        <v>0</v>
      </c>
      <c r="P2046" s="15" t="str">
        <f>IF(COUNTIF('Personálie dobrovolníků '!U:X,N2046)&gt;0,"ANO","")</f>
        <v/>
      </c>
      <c r="Q2046" s="15"/>
    </row>
    <row r="2047" spans="2:17" s="25" customFormat="1" x14ac:dyDescent="0.3">
      <c r="B2047" s="15" t="str">
        <f>IF(A2047="","",VLOOKUP(A2047,Tabulka3[[Číslo smlouvy   u pravidelné činnosti]:[Příjmení]],3,0))</f>
        <v/>
      </c>
      <c r="C2047" s="15" t="str">
        <f>IF(A2047="","",VLOOKUP(A2047,Tabulka3[[Číslo smlouvy   u pravidelné činnosti]:[Příjmení]],4,0))</f>
        <v/>
      </c>
      <c r="F2047" s="94"/>
      <c r="H2047" s="113"/>
      <c r="I2047" s="113"/>
      <c r="K2047" s="15"/>
      <c r="L2047" s="15"/>
      <c r="M2047" s="15">
        <f t="shared" si="93"/>
        <v>1</v>
      </c>
      <c r="N2047" s="15" t="str">
        <f t="shared" si="94"/>
        <v>-</v>
      </c>
      <c r="O2047" s="150">
        <f t="shared" si="95"/>
        <v>0</v>
      </c>
      <c r="P2047" s="15" t="str">
        <f>IF(COUNTIF('Personálie dobrovolníků '!U:X,N2047)&gt;0,"ANO","")</f>
        <v/>
      </c>
      <c r="Q2047" s="15"/>
    </row>
    <row r="2048" spans="2:17" s="25" customFormat="1" x14ac:dyDescent="0.3">
      <c r="B2048" s="15" t="str">
        <f>IF(A2048="","",VLOOKUP(A2048,Tabulka3[[Číslo smlouvy   u pravidelné činnosti]:[Příjmení]],3,0))</f>
        <v/>
      </c>
      <c r="C2048" s="15" t="str">
        <f>IF(A2048="","",VLOOKUP(A2048,Tabulka3[[Číslo smlouvy   u pravidelné činnosti]:[Příjmení]],4,0))</f>
        <v/>
      </c>
      <c r="F2048" s="94"/>
      <c r="H2048" s="113"/>
      <c r="I2048" s="113"/>
      <c r="K2048" s="15"/>
      <c r="L2048" s="15"/>
      <c r="M2048" s="15">
        <f t="shared" si="93"/>
        <v>1</v>
      </c>
      <c r="N2048" s="15" t="str">
        <f t="shared" si="94"/>
        <v>-</v>
      </c>
      <c r="O2048" s="150">
        <f t="shared" si="95"/>
        <v>0</v>
      </c>
      <c r="P2048" s="15" t="str">
        <f>IF(COUNTIF('Personálie dobrovolníků '!U:X,N2048)&gt;0,"ANO","")</f>
        <v/>
      </c>
      <c r="Q2048" s="15"/>
    </row>
    <row r="2049" spans="2:17" s="25" customFormat="1" x14ac:dyDescent="0.3">
      <c r="B2049" s="15" t="str">
        <f>IF(A2049="","",VLOOKUP(A2049,Tabulka3[[Číslo smlouvy   u pravidelné činnosti]:[Příjmení]],3,0))</f>
        <v/>
      </c>
      <c r="C2049" s="15" t="str">
        <f>IF(A2049="","",VLOOKUP(A2049,Tabulka3[[Číslo smlouvy   u pravidelné činnosti]:[Příjmení]],4,0))</f>
        <v/>
      </c>
      <c r="F2049" s="94"/>
      <c r="H2049" s="113"/>
      <c r="I2049" s="113"/>
      <c r="K2049" s="15"/>
      <c r="L2049" s="15"/>
      <c r="M2049" s="15">
        <f t="shared" si="93"/>
        <v>1</v>
      </c>
      <c r="N2049" s="15" t="str">
        <f t="shared" si="94"/>
        <v>-</v>
      </c>
      <c r="O2049" s="150">
        <f t="shared" si="95"/>
        <v>0</v>
      </c>
      <c r="P2049" s="15" t="str">
        <f>IF(COUNTIF('Personálie dobrovolníků '!U:X,N2049)&gt;0,"ANO","")</f>
        <v/>
      </c>
      <c r="Q2049" s="15"/>
    </row>
    <row r="2050" spans="2:17" s="25" customFormat="1" x14ac:dyDescent="0.3">
      <c r="B2050" s="15" t="str">
        <f>IF(A2050="","",VLOOKUP(A2050,Tabulka3[[Číslo smlouvy   u pravidelné činnosti]:[Příjmení]],3,0))</f>
        <v/>
      </c>
      <c r="C2050" s="15" t="str">
        <f>IF(A2050="","",VLOOKUP(A2050,Tabulka3[[Číslo smlouvy   u pravidelné činnosti]:[Příjmení]],4,0))</f>
        <v/>
      </c>
      <c r="F2050" s="94"/>
      <c r="H2050" s="113"/>
      <c r="I2050" s="113"/>
      <c r="K2050" s="15"/>
      <c r="L2050" s="15"/>
      <c r="M2050" s="15">
        <f t="shared" si="93"/>
        <v>1</v>
      </c>
      <c r="N2050" s="15" t="str">
        <f t="shared" si="94"/>
        <v>-</v>
      </c>
      <c r="O2050" s="150">
        <f t="shared" si="95"/>
        <v>0</v>
      </c>
      <c r="P2050" s="15" t="str">
        <f>IF(COUNTIF('Personálie dobrovolníků '!U:X,N2050)&gt;0,"ANO","")</f>
        <v/>
      </c>
      <c r="Q2050" s="15"/>
    </row>
    <row r="2051" spans="2:17" s="25" customFormat="1" x14ac:dyDescent="0.3">
      <c r="B2051" s="15" t="str">
        <f>IF(A2051="","",VLOOKUP(A2051,Tabulka3[[Číslo smlouvy   u pravidelné činnosti]:[Příjmení]],3,0))</f>
        <v/>
      </c>
      <c r="C2051" s="15" t="str">
        <f>IF(A2051="","",VLOOKUP(A2051,Tabulka3[[Číslo smlouvy   u pravidelné činnosti]:[Příjmení]],4,0))</f>
        <v/>
      </c>
      <c r="F2051" s="94"/>
      <c r="H2051" s="113"/>
      <c r="I2051" s="113"/>
      <c r="K2051" s="15"/>
      <c r="L2051" s="15"/>
      <c r="M2051" s="15">
        <f t="shared" si="93"/>
        <v>1</v>
      </c>
      <c r="N2051" s="15" t="str">
        <f t="shared" si="94"/>
        <v>-</v>
      </c>
      <c r="O2051" s="150">
        <f t="shared" si="95"/>
        <v>0</v>
      </c>
      <c r="P2051" s="15" t="str">
        <f>IF(COUNTIF('Personálie dobrovolníků '!U:X,N2051)&gt;0,"ANO","")</f>
        <v/>
      </c>
      <c r="Q2051" s="15"/>
    </row>
    <row r="2052" spans="2:17" s="25" customFormat="1" x14ac:dyDescent="0.3">
      <c r="B2052" s="15" t="str">
        <f>IF(A2052="","",VLOOKUP(A2052,Tabulka3[[Číslo smlouvy   u pravidelné činnosti]:[Příjmení]],3,0))</f>
        <v/>
      </c>
      <c r="C2052" s="15" t="str">
        <f>IF(A2052="","",VLOOKUP(A2052,Tabulka3[[Číslo smlouvy   u pravidelné činnosti]:[Příjmení]],4,0))</f>
        <v/>
      </c>
      <c r="F2052" s="94"/>
      <c r="H2052" s="113"/>
      <c r="I2052" s="113"/>
      <c r="K2052" s="15"/>
      <c r="L2052" s="15"/>
      <c r="M2052" s="15">
        <f t="shared" ref="M2052:M2115" si="96">IF(OR(
   AND($H2052=$K$12, $I2052=$L$4),
   AND($H2052=$K$12, $I2052=$L$5),
   AND($H2052=$K$12, $I2052=$L$6),
   AND($H2052=$K$12, $I2052=$L$7),
   AND($H2052=$K$11, $I2052=$L$4),
   AND($H2052=$K$11, $I2052=$L$5),
   AND($H2052=$K$11, $I2052=$L$6),
   AND($H2052=$K$11, $I2052=$L$7),
   AND($H2052=$K$5, $I2052=$L$5),
   AND($H2052=$K$6, $I2052=$L$4),
   AND($H2052=$K$6, $I2052=$L$5),
   AND($H2052=$K$6, $I2052=$L$7),
   AND($H2052=$K$4, $I2052=$L$6),
), 0, 1)</f>
        <v>1</v>
      </c>
      <c r="N2052" s="15" t="str">
        <f t="shared" ref="N2052:N2115" si="97">A2052 &amp; "-" &amp; J2052</f>
        <v>-</v>
      </c>
      <c r="O2052" s="150">
        <f t="shared" ref="O2052:O2115" si="98">IF(AND(M2052&lt;&gt;0, P2052="ANO"), 1, 0)</f>
        <v>0</v>
      </c>
      <c r="P2052" s="15" t="str">
        <f>IF(COUNTIF('Personálie dobrovolníků '!U:X,N2052)&gt;0,"ANO","")</f>
        <v/>
      </c>
      <c r="Q2052" s="15"/>
    </row>
    <row r="2053" spans="2:17" s="25" customFormat="1" x14ac:dyDescent="0.3">
      <c r="B2053" s="15" t="str">
        <f>IF(A2053="","",VLOOKUP(A2053,Tabulka3[[Číslo smlouvy   u pravidelné činnosti]:[Příjmení]],3,0))</f>
        <v/>
      </c>
      <c r="C2053" s="15" t="str">
        <f>IF(A2053="","",VLOOKUP(A2053,Tabulka3[[Číslo smlouvy   u pravidelné činnosti]:[Příjmení]],4,0))</f>
        <v/>
      </c>
      <c r="F2053" s="94"/>
      <c r="H2053" s="113"/>
      <c r="I2053" s="113"/>
      <c r="K2053" s="15"/>
      <c r="L2053" s="15"/>
      <c r="M2053" s="15">
        <f t="shared" si="96"/>
        <v>1</v>
      </c>
      <c r="N2053" s="15" t="str">
        <f t="shared" si="97"/>
        <v>-</v>
      </c>
      <c r="O2053" s="150">
        <f t="shared" si="98"/>
        <v>0</v>
      </c>
      <c r="P2053" s="15" t="str">
        <f>IF(COUNTIF('Personálie dobrovolníků '!U:X,N2053)&gt;0,"ANO","")</f>
        <v/>
      </c>
      <c r="Q2053" s="15"/>
    </row>
    <row r="2054" spans="2:17" s="25" customFormat="1" x14ac:dyDescent="0.3">
      <c r="B2054" s="15" t="str">
        <f>IF(A2054="","",VLOOKUP(A2054,Tabulka3[[Číslo smlouvy   u pravidelné činnosti]:[Příjmení]],3,0))</f>
        <v/>
      </c>
      <c r="C2054" s="15" t="str">
        <f>IF(A2054="","",VLOOKUP(A2054,Tabulka3[[Číslo smlouvy   u pravidelné činnosti]:[Příjmení]],4,0))</f>
        <v/>
      </c>
      <c r="F2054" s="94"/>
      <c r="H2054" s="113"/>
      <c r="I2054" s="113"/>
      <c r="K2054" s="15"/>
      <c r="L2054" s="15"/>
      <c r="M2054" s="15">
        <f t="shared" si="96"/>
        <v>1</v>
      </c>
      <c r="N2054" s="15" t="str">
        <f t="shared" si="97"/>
        <v>-</v>
      </c>
      <c r="O2054" s="150">
        <f t="shared" si="98"/>
        <v>0</v>
      </c>
      <c r="P2054" s="15" t="str">
        <f>IF(COUNTIF('Personálie dobrovolníků '!U:X,N2054)&gt;0,"ANO","")</f>
        <v/>
      </c>
      <c r="Q2054" s="15"/>
    </row>
    <row r="2055" spans="2:17" s="25" customFormat="1" x14ac:dyDescent="0.3">
      <c r="B2055" s="15" t="str">
        <f>IF(A2055="","",VLOOKUP(A2055,Tabulka3[[Číslo smlouvy   u pravidelné činnosti]:[Příjmení]],3,0))</f>
        <v/>
      </c>
      <c r="C2055" s="15" t="str">
        <f>IF(A2055="","",VLOOKUP(A2055,Tabulka3[[Číslo smlouvy   u pravidelné činnosti]:[Příjmení]],4,0))</f>
        <v/>
      </c>
      <c r="F2055" s="94"/>
      <c r="H2055" s="113"/>
      <c r="I2055" s="113"/>
      <c r="K2055" s="15"/>
      <c r="L2055" s="15"/>
      <c r="M2055" s="15">
        <f t="shared" si="96"/>
        <v>1</v>
      </c>
      <c r="N2055" s="15" t="str">
        <f t="shared" si="97"/>
        <v>-</v>
      </c>
      <c r="O2055" s="150">
        <f t="shared" si="98"/>
        <v>0</v>
      </c>
      <c r="P2055" s="15" t="str">
        <f>IF(COUNTIF('Personálie dobrovolníků '!U:X,N2055)&gt;0,"ANO","")</f>
        <v/>
      </c>
      <c r="Q2055" s="15"/>
    </row>
    <row r="2056" spans="2:17" s="25" customFormat="1" x14ac:dyDescent="0.3">
      <c r="B2056" s="15" t="str">
        <f>IF(A2056="","",VLOOKUP(A2056,Tabulka3[[Číslo smlouvy   u pravidelné činnosti]:[Příjmení]],3,0))</f>
        <v/>
      </c>
      <c r="C2056" s="15" t="str">
        <f>IF(A2056="","",VLOOKUP(A2056,Tabulka3[[Číslo smlouvy   u pravidelné činnosti]:[Příjmení]],4,0))</f>
        <v/>
      </c>
      <c r="F2056" s="94"/>
      <c r="H2056" s="113"/>
      <c r="I2056" s="113"/>
      <c r="K2056" s="15"/>
      <c r="L2056" s="15"/>
      <c r="M2056" s="15">
        <f t="shared" si="96"/>
        <v>1</v>
      </c>
      <c r="N2056" s="15" t="str">
        <f t="shared" si="97"/>
        <v>-</v>
      </c>
      <c r="O2056" s="150">
        <f t="shared" si="98"/>
        <v>0</v>
      </c>
      <c r="P2056" s="15" t="str">
        <f>IF(COUNTIF('Personálie dobrovolníků '!U:X,N2056)&gt;0,"ANO","")</f>
        <v/>
      </c>
      <c r="Q2056" s="15"/>
    </row>
    <row r="2057" spans="2:17" s="25" customFormat="1" x14ac:dyDescent="0.3">
      <c r="B2057" s="15" t="str">
        <f>IF(A2057="","",VLOOKUP(A2057,Tabulka3[[Číslo smlouvy   u pravidelné činnosti]:[Příjmení]],3,0))</f>
        <v/>
      </c>
      <c r="C2057" s="15" t="str">
        <f>IF(A2057="","",VLOOKUP(A2057,Tabulka3[[Číslo smlouvy   u pravidelné činnosti]:[Příjmení]],4,0))</f>
        <v/>
      </c>
      <c r="F2057" s="94"/>
      <c r="H2057" s="113"/>
      <c r="I2057" s="113"/>
      <c r="K2057" s="15"/>
      <c r="L2057" s="15"/>
      <c r="M2057" s="15">
        <f t="shared" si="96"/>
        <v>1</v>
      </c>
      <c r="N2057" s="15" t="str">
        <f t="shared" si="97"/>
        <v>-</v>
      </c>
      <c r="O2057" s="150">
        <f t="shared" si="98"/>
        <v>0</v>
      </c>
      <c r="P2057" s="15" t="str">
        <f>IF(COUNTIF('Personálie dobrovolníků '!U:X,N2057)&gt;0,"ANO","")</f>
        <v/>
      </c>
      <c r="Q2057" s="15"/>
    </row>
    <row r="2058" spans="2:17" s="25" customFormat="1" x14ac:dyDescent="0.3">
      <c r="B2058" s="15" t="str">
        <f>IF(A2058="","",VLOOKUP(A2058,Tabulka3[[Číslo smlouvy   u pravidelné činnosti]:[Příjmení]],3,0))</f>
        <v/>
      </c>
      <c r="C2058" s="15" t="str">
        <f>IF(A2058="","",VLOOKUP(A2058,Tabulka3[[Číslo smlouvy   u pravidelné činnosti]:[Příjmení]],4,0))</f>
        <v/>
      </c>
      <c r="F2058" s="94"/>
      <c r="H2058" s="113"/>
      <c r="I2058" s="113"/>
      <c r="K2058" s="15"/>
      <c r="L2058" s="15"/>
      <c r="M2058" s="15">
        <f t="shared" si="96"/>
        <v>1</v>
      </c>
      <c r="N2058" s="15" t="str">
        <f t="shared" si="97"/>
        <v>-</v>
      </c>
      <c r="O2058" s="150">
        <f t="shared" si="98"/>
        <v>0</v>
      </c>
      <c r="P2058" s="15" t="str">
        <f>IF(COUNTIF('Personálie dobrovolníků '!U:X,N2058)&gt;0,"ANO","")</f>
        <v/>
      </c>
      <c r="Q2058" s="15"/>
    </row>
    <row r="2059" spans="2:17" s="25" customFormat="1" x14ac:dyDescent="0.3">
      <c r="B2059" s="15" t="str">
        <f>IF(A2059="","",VLOOKUP(A2059,Tabulka3[[Číslo smlouvy   u pravidelné činnosti]:[Příjmení]],3,0))</f>
        <v/>
      </c>
      <c r="C2059" s="15" t="str">
        <f>IF(A2059="","",VLOOKUP(A2059,Tabulka3[[Číslo smlouvy   u pravidelné činnosti]:[Příjmení]],4,0))</f>
        <v/>
      </c>
      <c r="F2059" s="94"/>
      <c r="H2059" s="113"/>
      <c r="I2059" s="113"/>
      <c r="K2059" s="15"/>
      <c r="L2059" s="15"/>
      <c r="M2059" s="15">
        <f t="shared" si="96"/>
        <v>1</v>
      </c>
      <c r="N2059" s="15" t="str">
        <f t="shared" si="97"/>
        <v>-</v>
      </c>
      <c r="O2059" s="150">
        <f t="shared" si="98"/>
        <v>0</v>
      </c>
      <c r="P2059" s="15" t="str">
        <f>IF(COUNTIF('Personálie dobrovolníků '!U:X,N2059)&gt;0,"ANO","")</f>
        <v/>
      </c>
      <c r="Q2059" s="15"/>
    </row>
    <row r="2060" spans="2:17" s="25" customFormat="1" x14ac:dyDescent="0.3">
      <c r="B2060" s="15" t="str">
        <f>IF(A2060="","",VLOOKUP(A2060,Tabulka3[[Číslo smlouvy   u pravidelné činnosti]:[Příjmení]],3,0))</f>
        <v/>
      </c>
      <c r="C2060" s="15" t="str">
        <f>IF(A2060="","",VLOOKUP(A2060,Tabulka3[[Číslo smlouvy   u pravidelné činnosti]:[Příjmení]],4,0))</f>
        <v/>
      </c>
      <c r="F2060" s="94"/>
      <c r="H2060" s="113"/>
      <c r="I2060" s="113"/>
      <c r="K2060" s="15"/>
      <c r="L2060" s="15"/>
      <c r="M2060" s="15">
        <f t="shared" si="96"/>
        <v>1</v>
      </c>
      <c r="N2060" s="15" t="str">
        <f t="shared" si="97"/>
        <v>-</v>
      </c>
      <c r="O2060" s="150">
        <f t="shared" si="98"/>
        <v>0</v>
      </c>
      <c r="P2060" s="15" t="str">
        <f>IF(COUNTIF('Personálie dobrovolníků '!U:X,N2060)&gt;0,"ANO","")</f>
        <v/>
      </c>
      <c r="Q2060" s="15"/>
    </row>
    <row r="2061" spans="2:17" s="25" customFormat="1" x14ac:dyDescent="0.3">
      <c r="B2061" s="15" t="str">
        <f>IF(A2061="","",VLOOKUP(A2061,Tabulka3[[Číslo smlouvy   u pravidelné činnosti]:[Příjmení]],3,0))</f>
        <v/>
      </c>
      <c r="C2061" s="15" t="str">
        <f>IF(A2061="","",VLOOKUP(A2061,Tabulka3[[Číslo smlouvy   u pravidelné činnosti]:[Příjmení]],4,0))</f>
        <v/>
      </c>
      <c r="F2061" s="94"/>
      <c r="H2061" s="113"/>
      <c r="I2061" s="113"/>
      <c r="K2061" s="15"/>
      <c r="L2061" s="15"/>
      <c r="M2061" s="15">
        <f t="shared" si="96"/>
        <v>1</v>
      </c>
      <c r="N2061" s="15" t="str">
        <f t="shared" si="97"/>
        <v>-</v>
      </c>
      <c r="O2061" s="150">
        <f t="shared" si="98"/>
        <v>0</v>
      </c>
      <c r="P2061" s="15" t="str">
        <f>IF(COUNTIF('Personálie dobrovolníků '!U:X,N2061)&gt;0,"ANO","")</f>
        <v/>
      </c>
      <c r="Q2061" s="15"/>
    </row>
    <row r="2062" spans="2:17" s="25" customFormat="1" x14ac:dyDescent="0.3">
      <c r="B2062" s="15" t="str">
        <f>IF(A2062="","",VLOOKUP(A2062,Tabulka3[[Číslo smlouvy   u pravidelné činnosti]:[Příjmení]],3,0))</f>
        <v/>
      </c>
      <c r="C2062" s="15" t="str">
        <f>IF(A2062="","",VLOOKUP(A2062,Tabulka3[[Číslo smlouvy   u pravidelné činnosti]:[Příjmení]],4,0))</f>
        <v/>
      </c>
      <c r="F2062" s="94"/>
      <c r="H2062" s="113"/>
      <c r="I2062" s="113"/>
      <c r="K2062" s="15"/>
      <c r="L2062" s="15"/>
      <c r="M2062" s="15">
        <f t="shared" si="96"/>
        <v>1</v>
      </c>
      <c r="N2062" s="15" t="str">
        <f t="shared" si="97"/>
        <v>-</v>
      </c>
      <c r="O2062" s="150">
        <f t="shared" si="98"/>
        <v>0</v>
      </c>
      <c r="P2062" s="15" t="str">
        <f>IF(COUNTIF('Personálie dobrovolníků '!U:X,N2062)&gt;0,"ANO","")</f>
        <v/>
      </c>
      <c r="Q2062" s="15"/>
    </row>
    <row r="2063" spans="2:17" s="25" customFormat="1" x14ac:dyDescent="0.3">
      <c r="B2063" s="15" t="str">
        <f>IF(A2063="","",VLOOKUP(A2063,Tabulka3[[Číslo smlouvy   u pravidelné činnosti]:[Příjmení]],3,0))</f>
        <v/>
      </c>
      <c r="C2063" s="15" t="str">
        <f>IF(A2063="","",VLOOKUP(A2063,Tabulka3[[Číslo smlouvy   u pravidelné činnosti]:[Příjmení]],4,0))</f>
        <v/>
      </c>
      <c r="F2063" s="94"/>
      <c r="H2063" s="113"/>
      <c r="I2063" s="113"/>
      <c r="K2063" s="15"/>
      <c r="L2063" s="15"/>
      <c r="M2063" s="15">
        <f t="shared" si="96"/>
        <v>1</v>
      </c>
      <c r="N2063" s="15" t="str">
        <f t="shared" si="97"/>
        <v>-</v>
      </c>
      <c r="O2063" s="150">
        <f t="shared" si="98"/>
        <v>0</v>
      </c>
      <c r="P2063" s="15" t="str">
        <f>IF(COUNTIF('Personálie dobrovolníků '!U:X,N2063)&gt;0,"ANO","")</f>
        <v/>
      </c>
      <c r="Q2063" s="15"/>
    </row>
    <row r="2064" spans="2:17" s="25" customFormat="1" x14ac:dyDescent="0.3">
      <c r="B2064" s="15" t="str">
        <f>IF(A2064="","",VLOOKUP(A2064,Tabulka3[[Číslo smlouvy   u pravidelné činnosti]:[Příjmení]],3,0))</f>
        <v/>
      </c>
      <c r="C2064" s="15" t="str">
        <f>IF(A2064="","",VLOOKUP(A2064,Tabulka3[[Číslo smlouvy   u pravidelné činnosti]:[Příjmení]],4,0))</f>
        <v/>
      </c>
      <c r="F2064" s="94"/>
      <c r="H2064" s="113"/>
      <c r="I2064" s="113"/>
      <c r="K2064" s="15"/>
      <c r="L2064" s="15"/>
      <c r="M2064" s="15">
        <f t="shared" si="96"/>
        <v>1</v>
      </c>
      <c r="N2064" s="15" t="str">
        <f t="shared" si="97"/>
        <v>-</v>
      </c>
      <c r="O2064" s="150">
        <f t="shared" si="98"/>
        <v>0</v>
      </c>
      <c r="P2064" s="15" t="str">
        <f>IF(COUNTIF('Personálie dobrovolníků '!U:X,N2064)&gt;0,"ANO","")</f>
        <v/>
      </c>
      <c r="Q2064" s="15"/>
    </row>
    <row r="2065" spans="2:17" s="25" customFormat="1" x14ac:dyDescent="0.3">
      <c r="B2065" s="15" t="str">
        <f>IF(A2065="","",VLOOKUP(A2065,Tabulka3[[Číslo smlouvy   u pravidelné činnosti]:[Příjmení]],3,0))</f>
        <v/>
      </c>
      <c r="C2065" s="15" t="str">
        <f>IF(A2065="","",VLOOKUP(A2065,Tabulka3[[Číslo smlouvy   u pravidelné činnosti]:[Příjmení]],4,0))</f>
        <v/>
      </c>
      <c r="F2065" s="94"/>
      <c r="H2065" s="113"/>
      <c r="I2065" s="113"/>
      <c r="K2065" s="15"/>
      <c r="L2065" s="15"/>
      <c r="M2065" s="15">
        <f t="shared" si="96"/>
        <v>1</v>
      </c>
      <c r="N2065" s="15" t="str">
        <f t="shared" si="97"/>
        <v>-</v>
      </c>
      <c r="O2065" s="150">
        <f t="shared" si="98"/>
        <v>0</v>
      </c>
      <c r="P2065" s="15" t="str">
        <f>IF(COUNTIF('Personálie dobrovolníků '!U:X,N2065)&gt;0,"ANO","")</f>
        <v/>
      </c>
      <c r="Q2065" s="15"/>
    </row>
    <row r="2066" spans="2:17" s="25" customFormat="1" x14ac:dyDescent="0.3">
      <c r="B2066" s="15" t="str">
        <f>IF(A2066="","",VLOOKUP(A2066,Tabulka3[[Číslo smlouvy   u pravidelné činnosti]:[Příjmení]],3,0))</f>
        <v/>
      </c>
      <c r="C2066" s="15" t="str">
        <f>IF(A2066="","",VLOOKUP(A2066,Tabulka3[[Číslo smlouvy   u pravidelné činnosti]:[Příjmení]],4,0))</f>
        <v/>
      </c>
      <c r="F2066" s="94"/>
      <c r="H2066" s="113"/>
      <c r="I2066" s="113"/>
      <c r="K2066" s="15"/>
      <c r="L2066" s="15"/>
      <c r="M2066" s="15">
        <f t="shared" si="96"/>
        <v>1</v>
      </c>
      <c r="N2066" s="15" t="str">
        <f t="shared" si="97"/>
        <v>-</v>
      </c>
      <c r="O2066" s="150">
        <f t="shared" si="98"/>
        <v>0</v>
      </c>
      <c r="P2066" s="15" t="str">
        <f>IF(COUNTIF('Personálie dobrovolníků '!U:X,N2066)&gt;0,"ANO","")</f>
        <v/>
      </c>
      <c r="Q2066" s="15"/>
    </row>
    <row r="2067" spans="2:17" s="25" customFormat="1" x14ac:dyDescent="0.3">
      <c r="B2067" s="15" t="str">
        <f>IF(A2067="","",VLOOKUP(A2067,Tabulka3[[Číslo smlouvy   u pravidelné činnosti]:[Příjmení]],3,0))</f>
        <v/>
      </c>
      <c r="C2067" s="15" t="str">
        <f>IF(A2067="","",VLOOKUP(A2067,Tabulka3[[Číslo smlouvy   u pravidelné činnosti]:[Příjmení]],4,0))</f>
        <v/>
      </c>
      <c r="F2067" s="94"/>
      <c r="H2067" s="113"/>
      <c r="I2067" s="113"/>
      <c r="K2067" s="15"/>
      <c r="L2067" s="15"/>
      <c r="M2067" s="15">
        <f t="shared" si="96"/>
        <v>1</v>
      </c>
      <c r="N2067" s="15" t="str">
        <f t="shared" si="97"/>
        <v>-</v>
      </c>
      <c r="O2067" s="150">
        <f t="shared" si="98"/>
        <v>0</v>
      </c>
      <c r="P2067" s="15" t="str">
        <f>IF(COUNTIF('Personálie dobrovolníků '!U:X,N2067)&gt;0,"ANO","")</f>
        <v/>
      </c>
      <c r="Q2067" s="15"/>
    </row>
    <row r="2068" spans="2:17" s="25" customFormat="1" x14ac:dyDescent="0.3">
      <c r="B2068" s="15" t="str">
        <f>IF(A2068="","",VLOOKUP(A2068,Tabulka3[[Číslo smlouvy   u pravidelné činnosti]:[Příjmení]],3,0))</f>
        <v/>
      </c>
      <c r="C2068" s="15" t="str">
        <f>IF(A2068="","",VLOOKUP(A2068,Tabulka3[[Číslo smlouvy   u pravidelné činnosti]:[Příjmení]],4,0))</f>
        <v/>
      </c>
      <c r="F2068" s="94"/>
      <c r="H2068" s="113"/>
      <c r="I2068" s="113"/>
      <c r="K2068" s="15"/>
      <c r="L2068" s="15"/>
      <c r="M2068" s="15">
        <f t="shared" si="96"/>
        <v>1</v>
      </c>
      <c r="N2068" s="15" t="str">
        <f t="shared" si="97"/>
        <v>-</v>
      </c>
      <c r="O2068" s="150">
        <f t="shared" si="98"/>
        <v>0</v>
      </c>
      <c r="P2068" s="15" t="str">
        <f>IF(COUNTIF('Personálie dobrovolníků '!U:X,N2068)&gt;0,"ANO","")</f>
        <v/>
      </c>
      <c r="Q2068" s="15"/>
    </row>
    <row r="2069" spans="2:17" s="25" customFormat="1" x14ac:dyDescent="0.3">
      <c r="B2069" s="15" t="str">
        <f>IF(A2069="","",VLOOKUP(A2069,Tabulka3[[Číslo smlouvy   u pravidelné činnosti]:[Příjmení]],3,0))</f>
        <v/>
      </c>
      <c r="C2069" s="15" t="str">
        <f>IF(A2069="","",VLOOKUP(A2069,Tabulka3[[Číslo smlouvy   u pravidelné činnosti]:[Příjmení]],4,0))</f>
        <v/>
      </c>
      <c r="F2069" s="94"/>
      <c r="H2069" s="113"/>
      <c r="I2069" s="113"/>
      <c r="K2069" s="15"/>
      <c r="L2069" s="15"/>
      <c r="M2069" s="15">
        <f t="shared" si="96"/>
        <v>1</v>
      </c>
      <c r="N2069" s="15" t="str">
        <f t="shared" si="97"/>
        <v>-</v>
      </c>
      <c r="O2069" s="150">
        <f t="shared" si="98"/>
        <v>0</v>
      </c>
      <c r="P2069" s="15" t="str">
        <f>IF(COUNTIF('Personálie dobrovolníků '!U:X,N2069)&gt;0,"ANO","")</f>
        <v/>
      </c>
      <c r="Q2069" s="15"/>
    </row>
    <row r="2070" spans="2:17" s="25" customFormat="1" x14ac:dyDescent="0.3">
      <c r="B2070" s="15" t="str">
        <f>IF(A2070="","",VLOOKUP(A2070,Tabulka3[[Číslo smlouvy   u pravidelné činnosti]:[Příjmení]],3,0))</f>
        <v/>
      </c>
      <c r="C2070" s="15" t="str">
        <f>IF(A2070="","",VLOOKUP(A2070,Tabulka3[[Číslo smlouvy   u pravidelné činnosti]:[Příjmení]],4,0))</f>
        <v/>
      </c>
      <c r="F2070" s="94"/>
      <c r="H2070" s="113"/>
      <c r="I2070" s="113"/>
      <c r="K2070" s="15"/>
      <c r="L2070" s="15"/>
      <c r="M2070" s="15">
        <f t="shared" si="96"/>
        <v>1</v>
      </c>
      <c r="N2070" s="15" t="str">
        <f t="shared" si="97"/>
        <v>-</v>
      </c>
      <c r="O2070" s="150">
        <f t="shared" si="98"/>
        <v>0</v>
      </c>
      <c r="P2070" s="15" t="str">
        <f>IF(COUNTIF('Personálie dobrovolníků '!U:X,N2070)&gt;0,"ANO","")</f>
        <v/>
      </c>
      <c r="Q2070" s="15"/>
    </row>
    <row r="2071" spans="2:17" s="25" customFormat="1" x14ac:dyDescent="0.3">
      <c r="B2071" s="15" t="str">
        <f>IF(A2071="","",VLOOKUP(A2071,Tabulka3[[Číslo smlouvy   u pravidelné činnosti]:[Příjmení]],3,0))</f>
        <v/>
      </c>
      <c r="C2071" s="15" t="str">
        <f>IF(A2071="","",VLOOKUP(A2071,Tabulka3[[Číslo smlouvy   u pravidelné činnosti]:[Příjmení]],4,0))</f>
        <v/>
      </c>
      <c r="F2071" s="94"/>
      <c r="H2071" s="113"/>
      <c r="I2071" s="113"/>
      <c r="K2071" s="15"/>
      <c r="L2071" s="15"/>
      <c r="M2071" s="15">
        <f t="shared" si="96"/>
        <v>1</v>
      </c>
      <c r="N2071" s="15" t="str">
        <f t="shared" si="97"/>
        <v>-</v>
      </c>
      <c r="O2071" s="150">
        <f t="shared" si="98"/>
        <v>0</v>
      </c>
      <c r="P2071" s="15" t="str">
        <f>IF(COUNTIF('Personálie dobrovolníků '!U:X,N2071)&gt;0,"ANO","")</f>
        <v/>
      </c>
      <c r="Q2071" s="15"/>
    </row>
    <row r="2072" spans="2:17" s="25" customFormat="1" x14ac:dyDescent="0.3">
      <c r="B2072" s="15" t="str">
        <f>IF(A2072="","",VLOOKUP(A2072,Tabulka3[[Číslo smlouvy   u pravidelné činnosti]:[Příjmení]],3,0))</f>
        <v/>
      </c>
      <c r="C2072" s="15" t="str">
        <f>IF(A2072="","",VLOOKUP(A2072,Tabulka3[[Číslo smlouvy   u pravidelné činnosti]:[Příjmení]],4,0))</f>
        <v/>
      </c>
      <c r="F2072" s="94"/>
      <c r="H2072" s="113"/>
      <c r="I2072" s="113"/>
      <c r="K2072" s="15"/>
      <c r="L2072" s="15"/>
      <c r="M2072" s="15">
        <f t="shared" si="96"/>
        <v>1</v>
      </c>
      <c r="N2072" s="15" t="str">
        <f t="shared" si="97"/>
        <v>-</v>
      </c>
      <c r="O2072" s="150">
        <f t="shared" si="98"/>
        <v>0</v>
      </c>
      <c r="P2072" s="15" t="str">
        <f>IF(COUNTIF('Personálie dobrovolníků '!U:X,N2072)&gt;0,"ANO","")</f>
        <v/>
      </c>
      <c r="Q2072" s="15"/>
    </row>
    <row r="2073" spans="2:17" s="25" customFormat="1" x14ac:dyDescent="0.3">
      <c r="B2073" s="15" t="str">
        <f>IF(A2073="","",VLOOKUP(A2073,Tabulka3[[Číslo smlouvy   u pravidelné činnosti]:[Příjmení]],3,0))</f>
        <v/>
      </c>
      <c r="C2073" s="15" t="str">
        <f>IF(A2073="","",VLOOKUP(A2073,Tabulka3[[Číslo smlouvy   u pravidelné činnosti]:[Příjmení]],4,0))</f>
        <v/>
      </c>
      <c r="F2073" s="94"/>
      <c r="H2073" s="113"/>
      <c r="I2073" s="113"/>
      <c r="K2073" s="15"/>
      <c r="L2073" s="15"/>
      <c r="M2073" s="15">
        <f t="shared" si="96"/>
        <v>1</v>
      </c>
      <c r="N2073" s="15" t="str">
        <f t="shared" si="97"/>
        <v>-</v>
      </c>
      <c r="O2073" s="150">
        <f t="shared" si="98"/>
        <v>0</v>
      </c>
      <c r="P2073" s="15" t="str">
        <f>IF(COUNTIF('Personálie dobrovolníků '!U:X,N2073)&gt;0,"ANO","")</f>
        <v/>
      </c>
      <c r="Q2073" s="15"/>
    </row>
    <row r="2074" spans="2:17" s="25" customFormat="1" x14ac:dyDescent="0.3">
      <c r="B2074" s="15" t="str">
        <f>IF(A2074="","",VLOOKUP(A2074,Tabulka3[[Číslo smlouvy   u pravidelné činnosti]:[Příjmení]],3,0))</f>
        <v/>
      </c>
      <c r="C2074" s="15" t="str">
        <f>IF(A2074="","",VLOOKUP(A2074,Tabulka3[[Číslo smlouvy   u pravidelné činnosti]:[Příjmení]],4,0))</f>
        <v/>
      </c>
      <c r="F2074" s="94"/>
      <c r="H2074" s="113"/>
      <c r="I2074" s="113"/>
      <c r="K2074" s="15"/>
      <c r="L2074" s="15"/>
      <c r="M2074" s="15">
        <f t="shared" si="96"/>
        <v>1</v>
      </c>
      <c r="N2074" s="15" t="str">
        <f t="shared" si="97"/>
        <v>-</v>
      </c>
      <c r="O2074" s="150">
        <f t="shared" si="98"/>
        <v>0</v>
      </c>
      <c r="P2074" s="15" t="str">
        <f>IF(COUNTIF('Personálie dobrovolníků '!U:X,N2074)&gt;0,"ANO","")</f>
        <v/>
      </c>
      <c r="Q2074" s="15"/>
    </row>
    <row r="2075" spans="2:17" s="25" customFormat="1" x14ac:dyDescent="0.3">
      <c r="B2075" s="15" t="str">
        <f>IF(A2075="","",VLOOKUP(A2075,Tabulka3[[Číslo smlouvy   u pravidelné činnosti]:[Příjmení]],3,0))</f>
        <v/>
      </c>
      <c r="C2075" s="15" t="str">
        <f>IF(A2075="","",VLOOKUP(A2075,Tabulka3[[Číslo smlouvy   u pravidelné činnosti]:[Příjmení]],4,0))</f>
        <v/>
      </c>
      <c r="F2075" s="94"/>
      <c r="H2075" s="113"/>
      <c r="I2075" s="113"/>
      <c r="K2075" s="15"/>
      <c r="L2075" s="15"/>
      <c r="M2075" s="15">
        <f t="shared" si="96"/>
        <v>1</v>
      </c>
      <c r="N2075" s="15" t="str">
        <f t="shared" si="97"/>
        <v>-</v>
      </c>
      <c r="O2075" s="150">
        <f t="shared" si="98"/>
        <v>0</v>
      </c>
      <c r="P2075" s="15" t="str">
        <f>IF(COUNTIF('Personálie dobrovolníků '!U:X,N2075)&gt;0,"ANO","")</f>
        <v/>
      </c>
      <c r="Q2075" s="15"/>
    </row>
    <row r="2076" spans="2:17" s="25" customFormat="1" x14ac:dyDescent="0.3">
      <c r="B2076" s="15" t="str">
        <f>IF(A2076="","",VLOOKUP(A2076,Tabulka3[[Číslo smlouvy   u pravidelné činnosti]:[Příjmení]],3,0))</f>
        <v/>
      </c>
      <c r="C2076" s="15" t="str">
        <f>IF(A2076="","",VLOOKUP(A2076,Tabulka3[[Číslo smlouvy   u pravidelné činnosti]:[Příjmení]],4,0))</f>
        <v/>
      </c>
      <c r="F2076" s="94"/>
      <c r="H2076" s="113"/>
      <c r="I2076" s="113"/>
      <c r="K2076" s="15"/>
      <c r="L2076" s="15"/>
      <c r="M2076" s="15">
        <f t="shared" si="96"/>
        <v>1</v>
      </c>
      <c r="N2076" s="15" t="str">
        <f t="shared" si="97"/>
        <v>-</v>
      </c>
      <c r="O2076" s="150">
        <f t="shared" si="98"/>
        <v>0</v>
      </c>
      <c r="P2076" s="15" t="str">
        <f>IF(COUNTIF('Personálie dobrovolníků '!U:X,N2076)&gt;0,"ANO","")</f>
        <v/>
      </c>
      <c r="Q2076" s="15"/>
    </row>
    <row r="2077" spans="2:17" s="25" customFormat="1" x14ac:dyDescent="0.3">
      <c r="B2077" s="15" t="str">
        <f>IF(A2077="","",VLOOKUP(A2077,Tabulka3[[Číslo smlouvy   u pravidelné činnosti]:[Příjmení]],3,0))</f>
        <v/>
      </c>
      <c r="C2077" s="15" t="str">
        <f>IF(A2077="","",VLOOKUP(A2077,Tabulka3[[Číslo smlouvy   u pravidelné činnosti]:[Příjmení]],4,0))</f>
        <v/>
      </c>
      <c r="F2077" s="94"/>
      <c r="H2077" s="113"/>
      <c r="I2077" s="113"/>
      <c r="K2077" s="15"/>
      <c r="L2077" s="15"/>
      <c r="M2077" s="15">
        <f t="shared" si="96"/>
        <v>1</v>
      </c>
      <c r="N2077" s="15" t="str">
        <f t="shared" si="97"/>
        <v>-</v>
      </c>
      <c r="O2077" s="150">
        <f t="shared" si="98"/>
        <v>0</v>
      </c>
      <c r="P2077" s="15" t="str">
        <f>IF(COUNTIF('Personálie dobrovolníků '!U:X,N2077)&gt;0,"ANO","")</f>
        <v/>
      </c>
      <c r="Q2077" s="15"/>
    </row>
    <row r="2078" spans="2:17" s="25" customFormat="1" x14ac:dyDescent="0.3">
      <c r="B2078" s="15" t="str">
        <f>IF(A2078="","",VLOOKUP(A2078,Tabulka3[[Číslo smlouvy   u pravidelné činnosti]:[Příjmení]],3,0))</f>
        <v/>
      </c>
      <c r="C2078" s="15" t="str">
        <f>IF(A2078="","",VLOOKUP(A2078,Tabulka3[[Číslo smlouvy   u pravidelné činnosti]:[Příjmení]],4,0))</f>
        <v/>
      </c>
      <c r="F2078" s="94"/>
      <c r="H2078" s="113"/>
      <c r="I2078" s="113"/>
      <c r="K2078" s="15"/>
      <c r="L2078" s="15"/>
      <c r="M2078" s="15">
        <f t="shared" si="96"/>
        <v>1</v>
      </c>
      <c r="N2078" s="15" t="str">
        <f t="shared" si="97"/>
        <v>-</v>
      </c>
      <c r="O2078" s="150">
        <f t="shared" si="98"/>
        <v>0</v>
      </c>
      <c r="P2078" s="15" t="str">
        <f>IF(COUNTIF('Personálie dobrovolníků '!U:X,N2078)&gt;0,"ANO","")</f>
        <v/>
      </c>
      <c r="Q2078" s="15"/>
    </row>
    <row r="2079" spans="2:17" s="25" customFormat="1" x14ac:dyDescent="0.3">
      <c r="B2079" s="15" t="str">
        <f>IF(A2079="","",VLOOKUP(A2079,Tabulka3[[Číslo smlouvy   u pravidelné činnosti]:[Příjmení]],3,0))</f>
        <v/>
      </c>
      <c r="C2079" s="15" t="str">
        <f>IF(A2079="","",VLOOKUP(A2079,Tabulka3[[Číslo smlouvy   u pravidelné činnosti]:[Příjmení]],4,0))</f>
        <v/>
      </c>
      <c r="F2079" s="94"/>
      <c r="H2079" s="113"/>
      <c r="I2079" s="113"/>
      <c r="K2079" s="15"/>
      <c r="L2079" s="15"/>
      <c r="M2079" s="15">
        <f t="shared" si="96"/>
        <v>1</v>
      </c>
      <c r="N2079" s="15" t="str">
        <f t="shared" si="97"/>
        <v>-</v>
      </c>
      <c r="O2079" s="150">
        <f t="shared" si="98"/>
        <v>0</v>
      </c>
      <c r="P2079" s="15" t="str">
        <f>IF(COUNTIF('Personálie dobrovolníků '!U:X,N2079)&gt;0,"ANO","")</f>
        <v/>
      </c>
      <c r="Q2079" s="15"/>
    </row>
    <row r="2080" spans="2:17" s="25" customFormat="1" x14ac:dyDescent="0.3">
      <c r="B2080" s="15" t="str">
        <f>IF(A2080="","",VLOOKUP(A2080,Tabulka3[[Číslo smlouvy   u pravidelné činnosti]:[Příjmení]],3,0))</f>
        <v/>
      </c>
      <c r="C2080" s="15" t="str">
        <f>IF(A2080="","",VLOOKUP(A2080,Tabulka3[[Číslo smlouvy   u pravidelné činnosti]:[Příjmení]],4,0))</f>
        <v/>
      </c>
      <c r="F2080" s="94"/>
      <c r="H2080" s="113"/>
      <c r="I2080" s="113"/>
      <c r="K2080" s="15"/>
      <c r="L2080" s="15"/>
      <c r="M2080" s="15">
        <f t="shared" si="96"/>
        <v>1</v>
      </c>
      <c r="N2080" s="15" t="str">
        <f t="shared" si="97"/>
        <v>-</v>
      </c>
      <c r="O2080" s="150">
        <f t="shared" si="98"/>
        <v>0</v>
      </c>
      <c r="P2080" s="15" t="str">
        <f>IF(COUNTIF('Personálie dobrovolníků '!U:X,N2080)&gt;0,"ANO","")</f>
        <v/>
      </c>
      <c r="Q2080" s="15"/>
    </row>
    <row r="2081" spans="2:17" s="25" customFormat="1" x14ac:dyDescent="0.3">
      <c r="B2081" s="15" t="str">
        <f>IF(A2081="","",VLOOKUP(A2081,Tabulka3[[Číslo smlouvy   u pravidelné činnosti]:[Příjmení]],3,0))</f>
        <v/>
      </c>
      <c r="C2081" s="15" t="str">
        <f>IF(A2081="","",VLOOKUP(A2081,Tabulka3[[Číslo smlouvy   u pravidelné činnosti]:[Příjmení]],4,0))</f>
        <v/>
      </c>
      <c r="F2081" s="94"/>
      <c r="H2081" s="113"/>
      <c r="I2081" s="113"/>
      <c r="K2081" s="15"/>
      <c r="L2081" s="15"/>
      <c r="M2081" s="15">
        <f t="shared" si="96"/>
        <v>1</v>
      </c>
      <c r="N2081" s="15" t="str">
        <f t="shared" si="97"/>
        <v>-</v>
      </c>
      <c r="O2081" s="150">
        <f t="shared" si="98"/>
        <v>0</v>
      </c>
      <c r="P2081" s="15" t="str">
        <f>IF(COUNTIF('Personálie dobrovolníků '!U:X,N2081)&gt;0,"ANO","")</f>
        <v/>
      </c>
      <c r="Q2081" s="15"/>
    </row>
    <row r="2082" spans="2:17" s="25" customFormat="1" x14ac:dyDescent="0.3">
      <c r="B2082" s="15" t="str">
        <f>IF(A2082="","",VLOOKUP(A2082,Tabulka3[[Číslo smlouvy   u pravidelné činnosti]:[Příjmení]],3,0))</f>
        <v/>
      </c>
      <c r="C2082" s="15" t="str">
        <f>IF(A2082="","",VLOOKUP(A2082,Tabulka3[[Číslo smlouvy   u pravidelné činnosti]:[Příjmení]],4,0))</f>
        <v/>
      </c>
      <c r="F2082" s="94"/>
      <c r="H2082" s="113"/>
      <c r="I2082" s="113"/>
      <c r="K2082" s="15"/>
      <c r="L2082" s="15"/>
      <c r="M2082" s="15">
        <f t="shared" si="96"/>
        <v>1</v>
      </c>
      <c r="N2082" s="15" t="str">
        <f t="shared" si="97"/>
        <v>-</v>
      </c>
      <c r="O2082" s="150">
        <f t="shared" si="98"/>
        <v>0</v>
      </c>
      <c r="P2082" s="15" t="str">
        <f>IF(COUNTIF('Personálie dobrovolníků '!U:X,N2082)&gt;0,"ANO","")</f>
        <v/>
      </c>
      <c r="Q2082" s="15"/>
    </row>
    <row r="2083" spans="2:17" s="25" customFormat="1" x14ac:dyDescent="0.3">
      <c r="B2083" s="15" t="str">
        <f>IF(A2083="","",VLOOKUP(A2083,Tabulka3[[Číslo smlouvy   u pravidelné činnosti]:[Příjmení]],3,0))</f>
        <v/>
      </c>
      <c r="C2083" s="15" t="str">
        <f>IF(A2083="","",VLOOKUP(A2083,Tabulka3[[Číslo smlouvy   u pravidelné činnosti]:[Příjmení]],4,0))</f>
        <v/>
      </c>
      <c r="F2083" s="94"/>
      <c r="H2083" s="113"/>
      <c r="I2083" s="113"/>
      <c r="K2083" s="15"/>
      <c r="L2083" s="15"/>
      <c r="M2083" s="15">
        <f t="shared" si="96"/>
        <v>1</v>
      </c>
      <c r="N2083" s="15" t="str">
        <f t="shared" si="97"/>
        <v>-</v>
      </c>
      <c r="O2083" s="150">
        <f t="shared" si="98"/>
        <v>0</v>
      </c>
      <c r="P2083" s="15" t="str">
        <f>IF(COUNTIF('Personálie dobrovolníků '!U:X,N2083)&gt;0,"ANO","")</f>
        <v/>
      </c>
      <c r="Q2083" s="15"/>
    </row>
    <row r="2084" spans="2:17" s="25" customFormat="1" x14ac:dyDescent="0.3">
      <c r="B2084" s="15" t="str">
        <f>IF(A2084="","",VLOOKUP(A2084,Tabulka3[[Číslo smlouvy   u pravidelné činnosti]:[Příjmení]],3,0))</f>
        <v/>
      </c>
      <c r="C2084" s="15" t="str">
        <f>IF(A2084="","",VLOOKUP(A2084,Tabulka3[[Číslo smlouvy   u pravidelné činnosti]:[Příjmení]],4,0))</f>
        <v/>
      </c>
      <c r="F2084" s="94"/>
      <c r="H2084" s="113"/>
      <c r="I2084" s="113"/>
      <c r="K2084" s="15"/>
      <c r="L2084" s="15"/>
      <c r="M2084" s="15">
        <f t="shared" si="96"/>
        <v>1</v>
      </c>
      <c r="N2084" s="15" t="str">
        <f t="shared" si="97"/>
        <v>-</v>
      </c>
      <c r="O2084" s="150">
        <f t="shared" si="98"/>
        <v>0</v>
      </c>
      <c r="P2084" s="15" t="str">
        <f>IF(COUNTIF('Personálie dobrovolníků '!U:X,N2084)&gt;0,"ANO","")</f>
        <v/>
      </c>
      <c r="Q2084" s="15"/>
    </row>
    <row r="2085" spans="2:17" s="25" customFormat="1" x14ac:dyDescent="0.3">
      <c r="B2085" s="15" t="str">
        <f>IF(A2085="","",VLOOKUP(A2085,Tabulka3[[Číslo smlouvy   u pravidelné činnosti]:[Příjmení]],3,0))</f>
        <v/>
      </c>
      <c r="C2085" s="15" t="str">
        <f>IF(A2085="","",VLOOKUP(A2085,Tabulka3[[Číslo smlouvy   u pravidelné činnosti]:[Příjmení]],4,0))</f>
        <v/>
      </c>
      <c r="F2085" s="94"/>
      <c r="H2085" s="113"/>
      <c r="I2085" s="113"/>
      <c r="K2085" s="15"/>
      <c r="L2085" s="15"/>
      <c r="M2085" s="15">
        <f t="shared" si="96"/>
        <v>1</v>
      </c>
      <c r="N2085" s="15" t="str">
        <f t="shared" si="97"/>
        <v>-</v>
      </c>
      <c r="O2085" s="150">
        <f t="shared" si="98"/>
        <v>0</v>
      </c>
      <c r="P2085" s="15" t="str">
        <f>IF(COUNTIF('Personálie dobrovolníků '!U:X,N2085)&gt;0,"ANO","")</f>
        <v/>
      </c>
      <c r="Q2085" s="15"/>
    </row>
    <row r="2086" spans="2:17" s="25" customFormat="1" x14ac:dyDescent="0.3">
      <c r="B2086" s="15" t="str">
        <f>IF(A2086="","",VLOOKUP(A2086,Tabulka3[[Číslo smlouvy   u pravidelné činnosti]:[Příjmení]],3,0))</f>
        <v/>
      </c>
      <c r="C2086" s="15" t="str">
        <f>IF(A2086="","",VLOOKUP(A2086,Tabulka3[[Číslo smlouvy   u pravidelné činnosti]:[Příjmení]],4,0))</f>
        <v/>
      </c>
      <c r="F2086" s="94"/>
      <c r="H2086" s="113"/>
      <c r="I2086" s="113"/>
      <c r="K2086" s="15"/>
      <c r="L2086" s="15"/>
      <c r="M2086" s="15">
        <f t="shared" si="96"/>
        <v>1</v>
      </c>
      <c r="N2086" s="15" t="str">
        <f t="shared" si="97"/>
        <v>-</v>
      </c>
      <c r="O2086" s="150">
        <f t="shared" si="98"/>
        <v>0</v>
      </c>
      <c r="P2086" s="15" t="str">
        <f>IF(COUNTIF('Personálie dobrovolníků '!U:X,N2086)&gt;0,"ANO","")</f>
        <v/>
      </c>
      <c r="Q2086" s="15"/>
    </row>
    <row r="2087" spans="2:17" s="25" customFormat="1" x14ac:dyDescent="0.3">
      <c r="B2087" s="15" t="str">
        <f>IF(A2087="","",VLOOKUP(A2087,Tabulka3[[Číslo smlouvy   u pravidelné činnosti]:[Příjmení]],3,0))</f>
        <v/>
      </c>
      <c r="C2087" s="15" t="str">
        <f>IF(A2087="","",VLOOKUP(A2087,Tabulka3[[Číslo smlouvy   u pravidelné činnosti]:[Příjmení]],4,0))</f>
        <v/>
      </c>
      <c r="F2087" s="94"/>
      <c r="H2087" s="113"/>
      <c r="I2087" s="113"/>
      <c r="K2087" s="15"/>
      <c r="L2087" s="15"/>
      <c r="M2087" s="15">
        <f t="shared" si="96"/>
        <v>1</v>
      </c>
      <c r="N2087" s="15" t="str">
        <f t="shared" si="97"/>
        <v>-</v>
      </c>
      <c r="O2087" s="150">
        <f t="shared" si="98"/>
        <v>0</v>
      </c>
      <c r="P2087" s="15" t="str">
        <f>IF(COUNTIF('Personálie dobrovolníků '!U:X,N2087)&gt;0,"ANO","")</f>
        <v/>
      </c>
      <c r="Q2087" s="15"/>
    </row>
    <row r="2088" spans="2:17" s="25" customFormat="1" x14ac:dyDescent="0.3">
      <c r="B2088" s="15" t="str">
        <f>IF(A2088="","",VLOOKUP(A2088,Tabulka3[[Číslo smlouvy   u pravidelné činnosti]:[Příjmení]],3,0))</f>
        <v/>
      </c>
      <c r="C2088" s="15" t="str">
        <f>IF(A2088="","",VLOOKUP(A2088,Tabulka3[[Číslo smlouvy   u pravidelné činnosti]:[Příjmení]],4,0))</f>
        <v/>
      </c>
      <c r="F2088" s="94"/>
      <c r="H2088" s="113"/>
      <c r="I2088" s="113"/>
      <c r="K2088" s="15"/>
      <c r="L2088" s="15"/>
      <c r="M2088" s="15">
        <f t="shared" si="96"/>
        <v>1</v>
      </c>
      <c r="N2088" s="15" t="str">
        <f t="shared" si="97"/>
        <v>-</v>
      </c>
      <c r="O2088" s="150">
        <f t="shared" si="98"/>
        <v>0</v>
      </c>
      <c r="P2088" s="15" t="str">
        <f>IF(COUNTIF('Personálie dobrovolníků '!U:X,N2088)&gt;0,"ANO","")</f>
        <v/>
      </c>
      <c r="Q2088" s="15"/>
    </row>
    <row r="2089" spans="2:17" s="25" customFormat="1" x14ac:dyDescent="0.3">
      <c r="B2089" s="15" t="str">
        <f>IF(A2089="","",VLOOKUP(A2089,Tabulka3[[Číslo smlouvy   u pravidelné činnosti]:[Příjmení]],3,0))</f>
        <v/>
      </c>
      <c r="C2089" s="15" t="str">
        <f>IF(A2089="","",VLOOKUP(A2089,Tabulka3[[Číslo smlouvy   u pravidelné činnosti]:[Příjmení]],4,0))</f>
        <v/>
      </c>
      <c r="F2089" s="94"/>
      <c r="H2089" s="113"/>
      <c r="I2089" s="113"/>
      <c r="K2089" s="15"/>
      <c r="L2089" s="15"/>
      <c r="M2089" s="15">
        <f t="shared" si="96"/>
        <v>1</v>
      </c>
      <c r="N2089" s="15" t="str">
        <f t="shared" si="97"/>
        <v>-</v>
      </c>
      <c r="O2089" s="150">
        <f t="shared" si="98"/>
        <v>0</v>
      </c>
      <c r="P2089" s="15" t="str">
        <f>IF(COUNTIF('Personálie dobrovolníků '!U:X,N2089)&gt;0,"ANO","")</f>
        <v/>
      </c>
      <c r="Q2089" s="15"/>
    </row>
    <row r="2090" spans="2:17" s="25" customFormat="1" x14ac:dyDescent="0.3">
      <c r="B2090" s="15" t="str">
        <f>IF(A2090="","",VLOOKUP(A2090,Tabulka3[[Číslo smlouvy   u pravidelné činnosti]:[Příjmení]],3,0))</f>
        <v/>
      </c>
      <c r="C2090" s="15" t="str">
        <f>IF(A2090="","",VLOOKUP(A2090,Tabulka3[[Číslo smlouvy   u pravidelné činnosti]:[Příjmení]],4,0))</f>
        <v/>
      </c>
      <c r="F2090" s="94"/>
      <c r="H2090" s="113"/>
      <c r="I2090" s="113"/>
      <c r="K2090" s="15"/>
      <c r="L2090" s="15"/>
      <c r="M2090" s="15">
        <f t="shared" si="96"/>
        <v>1</v>
      </c>
      <c r="N2090" s="15" t="str">
        <f t="shared" si="97"/>
        <v>-</v>
      </c>
      <c r="O2090" s="150">
        <f t="shared" si="98"/>
        <v>0</v>
      </c>
      <c r="P2090" s="15" t="str">
        <f>IF(COUNTIF('Personálie dobrovolníků '!U:X,N2090)&gt;0,"ANO","")</f>
        <v/>
      </c>
      <c r="Q2090" s="15"/>
    </row>
    <row r="2091" spans="2:17" s="25" customFormat="1" x14ac:dyDescent="0.3">
      <c r="B2091" s="15" t="str">
        <f>IF(A2091="","",VLOOKUP(A2091,Tabulka3[[Číslo smlouvy   u pravidelné činnosti]:[Příjmení]],3,0))</f>
        <v/>
      </c>
      <c r="C2091" s="15" t="str">
        <f>IF(A2091="","",VLOOKUP(A2091,Tabulka3[[Číslo smlouvy   u pravidelné činnosti]:[Příjmení]],4,0))</f>
        <v/>
      </c>
      <c r="F2091" s="94"/>
      <c r="H2091" s="113"/>
      <c r="I2091" s="113"/>
      <c r="K2091" s="15"/>
      <c r="L2091" s="15"/>
      <c r="M2091" s="15">
        <f t="shared" si="96"/>
        <v>1</v>
      </c>
      <c r="N2091" s="15" t="str">
        <f t="shared" si="97"/>
        <v>-</v>
      </c>
      <c r="O2091" s="150">
        <f t="shared" si="98"/>
        <v>0</v>
      </c>
      <c r="P2091" s="15" t="str">
        <f>IF(COUNTIF('Personálie dobrovolníků '!U:X,N2091)&gt;0,"ANO","")</f>
        <v/>
      </c>
      <c r="Q2091" s="15"/>
    </row>
    <row r="2092" spans="2:17" s="25" customFormat="1" x14ac:dyDescent="0.3">
      <c r="B2092" s="15" t="str">
        <f>IF(A2092="","",VLOOKUP(A2092,Tabulka3[[Číslo smlouvy   u pravidelné činnosti]:[Příjmení]],3,0))</f>
        <v/>
      </c>
      <c r="C2092" s="15" t="str">
        <f>IF(A2092="","",VLOOKUP(A2092,Tabulka3[[Číslo smlouvy   u pravidelné činnosti]:[Příjmení]],4,0))</f>
        <v/>
      </c>
      <c r="F2092" s="94"/>
      <c r="H2092" s="113"/>
      <c r="I2092" s="113"/>
      <c r="K2092" s="15"/>
      <c r="L2092" s="15"/>
      <c r="M2092" s="15">
        <f t="shared" si="96"/>
        <v>1</v>
      </c>
      <c r="N2092" s="15" t="str">
        <f t="shared" si="97"/>
        <v>-</v>
      </c>
      <c r="O2092" s="150">
        <f t="shared" si="98"/>
        <v>0</v>
      </c>
      <c r="P2092" s="15" t="str">
        <f>IF(COUNTIF('Personálie dobrovolníků '!U:X,N2092)&gt;0,"ANO","")</f>
        <v/>
      </c>
      <c r="Q2092" s="15"/>
    </row>
    <row r="2093" spans="2:17" s="25" customFormat="1" x14ac:dyDescent="0.3">
      <c r="B2093" s="15" t="str">
        <f>IF(A2093="","",VLOOKUP(A2093,Tabulka3[[Číslo smlouvy   u pravidelné činnosti]:[Příjmení]],3,0))</f>
        <v/>
      </c>
      <c r="C2093" s="15" t="str">
        <f>IF(A2093="","",VLOOKUP(A2093,Tabulka3[[Číslo smlouvy   u pravidelné činnosti]:[Příjmení]],4,0))</f>
        <v/>
      </c>
      <c r="F2093" s="94"/>
      <c r="H2093" s="113"/>
      <c r="I2093" s="113"/>
      <c r="K2093" s="15"/>
      <c r="L2093" s="15"/>
      <c r="M2093" s="15">
        <f t="shared" si="96"/>
        <v>1</v>
      </c>
      <c r="N2093" s="15" t="str">
        <f t="shared" si="97"/>
        <v>-</v>
      </c>
      <c r="O2093" s="150">
        <f t="shared" si="98"/>
        <v>0</v>
      </c>
      <c r="P2093" s="15" t="str">
        <f>IF(COUNTIF('Personálie dobrovolníků '!U:X,N2093)&gt;0,"ANO","")</f>
        <v/>
      </c>
      <c r="Q2093" s="15"/>
    </row>
    <row r="2094" spans="2:17" s="25" customFormat="1" x14ac:dyDescent="0.3">
      <c r="B2094" s="15" t="str">
        <f>IF(A2094="","",VLOOKUP(A2094,Tabulka3[[Číslo smlouvy   u pravidelné činnosti]:[Příjmení]],3,0))</f>
        <v/>
      </c>
      <c r="C2094" s="15" t="str">
        <f>IF(A2094="","",VLOOKUP(A2094,Tabulka3[[Číslo smlouvy   u pravidelné činnosti]:[Příjmení]],4,0))</f>
        <v/>
      </c>
      <c r="F2094" s="94"/>
      <c r="H2094" s="113"/>
      <c r="I2094" s="113"/>
      <c r="K2094" s="15"/>
      <c r="L2094" s="15"/>
      <c r="M2094" s="15">
        <f t="shared" si="96"/>
        <v>1</v>
      </c>
      <c r="N2094" s="15" t="str">
        <f t="shared" si="97"/>
        <v>-</v>
      </c>
      <c r="O2094" s="150">
        <f t="shared" si="98"/>
        <v>0</v>
      </c>
      <c r="P2094" s="15" t="str">
        <f>IF(COUNTIF('Personálie dobrovolníků '!U:X,N2094)&gt;0,"ANO","")</f>
        <v/>
      </c>
      <c r="Q2094" s="15"/>
    </row>
    <row r="2095" spans="2:17" s="25" customFormat="1" x14ac:dyDescent="0.3">
      <c r="B2095" s="15" t="str">
        <f>IF(A2095="","",VLOOKUP(A2095,Tabulka3[[Číslo smlouvy   u pravidelné činnosti]:[Příjmení]],3,0))</f>
        <v/>
      </c>
      <c r="C2095" s="15" t="str">
        <f>IF(A2095="","",VLOOKUP(A2095,Tabulka3[[Číslo smlouvy   u pravidelné činnosti]:[Příjmení]],4,0))</f>
        <v/>
      </c>
      <c r="F2095" s="94"/>
      <c r="H2095" s="113"/>
      <c r="I2095" s="113"/>
      <c r="K2095" s="15"/>
      <c r="L2095" s="15"/>
      <c r="M2095" s="15">
        <f t="shared" si="96"/>
        <v>1</v>
      </c>
      <c r="N2095" s="15" t="str">
        <f t="shared" si="97"/>
        <v>-</v>
      </c>
      <c r="O2095" s="150">
        <f t="shared" si="98"/>
        <v>0</v>
      </c>
      <c r="P2095" s="15" t="str">
        <f>IF(COUNTIF('Personálie dobrovolníků '!U:X,N2095)&gt;0,"ANO","")</f>
        <v/>
      </c>
      <c r="Q2095" s="15"/>
    </row>
    <row r="2096" spans="2:17" s="25" customFormat="1" x14ac:dyDescent="0.3">
      <c r="B2096" s="15" t="str">
        <f>IF(A2096="","",VLOOKUP(A2096,Tabulka3[[Číslo smlouvy   u pravidelné činnosti]:[Příjmení]],3,0))</f>
        <v/>
      </c>
      <c r="C2096" s="15" t="str">
        <f>IF(A2096="","",VLOOKUP(A2096,Tabulka3[[Číslo smlouvy   u pravidelné činnosti]:[Příjmení]],4,0))</f>
        <v/>
      </c>
      <c r="F2096" s="94"/>
      <c r="H2096" s="113"/>
      <c r="I2096" s="113"/>
      <c r="K2096" s="15"/>
      <c r="L2096" s="15"/>
      <c r="M2096" s="15">
        <f t="shared" si="96"/>
        <v>1</v>
      </c>
      <c r="N2096" s="15" t="str">
        <f t="shared" si="97"/>
        <v>-</v>
      </c>
      <c r="O2096" s="150">
        <f t="shared" si="98"/>
        <v>0</v>
      </c>
      <c r="P2096" s="15" t="str">
        <f>IF(COUNTIF('Personálie dobrovolníků '!U:X,N2096)&gt;0,"ANO","")</f>
        <v/>
      </c>
      <c r="Q2096" s="15"/>
    </row>
    <row r="2097" spans="2:17" s="25" customFormat="1" x14ac:dyDescent="0.3">
      <c r="B2097" s="15" t="str">
        <f>IF(A2097="","",VLOOKUP(A2097,Tabulka3[[Číslo smlouvy   u pravidelné činnosti]:[Příjmení]],3,0))</f>
        <v/>
      </c>
      <c r="C2097" s="15" t="str">
        <f>IF(A2097="","",VLOOKUP(A2097,Tabulka3[[Číslo smlouvy   u pravidelné činnosti]:[Příjmení]],4,0))</f>
        <v/>
      </c>
      <c r="F2097" s="94"/>
      <c r="H2097" s="113"/>
      <c r="I2097" s="113"/>
      <c r="K2097" s="15"/>
      <c r="L2097" s="15"/>
      <c r="M2097" s="15">
        <f t="shared" si="96"/>
        <v>1</v>
      </c>
      <c r="N2097" s="15" t="str">
        <f t="shared" si="97"/>
        <v>-</v>
      </c>
      <c r="O2097" s="150">
        <f t="shared" si="98"/>
        <v>0</v>
      </c>
      <c r="P2097" s="15" t="str">
        <f>IF(COUNTIF('Personálie dobrovolníků '!U:X,N2097)&gt;0,"ANO","")</f>
        <v/>
      </c>
      <c r="Q2097" s="15"/>
    </row>
    <row r="2098" spans="2:17" s="25" customFormat="1" x14ac:dyDescent="0.3">
      <c r="B2098" s="15" t="str">
        <f>IF(A2098="","",VLOOKUP(A2098,Tabulka3[[Číslo smlouvy   u pravidelné činnosti]:[Příjmení]],3,0))</f>
        <v/>
      </c>
      <c r="C2098" s="15" t="str">
        <f>IF(A2098="","",VLOOKUP(A2098,Tabulka3[[Číslo smlouvy   u pravidelné činnosti]:[Příjmení]],4,0))</f>
        <v/>
      </c>
      <c r="F2098" s="94"/>
      <c r="H2098" s="113"/>
      <c r="I2098" s="113"/>
      <c r="K2098" s="15"/>
      <c r="L2098" s="15"/>
      <c r="M2098" s="15">
        <f t="shared" si="96"/>
        <v>1</v>
      </c>
      <c r="N2098" s="15" t="str">
        <f t="shared" si="97"/>
        <v>-</v>
      </c>
      <c r="O2098" s="150">
        <f t="shared" si="98"/>
        <v>0</v>
      </c>
      <c r="P2098" s="15" t="str">
        <f>IF(COUNTIF('Personálie dobrovolníků '!U:X,N2098)&gt;0,"ANO","")</f>
        <v/>
      </c>
      <c r="Q2098" s="15"/>
    </row>
    <row r="2099" spans="2:17" s="25" customFormat="1" x14ac:dyDescent="0.3">
      <c r="B2099" s="15" t="str">
        <f>IF(A2099="","",VLOOKUP(A2099,Tabulka3[[Číslo smlouvy   u pravidelné činnosti]:[Příjmení]],3,0))</f>
        <v/>
      </c>
      <c r="C2099" s="15" t="str">
        <f>IF(A2099="","",VLOOKUP(A2099,Tabulka3[[Číslo smlouvy   u pravidelné činnosti]:[Příjmení]],4,0))</f>
        <v/>
      </c>
      <c r="F2099" s="94"/>
      <c r="H2099" s="113"/>
      <c r="I2099" s="113"/>
      <c r="K2099" s="15"/>
      <c r="L2099" s="15"/>
      <c r="M2099" s="15">
        <f t="shared" si="96"/>
        <v>1</v>
      </c>
      <c r="N2099" s="15" t="str">
        <f t="shared" si="97"/>
        <v>-</v>
      </c>
      <c r="O2099" s="150">
        <f t="shared" si="98"/>
        <v>0</v>
      </c>
      <c r="P2099" s="15" t="str">
        <f>IF(COUNTIF('Personálie dobrovolníků '!U:X,N2099)&gt;0,"ANO","")</f>
        <v/>
      </c>
      <c r="Q2099" s="15"/>
    </row>
    <row r="2100" spans="2:17" s="25" customFormat="1" x14ac:dyDescent="0.3">
      <c r="B2100" s="15" t="str">
        <f>IF(A2100="","",VLOOKUP(A2100,Tabulka3[[Číslo smlouvy   u pravidelné činnosti]:[Příjmení]],3,0))</f>
        <v/>
      </c>
      <c r="C2100" s="15" t="str">
        <f>IF(A2100="","",VLOOKUP(A2100,Tabulka3[[Číslo smlouvy   u pravidelné činnosti]:[Příjmení]],4,0))</f>
        <v/>
      </c>
      <c r="F2100" s="94"/>
      <c r="H2100" s="113"/>
      <c r="I2100" s="113"/>
      <c r="K2100" s="15"/>
      <c r="L2100" s="15"/>
      <c r="M2100" s="15">
        <f t="shared" si="96"/>
        <v>1</v>
      </c>
      <c r="N2100" s="15" t="str">
        <f t="shared" si="97"/>
        <v>-</v>
      </c>
      <c r="O2100" s="150">
        <f t="shared" si="98"/>
        <v>0</v>
      </c>
      <c r="P2100" s="15" t="str">
        <f>IF(COUNTIF('Personálie dobrovolníků '!U:X,N2100)&gt;0,"ANO","")</f>
        <v/>
      </c>
      <c r="Q2100" s="15"/>
    </row>
    <row r="2101" spans="2:17" s="25" customFormat="1" x14ac:dyDescent="0.3">
      <c r="B2101" s="15" t="str">
        <f>IF(A2101="","",VLOOKUP(A2101,Tabulka3[[Číslo smlouvy   u pravidelné činnosti]:[Příjmení]],3,0))</f>
        <v/>
      </c>
      <c r="C2101" s="15" t="str">
        <f>IF(A2101="","",VLOOKUP(A2101,Tabulka3[[Číslo smlouvy   u pravidelné činnosti]:[Příjmení]],4,0))</f>
        <v/>
      </c>
      <c r="F2101" s="94"/>
      <c r="H2101" s="113"/>
      <c r="I2101" s="113"/>
      <c r="K2101" s="15"/>
      <c r="L2101" s="15"/>
      <c r="M2101" s="15">
        <f t="shared" si="96"/>
        <v>1</v>
      </c>
      <c r="N2101" s="15" t="str">
        <f t="shared" si="97"/>
        <v>-</v>
      </c>
      <c r="O2101" s="150">
        <f t="shared" si="98"/>
        <v>0</v>
      </c>
      <c r="P2101" s="15" t="str">
        <f>IF(COUNTIF('Personálie dobrovolníků '!U:X,N2101)&gt;0,"ANO","")</f>
        <v/>
      </c>
      <c r="Q2101" s="15"/>
    </row>
    <row r="2102" spans="2:17" s="25" customFormat="1" x14ac:dyDescent="0.3">
      <c r="B2102" s="15" t="str">
        <f>IF(A2102="","",VLOOKUP(A2102,Tabulka3[[Číslo smlouvy   u pravidelné činnosti]:[Příjmení]],3,0))</f>
        <v/>
      </c>
      <c r="C2102" s="15" t="str">
        <f>IF(A2102="","",VLOOKUP(A2102,Tabulka3[[Číslo smlouvy   u pravidelné činnosti]:[Příjmení]],4,0))</f>
        <v/>
      </c>
      <c r="F2102" s="94"/>
      <c r="H2102" s="113"/>
      <c r="I2102" s="113"/>
      <c r="K2102" s="15"/>
      <c r="L2102" s="15"/>
      <c r="M2102" s="15">
        <f t="shared" si="96"/>
        <v>1</v>
      </c>
      <c r="N2102" s="15" t="str">
        <f t="shared" si="97"/>
        <v>-</v>
      </c>
      <c r="O2102" s="150">
        <f t="shared" si="98"/>
        <v>0</v>
      </c>
      <c r="P2102" s="15" t="str">
        <f>IF(COUNTIF('Personálie dobrovolníků '!U:X,N2102)&gt;0,"ANO","")</f>
        <v/>
      </c>
      <c r="Q2102" s="15"/>
    </row>
    <row r="2103" spans="2:17" s="25" customFormat="1" x14ac:dyDescent="0.3">
      <c r="B2103" s="15" t="str">
        <f>IF(A2103="","",VLOOKUP(A2103,Tabulka3[[Číslo smlouvy   u pravidelné činnosti]:[Příjmení]],3,0))</f>
        <v/>
      </c>
      <c r="C2103" s="15" t="str">
        <f>IF(A2103="","",VLOOKUP(A2103,Tabulka3[[Číslo smlouvy   u pravidelné činnosti]:[Příjmení]],4,0))</f>
        <v/>
      </c>
      <c r="F2103" s="94"/>
      <c r="H2103" s="113"/>
      <c r="I2103" s="113"/>
      <c r="K2103" s="15"/>
      <c r="L2103" s="15"/>
      <c r="M2103" s="15">
        <f t="shared" si="96"/>
        <v>1</v>
      </c>
      <c r="N2103" s="15" t="str">
        <f t="shared" si="97"/>
        <v>-</v>
      </c>
      <c r="O2103" s="150">
        <f t="shared" si="98"/>
        <v>0</v>
      </c>
      <c r="P2103" s="15" t="str">
        <f>IF(COUNTIF('Personálie dobrovolníků '!U:X,N2103)&gt;0,"ANO","")</f>
        <v/>
      </c>
      <c r="Q2103" s="15"/>
    </row>
    <row r="2104" spans="2:17" s="25" customFormat="1" x14ac:dyDescent="0.3">
      <c r="B2104" s="15" t="str">
        <f>IF(A2104="","",VLOOKUP(A2104,Tabulka3[[Číslo smlouvy   u pravidelné činnosti]:[Příjmení]],3,0))</f>
        <v/>
      </c>
      <c r="C2104" s="15" t="str">
        <f>IF(A2104="","",VLOOKUP(A2104,Tabulka3[[Číslo smlouvy   u pravidelné činnosti]:[Příjmení]],4,0))</f>
        <v/>
      </c>
      <c r="F2104" s="94"/>
      <c r="H2104" s="113"/>
      <c r="I2104" s="113"/>
      <c r="K2104" s="15"/>
      <c r="L2104" s="15"/>
      <c r="M2104" s="15">
        <f t="shared" si="96"/>
        <v>1</v>
      </c>
      <c r="N2104" s="15" t="str">
        <f t="shared" si="97"/>
        <v>-</v>
      </c>
      <c r="O2104" s="150">
        <f t="shared" si="98"/>
        <v>0</v>
      </c>
      <c r="P2104" s="15" t="str">
        <f>IF(COUNTIF('Personálie dobrovolníků '!U:X,N2104)&gt;0,"ANO","")</f>
        <v/>
      </c>
      <c r="Q2104" s="15"/>
    </row>
    <row r="2105" spans="2:17" s="25" customFormat="1" x14ac:dyDescent="0.3">
      <c r="B2105" s="15" t="str">
        <f>IF(A2105="","",VLOOKUP(A2105,Tabulka3[[Číslo smlouvy   u pravidelné činnosti]:[Příjmení]],3,0))</f>
        <v/>
      </c>
      <c r="C2105" s="15" t="str">
        <f>IF(A2105="","",VLOOKUP(A2105,Tabulka3[[Číslo smlouvy   u pravidelné činnosti]:[Příjmení]],4,0))</f>
        <v/>
      </c>
      <c r="F2105" s="94"/>
      <c r="H2105" s="113"/>
      <c r="I2105" s="113"/>
      <c r="K2105" s="15"/>
      <c r="L2105" s="15"/>
      <c r="M2105" s="15">
        <f t="shared" si="96"/>
        <v>1</v>
      </c>
      <c r="N2105" s="15" t="str">
        <f t="shared" si="97"/>
        <v>-</v>
      </c>
      <c r="O2105" s="150">
        <f t="shared" si="98"/>
        <v>0</v>
      </c>
      <c r="P2105" s="15" t="str">
        <f>IF(COUNTIF('Personálie dobrovolníků '!U:X,N2105)&gt;0,"ANO","")</f>
        <v/>
      </c>
      <c r="Q2105" s="15"/>
    </row>
    <row r="2106" spans="2:17" s="25" customFormat="1" x14ac:dyDescent="0.3">
      <c r="B2106" s="15" t="str">
        <f>IF(A2106="","",VLOOKUP(A2106,Tabulka3[[Číslo smlouvy   u pravidelné činnosti]:[Příjmení]],3,0))</f>
        <v/>
      </c>
      <c r="C2106" s="15" t="str">
        <f>IF(A2106="","",VLOOKUP(A2106,Tabulka3[[Číslo smlouvy   u pravidelné činnosti]:[Příjmení]],4,0))</f>
        <v/>
      </c>
      <c r="F2106" s="94"/>
      <c r="H2106" s="113"/>
      <c r="I2106" s="113"/>
      <c r="K2106" s="15"/>
      <c r="L2106" s="15"/>
      <c r="M2106" s="15">
        <f t="shared" si="96"/>
        <v>1</v>
      </c>
      <c r="N2106" s="15" t="str">
        <f t="shared" si="97"/>
        <v>-</v>
      </c>
      <c r="O2106" s="150">
        <f t="shared" si="98"/>
        <v>0</v>
      </c>
      <c r="P2106" s="15" t="str">
        <f>IF(COUNTIF('Personálie dobrovolníků '!U:X,N2106)&gt;0,"ANO","")</f>
        <v/>
      </c>
      <c r="Q2106" s="15"/>
    </row>
    <row r="2107" spans="2:17" s="25" customFormat="1" x14ac:dyDescent="0.3">
      <c r="B2107" s="15" t="str">
        <f>IF(A2107="","",VLOOKUP(A2107,Tabulka3[[Číslo smlouvy   u pravidelné činnosti]:[Příjmení]],3,0))</f>
        <v/>
      </c>
      <c r="C2107" s="15" t="str">
        <f>IF(A2107="","",VLOOKUP(A2107,Tabulka3[[Číslo smlouvy   u pravidelné činnosti]:[Příjmení]],4,0))</f>
        <v/>
      </c>
      <c r="F2107" s="94"/>
      <c r="H2107" s="113"/>
      <c r="I2107" s="113"/>
      <c r="K2107" s="15"/>
      <c r="L2107" s="15"/>
      <c r="M2107" s="15">
        <f t="shared" si="96"/>
        <v>1</v>
      </c>
      <c r="N2107" s="15" t="str">
        <f t="shared" si="97"/>
        <v>-</v>
      </c>
      <c r="O2107" s="150">
        <f t="shared" si="98"/>
        <v>0</v>
      </c>
      <c r="P2107" s="15" t="str">
        <f>IF(COUNTIF('Personálie dobrovolníků '!U:X,N2107)&gt;0,"ANO","")</f>
        <v/>
      </c>
      <c r="Q2107" s="15"/>
    </row>
    <row r="2108" spans="2:17" s="25" customFormat="1" x14ac:dyDescent="0.3">
      <c r="B2108" s="15" t="str">
        <f>IF(A2108="","",VLOOKUP(A2108,Tabulka3[[Číslo smlouvy   u pravidelné činnosti]:[Příjmení]],3,0))</f>
        <v/>
      </c>
      <c r="C2108" s="15" t="str">
        <f>IF(A2108="","",VLOOKUP(A2108,Tabulka3[[Číslo smlouvy   u pravidelné činnosti]:[Příjmení]],4,0))</f>
        <v/>
      </c>
      <c r="F2108" s="94"/>
      <c r="H2108" s="113"/>
      <c r="I2108" s="113"/>
      <c r="K2108" s="15"/>
      <c r="L2108" s="15"/>
      <c r="M2108" s="15">
        <f t="shared" si="96"/>
        <v>1</v>
      </c>
      <c r="N2108" s="15" t="str">
        <f t="shared" si="97"/>
        <v>-</v>
      </c>
      <c r="O2108" s="150">
        <f t="shared" si="98"/>
        <v>0</v>
      </c>
      <c r="P2108" s="15" t="str">
        <f>IF(COUNTIF('Personálie dobrovolníků '!U:X,N2108)&gt;0,"ANO","")</f>
        <v/>
      </c>
      <c r="Q2108" s="15"/>
    </row>
    <row r="2109" spans="2:17" s="25" customFormat="1" x14ac:dyDescent="0.3">
      <c r="B2109" s="15" t="str">
        <f>IF(A2109="","",VLOOKUP(A2109,Tabulka3[[Číslo smlouvy   u pravidelné činnosti]:[Příjmení]],3,0))</f>
        <v/>
      </c>
      <c r="C2109" s="15" t="str">
        <f>IF(A2109="","",VLOOKUP(A2109,Tabulka3[[Číslo smlouvy   u pravidelné činnosti]:[Příjmení]],4,0))</f>
        <v/>
      </c>
      <c r="F2109" s="94"/>
      <c r="H2109" s="113"/>
      <c r="I2109" s="113"/>
      <c r="K2109" s="15"/>
      <c r="L2109" s="15"/>
      <c r="M2109" s="15">
        <f t="shared" si="96"/>
        <v>1</v>
      </c>
      <c r="N2109" s="15" t="str">
        <f t="shared" si="97"/>
        <v>-</v>
      </c>
      <c r="O2109" s="150">
        <f t="shared" si="98"/>
        <v>0</v>
      </c>
      <c r="P2109" s="15" t="str">
        <f>IF(COUNTIF('Personálie dobrovolníků '!U:X,N2109)&gt;0,"ANO","")</f>
        <v/>
      </c>
      <c r="Q2109" s="15"/>
    </row>
    <row r="2110" spans="2:17" s="25" customFormat="1" x14ac:dyDescent="0.3">
      <c r="B2110" s="15" t="str">
        <f>IF(A2110="","",VLOOKUP(A2110,Tabulka3[[Číslo smlouvy   u pravidelné činnosti]:[Příjmení]],3,0))</f>
        <v/>
      </c>
      <c r="C2110" s="15" t="str">
        <f>IF(A2110="","",VLOOKUP(A2110,Tabulka3[[Číslo smlouvy   u pravidelné činnosti]:[Příjmení]],4,0))</f>
        <v/>
      </c>
      <c r="F2110" s="94"/>
      <c r="H2110" s="113"/>
      <c r="I2110" s="113"/>
      <c r="K2110" s="15"/>
      <c r="L2110" s="15"/>
      <c r="M2110" s="15">
        <f t="shared" si="96"/>
        <v>1</v>
      </c>
      <c r="N2110" s="15" t="str">
        <f t="shared" si="97"/>
        <v>-</v>
      </c>
      <c r="O2110" s="150">
        <f t="shared" si="98"/>
        <v>0</v>
      </c>
      <c r="P2110" s="15" t="str">
        <f>IF(COUNTIF('Personálie dobrovolníků '!U:X,N2110)&gt;0,"ANO","")</f>
        <v/>
      </c>
      <c r="Q2110" s="15"/>
    </row>
    <row r="2111" spans="2:17" s="25" customFormat="1" x14ac:dyDescent="0.3">
      <c r="B2111" s="15" t="str">
        <f>IF(A2111="","",VLOOKUP(A2111,Tabulka3[[Číslo smlouvy   u pravidelné činnosti]:[Příjmení]],3,0))</f>
        <v/>
      </c>
      <c r="C2111" s="15" t="str">
        <f>IF(A2111="","",VLOOKUP(A2111,Tabulka3[[Číslo smlouvy   u pravidelné činnosti]:[Příjmení]],4,0))</f>
        <v/>
      </c>
      <c r="F2111" s="94"/>
      <c r="H2111" s="113"/>
      <c r="I2111" s="113"/>
      <c r="K2111" s="15"/>
      <c r="L2111" s="15"/>
      <c r="M2111" s="15">
        <f t="shared" si="96"/>
        <v>1</v>
      </c>
      <c r="N2111" s="15" t="str">
        <f t="shared" si="97"/>
        <v>-</v>
      </c>
      <c r="O2111" s="150">
        <f t="shared" si="98"/>
        <v>0</v>
      </c>
      <c r="P2111" s="15" t="str">
        <f>IF(COUNTIF('Personálie dobrovolníků '!U:X,N2111)&gt;0,"ANO","")</f>
        <v/>
      </c>
      <c r="Q2111" s="15"/>
    </row>
    <row r="2112" spans="2:17" s="25" customFormat="1" x14ac:dyDescent="0.3">
      <c r="B2112" s="15" t="str">
        <f>IF(A2112="","",VLOOKUP(A2112,Tabulka3[[Číslo smlouvy   u pravidelné činnosti]:[Příjmení]],3,0))</f>
        <v/>
      </c>
      <c r="C2112" s="15" t="str">
        <f>IF(A2112="","",VLOOKUP(A2112,Tabulka3[[Číslo smlouvy   u pravidelné činnosti]:[Příjmení]],4,0))</f>
        <v/>
      </c>
      <c r="F2112" s="94"/>
      <c r="H2112" s="113"/>
      <c r="I2112" s="113"/>
      <c r="K2112" s="15"/>
      <c r="L2112" s="15"/>
      <c r="M2112" s="15">
        <f t="shared" si="96"/>
        <v>1</v>
      </c>
      <c r="N2112" s="15" t="str">
        <f t="shared" si="97"/>
        <v>-</v>
      </c>
      <c r="O2112" s="150">
        <f t="shared" si="98"/>
        <v>0</v>
      </c>
      <c r="P2112" s="15" t="str">
        <f>IF(COUNTIF('Personálie dobrovolníků '!U:X,N2112)&gt;0,"ANO","")</f>
        <v/>
      </c>
      <c r="Q2112" s="15"/>
    </row>
    <row r="2113" spans="2:17" s="25" customFormat="1" x14ac:dyDescent="0.3">
      <c r="B2113" s="15" t="str">
        <f>IF(A2113="","",VLOOKUP(A2113,Tabulka3[[Číslo smlouvy   u pravidelné činnosti]:[Příjmení]],3,0))</f>
        <v/>
      </c>
      <c r="C2113" s="15" t="str">
        <f>IF(A2113="","",VLOOKUP(A2113,Tabulka3[[Číslo smlouvy   u pravidelné činnosti]:[Příjmení]],4,0))</f>
        <v/>
      </c>
      <c r="F2113" s="94"/>
      <c r="H2113" s="113"/>
      <c r="I2113" s="113"/>
      <c r="K2113" s="15"/>
      <c r="L2113" s="15"/>
      <c r="M2113" s="15">
        <f t="shared" si="96"/>
        <v>1</v>
      </c>
      <c r="N2113" s="15" t="str">
        <f t="shared" si="97"/>
        <v>-</v>
      </c>
      <c r="O2113" s="150">
        <f t="shared" si="98"/>
        <v>0</v>
      </c>
      <c r="P2113" s="15" t="str">
        <f>IF(COUNTIF('Personálie dobrovolníků '!U:X,N2113)&gt;0,"ANO","")</f>
        <v/>
      </c>
      <c r="Q2113" s="15"/>
    </row>
    <row r="2114" spans="2:17" s="25" customFormat="1" x14ac:dyDescent="0.3">
      <c r="B2114" s="15" t="str">
        <f>IF(A2114="","",VLOOKUP(A2114,Tabulka3[[Číslo smlouvy   u pravidelné činnosti]:[Příjmení]],3,0))</f>
        <v/>
      </c>
      <c r="C2114" s="15" t="str">
        <f>IF(A2114="","",VLOOKUP(A2114,Tabulka3[[Číslo smlouvy   u pravidelné činnosti]:[Příjmení]],4,0))</f>
        <v/>
      </c>
      <c r="F2114" s="94"/>
      <c r="H2114" s="113"/>
      <c r="I2114" s="113"/>
      <c r="K2114" s="15"/>
      <c r="L2114" s="15"/>
      <c r="M2114" s="15">
        <f t="shared" si="96"/>
        <v>1</v>
      </c>
      <c r="N2114" s="15" t="str">
        <f t="shared" si="97"/>
        <v>-</v>
      </c>
      <c r="O2114" s="150">
        <f t="shared" si="98"/>
        <v>0</v>
      </c>
      <c r="P2114" s="15" t="str">
        <f>IF(COUNTIF('Personálie dobrovolníků '!U:X,N2114)&gt;0,"ANO","")</f>
        <v/>
      </c>
      <c r="Q2114" s="15"/>
    </row>
    <row r="2115" spans="2:17" s="25" customFormat="1" x14ac:dyDescent="0.3">
      <c r="B2115" s="15" t="str">
        <f>IF(A2115="","",VLOOKUP(A2115,Tabulka3[[Číslo smlouvy   u pravidelné činnosti]:[Příjmení]],3,0))</f>
        <v/>
      </c>
      <c r="C2115" s="15" t="str">
        <f>IF(A2115="","",VLOOKUP(A2115,Tabulka3[[Číslo smlouvy   u pravidelné činnosti]:[Příjmení]],4,0))</f>
        <v/>
      </c>
      <c r="F2115" s="94"/>
      <c r="H2115" s="113"/>
      <c r="I2115" s="113"/>
      <c r="K2115" s="15"/>
      <c r="L2115" s="15"/>
      <c r="M2115" s="15">
        <f t="shared" si="96"/>
        <v>1</v>
      </c>
      <c r="N2115" s="15" t="str">
        <f t="shared" si="97"/>
        <v>-</v>
      </c>
      <c r="O2115" s="150">
        <f t="shared" si="98"/>
        <v>0</v>
      </c>
      <c r="P2115" s="15" t="str">
        <f>IF(COUNTIF('Personálie dobrovolníků '!U:X,N2115)&gt;0,"ANO","")</f>
        <v/>
      </c>
      <c r="Q2115" s="15"/>
    </row>
    <row r="2116" spans="2:17" s="25" customFormat="1" x14ac:dyDescent="0.3">
      <c r="B2116" s="15" t="str">
        <f>IF(A2116="","",VLOOKUP(A2116,Tabulka3[[Číslo smlouvy   u pravidelné činnosti]:[Příjmení]],3,0))</f>
        <v/>
      </c>
      <c r="C2116" s="15" t="str">
        <f>IF(A2116="","",VLOOKUP(A2116,Tabulka3[[Číslo smlouvy   u pravidelné činnosti]:[Příjmení]],4,0))</f>
        <v/>
      </c>
      <c r="F2116" s="94"/>
      <c r="H2116" s="113"/>
      <c r="I2116" s="113"/>
      <c r="K2116" s="15"/>
      <c r="L2116" s="15"/>
      <c r="M2116" s="15">
        <f t="shared" ref="M2116:M2179" si="99">IF(OR(
   AND($H2116=$K$12, $I2116=$L$4),
   AND($H2116=$K$12, $I2116=$L$5),
   AND($H2116=$K$12, $I2116=$L$6),
   AND($H2116=$K$12, $I2116=$L$7),
   AND($H2116=$K$11, $I2116=$L$4),
   AND($H2116=$K$11, $I2116=$L$5),
   AND($H2116=$K$11, $I2116=$L$6),
   AND($H2116=$K$11, $I2116=$L$7),
   AND($H2116=$K$5, $I2116=$L$5),
   AND($H2116=$K$6, $I2116=$L$4),
   AND($H2116=$K$6, $I2116=$L$5),
   AND($H2116=$K$6, $I2116=$L$7),
   AND($H2116=$K$4, $I2116=$L$6),
), 0, 1)</f>
        <v>1</v>
      </c>
      <c r="N2116" s="15" t="str">
        <f t="shared" ref="N2116:N2179" si="100">A2116 &amp; "-" &amp; J2116</f>
        <v>-</v>
      </c>
      <c r="O2116" s="150">
        <f t="shared" ref="O2116:O2179" si="101">IF(AND(M2116&lt;&gt;0, P2116="ANO"), 1, 0)</f>
        <v>0</v>
      </c>
      <c r="P2116" s="15" t="str">
        <f>IF(COUNTIF('Personálie dobrovolníků '!U:X,N2116)&gt;0,"ANO","")</f>
        <v/>
      </c>
      <c r="Q2116" s="15"/>
    </row>
    <row r="2117" spans="2:17" s="25" customFormat="1" x14ac:dyDescent="0.3">
      <c r="B2117" s="15" t="str">
        <f>IF(A2117="","",VLOOKUP(A2117,Tabulka3[[Číslo smlouvy   u pravidelné činnosti]:[Příjmení]],3,0))</f>
        <v/>
      </c>
      <c r="C2117" s="15" t="str">
        <f>IF(A2117="","",VLOOKUP(A2117,Tabulka3[[Číslo smlouvy   u pravidelné činnosti]:[Příjmení]],4,0))</f>
        <v/>
      </c>
      <c r="F2117" s="94"/>
      <c r="H2117" s="113"/>
      <c r="I2117" s="113"/>
      <c r="K2117" s="15"/>
      <c r="L2117" s="15"/>
      <c r="M2117" s="15">
        <f t="shared" si="99"/>
        <v>1</v>
      </c>
      <c r="N2117" s="15" t="str">
        <f t="shared" si="100"/>
        <v>-</v>
      </c>
      <c r="O2117" s="150">
        <f t="shared" si="101"/>
        <v>0</v>
      </c>
      <c r="P2117" s="15" t="str">
        <f>IF(COUNTIF('Personálie dobrovolníků '!U:X,N2117)&gt;0,"ANO","")</f>
        <v/>
      </c>
      <c r="Q2117" s="15"/>
    </row>
    <row r="2118" spans="2:17" s="25" customFormat="1" x14ac:dyDescent="0.3">
      <c r="B2118" s="15" t="str">
        <f>IF(A2118="","",VLOOKUP(A2118,Tabulka3[[Číslo smlouvy   u pravidelné činnosti]:[Příjmení]],3,0))</f>
        <v/>
      </c>
      <c r="C2118" s="15" t="str">
        <f>IF(A2118="","",VLOOKUP(A2118,Tabulka3[[Číslo smlouvy   u pravidelné činnosti]:[Příjmení]],4,0))</f>
        <v/>
      </c>
      <c r="F2118" s="94"/>
      <c r="H2118" s="113"/>
      <c r="I2118" s="113"/>
      <c r="K2118" s="15"/>
      <c r="L2118" s="15"/>
      <c r="M2118" s="15">
        <f t="shared" si="99"/>
        <v>1</v>
      </c>
      <c r="N2118" s="15" t="str">
        <f t="shared" si="100"/>
        <v>-</v>
      </c>
      <c r="O2118" s="150">
        <f t="shared" si="101"/>
        <v>0</v>
      </c>
      <c r="P2118" s="15" t="str">
        <f>IF(COUNTIF('Personálie dobrovolníků '!U:X,N2118)&gt;0,"ANO","")</f>
        <v/>
      </c>
      <c r="Q2118" s="15"/>
    </row>
    <row r="2119" spans="2:17" s="25" customFormat="1" x14ac:dyDescent="0.3">
      <c r="B2119" s="15" t="str">
        <f>IF(A2119="","",VLOOKUP(A2119,Tabulka3[[Číslo smlouvy   u pravidelné činnosti]:[Příjmení]],3,0))</f>
        <v/>
      </c>
      <c r="C2119" s="15" t="str">
        <f>IF(A2119="","",VLOOKUP(A2119,Tabulka3[[Číslo smlouvy   u pravidelné činnosti]:[Příjmení]],4,0))</f>
        <v/>
      </c>
      <c r="F2119" s="94"/>
      <c r="H2119" s="113"/>
      <c r="I2119" s="113"/>
      <c r="K2119" s="15"/>
      <c r="L2119" s="15"/>
      <c r="M2119" s="15">
        <f t="shared" si="99"/>
        <v>1</v>
      </c>
      <c r="N2119" s="15" t="str">
        <f t="shared" si="100"/>
        <v>-</v>
      </c>
      <c r="O2119" s="150">
        <f t="shared" si="101"/>
        <v>0</v>
      </c>
      <c r="P2119" s="15" t="str">
        <f>IF(COUNTIF('Personálie dobrovolníků '!U:X,N2119)&gt;0,"ANO","")</f>
        <v/>
      </c>
      <c r="Q2119" s="15"/>
    </row>
    <row r="2120" spans="2:17" s="25" customFormat="1" x14ac:dyDescent="0.3">
      <c r="B2120" s="15" t="str">
        <f>IF(A2120="","",VLOOKUP(A2120,Tabulka3[[Číslo smlouvy   u pravidelné činnosti]:[Příjmení]],3,0))</f>
        <v/>
      </c>
      <c r="C2120" s="15" t="str">
        <f>IF(A2120="","",VLOOKUP(A2120,Tabulka3[[Číslo smlouvy   u pravidelné činnosti]:[Příjmení]],4,0))</f>
        <v/>
      </c>
      <c r="F2120" s="94"/>
      <c r="H2120" s="113"/>
      <c r="I2120" s="113"/>
      <c r="K2120" s="15"/>
      <c r="L2120" s="15"/>
      <c r="M2120" s="15">
        <f t="shared" si="99"/>
        <v>1</v>
      </c>
      <c r="N2120" s="15" t="str">
        <f t="shared" si="100"/>
        <v>-</v>
      </c>
      <c r="O2120" s="150">
        <f t="shared" si="101"/>
        <v>0</v>
      </c>
      <c r="P2120" s="15" t="str">
        <f>IF(COUNTIF('Personálie dobrovolníků '!U:X,N2120)&gt;0,"ANO","")</f>
        <v/>
      </c>
      <c r="Q2120" s="15"/>
    </row>
    <row r="2121" spans="2:17" s="25" customFormat="1" x14ac:dyDescent="0.3">
      <c r="B2121" s="15" t="str">
        <f>IF(A2121="","",VLOOKUP(A2121,Tabulka3[[Číslo smlouvy   u pravidelné činnosti]:[Příjmení]],3,0))</f>
        <v/>
      </c>
      <c r="C2121" s="15" t="str">
        <f>IF(A2121="","",VLOOKUP(A2121,Tabulka3[[Číslo smlouvy   u pravidelné činnosti]:[Příjmení]],4,0))</f>
        <v/>
      </c>
      <c r="F2121" s="94"/>
      <c r="H2121" s="113"/>
      <c r="I2121" s="113"/>
      <c r="K2121" s="15"/>
      <c r="L2121" s="15"/>
      <c r="M2121" s="15">
        <f t="shared" si="99"/>
        <v>1</v>
      </c>
      <c r="N2121" s="15" t="str">
        <f t="shared" si="100"/>
        <v>-</v>
      </c>
      <c r="O2121" s="150">
        <f t="shared" si="101"/>
        <v>0</v>
      </c>
      <c r="P2121" s="15" t="str">
        <f>IF(COUNTIF('Personálie dobrovolníků '!U:X,N2121)&gt;0,"ANO","")</f>
        <v/>
      </c>
      <c r="Q2121" s="15"/>
    </row>
    <row r="2122" spans="2:17" s="25" customFormat="1" x14ac:dyDescent="0.3">
      <c r="B2122" s="15" t="str">
        <f>IF(A2122="","",VLOOKUP(A2122,Tabulka3[[Číslo smlouvy   u pravidelné činnosti]:[Příjmení]],3,0))</f>
        <v/>
      </c>
      <c r="C2122" s="15" t="str">
        <f>IF(A2122="","",VLOOKUP(A2122,Tabulka3[[Číslo smlouvy   u pravidelné činnosti]:[Příjmení]],4,0))</f>
        <v/>
      </c>
      <c r="F2122" s="94"/>
      <c r="H2122" s="113"/>
      <c r="I2122" s="113"/>
      <c r="K2122" s="15"/>
      <c r="L2122" s="15"/>
      <c r="M2122" s="15">
        <f t="shared" si="99"/>
        <v>1</v>
      </c>
      <c r="N2122" s="15" t="str">
        <f t="shared" si="100"/>
        <v>-</v>
      </c>
      <c r="O2122" s="150">
        <f t="shared" si="101"/>
        <v>0</v>
      </c>
      <c r="P2122" s="15" t="str">
        <f>IF(COUNTIF('Personálie dobrovolníků '!U:X,N2122)&gt;0,"ANO","")</f>
        <v/>
      </c>
      <c r="Q2122" s="15"/>
    </row>
    <row r="2123" spans="2:17" s="25" customFormat="1" x14ac:dyDescent="0.3">
      <c r="B2123" s="15" t="str">
        <f>IF(A2123="","",VLOOKUP(A2123,Tabulka3[[Číslo smlouvy   u pravidelné činnosti]:[Příjmení]],3,0))</f>
        <v/>
      </c>
      <c r="C2123" s="15" t="str">
        <f>IF(A2123="","",VLOOKUP(A2123,Tabulka3[[Číslo smlouvy   u pravidelné činnosti]:[Příjmení]],4,0))</f>
        <v/>
      </c>
      <c r="F2123" s="94"/>
      <c r="H2123" s="113"/>
      <c r="I2123" s="113"/>
      <c r="K2123" s="15"/>
      <c r="L2123" s="15"/>
      <c r="M2123" s="15">
        <f t="shared" si="99"/>
        <v>1</v>
      </c>
      <c r="N2123" s="15" t="str">
        <f t="shared" si="100"/>
        <v>-</v>
      </c>
      <c r="O2123" s="150">
        <f t="shared" si="101"/>
        <v>0</v>
      </c>
      <c r="P2123" s="15" t="str">
        <f>IF(COUNTIF('Personálie dobrovolníků '!U:X,N2123)&gt;0,"ANO","")</f>
        <v/>
      </c>
      <c r="Q2123" s="15"/>
    </row>
    <row r="2124" spans="2:17" s="25" customFormat="1" x14ac:dyDescent="0.3">
      <c r="B2124" s="15" t="str">
        <f>IF(A2124="","",VLOOKUP(A2124,Tabulka3[[Číslo smlouvy   u pravidelné činnosti]:[Příjmení]],3,0))</f>
        <v/>
      </c>
      <c r="C2124" s="15" t="str">
        <f>IF(A2124="","",VLOOKUP(A2124,Tabulka3[[Číslo smlouvy   u pravidelné činnosti]:[Příjmení]],4,0))</f>
        <v/>
      </c>
      <c r="F2124" s="94"/>
      <c r="H2124" s="113"/>
      <c r="I2124" s="113"/>
      <c r="K2124" s="15"/>
      <c r="L2124" s="15"/>
      <c r="M2124" s="15">
        <f t="shared" si="99"/>
        <v>1</v>
      </c>
      <c r="N2124" s="15" t="str">
        <f t="shared" si="100"/>
        <v>-</v>
      </c>
      <c r="O2124" s="150">
        <f t="shared" si="101"/>
        <v>0</v>
      </c>
      <c r="P2124" s="15" t="str">
        <f>IF(COUNTIF('Personálie dobrovolníků '!U:X,N2124)&gt;0,"ANO","")</f>
        <v/>
      </c>
      <c r="Q2124" s="15"/>
    </row>
    <row r="2125" spans="2:17" s="25" customFormat="1" x14ac:dyDescent="0.3">
      <c r="B2125" s="15" t="str">
        <f>IF(A2125="","",VLOOKUP(A2125,Tabulka3[[Číslo smlouvy   u pravidelné činnosti]:[Příjmení]],3,0))</f>
        <v/>
      </c>
      <c r="C2125" s="15" t="str">
        <f>IF(A2125="","",VLOOKUP(A2125,Tabulka3[[Číslo smlouvy   u pravidelné činnosti]:[Příjmení]],4,0))</f>
        <v/>
      </c>
      <c r="F2125" s="94"/>
      <c r="H2125" s="113"/>
      <c r="I2125" s="113"/>
      <c r="K2125" s="15"/>
      <c r="L2125" s="15"/>
      <c r="M2125" s="15">
        <f t="shared" si="99"/>
        <v>1</v>
      </c>
      <c r="N2125" s="15" t="str">
        <f t="shared" si="100"/>
        <v>-</v>
      </c>
      <c r="O2125" s="150">
        <f t="shared" si="101"/>
        <v>0</v>
      </c>
      <c r="P2125" s="15" t="str">
        <f>IF(COUNTIF('Personálie dobrovolníků '!U:X,N2125)&gt;0,"ANO","")</f>
        <v/>
      </c>
      <c r="Q2125" s="15"/>
    </row>
    <row r="2126" spans="2:17" s="25" customFormat="1" x14ac:dyDescent="0.3">
      <c r="B2126" s="15" t="str">
        <f>IF(A2126="","",VLOOKUP(A2126,Tabulka3[[Číslo smlouvy   u pravidelné činnosti]:[Příjmení]],3,0))</f>
        <v/>
      </c>
      <c r="C2126" s="15" t="str">
        <f>IF(A2126="","",VLOOKUP(A2126,Tabulka3[[Číslo smlouvy   u pravidelné činnosti]:[Příjmení]],4,0))</f>
        <v/>
      </c>
      <c r="F2126" s="94"/>
      <c r="H2126" s="113"/>
      <c r="I2126" s="113"/>
      <c r="K2126" s="15"/>
      <c r="L2126" s="15"/>
      <c r="M2126" s="15">
        <f t="shared" si="99"/>
        <v>1</v>
      </c>
      <c r="N2126" s="15" t="str">
        <f t="shared" si="100"/>
        <v>-</v>
      </c>
      <c r="O2126" s="150">
        <f t="shared" si="101"/>
        <v>0</v>
      </c>
      <c r="P2126" s="15" t="str">
        <f>IF(COUNTIF('Personálie dobrovolníků '!U:X,N2126)&gt;0,"ANO","")</f>
        <v/>
      </c>
      <c r="Q2126" s="15"/>
    </row>
    <row r="2127" spans="2:17" s="25" customFormat="1" x14ac:dyDescent="0.3">
      <c r="B2127" s="15" t="str">
        <f>IF(A2127="","",VLOOKUP(A2127,Tabulka3[[Číslo smlouvy   u pravidelné činnosti]:[Příjmení]],3,0))</f>
        <v/>
      </c>
      <c r="C2127" s="15" t="str">
        <f>IF(A2127="","",VLOOKUP(A2127,Tabulka3[[Číslo smlouvy   u pravidelné činnosti]:[Příjmení]],4,0))</f>
        <v/>
      </c>
      <c r="F2127" s="94"/>
      <c r="H2127" s="113"/>
      <c r="I2127" s="113"/>
      <c r="K2127" s="15"/>
      <c r="L2127" s="15"/>
      <c r="M2127" s="15">
        <f t="shared" si="99"/>
        <v>1</v>
      </c>
      <c r="N2127" s="15" t="str">
        <f t="shared" si="100"/>
        <v>-</v>
      </c>
      <c r="O2127" s="150">
        <f t="shared" si="101"/>
        <v>0</v>
      </c>
      <c r="P2127" s="15" t="str">
        <f>IF(COUNTIF('Personálie dobrovolníků '!U:X,N2127)&gt;0,"ANO","")</f>
        <v/>
      </c>
      <c r="Q2127" s="15"/>
    </row>
    <row r="2128" spans="2:17" s="25" customFormat="1" x14ac:dyDescent="0.3">
      <c r="B2128" s="15" t="str">
        <f>IF(A2128="","",VLOOKUP(A2128,Tabulka3[[Číslo smlouvy   u pravidelné činnosti]:[Příjmení]],3,0))</f>
        <v/>
      </c>
      <c r="C2128" s="15" t="str">
        <f>IF(A2128="","",VLOOKUP(A2128,Tabulka3[[Číslo smlouvy   u pravidelné činnosti]:[Příjmení]],4,0))</f>
        <v/>
      </c>
      <c r="F2128" s="94"/>
      <c r="H2128" s="113"/>
      <c r="I2128" s="113"/>
      <c r="K2128" s="15"/>
      <c r="L2128" s="15"/>
      <c r="M2128" s="15">
        <f t="shared" si="99"/>
        <v>1</v>
      </c>
      <c r="N2128" s="15" t="str">
        <f t="shared" si="100"/>
        <v>-</v>
      </c>
      <c r="O2128" s="150">
        <f t="shared" si="101"/>
        <v>0</v>
      </c>
      <c r="P2128" s="15" t="str">
        <f>IF(COUNTIF('Personálie dobrovolníků '!U:X,N2128)&gt;0,"ANO","")</f>
        <v/>
      </c>
      <c r="Q2128" s="15"/>
    </row>
    <row r="2129" spans="2:17" s="25" customFormat="1" x14ac:dyDescent="0.3">
      <c r="B2129" s="15" t="str">
        <f>IF(A2129="","",VLOOKUP(A2129,Tabulka3[[Číslo smlouvy   u pravidelné činnosti]:[Příjmení]],3,0))</f>
        <v/>
      </c>
      <c r="C2129" s="15" t="str">
        <f>IF(A2129="","",VLOOKUP(A2129,Tabulka3[[Číslo smlouvy   u pravidelné činnosti]:[Příjmení]],4,0))</f>
        <v/>
      </c>
      <c r="F2129" s="94"/>
      <c r="H2129" s="113"/>
      <c r="I2129" s="113"/>
      <c r="K2129" s="15"/>
      <c r="L2129" s="15"/>
      <c r="M2129" s="15">
        <f t="shared" si="99"/>
        <v>1</v>
      </c>
      <c r="N2129" s="15" t="str">
        <f t="shared" si="100"/>
        <v>-</v>
      </c>
      <c r="O2129" s="150">
        <f t="shared" si="101"/>
        <v>0</v>
      </c>
      <c r="P2129" s="15" t="str">
        <f>IF(COUNTIF('Personálie dobrovolníků '!U:X,N2129)&gt;0,"ANO","")</f>
        <v/>
      </c>
      <c r="Q2129" s="15"/>
    </row>
    <row r="2130" spans="2:17" s="25" customFormat="1" x14ac:dyDescent="0.3">
      <c r="B2130" s="15" t="str">
        <f>IF(A2130="","",VLOOKUP(A2130,Tabulka3[[Číslo smlouvy   u pravidelné činnosti]:[Příjmení]],3,0))</f>
        <v/>
      </c>
      <c r="C2130" s="15" t="str">
        <f>IF(A2130="","",VLOOKUP(A2130,Tabulka3[[Číslo smlouvy   u pravidelné činnosti]:[Příjmení]],4,0))</f>
        <v/>
      </c>
      <c r="F2130" s="94"/>
      <c r="H2130" s="113"/>
      <c r="I2130" s="113"/>
      <c r="K2130" s="15"/>
      <c r="L2130" s="15"/>
      <c r="M2130" s="15">
        <f t="shared" si="99"/>
        <v>1</v>
      </c>
      <c r="N2130" s="15" t="str">
        <f t="shared" si="100"/>
        <v>-</v>
      </c>
      <c r="O2130" s="150">
        <f t="shared" si="101"/>
        <v>0</v>
      </c>
      <c r="P2130" s="15" t="str">
        <f>IF(COUNTIF('Personálie dobrovolníků '!U:X,N2130)&gt;0,"ANO","")</f>
        <v/>
      </c>
      <c r="Q2130" s="15"/>
    </row>
    <row r="2131" spans="2:17" s="25" customFormat="1" x14ac:dyDescent="0.3">
      <c r="B2131" s="15" t="str">
        <f>IF(A2131="","",VLOOKUP(A2131,Tabulka3[[Číslo smlouvy   u pravidelné činnosti]:[Příjmení]],3,0))</f>
        <v/>
      </c>
      <c r="C2131" s="15" t="str">
        <f>IF(A2131="","",VLOOKUP(A2131,Tabulka3[[Číslo smlouvy   u pravidelné činnosti]:[Příjmení]],4,0))</f>
        <v/>
      </c>
      <c r="F2131" s="94"/>
      <c r="H2131" s="113"/>
      <c r="I2131" s="113"/>
      <c r="K2131" s="15"/>
      <c r="L2131" s="15"/>
      <c r="M2131" s="15">
        <f t="shared" si="99"/>
        <v>1</v>
      </c>
      <c r="N2131" s="15" t="str">
        <f t="shared" si="100"/>
        <v>-</v>
      </c>
      <c r="O2131" s="150">
        <f t="shared" si="101"/>
        <v>0</v>
      </c>
      <c r="P2131" s="15" t="str">
        <f>IF(COUNTIF('Personálie dobrovolníků '!U:X,N2131)&gt;0,"ANO","")</f>
        <v/>
      </c>
      <c r="Q2131" s="15"/>
    </row>
    <row r="2132" spans="2:17" s="25" customFormat="1" x14ac:dyDescent="0.3">
      <c r="B2132" s="15" t="str">
        <f>IF(A2132="","",VLOOKUP(A2132,Tabulka3[[Číslo smlouvy   u pravidelné činnosti]:[Příjmení]],3,0))</f>
        <v/>
      </c>
      <c r="C2132" s="15" t="str">
        <f>IF(A2132="","",VLOOKUP(A2132,Tabulka3[[Číslo smlouvy   u pravidelné činnosti]:[Příjmení]],4,0))</f>
        <v/>
      </c>
      <c r="F2132" s="94"/>
      <c r="H2132" s="113"/>
      <c r="I2132" s="113"/>
      <c r="K2132" s="15"/>
      <c r="L2132" s="15"/>
      <c r="M2132" s="15">
        <f t="shared" si="99"/>
        <v>1</v>
      </c>
      <c r="N2132" s="15" t="str">
        <f t="shared" si="100"/>
        <v>-</v>
      </c>
      <c r="O2132" s="150">
        <f t="shared" si="101"/>
        <v>0</v>
      </c>
      <c r="P2132" s="15" t="str">
        <f>IF(COUNTIF('Personálie dobrovolníků '!U:X,N2132)&gt;0,"ANO","")</f>
        <v/>
      </c>
      <c r="Q2132" s="15"/>
    </row>
    <row r="2133" spans="2:17" s="25" customFormat="1" x14ac:dyDescent="0.3">
      <c r="B2133" s="15" t="str">
        <f>IF(A2133="","",VLOOKUP(A2133,Tabulka3[[Číslo smlouvy   u pravidelné činnosti]:[Příjmení]],3,0))</f>
        <v/>
      </c>
      <c r="C2133" s="15" t="str">
        <f>IF(A2133="","",VLOOKUP(A2133,Tabulka3[[Číslo smlouvy   u pravidelné činnosti]:[Příjmení]],4,0))</f>
        <v/>
      </c>
      <c r="F2133" s="94"/>
      <c r="H2133" s="113"/>
      <c r="I2133" s="113"/>
      <c r="K2133" s="15"/>
      <c r="L2133" s="15"/>
      <c r="M2133" s="15">
        <f t="shared" si="99"/>
        <v>1</v>
      </c>
      <c r="N2133" s="15" t="str">
        <f t="shared" si="100"/>
        <v>-</v>
      </c>
      <c r="O2133" s="150">
        <f t="shared" si="101"/>
        <v>0</v>
      </c>
      <c r="P2133" s="15" t="str">
        <f>IF(COUNTIF('Personálie dobrovolníků '!U:X,N2133)&gt;0,"ANO","")</f>
        <v/>
      </c>
      <c r="Q2133" s="15"/>
    </row>
    <row r="2134" spans="2:17" s="25" customFormat="1" x14ac:dyDescent="0.3">
      <c r="B2134" s="15" t="str">
        <f>IF(A2134="","",VLOOKUP(A2134,Tabulka3[[Číslo smlouvy   u pravidelné činnosti]:[Příjmení]],3,0))</f>
        <v/>
      </c>
      <c r="C2134" s="15" t="str">
        <f>IF(A2134="","",VLOOKUP(A2134,Tabulka3[[Číslo smlouvy   u pravidelné činnosti]:[Příjmení]],4,0))</f>
        <v/>
      </c>
      <c r="F2134" s="94"/>
      <c r="H2134" s="113"/>
      <c r="I2134" s="113"/>
      <c r="K2134" s="15"/>
      <c r="L2134" s="15"/>
      <c r="M2134" s="15">
        <f t="shared" si="99"/>
        <v>1</v>
      </c>
      <c r="N2134" s="15" t="str">
        <f t="shared" si="100"/>
        <v>-</v>
      </c>
      <c r="O2134" s="150">
        <f t="shared" si="101"/>
        <v>0</v>
      </c>
      <c r="P2134" s="15" t="str">
        <f>IF(COUNTIF('Personálie dobrovolníků '!U:X,N2134)&gt;0,"ANO","")</f>
        <v/>
      </c>
      <c r="Q2134" s="15"/>
    </row>
    <row r="2135" spans="2:17" s="25" customFormat="1" x14ac:dyDescent="0.3">
      <c r="B2135" s="15" t="str">
        <f>IF(A2135="","",VLOOKUP(A2135,Tabulka3[[Číslo smlouvy   u pravidelné činnosti]:[Příjmení]],3,0))</f>
        <v/>
      </c>
      <c r="C2135" s="15" t="str">
        <f>IF(A2135="","",VLOOKUP(A2135,Tabulka3[[Číslo smlouvy   u pravidelné činnosti]:[Příjmení]],4,0))</f>
        <v/>
      </c>
      <c r="F2135" s="94"/>
      <c r="H2135" s="113"/>
      <c r="I2135" s="113"/>
      <c r="K2135" s="15"/>
      <c r="L2135" s="15"/>
      <c r="M2135" s="15">
        <f t="shared" si="99"/>
        <v>1</v>
      </c>
      <c r="N2135" s="15" t="str">
        <f t="shared" si="100"/>
        <v>-</v>
      </c>
      <c r="O2135" s="150">
        <f t="shared" si="101"/>
        <v>0</v>
      </c>
      <c r="P2135" s="15" t="str">
        <f>IF(COUNTIF('Personálie dobrovolníků '!U:X,N2135)&gt;0,"ANO","")</f>
        <v/>
      </c>
      <c r="Q2135" s="15"/>
    </row>
    <row r="2136" spans="2:17" s="25" customFormat="1" x14ac:dyDescent="0.3">
      <c r="B2136" s="15" t="str">
        <f>IF(A2136="","",VLOOKUP(A2136,Tabulka3[[Číslo smlouvy   u pravidelné činnosti]:[Příjmení]],3,0))</f>
        <v/>
      </c>
      <c r="C2136" s="15" t="str">
        <f>IF(A2136="","",VLOOKUP(A2136,Tabulka3[[Číslo smlouvy   u pravidelné činnosti]:[Příjmení]],4,0))</f>
        <v/>
      </c>
      <c r="F2136" s="94"/>
      <c r="H2136" s="113"/>
      <c r="I2136" s="113"/>
      <c r="K2136" s="15"/>
      <c r="L2136" s="15"/>
      <c r="M2136" s="15">
        <f t="shared" si="99"/>
        <v>1</v>
      </c>
      <c r="N2136" s="15" t="str">
        <f t="shared" si="100"/>
        <v>-</v>
      </c>
      <c r="O2136" s="150">
        <f t="shared" si="101"/>
        <v>0</v>
      </c>
      <c r="P2136" s="15" t="str">
        <f>IF(COUNTIF('Personálie dobrovolníků '!U:X,N2136)&gt;0,"ANO","")</f>
        <v/>
      </c>
      <c r="Q2136" s="15"/>
    </row>
    <row r="2137" spans="2:17" s="25" customFormat="1" x14ac:dyDescent="0.3">
      <c r="B2137" s="15" t="str">
        <f>IF(A2137="","",VLOOKUP(A2137,Tabulka3[[Číslo smlouvy   u pravidelné činnosti]:[Příjmení]],3,0))</f>
        <v/>
      </c>
      <c r="C2137" s="15" t="str">
        <f>IF(A2137="","",VLOOKUP(A2137,Tabulka3[[Číslo smlouvy   u pravidelné činnosti]:[Příjmení]],4,0))</f>
        <v/>
      </c>
      <c r="F2137" s="94"/>
      <c r="H2137" s="113"/>
      <c r="I2137" s="113"/>
      <c r="K2137" s="15"/>
      <c r="L2137" s="15"/>
      <c r="M2137" s="15">
        <f t="shared" si="99"/>
        <v>1</v>
      </c>
      <c r="N2137" s="15" t="str">
        <f t="shared" si="100"/>
        <v>-</v>
      </c>
      <c r="O2137" s="150">
        <f t="shared" si="101"/>
        <v>0</v>
      </c>
      <c r="P2137" s="15" t="str">
        <f>IF(COUNTIF('Personálie dobrovolníků '!U:X,N2137)&gt;0,"ANO","")</f>
        <v/>
      </c>
      <c r="Q2137" s="15"/>
    </row>
    <row r="2138" spans="2:17" s="25" customFormat="1" x14ac:dyDescent="0.3">
      <c r="B2138" s="15" t="str">
        <f>IF(A2138="","",VLOOKUP(A2138,Tabulka3[[Číslo smlouvy   u pravidelné činnosti]:[Příjmení]],3,0))</f>
        <v/>
      </c>
      <c r="C2138" s="15" t="str">
        <f>IF(A2138="","",VLOOKUP(A2138,Tabulka3[[Číslo smlouvy   u pravidelné činnosti]:[Příjmení]],4,0))</f>
        <v/>
      </c>
      <c r="F2138" s="94"/>
      <c r="H2138" s="113"/>
      <c r="I2138" s="113"/>
      <c r="K2138" s="15"/>
      <c r="L2138" s="15"/>
      <c r="M2138" s="15">
        <f t="shared" si="99"/>
        <v>1</v>
      </c>
      <c r="N2138" s="15" t="str">
        <f t="shared" si="100"/>
        <v>-</v>
      </c>
      <c r="O2138" s="150">
        <f t="shared" si="101"/>
        <v>0</v>
      </c>
      <c r="P2138" s="15" t="str">
        <f>IF(COUNTIF('Personálie dobrovolníků '!U:X,N2138)&gt;0,"ANO","")</f>
        <v/>
      </c>
      <c r="Q2138" s="15"/>
    </row>
    <row r="2139" spans="2:17" s="25" customFormat="1" x14ac:dyDescent="0.3">
      <c r="B2139" s="15" t="str">
        <f>IF(A2139="","",VLOOKUP(A2139,Tabulka3[[Číslo smlouvy   u pravidelné činnosti]:[Příjmení]],3,0))</f>
        <v/>
      </c>
      <c r="C2139" s="15" t="str">
        <f>IF(A2139="","",VLOOKUP(A2139,Tabulka3[[Číslo smlouvy   u pravidelné činnosti]:[Příjmení]],4,0))</f>
        <v/>
      </c>
      <c r="F2139" s="94"/>
      <c r="H2139" s="113"/>
      <c r="I2139" s="113"/>
      <c r="K2139" s="15"/>
      <c r="L2139" s="15"/>
      <c r="M2139" s="15">
        <f t="shared" si="99"/>
        <v>1</v>
      </c>
      <c r="N2139" s="15" t="str">
        <f t="shared" si="100"/>
        <v>-</v>
      </c>
      <c r="O2139" s="150">
        <f t="shared" si="101"/>
        <v>0</v>
      </c>
      <c r="P2139" s="15" t="str">
        <f>IF(COUNTIF('Personálie dobrovolníků '!U:X,N2139)&gt;0,"ANO","")</f>
        <v/>
      </c>
      <c r="Q2139" s="15"/>
    </row>
    <row r="2140" spans="2:17" s="25" customFormat="1" x14ac:dyDescent="0.3">
      <c r="B2140" s="15" t="str">
        <f>IF(A2140="","",VLOOKUP(A2140,Tabulka3[[Číslo smlouvy   u pravidelné činnosti]:[Příjmení]],3,0))</f>
        <v/>
      </c>
      <c r="C2140" s="15" t="str">
        <f>IF(A2140="","",VLOOKUP(A2140,Tabulka3[[Číslo smlouvy   u pravidelné činnosti]:[Příjmení]],4,0))</f>
        <v/>
      </c>
      <c r="F2140" s="94"/>
      <c r="H2140" s="113"/>
      <c r="I2140" s="113"/>
      <c r="K2140" s="15"/>
      <c r="L2140" s="15"/>
      <c r="M2140" s="15">
        <f t="shared" si="99"/>
        <v>1</v>
      </c>
      <c r="N2140" s="15" t="str">
        <f t="shared" si="100"/>
        <v>-</v>
      </c>
      <c r="O2140" s="150">
        <f t="shared" si="101"/>
        <v>0</v>
      </c>
      <c r="P2140" s="15" t="str">
        <f>IF(COUNTIF('Personálie dobrovolníků '!U:X,N2140)&gt;0,"ANO","")</f>
        <v/>
      </c>
      <c r="Q2140" s="15"/>
    </row>
    <row r="2141" spans="2:17" s="25" customFormat="1" x14ac:dyDescent="0.3">
      <c r="B2141" s="15" t="str">
        <f>IF(A2141="","",VLOOKUP(A2141,Tabulka3[[Číslo smlouvy   u pravidelné činnosti]:[Příjmení]],3,0))</f>
        <v/>
      </c>
      <c r="C2141" s="15" t="str">
        <f>IF(A2141="","",VLOOKUP(A2141,Tabulka3[[Číslo smlouvy   u pravidelné činnosti]:[Příjmení]],4,0))</f>
        <v/>
      </c>
      <c r="F2141" s="94"/>
      <c r="H2141" s="113"/>
      <c r="I2141" s="113"/>
      <c r="K2141" s="15"/>
      <c r="L2141" s="15"/>
      <c r="M2141" s="15">
        <f t="shared" si="99"/>
        <v>1</v>
      </c>
      <c r="N2141" s="15" t="str">
        <f t="shared" si="100"/>
        <v>-</v>
      </c>
      <c r="O2141" s="150">
        <f t="shared" si="101"/>
        <v>0</v>
      </c>
      <c r="P2141" s="15" t="str">
        <f>IF(COUNTIF('Personálie dobrovolníků '!U:X,N2141)&gt;0,"ANO","")</f>
        <v/>
      </c>
      <c r="Q2141" s="15"/>
    </row>
    <row r="2142" spans="2:17" s="25" customFormat="1" x14ac:dyDescent="0.3">
      <c r="B2142" s="15" t="str">
        <f>IF(A2142="","",VLOOKUP(A2142,Tabulka3[[Číslo smlouvy   u pravidelné činnosti]:[Příjmení]],3,0))</f>
        <v/>
      </c>
      <c r="C2142" s="15" t="str">
        <f>IF(A2142="","",VLOOKUP(A2142,Tabulka3[[Číslo smlouvy   u pravidelné činnosti]:[Příjmení]],4,0))</f>
        <v/>
      </c>
      <c r="F2142" s="94"/>
      <c r="H2142" s="113"/>
      <c r="I2142" s="113"/>
      <c r="K2142" s="15"/>
      <c r="L2142" s="15"/>
      <c r="M2142" s="15">
        <f t="shared" si="99"/>
        <v>1</v>
      </c>
      <c r="N2142" s="15" t="str">
        <f t="shared" si="100"/>
        <v>-</v>
      </c>
      <c r="O2142" s="150">
        <f t="shared" si="101"/>
        <v>0</v>
      </c>
      <c r="P2142" s="15" t="str">
        <f>IF(COUNTIF('Personálie dobrovolníků '!U:X,N2142)&gt;0,"ANO","")</f>
        <v/>
      </c>
      <c r="Q2142" s="15"/>
    </row>
    <row r="2143" spans="2:17" s="25" customFormat="1" x14ac:dyDescent="0.3">
      <c r="B2143" s="15" t="str">
        <f>IF(A2143="","",VLOOKUP(A2143,Tabulka3[[Číslo smlouvy   u pravidelné činnosti]:[Příjmení]],3,0))</f>
        <v/>
      </c>
      <c r="C2143" s="15" t="str">
        <f>IF(A2143="","",VLOOKUP(A2143,Tabulka3[[Číslo smlouvy   u pravidelné činnosti]:[Příjmení]],4,0))</f>
        <v/>
      </c>
      <c r="F2143" s="94"/>
      <c r="H2143" s="113"/>
      <c r="I2143" s="113"/>
      <c r="K2143" s="15"/>
      <c r="L2143" s="15"/>
      <c r="M2143" s="15">
        <f t="shared" si="99"/>
        <v>1</v>
      </c>
      <c r="N2143" s="15" t="str">
        <f t="shared" si="100"/>
        <v>-</v>
      </c>
      <c r="O2143" s="150">
        <f t="shared" si="101"/>
        <v>0</v>
      </c>
      <c r="P2143" s="15" t="str">
        <f>IF(COUNTIF('Personálie dobrovolníků '!U:X,N2143)&gt;0,"ANO","")</f>
        <v/>
      </c>
      <c r="Q2143" s="15"/>
    </row>
    <row r="2144" spans="2:17" s="25" customFormat="1" x14ac:dyDescent="0.3">
      <c r="B2144" s="15" t="str">
        <f>IF(A2144="","",VLOOKUP(A2144,Tabulka3[[Číslo smlouvy   u pravidelné činnosti]:[Příjmení]],3,0))</f>
        <v/>
      </c>
      <c r="C2144" s="15" t="str">
        <f>IF(A2144="","",VLOOKUP(A2144,Tabulka3[[Číslo smlouvy   u pravidelné činnosti]:[Příjmení]],4,0))</f>
        <v/>
      </c>
      <c r="F2144" s="94"/>
      <c r="H2144" s="113"/>
      <c r="I2144" s="113"/>
      <c r="K2144" s="15"/>
      <c r="L2144" s="15"/>
      <c r="M2144" s="15">
        <f t="shared" si="99"/>
        <v>1</v>
      </c>
      <c r="N2144" s="15" t="str">
        <f t="shared" si="100"/>
        <v>-</v>
      </c>
      <c r="O2144" s="150">
        <f t="shared" si="101"/>
        <v>0</v>
      </c>
      <c r="P2144" s="15" t="str">
        <f>IF(COUNTIF('Personálie dobrovolníků '!U:X,N2144)&gt;0,"ANO","")</f>
        <v/>
      </c>
      <c r="Q2144" s="15"/>
    </row>
    <row r="2145" spans="2:17" s="25" customFormat="1" x14ac:dyDescent="0.3">
      <c r="B2145" s="15" t="str">
        <f>IF(A2145="","",VLOOKUP(A2145,Tabulka3[[Číslo smlouvy   u pravidelné činnosti]:[Příjmení]],3,0))</f>
        <v/>
      </c>
      <c r="C2145" s="15" t="str">
        <f>IF(A2145="","",VLOOKUP(A2145,Tabulka3[[Číslo smlouvy   u pravidelné činnosti]:[Příjmení]],4,0))</f>
        <v/>
      </c>
      <c r="F2145" s="94"/>
      <c r="H2145" s="113"/>
      <c r="I2145" s="113"/>
      <c r="K2145" s="15"/>
      <c r="L2145" s="15"/>
      <c r="M2145" s="15">
        <f t="shared" si="99"/>
        <v>1</v>
      </c>
      <c r="N2145" s="15" t="str">
        <f t="shared" si="100"/>
        <v>-</v>
      </c>
      <c r="O2145" s="150">
        <f t="shared" si="101"/>
        <v>0</v>
      </c>
      <c r="P2145" s="15" t="str">
        <f>IF(COUNTIF('Personálie dobrovolníků '!U:X,N2145)&gt;0,"ANO","")</f>
        <v/>
      </c>
      <c r="Q2145" s="15"/>
    </row>
    <row r="2146" spans="2:17" s="25" customFormat="1" x14ac:dyDescent="0.3">
      <c r="B2146" s="15" t="str">
        <f>IF(A2146="","",VLOOKUP(A2146,Tabulka3[[Číslo smlouvy   u pravidelné činnosti]:[Příjmení]],3,0))</f>
        <v/>
      </c>
      <c r="C2146" s="15" t="str">
        <f>IF(A2146="","",VLOOKUP(A2146,Tabulka3[[Číslo smlouvy   u pravidelné činnosti]:[Příjmení]],4,0))</f>
        <v/>
      </c>
      <c r="F2146" s="94"/>
      <c r="H2146" s="113"/>
      <c r="I2146" s="113"/>
      <c r="K2146" s="15"/>
      <c r="L2146" s="15"/>
      <c r="M2146" s="15">
        <f t="shared" si="99"/>
        <v>1</v>
      </c>
      <c r="N2146" s="15" t="str">
        <f t="shared" si="100"/>
        <v>-</v>
      </c>
      <c r="O2146" s="150">
        <f t="shared" si="101"/>
        <v>0</v>
      </c>
      <c r="P2146" s="15" t="str">
        <f>IF(COUNTIF('Personálie dobrovolníků '!U:X,N2146)&gt;0,"ANO","")</f>
        <v/>
      </c>
      <c r="Q2146" s="15"/>
    </row>
    <row r="2147" spans="2:17" s="25" customFormat="1" x14ac:dyDescent="0.3">
      <c r="B2147" s="15" t="str">
        <f>IF(A2147="","",VLOOKUP(A2147,Tabulka3[[Číslo smlouvy   u pravidelné činnosti]:[Příjmení]],3,0))</f>
        <v/>
      </c>
      <c r="C2147" s="15" t="str">
        <f>IF(A2147="","",VLOOKUP(A2147,Tabulka3[[Číslo smlouvy   u pravidelné činnosti]:[Příjmení]],4,0))</f>
        <v/>
      </c>
      <c r="F2147" s="94"/>
      <c r="H2147" s="113"/>
      <c r="I2147" s="113"/>
      <c r="K2147" s="15"/>
      <c r="L2147" s="15"/>
      <c r="M2147" s="15">
        <f t="shared" si="99"/>
        <v>1</v>
      </c>
      <c r="N2147" s="15" t="str">
        <f t="shared" si="100"/>
        <v>-</v>
      </c>
      <c r="O2147" s="150">
        <f t="shared" si="101"/>
        <v>0</v>
      </c>
      <c r="P2147" s="15" t="str">
        <f>IF(COUNTIF('Personálie dobrovolníků '!U:X,N2147)&gt;0,"ANO","")</f>
        <v/>
      </c>
      <c r="Q2147" s="15"/>
    </row>
    <row r="2148" spans="2:17" s="25" customFormat="1" x14ac:dyDescent="0.3">
      <c r="B2148" s="15" t="str">
        <f>IF(A2148="","",VLOOKUP(A2148,Tabulka3[[Číslo smlouvy   u pravidelné činnosti]:[Příjmení]],3,0))</f>
        <v/>
      </c>
      <c r="C2148" s="15" t="str">
        <f>IF(A2148="","",VLOOKUP(A2148,Tabulka3[[Číslo smlouvy   u pravidelné činnosti]:[Příjmení]],4,0))</f>
        <v/>
      </c>
      <c r="F2148" s="94"/>
      <c r="H2148" s="113"/>
      <c r="I2148" s="113"/>
      <c r="K2148" s="15"/>
      <c r="L2148" s="15"/>
      <c r="M2148" s="15">
        <f t="shared" si="99"/>
        <v>1</v>
      </c>
      <c r="N2148" s="15" t="str">
        <f t="shared" si="100"/>
        <v>-</v>
      </c>
      <c r="O2148" s="150">
        <f t="shared" si="101"/>
        <v>0</v>
      </c>
      <c r="P2148" s="15" t="str">
        <f>IF(COUNTIF('Personálie dobrovolníků '!U:X,N2148)&gt;0,"ANO","")</f>
        <v/>
      </c>
      <c r="Q2148" s="15"/>
    </row>
    <row r="2149" spans="2:17" s="25" customFormat="1" x14ac:dyDescent="0.3">
      <c r="B2149" s="15" t="str">
        <f>IF(A2149="","",VLOOKUP(A2149,Tabulka3[[Číslo smlouvy   u pravidelné činnosti]:[Příjmení]],3,0))</f>
        <v/>
      </c>
      <c r="C2149" s="15" t="str">
        <f>IF(A2149="","",VLOOKUP(A2149,Tabulka3[[Číslo smlouvy   u pravidelné činnosti]:[Příjmení]],4,0))</f>
        <v/>
      </c>
      <c r="F2149" s="94"/>
      <c r="H2149" s="113"/>
      <c r="I2149" s="113"/>
      <c r="K2149" s="15"/>
      <c r="L2149" s="15"/>
      <c r="M2149" s="15">
        <f t="shared" si="99"/>
        <v>1</v>
      </c>
      <c r="N2149" s="15" t="str">
        <f t="shared" si="100"/>
        <v>-</v>
      </c>
      <c r="O2149" s="150">
        <f t="shared" si="101"/>
        <v>0</v>
      </c>
      <c r="P2149" s="15" t="str">
        <f>IF(COUNTIF('Personálie dobrovolníků '!U:X,N2149)&gt;0,"ANO","")</f>
        <v/>
      </c>
      <c r="Q2149" s="15"/>
    </row>
    <row r="2150" spans="2:17" s="25" customFormat="1" x14ac:dyDescent="0.3">
      <c r="B2150" s="15" t="str">
        <f>IF(A2150="","",VLOOKUP(A2150,Tabulka3[[Číslo smlouvy   u pravidelné činnosti]:[Příjmení]],3,0))</f>
        <v/>
      </c>
      <c r="C2150" s="15" t="str">
        <f>IF(A2150="","",VLOOKUP(A2150,Tabulka3[[Číslo smlouvy   u pravidelné činnosti]:[Příjmení]],4,0))</f>
        <v/>
      </c>
      <c r="F2150" s="94"/>
      <c r="H2150" s="113"/>
      <c r="I2150" s="113"/>
      <c r="K2150" s="15"/>
      <c r="L2150" s="15"/>
      <c r="M2150" s="15">
        <f t="shared" si="99"/>
        <v>1</v>
      </c>
      <c r="N2150" s="15" t="str">
        <f t="shared" si="100"/>
        <v>-</v>
      </c>
      <c r="O2150" s="150">
        <f t="shared" si="101"/>
        <v>0</v>
      </c>
      <c r="P2150" s="15" t="str">
        <f>IF(COUNTIF('Personálie dobrovolníků '!U:X,N2150)&gt;0,"ANO","")</f>
        <v/>
      </c>
      <c r="Q2150" s="15"/>
    </row>
    <row r="2151" spans="2:17" s="25" customFormat="1" x14ac:dyDescent="0.3">
      <c r="B2151" s="15" t="str">
        <f>IF(A2151="","",VLOOKUP(A2151,Tabulka3[[Číslo smlouvy   u pravidelné činnosti]:[Příjmení]],3,0))</f>
        <v/>
      </c>
      <c r="C2151" s="15" t="str">
        <f>IF(A2151="","",VLOOKUP(A2151,Tabulka3[[Číslo smlouvy   u pravidelné činnosti]:[Příjmení]],4,0))</f>
        <v/>
      </c>
      <c r="F2151" s="94"/>
      <c r="H2151" s="113"/>
      <c r="I2151" s="113"/>
      <c r="K2151" s="15"/>
      <c r="L2151" s="15"/>
      <c r="M2151" s="15">
        <f t="shared" si="99"/>
        <v>1</v>
      </c>
      <c r="N2151" s="15" t="str">
        <f t="shared" si="100"/>
        <v>-</v>
      </c>
      <c r="O2151" s="150">
        <f t="shared" si="101"/>
        <v>0</v>
      </c>
      <c r="P2151" s="15" t="str">
        <f>IF(COUNTIF('Personálie dobrovolníků '!U:X,N2151)&gt;0,"ANO","")</f>
        <v/>
      </c>
      <c r="Q2151" s="15"/>
    </row>
    <row r="2152" spans="2:17" s="25" customFormat="1" x14ac:dyDescent="0.3">
      <c r="B2152" s="15" t="str">
        <f>IF(A2152="","",VLOOKUP(A2152,Tabulka3[[Číslo smlouvy   u pravidelné činnosti]:[Příjmení]],3,0))</f>
        <v/>
      </c>
      <c r="C2152" s="15" t="str">
        <f>IF(A2152="","",VLOOKUP(A2152,Tabulka3[[Číslo smlouvy   u pravidelné činnosti]:[Příjmení]],4,0))</f>
        <v/>
      </c>
      <c r="F2152" s="94"/>
      <c r="H2152" s="113"/>
      <c r="I2152" s="113"/>
      <c r="K2152" s="15"/>
      <c r="L2152" s="15"/>
      <c r="M2152" s="15">
        <f t="shared" si="99"/>
        <v>1</v>
      </c>
      <c r="N2152" s="15" t="str">
        <f t="shared" si="100"/>
        <v>-</v>
      </c>
      <c r="O2152" s="150">
        <f t="shared" si="101"/>
        <v>0</v>
      </c>
      <c r="P2152" s="15" t="str">
        <f>IF(COUNTIF('Personálie dobrovolníků '!U:X,N2152)&gt;0,"ANO","")</f>
        <v/>
      </c>
      <c r="Q2152" s="15"/>
    </row>
    <row r="2153" spans="2:17" s="25" customFormat="1" x14ac:dyDescent="0.3">
      <c r="B2153" s="15" t="str">
        <f>IF(A2153="","",VLOOKUP(A2153,Tabulka3[[Číslo smlouvy   u pravidelné činnosti]:[Příjmení]],3,0))</f>
        <v/>
      </c>
      <c r="C2153" s="15" t="str">
        <f>IF(A2153="","",VLOOKUP(A2153,Tabulka3[[Číslo smlouvy   u pravidelné činnosti]:[Příjmení]],4,0))</f>
        <v/>
      </c>
      <c r="F2153" s="94"/>
      <c r="H2153" s="113"/>
      <c r="I2153" s="113"/>
      <c r="K2153" s="15"/>
      <c r="L2153" s="15"/>
      <c r="M2153" s="15">
        <f t="shared" si="99"/>
        <v>1</v>
      </c>
      <c r="N2153" s="15" t="str">
        <f t="shared" si="100"/>
        <v>-</v>
      </c>
      <c r="O2153" s="150">
        <f t="shared" si="101"/>
        <v>0</v>
      </c>
      <c r="P2153" s="15" t="str">
        <f>IF(COUNTIF('Personálie dobrovolníků '!U:X,N2153)&gt;0,"ANO","")</f>
        <v/>
      </c>
      <c r="Q2153" s="15"/>
    </row>
    <row r="2154" spans="2:17" s="25" customFormat="1" x14ac:dyDescent="0.3">
      <c r="B2154" s="15" t="str">
        <f>IF(A2154="","",VLOOKUP(A2154,Tabulka3[[Číslo smlouvy   u pravidelné činnosti]:[Příjmení]],3,0))</f>
        <v/>
      </c>
      <c r="C2154" s="15" t="str">
        <f>IF(A2154="","",VLOOKUP(A2154,Tabulka3[[Číslo smlouvy   u pravidelné činnosti]:[Příjmení]],4,0))</f>
        <v/>
      </c>
      <c r="F2154" s="94"/>
      <c r="H2154" s="113"/>
      <c r="I2154" s="113"/>
      <c r="K2154" s="15"/>
      <c r="L2154" s="15"/>
      <c r="M2154" s="15">
        <f t="shared" si="99"/>
        <v>1</v>
      </c>
      <c r="N2154" s="15" t="str">
        <f t="shared" si="100"/>
        <v>-</v>
      </c>
      <c r="O2154" s="150">
        <f t="shared" si="101"/>
        <v>0</v>
      </c>
      <c r="P2154" s="15" t="str">
        <f>IF(COUNTIF('Personálie dobrovolníků '!U:X,N2154)&gt;0,"ANO","")</f>
        <v/>
      </c>
      <c r="Q2154" s="15"/>
    </row>
    <row r="2155" spans="2:17" s="25" customFormat="1" x14ac:dyDescent="0.3">
      <c r="B2155" s="15" t="str">
        <f>IF(A2155="","",VLOOKUP(A2155,Tabulka3[[Číslo smlouvy   u pravidelné činnosti]:[Příjmení]],3,0))</f>
        <v/>
      </c>
      <c r="C2155" s="15" t="str">
        <f>IF(A2155="","",VLOOKUP(A2155,Tabulka3[[Číslo smlouvy   u pravidelné činnosti]:[Příjmení]],4,0))</f>
        <v/>
      </c>
      <c r="F2155" s="94"/>
      <c r="H2155" s="113"/>
      <c r="I2155" s="113"/>
      <c r="K2155" s="15"/>
      <c r="L2155" s="15"/>
      <c r="M2155" s="15">
        <f t="shared" si="99"/>
        <v>1</v>
      </c>
      <c r="N2155" s="15" t="str">
        <f t="shared" si="100"/>
        <v>-</v>
      </c>
      <c r="O2155" s="150">
        <f t="shared" si="101"/>
        <v>0</v>
      </c>
      <c r="P2155" s="15" t="str">
        <f>IF(COUNTIF('Personálie dobrovolníků '!U:X,N2155)&gt;0,"ANO","")</f>
        <v/>
      </c>
      <c r="Q2155" s="15"/>
    </row>
    <row r="2156" spans="2:17" s="25" customFormat="1" x14ac:dyDescent="0.3">
      <c r="B2156" s="15" t="str">
        <f>IF(A2156="","",VLOOKUP(A2156,Tabulka3[[Číslo smlouvy   u pravidelné činnosti]:[Příjmení]],3,0))</f>
        <v/>
      </c>
      <c r="C2156" s="15" t="str">
        <f>IF(A2156="","",VLOOKUP(A2156,Tabulka3[[Číslo smlouvy   u pravidelné činnosti]:[Příjmení]],4,0))</f>
        <v/>
      </c>
      <c r="F2156" s="94"/>
      <c r="H2156" s="113"/>
      <c r="I2156" s="113"/>
      <c r="K2156" s="15"/>
      <c r="L2156" s="15"/>
      <c r="M2156" s="15">
        <f t="shared" si="99"/>
        <v>1</v>
      </c>
      <c r="N2156" s="15" t="str">
        <f t="shared" si="100"/>
        <v>-</v>
      </c>
      <c r="O2156" s="150">
        <f t="shared" si="101"/>
        <v>0</v>
      </c>
      <c r="P2156" s="15" t="str">
        <f>IF(COUNTIF('Personálie dobrovolníků '!U:X,N2156)&gt;0,"ANO","")</f>
        <v/>
      </c>
      <c r="Q2156" s="15"/>
    </row>
    <row r="2157" spans="2:17" s="25" customFormat="1" x14ac:dyDescent="0.3">
      <c r="B2157" s="15" t="str">
        <f>IF(A2157="","",VLOOKUP(A2157,Tabulka3[[Číslo smlouvy   u pravidelné činnosti]:[Příjmení]],3,0))</f>
        <v/>
      </c>
      <c r="C2157" s="15" t="str">
        <f>IF(A2157="","",VLOOKUP(A2157,Tabulka3[[Číslo smlouvy   u pravidelné činnosti]:[Příjmení]],4,0))</f>
        <v/>
      </c>
      <c r="F2157" s="94"/>
      <c r="H2157" s="113"/>
      <c r="I2157" s="113"/>
      <c r="K2157" s="15"/>
      <c r="L2157" s="15"/>
      <c r="M2157" s="15">
        <f t="shared" si="99"/>
        <v>1</v>
      </c>
      <c r="N2157" s="15" t="str">
        <f t="shared" si="100"/>
        <v>-</v>
      </c>
      <c r="O2157" s="150">
        <f t="shared" si="101"/>
        <v>0</v>
      </c>
      <c r="P2157" s="15" t="str">
        <f>IF(COUNTIF('Personálie dobrovolníků '!U:X,N2157)&gt;0,"ANO","")</f>
        <v/>
      </c>
      <c r="Q2157" s="15"/>
    </row>
    <row r="2158" spans="2:17" s="25" customFormat="1" x14ac:dyDescent="0.3">
      <c r="B2158" s="15" t="str">
        <f>IF(A2158="","",VLOOKUP(A2158,Tabulka3[[Číslo smlouvy   u pravidelné činnosti]:[Příjmení]],3,0))</f>
        <v/>
      </c>
      <c r="C2158" s="15" t="str">
        <f>IF(A2158="","",VLOOKUP(A2158,Tabulka3[[Číslo smlouvy   u pravidelné činnosti]:[Příjmení]],4,0))</f>
        <v/>
      </c>
      <c r="F2158" s="94"/>
      <c r="H2158" s="113"/>
      <c r="I2158" s="113"/>
      <c r="K2158" s="15"/>
      <c r="L2158" s="15"/>
      <c r="M2158" s="15">
        <f t="shared" si="99"/>
        <v>1</v>
      </c>
      <c r="N2158" s="15" t="str">
        <f t="shared" si="100"/>
        <v>-</v>
      </c>
      <c r="O2158" s="150">
        <f t="shared" si="101"/>
        <v>0</v>
      </c>
      <c r="P2158" s="15" t="str">
        <f>IF(COUNTIF('Personálie dobrovolníků '!U:X,N2158)&gt;0,"ANO","")</f>
        <v/>
      </c>
      <c r="Q2158" s="15"/>
    </row>
    <row r="2159" spans="2:17" s="25" customFormat="1" x14ac:dyDescent="0.3">
      <c r="B2159" s="15" t="str">
        <f>IF(A2159="","",VLOOKUP(A2159,Tabulka3[[Číslo smlouvy   u pravidelné činnosti]:[Příjmení]],3,0))</f>
        <v/>
      </c>
      <c r="C2159" s="15" t="str">
        <f>IF(A2159="","",VLOOKUP(A2159,Tabulka3[[Číslo smlouvy   u pravidelné činnosti]:[Příjmení]],4,0))</f>
        <v/>
      </c>
      <c r="F2159" s="94"/>
      <c r="H2159" s="113"/>
      <c r="I2159" s="113"/>
      <c r="K2159" s="15"/>
      <c r="L2159" s="15"/>
      <c r="M2159" s="15">
        <f t="shared" si="99"/>
        <v>1</v>
      </c>
      <c r="N2159" s="15" t="str">
        <f t="shared" si="100"/>
        <v>-</v>
      </c>
      <c r="O2159" s="150">
        <f t="shared" si="101"/>
        <v>0</v>
      </c>
      <c r="P2159" s="15" t="str">
        <f>IF(COUNTIF('Personálie dobrovolníků '!U:X,N2159)&gt;0,"ANO","")</f>
        <v/>
      </c>
      <c r="Q2159" s="15"/>
    </row>
    <row r="2160" spans="2:17" s="25" customFormat="1" x14ac:dyDescent="0.3">
      <c r="B2160" s="15" t="str">
        <f>IF(A2160="","",VLOOKUP(A2160,Tabulka3[[Číslo smlouvy   u pravidelné činnosti]:[Příjmení]],3,0))</f>
        <v/>
      </c>
      <c r="C2160" s="15" t="str">
        <f>IF(A2160="","",VLOOKUP(A2160,Tabulka3[[Číslo smlouvy   u pravidelné činnosti]:[Příjmení]],4,0))</f>
        <v/>
      </c>
      <c r="F2160" s="94"/>
      <c r="H2160" s="113"/>
      <c r="I2160" s="113"/>
      <c r="K2160" s="15"/>
      <c r="L2160" s="15"/>
      <c r="M2160" s="15">
        <f t="shared" si="99"/>
        <v>1</v>
      </c>
      <c r="N2160" s="15" t="str">
        <f t="shared" si="100"/>
        <v>-</v>
      </c>
      <c r="O2160" s="150">
        <f t="shared" si="101"/>
        <v>0</v>
      </c>
      <c r="P2160" s="15" t="str">
        <f>IF(COUNTIF('Personálie dobrovolníků '!U:X,N2160)&gt;0,"ANO","")</f>
        <v/>
      </c>
      <c r="Q2160" s="15"/>
    </row>
    <row r="2161" spans="2:17" s="25" customFormat="1" x14ac:dyDescent="0.3">
      <c r="B2161" s="15" t="str">
        <f>IF(A2161="","",VLOOKUP(A2161,Tabulka3[[Číslo smlouvy   u pravidelné činnosti]:[Příjmení]],3,0))</f>
        <v/>
      </c>
      <c r="C2161" s="15" t="str">
        <f>IF(A2161="","",VLOOKUP(A2161,Tabulka3[[Číslo smlouvy   u pravidelné činnosti]:[Příjmení]],4,0))</f>
        <v/>
      </c>
      <c r="F2161" s="94"/>
      <c r="H2161" s="113"/>
      <c r="I2161" s="113"/>
      <c r="K2161" s="15"/>
      <c r="L2161" s="15"/>
      <c r="M2161" s="15">
        <f t="shared" si="99"/>
        <v>1</v>
      </c>
      <c r="N2161" s="15" t="str">
        <f t="shared" si="100"/>
        <v>-</v>
      </c>
      <c r="O2161" s="150">
        <f t="shared" si="101"/>
        <v>0</v>
      </c>
      <c r="P2161" s="15" t="str">
        <f>IF(COUNTIF('Personálie dobrovolníků '!U:X,N2161)&gt;0,"ANO","")</f>
        <v/>
      </c>
      <c r="Q2161" s="15"/>
    </row>
    <row r="2162" spans="2:17" s="25" customFormat="1" x14ac:dyDescent="0.3">
      <c r="B2162" s="15" t="str">
        <f>IF(A2162="","",VLOOKUP(A2162,Tabulka3[[Číslo smlouvy   u pravidelné činnosti]:[Příjmení]],3,0))</f>
        <v/>
      </c>
      <c r="C2162" s="15" t="str">
        <f>IF(A2162="","",VLOOKUP(A2162,Tabulka3[[Číslo smlouvy   u pravidelné činnosti]:[Příjmení]],4,0))</f>
        <v/>
      </c>
      <c r="F2162" s="94"/>
      <c r="H2162" s="113"/>
      <c r="I2162" s="113"/>
      <c r="K2162" s="15"/>
      <c r="L2162" s="15"/>
      <c r="M2162" s="15">
        <f t="shared" si="99"/>
        <v>1</v>
      </c>
      <c r="N2162" s="15" t="str">
        <f t="shared" si="100"/>
        <v>-</v>
      </c>
      <c r="O2162" s="150">
        <f t="shared" si="101"/>
        <v>0</v>
      </c>
      <c r="P2162" s="15" t="str">
        <f>IF(COUNTIF('Personálie dobrovolníků '!U:X,N2162)&gt;0,"ANO","")</f>
        <v/>
      </c>
      <c r="Q2162" s="15"/>
    </row>
    <row r="2163" spans="2:17" s="25" customFormat="1" x14ac:dyDescent="0.3">
      <c r="B2163" s="15" t="str">
        <f>IF(A2163="","",VLOOKUP(A2163,Tabulka3[[Číslo smlouvy   u pravidelné činnosti]:[Příjmení]],3,0))</f>
        <v/>
      </c>
      <c r="C2163" s="15" t="str">
        <f>IF(A2163="","",VLOOKUP(A2163,Tabulka3[[Číslo smlouvy   u pravidelné činnosti]:[Příjmení]],4,0))</f>
        <v/>
      </c>
      <c r="F2163" s="94"/>
      <c r="H2163" s="113"/>
      <c r="I2163" s="113"/>
      <c r="K2163" s="15"/>
      <c r="L2163" s="15"/>
      <c r="M2163" s="15">
        <f t="shared" si="99"/>
        <v>1</v>
      </c>
      <c r="N2163" s="15" t="str">
        <f t="shared" si="100"/>
        <v>-</v>
      </c>
      <c r="O2163" s="150">
        <f t="shared" si="101"/>
        <v>0</v>
      </c>
      <c r="P2163" s="15" t="str">
        <f>IF(COUNTIF('Personálie dobrovolníků '!U:X,N2163)&gt;0,"ANO","")</f>
        <v/>
      </c>
      <c r="Q2163" s="15"/>
    </row>
    <row r="2164" spans="2:17" s="25" customFormat="1" x14ac:dyDescent="0.3">
      <c r="B2164" s="15" t="str">
        <f>IF(A2164="","",VLOOKUP(A2164,Tabulka3[[Číslo smlouvy   u pravidelné činnosti]:[Příjmení]],3,0))</f>
        <v/>
      </c>
      <c r="C2164" s="15" t="str">
        <f>IF(A2164="","",VLOOKUP(A2164,Tabulka3[[Číslo smlouvy   u pravidelné činnosti]:[Příjmení]],4,0))</f>
        <v/>
      </c>
      <c r="F2164" s="94"/>
      <c r="H2164" s="113"/>
      <c r="I2164" s="113"/>
      <c r="K2164" s="15"/>
      <c r="L2164" s="15"/>
      <c r="M2164" s="15">
        <f t="shared" si="99"/>
        <v>1</v>
      </c>
      <c r="N2164" s="15" t="str">
        <f t="shared" si="100"/>
        <v>-</v>
      </c>
      <c r="O2164" s="150">
        <f t="shared" si="101"/>
        <v>0</v>
      </c>
      <c r="P2164" s="15" t="str">
        <f>IF(COUNTIF('Personálie dobrovolníků '!U:X,N2164)&gt;0,"ANO","")</f>
        <v/>
      </c>
      <c r="Q2164" s="15"/>
    </row>
    <row r="2165" spans="2:17" s="25" customFormat="1" x14ac:dyDescent="0.3">
      <c r="B2165" s="15" t="str">
        <f>IF(A2165="","",VLOOKUP(A2165,Tabulka3[[Číslo smlouvy   u pravidelné činnosti]:[Příjmení]],3,0))</f>
        <v/>
      </c>
      <c r="C2165" s="15" t="str">
        <f>IF(A2165="","",VLOOKUP(A2165,Tabulka3[[Číslo smlouvy   u pravidelné činnosti]:[Příjmení]],4,0))</f>
        <v/>
      </c>
      <c r="F2165" s="94"/>
      <c r="H2165" s="113"/>
      <c r="I2165" s="113"/>
      <c r="K2165" s="15"/>
      <c r="L2165" s="15"/>
      <c r="M2165" s="15">
        <f t="shared" si="99"/>
        <v>1</v>
      </c>
      <c r="N2165" s="15" t="str">
        <f t="shared" si="100"/>
        <v>-</v>
      </c>
      <c r="O2165" s="150">
        <f t="shared" si="101"/>
        <v>0</v>
      </c>
      <c r="P2165" s="15" t="str">
        <f>IF(COUNTIF('Personálie dobrovolníků '!U:X,N2165)&gt;0,"ANO","")</f>
        <v/>
      </c>
      <c r="Q2165" s="15"/>
    </row>
    <row r="2166" spans="2:17" s="25" customFormat="1" x14ac:dyDescent="0.3">
      <c r="B2166" s="15" t="str">
        <f>IF(A2166="","",VLOOKUP(A2166,Tabulka3[[Číslo smlouvy   u pravidelné činnosti]:[Příjmení]],3,0))</f>
        <v/>
      </c>
      <c r="C2166" s="15" t="str">
        <f>IF(A2166="","",VLOOKUP(A2166,Tabulka3[[Číslo smlouvy   u pravidelné činnosti]:[Příjmení]],4,0))</f>
        <v/>
      </c>
      <c r="F2166" s="94"/>
      <c r="H2166" s="113"/>
      <c r="I2166" s="113"/>
      <c r="K2166" s="15"/>
      <c r="L2166" s="15"/>
      <c r="M2166" s="15">
        <f t="shared" si="99"/>
        <v>1</v>
      </c>
      <c r="N2166" s="15" t="str">
        <f t="shared" si="100"/>
        <v>-</v>
      </c>
      <c r="O2166" s="150">
        <f t="shared" si="101"/>
        <v>0</v>
      </c>
      <c r="P2166" s="15" t="str">
        <f>IF(COUNTIF('Personálie dobrovolníků '!U:X,N2166)&gt;0,"ANO","")</f>
        <v/>
      </c>
      <c r="Q2166" s="15"/>
    </row>
    <row r="2167" spans="2:17" s="25" customFormat="1" x14ac:dyDescent="0.3">
      <c r="B2167" s="15" t="str">
        <f>IF(A2167="","",VLOOKUP(A2167,Tabulka3[[Číslo smlouvy   u pravidelné činnosti]:[Příjmení]],3,0))</f>
        <v/>
      </c>
      <c r="C2167" s="15" t="str">
        <f>IF(A2167="","",VLOOKUP(A2167,Tabulka3[[Číslo smlouvy   u pravidelné činnosti]:[Příjmení]],4,0))</f>
        <v/>
      </c>
      <c r="F2167" s="94"/>
      <c r="H2167" s="113"/>
      <c r="I2167" s="113"/>
      <c r="K2167" s="15"/>
      <c r="L2167" s="15"/>
      <c r="M2167" s="15">
        <f t="shared" si="99"/>
        <v>1</v>
      </c>
      <c r="N2167" s="15" t="str">
        <f t="shared" si="100"/>
        <v>-</v>
      </c>
      <c r="O2167" s="150">
        <f t="shared" si="101"/>
        <v>0</v>
      </c>
      <c r="P2167" s="15" t="str">
        <f>IF(COUNTIF('Personálie dobrovolníků '!U:X,N2167)&gt;0,"ANO","")</f>
        <v/>
      </c>
      <c r="Q2167" s="15"/>
    </row>
    <row r="2168" spans="2:17" s="25" customFormat="1" x14ac:dyDescent="0.3">
      <c r="B2168" s="15" t="str">
        <f>IF(A2168="","",VLOOKUP(A2168,Tabulka3[[Číslo smlouvy   u pravidelné činnosti]:[Příjmení]],3,0))</f>
        <v/>
      </c>
      <c r="C2168" s="15" t="str">
        <f>IF(A2168="","",VLOOKUP(A2168,Tabulka3[[Číslo smlouvy   u pravidelné činnosti]:[Příjmení]],4,0))</f>
        <v/>
      </c>
      <c r="F2168" s="94"/>
      <c r="H2168" s="113"/>
      <c r="I2168" s="113"/>
      <c r="K2168" s="15"/>
      <c r="L2168" s="15"/>
      <c r="M2168" s="15">
        <f t="shared" si="99"/>
        <v>1</v>
      </c>
      <c r="N2168" s="15" t="str">
        <f t="shared" si="100"/>
        <v>-</v>
      </c>
      <c r="O2168" s="150">
        <f t="shared" si="101"/>
        <v>0</v>
      </c>
      <c r="P2168" s="15" t="str">
        <f>IF(COUNTIF('Personálie dobrovolníků '!U:X,N2168)&gt;0,"ANO","")</f>
        <v/>
      </c>
      <c r="Q2168" s="15"/>
    </row>
    <row r="2169" spans="2:17" s="25" customFormat="1" x14ac:dyDescent="0.3">
      <c r="B2169" s="15" t="str">
        <f>IF(A2169="","",VLOOKUP(A2169,Tabulka3[[Číslo smlouvy   u pravidelné činnosti]:[Příjmení]],3,0))</f>
        <v/>
      </c>
      <c r="C2169" s="15" t="str">
        <f>IF(A2169="","",VLOOKUP(A2169,Tabulka3[[Číslo smlouvy   u pravidelné činnosti]:[Příjmení]],4,0))</f>
        <v/>
      </c>
      <c r="F2169" s="94"/>
      <c r="H2169" s="113"/>
      <c r="I2169" s="113"/>
      <c r="K2169" s="15"/>
      <c r="L2169" s="15"/>
      <c r="M2169" s="15">
        <f t="shared" si="99"/>
        <v>1</v>
      </c>
      <c r="N2169" s="15" t="str">
        <f t="shared" si="100"/>
        <v>-</v>
      </c>
      <c r="O2169" s="150">
        <f t="shared" si="101"/>
        <v>0</v>
      </c>
      <c r="P2169" s="15" t="str">
        <f>IF(COUNTIF('Personálie dobrovolníků '!U:X,N2169)&gt;0,"ANO","")</f>
        <v/>
      </c>
      <c r="Q2169" s="15"/>
    </row>
    <row r="2170" spans="2:17" s="25" customFormat="1" x14ac:dyDescent="0.3">
      <c r="B2170" s="15" t="str">
        <f>IF(A2170="","",VLOOKUP(A2170,Tabulka3[[Číslo smlouvy   u pravidelné činnosti]:[Příjmení]],3,0))</f>
        <v/>
      </c>
      <c r="C2170" s="15" t="str">
        <f>IF(A2170="","",VLOOKUP(A2170,Tabulka3[[Číslo smlouvy   u pravidelné činnosti]:[Příjmení]],4,0))</f>
        <v/>
      </c>
      <c r="F2170" s="94"/>
      <c r="H2170" s="113"/>
      <c r="I2170" s="113"/>
      <c r="K2170" s="15"/>
      <c r="L2170" s="15"/>
      <c r="M2170" s="15">
        <f t="shared" si="99"/>
        <v>1</v>
      </c>
      <c r="N2170" s="15" t="str">
        <f t="shared" si="100"/>
        <v>-</v>
      </c>
      <c r="O2170" s="150">
        <f t="shared" si="101"/>
        <v>0</v>
      </c>
      <c r="P2170" s="15" t="str">
        <f>IF(COUNTIF('Personálie dobrovolníků '!U:X,N2170)&gt;0,"ANO","")</f>
        <v/>
      </c>
      <c r="Q2170" s="15"/>
    </row>
    <row r="2171" spans="2:17" s="25" customFormat="1" x14ac:dyDescent="0.3">
      <c r="B2171" s="15" t="str">
        <f>IF(A2171="","",VLOOKUP(A2171,Tabulka3[[Číslo smlouvy   u pravidelné činnosti]:[Příjmení]],3,0))</f>
        <v/>
      </c>
      <c r="C2171" s="15" t="str">
        <f>IF(A2171="","",VLOOKUP(A2171,Tabulka3[[Číslo smlouvy   u pravidelné činnosti]:[Příjmení]],4,0))</f>
        <v/>
      </c>
      <c r="F2171" s="94"/>
      <c r="H2171" s="113"/>
      <c r="I2171" s="113"/>
      <c r="K2171" s="15"/>
      <c r="L2171" s="15"/>
      <c r="M2171" s="15">
        <f t="shared" si="99"/>
        <v>1</v>
      </c>
      <c r="N2171" s="15" t="str">
        <f t="shared" si="100"/>
        <v>-</v>
      </c>
      <c r="O2171" s="150">
        <f t="shared" si="101"/>
        <v>0</v>
      </c>
      <c r="P2171" s="15" t="str">
        <f>IF(COUNTIF('Personálie dobrovolníků '!U:X,N2171)&gt;0,"ANO","")</f>
        <v/>
      </c>
      <c r="Q2171" s="15"/>
    </row>
    <row r="2172" spans="2:17" s="25" customFormat="1" x14ac:dyDescent="0.3">
      <c r="B2172" s="15" t="str">
        <f>IF(A2172="","",VLOOKUP(A2172,Tabulka3[[Číslo smlouvy   u pravidelné činnosti]:[Příjmení]],3,0))</f>
        <v/>
      </c>
      <c r="C2172" s="15" t="str">
        <f>IF(A2172="","",VLOOKUP(A2172,Tabulka3[[Číslo smlouvy   u pravidelné činnosti]:[Příjmení]],4,0))</f>
        <v/>
      </c>
      <c r="F2172" s="94"/>
      <c r="H2172" s="113"/>
      <c r="I2172" s="113"/>
      <c r="K2172" s="15"/>
      <c r="L2172" s="15"/>
      <c r="M2172" s="15">
        <f t="shared" si="99"/>
        <v>1</v>
      </c>
      <c r="N2172" s="15" t="str">
        <f t="shared" si="100"/>
        <v>-</v>
      </c>
      <c r="O2172" s="150">
        <f t="shared" si="101"/>
        <v>0</v>
      </c>
      <c r="P2172" s="15" t="str">
        <f>IF(COUNTIF('Personálie dobrovolníků '!U:X,N2172)&gt;0,"ANO","")</f>
        <v/>
      </c>
      <c r="Q2172" s="15"/>
    </row>
    <row r="2173" spans="2:17" s="25" customFormat="1" x14ac:dyDescent="0.3">
      <c r="B2173" s="15" t="str">
        <f>IF(A2173="","",VLOOKUP(A2173,Tabulka3[[Číslo smlouvy   u pravidelné činnosti]:[Příjmení]],3,0))</f>
        <v/>
      </c>
      <c r="C2173" s="15" t="str">
        <f>IF(A2173="","",VLOOKUP(A2173,Tabulka3[[Číslo smlouvy   u pravidelné činnosti]:[Příjmení]],4,0))</f>
        <v/>
      </c>
      <c r="F2173" s="94"/>
      <c r="H2173" s="113"/>
      <c r="I2173" s="113"/>
      <c r="K2173" s="15"/>
      <c r="L2173" s="15"/>
      <c r="M2173" s="15">
        <f t="shared" si="99"/>
        <v>1</v>
      </c>
      <c r="N2173" s="15" t="str">
        <f t="shared" si="100"/>
        <v>-</v>
      </c>
      <c r="O2173" s="150">
        <f t="shared" si="101"/>
        <v>0</v>
      </c>
      <c r="P2173" s="15" t="str">
        <f>IF(COUNTIF('Personálie dobrovolníků '!U:X,N2173)&gt;0,"ANO","")</f>
        <v/>
      </c>
      <c r="Q2173" s="15"/>
    </row>
    <row r="2174" spans="2:17" s="25" customFormat="1" x14ac:dyDescent="0.3">
      <c r="B2174" s="15" t="str">
        <f>IF(A2174="","",VLOOKUP(A2174,Tabulka3[[Číslo smlouvy   u pravidelné činnosti]:[Příjmení]],3,0))</f>
        <v/>
      </c>
      <c r="C2174" s="15" t="str">
        <f>IF(A2174="","",VLOOKUP(A2174,Tabulka3[[Číslo smlouvy   u pravidelné činnosti]:[Příjmení]],4,0))</f>
        <v/>
      </c>
      <c r="F2174" s="94"/>
      <c r="H2174" s="113"/>
      <c r="I2174" s="113"/>
      <c r="K2174" s="15"/>
      <c r="L2174" s="15"/>
      <c r="M2174" s="15">
        <f t="shared" si="99"/>
        <v>1</v>
      </c>
      <c r="N2174" s="15" t="str">
        <f t="shared" si="100"/>
        <v>-</v>
      </c>
      <c r="O2174" s="150">
        <f t="shared" si="101"/>
        <v>0</v>
      </c>
      <c r="P2174" s="15" t="str">
        <f>IF(COUNTIF('Personálie dobrovolníků '!U:X,N2174)&gt;0,"ANO","")</f>
        <v/>
      </c>
      <c r="Q2174" s="15"/>
    </row>
    <row r="2175" spans="2:17" s="25" customFormat="1" x14ac:dyDescent="0.3">
      <c r="B2175" s="15" t="str">
        <f>IF(A2175="","",VLOOKUP(A2175,Tabulka3[[Číslo smlouvy   u pravidelné činnosti]:[Příjmení]],3,0))</f>
        <v/>
      </c>
      <c r="C2175" s="15" t="str">
        <f>IF(A2175="","",VLOOKUP(A2175,Tabulka3[[Číslo smlouvy   u pravidelné činnosti]:[Příjmení]],4,0))</f>
        <v/>
      </c>
      <c r="F2175" s="94"/>
      <c r="H2175" s="113"/>
      <c r="I2175" s="113"/>
      <c r="K2175" s="15"/>
      <c r="L2175" s="15"/>
      <c r="M2175" s="15">
        <f t="shared" si="99"/>
        <v>1</v>
      </c>
      <c r="N2175" s="15" t="str">
        <f t="shared" si="100"/>
        <v>-</v>
      </c>
      <c r="O2175" s="150">
        <f t="shared" si="101"/>
        <v>0</v>
      </c>
      <c r="P2175" s="15" t="str">
        <f>IF(COUNTIF('Personálie dobrovolníků '!U:X,N2175)&gt;0,"ANO","")</f>
        <v/>
      </c>
      <c r="Q2175" s="15"/>
    </row>
    <row r="2176" spans="2:17" s="25" customFormat="1" x14ac:dyDescent="0.3">
      <c r="B2176" s="15" t="str">
        <f>IF(A2176="","",VLOOKUP(A2176,Tabulka3[[Číslo smlouvy   u pravidelné činnosti]:[Příjmení]],3,0))</f>
        <v/>
      </c>
      <c r="C2176" s="15" t="str">
        <f>IF(A2176="","",VLOOKUP(A2176,Tabulka3[[Číslo smlouvy   u pravidelné činnosti]:[Příjmení]],4,0))</f>
        <v/>
      </c>
      <c r="F2176" s="94"/>
      <c r="H2176" s="113"/>
      <c r="I2176" s="113"/>
      <c r="K2176" s="15"/>
      <c r="L2176" s="15"/>
      <c r="M2176" s="15">
        <f t="shared" si="99"/>
        <v>1</v>
      </c>
      <c r="N2176" s="15" t="str">
        <f t="shared" si="100"/>
        <v>-</v>
      </c>
      <c r="O2176" s="150">
        <f t="shared" si="101"/>
        <v>0</v>
      </c>
      <c r="P2176" s="15" t="str">
        <f>IF(COUNTIF('Personálie dobrovolníků '!U:X,N2176)&gt;0,"ANO","")</f>
        <v/>
      </c>
      <c r="Q2176" s="15"/>
    </row>
    <row r="2177" spans="2:17" s="25" customFormat="1" x14ac:dyDescent="0.3">
      <c r="B2177" s="15" t="str">
        <f>IF(A2177="","",VLOOKUP(A2177,Tabulka3[[Číslo smlouvy   u pravidelné činnosti]:[Příjmení]],3,0))</f>
        <v/>
      </c>
      <c r="C2177" s="15" t="str">
        <f>IF(A2177="","",VLOOKUP(A2177,Tabulka3[[Číslo smlouvy   u pravidelné činnosti]:[Příjmení]],4,0))</f>
        <v/>
      </c>
      <c r="F2177" s="94"/>
      <c r="H2177" s="113"/>
      <c r="I2177" s="113"/>
      <c r="K2177" s="15"/>
      <c r="L2177" s="15"/>
      <c r="M2177" s="15">
        <f t="shared" si="99"/>
        <v>1</v>
      </c>
      <c r="N2177" s="15" t="str">
        <f t="shared" si="100"/>
        <v>-</v>
      </c>
      <c r="O2177" s="150">
        <f t="shared" si="101"/>
        <v>0</v>
      </c>
      <c r="P2177" s="15" t="str">
        <f>IF(COUNTIF('Personálie dobrovolníků '!U:X,N2177)&gt;0,"ANO","")</f>
        <v/>
      </c>
      <c r="Q2177" s="15"/>
    </row>
    <row r="2178" spans="2:17" s="25" customFormat="1" x14ac:dyDescent="0.3">
      <c r="B2178" s="15" t="str">
        <f>IF(A2178="","",VLOOKUP(A2178,Tabulka3[[Číslo smlouvy   u pravidelné činnosti]:[Příjmení]],3,0))</f>
        <v/>
      </c>
      <c r="C2178" s="15" t="str">
        <f>IF(A2178="","",VLOOKUP(A2178,Tabulka3[[Číslo smlouvy   u pravidelné činnosti]:[Příjmení]],4,0))</f>
        <v/>
      </c>
      <c r="F2178" s="94"/>
      <c r="H2178" s="113"/>
      <c r="I2178" s="113"/>
      <c r="K2178" s="15"/>
      <c r="L2178" s="15"/>
      <c r="M2178" s="15">
        <f t="shared" si="99"/>
        <v>1</v>
      </c>
      <c r="N2178" s="15" t="str">
        <f t="shared" si="100"/>
        <v>-</v>
      </c>
      <c r="O2178" s="150">
        <f t="shared" si="101"/>
        <v>0</v>
      </c>
      <c r="P2178" s="15" t="str">
        <f>IF(COUNTIF('Personálie dobrovolníků '!U:X,N2178)&gt;0,"ANO","")</f>
        <v/>
      </c>
      <c r="Q2178" s="15"/>
    </row>
    <row r="2179" spans="2:17" s="25" customFormat="1" x14ac:dyDescent="0.3">
      <c r="B2179" s="15" t="str">
        <f>IF(A2179="","",VLOOKUP(A2179,Tabulka3[[Číslo smlouvy   u pravidelné činnosti]:[Příjmení]],3,0))</f>
        <v/>
      </c>
      <c r="C2179" s="15" t="str">
        <f>IF(A2179="","",VLOOKUP(A2179,Tabulka3[[Číslo smlouvy   u pravidelné činnosti]:[Příjmení]],4,0))</f>
        <v/>
      </c>
      <c r="F2179" s="94"/>
      <c r="H2179" s="113"/>
      <c r="I2179" s="113"/>
      <c r="K2179" s="15"/>
      <c r="L2179" s="15"/>
      <c r="M2179" s="15">
        <f t="shared" si="99"/>
        <v>1</v>
      </c>
      <c r="N2179" s="15" t="str">
        <f t="shared" si="100"/>
        <v>-</v>
      </c>
      <c r="O2179" s="150">
        <f t="shared" si="101"/>
        <v>0</v>
      </c>
      <c r="P2179" s="15" t="str">
        <f>IF(COUNTIF('Personálie dobrovolníků '!U:X,N2179)&gt;0,"ANO","")</f>
        <v/>
      </c>
      <c r="Q2179" s="15"/>
    </row>
    <row r="2180" spans="2:17" s="25" customFormat="1" x14ac:dyDescent="0.3">
      <c r="B2180" s="15" t="str">
        <f>IF(A2180="","",VLOOKUP(A2180,Tabulka3[[Číslo smlouvy   u pravidelné činnosti]:[Příjmení]],3,0))</f>
        <v/>
      </c>
      <c r="C2180" s="15" t="str">
        <f>IF(A2180="","",VLOOKUP(A2180,Tabulka3[[Číslo smlouvy   u pravidelné činnosti]:[Příjmení]],4,0))</f>
        <v/>
      </c>
      <c r="F2180" s="94"/>
      <c r="H2180" s="113"/>
      <c r="I2180" s="113"/>
      <c r="K2180" s="15"/>
      <c r="L2180" s="15"/>
      <c r="M2180" s="15">
        <f t="shared" ref="M2180:M2243" si="102">IF(OR(
   AND($H2180=$K$12, $I2180=$L$4),
   AND($H2180=$K$12, $I2180=$L$5),
   AND($H2180=$K$12, $I2180=$L$6),
   AND($H2180=$K$12, $I2180=$L$7),
   AND($H2180=$K$11, $I2180=$L$4),
   AND($H2180=$K$11, $I2180=$L$5),
   AND($H2180=$K$11, $I2180=$L$6),
   AND($H2180=$K$11, $I2180=$L$7),
   AND($H2180=$K$5, $I2180=$L$5),
   AND($H2180=$K$6, $I2180=$L$4),
   AND($H2180=$K$6, $I2180=$L$5),
   AND($H2180=$K$6, $I2180=$L$7),
   AND($H2180=$K$4, $I2180=$L$6),
), 0, 1)</f>
        <v>1</v>
      </c>
      <c r="N2180" s="15" t="str">
        <f t="shared" ref="N2180:N2243" si="103">A2180 &amp; "-" &amp; J2180</f>
        <v>-</v>
      </c>
      <c r="O2180" s="150">
        <f t="shared" ref="O2180:O2243" si="104">IF(AND(M2180&lt;&gt;0, P2180="ANO"), 1, 0)</f>
        <v>0</v>
      </c>
      <c r="P2180" s="15" t="str">
        <f>IF(COUNTIF('Personálie dobrovolníků '!U:X,N2180)&gt;0,"ANO","")</f>
        <v/>
      </c>
      <c r="Q2180" s="15"/>
    </row>
    <row r="2181" spans="2:17" s="25" customFormat="1" x14ac:dyDescent="0.3">
      <c r="B2181" s="15" t="str">
        <f>IF(A2181="","",VLOOKUP(A2181,Tabulka3[[Číslo smlouvy   u pravidelné činnosti]:[Příjmení]],3,0))</f>
        <v/>
      </c>
      <c r="C2181" s="15" t="str">
        <f>IF(A2181="","",VLOOKUP(A2181,Tabulka3[[Číslo smlouvy   u pravidelné činnosti]:[Příjmení]],4,0))</f>
        <v/>
      </c>
      <c r="F2181" s="94"/>
      <c r="H2181" s="113"/>
      <c r="I2181" s="113"/>
      <c r="K2181" s="15"/>
      <c r="L2181" s="15"/>
      <c r="M2181" s="15">
        <f t="shared" si="102"/>
        <v>1</v>
      </c>
      <c r="N2181" s="15" t="str">
        <f t="shared" si="103"/>
        <v>-</v>
      </c>
      <c r="O2181" s="150">
        <f t="shared" si="104"/>
        <v>0</v>
      </c>
      <c r="P2181" s="15" t="str">
        <f>IF(COUNTIF('Personálie dobrovolníků '!U:X,N2181)&gt;0,"ANO","")</f>
        <v/>
      </c>
      <c r="Q2181" s="15"/>
    </row>
    <row r="2182" spans="2:17" s="25" customFormat="1" x14ac:dyDescent="0.3">
      <c r="B2182" s="15" t="str">
        <f>IF(A2182="","",VLOOKUP(A2182,Tabulka3[[Číslo smlouvy   u pravidelné činnosti]:[Příjmení]],3,0))</f>
        <v/>
      </c>
      <c r="C2182" s="15" t="str">
        <f>IF(A2182="","",VLOOKUP(A2182,Tabulka3[[Číslo smlouvy   u pravidelné činnosti]:[Příjmení]],4,0))</f>
        <v/>
      </c>
      <c r="F2182" s="94"/>
      <c r="H2182" s="113"/>
      <c r="I2182" s="113"/>
      <c r="K2182" s="15"/>
      <c r="L2182" s="15"/>
      <c r="M2182" s="15">
        <f t="shared" si="102"/>
        <v>1</v>
      </c>
      <c r="N2182" s="15" t="str">
        <f t="shared" si="103"/>
        <v>-</v>
      </c>
      <c r="O2182" s="150">
        <f t="shared" si="104"/>
        <v>0</v>
      </c>
      <c r="P2182" s="15" t="str">
        <f>IF(COUNTIF('Personálie dobrovolníků '!U:X,N2182)&gt;0,"ANO","")</f>
        <v/>
      </c>
      <c r="Q2182" s="15"/>
    </row>
    <row r="2183" spans="2:17" s="25" customFormat="1" x14ac:dyDescent="0.3">
      <c r="B2183" s="15" t="str">
        <f>IF(A2183="","",VLOOKUP(A2183,Tabulka3[[Číslo smlouvy   u pravidelné činnosti]:[Příjmení]],3,0))</f>
        <v/>
      </c>
      <c r="C2183" s="15" t="str">
        <f>IF(A2183="","",VLOOKUP(A2183,Tabulka3[[Číslo smlouvy   u pravidelné činnosti]:[Příjmení]],4,0))</f>
        <v/>
      </c>
      <c r="F2183" s="94"/>
      <c r="H2183" s="113"/>
      <c r="I2183" s="113"/>
      <c r="K2183" s="15"/>
      <c r="L2183" s="15"/>
      <c r="M2183" s="15">
        <f t="shared" si="102"/>
        <v>1</v>
      </c>
      <c r="N2183" s="15" t="str">
        <f t="shared" si="103"/>
        <v>-</v>
      </c>
      <c r="O2183" s="150">
        <f t="shared" si="104"/>
        <v>0</v>
      </c>
      <c r="P2183" s="15" t="str">
        <f>IF(COUNTIF('Personálie dobrovolníků '!U:X,N2183)&gt;0,"ANO","")</f>
        <v/>
      </c>
      <c r="Q2183" s="15"/>
    </row>
    <row r="2184" spans="2:17" s="25" customFormat="1" x14ac:dyDescent="0.3">
      <c r="B2184" s="15" t="str">
        <f>IF(A2184="","",VLOOKUP(A2184,Tabulka3[[Číslo smlouvy   u pravidelné činnosti]:[Příjmení]],3,0))</f>
        <v/>
      </c>
      <c r="C2184" s="15" t="str">
        <f>IF(A2184="","",VLOOKUP(A2184,Tabulka3[[Číslo smlouvy   u pravidelné činnosti]:[Příjmení]],4,0))</f>
        <v/>
      </c>
      <c r="F2184" s="94"/>
      <c r="H2184" s="113"/>
      <c r="I2184" s="113"/>
      <c r="K2184" s="15"/>
      <c r="L2184" s="15"/>
      <c r="M2184" s="15">
        <f t="shared" si="102"/>
        <v>1</v>
      </c>
      <c r="N2184" s="15" t="str">
        <f t="shared" si="103"/>
        <v>-</v>
      </c>
      <c r="O2184" s="150">
        <f t="shared" si="104"/>
        <v>0</v>
      </c>
      <c r="P2184" s="15" t="str">
        <f>IF(COUNTIF('Personálie dobrovolníků '!U:X,N2184)&gt;0,"ANO","")</f>
        <v/>
      </c>
      <c r="Q2184" s="15"/>
    </row>
    <row r="2185" spans="2:17" s="25" customFormat="1" x14ac:dyDescent="0.3">
      <c r="B2185" s="15" t="str">
        <f>IF(A2185="","",VLOOKUP(A2185,Tabulka3[[Číslo smlouvy   u pravidelné činnosti]:[Příjmení]],3,0))</f>
        <v/>
      </c>
      <c r="C2185" s="15" t="str">
        <f>IF(A2185="","",VLOOKUP(A2185,Tabulka3[[Číslo smlouvy   u pravidelné činnosti]:[Příjmení]],4,0))</f>
        <v/>
      </c>
      <c r="F2185" s="94"/>
      <c r="H2185" s="113"/>
      <c r="I2185" s="113"/>
      <c r="K2185" s="15"/>
      <c r="L2185" s="15"/>
      <c r="M2185" s="15">
        <f t="shared" si="102"/>
        <v>1</v>
      </c>
      <c r="N2185" s="15" t="str">
        <f t="shared" si="103"/>
        <v>-</v>
      </c>
      <c r="O2185" s="150">
        <f t="shared" si="104"/>
        <v>0</v>
      </c>
      <c r="P2185" s="15" t="str">
        <f>IF(COUNTIF('Personálie dobrovolníků '!U:X,N2185)&gt;0,"ANO","")</f>
        <v/>
      </c>
      <c r="Q2185" s="15"/>
    </row>
    <row r="2186" spans="2:17" s="25" customFormat="1" x14ac:dyDescent="0.3">
      <c r="B2186" s="15" t="str">
        <f>IF(A2186="","",VLOOKUP(A2186,Tabulka3[[Číslo smlouvy   u pravidelné činnosti]:[Příjmení]],3,0))</f>
        <v/>
      </c>
      <c r="C2186" s="15" t="str">
        <f>IF(A2186="","",VLOOKUP(A2186,Tabulka3[[Číslo smlouvy   u pravidelné činnosti]:[Příjmení]],4,0))</f>
        <v/>
      </c>
      <c r="F2186" s="94"/>
      <c r="H2186" s="113"/>
      <c r="I2186" s="113"/>
      <c r="K2186" s="15"/>
      <c r="L2186" s="15"/>
      <c r="M2186" s="15">
        <f t="shared" si="102"/>
        <v>1</v>
      </c>
      <c r="N2186" s="15" t="str">
        <f t="shared" si="103"/>
        <v>-</v>
      </c>
      <c r="O2186" s="150">
        <f t="shared" si="104"/>
        <v>0</v>
      </c>
      <c r="P2186" s="15" t="str">
        <f>IF(COUNTIF('Personálie dobrovolníků '!U:X,N2186)&gt;0,"ANO","")</f>
        <v/>
      </c>
      <c r="Q2186" s="15"/>
    </row>
    <row r="2187" spans="2:17" s="25" customFormat="1" x14ac:dyDescent="0.3">
      <c r="B2187" s="15" t="str">
        <f>IF(A2187="","",VLOOKUP(A2187,Tabulka3[[Číslo smlouvy   u pravidelné činnosti]:[Příjmení]],3,0))</f>
        <v/>
      </c>
      <c r="C2187" s="15" t="str">
        <f>IF(A2187="","",VLOOKUP(A2187,Tabulka3[[Číslo smlouvy   u pravidelné činnosti]:[Příjmení]],4,0))</f>
        <v/>
      </c>
      <c r="F2187" s="94"/>
      <c r="H2187" s="113"/>
      <c r="I2187" s="113"/>
      <c r="K2187" s="15"/>
      <c r="L2187" s="15"/>
      <c r="M2187" s="15">
        <f t="shared" si="102"/>
        <v>1</v>
      </c>
      <c r="N2187" s="15" t="str">
        <f t="shared" si="103"/>
        <v>-</v>
      </c>
      <c r="O2187" s="150">
        <f t="shared" si="104"/>
        <v>0</v>
      </c>
      <c r="P2187" s="15" t="str">
        <f>IF(COUNTIF('Personálie dobrovolníků '!U:X,N2187)&gt;0,"ANO","")</f>
        <v/>
      </c>
      <c r="Q2187" s="15"/>
    </row>
    <row r="2188" spans="2:17" s="25" customFormat="1" x14ac:dyDescent="0.3">
      <c r="B2188" s="15" t="str">
        <f>IF(A2188="","",VLOOKUP(A2188,Tabulka3[[Číslo smlouvy   u pravidelné činnosti]:[Příjmení]],3,0))</f>
        <v/>
      </c>
      <c r="C2188" s="15" t="str">
        <f>IF(A2188="","",VLOOKUP(A2188,Tabulka3[[Číslo smlouvy   u pravidelné činnosti]:[Příjmení]],4,0))</f>
        <v/>
      </c>
      <c r="F2188" s="94"/>
      <c r="H2188" s="113"/>
      <c r="I2188" s="113"/>
      <c r="K2188" s="15"/>
      <c r="L2188" s="15"/>
      <c r="M2188" s="15">
        <f t="shared" si="102"/>
        <v>1</v>
      </c>
      <c r="N2188" s="15" t="str">
        <f t="shared" si="103"/>
        <v>-</v>
      </c>
      <c r="O2188" s="150">
        <f t="shared" si="104"/>
        <v>0</v>
      </c>
      <c r="P2188" s="15" t="str">
        <f>IF(COUNTIF('Personálie dobrovolníků '!U:X,N2188)&gt;0,"ANO","")</f>
        <v/>
      </c>
      <c r="Q2188" s="15"/>
    </row>
    <row r="2189" spans="2:17" s="25" customFormat="1" x14ac:dyDescent="0.3">
      <c r="B2189" s="15" t="str">
        <f>IF(A2189="","",VLOOKUP(A2189,Tabulka3[[Číslo smlouvy   u pravidelné činnosti]:[Příjmení]],3,0))</f>
        <v/>
      </c>
      <c r="C2189" s="15" t="str">
        <f>IF(A2189="","",VLOOKUP(A2189,Tabulka3[[Číslo smlouvy   u pravidelné činnosti]:[Příjmení]],4,0))</f>
        <v/>
      </c>
      <c r="F2189" s="94"/>
      <c r="H2189" s="113"/>
      <c r="I2189" s="113"/>
      <c r="K2189" s="15"/>
      <c r="L2189" s="15"/>
      <c r="M2189" s="15">
        <f t="shared" si="102"/>
        <v>1</v>
      </c>
      <c r="N2189" s="15" t="str">
        <f t="shared" si="103"/>
        <v>-</v>
      </c>
      <c r="O2189" s="150">
        <f t="shared" si="104"/>
        <v>0</v>
      </c>
      <c r="P2189" s="15" t="str">
        <f>IF(COUNTIF('Personálie dobrovolníků '!U:X,N2189)&gt;0,"ANO","")</f>
        <v/>
      </c>
      <c r="Q2189" s="15"/>
    </row>
    <row r="2190" spans="2:17" s="25" customFormat="1" x14ac:dyDescent="0.3">
      <c r="B2190" s="15" t="str">
        <f>IF(A2190="","",VLOOKUP(A2190,Tabulka3[[Číslo smlouvy   u pravidelné činnosti]:[Příjmení]],3,0))</f>
        <v/>
      </c>
      <c r="C2190" s="15" t="str">
        <f>IF(A2190="","",VLOOKUP(A2190,Tabulka3[[Číslo smlouvy   u pravidelné činnosti]:[Příjmení]],4,0))</f>
        <v/>
      </c>
      <c r="F2190" s="94"/>
      <c r="H2190" s="113"/>
      <c r="I2190" s="113"/>
      <c r="K2190" s="15"/>
      <c r="L2190" s="15"/>
      <c r="M2190" s="15">
        <f t="shared" si="102"/>
        <v>1</v>
      </c>
      <c r="N2190" s="15" t="str">
        <f t="shared" si="103"/>
        <v>-</v>
      </c>
      <c r="O2190" s="150">
        <f t="shared" si="104"/>
        <v>0</v>
      </c>
      <c r="P2190" s="15" t="str">
        <f>IF(COUNTIF('Personálie dobrovolníků '!U:X,N2190)&gt;0,"ANO","")</f>
        <v/>
      </c>
      <c r="Q2190" s="15"/>
    </row>
    <row r="2191" spans="2:17" s="25" customFormat="1" x14ac:dyDescent="0.3">
      <c r="B2191" s="15" t="str">
        <f>IF(A2191="","",VLOOKUP(A2191,Tabulka3[[Číslo smlouvy   u pravidelné činnosti]:[Příjmení]],3,0))</f>
        <v/>
      </c>
      <c r="C2191" s="15" t="str">
        <f>IF(A2191="","",VLOOKUP(A2191,Tabulka3[[Číslo smlouvy   u pravidelné činnosti]:[Příjmení]],4,0))</f>
        <v/>
      </c>
      <c r="F2191" s="94"/>
      <c r="H2191" s="113"/>
      <c r="I2191" s="113"/>
      <c r="K2191" s="15"/>
      <c r="L2191" s="15"/>
      <c r="M2191" s="15">
        <f t="shared" si="102"/>
        <v>1</v>
      </c>
      <c r="N2191" s="15" t="str">
        <f t="shared" si="103"/>
        <v>-</v>
      </c>
      <c r="O2191" s="150">
        <f t="shared" si="104"/>
        <v>0</v>
      </c>
      <c r="P2191" s="15" t="str">
        <f>IF(COUNTIF('Personálie dobrovolníků '!U:X,N2191)&gt;0,"ANO","")</f>
        <v/>
      </c>
      <c r="Q2191" s="15"/>
    </row>
    <row r="2192" spans="2:17" s="25" customFormat="1" x14ac:dyDescent="0.3">
      <c r="B2192" s="15" t="str">
        <f>IF(A2192="","",VLOOKUP(A2192,Tabulka3[[Číslo smlouvy   u pravidelné činnosti]:[Příjmení]],3,0))</f>
        <v/>
      </c>
      <c r="C2192" s="15" t="str">
        <f>IF(A2192="","",VLOOKUP(A2192,Tabulka3[[Číslo smlouvy   u pravidelné činnosti]:[Příjmení]],4,0))</f>
        <v/>
      </c>
      <c r="F2192" s="94"/>
      <c r="H2192" s="113"/>
      <c r="I2192" s="113"/>
      <c r="K2192" s="15"/>
      <c r="L2192" s="15"/>
      <c r="M2192" s="15">
        <f t="shared" si="102"/>
        <v>1</v>
      </c>
      <c r="N2192" s="15" t="str">
        <f t="shared" si="103"/>
        <v>-</v>
      </c>
      <c r="O2192" s="150">
        <f t="shared" si="104"/>
        <v>0</v>
      </c>
      <c r="P2192" s="15" t="str">
        <f>IF(COUNTIF('Personálie dobrovolníků '!U:X,N2192)&gt;0,"ANO","")</f>
        <v/>
      </c>
      <c r="Q2192" s="15"/>
    </row>
    <row r="2193" spans="2:17" s="25" customFormat="1" x14ac:dyDescent="0.3">
      <c r="B2193" s="15" t="str">
        <f>IF(A2193="","",VLOOKUP(A2193,Tabulka3[[Číslo smlouvy   u pravidelné činnosti]:[Příjmení]],3,0))</f>
        <v/>
      </c>
      <c r="C2193" s="15" t="str">
        <f>IF(A2193="","",VLOOKUP(A2193,Tabulka3[[Číslo smlouvy   u pravidelné činnosti]:[Příjmení]],4,0))</f>
        <v/>
      </c>
      <c r="F2193" s="94"/>
      <c r="H2193" s="113"/>
      <c r="I2193" s="113"/>
      <c r="K2193" s="15"/>
      <c r="L2193" s="15"/>
      <c r="M2193" s="15">
        <f t="shared" si="102"/>
        <v>1</v>
      </c>
      <c r="N2193" s="15" t="str">
        <f t="shared" si="103"/>
        <v>-</v>
      </c>
      <c r="O2193" s="150">
        <f t="shared" si="104"/>
        <v>0</v>
      </c>
      <c r="P2193" s="15" t="str">
        <f>IF(COUNTIF('Personálie dobrovolníků '!U:X,N2193)&gt;0,"ANO","")</f>
        <v/>
      </c>
      <c r="Q2193" s="15"/>
    </row>
    <row r="2194" spans="2:17" s="25" customFormat="1" x14ac:dyDescent="0.3">
      <c r="B2194" s="15" t="str">
        <f>IF(A2194="","",VLOOKUP(A2194,Tabulka3[[Číslo smlouvy   u pravidelné činnosti]:[Příjmení]],3,0))</f>
        <v/>
      </c>
      <c r="C2194" s="15" t="str">
        <f>IF(A2194="","",VLOOKUP(A2194,Tabulka3[[Číslo smlouvy   u pravidelné činnosti]:[Příjmení]],4,0))</f>
        <v/>
      </c>
      <c r="F2194" s="94"/>
      <c r="H2194" s="113"/>
      <c r="I2194" s="113"/>
      <c r="K2194" s="15"/>
      <c r="L2194" s="15"/>
      <c r="M2194" s="15">
        <f t="shared" si="102"/>
        <v>1</v>
      </c>
      <c r="N2194" s="15" t="str">
        <f t="shared" si="103"/>
        <v>-</v>
      </c>
      <c r="O2194" s="150">
        <f t="shared" si="104"/>
        <v>0</v>
      </c>
      <c r="P2194" s="15" t="str">
        <f>IF(COUNTIF('Personálie dobrovolníků '!U:X,N2194)&gt;0,"ANO","")</f>
        <v/>
      </c>
      <c r="Q2194" s="15"/>
    </row>
    <row r="2195" spans="2:17" s="25" customFormat="1" x14ac:dyDescent="0.3">
      <c r="B2195" s="15" t="str">
        <f>IF(A2195="","",VLOOKUP(A2195,Tabulka3[[Číslo smlouvy   u pravidelné činnosti]:[Příjmení]],3,0))</f>
        <v/>
      </c>
      <c r="C2195" s="15" t="str">
        <f>IF(A2195="","",VLOOKUP(A2195,Tabulka3[[Číslo smlouvy   u pravidelné činnosti]:[Příjmení]],4,0))</f>
        <v/>
      </c>
      <c r="F2195" s="94"/>
      <c r="H2195" s="113"/>
      <c r="I2195" s="113"/>
      <c r="K2195" s="15"/>
      <c r="L2195" s="15"/>
      <c r="M2195" s="15">
        <f t="shared" si="102"/>
        <v>1</v>
      </c>
      <c r="N2195" s="15" t="str">
        <f t="shared" si="103"/>
        <v>-</v>
      </c>
      <c r="O2195" s="150">
        <f t="shared" si="104"/>
        <v>0</v>
      </c>
      <c r="P2195" s="15" t="str">
        <f>IF(COUNTIF('Personálie dobrovolníků '!U:X,N2195)&gt;0,"ANO","")</f>
        <v/>
      </c>
      <c r="Q2195" s="15"/>
    </row>
    <row r="2196" spans="2:17" s="25" customFormat="1" x14ac:dyDescent="0.3">
      <c r="B2196" s="15" t="str">
        <f>IF(A2196="","",VLOOKUP(A2196,Tabulka3[[Číslo smlouvy   u pravidelné činnosti]:[Příjmení]],3,0))</f>
        <v/>
      </c>
      <c r="C2196" s="15" t="str">
        <f>IF(A2196="","",VLOOKUP(A2196,Tabulka3[[Číslo smlouvy   u pravidelné činnosti]:[Příjmení]],4,0))</f>
        <v/>
      </c>
      <c r="F2196" s="94"/>
      <c r="H2196" s="113"/>
      <c r="I2196" s="113"/>
      <c r="K2196" s="15"/>
      <c r="L2196" s="15"/>
      <c r="M2196" s="15">
        <f t="shared" si="102"/>
        <v>1</v>
      </c>
      <c r="N2196" s="15" t="str">
        <f t="shared" si="103"/>
        <v>-</v>
      </c>
      <c r="O2196" s="150">
        <f t="shared" si="104"/>
        <v>0</v>
      </c>
      <c r="P2196" s="15" t="str">
        <f>IF(COUNTIF('Personálie dobrovolníků '!U:X,N2196)&gt;0,"ANO","")</f>
        <v/>
      </c>
      <c r="Q2196" s="15"/>
    </row>
    <row r="2197" spans="2:17" s="25" customFormat="1" x14ac:dyDescent="0.3">
      <c r="B2197" s="15" t="str">
        <f>IF(A2197="","",VLOOKUP(A2197,Tabulka3[[Číslo smlouvy   u pravidelné činnosti]:[Příjmení]],3,0))</f>
        <v/>
      </c>
      <c r="C2197" s="15" t="str">
        <f>IF(A2197="","",VLOOKUP(A2197,Tabulka3[[Číslo smlouvy   u pravidelné činnosti]:[Příjmení]],4,0))</f>
        <v/>
      </c>
      <c r="F2197" s="94"/>
      <c r="H2197" s="113"/>
      <c r="I2197" s="113"/>
      <c r="K2197" s="15"/>
      <c r="L2197" s="15"/>
      <c r="M2197" s="15">
        <f t="shared" si="102"/>
        <v>1</v>
      </c>
      <c r="N2197" s="15" t="str">
        <f t="shared" si="103"/>
        <v>-</v>
      </c>
      <c r="O2197" s="150">
        <f t="shared" si="104"/>
        <v>0</v>
      </c>
      <c r="P2197" s="15" t="str">
        <f>IF(COUNTIF('Personálie dobrovolníků '!U:X,N2197)&gt;0,"ANO","")</f>
        <v/>
      </c>
      <c r="Q2197" s="15"/>
    </row>
    <row r="2198" spans="2:17" s="25" customFormat="1" x14ac:dyDescent="0.3">
      <c r="B2198" s="15" t="str">
        <f>IF(A2198="","",VLOOKUP(A2198,Tabulka3[[Číslo smlouvy   u pravidelné činnosti]:[Příjmení]],3,0))</f>
        <v/>
      </c>
      <c r="C2198" s="15" t="str">
        <f>IF(A2198="","",VLOOKUP(A2198,Tabulka3[[Číslo smlouvy   u pravidelné činnosti]:[Příjmení]],4,0))</f>
        <v/>
      </c>
      <c r="F2198" s="94"/>
      <c r="H2198" s="113"/>
      <c r="I2198" s="113"/>
      <c r="K2198" s="15"/>
      <c r="L2198" s="15"/>
      <c r="M2198" s="15">
        <f t="shared" si="102"/>
        <v>1</v>
      </c>
      <c r="N2198" s="15" t="str">
        <f t="shared" si="103"/>
        <v>-</v>
      </c>
      <c r="O2198" s="150">
        <f t="shared" si="104"/>
        <v>0</v>
      </c>
      <c r="P2198" s="15" t="str">
        <f>IF(COUNTIF('Personálie dobrovolníků '!U:X,N2198)&gt;0,"ANO","")</f>
        <v/>
      </c>
      <c r="Q2198" s="15"/>
    </row>
    <row r="2199" spans="2:17" s="25" customFormat="1" x14ac:dyDescent="0.3">
      <c r="B2199" s="15" t="str">
        <f>IF(A2199="","",VLOOKUP(A2199,Tabulka3[[Číslo smlouvy   u pravidelné činnosti]:[Příjmení]],3,0))</f>
        <v/>
      </c>
      <c r="C2199" s="15" t="str">
        <f>IF(A2199="","",VLOOKUP(A2199,Tabulka3[[Číslo smlouvy   u pravidelné činnosti]:[Příjmení]],4,0))</f>
        <v/>
      </c>
      <c r="F2199" s="94"/>
      <c r="H2199" s="113"/>
      <c r="I2199" s="113"/>
      <c r="K2199" s="15"/>
      <c r="L2199" s="15"/>
      <c r="M2199" s="15">
        <f t="shared" si="102"/>
        <v>1</v>
      </c>
      <c r="N2199" s="15" t="str">
        <f t="shared" si="103"/>
        <v>-</v>
      </c>
      <c r="O2199" s="150">
        <f t="shared" si="104"/>
        <v>0</v>
      </c>
      <c r="P2199" s="15" t="str">
        <f>IF(COUNTIF('Personálie dobrovolníků '!U:X,N2199)&gt;0,"ANO","")</f>
        <v/>
      </c>
      <c r="Q2199" s="15"/>
    </row>
    <row r="2200" spans="2:17" s="25" customFormat="1" x14ac:dyDescent="0.3">
      <c r="B2200" s="15" t="str">
        <f>IF(A2200="","",VLOOKUP(A2200,Tabulka3[[Číslo smlouvy   u pravidelné činnosti]:[Příjmení]],3,0))</f>
        <v/>
      </c>
      <c r="C2200" s="15" t="str">
        <f>IF(A2200="","",VLOOKUP(A2200,Tabulka3[[Číslo smlouvy   u pravidelné činnosti]:[Příjmení]],4,0))</f>
        <v/>
      </c>
      <c r="F2200" s="94"/>
      <c r="H2200" s="113"/>
      <c r="I2200" s="113"/>
      <c r="K2200" s="15"/>
      <c r="L2200" s="15"/>
      <c r="M2200" s="15">
        <f t="shared" si="102"/>
        <v>1</v>
      </c>
      <c r="N2200" s="15" t="str">
        <f t="shared" si="103"/>
        <v>-</v>
      </c>
      <c r="O2200" s="150">
        <f t="shared" si="104"/>
        <v>0</v>
      </c>
      <c r="P2200" s="15" t="str">
        <f>IF(COUNTIF('Personálie dobrovolníků '!U:X,N2200)&gt;0,"ANO","")</f>
        <v/>
      </c>
      <c r="Q2200" s="15"/>
    </row>
    <row r="2201" spans="2:17" s="25" customFormat="1" x14ac:dyDescent="0.3">
      <c r="B2201" s="15" t="str">
        <f>IF(A2201="","",VLOOKUP(A2201,Tabulka3[[Číslo smlouvy   u pravidelné činnosti]:[Příjmení]],3,0))</f>
        <v/>
      </c>
      <c r="C2201" s="15" t="str">
        <f>IF(A2201="","",VLOOKUP(A2201,Tabulka3[[Číslo smlouvy   u pravidelné činnosti]:[Příjmení]],4,0))</f>
        <v/>
      </c>
      <c r="F2201" s="94"/>
      <c r="H2201" s="113"/>
      <c r="I2201" s="113"/>
      <c r="K2201" s="15"/>
      <c r="L2201" s="15"/>
      <c r="M2201" s="15">
        <f t="shared" si="102"/>
        <v>1</v>
      </c>
      <c r="N2201" s="15" t="str">
        <f t="shared" si="103"/>
        <v>-</v>
      </c>
      <c r="O2201" s="150">
        <f t="shared" si="104"/>
        <v>0</v>
      </c>
      <c r="P2201" s="15" t="str">
        <f>IF(COUNTIF('Personálie dobrovolníků '!U:X,N2201)&gt;0,"ANO","")</f>
        <v/>
      </c>
      <c r="Q2201" s="15"/>
    </row>
    <row r="2202" spans="2:17" s="25" customFormat="1" x14ac:dyDescent="0.3">
      <c r="B2202" s="15" t="str">
        <f>IF(A2202="","",VLOOKUP(A2202,Tabulka3[[Číslo smlouvy   u pravidelné činnosti]:[Příjmení]],3,0))</f>
        <v/>
      </c>
      <c r="C2202" s="15" t="str">
        <f>IF(A2202="","",VLOOKUP(A2202,Tabulka3[[Číslo smlouvy   u pravidelné činnosti]:[Příjmení]],4,0))</f>
        <v/>
      </c>
      <c r="F2202" s="94"/>
      <c r="H2202" s="113"/>
      <c r="I2202" s="113"/>
      <c r="K2202" s="15"/>
      <c r="L2202" s="15"/>
      <c r="M2202" s="15">
        <f t="shared" si="102"/>
        <v>1</v>
      </c>
      <c r="N2202" s="15" t="str">
        <f t="shared" si="103"/>
        <v>-</v>
      </c>
      <c r="O2202" s="150">
        <f t="shared" si="104"/>
        <v>0</v>
      </c>
      <c r="P2202" s="15" t="str">
        <f>IF(COUNTIF('Personálie dobrovolníků '!U:X,N2202)&gt;0,"ANO","")</f>
        <v/>
      </c>
      <c r="Q2202" s="15"/>
    </row>
    <row r="2203" spans="2:17" s="25" customFormat="1" x14ac:dyDescent="0.3">
      <c r="B2203" s="15" t="str">
        <f>IF(A2203="","",VLOOKUP(A2203,Tabulka3[[Číslo smlouvy   u pravidelné činnosti]:[Příjmení]],3,0))</f>
        <v/>
      </c>
      <c r="C2203" s="15" t="str">
        <f>IF(A2203="","",VLOOKUP(A2203,Tabulka3[[Číslo smlouvy   u pravidelné činnosti]:[Příjmení]],4,0))</f>
        <v/>
      </c>
      <c r="F2203" s="94"/>
      <c r="H2203" s="113"/>
      <c r="I2203" s="113"/>
      <c r="K2203" s="15"/>
      <c r="L2203" s="15"/>
      <c r="M2203" s="15">
        <f t="shared" si="102"/>
        <v>1</v>
      </c>
      <c r="N2203" s="15" t="str">
        <f t="shared" si="103"/>
        <v>-</v>
      </c>
      <c r="O2203" s="150">
        <f t="shared" si="104"/>
        <v>0</v>
      </c>
      <c r="P2203" s="15" t="str">
        <f>IF(COUNTIF('Personálie dobrovolníků '!U:X,N2203)&gt;0,"ANO","")</f>
        <v/>
      </c>
      <c r="Q2203" s="15"/>
    </row>
    <row r="2204" spans="2:17" s="25" customFormat="1" x14ac:dyDescent="0.3">
      <c r="B2204" s="15" t="str">
        <f>IF(A2204="","",VLOOKUP(A2204,Tabulka3[[Číslo smlouvy   u pravidelné činnosti]:[Příjmení]],3,0))</f>
        <v/>
      </c>
      <c r="C2204" s="15" t="str">
        <f>IF(A2204="","",VLOOKUP(A2204,Tabulka3[[Číslo smlouvy   u pravidelné činnosti]:[Příjmení]],4,0))</f>
        <v/>
      </c>
      <c r="F2204" s="94"/>
      <c r="H2204" s="113"/>
      <c r="I2204" s="113"/>
      <c r="K2204" s="15"/>
      <c r="L2204" s="15"/>
      <c r="M2204" s="15">
        <f t="shared" si="102"/>
        <v>1</v>
      </c>
      <c r="N2204" s="15" t="str">
        <f t="shared" si="103"/>
        <v>-</v>
      </c>
      <c r="O2204" s="150">
        <f t="shared" si="104"/>
        <v>0</v>
      </c>
      <c r="P2204" s="15" t="str">
        <f>IF(COUNTIF('Personálie dobrovolníků '!U:X,N2204)&gt;0,"ANO","")</f>
        <v/>
      </c>
      <c r="Q2204" s="15"/>
    </row>
    <row r="2205" spans="2:17" s="25" customFormat="1" x14ac:dyDescent="0.3">
      <c r="B2205" s="15" t="str">
        <f>IF(A2205="","",VLOOKUP(A2205,Tabulka3[[Číslo smlouvy   u pravidelné činnosti]:[Příjmení]],3,0))</f>
        <v/>
      </c>
      <c r="C2205" s="15" t="str">
        <f>IF(A2205="","",VLOOKUP(A2205,Tabulka3[[Číslo smlouvy   u pravidelné činnosti]:[Příjmení]],4,0))</f>
        <v/>
      </c>
      <c r="F2205" s="94"/>
      <c r="H2205" s="113"/>
      <c r="I2205" s="113"/>
      <c r="K2205" s="15"/>
      <c r="L2205" s="15"/>
      <c r="M2205" s="15">
        <f t="shared" si="102"/>
        <v>1</v>
      </c>
      <c r="N2205" s="15" t="str">
        <f t="shared" si="103"/>
        <v>-</v>
      </c>
      <c r="O2205" s="150">
        <f t="shared" si="104"/>
        <v>0</v>
      </c>
      <c r="P2205" s="15" t="str">
        <f>IF(COUNTIF('Personálie dobrovolníků '!U:X,N2205)&gt;0,"ANO","")</f>
        <v/>
      </c>
      <c r="Q2205" s="15"/>
    </row>
    <row r="2206" spans="2:17" s="25" customFormat="1" x14ac:dyDescent="0.3">
      <c r="B2206" s="15" t="str">
        <f>IF(A2206="","",VLOOKUP(A2206,Tabulka3[[Číslo smlouvy   u pravidelné činnosti]:[Příjmení]],3,0))</f>
        <v/>
      </c>
      <c r="C2206" s="15" t="str">
        <f>IF(A2206="","",VLOOKUP(A2206,Tabulka3[[Číslo smlouvy   u pravidelné činnosti]:[Příjmení]],4,0))</f>
        <v/>
      </c>
      <c r="F2206" s="94"/>
      <c r="H2206" s="113"/>
      <c r="I2206" s="113"/>
      <c r="K2206" s="15"/>
      <c r="L2206" s="15"/>
      <c r="M2206" s="15">
        <f t="shared" si="102"/>
        <v>1</v>
      </c>
      <c r="N2206" s="15" t="str">
        <f t="shared" si="103"/>
        <v>-</v>
      </c>
      <c r="O2206" s="150">
        <f t="shared" si="104"/>
        <v>0</v>
      </c>
      <c r="P2206" s="15" t="str">
        <f>IF(COUNTIF('Personálie dobrovolníků '!U:X,N2206)&gt;0,"ANO","")</f>
        <v/>
      </c>
      <c r="Q2206" s="15"/>
    </row>
    <row r="2207" spans="2:17" s="25" customFormat="1" x14ac:dyDescent="0.3">
      <c r="B2207" s="15" t="str">
        <f>IF(A2207="","",VLOOKUP(A2207,Tabulka3[[Číslo smlouvy   u pravidelné činnosti]:[Příjmení]],3,0))</f>
        <v/>
      </c>
      <c r="C2207" s="15" t="str">
        <f>IF(A2207="","",VLOOKUP(A2207,Tabulka3[[Číslo smlouvy   u pravidelné činnosti]:[Příjmení]],4,0))</f>
        <v/>
      </c>
      <c r="F2207" s="94"/>
      <c r="H2207" s="113"/>
      <c r="I2207" s="113"/>
      <c r="K2207" s="15"/>
      <c r="L2207" s="15"/>
      <c r="M2207" s="15">
        <f t="shared" si="102"/>
        <v>1</v>
      </c>
      <c r="N2207" s="15" t="str">
        <f t="shared" si="103"/>
        <v>-</v>
      </c>
      <c r="O2207" s="150">
        <f t="shared" si="104"/>
        <v>0</v>
      </c>
      <c r="P2207" s="15" t="str">
        <f>IF(COUNTIF('Personálie dobrovolníků '!U:X,N2207)&gt;0,"ANO","")</f>
        <v/>
      </c>
      <c r="Q2207" s="15"/>
    </row>
    <row r="2208" spans="2:17" s="25" customFormat="1" x14ac:dyDescent="0.3">
      <c r="B2208" s="15" t="str">
        <f>IF(A2208="","",VLOOKUP(A2208,Tabulka3[[Číslo smlouvy   u pravidelné činnosti]:[Příjmení]],3,0))</f>
        <v/>
      </c>
      <c r="C2208" s="15" t="str">
        <f>IF(A2208="","",VLOOKUP(A2208,Tabulka3[[Číslo smlouvy   u pravidelné činnosti]:[Příjmení]],4,0))</f>
        <v/>
      </c>
      <c r="F2208" s="94"/>
      <c r="H2208" s="113"/>
      <c r="I2208" s="113"/>
      <c r="K2208" s="15"/>
      <c r="L2208" s="15"/>
      <c r="M2208" s="15">
        <f t="shared" si="102"/>
        <v>1</v>
      </c>
      <c r="N2208" s="15" t="str">
        <f t="shared" si="103"/>
        <v>-</v>
      </c>
      <c r="O2208" s="150">
        <f t="shared" si="104"/>
        <v>0</v>
      </c>
      <c r="P2208" s="15" t="str">
        <f>IF(COUNTIF('Personálie dobrovolníků '!U:X,N2208)&gt;0,"ANO","")</f>
        <v/>
      </c>
      <c r="Q2208" s="15"/>
    </row>
    <row r="2209" spans="2:17" s="25" customFormat="1" x14ac:dyDescent="0.3">
      <c r="B2209" s="15" t="str">
        <f>IF(A2209="","",VLOOKUP(A2209,Tabulka3[[Číslo smlouvy   u pravidelné činnosti]:[Příjmení]],3,0))</f>
        <v/>
      </c>
      <c r="C2209" s="15" t="str">
        <f>IF(A2209="","",VLOOKUP(A2209,Tabulka3[[Číslo smlouvy   u pravidelné činnosti]:[Příjmení]],4,0))</f>
        <v/>
      </c>
      <c r="F2209" s="94"/>
      <c r="H2209" s="113"/>
      <c r="I2209" s="113"/>
      <c r="K2209" s="15"/>
      <c r="L2209" s="15"/>
      <c r="M2209" s="15">
        <f t="shared" si="102"/>
        <v>1</v>
      </c>
      <c r="N2209" s="15" t="str">
        <f t="shared" si="103"/>
        <v>-</v>
      </c>
      <c r="O2209" s="150">
        <f t="shared" si="104"/>
        <v>0</v>
      </c>
      <c r="P2209" s="15" t="str">
        <f>IF(COUNTIF('Personálie dobrovolníků '!U:X,N2209)&gt;0,"ANO","")</f>
        <v/>
      </c>
      <c r="Q2209" s="15"/>
    </row>
    <row r="2210" spans="2:17" s="25" customFormat="1" x14ac:dyDescent="0.3">
      <c r="B2210" s="15" t="str">
        <f>IF(A2210="","",VLOOKUP(A2210,Tabulka3[[Číslo smlouvy   u pravidelné činnosti]:[Příjmení]],3,0))</f>
        <v/>
      </c>
      <c r="C2210" s="15" t="str">
        <f>IF(A2210="","",VLOOKUP(A2210,Tabulka3[[Číslo smlouvy   u pravidelné činnosti]:[Příjmení]],4,0))</f>
        <v/>
      </c>
      <c r="F2210" s="94"/>
      <c r="H2210" s="113"/>
      <c r="I2210" s="113"/>
      <c r="K2210" s="15"/>
      <c r="L2210" s="15"/>
      <c r="M2210" s="15">
        <f t="shared" si="102"/>
        <v>1</v>
      </c>
      <c r="N2210" s="15" t="str">
        <f t="shared" si="103"/>
        <v>-</v>
      </c>
      <c r="O2210" s="150">
        <f t="shared" si="104"/>
        <v>0</v>
      </c>
      <c r="P2210" s="15" t="str">
        <f>IF(COUNTIF('Personálie dobrovolníků '!U:X,N2210)&gt;0,"ANO","")</f>
        <v/>
      </c>
      <c r="Q2210" s="15"/>
    </row>
    <row r="2211" spans="2:17" s="25" customFormat="1" x14ac:dyDescent="0.3">
      <c r="B2211" s="15" t="str">
        <f>IF(A2211="","",VLOOKUP(A2211,Tabulka3[[Číslo smlouvy   u pravidelné činnosti]:[Příjmení]],3,0))</f>
        <v/>
      </c>
      <c r="C2211" s="15" t="str">
        <f>IF(A2211="","",VLOOKUP(A2211,Tabulka3[[Číslo smlouvy   u pravidelné činnosti]:[Příjmení]],4,0))</f>
        <v/>
      </c>
      <c r="F2211" s="94"/>
      <c r="H2211" s="113"/>
      <c r="I2211" s="113"/>
      <c r="K2211" s="15"/>
      <c r="L2211" s="15"/>
      <c r="M2211" s="15">
        <f t="shared" si="102"/>
        <v>1</v>
      </c>
      <c r="N2211" s="15" t="str">
        <f t="shared" si="103"/>
        <v>-</v>
      </c>
      <c r="O2211" s="150">
        <f t="shared" si="104"/>
        <v>0</v>
      </c>
      <c r="P2211" s="15" t="str">
        <f>IF(COUNTIF('Personálie dobrovolníků '!U:X,N2211)&gt;0,"ANO","")</f>
        <v/>
      </c>
      <c r="Q2211" s="15"/>
    </row>
    <row r="2212" spans="2:17" s="25" customFormat="1" x14ac:dyDescent="0.3">
      <c r="B2212" s="15" t="str">
        <f>IF(A2212="","",VLOOKUP(A2212,Tabulka3[[Číslo smlouvy   u pravidelné činnosti]:[Příjmení]],3,0))</f>
        <v/>
      </c>
      <c r="C2212" s="15" t="str">
        <f>IF(A2212="","",VLOOKUP(A2212,Tabulka3[[Číslo smlouvy   u pravidelné činnosti]:[Příjmení]],4,0))</f>
        <v/>
      </c>
      <c r="F2212" s="94"/>
      <c r="H2212" s="113"/>
      <c r="I2212" s="113"/>
      <c r="K2212" s="15"/>
      <c r="L2212" s="15"/>
      <c r="M2212" s="15">
        <f t="shared" si="102"/>
        <v>1</v>
      </c>
      <c r="N2212" s="15" t="str">
        <f t="shared" si="103"/>
        <v>-</v>
      </c>
      <c r="O2212" s="150">
        <f t="shared" si="104"/>
        <v>0</v>
      </c>
      <c r="P2212" s="15" t="str">
        <f>IF(COUNTIF('Personálie dobrovolníků '!U:X,N2212)&gt;0,"ANO","")</f>
        <v/>
      </c>
      <c r="Q2212" s="15"/>
    </row>
    <row r="2213" spans="2:17" s="25" customFormat="1" x14ac:dyDescent="0.3">
      <c r="B2213" s="15" t="str">
        <f>IF(A2213="","",VLOOKUP(A2213,Tabulka3[[Číslo smlouvy   u pravidelné činnosti]:[Příjmení]],3,0))</f>
        <v/>
      </c>
      <c r="C2213" s="15" t="str">
        <f>IF(A2213="","",VLOOKUP(A2213,Tabulka3[[Číslo smlouvy   u pravidelné činnosti]:[Příjmení]],4,0))</f>
        <v/>
      </c>
      <c r="F2213" s="94"/>
      <c r="H2213" s="113"/>
      <c r="I2213" s="113"/>
      <c r="K2213" s="15"/>
      <c r="L2213" s="15"/>
      <c r="M2213" s="15">
        <f t="shared" si="102"/>
        <v>1</v>
      </c>
      <c r="N2213" s="15" t="str">
        <f t="shared" si="103"/>
        <v>-</v>
      </c>
      <c r="O2213" s="150">
        <f t="shared" si="104"/>
        <v>0</v>
      </c>
      <c r="P2213" s="15" t="str">
        <f>IF(COUNTIF('Personálie dobrovolníků '!U:X,N2213)&gt;0,"ANO","")</f>
        <v/>
      </c>
      <c r="Q2213" s="15"/>
    </row>
    <row r="2214" spans="2:17" s="25" customFormat="1" x14ac:dyDescent="0.3">
      <c r="B2214" s="15" t="str">
        <f>IF(A2214="","",VLOOKUP(A2214,Tabulka3[[Číslo smlouvy   u pravidelné činnosti]:[Příjmení]],3,0))</f>
        <v/>
      </c>
      <c r="C2214" s="15" t="str">
        <f>IF(A2214="","",VLOOKUP(A2214,Tabulka3[[Číslo smlouvy   u pravidelné činnosti]:[Příjmení]],4,0))</f>
        <v/>
      </c>
      <c r="F2214" s="94"/>
      <c r="H2214" s="113"/>
      <c r="I2214" s="113"/>
      <c r="K2214" s="15"/>
      <c r="L2214" s="15"/>
      <c r="M2214" s="15">
        <f t="shared" si="102"/>
        <v>1</v>
      </c>
      <c r="N2214" s="15" t="str">
        <f t="shared" si="103"/>
        <v>-</v>
      </c>
      <c r="O2214" s="150">
        <f t="shared" si="104"/>
        <v>0</v>
      </c>
      <c r="P2214" s="15" t="str">
        <f>IF(COUNTIF('Personálie dobrovolníků '!U:X,N2214)&gt;0,"ANO","")</f>
        <v/>
      </c>
      <c r="Q2214" s="15"/>
    </row>
    <row r="2215" spans="2:17" s="25" customFormat="1" x14ac:dyDescent="0.3">
      <c r="B2215" s="15" t="str">
        <f>IF(A2215="","",VLOOKUP(A2215,Tabulka3[[Číslo smlouvy   u pravidelné činnosti]:[Příjmení]],3,0))</f>
        <v/>
      </c>
      <c r="C2215" s="15" t="str">
        <f>IF(A2215="","",VLOOKUP(A2215,Tabulka3[[Číslo smlouvy   u pravidelné činnosti]:[Příjmení]],4,0))</f>
        <v/>
      </c>
      <c r="F2215" s="94"/>
      <c r="H2215" s="113"/>
      <c r="I2215" s="113"/>
      <c r="K2215" s="15"/>
      <c r="L2215" s="15"/>
      <c r="M2215" s="15">
        <f t="shared" si="102"/>
        <v>1</v>
      </c>
      <c r="N2215" s="15" t="str">
        <f t="shared" si="103"/>
        <v>-</v>
      </c>
      <c r="O2215" s="150">
        <f t="shared" si="104"/>
        <v>0</v>
      </c>
      <c r="P2215" s="15" t="str">
        <f>IF(COUNTIF('Personálie dobrovolníků '!U:X,N2215)&gt;0,"ANO","")</f>
        <v/>
      </c>
      <c r="Q2215" s="15"/>
    </row>
    <row r="2216" spans="2:17" s="25" customFormat="1" x14ac:dyDescent="0.3">
      <c r="B2216" s="15" t="str">
        <f>IF(A2216="","",VLOOKUP(A2216,Tabulka3[[Číslo smlouvy   u pravidelné činnosti]:[Příjmení]],3,0))</f>
        <v/>
      </c>
      <c r="C2216" s="15" t="str">
        <f>IF(A2216="","",VLOOKUP(A2216,Tabulka3[[Číslo smlouvy   u pravidelné činnosti]:[Příjmení]],4,0))</f>
        <v/>
      </c>
      <c r="F2216" s="94"/>
      <c r="H2216" s="113"/>
      <c r="I2216" s="113"/>
      <c r="K2216" s="15"/>
      <c r="L2216" s="15"/>
      <c r="M2216" s="15">
        <f t="shared" si="102"/>
        <v>1</v>
      </c>
      <c r="N2216" s="15" t="str">
        <f t="shared" si="103"/>
        <v>-</v>
      </c>
      <c r="O2216" s="150">
        <f t="shared" si="104"/>
        <v>0</v>
      </c>
      <c r="P2216" s="15" t="str">
        <f>IF(COUNTIF('Personálie dobrovolníků '!U:X,N2216)&gt;0,"ANO","")</f>
        <v/>
      </c>
      <c r="Q2216" s="15"/>
    </row>
    <row r="2217" spans="2:17" s="25" customFormat="1" x14ac:dyDescent="0.3">
      <c r="B2217" s="15" t="str">
        <f>IF(A2217="","",VLOOKUP(A2217,Tabulka3[[Číslo smlouvy   u pravidelné činnosti]:[Příjmení]],3,0))</f>
        <v/>
      </c>
      <c r="C2217" s="15" t="str">
        <f>IF(A2217="","",VLOOKUP(A2217,Tabulka3[[Číslo smlouvy   u pravidelné činnosti]:[Příjmení]],4,0))</f>
        <v/>
      </c>
      <c r="F2217" s="94"/>
      <c r="H2217" s="113"/>
      <c r="I2217" s="113"/>
      <c r="K2217" s="15"/>
      <c r="L2217" s="15"/>
      <c r="M2217" s="15">
        <f t="shared" si="102"/>
        <v>1</v>
      </c>
      <c r="N2217" s="15" t="str">
        <f t="shared" si="103"/>
        <v>-</v>
      </c>
      <c r="O2217" s="150">
        <f t="shared" si="104"/>
        <v>0</v>
      </c>
      <c r="P2217" s="15" t="str">
        <f>IF(COUNTIF('Personálie dobrovolníků '!U:X,N2217)&gt;0,"ANO","")</f>
        <v/>
      </c>
      <c r="Q2217" s="15"/>
    </row>
    <row r="2218" spans="2:17" s="25" customFormat="1" x14ac:dyDescent="0.3">
      <c r="B2218" s="15" t="str">
        <f>IF(A2218="","",VLOOKUP(A2218,Tabulka3[[Číslo smlouvy   u pravidelné činnosti]:[Příjmení]],3,0))</f>
        <v/>
      </c>
      <c r="C2218" s="15" t="str">
        <f>IF(A2218="","",VLOOKUP(A2218,Tabulka3[[Číslo smlouvy   u pravidelné činnosti]:[Příjmení]],4,0))</f>
        <v/>
      </c>
      <c r="F2218" s="94"/>
      <c r="H2218" s="113"/>
      <c r="I2218" s="113"/>
      <c r="K2218" s="15"/>
      <c r="L2218" s="15"/>
      <c r="M2218" s="15">
        <f t="shared" si="102"/>
        <v>1</v>
      </c>
      <c r="N2218" s="15" t="str">
        <f t="shared" si="103"/>
        <v>-</v>
      </c>
      <c r="O2218" s="150">
        <f t="shared" si="104"/>
        <v>0</v>
      </c>
      <c r="P2218" s="15" t="str">
        <f>IF(COUNTIF('Personálie dobrovolníků '!U:X,N2218)&gt;0,"ANO","")</f>
        <v/>
      </c>
      <c r="Q2218" s="15"/>
    </row>
    <row r="2219" spans="2:17" s="25" customFormat="1" x14ac:dyDescent="0.3">
      <c r="B2219" s="15" t="str">
        <f>IF(A2219="","",VLOOKUP(A2219,Tabulka3[[Číslo smlouvy   u pravidelné činnosti]:[Příjmení]],3,0))</f>
        <v/>
      </c>
      <c r="C2219" s="15" t="str">
        <f>IF(A2219="","",VLOOKUP(A2219,Tabulka3[[Číslo smlouvy   u pravidelné činnosti]:[Příjmení]],4,0))</f>
        <v/>
      </c>
      <c r="F2219" s="94"/>
      <c r="H2219" s="113"/>
      <c r="I2219" s="113"/>
      <c r="K2219" s="15"/>
      <c r="L2219" s="15"/>
      <c r="M2219" s="15">
        <f t="shared" si="102"/>
        <v>1</v>
      </c>
      <c r="N2219" s="15" t="str">
        <f t="shared" si="103"/>
        <v>-</v>
      </c>
      <c r="O2219" s="150">
        <f t="shared" si="104"/>
        <v>0</v>
      </c>
      <c r="P2219" s="15" t="str">
        <f>IF(COUNTIF('Personálie dobrovolníků '!U:X,N2219)&gt;0,"ANO","")</f>
        <v/>
      </c>
      <c r="Q2219" s="15"/>
    </row>
    <row r="2220" spans="2:17" s="25" customFormat="1" x14ac:dyDescent="0.3">
      <c r="B2220" s="15" t="str">
        <f>IF(A2220="","",VLOOKUP(A2220,Tabulka3[[Číslo smlouvy   u pravidelné činnosti]:[Příjmení]],3,0))</f>
        <v/>
      </c>
      <c r="C2220" s="15" t="str">
        <f>IF(A2220="","",VLOOKUP(A2220,Tabulka3[[Číslo smlouvy   u pravidelné činnosti]:[Příjmení]],4,0))</f>
        <v/>
      </c>
      <c r="F2220" s="94"/>
      <c r="H2220" s="113"/>
      <c r="I2220" s="113"/>
      <c r="K2220" s="15"/>
      <c r="L2220" s="15"/>
      <c r="M2220" s="15">
        <f t="shared" si="102"/>
        <v>1</v>
      </c>
      <c r="N2220" s="15" t="str">
        <f t="shared" si="103"/>
        <v>-</v>
      </c>
      <c r="O2220" s="150">
        <f t="shared" si="104"/>
        <v>0</v>
      </c>
      <c r="P2220" s="15" t="str">
        <f>IF(COUNTIF('Personálie dobrovolníků '!U:X,N2220)&gt;0,"ANO","")</f>
        <v/>
      </c>
      <c r="Q2220" s="15"/>
    </row>
    <row r="2221" spans="2:17" s="25" customFormat="1" x14ac:dyDescent="0.3">
      <c r="B2221" s="15" t="str">
        <f>IF(A2221="","",VLOOKUP(A2221,Tabulka3[[Číslo smlouvy   u pravidelné činnosti]:[Příjmení]],3,0))</f>
        <v/>
      </c>
      <c r="C2221" s="15" t="str">
        <f>IF(A2221="","",VLOOKUP(A2221,Tabulka3[[Číslo smlouvy   u pravidelné činnosti]:[Příjmení]],4,0))</f>
        <v/>
      </c>
      <c r="F2221" s="94"/>
      <c r="H2221" s="113"/>
      <c r="I2221" s="113"/>
      <c r="K2221" s="15"/>
      <c r="L2221" s="15"/>
      <c r="M2221" s="15">
        <f t="shared" si="102"/>
        <v>1</v>
      </c>
      <c r="N2221" s="15" t="str">
        <f t="shared" si="103"/>
        <v>-</v>
      </c>
      <c r="O2221" s="150">
        <f t="shared" si="104"/>
        <v>0</v>
      </c>
      <c r="P2221" s="15" t="str">
        <f>IF(COUNTIF('Personálie dobrovolníků '!U:X,N2221)&gt;0,"ANO","")</f>
        <v/>
      </c>
      <c r="Q2221" s="15"/>
    </row>
    <row r="2222" spans="2:17" s="25" customFormat="1" x14ac:dyDescent="0.3">
      <c r="B2222" s="15" t="str">
        <f>IF(A2222="","",VLOOKUP(A2222,Tabulka3[[Číslo smlouvy   u pravidelné činnosti]:[Příjmení]],3,0))</f>
        <v/>
      </c>
      <c r="C2222" s="15" t="str">
        <f>IF(A2222="","",VLOOKUP(A2222,Tabulka3[[Číslo smlouvy   u pravidelné činnosti]:[Příjmení]],4,0))</f>
        <v/>
      </c>
      <c r="F2222" s="94"/>
      <c r="H2222" s="113"/>
      <c r="I2222" s="113"/>
      <c r="K2222" s="15"/>
      <c r="L2222" s="15"/>
      <c r="M2222" s="15">
        <f t="shared" si="102"/>
        <v>1</v>
      </c>
      <c r="N2222" s="15" t="str">
        <f t="shared" si="103"/>
        <v>-</v>
      </c>
      <c r="O2222" s="150">
        <f t="shared" si="104"/>
        <v>0</v>
      </c>
      <c r="P2222" s="15" t="str">
        <f>IF(COUNTIF('Personálie dobrovolníků '!U:X,N2222)&gt;0,"ANO","")</f>
        <v/>
      </c>
      <c r="Q2222" s="15"/>
    </row>
    <row r="2223" spans="2:17" s="25" customFormat="1" x14ac:dyDescent="0.3">
      <c r="B2223" s="15" t="str">
        <f>IF(A2223="","",VLOOKUP(A2223,Tabulka3[[Číslo smlouvy   u pravidelné činnosti]:[Příjmení]],3,0))</f>
        <v/>
      </c>
      <c r="C2223" s="15" t="str">
        <f>IF(A2223="","",VLOOKUP(A2223,Tabulka3[[Číslo smlouvy   u pravidelné činnosti]:[Příjmení]],4,0))</f>
        <v/>
      </c>
      <c r="F2223" s="94"/>
      <c r="H2223" s="113"/>
      <c r="I2223" s="113"/>
      <c r="K2223" s="15"/>
      <c r="L2223" s="15"/>
      <c r="M2223" s="15">
        <f t="shared" si="102"/>
        <v>1</v>
      </c>
      <c r="N2223" s="15" t="str">
        <f t="shared" si="103"/>
        <v>-</v>
      </c>
      <c r="O2223" s="150">
        <f t="shared" si="104"/>
        <v>0</v>
      </c>
      <c r="P2223" s="15" t="str">
        <f>IF(COUNTIF('Personálie dobrovolníků '!U:X,N2223)&gt;0,"ANO","")</f>
        <v/>
      </c>
      <c r="Q2223" s="15"/>
    </row>
    <row r="2224" spans="2:17" s="25" customFormat="1" x14ac:dyDescent="0.3">
      <c r="B2224" s="15" t="str">
        <f>IF(A2224="","",VLOOKUP(A2224,Tabulka3[[Číslo smlouvy   u pravidelné činnosti]:[Příjmení]],3,0))</f>
        <v/>
      </c>
      <c r="C2224" s="15" t="str">
        <f>IF(A2224="","",VLOOKUP(A2224,Tabulka3[[Číslo smlouvy   u pravidelné činnosti]:[Příjmení]],4,0))</f>
        <v/>
      </c>
      <c r="F2224" s="94"/>
      <c r="H2224" s="113"/>
      <c r="I2224" s="113"/>
      <c r="K2224" s="15"/>
      <c r="L2224" s="15"/>
      <c r="M2224" s="15">
        <f t="shared" si="102"/>
        <v>1</v>
      </c>
      <c r="N2224" s="15" t="str">
        <f t="shared" si="103"/>
        <v>-</v>
      </c>
      <c r="O2224" s="150">
        <f t="shared" si="104"/>
        <v>0</v>
      </c>
      <c r="P2224" s="15" t="str">
        <f>IF(COUNTIF('Personálie dobrovolníků '!U:X,N2224)&gt;0,"ANO","")</f>
        <v/>
      </c>
      <c r="Q2224" s="15"/>
    </row>
    <row r="2225" spans="2:17" s="25" customFormat="1" x14ac:dyDescent="0.3">
      <c r="B2225" s="15" t="str">
        <f>IF(A2225="","",VLOOKUP(A2225,Tabulka3[[Číslo smlouvy   u pravidelné činnosti]:[Příjmení]],3,0))</f>
        <v/>
      </c>
      <c r="C2225" s="15" t="str">
        <f>IF(A2225="","",VLOOKUP(A2225,Tabulka3[[Číslo smlouvy   u pravidelné činnosti]:[Příjmení]],4,0))</f>
        <v/>
      </c>
      <c r="F2225" s="94"/>
      <c r="H2225" s="113"/>
      <c r="I2225" s="113"/>
      <c r="K2225" s="15"/>
      <c r="L2225" s="15"/>
      <c r="M2225" s="15">
        <f t="shared" si="102"/>
        <v>1</v>
      </c>
      <c r="N2225" s="15" t="str">
        <f t="shared" si="103"/>
        <v>-</v>
      </c>
      <c r="O2225" s="150">
        <f t="shared" si="104"/>
        <v>0</v>
      </c>
      <c r="P2225" s="15" t="str">
        <f>IF(COUNTIF('Personálie dobrovolníků '!U:X,N2225)&gt;0,"ANO","")</f>
        <v/>
      </c>
      <c r="Q2225" s="15"/>
    </row>
    <row r="2226" spans="2:17" s="25" customFormat="1" x14ac:dyDescent="0.3">
      <c r="B2226" s="15" t="str">
        <f>IF(A2226="","",VLOOKUP(A2226,Tabulka3[[Číslo smlouvy   u pravidelné činnosti]:[Příjmení]],3,0))</f>
        <v/>
      </c>
      <c r="C2226" s="15" t="str">
        <f>IF(A2226="","",VLOOKUP(A2226,Tabulka3[[Číslo smlouvy   u pravidelné činnosti]:[Příjmení]],4,0))</f>
        <v/>
      </c>
      <c r="F2226" s="94"/>
      <c r="H2226" s="113"/>
      <c r="I2226" s="113"/>
      <c r="K2226" s="15"/>
      <c r="L2226" s="15"/>
      <c r="M2226" s="15">
        <f t="shared" si="102"/>
        <v>1</v>
      </c>
      <c r="N2226" s="15" t="str">
        <f t="shared" si="103"/>
        <v>-</v>
      </c>
      <c r="O2226" s="150">
        <f t="shared" si="104"/>
        <v>0</v>
      </c>
      <c r="P2226" s="15" t="str">
        <f>IF(COUNTIF('Personálie dobrovolníků '!U:X,N2226)&gt;0,"ANO","")</f>
        <v/>
      </c>
      <c r="Q2226" s="15"/>
    </row>
    <row r="2227" spans="2:17" s="25" customFormat="1" x14ac:dyDescent="0.3">
      <c r="B2227" s="15" t="str">
        <f>IF(A2227="","",VLOOKUP(A2227,Tabulka3[[Číslo smlouvy   u pravidelné činnosti]:[Příjmení]],3,0))</f>
        <v/>
      </c>
      <c r="C2227" s="15" t="str">
        <f>IF(A2227="","",VLOOKUP(A2227,Tabulka3[[Číslo smlouvy   u pravidelné činnosti]:[Příjmení]],4,0))</f>
        <v/>
      </c>
      <c r="F2227" s="94"/>
      <c r="H2227" s="113"/>
      <c r="I2227" s="113"/>
      <c r="K2227" s="15"/>
      <c r="L2227" s="15"/>
      <c r="M2227" s="15">
        <f t="shared" si="102"/>
        <v>1</v>
      </c>
      <c r="N2227" s="15" t="str">
        <f t="shared" si="103"/>
        <v>-</v>
      </c>
      <c r="O2227" s="150">
        <f t="shared" si="104"/>
        <v>0</v>
      </c>
      <c r="P2227" s="15" t="str">
        <f>IF(COUNTIF('Personálie dobrovolníků '!U:X,N2227)&gt;0,"ANO","")</f>
        <v/>
      </c>
      <c r="Q2227" s="15"/>
    </row>
    <row r="2228" spans="2:17" s="25" customFormat="1" x14ac:dyDescent="0.3">
      <c r="B2228" s="15" t="str">
        <f>IF(A2228="","",VLOOKUP(A2228,Tabulka3[[Číslo smlouvy   u pravidelné činnosti]:[Příjmení]],3,0))</f>
        <v/>
      </c>
      <c r="C2228" s="15" t="str">
        <f>IF(A2228="","",VLOOKUP(A2228,Tabulka3[[Číslo smlouvy   u pravidelné činnosti]:[Příjmení]],4,0))</f>
        <v/>
      </c>
      <c r="F2228" s="94"/>
      <c r="H2228" s="113"/>
      <c r="I2228" s="113"/>
      <c r="K2228" s="15"/>
      <c r="L2228" s="15"/>
      <c r="M2228" s="15">
        <f t="shared" si="102"/>
        <v>1</v>
      </c>
      <c r="N2228" s="15" t="str">
        <f t="shared" si="103"/>
        <v>-</v>
      </c>
      <c r="O2228" s="150">
        <f t="shared" si="104"/>
        <v>0</v>
      </c>
      <c r="P2228" s="15" t="str">
        <f>IF(COUNTIF('Personálie dobrovolníků '!U:X,N2228)&gt;0,"ANO","")</f>
        <v/>
      </c>
      <c r="Q2228" s="15"/>
    </row>
    <row r="2229" spans="2:17" s="25" customFormat="1" x14ac:dyDescent="0.3">
      <c r="B2229" s="15" t="str">
        <f>IF(A2229="","",VLOOKUP(A2229,Tabulka3[[Číslo smlouvy   u pravidelné činnosti]:[Příjmení]],3,0))</f>
        <v/>
      </c>
      <c r="C2229" s="15" t="str">
        <f>IF(A2229="","",VLOOKUP(A2229,Tabulka3[[Číslo smlouvy   u pravidelné činnosti]:[Příjmení]],4,0))</f>
        <v/>
      </c>
      <c r="F2229" s="94"/>
      <c r="H2229" s="113"/>
      <c r="I2229" s="113"/>
      <c r="K2229" s="15"/>
      <c r="L2229" s="15"/>
      <c r="M2229" s="15">
        <f t="shared" si="102"/>
        <v>1</v>
      </c>
      <c r="N2229" s="15" t="str">
        <f t="shared" si="103"/>
        <v>-</v>
      </c>
      <c r="O2229" s="150">
        <f t="shared" si="104"/>
        <v>0</v>
      </c>
      <c r="P2229" s="15" t="str">
        <f>IF(COUNTIF('Personálie dobrovolníků '!U:X,N2229)&gt;0,"ANO","")</f>
        <v/>
      </c>
      <c r="Q2229" s="15"/>
    </row>
    <row r="2230" spans="2:17" s="25" customFormat="1" x14ac:dyDescent="0.3">
      <c r="B2230" s="15" t="str">
        <f>IF(A2230="","",VLOOKUP(A2230,Tabulka3[[Číslo smlouvy   u pravidelné činnosti]:[Příjmení]],3,0))</f>
        <v/>
      </c>
      <c r="C2230" s="15" t="str">
        <f>IF(A2230="","",VLOOKUP(A2230,Tabulka3[[Číslo smlouvy   u pravidelné činnosti]:[Příjmení]],4,0))</f>
        <v/>
      </c>
      <c r="F2230" s="94"/>
      <c r="H2230" s="113"/>
      <c r="I2230" s="113"/>
      <c r="K2230" s="15"/>
      <c r="L2230" s="15"/>
      <c r="M2230" s="15">
        <f t="shared" si="102"/>
        <v>1</v>
      </c>
      <c r="N2230" s="15" t="str">
        <f t="shared" si="103"/>
        <v>-</v>
      </c>
      <c r="O2230" s="150">
        <f t="shared" si="104"/>
        <v>0</v>
      </c>
      <c r="P2230" s="15" t="str">
        <f>IF(COUNTIF('Personálie dobrovolníků '!U:X,N2230)&gt;0,"ANO","")</f>
        <v/>
      </c>
      <c r="Q2230" s="15"/>
    </row>
    <row r="2231" spans="2:17" s="25" customFormat="1" x14ac:dyDescent="0.3">
      <c r="B2231" s="15" t="str">
        <f>IF(A2231="","",VLOOKUP(A2231,Tabulka3[[Číslo smlouvy   u pravidelné činnosti]:[Příjmení]],3,0))</f>
        <v/>
      </c>
      <c r="C2231" s="15" t="str">
        <f>IF(A2231="","",VLOOKUP(A2231,Tabulka3[[Číslo smlouvy   u pravidelné činnosti]:[Příjmení]],4,0))</f>
        <v/>
      </c>
      <c r="F2231" s="94"/>
      <c r="H2231" s="113"/>
      <c r="I2231" s="113"/>
      <c r="K2231" s="15"/>
      <c r="L2231" s="15"/>
      <c r="M2231" s="15">
        <f t="shared" si="102"/>
        <v>1</v>
      </c>
      <c r="N2231" s="15" t="str">
        <f t="shared" si="103"/>
        <v>-</v>
      </c>
      <c r="O2231" s="150">
        <f t="shared" si="104"/>
        <v>0</v>
      </c>
      <c r="P2231" s="15" t="str">
        <f>IF(COUNTIF('Personálie dobrovolníků '!U:X,N2231)&gt;0,"ANO","")</f>
        <v/>
      </c>
      <c r="Q2231" s="15"/>
    </row>
    <row r="2232" spans="2:17" s="25" customFormat="1" x14ac:dyDescent="0.3">
      <c r="B2232" s="15" t="str">
        <f>IF(A2232="","",VLOOKUP(A2232,Tabulka3[[Číslo smlouvy   u pravidelné činnosti]:[Příjmení]],3,0))</f>
        <v/>
      </c>
      <c r="C2232" s="15" t="str">
        <f>IF(A2232="","",VLOOKUP(A2232,Tabulka3[[Číslo smlouvy   u pravidelné činnosti]:[Příjmení]],4,0))</f>
        <v/>
      </c>
      <c r="F2232" s="94"/>
      <c r="H2232" s="113"/>
      <c r="I2232" s="113"/>
      <c r="K2232" s="15"/>
      <c r="L2232" s="15"/>
      <c r="M2232" s="15">
        <f t="shared" si="102"/>
        <v>1</v>
      </c>
      <c r="N2232" s="15" t="str">
        <f t="shared" si="103"/>
        <v>-</v>
      </c>
      <c r="O2232" s="150">
        <f t="shared" si="104"/>
        <v>0</v>
      </c>
      <c r="P2232" s="15" t="str">
        <f>IF(COUNTIF('Personálie dobrovolníků '!U:X,N2232)&gt;0,"ANO","")</f>
        <v/>
      </c>
      <c r="Q2232" s="15"/>
    </row>
    <row r="2233" spans="2:17" s="25" customFormat="1" x14ac:dyDescent="0.3">
      <c r="B2233" s="15" t="str">
        <f>IF(A2233="","",VLOOKUP(A2233,Tabulka3[[Číslo smlouvy   u pravidelné činnosti]:[Příjmení]],3,0))</f>
        <v/>
      </c>
      <c r="C2233" s="15" t="str">
        <f>IF(A2233="","",VLOOKUP(A2233,Tabulka3[[Číslo smlouvy   u pravidelné činnosti]:[Příjmení]],4,0))</f>
        <v/>
      </c>
      <c r="F2233" s="94"/>
      <c r="H2233" s="113"/>
      <c r="I2233" s="113"/>
      <c r="K2233" s="15"/>
      <c r="L2233" s="15"/>
      <c r="M2233" s="15">
        <f t="shared" si="102"/>
        <v>1</v>
      </c>
      <c r="N2233" s="15" t="str">
        <f t="shared" si="103"/>
        <v>-</v>
      </c>
      <c r="O2233" s="150">
        <f t="shared" si="104"/>
        <v>0</v>
      </c>
      <c r="P2233" s="15" t="str">
        <f>IF(COUNTIF('Personálie dobrovolníků '!U:X,N2233)&gt;0,"ANO","")</f>
        <v/>
      </c>
      <c r="Q2233" s="15"/>
    </row>
    <row r="2234" spans="2:17" s="25" customFormat="1" x14ac:dyDescent="0.3">
      <c r="B2234" s="15" t="str">
        <f>IF(A2234="","",VLOOKUP(A2234,Tabulka3[[Číslo smlouvy   u pravidelné činnosti]:[Příjmení]],3,0))</f>
        <v/>
      </c>
      <c r="C2234" s="15" t="str">
        <f>IF(A2234="","",VLOOKUP(A2234,Tabulka3[[Číslo smlouvy   u pravidelné činnosti]:[Příjmení]],4,0))</f>
        <v/>
      </c>
      <c r="F2234" s="94"/>
      <c r="H2234" s="113"/>
      <c r="I2234" s="113"/>
      <c r="K2234" s="15"/>
      <c r="L2234" s="15"/>
      <c r="M2234" s="15">
        <f t="shared" si="102"/>
        <v>1</v>
      </c>
      <c r="N2234" s="15" t="str">
        <f t="shared" si="103"/>
        <v>-</v>
      </c>
      <c r="O2234" s="150">
        <f t="shared" si="104"/>
        <v>0</v>
      </c>
      <c r="P2234" s="15" t="str">
        <f>IF(COUNTIF('Personálie dobrovolníků '!U:X,N2234)&gt;0,"ANO","")</f>
        <v/>
      </c>
      <c r="Q2234" s="15"/>
    </row>
    <row r="2235" spans="2:17" s="25" customFormat="1" x14ac:dyDescent="0.3">
      <c r="B2235" s="15" t="str">
        <f>IF(A2235="","",VLOOKUP(A2235,Tabulka3[[Číslo smlouvy   u pravidelné činnosti]:[Příjmení]],3,0))</f>
        <v/>
      </c>
      <c r="C2235" s="15" t="str">
        <f>IF(A2235="","",VLOOKUP(A2235,Tabulka3[[Číslo smlouvy   u pravidelné činnosti]:[Příjmení]],4,0))</f>
        <v/>
      </c>
      <c r="F2235" s="94"/>
      <c r="H2235" s="113"/>
      <c r="I2235" s="113"/>
      <c r="K2235" s="15"/>
      <c r="L2235" s="15"/>
      <c r="M2235" s="15">
        <f t="shared" si="102"/>
        <v>1</v>
      </c>
      <c r="N2235" s="15" t="str">
        <f t="shared" si="103"/>
        <v>-</v>
      </c>
      <c r="O2235" s="150">
        <f t="shared" si="104"/>
        <v>0</v>
      </c>
      <c r="P2235" s="15" t="str">
        <f>IF(COUNTIF('Personálie dobrovolníků '!U:X,N2235)&gt;0,"ANO","")</f>
        <v/>
      </c>
      <c r="Q2235" s="15"/>
    </row>
    <row r="2236" spans="2:17" s="25" customFormat="1" x14ac:dyDescent="0.3">
      <c r="B2236" s="15" t="str">
        <f>IF(A2236="","",VLOOKUP(A2236,Tabulka3[[Číslo smlouvy   u pravidelné činnosti]:[Příjmení]],3,0))</f>
        <v/>
      </c>
      <c r="C2236" s="15" t="str">
        <f>IF(A2236="","",VLOOKUP(A2236,Tabulka3[[Číslo smlouvy   u pravidelné činnosti]:[Příjmení]],4,0))</f>
        <v/>
      </c>
      <c r="F2236" s="94"/>
      <c r="H2236" s="113"/>
      <c r="I2236" s="113"/>
      <c r="K2236" s="15"/>
      <c r="L2236" s="15"/>
      <c r="M2236" s="15">
        <f t="shared" si="102"/>
        <v>1</v>
      </c>
      <c r="N2236" s="15" t="str">
        <f t="shared" si="103"/>
        <v>-</v>
      </c>
      <c r="O2236" s="150">
        <f t="shared" si="104"/>
        <v>0</v>
      </c>
      <c r="P2236" s="15" t="str">
        <f>IF(COUNTIF('Personálie dobrovolníků '!U:X,N2236)&gt;0,"ANO","")</f>
        <v/>
      </c>
      <c r="Q2236" s="15"/>
    </row>
    <row r="2237" spans="2:17" s="25" customFormat="1" x14ac:dyDescent="0.3">
      <c r="B2237" s="15" t="str">
        <f>IF(A2237="","",VLOOKUP(A2237,Tabulka3[[Číslo smlouvy   u pravidelné činnosti]:[Příjmení]],3,0))</f>
        <v/>
      </c>
      <c r="C2237" s="15" t="str">
        <f>IF(A2237="","",VLOOKUP(A2237,Tabulka3[[Číslo smlouvy   u pravidelné činnosti]:[Příjmení]],4,0))</f>
        <v/>
      </c>
      <c r="F2237" s="94"/>
      <c r="H2237" s="113"/>
      <c r="I2237" s="113"/>
      <c r="K2237" s="15"/>
      <c r="L2237" s="15"/>
      <c r="M2237" s="15">
        <f t="shared" si="102"/>
        <v>1</v>
      </c>
      <c r="N2237" s="15" t="str">
        <f t="shared" si="103"/>
        <v>-</v>
      </c>
      <c r="O2237" s="150">
        <f t="shared" si="104"/>
        <v>0</v>
      </c>
      <c r="P2237" s="15" t="str">
        <f>IF(COUNTIF('Personálie dobrovolníků '!U:X,N2237)&gt;0,"ANO","")</f>
        <v/>
      </c>
      <c r="Q2237" s="15"/>
    </row>
    <row r="2238" spans="2:17" s="25" customFormat="1" x14ac:dyDescent="0.3">
      <c r="B2238" s="15" t="str">
        <f>IF(A2238="","",VLOOKUP(A2238,Tabulka3[[Číslo smlouvy   u pravidelné činnosti]:[Příjmení]],3,0))</f>
        <v/>
      </c>
      <c r="C2238" s="15" t="str">
        <f>IF(A2238="","",VLOOKUP(A2238,Tabulka3[[Číslo smlouvy   u pravidelné činnosti]:[Příjmení]],4,0))</f>
        <v/>
      </c>
      <c r="F2238" s="94"/>
      <c r="H2238" s="113"/>
      <c r="I2238" s="113"/>
      <c r="K2238" s="15"/>
      <c r="L2238" s="15"/>
      <c r="M2238" s="15">
        <f t="shared" si="102"/>
        <v>1</v>
      </c>
      <c r="N2238" s="15" t="str">
        <f t="shared" si="103"/>
        <v>-</v>
      </c>
      <c r="O2238" s="150">
        <f t="shared" si="104"/>
        <v>0</v>
      </c>
      <c r="P2238" s="15" t="str">
        <f>IF(COUNTIF('Personálie dobrovolníků '!U:X,N2238)&gt;0,"ANO","")</f>
        <v/>
      </c>
      <c r="Q2238" s="15"/>
    </row>
    <row r="2239" spans="2:17" s="25" customFormat="1" x14ac:dyDescent="0.3">
      <c r="B2239" s="15" t="str">
        <f>IF(A2239="","",VLOOKUP(A2239,Tabulka3[[Číslo smlouvy   u pravidelné činnosti]:[Příjmení]],3,0))</f>
        <v/>
      </c>
      <c r="C2239" s="15" t="str">
        <f>IF(A2239="","",VLOOKUP(A2239,Tabulka3[[Číslo smlouvy   u pravidelné činnosti]:[Příjmení]],4,0))</f>
        <v/>
      </c>
      <c r="F2239" s="94"/>
      <c r="H2239" s="113"/>
      <c r="I2239" s="113"/>
      <c r="K2239" s="15"/>
      <c r="L2239" s="15"/>
      <c r="M2239" s="15">
        <f t="shared" si="102"/>
        <v>1</v>
      </c>
      <c r="N2239" s="15" t="str">
        <f t="shared" si="103"/>
        <v>-</v>
      </c>
      <c r="O2239" s="150">
        <f t="shared" si="104"/>
        <v>0</v>
      </c>
      <c r="P2239" s="15" t="str">
        <f>IF(COUNTIF('Personálie dobrovolníků '!U:X,N2239)&gt;0,"ANO","")</f>
        <v/>
      </c>
      <c r="Q2239" s="15"/>
    </row>
    <row r="2240" spans="2:17" s="25" customFormat="1" x14ac:dyDescent="0.3">
      <c r="B2240" s="15" t="str">
        <f>IF(A2240="","",VLOOKUP(A2240,Tabulka3[[Číslo smlouvy   u pravidelné činnosti]:[Příjmení]],3,0))</f>
        <v/>
      </c>
      <c r="C2240" s="15" t="str">
        <f>IF(A2240="","",VLOOKUP(A2240,Tabulka3[[Číslo smlouvy   u pravidelné činnosti]:[Příjmení]],4,0))</f>
        <v/>
      </c>
      <c r="F2240" s="94"/>
      <c r="H2240" s="113"/>
      <c r="I2240" s="113"/>
      <c r="K2240" s="15"/>
      <c r="L2240" s="15"/>
      <c r="M2240" s="15">
        <f t="shared" si="102"/>
        <v>1</v>
      </c>
      <c r="N2240" s="15" t="str">
        <f t="shared" si="103"/>
        <v>-</v>
      </c>
      <c r="O2240" s="150">
        <f t="shared" si="104"/>
        <v>0</v>
      </c>
      <c r="P2240" s="15" t="str">
        <f>IF(COUNTIF('Personálie dobrovolníků '!U:X,N2240)&gt;0,"ANO","")</f>
        <v/>
      </c>
      <c r="Q2240" s="15"/>
    </row>
    <row r="2241" spans="2:17" s="25" customFormat="1" x14ac:dyDescent="0.3">
      <c r="B2241" s="15" t="str">
        <f>IF(A2241="","",VLOOKUP(A2241,Tabulka3[[Číslo smlouvy   u pravidelné činnosti]:[Příjmení]],3,0))</f>
        <v/>
      </c>
      <c r="C2241" s="15" t="str">
        <f>IF(A2241="","",VLOOKUP(A2241,Tabulka3[[Číslo smlouvy   u pravidelné činnosti]:[Příjmení]],4,0))</f>
        <v/>
      </c>
      <c r="F2241" s="94"/>
      <c r="H2241" s="113"/>
      <c r="I2241" s="113"/>
      <c r="K2241" s="15"/>
      <c r="L2241" s="15"/>
      <c r="M2241" s="15">
        <f t="shared" si="102"/>
        <v>1</v>
      </c>
      <c r="N2241" s="15" t="str">
        <f t="shared" si="103"/>
        <v>-</v>
      </c>
      <c r="O2241" s="150">
        <f t="shared" si="104"/>
        <v>0</v>
      </c>
      <c r="P2241" s="15" t="str">
        <f>IF(COUNTIF('Personálie dobrovolníků '!U:X,N2241)&gt;0,"ANO","")</f>
        <v/>
      </c>
      <c r="Q2241" s="15"/>
    </row>
    <row r="2242" spans="2:17" s="25" customFormat="1" x14ac:dyDescent="0.3">
      <c r="B2242" s="15" t="str">
        <f>IF(A2242="","",VLOOKUP(A2242,Tabulka3[[Číslo smlouvy   u pravidelné činnosti]:[Příjmení]],3,0))</f>
        <v/>
      </c>
      <c r="C2242" s="15" t="str">
        <f>IF(A2242="","",VLOOKUP(A2242,Tabulka3[[Číslo smlouvy   u pravidelné činnosti]:[Příjmení]],4,0))</f>
        <v/>
      </c>
      <c r="F2242" s="94"/>
      <c r="H2242" s="113"/>
      <c r="I2242" s="113"/>
      <c r="K2242" s="15"/>
      <c r="L2242" s="15"/>
      <c r="M2242" s="15">
        <f t="shared" si="102"/>
        <v>1</v>
      </c>
      <c r="N2242" s="15" t="str">
        <f t="shared" si="103"/>
        <v>-</v>
      </c>
      <c r="O2242" s="150">
        <f t="shared" si="104"/>
        <v>0</v>
      </c>
      <c r="P2242" s="15" t="str">
        <f>IF(COUNTIF('Personálie dobrovolníků '!U:X,N2242)&gt;0,"ANO","")</f>
        <v/>
      </c>
      <c r="Q2242" s="15"/>
    </row>
    <row r="2243" spans="2:17" s="25" customFormat="1" x14ac:dyDescent="0.3">
      <c r="B2243" s="15" t="str">
        <f>IF(A2243="","",VLOOKUP(A2243,Tabulka3[[Číslo smlouvy   u pravidelné činnosti]:[Příjmení]],3,0))</f>
        <v/>
      </c>
      <c r="C2243" s="15" t="str">
        <f>IF(A2243="","",VLOOKUP(A2243,Tabulka3[[Číslo smlouvy   u pravidelné činnosti]:[Příjmení]],4,0))</f>
        <v/>
      </c>
      <c r="F2243" s="94"/>
      <c r="H2243" s="113"/>
      <c r="I2243" s="113"/>
      <c r="K2243" s="15"/>
      <c r="L2243" s="15"/>
      <c r="M2243" s="15">
        <f t="shared" si="102"/>
        <v>1</v>
      </c>
      <c r="N2243" s="15" t="str">
        <f t="shared" si="103"/>
        <v>-</v>
      </c>
      <c r="O2243" s="150">
        <f t="shared" si="104"/>
        <v>0</v>
      </c>
      <c r="P2243" s="15" t="str">
        <f>IF(COUNTIF('Personálie dobrovolníků '!U:X,N2243)&gt;0,"ANO","")</f>
        <v/>
      </c>
      <c r="Q2243" s="15"/>
    </row>
    <row r="2244" spans="2:17" s="25" customFormat="1" x14ac:dyDescent="0.3">
      <c r="B2244" s="15" t="str">
        <f>IF(A2244="","",VLOOKUP(A2244,Tabulka3[[Číslo smlouvy   u pravidelné činnosti]:[Příjmení]],3,0))</f>
        <v/>
      </c>
      <c r="C2244" s="15" t="str">
        <f>IF(A2244="","",VLOOKUP(A2244,Tabulka3[[Číslo smlouvy   u pravidelné činnosti]:[Příjmení]],4,0))</f>
        <v/>
      </c>
      <c r="F2244" s="94"/>
      <c r="H2244" s="113"/>
      <c r="I2244" s="113"/>
      <c r="K2244" s="15"/>
      <c r="L2244" s="15"/>
      <c r="M2244" s="15">
        <f t="shared" ref="M2244:M2307" si="105">IF(OR(
   AND($H2244=$K$12, $I2244=$L$4),
   AND($H2244=$K$12, $I2244=$L$5),
   AND($H2244=$K$12, $I2244=$L$6),
   AND($H2244=$K$12, $I2244=$L$7),
   AND($H2244=$K$11, $I2244=$L$4),
   AND($H2244=$K$11, $I2244=$L$5),
   AND($H2244=$K$11, $I2244=$L$6),
   AND($H2244=$K$11, $I2244=$L$7),
   AND($H2244=$K$5, $I2244=$L$5),
   AND($H2244=$K$6, $I2244=$L$4),
   AND($H2244=$K$6, $I2244=$L$5),
   AND($H2244=$K$6, $I2244=$L$7),
   AND($H2244=$K$4, $I2244=$L$6),
), 0, 1)</f>
        <v>1</v>
      </c>
      <c r="N2244" s="15" t="str">
        <f t="shared" ref="N2244:N2307" si="106">A2244 &amp; "-" &amp; J2244</f>
        <v>-</v>
      </c>
      <c r="O2244" s="150">
        <f t="shared" ref="O2244:O2307" si="107">IF(AND(M2244&lt;&gt;0, P2244="ANO"), 1, 0)</f>
        <v>0</v>
      </c>
      <c r="P2244" s="15" t="str">
        <f>IF(COUNTIF('Personálie dobrovolníků '!U:X,N2244)&gt;0,"ANO","")</f>
        <v/>
      </c>
      <c r="Q2244" s="15"/>
    </row>
    <row r="2245" spans="2:17" s="25" customFormat="1" x14ac:dyDescent="0.3">
      <c r="B2245" s="15" t="str">
        <f>IF(A2245="","",VLOOKUP(A2245,Tabulka3[[Číslo smlouvy   u pravidelné činnosti]:[Příjmení]],3,0))</f>
        <v/>
      </c>
      <c r="C2245" s="15" t="str">
        <f>IF(A2245="","",VLOOKUP(A2245,Tabulka3[[Číslo smlouvy   u pravidelné činnosti]:[Příjmení]],4,0))</f>
        <v/>
      </c>
      <c r="F2245" s="94"/>
      <c r="H2245" s="113"/>
      <c r="I2245" s="113"/>
      <c r="K2245" s="15"/>
      <c r="L2245" s="15"/>
      <c r="M2245" s="15">
        <f t="shared" si="105"/>
        <v>1</v>
      </c>
      <c r="N2245" s="15" t="str">
        <f t="shared" si="106"/>
        <v>-</v>
      </c>
      <c r="O2245" s="150">
        <f t="shared" si="107"/>
        <v>0</v>
      </c>
      <c r="P2245" s="15" t="str">
        <f>IF(COUNTIF('Personálie dobrovolníků '!U:X,N2245)&gt;0,"ANO","")</f>
        <v/>
      </c>
      <c r="Q2245" s="15"/>
    </row>
    <row r="2246" spans="2:17" s="25" customFormat="1" x14ac:dyDescent="0.3">
      <c r="B2246" s="15" t="str">
        <f>IF(A2246="","",VLOOKUP(A2246,Tabulka3[[Číslo smlouvy   u pravidelné činnosti]:[Příjmení]],3,0))</f>
        <v/>
      </c>
      <c r="C2246" s="15" t="str">
        <f>IF(A2246="","",VLOOKUP(A2246,Tabulka3[[Číslo smlouvy   u pravidelné činnosti]:[Příjmení]],4,0))</f>
        <v/>
      </c>
      <c r="F2246" s="94"/>
      <c r="H2246" s="113"/>
      <c r="I2246" s="113"/>
      <c r="K2246" s="15"/>
      <c r="L2246" s="15"/>
      <c r="M2246" s="15">
        <f t="shared" si="105"/>
        <v>1</v>
      </c>
      <c r="N2246" s="15" t="str">
        <f t="shared" si="106"/>
        <v>-</v>
      </c>
      <c r="O2246" s="150">
        <f t="shared" si="107"/>
        <v>0</v>
      </c>
      <c r="P2246" s="15" t="str">
        <f>IF(COUNTIF('Personálie dobrovolníků '!U:X,N2246)&gt;0,"ANO","")</f>
        <v/>
      </c>
      <c r="Q2246" s="15"/>
    </row>
    <row r="2247" spans="2:17" s="25" customFormat="1" x14ac:dyDescent="0.3">
      <c r="B2247" s="15" t="str">
        <f>IF(A2247="","",VLOOKUP(A2247,Tabulka3[[Číslo smlouvy   u pravidelné činnosti]:[Příjmení]],3,0))</f>
        <v/>
      </c>
      <c r="C2247" s="15" t="str">
        <f>IF(A2247="","",VLOOKUP(A2247,Tabulka3[[Číslo smlouvy   u pravidelné činnosti]:[Příjmení]],4,0))</f>
        <v/>
      </c>
      <c r="F2247" s="94"/>
      <c r="H2247" s="113"/>
      <c r="I2247" s="113"/>
      <c r="K2247" s="15"/>
      <c r="L2247" s="15"/>
      <c r="M2247" s="15">
        <f t="shared" si="105"/>
        <v>1</v>
      </c>
      <c r="N2247" s="15" t="str">
        <f t="shared" si="106"/>
        <v>-</v>
      </c>
      <c r="O2247" s="150">
        <f t="shared" si="107"/>
        <v>0</v>
      </c>
      <c r="P2247" s="15" t="str">
        <f>IF(COUNTIF('Personálie dobrovolníků '!U:X,N2247)&gt;0,"ANO","")</f>
        <v/>
      </c>
      <c r="Q2247" s="15"/>
    </row>
    <row r="2248" spans="2:17" s="25" customFormat="1" x14ac:dyDescent="0.3">
      <c r="B2248" s="15" t="str">
        <f>IF(A2248="","",VLOOKUP(A2248,Tabulka3[[Číslo smlouvy   u pravidelné činnosti]:[Příjmení]],3,0))</f>
        <v/>
      </c>
      <c r="C2248" s="15" t="str">
        <f>IF(A2248="","",VLOOKUP(A2248,Tabulka3[[Číslo smlouvy   u pravidelné činnosti]:[Příjmení]],4,0))</f>
        <v/>
      </c>
      <c r="F2248" s="94"/>
      <c r="H2248" s="113"/>
      <c r="I2248" s="113"/>
      <c r="K2248" s="15"/>
      <c r="L2248" s="15"/>
      <c r="M2248" s="15">
        <f t="shared" si="105"/>
        <v>1</v>
      </c>
      <c r="N2248" s="15" t="str">
        <f t="shared" si="106"/>
        <v>-</v>
      </c>
      <c r="O2248" s="150">
        <f t="shared" si="107"/>
        <v>0</v>
      </c>
      <c r="P2248" s="15" t="str">
        <f>IF(COUNTIF('Personálie dobrovolníků '!U:X,N2248)&gt;0,"ANO","")</f>
        <v/>
      </c>
      <c r="Q2248" s="15"/>
    </row>
    <row r="2249" spans="2:17" s="25" customFormat="1" x14ac:dyDescent="0.3">
      <c r="B2249" s="15" t="str">
        <f>IF(A2249="","",VLOOKUP(A2249,Tabulka3[[Číslo smlouvy   u pravidelné činnosti]:[Příjmení]],3,0))</f>
        <v/>
      </c>
      <c r="C2249" s="15" t="str">
        <f>IF(A2249="","",VLOOKUP(A2249,Tabulka3[[Číslo smlouvy   u pravidelné činnosti]:[Příjmení]],4,0))</f>
        <v/>
      </c>
      <c r="F2249" s="94"/>
      <c r="H2249" s="113"/>
      <c r="I2249" s="113"/>
      <c r="K2249" s="15"/>
      <c r="L2249" s="15"/>
      <c r="M2249" s="15">
        <f t="shared" si="105"/>
        <v>1</v>
      </c>
      <c r="N2249" s="15" t="str">
        <f t="shared" si="106"/>
        <v>-</v>
      </c>
      <c r="O2249" s="150">
        <f t="shared" si="107"/>
        <v>0</v>
      </c>
      <c r="P2249" s="15" t="str">
        <f>IF(COUNTIF('Personálie dobrovolníků '!U:X,N2249)&gt;0,"ANO","")</f>
        <v/>
      </c>
      <c r="Q2249" s="15"/>
    </row>
    <row r="2250" spans="2:17" s="25" customFormat="1" x14ac:dyDescent="0.3">
      <c r="B2250" s="15" t="str">
        <f>IF(A2250="","",VLOOKUP(A2250,Tabulka3[[Číslo smlouvy   u pravidelné činnosti]:[Příjmení]],3,0))</f>
        <v/>
      </c>
      <c r="C2250" s="15" t="str">
        <f>IF(A2250="","",VLOOKUP(A2250,Tabulka3[[Číslo smlouvy   u pravidelné činnosti]:[Příjmení]],4,0))</f>
        <v/>
      </c>
      <c r="F2250" s="94"/>
      <c r="H2250" s="113"/>
      <c r="I2250" s="113"/>
      <c r="K2250" s="15"/>
      <c r="L2250" s="15"/>
      <c r="M2250" s="15">
        <f t="shared" si="105"/>
        <v>1</v>
      </c>
      <c r="N2250" s="15" t="str">
        <f t="shared" si="106"/>
        <v>-</v>
      </c>
      <c r="O2250" s="150">
        <f t="shared" si="107"/>
        <v>0</v>
      </c>
      <c r="P2250" s="15" t="str">
        <f>IF(COUNTIF('Personálie dobrovolníků '!U:X,N2250)&gt;0,"ANO","")</f>
        <v/>
      </c>
      <c r="Q2250" s="15"/>
    </row>
    <row r="2251" spans="2:17" s="25" customFormat="1" x14ac:dyDescent="0.3">
      <c r="B2251" s="15" t="str">
        <f>IF(A2251="","",VLOOKUP(A2251,Tabulka3[[Číslo smlouvy   u pravidelné činnosti]:[Příjmení]],3,0))</f>
        <v/>
      </c>
      <c r="C2251" s="15" t="str">
        <f>IF(A2251="","",VLOOKUP(A2251,Tabulka3[[Číslo smlouvy   u pravidelné činnosti]:[Příjmení]],4,0))</f>
        <v/>
      </c>
      <c r="F2251" s="94"/>
      <c r="H2251" s="113"/>
      <c r="I2251" s="113"/>
      <c r="K2251" s="15"/>
      <c r="L2251" s="15"/>
      <c r="M2251" s="15">
        <f t="shared" si="105"/>
        <v>1</v>
      </c>
      <c r="N2251" s="15" t="str">
        <f t="shared" si="106"/>
        <v>-</v>
      </c>
      <c r="O2251" s="150">
        <f t="shared" si="107"/>
        <v>0</v>
      </c>
      <c r="P2251" s="15" t="str">
        <f>IF(COUNTIF('Personálie dobrovolníků '!U:X,N2251)&gt;0,"ANO","")</f>
        <v/>
      </c>
      <c r="Q2251" s="15"/>
    </row>
    <row r="2252" spans="2:17" s="25" customFormat="1" x14ac:dyDescent="0.3">
      <c r="B2252" s="15" t="str">
        <f>IF(A2252="","",VLOOKUP(A2252,Tabulka3[[Číslo smlouvy   u pravidelné činnosti]:[Příjmení]],3,0))</f>
        <v/>
      </c>
      <c r="C2252" s="15" t="str">
        <f>IF(A2252="","",VLOOKUP(A2252,Tabulka3[[Číslo smlouvy   u pravidelné činnosti]:[Příjmení]],4,0))</f>
        <v/>
      </c>
      <c r="F2252" s="94"/>
      <c r="H2252" s="113"/>
      <c r="I2252" s="113"/>
      <c r="K2252" s="15"/>
      <c r="L2252" s="15"/>
      <c r="M2252" s="15">
        <f t="shared" si="105"/>
        <v>1</v>
      </c>
      <c r="N2252" s="15" t="str">
        <f t="shared" si="106"/>
        <v>-</v>
      </c>
      <c r="O2252" s="150">
        <f t="shared" si="107"/>
        <v>0</v>
      </c>
      <c r="P2252" s="15" t="str">
        <f>IF(COUNTIF('Personálie dobrovolníků '!U:X,N2252)&gt;0,"ANO","")</f>
        <v/>
      </c>
      <c r="Q2252" s="15"/>
    </row>
    <row r="2253" spans="2:17" s="25" customFormat="1" x14ac:dyDescent="0.3">
      <c r="B2253" s="15" t="str">
        <f>IF(A2253="","",VLOOKUP(A2253,Tabulka3[[Číslo smlouvy   u pravidelné činnosti]:[Příjmení]],3,0))</f>
        <v/>
      </c>
      <c r="C2253" s="15" t="str">
        <f>IF(A2253="","",VLOOKUP(A2253,Tabulka3[[Číslo smlouvy   u pravidelné činnosti]:[Příjmení]],4,0))</f>
        <v/>
      </c>
      <c r="F2253" s="94"/>
      <c r="H2253" s="113"/>
      <c r="I2253" s="113"/>
      <c r="K2253" s="15"/>
      <c r="L2253" s="15"/>
      <c r="M2253" s="15">
        <f t="shared" si="105"/>
        <v>1</v>
      </c>
      <c r="N2253" s="15" t="str">
        <f t="shared" si="106"/>
        <v>-</v>
      </c>
      <c r="O2253" s="150">
        <f t="shared" si="107"/>
        <v>0</v>
      </c>
      <c r="P2253" s="15" t="str">
        <f>IF(COUNTIF('Personálie dobrovolníků '!U:X,N2253)&gt;0,"ANO","")</f>
        <v/>
      </c>
      <c r="Q2253" s="15"/>
    </row>
    <row r="2254" spans="2:17" s="25" customFormat="1" x14ac:dyDescent="0.3">
      <c r="B2254" s="15" t="str">
        <f>IF(A2254="","",VLOOKUP(A2254,Tabulka3[[Číslo smlouvy   u pravidelné činnosti]:[Příjmení]],3,0))</f>
        <v/>
      </c>
      <c r="C2254" s="15" t="str">
        <f>IF(A2254="","",VLOOKUP(A2254,Tabulka3[[Číslo smlouvy   u pravidelné činnosti]:[Příjmení]],4,0))</f>
        <v/>
      </c>
      <c r="F2254" s="94"/>
      <c r="H2254" s="113"/>
      <c r="I2254" s="113"/>
      <c r="K2254" s="15"/>
      <c r="L2254" s="15"/>
      <c r="M2254" s="15">
        <f t="shared" si="105"/>
        <v>1</v>
      </c>
      <c r="N2254" s="15" t="str">
        <f t="shared" si="106"/>
        <v>-</v>
      </c>
      <c r="O2254" s="150">
        <f t="shared" si="107"/>
        <v>0</v>
      </c>
      <c r="P2254" s="15" t="str">
        <f>IF(COUNTIF('Personálie dobrovolníků '!U:X,N2254)&gt;0,"ANO","")</f>
        <v/>
      </c>
      <c r="Q2254" s="15"/>
    </row>
    <row r="2255" spans="2:17" s="25" customFormat="1" x14ac:dyDescent="0.3">
      <c r="B2255" s="15" t="str">
        <f>IF(A2255="","",VLOOKUP(A2255,Tabulka3[[Číslo smlouvy   u pravidelné činnosti]:[Příjmení]],3,0))</f>
        <v/>
      </c>
      <c r="C2255" s="15" t="str">
        <f>IF(A2255="","",VLOOKUP(A2255,Tabulka3[[Číslo smlouvy   u pravidelné činnosti]:[Příjmení]],4,0))</f>
        <v/>
      </c>
      <c r="F2255" s="94"/>
      <c r="H2255" s="113"/>
      <c r="I2255" s="113"/>
      <c r="K2255" s="15"/>
      <c r="L2255" s="15"/>
      <c r="M2255" s="15">
        <f t="shared" si="105"/>
        <v>1</v>
      </c>
      <c r="N2255" s="15" t="str">
        <f t="shared" si="106"/>
        <v>-</v>
      </c>
      <c r="O2255" s="150">
        <f t="shared" si="107"/>
        <v>0</v>
      </c>
      <c r="P2255" s="15" t="str">
        <f>IF(COUNTIF('Personálie dobrovolníků '!U:X,N2255)&gt;0,"ANO","")</f>
        <v/>
      </c>
      <c r="Q2255" s="15"/>
    </row>
    <row r="2256" spans="2:17" s="25" customFormat="1" x14ac:dyDescent="0.3">
      <c r="B2256" s="15" t="str">
        <f>IF(A2256="","",VLOOKUP(A2256,Tabulka3[[Číslo smlouvy   u pravidelné činnosti]:[Příjmení]],3,0))</f>
        <v/>
      </c>
      <c r="C2256" s="15" t="str">
        <f>IF(A2256="","",VLOOKUP(A2256,Tabulka3[[Číslo smlouvy   u pravidelné činnosti]:[Příjmení]],4,0))</f>
        <v/>
      </c>
      <c r="F2256" s="94"/>
      <c r="H2256" s="113"/>
      <c r="I2256" s="113"/>
      <c r="K2256" s="15"/>
      <c r="L2256" s="15"/>
      <c r="M2256" s="15">
        <f t="shared" si="105"/>
        <v>1</v>
      </c>
      <c r="N2256" s="15" t="str">
        <f t="shared" si="106"/>
        <v>-</v>
      </c>
      <c r="O2256" s="150">
        <f t="shared" si="107"/>
        <v>0</v>
      </c>
      <c r="P2256" s="15" t="str">
        <f>IF(COUNTIF('Personálie dobrovolníků '!U:X,N2256)&gt;0,"ANO","")</f>
        <v/>
      </c>
      <c r="Q2256" s="15"/>
    </row>
    <row r="2257" spans="2:17" s="25" customFormat="1" x14ac:dyDescent="0.3">
      <c r="B2257" s="15" t="str">
        <f>IF(A2257="","",VLOOKUP(A2257,Tabulka3[[Číslo smlouvy   u pravidelné činnosti]:[Příjmení]],3,0))</f>
        <v/>
      </c>
      <c r="C2257" s="15" t="str">
        <f>IF(A2257="","",VLOOKUP(A2257,Tabulka3[[Číslo smlouvy   u pravidelné činnosti]:[Příjmení]],4,0))</f>
        <v/>
      </c>
      <c r="F2257" s="94"/>
      <c r="H2257" s="113"/>
      <c r="I2257" s="113"/>
      <c r="K2257" s="15"/>
      <c r="L2257" s="15"/>
      <c r="M2257" s="15">
        <f t="shared" si="105"/>
        <v>1</v>
      </c>
      <c r="N2257" s="15" t="str">
        <f t="shared" si="106"/>
        <v>-</v>
      </c>
      <c r="O2257" s="150">
        <f t="shared" si="107"/>
        <v>0</v>
      </c>
      <c r="P2257" s="15" t="str">
        <f>IF(COUNTIF('Personálie dobrovolníků '!U:X,N2257)&gt;0,"ANO","")</f>
        <v/>
      </c>
      <c r="Q2257" s="15"/>
    </row>
    <row r="2258" spans="2:17" s="25" customFormat="1" x14ac:dyDescent="0.3">
      <c r="B2258" s="15" t="str">
        <f>IF(A2258="","",VLOOKUP(A2258,Tabulka3[[Číslo smlouvy   u pravidelné činnosti]:[Příjmení]],3,0))</f>
        <v/>
      </c>
      <c r="C2258" s="15" t="str">
        <f>IF(A2258="","",VLOOKUP(A2258,Tabulka3[[Číslo smlouvy   u pravidelné činnosti]:[Příjmení]],4,0))</f>
        <v/>
      </c>
      <c r="F2258" s="94"/>
      <c r="H2258" s="113"/>
      <c r="I2258" s="113"/>
      <c r="K2258" s="15"/>
      <c r="L2258" s="15"/>
      <c r="M2258" s="15">
        <f t="shared" si="105"/>
        <v>1</v>
      </c>
      <c r="N2258" s="15" t="str">
        <f t="shared" si="106"/>
        <v>-</v>
      </c>
      <c r="O2258" s="150">
        <f t="shared" si="107"/>
        <v>0</v>
      </c>
      <c r="P2258" s="15" t="str">
        <f>IF(COUNTIF('Personálie dobrovolníků '!U:X,N2258)&gt;0,"ANO","")</f>
        <v/>
      </c>
      <c r="Q2258" s="15"/>
    </row>
    <row r="2259" spans="2:17" s="25" customFormat="1" x14ac:dyDescent="0.3">
      <c r="B2259" s="15" t="str">
        <f>IF(A2259="","",VLOOKUP(A2259,Tabulka3[[Číslo smlouvy   u pravidelné činnosti]:[Příjmení]],3,0))</f>
        <v/>
      </c>
      <c r="C2259" s="15" t="str">
        <f>IF(A2259="","",VLOOKUP(A2259,Tabulka3[[Číslo smlouvy   u pravidelné činnosti]:[Příjmení]],4,0))</f>
        <v/>
      </c>
      <c r="F2259" s="94"/>
      <c r="H2259" s="113"/>
      <c r="I2259" s="113"/>
      <c r="K2259" s="15"/>
      <c r="L2259" s="15"/>
      <c r="M2259" s="15">
        <f t="shared" si="105"/>
        <v>1</v>
      </c>
      <c r="N2259" s="15" t="str">
        <f t="shared" si="106"/>
        <v>-</v>
      </c>
      <c r="O2259" s="150">
        <f t="shared" si="107"/>
        <v>0</v>
      </c>
      <c r="P2259" s="15" t="str">
        <f>IF(COUNTIF('Personálie dobrovolníků '!U:X,N2259)&gt;0,"ANO","")</f>
        <v/>
      </c>
      <c r="Q2259" s="15"/>
    </row>
    <row r="2260" spans="2:17" s="25" customFormat="1" x14ac:dyDescent="0.3">
      <c r="B2260" s="15" t="str">
        <f>IF(A2260="","",VLOOKUP(A2260,Tabulka3[[Číslo smlouvy   u pravidelné činnosti]:[Příjmení]],3,0))</f>
        <v/>
      </c>
      <c r="C2260" s="15" t="str">
        <f>IF(A2260="","",VLOOKUP(A2260,Tabulka3[[Číslo smlouvy   u pravidelné činnosti]:[Příjmení]],4,0))</f>
        <v/>
      </c>
      <c r="F2260" s="94"/>
      <c r="H2260" s="113"/>
      <c r="I2260" s="113"/>
      <c r="K2260" s="15"/>
      <c r="L2260" s="15"/>
      <c r="M2260" s="15">
        <f t="shared" si="105"/>
        <v>1</v>
      </c>
      <c r="N2260" s="15" t="str">
        <f t="shared" si="106"/>
        <v>-</v>
      </c>
      <c r="O2260" s="150">
        <f t="shared" si="107"/>
        <v>0</v>
      </c>
      <c r="P2260" s="15" t="str">
        <f>IF(COUNTIF('Personálie dobrovolníků '!U:X,N2260)&gt;0,"ANO","")</f>
        <v/>
      </c>
      <c r="Q2260" s="15"/>
    </row>
    <row r="2261" spans="2:17" s="25" customFormat="1" x14ac:dyDescent="0.3">
      <c r="B2261" s="15" t="str">
        <f>IF(A2261="","",VLOOKUP(A2261,Tabulka3[[Číslo smlouvy   u pravidelné činnosti]:[Příjmení]],3,0))</f>
        <v/>
      </c>
      <c r="C2261" s="15" t="str">
        <f>IF(A2261="","",VLOOKUP(A2261,Tabulka3[[Číslo smlouvy   u pravidelné činnosti]:[Příjmení]],4,0))</f>
        <v/>
      </c>
      <c r="F2261" s="94"/>
      <c r="H2261" s="113"/>
      <c r="I2261" s="113"/>
      <c r="K2261" s="15"/>
      <c r="L2261" s="15"/>
      <c r="M2261" s="15">
        <f t="shared" si="105"/>
        <v>1</v>
      </c>
      <c r="N2261" s="15" t="str">
        <f t="shared" si="106"/>
        <v>-</v>
      </c>
      <c r="O2261" s="150">
        <f t="shared" si="107"/>
        <v>0</v>
      </c>
      <c r="P2261" s="15" t="str">
        <f>IF(COUNTIF('Personálie dobrovolníků '!U:X,N2261)&gt;0,"ANO","")</f>
        <v/>
      </c>
      <c r="Q2261" s="15"/>
    </row>
    <row r="2262" spans="2:17" s="25" customFormat="1" x14ac:dyDescent="0.3">
      <c r="B2262" s="15" t="str">
        <f>IF(A2262="","",VLOOKUP(A2262,Tabulka3[[Číslo smlouvy   u pravidelné činnosti]:[Příjmení]],3,0))</f>
        <v/>
      </c>
      <c r="C2262" s="15" t="str">
        <f>IF(A2262="","",VLOOKUP(A2262,Tabulka3[[Číslo smlouvy   u pravidelné činnosti]:[Příjmení]],4,0))</f>
        <v/>
      </c>
      <c r="F2262" s="94"/>
      <c r="H2262" s="113"/>
      <c r="I2262" s="113"/>
      <c r="K2262" s="15"/>
      <c r="L2262" s="15"/>
      <c r="M2262" s="15">
        <f t="shared" si="105"/>
        <v>1</v>
      </c>
      <c r="N2262" s="15" t="str">
        <f t="shared" si="106"/>
        <v>-</v>
      </c>
      <c r="O2262" s="150">
        <f t="shared" si="107"/>
        <v>0</v>
      </c>
      <c r="P2262" s="15" t="str">
        <f>IF(COUNTIF('Personálie dobrovolníků '!U:X,N2262)&gt;0,"ANO","")</f>
        <v/>
      </c>
      <c r="Q2262" s="15"/>
    </row>
    <row r="2263" spans="2:17" s="25" customFormat="1" x14ac:dyDescent="0.3">
      <c r="B2263" s="15" t="str">
        <f>IF(A2263="","",VLOOKUP(A2263,Tabulka3[[Číslo smlouvy   u pravidelné činnosti]:[Příjmení]],3,0))</f>
        <v/>
      </c>
      <c r="C2263" s="15" t="str">
        <f>IF(A2263="","",VLOOKUP(A2263,Tabulka3[[Číslo smlouvy   u pravidelné činnosti]:[Příjmení]],4,0))</f>
        <v/>
      </c>
      <c r="F2263" s="94"/>
      <c r="H2263" s="113"/>
      <c r="I2263" s="113"/>
      <c r="K2263" s="15"/>
      <c r="L2263" s="15"/>
      <c r="M2263" s="15">
        <f t="shared" si="105"/>
        <v>1</v>
      </c>
      <c r="N2263" s="15" t="str">
        <f t="shared" si="106"/>
        <v>-</v>
      </c>
      <c r="O2263" s="150">
        <f t="shared" si="107"/>
        <v>0</v>
      </c>
      <c r="P2263" s="15" t="str">
        <f>IF(COUNTIF('Personálie dobrovolníků '!U:X,N2263)&gt;0,"ANO","")</f>
        <v/>
      </c>
      <c r="Q2263" s="15"/>
    </row>
    <row r="2264" spans="2:17" s="25" customFormat="1" x14ac:dyDescent="0.3">
      <c r="B2264" s="15" t="str">
        <f>IF(A2264="","",VLOOKUP(A2264,Tabulka3[[Číslo smlouvy   u pravidelné činnosti]:[Příjmení]],3,0))</f>
        <v/>
      </c>
      <c r="C2264" s="15" t="str">
        <f>IF(A2264="","",VLOOKUP(A2264,Tabulka3[[Číslo smlouvy   u pravidelné činnosti]:[Příjmení]],4,0))</f>
        <v/>
      </c>
      <c r="F2264" s="94"/>
      <c r="H2264" s="113"/>
      <c r="I2264" s="113"/>
      <c r="K2264" s="15"/>
      <c r="L2264" s="15"/>
      <c r="M2264" s="15">
        <f t="shared" si="105"/>
        <v>1</v>
      </c>
      <c r="N2264" s="15" t="str">
        <f t="shared" si="106"/>
        <v>-</v>
      </c>
      <c r="O2264" s="150">
        <f t="shared" si="107"/>
        <v>0</v>
      </c>
      <c r="P2264" s="15" t="str">
        <f>IF(COUNTIF('Personálie dobrovolníků '!U:X,N2264)&gt;0,"ANO","")</f>
        <v/>
      </c>
      <c r="Q2264" s="15"/>
    </row>
    <row r="2265" spans="2:17" s="25" customFormat="1" x14ac:dyDescent="0.3">
      <c r="B2265" s="15" t="str">
        <f>IF(A2265="","",VLOOKUP(A2265,Tabulka3[[Číslo smlouvy   u pravidelné činnosti]:[Příjmení]],3,0))</f>
        <v/>
      </c>
      <c r="C2265" s="15" t="str">
        <f>IF(A2265="","",VLOOKUP(A2265,Tabulka3[[Číslo smlouvy   u pravidelné činnosti]:[Příjmení]],4,0))</f>
        <v/>
      </c>
      <c r="F2265" s="94"/>
      <c r="H2265" s="113"/>
      <c r="I2265" s="113"/>
      <c r="K2265" s="15"/>
      <c r="L2265" s="15"/>
      <c r="M2265" s="15">
        <f t="shared" si="105"/>
        <v>1</v>
      </c>
      <c r="N2265" s="15" t="str">
        <f t="shared" si="106"/>
        <v>-</v>
      </c>
      <c r="O2265" s="150">
        <f t="shared" si="107"/>
        <v>0</v>
      </c>
      <c r="P2265" s="15" t="str">
        <f>IF(COUNTIF('Personálie dobrovolníků '!U:X,N2265)&gt;0,"ANO","")</f>
        <v/>
      </c>
      <c r="Q2265" s="15"/>
    </row>
    <row r="2266" spans="2:17" s="25" customFormat="1" x14ac:dyDescent="0.3">
      <c r="B2266" s="15" t="str">
        <f>IF(A2266="","",VLOOKUP(A2266,Tabulka3[[Číslo smlouvy   u pravidelné činnosti]:[Příjmení]],3,0))</f>
        <v/>
      </c>
      <c r="C2266" s="15" t="str">
        <f>IF(A2266="","",VLOOKUP(A2266,Tabulka3[[Číslo smlouvy   u pravidelné činnosti]:[Příjmení]],4,0))</f>
        <v/>
      </c>
      <c r="F2266" s="94"/>
      <c r="H2266" s="113"/>
      <c r="I2266" s="113"/>
      <c r="K2266" s="15"/>
      <c r="L2266" s="15"/>
      <c r="M2266" s="15">
        <f t="shared" si="105"/>
        <v>1</v>
      </c>
      <c r="N2266" s="15" t="str">
        <f t="shared" si="106"/>
        <v>-</v>
      </c>
      <c r="O2266" s="150">
        <f t="shared" si="107"/>
        <v>0</v>
      </c>
      <c r="P2266" s="15" t="str">
        <f>IF(COUNTIF('Personálie dobrovolníků '!U:X,N2266)&gt;0,"ANO","")</f>
        <v/>
      </c>
      <c r="Q2266" s="15"/>
    </row>
    <row r="2267" spans="2:17" s="25" customFormat="1" x14ac:dyDescent="0.3">
      <c r="B2267" s="15" t="str">
        <f>IF(A2267="","",VLOOKUP(A2267,Tabulka3[[Číslo smlouvy   u pravidelné činnosti]:[Příjmení]],3,0))</f>
        <v/>
      </c>
      <c r="C2267" s="15" t="str">
        <f>IF(A2267="","",VLOOKUP(A2267,Tabulka3[[Číslo smlouvy   u pravidelné činnosti]:[Příjmení]],4,0))</f>
        <v/>
      </c>
      <c r="F2267" s="94"/>
      <c r="H2267" s="113"/>
      <c r="I2267" s="113"/>
      <c r="K2267" s="15"/>
      <c r="L2267" s="15"/>
      <c r="M2267" s="15">
        <f t="shared" si="105"/>
        <v>1</v>
      </c>
      <c r="N2267" s="15" t="str">
        <f t="shared" si="106"/>
        <v>-</v>
      </c>
      <c r="O2267" s="150">
        <f t="shared" si="107"/>
        <v>0</v>
      </c>
      <c r="P2267" s="15" t="str">
        <f>IF(COUNTIF('Personálie dobrovolníků '!U:X,N2267)&gt;0,"ANO","")</f>
        <v/>
      </c>
      <c r="Q2267" s="15"/>
    </row>
    <row r="2268" spans="2:17" s="25" customFormat="1" x14ac:dyDescent="0.3">
      <c r="B2268" s="15" t="str">
        <f>IF(A2268="","",VLOOKUP(A2268,Tabulka3[[Číslo smlouvy   u pravidelné činnosti]:[Příjmení]],3,0))</f>
        <v/>
      </c>
      <c r="C2268" s="15" t="str">
        <f>IF(A2268="","",VLOOKUP(A2268,Tabulka3[[Číslo smlouvy   u pravidelné činnosti]:[Příjmení]],4,0))</f>
        <v/>
      </c>
      <c r="F2268" s="94"/>
      <c r="H2268" s="113"/>
      <c r="I2268" s="113"/>
      <c r="K2268" s="15"/>
      <c r="L2268" s="15"/>
      <c r="M2268" s="15">
        <f t="shared" si="105"/>
        <v>1</v>
      </c>
      <c r="N2268" s="15" t="str">
        <f t="shared" si="106"/>
        <v>-</v>
      </c>
      <c r="O2268" s="150">
        <f t="shared" si="107"/>
        <v>0</v>
      </c>
      <c r="P2268" s="15" t="str">
        <f>IF(COUNTIF('Personálie dobrovolníků '!U:X,N2268)&gt;0,"ANO","")</f>
        <v/>
      </c>
      <c r="Q2268" s="15"/>
    </row>
    <row r="2269" spans="2:17" s="25" customFormat="1" x14ac:dyDescent="0.3">
      <c r="B2269" s="15" t="str">
        <f>IF(A2269="","",VLOOKUP(A2269,Tabulka3[[Číslo smlouvy   u pravidelné činnosti]:[Příjmení]],3,0))</f>
        <v/>
      </c>
      <c r="C2269" s="15" t="str">
        <f>IF(A2269="","",VLOOKUP(A2269,Tabulka3[[Číslo smlouvy   u pravidelné činnosti]:[Příjmení]],4,0))</f>
        <v/>
      </c>
      <c r="F2269" s="94"/>
      <c r="H2269" s="113"/>
      <c r="I2269" s="113"/>
      <c r="K2269" s="15"/>
      <c r="L2269" s="15"/>
      <c r="M2269" s="15">
        <f t="shared" si="105"/>
        <v>1</v>
      </c>
      <c r="N2269" s="15" t="str">
        <f t="shared" si="106"/>
        <v>-</v>
      </c>
      <c r="O2269" s="150">
        <f t="shared" si="107"/>
        <v>0</v>
      </c>
      <c r="P2269" s="15" t="str">
        <f>IF(COUNTIF('Personálie dobrovolníků '!U:X,N2269)&gt;0,"ANO","")</f>
        <v/>
      </c>
      <c r="Q2269" s="15"/>
    </row>
    <row r="2270" spans="2:17" s="25" customFormat="1" x14ac:dyDescent="0.3">
      <c r="B2270" s="15" t="str">
        <f>IF(A2270="","",VLOOKUP(A2270,Tabulka3[[Číslo smlouvy   u pravidelné činnosti]:[Příjmení]],3,0))</f>
        <v/>
      </c>
      <c r="C2270" s="15" t="str">
        <f>IF(A2270="","",VLOOKUP(A2270,Tabulka3[[Číslo smlouvy   u pravidelné činnosti]:[Příjmení]],4,0))</f>
        <v/>
      </c>
      <c r="F2270" s="94"/>
      <c r="H2270" s="113"/>
      <c r="I2270" s="113"/>
      <c r="K2270" s="15"/>
      <c r="L2270" s="15"/>
      <c r="M2270" s="15">
        <f t="shared" si="105"/>
        <v>1</v>
      </c>
      <c r="N2270" s="15" t="str">
        <f t="shared" si="106"/>
        <v>-</v>
      </c>
      <c r="O2270" s="150">
        <f t="shared" si="107"/>
        <v>0</v>
      </c>
      <c r="P2270" s="15" t="str">
        <f>IF(COUNTIF('Personálie dobrovolníků '!U:X,N2270)&gt;0,"ANO","")</f>
        <v/>
      </c>
      <c r="Q2270" s="15"/>
    </row>
    <row r="2271" spans="2:17" s="25" customFormat="1" x14ac:dyDescent="0.3">
      <c r="B2271" s="15" t="str">
        <f>IF(A2271="","",VLOOKUP(A2271,Tabulka3[[Číslo smlouvy   u pravidelné činnosti]:[Příjmení]],3,0))</f>
        <v/>
      </c>
      <c r="C2271" s="15" t="str">
        <f>IF(A2271="","",VLOOKUP(A2271,Tabulka3[[Číslo smlouvy   u pravidelné činnosti]:[Příjmení]],4,0))</f>
        <v/>
      </c>
      <c r="F2271" s="94"/>
      <c r="H2271" s="113"/>
      <c r="I2271" s="113"/>
      <c r="K2271" s="15"/>
      <c r="L2271" s="15"/>
      <c r="M2271" s="15">
        <f t="shared" si="105"/>
        <v>1</v>
      </c>
      <c r="N2271" s="15" t="str">
        <f t="shared" si="106"/>
        <v>-</v>
      </c>
      <c r="O2271" s="150">
        <f t="shared" si="107"/>
        <v>0</v>
      </c>
      <c r="P2271" s="15" t="str">
        <f>IF(COUNTIF('Personálie dobrovolníků '!U:X,N2271)&gt;0,"ANO","")</f>
        <v/>
      </c>
      <c r="Q2271" s="15"/>
    </row>
    <row r="2272" spans="2:17" s="25" customFormat="1" x14ac:dyDescent="0.3">
      <c r="B2272" s="15" t="str">
        <f>IF(A2272="","",VLOOKUP(A2272,Tabulka3[[Číslo smlouvy   u pravidelné činnosti]:[Příjmení]],3,0))</f>
        <v/>
      </c>
      <c r="C2272" s="15" t="str">
        <f>IF(A2272="","",VLOOKUP(A2272,Tabulka3[[Číslo smlouvy   u pravidelné činnosti]:[Příjmení]],4,0))</f>
        <v/>
      </c>
      <c r="F2272" s="94"/>
      <c r="H2272" s="113"/>
      <c r="I2272" s="113"/>
      <c r="K2272" s="15"/>
      <c r="L2272" s="15"/>
      <c r="M2272" s="15">
        <f t="shared" si="105"/>
        <v>1</v>
      </c>
      <c r="N2272" s="15" t="str">
        <f t="shared" si="106"/>
        <v>-</v>
      </c>
      <c r="O2272" s="150">
        <f t="shared" si="107"/>
        <v>0</v>
      </c>
      <c r="P2272" s="15" t="str">
        <f>IF(COUNTIF('Personálie dobrovolníků '!U:X,N2272)&gt;0,"ANO","")</f>
        <v/>
      </c>
      <c r="Q2272" s="15"/>
    </row>
    <row r="2273" spans="2:17" s="25" customFormat="1" x14ac:dyDescent="0.3">
      <c r="B2273" s="15" t="str">
        <f>IF(A2273="","",VLOOKUP(A2273,Tabulka3[[Číslo smlouvy   u pravidelné činnosti]:[Příjmení]],3,0))</f>
        <v/>
      </c>
      <c r="C2273" s="15" t="str">
        <f>IF(A2273="","",VLOOKUP(A2273,Tabulka3[[Číslo smlouvy   u pravidelné činnosti]:[Příjmení]],4,0))</f>
        <v/>
      </c>
      <c r="F2273" s="94"/>
      <c r="H2273" s="113"/>
      <c r="I2273" s="113"/>
      <c r="K2273" s="15"/>
      <c r="L2273" s="15"/>
      <c r="M2273" s="15">
        <f t="shared" si="105"/>
        <v>1</v>
      </c>
      <c r="N2273" s="15" t="str">
        <f t="shared" si="106"/>
        <v>-</v>
      </c>
      <c r="O2273" s="150">
        <f t="shared" si="107"/>
        <v>0</v>
      </c>
      <c r="P2273" s="15" t="str">
        <f>IF(COUNTIF('Personálie dobrovolníků '!U:X,N2273)&gt;0,"ANO","")</f>
        <v/>
      </c>
      <c r="Q2273" s="15"/>
    </row>
    <row r="2274" spans="2:17" s="25" customFormat="1" x14ac:dyDescent="0.3">
      <c r="B2274" s="15" t="str">
        <f>IF(A2274="","",VLOOKUP(A2274,Tabulka3[[Číslo smlouvy   u pravidelné činnosti]:[Příjmení]],3,0))</f>
        <v/>
      </c>
      <c r="C2274" s="15" t="str">
        <f>IF(A2274="","",VLOOKUP(A2274,Tabulka3[[Číslo smlouvy   u pravidelné činnosti]:[Příjmení]],4,0))</f>
        <v/>
      </c>
      <c r="F2274" s="94"/>
      <c r="H2274" s="113"/>
      <c r="I2274" s="113"/>
      <c r="K2274" s="15"/>
      <c r="L2274" s="15"/>
      <c r="M2274" s="15">
        <f t="shared" si="105"/>
        <v>1</v>
      </c>
      <c r="N2274" s="15" t="str">
        <f t="shared" si="106"/>
        <v>-</v>
      </c>
      <c r="O2274" s="150">
        <f t="shared" si="107"/>
        <v>0</v>
      </c>
      <c r="P2274" s="15" t="str">
        <f>IF(COUNTIF('Personálie dobrovolníků '!U:X,N2274)&gt;0,"ANO","")</f>
        <v/>
      </c>
      <c r="Q2274" s="15"/>
    </row>
    <row r="2275" spans="2:17" s="25" customFormat="1" x14ac:dyDescent="0.3">
      <c r="B2275" s="15" t="str">
        <f>IF(A2275="","",VLOOKUP(A2275,Tabulka3[[Číslo smlouvy   u pravidelné činnosti]:[Příjmení]],3,0))</f>
        <v/>
      </c>
      <c r="C2275" s="15" t="str">
        <f>IF(A2275="","",VLOOKUP(A2275,Tabulka3[[Číslo smlouvy   u pravidelné činnosti]:[Příjmení]],4,0))</f>
        <v/>
      </c>
      <c r="F2275" s="94"/>
      <c r="H2275" s="113"/>
      <c r="I2275" s="113"/>
      <c r="K2275" s="15"/>
      <c r="L2275" s="15"/>
      <c r="M2275" s="15">
        <f t="shared" si="105"/>
        <v>1</v>
      </c>
      <c r="N2275" s="15" t="str">
        <f t="shared" si="106"/>
        <v>-</v>
      </c>
      <c r="O2275" s="150">
        <f t="shared" si="107"/>
        <v>0</v>
      </c>
      <c r="P2275" s="15" t="str">
        <f>IF(COUNTIF('Personálie dobrovolníků '!U:X,N2275)&gt;0,"ANO","")</f>
        <v/>
      </c>
      <c r="Q2275" s="15"/>
    </row>
    <row r="2276" spans="2:17" s="25" customFormat="1" x14ac:dyDescent="0.3">
      <c r="B2276" s="15" t="str">
        <f>IF(A2276="","",VLOOKUP(A2276,Tabulka3[[Číslo smlouvy   u pravidelné činnosti]:[Příjmení]],3,0))</f>
        <v/>
      </c>
      <c r="C2276" s="15" t="str">
        <f>IF(A2276="","",VLOOKUP(A2276,Tabulka3[[Číslo smlouvy   u pravidelné činnosti]:[Příjmení]],4,0))</f>
        <v/>
      </c>
      <c r="F2276" s="94"/>
      <c r="H2276" s="113"/>
      <c r="I2276" s="113"/>
      <c r="K2276" s="15"/>
      <c r="L2276" s="15"/>
      <c r="M2276" s="15">
        <f t="shared" si="105"/>
        <v>1</v>
      </c>
      <c r="N2276" s="15" t="str">
        <f t="shared" si="106"/>
        <v>-</v>
      </c>
      <c r="O2276" s="150">
        <f t="shared" si="107"/>
        <v>0</v>
      </c>
      <c r="P2276" s="15" t="str">
        <f>IF(COUNTIF('Personálie dobrovolníků '!U:X,N2276)&gt;0,"ANO","")</f>
        <v/>
      </c>
      <c r="Q2276" s="15"/>
    </row>
    <row r="2277" spans="2:17" s="25" customFormat="1" x14ac:dyDescent="0.3">
      <c r="B2277" s="15" t="str">
        <f>IF(A2277="","",VLOOKUP(A2277,Tabulka3[[Číslo smlouvy   u pravidelné činnosti]:[Příjmení]],3,0))</f>
        <v/>
      </c>
      <c r="C2277" s="15" t="str">
        <f>IF(A2277="","",VLOOKUP(A2277,Tabulka3[[Číslo smlouvy   u pravidelné činnosti]:[Příjmení]],4,0))</f>
        <v/>
      </c>
      <c r="F2277" s="94"/>
      <c r="H2277" s="113"/>
      <c r="I2277" s="113"/>
      <c r="K2277" s="15"/>
      <c r="L2277" s="15"/>
      <c r="M2277" s="15">
        <f t="shared" si="105"/>
        <v>1</v>
      </c>
      <c r="N2277" s="15" t="str">
        <f t="shared" si="106"/>
        <v>-</v>
      </c>
      <c r="O2277" s="150">
        <f t="shared" si="107"/>
        <v>0</v>
      </c>
      <c r="P2277" s="15" t="str">
        <f>IF(COUNTIF('Personálie dobrovolníků '!U:X,N2277)&gt;0,"ANO","")</f>
        <v/>
      </c>
      <c r="Q2277" s="15"/>
    </row>
    <row r="2278" spans="2:17" s="25" customFormat="1" x14ac:dyDescent="0.3">
      <c r="B2278" s="15" t="str">
        <f>IF(A2278="","",VLOOKUP(A2278,Tabulka3[[Číslo smlouvy   u pravidelné činnosti]:[Příjmení]],3,0))</f>
        <v/>
      </c>
      <c r="C2278" s="15" t="str">
        <f>IF(A2278="","",VLOOKUP(A2278,Tabulka3[[Číslo smlouvy   u pravidelné činnosti]:[Příjmení]],4,0))</f>
        <v/>
      </c>
      <c r="F2278" s="94"/>
      <c r="H2278" s="113"/>
      <c r="I2278" s="113"/>
      <c r="K2278" s="15"/>
      <c r="L2278" s="15"/>
      <c r="M2278" s="15">
        <f t="shared" si="105"/>
        <v>1</v>
      </c>
      <c r="N2278" s="15" t="str">
        <f t="shared" si="106"/>
        <v>-</v>
      </c>
      <c r="O2278" s="150">
        <f t="shared" si="107"/>
        <v>0</v>
      </c>
      <c r="P2278" s="15" t="str">
        <f>IF(COUNTIF('Personálie dobrovolníků '!U:X,N2278)&gt;0,"ANO","")</f>
        <v/>
      </c>
      <c r="Q2278" s="15"/>
    </row>
    <row r="2279" spans="2:17" s="25" customFormat="1" x14ac:dyDescent="0.3">
      <c r="B2279" s="15" t="str">
        <f>IF(A2279="","",VLOOKUP(A2279,Tabulka3[[Číslo smlouvy   u pravidelné činnosti]:[Příjmení]],3,0))</f>
        <v/>
      </c>
      <c r="C2279" s="15" t="str">
        <f>IF(A2279="","",VLOOKUP(A2279,Tabulka3[[Číslo smlouvy   u pravidelné činnosti]:[Příjmení]],4,0))</f>
        <v/>
      </c>
      <c r="F2279" s="94"/>
      <c r="H2279" s="113"/>
      <c r="I2279" s="113"/>
      <c r="K2279" s="15"/>
      <c r="L2279" s="15"/>
      <c r="M2279" s="15">
        <f t="shared" si="105"/>
        <v>1</v>
      </c>
      <c r="N2279" s="15" t="str">
        <f t="shared" si="106"/>
        <v>-</v>
      </c>
      <c r="O2279" s="150">
        <f t="shared" si="107"/>
        <v>0</v>
      </c>
      <c r="P2279" s="15" t="str">
        <f>IF(COUNTIF('Personálie dobrovolníků '!U:X,N2279)&gt;0,"ANO","")</f>
        <v/>
      </c>
      <c r="Q2279" s="15"/>
    </row>
    <row r="2280" spans="2:17" s="25" customFormat="1" x14ac:dyDescent="0.3">
      <c r="B2280" s="15" t="str">
        <f>IF(A2280="","",VLOOKUP(A2280,Tabulka3[[Číslo smlouvy   u pravidelné činnosti]:[Příjmení]],3,0))</f>
        <v/>
      </c>
      <c r="C2280" s="15" t="str">
        <f>IF(A2280="","",VLOOKUP(A2280,Tabulka3[[Číslo smlouvy   u pravidelné činnosti]:[Příjmení]],4,0))</f>
        <v/>
      </c>
      <c r="F2280" s="94"/>
      <c r="H2280" s="113"/>
      <c r="I2280" s="113"/>
      <c r="K2280" s="15"/>
      <c r="L2280" s="15"/>
      <c r="M2280" s="15">
        <f t="shared" si="105"/>
        <v>1</v>
      </c>
      <c r="N2280" s="15" t="str">
        <f t="shared" si="106"/>
        <v>-</v>
      </c>
      <c r="O2280" s="150">
        <f t="shared" si="107"/>
        <v>0</v>
      </c>
      <c r="P2280" s="15" t="str">
        <f>IF(COUNTIF('Personálie dobrovolníků '!U:X,N2280)&gt;0,"ANO","")</f>
        <v/>
      </c>
      <c r="Q2280" s="15"/>
    </row>
    <row r="2281" spans="2:17" s="25" customFormat="1" x14ac:dyDescent="0.3">
      <c r="B2281" s="15" t="str">
        <f>IF(A2281="","",VLOOKUP(A2281,Tabulka3[[Číslo smlouvy   u pravidelné činnosti]:[Příjmení]],3,0))</f>
        <v/>
      </c>
      <c r="C2281" s="15" t="str">
        <f>IF(A2281="","",VLOOKUP(A2281,Tabulka3[[Číslo smlouvy   u pravidelné činnosti]:[Příjmení]],4,0))</f>
        <v/>
      </c>
      <c r="F2281" s="94"/>
      <c r="H2281" s="113"/>
      <c r="I2281" s="113"/>
      <c r="K2281" s="15"/>
      <c r="L2281" s="15"/>
      <c r="M2281" s="15">
        <f t="shared" si="105"/>
        <v>1</v>
      </c>
      <c r="N2281" s="15" t="str">
        <f t="shared" si="106"/>
        <v>-</v>
      </c>
      <c r="O2281" s="150">
        <f t="shared" si="107"/>
        <v>0</v>
      </c>
      <c r="P2281" s="15" t="str">
        <f>IF(COUNTIF('Personálie dobrovolníků '!U:X,N2281)&gt;0,"ANO","")</f>
        <v/>
      </c>
      <c r="Q2281" s="15"/>
    </row>
    <row r="2282" spans="2:17" s="25" customFormat="1" x14ac:dyDescent="0.3">
      <c r="B2282" s="15" t="str">
        <f>IF(A2282="","",VLOOKUP(A2282,Tabulka3[[Číslo smlouvy   u pravidelné činnosti]:[Příjmení]],3,0))</f>
        <v/>
      </c>
      <c r="C2282" s="15" t="str">
        <f>IF(A2282="","",VLOOKUP(A2282,Tabulka3[[Číslo smlouvy   u pravidelné činnosti]:[Příjmení]],4,0))</f>
        <v/>
      </c>
      <c r="F2282" s="94"/>
      <c r="H2282" s="113"/>
      <c r="I2282" s="113"/>
      <c r="K2282" s="15"/>
      <c r="L2282" s="15"/>
      <c r="M2282" s="15">
        <f t="shared" si="105"/>
        <v>1</v>
      </c>
      <c r="N2282" s="15" t="str">
        <f t="shared" si="106"/>
        <v>-</v>
      </c>
      <c r="O2282" s="150">
        <f t="shared" si="107"/>
        <v>0</v>
      </c>
      <c r="P2282" s="15" t="str">
        <f>IF(COUNTIF('Personálie dobrovolníků '!U:X,N2282)&gt;0,"ANO","")</f>
        <v/>
      </c>
      <c r="Q2282" s="15"/>
    </row>
    <row r="2283" spans="2:17" s="25" customFormat="1" x14ac:dyDescent="0.3">
      <c r="B2283" s="15" t="str">
        <f>IF(A2283="","",VLOOKUP(A2283,Tabulka3[[Číslo smlouvy   u pravidelné činnosti]:[Příjmení]],3,0))</f>
        <v/>
      </c>
      <c r="C2283" s="15" t="str">
        <f>IF(A2283="","",VLOOKUP(A2283,Tabulka3[[Číslo smlouvy   u pravidelné činnosti]:[Příjmení]],4,0))</f>
        <v/>
      </c>
      <c r="F2283" s="94"/>
      <c r="H2283" s="113"/>
      <c r="I2283" s="113"/>
      <c r="K2283" s="15"/>
      <c r="L2283" s="15"/>
      <c r="M2283" s="15">
        <f t="shared" si="105"/>
        <v>1</v>
      </c>
      <c r="N2283" s="15" t="str">
        <f t="shared" si="106"/>
        <v>-</v>
      </c>
      <c r="O2283" s="150">
        <f t="shared" si="107"/>
        <v>0</v>
      </c>
      <c r="P2283" s="15" t="str">
        <f>IF(COUNTIF('Personálie dobrovolníků '!U:X,N2283)&gt;0,"ANO","")</f>
        <v/>
      </c>
      <c r="Q2283" s="15"/>
    </row>
    <row r="2284" spans="2:17" s="25" customFormat="1" x14ac:dyDescent="0.3">
      <c r="B2284" s="15" t="str">
        <f>IF(A2284="","",VLOOKUP(A2284,Tabulka3[[Číslo smlouvy   u pravidelné činnosti]:[Příjmení]],3,0))</f>
        <v/>
      </c>
      <c r="C2284" s="15" t="str">
        <f>IF(A2284="","",VLOOKUP(A2284,Tabulka3[[Číslo smlouvy   u pravidelné činnosti]:[Příjmení]],4,0))</f>
        <v/>
      </c>
      <c r="F2284" s="94"/>
      <c r="H2284" s="113"/>
      <c r="I2284" s="113"/>
      <c r="K2284" s="15"/>
      <c r="L2284" s="15"/>
      <c r="M2284" s="15">
        <f t="shared" si="105"/>
        <v>1</v>
      </c>
      <c r="N2284" s="15" t="str">
        <f t="shared" si="106"/>
        <v>-</v>
      </c>
      <c r="O2284" s="150">
        <f t="shared" si="107"/>
        <v>0</v>
      </c>
      <c r="P2284" s="15" t="str">
        <f>IF(COUNTIF('Personálie dobrovolníků '!U:X,N2284)&gt;0,"ANO","")</f>
        <v/>
      </c>
      <c r="Q2284" s="15"/>
    </row>
    <row r="2285" spans="2:17" s="25" customFormat="1" x14ac:dyDescent="0.3">
      <c r="B2285" s="15" t="str">
        <f>IF(A2285="","",VLOOKUP(A2285,Tabulka3[[Číslo smlouvy   u pravidelné činnosti]:[Příjmení]],3,0))</f>
        <v/>
      </c>
      <c r="C2285" s="15" t="str">
        <f>IF(A2285="","",VLOOKUP(A2285,Tabulka3[[Číslo smlouvy   u pravidelné činnosti]:[Příjmení]],4,0))</f>
        <v/>
      </c>
      <c r="F2285" s="94"/>
      <c r="H2285" s="113"/>
      <c r="I2285" s="113"/>
      <c r="K2285" s="15"/>
      <c r="L2285" s="15"/>
      <c r="M2285" s="15">
        <f t="shared" si="105"/>
        <v>1</v>
      </c>
      <c r="N2285" s="15" t="str">
        <f t="shared" si="106"/>
        <v>-</v>
      </c>
      <c r="O2285" s="150">
        <f t="shared" si="107"/>
        <v>0</v>
      </c>
      <c r="P2285" s="15" t="str">
        <f>IF(COUNTIF('Personálie dobrovolníků '!U:X,N2285)&gt;0,"ANO","")</f>
        <v/>
      </c>
      <c r="Q2285" s="15"/>
    </row>
    <row r="2286" spans="2:17" s="25" customFormat="1" x14ac:dyDescent="0.3">
      <c r="B2286" s="15" t="str">
        <f>IF(A2286="","",VLOOKUP(A2286,Tabulka3[[Číslo smlouvy   u pravidelné činnosti]:[Příjmení]],3,0))</f>
        <v/>
      </c>
      <c r="C2286" s="15" t="str">
        <f>IF(A2286="","",VLOOKUP(A2286,Tabulka3[[Číslo smlouvy   u pravidelné činnosti]:[Příjmení]],4,0))</f>
        <v/>
      </c>
      <c r="F2286" s="94"/>
      <c r="H2286" s="113"/>
      <c r="I2286" s="113"/>
      <c r="K2286" s="15"/>
      <c r="L2286" s="15"/>
      <c r="M2286" s="15">
        <f t="shared" si="105"/>
        <v>1</v>
      </c>
      <c r="N2286" s="15" t="str">
        <f t="shared" si="106"/>
        <v>-</v>
      </c>
      <c r="O2286" s="150">
        <f t="shared" si="107"/>
        <v>0</v>
      </c>
      <c r="P2286" s="15" t="str">
        <f>IF(COUNTIF('Personálie dobrovolníků '!U:X,N2286)&gt;0,"ANO","")</f>
        <v/>
      </c>
      <c r="Q2286" s="15"/>
    </row>
    <row r="2287" spans="2:17" s="25" customFormat="1" x14ac:dyDescent="0.3">
      <c r="B2287" s="15" t="str">
        <f>IF(A2287="","",VLOOKUP(A2287,Tabulka3[[Číslo smlouvy   u pravidelné činnosti]:[Příjmení]],3,0))</f>
        <v/>
      </c>
      <c r="C2287" s="15" t="str">
        <f>IF(A2287="","",VLOOKUP(A2287,Tabulka3[[Číslo smlouvy   u pravidelné činnosti]:[Příjmení]],4,0))</f>
        <v/>
      </c>
      <c r="F2287" s="94"/>
      <c r="H2287" s="113"/>
      <c r="I2287" s="113"/>
      <c r="K2287" s="15"/>
      <c r="L2287" s="15"/>
      <c r="M2287" s="15">
        <f t="shared" si="105"/>
        <v>1</v>
      </c>
      <c r="N2287" s="15" t="str">
        <f t="shared" si="106"/>
        <v>-</v>
      </c>
      <c r="O2287" s="150">
        <f t="shared" si="107"/>
        <v>0</v>
      </c>
      <c r="P2287" s="15" t="str">
        <f>IF(COUNTIF('Personálie dobrovolníků '!U:X,N2287)&gt;0,"ANO","")</f>
        <v/>
      </c>
      <c r="Q2287" s="15"/>
    </row>
    <row r="2288" spans="2:17" s="25" customFormat="1" x14ac:dyDescent="0.3">
      <c r="B2288" s="15" t="str">
        <f>IF(A2288="","",VLOOKUP(A2288,Tabulka3[[Číslo smlouvy   u pravidelné činnosti]:[Příjmení]],3,0))</f>
        <v/>
      </c>
      <c r="C2288" s="15" t="str">
        <f>IF(A2288="","",VLOOKUP(A2288,Tabulka3[[Číslo smlouvy   u pravidelné činnosti]:[Příjmení]],4,0))</f>
        <v/>
      </c>
      <c r="F2288" s="94"/>
      <c r="H2288" s="113"/>
      <c r="I2288" s="113"/>
      <c r="K2288" s="15"/>
      <c r="L2288" s="15"/>
      <c r="M2288" s="15">
        <f t="shared" si="105"/>
        <v>1</v>
      </c>
      <c r="N2288" s="15" t="str">
        <f t="shared" si="106"/>
        <v>-</v>
      </c>
      <c r="O2288" s="150">
        <f t="shared" si="107"/>
        <v>0</v>
      </c>
      <c r="P2288" s="15" t="str">
        <f>IF(COUNTIF('Personálie dobrovolníků '!U:X,N2288)&gt;0,"ANO","")</f>
        <v/>
      </c>
      <c r="Q2288" s="15"/>
    </row>
    <row r="2289" spans="2:17" s="25" customFormat="1" x14ac:dyDescent="0.3">
      <c r="B2289" s="15" t="str">
        <f>IF(A2289="","",VLOOKUP(A2289,Tabulka3[[Číslo smlouvy   u pravidelné činnosti]:[Příjmení]],3,0))</f>
        <v/>
      </c>
      <c r="C2289" s="15" t="str">
        <f>IF(A2289="","",VLOOKUP(A2289,Tabulka3[[Číslo smlouvy   u pravidelné činnosti]:[Příjmení]],4,0))</f>
        <v/>
      </c>
      <c r="F2289" s="94"/>
      <c r="H2289" s="113"/>
      <c r="I2289" s="113"/>
      <c r="K2289" s="15"/>
      <c r="L2289" s="15"/>
      <c r="M2289" s="15">
        <f t="shared" si="105"/>
        <v>1</v>
      </c>
      <c r="N2289" s="15" t="str">
        <f t="shared" si="106"/>
        <v>-</v>
      </c>
      <c r="O2289" s="150">
        <f t="shared" si="107"/>
        <v>0</v>
      </c>
      <c r="P2289" s="15" t="str">
        <f>IF(COUNTIF('Personálie dobrovolníků '!U:X,N2289)&gt;0,"ANO","")</f>
        <v/>
      </c>
      <c r="Q2289" s="15"/>
    </row>
    <row r="2290" spans="2:17" s="25" customFormat="1" x14ac:dyDescent="0.3">
      <c r="B2290" s="15" t="str">
        <f>IF(A2290="","",VLOOKUP(A2290,Tabulka3[[Číslo smlouvy   u pravidelné činnosti]:[Příjmení]],3,0))</f>
        <v/>
      </c>
      <c r="C2290" s="15" t="str">
        <f>IF(A2290="","",VLOOKUP(A2290,Tabulka3[[Číslo smlouvy   u pravidelné činnosti]:[Příjmení]],4,0))</f>
        <v/>
      </c>
      <c r="F2290" s="94"/>
      <c r="H2290" s="113"/>
      <c r="I2290" s="113"/>
      <c r="K2290" s="15"/>
      <c r="L2290" s="15"/>
      <c r="M2290" s="15">
        <f t="shared" si="105"/>
        <v>1</v>
      </c>
      <c r="N2290" s="15" t="str">
        <f t="shared" si="106"/>
        <v>-</v>
      </c>
      <c r="O2290" s="150">
        <f t="shared" si="107"/>
        <v>0</v>
      </c>
      <c r="P2290" s="15" t="str">
        <f>IF(COUNTIF('Personálie dobrovolníků '!U:X,N2290)&gt;0,"ANO","")</f>
        <v/>
      </c>
      <c r="Q2290" s="15"/>
    </row>
    <row r="2291" spans="2:17" s="25" customFormat="1" x14ac:dyDescent="0.3">
      <c r="B2291" s="15" t="str">
        <f>IF(A2291="","",VLOOKUP(A2291,Tabulka3[[Číslo smlouvy   u pravidelné činnosti]:[Příjmení]],3,0))</f>
        <v/>
      </c>
      <c r="C2291" s="15" t="str">
        <f>IF(A2291="","",VLOOKUP(A2291,Tabulka3[[Číslo smlouvy   u pravidelné činnosti]:[Příjmení]],4,0))</f>
        <v/>
      </c>
      <c r="F2291" s="94"/>
      <c r="H2291" s="113"/>
      <c r="I2291" s="113"/>
      <c r="K2291" s="15"/>
      <c r="L2291" s="15"/>
      <c r="M2291" s="15">
        <f t="shared" si="105"/>
        <v>1</v>
      </c>
      <c r="N2291" s="15" t="str">
        <f t="shared" si="106"/>
        <v>-</v>
      </c>
      <c r="O2291" s="150">
        <f t="shared" si="107"/>
        <v>0</v>
      </c>
      <c r="P2291" s="15" t="str">
        <f>IF(COUNTIF('Personálie dobrovolníků '!U:X,N2291)&gt;0,"ANO","")</f>
        <v/>
      </c>
      <c r="Q2291" s="15"/>
    </row>
    <row r="2292" spans="2:17" s="25" customFormat="1" x14ac:dyDescent="0.3">
      <c r="B2292" s="15" t="str">
        <f>IF(A2292="","",VLOOKUP(A2292,Tabulka3[[Číslo smlouvy   u pravidelné činnosti]:[Příjmení]],3,0))</f>
        <v/>
      </c>
      <c r="C2292" s="15" t="str">
        <f>IF(A2292="","",VLOOKUP(A2292,Tabulka3[[Číslo smlouvy   u pravidelné činnosti]:[Příjmení]],4,0))</f>
        <v/>
      </c>
      <c r="F2292" s="94"/>
      <c r="H2292" s="113"/>
      <c r="I2292" s="113"/>
      <c r="K2292" s="15"/>
      <c r="L2292" s="15"/>
      <c r="M2292" s="15">
        <f t="shared" si="105"/>
        <v>1</v>
      </c>
      <c r="N2292" s="15" t="str">
        <f t="shared" si="106"/>
        <v>-</v>
      </c>
      <c r="O2292" s="150">
        <f t="shared" si="107"/>
        <v>0</v>
      </c>
      <c r="P2292" s="15" t="str">
        <f>IF(COUNTIF('Personálie dobrovolníků '!U:X,N2292)&gt;0,"ANO","")</f>
        <v/>
      </c>
      <c r="Q2292" s="15"/>
    </row>
    <row r="2293" spans="2:17" s="25" customFormat="1" x14ac:dyDescent="0.3">
      <c r="B2293" s="15" t="str">
        <f>IF(A2293="","",VLOOKUP(A2293,Tabulka3[[Číslo smlouvy   u pravidelné činnosti]:[Příjmení]],3,0))</f>
        <v/>
      </c>
      <c r="C2293" s="15" t="str">
        <f>IF(A2293="","",VLOOKUP(A2293,Tabulka3[[Číslo smlouvy   u pravidelné činnosti]:[Příjmení]],4,0))</f>
        <v/>
      </c>
      <c r="F2293" s="94"/>
      <c r="H2293" s="113"/>
      <c r="I2293" s="113"/>
      <c r="K2293" s="15"/>
      <c r="L2293" s="15"/>
      <c r="M2293" s="15">
        <f t="shared" si="105"/>
        <v>1</v>
      </c>
      <c r="N2293" s="15" t="str">
        <f t="shared" si="106"/>
        <v>-</v>
      </c>
      <c r="O2293" s="150">
        <f t="shared" si="107"/>
        <v>0</v>
      </c>
      <c r="P2293" s="15" t="str">
        <f>IF(COUNTIF('Personálie dobrovolníků '!U:X,N2293)&gt;0,"ANO","")</f>
        <v/>
      </c>
      <c r="Q2293" s="15"/>
    </row>
    <row r="2294" spans="2:17" s="25" customFormat="1" x14ac:dyDescent="0.3">
      <c r="B2294" s="15" t="str">
        <f>IF(A2294="","",VLOOKUP(A2294,Tabulka3[[Číslo smlouvy   u pravidelné činnosti]:[Příjmení]],3,0))</f>
        <v/>
      </c>
      <c r="C2294" s="15" t="str">
        <f>IF(A2294="","",VLOOKUP(A2294,Tabulka3[[Číslo smlouvy   u pravidelné činnosti]:[Příjmení]],4,0))</f>
        <v/>
      </c>
      <c r="F2294" s="94"/>
      <c r="H2294" s="113"/>
      <c r="I2294" s="113"/>
      <c r="K2294" s="15"/>
      <c r="L2294" s="15"/>
      <c r="M2294" s="15">
        <f t="shared" si="105"/>
        <v>1</v>
      </c>
      <c r="N2294" s="15" t="str">
        <f t="shared" si="106"/>
        <v>-</v>
      </c>
      <c r="O2294" s="150">
        <f t="shared" si="107"/>
        <v>0</v>
      </c>
      <c r="P2294" s="15" t="str">
        <f>IF(COUNTIF('Personálie dobrovolníků '!U:X,N2294)&gt;0,"ANO","")</f>
        <v/>
      </c>
      <c r="Q2294" s="15"/>
    </row>
    <row r="2295" spans="2:17" s="25" customFormat="1" x14ac:dyDescent="0.3">
      <c r="B2295" s="15" t="str">
        <f>IF(A2295="","",VLOOKUP(A2295,Tabulka3[[Číslo smlouvy   u pravidelné činnosti]:[Příjmení]],3,0))</f>
        <v/>
      </c>
      <c r="C2295" s="15" t="str">
        <f>IF(A2295="","",VLOOKUP(A2295,Tabulka3[[Číslo smlouvy   u pravidelné činnosti]:[Příjmení]],4,0))</f>
        <v/>
      </c>
      <c r="F2295" s="94"/>
      <c r="H2295" s="113"/>
      <c r="I2295" s="113"/>
      <c r="K2295" s="15"/>
      <c r="L2295" s="15"/>
      <c r="M2295" s="15">
        <f t="shared" si="105"/>
        <v>1</v>
      </c>
      <c r="N2295" s="15" t="str">
        <f t="shared" si="106"/>
        <v>-</v>
      </c>
      <c r="O2295" s="150">
        <f t="shared" si="107"/>
        <v>0</v>
      </c>
      <c r="P2295" s="15" t="str">
        <f>IF(COUNTIF('Personálie dobrovolníků '!U:X,N2295)&gt;0,"ANO","")</f>
        <v/>
      </c>
      <c r="Q2295" s="15"/>
    </row>
    <row r="2296" spans="2:17" s="25" customFormat="1" x14ac:dyDescent="0.3">
      <c r="B2296" s="15" t="str">
        <f>IF(A2296="","",VLOOKUP(A2296,Tabulka3[[Číslo smlouvy   u pravidelné činnosti]:[Příjmení]],3,0))</f>
        <v/>
      </c>
      <c r="C2296" s="15" t="str">
        <f>IF(A2296="","",VLOOKUP(A2296,Tabulka3[[Číslo smlouvy   u pravidelné činnosti]:[Příjmení]],4,0))</f>
        <v/>
      </c>
      <c r="F2296" s="94"/>
      <c r="H2296" s="113"/>
      <c r="I2296" s="113"/>
      <c r="K2296" s="15"/>
      <c r="L2296" s="15"/>
      <c r="M2296" s="15">
        <f t="shared" si="105"/>
        <v>1</v>
      </c>
      <c r="N2296" s="15" t="str">
        <f t="shared" si="106"/>
        <v>-</v>
      </c>
      <c r="O2296" s="150">
        <f t="shared" si="107"/>
        <v>0</v>
      </c>
      <c r="P2296" s="15" t="str">
        <f>IF(COUNTIF('Personálie dobrovolníků '!U:X,N2296)&gt;0,"ANO","")</f>
        <v/>
      </c>
      <c r="Q2296" s="15"/>
    </row>
    <row r="2297" spans="2:17" s="25" customFormat="1" x14ac:dyDescent="0.3">
      <c r="B2297" s="15" t="str">
        <f>IF(A2297="","",VLOOKUP(A2297,Tabulka3[[Číslo smlouvy   u pravidelné činnosti]:[Příjmení]],3,0))</f>
        <v/>
      </c>
      <c r="C2297" s="15" t="str">
        <f>IF(A2297="","",VLOOKUP(A2297,Tabulka3[[Číslo smlouvy   u pravidelné činnosti]:[Příjmení]],4,0))</f>
        <v/>
      </c>
      <c r="F2297" s="94"/>
      <c r="H2297" s="113"/>
      <c r="I2297" s="113"/>
      <c r="K2297" s="15"/>
      <c r="L2297" s="15"/>
      <c r="M2297" s="15">
        <f t="shared" si="105"/>
        <v>1</v>
      </c>
      <c r="N2297" s="15" t="str">
        <f t="shared" si="106"/>
        <v>-</v>
      </c>
      <c r="O2297" s="150">
        <f t="shared" si="107"/>
        <v>0</v>
      </c>
      <c r="P2297" s="15" t="str">
        <f>IF(COUNTIF('Personálie dobrovolníků '!U:X,N2297)&gt;0,"ANO","")</f>
        <v/>
      </c>
      <c r="Q2297" s="15"/>
    </row>
    <row r="2298" spans="2:17" s="25" customFormat="1" x14ac:dyDescent="0.3">
      <c r="B2298" s="15" t="str">
        <f>IF(A2298="","",VLOOKUP(A2298,Tabulka3[[Číslo smlouvy   u pravidelné činnosti]:[Příjmení]],3,0))</f>
        <v/>
      </c>
      <c r="C2298" s="15" t="str">
        <f>IF(A2298="","",VLOOKUP(A2298,Tabulka3[[Číslo smlouvy   u pravidelné činnosti]:[Příjmení]],4,0))</f>
        <v/>
      </c>
      <c r="F2298" s="94"/>
      <c r="H2298" s="113"/>
      <c r="I2298" s="113"/>
      <c r="K2298" s="15"/>
      <c r="L2298" s="15"/>
      <c r="M2298" s="15">
        <f t="shared" si="105"/>
        <v>1</v>
      </c>
      <c r="N2298" s="15" t="str">
        <f t="shared" si="106"/>
        <v>-</v>
      </c>
      <c r="O2298" s="150">
        <f t="shared" si="107"/>
        <v>0</v>
      </c>
      <c r="P2298" s="15" t="str">
        <f>IF(COUNTIF('Personálie dobrovolníků '!U:X,N2298)&gt;0,"ANO","")</f>
        <v/>
      </c>
      <c r="Q2298" s="15"/>
    </row>
    <row r="2299" spans="2:17" s="25" customFormat="1" x14ac:dyDescent="0.3">
      <c r="B2299" s="15" t="str">
        <f>IF(A2299="","",VLOOKUP(A2299,Tabulka3[[Číslo smlouvy   u pravidelné činnosti]:[Příjmení]],3,0))</f>
        <v/>
      </c>
      <c r="C2299" s="15" t="str">
        <f>IF(A2299="","",VLOOKUP(A2299,Tabulka3[[Číslo smlouvy   u pravidelné činnosti]:[Příjmení]],4,0))</f>
        <v/>
      </c>
      <c r="F2299" s="94"/>
      <c r="H2299" s="113"/>
      <c r="I2299" s="113"/>
      <c r="K2299" s="15"/>
      <c r="L2299" s="15"/>
      <c r="M2299" s="15">
        <f t="shared" si="105"/>
        <v>1</v>
      </c>
      <c r="N2299" s="15" t="str">
        <f t="shared" si="106"/>
        <v>-</v>
      </c>
      <c r="O2299" s="150">
        <f t="shared" si="107"/>
        <v>0</v>
      </c>
      <c r="P2299" s="15" t="str">
        <f>IF(COUNTIF('Personálie dobrovolníků '!U:X,N2299)&gt;0,"ANO","")</f>
        <v/>
      </c>
      <c r="Q2299" s="15"/>
    </row>
    <row r="2300" spans="2:17" s="25" customFormat="1" x14ac:dyDescent="0.3">
      <c r="B2300" s="15" t="str">
        <f>IF(A2300="","",VLOOKUP(A2300,Tabulka3[[Číslo smlouvy   u pravidelné činnosti]:[Příjmení]],3,0))</f>
        <v/>
      </c>
      <c r="C2300" s="15" t="str">
        <f>IF(A2300="","",VLOOKUP(A2300,Tabulka3[[Číslo smlouvy   u pravidelné činnosti]:[Příjmení]],4,0))</f>
        <v/>
      </c>
      <c r="F2300" s="94"/>
      <c r="H2300" s="113"/>
      <c r="I2300" s="113"/>
      <c r="K2300" s="15"/>
      <c r="L2300" s="15"/>
      <c r="M2300" s="15">
        <f t="shared" si="105"/>
        <v>1</v>
      </c>
      <c r="N2300" s="15" t="str">
        <f t="shared" si="106"/>
        <v>-</v>
      </c>
      <c r="O2300" s="150">
        <f t="shared" si="107"/>
        <v>0</v>
      </c>
      <c r="P2300" s="15" t="str">
        <f>IF(COUNTIF('Personálie dobrovolníků '!U:X,N2300)&gt;0,"ANO","")</f>
        <v/>
      </c>
      <c r="Q2300" s="15"/>
    </row>
    <row r="2301" spans="2:17" s="25" customFormat="1" x14ac:dyDescent="0.3">
      <c r="B2301" s="15" t="str">
        <f>IF(A2301="","",VLOOKUP(A2301,Tabulka3[[Číslo smlouvy   u pravidelné činnosti]:[Příjmení]],3,0))</f>
        <v/>
      </c>
      <c r="C2301" s="15" t="str">
        <f>IF(A2301="","",VLOOKUP(A2301,Tabulka3[[Číslo smlouvy   u pravidelné činnosti]:[Příjmení]],4,0))</f>
        <v/>
      </c>
      <c r="F2301" s="94"/>
      <c r="H2301" s="113"/>
      <c r="I2301" s="113"/>
      <c r="K2301" s="15"/>
      <c r="L2301" s="15"/>
      <c r="M2301" s="15">
        <f t="shared" si="105"/>
        <v>1</v>
      </c>
      <c r="N2301" s="15" t="str">
        <f t="shared" si="106"/>
        <v>-</v>
      </c>
      <c r="O2301" s="150">
        <f t="shared" si="107"/>
        <v>0</v>
      </c>
      <c r="P2301" s="15" t="str">
        <f>IF(COUNTIF('Personálie dobrovolníků '!U:X,N2301)&gt;0,"ANO","")</f>
        <v/>
      </c>
      <c r="Q2301" s="15"/>
    </row>
    <row r="2302" spans="2:17" s="25" customFormat="1" x14ac:dyDescent="0.3">
      <c r="B2302" s="15" t="str">
        <f>IF(A2302="","",VLOOKUP(A2302,Tabulka3[[Číslo smlouvy   u pravidelné činnosti]:[Příjmení]],3,0))</f>
        <v/>
      </c>
      <c r="C2302" s="15" t="str">
        <f>IF(A2302="","",VLOOKUP(A2302,Tabulka3[[Číslo smlouvy   u pravidelné činnosti]:[Příjmení]],4,0))</f>
        <v/>
      </c>
      <c r="F2302" s="94"/>
      <c r="H2302" s="113"/>
      <c r="I2302" s="113"/>
      <c r="K2302" s="15"/>
      <c r="L2302" s="15"/>
      <c r="M2302" s="15">
        <f t="shared" si="105"/>
        <v>1</v>
      </c>
      <c r="N2302" s="15" t="str">
        <f t="shared" si="106"/>
        <v>-</v>
      </c>
      <c r="O2302" s="150">
        <f t="shared" si="107"/>
        <v>0</v>
      </c>
      <c r="P2302" s="15" t="str">
        <f>IF(COUNTIF('Personálie dobrovolníků '!U:X,N2302)&gt;0,"ANO","")</f>
        <v/>
      </c>
      <c r="Q2302" s="15"/>
    </row>
    <row r="2303" spans="2:17" s="25" customFormat="1" x14ac:dyDescent="0.3">
      <c r="B2303" s="15" t="str">
        <f>IF(A2303="","",VLOOKUP(A2303,Tabulka3[[Číslo smlouvy   u pravidelné činnosti]:[Příjmení]],3,0))</f>
        <v/>
      </c>
      <c r="C2303" s="15" t="str">
        <f>IF(A2303="","",VLOOKUP(A2303,Tabulka3[[Číslo smlouvy   u pravidelné činnosti]:[Příjmení]],4,0))</f>
        <v/>
      </c>
      <c r="F2303" s="94"/>
      <c r="H2303" s="113"/>
      <c r="I2303" s="113"/>
      <c r="K2303" s="15"/>
      <c r="L2303" s="15"/>
      <c r="M2303" s="15">
        <f t="shared" si="105"/>
        <v>1</v>
      </c>
      <c r="N2303" s="15" t="str">
        <f t="shared" si="106"/>
        <v>-</v>
      </c>
      <c r="O2303" s="150">
        <f t="shared" si="107"/>
        <v>0</v>
      </c>
      <c r="P2303" s="15" t="str">
        <f>IF(COUNTIF('Personálie dobrovolníků '!U:X,N2303)&gt;0,"ANO","")</f>
        <v/>
      </c>
      <c r="Q2303" s="15"/>
    </row>
    <row r="2304" spans="2:17" s="25" customFormat="1" x14ac:dyDescent="0.3">
      <c r="B2304" s="15" t="str">
        <f>IF(A2304="","",VLOOKUP(A2304,Tabulka3[[Číslo smlouvy   u pravidelné činnosti]:[Příjmení]],3,0))</f>
        <v/>
      </c>
      <c r="C2304" s="15" t="str">
        <f>IF(A2304="","",VLOOKUP(A2304,Tabulka3[[Číslo smlouvy   u pravidelné činnosti]:[Příjmení]],4,0))</f>
        <v/>
      </c>
      <c r="F2304" s="94"/>
      <c r="H2304" s="113"/>
      <c r="I2304" s="113"/>
      <c r="K2304" s="15"/>
      <c r="L2304" s="15"/>
      <c r="M2304" s="15">
        <f t="shared" si="105"/>
        <v>1</v>
      </c>
      <c r="N2304" s="15" t="str">
        <f t="shared" si="106"/>
        <v>-</v>
      </c>
      <c r="O2304" s="150">
        <f t="shared" si="107"/>
        <v>0</v>
      </c>
      <c r="P2304" s="15" t="str">
        <f>IF(COUNTIF('Personálie dobrovolníků '!U:X,N2304)&gt;0,"ANO","")</f>
        <v/>
      </c>
      <c r="Q2304" s="15"/>
    </row>
    <row r="2305" spans="2:17" s="25" customFormat="1" x14ac:dyDescent="0.3">
      <c r="B2305" s="15" t="str">
        <f>IF(A2305="","",VLOOKUP(A2305,Tabulka3[[Číslo smlouvy   u pravidelné činnosti]:[Příjmení]],3,0))</f>
        <v/>
      </c>
      <c r="C2305" s="15" t="str">
        <f>IF(A2305="","",VLOOKUP(A2305,Tabulka3[[Číslo smlouvy   u pravidelné činnosti]:[Příjmení]],4,0))</f>
        <v/>
      </c>
      <c r="F2305" s="94"/>
      <c r="H2305" s="113"/>
      <c r="I2305" s="113"/>
      <c r="K2305" s="15"/>
      <c r="L2305" s="15"/>
      <c r="M2305" s="15">
        <f t="shared" si="105"/>
        <v>1</v>
      </c>
      <c r="N2305" s="15" t="str">
        <f t="shared" si="106"/>
        <v>-</v>
      </c>
      <c r="O2305" s="150">
        <f t="shared" si="107"/>
        <v>0</v>
      </c>
      <c r="P2305" s="15" t="str">
        <f>IF(COUNTIF('Personálie dobrovolníků '!U:X,N2305)&gt;0,"ANO","")</f>
        <v/>
      </c>
      <c r="Q2305" s="15"/>
    </row>
    <row r="2306" spans="2:17" s="25" customFormat="1" x14ac:dyDescent="0.3">
      <c r="B2306" s="15" t="str">
        <f>IF(A2306="","",VLOOKUP(A2306,Tabulka3[[Číslo smlouvy   u pravidelné činnosti]:[Příjmení]],3,0))</f>
        <v/>
      </c>
      <c r="C2306" s="15" t="str">
        <f>IF(A2306="","",VLOOKUP(A2306,Tabulka3[[Číslo smlouvy   u pravidelné činnosti]:[Příjmení]],4,0))</f>
        <v/>
      </c>
      <c r="F2306" s="94"/>
      <c r="H2306" s="113"/>
      <c r="I2306" s="113"/>
      <c r="K2306" s="15"/>
      <c r="L2306" s="15"/>
      <c r="M2306" s="15">
        <f t="shared" si="105"/>
        <v>1</v>
      </c>
      <c r="N2306" s="15" t="str">
        <f t="shared" si="106"/>
        <v>-</v>
      </c>
      <c r="O2306" s="150">
        <f t="shared" si="107"/>
        <v>0</v>
      </c>
      <c r="P2306" s="15" t="str">
        <f>IF(COUNTIF('Personálie dobrovolníků '!U:X,N2306)&gt;0,"ANO","")</f>
        <v/>
      </c>
      <c r="Q2306" s="15"/>
    </row>
    <row r="2307" spans="2:17" s="25" customFormat="1" x14ac:dyDescent="0.3">
      <c r="B2307" s="15" t="str">
        <f>IF(A2307="","",VLOOKUP(A2307,Tabulka3[[Číslo smlouvy   u pravidelné činnosti]:[Příjmení]],3,0))</f>
        <v/>
      </c>
      <c r="C2307" s="15" t="str">
        <f>IF(A2307="","",VLOOKUP(A2307,Tabulka3[[Číslo smlouvy   u pravidelné činnosti]:[Příjmení]],4,0))</f>
        <v/>
      </c>
      <c r="F2307" s="94"/>
      <c r="H2307" s="113"/>
      <c r="I2307" s="113"/>
      <c r="K2307" s="15"/>
      <c r="L2307" s="15"/>
      <c r="M2307" s="15">
        <f t="shared" si="105"/>
        <v>1</v>
      </c>
      <c r="N2307" s="15" t="str">
        <f t="shared" si="106"/>
        <v>-</v>
      </c>
      <c r="O2307" s="150">
        <f t="shared" si="107"/>
        <v>0</v>
      </c>
      <c r="P2307" s="15" t="str">
        <f>IF(COUNTIF('Personálie dobrovolníků '!U:X,N2307)&gt;0,"ANO","")</f>
        <v/>
      </c>
      <c r="Q2307" s="15"/>
    </row>
    <row r="2308" spans="2:17" s="25" customFormat="1" x14ac:dyDescent="0.3">
      <c r="B2308" s="15" t="str">
        <f>IF(A2308="","",VLOOKUP(A2308,Tabulka3[[Číslo smlouvy   u pravidelné činnosti]:[Příjmení]],3,0))</f>
        <v/>
      </c>
      <c r="C2308" s="15" t="str">
        <f>IF(A2308="","",VLOOKUP(A2308,Tabulka3[[Číslo smlouvy   u pravidelné činnosti]:[Příjmení]],4,0))</f>
        <v/>
      </c>
      <c r="F2308" s="94"/>
      <c r="H2308" s="113"/>
      <c r="I2308" s="113"/>
      <c r="K2308" s="15"/>
      <c r="L2308" s="15"/>
      <c r="M2308" s="15">
        <f t="shared" ref="M2308:M2371" si="108">IF(OR(
   AND($H2308=$K$12, $I2308=$L$4),
   AND($H2308=$K$12, $I2308=$L$5),
   AND($H2308=$K$12, $I2308=$L$6),
   AND($H2308=$K$12, $I2308=$L$7),
   AND($H2308=$K$11, $I2308=$L$4),
   AND($H2308=$K$11, $I2308=$L$5),
   AND($H2308=$K$11, $I2308=$L$6),
   AND($H2308=$K$11, $I2308=$L$7),
   AND($H2308=$K$5, $I2308=$L$5),
   AND($H2308=$K$6, $I2308=$L$4),
   AND($H2308=$K$6, $I2308=$L$5),
   AND($H2308=$K$6, $I2308=$L$7),
   AND($H2308=$K$4, $I2308=$L$6),
), 0, 1)</f>
        <v>1</v>
      </c>
      <c r="N2308" s="15" t="str">
        <f t="shared" ref="N2308:N2371" si="109">A2308 &amp; "-" &amp; J2308</f>
        <v>-</v>
      </c>
      <c r="O2308" s="150">
        <f t="shared" ref="O2308:O2371" si="110">IF(AND(M2308&lt;&gt;0, P2308="ANO"), 1, 0)</f>
        <v>0</v>
      </c>
      <c r="P2308" s="15" t="str">
        <f>IF(COUNTIF('Personálie dobrovolníků '!U:X,N2308)&gt;0,"ANO","")</f>
        <v/>
      </c>
      <c r="Q2308" s="15"/>
    </row>
    <row r="2309" spans="2:17" s="25" customFormat="1" x14ac:dyDescent="0.3">
      <c r="B2309" s="15" t="str">
        <f>IF(A2309="","",VLOOKUP(A2309,Tabulka3[[Číslo smlouvy   u pravidelné činnosti]:[Příjmení]],3,0))</f>
        <v/>
      </c>
      <c r="C2309" s="15" t="str">
        <f>IF(A2309="","",VLOOKUP(A2309,Tabulka3[[Číslo smlouvy   u pravidelné činnosti]:[Příjmení]],4,0))</f>
        <v/>
      </c>
      <c r="F2309" s="94"/>
      <c r="H2309" s="113"/>
      <c r="I2309" s="113"/>
      <c r="K2309" s="15"/>
      <c r="L2309" s="15"/>
      <c r="M2309" s="15">
        <f t="shared" si="108"/>
        <v>1</v>
      </c>
      <c r="N2309" s="15" t="str">
        <f t="shared" si="109"/>
        <v>-</v>
      </c>
      <c r="O2309" s="150">
        <f t="shared" si="110"/>
        <v>0</v>
      </c>
      <c r="P2309" s="15" t="str">
        <f>IF(COUNTIF('Personálie dobrovolníků '!U:X,N2309)&gt;0,"ANO","")</f>
        <v/>
      </c>
      <c r="Q2309" s="15"/>
    </row>
    <row r="2310" spans="2:17" s="25" customFormat="1" x14ac:dyDescent="0.3">
      <c r="B2310" s="15" t="str">
        <f>IF(A2310="","",VLOOKUP(A2310,Tabulka3[[Číslo smlouvy   u pravidelné činnosti]:[Příjmení]],3,0))</f>
        <v/>
      </c>
      <c r="C2310" s="15" t="str">
        <f>IF(A2310="","",VLOOKUP(A2310,Tabulka3[[Číslo smlouvy   u pravidelné činnosti]:[Příjmení]],4,0))</f>
        <v/>
      </c>
      <c r="F2310" s="94"/>
      <c r="H2310" s="113"/>
      <c r="I2310" s="113"/>
      <c r="K2310" s="15"/>
      <c r="L2310" s="15"/>
      <c r="M2310" s="15">
        <f t="shared" si="108"/>
        <v>1</v>
      </c>
      <c r="N2310" s="15" t="str">
        <f t="shared" si="109"/>
        <v>-</v>
      </c>
      <c r="O2310" s="150">
        <f t="shared" si="110"/>
        <v>0</v>
      </c>
      <c r="P2310" s="15" t="str">
        <f>IF(COUNTIF('Personálie dobrovolníků '!U:X,N2310)&gt;0,"ANO","")</f>
        <v/>
      </c>
      <c r="Q2310" s="15"/>
    </row>
    <row r="2311" spans="2:17" s="25" customFormat="1" x14ac:dyDescent="0.3">
      <c r="B2311" s="15" t="str">
        <f>IF(A2311="","",VLOOKUP(A2311,Tabulka3[[Číslo smlouvy   u pravidelné činnosti]:[Příjmení]],3,0))</f>
        <v/>
      </c>
      <c r="C2311" s="15" t="str">
        <f>IF(A2311="","",VLOOKUP(A2311,Tabulka3[[Číslo smlouvy   u pravidelné činnosti]:[Příjmení]],4,0))</f>
        <v/>
      </c>
      <c r="F2311" s="94"/>
      <c r="H2311" s="113"/>
      <c r="I2311" s="113"/>
      <c r="K2311" s="15"/>
      <c r="L2311" s="15"/>
      <c r="M2311" s="15">
        <f t="shared" si="108"/>
        <v>1</v>
      </c>
      <c r="N2311" s="15" t="str">
        <f t="shared" si="109"/>
        <v>-</v>
      </c>
      <c r="O2311" s="150">
        <f t="shared" si="110"/>
        <v>0</v>
      </c>
      <c r="P2311" s="15" t="str">
        <f>IF(COUNTIF('Personálie dobrovolníků '!U:X,N2311)&gt;0,"ANO","")</f>
        <v/>
      </c>
      <c r="Q2311" s="15"/>
    </row>
    <row r="2312" spans="2:17" s="25" customFormat="1" x14ac:dyDescent="0.3">
      <c r="B2312" s="15" t="str">
        <f>IF(A2312="","",VLOOKUP(A2312,Tabulka3[[Číslo smlouvy   u pravidelné činnosti]:[Příjmení]],3,0))</f>
        <v/>
      </c>
      <c r="C2312" s="15" t="str">
        <f>IF(A2312="","",VLOOKUP(A2312,Tabulka3[[Číslo smlouvy   u pravidelné činnosti]:[Příjmení]],4,0))</f>
        <v/>
      </c>
      <c r="F2312" s="94"/>
      <c r="H2312" s="113"/>
      <c r="I2312" s="113"/>
      <c r="K2312" s="15"/>
      <c r="L2312" s="15"/>
      <c r="M2312" s="15">
        <f t="shared" si="108"/>
        <v>1</v>
      </c>
      <c r="N2312" s="15" t="str">
        <f t="shared" si="109"/>
        <v>-</v>
      </c>
      <c r="O2312" s="150">
        <f t="shared" si="110"/>
        <v>0</v>
      </c>
      <c r="P2312" s="15" t="str">
        <f>IF(COUNTIF('Personálie dobrovolníků '!U:X,N2312)&gt;0,"ANO","")</f>
        <v/>
      </c>
      <c r="Q2312" s="15"/>
    </row>
    <row r="2313" spans="2:17" s="25" customFormat="1" x14ac:dyDescent="0.3">
      <c r="B2313" s="15" t="str">
        <f>IF(A2313="","",VLOOKUP(A2313,Tabulka3[[Číslo smlouvy   u pravidelné činnosti]:[Příjmení]],3,0))</f>
        <v/>
      </c>
      <c r="C2313" s="15" t="str">
        <f>IF(A2313="","",VLOOKUP(A2313,Tabulka3[[Číslo smlouvy   u pravidelné činnosti]:[Příjmení]],4,0))</f>
        <v/>
      </c>
      <c r="F2313" s="94"/>
      <c r="H2313" s="113"/>
      <c r="I2313" s="113"/>
      <c r="K2313" s="15"/>
      <c r="L2313" s="15"/>
      <c r="M2313" s="15">
        <f t="shared" si="108"/>
        <v>1</v>
      </c>
      <c r="N2313" s="15" t="str">
        <f t="shared" si="109"/>
        <v>-</v>
      </c>
      <c r="O2313" s="150">
        <f t="shared" si="110"/>
        <v>0</v>
      </c>
      <c r="P2313" s="15" t="str">
        <f>IF(COUNTIF('Personálie dobrovolníků '!U:X,N2313)&gt;0,"ANO","")</f>
        <v/>
      </c>
      <c r="Q2313" s="15"/>
    </row>
    <row r="2314" spans="2:17" s="25" customFormat="1" x14ac:dyDescent="0.3">
      <c r="B2314" s="15" t="str">
        <f>IF(A2314="","",VLOOKUP(A2314,Tabulka3[[Číslo smlouvy   u pravidelné činnosti]:[Příjmení]],3,0))</f>
        <v/>
      </c>
      <c r="C2314" s="15" t="str">
        <f>IF(A2314="","",VLOOKUP(A2314,Tabulka3[[Číslo smlouvy   u pravidelné činnosti]:[Příjmení]],4,0))</f>
        <v/>
      </c>
      <c r="F2314" s="94"/>
      <c r="H2314" s="113"/>
      <c r="I2314" s="113"/>
      <c r="K2314" s="15"/>
      <c r="L2314" s="15"/>
      <c r="M2314" s="15">
        <f t="shared" si="108"/>
        <v>1</v>
      </c>
      <c r="N2314" s="15" t="str">
        <f t="shared" si="109"/>
        <v>-</v>
      </c>
      <c r="O2314" s="150">
        <f t="shared" si="110"/>
        <v>0</v>
      </c>
      <c r="P2314" s="15" t="str">
        <f>IF(COUNTIF('Personálie dobrovolníků '!U:X,N2314)&gt;0,"ANO","")</f>
        <v/>
      </c>
      <c r="Q2314" s="15"/>
    </row>
    <row r="2315" spans="2:17" s="25" customFormat="1" x14ac:dyDescent="0.3">
      <c r="B2315" s="15" t="str">
        <f>IF(A2315="","",VLOOKUP(A2315,Tabulka3[[Číslo smlouvy   u pravidelné činnosti]:[Příjmení]],3,0))</f>
        <v/>
      </c>
      <c r="C2315" s="15" t="str">
        <f>IF(A2315="","",VLOOKUP(A2315,Tabulka3[[Číslo smlouvy   u pravidelné činnosti]:[Příjmení]],4,0))</f>
        <v/>
      </c>
      <c r="F2315" s="94"/>
      <c r="H2315" s="113"/>
      <c r="I2315" s="113"/>
      <c r="K2315" s="15"/>
      <c r="L2315" s="15"/>
      <c r="M2315" s="15">
        <f t="shared" si="108"/>
        <v>1</v>
      </c>
      <c r="N2315" s="15" t="str">
        <f t="shared" si="109"/>
        <v>-</v>
      </c>
      <c r="O2315" s="150">
        <f t="shared" si="110"/>
        <v>0</v>
      </c>
      <c r="P2315" s="15" t="str">
        <f>IF(COUNTIF('Personálie dobrovolníků '!U:X,N2315)&gt;0,"ANO","")</f>
        <v/>
      </c>
      <c r="Q2315" s="15"/>
    </row>
    <row r="2316" spans="2:17" s="25" customFormat="1" x14ac:dyDescent="0.3">
      <c r="B2316" s="15" t="str">
        <f>IF(A2316="","",VLOOKUP(A2316,Tabulka3[[Číslo smlouvy   u pravidelné činnosti]:[Příjmení]],3,0))</f>
        <v/>
      </c>
      <c r="C2316" s="15" t="str">
        <f>IF(A2316="","",VLOOKUP(A2316,Tabulka3[[Číslo smlouvy   u pravidelné činnosti]:[Příjmení]],4,0))</f>
        <v/>
      </c>
      <c r="F2316" s="94"/>
      <c r="H2316" s="113"/>
      <c r="I2316" s="113"/>
      <c r="K2316" s="15"/>
      <c r="L2316" s="15"/>
      <c r="M2316" s="15">
        <f t="shared" si="108"/>
        <v>1</v>
      </c>
      <c r="N2316" s="15" t="str">
        <f t="shared" si="109"/>
        <v>-</v>
      </c>
      <c r="O2316" s="150">
        <f t="shared" si="110"/>
        <v>0</v>
      </c>
      <c r="P2316" s="15" t="str">
        <f>IF(COUNTIF('Personálie dobrovolníků '!U:X,N2316)&gt;0,"ANO","")</f>
        <v/>
      </c>
      <c r="Q2316" s="15"/>
    </row>
    <row r="2317" spans="2:17" s="25" customFormat="1" x14ac:dyDescent="0.3">
      <c r="B2317" s="15" t="str">
        <f>IF(A2317="","",VLOOKUP(A2317,Tabulka3[[Číslo smlouvy   u pravidelné činnosti]:[Příjmení]],3,0))</f>
        <v/>
      </c>
      <c r="C2317" s="15" t="str">
        <f>IF(A2317="","",VLOOKUP(A2317,Tabulka3[[Číslo smlouvy   u pravidelné činnosti]:[Příjmení]],4,0))</f>
        <v/>
      </c>
      <c r="F2317" s="94"/>
      <c r="H2317" s="113"/>
      <c r="I2317" s="113"/>
      <c r="K2317" s="15"/>
      <c r="L2317" s="15"/>
      <c r="M2317" s="15">
        <f t="shared" si="108"/>
        <v>1</v>
      </c>
      <c r="N2317" s="15" t="str">
        <f t="shared" si="109"/>
        <v>-</v>
      </c>
      <c r="O2317" s="150">
        <f t="shared" si="110"/>
        <v>0</v>
      </c>
      <c r="P2317" s="15" t="str">
        <f>IF(COUNTIF('Personálie dobrovolníků '!U:X,N2317)&gt;0,"ANO","")</f>
        <v/>
      </c>
      <c r="Q2317" s="15"/>
    </row>
    <row r="2318" spans="2:17" s="25" customFormat="1" x14ac:dyDescent="0.3">
      <c r="B2318" s="15" t="str">
        <f>IF(A2318="","",VLOOKUP(A2318,Tabulka3[[Číslo smlouvy   u pravidelné činnosti]:[Příjmení]],3,0))</f>
        <v/>
      </c>
      <c r="C2318" s="15" t="str">
        <f>IF(A2318="","",VLOOKUP(A2318,Tabulka3[[Číslo smlouvy   u pravidelné činnosti]:[Příjmení]],4,0))</f>
        <v/>
      </c>
      <c r="F2318" s="94"/>
      <c r="H2318" s="113"/>
      <c r="I2318" s="113"/>
      <c r="K2318" s="15"/>
      <c r="L2318" s="15"/>
      <c r="M2318" s="15">
        <f t="shared" si="108"/>
        <v>1</v>
      </c>
      <c r="N2318" s="15" t="str">
        <f t="shared" si="109"/>
        <v>-</v>
      </c>
      <c r="O2318" s="150">
        <f t="shared" si="110"/>
        <v>0</v>
      </c>
      <c r="P2318" s="15" t="str">
        <f>IF(COUNTIF('Personálie dobrovolníků '!U:X,N2318)&gt;0,"ANO","")</f>
        <v/>
      </c>
      <c r="Q2318" s="15"/>
    </row>
    <row r="2319" spans="2:17" s="25" customFormat="1" x14ac:dyDescent="0.3">
      <c r="B2319" s="15" t="str">
        <f>IF(A2319="","",VLOOKUP(A2319,Tabulka3[[Číslo smlouvy   u pravidelné činnosti]:[Příjmení]],3,0))</f>
        <v/>
      </c>
      <c r="C2319" s="15" t="str">
        <f>IF(A2319="","",VLOOKUP(A2319,Tabulka3[[Číslo smlouvy   u pravidelné činnosti]:[Příjmení]],4,0))</f>
        <v/>
      </c>
      <c r="F2319" s="94"/>
      <c r="H2319" s="113"/>
      <c r="I2319" s="113"/>
      <c r="K2319" s="15"/>
      <c r="L2319" s="15"/>
      <c r="M2319" s="15">
        <f t="shared" si="108"/>
        <v>1</v>
      </c>
      <c r="N2319" s="15" t="str">
        <f t="shared" si="109"/>
        <v>-</v>
      </c>
      <c r="O2319" s="150">
        <f t="shared" si="110"/>
        <v>0</v>
      </c>
      <c r="P2319" s="15" t="str">
        <f>IF(COUNTIF('Personálie dobrovolníků '!U:X,N2319)&gt;0,"ANO","")</f>
        <v/>
      </c>
      <c r="Q2319" s="15"/>
    </row>
    <row r="2320" spans="2:17" s="25" customFormat="1" x14ac:dyDescent="0.3">
      <c r="B2320" s="15" t="str">
        <f>IF(A2320="","",VLOOKUP(A2320,Tabulka3[[Číslo smlouvy   u pravidelné činnosti]:[Příjmení]],3,0))</f>
        <v/>
      </c>
      <c r="C2320" s="15" t="str">
        <f>IF(A2320="","",VLOOKUP(A2320,Tabulka3[[Číslo smlouvy   u pravidelné činnosti]:[Příjmení]],4,0))</f>
        <v/>
      </c>
      <c r="F2320" s="94"/>
      <c r="H2320" s="113"/>
      <c r="I2320" s="113"/>
      <c r="K2320" s="15"/>
      <c r="L2320" s="15"/>
      <c r="M2320" s="15">
        <f t="shared" si="108"/>
        <v>1</v>
      </c>
      <c r="N2320" s="15" t="str">
        <f t="shared" si="109"/>
        <v>-</v>
      </c>
      <c r="O2320" s="150">
        <f t="shared" si="110"/>
        <v>0</v>
      </c>
      <c r="P2320" s="15" t="str">
        <f>IF(COUNTIF('Personálie dobrovolníků '!U:X,N2320)&gt;0,"ANO","")</f>
        <v/>
      </c>
      <c r="Q2320" s="15"/>
    </row>
    <row r="2321" spans="2:17" s="25" customFormat="1" x14ac:dyDescent="0.3">
      <c r="B2321" s="15" t="str">
        <f>IF(A2321="","",VLOOKUP(A2321,Tabulka3[[Číslo smlouvy   u pravidelné činnosti]:[Příjmení]],3,0))</f>
        <v/>
      </c>
      <c r="C2321" s="15" t="str">
        <f>IF(A2321="","",VLOOKUP(A2321,Tabulka3[[Číslo smlouvy   u pravidelné činnosti]:[Příjmení]],4,0))</f>
        <v/>
      </c>
      <c r="F2321" s="94"/>
      <c r="H2321" s="113"/>
      <c r="I2321" s="113"/>
      <c r="K2321" s="15"/>
      <c r="L2321" s="15"/>
      <c r="M2321" s="15">
        <f t="shared" si="108"/>
        <v>1</v>
      </c>
      <c r="N2321" s="15" t="str">
        <f t="shared" si="109"/>
        <v>-</v>
      </c>
      <c r="O2321" s="150">
        <f t="shared" si="110"/>
        <v>0</v>
      </c>
      <c r="P2321" s="15" t="str">
        <f>IF(COUNTIF('Personálie dobrovolníků '!U:X,N2321)&gt;0,"ANO","")</f>
        <v/>
      </c>
      <c r="Q2321" s="15"/>
    </row>
    <row r="2322" spans="2:17" s="25" customFormat="1" x14ac:dyDescent="0.3">
      <c r="B2322" s="15" t="str">
        <f>IF(A2322="","",VLOOKUP(A2322,Tabulka3[[Číslo smlouvy   u pravidelné činnosti]:[Příjmení]],3,0))</f>
        <v/>
      </c>
      <c r="C2322" s="15" t="str">
        <f>IF(A2322="","",VLOOKUP(A2322,Tabulka3[[Číslo smlouvy   u pravidelné činnosti]:[Příjmení]],4,0))</f>
        <v/>
      </c>
      <c r="F2322" s="94"/>
      <c r="H2322" s="113"/>
      <c r="I2322" s="113"/>
      <c r="K2322" s="15"/>
      <c r="L2322" s="15"/>
      <c r="M2322" s="15">
        <f t="shared" si="108"/>
        <v>1</v>
      </c>
      <c r="N2322" s="15" t="str">
        <f t="shared" si="109"/>
        <v>-</v>
      </c>
      <c r="O2322" s="150">
        <f t="shared" si="110"/>
        <v>0</v>
      </c>
      <c r="P2322" s="15" t="str">
        <f>IF(COUNTIF('Personálie dobrovolníků '!U:X,N2322)&gt;0,"ANO","")</f>
        <v/>
      </c>
      <c r="Q2322" s="15"/>
    </row>
    <row r="2323" spans="2:17" s="25" customFormat="1" x14ac:dyDescent="0.3">
      <c r="B2323" s="15" t="str">
        <f>IF(A2323="","",VLOOKUP(A2323,Tabulka3[[Číslo smlouvy   u pravidelné činnosti]:[Příjmení]],3,0))</f>
        <v/>
      </c>
      <c r="C2323" s="15" t="str">
        <f>IF(A2323="","",VLOOKUP(A2323,Tabulka3[[Číslo smlouvy   u pravidelné činnosti]:[Příjmení]],4,0))</f>
        <v/>
      </c>
      <c r="F2323" s="94"/>
      <c r="H2323" s="113"/>
      <c r="I2323" s="113"/>
      <c r="K2323" s="15"/>
      <c r="L2323" s="15"/>
      <c r="M2323" s="15">
        <f t="shared" si="108"/>
        <v>1</v>
      </c>
      <c r="N2323" s="15" t="str">
        <f t="shared" si="109"/>
        <v>-</v>
      </c>
      <c r="O2323" s="150">
        <f t="shared" si="110"/>
        <v>0</v>
      </c>
      <c r="P2323" s="15" t="str">
        <f>IF(COUNTIF('Personálie dobrovolníků '!U:X,N2323)&gt;0,"ANO","")</f>
        <v/>
      </c>
      <c r="Q2323" s="15"/>
    </row>
    <row r="2324" spans="2:17" s="25" customFormat="1" x14ac:dyDescent="0.3">
      <c r="B2324" s="15" t="str">
        <f>IF(A2324="","",VLOOKUP(A2324,Tabulka3[[Číslo smlouvy   u pravidelné činnosti]:[Příjmení]],3,0))</f>
        <v/>
      </c>
      <c r="C2324" s="15" t="str">
        <f>IF(A2324="","",VLOOKUP(A2324,Tabulka3[[Číslo smlouvy   u pravidelné činnosti]:[Příjmení]],4,0))</f>
        <v/>
      </c>
      <c r="F2324" s="94"/>
      <c r="H2324" s="113"/>
      <c r="I2324" s="113"/>
      <c r="K2324" s="15"/>
      <c r="L2324" s="15"/>
      <c r="M2324" s="15">
        <f t="shared" si="108"/>
        <v>1</v>
      </c>
      <c r="N2324" s="15" t="str">
        <f t="shared" si="109"/>
        <v>-</v>
      </c>
      <c r="O2324" s="150">
        <f t="shared" si="110"/>
        <v>0</v>
      </c>
      <c r="P2324" s="15" t="str">
        <f>IF(COUNTIF('Personálie dobrovolníků '!U:X,N2324)&gt;0,"ANO","")</f>
        <v/>
      </c>
      <c r="Q2324" s="15"/>
    </row>
    <row r="2325" spans="2:17" s="25" customFormat="1" x14ac:dyDescent="0.3">
      <c r="B2325" s="15" t="str">
        <f>IF(A2325="","",VLOOKUP(A2325,Tabulka3[[Číslo smlouvy   u pravidelné činnosti]:[Příjmení]],3,0))</f>
        <v/>
      </c>
      <c r="C2325" s="15" t="str">
        <f>IF(A2325="","",VLOOKUP(A2325,Tabulka3[[Číslo smlouvy   u pravidelné činnosti]:[Příjmení]],4,0))</f>
        <v/>
      </c>
      <c r="F2325" s="94"/>
      <c r="H2325" s="113"/>
      <c r="I2325" s="113"/>
      <c r="K2325" s="15"/>
      <c r="L2325" s="15"/>
      <c r="M2325" s="15">
        <f t="shared" si="108"/>
        <v>1</v>
      </c>
      <c r="N2325" s="15" t="str">
        <f t="shared" si="109"/>
        <v>-</v>
      </c>
      <c r="O2325" s="150">
        <f t="shared" si="110"/>
        <v>0</v>
      </c>
      <c r="P2325" s="15" t="str">
        <f>IF(COUNTIF('Personálie dobrovolníků '!U:X,N2325)&gt;0,"ANO","")</f>
        <v/>
      </c>
      <c r="Q2325" s="15"/>
    </row>
    <row r="2326" spans="2:17" s="25" customFormat="1" x14ac:dyDescent="0.3">
      <c r="B2326" s="15" t="str">
        <f>IF(A2326="","",VLOOKUP(A2326,Tabulka3[[Číslo smlouvy   u pravidelné činnosti]:[Příjmení]],3,0))</f>
        <v/>
      </c>
      <c r="C2326" s="15" t="str">
        <f>IF(A2326="","",VLOOKUP(A2326,Tabulka3[[Číslo smlouvy   u pravidelné činnosti]:[Příjmení]],4,0))</f>
        <v/>
      </c>
      <c r="F2326" s="94"/>
      <c r="H2326" s="113"/>
      <c r="I2326" s="113"/>
      <c r="K2326" s="15"/>
      <c r="L2326" s="15"/>
      <c r="M2326" s="15">
        <f t="shared" si="108"/>
        <v>1</v>
      </c>
      <c r="N2326" s="15" t="str">
        <f t="shared" si="109"/>
        <v>-</v>
      </c>
      <c r="O2326" s="150">
        <f t="shared" si="110"/>
        <v>0</v>
      </c>
      <c r="P2326" s="15" t="str">
        <f>IF(COUNTIF('Personálie dobrovolníků '!U:X,N2326)&gt;0,"ANO","")</f>
        <v/>
      </c>
      <c r="Q2326" s="15"/>
    </row>
    <row r="2327" spans="2:17" s="25" customFormat="1" x14ac:dyDescent="0.3">
      <c r="B2327" s="15" t="str">
        <f>IF(A2327="","",VLOOKUP(A2327,Tabulka3[[Číslo smlouvy   u pravidelné činnosti]:[Příjmení]],3,0))</f>
        <v/>
      </c>
      <c r="C2327" s="15" t="str">
        <f>IF(A2327="","",VLOOKUP(A2327,Tabulka3[[Číslo smlouvy   u pravidelné činnosti]:[Příjmení]],4,0))</f>
        <v/>
      </c>
      <c r="F2327" s="94"/>
      <c r="H2327" s="113"/>
      <c r="I2327" s="113"/>
      <c r="K2327" s="15"/>
      <c r="L2327" s="15"/>
      <c r="M2327" s="15">
        <f t="shared" si="108"/>
        <v>1</v>
      </c>
      <c r="N2327" s="15" t="str">
        <f t="shared" si="109"/>
        <v>-</v>
      </c>
      <c r="O2327" s="150">
        <f t="shared" si="110"/>
        <v>0</v>
      </c>
      <c r="P2327" s="15" t="str">
        <f>IF(COUNTIF('Personálie dobrovolníků '!U:X,N2327)&gt;0,"ANO","")</f>
        <v/>
      </c>
      <c r="Q2327" s="15"/>
    </row>
    <row r="2328" spans="2:17" s="25" customFormat="1" x14ac:dyDescent="0.3">
      <c r="B2328" s="15" t="str">
        <f>IF(A2328="","",VLOOKUP(A2328,Tabulka3[[Číslo smlouvy   u pravidelné činnosti]:[Příjmení]],3,0))</f>
        <v/>
      </c>
      <c r="C2328" s="15" t="str">
        <f>IF(A2328="","",VLOOKUP(A2328,Tabulka3[[Číslo smlouvy   u pravidelné činnosti]:[Příjmení]],4,0))</f>
        <v/>
      </c>
      <c r="F2328" s="94"/>
      <c r="H2328" s="113"/>
      <c r="I2328" s="113"/>
      <c r="K2328" s="15"/>
      <c r="L2328" s="15"/>
      <c r="M2328" s="15">
        <f t="shared" si="108"/>
        <v>1</v>
      </c>
      <c r="N2328" s="15" t="str">
        <f t="shared" si="109"/>
        <v>-</v>
      </c>
      <c r="O2328" s="150">
        <f t="shared" si="110"/>
        <v>0</v>
      </c>
      <c r="P2328" s="15" t="str">
        <f>IF(COUNTIF('Personálie dobrovolníků '!U:X,N2328)&gt;0,"ANO","")</f>
        <v/>
      </c>
      <c r="Q2328" s="15"/>
    </row>
    <row r="2329" spans="2:17" s="25" customFormat="1" x14ac:dyDescent="0.3">
      <c r="B2329" s="15" t="str">
        <f>IF(A2329="","",VLOOKUP(A2329,Tabulka3[[Číslo smlouvy   u pravidelné činnosti]:[Příjmení]],3,0))</f>
        <v/>
      </c>
      <c r="C2329" s="15" t="str">
        <f>IF(A2329="","",VLOOKUP(A2329,Tabulka3[[Číslo smlouvy   u pravidelné činnosti]:[Příjmení]],4,0))</f>
        <v/>
      </c>
      <c r="F2329" s="94"/>
      <c r="H2329" s="113"/>
      <c r="I2329" s="113"/>
      <c r="K2329" s="15"/>
      <c r="L2329" s="15"/>
      <c r="M2329" s="15">
        <f t="shared" si="108"/>
        <v>1</v>
      </c>
      <c r="N2329" s="15" t="str">
        <f t="shared" si="109"/>
        <v>-</v>
      </c>
      <c r="O2329" s="150">
        <f t="shared" si="110"/>
        <v>0</v>
      </c>
      <c r="P2329" s="15" t="str">
        <f>IF(COUNTIF('Personálie dobrovolníků '!U:X,N2329)&gt;0,"ANO","")</f>
        <v/>
      </c>
      <c r="Q2329" s="15"/>
    </row>
    <row r="2330" spans="2:17" s="25" customFormat="1" x14ac:dyDescent="0.3">
      <c r="B2330" s="15" t="str">
        <f>IF(A2330="","",VLOOKUP(A2330,Tabulka3[[Číslo smlouvy   u pravidelné činnosti]:[Příjmení]],3,0))</f>
        <v/>
      </c>
      <c r="C2330" s="15" t="str">
        <f>IF(A2330="","",VLOOKUP(A2330,Tabulka3[[Číslo smlouvy   u pravidelné činnosti]:[Příjmení]],4,0))</f>
        <v/>
      </c>
      <c r="F2330" s="94"/>
      <c r="H2330" s="113"/>
      <c r="I2330" s="113"/>
      <c r="K2330" s="15"/>
      <c r="L2330" s="15"/>
      <c r="M2330" s="15">
        <f t="shared" si="108"/>
        <v>1</v>
      </c>
      <c r="N2330" s="15" t="str">
        <f t="shared" si="109"/>
        <v>-</v>
      </c>
      <c r="O2330" s="150">
        <f t="shared" si="110"/>
        <v>0</v>
      </c>
      <c r="P2330" s="15" t="str">
        <f>IF(COUNTIF('Personálie dobrovolníků '!U:X,N2330)&gt;0,"ANO","")</f>
        <v/>
      </c>
      <c r="Q2330" s="15"/>
    </row>
    <row r="2331" spans="2:17" s="25" customFormat="1" x14ac:dyDescent="0.3">
      <c r="B2331" s="15" t="str">
        <f>IF(A2331="","",VLOOKUP(A2331,Tabulka3[[Číslo smlouvy   u pravidelné činnosti]:[Příjmení]],3,0))</f>
        <v/>
      </c>
      <c r="C2331" s="15" t="str">
        <f>IF(A2331="","",VLOOKUP(A2331,Tabulka3[[Číslo smlouvy   u pravidelné činnosti]:[Příjmení]],4,0))</f>
        <v/>
      </c>
      <c r="F2331" s="94"/>
      <c r="H2331" s="113"/>
      <c r="I2331" s="113"/>
      <c r="K2331" s="15"/>
      <c r="L2331" s="15"/>
      <c r="M2331" s="15">
        <f t="shared" si="108"/>
        <v>1</v>
      </c>
      <c r="N2331" s="15" t="str">
        <f t="shared" si="109"/>
        <v>-</v>
      </c>
      <c r="O2331" s="150">
        <f t="shared" si="110"/>
        <v>0</v>
      </c>
      <c r="P2331" s="15" t="str">
        <f>IF(COUNTIF('Personálie dobrovolníků '!U:X,N2331)&gt;0,"ANO","")</f>
        <v/>
      </c>
      <c r="Q2331" s="15"/>
    </row>
    <row r="2332" spans="2:17" s="25" customFormat="1" x14ac:dyDescent="0.3">
      <c r="B2332" s="15" t="str">
        <f>IF(A2332="","",VLOOKUP(A2332,Tabulka3[[Číslo smlouvy   u pravidelné činnosti]:[Příjmení]],3,0))</f>
        <v/>
      </c>
      <c r="C2332" s="15" t="str">
        <f>IF(A2332="","",VLOOKUP(A2332,Tabulka3[[Číslo smlouvy   u pravidelné činnosti]:[Příjmení]],4,0))</f>
        <v/>
      </c>
      <c r="F2332" s="94"/>
      <c r="H2332" s="113"/>
      <c r="I2332" s="113"/>
      <c r="K2332" s="15"/>
      <c r="L2332" s="15"/>
      <c r="M2332" s="15">
        <f t="shared" si="108"/>
        <v>1</v>
      </c>
      <c r="N2332" s="15" t="str">
        <f t="shared" si="109"/>
        <v>-</v>
      </c>
      <c r="O2332" s="150">
        <f t="shared" si="110"/>
        <v>0</v>
      </c>
      <c r="P2332" s="15" t="str">
        <f>IF(COUNTIF('Personálie dobrovolníků '!U:X,N2332)&gt;0,"ANO","")</f>
        <v/>
      </c>
      <c r="Q2332" s="15"/>
    </row>
    <row r="2333" spans="2:17" s="25" customFormat="1" x14ac:dyDescent="0.3">
      <c r="B2333" s="15" t="str">
        <f>IF(A2333="","",VLOOKUP(A2333,Tabulka3[[Číslo smlouvy   u pravidelné činnosti]:[Příjmení]],3,0))</f>
        <v/>
      </c>
      <c r="C2333" s="15" t="str">
        <f>IF(A2333="","",VLOOKUP(A2333,Tabulka3[[Číslo smlouvy   u pravidelné činnosti]:[Příjmení]],4,0))</f>
        <v/>
      </c>
      <c r="F2333" s="94"/>
      <c r="H2333" s="113"/>
      <c r="I2333" s="113"/>
      <c r="K2333" s="15"/>
      <c r="L2333" s="15"/>
      <c r="M2333" s="15">
        <f t="shared" si="108"/>
        <v>1</v>
      </c>
      <c r="N2333" s="15" t="str">
        <f t="shared" si="109"/>
        <v>-</v>
      </c>
      <c r="O2333" s="150">
        <f t="shared" si="110"/>
        <v>0</v>
      </c>
      <c r="P2333" s="15" t="str">
        <f>IF(COUNTIF('Personálie dobrovolníků '!U:X,N2333)&gt;0,"ANO","")</f>
        <v/>
      </c>
      <c r="Q2333" s="15"/>
    </row>
    <row r="2334" spans="2:17" s="25" customFormat="1" x14ac:dyDescent="0.3">
      <c r="B2334" s="15" t="str">
        <f>IF(A2334="","",VLOOKUP(A2334,Tabulka3[[Číslo smlouvy   u pravidelné činnosti]:[Příjmení]],3,0))</f>
        <v/>
      </c>
      <c r="C2334" s="15" t="str">
        <f>IF(A2334="","",VLOOKUP(A2334,Tabulka3[[Číslo smlouvy   u pravidelné činnosti]:[Příjmení]],4,0))</f>
        <v/>
      </c>
      <c r="F2334" s="94"/>
      <c r="H2334" s="113"/>
      <c r="I2334" s="113"/>
      <c r="K2334" s="15"/>
      <c r="L2334" s="15"/>
      <c r="M2334" s="15">
        <f t="shared" si="108"/>
        <v>1</v>
      </c>
      <c r="N2334" s="15" t="str">
        <f t="shared" si="109"/>
        <v>-</v>
      </c>
      <c r="O2334" s="150">
        <f t="shared" si="110"/>
        <v>0</v>
      </c>
      <c r="P2334" s="15" t="str">
        <f>IF(COUNTIF('Personálie dobrovolníků '!U:X,N2334)&gt;0,"ANO","")</f>
        <v/>
      </c>
      <c r="Q2334" s="15"/>
    </row>
    <row r="2335" spans="2:17" s="25" customFormat="1" x14ac:dyDescent="0.3">
      <c r="B2335" s="15" t="str">
        <f>IF(A2335="","",VLOOKUP(A2335,Tabulka3[[Číslo smlouvy   u pravidelné činnosti]:[Příjmení]],3,0))</f>
        <v/>
      </c>
      <c r="C2335" s="15" t="str">
        <f>IF(A2335="","",VLOOKUP(A2335,Tabulka3[[Číslo smlouvy   u pravidelné činnosti]:[Příjmení]],4,0))</f>
        <v/>
      </c>
      <c r="F2335" s="94"/>
      <c r="H2335" s="113"/>
      <c r="I2335" s="113"/>
      <c r="K2335" s="15"/>
      <c r="L2335" s="15"/>
      <c r="M2335" s="15">
        <f t="shared" si="108"/>
        <v>1</v>
      </c>
      <c r="N2335" s="15" t="str">
        <f t="shared" si="109"/>
        <v>-</v>
      </c>
      <c r="O2335" s="150">
        <f t="shared" si="110"/>
        <v>0</v>
      </c>
      <c r="P2335" s="15" t="str">
        <f>IF(COUNTIF('Personálie dobrovolníků '!U:X,N2335)&gt;0,"ANO","")</f>
        <v/>
      </c>
      <c r="Q2335" s="15"/>
    </row>
    <row r="2336" spans="2:17" s="25" customFormat="1" x14ac:dyDescent="0.3">
      <c r="B2336" s="15" t="str">
        <f>IF(A2336="","",VLOOKUP(A2336,Tabulka3[[Číslo smlouvy   u pravidelné činnosti]:[Příjmení]],3,0))</f>
        <v/>
      </c>
      <c r="C2336" s="15" t="str">
        <f>IF(A2336="","",VLOOKUP(A2336,Tabulka3[[Číslo smlouvy   u pravidelné činnosti]:[Příjmení]],4,0))</f>
        <v/>
      </c>
      <c r="F2336" s="94"/>
      <c r="H2336" s="113"/>
      <c r="I2336" s="113"/>
      <c r="K2336" s="15"/>
      <c r="L2336" s="15"/>
      <c r="M2336" s="15">
        <f t="shared" si="108"/>
        <v>1</v>
      </c>
      <c r="N2336" s="15" t="str">
        <f t="shared" si="109"/>
        <v>-</v>
      </c>
      <c r="O2336" s="150">
        <f t="shared" si="110"/>
        <v>0</v>
      </c>
      <c r="P2336" s="15" t="str">
        <f>IF(COUNTIF('Personálie dobrovolníků '!U:X,N2336)&gt;0,"ANO","")</f>
        <v/>
      </c>
      <c r="Q2336" s="15"/>
    </row>
    <row r="2337" spans="2:17" s="25" customFormat="1" x14ac:dyDescent="0.3">
      <c r="B2337" s="15" t="str">
        <f>IF(A2337="","",VLOOKUP(A2337,Tabulka3[[Číslo smlouvy   u pravidelné činnosti]:[Příjmení]],3,0))</f>
        <v/>
      </c>
      <c r="C2337" s="15" t="str">
        <f>IF(A2337="","",VLOOKUP(A2337,Tabulka3[[Číslo smlouvy   u pravidelné činnosti]:[Příjmení]],4,0))</f>
        <v/>
      </c>
      <c r="F2337" s="94"/>
      <c r="H2337" s="113"/>
      <c r="I2337" s="113"/>
      <c r="K2337" s="15"/>
      <c r="L2337" s="15"/>
      <c r="M2337" s="15">
        <f t="shared" si="108"/>
        <v>1</v>
      </c>
      <c r="N2337" s="15" t="str">
        <f t="shared" si="109"/>
        <v>-</v>
      </c>
      <c r="O2337" s="150">
        <f t="shared" si="110"/>
        <v>0</v>
      </c>
      <c r="P2337" s="15" t="str">
        <f>IF(COUNTIF('Personálie dobrovolníků '!U:X,N2337)&gt;0,"ANO","")</f>
        <v/>
      </c>
      <c r="Q2337" s="15"/>
    </row>
    <row r="2338" spans="2:17" s="25" customFormat="1" x14ac:dyDescent="0.3">
      <c r="B2338" s="15" t="str">
        <f>IF(A2338="","",VLOOKUP(A2338,Tabulka3[[Číslo smlouvy   u pravidelné činnosti]:[Příjmení]],3,0))</f>
        <v/>
      </c>
      <c r="C2338" s="15" t="str">
        <f>IF(A2338="","",VLOOKUP(A2338,Tabulka3[[Číslo smlouvy   u pravidelné činnosti]:[Příjmení]],4,0))</f>
        <v/>
      </c>
      <c r="F2338" s="94"/>
      <c r="H2338" s="113"/>
      <c r="I2338" s="113"/>
      <c r="K2338" s="15"/>
      <c r="L2338" s="15"/>
      <c r="M2338" s="15">
        <f t="shared" si="108"/>
        <v>1</v>
      </c>
      <c r="N2338" s="15" t="str">
        <f t="shared" si="109"/>
        <v>-</v>
      </c>
      <c r="O2338" s="150">
        <f t="shared" si="110"/>
        <v>0</v>
      </c>
      <c r="P2338" s="15" t="str">
        <f>IF(COUNTIF('Personálie dobrovolníků '!U:X,N2338)&gt;0,"ANO","")</f>
        <v/>
      </c>
      <c r="Q2338" s="15"/>
    </row>
    <row r="2339" spans="2:17" s="25" customFormat="1" x14ac:dyDescent="0.3">
      <c r="B2339" s="15" t="str">
        <f>IF(A2339="","",VLOOKUP(A2339,Tabulka3[[Číslo smlouvy   u pravidelné činnosti]:[Příjmení]],3,0))</f>
        <v/>
      </c>
      <c r="C2339" s="15" t="str">
        <f>IF(A2339="","",VLOOKUP(A2339,Tabulka3[[Číslo smlouvy   u pravidelné činnosti]:[Příjmení]],4,0))</f>
        <v/>
      </c>
      <c r="F2339" s="94"/>
      <c r="H2339" s="113"/>
      <c r="I2339" s="113"/>
      <c r="K2339" s="15"/>
      <c r="L2339" s="15"/>
      <c r="M2339" s="15">
        <f t="shared" si="108"/>
        <v>1</v>
      </c>
      <c r="N2339" s="15" t="str">
        <f t="shared" si="109"/>
        <v>-</v>
      </c>
      <c r="O2339" s="150">
        <f t="shared" si="110"/>
        <v>0</v>
      </c>
      <c r="P2339" s="15" t="str">
        <f>IF(COUNTIF('Personálie dobrovolníků '!U:X,N2339)&gt;0,"ANO","")</f>
        <v/>
      </c>
      <c r="Q2339" s="15"/>
    </row>
    <row r="2340" spans="2:17" s="25" customFormat="1" x14ac:dyDescent="0.3">
      <c r="B2340" s="15" t="str">
        <f>IF(A2340="","",VLOOKUP(A2340,Tabulka3[[Číslo smlouvy   u pravidelné činnosti]:[Příjmení]],3,0))</f>
        <v/>
      </c>
      <c r="C2340" s="15" t="str">
        <f>IF(A2340="","",VLOOKUP(A2340,Tabulka3[[Číslo smlouvy   u pravidelné činnosti]:[Příjmení]],4,0))</f>
        <v/>
      </c>
      <c r="F2340" s="94"/>
      <c r="H2340" s="113"/>
      <c r="I2340" s="113"/>
      <c r="K2340" s="15"/>
      <c r="L2340" s="15"/>
      <c r="M2340" s="15">
        <f t="shared" si="108"/>
        <v>1</v>
      </c>
      <c r="N2340" s="15" t="str">
        <f t="shared" si="109"/>
        <v>-</v>
      </c>
      <c r="O2340" s="150">
        <f t="shared" si="110"/>
        <v>0</v>
      </c>
      <c r="P2340" s="15" t="str">
        <f>IF(COUNTIF('Personálie dobrovolníků '!U:X,N2340)&gt;0,"ANO","")</f>
        <v/>
      </c>
      <c r="Q2340" s="15"/>
    </row>
    <row r="2341" spans="2:17" s="25" customFormat="1" x14ac:dyDescent="0.3">
      <c r="B2341" s="15" t="str">
        <f>IF(A2341="","",VLOOKUP(A2341,Tabulka3[[Číslo smlouvy   u pravidelné činnosti]:[Příjmení]],3,0))</f>
        <v/>
      </c>
      <c r="C2341" s="15" t="str">
        <f>IF(A2341="","",VLOOKUP(A2341,Tabulka3[[Číslo smlouvy   u pravidelné činnosti]:[Příjmení]],4,0))</f>
        <v/>
      </c>
      <c r="F2341" s="94"/>
      <c r="H2341" s="113"/>
      <c r="I2341" s="113"/>
      <c r="K2341" s="15"/>
      <c r="L2341" s="15"/>
      <c r="M2341" s="15">
        <f t="shared" si="108"/>
        <v>1</v>
      </c>
      <c r="N2341" s="15" t="str">
        <f t="shared" si="109"/>
        <v>-</v>
      </c>
      <c r="O2341" s="150">
        <f t="shared" si="110"/>
        <v>0</v>
      </c>
      <c r="P2341" s="15" t="str">
        <f>IF(COUNTIF('Personálie dobrovolníků '!U:X,N2341)&gt;0,"ANO","")</f>
        <v/>
      </c>
      <c r="Q2341" s="15"/>
    </row>
    <row r="2342" spans="2:17" s="25" customFormat="1" x14ac:dyDescent="0.3">
      <c r="B2342" s="15" t="str">
        <f>IF(A2342="","",VLOOKUP(A2342,Tabulka3[[Číslo smlouvy   u pravidelné činnosti]:[Příjmení]],3,0))</f>
        <v/>
      </c>
      <c r="C2342" s="15" t="str">
        <f>IF(A2342="","",VLOOKUP(A2342,Tabulka3[[Číslo smlouvy   u pravidelné činnosti]:[Příjmení]],4,0))</f>
        <v/>
      </c>
      <c r="F2342" s="94"/>
      <c r="H2342" s="113"/>
      <c r="I2342" s="113"/>
      <c r="K2342" s="15"/>
      <c r="L2342" s="15"/>
      <c r="M2342" s="15">
        <f t="shared" si="108"/>
        <v>1</v>
      </c>
      <c r="N2342" s="15" t="str">
        <f t="shared" si="109"/>
        <v>-</v>
      </c>
      <c r="O2342" s="150">
        <f t="shared" si="110"/>
        <v>0</v>
      </c>
      <c r="P2342" s="15" t="str">
        <f>IF(COUNTIF('Personálie dobrovolníků '!U:X,N2342)&gt;0,"ANO","")</f>
        <v/>
      </c>
      <c r="Q2342" s="15"/>
    </row>
    <row r="2343" spans="2:17" s="25" customFormat="1" x14ac:dyDescent="0.3">
      <c r="B2343" s="15" t="str">
        <f>IF(A2343="","",VLOOKUP(A2343,Tabulka3[[Číslo smlouvy   u pravidelné činnosti]:[Příjmení]],3,0))</f>
        <v/>
      </c>
      <c r="C2343" s="15" t="str">
        <f>IF(A2343="","",VLOOKUP(A2343,Tabulka3[[Číslo smlouvy   u pravidelné činnosti]:[Příjmení]],4,0))</f>
        <v/>
      </c>
      <c r="F2343" s="94"/>
      <c r="H2343" s="113"/>
      <c r="I2343" s="113"/>
      <c r="K2343" s="15"/>
      <c r="L2343" s="15"/>
      <c r="M2343" s="15">
        <f t="shared" si="108"/>
        <v>1</v>
      </c>
      <c r="N2343" s="15" t="str">
        <f t="shared" si="109"/>
        <v>-</v>
      </c>
      <c r="O2343" s="150">
        <f t="shared" si="110"/>
        <v>0</v>
      </c>
      <c r="P2343" s="15" t="str">
        <f>IF(COUNTIF('Personálie dobrovolníků '!U:X,N2343)&gt;0,"ANO","")</f>
        <v/>
      </c>
      <c r="Q2343" s="15"/>
    </row>
    <row r="2344" spans="2:17" s="25" customFormat="1" x14ac:dyDescent="0.3">
      <c r="B2344" s="15" t="str">
        <f>IF(A2344="","",VLOOKUP(A2344,Tabulka3[[Číslo smlouvy   u pravidelné činnosti]:[Příjmení]],3,0))</f>
        <v/>
      </c>
      <c r="C2344" s="15" t="str">
        <f>IF(A2344="","",VLOOKUP(A2344,Tabulka3[[Číslo smlouvy   u pravidelné činnosti]:[Příjmení]],4,0))</f>
        <v/>
      </c>
      <c r="F2344" s="94"/>
      <c r="H2344" s="113"/>
      <c r="I2344" s="113"/>
      <c r="K2344" s="15"/>
      <c r="L2344" s="15"/>
      <c r="M2344" s="15">
        <f t="shared" si="108"/>
        <v>1</v>
      </c>
      <c r="N2344" s="15" t="str">
        <f t="shared" si="109"/>
        <v>-</v>
      </c>
      <c r="O2344" s="150">
        <f t="shared" si="110"/>
        <v>0</v>
      </c>
      <c r="P2344" s="15" t="str">
        <f>IF(COUNTIF('Personálie dobrovolníků '!U:X,N2344)&gt;0,"ANO","")</f>
        <v/>
      </c>
      <c r="Q2344" s="15"/>
    </row>
    <row r="2345" spans="2:17" s="25" customFormat="1" x14ac:dyDescent="0.3">
      <c r="B2345" s="15" t="str">
        <f>IF(A2345="","",VLOOKUP(A2345,Tabulka3[[Číslo smlouvy   u pravidelné činnosti]:[Příjmení]],3,0))</f>
        <v/>
      </c>
      <c r="C2345" s="15" t="str">
        <f>IF(A2345="","",VLOOKUP(A2345,Tabulka3[[Číslo smlouvy   u pravidelné činnosti]:[Příjmení]],4,0))</f>
        <v/>
      </c>
      <c r="F2345" s="94"/>
      <c r="H2345" s="113"/>
      <c r="I2345" s="113"/>
      <c r="K2345" s="15"/>
      <c r="L2345" s="15"/>
      <c r="M2345" s="15">
        <f t="shared" si="108"/>
        <v>1</v>
      </c>
      <c r="N2345" s="15" t="str">
        <f t="shared" si="109"/>
        <v>-</v>
      </c>
      <c r="O2345" s="150">
        <f t="shared" si="110"/>
        <v>0</v>
      </c>
      <c r="P2345" s="15" t="str">
        <f>IF(COUNTIF('Personálie dobrovolníků '!U:X,N2345)&gt;0,"ANO","")</f>
        <v/>
      </c>
      <c r="Q2345" s="15"/>
    </row>
    <row r="2346" spans="2:17" s="25" customFormat="1" x14ac:dyDescent="0.3">
      <c r="B2346" s="15" t="str">
        <f>IF(A2346="","",VLOOKUP(A2346,Tabulka3[[Číslo smlouvy   u pravidelné činnosti]:[Příjmení]],3,0))</f>
        <v/>
      </c>
      <c r="C2346" s="15" t="str">
        <f>IF(A2346="","",VLOOKUP(A2346,Tabulka3[[Číslo smlouvy   u pravidelné činnosti]:[Příjmení]],4,0))</f>
        <v/>
      </c>
      <c r="F2346" s="94"/>
      <c r="H2346" s="113"/>
      <c r="I2346" s="113"/>
      <c r="K2346" s="15"/>
      <c r="L2346" s="15"/>
      <c r="M2346" s="15">
        <f t="shared" si="108"/>
        <v>1</v>
      </c>
      <c r="N2346" s="15" t="str">
        <f t="shared" si="109"/>
        <v>-</v>
      </c>
      <c r="O2346" s="150">
        <f t="shared" si="110"/>
        <v>0</v>
      </c>
      <c r="P2346" s="15" t="str">
        <f>IF(COUNTIF('Personálie dobrovolníků '!U:X,N2346)&gt;0,"ANO","")</f>
        <v/>
      </c>
      <c r="Q2346" s="15"/>
    </row>
    <row r="2347" spans="2:17" s="25" customFormat="1" x14ac:dyDescent="0.3">
      <c r="B2347" s="15" t="str">
        <f>IF(A2347="","",VLOOKUP(A2347,Tabulka3[[Číslo smlouvy   u pravidelné činnosti]:[Příjmení]],3,0))</f>
        <v/>
      </c>
      <c r="C2347" s="15" t="str">
        <f>IF(A2347="","",VLOOKUP(A2347,Tabulka3[[Číslo smlouvy   u pravidelné činnosti]:[Příjmení]],4,0))</f>
        <v/>
      </c>
      <c r="F2347" s="94"/>
      <c r="H2347" s="113"/>
      <c r="I2347" s="113"/>
      <c r="K2347" s="15"/>
      <c r="L2347" s="15"/>
      <c r="M2347" s="15">
        <f t="shared" si="108"/>
        <v>1</v>
      </c>
      <c r="N2347" s="15" t="str">
        <f t="shared" si="109"/>
        <v>-</v>
      </c>
      <c r="O2347" s="150">
        <f t="shared" si="110"/>
        <v>0</v>
      </c>
      <c r="P2347" s="15" t="str">
        <f>IF(COUNTIF('Personálie dobrovolníků '!U:X,N2347)&gt;0,"ANO","")</f>
        <v/>
      </c>
      <c r="Q2347" s="15"/>
    </row>
    <row r="2348" spans="2:17" s="25" customFormat="1" x14ac:dyDescent="0.3">
      <c r="B2348" s="15" t="str">
        <f>IF(A2348="","",VLOOKUP(A2348,Tabulka3[[Číslo smlouvy   u pravidelné činnosti]:[Příjmení]],3,0))</f>
        <v/>
      </c>
      <c r="C2348" s="15" t="str">
        <f>IF(A2348="","",VLOOKUP(A2348,Tabulka3[[Číslo smlouvy   u pravidelné činnosti]:[Příjmení]],4,0))</f>
        <v/>
      </c>
      <c r="F2348" s="94"/>
      <c r="H2348" s="113"/>
      <c r="I2348" s="113"/>
      <c r="K2348" s="15"/>
      <c r="L2348" s="15"/>
      <c r="M2348" s="15">
        <f t="shared" si="108"/>
        <v>1</v>
      </c>
      <c r="N2348" s="15" t="str">
        <f t="shared" si="109"/>
        <v>-</v>
      </c>
      <c r="O2348" s="150">
        <f t="shared" si="110"/>
        <v>0</v>
      </c>
      <c r="P2348" s="15" t="str">
        <f>IF(COUNTIF('Personálie dobrovolníků '!U:X,N2348)&gt;0,"ANO","")</f>
        <v/>
      </c>
      <c r="Q2348" s="15"/>
    </row>
    <row r="2349" spans="2:17" s="25" customFormat="1" x14ac:dyDescent="0.3">
      <c r="B2349" s="15" t="str">
        <f>IF(A2349="","",VLOOKUP(A2349,Tabulka3[[Číslo smlouvy   u pravidelné činnosti]:[Příjmení]],3,0))</f>
        <v/>
      </c>
      <c r="C2349" s="15" t="str">
        <f>IF(A2349="","",VLOOKUP(A2349,Tabulka3[[Číslo smlouvy   u pravidelné činnosti]:[Příjmení]],4,0))</f>
        <v/>
      </c>
      <c r="F2349" s="94"/>
      <c r="H2349" s="113"/>
      <c r="I2349" s="113"/>
      <c r="K2349" s="15"/>
      <c r="L2349" s="15"/>
      <c r="M2349" s="15">
        <f t="shared" si="108"/>
        <v>1</v>
      </c>
      <c r="N2349" s="15" t="str">
        <f t="shared" si="109"/>
        <v>-</v>
      </c>
      <c r="O2349" s="150">
        <f t="shared" si="110"/>
        <v>0</v>
      </c>
      <c r="P2349" s="15" t="str">
        <f>IF(COUNTIF('Personálie dobrovolníků '!U:X,N2349)&gt;0,"ANO","")</f>
        <v/>
      </c>
      <c r="Q2349" s="15"/>
    </row>
    <row r="2350" spans="2:17" s="25" customFormat="1" x14ac:dyDescent="0.3">
      <c r="B2350" s="15" t="str">
        <f>IF(A2350="","",VLOOKUP(A2350,Tabulka3[[Číslo smlouvy   u pravidelné činnosti]:[Příjmení]],3,0))</f>
        <v/>
      </c>
      <c r="C2350" s="15" t="str">
        <f>IF(A2350="","",VLOOKUP(A2350,Tabulka3[[Číslo smlouvy   u pravidelné činnosti]:[Příjmení]],4,0))</f>
        <v/>
      </c>
      <c r="F2350" s="94"/>
      <c r="H2350" s="113"/>
      <c r="I2350" s="113"/>
      <c r="K2350" s="15"/>
      <c r="L2350" s="15"/>
      <c r="M2350" s="15">
        <f t="shared" si="108"/>
        <v>1</v>
      </c>
      <c r="N2350" s="15" t="str">
        <f t="shared" si="109"/>
        <v>-</v>
      </c>
      <c r="O2350" s="150">
        <f t="shared" si="110"/>
        <v>0</v>
      </c>
      <c r="P2350" s="15" t="str">
        <f>IF(COUNTIF('Personálie dobrovolníků '!U:X,N2350)&gt;0,"ANO","")</f>
        <v/>
      </c>
      <c r="Q2350" s="15"/>
    </row>
    <row r="2351" spans="2:17" s="25" customFormat="1" x14ac:dyDescent="0.3">
      <c r="B2351" s="15" t="str">
        <f>IF(A2351="","",VLOOKUP(A2351,Tabulka3[[Číslo smlouvy   u pravidelné činnosti]:[Příjmení]],3,0))</f>
        <v/>
      </c>
      <c r="C2351" s="15" t="str">
        <f>IF(A2351="","",VLOOKUP(A2351,Tabulka3[[Číslo smlouvy   u pravidelné činnosti]:[Příjmení]],4,0))</f>
        <v/>
      </c>
      <c r="F2351" s="94"/>
      <c r="H2351" s="113"/>
      <c r="I2351" s="113"/>
      <c r="K2351" s="15"/>
      <c r="L2351" s="15"/>
      <c r="M2351" s="15">
        <f t="shared" si="108"/>
        <v>1</v>
      </c>
      <c r="N2351" s="15" t="str">
        <f t="shared" si="109"/>
        <v>-</v>
      </c>
      <c r="O2351" s="150">
        <f t="shared" si="110"/>
        <v>0</v>
      </c>
      <c r="P2351" s="15" t="str">
        <f>IF(COUNTIF('Personálie dobrovolníků '!U:X,N2351)&gt;0,"ANO","")</f>
        <v/>
      </c>
      <c r="Q2351" s="15"/>
    </row>
    <row r="2352" spans="2:17" s="25" customFormat="1" x14ac:dyDescent="0.3">
      <c r="B2352" s="15" t="str">
        <f>IF(A2352="","",VLOOKUP(A2352,Tabulka3[[Číslo smlouvy   u pravidelné činnosti]:[Příjmení]],3,0))</f>
        <v/>
      </c>
      <c r="C2352" s="15" t="str">
        <f>IF(A2352="","",VLOOKUP(A2352,Tabulka3[[Číslo smlouvy   u pravidelné činnosti]:[Příjmení]],4,0))</f>
        <v/>
      </c>
      <c r="F2352" s="94"/>
      <c r="H2352" s="113"/>
      <c r="I2352" s="113"/>
      <c r="K2352" s="15"/>
      <c r="L2352" s="15"/>
      <c r="M2352" s="15">
        <f t="shared" si="108"/>
        <v>1</v>
      </c>
      <c r="N2352" s="15" t="str">
        <f t="shared" si="109"/>
        <v>-</v>
      </c>
      <c r="O2352" s="150">
        <f t="shared" si="110"/>
        <v>0</v>
      </c>
      <c r="P2352" s="15" t="str">
        <f>IF(COUNTIF('Personálie dobrovolníků '!U:X,N2352)&gt;0,"ANO","")</f>
        <v/>
      </c>
      <c r="Q2352" s="15"/>
    </row>
    <row r="2353" spans="2:17" s="25" customFormat="1" x14ac:dyDescent="0.3">
      <c r="B2353" s="15" t="str">
        <f>IF(A2353="","",VLOOKUP(A2353,Tabulka3[[Číslo smlouvy   u pravidelné činnosti]:[Příjmení]],3,0))</f>
        <v/>
      </c>
      <c r="C2353" s="15" t="str">
        <f>IF(A2353="","",VLOOKUP(A2353,Tabulka3[[Číslo smlouvy   u pravidelné činnosti]:[Příjmení]],4,0))</f>
        <v/>
      </c>
      <c r="F2353" s="94"/>
      <c r="H2353" s="113"/>
      <c r="I2353" s="113"/>
      <c r="K2353" s="15"/>
      <c r="L2353" s="15"/>
      <c r="M2353" s="15">
        <f t="shared" si="108"/>
        <v>1</v>
      </c>
      <c r="N2353" s="15" t="str">
        <f t="shared" si="109"/>
        <v>-</v>
      </c>
      <c r="O2353" s="150">
        <f t="shared" si="110"/>
        <v>0</v>
      </c>
      <c r="P2353" s="15" t="str">
        <f>IF(COUNTIF('Personálie dobrovolníků '!U:X,N2353)&gt;0,"ANO","")</f>
        <v/>
      </c>
      <c r="Q2353" s="15"/>
    </row>
    <row r="2354" spans="2:17" s="25" customFormat="1" x14ac:dyDescent="0.3">
      <c r="B2354" s="15" t="str">
        <f>IF(A2354="","",VLOOKUP(A2354,Tabulka3[[Číslo smlouvy   u pravidelné činnosti]:[Příjmení]],3,0))</f>
        <v/>
      </c>
      <c r="C2354" s="15" t="str">
        <f>IF(A2354="","",VLOOKUP(A2354,Tabulka3[[Číslo smlouvy   u pravidelné činnosti]:[Příjmení]],4,0))</f>
        <v/>
      </c>
      <c r="F2354" s="94"/>
      <c r="H2354" s="113"/>
      <c r="I2354" s="113"/>
      <c r="K2354" s="15"/>
      <c r="L2354" s="15"/>
      <c r="M2354" s="15">
        <f t="shared" si="108"/>
        <v>1</v>
      </c>
      <c r="N2354" s="15" t="str">
        <f t="shared" si="109"/>
        <v>-</v>
      </c>
      <c r="O2354" s="150">
        <f t="shared" si="110"/>
        <v>0</v>
      </c>
      <c r="P2354" s="15" t="str">
        <f>IF(COUNTIF('Personálie dobrovolníků '!U:X,N2354)&gt;0,"ANO","")</f>
        <v/>
      </c>
      <c r="Q2354" s="15"/>
    </row>
    <row r="2355" spans="2:17" s="25" customFormat="1" x14ac:dyDescent="0.3">
      <c r="B2355" s="15" t="str">
        <f>IF(A2355="","",VLOOKUP(A2355,Tabulka3[[Číslo smlouvy   u pravidelné činnosti]:[Příjmení]],3,0))</f>
        <v/>
      </c>
      <c r="C2355" s="15" t="str">
        <f>IF(A2355="","",VLOOKUP(A2355,Tabulka3[[Číslo smlouvy   u pravidelné činnosti]:[Příjmení]],4,0))</f>
        <v/>
      </c>
      <c r="F2355" s="94"/>
      <c r="H2355" s="113"/>
      <c r="I2355" s="113"/>
      <c r="K2355" s="15"/>
      <c r="L2355" s="15"/>
      <c r="M2355" s="15">
        <f t="shared" si="108"/>
        <v>1</v>
      </c>
      <c r="N2355" s="15" t="str">
        <f t="shared" si="109"/>
        <v>-</v>
      </c>
      <c r="O2355" s="150">
        <f t="shared" si="110"/>
        <v>0</v>
      </c>
      <c r="P2355" s="15" t="str">
        <f>IF(COUNTIF('Personálie dobrovolníků '!U:X,N2355)&gt;0,"ANO","")</f>
        <v/>
      </c>
      <c r="Q2355" s="15"/>
    </row>
    <row r="2356" spans="2:17" s="25" customFormat="1" x14ac:dyDescent="0.3">
      <c r="B2356" s="15" t="str">
        <f>IF(A2356="","",VLOOKUP(A2356,Tabulka3[[Číslo smlouvy   u pravidelné činnosti]:[Příjmení]],3,0))</f>
        <v/>
      </c>
      <c r="C2356" s="15" t="str">
        <f>IF(A2356="","",VLOOKUP(A2356,Tabulka3[[Číslo smlouvy   u pravidelné činnosti]:[Příjmení]],4,0))</f>
        <v/>
      </c>
      <c r="F2356" s="94"/>
      <c r="H2356" s="113"/>
      <c r="I2356" s="113"/>
      <c r="K2356" s="15"/>
      <c r="L2356" s="15"/>
      <c r="M2356" s="15">
        <f t="shared" si="108"/>
        <v>1</v>
      </c>
      <c r="N2356" s="15" t="str">
        <f t="shared" si="109"/>
        <v>-</v>
      </c>
      <c r="O2356" s="150">
        <f t="shared" si="110"/>
        <v>0</v>
      </c>
      <c r="P2356" s="15" t="str">
        <f>IF(COUNTIF('Personálie dobrovolníků '!U:X,N2356)&gt;0,"ANO","")</f>
        <v/>
      </c>
      <c r="Q2356" s="15"/>
    </row>
    <row r="2357" spans="2:17" s="25" customFormat="1" x14ac:dyDescent="0.3">
      <c r="B2357" s="15" t="str">
        <f>IF(A2357="","",VLOOKUP(A2357,Tabulka3[[Číslo smlouvy   u pravidelné činnosti]:[Příjmení]],3,0))</f>
        <v/>
      </c>
      <c r="C2357" s="15" t="str">
        <f>IF(A2357="","",VLOOKUP(A2357,Tabulka3[[Číslo smlouvy   u pravidelné činnosti]:[Příjmení]],4,0))</f>
        <v/>
      </c>
      <c r="F2357" s="94"/>
      <c r="H2357" s="113"/>
      <c r="I2357" s="113"/>
      <c r="K2357" s="15"/>
      <c r="L2357" s="15"/>
      <c r="M2357" s="15">
        <f t="shared" si="108"/>
        <v>1</v>
      </c>
      <c r="N2357" s="15" t="str">
        <f t="shared" si="109"/>
        <v>-</v>
      </c>
      <c r="O2357" s="150">
        <f t="shared" si="110"/>
        <v>0</v>
      </c>
      <c r="P2357" s="15" t="str">
        <f>IF(COUNTIF('Personálie dobrovolníků '!U:X,N2357)&gt;0,"ANO","")</f>
        <v/>
      </c>
      <c r="Q2357" s="15"/>
    </row>
    <row r="2358" spans="2:17" s="25" customFormat="1" x14ac:dyDescent="0.3">
      <c r="B2358" s="15" t="str">
        <f>IF(A2358="","",VLOOKUP(A2358,Tabulka3[[Číslo smlouvy   u pravidelné činnosti]:[Příjmení]],3,0))</f>
        <v/>
      </c>
      <c r="C2358" s="15" t="str">
        <f>IF(A2358="","",VLOOKUP(A2358,Tabulka3[[Číslo smlouvy   u pravidelné činnosti]:[Příjmení]],4,0))</f>
        <v/>
      </c>
      <c r="F2358" s="94"/>
      <c r="H2358" s="113"/>
      <c r="I2358" s="113"/>
      <c r="K2358" s="15"/>
      <c r="L2358" s="15"/>
      <c r="M2358" s="15">
        <f t="shared" si="108"/>
        <v>1</v>
      </c>
      <c r="N2358" s="15" t="str">
        <f t="shared" si="109"/>
        <v>-</v>
      </c>
      <c r="O2358" s="150">
        <f t="shared" si="110"/>
        <v>0</v>
      </c>
      <c r="P2358" s="15" t="str">
        <f>IF(COUNTIF('Personálie dobrovolníků '!U:X,N2358)&gt;0,"ANO","")</f>
        <v/>
      </c>
      <c r="Q2358" s="15"/>
    </row>
    <row r="2359" spans="2:17" s="25" customFormat="1" x14ac:dyDescent="0.3">
      <c r="B2359" s="15" t="str">
        <f>IF(A2359="","",VLOOKUP(A2359,Tabulka3[[Číslo smlouvy   u pravidelné činnosti]:[Příjmení]],3,0))</f>
        <v/>
      </c>
      <c r="C2359" s="15" t="str">
        <f>IF(A2359="","",VLOOKUP(A2359,Tabulka3[[Číslo smlouvy   u pravidelné činnosti]:[Příjmení]],4,0))</f>
        <v/>
      </c>
      <c r="F2359" s="94"/>
      <c r="H2359" s="113"/>
      <c r="I2359" s="113"/>
      <c r="K2359" s="15"/>
      <c r="L2359" s="15"/>
      <c r="M2359" s="15">
        <f t="shared" si="108"/>
        <v>1</v>
      </c>
      <c r="N2359" s="15" t="str">
        <f t="shared" si="109"/>
        <v>-</v>
      </c>
      <c r="O2359" s="150">
        <f t="shared" si="110"/>
        <v>0</v>
      </c>
      <c r="P2359" s="15" t="str">
        <f>IF(COUNTIF('Personálie dobrovolníků '!U:X,N2359)&gt;0,"ANO","")</f>
        <v/>
      </c>
      <c r="Q2359" s="15"/>
    </row>
    <row r="2360" spans="2:17" s="25" customFormat="1" x14ac:dyDescent="0.3">
      <c r="B2360" s="15" t="str">
        <f>IF(A2360="","",VLOOKUP(A2360,Tabulka3[[Číslo smlouvy   u pravidelné činnosti]:[Příjmení]],3,0))</f>
        <v/>
      </c>
      <c r="C2360" s="15" t="str">
        <f>IF(A2360="","",VLOOKUP(A2360,Tabulka3[[Číslo smlouvy   u pravidelné činnosti]:[Příjmení]],4,0))</f>
        <v/>
      </c>
      <c r="F2360" s="94"/>
      <c r="H2360" s="113"/>
      <c r="I2360" s="113"/>
      <c r="K2360" s="15"/>
      <c r="L2360" s="15"/>
      <c r="M2360" s="15">
        <f t="shared" si="108"/>
        <v>1</v>
      </c>
      <c r="N2360" s="15" t="str">
        <f t="shared" si="109"/>
        <v>-</v>
      </c>
      <c r="O2360" s="150">
        <f t="shared" si="110"/>
        <v>0</v>
      </c>
      <c r="P2360" s="15" t="str">
        <f>IF(COUNTIF('Personálie dobrovolníků '!U:X,N2360)&gt;0,"ANO","")</f>
        <v/>
      </c>
      <c r="Q2360" s="15"/>
    </row>
    <row r="2361" spans="2:17" s="25" customFormat="1" x14ac:dyDescent="0.3">
      <c r="B2361" s="15" t="str">
        <f>IF(A2361="","",VLOOKUP(A2361,Tabulka3[[Číslo smlouvy   u pravidelné činnosti]:[Příjmení]],3,0))</f>
        <v/>
      </c>
      <c r="C2361" s="15" t="str">
        <f>IF(A2361="","",VLOOKUP(A2361,Tabulka3[[Číslo smlouvy   u pravidelné činnosti]:[Příjmení]],4,0))</f>
        <v/>
      </c>
      <c r="F2361" s="94"/>
      <c r="H2361" s="113"/>
      <c r="I2361" s="113"/>
      <c r="K2361" s="15"/>
      <c r="L2361" s="15"/>
      <c r="M2361" s="15">
        <f t="shared" si="108"/>
        <v>1</v>
      </c>
      <c r="N2361" s="15" t="str">
        <f t="shared" si="109"/>
        <v>-</v>
      </c>
      <c r="O2361" s="150">
        <f t="shared" si="110"/>
        <v>0</v>
      </c>
      <c r="P2361" s="15" t="str">
        <f>IF(COUNTIF('Personálie dobrovolníků '!U:X,N2361)&gt;0,"ANO","")</f>
        <v/>
      </c>
      <c r="Q2361" s="15"/>
    </row>
    <row r="2362" spans="2:17" s="25" customFormat="1" x14ac:dyDescent="0.3">
      <c r="B2362" s="15" t="str">
        <f>IF(A2362="","",VLOOKUP(A2362,Tabulka3[[Číslo smlouvy   u pravidelné činnosti]:[Příjmení]],3,0))</f>
        <v/>
      </c>
      <c r="C2362" s="15" t="str">
        <f>IF(A2362="","",VLOOKUP(A2362,Tabulka3[[Číslo smlouvy   u pravidelné činnosti]:[Příjmení]],4,0))</f>
        <v/>
      </c>
      <c r="F2362" s="94"/>
      <c r="H2362" s="113"/>
      <c r="I2362" s="113"/>
      <c r="K2362" s="15"/>
      <c r="L2362" s="15"/>
      <c r="M2362" s="15">
        <f t="shared" si="108"/>
        <v>1</v>
      </c>
      <c r="N2362" s="15" t="str">
        <f t="shared" si="109"/>
        <v>-</v>
      </c>
      <c r="O2362" s="150">
        <f t="shared" si="110"/>
        <v>0</v>
      </c>
      <c r="P2362" s="15" t="str">
        <f>IF(COUNTIF('Personálie dobrovolníků '!U:X,N2362)&gt;0,"ANO","")</f>
        <v/>
      </c>
      <c r="Q2362" s="15"/>
    </row>
    <row r="2363" spans="2:17" s="25" customFormat="1" x14ac:dyDescent="0.3">
      <c r="B2363" s="15" t="str">
        <f>IF(A2363="","",VLOOKUP(A2363,Tabulka3[[Číslo smlouvy   u pravidelné činnosti]:[Příjmení]],3,0))</f>
        <v/>
      </c>
      <c r="C2363" s="15" t="str">
        <f>IF(A2363="","",VLOOKUP(A2363,Tabulka3[[Číslo smlouvy   u pravidelné činnosti]:[Příjmení]],4,0))</f>
        <v/>
      </c>
      <c r="F2363" s="94"/>
      <c r="H2363" s="113"/>
      <c r="I2363" s="113"/>
      <c r="K2363" s="15"/>
      <c r="L2363" s="15"/>
      <c r="M2363" s="15">
        <f t="shared" si="108"/>
        <v>1</v>
      </c>
      <c r="N2363" s="15" t="str">
        <f t="shared" si="109"/>
        <v>-</v>
      </c>
      <c r="O2363" s="150">
        <f t="shared" si="110"/>
        <v>0</v>
      </c>
      <c r="P2363" s="15" t="str">
        <f>IF(COUNTIF('Personálie dobrovolníků '!U:X,N2363)&gt;0,"ANO","")</f>
        <v/>
      </c>
      <c r="Q2363" s="15"/>
    </row>
    <row r="2364" spans="2:17" s="25" customFormat="1" x14ac:dyDescent="0.3">
      <c r="B2364" s="15" t="str">
        <f>IF(A2364="","",VLOOKUP(A2364,Tabulka3[[Číslo smlouvy   u pravidelné činnosti]:[Příjmení]],3,0))</f>
        <v/>
      </c>
      <c r="C2364" s="15" t="str">
        <f>IF(A2364="","",VLOOKUP(A2364,Tabulka3[[Číslo smlouvy   u pravidelné činnosti]:[Příjmení]],4,0))</f>
        <v/>
      </c>
      <c r="F2364" s="94"/>
      <c r="H2364" s="113"/>
      <c r="I2364" s="113"/>
      <c r="K2364" s="15"/>
      <c r="L2364" s="15"/>
      <c r="M2364" s="15">
        <f t="shared" si="108"/>
        <v>1</v>
      </c>
      <c r="N2364" s="15" t="str">
        <f t="shared" si="109"/>
        <v>-</v>
      </c>
      <c r="O2364" s="150">
        <f t="shared" si="110"/>
        <v>0</v>
      </c>
      <c r="P2364" s="15" t="str">
        <f>IF(COUNTIF('Personálie dobrovolníků '!U:X,N2364)&gt;0,"ANO","")</f>
        <v/>
      </c>
      <c r="Q2364" s="15"/>
    </row>
    <row r="2365" spans="2:17" s="25" customFormat="1" x14ac:dyDescent="0.3">
      <c r="B2365" s="15" t="str">
        <f>IF(A2365="","",VLOOKUP(A2365,Tabulka3[[Číslo smlouvy   u pravidelné činnosti]:[Příjmení]],3,0))</f>
        <v/>
      </c>
      <c r="C2365" s="15" t="str">
        <f>IF(A2365="","",VLOOKUP(A2365,Tabulka3[[Číslo smlouvy   u pravidelné činnosti]:[Příjmení]],4,0))</f>
        <v/>
      </c>
      <c r="F2365" s="94"/>
      <c r="H2365" s="113"/>
      <c r="I2365" s="113"/>
      <c r="K2365" s="15"/>
      <c r="L2365" s="15"/>
      <c r="M2365" s="15">
        <f t="shared" si="108"/>
        <v>1</v>
      </c>
      <c r="N2365" s="15" t="str">
        <f t="shared" si="109"/>
        <v>-</v>
      </c>
      <c r="O2365" s="150">
        <f t="shared" si="110"/>
        <v>0</v>
      </c>
      <c r="P2365" s="15" t="str">
        <f>IF(COUNTIF('Personálie dobrovolníků '!U:X,N2365)&gt;0,"ANO","")</f>
        <v/>
      </c>
      <c r="Q2365" s="15"/>
    </row>
    <row r="2366" spans="2:17" s="25" customFormat="1" x14ac:dyDescent="0.3">
      <c r="B2366" s="15" t="str">
        <f>IF(A2366="","",VLOOKUP(A2366,Tabulka3[[Číslo smlouvy   u pravidelné činnosti]:[Příjmení]],3,0))</f>
        <v/>
      </c>
      <c r="C2366" s="15" t="str">
        <f>IF(A2366="","",VLOOKUP(A2366,Tabulka3[[Číslo smlouvy   u pravidelné činnosti]:[Příjmení]],4,0))</f>
        <v/>
      </c>
      <c r="F2366" s="94"/>
      <c r="H2366" s="113"/>
      <c r="I2366" s="113"/>
      <c r="K2366" s="15"/>
      <c r="L2366" s="15"/>
      <c r="M2366" s="15">
        <f t="shared" si="108"/>
        <v>1</v>
      </c>
      <c r="N2366" s="15" t="str">
        <f t="shared" si="109"/>
        <v>-</v>
      </c>
      <c r="O2366" s="150">
        <f t="shared" si="110"/>
        <v>0</v>
      </c>
      <c r="P2366" s="15" t="str">
        <f>IF(COUNTIF('Personálie dobrovolníků '!U:X,N2366)&gt;0,"ANO","")</f>
        <v/>
      </c>
      <c r="Q2366" s="15"/>
    </row>
    <row r="2367" spans="2:17" s="25" customFormat="1" x14ac:dyDescent="0.3">
      <c r="B2367" s="15" t="str">
        <f>IF(A2367="","",VLOOKUP(A2367,Tabulka3[[Číslo smlouvy   u pravidelné činnosti]:[Příjmení]],3,0))</f>
        <v/>
      </c>
      <c r="C2367" s="15" t="str">
        <f>IF(A2367="","",VLOOKUP(A2367,Tabulka3[[Číslo smlouvy   u pravidelné činnosti]:[Příjmení]],4,0))</f>
        <v/>
      </c>
      <c r="F2367" s="94"/>
      <c r="H2367" s="113"/>
      <c r="I2367" s="113"/>
      <c r="K2367" s="15"/>
      <c r="L2367" s="15"/>
      <c r="M2367" s="15">
        <f t="shared" si="108"/>
        <v>1</v>
      </c>
      <c r="N2367" s="15" t="str">
        <f t="shared" si="109"/>
        <v>-</v>
      </c>
      <c r="O2367" s="150">
        <f t="shared" si="110"/>
        <v>0</v>
      </c>
      <c r="P2367" s="15" t="str">
        <f>IF(COUNTIF('Personálie dobrovolníků '!U:X,N2367)&gt;0,"ANO","")</f>
        <v/>
      </c>
      <c r="Q2367" s="15"/>
    </row>
    <row r="2368" spans="2:17" s="25" customFormat="1" x14ac:dyDescent="0.3">
      <c r="B2368" s="15" t="str">
        <f>IF(A2368="","",VLOOKUP(A2368,Tabulka3[[Číslo smlouvy   u pravidelné činnosti]:[Příjmení]],3,0))</f>
        <v/>
      </c>
      <c r="C2368" s="15" t="str">
        <f>IF(A2368="","",VLOOKUP(A2368,Tabulka3[[Číslo smlouvy   u pravidelné činnosti]:[Příjmení]],4,0))</f>
        <v/>
      </c>
      <c r="F2368" s="94"/>
      <c r="H2368" s="113"/>
      <c r="I2368" s="113"/>
      <c r="K2368" s="15"/>
      <c r="L2368" s="15"/>
      <c r="M2368" s="15">
        <f t="shared" si="108"/>
        <v>1</v>
      </c>
      <c r="N2368" s="15" t="str">
        <f t="shared" si="109"/>
        <v>-</v>
      </c>
      <c r="O2368" s="150">
        <f t="shared" si="110"/>
        <v>0</v>
      </c>
      <c r="P2368" s="15" t="str">
        <f>IF(COUNTIF('Personálie dobrovolníků '!U:X,N2368)&gt;0,"ANO","")</f>
        <v/>
      </c>
      <c r="Q2368" s="15"/>
    </row>
    <row r="2369" spans="2:17" s="25" customFormat="1" x14ac:dyDescent="0.3">
      <c r="B2369" s="15" t="str">
        <f>IF(A2369="","",VLOOKUP(A2369,Tabulka3[[Číslo smlouvy   u pravidelné činnosti]:[Příjmení]],3,0))</f>
        <v/>
      </c>
      <c r="C2369" s="15" t="str">
        <f>IF(A2369="","",VLOOKUP(A2369,Tabulka3[[Číslo smlouvy   u pravidelné činnosti]:[Příjmení]],4,0))</f>
        <v/>
      </c>
      <c r="F2369" s="94"/>
      <c r="H2369" s="113"/>
      <c r="I2369" s="113"/>
      <c r="K2369" s="15"/>
      <c r="L2369" s="15"/>
      <c r="M2369" s="15">
        <f t="shared" si="108"/>
        <v>1</v>
      </c>
      <c r="N2369" s="15" t="str">
        <f t="shared" si="109"/>
        <v>-</v>
      </c>
      <c r="O2369" s="150">
        <f t="shared" si="110"/>
        <v>0</v>
      </c>
      <c r="P2369" s="15" t="str">
        <f>IF(COUNTIF('Personálie dobrovolníků '!U:X,N2369)&gt;0,"ANO","")</f>
        <v/>
      </c>
      <c r="Q2369" s="15"/>
    </row>
    <row r="2370" spans="2:17" s="25" customFormat="1" x14ac:dyDescent="0.3">
      <c r="B2370" s="15" t="str">
        <f>IF(A2370="","",VLOOKUP(A2370,Tabulka3[[Číslo smlouvy   u pravidelné činnosti]:[Příjmení]],3,0))</f>
        <v/>
      </c>
      <c r="C2370" s="15" t="str">
        <f>IF(A2370="","",VLOOKUP(A2370,Tabulka3[[Číslo smlouvy   u pravidelné činnosti]:[Příjmení]],4,0))</f>
        <v/>
      </c>
      <c r="F2370" s="94"/>
      <c r="H2370" s="113"/>
      <c r="I2370" s="113"/>
      <c r="K2370" s="15"/>
      <c r="L2370" s="15"/>
      <c r="M2370" s="15">
        <f t="shared" si="108"/>
        <v>1</v>
      </c>
      <c r="N2370" s="15" t="str">
        <f t="shared" si="109"/>
        <v>-</v>
      </c>
      <c r="O2370" s="150">
        <f t="shared" si="110"/>
        <v>0</v>
      </c>
      <c r="P2370" s="15" t="str">
        <f>IF(COUNTIF('Personálie dobrovolníků '!U:X,N2370)&gt;0,"ANO","")</f>
        <v/>
      </c>
      <c r="Q2370" s="15"/>
    </row>
    <row r="2371" spans="2:17" s="25" customFormat="1" x14ac:dyDescent="0.3">
      <c r="B2371" s="15" t="str">
        <f>IF(A2371="","",VLOOKUP(A2371,Tabulka3[[Číslo smlouvy   u pravidelné činnosti]:[Příjmení]],3,0))</f>
        <v/>
      </c>
      <c r="C2371" s="15" t="str">
        <f>IF(A2371="","",VLOOKUP(A2371,Tabulka3[[Číslo smlouvy   u pravidelné činnosti]:[Příjmení]],4,0))</f>
        <v/>
      </c>
      <c r="F2371" s="94"/>
      <c r="H2371" s="113"/>
      <c r="I2371" s="113"/>
      <c r="K2371" s="15"/>
      <c r="L2371" s="15"/>
      <c r="M2371" s="15">
        <f t="shared" si="108"/>
        <v>1</v>
      </c>
      <c r="N2371" s="15" t="str">
        <f t="shared" si="109"/>
        <v>-</v>
      </c>
      <c r="O2371" s="150">
        <f t="shared" si="110"/>
        <v>0</v>
      </c>
      <c r="P2371" s="15" t="str">
        <f>IF(COUNTIF('Personálie dobrovolníků '!U:X,N2371)&gt;0,"ANO","")</f>
        <v/>
      </c>
      <c r="Q2371" s="15"/>
    </row>
    <row r="2372" spans="2:17" s="25" customFormat="1" x14ac:dyDescent="0.3">
      <c r="B2372" s="15" t="str">
        <f>IF(A2372="","",VLOOKUP(A2372,Tabulka3[[Číslo smlouvy   u pravidelné činnosti]:[Příjmení]],3,0))</f>
        <v/>
      </c>
      <c r="C2372" s="15" t="str">
        <f>IF(A2372="","",VLOOKUP(A2372,Tabulka3[[Číslo smlouvy   u pravidelné činnosti]:[Příjmení]],4,0))</f>
        <v/>
      </c>
      <c r="F2372" s="94"/>
      <c r="H2372" s="113"/>
      <c r="I2372" s="113"/>
      <c r="K2372" s="15"/>
      <c r="L2372" s="15"/>
      <c r="M2372" s="15">
        <f t="shared" ref="M2372:M2435" si="111">IF(OR(
   AND($H2372=$K$12, $I2372=$L$4),
   AND($H2372=$K$12, $I2372=$L$5),
   AND($H2372=$K$12, $I2372=$L$6),
   AND($H2372=$K$12, $I2372=$L$7),
   AND($H2372=$K$11, $I2372=$L$4),
   AND($H2372=$K$11, $I2372=$L$5),
   AND($H2372=$K$11, $I2372=$L$6),
   AND($H2372=$K$11, $I2372=$L$7),
   AND($H2372=$K$5, $I2372=$L$5),
   AND($H2372=$K$6, $I2372=$L$4),
   AND($H2372=$K$6, $I2372=$L$5),
   AND($H2372=$K$6, $I2372=$L$7),
   AND($H2372=$K$4, $I2372=$L$6),
), 0, 1)</f>
        <v>1</v>
      </c>
      <c r="N2372" s="15" t="str">
        <f t="shared" ref="N2372:N2435" si="112">A2372 &amp; "-" &amp; J2372</f>
        <v>-</v>
      </c>
      <c r="O2372" s="150">
        <f t="shared" ref="O2372:O2435" si="113">IF(AND(M2372&lt;&gt;0, P2372="ANO"), 1, 0)</f>
        <v>0</v>
      </c>
      <c r="P2372" s="15" t="str">
        <f>IF(COUNTIF('Personálie dobrovolníků '!U:X,N2372)&gt;0,"ANO","")</f>
        <v/>
      </c>
      <c r="Q2372" s="15"/>
    </row>
    <row r="2373" spans="2:17" s="25" customFormat="1" x14ac:dyDescent="0.3">
      <c r="B2373" s="15" t="str">
        <f>IF(A2373="","",VLOOKUP(A2373,Tabulka3[[Číslo smlouvy   u pravidelné činnosti]:[Příjmení]],3,0))</f>
        <v/>
      </c>
      <c r="C2373" s="15" t="str">
        <f>IF(A2373="","",VLOOKUP(A2373,Tabulka3[[Číslo smlouvy   u pravidelné činnosti]:[Příjmení]],4,0))</f>
        <v/>
      </c>
      <c r="F2373" s="94"/>
      <c r="H2373" s="113"/>
      <c r="I2373" s="113"/>
      <c r="K2373" s="15"/>
      <c r="L2373" s="15"/>
      <c r="M2373" s="15">
        <f t="shared" si="111"/>
        <v>1</v>
      </c>
      <c r="N2373" s="15" t="str">
        <f t="shared" si="112"/>
        <v>-</v>
      </c>
      <c r="O2373" s="150">
        <f t="shared" si="113"/>
        <v>0</v>
      </c>
      <c r="P2373" s="15" t="str">
        <f>IF(COUNTIF('Personálie dobrovolníků '!U:X,N2373)&gt;0,"ANO","")</f>
        <v/>
      </c>
      <c r="Q2373" s="15"/>
    </row>
    <row r="2374" spans="2:17" s="25" customFormat="1" x14ac:dyDescent="0.3">
      <c r="B2374" s="15" t="str">
        <f>IF(A2374="","",VLOOKUP(A2374,Tabulka3[[Číslo smlouvy   u pravidelné činnosti]:[Příjmení]],3,0))</f>
        <v/>
      </c>
      <c r="C2374" s="15" t="str">
        <f>IF(A2374="","",VLOOKUP(A2374,Tabulka3[[Číslo smlouvy   u pravidelné činnosti]:[Příjmení]],4,0))</f>
        <v/>
      </c>
      <c r="F2374" s="94"/>
      <c r="H2374" s="113"/>
      <c r="I2374" s="113"/>
      <c r="K2374" s="15"/>
      <c r="L2374" s="15"/>
      <c r="M2374" s="15">
        <f t="shared" si="111"/>
        <v>1</v>
      </c>
      <c r="N2374" s="15" t="str">
        <f t="shared" si="112"/>
        <v>-</v>
      </c>
      <c r="O2374" s="150">
        <f t="shared" si="113"/>
        <v>0</v>
      </c>
      <c r="P2374" s="15" t="str">
        <f>IF(COUNTIF('Personálie dobrovolníků '!U:X,N2374)&gt;0,"ANO","")</f>
        <v/>
      </c>
      <c r="Q2374" s="15"/>
    </row>
    <row r="2375" spans="2:17" s="25" customFormat="1" x14ac:dyDescent="0.3">
      <c r="B2375" s="15" t="str">
        <f>IF(A2375="","",VLOOKUP(A2375,Tabulka3[[Číslo smlouvy   u pravidelné činnosti]:[Příjmení]],3,0))</f>
        <v/>
      </c>
      <c r="C2375" s="15" t="str">
        <f>IF(A2375="","",VLOOKUP(A2375,Tabulka3[[Číslo smlouvy   u pravidelné činnosti]:[Příjmení]],4,0))</f>
        <v/>
      </c>
      <c r="F2375" s="94"/>
      <c r="H2375" s="113"/>
      <c r="I2375" s="113"/>
      <c r="K2375" s="15"/>
      <c r="L2375" s="15"/>
      <c r="M2375" s="15">
        <f t="shared" si="111"/>
        <v>1</v>
      </c>
      <c r="N2375" s="15" t="str">
        <f t="shared" si="112"/>
        <v>-</v>
      </c>
      <c r="O2375" s="150">
        <f t="shared" si="113"/>
        <v>0</v>
      </c>
      <c r="P2375" s="15" t="str">
        <f>IF(COUNTIF('Personálie dobrovolníků '!U:X,N2375)&gt;0,"ANO","")</f>
        <v/>
      </c>
      <c r="Q2375" s="15"/>
    </row>
    <row r="2376" spans="2:17" s="25" customFormat="1" x14ac:dyDescent="0.3">
      <c r="B2376" s="15" t="str">
        <f>IF(A2376="","",VLOOKUP(A2376,Tabulka3[[Číslo smlouvy   u pravidelné činnosti]:[Příjmení]],3,0))</f>
        <v/>
      </c>
      <c r="C2376" s="15" t="str">
        <f>IF(A2376="","",VLOOKUP(A2376,Tabulka3[[Číslo smlouvy   u pravidelné činnosti]:[Příjmení]],4,0))</f>
        <v/>
      </c>
      <c r="F2376" s="94"/>
      <c r="H2376" s="113"/>
      <c r="I2376" s="113"/>
      <c r="K2376" s="15"/>
      <c r="L2376" s="15"/>
      <c r="M2376" s="15">
        <f t="shared" si="111"/>
        <v>1</v>
      </c>
      <c r="N2376" s="15" t="str">
        <f t="shared" si="112"/>
        <v>-</v>
      </c>
      <c r="O2376" s="150">
        <f t="shared" si="113"/>
        <v>0</v>
      </c>
      <c r="P2376" s="15" t="str">
        <f>IF(COUNTIF('Personálie dobrovolníků '!U:X,N2376)&gt;0,"ANO","")</f>
        <v/>
      </c>
      <c r="Q2376" s="15"/>
    </row>
    <row r="2377" spans="2:17" s="25" customFormat="1" x14ac:dyDescent="0.3">
      <c r="B2377" s="15" t="str">
        <f>IF(A2377="","",VLOOKUP(A2377,Tabulka3[[Číslo smlouvy   u pravidelné činnosti]:[Příjmení]],3,0))</f>
        <v/>
      </c>
      <c r="C2377" s="15" t="str">
        <f>IF(A2377="","",VLOOKUP(A2377,Tabulka3[[Číslo smlouvy   u pravidelné činnosti]:[Příjmení]],4,0))</f>
        <v/>
      </c>
      <c r="F2377" s="94"/>
      <c r="H2377" s="113"/>
      <c r="I2377" s="113"/>
      <c r="K2377" s="15"/>
      <c r="L2377" s="15"/>
      <c r="M2377" s="15">
        <f t="shared" si="111"/>
        <v>1</v>
      </c>
      <c r="N2377" s="15" t="str">
        <f t="shared" si="112"/>
        <v>-</v>
      </c>
      <c r="O2377" s="150">
        <f t="shared" si="113"/>
        <v>0</v>
      </c>
      <c r="P2377" s="15" t="str">
        <f>IF(COUNTIF('Personálie dobrovolníků '!U:X,N2377)&gt;0,"ANO","")</f>
        <v/>
      </c>
      <c r="Q2377" s="15"/>
    </row>
    <row r="2378" spans="2:17" s="25" customFormat="1" x14ac:dyDescent="0.3">
      <c r="B2378" s="15" t="str">
        <f>IF(A2378="","",VLOOKUP(A2378,Tabulka3[[Číslo smlouvy   u pravidelné činnosti]:[Příjmení]],3,0))</f>
        <v/>
      </c>
      <c r="C2378" s="15" t="str">
        <f>IF(A2378="","",VLOOKUP(A2378,Tabulka3[[Číslo smlouvy   u pravidelné činnosti]:[Příjmení]],4,0))</f>
        <v/>
      </c>
      <c r="F2378" s="94"/>
      <c r="H2378" s="113"/>
      <c r="I2378" s="113"/>
      <c r="K2378" s="15"/>
      <c r="L2378" s="15"/>
      <c r="M2378" s="15">
        <f t="shared" si="111"/>
        <v>1</v>
      </c>
      <c r="N2378" s="15" t="str">
        <f t="shared" si="112"/>
        <v>-</v>
      </c>
      <c r="O2378" s="150">
        <f t="shared" si="113"/>
        <v>0</v>
      </c>
      <c r="P2378" s="15" t="str">
        <f>IF(COUNTIF('Personálie dobrovolníků '!U:X,N2378)&gt;0,"ANO","")</f>
        <v/>
      </c>
      <c r="Q2378" s="15"/>
    </row>
    <row r="2379" spans="2:17" s="25" customFormat="1" x14ac:dyDescent="0.3">
      <c r="B2379" s="15" t="str">
        <f>IF(A2379="","",VLOOKUP(A2379,Tabulka3[[Číslo smlouvy   u pravidelné činnosti]:[Příjmení]],3,0))</f>
        <v/>
      </c>
      <c r="C2379" s="15" t="str">
        <f>IF(A2379="","",VLOOKUP(A2379,Tabulka3[[Číslo smlouvy   u pravidelné činnosti]:[Příjmení]],4,0))</f>
        <v/>
      </c>
      <c r="F2379" s="94"/>
      <c r="H2379" s="113"/>
      <c r="I2379" s="113"/>
      <c r="K2379" s="15"/>
      <c r="L2379" s="15"/>
      <c r="M2379" s="15">
        <f t="shared" si="111"/>
        <v>1</v>
      </c>
      <c r="N2379" s="15" t="str">
        <f t="shared" si="112"/>
        <v>-</v>
      </c>
      <c r="O2379" s="150">
        <f t="shared" si="113"/>
        <v>0</v>
      </c>
      <c r="P2379" s="15" t="str">
        <f>IF(COUNTIF('Personálie dobrovolníků '!U:X,N2379)&gt;0,"ANO","")</f>
        <v/>
      </c>
      <c r="Q2379" s="15"/>
    </row>
    <row r="2380" spans="2:17" s="25" customFormat="1" x14ac:dyDescent="0.3">
      <c r="B2380" s="15" t="str">
        <f>IF(A2380="","",VLOOKUP(A2380,Tabulka3[[Číslo smlouvy   u pravidelné činnosti]:[Příjmení]],3,0))</f>
        <v/>
      </c>
      <c r="C2380" s="15" t="str">
        <f>IF(A2380="","",VLOOKUP(A2380,Tabulka3[[Číslo smlouvy   u pravidelné činnosti]:[Příjmení]],4,0))</f>
        <v/>
      </c>
      <c r="F2380" s="94"/>
      <c r="H2380" s="113"/>
      <c r="I2380" s="113"/>
      <c r="K2380" s="15"/>
      <c r="L2380" s="15"/>
      <c r="M2380" s="15">
        <f t="shared" si="111"/>
        <v>1</v>
      </c>
      <c r="N2380" s="15" t="str">
        <f t="shared" si="112"/>
        <v>-</v>
      </c>
      <c r="O2380" s="150">
        <f t="shared" si="113"/>
        <v>0</v>
      </c>
      <c r="P2380" s="15" t="str">
        <f>IF(COUNTIF('Personálie dobrovolníků '!U:X,N2380)&gt;0,"ANO","")</f>
        <v/>
      </c>
      <c r="Q2380" s="15"/>
    </row>
    <row r="2381" spans="2:17" s="25" customFormat="1" x14ac:dyDescent="0.3">
      <c r="B2381" s="15" t="str">
        <f>IF(A2381="","",VLOOKUP(A2381,Tabulka3[[Číslo smlouvy   u pravidelné činnosti]:[Příjmení]],3,0))</f>
        <v/>
      </c>
      <c r="C2381" s="15" t="str">
        <f>IF(A2381="","",VLOOKUP(A2381,Tabulka3[[Číslo smlouvy   u pravidelné činnosti]:[Příjmení]],4,0))</f>
        <v/>
      </c>
      <c r="F2381" s="94"/>
      <c r="H2381" s="113"/>
      <c r="I2381" s="113"/>
      <c r="K2381" s="15"/>
      <c r="L2381" s="15"/>
      <c r="M2381" s="15">
        <f t="shared" si="111"/>
        <v>1</v>
      </c>
      <c r="N2381" s="15" t="str">
        <f t="shared" si="112"/>
        <v>-</v>
      </c>
      <c r="O2381" s="150">
        <f t="shared" si="113"/>
        <v>0</v>
      </c>
      <c r="P2381" s="15" t="str">
        <f>IF(COUNTIF('Personálie dobrovolníků '!U:X,N2381)&gt;0,"ANO","")</f>
        <v/>
      </c>
      <c r="Q2381" s="15"/>
    </row>
    <row r="2382" spans="2:17" s="25" customFormat="1" x14ac:dyDescent="0.3">
      <c r="B2382" s="15" t="str">
        <f>IF(A2382="","",VLOOKUP(A2382,Tabulka3[[Číslo smlouvy   u pravidelné činnosti]:[Příjmení]],3,0))</f>
        <v/>
      </c>
      <c r="C2382" s="15" t="str">
        <f>IF(A2382="","",VLOOKUP(A2382,Tabulka3[[Číslo smlouvy   u pravidelné činnosti]:[Příjmení]],4,0))</f>
        <v/>
      </c>
      <c r="F2382" s="94"/>
      <c r="H2382" s="113"/>
      <c r="I2382" s="113"/>
      <c r="K2382" s="15"/>
      <c r="L2382" s="15"/>
      <c r="M2382" s="15">
        <f t="shared" si="111"/>
        <v>1</v>
      </c>
      <c r="N2382" s="15" t="str">
        <f t="shared" si="112"/>
        <v>-</v>
      </c>
      <c r="O2382" s="150">
        <f t="shared" si="113"/>
        <v>0</v>
      </c>
      <c r="P2382" s="15" t="str">
        <f>IF(COUNTIF('Personálie dobrovolníků '!U:X,N2382)&gt;0,"ANO","")</f>
        <v/>
      </c>
      <c r="Q2382" s="15"/>
    </row>
    <row r="2383" spans="2:17" s="25" customFormat="1" x14ac:dyDescent="0.3">
      <c r="B2383" s="15" t="str">
        <f>IF(A2383="","",VLOOKUP(A2383,Tabulka3[[Číslo smlouvy   u pravidelné činnosti]:[Příjmení]],3,0))</f>
        <v/>
      </c>
      <c r="C2383" s="15" t="str">
        <f>IF(A2383="","",VLOOKUP(A2383,Tabulka3[[Číslo smlouvy   u pravidelné činnosti]:[Příjmení]],4,0))</f>
        <v/>
      </c>
      <c r="F2383" s="94"/>
      <c r="H2383" s="113"/>
      <c r="I2383" s="113"/>
      <c r="K2383" s="15"/>
      <c r="L2383" s="15"/>
      <c r="M2383" s="15">
        <f t="shared" si="111"/>
        <v>1</v>
      </c>
      <c r="N2383" s="15" t="str">
        <f t="shared" si="112"/>
        <v>-</v>
      </c>
      <c r="O2383" s="150">
        <f t="shared" si="113"/>
        <v>0</v>
      </c>
      <c r="P2383" s="15" t="str">
        <f>IF(COUNTIF('Personálie dobrovolníků '!U:X,N2383)&gt;0,"ANO","")</f>
        <v/>
      </c>
      <c r="Q2383" s="15"/>
    </row>
    <row r="2384" spans="2:17" s="25" customFormat="1" x14ac:dyDescent="0.3">
      <c r="B2384" s="15" t="str">
        <f>IF(A2384="","",VLOOKUP(A2384,Tabulka3[[Číslo smlouvy   u pravidelné činnosti]:[Příjmení]],3,0))</f>
        <v/>
      </c>
      <c r="C2384" s="15" t="str">
        <f>IF(A2384="","",VLOOKUP(A2384,Tabulka3[[Číslo smlouvy   u pravidelné činnosti]:[Příjmení]],4,0))</f>
        <v/>
      </c>
      <c r="F2384" s="94"/>
      <c r="H2384" s="113"/>
      <c r="I2384" s="113"/>
      <c r="K2384" s="15"/>
      <c r="L2384" s="15"/>
      <c r="M2384" s="15">
        <f t="shared" si="111"/>
        <v>1</v>
      </c>
      <c r="N2384" s="15" t="str">
        <f t="shared" si="112"/>
        <v>-</v>
      </c>
      <c r="O2384" s="150">
        <f t="shared" si="113"/>
        <v>0</v>
      </c>
      <c r="P2384" s="15" t="str">
        <f>IF(COUNTIF('Personálie dobrovolníků '!U:X,N2384)&gt;0,"ANO","")</f>
        <v/>
      </c>
      <c r="Q2384" s="15"/>
    </row>
    <row r="2385" spans="2:17" s="25" customFormat="1" x14ac:dyDescent="0.3">
      <c r="B2385" s="15" t="str">
        <f>IF(A2385="","",VLOOKUP(A2385,Tabulka3[[Číslo smlouvy   u pravidelné činnosti]:[Příjmení]],3,0))</f>
        <v/>
      </c>
      <c r="C2385" s="15" t="str">
        <f>IF(A2385="","",VLOOKUP(A2385,Tabulka3[[Číslo smlouvy   u pravidelné činnosti]:[Příjmení]],4,0))</f>
        <v/>
      </c>
      <c r="F2385" s="94"/>
      <c r="H2385" s="113"/>
      <c r="I2385" s="113"/>
      <c r="K2385" s="15"/>
      <c r="L2385" s="15"/>
      <c r="M2385" s="15">
        <f t="shared" si="111"/>
        <v>1</v>
      </c>
      <c r="N2385" s="15" t="str">
        <f t="shared" si="112"/>
        <v>-</v>
      </c>
      <c r="O2385" s="150">
        <f t="shared" si="113"/>
        <v>0</v>
      </c>
      <c r="P2385" s="15" t="str">
        <f>IF(COUNTIF('Personálie dobrovolníků '!U:X,N2385)&gt;0,"ANO","")</f>
        <v/>
      </c>
      <c r="Q2385" s="15"/>
    </row>
    <row r="2386" spans="2:17" s="25" customFormat="1" x14ac:dyDescent="0.3">
      <c r="B2386" s="15" t="str">
        <f>IF(A2386="","",VLOOKUP(A2386,Tabulka3[[Číslo smlouvy   u pravidelné činnosti]:[Příjmení]],3,0))</f>
        <v/>
      </c>
      <c r="C2386" s="15" t="str">
        <f>IF(A2386="","",VLOOKUP(A2386,Tabulka3[[Číslo smlouvy   u pravidelné činnosti]:[Příjmení]],4,0))</f>
        <v/>
      </c>
      <c r="F2386" s="94"/>
      <c r="H2386" s="113"/>
      <c r="I2386" s="113"/>
      <c r="K2386" s="15"/>
      <c r="L2386" s="15"/>
      <c r="M2386" s="15">
        <f t="shared" si="111"/>
        <v>1</v>
      </c>
      <c r="N2386" s="15" t="str">
        <f t="shared" si="112"/>
        <v>-</v>
      </c>
      <c r="O2386" s="150">
        <f t="shared" si="113"/>
        <v>0</v>
      </c>
      <c r="P2386" s="15" t="str">
        <f>IF(COUNTIF('Personálie dobrovolníků '!U:X,N2386)&gt;0,"ANO","")</f>
        <v/>
      </c>
      <c r="Q2386" s="15"/>
    </row>
    <row r="2387" spans="2:17" s="25" customFormat="1" x14ac:dyDescent="0.3">
      <c r="B2387" s="15" t="str">
        <f>IF(A2387="","",VLOOKUP(A2387,Tabulka3[[Číslo smlouvy   u pravidelné činnosti]:[Příjmení]],3,0))</f>
        <v/>
      </c>
      <c r="C2387" s="15" t="str">
        <f>IF(A2387="","",VLOOKUP(A2387,Tabulka3[[Číslo smlouvy   u pravidelné činnosti]:[Příjmení]],4,0))</f>
        <v/>
      </c>
      <c r="F2387" s="94"/>
      <c r="H2387" s="113"/>
      <c r="I2387" s="113"/>
      <c r="K2387" s="15"/>
      <c r="L2387" s="15"/>
      <c r="M2387" s="15">
        <f t="shared" si="111"/>
        <v>1</v>
      </c>
      <c r="N2387" s="15" t="str">
        <f t="shared" si="112"/>
        <v>-</v>
      </c>
      <c r="O2387" s="150">
        <f t="shared" si="113"/>
        <v>0</v>
      </c>
      <c r="P2387" s="15" t="str">
        <f>IF(COUNTIF('Personálie dobrovolníků '!U:X,N2387)&gt;0,"ANO","")</f>
        <v/>
      </c>
      <c r="Q2387" s="15"/>
    </row>
    <row r="2388" spans="2:17" s="25" customFormat="1" x14ac:dyDescent="0.3">
      <c r="B2388" s="15" t="str">
        <f>IF(A2388="","",VLOOKUP(A2388,Tabulka3[[Číslo smlouvy   u pravidelné činnosti]:[Příjmení]],3,0))</f>
        <v/>
      </c>
      <c r="C2388" s="15" t="str">
        <f>IF(A2388="","",VLOOKUP(A2388,Tabulka3[[Číslo smlouvy   u pravidelné činnosti]:[Příjmení]],4,0))</f>
        <v/>
      </c>
      <c r="F2388" s="94"/>
      <c r="H2388" s="113"/>
      <c r="I2388" s="113"/>
      <c r="K2388" s="15"/>
      <c r="L2388" s="15"/>
      <c r="M2388" s="15">
        <f t="shared" si="111"/>
        <v>1</v>
      </c>
      <c r="N2388" s="15" t="str">
        <f t="shared" si="112"/>
        <v>-</v>
      </c>
      <c r="O2388" s="150">
        <f t="shared" si="113"/>
        <v>0</v>
      </c>
      <c r="P2388" s="15" t="str">
        <f>IF(COUNTIF('Personálie dobrovolníků '!U:X,N2388)&gt;0,"ANO","")</f>
        <v/>
      </c>
      <c r="Q2388" s="15"/>
    </row>
    <row r="2389" spans="2:17" s="25" customFormat="1" x14ac:dyDescent="0.3">
      <c r="B2389" s="15" t="str">
        <f>IF(A2389="","",VLOOKUP(A2389,Tabulka3[[Číslo smlouvy   u pravidelné činnosti]:[Příjmení]],3,0))</f>
        <v/>
      </c>
      <c r="C2389" s="15" t="str">
        <f>IF(A2389="","",VLOOKUP(A2389,Tabulka3[[Číslo smlouvy   u pravidelné činnosti]:[Příjmení]],4,0))</f>
        <v/>
      </c>
      <c r="F2389" s="94"/>
      <c r="H2389" s="113"/>
      <c r="I2389" s="113"/>
      <c r="K2389" s="15"/>
      <c r="L2389" s="15"/>
      <c r="M2389" s="15">
        <f t="shared" si="111"/>
        <v>1</v>
      </c>
      <c r="N2389" s="15" t="str">
        <f t="shared" si="112"/>
        <v>-</v>
      </c>
      <c r="O2389" s="150">
        <f t="shared" si="113"/>
        <v>0</v>
      </c>
      <c r="P2389" s="15" t="str">
        <f>IF(COUNTIF('Personálie dobrovolníků '!U:X,N2389)&gt;0,"ANO","")</f>
        <v/>
      </c>
      <c r="Q2389" s="15"/>
    </row>
    <row r="2390" spans="2:17" s="25" customFormat="1" x14ac:dyDescent="0.3">
      <c r="B2390" s="15" t="str">
        <f>IF(A2390="","",VLOOKUP(A2390,Tabulka3[[Číslo smlouvy   u pravidelné činnosti]:[Příjmení]],3,0))</f>
        <v/>
      </c>
      <c r="C2390" s="15" t="str">
        <f>IF(A2390="","",VLOOKUP(A2390,Tabulka3[[Číslo smlouvy   u pravidelné činnosti]:[Příjmení]],4,0))</f>
        <v/>
      </c>
      <c r="F2390" s="94"/>
      <c r="H2390" s="113"/>
      <c r="I2390" s="113"/>
      <c r="K2390" s="15"/>
      <c r="L2390" s="15"/>
      <c r="M2390" s="15">
        <f t="shared" si="111"/>
        <v>1</v>
      </c>
      <c r="N2390" s="15" t="str">
        <f t="shared" si="112"/>
        <v>-</v>
      </c>
      <c r="O2390" s="150">
        <f t="shared" si="113"/>
        <v>0</v>
      </c>
      <c r="P2390" s="15" t="str">
        <f>IF(COUNTIF('Personálie dobrovolníků '!U:X,N2390)&gt;0,"ANO","")</f>
        <v/>
      </c>
      <c r="Q2390" s="15"/>
    </row>
    <row r="2391" spans="2:17" s="25" customFormat="1" x14ac:dyDescent="0.3">
      <c r="B2391" s="15" t="str">
        <f>IF(A2391="","",VLOOKUP(A2391,Tabulka3[[Číslo smlouvy   u pravidelné činnosti]:[Příjmení]],3,0))</f>
        <v/>
      </c>
      <c r="C2391" s="15" t="str">
        <f>IF(A2391="","",VLOOKUP(A2391,Tabulka3[[Číslo smlouvy   u pravidelné činnosti]:[Příjmení]],4,0))</f>
        <v/>
      </c>
      <c r="F2391" s="94"/>
      <c r="H2391" s="113"/>
      <c r="I2391" s="113"/>
      <c r="K2391" s="15"/>
      <c r="L2391" s="15"/>
      <c r="M2391" s="15">
        <f t="shared" si="111"/>
        <v>1</v>
      </c>
      <c r="N2391" s="15" t="str">
        <f t="shared" si="112"/>
        <v>-</v>
      </c>
      <c r="O2391" s="150">
        <f t="shared" si="113"/>
        <v>0</v>
      </c>
      <c r="P2391" s="15" t="str">
        <f>IF(COUNTIF('Personálie dobrovolníků '!U:X,N2391)&gt;0,"ANO","")</f>
        <v/>
      </c>
      <c r="Q2391" s="15"/>
    </row>
    <row r="2392" spans="2:17" s="25" customFormat="1" x14ac:dyDescent="0.3">
      <c r="B2392" s="15" t="str">
        <f>IF(A2392="","",VLOOKUP(A2392,Tabulka3[[Číslo smlouvy   u pravidelné činnosti]:[Příjmení]],3,0))</f>
        <v/>
      </c>
      <c r="C2392" s="15" t="str">
        <f>IF(A2392="","",VLOOKUP(A2392,Tabulka3[[Číslo smlouvy   u pravidelné činnosti]:[Příjmení]],4,0))</f>
        <v/>
      </c>
      <c r="F2392" s="94"/>
      <c r="H2392" s="113"/>
      <c r="I2392" s="113"/>
      <c r="K2392" s="15"/>
      <c r="L2392" s="15"/>
      <c r="M2392" s="15">
        <f t="shared" si="111"/>
        <v>1</v>
      </c>
      <c r="N2392" s="15" t="str">
        <f t="shared" si="112"/>
        <v>-</v>
      </c>
      <c r="O2392" s="150">
        <f t="shared" si="113"/>
        <v>0</v>
      </c>
      <c r="P2392" s="15" t="str">
        <f>IF(COUNTIF('Personálie dobrovolníků '!U:X,N2392)&gt;0,"ANO","")</f>
        <v/>
      </c>
      <c r="Q2392" s="15"/>
    </row>
    <row r="2393" spans="2:17" s="25" customFormat="1" x14ac:dyDescent="0.3">
      <c r="B2393" s="15" t="str">
        <f>IF(A2393="","",VLOOKUP(A2393,Tabulka3[[Číslo smlouvy   u pravidelné činnosti]:[Příjmení]],3,0))</f>
        <v/>
      </c>
      <c r="C2393" s="15" t="str">
        <f>IF(A2393="","",VLOOKUP(A2393,Tabulka3[[Číslo smlouvy   u pravidelné činnosti]:[Příjmení]],4,0))</f>
        <v/>
      </c>
      <c r="F2393" s="94"/>
      <c r="H2393" s="113"/>
      <c r="I2393" s="113"/>
      <c r="K2393" s="15"/>
      <c r="L2393" s="15"/>
      <c r="M2393" s="15">
        <f t="shared" si="111"/>
        <v>1</v>
      </c>
      <c r="N2393" s="15" t="str">
        <f t="shared" si="112"/>
        <v>-</v>
      </c>
      <c r="O2393" s="150">
        <f t="shared" si="113"/>
        <v>0</v>
      </c>
      <c r="P2393" s="15" t="str">
        <f>IF(COUNTIF('Personálie dobrovolníků '!U:X,N2393)&gt;0,"ANO","")</f>
        <v/>
      </c>
      <c r="Q2393" s="15"/>
    </row>
    <row r="2394" spans="2:17" s="25" customFormat="1" x14ac:dyDescent="0.3">
      <c r="B2394" s="15" t="str">
        <f>IF(A2394="","",VLOOKUP(A2394,Tabulka3[[Číslo smlouvy   u pravidelné činnosti]:[Příjmení]],3,0))</f>
        <v/>
      </c>
      <c r="C2394" s="15" t="str">
        <f>IF(A2394="","",VLOOKUP(A2394,Tabulka3[[Číslo smlouvy   u pravidelné činnosti]:[Příjmení]],4,0))</f>
        <v/>
      </c>
      <c r="F2394" s="94"/>
      <c r="H2394" s="113"/>
      <c r="I2394" s="113"/>
      <c r="K2394" s="15"/>
      <c r="L2394" s="15"/>
      <c r="M2394" s="15">
        <f t="shared" si="111"/>
        <v>1</v>
      </c>
      <c r="N2394" s="15" t="str">
        <f t="shared" si="112"/>
        <v>-</v>
      </c>
      <c r="O2394" s="150">
        <f t="shared" si="113"/>
        <v>0</v>
      </c>
      <c r="P2394" s="15" t="str">
        <f>IF(COUNTIF('Personálie dobrovolníků '!U:X,N2394)&gt;0,"ANO","")</f>
        <v/>
      </c>
      <c r="Q2394" s="15"/>
    </row>
    <row r="2395" spans="2:17" s="25" customFormat="1" x14ac:dyDescent="0.3">
      <c r="B2395" s="15" t="str">
        <f>IF(A2395="","",VLOOKUP(A2395,Tabulka3[[Číslo smlouvy   u pravidelné činnosti]:[Příjmení]],3,0))</f>
        <v/>
      </c>
      <c r="C2395" s="15" t="str">
        <f>IF(A2395="","",VLOOKUP(A2395,Tabulka3[[Číslo smlouvy   u pravidelné činnosti]:[Příjmení]],4,0))</f>
        <v/>
      </c>
      <c r="F2395" s="94"/>
      <c r="H2395" s="113"/>
      <c r="I2395" s="113"/>
      <c r="K2395" s="15"/>
      <c r="L2395" s="15"/>
      <c r="M2395" s="15">
        <f t="shared" si="111"/>
        <v>1</v>
      </c>
      <c r="N2395" s="15" t="str">
        <f t="shared" si="112"/>
        <v>-</v>
      </c>
      <c r="O2395" s="150">
        <f t="shared" si="113"/>
        <v>0</v>
      </c>
      <c r="P2395" s="15" t="str">
        <f>IF(COUNTIF('Personálie dobrovolníků '!U:X,N2395)&gt;0,"ANO","")</f>
        <v/>
      </c>
      <c r="Q2395" s="15"/>
    </row>
    <row r="2396" spans="2:17" s="25" customFormat="1" x14ac:dyDescent="0.3">
      <c r="B2396" s="15" t="str">
        <f>IF(A2396="","",VLOOKUP(A2396,Tabulka3[[Číslo smlouvy   u pravidelné činnosti]:[Příjmení]],3,0))</f>
        <v/>
      </c>
      <c r="C2396" s="15" t="str">
        <f>IF(A2396="","",VLOOKUP(A2396,Tabulka3[[Číslo smlouvy   u pravidelné činnosti]:[Příjmení]],4,0))</f>
        <v/>
      </c>
      <c r="F2396" s="94"/>
      <c r="H2396" s="113"/>
      <c r="I2396" s="113"/>
      <c r="K2396" s="15"/>
      <c r="L2396" s="15"/>
      <c r="M2396" s="15">
        <f t="shared" si="111"/>
        <v>1</v>
      </c>
      <c r="N2396" s="15" t="str">
        <f t="shared" si="112"/>
        <v>-</v>
      </c>
      <c r="O2396" s="150">
        <f t="shared" si="113"/>
        <v>0</v>
      </c>
      <c r="P2396" s="15" t="str">
        <f>IF(COUNTIF('Personálie dobrovolníků '!U:X,N2396)&gt;0,"ANO","")</f>
        <v/>
      </c>
      <c r="Q2396" s="15"/>
    </row>
    <row r="2397" spans="2:17" s="25" customFormat="1" x14ac:dyDescent="0.3">
      <c r="B2397" s="15" t="str">
        <f>IF(A2397="","",VLOOKUP(A2397,Tabulka3[[Číslo smlouvy   u pravidelné činnosti]:[Příjmení]],3,0))</f>
        <v/>
      </c>
      <c r="C2397" s="15" t="str">
        <f>IF(A2397="","",VLOOKUP(A2397,Tabulka3[[Číslo smlouvy   u pravidelné činnosti]:[Příjmení]],4,0))</f>
        <v/>
      </c>
      <c r="F2397" s="94"/>
      <c r="H2397" s="113"/>
      <c r="I2397" s="113"/>
      <c r="K2397" s="15"/>
      <c r="L2397" s="15"/>
      <c r="M2397" s="15">
        <f t="shared" si="111"/>
        <v>1</v>
      </c>
      <c r="N2397" s="15" t="str">
        <f t="shared" si="112"/>
        <v>-</v>
      </c>
      <c r="O2397" s="150">
        <f t="shared" si="113"/>
        <v>0</v>
      </c>
      <c r="P2397" s="15" t="str">
        <f>IF(COUNTIF('Personálie dobrovolníků '!U:X,N2397)&gt;0,"ANO","")</f>
        <v/>
      </c>
      <c r="Q2397" s="15"/>
    </row>
    <row r="2398" spans="2:17" s="25" customFormat="1" x14ac:dyDescent="0.3">
      <c r="B2398" s="15" t="str">
        <f>IF(A2398="","",VLOOKUP(A2398,Tabulka3[[Číslo smlouvy   u pravidelné činnosti]:[Příjmení]],3,0))</f>
        <v/>
      </c>
      <c r="C2398" s="15" t="str">
        <f>IF(A2398="","",VLOOKUP(A2398,Tabulka3[[Číslo smlouvy   u pravidelné činnosti]:[Příjmení]],4,0))</f>
        <v/>
      </c>
      <c r="F2398" s="94"/>
      <c r="H2398" s="113"/>
      <c r="I2398" s="113"/>
      <c r="K2398" s="15"/>
      <c r="L2398" s="15"/>
      <c r="M2398" s="15">
        <f t="shared" si="111"/>
        <v>1</v>
      </c>
      <c r="N2398" s="15" t="str">
        <f t="shared" si="112"/>
        <v>-</v>
      </c>
      <c r="O2398" s="150">
        <f t="shared" si="113"/>
        <v>0</v>
      </c>
      <c r="P2398" s="15" t="str">
        <f>IF(COUNTIF('Personálie dobrovolníků '!U:X,N2398)&gt;0,"ANO","")</f>
        <v/>
      </c>
      <c r="Q2398" s="15"/>
    </row>
    <row r="2399" spans="2:17" s="25" customFormat="1" x14ac:dyDescent="0.3">
      <c r="B2399" s="15" t="str">
        <f>IF(A2399="","",VLOOKUP(A2399,Tabulka3[[Číslo smlouvy   u pravidelné činnosti]:[Příjmení]],3,0))</f>
        <v/>
      </c>
      <c r="C2399" s="15" t="str">
        <f>IF(A2399="","",VLOOKUP(A2399,Tabulka3[[Číslo smlouvy   u pravidelné činnosti]:[Příjmení]],4,0))</f>
        <v/>
      </c>
      <c r="F2399" s="94"/>
      <c r="H2399" s="113"/>
      <c r="I2399" s="113"/>
      <c r="K2399" s="15"/>
      <c r="L2399" s="15"/>
      <c r="M2399" s="15">
        <f t="shared" si="111"/>
        <v>1</v>
      </c>
      <c r="N2399" s="15" t="str">
        <f t="shared" si="112"/>
        <v>-</v>
      </c>
      <c r="O2399" s="150">
        <f t="shared" si="113"/>
        <v>0</v>
      </c>
      <c r="P2399" s="15" t="str">
        <f>IF(COUNTIF('Personálie dobrovolníků '!U:X,N2399)&gt;0,"ANO","")</f>
        <v/>
      </c>
      <c r="Q2399" s="15"/>
    </row>
    <row r="2400" spans="2:17" s="25" customFormat="1" x14ac:dyDescent="0.3">
      <c r="B2400" s="15" t="str">
        <f>IF(A2400="","",VLOOKUP(A2400,Tabulka3[[Číslo smlouvy   u pravidelné činnosti]:[Příjmení]],3,0))</f>
        <v/>
      </c>
      <c r="C2400" s="15" t="str">
        <f>IF(A2400="","",VLOOKUP(A2400,Tabulka3[[Číslo smlouvy   u pravidelné činnosti]:[Příjmení]],4,0))</f>
        <v/>
      </c>
      <c r="F2400" s="94"/>
      <c r="H2400" s="113"/>
      <c r="I2400" s="113"/>
      <c r="K2400" s="15"/>
      <c r="L2400" s="15"/>
      <c r="M2400" s="15">
        <f t="shared" si="111"/>
        <v>1</v>
      </c>
      <c r="N2400" s="15" t="str">
        <f t="shared" si="112"/>
        <v>-</v>
      </c>
      <c r="O2400" s="150">
        <f t="shared" si="113"/>
        <v>0</v>
      </c>
      <c r="P2400" s="15" t="str">
        <f>IF(COUNTIF('Personálie dobrovolníků '!U:X,N2400)&gt;0,"ANO","")</f>
        <v/>
      </c>
      <c r="Q2400" s="15"/>
    </row>
    <row r="2401" spans="2:17" s="25" customFormat="1" x14ac:dyDescent="0.3">
      <c r="B2401" s="15" t="str">
        <f>IF(A2401="","",VLOOKUP(A2401,Tabulka3[[Číslo smlouvy   u pravidelné činnosti]:[Příjmení]],3,0))</f>
        <v/>
      </c>
      <c r="C2401" s="15" t="str">
        <f>IF(A2401="","",VLOOKUP(A2401,Tabulka3[[Číslo smlouvy   u pravidelné činnosti]:[Příjmení]],4,0))</f>
        <v/>
      </c>
      <c r="F2401" s="94"/>
      <c r="H2401" s="113"/>
      <c r="I2401" s="113"/>
      <c r="K2401" s="15"/>
      <c r="L2401" s="15"/>
      <c r="M2401" s="15">
        <f t="shared" si="111"/>
        <v>1</v>
      </c>
      <c r="N2401" s="15" t="str">
        <f t="shared" si="112"/>
        <v>-</v>
      </c>
      <c r="O2401" s="150">
        <f t="shared" si="113"/>
        <v>0</v>
      </c>
      <c r="P2401" s="15" t="str">
        <f>IF(COUNTIF('Personálie dobrovolníků '!U:X,N2401)&gt;0,"ANO","")</f>
        <v/>
      </c>
      <c r="Q2401" s="15"/>
    </row>
    <row r="2402" spans="2:17" s="25" customFormat="1" x14ac:dyDescent="0.3">
      <c r="B2402" s="15" t="str">
        <f>IF(A2402="","",VLOOKUP(A2402,Tabulka3[[Číslo smlouvy   u pravidelné činnosti]:[Příjmení]],3,0))</f>
        <v/>
      </c>
      <c r="C2402" s="15" t="str">
        <f>IF(A2402="","",VLOOKUP(A2402,Tabulka3[[Číslo smlouvy   u pravidelné činnosti]:[Příjmení]],4,0))</f>
        <v/>
      </c>
      <c r="F2402" s="94"/>
      <c r="H2402" s="113"/>
      <c r="I2402" s="113"/>
      <c r="K2402" s="15"/>
      <c r="L2402" s="15"/>
      <c r="M2402" s="15">
        <f t="shared" si="111"/>
        <v>1</v>
      </c>
      <c r="N2402" s="15" t="str">
        <f t="shared" si="112"/>
        <v>-</v>
      </c>
      <c r="O2402" s="150">
        <f t="shared" si="113"/>
        <v>0</v>
      </c>
      <c r="P2402" s="15" t="str">
        <f>IF(COUNTIF('Personálie dobrovolníků '!U:X,N2402)&gt;0,"ANO","")</f>
        <v/>
      </c>
      <c r="Q2402" s="15"/>
    </row>
    <row r="2403" spans="2:17" s="25" customFormat="1" x14ac:dyDescent="0.3">
      <c r="B2403" s="15" t="str">
        <f>IF(A2403="","",VLOOKUP(A2403,Tabulka3[[Číslo smlouvy   u pravidelné činnosti]:[Příjmení]],3,0))</f>
        <v/>
      </c>
      <c r="C2403" s="15" t="str">
        <f>IF(A2403="","",VLOOKUP(A2403,Tabulka3[[Číslo smlouvy   u pravidelné činnosti]:[Příjmení]],4,0))</f>
        <v/>
      </c>
      <c r="F2403" s="94"/>
      <c r="H2403" s="113"/>
      <c r="I2403" s="113"/>
      <c r="K2403" s="15"/>
      <c r="L2403" s="15"/>
      <c r="M2403" s="15">
        <f t="shared" si="111"/>
        <v>1</v>
      </c>
      <c r="N2403" s="15" t="str">
        <f t="shared" si="112"/>
        <v>-</v>
      </c>
      <c r="O2403" s="150">
        <f t="shared" si="113"/>
        <v>0</v>
      </c>
      <c r="P2403" s="15" t="str">
        <f>IF(COUNTIF('Personálie dobrovolníků '!U:X,N2403)&gt;0,"ANO","")</f>
        <v/>
      </c>
      <c r="Q2403" s="15"/>
    </row>
    <row r="2404" spans="2:17" s="25" customFormat="1" x14ac:dyDescent="0.3">
      <c r="B2404" s="15" t="str">
        <f>IF(A2404="","",VLOOKUP(A2404,Tabulka3[[Číslo smlouvy   u pravidelné činnosti]:[Příjmení]],3,0))</f>
        <v/>
      </c>
      <c r="C2404" s="15" t="str">
        <f>IF(A2404="","",VLOOKUP(A2404,Tabulka3[[Číslo smlouvy   u pravidelné činnosti]:[Příjmení]],4,0))</f>
        <v/>
      </c>
      <c r="F2404" s="94"/>
      <c r="H2404" s="113"/>
      <c r="I2404" s="113"/>
      <c r="K2404" s="15"/>
      <c r="L2404" s="15"/>
      <c r="M2404" s="15">
        <f t="shared" si="111"/>
        <v>1</v>
      </c>
      <c r="N2404" s="15" t="str">
        <f t="shared" si="112"/>
        <v>-</v>
      </c>
      <c r="O2404" s="150">
        <f t="shared" si="113"/>
        <v>0</v>
      </c>
      <c r="P2404" s="15" t="str">
        <f>IF(COUNTIF('Personálie dobrovolníků '!U:X,N2404)&gt;0,"ANO","")</f>
        <v/>
      </c>
      <c r="Q2404" s="15"/>
    </row>
    <row r="2405" spans="2:17" s="25" customFormat="1" x14ac:dyDescent="0.3">
      <c r="B2405" s="15" t="str">
        <f>IF(A2405="","",VLOOKUP(A2405,Tabulka3[[Číslo smlouvy   u pravidelné činnosti]:[Příjmení]],3,0))</f>
        <v/>
      </c>
      <c r="C2405" s="15" t="str">
        <f>IF(A2405="","",VLOOKUP(A2405,Tabulka3[[Číslo smlouvy   u pravidelné činnosti]:[Příjmení]],4,0))</f>
        <v/>
      </c>
      <c r="F2405" s="94"/>
      <c r="H2405" s="113"/>
      <c r="I2405" s="113"/>
      <c r="K2405" s="15"/>
      <c r="L2405" s="15"/>
      <c r="M2405" s="15">
        <f t="shared" si="111"/>
        <v>1</v>
      </c>
      <c r="N2405" s="15" t="str">
        <f t="shared" si="112"/>
        <v>-</v>
      </c>
      <c r="O2405" s="150">
        <f t="shared" si="113"/>
        <v>0</v>
      </c>
      <c r="P2405" s="15" t="str">
        <f>IF(COUNTIF('Personálie dobrovolníků '!U:X,N2405)&gt;0,"ANO","")</f>
        <v/>
      </c>
      <c r="Q2405" s="15"/>
    </row>
    <row r="2406" spans="2:17" s="25" customFormat="1" x14ac:dyDescent="0.3">
      <c r="B2406" s="15" t="str">
        <f>IF(A2406="","",VLOOKUP(A2406,Tabulka3[[Číslo smlouvy   u pravidelné činnosti]:[Příjmení]],3,0))</f>
        <v/>
      </c>
      <c r="C2406" s="15" t="str">
        <f>IF(A2406="","",VLOOKUP(A2406,Tabulka3[[Číslo smlouvy   u pravidelné činnosti]:[Příjmení]],4,0))</f>
        <v/>
      </c>
      <c r="F2406" s="94"/>
      <c r="H2406" s="113"/>
      <c r="I2406" s="113"/>
      <c r="K2406" s="15"/>
      <c r="L2406" s="15"/>
      <c r="M2406" s="15">
        <f t="shared" si="111"/>
        <v>1</v>
      </c>
      <c r="N2406" s="15" t="str">
        <f t="shared" si="112"/>
        <v>-</v>
      </c>
      <c r="O2406" s="150">
        <f t="shared" si="113"/>
        <v>0</v>
      </c>
      <c r="P2406" s="15" t="str">
        <f>IF(COUNTIF('Personálie dobrovolníků '!U:X,N2406)&gt;0,"ANO","")</f>
        <v/>
      </c>
      <c r="Q2406" s="15"/>
    </row>
    <row r="2407" spans="2:17" s="25" customFormat="1" x14ac:dyDescent="0.3">
      <c r="B2407" s="15" t="str">
        <f>IF(A2407="","",VLOOKUP(A2407,Tabulka3[[Číslo smlouvy   u pravidelné činnosti]:[Příjmení]],3,0))</f>
        <v/>
      </c>
      <c r="C2407" s="15" t="str">
        <f>IF(A2407="","",VLOOKUP(A2407,Tabulka3[[Číslo smlouvy   u pravidelné činnosti]:[Příjmení]],4,0))</f>
        <v/>
      </c>
      <c r="F2407" s="94"/>
      <c r="H2407" s="113"/>
      <c r="I2407" s="113"/>
      <c r="K2407" s="15"/>
      <c r="L2407" s="15"/>
      <c r="M2407" s="15">
        <f t="shared" si="111"/>
        <v>1</v>
      </c>
      <c r="N2407" s="15" t="str">
        <f t="shared" si="112"/>
        <v>-</v>
      </c>
      <c r="O2407" s="150">
        <f t="shared" si="113"/>
        <v>0</v>
      </c>
      <c r="P2407" s="15" t="str">
        <f>IF(COUNTIF('Personálie dobrovolníků '!U:X,N2407)&gt;0,"ANO","")</f>
        <v/>
      </c>
      <c r="Q2407" s="15"/>
    </row>
    <row r="2408" spans="2:17" s="25" customFormat="1" x14ac:dyDescent="0.3">
      <c r="B2408" s="15" t="str">
        <f>IF(A2408="","",VLOOKUP(A2408,Tabulka3[[Číslo smlouvy   u pravidelné činnosti]:[Příjmení]],3,0))</f>
        <v/>
      </c>
      <c r="C2408" s="15" t="str">
        <f>IF(A2408="","",VLOOKUP(A2408,Tabulka3[[Číslo smlouvy   u pravidelné činnosti]:[Příjmení]],4,0))</f>
        <v/>
      </c>
      <c r="F2408" s="94"/>
      <c r="H2408" s="113"/>
      <c r="I2408" s="113"/>
      <c r="K2408" s="15"/>
      <c r="L2408" s="15"/>
      <c r="M2408" s="15">
        <f t="shared" si="111"/>
        <v>1</v>
      </c>
      <c r="N2408" s="15" t="str">
        <f t="shared" si="112"/>
        <v>-</v>
      </c>
      <c r="O2408" s="150">
        <f t="shared" si="113"/>
        <v>0</v>
      </c>
      <c r="P2408" s="15" t="str">
        <f>IF(COUNTIF('Personálie dobrovolníků '!U:X,N2408)&gt;0,"ANO","")</f>
        <v/>
      </c>
      <c r="Q2408" s="15"/>
    </row>
    <row r="2409" spans="2:17" s="25" customFormat="1" x14ac:dyDescent="0.3">
      <c r="B2409" s="15" t="str">
        <f>IF(A2409="","",VLOOKUP(A2409,Tabulka3[[Číslo smlouvy   u pravidelné činnosti]:[Příjmení]],3,0))</f>
        <v/>
      </c>
      <c r="C2409" s="15" t="str">
        <f>IF(A2409="","",VLOOKUP(A2409,Tabulka3[[Číslo smlouvy   u pravidelné činnosti]:[Příjmení]],4,0))</f>
        <v/>
      </c>
      <c r="F2409" s="94"/>
      <c r="H2409" s="113"/>
      <c r="I2409" s="113"/>
      <c r="K2409" s="15"/>
      <c r="L2409" s="15"/>
      <c r="M2409" s="15">
        <f t="shared" si="111"/>
        <v>1</v>
      </c>
      <c r="N2409" s="15" t="str">
        <f t="shared" si="112"/>
        <v>-</v>
      </c>
      <c r="O2409" s="150">
        <f t="shared" si="113"/>
        <v>0</v>
      </c>
      <c r="P2409" s="15" t="str">
        <f>IF(COUNTIF('Personálie dobrovolníků '!U:X,N2409)&gt;0,"ANO","")</f>
        <v/>
      </c>
      <c r="Q2409" s="15"/>
    </row>
    <row r="2410" spans="2:17" s="25" customFormat="1" x14ac:dyDescent="0.3">
      <c r="B2410" s="15" t="str">
        <f>IF(A2410="","",VLOOKUP(A2410,Tabulka3[[Číslo smlouvy   u pravidelné činnosti]:[Příjmení]],3,0))</f>
        <v/>
      </c>
      <c r="C2410" s="15" t="str">
        <f>IF(A2410="","",VLOOKUP(A2410,Tabulka3[[Číslo smlouvy   u pravidelné činnosti]:[Příjmení]],4,0))</f>
        <v/>
      </c>
      <c r="F2410" s="94"/>
      <c r="H2410" s="113"/>
      <c r="I2410" s="113"/>
      <c r="K2410" s="15"/>
      <c r="L2410" s="15"/>
      <c r="M2410" s="15">
        <f t="shared" si="111"/>
        <v>1</v>
      </c>
      <c r="N2410" s="15" t="str">
        <f t="shared" si="112"/>
        <v>-</v>
      </c>
      <c r="O2410" s="150">
        <f t="shared" si="113"/>
        <v>0</v>
      </c>
      <c r="P2410" s="15" t="str">
        <f>IF(COUNTIF('Personálie dobrovolníků '!U:X,N2410)&gt;0,"ANO","")</f>
        <v/>
      </c>
      <c r="Q2410" s="15"/>
    </row>
    <row r="2411" spans="2:17" s="25" customFormat="1" x14ac:dyDescent="0.3">
      <c r="B2411" s="15" t="str">
        <f>IF(A2411="","",VLOOKUP(A2411,Tabulka3[[Číslo smlouvy   u pravidelné činnosti]:[Příjmení]],3,0))</f>
        <v/>
      </c>
      <c r="C2411" s="15" t="str">
        <f>IF(A2411="","",VLOOKUP(A2411,Tabulka3[[Číslo smlouvy   u pravidelné činnosti]:[Příjmení]],4,0))</f>
        <v/>
      </c>
      <c r="F2411" s="94"/>
      <c r="H2411" s="113"/>
      <c r="I2411" s="113"/>
      <c r="K2411" s="15"/>
      <c r="L2411" s="15"/>
      <c r="M2411" s="15">
        <f t="shared" si="111"/>
        <v>1</v>
      </c>
      <c r="N2411" s="15" t="str">
        <f t="shared" si="112"/>
        <v>-</v>
      </c>
      <c r="O2411" s="150">
        <f t="shared" si="113"/>
        <v>0</v>
      </c>
      <c r="P2411" s="15" t="str">
        <f>IF(COUNTIF('Personálie dobrovolníků '!U:X,N2411)&gt;0,"ANO","")</f>
        <v/>
      </c>
      <c r="Q2411" s="15"/>
    </row>
    <row r="2412" spans="2:17" s="25" customFormat="1" x14ac:dyDescent="0.3">
      <c r="B2412" s="15" t="str">
        <f>IF(A2412="","",VLOOKUP(A2412,Tabulka3[[Číslo smlouvy   u pravidelné činnosti]:[Příjmení]],3,0))</f>
        <v/>
      </c>
      <c r="C2412" s="15" t="str">
        <f>IF(A2412="","",VLOOKUP(A2412,Tabulka3[[Číslo smlouvy   u pravidelné činnosti]:[Příjmení]],4,0))</f>
        <v/>
      </c>
      <c r="F2412" s="94"/>
      <c r="H2412" s="113"/>
      <c r="I2412" s="113"/>
      <c r="K2412" s="15"/>
      <c r="L2412" s="15"/>
      <c r="M2412" s="15">
        <f t="shared" si="111"/>
        <v>1</v>
      </c>
      <c r="N2412" s="15" t="str">
        <f t="shared" si="112"/>
        <v>-</v>
      </c>
      <c r="O2412" s="150">
        <f t="shared" si="113"/>
        <v>0</v>
      </c>
      <c r="P2412" s="15" t="str">
        <f>IF(COUNTIF('Personálie dobrovolníků '!U:X,N2412)&gt;0,"ANO","")</f>
        <v/>
      </c>
      <c r="Q2412" s="15"/>
    </row>
    <row r="2413" spans="2:17" s="25" customFormat="1" x14ac:dyDescent="0.3">
      <c r="B2413" s="15" t="str">
        <f>IF(A2413="","",VLOOKUP(A2413,Tabulka3[[Číslo smlouvy   u pravidelné činnosti]:[Příjmení]],3,0))</f>
        <v/>
      </c>
      <c r="C2413" s="15" t="str">
        <f>IF(A2413="","",VLOOKUP(A2413,Tabulka3[[Číslo smlouvy   u pravidelné činnosti]:[Příjmení]],4,0))</f>
        <v/>
      </c>
      <c r="F2413" s="94"/>
      <c r="H2413" s="113"/>
      <c r="I2413" s="113"/>
      <c r="K2413" s="15"/>
      <c r="L2413" s="15"/>
      <c r="M2413" s="15">
        <f t="shared" si="111"/>
        <v>1</v>
      </c>
      <c r="N2413" s="15" t="str">
        <f t="shared" si="112"/>
        <v>-</v>
      </c>
      <c r="O2413" s="150">
        <f t="shared" si="113"/>
        <v>0</v>
      </c>
      <c r="P2413" s="15" t="str">
        <f>IF(COUNTIF('Personálie dobrovolníků '!U:X,N2413)&gt;0,"ANO","")</f>
        <v/>
      </c>
      <c r="Q2413" s="15"/>
    </row>
    <row r="2414" spans="2:17" s="25" customFormat="1" x14ac:dyDescent="0.3">
      <c r="B2414" s="15" t="str">
        <f>IF(A2414="","",VLOOKUP(A2414,Tabulka3[[Číslo smlouvy   u pravidelné činnosti]:[Příjmení]],3,0))</f>
        <v/>
      </c>
      <c r="C2414" s="15" t="str">
        <f>IF(A2414="","",VLOOKUP(A2414,Tabulka3[[Číslo smlouvy   u pravidelné činnosti]:[Příjmení]],4,0))</f>
        <v/>
      </c>
      <c r="F2414" s="94"/>
      <c r="H2414" s="113"/>
      <c r="I2414" s="113"/>
      <c r="K2414" s="15"/>
      <c r="L2414" s="15"/>
      <c r="M2414" s="15">
        <f t="shared" si="111"/>
        <v>1</v>
      </c>
      <c r="N2414" s="15" t="str">
        <f t="shared" si="112"/>
        <v>-</v>
      </c>
      <c r="O2414" s="150">
        <f t="shared" si="113"/>
        <v>0</v>
      </c>
      <c r="P2414" s="15" t="str">
        <f>IF(COUNTIF('Personálie dobrovolníků '!U:X,N2414)&gt;0,"ANO","")</f>
        <v/>
      </c>
      <c r="Q2414" s="15"/>
    </row>
    <row r="2415" spans="2:17" s="25" customFormat="1" x14ac:dyDescent="0.3">
      <c r="B2415" s="15" t="str">
        <f>IF(A2415="","",VLOOKUP(A2415,Tabulka3[[Číslo smlouvy   u pravidelné činnosti]:[Příjmení]],3,0))</f>
        <v/>
      </c>
      <c r="C2415" s="15" t="str">
        <f>IF(A2415="","",VLOOKUP(A2415,Tabulka3[[Číslo smlouvy   u pravidelné činnosti]:[Příjmení]],4,0))</f>
        <v/>
      </c>
      <c r="F2415" s="94"/>
      <c r="H2415" s="113"/>
      <c r="I2415" s="113"/>
      <c r="K2415" s="15"/>
      <c r="L2415" s="15"/>
      <c r="M2415" s="15">
        <f t="shared" si="111"/>
        <v>1</v>
      </c>
      <c r="N2415" s="15" t="str">
        <f t="shared" si="112"/>
        <v>-</v>
      </c>
      <c r="O2415" s="150">
        <f t="shared" si="113"/>
        <v>0</v>
      </c>
      <c r="P2415" s="15" t="str">
        <f>IF(COUNTIF('Personálie dobrovolníků '!U:X,N2415)&gt;0,"ANO","")</f>
        <v/>
      </c>
      <c r="Q2415" s="15"/>
    </row>
    <row r="2416" spans="2:17" s="25" customFormat="1" x14ac:dyDescent="0.3">
      <c r="B2416" s="15" t="str">
        <f>IF(A2416="","",VLOOKUP(A2416,Tabulka3[[Číslo smlouvy   u pravidelné činnosti]:[Příjmení]],3,0))</f>
        <v/>
      </c>
      <c r="C2416" s="15" t="str">
        <f>IF(A2416="","",VLOOKUP(A2416,Tabulka3[[Číslo smlouvy   u pravidelné činnosti]:[Příjmení]],4,0))</f>
        <v/>
      </c>
      <c r="F2416" s="94"/>
      <c r="H2416" s="113"/>
      <c r="I2416" s="113"/>
      <c r="K2416" s="15"/>
      <c r="L2416" s="15"/>
      <c r="M2416" s="15">
        <f t="shared" si="111"/>
        <v>1</v>
      </c>
      <c r="N2416" s="15" t="str">
        <f t="shared" si="112"/>
        <v>-</v>
      </c>
      <c r="O2416" s="150">
        <f t="shared" si="113"/>
        <v>0</v>
      </c>
      <c r="P2416" s="15" t="str">
        <f>IF(COUNTIF('Personálie dobrovolníků '!U:X,N2416)&gt;0,"ANO","")</f>
        <v/>
      </c>
      <c r="Q2416" s="15"/>
    </row>
    <row r="2417" spans="2:17" s="25" customFormat="1" x14ac:dyDescent="0.3">
      <c r="B2417" s="15" t="str">
        <f>IF(A2417="","",VLOOKUP(A2417,Tabulka3[[Číslo smlouvy   u pravidelné činnosti]:[Příjmení]],3,0))</f>
        <v/>
      </c>
      <c r="C2417" s="15" t="str">
        <f>IF(A2417="","",VLOOKUP(A2417,Tabulka3[[Číslo smlouvy   u pravidelné činnosti]:[Příjmení]],4,0))</f>
        <v/>
      </c>
      <c r="F2417" s="94"/>
      <c r="H2417" s="113"/>
      <c r="I2417" s="113"/>
      <c r="K2417" s="15"/>
      <c r="L2417" s="15"/>
      <c r="M2417" s="15">
        <f t="shared" si="111"/>
        <v>1</v>
      </c>
      <c r="N2417" s="15" t="str">
        <f t="shared" si="112"/>
        <v>-</v>
      </c>
      <c r="O2417" s="150">
        <f t="shared" si="113"/>
        <v>0</v>
      </c>
      <c r="P2417" s="15" t="str">
        <f>IF(COUNTIF('Personálie dobrovolníků '!U:X,N2417)&gt;0,"ANO","")</f>
        <v/>
      </c>
      <c r="Q2417" s="15"/>
    </row>
    <row r="2418" spans="2:17" s="25" customFormat="1" x14ac:dyDescent="0.3">
      <c r="B2418" s="15" t="str">
        <f>IF(A2418="","",VLOOKUP(A2418,Tabulka3[[Číslo smlouvy   u pravidelné činnosti]:[Příjmení]],3,0))</f>
        <v/>
      </c>
      <c r="C2418" s="15" t="str">
        <f>IF(A2418="","",VLOOKUP(A2418,Tabulka3[[Číslo smlouvy   u pravidelné činnosti]:[Příjmení]],4,0))</f>
        <v/>
      </c>
      <c r="F2418" s="94"/>
      <c r="H2418" s="113"/>
      <c r="I2418" s="113"/>
      <c r="K2418" s="15"/>
      <c r="L2418" s="15"/>
      <c r="M2418" s="15">
        <f t="shared" si="111"/>
        <v>1</v>
      </c>
      <c r="N2418" s="15" t="str">
        <f t="shared" si="112"/>
        <v>-</v>
      </c>
      <c r="O2418" s="150">
        <f t="shared" si="113"/>
        <v>0</v>
      </c>
      <c r="P2418" s="15" t="str">
        <f>IF(COUNTIF('Personálie dobrovolníků '!U:X,N2418)&gt;0,"ANO","")</f>
        <v/>
      </c>
      <c r="Q2418" s="15"/>
    </row>
    <row r="2419" spans="2:17" s="25" customFormat="1" x14ac:dyDescent="0.3">
      <c r="B2419" s="15" t="str">
        <f>IF(A2419="","",VLOOKUP(A2419,Tabulka3[[Číslo smlouvy   u pravidelné činnosti]:[Příjmení]],3,0))</f>
        <v/>
      </c>
      <c r="C2419" s="15" t="str">
        <f>IF(A2419="","",VLOOKUP(A2419,Tabulka3[[Číslo smlouvy   u pravidelné činnosti]:[Příjmení]],4,0))</f>
        <v/>
      </c>
      <c r="F2419" s="94"/>
      <c r="H2419" s="113"/>
      <c r="I2419" s="113"/>
      <c r="K2419" s="15"/>
      <c r="L2419" s="15"/>
      <c r="M2419" s="15">
        <f t="shared" si="111"/>
        <v>1</v>
      </c>
      <c r="N2419" s="15" t="str">
        <f t="shared" si="112"/>
        <v>-</v>
      </c>
      <c r="O2419" s="150">
        <f t="shared" si="113"/>
        <v>0</v>
      </c>
      <c r="P2419" s="15" t="str">
        <f>IF(COUNTIF('Personálie dobrovolníků '!U:X,N2419)&gt;0,"ANO","")</f>
        <v/>
      </c>
      <c r="Q2419" s="15"/>
    </row>
    <row r="2420" spans="2:17" s="25" customFormat="1" x14ac:dyDescent="0.3">
      <c r="B2420" s="15" t="str">
        <f>IF(A2420="","",VLOOKUP(A2420,Tabulka3[[Číslo smlouvy   u pravidelné činnosti]:[Příjmení]],3,0))</f>
        <v/>
      </c>
      <c r="C2420" s="15" t="str">
        <f>IF(A2420="","",VLOOKUP(A2420,Tabulka3[[Číslo smlouvy   u pravidelné činnosti]:[Příjmení]],4,0))</f>
        <v/>
      </c>
      <c r="F2420" s="94"/>
      <c r="H2420" s="113"/>
      <c r="I2420" s="113"/>
      <c r="K2420" s="15"/>
      <c r="L2420" s="15"/>
      <c r="M2420" s="15">
        <f t="shared" si="111"/>
        <v>1</v>
      </c>
      <c r="N2420" s="15" t="str">
        <f t="shared" si="112"/>
        <v>-</v>
      </c>
      <c r="O2420" s="150">
        <f t="shared" si="113"/>
        <v>0</v>
      </c>
      <c r="P2420" s="15" t="str">
        <f>IF(COUNTIF('Personálie dobrovolníků '!U:X,N2420)&gt;0,"ANO","")</f>
        <v/>
      </c>
      <c r="Q2420" s="15"/>
    </row>
    <row r="2421" spans="2:17" s="25" customFormat="1" x14ac:dyDescent="0.3">
      <c r="B2421" s="15" t="str">
        <f>IF(A2421="","",VLOOKUP(A2421,Tabulka3[[Číslo smlouvy   u pravidelné činnosti]:[Příjmení]],3,0))</f>
        <v/>
      </c>
      <c r="C2421" s="15" t="str">
        <f>IF(A2421="","",VLOOKUP(A2421,Tabulka3[[Číslo smlouvy   u pravidelné činnosti]:[Příjmení]],4,0))</f>
        <v/>
      </c>
      <c r="F2421" s="94"/>
      <c r="H2421" s="113"/>
      <c r="I2421" s="113"/>
      <c r="K2421" s="15"/>
      <c r="L2421" s="15"/>
      <c r="M2421" s="15">
        <f t="shared" si="111"/>
        <v>1</v>
      </c>
      <c r="N2421" s="15" t="str">
        <f t="shared" si="112"/>
        <v>-</v>
      </c>
      <c r="O2421" s="150">
        <f t="shared" si="113"/>
        <v>0</v>
      </c>
      <c r="P2421" s="15" t="str">
        <f>IF(COUNTIF('Personálie dobrovolníků '!U:X,N2421)&gt;0,"ANO","")</f>
        <v/>
      </c>
      <c r="Q2421" s="15"/>
    </row>
    <row r="2422" spans="2:17" s="25" customFormat="1" x14ac:dyDescent="0.3">
      <c r="B2422" s="15" t="str">
        <f>IF(A2422="","",VLOOKUP(A2422,Tabulka3[[Číslo smlouvy   u pravidelné činnosti]:[Příjmení]],3,0))</f>
        <v/>
      </c>
      <c r="C2422" s="15" t="str">
        <f>IF(A2422="","",VLOOKUP(A2422,Tabulka3[[Číslo smlouvy   u pravidelné činnosti]:[Příjmení]],4,0))</f>
        <v/>
      </c>
      <c r="F2422" s="94"/>
      <c r="H2422" s="113"/>
      <c r="I2422" s="113"/>
      <c r="K2422" s="15"/>
      <c r="L2422" s="15"/>
      <c r="M2422" s="15">
        <f t="shared" si="111"/>
        <v>1</v>
      </c>
      <c r="N2422" s="15" t="str">
        <f t="shared" si="112"/>
        <v>-</v>
      </c>
      <c r="O2422" s="150">
        <f t="shared" si="113"/>
        <v>0</v>
      </c>
      <c r="P2422" s="15" t="str">
        <f>IF(COUNTIF('Personálie dobrovolníků '!U:X,N2422)&gt;0,"ANO","")</f>
        <v/>
      </c>
      <c r="Q2422" s="15"/>
    </row>
    <row r="2423" spans="2:17" s="25" customFormat="1" x14ac:dyDescent="0.3">
      <c r="B2423" s="15" t="str">
        <f>IF(A2423="","",VLOOKUP(A2423,Tabulka3[[Číslo smlouvy   u pravidelné činnosti]:[Příjmení]],3,0))</f>
        <v/>
      </c>
      <c r="C2423" s="15" t="str">
        <f>IF(A2423="","",VLOOKUP(A2423,Tabulka3[[Číslo smlouvy   u pravidelné činnosti]:[Příjmení]],4,0))</f>
        <v/>
      </c>
      <c r="F2423" s="94"/>
      <c r="H2423" s="113"/>
      <c r="I2423" s="113"/>
      <c r="K2423" s="15"/>
      <c r="L2423" s="15"/>
      <c r="M2423" s="15">
        <f t="shared" si="111"/>
        <v>1</v>
      </c>
      <c r="N2423" s="15" t="str">
        <f t="shared" si="112"/>
        <v>-</v>
      </c>
      <c r="O2423" s="150">
        <f t="shared" si="113"/>
        <v>0</v>
      </c>
      <c r="P2423" s="15" t="str">
        <f>IF(COUNTIF('Personálie dobrovolníků '!U:X,N2423)&gt;0,"ANO","")</f>
        <v/>
      </c>
      <c r="Q2423" s="15"/>
    </row>
    <row r="2424" spans="2:17" s="25" customFormat="1" x14ac:dyDescent="0.3">
      <c r="B2424" s="15" t="str">
        <f>IF(A2424="","",VLOOKUP(A2424,Tabulka3[[Číslo smlouvy   u pravidelné činnosti]:[Příjmení]],3,0))</f>
        <v/>
      </c>
      <c r="C2424" s="15" t="str">
        <f>IF(A2424="","",VLOOKUP(A2424,Tabulka3[[Číslo smlouvy   u pravidelné činnosti]:[Příjmení]],4,0))</f>
        <v/>
      </c>
      <c r="F2424" s="94"/>
      <c r="H2424" s="113"/>
      <c r="I2424" s="113"/>
      <c r="K2424" s="15"/>
      <c r="L2424" s="15"/>
      <c r="M2424" s="15">
        <f t="shared" si="111"/>
        <v>1</v>
      </c>
      <c r="N2424" s="15" t="str">
        <f t="shared" si="112"/>
        <v>-</v>
      </c>
      <c r="O2424" s="150">
        <f t="shared" si="113"/>
        <v>0</v>
      </c>
      <c r="P2424" s="15" t="str">
        <f>IF(COUNTIF('Personálie dobrovolníků '!U:X,N2424)&gt;0,"ANO","")</f>
        <v/>
      </c>
      <c r="Q2424" s="15"/>
    </row>
    <row r="2425" spans="2:17" s="25" customFormat="1" x14ac:dyDescent="0.3">
      <c r="B2425" s="15" t="str">
        <f>IF(A2425="","",VLOOKUP(A2425,Tabulka3[[Číslo smlouvy   u pravidelné činnosti]:[Příjmení]],3,0))</f>
        <v/>
      </c>
      <c r="C2425" s="15" t="str">
        <f>IF(A2425="","",VLOOKUP(A2425,Tabulka3[[Číslo smlouvy   u pravidelné činnosti]:[Příjmení]],4,0))</f>
        <v/>
      </c>
      <c r="F2425" s="94"/>
      <c r="H2425" s="113"/>
      <c r="I2425" s="113"/>
      <c r="K2425" s="15"/>
      <c r="L2425" s="15"/>
      <c r="M2425" s="15">
        <f t="shared" si="111"/>
        <v>1</v>
      </c>
      <c r="N2425" s="15" t="str">
        <f t="shared" si="112"/>
        <v>-</v>
      </c>
      <c r="O2425" s="150">
        <f t="shared" si="113"/>
        <v>0</v>
      </c>
      <c r="P2425" s="15" t="str">
        <f>IF(COUNTIF('Personálie dobrovolníků '!U:X,N2425)&gt;0,"ANO","")</f>
        <v/>
      </c>
      <c r="Q2425" s="15"/>
    </row>
    <row r="2426" spans="2:17" s="25" customFormat="1" x14ac:dyDescent="0.3">
      <c r="B2426" s="15" t="str">
        <f>IF(A2426="","",VLOOKUP(A2426,Tabulka3[[Číslo smlouvy   u pravidelné činnosti]:[Příjmení]],3,0))</f>
        <v/>
      </c>
      <c r="C2426" s="15" t="str">
        <f>IF(A2426="","",VLOOKUP(A2426,Tabulka3[[Číslo smlouvy   u pravidelné činnosti]:[Příjmení]],4,0))</f>
        <v/>
      </c>
      <c r="F2426" s="94"/>
      <c r="H2426" s="113"/>
      <c r="I2426" s="113"/>
      <c r="K2426" s="15"/>
      <c r="L2426" s="15"/>
      <c r="M2426" s="15">
        <f t="shared" si="111"/>
        <v>1</v>
      </c>
      <c r="N2426" s="15" t="str">
        <f t="shared" si="112"/>
        <v>-</v>
      </c>
      <c r="O2426" s="150">
        <f t="shared" si="113"/>
        <v>0</v>
      </c>
      <c r="P2426" s="15" t="str">
        <f>IF(COUNTIF('Personálie dobrovolníků '!U:X,N2426)&gt;0,"ANO","")</f>
        <v/>
      </c>
      <c r="Q2426" s="15"/>
    </row>
    <row r="2427" spans="2:17" s="25" customFormat="1" x14ac:dyDescent="0.3">
      <c r="B2427" s="15" t="str">
        <f>IF(A2427="","",VLOOKUP(A2427,Tabulka3[[Číslo smlouvy   u pravidelné činnosti]:[Příjmení]],3,0))</f>
        <v/>
      </c>
      <c r="C2427" s="15" t="str">
        <f>IF(A2427="","",VLOOKUP(A2427,Tabulka3[[Číslo smlouvy   u pravidelné činnosti]:[Příjmení]],4,0))</f>
        <v/>
      </c>
      <c r="F2427" s="94"/>
      <c r="H2427" s="113"/>
      <c r="I2427" s="113"/>
      <c r="K2427" s="15"/>
      <c r="L2427" s="15"/>
      <c r="M2427" s="15">
        <f t="shared" si="111"/>
        <v>1</v>
      </c>
      <c r="N2427" s="15" t="str">
        <f t="shared" si="112"/>
        <v>-</v>
      </c>
      <c r="O2427" s="150">
        <f t="shared" si="113"/>
        <v>0</v>
      </c>
      <c r="P2427" s="15" t="str">
        <f>IF(COUNTIF('Personálie dobrovolníků '!U:X,N2427)&gt;0,"ANO","")</f>
        <v/>
      </c>
      <c r="Q2427" s="15"/>
    </row>
    <row r="2428" spans="2:17" s="25" customFormat="1" x14ac:dyDescent="0.3">
      <c r="B2428" s="15" t="str">
        <f>IF(A2428="","",VLOOKUP(A2428,Tabulka3[[Číslo smlouvy   u pravidelné činnosti]:[Příjmení]],3,0))</f>
        <v/>
      </c>
      <c r="C2428" s="15" t="str">
        <f>IF(A2428="","",VLOOKUP(A2428,Tabulka3[[Číslo smlouvy   u pravidelné činnosti]:[Příjmení]],4,0))</f>
        <v/>
      </c>
      <c r="F2428" s="94"/>
      <c r="H2428" s="113"/>
      <c r="I2428" s="113"/>
      <c r="K2428" s="15"/>
      <c r="L2428" s="15"/>
      <c r="M2428" s="15">
        <f t="shared" si="111"/>
        <v>1</v>
      </c>
      <c r="N2428" s="15" t="str">
        <f t="shared" si="112"/>
        <v>-</v>
      </c>
      <c r="O2428" s="150">
        <f t="shared" si="113"/>
        <v>0</v>
      </c>
      <c r="P2428" s="15" t="str">
        <f>IF(COUNTIF('Personálie dobrovolníků '!U:X,N2428)&gt;0,"ANO","")</f>
        <v/>
      </c>
      <c r="Q2428" s="15"/>
    </row>
    <row r="2429" spans="2:17" s="25" customFormat="1" x14ac:dyDescent="0.3">
      <c r="B2429" s="15" t="str">
        <f>IF(A2429="","",VLOOKUP(A2429,Tabulka3[[Číslo smlouvy   u pravidelné činnosti]:[Příjmení]],3,0))</f>
        <v/>
      </c>
      <c r="C2429" s="15" t="str">
        <f>IF(A2429="","",VLOOKUP(A2429,Tabulka3[[Číslo smlouvy   u pravidelné činnosti]:[Příjmení]],4,0))</f>
        <v/>
      </c>
      <c r="F2429" s="94"/>
      <c r="H2429" s="113"/>
      <c r="I2429" s="113"/>
      <c r="K2429" s="15"/>
      <c r="L2429" s="15"/>
      <c r="M2429" s="15">
        <f t="shared" si="111"/>
        <v>1</v>
      </c>
      <c r="N2429" s="15" t="str">
        <f t="shared" si="112"/>
        <v>-</v>
      </c>
      <c r="O2429" s="150">
        <f t="shared" si="113"/>
        <v>0</v>
      </c>
      <c r="P2429" s="15" t="str">
        <f>IF(COUNTIF('Personálie dobrovolníků '!U:X,N2429)&gt;0,"ANO","")</f>
        <v/>
      </c>
      <c r="Q2429" s="15"/>
    </row>
    <row r="2430" spans="2:17" s="25" customFormat="1" x14ac:dyDescent="0.3">
      <c r="B2430" s="15" t="str">
        <f>IF(A2430="","",VLOOKUP(A2430,Tabulka3[[Číslo smlouvy   u pravidelné činnosti]:[Příjmení]],3,0))</f>
        <v/>
      </c>
      <c r="C2430" s="15" t="str">
        <f>IF(A2430="","",VLOOKUP(A2430,Tabulka3[[Číslo smlouvy   u pravidelné činnosti]:[Příjmení]],4,0))</f>
        <v/>
      </c>
      <c r="F2430" s="94"/>
      <c r="H2430" s="113"/>
      <c r="I2430" s="113"/>
      <c r="K2430" s="15"/>
      <c r="L2430" s="15"/>
      <c r="M2430" s="15">
        <f t="shared" si="111"/>
        <v>1</v>
      </c>
      <c r="N2430" s="15" t="str">
        <f t="shared" si="112"/>
        <v>-</v>
      </c>
      <c r="O2430" s="150">
        <f t="shared" si="113"/>
        <v>0</v>
      </c>
      <c r="P2430" s="15" t="str">
        <f>IF(COUNTIF('Personálie dobrovolníků '!U:X,N2430)&gt;0,"ANO","")</f>
        <v/>
      </c>
      <c r="Q2430" s="15"/>
    </row>
    <row r="2431" spans="2:17" s="25" customFormat="1" x14ac:dyDescent="0.3">
      <c r="B2431" s="15" t="str">
        <f>IF(A2431="","",VLOOKUP(A2431,Tabulka3[[Číslo smlouvy   u pravidelné činnosti]:[Příjmení]],3,0))</f>
        <v/>
      </c>
      <c r="C2431" s="15" t="str">
        <f>IF(A2431="","",VLOOKUP(A2431,Tabulka3[[Číslo smlouvy   u pravidelné činnosti]:[Příjmení]],4,0))</f>
        <v/>
      </c>
      <c r="F2431" s="94"/>
      <c r="H2431" s="113"/>
      <c r="I2431" s="113"/>
      <c r="K2431" s="15"/>
      <c r="L2431" s="15"/>
      <c r="M2431" s="15">
        <f t="shared" si="111"/>
        <v>1</v>
      </c>
      <c r="N2431" s="15" t="str">
        <f t="shared" si="112"/>
        <v>-</v>
      </c>
      <c r="O2431" s="150">
        <f t="shared" si="113"/>
        <v>0</v>
      </c>
      <c r="P2431" s="15" t="str">
        <f>IF(COUNTIF('Personálie dobrovolníků '!U:X,N2431)&gt;0,"ANO","")</f>
        <v/>
      </c>
      <c r="Q2431" s="15"/>
    </row>
    <row r="2432" spans="2:17" s="25" customFormat="1" x14ac:dyDescent="0.3">
      <c r="B2432" s="15" t="str">
        <f>IF(A2432="","",VLOOKUP(A2432,Tabulka3[[Číslo smlouvy   u pravidelné činnosti]:[Příjmení]],3,0))</f>
        <v/>
      </c>
      <c r="C2432" s="15" t="str">
        <f>IF(A2432="","",VLOOKUP(A2432,Tabulka3[[Číslo smlouvy   u pravidelné činnosti]:[Příjmení]],4,0))</f>
        <v/>
      </c>
      <c r="F2432" s="94"/>
      <c r="H2432" s="113"/>
      <c r="I2432" s="113"/>
      <c r="K2432" s="15"/>
      <c r="L2432" s="15"/>
      <c r="M2432" s="15">
        <f t="shared" si="111"/>
        <v>1</v>
      </c>
      <c r="N2432" s="15" t="str">
        <f t="shared" si="112"/>
        <v>-</v>
      </c>
      <c r="O2432" s="150">
        <f t="shared" si="113"/>
        <v>0</v>
      </c>
      <c r="P2432" s="15" t="str">
        <f>IF(COUNTIF('Personálie dobrovolníků '!U:X,N2432)&gt;0,"ANO","")</f>
        <v/>
      </c>
      <c r="Q2432" s="15"/>
    </row>
    <row r="2433" spans="2:17" s="25" customFormat="1" x14ac:dyDescent="0.3">
      <c r="B2433" s="15" t="str">
        <f>IF(A2433="","",VLOOKUP(A2433,Tabulka3[[Číslo smlouvy   u pravidelné činnosti]:[Příjmení]],3,0))</f>
        <v/>
      </c>
      <c r="C2433" s="15" t="str">
        <f>IF(A2433="","",VLOOKUP(A2433,Tabulka3[[Číslo smlouvy   u pravidelné činnosti]:[Příjmení]],4,0))</f>
        <v/>
      </c>
      <c r="F2433" s="94"/>
      <c r="H2433" s="113"/>
      <c r="I2433" s="113"/>
      <c r="K2433" s="15"/>
      <c r="L2433" s="15"/>
      <c r="M2433" s="15">
        <f t="shared" si="111"/>
        <v>1</v>
      </c>
      <c r="N2433" s="15" t="str">
        <f t="shared" si="112"/>
        <v>-</v>
      </c>
      <c r="O2433" s="150">
        <f t="shared" si="113"/>
        <v>0</v>
      </c>
      <c r="P2433" s="15" t="str">
        <f>IF(COUNTIF('Personálie dobrovolníků '!U:X,N2433)&gt;0,"ANO","")</f>
        <v/>
      </c>
      <c r="Q2433" s="15"/>
    </row>
    <row r="2434" spans="2:17" s="25" customFormat="1" x14ac:dyDescent="0.3">
      <c r="B2434" s="15" t="str">
        <f>IF(A2434="","",VLOOKUP(A2434,Tabulka3[[Číslo smlouvy   u pravidelné činnosti]:[Příjmení]],3,0))</f>
        <v/>
      </c>
      <c r="C2434" s="15" t="str">
        <f>IF(A2434="","",VLOOKUP(A2434,Tabulka3[[Číslo smlouvy   u pravidelné činnosti]:[Příjmení]],4,0))</f>
        <v/>
      </c>
      <c r="F2434" s="94"/>
      <c r="H2434" s="113"/>
      <c r="I2434" s="113"/>
      <c r="K2434" s="15"/>
      <c r="L2434" s="15"/>
      <c r="M2434" s="15">
        <f t="shared" si="111"/>
        <v>1</v>
      </c>
      <c r="N2434" s="15" t="str">
        <f t="shared" si="112"/>
        <v>-</v>
      </c>
      <c r="O2434" s="150">
        <f t="shared" si="113"/>
        <v>0</v>
      </c>
      <c r="P2434" s="15" t="str">
        <f>IF(COUNTIF('Personálie dobrovolníků '!U:X,N2434)&gt;0,"ANO","")</f>
        <v/>
      </c>
      <c r="Q2434" s="15"/>
    </row>
    <row r="2435" spans="2:17" s="25" customFormat="1" x14ac:dyDescent="0.3">
      <c r="B2435" s="15" t="str">
        <f>IF(A2435="","",VLOOKUP(A2435,Tabulka3[[Číslo smlouvy   u pravidelné činnosti]:[Příjmení]],3,0))</f>
        <v/>
      </c>
      <c r="C2435" s="15" t="str">
        <f>IF(A2435="","",VLOOKUP(A2435,Tabulka3[[Číslo smlouvy   u pravidelné činnosti]:[Příjmení]],4,0))</f>
        <v/>
      </c>
      <c r="F2435" s="94"/>
      <c r="H2435" s="113"/>
      <c r="I2435" s="113"/>
      <c r="K2435" s="15"/>
      <c r="L2435" s="15"/>
      <c r="M2435" s="15">
        <f t="shared" si="111"/>
        <v>1</v>
      </c>
      <c r="N2435" s="15" t="str">
        <f t="shared" si="112"/>
        <v>-</v>
      </c>
      <c r="O2435" s="150">
        <f t="shared" si="113"/>
        <v>0</v>
      </c>
      <c r="P2435" s="15" t="str">
        <f>IF(COUNTIF('Personálie dobrovolníků '!U:X,N2435)&gt;0,"ANO","")</f>
        <v/>
      </c>
      <c r="Q2435" s="15"/>
    </row>
    <row r="2436" spans="2:17" s="25" customFormat="1" x14ac:dyDescent="0.3">
      <c r="B2436" s="15" t="str">
        <f>IF(A2436="","",VLOOKUP(A2436,Tabulka3[[Číslo smlouvy   u pravidelné činnosti]:[Příjmení]],3,0))</f>
        <v/>
      </c>
      <c r="C2436" s="15" t="str">
        <f>IF(A2436="","",VLOOKUP(A2436,Tabulka3[[Číslo smlouvy   u pravidelné činnosti]:[Příjmení]],4,0))</f>
        <v/>
      </c>
      <c r="F2436" s="94"/>
      <c r="H2436" s="113"/>
      <c r="I2436" s="113"/>
      <c r="K2436" s="15"/>
      <c r="L2436" s="15"/>
      <c r="M2436" s="15">
        <f t="shared" ref="M2436:M2499" si="114">IF(OR(
   AND($H2436=$K$12, $I2436=$L$4),
   AND($H2436=$K$12, $I2436=$L$5),
   AND($H2436=$K$12, $I2436=$L$6),
   AND($H2436=$K$12, $I2436=$L$7),
   AND($H2436=$K$11, $I2436=$L$4),
   AND($H2436=$K$11, $I2436=$L$5),
   AND($H2436=$K$11, $I2436=$L$6),
   AND($H2436=$K$11, $I2436=$L$7),
   AND($H2436=$K$5, $I2436=$L$5),
   AND($H2436=$K$6, $I2436=$L$4),
   AND($H2436=$K$6, $I2436=$L$5),
   AND($H2436=$K$6, $I2436=$L$7),
   AND($H2436=$K$4, $I2436=$L$6),
), 0, 1)</f>
        <v>1</v>
      </c>
      <c r="N2436" s="15" t="str">
        <f t="shared" ref="N2436:N2499" si="115">A2436 &amp; "-" &amp; J2436</f>
        <v>-</v>
      </c>
      <c r="O2436" s="150">
        <f t="shared" ref="O2436:O2499" si="116">IF(AND(M2436&lt;&gt;0, P2436="ANO"), 1, 0)</f>
        <v>0</v>
      </c>
      <c r="P2436" s="15" t="str">
        <f>IF(COUNTIF('Personálie dobrovolníků '!U:X,N2436)&gt;0,"ANO","")</f>
        <v/>
      </c>
      <c r="Q2436" s="15"/>
    </row>
    <row r="2437" spans="2:17" s="25" customFormat="1" x14ac:dyDescent="0.3">
      <c r="B2437" s="15" t="str">
        <f>IF(A2437="","",VLOOKUP(A2437,Tabulka3[[Číslo smlouvy   u pravidelné činnosti]:[Příjmení]],3,0))</f>
        <v/>
      </c>
      <c r="C2437" s="15" t="str">
        <f>IF(A2437="","",VLOOKUP(A2437,Tabulka3[[Číslo smlouvy   u pravidelné činnosti]:[Příjmení]],4,0))</f>
        <v/>
      </c>
      <c r="F2437" s="94"/>
      <c r="H2437" s="113"/>
      <c r="I2437" s="113"/>
      <c r="K2437" s="15"/>
      <c r="L2437" s="15"/>
      <c r="M2437" s="15">
        <f t="shared" si="114"/>
        <v>1</v>
      </c>
      <c r="N2437" s="15" t="str">
        <f t="shared" si="115"/>
        <v>-</v>
      </c>
      <c r="O2437" s="150">
        <f t="shared" si="116"/>
        <v>0</v>
      </c>
      <c r="P2437" s="15" t="str">
        <f>IF(COUNTIF('Personálie dobrovolníků '!U:X,N2437)&gt;0,"ANO","")</f>
        <v/>
      </c>
      <c r="Q2437" s="15"/>
    </row>
    <row r="2438" spans="2:17" s="25" customFormat="1" x14ac:dyDescent="0.3">
      <c r="B2438" s="15" t="str">
        <f>IF(A2438="","",VLOOKUP(A2438,Tabulka3[[Číslo smlouvy   u pravidelné činnosti]:[Příjmení]],3,0))</f>
        <v/>
      </c>
      <c r="C2438" s="15" t="str">
        <f>IF(A2438="","",VLOOKUP(A2438,Tabulka3[[Číslo smlouvy   u pravidelné činnosti]:[Příjmení]],4,0))</f>
        <v/>
      </c>
      <c r="F2438" s="94"/>
      <c r="H2438" s="113"/>
      <c r="I2438" s="113"/>
      <c r="K2438" s="15"/>
      <c r="L2438" s="15"/>
      <c r="M2438" s="15">
        <f t="shared" si="114"/>
        <v>1</v>
      </c>
      <c r="N2438" s="15" t="str">
        <f t="shared" si="115"/>
        <v>-</v>
      </c>
      <c r="O2438" s="150">
        <f t="shared" si="116"/>
        <v>0</v>
      </c>
      <c r="P2438" s="15" t="str">
        <f>IF(COUNTIF('Personálie dobrovolníků '!U:X,N2438)&gt;0,"ANO","")</f>
        <v/>
      </c>
      <c r="Q2438" s="15"/>
    </row>
    <row r="2439" spans="2:17" s="25" customFormat="1" x14ac:dyDescent="0.3">
      <c r="B2439" s="15" t="str">
        <f>IF(A2439="","",VLOOKUP(A2439,Tabulka3[[Číslo smlouvy   u pravidelné činnosti]:[Příjmení]],3,0))</f>
        <v/>
      </c>
      <c r="C2439" s="15" t="str">
        <f>IF(A2439="","",VLOOKUP(A2439,Tabulka3[[Číslo smlouvy   u pravidelné činnosti]:[Příjmení]],4,0))</f>
        <v/>
      </c>
      <c r="F2439" s="94"/>
      <c r="H2439" s="113"/>
      <c r="I2439" s="113"/>
      <c r="K2439" s="15"/>
      <c r="L2439" s="15"/>
      <c r="M2439" s="15">
        <f t="shared" si="114"/>
        <v>1</v>
      </c>
      <c r="N2439" s="15" t="str">
        <f t="shared" si="115"/>
        <v>-</v>
      </c>
      <c r="O2439" s="150">
        <f t="shared" si="116"/>
        <v>0</v>
      </c>
      <c r="P2439" s="15" t="str">
        <f>IF(COUNTIF('Personálie dobrovolníků '!U:X,N2439)&gt;0,"ANO","")</f>
        <v/>
      </c>
      <c r="Q2439" s="15"/>
    </row>
    <row r="2440" spans="2:17" s="25" customFormat="1" x14ac:dyDescent="0.3">
      <c r="B2440" s="15" t="str">
        <f>IF(A2440="","",VLOOKUP(A2440,Tabulka3[[Číslo smlouvy   u pravidelné činnosti]:[Příjmení]],3,0))</f>
        <v/>
      </c>
      <c r="C2440" s="15" t="str">
        <f>IF(A2440="","",VLOOKUP(A2440,Tabulka3[[Číslo smlouvy   u pravidelné činnosti]:[Příjmení]],4,0))</f>
        <v/>
      </c>
      <c r="F2440" s="94"/>
      <c r="H2440" s="113"/>
      <c r="I2440" s="113"/>
      <c r="K2440" s="15"/>
      <c r="L2440" s="15"/>
      <c r="M2440" s="15">
        <f t="shared" si="114"/>
        <v>1</v>
      </c>
      <c r="N2440" s="15" t="str">
        <f t="shared" si="115"/>
        <v>-</v>
      </c>
      <c r="O2440" s="150">
        <f t="shared" si="116"/>
        <v>0</v>
      </c>
      <c r="P2440" s="15" t="str">
        <f>IF(COUNTIF('Personálie dobrovolníků '!U:X,N2440)&gt;0,"ANO","")</f>
        <v/>
      </c>
      <c r="Q2440" s="15"/>
    </row>
    <row r="2441" spans="2:17" s="25" customFormat="1" x14ac:dyDescent="0.3">
      <c r="B2441" s="15" t="str">
        <f>IF(A2441="","",VLOOKUP(A2441,Tabulka3[[Číslo smlouvy   u pravidelné činnosti]:[Příjmení]],3,0))</f>
        <v/>
      </c>
      <c r="C2441" s="15" t="str">
        <f>IF(A2441="","",VLOOKUP(A2441,Tabulka3[[Číslo smlouvy   u pravidelné činnosti]:[Příjmení]],4,0))</f>
        <v/>
      </c>
      <c r="F2441" s="94"/>
      <c r="H2441" s="113"/>
      <c r="I2441" s="113"/>
      <c r="K2441" s="15"/>
      <c r="L2441" s="15"/>
      <c r="M2441" s="15">
        <f t="shared" si="114"/>
        <v>1</v>
      </c>
      <c r="N2441" s="15" t="str">
        <f t="shared" si="115"/>
        <v>-</v>
      </c>
      <c r="O2441" s="150">
        <f t="shared" si="116"/>
        <v>0</v>
      </c>
      <c r="P2441" s="15" t="str">
        <f>IF(COUNTIF('Personálie dobrovolníků '!U:X,N2441)&gt;0,"ANO","")</f>
        <v/>
      </c>
      <c r="Q2441" s="15"/>
    </row>
    <row r="2442" spans="2:17" s="25" customFormat="1" x14ac:dyDescent="0.3">
      <c r="B2442" s="15" t="str">
        <f>IF(A2442="","",VLOOKUP(A2442,Tabulka3[[Číslo smlouvy   u pravidelné činnosti]:[Příjmení]],3,0))</f>
        <v/>
      </c>
      <c r="C2442" s="15" t="str">
        <f>IF(A2442="","",VLOOKUP(A2442,Tabulka3[[Číslo smlouvy   u pravidelné činnosti]:[Příjmení]],4,0))</f>
        <v/>
      </c>
      <c r="F2442" s="94"/>
      <c r="H2442" s="113"/>
      <c r="I2442" s="113"/>
      <c r="K2442" s="15"/>
      <c r="L2442" s="15"/>
      <c r="M2442" s="15">
        <f t="shared" si="114"/>
        <v>1</v>
      </c>
      <c r="N2442" s="15" t="str">
        <f t="shared" si="115"/>
        <v>-</v>
      </c>
      <c r="O2442" s="150">
        <f t="shared" si="116"/>
        <v>0</v>
      </c>
      <c r="P2442" s="15" t="str">
        <f>IF(COUNTIF('Personálie dobrovolníků '!U:X,N2442)&gt;0,"ANO","")</f>
        <v/>
      </c>
      <c r="Q2442" s="15"/>
    </row>
    <row r="2443" spans="2:17" s="25" customFormat="1" x14ac:dyDescent="0.3">
      <c r="B2443" s="15" t="str">
        <f>IF(A2443="","",VLOOKUP(A2443,Tabulka3[[Číslo smlouvy   u pravidelné činnosti]:[Příjmení]],3,0))</f>
        <v/>
      </c>
      <c r="C2443" s="15" t="str">
        <f>IF(A2443="","",VLOOKUP(A2443,Tabulka3[[Číslo smlouvy   u pravidelné činnosti]:[Příjmení]],4,0))</f>
        <v/>
      </c>
      <c r="F2443" s="94"/>
      <c r="H2443" s="113"/>
      <c r="I2443" s="113"/>
      <c r="K2443" s="15"/>
      <c r="L2443" s="15"/>
      <c r="M2443" s="15">
        <f t="shared" si="114"/>
        <v>1</v>
      </c>
      <c r="N2443" s="15" t="str">
        <f t="shared" si="115"/>
        <v>-</v>
      </c>
      <c r="O2443" s="150">
        <f t="shared" si="116"/>
        <v>0</v>
      </c>
      <c r="P2443" s="15" t="str">
        <f>IF(COUNTIF('Personálie dobrovolníků '!U:X,N2443)&gt;0,"ANO","")</f>
        <v/>
      </c>
      <c r="Q2443" s="15"/>
    </row>
    <row r="2444" spans="2:17" s="25" customFormat="1" x14ac:dyDescent="0.3">
      <c r="B2444" s="15" t="str">
        <f>IF(A2444="","",VLOOKUP(A2444,Tabulka3[[Číslo smlouvy   u pravidelné činnosti]:[Příjmení]],3,0))</f>
        <v/>
      </c>
      <c r="C2444" s="15" t="str">
        <f>IF(A2444="","",VLOOKUP(A2444,Tabulka3[[Číslo smlouvy   u pravidelné činnosti]:[Příjmení]],4,0))</f>
        <v/>
      </c>
      <c r="F2444" s="94"/>
      <c r="H2444" s="113"/>
      <c r="I2444" s="113"/>
      <c r="K2444" s="15"/>
      <c r="L2444" s="15"/>
      <c r="M2444" s="15">
        <f t="shared" si="114"/>
        <v>1</v>
      </c>
      <c r="N2444" s="15" t="str">
        <f t="shared" si="115"/>
        <v>-</v>
      </c>
      <c r="O2444" s="150">
        <f t="shared" si="116"/>
        <v>0</v>
      </c>
      <c r="P2444" s="15" t="str">
        <f>IF(COUNTIF('Personálie dobrovolníků '!U:X,N2444)&gt;0,"ANO","")</f>
        <v/>
      </c>
      <c r="Q2444" s="15"/>
    </row>
    <row r="2445" spans="2:17" s="25" customFormat="1" x14ac:dyDescent="0.3">
      <c r="B2445" s="15" t="str">
        <f>IF(A2445="","",VLOOKUP(A2445,Tabulka3[[Číslo smlouvy   u pravidelné činnosti]:[Příjmení]],3,0))</f>
        <v/>
      </c>
      <c r="C2445" s="15" t="str">
        <f>IF(A2445="","",VLOOKUP(A2445,Tabulka3[[Číslo smlouvy   u pravidelné činnosti]:[Příjmení]],4,0))</f>
        <v/>
      </c>
      <c r="F2445" s="94"/>
      <c r="H2445" s="113"/>
      <c r="I2445" s="113"/>
      <c r="K2445" s="15"/>
      <c r="L2445" s="15"/>
      <c r="M2445" s="15">
        <f t="shared" si="114"/>
        <v>1</v>
      </c>
      <c r="N2445" s="15" t="str">
        <f t="shared" si="115"/>
        <v>-</v>
      </c>
      <c r="O2445" s="150">
        <f t="shared" si="116"/>
        <v>0</v>
      </c>
      <c r="P2445" s="15" t="str">
        <f>IF(COUNTIF('Personálie dobrovolníků '!U:X,N2445)&gt;0,"ANO","")</f>
        <v/>
      </c>
      <c r="Q2445" s="15"/>
    </row>
    <row r="2446" spans="2:17" s="25" customFormat="1" x14ac:dyDescent="0.3">
      <c r="B2446" s="15" t="str">
        <f>IF(A2446="","",VLOOKUP(A2446,Tabulka3[[Číslo smlouvy   u pravidelné činnosti]:[Příjmení]],3,0))</f>
        <v/>
      </c>
      <c r="C2446" s="15" t="str">
        <f>IF(A2446="","",VLOOKUP(A2446,Tabulka3[[Číslo smlouvy   u pravidelné činnosti]:[Příjmení]],4,0))</f>
        <v/>
      </c>
      <c r="F2446" s="94"/>
      <c r="H2446" s="113"/>
      <c r="I2446" s="113"/>
      <c r="K2446" s="15"/>
      <c r="L2446" s="15"/>
      <c r="M2446" s="15">
        <f t="shared" si="114"/>
        <v>1</v>
      </c>
      <c r="N2446" s="15" t="str">
        <f t="shared" si="115"/>
        <v>-</v>
      </c>
      <c r="O2446" s="150">
        <f t="shared" si="116"/>
        <v>0</v>
      </c>
      <c r="P2446" s="15" t="str">
        <f>IF(COUNTIF('Personálie dobrovolníků '!U:X,N2446)&gt;0,"ANO","")</f>
        <v/>
      </c>
      <c r="Q2446" s="15"/>
    </row>
    <row r="2447" spans="2:17" s="25" customFormat="1" x14ac:dyDescent="0.3">
      <c r="B2447" s="15" t="str">
        <f>IF(A2447="","",VLOOKUP(A2447,Tabulka3[[Číslo smlouvy   u pravidelné činnosti]:[Příjmení]],3,0))</f>
        <v/>
      </c>
      <c r="C2447" s="15" t="str">
        <f>IF(A2447="","",VLOOKUP(A2447,Tabulka3[[Číslo smlouvy   u pravidelné činnosti]:[Příjmení]],4,0))</f>
        <v/>
      </c>
      <c r="F2447" s="94"/>
      <c r="H2447" s="113"/>
      <c r="I2447" s="113"/>
      <c r="K2447" s="15"/>
      <c r="L2447" s="15"/>
      <c r="M2447" s="15">
        <f t="shared" si="114"/>
        <v>1</v>
      </c>
      <c r="N2447" s="15" t="str">
        <f t="shared" si="115"/>
        <v>-</v>
      </c>
      <c r="O2447" s="150">
        <f t="shared" si="116"/>
        <v>0</v>
      </c>
      <c r="P2447" s="15" t="str">
        <f>IF(COUNTIF('Personálie dobrovolníků '!U:X,N2447)&gt;0,"ANO","")</f>
        <v/>
      </c>
      <c r="Q2447" s="15"/>
    </row>
    <row r="2448" spans="2:17" s="25" customFormat="1" x14ac:dyDescent="0.3">
      <c r="B2448" s="15" t="str">
        <f>IF(A2448="","",VLOOKUP(A2448,Tabulka3[[Číslo smlouvy   u pravidelné činnosti]:[Příjmení]],3,0))</f>
        <v/>
      </c>
      <c r="C2448" s="15" t="str">
        <f>IF(A2448="","",VLOOKUP(A2448,Tabulka3[[Číslo smlouvy   u pravidelné činnosti]:[Příjmení]],4,0))</f>
        <v/>
      </c>
      <c r="F2448" s="94"/>
      <c r="H2448" s="113"/>
      <c r="I2448" s="113"/>
      <c r="K2448" s="15"/>
      <c r="L2448" s="15"/>
      <c r="M2448" s="15">
        <f t="shared" si="114"/>
        <v>1</v>
      </c>
      <c r="N2448" s="15" t="str">
        <f t="shared" si="115"/>
        <v>-</v>
      </c>
      <c r="O2448" s="150">
        <f t="shared" si="116"/>
        <v>0</v>
      </c>
      <c r="P2448" s="15" t="str">
        <f>IF(COUNTIF('Personálie dobrovolníků '!U:X,N2448)&gt;0,"ANO","")</f>
        <v/>
      </c>
      <c r="Q2448" s="15"/>
    </row>
    <row r="2449" spans="2:17" s="25" customFormat="1" x14ac:dyDescent="0.3">
      <c r="B2449" s="15" t="str">
        <f>IF(A2449="","",VLOOKUP(A2449,Tabulka3[[Číslo smlouvy   u pravidelné činnosti]:[Příjmení]],3,0))</f>
        <v/>
      </c>
      <c r="C2449" s="15" t="str">
        <f>IF(A2449="","",VLOOKUP(A2449,Tabulka3[[Číslo smlouvy   u pravidelné činnosti]:[Příjmení]],4,0))</f>
        <v/>
      </c>
      <c r="F2449" s="94"/>
      <c r="H2449" s="113"/>
      <c r="I2449" s="113"/>
      <c r="K2449" s="15"/>
      <c r="L2449" s="15"/>
      <c r="M2449" s="15">
        <f t="shared" si="114"/>
        <v>1</v>
      </c>
      <c r="N2449" s="15" t="str">
        <f t="shared" si="115"/>
        <v>-</v>
      </c>
      <c r="O2449" s="150">
        <f t="shared" si="116"/>
        <v>0</v>
      </c>
      <c r="P2449" s="15" t="str">
        <f>IF(COUNTIF('Personálie dobrovolníků '!U:X,N2449)&gt;0,"ANO","")</f>
        <v/>
      </c>
      <c r="Q2449" s="15"/>
    </row>
    <row r="2450" spans="2:17" s="25" customFormat="1" x14ac:dyDescent="0.3">
      <c r="B2450" s="15" t="str">
        <f>IF(A2450="","",VLOOKUP(A2450,Tabulka3[[Číslo smlouvy   u pravidelné činnosti]:[Příjmení]],3,0))</f>
        <v/>
      </c>
      <c r="C2450" s="15" t="str">
        <f>IF(A2450="","",VLOOKUP(A2450,Tabulka3[[Číslo smlouvy   u pravidelné činnosti]:[Příjmení]],4,0))</f>
        <v/>
      </c>
      <c r="F2450" s="94"/>
      <c r="H2450" s="113"/>
      <c r="I2450" s="113"/>
      <c r="K2450" s="15"/>
      <c r="L2450" s="15"/>
      <c r="M2450" s="15">
        <f t="shared" si="114"/>
        <v>1</v>
      </c>
      <c r="N2450" s="15" t="str">
        <f t="shared" si="115"/>
        <v>-</v>
      </c>
      <c r="O2450" s="150">
        <f t="shared" si="116"/>
        <v>0</v>
      </c>
      <c r="P2450" s="15" t="str">
        <f>IF(COUNTIF('Personálie dobrovolníků '!U:X,N2450)&gt;0,"ANO","")</f>
        <v/>
      </c>
      <c r="Q2450" s="15"/>
    </row>
    <row r="2451" spans="2:17" s="25" customFormat="1" x14ac:dyDescent="0.3">
      <c r="B2451" s="15" t="str">
        <f>IF(A2451="","",VLOOKUP(A2451,Tabulka3[[Číslo smlouvy   u pravidelné činnosti]:[Příjmení]],3,0))</f>
        <v/>
      </c>
      <c r="C2451" s="15" t="str">
        <f>IF(A2451="","",VLOOKUP(A2451,Tabulka3[[Číslo smlouvy   u pravidelné činnosti]:[Příjmení]],4,0))</f>
        <v/>
      </c>
      <c r="F2451" s="94"/>
      <c r="H2451" s="113"/>
      <c r="I2451" s="113"/>
      <c r="K2451" s="15"/>
      <c r="L2451" s="15"/>
      <c r="M2451" s="15">
        <f t="shared" si="114"/>
        <v>1</v>
      </c>
      <c r="N2451" s="15" t="str">
        <f t="shared" si="115"/>
        <v>-</v>
      </c>
      <c r="O2451" s="150">
        <f t="shared" si="116"/>
        <v>0</v>
      </c>
      <c r="P2451" s="15" t="str">
        <f>IF(COUNTIF('Personálie dobrovolníků '!U:X,N2451)&gt;0,"ANO","")</f>
        <v/>
      </c>
      <c r="Q2451" s="15"/>
    </row>
    <row r="2452" spans="2:17" s="25" customFormat="1" x14ac:dyDescent="0.3">
      <c r="B2452" s="15" t="str">
        <f>IF(A2452="","",VLOOKUP(A2452,Tabulka3[[Číslo smlouvy   u pravidelné činnosti]:[Příjmení]],3,0))</f>
        <v/>
      </c>
      <c r="C2452" s="15" t="str">
        <f>IF(A2452="","",VLOOKUP(A2452,Tabulka3[[Číslo smlouvy   u pravidelné činnosti]:[Příjmení]],4,0))</f>
        <v/>
      </c>
      <c r="F2452" s="94"/>
      <c r="H2452" s="113"/>
      <c r="I2452" s="113"/>
      <c r="K2452" s="15"/>
      <c r="L2452" s="15"/>
      <c r="M2452" s="15">
        <f t="shared" si="114"/>
        <v>1</v>
      </c>
      <c r="N2452" s="15" t="str">
        <f t="shared" si="115"/>
        <v>-</v>
      </c>
      <c r="O2452" s="150">
        <f t="shared" si="116"/>
        <v>0</v>
      </c>
      <c r="P2452" s="15" t="str">
        <f>IF(COUNTIF('Personálie dobrovolníků '!U:X,N2452)&gt;0,"ANO","")</f>
        <v/>
      </c>
      <c r="Q2452" s="15"/>
    </row>
    <row r="2453" spans="2:17" s="25" customFormat="1" x14ac:dyDescent="0.3">
      <c r="B2453" s="15" t="str">
        <f>IF(A2453="","",VLOOKUP(A2453,Tabulka3[[Číslo smlouvy   u pravidelné činnosti]:[Příjmení]],3,0))</f>
        <v/>
      </c>
      <c r="C2453" s="15" t="str">
        <f>IF(A2453="","",VLOOKUP(A2453,Tabulka3[[Číslo smlouvy   u pravidelné činnosti]:[Příjmení]],4,0))</f>
        <v/>
      </c>
      <c r="F2453" s="94"/>
      <c r="H2453" s="113"/>
      <c r="I2453" s="113"/>
      <c r="K2453" s="15"/>
      <c r="L2453" s="15"/>
      <c r="M2453" s="15">
        <f t="shared" si="114"/>
        <v>1</v>
      </c>
      <c r="N2453" s="15" t="str">
        <f t="shared" si="115"/>
        <v>-</v>
      </c>
      <c r="O2453" s="150">
        <f t="shared" si="116"/>
        <v>0</v>
      </c>
      <c r="P2453" s="15" t="str">
        <f>IF(COUNTIF('Personálie dobrovolníků '!U:X,N2453)&gt;0,"ANO","")</f>
        <v/>
      </c>
      <c r="Q2453" s="15"/>
    </row>
    <row r="2454" spans="2:17" s="25" customFormat="1" x14ac:dyDescent="0.3">
      <c r="B2454" s="15" t="str">
        <f>IF(A2454="","",VLOOKUP(A2454,Tabulka3[[Číslo smlouvy   u pravidelné činnosti]:[Příjmení]],3,0))</f>
        <v/>
      </c>
      <c r="C2454" s="15" t="str">
        <f>IF(A2454="","",VLOOKUP(A2454,Tabulka3[[Číslo smlouvy   u pravidelné činnosti]:[Příjmení]],4,0))</f>
        <v/>
      </c>
      <c r="F2454" s="94"/>
      <c r="H2454" s="113"/>
      <c r="I2454" s="113"/>
      <c r="K2454" s="15"/>
      <c r="L2454" s="15"/>
      <c r="M2454" s="15">
        <f t="shared" si="114"/>
        <v>1</v>
      </c>
      <c r="N2454" s="15" t="str">
        <f t="shared" si="115"/>
        <v>-</v>
      </c>
      <c r="O2454" s="150">
        <f t="shared" si="116"/>
        <v>0</v>
      </c>
      <c r="P2454" s="15" t="str">
        <f>IF(COUNTIF('Personálie dobrovolníků '!U:X,N2454)&gt;0,"ANO","")</f>
        <v/>
      </c>
      <c r="Q2454" s="15"/>
    </row>
    <row r="2455" spans="2:17" s="25" customFormat="1" x14ac:dyDescent="0.3">
      <c r="B2455" s="15" t="str">
        <f>IF(A2455="","",VLOOKUP(A2455,Tabulka3[[Číslo smlouvy   u pravidelné činnosti]:[Příjmení]],3,0))</f>
        <v/>
      </c>
      <c r="C2455" s="15" t="str">
        <f>IF(A2455="","",VLOOKUP(A2455,Tabulka3[[Číslo smlouvy   u pravidelné činnosti]:[Příjmení]],4,0))</f>
        <v/>
      </c>
      <c r="F2455" s="94"/>
      <c r="H2455" s="113"/>
      <c r="I2455" s="113"/>
      <c r="K2455" s="15"/>
      <c r="L2455" s="15"/>
      <c r="M2455" s="15">
        <f t="shared" si="114"/>
        <v>1</v>
      </c>
      <c r="N2455" s="15" t="str">
        <f t="shared" si="115"/>
        <v>-</v>
      </c>
      <c r="O2455" s="150">
        <f t="shared" si="116"/>
        <v>0</v>
      </c>
      <c r="P2455" s="15" t="str">
        <f>IF(COUNTIF('Personálie dobrovolníků '!U:X,N2455)&gt;0,"ANO","")</f>
        <v/>
      </c>
      <c r="Q2455" s="15"/>
    </row>
    <row r="2456" spans="2:17" s="25" customFormat="1" x14ac:dyDescent="0.3">
      <c r="B2456" s="15" t="str">
        <f>IF(A2456="","",VLOOKUP(A2456,Tabulka3[[Číslo smlouvy   u pravidelné činnosti]:[Příjmení]],3,0))</f>
        <v/>
      </c>
      <c r="C2456" s="15" t="str">
        <f>IF(A2456="","",VLOOKUP(A2456,Tabulka3[[Číslo smlouvy   u pravidelné činnosti]:[Příjmení]],4,0))</f>
        <v/>
      </c>
      <c r="F2456" s="94"/>
      <c r="H2456" s="113"/>
      <c r="I2456" s="113"/>
      <c r="K2456" s="15"/>
      <c r="L2456" s="15"/>
      <c r="M2456" s="15">
        <f t="shared" si="114"/>
        <v>1</v>
      </c>
      <c r="N2456" s="15" t="str">
        <f t="shared" si="115"/>
        <v>-</v>
      </c>
      <c r="O2456" s="150">
        <f t="shared" si="116"/>
        <v>0</v>
      </c>
      <c r="P2456" s="15" t="str">
        <f>IF(COUNTIF('Personálie dobrovolníků '!U:X,N2456)&gt;0,"ANO","")</f>
        <v/>
      </c>
      <c r="Q2456" s="15"/>
    </row>
    <row r="2457" spans="2:17" s="25" customFormat="1" x14ac:dyDescent="0.3">
      <c r="B2457" s="15" t="str">
        <f>IF(A2457="","",VLOOKUP(A2457,Tabulka3[[Číslo smlouvy   u pravidelné činnosti]:[Příjmení]],3,0))</f>
        <v/>
      </c>
      <c r="C2457" s="15" t="str">
        <f>IF(A2457="","",VLOOKUP(A2457,Tabulka3[[Číslo smlouvy   u pravidelné činnosti]:[Příjmení]],4,0))</f>
        <v/>
      </c>
      <c r="F2457" s="94"/>
      <c r="H2457" s="113"/>
      <c r="I2457" s="113"/>
      <c r="K2457" s="15"/>
      <c r="L2457" s="15"/>
      <c r="M2457" s="15">
        <f t="shared" si="114"/>
        <v>1</v>
      </c>
      <c r="N2457" s="15" t="str">
        <f t="shared" si="115"/>
        <v>-</v>
      </c>
      <c r="O2457" s="150">
        <f t="shared" si="116"/>
        <v>0</v>
      </c>
      <c r="P2457" s="15" t="str">
        <f>IF(COUNTIF('Personálie dobrovolníků '!U:X,N2457)&gt;0,"ANO","")</f>
        <v/>
      </c>
      <c r="Q2457" s="15"/>
    </row>
    <row r="2458" spans="2:17" s="25" customFormat="1" x14ac:dyDescent="0.3">
      <c r="B2458" s="15" t="str">
        <f>IF(A2458="","",VLOOKUP(A2458,Tabulka3[[Číslo smlouvy   u pravidelné činnosti]:[Příjmení]],3,0))</f>
        <v/>
      </c>
      <c r="C2458" s="15" t="str">
        <f>IF(A2458="","",VLOOKUP(A2458,Tabulka3[[Číslo smlouvy   u pravidelné činnosti]:[Příjmení]],4,0))</f>
        <v/>
      </c>
      <c r="F2458" s="94"/>
      <c r="H2458" s="113"/>
      <c r="I2458" s="113"/>
      <c r="K2458" s="15"/>
      <c r="L2458" s="15"/>
      <c r="M2458" s="15">
        <f t="shared" si="114"/>
        <v>1</v>
      </c>
      <c r="N2458" s="15" t="str">
        <f t="shared" si="115"/>
        <v>-</v>
      </c>
      <c r="O2458" s="150">
        <f t="shared" si="116"/>
        <v>0</v>
      </c>
      <c r="P2458" s="15" t="str">
        <f>IF(COUNTIF('Personálie dobrovolníků '!U:X,N2458)&gt;0,"ANO","")</f>
        <v/>
      </c>
      <c r="Q2458" s="15"/>
    </row>
    <row r="2459" spans="2:17" s="25" customFormat="1" x14ac:dyDescent="0.3">
      <c r="B2459" s="15" t="str">
        <f>IF(A2459="","",VLOOKUP(A2459,Tabulka3[[Číslo smlouvy   u pravidelné činnosti]:[Příjmení]],3,0))</f>
        <v/>
      </c>
      <c r="C2459" s="15" t="str">
        <f>IF(A2459="","",VLOOKUP(A2459,Tabulka3[[Číslo smlouvy   u pravidelné činnosti]:[Příjmení]],4,0))</f>
        <v/>
      </c>
      <c r="F2459" s="94"/>
      <c r="H2459" s="113"/>
      <c r="I2459" s="113"/>
      <c r="K2459" s="15"/>
      <c r="L2459" s="15"/>
      <c r="M2459" s="15">
        <f t="shared" si="114"/>
        <v>1</v>
      </c>
      <c r="N2459" s="15" t="str">
        <f t="shared" si="115"/>
        <v>-</v>
      </c>
      <c r="O2459" s="150">
        <f t="shared" si="116"/>
        <v>0</v>
      </c>
      <c r="P2459" s="15" t="str">
        <f>IF(COUNTIF('Personálie dobrovolníků '!U:X,N2459)&gt;0,"ANO","")</f>
        <v/>
      </c>
      <c r="Q2459" s="15"/>
    </row>
    <row r="2460" spans="2:17" s="25" customFormat="1" x14ac:dyDescent="0.3">
      <c r="B2460" s="15" t="str">
        <f>IF(A2460="","",VLOOKUP(A2460,Tabulka3[[Číslo smlouvy   u pravidelné činnosti]:[Příjmení]],3,0))</f>
        <v/>
      </c>
      <c r="C2460" s="15" t="str">
        <f>IF(A2460="","",VLOOKUP(A2460,Tabulka3[[Číslo smlouvy   u pravidelné činnosti]:[Příjmení]],4,0))</f>
        <v/>
      </c>
      <c r="F2460" s="94"/>
      <c r="H2460" s="113"/>
      <c r="I2460" s="113"/>
      <c r="K2460" s="15"/>
      <c r="L2460" s="15"/>
      <c r="M2460" s="15">
        <f t="shared" si="114"/>
        <v>1</v>
      </c>
      <c r="N2460" s="15" t="str">
        <f t="shared" si="115"/>
        <v>-</v>
      </c>
      <c r="O2460" s="150">
        <f t="shared" si="116"/>
        <v>0</v>
      </c>
      <c r="P2460" s="15" t="str">
        <f>IF(COUNTIF('Personálie dobrovolníků '!U:X,N2460)&gt;0,"ANO","")</f>
        <v/>
      </c>
      <c r="Q2460" s="15"/>
    </row>
    <row r="2461" spans="2:17" s="25" customFormat="1" x14ac:dyDescent="0.3">
      <c r="B2461" s="15" t="str">
        <f>IF(A2461="","",VLOOKUP(A2461,Tabulka3[[Číslo smlouvy   u pravidelné činnosti]:[Příjmení]],3,0))</f>
        <v/>
      </c>
      <c r="C2461" s="15" t="str">
        <f>IF(A2461="","",VLOOKUP(A2461,Tabulka3[[Číslo smlouvy   u pravidelné činnosti]:[Příjmení]],4,0))</f>
        <v/>
      </c>
      <c r="F2461" s="94"/>
      <c r="H2461" s="113"/>
      <c r="I2461" s="113"/>
      <c r="K2461" s="15"/>
      <c r="L2461" s="15"/>
      <c r="M2461" s="15">
        <f t="shared" si="114"/>
        <v>1</v>
      </c>
      <c r="N2461" s="15" t="str">
        <f t="shared" si="115"/>
        <v>-</v>
      </c>
      <c r="O2461" s="150">
        <f t="shared" si="116"/>
        <v>0</v>
      </c>
      <c r="P2461" s="15" t="str">
        <f>IF(COUNTIF('Personálie dobrovolníků '!U:X,N2461)&gt;0,"ANO","")</f>
        <v/>
      </c>
      <c r="Q2461" s="15"/>
    </row>
    <row r="2462" spans="2:17" s="25" customFormat="1" x14ac:dyDescent="0.3">
      <c r="B2462" s="15" t="str">
        <f>IF(A2462="","",VLOOKUP(A2462,Tabulka3[[Číslo smlouvy   u pravidelné činnosti]:[Příjmení]],3,0))</f>
        <v/>
      </c>
      <c r="C2462" s="15" t="str">
        <f>IF(A2462="","",VLOOKUP(A2462,Tabulka3[[Číslo smlouvy   u pravidelné činnosti]:[Příjmení]],4,0))</f>
        <v/>
      </c>
      <c r="F2462" s="94"/>
      <c r="H2462" s="113"/>
      <c r="I2462" s="113"/>
      <c r="K2462" s="15"/>
      <c r="L2462" s="15"/>
      <c r="M2462" s="15">
        <f t="shared" si="114"/>
        <v>1</v>
      </c>
      <c r="N2462" s="15" t="str">
        <f t="shared" si="115"/>
        <v>-</v>
      </c>
      <c r="O2462" s="150">
        <f t="shared" si="116"/>
        <v>0</v>
      </c>
      <c r="P2462" s="15" t="str">
        <f>IF(COUNTIF('Personálie dobrovolníků '!U:X,N2462)&gt;0,"ANO","")</f>
        <v/>
      </c>
      <c r="Q2462" s="15"/>
    </row>
    <row r="2463" spans="2:17" s="25" customFormat="1" x14ac:dyDescent="0.3">
      <c r="B2463" s="15" t="str">
        <f>IF(A2463="","",VLOOKUP(A2463,Tabulka3[[Číslo smlouvy   u pravidelné činnosti]:[Příjmení]],3,0))</f>
        <v/>
      </c>
      <c r="C2463" s="15" t="str">
        <f>IF(A2463="","",VLOOKUP(A2463,Tabulka3[[Číslo smlouvy   u pravidelné činnosti]:[Příjmení]],4,0))</f>
        <v/>
      </c>
      <c r="F2463" s="94"/>
      <c r="H2463" s="113"/>
      <c r="I2463" s="113"/>
      <c r="K2463" s="15"/>
      <c r="L2463" s="15"/>
      <c r="M2463" s="15">
        <f t="shared" si="114"/>
        <v>1</v>
      </c>
      <c r="N2463" s="15" t="str">
        <f t="shared" si="115"/>
        <v>-</v>
      </c>
      <c r="O2463" s="150">
        <f t="shared" si="116"/>
        <v>0</v>
      </c>
      <c r="P2463" s="15" t="str">
        <f>IF(COUNTIF('Personálie dobrovolníků '!U:X,N2463)&gt;0,"ANO","")</f>
        <v/>
      </c>
      <c r="Q2463" s="15"/>
    </row>
    <row r="2464" spans="2:17" s="25" customFormat="1" x14ac:dyDescent="0.3">
      <c r="B2464" s="15" t="str">
        <f>IF(A2464="","",VLOOKUP(A2464,Tabulka3[[Číslo smlouvy   u pravidelné činnosti]:[Příjmení]],3,0))</f>
        <v/>
      </c>
      <c r="C2464" s="15" t="str">
        <f>IF(A2464="","",VLOOKUP(A2464,Tabulka3[[Číslo smlouvy   u pravidelné činnosti]:[Příjmení]],4,0))</f>
        <v/>
      </c>
      <c r="F2464" s="94"/>
      <c r="H2464" s="113"/>
      <c r="I2464" s="113"/>
      <c r="K2464" s="15"/>
      <c r="L2464" s="15"/>
      <c r="M2464" s="15">
        <f t="shared" si="114"/>
        <v>1</v>
      </c>
      <c r="N2464" s="15" t="str">
        <f t="shared" si="115"/>
        <v>-</v>
      </c>
      <c r="O2464" s="150">
        <f t="shared" si="116"/>
        <v>0</v>
      </c>
      <c r="P2464" s="15" t="str">
        <f>IF(COUNTIF('Personálie dobrovolníků '!U:X,N2464)&gt;0,"ANO","")</f>
        <v/>
      </c>
      <c r="Q2464" s="15"/>
    </row>
    <row r="2465" spans="2:17" s="25" customFormat="1" x14ac:dyDescent="0.3">
      <c r="B2465" s="15" t="str">
        <f>IF(A2465="","",VLOOKUP(A2465,Tabulka3[[Číslo smlouvy   u pravidelné činnosti]:[Příjmení]],3,0))</f>
        <v/>
      </c>
      <c r="C2465" s="15" t="str">
        <f>IF(A2465="","",VLOOKUP(A2465,Tabulka3[[Číslo smlouvy   u pravidelné činnosti]:[Příjmení]],4,0))</f>
        <v/>
      </c>
      <c r="F2465" s="94"/>
      <c r="H2465" s="113"/>
      <c r="I2465" s="113"/>
      <c r="K2465" s="15"/>
      <c r="L2465" s="15"/>
      <c r="M2465" s="15">
        <f t="shared" si="114"/>
        <v>1</v>
      </c>
      <c r="N2465" s="15" t="str">
        <f t="shared" si="115"/>
        <v>-</v>
      </c>
      <c r="O2465" s="150">
        <f t="shared" si="116"/>
        <v>0</v>
      </c>
      <c r="P2465" s="15" t="str">
        <f>IF(COUNTIF('Personálie dobrovolníků '!U:X,N2465)&gt;0,"ANO","")</f>
        <v/>
      </c>
      <c r="Q2465" s="15"/>
    </row>
    <row r="2466" spans="2:17" s="25" customFormat="1" x14ac:dyDescent="0.3">
      <c r="B2466" s="15" t="str">
        <f>IF(A2466="","",VLOOKUP(A2466,Tabulka3[[Číslo smlouvy   u pravidelné činnosti]:[Příjmení]],3,0))</f>
        <v/>
      </c>
      <c r="C2466" s="15" t="str">
        <f>IF(A2466="","",VLOOKUP(A2466,Tabulka3[[Číslo smlouvy   u pravidelné činnosti]:[Příjmení]],4,0))</f>
        <v/>
      </c>
      <c r="F2466" s="94"/>
      <c r="H2466" s="113"/>
      <c r="I2466" s="113"/>
      <c r="K2466" s="15"/>
      <c r="L2466" s="15"/>
      <c r="M2466" s="15">
        <f t="shared" si="114"/>
        <v>1</v>
      </c>
      <c r="N2466" s="15" t="str">
        <f t="shared" si="115"/>
        <v>-</v>
      </c>
      <c r="O2466" s="150">
        <f t="shared" si="116"/>
        <v>0</v>
      </c>
      <c r="P2466" s="15" t="str">
        <f>IF(COUNTIF('Personálie dobrovolníků '!U:X,N2466)&gt;0,"ANO","")</f>
        <v/>
      </c>
      <c r="Q2466" s="15"/>
    </row>
    <row r="2467" spans="2:17" s="25" customFormat="1" x14ac:dyDescent="0.3">
      <c r="B2467" s="15" t="str">
        <f>IF(A2467="","",VLOOKUP(A2467,Tabulka3[[Číslo smlouvy   u pravidelné činnosti]:[Příjmení]],3,0))</f>
        <v/>
      </c>
      <c r="C2467" s="15" t="str">
        <f>IF(A2467="","",VLOOKUP(A2467,Tabulka3[[Číslo smlouvy   u pravidelné činnosti]:[Příjmení]],4,0))</f>
        <v/>
      </c>
      <c r="F2467" s="94"/>
      <c r="H2467" s="113"/>
      <c r="I2467" s="113"/>
      <c r="K2467" s="15"/>
      <c r="L2467" s="15"/>
      <c r="M2467" s="15">
        <f t="shared" si="114"/>
        <v>1</v>
      </c>
      <c r="N2467" s="15" t="str">
        <f t="shared" si="115"/>
        <v>-</v>
      </c>
      <c r="O2467" s="150">
        <f t="shared" si="116"/>
        <v>0</v>
      </c>
      <c r="P2467" s="15" t="str">
        <f>IF(COUNTIF('Personálie dobrovolníků '!U:X,N2467)&gt;0,"ANO","")</f>
        <v/>
      </c>
      <c r="Q2467" s="15"/>
    </row>
    <row r="2468" spans="2:17" s="25" customFormat="1" x14ac:dyDescent="0.3">
      <c r="B2468" s="15" t="str">
        <f>IF(A2468="","",VLOOKUP(A2468,Tabulka3[[Číslo smlouvy   u pravidelné činnosti]:[Příjmení]],3,0))</f>
        <v/>
      </c>
      <c r="C2468" s="15" t="str">
        <f>IF(A2468="","",VLOOKUP(A2468,Tabulka3[[Číslo smlouvy   u pravidelné činnosti]:[Příjmení]],4,0))</f>
        <v/>
      </c>
      <c r="F2468" s="94"/>
      <c r="H2468" s="113"/>
      <c r="I2468" s="113"/>
      <c r="K2468" s="15"/>
      <c r="L2468" s="15"/>
      <c r="M2468" s="15">
        <f t="shared" si="114"/>
        <v>1</v>
      </c>
      <c r="N2468" s="15" t="str">
        <f t="shared" si="115"/>
        <v>-</v>
      </c>
      <c r="O2468" s="150">
        <f t="shared" si="116"/>
        <v>0</v>
      </c>
      <c r="P2468" s="15" t="str">
        <f>IF(COUNTIF('Personálie dobrovolníků '!U:X,N2468)&gt;0,"ANO","")</f>
        <v/>
      </c>
      <c r="Q2468" s="15"/>
    </row>
    <row r="2469" spans="2:17" s="25" customFormat="1" x14ac:dyDescent="0.3">
      <c r="B2469" s="15" t="str">
        <f>IF(A2469="","",VLOOKUP(A2469,Tabulka3[[Číslo smlouvy   u pravidelné činnosti]:[Příjmení]],3,0))</f>
        <v/>
      </c>
      <c r="C2469" s="15" t="str">
        <f>IF(A2469="","",VLOOKUP(A2469,Tabulka3[[Číslo smlouvy   u pravidelné činnosti]:[Příjmení]],4,0))</f>
        <v/>
      </c>
      <c r="F2469" s="94"/>
      <c r="H2469" s="113"/>
      <c r="I2469" s="113"/>
      <c r="K2469" s="15"/>
      <c r="L2469" s="15"/>
      <c r="M2469" s="15">
        <f t="shared" si="114"/>
        <v>1</v>
      </c>
      <c r="N2469" s="15" t="str">
        <f t="shared" si="115"/>
        <v>-</v>
      </c>
      <c r="O2469" s="150">
        <f t="shared" si="116"/>
        <v>0</v>
      </c>
      <c r="P2469" s="15" t="str">
        <f>IF(COUNTIF('Personálie dobrovolníků '!U:X,N2469)&gt;0,"ANO","")</f>
        <v/>
      </c>
      <c r="Q2469" s="15"/>
    </row>
    <row r="2470" spans="2:17" s="25" customFormat="1" x14ac:dyDescent="0.3">
      <c r="B2470" s="15" t="str">
        <f>IF(A2470="","",VLOOKUP(A2470,Tabulka3[[Číslo smlouvy   u pravidelné činnosti]:[Příjmení]],3,0))</f>
        <v/>
      </c>
      <c r="C2470" s="15" t="str">
        <f>IF(A2470="","",VLOOKUP(A2470,Tabulka3[[Číslo smlouvy   u pravidelné činnosti]:[Příjmení]],4,0))</f>
        <v/>
      </c>
      <c r="F2470" s="94"/>
      <c r="H2470" s="113"/>
      <c r="I2470" s="113"/>
      <c r="K2470" s="15"/>
      <c r="L2470" s="15"/>
      <c r="M2470" s="15">
        <f t="shared" si="114"/>
        <v>1</v>
      </c>
      <c r="N2470" s="15" t="str">
        <f t="shared" si="115"/>
        <v>-</v>
      </c>
      <c r="O2470" s="150">
        <f t="shared" si="116"/>
        <v>0</v>
      </c>
      <c r="P2470" s="15" t="str">
        <f>IF(COUNTIF('Personálie dobrovolníků '!U:X,N2470)&gt;0,"ANO","")</f>
        <v/>
      </c>
      <c r="Q2470" s="15"/>
    </row>
    <row r="2471" spans="2:17" s="25" customFormat="1" x14ac:dyDescent="0.3">
      <c r="B2471" s="15" t="str">
        <f>IF(A2471="","",VLOOKUP(A2471,Tabulka3[[Číslo smlouvy   u pravidelné činnosti]:[Příjmení]],3,0))</f>
        <v/>
      </c>
      <c r="C2471" s="15" t="str">
        <f>IF(A2471="","",VLOOKUP(A2471,Tabulka3[[Číslo smlouvy   u pravidelné činnosti]:[Příjmení]],4,0))</f>
        <v/>
      </c>
      <c r="F2471" s="94"/>
      <c r="H2471" s="113"/>
      <c r="I2471" s="113"/>
      <c r="K2471" s="15"/>
      <c r="L2471" s="15"/>
      <c r="M2471" s="15">
        <f t="shared" si="114"/>
        <v>1</v>
      </c>
      <c r="N2471" s="15" t="str">
        <f t="shared" si="115"/>
        <v>-</v>
      </c>
      <c r="O2471" s="150">
        <f t="shared" si="116"/>
        <v>0</v>
      </c>
      <c r="P2471" s="15" t="str">
        <f>IF(COUNTIF('Personálie dobrovolníků '!U:X,N2471)&gt;0,"ANO","")</f>
        <v/>
      </c>
      <c r="Q2471" s="15"/>
    </row>
    <row r="2472" spans="2:17" s="25" customFormat="1" x14ac:dyDescent="0.3">
      <c r="B2472" s="15" t="str">
        <f>IF(A2472="","",VLOOKUP(A2472,Tabulka3[[Číslo smlouvy   u pravidelné činnosti]:[Příjmení]],3,0))</f>
        <v/>
      </c>
      <c r="C2472" s="15" t="str">
        <f>IF(A2472="","",VLOOKUP(A2472,Tabulka3[[Číslo smlouvy   u pravidelné činnosti]:[Příjmení]],4,0))</f>
        <v/>
      </c>
      <c r="F2472" s="94"/>
      <c r="H2472" s="113"/>
      <c r="I2472" s="113"/>
      <c r="K2472" s="15"/>
      <c r="L2472" s="15"/>
      <c r="M2472" s="15">
        <f t="shared" si="114"/>
        <v>1</v>
      </c>
      <c r="N2472" s="15" t="str">
        <f t="shared" si="115"/>
        <v>-</v>
      </c>
      <c r="O2472" s="150">
        <f t="shared" si="116"/>
        <v>0</v>
      </c>
      <c r="P2472" s="15" t="str">
        <f>IF(COUNTIF('Personálie dobrovolníků '!U:X,N2472)&gt;0,"ANO","")</f>
        <v/>
      </c>
      <c r="Q2472" s="15"/>
    </row>
    <row r="2473" spans="2:17" s="25" customFormat="1" x14ac:dyDescent="0.3">
      <c r="B2473" s="15" t="str">
        <f>IF(A2473="","",VLOOKUP(A2473,Tabulka3[[Číslo smlouvy   u pravidelné činnosti]:[Příjmení]],3,0))</f>
        <v/>
      </c>
      <c r="C2473" s="15" t="str">
        <f>IF(A2473="","",VLOOKUP(A2473,Tabulka3[[Číslo smlouvy   u pravidelné činnosti]:[Příjmení]],4,0))</f>
        <v/>
      </c>
      <c r="F2473" s="94"/>
      <c r="H2473" s="113"/>
      <c r="I2473" s="113"/>
      <c r="K2473" s="15"/>
      <c r="L2473" s="15"/>
      <c r="M2473" s="15">
        <f t="shared" si="114"/>
        <v>1</v>
      </c>
      <c r="N2473" s="15" t="str">
        <f t="shared" si="115"/>
        <v>-</v>
      </c>
      <c r="O2473" s="150">
        <f t="shared" si="116"/>
        <v>0</v>
      </c>
      <c r="P2473" s="15" t="str">
        <f>IF(COUNTIF('Personálie dobrovolníků '!U:X,N2473)&gt;0,"ANO","")</f>
        <v/>
      </c>
      <c r="Q2473" s="15"/>
    </row>
    <row r="2474" spans="2:17" s="25" customFormat="1" x14ac:dyDescent="0.3">
      <c r="B2474" s="15" t="str">
        <f>IF(A2474="","",VLOOKUP(A2474,Tabulka3[[Číslo smlouvy   u pravidelné činnosti]:[Příjmení]],3,0))</f>
        <v/>
      </c>
      <c r="C2474" s="15" t="str">
        <f>IF(A2474="","",VLOOKUP(A2474,Tabulka3[[Číslo smlouvy   u pravidelné činnosti]:[Příjmení]],4,0))</f>
        <v/>
      </c>
      <c r="F2474" s="94"/>
      <c r="H2474" s="113"/>
      <c r="I2474" s="113"/>
      <c r="K2474" s="15"/>
      <c r="L2474" s="15"/>
      <c r="M2474" s="15">
        <f t="shared" si="114"/>
        <v>1</v>
      </c>
      <c r="N2474" s="15" t="str">
        <f t="shared" si="115"/>
        <v>-</v>
      </c>
      <c r="O2474" s="150">
        <f t="shared" si="116"/>
        <v>0</v>
      </c>
      <c r="P2474" s="15" t="str">
        <f>IF(COUNTIF('Personálie dobrovolníků '!U:X,N2474)&gt;0,"ANO","")</f>
        <v/>
      </c>
      <c r="Q2474" s="15"/>
    </row>
    <row r="2475" spans="2:17" s="25" customFormat="1" x14ac:dyDescent="0.3">
      <c r="B2475" s="15" t="str">
        <f>IF(A2475="","",VLOOKUP(A2475,Tabulka3[[Číslo smlouvy   u pravidelné činnosti]:[Příjmení]],3,0))</f>
        <v/>
      </c>
      <c r="C2475" s="15" t="str">
        <f>IF(A2475="","",VLOOKUP(A2475,Tabulka3[[Číslo smlouvy   u pravidelné činnosti]:[Příjmení]],4,0))</f>
        <v/>
      </c>
      <c r="F2475" s="94"/>
      <c r="H2475" s="113"/>
      <c r="I2475" s="113"/>
      <c r="K2475" s="15"/>
      <c r="L2475" s="15"/>
      <c r="M2475" s="15">
        <f t="shared" si="114"/>
        <v>1</v>
      </c>
      <c r="N2475" s="15" t="str">
        <f t="shared" si="115"/>
        <v>-</v>
      </c>
      <c r="O2475" s="150">
        <f t="shared" si="116"/>
        <v>0</v>
      </c>
      <c r="P2475" s="15" t="str">
        <f>IF(COUNTIF('Personálie dobrovolníků '!U:X,N2475)&gt;0,"ANO","")</f>
        <v/>
      </c>
      <c r="Q2475" s="15"/>
    </row>
    <row r="2476" spans="2:17" s="25" customFormat="1" x14ac:dyDescent="0.3">
      <c r="B2476" s="15" t="str">
        <f>IF(A2476="","",VLOOKUP(A2476,Tabulka3[[Číslo smlouvy   u pravidelné činnosti]:[Příjmení]],3,0))</f>
        <v/>
      </c>
      <c r="C2476" s="15" t="str">
        <f>IF(A2476="","",VLOOKUP(A2476,Tabulka3[[Číslo smlouvy   u pravidelné činnosti]:[Příjmení]],4,0))</f>
        <v/>
      </c>
      <c r="F2476" s="94"/>
      <c r="H2476" s="113"/>
      <c r="I2476" s="113"/>
      <c r="K2476" s="15"/>
      <c r="L2476" s="15"/>
      <c r="M2476" s="15">
        <f t="shared" si="114"/>
        <v>1</v>
      </c>
      <c r="N2476" s="15" t="str">
        <f t="shared" si="115"/>
        <v>-</v>
      </c>
      <c r="O2476" s="150">
        <f t="shared" si="116"/>
        <v>0</v>
      </c>
      <c r="P2476" s="15" t="str">
        <f>IF(COUNTIF('Personálie dobrovolníků '!U:X,N2476)&gt;0,"ANO","")</f>
        <v/>
      </c>
      <c r="Q2476" s="15"/>
    </row>
    <row r="2477" spans="2:17" s="25" customFormat="1" x14ac:dyDescent="0.3">
      <c r="B2477" s="15" t="str">
        <f>IF(A2477="","",VLOOKUP(A2477,Tabulka3[[Číslo smlouvy   u pravidelné činnosti]:[Příjmení]],3,0))</f>
        <v/>
      </c>
      <c r="C2477" s="15" t="str">
        <f>IF(A2477="","",VLOOKUP(A2477,Tabulka3[[Číslo smlouvy   u pravidelné činnosti]:[Příjmení]],4,0))</f>
        <v/>
      </c>
      <c r="F2477" s="94"/>
      <c r="H2477" s="113"/>
      <c r="I2477" s="113"/>
      <c r="K2477" s="15"/>
      <c r="L2477" s="15"/>
      <c r="M2477" s="15">
        <f t="shared" si="114"/>
        <v>1</v>
      </c>
      <c r="N2477" s="15" t="str">
        <f t="shared" si="115"/>
        <v>-</v>
      </c>
      <c r="O2477" s="150">
        <f t="shared" si="116"/>
        <v>0</v>
      </c>
      <c r="P2477" s="15" t="str">
        <f>IF(COUNTIF('Personálie dobrovolníků '!U:X,N2477)&gt;0,"ANO","")</f>
        <v/>
      </c>
      <c r="Q2477" s="15"/>
    </row>
    <row r="2478" spans="2:17" s="25" customFormat="1" x14ac:dyDescent="0.3">
      <c r="B2478" s="15" t="str">
        <f>IF(A2478="","",VLOOKUP(A2478,Tabulka3[[Číslo smlouvy   u pravidelné činnosti]:[Příjmení]],3,0))</f>
        <v/>
      </c>
      <c r="C2478" s="15" t="str">
        <f>IF(A2478="","",VLOOKUP(A2478,Tabulka3[[Číslo smlouvy   u pravidelné činnosti]:[Příjmení]],4,0))</f>
        <v/>
      </c>
      <c r="F2478" s="94"/>
      <c r="H2478" s="113"/>
      <c r="I2478" s="113"/>
      <c r="K2478" s="15"/>
      <c r="L2478" s="15"/>
      <c r="M2478" s="15">
        <f t="shared" si="114"/>
        <v>1</v>
      </c>
      <c r="N2478" s="15" t="str">
        <f t="shared" si="115"/>
        <v>-</v>
      </c>
      <c r="O2478" s="150">
        <f t="shared" si="116"/>
        <v>0</v>
      </c>
      <c r="P2478" s="15" t="str">
        <f>IF(COUNTIF('Personálie dobrovolníků '!U:X,N2478)&gt;0,"ANO","")</f>
        <v/>
      </c>
      <c r="Q2478" s="15"/>
    </row>
    <row r="2479" spans="2:17" s="25" customFormat="1" x14ac:dyDescent="0.3">
      <c r="B2479" s="15" t="str">
        <f>IF(A2479="","",VLOOKUP(A2479,Tabulka3[[Číslo smlouvy   u pravidelné činnosti]:[Příjmení]],3,0))</f>
        <v/>
      </c>
      <c r="C2479" s="15" t="str">
        <f>IF(A2479="","",VLOOKUP(A2479,Tabulka3[[Číslo smlouvy   u pravidelné činnosti]:[Příjmení]],4,0))</f>
        <v/>
      </c>
      <c r="F2479" s="94"/>
      <c r="H2479" s="113"/>
      <c r="I2479" s="113"/>
      <c r="K2479" s="15"/>
      <c r="L2479" s="15"/>
      <c r="M2479" s="15">
        <f t="shared" si="114"/>
        <v>1</v>
      </c>
      <c r="N2479" s="15" t="str">
        <f t="shared" si="115"/>
        <v>-</v>
      </c>
      <c r="O2479" s="150">
        <f t="shared" si="116"/>
        <v>0</v>
      </c>
      <c r="P2479" s="15" t="str">
        <f>IF(COUNTIF('Personálie dobrovolníků '!U:X,N2479)&gt;0,"ANO","")</f>
        <v/>
      </c>
      <c r="Q2479" s="15"/>
    </row>
    <row r="2480" spans="2:17" s="25" customFormat="1" x14ac:dyDescent="0.3">
      <c r="B2480" s="15" t="str">
        <f>IF(A2480="","",VLOOKUP(A2480,Tabulka3[[Číslo smlouvy   u pravidelné činnosti]:[Příjmení]],3,0))</f>
        <v/>
      </c>
      <c r="C2480" s="15" t="str">
        <f>IF(A2480="","",VLOOKUP(A2480,Tabulka3[[Číslo smlouvy   u pravidelné činnosti]:[Příjmení]],4,0))</f>
        <v/>
      </c>
      <c r="F2480" s="94"/>
      <c r="H2480" s="113"/>
      <c r="I2480" s="113"/>
      <c r="K2480" s="15"/>
      <c r="L2480" s="15"/>
      <c r="M2480" s="15">
        <f t="shared" si="114"/>
        <v>1</v>
      </c>
      <c r="N2480" s="15" t="str">
        <f t="shared" si="115"/>
        <v>-</v>
      </c>
      <c r="O2480" s="150">
        <f t="shared" si="116"/>
        <v>0</v>
      </c>
      <c r="P2480" s="15" t="str">
        <f>IF(COUNTIF('Personálie dobrovolníků '!U:X,N2480)&gt;0,"ANO","")</f>
        <v/>
      </c>
      <c r="Q2480" s="15"/>
    </row>
    <row r="2481" spans="2:17" s="25" customFormat="1" x14ac:dyDescent="0.3">
      <c r="B2481" s="15" t="str">
        <f>IF(A2481="","",VLOOKUP(A2481,Tabulka3[[Číslo smlouvy   u pravidelné činnosti]:[Příjmení]],3,0))</f>
        <v/>
      </c>
      <c r="C2481" s="15" t="str">
        <f>IF(A2481="","",VLOOKUP(A2481,Tabulka3[[Číslo smlouvy   u pravidelné činnosti]:[Příjmení]],4,0))</f>
        <v/>
      </c>
      <c r="F2481" s="94"/>
      <c r="H2481" s="113"/>
      <c r="I2481" s="113"/>
      <c r="K2481" s="15"/>
      <c r="L2481" s="15"/>
      <c r="M2481" s="15">
        <f t="shared" si="114"/>
        <v>1</v>
      </c>
      <c r="N2481" s="15" t="str">
        <f t="shared" si="115"/>
        <v>-</v>
      </c>
      <c r="O2481" s="150">
        <f t="shared" si="116"/>
        <v>0</v>
      </c>
      <c r="P2481" s="15" t="str">
        <f>IF(COUNTIF('Personálie dobrovolníků '!U:X,N2481)&gt;0,"ANO","")</f>
        <v/>
      </c>
      <c r="Q2481" s="15"/>
    </row>
    <row r="2482" spans="2:17" s="25" customFormat="1" x14ac:dyDescent="0.3">
      <c r="B2482" s="15" t="str">
        <f>IF(A2482="","",VLOOKUP(A2482,Tabulka3[[Číslo smlouvy   u pravidelné činnosti]:[Příjmení]],3,0))</f>
        <v/>
      </c>
      <c r="C2482" s="15" t="str">
        <f>IF(A2482="","",VLOOKUP(A2482,Tabulka3[[Číslo smlouvy   u pravidelné činnosti]:[Příjmení]],4,0))</f>
        <v/>
      </c>
      <c r="F2482" s="94"/>
      <c r="H2482" s="113"/>
      <c r="I2482" s="113"/>
      <c r="K2482" s="15"/>
      <c r="L2482" s="15"/>
      <c r="M2482" s="15">
        <f t="shared" si="114"/>
        <v>1</v>
      </c>
      <c r="N2482" s="15" t="str">
        <f t="shared" si="115"/>
        <v>-</v>
      </c>
      <c r="O2482" s="150">
        <f t="shared" si="116"/>
        <v>0</v>
      </c>
      <c r="P2482" s="15" t="str">
        <f>IF(COUNTIF('Personálie dobrovolníků '!U:X,N2482)&gt;0,"ANO","")</f>
        <v/>
      </c>
      <c r="Q2482" s="15"/>
    </row>
    <row r="2483" spans="2:17" s="25" customFormat="1" x14ac:dyDescent="0.3">
      <c r="B2483" s="15" t="str">
        <f>IF(A2483="","",VLOOKUP(A2483,Tabulka3[[Číslo smlouvy   u pravidelné činnosti]:[Příjmení]],3,0))</f>
        <v/>
      </c>
      <c r="C2483" s="15" t="str">
        <f>IF(A2483="","",VLOOKUP(A2483,Tabulka3[[Číslo smlouvy   u pravidelné činnosti]:[Příjmení]],4,0))</f>
        <v/>
      </c>
      <c r="F2483" s="94"/>
      <c r="H2483" s="113"/>
      <c r="I2483" s="113"/>
      <c r="K2483" s="15"/>
      <c r="L2483" s="15"/>
      <c r="M2483" s="15">
        <f t="shared" si="114"/>
        <v>1</v>
      </c>
      <c r="N2483" s="15" t="str">
        <f t="shared" si="115"/>
        <v>-</v>
      </c>
      <c r="O2483" s="150">
        <f t="shared" si="116"/>
        <v>0</v>
      </c>
      <c r="P2483" s="15" t="str">
        <f>IF(COUNTIF('Personálie dobrovolníků '!U:X,N2483)&gt;0,"ANO","")</f>
        <v/>
      </c>
      <c r="Q2483" s="15"/>
    </row>
    <row r="2484" spans="2:17" s="25" customFormat="1" x14ac:dyDescent="0.3">
      <c r="B2484" s="15" t="str">
        <f>IF(A2484="","",VLOOKUP(A2484,Tabulka3[[Číslo smlouvy   u pravidelné činnosti]:[Příjmení]],3,0))</f>
        <v/>
      </c>
      <c r="C2484" s="15" t="str">
        <f>IF(A2484="","",VLOOKUP(A2484,Tabulka3[[Číslo smlouvy   u pravidelné činnosti]:[Příjmení]],4,0))</f>
        <v/>
      </c>
      <c r="F2484" s="94"/>
      <c r="H2484" s="113"/>
      <c r="I2484" s="113"/>
      <c r="K2484" s="15"/>
      <c r="L2484" s="15"/>
      <c r="M2484" s="15">
        <f t="shared" si="114"/>
        <v>1</v>
      </c>
      <c r="N2484" s="15" t="str">
        <f t="shared" si="115"/>
        <v>-</v>
      </c>
      <c r="O2484" s="150">
        <f t="shared" si="116"/>
        <v>0</v>
      </c>
      <c r="P2484" s="15" t="str">
        <f>IF(COUNTIF('Personálie dobrovolníků '!U:X,N2484)&gt;0,"ANO","")</f>
        <v/>
      </c>
      <c r="Q2484" s="15"/>
    </row>
    <row r="2485" spans="2:17" s="25" customFormat="1" x14ac:dyDescent="0.3">
      <c r="B2485" s="15" t="str">
        <f>IF(A2485="","",VLOOKUP(A2485,Tabulka3[[Číslo smlouvy   u pravidelné činnosti]:[Příjmení]],3,0))</f>
        <v/>
      </c>
      <c r="C2485" s="15" t="str">
        <f>IF(A2485="","",VLOOKUP(A2485,Tabulka3[[Číslo smlouvy   u pravidelné činnosti]:[Příjmení]],4,0))</f>
        <v/>
      </c>
      <c r="F2485" s="94"/>
      <c r="H2485" s="113"/>
      <c r="I2485" s="113"/>
      <c r="K2485" s="15"/>
      <c r="L2485" s="15"/>
      <c r="M2485" s="15">
        <f t="shared" si="114"/>
        <v>1</v>
      </c>
      <c r="N2485" s="15" t="str">
        <f t="shared" si="115"/>
        <v>-</v>
      </c>
      <c r="O2485" s="150">
        <f t="shared" si="116"/>
        <v>0</v>
      </c>
      <c r="P2485" s="15" t="str">
        <f>IF(COUNTIF('Personálie dobrovolníků '!U:X,N2485)&gt;0,"ANO","")</f>
        <v/>
      </c>
      <c r="Q2485" s="15"/>
    </row>
    <row r="2486" spans="2:17" s="25" customFormat="1" x14ac:dyDescent="0.3">
      <c r="B2486" s="15" t="str">
        <f>IF(A2486="","",VLOOKUP(A2486,Tabulka3[[Číslo smlouvy   u pravidelné činnosti]:[Příjmení]],3,0))</f>
        <v/>
      </c>
      <c r="C2486" s="15" t="str">
        <f>IF(A2486="","",VLOOKUP(A2486,Tabulka3[[Číslo smlouvy   u pravidelné činnosti]:[Příjmení]],4,0))</f>
        <v/>
      </c>
      <c r="F2486" s="94"/>
      <c r="H2486" s="113"/>
      <c r="I2486" s="113"/>
      <c r="K2486" s="15"/>
      <c r="L2486" s="15"/>
      <c r="M2486" s="15">
        <f t="shared" si="114"/>
        <v>1</v>
      </c>
      <c r="N2486" s="15" t="str">
        <f t="shared" si="115"/>
        <v>-</v>
      </c>
      <c r="O2486" s="150">
        <f t="shared" si="116"/>
        <v>0</v>
      </c>
      <c r="P2486" s="15" t="str">
        <f>IF(COUNTIF('Personálie dobrovolníků '!U:X,N2486)&gt;0,"ANO","")</f>
        <v/>
      </c>
      <c r="Q2486" s="15"/>
    </row>
    <row r="2487" spans="2:17" s="25" customFormat="1" x14ac:dyDescent="0.3">
      <c r="B2487" s="15" t="str">
        <f>IF(A2487="","",VLOOKUP(A2487,Tabulka3[[Číslo smlouvy   u pravidelné činnosti]:[Příjmení]],3,0))</f>
        <v/>
      </c>
      <c r="C2487" s="15" t="str">
        <f>IF(A2487="","",VLOOKUP(A2487,Tabulka3[[Číslo smlouvy   u pravidelné činnosti]:[Příjmení]],4,0))</f>
        <v/>
      </c>
      <c r="F2487" s="94"/>
      <c r="H2487" s="113"/>
      <c r="I2487" s="113"/>
      <c r="K2487" s="15"/>
      <c r="L2487" s="15"/>
      <c r="M2487" s="15">
        <f t="shared" si="114"/>
        <v>1</v>
      </c>
      <c r="N2487" s="15" t="str">
        <f t="shared" si="115"/>
        <v>-</v>
      </c>
      <c r="O2487" s="150">
        <f t="shared" si="116"/>
        <v>0</v>
      </c>
      <c r="P2487" s="15" t="str">
        <f>IF(COUNTIF('Personálie dobrovolníků '!U:X,N2487)&gt;0,"ANO","")</f>
        <v/>
      </c>
      <c r="Q2487" s="15"/>
    </row>
    <row r="2488" spans="2:17" s="25" customFormat="1" x14ac:dyDescent="0.3">
      <c r="B2488" s="15" t="str">
        <f>IF(A2488="","",VLOOKUP(A2488,Tabulka3[[Číslo smlouvy   u pravidelné činnosti]:[Příjmení]],3,0))</f>
        <v/>
      </c>
      <c r="C2488" s="15" t="str">
        <f>IF(A2488="","",VLOOKUP(A2488,Tabulka3[[Číslo smlouvy   u pravidelné činnosti]:[Příjmení]],4,0))</f>
        <v/>
      </c>
      <c r="F2488" s="94"/>
      <c r="H2488" s="113"/>
      <c r="I2488" s="113"/>
      <c r="K2488" s="15"/>
      <c r="L2488" s="15"/>
      <c r="M2488" s="15">
        <f t="shared" si="114"/>
        <v>1</v>
      </c>
      <c r="N2488" s="15" t="str">
        <f t="shared" si="115"/>
        <v>-</v>
      </c>
      <c r="O2488" s="150">
        <f t="shared" si="116"/>
        <v>0</v>
      </c>
      <c r="P2488" s="15" t="str">
        <f>IF(COUNTIF('Personálie dobrovolníků '!U:X,N2488)&gt;0,"ANO","")</f>
        <v/>
      </c>
      <c r="Q2488" s="15"/>
    </row>
    <row r="2489" spans="2:17" s="25" customFormat="1" x14ac:dyDescent="0.3">
      <c r="B2489" s="15" t="str">
        <f>IF(A2489="","",VLOOKUP(A2489,Tabulka3[[Číslo smlouvy   u pravidelné činnosti]:[Příjmení]],3,0))</f>
        <v/>
      </c>
      <c r="C2489" s="15" t="str">
        <f>IF(A2489="","",VLOOKUP(A2489,Tabulka3[[Číslo smlouvy   u pravidelné činnosti]:[Příjmení]],4,0))</f>
        <v/>
      </c>
      <c r="F2489" s="94"/>
      <c r="H2489" s="113"/>
      <c r="I2489" s="113"/>
      <c r="K2489" s="15"/>
      <c r="L2489" s="15"/>
      <c r="M2489" s="15">
        <f t="shared" si="114"/>
        <v>1</v>
      </c>
      <c r="N2489" s="15" t="str">
        <f t="shared" si="115"/>
        <v>-</v>
      </c>
      <c r="O2489" s="150">
        <f t="shared" si="116"/>
        <v>0</v>
      </c>
      <c r="P2489" s="15" t="str">
        <f>IF(COUNTIF('Personálie dobrovolníků '!U:X,N2489)&gt;0,"ANO","")</f>
        <v/>
      </c>
      <c r="Q2489" s="15"/>
    </row>
    <row r="2490" spans="2:17" s="25" customFormat="1" x14ac:dyDescent="0.3">
      <c r="B2490" s="15" t="str">
        <f>IF(A2490="","",VLOOKUP(A2490,Tabulka3[[Číslo smlouvy   u pravidelné činnosti]:[Příjmení]],3,0))</f>
        <v/>
      </c>
      <c r="C2490" s="15" t="str">
        <f>IF(A2490="","",VLOOKUP(A2490,Tabulka3[[Číslo smlouvy   u pravidelné činnosti]:[Příjmení]],4,0))</f>
        <v/>
      </c>
      <c r="F2490" s="94"/>
      <c r="H2490" s="113"/>
      <c r="I2490" s="113"/>
      <c r="K2490" s="15"/>
      <c r="L2490" s="15"/>
      <c r="M2490" s="15">
        <f t="shared" si="114"/>
        <v>1</v>
      </c>
      <c r="N2490" s="15" t="str">
        <f t="shared" si="115"/>
        <v>-</v>
      </c>
      <c r="O2490" s="150">
        <f t="shared" si="116"/>
        <v>0</v>
      </c>
      <c r="P2490" s="15" t="str">
        <f>IF(COUNTIF('Personálie dobrovolníků '!U:X,N2490)&gt;0,"ANO","")</f>
        <v/>
      </c>
      <c r="Q2490" s="15"/>
    </row>
    <row r="2491" spans="2:17" s="25" customFormat="1" x14ac:dyDescent="0.3">
      <c r="B2491" s="15" t="str">
        <f>IF(A2491="","",VLOOKUP(A2491,Tabulka3[[Číslo smlouvy   u pravidelné činnosti]:[Příjmení]],3,0))</f>
        <v/>
      </c>
      <c r="C2491" s="15" t="str">
        <f>IF(A2491="","",VLOOKUP(A2491,Tabulka3[[Číslo smlouvy   u pravidelné činnosti]:[Příjmení]],4,0))</f>
        <v/>
      </c>
      <c r="F2491" s="94"/>
      <c r="H2491" s="113"/>
      <c r="I2491" s="113"/>
      <c r="K2491" s="15"/>
      <c r="L2491" s="15"/>
      <c r="M2491" s="15">
        <f t="shared" si="114"/>
        <v>1</v>
      </c>
      <c r="N2491" s="15" t="str">
        <f t="shared" si="115"/>
        <v>-</v>
      </c>
      <c r="O2491" s="150">
        <f t="shared" si="116"/>
        <v>0</v>
      </c>
      <c r="P2491" s="15" t="str">
        <f>IF(COUNTIF('Personálie dobrovolníků '!U:X,N2491)&gt;0,"ANO","")</f>
        <v/>
      </c>
      <c r="Q2491" s="15"/>
    </row>
    <row r="2492" spans="2:17" s="25" customFormat="1" x14ac:dyDescent="0.3">
      <c r="B2492" s="15" t="str">
        <f>IF(A2492="","",VLOOKUP(A2492,Tabulka3[[Číslo smlouvy   u pravidelné činnosti]:[Příjmení]],3,0))</f>
        <v/>
      </c>
      <c r="C2492" s="15" t="str">
        <f>IF(A2492="","",VLOOKUP(A2492,Tabulka3[[Číslo smlouvy   u pravidelné činnosti]:[Příjmení]],4,0))</f>
        <v/>
      </c>
      <c r="F2492" s="94"/>
      <c r="H2492" s="113"/>
      <c r="I2492" s="113"/>
      <c r="K2492" s="15"/>
      <c r="L2492" s="15"/>
      <c r="M2492" s="15">
        <f t="shared" si="114"/>
        <v>1</v>
      </c>
      <c r="N2492" s="15" t="str">
        <f t="shared" si="115"/>
        <v>-</v>
      </c>
      <c r="O2492" s="150">
        <f t="shared" si="116"/>
        <v>0</v>
      </c>
      <c r="P2492" s="15" t="str">
        <f>IF(COUNTIF('Personálie dobrovolníků '!U:X,N2492)&gt;0,"ANO","")</f>
        <v/>
      </c>
      <c r="Q2492" s="15"/>
    </row>
    <row r="2493" spans="2:17" s="25" customFormat="1" x14ac:dyDescent="0.3">
      <c r="B2493" s="15" t="str">
        <f>IF(A2493="","",VLOOKUP(A2493,Tabulka3[[Číslo smlouvy   u pravidelné činnosti]:[Příjmení]],3,0))</f>
        <v/>
      </c>
      <c r="C2493" s="15" t="str">
        <f>IF(A2493="","",VLOOKUP(A2493,Tabulka3[[Číslo smlouvy   u pravidelné činnosti]:[Příjmení]],4,0))</f>
        <v/>
      </c>
      <c r="F2493" s="94"/>
      <c r="H2493" s="113"/>
      <c r="I2493" s="113"/>
      <c r="K2493" s="15"/>
      <c r="L2493" s="15"/>
      <c r="M2493" s="15">
        <f t="shared" si="114"/>
        <v>1</v>
      </c>
      <c r="N2493" s="15" t="str">
        <f t="shared" si="115"/>
        <v>-</v>
      </c>
      <c r="O2493" s="150">
        <f t="shared" si="116"/>
        <v>0</v>
      </c>
      <c r="P2493" s="15" t="str">
        <f>IF(COUNTIF('Personálie dobrovolníků '!U:X,N2493)&gt;0,"ANO","")</f>
        <v/>
      </c>
      <c r="Q2493" s="15"/>
    </row>
    <row r="2494" spans="2:17" s="25" customFormat="1" x14ac:dyDescent="0.3">
      <c r="B2494" s="15" t="str">
        <f>IF(A2494="","",VLOOKUP(A2494,Tabulka3[[Číslo smlouvy   u pravidelné činnosti]:[Příjmení]],3,0))</f>
        <v/>
      </c>
      <c r="C2494" s="15" t="str">
        <f>IF(A2494="","",VLOOKUP(A2494,Tabulka3[[Číslo smlouvy   u pravidelné činnosti]:[Příjmení]],4,0))</f>
        <v/>
      </c>
      <c r="F2494" s="94"/>
      <c r="H2494" s="113"/>
      <c r="I2494" s="113"/>
      <c r="K2494" s="15"/>
      <c r="L2494" s="15"/>
      <c r="M2494" s="15">
        <f t="shared" si="114"/>
        <v>1</v>
      </c>
      <c r="N2494" s="15" t="str">
        <f t="shared" si="115"/>
        <v>-</v>
      </c>
      <c r="O2494" s="150">
        <f t="shared" si="116"/>
        <v>0</v>
      </c>
      <c r="P2494" s="15" t="str">
        <f>IF(COUNTIF('Personálie dobrovolníků '!U:X,N2494)&gt;0,"ANO","")</f>
        <v/>
      </c>
      <c r="Q2494" s="15"/>
    </row>
    <row r="2495" spans="2:17" s="25" customFormat="1" x14ac:dyDescent="0.3">
      <c r="B2495" s="15" t="str">
        <f>IF(A2495="","",VLOOKUP(A2495,Tabulka3[[Číslo smlouvy   u pravidelné činnosti]:[Příjmení]],3,0))</f>
        <v/>
      </c>
      <c r="C2495" s="15" t="str">
        <f>IF(A2495="","",VLOOKUP(A2495,Tabulka3[[Číslo smlouvy   u pravidelné činnosti]:[Příjmení]],4,0))</f>
        <v/>
      </c>
      <c r="F2495" s="94"/>
      <c r="H2495" s="113"/>
      <c r="I2495" s="113"/>
      <c r="K2495" s="15"/>
      <c r="L2495" s="15"/>
      <c r="M2495" s="15">
        <f t="shared" si="114"/>
        <v>1</v>
      </c>
      <c r="N2495" s="15" t="str">
        <f t="shared" si="115"/>
        <v>-</v>
      </c>
      <c r="O2495" s="150">
        <f t="shared" si="116"/>
        <v>0</v>
      </c>
      <c r="P2495" s="15" t="str">
        <f>IF(COUNTIF('Personálie dobrovolníků '!U:X,N2495)&gt;0,"ANO","")</f>
        <v/>
      </c>
      <c r="Q2495" s="15"/>
    </row>
    <row r="2496" spans="2:17" s="25" customFormat="1" x14ac:dyDescent="0.3">
      <c r="B2496" s="15" t="str">
        <f>IF(A2496="","",VLOOKUP(A2496,Tabulka3[[Číslo smlouvy   u pravidelné činnosti]:[Příjmení]],3,0))</f>
        <v/>
      </c>
      <c r="C2496" s="15" t="str">
        <f>IF(A2496="","",VLOOKUP(A2496,Tabulka3[[Číslo smlouvy   u pravidelné činnosti]:[Příjmení]],4,0))</f>
        <v/>
      </c>
      <c r="F2496" s="94"/>
      <c r="H2496" s="113"/>
      <c r="I2496" s="113"/>
      <c r="K2496" s="15"/>
      <c r="L2496" s="15"/>
      <c r="M2496" s="15">
        <f t="shared" si="114"/>
        <v>1</v>
      </c>
      <c r="N2496" s="15" t="str">
        <f t="shared" si="115"/>
        <v>-</v>
      </c>
      <c r="O2496" s="150">
        <f t="shared" si="116"/>
        <v>0</v>
      </c>
      <c r="P2496" s="15" t="str">
        <f>IF(COUNTIF('Personálie dobrovolníků '!U:X,N2496)&gt;0,"ANO","")</f>
        <v/>
      </c>
      <c r="Q2496" s="15"/>
    </row>
    <row r="2497" spans="2:17" s="25" customFormat="1" x14ac:dyDescent="0.3">
      <c r="B2497" s="15" t="str">
        <f>IF(A2497="","",VLOOKUP(A2497,Tabulka3[[Číslo smlouvy   u pravidelné činnosti]:[Příjmení]],3,0))</f>
        <v/>
      </c>
      <c r="C2497" s="15" t="str">
        <f>IF(A2497="","",VLOOKUP(A2497,Tabulka3[[Číslo smlouvy   u pravidelné činnosti]:[Příjmení]],4,0))</f>
        <v/>
      </c>
      <c r="F2497" s="94"/>
      <c r="H2497" s="113"/>
      <c r="I2497" s="113"/>
      <c r="K2497" s="15"/>
      <c r="L2497" s="15"/>
      <c r="M2497" s="15">
        <f t="shared" si="114"/>
        <v>1</v>
      </c>
      <c r="N2497" s="15" t="str">
        <f t="shared" si="115"/>
        <v>-</v>
      </c>
      <c r="O2497" s="150">
        <f t="shared" si="116"/>
        <v>0</v>
      </c>
      <c r="P2497" s="15" t="str">
        <f>IF(COUNTIF('Personálie dobrovolníků '!U:X,N2497)&gt;0,"ANO","")</f>
        <v/>
      </c>
      <c r="Q2497" s="15"/>
    </row>
    <row r="2498" spans="2:17" s="25" customFormat="1" x14ac:dyDescent="0.3">
      <c r="B2498" s="15" t="str">
        <f>IF(A2498="","",VLOOKUP(A2498,Tabulka3[[Číslo smlouvy   u pravidelné činnosti]:[Příjmení]],3,0))</f>
        <v/>
      </c>
      <c r="C2498" s="15" t="str">
        <f>IF(A2498="","",VLOOKUP(A2498,Tabulka3[[Číslo smlouvy   u pravidelné činnosti]:[Příjmení]],4,0))</f>
        <v/>
      </c>
      <c r="F2498" s="94"/>
      <c r="H2498" s="113"/>
      <c r="I2498" s="113"/>
      <c r="K2498" s="15"/>
      <c r="L2498" s="15"/>
      <c r="M2498" s="15">
        <f t="shared" si="114"/>
        <v>1</v>
      </c>
      <c r="N2498" s="15" t="str">
        <f t="shared" si="115"/>
        <v>-</v>
      </c>
      <c r="O2498" s="150">
        <f t="shared" si="116"/>
        <v>0</v>
      </c>
      <c r="P2498" s="15" t="str">
        <f>IF(COUNTIF('Personálie dobrovolníků '!U:X,N2498)&gt;0,"ANO","")</f>
        <v/>
      </c>
      <c r="Q2498" s="15"/>
    </row>
    <row r="2499" spans="2:17" s="25" customFormat="1" x14ac:dyDescent="0.3">
      <c r="B2499" s="15" t="str">
        <f>IF(A2499="","",VLOOKUP(A2499,Tabulka3[[Číslo smlouvy   u pravidelné činnosti]:[Příjmení]],3,0))</f>
        <v/>
      </c>
      <c r="C2499" s="15" t="str">
        <f>IF(A2499="","",VLOOKUP(A2499,Tabulka3[[Číslo smlouvy   u pravidelné činnosti]:[Příjmení]],4,0))</f>
        <v/>
      </c>
      <c r="F2499" s="94"/>
      <c r="H2499" s="113"/>
      <c r="I2499" s="113"/>
      <c r="K2499" s="15"/>
      <c r="L2499" s="15"/>
      <c r="M2499" s="15">
        <f t="shared" si="114"/>
        <v>1</v>
      </c>
      <c r="N2499" s="15" t="str">
        <f t="shared" si="115"/>
        <v>-</v>
      </c>
      <c r="O2499" s="150">
        <f t="shared" si="116"/>
        <v>0</v>
      </c>
      <c r="P2499" s="15" t="str">
        <f>IF(COUNTIF('Personálie dobrovolníků '!U:X,N2499)&gt;0,"ANO","")</f>
        <v/>
      </c>
      <c r="Q2499" s="15"/>
    </row>
    <row r="2500" spans="2:17" s="25" customFormat="1" x14ac:dyDescent="0.3">
      <c r="B2500" s="15" t="str">
        <f>IF(A2500="","",VLOOKUP(A2500,Tabulka3[[Číslo smlouvy   u pravidelné činnosti]:[Příjmení]],3,0))</f>
        <v/>
      </c>
      <c r="C2500" s="15" t="str">
        <f>IF(A2500="","",VLOOKUP(A2500,Tabulka3[[Číslo smlouvy   u pravidelné činnosti]:[Příjmení]],4,0))</f>
        <v/>
      </c>
      <c r="F2500" s="94"/>
      <c r="H2500" s="113"/>
      <c r="I2500" s="113"/>
      <c r="K2500" s="15"/>
      <c r="L2500" s="15"/>
      <c r="M2500" s="15">
        <f t="shared" ref="M2500:M2563" si="117">IF(OR(
   AND($H2500=$K$12, $I2500=$L$4),
   AND($H2500=$K$12, $I2500=$L$5),
   AND($H2500=$K$12, $I2500=$L$6),
   AND($H2500=$K$12, $I2500=$L$7),
   AND($H2500=$K$11, $I2500=$L$4),
   AND($H2500=$K$11, $I2500=$L$5),
   AND($H2500=$K$11, $I2500=$L$6),
   AND($H2500=$K$11, $I2500=$L$7),
   AND($H2500=$K$5, $I2500=$L$5),
   AND($H2500=$K$6, $I2500=$L$4),
   AND($H2500=$K$6, $I2500=$L$5),
   AND($H2500=$K$6, $I2500=$L$7),
   AND($H2500=$K$4, $I2500=$L$6),
), 0, 1)</f>
        <v>1</v>
      </c>
      <c r="N2500" s="15" t="str">
        <f t="shared" ref="N2500:N2563" si="118">A2500 &amp; "-" &amp; J2500</f>
        <v>-</v>
      </c>
      <c r="O2500" s="150">
        <f t="shared" ref="O2500:O2563" si="119">IF(AND(M2500&lt;&gt;0, P2500="ANO"), 1, 0)</f>
        <v>0</v>
      </c>
      <c r="P2500" s="15" t="str">
        <f>IF(COUNTIF('Personálie dobrovolníků '!U:X,N2500)&gt;0,"ANO","")</f>
        <v/>
      </c>
      <c r="Q2500" s="15"/>
    </row>
    <row r="2501" spans="2:17" s="25" customFormat="1" x14ac:dyDescent="0.3">
      <c r="B2501" s="15" t="str">
        <f>IF(A2501="","",VLOOKUP(A2501,Tabulka3[[Číslo smlouvy   u pravidelné činnosti]:[Příjmení]],3,0))</f>
        <v/>
      </c>
      <c r="C2501" s="15" t="str">
        <f>IF(A2501="","",VLOOKUP(A2501,Tabulka3[[Číslo smlouvy   u pravidelné činnosti]:[Příjmení]],4,0))</f>
        <v/>
      </c>
      <c r="F2501" s="94"/>
      <c r="H2501" s="113"/>
      <c r="I2501" s="113"/>
      <c r="K2501" s="15"/>
      <c r="L2501" s="15"/>
      <c r="M2501" s="15">
        <f t="shared" si="117"/>
        <v>1</v>
      </c>
      <c r="N2501" s="15" t="str">
        <f t="shared" si="118"/>
        <v>-</v>
      </c>
      <c r="O2501" s="150">
        <f t="shared" si="119"/>
        <v>0</v>
      </c>
      <c r="P2501" s="15" t="str">
        <f>IF(COUNTIF('Personálie dobrovolníků '!U:X,N2501)&gt;0,"ANO","")</f>
        <v/>
      </c>
      <c r="Q2501" s="15"/>
    </row>
    <row r="2502" spans="2:17" s="25" customFormat="1" x14ac:dyDescent="0.3">
      <c r="B2502" s="15" t="str">
        <f>IF(A2502="","",VLOOKUP(A2502,Tabulka3[[Číslo smlouvy   u pravidelné činnosti]:[Příjmení]],3,0))</f>
        <v/>
      </c>
      <c r="C2502" s="15" t="str">
        <f>IF(A2502="","",VLOOKUP(A2502,Tabulka3[[Číslo smlouvy   u pravidelné činnosti]:[Příjmení]],4,0))</f>
        <v/>
      </c>
      <c r="F2502" s="94"/>
      <c r="H2502" s="113"/>
      <c r="I2502" s="113"/>
      <c r="K2502" s="15"/>
      <c r="L2502" s="15"/>
      <c r="M2502" s="15">
        <f t="shared" si="117"/>
        <v>1</v>
      </c>
      <c r="N2502" s="15" t="str">
        <f t="shared" si="118"/>
        <v>-</v>
      </c>
      <c r="O2502" s="150">
        <f t="shared" si="119"/>
        <v>0</v>
      </c>
      <c r="P2502" s="15" t="str">
        <f>IF(COUNTIF('Personálie dobrovolníků '!U:X,N2502)&gt;0,"ANO","")</f>
        <v/>
      </c>
      <c r="Q2502" s="15"/>
    </row>
    <row r="2503" spans="2:17" s="25" customFormat="1" x14ac:dyDescent="0.3">
      <c r="B2503" s="15" t="str">
        <f>IF(A2503="","",VLOOKUP(A2503,Tabulka3[[Číslo smlouvy   u pravidelné činnosti]:[Příjmení]],3,0))</f>
        <v/>
      </c>
      <c r="C2503" s="15" t="str">
        <f>IF(A2503="","",VLOOKUP(A2503,Tabulka3[[Číslo smlouvy   u pravidelné činnosti]:[Příjmení]],4,0))</f>
        <v/>
      </c>
      <c r="F2503" s="94"/>
      <c r="H2503" s="113"/>
      <c r="I2503" s="113"/>
      <c r="K2503" s="15"/>
      <c r="L2503" s="15"/>
      <c r="M2503" s="15">
        <f t="shared" si="117"/>
        <v>1</v>
      </c>
      <c r="N2503" s="15" t="str">
        <f t="shared" si="118"/>
        <v>-</v>
      </c>
      <c r="O2503" s="150">
        <f t="shared" si="119"/>
        <v>0</v>
      </c>
      <c r="P2503" s="15" t="str">
        <f>IF(COUNTIF('Personálie dobrovolníků '!U:X,N2503)&gt;0,"ANO","")</f>
        <v/>
      </c>
      <c r="Q2503" s="15"/>
    </row>
    <row r="2504" spans="2:17" s="25" customFormat="1" x14ac:dyDescent="0.3">
      <c r="B2504" s="15" t="str">
        <f>IF(A2504="","",VLOOKUP(A2504,Tabulka3[[Číslo smlouvy   u pravidelné činnosti]:[Příjmení]],3,0))</f>
        <v/>
      </c>
      <c r="C2504" s="15" t="str">
        <f>IF(A2504="","",VLOOKUP(A2504,Tabulka3[[Číslo smlouvy   u pravidelné činnosti]:[Příjmení]],4,0))</f>
        <v/>
      </c>
      <c r="F2504" s="94"/>
      <c r="H2504" s="113"/>
      <c r="I2504" s="113"/>
      <c r="K2504" s="15"/>
      <c r="L2504" s="15"/>
      <c r="M2504" s="15">
        <f t="shared" si="117"/>
        <v>1</v>
      </c>
      <c r="N2504" s="15" t="str">
        <f t="shared" si="118"/>
        <v>-</v>
      </c>
      <c r="O2504" s="150">
        <f t="shared" si="119"/>
        <v>0</v>
      </c>
      <c r="P2504" s="15" t="str">
        <f>IF(COUNTIF('Personálie dobrovolníků '!U:X,N2504)&gt;0,"ANO","")</f>
        <v/>
      </c>
      <c r="Q2504" s="15"/>
    </row>
    <row r="2505" spans="2:17" s="25" customFormat="1" x14ac:dyDescent="0.3">
      <c r="B2505" s="15" t="str">
        <f>IF(A2505="","",VLOOKUP(A2505,Tabulka3[[Číslo smlouvy   u pravidelné činnosti]:[Příjmení]],3,0))</f>
        <v/>
      </c>
      <c r="C2505" s="15" t="str">
        <f>IF(A2505="","",VLOOKUP(A2505,Tabulka3[[Číslo smlouvy   u pravidelné činnosti]:[Příjmení]],4,0))</f>
        <v/>
      </c>
      <c r="F2505" s="94"/>
      <c r="H2505" s="113"/>
      <c r="I2505" s="113"/>
      <c r="K2505" s="15"/>
      <c r="L2505" s="15"/>
      <c r="M2505" s="15">
        <f t="shared" si="117"/>
        <v>1</v>
      </c>
      <c r="N2505" s="15" t="str">
        <f t="shared" si="118"/>
        <v>-</v>
      </c>
      <c r="O2505" s="150">
        <f t="shared" si="119"/>
        <v>0</v>
      </c>
      <c r="P2505" s="15" t="str">
        <f>IF(COUNTIF('Personálie dobrovolníků '!U:X,N2505)&gt;0,"ANO","")</f>
        <v/>
      </c>
      <c r="Q2505" s="15"/>
    </row>
    <row r="2506" spans="2:17" s="25" customFormat="1" x14ac:dyDescent="0.3">
      <c r="B2506" s="15" t="str">
        <f>IF(A2506="","",VLOOKUP(A2506,Tabulka3[[Číslo smlouvy   u pravidelné činnosti]:[Příjmení]],3,0))</f>
        <v/>
      </c>
      <c r="C2506" s="15" t="str">
        <f>IF(A2506="","",VLOOKUP(A2506,Tabulka3[[Číslo smlouvy   u pravidelné činnosti]:[Příjmení]],4,0))</f>
        <v/>
      </c>
      <c r="F2506" s="94"/>
      <c r="H2506" s="113"/>
      <c r="I2506" s="113"/>
      <c r="K2506" s="15"/>
      <c r="L2506" s="15"/>
      <c r="M2506" s="15">
        <f t="shared" si="117"/>
        <v>1</v>
      </c>
      <c r="N2506" s="15" t="str">
        <f t="shared" si="118"/>
        <v>-</v>
      </c>
      <c r="O2506" s="150">
        <f t="shared" si="119"/>
        <v>0</v>
      </c>
      <c r="P2506" s="15" t="str">
        <f>IF(COUNTIF('Personálie dobrovolníků '!U:X,N2506)&gt;0,"ANO","")</f>
        <v/>
      </c>
      <c r="Q2506" s="15"/>
    </row>
    <row r="2507" spans="2:17" s="25" customFormat="1" x14ac:dyDescent="0.3">
      <c r="B2507" s="15" t="str">
        <f>IF(A2507="","",VLOOKUP(A2507,Tabulka3[[Číslo smlouvy   u pravidelné činnosti]:[Příjmení]],3,0))</f>
        <v/>
      </c>
      <c r="C2507" s="15" t="str">
        <f>IF(A2507="","",VLOOKUP(A2507,Tabulka3[[Číslo smlouvy   u pravidelné činnosti]:[Příjmení]],4,0))</f>
        <v/>
      </c>
      <c r="F2507" s="94"/>
      <c r="H2507" s="113"/>
      <c r="I2507" s="113"/>
      <c r="K2507" s="15"/>
      <c r="L2507" s="15"/>
      <c r="M2507" s="15">
        <f t="shared" si="117"/>
        <v>1</v>
      </c>
      <c r="N2507" s="15" t="str">
        <f t="shared" si="118"/>
        <v>-</v>
      </c>
      <c r="O2507" s="150">
        <f t="shared" si="119"/>
        <v>0</v>
      </c>
      <c r="P2507" s="15" t="str">
        <f>IF(COUNTIF('Personálie dobrovolníků '!U:X,N2507)&gt;0,"ANO","")</f>
        <v/>
      </c>
      <c r="Q2507" s="15"/>
    </row>
    <row r="2508" spans="2:17" s="25" customFormat="1" x14ac:dyDescent="0.3">
      <c r="B2508" s="15" t="str">
        <f>IF(A2508="","",VLOOKUP(A2508,Tabulka3[[Číslo smlouvy   u pravidelné činnosti]:[Příjmení]],3,0))</f>
        <v/>
      </c>
      <c r="C2508" s="15" t="str">
        <f>IF(A2508="","",VLOOKUP(A2508,Tabulka3[[Číslo smlouvy   u pravidelné činnosti]:[Příjmení]],4,0))</f>
        <v/>
      </c>
      <c r="F2508" s="94"/>
      <c r="H2508" s="113"/>
      <c r="I2508" s="113"/>
      <c r="K2508" s="15"/>
      <c r="L2508" s="15"/>
      <c r="M2508" s="15">
        <f t="shared" si="117"/>
        <v>1</v>
      </c>
      <c r="N2508" s="15" t="str">
        <f t="shared" si="118"/>
        <v>-</v>
      </c>
      <c r="O2508" s="150">
        <f t="shared" si="119"/>
        <v>0</v>
      </c>
      <c r="P2508" s="15" t="str">
        <f>IF(COUNTIF('Personálie dobrovolníků '!U:X,N2508)&gt;0,"ANO","")</f>
        <v/>
      </c>
      <c r="Q2508" s="15"/>
    </row>
    <row r="2509" spans="2:17" s="25" customFormat="1" x14ac:dyDescent="0.3">
      <c r="B2509" s="15" t="str">
        <f>IF(A2509="","",VLOOKUP(A2509,Tabulka3[[Číslo smlouvy   u pravidelné činnosti]:[Příjmení]],3,0))</f>
        <v/>
      </c>
      <c r="C2509" s="15" t="str">
        <f>IF(A2509="","",VLOOKUP(A2509,Tabulka3[[Číslo smlouvy   u pravidelné činnosti]:[Příjmení]],4,0))</f>
        <v/>
      </c>
      <c r="F2509" s="94"/>
      <c r="H2509" s="113"/>
      <c r="I2509" s="113"/>
      <c r="K2509" s="15"/>
      <c r="L2509" s="15"/>
      <c r="M2509" s="15">
        <f t="shared" si="117"/>
        <v>1</v>
      </c>
      <c r="N2509" s="15" t="str">
        <f t="shared" si="118"/>
        <v>-</v>
      </c>
      <c r="O2509" s="150">
        <f t="shared" si="119"/>
        <v>0</v>
      </c>
      <c r="P2509" s="15" t="str">
        <f>IF(COUNTIF('Personálie dobrovolníků '!U:X,N2509)&gt;0,"ANO","")</f>
        <v/>
      </c>
      <c r="Q2509" s="15"/>
    </row>
    <row r="2510" spans="2:17" s="25" customFormat="1" x14ac:dyDescent="0.3">
      <c r="B2510" s="15" t="str">
        <f>IF(A2510="","",VLOOKUP(A2510,Tabulka3[[Číslo smlouvy   u pravidelné činnosti]:[Příjmení]],3,0))</f>
        <v/>
      </c>
      <c r="C2510" s="15" t="str">
        <f>IF(A2510="","",VLOOKUP(A2510,Tabulka3[[Číslo smlouvy   u pravidelné činnosti]:[Příjmení]],4,0))</f>
        <v/>
      </c>
      <c r="F2510" s="94"/>
      <c r="H2510" s="113"/>
      <c r="I2510" s="113"/>
      <c r="K2510" s="15"/>
      <c r="L2510" s="15"/>
      <c r="M2510" s="15">
        <f t="shared" si="117"/>
        <v>1</v>
      </c>
      <c r="N2510" s="15" t="str">
        <f t="shared" si="118"/>
        <v>-</v>
      </c>
      <c r="O2510" s="150">
        <f t="shared" si="119"/>
        <v>0</v>
      </c>
      <c r="P2510" s="15" t="str">
        <f>IF(COUNTIF('Personálie dobrovolníků '!U:X,N2510)&gt;0,"ANO","")</f>
        <v/>
      </c>
      <c r="Q2510" s="15"/>
    </row>
    <row r="2511" spans="2:17" s="25" customFormat="1" x14ac:dyDescent="0.3">
      <c r="B2511" s="15" t="str">
        <f>IF(A2511="","",VLOOKUP(A2511,Tabulka3[[Číslo smlouvy   u pravidelné činnosti]:[Příjmení]],3,0))</f>
        <v/>
      </c>
      <c r="C2511" s="15" t="str">
        <f>IF(A2511="","",VLOOKUP(A2511,Tabulka3[[Číslo smlouvy   u pravidelné činnosti]:[Příjmení]],4,0))</f>
        <v/>
      </c>
      <c r="F2511" s="94"/>
      <c r="H2511" s="113"/>
      <c r="I2511" s="113"/>
      <c r="K2511" s="15"/>
      <c r="L2511" s="15"/>
      <c r="M2511" s="15">
        <f t="shared" si="117"/>
        <v>1</v>
      </c>
      <c r="N2511" s="15" t="str">
        <f t="shared" si="118"/>
        <v>-</v>
      </c>
      <c r="O2511" s="150">
        <f t="shared" si="119"/>
        <v>0</v>
      </c>
      <c r="P2511" s="15" t="str">
        <f>IF(COUNTIF('Personálie dobrovolníků '!U:X,N2511)&gt;0,"ANO","")</f>
        <v/>
      </c>
      <c r="Q2511" s="15"/>
    </row>
    <row r="2512" spans="2:17" s="25" customFormat="1" x14ac:dyDescent="0.3">
      <c r="B2512" s="15" t="str">
        <f>IF(A2512="","",VLOOKUP(A2512,Tabulka3[[Číslo smlouvy   u pravidelné činnosti]:[Příjmení]],3,0))</f>
        <v/>
      </c>
      <c r="C2512" s="15" t="str">
        <f>IF(A2512="","",VLOOKUP(A2512,Tabulka3[[Číslo smlouvy   u pravidelné činnosti]:[Příjmení]],4,0))</f>
        <v/>
      </c>
      <c r="F2512" s="94"/>
      <c r="H2512" s="113"/>
      <c r="I2512" s="113"/>
      <c r="K2512" s="15"/>
      <c r="L2512" s="15"/>
      <c r="M2512" s="15">
        <f t="shared" si="117"/>
        <v>1</v>
      </c>
      <c r="N2512" s="15" t="str">
        <f t="shared" si="118"/>
        <v>-</v>
      </c>
      <c r="O2512" s="150">
        <f t="shared" si="119"/>
        <v>0</v>
      </c>
      <c r="P2512" s="15" t="str">
        <f>IF(COUNTIF('Personálie dobrovolníků '!U:X,N2512)&gt;0,"ANO","")</f>
        <v/>
      </c>
      <c r="Q2512" s="15"/>
    </row>
    <row r="2513" spans="2:17" s="25" customFormat="1" x14ac:dyDescent="0.3">
      <c r="B2513" s="15" t="str">
        <f>IF(A2513="","",VLOOKUP(A2513,Tabulka3[[Číslo smlouvy   u pravidelné činnosti]:[Příjmení]],3,0))</f>
        <v/>
      </c>
      <c r="C2513" s="15" t="str">
        <f>IF(A2513="","",VLOOKUP(A2513,Tabulka3[[Číslo smlouvy   u pravidelné činnosti]:[Příjmení]],4,0))</f>
        <v/>
      </c>
      <c r="F2513" s="94"/>
      <c r="H2513" s="113"/>
      <c r="I2513" s="113"/>
      <c r="K2513" s="15"/>
      <c r="L2513" s="15"/>
      <c r="M2513" s="15">
        <f t="shared" si="117"/>
        <v>1</v>
      </c>
      <c r="N2513" s="15" t="str">
        <f t="shared" si="118"/>
        <v>-</v>
      </c>
      <c r="O2513" s="150">
        <f t="shared" si="119"/>
        <v>0</v>
      </c>
      <c r="P2513" s="15" t="str">
        <f>IF(COUNTIF('Personálie dobrovolníků '!U:X,N2513)&gt;0,"ANO","")</f>
        <v/>
      </c>
      <c r="Q2513" s="15"/>
    </row>
    <row r="2514" spans="2:17" s="25" customFormat="1" x14ac:dyDescent="0.3">
      <c r="B2514" s="15" t="str">
        <f>IF(A2514="","",VLOOKUP(A2514,Tabulka3[[Číslo smlouvy   u pravidelné činnosti]:[Příjmení]],3,0))</f>
        <v/>
      </c>
      <c r="C2514" s="15" t="str">
        <f>IF(A2514="","",VLOOKUP(A2514,Tabulka3[[Číslo smlouvy   u pravidelné činnosti]:[Příjmení]],4,0))</f>
        <v/>
      </c>
      <c r="F2514" s="94"/>
      <c r="H2514" s="113"/>
      <c r="I2514" s="113"/>
      <c r="K2514" s="15"/>
      <c r="L2514" s="15"/>
      <c r="M2514" s="15">
        <f t="shared" si="117"/>
        <v>1</v>
      </c>
      <c r="N2514" s="15" t="str">
        <f t="shared" si="118"/>
        <v>-</v>
      </c>
      <c r="O2514" s="150">
        <f t="shared" si="119"/>
        <v>0</v>
      </c>
      <c r="P2514" s="15" t="str">
        <f>IF(COUNTIF('Personálie dobrovolníků '!U:X,N2514)&gt;0,"ANO","")</f>
        <v/>
      </c>
      <c r="Q2514" s="15"/>
    </row>
    <row r="2515" spans="2:17" s="25" customFormat="1" x14ac:dyDescent="0.3">
      <c r="B2515" s="15" t="str">
        <f>IF(A2515="","",VLOOKUP(A2515,Tabulka3[[Číslo smlouvy   u pravidelné činnosti]:[Příjmení]],3,0))</f>
        <v/>
      </c>
      <c r="C2515" s="15" t="str">
        <f>IF(A2515="","",VLOOKUP(A2515,Tabulka3[[Číslo smlouvy   u pravidelné činnosti]:[Příjmení]],4,0))</f>
        <v/>
      </c>
      <c r="F2515" s="94"/>
      <c r="H2515" s="113"/>
      <c r="I2515" s="113"/>
      <c r="K2515" s="15"/>
      <c r="L2515" s="15"/>
      <c r="M2515" s="15">
        <f t="shared" si="117"/>
        <v>1</v>
      </c>
      <c r="N2515" s="15" t="str">
        <f t="shared" si="118"/>
        <v>-</v>
      </c>
      <c r="O2515" s="150">
        <f t="shared" si="119"/>
        <v>0</v>
      </c>
      <c r="P2515" s="15" t="str">
        <f>IF(COUNTIF('Personálie dobrovolníků '!U:X,N2515)&gt;0,"ANO","")</f>
        <v/>
      </c>
      <c r="Q2515" s="15"/>
    </row>
    <row r="2516" spans="2:17" s="25" customFormat="1" x14ac:dyDescent="0.3">
      <c r="B2516" s="15" t="str">
        <f>IF(A2516="","",VLOOKUP(A2516,Tabulka3[[Číslo smlouvy   u pravidelné činnosti]:[Příjmení]],3,0))</f>
        <v/>
      </c>
      <c r="C2516" s="15" t="str">
        <f>IF(A2516="","",VLOOKUP(A2516,Tabulka3[[Číslo smlouvy   u pravidelné činnosti]:[Příjmení]],4,0))</f>
        <v/>
      </c>
      <c r="F2516" s="94"/>
      <c r="H2516" s="113"/>
      <c r="I2516" s="113"/>
      <c r="K2516" s="15"/>
      <c r="L2516" s="15"/>
      <c r="M2516" s="15">
        <f t="shared" si="117"/>
        <v>1</v>
      </c>
      <c r="N2516" s="15" t="str">
        <f t="shared" si="118"/>
        <v>-</v>
      </c>
      <c r="O2516" s="150">
        <f t="shared" si="119"/>
        <v>0</v>
      </c>
      <c r="P2516" s="15" t="str">
        <f>IF(COUNTIF('Personálie dobrovolníků '!U:X,N2516)&gt;0,"ANO","")</f>
        <v/>
      </c>
      <c r="Q2516" s="15"/>
    </row>
    <row r="2517" spans="2:17" s="25" customFormat="1" x14ac:dyDescent="0.3">
      <c r="B2517" s="15" t="str">
        <f>IF(A2517="","",VLOOKUP(A2517,Tabulka3[[Číslo smlouvy   u pravidelné činnosti]:[Příjmení]],3,0))</f>
        <v/>
      </c>
      <c r="C2517" s="15" t="str">
        <f>IF(A2517="","",VLOOKUP(A2517,Tabulka3[[Číslo smlouvy   u pravidelné činnosti]:[Příjmení]],4,0))</f>
        <v/>
      </c>
      <c r="F2517" s="94"/>
      <c r="H2517" s="113"/>
      <c r="I2517" s="113"/>
      <c r="K2517" s="15"/>
      <c r="L2517" s="15"/>
      <c r="M2517" s="15">
        <f t="shared" si="117"/>
        <v>1</v>
      </c>
      <c r="N2517" s="15" t="str">
        <f t="shared" si="118"/>
        <v>-</v>
      </c>
      <c r="O2517" s="150">
        <f t="shared" si="119"/>
        <v>0</v>
      </c>
      <c r="P2517" s="15" t="str">
        <f>IF(COUNTIF('Personálie dobrovolníků '!U:X,N2517)&gt;0,"ANO","")</f>
        <v/>
      </c>
      <c r="Q2517" s="15"/>
    </row>
    <row r="2518" spans="2:17" s="25" customFormat="1" x14ac:dyDescent="0.3">
      <c r="B2518" s="15" t="str">
        <f>IF(A2518="","",VLOOKUP(A2518,Tabulka3[[Číslo smlouvy   u pravidelné činnosti]:[Příjmení]],3,0))</f>
        <v/>
      </c>
      <c r="C2518" s="15" t="str">
        <f>IF(A2518="","",VLOOKUP(A2518,Tabulka3[[Číslo smlouvy   u pravidelné činnosti]:[Příjmení]],4,0))</f>
        <v/>
      </c>
      <c r="F2518" s="94"/>
      <c r="H2518" s="113"/>
      <c r="I2518" s="113"/>
      <c r="K2518" s="15"/>
      <c r="L2518" s="15"/>
      <c r="M2518" s="15">
        <f t="shared" si="117"/>
        <v>1</v>
      </c>
      <c r="N2518" s="15" t="str">
        <f t="shared" si="118"/>
        <v>-</v>
      </c>
      <c r="O2518" s="150">
        <f t="shared" si="119"/>
        <v>0</v>
      </c>
      <c r="P2518" s="15" t="str">
        <f>IF(COUNTIF('Personálie dobrovolníků '!U:X,N2518)&gt;0,"ANO","")</f>
        <v/>
      </c>
      <c r="Q2518" s="15"/>
    </row>
    <row r="2519" spans="2:17" s="25" customFormat="1" x14ac:dyDescent="0.3">
      <c r="B2519" s="15" t="str">
        <f>IF(A2519="","",VLOOKUP(A2519,Tabulka3[[Číslo smlouvy   u pravidelné činnosti]:[Příjmení]],3,0))</f>
        <v/>
      </c>
      <c r="C2519" s="15" t="str">
        <f>IF(A2519="","",VLOOKUP(A2519,Tabulka3[[Číslo smlouvy   u pravidelné činnosti]:[Příjmení]],4,0))</f>
        <v/>
      </c>
      <c r="F2519" s="94"/>
      <c r="H2519" s="113"/>
      <c r="I2519" s="113"/>
      <c r="K2519" s="15"/>
      <c r="L2519" s="15"/>
      <c r="M2519" s="15">
        <f t="shared" si="117"/>
        <v>1</v>
      </c>
      <c r="N2519" s="15" t="str">
        <f t="shared" si="118"/>
        <v>-</v>
      </c>
      <c r="O2519" s="150">
        <f t="shared" si="119"/>
        <v>0</v>
      </c>
      <c r="P2519" s="15" t="str">
        <f>IF(COUNTIF('Personálie dobrovolníků '!U:X,N2519)&gt;0,"ANO","")</f>
        <v/>
      </c>
      <c r="Q2519" s="15"/>
    </row>
    <row r="2520" spans="2:17" s="25" customFormat="1" x14ac:dyDescent="0.3">
      <c r="B2520" s="15" t="str">
        <f>IF(A2520="","",VLOOKUP(A2520,Tabulka3[[Číslo smlouvy   u pravidelné činnosti]:[Příjmení]],3,0))</f>
        <v/>
      </c>
      <c r="C2520" s="15" t="str">
        <f>IF(A2520="","",VLOOKUP(A2520,Tabulka3[[Číslo smlouvy   u pravidelné činnosti]:[Příjmení]],4,0))</f>
        <v/>
      </c>
      <c r="F2520" s="94"/>
      <c r="H2520" s="113"/>
      <c r="I2520" s="113"/>
      <c r="K2520" s="15"/>
      <c r="L2520" s="15"/>
      <c r="M2520" s="15">
        <f t="shared" si="117"/>
        <v>1</v>
      </c>
      <c r="N2520" s="15" t="str">
        <f t="shared" si="118"/>
        <v>-</v>
      </c>
      <c r="O2520" s="150">
        <f t="shared" si="119"/>
        <v>0</v>
      </c>
      <c r="P2520" s="15" t="str">
        <f>IF(COUNTIF('Personálie dobrovolníků '!U:X,N2520)&gt;0,"ANO","")</f>
        <v/>
      </c>
      <c r="Q2520" s="15"/>
    </row>
    <row r="2521" spans="2:17" s="25" customFormat="1" x14ac:dyDescent="0.3">
      <c r="B2521" s="15" t="str">
        <f>IF(A2521="","",VLOOKUP(A2521,Tabulka3[[Číslo smlouvy   u pravidelné činnosti]:[Příjmení]],3,0))</f>
        <v/>
      </c>
      <c r="C2521" s="15" t="str">
        <f>IF(A2521="","",VLOOKUP(A2521,Tabulka3[[Číslo smlouvy   u pravidelné činnosti]:[Příjmení]],4,0))</f>
        <v/>
      </c>
      <c r="F2521" s="94"/>
      <c r="H2521" s="113"/>
      <c r="I2521" s="113"/>
      <c r="K2521" s="15"/>
      <c r="L2521" s="15"/>
      <c r="M2521" s="15">
        <f t="shared" si="117"/>
        <v>1</v>
      </c>
      <c r="N2521" s="15" t="str">
        <f t="shared" si="118"/>
        <v>-</v>
      </c>
      <c r="O2521" s="150">
        <f t="shared" si="119"/>
        <v>0</v>
      </c>
      <c r="P2521" s="15" t="str">
        <f>IF(COUNTIF('Personálie dobrovolníků '!U:X,N2521)&gt;0,"ANO","")</f>
        <v/>
      </c>
      <c r="Q2521" s="15"/>
    </row>
    <row r="2522" spans="2:17" s="25" customFormat="1" x14ac:dyDescent="0.3">
      <c r="B2522" s="15" t="str">
        <f>IF(A2522="","",VLOOKUP(A2522,Tabulka3[[Číslo smlouvy   u pravidelné činnosti]:[Příjmení]],3,0))</f>
        <v/>
      </c>
      <c r="C2522" s="15" t="str">
        <f>IF(A2522="","",VLOOKUP(A2522,Tabulka3[[Číslo smlouvy   u pravidelné činnosti]:[Příjmení]],4,0))</f>
        <v/>
      </c>
      <c r="F2522" s="94"/>
      <c r="H2522" s="113"/>
      <c r="I2522" s="113"/>
      <c r="K2522" s="15"/>
      <c r="L2522" s="15"/>
      <c r="M2522" s="15">
        <f t="shared" si="117"/>
        <v>1</v>
      </c>
      <c r="N2522" s="15" t="str">
        <f t="shared" si="118"/>
        <v>-</v>
      </c>
      <c r="O2522" s="150">
        <f t="shared" si="119"/>
        <v>0</v>
      </c>
      <c r="P2522" s="15" t="str">
        <f>IF(COUNTIF('Personálie dobrovolníků '!U:X,N2522)&gt;0,"ANO","")</f>
        <v/>
      </c>
      <c r="Q2522" s="15"/>
    </row>
    <row r="2523" spans="2:17" s="25" customFormat="1" x14ac:dyDescent="0.3">
      <c r="B2523" s="15" t="str">
        <f>IF(A2523="","",VLOOKUP(A2523,Tabulka3[[Číslo smlouvy   u pravidelné činnosti]:[Příjmení]],3,0))</f>
        <v/>
      </c>
      <c r="C2523" s="15" t="str">
        <f>IF(A2523="","",VLOOKUP(A2523,Tabulka3[[Číslo smlouvy   u pravidelné činnosti]:[Příjmení]],4,0))</f>
        <v/>
      </c>
      <c r="F2523" s="94"/>
      <c r="H2523" s="113"/>
      <c r="I2523" s="113"/>
      <c r="K2523" s="15"/>
      <c r="L2523" s="15"/>
      <c r="M2523" s="15">
        <f t="shared" si="117"/>
        <v>1</v>
      </c>
      <c r="N2523" s="15" t="str">
        <f t="shared" si="118"/>
        <v>-</v>
      </c>
      <c r="O2523" s="150">
        <f t="shared" si="119"/>
        <v>0</v>
      </c>
      <c r="P2523" s="15" t="str">
        <f>IF(COUNTIF('Personálie dobrovolníků '!U:X,N2523)&gt;0,"ANO","")</f>
        <v/>
      </c>
      <c r="Q2523" s="15"/>
    </row>
    <row r="2524" spans="2:17" s="25" customFormat="1" x14ac:dyDescent="0.3">
      <c r="B2524" s="15" t="str">
        <f>IF(A2524="","",VLOOKUP(A2524,Tabulka3[[Číslo smlouvy   u pravidelné činnosti]:[Příjmení]],3,0))</f>
        <v/>
      </c>
      <c r="C2524" s="15" t="str">
        <f>IF(A2524="","",VLOOKUP(A2524,Tabulka3[[Číslo smlouvy   u pravidelné činnosti]:[Příjmení]],4,0))</f>
        <v/>
      </c>
      <c r="F2524" s="94"/>
      <c r="H2524" s="113"/>
      <c r="I2524" s="113"/>
      <c r="K2524" s="15"/>
      <c r="L2524" s="15"/>
      <c r="M2524" s="15">
        <f t="shared" si="117"/>
        <v>1</v>
      </c>
      <c r="N2524" s="15" t="str">
        <f t="shared" si="118"/>
        <v>-</v>
      </c>
      <c r="O2524" s="150">
        <f t="shared" si="119"/>
        <v>0</v>
      </c>
      <c r="P2524" s="15" t="str">
        <f>IF(COUNTIF('Personálie dobrovolníků '!U:X,N2524)&gt;0,"ANO","")</f>
        <v/>
      </c>
      <c r="Q2524" s="15"/>
    </row>
    <row r="2525" spans="2:17" s="25" customFormat="1" x14ac:dyDescent="0.3">
      <c r="B2525" s="15" t="str">
        <f>IF(A2525="","",VLOOKUP(A2525,Tabulka3[[Číslo smlouvy   u pravidelné činnosti]:[Příjmení]],3,0))</f>
        <v/>
      </c>
      <c r="C2525" s="15" t="str">
        <f>IF(A2525="","",VLOOKUP(A2525,Tabulka3[[Číslo smlouvy   u pravidelné činnosti]:[Příjmení]],4,0))</f>
        <v/>
      </c>
      <c r="F2525" s="94"/>
      <c r="H2525" s="113"/>
      <c r="I2525" s="113"/>
      <c r="K2525" s="15"/>
      <c r="L2525" s="15"/>
      <c r="M2525" s="15">
        <f t="shared" si="117"/>
        <v>1</v>
      </c>
      <c r="N2525" s="15" t="str">
        <f t="shared" si="118"/>
        <v>-</v>
      </c>
      <c r="O2525" s="150">
        <f t="shared" si="119"/>
        <v>0</v>
      </c>
      <c r="P2525" s="15" t="str">
        <f>IF(COUNTIF('Personálie dobrovolníků '!U:X,N2525)&gt;0,"ANO","")</f>
        <v/>
      </c>
      <c r="Q2525" s="15"/>
    </row>
    <row r="2526" spans="2:17" s="25" customFormat="1" x14ac:dyDescent="0.3">
      <c r="B2526" s="15" t="str">
        <f>IF(A2526="","",VLOOKUP(A2526,Tabulka3[[Číslo smlouvy   u pravidelné činnosti]:[Příjmení]],3,0))</f>
        <v/>
      </c>
      <c r="C2526" s="15" t="str">
        <f>IF(A2526="","",VLOOKUP(A2526,Tabulka3[[Číslo smlouvy   u pravidelné činnosti]:[Příjmení]],4,0))</f>
        <v/>
      </c>
      <c r="F2526" s="94"/>
      <c r="H2526" s="113"/>
      <c r="I2526" s="113"/>
      <c r="K2526" s="15"/>
      <c r="L2526" s="15"/>
      <c r="M2526" s="15">
        <f t="shared" si="117"/>
        <v>1</v>
      </c>
      <c r="N2526" s="15" t="str">
        <f t="shared" si="118"/>
        <v>-</v>
      </c>
      <c r="O2526" s="150">
        <f t="shared" si="119"/>
        <v>0</v>
      </c>
      <c r="P2526" s="15" t="str">
        <f>IF(COUNTIF('Personálie dobrovolníků '!U:X,N2526)&gt;0,"ANO","")</f>
        <v/>
      </c>
      <c r="Q2526" s="15"/>
    </row>
    <row r="2527" spans="2:17" s="25" customFormat="1" x14ac:dyDescent="0.3">
      <c r="B2527" s="15" t="str">
        <f>IF(A2527="","",VLOOKUP(A2527,Tabulka3[[Číslo smlouvy   u pravidelné činnosti]:[Příjmení]],3,0))</f>
        <v/>
      </c>
      <c r="C2527" s="15" t="str">
        <f>IF(A2527="","",VLOOKUP(A2527,Tabulka3[[Číslo smlouvy   u pravidelné činnosti]:[Příjmení]],4,0))</f>
        <v/>
      </c>
      <c r="F2527" s="94"/>
      <c r="H2527" s="113"/>
      <c r="I2527" s="113"/>
      <c r="K2527" s="15"/>
      <c r="L2527" s="15"/>
      <c r="M2527" s="15">
        <f t="shared" si="117"/>
        <v>1</v>
      </c>
      <c r="N2527" s="15" t="str">
        <f t="shared" si="118"/>
        <v>-</v>
      </c>
      <c r="O2527" s="150">
        <f t="shared" si="119"/>
        <v>0</v>
      </c>
      <c r="P2527" s="15" t="str">
        <f>IF(COUNTIF('Personálie dobrovolníků '!U:X,N2527)&gt;0,"ANO","")</f>
        <v/>
      </c>
      <c r="Q2527" s="15"/>
    </row>
    <row r="2528" spans="2:17" s="25" customFormat="1" x14ac:dyDescent="0.3">
      <c r="B2528" s="15" t="str">
        <f>IF(A2528="","",VLOOKUP(A2528,Tabulka3[[Číslo smlouvy   u pravidelné činnosti]:[Příjmení]],3,0))</f>
        <v/>
      </c>
      <c r="C2528" s="15" t="str">
        <f>IF(A2528="","",VLOOKUP(A2528,Tabulka3[[Číslo smlouvy   u pravidelné činnosti]:[Příjmení]],4,0))</f>
        <v/>
      </c>
      <c r="F2528" s="94"/>
      <c r="H2528" s="113"/>
      <c r="I2528" s="113"/>
      <c r="K2528" s="15"/>
      <c r="L2528" s="15"/>
      <c r="M2528" s="15">
        <f t="shared" si="117"/>
        <v>1</v>
      </c>
      <c r="N2528" s="15" t="str">
        <f t="shared" si="118"/>
        <v>-</v>
      </c>
      <c r="O2528" s="150">
        <f t="shared" si="119"/>
        <v>0</v>
      </c>
      <c r="P2528" s="15" t="str">
        <f>IF(COUNTIF('Personálie dobrovolníků '!U:X,N2528)&gt;0,"ANO","")</f>
        <v/>
      </c>
      <c r="Q2528" s="15"/>
    </row>
    <row r="2529" spans="2:17" s="25" customFormat="1" x14ac:dyDescent="0.3">
      <c r="B2529" s="15" t="str">
        <f>IF(A2529="","",VLOOKUP(A2529,Tabulka3[[Číslo smlouvy   u pravidelné činnosti]:[Příjmení]],3,0))</f>
        <v/>
      </c>
      <c r="C2529" s="15" t="str">
        <f>IF(A2529="","",VLOOKUP(A2529,Tabulka3[[Číslo smlouvy   u pravidelné činnosti]:[Příjmení]],4,0))</f>
        <v/>
      </c>
      <c r="F2529" s="94"/>
      <c r="H2529" s="113"/>
      <c r="I2529" s="113"/>
      <c r="K2529" s="15"/>
      <c r="L2529" s="15"/>
      <c r="M2529" s="15">
        <f t="shared" si="117"/>
        <v>1</v>
      </c>
      <c r="N2529" s="15" t="str">
        <f t="shared" si="118"/>
        <v>-</v>
      </c>
      <c r="O2529" s="150">
        <f t="shared" si="119"/>
        <v>0</v>
      </c>
      <c r="P2529" s="15" t="str">
        <f>IF(COUNTIF('Personálie dobrovolníků '!U:X,N2529)&gt;0,"ANO","")</f>
        <v/>
      </c>
      <c r="Q2529" s="15"/>
    </row>
    <row r="2530" spans="2:17" s="25" customFormat="1" x14ac:dyDescent="0.3">
      <c r="B2530" s="15" t="str">
        <f>IF(A2530="","",VLOOKUP(A2530,Tabulka3[[Číslo smlouvy   u pravidelné činnosti]:[Příjmení]],3,0))</f>
        <v/>
      </c>
      <c r="C2530" s="15" t="str">
        <f>IF(A2530="","",VLOOKUP(A2530,Tabulka3[[Číslo smlouvy   u pravidelné činnosti]:[Příjmení]],4,0))</f>
        <v/>
      </c>
      <c r="F2530" s="94"/>
      <c r="H2530" s="113"/>
      <c r="I2530" s="113"/>
      <c r="K2530" s="15"/>
      <c r="L2530" s="15"/>
      <c r="M2530" s="15">
        <f t="shared" si="117"/>
        <v>1</v>
      </c>
      <c r="N2530" s="15" t="str">
        <f t="shared" si="118"/>
        <v>-</v>
      </c>
      <c r="O2530" s="150">
        <f t="shared" si="119"/>
        <v>0</v>
      </c>
      <c r="P2530" s="15" t="str">
        <f>IF(COUNTIF('Personálie dobrovolníků '!U:X,N2530)&gt;0,"ANO","")</f>
        <v/>
      </c>
      <c r="Q2530" s="15"/>
    </row>
    <row r="2531" spans="2:17" s="25" customFormat="1" x14ac:dyDescent="0.3">
      <c r="B2531" s="15" t="str">
        <f>IF(A2531="","",VLOOKUP(A2531,Tabulka3[[Číslo smlouvy   u pravidelné činnosti]:[Příjmení]],3,0))</f>
        <v/>
      </c>
      <c r="C2531" s="15" t="str">
        <f>IF(A2531="","",VLOOKUP(A2531,Tabulka3[[Číslo smlouvy   u pravidelné činnosti]:[Příjmení]],4,0))</f>
        <v/>
      </c>
      <c r="F2531" s="94"/>
      <c r="H2531" s="113"/>
      <c r="I2531" s="113"/>
      <c r="K2531" s="15"/>
      <c r="L2531" s="15"/>
      <c r="M2531" s="15">
        <f t="shared" si="117"/>
        <v>1</v>
      </c>
      <c r="N2531" s="15" t="str">
        <f t="shared" si="118"/>
        <v>-</v>
      </c>
      <c r="O2531" s="150">
        <f t="shared" si="119"/>
        <v>0</v>
      </c>
      <c r="P2531" s="15" t="str">
        <f>IF(COUNTIF('Personálie dobrovolníků '!U:X,N2531)&gt;0,"ANO","")</f>
        <v/>
      </c>
      <c r="Q2531" s="15"/>
    </row>
    <row r="2532" spans="2:17" s="25" customFormat="1" x14ac:dyDescent="0.3">
      <c r="B2532" s="15" t="str">
        <f>IF(A2532="","",VLOOKUP(A2532,Tabulka3[[Číslo smlouvy   u pravidelné činnosti]:[Příjmení]],3,0))</f>
        <v/>
      </c>
      <c r="C2532" s="15" t="str">
        <f>IF(A2532="","",VLOOKUP(A2532,Tabulka3[[Číslo smlouvy   u pravidelné činnosti]:[Příjmení]],4,0))</f>
        <v/>
      </c>
      <c r="F2532" s="94"/>
      <c r="H2532" s="113"/>
      <c r="I2532" s="113"/>
      <c r="K2532" s="15"/>
      <c r="L2532" s="15"/>
      <c r="M2532" s="15">
        <f t="shared" si="117"/>
        <v>1</v>
      </c>
      <c r="N2532" s="15" t="str">
        <f t="shared" si="118"/>
        <v>-</v>
      </c>
      <c r="O2532" s="150">
        <f t="shared" si="119"/>
        <v>0</v>
      </c>
      <c r="P2532" s="15" t="str">
        <f>IF(COUNTIF('Personálie dobrovolníků '!U:X,N2532)&gt;0,"ANO","")</f>
        <v/>
      </c>
      <c r="Q2532" s="15"/>
    </row>
    <row r="2533" spans="2:17" s="25" customFormat="1" x14ac:dyDescent="0.3">
      <c r="B2533" s="15" t="str">
        <f>IF(A2533="","",VLOOKUP(A2533,Tabulka3[[Číslo smlouvy   u pravidelné činnosti]:[Příjmení]],3,0))</f>
        <v/>
      </c>
      <c r="C2533" s="15" t="str">
        <f>IF(A2533="","",VLOOKUP(A2533,Tabulka3[[Číslo smlouvy   u pravidelné činnosti]:[Příjmení]],4,0))</f>
        <v/>
      </c>
      <c r="F2533" s="94"/>
      <c r="H2533" s="113"/>
      <c r="I2533" s="113"/>
      <c r="K2533" s="15"/>
      <c r="L2533" s="15"/>
      <c r="M2533" s="15">
        <f t="shared" si="117"/>
        <v>1</v>
      </c>
      <c r="N2533" s="15" t="str">
        <f t="shared" si="118"/>
        <v>-</v>
      </c>
      <c r="O2533" s="150">
        <f t="shared" si="119"/>
        <v>0</v>
      </c>
      <c r="P2533" s="15" t="str">
        <f>IF(COUNTIF('Personálie dobrovolníků '!U:X,N2533)&gt;0,"ANO","")</f>
        <v/>
      </c>
      <c r="Q2533" s="15"/>
    </row>
    <row r="2534" spans="2:17" s="25" customFormat="1" x14ac:dyDescent="0.3">
      <c r="B2534" s="15" t="str">
        <f>IF(A2534="","",VLOOKUP(A2534,Tabulka3[[Číslo smlouvy   u pravidelné činnosti]:[Příjmení]],3,0))</f>
        <v/>
      </c>
      <c r="C2534" s="15" t="str">
        <f>IF(A2534="","",VLOOKUP(A2534,Tabulka3[[Číslo smlouvy   u pravidelné činnosti]:[Příjmení]],4,0))</f>
        <v/>
      </c>
      <c r="F2534" s="94"/>
      <c r="H2534" s="113"/>
      <c r="I2534" s="113"/>
      <c r="K2534" s="15"/>
      <c r="L2534" s="15"/>
      <c r="M2534" s="15">
        <f t="shared" si="117"/>
        <v>1</v>
      </c>
      <c r="N2534" s="15" t="str">
        <f t="shared" si="118"/>
        <v>-</v>
      </c>
      <c r="O2534" s="150">
        <f t="shared" si="119"/>
        <v>0</v>
      </c>
      <c r="P2534" s="15" t="str">
        <f>IF(COUNTIF('Personálie dobrovolníků '!U:X,N2534)&gt;0,"ANO","")</f>
        <v/>
      </c>
      <c r="Q2534" s="15"/>
    </row>
    <row r="2535" spans="2:17" s="25" customFormat="1" x14ac:dyDescent="0.3">
      <c r="B2535" s="15" t="str">
        <f>IF(A2535="","",VLOOKUP(A2535,Tabulka3[[Číslo smlouvy   u pravidelné činnosti]:[Příjmení]],3,0))</f>
        <v/>
      </c>
      <c r="C2535" s="15" t="str">
        <f>IF(A2535="","",VLOOKUP(A2535,Tabulka3[[Číslo smlouvy   u pravidelné činnosti]:[Příjmení]],4,0))</f>
        <v/>
      </c>
      <c r="F2535" s="94"/>
      <c r="H2535" s="113"/>
      <c r="I2535" s="113"/>
      <c r="K2535" s="15"/>
      <c r="L2535" s="15"/>
      <c r="M2535" s="15">
        <f t="shared" si="117"/>
        <v>1</v>
      </c>
      <c r="N2535" s="15" t="str">
        <f t="shared" si="118"/>
        <v>-</v>
      </c>
      <c r="O2535" s="150">
        <f t="shared" si="119"/>
        <v>0</v>
      </c>
      <c r="P2535" s="15" t="str">
        <f>IF(COUNTIF('Personálie dobrovolníků '!U:X,N2535)&gt;0,"ANO","")</f>
        <v/>
      </c>
      <c r="Q2535" s="15"/>
    </row>
    <row r="2536" spans="2:17" s="25" customFormat="1" x14ac:dyDescent="0.3">
      <c r="B2536" s="15" t="str">
        <f>IF(A2536="","",VLOOKUP(A2536,Tabulka3[[Číslo smlouvy   u pravidelné činnosti]:[Příjmení]],3,0))</f>
        <v/>
      </c>
      <c r="C2536" s="15" t="str">
        <f>IF(A2536="","",VLOOKUP(A2536,Tabulka3[[Číslo smlouvy   u pravidelné činnosti]:[Příjmení]],4,0))</f>
        <v/>
      </c>
      <c r="F2536" s="94"/>
      <c r="H2536" s="113"/>
      <c r="I2536" s="113"/>
      <c r="K2536" s="15"/>
      <c r="L2536" s="15"/>
      <c r="M2536" s="15">
        <f t="shared" si="117"/>
        <v>1</v>
      </c>
      <c r="N2536" s="15" t="str">
        <f t="shared" si="118"/>
        <v>-</v>
      </c>
      <c r="O2536" s="150">
        <f t="shared" si="119"/>
        <v>0</v>
      </c>
      <c r="P2536" s="15" t="str">
        <f>IF(COUNTIF('Personálie dobrovolníků '!U:X,N2536)&gt;0,"ANO","")</f>
        <v/>
      </c>
      <c r="Q2536" s="15"/>
    </row>
    <row r="2537" spans="2:17" s="25" customFormat="1" x14ac:dyDescent="0.3">
      <c r="B2537" s="15" t="str">
        <f>IF(A2537="","",VLOOKUP(A2537,Tabulka3[[Číslo smlouvy   u pravidelné činnosti]:[Příjmení]],3,0))</f>
        <v/>
      </c>
      <c r="C2537" s="15" t="str">
        <f>IF(A2537="","",VLOOKUP(A2537,Tabulka3[[Číslo smlouvy   u pravidelné činnosti]:[Příjmení]],4,0))</f>
        <v/>
      </c>
      <c r="F2537" s="94"/>
      <c r="H2537" s="113"/>
      <c r="I2537" s="113"/>
      <c r="K2537" s="15"/>
      <c r="L2537" s="15"/>
      <c r="M2537" s="15">
        <f t="shared" si="117"/>
        <v>1</v>
      </c>
      <c r="N2537" s="15" t="str">
        <f t="shared" si="118"/>
        <v>-</v>
      </c>
      <c r="O2537" s="150">
        <f t="shared" si="119"/>
        <v>0</v>
      </c>
      <c r="P2537" s="15" t="str">
        <f>IF(COUNTIF('Personálie dobrovolníků '!U:X,N2537)&gt;0,"ANO","")</f>
        <v/>
      </c>
      <c r="Q2537" s="15"/>
    </row>
    <row r="2538" spans="2:17" s="25" customFormat="1" x14ac:dyDescent="0.3">
      <c r="B2538" s="15" t="str">
        <f>IF(A2538="","",VLOOKUP(A2538,Tabulka3[[Číslo smlouvy   u pravidelné činnosti]:[Příjmení]],3,0))</f>
        <v/>
      </c>
      <c r="C2538" s="15" t="str">
        <f>IF(A2538="","",VLOOKUP(A2538,Tabulka3[[Číslo smlouvy   u pravidelné činnosti]:[Příjmení]],4,0))</f>
        <v/>
      </c>
      <c r="F2538" s="94"/>
      <c r="H2538" s="113"/>
      <c r="I2538" s="113"/>
      <c r="K2538" s="15"/>
      <c r="L2538" s="15"/>
      <c r="M2538" s="15">
        <f t="shared" si="117"/>
        <v>1</v>
      </c>
      <c r="N2538" s="15" t="str">
        <f t="shared" si="118"/>
        <v>-</v>
      </c>
      <c r="O2538" s="150">
        <f t="shared" si="119"/>
        <v>0</v>
      </c>
      <c r="P2538" s="15" t="str">
        <f>IF(COUNTIF('Personálie dobrovolníků '!U:X,N2538)&gt;0,"ANO","")</f>
        <v/>
      </c>
      <c r="Q2538" s="15"/>
    </row>
    <row r="2539" spans="2:17" s="25" customFormat="1" x14ac:dyDescent="0.3">
      <c r="B2539" s="15" t="str">
        <f>IF(A2539="","",VLOOKUP(A2539,Tabulka3[[Číslo smlouvy   u pravidelné činnosti]:[Příjmení]],3,0))</f>
        <v/>
      </c>
      <c r="C2539" s="15" t="str">
        <f>IF(A2539="","",VLOOKUP(A2539,Tabulka3[[Číslo smlouvy   u pravidelné činnosti]:[Příjmení]],4,0))</f>
        <v/>
      </c>
      <c r="F2539" s="94"/>
      <c r="H2539" s="113"/>
      <c r="I2539" s="113"/>
      <c r="K2539" s="15"/>
      <c r="L2539" s="15"/>
      <c r="M2539" s="15">
        <f t="shared" si="117"/>
        <v>1</v>
      </c>
      <c r="N2539" s="15" t="str">
        <f t="shared" si="118"/>
        <v>-</v>
      </c>
      <c r="O2539" s="150">
        <f t="shared" si="119"/>
        <v>0</v>
      </c>
      <c r="P2539" s="15" t="str">
        <f>IF(COUNTIF('Personálie dobrovolníků '!U:X,N2539)&gt;0,"ANO","")</f>
        <v/>
      </c>
      <c r="Q2539" s="15"/>
    </row>
    <row r="2540" spans="2:17" s="25" customFormat="1" x14ac:dyDescent="0.3">
      <c r="B2540" s="15" t="str">
        <f>IF(A2540="","",VLOOKUP(A2540,Tabulka3[[Číslo smlouvy   u pravidelné činnosti]:[Příjmení]],3,0))</f>
        <v/>
      </c>
      <c r="C2540" s="15" t="str">
        <f>IF(A2540="","",VLOOKUP(A2540,Tabulka3[[Číslo smlouvy   u pravidelné činnosti]:[Příjmení]],4,0))</f>
        <v/>
      </c>
      <c r="F2540" s="94"/>
      <c r="H2540" s="113"/>
      <c r="I2540" s="113"/>
      <c r="K2540" s="15"/>
      <c r="L2540" s="15"/>
      <c r="M2540" s="15">
        <f t="shared" si="117"/>
        <v>1</v>
      </c>
      <c r="N2540" s="15" t="str">
        <f t="shared" si="118"/>
        <v>-</v>
      </c>
      <c r="O2540" s="150">
        <f t="shared" si="119"/>
        <v>0</v>
      </c>
      <c r="P2540" s="15" t="str">
        <f>IF(COUNTIF('Personálie dobrovolníků '!U:X,N2540)&gt;0,"ANO","")</f>
        <v/>
      </c>
      <c r="Q2540" s="15"/>
    </row>
    <row r="2541" spans="2:17" s="25" customFormat="1" x14ac:dyDescent="0.3">
      <c r="B2541" s="15" t="str">
        <f>IF(A2541="","",VLOOKUP(A2541,Tabulka3[[Číslo smlouvy   u pravidelné činnosti]:[Příjmení]],3,0))</f>
        <v/>
      </c>
      <c r="C2541" s="15" t="str">
        <f>IF(A2541="","",VLOOKUP(A2541,Tabulka3[[Číslo smlouvy   u pravidelné činnosti]:[Příjmení]],4,0))</f>
        <v/>
      </c>
      <c r="F2541" s="94"/>
      <c r="H2541" s="113"/>
      <c r="I2541" s="113"/>
      <c r="K2541" s="15"/>
      <c r="L2541" s="15"/>
      <c r="M2541" s="15">
        <f t="shared" si="117"/>
        <v>1</v>
      </c>
      <c r="N2541" s="15" t="str">
        <f t="shared" si="118"/>
        <v>-</v>
      </c>
      <c r="O2541" s="150">
        <f t="shared" si="119"/>
        <v>0</v>
      </c>
      <c r="P2541" s="15" t="str">
        <f>IF(COUNTIF('Personálie dobrovolníků '!U:X,N2541)&gt;0,"ANO","")</f>
        <v/>
      </c>
      <c r="Q2541" s="15"/>
    </row>
    <row r="2542" spans="2:17" s="25" customFormat="1" x14ac:dyDescent="0.3">
      <c r="B2542" s="15" t="str">
        <f>IF(A2542="","",VLOOKUP(A2542,Tabulka3[[Číslo smlouvy   u pravidelné činnosti]:[Příjmení]],3,0))</f>
        <v/>
      </c>
      <c r="C2542" s="15" t="str">
        <f>IF(A2542="","",VLOOKUP(A2542,Tabulka3[[Číslo smlouvy   u pravidelné činnosti]:[Příjmení]],4,0))</f>
        <v/>
      </c>
      <c r="F2542" s="94"/>
      <c r="H2542" s="113"/>
      <c r="I2542" s="113"/>
      <c r="K2542" s="15"/>
      <c r="L2542" s="15"/>
      <c r="M2542" s="15">
        <f t="shared" si="117"/>
        <v>1</v>
      </c>
      <c r="N2542" s="15" t="str">
        <f t="shared" si="118"/>
        <v>-</v>
      </c>
      <c r="O2542" s="150">
        <f t="shared" si="119"/>
        <v>0</v>
      </c>
      <c r="P2542" s="15" t="str">
        <f>IF(COUNTIF('Personálie dobrovolníků '!U:X,N2542)&gt;0,"ANO","")</f>
        <v/>
      </c>
      <c r="Q2542" s="15"/>
    </row>
    <row r="2543" spans="2:17" s="25" customFormat="1" x14ac:dyDescent="0.3">
      <c r="B2543" s="15" t="str">
        <f>IF(A2543="","",VLOOKUP(A2543,Tabulka3[[Číslo smlouvy   u pravidelné činnosti]:[Příjmení]],3,0))</f>
        <v/>
      </c>
      <c r="C2543" s="15" t="str">
        <f>IF(A2543="","",VLOOKUP(A2543,Tabulka3[[Číslo smlouvy   u pravidelné činnosti]:[Příjmení]],4,0))</f>
        <v/>
      </c>
      <c r="F2543" s="94"/>
      <c r="H2543" s="113"/>
      <c r="I2543" s="113"/>
      <c r="K2543" s="15"/>
      <c r="L2543" s="15"/>
      <c r="M2543" s="15">
        <f t="shared" si="117"/>
        <v>1</v>
      </c>
      <c r="N2543" s="15" t="str">
        <f t="shared" si="118"/>
        <v>-</v>
      </c>
      <c r="O2543" s="150">
        <f t="shared" si="119"/>
        <v>0</v>
      </c>
      <c r="P2543" s="15" t="str">
        <f>IF(COUNTIF('Personálie dobrovolníků '!U:X,N2543)&gt;0,"ANO","")</f>
        <v/>
      </c>
      <c r="Q2543" s="15"/>
    </row>
    <row r="2544" spans="2:17" s="25" customFormat="1" x14ac:dyDescent="0.3">
      <c r="B2544" s="15" t="str">
        <f>IF(A2544="","",VLOOKUP(A2544,Tabulka3[[Číslo smlouvy   u pravidelné činnosti]:[Příjmení]],3,0))</f>
        <v/>
      </c>
      <c r="C2544" s="15" t="str">
        <f>IF(A2544="","",VLOOKUP(A2544,Tabulka3[[Číslo smlouvy   u pravidelné činnosti]:[Příjmení]],4,0))</f>
        <v/>
      </c>
      <c r="F2544" s="94"/>
      <c r="H2544" s="113"/>
      <c r="I2544" s="113"/>
      <c r="K2544" s="15"/>
      <c r="L2544" s="15"/>
      <c r="M2544" s="15">
        <f t="shared" si="117"/>
        <v>1</v>
      </c>
      <c r="N2544" s="15" t="str">
        <f t="shared" si="118"/>
        <v>-</v>
      </c>
      <c r="O2544" s="150">
        <f t="shared" si="119"/>
        <v>0</v>
      </c>
      <c r="P2544" s="15" t="str">
        <f>IF(COUNTIF('Personálie dobrovolníků '!U:X,N2544)&gt;0,"ANO","")</f>
        <v/>
      </c>
      <c r="Q2544" s="15"/>
    </row>
    <row r="2545" spans="2:17" s="25" customFormat="1" x14ac:dyDescent="0.3">
      <c r="B2545" s="15" t="str">
        <f>IF(A2545="","",VLOOKUP(A2545,Tabulka3[[Číslo smlouvy   u pravidelné činnosti]:[Příjmení]],3,0))</f>
        <v/>
      </c>
      <c r="C2545" s="15" t="str">
        <f>IF(A2545="","",VLOOKUP(A2545,Tabulka3[[Číslo smlouvy   u pravidelné činnosti]:[Příjmení]],4,0))</f>
        <v/>
      </c>
      <c r="F2545" s="94"/>
      <c r="H2545" s="113"/>
      <c r="I2545" s="113"/>
      <c r="K2545" s="15"/>
      <c r="L2545" s="15"/>
      <c r="M2545" s="15">
        <f t="shared" si="117"/>
        <v>1</v>
      </c>
      <c r="N2545" s="15" t="str">
        <f t="shared" si="118"/>
        <v>-</v>
      </c>
      <c r="O2545" s="150">
        <f t="shared" si="119"/>
        <v>0</v>
      </c>
      <c r="P2545" s="15" t="str">
        <f>IF(COUNTIF('Personálie dobrovolníků '!U:X,N2545)&gt;0,"ANO","")</f>
        <v/>
      </c>
      <c r="Q2545" s="15"/>
    </row>
    <row r="2546" spans="2:17" s="25" customFormat="1" x14ac:dyDescent="0.3">
      <c r="B2546" s="15" t="str">
        <f>IF(A2546="","",VLOOKUP(A2546,Tabulka3[[Číslo smlouvy   u pravidelné činnosti]:[Příjmení]],3,0))</f>
        <v/>
      </c>
      <c r="C2546" s="15" t="str">
        <f>IF(A2546="","",VLOOKUP(A2546,Tabulka3[[Číslo smlouvy   u pravidelné činnosti]:[Příjmení]],4,0))</f>
        <v/>
      </c>
      <c r="F2546" s="94"/>
      <c r="H2546" s="113"/>
      <c r="I2546" s="113"/>
      <c r="K2546" s="15"/>
      <c r="L2546" s="15"/>
      <c r="M2546" s="15">
        <f t="shared" si="117"/>
        <v>1</v>
      </c>
      <c r="N2546" s="15" t="str">
        <f t="shared" si="118"/>
        <v>-</v>
      </c>
      <c r="O2546" s="150">
        <f t="shared" si="119"/>
        <v>0</v>
      </c>
      <c r="P2546" s="15" t="str">
        <f>IF(COUNTIF('Personálie dobrovolníků '!U:X,N2546)&gt;0,"ANO","")</f>
        <v/>
      </c>
      <c r="Q2546" s="15"/>
    </row>
    <row r="2547" spans="2:17" s="25" customFormat="1" x14ac:dyDescent="0.3">
      <c r="B2547" s="15" t="str">
        <f>IF(A2547="","",VLOOKUP(A2547,Tabulka3[[Číslo smlouvy   u pravidelné činnosti]:[Příjmení]],3,0))</f>
        <v/>
      </c>
      <c r="C2547" s="15" t="str">
        <f>IF(A2547="","",VLOOKUP(A2547,Tabulka3[[Číslo smlouvy   u pravidelné činnosti]:[Příjmení]],4,0))</f>
        <v/>
      </c>
      <c r="F2547" s="94"/>
      <c r="H2547" s="113"/>
      <c r="I2547" s="113"/>
      <c r="K2547" s="15"/>
      <c r="L2547" s="15"/>
      <c r="M2547" s="15">
        <f t="shared" si="117"/>
        <v>1</v>
      </c>
      <c r="N2547" s="15" t="str">
        <f t="shared" si="118"/>
        <v>-</v>
      </c>
      <c r="O2547" s="150">
        <f t="shared" si="119"/>
        <v>0</v>
      </c>
      <c r="P2547" s="15" t="str">
        <f>IF(COUNTIF('Personálie dobrovolníků '!U:X,N2547)&gt;0,"ANO","")</f>
        <v/>
      </c>
      <c r="Q2547" s="15"/>
    </row>
    <row r="2548" spans="2:17" s="25" customFormat="1" x14ac:dyDescent="0.3">
      <c r="B2548" s="15" t="str">
        <f>IF(A2548="","",VLOOKUP(A2548,Tabulka3[[Číslo smlouvy   u pravidelné činnosti]:[Příjmení]],3,0))</f>
        <v/>
      </c>
      <c r="C2548" s="15" t="str">
        <f>IF(A2548="","",VLOOKUP(A2548,Tabulka3[[Číslo smlouvy   u pravidelné činnosti]:[Příjmení]],4,0))</f>
        <v/>
      </c>
      <c r="F2548" s="94"/>
      <c r="H2548" s="113"/>
      <c r="I2548" s="113"/>
      <c r="K2548" s="15"/>
      <c r="L2548" s="15"/>
      <c r="M2548" s="15">
        <f t="shared" si="117"/>
        <v>1</v>
      </c>
      <c r="N2548" s="15" t="str">
        <f t="shared" si="118"/>
        <v>-</v>
      </c>
      <c r="O2548" s="150">
        <f t="shared" si="119"/>
        <v>0</v>
      </c>
      <c r="P2548" s="15" t="str">
        <f>IF(COUNTIF('Personálie dobrovolníků '!U:X,N2548)&gt;0,"ANO","")</f>
        <v/>
      </c>
      <c r="Q2548" s="15"/>
    </row>
    <row r="2549" spans="2:17" s="25" customFormat="1" x14ac:dyDescent="0.3">
      <c r="B2549" s="15" t="str">
        <f>IF(A2549="","",VLOOKUP(A2549,Tabulka3[[Číslo smlouvy   u pravidelné činnosti]:[Příjmení]],3,0))</f>
        <v/>
      </c>
      <c r="C2549" s="15" t="str">
        <f>IF(A2549="","",VLOOKUP(A2549,Tabulka3[[Číslo smlouvy   u pravidelné činnosti]:[Příjmení]],4,0))</f>
        <v/>
      </c>
      <c r="F2549" s="94"/>
      <c r="H2549" s="113"/>
      <c r="I2549" s="113"/>
      <c r="K2549" s="15"/>
      <c r="L2549" s="15"/>
      <c r="M2549" s="15">
        <f t="shared" si="117"/>
        <v>1</v>
      </c>
      <c r="N2549" s="15" t="str">
        <f t="shared" si="118"/>
        <v>-</v>
      </c>
      <c r="O2549" s="150">
        <f t="shared" si="119"/>
        <v>0</v>
      </c>
      <c r="P2549" s="15" t="str">
        <f>IF(COUNTIF('Personálie dobrovolníků '!U:X,N2549)&gt;0,"ANO","")</f>
        <v/>
      </c>
      <c r="Q2549" s="15"/>
    </row>
    <row r="2550" spans="2:17" s="25" customFormat="1" x14ac:dyDescent="0.3">
      <c r="B2550" s="15" t="str">
        <f>IF(A2550="","",VLOOKUP(A2550,Tabulka3[[Číslo smlouvy   u pravidelné činnosti]:[Příjmení]],3,0))</f>
        <v/>
      </c>
      <c r="C2550" s="15" t="str">
        <f>IF(A2550="","",VLOOKUP(A2550,Tabulka3[[Číslo smlouvy   u pravidelné činnosti]:[Příjmení]],4,0))</f>
        <v/>
      </c>
      <c r="F2550" s="94"/>
      <c r="H2550" s="113"/>
      <c r="I2550" s="113"/>
      <c r="K2550" s="15"/>
      <c r="L2550" s="15"/>
      <c r="M2550" s="15">
        <f t="shared" si="117"/>
        <v>1</v>
      </c>
      <c r="N2550" s="15" t="str">
        <f t="shared" si="118"/>
        <v>-</v>
      </c>
      <c r="O2550" s="150">
        <f t="shared" si="119"/>
        <v>0</v>
      </c>
      <c r="P2550" s="15" t="str">
        <f>IF(COUNTIF('Personálie dobrovolníků '!U:X,N2550)&gt;0,"ANO","")</f>
        <v/>
      </c>
      <c r="Q2550" s="15"/>
    </row>
    <row r="2551" spans="2:17" s="25" customFormat="1" x14ac:dyDescent="0.3">
      <c r="B2551" s="15" t="str">
        <f>IF(A2551="","",VLOOKUP(A2551,Tabulka3[[Číslo smlouvy   u pravidelné činnosti]:[Příjmení]],3,0))</f>
        <v/>
      </c>
      <c r="C2551" s="15" t="str">
        <f>IF(A2551="","",VLOOKUP(A2551,Tabulka3[[Číslo smlouvy   u pravidelné činnosti]:[Příjmení]],4,0))</f>
        <v/>
      </c>
      <c r="F2551" s="94"/>
      <c r="H2551" s="113"/>
      <c r="I2551" s="113"/>
      <c r="K2551" s="15"/>
      <c r="L2551" s="15"/>
      <c r="M2551" s="15">
        <f t="shared" si="117"/>
        <v>1</v>
      </c>
      <c r="N2551" s="15" t="str">
        <f t="shared" si="118"/>
        <v>-</v>
      </c>
      <c r="O2551" s="150">
        <f t="shared" si="119"/>
        <v>0</v>
      </c>
      <c r="P2551" s="15" t="str">
        <f>IF(COUNTIF('Personálie dobrovolníků '!U:X,N2551)&gt;0,"ANO","")</f>
        <v/>
      </c>
      <c r="Q2551" s="15"/>
    </row>
    <row r="2552" spans="2:17" s="25" customFormat="1" x14ac:dyDescent="0.3">
      <c r="B2552" s="15" t="str">
        <f>IF(A2552="","",VLOOKUP(A2552,Tabulka3[[Číslo smlouvy   u pravidelné činnosti]:[Příjmení]],3,0))</f>
        <v/>
      </c>
      <c r="C2552" s="15" t="str">
        <f>IF(A2552="","",VLOOKUP(A2552,Tabulka3[[Číslo smlouvy   u pravidelné činnosti]:[Příjmení]],4,0))</f>
        <v/>
      </c>
      <c r="F2552" s="94"/>
      <c r="H2552" s="113"/>
      <c r="I2552" s="113"/>
      <c r="K2552" s="15"/>
      <c r="L2552" s="15"/>
      <c r="M2552" s="15">
        <f t="shared" si="117"/>
        <v>1</v>
      </c>
      <c r="N2552" s="15" t="str">
        <f t="shared" si="118"/>
        <v>-</v>
      </c>
      <c r="O2552" s="150">
        <f t="shared" si="119"/>
        <v>0</v>
      </c>
      <c r="P2552" s="15" t="str">
        <f>IF(COUNTIF('Personálie dobrovolníků '!U:X,N2552)&gt;0,"ANO","")</f>
        <v/>
      </c>
      <c r="Q2552" s="15"/>
    </row>
    <row r="2553" spans="2:17" s="25" customFormat="1" x14ac:dyDescent="0.3">
      <c r="B2553" s="15" t="str">
        <f>IF(A2553="","",VLOOKUP(A2553,Tabulka3[[Číslo smlouvy   u pravidelné činnosti]:[Příjmení]],3,0))</f>
        <v/>
      </c>
      <c r="C2553" s="15" t="str">
        <f>IF(A2553="","",VLOOKUP(A2553,Tabulka3[[Číslo smlouvy   u pravidelné činnosti]:[Příjmení]],4,0))</f>
        <v/>
      </c>
      <c r="F2553" s="94"/>
      <c r="H2553" s="113"/>
      <c r="I2553" s="113"/>
      <c r="K2553" s="15"/>
      <c r="L2553" s="15"/>
      <c r="M2553" s="15">
        <f t="shared" si="117"/>
        <v>1</v>
      </c>
      <c r="N2553" s="15" t="str">
        <f t="shared" si="118"/>
        <v>-</v>
      </c>
      <c r="O2553" s="150">
        <f t="shared" si="119"/>
        <v>0</v>
      </c>
      <c r="P2553" s="15" t="str">
        <f>IF(COUNTIF('Personálie dobrovolníků '!U:X,N2553)&gt;0,"ANO","")</f>
        <v/>
      </c>
      <c r="Q2553" s="15"/>
    </row>
    <row r="2554" spans="2:17" s="25" customFormat="1" x14ac:dyDescent="0.3">
      <c r="B2554" s="15" t="str">
        <f>IF(A2554="","",VLOOKUP(A2554,Tabulka3[[Číslo smlouvy   u pravidelné činnosti]:[Příjmení]],3,0))</f>
        <v/>
      </c>
      <c r="C2554" s="15" t="str">
        <f>IF(A2554="","",VLOOKUP(A2554,Tabulka3[[Číslo smlouvy   u pravidelné činnosti]:[Příjmení]],4,0))</f>
        <v/>
      </c>
      <c r="F2554" s="94"/>
      <c r="H2554" s="113"/>
      <c r="I2554" s="113"/>
      <c r="K2554" s="15"/>
      <c r="L2554" s="15"/>
      <c r="M2554" s="15">
        <f t="shared" si="117"/>
        <v>1</v>
      </c>
      <c r="N2554" s="15" t="str">
        <f t="shared" si="118"/>
        <v>-</v>
      </c>
      <c r="O2554" s="150">
        <f t="shared" si="119"/>
        <v>0</v>
      </c>
      <c r="P2554" s="15" t="str">
        <f>IF(COUNTIF('Personálie dobrovolníků '!U:X,N2554)&gt;0,"ANO","")</f>
        <v/>
      </c>
      <c r="Q2554" s="15"/>
    </row>
    <row r="2555" spans="2:17" s="25" customFormat="1" x14ac:dyDescent="0.3">
      <c r="B2555" s="15" t="str">
        <f>IF(A2555="","",VLOOKUP(A2555,Tabulka3[[Číslo smlouvy   u pravidelné činnosti]:[Příjmení]],3,0))</f>
        <v/>
      </c>
      <c r="C2555" s="15" t="str">
        <f>IF(A2555="","",VLOOKUP(A2555,Tabulka3[[Číslo smlouvy   u pravidelné činnosti]:[Příjmení]],4,0))</f>
        <v/>
      </c>
      <c r="F2555" s="94"/>
      <c r="H2555" s="113"/>
      <c r="I2555" s="113"/>
      <c r="K2555" s="15"/>
      <c r="L2555" s="15"/>
      <c r="M2555" s="15">
        <f t="shared" si="117"/>
        <v>1</v>
      </c>
      <c r="N2555" s="15" t="str">
        <f t="shared" si="118"/>
        <v>-</v>
      </c>
      <c r="O2555" s="150">
        <f t="shared" si="119"/>
        <v>0</v>
      </c>
      <c r="P2555" s="15" t="str">
        <f>IF(COUNTIF('Personálie dobrovolníků '!U:X,N2555)&gt;0,"ANO","")</f>
        <v/>
      </c>
      <c r="Q2555" s="15"/>
    </row>
    <row r="2556" spans="2:17" s="25" customFormat="1" x14ac:dyDescent="0.3">
      <c r="B2556" s="15" t="str">
        <f>IF(A2556="","",VLOOKUP(A2556,Tabulka3[[Číslo smlouvy   u pravidelné činnosti]:[Příjmení]],3,0))</f>
        <v/>
      </c>
      <c r="C2556" s="15" t="str">
        <f>IF(A2556="","",VLOOKUP(A2556,Tabulka3[[Číslo smlouvy   u pravidelné činnosti]:[Příjmení]],4,0))</f>
        <v/>
      </c>
      <c r="F2556" s="94"/>
      <c r="H2556" s="113"/>
      <c r="I2556" s="113"/>
      <c r="K2556" s="15"/>
      <c r="L2556" s="15"/>
      <c r="M2556" s="15">
        <f t="shared" si="117"/>
        <v>1</v>
      </c>
      <c r="N2556" s="15" t="str">
        <f t="shared" si="118"/>
        <v>-</v>
      </c>
      <c r="O2556" s="150">
        <f t="shared" si="119"/>
        <v>0</v>
      </c>
      <c r="P2556" s="15" t="str">
        <f>IF(COUNTIF('Personálie dobrovolníků '!U:X,N2556)&gt;0,"ANO","")</f>
        <v/>
      </c>
      <c r="Q2556" s="15"/>
    </row>
    <row r="2557" spans="2:17" s="25" customFormat="1" x14ac:dyDescent="0.3">
      <c r="B2557" s="15" t="str">
        <f>IF(A2557="","",VLOOKUP(A2557,Tabulka3[[Číslo smlouvy   u pravidelné činnosti]:[Příjmení]],3,0))</f>
        <v/>
      </c>
      <c r="C2557" s="15" t="str">
        <f>IF(A2557="","",VLOOKUP(A2557,Tabulka3[[Číslo smlouvy   u pravidelné činnosti]:[Příjmení]],4,0))</f>
        <v/>
      </c>
      <c r="F2557" s="94"/>
      <c r="H2557" s="113"/>
      <c r="I2557" s="113"/>
      <c r="K2557" s="15"/>
      <c r="L2557" s="15"/>
      <c r="M2557" s="15">
        <f t="shared" si="117"/>
        <v>1</v>
      </c>
      <c r="N2557" s="15" t="str">
        <f t="shared" si="118"/>
        <v>-</v>
      </c>
      <c r="O2557" s="150">
        <f t="shared" si="119"/>
        <v>0</v>
      </c>
      <c r="P2557" s="15" t="str">
        <f>IF(COUNTIF('Personálie dobrovolníků '!U:X,N2557)&gt;0,"ANO","")</f>
        <v/>
      </c>
      <c r="Q2557" s="15"/>
    </row>
    <row r="2558" spans="2:17" s="25" customFormat="1" x14ac:dyDescent="0.3">
      <c r="B2558" s="15" t="str">
        <f>IF(A2558="","",VLOOKUP(A2558,Tabulka3[[Číslo smlouvy   u pravidelné činnosti]:[Příjmení]],3,0))</f>
        <v/>
      </c>
      <c r="C2558" s="15" t="str">
        <f>IF(A2558="","",VLOOKUP(A2558,Tabulka3[[Číslo smlouvy   u pravidelné činnosti]:[Příjmení]],4,0))</f>
        <v/>
      </c>
      <c r="F2558" s="94"/>
      <c r="H2558" s="113"/>
      <c r="I2558" s="113"/>
      <c r="K2558" s="15"/>
      <c r="L2558" s="15"/>
      <c r="M2558" s="15">
        <f t="shared" si="117"/>
        <v>1</v>
      </c>
      <c r="N2558" s="15" t="str">
        <f t="shared" si="118"/>
        <v>-</v>
      </c>
      <c r="O2558" s="150">
        <f t="shared" si="119"/>
        <v>0</v>
      </c>
      <c r="P2558" s="15" t="str">
        <f>IF(COUNTIF('Personálie dobrovolníků '!U:X,N2558)&gt;0,"ANO","")</f>
        <v/>
      </c>
      <c r="Q2558" s="15"/>
    </row>
    <row r="2559" spans="2:17" s="25" customFormat="1" x14ac:dyDescent="0.3">
      <c r="B2559" s="15" t="str">
        <f>IF(A2559="","",VLOOKUP(A2559,Tabulka3[[Číslo smlouvy   u pravidelné činnosti]:[Příjmení]],3,0))</f>
        <v/>
      </c>
      <c r="C2559" s="15" t="str">
        <f>IF(A2559="","",VLOOKUP(A2559,Tabulka3[[Číslo smlouvy   u pravidelné činnosti]:[Příjmení]],4,0))</f>
        <v/>
      </c>
      <c r="F2559" s="94"/>
      <c r="H2559" s="113"/>
      <c r="I2559" s="113"/>
      <c r="K2559" s="15"/>
      <c r="L2559" s="15"/>
      <c r="M2559" s="15">
        <f t="shared" si="117"/>
        <v>1</v>
      </c>
      <c r="N2559" s="15" t="str">
        <f t="shared" si="118"/>
        <v>-</v>
      </c>
      <c r="O2559" s="150">
        <f t="shared" si="119"/>
        <v>0</v>
      </c>
      <c r="P2559" s="15" t="str">
        <f>IF(COUNTIF('Personálie dobrovolníků '!U:X,N2559)&gt;0,"ANO","")</f>
        <v/>
      </c>
      <c r="Q2559" s="15"/>
    </row>
    <row r="2560" spans="2:17" s="25" customFormat="1" x14ac:dyDescent="0.3">
      <c r="B2560" s="15" t="str">
        <f>IF(A2560="","",VLOOKUP(A2560,Tabulka3[[Číslo smlouvy   u pravidelné činnosti]:[Příjmení]],3,0))</f>
        <v/>
      </c>
      <c r="C2560" s="15" t="str">
        <f>IF(A2560="","",VLOOKUP(A2560,Tabulka3[[Číslo smlouvy   u pravidelné činnosti]:[Příjmení]],4,0))</f>
        <v/>
      </c>
      <c r="F2560" s="94"/>
      <c r="H2560" s="113"/>
      <c r="I2560" s="113"/>
      <c r="K2560" s="15"/>
      <c r="L2560" s="15"/>
      <c r="M2560" s="15">
        <f t="shared" si="117"/>
        <v>1</v>
      </c>
      <c r="N2560" s="15" t="str">
        <f t="shared" si="118"/>
        <v>-</v>
      </c>
      <c r="O2560" s="150">
        <f t="shared" si="119"/>
        <v>0</v>
      </c>
      <c r="P2560" s="15" t="str">
        <f>IF(COUNTIF('Personálie dobrovolníků '!U:X,N2560)&gt;0,"ANO","")</f>
        <v/>
      </c>
      <c r="Q2560" s="15"/>
    </row>
    <row r="2561" spans="2:17" s="25" customFormat="1" x14ac:dyDescent="0.3">
      <c r="B2561" s="15" t="str">
        <f>IF(A2561="","",VLOOKUP(A2561,Tabulka3[[Číslo smlouvy   u pravidelné činnosti]:[Příjmení]],3,0))</f>
        <v/>
      </c>
      <c r="C2561" s="15" t="str">
        <f>IF(A2561="","",VLOOKUP(A2561,Tabulka3[[Číslo smlouvy   u pravidelné činnosti]:[Příjmení]],4,0))</f>
        <v/>
      </c>
      <c r="F2561" s="94"/>
      <c r="H2561" s="113"/>
      <c r="I2561" s="113"/>
      <c r="K2561" s="15"/>
      <c r="L2561" s="15"/>
      <c r="M2561" s="15">
        <f t="shared" si="117"/>
        <v>1</v>
      </c>
      <c r="N2561" s="15" t="str">
        <f t="shared" si="118"/>
        <v>-</v>
      </c>
      <c r="O2561" s="150">
        <f t="shared" si="119"/>
        <v>0</v>
      </c>
      <c r="P2561" s="15" t="str">
        <f>IF(COUNTIF('Personálie dobrovolníků '!U:X,N2561)&gt;0,"ANO","")</f>
        <v/>
      </c>
      <c r="Q2561" s="15"/>
    </row>
    <row r="2562" spans="2:17" s="25" customFormat="1" x14ac:dyDescent="0.3">
      <c r="B2562" s="15" t="str">
        <f>IF(A2562="","",VLOOKUP(A2562,Tabulka3[[Číslo smlouvy   u pravidelné činnosti]:[Příjmení]],3,0))</f>
        <v/>
      </c>
      <c r="C2562" s="15" t="str">
        <f>IF(A2562="","",VLOOKUP(A2562,Tabulka3[[Číslo smlouvy   u pravidelné činnosti]:[Příjmení]],4,0))</f>
        <v/>
      </c>
      <c r="F2562" s="94"/>
      <c r="H2562" s="113"/>
      <c r="I2562" s="113"/>
      <c r="K2562" s="15"/>
      <c r="L2562" s="15"/>
      <c r="M2562" s="15">
        <f t="shared" si="117"/>
        <v>1</v>
      </c>
      <c r="N2562" s="15" t="str">
        <f t="shared" si="118"/>
        <v>-</v>
      </c>
      <c r="O2562" s="150">
        <f t="shared" si="119"/>
        <v>0</v>
      </c>
      <c r="P2562" s="15" t="str">
        <f>IF(COUNTIF('Personálie dobrovolníků '!U:X,N2562)&gt;0,"ANO","")</f>
        <v/>
      </c>
      <c r="Q2562" s="15"/>
    </row>
    <row r="2563" spans="2:17" s="25" customFormat="1" x14ac:dyDescent="0.3">
      <c r="B2563" s="15" t="str">
        <f>IF(A2563="","",VLOOKUP(A2563,Tabulka3[[Číslo smlouvy   u pravidelné činnosti]:[Příjmení]],3,0))</f>
        <v/>
      </c>
      <c r="C2563" s="15" t="str">
        <f>IF(A2563="","",VLOOKUP(A2563,Tabulka3[[Číslo smlouvy   u pravidelné činnosti]:[Příjmení]],4,0))</f>
        <v/>
      </c>
      <c r="F2563" s="94"/>
      <c r="H2563" s="113"/>
      <c r="I2563" s="113"/>
      <c r="K2563" s="15"/>
      <c r="L2563" s="15"/>
      <c r="M2563" s="15">
        <f t="shared" si="117"/>
        <v>1</v>
      </c>
      <c r="N2563" s="15" t="str">
        <f t="shared" si="118"/>
        <v>-</v>
      </c>
      <c r="O2563" s="150">
        <f t="shared" si="119"/>
        <v>0</v>
      </c>
      <c r="P2563" s="15" t="str">
        <f>IF(COUNTIF('Personálie dobrovolníků '!U:X,N2563)&gt;0,"ANO","")</f>
        <v/>
      </c>
      <c r="Q2563" s="15"/>
    </row>
    <row r="2564" spans="2:17" s="25" customFormat="1" x14ac:dyDescent="0.3">
      <c r="B2564" s="15" t="str">
        <f>IF(A2564="","",VLOOKUP(A2564,Tabulka3[[Číslo smlouvy   u pravidelné činnosti]:[Příjmení]],3,0))</f>
        <v/>
      </c>
      <c r="C2564" s="15" t="str">
        <f>IF(A2564="","",VLOOKUP(A2564,Tabulka3[[Číslo smlouvy   u pravidelné činnosti]:[Příjmení]],4,0))</f>
        <v/>
      </c>
      <c r="F2564" s="94"/>
      <c r="H2564" s="113"/>
      <c r="I2564" s="113"/>
      <c r="K2564" s="15"/>
      <c r="L2564" s="15"/>
      <c r="M2564" s="15">
        <f t="shared" ref="M2564:M2627" si="120">IF(OR(
   AND($H2564=$K$12, $I2564=$L$4),
   AND($H2564=$K$12, $I2564=$L$5),
   AND($H2564=$K$12, $I2564=$L$6),
   AND($H2564=$K$12, $I2564=$L$7),
   AND($H2564=$K$11, $I2564=$L$4),
   AND($H2564=$K$11, $I2564=$L$5),
   AND($H2564=$K$11, $I2564=$L$6),
   AND($H2564=$K$11, $I2564=$L$7),
   AND($H2564=$K$5, $I2564=$L$5),
   AND($H2564=$K$6, $I2564=$L$4),
   AND($H2564=$K$6, $I2564=$L$5),
   AND($H2564=$K$6, $I2564=$L$7),
   AND($H2564=$K$4, $I2564=$L$6),
), 0, 1)</f>
        <v>1</v>
      </c>
      <c r="N2564" s="15" t="str">
        <f t="shared" ref="N2564:N2627" si="121">A2564 &amp; "-" &amp; J2564</f>
        <v>-</v>
      </c>
      <c r="O2564" s="150">
        <f t="shared" ref="O2564:O2627" si="122">IF(AND(M2564&lt;&gt;0, P2564="ANO"), 1, 0)</f>
        <v>0</v>
      </c>
      <c r="P2564" s="15" t="str">
        <f>IF(COUNTIF('Personálie dobrovolníků '!U:X,N2564)&gt;0,"ANO","")</f>
        <v/>
      </c>
      <c r="Q2564" s="15"/>
    </row>
    <row r="2565" spans="2:17" s="25" customFormat="1" x14ac:dyDescent="0.3">
      <c r="B2565" s="15" t="str">
        <f>IF(A2565="","",VLOOKUP(A2565,Tabulka3[[Číslo smlouvy   u pravidelné činnosti]:[Příjmení]],3,0))</f>
        <v/>
      </c>
      <c r="C2565" s="15" t="str">
        <f>IF(A2565="","",VLOOKUP(A2565,Tabulka3[[Číslo smlouvy   u pravidelné činnosti]:[Příjmení]],4,0))</f>
        <v/>
      </c>
      <c r="F2565" s="94"/>
      <c r="H2565" s="113"/>
      <c r="I2565" s="113"/>
      <c r="K2565" s="15"/>
      <c r="L2565" s="15"/>
      <c r="M2565" s="15">
        <f t="shared" si="120"/>
        <v>1</v>
      </c>
      <c r="N2565" s="15" t="str">
        <f t="shared" si="121"/>
        <v>-</v>
      </c>
      <c r="O2565" s="150">
        <f t="shared" si="122"/>
        <v>0</v>
      </c>
      <c r="P2565" s="15" t="str">
        <f>IF(COUNTIF('Personálie dobrovolníků '!U:X,N2565)&gt;0,"ANO","")</f>
        <v/>
      </c>
      <c r="Q2565" s="15"/>
    </row>
    <row r="2566" spans="2:17" s="25" customFormat="1" x14ac:dyDescent="0.3">
      <c r="B2566" s="15" t="str">
        <f>IF(A2566="","",VLOOKUP(A2566,Tabulka3[[Číslo smlouvy   u pravidelné činnosti]:[Příjmení]],3,0))</f>
        <v/>
      </c>
      <c r="C2566" s="15" t="str">
        <f>IF(A2566="","",VLOOKUP(A2566,Tabulka3[[Číslo smlouvy   u pravidelné činnosti]:[Příjmení]],4,0))</f>
        <v/>
      </c>
      <c r="F2566" s="94"/>
      <c r="H2566" s="113"/>
      <c r="I2566" s="113"/>
      <c r="K2566" s="15"/>
      <c r="L2566" s="15"/>
      <c r="M2566" s="15">
        <f t="shared" si="120"/>
        <v>1</v>
      </c>
      <c r="N2566" s="15" t="str">
        <f t="shared" si="121"/>
        <v>-</v>
      </c>
      <c r="O2566" s="150">
        <f t="shared" si="122"/>
        <v>0</v>
      </c>
      <c r="P2566" s="15" t="str">
        <f>IF(COUNTIF('Personálie dobrovolníků '!U:X,N2566)&gt;0,"ANO","")</f>
        <v/>
      </c>
      <c r="Q2566" s="15"/>
    </row>
    <row r="2567" spans="2:17" s="25" customFormat="1" x14ac:dyDescent="0.3">
      <c r="B2567" s="15" t="str">
        <f>IF(A2567="","",VLOOKUP(A2567,Tabulka3[[Číslo smlouvy   u pravidelné činnosti]:[Příjmení]],3,0))</f>
        <v/>
      </c>
      <c r="C2567" s="15" t="str">
        <f>IF(A2567="","",VLOOKUP(A2567,Tabulka3[[Číslo smlouvy   u pravidelné činnosti]:[Příjmení]],4,0))</f>
        <v/>
      </c>
      <c r="F2567" s="94"/>
      <c r="H2567" s="113"/>
      <c r="I2567" s="113"/>
      <c r="K2567" s="15"/>
      <c r="L2567" s="15"/>
      <c r="M2567" s="15">
        <f t="shared" si="120"/>
        <v>1</v>
      </c>
      <c r="N2567" s="15" t="str">
        <f t="shared" si="121"/>
        <v>-</v>
      </c>
      <c r="O2567" s="150">
        <f t="shared" si="122"/>
        <v>0</v>
      </c>
      <c r="P2567" s="15" t="str">
        <f>IF(COUNTIF('Personálie dobrovolníků '!U:X,N2567)&gt;0,"ANO","")</f>
        <v/>
      </c>
      <c r="Q2567" s="15"/>
    </row>
    <row r="2568" spans="2:17" s="25" customFormat="1" x14ac:dyDescent="0.3">
      <c r="B2568" s="15" t="str">
        <f>IF(A2568="","",VLOOKUP(A2568,Tabulka3[[Číslo smlouvy   u pravidelné činnosti]:[Příjmení]],3,0))</f>
        <v/>
      </c>
      <c r="C2568" s="15" t="str">
        <f>IF(A2568="","",VLOOKUP(A2568,Tabulka3[[Číslo smlouvy   u pravidelné činnosti]:[Příjmení]],4,0))</f>
        <v/>
      </c>
      <c r="F2568" s="94"/>
      <c r="H2568" s="113"/>
      <c r="I2568" s="113"/>
      <c r="K2568" s="15"/>
      <c r="L2568" s="15"/>
      <c r="M2568" s="15">
        <f t="shared" si="120"/>
        <v>1</v>
      </c>
      <c r="N2568" s="15" t="str">
        <f t="shared" si="121"/>
        <v>-</v>
      </c>
      <c r="O2568" s="150">
        <f t="shared" si="122"/>
        <v>0</v>
      </c>
      <c r="P2568" s="15" t="str">
        <f>IF(COUNTIF('Personálie dobrovolníků '!U:X,N2568)&gt;0,"ANO","")</f>
        <v/>
      </c>
      <c r="Q2568" s="15"/>
    </row>
    <row r="2569" spans="2:17" s="25" customFormat="1" x14ac:dyDescent="0.3">
      <c r="B2569" s="15" t="str">
        <f>IF(A2569="","",VLOOKUP(A2569,Tabulka3[[Číslo smlouvy   u pravidelné činnosti]:[Příjmení]],3,0))</f>
        <v/>
      </c>
      <c r="C2569" s="15" t="str">
        <f>IF(A2569="","",VLOOKUP(A2569,Tabulka3[[Číslo smlouvy   u pravidelné činnosti]:[Příjmení]],4,0))</f>
        <v/>
      </c>
      <c r="F2569" s="94"/>
      <c r="H2569" s="113"/>
      <c r="I2569" s="113"/>
      <c r="K2569" s="15"/>
      <c r="L2569" s="15"/>
      <c r="M2569" s="15">
        <f t="shared" si="120"/>
        <v>1</v>
      </c>
      <c r="N2569" s="15" t="str">
        <f t="shared" si="121"/>
        <v>-</v>
      </c>
      <c r="O2569" s="150">
        <f t="shared" si="122"/>
        <v>0</v>
      </c>
      <c r="P2569" s="15" t="str">
        <f>IF(COUNTIF('Personálie dobrovolníků '!U:X,N2569)&gt;0,"ANO","")</f>
        <v/>
      </c>
      <c r="Q2569" s="15"/>
    </row>
    <row r="2570" spans="2:17" s="25" customFormat="1" x14ac:dyDescent="0.3">
      <c r="B2570" s="15" t="str">
        <f>IF(A2570="","",VLOOKUP(A2570,Tabulka3[[Číslo smlouvy   u pravidelné činnosti]:[Příjmení]],3,0))</f>
        <v/>
      </c>
      <c r="C2570" s="15" t="str">
        <f>IF(A2570="","",VLOOKUP(A2570,Tabulka3[[Číslo smlouvy   u pravidelné činnosti]:[Příjmení]],4,0))</f>
        <v/>
      </c>
      <c r="F2570" s="94"/>
      <c r="H2570" s="113"/>
      <c r="I2570" s="113"/>
      <c r="K2570" s="15"/>
      <c r="L2570" s="15"/>
      <c r="M2570" s="15">
        <f t="shared" si="120"/>
        <v>1</v>
      </c>
      <c r="N2570" s="15" t="str">
        <f t="shared" si="121"/>
        <v>-</v>
      </c>
      <c r="O2570" s="150">
        <f t="shared" si="122"/>
        <v>0</v>
      </c>
      <c r="P2570" s="15" t="str">
        <f>IF(COUNTIF('Personálie dobrovolníků '!U:X,N2570)&gt;0,"ANO","")</f>
        <v/>
      </c>
      <c r="Q2570" s="15"/>
    </row>
    <row r="2571" spans="2:17" s="25" customFormat="1" x14ac:dyDescent="0.3">
      <c r="B2571" s="15" t="str">
        <f>IF(A2571="","",VLOOKUP(A2571,Tabulka3[[Číslo smlouvy   u pravidelné činnosti]:[Příjmení]],3,0))</f>
        <v/>
      </c>
      <c r="C2571" s="15" t="str">
        <f>IF(A2571="","",VLOOKUP(A2571,Tabulka3[[Číslo smlouvy   u pravidelné činnosti]:[Příjmení]],4,0))</f>
        <v/>
      </c>
      <c r="F2571" s="94"/>
      <c r="H2571" s="113"/>
      <c r="I2571" s="113"/>
      <c r="K2571" s="15"/>
      <c r="L2571" s="15"/>
      <c r="M2571" s="15">
        <f t="shared" si="120"/>
        <v>1</v>
      </c>
      <c r="N2571" s="15" t="str">
        <f t="shared" si="121"/>
        <v>-</v>
      </c>
      <c r="O2571" s="150">
        <f t="shared" si="122"/>
        <v>0</v>
      </c>
      <c r="P2571" s="15" t="str">
        <f>IF(COUNTIF('Personálie dobrovolníků '!U:X,N2571)&gt;0,"ANO","")</f>
        <v/>
      </c>
      <c r="Q2571" s="15"/>
    </row>
    <row r="2572" spans="2:17" s="25" customFormat="1" x14ac:dyDescent="0.3">
      <c r="B2572" s="15" t="str">
        <f>IF(A2572="","",VLOOKUP(A2572,Tabulka3[[Číslo smlouvy   u pravidelné činnosti]:[Příjmení]],3,0))</f>
        <v/>
      </c>
      <c r="C2572" s="15" t="str">
        <f>IF(A2572="","",VLOOKUP(A2572,Tabulka3[[Číslo smlouvy   u pravidelné činnosti]:[Příjmení]],4,0))</f>
        <v/>
      </c>
      <c r="F2572" s="94"/>
      <c r="H2572" s="113"/>
      <c r="I2572" s="113"/>
      <c r="K2572" s="15"/>
      <c r="L2572" s="15"/>
      <c r="M2572" s="15">
        <f t="shared" si="120"/>
        <v>1</v>
      </c>
      <c r="N2572" s="15" t="str">
        <f t="shared" si="121"/>
        <v>-</v>
      </c>
      <c r="O2572" s="150">
        <f t="shared" si="122"/>
        <v>0</v>
      </c>
      <c r="P2572" s="15" t="str">
        <f>IF(COUNTIF('Personálie dobrovolníků '!U:X,N2572)&gt;0,"ANO","")</f>
        <v/>
      </c>
      <c r="Q2572" s="15"/>
    </row>
    <row r="2573" spans="2:17" s="25" customFormat="1" x14ac:dyDescent="0.3">
      <c r="B2573" s="15" t="str">
        <f>IF(A2573="","",VLOOKUP(A2573,Tabulka3[[Číslo smlouvy   u pravidelné činnosti]:[Příjmení]],3,0))</f>
        <v/>
      </c>
      <c r="C2573" s="15" t="str">
        <f>IF(A2573="","",VLOOKUP(A2573,Tabulka3[[Číslo smlouvy   u pravidelné činnosti]:[Příjmení]],4,0))</f>
        <v/>
      </c>
      <c r="F2573" s="94"/>
      <c r="H2573" s="113"/>
      <c r="I2573" s="113"/>
      <c r="K2573" s="15"/>
      <c r="L2573" s="15"/>
      <c r="M2573" s="15">
        <f t="shared" si="120"/>
        <v>1</v>
      </c>
      <c r="N2573" s="15" t="str">
        <f t="shared" si="121"/>
        <v>-</v>
      </c>
      <c r="O2573" s="150">
        <f t="shared" si="122"/>
        <v>0</v>
      </c>
      <c r="P2573" s="15" t="str">
        <f>IF(COUNTIF('Personálie dobrovolníků '!U:X,N2573)&gt;0,"ANO","")</f>
        <v/>
      </c>
      <c r="Q2573" s="15"/>
    </row>
    <row r="2574" spans="2:17" s="25" customFormat="1" x14ac:dyDescent="0.3">
      <c r="B2574" s="15" t="str">
        <f>IF(A2574="","",VLOOKUP(A2574,Tabulka3[[Číslo smlouvy   u pravidelné činnosti]:[Příjmení]],3,0))</f>
        <v/>
      </c>
      <c r="C2574" s="15" t="str">
        <f>IF(A2574="","",VLOOKUP(A2574,Tabulka3[[Číslo smlouvy   u pravidelné činnosti]:[Příjmení]],4,0))</f>
        <v/>
      </c>
      <c r="F2574" s="94"/>
      <c r="H2574" s="113"/>
      <c r="I2574" s="113"/>
      <c r="K2574" s="15"/>
      <c r="L2574" s="15"/>
      <c r="M2574" s="15">
        <f t="shared" si="120"/>
        <v>1</v>
      </c>
      <c r="N2574" s="15" t="str">
        <f t="shared" si="121"/>
        <v>-</v>
      </c>
      <c r="O2574" s="150">
        <f t="shared" si="122"/>
        <v>0</v>
      </c>
      <c r="P2574" s="15" t="str">
        <f>IF(COUNTIF('Personálie dobrovolníků '!U:X,N2574)&gt;0,"ANO","")</f>
        <v/>
      </c>
      <c r="Q2574" s="15"/>
    </row>
    <row r="2575" spans="2:17" s="25" customFormat="1" x14ac:dyDescent="0.3">
      <c r="B2575" s="15" t="str">
        <f>IF(A2575="","",VLOOKUP(A2575,Tabulka3[[Číslo smlouvy   u pravidelné činnosti]:[Příjmení]],3,0))</f>
        <v/>
      </c>
      <c r="C2575" s="15" t="str">
        <f>IF(A2575="","",VLOOKUP(A2575,Tabulka3[[Číslo smlouvy   u pravidelné činnosti]:[Příjmení]],4,0))</f>
        <v/>
      </c>
      <c r="F2575" s="94"/>
      <c r="H2575" s="113"/>
      <c r="I2575" s="113"/>
      <c r="K2575" s="15"/>
      <c r="L2575" s="15"/>
      <c r="M2575" s="15">
        <f t="shared" si="120"/>
        <v>1</v>
      </c>
      <c r="N2575" s="15" t="str">
        <f t="shared" si="121"/>
        <v>-</v>
      </c>
      <c r="O2575" s="150">
        <f t="shared" si="122"/>
        <v>0</v>
      </c>
      <c r="P2575" s="15" t="str">
        <f>IF(COUNTIF('Personálie dobrovolníků '!U:X,N2575)&gt;0,"ANO","")</f>
        <v/>
      </c>
      <c r="Q2575" s="15"/>
    </row>
    <row r="2576" spans="2:17" s="25" customFormat="1" x14ac:dyDescent="0.3">
      <c r="B2576" s="15" t="str">
        <f>IF(A2576="","",VLOOKUP(A2576,Tabulka3[[Číslo smlouvy   u pravidelné činnosti]:[Příjmení]],3,0))</f>
        <v/>
      </c>
      <c r="C2576" s="15" t="str">
        <f>IF(A2576="","",VLOOKUP(A2576,Tabulka3[[Číslo smlouvy   u pravidelné činnosti]:[Příjmení]],4,0))</f>
        <v/>
      </c>
      <c r="F2576" s="94"/>
      <c r="H2576" s="113"/>
      <c r="I2576" s="113"/>
      <c r="K2576" s="15"/>
      <c r="L2576" s="15"/>
      <c r="M2576" s="15">
        <f t="shared" si="120"/>
        <v>1</v>
      </c>
      <c r="N2576" s="15" t="str">
        <f t="shared" si="121"/>
        <v>-</v>
      </c>
      <c r="O2576" s="150">
        <f t="shared" si="122"/>
        <v>0</v>
      </c>
      <c r="P2576" s="15" t="str">
        <f>IF(COUNTIF('Personálie dobrovolníků '!U:X,N2576)&gt;0,"ANO","")</f>
        <v/>
      </c>
      <c r="Q2576" s="15"/>
    </row>
    <row r="2577" spans="2:17" s="25" customFormat="1" x14ac:dyDescent="0.3">
      <c r="B2577" s="15" t="str">
        <f>IF(A2577="","",VLOOKUP(A2577,Tabulka3[[Číslo smlouvy   u pravidelné činnosti]:[Příjmení]],3,0))</f>
        <v/>
      </c>
      <c r="C2577" s="15" t="str">
        <f>IF(A2577="","",VLOOKUP(A2577,Tabulka3[[Číslo smlouvy   u pravidelné činnosti]:[Příjmení]],4,0))</f>
        <v/>
      </c>
      <c r="F2577" s="94"/>
      <c r="H2577" s="113"/>
      <c r="I2577" s="113"/>
      <c r="K2577" s="15"/>
      <c r="L2577" s="15"/>
      <c r="M2577" s="15">
        <f t="shared" si="120"/>
        <v>1</v>
      </c>
      <c r="N2577" s="15" t="str">
        <f t="shared" si="121"/>
        <v>-</v>
      </c>
      <c r="O2577" s="150">
        <f t="shared" si="122"/>
        <v>0</v>
      </c>
      <c r="P2577" s="15" t="str">
        <f>IF(COUNTIF('Personálie dobrovolníků '!U:X,N2577)&gt;0,"ANO","")</f>
        <v/>
      </c>
      <c r="Q2577" s="15"/>
    </row>
    <row r="2578" spans="2:17" s="25" customFormat="1" x14ac:dyDescent="0.3">
      <c r="B2578" s="15" t="str">
        <f>IF(A2578="","",VLOOKUP(A2578,Tabulka3[[Číslo smlouvy   u pravidelné činnosti]:[Příjmení]],3,0))</f>
        <v/>
      </c>
      <c r="C2578" s="15" t="str">
        <f>IF(A2578="","",VLOOKUP(A2578,Tabulka3[[Číslo smlouvy   u pravidelné činnosti]:[Příjmení]],4,0))</f>
        <v/>
      </c>
      <c r="F2578" s="94"/>
      <c r="H2578" s="113"/>
      <c r="I2578" s="113"/>
      <c r="K2578" s="15"/>
      <c r="L2578" s="15"/>
      <c r="M2578" s="15">
        <f t="shared" si="120"/>
        <v>1</v>
      </c>
      <c r="N2578" s="15" t="str">
        <f t="shared" si="121"/>
        <v>-</v>
      </c>
      <c r="O2578" s="150">
        <f t="shared" si="122"/>
        <v>0</v>
      </c>
      <c r="P2578" s="15" t="str">
        <f>IF(COUNTIF('Personálie dobrovolníků '!U:X,N2578)&gt;0,"ANO","")</f>
        <v/>
      </c>
      <c r="Q2578" s="15"/>
    </row>
    <row r="2579" spans="2:17" s="25" customFormat="1" x14ac:dyDescent="0.3">
      <c r="B2579" s="15" t="str">
        <f>IF(A2579="","",VLOOKUP(A2579,Tabulka3[[Číslo smlouvy   u pravidelné činnosti]:[Příjmení]],3,0))</f>
        <v/>
      </c>
      <c r="C2579" s="15" t="str">
        <f>IF(A2579="","",VLOOKUP(A2579,Tabulka3[[Číslo smlouvy   u pravidelné činnosti]:[Příjmení]],4,0))</f>
        <v/>
      </c>
      <c r="F2579" s="94"/>
      <c r="H2579" s="113"/>
      <c r="I2579" s="113"/>
      <c r="K2579" s="15"/>
      <c r="L2579" s="15"/>
      <c r="M2579" s="15">
        <f t="shared" si="120"/>
        <v>1</v>
      </c>
      <c r="N2579" s="15" t="str">
        <f t="shared" si="121"/>
        <v>-</v>
      </c>
      <c r="O2579" s="150">
        <f t="shared" si="122"/>
        <v>0</v>
      </c>
      <c r="P2579" s="15" t="str">
        <f>IF(COUNTIF('Personálie dobrovolníků '!U:X,N2579)&gt;0,"ANO","")</f>
        <v/>
      </c>
      <c r="Q2579" s="15"/>
    </row>
    <row r="2580" spans="2:17" s="25" customFormat="1" x14ac:dyDescent="0.3">
      <c r="B2580" s="15" t="str">
        <f>IF(A2580="","",VLOOKUP(A2580,Tabulka3[[Číslo smlouvy   u pravidelné činnosti]:[Příjmení]],3,0))</f>
        <v/>
      </c>
      <c r="C2580" s="15" t="str">
        <f>IF(A2580="","",VLOOKUP(A2580,Tabulka3[[Číslo smlouvy   u pravidelné činnosti]:[Příjmení]],4,0))</f>
        <v/>
      </c>
      <c r="F2580" s="94"/>
      <c r="H2580" s="113"/>
      <c r="I2580" s="113"/>
      <c r="K2580" s="15"/>
      <c r="L2580" s="15"/>
      <c r="M2580" s="15">
        <f t="shared" si="120"/>
        <v>1</v>
      </c>
      <c r="N2580" s="15" t="str">
        <f t="shared" si="121"/>
        <v>-</v>
      </c>
      <c r="O2580" s="150">
        <f t="shared" si="122"/>
        <v>0</v>
      </c>
      <c r="P2580" s="15" t="str">
        <f>IF(COUNTIF('Personálie dobrovolníků '!U:X,N2580)&gt;0,"ANO","")</f>
        <v/>
      </c>
      <c r="Q2580" s="15"/>
    </row>
    <row r="2581" spans="2:17" s="25" customFormat="1" x14ac:dyDescent="0.3">
      <c r="B2581" s="15" t="str">
        <f>IF(A2581="","",VLOOKUP(A2581,Tabulka3[[Číslo smlouvy   u pravidelné činnosti]:[Příjmení]],3,0))</f>
        <v/>
      </c>
      <c r="C2581" s="15" t="str">
        <f>IF(A2581="","",VLOOKUP(A2581,Tabulka3[[Číslo smlouvy   u pravidelné činnosti]:[Příjmení]],4,0))</f>
        <v/>
      </c>
      <c r="F2581" s="94"/>
      <c r="H2581" s="113"/>
      <c r="I2581" s="113"/>
      <c r="K2581" s="15"/>
      <c r="L2581" s="15"/>
      <c r="M2581" s="15">
        <f t="shared" si="120"/>
        <v>1</v>
      </c>
      <c r="N2581" s="15" t="str">
        <f t="shared" si="121"/>
        <v>-</v>
      </c>
      <c r="O2581" s="150">
        <f t="shared" si="122"/>
        <v>0</v>
      </c>
      <c r="P2581" s="15" t="str">
        <f>IF(COUNTIF('Personálie dobrovolníků '!U:X,N2581)&gt;0,"ANO","")</f>
        <v/>
      </c>
      <c r="Q2581" s="15"/>
    </row>
    <row r="2582" spans="2:17" s="25" customFormat="1" x14ac:dyDescent="0.3">
      <c r="B2582" s="15" t="str">
        <f>IF(A2582="","",VLOOKUP(A2582,Tabulka3[[Číslo smlouvy   u pravidelné činnosti]:[Příjmení]],3,0))</f>
        <v/>
      </c>
      <c r="C2582" s="15" t="str">
        <f>IF(A2582="","",VLOOKUP(A2582,Tabulka3[[Číslo smlouvy   u pravidelné činnosti]:[Příjmení]],4,0))</f>
        <v/>
      </c>
      <c r="F2582" s="94"/>
      <c r="H2582" s="113"/>
      <c r="I2582" s="113"/>
      <c r="K2582" s="15"/>
      <c r="L2582" s="15"/>
      <c r="M2582" s="15">
        <f t="shared" si="120"/>
        <v>1</v>
      </c>
      <c r="N2582" s="15" t="str">
        <f t="shared" si="121"/>
        <v>-</v>
      </c>
      <c r="O2582" s="150">
        <f t="shared" si="122"/>
        <v>0</v>
      </c>
      <c r="P2582" s="15" t="str">
        <f>IF(COUNTIF('Personálie dobrovolníků '!U:X,N2582)&gt;0,"ANO","")</f>
        <v/>
      </c>
      <c r="Q2582" s="15"/>
    </row>
    <row r="2583" spans="2:17" s="25" customFormat="1" x14ac:dyDescent="0.3">
      <c r="B2583" s="15" t="str">
        <f>IF(A2583="","",VLOOKUP(A2583,Tabulka3[[Číslo smlouvy   u pravidelné činnosti]:[Příjmení]],3,0))</f>
        <v/>
      </c>
      <c r="C2583" s="15" t="str">
        <f>IF(A2583="","",VLOOKUP(A2583,Tabulka3[[Číslo smlouvy   u pravidelné činnosti]:[Příjmení]],4,0))</f>
        <v/>
      </c>
      <c r="F2583" s="94"/>
      <c r="H2583" s="113"/>
      <c r="I2583" s="113"/>
      <c r="K2583" s="15"/>
      <c r="L2583" s="15"/>
      <c r="M2583" s="15">
        <f t="shared" si="120"/>
        <v>1</v>
      </c>
      <c r="N2583" s="15" t="str">
        <f t="shared" si="121"/>
        <v>-</v>
      </c>
      <c r="O2583" s="150">
        <f t="shared" si="122"/>
        <v>0</v>
      </c>
      <c r="P2583" s="15" t="str">
        <f>IF(COUNTIF('Personálie dobrovolníků '!U:X,N2583)&gt;0,"ANO","")</f>
        <v/>
      </c>
      <c r="Q2583" s="15"/>
    </row>
    <row r="2584" spans="2:17" s="25" customFormat="1" x14ac:dyDescent="0.3">
      <c r="B2584" s="15" t="str">
        <f>IF(A2584="","",VLOOKUP(A2584,Tabulka3[[Číslo smlouvy   u pravidelné činnosti]:[Příjmení]],3,0))</f>
        <v/>
      </c>
      <c r="C2584" s="15" t="str">
        <f>IF(A2584="","",VLOOKUP(A2584,Tabulka3[[Číslo smlouvy   u pravidelné činnosti]:[Příjmení]],4,0))</f>
        <v/>
      </c>
      <c r="F2584" s="94"/>
      <c r="H2584" s="113"/>
      <c r="I2584" s="113"/>
      <c r="K2584" s="15"/>
      <c r="L2584" s="15"/>
      <c r="M2584" s="15">
        <f t="shared" si="120"/>
        <v>1</v>
      </c>
      <c r="N2584" s="15" t="str">
        <f t="shared" si="121"/>
        <v>-</v>
      </c>
      <c r="O2584" s="150">
        <f t="shared" si="122"/>
        <v>0</v>
      </c>
      <c r="P2584" s="15" t="str">
        <f>IF(COUNTIF('Personálie dobrovolníků '!U:X,N2584)&gt;0,"ANO","")</f>
        <v/>
      </c>
      <c r="Q2584" s="15"/>
    </row>
    <row r="2585" spans="2:17" s="25" customFormat="1" x14ac:dyDescent="0.3">
      <c r="B2585" s="15" t="str">
        <f>IF(A2585="","",VLOOKUP(A2585,Tabulka3[[Číslo smlouvy   u pravidelné činnosti]:[Příjmení]],3,0))</f>
        <v/>
      </c>
      <c r="C2585" s="15" t="str">
        <f>IF(A2585="","",VLOOKUP(A2585,Tabulka3[[Číslo smlouvy   u pravidelné činnosti]:[Příjmení]],4,0))</f>
        <v/>
      </c>
      <c r="F2585" s="94"/>
      <c r="H2585" s="113"/>
      <c r="I2585" s="113"/>
      <c r="K2585" s="15"/>
      <c r="L2585" s="15"/>
      <c r="M2585" s="15">
        <f t="shared" si="120"/>
        <v>1</v>
      </c>
      <c r="N2585" s="15" t="str">
        <f t="shared" si="121"/>
        <v>-</v>
      </c>
      <c r="O2585" s="150">
        <f t="shared" si="122"/>
        <v>0</v>
      </c>
      <c r="P2585" s="15" t="str">
        <f>IF(COUNTIF('Personálie dobrovolníků '!U:X,N2585)&gt;0,"ANO","")</f>
        <v/>
      </c>
      <c r="Q2585" s="15"/>
    </row>
    <row r="2586" spans="2:17" s="25" customFormat="1" x14ac:dyDescent="0.3">
      <c r="B2586" s="15" t="str">
        <f>IF(A2586="","",VLOOKUP(A2586,Tabulka3[[Číslo smlouvy   u pravidelné činnosti]:[Příjmení]],3,0))</f>
        <v/>
      </c>
      <c r="C2586" s="15" t="str">
        <f>IF(A2586="","",VLOOKUP(A2586,Tabulka3[[Číslo smlouvy   u pravidelné činnosti]:[Příjmení]],4,0))</f>
        <v/>
      </c>
      <c r="F2586" s="94"/>
      <c r="H2586" s="113"/>
      <c r="I2586" s="113"/>
      <c r="K2586" s="15"/>
      <c r="L2586" s="15"/>
      <c r="M2586" s="15">
        <f t="shared" si="120"/>
        <v>1</v>
      </c>
      <c r="N2586" s="15" t="str">
        <f t="shared" si="121"/>
        <v>-</v>
      </c>
      <c r="O2586" s="150">
        <f t="shared" si="122"/>
        <v>0</v>
      </c>
      <c r="P2586" s="15" t="str">
        <f>IF(COUNTIF('Personálie dobrovolníků '!U:X,N2586)&gt;0,"ANO","")</f>
        <v/>
      </c>
      <c r="Q2586" s="15"/>
    </row>
    <row r="2587" spans="2:17" s="25" customFormat="1" x14ac:dyDescent="0.3">
      <c r="B2587" s="15" t="str">
        <f>IF(A2587="","",VLOOKUP(A2587,Tabulka3[[Číslo smlouvy   u pravidelné činnosti]:[Příjmení]],3,0))</f>
        <v/>
      </c>
      <c r="C2587" s="15" t="str">
        <f>IF(A2587="","",VLOOKUP(A2587,Tabulka3[[Číslo smlouvy   u pravidelné činnosti]:[Příjmení]],4,0))</f>
        <v/>
      </c>
      <c r="F2587" s="94"/>
      <c r="H2587" s="113"/>
      <c r="I2587" s="113"/>
      <c r="K2587" s="15"/>
      <c r="L2587" s="15"/>
      <c r="M2587" s="15">
        <f t="shared" si="120"/>
        <v>1</v>
      </c>
      <c r="N2587" s="15" t="str">
        <f t="shared" si="121"/>
        <v>-</v>
      </c>
      <c r="O2587" s="150">
        <f t="shared" si="122"/>
        <v>0</v>
      </c>
      <c r="P2587" s="15" t="str">
        <f>IF(COUNTIF('Personálie dobrovolníků '!U:X,N2587)&gt;0,"ANO","")</f>
        <v/>
      </c>
      <c r="Q2587" s="15"/>
    </row>
    <row r="2588" spans="2:17" s="25" customFormat="1" x14ac:dyDescent="0.3">
      <c r="B2588" s="15" t="str">
        <f>IF(A2588="","",VLOOKUP(A2588,Tabulka3[[Číslo smlouvy   u pravidelné činnosti]:[Příjmení]],3,0))</f>
        <v/>
      </c>
      <c r="C2588" s="15" t="str">
        <f>IF(A2588="","",VLOOKUP(A2588,Tabulka3[[Číslo smlouvy   u pravidelné činnosti]:[Příjmení]],4,0))</f>
        <v/>
      </c>
      <c r="F2588" s="94"/>
      <c r="H2588" s="113"/>
      <c r="I2588" s="113"/>
      <c r="K2588" s="15"/>
      <c r="L2588" s="15"/>
      <c r="M2588" s="15">
        <f t="shared" si="120"/>
        <v>1</v>
      </c>
      <c r="N2588" s="15" t="str">
        <f t="shared" si="121"/>
        <v>-</v>
      </c>
      <c r="O2588" s="150">
        <f t="shared" si="122"/>
        <v>0</v>
      </c>
      <c r="P2588" s="15" t="str">
        <f>IF(COUNTIF('Personálie dobrovolníků '!U:X,N2588)&gt;0,"ANO","")</f>
        <v/>
      </c>
      <c r="Q2588" s="15"/>
    </row>
    <row r="2589" spans="2:17" s="25" customFormat="1" x14ac:dyDescent="0.3">
      <c r="B2589" s="15" t="str">
        <f>IF(A2589="","",VLOOKUP(A2589,Tabulka3[[Číslo smlouvy   u pravidelné činnosti]:[Příjmení]],3,0))</f>
        <v/>
      </c>
      <c r="C2589" s="15" t="str">
        <f>IF(A2589="","",VLOOKUP(A2589,Tabulka3[[Číslo smlouvy   u pravidelné činnosti]:[Příjmení]],4,0))</f>
        <v/>
      </c>
      <c r="F2589" s="94"/>
      <c r="H2589" s="113"/>
      <c r="I2589" s="113"/>
      <c r="K2589" s="15"/>
      <c r="L2589" s="15"/>
      <c r="M2589" s="15">
        <f t="shared" si="120"/>
        <v>1</v>
      </c>
      <c r="N2589" s="15" t="str">
        <f t="shared" si="121"/>
        <v>-</v>
      </c>
      <c r="O2589" s="150">
        <f t="shared" si="122"/>
        <v>0</v>
      </c>
      <c r="P2589" s="15" t="str">
        <f>IF(COUNTIF('Personálie dobrovolníků '!U:X,N2589)&gt;0,"ANO","")</f>
        <v/>
      </c>
      <c r="Q2589" s="15"/>
    </row>
    <row r="2590" spans="2:17" s="25" customFormat="1" x14ac:dyDescent="0.3">
      <c r="B2590" s="15" t="str">
        <f>IF(A2590="","",VLOOKUP(A2590,Tabulka3[[Číslo smlouvy   u pravidelné činnosti]:[Příjmení]],3,0))</f>
        <v/>
      </c>
      <c r="C2590" s="15" t="str">
        <f>IF(A2590="","",VLOOKUP(A2590,Tabulka3[[Číslo smlouvy   u pravidelné činnosti]:[Příjmení]],4,0))</f>
        <v/>
      </c>
      <c r="F2590" s="94"/>
      <c r="H2590" s="113"/>
      <c r="I2590" s="113"/>
      <c r="K2590" s="15"/>
      <c r="L2590" s="15"/>
      <c r="M2590" s="15">
        <f t="shared" si="120"/>
        <v>1</v>
      </c>
      <c r="N2590" s="15" t="str">
        <f t="shared" si="121"/>
        <v>-</v>
      </c>
      <c r="O2590" s="150">
        <f t="shared" si="122"/>
        <v>0</v>
      </c>
      <c r="P2590" s="15" t="str">
        <f>IF(COUNTIF('Personálie dobrovolníků '!U:X,N2590)&gt;0,"ANO","")</f>
        <v/>
      </c>
      <c r="Q2590" s="15"/>
    </row>
    <row r="2591" spans="2:17" s="25" customFormat="1" x14ac:dyDescent="0.3">
      <c r="B2591" s="15" t="str">
        <f>IF(A2591="","",VLOOKUP(A2591,Tabulka3[[Číslo smlouvy   u pravidelné činnosti]:[Příjmení]],3,0))</f>
        <v/>
      </c>
      <c r="C2591" s="15" t="str">
        <f>IF(A2591="","",VLOOKUP(A2591,Tabulka3[[Číslo smlouvy   u pravidelné činnosti]:[Příjmení]],4,0))</f>
        <v/>
      </c>
      <c r="F2591" s="94"/>
      <c r="H2591" s="113"/>
      <c r="I2591" s="113"/>
      <c r="K2591" s="15"/>
      <c r="L2591" s="15"/>
      <c r="M2591" s="15">
        <f t="shared" si="120"/>
        <v>1</v>
      </c>
      <c r="N2591" s="15" t="str">
        <f t="shared" si="121"/>
        <v>-</v>
      </c>
      <c r="O2591" s="150">
        <f t="shared" si="122"/>
        <v>0</v>
      </c>
      <c r="P2591" s="15" t="str">
        <f>IF(COUNTIF('Personálie dobrovolníků '!U:X,N2591)&gt;0,"ANO","")</f>
        <v/>
      </c>
      <c r="Q2591" s="15"/>
    </row>
    <row r="2592" spans="2:17" s="25" customFormat="1" x14ac:dyDescent="0.3">
      <c r="B2592" s="15" t="str">
        <f>IF(A2592="","",VLOOKUP(A2592,Tabulka3[[Číslo smlouvy   u pravidelné činnosti]:[Příjmení]],3,0))</f>
        <v/>
      </c>
      <c r="C2592" s="15" t="str">
        <f>IF(A2592="","",VLOOKUP(A2592,Tabulka3[[Číslo smlouvy   u pravidelné činnosti]:[Příjmení]],4,0))</f>
        <v/>
      </c>
      <c r="F2592" s="94"/>
      <c r="H2592" s="113"/>
      <c r="I2592" s="113"/>
      <c r="K2592" s="15"/>
      <c r="L2592" s="15"/>
      <c r="M2592" s="15">
        <f t="shared" si="120"/>
        <v>1</v>
      </c>
      <c r="N2592" s="15" t="str">
        <f t="shared" si="121"/>
        <v>-</v>
      </c>
      <c r="O2592" s="150">
        <f t="shared" si="122"/>
        <v>0</v>
      </c>
      <c r="P2592" s="15" t="str">
        <f>IF(COUNTIF('Personálie dobrovolníků '!U:X,N2592)&gt;0,"ANO","")</f>
        <v/>
      </c>
      <c r="Q2592" s="15"/>
    </row>
    <row r="2593" spans="2:17" s="25" customFormat="1" x14ac:dyDescent="0.3">
      <c r="B2593" s="15" t="str">
        <f>IF(A2593="","",VLOOKUP(A2593,Tabulka3[[Číslo smlouvy   u pravidelné činnosti]:[Příjmení]],3,0))</f>
        <v/>
      </c>
      <c r="C2593" s="15" t="str">
        <f>IF(A2593="","",VLOOKUP(A2593,Tabulka3[[Číslo smlouvy   u pravidelné činnosti]:[Příjmení]],4,0))</f>
        <v/>
      </c>
      <c r="F2593" s="94"/>
      <c r="H2593" s="113"/>
      <c r="I2593" s="113"/>
      <c r="K2593" s="15"/>
      <c r="L2593" s="15"/>
      <c r="M2593" s="15">
        <f t="shared" si="120"/>
        <v>1</v>
      </c>
      <c r="N2593" s="15" t="str">
        <f t="shared" si="121"/>
        <v>-</v>
      </c>
      <c r="O2593" s="150">
        <f t="shared" si="122"/>
        <v>0</v>
      </c>
      <c r="P2593" s="15" t="str">
        <f>IF(COUNTIF('Personálie dobrovolníků '!U:X,N2593)&gt;0,"ANO","")</f>
        <v/>
      </c>
      <c r="Q2593" s="15"/>
    </row>
    <row r="2594" spans="2:17" s="25" customFormat="1" x14ac:dyDescent="0.3">
      <c r="B2594" s="15" t="str">
        <f>IF(A2594="","",VLOOKUP(A2594,Tabulka3[[Číslo smlouvy   u pravidelné činnosti]:[Příjmení]],3,0))</f>
        <v/>
      </c>
      <c r="C2594" s="15" t="str">
        <f>IF(A2594="","",VLOOKUP(A2594,Tabulka3[[Číslo smlouvy   u pravidelné činnosti]:[Příjmení]],4,0))</f>
        <v/>
      </c>
      <c r="F2594" s="94"/>
      <c r="H2594" s="113"/>
      <c r="I2594" s="113"/>
      <c r="K2594" s="15"/>
      <c r="L2594" s="15"/>
      <c r="M2594" s="15">
        <f t="shared" si="120"/>
        <v>1</v>
      </c>
      <c r="N2594" s="15" t="str">
        <f t="shared" si="121"/>
        <v>-</v>
      </c>
      <c r="O2594" s="150">
        <f t="shared" si="122"/>
        <v>0</v>
      </c>
      <c r="P2594" s="15" t="str">
        <f>IF(COUNTIF('Personálie dobrovolníků '!U:X,N2594)&gt;0,"ANO","")</f>
        <v/>
      </c>
      <c r="Q2594" s="15"/>
    </row>
    <row r="2595" spans="2:17" s="25" customFormat="1" x14ac:dyDescent="0.3">
      <c r="B2595" s="15" t="str">
        <f>IF(A2595="","",VLOOKUP(A2595,Tabulka3[[Číslo smlouvy   u pravidelné činnosti]:[Příjmení]],3,0))</f>
        <v/>
      </c>
      <c r="C2595" s="15" t="str">
        <f>IF(A2595="","",VLOOKUP(A2595,Tabulka3[[Číslo smlouvy   u pravidelné činnosti]:[Příjmení]],4,0))</f>
        <v/>
      </c>
      <c r="F2595" s="94"/>
      <c r="H2595" s="113"/>
      <c r="I2595" s="113"/>
      <c r="K2595" s="15"/>
      <c r="L2595" s="15"/>
      <c r="M2595" s="15">
        <f t="shared" si="120"/>
        <v>1</v>
      </c>
      <c r="N2595" s="15" t="str">
        <f t="shared" si="121"/>
        <v>-</v>
      </c>
      <c r="O2595" s="150">
        <f t="shared" si="122"/>
        <v>0</v>
      </c>
      <c r="P2595" s="15" t="str">
        <f>IF(COUNTIF('Personálie dobrovolníků '!U:X,N2595)&gt;0,"ANO","")</f>
        <v/>
      </c>
      <c r="Q2595" s="15"/>
    </row>
    <row r="2596" spans="2:17" s="25" customFormat="1" x14ac:dyDescent="0.3">
      <c r="B2596" s="15" t="str">
        <f>IF(A2596="","",VLOOKUP(A2596,Tabulka3[[Číslo smlouvy   u pravidelné činnosti]:[Příjmení]],3,0))</f>
        <v/>
      </c>
      <c r="C2596" s="15" t="str">
        <f>IF(A2596="","",VLOOKUP(A2596,Tabulka3[[Číslo smlouvy   u pravidelné činnosti]:[Příjmení]],4,0))</f>
        <v/>
      </c>
      <c r="F2596" s="94"/>
      <c r="H2596" s="113"/>
      <c r="I2596" s="113"/>
      <c r="K2596" s="15"/>
      <c r="L2596" s="15"/>
      <c r="M2596" s="15">
        <f t="shared" si="120"/>
        <v>1</v>
      </c>
      <c r="N2596" s="15" t="str">
        <f t="shared" si="121"/>
        <v>-</v>
      </c>
      <c r="O2596" s="150">
        <f t="shared" si="122"/>
        <v>0</v>
      </c>
      <c r="P2596" s="15" t="str">
        <f>IF(COUNTIF('Personálie dobrovolníků '!U:X,N2596)&gt;0,"ANO","")</f>
        <v/>
      </c>
      <c r="Q2596" s="15"/>
    </row>
    <row r="2597" spans="2:17" s="25" customFormat="1" x14ac:dyDescent="0.3">
      <c r="B2597" s="15" t="str">
        <f>IF(A2597="","",VLOOKUP(A2597,Tabulka3[[Číslo smlouvy   u pravidelné činnosti]:[Příjmení]],3,0))</f>
        <v/>
      </c>
      <c r="C2597" s="15" t="str">
        <f>IF(A2597="","",VLOOKUP(A2597,Tabulka3[[Číslo smlouvy   u pravidelné činnosti]:[Příjmení]],4,0))</f>
        <v/>
      </c>
      <c r="F2597" s="94"/>
      <c r="H2597" s="113"/>
      <c r="I2597" s="113"/>
      <c r="K2597" s="15"/>
      <c r="L2597" s="15"/>
      <c r="M2597" s="15">
        <f t="shared" si="120"/>
        <v>1</v>
      </c>
      <c r="N2597" s="15" t="str">
        <f t="shared" si="121"/>
        <v>-</v>
      </c>
      <c r="O2597" s="150">
        <f t="shared" si="122"/>
        <v>0</v>
      </c>
      <c r="P2597" s="15" t="str">
        <f>IF(COUNTIF('Personálie dobrovolníků '!U:X,N2597)&gt;0,"ANO","")</f>
        <v/>
      </c>
      <c r="Q2597" s="15"/>
    </row>
    <row r="2598" spans="2:17" s="25" customFormat="1" x14ac:dyDescent="0.3">
      <c r="B2598" s="15" t="str">
        <f>IF(A2598="","",VLOOKUP(A2598,Tabulka3[[Číslo smlouvy   u pravidelné činnosti]:[Příjmení]],3,0))</f>
        <v/>
      </c>
      <c r="C2598" s="15" t="str">
        <f>IF(A2598="","",VLOOKUP(A2598,Tabulka3[[Číslo smlouvy   u pravidelné činnosti]:[Příjmení]],4,0))</f>
        <v/>
      </c>
      <c r="F2598" s="94"/>
      <c r="H2598" s="113"/>
      <c r="I2598" s="113"/>
      <c r="K2598" s="15"/>
      <c r="L2598" s="15"/>
      <c r="M2598" s="15">
        <f t="shared" si="120"/>
        <v>1</v>
      </c>
      <c r="N2598" s="15" t="str">
        <f t="shared" si="121"/>
        <v>-</v>
      </c>
      <c r="O2598" s="150">
        <f t="shared" si="122"/>
        <v>0</v>
      </c>
      <c r="P2598" s="15" t="str">
        <f>IF(COUNTIF('Personálie dobrovolníků '!U:X,N2598)&gt;0,"ANO","")</f>
        <v/>
      </c>
      <c r="Q2598" s="15"/>
    </row>
    <row r="2599" spans="2:17" s="25" customFormat="1" x14ac:dyDescent="0.3">
      <c r="B2599" s="15" t="str">
        <f>IF(A2599="","",VLOOKUP(A2599,Tabulka3[[Číslo smlouvy   u pravidelné činnosti]:[Příjmení]],3,0))</f>
        <v/>
      </c>
      <c r="C2599" s="15" t="str">
        <f>IF(A2599="","",VLOOKUP(A2599,Tabulka3[[Číslo smlouvy   u pravidelné činnosti]:[Příjmení]],4,0))</f>
        <v/>
      </c>
      <c r="F2599" s="94"/>
      <c r="H2599" s="113"/>
      <c r="I2599" s="113"/>
      <c r="K2599" s="15"/>
      <c r="L2599" s="15"/>
      <c r="M2599" s="15">
        <f t="shared" si="120"/>
        <v>1</v>
      </c>
      <c r="N2599" s="15" t="str">
        <f t="shared" si="121"/>
        <v>-</v>
      </c>
      <c r="O2599" s="150">
        <f t="shared" si="122"/>
        <v>0</v>
      </c>
      <c r="P2599" s="15" t="str">
        <f>IF(COUNTIF('Personálie dobrovolníků '!U:X,N2599)&gt;0,"ANO","")</f>
        <v/>
      </c>
      <c r="Q2599" s="15"/>
    </row>
    <row r="2600" spans="2:17" s="25" customFormat="1" x14ac:dyDescent="0.3">
      <c r="B2600" s="15" t="str">
        <f>IF(A2600="","",VLOOKUP(A2600,Tabulka3[[Číslo smlouvy   u pravidelné činnosti]:[Příjmení]],3,0))</f>
        <v/>
      </c>
      <c r="C2600" s="15" t="str">
        <f>IF(A2600="","",VLOOKUP(A2600,Tabulka3[[Číslo smlouvy   u pravidelné činnosti]:[Příjmení]],4,0))</f>
        <v/>
      </c>
      <c r="F2600" s="94"/>
      <c r="H2600" s="113"/>
      <c r="I2600" s="113"/>
      <c r="K2600" s="15"/>
      <c r="L2600" s="15"/>
      <c r="M2600" s="15">
        <f t="shared" si="120"/>
        <v>1</v>
      </c>
      <c r="N2600" s="15" t="str">
        <f t="shared" si="121"/>
        <v>-</v>
      </c>
      <c r="O2600" s="150">
        <f t="shared" si="122"/>
        <v>0</v>
      </c>
      <c r="P2600" s="15" t="str">
        <f>IF(COUNTIF('Personálie dobrovolníků '!U:X,N2600)&gt;0,"ANO","")</f>
        <v/>
      </c>
      <c r="Q2600" s="15"/>
    </row>
    <row r="2601" spans="2:17" s="25" customFormat="1" x14ac:dyDescent="0.3">
      <c r="B2601" s="15" t="str">
        <f>IF(A2601="","",VLOOKUP(A2601,Tabulka3[[Číslo smlouvy   u pravidelné činnosti]:[Příjmení]],3,0))</f>
        <v/>
      </c>
      <c r="C2601" s="15" t="str">
        <f>IF(A2601="","",VLOOKUP(A2601,Tabulka3[[Číslo smlouvy   u pravidelné činnosti]:[Příjmení]],4,0))</f>
        <v/>
      </c>
      <c r="F2601" s="94"/>
      <c r="H2601" s="113"/>
      <c r="I2601" s="113"/>
      <c r="K2601" s="15"/>
      <c r="L2601" s="15"/>
      <c r="M2601" s="15">
        <f t="shared" si="120"/>
        <v>1</v>
      </c>
      <c r="N2601" s="15" t="str">
        <f t="shared" si="121"/>
        <v>-</v>
      </c>
      <c r="O2601" s="150">
        <f t="shared" si="122"/>
        <v>0</v>
      </c>
      <c r="P2601" s="15" t="str">
        <f>IF(COUNTIF('Personálie dobrovolníků '!U:X,N2601)&gt;0,"ANO","")</f>
        <v/>
      </c>
      <c r="Q2601" s="15"/>
    </row>
    <row r="2602" spans="2:17" s="25" customFormat="1" x14ac:dyDescent="0.3">
      <c r="B2602" s="15" t="str">
        <f>IF(A2602="","",VLOOKUP(A2602,Tabulka3[[Číslo smlouvy   u pravidelné činnosti]:[Příjmení]],3,0))</f>
        <v/>
      </c>
      <c r="C2602" s="15" t="str">
        <f>IF(A2602="","",VLOOKUP(A2602,Tabulka3[[Číslo smlouvy   u pravidelné činnosti]:[Příjmení]],4,0))</f>
        <v/>
      </c>
      <c r="F2602" s="94"/>
      <c r="H2602" s="113"/>
      <c r="I2602" s="113"/>
      <c r="K2602" s="15"/>
      <c r="L2602" s="15"/>
      <c r="M2602" s="15">
        <f t="shared" si="120"/>
        <v>1</v>
      </c>
      <c r="N2602" s="15" t="str">
        <f t="shared" si="121"/>
        <v>-</v>
      </c>
      <c r="O2602" s="150">
        <f t="shared" si="122"/>
        <v>0</v>
      </c>
      <c r="P2602" s="15" t="str">
        <f>IF(COUNTIF('Personálie dobrovolníků '!U:X,N2602)&gt;0,"ANO","")</f>
        <v/>
      </c>
      <c r="Q2602" s="15"/>
    </row>
    <row r="2603" spans="2:17" s="25" customFormat="1" x14ac:dyDescent="0.3">
      <c r="B2603" s="15" t="str">
        <f>IF(A2603="","",VLOOKUP(A2603,Tabulka3[[Číslo smlouvy   u pravidelné činnosti]:[Příjmení]],3,0))</f>
        <v/>
      </c>
      <c r="C2603" s="15" t="str">
        <f>IF(A2603="","",VLOOKUP(A2603,Tabulka3[[Číslo smlouvy   u pravidelné činnosti]:[Příjmení]],4,0))</f>
        <v/>
      </c>
      <c r="F2603" s="94"/>
      <c r="H2603" s="113"/>
      <c r="I2603" s="113"/>
      <c r="K2603" s="15"/>
      <c r="L2603" s="15"/>
      <c r="M2603" s="15">
        <f t="shared" si="120"/>
        <v>1</v>
      </c>
      <c r="N2603" s="15" t="str">
        <f t="shared" si="121"/>
        <v>-</v>
      </c>
      <c r="O2603" s="150">
        <f t="shared" si="122"/>
        <v>0</v>
      </c>
      <c r="P2603" s="15" t="str">
        <f>IF(COUNTIF('Personálie dobrovolníků '!U:X,N2603)&gt;0,"ANO","")</f>
        <v/>
      </c>
      <c r="Q2603" s="15"/>
    </row>
    <row r="2604" spans="2:17" s="25" customFormat="1" x14ac:dyDescent="0.3">
      <c r="B2604" s="15" t="str">
        <f>IF(A2604="","",VLOOKUP(A2604,Tabulka3[[Číslo smlouvy   u pravidelné činnosti]:[Příjmení]],3,0))</f>
        <v/>
      </c>
      <c r="C2604" s="15" t="str">
        <f>IF(A2604="","",VLOOKUP(A2604,Tabulka3[[Číslo smlouvy   u pravidelné činnosti]:[Příjmení]],4,0))</f>
        <v/>
      </c>
      <c r="F2604" s="94"/>
      <c r="H2604" s="113"/>
      <c r="I2604" s="113"/>
      <c r="K2604" s="15"/>
      <c r="L2604" s="15"/>
      <c r="M2604" s="15">
        <f t="shared" si="120"/>
        <v>1</v>
      </c>
      <c r="N2604" s="15" t="str">
        <f t="shared" si="121"/>
        <v>-</v>
      </c>
      <c r="O2604" s="150">
        <f t="shared" si="122"/>
        <v>0</v>
      </c>
      <c r="P2604" s="15" t="str">
        <f>IF(COUNTIF('Personálie dobrovolníků '!U:X,N2604)&gt;0,"ANO","")</f>
        <v/>
      </c>
      <c r="Q2604" s="15"/>
    </row>
    <row r="2605" spans="2:17" s="25" customFormat="1" x14ac:dyDescent="0.3">
      <c r="B2605" s="15" t="str">
        <f>IF(A2605="","",VLOOKUP(A2605,Tabulka3[[Číslo smlouvy   u pravidelné činnosti]:[Příjmení]],3,0))</f>
        <v/>
      </c>
      <c r="C2605" s="15" t="str">
        <f>IF(A2605="","",VLOOKUP(A2605,Tabulka3[[Číslo smlouvy   u pravidelné činnosti]:[Příjmení]],4,0))</f>
        <v/>
      </c>
      <c r="F2605" s="94"/>
      <c r="H2605" s="113"/>
      <c r="I2605" s="113"/>
      <c r="K2605" s="15"/>
      <c r="L2605" s="15"/>
      <c r="M2605" s="15">
        <f t="shared" si="120"/>
        <v>1</v>
      </c>
      <c r="N2605" s="15" t="str">
        <f t="shared" si="121"/>
        <v>-</v>
      </c>
      <c r="O2605" s="150">
        <f t="shared" si="122"/>
        <v>0</v>
      </c>
      <c r="P2605" s="15" t="str">
        <f>IF(COUNTIF('Personálie dobrovolníků '!U:X,N2605)&gt;0,"ANO","")</f>
        <v/>
      </c>
      <c r="Q2605" s="15"/>
    </row>
    <row r="2606" spans="2:17" s="25" customFormat="1" x14ac:dyDescent="0.3">
      <c r="B2606" s="15" t="str">
        <f>IF(A2606="","",VLOOKUP(A2606,Tabulka3[[Číslo smlouvy   u pravidelné činnosti]:[Příjmení]],3,0))</f>
        <v/>
      </c>
      <c r="C2606" s="15" t="str">
        <f>IF(A2606="","",VLOOKUP(A2606,Tabulka3[[Číslo smlouvy   u pravidelné činnosti]:[Příjmení]],4,0))</f>
        <v/>
      </c>
      <c r="F2606" s="94"/>
      <c r="H2606" s="113"/>
      <c r="I2606" s="113"/>
      <c r="K2606" s="15"/>
      <c r="L2606" s="15"/>
      <c r="M2606" s="15">
        <f t="shared" si="120"/>
        <v>1</v>
      </c>
      <c r="N2606" s="15" t="str">
        <f t="shared" si="121"/>
        <v>-</v>
      </c>
      <c r="O2606" s="150">
        <f t="shared" si="122"/>
        <v>0</v>
      </c>
      <c r="P2606" s="15" t="str">
        <f>IF(COUNTIF('Personálie dobrovolníků '!U:X,N2606)&gt;0,"ANO","")</f>
        <v/>
      </c>
      <c r="Q2606" s="15"/>
    </row>
    <row r="2607" spans="2:17" s="25" customFormat="1" x14ac:dyDescent="0.3">
      <c r="B2607" s="15" t="str">
        <f>IF(A2607="","",VLOOKUP(A2607,Tabulka3[[Číslo smlouvy   u pravidelné činnosti]:[Příjmení]],3,0))</f>
        <v/>
      </c>
      <c r="C2607" s="15" t="str">
        <f>IF(A2607="","",VLOOKUP(A2607,Tabulka3[[Číslo smlouvy   u pravidelné činnosti]:[Příjmení]],4,0))</f>
        <v/>
      </c>
      <c r="F2607" s="94"/>
      <c r="H2607" s="113"/>
      <c r="I2607" s="113"/>
      <c r="K2607" s="15"/>
      <c r="L2607" s="15"/>
      <c r="M2607" s="15">
        <f t="shared" si="120"/>
        <v>1</v>
      </c>
      <c r="N2607" s="15" t="str">
        <f t="shared" si="121"/>
        <v>-</v>
      </c>
      <c r="O2607" s="150">
        <f t="shared" si="122"/>
        <v>0</v>
      </c>
      <c r="P2607" s="15" t="str">
        <f>IF(COUNTIF('Personálie dobrovolníků '!U:X,N2607)&gt;0,"ANO","")</f>
        <v/>
      </c>
      <c r="Q2607" s="15"/>
    </row>
    <row r="2608" spans="2:17" s="25" customFormat="1" x14ac:dyDescent="0.3">
      <c r="B2608" s="15" t="str">
        <f>IF(A2608="","",VLOOKUP(A2608,Tabulka3[[Číslo smlouvy   u pravidelné činnosti]:[Příjmení]],3,0))</f>
        <v/>
      </c>
      <c r="C2608" s="15" t="str">
        <f>IF(A2608="","",VLOOKUP(A2608,Tabulka3[[Číslo smlouvy   u pravidelné činnosti]:[Příjmení]],4,0))</f>
        <v/>
      </c>
      <c r="F2608" s="94"/>
      <c r="H2608" s="113"/>
      <c r="I2608" s="113"/>
      <c r="K2608" s="15"/>
      <c r="L2608" s="15"/>
      <c r="M2608" s="15">
        <f t="shared" si="120"/>
        <v>1</v>
      </c>
      <c r="N2608" s="15" t="str">
        <f t="shared" si="121"/>
        <v>-</v>
      </c>
      <c r="O2608" s="150">
        <f t="shared" si="122"/>
        <v>0</v>
      </c>
      <c r="P2608" s="15" t="str">
        <f>IF(COUNTIF('Personálie dobrovolníků '!U:X,N2608)&gt;0,"ANO","")</f>
        <v/>
      </c>
      <c r="Q2608" s="15"/>
    </row>
    <row r="2609" spans="2:17" s="25" customFormat="1" x14ac:dyDescent="0.3">
      <c r="B2609" s="15" t="str">
        <f>IF(A2609="","",VLOOKUP(A2609,Tabulka3[[Číslo smlouvy   u pravidelné činnosti]:[Příjmení]],3,0))</f>
        <v/>
      </c>
      <c r="C2609" s="15" t="str">
        <f>IF(A2609="","",VLOOKUP(A2609,Tabulka3[[Číslo smlouvy   u pravidelné činnosti]:[Příjmení]],4,0))</f>
        <v/>
      </c>
      <c r="F2609" s="94"/>
      <c r="H2609" s="113"/>
      <c r="I2609" s="113"/>
      <c r="K2609" s="15"/>
      <c r="L2609" s="15"/>
      <c r="M2609" s="15">
        <f t="shared" si="120"/>
        <v>1</v>
      </c>
      <c r="N2609" s="15" t="str">
        <f t="shared" si="121"/>
        <v>-</v>
      </c>
      <c r="O2609" s="150">
        <f t="shared" si="122"/>
        <v>0</v>
      </c>
      <c r="P2609" s="15" t="str">
        <f>IF(COUNTIF('Personálie dobrovolníků '!U:X,N2609)&gt;0,"ANO","")</f>
        <v/>
      </c>
      <c r="Q2609" s="15"/>
    </row>
    <row r="2610" spans="2:17" s="25" customFormat="1" x14ac:dyDescent="0.3">
      <c r="B2610" s="15" t="str">
        <f>IF(A2610="","",VLOOKUP(A2610,Tabulka3[[Číslo smlouvy   u pravidelné činnosti]:[Příjmení]],3,0))</f>
        <v/>
      </c>
      <c r="C2610" s="15" t="str">
        <f>IF(A2610="","",VLOOKUP(A2610,Tabulka3[[Číslo smlouvy   u pravidelné činnosti]:[Příjmení]],4,0))</f>
        <v/>
      </c>
      <c r="F2610" s="94"/>
      <c r="H2610" s="113"/>
      <c r="I2610" s="113"/>
      <c r="K2610" s="15"/>
      <c r="L2610" s="15"/>
      <c r="M2610" s="15">
        <f t="shared" si="120"/>
        <v>1</v>
      </c>
      <c r="N2610" s="15" t="str">
        <f t="shared" si="121"/>
        <v>-</v>
      </c>
      <c r="O2610" s="150">
        <f t="shared" si="122"/>
        <v>0</v>
      </c>
      <c r="P2610" s="15" t="str">
        <f>IF(COUNTIF('Personálie dobrovolníků '!U:X,N2610)&gt;0,"ANO","")</f>
        <v/>
      </c>
      <c r="Q2610" s="15"/>
    </row>
    <row r="2611" spans="2:17" s="25" customFormat="1" x14ac:dyDescent="0.3">
      <c r="B2611" s="15" t="str">
        <f>IF(A2611="","",VLOOKUP(A2611,Tabulka3[[Číslo smlouvy   u pravidelné činnosti]:[Příjmení]],3,0))</f>
        <v/>
      </c>
      <c r="C2611" s="15" t="str">
        <f>IF(A2611="","",VLOOKUP(A2611,Tabulka3[[Číslo smlouvy   u pravidelné činnosti]:[Příjmení]],4,0))</f>
        <v/>
      </c>
      <c r="F2611" s="94"/>
      <c r="H2611" s="113"/>
      <c r="I2611" s="113"/>
      <c r="K2611" s="15"/>
      <c r="L2611" s="15"/>
      <c r="M2611" s="15">
        <f t="shared" si="120"/>
        <v>1</v>
      </c>
      <c r="N2611" s="15" t="str">
        <f t="shared" si="121"/>
        <v>-</v>
      </c>
      <c r="O2611" s="150">
        <f t="shared" si="122"/>
        <v>0</v>
      </c>
      <c r="P2611" s="15" t="str">
        <f>IF(COUNTIF('Personálie dobrovolníků '!U:X,N2611)&gt;0,"ANO","")</f>
        <v/>
      </c>
      <c r="Q2611" s="15"/>
    </row>
    <row r="2612" spans="2:17" s="25" customFormat="1" x14ac:dyDescent="0.3">
      <c r="B2612" s="15" t="str">
        <f>IF(A2612="","",VLOOKUP(A2612,Tabulka3[[Číslo smlouvy   u pravidelné činnosti]:[Příjmení]],3,0))</f>
        <v/>
      </c>
      <c r="C2612" s="15" t="str">
        <f>IF(A2612="","",VLOOKUP(A2612,Tabulka3[[Číslo smlouvy   u pravidelné činnosti]:[Příjmení]],4,0))</f>
        <v/>
      </c>
      <c r="F2612" s="94"/>
      <c r="H2612" s="113"/>
      <c r="I2612" s="113"/>
      <c r="K2612" s="15"/>
      <c r="L2612" s="15"/>
      <c r="M2612" s="15">
        <f t="shared" si="120"/>
        <v>1</v>
      </c>
      <c r="N2612" s="15" t="str">
        <f t="shared" si="121"/>
        <v>-</v>
      </c>
      <c r="O2612" s="150">
        <f t="shared" si="122"/>
        <v>0</v>
      </c>
      <c r="P2612" s="15" t="str">
        <f>IF(COUNTIF('Personálie dobrovolníků '!U:X,N2612)&gt;0,"ANO","")</f>
        <v/>
      </c>
      <c r="Q2612" s="15"/>
    </row>
    <row r="2613" spans="2:17" s="25" customFormat="1" x14ac:dyDescent="0.3">
      <c r="B2613" s="15" t="str">
        <f>IF(A2613="","",VLOOKUP(A2613,Tabulka3[[Číslo smlouvy   u pravidelné činnosti]:[Příjmení]],3,0))</f>
        <v/>
      </c>
      <c r="C2613" s="15" t="str">
        <f>IF(A2613="","",VLOOKUP(A2613,Tabulka3[[Číslo smlouvy   u pravidelné činnosti]:[Příjmení]],4,0))</f>
        <v/>
      </c>
      <c r="F2613" s="94"/>
      <c r="H2613" s="113"/>
      <c r="I2613" s="113"/>
      <c r="K2613" s="15"/>
      <c r="L2613" s="15"/>
      <c r="M2613" s="15">
        <f t="shared" si="120"/>
        <v>1</v>
      </c>
      <c r="N2613" s="15" t="str">
        <f t="shared" si="121"/>
        <v>-</v>
      </c>
      <c r="O2613" s="150">
        <f t="shared" si="122"/>
        <v>0</v>
      </c>
      <c r="P2613" s="15" t="str">
        <f>IF(COUNTIF('Personálie dobrovolníků '!U:X,N2613)&gt;0,"ANO","")</f>
        <v/>
      </c>
      <c r="Q2613" s="15"/>
    </row>
    <row r="2614" spans="2:17" s="25" customFormat="1" x14ac:dyDescent="0.3">
      <c r="B2614" s="15" t="str">
        <f>IF(A2614="","",VLOOKUP(A2614,Tabulka3[[Číslo smlouvy   u pravidelné činnosti]:[Příjmení]],3,0))</f>
        <v/>
      </c>
      <c r="C2614" s="15" t="str">
        <f>IF(A2614="","",VLOOKUP(A2614,Tabulka3[[Číslo smlouvy   u pravidelné činnosti]:[Příjmení]],4,0))</f>
        <v/>
      </c>
      <c r="F2614" s="94"/>
      <c r="H2614" s="113"/>
      <c r="I2614" s="113"/>
      <c r="K2614" s="15"/>
      <c r="L2614" s="15"/>
      <c r="M2614" s="15">
        <f t="shared" si="120"/>
        <v>1</v>
      </c>
      <c r="N2614" s="15" t="str">
        <f t="shared" si="121"/>
        <v>-</v>
      </c>
      <c r="O2614" s="150">
        <f t="shared" si="122"/>
        <v>0</v>
      </c>
      <c r="P2614" s="15" t="str">
        <f>IF(COUNTIF('Personálie dobrovolníků '!U:X,N2614)&gt;0,"ANO","")</f>
        <v/>
      </c>
      <c r="Q2614" s="15"/>
    </row>
    <row r="2615" spans="2:17" s="25" customFormat="1" x14ac:dyDescent="0.3">
      <c r="B2615" s="15" t="str">
        <f>IF(A2615="","",VLOOKUP(A2615,Tabulka3[[Číslo smlouvy   u pravidelné činnosti]:[Příjmení]],3,0))</f>
        <v/>
      </c>
      <c r="C2615" s="15" t="str">
        <f>IF(A2615="","",VLOOKUP(A2615,Tabulka3[[Číslo smlouvy   u pravidelné činnosti]:[Příjmení]],4,0))</f>
        <v/>
      </c>
      <c r="F2615" s="94"/>
      <c r="H2615" s="113"/>
      <c r="I2615" s="113"/>
      <c r="K2615" s="15"/>
      <c r="L2615" s="15"/>
      <c r="M2615" s="15">
        <f t="shared" si="120"/>
        <v>1</v>
      </c>
      <c r="N2615" s="15" t="str">
        <f t="shared" si="121"/>
        <v>-</v>
      </c>
      <c r="O2615" s="150">
        <f t="shared" si="122"/>
        <v>0</v>
      </c>
      <c r="P2615" s="15" t="str">
        <f>IF(COUNTIF('Personálie dobrovolníků '!U:X,N2615)&gt;0,"ANO","")</f>
        <v/>
      </c>
      <c r="Q2615" s="15"/>
    </row>
    <row r="2616" spans="2:17" s="25" customFormat="1" x14ac:dyDescent="0.3">
      <c r="B2616" s="15" t="str">
        <f>IF(A2616="","",VLOOKUP(A2616,Tabulka3[[Číslo smlouvy   u pravidelné činnosti]:[Příjmení]],3,0))</f>
        <v/>
      </c>
      <c r="C2616" s="15" t="str">
        <f>IF(A2616="","",VLOOKUP(A2616,Tabulka3[[Číslo smlouvy   u pravidelné činnosti]:[Příjmení]],4,0))</f>
        <v/>
      </c>
      <c r="F2616" s="94"/>
      <c r="H2616" s="113"/>
      <c r="I2616" s="113"/>
      <c r="K2616" s="15"/>
      <c r="L2616" s="15"/>
      <c r="M2616" s="15">
        <f t="shared" si="120"/>
        <v>1</v>
      </c>
      <c r="N2616" s="15" t="str">
        <f t="shared" si="121"/>
        <v>-</v>
      </c>
      <c r="O2616" s="150">
        <f t="shared" si="122"/>
        <v>0</v>
      </c>
      <c r="P2616" s="15" t="str">
        <f>IF(COUNTIF('Personálie dobrovolníků '!U:X,N2616)&gt;0,"ANO","")</f>
        <v/>
      </c>
      <c r="Q2616" s="15"/>
    </row>
    <row r="2617" spans="2:17" s="25" customFormat="1" x14ac:dyDescent="0.3">
      <c r="B2617" s="15" t="str">
        <f>IF(A2617="","",VLOOKUP(A2617,Tabulka3[[Číslo smlouvy   u pravidelné činnosti]:[Příjmení]],3,0))</f>
        <v/>
      </c>
      <c r="C2617" s="15" t="str">
        <f>IF(A2617="","",VLOOKUP(A2617,Tabulka3[[Číslo smlouvy   u pravidelné činnosti]:[Příjmení]],4,0))</f>
        <v/>
      </c>
      <c r="F2617" s="94"/>
      <c r="H2617" s="113"/>
      <c r="I2617" s="113"/>
      <c r="K2617" s="15"/>
      <c r="L2617" s="15"/>
      <c r="M2617" s="15">
        <f t="shared" si="120"/>
        <v>1</v>
      </c>
      <c r="N2617" s="15" t="str">
        <f t="shared" si="121"/>
        <v>-</v>
      </c>
      <c r="O2617" s="150">
        <f t="shared" si="122"/>
        <v>0</v>
      </c>
      <c r="P2617" s="15" t="str">
        <f>IF(COUNTIF('Personálie dobrovolníků '!U:X,N2617)&gt;0,"ANO","")</f>
        <v/>
      </c>
      <c r="Q2617" s="15"/>
    </row>
    <row r="2618" spans="2:17" s="25" customFormat="1" x14ac:dyDescent="0.3">
      <c r="B2618" s="15" t="str">
        <f>IF(A2618="","",VLOOKUP(A2618,Tabulka3[[Číslo smlouvy   u pravidelné činnosti]:[Příjmení]],3,0))</f>
        <v/>
      </c>
      <c r="C2618" s="15" t="str">
        <f>IF(A2618="","",VLOOKUP(A2618,Tabulka3[[Číslo smlouvy   u pravidelné činnosti]:[Příjmení]],4,0))</f>
        <v/>
      </c>
      <c r="F2618" s="94"/>
      <c r="H2618" s="113"/>
      <c r="I2618" s="113"/>
      <c r="K2618" s="15"/>
      <c r="L2618" s="15"/>
      <c r="M2618" s="15">
        <f t="shared" si="120"/>
        <v>1</v>
      </c>
      <c r="N2618" s="15" t="str">
        <f t="shared" si="121"/>
        <v>-</v>
      </c>
      <c r="O2618" s="150">
        <f t="shared" si="122"/>
        <v>0</v>
      </c>
      <c r="P2618" s="15" t="str">
        <f>IF(COUNTIF('Personálie dobrovolníků '!U:X,N2618)&gt;0,"ANO","")</f>
        <v/>
      </c>
      <c r="Q2618" s="15"/>
    </row>
    <row r="2619" spans="2:17" s="25" customFormat="1" x14ac:dyDescent="0.3">
      <c r="B2619" s="15" t="str">
        <f>IF(A2619="","",VLOOKUP(A2619,Tabulka3[[Číslo smlouvy   u pravidelné činnosti]:[Příjmení]],3,0))</f>
        <v/>
      </c>
      <c r="C2619" s="15" t="str">
        <f>IF(A2619="","",VLOOKUP(A2619,Tabulka3[[Číslo smlouvy   u pravidelné činnosti]:[Příjmení]],4,0))</f>
        <v/>
      </c>
      <c r="F2619" s="94"/>
      <c r="H2619" s="113"/>
      <c r="I2619" s="113"/>
      <c r="K2619" s="15"/>
      <c r="L2619" s="15"/>
      <c r="M2619" s="15">
        <f t="shared" si="120"/>
        <v>1</v>
      </c>
      <c r="N2619" s="15" t="str">
        <f t="shared" si="121"/>
        <v>-</v>
      </c>
      <c r="O2619" s="150">
        <f t="shared" si="122"/>
        <v>0</v>
      </c>
      <c r="P2619" s="15" t="str">
        <f>IF(COUNTIF('Personálie dobrovolníků '!U:X,N2619)&gt;0,"ANO","")</f>
        <v/>
      </c>
      <c r="Q2619" s="15"/>
    </row>
    <row r="2620" spans="2:17" s="25" customFormat="1" x14ac:dyDescent="0.3">
      <c r="B2620" s="15" t="str">
        <f>IF(A2620="","",VLOOKUP(A2620,Tabulka3[[Číslo smlouvy   u pravidelné činnosti]:[Příjmení]],3,0))</f>
        <v/>
      </c>
      <c r="C2620" s="15" t="str">
        <f>IF(A2620="","",VLOOKUP(A2620,Tabulka3[[Číslo smlouvy   u pravidelné činnosti]:[Příjmení]],4,0))</f>
        <v/>
      </c>
      <c r="F2620" s="94"/>
      <c r="H2620" s="113"/>
      <c r="I2620" s="113"/>
      <c r="K2620" s="15"/>
      <c r="L2620" s="15"/>
      <c r="M2620" s="15">
        <f t="shared" si="120"/>
        <v>1</v>
      </c>
      <c r="N2620" s="15" t="str">
        <f t="shared" si="121"/>
        <v>-</v>
      </c>
      <c r="O2620" s="150">
        <f t="shared" si="122"/>
        <v>0</v>
      </c>
      <c r="P2620" s="15" t="str">
        <f>IF(COUNTIF('Personálie dobrovolníků '!U:X,N2620)&gt;0,"ANO","")</f>
        <v/>
      </c>
      <c r="Q2620" s="15"/>
    </row>
    <row r="2621" spans="2:17" s="25" customFormat="1" x14ac:dyDescent="0.3">
      <c r="B2621" s="15" t="str">
        <f>IF(A2621="","",VLOOKUP(A2621,Tabulka3[[Číslo smlouvy   u pravidelné činnosti]:[Příjmení]],3,0))</f>
        <v/>
      </c>
      <c r="C2621" s="15" t="str">
        <f>IF(A2621="","",VLOOKUP(A2621,Tabulka3[[Číslo smlouvy   u pravidelné činnosti]:[Příjmení]],4,0))</f>
        <v/>
      </c>
      <c r="F2621" s="94"/>
      <c r="H2621" s="113"/>
      <c r="I2621" s="113"/>
      <c r="K2621" s="15"/>
      <c r="L2621" s="15"/>
      <c r="M2621" s="15">
        <f t="shared" si="120"/>
        <v>1</v>
      </c>
      <c r="N2621" s="15" t="str">
        <f t="shared" si="121"/>
        <v>-</v>
      </c>
      <c r="O2621" s="150">
        <f t="shared" si="122"/>
        <v>0</v>
      </c>
      <c r="P2621" s="15" t="str">
        <f>IF(COUNTIF('Personálie dobrovolníků '!U:X,N2621)&gt;0,"ANO","")</f>
        <v/>
      </c>
      <c r="Q2621" s="15"/>
    </row>
    <row r="2622" spans="2:17" s="25" customFormat="1" x14ac:dyDescent="0.3">
      <c r="B2622" s="15" t="str">
        <f>IF(A2622="","",VLOOKUP(A2622,Tabulka3[[Číslo smlouvy   u pravidelné činnosti]:[Příjmení]],3,0))</f>
        <v/>
      </c>
      <c r="C2622" s="15" t="str">
        <f>IF(A2622="","",VLOOKUP(A2622,Tabulka3[[Číslo smlouvy   u pravidelné činnosti]:[Příjmení]],4,0))</f>
        <v/>
      </c>
      <c r="F2622" s="94"/>
      <c r="H2622" s="113"/>
      <c r="I2622" s="113"/>
      <c r="K2622" s="15"/>
      <c r="L2622" s="15"/>
      <c r="M2622" s="15">
        <f t="shared" si="120"/>
        <v>1</v>
      </c>
      <c r="N2622" s="15" t="str">
        <f t="shared" si="121"/>
        <v>-</v>
      </c>
      <c r="O2622" s="150">
        <f t="shared" si="122"/>
        <v>0</v>
      </c>
      <c r="P2622" s="15" t="str">
        <f>IF(COUNTIF('Personálie dobrovolníků '!U:X,N2622)&gt;0,"ANO","")</f>
        <v/>
      </c>
      <c r="Q2622" s="15"/>
    </row>
    <row r="2623" spans="2:17" s="25" customFormat="1" x14ac:dyDescent="0.3">
      <c r="B2623" s="15" t="str">
        <f>IF(A2623="","",VLOOKUP(A2623,Tabulka3[[Číslo smlouvy   u pravidelné činnosti]:[Příjmení]],3,0))</f>
        <v/>
      </c>
      <c r="C2623" s="15" t="str">
        <f>IF(A2623="","",VLOOKUP(A2623,Tabulka3[[Číslo smlouvy   u pravidelné činnosti]:[Příjmení]],4,0))</f>
        <v/>
      </c>
      <c r="F2623" s="94"/>
      <c r="H2623" s="113"/>
      <c r="I2623" s="113"/>
      <c r="K2623" s="15"/>
      <c r="L2623" s="15"/>
      <c r="M2623" s="15">
        <f t="shared" si="120"/>
        <v>1</v>
      </c>
      <c r="N2623" s="15" t="str">
        <f t="shared" si="121"/>
        <v>-</v>
      </c>
      <c r="O2623" s="150">
        <f t="shared" si="122"/>
        <v>0</v>
      </c>
      <c r="P2623" s="15" t="str">
        <f>IF(COUNTIF('Personálie dobrovolníků '!U:X,N2623)&gt;0,"ANO","")</f>
        <v/>
      </c>
      <c r="Q2623" s="15"/>
    </row>
    <row r="2624" spans="2:17" s="25" customFormat="1" x14ac:dyDescent="0.3">
      <c r="B2624" s="15" t="str">
        <f>IF(A2624="","",VLOOKUP(A2624,Tabulka3[[Číslo smlouvy   u pravidelné činnosti]:[Příjmení]],3,0))</f>
        <v/>
      </c>
      <c r="C2624" s="15" t="str">
        <f>IF(A2624="","",VLOOKUP(A2624,Tabulka3[[Číslo smlouvy   u pravidelné činnosti]:[Příjmení]],4,0))</f>
        <v/>
      </c>
      <c r="F2624" s="94"/>
      <c r="H2624" s="113"/>
      <c r="I2624" s="113"/>
      <c r="K2624" s="15"/>
      <c r="L2624" s="15"/>
      <c r="M2624" s="15">
        <f t="shared" si="120"/>
        <v>1</v>
      </c>
      <c r="N2624" s="15" t="str">
        <f t="shared" si="121"/>
        <v>-</v>
      </c>
      <c r="O2624" s="150">
        <f t="shared" si="122"/>
        <v>0</v>
      </c>
      <c r="P2624" s="15" t="str">
        <f>IF(COUNTIF('Personálie dobrovolníků '!U:X,N2624)&gt;0,"ANO","")</f>
        <v/>
      </c>
      <c r="Q2624" s="15"/>
    </row>
    <row r="2625" spans="2:17" s="25" customFormat="1" x14ac:dyDescent="0.3">
      <c r="B2625" s="15" t="str">
        <f>IF(A2625="","",VLOOKUP(A2625,Tabulka3[[Číslo smlouvy   u pravidelné činnosti]:[Příjmení]],3,0))</f>
        <v/>
      </c>
      <c r="C2625" s="15" t="str">
        <f>IF(A2625="","",VLOOKUP(A2625,Tabulka3[[Číslo smlouvy   u pravidelné činnosti]:[Příjmení]],4,0))</f>
        <v/>
      </c>
      <c r="F2625" s="94"/>
      <c r="H2625" s="113"/>
      <c r="I2625" s="113"/>
      <c r="K2625" s="15"/>
      <c r="L2625" s="15"/>
      <c r="M2625" s="15">
        <f t="shared" si="120"/>
        <v>1</v>
      </c>
      <c r="N2625" s="15" t="str">
        <f t="shared" si="121"/>
        <v>-</v>
      </c>
      <c r="O2625" s="150">
        <f t="shared" si="122"/>
        <v>0</v>
      </c>
      <c r="P2625" s="15" t="str">
        <f>IF(COUNTIF('Personálie dobrovolníků '!U:X,N2625)&gt;0,"ANO","")</f>
        <v/>
      </c>
      <c r="Q2625" s="15"/>
    </row>
    <row r="2626" spans="2:17" s="25" customFormat="1" x14ac:dyDescent="0.3">
      <c r="B2626" s="15" t="str">
        <f>IF(A2626="","",VLOOKUP(A2626,Tabulka3[[Číslo smlouvy   u pravidelné činnosti]:[Příjmení]],3,0))</f>
        <v/>
      </c>
      <c r="C2626" s="15" t="str">
        <f>IF(A2626="","",VLOOKUP(A2626,Tabulka3[[Číslo smlouvy   u pravidelné činnosti]:[Příjmení]],4,0))</f>
        <v/>
      </c>
      <c r="F2626" s="94"/>
      <c r="H2626" s="113"/>
      <c r="I2626" s="113"/>
      <c r="K2626" s="15"/>
      <c r="L2626" s="15"/>
      <c r="M2626" s="15">
        <f t="shared" si="120"/>
        <v>1</v>
      </c>
      <c r="N2626" s="15" t="str">
        <f t="shared" si="121"/>
        <v>-</v>
      </c>
      <c r="O2626" s="150">
        <f t="shared" si="122"/>
        <v>0</v>
      </c>
      <c r="P2626" s="15" t="str">
        <f>IF(COUNTIF('Personálie dobrovolníků '!U:X,N2626)&gt;0,"ANO","")</f>
        <v/>
      </c>
      <c r="Q2626" s="15"/>
    </row>
    <row r="2627" spans="2:17" s="25" customFormat="1" x14ac:dyDescent="0.3">
      <c r="B2627" s="15" t="str">
        <f>IF(A2627="","",VLOOKUP(A2627,Tabulka3[[Číslo smlouvy   u pravidelné činnosti]:[Příjmení]],3,0))</f>
        <v/>
      </c>
      <c r="C2627" s="15" t="str">
        <f>IF(A2627="","",VLOOKUP(A2627,Tabulka3[[Číslo smlouvy   u pravidelné činnosti]:[Příjmení]],4,0))</f>
        <v/>
      </c>
      <c r="F2627" s="94"/>
      <c r="H2627" s="113"/>
      <c r="I2627" s="113"/>
      <c r="K2627" s="15"/>
      <c r="L2627" s="15"/>
      <c r="M2627" s="15">
        <f t="shared" si="120"/>
        <v>1</v>
      </c>
      <c r="N2627" s="15" t="str">
        <f t="shared" si="121"/>
        <v>-</v>
      </c>
      <c r="O2627" s="150">
        <f t="shared" si="122"/>
        <v>0</v>
      </c>
      <c r="P2627" s="15" t="str">
        <f>IF(COUNTIF('Personálie dobrovolníků '!U:X,N2627)&gt;0,"ANO","")</f>
        <v/>
      </c>
      <c r="Q2627" s="15"/>
    </row>
    <row r="2628" spans="2:17" s="25" customFormat="1" x14ac:dyDescent="0.3">
      <c r="B2628" s="15" t="str">
        <f>IF(A2628="","",VLOOKUP(A2628,Tabulka3[[Číslo smlouvy   u pravidelné činnosti]:[Příjmení]],3,0))</f>
        <v/>
      </c>
      <c r="C2628" s="15" t="str">
        <f>IF(A2628="","",VLOOKUP(A2628,Tabulka3[[Číslo smlouvy   u pravidelné činnosti]:[Příjmení]],4,0))</f>
        <v/>
      </c>
      <c r="F2628" s="94"/>
      <c r="H2628" s="113"/>
      <c r="I2628" s="113"/>
      <c r="K2628" s="15"/>
      <c r="L2628" s="15"/>
      <c r="M2628" s="15">
        <f t="shared" ref="M2628:M2691" si="123">IF(OR(
   AND($H2628=$K$12, $I2628=$L$4),
   AND($H2628=$K$12, $I2628=$L$5),
   AND($H2628=$K$12, $I2628=$L$6),
   AND($H2628=$K$12, $I2628=$L$7),
   AND($H2628=$K$11, $I2628=$L$4),
   AND($H2628=$K$11, $I2628=$L$5),
   AND($H2628=$K$11, $I2628=$L$6),
   AND($H2628=$K$11, $I2628=$L$7),
   AND($H2628=$K$5, $I2628=$L$5),
   AND($H2628=$K$6, $I2628=$L$4),
   AND($H2628=$K$6, $I2628=$L$5),
   AND($H2628=$K$6, $I2628=$L$7),
   AND($H2628=$K$4, $I2628=$L$6),
), 0, 1)</f>
        <v>1</v>
      </c>
      <c r="N2628" s="15" t="str">
        <f t="shared" ref="N2628:N2691" si="124">A2628 &amp; "-" &amp; J2628</f>
        <v>-</v>
      </c>
      <c r="O2628" s="150">
        <f t="shared" ref="O2628:O2691" si="125">IF(AND(M2628&lt;&gt;0, P2628="ANO"), 1, 0)</f>
        <v>0</v>
      </c>
      <c r="P2628" s="15" t="str">
        <f>IF(COUNTIF('Personálie dobrovolníků '!U:X,N2628)&gt;0,"ANO","")</f>
        <v/>
      </c>
      <c r="Q2628" s="15"/>
    </row>
    <row r="2629" spans="2:17" s="25" customFormat="1" x14ac:dyDescent="0.3">
      <c r="B2629" s="15" t="str">
        <f>IF(A2629="","",VLOOKUP(A2629,Tabulka3[[Číslo smlouvy   u pravidelné činnosti]:[Příjmení]],3,0))</f>
        <v/>
      </c>
      <c r="C2629" s="15" t="str">
        <f>IF(A2629="","",VLOOKUP(A2629,Tabulka3[[Číslo smlouvy   u pravidelné činnosti]:[Příjmení]],4,0))</f>
        <v/>
      </c>
      <c r="F2629" s="94"/>
      <c r="H2629" s="113"/>
      <c r="I2629" s="113"/>
      <c r="K2629" s="15"/>
      <c r="L2629" s="15"/>
      <c r="M2629" s="15">
        <f t="shared" si="123"/>
        <v>1</v>
      </c>
      <c r="N2629" s="15" t="str">
        <f t="shared" si="124"/>
        <v>-</v>
      </c>
      <c r="O2629" s="150">
        <f t="shared" si="125"/>
        <v>0</v>
      </c>
      <c r="P2629" s="15" t="str">
        <f>IF(COUNTIF('Personálie dobrovolníků '!U:X,N2629)&gt;0,"ANO","")</f>
        <v/>
      </c>
      <c r="Q2629" s="15"/>
    </row>
    <row r="2630" spans="2:17" s="25" customFormat="1" x14ac:dyDescent="0.3">
      <c r="B2630" s="15" t="str">
        <f>IF(A2630="","",VLOOKUP(A2630,Tabulka3[[Číslo smlouvy   u pravidelné činnosti]:[Příjmení]],3,0))</f>
        <v/>
      </c>
      <c r="C2630" s="15" t="str">
        <f>IF(A2630="","",VLOOKUP(A2630,Tabulka3[[Číslo smlouvy   u pravidelné činnosti]:[Příjmení]],4,0))</f>
        <v/>
      </c>
      <c r="F2630" s="94"/>
      <c r="H2630" s="113"/>
      <c r="I2630" s="113"/>
      <c r="K2630" s="15"/>
      <c r="L2630" s="15"/>
      <c r="M2630" s="15">
        <f t="shared" si="123"/>
        <v>1</v>
      </c>
      <c r="N2630" s="15" t="str">
        <f t="shared" si="124"/>
        <v>-</v>
      </c>
      <c r="O2630" s="150">
        <f t="shared" si="125"/>
        <v>0</v>
      </c>
      <c r="P2630" s="15" t="str">
        <f>IF(COUNTIF('Personálie dobrovolníků '!U:X,N2630)&gt;0,"ANO","")</f>
        <v/>
      </c>
      <c r="Q2630" s="15"/>
    </row>
    <row r="2631" spans="2:17" s="25" customFormat="1" x14ac:dyDescent="0.3">
      <c r="B2631" s="15" t="str">
        <f>IF(A2631="","",VLOOKUP(A2631,Tabulka3[[Číslo smlouvy   u pravidelné činnosti]:[Příjmení]],3,0))</f>
        <v/>
      </c>
      <c r="C2631" s="15" t="str">
        <f>IF(A2631="","",VLOOKUP(A2631,Tabulka3[[Číslo smlouvy   u pravidelné činnosti]:[Příjmení]],4,0))</f>
        <v/>
      </c>
      <c r="F2631" s="94"/>
      <c r="H2631" s="113"/>
      <c r="I2631" s="113"/>
      <c r="K2631" s="15"/>
      <c r="L2631" s="15"/>
      <c r="M2631" s="15">
        <f t="shared" si="123"/>
        <v>1</v>
      </c>
      <c r="N2631" s="15" t="str">
        <f t="shared" si="124"/>
        <v>-</v>
      </c>
      <c r="O2631" s="150">
        <f t="shared" si="125"/>
        <v>0</v>
      </c>
      <c r="P2631" s="15" t="str">
        <f>IF(COUNTIF('Personálie dobrovolníků '!U:X,N2631)&gt;0,"ANO","")</f>
        <v/>
      </c>
      <c r="Q2631" s="15"/>
    </row>
    <row r="2632" spans="2:17" s="25" customFormat="1" x14ac:dyDescent="0.3">
      <c r="B2632" s="15" t="str">
        <f>IF(A2632="","",VLOOKUP(A2632,Tabulka3[[Číslo smlouvy   u pravidelné činnosti]:[Příjmení]],3,0))</f>
        <v/>
      </c>
      <c r="C2632" s="15" t="str">
        <f>IF(A2632="","",VLOOKUP(A2632,Tabulka3[[Číslo smlouvy   u pravidelné činnosti]:[Příjmení]],4,0))</f>
        <v/>
      </c>
      <c r="F2632" s="94"/>
      <c r="H2632" s="113"/>
      <c r="I2632" s="113"/>
      <c r="K2632" s="15"/>
      <c r="L2632" s="15"/>
      <c r="M2632" s="15">
        <f t="shared" si="123"/>
        <v>1</v>
      </c>
      <c r="N2632" s="15" t="str">
        <f t="shared" si="124"/>
        <v>-</v>
      </c>
      <c r="O2632" s="150">
        <f t="shared" si="125"/>
        <v>0</v>
      </c>
      <c r="P2632" s="15" t="str">
        <f>IF(COUNTIF('Personálie dobrovolníků '!U:X,N2632)&gt;0,"ANO","")</f>
        <v/>
      </c>
      <c r="Q2632" s="15"/>
    </row>
    <row r="2633" spans="2:17" s="25" customFormat="1" x14ac:dyDescent="0.3">
      <c r="B2633" s="15" t="str">
        <f>IF(A2633="","",VLOOKUP(A2633,Tabulka3[[Číslo smlouvy   u pravidelné činnosti]:[Příjmení]],3,0))</f>
        <v/>
      </c>
      <c r="C2633" s="15" t="str">
        <f>IF(A2633="","",VLOOKUP(A2633,Tabulka3[[Číslo smlouvy   u pravidelné činnosti]:[Příjmení]],4,0))</f>
        <v/>
      </c>
      <c r="F2633" s="94"/>
      <c r="H2633" s="113"/>
      <c r="I2633" s="113"/>
      <c r="K2633" s="15"/>
      <c r="L2633" s="15"/>
      <c r="M2633" s="15">
        <f t="shared" si="123"/>
        <v>1</v>
      </c>
      <c r="N2633" s="15" t="str">
        <f t="shared" si="124"/>
        <v>-</v>
      </c>
      <c r="O2633" s="150">
        <f t="shared" si="125"/>
        <v>0</v>
      </c>
      <c r="P2633" s="15" t="str">
        <f>IF(COUNTIF('Personálie dobrovolníků '!U:X,N2633)&gt;0,"ANO","")</f>
        <v/>
      </c>
      <c r="Q2633" s="15"/>
    </row>
    <row r="2634" spans="2:17" s="25" customFormat="1" x14ac:dyDescent="0.3">
      <c r="B2634" s="15" t="str">
        <f>IF(A2634="","",VLOOKUP(A2634,Tabulka3[[Číslo smlouvy   u pravidelné činnosti]:[Příjmení]],3,0))</f>
        <v/>
      </c>
      <c r="C2634" s="15" t="str">
        <f>IF(A2634="","",VLOOKUP(A2634,Tabulka3[[Číslo smlouvy   u pravidelné činnosti]:[Příjmení]],4,0))</f>
        <v/>
      </c>
      <c r="F2634" s="94"/>
      <c r="H2634" s="113"/>
      <c r="I2634" s="113"/>
      <c r="K2634" s="15"/>
      <c r="L2634" s="15"/>
      <c r="M2634" s="15">
        <f t="shared" si="123"/>
        <v>1</v>
      </c>
      <c r="N2634" s="15" t="str">
        <f t="shared" si="124"/>
        <v>-</v>
      </c>
      <c r="O2634" s="150">
        <f t="shared" si="125"/>
        <v>0</v>
      </c>
      <c r="P2634" s="15" t="str">
        <f>IF(COUNTIF('Personálie dobrovolníků '!U:X,N2634)&gt;0,"ANO","")</f>
        <v/>
      </c>
      <c r="Q2634" s="15"/>
    </row>
    <row r="2635" spans="2:17" s="25" customFormat="1" x14ac:dyDescent="0.3">
      <c r="B2635" s="15" t="str">
        <f>IF(A2635="","",VLOOKUP(A2635,Tabulka3[[Číslo smlouvy   u pravidelné činnosti]:[Příjmení]],3,0))</f>
        <v/>
      </c>
      <c r="C2635" s="15" t="str">
        <f>IF(A2635="","",VLOOKUP(A2635,Tabulka3[[Číslo smlouvy   u pravidelné činnosti]:[Příjmení]],4,0))</f>
        <v/>
      </c>
      <c r="F2635" s="94"/>
      <c r="H2635" s="113"/>
      <c r="I2635" s="113"/>
      <c r="K2635" s="15"/>
      <c r="L2635" s="15"/>
      <c r="M2635" s="15">
        <f t="shared" si="123"/>
        <v>1</v>
      </c>
      <c r="N2635" s="15" t="str">
        <f t="shared" si="124"/>
        <v>-</v>
      </c>
      <c r="O2635" s="150">
        <f t="shared" si="125"/>
        <v>0</v>
      </c>
      <c r="P2635" s="15" t="str">
        <f>IF(COUNTIF('Personálie dobrovolníků '!U:X,N2635)&gt;0,"ANO","")</f>
        <v/>
      </c>
      <c r="Q2635" s="15"/>
    </row>
    <row r="2636" spans="2:17" s="25" customFormat="1" x14ac:dyDescent="0.3">
      <c r="B2636" s="15" t="str">
        <f>IF(A2636="","",VLOOKUP(A2636,Tabulka3[[Číslo smlouvy   u pravidelné činnosti]:[Příjmení]],3,0))</f>
        <v/>
      </c>
      <c r="C2636" s="15" t="str">
        <f>IF(A2636="","",VLOOKUP(A2636,Tabulka3[[Číslo smlouvy   u pravidelné činnosti]:[Příjmení]],4,0))</f>
        <v/>
      </c>
      <c r="F2636" s="94"/>
      <c r="H2636" s="113"/>
      <c r="I2636" s="113"/>
      <c r="K2636" s="15"/>
      <c r="L2636" s="15"/>
      <c r="M2636" s="15">
        <f t="shared" si="123"/>
        <v>1</v>
      </c>
      <c r="N2636" s="15" t="str">
        <f t="shared" si="124"/>
        <v>-</v>
      </c>
      <c r="O2636" s="150">
        <f t="shared" si="125"/>
        <v>0</v>
      </c>
      <c r="P2636" s="15" t="str">
        <f>IF(COUNTIF('Personálie dobrovolníků '!U:X,N2636)&gt;0,"ANO","")</f>
        <v/>
      </c>
      <c r="Q2636" s="15"/>
    </row>
    <row r="2637" spans="2:17" s="25" customFormat="1" x14ac:dyDescent="0.3">
      <c r="B2637" s="15" t="str">
        <f>IF(A2637="","",VLOOKUP(A2637,Tabulka3[[Číslo smlouvy   u pravidelné činnosti]:[Příjmení]],3,0))</f>
        <v/>
      </c>
      <c r="C2637" s="15" t="str">
        <f>IF(A2637="","",VLOOKUP(A2637,Tabulka3[[Číslo smlouvy   u pravidelné činnosti]:[Příjmení]],4,0))</f>
        <v/>
      </c>
      <c r="F2637" s="94"/>
      <c r="H2637" s="113"/>
      <c r="I2637" s="113"/>
      <c r="K2637" s="15"/>
      <c r="L2637" s="15"/>
      <c r="M2637" s="15">
        <f t="shared" si="123"/>
        <v>1</v>
      </c>
      <c r="N2637" s="15" t="str">
        <f t="shared" si="124"/>
        <v>-</v>
      </c>
      <c r="O2637" s="150">
        <f t="shared" si="125"/>
        <v>0</v>
      </c>
      <c r="P2637" s="15" t="str">
        <f>IF(COUNTIF('Personálie dobrovolníků '!U:X,N2637)&gt;0,"ANO","")</f>
        <v/>
      </c>
      <c r="Q2637" s="15"/>
    </row>
    <row r="2638" spans="2:17" s="25" customFormat="1" x14ac:dyDescent="0.3">
      <c r="B2638" s="15" t="str">
        <f>IF(A2638="","",VLOOKUP(A2638,Tabulka3[[Číslo smlouvy   u pravidelné činnosti]:[Příjmení]],3,0))</f>
        <v/>
      </c>
      <c r="C2638" s="15" t="str">
        <f>IF(A2638="","",VLOOKUP(A2638,Tabulka3[[Číslo smlouvy   u pravidelné činnosti]:[Příjmení]],4,0))</f>
        <v/>
      </c>
      <c r="F2638" s="94"/>
      <c r="H2638" s="113"/>
      <c r="I2638" s="113"/>
      <c r="K2638" s="15"/>
      <c r="L2638" s="15"/>
      <c r="M2638" s="15">
        <f t="shared" si="123"/>
        <v>1</v>
      </c>
      <c r="N2638" s="15" t="str">
        <f t="shared" si="124"/>
        <v>-</v>
      </c>
      <c r="O2638" s="150">
        <f t="shared" si="125"/>
        <v>0</v>
      </c>
      <c r="P2638" s="15" t="str">
        <f>IF(COUNTIF('Personálie dobrovolníků '!U:X,N2638)&gt;0,"ANO","")</f>
        <v/>
      </c>
      <c r="Q2638" s="15"/>
    </row>
    <row r="2639" spans="2:17" s="25" customFormat="1" x14ac:dyDescent="0.3">
      <c r="B2639" s="15" t="str">
        <f>IF(A2639="","",VLOOKUP(A2639,Tabulka3[[Číslo smlouvy   u pravidelné činnosti]:[Příjmení]],3,0))</f>
        <v/>
      </c>
      <c r="C2639" s="15" t="str">
        <f>IF(A2639="","",VLOOKUP(A2639,Tabulka3[[Číslo smlouvy   u pravidelné činnosti]:[Příjmení]],4,0))</f>
        <v/>
      </c>
      <c r="F2639" s="94"/>
      <c r="H2639" s="113"/>
      <c r="I2639" s="113"/>
      <c r="K2639" s="15"/>
      <c r="L2639" s="15"/>
      <c r="M2639" s="15">
        <f t="shared" si="123"/>
        <v>1</v>
      </c>
      <c r="N2639" s="15" t="str">
        <f t="shared" si="124"/>
        <v>-</v>
      </c>
      <c r="O2639" s="150">
        <f t="shared" si="125"/>
        <v>0</v>
      </c>
      <c r="P2639" s="15" t="str">
        <f>IF(COUNTIF('Personálie dobrovolníků '!U:X,N2639)&gt;0,"ANO","")</f>
        <v/>
      </c>
      <c r="Q2639" s="15"/>
    </row>
    <row r="2640" spans="2:17" s="25" customFormat="1" x14ac:dyDescent="0.3">
      <c r="B2640" s="15" t="str">
        <f>IF(A2640="","",VLOOKUP(A2640,Tabulka3[[Číslo smlouvy   u pravidelné činnosti]:[Příjmení]],3,0))</f>
        <v/>
      </c>
      <c r="C2640" s="15" t="str">
        <f>IF(A2640="","",VLOOKUP(A2640,Tabulka3[[Číslo smlouvy   u pravidelné činnosti]:[Příjmení]],4,0))</f>
        <v/>
      </c>
      <c r="F2640" s="94"/>
      <c r="H2640" s="113"/>
      <c r="I2640" s="113"/>
      <c r="K2640" s="15"/>
      <c r="L2640" s="15"/>
      <c r="M2640" s="15">
        <f t="shared" si="123"/>
        <v>1</v>
      </c>
      <c r="N2640" s="15" t="str">
        <f t="shared" si="124"/>
        <v>-</v>
      </c>
      <c r="O2640" s="150">
        <f t="shared" si="125"/>
        <v>0</v>
      </c>
      <c r="P2640" s="15" t="str">
        <f>IF(COUNTIF('Personálie dobrovolníků '!U:X,N2640)&gt;0,"ANO","")</f>
        <v/>
      </c>
      <c r="Q2640" s="15"/>
    </row>
    <row r="2641" spans="2:17" s="25" customFormat="1" x14ac:dyDescent="0.3">
      <c r="B2641" s="15" t="str">
        <f>IF(A2641="","",VLOOKUP(A2641,Tabulka3[[Číslo smlouvy   u pravidelné činnosti]:[Příjmení]],3,0))</f>
        <v/>
      </c>
      <c r="C2641" s="15" t="str">
        <f>IF(A2641="","",VLOOKUP(A2641,Tabulka3[[Číslo smlouvy   u pravidelné činnosti]:[Příjmení]],4,0))</f>
        <v/>
      </c>
      <c r="F2641" s="94"/>
      <c r="H2641" s="113"/>
      <c r="I2641" s="113"/>
      <c r="K2641" s="15"/>
      <c r="L2641" s="15"/>
      <c r="M2641" s="15">
        <f t="shared" si="123"/>
        <v>1</v>
      </c>
      <c r="N2641" s="15" t="str">
        <f t="shared" si="124"/>
        <v>-</v>
      </c>
      <c r="O2641" s="150">
        <f t="shared" si="125"/>
        <v>0</v>
      </c>
      <c r="P2641" s="15" t="str">
        <f>IF(COUNTIF('Personálie dobrovolníků '!U:X,N2641)&gt;0,"ANO","")</f>
        <v/>
      </c>
      <c r="Q2641" s="15"/>
    </row>
    <row r="2642" spans="2:17" s="25" customFormat="1" x14ac:dyDescent="0.3">
      <c r="B2642" s="15" t="str">
        <f>IF(A2642="","",VLOOKUP(A2642,Tabulka3[[Číslo smlouvy   u pravidelné činnosti]:[Příjmení]],3,0))</f>
        <v/>
      </c>
      <c r="C2642" s="15" t="str">
        <f>IF(A2642="","",VLOOKUP(A2642,Tabulka3[[Číslo smlouvy   u pravidelné činnosti]:[Příjmení]],4,0))</f>
        <v/>
      </c>
      <c r="F2642" s="94"/>
      <c r="H2642" s="113"/>
      <c r="I2642" s="113"/>
      <c r="K2642" s="15"/>
      <c r="L2642" s="15"/>
      <c r="M2642" s="15">
        <f t="shared" si="123"/>
        <v>1</v>
      </c>
      <c r="N2642" s="15" t="str">
        <f t="shared" si="124"/>
        <v>-</v>
      </c>
      <c r="O2642" s="150">
        <f t="shared" si="125"/>
        <v>0</v>
      </c>
      <c r="P2642" s="15" t="str">
        <f>IF(COUNTIF('Personálie dobrovolníků '!U:X,N2642)&gt;0,"ANO","")</f>
        <v/>
      </c>
      <c r="Q2642" s="15"/>
    </row>
    <row r="2643" spans="2:17" s="25" customFormat="1" x14ac:dyDescent="0.3">
      <c r="B2643" s="15" t="str">
        <f>IF(A2643="","",VLOOKUP(A2643,Tabulka3[[Číslo smlouvy   u pravidelné činnosti]:[Příjmení]],3,0))</f>
        <v/>
      </c>
      <c r="C2643" s="15" t="str">
        <f>IF(A2643="","",VLOOKUP(A2643,Tabulka3[[Číslo smlouvy   u pravidelné činnosti]:[Příjmení]],4,0))</f>
        <v/>
      </c>
      <c r="F2643" s="94"/>
      <c r="H2643" s="113"/>
      <c r="I2643" s="113"/>
      <c r="K2643" s="15"/>
      <c r="L2643" s="15"/>
      <c r="M2643" s="15">
        <f t="shared" si="123"/>
        <v>1</v>
      </c>
      <c r="N2643" s="15" t="str">
        <f t="shared" si="124"/>
        <v>-</v>
      </c>
      <c r="O2643" s="150">
        <f t="shared" si="125"/>
        <v>0</v>
      </c>
      <c r="P2643" s="15" t="str">
        <f>IF(COUNTIF('Personálie dobrovolníků '!U:X,N2643)&gt;0,"ANO","")</f>
        <v/>
      </c>
      <c r="Q2643" s="15"/>
    </row>
    <row r="2644" spans="2:17" s="25" customFormat="1" x14ac:dyDescent="0.3">
      <c r="B2644" s="15" t="str">
        <f>IF(A2644="","",VLOOKUP(A2644,Tabulka3[[Číslo smlouvy   u pravidelné činnosti]:[Příjmení]],3,0))</f>
        <v/>
      </c>
      <c r="C2644" s="15" t="str">
        <f>IF(A2644="","",VLOOKUP(A2644,Tabulka3[[Číslo smlouvy   u pravidelné činnosti]:[Příjmení]],4,0))</f>
        <v/>
      </c>
      <c r="F2644" s="94"/>
      <c r="H2644" s="113"/>
      <c r="I2644" s="113"/>
      <c r="K2644" s="15"/>
      <c r="L2644" s="15"/>
      <c r="M2644" s="15">
        <f t="shared" si="123"/>
        <v>1</v>
      </c>
      <c r="N2644" s="15" t="str">
        <f t="shared" si="124"/>
        <v>-</v>
      </c>
      <c r="O2644" s="150">
        <f t="shared" si="125"/>
        <v>0</v>
      </c>
      <c r="P2644" s="15" t="str">
        <f>IF(COUNTIF('Personálie dobrovolníků '!U:X,N2644)&gt;0,"ANO","")</f>
        <v/>
      </c>
      <c r="Q2644" s="15"/>
    </row>
    <row r="2645" spans="2:17" s="25" customFormat="1" x14ac:dyDescent="0.3">
      <c r="B2645" s="15" t="str">
        <f>IF(A2645="","",VLOOKUP(A2645,Tabulka3[[Číslo smlouvy   u pravidelné činnosti]:[Příjmení]],3,0))</f>
        <v/>
      </c>
      <c r="C2645" s="15" t="str">
        <f>IF(A2645="","",VLOOKUP(A2645,Tabulka3[[Číslo smlouvy   u pravidelné činnosti]:[Příjmení]],4,0))</f>
        <v/>
      </c>
      <c r="F2645" s="94"/>
      <c r="H2645" s="113"/>
      <c r="I2645" s="113"/>
      <c r="K2645" s="15"/>
      <c r="L2645" s="15"/>
      <c r="M2645" s="15">
        <f t="shared" si="123"/>
        <v>1</v>
      </c>
      <c r="N2645" s="15" t="str">
        <f t="shared" si="124"/>
        <v>-</v>
      </c>
      <c r="O2645" s="150">
        <f t="shared" si="125"/>
        <v>0</v>
      </c>
      <c r="P2645" s="15" t="str">
        <f>IF(COUNTIF('Personálie dobrovolníků '!U:X,N2645)&gt;0,"ANO","")</f>
        <v/>
      </c>
      <c r="Q2645" s="15"/>
    </row>
    <row r="2646" spans="2:17" s="25" customFormat="1" x14ac:dyDescent="0.3">
      <c r="B2646" s="15" t="str">
        <f>IF(A2646="","",VLOOKUP(A2646,Tabulka3[[Číslo smlouvy   u pravidelné činnosti]:[Příjmení]],3,0))</f>
        <v/>
      </c>
      <c r="C2646" s="15" t="str">
        <f>IF(A2646="","",VLOOKUP(A2646,Tabulka3[[Číslo smlouvy   u pravidelné činnosti]:[Příjmení]],4,0))</f>
        <v/>
      </c>
      <c r="F2646" s="94"/>
      <c r="H2646" s="113"/>
      <c r="I2646" s="113"/>
      <c r="K2646" s="15"/>
      <c r="L2646" s="15"/>
      <c r="M2646" s="15">
        <f t="shared" si="123"/>
        <v>1</v>
      </c>
      <c r="N2646" s="15" t="str">
        <f t="shared" si="124"/>
        <v>-</v>
      </c>
      <c r="O2646" s="150">
        <f t="shared" si="125"/>
        <v>0</v>
      </c>
      <c r="P2646" s="15" t="str">
        <f>IF(COUNTIF('Personálie dobrovolníků '!U:X,N2646)&gt;0,"ANO","")</f>
        <v/>
      </c>
      <c r="Q2646" s="15"/>
    </row>
    <row r="2647" spans="2:17" s="25" customFormat="1" x14ac:dyDescent="0.3">
      <c r="B2647" s="15" t="str">
        <f>IF(A2647="","",VLOOKUP(A2647,Tabulka3[[Číslo smlouvy   u pravidelné činnosti]:[Příjmení]],3,0))</f>
        <v/>
      </c>
      <c r="C2647" s="15" t="str">
        <f>IF(A2647="","",VLOOKUP(A2647,Tabulka3[[Číslo smlouvy   u pravidelné činnosti]:[Příjmení]],4,0))</f>
        <v/>
      </c>
      <c r="F2647" s="94"/>
      <c r="H2647" s="113"/>
      <c r="I2647" s="113"/>
      <c r="K2647" s="15"/>
      <c r="L2647" s="15"/>
      <c r="M2647" s="15">
        <f t="shared" si="123"/>
        <v>1</v>
      </c>
      <c r="N2647" s="15" t="str">
        <f t="shared" si="124"/>
        <v>-</v>
      </c>
      <c r="O2647" s="150">
        <f t="shared" si="125"/>
        <v>0</v>
      </c>
      <c r="P2647" s="15" t="str">
        <f>IF(COUNTIF('Personálie dobrovolníků '!U:X,N2647)&gt;0,"ANO","")</f>
        <v/>
      </c>
      <c r="Q2647" s="15"/>
    </row>
    <row r="2648" spans="2:17" s="25" customFormat="1" x14ac:dyDescent="0.3">
      <c r="B2648" s="15" t="str">
        <f>IF(A2648="","",VLOOKUP(A2648,Tabulka3[[Číslo smlouvy   u pravidelné činnosti]:[Příjmení]],3,0))</f>
        <v/>
      </c>
      <c r="C2648" s="15" t="str">
        <f>IF(A2648="","",VLOOKUP(A2648,Tabulka3[[Číslo smlouvy   u pravidelné činnosti]:[Příjmení]],4,0))</f>
        <v/>
      </c>
      <c r="F2648" s="94"/>
      <c r="H2648" s="113"/>
      <c r="I2648" s="113"/>
      <c r="K2648" s="15"/>
      <c r="L2648" s="15"/>
      <c r="M2648" s="15">
        <f t="shared" si="123"/>
        <v>1</v>
      </c>
      <c r="N2648" s="15" t="str">
        <f t="shared" si="124"/>
        <v>-</v>
      </c>
      <c r="O2648" s="150">
        <f t="shared" si="125"/>
        <v>0</v>
      </c>
      <c r="P2648" s="15" t="str">
        <f>IF(COUNTIF('Personálie dobrovolníků '!U:X,N2648)&gt;0,"ANO","")</f>
        <v/>
      </c>
      <c r="Q2648" s="15"/>
    </row>
    <row r="2649" spans="2:17" s="25" customFormat="1" x14ac:dyDescent="0.3">
      <c r="B2649" s="15" t="str">
        <f>IF(A2649="","",VLOOKUP(A2649,Tabulka3[[Číslo smlouvy   u pravidelné činnosti]:[Příjmení]],3,0))</f>
        <v/>
      </c>
      <c r="C2649" s="15" t="str">
        <f>IF(A2649="","",VLOOKUP(A2649,Tabulka3[[Číslo smlouvy   u pravidelné činnosti]:[Příjmení]],4,0))</f>
        <v/>
      </c>
      <c r="F2649" s="94"/>
      <c r="H2649" s="113"/>
      <c r="I2649" s="113"/>
      <c r="K2649" s="15"/>
      <c r="L2649" s="15"/>
      <c r="M2649" s="15">
        <f t="shared" si="123"/>
        <v>1</v>
      </c>
      <c r="N2649" s="15" t="str">
        <f t="shared" si="124"/>
        <v>-</v>
      </c>
      <c r="O2649" s="150">
        <f t="shared" si="125"/>
        <v>0</v>
      </c>
      <c r="P2649" s="15" t="str">
        <f>IF(COUNTIF('Personálie dobrovolníků '!U:X,N2649)&gt;0,"ANO","")</f>
        <v/>
      </c>
      <c r="Q2649" s="15"/>
    </row>
    <row r="2650" spans="2:17" s="25" customFormat="1" x14ac:dyDescent="0.3">
      <c r="B2650" s="15" t="str">
        <f>IF(A2650="","",VLOOKUP(A2650,Tabulka3[[Číslo smlouvy   u pravidelné činnosti]:[Příjmení]],3,0))</f>
        <v/>
      </c>
      <c r="C2650" s="15" t="str">
        <f>IF(A2650="","",VLOOKUP(A2650,Tabulka3[[Číslo smlouvy   u pravidelné činnosti]:[Příjmení]],4,0))</f>
        <v/>
      </c>
      <c r="F2650" s="94"/>
      <c r="H2650" s="113"/>
      <c r="I2650" s="113"/>
      <c r="K2650" s="15"/>
      <c r="L2650" s="15"/>
      <c r="M2650" s="15">
        <f t="shared" si="123"/>
        <v>1</v>
      </c>
      <c r="N2650" s="15" t="str">
        <f t="shared" si="124"/>
        <v>-</v>
      </c>
      <c r="O2650" s="150">
        <f t="shared" si="125"/>
        <v>0</v>
      </c>
      <c r="P2650" s="15" t="str">
        <f>IF(COUNTIF('Personálie dobrovolníků '!U:X,N2650)&gt;0,"ANO","")</f>
        <v/>
      </c>
      <c r="Q2650" s="15"/>
    </row>
    <row r="2651" spans="2:17" s="25" customFormat="1" x14ac:dyDescent="0.3">
      <c r="B2651" s="15" t="str">
        <f>IF(A2651="","",VLOOKUP(A2651,Tabulka3[[Číslo smlouvy   u pravidelné činnosti]:[Příjmení]],3,0))</f>
        <v/>
      </c>
      <c r="C2651" s="15" t="str">
        <f>IF(A2651="","",VLOOKUP(A2651,Tabulka3[[Číslo smlouvy   u pravidelné činnosti]:[Příjmení]],4,0))</f>
        <v/>
      </c>
      <c r="F2651" s="94"/>
      <c r="H2651" s="113"/>
      <c r="I2651" s="113"/>
      <c r="K2651" s="15"/>
      <c r="L2651" s="15"/>
      <c r="M2651" s="15">
        <f t="shared" si="123"/>
        <v>1</v>
      </c>
      <c r="N2651" s="15" t="str">
        <f t="shared" si="124"/>
        <v>-</v>
      </c>
      <c r="O2651" s="150">
        <f t="shared" si="125"/>
        <v>0</v>
      </c>
      <c r="P2651" s="15" t="str">
        <f>IF(COUNTIF('Personálie dobrovolníků '!U:X,N2651)&gt;0,"ANO","")</f>
        <v/>
      </c>
      <c r="Q2651" s="15"/>
    </row>
    <row r="2652" spans="2:17" s="25" customFormat="1" x14ac:dyDescent="0.3">
      <c r="B2652" s="15" t="str">
        <f>IF(A2652="","",VLOOKUP(A2652,Tabulka3[[Číslo smlouvy   u pravidelné činnosti]:[Příjmení]],3,0))</f>
        <v/>
      </c>
      <c r="C2652" s="15" t="str">
        <f>IF(A2652="","",VLOOKUP(A2652,Tabulka3[[Číslo smlouvy   u pravidelné činnosti]:[Příjmení]],4,0))</f>
        <v/>
      </c>
      <c r="F2652" s="94"/>
      <c r="H2652" s="113"/>
      <c r="I2652" s="113"/>
      <c r="K2652" s="15"/>
      <c r="L2652" s="15"/>
      <c r="M2652" s="15">
        <f t="shared" si="123"/>
        <v>1</v>
      </c>
      <c r="N2652" s="15" t="str">
        <f t="shared" si="124"/>
        <v>-</v>
      </c>
      <c r="O2652" s="150">
        <f t="shared" si="125"/>
        <v>0</v>
      </c>
      <c r="P2652" s="15" t="str">
        <f>IF(COUNTIF('Personálie dobrovolníků '!U:X,N2652)&gt;0,"ANO","")</f>
        <v/>
      </c>
      <c r="Q2652" s="15"/>
    </row>
    <row r="2653" spans="2:17" s="25" customFormat="1" x14ac:dyDescent="0.3">
      <c r="B2653" s="15" t="str">
        <f>IF(A2653="","",VLOOKUP(A2653,Tabulka3[[Číslo smlouvy   u pravidelné činnosti]:[Příjmení]],3,0))</f>
        <v/>
      </c>
      <c r="C2653" s="15" t="str">
        <f>IF(A2653="","",VLOOKUP(A2653,Tabulka3[[Číslo smlouvy   u pravidelné činnosti]:[Příjmení]],4,0))</f>
        <v/>
      </c>
      <c r="F2653" s="94"/>
      <c r="H2653" s="113"/>
      <c r="I2653" s="113"/>
      <c r="K2653" s="15"/>
      <c r="L2653" s="15"/>
      <c r="M2653" s="15">
        <f t="shared" si="123"/>
        <v>1</v>
      </c>
      <c r="N2653" s="15" t="str">
        <f t="shared" si="124"/>
        <v>-</v>
      </c>
      <c r="O2653" s="150">
        <f t="shared" si="125"/>
        <v>0</v>
      </c>
      <c r="P2653" s="15" t="str">
        <f>IF(COUNTIF('Personálie dobrovolníků '!U:X,N2653)&gt;0,"ANO","")</f>
        <v/>
      </c>
      <c r="Q2653" s="15"/>
    </row>
    <row r="2654" spans="2:17" s="25" customFormat="1" x14ac:dyDescent="0.3">
      <c r="B2654" s="15" t="str">
        <f>IF(A2654="","",VLOOKUP(A2654,Tabulka3[[Číslo smlouvy   u pravidelné činnosti]:[Příjmení]],3,0))</f>
        <v/>
      </c>
      <c r="C2654" s="15" t="str">
        <f>IF(A2654="","",VLOOKUP(A2654,Tabulka3[[Číslo smlouvy   u pravidelné činnosti]:[Příjmení]],4,0))</f>
        <v/>
      </c>
      <c r="F2654" s="94"/>
      <c r="H2654" s="113"/>
      <c r="I2654" s="113"/>
      <c r="K2654" s="15"/>
      <c r="L2654" s="15"/>
      <c r="M2654" s="15">
        <f t="shared" si="123"/>
        <v>1</v>
      </c>
      <c r="N2654" s="15" t="str">
        <f t="shared" si="124"/>
        <v>-</v>
      </c>
      <c r="O2654" s="150">
        <f t="shared" si="125"/>
        <v>0</v>
      </c>
      <c r="P2654" s="15" t="str">
        <f>IF(COUNTIF('Personálie dobrovolníků '!U:X,N2654)&gt;0,"ANO","")</f>
        <v/>
      </c>
      <c r="Q2654" s="15"/>
    </row>
    <row r="2655" spans="2:17" s="25" customFormat="1" x14ac:dyDescent="0.3">
      <c r="B2655" s="15" t="str">
        <f>IF(A2655="","",VLOOKUP(A2655,Tabulka3[[Číslo smlouvy   u pravidelné činnosti]:[Příjmení]],3,0))</f>
        <v/>
      </c>
      <c r="C2655" s="15" t="str">
        <f>IF(A2655="","",VLOOKUP(A2655,Tabulka3[[Číslo smlouvy   u pravidelné činnosti]:[Příjmení]],4,0))</f>
        <v/>
      </c>
      <c r="F2655" s="94"/>
      <c r="H2655" s="113"/>
      <c r="I2655" s="113"/>
      <c r="K2655" s="15"/>
      <c r="L2655" s="15"/>
      <c r="M2655" s="15">
        <f t="shared" si="123"/>
        <v>1</v>
      </c>
      <c r="N2655" s="15" t="str">
        <f t="shared" si="124"/>
        <v>-</v>
      </c>
      <c r="O2655" s="150">
        <f t="shared" si="125"/>
        <v>0</v>
      </c>
      <c r="P2655" s="15" t="str">
        <f>IF(COUNTIF('Personálie dobrovolníků '!U:X,N2655)&gt;0,"ANO","")</f>
        <v/>
      </c>
      <c r="Q2655" s="15"/>
    </row>
    <row r="2656" spans="2:17" s="25" customFormat="1" x14ac:dyDescent="0.3">
      <c r="B2656" s="15" t="str">
        <f>IF(A2656="","",VLOOKUP(A2656,Tabulka3[[Číslo smlouvy   u pravidelné činnosti]:[Příjmení]],3,0))</f>
        <v/>
      </c>
      <c r="C2656" s="15" t="str">
        <f>IF(A2656="","",VLOOKUP(A2656,Tabulka3[[Číslo smlouvy   u pravidelné činnosti]:[Příjmení]],4,0))</f>
        <v/>
      </c>
      <c r="F2656" s="94"/>
      <c r="H2656" s="113"/>
      <c r="I2656" s="113"/>
      <c r="K2656" s="15"/>
      <c r="L2656" s="15"/>
      <c r="M2656" s="15">
        <f t="shared" si="123"/>
        <v>1</v>
      </c>
      <c r="N2656" s="15" t="str">
        <f t="shared" si="124"/>
        <v>-</v>
      </c>
      <c r="O2656" s="150">
        <f t="shared" si="125"/>
        <v>0</v>
      </c>
      <c r="P2656" s="15" t="str">
        <f>IF(COUNTIF('Personálie dobrovolníků '!U:X,N2656)&gt;0,"ANO","")</f>
        <v/>
      </c>
      <c r="Q2656" s="15"/>
    </row>
    <row r="2657" spans="2:17" s="25" customFormat="1" x14ac:dyDescent="0.3">
      <c r="B2657" s="15" t="str">
        <f>IF(A2657="","",VLOOKUP(A2657,Tabulka3[[Číslo smlouvy   u pravidelné činnosti]:[Příjmení]],3,0))</f>
        <v/>
      </c>
      <c r="C2657" s="15" t="str">
        <f>IF(A2657="","",VLOOKUP(A2657,Tabulka3[[Číslo smlouvy   u pravidelné činnosti]:[Příjmení]],4,0))</f>
        <v/>
      </c>
      <c r="F2657" s="94"/>
      <c r="H2657" s="113"/>
      <c r="I2657" s="113"/>
      <c r="K2657" s="15"/>
      <c r="L2657" s="15"/>
      <c r="M2657" s="15">
        <f t="shared" si="123"/>
        <v>1</v>
      </c>
      <c r="N2657" s="15" t="str">
        <f t="shared" si="124"/>
        <v>-</v>
      </c>
      <c r="O2657" s="150">
        <f t="shared" si="125"/>
        <v>0</v>
      </c>
      <c r="P2657" s="15" t="str">
        <f>IF(COUNTIF('Personálie dobrovolníků '!U:X,N2657)&gt;0,"ANO","")</f>
        <v/>
      </c>
      <c r="Q2657" s="15"/>
    </row>
    <row r="2658" spans="2:17" s="25" customFormat="1" x14ac:dyDescent="0.3">
      <c r="B2658" s="15" t="str">
        <f>IF(A2658="","",VLOOKUP(A2658,Tabulka3[[Číslo smlouvy   u pravidelné činnosti]:[Příjmení]],3,0))</f>
        <v/>
      </c>
      <c r="C2658" s="15" t="str">
        <f>IF(A2658="","",VLOOKUP(A2658,Tabulka3[[Číslo smlouvy   u pravidelné činnosti]:[Příjmení]],4,0))</f>
        <v/>
      </c>
      <c r="F2658" s="94"/>
      <c r="H2658" s="113"/>
      <c r="I2658" s="113"/>
      <c r="K2658" s="15"/>
      <c r="L2658" s="15"/>
      <c r="M2658" s="15">
        <f t="shared" si="123"/>
        <v>1</v>
      </c>
      <c r="N2658" s="15" t="str">
        <f t="shared" si="124"/>
        <v>-</v>
      </c>
      <c r="O2658" s="150">
        <f t="shared" si="125"/>
        <v>0</v>
      </c>
      <c r="P2658" s="15" t="str">
        <f>IF(COUNTIF('Personálie dobrovolníků '!U:X,N2658)&gt;0,"ANO","")</f>
        <v/>
      </c>
      <c r="Q2658" s="15"/>
    </row>
    <row r="2659" spans="2:17" s="25" customFormat="1" x14ac:dyDescent="0.3">
      <c r="B2659" s="15" t="str">
        <f>IF(A2659="","",VLOOKUP(A2659,Tabulka3[[Číslo smlouvy   u pravidelné činnosti]:[Příjmení]],3,0))</f>
        <v/>
      </c>
      <c r="C2659" s="15" t="str">
        <f>IF(A2659="","",VLOOKUP(A2659,Tabulka3[[Číslo smlouvy   u pravidelné činnosti]:[Příjmení]],4,0))</f>
        <v/>
      </c>
      <c r="F2659" s="94"/>
      <c r="H2659" s="113"/>
      <c r="I2659" s="113"/>
      <c r="K2659" s="15"/>
      <c r="L2659" s="15"/>
      <c r="M2659" s="15">
        <f t="shared" si="123"/>
        <v>1</v>
      </c>
      <c r="N2659" s="15" t="str">
        <f t="shared" si="124"/>
        <v>-</v>
      </c>
      <c r="O2659" s="150">
        <f t="shared" si="125"/>
        <v>0</v>
      </c>
      <c r="P2659" s="15" t="str">
        <f>IF(COUNTIF('Personálie dobrovolníků '!U:X,N2659)&gt;0,"ANO","")</f>
        <v/>
      </c>
      <c r="Q2659" s="15"/>
    </row>
    <row r="2660" spans="2:17" s="25" customFormat="1" x14ac:dyDescent="0.3">
      <c r="B2660" s="15" t="str">
        <f>IF(A2660="","",VLOOKUP(A2660,Tabulka3[[Číslo smlouvy   u pravidelné činnosti]:[Příjmení]],3,0))</f>
        <v/>
      </c>
      <c r="C2660" s="15" t="str">
        <f>IF(A2660="","",VLOOKUP(A2660,Tabulka3[[Číslo smlouvy   u pravidelné činnosti]:[Příjmení]],4,0))</f>
        <v/>
      </c>
      <c r="F2660" s="94"/>
      <c r="H2660" s="113"/>
      <c r="I2660" s="113"/>
      <c r="K2660" s="15"/>
      <c r="L2660" s="15"/>
      <c r="M2660" s="15">
        <f t="shared" si="123"/>
        <v>1</v>
      </c>
      <c r="N2660" s="15" t="str">
        <f t="shared" si="124"/>
        <v>-</v>
      </c>
      <c r="O2660" s="150">
        <f t="shared" si="125"/>
        <v>0</v>
      </c>
      <c r="P2660" s="15" t="str">
        <f>IF(COUNTIF('Personálie dobrovolníků '!U:X,N2660)&gt;0,"ANO","")</f>
        <v/>
      </c>
      <c r="Q2660" s="15"/>
    </row>
    <row r="2661" spans="2:17" s="25" customFormat="1" x14ac:dyDescent="0.3">
      <c r="B2661" s="15" t="str">
        <f>IF(A2661="","",VLOOKUP(A2661,Tabulka3[[Číslo smlouvy   u pravidelné činnosti]:[Příjmení]],3,0))</f>
        <v/>
      </c>
      <c r="C2661" s="15" t="str">
        <f>IF(A2661="","",VLOOKUP(A2661,Tabulka3[[Číslo smlouvy   u pravidelné činnosti]:[Příjmení]],4,0))</f>
        <v/>
      </c>
      <c r="F2661" s="94"/>
      <c r="H2661" s="113"/>
      <c r="I2661" s="113"/>
      <c r="K2661" s="15"/>
      <c r="L2661" s="15"/>
      <c r="M2661" s="15">
        <f t="shared" si="123"/>
        <v>1</v>
      </c>
      <c r="N2661" s="15" t="str">
        <f t="shared" si="124"/>
        <v>-</v>
      </c>
      <c r="O2661" s="150">
        <f t="shared" si="125"/>
        <v>0</v>
      </c>
      <c r="P2661" s="15" t="str">
        <f>IF(COUNTIF('Personálie dobrovolníků '!U:X,N2661)&gt;0,"ANO","")</f>
        <v/>
      </c>
      <c r="Q2661" s="15"/>
    </row>
    <row r="2662" spans="2:17" s="25" customFormat="1" x14ac:dyDescent="0.3">
      <c r="B2662" s="15" t="str">
        <f>IF(A2662="","",VLOOKUP(A2662,Tabulka3[[Číslo smlouvy   u pravidelné činnosti]:[Příjmení]],3,0))</f>
        <v/>
      </c>
      <c r="C2662" s="15" t="str">
        <f>IF(A2662="","",VLOOKUP(A2662,Tabulka3[[Číslo smlouvy   u pravidelné činnosti]:[Příjmení]],4,0))</f>
        <v/>
      </c>
      <c r="F2662" s="94"/>
      <c r="H2662" s="113"/>
      <c r="I2662" s="113"/>
      <c r="K2662" s="15"/>
      <c r="L2662" s="15"/>
      <c r="M2662" s="15">
        <f t="shared" si="123"/>
        <v>1</v>
      </c>
      <c r="N2662" s="15" t="str">
        <f t="shared" si="124"/>
        <v>-</v>
      </c>
      <c r="O2662" s="150">
        <f t="shared" si="125"/>
        <v>0</v>
      </c>
      <c r="P2662" s="15" t="str">
        <f>IF(COUNTIF('Personálie dobrovolníků '!U:X,N2662)&gt;0,"ANO","")</f>
        <v/>
      </c>
      <c r="Q2662" s="15"/>
    </row>
    <row r="2663" spans="2:17" s="25" customFormat="1" x14ac:dyDescent="0.3">
      <c r="B2663" s="15" t="str">
        <f>IF(A2663="","",VLOOKUP(A2663,Tabulka3[[Číslo smlouvy   u pravidelné činnosti]:[Příjmení]],3,0))</f>
        <v/>
      </c>
      <c r="C2663" s="15" t="str">
        <f>IF(A2663="","",VLOOKUP(A2663,Tabulka3[[Číslo smlouvy   u pravidelné činnosti]:[Příjmení]],4,0))</f>
        <v/>
      </c>
      <c r="F2663" s="94"/>
      <c r="H2663" s="113"/>
      <c r="I2663" s="113"/>
      <c r="K2663" s="15"/>
      <c r="L2663" s="15"/>
      <c r="M2663" s="15">
        <f t="shared" si="123"/>
        <v>1</v>
      </c>
      <c r="N2663" s="15" t="str">
        <f t="shared" si="124"/>
        <v>-</v>
      </c>
      <c r="O2663" s="150">
        <f t="shared" si="125"/>
        <v>0</v>
      </c>
      <c r="P2663" s="15" t="str">
        <f>IF(COUNTIF('Personálie dobrovolníků '!U:X,N2663)&gt;0,"ANO","")</f>
        <v/>
      </c>
      <c r="Q2663" s="15"/>
    </row>
    <row r="2664" spans="2:17" s="25" customFormat="1" x14ac:dyDescent="0.3">
      <c r="B2664" s="15" t="str">
        <f>IF(A2664="","",VLOOKUP(A2664,Tabulka3[[Číslo smlouvy   u pravidelné činnosti]:[Příjmení]],3,0))</f>
        <v/>
      </c>
      <c r="C2664" s="15" t="str">
        <f>IF(A2664="","",VLOOKUP(A2664,Tabulka3[[Číslo smlouvy   u pravidelné činnosti]:[Příjmení]],4,0))</f>
        <v/>
      </c>
      <c r="F2664" s="94"/>
      <c r="H2664" s="113"/>
      <c r="I2664" s="113"/>
      <c r="K2664" s="15"/>
      <c r="L2664" s="15"/>
      <c r="M2664" s="15">
        <f t="shared" si="123"/>
        <v>1</v>
      </c>
      <c r="N2664" s="15" t="str">
        <f t="shared" si="124"/>
        <v>-</v>
      </c>
      <c r="O2664" s="150">
        <f t="shared" si="125"/>
        <v>0</v>
      </c>
      <c r="P2664" s="15" t="str">
        <f>IF(COUNTIF('Personálie dobrovolníků '!U:X,N2664)&gt;0,"ANO","")</f>
        <v/>
      </c>
      <c r="Q2664" s="15"/>
    </row>
    <row r="2665" spans="2:17" s="25" customFormat="1" x14ac:dyDescent="0.3">
      <c r="B2665" s="15" t="str">
        <f>IF(A2665="","",VLOOKUP(A2665,Tabulka3[[Číslo smlouvy   u pravidelné činnosti]:[Příjmení]],3,0))</f>
        <v/>
      </c>
      <c r="C2665" s="15" t="str">
        <f>IF(A2665="","",VLOOKUP(A2665,Tabulka3[[Číslo smlouvy   u pravidelné činnosti]:[Příjmení]],4,0))</f>
        <v/>
      </c>
      <c r="F2665" s="94"/>
      <c r="H2665" s="113"/>
      <c r="I2665" s="113"/>
      <c r="K2665" s="15"/>
      <c r="L2665" s="15"/>
      <c r="M2665" s="15">
        <f t="shared" si="123"/>
        <v>1</v>
      </c>
      <c r="N2665" s="15" t="str">
        <f t="shared" si="124"/>
        <v>-</v>
      </c>
      <c r="O2665" s="150">
        <f t="shared" si="125"/>
        <v>0</v>
      </c>
      <c r="P2665" s="15" t="str">
        <f>IF(COUNTIF('Personálie dobrovolníků '!U:X,N2665)&gt;0,"ANO","")</f>
        <v/>
      </c>
      <c r="Q2665" s="15"/>
    </row>
    <row r="2666" spans="2:17" s="25" customFormat="1" x14ac:dyDescent="0.3">
      <c r="B2666" s="15" t="str">
        <f>IF(A2666="","",VLOOKUP(A2666,Tabulka3[[Číslo smlouvy   u pravidelné činnosti]:[Příjmení]],3,0))</f>
        <v/>
      </c>
      <c r="C2666" s="15" t="str">
        <f>IF(A2666="","",VLOOKUP(A2666,Tabulka3[[Číslo smlouvy   u pravidelné činnosti]:[Příjmení]],4,0))</f>
        <v/>
      </c>
      <c r="F2666" s="94"/>
      <c r="H2666" s="113"/>
      <c r="I2666" s="113"/>
      <c r="K2666" s="15"/>
      <c r="L2666" s="15"/>
      <c r="M2666" s="15">
        <f t="shared" si="123"/>
        <v>1</v>
      </c>
      <c r="N2666" s="15" t="str">
        <f t="shared" si="124"/>
        <v>-</v>
      </c>
      <c r="O2666" s="150">
        <f t="shared" si="125"/>
        <v>0</v>
      </c>
      <c r="P2666" s="15" t="str">
        <f>IF(COUNTIF('Personálie dobrovolníků '!U:X,N2666)&gt;0,"ANO","")</f>
        <v/>
      </c>
      <c r="Q2666" s="15"/>
    </row>
    <row r="2667" spans="2:17" s="25" customFormat="1" x14ac:dyDescent="0.3">
      <c r="B2667" s="15" t="str">
        <f>IF(A2667="","",VLOOKUP(A2667,Tabulka3[[Číslo smlouvy   u pravidelné činnosti]:[Příjmení]],3,0))</f>
        <v/>
      </c>
      <c r="C2667" s="15" t="str">
        <f>IF(A2667="","",VLOOKUP(A2667,Tabulka3[[Číslo smlouvy   u pravidelné činnosti]:[Příjmení]],4,0))</f>
        <v/>
      </c>
      <c r="F2667" s="94"/>
      <c r="H2667" s="113"/>
      <c r="I2667" s="113"/>
      <c r="K2667" s="15"/>
      <c r="L2667" s="15"/>
      <c r="M2667" s="15">
        <f t="shared" si="123"/>
        <v>1</v>
      </c>
      <c r="N2667" s="15" t="str">
        <f t="shared" si="124"/>
        <v>-</v>
      </c>
      <c r="O2667" s="150">
        <f t="shared" si="125"/>
        <v>0</v>
      </c>
      <c r="P2667" s="15" t="str">
        <f>IF(COUNTIF('Personálie dobrovolníků '!U:X,N2667)&gt;0,"ANO","")</f>
        <v/>
      </c>
      <c r="Q2667" s="15"/>
    </row>
    <row r="2668" spans="2:17" s="25" customFormat="1" x14ac:dyDescent="0.3">
      <c r="B2668" s="15" t="str">
        <f>IF(A2668="","",VLOOKUP(A2668,Tabulka3[[Číslo smlouvy   u pravidelné činnosti]:[Příjmení]],3,0))</f>
        <v/>
      </c>
      <c r="C2668" s="15" t="str">
        <f>IF(A2668="","",VLOOKUP(A2668,Tabulka3[[Číslo smlouvy   u pravidelné činnosti]:[Příjmení]],4,0))</f>
        <v/>
      </c>
      <c r="F2668" s="94"/>
      <c r="H2668" s="113"/>
      <c r="I2668" s="113"/>
      <c r="K2668" s="15"/>
      <c r="L2668" s="15"/>
      <c r="M2668" s="15">
        <f t="shared" si="123"/>
        <v>1</v>
      </c>
      <c r="N2668" s="15" t="str">
        <f t="shared" si="124"/>
        <v>-</v>
      </c>
      <c r="O2668" s="150">
        <f t="shared" si="125"/>
        <v>0</v>
      </c>
      <c r="P2668" s="15" t="str">
        <f>IF(COUNTIF('Personálie dobrovolníků '!U:X,N2668)&gt;0,"ANO","")</f>
        <v/>
      </c>
      <c r="Q2668" s="15"/>
    </row>
    <row r="2669" spans="2:17" s="25" customFormat="1" x14ac:dyDescent="0.3">
      <c r="B2669" s="15" t="str">
        <f>IF(A2669="","",VLOOKUP(A2669,Tabulka3[[Číslo smlouvy   u pravidelné činnosti]:[Příjmení]],3,0))</f>
        <v/>
      </c>
      <c r="C2669" s="15" t="str">
        <f>IF(A2669="","",VLOOKUP(A2669,Tabulka3[[Číslo smlouvy   u pravidelné činnosti]:[Příjmení]],4,0))</f>
        <v/>
      </c>
      <c r="F2669" s="94"/>
      <c r="H2669" s="113"/>
      <c r="I2669" s="113"/>
      <c r="K2669" s="15"/>
      <c r="L2669" s="15"/>
      <c r="M2669" s="15">
        <f t="shared" si="123"/>
        <v>1</v>
      </c>
      <c r="N2669" s="15" t="str">
        <f t="shared" si="124"/>
        <v>-</v>
      </c>
      <c r="O2669" s="150">
        <f t="shared" si="125"/>
        <v>0</v>
      </c>
      <c r="P2669" s="15" t="str">
        <f>IF(COUNTIF('Personálie dobrovolníků '!U:X,N2669)&gt;0,"ANO","")</f>
        <v/>
      </c>
      <c r="Q2669" s="15"/>
    </row>
    <row r="2670" spans="2:17" s="25" customFormat="1" x14ac:dyDescent="0.3">
      <c r="B2670" s="15" t="str">
        <f>IF(A2670="","",VLOOKUP(A2670,Tabulka3[[Číslo smlouvy   u pravidelné činnosti]:[Příjmení]],3,0))</f>
        <v/>
      </c>
      <c r="C2670" s="15" t="str">
        <f>IF(A2670="","",VLOOKUP(A2670,Tabulka3[[Číslo smlouvy   u pravidelné činnosti]:[Příjmení]],4,0))</f>
        <v/>
      </c>
      <c r="F2670" s="94"/>
      <c r="H2670" s="113"/>
      <c r="I2670" s="113"/>
      <c r="K2670" s="15"/>
      <c r="L2670" s="15"/>
      <c r="M2670" s="15">
        <f t="shared" si="123"/>
        <v>1</v>
      </c>
      <c r="N2670" s="15" t="str">
        <f t="shared" si="124"/>
        <v>-</v>
      </c>
      <c r="O2670" s="150">
        <f t="shared" si="125"/>
        <v>0</v>
      </c>
      <c r="P2670" s="15" t="str">
        <f>IF(COUNTIF('Personálie dobrovolníků '!U:X,N2670)&gt;0,"ANO","")</f>
        <v/>
      </c>
      <c r="Q2670" s="15"/>
    </row>
    <row r="2671" spans="2:17" s="25" customFormat="1" x14ac:dyDescent="0.3">
      <c r="B2671" s="15" t="str">
        <f>IF(A2671="","",VLOOKUP(A2671,Tabulka3[[Číslo smlouvy   u pravidelné činnosti]:[Příjmení]],3,0))</f>
        <v/>
      </c>
      <c r="C2671" s="15" t="str">
        <f>IF(A2671="","",VLOOKUP(A2671,Tabulka3[[Číslo smlouvy   u pravidelné činnosti]:[Příjmení]],4,0))</f>
        <v/>
      </c>
      <c r="F2671" s="94"/>
      <c r="H2671" s="113"/>
      <c r="I2671" s="113"/>
      <c r="K2671" s="15"/>
      <c r="L2671" s="15"/>
      <c r="M2671" s="15">
        <f t="shared" si="123"/>
        <v>1</v>
      </c>
      <c r="N2671" s="15" t="str">
        <f t="shared" si="124"/>
        <v>-</v>
      </c>
      <c r="O2671" s="150">
        <f t="shared" si="125"/>
        <v>0</v>
      </c>
      <c r="P2671" s="15" t="str">
        <f>IF(COUNTIF('Personálie dobrovolníků '!U:X,N2671)&gt;0,"ANO","")</f>
        <v/>
      </c>
      <c r="Q2671" s="15"/>
    </row>
    <row r="2672" spans="2:17" s="25" customFormat="1" x14ac:dyDescent="0.3">
      <c r="B2672" s="15" t="str">
        <f>IF(A2672="","",VLOOKUP(A2672,Tabulka3[[Číslo smlouvy   u pravidelné činnosti]:[Příjmení]],3,0))</f>
        <v/>
      </c>
      <c r="C2672" s="15" t="str">
        <f>IF(A2672="","",VLOOKUP(A2672,Tabulka3[[Číslo smlouvy   u pravidelné činnosti]:[Příjmení]],4,0))</f>
        <v/>
      </c>
      <c r="F2672" s="94"/>
      <c r="H2672" s="113"/>
      <c r="I2672" s="113"/>
      <c r="K2672" s="15"/>
      <c r="L2672" s="15"/>
      <c r="M2672" s="15">
        <f t="shared" si="123"/>
        <v>1</v>
      </c>
      <c r="N2672" s="15" t="str">
        <f t="shared" si="124"/>
        <v>-</v>
      </c>
      <c r="O2672" s="150">
        <f t="shared" si="125"/>
        <v>0</v>
      </c>
      <c r="P2672" s="15" t="str">
        <f>IF(COUNTIF('Personálie dobrovolníků '!U:X,N2672)&gt;0,"ANO","")</f>
        <v/>
      </c>
      <c r="Q2672" s="15"/>
    </row>
    <row r="2673" spans="2:17" s="25" customFormat="1" x14ac:dyDescent="0.3">
      <c r="B2673" s="15" t="str">
        <f>IF(A2673="","",VLOOKUP(A2673,Tabulka3[[Číslo smlouvy   u pravidelné činnosti]:[Příjmení]],3,0))</f>
        <v/>
      </c>
      <c r="C2673" s="15" t="str">
        <f>IF(A2673="","",VLOOKUP(A2673,Tabulka3[[Číslo smlouvy   u pravidelné činnosti]:[Příjmení]],4,0))</f>
        <v/>
      </c>
      <c r="F2673" s="94"/>
      <c r="H2673" s="113"/>
      <c r="I2673" s="113"/>
      <c r="K2673" s="15"/>
      <c r="L2673" s="15"/>
      <c r="M2673" s="15">
        <f t="shared" si="123"/>
        <v>1</v>
      </c>
      <c r="N2673" s="15" t="str">
        <f t="shared" si="124"/>
        <v>-</v>
      </c>
      <c r="O2673" s="150">
        <f t="shared" si="125"/>
        <v>0</v>
      </c>
      <c r="P2673" s="15" t="str">
        <f>IF(COUNTIF('Personálie dobrovolníků '!U:X,N2673)&gt;0,"ANO","")</f>
        <v/>
      </c>
      <c r="Q2673" s="15"/>
    </row>
    <row r="2674" spans="2:17" s="25" customFormat="1" x14ac:dyDescent="0.3">
      <c r="B2674" s="15" t="str">
        <f>IF(A2674="","",VLOOKUP(A2674,Tabulka3[[Číslo smlouvy   u pravidelné činnosti]:[Příjmení]],3,0))</f>
        <v/>
      </c>
      <c r="C2674" s="15" t="str">
        <f>IF(A2674="","",VLOOKUP(A2674,Tabulka3[[Číslo smlouvy   u pravidelné činnosti]:[Příjmení]],4,0))</f>
        <v/>
      </c>
      <c r="F2674" s="94"/>
      <c r="H2674" s="113"/>
      <c r="I2674" s="113"/>
      <c r="K2674" s="15"/>
      <c r="L2674" s="15"/>
      <c r="M2674" s="15">
        <f t="shared" si="123"/>
        <v>1</v>
      </c>
      <c r="N2674" s="15" t="str">
        <f t="shared" si="124"/>
        <v>-</v>
      </c>
      <c r="O2674" s="150">
        <f t="shared" si="125"/>
        <v>0</v>
      </c>
      <c r="P2674" s="15" t="str">
        <f>IF(COUNTIF('Personálie dobrovolníků '!U:X,N2674)&gt;0,"ANO","")</f>
        <v/>
      </c>
      <c r="Q2674" s="15"/>
    </row>
    <row r="2675" spans="2:17" s="25" customFormat="1" x14ac:dyDescent="0.3">
      <c r="B2675" s="15" t="str">
        <f>IF(A2675="","",VLOOKUP(A2675,Tabulka3[[Číslo smlouvy   u pravidelné činnosti]:[Příjmení]],3,0))</f>
        <v/>
      </c>
      <c r="C2675" s="15" t="str">
        <f>IF(A2675="","",VLOOKUP(A2675,Tabulka3[[Číslo smlouvy   u pravidelné činnosti]:[Příjmení]],4,0))</f>
        <v/>
      </c>
      <c r="F2675" s="94"/>
      <c r="H2675" s="113"/>
      <c r="I2675" s="113"/>
      <c r="K2675" s="15"/>
      <c r="L2675" s="15"/>
      <c r="M2675" s="15">
        <f t="shared" si="123"/>
        <v>1</v>
      </c>
      <c r="N2675" s="15" t="str">
        <f t="shared" si="124"/>
        <v>-</v>
      </c>
      <c r="O2675" s="150">
        <f t="shared" si="125"/>
        <v>0</v>
      </c>
      <c r="P2675" s="15" t="str">
        <f>IF(COUNTIF('Personálie dobrovolníků '!U:X,N2675)&gt;0,"ANO","")</f>
        <v/>
      </c>
      <c r="Q2675" s="15"/>
    </row>
    <row r="2676" spans="2:17" s="25" customFormat="1" x14ac:dyDescent="0.3">
      <c r="B2676" s="15" t="str">
        <f>IF(A2676="","",VLOOKUP(A2676,Tabulka3[[Číslo smlouvy   u pravidelné činnosti]:[Příjmení]],3,0))</f>
        <v/>
      </c>
      <c r="C2676" s="15" t="str">
        <f>IF(A2676="","",VLOOKUP(A2676,Tabulka3[[Číslo smlouvy   u pravidelné činnosti]:[Příjmení]],4,0))</f>
        <v/>
      </c>
      <c r="F2676" s="94"/>
      <c r="H2676" s="113"/>
      <c r="I2676" s="113"/>
      <c r="K2676" s="15"/>
      <c r="L2676" s="15"/>
      <c r="M2676" s="15">
        <f t="shared" si="123"/>
        <v>1</v>
      </c>
      <c r="N2676" s="15" t="str">
        <f t="shared" si="124"/>
        <v>-</v>
      </c>
      <c r="O2676" s="150">
        <f t="shared" si="125"/>
        <v>0</v>
      </c>
      <c r="P2676" s="15" t="str">
        <f>IF(COUNTIF('Personálie dobrovolníků '!U:X,N2676)&gt;0,"ANO","")</f>
        <v/>
      </c>
      <c r="Q2676" s="15"/>
    </row>
    <row r="2677" spans="2:17" s="25" customFormat="1" x14ac:dyDescent="0.3">
      <c r="B2677" s="15" t="str">
        <f>IF(A2677="","",VLOOKUP(A2677,Tabulka3[[Číslo smlouvy   u pravidelné činnosti]:[Příjmení]],3,0))</f>
        <v/>
      </c>
      <c r="C2677" s="15" t="str">
        <f>IF(A2677="","",VLOOKUP(A2677,Tabulka3[[Číslo smlouvy   u pravidelné činnosti]:[Příjmení]],4,0))</f>
        <v/>
      </c>
      <c r="F2677" s="94"/>
      <c r="H2677" s="113"/>
      <c r="I2677" s="113"/>
      <c r="K2677" s="15"/>
      <c r="L2677" s="15"/>
      <c r="M2677" s="15">
        <f t="shared" si="123"/>
        <v>1</v>
      </c>
      <c r="N2677" s="15" t="str">
        <f t="shared" si="124"/>
        <v>-</v>
      </c>
      <c r="O2677" s="150">
        <f t="shared" si="125"/>
        <v>0</v>
      </c>
      <c r="P2677" s="15" t="str">
        <f>IF(COUNTIF('Personálie dobrovolníků '!U:X,N2677)&gt;0,"ANO","")</f>
        <v/>
      </c>
      <c r="Q2677" s="15"/>
    </row>
    <row r="2678" spans="2:17" s="25" customFormat="1" x14ac:dyDescent="0.3">
      <c r="B2678" s="15" t="str">
        <f>IF(A2678="","",VLOOKUP(A2678,Tabulka3[[Číslo smlouvy   u pravidelné činnosti]:[Příjmení]],3,0))</f>
        <v/>
      </c>
      <c r="C2678" s="15" t="str">
        <f>IF(A2678="","",VLOOKUP(A2678,Tabulka3[[Číslo smlouvy   u pravidelné činnosti]:[Příjmení]],4,0))</f>
        <v/>
      </c>
      <c r="F2678" s="94"/>
      <c r="H2678" s="113"/>
      <c r="I2678" s="113"/>
      <c r="K2678" s="15"/>
      <c r="L2678" s="15"/>
      <c r="M2678" s="15">
        <f t="shared" si="123"/>
        <v>1</v>
      </c>
      <c r="N2678" s="15" t="str">
        <f t="shared" si="124"/>
        <v>-</v>
      </c>
      <c r="O2678" s="150">
        <f t="shared" si="125"/>
        <v>0</v>
      </c>
      <c r="P2678" s="15" t="str">
        <f>IF(COUNTIF('Personálie dobrovolníků '!U:X,N2678)&gt;0,"ANO","")</f>
        <v/>
      </c>
      <c r="Q2678" s="15"/>
    </row>
    <row r="2679" spans="2:17" s="25" customFormat="1" x14ac:dyDescent="0.3">
      <c r="B2679" s="15" t="str">
        <f>IF(A2679="","",VLOOKUP(A2679,Tabulka3[[Číslo smlouvy   u pravidelné činnosti]:[Příjmení]],3,0))</f>
        <v/>
      </c>
      <c r="C2679" s="15" t="str">
        <f>IF(A2679="","",VLOOKUP(A2679,Tabulka3[[Číslo smlouvy   u pravidelné činnosti]:[Příjmení]],4,0))</f>
        <v/>
      </c>
      <c r="F2679" s="94"/>
      <c r="H2679" s="113"/>
      <c r="I2679" s="113"/>
      <c r="K2679" s="15"/>
      <c r="L2679" s="15"/>
      <c r="M2679" s="15">
        <f t="shared" si="123"/>
        <v>1</v>
      </c>
      <c r="N2679" s="15" t="str">
        <f t="shared" si="124"/>
        <v>-</v>
      </c>
      <c r="O2679" s="150">
        <f t="shared" si="125"/>
        <v>0</v>
      </c>
      <c r="P2679" s="15" t="str">
        <f>IF(COUNTIF('Personálie dobrovolníků '!U:X,N2679)&gt;0,"ANO","")</f>
        <v/>
      </c>
      <c r="Q2679" s="15"/>
    </row>
    <row r="2680" spans="2:17" s="25" customFormat="1" x14ac:dyDescent="0.3">
      <c r="B2680" s="15" t="str">
        <f>IF(A2680="","",VLOOKUP(A2680,Tabulka3[[Číslo smlouvy   u pravidelné činnosti]:[Příjmení]],3,0))</f>
        <v/>
      </c>
      <c r="C2680" s="15" t="str">
        <f>IF(A2680="","",VLOOKUP(A2680,Tabulka3[[Číslo smlouvy   u pravidelné činnosti]:[Příjmení]],4,0))</f>
        <v/>
      </c>
      <c r="F2680" s="94"/>
      <c r="H2680" s="113"/>
      <c r="I2680" s="113"/>
      <c r="K2680" s="15"/>
      <c r="L2680" s="15"/>
      <c r="M2680" s="15">
        <f t="shared" si="123"/>
        <v>1</v>
      </c>
      <c r="N2680" s="15" t="str">
        <f t="shared" si="124"/>
        <v>-</v>
      </c>
      <c r="O2680" s="150">
        <f t="shared" si="125"/>
        <v>0</v>
      </c>
      <c r="P2680" s="15" t="str">
        <f>IF(COUNTIF('Personálie dobrovolníků '!U:X,N2680)&gt;0,"ANO","")</f>
        <v/>
      </c>
      <c r="Q2680" s="15"/>
    </row>
    <row r="2681" spans="2:17" s="25" customFormat="1" x14ac:dyDescent="0.3">
      <c r="B2681" s="15" t="str">
        <f>IF(A2681="","",VLOOKUP(A2681,Tabulka3[[Číslo smlouvy   u pravidelné činnosti]:[Příjmení]],3,0))</f>
        <v/>
      </c>
      <c r="C2681" s="15" t="str">
        <f>IF(A2681="","",VLOOKUP(A2681,Tabulka3[[Číslo smlouvy   u pravidelné činnosti]:[Příjmení]],4,0))</f>
        <v/>
      </c>
      <c r="F2681" s="94"/>
      <c r="H2681" s="113"/>
      <c r="I2681" s="113"/>
      <c r="K2681" s="15"/>
      <c r="L2681" s="15"/>
      <c r="M2681" s="15">
        <f t="shared" si="123"/>
        <v>1</v>
      </c>
      <c r="N2681" s="15" t="str">
        <f t="shared" si="124"/>
        <v>-</v>
      </c>
      <c r="O2681" s="150">
        <f t="shared" si="125"/>
        <v>0</v>
      </c>
      <c r="P2681" s="15" t="str">
        <f>IF(COUNTIF('Personálie dobrovolníků '!U:X,N2681)&gt;0,"ANO","")</f>
        <v/>
      </c>
      <c r="Q2681" s="15"/>
    </row>
    <row r="2682" spans="2:17" s="25" customFormat="1" x14ac:dyDescent="0.3">
      <c r="B2682" s="15" t="str">
        <f>IF(A2682="","",VLOOKUP(A2682,Tabulka3[[Číslo smlouvy   u pravidelné činnosti]:[Příjmení]],3,0))</f>
        <v/>
      </c>
      <c r="C2682" s="15" t="str">
        <f>IF(A2682="","",VLOOKUP(A2682,Tabulka3[[Číslo smlouvy   u pravidelné činnosti]:[Příjmení]],4,0))</f>
        <v/>
      </c>
      <c r="F2682" s="94"/>
      <c r="H2682" s="113"/>
      <c r="I2682" s="113"/>
      <c r="K2682" s="15"/>
      <c r="L2682" s="15"/>
      <c r="M2682" s="15">
        <f t="shared" si="123"/>
        <v>1</v>
      </c>
      <c r="N2682" s="15" t="str">
        <f t="shared" si="124"/>
        <v>-</v>
      </c>
      <c r="O2682" s="150">
        <f t="shared" si="125"/>
        <v>0</v>
      </c>
      <c r="P2682" s="15" t="str">
        <f>IF(COUNTIF('Personálie dobrovolníků '!U:X,N2682)&gt;0,"ANO","")</f>
        <v/>
      </c>
      <c r="Q2682" s="15"/>
    </row>
    <row r="2683" spans="2:17" s="25" customFormat="1" x14ac:dyDescent="0.3">
      <c r="B2683" s="15" t="str">
        <f>IF(A2683="","",VLOOKUP(A2683,Tabulka3[[Číslo smlouvy   u pravidelné činnosti]:[Příjmení]],3,0))</f>
        <v/>
      </c>
      <c r="C2683" s="15" t="str">
        <f>IF(A2683="","",VLOOKUP(A2683,Tabulka3[[Číslo smlouvy   u pravidelné činnosti]:[Příjmení]],4,0))</f>
        <v/>
      </c>
      <c r="F2683" s="94"/>
      <c r="H2683" s="113"/>
      <c r="I2683" s="113"/>
      <c r="K2683" s="15"/>
      <c r="L2683" s="15"/>
      <c r="M2683" s="15">
        <f t="shared" si="123"/>
        <v>1</v>
      </c>
      <c r="N2683" s="15" t="str">
        <f t="shared" si="124"/>
        <v>-</v>
      </c>
      <c r="O2683" s="150">
        <f t="shared" si="125"/>
        <v>0</v>
      </c>
      <c r="P2683" s="15" t="str">
        <f>IF(COUNTIF('Personálie dobrovolníků '!U:X,N2683)&gt;0,"ANO","")</f>
        <v/>
      </c>
      <c r="Q2683" s="15"/>
    </row>
    <row r="2684" spans="2:17" s="25" customFormat="1" x14ac:dyDescent="0.3">
      <c r="B2684" s="15" t="str">
        <f>IF(A2684="","",VLOOKUP(A2684,Tabulka3[[Číslo smlouvy   u pravidelné činnosti]:[Příjmení]],3,0))</f>
        <v/>
      </c>
      <c r="C2684" s="15" t="str">
        <f>IF(A2684="","",VLOOKUP(A2684,Tabulka3[[Číslo smlouvy   u pravidelné činnosti]:[Příjmení]],4,0))</f>
        <v/>
      </c>
      <c r="F2684" s="94"/>
      <c r="H2684" s="113"/>
      <c r="I2684" s="113"/>
      <c r="K2684" s="15"/>
      <c r="L2684" s="15"/>
      <c r="M2684" s="15">
        <f t="shared" si="123"/>
        <v>1</v>
      </c>
      <c r="N2684" s="15" t="str">
        <f t="shared" si="124"/>
        <v>-</v>
      </c>
      <c r="O2684" s="150">
        <f t="shared" si="125"/>
        <v>0</v>
      </c>
      <c r="P2684" s="15" t="str">
        <f>IF(COUNTIF('Personálie dobrovolníků '!U:X,N2684)&gt;0,"ANO","")</f>
        <v/>
      </c>
      <c r="Q2684" s="15"/>
    </row>
    <row r="2685" spans="2:17" s="25" customFormat="1" x14ac:dyDescent="0.3">
      <c r="B2685" s="15" t="str">
        <f>IF(A2685="","",VLOOKUP(A2685,Tabulka3[[Číslo smlouvy   u pravidelné činnosti]:[Příjmení]],3,0))</f>
        <v/>
      </c>
      <c r="C2685" s="15" t="str">
        <f>IF(A2685="","",VLOOKUP(A2685,Tabulka3[[Číslo smlouvy   u pravidelné činnosti]:[Příjmení]],4,0))</f>
        <v/>
      </c>
      <c r="F2685" s="94"/>
      <c r="H2685" s="113"/>
      <c r="I2685" s="113"/>
      <c r="K2685" s="15"/>
      <c r="L2685" s="15"/>
      <c r="M2685" s="15">
        <f t="shared" si="123"/>
        <v>1</v>
      </c>
      <c r="N2685" s="15" t="str">
        <f t="shared" si="124"/>
        <v>-</v>
      </c>
      <c r="O2685" s="150">
        <f t="shared" si="125"/>
        <v>0</v>
      </c>
      <c r="P2685" s="15" t="str">
        <f>IF(COUNTIF('Personálie dobrovolníků '!U:X,N2685)&gt;0,"ANO","")</f>
        <v/>
      </c>
      <c r="Q2685" s="15"/>
    </row>
    <row r="2686" spans="2:17" s="25" customFormat="1" x14ac:dyDescent="0.3">
      <c r="B2686" s="15" t="str">
        <f>IF(A2686="","",VLOOKUP(A2686,Tabulka3[[Číslo smlouvy   u pravidelné činnosti]:[Příjmení]],3,0))</f>
        <v/>
      </c>
      <c r="C2686" s="15" t="str">
        <f>IF(A2686="","",VLOOKUP(A2686,Tabulka3[[Číslo smlouvy   u pravidelné činnosti]:[Příjmení]],4,0))</f>
        <v/>
      </c>
      <c r="F2686" s="94"/>
      <c r="H2686" s="113"/>
      <c r="I2686" s="113"/>
      <c r="K2686" s="15"/>
      <c r="L2686" s="15"/>
      <c r="M2686" s="15">
        <f t="shared" si="123"/>
        <v>1</v>
      </c>
      <c r="N2686" s="15" t="str">
        <f t="shared" si="124"/>
        <v>-</v>
      </c>
      <c r="O2686" s="150">
        <f t="shared" si="125"/>
        <v>0</v>
      </c>
      <c r="P2686" s="15" t="str">
        <f>IF(COUNTIF('Personálie dobrovolníků '!U:X,N2686)&gt;0,"ANO","")</f>
        <v/>
      </c>
      <c r="Q2686" s="15"/>
    </row>
    <row r="2687" spans="2:17" s="25" customFormat="1" x14ac:dyDescent="0.3">
      <c r="B2687" s="15" t="str">
        <f>IF(A2687="","",VLOOKUP(A2687,Tabulka3[[Číslo smlouvy   u pravidelné činnosti]:[Příjmení]],3,0))</f>
        <v/>
      </c>
      <c r="C2687" s="15" t="str">
        <f>IF(A2687="","",VLOOKUP(A2687,Tabulka3[[Číslo smlouvy   u pravidelné činnosti]:[Příjmení]],4,0))</f>
        <v/>
      </c>
      <c r="F2687" s="94"/>
      <c r="H2687" s="113"/>
      <c r="I2687" s="113"/>
      <c r="K2687" s="15"/>
      <c r="L2687" s="15"/>
      <c r="M2687" s="15">
        <f t="shared" si="123"/>
        <v>1</v>
      </c>
      <c r="N2687" s="15" t="str">
        <f t="shared" si="124"/>
        <v>-</v>
      </c>
      <c r="O2687" s="150">
        <f t="shared" si="125"/>
        <v>0</v>
      </c>
      <c r="P2687" s="15" t="str">
        <f>IF(COUNTIF('Personálie dobrovolníků '!U:X,N2687)&gt;0,"ANO","")</f>
        <v/>
      </c>
      <c r="Q2687" s="15"/>
    </row>
    <row r="2688" spans="2:17" s="25" customFormat="1" x14ac:dyDescent="0.3">
      <c r="B2688" s="15" t="str">
        <f>IF(A2688="","",VLOOKUP(A2688,Tabulka3[[Číslo smlouvy   u pravidelné činnosti]:[Příjmení]],3,0))</f>
        <v/>
      </c>
      <c r="C2688" s="15" t="str">
        <f>IF(A2688="","",VLOOKUP(A2688,Tabulka3[[Číslo smlouvy   u pravidelné činnosti]:[Příjmení]],4,0))</f>
        <v/>
      </c>
      <c r="F2688" s="94"/>
      <c r="H2688" s="113"/>
      <c r="I2688" s="113"/>
      <c r="K2688" s="15"/>
      <c r="L2688" s="15"/>
      <c r="M2688" s="15">
        <f t="shared" si="123"/>
        <v>1</v>
      </c>
      <c r="N2688" s="15" t="str">
        <f t="shared" si="124"/>
        <v>-</v>
      </c>
      <c r="O2688" s="150">
        <f t="shared" si="125"/>
        <v>0</v>
      </c>
      <c r="P2688" s="15" t="str">
        <f>IF(COUNTIF('Personálie dobrovolníků '!U:X,N2688)&gt;0,"ANO","")</f>
        <v/>
      </c>
      <c r="Q2688" s="15"/>
    </row>
    <row r="2689" spans="2:17" s="25" customFormat="1" x14ac:dyDescent="0.3">
      <c r="B2689" s="15" t="str">
        <f>IF(A2689="","",VLOOKUP(A2689,Tabulka3[[Číslo smlouvy   u pravidelné činnosti]:[Příjmení]],3,0))</f>
        <v/>
      </c>
      <c r="C2689" s="15" t="str">
        <f>IF(A2689="","",VLOOKUP(A2689,Tabulka3[[Číslo smlouvy   u pravidelné činnosti]:[Příjmení]],4,0))</f>
        <v/>
      </c>
      <c r="F2689" s="94"/>
      <c r="H2689" s="113"/>
      <c r="I2689" s="113"/>
      <c r="K2689" s="15"/>
      <c r="L2689" s="15"/>
      <c r="M2689" s="15">
        <f t="shared" si="123"/>
        <v>1</v>
      </c>
      <c r="N2689" s="15" t="str">
        <f t="shared" si="124"/>
        <v>-</v>
      </c>
      <c r="O2689" s="150">
        <f t="shared" si="125"/>
        <v>0</v>
      </c>
      <c r="P2689" s="15" t="str">
        <f>IF(COUNTIF('Personálie dobrovolníků '!U:X,N2689)&gt;0,"ANO","")</f>
        <v/>
      </c>
      <c r="Q2689" s="15"/>
    </row>
    <row r="2690" spans="2:17" s="25" customFormat="1" x14ac:dyDescent="0.3">
      <c r="B2690" s="15" t="str">
        <f>IF(A2690="","",VLOOKUP(A2690,Tabulka3[[Číslo smlouvy   u pravidelné činnosti]:[Příjmení]],3,0))</f>
        <v/>
      </c>
      <c r="C2690" s="15" t="str">
        <f>IF(A2690="","",VLOOKUP(A2690,Tabulka3[[Číslo smlouvy   u pravidelné činnosti]:[Příjmení]],4,0))</f>
        <v/>
      </c>
      <c r="F2690" s="94"/>
      <c r="H2690" s="113"/>
      <c r="I2690" s="113"/>
      <c r="K2690" s="15"/>
      <c r="L2690" s="15"/>
      <c r="M2690" s="15">
        <f t="shared" si="123"/>
        <v>1</v>
      </c>
      <c r="N2690" s="15" t="str">
        <f t="shared" si="124"/>
        <v>-</v>
      </c>
      <c r="O2690" s="150">
        <f t="shared" si="125"/>
        <v>0</v>
      </c>
      <c r="P2690" s="15" t="str">
        <f>IF(COUNTIF('Personálie dobrovolníků '!U:X,N2690)&gt;0,"ANO","")</f>
        <v/>
      </c>
      <c r="Q2690" s="15"/>
    </row>
    <row r="2691" spans="2:17" s="25" customFormat="1" x14ac:dyDescent="0.3">
      <c r="B2691" s="15" t="str">
        <f>IF(A2691="","",VLOOKUP(A2691,Tabulka3[[Číslo smlouvy   u pravidelné činnosti]:[Příjmení]],3,0))</f>
        <v/>
      </c>
      <c r="C2691" s="15" t="str">
        <f>IF(A2691="","",VLOOKUP(A2691,Tabulka3[[Číslo smlouvy   u pravidelné činnosti]:[Příjmení]],4,0))</f>
        <v/>
      </c>
      <c r="F2691" s="94"/>
      <c r="H2691" s="113"/>
      <c r="I2691" s="113"/>
      <c r="K2691" s="15"/>
      <c r="L2691" s="15"/>
      <c r="M2691" s="15">
        <f t="shared" si="123"/>
        <v>1</v>
      </c>
      <c r="N2691" s="15" t="str">
        <f t="shared" si="124"/>
        <v>-</v>
      </c>
      <c r="O2691" s="150">
        <f t="shared" si="125"/>
        <v>0</v>
      </c>
      <c r="P2691" s="15" t="str">
        <f>IF(COUNTIF('Personálie dobrovolníků '!U:X,N2691)&gt;0,"ANO","")</f>
        <v/>
      </c>
      <c r="Q2691" s="15"/>
    </row>
    <row r="2692" spans="2:17" s="25" customFormat="1" x14ac:dyDescent="0.3">
      <c r="B2692" s="15" t="str">
        <f>IF(A2692="","",VLOOKUP(A2692,Tabulka3[[Číslo smlouvy   u pravidelné činnosti]:[Příjmení]],3,0))</f>
        <v/>
      </c>
      <c r="C2692" s="15" t="str">
        <f>IF(A2692="","",VLOOKUP(A2692,Tabulka3[[Číslo smlouvy   u pravidelné činnosti]:[Příjmení]],4,0))</f>
        <v/>
      </c>
      <c r="F2692" s="94"/>
      <c r="H2692" s="113"/>
      <c r="I2692" s="113"/>
      <c r="K2692" s="15"/>
      <c r="L2692" s="15"/>
      <c r="M2692" s="15">
        <f t="shared" ref="M2692:M2755" si="126">IF(OR(
   AND($H2692=$K$12, $I2692=$L$4),
   AND($H2692=$K$12, $I2692=$L$5),
   AND($H2692=$K$12, $I2692=$L$6),
   AND($H2692=$K$12, $I2692=$L$7),
   AND($H2692=$K$11, $I2692=$L$4),
   AND($H2692=$K$11, $I2692=$L$5),
   AND($H2692=$K$11, $I2692=$L$6),
   AND($H2692=$K$11, $I2692=$L$7),
   AND($H2692=$K$5, $I2692=$L$5),
   AND($H2692=$K$6, $I2692=$L$4),
   AND($H2692=$K$6, $I2692=$L$5),
   AND($H2692=$K$6, $I2692=$L$7),
   AND($H2692=$K$4, $I2692=$L$6),
), 0, 1)</f>
        <v>1</v>
      </c>
      <c r="N2692" s="15" t="str">
        <f t="shared" ref="N2692:N2755" si="127">A2692 &amp; "-" &amp; J2692</f>
        <v>-</v>
      </c>
      <c r="O2692" s="150">
        <f t="shared" ref="O2692:O2755" si="128">IF(AND(M2692&lt;&gt;0, P2692="ANO"), 1, 0)</f>
        <v>0</v>
      </c>
      <c r="P2692" s="15" t="str">
        <f>IF(COUNTIF('Personálie dobrovolníků '!U:X,N2692)&gt;0,"ANO","")</f>
        <v/>
      </c>
      <c r="Q2692" s="15"/>
    </row>
    <row r="2693" spans="2:17" s="25" customFormat="1" x14ac:dyDescent="0.3">
      <c r="B2693" s="15" t="str">
        <f>IF(A2693="","",VLOOKUP(A2693,Tabulka3[[Číslo smlouvy   u pravidelné činnosti]:[Příjmení]],3,0))</f>
        <v/>
      </c>
      <c r="C2693" s="15" t="str">
        <f>IF(A2693="","",VLOOKUP(A2693,Tabulka3[[Číslo smlouvy   u pravidelné činnosti]:[Příjmení]],4,0))</f>
        <v/>
      </c>
      <c r="F2693" s="94"/>
      <c r="H2693" s="113"/>
      <c r="I2693" s="113"/>
      <c r="K2693" s="15"/>
      <c r="L2693" s="15"/>
      <c r="M2693" s="15">
        <f t="shared" si="126"/>
        <v>1</v>
      </c>
      <c r="N2693" s="15" t="str">
        <f t="shared" si="127"/>
        <v>-</v>
      </c>
      <c r="O2693" s="150">
        <f t="shared" si="128"/>
        <v>0</v>
      </c>
      <c r="P2693" s="15" t="str">
        <f>IF(COUNTIF('Personálie dobrovolníků '!U:X,N2693)&gt;0,"ANO","")</f>
        <v/>
      </c>
      <c r="Q2693" s="15"/>
    </row>
    <row r="2694" spans="2:17" s="25" customFormat="1" x14ac:dyDescent="0.3">
      <c r="B2694" s="15" t="str">
        <f>IF(A2694="","",VLOOKUP(A2694,Tabulka3[[Číslo smlouvy   u pravidelné činnosti]:[Příjmení]],3,0))</f>
        <v/>
      </c>
      <c r="C2694" s="15" t="str">
        <f>IF(A2694="","",VLOOKUP(A2694,Tabulka3[[Číslo smlouvy   u pravidelné činnosti]:[Příjmení]],4,0))</f>
        <v/>
      </c>
      <c r="F2694" s="94"/>
      <c r="H2694" s="113"/>
      <c r="I2694" s="113"/>
      <c r="K2694" s="15"/>
      <c r="L2694" s="15"/>
      <c r="M2694" s="15">
        <f t="shared" si="126"/>
        <v>1</v>
      </c>
      <c r="N2694" s="15" t="str">
        <f t="shared" si="127"/>
        <v>-</v>
      </c>
      <c r="O2694" s="150">
        <f t="shared" si="128"/>
        <v>0</v>
      </c>
      <c r="P2694" s="15" t="str">
        <f>IF(COUNTIF('Personálie dobrovolníků '!U:X,N2694)&gt;0,"ANO","")</f>
        <v/>
      </c>
      <c r="Q2694" s="15"/>
    </row>
    <row r="2695" spans="2:17" s="25" customFormat="1" x14ac:dyDescent="0.3">
      <c r="B2695" s="15" t="str">
        <f>IF(A2695="","",VLOOKUP(A2695,Tabulka3[[Číslo smlouvy   u pravidelné činnosti]:[Příjmení]],3,0))</f>
        <v/>
      </c>
      <c r="C2695" s="15" t="str">
        <f>IF(A2695="","",VLOOKUP(A2695,Tabulka3[[Číslo smlouvy   u pravidelné činnosti]:[Příjmení]],4,0))</f>
        <v/>
      </c>
      <c r="F2695" s="94"/>
      <c r="H2695" s="113"/>
      <c r="I2695" s="113"/>
      <c r="K2695" s="15"/>
      <c r="L2695" s="15"/>
      <c r="M2695" s="15">
        <f t="shared" si="126"/>
        <v>1</v>
      </c>
      <c r="N2695" s="15" t="str">
        <f t="shared" si="127"/>
        <v>-</v>
      </c>
      <c r="O2695" s="150">
        <f t="shared" si="128"/>
        <v>0</v>
      </c>
      <c r="P2695" s="15" t="str">
        <f>IF(COUNTIF('Personálie dobrovolníků '!U:X,N2695)&gt;0,"ANO","")</f>
        <v/>
      </c>
      <c r="Q2695" s="15"/>
    </row>
    <row r="2696" spans="2:17" s="25" customFormat="1" x14ac:dyDescent="0.3">
      <c r="B2696" s="15" t="str">
        <f>IF(A2696="","",VLOOKUP(A2696,Tabulka3[[Číslo smlouvy   u pravidelné činnosti]:[Příjmení]],3,0))</f>
        <v/>
      </c>
      <c r="C2696" s="15" t="str">
        <f>IF(A2696="","",VLOOKUP(A2696,Tabulka3[[Číslo smlouvy   u pravidelné činnosti]:[Příjmení]],4,0))</f>
        <v/>
      </c>
      <c r="F2696" s="94"/>
      <c r="H2696" s="113"/>
      <c r="I2696" s="113"/>
      <c r="K2696" s="15"/>
      <c r="L2696" s="15"/>
      <c r="M2696" s="15">
        <f t="shared" si="126"/>
        <v>1</v>
      </c>
      <c r="N2696" s="15" t="str">
        <f t="shared" si="127"/>
        <v>-</v>
      </c>
      <c r="O2696" s="150">
        <f t="shared" si="128"/>
        <v>0</v>
      </c>
      <c r="P2696" s="15" t="str">
        <f>IF(COUNTIF('Personálie dobrovolníků '!U:X,N2696)&gt;0,"ANO","")</f>
        <v/>
      </c>
      <c r="Q2696" s="15"/>
    </row>
    <row r="2697" spans="2:17" s="25" customFormat="1" x14ac:dyDescent="0.3">
      <c r="B2697" s="15" t="str">
        <f>IF(A2697="","",VLOOKUP(A2697,Tabulka3[[Číslo smlouvy   u pravidelné činnosti]:[Příjmení]],3,0))</f>
        <v/>
      </c>
      <c r="C2697" s="15" t="str">
        <f>IF(A2697="","",VLOOKUP(A2697,Tabulka3[[Číslo smlouvy   u pravidelné činnosti]:[Příjmení]],4,0))</f>
        <v/>
      </c>
      <c r="F2697" s="94"/>
      <c r="H2697" s="113"/>
      <c r="I2697" s="113"/>
      <c r="K2697" s="15"/>
      <c r="L2697" s="15"/>
      <c r="M2697" s="15">
        <f t="shared" si="126"/>
        <v>1</v>
      </c>
      <c r="N2697" s="15" t="str">
        <f t="shared" si="127"/>
        <v>-</v>
      </c>
      <c r="O2697" s="150">
        <f t="shared" si="128"/>
        <v>0</v>
      </c>
      <c r="P2697" s="15" t="str">
        <f>IF(COUNTIF('Personálie dobrovolníků '!U:X,N2697)&gt;0,"ANO","")</f>
        <v/>
      </c>
      <c r="Q2697" s="15"/>
    </row>
    <row r="2698" spans="2:17" s="25" customFormat="1" x14ac:dyDescent="0.3">
      <c r="B2698" s="15" t="str">
        <f>IF(A2698="","",VLOOKUP(A2698,Tabulka3[[Číslo smlouvy   u pravidelné činnosti]:[Příjmení]],3,0))</f>
        <v/>
      </c>
      <c r="C2698" s="15" t="str">
        <f>IF(A2698="","",VLOOKUP(A2698,Tabulka3[[Číslo smlouvy   u pravidelné činnosti]:[Příjmení]],4,0))</f>
        <v/>
      </c>
      <c r="F2698" s="94"/>
      <c r="H2698" s="113"/>
      <c r="I2698" s="113"/>
      <c r="K2698" s="15"/>
      <c r="L2698" s="15"/>
      <c r="M2698" s="15">
        <f t="shared" si="126"/>
        <v>1</v>
      </c>
      <c r="N2698" s="15" t="str">
        <f t="shared" si="127"/>
        <v>-</v>
      </c>
      <c r="O2698" s="150">
        <f t="shared" si="128"/>
        <v>0</v>
      </c>
      <c r="P2698" s="15" t="str">
        <f>IF(COUNTIF('Personálie dobrovolníků '!U:X,N2698)&gt;0,"ANO","")</f>
        <v/>
      </c>
      <c r="Q2698" s="15"/>
    </row>
    <row r="2699" spans="2:17" s="25" customFormat="1" x14ac:dyDescent="0.3">
      <c r="B2699" s="15" t="str">
        <f>IF(A2699="","",VLOOKUP(A2699,Tabulka3[[Číslo smlouvy   u pravidelné činnosti]:[Příjmení]],3,0))</f>
        <v/>
      </c>
      <c r="C2699" s="15" t="str">
        <f>IF(A2699="","",VLOOKUP(A2699,Tabulka3[[Číslo smlouvy   u pravidelné činnosti]:[Příjmení]],4,0))</f>
        <v/>
      </c>
      <c r="F2699" s="94"/>
      <c r="H2699" s="113"/>
      <c r="I2699" s="113"/>
      <c r="K2699" s="15"/>
      <c r="L2699" s="15"/>
      <c r="M2699" s="15">
        <f t="shared" si="126"/>
        <v>1</v>
      </c>
      <c r="N2699" s="15" t="str">
        <f t="shared" si="127"/>
        <v>-</v>
      </c>
      <c r="O2699" s="150">
        <f t="shared" si="128"/>
        <v>0</v>
      </c>
      <c r="P2699" s="15" t="str">
        <f>IF(COUNTIF('Personálie dobrovolníků '!U:X,N2699)&gt;0,"ANO","")</f>
        <v/>
      </c>
      <c r="Q2699" s="15"/>
    </row>
    <row r="2700" spans="2:17" s="25" customFormat="1" x14ac:dyDescent="0.3">
      <c r="B2700" s="15" t="str">
        <f>IF(A2700="","",VLOOKUP(A2700,Tabulka3[[Číslo smlouvy   u pravidelné činnosti]:[Příjmení]],3,0))</f>
        <v/>
      </c>
      <c r="C2700" s="15" t="str">
        <f>IF(A2700="","",VLOOKUP(A2700,Tabulka3[[Číslo smlouvy   u pravidelné činnosti]:[Příjmení]],4,0))</f>
        <v/>
      </c>
      <c r="F2700" s="94"/>
      <c r="H2700" s="113"/>
      <c r="I2700" s="113"/>
      <c r="K2700" s="15"/>
      <c r="L2700" s="15"/>
      <c r="M2700" s="15">
        <f t="shared" si="126"/>
        <v>1</v>
      </c>
      <c r="N2700" s="15" t="str">
        <f t="shared" si="127"/>
        <v>-</v>
      </c>
      <c r="O2700" s="150">
        <f t="shared" si="128"/>
        <v>0</v>
      </c>
      <c r="P2700" s="15" t="str">
        <f>IF(COUNTIF('Personálie dobrovolníků '!U:X,N2700)&gt;0,"ANO","")</f>
        <v/>
      </c>
      <c r="Q2700" s="15"/>
    </row>
    <row r="2701" spans="2:17" s="25" customFormat="1" x14ac:dyDescent="0.3">
      <c r="B2701" s="15" t="str">
        <f>IF(A2701="","",VLOOKUP(A2701,Tabulka3[[Číslo smlouvy   u pravidelné činnosti]:[Příjmení]],3,0))</f>
        <v/>
      </c>
      <c r="C2701" s="15" t="str">
        <f>IF(A2701="","",VLOOKUP(A2701,Tabulka3[[Číslo smlouvy   u pravidelné činnosti]:[Příjmení]],4,0))</f>
        <v/>
      </c>
      <c r="F2701" s="94"/>
      <c r="H2701" s="113"/>
      <c r="I2701" s="113"/>
      <c r="K2701" s="15"/>
      <c r="L2701" s="15"/>
      <c r="M2701" s="15">
        <f t="shared" si="126"/>
        <v>1</v>
      </c>
      <c r="N2701" s="15" t="str">
        <f t="shared" si="127"/>
        <v>-</v>
      </c>
      <c r="O2701" s="150">
        <f t="shared" si="128"/>
        <v>0</v>
      </c>
      <c r="P2701" s="15" t="str">
        <f>IF(COUNTIF('Personálie dobrovolníků '!U:X,N2701)&gt;0,"ANO","")</f>
        <v/>
      </c>
      <c r="Q2701" s="15"/>
    </row>
    <row r="2702" spans="2:17" s="25" customFormat="1" x14ac:dyDescent="0.3">
      <c r="B2702" s="15" t="str">
        <f>IF(A2702="","",VLOOKUP(A2702,Tabulka3[[Číslo smlouvy   u pravidelné činnosti]:[Příjmení]],3,0))</f>
        <v/>
      </c>
      <c r="C2702" s="15" t="str">
        <f>IF(A2702="","",VLOOKUP(A2702,Tabulka3[[Číslo smlouvy   u pravidelné činnosti]:[Příjmení]],4,0))</f>
        <v/>
      </c>
      <c r="F2702" s="94"/>
      <c r="H2702" s="113"/>
      <c r="I2702" s="113"/>
      <c r="K2702" s="15"/>
      <c r="L2702" s="15"/>
      <c r="M2702" s="15">
        <f t="shared" si="126"/>
        <v>1</v>
      </c>
      <c r="N2702" s="15" t="str">
        <f t="shared" si="127"/>
        <v>-</v>
      </c>
      <c r="O2702" s="150">
        <f t="shared" si="128"/>
        <v>0</v>
      </c>
      <c r="P2702" s="15" t="str">
        <f>IF(COUNTIF('Personálie dobrovolníků '!U:X,N2702)&gt;0,"ANO","")</f>
        <v/>
      </c>
      <c r="Q2702" s="15"/>
    </row>
    <row r="2703" spans="2:17" s="25" customFormat="1" x14ac:dyDescent="0.3">
      <c r="B2703" s="15" t="str">
        <f>IF(A2703="","",VLOOKUP(A2703,Tabulka3[[Číslo smlouvy   u pravidelné činnosti]:[Příjmení]],3,0))</f>
        <v/>
      </c>
      <c r="C2703" s="15" t="str">
        <f>IF(A2703="","",VLOOKUP(A2703,Tabulka3[[Číslo smlouvy   u pravidelné činnosti]:[Příjmení]],4,0))</f>
        <v/>
      </c>
      <c r="F2703" s="94"/>
      <c r="H2703" s="113"/>
      <c r="I2703" s="113"/>
      <c r="K2703" s="15"/>
      <c r="L2703" s="15"/>
      <c r="M2703" s="15">
        <f t="shared" si="126"/>
        <v>1</v>
      </c>
      <c r="N2703" s="15" t="str">
        <f t="shared" si="127"/>
        <v>-</v>
      </c>
      <c r="O2703" s="150">
        <f t="shared" si="128"/>
        <v>0</v>
      </c>
      <c r="P2703" s="15" t="str">
        <f>IF(COUNTIF('Personálie dobrovolníků '!U:X,N2703)&gt;0,"ANO","")</f>
        <v/>
      </c>
      <c r="Q2703" s="15"/>
    </row>
    <row r="2704" spans="2:17" s="25" customFormat="1" x14ac:dyDescent="0.3">
      <c r="B2704" s="15" t="str">
        <f>IF(A2704="","",VLOOKUP(A2704,Tabulka3[[Číslo smlouvy   u pravidelné činnosti]:[Příjmení]],3,0))</f>
        <v/>
      </c>
      <c r="C2704" s="15" t="str">
        <f>IF(A2704="","",VLOOKUP(A2704,Tabulka3[[Číslo smlouvy   u pravidelné činnosti]:[Příjmení]],4,0))</f>
        <v/>
      </c>
      <c r="F2704" s="94"/>
      <c r="H2704" s="113"/>
      <c r="I2704" s="113"/>
      <c r="K2704" s="15"/>
      <c r="L2704" s="15"/>
      <c r="M2704" s="15">
        <f t="shared" si="126"/>
        <v>1</v>
      </c>
      <c r="N2704" s="15" t="str">
        <f t="shared" si="127"/>
        <v>-</v>
      </c>
      <c r="O2704" s="150">
        <f t="shared" si="128"/>
        <v>0</v>
      </c>
      <c r="P2704" s="15" t="str">
        <f>IF(COUNTIF('Personálie dobrovolníků '!U:X,N2704)&gt;0,"ANO","")</f>
        <v/>
      </c>
      <c r="Q2704" s="15"/>
    </row>
    <row r="2705" spans="2:17" s="25" customFormat="1" x14ac:dyDescent="0.3">
      <c r="B2705" s="15" t="str">
        <f>IF(A2705="","",VLOOKUP(A2705,Tabulka3[[Číslo smlouvy   u pravidelné činnosti]:[Příjmení]],3,0))</f>
        <v/>
      </c>
      <c r="C2705" s="15" t="str">
        <f>IF(A2705="","",VLOOKUP(A2705,Tabulka3[[Číslo smlouvy   u pravidelné činnosti]:[Příjmení]],4,0))</f>
        <v/>
      </c>
      <c r="F2705" s="94"/>
      <c r="H2705" s="113"/>
      <c r="I2705" s="113"/>
      <c r="K2705" s="15"/>
      <c r="L2705" s="15"/>
      <c r="M2705" s="15">
        <f t="shared" si="126"/>
        <v>1</v>
      </c>
      <c r="N2705" s="15" t="str">
        <f t="shared" si="127"/>
        <v>-</v>
      </c>
      <c r="O2705" s="150">
        <f t="shared" si="128"/>
        <v>0</v>
      </c>
      <c r="P2705" s="15" t="str">
        <f>IF(COUNTIF('Personálie dobrovolníků '!U:X,N2705)&gt;0,"ANO","")</f>
        <v/>
      </c>
      <c r="Q2705" s="15"/>
    </row>
    <row r="2706" spans="2:17" s="25" customFormat="1" x14ac:dyDescent="0.3">
      <c r="B2706" s="15" t="str">
        <f>IF(A2706="","",VLOOKUP(A2706,Tabulka3[[Číslo smlouvy   u pravidelné činnosti]:[Příjmení]],3,0))</f>
        <v/>
      </c>
      <c r="C2706" s="15" t="str">
        <f>IF(A2706="","",VLOOKUP(A2706,Tabulka3[[Číslo smlouvy   u pravidelné činnosti]:[Příjmení]],4,0))</f>
        <v/>
      </c>
      <c r="F2706" s="94"/>
      <c r="H2706" s="113"/>
      <c r="I2706" s="113"/>
      <c r="K2706" s="15"/>
      <c r="L2706" s="15"/>
      <c r="M2706" s="15">
        <f t="shared" si="126"/>
        <v>1</v>
      </c>
      <c r="N2706" s="15" t="str">
        <f t="shared" si="127"/>
        <v>-</v>
      </c>
      <c r="O2706" s="150">
        <f t="shared" si="128"/>
        <v>0</v>
      </c>
      <c r="P2706" s="15" t="str">
        <f>IF(COUNTIF('Personálie dobrovolníků '!U:X,N2706)&gt;0,"ANO","")</f>
        <v/>
      </c>
      <c r="Q2706" s="15"/>
    </row>
    <row r="2707" spans="2:17" s="25" customFormat="1" x14ac:dyDescent="0.3">
      <c r="B2707" s="15" t="str">
        <f>IF(A2707="","",VLOOKUP(A2707,Tabulka3[[Číslo smlouvy   u pravidelné činnosti]:[Příjmení]],3,0))</f>
        <v/>
      </c>
      <c r="C2707" s="15" t="str">
        <f>IF(A2707="","",VLOOKUP(A2707,Tabulka3[[Číslo smlouvy   u pravidelné činnosti]:[Příjmení]],4,0))</f>
        <v/>
      </c>
      <c r="F2707" s="94"/>
      <c r="H2707" s="113"/>
      <c r="I2707" s="113"/>
      <c r="K2707" s="15"/>
      <c r="L2707" s="15"/>
      <c r="M2707" s="15">
        <f t="shared" si="126"/>
        <v>1</v>
      </c>
      <c r="N2707" s="15" t="str">
        <f t="shared" si="127"/>
        <v>-</v>
      </c>
      <c r="O2707" s="150">
        <f t="shared" si="128"/>
        <v>0</v>
      </c>
      <c r="P2707" s="15" t="str">
        <f>IF(COUNTIF('Personálie dobrovolníků '!U:X,N2707)&gt;0,"ANO","")</f>
        <v/>
      </c>
      <c r="Q2707" s="15"/>
    </row>
    <row r="2708" spans="2:17" s="25" customFormat="1" x14ac:dyDescent="0.3">
      <c r="B2708" s="15" t="str">
        <f>IF(A2708="","",VLOOKUP(A2708,Tabulka3[[Číslo smlouvy   u pravidelné činnosti]:[Příjmení]],3,0))</f>
        <v/>
      </c>
      <c r="C2708" s="15" t="str">
        <f>IF(A2708="","",VLOOKUP(A2708,Tabulka3[[Číslo smlouvy   u pravidelné činnosti]:[Příjmení]],4,0))</f>
        <v/>
      </c>
      <c r="F2708" s="94"/>
      <c r="H2708" s="113"/>
      <c r="I2708" s="113"/>
      <c r="K2708" s="15"/>
      <c r="L2708" s="15"/>
      <c r="M2708" s="15">
        <f t="shared" si="126"/>
        <v>1</v>
      </c>
      <c r="N2708" s="15" t="str">
        <f t="shared" si="127"/>
        <v>-</v>
      </c>
      <c r="O2708" s="150">
        <f t="shared" si="128"/>
        <v>0</v>
      </c>
      <c r="P2708" s="15" t="str">
        <f>IF(COUNTIF('Personálie dobrovolníků '!U:X,N2708)&gt;0,"ANO","")</f>
        <v/>
      </c>
      <c r="Q2708" s="15"/>
    </row>
    <row r="2709" spans="2:17" s="25" customFormat="1" x14ac:dyDescent="0.3">
      <c r="B2709" s="15" t="str">
        <f>IF(A2709="","",VLOOKUP(A2709,Tabulka3[[Číslo smlouvy   u pravidelné činnosti]:[Příjmení]],3,0))</f>
        <v/>
      </c>
      <c r="C2709" s="15" t="str">
        <f>IF(A2709="","",VLOOKUP(A2709,Tabulka3[[Číslo smlouvy   u pravidelné činnosti]:[Příjmení]],4,0))</f>
        <v/>
      </c>
      <c r="F2709" s="94"/>
      <c r="H2709" s="113"/>
      <c r="I2709" s="113"/>
      <c r="K2709" s="15"/>
      <c r="L2709" s="15"/>
      <c r="M2709" s="15">
        <f t="shared" si="126"/>
        <v>1</v>
      </c>
      <c r="N2709" s="15" t="str">
        <f t="shared" si="127"/>
        <v>-</v>
      </c>
      <c r="O2709" s="150">
        <f t="shared" si="128"/>
        <v>0</v>
      </c>
      <c r="P2709" s="15" t="str">
        <f>IF(COUNTIF('Personálie dobrovolníků '!U:X,N2709)&gt;0,"ANO","")</f>
        <v/>
      </c>
      <c r="Q2709" s="15"/>
    </row>
    <row r="2710" spans="2:17" s="25" customFormat="1" x14ac:dyDescent="0.3">
      <c r="B2710" s="15" t="str">
        <f>IF(A2710="","",VLOOKUP(A2710,Tabulka3[[Číslo smlouvy   u pravidelné činnosti]:[Příjmení]],3,0))</f>
        <v/>
      </c>
      <c r="C2710" s="15" t="str">
        <f>IF(A2710="","",VLOOKUP(A2710,Tabulka3[[Číslo smlouvy   u pravidelné činnosti]:[Příjmení]],4,0))</f>
        <v/>
      </c>
      <c r="F2710" s="94"/>
      <c r="H2710" s="113"/>
      <c r="I2710" s="113"/>
      <c r="K2710" s="15"/>
      <c r="L2710" s="15"/>
      <c r="M2710" s="15">
        <f t="shared" si="126"/>
        <v>1</v>
      </c>
      <c r="N2710" s="15" t="str">
        <f t="shared" si="127"/>
        <v>-</v>
      </c>
      <c r="O2710" s="150">
        <f t="shared" si="128"/>
        <v>0</v>
      </c>
      <c r="P2710" s="15" t="str">
        <f>IF(COUNTIF('Personálie dobrovolníků '!U:X,N2710)&gt;0,"ANO","")</f>
        <v/>
      </c>
      <c r="Q2710" s="15"/>
    </row>
    <row r="2711" spans="2:17" s="25" customFormat="1" x14ac:dyDescent="0.3">
      <c r="B2711" s="15" t="str">
        <f>IF(A2711="","",VLOOKUP(A2711,Tabulka3[[Číslo smlouvy   u pravidelné činnosti]:[Příjmení]],3,0))</f>
        <v/>
      </c>
      <c r="C2711" s="15" t="str">
        <f>IF(A2711="","",VLOOKUP(A2711,Tabulka3[[Číslo smlouvy   u pravidelné činnosti]:[Příjmení]],4,0))</f>
        <v/>
      </c>
      <c r="F2711" s="94"/>
      <c r="H2711" s="113"/>
      <c r="I2711" s="113"/>
      <c r="K2711" s="15"/>
      <c r="L2711" s="15"/>
      <c r="M2711" s="15">
        <f t="shared" si="126"/>
        <v>1</v>
      </c>
      <c r="N2711" s="15" t="str">
        <f t="shared" si="127"/>
        <v>-</v>
      </c>
      <c r="O2711" s="150">
        <f t="shared" si="128"/>
        <v>0</v>
      </c>
      <c r="P2711" s="15" t="str">
        <f>IF(COUNTIF('Personálie dobrovolníků '!U:X,N2711)&gt;0,"ANO","")</f>
        <v/>
      </c>
      <c r="Q2711" s="15"/>
    </row>
    <row r="2712" spans="2:17" s="25" customFormat="1" x14ac:dyDescent="0.3">
      <c r="B2712" s="15" t="str">
        <f>IF(A2712="","",VLOOKUP(A2712,Tabulka3[[Číslo smlouvy   u pravidelné činnosti]:[Příjmení]],3,0))</f>
        <v/>
      </c>
      <c r="C2712" s="15" t="str">
        <f>IF(A2712="","",VLOOKUP(A2712,Tabulka3[[Číslo smlouvy   u pravidelné činnosti]:[Příjmení]],4,0))</f>
        <v/>
      </c>
      <c r="F2712" s="94"/>
      <c r="H2712" s="113"/>
      <c r="I2712" s="113"/>
      <c r="K2712" s="15"/>
      <c r="L2712" s="15"/>
      <c r="M2712" s="15">
        <f t="shared" si="126"/>
        <v>1</v>
      </c>
      <c r="N2712" s="15" t="str">
        <f t="shared" si="127"/>
        <v>-</v>
      </c>
      <c r="O2712" s="150">
        <f t="shared" si="128"/>
        <v>0</v>
      </c>
      <c r="P2712" s="15" t="str">
        <f>IF(COUNTIF('Personálie dobrovolníků '!U:X,N2712)&gt;0,"ANO","")</f>
        <v/>
      </c>
      <c r="Q2712" s="15"/>
    </row>
    <row r="2713" spans="2:17" s="25" customFormat="1" x14ac:dyDescent="0.3">
      <c r="B2713" s="15" t="str">
        <f>IF(A2713="","",VLOOKUP(A2713,Tabulka3[[Číslo smlouvy   u pravidelné činnosti]:[Příjmení]],3,0))</f>
        <v/>
      </c>
      <c r="C2713" s="15" t="str">
        <f>IF(A2713="","",VLOOKUP(A2713,Tabulka3[[Číslo smlouvy   u pravidelné činnosti]:[Příjmení]],4,0))</f>
        <v/>
      </c>
      <c r="F2713" s="94"/>
      <c r="H2713" s="113"/>
      <c r="I2713" s="113"/>
      <c r="K2713" s="15"/>
      <c r="L2713" s="15"/>
      <c r="M2713" s="15">
        <f t="shared" si="126"/>
        <v>1</v>
      </c>
      <c r="N2713" s="15" t="str">
        <f t="shared" si="127"/>
        <v>-</v>
      </c>
      <c r="O2713" s="150">
        <f t="shared" si="128"/>
        <v>0</v>
      </c>
      <c r="P2713" s="15" t="str">
        <f>IF(COUNTIF('Personálie dobrovolníků '!U:X,N2713)&gt;0,"ANO","")</f>
        <v/>
      </c>
      <c r="Q2713" s="15"/>
    </row>
    <row r="2714" spans="2:17" s="25" customFormat="1" x14ac:dyDescent="0.3">
      <c r="B2714" s="15" t="str">
        <f>IF(A2714="","",VLOOKUP(A2714,Tabulka3[[Číslo smlouvy   u pravidelné činnosti]:[Příjmení]],3,0))</f>
        <v/>
      </c>
      <c r="C2714" s="15" t="str">
        <f>IF(A2714="","",VLOOKUP(A2714,Tabulka3[[Číslo smlouvy   u pravidelné činnosti]:[Příjmení]],4,0))</f>
        <v/>
      </c>
      <c r="F2714" s="94"/>
      <c r="H2714" s="113"/>
      <c r="I2714" s="113"/>
      <c r="K2714" s="15"/>
      <c r="L2714" s="15"/>
      <c r="M2714" s="15">
        <f t="shared" si="126"/>
        <v>1</v>
      </c>
      <c r="N2714" s="15" t="str">
        <f t="shared" si="127"/>
        <v>-</v>
      </c>
      <c r="O2714" s="150">
        <f t="shared" si="128"/>
        <v>0</v>
      </c>
      <c r="P2714" s="15" t="str">
        <f>IF(COUNTIF('Personálie dobrovolníků '!U:X,N2714)&gt;0,"ANO","")</f>
        <v/>
      </c>
      <c r="Q2714" s="15"/>
    </row>
    <row r="2715" spans="2:17" s="25" customFormat="1" x14ac:dyDescent="0.3">
      <c r="B2715" s="15" t="str">
        <f>IF(A2715="","",VLOOKUP(A2715,Tabulka3[[Číslo smlouvy   u pravidelné činnosti]:[Příjmení]],3,0))</f>
        <v/>
      </c>
      <c r="C2715" s="15" t="str">
        <f>IF(A2715="","",VLOOKUP(A2715,Tabulka3[[Číslo smlouvy   u pravidelné činnosti]:[Příjmení]],4,0))</f>
        <v/>
      </c>
      <c r="F2715" s="94"/>
      <c r="H2715" s="113"/>
      <c r="I2715" s="113"/>
      <c r="K2715" s="15"/>
      <c r="L2715" s="15"/>
      <c r="M2715" s="15">
        <f t="shared" si="126"/>
        <v>1</v>
      </c>
      <c r="N2715" s="15" t="str">
        <f t="shared" si="127"/>
        <v>-</v>
      </c>
      <c r="O2715" s="150">
        <f t="shared" si="128"/>
        <v>0</v>
      </c>
      <c r="P2715" s="15" t="str">
        <f>IF(COUNTIF('Personálie dobrovolníků '!U:X,N2715)&gt;0,"ANO","")</f>
        <v/>
      </c>
      <c r="Q2715" s="15"/>
    </row>
    <row r="2716" spans="2:17" s="25" customFormat="1" x14ac:dyDescent="0.3">
      <c r="B2716" s="15" t="str">
        <f>IF(A2716="","",VLOOKUP(A2716,Tabulka3[[Číslo smlouvy   u pravidelné činnosti]:[Příjmení]],3,0))</f>
        <v/>
      </c>
      <c r="C2716" s="15" t="str">
        <f>IF(A2716="","",VLOOKUP(A2716,Tabulka3[[Číslo smlouvy   u pravidelné činnosti]:[Příjmení]],4,0))</f>
        <v/>
      </c>
      <c r="F2716" s="94"/>
      <c r="H2716" s="113"/>
      <c r="I2716" s="113"/>
      <c r="K2716" s="15"/>
      <c r="L2716" s="15"/>
      <c r="M2716" s="15">
        <f t="shared" si="126"/>
        <v>1</v>
      </c>
      <c r="N2716" s="15" t="str">
        <f t="shared" si="127"/>
        <v>-</v>
      </c>
      <c r="O2716" s="150">
        <f t="shared" si="128"/>
        <v>0</v>
      </c>
      <c r="P2716" s="15" t="str">
        <f>IF(COUNTIF('Personálie dobrovolníků '!U:X,N2716)&gt;0,"ANO","")</f>
        <v/>
      </c>
      <c r="Q2716" s="15"/>
    </row>
    <row r="2717" spans="2:17" s="25" customFormat="1" x14ac:dyDescent="0.3">
      <c r="B2717" s="15" t="str">
        <f>IF(A2717="","",VLOOKUP(A2717,Tabulka3[[Číslo smlouvy   u pravidelné činnosti]:[Příjmení]],3,0))</f>
        <v/>
      </c>
      <c r="C2717" s="15" t="str">
        <f>IF(A2717="","",VLOOKUP(A2717,Tabulka3[[Číslo smlouvy   u pravidelné činnosti]:[Příjmení]],4,0))</f>
        <v/>
      </c>
      <c r="F2717" s="94"/>
      <c r="H2717" s="113"/>
      <c r="I2717" s="113"/>
      <c r="K2717" s="15"/>
      <c r="L2717" s="15"/>
      <c r="M2717" s="15">
        <f t="shared" si="126"/>
        <v>1</v>
      </c>
      <c r="N2717" s="15" t="str">
        <f t="shared" si="127"/>
        <v>-</v>
      </c>
      <c r="O2717" s="150">
        <f t="shared" si="128"/>
        <v>0</v>
      </c>
      <c r="P2717" s="15" t="str">
        <f>IF(COUNTIF('Personálie dobrovolníků '!U:X,N2717)&gt;0,"ANO","")</f>
        <v/>
      </c>
      <c r="Q2717" s="15"/>
    </row>
    <row r="2718" spans="2:17" s="25" customFormat="1" x14ac:dyDescent="0.3">
      <c r="B2718" s="15" t="str">
        <f>IF(A2718="","",VLOOKUP(A2718,Tabulka3[[Číslo smlouvy   u pravidelné činnosti]:[Příjmení]],3,0))</f>
        <v/>
      </c>
      <c r="C2718" s="15" t="str">
        <f>IF(A2718="","",VLOOKUP(A2718,Tabulka3[[Číslo smlouvy   u pravidelné činnosti]:[Příjmení]],4,0))</f>
        <v/>
      </c>
      <c r="F2718" s="94"/>
      <c r="H2718" s="113"/>
      <c r="I2718" s="113"/>
      <c r="K2718" s="15"/>
      <c r="L2718" s="15"/>
      <c r="M2718" s="15">
        <f t="shared" si="126"/>
        <v>1</v>
      </c>
      <c r="N2718" s="15" t="str">
        <f t="shared" si="127"/>
        <v>-</v>
      </c>
      <c r="O2718" s="150">
        <f t="shared" si="128"/>
        <v>0</v>
      </c>
      <c r="P2718" s="15" t="str">
        <f>IF(COUNTIF('Personálie dobrovolníků '!U:X,N2718)&gt;0,"ANO","")</f>
        <v/>
      </c>
      <c r="Q2718" s="15"/>
    </row>
    <row r="2719" spans="2:17" s="25" customFormat="1" x14ac:dyDescent="0.3">
      <c r="B2719" s="15" t="str">
        <f>IF(A2719="","",VLOOKUP(A2719,Tabulka3[[Číslo smlouvy   u pravidelné činnosti]:[Příjmení]],3,0))</f>
        <v/>
      </c>
      <c r="C2719" s="15" t="str">
        <f>IF(A2719="","",VLOOKUP(A2719,Tabulka3[[Číslo smlouvy   u pravidelné činnosti]:[Příjmení]],4,0))</f>
        <v/>
      </c>
      <c r="F2719" s="94"/>
      <c r="H2719" s="113"/>
      <c r="I2719" s="113"/>
      <c r="K2719" s="15"/>
      <c r="L2719" s="15"/>
      <c r="M2719" s="15">
        <f t="shared" si="126"/>
        <v>1</v>
      </c>
      <c r="N2719" s="15" t="str">
        <f t="shared" si="127"/>
        <v>-</v>
      </c>
      <c r="O2719" s="150">
        <f t="shared" si="128"/>
        <v>0</v>
      </c>
      <c r="P2719" s="15" t="str">
        <f>IF(COUNTIF('Personálie dobrovolníků '!U:X,N2719)&gt;0,"ANO","")</f>
        <v/>
      </c>
      <c r="Q2719" s="15"/>
    </row>
    <row r="2720" spans="2:17" s="25" customFormat="1" x14ac:dyDescent="0.3">
      <c r="B2720" s="15" t="str">
        <f>IF(A2720="","",VLOOKUP(A2720,Tabulka3[[Číslo smlouvy   u pravidelné činnosti]:[Příjmení]],3,0))</f>
        <v/>
      </c>
      <c r="C2720" s="15" t="str">
        <f>IF(A2720="","",VLOOKUP(A2720,Tabulka3[[Číslo smlouvy   u pravidelné činnosti]:[Příjmení]],4,0))</f>
        <v/>
      </c>
      <c r="F2720" s="94"/>
      <c r="H2720" s="113"/>
      <c r="I2720" s="113"/>
      <c r="K2720" s="15"/>
      <c r="L2720" s="15"/>
      <c r="M2720" s="15">
        <f t="shared" si="126"/>
        <v>1</v>
      </c>
      <c r="N2720" s="15" t="str">
        <f t="shared" si="127"/>
        <v>-</v>
      </c>
      <c r="O2720" s="150">
        <f t="shared" si="128"/>
        <v>0</v>
      </c>
      <c r="P2720" s="15" t="str">
        <f>IF(COUNTIF('Personálie dobrovolníků '!U:X,N2720)&gt;0,"ANO","")</f>
        <v/>
      </c>
      <c r="Q2720" s="15"/>
    </row>
    <row r="2721" spans="2:17" s="25" customFormat="1" x14ac:dyDescent="0.3">
      <c r="B2721" s="15" t="str">
        <f>IF(A2721="","",VLOOKUP(A2721,Tabulka3[[Číslo smlouvy   u pravidelné činnosti]:[Příjmení]],3,0))</f>
        <v/>
      </c>
      <c r="C2721" s="15" t="str">
        <f>IF(A2721="","",VLOOKUP(A2721,Tabulka3[[Číslo smlouvy   u pravidelné činnosti]:[Příjmení]],4,0))</f>
        <v/>
      </c>
      <c r="F2721" s="94"/>
      <c r="H2721" s="113"/>
      <c r="I2721" s="113"/>
      <c r="K2721" s="15"/>
      <c r="L2721" s="15"/>
      <c r="M2721" s="15">
        <f t="shared" si="126"/>
        <v>1</v>
      </c>
      <c r="N2721" s="15" t="str">
        <f t="shared" si="127"/>
        <v>-</v>
      </c>
      <c r="O2721" s="150">
        <f t="shared" si="128"/>
        <v>0</v>
      </c>
      <c r="P2721" s="15" t="str">
        <f>IF(COUNTIF('Personálie dobrovolníků '!U:X,N2721)&gt;0,"ANO","")</f>
        <v/>
      </c>
      <c r="Q2721" s="15"/>
    </row>
    <row r="2722" spans="2:17" s="25" customFormat="1" x14ac:dyDescent="0.3">
      <c r="B2722" s="15" t="str">
        <f>IF(A2722="","",VLOOKUP(A2722,Tabulka3[[Číslo smlouvy   u pravidelné činnosti]:[Příjmení]],3,0))</f>
        <v/>
      </c>
      <c r="C2722" s="15" t="str">
        <f>IF(A2722="","",VLOOKUP(A2722,Tabulka3[[Číslo smlouvy   u pravidelné činnosti]:[Příjmení]],4,0))</f>
        <v/>
      </c>
      <c r="F2722" s="94"/>
      <c r="H2722" s="113"/>
      <c r="I2722" s="113"/>
      <c r="K2722" s="15"/>
      <c r="L2722" s="15"/>
      <c r="M2722" s="15">
        <f t="shared" si="126"/>
        <v>1</v>
      </c>
      <c r="N2722" s="15" t="str">
        <f t="shared" si="127"/>
        <v>-</v>
      </c>
      <c r="O2722" s="150">
        <f t="shared" si="128"/>
        <v>0</v>
      </c>
      <c r="P2722" s="15" t="str">
        <f>IF(COUNTIF('Personálie dobrovolníků '!U:X,N2722)&gt;0,"ANO","")</f>
        <v/>
      </c>
      <c r="Q2722" s="15"/>
    </row>
    <row r="2723" spans="2:17" s="25" customFormat="1" x14ac:dyDescent="0.3">
      <c r="B2723" s="15" t="str">
        <f>IF(A2723="","",VLOOKUP(A2723,Tabulka3[[Číslo smlouvy   u pravidelné činnosti]:[Příjmení]],3,0))</f>
        <v/>
      </c>
      <c r="C2723" s="15" t="str">
        <f>IF(A2723="","",VLOOKUP(A2723,Tabulka3[[Číslo smlouvy   u pravidelné činnosti]:[Příjmení]],4,0))</f>
        <v/>
      </c>
      <c r="F2723" s="94"/>
      <c r="H2723" s="113"/>
      <c r="I2723" s="113"/>
      <c r="K2723" s="15"/>
      <c r="L2723" s="15"/>
      <c r="M2723" s="15">
        <f t="shared" si="126"/>
        <v>1</v>
      </c>
      <c r="N2723" s="15" t="str">
        <f t="shared" si="127"/>
        <v>-</v>
      </c>
      <c r="O2723" s="150">
        <f t="shared" si="128"/>
        <v>0</v>
      </c>
      <c r="P2723" s="15" t="str">
        <f>IF(COUNTIF('Personálie dobrovolníků '!U:X,N2723)&gt;0,"ANO","")</f>
        <v/>
      </c>
      <c r="Q2723" s="15"/>
    </row>
    <row r="2724" spans="2:17" s="25" customFormat="1" x14ac:dyDescent="0.3">
      <c r="B2724" s="15" t="str">
        <f>IF(A2724="","",VLOOKUP(A2724,Tabulka3[[Číslo smlouvy   u pravidelné činnosti]:[Příjmení]],3,0))</f>
        <v/>
      </c>
      <c r="C2724" s="15" t="str">
        <f>IF(A2724="","",VLOOKUP(A2724,Tabulka3[[Číslo smlouvy   u pravidelné činnosti]:[Příjmení]],4,0))</f>
        <v/>
      </c>
      <c r="F2724" s="94"/>
      <c r="H2724" s="113"/>
      <c r="I2724" s="113"/>
      <c r="K2724" s="15"/>
      <c r="L2724" s="15"/>
      <c r="M2724" s="15">
        <f t="shared" si="126"/>
        <v>1</v>
      </c>
      <c r="N2724" s="15" t="str">
        <f t="shared" si="127"/>
        <v>-</v>
      </c>
      <c r="O2724" s="150">
        <f t="shared" si="128"/>
        <v>0</v>
      </c>
      <c r="P2724" s="15" t="str">
        <f>IF(COUNTIF('Personálie dobrovolníků '!U:X,N2724)&gt;0,"ANO","")</f>
        <v/>
      </c>
      <c r="Q2724" s="15"/>
    </row>
    <row r="2725" spans="2:17" s="25" customFormat="1" x14ac:dyDescent="0.3">
      <c r="B2725" s="15" t="str">
        <f>IF(A2725="","",VLOOKUP(A2725,Tabulka3[[Číslo smlouvy   u pravidelné činnosti]:[Příjmení]],3,0))</f>
        <v/>
      </c>
      <c r="C2725" s="15" t="str">
        <f>IF(A2725="","",VLOOKUP(A2725,Tabulka3[[Číslo smlouvy   u pravidelné činnosti]:[Příjmení]],4,0))</f>
        <v/>
      </c>
      <c r="F2725" s="94"/>
      <c r="H2725" s="113"/>
      <c r="I2725" s="113"/>
      <c r="K2725" s="15"/>
      <c r="L2725" s="15"/>
      <c r="M2725" s="15">
        <f t="shared" si="126"/>
        <v>1</v>
      </c>
      <c r="N2725" s="15" t="str">
        <f t="shared" si="127"/>
        <v>-</v>
      </c>
      <c r="O2725" s="150">
        <f t="shared" si="128"/>
        <v>0</v>
      </c>
      <c r="P2725" s="15" t="str">
        <f>IF(COUNTIF('Personálie dobrovolníků '!U:X,N2725)&gt;0,"ANO","")</f>
        <v/>
      </c>
      <c r="Q2725" s="15"/>
    </row>
    <row r="2726" spans="2:17" s="25" customFormat="1" x14ac:dyDescent="0.3">
      <c r="B2726" s="15" t="str">
        <f>IF(A2726="","",VLOOKUP(A2726,Tabulka3[[Číslo smlouvy   u pravidelné činnosti]:[Příjmení]],3,0))</f>
        <v/>
      </c>
      <c r="C2726" s="15" t="str">
        <f>IF(A2726="","",VLOOKUP(A2726,Tabulka3[[Číslo smlouvy   u pravidelné činnosti]:[Příjmení]],4,0))</f>
        <v/>
      </c>
      <c r="F2726" s="94"/>
      <c r="H2726" s="113"/>
      <c r="I2726" s="113"/>
      <c r="K2726" s="15"/>
      <c r="L2726" s="15"/>
      <c r="M2726" s="15">
        <f t="shared" si="126"/>
        <v>1</v>
      </c>
      <c r="N2726" s="15" t="str">
        <f t="shared" si="127"/>
        <v>-</v>
      </c>
      <c r="O2726" s="150">
        <f t="shared" si="128"/>
        <v>0</v>
      </c>
      <c r="P2726" s="15" t="str">
        <f>IF(COUNTIF('Personálie dobrovolníků '!U:X,N2726)&gt;0,"ANO","")</f>
        <v/>
      </c>
      <c r="Q2726" s="15"/>
    </row>
    <row r="2727" spans="2:17" s="25" customFormat="1" x14ac:dyDescent="0.3">
      <c r="B2727" s="15" t="str">
        <f>IF(A2727="","",VLOOKUP(A2727,Tabulka3[[Číslo smlouvy   u pravidelné činnosti]:[Příjmení]],3,0))</f>
        <v/>
      </c>
      <c r="C2727" s="15" t="str">
        <f>IF(A2727="","",VLOOKUP(A2727,Tabulka3[[Číslo smlouvy   u pravidelné činnosti]:[Příjmení]],4,0))</f>
        <v/>
      </c>
      <c r="F2727" s="94"/>
      <c r="H2727" s="113"/>
      <c r="I2727" s="113"/>
      <c r="K2727" s="15"/>
      <c r="L2727" s="15"/>
      <c r="M2727" s="15">
        <f t="shared" si="126"/>
        <v>1</v>
      </c>
      <c r="N2727" s="15" t="str">
        <f t="shared" si="127"/>
        <v>-</v>
      </c>
      <c r="O2727" s="150">
        <f t="shared" si="128"/>
        <v>0</v>
      </c>
      <c r="P2727" s="15" t="str">
        <f>IF(COUNTIF('Personálie dobrovolníků '!U:X,N2727)&gt;0,"ANO","")</f>
        <v/>
      </c>
      <c r="Q2727" s="15"/>
    </row>
    <row r="2728" spans="2:17" s="25" customFormat="1" x14ac:dyDescent="0.3">
      <c r="B2728" s="15" t="str">
        <f>IF(A2728="","",VLOOKUP(A2728,Tabulka3[[Číslo smlouvy   u pravidelné činnosti]:[Příjmení]],3,0))</f>
        <v/>
      </c>
      <c r="C2728" s="15" t="str">
        <f>IF(A2728="","",VLOOKUP(A2728,Tabulka3[[Číslo smlouvy   u pravidelné činnosti]:[Příjmení]],4,0))</f>
        <v/>
      </c>
      <c r="F2728" s="94"/>
      <c r="H2728" s="113"/>
      <c r="I2728" s="113"/>
      <c r="K2728" s="15"/>
      <c r="L2728" s="15"/>
      <c r="M2728" s="15">
        <f t="shared" si="126"/>
        <v>1</v>
      </c>
      <c r="N2728" s="15" t="str">
        <f t="shared" si="127"/>
        <v>-</v>
      </c>
      <c r="O2728" s="150">
        <f t="shared" si="128"/>
        <v>0</v>
      </c>
      <c r="P2728" s="15" t="str">
        <f>IF(COUNTIF('Personálie dobrovolníků '!U:X,N2728)&gt;0,"ANO","")</f>
        <v/>
      </c>
      <c r="Q2728" s="15"/>
    </row>
    <row r="2729" spans="2:17" s="25" customFormat="1" x14ac:dyDescent="0.3">
      <c r="B2729" s="15" t="str">
        <f>IF(A2729="","",VLOOKUP(A2729,Tabulka3[[Číslo smlouvy   u pravidelné činnosti]:[Příjmení]],3,0))</f>
        <v/>
      </c>
      <c r="C2729" s="15" t="str">
        <f>IF(A2729="","",VLOOKUP(A2729,Tabulka3[[Číslo smlouvy   u pravidelné činnosti]:[Příjmení]],4,0))</f>
        <v/>
      </c>
      <c r="F2729" s="94"/>
      <c r="H2729" s="113"/>
      <c r="I2729" s="113"/>
      <c r="K2729" s="15"/>
      <c r="L2729" s="15"/>
      <c r="M2729" s="15">
        <f t="shared" si="126"/>
        <v>1</v>
      </c>
      <c r="N2729" s="15" t="str">
        <f t="shared" si="127"/>
        <v>-</v>
      </c>
      <c r="O2729" s="150">
        <f t="shared" si="128"/>
        <v>0</v>
      </c>
      <c r="P2729" s="15" t="str">
        <f>IF(COUNTIF('Personálie dobrovolníků '!U:X,N2729)&gt;0,"ANO","")</f>
        <v/>
      </c>
      <c r="Q2729" s="15"/>
    </row>
    <row r="2730" spans="2:17" s="25" customFormat="1" x14ac:dyDescent="0.3">
      <c r="B2730" s="15" t="str">
        <f>IF(A2730="","",VLOOKUP(A2730,Tabulka3[[Číslo smlouvy   u pravidelné činnosti]:[Příjmení]],3,0))</f>
        <v/>
      </c>
      <c r="C2730" s="15" t="str">
        <f>IF(A2730="","",VLOOKUP(A2730,Tabulka3[[Číslo smlouvy   u pravidelné činnosti]:[Příjmení]],4,0))</f>
        <v/>
      </c>
      <c r="F2730" s="94"/>
      <c r="H2730" s="113"/>
      <c r="I2730" s="113"/>
      <c r="K2730" s="15"/>
      <c r="L2730" s="15"/>
      <c r="M2730" s="15">
        <f t="shared" si="126"/>
        <v>1</v>
      </c>
      <c r="N2730" s="15" t="str">
        <f t="shared" si="127"/>
        <v>-</v>
      </c>
      <c r="O2730" s="150">
        <f t="shared" si="128"/>
        <v>0</v>
      </c>
      <c r="P2730" s="15" t="str">
        <f>IF(COUNTIF('Personálie dobrovolníků '!U:X,N2730)&gt;0,"ANO","")</f>
        <v/>
      </c>
      <c r="Q2730" s="15"/>
    </row>
    <row r="2731" spans="2:17" s="25" customFormat="1" x14ac:dyDescent="0.3">
      <c r="B2731" s="15" t="str">
        <f>IF(A2731="","",VLOOKUP(A2731,Tabulka3[[Číslo smlouvy   u pravidelné činnosti]:[Příjmení]],3,0))</f>
        <v/>
      </c>
      <c r="C2731" s="15" t="str">
        <f>IF(A2731="","",VLOOKUP(A2731,Tabulka3[[Číslo smlouvy   u pravidelné činnosti]:[Příjmení]],4,0))</f>
        <v/>
      </c>
      <c r="F2731" s="94"/>
      <c r="H2731" s="113"/>
      <c r="I2731" s="113"/>
      <c r="K2731" s="15"/>
      <c r="L2731" s="15"/>
      <c r="M2731" s="15">
        <f t="shared" si="126"/>
        <v>1</v>
      </c>
      <c r="N2731" s="15" t="str">
        <f t="shared" si="127"/>
        <v>-</v>
      </c>
      <c r="O2731" s="150">
        <f t="shared" si="128"/>
        <v>0</v>
      </c>
      <c r="P2731" s="15" t="str">
        <f>IF(COUNTIF('Personálie dobrovolníků '!U:X,N2731)&gt;0,"ANO","")</f>
        <v/>
      </c>
      <c r="Q2731" s="15"/>
    </row>
    <row r="2732" spans="2:17" s="25" customFormat="1" x14ac:dyDescent="0.3">
      <c r="B2732" s="15" t="str">
        <f>IF(A2732="","",VLOOKUP(A2732,Tabulka3[[Číslo smlouvy   u pravidelné činnosti]:[Příjmení]],3,0))</f>
        <v/>
      </c>
      <c r="C2732" s="15" t="str">
        <f>IF(A2732="","",VLOOKUP(A2732,Tabulka3[[Číslo smlouvy   u pravidelné činnosti]:[Příjmení]],4,0))</f>
        <v/>
      </c>
      <c r="F2732" s="94"/>
      <c r="H2732" s="113"/>
      <c r="I2732" s="113"/>
      <c r="K2732" s="15"/>
      <c r="L2732" s="15"/>
      <c r="M2732" s="15">
        <f t="shared" si="126"/>
        <v>1</v>
      </c>
      <c r="N2732" s="15" t="str">
        <f t="shared" si="127"/>
        <v>-</v>
      </c>
      <c r="O2732" s="150">
        <f t="shared" si="128"/>
        <v>0</v>
      </c>
      <c r="P2732" s="15" t="str">
        <f>IF(COUNTIF('Personálie dobrovolníků '!U:X,N2732)&gt;0,"ANO","")</f>
        <v/>
      </c>
      <c r="Q2732" s="15"/>
    </row>
    <row r="2733" spans="2:17" s="25" customFormat="1" x14ac:dyDescent="0.3">
      <c r="B2733" s="15" t="str">
        <f>IF(A2733="","",VLOOKUP(A2733,Tabulka3[[Číslo smlouvy   u pravidelné činnosti]:[Příjmení]],3,0))</f>
        <v/>
      </c>
      <c r="C2733" s="15" t="str">
        <f>IF(A2733="","",VLOOKUP(A2733,Tabulka3[[Číslo smlouvy   u pravidelné činnosti]:[Příjmení]],4,0))</f>
        <v/>
      </c>
      <c r="F2733" s="94"/>
      <c r="H2733" s="113"/>
      <c r="I2733" s="113"/>
      <c r="K2733" s="15"/>
      <c r="L2733" s="15"/>
      <c r="M2733" s="15">
        <f t="shared" si="126"/>
        <v>1</v>
      </c>
      <c r="N2733" s="15" t="str">
        <f t="shared" si="127"/>
        <v>-</v>
      </c>
      <c r="O2733" s="150">
        <f t="shared" si="128"/>
        <v>0</v>
      </c>
      <c r="P2733" s="15" t="str">
        <f>IF(COUNTIF('Personálie dobrovolníků '!U:X,N2733)&gt;0,"ANO","")</f>
        <v/>
      </c>
      <c r="Q2733" s="15"/>
    </row>
    <row r="2734" spans="2:17" s="25" customFormat="1" x14ac:dyDescent="0.3">
      <c r="B2734" s="15" t="str">
        <f>IF(A2734="","",VLOOKUP(A2734,Tabulka3[[Číslo smlouvy   u pravidelné činnosti]:[Příjmení]],3,0))</f>
        <v/>
      </c>
      <c r="C2734" s="15" t="str">
        <f>IF(A2734="","",VLOOKUP(A2734,Tabulka3[[Číslo smlouvy   u pravidelné činnosti]:[Příjmení]],4,0))</f>
        <v/>
      </c>
      <c r="F2734" s="94"/>
      <c r="H2734" s="113"/>
      <c r="I2734" s="113"/>
      <c r="K2734" s="15"/>
      <c r="L2734" s="15"/>
      <c r="M2734" s="15">
        <f t="shared" si="126"/>
        <v>1</v>
      </c>
      <c r="N2734" s="15" t="str">
        <f t="shared" si="127"/>
        <v>-</v>
      </c>
      <c r="O2734" s="150">
        <f t="shared" si="128"/>
        <v>0</v>
      </c>
      <c r="P2734" s="15" t="str">
        <f>IF(COUNTIF('Personálie dobrovolníků '!U:X,N2734)&gt;0,"ANO","")</f>
        <v/>
      </c>
      <c r="Q2734" s="15"/>
    </row>
    <row r="2735" spans="2:17" s="25" customFormat="1" x14ac:dyDescent="0.3">
      <c r="B2735" s="15" t="str">
        <f>IF(A2735="","",VLOOKUP(A2735,Tabulka3[[Číslo smlouvy   u pravidelné činnosti]:[Příjmení]],3,0))</f>
        <v/>
      </c>
      <c r="C2735" s="15" t="str">
        <f>IF(A2735="","",VLOOKUP(A2735,Tabulka3[[Číslo smlouvy   u pravidelné činnosti]:[Příjmení]],4,0))</f>
        <v/>
      </c>
      <c r="F2735" s="94"/>
      <c r="H2735" s="113"/>
      <c r="I2735" s="113"/>
      <c r="K2735" s="15"/>
      <c r="L2735" s="15"/>
      <c r="M2735" s="15">
        <f t="shared" si="126"/>
        <v>1</v>
      </c>
      <c r="N2735" s="15" t="str">
        <f t="shared" si="127"/>
        <v>-</v>
      </c>
      <c r="O2735" s="150">
        <f t="shared" si="128"/>
        <v>0</v>
      </c>
      <c r="P2735" s="15" t="str">
        <f>IF(COUNTIF('Personálie dobrovolníků '!U:X,N2735)&gt;0,"ANO","")</f>
        <v/>
      </c>
      <c r="Q2735" s="15"/>
    </row>
    <row r="2736" spans="2:17" s="25" customFormat="1" x14ac:dyDescent="0.3">
      <c r="B2736" s="15" t="str">
        <f>IF(A2736="","",VLOOKUP(A2736,Tabulka3[[Číslo smlouvy   u pravidelné činnosti]:[Příjmení]],3,0))</f>
        <v/>
      </c>
      <c r="C2736" s="15" t="str">
        <f>IF(A2736="","",VLOOKUP(A2736,Tabulka3[[Číslo smlouvy   u pravidelné činnosti]:[Příjmení]],4,0))</f>
        <v/>
      </c>
      <c r="F2736" s="94"/>
      <c r="H2736" s="113"/>
      <c r="I2736" s="113"/>
      <c r="K2736" s="15"/>
      <c r="L2736" s="15"/>
      <c r="M2736" s="15">
        <f t="shared" si="126"/>
        <v>1</v>
      </c>
      <c r="N2736" s="15" t="str">
        <f t="shared" si="127"/>
        <v>-</v>
      </c>
      <c r="O2736" s="150">
        <f t="shared" si="128"/>
        <v>0</v>
      </c>
      <c r="P2736" s="15" t="str">
        <f>IF(COUNTIF('Personálie dobrovolníků '!U:X,N2736)&gt;0,"ANO","")</f>
        <v/>
      </c>
      <c r="Q2736" s="15"/>
    </row>
    <row r="2737" spans="2:17" s="25" customFormat="1" x14ac:dyDescent="0.3">
      <c r="B2737" s="15" t="str">
        <f>IF(A2737="","",VLOOKUP(A2737,Tabulka3[[Číslo smlouvy   u pravidelné činnosti]:[Příjmení]],3,0))</f>
        <v/>
      </c>
      <c r="C2737" s="15" t="str">
        <f>IF(A2737="","",VLOOKUP(A2737,Tabulka3[[Číslo smlouvy   u pravidelné činnosti]:[Příjmení]],4,0))</f>
        <v/>
      </c>
      <c r="F2737" s="94"/>
      <c r="H2737" s="113"/>
      <c r="I2737" s="113"/>
      <c r="K2737" s="15"/>
      <c r="L2737" s="15"/>
      <c r="M2737" s="15">
        <f t="shared" si="126"/>
        <v>1</v>
      </c>
      <c r="N2737" s="15" t="str">
        <f t="shared" si="127"/>
        <v>-</v>
      </c>
      <c r="O2737" s="150">
        <f t="shared" si="128"/>
        <v>0</v>
      </c>
      <c r="P2737" s="15" t="str">
        <f>IF(COUNTIF('Personálie dobrovolníků '!U:X,N2737)&gt;0,"ANO","")</f>
        <v/>
      </c>
      <c r="Q2737" s="15"/>
    </row>
    <row r="2738" spans="2:17" s="25" customFormat="1" x14ac:dyDescent="0.3">
      <c r="B2738" s="15" t="str">
        <f>IF(A2738="","",VLOOKUP(A2738,Tabulka3[[Číslo smlouvy   u pravidelné činnosti]:[Příjmení]],3,0))</f>
        <v/>
      </c>
      <c r="C2738" s="15" t="str">
        <f>IF(A2738="","",VLOOKUP(A2738,Tabulka3[[Číslo smlouvy   u pravidelné činnosti]:[Příjmení]],4,0))</f>
        <v/>
      </c>
      <c r="F2738" s="94"/>
      <c r="H2738" s="113"/>
      <c r="I2738" s="113"/>
      <c r="K2738" s="15"/>
      <c r="L2738" s="15"/>
      <c r="M2738" s="15">
        <f t="shared" si="126"/>
        <v>1</v>
      </c>
      <c r="N2738" s="15" t="str">
        <f t="shared" si="127"/>
        <v>-</v>
      </c>
      <c r="O2738" s="150">
        <f t="shared" si="128"/>
        <v>0</v>
      </c>
      <c r="P2738" s="15" t="str">
        <f>IF(COUNTIF('Personálie dobrovolníků '!U:X,N2738)&gt;0,"ANO","")</f>
        <v/>
      </c>
      <c r="Q2738" s="15"/>
    </row>
    <row r="2739" spans="2:17" s="25" customFormat="1" x14ac:dyDescent="0.3">
      <c r="B2739" s="15" t="str">
        <f>IF(A2739="","",VLOOKUP(A2739,Tabulka3[[Číslo smlouvy   u pravidelné činnosti]:[Příjmení]],3,0))</f>
        <v/>
      </c>
      <c r="C2739" s="15" t="str">
        <f>IF(A2739="","",VLOOKUP(A2739,Tabulka3[[Číslo smlouvy   u pravidelné činnosti]:[Příjmení]],4,0))</f>
        <v/>
      </c>
      <c r="F2739" s="94"/>
      <c r="H2739" s="113"/>
      <c r="I2739" s="113"/>
      <c r="K2739" s="15"/>
      <c r="L2739" s="15"/>
      <c r="M2739" s="15">
        <f t="shared" si="126"/>
        <v>1</v>
      </c>
      <c r="N2739" s="15" t="str">
        <f t="shared" si="127"/>
        <v>-</v>
      </c>
      <c r="O2739" s="150">
        <f t="shared" si="128"/>
        <v>0</v>
      </c>
      <c r="P2739" s="15" t="str">
        <f>IF(COUNTIF('Personálie dobrovolníků '!U:X,N2739)&gt;0,"ANO","")</f>
        <v/>
      </c>
      <c r="Q2739" s="15"/>
    </row>
    <row r="2740" spans="2:17" s="25" customFormat="1" x14ac:dyDescent="0.3">
      <c r="B2740" s="15" t="str">
        <f>IF(A2740="","",VLOOKUP(A2740,Tabulka3[[Číslo smlouvy   u pravidelné činnosti]:[Příjmení]],3,0))</f>
        <v/>
      </c>
      <c r="C2740" s="15" t="str">
        <f>IF(A2740="","",VLOOKUP(A2740,Tabulka3[[Číslo smlouvy   u pravidelné činnosti]:[Příjmení]],4,0))</f>
        <v/>
      </c>
      <c r="F2740" s="94"/>
      <c r="H2740" s="113"/>
      <c r="I2740" s="113"/>
      <c r="K2740" s="15"/>
      <c r="L2740" s="15"/>
      <c r="M2740" s="15">
        <f t="shared" si="126"/>
        <v>1</v>
      </c>
      <c r="N2740" s="15" t="str">
        <f t="shared" si="127"/>
        <v>-</v>
      </c>
      <c r="O2740" s="150">
        <f t="shared" si="128"/>
        <v>0</v>
      </c>
      <c r="P2740" s="15" t="str">
        <f>IF(COUNTIF('Personálie dobrovolníků '!U:X,N2740)&gt;0,"ANO","")</f>
        <v/>
      </c>
      <c r="Q2740" s="15"/>
    </row>
    <row r="2741" spans="2:17" s="25" customFormat="1" x14ac:dyDescent="0.3">
      <c r="B2741" s="15" t="str">
        <f>IF(A2741="","",VLOOKUP(A2741,Tabulka3[[Číslo smlouvy   u pravidelné činnosti]:[Příjmení]],3,0))</f>
        <v/>
      </c>
      <c r="C2741" s="15" t="str">
        <f>IF(A2741="","",VLOOKUP(A2741,Tabulka3[[Číslo smlouvy   u pravidelné činnosti]:[Příjmení]],4,0))</f>
        <v/>
      </c>
      <c r="F2741" s="94"/>
      <c r="H2741" s="113"/>
      <c r="I2741" s="113"/>
      <c r="K2741" s="15"/>
      <c r="L2741" s="15"/>
      <c r="M2741" s="15">
        <f t="shared" si="126"/>
        <v>1</v>
      </c>
      <c r="N2741" s="15" t="str">
        <f t="shared" si="127"/>
        <v>-</v>
      </c>
      <c r="O2741" s="150">
        <f t="shared" si="128"/>
        <v>0</v>
      </c>
      <c r="P2741" s="15" t="str">
        <f>IF(COUNTIF('Personálie dobrovolníků '!U:X,N2741)&gt;0,"ANO","")</f>
        <v/>
      </c>
      <c r="Q2741" s="15"/>
    </row>
    <row r="2742" spans="2:17" s="25" customFormat="1" x14ac:dyDescent="0.3">
      <c r="B2742" s="15" t="str">
        <f>IF(A2742="","",VLOOKUP(A2742,Tabulka3[[Číslo smlouvy   u pravidelné činnosti]:[Příjmení]],3,0))</f>
        <v/>
      </c>
      <c r="C2742" s="15" t="str">
        <f>IF(A2742="","",VLOOKUP(A2742,Tabulka3[[Číslo smlouvy   u pravidelné činnosti]:[Příjmení]],4,0))</f>
        <v/>
      </c>
      <c r="F2742" s="94"/>
      <c r="H2742" s="113"/>
      <c r="I2742" s="113"/>
      <c r="K2742" s="15"/>
      <c r="L2742" s="15"/>
      <c r="M2742" s="15">
        <f t="shared" si="126"/>
        <v>1</v>
      </c>
      <c r="N2742" s="15" t="str">
        <f t="shared" si="127"/>
        <v>-</v>
      </c>
      <c r="O2742" s="150">
        <f t="shared" si="128"/>
        <v>0</v>
      </c>
      <c r="P2742" s="15" t="str">
        <f>IF(COUNTIF('Personálie dobrovolníků '!U:X,N2742)&gt;0,"ANO","")</f>
        <v/>
      </c>
      <c r="Q2742" s="15"/>
    </row>
    <row r="2743" spans="2:17" s="25" customFormat="1" x14ac:dyDescent="0.3">
      <c r="B2743" s="15" t="str">
        <f>IF(A2743="","",VLOOKUP(A2743,Tabulka3[[Číslo smlouvy   u pravidelné činnosti]:[Příjmení]],3,0))</f>
        <v/>
      </c>
      <c r="C2743" s="15" t="str">
        <f>IF(A2743="","",VLOOKUP(A2743,Tabulka3[[Číslo smlouvy   u pravidelné činnosti]:[Příjmení]],4,0))</f>
        <v/>
      </c>
      <c r="F2743" s="94"/>
      <c r="H2743" s="113"/>
      <c r="I2743" s="113"/>
      <c r="K2743" s="15"/>
      <c r="L2743" s="15"/>
      <c r="M2743" s="15">
        <f t="shared" si="126"/>
        <v>1</v>
      </c>
      <c r="N2743" s="15" t="str">
        <f t="shared" si="127"/>
        <v>-</v>
      </c>
      <c r="O2743" s="150">
        <f t="shared" si="128"/>
        <v>0</v>
      </c>
      <c r="P2743" s="15" t="str">
        <f>IF(COUNTIF('Personálie dobrovolníků '!U:X,N2743)&gt;0,"ANO","")</f>
        <v/>
      </c>
      <c r="Q2743" s="15"/>
    </row>
    <row r="2744" spans="2:17" s="25" customFormat="1" x14ac:dyDescent="0.3">
      <c r="B2744" s="15" t="str">
        <f>IF(A2744="","",VLOOKUP(A2744,Tabulka3[[Číslo smlouvy   u pravidelné činnosti]:[Příjmení]],3,0))</f>
        <v/>
      </c>
      <c r="C2744" s="15" t="str">
        <f>IF(A2744="","",VLOOKUP(A2744,Tabulka3[[Číslo smlouvy   u pravidelné činnosti]:[Příjmení]],4,0))</f>
        <v/>
      </c>
      <c r="F2744" s="94"/>
      <c r="H2744" s="113"/>
      <c r="I2744" s="113"/>
      <c r="K2744" s="15"/>
      <c r="L2744" s="15"/>
      <c r="M2744" s="15">
        <f t="shared" si="126"/>
        <v>1</v>
      </c>
      <c r="N2744" s="15" t="str">
        <f t="shared" si="127"/>
        <v>-</v>
      </c>
      <c r="O2744" s="150">
        <f t="shared" si="128"/>
        <v>0</v>
      </c>
      <c r="P2744" s="15" t="str">
        <f>IF(COUNTIF('Personálie dobrovolníků '!U:X,N2744)&gt;0,"ANO","")</f>
        <v/>
      </c>
      <c r="Q2744" s="15"/>
    </row>
    <row r="2745" spans="2:17" s="25" customFormat="1" x14ac:dyDescent="0.3">
      <c r="B2745" s="15" t="str">
        <f>IF(A2745="","",VLOOKUP(A2745,Tabulka3[[Číslo smlouvy   u pravidelné činnosti]:[Příjmení]],3,0))</f>
        <v/>
      </c>
      <c r="C2745" s="15" t="str">
        <f>IF(A2745="","",VLOOKUP(A2745,Tabulka3[[Číslo smlouvy   u pravidelné činnosti]:[Příjmení]],4,0))</f>
        <v/>
      </c>
      <c r="F2745" s="94"/>
      <c r="H2745" s="113"/>
      <c r="I2745" s="113"/>
      <c r="K2745" s="15"/>
      <c r="L2745" s="15"/>
      <c r="M2745" s="15">
        <f t="shared" si="126"/>
        <v>1</v>
      </c>
      <c r="N2745" s="15" t="str">
        <f t="shared" si="127"/>
        <v>-</v>
      </c>
      <c r="O2745" s="150">
        <f t="shared" si="128"/>
        <v>0</v>
      </c>
      <c r="P2745" s="15" t="str">
        <f>IF(COUNTIF('Personálie dobrovolníků '!U:X,N2745)&gt;0,"ANO","")</f>
        <v/>
      </c>
      <c r="Q2745" s="15"/>
    </row>
    <row r="2746" spans="2:17" s="25" customFormat="1" x14ac:dyDescent="0.3">
      <c r="B2746" s="15" t="str">
        <f>IF(A2746="","",VLOOKUP(A2746,Tabulka3[[Číslo smlouvy   u pravidelné činnosti]:[Příjmení]],3,0))</f>
        <v/>
      </c>
      <c r="C2746" s="15" t="str">
        <f>IF(A2746="","",VLOOKUP(A2746,Tabulka3[[Číslo smlouvy   u pravidelné činnosti]:[Příjmení]],4,0))</f>
        <v/>
      </c>
      <c r="F2746" s="94"/>
      <c r="H2746" s="113"/>
      <c r="I2746" s="113"/>
      <c r="K2746" s="15"/>
      <c r="L2746" s="15"/>
      <c r="M2746" s="15">
        <f t="shared" si="126"/>
        <v>1</v>
      </c>
      <c r="N2746" s="15" t="str">
        <f t="shared" si="127"/>
        <v>-</v>
      </c>
      <c r="O2746" s="150">
        <f t="shared" si="128"/>
        <v>0</v>
      </c>
      <c r="P2746" s="15" t="str">
        <f>IF(COUNTIF('Personálie dobrovolníků '!U:X,N2746)&gt;0,"ANO","")</f>
        <v/>
      </c>
      <c r="Q2746" s="15"/>
    </row>
    <row r="2747" spans="2:17" s="25" customFormat="1" x14ac:dyDescent="0.3">
      <c r="B2747" s="15" t="str">
        <f>IF(A2747="","",VLOOKUP(A2747,Tabulka3[[Číslo smlouvy   u pravidelné činnosti]:[Příjmení]],3,0))</f>
        <v/>
      </c>
      <c r="C2747" s="15" t="str">
        <f>IF(A2747="","",VLOOKUP(A2747,Tabulka3[[Číslo smlouvy   u pravidelné činnosti]:[Příjmení]],4,0))</f>
        <v/>
      </c>
      <c r="F2747" s="94"/>
      <c r="H2747" s="113"/>
      <c r="I2747" s="113"/>
      <c r="K2747" s="15"/>
      <c r="L2747" s="15"/>
      <c r="M2747" s="15">
        <f t="shared" si="126"/>
        <v>1</v>
      </c>
      <c r="N2747" s="15" t="str">
        <f t="shared" si="127"/>
        <v>-</v>
      </c>
      <c r="O2747" s="150">
        <f t="shared" si="128"/>
        <v>0</v>
      </c>
      <c r="P2747" s="15" t="str">
        <f>IF(COUNTIF('Personálie dobrovolníků '!U:X,N2747)&gt;0,"ANO","")</f>
        <v/>
      </c>
      <c r="Q2747" s="15"/>
    </row>
    <row r="2748" spans="2:17" s="25" customFormat="1" x14ac:dyDescent="0.3">
      <c r="B2748" s="15" t="str">
        <f>IF(A2748="","",VLOOKUP(A2748,Tabulka3[[Číslo smlouvy   u pravidelné činnosti]:[Příjmení]],3,0))</f>
        <v/>
      </c>
      <c r="C2748" s="15" t="str">
        <f>IF(A2748="","",VLOOKUP(A2748,Tabulka3[[Číslo smlouvy   u pravidelné činnosti]:[Příjmení]],4,0))</f>
        <v/>
      </c>
      <c r="F2748" s="94"/>
      <c r="H2748" s="113"/>
      <c r="I2748" s="113"/>
      <c r="K2748" s="15"/>
      <c r="L2748" s="15"/>
      <c r="M2748" s="15">
        <f t="shared" si="126"/>
        <v>1</v>
      </c>
      <c r="N2748" s="15" t="str">
        <f t="shared" si="127"/>
        <v>-</v>
      </c>
      <c r="O2748" s="150">
        <f t="shared" si="128"/>
        <v>0</v>
      </c>
      <c r="P2748" s="15" t="str">
        <f>IF(COUNTIF('Personálie dobrovolníků '!U:X,N2748)&gt;0,"ANO","")</f>
        <v/>
      </c>
      <c r="Q2748" s="15"/>
    </row>
    <row r="2749" spans="2:17" s="25" customFormat="1" x14ac:dyDescent="0.3">
      <c r="B2749" s="15" t="str">
        <f>IF(A2749="","",VLOOKUP(A2749,Tabulka3[[Číslo smlouvy   u pravidelné činnosti]:[Příjmení]],3,0))</f>
        <v/>
      </c>
      <c r="C2749" s="15" t="str">
        <f>IF(A2749="","",VLOOKUP(A2749,Tabulka3[[Číslo smlouvy   u pravidelné činnosti]:[Příjmení]],4,0))</f>
        <v/>
      </c>
      <c r="F2749" s="94"/>
      <c r="H2749" s="113"/>
      <c r="I2749" s="113"/>
      <c r="K2749" s="15"/>
      <c r="L2749" s="15"/>
      <c r="M2749" s="15">
        <f t="shared" si="126"/>
        <v>1</v>
      </c>
      <c r="N2749" s="15" t="str">
        <f t="shared" si="127"/>
        <v>-</v>
      </c>
      <c r="O2749" s="150">
        <f t="shared" si="128"/>
        <v>0</v>
      </c>
      <c r="P2749" s="15" t="str">
        <f>IF(COUNTIF('Personálie dobrovolníků '!U:X,N2749)&gt;0,"ANO","")</f>
        <v/>
      </c>
      <c r="Q2749" s="15"/>
    </row>
    <row r="2750" spans="2:17" s="25" customFormat="1" x14ac:dyDescent="0.3">
      <c r="B2750" s="15" t="str">
        <f>IF(A2750="","",VLOOKUP(A2750,Tabulka3[[Číslo smlouvy   u pravidelné činnosti]:[Příjmení]],3,0))</f>
        <v/>
      </c>
      <c r="C2750" s="15" t="str">
        <f>IF(A2750="","",VLOOKUP(A2750,Tabulka3[[Číslo smlouvy   u pravidelné činnosti]:[Příjmení]],4,0))</f>
        <v/>
      </c>
      <c r="F2750" s="94"/>
      <c r="H2750" s="113"/>
      <c r="I2750" s="113"/>
      <c r="K2750" s="15"/>
      <c r="L2750" s="15"/>
      <c r="M2750" s="15">
        <f t="shared" si="126"/>
        <v>1</v>
      </c>
      <c r="N2750" s="15" t="str">
        <f t="shared" si="127"/>
        <v>-</v>
      </c>
      <c r="O2750" s="150">
        <f t="shared" si="128"/>
        <v>0</v>
      </c>
      <c r="P2750" s="15" t="str">
        <f>IF(COUNTIF('Personálie dobrovolníků '!U:X,N2750)&gt;0,"ANO","")</f>
        <v/>
      </c>
      <c r="Q2750" s="15"/>
    </row>
    <row r="2751" spans="2:17" s="25" customFormat="1" x14ac:dyDescent="0.3">
      <c r="B2751" s="15" t="str">
        <f>IF(A2751="","",VLOOKUP(A2751,Tabulka3[[Číslo smlouvy   u pravidelné činnosti]:[Příjmení]],3,0))</f>
        <v/>
      </c>
      <c r="C2751" s="15" t="str">
        <f>IF(A2751="","",VLOOKUP(A2751,Tabulka3[[Číslo smlouvy   u pravidelné činnosti]:[Příjmení]],4,0))</f>
        <v/>
      </c>
      <c r="F2751" s="94"/>
      <c r="H2751" s="113"/>
      <c r="I2751" s="113"/>
      <c r="K2751" s="15"/>
      <c r="L2751" s="15"/>
      <c r="M2751" s="15">
        <f t="shared" si="126"/>
        <v>1</v>
      </c>
      <c r="N2751" s="15" t="str">
        <f t="shared" si="127"/>
        <v>-</v>
      </c>
      <c r="O2751" s="150">
        <f t="shared" si="128"/>
        <v>0</v>
      </c>
      <c r="P2751" s="15" t="str">
        <f>IF(COUNTIF('Personálie dobrovolníků '!U:X,N2751)&gt;0,"ANO","")</f>
        <v/>
      </c>
      <c r="Q2751" s="15"/>
    </row>
    <row r="2752" spans="2:17" s="25" customFormat="1" x14ac:dyDescent="0.3">
      <c r="B2752" s="15" t="str">
        <f>IF(A2752="","",VLOOKUP(A2752,Tabulka3[[Číslo smlouvy   u pravidelné činnosti]:[Příjmení]],3,0))</f>
        <v/>
      </c>
      <c r="C2752" s="15" t="str">
        <f>IF(A2752="","",VLOOKUP(A2752,Tabulka3[[Číslo smlouvy   u pravidelné činnosti]:[Příjmení]],4,0))</f>
        <v/>
      </c>
      <c r="F2752" s="94"/>
      <c r="H2752" s="113"/>
      <c r="I2752" s="113"/>
      <c r="K2752" s="15"/>
      <c r="L2752" s="15"/>
      <c r="M2752" s="15">
        <f t="shared" si="126"/>
        <v>1</v>
      </c>
      <c r="N2752" s="15" t="str">
        <f t="shared" si="127"/>
        <v>-</v>
      </c>
      <c r="O2752" s="150">
        <f t="shared" si="128"/>
        <v>0</v>
      </c>
      <c r="P2752" s="15" t="str">
        <f>IF(COUNTIF('Personálie dobrovolníků '!U:X,N2752)&gt;0,"ANO","")</f>
        <v/>
      </c>
      <c r="Q2752" s="15"/>
    </row>
    <row r="2753" spans="2:17" s="25" customFormat="1" x14ac:dyDescent="0.3">
      <c r="B2753" s="15" t="str">
        <f>IF(A2753="","",VLOOKUP(A2753,Tabulka3[[Číslo smlouvy   u pravidelné činnosti]:[Příjmení]],3,0))</f>
        <v/>
      </c>
      <c r="C2753" s="15" t="str">
        <f>IF(A2753="","",VLOOKUP(A2753,Tabulka3[[Číslo smlouvy   u pravidelné činnosti]:[Příjmení]],4,0))</f>
        <v/>
      </c>
      <c r="F2753" s="94"/>
      <c r="H2753" s="113"/>
      <c r="I2753" s="113"/>
      <c r="K2753" s="15"/>
      <c r="L2753" s="15"/>
      <c r="M2753" s="15">
        <f t="shared" si="126"/>
        <v>1</v>
      </c>
      <c r="N2753" s="15" t="str">
        <f t="shared" si="127"/>
        <v>-</v>
      </c>
      <c r="O2753" s="150">
        <f t="shared" si="128"/>
        <v>0</v>
      </c>
      <c r="P2753" s="15" t="str">
        <f>IF(COUNTIF('Personálie dobrovolníků '!U:X,N2753)&gt;0,"ANO","")</f>
        <v/>
      </c>
      <c r="Q2753" s="15"/>
    </row>
    <row r="2754" spans="2:17" s="25" customFormat="1" x14ac:dyDescent="0.3">
      <c r="B2754" s="15" t="str">
        <f>IF(A2754="","",VLOOKUP(A2754,Tabulka3[[Číslo smlouvy   u pravidelné činnosti]:[Příjmení]],3,0))</f>
        <v/>
      </c>
      <c r="C2754" s="15" t="str">
        <f>IF(A2754="","",VLOOKUP(A2754,Tabulka3[[Číslo smlouvy   u pravidelné činnosti]:[Příjmení]],4,0))</f>
        <v/>
      </c>
      <c r="F2754" s="94"/>
      <c r="H2754" s="113"/>
      <c r="I2754" s="113"/>
      <c r="K2754" s="15"/>
      <c r="L2754" s="15"/>
      <c r="M2754" s="15">
        <f t="shared" si="126"/>
        <v>1</v>
      </c>
      <c r="N2754" s="15" t="str">
        <f t="shared" si="127"/>
        <v>-</v>
      </c>
      <c r="O2754" s="150">
        <f t="shared" si="128"/>
        <v>0</v>
      </c>
      <c r="P2754" s="15" t="str">
        <f>IF(COUNTIF('Personálie dobrovolníků '!U:X,N2754)&gt;0,"ANO","")</f>
        <v/>
      </c>
      <c r="Q2754" s="15"/>
    </row>
    <row r="2755" spans="2:17" s="25" customFormat="1" x14ac:dyDescent="0.3">
      <c r="B2755" s="15" t="str">
        <f>IF(A2755="","",VLOOKUP(A2755,Tabulka3[[Číslo smlouvy   u pravidelné činnosti]:[Příjmení]],3,0))</f>
        <v/>
      </c>
      <c r="C2755" s="15" t="str">
        <f>IF(A2755="","",VLOOKUP(A2755,Tabulka3[[Číslo smlouvy   u pravidelné činnosti]:[Příjmení]],4,0))</f>
        <v/>
      </c>
      <c r="F2755" s="94"/>
      <c r="H2755" s="113"/>
      <c r="I2755" s="113"/>
      <c r="K2755" s="15"/>
      <c r="L2755" s="15"/>
      <c r="M2755" s="15">
        <f t="shared" si="126"/>
        <v>1</v>
      </c>
      <c r="N2755" s="15" t="str">
        <f t="shared" si="127"/>
        <v>-</v>
      </c>
      <c r="O2755" s="150">
        <f t="shared" si="128"/>
        <v>0</v>
      </c>
      <c r="P2755" s="15" t="str">
        <f>IF(COUNTIF('Personálie dobrovolníků '!U:X,N2755)&gt;0,"ANO","")</f>
        <v/>
      </c>
      <c r="Q2755" s="15"/>
    </row>
    <row r="2756" spans="2:17" s="25" customFormat="1" x14ac:dyDescent="0.3">
      <c r="B2756" s="15" t="str">
        <f>IF(A2756="","",VLOOKUP(A2756,Tabulka3[[Číslo smlouvy   u pravidelné činnosti]:[Příjmení]],3,0))</f>
        <v/>
      </c>
      <c r="C2756" s="15" t="str">
        <f>IF(A2756="","",VLOOKUP(A2756,Tabulka3[[Číslo smlouvy   u pravidelné činnosti]:[Příjmení]],4,0))</f>
        <v/>
      </c>
      <c r="F2756" s="94"/>
      <c r="H2756" s="113"/>
      <c r="I2756" s="113"/>
      <c r="K2756" s="15"/>
      <c r="L2756" s="15"/>
      <c r="M2756" s="15">
        <f t="shared" ref="M2756:M2819" si="129">IF(OR(
   AND($H2756=$K$12, $I2756=$L$4),
   AND($H2756=$K$12, $I2756=$L$5),
   AND($H2756=$K$12, $I2756=$L$6),
   AND($H2756=$K$12, $I2756=$L$7),
   AND($H2756=$K$11, $I2756=$L$4),
   AND($H2756=$K$11, $I2756=$L$5),
   AND($H2756=$K$11, $I2756=$L$6),
   AND($H2756=$K$11, $I2756=$L$7),
   AND($H2756=$K$5, $I2756=$L$5),
   AND($H2756=$K$6, $I2756=$L$4),
   AND($H2756=$K$6, $I2756=$L$5),
   AND($H2756=$K$6, $I2756=$L$7),
   AND($H2756=$K$4, $I2756=$L$6),
), 0, 1)</f>
        <v>1</v>
      </c>
      <c r="N2756" s="15" t="str">
        <f t="shared" ref="N2756:N2819" si="130">A2756 &amp; "-" &amp; J2756</f>
        <v>-</v>
      </c>
      <c r="O2756" s="150">
        <f t="shared" ref="O2756:O2819" si="131">IF(AND(M2756&lt;&gt;0, P2756="ANO"), 1, 0)</f>
        <v>0</v>
      </c>
      <c r="P2756" s="15" t="str">
        <f>IF(COUNTIF('Personálie dobrovolníků '!U:X,N2756)&gt;0,"ANO","")</f>
        <v/>
      </c>
      <c r="Q2756" s="15"/>
    </row>
    <row r="2757" spans="2:17" s="25" customFormat="1" x14ac:dyDescent="0.3">
      <c r="B2757" s="15" t="str">
        <f>IF(A2757="","",VLOOKUP(A2757,Tabulka3[[Číslo smlouvy   u pravidelné činnosti]:[Příjmení]],3,0))</f>
        <v/>
      </c>
      <c r="C2757" s="15" t="str">
        <f>IF(A2757="","",VLOOKUP(A2757,Tabulka3[[Číslo smlouvy   u pravidelné činnosti]:[Příjmení]],4,0))</f>
        <v/>
      </c>
      <c r="F2757" s="94"/>
      <c r="H2757" s="113"/>
      <c r="I2757" s="113"/>
      <c r="K2757" s="15"/>
      <c r="L2757" s="15"/>
      <c r="M2757" s="15">
        <f t="shared" si="129"/>
        <v>1</v>
      </c>
      <c r="N2757" s="15" t="str">
        <f t="shared" si="130"/>
        <v>-</v>
      </c>
      <c r="O2757" s="150">
        <f t="shared" si="131"/>
        <v>0</v>
      </c>
      <c r="P2757" s="15" t="str">
        <f>IF(COUNTIF('Personálie dobrovolníků '!U:X,N2757)&gt;0,"ANO","")</f>
        <v/>
      </c>
      <c r="Q2757" s="15"/>
    </row>
    <row r="2758" spans="2:17" s="25" customFormat="1" x14ac:dyDescent="0.3">
      <c r="B2758" s="15" t="str">
        <f>IF(A2758="","",VLOOKUP(A2758,Tabulka3[[Číslo smlouvy   u pravidelné činnosti]:[Příjmení]],3,0))</f>
        <v/>
      </c>
      <c r="C2758" s="15" t="str">
        <f>IF(A2758="","",VLOOKUP(A2758,Tabulka3[[Číslo smlouvy   u pravidelné činnosti]:[Příjmení]],4,0))</f>
        <v/>
      </c>
      <c r="F2758" s="94"/>
      <c r="H2758" s="113"/>
      <c r="I2758" s="113"/>
      <c r="K2758" s="15"/>
      <c r="L2758" s="15"/>
      <c r="M2758" s="15">
        <f t="shared" si="129"/>
        <v>1</v>
      </c>
      <c r="N2758" s="15" t="str">
        <f t="shared" si="130"/>
        <v>-</v>
      </c>
      <c r="O2758" s="150">
        <f t="shared" si="131"/>
        <v>0</v>
      </c>
      <c r="P2758" s="15" t="str">
        <f>IF(COUNTIF('Personálie dobrovolníků '!U:X,N2758)&gt;0,"ANO","")</f>
        <v/>
      </c>
      <c r="Q2758" s="15"/>
    </row>
    <row r="2759" spans="2:17" s="25" customFormat="1" x14ac:dyDescent="0.3">
      <c r="B2759" s="15" t="str">
        <f>IF(A2759="","",VLOOKUP(A2759,Tabulka3[[Číslo smlouvy   u pravidelné činnosti]:[Příjmení]],3,0))</f>
        <v/>
      </c>
      <c r="C2759" s="15" t="str">
        <f>IF(A2759="","",VLOOKUP(A2759,Tabulka3[[Číslo smlouvy   u pravidelné činnosti]:[Příjmení]],4,0))</f>
        <v/>
      </c>
      <c r="F2759" s="94"/>
      <c r="H2759" s="113"/>
      <c r="I2759" s="113"/>
      <c r="K2759" s="15"/>
      <c r="L2759" s="15"/>
      <c r="M2759" s="15">
        <f t="shared" si="129"/>
        <v>1</v>
      </c>
      <c r="N2759" s="15" t="str">
        <f t="shared" si="130"/>
        <v>-</v>
      </c>
      <c r="O2759" s="150">
        <f t="shared" si="131"/>
        <v>0</v>
      </c>
      <c r="P2759" s="15" t="str">
        <f>IF(COUNTIF('Personálie dobrovolníků '!U:X,N2759)&gt;0,"ANO","")</f>
        <v/>
      </c>
      <c r="Q2759" s="15"/>
    </row>
    <row r="2760" spans="2:17" s="25" customFormat="1" x14ac:dyDescent="0.3">
      <c r="B2760" s="15" t="str">
        <f>IF(A2760="","",VLOOKUP(A2760,Tabulka3[[Číslo smlouvy   u pravidelné činnosti]:[Příjmení]],3,0))</f>
        <v/>
      </c>
      <c r="C2760" s="15" t="str">
        <f>IF(A2760="","",VLOOKUP(A2760,Tabulka3[[Číslo smlouvy   u pravidelné činnosti]:[Příjmení]],4,0))</f>
        <v/>
      </c>
      <c r="F2760" s="94"/>
      <c r="H2760" s="113"/>
      <c r="I2760" s="113"/>
      <c r="K2760" s="15"/>
      <c r="L2760" s="15"/>
      <c r="M2760" s="15">
        <f t="shared" si="129"/>
        <v>1</v>
      </c>
      <c r="N2760" s="15" t="str">
        <f t="shared" si="130"/>
        <v>-</v>
      </c>
      <c r="O2760" s="150">
        <f t="shared" si="131"/>
        <v>0</v>
      </c>
      <c r="P2760" s="15" t="str">
        <f>IF(COUNTIF('Personálie dobrovolníků '!U:X,N2760)&gt;0,"ANO","")</f>
        <v/>
      </c>
      <c r="Q2760" s="15"/>
    </row>
    <row r="2761" spans="2:17" s="25" customFormat="1" x14ac:dyDescent="0.3">
      <c r="B2761" s="15" t="str">
        <f>IF(A2761="","",VLOOKUP(A2761,Tabulka3[[Číslo smlouvy   u pravidelné činnosti]:[Příjmení]],3,0))</f>
        <v/>
      </c>
      <c r="C2761" s="15" t="str">
        <f>IF(A2761="","",VLOOKUP(A2761,Tabulka3[[Číslo smlouvy   u pravidelné činnosti]:[Příjmení]],4,0))</f>
        <v/>
      </c>
      <c r="F2761" s="94"/>
      <c r="H2761" s="113"/>
      <c r="I2761" s="113"/>
      <c r="K2761" s="15"/>
      <c r="L2761" s="15"/>
      <c r="M2761" s="15">
        <f t="shared" si="129"/>
        <v>1</v>
      </c>
      <c r="N2761" s="15" t="str">
        <f t="shared" si="130"/>
        <v>-</v>
      </c>
      <c r="O2761" s="150">
        <f t="shared" si="131"/>
        <v>0</v>
      </c>
      <c r="P2761" s="15" t="str">
        <f>IF(COUNTIF('Personálie dobrovolníků '!U:X,N2761)&gt;0,"ANO","")</f>
        <v/>
      </c>
      <c r="Q2761" s="15"/>
    </row>
    <row r="2762" spans="2:17" s="25" customFormat="1" x14ac:dyDescent="0.3">
      <c r="B2762" s="15" t="str">
        <f>IF(A2762="","",VLOOKUP(A2762,Tabulka3[[Číslo smlouvy   u pravidelné činnosti]:[Příjmení]],3,0))</f>
        <v/>
      </c>
      <c r="C2762" s="15" t="str">
        <f>IF(A2762="","",VLOOKUP(A2762,Tabulka3[[Číslo smlouvy   u pravidelné činnosti]:[Příjmení]],4,0))</f>
        <v/>
      </c>
      <c r="F2762" s="94"/>
      <c r="H2762" s="113"/>
      <c r="I2762" s="113"/>
      <c r="K2762" s="15"/>
      <c r="L2762" s="15"/>
      <c r="M2762" s="15">
        <f t="shared" si="129"/>
        <v>1</v>
      </c>
      <c r="N2762" s="15" t="str">
        <f t="shared" si="130"/>
        <v>-</v>
      </c>
      <c r="O2762" s="150">
        <f t="shared" si="131"/>
        <v>0</v>
      </c>
      <c r="P2762" s="15" t="str">
        <f>IF(COUNTIF('Personálie dobrovolníků '!U:X,N2762)&gt;0,"ANO","")</f>
        <v/>
      </c>
      <c r="Q2762" s="15"/>
    </row>
    <row r="2763" spans="2:17" s="25" customFormat="1" x14ac:dyDescent="0.3">
      <c r="B2763" s="15" t="str">
        <f>IF(A2763="","",VLOOKUP(A2763,Tabulka3[[Číslo smlouvy   u pravidelné činnosti]:[Příjmení]],3,0))</f>
        <v/>
      </c>
      <c r="C2763" s="15" t="str">
        <f>IF(A2763="","",VLOOKUP(A2763,Tabulka3[[Číslo smlouvy   u pravidelné činnosti]:[Příjmení]],4,0))</f>
        <v/>
      </c>
      <c r="F2763" s="94"/>
      <c r="H2763" s="113"/>
      <c r="I2763" s="113"/>
      <c r="K2763" s="15"/>
      <c r="L2763" s="15"/>
      <c r="M2763" s="15">
        <f t="shared" si="129"/>
        <v>1</v>
      </c>
      <c r="N2763" s="15" t="str">
        <f t="shared" si="130"/>
        <v>-</v>
      </c>
      <c r="O2763" s="150">
        <f t="shared" si="131"/>
        <v>0</v>
      </c>
      <c r="P2763" s="15" t="str">
        <f>IF(COUNTIF('Personálie dobrovolníků '!U:X,N2763)&gt;0,"ANO","")</f>
        <v/>
      </c>
      <c r="Q2763" s="15"/>
    </row>
    <row r="2764" spans="2:17" s="25" customFormat="1" x14ac:dyDescent="0.3">
      <c r="B2764" s="15" t="str">
        <f>IF(A2764="","",VLOOKUP(A2764,Tabulka3[[Číslo smlouvy   u pravidelné činnosti]:[Příjmení]],3,0))</f>
        <v/>
      </c>
      <c r="C2764" s="15" t="str">
        <f>IF(A2764="","",VLOOKUP(A2764,Tabulka3[[Číslo smlouvy   u pravidelné činnosti]:[Příjmení]],4,0))</f>
        <v/>
      </c>
      <c r="F2764" s="94"/>
      <c r="H2764" s="113"/>
      <c r="I2764" s="113"/>
      <c r="K2764" s="15"/>
      <c r="L2764" s="15"/>
      <c r="M2764" s="15">
        <f t="shared" si="129"/>
        <v>1</v>
      </c>
      <c r="N2764" s="15" t="str">
        <f t="shared" si="130"/>
        <v>-</v>
      </c>
      <c r="O2764" s="150">
        <f t="shared" si="131"/>
        <v>0</v>
      </c>
      <c r="P2764" s="15" t="str">
        <f>IF(COUNTIF('Personálie dobrovolníků '!U:X,N2764)&gt;0,"ANO","")</f>
        <v/>
      </c>
      <c r="Q2764" s="15"/>
    </row>
    <row r="2765" spans="2:17" s="25" customFormat="1" x14ac:dyDescent="0.3">
      <c r="B2765" s="15" t="str">
        <f>IF(A2765="","",VLOOKUP(A2765,Tabulka3[[Číslo smlouvy   u pravidelné činnosti]:[Příjmení]],3,0))</f>
        <v/>
      </c>
      <c r="C2765" s="15" t="str">
        <f>IF(A2765="","",VLOOKUP(A2765,Tabulka3[[Číslo smlouvy   u pravidelné činnosti]:[Příjmení]],4,0))</f>
        <v/>
      </c>
      <c r="F2765" s="94"/>
      <c r="H2765" s="113"/>
      <c r="I2765" s="113"/>
      <c r="K2765" s="15"/>
      <c r="L2765" s="15"/>
      <c r="M2765" s="15">
        <f t="shared" si="129"/>
        <v>1</v>
      </c>
      <c r="N2765" s="15" t="str">
        <f t="shared" si="130"/>
        <v>-</v>
      </c>
      <c r="O2765" s="150">
        <f t="shared" si="131"/>
        <v>0</v>
      </c>
      <c r="P2765" s="15" t="str">
        <f>IF(COUNTIF('Personálie dobrovolníků '!U:X,N2765)&gt;0,"ANO","")</f>
        <v/>
      </c>
      <c r="Q2765" s="15"/>
    </row>
    <row r="2766" spans="2:17" s="25" customFormat="1" x14ac:dyDescent="0.3">
      <c r="B2766" s="15" t="str">
        <f>IF(A2766="","",VLOOKUP(A2766,Tabulka3[[Číslo smlouvy   u pravidelné činnosti]:[Příjmení]],3,0))</f>
        <v/>
      </c>
      <c r="C2766" s="15" t="str">
        <f>IF(A2766="","",VLOOKUP(A2766,Tabulka3[[Číslo smlouvy   u pravidelné činnosti]:[Příjmení]],4,0))</f>
        <v/>
      </c>
      <c r="F2766" s="94"/>
      <c r="H2766" s="113"/>
      <c r="I2766" s="113"/>
      <c r="K2766" s="15"/>
      <c r="L2766" s="15"/>
      <c r="M2766" s="15">
        <f t="shared" si="129"/>
        <v>1</v>
      </c>
      <c r="N2766" s="15" t="str">
        <f t="shared" si="130"/>
        <v>-</v>
      </c>
      <c r="O2766" s="150">
        <f t="shared" si="131"/>
        <v>0</v>
      </c>
      <c r="P2766" s="15" t="str">
        <f>IF(COUNTIF('Personálie dobrovolníků '!U:X,N2766)&gt;0,"ANO","")</f>
        <v/>
      </c>
      <c r="Q2766" s="15"/>
    </row>
    <row r="2767" spans="2:17" s="25" customFormat="1" x14ac:dyDescent="0.3">
      <c r="B2767" s="15" t="str">
        <f>IF(A2767="","",VLOOKUP(A2767,Tabulka3[[Číslo smlouvy   u pravidelné činnosti]:[Příjmení]],3,0))</f>
        <v/>
      </c>
      <c r="C2767" s="15" t="str">
        <f>IF(A2767="","",VLOOKUP(A2767,Tabulka3[[Číslo smlouvy   u pravidelné činnosti]:[Příjmení]],4,0))</f>
        <v/>
      </c>
      <c r="F2767" s="94"/>
      <c r="H2767" s="113"/>
      <c r="I2767" s="113"/>
      <c r="K2767" s="15"/>
      <c r="L2767" s="15"/>
      <c r="M2767" s="15">
        <f t="shared" si="129"/>
        <v>1</v>
      </c>
      <c r="N2767" s="15" t="str">
        <f t="shared" si="130"/>
        <v>-</v>
      </c>
      <c r="O2767" s="150">
        <f t="shared" si="131"/>
        <v>0</v>
      </c>
      <c r="P2767" s="15" t="str">
        <f>IF(COUNTIF('Personálie dobrovolníků '!U:X,N2767)&gt;0,"ANO","")</f>
        <v/>
      </c>
      <c r="Q2767" s="15"/>
    </row>
    <row r="2768" spans="2:17" s="25" customFormat="1" x14ac:dyDescent="0.3">
      <c r="B2768" s="15" t="str">
        <f>IF(A2768="","",VLOOKUP(A2768,Tabulka3[[Číslo smlouvy   u pravidelné činnosti]:[Příjmení]],3,0))</f>
        <v/>
      </c>
      <c r="C2768" s="15" t="str">
        <f>IF(A2768="","",VLOOKUP(A2768,Tabulka3[[Číslo smlouvy   u pravidelné činnosti]:[Příjmení]],4,0))</f>
        <v/>
      </c>
      <c r="F2768" s="94"/>
      <c r="H2768" s="113"/>
      <c r="I2768" s="113"/>
      <c r="K2768" s="15"/>
      <c r="L2768" s="15"/>
      <c r="M2768" s="15">
        <f t="shared" si="129"/>
        <v>1</v>
      </c>
      <c r="N2768" s="15" t="str">
        <f t="shared" si="130"/>
        <v>-</v>
      </c>
      <c r="O2768" s="150">
        <f t="shared" si="131"/>
        <v>0</v>
      </c>
      <c r="P2768" s="15" t="str">
        <f>IF(COUNTIF('Personálie dobrovolníků '!U:X,N2768)&gt;0,"ANO","")</f>
        <v/>
      </c>
      <c r="Q2768" s="15"/>
    </row>
    <row r="2769" spans="2:17" s="25" customFormat="1" x14ac:dyDescent="0.3">
      <c r="B2769" s="15" t="str">
        <f>IF(A2769="","",VLOOKUP(A2769,Tabulka3[[Číslo smlouvy   u pravidelné činnosti]:[Příjmení]],3,0))</f>
        <v/>
      </c>
      <c r="C2769" s="15" t="str">
        <f>IF(A2769="","",VLOOKUP(A2769,Tabulka3[[Číslo smlouvy   u pravidelné činnosti]:[Příjmení]],4,0))</f>
        <v/>
      </c>
      <c r="F2769" s="94"/>
      <c r="H2769" s="113"/>
      <c r="I2769" s="113"/>
      <c r="K2769" s="15"/>
      <c r="L2769" s="15"/>
      <c r="M2769" s="15">
        <f t="shared" si="129"/>
        <v>1</v>
      </c>
      <c r="N2769" s="15" t="str">
        <f t="shared" si="130"/>
        <v>-</v>
      </c>
      <c r="O2769" s="150">
        <f t="shared" si="131"/>
        <v>0</v>
      </c>
      <c r="P2769" s="15" t="str">
        <f>IF(COUNTIF('Personálie dobrovolníků '!U:X,N2769)&gt;0,"ANO","")</f>
        <v/>
      </c>
      <c r="Q2769" s="15"/>
    </row>
    <row r="2770" spans="2:17" s="25" customFormat="1" x14ac:dyDescent="0.3">
      <c r="B2770" s="15" t="str">
        <f>IF(A2770="","",VLOOKUP(A2770,Tabulka3[[Číslo smlouvy   u pravidelné činnosti]:[Příjmení]],3,0))</f>
        <v/>
      </c>
      <c r="C2770" s="15" t="str">
        <f>IF(A2770="","",VLOOKUP(A2770,Tabulka3[[Číslo smlouvy   u pravidelné činnosti]:[Příjmení]],4,0))</f>
        <v/>
      </c>
      <c r="F2770" s="94"/>
      <c r="H2770" s="113"/>
      <c r="I2770" s="113"/>
      <c r="K2770" s="15"/>
      <c r="L2770" s="15"/>
      <c r="M2770" s="15">
        <f t="shared" si="129"/>
        <v>1</v>
      </c>
      <c r="N2770" s="15" t="str">
        <f t="shared" si="130"/>
        <v>-</v>
      </c>
      <c r="O2770" s="150">
        <f t="shared" si="131"/>
        <v>0</v>
      </c>
      <c r="P2770" s="15" t="str">
        <f>IF(COUNTIF('Personálie dobrovolníků '!U:X,N2770)&gt;0,"ANO","")</f>
        <v/>
      </c>
      <c r="Q2770" s="15"/>
    </row>
    <row r="2771" spans="2:17" s="25" customFormat="1" x14ac:dyDescent="0.3">
      <c r="B2771" s="15" t="str">
        <f>IF(A2771="","",VLOOKUP(A2771,Tabulka3[[Číslo smlouvy   u pravidelné činnosti]:[Příjmení]],3,0))</f>
        <v/>
      </c>
      <c r="C2771" s="15" t="str">
        <f>IF(A2771="","",VLOOKUP(A2771,Tabulka3[[Číslo smlouvy   u pravidelné činnosti]:[Příjmení]],4,0))</f>
        <v/>
      </c>
      <c r="F2771" s="94"/>
      <c r="H2771" s="113"/>
      <c r="I2771" s="113"/>
      <c r="K2771" s="15"/>
      <c r="L2771" s="15"/>
      <c r="M2771" s="15">
        <f t="shared" si="129"/>
        <v>1</v>
      </c>
      <c r="N2771" s="15" t="str">
        <f t="shared" si="130"/>
        <v>-</v>
      </c>
      <c r="O2771" s="150">
        <f t="shared" si="131"/>
        <v>0</v>
      </c>
      <c r="P2771" s="15" t="str">
        <f>IF(COUNTIF('Personálie dobrovolníků '!U:X,N2771)&gt;0,"ANO","")</f>
        <v/>
      </c>
      <c r="Q2771" s="15"/>
    </row>
    <row r="2772" spans="2:17" s="25" customFormat="1" x14ac:dyDescent="0.3">
      <c r="B2772" s="15" t="str">
        <f>IF(A2772="","",VLOOKUP(A2772,Tabulka3[[Číslo smlouvy   u pravidelné činnosti]:[Příjmení]],3,0))</f>
        <v/>
      </c>
      <c r="C2772" s="15" t="str">
        <f>IF(A2772="","",VLOOKUP(A2772,Tabulka3[[Číslo smlouvy   u pravidelné činnosti]:[Příjmení]],4,0))</f>
        <v/>
      </c>
      <c r="F2772" s="94"/>
      <c r="H2772" s="113"/>
      <c r="I2772" s="113"/>
      <c r="K2772" s="15"/>
      <c r="L2772" s="15"/>
      <c r="M2772" s="15">
        <f t="shared" si="129"/>
        <v>1</v>
      </c>
      <c r="N2772" s="15" t="str">
        <f t="shared" si="130"/>
        <v>-</v>
      </c>
      <c r="O2772" s="150">
        <f t="shared" si="131"/>
        <v>0</v>
      </c>
      <c r="P2772" s="15" t="str">
        <f>IF(COUNTIF('Personálie dobrovolníků '!U:X,N2772)&gt;0,"ANO","")</f>
        <v/>
      </c>
      <c r="Q2772" s="15"/>
    </row>
    <row r="2773" spans="2:17" s="25" customFormat="1" x14ac:dyDescent="0.3">
      <c r="B2773" s="15" t="str">
        <f>IF(A2773="","",VLOOKUP(A2773,Tabulka3[[Číslo smlouvy   u pravidelné činnosti]:[Příjmení]],3,0))</f>
        <v/>
      </c>
      <c r="C2773" s="15" t="str">
        <f>IF(A2773="","",VLOOKUP(A2773,Tabulka3[[Číslo smlouvy   u pravidelné činnosti]:[Příjmení]],4,0))</f>
        <v/>
      </c>
      <c r="F2773" s="94"/>
      <c r="H2773" s="113"/>
      <c r="I2773" s="113"/>
      <c r="K2773" s="15"/>
      <c r="L2773" s="15"/>
      <c r="M2773" s="15">
        <f t="shared" si="129"/>
        <v>1</v>
      </c>
      <c r="N2773" s="15" t="str">
        <f t="shared" si="130"/>
        <v>-</v>
      </c>
      <c r="O2773" s="150">
        <f t="shared" si="131"/>
        <v>0</v>
      </c>
      <c r="P2773" s="15" t="str">
        <f>IF(COUNTIF('Personálie dobrovolníků '!U:X,N2773)&gt;0,"ANO","")</f>
        <v/>
      </c>
      <c r="Q2773" s="15"/>
    </row>
    <row r="2774" spans="2:17" s="25" customFormat="1" x14ac:dyDescent="0.3">
      <c r="B2774" s="15" t="str">
        <f>IF(A2774="","",VLOOKUP(A2774,Tabulka3[[Číslo smlouvy   u pravidelné činnosti]:[Příjmení]],3,0))</f>
        <v/>
      </c>
      <c r="C2774" s="15" t="str">
        <f>IF(A2774="","",VLOOKUP(A2774,Tabulka3[[Číslo smlouvy   u pravidelné činnosti]:[Příjmení]],4,0))</f>
        <v/>
      </c>
      <c r="F2774" s="94"/>
      <c r="H2774" s="113"/>
      <c r="I2774" s="113"/>
      <c r="K2774" s="15"/>
      <c r="L2774" s="15"/>
      <c r="M2774" s="15">
        <f t="shared" si="129"/>
        <v>1</v>
      </c>
      <c r="N2774" s="15" t="str">
        <f t="shared" si="130"/>
        <v>-</v>
      </c>
      <c r="O2774" s="150">
        <f t="shared" si="131"/>
        <v>0</v>
      </c>
      <c r="P2774" s="15" t="str">
        <f>IF(COUNTIF('Personálie dobrovolníků '!U:X,N2774)&gt;0,"ANO","")</f>
        <v/>
      </c>
      <c r="Q2774" s="15"/>
    </row>
    <row r="2775" spans="2:17" s="25" customFormat="1" x14ac:dyDescent="0.3">
      <c r="B2775" s="15" t="str">
        <f>IF(A2775="","",VLOOKUP(A2775,Tabulka3[[Číslo smlouvy   u pravidelné činnosti]:[Příjmení]],3,0))</f>
        <v/>
      </c>
      <c r="C2775" s="15" t="str">
        <f>IF(A2775="","",VLOOKUP(A2775,Tabulka3[[Číslo smlouvy   u pravidelné činnosti]:[Příjmení]],4,0))</f>
        <v/>
      </c>
      <c r="F2775" s="94"/>
      <c r="H2775" s="113"/>
      <c r="I2775" s="113"/>
      <c r="K2775" s="15"/>
      <c r="L2775" s="15"/>
      <c r="M2775" s="15">
        <f t="shared" si="129"/>
        <v>1</v>
      </c>
      <c r="N2775" s="15" t="str">
        <f t="shared" si="130"/>
        <v>-</v>
      </c>
      <c r="O2775" s="150">
        <f t="shared" si="131"/>
        <v>0</v>
      </c>
      <c r="P2775" s="15" t="str">
        <f>IF(COUNTIF('Personálie dobrovolníků '!U:X,N2775)&gt;0,"ANO","")</f>
        <v/>
      </c>
      <c r="Q2775" s="15"/>
    </row>
    <row r="2776" spans="2:17" s="25" customFormat="1" x14ac:dyDescent="0.3">
      <c r="B2776" s="15" t="str">
        <f>IF(A2776="","",VLOOKUP(A2776,Tabulka3[[Číslo smlouvy   u pravidelné činnosti]:[Příjmení]],3,0))</f>
        <v/>
      </c>
      <c r="C2776" s="15" t="str">
        <f>IF(A2776="","",VLOOKUP(A2776,Tabulka3[[Číslo smlouvy   u pravidelné činnosti]:[Příjmení]],4,0))</f>
        <v/>
      </c>
      <c r="F2776" s="94"/>
      <c r="H2776" s="113"/>
      <c r="I2776" s="113"/>
      <c r="K2776" s="15"/>
      <c r="L2776" s="15"/>
      <c r="M2776" s="15">
        <f t="shared" si="129"/>
        <v>1</v>
      </c>
      <c r="N2776" s="15" t="str">
        <f t="shared" si="130"/>
        <v>-</v>
      </c>
      <c r="O2776" s="150">
        <f t="shared" si="131"/>
        <v>0</v>
      </c>
      <c r="P2776" s="15" t="str">
        <f>IF(COUNTIF('Personálie dobrovolníků '!U:X,N2776)&gt;0,"ANO","")</f>
        <v/>
      </c>
      <c r="Q2776" s="15"/>
    </row>
    <row r="2777" spans="2:17" s="25" customFormat="1" x14ac:dyDescent="0.3">
      <c r="B2777" s="15" t="str">
        <f>IF(A2777="","",VLOOKUP(A2777,Tabulka3[[Číslo smlouvy   u pravidelné činnosti]:[Příjmení]],3,0))</f>
        <v/>
      </c>
      <c r="C2777" s="15" t="str">
        <f>IF(A2777="","",VLOOKUP(A2777,Tabulka3[[Číslo smlouvy   u pravidelné činnosti]:[Příjmení]],4,0))</f>
        <v/>
      </c>
      <c r="F2777" s="94"/>
      <c r="H2777" s="113"/>
      <c r="I2777" s="113"/>
      <c r="K2777" s="15"/>
      <c r="L2777" s="15"/>
      <c r="M2777" s="15">
        <f t="shared" si="129"/>
        <v>1</v>
      </c>
      <c r="N2777" s="15" t="str">
        <f t="shared" si="130"/>
        <v>-</v>
      </c>
      <c r="O2777" s="150">
        <f t="shared" si="131"/>
        <v>0</v>
      </c>
      <c r="P2777" s="15" t="str">
        <f>IF(COUNTIF('Personálie dobrovolníků '!U:X,N2777)&gt;0,"ANO","")</f>
        <v/>
      </c>
      <c r="Q2777" s="15"/>
    </row>
    <row r="2778" spans="2:17" s="25" customFormat="1" x14ac:dyDescent="0.3">
      <c r="B2778" s="15" t="str">
        <f>IF(A2778="","",VLOOKUP(A2778,Tabulka3[[Číslo smlouvy   u pravidelné činnosti]:[Příjmení]],3,0))</f>
        <v/>
      </c>
      <c r="C2778" s="15" t="str">
        <f>IF(A2778="","",VLOOKUP(A2778,Tabulka3[[Číslo smlouvy   u pravidelné činnosti]:[Příjmení]],4,0))</f>
        <v/>
      </c>
      <c r="F2778" s="94"/>
      <c r="H2778" s="113"/>
      <c r="I2778" s="113"/>
      <c r="K2778" s="15"/>
      <c r="L2778" s="15"/>
      <c r="M2778" s="15">
        <f t="shared" si="129"/>
        <v>1</v>
      </c>
      <c r="N2778" s="15" t="str">
        <f t="shared" si="130"/>
        <v>-</v>
      </c>
      <c r="O2778" s="150">
        <f t="shared" si="131"/>
        <v>0</v>
      </c>
      <c r="P2778" s="15" t="str">
        <f>IF(COUNTIF('Personálie dobrovolníků '!U:X,N2778)&gt;0,"ANO","")</f>
        <v/>
      </c>
      <c r="Q2778" s="15"/>
    </row>
    <row r="2779" spans="2:17" s="25" customFormat="1" x14ac:dyDescent="0.3">
      <c r="B2779" s="15" t="str">
        <f>IF(A2779="","",VLOOKUP(A2779,Tabulka3[[Číslo smlouvy   u pravidelné činnosti]:[Příjmení]],3,0))</f>
        <v/>
      </c>
      <c r="C2779" s="15" t="str">
        <f>IF(A2779="","",VLOOKUP(A2779,Tabulka3[[Číslo smlouvy   u pravidelné činnosti]:[Příjmení]],4,0))</f>
        <v/>
      </c>
      <c r="F2779" s="94"/>
      <c r="H2779" s="113"/>
      <c r="I2779" s="113"/>
      <c r="K2779" s="15"/>
      <c r="L2779" s="15"/>
      <c r="M2779" s="15">
        <f t="shared" si="129"/>
        <v>1</v>
      </c>
      <c r="N2779" s="15" t="str">
        <f t="shared" si="130"/>
        <v>-</v>
      </c>
      <c r="O2779" s="150">
        <f t="shared" si="131"/>
        <v>0</v>
      </c>
      <c r="P2779" s="15" t="str">
        <f>IF(COUNTIF('Personálie dobrovolníků '!U:X,N2779)&gt;0,"ANO","")</f>
        <v/>
      </c>
      <c r="Q2779" s="15"/>
    </row>
    <row r="2780" spans="2:17" s="25" customFormat="1" x14ac:dyDescent="0.3">
      <c r="B2780" s="15" t="str">
        <f>IF(A2780="","",VLOOKUP(A2780,Tabulka3[[Číslo smlouvy   u pravidelné činnosti]:[Příjmení]],3,0))</f>
        <v/>
      </c>
      <c r="C2780" s="15" t="str">
        <f>IF(A2780="","",VLOOKUP(A2780,Tabulka3[[Číslo smlouvy   u pravidelné činnosti]:[Příjmení]],4,0))</f>
        <v/>
      </c>
      <c r="F2780" s="94"/>
      <c r="H2780" s="113"/>
      <c r="I2780" s="113"/>
      <c r="K2780" s="15"/>
      <c r="L2780" s="15"/>
      <c r="M2780" s="15">
        <f t="shared" si="129"/>
        <v>1</v>
      </c>
      <c r="N2780" s="15" t="str">
        <f t="shared" si="130"/>
        <v>-</v>
      </c>
      <c r="O2780" s="150">
        <f t="shared" si="131"/>
        <v>0</v>
      </c>
      <c r="P2780" s="15" t="str">
        <f>IF(COUNTIF('Personálie dobrovolníků '!U:X,N2780)&gt;0,"ANO","")</f>
        <v/>
      </c>
      <c r="Q2780" s="15"/>
    </row>
    <row r="2781" spans="2:17" s="25" customFormat="1" x14ac:dyDescent="0.3">
      <c r="B2781" s="15" t="str">
        <f>IF(A2781="","",VLOOKUP(A2781,Tabulka3[[Číslo smlouvy   u pravidelné činnosti]:[Příjmení]],3,0))</f>
        <v/>
      </c>
      <c r="C2781" s="15" t="str">
        <f>IF(A2781="","",VLOOKUP(A2781,Tabulka3[[Číslo smlouvy   u pravidelné činnosti]:[Příjmení]],4,0))</f>
        <v/>
      </c>
      <c r="F2781" s="94"/>
      <c r="H2781" s="113"/>
      <c r="I2781" s="113"/>
      <c r="K2781" s="15"/>
      <c r="L2781" s="15"/>
      <c r="M2781" s="15">
        <f t="shared" si="129"/>
        <v>1</v>
      </c>
      <c r="N2781" s="15" t="str">
        <f t="shared" si="130"/>
        <v>-</v>
      </c>
      <c r="O2781" s="150">
        <f t="shared" si="131"/>
        <v>0</v>
      </c>
      <c r="P2781" s="15" t="str">
        <f>IF(COUNTIF('Personálie dobrovolníků '!U:X,N2781)&gt;0,"ANO","")</f>
        <v/>
      </c>
      <c r="Q2781" s="15"/>
    </row>
    <row r="2782" spans="2:17" s="25" customFormat="1" x14ac:dyDescent="0.3">
      <c r="B2782" s="15" t="str">
        <f>IF(A2782="","",VLOOKUP(A2782,Tabulka3[[Číslo smlouvy   u pravidelné činnosti]:[Příjmení]],3,0))</f>
        <v/>
      </c>
      <c r="C2782" s="15" t="str">
        <f>IF(A2782="","",VLOOKUP(A2782,Tabulka3[[Číslo smlouvy   u pravidelné činnosti]:[Příjmení]],4,0))</f>
        <v/>
      </c>
      <c r="F2782" s="94"/>
      <c r="H2782" s="113"/>
      <c r="I2782" s="113"/>
      <c r="K2782" s="15"/>
      <c r="L2782" s="15"/>
      <c r="M2782" s="15">
        <f t="shared" si="129"/>
        <v>1</v>
      </c>
      <c r="N2782" s="15" t="str">
        <f t="shared" si="130"/>
        <v>-</v>
      </c>
      <c r="O2782" s="150">
        <f t="shared" si="131"/>
        <v>0</v>
      </c>
      <c r="P2782" s="15" t="str">
        <f>IF(COUNTIF('Personálie dobrovolníků '!U:X,N2782)&gt;0,"ANO","")</f>
        <v/>
      </c>
      <c r="Q2782" s="15"/>
    </row>
    <row r="2783" spans="2:17" s="25" customFormat="1" x14ac:dyDescent="0.3">
      <c r="B2783" s="15" t="str">
        <f>IF(A2783="","",VLOOKUP(A2783,Tabulka3[[Číslo smlouvy   u pravidelné činnosti]:[Příjmení]],3,0))</f>
        <v/>
      </c>
      <c r="C2783" s="15" t="str">
        <f>IF(A2783="","",VLOOKUP(A2783,Tabulka3[[Číslo smlouvy   u pravidelné činnosti]:[Příjmení]],4,0))</f>
        <v/>
      </c>
      <c r="F2783" s="94"/>
      <c r="H2783" s="113"/>
      <c r="I2783" s="113"/>
      <c r="K2783" s="15"/>
      <c r="L2783" s="15"/>
      <c r="M2783" s="15">
        <f t="shared" si="129"/>
        <v>1</v>
      </c>
      <c r="N2783" s="15" t="str">
        <f t="shared" si="130"/>
        <v>-</v>
      </c>
      <c r="O2783" s="150">
        <f t="shared" si="131"/>
        <v>0</v>
      </c>
      <c r="P2783" s="15" t="str">
        <f>IF(COUNTIF('Personálie dobrovolníků '!U:X,N2783)&gt;0,"ANO","")</f>
        <v/>
      </c>
      <c r="Q2783" s="15"/>
    </row>
    <row r="2784" spans="2:17" s="25" customFormat="1" x14ac:dyDescent="0.3">
      <c r="B2784" s="15" t="str">
        <f>IF(A2784="","",VLOOKUP(A2784,Tabulka3[[Číslo smlouvy   u pravidelné činnosti]:[Příjmení]],3,0))</f>
        <v/>
      </c>
      <c r="C2784" s="15" t="str">
        <f>IF(A2784="","",VLOOKUP(A2784,Tabulka3[[Číslo smlouvy   u pravidelné činnosti]:[Příjmení]],4,0))</f>
        <v/>
      </c>
      <c r="F2784" s="94"/>
      <c r="H2784" s="113"/>
      <c r="I2784" s="113"/>
      <c r="K2784" s="15"/>
      <c r="L2784" s="15"/>
      <c r="M2784" s="15">
        <f t="shared" si="129"/>
        <v>1</v>
      </c>
      <c r="N2784" s="15" t="str">
        <f t="shared" si="130"/>
        <v>-</v>
      </c>
      <c r="O2784" s="150">
        <f t="shared" si="131"/>
        <v>0</v>
      </c>
      <c r="P2784" s="15" t="str">
        <f>IF(COUNTIF('Personálie dobrovolníků '!U:X,N2784)&gt;0,"ANO","")</f>
        <v/>
      </c>
      <c r="Q2784" s="15"/>
    </row>
    <row r="2785" spans="2:17" s="25" customFormat="1" x14ac:dyDescent="0.3">
      <c r="B2785" s="15" t="str">
        <f>IF(A2785="","",VLOOKUP(A2785,Tabulka3[[Číslo smlouvy   u pravidelné činnosti]:[Příjmení]],3,0))</f>
        <v/>
      </c>
      <c r="C2785" s="15" t="str">
        <f>IF(A2785="","",VLOOKUP(A2785,Tabulka3[[Číslo smlouvy   u pravidelné činnosti]:[Příjmení]],4,0))</f>
        <v/>
      </c>
      <c r="F2785" s="94"/>
      <c r="H2785" s="113"/>
      <c r="I2785" s="113"/>
      <c r="K2785" s="15"/>
      <c r="L2785" s="15"/>
      <c r="M2785" s="15">
        <f t="shared" si="129"/>
        <v>1</v>
      </c>
      <c r="N2785" s="15" t="str">
        <f t="shared" si="130"/>
        <v>-</v>
      </c>
      <c r="O2785" s="150">
        <f t="shared" si="131"/>
        <v>0</v>
      </c>
      <c r="P2785" s="15" t="str">
        <f>IF(COUNTIF('Personálie dobrovolníků '!U:X,N2785)&gt;0,"ANO","")</f>
        <v/>
      </c>
      <c r="Q2785" s="15"/>
    </row>
    <row r="2786" spans="2:17" s="25" customFormat="1" x14ac:dyDescent="0.3">
      <c r="B2786" s="15" t="str">
        <f>IF(A2786="","",VLOOKUP(A2786,Tabulka3[[Číslo smlouvy   u pravidelné činnosti]:[Příjmení]],3,0))</f>
        <v/>
      </c>
      <c r="C2786" s="15" t="str">
        <f>IF(A2786="","",VLOOKUP(A2786,Tabulka3[[Číslo smlouvy   u pravidelné činnosti]:[Příjmení]],4,0))</f>
        <v/>
      </c>
      <c r="F2786" s="94"/>
      <c r="H2786" s="113"/>
      <c r="I2786" s="113"/>
      <c r="K2786" s="15"/>
      <c r="L2786" s="15"/>
      <c r="M2786" s="15">
        <f t="shared" si="129"/>
        <v>1</v>
      </c>
      <c r="N2786" s="15" t="str">
        <f t="shared" si="130"/>
        <v>-</v>
      </c>
      <c r="O2786" s="150">
        <f t="shared" si="131"/>
        <v>0</v>
      </c>
      <c r="P2786" s="15" t="str">
        <f>IF(COUNTIF('Personálie dobrovolníků '!U:X,N2786)&gt;0,"ANO","")</f>
        <v/>
      </c>
      <c r="Q2786" s="15"/>
    </row>
    <row r="2787" spans="2:17" s="25" customFormat="1" x14ac:dyDescent="0.3">
      <c r="B2787" s="15" t="str">
        <f>IF(A2787="","",VLOOKUP(A2787,Tabulka3[[Číslo smlouvy   u pravidelné činnosti]:[Příjmení]],3,0))</f>
        <v/>
      </c>
      <c r="C2787" s="15" t="str">
        <f>IF(A2787="","",VLOOKUP(A2787,Tabulka3[[Číslo smlouvy   u pravidelné činnosti]:[Příjmení]],4,0))</f>
        <v/>
      </c>
      <c r="F2787" s="94"/>
      <c r="H2787" s="113"/>
      <c r="I2787" s="113"/>
      <c r="K2787" s="15"/>
      <c r="L2787" s="15"/>
      <c r="M2787" s="15">
        <f t="shared" si="129"/>
        <v>1</v>
      </c>
      <c r="N2787" s="15" t="str">
        <f t="shared" si="130"/>
        <v>-</v>
      </c>
      <c r="O2787" s="150">
        <f t="shared" si="131"/>
        <v>0</v>
      </c>
      <c r="P2787" s="15" t="str">
        <f>IF(COUNTIF('Personálie dobrovolníků '!U:X,N2787)&gt;0,"ANO","")</f>
        <v/>
      </c>
      <c r="Q2787" s="15"/>
    </row>
    <row r="2788" spans="2:17" s="25" customFormat="1" x14ac:dyDescent="0.3">
      <c r="B2788" s="15" t="str">
        <f>IF(A2788="","",VLOOKUP(A2788,Tabulka3[[Číslo smlouvy   u pravidelné činnosti]:[Příjmení]],3,0))</f>
        <v/>
      </c>
      <c r="C2788" s="15" t="str">
        <f>IF(A2788="","",VLOOKUP(A2788,Tabulka3[[Číslo smlouvy   u pravidelné činnosti]:[Příjmení]],4,0))</f>
        <v/>
      </c>
      <c r="F2788" s="94"/>
      <c r="H2788" s="113"/>
      <c r="I2788" s="113"/>
      <c r="K2788" s="15"/>
      <c r="L2788" s="15"/>
      <c r="M2788" s="15">
        <f t="shared" si="129"/>
        <v>1</v>
      </c>
      <c r="N2788" s="15" t="str">
        <f t="shared" si="130"/>
        <v>-</v>
      </c>
      <c r="O2788" s="150">
        <f t="shared" si="131"/>
        <v>0</v>
      </c>
      <c r="P2788" s="15" t="str">
        <f>IF(COUNTIF('Personálie dobrovolníků '!U:X,N2788)&gt;0,"ANO","")</f>
        <v/>
      </c>
      <c r="Q2788" s="15"/>
    </row>
    <row r="2789" spans="2:17" s="25" customFormat="1" x14ac:dyDescent="0.3">
      <c r="B2789" s="15" t="str">
        <f>IF(A2789="","",VLOOKUP(A2789,Tabulka3[[Číslo smlouvy   u pravidelné činnosti]:[Příjmení]],3,0))</f>
        <v/>
      </c>
      <c r="C2789" s="15" t="str">
        <f>IF(A2789="","",VLOOKUP(A2789,Tabulka3[[Číslo smlouvy   u pravidelné činnosti]:[Příjmení]],4,0))</f>
        <v/>
      </c>
      <c r="F2789" s="94"/>
      <c r="H2789" s="113"/>
      <c r="I2789" s="113"/>
      <c r="K2789" s="15"/>
      <c r="L2789" s="15"/>
      <c r="M2789" s="15">
        <f t="shared" si="129"/>
        <v>1</v>
      </c>
      <c r="N2789" s="15" t="str">
        <f t="shared" si="130"/>
        <v>-</v>
      </c>
      <c r="O2789" s="150">
        <f t="shared" si="131"/>
        <v>0</v>
      </c>
      <c r="P2789" s="15" t="str">
        <f>IF(COUNTIF('Personálie dobrovolníků '!U:X,N2789)&gt;0,"ANO","")</f>
        <v/>
      </c>
      <c r="Q2789" s="15"/>
    </row>
    <row r="2790" spans="2:17" s="25" customFormat="1" x14ac:dyDescent="0.3">
      <c r="B2790" s="15" t="str">
        <f>IF(A2790="","",VLOOKUP(A2790,Tabulka3[[Číslo smlouvy   u pravidelné činnosti]:[Příjmení]],3,0))</f>
        <v/>
      </c>
      <c r="C2790" s="15" t="str">
        <f>IF(A2790="","",VLOOKUP(A2790,Tabulka3[[Číslo smlouvy   u pravidelné činnosti]:[Příjmení]],4,0))</f>
        <v/>
      </c>
      <c r="F2790" s="94"/>
      <c r="H2790" s="113"/>
      <c r="I2790" s="113"/>
      <c r="K2790" s="15"/>
      <c r="L2790" s="15"/>
      <c r="M2790" s="15">
        <f t="shared" si="129"/>
        <v>1</v>
      </c>
      <c r="N2790" s="15" t="str">
        <f t="shared" si="130"/>
        <v>-</v>
      </c>
      <c r="O2790" s="150">
        <f t="shared" si="131"/>
        <v>0</v>
      </c>
      <c r="P2790" s="15" t="str">
        <f>IF(COUNTIF('Personálie dobrovolníků '!U:X,N2790)&gt;0,"ANO","")</f>
        <v/>
      </c>
      <c r="Q2790" s="15"/>
    </row>
    <row r="2791" spans="2:17" s="25" customFormat="1" x14ac:dyDescent="0.3">
      <c r="B2791" s="15" t="str">
        <f>IF(A2791="","",VLOOKUP(A2791,Tabulka3[[Číslo smlouvy   u pravidelné činnosti]:[Příjmení]],3,0))</f>
        <v/>
      </c>
      <c r="C2791" s="15" t="str">
        <f>IF(A2791="","",VLOOKUP(A2791,Tabulka3[[Číslo smlouvy   u pravidelné činnosti]:[Příjmení]],4,0))</f>
        <v/>
      </c>
      <c r="F2791" s="94"/>
      <c r="H2791" s="113"/>
      <c r="I2791" s="113"/>
      <c r="K2791" s="15"/>
      <c r="L2791" s="15"/>
      <c r="M2791" s="15">
        <f t="shared" si="129"/>
        <v>1</v>
      </c>
      <c r="N2791" s="15" t="str">
        <f t="shared" si="130"/>
        <v>-</v>
      </c>
      <c r="O2791" s="150">
        <f t="shared" si="131"/>
        <v>0</v>
      </c>
      <c r="P2791" s="15" t="str">
        <f>IF(COUNTIF('Personálie dobrovolníků '!U:X,N2791)&gt;0,"ANO","")</f>
        <v/>
      </c>
      <c r="Q2791" s="15"/>
    </row>
    <row r="2792" spans="2:17" s="25" customFormat="1" x14ac:dyDescent="0.3">
      <c r="B2792" s="15" t="str">
        <f>IF(A2792="","",VLOOKUP(A2792,Tabulka3[[Číslo smlouvy   u pravidelné činnosti]:[Příjmení]],3,0))</f>
        <v/>
      </c>
      <c r="C2792" s="15" t="str">
        <f>IF(A2792="","",VLOOKUP(A2792,Tabulka3[[Číslo smlouvy   u pravidelné činnosti]:[Příjmení]],4,0))</f>
        <v/>
      </c>
      <c r="F2792" s="94"/>
      <c r="H2792" s="113"/>
      <c r="I2792" s="113"/>
      <c r="K2792" s="15"/>
      <c r="L2792" s="15"/>
      <c r="M2792" s="15">
        <f t="shared" si="129"/>
        <v>1</v>
      </c>
      <c r="N2792" s="15" t="str">
        <f t="shared" si="130"/>
        <v>-</v>
      </c>
      <c r="O2792" s="150">
        <f t="shared" si="131"/>
        <v>0</v>
      </c>
      <c r="P2792" s="15" t="str">
        <f>IF(COUNTIF('Personálie dobrovolníků '!U:X,N2792)&gt;0,"ANO","")</f>
        <v/>
      </c>
      <c r="Q2792" s="15"/>
    </row>
    <row r="2793" spans="2:17" s="25" customFormat="1" x14ac:dyDescent="0.3">
      <c r="B2793" s="15" t="str">
        <f>IF(A2793="","",VLOOKUP(A2793,Tabulka3[[Číslo smlouvy   u pravidelné činnosti]:[Příjmení]],3,0))</f>
        <v/>
      </c>
      <c r="C2793" s="15" t="str">
        <f>IF(A2793="","",VLOOKUP(A2793,Tabulka3[[Číslo smlouvy   u pravidelné činnosti]:[Příjmení]],4,0))</f>
        <v/>
      </c>
      <c r="F2793" s="94"/>
      <c r="H2793" s="113"/>
      <c r="I2793" s="113"/>
      <c r="K2793" s="15"/>
      <c r="L2793" s="15"/>
      <c r="M2793" s="15">
        <f t="shared" si="129"/>
        <v>1</v>
      </c>
      <c r="N2793" s="15" t="str">
        <f t="shared" si="130"/>
        <v>-</v>
      </c>
      <c r="O2793" s="150">
        <f t="shared" si="131"/>
        <v>0</v>
      </c>
      <c r="P2793" s="15" t="str">
        <f>IF(COUNTIF('Personálie dobrovolníků '!U:X,N2793)&gt;0,"ANO","")</f>
        <v/>
      </c>
      <c r="Q2793" s="15"/>
    </row>
    <row r="2794" spans="2:17" s="25" customFormat="1" x14ac:dyDescent="0.3">
      <c r="B2794" s="15" t="str">
        <f>IF(A2794="","",VLOOKUP(A2794,Tabulka3[[Číslo smlouvy   u pravidelné činnosti]:[Příjmení]],3,0))</f>
        <v/>
      </c>
      <c r="C2794" s="15" t="str">
        <f>IF(A2794="","",VLOOKUP(A2794,Tabulka3[[Číslo smlouvy   u pravidelné činnosti]:[Příjmení]],4,0))</f>
        <v/>
      </c>
      <c r="F2794" s="94"/>
      <c r="H2794" s="113"/>
      <c r="I2794" s="113"/>
      <c r="K2794" s="15"/>
      <c r="L2794" s="15"/>
      <c r="M2794" s="15">
        <f t="shared" si="129"/>
        <v>1</v>
      </c>
      <c r="N2794" s="15" t="str">
        <f t="shared" si="130"/>
        <v>-</v>
      </c>
      <c r="O2794" s="150">
        <f t="shared" si="131"/>
        <v>0</v>
      </c>
      <c r="P2794" s="15" t="str">
        <f>IF(COUNTIF('Personálie dobrovolníků '!U:X,N2794)&gt;0,"ANO","")</f>
        <v/>
      </c>
      <c r="Q2794" s="15"/>
    </row>
    <row r="2795" spans="2:17" s="25" customFormat="1" x14ac:dyDescent="0.3">
      <c r="B2795" s="15" t="str">
        <f>IF(A2795="","",VLOOKUP(A2795,Tabulka3[[Číslo smlouvy   u pravidelné činnosti]:[Příjmení]],3,0))</f>
        <v/>
      </c>
      <c r="C2795" s="15" t="str">
        <f>IF(A2795="","",VLOOKUP(A2795,Tabulka3[[Číslo smlouvy   u pravidelné činnosti]:[Příjmení]],4,0))</f>
        <v/>
      </c>
      <c r="F2795" s="94"/>
      <c r="H2795" s="113"/>
      <c r="I2795" s="113"/>
      <c r="K2795" s="15"/>
      <c r="L2795" s="15"/>
      <c r="M2795" s="15">
        <f t="shared" si="129"/>
        <v>1</v>
      </c>
      <c r="N2795" s="15" t="str">
        <f t="shared" si="130"/>
        <v>-</v>
      </c>
      <c r="O2795" s="150">
        <f t="shared" si="131"/>
        <v>0</v>
      </c>
      <c r="P2795" s="15" t="str">
        <f>IF(COUNTIF('Personálie dobrovolníků '!U:X,N2795)&gt;0,"ANO","")</f>
        <v/>
      </c>
      <c r="Q2795" s="15"/>
    </row>
    <row r="2796" spans="2:17" s="25" customFormat="1" x14ac:dyDescent="0.3">
      <c r="B2796" s="15" t="str">
        <f>IF(A2796="","",VLOOKUP(A2796,Tabulka3[[Číslo smlouvy   u pravidelné činnosti]:[Příjmení]],3,0))</f>
        <v/>
      </c>
      <c r="C2796" s="15" t="str">
        <f>IF(A2796="","",VLOOKUP(A2796,Tabulka3[[Číslo smlouvy   u pravidelné činnosti]:[Příjmení]],4,0))</f>
        <v/>
      </c>
      <c r="F2796" s="94"/>
      <c r="H2796" s="113"/>
      <c r="I2796" s="113"/>
      <c r="K2796" s="15"/>
      <c r="L2796" s="15"/>
      <c r="M2796" s="15">
        <f t="shared" si="129"/>
        <v>1</v>
      </c>
      <c r="N2796" s="15" t="str">
        <f t="shared" si="130"/>
        <v>-</v>
      </c>
      <c r="O2796" s="150">
        <f t="shared" si="131"/>
        <v>0</v>
      </c>
      <c r="P2796" s="15" t="str">
        <f>IF(COUNTIF('Personálie dobrovolníků '!U:X,N2796)&gt;0,"ANO","")</f>
        <v/>
      </c>
      <c r="Q2796" s="15"/>
    </row>
    <row r="2797" spans="2:17" s="25" customFormat="1" x14ac:dyDescent="0.3">
      <c r="B2797" s="15" t="str">
        <f>IF(A2797="","",VLOOKUP(A2797,Tabulka3[[Číslo smlouvy   u pravidelné činnosti]:[Příjmení]],3,0))</f>
        <v/>
      </c>
      <c r="C2797" s="15" t="str">
        <f>IF(A2797="","",VLOOKUP(A2797,Tabulka3[[Číslo smlouvy   u pravidelné činnosti]:[Příjmení]],4,0))</f>
        <v/>
      </c>
      <c r="F2797" s="94"/>
      <c r="H2797" s="113"/>
      <c r="I2797" s="113"/>
      <c r="K2797" s="15"/>
      <c r="L2797" s="15"/>
      <c r="M2797" s="15">
        <f t="shared" si="129"/>
        <v>1</v>
      </c>
      <c r="N2797" s="15" t="str">
        <f t="shared" si="130"/>
        <v>-</v>
      </c>
      <c r="O2797" s="150">
        <f t="shared" si="131"/>
        <v>0</v>
      </c>
      <c r="P2797" s="15" t="str">
        <f>IF(COUNTIF('Personálie dobrovolníků '!U:X,N2797)&gt;0,"ANO","")</f>
        <v/>
      </c>
      <c r="Q2797" s="15"/>
    </row>
    <row r="2798" spans="2:17" s="25" customFormat="1" x14ac:dyDescent="0.3">
      <c r="B2798" s="15" t="str">
        <f>IF(A2798="","",VLOOKUP(A2798,Tabulka3[[Číslo smlouvy   u pravidelné činnosti]:[Příjmení]],3,0))</f>
        <v/>
      </c>
      <c r="C2798" s="15" t="str">
        <f>IF(A2798="","",VLOOKUP(A2798,Tabulka3[[Číslo smlouvy   u pravidelné činnosti]:[Příjmení]],4,0))</f>
        <v/>
      </c>
      <c r="F2798" s="94"/>
      <c r="H2798" s="113"/>
      <c r="I2798" s="113"/>
      <c r="K2798" s="15"/>
      <c r="L2798" s="15"/>
      <c r="M2798" s="15">
        <f t="shared" si="129"/>
        <v>1</v>
      </c>
      <c r="N2798" s="15" t="str">
        <f t="shared" si="130"/>
        <v>-</v>
      </c>
      <c r="O2798" s="150">
        <f t="shared" si="131"/>
        <v>0</v>
      </c>
      <c r="P2798" s="15" t="str">
        <f>IF(COUNTIF('Personálie dobrovolníků '!U:X,N2798)&gt;0,"ANO","")</f>
        <v/>
      </c>
      <c r="Q2798" s="15"/>
    </row>
    <row r="2799" spans="2:17" s="25" customFormat="1" x14ac:dyDescent="0.3">
      <c r="B2799" s="15" t="str">
        <f>IF(A2799="","",VLOOKUP(A2799,Tabulka3[[Číslo smlouvy   u pravidelné činnosti]:[Příjmení]],3,0))</f>
        <v/>
      </c>
      <c r="C2799" s="15" t="str">
        <f>IF(A2799="","",VLOOKUP(A2799,Tabulka3[[Číslo smlouvy   u pravidelné činnosti]:[Příjmení]],4,0))</f>
        <v/>
      </c>
      <c r="F2799" s="94"/>
      <c r="H2799" s="113"/>
      <c r="I2799" s="113"/>
      <c r="K2799" s="15"/>
      <c r="L2799" s="15"/>
      <c r="M2799" s="15">
        <f t="shared" si="129"/>
        <v>1</v>
      </c>
      <c r="N2799" s="15" t="str">
        <f t="shared" si="130"/>
        <v>-</v>
      </c>
      <c r="O2799" s="150">
        <f t="shared" si="131"/>
        <v>0</v>
      </c>
      <c r="P2799" s="15" t="str">
        <f>IF(COUNTIF('Personálie dobrovolníků '!U:X,N2799)&gt;0,"ANO","")</f>
        <v/>
      </c>
      <c r="Q2799" s="15"/>
    </row>
    <row r="2800" spans="2:17" s="25" customFormat="1" x14ac:dyDescent="0.3">
      <c r="B2800" s="15" t="str">
        <f>IF(A2800="","",VLOOKUP(A2800,Tabulka3[[Číslo smlouvy   u pravidelné činnosti]:[Příjmení]],3,0))</f>
        <v/>
      </c>
      <c r="C2800" s="15" t="str">
        <f>IF(A2800="","",VLOOKUP(A2800,Tabulka3[[Číslo smlouvy   u pravidelné činnosti]:[Příjmení]],4,0))</f>
        <v/>
      </c>
      <c r="F2800" s="94"/>
      <c r="H2800" s="113"/>
      <c r="I2800" s="113"/>
      <c r="K2800" s="15"/>
      <c r="L2800" s="15"/>
      <c r="M2800" s="15">
        <f t="shared" si="129"/>
        <v>1</v>
      </c>
      <c r="N2800" s="15" t="str">
        <f t="shared" si="130"/>
        <v>-</v>
      </c>
      <c r="O2800" s="150">
        <f t="shared" si="131"/>
        <v>0</v>
      </c>
      <c r="P2800" s="15" t="str">
        <f>IF(COUNTIF('Personálie dobrovolníků '!U:X,N2800)&gt;0,"ANO","")</f>
        <v/>
      </c>
      <c r="Q2800" s="15"/>
    </row>
    <row r="2801" spans="2:17" s="25" customFormat="1" x14ac:dyDescent="0.3">
      <c r="B2801" s="15" t="str">
        <f>IF(A2801="","",VLOOKUP(A2801,Tabulka3[[Číslo smlouvy   u pravidelné činnosti]:[Příjmení]],3,0))</f>
        <v/>
      </c>
      <c r="C2801" s="15" t="str">
        <f>IF(A2801="","",VLOOKUP(A2801,Tabulka3[[Číslo smlouvy   u pravidelné činnosti]:[Příjmení]],4,0))</f>
        <v/>
      </c>
      <c r="F2801" s="94"/>
      <c r="H2801" s="113"/>
      <c r="I2801" s="113"/>
      <c r="K2801" s="15"/>
      <c r="L2801" s="15"/>
      <c r="M2801" s="15">
        <f t="shared" si="129"/>
        <v>1</v>
      </c>
      <c r="N2801" s="15" t="str">
        <f t="shared" si="130"/>
        <v>-</v>
      </c>
      <c r="O2801" s="150">
        <f t="shared" si="131"/>
        <v>0</v>
      </c>
      <c r="P2801" s="15" t="str">
        <f>IF(COUNTIF('Personálie dobrovolníků '!U:X,N2801)&gt;0,"ANO","")</f>
        <v/>
      </c>
      <c r="Q2801" s="15"/>
    </row>
    <row r="2802" spans="2:17" s="25" customFormat="1" x14ac:dyDescent="0.3">
      <c r="B2802" s="15" t="str">
        <f>IF(A2802="","",VLOOKUP(A2802,Tabulka3[[Číslo smlouvy   u pravidelné činnosti]:[Příjmení]],3,0))</f>
        <v/>
      </c>
      <c r="C2802" s="15" t="str">
        <f>IF(A2802="","",VLOOKUP(A2802,Tabulka3[[Číslo smlouvy   u pravidelné činnosti]:[Příjmení]],4,0))</f>
        <v/>
      </c>
      <c r="F2802" s="94"/>
      <c r="H2802" s="113"/>
      <c r="I2802" s="113"/>
      <c r="K2802" s="15"/>
      <c r="L2802" s="15"/>
      <c r="M2802" s="15">
        <f t="shared" si="129"/>
        <v>1</v>
      </c>
      <c r="N2802" s="15" t="str">
        <f t="shared" si="130"/>
        <v>-</v>
      </c>
      <c r="O2802" s="150">
        <f t="shared" si="131"/>
        <v>0</v>
      </c>
      <c r="P2802" s="15" t="str">
        <f>IF(COUNTIF('Personálie dobrovolníků '!U:X,N2802)&gt;0,"ANO","")</f>
        <v/>
      </c>
      <c r="Q2802" s="15"/>
    </row>
    <row r="2803" spans="2:17" s="25" customFormat="1" x14ac:dyDescent="0.3">
      <c r="B2803" s="15" t="str">
        <f>IF(A2803="","",VLOOKUP(A2803,Tabulka3[[Číslo smlouvy   u pravidelné činnosti]:[Příjmení]],3,0))</f>
        <v/>
      </c>
      <c r="C2803" s="15" t="str">
        <f>IF(A2803="","",VLOOKUP(A2803,Tabulka3[[Číslo smlouvy   u pravidelné činnosti]:[Příjmení]],4,0))</f>
        <v/>
      </c>
      <c r="F2803" s="94"/>
      <c r="H2803" s="113"/>
      <c r="I2803" s="113"/>
      <c r="K2803" s="15"/>
      <c r="L2803" s="15"/>
      <c r="M2803" s="15">
        <f t="shared" si="129"/>
        <v>1</v>
      </c>
      <c r="N2803" s="15" t="str">
        <f t="shared" si="130"/>
        <v>-</v>
      </c>
      <c r="O2803" s="150">
        <f t="shared" si="131"/>
        <v>0</v>
      </c>
      <c r="P2803" s="15" t="str">
        <f>IF(COUNTIF('Personálie dobrovolníků '!U:X,N2803)&gt;0,"ANO","")</f>
        <v/>
      </c>
      <c r="Q2803" s="15"/>
    </row>
    <row r="2804" spans="2:17" s="25" customFormat="1" x14ac:dyDescent="0.3">
      <c r="B2804" s="15" t="str">
        <f>IF(A2804="","",VLOOKUP(A2804,Tabulka3[[Číslo smlouvy   u pravidelné činnosti]:[Příjmení]],3,0))</f>
        <v/>
      </c>
      <c r="C2804" s="15" t="str">
        <f>IF(A2804="","",VLOOKUP(A2804,Tabulka3[[Číslo smlouvy   u pravidelné činnosti]:[Příjmení]],4,0))</f>
        <v/>
      </c>
      <c r="F2804" s="94"/>
      <c r="H2804" s="113"/>
      <c r="I2804" s="113"/>
      <c r="K2804" s="15"/>
      <c r="L2804" s="15"/>
      <c r="M2804" s="15">
        <f t="shared" si="129"/>
        <v>1</v>
      </c>
      <c r="N2804" s="15" t="str">
        <f t="shared" si="130"/>
        <v>-</v>
      </c>
      <c r="O2804" s="150">
        <f t="shared" si="131"/>
        <v>0</v>
      </c>
      <c r="P2804" s="15" t="str">
        <f>IF(COUNTIF('Personálie dobrovolníků '!U:X,N2804)&gt;0,"ANO","")</f>
        <v/>
      </c>
      <c r="Q2804" s="15"/>
    </row>
    <row r="2805" spans="2:17" s="25" customFormat="1" x14ac:dyDescent="0.3">
      <c r="B2805" s="15" t="str">
        <f>IF(A2805="","",VLOOKUP(A2805,Tabulka3[[Číslo smlouvy   u pravidelné činnosti]:[Příjmení]],3,0))</f>
        <v/>
      </c>
      <c r="C2805" s="15" t="str">
        <f>IF(A2805="","",VLOOKUP(A2805,Tabulka3[[Číslo smlouvy   u pravidelné činnosti]:[Příjmení]],4,0))</f>
        <v/>
      </c>
      <c r="F2805" s="94"/>
      <c r="H2805" s="113"/>
      <c r="I2805" s="113"/>
      <c r="K2805" s="15"/>
      <c r="L2805" s="15"/>
      <c r="M2805" s="15">
        <f t="shared" si="129"/>
        <v>1</v>
      </c>
      <c r="N2805" s="15" t="str">
        <f t="shared" si="130"/>
        <v>-</v>
      </c>
      <c r="O2805" s="150">
        <f t="shared" si="131"/>
        <v>0</v>
      </c>
      <c r="P2805" s="15" t="str">
        <f>IF(COUNTIF('Personálie dobrovolníků '!U:X,N2805)&gt;0,"ANO","")</f>
        <v/>
      </c>
      <c r="Q2805" s="15"/>
    </row>
    <row r="2806" spans="2:17" s="25" customFormat="1" x14ac:dyDescent="0.3">
      <c r="B2806" s="15" t="str">
        <f>IF(A2806="","",VLOOKUP(A2806,Tabulka3[[Číslo smlouvy   u pravidelné činnosti]:[Příjmení]],3,0))</f>
        <v/>
      </c>
      <c r="C2806" s="15" t="str">
        <f>IF(A2806="","",VLOOKUP(A2806,Tabulka3[[Číslo smlouvy   u pravidelné činnosti]:[Příjmení]],4,0))</f>
        <v/>
      </c>
      <c r="F2806" s="94"/>
      <c r="H2806" s="113"/>
      <c r="I2806" s="113"/>
      <c r="K2806" s="15"/>
      <c r="L2806" s="15"/>
      <c r="M2806" s="15">
        <f t="shared" si="129"/>
        <v>1</v>
      </c>
      <c r="N2806" s="15" t="str">
        <f t="shared" si="130"/>
        <v>-</v>
      </c>
      <c r="O2806" s="150">
        <f t="shared" si="131"/>
        <v>0</v>
      </c>
      <c r="P2806" s="15" t="str">
        <f>IF(COUNTIF('Personálie dobrovolníků '!U:X,N2806)&gt;0,"ANO","")</f>
        <v/>
      </c>
      <c r="Q2806" s="15"/>
    </row>
    <row r="2807" spans="2:17" s="25" customFormat="1" x14ac:dyDescent="0.3">
      <c r="B2807" s="15" t="str">
        <f>IF(A2807="","",VLOOKUP(A2807,Tabulka3[[Číslo smlouvy   u pravidelné činnosti]:[Příjmení]],3,0))</f>
        <v/>
      </c>
      <c r="C2807" s="15" t="str">
        <f>IF(A2807="","",VLOOKUP(A2807,Tabulka3[[Číslo smlouvy   u pravidelné činnosti]:[Příjmení]],4,0))</f>
        <v/>
      </c>
      <c r="F2807" s="94"/>
      <c r="H2807" s="113"/>
      <c r="I2807" s="113"/>
      <c r="K2807" s="15"/>
      <c r="L2807" s="15"/>
      <c r="M2807" s="15">
        <f t="shared" si="129"/>
        <v>1</v>
      </c>
      <c r="N2807" s="15" t="str">
        <f t="shared" si="130"/>
        <v>-</v>
      </c>
      <c r="O2807" s="150">
        <f t="shared" si="131"/>
        <v>0</v>
      </c>
      <c r="P2807" s="15" t="str">
        <f>IF(COUNTIF('Personálie dobrovolníků '!U:X,N2807)&gt;0,"ANO","")</f>
        <v/>
      </c>
      <c r="Q2807" s="15"/>
    </row>
    <row r="2808" spans="2:17" s="25" customFormat="1" x14ac:dyDescent="0.3">
      <c r="B2808" s="15" t="str">
        <f>IF(A2808="","",VLOOKUP(A2808,Tabulka3[[Číslo smlouvy   u pravidelné činnosti]:[Příjmení]],3,0))</f>
        <v/>
      </c>
      <c r="C2808" s="15" t="str">
        <f>IF(A2808="","",VLOOKUP(A2808,Tabulka3[[Číslo smlouvy   u pravidelné činnosti]:[Příjmení]],4,0))</f>
        <v/>
      </c>
      <c r="F2808" s="94"/>
      <c r="H2808" s="113"/>
      <c r="I2808" s="113"/>
      <c r="K2808" s="15"/>
      <c r="L2808" s="15"/>
      <c r="M2808" s="15">
        <f t="shared" si="129"/>
        <v>1</v>
      </c>
      <c r="N2808" s="15" t="str">
        <f t="shared" si="130"/>
        <v>-</v>
      </c>
      <c r="O2808" s="150">
        <f t="shared" si="131"/>
        <v>0</v>
      </c>
      <c r="P2808" s="15" t="str">
        <f>IF(COUNTIF('Personálie dobrovolníků '!U:X,N2808)&gt;0,"ANO","")</f>
        <v/>
      </c>
      <c r="Q2808" s="15"/>
    </row>
    <row r="2809" spans="2:17" s="25" customFormat="1" x14ac:dyDescent="0.3">
      <c r="B2809" s="15" t="str">
        <f>IF(A2809="","",VLOOKUP(A2809,Tabulka3[[Číslo smlouvy   u pravidelné činnosti]:[Příjmení]],3,0))</f>
        <v/>
      </c>
      <c r="C2809" s="15" t="str">
        <f>IF(A2809="","",VLOOKUP(A2809,Tabulka3[[Číslo smlouvy   u pravidelné činnosti]:[Příjmení]],4,0))</f>
        <v/>
      </c>
      <c r="F2809" s="94"/>
      <c r="H2809" s="113"/>
      <c r="I2809" s="113"/>
      <c r="K2809" s="15"/>
      <c r="L2809" s="15"/>
      <c r="M2809" s="15">
        <f t="shared" si="129"/>
        <v>1</v>
      </c>
      <c r="N2809" s="15" t="str">
        <f t="shared" si="130"/>
        <v>-</v>
      </c>
      <c r="O2809" s="150">
        <f t="shared" si="131"/>
        <v>0</v>
      </c>
      <c r="P2809" s="15" t="str">
        <f>IF(COUNTIF('Personálie dobrovolníků '!U:X,N2809)&gt;0,"ANO","")</f>
        <v/>
      </c>
      <c r="Q2809" s="15"/>
    </row>
    <row r="2810" spans="2:17" s="25" customFormat="1" x14ac:dyDescent="0.3">
      <c r="B2810" s="15" t="str">
        <f>IF(A2810="","",VLOOKUP(A2810,Tabulka3[[Číslo smlouvy   u pravidelné činnosti]:[Příjmení]],3,0))</f>
        <v/>
      </c>
      <c r="C2810" s="15" t="str">
        <f>IF(A2810="","",VLOOKUP(A2810,Tabulka3[[Číslo smlouvy   u pravidelné činnosti]:[Příjmení]],4,0))</f>
        <v/>
      </c>
      <c r="F2810" s="94"/>
      <c r="H2810" s="113"/>
      <c r="I2810" s="113"/>
      <c r="K2810" s="15"/>
      <c r="L2810" s="15"/>
      <c r="M2810" s="15">
        <f t="shared" si="129"/>
        <v>1</v>
      </c>
      <c r="N2810" s="15" t="str">
        <f t="shared" si="130"/>
        <v>-</v>
      </c>
      <c r="O2810" s="150">
        <f t="shared" si="131"/>
        <v>0</v>
      </c>
      <c r="P2810" s="15" t="str">
        <f>IF(COUNTIF('Personálie dobrovolníků '!U:X,N2810)&gt;0,"ANO","")</f>
        <v/>
      </c>
      <c r="Q2810" s="15"/>
    </row>
    <row r="2811" spans="2:17" s="25" customFormat="1" x14ac:dyDescent="0.3">
      <c r="B2811" s="15" t="str">
        <f>IF(A2811="","",VLOOKUP(A2811,Tabulka3[[Číslo smlouvy   u pravidelné činnosti]:[Příjmení]],3,0))</f>
        <v/>
      </c>
      <c r="C2811" s="15" t="str">
        <f>IF(A2811="","",VLOOKUP(A2811,Tabulka3[[Číslo smlouvy   u pravidelné činnosti]:[Příjmení]],4,0))</f>
        <v/>
      </c>
      <c r="F2811" s="94"/>
      <c r="H2811" s="113"/>
      <c r="I2811" s="113"/>
      <c r="K2811" s="15"/>
      <c r="L2811" s="15"/>
      <c r="M2811" s="15">
        <f t="shared" si="129"/>
        <v>1</v>
      </c>
      <c r="N2811" s="15" t="str">
        <f t="shared" si="130"/>
        <v>-</v>
      </c>
      <c r="O2811" s="150">
        <f t="shared" si="131"/>
        <v>0</v>
      </c>
      <c r="P2811" s="15" t="str">
        <f>IF(COUNTIF('Personálie dobrovolníků '!U:X,N2811)&gt;0,"ANO","")</f>
        <v/>
      </c>
      <c r="Q2811" s="15"/>
    </row>
    <row r="2812" spans="2:17" s="25" customFormat="1" x14ac:dyDescent="0.3">
      <c r="B2812" s="15" t="str">
        <f>IF(A2812="","",VLOOKUP(A2812,Tabulka3[[Číslo smlouvy   u pravidelné činnosti]:[Příjmení]],3,0))</f>
        <v/>
      </c>
      <c r="C2812" s="15" t="str">
        <f>IF(A2812="","",VLOOKUP(A2812,Tabulka3[[Číslo smlouvy   u pravidelné činnosti]:[Příjmení]],4,0))</f>
        <v/>
      </c>
      <c r="F2812" s="94"/>
      <c r="H2812" s="113"/>
      <c r="I2812" s="113"/>
      <c r="K2812" s="15"/>
      <c r="L2812" s="15"/>
      <c r="M2812" s="15">
        <f t="shared" si="129"/>
        <v>1</v>
      </c>
      <c r="N2812" s="15" t="str">
        <f t="shared" si="130"/>
        <v>-</v>
      </c>
      <c r="O2812" s="150">
        <f t="shared" si="131"/>
        <v>0</v>
      </c>
      <c r="P2812" s="15" t="str">
        <f>IF(COUNTIF('Personálie dobrovolníků '!U:X,N2812)&gt;0,"ANO","")</f>
        <v/>
      </c>
      <c r="Q2812" s="15"/>
    </row>
    <row r="2813" spans="2:17" s="25" customFormat="1" x14ac:dyDescent="0.3">
      <c r="B2813" s="15" t="str">
        <f>IF(A2813="","",VLOOKUP(A2813,Tabulka3[[Číslo smlouvy   u pravidelné činnosti]:[Příjmení]],3,0))</f>
        <v/>
      </c>
      <c r="C2813" s="15" t="str">
        <f>IF(A2813="","",VLOOKUP(A2813,Tabulka3[[Číslo smlouvy   u pravidelné činnosti]:[Příjmení]],4,0))</f>
        <v/>
      </c>
      <c r="F2813" s="94"/>
      <c r="H2813" s="113"/>
      <c r="I2813" s="113"/>
      <c r="K2813" s="15"/>
      <c r="L2813" s="15"/>
      <c r="M2813" s="15">
        <f t="shared" si="129"/>
        <v>1</v>
      </c>
      <c r="N2813" s="15" t="str">
        <f t="shared" si="130"/>
        <v>-</v>
      </c>
      <c r="O2813" s="150">
        <f t="shared" si="131"/>
        <v>0</v>
      </c>
      <c r="P2813" s="15" t="str">
        <f>IF(COUNTIF('Personálie dobrovolníků '!U:X,N2813)&gt;0,"ANO","")</f>
        <v/>
      </c>
      <c r="Q2813" s="15"/>
    </row>
    <row r="2814" spans="2:17" s="25" customFormat="1" x14ac:dyDescent="0.3">
      <c r="B2814" s="15" t="str">
        <f>IF(A2814="","",VLOOKUP(A2814,Tabulka3[[Číslo smlouvy   u pravidelné činnosti]:[Příjmení]],3,0))</f>
        <v/>
      </c>
      <c r="C2814" s="15" t="str">
        <f>IF(A2814="","",VLOOKUP(A2814,Tabulka3[[Číslo smlouvy   u pravidelné činnosti]:[Příjmení]],4,0))</f>
        <v/>
      </c>
      <c r="F2814" s="94"/>
      <c r="H2814" s="113"/>
      <c r="I2814" s="113"/>
      <c r="K2814" s="15"/>
      <c r="L2814" s="15"/>
      <c r="M2814" s="15">
        <f t="shared" si="129"/>
        <v>1</v>
      </c>
      <c r="N2814" s="15" t="str">
        <f t="shared" si="130"/>
        <v>-</v>
      </c>
      <c r="O2814" s="150">
        <f t="shared" si="131"/>
        <v>0</v>
      </c>
      <c r="P2814" s="15" t="str">
        <f>IF(COUNTIF('Personálie dobrovolníků '!U:X,N2814)&gt;0,"ANO","")</f>
        <v/>
      </c>
      <c r="Q2814" s="15"/>
    </row>
    <row r="2815" spans="2:17" s="25" customFormat="1" x14ac:dyDescent="0.3">
      <c r="B2815" s="15" t="str">
        <f>IF(A2815="","",VLOOKUP(A2815,Tabulka3[[Číslo smlouvy   u pravidelné činnosti]:[Příjmení]],3,0))</f>
        <v/>
      </c>
      <c r="C2815" s="15" t="str">
        <f>IF(A2815="","",VLOOKUP(A2815,Tabulka3[[Číslo smlouvy   u pravidelné činnosti]:[Příjmení]],4,0))</f>
        <v/>
      </c>
      <c r="F2815" s="94"/>
      <c r="H2815" s="113"/>
      <c r="I2815" s="113"/>
      <c r="K2815" s="15"/>
      <c r="L2815" s="15"/>
      <c r="M2815" s="15">
        <f t="shared" si="129"/>
        <v>1</v>
      </c>
      <c r="N2815" s="15" t="str">
        <f t="shared" si="130"/>
        <v>-</v>
      </c>
      <c r="O2815" s="150">
        <f t="shared" si="131"/>
        <v>0</v>
      </c>
      <c r="P2815" s="15" t="str">
        <f>IF(COUNTIF('Personálie dobrovolníků '!U:X,N2815)&gt;0,"ANO","")</f>
        <v/>
      </c>
      <c r="Q2815" s="15"/>
    </row>
    <row r="2816" spans="2:17" s="25" customFormat="1" x14ac:dyDescent="0.3">
      <c r="B2816" s="15" t="str">
        <f>IF(A2816="","",VLOOKUP(A2816,Tabulka3[[Číslo smlouvy   u pravidelné činnosti]:[Příjmení]],3,0))</f>
        <v/>
      </c>
      <c r="C2816" s="15" t="str">
        <f>IF(A2816="","",VLOOKUP(A2816,Tabulka3[[Číslo smlouvy   u pravidelné činnosti]:[Příjmení]],4,0))</f>
        <v/>
      </c>
      <c r="F2816" s="94"/>
      <c r="H2816" s="113"/>
      <c r="I2816" s="113"/>
      <c r="K2816" s="15"/>
      <c r="L2816" s="15"/>
      <c r="M2816" s="15">
        <f t="shared" si="129"/>
        <v>1</v>
      </c>
      <c r="N2816" s="15" t="str">
        <f t="shared" si="130"/>
        <v>-</v>
      </c>
      <c r="O2816" s="150">
        <f t="shared" si="131"/>
        <v>0</v>
      </c>
      <c r="P2816" s="15" t="str">
        <f>IF(COUNTIF('Personálie dobrovolníků '!U:X,N2816)&gt;0,"ANO","")</f>
        <v/>
      </c>
      <c r="Q2816" s="15"/>
    </row>
    <row r="2817" spans="2:17" s="25" customFormat="1" x14ac:dyDescent="0.3">
      <c r="B2817" s="15" t="str">
        <f>IF(A2817="","",VLOOKUP(A2817,Tabulka3[[Číslo smlouvy   u pravidelné činnosti]:[Příjmení]],3,0))</f>
        <v/>
      </c>
      <c r="C2817" s="15" t="str">
        <f>IF(A2817="","",VLOOKUP(A2817,Tabulka3[[Číslo smlouvy   u pravidelné činnosti]:[Příjmení]],4,0))</f>
        <v/>
      </c>
      <c r="F2817" s="94"/>
      <c r="H2817" s="113"/>
      <c r="I2817" s="113"/>
      <c r="K2817" s="15"/>
      <c r="L2817" s="15"/>
      <c r="M2817" s="15">
        <f t="shared" si="129"/>
        <v>1</v>
      </c>
      <c r="N2817" s="15" t="str">
        <f t="shared" si="130"/>
        <v>-</v>
      </c>
      <c r="O2817" s="150">
        <f t="shared" si="131"/>
        <v>0</v>
      </c>
      <c r="P2817" s="15" t="str">
        <f>IF(COUNTIF('Personálie dobrovolníků '!U:X,N2817)&gt;0,"ANO","")</f>
        <v/>
      </c>
      <c r="Q2817" s="15"/>
    </row>
    <row r="2818" spans="2:17" s="25" customFormat="1" x14ac:dyDescent="0.3">
      <c r="B2818" s="15" t="str">
        <f>IF(A2818="","",VLOOKUP(A2818,Tabulka3[[Číslo smlouvy   u pravidelné činnosti]:[Příjmení]],3,0))</f>
        <v/>
      </c>
      <c r="C2818" s="15" t="str">
        <f>IF(A2818="","",VLOOKUP(A2818,Tabulka3[[Číslo smlouvy   u pravidelné činnosti]:[Příjmení]],4,0))</f>
        <v/>
      </c>
      <c r="F2818" s="94"/>
      <c r="H2818" s="113"/>
      <c r="I2818" s="113"/>
      <c r="K2818" s="15"/>
      <c r="L2818" s="15"/>
      <c r="M2818" s="15">
        <f t="shared" si="129"/>
        <v>1</v>
      </c>
      <c r="N2818" s="15" t="str">
        <f t="shared" si="130"/>
        <v>-</v>
      </c>
      <c r="O2818" s="150">
        <f t="shared" si="131"/>
        <v>0</v>
      </c>
      <c r="P2818" s="15" t="str">
        <f>IF(COUNTIF('Personálie dobrovolníků '!U:X,N2818)&gt;0,"ANO","")</f>
        <v/>
      </c>
      <c r="Q2818" s="15"/>
    </row>
    <row r="2819" spans="2:17" s="25" customFormat="1" x14ac:dyDescent="0.3">
      <c r="B2819" s="15" t="str">
        <f>IF(A2819="","",VLOOKUP(A2819,Tabulka3[[Číslo smlouvy   u pravidelné činnosti]:[Příjmení]],3,0))</f>
        <v/>
      </c>
      <c r="C2819" s="15" t="str">
        <f>IF(A2819="","",VLOOKUP(A2819,Tabulka3[[Číslo smlouvy   u pravidelné činnosti]:[Příjmení]],4,0))</f>
        <v/>
      </c>
      <c r="F2819" s="94"/>
      <c r="H2819" s="113"/>
      <c r="I2819" s="113"/>
      <c r="K2819" s="15"/>
      <c r="L2819" s="15"/>
      <c r="M2819" s="15">
        <f t="shared" si="129"/>
        <v>1</v>
      </c>
      <c r="N2819" s="15" t="str">
        <f t="shared" si="130"/>
        <v>-</v>
      </c>
      <c r="O2819" s="150">
        <f t="shared" si="131"/>
        <v>0</v>
      </c>
      <c r="P2819" s="15" t="str">
        <f>IF(COUNTIF('Personálie dobrovolníků '!U:X,N2819)&gt;0,"ANO","")</f>
        <v/>
      </c>
      <c r="Q2819" s="15"/>
    </row>
    <row r="2820" spans="2:17" s="25" customFormat="1" x14ac:dyDescent="0.3">
      <c r="B2820" s="15" t="str">
        <f>IF(A2820="","",VLOOKUP(A2820,Tabulka3[[Číslo smlouvy   u pravidelné činnosti]:[Příjmení]],3,0))</f>
        <v/>
      </c>
      <c r="C2820" s="15" t="str">
        <f>IF(A2820="","",VLOOKUP(A2820,Tabulka3[[Číslo smlouvy   u pravidelné činnosti]:[Příjmení]],4,0))</f>
        <v/>
      </c>
      <c r="F2820" s="94"/>
      <c r="H2820" s="113"/>
      <c r="I2820" s="113"/>
      <c r="K2820" s="15"/>
      <c r="L2820" s="15"/>
      <c r="M2820" s="15">
        <f t="shared" ref="M2820:M2883" si="132">IF(OR(
   AND($H2820=$K$12, $I2820=$L$4),
   AND($H2820=$K$12, $I2820=$L$5),
   AND($H2820=$K$12, $I2820=$L$6),
   AND($H2820=$K$12, $I2820=$L$7),
   AND($H2820=$K$11, $I2820=$L$4),
   AND($H2820=$K$11, $I2820=$L$5),
   AND($H2820=$K$11, $I2820=$L$6),
   AND($H2820=$K$11, $I2820=$L$7),
   AND($H2820=$K$5, $I2820=$L$5),
   AND($H2820=$K$6, $I2820=$L$4),
   AND($H2820=$K$6, $I2820=$L$5),
   AND($H2820=$K$6, $I2820=$L$7),
   AND($H2820=$K$4, $I2820=$L$6),
), 0, 1)</f>
        <v>1</v>
      </c>
      <c r="N2820" s="15" t="str">
        <f t="shared" ref="N2820:N2883" si="133">A2820 &amp; "-" &amp; J2820</f>
        <v>-</v>
      </c>
      <c r="O2820" s="150">
        <f t="shared" ref="O2820:O2883" si="134">IF(AND(M2820&lt;&gt;0, P2820="ANO"), 1, 0)</f>
        <v>0</v>
      </c>
      <c r="P2820" s="15" t="str">
        <f>IF(COUNTIF('Personálie dobrovolníků '!U:X,N2820)&gt;0,"ANO","")</f>
        <v/>
      </c>
      <c r="Q2820" s="15"/>
    </row>
    <row r="2821" spans="2:17" s="25" customFormat="1" x14ac:dyDescent="0.3">
      <c r="B2821" s="15" t="str">
        <f>IF(A2821="","",VLOOKUP(A2821,Tabulka3[[Číslo smlouvy   u pravidelné činnosti]:[Příjmení]],3,0))</f>
        <v/>
      </c>
      <c r="C2821" s="15" t="str">
        <f>IF(A2821="","",VLOOKUP(A2821,Tabulka3[[Číslo smlouvy   u pravidelné činnosti]:[Příjmení]],4,0))</f>
        <v/>
      </c>
      <c r="F2821" s="94"/>
      <c r="H2821" s="113"/>
      <c r="I2821" s="113"/>
      <c r="K2821" s="15"/>
      <c r="L2821" s="15"/>
      <c r="M2821" s="15">
        <f t="shared" si="132"/>
        <v>1</v>
      </c>
      <c r="N2821" s="15" t="str">
        <f t="shared" si="133"/>
        <v>-</v>
      </c>
      <c r="O2821" s="150">
        <f t="shared" si="134"/>
        <v>0</v>
      </c>
      <c r="P2821" s="15" t="str">
        <f>IF(COUNTIF('Personálie dobrovolníků '!U:X,N2821)&gt;0,"ANO","")</f>
        <v/>
      </c>
      <c r="Q2821" s="15"/>
    </row>
    <row r="2822" spans="2:17" s="25" customFormat="1" x14ac:dyDescent="0.3">
      <c r="B2822" s="15" t="str">
        <f>IF(A2822="","",VLOOKUP(A2822,Tabulka3[[Číslo smlouvy   u pravidelné činnosti]:[Příjmení]],3,0))</f>
        <v/>
      </c>
      <c r="C2822" s="15" t="str">
        <f>IF(A2822="","",VLOOKUP(A2822,Tabulka3[[Číslo smlouvy   u pravidelné činnosti]:[Příjmení]],4,0))</f>
        <v/>
      </c>
      <c r="F2822" s="94"/>
      <c r="H2822" s="113"/>
      <c r="I2822" s="113"/>
      <c r="K2822" s="15"/>
      <c r="L2822" s="15"/>
      <c r="M2822" s="15">
        <f t="shared" si="132"/>
        <v>1</v>
      </c>
      <c r="N2822" s="15" t="str">
        <f t="shared" si="133"/>
        <v>-</v>
      </c>
      <c r="O2822" s="150">
        <f t="shared" si="134"/>
        <v>0</v>
      </c>
      <c r="P2822" s="15" t="str">
        <f>IF(COUNTIF('Personálie dobrovolníků '!U:X,N2822)&gt;0,"ANO","")</f>
        <v/>
      </c>
      <c r="Q2822" s="15"/>
    </row>
    <row r="2823" spans="2:17" s="25" customFormat="1" x14ac:dyDescent="0.3">
      <c r="B2823" s="15" t="str">
        <f>IF(A2823="","",VLOOKUP(A2823,Tabulka3[[Číslo smlouvy   u pravidelné činnosti]:[Příjmení]],3,0))</f>
        <v/>
      </c>
      <c r="C2823" s="15" t="str">
        <f>IF(A2823="","",VLOOKUP(A2823,Tabulka3[[Číslo smlouvy   u pravidelné činnosti]:[Příjmení]],4,0))</f>
        <v/>
      </c>
      <c r="F2823" s="94"/>
      <c r="H2823" s="113"/>
      <c r="I2823" s="113"/>
      <c r="K2823" s="15"/>
      <c r="L2823" s="15"/>
      <c r="M2823" s="15">
        <f t="shared" si="132"/>
        <v>1</v>
      </c>
      <c r="N2823" s="15" t="str">
        <f t="shared" si="133"/>
        <v>-</v>
      </c>
      <c r="O2823" s="150">
        <f t="shared" si="134"/>
        <v>0</v>
      </c>
      <c r="P2823" s="15" t="str">
        <f>IF(COUNTIF('Personálie dobrovolníků '!U:X,N2823)&gt;0,"ANO","")</f>
        <v/>
      </c>
      <c r="Q2823" s="15"/>
    </row>
    <row r="2824" spans="2:17" s="25" customFormat="1" x14ac:dyDescent="0.3">
      <c r="B2824" s="15" t="str">
        <f>IF(A2824="","",VLOOKUP(A2824,Tabulka3[[Číslo smlouvy   u pravidelné činnosti]:[Příjmení]],3,0))</f>
        <v/>
      </c>
      <c r="C2824" s="15" t="str">
        <f>IF(A2824="","",VLOOKUP(A2824,Tabulka3[[Číslo smlouvy   u pravidelné činnosti]:[Příjmení]],4,0))</f>
        <v/>
      </c>
      <c r="F2824" s="94"/>
      <c r="H2824" s="113"/>
      <c r="I2824" s="113"/>
      <c r="K2824" s="15"/>
      <c r="L2824" s="15"/>
      <c r="M2824" s="15">
        <f t="shared" si="132"/>
        <v>1</v>
      </c>
      <c r="N2824" s="15" t="str">
        <f t="shared" si="133"/>
        <v>-</v>
      </c>
      <c r="O2824" s="150">
        <f t="shared" si="134"/>
        <v>0</v>
      </c>
      <c r="P2824" s="15" t="str">
        <f>IF(COUNTIF('Personálie dobrovolníků '!U:X,N2824)&gt;0,"ANO","")</f>
        <v/>
      </c>
      <c r="Q2824" s="15"/>
    </row>
    <row r="2825" spans="2:17" s="25" customFormat="1" x14ac:dyDescent="0.3">
      <c r="B2825" s="15" t="str">
        <f>IF(A2825="","",VLOOKUP(A2825,Tabulka3[[Číslo smlouvy   u pravidelné činnosti]:[Příjmení]],3,0))</f>
        <v/>
      </c>
      <c r="C2825" s="15" t="str">
        <f>IF(A2825="","",VLOOKUP(A2825,Tabulka3[[Číslo smlouvy   u pravidelné činnosti]:[Příjmení]],4,0))</f>
        <v/>
      </c>
      <c r="F2825" s="94"/>
      <c r="H2825" s="113"/>
      <c r="I2825" s="113"/>
      <c r="K2825" s="15"/>
      <c r="L2825" s="15"/>
      <c r="M2825" s="15">
        <f t="shared" si="132"/>
        <v>1</v>
      </c>
      <c r="N2825" s="15" t="str">
        <f t="shared" si="133"/>
        <v>-</v>
      </c>
      <c r="O2825" s="150">
        <f t="shared" si="134"/>
        <v>0</v>
      </c>
      <c r="P2825" s="15" t="str">
        <f>IF(COUNTIF('Personálie dobrovolníků '!U:X,N2825)&gt;0,"ANO","")</f>
        <v/>
      </c>
      <c r="Q2825" s="15"/>
    </row>
    <row r="2826" spans="2:17" s="25" customFormat="1" x14ac:dyDescent="0.3">
      <c r="B2826" s="15" t="str">
        <f>IF(A2826="","",VLOOKUP(A2826,Tabulka3[[Číslo smlouvy   u pravidelné činnosti]:[Příjmení]],3,0))</f>
        <v/>
      </c>
      <c r="C2826" s="15" t="str">
        <f>IF(A2826="","",VLOOKUP(A2826,Tabulka3[[Číslo smlouvy   u pravidelné činnosti]:[Příjmení]],4,0))</f>
        <v/>
      </c>
      <c r="F2826" s="94"/>
      <c r="H2826" s="113"/>
      <c r="I2826" s="113"/>
      <c r="K2826" s="15"/>
      <c r="L2826" s="15"/>
      <c r="M2826" s="15">
        <f t="shared" si="132"/>
        <v>1</v>
      </c>
      <c r="N2826" s="15" t="str">
        <f t="shared" si="133"/>
        <v>-</v>
      </c>
      <c r="O2826" s="150">
        <f t="shared" si="134"/>
        <v>0</v>
      </c>
      <c r="P2826" s="15" t="str">
        <f>IF(COUNTIF('Personálie dobrovolníků '!U:X,N2826)&gt;0,"ANO","")</f>
        <v/>
      </c>
      <c r="Q2826" s="15"/>
    </row>
    <row r="2827" spans="2:17" s="25" customFormat="1" x14ac:dyDescent="0.3">
      <c r="B2827" s="15" t="str">
        <f>IF(A2827="","",VLOOKUP(A2827,Tabulka3[[Číslo smlouvy   u pravidelné činnosti]:[Příjmení]],3,0))</f>
        <v/>
      </c>
      <c r="C2827" s="15" t="str">
        <f>IF(A2827="","",VLOOKUP(A2827,Tabulka3[[Číslo smlouvy   u pravidelné činnosti]:[Příjmení]],4,0))</f>
        <v/>
      </c>
      <c r="F2827" s="94"/>
      <c r="H2827" s="113"/>
      <c r="I2827" s="113"/>
      <c r="K2827" s="15"/>
      <c r="L2827" s="15"/>
      <c r="M2827" s="15">
        <f t="shared" si="132"/>
        <v>1</v>
      </c>
      <c r="N2827" s="15" t="str">
        <f t="shared" si="133"/>
        <v>-</v>
      </c>
      <c r="O2827" s="150">
        <f t="shared" si="134"/>
        <v>0</v>
      </c>
      <c r="P2827" s="15" t="str">
        <f>IF(COUNTIF('Personálie dobrovolníků '!U:X,N2827)&gt;0,"ANO","")</f>
        <v/>
      </c>
      <c r="Q2827" s="15"/>
    </row>
    <row r="2828" spans="2:17" s="25" customFormat="1" x14ac:dyDescent="0.3">
      <c r="B2828" s="15" t="str">
        <f>IF(A2828="","",VLOOKUP(A2828,Tabulka3[[Číslo smlouvy   u pravidelné činnosti]:[Příjmení]],3,0))</f>
        <v/>
      </c>
      <c r="C2828" s="15" t="str">
        <f>IF(A2828="","",VLOOKUP(A2828,Tabulka3[[Číslo smlouvy   u pravidelné činnosti]:[Příjmení]],4,0))</f>
        <v/>
      </c>
      <c r="F2828" s="94"/>
      <c r="H2828" s="113"/>
      <c r="I2828" s="113"/>
      <c r="K2828" s="15"/>
      <c r="L2828" s="15"/>
      <c r="M2828" s="15">
        <f t="shared" si="132"/>
        <v>1</v>
      </c>
      <c r="N2828" s="15" t="str">
        <f t="shared" si="133"/>
        <v>-</v>
      </c>
      <c r="O2828" s="150">
        <f t="shared" si="134"/>
        <v>0</v>
      </c>
      <c r="P2828" s="15" t="str">
        <f>IF(COUNTIF('Personálie dobrovolníků '!U:X,N2828)&gt;0,"ANO","")</f>
        <v/>
      </c>
      <c r="Q2828" s="15"/>
    </row>
    <row r="2829" spans="2:17" s="25" customFormat="1" x14ac:dyDescent="0.3">
      <c r="B2829" s="15" t="str">
        <f>IF(A2829="","",VLOOKUP(A2829,Tabulka3[[Číslo smlouvy   u pravidelné činnosti]:[Příjmení]],3,0))</f>
        <v/>
      </c>
      <c r="C2829" s="15" t="str">
        <f>IF(A2829="","",VLOOKUP(A2829,Tabulka3[[Číslo smlouvy   u pravidelné činnosti]:[Příjmení]],4,0))</f>
        <v/>
      </c>
      <c r="F2829" s="94"/>
      <c r="H2829" s="113"/>
      <c r="I2829" s="113"/>
      <c r="K2829" s="15"/>
      <c r="L2829" s="15"/>
      <c r="M2829" s="15">
        <f t="shared" si="132"/>
        <v>1</v>
      </c>
      <c r="N2829" s="15" t="str">
        <f t="shared" si="133"/>
        <v>-</v>
      </c>
      <c r="O2829" s="150">
        <f t="shared" si="134"/>
        <v>0</v>
      </c>
      <c r="P2829" s="15" t="str">
        <f>IF(COUNTIF('Personálie dobrovolníků '!U:X,N2829)&gt;0,"ANO","")</f>
        <v/>
      </c>
      <c r="Q2829" s="15"/>
    </row>
    <row r="2830" spans="2:17" s="25" customFormat="1" x14ac:dyDescent="0.3">
      <c r="B2830" s="15" t="str">
        <f>IF(A2830="","",VLOOKUP(A2830,Tabulka3[[Číslo smlouvy   u pravidelné činnosti]:[Příjmení]],3,0))</f>
        <v/>
      </c>
      <c r="C2830" s="15" t="str">
        <f>IF(A2830="","",VLOOKUP(A2830,Tabulka3[[Číslo smlouvy   u pravidelné činnosti]:[Příjmení]],4,0))</f>
        <v/>
      </c>
      <c r="F2830" s="94"/>
      <c r="H2830" s="113"/>
      <c r="I2830" s="113"/>
      <c r="K2830" s="15"/>
      <c r="L2830" s="15"/>
      <c r="M2830" s="15">
        <f t="shared" si="132"/>
        <v>1</v>
      </c>
      <c r="N2830" s="15" t="str">
        <f t="shared" si="133"/>
        <v>-</v>
      </c>
      <c r="O2830" s="150">
        <f t="shared" si="134"/>
        <v>0</v>
      </c>
      <c r="P2830" s="15" t="str">
        <f>IF(COUNTIF('Personálie dobrovolníků '!U:X,N2830)&gt;0,"ANO","")</f>
        <v/>
      </c>
      <c r="Q2830" s="15"/>
    </row>
    <row r="2831" spans="2:17" s="25" customFormat="1" x14ac:dyDescent="0.3">
      <c r="B2831" s="15" t="str">
        <f>IF(A2831="","",VLOOKUP(A2831,Tabulka3[[Číslo smlouvy   u pravidelné činnosti]:[Příjmení]],3,0))</f>
        <v/>
      </c>
      <c r="C2831" s="15" t="str">
        <f>IF(A2831="","",VLOOKUP(A2831,Tabulka3[[Číslo smlouvy   u pravidelné činnosti]:[Příjmení]],4,0))</f>
        <v/>
      </c>
      <c r="F2831" s="94"/>
      <c r="H2831" s="113"/>
      <c r="I2831" s="113"/>
      <c r="K2831" s="15"/>
      <c r="L2831" s="15"/>
      <c r="M2831" s="15">
        <f t="shared" si="132"/>
        <v>1</v>
      </c>
      <c r="N2831" s="15" t="str">
        <f t="shared" si="133"/>
        <v>-</v>
      </c>
      <c r="O2831" s="150">
        <f t="shared" si="134"/>
        <v>0</v>
      </c>
      <c r="P2831" s="15" t="str">
        <f>IF(COUNTIF('Personálie dobrovolníků '!U:X,N2831)&gt;0,"ANO","")</f>
        <v/>
      </c>
      <c r="Q2831" s="15"/>
    </row>
    <row r="2832" spans="2:17" s="25" customFormat="1" x14ac:dyDescent="0.3">
      <c r="B2832" s="15" t="str">
        <f>IF(A2832="","",VLOOKUP(A2832,Tabulka3[[Číslo smlouvy   u pravidelné činnosti]:[Příjmení]],3,0))</f>
        <v/>
      </c>
      <c r="C2832" s="15" t="str">
        <f>IF(A2832="","",VLOOKUP(A2832,Tabulka3[[Číslo smlouvy   u pravidelné činnosti]:[Příjmení]],4,0))</f>
        <v/>
      </c>
      <c r="F2832" s="94"/>
      <c r="H2832" s="113"/>
      <c r="I2832" s="113"/>
      <c r="K2832" s="15"/>
      <c r="L2832" s="15"/>
      <c r="M2832" s="15">
        <f t="shared" si="132"/>
        <v>1</v>
      </c>
      <c r="N2832" s="15" t="str">
        <f t="shared" si="133"/>
        <v>-</v>
      </c>
      <c r="O2832" s="150">
        <f t="shared" si="134"/>
        <v>0</v>
      </c>
      <c r="P2832" s="15" t="str">
        <f>IF(COUNTIF('Personálie dobrovolníků '!U:X,N2832)&gt;0,"ANO","")</f>
        <v/>
      </c>
      <c r="Q2832" s="15"/>
    </row>
    <row r="2833" spans="2:17" s="25" customFormat="1" x14ac:dyDescent="0.3">
      <c r="B2833" s="15" t="str">
        <f>IF(A2833="","",VLOOKUP(A2833,Tabulka3[[Číslo smlouvy   u pravidelné činnosti]:[Příjmení]],3,0))</f>
        <v/>
      </c>
      <c r="C2833" s="15" t="str">
        <f>IF(A2833="","",VLOOKUP(A2833,Tabulka3[[Číslo smlouvy   u pravidelné činnosti]:[Příjmení]],4,0))</f>
        <v/>
      </c>
      <c r="F2833" s="94"/>
      <c r="H2833" s="113"/>
      <c r="I2833" s="113"/>
      <c r="K2833" s="15"/>
      <c r="L2833" s="15"/>
      <c r="M2833" s="15">
        <f t="shared" si="132"/>
        <v>1</v>
      </c>
      <c r="N2833" s="15" t="str">
        <f t="shared" si="133"/>
        <v>-</v>
      </c>
      <c r="O2833" s="150">
        <f t="shared" si="134"/>
        <v>0</v>
      </c>
      <c r="P2833" s="15" t="str">
        <f>IF(COUNTIF('Personálie dobrovolníků '!U:X,N2833)&gt;0,"ANO","")</f>
        <v/>
      </c>
      <c r="Q2833" s="15"/>
    </row>
    <row r="2834" spans="2:17" s="25" customFormat="1" x14ac:dyDescent="0.3">
      <c r="B2834" s="15" t="str">
        <f>IF(A2834="","",VLOOKUP(A2834,Tabulka3[[Číslo smlouvy   u pravidelné činnosti]:[Příjmení]],3,0))</f>
        <v/>
      </c>
      <c r="C2834" s="15" t="str">
        <f>IF(A2834="","",VLOOKUP(A2834,Tabulka3[[Číslo smlouvy   u pravidelné činnosti]:[Příjmení]],4,0))</f>
        <v/>
      </c>
      <c r="F2834" s="94"/>
      <c r="H2834" s="113"/>
      <c r="I2834" s="113"/>
      <c r="K2834" s="15"/>
      <c r="L2834" s="15"/>
      <c r="M2834" s="15">
        <f t="shared" si="132"/>
        <v>1</v>
      </c>
      <c r="N2834" s="15" t="str">
        <f t="shared" si="133"/>
        <v>-</v>
      </c>
      <c r="O2834" s="150">
        <f t="shared" si="134"/>
        <v>0</v>
      </c>
      <c r="P2834" s="15" t="str">
        <f>IF(COUNTIF('Personálie dobrovolníků '!U:X,N2834)&gt;0,"ANO","")</f>
        <v/>
      </c>
      <c r="Q2834" s="15"/>
    </row>
    <row r="2835" spans="2:17" s="25" customFormat="1" x14ac:dyDescent="0.3">
      <c r="B2835" s="15" t="str">
        <f>IF(A2835="","",VLOOKUP(A2835,Tabulka3[[Číslo smlouvy   u pravidelné činnosti]:[Příjmení]],3,0))</f>
        <v/>
      </c>
      <c r="C2835" s="15" t="str">
        <f>IF(A2835="","",VLOOKUP(A2835,Tabulka3[[Číslo smlouvy   u pravidelné činnosti]:[Příjmení]],4,0))</f>
        <v/>
      </c>
      <c r="F2835" s="94"/>
      <c r="H2835" s="113"/>
      <c r="I2835" s="113"/>
      <c r="K2835" s="15"/>
      <c r="L2835" s="15"/>
      <c r="M2835" s="15">
        <f t="shared" si="132"/>
        <v>1</v>
      </c>
      <c r="N2835" s="15" t="str">
        <f t="shared" si="133"/>
        <v>-</v>
      </c>
      <c r="O2835" s="150">
        <f t="shared" si="134"/>
        <v>0</v>
      </c>
      <c r="P2835" s="15" t="str">
        <f>IF(COUNTIF('Personálie dobrovolníků '!U:X,N2835)&gt;0,"ANO","")</f>
        <v/>
      </c>
      <c r="Q2835" s="15"/>
    </row>
    <row r="2836" spans="2:17" s="25" customFormat="1" x14ac:dyDescent="0.3">
      <c r="B2836" s="15" t="str">
        <f>IF(A2836="","",VLOOKUP(A2836,Tabulka3[[Číslo smlouvy   u pravidelné činnosti]:[Příjmení]],3,0))</f>
        <v/>
      </c>
      <c r="C2836" s="15" t="str">
        <f>IF(A2836="","",VLOOKUP(A2836,Tabulka3[[Číslo smlouvy   u pravidelné činnosti]:[Příjmení]],4,0))</f>
        <v/>
      </c>
      <c r="F2836" s="94"/>
      <c r="H2836" s="113"/>
      <c r="I2836" s="113"/>
      <c r="K2836" s="15"/>
      <c r="L2836" s="15"/>
      <c r="M2836" s="15">
        <f t="shared" si="132"/>
        <v>1</v>
      </c>
      <c r="N2836" s="15" t="str">
        <f t="shared" si="133"/>
        <v>-</v>
      </c>
      <c r="O2836" s="150">
        <f t="shared" si="134"/>
        <v>0</v>
      </c>
      <c r="P2836" s="15" t="str">
        <f>IF(COUNTIF('Personálie dobrovolníků '!U:X,N2836)&gt;0,"ANO","")</f>
        <v/>
      </c>
      <c r="Q2836" s="15"/>
    </row>
    <row r="2837" spans="2:17" s="25" customFormat="1" x14ac:dyDescent="0.3">
      <c r="B2837" s="15" t="str">
        <f>IF(A2837="","",VLOOKUP(A2837,Tabulka3[[Číslo smlouvy   u pravidelné činnosti]:[Příjmení]],3,0))</f>
        <v/>
      </c>
      <c r="C2837" s="15" t="str">
        <f>IF(A2837="","",VLOOKUP(A2837,Tabulka3[[Číslo smlouvy   u pravidelné činnosti]:[Příjmení]],4,0))</f>
        <v/>
      </c>
      <c r="F2837" s="94"/>
      <c r="H2837" s="113"/>
      <c r="I2837" s="113"/>
      <c r="K2837" s="15"/>
      <c r="L2837" s="15"/>
      <c r="M2837" s="15">
        <f t="shared" si="132"/>
        <v>1</v>
      </c>
      <c r="N2837" s="15" t="str">
        <f t="shared" si="133"/>
        <v>-</v>
      </c>
      <c r="O2837" s="150">
        <f t="shared" si="134"/>
        <v>0</v>
      </c>
      <c r="P2837" s="15" t="str">
        <f>IF(COUNTIF('Personálie dobrovolníků '!U:X,N2837)&gt;0,"ANO","")</f>
        <v/>
      </c>
      <c r="Q2837" s="15"/>
    </row>
    <row r="2838" spans="2:17" s="25" customFormat="1" x14ac:dyDescent="0.3">
      <c r="B2838" s="15" t="str">
        <f>IF(A2838="","",VLOOKUP(A2838,Tabulka3[[Číslo smlouvy   u pravidelné činnosti]:[Příjmení]],3,0))</f>
        <v/>
      </c>
      <c r="C2838" s="15" t="str">
        <f>IF(A2838="","",VLOOKUP(A2838,Tabulka3[[Číslo smlouvy   u pravidelné činnosti]:[Příjmení]],4,0))</f>
        <v/>
      </c>
      <c r="F2838" s="94"/>
      <c r="H2838" s="113"/>
      <c r="I2838" s="113"/>
      <c r="K2838" s="15"/>
      <c r="L2838" s="15"/>
      <c r="M2838" s="15">
        <f t="shared" si="132"/>
        <v>1</v>
      </c>
      <c r="N2838" s="15" t="str">
        <f t="shared" si="133"/>
        <v>-</v>
      </c>
      <c r="O2838" s="150">
        <f t="shared" si="134"/>
        <v>0</v>
      </c>
      <c r="P2838" s="15" t="str">
        <f>IF(COUNTIF('Personálie dobrovolníků '!U:X,N2838)&gt;0,"ANO","")</f>
        <v/>
      </c>
      <c r="Q2838" s="15"/>
    </row>
    <row r="2839" spans="2:17" s="25" customFormat="1" x14ac:dyDescent="0.3">
      <c r="B2839" s="15" t="str">
        <f>IF(A2839="","",VLOOKUP(A2839,Tabulka3[[Číslo smlouvy   u pravidelné činnosti]:[Příjmení]],3,0))</f>
        <v/>
      </c>
      <c r="C2839" s="15" t="str">
        <f>IF(A2839="","",VLOOKUP(A2839,Tabulka3[[Číslo smlouvy   u pravidelné činnosti]:[Příjmení]],4,0))</f>
        <v/>
      </c>
      <c r="F2839" s="94"/>
      <c r="H2839" s="113"/>
      <c r="I2839" s="113"/>
      <c r="K2839" s="15"/>
      <c r="L2839" s="15"/>
      <c r="M2839" s="15">
        <f t="shared" si="132"/>
        <v>1</v>
      </c>
      <c r="N2839" s="15" t="str">
        <f t="shared" si="133"/>
        <v>-</v>
      </c>
      <c r="O2839" s="150">
        <f t="shared" si="134"/>
        <v>0</v>
      </c>
      <c r="P2839" s="15" t="str">
        <f>IF(COUNTIF('Personálie dobrovolníků '!U:X,N2839)&gt;0,"ANO","")</f>
        <v/>
      </c>
      <c r="Q2839" s="15"/>
    </row>
    <row r="2840" spans="2:17" s="25" customFormat="1" x14ac:dyDescent="0.3">
      <c r="B2840" s="15" t="str">
        <f>IF(A2840="","",VLOOKUP(A2840,Tabulka3[[Číslo smlouvy   u pravidelné činnosti]:[Příjmení]],3,0))</f>
        <v/>
      </c>
      <c r="C2840" s="15" t="str">
        <f>IF(A2840="","",VLOOKUP(A2840,Tabulka3[[Číslo smlouvy   u pravidelné činnosti]:[Příjmení]],4,0))</f>
        <v/>
      </c>
      <c r="F2840" s="94"/>
      <c r="H2840" s="113"/>
      <c r="I2840" s="113"/>
      <c r="K2840" s="15"/>
      <c r="L2840" s="15"/>
      <c r="M2840" s="15">
        <f t="shared" si="132"/>
        <v>1</v>
      </c>
      <c r="N2840" s="15" t="str">
        <f t="shared" si="133"/>
        <v>-</v>
      </c>
      <c r="O2840" s="150">
        <f t="shared" si="134"/>
        <v>0</v>
      </c>
      <c r="P2840" s="15" t="str">
        <f>IF(COUNTIF('Personálie dobrovolníků '!U:X,N2840)&gt;0,"ANO","")</f>
        <v/>
      </c>
      <c r="Q2840" s="15"/>
    </row>
    <row r="2841" spans="2:17" s="25" customFormat="1" x14ac:dyDescent="0.3">
      <c r="B2841" s="15" t="str">
        <f>IF(A2841="","",VLOOKUP(A2841,Tabulka3[[Číslo smlouvy   u pravidelné činnosti]:[Příjmení]],3,0))</f>
        <v/>
      </c>
      <c r="C2841" s="15" t="str">
        <f>IF(A2841="","",VLOOKUP(A2841,Tabulka3[[Číslo smlouvy   u pravidelné činnosti]:[Příjmení]],4,0))</f>
        <v/>
      </c>
      <c r="F2841" s="94"/>
      <c r="H2841" s="113"/>
      <c r="I2841" s="113"/>
      <c r="K2841" s="15"/>
      <c r="L2841" s="15"/>
      <c r="M2841" s="15">
        <f t="shared" si="132"/>
        <v>1</v>
      </c>
      <c r="N2841" s="15" t="str">
        <f t="shared" si="133"/>
        <v>-</v>
      </c>
      <c r="O2841" s="150">
        <f t="shared" si="134"/>
        <v>0</v>
      </c>
      <c r="P2841" s="15" t="str">
        <f>IF(COUNTIF('Personálie dobrovolníků '!U:X,N2841)&gt;0,"ANO","")</f>
        <v/>
      </c>
      <c r="Q2841" s="15"/>
    </row>
    <row r="2842" spans="2:17" s="25" customFormat="1" x14ac:dyDescent="0.3">
      <c r="B2842" s="15" t="str">
        <f>IF(A2842="","",VLOOKUP(A2842,Tabulka3[[Číslo smlouvy   u pravidelné činnosti]:[Příjmení]],3,0))</f>
        <v/>
      </c>
      <c r="C2842" s="15" t="str">
        <f>IF(A2842="","",VLOOKUP(A2842,Tabulka3[[Číslo smlouvy   u pravidelné činnosti]:[Příjmení]],4,0))</f>
        <v/>
      </c>
      <c r="F2842" s="94"/>
      <c r="H2842" s="113"/>
      <c r="I2842" s="113"/>
      <c r="K2842" s="15"/>
      <c r="L2842" s="15"/>
      <c r="M2842" s="15">
        <f t="shared" si="132"/>
        <v>1</v>
      </c>
      <c r="N2842" s="15" t="str">
        <f t="shared" si="133"/>
        <v>-</v>
      </c>
      <c r="O2842" s="150">
        <f t="shared" si="134"/>
        <v>0</v>
      </c>
      <c r="P2842" s="15" t="str">
        <f>IF(COUNTIF('Personálie dobrovolníků '!U:X,N2842)&gt;0,"ANO","")</f>
        <v/>
      </c>
      <c r="Q2842" s="15"/>
    </row>
    <row r="2843" spans="2:17" s="25" customFormat="1" x14ac:dyDescent="0.3">
      <c r="B2843" s="15" t="str">
        <f>IF(A2843="","",VLOOKUP(A2843,Tabulka3[[Číslo smlouvy   u pravidelné činnosti]:[Příjmení]],3,0))</f>
        <v/>
      </c>
      <c r="C2843" s="15" t="str">
        <f>IF(A2843="","",VLOOKUP(A2843,Tabulka3[[Číslo smlouvy   u pravidelné činnosti]:[Příjmení]],4,0))</f>
        <v/>
      </c>
      <c r="F2843" s="94"/>
      <c r="H2843" s="113"/>
      <c r="I2843" s="113"/>
      <c r="K2843" s="15"/>
      <c r="L2843" s="15"/>
      <c r="M2843" s="15">
        <f t="shared" si="132"/>
        <v>1</v>
      </c>
      <c r="N2843" s="15" t="str">
        <f t="shared" si="133"/>
        <v>-</v>
      </c>
      <c r="O2843" s="150">
        <f t="shared" si="134"/>
        <v>0</v>
      </c>
      <c r="P2843" s="15" t="str">
        <f>IF(COUNTIF('Personálie dobrovolníků '!U:X,N2843)&gt;0,"ANO","")</f>
        <v/>
      </c>
      <c r="Q2843" s="15"/>
    </row>
    <row r="2844" spans="2:17" s="25" customFormat="1" x14ac:dyDescent="0.3">
      <c r="B2844" s="15" t="str">
        <f>IF(A2844="","",VLOOKUP(A2844,Tabulka3[[Číslo smlouvy   u pravidelné činnosti]:[Příjmení]],3,0))</f>
        <v/>
      </c>
      <c r="C2844" s="15" t="str">
        <f>IF(A2844="","",VLOOKUP(A2844,Tabulka3[[Číslo smlouvy   u pravidelné činnosti]:[Příjmení]],4,0))</f>
        <v/>
      </c>
      <c r="F2844" s="94"/>
      <c r="H2844" s="113"/>
      <c r="I2844" s="113"/>
      <c r="K2844" s="15"/>
      <c r="L2844" s="15"/>
      <c r="M2844" s="15">
        <f t="shared" si="132"/>
        <v>1</v>
      </c>
      <c r="N2844" s="15" t="str">
        <f t="shared" si="133"/>
        <v>-</v>
      </c>
      <c r="O2844" s="150">
        <f t="shared" si="134"/>
        <v>0</v>
      </c>
      <c r="P2844" s="15" t="str">
        <f>IF(COUNTIF('Personálie dobrovolníků '!U:X,N2844)&gt;0,"ANO","")</f>
        <v/>
      </c>
      <c r="Q2844" s="15"/>
    </row>
    <row r="2845" spans="2:17" s="25" customFormat="1" x14ac:dyDescent="0.3">
      <c r="B2845" s="15" t="str">
        <f>IF(A2845="","",VLOOKUP(A2845,Tabulka3[[Číslo smlouvy   u pravidelné činnosti]:[Příjmení]],3,0))</f>
        <v/>
      </c>
      <c r="C2845" s="15" t="str">
        <f>IF(A2845="","",VLOOKUP(A2845,Tabulka3[[Číslo smlouvy   u pravidelné činnosti]:[Příjmení]],4,0))</f>
        <v/>
      </c>
      <c r="F2845" s="94"/>
      <c r="H2845" s="113"/>
      <c r="I2845" s="113"/>
      <c r="K2845" s="15"/>
      <c r="L2845" s="15"/>
      <c r="M2845" s="15">
        <f t="shared" si="132"/>
        <v>1</v>
      </c>
      <c r="N2845" s="15" t="str">
        <f t="shared" si="133"/>
        <v>-</v>
      </c>
      <c r="O2845" s="150">
        <f t="shared" si="134"/>
        <v>0</v>
      </c>
      <c r="P2845" s="15" t="str">
        <f>IF(COUNTIF('Personálie dobrovolníků '!U:X,N2845)&gt;0,"ANO","")</f>
        <v/>
      </c>
      <c r="Q2845" s="15"/>
    </row>
    <row r="2846" spans="2:17" s="25" customFormat="1" x14ac:dyDescent="0.3">
      <c r="B2846" s="15" t="str">
        <f>IF(A2846="","",VLOOKUP(A2846,Tabulka3[[Číslo smlouvy   u pravidelné činnosti]:[Příjmení]],3,0))</f>
        <v/>
      </c>
      <c r="C2846" s="15" t="str">
        <f>IF(A2846="","",VLOOKUP(A2846,Tabulka3[[Číslo smlouvy   u pravidelné činnosti]:[Příjmení]],4,0))</f>
        <v/>
      </c>
      <c r="F2846" s="94"/>
      <c r="H2846" s="113"/>
      <c r="I2846" s="113"/>
      <c r="K2846" s="15"/>
      <c r="L2846" s="15"/>
      <c r="M2846" s="15">
        <f t="shared" si="132"/>
        <v>1</v>
      </c>
      <c r="N2846" s="15" t="str">
        <f t="shared" si="133"/>
        <v>-</v>
      </c>
      <c r="O2846" s="150">
        <f t="shared" si="134"/>
        <v>0</v>
      </c>
      <c r="P2846" s="15" t="str">
        <f>IF(COUNTIF('Personálie dobrovolníků '!U:X,N2846)&gt;0,"ANO","")</f>
        <v/>
      </c>
      <c r="Q2846" s="15"/>
    </row>
    <row r="2847" spans="2:17" s="25" customFormat="1" x14ac:dyDescent="0.3">
      <c r="B2847" s="15" t="str">
        <f>IF(A2847="","",VLOOKUP(A2847,Tabulka3[[Číslo smlouvy   u pravidelné činnosti]:[Příjmení]],3,0))</f>
        <v/>
      </c>
      <c r="C2847" s="15" t="str">
        <f>IF(A2847="","",VLOOKUP(A2847,Tabulka3[[Číslo smlouvy   u pravidelné činnosti]:[Příjmení]],4,0))</f>
        <v/>
      </c>
      <c r="F2847" s="94"/>
      <c r="H2847" s="113"/>
      <c r="I2847" s="113"/>
      <c r="K2847" s="15"/>
      <c r="L2847" s="15"/>
      <c r="M2847" s="15">
        <f t="shared" si="132"/>
        <v>1</v>
      </c>
      <c r="N2847" s="15" t="str">
        <f t="shared" si="133"/>
        <v>-</v>
      </c>
      <c r="O2847" s="150">
        <f t="shared" si="134"/>
        <v>0</v>
      </c>
      <c r="P2847" s="15" t="str">
        <f>IF(COUNTIF('Personálie dobrovolníků '!U:X,N2847)&gt;0,"ANO","")</f>
        <v/>
      </c>
      <c r="Q2847" s="15"/>
    </row>
    <row r="2848" spans="2:17" s="25" customFormat="1" x14ac:dyDescent="0.3">
      <c r="B2848" s="15" t="str">
        <f>IF(A2848="","",VLOOKUP(A2848,Tabulka3[[Číslo smlouvy   u pravidelné činnosti]:[Příjmení]],3,0))</f>
        <v/>
      </c>
      <c r="C2848" s="15" t="str">
        <f>IF(A2848="","",VLOOKUP(A2848,Tabulka3[[Číslo smlouvy   u pravidelné činnosti]:[Příjmení]],4,0))</f>
        <v/>
      </c>
      <c r="F2848" s="94"/>
      <c r="H2848" s="113"/>
      <c r="I2848" s="113"/>
      <c r="K2848" s="15"/>
      <c r="L2848" s="15"/>
      <c r="M2848" s="15">
        <f t="shared" si="132"/>
        <v>1</v>
      </c>
      <c r="N2848" s="15" t="str">
        <f t="shared" si="133"/>
        <v>-</v>
      </c>
      <c r="O2848" s="150">
        <f t="shared" si="134"/>
        <v>0</v>
      </c>
      <c r="P2848" s="15" t="str">
        <f>IF(COUNTIF('Personálie dobrovolníků '!U:X,N2848)&gt;0,"ANO","")</f>
        <v/>
      </c>
      <c r="Q2848" s="15"/>
    </row>
    <row r="2849" spans="2:17" s="25" customFormat="1" x14ac:dyDescent="0.3">
      <c r="B2849" s="15" t="str">
        <f>IF(A2849="","",VLOOKUP(A2849,Tabulka3[[Číslo smlouvy   u pravidelné činnosti]:[Příjmení]],3,0))</f>
        <v/>
      </c>
      <c r="C2849" s="15" t="str">
        <f>IF(A2849="","",VLOOKUP(A2849,Tabulka3[[Číslo smlouvy   u pravidelné činnosti]:[Příjmení]],4,0))</f>
        <v/>
      </c>
      <c r="F2849" s="94"/>
      <c r="H2849" s="113"/>
      <c r="I2849" s="113"/>
      <c r="K2849" s="15"/>
      <c r="L2849" s="15"/>
      <c r="M2849" s="15">
        <f t="shared" si="132"/>
        <v>1</v>
      </c>
      <c r="N2849" s="15" t="str">
        <f t="shared" si="133"/>
        <v>-</v>
      </c>
      <c r="O2849" s="150">
        <f t="shared" si="134"/>
        <v>0</v>
      </c>
      <c r="P2849" s="15" t="str">
        <f>IF(COUNTIF('Personálie dobrovolníků '!U:X,N2849)&gt;0,"ANO","")</f>
        <v/>
      </c>
      <c r="Q2849" s="15"/>
    </row>
    <row r="2850" spans="2:17" s="25" customFormat="1" x14ac:dyDescent="0.3">
      <c r="B2850" s="15" t="str">
        <f>IF(A2850="","",VLOOKUP(A2850,Tabulka3[[Číslo smlouvy   u pravidelné činnosti]:[Příjmení]],3,0))</f>
        <v/>
      </c>
      <c r="C2850" s="15" t="str">
        <f>IF(A2850="","",VLOOKUP(A2850,Tabulka3[[Číslo smlouvy   u pravidelné činnosti]:[Příjmení]],4,0))</f>
        <v/>
      </c>
      <c r="F2850" s="94"/>
      <c r="H2850" s="113"/>
      <c r="I2850" s="113"/>
      <c r="K2850" s="15"/>
      <c r="L2850" s="15"/>
      <c r="M2850" s="15">
        <f t="shared" si="132"/>
        <v>1</v>
      </c>
      <c r="N2850" s="15" t="str">
        <f t="shared" si="133"/>
        <v>-</v>
      </c>
      <c r="O2850" s="150">
        <f t="shared" si="134"/>
        <v>0</v>
      </c>
      <c r="P2850" s="15" t="str">
        <f>IF(COUNTIF('Personálie dobrovolníků '!U:X,N2850)&gt;0,"ANO","")</f>
        <v/>
      </c>
      <c r="Q2850" s="15"/>
    </row>
    <row r="2851" spans="2:17" s="25" customFormat="1" x14ac:dyDescent="0.3">
      <c r="B2851" s="15" t="str">
        <f>IF(A2851="","",VLOOKUP(A2851,Tabulka3[[Číslo smlouvy   u pravidelné činnosti]:[Příjmení]],3,0))</f>
        <v/>
      </c>
      <c r="C2851" s="15" t="str">
        <f>IF(A2851="","",VLOOKUP(A2851,Tabulka3[[Číslo smlouvy   u pravidelné činnosti]:[Příjmení]],4,0))</f>
        <v/>
      </c>
      <c r="F2851" s="94"/>
      <c r="H2851" s="113"/>
      <c r="I2851" s="113"/>
      <c r="K2851" s="15"/>
      <c r="L2851" s="15"/>
      <c r="M2851" s="15">
        <f t="shared" si="132"/>
        <v>1</v>
      </c>
      <c r="N2851" s="15" t="str">
        <f t="shared" si="133"/>
        <v>-</v>
      </c>
      <c r="O2851" s="150">
        <f t="shared" si="134"/>
        <v>0</v>
      </c>
      <c r="P2851" s="15" t="str">
        <f>IF(COUNTIF('Personálie dobrovolníků '!U:X,N2851)&gt;0,"ANO","")</f>
        <v/>
      </c>
      <c r="Q2851" s="15"/>
    </row>
    <row r="2852" spans="2:17" s="25" customFormat="1" x14ac:dyDescent="0.3">
      <c r="B2852" s="15" t="str">
        <f>IF(A2852="","",VLOOKUP(A2852,Tabulka3[[Číslo smlouvy   u pravidelné činnosti]:[Příjmení]],3,0))</f>
        <v/>
      </c>
      <c r="C2852" s="15" t="str">
        <f>IF(A2852="","",VLOOKUP(A2852,Tabulka3[[Číslo smlouvy   u pravidelné činnosti]:[Příjmení]],4,0))</f>
        <v/>
      </c>
      <c r="F2852" s="94"/>
      <c r="H2852" s="113"/>
      <c r="I2852" s="113"/>
      <c r="K2852" s="15"/>
      <c r="L2852" s="15"/>
      <c r="M2852" s="15">
        <f t="shared" si="132"/>
        <v>1</v>
      </c>
      <c r="N2852" s="15" t="str">
        <f t="shared" si="133"/>
        <v>-</v>
      </c>
      <c r="O2852" s="150">
        <f t="shared" si="134"/>
        <v>0</v>
      </c>
      <c r="P2852" s="15" t="str">
        <f>IF(COUNTIF('Personálie dobrovolníků '!U:X,N2852)&gt;0,"ANO","")</f>
        <v/>
      </c>
      <c r="Q2852" s="15"/>
    </row>
    <row r="2853" spans="2:17" s="25" customFormat="1" x14ac:dyDescent="0.3">
      <c r="B2853" s="15" t="str">
        <f>IF(A2853="","",VLOOKUP(A2853,Tabulka3[[Číslo smlouvy   u pravidelné činnosti]:[Příjmení]],3,0))</f>
        <v/>
      </c>
      <c r="C2853" s="15" t="str">
        <f>IF(A2853="","",VLOOKUP(A2853,Tabulka3[[Číslo smlouvy   u pravidelné činnosti]:[Příjmení]],4,0))</f>
        <v/>
      </c>
      <c r="F2853" s="94"/>
      <c r="H2853" s="113"/>
      <c r="I2853" s="113"/>
      <c r="K2853" s="15"/>
      <c r="L2853" s="15"/>
      <c r="M2853" s="15">
        <f t="shared" si="132"/>
        <v>1</v>
      </c>
      <c r="N2853" s="15" t="str">
        <f t="shared" si="133"/>
        <v>-</v>
      </c>
      <c r="O2853" s="150">
        <f t="shared" si="134"/>
        <v>0</v>
      </c>
      <c r="P2853" s="15" t="str">
        <f>IF(COUNTIF('Personálie dobrovolníků '!U:X,N2853)&gt;0,"ANO","")</f>
        <v/>
      </c>
      <c r="Q2853" s="15"/>
    </row>
    <row r="2854" spans="2:17" s="25" customFormat="1" x14ac:dyDescent="0.3">
      <c r="B2854" s="15" t="str">
        <f>IF(A2854="","",VLOOKUP(A2854,Tabulka3[[Číslo smlouvy   u pravidelné činnosti]:[Příjmení]],3,0))</f>
        <v/>
      </c>
      <c r="C2854" s="15" t="str">
        <f>IF(A2854="","",VLOOKUP(A2854,Tabulka3[[Číslo smlouvy   u pravidelné činnosti]:[Příjmení]],4,0))</f>
        <v/>
      </c>
      <c r="F2854" s="94"/>
      <c r="H2854" s="113"/>
      <c r="I2854" s="113"/>
      <c r="K2854" s="15"/>
      <c r="L2854" s="15"/>
      <c r="M2854" s="15">
        <f t="shared" si="132"/>
        <v>1</v>
      </c>
      <c r="N2854" s="15" t="str">
        <f t="shared" si="133"/>
        <v>-</v>
      </c>
      <c r="O2854" s="150">
        <f t="shared" si="134"/>
        <v>0</v>
      </c>
      <c r="P2854" s="15" t="str">
        <f>IF(COUNTIF('Personálie dobrovolníků '!U:X,N2854)&gt;0,"ANO","")</f>
        <v/>
      </c>
      <c r="Q2854" s="15"/>
    </row>
    <row r="2855" spans="2:17" s="25" customFormat="1" x14ac:dyDescent="0.3">
      <c r="B2855" s="15" t="str">
        <f>IF(A2855="","",VLOOKUP(A2855,Tabulka3[[Číslo smlouvy   u pravidelné činnosti]:[Příjmení]],3,0))</f>
        <v/>
      </c>
      <c r="C2855" s="15" t="str">
        <f>IF(A2855="","",VLOOKUP(A2855,Tabulka3[[Číslo smlouvy   u pravidelné činnosti]:[Příjmení]],4,0))</f>
        <v/>
      </c>
      <c r="F2855" s="94"/>
      <c r="H2855" s="113"/>
      <c r="I2855" s="113"/>
      <c r="K2855" s="15"/>
      <c r="L2855" s="15"/>
      <c r="M2855" s="15">
        <f t="shared" si="132"/>
        <v>1</v>
      </c>
      <c r="N2855" s="15" t="str">
        <f t="shared" si="133"/>
        <v>-</v>
      </c>
      <c r="O2855" s="150">
        <f t="shared" si="134"/>
        <v>0</v>
      </c>
      <c r="P2855" s="15" t="str">
        <f>IF(COUNTIF('Personálie dobrovolníků '!U:X,N2855)&gt;0,"ANO","")</f>
        <v/>
      </c>
      <c r="Q2855" s="15"/>
    </row>
    <row r="2856" spans="2:17" s="25" customFormat="1" x14ac:dyDescent="0.3">
      <c r="B2856" s="15" t="str">
        <f>IF(A2856="","",VLOOKUP(A2856,Tabulka3[[Číslo smlouvy   u pravidelné činnosti]:[Příjmení]],3,0))</f>
        <v/>
      </c>
      <c r="C2856" s="15" t="str">
        <f>IF(A2856="","",VLOOKUP(A2856,Tabulka3[[Číslo smlouvy   u pravidelné činnosti]:[Příjmení]],4,0))</f>
        <v/>
      </c>
      <c r="F2856" s="94"/>
      <c r="H2856" s="113"/>
      <c r="I2856" s="113"/>
      <c r="K2856" s="15"/>
      <c r="L2856" s="15"/>
      <c r="M2856" s="15">
        <f t="shared" si="132"/>
        <v>1</v>
      </c>
      <c r="N2856" s="15" t="str">
        <f t="shared" si="133"/>
        <v>-</v>
      </c>
      <c r="O2856" s="150">
        <f t="shared" si="134"/>
        <v>0</v>
      </c>
      <c r="P2856" s="15" t="str">
        <f>IF(COUNTIF('Personálie dobrovolníků '!U:X,N2856)&gt;0,"ANO","")</f>
        <v/>
      </c>
      <c r="Q2856" s="15"/>
    </row>
    <row r="2857" spans="2:17" s="25" customFormat="1" x14ac:dyDescent="0.3">
      <c r="B2857" s="15" t="str">
        <f>IF(A2857="","",VLOOKUP(A2857,Tabulka3[[Číslo smlouvy   u pravidelné činnosti]:[Příjmení]],3,0))</f>
        <v/>
      </c>
      <c r="C2857" s="15" t="str">
        <f>IF(A2857="","",VLOOKUP(A2857,Tabulka3[[Číslo smlouvy   u pravidelné činnosti]:[Příjmení]],4,0))</f>
        <v/>
      </c>
      <c r="F2857" s="94"/>
      <c r="H2857" s="113"/>
      <c r="I2857" s="113"/>
      <c r="K2857" s="15"/>
      <c r="L2857" s="15"/>
      <c r="M2857" s="15">
        <f t="shared" si="132"/>
        <v>1</v>
      </c>
      <c r="N2857" s="15" t="str">
        <f t="shared" si="133"/>
        <v>-</v>
      </c>
      <c r="O2857" s="150">
        <f t="shared" si="134"/>
        <v>0</v>
      </c>
      <c r="P2857" s="15" t="str">
        <f>IF(COUNTIF('Personálie dobrovolníků '!U:X,N2857)&gt;0,"ANO","")</f>
        <v/>
      </c>
      <c r="Q2857" s="15"/>
    </row>
    <row r="2858" spans="2:17" s="25" customFormat="1" x14ac:dyDescent="0.3">
      <c r="B2858" s="15" t="str">
        <f>IF(A2858="","",VLOOKUP(A2858,Tabulka3[[Číslo smlouvy   u pravidelné činnosti]:[Příjmení]],3,0))</f>
        <v/>
      </c>
      <c r="C2858" s="15" t="str">
        <f>IF(A2858="","",VLOOKUP(A2858,Tabulka3[[Číslo smlouvy   u pravidelné činnosti]:[Příjmení]],4,0))</f>
        <v/>
      </c>
      <c r="F2858" s="94"/>
      <c r="H2858" s="113"/>
      <c r="I2858" s="113"/>
      <c r="K2858" s="15"/>
      <c r="L2858" s="15"/>
      <c r="M2858" s="15">
        <f t="shared" si="132"/>
        <v>1</v>
      </c>
      <c r="N2858" s="15" t="str">
        <f t="shared" si="133"/>
        <v>-</v>
      </c>
      <c r="O2858" s="150">
        <f t="shared" si="134"/>
        <v>0</v>
      </c>
      <c r="P2858" s="15" t="str">
        <f>IF(COUNTIF('Personálie dobrovolníků '!U:X,N2858)&gt;0,"ANO","")</f>
        <v/>
      </c>
      <c r="Q2858" s="15"/>
    </row>
    <row r="2859" spans="2:17" s="25" customFormat="1" x14ac:dyDescent="0.3">
      <c r="B2859" s="15" t="str">
        <f>IF(A2859="","",VLOOKUP(A2859,Tabulka3[[Číslo smlouvy   u pravidelné činnosti]:[Příjmení]],3,0))</f>
        <v/>
      </c>
      <c r="C2859" s="15" t="str">
        <f>IF(A2859="","",VLOOKUP(A2859,Tabulka3[[Číslo smlouvy   u pravidelné činnosti]:[Příjmení]],4,0))</f>
        <v/>
      </c>
      <c r="F2859" s="94"/>
      <c r="H2859" s="113"/>
      <c r="I2859" s="113"/>
      <c r="K2859" s="15"/>
      <c r="L2859" s="15"/>
      <c r="M2859" s="15">
        <f t="shared" si="132"/>
        <v>1</v>
      </c>
      <c r="N2859" s="15" t="str">
        <f t="shared" si="133"/>
        <v>-</v>
      </c>
      <c r="O2859" s="150">
        <f t="shared" si="134"/>
        <v>0</v>
      </c>
      <c r="P2859" s="15" t="str">
        <f>IF(COUNTIF('Personálie dobrovolníků '!U:X,N2859)&gt;0,"ANO","")</f>
        <v/>
      </c>
      <c r="Q2859" s="15"/>
    </row>
    <row r="2860" spans="2:17" s="25" customFormat="1" x14ac:dyDescent="0.3">
      <c r="B2860" s="15" t="str">
        <f>IF(A2860="","",VLOOKUP(A2860,Tabulka3[[Číslo smlouvy   u pravidelné činnosti]:[Příjmení]],3,0))</f>
        <v/>
      </c>
      <c r="C2860" s="15" t="str">
        <f>IF(A2860="","",VLOOKUP(A2860,Tabulka3[[Číslo smlouvy   u pravidelné činnosti]:[Příjmení]],4,0))</f>
        <v/>
      </c>
      <c r="F2860" s="94"/>
      <c r="H2860" s="113"/>
      <c r="I2860" s="113"/>
      <c r="K2860" s="15"/>
      <c r="L2860" s="15"/>
      <c r="M2860" s="15">
        <f t="shared" si="132"/>
        <v>1</v>
      </c>
      <c r="N2860" s="15" t="str">
        <f t="shared" si="133"/>
        <v>-</v>
      </c>
      <c r="O2860" s="150">
        <f t="shared" si="134"/>
        <v>0</v>
      </c>
      <c r="P2860" s="15" t="str">
        <f>IF(COUNTIF('Personálie dobrovolníků '!U:X,N2860)&gt;0,"ANO","")</f>
        <v/>
      </c>
      <c r="Q2860" s="15"/>
    </row>
    <row r="2861" spans="2:17" s="25" customFormat="1" x14ac:dyDescent="0.3">
      <c r="B2861" s="15" t="str">
        <f>IF(A2861="","",VLOOKUP(A2861,Tabulka3[[Číslo smlouvy   u pravidelné činnosti]:[Příjmení]],3,0))</f>
        <v/>
      </c>
      <c r="C2861" s="15" t="str">
        <f>IF(A2861="","",VLOOKUP(A2861,Tabulka3[[Číslo smlouvy   u pravidelné činnosti]:[Příjmení]],4,0))</f>
        <v/>
      </c>
      <c r="F2861" s="94"/>
      <c r="H2861" s="113"/>
      <c r="I2861" s="113"/>
      <c r="K2861" s="15"/>
      <c r="L2861" s="15"/>
      <c r="M2861" s="15">
        <f t="shared" si="132"/>
        <v>1</v>
      </c>
      <c r="N2861" s="15" t="str">
        <f t="shared" si="133"/>
        <v>-</v>
      </c>
      <c r="O2861" s="150">
        <f t="shared" si="134"/>
        <v>0</v>
      </c>
      <c r="P2861" s="15" t="str">
        <f>IF(COUNTIF('Personálie dobrovolníků '!U:X,N2861)&gt;0,"ANO","")</f>
        <v/>
      </c>
      <c r="Q2861" s="15"/>
    </row>
    <row r="2862" spans="2:17" s="25" customFormat="1" x14ac:dyDescent="0.3">
      <c r="B2862" s="15" t="str">
        <f>IF(A2862="","",VLOOKUP(A2862,Tabulka3[[Číslo smlouvy   u pravidelné činnosti]:[Příjmení]],3,0))</f>
        <v/>
      </c>
      <c r="C2862" s="15" t="str">
        <f>IF(A2862="","",VLOOKUP(A2862,Tabulka3[[Číslo smlouvy   u pravidelné činnosti]:[Příjmení]],4,0))</f>
        <v/>
      </c>
      <c r="F2862" s="94"/>
      <c r="H2862" s="113"/>
      <c r="I2862" s="113"/>
      <c r="K2862" s="15"/>
      <c r="L2862" s="15"/>
      <c r="M2862" s="15">
        <f t="shared" si="132"/>
        <v>1</v>
      </c>
      <c r="N2862" s="15" t="str">
        <f t="shared" si="133"/>
        <v>-</v>
      </c>
      <c r="O2862" s="150">
        <f t="shared" si="134"/>
        <v>0</v>
      </c>
      <c r="P2862" s="15" t="str">
        <f>IF(COUNTIF('Personálie dobrovolníků '!U:X,N2862)&gt;0,"ANO","")</f>
        <v/>
      </c>
      <c r="Q2862" s="15"/>
    </row>
    <row r="2863" spans="2:17" s="25" customFormat="1" x14ac:dyDescent="0.3">
      <c r="B2863" s="15" t="str">
        <f>IF(A2863="","",VLOOKUP(A2863,Tabulka3[[Číslo smlouvy   u pravidelné činnosti]:[Příjmení]],3,0))</f>
        <v/>
      </c>
      <c r="C2863" s="15" t="str">
        <f>IF(A2863="","",VLOOKUP(A2863,Tabulka3[[Číslo smlouvy   u pravidelné činnosti]:[Příjmení]],4,0))</f>
        <v/>
      </c>
      <c r="F2863" s="94"/>
      <c r="H2863" s="113"/>
      <c r="I2863" s="113"/>
      <c r="K2863" s="15"/>
      <c r="L2863" s="15"/>
      <c r="M2863" s="15">
        <f t="shared" si="132"/>
        <v>1</v>
      </c>
      <c r="N2863" s="15" t="str">
        <f t="shared" si="133"/>
        <v>-</v>
      </c>
      <c r="O2863" s="150">
        <f t="shared" si="134"/>
        <v>0</v>
      </c>
      <c r="P2863" s="15" t="str">
        <f>IF(COUNTIF('Personálie dobrovolníků '!U:X,N2863)&gt;0,"ANO","")</f>
        <v/>
      </c>
      <c r="Q2863" s="15"/>
    </row>
    <row r="2864" spans="2:17" s="25" customFormat="1" x14ac:dyDescent="0.3">
      <c r="B2864" s="15" t="str">
        <f>IF(A2864="","",VLOOKUP(A2864,Tabulka3[[Číslo smlouvy   u pravidelné činnosti]:[Příjmení]],3,0))</f>
        <v/>
      </c>
      <c r="C2864" s="15" t="str">
        <f>IF(A2864="","",VLOOKUP(A2864,Tabulka3[[Číslo smlouvy   u pravidelné činnosti]:[Příjmení]],4,0))</f>
        <v/>
      </c>
      <c r="F2864" s="94"/>
      <c r="H2864" s="113"/>
      <c r="I2864" s="113"/>
      <c r="K2864" s="15"/>
      <c r="L2864" s="15"/>
      <c r="M2864" s="15">
        <f t="shared" si="132"/>
        <v>1</v>
      </c>
      <c r="N2864" s="15" t="str">
        <f t="shared" si="133"/>
        <v>-</v>
      </c>
      <c r="O2864" s="150">
        <f t="shared" si="134"/>
        <v>0</v>
      </c>
      <c r="P2864" s="15" t="str">
        <f>IF(COUNTIF('Personálie dobrovolníků '!U:X,N2864)&gt;0,"ANO","")</f>
        <v/>
      </c>
      <c r="Q2864" s="15"/>
    </row>
    <row r="2865" spans="2:17" s="25" customFormat="1" x14ac:dyDescent="0.3">
      <c r="B2865" s="15" t="str">
        <f>IF(A2865="","",VLOOKUP(A2865,Tabulka3[[Číslo smlouvy   u pravidelné činnosti]:[Příjmení]],3,0))</f>
        <v/>
      </c>
      <c r="C2865" s="15" t="str">
        <f>IF(A2865="","",VLOOKUP(A2865,Tabulka3[[Číslo smlouvy   u pravidelné činnosti]:[Příjmení]],4,0))</f>
        <v/>
      </c>
      <c r="F2865" s="94"/>
      <c r="H2865" s="113"/>
      <c r="I2865" s="113"/>
      <c r="K2865" s="15"/>
      <c r="L2865" s="15"/>
      <c r="M2865" s="15">
        <f t="shared" si="132"/>
        <v>1</v>
      </c>
      <c r="N2865" s="15" t="str">
        <f t="shared" si="133"/>
        <v>-</v>
      </c>
      <c r="O2865" s="150">
        <f t="shared" si="134"/>
        <v>0</v>
      </c>
      <c r="P2865" s="15" t="str">
        <f>IF(COUNTIF('Personálie dobrovolníků '!U:X,N2865)&gt;0,"ANO","")</f>
        <v/>
      </c>
      <c r="Q2865" s="15"/>
    </row>
    <row r="2866" spans="2:17" s="25" customFormat="1" x14ac:dyDescent="0.3">
      <c r="B2866" s="15" t="str">
        <f>IF(A2866="","",VLOOKUP(A2866,Tabulka3[[Číslo smlouvy   u pravidelné činnosti]:[Příjmení]],3,0))</f>
        <v/>
      </c>
      <c r="C2866" s="15" t="str">
        <f>IF(A2866="","",VLOOKUP(A2866,Tabulka3[[Číslo smlouvy   u pravidelné činnosti]:[Příjmení]],4,0))</f>
        <v/>
      </c>
      <c r="F2866" s="94"/>
      <c r="H2866" s="113"/>
      <c r="I2866" s="113"/>
      <c r="K2866" s="15"/>
      <c r="L2866" s="15"/>
      <c r="M2866" s="15">
        <f t="shared" si="132"/>
        <v>1</v>
      </c>
      <c r="N2866" s="15" t="str">
        <f t="shared" si="133"/>
        <v>-</v>
      </c>
      <c r="O2866" s="150">
        <f t="shared" si="134"/>
        <v>0</v>
      </c>
      <c r="P2866" s="15" t="str">
        <f>IF(COUNTIF('Personálie dobrovolníků '!U:X,N2866)&gt;0,"ANO","")</f>
        <v/>
      </c>
      <c r="Q2866" s="15"/>
    </row>
    <row r="2867" spans="2:17" s="25" customFormat="1" x14ac:dyDescent="0.3">
      <c r="B2867" s="15" t="str">
        <f>IF(A2867="","",VLOOKUP(A2867,Tabulka3[[Číslo smlouvy   u pravidelné činnosti]:[Příjmení]],3,0))</f>
        <v/>
      </c>
      <c r="C2867" s="15" t="str">
        <f>IF(A2867="","",VLOOKUP(A2867,Tabulka3[[Číslo smlouvy   u pravidelné činnosti]:[Příjmení]],4,0))</f>
        <v/>
      </c>
      <c r="F2867" s="94"/>
      <c r="H2867" s="113"/>
      <c r="I2867" s="113"/>
      <c r="K2867" s="15"/>
      <c r="L2867" s="15"/>
      <c r="M2867" s="15">
        <f t="shared" si="132"/>
        <v>1</v>
      </c>
      <c r="N2867" s="15" t="str">
        <f t="shared" si="133"/>
        <v>-</v>
      </c>
      <c r="O2867" s="150">
        <f t="shared" si="134"/>
        <v>0</v>
      </c>
      <c r="P2867" s="15" t="str">
        <f>IF(COUNTIF('Personálie dobrovolníků '!U:X,N2867)&gt;0,"ANO","")</f>
        <v/>
      </c>
      <c r="Q2867" s="15"/>
    </row>
    <row r="2868" spans="2:17" s="25" customFormat="1" x14ac:dyDescent="0.3">
      <c r="B2868" s="15" t="str">
        <f>IF(A2868="","",VLOOKUP(A2868,Tabulka3[[Číslo smlouvy   u pravidelné činnosti]:[Příjmení]],3,0))</f>
        <v/>
      </c>
      <c r="C2868" s="15" t="str">
        <f>IF(A2868="","",VLOOKUP(A2868,Tabulka3[[Číslo smlouvy   u pravidelné činnosti]:[Příjmení]],4,0))</f>
        <v/>
      </c>
      <c r="F2868" s="94"/>
      <c r="H2868" s="113"/>
      <c r="I2868" s="113"/>
      <c r="K2868" s="15"/>
      <c r="L2868" s="15"/>
      <c r="M2868" s="15">
        <f t="shared" si="132"/>
        <v>1</v>
      </c>
      <c r="N2868" s="15" t="str">
        <f t="shared" si="133"/>
        <v>-</v>
      </c>
      <c r="O2868" s="150">
        <f t="shared" si="134"/>
        <v>0</v>
      </c>
      <c r="P2868" s="15" t="str">
        <f>IF(COUNTIF('Personálie dobrovolníků '!U:X,N2868)&gt;0,"ANO","")</f>
        <v/>
      </c>
      <c r="Q2868" s="15"/>
    </row>
    <row r="2869" spans="2:17" s="25" customFormat="1" x14ac:dyDescent="0.3">
      <c r="B2869" s="15" t="str">
        <f>IF(A2869="","",VLOOKUP(A2869,Tabulka3[[Číslo smlouvy   u pravidelné činnosti]:[Příjmení]],3,0))</f>
        <v/>
      </c>
      <c r="C2869" s="15" t="str">
        <f>IF(A2869="","",VLOOKUP(A2869,Tabulka3[[Číslo smlouvy   u pravidelné činnosti]:[Příjmení]],4,0))</f>
        <v/>
      </c>
      <c r="F2869" s="94"/>
      <c r="H2869" s="113"/>
      <c r="I2869" s="113"/>
      <c r="K2869" s="15"/>
      <c r="L2869" s="15"/>
      <c r="M2869" s="15">
        <f t="shared" si="132"/>
        <v>1</v>
      </c>
      <c r="N2869" s="15" t="str">
        <f t="shared" si="133"/>
        <v>-</v>
      </c>
      <c r="O2869" s="150">
        <f t="shared" si="134"/>
        <v>0</v>
      </c>
      <c r="P2869" s="15" t="str">
        <f>IF(COUNTIF('Personálie dobrovolníků '!U:X,N2869)&gt;0,"ANO","")</f>
        <v/>
      </c>
      <c r="Q2869" s="15"/>
    </row>
    <row r="2870" spans="2:17" s="25" customFormat="1" x14ac:dyDescent="0.3">
      <c r="B2870" s="15" t="str">
        <f>IF(A2870="","",VLOOKUP(A2870,Tabulka3[[Číslo smlouvy   u pravidelné činnosti]:[Příjmení]],3,0))</f>
        <v/>
      </c>
      <c r="C2870" s="15" t="str">
        <f>IF(A2870="","",VLOOKUP(A2870,Tabulka3[[Číslo smlouvy   u pravidelné činnosti]:[Příjmení]],4,0))</f>
        <v/>
      </c>
      <c r="F2870" s="94"/>
      <c r="H2870" s="113"/>
      <c r="I2870" s="113"/>
      <c r="K2870" s="15"/>
      <c r="L2870" s="15"/>
      <c r="M2870" s="15">
        <f t="shared" si="132"/>
        <v>1</v>
      </c>
      <c r="N2870" s="15" t="str">
        <f t="shared" si="133"/>
        <v>-</v>
      </c>
      <c r="O2870" s="150">
        <f t="shared" si="134"/>
        <v>0</v>
      </c>
      <c r="P2870" s="15" t="str">
        <f>IF(COUNTIF('Personálie dobrovolníků '!U:X,N2870)&gt;0,"ANO","")</f>
        <v/>
      </c>
      <c r="Q2870" s="15"/>
    </row>
    <row r="2871" spans="2:17" s="25" customFormat="1" x14ac:dyDescent="0.3">
      <c r="B2871" s="15" t="str">
        <f>IF(A2871="","",VLOOKUP(A2871,Tabulka3[[Číslo smlouvy   u pravidelné činnosti]:[Příjmení]],3,0))</f>
        <v/>
      </c>
      <c r="C2871" s="15" t="str">
        <f>IF(A2871="","",VLOOKUP(A2871,Tabulka3[[Číslo smlouvy   u pravidelné činnosti]:[Příjmení]],4,0))</f>
        <v/>
      </c>
      <c r="F2871" s="94"/>
      <c r="H2871" s="113"/>
      <c r="I2871" s="113"/>
      <c r="K2871" s="15"/>
      <c r="L2871" s="15"/>
      <c r="M2871" s="15">
        <f t="shared" si="132"/>
        <v>1</v>
      </c>
      <c r="N2871" s="15" t="str">
        <f t="shared" si="133"/>
        <v>-</v>
      </c>
      <c r="O2871" s="150">
        <f t="shared" si="134"/>
        <v>0</v>
      </c>
      <c r="P2871" s="15" t="str">
        <f>IF(COUNTIF('Personálie dobrovolníků '!U:X,N2871)&gt;0,"ANO","")</f>
        <v/>
      </c>
      <c r="Q2871" s="15"/>
    </row>
    <row r="2872" spans="2:17" s="25" customFormat="1" x14ac:dyDescent="0.3">
      <c r="B2872" s="15" t="str">
        <f>IF(A2872="","",VLOOKUP(A2872,Tabulka3[[Číslo smlouvy   u pravidelné činnosti]:[Příjmení]],3,0))</f>
        <v/>
      </c>
      <c r="C2872" s="15" t="str">
        <f>IF(A2872="","",VLOOKUP(A2872,Tabulka3[[Číslo smlouvy   u pravidelné činnosti]:[Příjmení]],4,0))</f>
        <v/>
      </c>
      <c r="F2872" s="94"/>
      <c r="H2872" s="113"/>
      <c r="I2872" s="113"/>
      <c r="K2872" s="15"/>
      <c r="L2872" s="15"/>
      <c r="M2872" s="15">
        <f t="shared" si="132"/>
        <v>1</v>
      </c>
      <c r="N2872" s="15" t="str">
        <f t="shared" si="133"/>
        <v>-</v>
      </c>
      <c r="O2872" s="150">
        <f t="shared" si="134"/>
        <v>0</v>
      </c>
      <c r="P2872" s="15" t="str">
        <f>IF(COUNTIF('Personálie dobrovolníků '!U:X,N2872)&gt;0,"ANO","")</f>
        <v/>
      </c>
      <c r="Q2872" s="15"/>
    </row>
    <row r="2873" spans="2:17" s="25" customFormat="1" x14ac:dyDescent="0.3">
      <c r="B2873" s="15" t="str">
        <f>IF(A2873="","",VLOOKUP(A2873,Tabulka3[[Číslo smlouvy   u pravidelné činnosti]:[Příjmení]],3,0))</f>
        <v/>
      </c>
      <c r="C2873" s="15" t="str">
        <f>IF(A2873="","",VLOOKUP(A2873,Tabulka3[[Číslo smlouvy   u pravidelné činnosti]:[Příjmení]],4,0))</f>
        <v/>
      </c>
      <c r="F2873" s="94"/>
      <c r="H2873" s="113"/>
      <c r="I2873" s="113"/>
      <c r="K2873" s="15"/>
      <c r="L2873" s="15"/>
      <c r="M2873" s="15">
        <f t="shared" si="132"/>
        <v>1</v>
      </c>
      <c r="N2873" s="15" t="str">
        <f t="shared" si="133"/>
        <v>-</v>
      </c>
      <c r="O2873" s="150">
        <f t="shared" si="134"/>
        <v>0</v>
      </c>
      <c r="P2873" s="15" t="str">
        <f>IF(COUNTIF('Personálie dobrovolníků '!U:X,N2873)&gt;0,"ANO","")</f>
        <v/>
      </c>
      <c r="Q2873" s="15"/>
    </row>
    <row r="2874" spans="2:17" s="25" customFormat="1" x14ac:dyDescent="0.3">
      <c r="B2874" s="15" t="str">
        <f>IF(A2874="","",VLOOKUP(A2874,Tabulka3[[Číslo smlouvy   u pravidelné činnosti]:[Příjmení]],3,0))</f>
        <v/>
      </c>
      <c r="C2874" s="15" t="str">
        <f>IF(A2874="","",VLOOKUP(A2874,Tabulka3[[Číslo smlouvy   u pravidelné činnosti]:[Příjmení]],4,0))</f>
        <v/>
      </c>
      <c r="F2874" s="94"/>
      <c r="H2874" s="113"/>
      <c r="I2874" s="113"/>
      <c r="K2874" s="15"/>
      <c r="L2874" s="15"/>
      <c r="M2874" s="15">
        <f t="shared" si="132"/>
        <v>1</v>
      </c>
      <c r="N2874" s="15" t="str">
        <f t="shared" si="133"/>
        <v>-</v>
      </c>
      <c r="O2874" s="150">
        <f t="shared" si="134"/>
        <v>0</v>
      </c>
      <c r="P2874" s="15" t="str">
        <f>IF(COUNTIF('Personálie dobrovolníků '!U:X,N2874)&gt;0,"ANO","")</f>
        <v/>
      </c>
      <c r="Q2874" s="15"/>
    </row>
    <row r="2875" spans="2:17" s="25" customFormat="1" x14ac:dyDescent="0.3">
      <c r="B2875" s="15" t="str">
        <f>IF(A2875="","",VLOOKUP(A2875,Tabulka3[[Číslo smlouvy   u pravidelné činnosti]:[Příjmení]],3,0))</f>
        <v/>
      </c>
      <c r="C2875" s="15" t="str">
        <f>IF(A2875="","",VLOOKUP(A2875,Tabulka3[[Číslo smlouvy   u pravidelné činnosti]:[Příjmení]],4,0))</f>
        <v/>
      </c>
      <c r="F2875" s="94"/>
      <c r="H2875" s="113"/>
      <c r="I2875" s="113"/>
      <c r="K2875" s="15"/>
      <c r="L2875" s="15"/>
      <c r="M2875" s="15">
        <f t="shared" si="132"/>
        <v>1</v>
      </c>
      <c r="N2875" s="15" t="str">
        <f t="shared" si="133"/>
        <v>-</v>
      </c>
      <c r="O2875" s="150">
        <f t="shared" si="134"/>
        <v>0</v>
      </c>
      <c r="P2875" s="15" t="str">
        <f>IF(COUNTIF('Personálie dobrovolníků '!U:X,N2875)&gt;0,"ANO","")</f>
        <v/>
      </c>
      <c r="Q2875" s="15"/>
    </row>
    <row r="2876" spans="2:17" s="25" customFormat="1" x14ac:dyDescent="0.3">
      <c r="B2876" s="15" t="str">
        <f>IF(A2876="","",VLOOKUP(A2876,Tabulka3[[Číslo smlouvy   u pravidelné činnosti]:[Příjmení]],3,0))</f>
        <v/>
      </c>
      <c r="C2876" s="15" t="str">
        <f>IF(A2876="","",VLOOKUP(A2876,Tabulka3[[Číslo smlouvy   u pravidelné činnosti]:[Příjmení]],4,0))</f>
        <v/>
      </c>
      <c r="F2876" s="94"/>
      <c r="H2876" s="113"/>
      <c r="I2876" s="113"/>
      <c r="K2876" s="15"/>
      <c r="L2876" s="15"/>
      <c r="M2876" s="15">
        <f t="shared" si="132"/>
        <v>1</v>
      </c>
      <c r="N2876" s="15" t="str">
        <f t="shared" si="133"/>
        <v>-</v>
      </c>
      <c r="O2876" s="150">
        <f t="shared" si="134"/>
        <v>0</v>
      </c>
      <c r="P2876" s="15" t="str">
        <f>IF(COUNTIF('Personálie dobrovolníků '!U:X,N2876)&gt;0,"ANO","")</f>
        <v/>
      </c>
      <c r="Q2876" s="15"/>
    </row>
    <row r="2877" spans="2:17" s="25" customFormat="1" x14ac:dyDescent="0.3">
      <c r="B2877" s="15" t="str">
        <f>IF(A2877="","",VLOOKUP(A2877,Tabulka3[[Číslo smlouvy   u pravidelné činnosti]:[Příjmení]],3,0))</f>
        <v/>
      </c>
      <c r="C2877" s="15" t="str">
        <f>IF(A2877="","",VLOOKUP(A2877,Tabulka3[[Číslo smlouvy   u pravidelné činnosti]:[Příjmení]],4,0))</f>
        <v/>
      </c>
      <c r="F2877" s="94"/>
      <c r="H2877" s="113"/>
      <c r="I2877" s="113"/>
      <c r="K2877" s="15"/>
      <c r="L2877" s="15"/>
      <c r="M2877" s="15">
        <f t="shared" si="132"/>
        <v>1</v>
      </c>
      <c r="N2877" s="15" t="str">
        <f t="shared" si="133"/>
        <v>-</v>
      </c>
      <c r="O2877" s="150">
        <f t="shared" si="134"/>
        <v>0</v>
      </c>
      <c r="P2877" s="15" t="str">
        <f>IF(COUNTIF('Personálie dobrovolníků '!U:X,N2877)&gt;0,"ANO","")</f>
        <v/>
      </c>
      <c r="Q2877" s="15"/>
    </row>
    <row r="2878" spans="2:17" s="25" customFormat="1" x14ac:dyDescent="0.3">
      <c r="B2878" s="15" t="str">
        <f>IF(A2878="","",VLOOKUP(A2878,Tabulka3[[Číslo smlouvy   u pravidelné činnosti]:[Příjmení]],3,0))</f>
        <v/>
      </c>
      <c r="C2878" s="15" t="str">
        <f>IF(A2878="","",VLOOKUP(A2878,Tabulka3[[Číslo smlouvy   u pravidelné činnosti]:[Příjmení]],4,0))</f>
        <v/>
      </c>
      <c r="F2878" s="94"/>
      <c r="H2878" s="113"/>
      <c r="I2878" s="113"/>
      <c r="K2878" s="15"/>
      <c r="L2878" s="15"/>
      <c r="M2878" s="15">
        <f t="shared" si="132"/>
        <v>1</v>
      </c>
      <c r="N2878" s="15" t="str">
        <f t="shared" si="133"/>
        <v>-</v>
      </c>
      <c r="O2878" s="150">
        <f t="shared" si="134"/>
        <v>0</v>
      </c>
      <c r="P2878" s="15" t="str">
        <f>IF(COUNTIF('Personálie dobrovolníků '!U:X,N2878)&gt;0,"ANO","")</f>
        <v/>
      </c>
      <c r="Q2878" s="15"/>
    </row>
    <row r="2879" spans="2:17" s="25" customFormat="1" x14ac:dyDescent="0.3">
      <c r="B2879" s="15" t="str">
        <f>IF(A2879="","",VLOOKUP(A2879,Tabulka3[[Číslo smlouvy   u pravidelné činnosti]:[Příjmení]],3,0))</f>
        <v/>
      </c>
      <c r="C2879" s="15" t="str">
        <f>IF(A2879="","",VLOOKUP(A2879,Tabulka3[[Číslo smlouvy   u pravidelné činnosti]:[Příjmení]],4,0))</f>
        <v/>
      </c>
      <c r="F2879" s="94"/>
      <c r="H2879" s="113"/>
      <c r="I2879" s="113"/>
      <c r="K2879" s="15"/>
      <c r="L2879" s="15"/>
      <c r="M2879" s="15">
        <f t="shared" si="132"/>
        <v>1</v>
      </c>
      <c r="N2879" s="15" t="str">
        <f t="shared" si="133"/>
        <v>-</v>
      </c>
      <c r="O2879" s="150">
        <f t="shared" si="134"/>
        <v>0</v>
      </c>
      <c r="P2879" s="15" t="str">
        <f>IF(COUNTIF('Personálie dobrovolníků '!U:X,N2879)&gt;0,"ANO","")</f>
        <v/>
      </c>
      <c r="Q2879" s="15"/>
    </row>
    <row r="2880" spans="2:17" s="25" customFormat="1" x14ac:dyDescent="0.3">
      <c r="B2880" s="15" t="str">
        <f>IF(A2880="","",VLOOKUP(A2880,Tabulka3[[Číslo smlouvy   u pravidelné činnosti]:[Příjmení]],3,0))</f>
        <v/>
      </c>
      <c r="C2880" s="15" t="str">
        <f>IF(A2880="","",VLOOKUP(A2880,Tabulka3[[Číslo smlouvy   u pravidelné činnosti]:[Příjmení]],4,0))</f>
        <v/>
      </c>
      <c r="F2880" s="94"/>
      <c r="H2880" s="113"/>
      <c r="I2880" s="113"/>
      <c r="K2880" s="15"/>
      <c r="L2880" s="15"/>
      <c r="M2880" s="15">
        <f t="shared" si="132"/>
        <v>1</v>
      </c>
      <c r="N2880" s="15" t="str">
        <f t="shared" si="133"/>
        <v>-</v>
      </c>
      <c r="O2880" s="150">
        <f t="shared" si="134"/>
        <v>0</v>
      </c>
      <c r="P2880" s="15" t="str">
        <f>IF(COUNTIF('Personálie dobrovolníků '!U:X,N2880)&gt;0,"ANO","")</f>
        <v/>
      </c>
      <c r="Q2880" s="15"/>
    </row>
    <row r="2881" spans="2:17" s="25" customFormat="1" x14ac:dyDescent="0.3">
      <c r="B2881" s="15" t="str">
        <f>IF(A2881="","",VLOOKUP(A2881,Tabulka3[[Číslo smlouvy   u pravidelné činnosti]:[Příjmení]],3,0))</f>
        <v/>
      </c>
      <c r="C2881" s="15" t="str">
        <f>IF(A2881="","",VLOOKUP(A2881,Tabulka3[[Číslo smlouvy   u pravidelné činnosti]:[Příjmení]],4,0))</f>
        <v/>
      </c>
      <c r="F2881" s="94"/>
      <c r="H2881" s="113"/>
      <c r="I2881" s="113"/>
      <c r="K2881" s="15"/>
      <c r="L2881" s="15"/>
      <c r="M2881" s="15">
        <f t="shared" si="132"/>
        <v>1</v>
      </c>
      <c r="N2881" s="15" t="str">
        <f t="shared" si="133"/>
        <v>-</v>
      </c>
      <c r="O2881" s="150">
        <f t="shared" si="134"/>
        <v>0</v>
      </c>
      <c r="P2881" s="15" t="str">
        <f>IF(COUNTIF('Personálie dobrovolníků '!U:X,N2881)&gt;0,"ANO","")</f>
        <v/>
      </c>
      <c r="Q2881" s="15"/>
    </row>
    <row r="2882" spans="2:17" s="25" customFormat="1" x14ac:dyDescent="0.3">
      <c r="B2882" s="15" t="str">
        <f>IF(A2882="","",VLOOKUP(A2882,Tabulka3[[Číslo smlouvy   u pravidelné činnosti]:[Příjmení]],3,0))</f>
        <v/>
      </c>
      <c r="C2882" s="15" t="str">
        <f>IF(A2882="","",VLOOKUP(A2882,Tabulka3[[Číslo smlouvy   u pravidelné činnosti]:[Příjmení]],4,0))</f>
        <v/>
      </c>
      <c r="F2882" s="94"/>
      <c r="H2882" s="113"/>
      <c r="I2882" s="113"/>
      <c r="K2882" s="15"/>
      <c r="L2882" s="15"/>
      <c r="M2882" s="15">
        <f t="shared" si="132"/>
        <v>1</v>
      </c>
      <c r="N2882" s="15" t="str">
        <f t="shared" si="133"/>
        <v>-</v>
      </c>
      <c r="O2882" s="150">
        <f t="shared" si="134"/>
        <v>0</v>
      </c>
      <c r="P2882" s="15" t="str">
        <f>IF(COUNTIF('Personálie dobrovolníků '!U:X,N2882)&gt;0,"ANO","")</f>
        <v/>
      </c>
      <c r="Q2882" s="15"/>
    </row>
    <row r="2883" spans="2:17" s="25" customFormat="1" x14ac:dyDescent="0.3">
      <c r="B2883" s="15" t="str">
        <f>IF(A2883="","",VLOOKUP(A2883,Tabulka3[[Číslo smlouvy   u pravidelné činnosti]:[Příjmení]],3,0))</f>
        <v/>
      </c>
      <c r="C2883" s="15" t="str">
        <f>IF(A2883="","",VLOOKUP(A2883,Tabulka3[[Číslo smlouvy   u pravidelné činnosti]:[Příjmení]],4,0))</f>
        <v/>
      </c>
      <c r="F2883" s="94"/>
      <c r="H2883" s="113"/>
      <c r="I2883" s="113"/>
      <c r="K2883" s="15"/>
      <c r="L2883" s="15"/>
      <c r="M2883" s="15">
        <f t="shared" si="132"/>
        <v>1</v>
      </c>
      <c r="N2883" s="15" t="str">
        <f t="shared" si="133"/>
        <v>-</v>
      </c>
      <c r="O2883" s="150">
        <f t="shared" si="134"/>
        <v>0</v>
      </c>
      <c r="P2883" s="15" t="str">
        <f>IF(COUNTIF('Personálie dobrovolníků '!U:X,N2883)&gt;0,"ANO","")</f>
        <v/>
      </c>
      <c r="Q2883" s="15"/>
    </row>
    <row r="2884" spans="2:17" s="25" customFormat="1" x14ac:dyDescent="0.3">
      <c r="B2884" s="15" t="str">
        <f>IF(A2884="","",VLOOKUP(A2884,Tabulka3[[Číslo smlouvy   u pravidelné činnosti]:[Příjmení]],3,0))</f>
        <v/>
      </c>
      <c r="C2884" s="15" t="str">
        <f>IF(A2884="","",VLOOKUP(A2884,Tabulka3[[Číslo smlouvy   u pravidelné činnosti]:[Příjmení]],4,0))</f>
        <v/>
      </c>
      <c r="F2884" s="94"/>
      <c r="H2884" s="113"/>
      <c r="I2884" s="113"/>
      <c r="K2884" s="15"/>
      <c r="L2884" s="15"/>
      <c r="M2884" s="15">
        <f t="shared" ref="M2884:M2947" si="135">IF(OR(
   AND($H2884=$K$12, $I2884=$L$4),
   AND($H2884=$K$12, $I2884=$L$5),
   AND($H2884=$K$12, $I2884=$L$6),
   AND($H2884=$K$12, $I2884=$L$7),
   AND($H2884=$K$11, $I2884=$L$4),
   AND($H2884=$K$11, $I2884=$L$5),
   AND($H2884=$K$11, $I2884=$L$6),
   AND($H2884=$K$11, $I2884=$L$7),
   AND($H2884=$K$5, $I2884=$L$5),
   AND($H2884=$K$6, $I2884=$L$4),
   AND($H2884=$K$6, $I2884=$L$5),
   AND($H2884=$K$6, $I2884=$L$7),
   AND($H2884=$K$4, $I2884=$L$6),
), 0, 1)</f>
        <v>1</v>
      </c>
      <c r="N2884" s="15" t="str">
        <f t="shared" ref="N2884:N2947" si="136">A2884 &amp; "-" &amp; J2884</f>
        <v>-</v>
      </c>
      <c r="O2884" s="150">
        <f t="shared" ref="O2884:O2947" si="137">IF(AND(M2884&lt;&gt;0, P2884="ANO"), 1, 0)</f>
        <v>0</v>
      </c>
      <c r="P2884" s="15" t="str">
        <f>IF(COUNTIF('Personálie dobrovolníků '!U:X,N2884)&gt;0,"ANO","")</f>
        <v/>
      </c>
      <c r="Q2884" s="15"/>
    </row>
    <row r="2885" spans="2:17" s="25" customFormat="1" x14ac:dyDescent="0.3">
      <c r="B2885" s="15" t="str">
        <f>IF(A2885="","",VLOOKUP(A2885,Tabulka3[[Číslo smlouvy   u pravidelné činnosti]:[Příjmení]],3,0))</f>
        <v/>
      </c>
      <c r="C2885" s="15" t="str">
        <f>IF(A2885="","",VLOOKUP(A2885,Tabulka3[[Číslo smlouvy   u pravidelné činnosti]:[Příjmení]],4,0))</f>
        <v/>
      </c>
      <c r="F2885" s="94"/>
      <c r="H2885" s="113"/>
      <c r="I2885" s="113"/>
      <c r="K2885" s="15"/>
      <c r="L2885" s="15"/>
      <c r="M2885" s="15">
        <f t="shared" si="135"/>
        <v>1</v>
      </c>
      <c r="N2885" s="15" t="str">
        <f t="shared" si="136"/>
        <v>-</v>
      </c>
      <c r="O2885" s="150">
        <f t="shared" si="137"/>
        <v>0</v>
      </c>
      <c r="P2885" s="15" t="str">
        <f>IF(COUNTIF('Personálie dobrovolníků '!U:X,N2885)&gt;0,"ANO","")</f>
        <v/>
      </c>
      <c r="Q2885" s="15"/>
    </row>
    <row r="2886" spans="2:17" s="25" customFormat="1" x14ac:dyDescent="0.3">
      <c r="B2886" s="15" t="str">
        <f>IF(A2886="","",VLOOKUP(A2886,Tabulka3[[Číslo smlouvy   u pravidelné činnosti]:[Příjmení]],3,0))</f>
        <v/>
      </c>
      <c r="C2886" s="15" t="str">
        <f>IF(A2886="","",VLOOKUP(A2886,Tabulka3[[Číslo smlouvy   u pravidelné činnosti]:[Příjmení]],4,0))</f>
        <v/>
      </c>
      <c r="F2886" s="94"/>
      <c r="H2886" s="113"/>
      <c r="I2886" s="113"/>
      <c r="K2886" s="15"/>
      <c r="L2886" s="15"/>
      <c r="M2886" s="15">
        <f t="shared" si="135"/>
        <v>1</v>
      </c>
      <c r="N2886" s="15" t="str">
        <f t="shared" si="136"/>
        <v>-</v>
      </c>
      <c r="O2886" s="150">
        <f t="shared" si="137"/>
        <v>0</v>
      </c>
      <c r="P2886" s="15" t="str">
        <f>IF(COUNTIF('Personálie dobrovolníků '!U:X,N2886)&gt;0,"ANO","")</f>
        <v/>
      </c>
      <c r="Q2886" s="15"/>
    </row>
    <row r="2887" spans="2:17" s="25" customFormat="1" x14ac:dyDescent="0.3">
      <c r="B2887" s="15" t="str">
        <f>IF(A2887="","",VLOOKUP(A2887,Tabulka3[[Číslo smlouvy   u pravidelné činnosti]:[Příjmení]],3,0))</f>
        <v/>
      </c>
      <c r="C2887" s="15" t="str">
        <f>IF(A2887="","",VLOOKUP(A2887,Tabulka3[[Číslo smlouvy   u pravidelné činnosti]:[Příjmení]],4,0))</f>
        <v/>
      </c>
      <c r="F2887" s="94"/>
      <c r="H2887" s="113"/>
      <c r="I2887" s="113"/>
      <c r="K2887" s="15"/>
      <c r="L2887" s="15"/>
      <c r="M2887" s="15">
        <f t="shared" si="135"/>
        <v>1</v>
      </c>
      <c r="N2887" s="15" t="str">
        <f t="shared" si="136"/>
        <v>-</v>
      </c>
      <c r="O2887" s="150">
        <f t="shared" si="137"/>
        <v>0</v>
      </c>
      <c r="P2887" s="15" t="str">
        <f>IF(COUNTIF('Personálie dobrovolníků '!U:X,N2887)&gt;0,"ANO","")</f>
        <v/>
      </c>
      <c r="Q2887" s="15"/>
    </row>
    <row r="2888" spans="2:17" s="25" customFormat="1" x14ac:dyDescent="0.3">
      <c r="B2888" s="15" t="str">
        <f>IF(A2888="","",VLOOKUP(A2888,Tabulka3[[Číslo smlouvy   u pravidelné činnosti]:[Příjmení]],3,0))</f>
        <v/>
      </c>
      <c r="C2888" s="15" t="str">
        <f>IF(A2888="","",VLOOKUP(A2888,Tabulka3[[Číslo smlouvy   u pravidelné činnosti]:[Příjmení]],4,0))</f>
        <v/>
      </c>
      <c r="F2888" s="94"/>
      <c r="H2888" s="113"/>
      <c r="I2888" s="113"/>
      <c r="K2888" s="15"/>
      <c r="L2888" s="15"/>
      <c r="M2888" s="15">
        <f t="shared" si="135"/>
        <v>1</v>
      </c>
      <c r="N2888" s="15" t="str">
        <f t="shared" si="136"/>
        <v>-</v>
      </c>
      <c r="O2888" s="150">
        <f t="shared" si="137"/>
        <v>0</v>
      </c>
      <c r="P2888" s="15" t="str">
        <f>IF(COUNTIF('Personálie dobrovolníků '!U:X,N2888)&gt;0,"ANO","")</f>
        <v/>
      </c>
      <c r="Q2888" s="15"/>
    </row>
    <row r="2889" spans="2:17" s="25" customFormat="1" x14ac:dyDescent="0.3">
      <c r="B2889" s="15" t="str">
        <f>IF(A2889="","",VLOOKUP(A2889,Tabulka3[[Číslo smlouvy   u pravidelné činnosti]:[Příjmení]],3,0))</f>
        <v/>
      </c>
      <c r="C2889" s="15" t="str">
        <f>IF(A2889="","",VLOOKUP(A2889,Tabulka3[[Číslo smlouvy   u pravidelné činnosti]:[Příjmení]],4,0))</f>
        <v/>
      </c>
      <c r="F2889" s="94"/>
      <c r="H2889" s="113"/>
      <c r="I2889" s="113"/>
      <c r="K2889" s="15"/>
      <c r="L2889" s="15"/>
      <c r="M2889" s="15">
        <f t="shared" si="135"/>
        <v>1</v>
      </c>
      <c r="N2889" s="15" t="str">
        <f t="shared" si="136"/>
        <v>-</v>
      </c>
      <c r="O2889" s="150">
        <f t="shared" si="137"/>
        <v>0</v>
      </c>
      <c r="P2889" s="15" t="str">
        <f>IF(COUNTIF('Personálie dobrovolníků '!U:X,N2889)&gt;0,"ANO","")</f>
        <v/>
      </c>
      <c r="Q2889" s="15"/>
    </row>
    <row r="2890" spans="2:17" s="25" customFormat="1" x14ac:dyDescent="0.3">
      <c r="B2890" s="15" t="str">
        <f>IF(A2890="","",VLOOKUP(A2890,Tabulka3[[Číslo smlouvy   u pravidelné činnosti]:[Příjmení]],3,0))</f>
        <v/>
      </c>
      <c r="C2890" s="15" t="str">
        <f>IF(A2890="","",VLOOKUP(A2890,Tabulka3[[Číslo smlouvy   u pravidelné činnosti]:[Příjmení]],4,0))</f>
        <v/>
      </c>
      <c r="F2890" s="94"/>
      <c r="H2890" s="113"/>
      <c r="I2890" s="113"/>
      <c r="K2890" s="15"/>
      <c r="L2890" s="15"/>
      <c r="M2890" s="15">
        <f t="shared" si="135"/>
        <v>1</v>
      </c>
      <c r="N2890" s="15" t="str">
        <f t="shared" si="136"/>
        <v>-</v>
      </c>
      <c r="O2890" s="150">
        <f t="shared" si="137"/>
        <v>0</v>
      </c>
      <c r="P2890" s="15" t="str">
        <f>IF(COUNTIF('Personálie dobrovolníků '!U:X,N2890)&gt;0,"ANO","")</f>
        <v/>
      </c>
      <c r="Q2890" s="15"/>
    </row>
    <row r="2891" spans="2:17" s="25" customFormat="1" x14ac:dyDescent="0.3">
      <c r="B2891" s="15" t="str">
        <f>IF(A2891="","",VLOOKUP(A2891,Tabulka3[[Číslo smlouvy   u pravidelné činnosti]:[Příjmení]],3,0))</f>
        <v/>
      </c>
      <c r="C2891" s="15" t="str">
        <f>IF(A2891="","",VLOOKUP(A2891,Tabulka3[[Číslo smlouvy   u pravidelné činnosti]:[Příjmení]],4,0))</f>
        <v/>
      </c>
      <c r="F2891" s="94"/>
      <c r="H2891" s="113"/>
      <c r="I2891" s="113"/>
      <c r="K2891" s="15"/>
      <c r="L2891" s="15"/>
      <c r="M2891" s="15">
        <f t="shared" si="135"/>
        <v>1</v>
      </c>
      <c r="N2891" s="15" t="str">
        <f t="shared" si="136"/>
        <v>-</v>
      </c>
      <c r="O2891" s="150">
        <f t="shared" si="137"/>
        <v>0</v>
      </c>
      <c r="P2891" s="15" t="str">
        <f>IF(COUNTIF('Personálie dobrovolníků '!U:X,N2891)&gt;0,"ANO","")</f>
        <v/>
      </c>
      <c r="Q2891" s="15"/>
    </row>
    <row r="2892" spans="2:17" s="25" customFormat="1" x14ac:dyDescent="0.3">
      <c r="B2892" s="15" t="str">
        <f>IF(A2892="","",VLOOKUP(A2892,Tabulka3[[Číslo smlouvy   u pravidelné činnosti]:[Příjmení]],3,0))</f>
        <v/>
      </c>
      <c r="C2892" s="15" t="str">
        <f>IF(A2892="","",VLOOKUP(A2892,Tabulka3[[Číslo smlouvy   u pravidelné činnosti]:[Příjmení]],4,0))</f>
        <v/>
      </c>
      <c r="F2892" s="94"/>
      <c r="H2892" s="113"/>
      <c r="I2892" s="113"/>
      <c r="K2892" s="15"/>
      <c r="L2892" s="15"/>
      <c r="M2892" s="15">
        <f t="shared" si="135"/>
        <v>1</v>
      </c>
      <c r="N2892" s="15" t="str">
        <f t="shared" si="136"/>
        <v>-</v>
      </c>
      <c r="O2892" s="150">
        <f t="shared" si="137"/>
        <v>0</v>
      </c>
      <c r="P2892" s="15" t="str">
        <f>IF(COUNTIF('Personálie dobrovolníků '!U:X,N2892)&gt;0,"ANO","")</f>
        <v/>
      </c>
      <c r="Q2892" s="15"/>
    </row>
    <row r="2893" spans="2:17" s="25" customFormat="1" x14ac:dyDescent="0.3">
      <c r="B2893" s="15" t="str">
        <f>IF(A2893="","",VLOOKUP(A2893,Tabulka3[[Číslo smlouvy   u pravidelné činnosti]:[Příjmení]],3,0))</f>
        <v/>
      </c>
      <c r="C2893" s="15" t="str">
        <f>IF(A2893="","",VLOOKUP(A2893,Tabulka3[[Číslo smlouvy   u pravidelné činnosti]:[Příjmení]],4,0))</f>
        <v/>
      </c>
      <c r="F2893" s="94"/>
      <c r="H2893" s="113"/>
      <c r="I2893" s="113"/>
      <c r="K2893" s="15"/>
      <c r="L2893" s="15"/>
      <c r="M2893" s="15">
        <f t="shared" si="135"/>
        <v>1</v>
      </c>
      <c r="N2893" s="15" t="str">
        <f t="shared" si="136"/>
        <v>-</v>
      </c>
      <c r="O2893" s="150">
        <f t="shared" si="137"/>
        <v>0</v>
      </c>
      <c r="P2893" s="15" t="str">
        <f>IF(COUNTIF('Personálie dobrovolníků '!U:X,N2893)&gt;0,"ANO","")</f>
        <v/>
      </c>
      <c r="Q2893" s="15"/>
    </row>
    <row r="2894" spans="2:17" s="25" customFormat="1" x14ac:dyDescent="0.3">
      <c r="B2894" s="15" t="str">
        <f>IF(A2894="","",VLOOKUP(A2894,Tabulka3[[Číslo smlouvy   u pravidelné činnosti]:[Příjmení]],3,0))</f>
        <v/>
      </c>
      <c r="C2894" s="15" t="str">
        <f>IF(A2894="","",VLOOKUP(A2894,Tabulka3[[Číslo smlouvy   u pravidelné činnosti]:[Příjmení]],4,0))</f>
        <v/>
      </c>
      <c r="F2894" s="94"/>
      <c r="H2894" s="113"/>
      <c r="I2894" s="113"/>
      <c r="K2894" s="15"/>
      <c r="L2894" s="15"/>
      <c r="M2894" s="15">
        <f t="shared" si="135"/>
        <v>1</v>
      </c>
      <c r="N2894" s="15" t="str">
        <f t="shared" si="136"/>
        <v>-</v>
      </c>
      <c r="O2894" s="150">
        <f t="shared" si="137"/>
        <v>0</v>
      </c>
      <c r="P2894" s="15" t="str">
        <f>IF(COUNTIF('Personálie dobrovolníků '!U:X,N2894)&gt;0,"ANO","")</f>
        <v/>
      </c>
      <c r="Q2894" s="15"/>
    </row>
    <row r="2895" spans="2:17" s="25" customFormat="1" x14ac:dyDescent="0.3">
      <c r="B2895" s="15" t="str">
        <f>IF(A2895="","",VLOOKUP(A2895,Tabulka3[[Číslo smlouvy   u pravidelné činnosti]:[Příjmení]],3,0))</f>
        <v/>
      </c>
      <c r="C2895" s="15" t="str">
        <f>IF(A2895="","",VLOOKUP(A2895,Tabulka3[[Číslo smlouvy   u pravidelné činnosti]:[Příjmení]],4,0))</f>
        <v/>
      </c>
      <c r="F2895" s="94"/>
      <c r="H2895" s="113"/>
      <c r="I2895" s="113"/>
      <c r="K2895" s="15"/>
      <c r="L2895" s="15"/>
      <c r="M2895" s="15">
        <f t="shared" si="135"/>
        <v>1</v>
      </c>
      <c r="N2895" s="15" t="str">
        <f t="shared" si="136"/>
        <v>-</v>
      </c>
      <c r="O2895" s="150">
        <f t="shared" si="137"/>
        <v>0</v>
      </c>
      <c r="P2895" s="15" t="str">
        <f>IF(COUNTIF('Personálie dobrovolníků '!U:X,N2895)&gt;0,"ANO","")</f>
        <v/>
      </c>
      <c r="Q2895" s="15"/>
    </row>
    <row r="2896" spans="2:17" s="25" customFormat="1" x14ac:dyDescent="0.3">
      <c r="B2896" s="15" t="str">
        <f>IF(A2896="","",VLOOKUP(A2896,Tabulka3[[Číslo smlouvy   u pravidelné činnosti]:[Příjmení]],3,0))</f>
        <v/>
      </c>
      <c r="C2896" s="15" t="str">
        <f>IF(A2896="","",VLOOKUP(A2896,Tabulka3[[Číslo smlouvy   u pravidelné činnosti]:[Příjmení]],4,0))</f>
        <v/>
      </c>
      <c r="F2896" s="94"/>
      <c r="H2896" s="113"/>
      <c r="I2896" s="113"/>
      <c r="K2896" s="15"/>
      <c r="L2896" s="15"/>
      <c r="M2896" s="15">
        <f t="shared" si="135"/>
        <v>1</v>
      </c>
      <c r="N2896" s="15" t="str">
        <f t="shared" si="136"/>
        <v>-</v>
      </c>
      <c r="O2896" s="150">
        <f t="shared" si="137"/>
        <v>0</v>
      </c>
      <c r="P2896" s="15" t="str">
        <f>IF(COUNTIF('Personálie dobrovolníků '!U:X,N2896)&gt;0,"ANO","")</f>
        <v/>
      </c>
      <c r="Q2896" s="15"/>
    </row>
    <row r="2897" spans="2:17" s="25" customFormat="1" x14ac:dyDescent="0.3">
      <c r="B2897" s="15" t="str">
        <f>IF(A2897="","",VLOOKUP(A2897,Tabulka3[[Číslo smlouvy   u pravidelné činnosti]:[Příjmení]],3,0))</f>
        <v/>
      </c>
      <c r="C2897" s="15" t="str">
        <f>IF(A2897="","",VLOOKUP(A2897,Tabulka3[[Číslo smlouvy   u pravidelné činnosti]:[Příjmení]],4,0))</f>
        <v/>
      </c>
      <c r="F2897" s="94"/>
      <c r="H2897" s="113"/>
      <c r="I2897" s="113"/>
      <c r="K2897" s="15"/>
      <c r="L2897" s="15"/>
      <c r="M2897" s="15">
        <f t="shared" si="135"/>
        <v>1</v>
      </c>
      <c r="N2897" s="15" t="str">
        <f t="shared" si="136"/>
        <v>-</v>
      </c>
      <c r="O2897" s="150">
        <f t="shared" si="137"/>
        <v>0</v>
      </c>
      <c r="P2897" s="15" t="str">
        <f>IF(COUNTIF('Personálie dobrovolníků '!U:X,N2897)&gt;0,"ANO","")</f>
        <v/>
      </c>
      <c r="Q2897" s="15"/>
    </row>
    <row r="2898" spans="2:17" s="25" customFormat="1" x14ac:dyDescent="0.3">
      <c r="B2898" s="15" t="str">
        <f>IF(A2898="","",VLOOKUP(A2898,Tabulka3[[Číslo smlouvy   u pravidelné činnosti]:[Příjmení]],3,0))</f>
        <v/>
      </c>
      <c r="C2898" s="15" t="str">
        <f>IF(A2898="","",VLOOKUP(A2898,Tabulka3[[Číslo smlouvy   u pravidelné činnosti]:[Příjmení]],4,0))</f>
        <v/>
      </c>
      <c r="F2898" s="94"/>
      <c r="H2898" s="113"/>
      <c r="I2898" s="113"/>
      <c r="K2898" s="15"/>
      <c r="L2898" s="15"/>
      <c r="M2898" s="15">
        <f t="shared" si="135"/>
        <v>1</v>
      </c>
      <c r="N2898" s="15" t="str">
        <f t="shared" si="136"/>
        <v>-</v>
      </c>
      <c r="O2898" s="150">
        <f t="shared" si="137"/>
        <v>0</v>
      </c>
      <c r="P2898" s="15" t="str">
        <f>IF(COUNTIF('Personálie dobrovolníků '!U:X,N2898)&gt;0,"ANO","")</f>
        <v/>
      </c>
      <c r="Q2898" s="15"/>
    </row>
    <row r="2899" spans="2:17" s="25" customFormat="1" x14ac:dyDescent="0.3">
      <c r="B2899" s="15" t="str">
        <f>IF(A2899="","",VLOOKUP(A2899,Tabulka3[[Číslo smlouvy   u pravidelné činnosti]:[Příjmení]],3,0))</f>
        <v/>
      </c>
      <c r="C2899" s="15" t="str">
        <f>IF(A2899="","",VLOOKUP(A2899,Tabulka3[[Číslo smlouvy   u pravidelné činnosti]:[Příjmení]],4,0))</f>
        <v/>
      </c>
      <c r="F2899" s="94"/>
      <c r="H2899" s="113"/>
      <c r="I2899" s="113"/>
      <c r="K2899" s="15"/>
      <c r="L2899" s="15"/>
      <c r="M2899" s="15">
        <f t="shared" si="135"/>
        <v>1</v>
      </c>
      <c r="N2899" s="15" t="str">
        <f t="shared" si="136"/>
        <v>-</v>
      </c>
      <c r="O2899" s="150">
        <f t="shared" si="137"/>
        <v>0</v>
      </c>
      <c r="P2899" s="15" t="str">
        <f>IF(COUNTIF('Personálie dobrovolníků '!U:X,N2899)&gt;0,"ANO","")</f>
        <v/>
      </c>
      <c r="Q2899" s="15"/>
    </row>
    <row r="2900" spans="2:17" s="25" customFormat="1" x14ac:dyDescent="0.3">
      <c r="B2900" s="15" t="str">
        <f>IF(A2900="","",VLOOKUP(A2900,Tabulka3[[Číslo smlouvy   u pravidelné činnosti]:[Příjmení]],3,0))</f>
        <v/>
      </c>
      <c r="C2900" s="15" t="str">
        <f>IF(A2900="","",VLOOKUP(A2900,Tabulka3[[Číslo smlouvy   u pravidelné činnosti]:[Příjmení]],4,0))</f>
        <v/>
      </c>
      <c r="F2900" s="94"/>
      <c r="H2900" s="113"/>
      <c r="I2900" s="113"/>
      <c r="K2900" s="15"/>
      <c r="L2900" s="15"/>
      <c r="M2900" s="15">
        <f t="shared" si="135"/>
        <v>1</v>
      </c>
      <c r="N2900" s="15" t="str">
        <f t="shared" si="136"/>
        <v>-</v>
      </c>
      <c r="O2900" s="150">
        <f t="shared" si="137"/>
        <v>0</v>
      </c>
      <c r="P2900" s="15" t="str">
        <f>IF(COUNTIF('Personálie dobrovolníků '!U:X,N2900)&gt;0,"ANO","")</f>
        <v/>
      </c>
      <c r="Q2900" s="15"/>
    </row>
    <row r="2901" spans="2:17" s="25" customFormat="1" x14ac:dyDescent="0.3">
      <c r="B2901" s="15" t="str">
        <f>IF(A2901="","",VLOOKUP(A2901,Tabulka3[[Číslo smlouvy   u pravidelné činnosti]:[Příjmení]],3,0))</f>
        <v/>
      </c>
      <c r="C2901" s="15" t="str">
        <f>IF(A2901="","",VLOOKUP(A2901,Tabulka3[[Číslo smlouvy   u pravidelné činnosti]:[Příjmení]],4,0))</f>
        <v/>
      </c>
      <c r="F2901" s="94"/>
      <c r="H2901" s="113"/>
      <c r="I2901" s="113"/>
      <c r="K2901" s="15"/>
      <c r="L2901" s="15"/>
      <c r="M2901" s="15">
        <f t="shared" si="135"/>
        <v>1</v>
      </c>
      <c r="N2901" s="15" t="str">
        <f t="shared" si="136"/>
        <v>-</v>
      </c>
      <c r="O2901" s="150">
        <f t="shared" si="137"/>
        <v>0</v>
      </c>
      <c r="P2901" s="15" t="str">
        <f>IF(COUNTIF('Personálie dobrovolníků '!U:X,N2901)&gt;0,"ANO","")</f>
        <v/>
      </c>
      <c r="Q2901" s="15"/>
    </row>
    <row r="2902" spans="2:17" s="25" customFormat="1" x14ac:dyDescent="0.3">
      <c r="B2902" s="15" t="str">
        <f>IF(A2902="","",VLOOKUP(A2902,Tabulka3[[Číslo smlouvy   u pravidelné činnosti]:[Příjmení]],3,0))</f>
        <v/>
      </c>
      <c r="C2902" s="15" t="str">
        <f>IF(A2902="","",VLOOKUP(A2902,Tabulka3[[Číslo smlouvy   u pravidelné činnosti]:[Příjmení]],4,0))</f>
        <v/>
      </c>
      <c r="F2902" s="94"/>
      <c r="H2902" s="113"/>
      <c r="I2902" s="113"/>
      <c r="K2902" s="15"/>
      <c r="L2902" s="15"/>
      <c r="M2902" s="15">
        <f t="shared" si="135"/>
        <v>1</v>
      </c>
      <c r="N2902" s="15" t="str">
        <f t="shared" si="136"/>
        <v>-</v>
      </c>
      <c r="O2902" s="150">
        <f t="shared" si="137"/>
        <v>0</v>
      </c>
      <c r="P2902" s="15" t="str">
        <f>IF(COUNTIF('Personálie dobrovolníků '!U:X,N2902)&gt;0,"ANO","")</f>
        <v/>
      </c>
      <c r="Q2902" s="15"/>
    </row>
    <row r="2903" spans="2:17" s="25" customFormat="1" x14ac:dyDescent="0.3">
      <c r="B2903" s="15" t="str">
        <f>IF(A2903="","",VLOOKUP(A2903,Tabulka3[[Číslo smlouvy   u pravidelné činnosti]:[Příjmení]],3,0))</f>
        <v/>
      </c>
      <c r="C2903" s="15" t="str">
        <f>IF(A2903="","",VLOOKUP(A2903,Tabulka3[[Číslo smlouvy   u pravidelné činnosti]:[Příjmení]],4,0))</f>
        <v/>
      </c>
      <c r="F2903" s="94"/>
      <c r="H2903" s="113"/>
      <c r="I2903" s="113"/>
      <c r="K2903" s="15"/>
      <c r="L2903" s="15"/>
      <c r="M2903" s="15">
        <f t="shared" si="135"/>
        <v>1</v>
      </c>
      <c r="N2903" s="15" t="str">
        <f t="shared" si="136"/>
        <v>-</v>
      </c>
      <c r="O2903" s="150">
        <f t="shared" si="137"/>
        <v>0</v>
      </c>
      <c r="P2903" s="15" t="str">
        <f>IF(COUNTIF('Personálie dobrovolníků '!U:X,N2903)&gt;0,"ANO","")</f>
        <v/>
      </c>
      <c r="Q2903" s="15"/>
    </row>
    <row r="2904" spans="2:17" s="25" customFormat="1" x14ac:dyDescent="0.3">
      <c r="B2904" s="15" t="str">
        <f>IF(A2904="","",VLOOKUP(A2904,Tabulka3[[Číslo smlouvy   u pravidelné činnosti]:[Příjmení]],3,0))</f>
        <v/>
      </c>
      <c r="C2904" s="15" t="str">
        <f>IF(A2904="","",VLOOKUP(A2904,Tabulka3[[Číslo smlouvy   u pravidelné činnosti]:[Příjmení]],4,0))</f>
        <v/>
      </c>
      <c r="F2904" s="94"/>
      <c r="H2904" s="113"/>
      <c r="I2904" s="113"/>
      <c r="K2904" s="15"/>
      <c r="L2904" s="15"/>
      <c r="M2904" s="15">
        <f t="shared" si="135"/>
        <v>1</v>
      </c>
      <c r="N2904" s="15" t="str">
        <f t="shared" si="136"/>
        <v>-</v>
      </c>
      <c r="O2904" s="150">
        <f t="shared" si="137"/>
        <v>0</v>
      </c>
      <c r="P2904" s="15" t="str">
        <f>IF(COUNTIF('Personálie dobrovolníků '!U:X,N2904)&gt;0,"ANO","")</f>
        <v/>
      </c>
      <c r="Q2904" s="15"/>
    </row>
    <row r="2905" spans="2:17" s="25" customFormat="1" x14ac:dyDescent="0.3">
      <c r="B2905" s="15" t="str">
        <f>IF(A2905="","",VLOOKUP(A2905,Tabulka3[[Číslo smlouvy   u pravidelné činnosti]:[Příjmení]],3,0))</f>
        <v/>
      </c>
      <c r="C2905" s="15" t="str">
        <f>IF(A2905="","",VLOOKUP(A2905,Tabulka3[[Číslo smlouvy   u pravidelné činnosti]:[Příjmení]],4,0))</f>
        <v/>
      </c>
      <c r="F2905" s="94"/>
      <c r="H2905" s="113"/>
      <c r="I2905" s="113"/>
      <c r="K2905" s="15"/>
      <c r="L2905" s="15"/>
      <c r="M2905" s="15">
        <f t="shared" si="135"/>
        <v>1</v>
      </c>
      <c r="N2905" s="15" t="str">
        <f t="shared" si="136"/>
        <v>-</v>
      </c>
      <c r="O2905" s="150">
        <f t="shared" si="137"/>
        <v>0</v>
      </c>
      <c r="P2905" s="15" t="str">
        <f>IF(COUNTIF('Personálie dobrovolníků '!U:X,N2905)&gt;0,"ANO","")</f>
        <v/>
      </c>
      <c r="Q2905" s="15"/>
    </row>
    <row r="2906" spans="2:17" s="25" customFormat="1" x14ac:dyDescent="0.3">
      <c r="B2906" s="15" t="str">
        <f>IF(A2906="","",VLOOKUP(A2906,Tabulka3[[Číslo smlouvy   u pravidelné činnosti]:[Příjmení]],3,0))</f>
        <v/>
      </c>
      <c r="C2906" s="15" t="str">
        <f>IF(A2906="","",VLOOKUP(A2906,Tabulka3[[Číslo smlouvy   u pravidelné činnosti]:[Příjmení]],4,0))</f>
        <v/>
      </c>
      <c r="F2906" s="94"/>
      <c r="H2906" s="113"/>
      <c r="I2906" s="113"/>
      <c r="K2906" s="15"/>
      <c r="L2906" s="15"/>
      <c r="M2906" s="15">
        <f t="shared" si="135"/>
        <v>1</v>
      </c>
      <c r="N2906" s="15" t="str">
        <f t="shared" si="136"/>
        <v>-</v>
      </c>
      <c r="O2906" s="150">
        <f t="shared" si="137"/>
        <v>0</v>
      </c>
      <c r="P2906" s="15" t="str">
        <f>IF(COUNTIF('Personálie dobrovolníků '!U:X,N2906)&gt;0,"ANO","")</f>
        <v/>
      </c>
      <c r="Q2906" s="15"/>
    </row>
    <row r="2907" spans="2:17" s="25" customFormat="1" x14ac:dyDescent="0.3">
      <c r="B2907" s="15" t="str">
        <f>IF(A2907="","",VLOOKUP(A2907,Tabulka3[[Číslo smlouvy   u pravidelné činnosti]:[Příjmení]],3,0))</f>
        <v/>
      </c>
      <c r="C2907" s="15" t="str">
        <f>IF(A2907="","",VLOOKUP(A2907,Tabulka3[[Číslo smlouvy   u pravidelné činnosti]:[Příjmení]],4,0))</f>
        <v/>
      </c>
      <c r="F2907" s="94"/>
      <c r="H2907" s="113"/>
      <c r="I2907" s="113"/>
      <c r="K2907" s="15"/>
      <c r="L2907" s="15"/>
      <c r="M2907" s="15">
        <f t="shared" si="135"/>
        <v>1</v>
      </c>
      <c r="N2907" s="15" t="str">
        <f t="shared" si="136"/>
        <v>-</v>
      </c>
      <c r="O2907" s="150">
        <f t="shared" si="137"/>
        <v>0</v>
      </c>
      <c r="P2907" s="15" t="str">
        <f>IF(COUNTIF('Personálie dobrovolníků '!U:X,N2907)&gt;0,"ANO","")</f>
        <v/>
      </c>
      <c r="Q2907" s="15"/>
    </row>
    <row r="2908" spans="2:17" s="25" customFormat="1" x14ac:dyDescent="0.3">
      <c r="B2908" s="15" t="str">
        <f>IF(A2908="","",VLOOKUP(A2908,Tabulka3[[Číslo smlouvy   u pravidelné činnosti]:[Příjmení]],3,0))</f>
        <v/>
      </c>
      <c r="C2908" s="15" t="str">
        <f>IF(A2908="","",VLOOKUP(A2908,Tabulka3[[Číslo smlouvy   u pravidelné činnosti]:[Příjmení]],4,0))</f>
        <v/>
      </c>
      <c r="F2908" s="94"/>
      <c r="H2908" s="113"/>
      <c r="I2908" s="113"/>
      <c r="K2908" s="15"/>
      <c r="L2908" s="15"/>
      <c r="M2908" s="15">
        <f t="shared" si="135"/>
        <v>1</v>
      </c>
      <c r="N2908" s="15" t="str">
        <f t="shared" si="136"/>
        <v>-</v>
      </c>
      <c r="O2908" s="150">
        <f t="shared" si="137"/>
        <v>0</v>
      </c>
      <c r="P2908" s="15" t="str">
        <f>IF(COUNTIF('Personálie dobrovolníků '!U:X,N2908)&gt;0,"ANO","")</f>
        <v/>
      </c>
      <c r="Q2908" s="15"/>
    </row>
    <row r="2909" spans="2:17" s="25" customFormat="1" x14ac:dyDescent="0.3">
      <c r="B2909" s="15" t="str">
        <f>IF(A2909="","",VLOOKUP(A2909,Tabulka3[[Číslo smlouvy   u pravidelné činnosti]:[Příjmení]],3,0))</f>
        <v/>
      </c>
      <c r="C2909" s="15" t="str">
        <f>IF(A2909="","",VLOOKUP(A2909,Tabulka3[[Číslo smlouvy   u pravidelné činnosti]:[Příjmení]],4,0))</f>
        <v/>
      </c>
      <c r="F2909" s="94"/>
      <c r="H2909" s="113"/>
      <c r="I2909" s="113"/>
      <c r="K2909" s="15"/>
      <c r="L2909" s="15"/>
      <c r="M2909" s="15">
        <f t="shared" si="135"/>
        <v>1</v>
      </c>
      <c r="N2909" s="15" t="str">
        <f t="shared" si="136"/>
        <v>-</v>
      </c>
      <c r="O2909" s="150">
        <f t="shared" si="137"/>
        <v>0</v>
      </c>
      <c r="P2909" s="15" t="str">
        <f>IF(COUNTIF('Personálie dobrovolníků '!U:X,N2909)&gt;0,"ANO","")</f>
        <v/>
      </c>
      <c r="Q2909" s="15"/>
    </row>
    <row r="2910" spans="2:17" s="25" customFormat="1" x14ac:dyDescent="0.3">
      <c r="B2910" s="15" t="str">
        <f>IF(A2910="","",VLOOKUP(A2910,Tabulka3[[Číslo smlouvy   u pravidelné činnosti]:[Příjmení]],3,0))</f>
        <v/>
      </c>
      <c r="C2910" s="15" t="str">
        <f>IF(A2910="","",VLOOKUP(A2910,Tabulka3[[Číslo smlouvy   u pravidelné činnosti]:[Příjmení]],4,0))</f>
        <v/>
      </c>
      <c r="F2910" s="94"/>
      <c r="H2910" s="113"/>
      <c r="I2910" s="113"/>
      <c r="K2910" s="15"/>
      <c r="L2910" s="15"/>
      <c r="M2910" s="15">
        <f t="shared" si="135"/>
        <v>1</v>
      </c>
      <c r="N2910" s="15" t="str">
        <f t="shared" si="136"/>
        <v>-</v>
      </c>
      <c r="O2910" s="150">
        <f t="shared" si="137"/>
        <v>0</v>
      </c>
      <c r="P2910" s="15" t="str">
        <f>IF(COUNTIF('Personálie dobrovolníků '!U:X,N2910)&gt;0,"ANO","")</f>
        <v/>
      </c>
      <c r="Q2910" s="15"/>
    </row>
    <row r="2911" spans="2:17" s="25" customFormat="1" x14ac:dyDescent="0.3">
      <c r="B2911" s="15" t="str">
        <f>IF(A2911="","",VLOOKUP(A2911,Tabulka3[[Číslo smlouvy   u pravidelné činnosti]:[Příjmení]],3,0))</f>
        <v/>
      </c>
      <c r="C2911" s="15" t="str">
        <f>IF(A2911="","",VLOOKUP(A2911,Tabulka3[[Číslo smlouvy   u pravidelné činnosti]:[Příjmení]],4,0))</f>
        <v/>
      </c>
      <c r="F2911" s="94"/>
      <c r="H2911" s="113"/>
      <c r="I2911" s="113"/>
      <c r="K2911" s="15"/>
      <c r="L2911" s="15"/>
      <c r="M2911" s="15">
        <f t="shared" si="135"/>
        <v>1</v>
      </c>
      <c r="N2911" s="15" t="str">
        <f t="shared" si="136"/>
        <v>-</v>
      </c>
      <c r="O2911" s="150">
        <f t="shared" si="137"/>
        <v>0</v>
      </c>
      <c r="P2911" s="15" t="str">
        <f>IF(COUNTIF('Personálie dobrovolníků '!U:X,N2911)&gt;0,"ANO","")</f>
        <v/>
      </c>
      <c r="Q2911" s="15"/>
    </row>
    <row r="2912" spans="2:17" s="25" customFormat="1" x14ac:dyDescent="0.3">
      <c r="B2912" s="15" t="str">
        <f>IF(A2912="","",VLOOKUP(A2912,Tabulka3[[Číslo smlouvy   u pravidelné činnosti]:[Příjmení]],3,0))</f>
        <v/>
      </c>
      <c r="C2912" s="15" t="str">
        <f>IF(A2912="","",VLOOKUP(A2912,Tabulka3[[Číslo smlouvy   u pravidelné činnosti]:[Příjmení]],4,0))</f>
        <v/>
      </c>
      <c r="F2912" s="94"/>
      <c r="H2912" s="113"/>
      <c r="I2912" s="113"/>
      <c r="K2912" s="15"/>
      <c r="L2912" s="15"/>
      <c r="M2912" s="15">
        <f t="shared" si="135"/>
        <v>1</v>
      </c>
      <c r="N2912" s="15" t="str">
        <f t="shared" si="136"/>
        <v>-</v>
      </c>
      <c r="O2912" s="150">
        <f t="shared" si="137"/>
        <v>0</v>
      </c>
      <c r="P2912" s="15" t="str">
        <f>IF(COUNTIF('Personálie dobrovolníků '!U:X,N2912)&gt;0,"ANO","")</f>
        <v/>
      </c>
      <c r="Q2912" s="15"/>
    </row>
    <row r="2913" spans="2:17" s="25" customFormat="1" x14ac:dyDescent="0.3">
      <c r="B2913" s="15" t="str">
        <f>IF(A2913="","",VLOOKUP(A2913,Tabulka3[[Číslo smlouvy   u pravidelné činnosti]:[Příjmení]],3,0))</f>
        <v/>
      </c>
      <c r="C2913" s="15" t="str">
        <f>IF(A2913="","",VLOOKUP(A2913,Tabulka3[[Číslo smlouvy   u pravidelné činnosti]:[Příjmení]],4,0))</f>
        <v/>
      </c>
      <c r="F2913" s="94"/>
      <c r="H2913" s="113"/>
      <c r="I2913" s="113"/>
      <c r="K2913" s="15"/>
      <c r="L2913" s="15"/>
      <c r="M2913" s="15">
        <f t="shared" si="135"/>
        <v>1</v>
      </c>
      <c r="N2913" s="15" t="str">
        <f t="shared" si="136"/>
        <v>-</v>
      </c>
      <c r="O2913" s="150">
        <f t="shared" si="137"/>
        <v>0</v>
      </c>
      <c r="P2913" s="15" t="str">
        <f>IF(COUNTIF('Personálie dobrovolníků '!U:X,N2913)&gt;0,"ANO","")</f>
        <v/>
      </c>
      <c r="Q2913" s="15"/>
    </row>
    <row r="2914" spans="2:17" s="25" customFormat="1" x14ac:dyDescent="0.3">
      <c r="B2914" s="15" t="str">
        <f>IF(A2914="","",VLOOKUP(A2914,Tabulka3[[Číslo smlouvy   u pravidelné činnosti]:[Příjmení]],3,0))</f>
        <v/>
      </c>
      <c r="C2914" s="15" t="str">
        <f>IF(A2914="","",VLOOKUP(A2914,Tabulka3[[Číslo smlouvy   u pravidelné činnosti]:[Příjmení]],4,0))</f>
        <v/>
      </c>
      <c r="F2914" s="94"/>
      <c r="H2914" s="113"/>
      <c r="I2914" s="113"/>
      <c r="K2914" s="15"/>
      <c r="L2914" s="15"/>
      <c r="M2914" s="15">
        <f t="shared" si="135"/>
        <v>1</v>
      </c>
      <c r="N2914" s="15" t="str">
        <f t="shared" si="136"/>
        <v>-</v>
      </c>
      <c r="O2914" s="150">
        <f t="shared" si="137"/>
        <v>0</v>
      </c>
      <c r="P2914" s="15" t="str">
        <f>IF(COUNTIF('Personálie dobrovolníků '!U:X,N2914)&gt;0,"ANO","")</f>
        <v/>
      </c>
      <c r="Q2914" s="15"/>
    </row>
    <row r="2915" spans="2:17" s="25" customFormat="1" x14ac:dyDescent="0.3">
      <c r="B2915" s="15" t="str">
        <f>IF(A2915="","",VLOOKUP(A2915,Tabulka3[[Číslo smlouvy   u pravidelné činnosti]:[Příjmení]],3,0))</f>
        <v/>
      </c>
      <c r="C2915" s="15" t="str">
        <f>IF(A2915="","",VLOOKUP(A2915,Tabulka3[[Číslo smlouvy   u pravidelné činnosti]:[Příjmení]],4,0))</f>
        <v/>
      </c>
      <c r="F2915" s="94"/>
      <c r="H2915" s="113"/>
      <c r="I2915" s="113"/>
      <c r="K2915" s="15"/>
      <c r="L2915" s="15"/>
      <c r="M2915" s="15">
        <f t="shared" si="135"/>
        <v>1</v>
      </c>
      <c r="N2915" s="15" t="str">
        <f t="shared" si="136"/>
        <v>-</v>
      </c>
      <c r="O2915" s="150">
        <f t="shared" si="137"/>
        <v>0</v>
      </c>
      <c r="P2915" s="15" t="str">
        <f>IF(COUNTIF('Personálie dobrovolníků '!U:X,N2915)&gt;0,"ANO","")</f>
        <v/>
      </c>
      <c r="Q2915" s="15"/>
    </row>
    <row r="2916" spans="2:17" s="25" customFormat="1" x14ac:dyDescent="0.3">
      <c r="B2916" s="15" t="str">
        <f>IF(A2916="","",VLOOKUP(A2916,Tabulka3[[Číslo smlouvy   u pravidelné činnosti]:[Příjmení]],3,0))</f>
        <v/>
      </c>
      <c r="C2916" s="15" t="str">
        <f>IF(A2916="","",VLOOKUP(A2916,Tabulka3[[Číslo smlouvy   u pravidelné činnosti]:[Příjmení]],4,0))</f>
        <v/>
      </c>
      <c r="F2916" s="94"/>
      <c r="H2916" s="113"/>
      <c r="I2916" s="113"/>
      <c r="K2916" s="15"/>
      <c r="L2916" s="15"/>
      <c r="M2916" s="15">
        <f t="shared" si="135"/>
        <v>1</v>
      </c>
      <c r="N2916" s="15" t="str">
        <f t="shared" si="136"/>
        <v>-</v>
      </c>
      <c r="O2916" s="150">
        <f t="shared" si="137"/>
        <v>0</v>
      </c>
      <c r="P2916" s="15" t="str">
        <f>IF(COUNTIF('Personálie dobrovolníků '!U:X,N2916)&gt;0,"ANO","")</f>
        <v/>
      </c>
      <c r="Q2916" s="15"/>
    </row>
    <row r="2917" spans="2:17" s="25" customFormat="1" x14ac:dyDescent="0.3">
      <c r="B2917" s="15" t="str">
        <f>IF(A2917="","",VLOOKUP(A2917,Tabulka3[[Číslo smlouvy   u pravidelné činnosti]:[Příjmení]],3,0))</f>
        <v/>
      </c>
      <c r="C2917" s="15" t="str">
        <f>IF(A2917="","",VLOOKUP(A2917,Tabulka3[[Číslo smlouvy   u pravidelné činnosti]:[Příjmení]],4,0))</f>
        <v/>
      </c>
      <c r="F2917" s="94"/>
      <c r="H2917" s="113"/>
      <c r="I2917" s="113"/>
      <c r="K2917" s="15"/>
      <c r="L2917" s="15"/>
      <c r="M2917" s="15">
        <f t="shared" si="135"/>
        <v>1</v>
      </c>
      <c r="N2917" s="15" t="str">
        <f t="shared" si="136"/>
        <v>-</v>
      </c>
      <c r="O2917" s="150">
        <f t="shared" si="137"/>
        <v>0</v>
      </c>
      <c r="P2917" s="15" t="str">
        <f>IF(COUNTIF('Personálie dobrovolníků '!U:X,N2917)&gt;0,"ANO","")</f>
        <v/>
      </c>
      <c r="Q2917" s="15"/>
    </row>
    <row r="2918" spans="2:17" s="25" customFormat="1" x14ac:dyDescent="0.3">
      <c r="B2918" s="15" t="str">
        <f>IF(A2918="","",VLOOKUP(A2918,Tabulka3[[Číslo smlouvy   u pravidelné činnosti]:[Příjmení]],3,0))</f>
        <v/>
      </c>
      <c r="C2918" s="15" t="str">
        <f>IF(A2918="","",VLOOKUP(A2918,Tabulka3[[Číslo smlouvy   u pravidelné činnosti]:[Příjmení]],4,0))</f>
        <v/>
      </c>
      <c r="F2918" s="94"/>
      <c r="H2918" s="113"/>
      <c r="I2918" s="113"/>
      <c r="K2918" s="15"/>
      <c r="L2918" s="15"/>
      <c r="M2918" s="15">
        <f t="shared" si="135"/>
        <v>1</v>
      </c>
      <c r="N2918" s="15" t="str">
        <f t="shared" si="136"/>
        <v>-</v>
      </c>
      <c r="O2918" s="150">
        <f t="shared" si="137"/>
        <v>0</v>
      </c>
      <c r="P2918" s="15" t="str">
        <f>IF(COUNTIF('Personálie dobrovolníků '!U:X,N2918)&gt;0,"ANO","")</f>
        <v/>
      </c>
      <c r="Q2918" s="15"/>
    </row>
    <row r="2919" spans="2:17" s="25" customFormat="1" x14ac:dyDescent="0.3">
      <c r="B2919" s="15" t="str">
        <f>IF(A2919="","",VLOOKUP(A2919,Tabulka3[[Číslo smlouvy   u pravidelné činnosti]:[Příjmení]],3,0))</f>
        <v/>
      </c>
      <c r="C2919" s="15" t="str">
        <f>IF(A2919="","",VLOOKUP(A2919,Tabulka3[[Číslo smlouvy   u pravidelné činnosti]:[Příjmení]],4,0))</f>
        <v/>
      </c>
      <c r="F2919" s="94"/>
      <c r="H2919" s="113"/>
      <c r="I2919" s="113"/>
      <c r="K2919" s="15"/>
      <c r="L2919" s="15"/>
      <c r="M2919" s="15">
        <f t="shared" si="135"/>
        <v>1</v>
      </c>
      <c r="N2919" s="15" t="str">
        <f t="shared" si="136"/>
        <v>-</v>
      </c>
      <c r="O2919" s="150">
        <f t="shared" si="137"/>
        <v>0</v>
      </c>
      <c r="P2919" s="15" t="str">
        <f>IF(COUNTIF('Personálie dobrovolníků '!U:X,N2919)&gt;0,"ANO","")</f>
        <v/>
      </c>
      <c r="Q2919" s="15"/>
    </row>
    <row r="2920" spans="2:17" s="25" customFormat="1" x14ac:dyDescent="0.3">
      <c r="B2920" s="15" t="str">
        <f>IF(A2920="","",VLOOKUP(A2920,Tabulka3[[Číslo smlouvy   u pravidelné činnosti]:[Příjmení]],3,0))</f>
        <v/>
      </c>
      <c r="C2920" s="15" t="str">
        <f>IF(A2920="","",VLOOKUP(A2920,Tabulka3[[Číslo smlouvy   u pravidelné činnosti]:[Příjmení]],4,0))</f>
        <v/>
      </c>
      <c r="F2920" s="94"/>
      <c r="H2920" s="113"/>
      <c r="I2920" s="113"/>
      <c r="K2920" s="15"/>
      <c r="L2920" s="15"/>
      <c r="M2920" s="15">
        <f t="shared" si="135"/>
        <v>1</v>
      </c>
      <c r="N2920" s="15" t="str">
        <f t="shared" si="136"/>
        <v>-</v>
      </c>
      <c r="O2920" s="150">
        <f t="shared" si="137"/>
        <v>0</v>
      </c>
      <c r="P2920" s="15" t="str">
        <f>IF(COUNTIF('Personálie dobrovolníků '!U:X,N2920)&gt;0,"ANO","")</f>
        <v/>
      </c>
      <c r="Q2920" s="15"/>
    </row>
    <row r="2921" spans="2:17" s="25" customFormat="1" x14ac:dyDescent="0.3">
      <c r="B2921" s="15" t="str">
        <f>IF(A2921="","",VLOOKUP(A2921,Tabulka3[[Číslo smlouvy   u pravidelné činnosti]:[Příjmení]],3,0))</f>
        <v/>
      </c>
      <c r="C2921" s="15" t="str">
        <f>IF(A2921="","",VLOOKUP(A2921,Tabulka3[[Číslo smlouvy   u pravidelné činnosti]:[Příjmení]],4,0))</f>
        <v/>
      </c>
      <c r="F2921" s="94"/>
      <c r="H2921" s="113"/>
      <c r="I2921" s="113"/>
      <c r="K2921" s="15"/>
      <c r="L2921" s="15"/>
      <c r="M2921" s="15">
        <f t="shared" si="135"/>
        <v>1</v>
      </c>
      <c r="N2921" s="15" t="str">
        <f t="shared" si="136"/>
        <v>-</v>
      </c>
      <c r="O2921" s="150">
        <f t="shared" si="137"/>
        <v>0</v>
      </c>
      <c r="P2921" s="15" t="str">
        <f>IF(COUNTIF('Personálie dobrovolníků '!U:X,N2921)&gt;0,"ANO","")</f>
        <v/>
      </c>
      <c r="Q2921" s="15"/>
    </row>
    <row r="2922" spans="2:17" s="25" customFormat="1" x14ac:dyDescent="0.3">
      <c r="B2922" s="15" t="str">
        <f>IF(A2922="","",VLOOKUP(A2922,Tabulka3[[Číslo smlouvy   u pravidelné činnosti]:[Příjmení]],3,0))</f>
        <v/>
      </c>
      <c r="C2922" s="15" t="str">
        <f>IF(A2922="","",VLOOKUP(A2922,Tabulka3[[Číslo smlouvy   u pravidelné činnosti]:[Příjmení]],4,0))</f>
        <v/>
      </c>
      <c r="F2922" s="94"/>
      <c r="H2922" s="113"/>
      <c r="I2922" s="113"/>
      <c r="K2922" s="15"/>
      <c r="L2922" s="15"/>
      <c r="M2922" s="15">
        <f t="shared" si="135"/>
        <v>1</v>
      </c>
      <c r="N2922" s="15" t="str">
        <f t="shared" si="136"/>
        <v>-</v>
      </c>
      <c r="O2922" s="150">
        <f t="shared" si="137"/>
        <v>0</v>
      </c>
      <c r="P2922" s="15" t="str">
        <f>IF(COUNTIF('Personálie dobrovolníků '!U:X,N2922)&gt;0,"ANO","")</f>
        <v/>
      </c>
      <c r="Q2922" s="15"/>
    </row>
    <row r="2923" spans="2:17" s="25" customFormat="1" x14ac:dyDescent="0.3">
      <c r="B2923" s="15" t="str">
        <f>IF(A2923="","",VLOOKUP(A2923,Tabulka3[[Číslo smlouvy   u pravidelné činnosti]:[Příjmení]],3,0))</f>
        <v/>
      </c>
      <c r="C2923" s="15" t="str">
        <f>IF(A2923="","",VLOOKUP(A2923,Tabulka3[[Číslo smlouvy   u pravidelné činnosti]:[Příjmení]],4,0))</f>
        <v/>
      </c>
      <c r="F2923" s="94"/>
      <c r="H2923" s="113"/>
      <c r="I2923" s="113"/>
      <c r="K2923" s="15"/>
      <c r="L2923" s="15"/>
      <c r="M2923" s="15">
        <f t="shared" si="135"/>
        <v>1</v>
      </c>
      <c r="N2923" s="15" t="str">
        <f t="shared" si="136"/>
        <v>-</v>
      </c>
      <c r="O2923" s="150">
        <f t="shared" si="137"/>
        <v>0</v>
      </c>
      <c r="P2923" s="15" t="str">
        <f>IF(COUNTIF('Personálie dobrovolníků '!U:X,N2923)&gt;0,"ANO","")</f>
        <v/>
      </c>
      <c r="Q2923" s="15"/>
    </row>
    <row r="2924" spans="2:17" s="25" customFormat="1" x14ac:dyDescent="0.3">
      <c r="B2924" s="15" t="str">
        <f>IF(A2924="","",VLOOKUP(A2924,Tabulka3[[Číslo smlouvy   u pravidelné činnosti]:[Příjmení]],3,0))</f>
        <v/>
      </c>
      <c r="C2924" s="15" t="str">
        <f>IF(A2924="","",VLOOKUP(A2924,Tabulka3[[Číslo smlouvy   u pravidelné činnosti]:[Příjmení]],4,0))</f>
        <v/>
      </c>
      <c r="F2924" s="94"/>
      <c r="H2924" s="113"/>
      <c r="I2924" s="113"/>
      <c r="K2924" s="15"/>
      <c r="L2924" s="15"/>
      <c r="M2924" s="15">
        <f t="shared" si="135"/>
        <v>1</v>
      </c>
      <c r="N2924" s="15" t="str">
        <f t="shared" si="136"/>
        <v>-</v>
      </c>
      <c r="O2924" s="150">
        <f t="shared" si="137"/>
        <v>0</v>
      </c>
      <c r="P2924" s="15" t="str">
        <f>IF(COUNTIF('Personálie dobrovolníků '!U:X,N2924)&gt;0,"ANO","")</f>
        <v/>
      </c>
      <c r="Q2924" s="15"/>
    </row>
    <row r="2925" spans="2:17" s="25" customFormat="1" x14ac:dyDescent="0.3">
      <c r="B2925" s="15" t="str">
        <f>IF(A2925="","",VLOOKUP(A2925,Tabulka3[[Číslo smlouvy   u pravidelné činnosti]:[Příjmení]],3,0))</f>
        <v/>
      </c>
      <c r="C2925" s="15" t="str">
        <f>IF(A2925="","",VLOOKUP(A2925,Tabulka3[[Číslo smlouvy   u pravidelné činnosti]:[Příjmení]],4,0))</f>
        <v/>
      </c>
      <c r="F2925" s="94"/>
      <c r="H2925" s="113"/>
      <c r="I2925" s="113"/>
      <c r="K2925" s="15"/>
      <c r="L2925" s="15"/>
      <c r="M2925" s="15">
        <f t="shared" si="135"/>
        <v>1</v>
      </c>
      <c r="N2925" s="15" t="str">
        <f t="shared" si="136"/>
        <v>-</v>
      </c>
      <c r="O2925" s="150">
        <f t="shared" si="137"/>
        <v>0</v>
      </c>
      <c r="P2925" s="15" t="str">
        <f>IF(COUNTIF('Personálie dobrovolníků '!U:X,N2925)&gt;0,"ANO","")</f>
        <v/>
      </c>
      <c r="Q2925" s="15"/>
    </row>
    <row r="2926" spans="2:17" s="25" customFormat="1" x14ac:dyDescent="0.3">
      <c r="B2926" s="15" t="str">
        <f>IF(A2926="","",VLOOKUP(A2926,Tabulka3[[Číslo smlouvy   u pravidelné činnosti]:[Příjmení]],3,0))</f>
        <v/>
      </c>
      <c r="C2926" s="15" t="str">
        <f>IF(A2926="","",VLOOKUP(A2926,Tabulka3[[Číslo smlouvy   u pravidelné činnosti]:[Příjmení]],4,0))</f>
        <v/>
      </c>
      <c r="F2926" s="94"/>
      <c r="H2926" s="113"/>
      <c r="I2926" s="113"/>
      <c r="K2926" s="15"/>
      <c r="L2926" s="15"/>
      <c r="M2926" s="15">
        <f t="shared" si="135"/>
        <v>1</v>
      </c>
      <c r="N2926" s="15" t="str">
        <f t="shared" si="136"/>
        <v>-</v>
      </c>
      <c r="O2926" s="150">
        <f t="shared" si="137"/>
        <v>0</v>
      </c>
      <c r="P2926" s="15" t="str">
        <f>IF(COUNTIF('Personálie dobrovolníků '!U:X,N2926)&gt;0,"ANO","")</f>
        <v/>
      </c>
      <c r="Q2926" s="15"/>
    </row>
    <row r="2927" spans="2:17" s="25" customFormat="1" x14ac:dyDescent="0.3">
      <c r="B2927" s="15" t="str">
        <f>IF(A2927="","",VLOOKUP(A2927,Tabulka3[[Číslo smlouvy   u pravidelné činnosti]:[Příjmení]],3,0))</f>
        <v/>
      </c>
      <c r="C2927" s="15" t="str">
        <f>IF(A2927="","",VLOOKUP(A2927,Tabulka3[[Číslo smlouvy   u pravidelné činnosti]:[Příjmení]],4,0))</f>
        <v/>
      </c>
      <c r="F2927" s="94"/>
      <c r="H2927" s="113"/>
      <c r="I2927" s="113"/>
      <c r="K2927" s="15"/>
      <c r="L2927" s="15"/>
      <c r="M2927" s="15">
        <f t="shared" si="135"/>
        <v>1</v>
      </c>
      <c r="N2927" s="15" t="str">
        <f t="shared" si="136"/>
        <v>-</v>
      </c>
      <c r="O2927" s="150">
        <f t="shared" si="137"/>
        <v>0</v>
      </c>
      <c r="P2927" s="15" t="str">
        <f>IF(COUNTIF('Personálie dobrovolníků '!U:X,N2927)&gt;0,"ANO","")</f>
        <v/>
      </c>
      <c r="Q2927" s="15"/>
    </row>
    <row r="2928" spans="2:17" s="25" customFormat="1" x14ac:dyDescent="0.3">
      <c r="B2928" s="15" t="str">
        <f>IF(A2928="","",VLOOKUP(A2928,Tabulka3[[Číslo smlouvy   u pravidelné činnosti]:[Příjmení]],3,0))</f>
        <v/>
      </c>
      <c r="C2928" s="15" t="str">
        <f>IF(A2928="","",VLOOKUP(A2928,Tabulka3[[Číslo smlouvy   u pravidelné činnosti]:[Příjmení]],4,0))</f>
        <v/>
      </c>
      <c r="F2928" s="94"/>
      <c r="H2928" s="113"/>
      <c r="I2928" s="113"/>
      <c r="K2928" s="15"/>
      <c r="L2928" s="15"/>
      <c r="M2928" s="15">
        <f t="shared" si="135"/>
        <v>1</v>
      </c>
      <c r="N2928" s="15" t="str">
        <f t="shared" si="136"/>
        <v>-</v>
      </c>
      <c r="O2928" s="150">
        <f t="shared" si="137"/>
        <v>0</v>
      </c>
      <c r="P2928" s="15" t="str">
        <f>IF(COUNTIF('Personálie dobrovolníků '!U:X,N2928)&gt;0,"ANO","")</f>
        <v/>
      </c>
      <c r="Q2928" s="15"/>
    </row>
    <row r="2929" spans="2:17" s="25" customFormat="1" x14ac:dyDescent="0.3">
      <c r="B2929" s="15" t="str">
        <f>IF(A2929="","",VLOOKUP(A2929,Tabulka3[[Číslo smlouvy   u pravidelné činnosti]:[Příjmení]],3,0))</f>
        <v/>
      </c>
      <c r="C2929" s="15" t="str">
        <f>IF(A2929="","",VLOOKUP(A2929,Tabulka3[[Číslo smlouvy   u pravidelné činnosti]:[Příjmení]],4,0))</f>
        <v/>
      </c>
      <c r="F2929" s="94"/>
      <c r="H2929" s="113"/>
      <c r="I2929" s="113"/>
      <c r="K2929" s="15"/>
      <c r="L2929" s="15"/>
      <c r="M2929" s="15">
        <f t="shared" si="135"/>
        <v>1</v>
      </c>
      <c r="N2929" s="15" t="str">
        <f t="shared" si="136"/>
        <v>-</v>
      </c>
      <c r="O2929" s="150">
        <f t="shared" si="137"/>
        <v>0</v>
      </c>
      <c r="P2929" s="15" t="str">
        <f>IF(COUNTIF('Personálie dobrovolníků '!U:X,N2929)&gt;0,"ANO","")</f>
        <v/>
      </c>
      <c r="Q2929" s="15"/>
    </row>
    <row r="2930" spans="2:17" s="25" customFormat="1" x14ac:dyDescent="0.3">
      <c r="B2930" s="15" t="str">
        <f>IF(A2930="","",VLOOKUP(A2930,Tabulka3[[Číslo smlouvy   u pravidelné činnosti]:[Příjmení]],3,0))</f>
        <v/>
      </c>
      <c r="C2930" s="15" t="str">
        <f>IF(A2930="","",VLOOKUP(A2930,Tabulka3[[Číslo smlouvy   u pravidelné činnosti]:[Příjmení]],4,0))</f>
        <v/>
      </c>
      <c r="F2930" s="94"/>
      <c r="H2930" s="113"/>
      <c r="I2930" s="113"/>
      <c r="K2930" s="15"/>
      <c r="L2930" s="15"/>
      <c r="M2930" s="15">
        <f t="shared" si="135"/>
        <v>1</v>
      </c>
      <c r="N2930" s="15" t="str">
        <f t="shared" si="136"/>
        <v>-</v>
      </c>
      <c r="O2930" s="150">
        <f t="shared" si="137"/>
        <v>0</v>
      </c>
      <c r="P2930" s="15" t="str">
        <f>IF(COUNTIF('Personálie dobrovolníků '!U:X,N2930)&gt;0,"ANO","")</f>
        <v/>
      </c>
      <c r="Q2930" s="15"/>
    </row>
    <row r="2931" spans="2:17" s="25" customFormat="1" x14ac:dyDescent="0.3">
      <c r="B2931" s="15" t="str">
        <f>IF(A2931="","",VLOOKUP(A2931,Tabulka3[[Číslo smlouvy   u pravidelné činnosti]:[Příjmení]],3,0))</f>
        <v/>
      </c>
      <c r="C2931" s="15" t="str">
        <f>IF(A2931="","",VLOOKUP(A2931,Tabulka3[[Číslo smlouvy   u pravidelné činnosti]:[Příjmení]],4,0))</f>
        <v/>
      </c>
      <c r="F2931" s="94"/>
      <c r="H2931" s="113"/>
      <c r="I2931" s="113"/>
      <c r="K2931" s="15"/>
      <c r="L2931" s="15"/>
      <c r="M2931" s="15">
        <f t="shared" si="135"/>
        <v>1</v>
      </c>
      <c r="N2931" s="15" t="str">
        <f t="shared" si="136"/>
        <v>-</v>
      </c>
      <c r="O2931" s="150">
        <f t="shared" si="137"/>
        <v>0</v>
      </c>
      <c r="P2931" s="15" t="str">
        <f>IF(COUNTIF('Personálie dobrovolníků '!U:X,N2931)&gt;0,"ANO","")</f>
        <v/>
      </c>
      <c r="Q2931" s="15"/>
    </row>
    <row r="2932" spans="2:17" s="25" customFormat="1" x14ac:dyDescent="0.3">
      <c r="B2932" s="15" t="str">
        <f>IF(A2932="","",VLOOKUP(A2932,Tabulka3[[Číslo smlouvy   u pravidelné činnosti]:[Příjmení]],3,0))</f>
        <v/>
      </c>
      <c r="C2932" s="15" t="str">
        <f>IF(A2932="","",VLOOKUP(A2932,Tabulka3[[Číslo smlouvy   u pravidelné činnosti]:[Příjmení]],4,0))</f>
        <v/>
      </c>
      <c r="F2932" s="94"/>
      <c r="H2932" s="113"/>
      <c r="I2932" s="113"/>
      <c r="K2932" s="15"/>
      <c r="L2932" s="15"/>
      <c r="M2932" s="15">
        <f t="shared" si="135"/>
        <v>1</v>
      </c>
      <c r="N2932" s="15" t="str">
        <f t="shared" si="136"/>
        <v>-</v>
      </c>
      <c r="O2932" s="150">
        <f t="shared" si="137"/>
        <v>0</v>
      </c>
      <c r="P2932" s="15" t="str">
        <f>IF(COUNTIF('Personálie dobrovolníků '!U:X,N2932)&gt;0,"ANO","")</f>
        <v/>
      </c>
      <c r="Q2932" s="15"/>
    </row>
    <row r="2933" spans="2:17" s="25" customFormat="1" x14ac:dyDescent="0.3">
      <c r="B2933" s="15" t="str">
        <f>IF(A2933="","",VLOOKUP(A2933,Tabulka3[[Číslo smlouvy   u pravidelné činnosti]:[Příjmení]],3,0))</f>
        <v/>
      </c>
      <c r="C2933" s="15" t="str">
        <f>IF(A2933="","",VLOOKUP(A2933,Tabulka3[[Číslo smlouvy   u pravidelné činnosti]:[Příjmení]],4,0))</f>
        <v/>
      </c>
      <c r="F2933" s="94"/>
      <c r="H2933" s="113"/>
      <c r="I2933" s="113"/>
      <c r="K2933" s="15"/>
      <c r="L2933" s="15"/>
      <c r="M2933" s="15">
        <f t="shared" si="135"/>
        <v>1</v>
      </c>
      <c r="N2933" s="15" t="str">
        <f t="shared" si="136"/>
        <v>-</v>
      </c>
      <c r="O2933" s="150">
        <f t="shared" si="137"/>
        <v>0</v>
      </c>
      <c r="P2933" s="15" t="str">
        <f>IF(COUNTIF('Personálie dobrovolníků '!U:X,N2933)&gt;0,"ANO","")</f>
        <v/>
      </c>
      <c r="Q2933" s="15"/>
    </row>
    <row r="2934" spans="2:17" s="25" customFormat="1" x14ac:dyDescent="0.3">
      <c r="B2934" s="15" t="str">
        <f>IF(A2934="","",VLOOKUP(A2934,Tabulka3[[Číslo smlouvy   u pravidelné činnosti]:[Příjmení]],3,0))</f>
        <v/>
      </c>
      <c r="C2934" s="15" t="str">
        <f>IF(A2934="","",VLOOKUP(A2934,Tabulka3[[Číslo smlouvy   u pravidelné činnosti]:[Příjmení]],4,0))</f>
        <v/>
      </c>
      <c r="F2934" s="94"/>
      <c r="H2934" s="113"/>
      <c r="I2934" s="113"/>
      <c r="K2934" s="15"/>
      <c r="L2934" s="15"/>
      <c r="M2934" s="15">
        <f t="shared" si="135"/>
        <v>1</v>
      </c>
      <c r="N2934" s="15" t="str">
        <f t="shared" si="136"/>
        <v>-</v>
      </c>
      <c r="O2934" s="150">
        <f t="shared" si="137"/>
        <v>0</v>
      </c>
      <c r="P2934" s="15" t="str">
        <f>IF(COUNTIF('Personálie dobrovolníků '!U:X,N2934)&gt;0,"ANO","")</f>
        <v/>
      </c>
      <c r="Q2934" s="15"/>
    </row>
    <row r="2935" spans="2:17" s="25" customFormat="1" x14ac:dyDescent="0.3">
      <c r="B2935" s="15" t="str">
        <f>IF(A2935="","",VLOOKUP(A2935,Tabulka3[[Číslo smlouvy   u pravidelné činnosti]:[Příjmení]],3,0))</f>
        <v/>
      </c>
      <c r="C2935" s="15" t="str">
        <f>IF(A2935="","",VLOOKUP(A2935,Tabulka3[[Číslo smlouvy   u pravidelné činnosti]:[Příjmení]],4,0))</f>
        <v/>
      </c>
      <c r="F2935" s="94"/>
      <c r="H2935" s="113"/>
      <c r="I2935" s="113"/>
      <c r="K2935" s="15"/>
      <c r="L2935" s="15"/>
      <c r="M2935" s="15">
        <f t="shared" si="135"/>
        <v>1</v>
      </c>
      <c r="N2935" s="15" t="str">
        <f t="shared" si="136"/>
        <v>-</v>
      </c>
      <c r="O2935" s="150">
        <f t="shared" si="137"/>
        <v>0</v>
      </c>
      <c r="P2935" s="15" t="str">
        <f>IF(COUNTIF('Personálie dobrovolníků '!U:X,N2935)&gt;0,"ANO","")</f>
        <v/>
      </c>
      <c r="Q2935" s="15"/>
    </row>
    <row r="2936" spans="2:17" s="25" customFormat="1" x14ac:dyDescent="0.3">
      <c r="B2936" s="15" t="str">
        <f>IF(A2936="","",VLOOKUP(A2936,Tabulka3[[Číslo smlouvy   u pravidelné činnosti]:[Příjmení]],3,0))</f>
        <v/>
      </c>
      <c r="C2936" s="15" t="str">
        <f>IF(A2936="","",VLOOKUP(A2936,Tabulka3[[Číslo smlouvy   u pravidelné činnosti]:[Příjmení]],4,0))</f>
        <v/>
      </c>
      <c r="F2936" s="94"/>
      <c r="H2936" s="113"/>
      <c r="I2936" s="113"/>
      <c r="K2936" s="15"/>
      <c r="L2936" s="15"/>
      <c r="M2936" s="15">
        <f t="shared" si="135"/>
        <v>1</v>
      </c>
      <c r="N2936" s="15" t="str">
        <f t="shared" si="136"/>
        <v>-</v>
      </c>
      <c r="O2936" s="150">
        <f t="shared" si="137"/>
        <v>0</v>
      </c>
      <c r="P2936" s="15" t="str">
        <f>IF(COUNTIF('Personálie dobrovolníků '!U:X,N2936)&gt;0,"ANO","")</f>
        <v/>
      </c>
      <c r="Q2936" s="15"/>
    </row>
    <row r="2937" spans="2:17" s="25" customFormat="1" x14ac:dyDescent="0.3">
      <c r="B2937" s="15" t="str">
        <f>IF(A2937="","",VLOOKUP(A2937,Tabulka3[[Číslo smlouvy   u pravidelné činnosti]:[Příjmení]],3,0))</f>
        <v/>
      </c>
      <c r="C2937" s="15" t="str">
        <f>IF(A2937="","",VLOOKUP(A2937,Tabulka3[[Číslo smlouvy   u pravidelné činnosti]:[Příjmení]],4,0))</f>
        <v/>
      </c>
      <c r="F2937" s="94"/>
      <c r="H2937" s="113"/>
      <c r="I2937" s="113"/>
      <c r="K2937" s="15"/>
      <c r="L2937" s="15"/>
      <c r="M2937" s="15">
        <f t="shared" si="135"/>
        <v>1</v>
      </c>
      <c r="N2937" s="15" t="str">
        <f t="shared" si="136"/>
        <v>-</v>
      </c>
      <c r="O2937" s="150">
        <f t="shared" si="137"/>
        <v>0</v>
      </c>
      <c r="P2937" s="15" t="str">
        <f>IF(COUNTIF('Personálie dobrovolníků '!U:X,N2937)&gt;0,"ANO","")</f>
        <v/>
      </c>
      <c r="Q2937" s="15"/>
    </row>
    <row r="2938" spans="2:17" s="25" customFormat="1" x14ac:dyDescent="0.3">
      <c r="B2938" s="15" t="str">
        <f>IF(A2938="","",VLOOKUP(A2938,Tabulka3[[Číslo smlouvy   u pravidelné činnosti]:[Příjmení]],3,0))</f>
        <v/>
      </c>
      <c r="C2938" s="15" t="str">
        <f>IF(A2938="","",VLOOKUP(A2938,Tabulka3[[Číslo smlouvy   u pravidelné činnosti]:[Příjmení]],4,0))</f>
        <v/>
      </c>
      <c r="F2938" s="94"/>
      <c r="H2938" s="113"/>
      <c r="I2938" s="113"/>
      <c r="K2938" s="15"/>
      <c r="L2938" s="15"/>
      <c r="M2938" s="15">
        <f t="shared" si="135"/>
        <v>1</v>
      </c>
      <c r="N2938" s="15" t="str">
        <f t="shared" si="136"/>
        <v>-</v>
      </c>
      <c r="O2938" s="150">
        <f t="shared" si="137"/>
        <v>0</v>
      </c>
      <c r="P2938" s="15" t="str">
        <f>IF(COUNTIF('Personálie dobrovolníků '!U:X,N2938)&gt;0,"ANO","")</f>
        <v/>
      </c>
      <c r="Q2938" s="15"/>
    </row>
    <row r="2939" spans="2:17" s="25" customFormat="1" x14ac:dyDescent="0.3">
      <c r="B2939" s="15" t="str">
        <f>IF(A2939="","",VLOOKUP(A2939,Tabulka3[[Číslo smlouvy   u pravidelné činnosti]:[Příjmení]],3,0))</f>
        <v/>
      </c>
      <c r="C2939" s="15" t="str">
        <f>IF(A2939="","",VLOOKUP(A2939,Tabulka3[[Číslo smlouvy   u pravidelné činnosti]:[Příjmení]],4,0))</f>
        <v/>
      </c>
      <c r="F2939" s="94"/>
      <c r="H2939" s="113"/>
      <c r="I2939" s="113"/>
      <c r="K2939" s="15"/>
      <c r="L2939" s="15"/>
      <c r="M2939" s="15">
        <f t="shared" si="135"/>
        <v>1</v>
      </c>
      <c r="N2939" s="15" t="str">
        <f t="shared" si="136"/>
        <v>-</v>
      </c>
      <c r="O2939" s="150">
        <f t="shared" si="137"/>
        <v>0</v>
      </c>
      <c r="P2939" s="15" t="str">
        <f>IF(COUNTIF('Personálie dobrovolníků '!U:X,N2939)&gt;0,"ANO","")</f>
        <v/>
      </c>
      <c r="Q2939" s="15"/>
    </row>
    <row r="2940" spans="2:17" s="25" customFormat="1" x14ac:dyDescent="0.3">
      <c r="B2940" s="15" t="str">
        <f>IF(A2940="","",VLOOKUP(A2940,Tabulka3[[Číslo smlouvy   u pravidelné činnosti]:[Příjmení]],3,0))</f>
        <v/>
      </c>
      <c r="C2940" s="15" t="str">
        <f>IF(A2940="","",VLOOKUP(A2940,Tabulka3[[Číslo smlouvy   u pravidelné činnosti]:[Příjmení]],4,0))</f>
        <v/>
      </c>
      <c r="F2940" s="94"/>
      <c r="H2940" s="113"/>
      <c r="I2940" s="113"/>
      <c r="K2940" s="15"/>
      <c r="L2940" s="15"/>
      <c r="M2940" s="15">
        <f t="shared" si="135"/>
        <v>1</v>
      </c>
      <c r="N2940" s="15" t="str">
        <f t="shared" si="136"/>
        <v>-</v>
      </c>
      <c r="O2940" s="150">
        <f t="shared" si="137"/>
        <v>0</v>
      </c>
      <c r="P2940" s="15" t="str">
        <f>IF(COUNTIF('Personálie dobrovolníků '!U:X,N2940)&gt;0,"ANO","")</f>
        <v/>
      </c>
      <c r="Q2940" s="15"/>
    </row>
    <row r="2941" spans="2:17" s="25" customFormat="1" x14ac:dyDescent="0.3">
      <c r="B2941" s="15" t="str">
        <f>IF(A2941="","",VLOOKUP(A2941,Tabulka3[[Číslo smlouvy   u pravidelné činnosti]:[Příjmení]],3,0))</f>
        <v/>
      </c>
      <c r="C2941" s="15" t="str">
        <f>IF(A2941="","",VLOOKUP(A2941,Tabulka3[[Číslo smlouvy   u pravidelné činnosti]:[Příjmení]],4,0))</f>
        <v/>
      </c>
      <c r="F2941" s="94"/>
      <c r="H2941" s="113"/>
      <c r="I2941" s="113"/>
      <c r="K2941" s="15"/>
      <c r="L2941" s="15"/>
      <c r="M2941" s="15">
        <f t="shared" si="135"/>
        <v>1</v>
      </c>
      <c r="N2941" s="15" t="str">
        <f t="shared" si="136"/>
        <v>-</v>
      </c>
      <c r="O2941" s="150">
        <f t="shared" si="137"/>
        <v>0</v>
      </c>
      <c r="P2941" s="15" t="str">
        <f>IF(COUNTIF('Personálie dobrovolníků '!U:X,N2941)&gt;0,"ANO","")</f>
        <v/>
      </c>
      <c r="Q2941" s="15"/>
    </row>
    <row r="2942" spans="2:17" s="25" customFormat="1" x14ac:dyDescent="0.3">
      <c r="B2942" s="15" t="str">
        <f>IF(A2942="","",VLOOKUP(A2942,Tabulka3[[Číslo smlouvy   u pravidelné činnosti]:[Příjmení]],3,0))</f>
        <v/>
      </c>
      <c r="C2942" s="15" t="str">
        <f>IF(A2942="","",VLOOKUP(A2942,Tabulka3[[Číslo smlouvy   u pravidelné činnosti]:[Příjmení]],4,0))</f>
        <v/>
      </c>
      <c r="F2942" s="94"/>
      <c r="H2942" s="113"/>
      <c r="I2942" s="113"/>
      <c r="K2942" s="15"/>
      <c r="L2942" s="15"/>
      <c r="M2942" s="15">
        <f t="shared" si="135"/>
        <v>1</v>
      </c>
      <c r="N2942" s="15" t="str">
        <f t="shared" si="136"/>
        <v>-</v>
      </c>
      <c r="O2942" s="150">
        <f t="shared" si="137"/>
        <v>0</v>
      </c>
      <c r="P2942" s="15" t="str">
        <f>IF(COUNTIF('Personálie dobrovolníků '!U:X,N2942)&gt;0,"ANO","")</f>
        <v/>
      </c>
      <c r="Q2942" s="15"/>
    </row>
    <row r="2943" spans="2:17" s="25" customFormat="1" x14ac:dyDescent="0.3">
      <c r="B2943" s="15" t="str">
        <f>IF(A2943="","",VLOOKUP(A2943,Tabulka3[[Číslo smlouvy   u pravidelné činnosti]:[Příjmení]],3,0))</f>
        <v/>
      </c>
      <c r="C2943" s="15" t="str">
        <f>IF(A2943="","",VLOOKUP(A2943,Tabulka3[[Číslo smlouvy   u pravidelné činnosti]:[Příjmení]],4,0))</f>
        <v/>
      </c>
      <c r="F2943" s="94"/>
      <c r="H2943" s="113"/>
      <c r="I2943" s="113"/>
      <c r="K2943" s="15"/>
      <c r="L2943" s="15"/>
      <c r="M2943" s="15">
        <f t="shared" si="135"/>
        <v>1</v>
      </c>
      <c r="N2943" s="15" t="str">
        <f t="shared" si="136"/>
        <v>-</v>
      </c>
      <c r="O2943" s="150">
        <f t="shared" si="137"/>
        <v>0</v>
      </c>
      <c r="P2943" s="15" t="str">
        <f>IF(COUNTIF('Personálie dobrovolníků '!U:X,N2943)&gt;0,"ANO","")</f>
        <v/>
      </c>
      <c r="Q2943" s="15"/>
    </row>
    <row r="2944" spans="2:17" s="25" customFormat="1" x14ac:dyDescent="0.3">
      <c r="B2944" s="15" t="str">
        <f>IF(A2944="","",VLOOKUP(A2944,Tabulka3[[Číslo smlouvy   u pravidelné činnosti]:[Příjmení]],3,0))</f>
        <v/>
      </c>
      <c r="C2944" s="15" t="str">
        <f>IF(A2944="","",VLOOKUP(A2944,Tabulka3[[Číslo smlouvy   u pravidelné činnosti]:[Příjmení]],4,0))</f>
        <v/>
      </c>
      <c r="F2944" s="94"/>
      <c r="H2944" s="113"/>
      <c r="I2944" s="113"/>
      <c r="K2944" s="15"/>
      <c r="L2944" s="15"/>
      <c r="M2944" s="15">
        <f t="shared" si="135"/>
        <v>1</v>
      </c>
      <c r="N2944" s="15" t="str">
        <f t="shared" si="136"/>
        <v>-</v>
      </c>
      <c r="O2944" s="150">
        <f t="shared" si="137"/>
        <v>0</v>
      </c>
      <c r="P2944" s="15" t="str">
        <f>IF(COUNTIF('Personálie dobrovolníků '!U:X,N2944)&gt;0,"ANO","")</f>
        <v/>
      </c>
      <c r="Q2944" s="15"/>
    </row>
    <row r="2945" spans="2:17" s="25" customFormat="1" x14ac:dyDescent="0.3">
      <c r="B2945" s="15" t="str">
        <f>IF(A2945="","",VLOOKUP(A2945,Tabulka3[[Číslo smlouvy   u pravidelné činnosti]:[Příjmení]],3,0))</f>
        <v/>
      </c>
      <c r="C2945" s="15" t="str">
        <f>IF(A2945="","",VLOOKUP(A2945,Tabulka3[[Číslo smlouvy   u pravidelné činnosti]:[Příjmení]],4,0))</f>
        <v/>
      </c>
      <c r="F2945" s="94"/>
      <c r="H2945" s="113"/>
      <c r="I2945" s="113"/>
      <c r="K2945" s="15"/>
      <c r="L2945" s="15"/>
      <c r="M2945" s="15">
        <f t="shared" si="135"/>
        <v>1</v>
      </c>
      <c r="N2945" s="15" t="str">
        <f t="shared" si="136"/>
        <v>-</v>
      </c>
      <c r="O2945" s="150">
        <f t="shared" si="137"/>
        <v>0</v>
      </c>
      <c r="P2945" s="15" t="str">
        <f>IF(COUNTIF('Personálie dobrovolníků '!U:X,N2945)&gt;0,"ANO","")</f>
        <v/>
      </c>
      <c r="Q2945" s="15"/>
    </row>
    <row r="2946" spans="2:17" s="25" customFormat="1" x14ac:dyDescent="0.3">
      <c r="B2946" s="15" t="str">
        <f>IF(A2946="","",VLOOKUP(A2946,Tabulka3[[Číslo smlouvy   u pravidelné činnosti]:[Příjmení]],3,0))</f>
        <v/>
      </c>
      <c r="C2946" s="15" t="str">
        <f>IF(A2946="","",VLOOKUP(A2946,Tabulka3[[Číslo smlouvy   u pravidelné činnosti]:[Příjmení]],4,0))</f>
        <v/>
      </c>
      <c r="F2946" s="94"/>
      <c r="H2946" s="113"/>
      <c r="I2946" s="113"/>
      <c r="K2946" s="15"/>
      <c r="L2946" s="15"/>
      <c r="M2946" s="15">
        <f t="shared" si="135"/>
        <v>1</v>
      </c>
      <c r="N2946" s="15" t="str">
        <f t="shared" si="136"/>
        <v>-</v>
      </c>
      <c r="O2946" s="150">
        <f t="shared" si="137"/>
        <v>0</v>
      </c>
      <c r="P2946" s="15" t="str">
        <f>IF(COUNTIF('Personálie dobrovolníků '!U:X,N2946)&gt;0,"ANO","")</f>
        <v/>
      </c>
      <c r="Q2946" s="15"/>
    </row>
    <row r="2947" spans="2:17" s="25" customFormat="1" x14ac:dyDescent="0.3">
      <c r="B2947" s="15" t="str">
        <f>IF(A2947="","",VLOOKUP(A2947,Tabulka3[[Číslo smlouvy   u pravidelné činnosti]:[Příjmení]],3,0))</f>
        <v/>
      </c>
      <c r="C2947" s="15" t="str">
        <f>IF(A2947="","",VLOOKUP(A2947,Tabulka3[[Číslo smlouvy   u pravidelné činnosti]:[Příjmení]],4,0))</f>
        <v/>
      </c>
      <c r="F2947" s="94"/>
      <c r="H2947" s="113"/>
      <c r="I2947" s="113"/>
      <c r="K2947" s="15"/>
      <c r="L2947" s="15"/>
      <c r="M2947" s="15">
        <f t="shared" si="135"/>
        <v>1</v>
      </c>
      <c r="N2947" s="15" t="str">
        <f t="shared" si="136"/>
        <v>-</v>
      </c>
      <c r="O2947" s="150">
        <f t="shared" si="137"/>
        <v>0</v>
      </c>
      <c r="P2947" s="15" t="str">
        <f>IF(COUNTIF('Personálie dobrovolníků '!U:X,N2947)&gt;0,"ANO","")</f>
        <v/>
      </c>
      <c r="Q2947" s="15"/>
    </row>
    <row r="2948" spans="2:17" s="25" customFormat="1" x14ac:dyDescent="0.3">
      <c r="B2948" s="15" t="str">
        <f>IF(A2948="","",VLOOKUP(A2948,Tabulka3[[Číslo smlouvy   u pravidelné činnosti]:[Příjmení]],3,0))</f>
        <v/>
      </c>
      <c r="C2948" s="15" t="str">
        <f>IF(A2948="","",VLOOKUP(A2948,Tabulka3[[Číslo smlouvy   u pravidelné činnosti]:[Příjmení]],4,0))</f>
        <v/>
      </c>
      <c r="F2948" s="94"/>
      <c r="H2948" s="113"/>
      <c r="I2948" s="113"/>
      <c r="K2948" s="15"/>
      <c r="L2948" s="15"/>
      <c r="M2948" s="15">
        <f t="shared" ref="M2948:M3011" si="138">IF(OR(
   AND($H2948=$K$12, $I2948=$L$4),
   AND($H2948=$K$12, $I2948=$L$5),
   AND($H2948=$K$12, $I2948=$L$6),
   AND($H2948=$K$12, $I2948=$L$7),
   AND($H2948=$K$11, $I2948=$L$4),
   AND($H2948=$K$11, $I2948=$L$5),
   AND($H2948=$K$11, $I2948=$L$6),
   AND($H2948=$K$11, $I2948=$L$7),
   AND($H2948=$K$5, $I2948=$L$5),
   AND($H2948=$K$6, $I2948=$L$4),
   AND($H2948=$K$6, $I2948=$L$5),
   AND($H2948=$K$6, $I2948=$L$7),
   AND($H2948=$K$4, $I2948=$L$6),
), 0, 1)</f>
        <v>1</v>
      </c>
      <c r="N2948" s="15" t="str">
        <f t="shared" ref="N2948:N3011" si="139">A2948 &amp; "-" &amp; J2948</f>
        <v>-</v>
      </c>
      <c r="O2948" s="150">
        <f t="shared" ref="O2948:O3011" si="140">IF(AND(M2948&lt;&gt;0, P2948="ANO"), 1, 0)</f>
        <v>0</v>
      </c>
      <c r="P2948" s="15" t="str">
        <f>IF(COUNTIF('Personálie dobrovolníků '!U:X,N2948)&gt;0,"ANO","")</f>
        <v/>
      </c>
      <c r="Q2948" s="15"/>
    </row>
    <row r="2949" spans="2:17" s="25" customFormat="1" x14ac:dyDescent="0.3">
      <c r="B2949" s="15" t="str">
        <f>IF(A2949="","",VLOOKUP(A2949,Tabulka3[[Číslo smlouvy   u pravidelné činnosti]:[Příjmení]],3,0))</f>
        <v/>
      </c>
      <c r="C2949" s="15" t="str">
        <f>IF(A2949="","",VLOOKUP(A2949,Tabulka3[[Číslo smlouvy   u pravidelné činnosti]:[Příjmení]],4,0))</f>
        <v/>
      </c>
      <c r="F2949" s="94"/>
      <c r="H2949" s="113"/>
      <c r="I2949" s="113"/>
      <c r="K2949" s="15"/>
      <c r="L2949" s="15"/>
      <c r="M2949" s="15">
        <f t="shared" si="138"/>
        <v>1</v>
      </c>
      <c r="N2949" s="15" t="str">
        <f t="shared" si="139"/>
        <v>-</v>
      </c>
      <c r="O2949" s="150">
        <f t="shared" si="140"/>
        <v>0</v>
      </c>
      <c r="P2949" s="15" t="str">
        <f>IF(COUNTIF('Personálie dobrovolníků '!U:X,N2949)&gt;0,"ANO","")</f>
        <v/>
      </c>
      <c r="Q2949" s="15"/>
    </row>
    <row r="2950" spans="2:17" s="25" customFormat="1" x14ac:dyDescent="0.3">
      <c r="B2950" s="15" t="str">
        <f>IF(A2950="","",VLOOKUP(A2950,Tabulka3[[Číslo smlouvy   u pravidelné činnosti]:[Příjmení]],3,0))</f>
        <v/>
      </c>
      <c r="C2950" s="15" t="str">
        <f>IF(A2950="","",VLOOKUP(A2950,Tabulka3[[Číslo smlouvy   u pravidelné činnosti]:[Příjmení]],4,0))</f>
        <v/>
      </c>
      <c r="F2950" s="94"/>
      <c r="H2950" s="113"/>
      <c r="I2950" s="113"/>
      <c r="K2950" s="15"/>
      <c r="L2950" s="15"/>
      <c r="M2950" s="15">
        <f t="shared" si="138"/>
        <v>1</v>
      </c>
      <c r="N2950" s="15" t="str">
        <f t="shared" si="139"/>
        <v>-</v>
      </c>
      <c r="O2950" s="150">
        <f t="shared" si="140"/>
        <v>0</v>
      </c>
      <c r="P2950" s="15" t="str">
        <f>IF(COUNTIF('Personálie dobrovolníků '!U:X,N2950)&gt;0,"ANO","")</f>
        <v/>
      </c>
      <c r="Q2950" s="15"/>
    </row>
    <row r="2951" spans="2:17" s="25" customFormat="1" x14ac:dyDescent="0.3">
      <c r="B2951" s="15" t="str">
        <f>IF(A2951="","",VLOOKUP(A2951,Tabulka3[[Číslo smlouvy   u pravidelné činnosti]:[Příjmení]],3,0))</f>
        <v/>
      </c>
      <c r="C2951" s="15" t="str">
        <f>IF(A2951="","",VLOOKUP(A2951,Tabulka3[[Číslo smlouvy   u pravidelné činnosti]:[Příjmení]],4,0))</f>
        <v/>
      </c>
      <c r="F2951" s="94"/>
      <c r="H2951" s="113"/>
      <c r="I2951" s="113"/>
      <c r="K2951" s="15"/>
      <c r="L2951" s="15"/>
      <c r="M2951" s="15">
        <f t="shared" si="138"/>
        <v>1</v>
      </c>
      <c r="N2951" s="15" t="str">
        <f t="shared" si="139"/>
        <v>-</v>
      </c>
      <c r="O2951" s="150">
        <f t="shared" si="140"/>
        <v>0</v>
      </c>
      <c r="P2951" s="15" t="str">
        <f>IF(COUNTIF('Personálie dobrovolníků '!U:X,N2951)&gt;0,"ANO","")</f>
        <v/>
      </c>
      <c r="Q2951" s="15"/>
    </row>
    <row r="2952" spans="2:17" s="25" customFormat="1" x14ac:dyDescent="0.3">
      <c r="B2952" s="15" t="str">
        <f>IF(A2952="","",VLOOKUP(A2952,Tabulka3[[Číslo smlouvy   u pravidelné činnosti]:[Příjmení]],3,0))</f>
        <v/>
      </c>
      <c r="C2952" s="15" t="str">
        <f>IF(A2952="","",VLOOKUP(A2952,Tabulka3[[Číslo smlouvy   u pravidelné činnosti]:[Příjmení]],4,0))</f>
        <v/>
      </c>
      <c r="F2952" s="94"/>
      <c r="H2952" s="113"/>
      <c r="I2952" s="113"/>
      <c r="K2952" s="15"/>
      <c r="L2952" s="15"/>
      <c r="M2952" s="15">
        <f t="shared" si="138"/>
        <v>1</v>
      </c>
      <c r="N2952" s="15" t="str">
        <f t="shared" si="139"/>
        <v>-</v>
      </c>
      <c r="O2952" s="150">
        <f t="shared" si="140"/>
        <v>0</v>
      </c>
      <c r="P2952" s="15" t="str">
        <f>IF(COUNTIF('Personálie dobrovolníků '!U:X,N2952)&gt;0,"ANO","")</f>
        <v/>
      </c>
      <c r="Q2952" s="15"/>
    </row>
    <row r="2953" spans="2:17" s="25" customFormat="1" x14ac:dyDescent="0.3">
      <c r="B2953" s="15" t="str">
        <f>IF(A2953="","",VLOOKUP(A2953,Tabulka3[[Číslo smlouvy   u pravidelné činnosti]:[Příjmení]],3,0))</f>
        <v/>
      </c>
      <c r="C2953" s="15" t="str">
        <f>IF(A2953="","",VLOOKUP(A2953,Tabulka3[[Číslo smlouvy   u pravidelné činnosti]:[Příjmení]],4,0))</f>
        <v/>
      </c>
      <c r="F2953" s="94"/>
      <c r="H2953" s="113"/>
      <c r="I2953" s="113"/>
      <c r="K2953" s="15"/>
      <c r="L2953" s="15"/>
      <c r="M2953" s="15">
        <f t="shared" si="138"/>
        <v>1</v>
      </c>
      <c r="N2953" s="15" t="str">
        <f t="shared" si="139"/>
        <v>-</v>
      </c>
      <c r="O2953" s="150">
        <f t="shared" si="140"/>
        <v>0</v>
      </c>
      <c r="P2953" s="15" t="str">
        <f>IF(COUNTIF('Personálie dobrovolníků '!U:X,N2953)&gt;0,"ANO","")</f>
        <v/>
      </c>
      <c r="Q2953" s="15"/>
    </row>
    <row r="2954" spans="2:17" s="25" customFormat="1" x14ac:dyDescent="0.3">
      <c r="B2954" s="15" t="str">
        <f>IF(A2954="","",VLOOKUP(A2954,Tabulka3[[Číslo smlouvy   u pravidelné činnosti]:[Příjmení]],3,0))</f>
        <v/>
      </c>
      <c r="C2954" s="15" t="str">
        <f>IF(A2954="","",VLOOKUP(A2954,Tabulka3[[Číslo smlouvy   u pravidelné činnosti]:[Příjmení]],4,0))</f>
        <v/>
      </c>
      <c r="F2954" s="94"/>
      <c r="H2954" s="113"/>
      <c r="I2954" s="113"/>
      <c r="K2954" s="15"/>
      <c r="L2954" s="15"/>
      <c r="M2954" s="15">
        <f t="shared" si="138"/>
        <v>1</v>
      </c>
      <c r="N2954" s="15" t="str">
        <f t="shared" si="139"/>
        <v>-</v>
      </c>
      <c r="O2954" s="150">
        <f t="shared" si="140"/>
        <v>0</v>
      </c>
      <c r="P2954" s="15" t="str">
        <f>IF(COUNTIF('Personálie dobrovolníků '!U:X,N2954)&gt;0,"ANO","")</f>
        <v/>
      </c>
      <c r="Q2954" s="15"/>
    </row>
    <row r="2955" spans="2:17" s="25" customFormat="1" x14ac:dyDescent="0.3">
      <c r="B2955" s="15" t="str">
        <f>IF(A2955="","",VLOOKUP(A2955,Tabulka3[[Číslo smlouvy   u pravidelné činnosti]:[Příjmení]],3,0))</f>
        <v/>
      </c>
      <c r="C2955" s="15" t="str">
        <f>IF(A2955="","",VLOOKUP(A2955,Tabulka3[[Číslo smlouvy   u pravidelné činnosti]:[Příjmení]],4,0))</f>
        <v/>
      </c>
      <c r="F2955" s="94"/>
      <c r="H2955" s="113"/>
      <c r="I2955" s="113"/>
      <c r="K2955" s="15"/>
      <c r="L2955" s="15"/>
      <c r="M2955" s="15">
        <f t="shared" si="138"/>
        <v>1</v>
      </c>
      <c r="N2955" s="15" t="str">
        <f t="shared" si="139"/>
        <v>-</v>
      </c>
      <c r="O2955" s="150">
        <f t="shared" si="140"/>
        <v>0</v>
      </c>
      <c r="P2955" s="15" t="str">
        <f>IF(COUNTIF('Personálie dobrovolníků '!U:X,N2955)&gt;0,"ANO","")</f>
        <v/>
      </c>
      <c r="Q2955" s="15"/>
    </row>
    <row r="2956" spans="2:17" s="25" customFormat="1" x14ac:dyDescent="0.3">
      <c r="B2956" s="15" t="str">
        <f>IF(A2956="","",VLOOKUP(A2956,Tabulka3[[Číslo smlouvy   u pravidelné činnosti]:[Příjmení]],3,0))</f>
        <v/>
      </c>
      <c r="C2956" s="15" t="str">
        <f>IF(A2956="","",VLOOKUP(A2956,Tabulka3[[Číslo smlouvy   u pravidelné činnosti]:[Příjmení]],4,0))</f>
        <v/>
      </c>
      <c r="F2956" s="94"/>
      <c r="H2956" s="113"/>
      <c r="I2956" s="113"/>
      <c r="K2956" s="15"/>
      <c r="L2956" s="15"/>
      <c r="M2956" s="15">
        <f t="shared" si="138"/>
        <v>1</v>
      </c>
      <c r="N2956" s="15" t="str">
        <f t="shared" si="139"/>
        <v>-</v>
      </c>
      <c r="O2956" s="150">
        <f t="shared" si="140"/>
        <v>0</v>
      </c>
      <c r="P2956" s="15" t="str">
        <f>IF(COUNTIF('Personálie dobrovolníků '!U:X,N2956)&gt;0,"ANO","")</f>
        <v/>
      </c>
      <c r="Q2956" s="15"/>
    </row>
    <row r="2957" spans="2:17" s="25" customFormat="1" x14ac:dyDescent="0.3">
      <c r="B2957" s="15" t="str">
        <f>IF(A2957="","",VLOOKUP(A2957,Tabulka3[[Číslo smlouvy   u pravidelné činnosti]:[Příjmení]],3,0))</f>
        <v/>
      </c>
      <c r="C2957" s="15" t="str">
        <f>IF(A2957="","",VLOOKUP(A2957,Tabulka3[[Číslo smlouvy   u pravidelné činnosti]:[Příjmení]],4,0))</f>
        <v/>
      </c>
      <c r="F2957" s="94"/>
      <c r="H2957" s="113"/>
      <c r="I2957" s="113"/>
      <c r="K2957" s="15"/>
      <c r="L2957" s="15"/>
      <c r="M2957" s="15">
        <f t="shared" si="138"/>
        <v>1</v>
      </c>
      <c r="N2957" s="15" t="str">
        <f t="shared" si="139"/>
        <v>-</v>
      </c>
      <c r="O2957" s="150">
        <f t="shared" si="140"/>
        <v>0</v>
      </c>
      <c r="P2957" s="15" t="str">
        <f>IF(COUNTIF('Personálie dobrovolníků '!U:X,N2957)&gt;0,"ANO","")</f>
        <v/>
      </c>
      <c r="Q2957" s="15"/>
    </row>
    <row r="2958" spans="2:17" s="25" customFormat="1" x14ac:dyDescent="0.3">
      <c r="B2958" s="15" t="str">
        <f>IF(A2958="","",VLOOKUP(A2958,Tabulka3[[Číslo smlouvy   u pravidelné činnosti]:[Příjmení]],3,0))</f>
        <v/>
      </c>
      <c r="C2958" s="15" t="str">
        <f>IF(A2958="","",VLOOKUP(A2958,Tabulka3[[Číslo smlouvy   u pravidelné činnosti]:[Příjmení]],4,0))</f>
        <v/>
      </c>
      <c r="F2958" s="94"/>
      <c r="H2958" s="113"/>
      <c r="I2958" s="113"/>
      <c r="K2958" s="15"/>
      <c r="L2958" s="15"/>
      <c r="M2958" s="15">
        <f t="shared" si="138"/>
        <v>1</v>
      </c>
      <c r="N2958" s="15" t="str">
        <f t="shared" si="139"/>
        <v>-</v>
      </c>
      <c r="O2958" s="150">
        <f t="shared" si="140"/>
        <v>0</v>
      </c>
      <c r="P2958" s="15" t="str">
        <f>IF(COUNTIF('Personálie dobrovolníků '!U:X,N2958)&gt;0,"ANO","")</f>
        <v/>
      </c>
      <c r="Q2958" s="15"/>
    </row>
    <row r="2959" spans="2:17" s="25" customFormat="1" x14ac:dyDescent="0.3">
      <c r="B2959" s="15" t="str">
        <f>IF(A2959="","",VLOOKUP(A2959,Tabulka3[[Číslo smlouvy   u pravidelné činnosti]:[Příjmení]],3,0))</f>
        <v/>
      </c>
      <c r="C2959" s="15" t="str">
        <f>IF(A2959="","",VLOOKUP(A2959,Tabulka3[[Číslo smlouvy   u pravidelné činnosti]:[Příjmení]],4,0))</f>
        <v/>
      </c>
      <c r="F2959" s="94"/>
      <c r="H2959" s="113"/>
      <c r="I2959" s="113"/>
      <c r="K2959" s="15"/>
      <c r="L2959" s="15"/>
      <c r="M2959" s="15">
        <f t="shared" si="138"/>
        <v>1</v>
      </c>
      <c r="N2959" s="15" t="str">
        <f t="shared" si="139"/>
        <v>-</v>
      </c>
      <c r="O2959" s="150">
        <f t="shared" si="140"/>
        <v>0</v>
      </c>
      <c r="P2959" s="15" t="str">
        <f>IF(COUNTIF('Personálie dobrovolníků '!U:X,N2959)&gt;0,"ANO","")</f>
        <v/>
      </c>
      <c r="Q2959" s="15"/>
    </row>
    <row r="2960" spans="2:17" s="25" customFormat="1" x14ac:dyDescent="0.3">
      <c r="B2960" s="15" t="str">
        <f>IF(A2960="","",VLOOKUP(A2960,Tabulka3[[Číslo smlouvy   u pravidelné činnosti]:[Příjmení]],3,0))</f>
        <v/>
      </c>
      <c r="C2960" s="15" t="str">
        <f>IF(A2960="","",VLOOKUP(A2960,Tabulka3[[Číslo smlouvy   u pravidelné činnosti]:[Příjmení]],4,0))</f>
        <v/>
      </c>
      <c r="F2960" s="94"/>
      <c r="H2960" s="113"/>
      <c r="I2960" s="113"/>
      <c r="K2960" s="15"/>
      <c r="L2960" s="15"/>
      <c r="M2960" s="15">
        <f t="shared" si="138"/>
        <v>1</v>
      </c>
      <c r="N2960" s="15" t="str">
        <f t="shared" si="139"/>
        <v>-</v>
      </c>
      <c r="O2960" s="150">
        <f t="shared" si="140"/>
        <v>0</v>
      </c>
      <c r="P2960" s="15" t="str">
        <f>IF(COUNTIF('Personálie dobrovolníků '!U:X,N2960)&gt;0,"ANO","")</f>
        <v/>
      </c>
      <c r="Q2960" s="15"/>
    </row>
    <row r="2961" spans="2:17" s="25" customFormat="1" x14ac:dyDescent="0.3">
      <c r="B2961" s="15" t="str">
        <f>IF(A2961="","",VLOOKUP(A2961,Tabulka3[[Číslo smlouvy   u pravidelné činnosti]:[Příjmení]],3,0))</f>
        <v/>
      </c>
      <c r="C2961" s="15" t="str">
        <f>IF(A2961="","",VLOOKUP(A2961,Tabulka3[[Číslo smlouvy   u pravidelné činnosti]:[Příjmení]],4,0))</f>
        <v/>
      </c>
      <c r="F2961" s="94"/>
      <c r="H2961" s="113"/>
      <c r="I2961" s="113"/>
      <c r="K2961" s="15"/>
      <c r="L2961" s="15"/>
      <c r="M2961" s="15">
        <f t="shared" si="138"/>
        <v>1</v>
      </c>
      <c r="N2961" s="15" t="str">
        <f t="shared" si="139"/>
        <v>-</v>
      </c>
      <c r="O2961" s="150">
        <f t="shared" si="140"/>
        <v>0</v>
      </c>
      <c r="P2961" s="15" t="str">
        <f>IF(COUNTIF('Personálie dobrovolníků '!U:X,N2961)&gt;0,"ANO","")</f>
        <v/>
      </c>
      <c r="Q2961" s="15"/>
    </row>
    <row r="2962" spans="2:17" s="25" customFormat="1" x14ac:dyDescent="0.3">
      <c r="B2962" s="15" t="str">
        <f>IF(A2962="","",VLOOKUP(A2962,Tabulka3[[Číslo smlouvy   u pravidelné činnosti]:[Příjmení]],3,0))</f>
        <v/>
      </c>
      <c r="C2962" s="15" t="str">
        <f>IF(A2962="","",VLOOKUP(A2962,Tabulka3[[Číslo smlouvy   u pravidelné činnosti]:[Příjmení]],4,0))</f>
        <v/>
      </c>
      <c r="F2962" s="94"/>
      <c r="H2962" s="113"/>
      <c r="I2962" s="113"/>
      <c r="K2962" s="15"/>
      <c r="L2962" s="15"/>
      <c r="M2962" s="15">
        <f t="shared" si="138"/>
        <v>1</v>
      </c>
      <c r="N2962" s="15" t="str">
        <f t="shared" si="139"/>
        <v>-</v>
      </c>
      <c r="O2962" s="150">
        <f t="shared" si="140"/>
        <v>0</v>
      </c>
      <c r="P2962" s="15" t="str">
        <f>IF(COUNTIF('Personálie dobrovolníků '!U:X,N2962)&gt;0,"ANO","")</f>
        <v/>
      </c>
      <c r="Q2962" s="15"/>
    </row>
    <row r="2963" spans="2:17" s="25" customFormat="1" x14ac:dyDescent="0.3">
      <c r="B2963" s="15" t="str">
        <f>IF(A2963="","",VLOOKUP(A2963,Tabulka3[[Číslo smlouvy   u pravidelné činnosti]:[Příjmení]],3,0))</f>
        <v/>
      </c>
      <c r="C2963" s="15" t="str">
        <f>IF(A2963="","",VLOOKUP(A2963,Tabulka3[[Číslo smlouvy   u pravidelné činnosti]:[Příjmení]],4,0))</f>
        <v/>
      </c>
      <c r="F2963" s="94"/>
      <c r="H2963" s="113"/>
      <c r="I2963" s="113"/>
      <c r="K2963" s="15"/>
      <c r="L2963" s="15"/>
      <c r="M2963" s="15">
        <f t="shared" si="138"/>
        <v>1</v>
      </c>
      <c r="N2963" s="15" t="str">
        <f t="shared" si="139"/>
        <v>-</v>
      </c>
      <c r="O2963" s="150">
        <f t="shared" si="140"/>
        <v>0</v>
      </c>
      <c r="P2963" s="15" t="str">
        <f>IF(COUNTIF('Personálie dobrovolníků '!U:X,N2963)&gt;0,"ANO","")</f>
        <v/>
      </c>
      <c r="Q2963" s="15"/>
    </row>
    <row r="2964" spans="2:17" s="25" customFormat="1" x14ac:dyDescent="0.3">
      <c r="B2964" s="15" t="str">
        <f>IF(A2964="","",VLOOKUP(A2964,Tabulka3[[Číslo smlouvy   u pravidelné činnosti]:[Příjmení]],3,0))</f>
        <v/>
      </c>
      <c r="C2964" s="15" t="str">
        <f>IF(A2964="","",VLOOKUP(A2964,Tabulka3[[Číslo smlouvy   u pravidelné činnosti]:[Příjmení]],4,0))</f>
        <v/>
      </c>
      <c r="F2964" s="94"/>
      <c r="H2964" s="113"/>
      <c r="I2964" s="113"/>
      <c r="K2964" s="15"/>
      <c r="L2964" s="15"/>
      <c r="M2964" s="15">
        <f t="shared" si="138"/>
        <v>1</v>
      </c>
      <c r="N2964" s="15" t="str">
        <f t="shared" si="139"/>
        <v>-</v>
      </c>
      <c r="O2964" s="150">
        <f t="shared" si="140"/>
        <v>0</v>
      </c>
      <c r="P2964" s="15" t="str">
        <f>IF(COUNTIF('Personálie dobrovolníků '!U:X,N2964)&gt;0,"ANO","")</f>
        <v/>
      </c>
      <c r="Q2964" s="15"/>
    </row>
    <row r="2965" spans="2:17" s="25" customFormat="1" x14ac:dyDescent="0.3">
      <c r="B2965" s="15" t="str">
        <f>IF(A2965="","",VLOOKUP(A2965,Tabulka3[[Číslo smlouvy   u pravidelné činnosti]:[Příjmení]],3,0))</f>
        <v/>
      </c>
      <c r="C2965" s="15" t="str">
        <f>IF(A2965="","",VLOOKUP(A2965,Tabulka3[[Číslo smlouvy   u pravidelné činnosti]:[Příjmení]],4,0))</f>
        <v/>
      </c>
      <c r="F2965" s="94"/>
      <c r="H2965" s="113"/>
      <c r="I2965" s="113"/>
      <c r="K2965" s="15"/>
      <c r="L2965" s="15"/>
      <c r="M2965" s="15">
        <f t="shared" si="138"/>
        <v>1</v>
      </c>
      <c r="N2965" s="15" t="str">
        <f t="shared" si="139"/>
        <v>-</v>
      </c>
      <c r="O2965" s="150">
        <f t="shared" si="140"/>
        <v>0</v>
      </c>
      <c r="P2965" s="15" t="str">
        <f>IF(COUNTIF('Personálie dobrovolníků '!U:X,N2965)&gt;0,"ANO","")</f>
        <v/>
      </c>
      <c r="Q2965" s="15"/>
    </row>
    <row r="2966" spans="2:17" s="25" customFormat="1" x14ac:dyDescent="0.3">
      <c r="B2966" s="15" t="str">
        <f>IF(A2966="","",VLOOKUP(A2966,Tabulka3[[Číslo smlouvy   u pravidelné činnosti]:[Příjmení]],3,0))</f>
        <v/>
      </c>
      <c r="C2966" s="15" t="str">
        <f>IF(A2966="","",VLOOKUP(A2966,Tabulka3[[Číslo smlouvy   u pravidelné činnosti]:[Příjmení]],4,0))</f>
        <v/>
      </c>
      <c r="F2966" s="94"/>
      <c r="H2966" s="113"/>
      <c r="I2966" s="113"/>
      <c r="K2966" s="15"/>
      <c r="L2966" s="15"/>
      <c r="M2966" s="15">
        <f t="shared" si="138"/>
        <v>1</v>
      </c>
      <c r="N2966" s="15" t="str">
        <f t="shared" si="139"/>
        <v>-</v>
      </c>
      <c r="O2966" s="150">
        <f t="shared" si="140"/>
        <v>0</v>
      </c>
      <c r="P2966" s="15" t="str">
        <f>IF(COUNTIF('Personálie dobrovolníků '!U:X,N2966)&gt;0,"ANO","")</f>
        <v/>
      </c>
      <c r="Q2966" s="15"/>
    </row>
    <row r="2967" spans="2:17" s="25" customFormat="1" x14ac:dyDescent="0.3">
      <c r="B2967" s="15" t="str">
        <f>IF(A2967="","",VLOOKUP(A2967,Tabulka3[[Číslo smlouvy   u pravidelné činnosti]:[Příjmení]],3,0))</f>
        <v/>
      </c>
      <c r="C2967" s="15" t="str">
        <f>IF(A2967="","",VLOOKUP(A2967,Tabulka3[[Číslo smlouvy   u pravidelné činnosti]:[Příjmení]],4,0))</f>
        <v/>
      </c>
      <c r="F2967" s="94"/>
      <c r="H2967" s="113"/>
      <c r="I2967" s="113"/>
      <c r="K2967" s="15"/>
      <c r="L2967" s="15"/>
      <c r="M2967" s="15">
        <f t="shared" si="138"/>
        <v>1</v>
      </c>
      <c r="N2967" s="15" t="str">
        <f t="shared" si="139"/>
        <v>-</v>
      </c>
      <c r="O2967" s="150">
        <f t="shared" si="140"/>
        <v>0</v>
      </c>
      <c r="P2967" s="15" t="str">
        <f>IF(COUNTIF('Personálie dobrovolníků '!U:X,N2967)&gt;0,"ANO","")</f>
        <v/>
      </c>
      <c r="Q2967" s="15"/>
    </row>
    <row r="2968" spans="2:17" s="25" customFormat="1" x14ac:dyDescent="0.3">
      <c r="B2968" s="15" t="str">
        <f>IF(A2968="","",VLOOKUP(A2968,Tabulka3[[Číslo smlouvy   u pravidelné činnosti]:[Příjmení]],3,0))</f>
        <v/>
      </c>
      <c r="C2968" s="15" t="str">
        <f>IF(A2968="","",VLOOKUP(A2968,Tabulka3[[Číslo smlouvy   u pravidelné činnosti]:[Příjmení]],4,0))</f>
        <v/>
      </c>
      <c r="F2968" s="94"/>
      <c r="H2968" s="113"/>
      <c r="I2968" s="113"/>
      <c r="K2968" s="15"/>
      <c r="L2968" s="15"/>
      <c r="M2968" s="15">
        <f t="shared" si="138"/>
        <v>1</v>
      </c>
      <c r="N2968" s="15" t="str">
        <f t="shared" si="139"/>
        <v>-</v>
      </c>
      <c r="O2968" s="150">
        <f t="shared" si="140"/>
        <v>0</v>
      </c>
      <c r="P2968" s="15" t="str">
        <f>IF(COUNTIF('Personálie dobrovolníků '!U:X,N2968)&gt;0,"ANO","")</f>
        <v/>
      </c>
      <c r="Q2968" s="15"/>
    </row>
    <row r="2969" spans="2:17" s="25" customFormat="1" x14ac:dyDescent="0.3">
      <c r="B2969" s="15" t="str">
        <f>IF(A2969="","",VLOOKUP(A2969,Tabulka3[[Číslo smlouvy   u pravidelné činnosti]:[Příjmení]],3,0))</f>
        <v/>
      </c>
      <c r="C2969" s="15" t="str">
        <f>IF(A2969="","",VLOOKUP(A2969,Tabulka3[[Číslo smlouvy   u pravidelné činnosti]:[Příjmení]],4,0))</f>
        <v/>
      </c>
      <c r="F2969" s="94"/>
      <c r="H2969" s="113"/>
      <c r="I2969" s="113"/>
      <c r="K2969" s="15"/>
      <c r="L2969" s="15"/>
      <c r="M2969" s="15">
        <f t="shared" si="138"/>
        <v>1</v>
      </c>
      <c r="N2969" s="15" t="str">
        <f t="shared" si="139"/>
        <v>-</v>
      </c>
      <c r="O2969" s="150">
        <f t="shared" si="140"/>
        <v>0</v>
      </c>
      <c r="P2969" s="15" t="str">
        <f>IF(COUNTIF('Personálie dobrovolníků '!U:X,N2969)&gt;0,"ANO","")</f>
        <v/>
      </c>
      <c r="Q2969" s="15"/>
    </row>
    <row r="2970" spans="2:17" s="25" customFormat="1" x14ac:dyDescent="0.3">
      <c r="B2970" s="15" t="str">
        <f>IF(A2970="","",VLOOKUP(A2970,Tabulka3[[Číslo smlouvy   u pravidelné činnosti]:[Příjmení]],3,0))</f>
        <v/>
      </c>
      <c r="C2970" s="15" t="str">
        <f>IF(A2970="","",VLOOKUP(A2970,Tabulka3[[Číslo smlouvy   u pravidelné činnosti]:[Příjmení]],4,0))</f>
        <v/>
      </c>
      <c r="F2970" s="94"/>
      <c r="H2970" s="113"/>
      <c r="I2970" s="113"/>
      <c r="K2970" s="15"/>
      <c r="L2970" s="15"/>
      <c r="M2970" s="15">
        <f t="shared" si="138"/>
        <v>1</v>
      </c>
      <c r="N2970" s="15" t="str">
        <f t="shared" si="139"/>
        <v>-</v>
      </c>
      <c r="O2970" s="150">
        <f t="shared" si="140"/>
        <v>0</v>
      </c>
      <c r="P2970" s="15" t="str">
        <f>IF(COUNTIF('Personálie dobrovolníků '!U:X,N2970)&gt;0,"ANO","")</f>
        <v/>
      </c>
      <c r="Q2970" s="15"/>
    </row>
    <row r="2971" spans="2:17" s="25" customFormat="1" x14ac:dyDescent="0.3">
      <c r="B2971" s="15" t="str">
        <f>IF(A2971="","",VLOOKUP(A2971,Tabulka3[[Číslo smlouvy   u pravidelné činnosti]:[Příjmení]],3,0))</f>
        <v/>
      </c>
      <c r="C2971" s="15" t="str">
        <f>IF(A2971="","",VLOOKUP(A2971,Tabulka3[[Číslo smlouvy   u pravidelné činnosti]:[Příjmení]],4,0))</f>
        <v/>
      </c>
      <c r="F2971" s="94"/>
      <c r="H2971" s="113"/>
      <c r="I2971" s="113"/>
      <c r="K2971" s="15"/>
      <c r="L2971" s="15"/>
      <c r="M2971" s="15">
        <f t="shared" si="138"/>
        <v>1</v>
      </c>
      <c r="N2971" s="15" t="str">
        <f t="shared" si="139"/>
        <v>-</v>
      </c>
      <c r="O2971" s="150">
        <f t="shared" si="140"/>
        <v>0</v>
      </c>
      <c r="P2971" s="15" t="str">
        <f>IF(COUNTIF('Personálie dobrovolníků '!U:X,N2971)&gt;0,"ANO","")</f>
        <v/>
      </c>
      <c r="Q2971" s="15"/>
    </row>
    <row r="2972" spans="2:17" s="25" customFormat="1" x14ac:dyDescent="0.3">
      <c r="B2972" s="15" t="str">
        <f>IF(A2972="","",VLOOKUP(A2972,Tabulka3[[Číslo smlouvy   u pravidelné činnosti]:[Příjmení]],3,0))</f>
        <v/>
      </c>
      <c r="C2972" s="15" t="str">
        <f>IF(A2972="","",VLOOKUP(A2972,Tabulka3[[Číslo smlouvy   u pravidelné činnosti]:[Příjmení]],4,0))</f>
        <v/>
      </c>
      <c r="F2972" s="94"/>
      <c r="H2972" s="113"/>
      <c r="I2972" s="113"/>
      <c r="K2972" s="15"/>
      <c r="L2972" s="15"/>
      <c r="M2972" s="15">
        <f t="shared" si="138"/>
        <v>1</v>
      </c>
      <c r="N2972" s="15" t="str">
        <f t="shared" si="139"/>
        <v>-</v>
      </c>
      <c r="O2972" s="150">
        <f t="shared" si="140"/>
        <v>0</v>
      </c>
      <c r="P2972" s="15" t="str">
        <f>IF(COUNTIF('Personálie dobrovolníků '!U:X,N2972)&gt;0,"ANO","")</f>
        <v/>
      </c>
      <c r="Q2972" s="15"/>
    </row>
    <row r="2973" spans="2:17" s="25" customFormat="1" x14ac:dyDescent="0.3">
      <c r="B2973" s="15" t="str">
        <f>IF(A2973="","",VLOOKUP(A2973,Tabulka3[[Číslo smlouvy   u pravidelné činnosti]:[Příjmení]],3,0))</f>
        <v/>
      </c>
      <c r="C2973" s="15" t="str">
        <f>IF(A2973="","",VLOOKUP(A2973,Tabulka3[[Číslo smlouvy   u pravidelné činnosti]:[Příjmení]],4,0))</f>
        <v/>
      </c>
      <c r="F2973" s="94"/>
      <c r="H2973" s="113"/>
      <c r="I2973" s="113"/>
      <c r="K2973" s="15"/>
      <c r="L2973" s="15"/>
      <c r="M2973" s="15">
        <f t="shared" si="138"/>
        <v>1</v>
      </c>
      <c r="N2973" s="15" t="str">
        <f t="shared" si="139"/>
        <v>-</v>
      </c>
      <c r="O2973" s="150">
        <f t="shared" si="140"/>
        <v>0</v>
      </c>
      <c r="P2973" s="15" t="str">
        <f>IF(COUNTIF('Personálie dobrovolníků '!U:X,N2973)&gt;0,"ANO","")</f>
        <v/>
      </c>
      <c r="Q2973" s="15"/>
    </row>
    <row r="2974" spans="2:17" s="25" customFormat="1" x14ac:dyDescent="0.3">
      <c r="B2974" s="15" t="str">
        <f>IF(A2974="","",VLOOKUP(A2974,Tabulka3[[Číslo smlouvy   u pravidelné činnosti]:[Příjmení]],3,0))</f>
        <v/>
      </c>
      <c r="C2974" s="15" t="str">
        <f>IF(A2974="","",VLOOKUP(A2974,Tabulka3[[Číslo smlouvy   u pravidelné činnosti]:[Příjmení]],4,0))</f>
        <v/>
      </c>
      <c r="F2974" s="94"/>
      <c r="H2974" s="113"/>
      <c r="I2974" s="113"/>
      <c r="K2974" s="15"/>
      <c r="L2974" s="15"/>
      <c r="M2974" s="15">
        <f t="shared" si="138"/>
        <v>1</v>
      </c>
      <c r="N2974" s="15" t="str">
        <f t="shared" si="139"/>
        <v>-</v>
      </c>
      <c r="O2974" s="150">
        <f t="shared" si="140"/>
        <v>0</v>
      </c>
      <c r="P2974" s="15" t="str">
        <f>IF(COUNTIF('Personálie dobrovolníků '!U:X,N2974)&gt;0,"ANO","")</f>
        <v/>
      </c>
      <c r="Q2974" s="15"/>
    </row>
    <row r="2975" spans="2:17" s="25" customFormat="1" x14ac:dyDescent="0.3">
      <c r="B2975" s="15" t="str">
        <f>IF(A2975="","",VLOOKUP(A2975,Tabulka3[[Číslo smlouvy   u pravidelné činnosti]:[Příjmení]],3,0))</f>
        <v/>
      </c>
      <c r="C2975" s="15" t="str">
        <f>IF(A2975="","",VLOOKUP(A2975,Tabulka3[[Číslo smlouvy   u pravidelné činnosti]:[Příjmení]],4,0))</f>
        <v/>
      </c>
      <c r="F2975" s="94"/>
      <c r="H2975" s="113"/>
      <c r="I2975" s="113"/>
      <c r="K2975" s="15"/>
      <c r="L2975" s="15"/>
      <c r="M2975" s="15">
        <f t="shared" si="138"/>
        <v>1</v>
      </c>
      <c r="N2975" s="15" t="str">
        <f t="shared" si="139"/>
        <v>-</v>
      </c>
      <c r="O2975" s="150">
        <f t="shared" si="140"/>
        <v>0</v>
      </c>
      <c r="P2975" s="15" t="str">
        <f>IF(COUNTIF('Personálie dobrovolníků '!U:X,N2975)&gt;0,"ANO","")</f>
        <v/>
      </c>
      <c r="Q2975" s="15"/>
    </row>
    <row r="2976" spans="2:17" s="25" customFormat="1" x14ac:dyDescent="0.3">
      <c r="B2976" s="15" t="str">
        <f>IF(A2976="","",VLOOKUP(A2976,Tabulka3[[Číslo smlouvy   u pravidelné činnosti]:[Příjmení]],3,0))</f>
        <v/>
      </c>
      <c r="C2976" s="15" t="str">
        <f>IF(A2976="","",VLOOKUP(A2976,Tabulka3[[Číslo smlouvy   u pravidelné činnosti]:[Příjmení]],4,0))</f>
        <v/>
      </c>
      <c r="F2976" s="94"/>
      <c r="H2976" s="113"/>
      <c r="I2976" s="113"/>
      <c r="K2976" s="15"/>
      <c r="L2976" s="15"/>
      <c r="M2976" s="15">
        <f t="shared" si="138"/>
        <v>1</v>
      </c>
      <c r="N2976" s="15" t="str">
        <f t="shared" si="139"/>
        <v>-</v>
      </c>
      <c r="O2976" s="150">
        <f t="shared" si="140"/>
        <v>0</v>
      </c>
      <c r="P2976" s="15" t="str">
        <f>IF(COUNTIF('Personálie dobrovolníků '!U:X,N2976)&gt;0,"ANO","")</f>
        <v/>
      </c>
      <c r="Q2976" s="15"/>
    </row>
    <row r="2977" spans="2:17" s="25" customFormat="1" x14ac:dyDescent="0.3">
      <c r="B2977" s="15" t="str">
        <f>IF(A2977="","",VLOOKUP(A2977,Tabulka3[[Číslo smlouvy   u pravidelné činnosti]:[Příjmení]],3,0))</f>
        <v/>
      </c>
      <c r="C2977" s="15" t="str">
        <f>IF(A2977="","",VLOOKUP(A2977,Tabulka3[[Číslo smlouvy   u pravidelné činnosti]:[Příjmení]],4,0))</f>
        <v/>
      </c>
      <c r="F2977" s="94"/>
      <c r="H2977" s="113"/>
      <c r="I2977" s="113"/>
      <c r="K2977" s="15"/>
      <c r="L2977" s="15"/>
      <c r="M2977" s="15">
        <f t="shared" si="138"/>
        <v>1</v>
      </c>
      <c r="N2977" s="15" t="str">
        <f t="shared" si="139"/>
        <v>-</v>
      </c>
      <c r="O2977" s="150">
        <f t="shared" si="140"/>
        <v>0</v>
      </c>
      <c r="P2977" s="15" t="str">
        <f>IF(COUNTIF('Personálie dobrovolníků '!U:X,N2977)&gt;0,"ANO","")</f>
        <v/>
      </c>
      <c r="Q2977" s="15"/>
    </row>
    <row r="2978" spans="2:17" s="25" customFormat="1" x14ac:dyDescent="0.3">
      <c r="B2978" s="15" t="str">
        <f>IF(A2978="","",VLOOKUP(A2978,Tabulka3[[Číslo smlouvy   u pravidelné činnosti]:[Příjmení]],3,0))</f>
        <v/>
      </c>
      <c r="C2978" s="15" t="str">
        <f>IF(A2978="","",VLOOKUP(A2978,Tabulka3[[Číslo smlouvy   u pravidelné činnosti]:[Příjmení]],4,0))</f>
        <v/>
      </c>
      <c r="F2978" s="94"/>
      <c r="H2978" s="113"/>
      <c r="I2978" s="113"/>
      <c r="K2978" s="15"/>
      <c r="L2978" s="15"/>
      <c r="M2978" s="15">
        <f t="shared" si="138"/>
        <v>1</v>
      </c>
      <c r="N2978" s="15" t="str">
        <f t="shared" si="139"/>
        <v>-</v>
      </c>
      <c r="O2978" s="150">
        <f t="shared" si="140"/>
        <v>0</v>
      </c>
      <c r="P2978" s="15" t="str">
        <f>IF(COUNTIF('Personálie dobrovolníků '!U:X,N2978)&gt;0,"ANO","")</f>
        <v/>
      </c>
      <c r="Q2978" s="15"/>
    </row>
    <row r="2979" spans="2:17" s="25" customFormat="1" x14ac:dyDescent="0.3">
      <c r="B2979" s="15" t="str">
        <f>IF(A2979="","",VLOOKUP(A2979,Tabulka3[[Číslo smlouvy   u pravidelné činnosti]:[Příjmení]],3,0))</f>
        <v/>
      </c>
      <c r="C2979" s="15" t="str">
        <f>IF(A2979="","",VLOOKUP(A2979,Tabulka3[[Číslo smlouvy   u pravidelné činnosti]:[Příjmení]],4,0))</f>
        <v/>
      </c>
      <c r="F2979" s="94"/>
      <c r="H2979" s="113"/>
      <c r="I2979" s="113"/>
      <c r="K2979" s="15"/>
      <c r="L2979" s="15"/>
      <c r="M2979" s="15">
        <f t="shared" si="138"/>
        <v>1</v>
      </c>
      <c r="N2979" s="15" t="str">
        <f t="shared" si="139"/>
        <v>-</v>
      </c>
      <c r="O2979" s="150">
        <f t="shared" si="140"/>
        <v>0</v>
      </c>
      <c r="P2979" s="15" t="str">
        <f>IF(COUNTIF('Personálie dobrovolníků '!U:X,N2979)&gt;0,"ANO","")</f>
        <v/>
      </c>
      <c r="Q2979" s="15"/>
    </row>
    <row r="2980" spans="2:17" s="25" customFormat="1" x14ac:dyDescent="0.3">
      <c r="B2980" s="15" t="str">
        <f>IF(A2980="","",VLOOKUP(A2980,Tabulka3[[Číslo smlouvy   u pravidelné činnosti]:[Příjmení]],3,0))</f>
        <v/>
      </c>
      <c r="C2980" s="15" t="str">
        <f>IF(A2980="","",VLOOKUP(A2980,Tabulka3[[Číslo smlouvy   u pravidelné činnosti]:[Příjmení]],4,0))</f>
        <v/>
      </c>
      <c r="F2980" s="94"/>
      <c r="H2980" s="113"/>
      <c r="I2980" s="113"/>
      <c r="K2980" s="15"/>
      <c r="L2980" s="15"/>
      <c r="M2980" s="15">
        <f t="shared" si="138"/>
        <v>1</v>
      </c>
      <c r="N2980" s="15" t="str">
        <f t="shared" si="139"/>
        <v>-</v>
      </c>
      <c r="O2980" s="150">
        <f t="shared" si="140"/>
        <v>0</v>
      </c>
      <c r="P2980" s="15" t="str">
        <f>IF(COUNTIF('Personálie dobrovolníků '!U:X,N2980)&gt;0,"ANO","")</f>
        <v/>
      </c>
      <c r="Q2980" s="15"/>
    </row>
    <row r="2981" spans="2:17" s="25" customFormat="1" x14ac:dyDescent="0.3">
      <c r="B2981" s="15" t="str">
        <f>IF(A2981="","",VLOOKUP(A2981,Tabulka3[[Číslo smlouvy   u pravidelné činnosti]:[Příjmení]],3,0))</f>
        <v/>
      </c>
      <c r="C2981" s="15" t="str">
        <f>IF(A2981="","",VLOOKUP(A2981,Tabulka3[[Číslo smlouvy   u pravidelné činnosti]:[Příjmení]],4,0))</f>
        <v/>
      </c>
      <c r="F2981" s="94"/>
      <c r="H2981" s="113"/>
      <c r="I2981" s="113"/>
      <c r="K2981" s="15"/>
      <c r="L2981" s="15"/>
      <c r="M2981" s="15">
        <f t="shared" si="138"/>
        <v>1</v>
      </c>
      <c r="N2981" s="15" t="str">
        <f t="shared" si="139"/>
        <v>-</v>
      </c>
      <c r="O2981" s="150">
        <f t="shared" si="140"/>
        <v>0</v>
      </c>
      <c r="P2981" s="15" t="str">
        <f>IF(COUNTIF('Personálie dobrovolníků '!U:X,N2981)&gt;0,"ANO","")</f>
        <v/>
      </c>
      <c r="Q2981" s="15"/>
    </row>
    <row r="2982" spans="2:17" s="25" customFormat="1" x14ac:dyDescent="0.3">
      <c r="B2982" s="15" t="str">
        <f>IF(A2982="","",VLOOKUP(A2982,Tabulka3[[Číslo smlouvy   u pravidelné činnosti]:[Příjmení]],3,0))</f>
        <v/>
      </c>
      <c r="C2982" s="15" t="str">
        <f>IF(A2982="","",VLOOKUP(A2982,Tabulka3[[Číslo smlouvy   u pravidelné činnosti]:[Příjmení]],4,0))</f>
        <v/>
      </c>
      <c r="F2982" s="94"/>
      <c r="H2982" s="113"/>
      <c r="I2982" s="113"/>
      <c r="K2982" s="15"/>
      <c r="L2982" s="15"/>
      <c r="M2982" s="15">
        <f t="shared" si="138"/>
        <v>1</v>
      </c>
      <c r="N2982" s="15" t="str">
        <f t="shared" si="139"/>
        <v>-</v>
      </c>
      <c r="O2982" s="150">
        <f t="shared" si="140"/>
        <v>0</v>
      </c>
      <c r="P2982" s="15" t="str">
        <f>IF(COUNTIF('Personálie dobrovolníků '!U:X,N2982)&gt;0,"ANO","")</f>
        <v/>
      </c>
      <c r="Q2982" s="15"/>
    </row>
    <row r="2983" spans="2:17" s="25" customFormat="1" x14ac:dyDescent="0.3">
      <c r="B2983" s="15" t="str">
        <f>IF(A2983="","",VLOOKUP(A2983,Tabulka3[[Číslo smlouvy   u pravidelné činnosti]:[Příjmení]],3,0))</f>
        <v/>
      </c>
      <c r="C2983" s="15" t="str">
        <f>IF(A2983="","",VLOOKUP(A2983,Tabulka3[[Číslo smlouvy   u pravidelné činnosti]:[Příjmení]],4,0))</f>
        <v/>
      </c>
      <c r="F2983" s="94"/>
      <c r="H2983" s="113"/>
      <c r="I2983" s="113"/>
      <c r="K2983" s="15"/>
      <c r="L2983" s="15"/>
      <c r="M2983" s="15">
        <f t="shared" si="138"/>
        <v>1</v>
      </c>
      <c r="N2983" s="15" t="str">
        <f t="shared" si="139"/>
        <v>-</v>
      </c>
      <c r="O2983" s="150">
        <f t="shared" si="140"/>
        <v>0</v>
      </c>
      <c r="P2983" s="15" t="str">
        <f>IF(COUNTIF('Personálie dobrovolníků '!U:X,N2983)&gt;0,"ANO","")</f>
        <v/>
      </c>
      <c r="Q2983" s="15"/>
    </row>
    <row r="2984" spans="2:17" s="25" customFormat="1" x14ac:dyDescent="0.3">
      <c r="B2984" s="15" t="str">
        <f>IF(A2984="","",VLOOKUP(A2984,Tabulka3[[Číslo smlouvy   u pravidelné činnosti]:[Příjmení]],3,0))</f>
        <v/>
      </c>
      <c r="C2984" s="15" t="str">
        <f>IF(A2984="","",VLOOKUP(A2984,Tabulka3[[Číslo smlouvy   u pravidelné činnosti]:[Příjmení]],4,0))</f>
        <v/>
      </c>
      <c r="F2984" s="94"/>
      <c r="H2984" s="113"/>
      <c r="I2984" s="113"/>
      <c r="K2984" s="15"/>
      <c r="L2984" s="15"/>
      <c r="M2984" s="15">
        <f t="shared" si="138"/>
        <v>1</v>
      </c>
      <c r="N2984" s="15" t="str">
        <f t="shared" si="139"/>
        <v>-</v>
      </c>
      <c r="O2984" s="150">
        <f t="shared" si="140"/>
        <v>0</v>
      </c>
      <c r="P2984" s="15" t="str">
        <f>IF(COUNTIF('Personálie dobrovolníků '!U:X,N2984)&gt;0,"ANO","")</f>
        <v/>
      </c>
      <c r="Q2984" s="15"/>
    </row>
    <row r="2985" spans="2:17" s="25" customFormat="1" x14ac:dyDescent="0.3">
      <c r="B2985" s="15" t="str">
        <f>IF(A2985="","",VLOOKUP(A2985,Tabulka3[[Číslo smlouvy   u pravidelné činnosti]:[Příjmení]],3,0))</f>
        <v/>
      </c>
      <c r="C2985" s="15" t="str">
        <f>IF(A2985="","",VLOOKUP(A2985,Tabulka3[[Číslo smlouvy   u pravidelné činnosti]:[Příjmení]],4,0))</f>
        <v/>
      </c>
      <c r="F2985" s="94"/>
      <c r="H2985" s="113"/>
      <c r="I2985" s="113"/>
      <c r="K2985" s="15"/>
      <c r="L2985" s="15"/>
      <c r="M2985" s="15">
        <f t="shared" si="138"/>
        <v>1</v>
      </c>
      <c r="N2985" s="15" t="str">
        <f t="shared" si="139"/>
        <v>-</v>
      </c>
      <c r="O2985" s="150">
        <f t="shared" si="140"/>
        <v>0</v>
      </c>
      <c r="P2985" s="15" t="str">
        <f>IF(COUNTIF('Personálie dobrovolníků '!U:X,N2985)&gt;0,"ANO","")</f>
        <v/>
      </c>
      <c r="Q2985" s="15"/>
    </row>
    <row r="2986" spans="2:17" s="25" customFormat="1" x14ac:dyDescent="0.3">
      <c r="B2986" s="15" t="str">
        <f>IF(A2986="","",VLOOKUP(A2986,Tabulka3[[Číslo smlouvy   u pravidelné činnosti]:[Příjmení]],3,0))</f>
        <v/>
      </c>
      <c r="C2986" s="15" t="str">
        <f>IF(A2986="","",VLOOKUP(A2986,Tabulka3[[Číslo smlouvy   u pravidelné činnosti]:[Příjmení]],4,0))</f>
        <v/>
      </c>
      <c r="F2986" s="94"/>
      <c r="H2986" s="113"/>
      <c r="I2986" s="113"/>
      <c r="K2986" s="15"/>
      <c r="L2986" s="15"/>
      <c r="M2986" s="15">
        <f t="shared" si="138"/>
        <v>1</v>
      </c>
      <c r="N2986" s="15" t="str">
        <f t="shared" si="139"/>
        <v>-</v>
      </c>
      <c r="O2986" s="150">
        <f t="shared" si="140"/>
        <v>0</v>
      </c>
      <c r="P2986" s="15" t="str">
        <f>IF(COUNTIF('Personálie dobrovolníků '!U:X,N2986)&gt;0,"ANO","")</f>
        <v/>
      </c>
      <c r="Q2986" s="15"/>
    </row>
    <row r="2987" spans="2:17" s="25" customFormat="1" x14ac:dyDescent="0.3">
      <c r="B2987" s="15" t="str">
        <f>IF(A2987="","",VLOOKUP(A2987,Tabulka3[[Číslo smlouvy   u pravidelné činnosti]:[Příjmení]],3,0))</f>
        <v/>
      </c>
      <c r="C2987" s="15" t="str">
        <f>IF(A2987="","",VLOOKUP(A2987,Tabulka3[[Číslo smlouvy   u pravidelné činnosti]:[Příjmení]],4,0))</f>
        <v/>
      </c>
      <c r="F2987" s="94"/>
      <c r="H2987" s="113"/>
      <c r="I2987" s="113"/>
      <c r="K2987" s="15"/>
      <c r="L2987" s="15"/>
      <c r="M2987" s="15">
        <f t="shared" si="138"/>
        <v>1</v>
      </c>
      <c r="N2987" s="15" t="str">
        <f t="shared" si="139"/>
        <v>-</v>
      </c>
      <c r="O2987" s="150">
        <f t="shared" si="140"/>
        <v>0</v>
      </c>
      <c r="P2987" s="15" t="str">
        <f>IF(COUNTIF('Personálie dobrovolníků '!U:X,N2987)&gt;0,"ANO","")</f>
        <v/>
      </c>
      <c r="Q2987" s="15"/>
    </row>
    <row r="2988" spans="2:17" s="25" customFormat="1" x14ac:dyDescent="0.3">
      <c r="B2988" s="15" t="str">
        <f>IF(A2988="","",VLOOKUP(A2988,Tabulka3[[Číslo smlouvy   u pravidelné činnosti]:[Příjmení]],3,0))</f>
        <v/>
      </c>
      <c r="C2988" s="15" t="str">
        <f>IF(A2988="","",VLOOKUP(A2988,Tabulka3[[Číslo smlouvy   u pravidelné činnosti]:[Příjmení]],4,0))</f>
        <v/>
      </c>
      <c r="F2988" s="94"/>
      <c r="H2988" s="113"/>
      <c r="I2988" s="113"/>
      <c r="K2988" s="15"/>
      <c r="L2988" s="15"/>
      <c r="M2988" s="15">
        <f t="shared" si="138"/>
        <v>1</v>
      </c>
      <c r="N2988" s="15" t="str">
        <f t="shared" si="139"/>
        <v>-</v>
      </c>
      <c r="O2988" s="150">
        <f t="shared" si="140"/>
        <v>0</v>
      </c>
      <c r="P2988" s="15" t="str">
        <f>IF(COUNTIF('Personálie dobrovolníků '!U:X,N2988)&gt;0,"ANO","")</f>
        <v/>
      </c>
      <c r="Q2988" s="15"/>
    </row>
    <row r="2989" spans="2:17" s="25" customFormat="1" x14ac:dyDescent="0.3">
      <c r="B2989" s="15" t="str">
        <f>IF(A2989="","",VLOOKUP(A2989,Tabulka3[[Číslo smlouvy   u pravidelné činnosti]:[Příjmení]],3,0))</f>
        <v/>
      </c>
      <c r="C2989" s="15" t="str">
        <f>IF(A2989="","",VLOOKUP(A2989,Tabulka3[[Číslo smlouvy   u pravidelné činnosti]:[Příjmení]],4,0))</f>
        <v/>
      </c>
      <c r="F2989" s="94"/>
      <c r="H2989" s="113"/>
      <c r="I2989" s="113"/>
      <c r="K2989" s="15"/>
      <c r="L2989" s="15"/>
      <c r="M2989" s="15">
        <f t="shared" si="138"/>
        <v>1</v>
      </c>
      <c r="N2989" s="15" t="str">
        <f t="shared" si="139"/>
        <v>-</v>
      </c>
      <c r="O2989" s="150">
        <f t="shared" si="140"/>
        <v>0</v>
      </c>
      <c r="P2989" s="15" t="str">
        <f>IF(COUNTIF('Personálie dobrovolníků '!U:X,N2989)&gt;0,"ANO","")</f>
        <v/>
      </c>
      <c r="Q2989" s="15"/>
    </row>
    <row r="2990" spans="2:17" s="25" customFormat="1" x14ac:dyDescent="0.3">
      <c r="B2990" s="15" t="str">
        <f>IF(A2990="","",VLOOKUP(A2990,Tabulka3[[Číslo smlouvy   u pravidelné činnosti]:[Příjmení]],3,0))</f>
        <v/>
      </c>
      <c r="C2990" s="15" t="str">
        <f>IF(A2990="","",VLOOKUP(A2990,Tabulka3[[Číslo smlouvy   u pravidelné činnosti]:[Příjmení]],4,0))</f>
        <v/>
      </c>
      <c r="F2990" s="94"/>
      <c r="H2990" s="113"/>
      <c r="I2990" s="113"/>
      <c r="K2990" s="15"/>
      <c r="L2990" s="15"/>
      <c r="M2990" s="15">
        <f t="shared" si="138"/>
        <v>1</v>
      </c>
      <c r="N2990" s="15" t="str">
        <f t="shared" si="139"/>
        <v>-</v>
      </c>
      <c r="O2990" s="150">
        <f t="shared" si="140"/>
        <v>0</v>
      </c>
      <c r="P2990" s="15" t="str">
        <f>IF(COUNTIF('Personálie dobrovolníků '!U:X,N2990)&gt;0,"ANO","")</f>
        <v/>
      </c>
      <c r="Q2990" s="15"/>
    </row>
    <row r="2991" spans="2:17" s="25" customFormat="1" x14ac:dyDescent="0.3">
      <c r="B2991" s="15" t="str">
        <f>IF(A2991="","",VLOOKUP(A2991,Tabulka3[[Číslo smlouvy   u pravidelné činnosti]:[Příjmení]],3,0))</f>
        <v/>
      </c>
      <c r="C2991" s="15" t="str">
        <f>IF(A2991="","",VLOOKUP(A2991,Tabulka3[[Číslo smlouvy   u pravidelné činnosti]:[Příjmení]],4,0))</f>
        <v/>
      </c>
      <c r="F2991" s="94"/>
      <c r="H2991" s="113"/>
      <c r="I2991" s="113"/>
      <c r="K2991" s="15"/>
      <c r="L2991" s="15"/>
      <c r="M2991" s="15">
        <f t="shared" si="138"/>
        <v>1</v>
      </c>
      <c r="N2991" s="15" t="str">
        <f t="shared" si="139"/>
        <v>-</v>
      </c>
      <c r="O2991" s="150">
        <f t="shared" si="140"/>
        <v>0</v>
      </c>
      <c r="P2991" s="15" t="str">
        <f>IF(COUNTIF('Personálie dobrovolníků '!U:X,N2991)&gt;0,"ANO","")</f>
        <v/>
      </c>
      <c r="Q2991" s="15"/>
    </row>
    <row r="2992" spans="2:17" s="25" customFormat="1" x14ac:dyDescent="0.3">
      <c r="B2992" s="15" t="str">
        <f>IF(A2992="","",VLOOKUP(A2992,Tabulka3[[Číslo smlouvy   u pravidelné činnosti]:[Příjmení]],3,0))</f>
        <v/>
      </c>
      <c r="C2992" s="15" t="str">
        <f>IF(A2992="","",VLOOKUP(A2992,Tabulka3[[Číslo smlouvy   u pravidelné činnosti]:[Příjmení]],4,0))</f>
        <v/>
      </c>
      <c r="F2992" s="94"/>
      <c r="H2992" s="113"/>
      <c r="I2992" s="113"/>
      <c r="K2992" s="15"/>
      <c r="L2992" s="15"/>
      <c r="M2992" s="15">
        <f t="shared" si="138"/>
        <v>1</v>
      </c>
      <c r="N2992" s="15" t="str">
        <f t="shared" si="139"/>
        <v>-</v>
      </c>
      <c r="O2992" s="150">
        <f t="shared" si="140"/>
        <v>0</v>
      </c>
      <c r="P2992" s="15" t="str">
        <f>IF(COUNTIF('Personálie dobrovolníků '!U:X,N2992)&gt;0,"ANO","")</f>
        <v/>
      </c>
      <c r="Q2992" s="15"/>
    </row>
    <row r="2993" spans="2:17" s="25" customFormat="1" x14ac:dyDescent="0.3">
      <c r="B2993" s="15" t="str">
        <f>IF(A2993="","",VLOOKUP(A2993,Tabulka3[[Číslo smlouvy   u pravidelné činnosti]:[Příjmení]],3,0))</f>
        <v/>
      </c>
      <c r="C2993" s="15" t="str">
        <f>IF(A2993="","",VLOOKUP(A2993,Tabulka3[[Číslo smlouvy   u pravidelné činnosti]:[Příjmení]],4,0))</f>
        <v/>
      </c>
      <c r="F2993" s="94"/>
      <c r="H2993" s="113"/>
      <c r="I2993" s="113"/>
      <c r="K2993" s="15"/>
      <c r="L2993" s="15"/>
      <c r="M2993" s="15">
        <f t="shared" si="138"/>
        <v>1</v>
      </c>
      <c r="N2993" s="15" t="str">
        <f t="shared" si="139"/>
        <v>-</v>
      </c>
      <c r="O2993" s="150">
        <f t="shared" si="140"/>
        <v>0</v>
      </c>
      <c r="P2993" s="15" t="str">
        <f>IF(COUNTIF('Personálie dobrovolníků '!U:X,N2993)&gt;0,"ANO","")</f>
        <v/>
      </c>
      <c r="Q2993" s="15"/>
    </row>
    <row r="2994" spans="2:17" s="25" customFormat="1" x14ac:dyDescent="0.3">
      <c r="B2994" s="15" t="str">
        <f>IF(A2994="","",VLOOKUP(A2994,Tabulka3[[Číslo smlouvy   u pravidelné činnosti]:[Příjmení]],3,0))</f>
        <v/>
      </c>
      <c r="C2994" s="15" t="str">
        <f>IF(A2994="","",VLOOKUP(A2994,Tabulka3[[Číslo smlouvy   u pravidelné činnosti]:[Příjmení]],4,0))</f>
        <v/>
      </c>
      <c r="F2994" s="94"/>
      <c r="H2994" s="113"/>
      <c r="I2994" s="113"/>
      <c r="K2994" s="15"/>
      <c r="L2994" s="15"/>
      <c r="M2994" s="15">
        <f t="shared" si="138"/>
        <v>1</v>
      </c>
      <c r="N2994" s="15" t="str">
        <f t="shared" si="139"/>
        <v>-</v>
      </c>
      <c r="O2994" s="150">
        <f t="shared" si="140"/>
        <v>0</v>
      </c>
      <c r="P2994" s="15" t="str">
        <f>IF(COUNTIF('Personálie dobrovolníků '!U:X,N2994)&gt;0,"ANO","")</f>
        <v/>
      </c>
      <c r="Q2994" s="15"/>
    </row>
    <row r="2995" spans="2:17" s="25" customFormat="1" x14ac:dyDescent="0.3">
      <c r="B2995" s="15" t="str">
        <f>IF(A2995="","",VLOOKUP(A2995,Tabulka3[[Číslo smlouvy   u pravidelné činnosti]:[Příjmení]],3,0))</f>
        <v/>
      </c>
      <c r="C2995" s="15" t="str">
        <f>IF(A2995="","",VLOOKUP(A2995,Tabulka3[[Číslo smlouvy   u pravidelné činnosti]:[Příjmení]],4,0))</f>
        <v/>
      </c>
      <c r="F2995" s="94"/>
      <c r="H2995" s="113"/>
      <c r="I2995" s="113"/>
      <c r="K2995" s="15"/>
      <c r="L2995" s="15"/>
      <c r="M2995" s="15">
        <f t="shared" si="138"/>
        <v>1</v>
      </c>
      <c r="N2995" s="15" t="str">
        <f t="shared" si="139"/>
        <v>-</v>
      </c>
      <c r="O2995" s="150">
        <f t="shared" si="140"/>
        <v>0</v>
      </c>
      <c r="P2995" s="15" t="str">
        <f>IF(COUNTIF('Personálie dobrovolníků '!U:X,N2995)&gt;0,"ANO","")</f>
        <v/>
      </c>
      <c r="Q2995" s="15"/>
    </row>
    <row r="2996" spans="2:17" s="25" customFormat="1" x14ac:dyDescent="0.3">
      <c r="B2996" s="15" t="str">
        <f>IF(A2996="","",VLOOKUP(A2996,Tabulka3[[Číslo smlouvy   u pravidelné činnosti]:[Příjmení]],3,0))</f>
        <v/>
      </c>
      <c r="C2996" s="15" t="str">
        <f>IF(A2996="","",VLOOKUP(A2996,Tabulka3[[Číslo smlouvy   u pravidelné činnosti]:[Příjmení]],4,0))</f>
        <v/>
      </c>
      <c r="F2996" s="94"/>
      <c r="H2996" s="113"/>
      <c r="I2996" s="113"/>
      <c r="K2996" s="15"/>
      <c r="L2996" s="15"/>
      <c r="M2996" s="15">
        <f t="shared" si="138"/>
        <v>1</v>
      </c>
      <c r="N2996" s="15" t="str">
        <f t="shared" si="139"/>
        <v>-</v>
      </c>
      <c r="O2996" s="150">
        <f t="shared" si="140"/>
        <v>0</v>
      </c>
      <c r="P2996" s="15" t="str">
        <f>IF(COUNTIF('Personálie dobrovolníků '!U:X,N2996)&gt;0,"ANO","")</f>
        <v/>
      </c>
      <c r="Q2996" s="15"/>
    </row>
    <row r="2997" spans="2:17" s="25" customFormat="1" x14ac:dyDescent="0.3">
      <c r="B2997" s="15" t="str">
        <f>IF(A2997="","",VLOOKUP(A2997,Tabulka3[[Číslo smlouvy   u pravidelné činnosti]:[Příjmení]],3,0))</f>
        <v/>
      </c>
      <c r="C2997" s="15" t="str">
        <f>IF(A2997="","",VLOOKUP(A2997,Tabulka3[[Číslo smlouvy   u pravidelné činnosti]:[Příjmení]],4,0))</f>
        <v/>
      </c>
      <c r="F2997" s="94"/>
      <c r="H2997" s="113"/>
      <c r="I2997" s="113"/>
      <c r="K2997" s="15"/>
      <c r="L2997" s="15"/>
      <c r="M2997" s="15">
        <f t="shared" si="138"/>
        <v>1</v>
      </c>
      <c r="N2997" s="15" t="str">
        <f t="shared" si="139"/>
        <v>-</v>
      </c>
      <c r="O2997" s="150">
        <f t="shared" si="140"/>
        <v>0</v>
      </c>
      <c r="P2997" s="15" t="str">
        <f>IF(COUNTIF('Personálie dobrovolníků '!U:X,N2997)&gt;0,"ANO","")</f>
        <v/>
      </c>
      <c r="Q2997" s="15"/>
    </row>
    <row r="2998" spans="2:17" s="25" customFormat="1" x14ac:dyDescent="0.3">
      <c r="B2998" s="15" t="str">
        <f>IF(A2998="","",VLOOKUP(A2998,Tabulka3[[Číslo smlouvy   u pravidelné činnosti]:[Příjmení]],3,0))</f>
        <v/>
      </c>
      <c r="C2998" s="15" t="str">
        <f>IF(A2998="","",VLOOKUP(A2998,Tabulka3[[Číslo smlouvy   u pravidelné činnosti]:[Příjmení]],4,0))</f>
        <v/>
      </c>
      <c r="F2998" s="94"/>
      <c r="H2998" s="113"/>
      <c r="I2998" s="113"/>
      <c r="K2998" s="15"/>
      <c r="L2998" s="15"/>
      <c r="M2998" s="15">
        <f t="shared" si="138"/>
        <v>1</v>
      </c>
      <c r="N2998" s="15" t="str">
        <f t="shared" si="139"/>
        <v>-</v>
      </c>
      <c r="O2998" s="150">
        <f t="shared" si="140"/>
        <v>0</v>
      </c>
      <c r="P2998" s="15" t="str">
        <f>IF(COUNTIF('Personálie dobrovolníků '!U:X,N2998)&gt;0,"ANO","")</f>
        <v/>
      </c>
      <c r="Q2998" s="15"/>
    </row>
    <row r="2999" spans="2:17" s="25" customFormat="1" x14ac:dyDescent="0.3">
      <c r="B2999" s="15" t="str">
        <f>IF(A2999="","",VLOOKUP(A2999,Tabulka3[[Číslo smlouvy   u pravidelné činnosti]:[Příjmení]],3,0))</f>
        <v/>
      </c>
      <c r="C2999" s="15" t="str">
        <f>IF(A2999="","",VLOOKUP(A2999,Tabulka3[[Číslo smlouvy   u pravidelné činnosti]:[Příjmení]],4,0))</f>
        <v/>
      </c>
      <c r="F2999" s="94"/>
      <c r="H2999" s="113"/>
      <c r="I2999" s="113"/>
      <c r="K2999" s="15"/>
      <c r="L2999" s="15"/>
      <c r="M2999" s="15">
        <f t="shared" si="138"/>
        <v>1</v>
      </c>
      <c r="N2999" s="15" t="str">
        <f t="shared" si="139"/>
        <v>-</v>
      </c>
      <c r="O2999" s="150">
        <f t="shared" si="140"/>
        <v>0</v>
      </c>
      <c r="P2999" s="15" t="str">
        <f>IF(COUNTIF('Personálie dobrovolníků '!U:X,N2999)&gt;0,"ANO","")</f>
        <v/>
      </c>
      <c r="Q2999" s="15"/>
    </row>
    <row r="3000" spans="2:17" s="25" customFormat="1" x14ac:dyDescent="0.3">
      <c r="B3000" s="15" t="str">
        <f>IF(A3000="","",VLOOKUP(A3000,Tabulka3[[Číslo smlouvy   u pravidelné činnosti]:[Příjmení]],3,0))</f>
        <v/>
      </c>
      <c r="C3000" s="15" t="str">
        <f>IF(A3000="","",VLOOKUP(A3000,Tabulka3[[Číslo smlouvy   u pravidelné činnosti]:[Příjmení]],4,0))</f>
        <v/>
      </c>
      <c r="F3000" s="94"/>
      <c r="H3000" s="113"/>
      <c r="I3000" s="113"/>
      <c r="K3000" s="15"/>
      <c r="L3000" s="15"/>
      <c r="M3000" s="15">
        <f t="shared" si="138"/>
        <v>1</v>
      </c>
      <c r="N3000" s="15" t="str">
        <f t="shared" si="139"/>
        <v>-</v>
      </c>
      <c r="O3000" s="150">
        <f t="shared" si="140"/>
        <v>0</v>
      </c>
      <c r="P3000" s="15" t="str">
        <f>IF(COUNTIF('Personálie dobrovolníků '!U:X,N3000)&gt;0,"ANO","")</f>
        <v/>
      </c>
      <c r="Q3000" s="15"/>
    </row>
    <row r="3001" spans="2:17" s="25" customFormat="1" x14ac:dyDescent="0.3">
      <c r="B3001" s="15" t="str">
        <f>IF(A3001="","",VLOOKUP(A3001,Tabulka3[[Číslo smlouvy   u pravidelné činnosti]:[Příjmení]],3,0))</f>
        <v/>
      </c>
      <c r="C3001" s="15" t="str">
        <f>IF(A3001="","",VLOOKUP(A3001,Tabulka3[[Číslo smlouvy   u pravidelné činnosti]:[Příjmení]],4,0))</f>
        <v/>
      </c>
      <c r="F3001" s="94"/>
      <c r="H3001" s="113"/>
      <c r="I3001" s="113"/>
      <c r="K3001" s="15"/>
      <c r="L3001" s="15"/>
      <c r="M3001" s="15">
        <f t="shared" si="138"/>
        <v>1</v>
      </c>
      <c r="N3001" s="15" t="str">
        <f t="shared" si="139"/>
        <v>-</v>
      </c>
      <c r="O3001" s="150">
        <f t="shared" si="140"/>
        <v>0</v>
      </c>
      <c r="P3001" s="15" t="str">
        <f>IF(COUNTIF('Personálie dobrovolníků '!U:X,N3001)&gt;0,"ANO","")</f>
        <v/>
      </c>
      <c r="Q3001" s="15"/>
    </row>
    <row r="3002" spans="2:17" s="25" customFormat="1" x14ac:dyDescent="0.3">
      <c r="B3002" s="15" t="str">
        <f>IF(A3002="","",VLOOKUP(A3002,Tabulka3[[Číslo smlouvy   u pravidelné činnosti]:[Příjmení]],3,0))</f>
        <v/>
      </c>
      <c r="C3002" s="15" t="str">
        <f>IF(A3002="","",VLOOKUP(A3002,Tabulka3[[Číslo smlouvy   u pravidelné činnosti]:[Příjmení]],4,0))</f>
        <v/>
      </c>
      <c r="F3002" s="94"/>
      <c r="H3002" s="113"/>
      <c r="I3002" s="113"/>
      <c r="K3002" s="15"/>
      <c r="L3002" s="15"/>
      <c r="M3002" s="15">
        <f t="shared" si="138"/>
        <v>1</v>
      </c>
      <c r="N3002" s="15" t="str">
        <f t="shared" si="139"/>
        <v>-</v>
      </c>
      <c r="O3002" s="150">
        <f t="shared" si="140"/>
        <v>0</v>
      </c>
      <c r="P3002" s="15" t="str">
        <f>IF(COUNTIF('Personálie dobrovolníků '!U:X,N3002)&gt;0,"ANO","")</f>
        <v/>
      </c>
      <c r="Q3002" s="15"/>
    </row>
    <row r="3003" spans="2:17" s="25" customFormat="1" x14ac:dyDescent="0.3">
      <c r="B3003" s="15" t="str">
        <f>IF(A3003="","",VLOOKUP(A3003,Tabulka3[[Číslo smlouvy   u pravidelné činnosti]:[Příjmení]],3,0))</f>
        <v/>
      </c>
      <c r="C3003" s="15" t="str">
        <f>IF(A3003="","",VLOOKUP(A3003,Tabulka3[[Číslo smlouvy   u pravidelné činnosti]:[Příjmení]],4,0))</f>
        <v/>
      </c>
      <c r="F3003" s="94"/>
      <c r="H3003" s="113"/>
      <c r="I3003" s="113"/>
      <c r="K3003" s="15"/>
      <c r="L3003" s="15"/>
      <c r="M3003" s="15">
        <f t="shared" si="138"/>
        <v>1</v>
      </c>
      <c r="N3003" s="15" t="str">
        <f t="shared" si="139"/>
        <v>-</v>
      </c>
      <c r="O3003" s="150">
        <f t="shared" si="140"/>
        <v>0</v>
      </c>
      <c r="P3003" s="15" t="str">
        <f>IF(COUNTIF('Personálie dobrovolníků '!U:X,N3003)&gt;0,"ANO","")</f>
        <v/>
      </c>
      <c r="Q3003" s="15"/>
    </row>
    <row r="3004" spans="2:17" s="25" customFormat="1" x14ac:dyDescent="0.3">
      <c r="B3004" s="15" t="str">
        <f>IF(A3004="","",VLOOKUP(A3004,Tabulka3[[Číslo smlouvy   u pravidelné činnosti]:[Příjmení]],3,0))</f>
        <v/>
      </c>
      <c r="C3004" s="15" t="str">
        <f>IF(A3004="","",VLOOKUP(A3004,Tabulka3[[Číslo smlouvy   u pravidelné činnosti]:[Příjmení]],4,0))</f>
        <v/>
      </c>
      <c r="F3004" s="94"/>
      <c r="H3004" s="113"/>
      <c r="I3004" s="113"/>
      <c r="K3004" s="15"/>
      <c r="L3004" s="15"/>
      <c r="M3004" s="15">
        <f t="shared" si="138"/>
        <v>1</v>
      </c>
      <c r="N3004" s="15" t="str">
        <f t="shared" si="139"/>
        <v>-</v>
      </c>
      <c r="O3004" s="150">
        <f t="shared" si="140"/>
        <v>0</v>
      </c>
      <c r="P3004" s="15" t="str">
        <f>IF(COUNTIF('Personálie dobrovolníků '!U:X,N3004)&gt;0,"ANO","")</f>
        <v/>
      </c>
      <c r="Q3004" s="15"/>
    </row>
    <row r="3005" spans="2:17" s="25" customFormat="1" x14ac:dyDescent="0.3">
      <c r="B3005" s="15" t="str">
        <f>IF(A3005="","",VLOOKUP(A3005,Tabulka3[[Číslo smlouvy   u pravidelné činnosti]:[Příjmení]],3,0))</f>
        <v/>
      </c>
      <c r="C3005" s="15" t="str">
        <f>IF(A3005="","",VLOOKUP(A3005,Tabulka3[[Číslo smlouvy   u pravidelné činnosti]:[Příjmení]],4,0))</f>
        <v/>
      </c>
      <c r="F3005" s="94"/>
      <c r="H3005" s="113"/>
      <c r="I3005" s="113"/>
      <c r="K3005" s="15"/>
      <c r="L3005" s="15"/>
      <c r="M3005" s="15">
        <f t="shared" si="138"/>
        <v>1</v>
      </c>
      <c r="N3005" s="15" t="str">
        <f t="shared" si="139"/>
        <v>-</v>
      </c>
      <c r="O3005" s="150">
        <f t="shared" si="140"/>
        <v>0</v>
      </c>
      <c r="P3005" s="15" t="str">
        <f>IF(COUNTIF('Personálie dobrovolníků '!U:X,N3005)&gt;0,"ANO","")</f>
        <v/>
      </c>
      <c r="Q3005" s="15"/>
    </row>
    <row r="3006" spans="2:17" s="25" customFormat="1" x14ac:dyDescent="0.3">
      <c r="B3006" s="15" t="str">
        <f>IF(A3006="","",VLOOKUP(A3006,Tabulka3[[Číslo smlouvy   u pravidelné činnosti]:[Příjmení]],3,0))</f>
        <v/>
      </c>
      <c r="C3006" s="15" t="str">
        <f>IF(A3006="","",VLOOKUP(A3006,Tabulka3[[Číslo smlouvy   u pravidelné činnosti]:[Příjmení]],4,0))</f>
        <v/>
      </c>
      <c r="F3006" s="94"/>
      <c r="H3006" s="113"/>
      <c r="I3006" s="113"/>
      <c r="K3006" s="15"/>
      <c r="L3006" s="15"/>
      <c r="M3006" s="15">
        <f t="shared" si="138"/>
        <v>1</v>
      </c>
      <c r="N3006" s="15" t="str">
        <f t="shared" si="139"/>
        <v>-</v>
      </c>
      <c r="O3006" s="150">
        <f t="shared" si="140"/>
        <v>0</v>
      </c>
      <c r="P3006" s="15" t="str">
        <f>IF(COUNTIF('Personálie dobrovolníků '!U:X,N3006)&gt;0,"ANO","")</f>
        <v/>
      </c>
      <c r="Q3006" s="15"/>
    </row>
    <row r="3007" spans="2:17" s="25" customFormat="1" x14ac:dyDescent="0.3">
      <c r="B3007" s="15" t="str">
        <f>IF(A3007="","",VLOOKUP(A3007,Tabulka3[[Číslo smlouvy   u pravidelné činnosti]:[Příjmení]],3,0))</f>
        <v/>
      </c>
      <c r="C3007" s="15" t="str">
        <f>IF(A3007="","",VLOOKUP(A3007,Tabulka3[[Číslo smlouvy   u pravidelné činnosti]:[Příjmení]],4,0))</f>
        <v/>
      </c>
      <c r="F3007" s="94"/>
      <c r="H3007" s="113"/>
      <c r="I3007" s="113"/>
      <c r="K3007" s="15"/>
      <c r="L3007" s="15"/>
      <c r="M3007" s="15">
        <f t="shared" si="138"/>
        <v>1</v>
      </c>
      <c r="N3007" s="15" t="str">
        <f t="shared" si="139"/>
        <v>-</v>
      </c>
      <c r="O3007" s="150">
        <f t="shared" si="140"/>
        <v>0</v>
      </c>
      <c r="P3007" s="15" t="str">
        <f>IF(COUNTIF('Personálie dobrovolníků '!U:X,N3007)&gt;0,"ANO","")</f>
        <v/>
      </c>
      <c r="Q3007" s="15"/>
    </row>
    <row r="3008" spans="2:17" s="25" customFormat="1" x14ac:dyDescent="0.3">
      <c r="B3008" s="15" t="str">
        <f>IF(A3008="","",VLOOKUP(A3008,Tabulka3[[Číslo smlouvy   u pravidelné činnosti]:[Příjmení]],3,0))</f>
        <v/>
      </c>
      <c r="C3008" s="15" t="str">
        <f>IF(A3008="","",VLOOKUP(A3008,Tabulka3[[Číslo smlouvy   u pravidelné činnosti]:[Příjmení]],4,0))</f>
        <v/>
      </c>
      <c r="F3008" s="94"/>
      <c r="H3008" s="113"/>
      <c r="I3008" s="113"/>
      <c r="K3008" s="15"/>
      <c r="L3008" s="15"/>
      <c r="M3008" s="15">
        <f t="shared" si="138"/>
        <v>1</v>
      </c>
      <c r="N3008" s="15" t="str">
        <f t="shared" si="139"/>
        <v>-</v>
      </c>
      <c r="O3008" s="150">
        <f t="shared" si="140"/>
        <v>0</v>
      </c>
      <c r="P3008" s="15" t="str">
        <f>IF(COUNTIF('Personálie dobrovolníků '!U:X,N3008)&gt;0,"ANO","")</f>
        <v/>
      </c>
      <c r="Q3008" s="15"/>
    </row>
    <row r="3009" spans="2:17" s="25" customFormat="1" x14ac:dyDescent="0.3">
      <c r="B3009" s="15" t="str">
        <f>IF(A3009="","",VLOOKUP(A3009,Tabulka3[[Číslo smlouvy   u pravidelné činnosti]:[Příjmení]],3,0))</f>
        <v/>
      </c>
      <c r="C3009" s="15" t="str">
        <f>IF(A3009="","",VLOOKUP(A3009,Tabulka3[[Číslo smlouvy   u pravidelné činnosti]:[Příjmení]],4,0))</f>
        <v/>
      </c>
      <c r="F3009" s="94"/>
      <c r="H3009" s="113"/>
      <c r="I3009" s="113"/>
      <c r="K3009" s="15"/>
      <c r="L3009" s="15"/>
      <c r="M3009" s="15">
        <f t="shared" si="138"/>
        <v>1</v>
      </c>
      <c r="N3009" s="15" t="str">
        <f t="shared" si="139"/>
        <v>-</v>
      </c>
      <c r="O3009" s="150">
        <f t="shared" si="140"/>
        <v>0</v>
      </c>
      <c r="P3009" s="15" t="str">
        <f>IF(COUNTIF('Personálie dobrovolníků '!U:X,N3009)&gt;0,"ANO","")</f>
        <v/>
      </c>
      <c r="Q3009" s="15"/>
    </row>
    <row r="3010" spans="2:17" s="25" customFormat="1" x14ac:dyDescent="0.3">
      <c r="B3010" s="15" t="str">
        <f>IF(A3010="","",VLOOKUP(A3010,Tabulka3[[Číslo smlouvy   u pravidelné činnosti]:[Příjmení]],3,0))</f>
        <v/>
      </c>
      <c r="C3010" s="15" t="str">
        <f>IF(A3010="","",VLOOKUP(A3010,Tabulka3[[Číslo smlouvy   u pravidelné činnosti]:[Příjmení]],4,0))</f>
        <v/>
      </c>
      <c r="F3010" s="94"/>
      <c r="H3010" s="113"/>
      <c r="I3010" s="113"/>
      <c r="K3010" s="15"/>
      <c r="L3010" s="15"/>
      <c r="M3010" s="15">
        <f t="shared" si="138"/>
        <v>1</v>
      </c>
      <c r="N3010" s="15" t="str">
        <f t="shared" si="139"/>
        <v>-</v>
      </c>
      <c r="O3010" s="150">
        <f t="shared" si="140"/>
        <v>0</v>
      </c>
      <c r="P3010" s="15" t="str">
        <f>IF(COUNTIF('Personálie dobrovolníků '!U:X,N3010)&gt;0,"ANO","")</f>
        <v/>
      </c>
      <c r="Q3010" s="15"/>
    </row>
    <row r="3011" spans="2:17" s="25" customFormat="1" x14ac:dyDescent="0.3">
      <c r="B3011" s="15" t="str">
        <f>IF(A3011="","",VLOOKUP(A3011,Tabulka3[[Číslo smlouvy   u pravidelné činnosti]:[Příjmení]],3,0))</f>
        <v/>
      </c>
      <c r="C3011" s="15" t="str">
        <f>IF(A3011="","",VLOOKUP(A3011,Tabulka3[[Číslo smlouvy   u pravidelné činnosti]:[Příjmení]],4,0))</f>
        <v/>
      </c>
      <c r="F3011" s="94"/>
      <c r="H3011" s="113"/>
      <c r="I3011" s="113"/>
      <c r="K3011" s="15"/>
      <c r="L3011" s="15"/>
      <c r="M3011" s="15">
        <f t="shared" si="138"/>
        <v>1</v>
      </c>
      <c r="N3011" s="15" t="str">
        <f t="shared" si="139"/>
        <v>-</v>
      </c>
      <c r="O3011" s="150">
        <f t="shared" si="140"/>
        <v>0</v>
      </c>
      <c r="P3011" s="15" t="str">
        <f>IF(COUNTIF('Personálie dobrovolníků '!U:X,N3011)&gt;0,"ANO","")</f>
        <v/>
      </c>
      <c r="Q3011" s="15"/>
    </row>
    <row r="3012" spans="2:17" s="25" customFormat="1" x14ac:dyDescent="0.3">
      <c r="B3012" s="15" t="str">
        <f>IF(A3012="","",VLOOKUP(A3012,Tabulka3[[Číslo smlouvy   u pravidelné činnosti]:[Příjmení]],3,0))</f>
        <v/>
      </c>
      <c r="C3012" s="15" t="str">
        <f>IF(A3012="","",VLOOKUP(A3012,Tabulka3[[Číslo smlouvy   u pravidelné činnosti]:[Příjmení]],4,0))</f>
        <v/>
      </c>
      <c r="F3012" s="94"/>
      <c r="H3012" s="113"/>
      <c r="I3012" s="113"/>
      <c r="K3012" s="15"/>
      <c r="L3012" s="15"/>
      <c r="M3012" s="15">
        <f t="shared" ref="M3012:M3075" si="141">IF(OR(
   AND($H3012=$K$12, $I3012=$L$4),
   AND($H3012=$K$12, $I3012=$L$5),
   AND($H3012=$K$12, $I3012=$L$6),
   AND($H3012=$K$12, $I3012=$L$7),
   AND($H3012=$K$11, $I3012=$L$4),
   AND($H3012=$K$11, $I3012=$L$5),
   AND($H3012=$K$11, $I3012=$L$6),
   AND($H3012=$K$11, $I3012=$L$7),
   AND($H3012=$K$5, $I3012=$L$5),
   AND($H3012=$K$6, $I3012=$L$4),
   AND($H3012=$K$6, $I3012=$L$5),
   AND($H3012=$K$6, $I3012=$L$7),
   AND($H3012=$K$4, $I3012=$L$6),
), 0, 1)</f>
        <v>1</v>
      </c>
      <c r="N3012" s="15" t="str">
        <f t="shared" ref="N3012:N3075" si="142">A3012 &amp; "-" &amp; J3012</f>
        <v>-</v>
      </c>
      <c r="O3012" s="150">
        <f t="shared" ref="O3012:O3075" si="143">IF(AND(M3012&lt;&gt;0, P3012="ANO"), 1, 0)</f>
        <v>0</v>
      </c>
      <c r="P3012" s="15" t="str">
        <f>IF(COUNTIF('Personálie dobrovolníků '!U:X,N3012)&gt;0,"ANO","")</f>
        <v/>
      </c>
      <c r="Q3012" s="15"/>
    </row>
    <row r="3013" spans="2:17" s="25" customFormat="1" x14ac:dyDescent="0.3">
      <c r="B3013" s="15" t="str">
        <f>IF(A3013="","",VLOOKUP(A3013,Tabulka3[[Číslo smlouvy   u pravidelné činnosti]:[Příjmení]],3,0))</f>
        <v/>
      </c>
      <c r="C3013" s="15" t="str">
        <f>IF(A3013="","",VLOOKUP(A3013,Tabulka3[[Číslo smlouvy   u pravidelné činnosti]:[Příjmení]],4,0))</f>
        <v/>
      </c>
      <c r="F3013" s="94"/>
      <c r="H3013" s="113"/>
      <c r="I3013" s="113"/>
      <c r="K3013" s="15"/>
      <c r="L3013" s="15"/>
      <c r="M3013" s="15">
        <f t="shared" si="141"/>
        <v>1</v>
      </c>
      <c r="N3013" s="15" t="str">
        <f t="shared" si="142"/>
        <v>-</v>
      </c>
      <c r="O3013" s="150">
        <f t="shared" si="143"/>
        <v>0</v>
      </c>
      <c r="P3013" s="15" t="str">
        <f>IF(COUNTIF('Personálie dobrovolníků '!U:X,N3013)&gt;0,"ANO","")</f>
        <v/>
      </c>
      <c r="Q3013" s="15"/>
    </row>
    <row r="3014" spans="2:17" s="25" customFormat="1" x14ac:dyDescent="0.3">
      <c r="B3014" s="15" t="str">
        <f>IF(A3014="","",VLOOKUP(A3014,Tabulka3[[Číslo smlouvy   u pravidelné činnosti]:[Příjmení]],3,0))</f>
        <v/>
      </c>
      <c r="C3014" s="15" t="str">
        <f>IF(A3014="","",VLOOKUP(A3014,Tabulka3[[Číslo smlouvy   u pravidelné činnosti]:[Příjmení]],4,0))</f>
        <v/>
      </c>
      <c r="F3014" s="94"/>
      <c r="H3014" s="113"/>
      <c r="I3014" s="113"/>
      <c r="K3014" s="15"/>
      <c r="L3014" s="15"/>
      <c r="M3014" s="15">
        <f t="shared" si="141"/>
        <v>1</v>
      </c>
      <c r="N3014" s="15" t="str">
        <f t="shared" si="142"/>
        <v>-</v>
      </c>
      <c r="O3014" s="150">
        <f t="shared" si="143"/>
        <v>0</v>
      </c>
      <c r="P3014" s="15" t="str">
        <f>IF(COUNTIF('Personálie dobrovolníků '!U:X,N3014)&gt;0,"ANO","")</f>
        <v/>
      </c>
      <c r="Q3014" s="15"/>
    </row>
    <row r="3015" spans="2:17" s="25" customFormat="1" x14ac:dyDescent="0.3">
      <c r="B3015" s="15" t="str">
        <f>IF(A3015="","",VLOOKUP(A3015,Tabulka3[[Číslo smlouvy   u pravidelné činnosti]:[Příjmení]],3,0))</f>
        <v/>
      </c>
      <c r="C3015" s="15" t="str">
        <f>IF(A3015="","",VLOOKUP(A3015,Tabulka3[[Číslo smlouvy   u pravidelné činnosti]:[Příjmení]],4,0))</f>
        <v/>
      </c>
      <c r="F3015" s="94"/>
      <c r="H3015" s="113"/>
      <c r="I3015" s="113"/>
      <c r="K3015" s="15"/>
      <c r="L3015" s="15"/>
      <c r="M3015" s="15">
        <f t="shared" si="141"/>
        <v>1</v>
      </c>
      <c r="N3015" s="15" t="str">
        <f t="shared" si="142"/>
        <v>-</v>
      </c>
      <c r="O3015" s="150">
        <f t="shared" si="143"/>
        <v>0</v>
      </c>
      <c r="P3015" s="15" t="str">
        <f>IF(COUNTIF('Personálie dobrovolníků '!U:X,N3015)&gt;0,"ANO","")</f>
        <v/>
      </c>
      <c r="Q3015" s="15"/>
    </row>
    <row r="3016" spans="2:17" s="25" customFormat="1" x14ac:dyDescent="0.3">
      <c r="B3016" s="15" t="str">
        <f>IF(A3016="","",VLOOKUP(A3016,Tabulka3[[Číslo smlouvy   u pravidelné činnosti]:[Příjmení]],3,0))</f>
        <v/>
      </c>
      <c r="C3016" s="15" t="str">
        <f>IF(A3016="","",VLOOKUP(A3016,Tabulka3[[Číslo smlouvy   u pravidelné činnosti]:[Příjmení]],4,0))</f>
        <v/>
      </c>
      <c r="F3016" s="94"/>
      <c r="H3016" s="113"/>
      <c r="I3016" s="113"/>
      <c r="K3016" s="15"/>
      <c r="L3016" s="15"/>
      <c r="M3016" s="15">
        <f t="shared" si="141"/>
        <v>1</v>
      </c>
      <c r="N3016" s="15" t="str">
        <f t="shared" si="142"/>
        <v>-</v>
      </c>
      <c r="O3016" s="150">
        <f t="shared" si="143"/>
        <v>0</v>
      </c>
      <c r="P3016" s="15" t="str">
        <f>IF(COUNTIF('Personálie dobrovolníků '!U:X,N3016)&gt;0,"ANO","")</f>
        <v/>
      </c>
      <c r="Q3016" s="15"/>
    </row>
    <row r="3017" spans="2:17" s="25" customFormat="1" x14ac:dyDescent="0.3">
      <c r="B3017" s="15" t="str">
        <f>IF(A3017="","",VLOOKUP(A3017,Tabulka3[[Číslo smlouvy   u pravidelné činnosti]:[Příjmení]],3,0))</f>
        <v/>
      </c>
      <c r="C3017" s="15" t="str">
        <f>IF(A3017="","",VLOOKUP(A3017,Tabulka3[[Číslo smlouvy   u pravidelné činnosti]:[Příjmení]],4,0))</f>
        <v/>
      </c>
      <c r="F3017" s="94"/>
      <c r="H3017" s="113"/>
      <c r="I3017" s="113"/>
      <c r="K3017" s="15"/>
      <c r="L3017" s="15"/>
      <c r="M3017" s="15">
        <f t="shared" si="141"/>
        <v>1</v>
      </c>
      <c r="N3017" s="15" t="str">
        <f t="shared" si="142"/>
        <v>-</v>
      </c>
      <c r="O3017" s="150">
        <f t="shared" si="143"/>
        <v>0</v>
      </c>
      <c r="P3017" s="15" t="str">
        <f>IF(COUNTIF('Personálie dobrovolníků '!U:X,N3017)&gt;0,"ANO","")</f>
        <v/>
      </c>
      <c r="Q3017" s="15"/>
    </row>
    <row r="3018" spans="2:17" s="25" customFormat="1" x14ac:dyDescent="0.3">
      <c r="B3018" s="15" t="str">
        <f>IF(A3018="","",VLOOKUP(A3018,Tabulka3[[Číslo smlouvy   u pravidelné činnosti]:[Příjmení]],3,0))</f>
        <v/>
      </c>
      <c r="C3018" s="15" t="str">
        <f>IF(A3018="","",VLOOKUP(A3018,Tabulka3[[Číslo smlouvy   u pravidelné činnosti]:[Příjmení]],4,0))</f>
        <v/>
      </c>
      <c r="F3018" s="94"/>
      <c r="H3018" s="113"/>
      <c r="I3018" s="113"/>
      <c r="K3018" s="15"/>
      <c r="L3018" s="15"/>
      <c r="M3018" s="15">
        <f t="shared" si="141"/>
        <v>1</v>
      </c>
      <c r="N3018" s="15" t="str">
        <f t="shared" si="142"/>
        <v>-</v>
      </c>
      <c r="O3018" s="150">
        <f t="shared" si="143"/>
        <v>0</v>
      </c>
      <c r="P3018" s="15" t="str">
        <f>IF(COUNTIF('Personálie dobrovolníků '!U:X,N3018)&gt;0,"ANO","")</f>
        <v/>
      </c>
      <c r="Q3018" s="15"/>
    </row>
    <row r="3019" spans="2:17" s="25" customFormat="1" x14ac:dyDescent="0.3">
      <c r="B3019" s="15" t="str">
        <f>IF(A3019="","",VLOOKUP(A3019,Tabulka3[[Číslo smlouvy   u pravidelné činnosti]:[Příjmení]],3,0))</f>
        <v/>
      </c>
      <c r="C3019" s="15" t="str">
        <f>IF(A3019="","",VLOOKUP(A3019,Tabulka3[[Číslo smlouvy   u pravidelné činnosti]:[Příjmení]],4,0))</f>
        <v/>
      </c>
      <c r="F3019" s="94"/>
      <c r="H3019" s="113"/>
      <c r="I3019" s="113"/>
      <c r="K3019" s="15"/>
      <c r="L3019" s="15"/>
      <c r="M3019" s="15">
        <f t="shared" si="141"/>
        <v>1</v>
      </c>
      <c r="N3019" s="15" t="str">
        <f t="shared" si="142"/>
        <v>-</v>
      </c>
      <c r="O3019" s="150">
        <f t="shared" si="143"/>
        <v>0</v>
      </c>
      <c r="P3019" s="15" t="str">
        <f>IF(COUNTIF('Personálie dobrovolníků '!U:X,N3019)&gt;0,"ANO","")</f>
        <v/>
      </c>
      <c r="Q3019" s="15"/>
    </row>
    <row r="3020" spans="2:17" s="25" customFormat="1" x14ac:dyDescent="0.3">
      <c r="B3020" s="15" t="str">
        <f>IF(A3020="","",VLOOKUP(A3020,Tabulka3[[Číslo smlouvy   u pravidelné činnosti]:[Příjmení]],3,0))</f>
        <v/>
      </c>
      <c r="C3020" s="15" t="str">
        <f>IF(A3020="","",VLOOKUP(A3020,Tabulka3[[Číslo smlouvy   u pravidelné činnosti]:[Příjmení]],4,0))</f>
        <v/>
      </c>
      <c r="F3020" s="94"/>
      <c r="H3020" s="113"/>
      <c r="I3020" s="113"/>
      <c r="K3020" s="15"/>
      <c r="L3020" s="15"/>
      <c r="M3020" s="15">
        <f t="shared" si="141"/>
        <v>1</v>
      </c>
      <c r="N3020" s="15" t="str">
        <f t="shared" si="142"/>
        <v>-</v>
      </c>
      <c r="O3020" s="150">
        <f t="shared" si="143"/>
        <v>0</v>
      </c>
      <c r="P3020" s="15" t="str">
        <f>IF(COUNTIF('Personálie dobrovolníků '!U:X,N3020)&gt;0,"ANO","")</f>
        <v/>
      </c>
      <c r="Q3020" s="15"/>
    </row>
    <row r="3021" spans="2:17" s="25" customFormat="1" x14ac:dyDescent="0.3">
      <c r="B3021" s="15" t="str">
        <f>IF(A3021="","",VLOOKUP(A3021,Tabulka3[[Číslo smlouvy   u pravidelné činnosti]:[Příjmení]],3,0))</f>
        <v/>
      </c>
      <c r="C3021" s="15" t="str">
        <f>IF(A3021="","",VLOOKUP(A3021,Tabulka3[[Číslo smlouvy   u pravidelné činnosti]:[Příjmení]],4,0))</f>
        <v/>
      </c>
      <c r="F3021" s="94"/>
      <c r="H3021" s="113"/>
      <c r="I3021" s="113"/>
      <c r="K3021" s="15"/>
      <c r="L3021" s="15"/>
      <c r="M3021" s="15">
        <f t="shared" si="141"/>
        <v>1</v>
      </c>
      <c r="N3021" s="15" t="str">
        <f t="shared" si="142"/>
        <v>-</v>
      </c>
      <c r="O3021" s="150">
        <f t="shared" si="143"/>
        <v>0</v>
      </c>
      <c r="P3021" s="15" t="str">
        <f>IF(COUNTIF('Personálie dobrovolníků '!U:X,N3021)&gt;0,"ANO","")</f>
        <v/>
      </c>
      <c r="Q3021" s="15"/>
    </row>
    <row r="3022" spans="2:17" s="25" customFormat="1" x14ac:dyDescent="0.3">
      <c r="B3022" s="15" t="str">
        <f>IF(A3022="","",VLOOKUP(A3022,Tabulka3[[Číslo smlouvy   u pravidelné činnosti]:[Příjmení]],3,0))</f>
        <v/>
      </c>
      <c r="C3022" s="15" t="str">
        <f>IF(A3022="","",VLOOKUP(A3022,Tabulka3[[Číslo smlouvy   u pravidelné činnosti]:[Příjmení]],4,0))</f>
        <v/>
      </c>
      <c r="F3022" s="94"/>
      <c r="H3022" s="113"/>
      <c r="I3022" s="113"/>
      <c r="K3022" s="15"/>
      <c r="L3022" s="15"/>
      <c r="M3022" s="15">
        <f t="shared" si="141"/>
        <v>1</v>
      </c>
      <c r="N3022" s="15" t="str">
        <f t="shared" si="142"/>
        <v>-</v>
      </c>
      <c r="O3022" s="150">
        <f t="shared" si="143"/>
        <v>0</v>
      </c>
      <c r="P3022" s="15" t="str">
        <f>IF(COUNTIF('Personálie dobrovolníků '!U:X,N3022)&gt;0,"ANO","")</f>
        <v/>
      </c>
      <c r="Q3022" s="15"/>
    </row>
    <row r="3023" spans="2:17" s="25" customFormat="1" x14ac:dyDescent="0.3">
      <c r="B3023" s="15" t="str">
        <f>IF(A3023="","",VLOOKUP(A3023,Tabulka3[[Číslo smlouvy   u pravidelné činnosti]:[Příjmení]],3,0))</f>
        <v/>
      </c>
      <c r="C3023" s="15" t="str">
        <f>IF(A3023="","",VLOOKUP(A3023,Tabulka3[[Číslo smlouvy   u pravidelné činnosti]:[Příjmení]],4,0))</f>
        <v/>
      </c>
      <c r="F3023" s="94"/>
      <c r="H3023" s="113"/>
      <c r="I3023" s="113"/>
      <c r="K3023" s="15"/>
      <c r="L3023" s="15"/>
      <c r="M3023" s="15">
        <f t="shared" si="141"/>
        <v>1</v>
      </c>
      <c r="N3023" s="15" t="str">
        <f t="shared" si="142"/>
        <v>-</v>
      </c>
      <c r="O3023" s="150">
        <f t="shared" si="143"/>
        <v>0</v>
      </c>
      <c r="P3023" s="15" t="str">
        <f>IF(COUNTIF('Personálie dobrovolníků '!U:X,N3023)&gt;0,"ANO","")</f>
        <v/>
      </c>
      <c r="Q3023" s="15"/>
    </row>
    <row r="3024" spans="2:17" s="25" customFormat="1" x14ac:dyDescent="0.3">
      <c r="B3024" s="15" t="str">
        <f>IF(A3024="","",VLOOKUP(A3024,Tabulka3[[Číslo smlouvy   u pravidelné činnosti]:[Příjmení]],3,0))</f>
        <v/>
      </c>
      <c r="C3024" s="15" t="str">
        <f>IF(A3024="","",VLOOKUP(A3024,Tabulka3[[Číslo smlouvy   u pravidelné činnosti]:[Příjmení]],4,0))</f>
        <v/>
      </c>
      <c r="F3024" s="94"/>
      <c r="H3024" s="113"/>
      <c r="I3024" s="113"/>
      <c r="K3024" s="15"/>
      <c r="L3024" s="15"/>
      <c r="M3024" s="15">
        <f t="shared" si="141"/>
        <v>1</v>
      </c>
      <c r="N3024" s="15" t="str">
        <f t="shared" si="142"/>
        <v>-</v>
      </c>
      <c r="O3024" s="150">
        <f t="shared" si="143"/>
        <v>0</v>
      </c>
      <c r="P3024" s="15" t="str">
        <f>IF(COUNTIF('Personálie dobrovolníků '!U:X,N3024)&gt;0,"ANO","")</f>
        <v/>
      </c>
      <c r="Q3024" s="15"/>
    </row>
    <row r="3025" spans="2:17" s="25" customFormat="1" x14ac:dyDescent="0.3">
      <c r="B3025" s="15" t="str">
        <f>IF(A3025="","",VLOOKUP(A3025,Tabulka3[[Číslo smlouvy   u pravidelné činnosti]:[Příjmení]],3,0))</f>
        <v/>
      </c>
      <c r="C3025" s="15" t="str">
        <f>IF(A3025="","",VLOOKUP(A3025,Tabulka3[[Číslo smlouvy   u pravidelné činnosti]:[Příjmení]],4,0))</f>
        <v/>
      </c>
      <c r="F3025" s="94"/>
      <c r="H3025" s="113"/>
      <c r="I3025" s="113"/>
      <c r="K3025" s="15"/>
      <c r="L3025" s="15"/>
      <c r="M3025" s="15">
        <f t="shared" si="141"/>
        <v>1</v>
      </c>
      <c r="N3025" s="15" t="str">
        <f t="shared" si="142"/>
        <v>-</v>
      </c>
      <c r="O3025" s="150">
        <f t="shared" si="143"/>
        <v>0</v>
      </c>
      <c r="P3025" s="15" t="str">
        <f>IF(COUNTIF('Personálie dobrovolníků '!U:X,N3025)&gt;0,"ANO","")</f>
        <v/>
      </c>
      <c r="Q3025" s="15"/>
    </row>
    <row r="3026" spans="2:17" s="25" customFormat="1" x14ac:dyDescent="0.3">
      <c r="B3026" s="15" t="str">
        <f>IF(A3026="","",VLOOKUP(A3026,Tabulka3[[Číslo smlouvy   u pravidelné činnosti]:[Příjmení]],3,0))</f>
        <v/>
      </c>
      <c r="C3026" s="15" t="str">
        <f>IF(A3026="","",VLOOKUP(A3026,Tabulka3[[Číslo smlouvy   u pravidelné činnosti]:[Příjmení]],4,0))</f>
        <v/>
      </c>
      <c r="F3026" s="94"/>
      <c r="H3026" s="113"/>
      <c r="I3026" s="113"/>
      <c r="K3026" s="15"/>
      <c r="L3026" s="15"/>
      <c r="M3026" s="15">
        <f t="shared" si="141"/>
        <v>1</v>
      </c>
      <c r="N3026" s="15" t="str">
        <f t="shared" si="142"/>
        <v>-</v>
      </c>
      <c r="O3026" s="150">
        <f t="shared" si="143"/>
        <v>0</v>
      </c>
      <c r="P3026" s="15" t="str">
        <f>IF(COUNTIF('Personálie dobrovolníků '!U:X,N3026)&gt;0,"ANO","")</f>
        <v/>
      </c>
      <c r="Q3026" s="15"/>
    </row>
    <row r="3027" spans="2:17" s="25" customFormat="1" x14ac:dyDescent="0.3">
      <c r="B3027" s="15" t="str">
        <f>IF(A3027="","",VLOOKUP(A3027,Tabulka3[[Číslo smlouvy   u pravidelné činnosti]:[Příjmení]],3,0))</f>
        <v/>
      </c>
      <c r="C3027" s="15" t="str">
        <f>IF(A3027="","",VLOOKUP(A3027,Tabulka3[[Číslo smlouvy   u pravidelné činnosti]:[Příjmení]],4,0))</f>
        <v/>
      </c>
      <c r="F3027" s="94"/>
      <c r="H3027" s="113"/>
      <c r="I3027" s="113"/>
      <c r="K3027" s="15"/>
      <c r="L3027" s="15"/>
      <c r="M3027" s="15">
        <f t="shared" si="141"/>
        <v>1</v>
      </c>
      <c r="N3027" s="15" t="str">
        <f t="shared" si="142"/>
        <v>-</v>
      </c>
      <c r="O3027" s="150">
        <f t="shared" si="143"/>
        <v>0</v>
      </c>
      <c r="P3027" s="15" t="str">
        <f>IF(COUNTIF('Personálie dobrovolníků '!U:X,N3027)&gt;0,"ANO","")</f>
        <v/>
      </c>
      <c r="Q3027" s="15"/>
    </row>
    <row r="3028" spans="2:17" s="25" customFormat="1" x14ac:dyDescent="0.3">
      <c r="B3028" s="15" t="str">
        <f>IF(A3028="","",VLOOKUP(A3028,Tabulka3[[Číslo smlouvy   u pravidelné činnosti]:[Příjmení]],3,0))</f>
        <v/>
      </c>
      <c r="C3028" s="15" t="str">
        <f>IF(A3028="","",VLOOKUP(A3028,Tabulka3[[Číslo smlouvy   u pravidelné činnosti]:[Příjmení]],4,0))</f>
        <v/>
      </c>
      <c r="F3028" s="94"/>
      <c r="H3028" s="113"/>
      <c r="I3028" s="113"/>
      <c r="K3028" s="15"/>
      <c r="L3028" s="15"/>
      <c r="M3028" s="15">
        <f t="shared" si="141"/>
        <v>1</v>
      </c>
      <c r="N3028" s="15" t="str">
        <f t="shared" si="142"/>
        <v>-</v>
      </c>
      <c r="O3028" s="150">
        <f t="shared" si="143"/>
        <v>0</v>
      </c>
      <c r="P3028" s="15" t="str">
        <f>IF(COUNTIF('Personálie dobrovolníků '!U:X,N3028)&gt;0,"ANO","")</f>
        <v/>
      </c>
      <c r="Q3028" s="15"/>
    </row>
    <row r="3029" spans="2:17" s="25" customFormat="1" x14ac:dyDescent="0.3">
      <c r="B3029" s="15" t="str">
        <f>IF(A3029="","",VLOOKUP(A3029,Tabulka3[[Číslo smlouvy   u pravidelné činnosti]:[Příjmení]],3,0))</f>
        <v/>
      </c>
      <c r="C3029" s="15" t="str">
        <f>IF(A3029="","",VLOOKUP(A3029,Tabulka3[[Číslo smlouvy   u pravidelné činnosti]:[Příjmení]],4,0))</f>
        <v/>
      </c>
      <c r="F3029" s="94"/>
      <c r="H3029" s="113"/>
      <c r="I3029" s="113"/>
      <c r="K3029" s="15"/>
      <c r="L3029" s="15"/>
      <c r="M3029" s="15">
        <f t="shared" si="141"/>
        <v>1</v>
      </c>
      <c r="N3029" s="15" t="str">
        <f t="shared" si="142"/>
        <v>-</v>
      </c>
      <c r="O3029" s="150">
        <f t="shared" si="143"/>
        <v>0</v>
      </c>
      <c r="P3029" s="15" t="str">
        <f>IF(COUNTIF('Personálie dobrovolníků '!U:X,N3029)&gt;0,"ANO","")</f>
        <v/>
      </c>
      <c r="Q3029" s="15"/>
    </row>
    <row r="3030" spans="2:17" s="25" customFormat="1" x14ac:dyDescent="0.3">
      <c r="B3030" s="15" t="str">
        <f>IF(A3030="","",VLOOKUP(A3030,Tabulka3[[Číslo smlouvy   u pravidelné činnosti]:[Příjmení]],3,0))</f>
        <v/>
      </c>
      <c r="C3030" s="15" t="str">
        <f>IF(A3030="","",VLOOKUP(A3030,Tabulka3[[Číslo smlouvy   u pravidelné činnosti]:[Příjmení]],4,0))</f>
        <v/>
      </c>
      <c r="F3030" s="94"/>
      <c r="H3030" s="113"/>
      <c r="I3030" s="113"/>
      <c r="K3030" s="15"/>
      <c r="L3030" s="15"/>
      <c r="M3030" s="15">
        <f t="shared" si="141"/>
        <v>1</v>
      </c>
      <c r="N3030" s="15" t="str">
        <f t="shared" si="142"/>
        <v>-</v>
      </c>
      <c r="O3030" s="150">
        <f t="shared" si="143"/>
        <v>0</v>
      </c>
      <c r="P3030" s="15" t="str">
        <f>IF(COUNTIF('Personálie dobrovolníků '!U:X,N3030)&gt;0,"ANO","")</f>
        <v/>
      </c>
      <c r="Q3030" s="15"/>
    </row>
    <row r="3031" spans="2:17" s="25" customFormat="1" x14ac:dyDescent="0.3">
      <c r="B3031" s="15" t="str">
        <f>IF(A3031="","",VLOOKUP(A3031,Tabulka3[[Číslo smlouvy   u pravidelné činnosti]:[Příjmení]],3,0))</f>
        <v/>
      </c>
      <c r="C3031" s="15" t="str">
        <f>IF(A3031="","",VLOOKUP(A3031,Tabulka3[[Číslo smlouvy   u pravidelné činnosti]:[Příjmení]],4,0))</f>
        <v/>
      </c>
      <c r="F3031" s="94"/>
      <c r="H3031" s="113"/>
      <c r="I3031" s="113"/>
      <c r="K3031" s="15"/>
      <c r="L3031" s="15"/>
      <c r="M3031" s="15">
        <f t="shared" si="141"/>
        <v>1</v>
      </c>
      <c r="N3031" s="15" t="str">
        <f t="shared" si="142"/>
        <v>-</v>
      </c>
      <c r="O3031" s="150">
        <f t="shared" si="143"/>
        <v>0</v>
      </c>
      <c r="P3031" s="15" t="str">
        <f>IF(COUNTIF('Personálie dobrovolníků '!U:X,N3031)&gt;0,"ANO","")</f>
        <v/>
      </c>
      <c r="Q3031" s="15"/>
    </row>
    <row r="3032" spans="2:17" s="25" customFormat="1" x14ac:dyDescent="0.3">
      <c r="B3032" s="15" t="str">
        <f>IF(A3032="","",VLOOKUP(A3032,Tabulka3[[Číslo smlouvy   u pravidelné činnosti]:[Příjmení]],3,0))</f>
        <v/>
      </c>
      <c r="C3032" s="15" t="str">
        <f>IF(A3032="","",VLOOKUP(A3032,Tabulka3[[Číslo smlouvy   u pravidelné činnosti]:[Příjmení]],4,0))</f>
        <v/>
      </c>
      <c r="F3032" s="94"/>
      <c r="H3032" s="113"/>
      <c r="I3032" s="113"/>
      <c r="K3032" s="15"/>
      <c r="L3032" s="15"/>
      <c r="M3032" s="15">
        <f t="shared" si="141"/>
        <v>1</v>
      </c>
      <c r="N3032" s="15" t="str">
        <f t="shared" si="142"/>
        <v>-</v>
      </c>
      <c r="O3032" s="150">
        <f t="shared" si="143"/>
        <v>0</v>
      </c>
      <c r="P3032" s="15" t="str">
        <f>IF(COUNTIF('Personálie dobrovolníků '!U:X,N3032)&gt;0,"ANO","")</f>
        <v/>
      </c>
      <c r="Q3032" s="15"/>
    </row>
    <row r="3033" spans="2:17" s="25" customFormat="1" x14ac:dyDescent="0.3">
      <c r="B3033" s="15" t="str">
        <f>IF(A3033="","",VLOOKUP(A3033,Tabulka3[[Číslo smlouvy   u pravidelné činnosti]:[Příjmení]],3,0))</f>
        <v/>
      </c>
      <c r="C3033" s="15" t="str">
        <f>IF(A3033="","",VLOOKUP(A3033,Tabulka3[[Číslo smlouvy   u pravidelné činnosti]:[Příjmení]],4,0))</f>
        <v/>
      </c>
      <c r="F3033" s="94"/>
      <c r="H3033" s="113"/>
      <c r="I3033" s="113"/>
      <c r="K3033" s="15"/>
      <c r="L3033" s="15"/>
      <c r="M3033" s="15">
        <f t="shared" si="141"/>
        <v>1</v>
      </c>
      <c r="N3033" s="15" t="str">
        <f t="shared" si="142"/>
        <v>-</v>
      </c>
      <c r="O3033" s="150">
        <f t="shared" si="143"/>
        <v>0</v>
      </c>
      <c r="P3033" s="15" t="str">
        <f>IF(COUNTIF('Personálie dobrovolníků '!U:X,N3033)&gt;0,"ANO","")</f>
        <v/>
      </c>
      <c r="Q3033" s="15"/>
    </row>
    <row r="3034" spans="2:17" s="25" customFormat="1" x14ac:dyDescent="0.3">
      <c r="B3034" s="15" t="str">
        <f>IF(A3034="","",VLOOKUP(A3034,Tabulka3[[Číslo smlouvy   u pravidelné činnosti]:[Příjmení]],3,0))</f>
        <v/>
      </c>
      <c r="C3034" s="15" t="str">
        <f>IF(A3034="","",VLOOKUP(A3034,Tabulka3[[Číslo smlouvy   u pravidelné činnosti]:[Příjmení]],4,0))</f>
        <v/>
      </c>
      <c r="F3034" s="94"/>
      <c r="H3034" s="113"/>
      <c r="I3034" s="113"/>
      <c r="K3034" s="15"/>
      <c r="L3034" s="15"/>
      <c r="M3034" s="15">
        <f t="shared" si="141"/>
        <v>1</v>
      </c>
      <c r="N3034" s="15" t="str">
        <f t="shared" si="142"/>
        <v>-</v>
      </c>
      <c r="O3034" s="150">
        <f t="shared" si="143"/>
        <v>0</v>
      </c>
      <c r="P3034" s="15" t="str">
        <f>IF(COUNTIF('Personálie dobrovolníků '!U:X,N3034)&gt;0,"ANO","")</f>
        <v/>
      </c>
      <c r="Q3034" s="15"/>
    </row>
    <row r="3035" spans="2:17" s="25" customFormat="1" x14ac:dyDescent="0.3">
      <c r="B3035" s="15" t="str">
        <f>IF(A3035="","",VLOOKUP(A3035,Tabulka3[[Číslo smlouvy   u pravidelné činnosti]:[Příjmení]],3,0))</f>
        <v/>
      </c>
      <c r="C3035" s="15" t="str">
        <f>IF(A3035="","",VLOOKUP(A3035,Tabulka3[[Číslo smlouvy   u pravidelné činnosti]:[Příjmení]],4,0))</f>
        <v/>
      </c>
      <c r="F3035" s="94"/>
      <c r="H3035" s="113"/>
      <c r="I3035" s="113"/>
      <c r="K3035" s="15"/>
      <c r="L3035" s="15"/>
      <c r="M3035" s="15">
        <f t="shared" si="141"/>
        <v>1</v>
      </c>
      <c r="N3035" s="15" t="str">
        <f t="shared" si="142"/>
        <v>-</v>
      </c>
      <c r="O3035" s="150">
        <f t="shared" si="143"/>
        <v>0</v>
      </c>
      <c r="P3035" s="15" t="str">
        <f>IF(COUNTIF('Personálie dobrovolníků '!U:X,N3035)&gt;0,"ANO","")</f>
        <v/>
      </c>
      <c r="Q3035" s="15"/>
    </row>
    <row r="3036" spans="2:17" s="25" customFormat="1" x14ac:dyDescent="0.3">
      <c r="B3036" s="15" t="str">
        <f>IF(A3036="","",VLOOKUP(A3036,Tabulka3[[Číslo smlouvy   u pravidelné činnosti]:[Příjmení]],3,0))</f>
        <v/>
      </c>
      <c r="C3036" s="15" t="str">
        <f>IF(A3036="","",VLOOKUP(A3036,Tabulka3[[Číslo smlouvy   u pravidelné činnosti]:[Příjmení]],4,0))</f>
        <v/>
      </c>
      <c r="F3036" s="94"/>
      <c r="H3036" s="113"/>
      <c r="I3036" s="113"/>
      <c r="K3036" s="15"/>
      <c r="L3036" s="15"/>
      <c r="M3036" s="15">
        <f t="shared" si="141"/>
        <v>1</v>
      </c>
      <c r="N3036" s="15" t="str">
        <f t="shared" si="142"/>
        <v>-</v>
      </c>
      <c r="O3036" s="150">
        <f t="shared" si="143"/>
        <v>0</v>
      </c>
      <c r="P3036" s="15" t="str">
        <f>IF(COUNTIF('Personálie dobrovolníků '!U:X,N3036)&gt;0,"ANO","")</f>
        <v/>
      </c>
      <c r="Q3036" s="15"/>
    </row>
    <row r="3037" spans="2:17" s="25" customFormat="1" x14ac:dyDescent="0.3">
      <c r="B3037" s="15" t="str">
        <f>IF(A3037="","",VLOOKUP(A3037,Tabulka3[[Číslo smlouvy   u pravidelné činnosti]:[Příjmení]],3,0))</f>
        <v/>
      </c>
      <c r="C3037" s="15" t="str">
        <f>IF(A3037="","",VLOOKUP(A3037,Tabulka3[[Číslo smlouvy   u pravidelné činnosti]:[Příjmení]],4,0))</f>
        <v/>
      </c>
      <c r="F3037" s="94"/>
      <c r="H3037" s="113"/>
      <c r="I3037" s="113"/>
      <c r="K3037" s="15"/>
      <c r="L3037" s="15"/>
      <c r="M3037" s="15">
        <f t="shared" si="141"/>
        <v>1</v>
      </c>
      <c r="N3037" s="15" t="str">
        <f t="shared" si="142"/>
        <v>-</v>
      </c>
      <c r="O3037" s="150">
        <f t="shared" si="143"/>
        <v>0</v>
      </c>
      <c r="P3037" s="15" t="str">
        <f>IF(COUNTIF('Personálie dobrovolníků '!U:X,N3037)&gt;0,"ANO","")</f>
        <v/>
      </c>
      <c r="Q3037" s="15"/>
    </row>
    <row r="3038" spans="2:17" s="25" customFormat="1" x14ac:dyDescent="0.3">
      <c r="B3038" s="15" t="str">
        <f>IF(A3038="","",VLOOKUP(A3038,Tabulka3[[Číslo smlouvy   u pravidelné činnosti]:[Příjmení]],3,0))</f>
        <v/>
      </c>
      <c r="C3038" s="15" t="str">
        <f>IF(A3038="","",VLOOKUP(A3038,Tabulka3[[Číslo smlouvy   u pravidelné činnosti]:[Příjmení]],4,0))</f>
        <v/>
      </c>
      <c r="F3038" s="94"/>
      <c r="H3038" s="113"/>
      <c r="I3038" s="113"/>
      <c r="K3038" s="15"/>
      <c r="L3038" s="15"/>
      <c r="M3038" s="15">
        <f t="shared" si="141"/>
        <v>1</v>
      </c>
      <c r="N3038" s="15" t="str">
        <f t="shared" si="142"/>
        <v>-</v>
      </c>
      <c r="O3038" s="150">
        <f t="shared" si="143"/>
        <v>0</v>
      </c>
      <c r="P3038" s="15" t="str">
        <f>IF(COUNTIF('Personálie dobrovolníků '!U:X,N3038)&gt;0,"ANO","")</f>
        <v/>
      </c>
      <c r="Q3038" s="15"/>
    </row>
    <row r="3039" spans="2:17" s="25" customFormat="1" x14ac:dyDescent="0.3">
      <c r="B3039" s="15" t="str">
        <f>IF(A3039="","",VLOOKUP(A3039,Tabulka3[[Číslo smlouvy   u pravidelné činnosti]:[Příjmení]],3,0))</f>
        <v/>
      </c>
      <c r="C3039" s="15" t="str">
        <f>IF(A3039="","",VLOOKUP(A3039,Tabulka3[[Číslo smlouvy   u pravidelné činnosti]:[Příjmení]],4,0))</f>
        <v/>
      </c>
      <c r="F3039" s="94"/>
      <c r="H3039" s="113"/>
      <c r="I3039" s="113"/>
      <c r="K3039" s="15"/>
      <c r="L3039" s="15"/>
      <c r="M3039" s="15">
        <f t="shared" si="141"/>
        <v>1</v>
      </c>
      <c r="N3039" s="15" t="str">
        <f t="shared" si="142"/>
        <v>-</v>
      </c>
      <c r="O3039" s="150">
        <f t="shared" si="143"/>
        <v>0</v>
      </c>
      <c r="P3039" s="15" t="str">
        <f>IF(COUNTIF('Personálie dobrovolníků '!U:X,N3039)&gt;0,"ANO","")</f>
        <v/>
      </c>
      <c r="Q3039" s="15"/>
    </row>
    <row r="3040" spans="2:17" s="25" customFormat="1" x14ac:dyDescent="0.3">
      <c r="B3040" s="15" t="str">
        <f>IF(A3040="","",VLOOKUP(A3040,Tabulka3[[Číslo smlouvy   u pravidelné činnosti]:[Příjmení]],3,0))</f>
        <v/>
      </c>
      <c r="C3040" s="15" t="str">
        <f>IF(A3040="","",VLOOKUP(A3040,Tabulka3[[Číslo smlouvy   u pravidelné činnosti]:[Příjmení]],4,0))</f>
        <v/>
      </c>
      <c r="F3040" s="94"/>
      <c r="H3040" s="113"/>
      <c r="I3040" s="113"/>
      <c r="K3040" s="15"/>
      <c r="L3040" s="15"/>
      <c r="M3040" s="15">
        <f t="shared" si="141"/>
        <v>1</v>
      </c>
      <c r="N3040" s="15" t="str">
        <f t="shared" si="142"/>
        <v>-</v>
      </c>
      <c r="O3040" s="150">
        <f t="shared" si="143"/>
        <v>0</v>
      </c>
      <c r="P3040" s="15" t="str">
        <f>IF(COUNTIF('Personálie dobrovolníků '!U:X,N3040)&gt;0,"ANO","")</f>
        <v/>
      </c>
      <c r="Q3040" s="15"/>
    </row>
    <row r="3041" spans="2:17" s="25" customFormat="1" x14ac:dyDescent="0.3">
      <c r="B3041" s="15" t="str">
        <f>IF(A3041="","",VLOOKUP(A3041,Tabulka3[[Číslo smlouvy   u pravidelné činnosti]:[Příjmení]],3,0))</f>
        <v/>
      </c>
      <c r="C3041" s="15" t="str">
        <f>IF(A3041="","",VLOOKUP(A3041,Tabulka3[[Číslo smlouvy   u pravidelné činnosti]:[Příjmení]],4,0))</f>
        <v/>
      </c>
      <c r="F3041" s="94"/>
      <c r="H3041" s="113"/>
      <c r="I3041" s="113"/>
      <c r="K3041" s="15"/>
      <c r="L3041" s="15"/>
      <c r="M3041" s="15">
        <f t="shared" si="141"/>
        <v>1</v>
      </c>
      <c r="N3041" s="15" t="str">
        <f t="shared" si="142"/>
        <v>-</v>
      </c>
      <c r="O3041" s="150">
        <f t="shared" si="143"/>
        <v>0</v>
      </c>
      <c r="P3041" s="15" t="str">
        <f>IF(COUNTIF('Personálie dobrovolníků '!U:X,N3041)&gt;0,"ANO","")</f>
        <v/>
      </c>
      <c r="Q3041" s="15"/>
    </row>
    <row r="3042" spans="2:17" s="25" customFormat="1" x14ac:dyDescent="0.3">
      <c r="B3042" s="15" t="str">
        <f>IF(A3042="","",VLOOKUP(A3042,Tabulka3[[Číslo smlouvy   u pravidelné činnosti]:[Příjmení]],3,0))</f>
        <v/>
      </c>
      <c r="C3042" s="15" t="str">
        <f>IF(A3042="","",VLOOKUP(A3042,Tabulka3[[Číslo smlouvy   u pravidelné činnosti]:[Příjmení]],4,0))</f>
        <v/>
      </c>
      <c r="F3042" s="94"/>
      <c r="H3042" s="113"/>
      <c r="I3042" s="113"/>
      <c r="K3042" s="15"/>
      <c r="L3042" s="15"/>
      <c r="M3042" s="15">
        <f t="shared" si="141"/>
        <v>1</v>
      </c>
      <c r="N3042" s="15" t="str">
        <f t="shared" si="142"/>
        <v>-</v>
      </c>
      <c r="O3042" s="150">
        <f t="shared" si="143"/>
        <v>0</v>
      </c>
      <c r="P3042" s="15" t="str">
        <f>IF(COUNTIF('Personálie dobrovolníků '!U:X,N3042)&gt;0,"ANO","")</f>
        <v/>
      </c>
      <c r="Q3042" s="15"/>
    </row>
    <row r="3043" spans="2:17" s="25" customFormat="1" x14ac:dyDescent="0.3">
      <c r="B3043" s="15" t="str">
        <f>IF(A3043="","",VLOOKUP(A3043,Tabulka3[[Číslo smlouvy   u pravidelné činnosti]:[Příjmení]],3,0))</f>
        <v/>
      </c>
      <c r="C3043" s="15" t="str">
        <f>IF(A3043="","",VLOOKUP(A3043,Tabulka3[[Číslo smlouvy   u pravidelné činnosti]:[Příjmení]],4,0))</f>
        <v/>
      </c>
      <c r="F3043" s="94"/>
      <c r="H3043" s="113"/>
      <c r="I3043" s="113"/>
      <c r="K3043" s="15"/>
      <c r="L3043" s="15"/>
      <c r="M3043" s="15">
        <f t="shared" si="141"/>
        <v>1</v>
      </c>
      <c r="N3043" s="15" t="str">
        <f t="shared" si="142"/>
        <v>-</v>
      </c>
      <c r="O3043" s="150">
        <f t="shared" si="143"/>
        <v>0</v>
      </c>
      <c r="P3043" s="15" t="str">
        <f>IF(COUNTIF('Personálie dobrovolníků '!U:X,N3043)&gt;0,"ANO","")</f>
        <v/>
      </c>
      <c r="Q3043" s="15"/>
    </row>
    <row r="3044" spans="2:17" s="25" customFormat="1" x14ac:dyDescent="0.3">
      <c r="B3044" s="15" t="str">
        <f>IF(A3044="","",VLOOKUP(A3044,Tabulka3[[Číslo smlouvy   u pravidelné činnosti]:[Příjmení]],3,0))</f>
        <v/>
      </c>
      <c r="C3044" s="15" t="str">
        <f>IF(A3044="","",VLOOKUP(A3044,Tabulka3[[Číslo smlouvy   u pravidelné činnosti]:[Příjmení]],4,0))</f>
        <v/>
      </c>
      <c r="F3044" s="94"/>
      <c r="H3044" s="113"/>
      <c r="I3044" s="113"/>
      <c r="K3044" s="15"/>
      <c r="L3044" s="15"/>
      <c r="M3044" s="15">
        <f t="shared" si="141"/>
        <v>1</v>
      </c>
      <c r="N3044" s="15" t="str">
        <f t="shared" si="142"/>
        <v>-</v>
      </c>
      <c r="O3044" s="150">
        <f t="shared" si="143"/>
        <v>0</v>
      </c>
      <c r="P3044" s="15" t="str">
        <f>IF(COUNTIF('Personálie dobrovolníků '!U:X,N3044)&gt;0,"ANO","")</f>
        <v/>
      </c>
      <c r="Q3044" s="15"/>
    </row>
    <row r="3045" spans="2:17" s="25" customFormat="1" x14ac:dyDescent="0.3">
      <c r="B3045" s="15" t="str">
        <f>IF(A3045="","",VLOOKUP(A3045,Tabulka3[[Číslo smlouvy   u pravidelné činnosti]:[Příjmení]],3,0))</f>
        <v/>
      </c>
      <c r="C3045" s="15" t="str">
        <f>IF(A3045="","",VLOOKUP(A3045,Tabulka3[[Číslo smlouvy   u pravidelné činnosti]:[Příjmení]],4,0))</f>
        <v/>
      </c>
      <c r="F3045" s="94"/>
      <c r="H3045" s="113"/>
      <c r="I3045" s="113"/>
      <c r="K3045" s="15"/>
      <c r="L3045" s="15"/>
      <c r="M3045" s="15">
        <f t="shared" si="141"/>
        <v>1</v>
      </c>
      <c r="N3045" s="15" t="str">
        <f t="shared" si="142"/>
        <v>-</v>
      </c>
      <c r="O3045" s="150">
        <f t="shared" si="143"/>
        <v>0</v>
      </c>
      <c r="P3045" s="15" t="str">
        <f>IF(COUNTIF('Personálie dobrovolníků '!U:X,N3045)&gt;0,"ANO","")</f>
        <v/>
      </c>
      <c r="Q3045" s="15"/>
    </row>
    <row r="3046" spans="2:17" s="25" customFormat="1" x14ac:dyDescent="0.3">
      <c r="B3046" s="15" t="str">
        <f>IF(A3046="","",VLOOKUP(A3046,Tabulka3[[Číslo smlouvy   u pravidelné činnosti]:[Příjmení]],3,0))</f>
        <v/>
      </c>
      <c r="C3046" s="15" t="str">
        <f>IF(A3046="","",VLOOKUP(A3046,Tabulka3[[Číslo smlouvy   u pravidelné činnosti]:[Příjmení]],4,0))</f>
        <v/>
      </c>
      <c r="F3046" s="94"/>
      <c r="H3046" s="113"/>
      <c r="I3046" s="113"/>
      <c r="K3046" s="15"/>
      <c r="L3046" s="15"/>
      <c r="M3046" s="15">
        <f t="shared" si="141"/>
        <v>1</v>
      </c>
      <c r="N3046" s="15" t="str">
        <f t="shared" si="142"/>
        <v>-</v>
      </c>
      <c r="O3046" s="150">
        <f t="shared" si="143"/>
        <v>0</v>
      </c>
      <c r="P3046" s="15" t="str">
        <f>IF(COUNTIF('Personálie dobrovolníků '!U:X,N3046)&gt;0,"ANO","")</f>
        <v/>
      </c>
      <c r="Q3046" s="15"/>
    </row>
    <row r="3047" spans="2:17" s="25" customFormat="1" x14ac:dyDescent="0.3">
      <c r="B3047" s="15" t="str">
        <f>IF(A3047="","",VLOOKUP(A3047,Tabulka3[[Číslo smlouvy   u pravidelné činnosti]:[Příjmení]],3,0))</f>
        <v/>
      </c>
      <c r="C3047" s="15" t="str">
        <f>IF(A3047="","",VLOOKUP(A3047,Tabulka3[[Číslo smlouvy   u pravidelné činnosti]:[Příjmení]],4,0))</f>
        <v/>
      </c>
      <c r="F3047" s="94"/>
      <c r="H3047" s="113"/>
      <c r="I3047" s="113"/>
      <c r="K3047" s="15"/>
      <c r="L3047" s="15"/>
      <c r="M3047" s="15">
        <f t="shared" si="141"/>
        <v>1</v>
      </c>
      <c r="N3047" s="15" t="str">
        <f t="shared" si="142"/>
        <v>-</v>
      </c>
      <c r="O3047" s="150">
        <f t="shared" si="143"/>
        <v>0</v>
      </c>
      <c r="P3047" s="15" t="str">
        <f>IF(COUNTIF('Personálie dobrovolníků '!U:X,N3047)&gt;0,"ANO","")</f>
        <v/>
      </c>
      <c r="Q3047" s="15"/>
    </row>
    <row r="3048" spans="2:17" s="25" customFormat="1" x14ac:dyDescent="0.3">
      <c r="B3048" s="15" t="str">
        <f>IF(A3048="","",VLOOKUP(A3048,Tabulka3[[Číslo smlouvy   u pravidelné činnosti]:[Příjmení]],3,0))</f>
        <v/>
      </c>
      <c r="C3048" s="15" t="str">
        <f>IF(A3048="","",VLOOKUP(A3048,Tabulka3[[Číslo smlouvy   u pravidelné činnosti]:[Příjmení]],4,0))</f>
        <v/>
      </c>
      <c r="F3048" s="94"/>
      <c r="H3048" s="113"/>
      <c r="I3048" s="113"/>
      <c r="K3048" s="15"/>
      <c r="L3048" s="15"/>
      <c r="M3048" s="15">
        <f t="shared" si="141"/>
        <v>1</v>
      </c>
      <c r="N3048" s="15" t="str">
        <f t="shared" si="142"/>
        <v>-</v>
      </c>
      <c r="O3048" s="150">
        <f t="shared" si="143"/>
        <v>0</v>
      </c>
      <c r="P3048" s="15" t="str">
        <f>IF(COUNTIF('Personálie dobrovolníků '!U:X,N3048)&gt;0,"ANO","")</f>
        <v/>
      </c>
      <c r="Q3048" s="15"/>
    </row>
    <row r="3049" spans="2:17" s="25" customFormat="1" x14ac:dyDescent="0.3">
      <c r="B3049" s="15" t="str">
        <f>IF(A3049="","",VLOOKUP(A3049,Tabulka3[[Číslo smlouvy   u pravidelné činnosti]:[Příjmení]],3,0))</f>
        <v/>
      </c>
      <c r="C3049" s="15" t="str">
        <f>IF(A3049="","",VLOOKUP(A3049,Tabulka3[[Číslo smlouvy   u pravidelné činnosti]:[Příjmení]],4,0))</f>
        <v/>
      </c>
      <c r="F3049" s="94"/>
      <c r="H3049" s="113"/>
      <c r="I3049" s="113"/>
      <c r="K3049" s="15"/>
      <c r="L3049" s="15"/>
      <c r="M3049" s="15">
        <f t="shared" si="141"/>
        <v>1</v>
      </c>
      <c r="N3049" s="15" t="str">
        <f t="shared" si="142"/>
        <v>-</v>
      </c>
      <c r="O3049" s="150">
        <f t="shared" si="143"/>
        <v>0</v>
      </c>
      <c r="P3049" s="15" t="str">
        <f>IF(COUNTIF('Personálie dobrovolníků '!U:X,N3049)&gt;0,"ANO","")</f>
        <v/>
      </c>
      <c r="Q3049" s="15"/>
    </row>
    <row r="3050" spans="2:17" s="25" customFormat="1" x14ac:dyDescent="0.3">
      <c r="B3050" s="15" t="str">
        <f>IF(A3050="","",VLOOKUP(A3050,Tabulka3[[Číslo smlouvy   u pravidelné činnosti]:[Příjmení]],3,0))</f>
        <v/>
      </c>
      <c r="C3050" s="15" t="str">
        <f>IF(A3050="","",VLOOKUP(A3050,Tabulka3[[Číslo smlouvy   u pravidelné činnosti]:[Příjmení]],4,0))</f>
        <v/>
      </c>
      <c r="F3050" s="94"/>
      <c r="H3050" s="113"/>
      <c r="I3050" s="113"/>
      <c r="K3050" s="15"/>
      <c r="L3050" s="15"/>
      <c r="M3050" s="15">
        <f t="shared" si="141"/>
        <v>1</v>
      </c>
      <c r="N3050" s="15" t="str">
        <f t="shared" si="142"/>
        <v>-</v>
      </c>
      <c r="O3050" s="150">
        <f t="shared" si="143"/>
        <v>0</v>
      </c>
      <c r="P3050" s="15" t="str">
        <f>IF(COUNTIF('Personálie dobrovolníků '!U:X,N3050)&gt;0,"ANO","")</f>
        <v/>
      </c>
      <c r="Q3050" s="15"/>
    </row>
    <row r="3051" spans="2:17" s="25" customFormat="1" x14ac:dyDescent="0.3">
      <c r="B3051" s="15" t="str">
        <f>IF(A3051="","",VLOOKUP(A3051,Tabulka3[[Číslo smlouvy   u pravidelné činnosti]:[Příjmení]],3,0))</f>
        <v/>
      </c>
      <c r="C3051" s="15" t="str">
        <f>IF(A3051="","",VLOOKUP(A3051,Tabulka3[[Číslo smlouvy   u pravidelné činnosti]:[Příjmení]],4,0))</f>
        <v/>
      </c>
      <c r="F3051" s="94"/>
      <c r="H3051" s="113"/>
      <c r="I3051" s="113"/>
      <c r="K3051" s="15"/>
      <c r="L3051" s="15"/>
      <c r="M3051" s="15">
        <f t="shared" si="141"/>
        <v>1</v>
      </c>
      <c r="N3051" s="15" t="str">
        <f t="shared" si="142"/>
        <v>-</v>
      </c>
      <c r="O3051" s="150">
        <f t="shared" si="143"/>
        <v>0</v>
      </c>
      <c r="P3051" s="15" t="str">
        <f>IF(COUNTIF('Personálie dobrovolníků '!U:X,N3051)&gt;0,"ANO","")</f>
        <v/>
      </c>
      <c r="Q3051" s="15"/>
    </row>
    <row r="3052" spans="2:17" s="25" customFormat="1" x14ac:dyDescent="0.3">
      <c r="B3052" s="15" t="str">
        <f>IF(A3052="","",VLOOKUP(A3052,Tabulka3[[Číslo smlouvy   u pravidelné činnosti]:[Příjmení]],3,0))</f>
        <v/>
      </c>
      <c r="C3052" s="15" t="str">
        <f>IF(A3052="","",VLOOKUP(A3052,Tabulka3[[Číslo smlouvy   u pravidelné činnosti]:[Příjmení]],4,0))</f>
        <v/>
      </c>
      <c r="F3052" s="94"/>
      <c r="H3052" s="113"/>
      <c r="I3052" s="113"/>
      <c r="K3052" s="15"/>
      <c r="L3052" s="15"/>
      <c r="M3052" s="15">
        <f t="shared" si="141"/>
        <v>1</v>
      </c>
      <c r="N3052" s="15" t="str">
        <f t="shared" si="142"/>
        <v>-</v>
      </c>
      <c r="O3052" s="150">
        <f t="shared" si="143"/>
        <v>0</v>
      </c>
      <c r="P3052" s="15" t="str">
        <f>IF(COUNTIF('Personálie dobrovolníků '!U:X,N3052)&gt;0,"ANO","")</f>
        <v/>
      </c>
      <c r="Q3052" s="15"/>
    </row>
    <row r="3053" spans="2:17" s="25" customFormat="1" x14ac:dyDescent="0.3">
      <c r="B3053" s="15" t="str">
        <f>IF(A3053="","",VLOOKUP(A3053,Tabulka3[[Číslo smlouvy   u pravidelné činnosti]:[Příjmení]],3,0))</f>
        <v/>
      </c>
      <c r="C3053" s="15" t="str">
        <f>IF(A3053="","",VLOOKUP(A3053,Tabulka3[[Číslo smlouvy   u pravidelné činnosti]:[Příjmení]],4,0))</f>
        <v/>
      </c>
      <c r="F3053" s="94"/>
      <c r="H3053" s="113"/>
      <c r="I3053" s="113"/>
      <c r="K3053" s="15"/>
      <c r="L3053" s="15"/>
      <c r="M3053" s="15">
        <f t="shared" si="141"/>
        <v>1</v>
      </c>
      <c r="N3053" s="15" t="str">
        <f t="shared" si="142"/>
        <v>-</v>
      </c>
      <c r="O3053" s="150">
        <f t="shared" si="143"/>
        <v>0</v>
      </c>
      <c r="P3053" s="15" t="str">
        <f>IF(COUNTIF('Personálie dobrovolníků '!U:X,N3053)&gt;0,"ANO","")</f>
        <v/>
      </c>
      <c r="Q3053" s="15"/>
    </row>
    <row r="3054" spans="2:17" s="25" customFormat="1" x14ac:dyDescent="0.3">
      <c r="B3054" s="15" t="str">
        <f>IF(A3054="","",VLOOKUP(A3054,Tabulka3[[Číslo smlouvy   u pravidelné činnosti]:[Příjmení]],3,0))</f>
        <v/>
      </c>
      <c r="C3054" s="15" t="str">
        <f>IF(A3054="","",VLOOKUP(A3054,Tabulka3[[Číslo smlouvy   u pravidelné činnosti]:[Příjmení]],4,0))</f>
        <v/>
      </c>
      <c r="F3054" s="94"/>
      <c r="H3054" s="113"/>
      <c r="I3054" s="113"/>
      <c r="K3054" s="15"/>
      <c r="L3054" s="15"/>
      <c r="M3054" s="15">
        <f t="shared" si="141"/>
        <v>1</v>
      </c>
      <c r="N3054" s="15" t="str">
        <f t="shared" si="142"/>
        <v>-</v>
      </c>
      <c r="O3054" s="150">
        <f t="shared" si="143"/>
        <v>0</v>
      </c>
      <c r="P3054" s="15" t="str">
        <f>IF(COUNTIF('Personálie dobrovolníků '!U:X,N3054)&gt;0,"ANO","")</f>
        <v/>
      </c>
      <c r="Q3054" s="15"/>
    </row>
    <row r="3055" spans="2:17" s="25" customFormat="1" x14ac:dyDescent="0.3">
      <c r="B3055" s="15" t="str">
        <f>IF(A3055="","",VLOOKUP(A3055,Tabulka3[[Číslo smlouvy   u pravidelné činnosti]:[Příjmení]],3,0))</f>
        <v/>
      </c>
      <c r="C3055" s="15" t="str">
        <f>IF(A3055="","",VLOOKUP(A3055,Tabulka3[[Číslo smlouvy   u pravidelné činnosti]:[Příjmení]],4,0))</f>
        <v/>
      </c>
      <c r="F3055" s="94"/>
      <c r="H3055" s="113"/>
      <c r="I3055" s="113"/>
      <c r="K3055" s="15"/>
      <c r="L3055" s="15"/>
      <c r="M3055" s="15">
        <f t="shared" si="141"/>
        <v>1</v>
      </c>
      <c r="N3055" s="15" t="str">
        <f t="shared" si="142"/>
        <v>-</v>
      </c>
      <c r="O3055" s="150">
        <f t="shared" si="143"/>
        <v>0</v>
      </c>
      <c r="P3055" s="15" t="str">
        <f>IF(COUNTIF('Personálie dobrovolníků '!U:X,N3055)&gt;0,"ANO","")</f>
        <v/>
      </c>
      <c r="Q3055" s="15"/>
    </row>
    <row r="3056" spans="2:17" s="25" customFormat="1" x14ac:dyDescent="0.3">
      <c r="B3056" s="15" t="str">
        <f>IF(A3056="","",VLOOKUP(A3056,Tabulka3[[Číslo smlouvy   u pravidelné činnosti]:[Příjmení]],3,0))</f>
        <v/>
      </c>
      <c r="C3056" s="15" t="str">
        <f>IF(A3056="","",VLOOKUP(A3056,Tabulka3[[Číslo smlouvy   u pravidelné činnosti]:[Příjmení]],4,0))</f>
        <v/>
      </c>
      <c r="F3056" s="94"/>
      <c r="H3056" s="113"/>
      <c r="I3056" s="113"/>
      <c r="K3056" s="15"/>
      <c r="L3056" s="15"/>
      <c r="M3056" s="15">
        <f t="shared" si="141"/>
        <v>1</v>
      </c>
      <c r="N3056" s="15" t="str">
        <f t="shared" si="142"/>
        <v>-</v>
      </c>
      <c r="O3056" s="150">
        <f t="shared" si="143"/>
        <v>0</v>
      </c>
      <c r="P3056" s="15" t="str">
        <f>IF(COUNTIF('Personálie dobrovolníků '!U:X,N3056)&gt;0,"ANO","")</f>
        <v/>
      </c>
      <c r="Q3056" s="15"/>
    </row>
    <row r="3057" spans="2:17" s="25" customFormat="1" x14ac:dyDescent="0.3">
      <c r="B3057" s="15" t="str">
        <f>IF(A3057="","",VLOOKUP(A3057,Tabulka3[[Číslo smlouvy   u pravidelné činnosti]:[Příjmení]],3,0))</f>
        <v/>
      </c>
      <c r="C3057" s="15" t="str">
        <f>IF(A3057="","",VLOOKUP(A3057,Tabulka3[[Číslo smlouvy   u pravidelné činnosti]:[Příjmení]],4,0))</f>
        <v/>
      </c>
      <c r="F3057" s="94"/>
      <c r="H3057" s="113"/>
      <c r="I3057" s="113"/>
      <c r="K3057" s="15"/>
      <c r="L3057" s="15"/>
      <c r="M3057" s="15">
        <f t="shared" si="141"/>
        <v>1</v>
      </c>
      <c r="N3057" s="15" t="str">
        <f t="shared" si="142"/>
        <v>-</v>
      </c>
      <c r="O3057" s="150">
        <f t="shared" si="143"/>
        <v>0</v>
      </c>
      <c r="P3057" s="15" t="str">
        <f>IF(COUNTIF('Personálie dobrovolníků '!U:X,N3057)&gt;0,"ANO","")</f>
        <v/>
      </c>
      <c r="Q3057" s="15"/>
    </row>
    <row r="3058" spans="2:17" s="25" customFormat="1" x14ac:dyDescent="0.3">
      <c r="B3058" s="15" t="str">
        <f>IF(A3058="","",VLOOKUP(A3058,Tabulka3[[Číslo smlouvy   u pravidelné činnosti]:[Příjmení]],3,0))</f>
        <v/>
      </c>
      <c r="C3058" s="15" t="str">
        <f>IF(A3058="","",VLOOKUP(A3058,Tabulka3[[Číslo smlouvy   u pravidelné činnosti]:[Příjmení]],4,0))</f>
        <v/>
      </c>
      <c r="F3058" s="94"/>
      <c r="H3058" s="113"/>
      <c r="I3058" s="113"/>
      <c r="K3058" s="15"/>
      <c r="L3058" s="15"/>
      <c r="M3058" s="15">
        <f t="shared" si="141"/>
        <v>1</v>
      </c>
      <c r="N3058" s="15" t="str">
        <f t="shared" si="142"/>
        <v>-</v>
      </c>
      <c r="O3058" s="150">
        <f t="shared" si="143"/>
        <v>0</v>
      </c>
      <c r="P3058" s="15" t="str">
        <f>IF(COUNTIF('Personálie dobrovolníků '!U:X,N3058)&gt;0,"ANO","")</f>
        <v/>
      </c>
      <c r="Q3058" s="15"/>
    </row>
    <row r="3059" spans="2:17" s="25" customFormat="1" x14ac:dyDescent="0.3">
      <c r="B3059" s="15" t="str">
        <f>IF(A3059="","",VLOOKUP(A3059,Tabulka3[[Číslo smlouvy   u pravidelné činnosti]:[Příjmení]],3,0))</f>
        <v/>
      </c>
      <c r="C3059" s="15" t="str">
        <f>IF(A3059="","",VLOOKUP(A3059,Tabulka3[[Číslo smlouvy   u pravidelné činnosti]:[Příjmení]],4,0))</f>
        <v/>
      </c>
      <c r="F3059" s="94"/>
      <c r="H3059" s="113"/>
      <c r="I3059" s="113"/>
      <c r="K3059" s="15"/>
      <c r="L3059" s="15"/>
      <c r="M3059" s="15">
        <f t="shared" si="141"/>
        <v>1</v>
      </c>
      <c r="N3059" s="15" t="str">
        <f t="shared" si="142"/>
        <v>-</v>
      </c>
      <c r="O3059" s="150">
        <f t="shared" si="143"/>
        <v>0</v>
      </c>
      <c r="P3059" s="15" t="str">
        <f>IF(COUNTIF('Personálie dobrovolníků '!U:X,N3059)&gt;0,"ANO","")</f>
        <v/>
      </c>
      <c r="Q3059" s="15"/>
    </row>
    <row r="3060" spans="2:17" s="25" customFormat="1" x14ac:dyDescent="0.3">
      <c r="B3060" s="15" t="str">
        <f>IF(A3060="","",VLOOKUP(A3060,Tabulka3[[Číslo smlouvy   u pravidelné činnosti]:[Příjmení]],3,0))</f>
        <v/>
      </c>
      <c r="C3060" s="15" t="str">
        <f>IF(A3060="","",VLOOKUP(A3060,Tabulka3[[Číslo smlouvy   u pravidelné činnosti]:[Příjmení]],4,0))</f>
        <v/>
      </c>
      <c r="F3060" s="94"/>
      <c r="H3060" s="113"/>
      <c r="I3060" s="113"/>
      <c r="K3060" s="15"/>
      <c r="L3060" s="15"/>
      <c r="M3060" s="15">
        <f t="shared" si="141"/>
        <v>1</v>
      </c>
      <c r="N3060" s="15" t="str">
        <f t="shared" si="142"/>
        <v>-</v>
      </c>
      <c r="O3060" s="150">
        <f t="shared" si="143"/>
        <v>0</v>
      </c>
      <c r="P3060" s="15" t="str">
        <f>IF(COUNTIF('Personálie dobrovolníků '!U:X,N3060)&gt;0,"ANO","")</f>
        <v/>
      </c>
      <c r="Q3060" s="15"/>
    </row>
    <row r="3061" spans="2:17" s="25" customFormat="1" x14ac:dyDescent="0.3">
      <c r="B3061" s="15" t="str">
        <f>IF(A3061="","",VLOOKUP(A3061,Tabulka3[[Číslo smlouvy   u pravidelné činnosti]:[Příjmení]],3,0))</f>
        <v/>
      </c>
      <c r="C3061" s="15" t="str">
        <f>IF(A3061="","",VLOOKUP(A3061,Tabulka3[[Číslo smlouvy   u pravidelné činnosti]:[Příjmení]],4,0))</f>
        <v/>
      </c>
      <c r="F3061" s="94"/>
      <c r="H3061" s="113"/>
      <c r="I3061" s="113"/>
      <c r="K3061" s="15"/>
      <c r="L3061" s="15"/>
      <c r="M3061" s="15">
        <f t="shared" si="141"/>
        <v>1</v>
      </c>
      <c r="N3061" s="15" t="str">
        <f t="shared" si="142"/>
        <v>-</v>
      </c>
      <c r="O3061" s="150">
        <f t="shared" si="143"/>
        <v>0</v>
      </c>
      <c r="P3061" s="15" t="str">
        <f>IF(COUNTIF('Personálie dobrovolníků '!U:X,N3061)&gt;0,"ANO","")</f>
        <v/>
      </c>
      <c r="Q3061" s="15"/>
    </row>
    <row r="3062" spans="2:17" s="25" customFormat="1" x14ac:dyDescent="0.3">
      <c r="B3062" s="15" t="str">
        <f>IF(A3062="","",VLOOKUP(A3062,Tabulka3[[Číslo smlouvy   u pravidelné činnosti]:[Příjmení]],3,0))</f>
        <v/>
      </c>
      <c r="C3062" s="15" t="str">
        <f>IF(A3062="","",VLOOKUP(A3062,Tabulka3[[Číslo smlouvy   u pravidelné činnosti]:[Příjmení]],4,0))</f>
        <v/>
      </c>
      <c r="F3062" s="94"/>
      <c r="H3062" s="113"/>
      <c r="I3062" s="113"/>
      <c r="K3062" s="15"/>
      <c r="L3062" s="15"/>
      <c r="M3062" s="15">
        <f t="shared" si="141"/>
        <v>1</v>
      </c>
      <c r="N3062" s="15" t="str">
        <f t="shared" si="142"/>
        <v>-</v>
      </c>
      <c r="O3062" s="150">
        <f t="shared" si="143"/>
        <v>0</v>
      </c>
      <c r="P3062" s="15" t="str">
        <f>IF(COUNTIF('Personálie dobrovolníků '!U:X,N3062)&gt;0,"ANO","")</f>
        <v/>
      </c>
      <c r="Q3062" s="15"/>
    </row>
    <row r="3063" spans="2:17" s="25" customFormat="1" x14ac:dyDescent="0.3">
      <c r="B3063" s="15" t="str">
        <f>IF(A3063="","",VLOOKUP(A3063,Tabulka3[[Číslo smlouvy   u pravidelné činnosti]:[Příjmení]],3,0))</f>
        <v/>
      </c>
      <c r="C3063" s="15" t="str">
        <f>IF(A3063="","",VLOOKUP(A3063,Tabulka3[[Číslo smlouvy   u pravidelné činnosti]:[Příjmení]],4,0))</f>
        <v/>
      </c>
      <c r="F3063" s="94"/>
      <c r="H3063" s="113"/>
      <c r="I3063" s="113"/>
      <c r="K3063" s="15"/>
      <c r="L3063" s="15"/>
      <c r="M3063" s="15">
        <f t="shared" si="141"/>
        <v>1</v>
      </c>
      <c r="N3063" s="15" t="str">
        <f t="shared" si="142"/>
        <v>-</v>
      </c>
      <c r="O3063" s="150">
        <f t="shared" si="143"/>
        <v>0</v>
      </c>
      <c r="P3063" s="15" t="str">
        <f>IF(COUNTIF('Personálie dobrovolníků '!U:X,N3063)&gt;0,"ANO","")</f>
        <v/>
      </c>
      <c r="Q3063" s="15"/>
    </row>
    <row r="3064" spans="2:17" s="25" customFormat="1" x14ac:dyDescent="0.3">
      <c r="B3064" s="15" t="str">
        <f>IF(A3064="","",VLOOKUP(A3064,Tabulka3[[Číslo smlouvy   u pravidelné činnosti]:[Příjmení]],3,0))</f>
        <v/>
      </c>
      <c r="C3064" s="15" t="str">
        <f>IF(A3064="","",VLOOKUP(A3064,Tabulka3[[Číslo smlouvy   u pravidelné činnosti]:[Příjmení]],4,0))</f>
        <v/>
      </c>
      <c r="F3064" s="94"/>
      <c r="H3064" s="113"/>
      <c r="I3064" s="113"/>
      <c r="K3064" s="15"/>
      <c r="L3064" s="15"/>
      <c r="M3064" s="15">
        <f t="shared" si="141"/>
        <v>1</v>
      </c>
      <c r="N3064" s="15" t="str">
        <f t="shared" si="142"/>
        <v>-</v>
      </c>
      <c r="O3064" s="150">
        <f t="shared" si="143"/>
        <v>0</v>
      </c>
      <c r="P3064" s="15" t="str">
        <f>IF(COUNTIF('Personálie dobrovolníků '!U:X,N3064)&gt;0,"ANO","")</f>
        <v/>
      </c>
      <c r="Q3064" s="15"/>
    </row>
    <row r="3065" spans="2:17" s="25" customFormat="1" x14ac:dyDescent="0.3">
      <c r="B3065" s="15" t="str">
        <f>IF(A3065="","",VLOOKUP(A3065,Tabulka3[[Číslo smlouvy   u pravidelné činnosti]:[Příjmení]],3,0))</f>
        <v/>
      </c>
      <c r="C3065" s="15" t="str">
        <f>IF(A3065="","",VLOOKUP(A3065,Tabulka3[[Číslo smlouvy   u pravidelné činnosti]:[Příjmení]],4,0))</f>
        <v/>
      </c>
      <c r="F3065" s="94"/>
      <c r="H3065" s="113"/>
      <c r="I3065" s="113"/>
      <c r="K3065" s="15"/>
      <c r="L3065" s="15"/>
      <c r="M3065" s="15">
        <f t="shared" si="141"/>
        <v>1</v>
      </c>
      <c r="N3065" s="15" t="str">
        <f t="shared" si="142"/>
        <v>-</v>
      </c>
      <c r="O3065" s="150">
        <f t="shared" si="143"/>
        <v>0</v>
      </c>
      <c r="P3065" s="15" t="str">
        <f>IF(COUNTIF('Personálie dobrovolníků '!U:X,N3065)&gt;0,"ANO","")</f>
        <v/>
      </c>
      <c r="Q3065" s="15"/>
    </row>
    <row r="3066" spans="2:17" s="25" customFormat="1" x14ac:dyDescent="0.3">
      <c r="B3066" s="15" t="str">
        <f>IF(A3066="","",VLOOKUP(A3066,Tabulka3[[Číslo smlouvy   u pravidelné činnosti]:[Příjmení]],3,0))</f>
        <v/>
      </c>
      <c r="C3066" s="15" t="str">
        <f>IF(A3066="","",VLOOKUP(A3066,Tabulka3[[Číslo smlouvy   u pravidelné činnosti]:[Příjmení]],4,0))</f>
        <v/>
      </c>
      <c r="F3066" s="94"/>
      <c r="H3066" s="113"/>
      <c r="I3066" s="113"/>
      <c r="K3066" s="15"/>
      <c r="L3066" s="15"/>
      <c r="M3066" s="15">
        <f t="shared" si="141"/>
        <v>1</v>
      </c>
      <c r="N3066" s="15" t="str">
        <f t="shared" si="142"/>
        <v>-</v>
      </c>
      <c r="O3066" s="150">
        <f t="shared" si="143"/>
        <v>0</v>
      </c>
      <c r="P3066" s="15" t="str">
        <f>IF(COUNTIF('Personálie dobrovolníků '!U:X,N3066)&gt;0,"ANO","")</f>
        <v/>
      </c>
      <c r="Q3066" s="15"/>
    </row>
    <row r="3067" spans="2:17" s="25" customFormat="1" x14ac:dyDescent="0.3">
      <c r="B3067" s="15" t="str">
        <f>IF(A3067="","",VLOOKUP(A3067,Tabulka3[[Číslo smlouvy   u pravidelné činnosti]:[Příjmení]],3,0))</f>
        <v/>
      </c>
      <c r="C3067" s="15" t="str">
        <f>IF(A3067="","",VLOOKUP(A3067,Tabulka3[[Číslo smlouvy   u pravidelné činnosti]:[Příjmení]],4,0))</f>
        <v/>
      </c>
      <c r="F3067" s="94"/>
      <c r="H3067" s="113"/>
      <c r="I3067" s="113"/>
      <c r="K3067" s="15"/>
      <c r="L3067" s="15"/>
      <c r="M3067" s="15">
        <f t="shared" si="141"/>
        <v>1</v>
      </c>
      <c r="N3067" s="15" t="str">
        <f t="shared" si="142"/>
        <v>-</v>
      </c>
      <c r="O3067" s="150">
        <f t="shared" si="143"/>
        <v>0</v>
      </c>
      <c r="P3067" s="15" t="str">
        <f>IF(COUNTIF('Personálie dobrovolníků '!U:X,N3067)&gt;0,"ANO","")</f>
        <v/>
      </c>
      <c r="Q3067" s="15"/>
    </row>
    <row r="3068" spans="2:17" s="25" customFormat="1" x14ac:dyDescent="0.3">
      <c r="B3068" s="15" t="str">
        <f>IF(A3068="","",VLOOKUP(A3068,Tabulka3[[Číslo smlouvy   u pravidelné činnosti]:[Příjmení]],3,0))</f>
        <v/>
      </c>
      <c r="C3068" s="15" t="str">
        <f>IF(A3068="","",VLOOKUP(A3068,Tabulka3[[Číslo smlouvy   u pravidelné činnosti]:[Příjmení]],4,0))</f>
        <v/>
      </c>
      <c r="F3068" s="94"/>
      <c r="H3068" s="113"/>
      <c r="I3068" s="113"/>
      <c r="K3068" s="15"/>
      <c r="L3068" s="15"/>
      <c r="M3068" s="15">
        <f t="shared" si="141"/>
        <v>1</v>
      </c>
      <c r="N3068" s="15" t="str">
        <f t="shared" si="142"/>
        <v>-</v>
      </c>
      <c r="O3068" s="150">
        <f t="shared" si="143"/>
        <v>0</v>
      </c>
      <c r="P3068" s="15" t="str">
        <f>IF(COUNTIF('Personálie dobrovolníků '!U:X,N3068)&gt;0,"ANO","")</f>
        <v/>
      </c>
      <c r="Q3068" s="15"/>
    </row>
    <row r="3069" spans="2:17" s="25" customFormat="1" x14ac:dyDescent="0.3">
      <c r="B3069" s="15" t="str">
        <f>IF(A3069="","",VLOOKUP(A3069,Tabulka3[[Číslo smlouvy   u pravidelné činnosti]:[Příjmení]],3,0))</f>
        <v/>
      </c>
      <c r="C3069" s="15" t="str">
        <f>IF(A3069="","",VLOOKUP(A3069,Tabulka3[[Číslo smlouvy   u pravidelné činnosti]:[Příjmení]],4,0))</f>
        <v/>
      </c>
      <c r="F3069" s="94"/>
      <c r="H3069" s="113"/>
      <c r="I3069" s="113"/>
      <c r="K3069" s="15"/>
      <c r="L3069" s="15"/>
      <c r="M3069" s="15">
        <f t="shared" si="141"/>
        <v>1</v>
      </c>
      <c r="N3069" s="15" t="str">
        <f t="shared" si="142"/>
        <v>-</v>
      </c>
      <c r="O3069" s="150">
        <f t="shared" si="143"/>
        <v>0</v>
      </c>
      <c r="P3069" s="15" t="str">
        <f>IF(COUNTIF('Personálie dobrovolníků '!U:X,N3069)&gt;0,"ANO","")</f>
        <v/>
      </c>
      <c r="Q3069" s="15"/>
    </row>
    <row r="3070" spans="2:17" s="25" customFormat="1" x14ac:dyDescent="0.3">
      <c r="B3070" s="15" t="str">
        <f>IF(A3070="","",VLOOKUP(A3070,Tabulka3[[Číslo smlouvy   u pravidelné činnosti]:[Příjmení]],3,0))</f>
        <v/>
      </c>
      <c r="C3070" s="15" t="str">
        <f>IF(A3070="","",VLOOKUP(A3070,Tabulka3[[Číslo smlouvy   u pravidelné činnosti]:[Příjmení]],4,0))</f>
        <v/>
      </c>
      <c r="F3070" s="94"/>
      <c r="H3070" s="113"/>
      <c r="I3070" s="113"/>
      <c r="K3070" s="15"/>
      <c r="L3070" s="15"/>
      <c r="M3070" s="15">
        <f t="shared" si="141"/>
        <v>1</v>
      </c>
      <c r="N3070" s="15" t="str">
        <f t="shared" si="142"/>
        <v>-</v>
      </c>
      <c r="O3070" s="150">
        <f t="shared" si="143"/>
        <v>0</v>
      </c>
      <c r="P3070" s="15" t="str">
        <f>IF(COUNTIF('Personálie dobrovolníků '!U:X,N3070)&gt;0,"ANO","")</f>
        <v/>
      </c>
      <c r="Q3070" s="15"/>
    </row>
    <row r="3071" spans="2:17" s="25" customFormat="1" x14ac:dyDescent="0.3">
      <c r="B3071" s="15" t="str">
        <f>IF(A3071="","",VLOOKUP(A3071,Tabulka3[[Číslo smlouvy   u pravidelné činnosti]:[Příjmení]],3,0))</f>
        <v/>
      </c>
      <c r="C3071" s="15" t="str">
        <f>IF(A3071="","",VLOOKUP(A3071,Tabulka3[[Číslo smlouvy   u pravidelné činnosti]:[Příjmení]],4,0))</f>
        <v/>
      </c>
      <c r="F3071" s="94"/>
      <c r="H3071" s="113"/>
      <c r="I3071" s="113"/>
      <c r="K3071" s="15"/>
      <c r="L3071" s="15"/>
      <c r="M3071" s="15">
        <f t="shared" si="141"/>
        <v>1</v>
      </c>
      <c r="N3071" s="15" t="str">
        <f t="shared" si="142"/>
        <v>-</v>
      </c>
      <c r="O3071" s="150">
        <f t="shared" si="143"/>
        <v>0</v>
      </c>
      <c r="P3071" s="15" t="str">
        <f>IF(COUNTIF('Personálie dobrovolníků '!U:X,N3071)&gt;0,"ANO","")</f>
        <v/>
      </c>
      <c r="Q3071" s="15"/>
    </row>
    <row r="3072" spans="2:17" s="25" customFormat="1" x14ac:dyDescent="0.3">
      <c r="B3072" s="15" t="str">
        <f>IF(A3072="","",VLOOKUP(A3072,Tabulka3[[Číslo smlouvy   u pravidelné činnosti]:[Příjmení]],3,0))</f>
        <v/>
      </c>
      <c r="C3072" s="15" t="str">
        <f>IF(A3072="","",VLOOKUP(A3072,Tabulka3[[Číslo smlouvy   u pravidelné činnosti]:[Příjmení]],4,0))</f>
        <v/>
      </c>
      <c r="F3072" s="94"/>
      <c r="H3072" s="113"/>
      <c r="I3072" s="113"/>
      <c r="K3072" s="15"/>
      <c r="L3072" s="15"/>
      <c r="M3072" s="15">
        <f t="shared" si="141"/>
        <v>1</v>
      </c>
      <c r="N3072" s="15" t="str">
        <f t="shared" si="142"/>
        <v>-</v>
      </c>
      <c r="O3072" s="150">
        <f t="shared" si="143"/>
        <v>0</v>
      </c>
      <c r="P3072" s="15" t="str">
        <f>IF(COUNTIF('Personálie dobrovolníků '!U:X,N3072)&gt;0,"ANO","")</f>
        <v/>
      </c>
      <c r="Q3072" s="15"/>
    </row>
    <row r="3073" spans="2:17" s="25" customFormat="1" x14ac:dyDescent="0.3">
      <c r="B3073" s="15" t="str">
        <f>IF(A3073="","",VLOOKUP(A3073,Tabulka3[[Číslo smlouvy   u pravidelné činnosti]:[Příjmení]],3,0))</f>
        <v/>
      </c>
      <c r="C3073" s="15" t="str">
        <f>IF(A3073="","",VLOOKUP(A3073,Tabulka3[[Číslo smlouvy   u pravidelné činnosti]:[Příjmení]],4,0))</f>
        <v/>
      </c>
      <c r="F3073" s="94"/>
      <c r="H3073" s="113"/>
      <c r="I3073" s="113"/>
      <c r="K3073" s="15"/>
      <c r="L3073" s="15"/>
      <c r="M3073" s="15">
        <f t="shared" si="141"/>
        <v>1</v>
      </c>
      <c r="N3073" s="15" t="str">
        <f t="shared" si="142"/>
        <v>-</v>
      </c>
      <c r="O3073" s="150">
        <f t="shared" si="143"/>
        <v>0</v>
      </c>
      <c r="P3073" s="15" t="str">
        <f>IF(COUNTIF('Personálie dobrovolníků '!U:X,N3073)&gt;0,"ANO","")</f>
        <v/>
      </c>
      <c r="Q3073" s="15"/>
    </row>
    <row r="3074" spans="2:17" s="25" customFormat="1" x14ac:dyDescent="0.3">
      <c r="B3074" s="15" t="str">
        <f>IF(A3074="","",VLOOKUP(A3074,Tabulka3[[Číslo smlouvy   u pravidelné činnosti]:[Příjmení]],3,0))</f>
        <v/>
      </c>
      <c r="C3074" s="15" t="str">
        <f>IF(A3074="","",VLOOKUP(A3074,Tabulka3[[Číslo smlouvy   u pravidelné činnosti]:[Příjmení]],4,0))</f>
        <v/>
      </c>
      <c r="F3074" s="94"/>
      <c r="H3074" s="113"/>
      <c r="I3074" s="113"/>
      <c r="K3074" s="15"/>
      <c r="L3074" s="15"/>
      <c r="M3074" s="15">
        <f t="shared" si="141"/>
        <v>1</v>
      </c>
      <c r="N3074" s="15" t="str">
        <f t="shared" si="142"/>
        <v>-</v>
      </c>
      <c r="O3074" s="150">
        <f t="shared" si="143"/>
        <v>0</v>
      </c>
      <c r="P3074" s="15" t="str">
        <f>IF(COUNTIF('Personálie dobrovolníků '!U:X,N3074)&gt;0,"ANO","")</f>
        <v/>
      </c>
      <c r="Q3074" s="15"/>
    </row>
    <row r="3075" spans="2:17" s="25" customFormat="1" x14ac:dyDescent="0.3">
      <c r="B3075" s="15" t="str">
        <f>IF(A3075="","",VLOOKUP(A3075,Tabulka3[[Číslo smlouvy   u pravidelné činnosti]:[Příjmení]],3,0))</f>
        <v/>
      </c>
      <c r="C3075" s="15" t="str">
        <f>IF(A3075="","",VLOOKUP(A3075,Tabulka3[[Číslo smlouvy   u pravidelné činnosti]:[Příjmení]],4,0))</f>
        <v/>
      </c>
      <c r="F3075" s="94"/>
      <c r="H3075" s="113"/>
      <c r="I3075" s="113"/>
      <c r="K3075" s="15"/>
      <c r="L3075" s="15"/>
      <c r="M3075" s="15">
        <f t="shared" si="141"/>
        <v>1</v>
      </c>
      <c r="N3075" s="15" t="str">
        <f t="shared" si="142"/>
        <v>-</v>
      </c>
      <c r="O3075" s="150">
        <f t="shared" si="143"/>
        <v>0</v>
      </c>
      <c r="P3075" s="15" t="str">
        <f>IF(COUNTIF('Personálie dobrovolníků '!U:X,N3075)&gt;0,"ANO","")</f>
        <v/>
      </c>
      <c r="Q3075" s="15"/>
    </row>
    <row r="3076" spans="2:17" s="25" customFormat="1" x14ac:dyDescent="0.3">
      <c r="B3076" s="15" t="str">
        <f>IF(A3076="","",VLOOKUP(A3076,Tabulka3[[Číslo smlouvy   u pravidelné činnosti]:[Příjmení]],3,0))</f>
        <v/>
      </c>
      <c r="C3076" s="15" t="str">
        <f>IF(A3076="","",VLOOKUP(A3076,Tabulka3[[Číslo smlouvy   u pravidelné činnosti]:[Příjmení]],4,0))</f>
        <v/>
      </c>
      <c r="F3076" s="94"/>
      <c r="H3076" s="113"/>
      <c r="I3076" s="113"/>
      <c r="K3076" s="15"/>
      <c r="L3076" s="15"/>
      <c r="M3076" s="15">
        <f t="shared" ref="M3076:M3139" si="144">IF(OR(
   AND($H3076=$K$12, $I3076=$L$4),
   AND($H3076=$K$12, $I3076=$L$5),
   AND($H3076=$K$12, $I3076=$L$6),
   AND($H3076=$K$12, $I3076=$L$7),
   AND($H3076=$K$11, $I3076=$L$4),
   AND($H3076=$K$11, $I3076=$L$5),
   AND($H3076=$K$11, $I3076=$L$6),
   AND($H3076=$K$11, $I3076=$L$7),
   AND($H3076=$K$5, $I3076=$L$5),
   AND($H3076=$K$6, $I3076=$L$4),
   AND($H3076=$K$6, $I3076=$L$5),
   AND($H3076=$K$6, $I3076=$L$7),
   AND($H3076=$K$4, $I3076=$L$6),
), 0, 1)</f>
        <v>1</v>
      </c>
      <c r="N3076" s="15" t="str">
        <f t="shared" ref="N3076:N3139" si="145">A3076 &amp; "-" &amp; J3076</f>
        <v>-</v>
      </c>
      <c r="O3076" s="150">
        <f t="shared" ref="O3076:O3139" si="146">IF(AND(M3076&lt;&gt;0, P3076="ANO"), 1, 0)</f>
        <v>0</v>
      </c>
      <c r="P3076" s="15" t="str">
        <f>IF(COUNTIF('Personálie dobrovolníků '!U:X,N3076)&gt;0,"ANO","")</f>
        <v/>
      </c>
      <c r="Q3076" s="15"/>
    </row>
    <row r="3077" spans="2:17" s="25" customFormat="1" x14ac:dyDescent="0.3">
      <c r="B3077" s="15" t="str">
        <f>IF(A3077="","",VLOOKUP(A3077,Tabulka3[[Číslo smlouvy   u pravidelné činnosti]:[Příjmení]],3,0))</f>
        <v/>
      </c>
      <c r="C3077" s="15" t="str">
        <f>IF(A3077="","",VLOOKUP(A3077,Tabulka3[[Číslo smlouvy   u pravidelné činnosti]:[Příjmení]],4,0))</f>
        <v/>
      </c>
      <c r="F3077" s="94"/>
      <c r="H3077" s="113"/>
      <c r="I3077" s="113"/>
      <c r="K3077" s="15"/>
      <c r="L3077" s="15"/>
      <c r="M3077" s="15">
        <f t="shared" si="144"/>
        <v>1</v>
      </c>
      <c r="N3077" s="15" t="str">
        <f t="shared" si="145"/>
        <v>-</v>
      </c>
      <c r="O3077" s="150">
        <f t="shared" si="146"/>
        <v>0</v>
      </c>
      <c r="P3077" s="15" t="str">
        <f>IF(COUNTIF('Personálie dobrovolníků '!U:X,N3077)&gt;0,"ANO","")</f>
        <v/>
      </c>
      <c r="Q3077" s="15"/>
    </row>
    <row r="3078" spans="2:17" s="25" customFormat="1" x14ac:dyDescent="0.3">
      <c r="B3078" s="15" t="str">
        <f>IF(A3078="","",VLOOKUP(A3078,Tabulka3[[Číslo smlouvy   u pravidelné činnosti]:[Příjmení]],3,0))</f>
        <v/>
      </c>
      <c r="C3078" s="15" t="str">
        <f>IF(A3078="","",VLOOKUP(A3078,Tabulka3[[Číslo smlouvy   u pravidelné činnosti]:[Příjmení]],4,0))</f>
        <v/>
      </c>
      <c r="F3078" s="94"/>
      <c r="H3078" s="113"/>
      <c r="I3078" s="113"/>
      <c r="K3078" s="15"/>
      <c r="L3078" s="15"/>
      <c r="M3078" s="15">
        <f t="shared" si="144"/>
        <v>1</v>
      </c>
      <c r="N3078" s="15" t="str">
        <f t="shared" si="145"/>
        <v>-</v>
      </c>
      <c r="O3078" s="150">
        <f t="shared" si="146"/>
        <v>0</v>
      </c>
      <c r="P3078" s="15" t="str">
        <f>IF(COUNTIF('Personálie dobrovolníků '!U:X,N3078)&gt;0,"ANO","")</f>
        <v/>
      </c>
      <c r="Q3078" s="15"/>
    </row>
    <row r="3079" spans="2:17" s="25" customFormat="1" x14ac:dyDescent="0.3">
      <c r="B3079" s="15" t="str">
        <f>IF(A3079="","",VLOOKUP(A3079,Tabulka3[[Číslo smlouvy   u pravidelné činnosti]:[Příjmení]],3,0))</f>
        <v/>
      </c>
      <c r="C3079" s="15" t="str">
        <f>IF(A3079="","",VLOOKUP(A3079,Tabulka3[[Číslo smlouvy   u pravidelné činnosti]:[Příjmení]],4,0))</f>
        <v/>
      </c>
      <c r="F3079" s="94"/>
      <c r="H3079" s="113"/>
      <c r="I3079" s="113"/>
      <c r="K3079" s="15"/>
      <c r="L3079" s="15"/>
      <c r="M3079" s="15">
        <f t="shared" si="144"/>
        <v>1</v>
      </c>
      <c r="N3079" s="15" t="str">
        <f t="shared" si="145"/>
        <v>-</v>
      </c>
      <c r="O3079" s="150">
        <f t="shared" si="146"/>
        <v>0</v>
      </c>
      <c r="P3079" s="15" t="str">
        <f>IF(COUNTIF('Personálie dobrovolníků '!U:X,N3079)&gt;0,"ANO","")</f>
        <v/>
      </c>
      <c r="Q3079" s="15"/>
    </row>
    <row r="3080" spans="2:17" s="25" customFormat="1" x14ac:dyDescent="0.3">
      <c r="B3080" s="15" t="str">
        <f>IF(A3080="","",VLOOKUP(A3080,Tabulka3[[Číslo smlouvy   u pravidelné činnosti]:[Příjmení]],3,0))</f>
        <v/>
      </c>
      <c r="C3080" s="15" t="str">
        <f>IF(A3080="","",VLOOKUP(A3080,Tabulka3[[Číslo smlouvy   u pravidelné činnosti]:[Příjmení]],4,0))</f>
        <v/>
      </c>
      <c r="F3080" s="94"/>
      <c r="H3080" s="113"/>
      <c r="I3080" s="113"/>
      <c r="K3080" s="15"/>
      <c r="L3080" s="15"/>
      <c r="M3080" s="15">
        <f t="shared" si="144"/>
        <v>1</v>
      </c>
      <c r="N3080" s="15" t="str">
        <f t="shared" si="145"/>
        <v>-</v>
      </c>
      <c r="O3080" s="150">
        <f t="shared" si="146"/>
        <v>0</v>
      </c>
      <c r="P3080" s="15" t="str">
        <f>IF(COUNTIF('Personálie dobrovolníků '!U:X,N3080)&gt;0,"ANO","")</f>
        <v/>
      </c>
      <c r="Q3080" s="15"/>
    </row>
    <row r="3081" spans="2:17" s="25" customFormat="1" x14ac:dyDescent="0.3">
      <c r="B3081" s="15" t="str">
        <f>IF(A3081="","",VLOOKUP(A3081,Tabulka3[[Číslo smlouvy   u pravidelné činnosti]:[Příjmení]],3,0))</f>
        <v/>
      </c>
      <c r="C3081" s="15" t="str">
        <f>IF(A3081="","",VLOOKUP(A3081,Tabulka3[[Číslo smlouvy   u pravidelné činnosti]:[Příjmení]],4,0))</f>
        <v/>
      </c>
      <c r="F3081" s="94"/>
      <c r="H3081" s="113"/>
      <c r="I3081" s="113"/>
      <c r="K3081" s="15"/>
      <c r="L3081" s="15"/>
      <c r="M3081" s="15">
        <f t="shared" si="144"/>
        <v>1</v>
      </c>
      <c r="N3081" s="15" t="str">
        <f t="shared" si="145"/>
        <v>-</v>
      </c>
      <c r="O3081" s="150">
        <f t="shared" si="146"/>
        <v>0</v>
      </c>
      <c r="P3081" s="15" t="str">
        <f>IF(COUNTIF('Personálie dobrovolníků '!U:X,N3081)&gt;0,"ANO","")</f>
        <v/>
      </c>
      <c r="Q3081" s="15"/>
    </row>
    <row r="3082" spans="2:17" s="25" customFormat="1" x14ac:dyDescent="0.3">
      <c r="B3082" s="15" t="str">
        <f>IF(A3082="","",VLOOKUP(A3082,Tabulka3[[Číslo smlouvy   u pravidelné činnosti]:[Příjmení]],3,0))</f>
        <v/>
      </c>
      <c r="C3082" s="15" t="str">
        <f>IF(A3082="","",VLOOKUP(A3082,Tabulka3[[Číslo smlouvy   u pravidelné činnosti]:[Příjmení]],4,0))</f>
        <v/>
      </c>
      <c r="F3082" s="94"/>
      <c r="H3082" s="113"/>
      <c r="I3082" s="113"/>
      <c r="K3082" s="15"/>
      <c r="L3082" s="15"/>
      <c r="M3082" s="15">
        <f t="shared" si="144"/>
        <v>1</v>
      </c>
      <c r="N3082" s="15" t="str">
        <f t="shared" si="145"/>
        <v>-</v>
      </c>
      <c r="O3082" s="150">
        <f t="shared" si="146"/>
        <v>0</v>
      </c>
      <c r="P3082" s="15" t="str">
        <f>IF(COUNTIF('Personálie dobrovolníků '!U:X,N3082)&gt;0,"ANO","")</f>
        <v/>
      </c>
      <c r="Q3082" s="15"/>
    </row>
    <row r="3083" spans="2:17" s="25" customFormat="1" x14ac:dyDescent="0.3">
      <c r="B3083" s="15" t="str">
        <f>IF(A3083="","",VLOOKUP(A3083,Tabulka3[[Číslo smlouvy   u pravidelné činnosti]:[Příjmení]],3,0))</f>
        <v/>
      </c>
      <c r="C3083" s="15" t="str">
        <f>IF(A3083="","",VLOOKUP(A3083,Tabulka3[[Číslo smlouvy   u pravidelné činnosti]:[Příjmení]],4,0))</f>
        <v/>
      </c>
      <c r="F3083" s="94"/>
      <c r="H3083" s="113"/>
      <c r="I3083" s="113"/>
      <c r="K3083" s="15"/>
      <c r="L3083" s="15"/>
      <c r="M3083" s="15">
        <f t="shared" si="144"/>
        <v>1</v>
      </c>
      <c r="N3083" s="15" t="str">
        <f t="shared" si="145"/>
        <v>-</v>
      </c>
      <c r="O3083" s="150">
        <f t="shared" si="146"/>
        <v>0</v>
      </c>
      <c r="P3083" s="15" t="str">
        <f>IF(COUNTIF('Personálie dobrovolníků '!U:X,N3083)&gt;0,"ANO","")</f>
        <v/>
      </c>
      <c r="Q3083" s="15"/>
    </row>
    <row r="3084" spans="2:17" s="25" customFormat="1" x14ac:dyDescent="0.3">
      <c r="B3084" s="15" t="str">
        <f>IF(A3084="","",VLOOKUP(A3084,Tabulka3[[Číslo smlouvy   u pravidelné činnosti]:[Příjmení]],3,0))</f>
        <v/>
      </c>
      <c r="C3084" s="15" t="str">
        <f>IF(A3084="","",VLOOKUP(A3084,Tabulka3[[Číslo smlouvy   u pravidelné činnosti]:[Příjmení]],4,0))</f>
        <v/>
      </c>
      <c r="F3084" s="94"/>
      <c r="H3084" s="113"/>
      <c r="I3084" s="113"/>
      <c r="K3084" s="15"/>
      <c r="L3084" s="15"/>
      <c r="M3084" s="15">
        <f t="shared" si="144"/>
        <v>1</v>
      </c>
      <c r="N3084" s="15" t="str">
        <f t="shared" si="145"/>
        <v>-</v>
      </c>
      <c r="O3084" s="150">
        <f t="shared" si="146"/>
        <v>0</v>
      </c>
      <c r="P3084" s="15" t="str">
        <f>IF(COUNTIF('Personálie dobrovolníků '!U:X,N3084)&gt;0,"ANO","")</f>
        <v/>
      </c>
      <c r="Q3084" s="15"/>
    </row>
    <row r="3085" spans="2:17" s="25" customFormat="1" x14ac:dyDescent="0.3">
      <c r="B3085" s="15" t="str">
        <f>IF(A3085="","",VLOOKUP(A3085,Tabulka3[[Číslo smlouvy   u pravidelné činnosti]:[Příjmení]],3,0))</f>
        <v/>
      </c>
      <c r="C3085" s="15" t="str">
        <f>IF(A3085="","",VLOOKUP(A3085,Tabulka3[[Číslo smlouvy   u pravidelné činnosti]:[Příjmení]],4,0))</f>
        <v/>
      </c>
      <c r="F3085" s="94"/>
      <c r="H3085" s="113"/>
      <c r="I3085" s="113"/>
      <c r="K3085" s="15"/>
      <c r="L3085" s="15"/>
      <c r="M3085" s="15">
        <f t="shared" si="144"/>
        <v>1</v>
      </c>
      <c r="N3085" s="15" t="str">
        <f t="shared" si="145"/>
        <v>-</v>
      </c>
      <c r="O3085" s="150">
        <f t="shared" si="146"/>
        <v>0</v>
      </c>
      <c r="P3085" s="15" t="str">
        <f>IF(COUNTIF('Personálie dobrovolníků '!U:X,N3085)&gt;0,"ANO","")</f>
        <v/>
      </c>
      <c r="Q3085" s="15"/>
    </row>
    <row r="3086" spans="2:17" s="25" customFormat="1" x14ac:dyDescent="0.3">
      <c r="B3086" s="15" t="str">
        <f>IF(A3086="","",VLOOKUP(A3086,Tabulka3[[Číslo smlouvy   u pravidelné činnosti]:[Příjmení]],3,0))</f>
        <v/>
      </c>
      <c r="C3086" s="15" t="str">
        <f>IF(A3086="","",VLOOKUP(A3086,Tabulka3[[Číslo smlouvy   u pravidelné činnosti]:[Příjmení]],4,0))</f>
        <v/>
      </c>
      <c r="F3086" s="94"/>
      <c r="H3086" s="113"/>
      <c r="I3086" s="113"/>
      <c r="K3086" s="15"/>
      <c r="L3086" s="15"/>
      <c r="M3086" s="15">
        <f t="shared" si="144"/>
        <v>1</v>
      </c>
      <c r="N3086" s="15" t="str">
        <f t="shared" si="145"/>
        <v>-</v>
      </c>
      <c r="O3086" s="150">
        <f t="shared" si="146"/>
        <v>0</v>
      </c>
      <c r="P3086" s="15" t="str">
        <f>IF(COUNTIF('Personálie dobrovolníků '!U:X,N3086)&gt;0,"ANO","")</f>
        <v/>
      </c>
      <c r="Q3086" s="15"/>
    </row>
    <row r="3087" spans="2:17" s="25" customFormat="1" x14ac:dyDescent="0.3">
      <c r="B3087" s="15" t="str">
        <f>IF(A3087="","",VLOOKUP(A3087,Tabulka3[[Číslo smlouvy   u pravidelné činnosti]:[Příjmení]],3,0))</f>
        <v/>
      </c>
      <c r="C3087" s="15" t="str">
        <f>IF(A3087="","",VLOOKUP(A3087,Tabulka3[[Číslo smlouvy   u pravidelné činnosti]:[Příjmení]],4,0))</f>
        <v/>
      </c>
      <c r="F3087" s="94"/>
      <c r="H3087" s="113"/>
      <c r="I3087" s="113"/>
      <c r="K3087" s="15"/>
      <c r="L3087" s="15"/>
      <c r="M3087" s="15">
        <f t="shared" si="144"/>
        <v>1</v>
      </c>
      <c r="N3087" s="15" t="str">
        <f t="shared" si="145"/>
        <v>-</v>
      </c>
      <c r="O3087" s="150">
        <f t="shared" si="146"/>
        <v>0</v>
      </c>
      <c r="P3087" s="15" t="str">
        <f>IF(COUNTIF('Personálie dobrovolníků '!U:X,N3087)&gt;0,"ANO","")</f>
        <v/>
      </c>
      <c r="Q3087" s="15"/>
    </row>
    <row r="3088" spans="2:17" s="25" customFormat="1" x14ac:dyDescent="0.3">
      <c r="B3088" s="15" t="str">
        <f>IF(A3088="","",VLOOKUP(A3088,Tabulka3[[Číslo smlouvy   u pravidelné činnosti]:[Příjmení]],3,0))</f>
        <v/>
      </c>
      <c r="C3088" s="15" t="str">
        <f>IF(A3088="","",VLOOKUP(A3088,Tabulka3[[Číslo smlouvy   u pravidelné činnosti]:[Příjmení]],4,0))</f>
        <v/>
      </c>
      <c r="F3088" s="94"/>
      <c r="H3088" s="113"/>
      <c r="I3088" s="113"/>
      <c r="K3088" s="15"/>
      <c r="L3088" s="15"/>
      <c r="M3088" s="15">
        <f t="shared" si="144"/>
        <v>1</v>
      </c>
      <c r="N3088" s="15" t="str">
        <f t="shared" si="145"/>
        <v>-</v>
      </c>
      <c r="O3088" s="150">
        <f t="shared" si="146"/>
        <v>0</v>
      </c>
      <c r="P3088" s="15" t="str">
        <f>IF(COUNTIF('Personálie dobrovolníků '!U:X,N3088)&gt;0,"ANO","")</f>
        <v/>
      </c>
      <c r="Q3088" s="15"/>
    </row>
    <row r="3089" spans="2:17" s="25" customFormat="1" x14ac:dyDescent="0.3">
      <c r="B3089" s="15" t="str">
        <f>IF(A3089="","",VLOOKUP(A3089,Tabulka3[[Číslo smlouvy   u pravidelné činnosti]:[Příjmení]],3,0))</f>
        <v/>
      </c>
      <c r="C3089" s="15" t="str">
        <f>IF(A3089="","",VLOOKUP(A3089,Tabulka3[[Číslo smlouvy   u pravidelné činnosti]:[Příjmení]],4,0))</f>
        <v/>
      </c>
      <c r="F3089" s="94"/>
      <c r="H3089" s="113"/>
      <c r="I3089" s="113"/>
      <c r="K3089" s="15"/>
      <c r="L3089" s="15"/>
      <c r="M3089" s="15">
        <f t="shared" si="144"/>
        <v>1</v>
      </c>
      <c r="N3089" s="15" t="str">
        <f t="shared" si="145"/>
        <v>-</v>
      </c>
      <c r="O3089" s="150">
        <f t="shared" si="146"/>
        <v>0</v>
      </c>
      <c r="P3089" s="15" t="str">
        <f>IF(COUNTIF('Personálie dobrovolníků '!U:X,N3089)&gt;0,"ANO","")</f>
        <v/>
      </c>
      <c r="Q3089" s="15"/>
    </row>
    <row r="3090" spans="2:17" s="25" customFormat="1" x14ac:dyDescent="0.3">
      <c r="B3090" s="15" t="str">
        <f>IF(A3090="","",VLOOKUP(A3090,Tabulka3[[Číslo smlouvy   u pravidelné činnosti]:[Příjmení]],3,0))</f>
        <v/>
      </c>
      <c r="C3090" s="15" t="str">
        <f>IF(A3090="","",VLOOKUP(A3090,Tabulka3[[Číslo smlouvy   u pravidelné činnosti]:[Příjmení]],4,0))</f>
        <v/>
      </c>
      <c r="F3090" s="94"/>
      <c r="H3090" s="113"/>
      <c r="I3090" s="113"/>
      <c r="K3090" s="15"/>
      <c r="L3090" s="15"/>
      <c r="M3090" s="15">
        <f t="shared" si="144"/>
        <v>1</v>
      </c>
      <c r="N3090" s="15" t="str">
        <f t="shared" si="145"/>
        <v>-</v>
      </c>
      <c r="O3090" s="150">
        <f t="shared" si="146"/>
        <v>0</v>
      </c>
      <c r="P3090" s="15" t="str">
        <f>IF(COUNTIF('Personálie dobrovolníků '!U:X,N3090)&gt;0,"ANO","")</f>
        <v/>
      </c>
      <c r="Q3090" s="15"/>
    </row>
    <row r="3091" spans="2:17" s="25" customFormat="1" x14ac:dyDescent="0.3">
      <c r="B3091" s="15" t="str">
        <f>IF(A3091="","",VLOOKUP(A3091,Tabulka3[[Číslo smlouvy   u pravidelné činnosti]:[Příjmení]],3,0))</f>
        <v/>
      </c>
      <c r="C3091" s="15" t="str">
        <f>IF(A3091="","",VLOOKUP(A3091,Tabulka3[[Číslo smlouvy   u pravidelné činnosti]:[Příjmení]],4,0))</f>
        <v/>
      </c>
      <c r="F3091" s="94"/>
      <c r="H3091" s="113"/>
      <c r="I3091" s="113"/>
      <c r="K3091" s="15"/>
      <c r="L3091" s="15"/>
      <c r="M3091" s="15">
        <f t="shared" si="144"/>
        <v>1</v>
      </c>
      <c r="N3091" s="15" t="str">
        <f t="shared" si="145"/>
        <v>-</v>
      </c>
      <c r="O3091" s="150">
        <f t="shared" si="146"/>
        <v>0</v>
      </c>
      <c r="P3091" s="15" t="str">
        <f>IF(COUNTIF('Personálie dobrovolníků '!U:X,N3091)&gt;0,"ANO","")</f>
        <v/>
      </c>
      <c r="Q3091" s="15"/>
    </row>
    <row r="3092" spans="2:17" s="25" customFormat="1" x14ac:dyDescent="0.3">
      <c r="B3092" s="15" t="str">
        <f>IF(A3092="","",VLOOKUP(A3092,Tabulka3[[Číslo smlouvy   u pravidelné činnosti]:[Příjmení]],3,0))</f>
        <v/>
      </c>
      <c r="C3092" s="15" t="str">
        <f>IF(A3092="","",VLOOKUP(A3092,Tabulka3[[Číslo smlouvy   u pravidelné činnosti]:[Příjmení]],4,0))</f>
        <v/>
      </c>
      <c r="F3092" s="94"/>
      <c r="H3092" s="113"/>
      <c r="I3092" s="113"/>
      <c r="K3092" s="15"/>
      <c r="L3092" s="15"/>
      <c r="M3092" s="15">
        <f t="shared" si="144"/>
        <v>1</v>
      </c>
      <c r="N3092" s="15" t="str">
        <f t="shared" si="145"/>
        <v>-</v>
      </c>
      <c r="O3092" s="150">
        <f t="shared" si="146"/>
        <v>0</v>
      </c>
      <c r="P3092" s="15" t="str">
        <f>IF(COUNTIF('Personálie dobrovolníků '!U:X,N3092)&gt;0,"ANO","")</f>
        <v/>
      </c>
      <c r="Q3092" s="15"/>
    </row>
    <row r="3093" spans="2:17" s="25" customFormat="1" x14ac:dyDescent="0.3">
      <c r="B3093" s="15" t="str">
        <f>IF(A3093="","",VLOOKUP(A3093,Tabulka3[[Číslo smlouvy   u pravidelné činnosti]:[Příjmení]],3,0))</f>
        <v/>
      </c>
      <c r="C3093" s="15" t="str">
        <f>IF(A3093="","",VLOOKUP(A3093,Tabulka3[[Číslo smlouvy   u pravidelné činnosti]:[Příjmení]],4,0))</f>
        <v/>
      </c>
      <c r="F3093" s="94"/>
      <c r="H3093" s="113"/>
      <c r="I3093" s="113"/>
      <c r="K3093" s="15"/>
      <c r="L3093" s="15"/>
      <c r="M3093" s="15">
        <f t="shared" si="144"/>
        <v>1</v>
      </c>
      <c r="N3093" s="15" t="str">
        <f t="shared" si="145"/>
        <v>-</v>
      </c>
      <c r="O3093" s="150">
        <f t="shared" si="146"/>
        <v>0</v>
      </c>
      <c r="P3093" s="15" t="str">
        <f>IF(COUNTIF('Personálie dobrovolníků '!U:X,N3093)&gt;0,"ANO","")</f>
        <v/>
      </c>
      <c r="Q3093" s="15"/>
    </row>
    <row r="3094" spans="2:17" s="25" customFormat="1" x14ac:dyDescent="0.3">
      <c r="B3094" s="15" t="str">
        <f>IF(A3094="","",VLOOKUP(A3094,Tabulka3[[Číslo smlouvy   u pravidelné činnosti]:[Příjmení]],3,0))</f>
        <v/>
      </c>
      <c r="C3094" s="15" t="str">
        <f>IF(A3094="","",VLOOKUP(A3094,Tabulka3[[Číslo smlouvy   u pravidelné činnosti]:[Příjmení]],4,0))</f>
        <v/>
      </c>
      <c r="F3094" s="94"/>
      <c r="H3094" s="113"/>
      <c r="I3094" s="113"/>
      <c r="K3094" s="15"/>
      <c r="L3094" s="15"/>
      <c r="M3094" s="15">
        <f t="shared" si="144"/>
        <v>1</v>
      </c>
      <c r="N3094" s="15" t="str">
        <f t="shared" si="145"/>
        <v>-</v>
      </c>
      <c r="O3094" s="150">
        <f t="shared" si="146"/>
        <v>0</v>
      </c>
      <c r="P3094" s="15" t="str">
        <f>IF(COUNTIF('Personálie dobrovolníků '!U:X,N3094)&gt;0,"ANO","")</f>
        <v/>
      </c>
      <c r="Q3094" s="15"/>
    </row>
    <row r="3095" spans="2:17" s="25" customFormat="1" x14ac:dyDescent="0.3">
      <c r="B3095" s="15" t="str">
        <f>IF(A3095="","",VLOOKUP(A3095,Tabulka3[[Číslo smlouvy   u pravidelné činnosti]:[Příjmení]],3,0))</f>
        <v/>
      </c>
      <c r="C3095" s="15" t="str">
        <f>IF(A3095="","",VLOOKUP(A3095,Tabulka3[[Číslo smlouvy   u pravidelné činnosti]:[Příjmení]],4,0))</f>
        <v/>
      </c>
      <c r="F3095" s="94"/>
      <c r="H3095" s="113"/>
      <c r="I3095" s="113"/>
      <c r="K3095" s="15"/>
      <c r="L3095" s="15"/>
      <c r="M3095" s="15">
        <f t="shared" si="144"/>
        <v>1</v>
      </c>
      <c r="N3095" s="15" t="str">
        <f t="shared" si="145"/>
        <v>-</v>
      </c>
      <c r="O3095" s="150">
        <f t="shared" si="146"/>
        <v>0</v>
      </c>
      <c r="P3095" s="15" t="str">
        <f>IF(COUNTIF('Personálie dobrovolníků '!U:X,N3095)&gt;0,"ANO","")</f>
        <v/>
      </c>
      <c r="Q3095" s="15"/>
    </row>
    <row r="3096" spans="2:17" s="25" customFormat="1" x14ac:dyDescent="0.3">
      <c r="B3096" s="15" t="str">
        <f>IF(A3096="","",VLOOKUP(A3096,Tabulka3[[Číslo smlouvy   u pravidelné činnosti]:[Příjmení]],3,0))</f>
        <v/>
      </c>
      <c r="C3096" s="15" t="str">
        <f>IF(A3096="","",VLOOKUP(A3096,Tabulka3[[Číslo smlouvy   u pravidelné činnosti]:[Příjmení]],4,0))</f>
        <v/>
      </c>
      <c r="F3096" s="94"/>
      <c r="H3096" s="113"/>
      <c r="I3096" s="113"/>
      <c r="K3096" s="15"/>
      <c r="L3096" s="15"/>
      <c r="M3096" s="15">
        <f t="shared" si="144"/>
        <v>1</v>
      </c>
      <c r="N3096" s="15" t="str">
        <f t="shared" si="145"/>
        <v>-</v>
      </c>
      <c r="O3096" s="150">
        <f t="shared" si="146"/>
        <v>0</v>
      </c>
      <c r="P3096" s="15" t="str">
        <f>IF(COUNTIF('Personálie dobrovolníků '!U:X,N3096)&gt;0,"ANO","")</f>
        <v/>
      </c>
      <c r="Q3096" s="15"/>
    </row>
    <row r="3097" spans="2:17" s="25" customFormat="1" x14ac:dyDescent="0.3">
      <c r="B3097" s="15" t="str">
        <f>IF(A3097="","",VLOOKUP(A3097,Tabulka3[[Číslo smlouvy   u pravidelné činnosti]:[Příjmení]],3,0))</f>
        <v/>
      </c>
      <c r="C3097" s="15" t="str">
        <f>IF(A3097="","",VLOOKUP(A3097,Tabulka3[[Číslo smlouvy   u pravidelné činnosti]:[Příjmení]],4,0))</f>
        <v/>
      </c>
      <c r="F3097" s="94"/>
      <c r="H3097" s="113"/>
      <c r="I3097" s="113"/>
      <c r="K3097" s="15"/>
      <c r="L3097" s="15"/>
      <c r="M3097" s="15">
        <f t="shared" si="144"/>
        <v>1</v>
      </c>
      <c r="N3097" s="15" t="str">
        <f t="shared" si="145"/>
        <v>-</v>
      </c>
      <c r="O3097" s="150">
        <f t="shared" si="146"/>
        <v>0</v>
      </c>
      <c r="P3097" s="15" t="str">
        <f>IF(COUNTIF('Personálie dobrovolníků '!U:X,N3097)&gt;0,"ANO","")</f>
        <v/>
      </c>
      <c r="Q3097" s="15"/>
    </row>
    <row r="3098" spans="2:17" s="25" customFormat="1" x14ac:dyDescent="0.3">
      <c r="B3098" s="15" t="str">
        <f>IF(A3098="","",VLOOKUP(A3098,Tabulka3[[Číslo smlouvy   u pravidelné činnosti]:[Příjmení]],3,0))</f>
        <v/>
      </c>
      <c r="C3098" s="15" t="str">
        <f>IF(A3098="","",VLOOKUP(A3098,Tabulka3[[Číslo smlouvy   u pravidelné činnosti]:[Příjmení]],4,0))</f>
        <v/>
      </c>
      <c r="F3098" s="94"/>
      <c r="H3098" s="113"/>
      <c r="I3098" s="113"/>
      <c r="K3098" s="15"/>
      <c r="L3098" s="15"/>
      <c r="M3098" s="15">
        <f t="shared" si="144"/>
        <v>1</v>
      </c>
      <c r="N3098" s="15" t="str">
        <f t="shared" si="145"/>
        <v>-</v>
      </c>
      <c r="O3098" s="150">
        <f t="shared" si="146"/>
        <v>0</v>
      </c>
      <c r="P3098" s="15" t="str">
        <f>IF(COUNTIF('Personálie dobrovolníků '!U:X,N3098)&gt;0,"ANO","")</f>
        <v/>
      </c>
      <c r="Q3098" s="15"/>
    </row>
    <row r="3099" spans="2:17" s="25" customFormat="1" x14ac:dyDescent="0.3">
      <c r="B3099" s="15" t="str">
        <f>IF(A3099="","",VLOOKUP(A3099,Tabulka3[[Číslo smlouvy   u pravidelné činnosti]:[Příjmení]],3,0))</f>
        <v/>
      </c>
      <c r="C3099" s="15" t="str">
        <f>IF(A3099="","",VLOOKUP(A3099,Tabulka3[[Číslo smlouvy   u pravidelné činnosti]:[Příjmení]],4,0))</f>
        <v/>
      </c>
      <c r="F3099" s="94"/>
      <c r="H3099" s="113"/>
      <c r="I3099" s="113"/>
      <c r="K3099" s="15"/>
      <c r="L3099" s="15"/>
      <c r="M3099" s="15">
        <f t="shared" si="144"/>
        <v>1</v>
      </c>
      <c r="N3099" s="15" t="str">
        <f t="shared" si="145"/>
        <v>-</v>
      </c>
      <c r="O3099" s="150">
        <f t="shared" si="146"/>
        <v>0</v>
      </c>
      <c r="P3099" s="15" t="str">
        <f>IF(COUNTIF('Personálie dobrovolníků '!U:X,N3099)&gt;0,"ANO","")</f>
        <v/>
      </c>
      <c r="Q3099" s="15"/>
    </row>
    <row r="3100" spans="2:17" s="25" customFormat="1" x14ac:dyDescent="0.3">
      <c r="B3100" s="15" t="str">
        <f>IF(A3100="","",VLOOKUP(A3100,Tabulka3[[Číslo smlouvy   u pravidelné činnosti]:[Příjmení]],3,0))</f>
        <v/>
      </c>
      <c r="C3100" s="15" t="str">
        <f>IF(A3100="","",VLOOKUP(A3100,Tabulka3[[Číslo smlouvy   u pravidelné činnosti]:[Příjmení]],4,0))</f>
        <v/>
      </c>
      <c r="F3100" s="94"/>
      <c r="H3100" s="113"/>
      <c r="I3100" s="113"/>
      <c r="K3100" s="15"/>
      <c r="L3100" s="15"/>
      <c r="M3100" s="15">
        <f t="shared" si="144"/>
        <v>1</v>
      </c>
      <c r="N3100" s="15" t="str">
        <f t="shared" si="145"/>
        <v>-</v>
      </c>
      <c r="O3100" s="150">
        <f t="shared" si="146"/>
        <v>0</v>
      </c>
      <c r="P3100" s="15" t="str">
        <f>IF(COUNTIF('Personálie dobrovolníků '!U:X,N3100)&gt;0,"ANO","")</f>
        <v/>
      </c>
      <c r="Q3100" s="15"/>
    </row>
    <row r="3101" spans="2:17" s="25" customFormat="1" x14ac:dyDescent="0.3">
      <c r="B3101" s="15" t="str">
        <f>IF(A3101="","",VLOOKUP(A3101,Tabulka3[[Číslo smlouvy   u pravidelné činnosti]:[Příjmení]],3,0))</f>
        <v/>
      </c>
      <c r="C3101" s="15" t="str">
        <f>IF(A3101="","",VLOOKUP(A3101,Tabulka3[[Číslo smlouvy   u pravidelné činnosti]:[Příjmení]],4,0))</f>
        <v/>
      </c>
      <c r="F3101" s="94"/>
      <c r="H3101" s="113"/>
      <c r="I3101" s="113"/>
      <c r="K3101" s="15"/>
      <c r="L3101" s="15"/>
      <c r="M3101" s="15">
        <f t="shared" si="144"/>
        <v>1</v>
      </c>
      <c r="N3101" s="15" t="str">
        <f t="shared" si="145"/>
        <v>-</v>
      </c>
      <c r="O3101" s="150">
        <f t="shared" si="146"/>
        <v>0</v>
      </c>
      <c r="P3101" s="15" t="str">
        <f>IF(COUNTIF('Personálie dobrovolníků '!U:X,N3101)&gt;0,"ANO","")</f>
        <v/>
      </c>
      <c r="Q3101" s="15"/>
    </row>
    <row r="3102" spans="2:17" s="25" customFormat="1" x14ac:dyDescent="0.3">
      <c r="B3102" s="15" t="str">
        <f>IF(A3102="","",VLOOKUP(A3102,Tabulka3[[Číslo smlouvy   u pravidelné činnosti]:[Příjmení]],3,0))</f>
        <v/>
      </c>
      <c r="C3102" s="15" t="str">
        <f>IF(A3102="","",VLOOKUP(A3102,Tabulka3[[Číslo smlouvy   u pravidelné činnosti]:[Příjmení]],4,0))</f>
        <v/>
      </c>
      <c r="F3102" s="94"/>
      <c r="H3102" s="113"/>
      <c r="I3102" s="113"/>
      <c r="K3102" s="15"/>
      <c r="L3102" s="15"/>
      <c r="M3102" s="15">
        <f t="shared" si="144"/>
        <v>1</v>
      </c>
      <c r="N3102" s="15" t="str">
        <f t="shared" si="145"/>
        <v>-</v>
      </c>
      <c r="O3102" s="150">
        <f t="shared" si="146"/>
        <v>0</v>
      </c>
      <c r="P3102" s="15" t="str">
        <f>IF(COUNTIF('Personálie dobrovolníků '!U:X,N3102)&gt;0,"ANO","")</f>
        <v/>
      </c>
      <c r="Q3102" s="15"/>
    </row>
    <row r="3103" spans="2:17" s="25" customFormat="1" x14ac:dyDescent="0.3">
      <c r="B3103" s="15" t="str">
        <f>IF(A3103="","",VLOOKUP(A3103,Tabulka3[[Číslo smlouvy   u pravidelné činnosti]:[Příjmení]],3,0))</f>
        <v/>
      </c>
      <c r="C3103" s="15" t="str">
        <f>IF(A3103="","",VLOOKUP(A3103,Tabulka3[[Číslo smlouvy   u pravidelné činnosti]:[Příjmení]],4,0))</f>
        <v/>
      </c>
      <c r="F3103" s="94"/>
      <c r="H3103" s="113"/>
      <c r="I3103" s="113"/>
      <c r="K3103" s="15"/>
      <c r="L3103" s="15"/>
      <c r="M3103" s="15">
        <f t="shared" si="144"/>
        <v>1</v>
      </c>
      <c r="N3103" s="15" t="str">
        <f t="shared" si="145"/>
        <v>-</v>
      </c>
      <c r="O3103" s="150">
        <f t="shared" si="146"/>
        <v>0</v>
      </c>
      <c r="P3103" s="15" t="str">
        <f>IF(COUNTIF('Personálie dobrovolníků '!U:X,N3103)&gt;0,"ANO","")</f>
        <v/>
      </c>
      <c r="Q3103" s="15"/>
    </row>
    <row r="3104" spans="2:17" s="25" customFormat="1" x14ac:dyDescent="0.3">
      <c r="B3104" s="15" t="str">
        <f>IF(A3104="","",VLOOKUP(A3104,Tabulka3[[Číslo smlouvy   u pravidelné činnosti]:[Příjmení]],3,0))</f>
        <v/>
      </c>
      <c r="C3104" s="15" t="str">
        <f>IF(A3104="","",VLOOKUP(A3104,Tabulka3[[Číslo smlouvy   u pravidelné činnosti]:[Příjmení]],4,0))</f>
        <v/>
      </c>
      <c r="F3104" s="94"/>
      <c r="H3104" s="113"/>
      <c r="I3104" s="113"/>
      <c r="K3104" s="15"/>
      <c r="L3104" s="15"/>
      <c r="M3104" s="15">
        <f t="shared" si="144"/>
        <v>1</v>
      </c>
      <c r="N3104" s="15" t="str">
        <f t="shared" si="145"/>
        <v>-</v>
      </c>
      <c r="O3104" s="150">
        <f t="shared" si="146"/>
        <v>0</v>
      </c>
      <c r="P3104" s="15" t="str">
        <f>IF(COUNTIF('Personálie dobrovolníků '!U:X,N3104)&gt;0,"ANO","")</f>
        <v/>
      </c>
      <c r="Q3104" s="15"/>
    </row>
    <row r="3105" spans="2:17" s="25" customFormat="1" x14ac:dyDescent="0.3">
      <c r="B3105" s="15" t="str">
        <f>IF(A3105="","",VLOOKUP(A3105,Tabulka3[[Číslo smlouvy   u pravidelné činnosti]:[Příjmení]],3,0))</f>
        <v/>
      </c>
      <c r="C3105" s="15" t="str">
        <f>IF(A3105="","",VLOOKUP(A3105,Tabulka3[[Číslo smlouvy   u pravidelné činnosti]:[Příjmení]],4,0))</f>
        <v/>
      </c>
      <c r="F3105" s="94"/>
      <c r="H3105" s="113"/>
      <c r="I3105" s="113"/>
      <c r="K3105" s="15"/>
      <c r="L3105" s="15"/>
      <c r="M3105" s="15">
        <f t="shared" si="144"/>
        <v>1</v>
      </c>
      <c r="N3105" s="15" t="str">
        <f t="shared" si="145"/>
        <v>-</v>
      </c>
      <c r="O3105" s="150">
        <f t="shared" si="146"/>
        <v>0</v>
      </c>
      <c r="P3105" s="15" t="str">
        <f>IF(COUNTIF('Personálie dobrovolníků '!U:X,N3105)&gt;0,"ANO","")</f>
        <v/>
      </c>
      <c r="Q3105" s="15"/>
    </row>
    <row r="3106" spans="2:17" s="25" customFormat="1" x14ac:dyDescent="0.3">
      <c r="B3106" s="15" t="str">
        <f>IF(A3106="","",VLOOKUP(A3106,Tabulka3[[Číslo smlouvy   u pravidelné činnosti]:[Příjmení]],3,0))</f>
        <v/>
      </c>
      <c r="C3106" s="15" t="str">
        <f>IF(A3106="","",VLOOKUP(A3106,Tabulka3[[Číslo smlouvy   u pravidelné činnosti]:[Příjmení]],4,0))</f>
        <v/>
      </c>
      <c r="F3106" s="94"/>
      <c r="H3106" s="113"/>
      <c r="I3106" s="113"/>
      <c r="K3106" s="15"/>
      <c r="L3106" s="15"/>
      <c r="M3106" s="15">
        <f t="shared" si="144"/>
        <v>1</v>
      </c>
      <c r="N3106" s="15" t="str">
        <f t="shared" si="145"/>
        <v>-</v>
      </c>
      <c r="O3106" s="150">
        <f t="shared" si="146"/>
        <v>0</v>
      </c>
      <c r="P3106" s="15" t="str">
        <f>IF(COUNTIF('Personálie dobrovolníků '!U:X,N3106)&gt;0,"ANO","")</f>
        <v/>
      </c>
      <c r="Q3106" s="15"/>
    </row>
    <row r="3107" spans="2:17" s="25" customFormat="1" x14ac:dyDescent="0.3">
      <c r="B3107" s="15" t="str">
        <f>IF(A3107="","",VLOOKUP(A3107,Tabulka3[[Číslo smlouvy   u pravidelné činnosti]:[Příjmení]],3,0))</f>
        <v/>
      </c>
      <c r="C3107" s="15" t="str">
        <f>IF(A3107="","",VLOOKUP(A3107,Tabulka3[[Číslo smlouvy   u pravidelné činnosti]:[Příjmení]],4,0))</f>
        <v/>
      </c>
      <c r="F3107" s="94"/>
      <c r="H3107" s="113"/>
      <c r="I3107" s="113"/>
      <c r="K3107" s="15"/>
      <c r="L3107" s="15"/>
      <c r="M3107" s="15">
        <f t="shared" si="144"/>
        <v>1</v>
      </c>
      <c r="N3107" s="15" t="str">
        <f t="shared" si="145"/>
        <v>-</v>
      </c>
      <c r="O3107" s="150">
        <f t="shared" si="146"/>
        <v>0</v>
      </c>
      <c r="P3107" s="15" t="str">
        <f>IF(COUNTIF('Personálie dobrovolníků '!U:X,N3107)&gt;0,"ANO","")</f>
        <v/>
      </c>
      <c r="Q3107" s="15"/>
    </row>
    <row r="3108" spans="2:17" s="25" customFormat="1" x14ac:dyDescent="0.3">
      <c r="B3108" s="15" t="str">
        <f>IF(A3108="","",VLOOKUP(A3108,Tabulka3[[Číslo smlouvy   u pravidelné činnosti]:[Příjmení]],3,0))</f>
        <v/>
      </c>
      <c r="C3108" s="15" t="str">
        <f>IF(A3108="","",VLOOKUP(A3108,Tabulka3[[Číslo smlouvy   u pravidelné činnosti]:[Příjmení]],4,0))</f>
        <v/>
      </c>
      <c r="F3108" s="94"/>
      <c r="H3108" s="113"/>
      <c r="I3108" s="113"/>
      <c r="K3108" s="15"/>
      <c r="L3108" s="15"/>
      <c r="M3108" s="15">
        <f t="shared" si="144"/>
        <v>1</v>
      </c>
      <c r="N3108" s="15" t="str">
        <f t="shared" si="145"/>
        <v>-</v>
      </c>
      <c r="O3108" s="150">
        <f t="shared" si="146"/>
        <v>0</v>
      </c>
      <c r="P3108" s="15" t="str">
        <f>IF(COUNTIF('Personálie dobrovolníků '!U:X,N3108)&gt;0,"ANO","")</f>
        <v/>
      </c>
      <c r="Q3108" s="15"/>
    </row>
    <row r="3109" spans="2:17" s="25" customFormat="1" x14ac:dyDescent="0.3">
      <c r="B3109" s="15" t="str">
        <f>IF(A3109="","",VLOOKUP(A3109,Tabulka3[[Číslo smlouvy   u pravidelné činnosti]:[Příjmení]],3,0))</f>
        <v/>
      </c>
      <c r="C3109" s="15" t="str">
        <f>IF(A3109="","",VLOOKUP(A3109,Tabulka3[[Číslo smlouvy   u pravidelné činnosti]:[Příjmení]],4,0))</f>
        <v/>
      </c>
      <c r="F3109" s="94"/>
      <c r="H3109" s="113"/>
      <c r="I3109" s="113"/>
      <c r="K3109" s="15"/>
      <c r="L3109" s="15"/>
      <c r="M3109" s="15">
        <f t="shared" si="144"/>
        <v>1</v>
      </c>
      <c r="N3109" s="15" t="str">
        <f t="shared" si="145"/>
        <v>-</v>
      </c>
      <c r="O3109" s="150">
        <f t="shared" si="146"/>
        <v>0</v>
      </c>
      <c r="P3109" s="15" t="str">
        <f>IF(COUNTIF('Personálie dobrovolníků '!U:X,N3109)&gt;0,"ANO","")</f>
        <v/>
      </c>
      <c r="Q3109" s="15"/>
    </row>
    <row r="3110" spans="2:17" s="25" customFormat="1" x14ac:dyDescent="0.3">
      <c r="B3110" s="15" t="str">
        <f>IF(A3110="","",VLOOKUP(A3110,Tabulka3[[Číslo smlouvy   u pravidelné činnosti]:[Příjmení]],3,0))</f>
        <v/>
      </c>
      <c r="C3110" s="15" t="str">
        <f>IF(A3110="","",VLOOKUP(A3110,Tabulka3[[Číslo smlouvy   u pravidelné činnosti]:[Příjmení]],4,0))</f>
        <v/>
      </c>
      <c r="F3110" s="94"/>
      <c r="H3110" s="113"/>
      <c r="I3110" s="113"/>
      <c r="K3110" s="15"/>
      <c r="L3110" s="15"/>
      <c r="M3110" s="15">
        <f t="shared" si="144"/>
        <v>1</v>
      </c>
      <c r="N3110" s="15" t="str">
        <f t="shared" si="145"/>
        <v>-</v>
      </c>
      <c r="O3110" s="150">
        <f t="shared" si="146"/>
        <v>0</v>
      </c>
      <c r="P3110" s="15" t="str">
        <f>IF(COUNTIF('Personálie dobrovolníků '!U:X,N3110)&gt;0,"ANO","")</f>
        <v/>
      </c>
      <c r="Q3110" s="15"/>
    </row>
    <row r="3111" spans="2:17" s="25" customFormat="1" x14ac:dyDescent="0.3">
      <c r="B3111" s="15" t="str">
        <f>IF(A3111="","",VLOOKUP(A3111,Tabulka3[[Číslo smlouvy   u pravidelné činnosti]:[Příjmení]],3,0))</f>
        <v/>
      </c>
      <c r="C3111" s="15" t="str">
        <f>IF(A3111="","",VLOOKUP(A3111,Tabulka3[[Číslo smlouvy   u pravidelné činnosti]:[Příjmení]],4,0))</f>
        <v/>
      </c>
      <c r="F3111" s="94"/>
      <c r="H3111" s="113"/>
      <c r="I3111" s="113"/>
      <c r="K3111" s="15"/>
      <c r="L3111" s="15"/>
      <c r="M3111" s="15">
        <f t="shared" si="144"/>
        <v>1</v>
      </c>
      <c r="N3111" s="15" t="str">
        <f t="shared" si="145"/>
        <v>-</v>
      </c>
      <c r="O3111" s="150">
        <f t="shared" si="146"/>
        <v>0</v>
      </c>
      <c r="P3111" s="15" t="str">
        <f>IF(COUNTIF('Personálie dobrovolníků '!U:X,N3111)&gt;0,"ANO","")</f>
        <v/>
      </c>
      <c r="Q3111" s="15"/>
    </row>
    <row r="3112" spans="2:17" s="25" customFormat="1" x14ac:dyDescent="0.3">
      <c r="B3112" s="15" t="str">
        <f>IF(A3112="","",VLOOKUP(A3112,Tabulka3[[Číslo smlouvy   u pravidelné činnosti]:[Příjmení]],3,0))</f>
        <v/>
      </c>
      <c r="C3112" s="15" t="str">
        <f>IF(A3112="","",VLOOKUP(A3112,Tabulka3[[Číslo smlouvy   u pravidelné činnosti]:[Příjmení]],4,0))</f>
        <v/>
      </c>
      <c r="F3112" s="94"/>
      <c r="H3112" s="113"/>
      <c r="I3112" s="113"/>
      <c r="K3112" s="15"/>
      <c r="L3112" s="15"/>
      <c r="M3112" s="15">
        <f t="shared" si="144"/>
        <v>1</v>
      </c>
      <c r="N3112" s="15" t="str">
        <f t="shared" si="145"/>
        <v>-</v>
      </c>
      <c r="O3112" s="150">
        <f t="shared" si="146"/>
        <v>0</v>
      </c>
      <c r="P3112" s="15" t="str">
        <f>IF(COUNTIF('Personálie dobrovolníků '!U:X,N3112)&gt;0,"ANO","")</f>
        <v/>
      </c>
      <c r="Q3112" s="15"/>
    </row>
    <row r="3113" spans="2:17" s="25" customFormat="1" x14ac:dyDescent="0.3">
      <c r="B3113" s="15" t="str">
        <f>IF(A3113="","",VLOOKUP(A3113,Tabulka3[[Číslo smlouvy   u pravidelné činnosti]:[Příjmení]],3,0))</f>
        <v/>
      </c>
      <c r="C3113" s="15" t="str">
        <f>IF(A3113="","",VLOOKUP(A3113,Tabulka3[[Číslo smlouvy   u pravidelné činnosti]:[Příjmení]],4,0))</f>
        <v/>
      </c>
      <c r="F3113" s="94"/>
      <c r="H3113" s="113"/>
      <c r="I3113" s="113"/>
      <c r="K3113" s="15"/>
      <c r="L3113" s="15"/>
      <c r="M3113" s="15">
        <f t="shared" si="144"/>
        <v>1</v>
      </c>
      <c r="N3113" s="15" t="str">
        <f t="shared" si="145"/>
        <v>-</v>
      </c>
      <c r="O3113" s="150">
        <f t="shared" si="146"/>
        <v>0</v>
      </c>
      <c r="P3113" s="15" t="str">
        <f>IF(COUNTIF('Personálie dobrovolníků '!U:X,N3113)&gt;0,"ANO","")</f>
        <v/>
      </c>
      <c r="Q3113" s="15"/>
    </row>
    <row r="3114" spans="2:17" s="25" customFormat="1" x14ac:dyDescent="0.3">
      <c r="B3114" s="15" t="str">
        <f>IF(A3114="","",VLOOKUP(A3114,Tabulka3[[Číslo smlouvy   u pravidelné činnosti]:[Příjmení]],3,0))</f>
        <v/>
      </c>
      <c r="C3114" s="15" t="str">
        <f>IF(A3114="","",VLOOKUP(A3114,Tabulka3[[Číslo smlouvy   u pravidelné činnosti]:[Příjmení]],4,0))</f>
        <v/>
      </c>
      <c r="F3114" s="94"/>
      <c r="H3114" s="113"/>
      <c r="I3114" s="113"/>
      <c r="K3114" s="15"/>
      <c r="L3114" s="15"/>
      <c r="M3114" s="15">
        <f t="shared" si="144"/>
        <v>1</v>
      </c>
      <c r="N3114" s="15" t="str">
        <f t="shared" si="145"/>
        <v>-</v>
      </c>
      <c r="O3114" s="150">
        <f t="shared" si="146"/>
        <v>0</v>
      </c>
      <c r="P3114" s="15" t="str">
        <f>IF(COUNTIF('Personálie dobrovolníků '!U:X,N3114)&gt;0,"ANO","")</f>
        <v/>
      </c>
      <c r="Q3114" s="15"/>
    </row>
    <row r="3115" spans="2:17" s="25" customFormat="1" x14ac:dyDescent="0.3">
      <c r="B3115" s="15" t="str">
        <f>IF(A3115="","",VLOOKUP(A3115,Tabulka3[[Číslo smlouvy   u pravidelné činnosti]:[Příjmení]],3,0))</f>
        <v/>
      </c>
      <c r="C3115" s="15" t="str">
        <f>IF(A3115="","",VLOOKUP(A3115,Tabulka3[[Číslo smlouvy   u pravidelné činnosti]:[Příjmení]],4,0))</f>
        <v/>
      </c>
      <c r="F3115" s="94"/>
      <c r="H3115" s="113"/>
      <c r="I3115" s="113"/>
      <c r="K3115" s="15"/>
      <c r="L3115" s="15"/>
      <c r="M3115" s="15">
        <f t="shared" si="144"/>
        <v>1</v>
      </c>
      <c r="N3115" s="15" t="str">
        <f t="shared" si="145"/>
        <v>-</v>
      </c>
      <c r="O3115" s="150">
        <f t="shared" si="146"/>
        <v>0</v>
      </c>
      <c r="P3115" s="15" t="str">
        <f>IF(COUNTIF('Personálie dobrovolníků '!U:X,N3115)&gt;0,"ANO","")</f>
        <v/>
      </c>
      <c r="Q3115" s="15"/>
    </row>
    <row r="3116" spans="2:17" s="25" customFormat="1" x14ac:dyDescent="0.3">
      <c r="B3116" s="15" t="str">
        <f>IF(A3116="","",VLOOKUP(A3116,Tabulka3[[Číslo smlouvy   u pravidelné činnosti]:[Příjmení]],3,0))</f>
        <v/>
      </c>
      <c r="C3116" s="15" t="str">
        <f>IF(A3116="","",VLOOKUP(A3116,Tabulka3[[Číslo smlouvy   u pravidelné činnosti]:[Příjmení]],4,0))</f>
        <v/>
      </c>
      <c r="F3116" s="94"/>
      <c r="H3116" s="113"/>
      <c r="I3116" s="113"/>
      <c r="K3116" s="15"/>
      <c r="L3116" s="15"/>
      <c r="M3116" s="15">
        <f t="shared" si="144"/>
        <v>1</v>
      </c>
      <c r="N3116" s="15" t="str">
        <f t="shared" si="145"/>
        <v>-</v>
      </c>
      <c r="O3116" s="150">
        <f t="shared" si="146"/>
        <v>0</v>
      </c>
      <c r="P3116" s="15" t="str">
        <f>IF(COUNTIF('Personálie dobrovolníků '!U:X,N3116)&gt;0,"ANO","")</f>
        <v/>
      </c>
      <c r="Q3116" s="15"/>
    </row>
    <row r="3117" spans="2:17" s="25" customFormat="1" x14ac:dyDescent="0.3">
      <c r="B3117" s="15" t="str">
        <f>IF(A3117="","",VLOOKUP(A3117,Tabulka3[[Číslo smlouvy   u pravidelné činnosti]:[Příjmení]],3,0))</f>
        <v/>
      </c>
      <c r="C3117" s="15" t="str">
        <f>IF(A3117="","",VLOOKUP(A3117,Tabulka3[[Číslo smlouvy   u pravidelné činnosti]:[Příjmení]],4,0))</f>
        <v/>
      </c>
      <c r="F3117" s="94"/>
      <c r="H3117" s="113"/>
      <c r="I3117" s="113"/>
      <c r="K3117" s="15"/>
      <c r="L3117" s="15"/>
      <c r="M3117" s="15">
        <f t="shared" si="144"/>
        <v>1</v>
      </c>
      <c r="N3117" s="15" t="str">
        <f t="shared" si="145"/>
        <v>-</v>
      </c>
      <c r="O3117" s="150">
        <f t="shared" si="146"/>
        <v>0</v>
      </c>
      <c r="P3117" s="15" t="str">
        <f>IF(COUNTIF('Personálie dobrovolníků '!U:X,N3117)&gt;0,"ANO","")</f>
        <v/>
      </c>
      <c r="Q3117" s="15"/>
    </row>
    <row r="3118" spans="2:17" s="25" customFormat="1" x14ac:dyDescent="0.3">
      <c r="B3118" s="15" t="str">
        <f>IF(A3118="","",VLOOKUP(A3118,Tabulka3[[Číslo smlouvy   u pravidelné činnosti]:[Příjmení]],3,0))</f>
        <v/>
      </c>
      <c r="C3118" s="15" t="str">
        <f>IF(A3118="","",VLOOKUP(A3118,Tabulka3[[Číslo smlouvy   u pravidelné činnosti]:[Příjmení]],4,0))</f>
        <v/>
      </c>
      <c r="F3118" s="94"/>
      <c r="H3118" s="113"/>
      <c r="I3118" s="113"/>
      <c r="K3118" s="15"/>
      <c r="L3118" s="15"/>
      <c r="M3118" s="15">
        <f t="shared" si="144"/>
        <v>1</v>
      </c>
      <c r="N3118" s="15" t="str">
        <f t="shared" si="145"/>
        <v>-</v>
      </c>
      <c r="O3118" s="150">
        <f t="shared" si="146"/>
        <v>0</v>
      </c>
      <c r="P3118" s="15" t="str">
        <f>IF(COUNTIF('Personálie dobrovolníků '!U:X,N3118)&gt;0,"ANO","")</f>
        <v/>
      </c>
      <c r="Q3118" s="15"/>
    </row>
    <row r="3119" spans="2:17" s="25" customFormat="1" x14ac:dyDescent="0.3">
      <c r="B3119" s="15" t="str">
        <f>IF(A3119="","",VLOOKUP(A3119,Tabulka3[[Číslo smlouvy   u pravidelné činnosti]:[Příjmení]],3,0))</f>
        <v/>
      </c>
      <c r="C3119" s="15" t="str">
        <f>IF(A3119="","",VLOOKUP(A3119,Tabulka3[[Číslo smlouvy   u pravidelné činnosti]:[Příjmení]],4,0))</f>
        <v/>
      </c>
      <c r="F3119" s="94"/>
      <c r="H3119" s="113"/>
      <c r="I3119" s="113"/>
      <c r="K3119" s="15"/>
      <c r="L3119" s="15"/>
      <c r="M3119" s="15">
        <f t="shared" si="144"/>
        <v>1</v>
      </c>
      <c r="N3119" s="15" t="str">
        <f t="shared" si="145"/>
        <v>-</v>
      </c>
      <c r="O3119" s="150">
        <f t="shared" si="146"/>
        <v>0</v>
      </c>
      <c r="P3119" s="15" t="str">
        <f>IF(COUNTIF('Personálie dobrovolníků '!U:X,N3119)&gt;0,"ANO","")</f>
        <v/>
      </c>
      <c r="Q3119" s="15"/>
    </row>
    <row r="3120" spans="2:17" s="25" customFormat="1" x14ac:dyDescent="0.3">
      <c r="B3120" s="15" t="str">
        <f>IF(A3120="","",VLOOKUP(A3120,Tabulka3[[Číslo smlouvy   u pravidelné činnosti]:[Příjmení]],3,0))</f>
        <v/>
      </c>
      <c r="C3120" s="15" t="str">
        <f>IF(A3120="","",VLOOKUP(A3120,Tabulka3[[Číslo smlouvy   u pravidelné činnosti]:[Příjmení]],4,0))</f>
        <v/>
      </c>
      <c r="F3120" s="94"/>
      <c r="H3120" s="113"/>
      <c r="I3120" s="113"/>
      <c r="K3120" s="15"/>
      <c r="L3120" s="15"/>
      <c r="M3120" s="15">
        <f t="shared" si="144"/>
        <v>1</v>
      </c>
      <c r="N3120" s="15" t="str">
        <f t="shared" si="145"/>
        <v>-</v>
      </c>
      <c r="O3120" s="150">
        <f t="shared" si="146"/>
        <v>0</v>
      </c>
      <c r="P3120" s="15" t="str">
        <f>IF(COUNTIF('Personálie dobrovolníků '!U:X,N3120)&gt;0,"ANO","")</f>
        <v/>
      </c>
      <c r="Q3120" s="15"/>
    </row>
    <row r="3121" spans="2:17" s="25" customFormat="1" x14ac:dyDescent="0.3">
      <c r="B3121" s="15" t="str">
        <f>IF(A3121="","",VLOOKUP(A3121,Tabulka3[[Číslo smlouvy   u pravidelné činnosti]:[Příjmení]],3,0))</f>
        <v/>
      </c>
      <c r="C3121" s="15" t="str">
        <f>IF(A3121="","",VLOOKUP(A3121,Tabulka3[[Číslo smlouvy   u pravidelné činnosti]:[Příjmení]],4,0))</f>
        <v/>
      </c>
      <c r="F3121" s="94"/>
      <c r="H3121" s="113"/>
      <c r="I3121" s="113"/>
      <c r="K3121" s="15"/>
      <c r="L3121" s="15"/>
      <c r="M3121" s="15">
        <f t="shared" si="144"/>
        <v>1</v>
      </c>
      <c r="N3121" s="15" t="str">
        <f t="shared" si="145"/>
        <v>-</v>
      </c>
      <c r="O3121" s="150">
        <f t="shared" si="146"/>
        <v>0</v>
      </c>
      <c r="P3121" s="15" t="str">
        <f>IF(COUNTIF('Personálie dobrovolníků '!U:X,N3121)&gt;0,"ANO","")</f>
        <v/>
      </c>
      <c r="Q3121" s="15"/>
    </row>
    <row r="3122" spans="2:17" s="25" customFormat="1" x14ac:dyDescent="0.3">
      <c r="B3122" s="15" t="str">
        <f>IF(A3122="","",VLOOKUP(A3122,Tabulka3[[Číslo smlouvy   u pravidelné činnosti]:[Příjmení]],3,0))</f>
        <v/>
      </c>
      <c r="C3122" s="15" t="str">
        <f>IF(A3122="","",VLOOKUP(A3122,Tabulka3[[Číslo smlouvy   u pravidelné činnosti]:[Příjmení]],4,0))</f>
        <v/>
      </c>
      <c r="F3122" s="94"/>
      <c r="H3122" s="113"/>
      <c r="I3122" s="113"/>
      <c r="K3122" s="15"/>
      <c r="L3122" s="15"/>
      <c r="M3122" s="15">
        <f t="shared" si="144"/>
        <v>1</v>
      </c>
      <c r="N3122" s="15" t="str">
        <f t="shared" si="145"/>
        <v>-</v>
      </c>
      <c r="O3122" s="150">
        <f t="shared" si="146"/>
        <v>0</v>
      </c>
      <c r="P3122" s="15" t="str">
        <f>IF(COUNTIF('Personálie dobrovolníků '!U:X,N3122)&gt;0,"ANO","")</f>
        <v/>
      </c>
      <c r="Q3122" s="15"/>
    </row>
    <row r="3123" spans="2:17" s="25" customFormat="1" x14ac:dyDescent="0.3">
      <c r="B3123" s="15" t="str">
        <f>IF(A3123="","",VLOOKUP(A3123,Tabulka3[[Číslo smlouvy   u pravidelné činnosti]:[Příjmení]],3,0))</f>
        <v/>
      </c>
      <c r="C3123" s="15" t="str">
        <f>IF(A3123="","",VLOOKUP(A3123,Tabulka3[[Číslo smlouvy   u pravidelné činnosti]:[Příjmení]],4,0))</f>
        <v/>
      </c>
      <c r="F3123" s="94"/>
      <c r="H3123" s="113"/>
      <c r="I3123" s="113"/>
      <c r="K3123" s="15"/>
      <c r="L3123" s="15"/>
      <c r="M3123" s="15">
        <f t="shared" si="144"/>
        <v>1</v>
      </c>
      <c r="N3123" s="15" t="str">
        <f t="shared" si="145"/>
        <v>-</v>
      </c>
      <c r="O3123" s="150">
        <f t="shared" si="146"/>
        <v>0</v>
      </c>
      <c r="P3123" s="15" t="str">
        <f>IF(COUNTIF('Personálie dobrovolníků '!U:X,N3123)&gt;0,"ANO","")</f>
        <v/>
      </c>
      <c r="Q3123" s="15"/>
    </row>
    <row r="3124" spans="2:17" s="25" customFormat="1" x14ac:dyDescent="0.3">
      <c r="B3124" s="15" t="str">
        <f>IF(A3124="","",VLOOKUP(A3124,Tabulka3[[Číslo smlouvy   u pravidelné činnosti]:[Příjmení]],3,0))</f>
        <v/>
      </c>
      <c r="C3124" s="15" t="str">
        <f>IF(A3124="","",VLOOKUP(A3124,Tabulka3[[Číslo smlouvy   u pravidelné činnosti]:[Příjmení]],4,0))</f>
        <v/>
      </c>
      <c r="F3124" s="94"/>
      <c r="H3124" s="113"/>
      <c r="I3124" s="113"/>
      <c r="K3124" s="15"/>
      <c r="L3124" s="15"/>
      <c r="M3124" s="15">
        <f t="shared" si="144"/>
        <v>1</v>
      </c>
      <c r="N3124" s="15" t="str">
        <f t="shared" si="145"/>
        <v>-</v>
      </c>
      <c r="O3124" s="150">
        <f t="shared" si="146"/>
        <v>0</v>
      </c>
      <c r="P3124" s="15" t="str">
        <f>IF(COUNTIF('Personálie dobrovolníků '!U:X,N3124)&gt;0,"ANO","")</f>
        <v/>
      </c>
      <c r="Q3124" s="15"/>
    </row>
    <row r="3125" spans="2:17" s="25" customFormat="1" x14ac:dyDescent="0.3">
      <c r="B3125" s="15" t="str">
        <f>IF(A3125="","",VLOOKUP(A3125,Tabulka3[[Číslo smlouvy   u pravidelné činnosti]:[Příjmení]],3,0))</f>
        <v/>
      </c>
      <c r="C3125" s="15" t="str">
        <f>IF(A3125="","",VLOOKUP(A3125,Tabulka3[[Číslo smlouvy   u pravidelné činnosti]:[Příjmení]],4,0))</f>
        <v/>
      </c>
      <c r="F3125" s="94"/>
      <c r="H3125" s="113"/>
      <c r="I3125" s="113"/>
      <c r="K3125" s="15"/>
      <c r="L3125" s="15"/>
      <c r="M3125" s="15">
        <f t="shared" si="144"/>
        <v>1</v>
      </c>
      <c r="N3125" s="15" t="str">
        <f t="shared" si="145"/>
        <v>-</v>
      </c>
      <c r="O3125" s="150">
        <f t="shared" si="146"/>
        <v>0</v>
      </c>
      <c r="P3125" s="15" t="str">
        <f>IF(COUNTIF('Personálie dobrovolníků '!U:X,N3125)&gt;0,"ANO","")</f>
        <v/>
      </c>
      <c r="Q3125" s="15"/>
    </row>
    <row r="3126" spans="2:17" s="25" customFormat="1" x14ac:dyDescent="0.3">
      <c r="B3126" s="15" t="str">
        <f>IF(A3126="","",VLOOKUP(A3126,Tabulka3[[Číslo smlouvy   u pravidelné činnosti]:[Příjmení]],3,0))</f>
        <v/>
      </c>
      <c r="C3126" s="15" t="str">
        <f>IF(A3126="","",VLOOKUP(A3126,Tabulka3[[Číslo smlouvy   u pravidelné činnosti]:[Příjmení]],4,0))</f>
        <v/>
      </c>
      <c r="F3126" s="94"/>
      <c r="H3126" s="113"/>
      <c r="I3126" s="113"/>
      <c r="K3126" s="15"/>
      <c r="L3126" s="15"/>
      <c r="M3126" s="15">
        <f t="shared" si="144"/>
        <v>1</v>
      </c>
      <c r="N3126" s="15" t="str">
        <f t="shared" si="145"/>
        <v>-</v>
      </c>
      <c r="O3126" s="150">
        <f t="shared" si="146"/>
        <v>0</v>
      </c>
      <c r="P3126" s="15" t="str">
        <f>IF(COUNTIF('Personálie dobrovolníků '!U:X,N3126)&gt;0,"ANO","")</f>
        <v/>
      </c>
      <c r="Q3126" s="15"/>
    </row>
    <row r="3127" spans="2:17" s="25" customFormat="1" x14ac:dyDescent="0.3">
      <c r="B3127" s="15" t="str">
        <f>IF(A3127="","",VLOOKUP(A3127,Tabulka3[[Číslo smlouvy   u pravidelné činnosti]:[Příjmení]],3,0))</f>
        <v/>
      </c>
      <c r="C3127" s="15" t="str">
        <f>IF(A3127="","",VLOOKUP(A3127,Tabulka3[[Číslo smlouvy   u pravidelné činnosti]:[Příjmení]],4,0))</f>
        <v/>
      </c>
      <c r="F3127" s="94"/>
      <c r="H3127" s="113"/>
      <c r="I3127" s="113"/>
      <c r="K3127" s="15"/>
      <c r="L3127" s="15"/>
      <c r="M3127" s="15">
        <f t="shared" si="144"/>
        <v>1</v>
      </c>
      <c r="N3127" s="15" t="str">
        <f t="shared" si="145"/>
        <v>-</v>
      </c>
      <c r="O3127" s="150">
        <f t="shared" si="146"/>
        <v>0</v>
      </c>
      <c r="P3127" s="15" t="str">
        <f>IF(COUNTIF('Personálie dobrovolníků '!U:X,N3127)&gt;0,"ANO","")</f>
        <v/>
      </c>
      <c r="Q3127" s="15"/>
    </row>
    <row r="3128" spans="2:17" s="25" customFormat="1" x14ac:dyDescent="0.3">
      <c r="B3128" s="15" t="str">
        <f>IF(A3128="","",VLOOKUP(A3128,Tabulka3[[Číslo smlouvy   u pravidelné činnosti]:[Příjmení]],3,0))</f>
        <v/>
      </c>
      <c r="C3128" s="15" t="str">
        <f>IF(A3128="","",VLOOKUP(A3128,Tabulka3[[Číslo smlouvy   u pravidelné činnosti]:[Příjmení]],4,0))</f>
        <v/>
      </c>
      <c r="F3128" s="94"/>
      <c r="H3128" s="113"/>
      <c r="I3128" s="113"/>
      <c r="K3128" s="15"/>
      <c r="L3128" s="15"/>
      <c r="M3128" s="15">
        <f t="shared" si="144"/>
        <v>1</v>
      </c>
      <c r="N3128" s="15" t="str">
        <f t="shared" si="145"/>
        <v>-</v>
      </c>
      <c r="O3128" s="150">
        <f t="shared" si="146"/>
        <v>0</v>
      </c>
      <c r="P3128" s="15" t="str">
        <f>IF(COUNTIF('Personálie dobrovolníků '!U:X,N3128)&gt;0,"ANO","")</f>
        <v/>
      </c>
      <c r="Q3128" s="15"/>
    </row>
    <row r="3129" spans="2:17" s="25" customFormat="1" x14ac:dyDescent="0.3">
      <c r="B3129" s="15" t="str">
        <f>IF(A3129="","",VLOOKUP(A3129,Tabulka3[[Číslo smlouvy   u pravidelné činnosti]:[Příjmení]],3,0))</f>
        <v/>
      </c>
      <c r="C3129" s="15" t="str">
        <f>IF(A3129="","",VLOOKUP(A3129,Tabulka3[[Číslo smlouvy   u pravidelné činnosti]:[Příjmení]],4,0))</f>
        <v/>
      </c>
      <c r="F3129" s="94"/>
      <c r="H3129" s="113"/>
      <c r="I3129" s="113"/>
      <c r="K3129" s="15"/>
      <c r="L3129" s="15"/>
      <c r="M3129" s="15">
        <f t="shared" si="144"/>
        <v>1</v>
      </c>
      <c r="N3129" s="15" t="str">
        <f t="shared" si="145"/>
        <v>-</v>
      </c>
      <c r="O3129" s="150">
        <f t="shared" si="146"/>
        <v>0</v>
      </c>
      <c r="P3129" s="15" t="str">
        <f>IF(COUNTIF('Personálie dobrovolníků '!U:X,N3129)&gt;0,"ANO","")</f>
        <v/>
      </c>
      <c r="Q3129" s="15"/>
    </row>
    <row r="3130" spans="2:17" s="25" customFormat="1" x14ac:dyDescent="0.3">
      <c r="B3130" s="15" t="str">
        <f>IF(A3130="","",VLOOKUP(A3130,Tabulka3[[Číslo smlouvy   u pravidelné činnosti]:[Příjmení]],3,0))</f>
        <v/>
      </c>
      <c r="C3130" s="15" t="str">
        <f>IF(A3130="","",VLOOKUP(A3130,Tabulka3[[Číslo smlouvy   u pravidelné činnosti]:[Příjmení]],4,0))</f>
        <v/>
      </c>
      <c r="F3130" s="94"/>
      <c r="H3130" s="113"/>
      <c r="I3130" s="113"/>
      <c r="K3130" s="15"/>
      <c r="L3130" s="15"/>
      <c r="M3130" s="15">
        <f t="shared" si="144"/>
        <v>1</v>
      </c>
      <c r="N3130" s="15" t="str">
        <f t="shared" si="145"/>
        <v>-</v>
      </c>
      <c r="O3130" s="150">
        <f t="shared" si="146"/>
        <v>0</v>
      </c>
      <c r="P3130" s="15" t="str">
        <f>IF(COUNTIF('Personálie dobrovolníků '!U:X,N3130)&gt;0,"ANO","")</f>
        <v/>
      </c>
      <c r="Q3130" s="15"/>
    </row>
    <row r="3131" spans="2:17" s="25" customFormat="1" x14ac:dyDescent="0.3">
      <c r="B3131" s="15" t="str">
        <f>IF(A3131="","",VLOOKUP(A3131,Tabulka3[[Číslo smlouvy   u pravidelné činnosti]:[Příjmení]],3,0))</f>
        <v/>
      </c>
      <c r="C3131" s="15" t="str">
        <f>IF(A3131="","",VLOOKUP(A3131,Tabulka3[[Číslo smlouvy   u pravidelné činnosti]:[Příjmení]],4,0))</f>
        <v/>
      </c>
      <c r="F3131" s="94"/>
      <c r="H3131" s="113"/>
      <c r="I3131" s="113"/>
      <c r="K3131" s="15"/>
      <c r="L3131" s="15"/>
      <c r="M3131" s="15">
        <f t="shared" si="144"/>
        <v>1</v>
      </c>
      <c r="N3131" s="15" t="str">
        <f t="shared" si="145"/>
        <v>-</v>
      </c>
      <c r="O3131" s="150">
        <f t="shared" si="146"/>
        <v>0</v>
      </c>
      <c r="P3131" s="15" t="str">
        <f>IF(COUNTIF('Personálie dobrovolníků '!U:X,N3131)&gt;0,"ANO","")</f>
        <v/>
      </c>
      <c r="Q3131" s="15"/>
    </row>
    <row r="3132" spans="2:17" s="25" customFormat="1" x14ac:dyDescent="0.3">
      <c r="B3132" s="15" t="str">
        <f>IF(A3132="","",VLOOKUP(A3132,Tabulka3[[Číslo smlouvy   u pravidelné činnosti]:[Příjmení]],3,0))</f>
        <v/>
      </c>
      <c r="C3132" s="15" t="str">
        <f>IF(A3132="","",VLOOKUP(A3132,Tabulka3[[Číslo smlouvy   u pravidelné činnosti]:[Příjmení]],4,0))</f>
        <v/>
      </c>
      <c r="F3132" s="94"/>
      <c r="H3132" s="113"/>
      <c r="I3132" s="113"/>
      <c r="K3132" s="15"/>
      <c r="L3132" s="15"/>
      <c r="M3132" s="15">
        <f t="shared" si="144"/>
        <v>1</v>
      </c>
      <c r="N3132" s="15" t="str">
        <f t="shared" si="145"/>
        <v>-</v>
      </c>
      <c r="O3132" s="150">
        <f t="shared" si="146"/>
        <v>0</v>
      </c>
      <c r="P3132" s="15" t="str">
        <f>IF(COUNTIF('Personálie dobrovolníků '!U:X,N3132)&gt;0,"ANO","")</f>
        <v/>
      </c>
      <c r="Q3132" s="15"/>
    </row>
    <row r="3133" spans="2:17" s="25" customFormat="1" x14ac:dyDescent="0.3">
      <c r="B3133" s="15" t="str">
        <f>IF(A3133="","",VLOOKUP(A3133,Tabulka3[[Číslo smlouvy   u pravidelné činnosti]:[Příjmení]],3,0))</f>
        <v/>
      </c>
      <c r="C3133" s="15" t="str">
        <f>IF(A3133="","",VLOOKUP(A3133,Tabulka3[[Číslo smlouvy   u pravidelné činnosti]:[Příjmení]],4,0))</f>
        <v/>
      </c>
      <c r="F3133" s="94"/>
      <c r="H3133" s="113"/>
      <c r="I3133" s="113"/>
      <c r="K3133" s="15"/>
      <c r="L3133" s="15"/>
      <c r="M3133" s="15">
        <f t="shared" si="144"/>
        <v>1</v>
      </c>
      <c r="N3133" s="15" t="str">
        <f t="shared" si="145"/>
        <v>-</v>
      </c>
      <c r="O3133" s="150">
        <f t="shared" si="146"/>
        <v>0</v>
      </c>
      <c r="P3133" s="15" t="str">
        <f>IF(COUNTIF('Personálie dobrovolníků '!U:X,N3133)&gt;0,"ANO","")</f>
        <v/>
      </c>
      <c r="Q3133" s="15"/>
    </row>
    <row r="3134" spans="2:17" s="25" customFormat="1" x14ac:dyDescent="0.3">
      <c r="B3134" s="15" t="str">
        <f>IF(A3134="","",VLOOKUP(A3134,Tabulka3[[Číslo smlouvy   u pravidelné činnosti]:[Příjmení]],3,0))</f>
        <v/>
      </c>
      <c r="C3134" s="15" t="str">
        <f>IF(A3134="","",VLOOKUP(A3134,Tabulka3[[Číslo smlouvy   u pravidelné činnosti]:[Příjmení]],4,0))</f>
        <v/>
      </c>
      <c r="F3134" s="94"/>
      <c r="H3134" s="113"/>
      <c r="I3134" s="113"/>
      <c r="K3134" s="15"/>
      <c r="L3134" s="15"/>
      <c r="M3134" s="15">
        <f t="shared" si="144"/>
        <v>1</v>
      </c>
      <c r="N3134" s="15" t="str">
        <f t="shared" si="145"/>
        <v>-</v>
      </c>
      <c r="O3134" s="150">
        <f t="shared" si="146"/>
        <v>0</v>
      </c>
      <c r="P3134" s="15" t="str">
        <f>IF(COUNTIF('Personálie dobrovolníků '!U:X,N3134)&gt;0,"ANO","")</f>
        <v/>
      </c>
      <c r="Q3134" s="15"/>
    </row>
    <row r="3135" spans="2:17" s="25" customFormat="1" x14ac:dyDescent="0.3">
      <c r="B3135" s="15" t="str">
        <f>IF(A3135="","",VLOOKUP(A3135,Tabulka3[[Číslo smlouvy   u pravidelné činnosti]:[Příjmení]],3,0))</f>
        <v/>
      </c>
      <c r="C3135" s="15" t="str">
        <f>IF(A3135="","",VLOOKUP(A3135,Tabulka3[[Číslo smlouvy   u pravidelné činnosti]:[Příjmení]],4,0))</f>
        <v/>
      </c>
      <c r="F3135" s="94"/>
      <c r="H3135" s="113"/>
      <c r="I3135" s="113"/>
      <c r="K3135" s="15"/>
      <c r="L3135" s="15"/>
      <c r="M3135" s="15">
        <f t="shared" si="144"/>
        <v>1</v>
      </c>
      <c r="N3135" s="15" t="str">
        <f t="shared" si="145"/>
        <v>-</v>
      </c>
      <c r="O3135" s="150">
        <f t="shared" si="146"/>
        <v>0</v>
      </c>
      <c r="P3135" s="15" t="str">
        <f>IF(COUNTIF('Personálie dobrovolníků '!U:X,N3135)&gt;0,"ANO","")</f>
        <v/>
      </c>
      <c r="Q3135" s="15"/>
    </row>
    <row r="3136" spans="2:17" s="25" customFormat="1" x14ac:dyDescent="0.3">
      <c r="B3136" s="15" t="str">
        <f>IF(A3136="","",VLOOKUP(A3136,Tabulka3[[Číslo smlouvy   u pravidelné činnosti]:[Příjmení]],3,0))</f>
        <v/>
      </c>
      <c r="C3136" s="15" t="str">
        <f>IF(A3136="","",VLOOKUP(A3136,Tabulka3[[Číslo smlouvy   u pravidelné činnosti]:[Příjmení]],4,0))</f>
        <v/>
      </c>
      <c r="F3136" s="94"/>
      <c r="H3136" s="113"/>
      <c r="I3136" s="113"/>
      <c r="K3136" s="15"/>
      <c r="L3136" s="15"/>
      <c r="M3136" s="15">
        <f t="shared" si="144"/>
        <v>1</v>
      </c>
      <c r="N3136" s="15" t="str">
        <f t="shared" si="145"/>
        <v>-</v>
      </c>
      <c r="O3136" s="150">
        <f t="shared" si="146"/>
        <v>0</v>
      </c>
      <c r="P3136" s="15" t="str">
        <f>IF(COUNTIF('Personálie dobrovolníků '!U:X,N3136)&gt;0,"ANO","")</f>
        <v/>
      </c>
      <c r="Q3136" s="15"/>
    </row>
    <row r="3137" spans="2:17" s="25" customFormat="1" x14ac:dyDescent="0.3">
      <c r="B3137" s="15" t="str">
        <f>IF(A3137="","",VLOOKUP(A3137,Tabulka3[[Číslo smlouvy   u pravidelné činnosti]:[Příjmení]],3,0))</f>
        <v/>
      </c>
      <c r="C3137" s="15" t="str">
        <f>IF(A3137="","",VLOOKUP(A3137,Tabulka3[[Číslo smlouvy   u pravidelné činnosti]:[Příjmení]],4,0))</f>
        <v/>
      </c>
      <c r="F3137" s="94"/>
      <c r="H3137" s="113"/>
      <c r="I3137" s="113"/>
      <c r="K3137" s="15"/>
      <c r="L3137" s="15"/>
      <c r="M3137" s="15">
        <f t="shared" si="144"/>
        <v>1</v>
      </c>
      <c r="N3137" s="15" t="str">
        <f t="shared" si="145"/>
        <v>-</v>
      </c>
      <c r="O3137" s="150">
        <f t="shared" si="146"/>
        <v>0</v>
      </c>
      <c r="P3137" s="15" t="str">
        <f>IF(COUNTIF('Personálie dobrovolníků '!U:X,N3137)&gt;0,"ANO","")</f>
        <v/>
      </c>
      <c r="Q3137" s="15"/>
    </row>
    <row r="3138" spans="2:17" s="25" customFormat="1" x14ac:dyDescent="0.3">
      <c r="B3138" s="15" t="str">
        <f>IF(A3138="","",VLOOKUP(A3138,Tabulka3[[Číslo smlouvy   u pravidelné činnosti]:[Příjmení]],3,0))</f>
        <v/>
      </c>
      <c r="C3138" s="15" t="str">
        <f>IF(A3138="","",VLOOKUP(A3138,Tabulka3[[Číslo smlouvy   u pravidelné činnosti]:[Příjmení]],4,0))</f>
        <v/>
      </c>
      <c r="F3138" s="94"/>
      <c r="H3138" s="113"/>
      <c r="I3138" s="113"/>
      <c r="K3138" s="15"/>
      <c r="L3138" s="15"/>
      <c r="M3138" s="15">
        <f t="shared" si="144"/>
        <v>1</v>
      </c>
      <c r="N3138" s="15" t="str">
        <f t="shared" si="145"/>
        <v>-</v>
      </c>
      <c r="O3138" s="150">
        <f t="shared" si="146"/>
        <v>0</v>
      </c>
      <c r="P3138" s="15" t="str">
        <f>IF(COUNTIF('Personálie dobrovolníků '!U:X,N3138)&gt;0,"ANO","")</f>
        <v/>
      </c>
      <c r="Q3138" s="15"/>
    </row>
    <row r="3139" spans="2:17" s="25" customFormat="1" x14ac:dyDescent="0.3">
      <c r="B3139" s="15" t="str">
        <f>IF(A3139="","",VLOOKUP(A3139,Tabulka3[[Číslo smlouvy   u pravidelné činnosti]:[Příjmení]],3,0))</f>
        <v/>
      </c>
      <c r="C3139" s="15" t="str">
        <f>IF(A3139="","",VLOOKUP(A3139,Tabulka3[[Číslo smlouvy   u pravidelné činnosti]:[Příjmení]],4,0))</f>
        <v/>
      </c>
      <c r="F3139" s="94"/>
      <c r="H3139" s="113"/>
      <c r="I3139" s="113"/>
      <c r="K3139" s="15"/>
      <c r="L3139" s="15"/>
      <c r="M3139" s="15">
        <f t="shared" si="144"/>
        <v>1</v>
      </c>
      <c r="N3139" s="15" t="str">
        <f t="shared" si="145"/>
        <v>-</v>
      </c>
      <c r="O3139" s="150">
        <f t="shared" si="146"/>
        <v>0</v>
      </c>
      <c r="P3139" s="15" t="str">
        <f>IF(COUNTIF('Personálie dobrovolníků '!U:X,N3139)&gt;0,"ANO","")</f>
        <v/>
      </c>
      <c r="Q3139" s="15"/>
    </row>
    <row r="3140" spans="2:17" s="25" customFormat="1" x14ac:dyDescent="0.3">
      <c r="B3140" s="15" t="str">
        <f>IF(A3140="","",VLOOKUP(A3140,Tabulka3[[Číslo smlouvy   u pravidelné činnosti]:[Příjmení]],3,0))</f>
        <v/>
      </c>
      <c r="C3140" s="15" t="str">
        <f>IF(A3140="","",VLOOKUP(A3140,Tabulka3[[Číslo smlouvy   u pravidelné činnosti]:[Příjmení]],4,0))</f>
        <v/>
      </c>
      <c r="F3140" s="94"/>
      <c r="H3140" s="113"/>
      <c r="I3140" s="113"/>
      <c r="K3140" s="15"/>
      <c r="L3140" s="15"/>
      <c r="M3140" s="15">
        <f t="shared" ref="M3140:M3203" si="147">IF(OR(
   AND($H3140=$K$12, $I3140=$L$4),
   AND($H3140=$K$12, $I3140=$L$5),
   AND($H3140=$K$12, $I3140=$L$6),
   AND($H3140=$K$12, $I3140=$L$7),
   AND($H3140=$K$11, $I3140=$L$4),
   AND($H3140=$K$11, $I3140=$L$5),
   AND($H3140=$K$11, $I3140=$L$6),
   AND($H3140=$K$11, $I3140=$L$7),
   AND($H3140=$K$5, $I3140=$L$5),
   AND($H3140=$K$6, $I3140=$L$4),
   AND($H3140=$K$6, $I3140=$L$5),
   AND($H3140=$K$6, $I3140=$L$7),
   AND($H3140=$K$4, $I3140=$L$6),
), 0, 1)</f>
        <v>1</v>
      </c>
      <c r="N3140" s="15" t="str">
        <f t="shared" ref="N3140:N3203" si="148">A3140 &amp; "-" &amp; J3140</f>
        <v>-</v>
      </c>
      <c r="O3140" s="150">
        <f t="shared" ref="O3140:O3203" si="149">IF(AND(M3140&lt;&gt;0, P3140="ANO"), 1, 0)</f>
        <v>0</v>
      </c>
      <c r="P3140" s="15" t="str">
        <f>IF(COUNTIF('Personálie dobrovolníků '!U:X,N3140)&gt;0,"ANO","")</f>
        <v/>
      </c>
      <c r="Q3140" s="15"/>
    </row>
    <row r="3141" spans="2:17" s="25" customFormat="1" x14ac:dyDescent="0.3">
      <c r="B3141" s="15" t="str">
        <f>IF(A3141="","",VLOOKUP(A3141,Tabulka3[[Číslo smlouvy   u pravidelné činnosti]:[Příjmení]],3,0))</f>
        <v/>
      </c>
      <c r="C3141" s="15" t="str">
        <f>IF(A3141="","",VLOOKUP(A3141,Tabulka3[[Číslo smlouvy   u pravidelné činnosti]:[Příjmení]],4,0))</f>
        <v/>
      </c>
      <c r="F3141" s="94"/>
      <c r="H3141" s="113"/>
      <c r="I3141" s="113"/>
      <c r="K3141" s="15"/>
      <c r="L3141" s="15"/>
      <c r="M3141" s="15">
        <f t="shared" si="147"/>
        <v>1</v>
      </c>
      <c r="N3141" s="15" t="str">
        <f t="shared" si="148"/>
        <v>-</v>
      </c>
      <c r="O3141" s="150">
        <f t="shared" si="149"/>
        <v>0</v>
      </c>
      <c r="P3141" s="15" t="str">
        <f>IF(COUNTIF('Personálie dobrovolníků '!U:X,N3141)&gt;0,"ANO","")</f>
        <v/>
      </c>
      <c r="Q3141" s="15"/>
    </row>
    <row r="3142" spans="2:17" s="25" customFormat="1" x14ac:dyDescent="0.3">
      <c r="B3142" s="15" t="str">
        <f>IF(A3142="","",VLOOKUP(A3142,Tabulka3[[Číslo smlouvy   u pravidelné činnosti]:[Příjmení]],3,0))</f>
        <v/>
      </c>
      <c r="C3142" s="15" t="str">
        <f>IF(A3142="","",VLOOKUP(A3142,Tabulka3[[Číslo smlouvy   u pravidelné činnosti]:[Příjmení]],4,0))</f>
        <v/>
      </c>
      <c r="F3142" s="94"/>
      <c r="H3142" s="113"/>
      <c r="I3142" s="113"/>
      <c r="K3142" s="15"/>
      <c r="L3142" s="15"/>
      <c r="M3142" s="15">
        <f t="shared" si="147"/>
        <v>1</v>
      </c>
      <c r="N3142" s="15" t="str">
        <f t="shared" si="148"/>
        <v>-</v>
      </c>
      <c r="O3142" s="150">
        <f t="shared" si="149"/>
        <v>0</v>
      </c>
      <c r="P3142" s="15" t="str">
        <f>IF(COUNTIF('Personálie dobrovolníků '!U:X,N3142)&gt;0,"ANO","")</f>
        <v/>
      </c>
      <c r="Q3142" s="15"/>
    </row>
    <row r="3143" spans="2:17" s="25" customFormat="1" x14ac:dyDescent="0.3">
      <c r="B3143" s="15" t="str">
        <f>IF(A3143="","",VLOOKUP(A3143,Tabulka3[[Číslo smlouvy   u pravidelné činnosti]:[Příjmení]],3,0))</f>
        <v/>
      </c>
      <c r="C3143" s="15" t="str">
        <f>IF(A3143="","",VLOOKUP(A3143,Tabulka3[[Číslo smlouvy   u pravidelné činnosti]:[Příjmení]],4,0))</f>
        <v/>
      </c>
      <c r="F3143" s="94"/>
      <c r="H3143" s="113"/>
      <c r="I3143" s="113"/>
      <c r="K3143" s="15"/>
      <c r="L3143" s="15"/>
      <c r="M3143" s="15">
        <f t="shared" si="147"/>
        <v>1</v>
      </c>
      <c r="N3143" s="15" t="str">
        <f t="shared" si="148"/>
        <v>-</v>
      </c>
      <c r="O3143" s="150">
        <f t="shared" si="149"/>
        <v>0</v>
      </c>
      <c r="P3143" s="15" t="str">
        <f>IF(COUNTIF('Personálie dobrovolníků '!U:X,N3143)&gt;0,"ANO","")</f>
        <v/>
      </c>
      <c r="Q3143" s="15"/>
    </row>
    <row r="3144" spans="2:17" s="25" customFormat="1" x14ac:dyDescent="0.3">
      <c r="B3144" s="15" t="str">
        <f>IF(A3144="","",VLOOKUP(A3144,Tabulka3[[Číslo smlouvy   u pravidelné činnosti]:[Příjmení]],3,0))</f>
        <v/>
      </c>
      <c r="C3144" s="15" t="str">
        <f>IF(A3144="","",VLOOKUP(A3144,Tabulka3[[Číslo smlouvy   u pravidelné činnosti]:[Příjmení]],4,0))</f>
        <v/>
      </c>
      <c r="F3144" s="94"/>
      <c r="H3144" s="113"/>
      <c r="I3144" s="113"/>
      <c r="K3144" s="15"/>
      <c r="L3144" s="15"/>
      <c r="M3144" s="15">
        <f t="shared" si="147"/>
        <v>1</v>
      </c>
      <c r="N3144" s="15" t="str">
        <f t="shared" si="148"/>
        <v>-</v>
      </c>
      <c r="O3144" s="150">
        <f t="shared" si="149"/>
        <v>0</v>
      </c>
      <c r="P3144" s="15" t="str">
        <f>IF(COUNTIF('Personálie dobrovolníků '!U:X,N3144)&gt;0,"ANO","")</f>
        <v/>
      </c>
      <c r="Q3144" s="15"/>
    </row>
    <row r="3145" spans="2:17" s="25" customFormat="1" x14ac:dyDescent="0.3">
      <c r="B3145" s="15" t="str">
        <f>IF(A3145="","",VLOOKUP(A3145,Tabulka3[[Číslo smlouvy   u pravidelné činnosti]:[Příjmení]],3,0))</f>
        <v/>
      </c>
      <c r="C3145" s="15" t="str">
        <f>IF(A3145="","",VLOOKUP(A3145,Tabulka3[[Číslo smlouvy   u pravidelné činnosti]:[Příjmení]],4,0))</f>
        <v/>
      </c>
      <c r="F3145" s="94"/>
      <c r="H3145" s="113"/>
      <c r="I3145" s="113"/>
      <c r="K3145" s="15"/>
      <c r="L3145" s="15"/>
      <c r="M3145" s="15">
        <f t="shared" si="147"/>
        <v>1</v>
      </c>
      <c r="N3145" s="15" t="str">
        <f t="shared" si="148"/>
        <v>-</v>
      </c>
      <c r="O3145" s="150">
        <f t="shared" si="149"/>
        <v>0</v>
      </c>
      <c r="P3145" s="15" t="str">
        <f>IF(COUNTIF('Personálie dobrovolníků '!U:X,N3145)&gt;0,"ANO","")</f>
        <v/>
      </c>
      <c r="Q3145" s="15"/>
    </row>
    <row r="3146" spans="2:17" s="25" customFormat="1" x14ac:dyDescent="0.3">
      <c r="B3146" s="15" t="str">
        <f>IF(A3146="","",VLOOKUP(A3146,Tabulka3[[Číslo smlouvy   u pravidelné činnosti]:[Příjmení]],3,0))</f>
        <v/>
      </c>
      <c r="C3146" s="15" t="str">
        <f>IF(A3146="","",VLOOKUP(A3146,Tabulka3[[Číslo smlouvy   u pravidelné činnosti]:[Příjmení]],4,0))</f>
        <v/>
      </c>
      <c r="F3146" s="94"/>
      <c r="H3146" s="113"/>
      <c r="I3146" s="113"/>
      <c r="K3146" s="15"/>
      <c r="L3146" s="15"/>
      <c r="M3146" s="15">
        <f t="shared" si="147"/>
        <v>1</v>
      </c>
      <c r="N3146" s="15" t="str">
        <f t="shared" si="148"/>
        <v>-</v>
      </c>
      <c r="O3146" s="150">
        <f t="shared" si="149"/>
        <v>0</v>
      </c>
      <c r="P3146" s="15" t="str">
        <f>IF(COUNTIF('Personálie dobrovolníků '!U:X,N3146)&gt;0,"ANO","")</f>
        <v/>
      </c>
      <c r="Q3146" s="15"/>
    </row>
    <row r="3147" spans="2:17" s="25" customFormat="1" x14ac:dyDescent="0.3">
      <c r="B3147" s="15" t="str">
        <f>IF(A3147="","",VLOOKUP(A3147,Tabulka3[[Číslo smlouvy   u pravidelné činnosti]:[Příjmení]],3,0))</f>
        <v/>
      </c>
      <c r="C3147" s="15" t="str">
        <f>IF(A3147="","",VLOOKUP(A3147,Tabulka3[[Číslo smlouvy   u pravidelné činnosti]:[Příjmení]],4,0))</f>
        <v/>
      </c>
      <c r="F3147" s="94"/>
      <c r="H3147" s="113"/>
      <c r="I3147" s="113"/>
      <c r="K3147" s="15"/>
      <c r="L3147" s="15"/>
      <c r="M3147" s="15">
        <f t="shared" si="147"/>
        <v>1</v>
      </c>
      <c r="N3147" s="15" t="str">
        <f t="shared" si="148"/>
        <v>-</v>
      </c>
      <c r="O3147" s="150">
        <f t="shared" si="149"/>
        <v>0</v>
      </c>
      <c r="P3147" s="15" t="str">
        <f>IF(COUNTIF('Personálie dobrovolníků '!U:X,N3147)&gt;0,"ANO","")</f>
        <v/>
      </c>
      <c r="Q3147" s="15"/>
    </row>
    <row r="3148" spans="2:17" s="25" customFormat="1" x14ac:dyDescent="0.3">
      <c r="B3148" s="15" t="str">
        <f>IF(A3148="","",VLOOKUP(A3148,Tabulka3[[Číslo smlouvy   u pravidelné činnosti]:[Příjmení]],3,0))</f>
        <v/>
      </c>
      <c r="C3148" s="15" t="str">
        <f>IF(A3148="","",VLOOKUP(A3148,Tabulka3[[Číslo smlouvy   u pravidelné činnosti]:[Příjmení]],4,0))</f>
        <v/>
      </c>
      <c r="F3148" s="94"/>
      <c r="H3148" s="113"/>
      <c r="I3148" s="113"/>
      <c r="K3148" s="15"/>
      <c r="L3148" s="15"/>
      <c r="M3148" s="15">
        <f t="shared" si="147"/>
        <v>1</v>
      </c>
      <c r="N3148" s="15" t="str">
        <f t="shared" si="148"/>
        <v>-</v>
      </c>
      <c r="O3148" s="150">
        <f t="shared" si="149"/>
        <v>0</v>
      </c>
      <c r="P3148" s="15" t="str">
        <f>IF(COUNTIF('Personálie dobrovolníků '!U:X,N3148)&gt;0,"ANO","")</f>
        <v/>
      </c>
      <c r="Q3148" s="15"/>
    </row>
    <row r="3149" spans="2:17" s="25" customFormat="1" x14ac:dyDescent="0.3">
      <c r="B3149" s="15" t="str">
        <f>IF(A3149="","",VLOOKUP(A3149,Tabulka3[[Číslo smlouvy   u pravidelné činnosti]:[Příjmení]],3,0))</f>
        <v/>
      </c>
      <c r="C3149" s="15" t="str">
        <f>IF(A3149="","",VLOOKUP(A3149,Tabulka3[[Číslo smlouvy   u pravidelné činnosti]:[Příjmení]],4,0))</f>
        <v/>
      </c>
      <c r="F3149" s="94"/>
      <c r="H3149" s="113"/>
      <c r="I3149" s="113"/>
      <c r="K3149" s="15"/>
      <c r="L3149" s="15"/>
      <c r="M3149" s="15">
        <f t="shared" si="147"/>
        <v>1</v>
      </c>
      <c r="N3149" s="15" t="str">
        <f t="shared" si="148"/>
        <v>-</v>
      </c>
      <c r="O3149" s="150">
        <f t="shared" si="149"/>
        <v>0</v>
      </c>
      <c r="P3149" s="15" t="str">
        <f>IF(COUNTIF('Personálie dobrovolníků '!U:X,N3149)&gt;0,"ANO","")</f>
        <v/>
      </c>
      <c r="Q3149" s="15"/>
    </row>
    <row r="3150" spans="2:17" s="25" customFormat="1" x14ac:dyDescent="0.3">
      <c r="B3150" s="15" t="str">
        <f>IF(A3150="","",VLOOKUP(A3150,Tabulka3[[Číslo smlouvy   u pravidelné činnosti]:[Příjmení]],3,0))</f>
        <v/>
      </c>
      <c r="C3150" s="15" t="str">
        <f>IF(A3150="","",VLOOKUP(A3150,Tabulka3[[Číslo smlouvy   u pravidelné činnosti]:[Příjmení]],4,0))</f>
        <v/>
      </c>
      <c r="F3150" s="94"/>
      <c r="H3150" s="113"/>
      <c r="I3150" s="113"/>
      <c r="K3150" s="15"/>
      <c r="L3150" s="15"/>
      <c r="M3150" s="15">
        <f t="shared" si="147"/>
        <v>1</v>
      </c>
      <c r="N3150" s="15" t="str">
        <f t="shared" si="148"/>
        <v>-</v>
      </c>
      <c r="O3150" s="150">
        <f t="shared" si="149"/>
        <v>0</v>
      </c>
      <c r="P3150" s="15" t="str">
        <f>IF(COUNTIF('Personálie dobrovolníků '!U:X,N3150)&gt;0,"ANO","")</f>
        <v/>
      </c>
      <c r="Q3150" s="15"/>
    </row>
    <row r="3151" spans="2:17" s="25" customFormat="1" x14ac:dyDescent="0.3">
      <c r="B3151" s="15" t="str">
        <f>IF(A3151="","",VLOOKUP(A3151,Tabulka3[[Číslo smlouvy   u pravidelné činnosti]:[Příjmení]],3,0))</f>
        <v/>
      </c>
      <c r="C3151" s="15" t="str">
        <f>IF(A3151="","",VLOOKUP(A3151,Tabulka3[[Číslo smlouvy   u pravidelné činnosti]:[Příjmení]],4,0))</f>
        <v/>
      </c>
      <c r="F3151" s="94"/>
      <c r="H3151" s="113"/>
      <c r="I3151" s="113"/>
      <c r="K3151" s="15"/>
      <c r="L3151" s="15"/>
      <c r="M3151" s="15">
        <f t="shared" si="147"/>
        <v>1</v>
      </c>
      <c r="N3151" s="15" t="str">
        <f t="shared" si="148"/>
        <v>-</v>
      </c>
      <c r="O3151" s="150">
        <f t="shared" si="149"/>
        <v>0</v>
      </c>
      <c r="P3151" s="15" t="str">
        <f>IF(COUNTIF('Personálie dobrovolníků '!U:X,N3151)&gt;0,"ANO","")</f>
        <v/>
      </c>
      <c r="Q3151" s="15"/>
    </row>
    <row r="3152" spans="2:17" s="25" customFormat="1" x14ac:dyDescent="0.3">
      <c r="B3152" s="15" t="str">
        <f>IF(A3152="","",VLOOKUP(A3152,Tabulka3[[Číslo smlouvy   u pravidelné činnosti]:[Příjmení]],3,0))</f>
        <v/>
      </c>
      <c r="C3152" s="15" t="str">
        <f>IF(A3152="","",VLOOKUP(A3152,Tabulka3[[Číslo smlouvy   u pravidelné činnosti]:[Příjmení]],4,0))</f>
        <v/>
      </c>
      <c r="F3152" s="94"/>
      <c r="H3152" s="113"/>
      <c r="I3152" s="113"/>
      <c r="K3152" s="15"/>
      <c r="L3152" s="15"/>
      <c r="M3152" s="15">
        <f t="shared" si="147"/>
        <v>1</v>
      </c>
      <c r="N3152" s="15" t="str">
        <f t="shared" si="148"/>
        <v>-</v>
      </c>
      <c r="O3152" s="150">
        <f t="shared" si="149"/>
        <v>0</v>
      </c>
      <c r="P3152" s="15" t="str">
        <f>IF(COUNTIF('Personálie dobrovolníků '!U:X,N3152)&gt;0,"ANO","")</f>
        <v/>
      </c>
      <c r="Q3152" s="15"/>
    </row>
    <row r="3153" spans="2:17" s="25" customFormat="1" x14ac:dyDescent="0.3">
      <c r="B3153" s="15" t="str">
        <f>IF(A3153="","",VLOOKUP(A3153,Tabulka3[[Číslo smlouvy   u pravidelné činnosti]:[Příjmení]],3,0))</f>
        <v/>
      </c>
      <c r="C3153" s="15" t="str">
        <f>IF(A3153="","",VLOOKUP(A3153,Tabulka3[[Číslo smlouvy   u pravidelné činnosti]:[Příjmení]],4,0))</f>
        <v/>
      </c>
      <c r="F3153" s="94"/>
      <c r="H3153" s="113"/>
      <c r="I3153" s="113"/>
      <c r="K3153" s="15"/>
      <c r="L3153" s="15"/>
      <c r="M3153" s="15">
        <f t="shared" si="147"/>
        <v>1</v>
      </c>
      <c r="N3153" s="15" t="str">
        <f t="shared" si="148"/>
        <v>-</v>
      </c>
      <c r="O3153" s="150">
        <f t="shared" si="149"/>
        <v>0</v>
      </c>
      <c r="P3153" s="15" t="str">
        <f>IF(COUNTIF('Personálie dobrovolníků '!U:X,N3153)&gt;0,"ANO","")</f>
        <v/>
      </c>
      <c r="Q3153" s="15"/>
    </row>
    <row r="3154" spans="2:17" s="25" customFormat="1" x14ac:dyDescent="0.3">
      <c r="B3154" s="15" t="str">
        <f>IF(A3154="","",VLOOKUP(A3154,Tabulka3[[Číslo smlouvy   u pravidelné činnosti]:[Příjmení]],3,0))</f>
        <v/>
      </c>
      <c r="C3154" s="15" t="str">
        <f>IF(A3154="","",VLOOKUP(A3154,Tabulka3[[Číslo smlouvy   u pravidelné činnosti]:[Příjmení]],4,0))</f>
        <v/>
      </c>
      <c r="F3154" s="94"/>
      <c r="H3154" s="113"/>
      <c r="I3154" s="113"/>
      <c r="K3154" s="15"/>
      <c r="L3154" s="15"/>
      <c r="M3154" s="15">
        <f t="shared" si="147"/>
        <v>1</v>
      </c>
      <c r="N3154" s="15" t="str">
        <f t="shared" si="148"/>
        <v>-</v>
      </c>
      <c r="O3154" s="150">
        <f t="shared" si="149"/>
        <v>0</v>
      </c>
      <c r="P3154" s="15" t="str">
        <f>IF(COUNTIF('Personálie dobrovolníků '!U:X,N3154)&gt;0,"ANO","")</f>
        <v/>
      </c>
      <c r="Q3154" s="15"/>
    </row>
    <row r="3155" spans="2:17" s="25" customFormat="1" x14ac:dyDescent="0.3">
      <c r="B3155" s="15" t="str">
        <f>IF(A3155="","",VLOOKUP(A3155,Tabulka3[[Číslo smlouvy   u pravidelné činnosti]:[Příjmení]],3,0))</f>
        <v/>
      </c>
      <c r="C3155" s="15" t="str">
        <f>IF(A3155="","",VLOOKUP(A3155,Tabulka3[[Číslo smlouvy   u pravidelné činnosti]:[Příjmení]],4,0))</f>
        <v/>
      </c>
      <c r="F3155" s="94"/>
      <c r="H3155" s="113"/>
      <c r="I3155" s="113"/>
      <c r="K3155" s="15"/>
      <c r="L3155" s="15"/>
      <c r="M3155" s="15">
        <f t="shared" si="147"/>
        <v>1</v>
      </c>
      <c r="N3155" s="15" t="str">
        <f t="shared" si="148"/>
        <v>-</v>
      </c>
      <c r="O3155" s="150">
        <f t="shared" si="149"/>
        <v>0</v>
      </c>
      <c r="P3155" s="15" t="str">
        <f>IF(COUNTIF('Personálie dobrovolníků '!U:X,N3155)&gt;0,"ANO","")</f>
        <v/>
      </c>
      <c r="Q3155" s="15"/>
    </row>
    <row r="3156" spans="2:17" s="25" customFormat="1" x14ac:dyDescent="0.3">
      <c r="B3156" s="15" t="str">
        <f>IF(A3156="","",VLOOKUP(A3156,Tabulka3[[Číslo smlouvy   u pravidelné činnosti]:[Příjmení]],3,0))</f>
        <v/>
      </c>
      <c r="C3156" s="15" t="str">
        <f>IF(A3156="","",VLOOKUP(A3156,Tabulka3[[Číslo smlouvy   u pravidelné činnosti]:[Příjmení]],4,0))</f>
        <v/>
      </c>
      <c r="F3156" s="94"/>
      <c r="H3156" s="113"/>
      <c r="I3156" s="113"/>
      <c r="K3156" s="15"/>
      <c r="L3156" s="15"/>
      <c r="M3156" s="15">
        <f t="shared" si="147"/>
        <v>1</v>
      </c>
      <c r="N3156" s="15" t="str">
        <f t="shared" si="148"/>
        <v>-</v>
      </c>
      <c r="O3156" s="150">
        <f t="shared" si="149"/>
        <v>0</v>
      </c>
      <c r="P3156" s="15" t="str">
        <f>IF(COUNTIF('Personálie dobrovolníků '!U:X,N3156)&gt;0,"ANO","")</f>
        <v/>
      </c>
      <c r="Q3156" s="15"/>
    </row>
    <row r="3157" spans="2:17" s="25" customFormat="1" x14ac:dyDescent="0.3">
      <c r="B3157" s="15" t="str">
        <f>IF(A3157="","",VLOOKUP(A3157,Tabulka3[[Číslo smlouvy   u pravidelné činnosti]:[Příjmení]],3,0))</f>
        <v/>
      </c>
      <c r="C3157" s="15" t="str">
        <f>IF(A3157="","",VLOOKUP(A3157,Tabulka3[[Číslo smlouvy   u pravidelné činnosti]:[Příjmení]],4,0))</f>
        <v/>
      </c>
      <c r="F3157" s="94"/>
      <c r="H3157" s="113"/>
      <c r="I3157" s="113"/>
      <c r="K3157" s="15"/>
      <c r="L3157" s="15"/>
      <c r="M3157" s="15">
        <f t="shared" si="147"/>
        <v>1</v>
      </c>
      <c r="N3157" s="15" t="str">
        <f t="shared" si="148"/>
        <v>-</v>
      </c>
      <c r="O3157" s="150">
        <f t="shared" si="149"/>
        <v>0</v>
      </c>
      <c r="P3157" s="15" t="str">
        <f>IF(COUNTIF('Personálie dobrovolníků '!U:X,N3157)&gt;0,"ANO","")</f>
        <v/>
      </c>
      <c r="Q3157" s="15"/>
    </row>
    <row r="3158" spans="2:17" s="25" customFormat="1" x14ac:dyDescent="0.3">
      <c r="B3158" s="15" t="str">
        <f>IF(A3158="","",VLOOKUP(A3158,Tabulka3[[Číslo smlouvy   u pravidelné činnosti]:[Příjmení]],3,0))</f>
        <v/>
      </c>
      <c r="C3158" s="15" t="str">
        <f>IF(A3158="","",VLOOKUP(A3158,Tabulka3[[Číslo smlouvy   u pravidelné činnosti]:[Příjmení]],4,0))</f>
        <v/>
      </c>
      <c r="F3158" s="94"/>
      <c r="H3158" s="113"/>
      <c r="I3158" s="113"/>
      <c r="K3158" s="15"/>
      <c r="L3158" s="15"/>
      <c r="M3158" s="15">
        <f t="shared" si="147"/>
        <v>1</v>
      </c>
      <c r="N3158" s="15" t="str">
        <f t="shared" si="148"/>
        <v>-</v>
      </c>
      <c r="O3158" s="150">
        <f t="shared" si="149"/>
        <v>0</v>
      </c>
      <c r="P3158" s="15" t="str">
        <f>IF(COUNTIF('Personálie dobrovolníků '!U:X,N3158)&gt;0,"ANO","")</f>
        <v/>
      </c>
      <c r="Q3158" s="15"/>
    </row>
    <row r="3159" spans="2:17" s="25" customFormat="1" x14ac:dyDescent="0.3">
      <c r="B3159" s="15" t="str">
        <f>IF(A3159="","",VLOOKUP(A3159,Tabulka3[[Číslo smlouvy   u pravidelné činnosti]:[Příjmení]],3,0))</f>
        <v/>
      </c>
      <c r="C3159" s="15" t="str">
        <f>IF(A3159="","",VLOOKUP(A3159,Tabulka3[[Číslo smlouvy   u pravidelné činnosti]:[Příjmení]],4,0))</f>
        <v/>
      </c>
      <c r="F3159" s="94"/>
      <c r="H3159" s="113"/>
      <c r="I3159" s="113"/>
      <c r="K3159" s="15"/>
      <c r="L3159" s="15"/>
      <c r="M3159" s="15">
        <f t="shared" si="147"/>
        <v>1</v>
      </c>
      <c r="N3159" s="15" t="str">
        <f t="shared" si="148"/>
        <v>-</v>
      </c>
      <c r="O3159" s="150">
        <f t="shared" si="149"/>
        <v>0</v>
      </c>
      <c r="P3159" s="15" t="str">
        <f>IF(COUNTIF('Personálie dobrovolníků '!U:X,N3159)&gt;0,"ANO","")</f>
        <v/>
      </c>
      <c r="Q3159" s="15"/>
    </row>
    <row r="3160" spans="2:17" s="25" customFormat="1" x14ac:dyDescent="0.3">
      <c r="B3160" s="15" t="str">
        <f>IF(A3160="","",VLOOKUP(A3160,Tabulka3[[Číslo smlouvy   u pravidelné činnosti]:[Příjmení]],3,0))</f>
        <v/>
      </c>
      <c r="C3160" s="15" t="str">
        <f>IF(A3160="","",VLOOKUP(A3160,Tabulka3[[Číslo smlouvy   u pravidelné činnosti]:[Příjmení]],4,0))</f>
        <v/>
      </c>
      <c r="F3160" s="94"/>
      <c r="H3160" s="113"/>
      <c r="I3160" s="113"/>
      <c r="K3160" s="15"/>
      <c r="L3160" s="15"/>
      <c r="M3160" s="15">
        <f t="shared" si="147"/>
        <v>1</v>
      </c>
      <c r="N3160" s="15" t="str">
        <f t="shared" si="148"/>
        <v>-</v>
      </c>
      <c r="O3160" s="150">
        <f t="shared" si="149"/>
        <v>0</v>
      </c>
      <c r="P3160" s="15" t="str">
        <f>IF(COUNTIF('Personálie dobrovolníků '!U:X,N3160)&gt;0,"ANO","")</f>
        <v/>
      </c>
      <c r="Q3160" s="15"/>
    </row>
    <row r="3161" spans="2:17" s="25" customFormat="1" x14ac:dyDescent="0.3">
      <c r="B3161" s="15" t="str">
        <f>IF(A3161="","",VLOOKUP(A3161,Tabulka3[[Číslo smlouvy   u pravidelné činnosti]:[Příjmení]],3,0))</f>
        <v/>
      </c>
      <c r="C3161" s="15" t="str">
        <f>IF(A3161="","",VLOOKUP(A3161,Tabulka3[[Číslo smlouvy   u pravidelné činnosti]:[Příjmení]],4,0))</f>
        <v/>
      </c>
      <c r="F3161" s="94"/>
      <c r="H3161" s="113"/>
      <c r="I3161" s="113"/>
      <c r="K3161" s="15"/>
      <c r="L3161" s="15"/>
      <c r="M3161" s="15">
        <f t="shared" si="147"/>
        <v>1</v>
      </c>
      <c r="N3161" s="15" t="str">
        <f t="shared" si="148"/>
        <v>-</v>
      </c>
      <c r="O3161" s="150">
        <f t="shared" si="149"/>
        <v>0</v>
      </c>
      <c r="P3161" s="15" t="str">
        <f>IF(COUNTIF('Personálie dobrovolníků '!U:X,N3161)&gt;0,"ANO","")</f>
        <v/>
      </c>
      <c r="Q3161" s="15"/>
    </row>
    <row r="3162" spans="2:17" s="25" customFormat="1" x14ac:dyDescent="0.3">
      <c r="B3162" s="15" t="str">
        <f>IF(A3162="","",VLOOKUP(A3162,Tabulka3[[Číslo smlouvy   u pravidelné činnosti]:[Příjmení]],3,0))</f>
        <v/>
      </c>
      <c r="C3162" s="15" t="str">
        <f>IF(A3162="","",VLOOKUP(A3162,Tabulka3[[Číslo smlouvy   u pravidelné činnosti]:[Příjmení]],4,0))</f>
        <v/>
      </c>
      <c r="F3162" s="94"/>
      <c r="H3162" s="113"/>
      <c r="I3162" s="113"/>
      <c r="K3162" s="15"/>
      <c r="L3162" s="15"/>
      <c r="M3162" s="15">
        <f t="shared" si="147"/>
        <v>1</v>
      </c>
      <c r="N3162" s="15" t="str">
        <f t="shared" si="148"/>
        <v>-</v>
      </c>
      <c r="O3162" s="150">
        <f t="shared" si="149"/>
        <v>0</v>
      </c>
      <c r="P3162" s="15" t="str">
        <f>IF(COUNTIF('Personálie dobrovolníků '!U:X,N3162)&gt;0,"ANO","")</f>
        <v/>
      </c>
      <c r="Q3162" s="15"/>
    </row>
    <row r="3163" spans="2:17" s="25" customFormat="1" x14ac:dyDescent="0.3">
      <c r="B3163" s="15" t="str">
        <f>IF(A3163="","",VLOOKUP(A3163,Tabulka3[[Číslo smlouvy   u pravidelné činnosti]:[Příjmení]],3,0))</f>
        <v/>
      </c>
      <c r="C3163" s="15" t="str">
        <f>IF(A3163="","",VLOOKUP(A3163,Tabulka3[[Číslo smlouvy   u pravidelné činnosti]:[Příjmení]],4,0))</f>
        <v/>
      </c>
      <c r="F3163" s="94"/>
      <c r="H3163" s="113"/>
      <c r="I3163" s="113"/>
      <c r="K3163" s="15"/>
      <c r="L3163" s="15"/>
      <c r="M3163" s="15">
        <f t="shared" si="147"/>
        <v>1</v>
      </c>
      <c r="N3163" s="15" t="str">
        <f t="shared" si="148"/>
        <v>-</v>
      </c>
      <c r="O3163" s="150">
        <f t="shared" si="149"/>
        <v>0</v>
      </c>
      <c r="P3163" s="15" t="str">
        <f>IF(COUNTIF('Personálie dobrovolníků '!U:X,N3163)&gt;0,"ANO","")</f>
        <v/>
      </c>
      <c r="Q3163" s="15"/>
    </row>
    <row r="3164" spans="2:17" s="25" customFormat="1" x14ac:dyDescent="0.3">
      <c r="B3164" s="15" t="str">
        <f>IF(A3164="","",VLOOKUP(A3164,Tabulka3[[Číslo smlouvy   u pravidelné činnosti]:[Příjmení]],3,0))</f>
        <v/>
      </c>
      <c r="C3164" s="15" t="str">
        <f>IF(A3164="","",VLOOKUP(A3164,Tabulka3[[Číslo smlouvy   u pravidelné činnosti]:[Příjmení]],4,0))</f>
        <v/>
      </c>
      <c r="F3164" s="94"/>
      <c r="H3164" s="113"/>
      <c r="I3164" s="113"/>
      <c r="K3164" s="15"/>
      <c r="L3164" s="15"/>
      <c r="M3164" s="15">
        <f t="shared" si="147"/>
        <v>1</v>
      </c>
      <c r="N3164" s="15" t="str">
        <f t="shared" si="148"/>
        <v>-</v>
      </c>
      <c r="O3164" s="150">
        <f t="shared" si="149"/>
        <v>0</v>
      </c>
      <c r="P3164" s="15" t="str">
        <f>IF(COUNTIF('Personálie dobrovolníků '!U:X,N3164)&gt;0,"ANO","")</f>
        <v/>
      </c>
      <c r="Q3164" s="15"/>
    </row>
    <row r="3165" spans="2:17" s="25" customFormat="1" x14ac:dyDescent="0.3">
      <c r="B3165" s="15" t="str">
        <f>IF(A3165="","",VLOOKUP(A3165,Tabulka3[[Číslo smlouvy   u pravidelné činnosti]:[Příjmení]],3,0))</f>
        <v/>
      </c>
      <c r="C3165" s="15" t="str">
        <f>IF(A3165="","",VLOOKUP(A3165,Tabulka3[[Číslo smlouvy   u pravidelné činnosti]:[Příjmení]],4,0))</f>
        <v/>
      </c>
      <c r="F3165" s="94"/>
      <c r="H3165" s="113"/>
      <c r="I3165" s="113"/>
      <c r="K3165" s="15"/>
      <c r="L3165" s="15"/>
      <c r="M3165" s="15">
        <f t="shared" si="147"/>
        <v>1</v>
      </c>
      <c r="N3165" s="15" t="str">
        <f t="shared" si="148"/>
        <v>-</v>
      </c>
      <c r="O3165" s="150">
        <f t="shared" si="149"/>
        <v>0</v>
      </c>
      <c r="P3165" s="15" t="str">
        <f>IF(COUNTIF('Personálie dobrovolníků '!U:X,N3165)&gt;0,"ANO","")</f>
        <v/>
      </c>
      <c r="Q3165" s="15"/>
    </row>
    <row r="3166" spans="2:17" s="25" customFormat="1" x14ac:dyDescent="0.3">
      <c r="B3166" s="15" t="str">
        <f>IF(A3166="","",VLOOKUP(A3166,Tabulka3[[Číslo smlouvy   u pravidelné činnosti]:[Příjmení]],3,0))</f>
        <v/>
      </c>
      <c r="C3166" s="15" t="str">
        <f>IF(A3166="","",VLOOKUP(A3166,Tabulka3[[Číslo smlouvy   u pravidelné činnosti]:[Příjmení]],4,0))</f>
        <v/>
      </c>
      <c r="F3166" s="94"/>
      <c r="H3166" s="113"/>
      <c r="I3166" s="113"/>
      <c r="K3166" s="15"/>
      <c r="L3166" s="15"/>
      <c r="M3166" s="15">
        <f t="shared" si="147"/>
        <v>1</v>
      </c>
      <c r="N3166" s="15" t="str">
        <f t="shared" si="148"/>
        <v>-</v>
      </c>
      <c r="O3166" s="150">
        <f t="shared" si="149"/>
        <v>0</v>
      </c>
      <c r="P3166" s="15" t="str">
        <f>IF(COUNTIF('Personálie dobrovolníků '!U:X,N3166)&gt;0,"ANO","")</f>
        <v/>
      </c>
      <c r="Q3166" s="15"/>
    </row>
    <row r="3167" spans="2:17" s="25" customFormat="1" x14ac:dyDescent="0.3">
      <c r="B3167" s="15" t="str">
        <f>IF(A3167="","",VLOOKUP(A3167,Tabulka3[[Číslo smlouvy   u pravidelné činnosti]:[Příjmení]],3,0))</f>
        <v/>
      </c>
      <c r="C3167" s="15" t="str">
        <f>IF(A3167="","",VLOOKUP(A3167,Tabulka3[[Číslo smlouvy   u pravidelné činnosti]:[Příjmení]],4,0))</f>
        <v/>
      </c>
      <c r="F3167" s="94"/>
      <c r="H3167" s="113"/>
      <c r="I3167" s="113"/>
      <c r="K3167" s="15"/>
      <c r="L3167" s="15"/>
      <c r="M3167" s="15">
        <f t="shared" si="147"/>
        <v>1</v>
      </c>
      <c r="N3167" s="15" t="str">
        <f t="shared" si="148"/>
        <v>-</v>
      </c>
      <c r="O3167" s="150">
        <f t="shared" si="149"/>
        <v>0</v>
      </c>
      <c r="P3167" s="15" t="str">
        <f>IF(COUNTIF('Personálie dobrovolníků '!U:X,N3167)&gt;0,"ANO","")</f>
        <v/>
      </c>
      <c r="Q3167" s="15"/>
    </row>
    <row r="3168" spans="2:17" s="25" customFormat="1" x14ac:dyDescent="0.3">
      <c r="B3168" s="15" t="str">
        <f>IF(A3168="","",VLOOKUP(A3168,Tabulka3[[Číslo smlouvy   u pravidelné činnosti]:[Příjmení]],3,0))</f>
        <v/>
      </c>
      <c r="C3168" s="15" t="str">
        <f>IF(A3168="","",VLOOKUP(A3168,Tabulka3[[Číslo smlouvy   u pravidelné činnosti]:[Příjmení]],4,0))</f>
        <v/>
      </c>
      <c r="F3168" s="94"/>
      <c r="H3168" s="113"/>
      <c r="I3168" s="113"/>
      <c r="K3168" s="15"/>
      <c r="L3168" s="15"/>
      <c r="M3168" s="15">
        <f t="shared" si="147"/>
        <v>1</v>
      </c>
      <c r="N3168" s="15" t="str">
        <f t="shared" si="148"/>
        <v>-</v>
      </c>
      <c r="O3168" s="150">
        <f t="shared" si="149"/>
        <v>0</v>
      </c>
      <c r="P3168" s="15" t="str">
        <f>IF(COUNTIF('Personálie dobrovolníků '!U:X,N3168)&gt;0,"ANO","")</f>
        <v/>
      </c>
      <c r="Q3168" s="15"/>
    </row>
    <row r="3169" spans="2:17" s="25" customFormat="1" x14ac:dyDescent="0.3">
      <c r="B3169" s="15" t="str">
        <f>IF(A3169="","",VLOOKUP(A3169,Tabulka3[[Číslo smlouvy   u pravidelné činnosti]:[Příjmení]],3,0))</f>
        <v/>
      </c>
      <c r="C3169" s="15" t="str">
        <f>IF(A3169="","",VLOOKUP(A3169,Tabulka3[[Číslo smlouvy   u pravidelné činnosti]:[Příjmení]],4,0))</f>
        <v/>
      </c>
      <c r="F3169" s="94"/>
      <c r="H3169" s="113"/>
      <c r="I3169" s="113"/>
      <c r="K3169" s="15"/>
      <c r="L3169" s="15"/>
      <c r="M3169" s="15">
        <f t="shared" si="147"/>
        <v>1</v>
      </c>
      <c r="N3169" s="15" t="str">
        <f t="shared" si="148"/>
        <v>-</v>
      </c>
      <c r="O3169" s="150">
        <f t="shared" si="149"/>
        <v>0</v>
      </c>
      <c r="P3169" s="15" t="str">
        <f>IF(COUNTIF('Personálie dobrovolníků '!U:X,N3169)&gt;0,"ANO","")</f>
        <v/>
      </c>
      <c r="Q3169" s="15"/>
    </row>
    <row r="3170" spans="2:17" s="25" customFormat="1" x14ac:dyDescent="0.3">
      <c r="B3170" s="15" t="str">
        <f>IF(A3170="","",VLOOKUP(A3170,Tabulka3[[Číslo smlouvy   u pravidelné činnosti]:[Příjmení]],3,0))</f>
        <v/>
      </c>
      <c r="C3170" s="15" t="str">
        <f>IF(A3170="","",VLOOKUP(A3170,Tabulka3[[Číslo smlouvy   u pravidelné činnosti]:[Příjmení]],4,0))</f>
        <v/>
      </c>
      <c r="F3170" s="94"/>
      <c r="H3170" s="113"/>
      <c r="I3170" s="113"/>
      <c r="K3170" s="15"/>
      <c r="L3170" s="15"/>
      <c r="M3170" s="15">
        <f t="shared" si="147"/>
        <v>1</v>
      </c>
      <c r="N3170" s="15" t="str">
        <f t="shared" si="148"/>
        <v>-</v>
      </c>
      <c r="O3170" s="150">
        <f t="shared" si="149"/>
        <v>0</v>
      </c>
      <c r="P3170" s="15" t="str">
        <f>IF(COUNTIF('Personálie dobrovolníků '!U:X,N3170)&gt;0,"ANO","")</f>
        <v/>
      </c>
      <c r="Q3170" s="15"/>
    </row>
    <row r="3171" spans="2:17" s="25" customFormat="1" x14ac:dyDescent="0.3">
      <c r="B3171" s="15" t="str">
        <f>IF(A3171="","",VLOOKUP(A3171,Tabulka3[[Číslo smlouvy   u pravidelné činnosti]:[Příjmení]],3,0))</f>
        <v/>
      </c>
      <c r="C3171" s="15" t="str">
        <f>IF(A3171="","",VLOOKUP(A3171,Tabulka3[[Číslo smlouvy   u pravidelné činnosti]:[Příjmení]],4,0))</f>
        <v/>
      </c>
      <c r="F3171" s="94"/>
      <c r="H3171" s="113"/>
      <c r="I3171" s="113"/>
      <c r="K3171" s="15"/>
      <c r="L3171" s="15"/>
      <c r="M3171" s="15">
        <f t="shared" si="147"/>
        <v>1</v>
      </c>
      <c r="N3171" s="15" t="str">
        <f t="shared" si="148"/>
        <v>-</v>
      </c>
      <c r="O3171" s="150">
        <f t="shared" si="149"/>
        <v>0</v>
      </c>
      <c r="P3171" s="15" t="str">
        <f>IF(COUNTIF('Personálie dobrovolníků '!U:X,N3171)&gt;0,"ANO","")</f>
        <v/>
      </c>
      <c r="Q3171" s="15"/>
    </row>
    <row r="3172" spans="2:17" s="25" customFormat="1" x14ac:dyDescent="0.3">
      <c r="B3172" s="15" t="str">
        <f>IF(A3172="","",VLOOKUP(A3172,Tabulka3[[Číslo smlouvy   u pravidelné činnosti]:[Příjmení]],3,0))</f>
        <v/>
      </c>
      <c r="C3172" s="15" t="str">
        <f>IF(A3172="","",VLOOKUP(A3172,Tabulka3[[Číslo smlouvy   u pravidelné činnosti]:[Příjmení]],4,0))</f>
        <v/>
      </c>
      <c r="F3172" s="94"/>
      <c r="H3172" s="113"/>
      <c r="I3172" s="113"/>
      <c r="K3172" s="15"/>
      <c r="L3172" s="15"/>
      <c r="M3172" s="15">
        <f t="shared" si="147"/>
        <v>1</v>
      </c>
      <c r="N3172" s="15" t="str">
        <f t="shared" si="148"/>
        <v>-</v>
      </c>
      <c r="O3172" s="150">
        <f t="shared" si="149"/>
        <v>0</v>
      </c>
      <c r="P3172" s="15" t="str">
        <f>IF(COUNTIF('Personálie dobrovolníků '!U:X,N3172)&gt;0,"ANO","")</f>
        <v/>
      </c>
      <c r="Q3172" s="15"/>
    </row>
    <row r="3173" spans="2:17" s="25" customFormat="1" x14ac:dyDescent="0.3">
      <c r="B3173" s="15" t="str">
        <f>IF(A3173="","",VLOOKUP(A3173,Tabulka3[[Číslo smlouvy   u pravidelné činnosti]:[Příjmení]],3,0))</f>
        <v/>
      </c>
      <c r="C3173" s="15" t="str">
        <f>IF(A3173="","",VLOOKUP(A3173,Tabulka3[[Číslo smlouvy   u pravidelné činnosti]:[Příjmení]],4,0))</f>
        <v/>
      </c>
      <c r="F3173" s="94"/>
      <c r="H3173" s="113"/>
      <c r="I3173" s="113"/>
      <c r="K3173" s="15"/>
      <c r="L3173" s="15"/>
      <c r="M3173" s="15">
        <f t="shared" si="147"/>
        <v>1</v>
      </c>
      <c r="N3173" s="15" t="str">
        <f t="shared" si="148"/>
        <v>-</v>
      </c>
      <c r="O3173" s="150">
        <f t="shared" si="149"/>
        <v>0</v>
      </c>
      <c r="P3173" s="15" t="str">
        <f>IF(COUNTIF('Personálie dobrovolníků '!U:X,N3173)&gt;0,"ANO","")</f>
        <v/>
      </c>
      <c r="Q3173" s="15"/>
    </row>
    <row r="3174" spans="2:17" s="25" customFormat="1" x14ac:dyDescent="0.3">
      <c r="B3174" s="15" t="str">
        <f>IF(A3174="","",VLOOKUP(A3174,Tabulka3[[Číslo smlouvy   u pravidelné činnosti]:[Příjmení]],3,0))</f>
        <v/>
      </c>
      <c r="C3174" s="15" t="str">
        <f>IF(A3174="","",VLOOKUP(A3174,Tabulka3[[Číslo smlouvy   u pravidelné činnosti]:[Příjmení]],4,0))</f>
        <v/>
      </c>
      <c r="F3174" s="94"/>
      <c r="H3174" s="113"/>
      <c r="I3174" s="113"/>
      <c r="K3174" s="15"/>
      <c r="L3174" s="15"/>
      <c r="M3174" s="15">
        <f t="shared" si="147"/>
        <v>1</v>
      </c>
      <c r="N3174" s="15" t="str">
        <f t="shared" si="148"/>
        <v>-</v>
      </c>
      <c r="O3174" s="150">
        <f t="shared" si="149"/>
        <v>0</v>
      </c>
      <c r="P3174" s="15" t="str">
        <f>IF(COUNTIF('Personálie dobrovolníků '!U:X,N3174)&gt;0,"ANO","")</f>
        <v/>
      </c>
      <c r="Q3174" s="15"/>
    </row>
    <row r="3175" spans="2:17" s="25" customFormat="1" x14ac:dyDescent="0.3">
      <c r="B3175" s="15" t="str">
        <f>IF(A3175="","",VLOOKUP(A3175,Tabulka3[[Číslo smlouvy   u pravidelné činnosti]:[Příjmení]],3,0))</f>
        <v/>
      </c>
      <c r="C3175" s="15" t="str">
        <f>IF(A3175="","",VLOOKUP(A3175,Tabulka3[[Číslo smlouvy   u pravidelné činnosti]:[Příjmení]],4,0))</f>
        <v/>
      </c>
      <c r="F3175" s="94"/>
      <c r="H3175" s="113"/>
      <c r="I3175" s="113"/>
      <c r="K3175" s="15"/>
      <c r="L3175" s="15"/>
      <c r="M3175" s="15">
        <f t="shared" si="147"/>
        <v>1</v>
      </c>
      <c r="N3175" s="15" t="str">
        <f t="shared" si="148"/>
        <v>-</v>
      </c>
      <c r="O3175" s="150">
        <f t="shared" si="149"/>
        <v>0</v>
      </c>
      <c r="P3175" s="15" t="str">
        <f>IF(COUNTIF('Personálie dobrovolníků '!U:X,N3175)&gt;0,"ANO","")</f>
        <v/>
      </c>
      <c r="Q3175" s="15"/>
    </row>
    <row r="3176" spans="2:17" s="25" customFormat="1" x14ac:dyDescent="0.3">
      <c r="B3176" s="15" t="str">
        <f>IF(A3176="","",VLOOKUP(A3176,Tabulka3[[Číslo smlouvy   u pravidelné činnosti]:[Příjmení]],3,0))</f>
        <v/>
      </c>
      <c r="C3176" s="15" t="str">
        <f>IF(A3176="","",VLOOKUP(A3176,Tabulka3[[Číslo smlouvy   u pravidelné činnosti]:[Příjmení]],4,0))</f>
        <v/>
      </c>
      <c r="F3176" s="94"/>
      <c r="H3176" s="113"/>
      <c r="I3176" s="113"/>
      <c r="K3176" s="15"/>
      <c r="L3176" s="15"/>
      <c r="M3176" s="15">
        <f t="shared" si="147"/>
        <v>1</v>
      </c>
      <c r="N3176" s="15" t="str">
        <f t="shared" si="148"/>
        <v>-</v>
      </c>
      <c r="O3176" s="150">
        <f t="shared" si="149"/>
        <v>0</v>
      </c>
      <c r="P3176" s="15" t="str">
        <f>IF(COUNTIF('Personálie dobrovolníků '!U:X,N3176)&gt;0,"ANO","")</f>
        <v/>
      </c>
      <c r="Q3176" s="15"/>
    </row>
    <row r="3177" spans="2:17" s="25" customFormat="1" x14ac:dyDescent="0.3">
      <c r="B3177" s="15" t="str">
        <f>IF(A3177="","",VLOOKUP(A3177,Tabulka3[[Číslo smlouvy   u pravidelné činnosti]:[Příjmení]],3,0))</f>
        <v/>
      </c>
      <c r="C3177" s="15" t="str">
        <f>IF(A3177="","",VLOOKUP(A3177,Tabulka3[[Číslo smlouvy   u pravidelné činnosti]:[Příjmení]],4,0))</f>
        <v/>
      </c>
      <c r="F3177" s="94"/>
      <c r="H3177" s="113"/>
      <c r="I3177" s="113"/>
      <c r="K3177" s="15"/>
      <c r="L3177" s="15"/>
      <c r="M3177" s="15">
        <f t="shared" si="147"/>
        <v>1</v>
      </c>
      <c r="N3177" s="15" t="str">
        <f t="shared" si="148"/>
        <v>-</v>
      </c>
      <c r="O3177" s="150">
        <f t="shared" si="149"/>
        <v>0</v>
      </c>
      <c r="P3177" s="15" t="str">
        <f>IF(COUNTIF('Personálie dobrovolníků '!U:X,N3177)&gt;0,"ANO","")</f>
        <v/>
      </c>
      <c r="Q3177" s="15"/>
    </row>
    <row r="3178" spans="2:17" s="25" customFormat="1" x14ac:dyDescent="0.3">
      <c r="B3178" s="15" t="str">
        <f>IF(A3178="","",VLOOKUP(A3178,Tabulka3[[Číslo smlouvy   u pravidelné činnosti]:[Příjmení]],3,0))</f>
        <v/>
      </c>
      <c r="C3178" s="15" t="str">
        <f>IF(A3178="","",VLOOKUP(A3178,Tabulka3[[Číslo smlouvy   u pravidelné činnosti]:[Příjmení]],4,0))</f>
        <v/>
      </c>
      <c r="F3178" s="94"/>
      <c r="H3178" s="113"/>
      <c r="I3178" s="113"/>
      <c r="K3178" s="15"/>
      <c r="L3178" s="15"/>
      <c r="M3178" s="15">
        <f t="shared" si="147"/>
        <v>1</v>
      </c>
      <c r="N3178" s="15" t="str">
        <f t="shared" si="148"/>
        <v>-</v>
      </c>
      <c r="O3178" s="150">
        <f t="shared" si="149"/>
        <v>0</v>
      </c>
      <c r="P3178" s="15" t="str">
        <f>IF(COUNTIF('Personálie dobrovolníků '!U:X,N3178)&gt;0,"ANO","")</f>
        <v/>
      </c>
      <c r="Q3178" s="15"/>
    </row>
    <row r="3179" spans="2:17" s="25" customFormat="1" x14ac:dyDescent="0.3">
      <c r="B3179" s="15" t="str">
        <f>IF(A3179="","",VLOOKUP(A3179,Tabulka3[[Číslo smlouvy   u pravidelné činnosti]:[Příjmení]],3,0))</f>
        <v/>
      </c>
      <c r="C3179" s="15" t="str">
        <f>IF(A3179="","",VLOOKUP(A3179,Tabulka3[[Číslo smlouvy   u pravidelné činnosti]:[Příjmení]],4,0))</f>
        <v/>
      </c>
      <c r="F3179" s="94"/>
      <c r="H3179" s="113"/>
      <c r="I3179" s="113"/>
      <c r="K3179" s="15"/>
      <c r="L3179" s="15"/>
      <c r="M3179" s="15">
        <f t="shared" si="147"/>
        <v>1</v>
      </c>
      <c r="N3179" s="15" t="str">
        <f t="shared" si="148"/>
        <v>-</v>
      </c>
      <c r="O3179" s="150">
        <f t="shared" si="149"/>
        <v>0</v>
      </c>
      <c r="P3179" s="15" t="str">
        <f>IF(COUNTIF('Personálie dobrovolníků '!U:X,N3179)&gt;0,"ANO","")</f>
        <v/>
      </c>
      <c r="Q3179" s="15"/>
    </row>
    <row r="3180" spans="2:17" s="25" customFormat="1" x14ac:dyDescent="0.3">
      <c r="B3180" s="15" t="str">
        <f>IF(A3180="","",VLOOKUP(A3180,Tabulka3[[Číslo smlouvy   u pravidelné činnosti]:[Příjmení]],3,0))</f>
        <v/>
      </c>
      <c r="C3180" s="15" t="str">
        <f>IF(A3180="","",VLOOKUP(A3180,Tabulka3[[Číslo smlouvy   u pravidelné činnosti]:[Příjmení]],4,0))</f>
        <v/>
      </c>
      <c r="F3180" s="94"/>
      <c r="H3180" s="113"/>
      <c r="I3180" s="113"/>
      <c r="K3180" s="15"/>
      <c r="L3180" s="15"/>
      <c r="M3180" s="15">
        <f t="shared" si="147"/>
        <v>1</v>
      </c>
      <c r="N3180" s="15" t="str">
        <f t="shared" si="148"/>
        <v>-</v>
      </c>
      <c r="O3180" s="150">
        <f t="shared" si="149"/>
        <v>0</v>
      </c>
      <c r="P3180" s="15" t="str">
        <f>IF(COUNTIF('Personálie dobrovolníků '!U:X,N3180)&gt;0,"ANO","")</f>
        <v/>
      </c>
      <c r="Q3180" s="15"/>
    </row>
    <row r="3181" spans="2:17" s="25" customFormat="1" x14ac:dyDescent="0.3">
      <c r="B3181" s="15" t="str">
        <f>IF(A3181="","",VLOOKUP(A3181,Tabulka3[[Číslo smlouvy   u pravidelné činnosti]:[Příjmení]],3,0))</f>
        <v/>
      </c>
      <c r="C3181" s="15" t="str">
        <f>IF(A3181="","",VLOOKUP(A3181,Tabulka3[[Číslo smlouvy   u pravidelné činnosti]:[Příjmení]],4,0))</f>
        <v/>
      </c>
      <c r="F3181" s="94"/>
      <c r="H3181" s="113"/>
      <c r="I3181" s="113"/>
      <c r="K3181" s="15"/>
      <c r="L3181" s="15"/>
      <c r="M3181" s="15">
        <f t="shared" si="147"/>
        <v>1</v>
      </c>
      <c r="N3181" s="15" t="str">
        <f t="shared" si="148"/>
        <v>-</v>
      </c>
      <c r="O3181" s="150">
        <f t="shared" si="149"/>
        <v>0</v>
      </c>
      <c r="P3181" s="15" t="str">
        <f>IF(COUNTIF('Personálie dobrovolníků '!U:X,N3181)&gt;0,"ANO","")</f>
        <v/>
      </c>
      <c r="Q3181" s="15"/>
    </row>
    <row r="3182" spans="2:17" s="25" customFormat="1" x14ac:dyDescent="0.3">
      <c r="B3182" s="15" t="str">
        <f>IF(A3182="","",VLOOKUP(A3182,Tabulka3[[Číslo smlouvy   u pravidelné činnosti]:[Příjmení]],3,0))</f>
        <v/>
      </c>
      <c r="C3182" s="15" t="str">
        <f>IF(A3182="","",VLOOKUP(A3182,Tabulka3[[Číslo smlouvy   u pravidelné činnosti]:[Příjmení]],4,0))</f>
        <v/>
      </c>
      <c r="F3182" s="94"/>
      <c r="H3182" s="113"/>
      <c r="I3182" s="113"/>
      <c r="K3182" s="15"/>
      <c r="L3182" s="15"/>
      <c r="M3182" s="15">
        <f t="shared" si="147"/>
        <v>1</v>
      </c>
      <c r="N3182" s="15" t="str">
        <f t="shared" si="148"/>
        <v>-</v>
      </c>
      <c r="O3182" s="150">
        <f t="shared" si="149"/>
        <v>0</v>
      </c>
      <c r="P3182" s="15" t="str">
        <f>IF(COUNTIF('Personálie dobrovolníků '!U:X,N3182)&gt;0,"ANO","")</f>
        <v/>
      </c>
      <c r="Q3182" s="15"/>
    </row>
    <row r="3183" spans="2:17" s="25" customFormat="1" x14ac:dyDescent="0.3">
      <c r="B3183" s="15" t="str">
        <f>IF(A3183="","",VLOOKUP(A3183,Tabulka3[[Číslo smlouvy   u pravidelné činnosti]:[Příjmení]],3,0))</f>
        <v/>
      </c>
      <c r="C3183" s="15" t="str">
        <f>IF(A3183="","",VLOOKUP(A3183,Tabulka3[[Číslo smlouvy   u pravidelné činnosti]:[Příjmení]],4,0))</f>
        <v/>
      </c>
      <c r="F3183" s="94"/>
      <c r="H3183" s="113"/>
      <c r="I3183" s="113"/>
      <c r="K3183" s="15"/>
      <c r="L3183" s="15"/>
      <c r="M3183" s="15">
        <f t="shared" si="147"/>
        <v>1</v>
      </c>
      <c r="N3183" s="15" t="str">
        <f t="shared" si="148"/>
        <v>-</v>
      </c>
      <c r="O3183" s="150">
        <f t="shared" si="149"/>
        <v>0</v>
      </c>
      <c r="P3183" s="15" t="str">
        <f>IF(COUNTIF('Personálie dobrovolníků '!U:X,N3183)&gt;0,"ANO","")</f>
        <v/>
      </c>
      <c r="Q3183" s="15"/>
    </row>
    <row r="3184" spans="2:17" s="25" customFormat="1" x14ac:dyDescent="0.3">
      <c r="B3184" s="15" t="str">
        <f>IF(A3184="","",VLOOKUP(A3184,Tabulka3[[Číslo smlouvy   u pravidelné činnosti]:[Příjmení]],3,0))</f>
        <v/>
      </c>
      <c r="C3184" s="15" t="str">
        <f>IF(A3184="","",VLOOKUP(A3184,Tabulka3[[Číslo smlouvy   u pravidelné činnosti]:[Příjmení]],4,0))</f>
        <v/>
      </c>
      <c r="F3184" s="94"/>
      <c r="H3184" s="113"/>
      <c r="I3184" s="113"/>
      <c r="K3184" s="15"/>
      <c r="L3184" s="15"/>
      <c r="M3184" s="15">
        <f t="shared" si="147"/>
        <v>1</v>
      </c>
      <c r="N3184" s="15" t="str">
        <f t="shared" si="148"/>
        <v>-</v>
      </c>
      <c r="O3184" s="150">
        <f t="shared" si="149"/>
        <v>0</v>
      </c>
      <c r="P3184" s="15" t="str">
        <f>IF(COUNTIF('Personálie dobrovolníků '!U:X,N3184)&gt;0,"ANO","")</f>
        <v/>
      </c>
      <c r="Q3184" s="15"/>
    </row>
    <row r="3185" spans="2:17" s="25" customFormat="1" x14ac:dyDescent="0.3">
      <c r="B3185" s="15" t="str">
        <f>IF(A3185="","",VLOOKUP(A3185,Tabulka3[[Číslo smlouvy   u pravidelné činnosti]:[Příjmení]],3,0))</f>
        <v/>
      </c>
      <c r="C3185" s="15" t="str">
        <f>IF(A3185="","",VLOOKUP(A3185,Tabulka3[[Číslo smlouvy   u pravidelné činnosti]:[Příjmení]],4,0))</f>
        <v/>
      </c>
      <c r="F3185" s="94"/>
      <c r="H3185" s="113"/>
      <c r="I3185" s="113"/>
      <c r="K3185" s="15"/>
      <c r="L3185" s="15"/>
      <c r="M3185" s="15">
        <f t="shared" si="147"/>
        <v>1</v>
      </c>
      <c r="N3185" s="15" t="str">
        <f t="shared" si="148"/>
        <v>-</v>
      </c>
      <c r="O3185" s="150">
        <f t="shared" si="149"/>
        <v>0</v>
      </c>
      <c r="P3185" s="15" t="str">
        <f>IF(COUNTIF('Personálie dobrovolníků '!U:X,N3185)&gt;0,"ANO","")</f>
        <v/>
      </c>
      <c r="Q3185" s="15"/>
    </row>
    <row r="3186" spans="2:17" s="25" customFormat="1" x14ac:dyDescent="0.3">
      <c r="B3186" s="15" t="str">
        <f>IF(A3186="","",VLOOKUP(A3186,Tabulka3[[Číslo smlouvy   u pravidelné činnosti]:[Příjmení]],3,0))</f>
        <v/>
      </c>
      <c r="C3186" s="15" t="str">
        <f>IF(A3186="","",VLOOKUP(A3186,Tabulka3[[Číslo smlouvy   u pravidelné činnosti]:[Příjmení]],4,0))</f>
        <v/>
      </c>
      <c r="F3186" s="94"/>
      <c r="H3186" s="113"/>
      <c r="I3186" s="113"/>
      <c r="K3186" s="15"/>
      <c r="L3186" s="15"/>
      <c r="M3186" s="15">
        <f t="shared" si="147"/>
        <v>1</v>
      </c>
      <c r="N3186" s="15" t="str">
        <f t="shared" si="148"/>
        <v>-</v>
      </c>
      <c r="O3186" s="150">
        <f t="shared" si="149"/>
        <v>0</v>
      </c>
      <c r="P3186" s="15" t="str">
        <f>IF(COUNTIF('Personálie dobrovolníků '!U:X,N3186)&gt;0,"ANO","")</f>
        <v/>
      </c>
      <c r="Q3186" s="15"/>
    </row>
    <row r="3187" spans="2:17" s="25" customFormat="1" x14ac:dyDescent="0.3">
      <c r="B3187" s="15" t="str">
        <f>IF(A3187="","",VLOOKUP(A3187,Tabulka3[[Číslo smlouvy   u pravidelné činnosti]:[Příjmení]],3,0))</f>
        <v/>
      </c>
      <c r="C3187" s="15" t="str">
        <f>IF(A3187="","",VLOOKUP(A3187,Tabulka3[[Číslo smlouvy   u pravidelné činnosti]:[Příjmení]],4,0))</f>
        <v/>
      </c>
      <c r="F3187" s="94"/>
      <c r="H3187" s="113"/>
      <c r="I3187" s="113"/>
      <c r="K3187" s="15"/>
      <c r="L3187" s="15"/>
      <c r="M3187" s="15">
        <f t="shared" si="147"/>
        <v>1</v>
      </c>
      <c r="N3187" s="15" t="str">
        <f t="shared" si="148"/>
        <v>-</v>
      </c>
      <c r="O3187" s="150">
        <f t="shared" si="149"/>
        <v>0</v>
      </c>
      <c r="P3187" s="15" t="str">
        <f>IF(COUNTIF('Personálie dobrovolníků '!U:X,N3187)&gt;0,"ANO","")</f>
        <v/>
      </c>
      <c r="Q3187" s="15"/>
    </row>
    <row r="3188" spans="2:17" s="25" customFormat="1" x14ac:dyDescent="0.3">
      <c r="B3188" s="15" t="str">
        <f>IF(A3188="","",VLOOKUP(A3188,Tabulka3[[Číslo smlouvy   u pravidelné činnosti]:[Příjmení]],3,0))</f>
        <v/>
      </c>
      <c r="C3188" s="15" t="str">
        <f>IF(A3188="","",VLOOKUP(A3188,Tabulka3[[Číslo smlouvy   u pravidelné činnosti]:[Příjmení]],4,0))</f>
        <v/>
      </c>
      <c r="F3188" s="94"/>
      <c r="H3188" s="113"/>
      <c r="I3188" s="113"/>
      <c r="K3188" s="15"/>
      <c r="L3188" s="15"/>
      <c r="M3188" s="15">
        <f t="shared" si="147"/>
        <v>1</v>
      </c>
      <c r="N3188" s="15" t="str">
        <f t="shared" si="148"/>
        <v>-</v>
      </c>
      <c r="O3188" s="150">
        <f t="shared" si="149"/>
        <v>0</v>
      </c>
      <c r="P3188" s="15" t="str">
        <f>IF(COUNTIF('Personálie dobrovolníků '!U:X,N3188)&gt;0,"ANO","")</f>
        <v/>
      </c>
      <c r="Q3188" s="15"/>
    </row>
    <row r="3189" spans="2:17" s="25" customFormat="1" x14ac:dyDescent="0.3">
      <c r="B3189" s="15" t="str">
        <f>IF(A3189="","",VLOOKUP(A3189,Tabulka3[[Číslo smlouvy   u pravidelné činnosti]:[Příjmení]],3,0))</f>
        <v/>
      </c>
      <c r="C3189" s="15" t="str">
        <f>IF(A3189="","",VLOOKUP(A3189,Tabulka3[[Číslo smlouvy   u pravidelné činnosti]:[Příjmení]],4,0))</f>
        <v/>
      </c>
      <c r="F3189" s="94"/>
      <c r="H3189" s="113"/>
      <c r="I3189" s="113"/>
      <c r="K3189" s="15"/>
      <c r="L3189" s="15"/>
      <c r="M3189" s="15">
        <f t="shared" si="147"/>
        <v>1</v>
      </c>
      <c r="N3189" s="15" t="str">
        <f t="shared" si="148"/>
        <v>-</v>
      </c>
      <c r="O3189" s="150">
        <f t="shared" si="149"/>
        <v>0</v>
      </c>
      <c r="P3189" s="15" t="str">
        <f>IF(COUNTIF('Personálie dobrovolníků '!U:X,N3189)&gt;0,"ANO","")</f>
        <v/>
      </c>
      <c r="Q3189" s="15"/>
    </row>
    <row r="3190" spans="2:17" s="25" customFormat="1" x14ac:dyDescent="0.3">
      <c r="B3190" s="15" t="str">
        <f>IF(A3190="","",VLOOKUP(A3190,Tabulka3[[Číslo smlouvy   u pravidelné činnosti]:[Příjmení]],3,0))</f>
        <v/>
      </c>
      <c r="C3190" s="15" t="str">
        <f>IF(A3190="","",VLOOKUP(A3190,Tabulka3[[Číslo smlouvy   u pravidelné činnosti]:[Příjmení]],4,0))</f>
        <v/>
      </c>
      <c r="F3190" s="94"/>
      <c r="H3190" s="113"/>
      <c r="I3190" s="113"/>
      <c r="K3190" s="15"/>
      <c r="L3190" s="15"/>
      <c r="M3190" s="15">
        <f t="shared" si="147"/>
        <v>1</v>
      </c>
      <c r="N3190" s="15" t="str">
        <f t="shared" si="148"/>
        <v>-</v>
      </c>
      <c r="O3190" s="150">
        <f t="shared" si="149"/>
        <v>0</v>
      </c>
      <c r="P3190" s="15" t="str">
        <f>IF(COUNTIF('Personálie dobrovolníků '!U:X,N3190)&gt;0,"ANO","")</f>
        <v/>
      </c>
      <c r="Q3190" s="15"/>
    </row>
    <row r="3191" spans="2:17" s="25" customFormat="1" x14ac:dyDescent="0.3">
      <c r="B3191" s="15" t="str">
        <f>IF(A3191="","",VLOOKUP(A3191,Tabulka3[[Číslo smlouvy   u pravidelné činnosti]:[Příjmení]],3,0))</f>
        <v/>
      </c>
      <c r="C3191" s="15" t="str">
        <f>IF(A3191="","",VLOOKUP(A3191,Tabulka3[[Číslo smlouvy   u pravidelné činnosti]:[Příjmení]],4,0))</f>
        <v/>
      </c>
      <c r="F3191" s="94"/>
      <c r="H3191" s="113"/>
      <c r="I3191" s="113"/>
      <c r="K3191" s="15"/>
      <c r="L3191" s="15"/>
      <c r="M3191" s="15">
        <f t="shared" si="147"/>
        <v>1</v>
      </c>
      <c r="N3191" s="15" t="str">
        <f t="shared" si="148"/>
        <v>-</v>
      </c>
      <c r="O3191" s="150">
        <f t="shared" si="149"/>
        <v>0</v>
      </c>
      <c r="P3191" s="15" t="str">
        <f>IF(COUNTIF('Personálie dobrovolníků '!U:X,N3191)&gt;0,"ANO","")</f>
        <v/>
      </c>
      <c r="Q3191" s="15"/>
    </row>
    <row r="3192" spans="2:17" s="25" customFormat="1" x14ac:dyDescent="0.3">
      <c r="B3192" s="15" t="str">
        <f>IF(A3192="","",VLOOKUP(A3192,Tabulka3[[Číslo smlouvy   u pravidelné činnosti]:[Příjmení]],3,0))</f>
        <v/>
      </c>
      <c r="C3192" s="15" t="str">
        <f>IF(A3192="","",VLOOKUP(A3192,Tabulka3[[Číslo smlouvy   u pravidelné činnosti]:[Příjmení]],4,0))</f>
        <v/>
      </c>
      <c r="F3192" s="94"/>
      <c r="H3192" s="113"/>
      <c r="I3192" s="113"/>
      <c r="K3192" s="15"/>
      <c r="L3192" s="15"/>
      <c r="M3192" s="15">
        <f t="shared" si="147"/>
        <v>1</v>
      </c>
      <c r="N3192" s="15" t="str">
        <f t="shared" si="148"/>
        <v>-</v>
      </c>
      <c r="O3192" s="150">
        <f t="shared" si="149"/>
        <v>0</v>
      </c>
      <c r="P3192" s="15" t="str">
        <f>IF(COUNTIF('Personálie dobrovolníků '!U:X,N3192)&gt;0,"ANO","")</f>
        <v/>
      </c>
      <c r="Q3192" s="15"/>
    </row>
    <row r="3193" spans="2:17" s="25" customFormat="1" x14ac:dyDescent="0.3">
      <c r="B3193" s="15" t="str">
        <f>IF(A3193="","",VLOOKUP(A3193,Tabulka3[[Číslo smlouvy   u pravidelné činnosti]:[Příjmení]],3,0))</f>
        <v/>
      </c>
      <c r="C3193" s="15" t="str">
        <f>IF(A3193="","",VLOOKUP(A3193,Tabulka3[[Číslo smlouvy   u pravidelné činnosti]:[Příjmení]],4,0))</f>
        <v/>
      </c>
      <c r="F3193" s="94"/>
      <c r="H3193" s="113"/>
      <c r="I3193" s="113"/>
      <c r="K3193" s="15"/>
      <c r="L3193" s="15"/>
      <c r="M3193" s="15">
        <f t="shared" si="147"/>
        <v>1</v>
      </c>
      <c r="N3193" s="15" t="str">
        <f t="shared" si="148"/>
        <v>-</v>
      </c>
      <c r="O3193" s="150">
        <f t="shared" si="149"/>
        <v>0</v>
      </c>
      <c r="P3193" s="15" t="str">
        <f>IF(COUNTIF('Personálie dobrovolníků '!U:X,N3193)&gt;0,"ANO","")</f>
        <v/>
      </c>
      <c r="Q3193" s="15"/>
    </row>
    <row r="3194" spans="2:17" s="25" customFormat="1" x14ac:dyDescent="0.3">
      <c r="B3194" s="15" t="str">
        <f>IF(A3194="","",VLOOKUP(A3194,Tabulka3[[Číslo smlouvy   u pravidelné činnosti]:[Příjmení]],3,0))</f>
        <v/>
      </c>
      <c r="C3194" s="15" t="str">
        <f>IF(A3194="","",VLOOKUP(A3194,Tabulka3[[Číslo smlouvy   u pravidelné činnosti]:[Příjmení]],4,0))</f>
        <v/>
      </c>
      <c r="F3194" s="94"/>
      <c r="H3194" s="113"/>
      <c r="I3194" s="113"/>
      <c r="K3194" s="15"/>
      <c r="L3194" s="15"/>
      <c r="M3194" s="15">
        <f t="shared" si="147"/>
        <v>1</v>
      </c>
      <c r="N3194" s="15" t="str">
        <f t="shared" si="148"/>
        <v>-</v>
      </c>
      <c r="O3194" s="150">
        <f t="shared" si="149"/>
        <v>0</v>
      </c>
      <c r="P3194" s="15" t="str">
        <f>IF(COUNTIF('Personálie dobrovolníků '!U:X,N3194)&gt;0,"ANO","")</f>
        <v/>
      </c>
      <c r="Q3194" s="15"/>
    </row>
    <row r="3195" spans="2:17" s="25" customFormat="1" x14ac:dyDescent="0.3">
      <c r="B3195" s="15" t="str">
        <f>IF(A3195="","",VLOOKUP(A3195,Tabulka3[[Číslo smlouvy   u pravidelné činnosti]:[Příjmení]],3,0))</f>
        <v/>
      </c>
      <c r="C3195" s="15" t="str">
        <f>IF(A3195="","",VLOOKUP(A3195,Tabulka3[[Číslo smlouvy   u pravidelné činnosti]:[Příjmení]],4,0))</f>
        <v/>
      </c>
      <c r="F3195" s="94"/>
      <c r="H3195" s="113"/>
      <c r="I3195" s="113"/>
      <c r="K3195" s="15"/>
      <c r="L3195" s="15"/>
      <c r="M3195" s="15">
        <f t="shared" si="147"/>
        <v>1</v>
      </c>
      <c r="N3195" s="15" t="str">
        <f t="shared" si="148"/>
        <v>-</v>
      </c>
      <c r="O3195" s="150">
        <f t="shared" si="149"/>
        <v>0</v>
      </c>
      <c r="P3195" s="15" t="str">
        <f>IF(COUNTIF('Personálie dobrovolníků '!U:X,N3195)&gt;0,"ANO","")</f>
        <v/>
      </c>
      <c r="Q3195" s="15"/>
    </row>
    <row r="3196" spans="2:17" s="25" customFormat="1" x14ac:dyDescent="0.3">
      <c r="B3196" s="15" t="str">
        <f>IF(A3196="","",VLOOKUP(A3196,Tabulka3[[Číslo smlouvy   u pravidelné činnosti]:[Příjmení]],3,0))</f>
        <v/>
      </c>
      <c r="C3196" s="15" t="str">
        <f>IF(A3196="","",VLOOKUP(A3196,Tabulka3[[Číslo smlouvy   u pravidelné činnosti]:[Příjmení]],4,0))</f>
        <v/>
      </c>
      <c r="F3196" s="94"/>
      <c r="H3196" s="113"/>
      <c r="I3196" s="113"/>
      <c r="K3196" s="15"/>
      <c r="L3196" s="15"/>
      <c r="M3196" s="15">
        <f t="shared" si="147"/>
        <v>1</v>
      </c>
      <c r="N3196" s="15" t="str">
        <f t="shared" si="148"/>
        <v>-</v>
      </c>
      <c r="O3196" s="150">
        <f t="shared" si="149"/>
        <v>0</v>
      </c>
      <c r="P3196" s="15" t="str">
        <f>IF(COUNTIF('Personálie dobrovolníků '!U:X,N3196)&gt;0,"ANO","")</f>
        <v/>
      </c>
      <c r="Q3196" s="15"/>
    </row>
    <row r="3197" spans="2:17" s="25" customFormat="1" x14ac:dyDescent="0.3">
      <c r="B3197" s="15" t="str">
        <f>IF(A3197="","",VLOOKUP(A3197,Tabulka3[[Číslo smlouvy   u pravidelné činnosti]:[Příjmení]],3,0))</f>
        <v/>
      </c>
      <c r="C3197" s="15" t="str">
        <f>IF(A3197="","",VLOOKUP(A3197,Tabulka3[[Číslo smlouvy   u pravidelné činnosti]:[Příjmení]],4,0))</f>
        <v/>
      </c>
      <c r="F3197" s="94"/>
      <c r="H3197" s="113"/>
      <c r="I3197" s="113"/>
      <c r="K3197" s="15"/>
      <c r="L3197" s="15"/>
      <c r="M3197" s="15">
        <f t="shared" si="147"/>
        <v>1</v>
      </c>
      <c r="N3197" s="15" t="str">
        <f t="shared" si="148"/>
        <v>-</v>
      </c>
      <c r="O3197" s="150">
        <f t="shared" si="149"/>
        <v>0</v>
      </c>
      <c r="P3197" s="15" t="str">
        <f>IF(COUNTIF('Personálie dobrovolníků '!U:X,N3197)&gt;0,"ANO","")</f>
        <v/>
      </c>
      <c r="Q3197" s="15"/>
    </row>
    <row r="3198" spans="2:17" s="25" customFormat="1" x14ac:dyDescent="0.3">
      <c r="B3198" s="15" t="str">
        <f>IF(A3198="","",VLOOKUP(A3198,Tabulka3[[Číslo smlouvy   u pravidelné činnosti]:[Příjmení]],3,0))</f>
        <v/>
      </c>
      <c r="C3198" s="15" t="str">
        <f>IF(A3198="","",VLOOKUP(A3198,Tabulka3[[Číslo smlouvy   u pravidelné činnosti]:[Příjmení]],4,0))</f>
        <v/>
      </c>
      <c r="F3198" s="94"/>
      <c r="H3198" s="113"/>
      <c r="I3198" s="113"/>
      <c r="K3198" s="15"/>
      <c r="L3198" s="15"/>
      <c r="M3198" s="15">
        <f t="shared" si="147"/>
        <v>1</v>
      </c>
      <c r="N3198" s="15" t="str">
        <f t="shared" si="148"/>
        <v>-</v>
      </c>
      <c r="O3198" s="150">
        <f t="shared" si="149"/>
        <v>0</v>
      </c>
      <c r="P3198" s="15" t="str">
        <f>IF(COUNTIF('Personálie dobrovolníků '!U:X,N3198)&gt;0,"ANO","")</f>
        <v/>
      </c>
      <c r="Q3198" s="15"/>
    </row>
    <row r="3199" spans="2:17" s="25" customFormat="1" x14ac:dyDescent="0.3">
      <c r="B3199" s="15" t="str">
        <f>IF(A3199="","",VLOOKUP(A3199,Tabulka3[[Číslo smlouvy   u pravidelné činnosti]:[Příjmení]],3,0))</f>
        <v/>
      </c>
      <c r="C3199" s="15" t="str">
        <f>IF(A3199="","",VLOOKUP(A3199,Tabulka3[[Číslo smlouvy   u pravidelné činnosti]:[Příjmení]],4,0))</f>
        <v/>
      </c>
      <c r="F3199" s="94"/>
      <c r="H3199" s="113"/>
      <c r="I3199" s="113"/>
      <c r="K3199" s="15"/>
      <c r="L3199" s="15"/>
      <c r="M3199" s="15">
        <f t="shared" si="147"/>
        <v>1</v>
      </c>
      <c r="N3199" s="15" t="str">
        <f t="shared" si="148"/>
        <v>-</v>
      </c>
      <c r="O3199" s="150">
        <f t="shared" si="149"/>
        <v>0</v>
      </c>
      <c r="P3199" s="15" t="str">
        <f>IF(COUNTIF('Personálie dobrovolníků '!U:X,N3199)&gt;0,"ANO","")</f>
        <v/>
      </c>
      <c r="Q3199" s="15"/>
    </row>
    <row r="3200" spans="2:17" s="25" customFormat="1" x14ac:dyDescent="0.3">
      <c r="B3200" s="15" t="str">
        <f>IF(A3200="","",VLOOKUP(A3200,Tabulka3[[Číslo smlouvy   u pravidelné činnosti]:[Příjmení]],3,0))</f>
        <v/>
      </c>
      <c r="C3200" s="15" t="str">
        <f>IF(A3200="","",VLOOKUP(A3200,Tabulka3[[Číslo smlouvy   u pravidelné činnosti]:[Příjmení]],4,0))</f>
        <v/>
      </c>
      <c r="F3200" s="94"/>
      <c r="H3200" s="113"/>
      <c r="I3200" s="113"/>
      <c r="K3200" s="15"/>
      <c r="L3200" s="15"/>
      <c r="M3200" s="15">
        <f t="shared" si="147"/>
        <v>1</v>
      </c>
      <c r="N3200" s="15" t="str">
        <f t="shared" si="148"/>
        <v>-</v>
      </c>
      <c r="O3200" s="150">
        <f t="shared" si="149"/>
        <v>0</v>
      </c>
      <c r="P3200" s="15" t="str">
        <f>IF(COUNTIF('Personálie dobrovolníků '!U:X,N3200)&gt;0,"ANO","")</f>
        <v/>
      </c>
      <c r="Q3200" s="15"/>
    </row>
    <row r="3201" spans="2:17" s="25" customFormat="1" x14ac:dyDescent="0.3">
      <c r="B3201" s="15" t="str">
        <f>IF(A3201="","",VLOOKUP(A3201,Tabulka3[[Číslo smlouvy   u pravidelné činnosti]:[Příjmení]],3,0))</f>
        <v/>
      </c>
      <c r="C3201" s="15" t="str">
        <f>IF(A3201="","",VLOOKUP(A3201,Tabulka3[[Číslo smlouvy   u pravidelné činnosti]:[Příjmení]],4,0))</f>
        <v/>
      </c>
      <c r="F3201" s="94"/>
      <c r="H3201" s="113"/>
      <c r="I3201" s="113"/>
      <c r="K3201" s="15"/>
      <c r="L3201" s="15"/>
      <c r="M3201" s="15">
        <f t="shared" si="147"/>
        <v>1</v>
      </c>
      <c r="N3201" s="15" t="str">
        <f t="shared" si="148"/>
        <v>-</v>
      </c>
      <c r="O3201" s="150">
        <f t="shared" si="149"/>
        <v>0</v>
      </c>
      <c r="P3201" s="15" t="str">
        <f>IF(COUNTIF('Personálie dobrovolníků '!U:X,N3201)&gt;0,"ANO","")</f>
        <v/>
      </c>
      <c r="Q3201" s="15"/>
    </row>
    <row r="3202" spans="2:17" s="25" customFormat="1" x14ac:dyDescent="0.3">
      <c r="B3202" s="15" t="str">
        <f>IF(A3202="","",VLOOKUP(A3202,Tabulka3[[Číslo smlouvy   u pravidelné činnosti]:[Příjmení]],3,0))</f>
        <v/>
      </c>
      <c r="C3202" s="15" t="str">
        <f>IF(A3202="","",VLOOKUP(A3202,Tabulka3[[Číslo smlouvy   u pravidelné činnosti]:[Příjmení]],4,0))</f>
        <v/>
      </c>
      <c r="F3202" s="94"/>
      <c r="H3202" s="113"/>
      <c r="I3202" s="113"/>
      <c r="K3202" s="15"/>
      <c r="L3202" s="15"/>
      <c r="M3202" s="15">
        <f t="shared" si="147"/>
        <v>1</v>
      </c>
      <c r="N3202" s="15" t="str">
        <f t="shared" si="148"/>
        <v>-</v>
      </c>
      <c r="O3202" s="150">
        <f t="shared" si="149"/>
        <v>0</v>
      </c>
      <c r="P3202" s="15" t="str">
        <f>IF(COUNTIF('Personálie dobrovolníků '!U:X,N3202)&gt;0,"ANO","")</f>
        <v/>
      </c>
      <c r="Q3202" s="15"/>
    </row>
    <row r="3203" spans="2:17" s="25" customFormat="1" x14ac:dyDescent="0.3">
      <c r="B3203" s="15" t="str">
        <f>IF(A3203="","",VLOOKUP(A3203,Tabulka3[[Číslo smlouvy   u pravidelné činnosti]:[Příjmení]],3,0))</f>
        <v/>
      </c>
      <c r="C3203" s="15" t="str">
        <f>IF(A3203="","",VLOOKUP(A3203,Tabulka3[[Číslo smlouvy   u pravidelné činnosti]:[Příjmení]],4,0))</f>
        <v/>
      </c>
      <c r="F3203" s="94"/>
      <c r="H3203" s="113"/>
      <c r="I3203" s="113"/>
      <c r="K3203" s="15"/>
      <c r="L3203" s="15"/>
      <c r="M3203" s="15">
        <f t="shared" si="147"/>
        <v>1</v>
      </c>
      <c r="N3203" s="15" t="str">
        <f t="shared" si="148"/>
        <v>-</v>
      </c>
      <c r="O3203" s="150">
        <f t="shared" si="149"/>
        <v>0</v>
      </c>
      <c r="P3203" s="15" t="str">
        <f>IF(COUNTIF('Personálie dobrovolníků '!U:X,N3203)&gt;0,"ANO","")</f>
        <v/>
      </c>
      <c r="Q3203" s="15"/>
    </row>
    <row r="3204" spans="2:17" s="25" customFormat="1" x14ac:dyDescent="0.3">
      <c r="B3204" s="15" t="str">
        <f>IF(A3204="","",VLOOKUP(A3204,Tabulka3[[Číslo smlouvy   u pravidelné činnosti]:[Příjmení]],3,0))</f>
        <v/>
      </c>
      <c r="C3204" s="15" t="str">
        <f>IF(A3204="","",VLOOKUP(A3204,Tabulka3[[Číslo smlouvy   u pravidelné činnosti]:[Příjmení]],4,0))</f>
        <v/>
      </c>
      <c r="F3204" s="94"/>
      <c r="H3204" s="113"/>
      <c r="I3204" s="113"/>
      <c r="K3204" s="15"/>
      <c r="L3204" s="15"/>
      <c r="M3204" s="15">
        <f t="shared" ref="M3204:M3267" si="150">IF(OR(
   AND($H3204=$K$12, $I3204=$L$4),
   AND($H3204=$K$12, $I3204=$L$5),
   AND($H3204=$K$12, $I3204=$L$6),
   AND($H3204=$K$12, $I3204=$L$7),
   AND($H3204=$K$11, $I3204=$L$4),
   AND($H3204=$K$11, $I3204=$L$5),
   AND($H3204=$K$11, $I3204=$L$6),
   AND($H3204=$K$11, $I3204=$L$7),
   AND($H3204=$K$5, $I3204=$L$5),
   AND($H3204=$K$6, $I3204=$L$4),
   AND($H3204=$K$6, $I3204=$L$5),
   AND($H3204=$K$6, $I3204=$L$7),
   AND($H3204=$K$4, $I3204=$L$6),
), 0, 1)</f>
        <v>1</v>
      </c>
      <c r="N3204" s="15" t="str">
        <f t="shared" ref="N3204:N3267" si="151">A3204 &amp; "-" &amp; J3204</f>
        <v>-</v>
      </c>
      <c r="O3204" s="150">
        <f t="shared" ref="O3204:O3267" si="152">IF(AND(M3204&lt;&gt;0, P3204="ANO"), 1, 0)</f>
        <v>0</v>
      </c>
      <c r="P3204" s="15" t="str">
        <f>IF(COUNTIF('Personálie dobrovolníků '!U:X,N3204)&gt;0,"ANO","")</f>
        <v/>
      </c>
      <c r="Q3204" s="15"/>
    </row>
    <row r="3205" spans="2:17" s="25" customFormat="1" x14ac:dyDescent="0.3">
      <c r="B3205" s="15" t="str">
        <f>IF(A3205="","",VLOOKUP(A3205,Tabulka3[[Číslo smlouvy   u pravidelné činnosti]:[Příjmení]],3,0))</f>
        <v/>
      </c>
      <c r="C3205" s="15" t="str">
        <f>IF(A3205="","",VLOOKUP(A3205,Tabulka3[[Číslo smlouvy   u pravidelné činnosti]:[Příjmení]],4,0))</f>
        <v/>
      </c>
      <c r="F3205" s="94"/>
      <c r="H3205" s="113"/>
      <c r="I3205" s="113"/>
      <c r="K3205" s="15"/>
      <c r="L3205" s="15"/>
      <c r="M3205" s="15">
        <f t="shared" si="150"/>
        <v>1</v>
      </c>
      <c r="N3205" s="15" t="str">
        <f t="shared" si="151"/>
        <v>-</v>
      </c>
      <c r="O3205" s="150">
        <f t="shared" si="152"/>
        <v>0</v>
      </c>
      <c r="P3205" s="15" t="str">
        <f>IF(COUNTIF('Personálie dobrovolníků '!U:X,N3205)&gt;0,"ANO","")</f>
        <v/>
      </c>
      <c r="Q3205" s="15"/>
    </row>
    <row r="3206" spans="2:17" s="25" customFormat="1" x14ac:dyDescent="0.3">
      <c r="B3206" s="15" t="str">
        <f>IF(A3206="","",VLOOKUP(A3206,Tabulka3[[Číslo smlouvy   u pravidelné činnosti]:[Příjmení]],3,0))</f>
        <v/>
      </c>
      <c r="C3206" s="15" t="str">
        <f>IF(A3206="","",VLOOKUP(A3206,Tabulka3[[Číslo smlouvy   u pravidelné činnosti]:[Příjmení]],4,0))</f>
        <v/>
      </c>
      <c r="F3206" s="94"/>
      <c r="H3206" s="113"/>
      <c r="I3206" s="113"/>
      <c r="K3206" s="15"/>
      <c r="L3206" s="15"/>
      <c r="M3206" s="15">
        <f t="shared" si="150"/>
        <v>1</v>
      </c>
      <c r="N3206" s="15" t="str">
        <f t="shared" si="151"/>
        <v>-</v>
      </c>
      <c r="O3206" s="150">
        <f t="shared" si="152"/>
        <v>0</v>
      </c>
      <c r="P3206" s="15" t="str">
        <f>IF(COUNTIF('Personálie dobrovolníků '!U:X,N3206)&gt;0,"ANO","")</f>
        <v/>
      </c>
      <c r="Q3206" s="15"/>
    </row>
    <row r="3207" spans="2:17" s="25" customFormat="1" x14ac:dyDescent="0.3">
      <c r="B3207" s="15" t="str">
        <f>IF(A3207="","",VLOOKUP(A3207,Tabulka3[[Číslo smlouvy   u pravidelné činnosti]:[Příjmení]],3,0))</f>
        <v/>
      </c>
      <c r="C3207" s="15" t="str">
        <f>IF(A3207="","",VLOOKUP(A3207,Tabulka3[[Číslo smlouvy   u pravidelné činnosti]:[Příjmení]],4,0))</f>
        <v/>
      </c>
      <c r="F3207" s="94"/>
      <c r="H3207" s="113"/>
      <c r="I3207" s="113"/>
      <c r="K3207" s="15"/>
      <c r="L3207" s="15"/>
      <c r="M3207" s="15">
        <f t="shared" si="150"/>
        <v>1</v>
      </c>
      <c r="N3207" s="15" t="str">
        <f t="shared" si="151"/>
        <v>-</v>
      </c>
      <c r="O3207" s="150">
        <f t="shared" si="152"/>
        <v>0</v>
      </c>
      <c r="P3207" s="15" t="str">
        <f>IF(COUNTIF('Personálie dobrovolníků '!U:X,N3207)&gt;0,"ANO","")</f>
        <v/>
      </c>
      <c r="Q3207" s="15"/>
    </row>
    <row r="3208" spans="2:17" s="25" customFormat="1" x14ac:dyDescent="0.3">
      <c r="B3208" s="15" t="str">
        <f>IF(A3208="","",VLOOKUP(A3208,Tabulka3[[Číslo smlouvy   u pravidelné činnosti]:[Příjmení]],3,0))</f>
        <v/>
      </c>
      <c r="C3208" s="15" t="str">
        <f>IF(A3208="","",VLOOKUP(A3208,Tabulka3[[Číslo smlouvy   u pravidelné činnosti]:[Příjmení]],4,0))</f>
        <v/>
      </c>
      <c r="F3208" s="94"/>
      <c r="H3208" s="113"/>
      <c r="I3208" s="113"/>
      <c r="K3208" s="15"/>
      <c r="L3208" s="15"/>
      <c r="M3208" s="15">
        <f t="shared" si="150"/>
        <v>1</v>
      </c>
      <c r="N3208" s="15" t="str">
        <f t="shared" si="151"/>
        <v>-</v>
      </c>
      <c r="O3208" s="150">
        <f t="shared" si="152"/>
        <v>0</v>
      </c>
      <c r="P3208" s="15" t="str">
        <f>IF(COUNTIF('Personálie dobrovolníků '!U:X,N3208)&gt;0,"ANO","")</f>
        <v/>
      </c>
      <c r="Q3208" s="15"/>
    </row>
    <row r="3209" spans="2:17" s="25" customFormat="1" x14ac:dyDescent="0.3">
      <c r="B3209" s="15" t="str">
        <f>IF(A3209="","",VLOOKUP(A3209,Tabulka3[[Číslo smlouvy   u pravidelné činnosti]:[Příjmení]],3,0))</f>
        <v/>
      </c>
      <c r="C3209" s="15" t="str">
        <f>IF(A3209="","",VLOOKUP(A3209,Tabulka3[[Číslo smlouvy   u pravidelné činnosti]:[Příjmení]],4,0))</f>
        <v/>
      </c>
      <c r="F3209" s="94"/>
      <c r="H3209" s="113"/>
      <c r="I3209" s="113"/>
      <c r="K3209" s="15"/>
      <c r="L3209" s="15"/>
      <c r="M3209" s="15">
        <f t="shared" si="150"/>
        <v>1</v>
      </c>
      <c r="N3209" s="15" t="str">
        <f t="shared" si="151"/>
        <v>-</v>
      </c>
      <c r="O3209" s="150">
        <f t="shared" si="152"/>
        <v>0</v>
      </c>
      <c r="P3209" s="15" t="str">
        <f>IF(COUNTIF('Personálie dobrovolníků '!U:X,N3209)&gt;0,"ANO","")</f>
        <v/>
      </c>
      <c r="Q3209" s="15"/>
    </row>
    <row r="3210" spans="2:17" s="25" customFormat="1" x14ac:dyDescent="0.3">
      <c r="B3210" s="15" t="str">
        <f>IF(A3210="","",VLOOKUP(A3210,Tabulka3[[Číslo smlouvy   u pravidelné činnosti]:[Příjmení]],3,0))</f>
        <v/>
      </c>
      <c r="C3210" s="15" t="str">
        <f>IF(A3210="","",VLOOKUP(A3210,Tabulka3[[Číslo smlouvy   u pravidelné činnosti]:[Příjmení]],4,0))</f>
        <v/>
      </c>
      <c r="F3210" s="94"/>
      <c r="H3210" s="113"/>
      <c r="I3210" s="113"/>
      <c r="K3210" s="15"/>
      <c r="L3210" s="15"/>
      <c r="M3210" s="15">
        <f t="shared" si="150"/>
        <v>1</v>
      </c>
      <c r="N3210" s="15" t="str">
        <f t="shared" si="151"/>
        <v>-</v>
      </c>
      <c r="O3210" s="150">
        <f t="shared" si="152"/>
        <v>0</v>
      </c>
      <c r="P3210" s="15" t="str">
        <f>IF(COUNTIF('Personálie dobrovolníků '!U:X,N3210)&gt;0,"ANO","")</f>
        <v/>
      </c>
      <c r="Q3210" s="15"/>
    </row>
    <row r="3211" spans="2:17" s="25" customFormat="1" x14ac:dyDescent="0.3">
      <c r="B3211" s="15" t="str">
        <f>IF(A3211="","",VLOOKUP(A3211,Tabulka3[[Číslo smlouvy   u pravidelné činnosti]:[Příjmení]],3,0))</f>
        <v/>
      </c>
      <c r="C3211" s="15" t="str">
        <f>IF(A3211="","",VLOOKUP(A3211,Tabulka3[[Číslo smlouvy   u pravidelné činnosti]:[Příjmení]],4,0))</f>
        <v/>
      </c>
      <c r="F3211" s="94"/>
      <c r="H3211" s="113"/>
      <c r="I3211" s="113"/>
      <c r="K3211" s="15"/>
      <c r="L3211" s="15"/>
      <c r="M3211" s="15">
        <f t="shared" si="150"/>
        <v>1</v>
      </c>
      <c r="N3211" s="15" t="str">
        <f t="shared" si="151"/>
        <v>-</v>
      </c>
      <c r="O3211" s="150">
        <f t="shared" si="152"/>
        <v>0</v>
      </c>
      <c r="P3211" s="15" t="str">
        <f>IF(COUNTIF('Personálie dobrovolníků '!U:X,N3211)&gt;0,"ANO","")</f>
        <v/>
      </c>
      <c r="Q3211" s="15"/>
    </row>
    <row r="3212" spans="2:17" s="25" customFormat="1" x14ac:dyDescent="0.3">
      <c r="B3212" s="15" t="str">
        <f>IF(A3212="","",VLOOKUP(A3212,Tabulka3[[Číslo smlouvy   u pravidelné činnosti]:[Příjmení]],3,0))</f>
        <v/>
      </c>
      <c r="C3212" s="15" t="str">
        <f>IF(A3212="","",VLOOKUP(A3212,Tabulka3[[Číslo smlouvy   u pravidelné činnosti]:[Příjmení]],4,0))</f>
        <v/>
      </c>
      <c r="F3212" s="94"/>
      <c r="H3212" s="113"/>
      <c r="I3212" s="113"/>
      <c r="K3212" s="15"/>
      <c r="L3212" s="15"/>
      <c r="M3212" s="15">
        <f t="shared" si="150"/>
        <v>1</v>
      </c>
      <c r="N3212" s="15" t="str">
        <f t="shared" si="151"/>
        <v>-</v>
      </c>
      <c r="O3212" s="150">
        <f t="shared" si="152"/>
        <v>0</v>
      </c>
      <c r="P3212" s="15" t="str">
        <f>IF(COUNTIF('Personálie dobrovolníků '!U:X,N3212)&gt;0,"ANO","")</f>
        <v/>
      </c>
      <c r="Q3212" s="15"/>
    </row>
    <row r="3213" spans="2:17" s="25" customFormat="1" x14ac:dyDescent="0.3">
      <c r="B3213" s="15" t="str">
        <f>IF(A3213="","",VLOOKUP(A3213,Tabulka3[[Číslo smlouvy   u pravidelné činnosti]:[Příjmení]],3,0))</f>
        <v/>
      </c>
      <c r="C3213" s="15" t="str">
        <f>IF(A3213="","",VLOOKUP(A3213,Tabulka3[[Číslo smlouvy   u pravidelné činnosti]:[Příjmení]],4,0))</f>
        <v/>
      </c>
      <c r="F3213" s="94"/>
      <c r="H3213" s="113"/>
      <c r="I3213" s="113"/>
      <c r="K3213" s="15"/>
      <c r="L3213" s="15"/>
      <c r="M3213" s="15">
        <f t="shared" si="150"/>
        <v>1</v>
      </c>
      <c r="N3213" s="15" t="str">
        <f t="shared" si="151"/>
        <v>-</v>
      </c>
      <c r="O3213" s="150">
        <f t="shared" si="152"/>
        <v>0</v>
      </c>
      <c r="P3213" s="15" t="str">
        <f>IF(COUNTIF('Personálie dobrovolníků '!U:X,N3213)&gt;0,"ANO","")</f>
        <v/>
      </c>
      <c r="Q3213" s="15"/>
    </row>
    <row r="3214" spans="2:17" s="25" customFormat="1" x14ac:dyDescent="0.3">
      <c r="B3214" s="15" t="str">
        <f>IF(A3214="","",VLOOKUP(A3214,Tabulka3[[Číslo smlouvy   u pravidelné činnosti]:[Příjmení]],3,0))</f>
        <v/>
      </c>
      <c r="C3214" s="15" t="str">
        <f>IF(A3214="","",VLOOKUP(A3214,Tabulka3[[Číslo smlouvy   u pravidelné činnosti]:[Příjmení]],4,0))</f>
        <v/>
      </c>
      <c r="F3214" s="94"/>
      <c r="H3214" s="113"/>
      <c r="I3214" s="113"/>
      <c r="K3214" s="15"/>
      <c r="L3214" s="15"/>
      <c r="M3214" s="15">
        <f t="shared" si="150"/>
        <v>1</v>
      </c>
      <c r="N3214" s="15" t="str">
        <f t="shared" si="151"/>
        <v>-</v>
      </c>
      <c r="O3214" s="150">
        <f t="shared" si="152"/>
        <v>0</v>
      </c>
      <c r="P3214" s="15" t="str">
        <f>IF(COUNTIF('Personálie dobrovolníků '!U:X,N3214)&gt;0,"ANO","")</f>
        <v/>
      </c>
      <c r="Q3214" s="15"/>
    </row>
    <row r="3215" spans="2:17" s="25" customFormat="1" x14ac:dyDescent="0.3">
      <c r="B3215" s="15" t="str">
        <f>IF(A3215="","",VLOOKUP(A3215,Tabulka3[[Číslo smlouvy   u pravidelné činnosti]:[Příjmení]],3,0))</f>
        <v/>
      </c>
      <c r="C3215" s="15" t="str">
        <f>IF(A3215="","",VLOOKUP(A3215,Tabulka3[[Číslo smlouvy   u pravidelné činnosti]:[Příjmení]],4,0))</f>
        <v/>
      </c>
      <c r="F3215" s="94"/>
      <c r="H3215" s="113"/>
      <c r="I3215" s="113"/>
      <c r="K3215" s="15"/>
      <c r="L3215" s="15"/>
      <c r="M3215" s="15">
        <f t="shared" si="150"/>
        <v>1</v>
      </c>
      <c r="N3215" s="15" t="str">
        <f t="shared" si="151"/>
        <v>-</v>
      </c>
      <c r="O3215" s="150">
        <f t="shared" si="152"/>
        <v>0</v>
      </c>
      <c r="P3215" s="15" t="str">
        <f>IF(COUNTIF('Personálie dobrovolníků '!U:X,N3215)&gt;0,"ANO","")</f>
        <v/>
      </c>
      <c r="Q3215" s="15"/>
    </row>
    <row r="3216" spans="2:17" s="25" customFormat="1" x14ac:dyDescent="0.3">
      <c r="B3216" s="15" t="str">
        <f>IF(A3216="","",VLOOKUP(A3216,Tabulka3[[Číslo smlouvy   u pravidelné činnosti]:[Příjmení]],3,0))</f>
        <v/>
      </c>
      <c r="C3216" s="15" t="str">
        <f>IF(A3216="","",VLOOKUP(A3216,Tabulka3[[Číslo smlouvy   u pravidelné činnosti]:[Příjmení]],4,0))</f>
        <v/>
      </c>
      <c r="F3216" s="94"/>
      <c r="H3216" s="113"/>
      <c r="I3216" s="113"/>
      <c r="K3216" s="15"/>
      <c r="L3216" s="15"/>
      <c r="M3216" s="15">
        <f t="shared" si="150"/>
        <v>1</v>
      </c>
      <c r="N3216" s="15" t="str">
        <f t="shared" si="151"/>
        <v>-</v>
      </c>
      <c r="O3216" s="150">
        <f t="shared" si="152"/>
        <v>0</v>
      </c>
      <c r="P3216" s="15" t="str">
        <f>IF(COUNTIF('Personálie dobrovolníků '!U:X,N3216)&gt;0,"ANO","")</f>
        <v/>
      </c>
      <c r="Q3216" s="15"/>
    </row>
    <row r="3217" spans="2:17" s="25" customFormat="1" x14ac:dyDescent="0.3">
      <c r="B3217" s="15" t="str">
        <f>IF(A3217="","",VLOOKUP(A3217,Tabulka3[[Číslo smlouvy   u pravidelné činnosti]:[Příjmení]],3,0))</f>
        <v/>
      </c>
      <c r="C3217" s="15" t="str">
        <f>IF(A3217="","",VLOOKUP(A3217,Tabulka3[[Číslo smlouvy   u pravidelné činnosti]:[Příjmení]],4,0))</f>
        <v/>
      </c>
      <c r="F3217" s="94"/>
      <c r="H3217" s="113"/>
      <c r="I3217" s="113"/>
      <c r="K3217" s="15"/>
      <c r="L3217" s="15"/>
      <c r="M3217" s="15">
        <f t="shared" si="150"/>
        <v>1</v>
      </c>
      <c r="N3217" s="15" t="str">
        <f t="shared" si="151"/>
        <v>-</v>
      </c>
      <c r="O3217" s="150">
        <f t="shared" si="152"/>
        <v>0</v>
      </c>
      <c r="P3217" s="15" t="str">
        <f>IF(COUNTIF('Personálie dobrovolníků '!U:X,N3217)&gt;0,"ANO","")</f>
        <v/>
      </c>
      <c r="Q3217" s="15"/>
    </row>
    <row r="3218" spans="2:17" s="25" customFormat="1" x14ac:dyDescent="0.3">
      <c r="B3218" s="15" t="str">
        <f>IF(A3218="","",VLOOKUP(A3218,Tabulka3[[Číslo smlouvy   u pravidelné činnosti]:[Příjmení]],3,0))</f>
        <v/>
      </c>
      <c r="C3218" s="15" t="str">
        <f>IF(A3218="","",VLOOKUP(A3218,Tabulka3[[Číslo smlouvy   u pravidelné činnosti]:[Příjmení]],4,0))</f>
        <v/>
      </c>
      <c r="F3218" s="94"/>
      <c r="H3218" s="113"/>
      <c r="I3218" s="113"/>
      <c r="K3218" s="15"/>
      <c r="L3218" s="15"/>
      <c r="M3218" s="15">
        <f t="shared" si="150"/>
        <v>1</v>
      </c>
      <c r="N3218" s="15" t="str">
        <f t="shared" si="151"/>
        <v>-</v>
      </c>
      <c r="O3218" s="150">
        <f t="shared" si="152"/>
        <v>0</v>
      </c>
      <c r="P3218" s="15" t="str">
        <f>IF(COUNTIF('Personálie dobrovolníků '!U:X,N3218)&gt;0,"ANO","")</f>
        <v/>
      </c>
      <c r="Q3218" s="15"/>
    </row>
    <row r="3219" spans="2:17" s="25" customFormat="1" x14ac:dyDescent="0.3">
      <c r="B3219" s="15" t="str">
        <f>IF(A3219="","",VLOOKUP(A3219,Tabulka3[[Číslo smlouvy   u pravidelné činnosti]:[Příjmení]],3,0))</f>
        <v/>
      </c>
      <c r="C3219" s="15" t="str">
        <f>IF(A3219="","",VLOOKUP(A3219,Tabulka3[[Číslo smlouvy   u pravidelné činnosti]:[Příjmení]],4,0))</f>
        <v/>
      </c>
      <c r="F3219" s="94"/>
      <c r="H3219" s="113"/>
      <c r="I3219" s="113"/>
      <c r="K3219" s="15"/>
      <c r="L3219" s="15"/>
      <c r="M3219" s="15">
        <f t="shared" si="150"/>
        <v>1</v>
      </c>
      <c r="N3219" s="15" t="str">
        <f t="shared" si="151"/>
        <v>-</v>
      </c>
      <c r="O3219" s="150">
        <f t="shared" si="152"/>
        <v>0</v>
      </c>
      <c r="P3219" s="15" t="str">
        <f>IF(COUNTIF('Personálie dobrovolníků '!U:X,N3219)&gt;0,"ANO","")</f>
        <v/>
      </c>
      <c r="Q3219" s="15"/>
    </row>
    <row r="3220" spans="2:17" s="25" customFormat="1" x14ac:dyDescent="0.3">
      <c r="B3220" s="15" t="str">
        <f>IF(A3220="","",VLOOKUP(A3220,Tabulka3[[Číslo smlouvy   u pravidelné činnosti]:[Příjmení]],3,0))</f>
        <v/>
      </c>
      <c r="C3220" s="15" t="str">
        <f>IF(A3220="","",VLOOKUP(A3220,Tabulka3[[Číslo smlouvy   u pravidelné činnosti]:[Příjmení]],4,0))</f>
        <v/>
      </c>
      <c r="F3220" s="94"/>
      <c r="H3220" s="113"/>
      <c r="I3220" s="113"/>
      <c r="K3220" s="15"/>
      <c r="L3220" s="15"/>
      <c r="M3220" s="15">
        <f t="shared" si="150"/>
        <v>1</v>
      </c>
      <c r="N3220" s="15" t="str">
        <f t="shared" si="151"/>
        <v>-</v>
      </c>
      <c r="O3220" s="150">
        <f t="shared" si="152"/>
        <v>0</v>
      </c>
      <c r="P3220" s="15" t="str">
        <f>IF(COUNTIF('Personálie dobrovolníků '!U:X,N3220)&gt;0,"ANO","")</f>
        <v/>
      </c>
      <c r="Q3220" s="15"/>
    </row>
    <row r="3221" spans="2:17" s="25" customFormat="1" x14ac:dyDescent="0.3">
      <c r="B3221" s="15" t="str">
        <f>IF(A3221="","",VLOOKUP(A3221,Tabulka3[[Číslo smlouvy   u pravidelné činnosti]:[Příjmení]],3,0))</f>
        <v/>
      </c>
      <c r="C3221" s="15" t="str">
        <f>IF(A3221="","",VLOOKUP(A3221,Tabulka3[[Číslo smlouvy   u pravidelné činnosti]:[Příjmení]],4,0))</f>
        <v/>
      </c>
      <c r="F3221" s="94"/>
      <c r="H3221" s="113"/>
      <c r="I3221" s="113"/>
      <c r="K3221" s="15"/>
      <c r="L3221" s="15"/>
      <c r="M3221" s="15">
        <f t="shared" si="150"/>
        <v>1</v>
      </c>
      <c r="N3221" s="15" t="str">
        <f t="shared" si="151"/>
        <v>-</v>
      </c>
      <c r="O3221" s="150">
        <f t="shared" si="152"/>
        <v>0</v>
      </c>
      <c r="P3221" s="15" t="str">
        <f>IF(COUNTIF('Personálie dobrovolníků '!U:X,N3221)&gt;0,"ANO","")</f>
        <v/>
      </c>
      <c r="Q3221" s="15"/>
    </row>
    <row r="3222" spans="2:17" s="25" customFormat="1" x14ac:dyDescent="0.3">
      <c r="B3222" s="15" t="str">
        <f>IF(A3222="","",VLOOKUP(A3222,Tabulka3[[Číslo smlouvy   u pravidelné činnosti]:[Příjmení]],3,0))</f>
        <v/>
      </c>
      <c r="C3222" s="15" t="str">
        <f>IF(A3222="","",VLOOKUP(A3222,Tabulka3[[Číslo smlouvy   u pravidelné činnosti]:[Příjmení]],4,0))</f>
        <v/>
      </c>
      <c r="F3222" s="94"/>
      <c r="H3222" s="113"/>
      <c r="I3222" s="113"/>
      <c r="K3222" s="15"/>
      <c r="L3222" s="15"/>
      <c r="M3222" s="15">
        <f t="shared" si="150"/>
        <v>1</v>
      </c>
      <c r="N3222" s="15" t="str">
        <f t="shared" si="151"/>
        <v>-</v>
      </c>
      <c r="O3222" s="150">
        <f t="shared" si="152"/>
        <v>0</v>
      </c>
      <c r="P3222" s="15" t="str">
        <f>IF(COUNTIF('Personálie dobrovolníků '!U:X,N3222)&gt;0,"ANO","")</f>
        <v/>
      </c>
      <c r="Q3222" s="15"/>
    </row>
    <row r="3223" spans="2:17" s="25" customFormat="1" x14ac:dyDescent="0.3">
      <c r="B3223" s="15" t="str">
        <f>IF(A3223="","",VLOOKUP(A3223,Tabulka3[[Číslo smlouvy   u pravidelné činnosti]:[Příjmení]],3,0))</f>
        <v/>
      </c>
      <c r="C3223" s="15" t="str">
        <f>IF(A3223="","",VLOOKUP(A3223,Tabulka3[[Číslo smlouvy   u pravidelné činnosti]:[Příjmení]],4,0))</f>
        <v/>
      </c>
      <c r="F3223" s="94"/>
      <c r="H3223" s="113"/>
      <c r="I3223" s="113"/>
      <c r="K3223" s="15"/>
      <c r="L3223" s="15"/>
      <c r="M3223" s="15">
        <f t="shared" si="150"/>
        <v>1</v>
      </c>
      <c r="N3223" s="15" t="str">
        <f t="shared" si="151"/>
        <v>-</v>
      </c>
      <c r="O3223" s="150">
        <f t="shared" si="152"/>
        <v>0</v>
      </c>
      <c r="P3223" s="15" t="str">
        <f>IF(COUNTIF('Personálie dobrovolníků '!U:X,N3223)&gt;0,"ANO","")</f>
        <v/>
      </c>
      <c r="Q3223" s="15"/>
    </row>
    <row r="3224" spans="2:17" s="25" customFormat="1" x14ac:dyDescent="0.3">
      <c r="B3224" s="15" t="str">
        <f>IF(A3224="","",VLOOKUP(A3224,Tabulka3[[Číslo smlouvy   u pravidelné činnosti]:[Příjmení]],3,0))</f>
        <v/>
      </c>
      <c r="C3224" s="15" t="str">
        <f>IF(A3224="","",VLOOKUP(A3224,Tabulka3[[Číslo smlouvy   u pravidelné činnosti]:[Příjmení]],4,0))</f>
        <v/>
      </c>
      <c r="F3224" s="94"/>
      <c r="H3224" s="113"/>
      <c r="I3224" s="113"/>
      <c r="K3224" s="15"/>
      <c r="L3224" s="15"/>
      <c r="M3224" s="15">
        <f t="shared" si="150"/>
        <v>1</v>
      </c>
      <c r="N3224" s="15" t="str">
        <f t="shared" si="151"/>
        <v>-</v>
      </c>
      <c r="O3224" s="150">
        <f t="shared" si="152"/>
        <v>0</v>
      </c>
      <c r="P3224" s="15" t="str">
        <f>IF(COUNTIF('Personálie dobrovolníků '!U:X,N3224)&gt;0,"ANO","")</f>
        <v/>
      </c>
      <c r="Q3224" s="15"/>
    </row>
    <row r="3225" spans="2:17" s="25" customFormat="1" x14ac:dyDescent="0.3">
      <c r="B3225" s="15" t="str">
        <f>IF(A3225="","",VLOOKUP(A3225,Tabulka3[[Číslo smlouvy   u pravidelné činnosti]:[Příjmení]],3,0))</f>
        <v/>
      </c>
      <c r="C3225" s="15" t="str">
        <f>IF(A3225="","",VLOOKUP(A3225,Tabulka3[[Číslo smlouvy   u pravidelné činnosti]:[Příjmení]],4,0))</f>
        <v/>
      </c>
      <c r="F3225" s="94"/>
      <c r="H3225" s="113"/>
      <c r="I3225" s="113"/>
      <c r="K3225" s="15"/>
      <c r="L3225" s="15"/>
      <c r="M3225" s="15">
        <f t="shared" si="150"/>
        <v>1</v>
      </c>
      <c r="N3225" s="15" t="str">
        <f t="shared" si="151"/>
        <v>-</v>
      </c>
      <c r="O3225" s="150">
        <f t="shared" si="152"/>
        <v>0</v>
      </c>
      <c r="P3225" s="15" t="str">
        <f>IF(COUNTIF('Personálie dobrovolníků '!U:X,N3225)&gt;0,"ANO","")</f>
        <v/>
      </c>
      <c r="Q3225" s="15"/>
    </row>
    <row r="3226" spans="2:17" s="25" customFormat="1" x14ac:dyDescent="0.3">
      <c r="B3226" s="15" t="str">
        <f>IF(A3226="","",VLOOKUP(A3226,Tabulka3[[Číslo smlouvy   u pravidelné činnosti]:[Příjmení]],3,0))</f>
        <v/>
      </c>
      <c r="C3226" s="15" t="str">
        <f>IF(A3226="","",VLOOKUP(A3226,Tabulka3[[Číslo smlouvy   u pravidelné činnosti]:[Příjmení]],4,0))</f>
        <v/>
      </c>
      <c r="F3226" s="94"/>
      <c r="H3226" s="113"/>
      <c r="I3226" s="113"/>
      <c r="K3226" s="15"/>
      <c r="L3226" s="15"/>
      <c r="M3226" s="15">
        <f t="shared" si="150"/>
        <v>1</v>
      </c>
      <c r="N3226" s="15" t="str">
        <f t="shared" si="151"/>
        <v>-</v>
      </c>
      <c r="O3226" s="150">
        <f t="shared" si="152"/>
        <v>0</v>
      </c>
      <c r="P3226" s="15" t="str">
        <f>IF(COUNTIF('Personálie dobrovolníků '!U:X,N3226)&gt;0,"ANO","")</f>
        <v/>
      </c>
      <c r="Q3226" s="15"/>
    </row>
    <row r="3227" spans="2:17" s="25" customFormat="1" x14ac:dyDescent="0.3">
      <c r="B3227" s="15" t="str">
        <f>IF(A3227="","",VLOOKUP(A3227,Tabulka3[[Číslo smlouvy   u pravidelné činnosti]:[Příjmení]],3,0))</f>
        <v/>
      </c>
      <c r="C3227" s="15" t="str">
        <f>IF(A3227="","",VLOOKUP(A3227,Tabulka3[[Číslo smlouvy   u pravidelné činnosti]:[Příjmení]],4,0))</f>
        <v/>
      </c>
      <c r="F3227" s="94"/>
      <c r="H3227" s="113"/>
      <c r="I3227" s="113"/>
      <c r="K3227" s="15"/>
      <c r="L3227" s="15"/>
      <c r="M3227" s="15">
        <f t="shared" si="150"/>
        <v>1</v>
      </c>
      <c r="N3227" s="15" t="str">
        <f t="shared" si="151"/>
        <v>-</v>
      </c>
      <c r="O3227" s="150">
        <f t="shared" si="152"/>
        <v>0</v>
      </c>
      <c r="P3227" s="15" t="str">
        <f>IF(COUNTIF('Personálie dobrovolníků '!U:X,N3227)&gt;0,"ANO","")</f>
        <v/>
      </c>
      <c r="Q3227" s="15"/>
    </row>
    <row r="3228" spans="2:17" s="25" customFormat="1" x14ac:dyDescent="0.3">
      <c r="B3228" s="15" t="str">
        <f>IF(A3228="","",VLOOKUP(A3228,Tabulka3[[Číslo smlouvy   u pravidelné činnosti]:[Příjmení]],3,0))</f>
        <v/>
      </c>
      <c r="C3228" s="15" t="str">
        <f>IF(A3228="","",VLOOKUP(A3228,Tabulka3[[Číslo smlouvy   u pravidelné činnosti]:[Příjmení]],4,0))</f>
        <v/>
      </c>
      <c r="F3228" s="94"/>
      <c r="H3228" s="113"/>
      <c r="I3228" s="113"/>
      <c r="K3228" s="15"/>
      <c r="L3228" s="15"/>
      <c r="M3228" s="15">
        <f t="shared" si="150"/>
        <v>1</v>
      </c>
      <c r="N3228" s="15" t="str">
        <f t="shared" si="151"/>
        <v>-</v>
      </c>
      <c r="O3228" s="150">
        <f t="shared" si="152"/>
        <v>0</v>
      </c>
      <c r="P3228" s="15" t="str">
        <f>IF(COUNTIF('Personálie dobrovolníků '!U:X,N3228)&gt;0,"ANO","")</f>
        <v/>
      </c>
      <c r="Q3228" s="15"/>
    </row>
    <row r="3229" spans="2:17" s="25" customFormat="1" x14ac:dyDescent="0.3">
      <c r="B3229" s="15" t="str">
        <f>IF(A3229="","",VLOOKUP(A3229,Tabulka3[[Číslo smlouvy   u pravidelné činnosti]:[Příjmení]],3,0))</f>
        <v/>
      </c>
      <c r="C3229" s="15" t="str">
        <f>IF(A3229="","",VLOOKUP(A3229,Tabulka3[[Číslo smlouvy   u pravidelné činnosti]:[Příjmení]],4,0))</f>
        <v/>
      </c>
      <c r="F3229" s="94"/>
      <c r="H3229" s="113"/>
      <c r="I3229" s="113"/>
      <c r="K3229" s="15"/>
      <c r="L3229" s="15"/>
      <c r="M3229" s="15">
        <f t="shared" si="150"/>
        <v>1</v>
      </c>
      <c r="N3229" s="15" t="str">
        <f t="shared" si="151"/>
        <v>-</v>
      </c>
      <c r="O3229" s="150">
        <f t="shared" si="152"/>
        <v>0</v>
      </c>
      <c r="P3229" s="15" t="str">
        <f>IF(COUNTIF('Personálie dobrovolníků '!U:X,N3229)&gt;0,"ANO","")</f>
        <v/>
      </c>
      <c r="Q3229" s="15"/>
    </row>
    <row r="3230" spans="2:17" s="25" customFormat="1" x14ac:dyDescent="0.3">
      <c r="B3230" s="15" t="str">
        <f>IF(A3230="","",VLOOKUP(A3230,Tabulka3[[Číslo smlouvy   u pravidelné činnosti]:[Příjmení]],3,0))</f>
        <v/>
      </c>
      <c r="C3230" s="15" t="str">
        <f>IF(A3230="","",VLOOKUP(A3230,Tabulka3[[Číslo smlouvy   u pravidelné činnosti]:[Příjmení]],4,0))</f>
        <v/>
      </c>
      <c r="F3230" s="94"/>
      <c r="H3230" s="113"/>
      <c r="I3230" s="113"/>
      <c r="K3230" s="15"/>
      <c r="L3230" s="15"/>
      <c r="M3230" s="15">
        <f t="shared" si="150"/>
        <v>1</v>
      </c>
      <c r="N3230" s="15" t="str">
        <f t="shared" si="151"/>
        <v>-</v>
      </c>
      <c r="O3230" s="150">
        <f t="shared" si="152"/>
        <v>0</v>
      </c>
      <c r="P3230" s="15" t="str">
        <f>IF(COUNTIF('Personálie dobrovolníků '!U:X,N3230)&gt;0,"ANO","")</f>
        <v/>
      </c>
      <c r="Q3230" s="15"/>
    </row>
    <row r="3231" spans="2:17" s="25" customFormat="1" x14ac:dyDescent="0.3">
      <c r="B3231" s="15" t="str">
        <f>IF(A3231="","",VLOOKUP(A3231,Tabulka3[[Číslo smlouvy   u pravidelné činnosti]:[Příjmení]],3,0))</f>
        <v/>
      </c>
      <c r="C3231" s="15" t="str">
        <f>IF(A3231="","",VLOOKUP(A3231,Tabulka3[[Číslo smlouvy   u pravidelné činnosti]:[Příjmení]],4,0))</f>
        <v/>
      </c>
      <c r="F3231" s="94"/>
      <c r="H3231" s="113"/>
      <c r="I3231" s="113"/>
      <c r="K3231" s="15"/>
      <c r="L3231" s="15"/>
      <c r="M3231" s="15">
        <f t="shared" si="150"/>
        <v>1</v>
      </c>
      <c r="N3231" s="15" t="str">
        <f t="shared" si="151"/>
        <v>-</v>
      </c>
      <c r="O3231" s="150">
        <f t="shared" si="152"/>
        <v>0</v>
      </c>
      <c r="P3231" s="15" t="str">
        <f>IF(COUNTIF('Personálie dobrovolníků '!U:X,N3231)&gt;0,"ANO","")</f>
        <v/>
      </c>
      <c r="Q3231" s="15"/>
    </row>
    <row r="3232" spans="2:17" s="25" customFormat="1" x14ac:dyDescent="0.3">
      <c r="B3232" s="15" t="str">
        <f>IF(A3232="","",VLOOKUP(A3232,Tabulka3[[Číslo smlouvy   u pravidelné činnosti]:[Příjmení]],3,0))</f>
        <v/>
      </c>
      <c r="C3232" s="15" t="str">
        <f>IF(A3232="","",VLOOKUP(A3232,Tabulka3[[Číslo smlouvy   u pravidelné činnosti]:[Příjmení]],4,0))</f>
        <v/>
      </c>
      <c r="F3232" s="94"/>
      <c r="H3232" s="113"/>
      <c r="I3232" s="113"/>
      <c r="K3232" s="15"/>
      <c r="L3232" s="15"/>
      <c r="M3232" s="15">
        <f t="shared" si="150"/>
        <v>1</v>
      </c>
      <c r="N3232" s="15" t="str">
        <f t="shared" si="151"/>
        <v>-</v>
      </c>
      <c r="O3232" s="150">
        <f t="shared" si="152"/>
        <v>0</v>
      </c>
      <c r="P3232" s="15" t="str">
        <f>IF(COUNTIF('Personálie dobrovolníků '!U:X,N3232)&gt;0,"ANO","")</f>
        <v/>
      </c>
      <c r="Q3232" s="15"/>
    </row>
    <row r="3233" spans="2:17" s="25" customFormat="1" x14ac:dyDescent="0.3">
      <c r="B3233" s="15" t="str">
        <f>IF(A3233="","",VLOOKUP(A3233,Tabulka3[[Číslo smlouvy   u pravidelné činnosti]:[Příjmení]],3,0))</f>
        <v/>
      </c>
      <c r="C3233" s="15" t="str">
        <f>IF(A3233="","",VLOOKUP(A3233,Tabulka3[[Číslo smlouvy   u pravidelné činnosti]:[Příjmení]],4,0))</f>
        <v/>
      </c>
      <c r="F3233" s="94"/>
      <c r="H3233" s="113"/>
      <c r="I3233" s="113"/>
      <c r="K3233" s="15"/>
      <c r="L3233" s="15"/>
      <c r="M3233" s="15">
        <f t="shared" si="150"/>
        <v>1</v>
      </c>
      <c r="N3233" s="15" t="str">
        <f t="shared" si="151"/>
        <v>-</v>
      </c>
      <c r="O3233" s="150">
        <f t="shared" si="152"/>
        <v>0</v>
      </c>
      <c r="P3233" s="15" t="str">
        <f>IF(COUNTIF('Personálie dobrovolníků '!U:X,N3233)&gt;0,"ANO","")</f>
        <v/>
      </c>
      <c r="Q3233" s="15"/>
    </row>
    <row r="3234" spans="2:17" s="25" customFormat="1" x14ac:dyDescent="0.3">
      <c r="B3234" s="15" t="str">
        <f>IF(A3234="","",VLOOKUP(A3234,Tabulka3[[Číslo smlouvy   u pravidelné činnosti]:[Příjmení]],3,0))</f>
        <v/>
      </c>
      <c r="C3234" s="15" t="str">
        <f>IF(A3234="","",VLOOKUP(A3234,Tabulka3[[Číslo smlouvy   u pravidelné činnosti]:[Příjmení]],4,0))</f>
        <v/>
      </c>
      <c r="F3234" s="94"/>
      <c r="H3234" s="113"/>
      <c r="I3234" s="113"/>
      <c r="K3234" s="15"/>
      <c r="L3234" s="15"/>
      <c r="M3234" s="15">
        <f t="shared" si="150"/>
        <v>1</v>
      </c>
      <c r="N3234" s="15" t="str">
        <f t="shared" si="151"/>
        <v>-</v>
      </c>
      <c r="O3234" s="150">
        <f t="shared" si="152"/>
        <v>0</v>
      </c>
      <c r="P3234" s="15" t="str">
        <f>IF(COUNTIF('Personálie dobrovolníků '!U:X,N3234)&gt;0,"ANO","")</f>
        <v/>
      </c>
      <c r="Q3234" s="15"/>
    </row>
    <row r="3235" spans="2:17" s="25" customFormat="1" x14ac:dyDescent="0.3">
      <c r="B3235" s="15" t="str">
        <f>IF(A3235="","",VLOOKUP(A3235,Tabulka3[[Číslo smlouvy   u pravidelné činnosti]:[Příjmení]],3,0))</f>
        <v/>
      </c>
      <c r="C3235" s="15" t="str">
        <f>IF(A3235="","",VLOOKUP(A3235,Tabulka3[[Číslo smlouvy   u pravidelné činnosti]:[Příjmení]],4,0))</f>
        <v/>
      </c>
      <c r="F3235" s="94"/>
      <c r="H3235" s="113"/>
      <c r="I3235" s="113"/>
      <c r="K3235" s="15"/>
      <c r="L3235" s="15"/>
      <c r="M3235" s="15">
        <f t="shared" si="150"/>
        <v>1</v>
      </c>
      <c r="N3235" s="15" t="str">
        <f t="shared" si="151"/>
        <v>-</v>
      </c>
      <c r="O3235" s="150">
        <f t="shared" si="152"/>
        <v>0</v>
      </c>
      <c r="P3235" s="15" t="str">
        <f>IF(COUNTIF('Personálie dobrovolníků '!U:X,N3235)&gt;0,"ANO","")</f>
        <v/>
      </c>
      <c r="Q3235" s="15"/>
    </row>
    <row r="3236" spans="2:17" s="25" customFormat="1" x14ac:dyDescent="0.3">
      <c r="B3236" s="15" t="str">
        <f>IF(A3236="","",VLOOKUP(A3236,Tabulka3[[Číslo smlouvy   u pravidelné činnosti]:[Příjmení]],3,0))</f>
        <v/>
      </c>
      <c r="C3236" s="15" t="str">
        <f>IF(A3236="","",VLOOKUP(A3236,Tabulka3[[Číslo smlouvy   u pravidelné činnosti]:[Příjmení]],4,0))</f>
        <v/>
      </c>
      <c r="F3236" s="94"/>
      <c r="H3236" s="113"/>
      <c r="I3236" s="113"/>
      <c r="K3236" s="15"/>
      <c r="L3236" s="15"/>
      <c r="M3236" s="15">
        <f t="shared" si="150"/>
        <v>1</v>
      </c>
      <c r="N3236" s="15" t="str">
        <f t="shared" si="151"/>
        <v>-</v>
      </c>
      <c r="O3236" s="150">
        <f t="shared" si="152"/>
        <v>0</v>
      </c>
      <c r="P3236" s="15" t="str">
        <f>IF(COUNTIF('Personálie dobrovolníků '!U:X,N3236)&gt;0,"ANO","")</f>
        <v/>
      </c>
      <c r="Q3236" s="15"/>
    </row>
    <row r="3237" spans="2:17" s="25" customFormat="1" x14ac:dyDescent="0.3">
      <c r="B3237" s="15" t="str">
        <f>IF(A3237="","",VLOOKUP(A3237,Tabulka3[[Číslo smlouvy   u pravidelné činnosti]:[Příjmení]],3,0))</f>
        <v/>
      </c>
      <c r="C3237" s="15" t="str">
        <f>IF(A3237="","",VLOOKUP(A3237,Tabulka3[[Číslo smlouvy   u pravidelné činnosti]:[Příjmení]],4,0))</f>
        <v/>
      </c>
      <c r="F3237" s="94"/>
      <c r="H3237" s="113"/>
      <c r="I3237" s="113"/>
      <c r="K3237" s="15"/>
      <c r="L3237" s="15"/>
      <c r="M3237" s="15">
        <f t="shared" si="150"/>
        <v>1</v>
      </c>
      <c r="N3237" s="15" t="str">
        <f t="shared" si="151"/>
        <v>-</v>
      </c>
      <c r="O3237" s="150">
        <f t="shared" si="152"/>
        <v>0</v>
      </c>
      <c r="P3237" s="15" t="str">
        <f>IF(COUNTIF('Personálie dobrovolníků '!U:X,N3237)&gt;0,"ANO","")</f>
        <v/>
      </c>
      <c r="Q3237" s="15"/>
    </row>
    <row r="3238" spans="2:17" s="25" customFormat="1" x14ac:dyDescent="0.3">
      <c r="B3238" s="15" t="str">
        <f>IF(A3238="","",VLOOKUP(A3238,Tabulka3[[Číslo smlouvy   u pravidelné činnosti]:[Příjmení]],3,0))</f>
        <v/>
      </c>
      <c r="C3238" s="15" t="str">
        <f>IF(A3238="","",VLOOKUP(A3238,Tabulka3[[Číslo smlouvy   u pravidelné činnosti]:[Příjmení]],4,0))</f>
        <v/>
      </c>
      <c r="F3238" s="94"/>
      <c r="H3238" s="113"/>
      <c r="I3238" s="113"/>
      <c r="K3238" s="15"/>
      <c r="L3238" s="15"/>
      <c r="M3238" s="15">
        <f t="shared" si="150"/>
        <v>1</v>
      </c>
      <c r="N3238" s="15" t="str">
        <f t="shared" si="151"/>
        <v>-</v>
      </c>
      <c r="O3238" s="150">
        <f t="shared" si="152"/>
        <v>0</v>
      </c>
      <c r="P3238" s="15" t="str">
        <f>IF(COUNTIF('Personálie dobrovolníků '!U:X,N3238)&gt;0,"ANO","")</f>
        <v/>
      </c>
      <c r="Q3238" s="15"/>
    </row>
    <row r="3239" spans="2:17" s="25" customFormat="1" x14ac:dyDescent="0.3">
      <c r="B3239" s="15" t="str">
        <f>IF(A3239="","",VLOOKUP(A3239,Tabulka3[[Číslo smlouvy   u pravidelné činnosti]:[Příjmení]],3,0))</f>
        <v/>
      </c>
      <c r="C3239" s="15" t="str">
        <f>IF(A3239="","",VLOOKUP(A3239,Tabulka3[[Číslo smlouvy   u pravidelné činnosti]:[Příjmení]],4,0))</f>
        <v/>
      </c>
      <c r="F3239" s="94"/>
      <c r="H3239" s="113"/>
      <c r="I3239" s="113"/>
      <c r="K3239" s="15"/>
      <c r="L3239" s="15"/>
      <c r="M3239" s="15">
        <f t="shared" si="150"/>
        <v>1</v>
      </c>
      <c r="N3239" s="15" t="str">
        <f t="shared" si="151"/>
        <v>-</v>
      </c>
      <c r="O3239" s="150">
        <f t="shared" si="152"/>
        <v>0</v>
      </c>
      <c r="P3239" s="15" t="str">
        <f>IF(COUNTIF('Personálie dobrovolníků '!U:X,N3239)&gt;0,"ANO","")</f>
        <v/>
      </c>
      <c r="Q3239" s="15"/>
    </row>
    <row r="3240" spans="2:17" s="25" customFormat="1" x14ac:dyDescent="0.3">
      <c r="B3240" s="15" t="str">
        <f>IF(A3240="","",VLOOKUP(A3240,Tabulka3[[Číslo smlouvy   u pravidelné činnosti]:[Příjmení]],3,0))</f>
        <v/>
      </c>
      <c r="C3240" s="15" t="str">
        <f>IF(A3240="","",VLOOKUP(A3240,Tabulka3[[Číslo smlouvy   u pravidelné činnosti]:[Příjmení]],4,0))</f>
        <v/>
      </c>
      <c r="F3240" s="94"/>
      <c r="H3240" s="113"/>
      <c r="I3240" s="113"/>
      <c r="K3240" s="15"/>
      <c r="L3240" s="15"/>
      <c r="M3240" s="15">
        <f t="shared" si="150"/>
        <v>1</v>
      </c>
      <c r="N3240" s="15" t="str">
        <f t="shared" si="151"/>
        <v>-</v>
      </c>
      <c r="O3240" s="150">
        <f t="shared" si="152"/>
        <v>0</v>
      </c>
      <c r="P3240" s="15" t="str">
        <f>IF(COUNTIF('Personálie dobrovolníků '!U:X,N3240)&gt;0,"ANO","")</f>
        <v/>
      </c>
      <c r="Q3240" s="15"/>
    </row>
    <row r="3241" spans="2:17" s="25" customFormat="1" x14ac:dyDescent="0.3">
      <c r="B3241" s="15" t="str">
        <f>IF(A3241="","",VLOOKUP(A3241,Tabulka3[[Číslo smlouvy   u pravidelné činnosti]:[Příjmení]],3,0))</f>
        <v/>
      </c>
      <c r="C3241" s="15" t="str">
        <f>IF(A3241="","",VLOOKUP(A3241,Tabulka3[[Číslo smlouvy   u pravidelné činnosti]:[Příjmení]],4,0))</f>
        <v/>
      </c>
      <c r="F3241" s="94"/>
      <c r="H3241" s="113"/>
      <c r="I3241" s="113"/>
      <c r="K3241" s="15"/>
      <c r="L3241" s="15"/>
      <c r="M3241" s="15">
        <f t="shared" si="150"/>
        <v>1</v>
      </c>
      <c r="N3241" s="15" t="str">
        <f t="shared" si="151"/>
        <v>-</v>
      </c>
      <c r="O3241" s="150">
        <f t="shared" si="152"/>
        <v>0</v>
      </c>
      <c r="P3241" s="15" t="str">
        <f>IF(COUNTIF('Personálie dobrovolníků '!U:X,N3241)&gt;0,"ANO","")</f>
        <v/>
      </c>
      <c r="Q3241" s="15"/>
    </row>
    <row r="3242" spans="2:17" s="25" customFormat="1" x14ac:dyDescent="0.3">
      <c r="B3242" s="15" t="str">
        <f>IF(A3242="","",VLOOKUP(A3242,Tabulka3[[Číslo smlouvy   u pravidelné činnosti]:[Příjmení]],3,0))</f>
        <v/>
      </c>
      <c r="C3242" s="15" t="str">
        <f>IF(A3242="","",VLOOKUP(A3242,Tabulka3[[Číslo smlouvy   u pravidelné činnosti]:[Příjmení]],4,0))</f>
        <v/>
      </c>
      <c r="F3242" s="94"/>
      <c r="H3242" s="113"/>
      <c r="I3242" s="113"/>
      <c r="K3242" s="15"/>
      <c r="L3242" s="15"/>
      <c r="M3242" s="15">
        <f t="shared" si="150"/>
        <v>1</v>
      </c>
      <c r="N3242" s="15" t="str">
        <f t="shared" si="151"/>
        <v>-</v>
      </c>
      <c r="O3242" s="150">
        <f t="shared" si="152"/>
        <v>0</v>
      </c>
      <c r="P3242" s="15" t="str">
        <f>IF(COUNTIF('Personálie dobrovolníků '!U:X,N3242)&gt;0,"ANO","")</f>
        <v/>
      </c>
      <c r="Q3242" s="15"/>
    </row>
    <row r="3243" spans="2:17" s="25" customFormat="1" x14ac:dyDescent="0.3">
      <c r="B3243" s="15" t="str">
        <f>IF(A3243="","",VLOOKUP(A3243,Tabulka3[[Číslo smlouvy   u pravidelné činnosti]:[Příjmení]],3,0))</f>
        <v/>
      </c>
      <c r="C3243" s="15" t="str">
        <f>IF(A3243="","",VLOOKUP(A3243,Tabulka3[[Číslo smlouvy   u pravidelné činnosti]:[Příjmení]],4,0))</f>
        <v/>
      </c>
      <c r="F3243" s="94"/>
      <c r="H3243" s="113"/>
      <c r="I3243" s="113"/>
      <c r="K3243" s="15"/>
      <c r="L3243" s="15"/>
      <c r="M3243" s="15">
        <f t="shared" si="150"/>
        <v>1</v>
      </c>
      <c r="N3243" s="15" t="str">
        <f t="shared" si="151"/>
        <v>-</v>
      </c>
      <c r="O3243" s="150">
        <f t="shared" si="152"/>
        <v>0</v>
      </c>
      <c r="P3243" s="15" t="str">
        <f>IF(COUNTIF('Personálie dobrovolníků '!U:X,N3243)&gt;0,"ANO","")</f>
        <v/>
      </c>
      <c r="Q3243" s="15"/>
    </row>
    <row r="3244" spans="2:17" s="25" customFormat="1" x14ac:dyDescent="0.3">
      <c r="B3244" s="15" t="str">
        <f>IF(A3244="","",VLOOKUP(A3244,Tabulka3[[Číslo smlouvy   u pravidelné činnosti]:[Příjmení]],3,0))</f>
        <v/>
      </c>
      <c r="C3244" s="15" t="str">
        <f>IF(A3244="","",VLOOKUP(A3244,Tabulka3[[Číslo smlouvy   u pravidelné činnosti]:[Příjmení]],4,0))</f>
        <v/>
      </c>
      <c r="F3244" s="94"/>
      <c r="H3244" s="113"/>
      <c r="I3244" s="113"/>
      <c r="K3244" s="15"/>
      <c r="L3244" s="15"/>
      <c r="M3244" s="15">
        <f t="shared" si="150"/>
        <v>1</v>
      </c>
      <c r="N3244" s="15" t="str">
        <f t="shared" si="151"/>
        <v>-</v>
      </c>
      <c r="O3244" s="150">
        <f t="shared" si="152"/>
        <v>0</v>
      </c>
      <c r="P3244" s="15" t="str">
        <f>IF(COUNTIF('Personálie dobrovolníků '!U:X,N3244)&gt;0,"ANO","")</f>
        <v/>
      </c>
      <c r="Q3244" s="15"/>
    </row>
    <row r="3245" spans="2:17" s="25" customFormat="1" x14ac:dyDescent="0.3">
      <c r="B3245" s="15" t="str">
        <f>IF(A3245="","",VLOOKUP(A3245,Tabulka3[[Číslo smlouvy   u pravidelné činnosti]:[Příjmení]],3,0))</f>
        <v/>
      </c>
      <c r="C3245" s="15" t="str">
        <f>IF(A3245="","",VLOOKUP(A3245,Tabulka3[[Číslo smlouvy   u pravidelné činnosti]:[Příjmení]],4,0))</f>
        <v/>
      </c>
      <c r="F3245" s="94"/>
      <c r="H3245" s="113"/>
      <c r="I3245" s="113"/>
      <c r="K3245" s="15"/>
      <c r="L3245" s="15"/>
      <c r="M3245" s="15">
        <f t="shared" si="150"/>
        <v>1</v>
      </c>
      <c r="N3245" s="15" t="str">
        <f t="shared" si="151"/>
        <v>-</v>
      </c>
      <c r="O3245" s="150">
        <f t="shared" si="152"/>
        <v>0</v>
      </c>
      <c r="P3245" s="15" t="str">
        <f>IF(COUNTIF('Personálie dobrovolníků '!U:X,N3245)&gt;0,"ANO","")</f>
        <v/>
      </c>
      <c r="Q3245" s="15"/>
    </row>
    <row r="3246" spans="2:17" s="25" customFormat="1" x14ac:dyDescent="0.3">
      <c r="B3246" s="15" t="str">
        <f>IF(A3246="","",VLOOKUP(A3246,Tabulka3[[Číslo smlouvy   u pravidelné činnosti]:[Příjmení]],3,0))</f>
        <v/>
      </c>
      <c r="C3246" s="15" t="str">
        <f>IF(A3246="","",VLOOKUP(A3246,Tabulka3[[Číslo smlouvy   u pravidelné činnosti]:[Příjmení]],4,0))</f>
        <v/>
      </c>
      <c r="F3246" s="94"/>
      <c r="H3246" s="113"/>
      <c r="I3246" s="113"/>
      <c r="K3246" s="15"/>
      <c r="L3246" s="15"/>
      <c r="M3246" s="15">
        <f t="shared" si="150"/>
        <v>1</v>
      </c>
      <c r="N3246" s="15" t="str">
        <f t="shared" si="151"/>
        <v>-</v>
      </c>
      <c r="O3246" s="150">
        <f t="shared" si="152"/>
        <v>0</v>
      </c>
      <c r="P3246" s="15" t="str">
        <f>IF(COUNTIF('Personálie dobrovolníků '!U:X,N3246)&gt;0,"ANO","")</f>
        <v/>
      </c>
      <c r="Q3246" s="15"/>
    </row>
    <row r="3247" spans="2:17" s="25" customFormat="1" x14ac:dyDescent="0.3">
      <c r="B3247" s="15" t="str">
        <f>IF(A3247="","",VLOOKUP(A3247,Tabulka3[[Číslo smlouvy   u pravidelné činnosti]:[Příjmení]],3,0))</f>
        <v/>
      </c>
      <c r="C3247" s="15" t="str">
        <f>IF(A3247="","",VLOOKUP(A3247,Tabulka3[[Číslo smlouvy   u pravidelné činnosti]:[Příjmení]],4,0))</f>
        <v/>
      </c>
      <c r="F3247" s="94"/>
      <c r="H3247" s="113"/>
      <c r="I3247" s="113"/>
      <c r="K3247" s="15"/>
      <c r="L3247" s="15"/>
      <c r="M3247" s="15">
        <f t="shared" si="150"/>
        <v>1</v>
      </c>
      <c r="N3247" s="15" t="str">
        <f t="shared" si="151"/>
        <v>-</v>
      </c>
      <c r="O3247" s="150">
        <f t="shared" si="152"/>
        <v>0</v>
      </c>
      <c r="P3247" s="15" t="str">
        <f>IF(COUNTIF('Personálie dobrovolníků '!U:X,N3247)&gt;0,"ANO","")</f>
        <v/>
      </c>
      <c r="Q3247" s="15"/>
    </row>
    <row r="3248" spans="2:17" s="25" customFormat="1" x14ac:dyDescent="0.3">
      <c r="B3248" s="15" t="str">
        <f>IF(A3248="","",VLOOKUP(A3248,Tabulka3[[Číslo smlouvy   u pravidelné činnosti]:[Příjmení]],3,0))</f>
        <v/>
      </c>
      <c r="C3248" s="15" t="str">
        <f>IF(A3248="","",VLOOKUP(A3248,Tabulka3[[Číslo smlouvy   u pravidelné činnosti]:[Příjmení]],4,0))</f>
        <v/>
      </c>
      <c r="F3248" s="94"/>
      <c r="H3248" s="113"/>
      <c r="I3248" s="113"/>
      <c r="K3248" s="15"/>
      <c r="L3248" s="15"/>
      <c r="M3248" s="15">
        <f t="shared" si="150"/>
        <v>1</v>
      </c>
      <c r="N3248" s="15" t="str">
        <f t="shared" si="151"/>
        <v>-</v>
      </c>
      <c r="O3248" s="150">
        <f t="shared" si="152"/>
        <v>0</v>
      </c>
      <c r="P3248" s="15" t="str">
        <f>IF(COUNTIF('Personálie dobrovolníků '!U:X,N3248)&gt;0,"ANO","")</f>
        <v/>
      </c>
      <c r="Q3248" s="15"/>
    </row>
    <row r="3249" spans="2:17" s="25" customFormat="1" x14ac:dyDescent="0.3">
      <c r="B3249" s="15" t="str">
        <f>IF(A3249="","",VLOOKUP(A3249,Tabulka3[[Číslo smlouvy   u pravidelné činnosti]:[Příjmení]],3,0))</f>
        <v/>
      </c>
      <c r="C3249" s="15" t="str">
        <f>IF(A3249="","",VLOOKUP(A3249,Tabulka3[[Číslo smlouvy   u pravidelné činnosti]:[Příjmení]],4,0))</f>
        <v/>
      </c>
      <c r="F3249" s="94"/>
      <c r="H3249" s="113"/>
      <c r="I3249" s="113"/>
      <c r="K3249" s="15"/>
      <c r="L3249" s="15"/>
      <c r="M3249" s="15">
        <f t="shared" si="150"/>
        <v>1</v>
      </c>
      <c r="N3249" s="15" t="str">
        <f t="shared" si="151"/>
        <v>-</v>
      </c>
      <c r="O3249" s="150">
        <f t="shared" si="152"/>
        <v>0</v>
      </c>
      <c r="P3249" s="15" t="str">
        <f>IF(COUNTIF('Personálie dobrovolníků '!U:X,N3249)&gt;0,"ANO","")</f>
        <v/>
      </c>
      <c r="Q3249" s="15"/>
    </row>
    <row r="3250" spans="2:17" s="25" customFormat="1" x14ac:dyDescent="0.3">
      <c r="B3250" s="15" t="str">
        <f>IF(A3250="","",VLOOKUP(A3250,Tabulka3[[Číslo smlouvy   u pravidelné činnosti]:[Příjmení]],3,0))</f>
        <v/>
      </c>
      <c r="C3250" s="15" t="str">
        <f>IF(A3250="","",VLOOKUP(A3250,Tabulka3[[Číslo smlouvy   u pravidelné činnosti]:[Příjmení]],4,0))</f>
        <v/>
      </c>
      <c r="F3250" s="94"/>
      <c r="H3250" s="113"/>
      <c r="I3250" s="113"/>
      <c r="K3250" s="15"/>
      <c r="L3250" s="15"/>
      <c r="M3250" s="15">
        <f t="shared" si="150"/>
        <v>1</v>
      </c>
      <c r="N3250" s="15" t="str">
        <f t="shared" si="151"/>
        <v>-</v>
      </c>
      <c r="O3250" s="150">
        <f t="shared" si="152"/>
        <v>0</v>
      </c>
      <c r="P3250" s="15" t="str">
        <f>IF(COUNTIF('Personálie dobrovolníků '!U:X,N3250)&gt;0,"ANO","")</f>
        <v/>
      </c>
      <c r="Q3250" s="15"/>
    </row>
    <row r="3251" spans="2:17" s="25" customFormat="1" x14ac:dyDescent="0.3">
      <c r="B3251" s="15" t="str">
        <f>IF(A3251="","",VLOOKUP(A3251,Tabulka3[[Číslo smlouvy   u pravidelné činnosti]:[Příjmení]],3,0))</f>
        <v/>
      </c>
      <c r="C3251" s="15" t="str">
        <f>IF(A3251="","",VLOOKUP(A3251,Tabulka3[[Číslo smlouvy   u pravidelné činnosti]:[Příjmení]],4,0))</f>
        <v/>
      </c>
      <c r="F3251" s="94"/>
      <c r="H3251" s="113"/>
      <c r="I3251" s="113"/>
      <c r="K3251" s="15"/>
      <c r="L3251" s="15"/>
      <c r="M3251" s="15">
        <f t="shared" si="150"/>
        <v>1</v>
      </c>
      <c r="N3251" s="15" t="str">
        <f t="shared" si="151"/>
        <v>-</v>
      </c>
      <c r="O3251" s="150">
        <f t="shared" si="152"/>
        <v>0</v>
      </c>
      <c r="P3251" s="15" t="str">
        <f>IF(COUNTIF('Personálie dobrovolníků '!U:X,N3251)&gt;0,"ANO","")</f>
        <v/>
      </c>
      <c r="Q3251" s="15"/>
    </row>
    <row r="3252" spans="2:17" s="25" customFormat="1" x14ac:dyDescent="0.3">
      <c r="B3252" s="15" t="str">
        <f>IF(A3252="","",VLOOKUP(A3252,Tabulka3[[Číslo smlouvy   u pravidelné činnosti]:[Příjmení]],3,0))</f>
        <v/>
      </c>
      <c r="C3252" s="15" t="str">
        <f>IF(A3252="","",VLOOKUP(A3252,Tabulka3[[Číslo smlouvy   u pravidelné činnosti]:[Příjmení]],4,0))</f>
        <v/>
      </c>
      <c r="F3252" s="94"/>
      <c r="H3252" s="113"/>
      <c r="I3252" s="113"/>
      <c r="K3252" s="15"/>
      <c r="L3252" s="15"/>
      <c r="M3252" s="15">
        <f t="shared" si="150"/>
        <v>1</v>
      </c>
      <c r="N3252" s="15" t="str">
        <f t="shared" si="151"/>
        <v>-</v>
      </c>
      <c r="O3252" s="150">
        <f t="shared" si="152"/>
        <v>0</v>
      </c>
      <c r="P3252" s="15" t="str">
        <f>IF(COUNTIF('Personálie dobrovolníků '!U:X,N3252)&gt;0,"ANO","")</f>
        <v/>
      </c>
      <c r="Q3252" s="15"/>
    </row>
    <row r="3253" spans="2:17" s="25" customFormat="1" x14ac:dyDescent="0.3">
      <c r="B3253" s="15" t="str">
        <f>IF(A3253="","",VLOOKUP(A3253,Tabulka3[[Číslo smlouvy   u pravidelné činnosti]:[Příjmení]],3,0))</f>
        <v/>
      </c>
      <c r="C3253" s="15" t="str">
        <f>IF(A3253="","",VLOOKUP(A3253,Tabulka3[[Číslo smlouvy   u pravidelné činnosti]:[Příjmení]],4,0))</f>
        <v/>
      </c>
      <c r="F3253" s="94"/>
      <c r="H3253" s="113"/>
      <c r="I3253" s="113"/>
      <c r="K3253" s="15"/>
      <c r="L3253" s="15"/>
      <c r="M3253" s="15">
        <f t="shared" si="150"/>
        <v>1</v>
      </c>
      <c r="N3253" s="15" t="str">
        <f t="shared" si="151"/>
        <v>-</v>
      </c>
      <c r="O3253" s="150">
        <f t="shared" si="152"/>
        <v>0</v>
      </c>
      <c r="P3253" s="15" t="str">
        <f>IF(COUNTIF('Personálie dobrovolníků '!U:X,N3253)&gt;0,"ANO","")</f>
        <v/>
      </c>
      <c r="Q3253" s="15"/>
    </row>
    <row r="3254" spans="2:17" s="25" customFormat="1" x14ac:dyDescent="0.3">
      <c r="B3254" s="15" t="str">
        <f>IF(A3254="","",VLOOKUP(A3254,Tabulka3[[Číslo smlouvy   u pravidelné činnosti]:[Příjmení]],3,0))</f>
        <v/>
      </c>
      <c r="C3254" s="15" t="str">
        <f>IF(A3254="","",VLOOKUP(A3254,Tabulka3[[Číslo smlouvy   u pravidelné činnosti]:[Příjmení]],4,0))</f>
        <v/>
      </c>
      <c r="F3254" s="94"/>
      <c r="H3254" s="113"/>
      <c r="I3254" s="113"/>
      <c r="K3254" s="15"/>
      <c r="L3254" s="15"/>
      <c r="M3254" s="15">
        <f t="shared" si="150"/>
        <v>1</v>
      </c>
      <c r="N3254" s="15" t="str">
        <f t="shared" si="151"/>
        <v>-</v>
      </c>
      <c r="O3254" s="150">
        <f t="shared" si="152"/>
        <v>0</v>
      </c>
      <c r="P3254" s="15" t="str">
        <f>IF(COUNTIF('Personálie dobrovolníků '!U:X,N3254)&gt;0,"ANO","")</f>
        <v/>
      </c>
      <c r="Q3254" s="15"/>
    </row>
    <row r="3255" spans="2:17" s="25" customFormat="1" x14ac:dyDescent="0.3">
      <c r="B3255" s="15" t="str">
        <f>IF(A3255="","",VLOOKUP(A3255,Tabulka3[[Číslo smlouvy   u pravidelné činnosti]:[Příjmení]],3,0))</f>
        <v/>
      </c>
      <c r="C3255" s="15" t="str">
        <f>IF(A3255="","",VLOOKUP(A3255,Tabulka3[[Číslo smlouvy   u pravidelné činnosti]:[Příjmení]],4,0))</f>
        <v/>
      </c>
      <c r="F3255" s="94"/>
      <c r="H3255" s="113"/>
      <c r="I3255" s="113"/>
      <c r="K3255" s="15"/>
      <c r="L3255" s="15"/>
      <c r="M3255" s="15">
        <f t="shared" si="150"/>
        <v>1</v>
      </c>
      <c r="N3255" s="15" t="str">
        <f t="shared" si="151"/>
        <v>-</v>
      </c>
      <c r="O3255" s="150">
        <f t="shared" si="152"/>
        <v>0</v>
      </c>
      <c r="P3255" s="15" t="str">
        <f>IF(COUNTIF('Personálie dobrovolníků '!U:X,N3255)&gt;0,"ANO","")</f>
        <v/>
      </c>
      <c r="Q3255" s="15"/>
    </row>
    <row r="3256" spans="2:17" s="25" customFormat="1" x14ac:dyDescent="0.3">
      <c r="B3256" s="15" t="str">
        <f>IF(A3256="","",VLOOKUP(A3256,Tabulka3[[Číslo smlouvy   u pravidelné činnosti]:[Příjmení]],3,0))</f>
        <v/>
      </c>
      <c r="C3256" s="15" t="str">
        <f>IF(A3256="","",VLOOKUP(A3256,Tabulka3[[Číslo smlouvy   u pravidelné činnosti]:[Příjmení]],4,0))</f>
        <v/>
      </c>
      <c r="F3256" s="94"/>
      <c r="H3256" s="113"/>
      <c r="I3256" s="113"/>
      <c r="K3256" s="15"/>
      <c r="L3256" s="15"/>
      <c r="M3256" s="15">
        <f t="shared" si="150"/>
        <v>1</v>
      </c>
      <c r="N3256" s="15" t="str">
        <f t="shared" si="151"/>
        <v>-</v>
      </c>
      <c r="O3256" s="150">
        <f t="shared" si="152"/>
        <v>0</v>
      </c>
      <c r="P3256" s="15" t="str">
        <f>IF(COUNTIF('Personálie dobrovolníků '!U:X,N3256)&gt;0,"ANO","")</f>
        <v/>
      </c>
      <c r="Q3256" s="15"/>
    </row>
    <row r="3257" spans="2:17" s="25" customFormat="1" x14ac:dyDescent="0.3">
      <c r="B3257" s="15" t="str">
        <f>IF(A3257="","",VLOOKUP(A3257,Tabulka3[[Číslo smlouvy   u pravidelné činnosti]:[Příjmení]],3,0))</f>
        <v/>
      </c>
      <c r="C3257" s="15" t="str">
        <f>IF(A3257="","",VLOOKUP(A3257,Tabulka3[[Číslo smlouvy   u pravidelné činnosti]:[Příjmení]],4,0))</f>
        <v/>
      </c>
      <c r="F3257" s="94"/>
      <c r="H3257" s="113"/>
      <c r="I3257" s="113"/>
      <c r="K3257" s="15"/>
      <c r="L3257" s="15"/>
      <c r="M3257" s="15">
        <f t="shared" si="150"/>
        <v>1</v>
      </c>
      <c r="N3257" s="15" t="str">
        <f t="shared" si="151"/>
        <v>-</v>
      </c>
      <c r="O3257" s="150">
        <f t="shared" si="152"/>
        <v>0</v>
      </c>
      <c r="P3257" s="15" t="str">
        <f>IF(COUNTIF('Personálie dobrovolníků '!U:X,N3257)&gt;0,"ANO","")</f>
        <v/>
      </c>
      <c r="Q3257" s="15"/>
    </row>
    <row r="3258" spans="2:17" s="25" customFormat="1" x14ac:dyDescent="0.3">
      <c r="B3258" s="15" t="str">
        <f>IF(A3258="","",VLOOKUP(A3258,Tabulka3[[Číslo smlouvy   u pravidelné činnosti]:[Příjmení]],3,0))</f>
        <v/>
      </c>
      <c r="C3258" s="15" t="str">
        <f>IF(A3258="","",VLOOKUP(A3258,Tabulka3[[Číslo smlouvy   u pravidelné činnosti]:[Příjmení]],4,0))</f>
        <v/>
      </c>
      <c r="F3258" s="94"/>
      <c r="H3258" s="113"/>
      <c r="I3258" s="113"/>
      <c r="K3258" s="15"/>
      <c r="L3258" s="15"/>
      <c r="M3258" s="15">
        <f t="shared" si="150"/>
        <v>1</v>
      </c>
      <c r="N3258" s="15" t="str">
        <f t="shared" si="151"/>
        <v>-</v>
      </c>
      <c r="O3258" s="150">
        <f t="shared" si="152"/>
        <v>0</v>
      </c>
      <c r="P3258" s="15" t="str">
        <f>IF(COUNTIF('Personálie dobrovolníků '!U:X,N3258)&gt;0,"ANO","")</f>
        <v/>
      </c>
      <c r="Q3258" s="15"/>
    </row>
    <row r="3259" spans="2:17" s="25" customFormat="1" x14ac:dyDescent="0.3">
      <c r="B3259" s="15" t="str">
        <f>IF(A3259="","",VLOOKUP(A3259,Tabulka3[[Číslo smlouvy   u pravidelné činnosti]:[Příjmení]],3,0))</f>
        <v/>
      </c>
      <c r="C3259" s="15" t="str">
        <f>IF(A3259="","",VLOOKUP(A3259,Tabulka3[[Číslo smlouvy   u pravidelné činnosti]:[Příjmení]],4,0))</f>
        <v/>
      </c>
      <c r="F3259" s="94"/>
      <c r="H3259" s="113"/>
      <c r="I3259" s="113"/>
      <c r="K3259" s="15"/>
      <c r="L3259" s="15"/>
      <c r="M3259" s="15">
        <f t="shared" si="150"/>
        <v>1</v>
      </c>
      <c r="N3259" s="15" t="str">
        <f t="shared" si="151"/>
        <v>-</v>
      </c>
      <c r="O3259" s="150">
        <f t="shared" si="152"/>
        <v>0</v>
      </c>
      <c r="P3259" s="15" t="str">
        <f>IF(COUNTIF('Personálie dobrovolníků '!U:X,N3259)&gt;0,"ANO","")</f>
        <v/>
      </c>
      <c r="Q3259" s="15"/>
    </row>
    <row r="3260" spans="2:17" s="25" customFormat="1" x14ac:dyDescent="0.3">
      <c r="B3260" s="15" t="str">
        <f>IF(A3260="","",VLOOKUP(A3260,Tabulka3[[Číslo smlouvy   u pravidelné činnosti]:[Příjmení]],3,0))</f>
        <v/>
      </c>
      <c r="C3260" s="15" t="str">
        <f>IF(A3260="","",VLOOKUP(A3260,Tabulka3[[Číslo smlouvy   u pravidelné činnosti]:[Příjmení]],4,0))</f>
        <v/>
      </c>
      <c r="F3260" s="94"/>
      <c r="H3260" s="113"/>
      <c r="I3260" s="113"/>
      <c r="K3260" s="15"/>
      <c r="L3260" s="15"/>
      <c r="M3260" s="15">
        <f t="shared" si="150"/>
        <v>1</v>
      </c>
      <c r="N3260" s="15" t="str">
        <f t="shared" si="151"/>
        <v>-</v>
      </c>
      <c r="O3260" s="150">
        <f t="shared" si="152"/>
        <v>0</v>
      </c>
      <c r="P3260" s="15" t="str">
        <f>IF(COUNTIF('Personálie dobrovolníků '!U:X,N3260)&gt;0,"ANO","")</f>
        <v/>
      </c>
      <c r="Q3260" s="15"/>
    </row>
    <row r="3261" spans="2:17" s="25" customFormat="1" x14ac:dyDescent="0.3">
      <c r="B3261" s="15" t="str">
        <f>IF(A3261="","",VLOOKUP(A3261,Tabulka3[[Číslo smlouvy   u pravidelné činnosti]:[Příjmení]],3,0))</f>
        <v/>
      </c>
      <c r="C3261" s="15" t="str">
        <f>IF(A3261="","",VLOOKUP(A3261,Tabulka3[[Číslo smlouvy   u pravidelné činnosti]:[Příjmení]],4,0))</f>
        <v/>
      </c>
      <c r="F3261" s="94"/>
      <c r="H3261" s="113"/>
      <c r="I3261" s="113"/>
      <c r="K3261" s="15"/>
      <c r="L3261" s="15"/>
      <c r="M3261" s="15">
        <f t="shared" si="150"/>
        <v>1</v>
      </c>
      <c r="N3261" s="15" t="str">
        <f t="shared" si="151"/>
        <v>-</v>
      </c>
      <c r="O3261" s="150">
        <f t="shared" si="152"/>
        <v>0</v>
      </c>
      <c r="P3261" s="15" t="str">
        <f>IF(COUNTIF('Personálie dobrovolníků '!U:X,N3261)&gt;0,"ANO","")</f>
        <v/>
      </c>
      <c r="Q3261" s="15"/>
    </row>
    <row r="3262" spans="2:17" s="25" customFormat="1" x14ac:dyDescent="0.3">
      <c r="B3262" s="15" t="str">
        <f>IF(A3262="","",VLOOKUP(A3262,Tabulka3[[Číslo smlouvy   u pravidelné činnosti]:[Příjmení]],3,0))</f>
        <v/>
      </c>
      <c r="C3262" s="15" t="str">
        <f>IF(A3262="","",VLOOKUP(A3262,Tabulka3[[Číslo smlouvy   u pravidelné činnosti]:[Příjmení]],4,0))</f>
        <v/>
      </c>
      <c r="F3262" s="94"/>
      <c r="H3262" s="113"/>
      <c r="I3262" s="113"/>
      <c r="K3262" s="15"/>
      <c r="L3262" s="15"/>
      <c r="M3262" s="15">
        <f t="shared" si="150"/>
        <v>1</v>
      </c>
      <c r="N3262" s="15" t="str">
        <f t="shared" si="151"/>
        <v>-</v>
      </c>
      <c r="O3262" s="150">
        <f t="shared" si="152"/>
        <v>0</v>
      </c>
      <c r="P3262" s="15" t="str">
        <f>IF(COUNTIF('Personálie dobrovolníků '!U:X,N3262)&gt;0,"ANO","")</f>
        <v/>
      </c>
      <c r="Q3262" s="15"/>
    </row>
    <row r="3263" spans="2:17" s="25" customFormat="1" x14ac:dyDescent="0.3">
      <c r="B3263" s="15" t="str">
        <f>IF(A3263="","",VLOOKUP(A3263,Tabulka3[[Číslo smlouvy   u pravidelné činnosti]:[Příjmení]],3,0))</f>
        <v/>
      </c>
      <c r="C3263" s="15" t="str">
        <f>IF(A3263="","",VLOOKUP(A3263,Tabulka3[[Číslo smlouvy   u pravidelné činnosti]:[Příjmení]],4,0))</f>
        <v/>
      </c>
      <c r="F3263" s="94"/>
      <c r="H3263" s="113"/>
      <c r="I3263" s="113"/>
      <c r="K3263" s="15"/>
      <c r="L3263" s="15"/>
      <c r="M3263" s="15">
        <f t="shared" si="150"/>
        <v>1</v>
      </c>
      <c r="N3263" s="15" t="str">
        <f t="shared" si="151"/>
        <v>-</v>
      </c>
      <c r="O3263" s="150">
        <f t="shared" si="152"/>
        <v>0</v>
      </c>
      <c r="P3263" s="15" t="str">
        <f>IF(COUNTIF('Personálie dobrovolníků '!U:X,N3263)&gt;0,"ANO","")</f>
        <v/>
      </c>
      <c r="Q3263" s="15"/>
    </row>
    <row r="3264" spans="2:17" s="25" customFormat="1" x14ac:dyDescent="0.3">
      <c r="B3264" s="15" t="str">
        <f>IF(A3264="","",VLOOKUP(A3264,Tabulka3[[Číslo smlouvy   u pravidelné činnosti]:[Příjmení]],3,0))</f>
        <v/>
      </c>
      <c r="C3264" s="15" t="str">
        <f>IF(A3264="","",VLOOKUP(A3264,Tabulka3[[Číslo smlouvy   u pravidelné činnosti]:[Příjmení]],4,0))</f>
        <v/>
      </c>
      <c r="F3264" s="94"/>
      <c r="H3264" s="113"/>
      <c r="I3264" s="113"/>
      <c r="K3264" s="15"/>
      <c r="L3264" s="15"/>
      <c r="M3264" s="15">
        <f t="shared" si="150"/>
        <v>1</v>
      </c>
      <c r="N3264" s="15" t="str">
        <f t="shared" si="151"/>
        <v>-</v>
      </c>
      <c r="O3264" s="150">
        <f t="shared" si="152"/>
        <v>0</v>
      </c>
      <c r="P3264" s="15" t="str">
        <f>IF(COUNTIF('Personálie dobrovolníků '!U:X,N3264)&gt;0,"ANO","")</f>
        <v/>
      </c>
      <c r="Q3264" s="15"/>
    </row>
    <row r="3265" spans="2:17" s="25" customFormat="1" x14ac:dyDescent="0.3">
      <c r="B3265" s="15" t="str">
        <f>IF(A3265="","",VLOOKUP(A3265,Tabulka3[[Číslo smlouvy   u pravidelné činnosti]:[Příjmení]],3,0))</f>
        <v/>
      </c>
      <c r="C3265" s="15" t="str">
        <f>IF(A3265="","",VLOOKUP(A3265,Tabulka3[[Číslo smlouvy   u pravidelné činnosti]:[Příjmení]],4,0))</f>
        <v/>
      </c>
      <c r="F3265" s="94"/>
      <c r="H3265" s="113"/>
      <c r="I3265" s="113"/>
      <c r="K3265" s="15"/>
      <c r="L3265" s="15"/>
      <c r="M3265" s="15">
        <f t="shared" si="150"/>
        <v>1</v>
      </c>
      <c r="N3265" s="15" t="str">
        <f t="shared" si="151"/>
        <v>-</v>
      </c>
      <c r="O3265" s="150">
        <f t="shared" si="152"/>
        <v>0</v>
      </c>
      <c r="P3265" s="15" t="str">
        <f>IF(COUNTIF('Personálie dobrovolníků '!U:X,N3265)&gt;0,"ANO","")</f>
        <v/>
      </c>
      <c r="Q3265" s="15"/>
    </row>
    <row r="3266" spans="2:17" s="25" customFormat="1" x14ac:dyDescent="0.3">
      <c r="B3266" s="15" t="str">
        <f>IF(A3266="","",VLOOKUP(A3266,Tabulka3[[Číslo smlouvy   u pravidelné činnosti]:[Příjmení]],3,0))</f>
        <v/>
      </c>
      <c r="C3266" s="15" t="str">
        <f>IF(A3266="","",VLOOKUP(A3266,Tabulka3[[Číslo smlouvy   u pravidelné činnosti]:[Příjmení]],4,0))</f>
        <v/>
      </c>
      <c r="F3266" s="94"/>
      <c r="H3266" s="113"/>
      <c r="I3266" s="113"/>
      <c r="K3266" s="15"/>
      <c r="L3266" s="15"/>
      <c r="M3266" s="15">
        <f t="shared" si="150"/>
        <v>1</v>
      </c>
      <c r="N3266" s="15" t="str">
        <f t="shared" si="151"/>
        <v>-</v>
      </c>
      <c r="O3266" s="150">
        <f t="shared" si="152"/>
        <v>0</v>
      </c>
      <c r="P3266" s="15" t="str">
        <f>IF(COUNTIF('Personálie dobrovolníků '!U:X,N3266)&gt;0,"ANO","")</f>
        <v/>
      </c>
      <c r="Q3266" s="15"/>
    </row>
    <row r="3267" spans="2:17" s="25" customFormat="1" x14ac:dyDescent="0.3">
      <c r="B3267" s="15" t="str">
        <f>IF(A3267="","",VLOOKUP(A3267,Tabulka3[[Číslo smlouvy   u pravidelné činnosti]:[Příjmení]],3,0))</f>
        <v/>
      </c>
      <c r="C3267" s="15" t="str">
        <f>IF(A3267="","",VLOOKUP(A3267,Tabulka3[[Číslo smlouvy   u pravidelné činnosti]:[Příjmení]],4,0))</f>
        <v/>
      </c>
      <c r="F3267" s="94"/>
      <c r="H3267" s="113"/>
      <c r="I3267" s="113"/>
      <c r="K3267" s="15"/>
      <c r="L3267" s="15"/>
      <c r="M3267" s="15">
        <f t="shared" si="150"/>
        <v>1</v>
      </c>
      <c r="N3267" s="15" t="str">
        <f t="shared" si="151"/>
        <v>-</v>
      </c>
      <c r="O3267" s="150">
        <f t="shared" si="152"/>
        <v>0</v>
      </c>
      <c r="P3267" s="15" t="str">
        <f>IF(COUNTIF('Personálie dobrovolníků '!U:X,N3267)&gt;0,"ANO","")</f>
        <v/>
      </c>
      <c r="Q3267" s="15"/>
    </row>
    <row r="3268" spans="2:17" s="25" customFormat="1" x14ac:dyDescent="0.3">
      <c r="B3268" s="15" t="str">
        <f>IF(A3268="","",VLOOKUP(A3268,Tabulka3[[Číslo smlouvy   u pravidelné činnosti]:[Příjmení]],3,0))</f>
        <v/>
      </c>
      <c r="C3268" s="15" t="str">
        <f>IF(A3268="","",VLOOKUP(A3268,Tabulka3[[Číslo smlouvy   u pravidelné činnosti]:[Příjmení]],4,0))</f>
        <v/>
      </c>
      <c r="F3268" s="94"/>
      <c r="H3268" s="113"/>
      <c r="I3268" s="113"/>
      <c r="K3268" s="15"/>
      <c r="L3268" s="15"/>
      <c r="M3268" s="15">
        <f t="shared" ref="M3268:M3331" si="153">IF(OR(
   AND($H3268=$K$12, $I3268=$L$4),
   AND($H3268=$K$12, $I3268=$L$5),
   AND($H3268=$K$12, $I3268=$L$6),
   AND($H3268=$K$12, $I3268=$L$7),
   AND($H3268=$K$11, $I3268=$L$4),
   AND($H3268=$K$11, $I3268=$L$5),
   AND($H3268=$K$11, $I3268=$L$6),
   AND($H3268=$K$11, $I3268=$L$7),
   AND($H3268=$K$5, $I3268=$L$5),
   AND($H3268=$K$6, $I3268=$L$4),
   AND($H3268=$K$6, $I3268=$L$5),
   AND($H3268=$K$6, $I3268=$L$7),
   AND($H3268=$K$4, $I3268=$L$6),
), 0, 1)</f>
        <v>1</v>
      </c>
      <c r="N3268" s="15" t="str">
        <f t="shared" ref="N3268:N3331" si="154">A3268 &amp; "-" &amp; J3268</f>
        <v>-</v>
      </c>
      <c r="O3268" s="150">
        <f t="shared" ref="O3268:O3331" si="155">IF(AND(M3268&lt;&gt;0, P3268="ANO"), 1, 0)</f>
        <v>0</v>
      </c>
      <c r="P3268" s="15" t="str">
        <f>IF(COUNTIF('Personálie dobrovolníků '!U:X,N3268)&gt;0,"ANO","")</f>
        <v/>
      </c>
      <c r="Q3268" s="15"/>
    </row>
    <row r="3269" spans="2:17" s="25" customFormat="1" x14ac:dyDescent="0.3">
      <c r="B3269" s="15" t="str">
        <f>IF(A3269="","",VLOOKUP(A3269,Tabulka3[[Číslo smlouvy   u pravidelné činnosti]:[Příjmení]],3,0))</f>
        <v/>
      </c>
      <c r="C3269" s="15" t="str">
        <f>IF(A3269="","",VLOOKUP(A3269,Tabulka3[[Číslo smlouvy   u pravidelné činnosti]:[Příjmení]],4,0))</f>
        <v/>
      </c>
      <c r="F3269" s="94"/>
      <c r="H3269" s="113"/>
      <c r="I3269" s="113"/>
      <c r="K3269" s="15"/>
      <c r="L3269" s="15"/>
      <c r="M3269" s="15">
        <f t="shared" si="153"/>
        <v>1</v>
      </c>
      <c r="N3269" s="15" t="str">
        <f t="shared" si="154"/>
        <v>-</v>
      </c>
      <c r="O3269" s="150">
        <f t="shared" si="155"/>
        <v>0</v>
      </c>
      <c r="P3269" s="15" t="str">
        <f>IF(COUNTIF('Personálie dobrovolníků '!U:X,N3269)&gt;0,"ANO","")</f>
        <v/>
      </c>
      <c r="Q3269" s="15"/>
    </row>
    <row r="3270" spans="2:17" s="25" customFormat="1" x14ac:dyDescent="0.3">
      <c r="B3270" s="15" t="str">
        <f>IF(A3270="","",VLOOKUP(A3270,Tabulka3[[Číslo smlouvy   u pravidelné činnosti]:[Příjmení]],3,0))</f>
        <v/>
      </c>
      <c r="C3270" s="15" t="str">
        <f>IF(A3270="","",VLOOKUP(A3270,Tabulka3[[Číslo smlouvy   u pravidelné činnosti]:[Příjmení]],4,0))</f>
        <v/>
      </c>
      <c r="F3270" s="94"/>
      <c r="H3270" s="113"/>
      <c r="I3270" s="113"/>
      <c r="K3270" s="15"/>
      <c r="L3270" s="15"/>
      <c r="M3270" s="15">
        <f t="shared" si="153"/>
        <v>1</v>
      </c>
      <c r="N3270" s="15" t="str">
        <f t="shared" si="154"/>
        <v>-</v>
      </c>
      <c r="O3270" s="150">
        <f t="shared" si="155"/>
        <v>0</v>
      </c>
      <c r="P3270" s="15" t="str">
        <f>IF(COUNTIF('Personálie dobrovolníků '!U:X,N3270)&gt;0,"ANO","")</f>
        <v/>
      </c>
      <c r="Q3270" s="15"/>
    </row>
    <row r="3271" spans="2:17" s="25" customFormat="1" x14ac:dyDescent="0.3">
      <c r="B3271" s="15" t="str">
        <f>IF(A3271="","",VLOOKUP(A3271,Tabulka3[[Číslo smlouvy   u pravidelné činnosti]:[Příjmení]],3,0))</f>
        <v/>
      </c>
      <c r="C3271" s="15" t="str">
        <f>IF(A3271="","",VLOOKUP(A3271,Tabulka3[[Číslo smlouvy   u pravidelné činnosti]:[Příjmení]],4,0))</f>
        <v/>
      </c>
      <c r="F3271" s="94"/>
      <c r="H3271" s="113"/>
      <c r="I3271" s="113"/>
      <c r="K3271" s="15"/>
      <c r="L3271" s="15"/>
      <c r="M3271" s="15">
        <f t="shared" si="153"/>
        <v>1</v>
      </c>
      <c r="N3271" s="15" t="str">
        <f t="shared" si="154"/>
        <v>-</v>
      </c>
      <c r="O3271" s="150">
        <f t="shared" si="155"/>
        <v>0</v>
      </c>
      <c r="P3271" s="15" t="str">
        <f>IF(COUNTIF('Personálie dobrovolníků '!U:X,N3271)&gt;0,"ANO","")</f>
        <v/>
      </c>
      <c r="Q3271" s="15"/>
    </row>
    <row r="3272" spans="2:17" s="25" customFormat="1" x14ac:dyDescent="0.3">
      <c r="B3272" s="15" t="str">
        <f>IF(A3272="","",VLOOKUP(A3272,Tabulka3[[Číslo smlouvy   u pravidelné činnosti]:[Příjmení]],3,0))</f>
        <v/>
      </c>
      <c r="C3272" s="15" t="str">
        <f>IF(A3272="","",VLOOKUP(A3272,Tabulka3[[Číslo smlouvy   u pravidelné činnosti]:[Příjmení]],4,0))</f>
        <v/>
      </c>
      <c r="F3272" s="94"/>
      <c r="H3272" s="113"/>
      <c r="I3272" s="113"/>
      <c r="K3272" s="15"/>
      <c r="L3272" s="15"/>
      <c r="M3272" s="15">
        <f t="shared" si="153"/>
        <v>1</v>
      </c>
      <c r="N3272" s="15" t="str">
        <f t="shared" si="154"/>
        <v>-</v>
      </c>
      <c r="O3272" s="150">
        <f t="shared" si="155"/>
        <v>0</v>
      </c>
      <c r="P3272" s="15" t="str">
        <f>IF(COUNTIF('Personálie dobrovolníků '!U:X,N3272)&gt;0,"ANO","")</f>
        <v/>
      </c>
      <c r="Q3272" s="15"/>
    </row>
    <row r="3273" spans="2:17" s="25" customFormat="1" x14ac:dyDescent="0.3">
      <c r="B3273" s="15" t="str">
        <f>IF(A3273="","",VLOOKUP(A3273,Tabulka3[[Číslo smlouvy   u pravidelné činnosti]:[Příjmení]],3,0))</f>
        <v/>
      </c>
      <c r="C3273" s="15" t="str">
        <f>IF(A3273="","",VLOOKUP(A3273,Tabulka3[[Číslo smlouvy   u pravidelné činnosti]:[Příjmení]],4,0))</f>
        <v/>
      </c>
      <c r="F3273" s="94"/>
      <c r="H3273" s="113"/>
      <c r="I3273" s="113"/>
      <c r="K3273" s="15"/>
      <c r="L3273" s="15"/>
      <c r="M3273" s="15">
        <f t="shared" si="153"/>
        <v>1</v>
      </c>
      <c r="N3273" s="15" t="str">
        <f t="shared" si="154"/>
        <v>-</v>
      </c>
      <c r="O3273" s="150">
        <f t="shared" si="155"/>
        <v>0</v>
      </c>
      <c r="P3273" s="15" t="str">
        <f>IF(COUNTIF('Personálie dobrovolníků '!U:X,N3273)&gt;0,"ANO","")</f>
        <v/>
      </c>
      <c r="Q3273" s="15"/>
    </row>
    <row r="3274" spans="2:17" s="25" customFormat="1" x14ac:dyDescent="0.3">
      <c r="B3274" s="15" t="str">
        <f>IF(A3274="","",VLOOKUP(A3274,Tabulka3[[Číslo smlouvy   u pravidelné činnosti]:[Příjmení]],3,0))</f>
        <v/>
      </c>
      <c r="C3274" s="15" t="str">
        <f>IF(A3274="","",VLOOKUP(A3274,Tabulka3[[Číslo smlouvy   u pravidelné činnosti]:[Příjmení]],4,0))</f>
        <v/>
      </c>
      <c r="F3274" s="94"/>
      <c r="H3274" s="113"/>
      <c r="I3274" s="113"/>
      <c r="K3274" s="15"/>
      <c r="L3274" s="15"/>
      <c r="M3274" s="15">
        <f t="shared" si="153"/>
        <v>1</v>
      </c>
      <c r="N3274" s="15" t="str">
        <f t="shared" si="154"/>
        <v>-</v>
      </c>
      <c r="O3274" s="150">
        <f t="shared" si="155"/>
        <v>0</v>
      </c>
      <c r="P3274" s="15" t="str">
        <f>IF(COUNTIF('Personálie dobrovolníků '!U:X,N3274)&gt;0,"ANO","")</f>
        <v/>
      </c>
      <c r="Q3274" s="15"/>
    </row>
    <row r="3275" spans="2:17" s="25" customFormat="1" x14ac:dyDescent="0.3">
      <c r="B3275" s="15" t="str">
        <f>IF(A3275="","",VLOOKUP(A3275,Tabulka3[[Číslo smlouvy   u pravidelné činnosti]:[Příjmení]],3,0))</f>
        <v/>
      </c>
      <c r="C3275" s="15" t="str">
        <f>IF(A3275="","",VLOOKUP(A3275,Tabulka3[[Číslo smlouvy   u pravidelné činnosti]:[Příjmení]],4,0))</f>
        <v/>
      </c>
      <c r="F3275" s="94"/>
      <c r="H3275" s="113"/>
      <c r="I3275" s="113"/>
      <c r="K3275" s="15"/>
      <c r="L3275" s="15"/>
      <c r="M3275" s="15">
        <f t="shared" si="153"/>
        <v>1</v>
      </c>
      <c r="N3275" s="15" t="str">
        <f t="shared" si="154"/>
        <v>-</v>
      </c>
      <c r="O3275" s="150">
        <f t="shared" si="155"/>
        <v>0</v>
      </c>
      <c r="P3275" s="15" t="str">
        <f>IF(COUNTIF('Personálie dobrovolníků '!U:X,N3275)&gt;0,"ANO","")</f>
        <v/>
      </c>
      <c r="Q3275" s="15"/>
    </row>
    <row r="3276" spans="2:17" s="25" customFormat="1" x14ac:dyDescent="0.3">
      <c r="B3276" s="15" t="str">
        <f>IF(A3276="","",VLOOKUP(A3276,Tabulka3[[Číslo smlouvy   u pravidelné činnosti]:[Příjmení]],3,0))</f>
        <v/>
      </c>
      <c r="C3276" s="15" t="str">
        <f>IF(A3276="","",VLOOKUP(A3276,Tabulka3[[Číslo smlouvy   u pravidelné činnosti]:[Příjmení]],4,0))</f>
        <v/>
      </c>
      <c r="F3276" s="94"/>
      <c r="H3276" s="113"/>
      <c r="I3276" s="113"/>
      <c r="K3276" s="15"/>
      <c r="L3276" s="15"/>
      <c r="M3276" s="15">
        <f t="shared" si="153"/>
        <v>1</v>
      </c>
      <c r="N3276" s="15" t="str">
        <f t="shared" si="154"/>
        <v>-</v>
      </c>
      <c r="O3276" s="150">
        <f t="shared" si="155"/>
        <v>0</v>
      </c>
      <c r="P3276" s="15" t="str">
        <f>IF(COUNTIF('Personálie dobrovolníků '!U:X,N3276)&gt;0,"ANO","")</f>
        <v/>
      </c>
      <c r="Q3276" s="15"/>
    </row>
    <row r="3277" spans="2:17" s="25" customFormat="1" x14ac:dyDescent="0.3">
      <c r="B3277" s="15" t="str">
        <f>IF(A3277="","",VLOOKUP(A3277,Tabulka3[[Číslo smlouvy   u pravidelné činnosti]:[Příjmení]],3,0))</f>
        <v/>
      </c>
      <c r="C3277" s="15" t="str">
        <f>IF(A3277="","",VLOOKUP(A3277,Tabulka3[[Číslo smlouvy   u pravidelné činnosti]:[Příjmení]],4,0))</f>
        <v/>
      </c>
      <c r="F3277" s="94"/>
      <c r="H3277" s="113"/>
      <c r="I3277" s="113"/>
      <c r="K3277" s="15"/>
      <c r="L3277" s="15"/>
      <c r="M3277" s="15">
        <f t="shared" si="153"/>
        <v>1</v>
      </c>
      <c r="N3277" s="15" t="str">
        <f t="shared" si="154"/>
        <v>-</v>
      </c>
      <c r="O3277" s="150">
        <f t="shared" si="155"/>
        <v>0</v>
      </c>
      <c r="P3277" s="15" t="str">
        <f>IF(COUNTIF('Personálie dobrovolníků '!U:X,N3277)&gt;0,"ANO","")</f>
        <v/>
      </c>
      <c r="Q3277" s="15"/>
    </row>
    <row r="3278" spans="2:17" s="25" customFormat="1" x14ac:dyDescent="0.3">
      <c r="B3278" s="15" t="str">
        <f>IF(A3278="","",VLOOKUP(A3278,Tabulka3[[Číslo smlouvy   u pravidelné činnosti]:[Příjmení]],3,0))</f>
        <v/>
      </c>
      <c r="C3278" s="15" t="str">
        <f>IF(A3278="","",VLOOKUP(A3278,Tabulka3[[Číslo smlouvy   u pravidelné činnosti]:[Příjmení]],4,0))</f>
        <v/>
      </c>
      <c r="F3278" s="94"/>
      <c r="H3278" s="113"/>
      <c r="I3278" s="113"/>
      <c r="K3278" s="15"/>
      <c r="L3278" s="15"/>
      <c r="M3278" s="15">
        <f t="shared" si="153"/>
        <v>1</v>
      </c>
      <c r="N3278" s="15" t="str">
        <f t="shared" si="154"/>
        <v>-</v>
      </c>
      <c r="O3278" s="150">
        <f t="shared" si="155"/>
        <v>0</v>
      </c>
      <c r="P3278" s="15" t="str">
        <f>IF(COUNTIF('Personálie dobrovolníků '!U:X,N3278)&gt;0,"ANO","")</f>
        <v/>
      </c>
      <c r="Q3278" s="15"/>
    </row>
    <row r="3279" spans="2:17" s="25" customFormat="1" x14ac:dyDescent="0.3">
      <c r="B3279" s="15" t="str">
        <f>IF(A3279="","",VLOOKUP(A3279,Tabulka3[[Číslo smlouvy   u pravidelné činnosti]:[Příjmení]],3,0))</f>
        <v/>
      </c>
      <c r="C3279" s="15" t="str">
        <f>IF(A3279="","",VLOOKUP(A3279,Tabulka3[[Číslo smlouvy   u pravidelné činnosti]:[Příjmení]],4,0))</f>
        <v/>
      </c>
      <c r="F3279" s="94"/>
      <c r="H3279" s="113"/>
      <c r="I3279" s="113"/>
      <c r="K3279" s="15"/>
      <c r="L3279" s="15"/>
      <c r="M3279" s="15">
        <f t="shared" si="153"/>
        <v>1</v>
      </c>
      <c r="N3279" s="15" t="str">
        <f t="shared" si="154"/>
        <v>-</v>
      </c>
      <c r="O3279" s="150">
        <f t="shared" si="155"/>
        <v>0</v>
      </c>
      <c r="P3279" s="15" t="str">
        <f>IF(COUNTIF('Personálie dobrovolníků '!U:X,N3279)&gt;0,"ANO","")</f>
        <v/>
      </c>
      <c r="Q3279" s="15"/>
    </row>
    <row r="3280" spans="2:17" s="25" customFormat="1" x14ac:dyDescent="0.3">
      <c r="B3280" s="15" t="str">
        <f>IF(A3280="","",VLOOKUP(A3280,Tabulka3[[Číslo smlouvy   u pravidelné činnosti]:[Příjmení]],3,0))</f>
        <v/>
      </c>
      <c r="C3280" s="15" t="str">
        <f>IF(A3280="","",VLOOKUP(A3280,Tabulka3[[Číslo smlouvy   u pravidelné činnosti]:[Příjmení]],4,0))</f>
        <v/>
      </c>
      <c r="F3280" s="94"/>
      <c r="H3280" s="113"/>
      <c r="I3280" s="113"/>
      <c r="K3280" s="15"/>
      <c r="L3280" s="15"/>
      <c r="M3280" s="15">
        <f t="shared" si="153"/>
        <v>1</v>
      </c>
      <c r="N3280" s="15" t="str">
        <f t="shared" si="154"/>
        <v>-</v>
      </c>
      <c r="O3280" s="150">
        <f t="shared" si="155"/>
        <v>0</v>
      </c>
      <c r="P3280" s="15" t="str">
        <f>IF(COUNTIF('Personálie dobrovolníků '!U:X,N3280)&gt;0,"ANO","")</f>
        <v/>
      </c>
      <c r="Q3280" s="15"/>
    </row>
    <row r="3281" spans="2:17" s="25" customFormat="1" x14ac:dyDescent="0.3">
      <c r="B3281" s="15" t="str">
        <f>IF(A3281="","",VLOOKUP(A3281,Tabulka3[[Číslo smlouvy   u pravidelné činnosti]:[Příjmení]],3,0))</f>
        <v/>
      </c>
      <c r="C3281" s="15" t="str">
        <f>IF(A3281="","",VLOOKUP(A3281,Tabulka3[[Číslo smlouvy   u pravidelné činnosti]:[Příjmení]],4,0))</f>
        <v/>
      </c>
      <c r="F3281" s="94"/>
      <c r="H3281" s="113"/>
      <c r="I3281" s="113"/>
      <c r="K3281" s="15"/>
      <c r="L3281" s="15"/>
      <c r="M3281" s="15">
        <f t="shared" si="153"/>
        <v>1</v>
      </c>
      <c r="N3281" s="15" t="str">
        <f t="shared" si="154"/>
        <v>-</v>
      </c>
      <c r="O3281" s="150">
        <f t="shared" si="155"/>
        <v>0</v>
      </c>
      <c r="P3281" s="15" t="str">
        <f>IF(COUNTIF('Personálie dobrovolníků '!U:X,N3281)&gt;0,"ANO","")</f>
        <v/>
      </c>
      <c r="Q3281" s="15"/>
    </row>
    <row r="3282" spans="2:17" s="25" customFormat="1" x14ac:dyDescent="0.3">
      <c r="B3282" s="15" t="str">
        <f>IF(A3282="","",VLOOKUP(A3282,Tabulka3[[Číslo smlouvy   u pravidelné činnosti]:[Příjmení]],3,0))</f>
        <v/>
      </c>
      <c r="C3282" s="15" t="str">
        <f>IF(A3282="","",VLOOKUP(A3282,Tabulka3[[Číslo smlouvy   u pravidelné činnosti]:[Příjmení]],4,0))</f>
        <v/>
      </c>
      <c r="F3282" s="94"/>
      <c r="H3282" s="113"/>
      <c r="I3282" s="113"/>
      <c r="K3282" s="15"/>
      <c r="L3282" s="15"/>
      <c r="M3282" s="15">
        <f t="shared" si="153"/>
        <v>1</v>
      </c>
      <c r="N3282" s="15" t="str">
        <f t="shared" si="154"/>
        <v>-</v>
      </c>
      <c r="O3282" s="150">
        <f t="shared" si="155"/>
        <v>0</v>
      </c>
      <c r="P3282" s="15" t="str">
        <f>IF(COUNTIF('Personálie dobrovolníků '!U:X,N3282)&gt;0,"ANO","")</f>
        <v/>
      </c>
      <c r="Q3282" s="15"/>
    </row>
    <row r="3283" spans="2:17" s="25" customFormat="1" x14ac:dyDescent="0.3">
      <c r="B3283" s="15" t="str">
        <f>IF(A3283="","",VLOOKUP(A3283,Tabulka3[[Číslo smlouvy   u pravidelné činnosti]:[Příjmení]],3,0))</f>
        <v/>
      </c>
      <c r="C3283" s="15" t="str">
        <f>IF(A3283="","",VLOOKUP(A3283,Tabulka3[[Číslo smlouvy   u pravidelné činnosti]:[Příjmení]],4,0))</f>
        <v/>
      </c>
      <c r="F3283" s="94"/>
      <c r="H3283" s="113"/>
      <c r="I3283" s="113"/>
      <c r="K3283" s="15"/>
      <c r="L3283" s="15"/>
      <c r="M3283" s="15">
        <f t="shared" si="153"/>
        <v>1</v>
      </c>
      <c r="N3283" s="15" t="str">
        <f t="shared" si="154"/>
        <v>-</v>
      </c>
      <c r="O3283" s="150">
        <f t="shared" si="155"/>
        <v>0</v>
      </c>
      <c r="P3283" s="15" t="str">
        <f>IF(COUNTIF('Personálie dobrovolníků '!U:X,N3283)&gt;0,"ANO","")</f>
        <v/>
      </c>
      <c r="Q3283" s="15"/>
    </row>
    <row r="3284" spans="2:17" s="25" customFormat="1" x14ac:dyDescent="0.3">
      <c r="B3284" s="15" t="str">
        <f>IF(A3284="","",VLOOKUP(A3284,Tabulka3[[Číslo smlouvy   u pravidelné činnosti]:[Příjmení]],3,0))</f>
        <v/>
      </c>
      <c r="C3284" s="15" t="str">
        <f>IF(A3284="","",VLOOKUP(A3284,Tabulka3[[Číslo smlouvy   u pravidelné činnosti]:[Příjmení]],4,0))</f>
        <v/>
      </c>
      <c r="F3284" s="94"/>
      <c r="H3284" s="113"/>
      <c r="I3284" s="113"/>
      <c r="K3284" s="15"/>
      <c r="L3284" s="15"/>
      <c r="M3284" s="15">
        <f t="shared" si="153"/>
        <v>1</v>
      </c>
      <c r="N3284" s="15" t="str">
        <f t="shared" si="154"/>
        <v>-</v>
      </c>
      <c r="O3284" s="150">
        <f t="shared" si="155"/>
        <v>0</v>
      </c>
      <c r="P3284" s="15" t="str">
        <f>IF(COUNTIF('Personálie dobrovolníků '!U:X,N3284)&gt;0,"ANO","")</f>
        <v/>
      </c>
      <c r="Q3284" s="15"/>
    </row>
    <row r="3285" spans="2:17" s="25" customFormat="1" x14ac:dyDescent="0.3">
      <c r="B3285" s="15" t="str">
        <f>IF(A3285="","",VLOOKUP(A3285,Tabulka3[[Číslo smlouvy   u pravidelné činnosti]:[Příjmení]],3,0))</f>
        <v/>
      </c>
      <c r="C3285" s="15" t="str">
        <f>IF(A3285="","",VLOOKUP(A3285,Tabulka3[[Číslo smlouvy   u pravidelné činnosti]:[Příjmení]],4,0))</f>
        <v/>
      </c>
      <c r="F3285" s="94"/>
      <c r="H3285" s="113"/>
      <c r="I3285" s="113"/>
      <c r="K3285" s="15"/>
      <c r="L3285" s="15"/>
      <c r="M3285" s="15">
        <f t="shared" si="153"/>
        <v>1</v>
      </c>
      <c r="N3285" s="15" t="str">
        <f t="shared" si="154"/>
        <v>-</v>
      </c>
      <c r="O3285" s="150">
        <f t="shared" si="155"/>
        <v>0</v>
      </c>
      <c r="P3285" s="15" t="str">
        <f>IF(COUNTIF('Personálie dobrovolníků '!U:X,N3285)&gt;0,"ANO","")</f>
        <v/>
      </c>
      <c r="Q3285" s="15"/>
    </row>
    <row r="3286" spans="2:17" s="25" customFormat="1" x14ac:dyDescent="0.3">
      <c r="B3286" s="15" t="str">
        <f>IF(A3286="","",VLOOKUP(A3286,Tabulka3[[Číslo smlouvy   u pravidelné činnosti]:[Příjmení]],3,0))</f>
        <v/>
      </c>
      <c r="C3286" s="15" t="str">
        <f>IF(A3286="","",VLOOKUP(A3286,Tabulka3[[Číslo smlouvy   u pravidelné činnosti]:[Příjmení]],4,0))</f>
        <v/>
      </c>
      <c r="F3286" s="94"/>
      <c r="H3286" s="113"/>
      <c r="I3286" s="113"/>
      <c r="K3286" s="15"/>
      <c r="L3286" s="15"/>
      <c r="M3286" s="15">
        <f t="shared" si="153"/>
        <v>1</v>
      </c>
      <c r="N3286" s="15" t="str">
        <f t="shared" si="154"/>
        <v>-</v>
      </c>
      <c r="O3286" s="150">
        <f t="shared" si="155"/>
        <v>0</v>
      </c>
      <c r="P3286" s="15" t="str">
        <f>IF(COUNTIF('Personálie dobrovolníků '!U:X,N3286)&gt;0,"ANO","")</f>
        <v/>
      </c>
      <c r="Q3286" s="15"/>
    </row>
    <row r="3287" spans="2:17" s="25" customFormat="1" x14ac:dyDescent="0.3">
      <c r="B3287" s="15" t="str">
        <f>IF(A3287="","",VLOOKUP(A3287,Tabulka3[[Číslo smlouvy   u pravidelné činnosti]:[Příjmení]],3,0))</f>
        <v/>
      </c>
      <c r="C3287" s="15" t="str">
        <f>IF(A3287="","",VLOOKUP(A3287,Tabulka3[[Číslo smlouvy   u pravidelné činnosti]:[Příjmení]],4,0))</f>
        <v/>
      </c>
      <c r="F3287" s="94"/>
      <c r="H3287" s="113"/>
      <c r="I3287" s="113"/>
      <c r="K3287" s="15"/>
      <c r="L3287" s="15"/>
      <c r="M3287" s="15">
        <f t="shared" si="153"/>
        <v>1</v>
      </c>
      <c r="N3287" s="15" t="str">
        <f t="shared" si="154"/>
        <v>-</v>
      </c>
      <c r="O3287" s="150">
        <f t="shared" si="155"/>
        <v>0</v>
      </c>
      <c r="P3287" s="15" t="str">
        <f>IF(COUNTIF('Personálie dobrovolníků '!U:X,N3287)&gt;0,"ANO","")</f>
        <v/>
      </c>
      <c r="Q3287" s="15"/>
    </row>
    <row r="3288" spans="2:17" s="25" customFormat="1" x14ac:dyDescent="0.3">
      <c r="B3288" s="15" t="str">
        <f>IF(A3288="","",VLOOKUP(A3288,Tabulka3[[Číslo smlouvy   u pravidelné činnosti]:[Příjmení]],3,0))</f>
        <v/>
      </c>
      <c r="C3288" s="15" t="str">
        <f>IF(A3288="","",VLOOKUP(A3288,Tabulka3[[Číslo smlouvy   u pravidelné činnosti]:[Příjmení]],4,0))</f>
        <v/>
      </c>
      <c r="F3288" s="94"/>
      <c r="H3288" s="113"/>
      <c r="I3288" s="113"/>
      <c r="K3288" s="15"/>
      <c r="L3288" s="15"/>
      <c r="M3288" s="15">
        <f t="shared" si="153"/>
        <v>1</v>
      </c>
      <c r="N3288" s="15" t="str">
        <f t="shared" si="154"/>
        <v>-</v>
      </c>
      <c r="O3288" s="150">
        <f t="shared" si="155"/>
        <v>0</v>
      </c>
      <c r="P3288" s="15" t="str">
        <f>IF(COUNTIF('Personálie dobrovolníků '!U:X,N3288)&gt;0,"ANO","")</f>
        <v/>
      </c>
      <c r="Q3288" s="15"/>
    </row>
    <row r="3289" spans="2:17" s="25" customFormat="1" x14ac:dyDescent="0.3">
      <c r="B3289" s="15" t="str">
        <f>IF(A3289="","",VLOOKUP(A3289,Tabulka3[[Číslo smlouvy   u pravidelné činnosti]:[Příjmení]],3,0))</f>
        <v/>
      </c>
      <c r="C3289" s="15" t="str">
        <f>IF(A3289="","",VLOOKUP(A3289,Tabulka3[[Číslo smlouvy   u pravidelné činnosti]:[Příjmení]],4,0))</f>
        <v/>
      </c>
      <c r="F3289" s="94"/>
      <c r="H3289" s="113"/>
      <c r="I3289" s="113"/>
      <c r="K3289" s="15"/>
      <c r="L3289" s="15"/>
      <c r="M3289" s="15">
        <f t="shared" si="153"/>
        <v>1</v>
      </c>
      <c r="N3289" s="15" t="str">
        <f t="shared" si="154"/>
        <v>-</v>
      </c>
      <c r="O3289" s="150">
        <f t="shared" si="155"/>
        <v>0</v>
      </c>
      <c r="P3289" s="15" t="str">
        <f>IF(COUNTIF('Personálie dobrovolníků '!U:X,N3289)&gt;0,"ANO","")</f>
        <v/>
      </c>
      <c r="Q3289" s="15"/>
    </row>
    <row r="3290" spans="2:17" s="25" customFormat="1" x14ac:dyDescent="0.3">
      <c r="B3290" s="15" t="str">
        <f>IF(A3290="","",VLOOKUP(A3290,Tabulka3[[Číslo smlouvy   u pravidelné činnosti]:[Příjmení]],3,0))</f>
        <v/>
      </c>
      <c r="C3290" s="15" t="str">
        <f>IF(A3290="","",VLOOKUP(A3290,Tabulka3[[Číslo smlouvy   u pravidelné činnosti]:[Příjmení]],4,0))</f>
        <v/>
      </c>
      <c r="F3290" s="94"/>
      <c r="H3290" s="113"/>
      <c r="I3290" s="113"/>
      <c r="K3290" s="15"/>
      <c r="L3290" s="15"/>
      <c r="M3290" s="15">
        <f t="shared" si="153"/>
        <v>1</v>
      </c>
      <c r="N3290" s="15" t="str">
        <f t="shared" si="154"/>
        <v>-</v>
      </c>
      <c r="O3290" s="150">
        <f t="shared" si="155"/>
        <v>0</v>
      </c>
      <c r="P3290" s="15" t="str">
        <f>IF(COUNTIF('Personálie dobrovolníků '!U:X,N3290)&gt;0,"ANO","")</f>
        <v/>
      </c>
      <c r="Q3290" s="15"/>
    </row>
    <row r="3291" spans="2:17" s="25" customFormat="1" x14ac:dyDescent="0.3">
      <c r="B3291" s="15" t="str">
        <f>IF(A3291="","",VLOOKUP(A3291,Tabulka3[[Číslo smlouvy   u pravidelné činnosti]:[Příjmení]],3,0))</f>
        <v/>
      </c>
      <c r="C3291" s="15" t="str">
        <f>IF(A3291="","",VLOOKUP(A3291,Tabulka3[[Číslo smlouvy   u pravidelné činnosti]:[Příjmení]],4,0))</f>
        <v/>
      </c>
      <c r="F3291" s="94"/>
      <c r="H3291" s="113"/>
      <c r="I3291" s="113"/>
      <c r="K3291" s="15"/>
      <c r="L3291" s="15"/>
      <c r="M3291" s="15">
        <f t="shared" si="153"/>
        <v>1</v>
      </c>
      <c r="N3291" s="15" t="str">
        <f t="shared" si="154"/>
        <v>-</v>
      </c>
      <c r="O3291" s="150">
        <f t="shared" si="155"/>
        <v>0</v>
      </c>
      <c r="P3291" s="15" t="str">
        <f>IF(COUNTIF('Personálie dobrovolníků '!U:X,N3291)&gt;0,"ANO","")</f>
        <v/>
      </c>
      <c r="Q3291" s="15"/>
    </row>
    <row r="3292" spans="2:17" s="25" customFormat="1" x14ac:dyDescent="0.3">
      <c r="B3292" s="15" t="str">
        <f>IF(A3292="","",VLOOKUP(A3292,Tabulka3[[Číslo smlouvy   u pravidelné činnosti]:[Příjmení]],3,0))</f>
        <v/>
      </c>
      <c r="C3292" s="15" t="str">
        <f>IF(A3292="","",VLOOKUP(A3292,Tabulka3[[Číslo smlouvy   u pravidelné činnosti]:[Příjmení]],4,0))</f>
        <v/>
      </c>
      <c r="F3292" s="94"/>
      <c r="H3292" s="113"/>
      <c r="I3292" s="113"/>
      <c r="K3292" s="15"/>
      <c r="L3292" s="15"/>
      <c r="M3292" s="15">
        <f t="shared" si="153"/>
        <v>1</v>
      </c>
      <c r="N3292" s="15" t="str">
        <f t="shared" si="154"/>
        <v>-</v>
      </c>
      <c r="O3292" s="150">
        <f t="shared" si="155"/>
        <v>0</v>
      </c>
      <c r="P3292" s="15" t="str">
        <f>IF(COUNTIF('Personálie dobrovolníků '!U:X,N3292)&gt;0,"ANO","")</f>
        <v/>
      </c>
      <c r="Q3292" s="15"/>
    </row>
    <row r="3293" spans="2:17" s="25" customFormat="1" x14ac:dyDescent="0.3">
      <c r="B3293" s="15" t="str">
        <f>IF(A3293="","",VLOOKUP(A3293,Tabulka3[[Číslo smlouvy   u pravidelné činnosti]:[Příjmení]],3,0))</f>
        <v/>
      </c>
      <c r="C3293" s="15" t="str">
        <f>IF(A3293="","",VLOOKUP(A3293,Tabulka3[[Číslo smlouvy   u pravidelné činnosti]:[Příjmení]],4,0))</f>
        <v/>
      </c>
      <c r="F3293" s="94"/>
      <c r="H3293" s="113"/>
      <c r="I3293" s="113"/>
      <c r="K3293" s="15"/>
      <c r="L3293" s="15"/>
      <c r="M3293" s="15">
        <f t="shared" si="153"/>
        <v>1</v>
      </c>
      <c r="N3293" s="15" t="str">
        <f t="shared" si="154"/>
        <v>-</v>
      </c>
      <c r="O3293" s="150">
        <f t="shared" si="155"/>
        <v>0</v>
      </c>
      <c r="P3293" s="15" t="str">
        <f>IF(COUNTIF('Personálie dobrovolníků '!U:X,N3293)&gt;0,"ANO","")</f>
        <v/>
      </c>
      <c r="Q3293" s="15"/>
    </row>
    <row r="3294" spans="2:17" s="25" customFormat="1" x14ac:dyDescent="0.3">
      <c r="B3294" s="15" t="str">
        <f>IF(A3294="","",VLOOKUP(A3294,Tabulka3[[Číslo smlouvy   u pravidelné činnosti]:[Příjmení]],3,0))</f>
        <v/>
      </c>
      <c r="C3294" s="15" t="str">
        <f>IF(A3294="","",VLOOKUP(A3294,Tabulka3[[Číslo smlouvy   u pravidelné činnosti]:[Příjmení]],4,0))</f>
        <v/>
      </c>
      <c r="F3294" s="94"/>
      <c r="H3294" s="113"/>
      <c r="I3294" s="113"/>
      <c r="K3294" s="15"/>
      <c r="L3294" s="15"/>
      <c r="M3294" s="15">
        <f t="shared" si="153"/>
        <v>1</v>
      </c>
      <c r="N3294" s="15" t="str">
        <f t="shared" si="154"/>
        <v>-</v>
      </c>
      <c r="O3294" s="150">
        <f t="shared" si="155"/>
        <v>0</v>
      </c>
      <c r="P3294" s="15" t="str">
        <f>IF(COUNTIF('Personálie dobrovolníků '!U:X,N3294)&gt;0,"ANO","")</f>
        <v/>
      </c>
      <c r="Q3294" s="15"/>
    </row>
    <row r="3295" spans="2:17" s="25" customFormat="1" x14ac:dyDescent="0.3">
      <c r="B3295" s="15" t="str">
        <f>IF(A3295="","",VLOOKUP(A3295,Tabulka3[[Číslo smlouvy   u pravidelné činnosti]:[Příjmení]],3,0))</f>
        <v/>
      </c>
      <c r="C3295" s="15" t="str">
        <f>IF(A3295="","",VLOOKUP(A3295,Tabulka3[[Číslo smlouvy   u pravidelné činnosti]:[Příjmení]],4,0))</f>
        <v/>
      </c>
      <c r="F3295" s="94"/>
      <c r="H3295" s="113"/>
      <c r="I3295" s="113"/>
      <c r="K3295" s="15"/>
      <c r="L3295" s="15"/>
      <c r="M3295" s="15">
        <f t="shared" si="153"/>
        <v>1</v>
      </c>
      <c r="N3295" s="15" t="str">
        <f t="shared" si="154"/>
        <v>-</v>
      </c>
      <c r="O3295" s="150">
        <f t="shared" si="155"/>
        <v>0</v>
      </c>
      <c r="P3295" s="15" t="str">
        <f>IF(COUNTIF('Personálie dobrovolníků '!U:X,N3295)&gt;0,"ANO","")</f>
        <v/>
      </c>
      <c r="Q3295" s="15"/>
    </row>
    <row r="3296" spans="2:17" s="25" customFormat="1" x14ac:dyDescent="0.3">
      <c r="B3296" s="15" t="str">
        <f>IF(A3296="","",VLOOKUP(A3296,Tabulka3[[Číslo smlouvy   u pravidelné činnosti]:[Příjmení]],3,0))</f>
        <v/>
      </c>
      <c r="C3296" s="15" t="str">
        <f>IF(A3296="","",VLOOKUP(A3296,Tabulka3[[Číslo smlouvy   u pravidelné činnosti]:[Příjmení]],4,0))</f>
        <v/>
      </c>
      <c r="F3296" s="94"/>
      <c r="H3296" s="113"/>
      <c r="I3296" s="113"/>
      <c r="K3296" s="15"/>
      <c r="L3296" s="15"/>
      <c r="M3296" s="15">
        <f t="shared" si="153"/>
        <v>1</v>
      </c>
      <c r="N3296" s="15" t="str">
        <f t="shared" si="154"/>
        <v>-</v>
      </c>
      <c r="O3296" s="150">
        <f t="shared" si="155"/>
        <v>0</v>
      </c>
      <c r="P3296" s="15" t="str">
        <f>IF(COUNTIF('Personálie dobrovolníků '!U:X,N3296)&gt;0,"ANO","")</f>
        <v/>
      </c>
      <c r="Q3296" s="15"/>
    </row>
    <row r="3297" spans="2:17" s="25" customFormat="1" x14ac:dyDescent="0.3">
      <c r="B3297" s="15" t="str">
        <f>IF(A3297="","",VLOOKUP(A3297,Tabulka3[[Číslo smlouvy   u pravidelné činnosti]:[Příjmení]],3,0))</f>
        <v/>
      </c>
      <c r="C3297" s="15" t="str">
        <f>IF(A3297="","",VLOOKUP(A3297,Tabulka3[[Číslo smlouvy   u pravidelné činnosti]:[Příjmení]],4,0))</f>
        <v/>
      </c>
      <c r="F3297" s="94"/>
      <c r="H3297" s="113"/>
      <c r="I3297" s="113"/>
      <c r="K3297" s="15"/>
      <c r="L3297" s="15"/>
      <c r="M3297" s="15">
        <f t="shared" si="153"/>
        <v>1</v>
      </c>
      <c r="N3297" s="15" t="str">
        <f t="shared" si="154"/>
        <v>-</v>
      </c>
      <c r="O3297" s="150">
        <f t="shared" si="155"/>
        <v>0</v>
      </c>
      <c r="P3297" s="15" t="str">
        <f>IF(COUNTIF('Personálie dobrovolníků '!U:X,N3297)&gt;0,"ANO","")</f>
        <v/>
      </c>
      <c r="Q3297" s="15"/>
    </row>
    <row r="3298" spans="2:17" s="25" customFormat="1" x14ac:dyDescent="0.3">
      <c r="B3298" s="15" t="str">
        <f>IF(A3298="","",VLOOKUP(A3298,Tabulka3[[Číslo smlouvy   u pravidelné činnosti]:[Příjmení]],3,0))</f>
        <v/>
      </c>
      <c r="C3298" s="15" t="str">
        <f>IF(A3298="","",VLOOKUP(A3298,Tabulka3[[Číslo smlouvy   u pravidelné činnosti]:[Příjmení]],4,0))</f>
        <v/>
      </c>
      <c r="F3298" s="94"/>
      <c r="H3298" s="113"/>
      <c r="I3298" s="113"/>
      <c r="K3298" s="15"/>
      <c r="L3298" s="15"/>
      <c r="M3298" s="15">
        <f t="shared" si="153"/>
        <v>1</v>
      </c>
      <c r="N3298" s="15" t="str">
        <f t="shared" si="154"/>
        <v>-</v>
      </c>
      <c r="O3298" s="150">
        <f t="shared" si="155"/>
        <v>0</v>
      </c>
      <c r="P3298" s="15" t="str">
        <f>IF(COUNTIF('Personálie dobrovolníků '!U:X,N3298)&gt;0,"ANO","")</f>
        <v/>
      </c>
      <c r="Q3298" s="15"/>
    </row>
    <row r="3299" spans="2:17" s="25" customFormat="1" x14ac:dyDescent="0.3">
      <c r="B3299" s="15" t="str">
        <f>IF(A3299="","",VLOOKUP(A3299,Tabulka3[[Číslo smlouvy   u pravidelné činnosti]:[Příjmení]],3,0))</f>
        <v/>
      </c>
      <c r="C3299" s="15" t="str">
        <f>IF(A3299="","",VLOOKUP(A3299,Tabulka3[[Číslo smlouvy   u pravidelné činnosti]:[Příjmení]],4,0))</f>
        <v/>
      </c>
      <c r="F3299" s="94"/>
      <c r="H3299" s="113"/>
      <c r="I3299" s="113"/>
      <c r="K3299" s="15"/>
      <c r="L3299" s="15"/>
      <c r="M3299" s="15">
        <f t="shared" si="153"/>
        <v>1</v>
      </c>
      <c r="N3299" s="15" t="str">
        <f t="shared" si="154"/>
        <v>-</v>
      </c>
      <c r="O3299" s="150">
        <f t="shared" si="155"/>
        <v>0</v>
      </c>
      <c r="P3299" s="15" t="str">
        <f>IF(COUNTIF('Personálie dobrovolníků '!U:X,N3299)&gt;0,"ANO","")</f>
        <v/>
      </c>
      <c r="Q3299" s="15"/>
    </row>
    <row r="3300" spans="2:17" s="25" customFormat="1" x14ac:dyDescent="0.3">
      <c r="B3300" s="15" t="str">
        <f>IF(A3300="","",VLOOKUP(A3300,Tabulka3[[Číslo smlouvy   u pravidelné činnosti]:[Příjmení]],3,0))</f>
        <v/>
      </c>
      <c r="C3300" s="15" t="str">
        <f>IF(A3300="","",VLOOKUP(A3300,Tabulka3[[Číslo smlouvy   u pravidelné činnosti]:[Příjmení]],4,0))</f>
        <v/>
      </c>
      <c r="F3300" s="94"/>
      <c r="H3300" s="113"/>
      <c r="I3300" s="113"/>
      <c r="K3300" s="15"/>
      <c r="L3300" s="15"/>
      <c r="M3300" s="15">
        <f t="shared" si="153"/>
        <v>1</v>
      </c>
      <c r="N3300" s="15" t="str">
        <f t="shared" si="154"/>
        <v>-</v>
      </c>
      <c r="O3300" s="150">
        <f t="shared" si="155"/>
        <v>0</v>
      </c>
      <c r="P3300" s="15" t="str">
        <f>IF(COUNTIF('Personálie dobrovolníků '!U:X,N3300)&gt;0,"ANO","")</f>
        <v/>
      </c>
      <c r="Q3300" s="15"/>
    </row>
    <row r="3301" spans="2:17" s="25" customFormat="1" x14ac:dyDescent="0.3">
      <c r="B3301" s="15" t="str">
        <f>IF(A3301="","",VLOOKUP(A3301,Tabulka3[[Číslo smlouvy   u pravidelné činnosti]:[Příjmení]],3,0))</f>
        <v/>
      </c>
      <c r="C3301" s="15" t="str">
        <f>IF(A3301="","",VLOOKUP(A3301,Tabulka3[[Číslo smlouvy   u pravidelné činnosti]:[Příjmení]],4,0))</f>
        <v/>
      </c>
      <c r="F3301" s="94"/>
      <c r="H3301" s="113"/>
      <c r="I3301" s="113"/>
      <c r="K3301" s="15"/>
      <c r="L3301" s="15"/>
      <c r="M3301" s="15">
        <f t="shared" si="153"/>
        <v>1</v>
      </c>
      <c r="N3301" s="15" t="str">
        <f t="shared" si="154"/>
        <v>-</v>
      </c>
      <c r="O3301" s="150">
        <f t="shared" si="155"/>
        <v>0</v>
      </c>
      <c r="P3301" s="15" t="str">
        <f>IF(COUNTIF('Personálie dobrovolníků '!U:X,N3301)&gt;0,"ANO","")</f>
        <v/>
      </c>
      <c r="Q3301" s="15"/>
    </row>
    <row r="3302" spans="2:17" s="25" customFormat="1" x14ac:dyDescent="0.3">
      <c r="B3302" s="15" t="str">
        <f>IF(A3302="","",VLOOKUP(A3302,Tabulka3[[Číslo smlouvy   u pravidelné činnosti]:[Příjmení]],3,0))</f>
        <v/>
      </c>
      <c r="C3302" s="15" t="str">
        <f>IF(A3302="","",VLOOKUP(A3302,Tabulka3[[Číslo smlouvy   u pravidelné činnosti]:[Příjmení]],4,0))</f>
        <v/>
      </c>
      <c r="F3302" s="94"/>
      <c r="H3302" s="113"/>
      <c r="I3302" s="113"/>
      <c r="K3302" s="15"/>
      <c r="L3302" s="15"/>
      <c r="M3302" s="15">
        <f t="shared" si="153"/>
        <v>1</v>
      </c>
      <c r="N3302" s="15" t="str">
        <f t="shared" si="154"/>
        <v>-</v>
      </c>
      <c r="O3302" s="150">
        <f t="shared" si="155"/>
        <v>0</v>
      </c>
      <c r="P3302" s="15" t="str">
        <f>IF(COUNTIF('Personálie dobrovolníků '!U:X,N3302)&gt;0,"ANO","")</f>
        <v/>
      </c>
      <c r="Q3302" s="15"/>
    </row>
    <row r="3303" spans="2:17" s="25" customFormat="1" x14ac:dyDescent="0.3">
      <c r="B3303" s="15" t="str">
        <f>IF(A3303="","",VLOOKUP(A3303,Tabulka3[[Číslo smlouvy   u pravidelné činnosti]:[Příjmení]],3,0))</f>
        <v/>
      </c>
      <c r="C3303" s="15" t="str">
        <f>IF(A3303="","",VLOOKUP(A3303,Tabulka3[[Číslo smlouvy   u pravidelné činnosti]:[Příjmení]],4,0))</f>
        <v/>
      </c>
      <c r="F3303" s="94"/>
      <c r="H3303" s="113"/>
      <c r="I3303" s="113"/>
      <c r="K3303" s="15"/>
      <c r="L3303" s="15"/>
      <c r="M3303" s="15">
        <f t="shared" si="153"/>
        <v>1</v>
      </c>
      <c r="N3303" s="15" t="str">
        <f t="shared" si="154"/>
        <v>-</v>
      </c>
      <c r="O3303" s="150">
        <f t="shared" si="155"/>
        <v>0</v>
      </c>
      <c r="P3303" s="15" t="str">
        <f>IF(COUNTIF('Personálie dobrovolníků '!U:X,N3303)&gt;0,"ANO","")</f>
        <v/>
      </c>
      <c r="Q3303" s="15"/>
    </row>
    <row r="3304" spans="2:17" s="25" customFormat="1" x14ac:dyDescent="0.3">
      <c r="B3304" s="15" t="str">
        <f>IF(A3304="","",VLOOKUP(A3304,Tabulka3[[Číslo smlouvy   u pravidelné činnosti]:[Příjmení]],3,0))</f>
        <v/>
      </c>
      <c r="C3304" s="15" t="str">
        <f>IF(A3304="","",VLOOKUP(A3304,Tabulka3[[Číslo smlouvy   u pravidelné činnosti]:[Příjmení]],4,0))</f>
        <v/>
      </c>
      <c r="F3304" s="94"/>
      <c r="H3304" s="113"/>
      <c r="I3304" s="113"/>
      <c r="K3304" s="15"/>
      <c r="L3304" s="15"/>
      <c r="M3304" s="15">
        <f t="shared" si="153"/>
        <v>1</v>
      </c>
      <c r="N3304" s="15" t="str">
        <f t="shared" si="154"/>
        <v>-</v>
      </c>
      <c r="O3304" s="150">
        <f t="shared" si="155"/>
        <v>0</v>
      </c>
      <c r="P3304" s="15" t="str">
        <f>IF(COUNTIF('Personálie dobrovolníků '!U:X,N3304)&gt;0,"ANO","")</f>
        <v/>
      </c>
      <c r="Q3304" s="15"/>
    </row>
    <row r="3305" spans="2:17" s="25" customFormat="1" x14ac:dyDescent="0.3">
      <c r="B3305" s="15" t="str">
        <f>IF(A3305="","",VLOOKUP(A3305,Tabulka3[[Číslo smlouvy   u pravidelné činnosti]:[Příjmení]],3,0))</f>
        <v/>
      </c>
      <c r="C3305" s="15" t="str">
        <f>IF(A3305="","",VLOOKUP(A3305,Tabulka3[[Číslo smlouvy   u pravidelné činnosti]:[Příjmení]],4,0))</f>
        <v/>
      </c>
      <c r="F3305" s="94"/>
      <c r="H3305" s="113"/>
      <c r="I3305" s="113"/>
      <c r="K3305" s="15"/>
      <c r="L3305" s="15"/>
      <c r="M3305" s="15">
        <f t="shared" si="153"/>
        <v>1</v>
      </c>
      <c r="N3305" s="15" t="str">
        <f t="shared" si="154"/>
        <v>-</v>
      </c>
      <c r="O3305" s="150">
        <f t="shared" si="155"/>
        <v>0</v>
      </c>
      <c r="P3305" s="15" t="str">
        <f>IF(COUNTIF('Personálie dobrovolníků '!U:X,N3305)&gt;0,"ANO","")</f>
        <v/>
      </c>
      <c r="Q3305" s="15"/>
    </row>
    <row r="3306" spans="2:17" s="25" customFormat="1" x14ac:dyDescent="0.3">
      <c r="B3306" s="15" t="str">
        <f>IF(A3306="","",VLOOKUP(A3306,Tabulka3[[Číslo smlouvy   u pravidelné činnosti]:[Příjmení]],3,0))</f>
        <v/>
      </c>
      <c r="C3306" s="15" t="str">
        <f>IF(A3306="","",VLOOKUP(A3306,Tabulka3[[Číslo smlouvy   u pravidelné činnosti]:[Příjmení]],4,0))</f>
        <v/>
      </c>
      <c r="F3306" s="94"/>
      <c r="H3306" s="113"/>
      <c r="I3306" s="113"/>
      <c r="K3306" s="15"/>
      <c r="L3306" s="15"/>
      <c r="M3306" s="15">
        <f t="shared" si="153"/>
        <v>1</v>
      </c>
      <c r="N3306" s="15" t="str">
        <f t="shared" si="154"/>
        <v>-</v>
      </c>
      <c r="O3306" s="150">
        <f t="shared" si="155"/>
        <v>0</v>
      </c>
      <c r="P3306" s="15" t="str">
        <f>IF(COUNTIF('Personálie dobrovolníků '!U:X,N3306)&gt;0,"ANO","")</f>
        <v/>
      </c>
      <c r="Q3306" s="15"/>
    </row>
    <row r="3307" spans="2:17" s="25" customFormat="1" x14ac:dyDescent="0.3">
      <c r="B3307" s="15" t="str">
        <f>IF(A3307="","",VLOOKUP(A3307,Tabulka3[[Číslo smlouvy   u pravidelné činnosti]:[Příjmení]],3,0))</f>
        <v/>
      </c>
      <c r="C3307" s="15" t="str">
        <f>IF(A3307="","",VLOOKUP(A3307,Tabulka3[[Číslo smlouvy   u pravidelné činnosti]:[Příjmení]],4,0))</f>
        <v/>
      </c>
      <c r="F3307" s="94"/>
      <c r="H3307" s="113"/>
      <c r="I3307" s="113"/>
      <c r="K3307" s="15"/>
      <c r="L3307" s="15"/>
      <c r="M3307" s="15">
        <f t="shared" si="153"/>
        <v>1</v>
      </c>
      <c r="N3307" s="15" t="str">
        <f t="shared" si="154"/>
        <v>-</v>
      </c>
      <c r="O3307" s="150">
        <f t="shared" si="155"/>
        <v>0</v>
      </c>
      <c r="P3307" s="15" t="str">
        <f>IF(COUNTIF('Personálie dobrovolníků '!U:X,N3307)&gt;0,"ANO","")</f>
        <v/>
      </c>
      <c r="Q3307" s="15"/>
    </row>
    <row r="3308" spans="2:17" s="25" customFormat="1" x14ac:dyDescent="0.3">
      <c r="B3308" s="15" t="str">
        <f>IF(A3308="","",VLOOKUP(A3308,Tabulka3[[Číslo smlouvy   u pravidelné činnosti]:[Příjmení]],3,0))</f>
        <v/>
      </c>
      <c r="C3308" s="15" t="str">
        <f>IF(A3308="","",VLOOKUP(A3308,Tabulka3[[Číslo smlouvy   u pravidelné činnosti]:[Příjmení]],4,0))</f>
        <v/>
      </c>
      <c r="F3308" s="94"/>
      <c r="H3308" s="113"/>
      <c r="I3308" s="113"/>
      <c r="K3308" s="15"/>
      <c r="L3308" s="15"/>
      <c r="M3308" s="15">
        <f t="shared" si="153"/>
        <v>1</v>
      </c>
      <c r="N3308" s="15" t="str">
        <f t="shared" si="154"/>
        <v>-</v>
      </c>
      <c r="O3308" s="150">
        <f t="shared" si="155"/>
        <v>0</v>
      </c>
      <c r="P3308" s="15" t="str">
        <f>IF(COUNTIF('Personálie dobrovolníků '!U:X,N3308)&gt;0,"ANO","")</f>
        <v/>
      </c>
      <c r="Q3308" s="15"/>
    </row>
    <row r="3309" spans="2:17" s="25" customFormat="1" x14ac:dyDescent="0.3">
      <c r="B3309" s="15" t="str">
        <f>IF(A3309="","",VLOOKUP(A3309,Tabulka3[[Číslo smlouvy   u pravidelné činnosti]:[Příjmení]],3,0))</f>
        <v/>
      </c>
      <c r="C3309" s="15" t="str">
        <f>IF(A3309="","",VLOOKUP(A3309,Tabulka3[[Číslo smlouvy   u pravidelné činnosti]:[Příjmení]],4,0))</f>
        <v/>
      </c>
      <c r="F3309" s="94"/>
      <c r="H3309" s="113"/>
      <c r="I3309" s="113"/>
      <c r="K3309" s="15"/>
      <c r="L3309" s="15"/>
      <c r="M3309" s="15">
        <f t="shared" si="153"/>
        <v>1</v>
      </c>
      <c r="N3309" s="15" t="str">
        <f t="shared" si="154"/>
        <v>-</v>
      </c>
      <c r="O3309" s="150">
        <f t="shared" si="155"/>
        <v>0</v>
      </c>
      <c r="P3309" s="15" t="str">
        <f>IF(COUNTIF('Personálie dobrovolníků '!U:X,N3309)&gt;0,"ANO","")</f>
        <v/>
      </c>
      <c r="Q3309" s="15"/>
    </row>
    <row r="3310" spans="2:17" s="25" customFormat="1" x14ac:dyDescent="0.3">
      <c r="B3310" s="15" t="str">
        <f>IF(A3310="","",VLOOKUP(A3310,Tabulka3[[Číslo smlouvy   u pravidelné činnosti]:[Příjmení]],3,0))</f>
        <v/>
      </c>
      <c r="C3310" s="15" t="str">
        <f>IF(A3310="","",VLOOKUP(A3310,Tabulka3[[Číslo smlouvy   u pravidelné činnosti]:[Příjmení]],4,0))</f>
        <v/>
      </c>
      <c r="F3310" s="94"/>
      <c r="H3310" s="113"/>
      <c r="I3310" s="113"/>
      <c r="K3310" s="15"/>
      <c r="L3310" s="15"/>
      <c r="M3310" s="15">
        <f t="shared" si="153"/>
        <v>1</v>
      </c>
      <c r="N3310" s="15" t="str">
        <f t="shared" si="154"/>
        <v>-</v>
      </c>
      <c r="O3310" s="150">
        <f t="shared" si="155"/>
        <v>0</v>
      </c>
      <c r="P3310" s="15" t="str">
        <f>IF(COUNTIF('Personálie dobrovolníků '!U:X,N3310)&gt;0,"ANO","")</f>
        <v/>
      </c>
      <c r="Q3310" s="15"/>
    </row>
    <row r="3311" spans="2:17" s="25" customFormat="1" x14ac:dyDescent="0.3">
      <c r="B3311" s="15" t="str">
        <f>IF(A3311="","",VLOOKUP(A3311,Tabulka3[[Číslo smlouvy   u pravidelné činnosti]:[Příjmení]],3,0))</f>
        <v/>
      </c>
      <c r="C3311" s="15" t="str">
        <f>IF(A3311="","",VLOOKUP(A3311,Tabulka3[[Číslo smlouvy   u pravidelné činnosti]:[Příjmení]],4,0))</f>
        <v/>
      </c>
      <c r="F3311" s="94"/>
      <c r="H3311" s="113"/>
      <c r="I3311" s="113"/>
      <c r="K3311" s="15"/>
      <c r="L3311" s="15"/>
      <c r="M3311" s="15">
        <f t="shared" si="153"/>
        <v>1</v>
      </c>
      <c r="N3311" s="15" t="str">
        <f t="shared" si="154"/>
        <v>-</v>
      </c>
      <c r="O3311" s="150">
        <f t="shared" si="155"/>
        <v>0</v>
      </c>
      <c r="P3311" s="15" t="str">
        <f>IF(COUNTIF('Personálie dobrovolníků '!U:X,N3311)&gt;0,"ANO","")</f>
        <v/>
      </c>
      <c r="Q3311" s="15"/>
    </row>
    <row r="3312" spans="2:17" s="25" customFormat="1" x14ac:dyDescent="0.3">
      <c r="B3312" s="15" t="str">
        <f>IF(A3312="","",VLOOKUP(A3312,Tabulka3[[Číslo smlouvy   u pravidelné činnosti]:[Příjmení]],3,0))</f>
        <v/>
      </c>
      <c r="C3312" s="15" t="str">
        <f>IF(A3312="","",VLOOKUP(A3312,Tabulka3[[Číslo smlouvy   u pravidelné činnosti]:[Příjmení]],4,0))</f>
        <v/>
      </c>
      <c r="F3312" s="94"/>
      <c r="H3312" s="113"/>
      <c r="I3312" s="113"/>
      <c r="K3312" s="15"/>
      <c r="L3312" s="15"/>
      <c r="M3312" s="15">
        <f t="shared" si="153"/>
        <v>1</v>
      </c>
      <c r="N3312" s="15" t="str">
        <f t="shared" si="154"/>
        <v>-</v>
      </c>
      <c r="O3312" s="150">
        <f t="shared" si="155"/>
        <v>0</v>
      </c>
      <c r="P3312" s="15" t="str">
        <f>IF(COUNTIF('Personálie dobrovolníků '!U:X,N3312)&gt;0,"ANO","")</f>
        <v/>
      </c>
      <c r="Q3312" s="15"/>
    </row>
    <row r="3313" spans="2:17" s="25" customFormat="1" x14ac:dyDescent="0.3">
      <c r="B3313" s="15" t="str">
        <f>IF(A3313="","",VLOOKUP(A3313,Tabulka3[[Číslo smlouvy   u pravidelné činnosti]:[Příjmení]],3,0))</f>
        <v/>
      </c>
      <c r="C3313" s="15" t="str">
        <f>IF(A3313="","",VLOOKUP(A3313,Tabulka3[[Číslo smlouvy   u pravidelné činnosti]:[Příjmení]],4,0))</f>
        <v/>
      </c>
      <c r="F3313" s="94"/>
      <c r="H3313" s="113"/>
      <c r="I3313" s="113"/>
      <c r="K3313" s="15"/>
      <c r="L3313" s="15"/>
      <c r="M3313" s="15">
        <f t="shared" si="153"/>
        <v>1</v>
      </c>
      <c r="N3313" s="15" t="str">
        <f t="shared" si="154"/>
        <v>-</v>
      </c>
      <c r="O3313" s="150">
        <f t="shared" si="155"/>
        <v>0</v>
      </c>
      <c r="P3313" s="15" t="str">
        <f>IF(COUNTIF('Personálie dobrovolníků '!U:X,N3313)&gt;0,"ANO","")</f>
        <v/>
      </c>
      <c r="Q3313" s="15"/>
    </row>
    <row r="3314" spans="2:17" s="25" customFormat="1" x14ac:dyDescent="0.3">
      <c r="B3314" s="15" t="str">
        <f>IF(A3314="","",VLOOKUP(A3314,Tabulka3[[Číslo smlouvy   u pravidelné činnosti]:[Příjmení]],3,0))</f>
        <v/>
      </c>
      <c r="C3314" s="15" t="str">
        <f>IF(A3314="","",VLOOKUP(A3314,Tabulka3[[Číslo smlouvy   u pravidelné činnosti]:[Příjmení]],4,0))</f>
        <v/>
      </c>
      <c r="F3314" s="94"/>
      <c r="H3314" s="113"/>
      <c r="I3314" s="113"/>
      <c r="K3314" s="15"/>
      <c r="L3314" s="15"/>
      <c r="M3314" s="15">
        <f t="shared" si="153"/>
        <v>1</v>
      </c>
      <c r="N3314" s="15" t="str">
        <f t="shared" si="154"/>
        <v>-</v>
      </c>
      <c r="O3314" s="150">
        <f t="shared" si="155"/>
        <v>0</v>
      </c>
      <c r="P3314" s="15" t="str">
        <f>IF(COUNTIF('Personálie dobrovolníků '!U:X,N3314)&gt;0,"ANO","")</f>
        <v/>
      </c>
      <c r="Q3314" s="15"/>
    </row>
    <row r="3315" spans="2:17" s="25" customFormat="1" x14ac:dyDescent="0.3">
      <c r="B3315" s="15" t="str">
        <f>IF(A3315="","",VLOOKUP(A3315,Tabulka3[[Číslo smlouvy   u pravidelné činnosti]:[Příjmení]],3,0))</f>
        <v/>
      </c>
      <c r="C3315" s="15" t="str">
        <f>IF(A3315="","",VLOOKUP(A3315,Tabulka3[[Číslo smlouvy   u pravidelné činnosti]:[Příjmení]],4,0))</f>
        <v/>
      </c>
      <c r="F3315" s="94"/>
      <c r="H3315" s="113"/>
      <c r="I3315" s="113"/>
      <c r="K3315" s="15"/>
      <c r="L3315" s="15"/>
      <c r="M3315" s="15">
        <f t="shared" si="153"/>
        <v>1</v>
      </c>
      <c r="N3315" s="15" t="str">
        <f t="shared" si="154"/>
        <v>-</v>
      </c>
      <c r="O3315" s="150">
        <f t="shared" si="155"/>
        <v>0</v>
      </c>
      <c r="P3315" s="15" t="str">
        <f>IF(COUNTIF('Personálie dobrovolníků '!U:X,N3315)&gt;0,"ANO","")</f>
        <v/>
      </c>
      <c r="Q3315" s="15"/>
    </row>
    <row r="3316" spans="2:17" s="25" customFormat="1" x14ac:dyDescent="0.3">
      <c r="B3316" s="15" t="str">
        <f>IF(A3316="","",VLOOKUP(A3316,Tabulka3[[Číslo smlouvy   u pravidelné činnosti]:[Příjmení]],3,0))</f>
        <v/>
      </c>
      <c r="C3316" s="15" t="str">
        <f>IF(A3316="","",VLOOKUP(A3316,Tabulka3[[Číslo smlouvy   u pravidelné činnosti]:[Příjmení]],4,0))</f>
        <v/>
      </c>
      <c r="F3316" s="94"/>
      <c r="H3316" s="113"/>
      <c r="I3316" s="113"/>
      <c r="K3316" s="15"/>
      <c r="L3316" s="15"/>
      <c r="M3316" s="15">
        <f t="shared" si="153"/>
        <v>1</v>
      </c>
      <c r="N3316" s="15" t="str">
        <f t="shared" si="154"/>
        <v>-</v>
      </c>
      <c r="O3316" s="150">
        <f t="shared" si="155"/>
        <v>0</v>
      </c>
      <c r="P3316" s="15" t="str">
        <f>IF(COUNTIF('Personálie dobrovolníků '!U:X,N3316)&gt;0,"ANO","")</f>
        <v/>
      </c>
      <c r="Q3316" s="15"/>
    </row>
    <row r="3317" spans="2:17" s="25" customFormat="1" x14ac:dyDescent="0.3">
      <c r="B3317" s="15" t="str">
        <f>IF(A3317="","",VLOOKUP(A3317,Tabulka3[[Číslo smlouvy   u pravidelné činnosti]:[Příjmení]],3,0))</f>
        <v/>
      </c>
      <c r="C3317" s="15" t="str">
        <f>IF(A3317="","",VLOOKUP(A3317,Tabulka3[[Číslo smlouvy   u pravidelné činnosti]:[Příjmení]],4,0))</f>
        <v/>
      </c>
      <c r="F3317" s="94"/>
      <c r="H3317" s="113"/>
      <c r="I3317" s="113"/>
      <c r="K3317" s="15"/>
      <c r="L3317" s="15"/>
      <c r="M3317" s="15">
        <f t="shared" si="153"/>
        <v>1</v>
      </c>
      <c r="N3317" s="15" t="str">
        <f t="shared" si="154"/>
        <v>-</v>
      </c>
      <c r="O3317" s="150">
        <f t="shared" si="155"/>
        <v>0</v>
      </c>
      <c r="P3317" s="15" t="str">
        <f>IF(COUNTIF('Personálie dobrovolníků '!U:X,N3317)&gt;0,"ANO","")</f>
        <v/>
      </c>
      <c r="Q3317" s="15"/>
    </row>
    <row r="3318" spans="2:17" s="25" customFormat="1" x14ac:dyDescent="0.3">
      <c r="B3318" s="15" t="str">
        <f>IF(A3318="","",VLOOKUP(A3318,Tabulka3[[Číslo smlouvy   u pravidelné činnosti]:[Příjmení]],3,0))</f>
        <v/>
      </c>
      <c r="C3318" s="15" t="str">
        <f>IF(A3318="","",VLOOKUP(A3318,Tabulka3[[Číslo smlouvy   u pravidelné činnosti]:[Příjmení]],4,0))</f>
        <v/>
      </c>
      <c r="F3318" s="94"/>
      <c r="H3318" s="113"/>
      <c r="I3318" s="113"/>
      <c r="K3318" s="15"/>
      <c r="L3318" s="15"/>
      <c r="M3318" s="15">
        <f t="shared" si="153"/>
        <v>1</v>
      </c>
      <c r="N3318" s="15" t="str">
        <f t="shared" si="154"/>
        <v>-</v>
      </c>
      <c r="O3318" s="150">
        <f t="shared" si="155"/>
        <v>0</v>
      </c>
      <c r="P3318" s="15" t="str">
        <f>IF(COUNTIF('Personálie dobrovolníků '!U:X,N3318)&gt;0,"ANO","")</f>
        <v/>
      </c>
      <c r="Q3318" s="15"/>
    </row>
    <row r="3319" spans="2:17" s="25" customFormat="1" x14ac:dyDescent="0.3">
      <c r="B3319" s="15" t="str">
        <f>IF(A3319="","",VLOOKUP(A3319,Tabulka3[[Číslo smlouvy   u pravidelné činnosti]:[Příjmení]],3,0))</f>
        <v/>
      </c>
      <c r="C3319" s="15" t="str">
        <f>IF(A3319="","",VLOOKUP(A3319,Tabulka3[[Číslo smlouvy   u pravidelné činnosti]:[Příjmení]],4,0))</f>
        <v/>
      </c>
      <c r="F3319" s="94"/>
      <c r="H3319" s="113"/>
      <c r="I3319" s="113"/>
      <c r="K3319" s="15"/>
      <c r="L3319" s="15"/>
      <c r="M3319" s="15">
        <f t="shared" si="153"/>
        <v>1</v>
      </c>
      <c r="N3319" s="15" t="str">
        <f t="shared" si="154"/>
        <v>-</v>
      </c>
      <c r="O3319" s="150">
        <f t="shared" si="155"/>
        <v>0</v>
      </c>
      <c r="P3319" s="15" t="str">
        <f>IF(COUNTIF('Personálie dobrovolníků '!U:X,N3319)&gt;0,"ANO","")</f>
        <v/>
      </c>
      <c r="Q3319" s="15"/>
    </row>
    <row r="3320" spans="2:17" s="25" customFormat="1" x14ac:dyDescent="0.3">
      <c r="B3320" s="15" t="str">
        <f>IF(A3320="","",VLOOKUP(A3320,Tabulka3[[Číslo smlouvy   u pravidelné činnosti]:[Příjmení]],3,0))</f>
        <v/>
      </c>
      <c r="C3320" s="15" t="str">
        <f>IF(A3320="","",VLOOKUP(A3320,Tabulka3[[Číslo smlouvy   u pravidelné činnosti]:[Příjmení]],4,0))</f>
        <v/>
      </c>
      <c r="F3320" s="94"/>
      <c r="H3320" s="113"/>
      <c r="I3320" s="113"/>
      <c r="K3320" s="15"/>
      <c r="L3320" s="15"/>
      <c r="M3320" s="15">
        <f t="shared" si="153"/>
        <v>1</v>
      </c>
      <c r="N3320" s="15" t="str">
        <f t="shared" si="154"/>
        <v>-</v>
      </c>
      <c r="O3320" s="150">
        <f t="shared" si="155"/>
        <v>0</v>
      </c>
      <c r="P3320" s="15" t="str">
        <f>IF(COUNTIF('Personálie dobrovolníků '!U:X,N3320)&gt;0,"ANO","")</f>
        <v/>
      </c>
      <c r="Q3320" s="15"/>
    </row>
    <row r="3321" spans="2:17" s="25" customFormat="1" x14ac:dyDescent="0.3">
      <c r="B3321" s="15" t="str">
        <f>IF(A3321="","",VLOOKUP(A3321,Tabulka3[[Číslo smlouvy   u pravidelné činnosti]:[Příjmení]],3,0))</f>
        <v/>
      </c>
      <c r="C3321" s="15" t="str">
        <f>IF(A3321="","",VLOOKUP(A3321,Tabulka3[[Číslo smlouvy   u pravidelné činnosti]:[Příjmení]],4,0))</f>
        <v/>
      </c>
      <c r="F3321" s="94"/>
      <c r="H3321" s="113"/>
      <c r="I3321" s="113"/>
      <c r="K3321" s="15"/>
      <c r="L3321" s="15"/>
      <c r="M3321" s="15">
        <f t="shared" si="153"/>
        <v>1</v>
      </c>
      <c r="N3321" s="15" t="str">
        <f t="shared" si="154"/>
        <v>-</v>
      </c>
      <c r="O3321" s="150">
        <f t="shared" si="155"/>
        <v>0</v>
      </c>
      <c r="P3321" s="15" t="str">
        <f>IF(COUNTIF('Personálie dobrovolníků '!U:X,N3321)&gt;0,"ANO","")</f>
        <v/>
      </c>
      <c r="Q3321" s="15"/>
    </row>
    <row r="3322" spans="2:17" s="25" customFormat="1" x14ac:dyDescent="0.3">
      <c r="B3322" s="15" t="str">
        <f>IF(A3322="","",VLOOKUP(A3322,Tabulka3[[Číslo smlouvy   u pravidelné činnosti]:[Příjmení]],3,0))</f>
        <v/>
      </c>
      <c r="C3322" s="15" t="str">
        <f>IF(A3322="","",VLOOKUP(A3322,Tabulka3[[Číslo smlouvy   u pravidelné činnosti]:[Příjmení]],4,0))</f>
        <v/>
      </c>
      <c r="F3322" s="94"/>
      <c r="H3322" s="113"/>
      <c r="I3322" s="113"/>
      <c r="K3322" s="15"/>
      <c r="L3322" s="15"/>
      <c r="M3322" s="15">
        <f t="shared" si="153"/>
        <v>1</v>
      </c>
      <c r="N3322" s="15" t="str">
        <f t="shared" si="154"/>
        <v>-</v>
      </c>
      <c r="O3322" s="150">
        <f t="shared" si="155"/>
        <v>0</v>
      </c>
      <c r="P3322" s="15" t="str">
        <f>IF(COUNTIF('Personálie dobrovolníků '!U:X,N3322)&gt;0,"ANO","")</f>
        <v/>
      </c>
      <c r="Q3322" s="15"/>
    </row>
    <row r="3323" spans="2:17" s="25" customFormat="1" x14ac:dyDescent="0.3">
      <c r="B3323" s="15" t="str">
        <f>IF(A3323="","",VLOOKUP(A3323,Tabulka3[[Číslo smlouvy   u pravidelné činnosti]:[Příjmení]],3,0))</f>
        <v/>
      </c>
      <c r="C3323" s="15" t="str">
        <f>IF(A3323="","",VLOOKUP(A3323,Tabulka3[[Číslo smlouvy   u pravidelné činnosti]:[Příjmení]],4,0))</f>
        <v/>
      </c>
      <c r="F3323" s="94"/>
      <c r="H3323" s="113"/>
      <c r="I3323" s="113"/>
      <c r="K3323" s="15"/>
      <c r="L3323" s="15"/>
      <c r="M3323" s="15">
        <f t="shared" si="153"/>
        <v>1</v>
      </c>
      <c r="N3323" s="15" t="str">
        <f t="shared" si="154"/>
        <v>-</v>
      </c>
      <c r="O3323" s="150">
        <f t="shared" si="155"/>
        <v>0</v>
      </c>
      <c r="P3323" s="15" t="str">
        <f>IF(COUNTIF('Personálie dobrovolníků '!U:X,N3323)&gt;0,"ANO","")</f>
        <v/>
      </c>
      <c r="Q3323" s="15"/>
    </row>
    <row r="3324" spans="2:17" s="25" customFormat="1" x14ac:dyDescent="0.3">
      <c r="B3324" s="15" t="str">
        <f>IF(A3324="","",VLOOKUP(A3324,Tabulka3[[Číslo smlouvy   u pravidelné činnosti]:[Příjmení]],3,0))</f>
        <v/>
      </c>
      <c r="C3324" s="15" t="str">
        <f>IF(A3324="","",VLOOKUP(A3324,Tabulka3[[Číslo smlouvy   u pravidelné činnosti]:[Příjmení]],4,0))</f>
        <v/>
      </c>
      <c r="F3324" s="94"/>
      <c r="H3324" s="113"/>
      <c r="I3324" s="113"/>
      <c r="K3324" s="15"/>
      <c r="L3324" s="15"/>
      <c r="M3324" s="15">
        <f t="shared" si="153"/>
        <v>1</v>
      </c>
      <c r="N3324" s="15" t="str">
        <f t="shared" si="154"/>
        <v>-</v>
      </c>
      <c r="O3324" s="150">
        <f t="shared" si="155"/>
        <v>0</v>
      </c>
      <c r="P3324" s="15" t="str">
        <f>IF(COUNTIF('Personálie dobrovolníků '!U:X,N3324)&gt;0,"ANO","")</f>
        <v/>
      </c>
      <c r="Q3324" s="15"/>
    </row>
    <row r="3325" spans="2:17" s="25" customFormat="1" x14ac:dyDescent="0.3">
      <c r="B3325" s="15" t="str">
        <f>IF(A3325="","",VLOOKUP(A3325,Tabulka3[[Číslo smlouvy   u pravidelné činnosti]:[Příjmení]],3,0))</f>
        <v/>
      </c>
      <c r="C3325" s="15" t="str">
        <f>IF(A3325="","",VLOOKUP(A3325,Tabulka3[[Číslo smlouvy   u pravidelné činnosti]:[Příjmení]],4,0))</f>
        <v/>
      </c>
      <c r="F3325" s="94"/>
      <c r="H3325" s="113"/>
      <c r="I3325" s="113"/>
      <c r="K3325" s="15"/>
      <c r="L3325" s="15"/>
      <c r="M3325" s="15">
        <f t="shared" si="153"/>
        <v>1</v>
      </c>
      <c r="N3325" s="15" t="str">
        <f t="shared" si="154"/>
        <v>-</v>
      </c>
      <c r="O3325" s="150">
        <f t="shared" si="155"/>
        <v>0</v>
      </c>
      <c r="P3325" s="15" t="str">
        <f>IF(COUNTIF('Personálie dobrovolníků '!U:X,N3325)&gt;0,"ANO","")</f>
        <v/>
      </c>
      <c r="Q3325" s="15"/>
    </row>
    <row r="3326" spans="2:17" s="25" customFormat="1" x14ac:dyDescent="0.3">
      <c r="B3326" s="15" t="str">
        <f>IF(A3326="","",VLOOKUP(A3326,Tabulka3[[Číslo smlouvy   u pravidelné činnosti]:[Příjmení]],3,0))</f>
        <v/>
      </c>
      <c r="C3326" s="15" t="str">
        <f>IF(A3326="","",VLOOKUP(A3326,Tabulka3[[Číslo smlouvy   u pravidelné činnosti]:[Příjmení]],4,0))</f>
        <v/>
      </c>
      <c r="F3326" s="94"/>
      <c r="H3326" s="113"/>
      <c r="I3326" s="113"/>
      <c r="K3326" s="15"/>
      <c r="L3326" s="15"/>
      <c r="M3326" s="15">
        <f t="shared" si="153"/>
        <v>1</v>
      </c>
      <c r="N3326" s="15" t="str">
        <f t="shared" si="154"/>
        <v>-</v>
      </c>
      <c r="O3326" s="150">
        <f t="shared" si="155"/>
        <v>0</v>
      </c>
      <c r="P3326" s="15" t="str">
        <f>IF(COUNTIF('Personálie dobrovolníků '!U:X,N3326)&gt;0,"ANO","")</f>
        <v/>
      </c>
      <c r="Q3326" s="15"/>
    </row>
    <row r="3327" spans="2:17" s="25" customFormat="1" x14ac:dyDescent="0.3">
      <c r="B3327" s="15" t="str">
        <f>IF(A3327="","",VLOOKUP(A3327,Tabulka3[[Číslo smlouvy   u pravidelné činnosti]:[Příjmení]],3,0))</f>
        <v/>
      </c>
      <c r="C3327" s="15" t="str">
        <f>IF(A3327="","",VLOOKUP(A3327,Tabulka3[[Číslo smlouvy   u pravidelné činnosti]:[Příjmení]],4,0))</f>
        <v/>
      </c>
      <c r="F3327" s="94"/>
      <c r="H3327" s="113"/>
      <c r="I3327" s="113"/>
      <c r="K3327" s="15"/>
      <c r="L3327" s="15"/>
      <c r="M3327" s="15">
        <f t="shared" si="153"/>
        <v>1</v>
      </c>
      <c r="N3327" s="15" t="str">
        <f t="shared" si="154"/>
        <v>-</v>
      </c>
      <c r="O3327" s="150">
        <f t="shared" si="155"/>
        <v>0</v>
      </c>
      <c r="P3327" s="15" t="str">
        <f>IF(COUNTIF('Personálie dobrovolníků '!U:X,N3327)&gt;0,"ANO","")</f>
        <v/>
      </c>
      <c r="Q3327" s="15"/>
    </row>
    <row r="3328" spans="2:17" s="25" customFormat="1" x14ac:dyDescent="0.3">
      <c r="B3328" s="15" t="str">
        <f>IF(A3328="","",VLOOKUP(A3328,Tabulka3[[Číslo smlouvy   u pravidelné činnosti]:[Příjmení]],3,0))</f>
        <v/>
      </c>
      <c r="C3328" s="15" t="str">
        <f>IF(A3328="","",VLOOKUP(A3328,Tabulka3[[Číslo smlouvy   u pravidelné činnosti]:[Příjmení]],4,0))</f>
        <v/>
      </c>
      <c r="F3328" s="94"/>
      <c r="H3328" s="113"/>
      <c r="I3328" s="113"/>
      <c r="K3328" s="15"/>
      <c r="L3328" s="15"/>
      <c r="M3328" s="15">
        <f t="shared" si="153"/>
        <v>1</v>
      </c>
      <c r="N3328" s="15" t="str">
        <f t="shared" si="154"/>
        <v>-</v>
      </c>
      <c r="O3328" s="150">
        <f t="shared" si="155"/>
        <v>0</v>
      </c>
      <c r="P3328" s="15" t="str">
        <f>IF(COUNTIF('Personálie dobrovolníků '!U:X,N3328)&gt;0,"ANO","")</f>
        <v/>
      </c>
      <c r="Q3328" s="15"/>
    </row>
    <row r="3329" spans="2:17" s="25" customFormat="1" x14ac:dyDescent="0.3">
      <c r="B3329" s="15" t="str">
        <f>IF(A3329="","",VLOOKUP(A3329,Tabulka3[[Číslo smlouvy   u pravidelné činnosti]:[Příjmení]],3,0))</f>
        <v/>
      </c>
      <c r="C3329" s="15" t="str">
        <f>IF(A3329="","",VLOOKUP(A3329,Tabulka3[[Číslo smlouvy   u pravidelné činnosti]:[Příjmení]],4,0))</f>
        <v/>
      </c>
      <c r="F3329" s="94"/>
      <c r="H3329" s="113"/>
      <c r="I3329" s="113"/>
      <c r="K3329" s="15"/>
      <c r="L3329" s="15"/>
      <c r="M3329" s="15">
        <f t="shared" si="153"/>
        <v>1</v>
      </c>
      <c r="N3329" s="15" t="str">
        <f t="shared" si="154"/>
        <v>-</v>
      </c>
      <c r="O3329" s="150">
        <f t="shared" si="155"/>
        <v>0</v>
      </c>
      <c r="P3329" s="15" t="str">
        <f>IF(COUNTIF('Personálie dobrovolníků '!U:X,N3329)&gt;0,"ANO","")</f>
        <v/>
      </c>
      <c r="Q3329" s="15"/>
    </row>
    <row r="3330" spans="2:17" s="25" customFormat="1" x14ac:dyDescent="0.3">
      <c r="B3330" s="15" t="str">
        <f>IF(A3330="","",VLOOKUP(A3330,Tabulka3[[Číslo smlouvy   u pravidelné činnosti]:[Příjmení]],3,0))</f>
        <v/>
      </c>
      <c r="C3330" s="15" t="str">
        <f>IF(A3330="","",VLOOKUP(A3330,Tabulka3[[Číslo smlouvy   u pravidelné činnosti]:[Příjmení]],4,0))</f>
        <v/>
      </c>
      <c r="F3330" s="94"/>
      <c r="H3330" s="113"/>
      <c r="I3330" s="113"/>
      <c r="K3330" s="15"/>
      <c r="L3330" s="15"/>
      <c r="M3330" s="15">
        <f t="shared" si="153"/>
        <v>1</v>
      </c>
      <c r="N3330" s="15" t="str">
        <f t="shared" si="154"/>
        <v>-</v>
      </c>
      <c r="O3330" s="150">
        <f t="shared" si="155"/>
        <v>0</v>
      </c>
      <c r="P3330" s="15" t="str">
        <f>IF(COUNTIF('Personálie dobrovolníků '!U:X,N3330)&gt;0,"ANO","")</f>
        <v/>
      </c>
      <c r="Q3330" s="15"/>
    </row>
    <row r="3331" spans="2:17" s="25" customFormat="1" x14ac:dyDescent="0.3">
      <c r="B3331" s="15" t="str">
        <f>IF(A3331="","",VLOOKUP(A3331,Tabulka3[[Číslo smlouvy   u pravidelné činnosti]:[Příjmení]],3,0))</f>
        <v/>
      </c>
      <c r="C3331" s="15" t="str">
        <f>IF(A3331="","",VLOOKUP(A3331,Tabulka3[[Číslo smlouvy   u pravidelné činnosti]:[Příjmení]],4,0))</f>
        <v/>
      </c>
      <c r="F3331" s="94"/>
      <c r="H3331" s="113"/>
      <c r="I3331" s="113"/>
      <c r="K3331" s="15"/>
      <c r="L3331" s="15"/>
      <c r="M3331" s="15">
        <f t="shared" si="153"/>
        <v>1</v>
      </c>
      <c r="N3331" s="15" t="str">
        <f t="shared" si="154"/>
        <v>-</v>
      </c>
      <c r="O3331" s="150">
        <f t="shared" si="155"/>
        <v>0</v>
      </c>
      <c r="P3331" s="15" t="str">
        <f>IF(COUNTIF('Personálie dobrovolníků '!U:X,N3331)&gt;0,"ANO","")</f>
        <v/>
      </c>
      <c r="Q3331" s="15"/>
    </row>
    <row r="3332" spans="2:17" s="25" customFormat="1" x14ac:dyDescent="0.3">
      <c r="B3332" s="15" t="str">
        <f>IF(A3332="","",VLOOKUP(A3332,Tabulka3[[Číslo smlouvy   u pravidelné činnosti]:[Příjmení]],3,0))</f>
        <v/>
      </c>
      <c r="C3332" s="15" t="str">
        <f>IF(A3332="","",VLOOKUP(A3332,Tabulka3[[Číslo smlouvy   u pravidelné činnosti]:[Příjmení]],4,0))</f>
        <v/>
      </c>
      <c r="F3332" s="94"/>
      <c r="H3332" s="113"/>
      <c r="I3332" s="113"/>
      <c r="K3332" s="15"/>
      <c r="L3332" s="15"/>
      <c r="M3332" s="15">
        <f t="shared" ref="M3332:M3395" si="156">IF(OR(
   AND($H3332=$K$12, $I3332=$L$4),
   AND($H3332=$K$12, $I3332=$L$5),
   AND($H3332=$K$12, $I3332=$L$6),
   AND($H3332=$K$12, $I3332=$L$7),
   AND($H3332=$K$11, $I3332=$L$4),
   AND($H3332=$K$11, $I3332=$L$5),
   AND($H3332=$K$11, $I3332=$L$6),
   AND($H3332=$K$11, $I3332=$L$7),
   AND($H3332=$K$5, $I3332=$L$5),
   AND($H3332=$K$6, $I3332=$L$4),
   AND($H3332=$K$6, $I3332=$L$5),
   AND($H3332=$K$6, $I3332=$L$7),
   AND($H3332=$K$4, $I3332=$L$6),
), 0, 1)</f>
        <v>1</v>
      </c>
      <c r="N3332" s="15" t="str">
        <f t="shared" ref="N3332:N3395" si="157">A3332 &amp; "-" &amp; J3332</f>
        <v>-</v>
      </c>
      <c r="O3332" s="150">
        <f t="shared" ref="O3332:O3395" si="158">IF(AND(M3332&lt;&gt;0, P3332="ANO"), 1, 0)</f>
        <v>0</v>
      </c>
      <c r="P3332" s="15" t="str">
        <f>IF(COUNTIF('Personálie dobrovolníků '!U:X,N3332)&gt;0,"ANO","")</f>
        <v/>
      </c>
      <c r="Q3332" s="15"/>
    </row>
    <row r="3333" spans="2:17" s="25" customFormat="1" x14ac:dyDescent="0.3">
      <c r="B3333" s="15" t="str">
        <f>IF(A3333="","",VLOOKUP(A3333,Tabulka3[[Číslo smlouvy   u pravidelné činnosti]:[Příjmení]],3,0))</f>
        <v/>
      </c>
      <c r="C3333" s="15" t="str">
        <f>IF(A3333="","",VLOOKUP(A3333,Tabulka3[[Číslo smlouvy   u pravidelné činnosti]:[Příjmení]],4,0))</f>
        <v/>
      </c>
      <c r="F3333" s="94"/>
      <c r="H3333" s="113"/>
      <c r="I3333" s="113"/>
      <c r="K3333" s="15"/>
      <c r="L3333" s="15"/>
      <c r="M3333" s="15">
        <f t="shared" si="156"/>
        <v>1</v>
      </c>
      <c r="N3333" s="15" t="str">
        <f t="shared" si="157"/>
        <v>-</v>
      </c>
      <c r="O3333" s="150">
        <f t="shared" si="158"/>
        <v>0</v>
      </c>
      <c r="P3333" s="15" t="str">
        <f>IF(COUNTIF('Personálie dobrovolníků '!U:X,N3333)&gt;0,"ANO","")</f>
        <v/>
      </c>
      <c r="Q3333" s="15"/>
    </row>
    <row r="3334" spans="2:17" s="25" customFormat="1" x14ac:dyDescent="0.3">
      <c r="B3334" s="15" t="str">
        <f>IF(A3334="","",VLOOKUP(A3334,Tabulka3[[Číslo smlouvy   u pravidelné činnosti]:[Příjmení]],3,0))</f>
        <v/>
      </c>
      <c r="C3334" s="15" t="str">
        <f>IF(A3334="","",VLOOKUP(A3334,Tabulka3[[Číslo smlouvy   u pravidelné činnosti]:[Příjmení]],4,0))</f>
        <v/>
      </c>
      <c r="F3334" s="94"/>
      <c r="H3334" s="113"/>
      <c r="I3334" s="113"/>
      <c r="K3334" s="15"/>
      <c r="L3334" s="15"/>
      <c r="M3334" s="15">
        <f t="shared" si="156"/>
        <v>1</v>
      </c>
      <c r="N3334" s="15" t="str">
        <f t="shared" si="157"/>
        <v>-</v>
      </c>
      <c r="O3334" s="150">
        <f t="shared" si="158"/>
        <v>0</v>
      </c>
      <c r="P3334" s="15" t="str">
        <f>IF(COUNTIF('Personálie dobrovolníků '!U:X,N3334)&gt;0,"ANO","")</f>
        <v/>
      </c>
      <c r="Q3334" s="15"/>
    </row>
    <row r="3335" spans="2:17" s="25" customFormat="1" x14ac:dyDescent="0.3">
      <c r="B3335" s="15" t="str">
        <f>IF(A3335="","",VLOOKUP(A3335,Tabulka3[[Číslo smlouvy   u pravidelné činnosti]:[Příjmení]],3,0))</f>
        <v/>
      </c>
      <c r="C3335" s="15" t="str">
        <f>IF(A3335="","",VLOOKUP(A3335,Tabulka3[[Číslo smlouvy   u pravidelné činnosti]:[Příjmení]],4,0))</f>
        <v/>
      </c>
      <c r="F3335" s="94"/>
      <c r="H3335" s="113"/>
      <c r="I3335" s="113"/>
      <c r="K3335" s="15"/>
      <c r="L3335" s="15"/>
      <c r="M3335" s="15">
        <f t="shared" si="156"/>
        <v>1</v>
      </c>
      <c r="N3335" s="15" t="str">
        <f t="shared" si="157"/>
        <v>-</v>
      </c>
      <c r="O3335" s="150">
        <f t="shared" si="158"/>
        <v>0</v>
      </c>
      <c r="P3335" s="15" t="str">
        <f>IF(COUNTIF('Personálie dobrovolníků '!U:X,N3335)&gt;0,"ANO","")</f>
        <v/>
      </c>
      <c r="Q3335" s="15"/>
    </row>
    <row r="3336" spans="2:17" s="25" customFormat="1" x14ac:dyDescent="0.3">
      <c r="B3336" s="15" t="str">
        <f>IF(A3336="","",VLOOKUP(A3336,Tabulka3[[Číslo smlouvy   u pravidelné činnosti]:[Příjmení]],3,0))</f>
        <v/>
      </c>
      <c r="C3336" s="15" t="str">
        <f>IF(A3336="","",VLOOKUP(A3336,Tabulka3[[Číslo smlouvy   u pravidelné činnosti]:[Příjmení]],4,0))</f>
        <v/>
      </c>
      <c r="F3336" s="94"/>
      <c r="H3336" s="113"/>
      <c r="I3336" s="113"/>
      <c r="K3336" s="15"/>
      <c r="L3336" s="15"/>
      <c r="M3336" s="15">
        <f t="shared" si="156"/>
        <v>1</v>
      </c>
      <c r="N3336" s="15" t="str">
        <f t="shared" si="157"/>
        <v>-</v>
      </c>
      <c r="O3336" s="150">
        <f t="shared" si="158"/>
        <v>0</v>
      </c>
      <c r="P3336" s="15" t="str">
        <f>IF(COUNTIF('Personálie dobrovolníků '!U:X,N3336)&gt;0,"ANO","")</f>
        <v/>
      </c>
      <c r="Q3336" s="15"/>
    </row>
    <row r="3337" spans="2:17" s="25" customFormat="1" x14ac:dyDescent="0.3">
      <c r="B3337" s="15" t="str">
        <f>IF(A3337="","",VLOOKUP(A3337,Tabulka3[[Číslo smlouvy   u pravidelné činnosti]:[Příjmení]],3,0))</f>
        <v/>
      </c>
      <c r="C3337" s="15" t="str">
        <f>IF(A3337="","",VLOOKUP(A3337,Tabulka3[[Číslo smlouvy   u pravidelné činnosti]:[Příjmení]],4,0))</f>
        <v/>
      </c>
      <c r="F3337" s="94"/>
      <c r="H3337" s="113"/>
      <c r="I3337" s="113"/>
      <c r="K3337" s="15"/>
      <c r="L3337" s="15"/>
      <c r="M3337" s="15">
        <f t="shared" si="156"/>
        <v>1</v>
      </c>
      <c r="N3337" s="15" t="str">
        <f t="shared" si="157"/>
        <v>-</v>
      </c>
      <c r="O3337" s="150">
        <f t="shared" si="158"/>
        <v>0</v>
      </c>
      <c r="P3337" s="15" t="str">
        <f>IF(COUNTIF('Personálie dobrovolníků '!U:X,N3337)&gt;0,"ANO","")</f>
        <v/>
      </c>
      <c r="Q3337" s="15"/>
    </row>
    <row r="3338" spans="2:17" s="25" customFormat="1" x14ac:dyDescent="0.3">
      <c r="B3338" s="15" t="str">
        <f>IF(A3338="","",VLOOKUP(A3338,Tabulka3[[Číslo smlouvy   u pravidelné činnosti]:[Příjmení]],3,0))</f>
        <v/>
      </c>
      <c r="C3338" s="15" t="str">
        <f>IF(A3338="","",VLOOKUP(A3338,Tabulka3[[Číslo smlouvy   u pravidelné činnosti]:[Příjmení]],4,0))</f>
        <v/>
      </c>
      <c r="F3338" s="94"/>
      <c r="H3338" s="113"/>
      <c r="I3338" s="113"/>
      <c r="K3338" s="15"/>
      <c r="L3338" s="15"/>
      <c r="M3338" s="15">
        <f t="shared" si="156"/>
        <v>1</v>
      </c>
      <c r="N3338" s="15" t="str">
        <f t="shared" si="157"/>
        <v>-</v>
      </c>
      <c r="O3338" s="150">
        <f t="shared" si="158"/>
        <v>0</v>
      </c>
      <c r="P3338" s="15" t="str">
        <f>IF(COUNTIF('Personálie dobrovolníků '!U:X,N3338)&gt;0,"ANO","")</f>
        <v/>
      </c>
      <c r="Q3338" s="15"/>
    </row>
    <row r="3339" spans="2:17" s="25" customFormat="1" x14ac:dyDescent="0.3">
      <c r="B3339" s="15" t="str">
        <f>IF(A3339="","",VLOOKUP(A3339,Tabulka3[[Číslo smlouvy   u pravidelné činnosti]:[Příjmení]],3,0))</f>
        <v/>
      </c>
      <c r="C3339" s="15" t="str">
        <f>IF(A3339="","",VLOOKUP(A3339,Tabulka3[[Číslo smlouvy   u pravidelné činnosti]:[Příjmení]],4,0))</f>
        <v/>
      </c>
      <c r="F3339" s="94"/>
      <c r="H3339" s="113"/>
      <c r="I3339" s="113"/>
      <c r="K3339" s="15"/>
      <c r="L3339" s="15"/>
      <c r="M3339" s="15">
        <f t="shared" si="156"/>
        <v>1</v>
      </c>
      <c r="N3339" s="15" t="str">
        <f t="shared" si="157"/>
        <v>-</v>
      </c>
      <c r="O3339" s="150">
        <f t="shared" si="158"/>
        <v>0</v>
      </c>
      <c r="P3339" s="15" t="str">
        <f>IF(COUNTIF('Personálie dobrovolníků '!U:X,N3339)&gt;0,"ANO","")</f>
        <v/>
      </c>
      <c r="Q3339" s="15"/>
    </row>
    <row r="3340" spans="2:17" s="25" customFormat="1" x14ac:dyDescent="0.3">
      <c r="B3340" s="15" t="str">
        <f>IF(A3340="","",VLOOKUP(A3340,Tabulka3[[Číslo smlouvy   u pravidelné činnosti]:[Příjmení]],3,0))</f>
        <v/>
      </c>
      <c r="C3340" s="15" t="str">
        <f>IF(A3340="","",VLOOKUP(A3340,Tabulka3[[Číslo smlouvy   u pravidelné činnosti]:[Příjmení]],4,0))</f>
        <v/>
      </c>
      <c r="F3340" s="94"/>
      <c r="H3340" s="113"/>
      <c r="I3340" s="113"/>
      <c r="K3340" s="15"/>
      <c r="L3340" s="15"/>
      <c r="M3340" s="15">
        <f t="shared" si="156"/>
        <v>1</v>
      </c>
      <c r="N3340" s="15" t="str">
        <f t="shared" si="157"/>
        <v>-</v>
      </c>
      <c r="O3340" s="150">
        <f t="shared" si="158"/>
        <v>0</v>
      </c>
      <c r="P3340" s="15" t="str">
        <f>IF(COUNTIF('Personálie dobrovolníků '!U:X,N3340)&gt;0,"ANO","")</f>
        <v/>
      </c>
      <c r="Q3340" s="15"/>
    </row>
    <row r="3341" spans="2:17" s="25" customFormat="1" x14ac:dyDescent="0.3">
      <c r="B3341" s="15" t="str">
        <f>IF(A3341="","",VLOOKUP(A3341,Tabulka3[[Číslo smlouvy   u pravidelné činnosti]:[Příjmení]],3,0))</f>
        <v/>
      </c>
      <c r="C3341" s="15" t="str">
        <f>IF(A3341="","",VLOOKUP(A3341,Tabulka3[[Číslo smlouvy   u pravidelné činnosti]:[Příjmení]],4,0))</f>
        <v/>
      </c>
      <c r="F3341" s="94"/>
      <c r="H3341" s="113"/>
      <c r="I3341" s="113"/>
      <c r="K3341" s="15"/>
      <c r="L3341" s="15"/>
      <c r="M3341" s="15">
        <f t="shared" si="156"/>
        <v>1</v>
      </c>
      <c r="N3341" s="15" t="str">
        <f t="shared" si="157"/>
        <v>-</v>
      </c>
      <c r="O3341" s="150">
        <f t="shared" si="158"/>
        <v>0</v>
      </c>
      <c r="P3341" s="15" t="str">
        <f>IF(COUNTIF('Personálie dobrovolníků '!U:X,N3341)&gt;0,"ANO","")</f>
        <v/>
      </c>
      <c r="Q3341" s="15"/>
    </row>
    <row r="3342" spans="2:17" s="25" customFormat="1" x14ac:dyDescent="0.3">
      <c r="B3342" s="15" t="str">
        <f>IF(A3342="","",VLOOKUP(A3342,Tabulka3[[Číslo smlouvy   u pravidelné činnosti]:[Příjmení]],3,0))</f>
        <v/>
      </c>
      <c r="C3342" s="15" t="str">
        <f>IF(A3342="","",VLOOKUP(A3342,Tabulka3[[Číslo smlouvy   u pravidelné činnosti]:[Příjmení]],4,0))</f>
        <v/>
      </c>
      <c r="F3342" s="94"/>
      <c r="H3342" s="113"/>
      <c r="I3342" s="113"/>
      <c r="K3342" s="15"/>
      <c r="L3342" s="15"/>
      <c r="M3342" s="15">
        <f t="shared" si="156"/>
        <v>1</v>
      </c>
      <c r="N3342" s="15" t="str">
        <f t="shared" si="157"/>
        <v>-</v>
      </c>
      <c r="O3342" s="150">
        <f t="shared" si="158"/>
        <v>0</v>
      </c>
      <c r="P3342" s="15" t="str">
        <f>IF(COUNTIF('Personálie dobrovolníků '!U:X,N3342)&gt;0,"ANO","")</f>
        <v/>
      </c>
      <c r="Q3342" s="15"/>
    </row>
    <row r="3343" spans="2:17" s="25" customFormat="1" x14ac:dyDescent="0.3">
      <c r="B3343" s="15" t="str">
        <f>IF(A3343="","",VLOOKUP(A3343,Tabulka3[[Číslo smlouvy   u pravidelné činnosti]:[Příjmení]],3,0))</f>
        <v/>
      </c>
      <c r="C3343" s="15" t="str">
        <f>IF(A3343="","",VLOOKUP(A3343,Tabulka3[[Číslo smlouvy   u pravidelné činnosti]:[Příjmení]],4,0))</f>
        <v/>
      </c>
      <c r="F3343" s="94"/>
      <c r="H3343" s="113"/>
      <c r="I3343" s="113"/>
      <c r="K3343" s="15"/>
      <c r="L3343" s="15"/>
      <c r="M3343" s="15">
        <f t="shared" si="156"/>
        <v>1</v>
      </c>
      <c r="N3343" s="15" t="str">
        <f t="shared" si="157"/>
        <v>-</v>
      </c>
      <c r="O3343" s="150">
        <f t="shared" si="158"/>
        <v>0</v>
      </c>
      <c r="P3343" s="15" t="str">
        <f>IF(COUNTIF('Personálie dobrovolníků '!U:X,N3343)&gt;0,"ANO","")</f>
        <v/>
      </c>
      <c r="Q3343" s="15"/>
    </row>
    <row r="3344" spans="2:17" s="25" customFormat="1" x14ac:dyDescent="0.3">
      <c r="B3344" s="15" t="str">
        <f>IF(A3344="","",VLOOKUP(A3344,Tabulka3[[Číslo smlouvy   u pravidelné činnosti]:[Příjmení]],3,0))</f>
        <v/>
      </c>
      <c r="C3344" s="15" t="str">
        <f>IF(A3344="","",VLOOKUP(A3344,Tabulka3[[Číslo smlouvy   u pravidelné činnosti]:[Příjmení]],4,0))</f>
        <v/>
      </c>
      <c r="F3344" s="94"/>
      <c r="H3344" s="113"/>
      <c r="I3344" s="113"/>
      <c r="K3344" s="15"/>
      <c r="L3344" s="15"/>
      <c r="M3344" s="15">
        <f t="shared" si="156"/>
        <v>1</v>
      </c>
      <c r="N3344" s="15" t="str">
        <f t="shared" si="157"/>
        <v>-</v>
      </c>
      <c r="O3344" s="150">
        <f t="shared" si="158"/>
        <v>0</v>
      </c>
      <c r="P3344" s="15" t="str">
        <f>IF(COUNTIF('Personálie dobrovolníků '!U:X,N3344)&gt;0,"ANO","")</f>
        <v/>
      </c>
      <c r="Q3344" s="15"/>
    </row>
    <row r="3345" spans="2:17" s="25" customFormat="1" x14ac:dyDescent="0.3">
      <c r="B3345" s="15" t="str">
        <f>IF(A3345="","",VLOOKUP(A3345,Tabulka3[[Číslo smlouvy   u pravidelné činnosti]:[Příjmení]],3,0))</f>
        <v/>
      </c>
      <c r="C3345" s="15" t="str">
        <f>IF(A3345="","",VLOOKUP(A3345,Tabulka3[[Číslo smlouvy   u pravidelné činnosti]:[Příjmení]],4,0))</f>
        <v/>
      </c>
      <c r="F3345" s="94"/>
      <c r="H3345" s="113"/>
      <c r="I3345" s="113"/>
      <c r="K3345" s="15"/>
      <c r="L3345" s="15"/>
      <c r="M3345" s="15">
        <f t="shared" si="156"/>
        <v>1</v>
      </c>
      <c r="N3345" s="15" t="str">
        <f t="shared" si="157"/>
        <v>-</v>
      </c>
      <c r="O3345" s="150">
        <f t="shared" si="158"/>
        <v>0</v>
      </c>
      <c r="P3345" s="15" t="str">
        <f>IF(COUNTIF('Personálie dobrovolníků '!U:X,N3345)&gt;0,"ANO","")</f>
        <v/>
      </c>
      <c r="Q3345" s="15"/>
    </row>
    <row r="3346" spans="2:17" s="25" customFormat="1" x14ac:dyDescent="0.3">
      <c r="B3346" s="15" t="str">
        <f>IF(A3346="","",VLOOKUP(A3346,Tabulka3[[Číslo smlouvy   u pravidelné činnosti]:[Příjmení]],3,0))</f>
        <v/>
      </c>
      <c r="C3346" s="15" t="str">
        <f>IF(A3346="","",VLOOKUP(A3346,Tabulka3[[Číslo smlouvy   u pravidelné činnosti]:[Příjmení]],4,0))</f>
        <v/>
      </c>
      <c r="F3346" s="94"/>
      <c r="H3346" s="113"/>
      <c r="I3346" s="113"/>
      <c r="K3346" s="15"/>
      <c r="L3346" s="15"/>
      <c r="M3346" s="15">
        <f t="shared" si="156"/>
        <v>1</v>
      </c>
      <c r="N3346" s="15" t="str">
        <f t="shared" si="157"/>
        <v>-</v>
      </c>
      <c r="O3346" s="150">
        <f t="shared" si="158"/>
        <v>0</v>
      </c>
      <c r="P3346" s="15" t="str">
        <f>IF(COUNTIF('Personálie dobrovolníků '!U:X,N3346)&gt;0,"ANO","")</f>
        <v/>
      </c>
      <c r="Q3346" s="15"/>
    </row>
    <row r="3347" spans="2:17" s="25" customFormat="1" x14ac:dyDescent="0.3">
      <c r="B3347" s="15" t="str">
        <f>IF(A3347="","",VLOOKUP(A3347,Tabulka3[[Číslo smlouvy   u pravidelné činnosti]:[Příjmení]],3,0))</f>
        <v/>
      </c>
      <c r="C3347" s="15" t="str">
        <f>IF(A3347="","",VLOOKUP(A3347,Tabulka3[[Číslo smlouvy   u pravidelné činnosti]:[Příjmení]],4,0))</f>
        <v/>
      </c>
      <c r="F3347" s="94"/>
      <c r="H3347" s="113"/>
      <c r="I3347" s="113"/>
      <c r="K3347" s="15"/>
      <c r="L3347" s="15"/>
      <c r="M3347" s="15">
        <f t="shared" si="156"/>
        <v>1</v>
      </c>
      <c r="N3347" s="15" t="str">
        <f t="shared" si="157"/>
        <v>-</v>
      </c>
      <c r="O3347" s="150">
        <f t="shared" si="158"/>
        <v>0</v>
      </c>
      <c r="P3347" s="15" t="str">
        <f>IF(COUNTIF('Personálie dobrovolníků '!U:X,N3347)&gt;0,"ANO","")</f>
        <v/>
      </c>
      <c r="Q3347" s="15"/>
    </row>
    <row r="3348" spans="2:17" s="25" customFormat="1" x14ac:dyDescent="0.3">
      <c r="B3348" s="15" t="str">
        <f>IF(A3348="","",VLOOKUP(A3348,Tabulka3[[Číslo smlouvy   u pravidelné činnosti]:[Příjmení]],3,0))</f>
        <v/>
      </c>
      <c r="C3348" s="15" t="str">
        <f>IF(A3348="","",VLOOKUP(A3348,Tabulka3[[Číslo smlouvy   u pravidelné činnosti]:[Příjmení]],4,0))</f>
        <v/>
      </c>
      <c r="F3348" s="94"/>
      <c r="H3348" s="113"/>
      <c r="I3348" s="113"/>
      <c r="K3348" s="15"/>
      <c r="L3348" s="15"/>
      <c r="M3348" s="15">
        <f t="shared" si="156"/>
        <v>1</v>
      </c>
      <c r="N3348" s="15" t="str">
        <f t="shared" si="157"/>
        <v>-</v>
      </c>
      <c r="O3348" s="150">
        <f t="shared" si="158"/>
        <v>0</v>
      </c>
      <c r="P3348" s="15" t="str">
        <f>IF(COUNTIF('Personálie dobrovolníků '!U:X,N3348)&gt;0,"ANO","")</f>
        <v/>
      </c>
      <c r="Q3348" s="15"/>
    </row>
    <row r="3349" spans="2:17" s="25" customFormat="1" x14ac:dyDescent="0.3">
      <c r="B3349" s="15" t="str">
        <f>IF(A3349="","",VLOOKUP(A3349,Tabulka3[[Číslo smlouvy   u pravidelné činnosti]:[Příjmení]],3,0))</f>
        <v/>
      </c>
      <c r="C3349" s="15" t="str">
        <f>IF(A3349="","",VLOOKUP(A3349,Tabulka3[[Číslo smlouvy   u pravidelné činnosti]:[Příjmení]],4,0))</f>
        <v/>
      </c>
      <c r="F3349" s="94"/>
      <c r="H3349" s="113"/>
      <c r="I3349" s="113"/>
      <c r="K3349" s="15"/>
      <c r="L3349" s="15"/>
      <c r="M3349" s="15">
        <f t="shared" si="156"/>
        <v>1</v>
      </c>
      <c r="N3349" s="15" t="str">
        <f t="shared" si="157"/>
        <v>-</v>
      </c>
      <c r="O3349" s="150">
        <f t="shared" si="158"/>
        <v>0</v>
      </c>
      <c r="P3349" s="15" t="str">
        <f>IF(COUNTIF('Personálie dobrovolníků '!U:X,N3349)&gt;0,"ANO","")</f>
        <v/>
      </c>
      <c r="Q3349" s="15"/>
    </row>
    <row r="3350" spans="2:17" s="25" customFormat="1" x14ac:dyDescent="0.3">
      <c r="B3350" s="15" t="str">
        <f>IF(A3350="","",VLOOKUP(A3350,Tabulka3[[Číslo smlouvy   u pravidelné činnosti]:[Příjmení]],3,0))</f>
        <v/>
      </c>
      <c r="C3350" s="15" t="str">
        <f>IF(A3350="","",VLOOKUP(A3350,Tabulka3[[Číslo smlouvy   u pravidelné činnosti]:[Příjmení]],4,0))</f>
        <v/>
      </c>
      <c r="F3350" s="94"/>
      <c r="H3350" s="113"/>
      <c r="I3350" s="113"/>
      <c r="K3350" s="15"/>
      <c r="L3350" s="15"/>
      <c r="M3350" s="15">
        <f t="shared" si="156"/>
        <v>1</v>
      </c>
      <c r="N3350" s="15" t="str">
        <f t="shared" si="157"/>
        <v>-</v>
      </c>
      <c r="O3350" s="150">
        <f t="shared" si="158"/>
        <v>0</v>
      </c>
      <c r="P3350" s="15" t="str">
        <f>IF(COUNTIF('Personálie dobrovolníků '!U:X,N3350)&gt;0,"ANO","")</f>
        <v/>
      </c>
      <c r="Q3350" s="15"/>
    </row>
    <row r="3351" spans="2:17" s="25" customFormat="1" x14ac:dyDescent="0.3">
      <c r="B3351" s="15" t="str">
        <f>IF(A3351="","",VLOOKUP(A3351,Tabulka3[[Číslo smlouvy   u pravidelné činnosti]:[Příjmení]],3,0))</f>
        <v/>
      </c>
      <c r="C3351" s="15" t="str">
        <f>IF(A3351="","",VLOOKUP(A3351,Tabulka3[[Číslo smlouvy   u pravidelné činnosti]:[Příjmení]],4,0))</f>
        <v/>
      </c>
      <c r="F3351" s="94"/>
      <c r="H3351" s="113"/>
      <c r="I3351" s="113"/>
      <c r="K3351" s="15"/>
      <c r="L3351" s="15"/>
      <c r="M3351" s="15">
        <f t="shared" si="156"/>
        <v>1</v>
      </c>
      <c r="N3351" s="15" t="str">
        <f t="shared" si="157"/>
        <v>-</v>
      </c>
      <c r="O3351" s="150">
        <f t="shared" si="158"/>
        <v>0</v>
      </c>
      <c r="P3351" s="15" t="str">
        <f>IF(COUNTIF('Personálie dobrovolníků '!U:X,N3351)&gt;0,"ANO","")</f>
        <v/>
      </c>
      <c r="Q3351" s="15"/>
    </row>
    <row r="3352" spans="2:17" s="25" customFormat="1" x14ac:dyDescent="0.3">
      <c r="B3352" s="15" t="str">
        <f>IF(A3352="","",VLOOKUP(A3352,Tabulka3[[Číslo smlouvy   u pravidelné činnosti]:[Příjmení]],3,0))</f>
        <v/>
      </c>
      <c r="C3352" s="15" t="str">
        <f>IF(A3352="","",VLOOKUP(A3352,Tabulka3[[Číslo smlouvy   u pravidelné činnosti]:[Příjmení]],4,0))</f>
        <v/>
      </c>
      <c r="F3352" s="94"/>
      <c r="H3352" s="113"/>
      <c r="I3352" s="113"/>
      <c r="K3352" s="15"/>
      <c r="L3352" s="15"/>
      <c r="M3352" s="15">
        <f t="shared" si="156"/>
        <v>1</v>
      </c>
      <c r="N3352" s="15" t="str">
        <f t="shared" si="157"/>
        <v>-</v>
      </c>
      <c r="O3352" s="150">
        <f t="shared" si="158"/>
        <v>0</v>
      </c>
      <c r="P3352" s="15" t="str">
        <f>IF(COUNTIF('Personálie dobrovolníků '!U:X,N3352)&gt;0,"ANO","")</f>
        <v/>
      </c>
      <c r="Q3352" s="15"/>
    </row>
    <row r="3353" spans="2:17" s="25" customFormat="1" x14ac:dyDescent="0.3">
      <c r="B3353" s="15" t="str">
        <f>IF(A3353="","",VLOOKUP(A3353,Tabulka3[[Číslo smlouvy   u pravidelné činnosti]:[Příjmení]],3,0))</f>
        <v/>
      </c>
      <c r="C3353" s="15" t="str">
        <f>IF(A3353="","",VLOOKUP(A3353,Tabulka3[[Číslo smlouvy   u pravidelné činnosti]:[Příjmení]],4,0))</f>
        <v/>
      </c>
      <c r="F3353" s="94"/>
      <c r="H3353" s="113"/>
      <c r="I3353" s="113"/>
      <c r="K3353" s="15"/>
      <c r="L3353" s="15"/>
      <c r="M3353" s="15">
        <f t="shared" si="156"/>
        <v>1</v>
      </c>
      <c r="N3353" s="15" t="str">
        <f t="shared" si="157"/>
        <v>-</v>
      </c>
      <c r="O3353" s="150">
        <f t="shared" si="158"/>
        <v>0</v>
      </c>
      <c r="P3353" s="15" t="str">
        <f>IF(COUNTIF('Personálie dobrovolníků '!U:X,N3353)&gt;0,"ANO","")</f>
        <v/>
      </c>
      <c r="Q3353" s="15"/>
    </row>
    <row r="3354" spans="2:17" s="25" customFormat="1" x14ac:dyDescent="0.3">
      <c r="B3354" s="15" t="str">
        <f>IF(A3354="","",VLOOKUP(A3354,Tabulka3[[Číslo smlouvy   u pravidelné činnosti]:[Příjmení]],3,0))</f>
        <v/>
      </c>
      <c r="C3354" s="15" t="str">
        <f>IF(A3354="","",VLOOKUP(A3354,Tabulka3[[Číslo smlouvy   u pravidelné činnosti]:[Příjmení]],4,0))</f>
        <v/>
      </c>
      <c r="F3354" s="94"/>
      <c r="H3354" s="113"/>
      <c r="I3354" s="113"/>
      <c r="K3354" s="15"/>
      <c r="L3354" s="15"/>
      <c r="M3354" s="15">
        <f t="shared" si="156"/>
        <v>1</v>
      </c>
      <c r="N3354" s="15" t="str">
        <f t="shared" si="157"/>
        <v>-</v>
      </c>
      <c r="O3354" s="150">
        <f t="shared" si="158"/>
        <v>0</v>
      </c>
      <c r="P3354" s="15" t="str">
        <f>IF(COUNTIF('Personálie dobrovolníků '!U:X,N3354)&gt;0,"ANO","")</f>
        <v/>
      </c>
      <c r="Q3354" s="15"/>
    </row>
    <row r="3355" spans="2:17" s="25" customFormat="1" x14ac:dyDescent="0.3">
      <c r="B3355" s="15" t="str">
        <f>IF(A3355="","",VLOOKUP(A3355,Tabulka3[[Číslo smlouvy   u pravidelné činnosti]:[Příjmení]],3,0))</f>
        <v/>
      </c>
      <c r="C3355" s="15" t="str">
        <f>IF(A3355="","",VLOOKUP(A3355,Tabulka3[[Číslo smlouvy   u pravidelné činnosti]:[Příjmení]],4,0))</f>
        <v/>
      </c>
      <c r="F3355" s="94"/>
      <c r="H3355" s="113"/>
      <c r="I3355" s="113"/>
      <c r="K3355" s="15"/>
      <c r="L3355" s="15"/>
      <c r="M3355" s="15">
        <f t="shared" si="156"/>
        <v>1</v>
      </c>
      <c r="N3355" s="15" t="str">
        <f t="shared" si="157"/>
        <v>-</v>
      </c>
      <c r="O3355" s="150">
        <f t="shared" si="158"/>
        <v>0</v>
      </c>
      <c r="P3355" s="15" t="str">
        <f>IF(COUNTIF('Personálie dobrovolníků '!U:X,N3355)&gt;0,"ANO","")</f>
        <v/>
      </c>
      <c r="Q3355" s="15"/>
    </row>
    <row r="3356" spans="2:17" s="25" customFormat="1" x14ac:dyDescent="0.3">
      <c r="B3356" s="15" t="str">
        <f>IF(A3356="","",VLOOKUP(A3356,Tabulka3[[Číslo smlouvy   u pravidelné činnosti]:[Příjmení]],3,0))</f>
        <v/>
      </c>
      <c r="C3356" s="15" t="str">
        <f>IF(A3356="","",VLOOKUP(A3356,Tabulka3[[Číslo smlouvy   u pravidelné činnosti]:[Příjmení]],4,0))</f>
        <v/>
      </c>
      <c r="F3356" s="94"/>
      <c r="H3356" s="113"/>
      <c r="I3356" s="113"/>
      <c r="K3356" s="15"/>
      <c r="L3356" s="15"/>
      <c r="M3356" s="15">
        <f t="shared" si="156"/>
        <v>1</v>
      </c>
      <c r="N3356" s="15" t="str">
        <f t="shared" si="157"/>
        <v>-</v>
      </c>
      <c r="O3356" s="150">
        <f t="shared" si="158"/>
        <v>0</v>
      </c>
      <c r="P3356" s="15" t="str">
        <f>IF(COUNTIF('Personálie dobrovolníků '!U:X,N3356)&gt;0,"ANO","")</f>
        <v/>
      </c>
      <c r="Q3356" s="15"/>
    </row>
    <row r="3357" spans="2:17" s="25" customFormat="1" x14ac:dyDescent="0.3">
      <c r="B3357" s="15" t="str">
        <f>IF(A3357="","",VLOOKUP(A3357,Tabulka3[[Číslo smlouvy   u pravidelné činnosti]:[Příjmení]],3,0))</f>
        <v/>
      </c>
      <c r="C3357" s="15" t="str">
        <f>IF(A3357="","",VLOOKUP(A3357,Tabulka3[[Číslo smlouvy   u pravidelné činnosti]:[Příjmení]],4,0))</f>
        <v/>
      </c>
      <c r="F3357" s="94"/>
      <c r="H3357" s="113"/>
      <c r="I3357" s="113"/>
      <c r="K3357" s="15"/>
      <c r="L3357" s="15"/>
      <c r="M3357" s="15">
        <f t="shared" si="156"/>
        <v>1</v>
      </c>
      <c r="N3357" s="15" t="str">
        <f t="shared" si="157"/>
        <v>-</v>
      </c>
      <c r="O3357" s="150">
        <f t="shared" si="158"/>
        <v>0</v>
      </c>
      <c r="P3357" s="15" t="str">
        <f>IF(COUNTIF('Personálie dobrovolníků '!U:X,N3357)&gt;0,"ANO","")</f>
        <v/>
      </c>
      <c r="Q3357" s="15"/>
    </row>
    <row r="3358" spans="2:17" s="25" customFormat="1" x14ac:dyDescent="0.3">
      <c r="B3358" s="15" t="str">
        <f>IF(A3358="","",VLOOKUP(A3358,Tabulka3[[Číslo smlouvy   u pravidelné činnosti]:[Příjmení]],3,0))</f>
        <v/>
      </c>
      <c r="C3358" s="15" t="str">
        <f>IF(A3358="","",VLOOKUP(A3358,Tabulka3[[Číslo smlouvy   u pravidelné činnosti]:[Příjmení]],4,0))</f>
        <v/>
      </c>
      <c r="F3358" s="94"/>
      <c r="H3358" s="113"/>
      <c r="I3358" s="113"/>
      <c r="K3358" s="15"/>
      <c r="L3358" s="15"/>
      <c r="M3358" s="15">
        <f t="shared" si="156"/>
        <v>1</v>
      </c>
      <c r="N3358" s="15" t="str">
        <f t="shared" si="157"/>
        <v>-</v>
      </c>
      <c r="O3358" s="150">
        <f t="shared" si="158"/>
        <v>0</v>
      </c>
      <c r="P3358" s="15" t="str">
        <f>IF(COUNTIF('Personálie dobrovolníků '!U:X,N3358)&gt;0,"ANO","")</f>
        <v/>
      </c>
      <c r="Q3358" s="15"/>
    </row>
    <row r="3359" spans="2:17" s="25" customFormat="1" x14ac:dyDescent="0.3">
      <c r="B3359" s="15" t="str">
        <f>IF(A3359="","",VLOOKUP(A3359,Tabulka3[[Číslo smlouvy   u pravidelné činnosti]:[Příjmení]],3,0))</f>
        <v/>
      </c>
      <c r="C3359" s="15" t="str">
        <f>IF(A3359="","",VLOOKUP(A3359,Tabulka3[[Číslo smlouvy   u pravidelné činnosti]:[Příjmení]],4,0))</f>
        <v/>
      </c>
      <c r="F3359" s="94"/>
      <c r="H3359" s="113"/>
      <c r="I3359" s="113"/>
      <c r="K3359" s="15"/>
      <c r="L3359" s="15"/>
      <c r="M3359" s="15">
        <f t="shared" si="156"/>
        <v>1</v>
      </c>
      <c r="N3359" s="15" t="str">
        <f t="shared" si="157"/>
        <v>-</v>
      </c>
      <c r="O3359" s="150">
        <f t="shared" si="158"/>
        <v>0</v>
      </c>
      <c r="P3359" s="15" t="str">
        <f>IF(COUNTIF('Personálie dobrovolníků '!U:X,N3359)&gt;0,"ANO","")</f>
        <v/>
      </c>
      <c r="Q3359" s="15"/>
    </row>
    <row r="3360" spans="2:17" s="25" customFormat="1" x14ac:dyDescent="0.3">
      <c r="B3360" s="15" t="str">
        <f>IF(A3360="","",VLOOKUP(A3360,Tabulka3[[Číslo smlouvy   u pravidelné činnosti]:[Příjmení]],3,0))</f>
        <v/>
      </c>
      <c r="C3360" s="15" t="str">
        <f>IF(A3360="","",VLOOKUP(A3360,Tabulka3[[Číslo smlouvy   u pravidelné činnosti]:[Příjmení]],4,0))</f>
        <v/>
      </c>
      <c r="F3360" s="94"/>
      <c r="H3360" s="113"/>
      <c r="I3360" s="113"/>
      <c r="K3360" s="15"/>
      <c r="L3360" s="15"/>
      <c r="M3360" s="15">
        <f t="shared" si="156"/>
        <v>1</v>
      </c>
      <c r="N3360" s="15" t="str">
        <f t="shared" si="157"/>
        <v>-</v>
      </c>
      <c r="O3360" s="150">
        <f t="shared" si="158"/>
        <v>0</v>
      </c>
      <c r="P3360" s="15" t="str">
        <f>IF(COUNTIF('Personálie dobrovolníků '!U:X,N3360)&gt;0,"ANO","")</f>
        <v/>
      </c>
      <c r="Q3360" s="15"/>
    </row>
    <row r="3361" spans="2:17" s="25" customFormat="1" x14ac:dyDescent="0.3">
      <c r="B3361" s="15" t="str">
        <f>IF(A3361="","",VLOOKUP(A3361,Tabulka3[[Číslo smlouvy   u pravidelné činnosti]:[Příjmení]],3,0))</f>
        <v/>
      </c>
      <c r="C3361" s="15" t="str">
        <f>IF(A3361="","",VLOOKUP(A3361,Tabulka3[[Číslo smlouvy   u pravidelné činnosti]:[Příjmení]],4,0))</f>
        <v/>
      </c>
      <c r="F3361" s="94"/>
      <c r="H3361" s="113"/>
      <c r="I3361" s="113"/>
      <c r="K3361" s="15"/>
      <c r="L3361" s="15"/>
      <c r="M3361" s="15">
        <f t="shared" si="156"/>
        <v>1</v>
      </c>
      <c r="N3361" s="15" t="str">
        <f t="shared" si="157"/>
        <v>-</v>
      </c>
      <c r="O3361" s="150">
        <f t="shared" si="158"/>
        <v>0</v>
      </c>
      <c r="P3361" s="15" t="str">
        <f>IF(COUNTIF('Personálie dobrovolníků '!U:X,N3361)&gt;0,"ANO","")</f>
        <v/>
      </c>
      <c r="Q3361" s="15"/>
    </row>
    <row r="3362" spans="2:17" s="25" customFormat="1" x14ac:dyDescent="0.3">
      <c r="B3362" s="15" t="str">
        <f>IF(A3362="","",VLOOKUP(A3362,Tabulka3[[Číslo smlouvy   u pravidelné činnosti]:[Příjmení]],3,0))</f>
        <v/>
      </c>
      <c r="C3362" s="15" t="str">
        <f>IF(A3362="","",VLOOKUP(A3362,Tabulka3[[Číslo smlouvy   u pravidelné činnosti]:[Příjmení]],4,0))</f>
        <v/>
      </c>
      <c r="F3362" s="94"/>
      <c r="H3362" s="113"/>
      <c r="I3362" s="113"/>
      <c r="K3362" s="15"/>
      <c r="L3362" s="15"/>
      <c r="M3362" s="15">
        <f t="shared" si="156"/>
        <v>1</v>
      </c>
      <c r="N3362" s="15" t="str">
        <f t="shared" si="157"/>
        <v>-</v>
      </c>
      <c r="O3362" s="150">
        <f t="shared" si="158"/>
        <v>0</v>
      </c>
      <c r="P3362" s="15" t="str">
        <f>IF(COUNTIF('Personálie dobrovolníků '!U:X,N3362)&gt;0,"ANO","")</f>
        <v/>
      </c>
      <c r="Q3362" s="15"/>
    </row>
    <row r="3363" spans="2:17" s="25" customFormat="1" x14ac:dyDescent="0.3">
      <c r="B3363" s="15" t="str">
        <f>IF(A3363="","",VLOOKUP(A3363,Tabulka3[[Číslo smlouvy   u pravidelné činnosti]:[Příjmení]],3,0))</f>
        <v/>
      </c>
      <c r="C3363" s="15" t="str">
        <f>IF(A3363="","",VLOOKUP(A3363,Tabulka3[[Číslo smlouvy   u pravidelné činnosti]:[Příjmení]],4,0))</f>
        <v/>
      </c>
      <c r="F3363" s="94"/>
      <c r="H3363" s="113"/>
      <c r="I3363" s="113"/>
      <c r="K3363" s="15"/>
      <c r="L3363" s="15"/>
      <c r="M3363" s="15">
        <f t="shared" si="156"/>
        <v>1</v>
      </c>
      <c r="N3363" s="15" t="str">
        <f t="shared" si="157"/>
        <v>-</v>
      </c>
      <c r="O3363" s="150">
        <f t="shared" si="158"/>
        <v>0</v>
      </c>
      <c r="P3363" s="15" t="str">
        <f>IF(COUNTIF('Personálie dobrovolníků '!U:X,N3363)&gt;0,"ANO","")</f>
        <v/>
      </c>
      <c r="Q3363" s="15"/>
    </row>
    <row r="3364" spans="2:17" s="25" customFormat="1" x14ac:dyDescent="0.3">
      <c r="B3364" s="15" t="str">
        <f>IF(A3364="","",VLOOKUP(A3364,Tabulka3[[Číslo smlouvy   u pravidelné činnosti]:[Příjmení]],3,0))</f>
        <v/>
      </c>
      <c r="C3364" s="15" t="str">
        <f>IF(A3364="","",VLOOKUP(A3364,Tabulka3[[Číslo smlouvy   u pravidelné činnosti]:[Příjmení]],4,0))</f>
        <v/>
      </c>
      <c r="F3364" s="94"/>
      <c r="H3364" s="113"/>
      <c r="I3364" s="113"/>
      <c r="K3364" s="15"/>
      <c r="L3364" s="15"/>
      <c r="M3364" s="15">
        <f t="shared" si="156"/>
        <v>1</v>
      </c>
      <c r="N3364" s="15" t="str">
        <f t="shared" si="157"/>
        <v>-</v>
      </c>
      <c r="O3364" s="150">
        <f t="shared" si="158"/>
        <v>0</v>
      </c>
      <c r="P3364" s="15" t="str">
        <f>IF(COUNTIF('Personálie dobrovolníků '!U:X,N3364)&gt;0,"ANO","")</f>
        <v/>
      </c>
      <c r="Q3364" s="15"/>
    </row>
    <row r="3365" spans="2:17" s="25" customFormat="1" x14ac:dyDescent="0.3">
      <c r="B3365" s="15" t="str">
        <f>IF(A3365="","",VLOOKUP(A3365,Tabulka3[[Číslo smlouvy   u pravidelné činnosti]:[Příjmení]],3,0))</f>
        <v/>
      </c>
      <c r="C3365" s="15" t="str">
        <f>IF(A3365="","",VLOOKUP(A3365,Tabulka3[[Číslo smlouvy   u pravidelné činnosti]:[Příjmení]],4,0))</f>
        <v/>
      </c>
      <c r="F3365" s="94"/>
      <c r="H3365" s="113"/>
      <c r="I3365" s="113"/>
      <c r="K3365" s="15"/>
      <c r="L3365" s="15"/>
      <c r="M3365" s="15">
        <f t="shared" si="156"/>
        <v>1</v>
      </c>
      <c r="N3365" s="15" t="str">
        <f t="shared" si="157"/>
        <v>-</v>
      </c>
      <c r="O3365" s="150">
        <f t="shared" si="158"/>
        <v>0</v>
      </c>
      <c r="P3365" s="15" t="str">
        <f>IF(COUNTIF('Personálie dobrovolníků '!U:X,N3365)&gt;0,"ANO","")</f>
        <v/>
      </c>
      <c r="Q3365" s="15"/>
    </row>
    <row r="3366" spans="2:17" s="25" customFormat="1" x14ac:dyDescent="0.3">
      <c r="B3366" s="15" t="str">
        <f>IF(A3366="","",VLOOKUP(A3366,Tabulka3[[Číslo smlouvy   u pravidelné činnosti]:[Příjmení]],3,0))</f>
        <v/>
      </c>
      <c r="C3366" s="15" t="str">
        <f>IF(A3366="","",VLOOKUP(A3366,Tabulka3[[Číslo smlouvy   u pravidelné činnosti]:[Příjmení]],4,0))</f>
        <v/>
      </c>
      <c r="F3366" s="94"/>
      <c r="H3366" s="113"/>
      <c r="I3366" s="113"/>
      <c r="K3366" s="15"/>
      <c r="L3366" s="15"/>
      <c r="M3366" s="15">
        <f t="shared" si="156"/>
        <v>1</v>
      </c>
      <c r="N3366" s="15" t="str">
        <f t="shared" si="157"/>
        <v>-</v>
      </c>
      <c r="O3366" s="150">
        <f t="shared" si="158"/>
        <v>0</v>
      </c>
      <c r="P3366" s="15" t="str">
        <f>IF(COUNTIF('Personálie dobrovolníků '!U:X,N3366)&gt;0,"ANO","")</f>
        <v/>
      </c>
      <c r="Q3366" s="15"/>
    </row>
    <row r="3367" spans="2:17" s="25" customFormat="1" x14ac:dyDescent="0.3">
      <c r="B3367" s="15" t="str">
        <f>IF(A3367="","",VLOOKUP(A3367,Tabulka3[[Číslo smlouvy   u pravidelné činnosti]:[Příjmení]],3,0))</f>
        <v/>
      </c>
      <c r="C3367" s="15" t="str">
        <f>IF(A3367="","",VLOOKUP(A3367,Tabulka3[[Číslo smlouvy   u pravidelné činnosti]:[Příjmení]],4,0))</f>
        <v/>
      </c>
      <c r="F3367" s="94"/>
      <c r="H3367" s="113"/>
      <c r="I3367" s="113"/>
      <c r="K3367" s="15"/>
      <c r="L3367" s="15"/>
      <c r="M3367" s="15">
        <f t="shared" si="156"/>
        <v>1</v>
      </c>
      <c r="N3367" s="15" t="str">
        <f t="shared" si="157"/>
        <v>-</v>
      </c>
      <c r="O3367" s="150">
        <f t="shared" si="158"/>
        <v>0</v>
      </c>
      <c r="P3367" s="15" t="str">
        <f>IF(COUNTIF('Personálie dobrovolníků '!U:X,N3367)&gt;0,"ANO","")</f>
        <v/>
      </c>
      <c r="Q3367" s="15"/>
    </row>
    <row r="3368" spans="2:17" s="25" customFormat="1" x14ac:dyDescent="0.3">
      <c r="B3368" s="15" t="str">
        <f>IF(A3368="","",VLOOKUP(A3368,Tabulka3[[Číslo smlouvy   u pravidelné činnosti]:[Příjmení]],3,0))</f>
        <v/>
      </c>
      <c r="C3368" s="15" t="str">
        <f>IF(A3368="","",VLOOKUP(A3368,Tabulka3[[Číslo smlouvy   u pravidelné činnosti]:[Příjmení]],4,0))</f>
        <v/>
      </c>
      <c r="F3368" s="94"/>
      <c r="H3368" s="113"/>
      <c r="I3368" s="113"/>
      <c r="K3368" s="15"/>
      <c r="L3368" s="15"/>
      <c r="M3368" s="15">
        <f t="shared" si="156"/>
        <v>1</v>
      </c>
      <c r="N3368" s="15" t="str">
        <f t="shared" si="157"/>
        <v>-</v>
      </c>
      <c r="O3368" s="150">
        <f t="shared" si="158"/>
        <v>0</v>
      </c>
      <c r="P3368" s="15" t="str">
        <f>IF(COUNTIF('Personálie dobrovolníků '!U:X,N3368)&gt;0,"ANO","")</f>
        <v/>
      </c>
      <c r="Q3368" s="15"/>
    </row>
    <row r="3369" spans="2:17" s="25" customFormat="1" x14ac:dyDescent="0.3">
      <c r="B3369" s="15" t="str">
        <f>IF(A3369="","",VLOOKUP(A3369,Tabulka3[[Číslo smlouvy   u pravidelné činnosti]:[Příjmení]],3,0))</f>
        <v/>
      </c>
      <c r="C3369" s="15" t="str">
        <f>IF(A3369="","",VLOOKUP(A3369,Tabulka3[[Číslo smlouvy   u pravidelné činnosti]:[Příjmení]],4,0))</f>
        <v/>
      </c>
      <c r="F3369" s="94"/>
      <c r="H3369" s="113"/>
      <c r="I3369" s="113"/>
      <c r="K3369" s="15"/>
      <c r="L3369" s="15"/>
      <c r="M3369" s="15">
        <f t="shared" si="156"/>
        <v>1</v>
      </c>
      <c r="N3369" s="15" t="str">
        <f t="shared" si="157"/>
        <v>-</v>
      </c>
      <c r="O3369" s="150">
        <f t="shared" si="158"/>
        <v>0</v>
      </c>
      <c r="P3369" s="15" t="str">
        <f>IF(COUNTIF('Personálie dobrovolníků '!U:X,N3369)&gt;0,"ANO","")</f>
        <v/>
      </c>
      <c r="Q3369" s="15"/>
    </row>
    <row r="3370" spans="2:17" s="25" customFormat="1" x14ac:dyDescent="0.3">
      <c r="B3370" s="15" t="str">
        <f>IF(A3370="","",VLOOKUP(A3370,Tabulka3[[Číslo smlouvy   u pravidelné činnosti]:[Příjmení]],3,0))</f>
        <v/>
      </c>
      <c r="C3370" s="15" t="str">
        <f>IF(A3370="","",VLOOKUP(A3370,Tabulka3[[Číslo smlouvy   u pravidelné činnosti]:[Příjmení]],4,0))</f>
        <v/>
      </c>
      <c r="F3370" s="94"/>
      <c r="H3370" s="113"/>
      <c r="I3370" s="113"/>
      <c r="K3370" s="15"/>
      <c r="L3370" s="15"/>
      <c r="M3370" s="15">
        <f t="shared" si="156"/>
        <v>1</v>
      </c>
      <c r="N3370" s="15" t="str">
        <f t="shared" si="157"/>
        <v>-</v>
      </c>
      <c r="O3370" s="150">
        <f t="shared" si="158"/>
        <v>0</v>
      </c>
      <c r="P3370" s="15" t="str">
        <f>IF(COUNTIF('Personálie dobrovolníků '!U:X,N3370)&gt;0,"ANO","")</f>
        <v/>
      </c>
      <c r="Q3370" s="15"/>
    </row>
    <row r="3371" spans="2:17" s="25" customFormat="1" x14ac:dyDescent="0.3">
      <c r="B3371" s="15" t="str">
        <f>IF(A3371="","",VLOOKUP(A3371,Tabulka3[[Číslo smlouvy   u pravidelné činnosti]:[Příjmení]],3,0))</f>
        <v/>
      </c>
      <c r="C3371" s="15" t="str">
        <f>IF(A3371="","",VLOOKUP(A3371,Tabulka3[[Číslo smlouvy   u pravidelné činnosti]:[Příjmení]],4,0))</f>
        <v/>
      </c>
      <c r="F3371" s="94"/>
      <c r="H3371" s="113"/>
      <c r="I3371" s="113"/>
      <c r="K3371" s="15"/>
      <c r="L3371" s="15"/>
      <c r="M3371" s="15">
        <f t="shared" si="156"/>
        <v>1</v>
      </c>
      <c r="N3371" s="15" t="str">
        <f t="shared" si="157"/>
        <v>-</v>
      </c>
      <c r="O3371" s="150">
        <f t="shared" si="158"/>
        <v>0</v>
      </c>
      <c r="P3371" s="15" t="str">
        <f>IF(COUNTIF('Personálie dobrovolníků '!U:X,N3371)&gt;0,"ANO","")</f>
        <v/>
      </c>
      <c r="Q3371" s="15"/>
    </row>
    <row r="3372" spans="2:17" s="25" customFormat="1" x14ac:dyDescent="0.3">
      <c r="B3372" s="15" t="str">
        <f>IF(A3372="","",VLOOKUP(A3372,Tabulka3[[Číslo smlouvy   u pravidelné činnosti]:[Příjmení]],3,0))</f>
        <v/>
      </c>
      <c r="C3372" s="15" t="str">
        <f>IF(A3372="","",VLOOKUP(A3372,Tabulka3[[Číslo smlouvy   u pravidelné činnosti]:[Příjmení]],4,0))</f>
        <v/>
      </c>
      <c r="F3372" s="94"/>
      <c r="H3372" s="113"/>
      <c r="I3372" s="113"/>
      <c r="K3372" s="15"/>
      <c r="L3372" s="15"/>
      <c r="M3372" s="15">
        <f t="shared" si="156"/>
        <v>1</v>
      </c>
      <c r="N3372" s="15" t="str">
        <f t="shared" si="157"/>
        <v>-</v>
      </c>
      <c r="O3372" s="150">
        <f t="shared" si="158"/>
        <v>0</v>
      </c>
      <c r="P3372" s="15" t="str">
        <f>IF(COUNTIF('Personálie dobrovolníků '!U:X,N3372)&gt;0,"ANO","")</f>
        <v/>
      </c>
      <c r="Q3372" s="15"/>
    </row>
    <row r="3373" spans="2:17" s="25" customFormat="1" x14ac:dyDescent="0.3">
      <c r="B3373" s="15" t="str">
        <f>IF(A3373="","",VLOOKUP(A3373,Tabulka3[[Číslo smlouvy   u pravidelné činnosti]:[Příjmení]],3,0))</f>
        <v/>
      </c>
      <c r="C3373" s="15" t="str">
        <f>IF(A3373="","",VLOOKUP(A3373,Tabulka3[[Číslo smlouvy   u pravidelné činnosti]:[Příjmení]],4,0))</f>
        <v/>
      </c>
      <c r="F3373" s="94"/>
      <c r="H3373" s="113"/>
      <c r="I3373" s="113"/>
      <c r="K3373" s="15"/>
      <c r="L3373" s="15"/>
      <c r="M3373" s="15">
        <f t="shared" si="156"/>
        <v>1</v>
      </c>
      <c r="N3373" s="15" t="str">
        <f t="shared" si="157"/>
        <v>-</v>
      </c>
      <c r="O3373" s="150">
        <f t="shared" si="158"/>
        <v>0</v>
      </c>
      <c r="P3373" s="15" t="str">
        <f>IF(COUNTIF('Personálie dobrovolníků '!U:X,N3373)&gt;0,"ANO","")</f>
        <v/>
      </c>
      <c r="Q3373" s="15"/>
    </row>
    <row r="3374" spans="2:17" s="25" customFormat="1" x14ac:dyDescent="0.3">
      <c r="B3374" s="15" t="str">
        <f>IF(A3374="","",VLOOKUP(A3374,Tabulka3[[Číslo smlouvy   u pravidelné činnosti]:[Příjmení]],3,0))</f>
        <v/>
      </c>
      <c r="C3374" s="15" t="str">
        <f>IF(A3374="","",VLOOKUP(A3374,Tabulka3[[Číslo smlouvy   u pravidelné činnosti]:[Příjmení]],4,0))</f>
        <v/>
      </c>
      <c r="F3374" s="94"/>
      <c r="H3374" s="113"/>
      <c r="I3374" s="113"/>
      <c r="K3374" s="15"/>
      <c r="L3374" s="15"/>
      <c r="M3374" s="15">
        <f t="shared" si="156"/>
        <v>1</v>
      </c>
      <c r="N3374" s="15" t="str">
        <f t="shared" si="157"/>
        <v>-</v>
      </c>
      <c r="O3374" s="150">
        <f t="shared" si="158"/>
        <v>0</v>
      </c>
      <c r="P3374" s="15" t="str">
        <f>IF(COUNTIF('Personálie dobrovolníků '!U:X,N3374)&gt;0,"ANO","")</f>
        <v/>
      </c>
      <c r="Q3374" s="15"/>
    </row>
    <row r="3375" spans="2:17" s="25" customFormat="1" x14ac:dyDescent="0.3">
      <c r="B3375" s="15" t="str">
        <f>IF(A3375="","",VLOOKUP(A3375,Tabulka3[[Číslo smlouvy   u pravidelné činnosti]:[Příjmení]],3,0))</f>
        <v/>
      </c>
      <c r="C3375" s="15" t="str">
        <f>IF(A3375="","",VLOOKUP(A3375,Tabulka3[[Číslo smlouvy   u pravidelné činnosti]:[Příjmení]],4,0))</f>
        <v/>
      </c>
      <c r="F3375" s="94"/>
      <c r="H3375" s="113"/>
      <c r="I3375" s="113"/>
      <c r="K3375" s="15"/>
      <c r="L3375" s="15"/>
      <c r="M3375" s="15">
        <f t="shared" si="156"/>
        <v>1</v>
      </c>
      <c r="N3375" s="15" t="str">
        <f t="shared" si="157"/>
        <v>-</v>
      </c>
      <c r="O3375" s="150">
        <f t="shared" si="158"/>
        <v>0</v>
      </c>
      <c r="P3375" s="15" t="str">
        <f>IF(COUNTIF('Personálie dobrovolníků '!U:X,N3375)&gt;0,"ANO","")</f>
        <v/>
      </c>
      <c r="Q3375" s="15"/>
    </row>
    <row r="3376" spans="2:17" s="25" customFormat="1" x14ac:dyDescent="0.3">
      <c r="B3376" s="15" t="str">
        <f>IF(A3376="","",VLOOKUP(A3376,Tabulka3[[Číslo smlouvy   u pravidelné činnosti]:[Příjmení]],3,0))</f>
        <v/>
      </c>
      <c r="C3376" s="15" t="str">
        <f>IF(A3376="","",VLOOKUP(A3376,Tabulka3[[Číslo smlouvy   u pravidelné činnosti]:[Příjmení]],4,0))</f>
        <v/>
      </c>
      <c r="F3376" s="94"/>
      <c r="H3376" s="113"/>
      <c r="I3376" s="113"/>
      <c r="K3376" s="15"/>
      <c r="L3376" s="15"/>
      <c r="M3376" s="15">
        <f t="shared" si="156"/>
        <v>1</v>
      </c>
      <c r="N3376" s="15" t="str">
        <f t="shared" si="157"/>
        <v>-</v>
      </c>
      <c r="O3376" s="150">
        <f t="shared" si="158"/>
        <v>0</v>
      </c>
      <c r="P3376" s="15" t="str">
        <f>IF(COUNTIF('Personálie dobrovolníků '!U:X,N3376)&gt;0,"ANO","")</f>
        <v/>
      </c>
      <c r="Q3376" s="15"/>
    </row>
    <row r="3377" spans="2:17" s="25" customFormat="1" x14ac:dyDescent="0.3">
      <c r="B3377" s="15" t="str">
        <f>IF(A3377="","",VLOOKUP(A3377,Tabulka3[[Číslo smlouvy   u pravidelné činnosti]:[Příjmení]],3,0))</f>
        <v/>
      </c>
      <c r="C3377" s="15" t="str">
        <f>IF(A3377="","",VLOOKUP(A3377,Tabulka3[[Číslo smlouvy   u pravidelné činnosti]:[Příjmení]],4,0))</f>
        <v/>
      </c>
      <c r="F3377" s="94"/>
      <c r="H3377" s="113"/>
      <c r="I3377" s="113"/>
      <c r="K3377" s="15"/>
      <c r="L3377" s="15"/>
      <c r="M3377" s="15">
        <f t="shared" si="156"/>
        <v>1</v>
      </c>
      <c r="N3377" s="15" t="str">
        <f t="shared" si="157"/>
        <v>-</v>
      </c>
      <c r="O3377" s="150">
        <f t="shared" si="158"/>
        <v>0</v>
      </c>
      <c r="P3377" s="15" t="str">
        <f>IF(COUNTIF('Personálie dobrovolníků '!U:X,N3377)&gt;0,"ANO","")</f>
        <v/>
      </c>
      <c r="Q3377" s="15"/>
    </row>
    <row r="3378" spans="2:17" s="25" customFormat="1" x14ac:dyDescent="0.3">
      <c r="B3378" s="15" t="str">
        <f>IF(A3378="","",VLOOKUP(A3378,Tabulka3[[Číslo smlouvy   u pravidelné činnosti]:[Příjmení]],3,0))</f>
        <v/>
      </c>
      <c r="C3378" s="15" t="str">
        <f>IF(A3378="","",VLOOKUP(A3378,Tabulka3[[Číslo smlouvy   u pravidelné činnosti]:[Příjmení]],4,0))</f>
        <v/>
      </c>
      <c r="F3378" s="94"/>
      <c r="H3378" s="113"/>
      <c r="I3378" s="113"/>
      <c r="K3378" s="15"/>
      <c r="L3378" s="15"/>
      <c r="M3378" s="15">
        <f t="shared" si="156"/>
        <v>1</v>
      </c>
      <c r="N3378" s="15" t="str">
        <f t="shared" si="157"/>
        <v>-</v>
      </c>
      <c r="O3378" s="150">
        <f t="shared" si="158"/>
        <v>0</v>
      </c>
      <c r="P3378" s="15" t="str">
        <f>IF(COUNTIF('Personálie dobrovolníků '!U:X,N3378)&gt;0,"ANO","")</f>
        <v/>
      </c>
      <c r="Q3378" s="15"/>
    </row>
    <row r="3379" spans="2:17" s="25" customFormat="1" x14ac:dyDescent="0.3">
      <c r="B3379" s="15" t="str">
        <f>IF(A3379="","",VLOOKUP(A3379,Tabulka3[[Číslo smlouvy   u pravidelné činnosti]:[Příjmení]],3,0))</f>
        <v/>
      </c>
      <c r="C3379" s="15" t="str">
        <f>IF(A3379="","",VLOOKUP(A3379,Tabulka3[[Číslo smlouvy   u pravidelné činnosti]:[Příjmení]],4,0))</f>
        <v/>
      </c>
      <c r="F3379" s="94"/>
      <c r="H3379" s="113"/>
      <c r="I3379" s="113"/>
      <c r="K3379" s="15"/>
      <c r="L3379" s="15"/>
      <c r="M3379" s="15">
        <f t="shared" si="156"/>
        <v>1</v>
      </c>
      <c r="N3379" s="15" t="str">
        <f t="shared" si="157"/>
        <v>-</v>
      </c>
      <c r="O3379" s="150">
        <f t="shared" si="158"/>
        <v>0</v>
      </c>
      <c r="P3379" s="15" t="str">
        <f>IF(COUNTIF('Personálie dobrovolníků '!U:X,N3379)&gt;0,"ANO","")</f>
        <v/>
      </c>
      <c r="Q3379" s="15"/>
    </row>
    <row r="3380" spans="2:17" s="25" customFormat="1" x14ac:dyDescent="0.3">
      <c r="B3380" s="15" t="str">
        <f>IF(A3380="","",VLOOKUP(A3380,Tabulka3[[Číslo smlouvy   u pravidelné činnosti]:[Příjmení]],3,0))</f>
        <v/>
      </c>
      <c r="C3380" s="15" t="str">
        <f>IF(A3380="","",VLOOKUP(A3380,Tabulka3[[Číslo smlouvy   u pravidelné činnosti]:[Příjmení]],4,0))</f>
        <v/>
      </c>
      <c r="F3380" s="94"/>
      <c r="H3380" s="113"/>
      <c r="I3380" s="113"/>
      <c r="K3380" s="15"/>
      <c r="L3380" s="15"/>
      <c r="M3380" s="15">
        <f t="shared" si="156"/>
        <v>1</v>
      </c>
      <c r="N3380" s="15" t="str">
        <f t="shared" si="157"/>
        <v>-</v>
      </c>
      <c r="O3380" s="150">
        <f t="shared" si="158"/>
        <v>0</v>
      </c>
      <c r="P3380" s="15" t="str">
        <f>IF(COUNTIF('Personálie dobrovolníků '!U:X,N3380)&gt;0,"ANO","")</f>
        <v/>
      </c>
      <c r="Q3380" s="15"/>
    </row>
    <row r="3381" spans="2:17" s="25" customFormat="1" x14ac:dyDescent="0.3">
      <c r="B3381" s="15" t="str">
        <f>IF(A3381="","",VLOOKUP(A3381,Tabulka3[[Číslo smlouvy   u pravidelné činnosti]:[Příjmení]],3,0))</f>
        <v/>
      </c>
      <c r="C3381" s="15" t="str">
        <f>IF(A3381="","",VLOOKUP(A3381,Tabulka3[[Číslo smlouvy   u pravidelné činnosti]:[Příjmení]],4,0))</f>
        <v/>
      </c>
      <c r="F3381" s="94"/>
      <c r="H3381" s="113"/>
      <c r="I3381" s="113"/>
      <c r="K3381" s="15"/>
      <c r="L3381" s="15"/>
      <c r="M3381" s="15">
        <f t="shared" si="156"/>
        <v>1</v>
      </c>
      <c r="N3381" s="15" t="str">
        <f t="shared" si="157"/>
        <v>-</v>
      </c>
      <c r="O3381" s="150">
        <f t="shared" si="158"/>
        <v>0</v>
      </c>
      <c r="P3381" s="15" t="str">
        <f>IF(COUNTIF('Personálie dobrovolníků '!U:X,N3381)&gt;0,"ANO","")</f>
        <v/>
      </c>
      <c r="Q3381" s="15"/>
    </row>
    <row r="3382" spans="2:17" s="25" customFormat="1" x14ac:dyDescent="0.3">
      <c r="B3382" s="15" t="str">
        <f>IF(A3382="","",VLOOKUP(A3382,Tabulka3[[Číslo smlouvy   u pravidelné činnosti]:[Příjmení]],3,0))</f>
        <v/>
      </c>
      <c r="C3382" s="15" t="str">
        <f>IF(A3382="","",VLOOKUP(A3382,Tabulka3[[Číslo smlouvy   u pravidelné činnosti]:[Příjmení]],4,0))</f>
        <v/>
      </c>
      <c r="F3382" s="94"/>
      <c r="H3382" s="113"/>
      <c r="I3382" s="113"/>
      <c r="K3382" s="15"/>
      <c r="L3382" s="15"/>
      <c r="M3382" s="15">
        <f t="shared" si="156"/>
        <v>1</v>
      </c>
      <c r="N3382" s="15" t="str">
        <f t="shared" si="157"/>
        <v>-</v>
      </c>
      <c r="O3382" s="150">
        <f t="shared" si="158"/>
        <v>0</v>
      </c>
      <c r="P3382" s="15" t="str">
        <f>IF(COUNTIF('Personálie dobrovolníků '!U:X,N3382)&gt;0,"ANO","")</f>
        <v/>
      </c>
      <c r="Q3382" s="15"/>
    </row>
    <row r="3383" spans="2:17" s="25" customFormat="1" x14ac:dyDescent="0.3">
      <c r="B3383" s="15" t="str">
        <f>IF(A3383="","",VLOOKUP(A3383,Tabulka3[[Číslo smlouvy   u pravidelné činnosti]:[Příjmení]],3,0))</f>
        <v/>
      </c>
      <c r="C3383" s="15" t="str">
        <f>IF(A3383="","",VLOOKUP(A3383,Tabulka3[[Číslo smlouvy   u pravidelné činnosti]:[Příjmení]],4,0))</f>
        <v/>
      </c>
      <c r="F3383" s="94"/>
      <c r="H3383" s="113"/>
      <c r="I3383" s="113"/>
      <c r="K3383" s="15"/>
      <c r="L3383" s="15"/>
      <c r="M3383" s="15">
        <f t="shared" si="156"/>
        <v>1</v>
      </c>
      <c r="N3383" s="15" t="str">
        <f t="shared" si="157"/>
        <v>-</v>
      </c>
      <c r="O3383" s="150">
        <f t="shared" si="158"/>
        <v>0</v>
      </c>
      <c r="P3383" s="15" t="str">
        <f>IF(COUNTIF('Personálie dobrovolníků '!U:X,N3383)&gt;0,"ANO","")</f>
        <v/>
      </c>
      <c r="Q3383" s="15"/>
    </row>
    <row r="3384" spans="2:17" s="25" customFormat="1" x14ac:dyDescent="0.3">
      <c r="B3384" s="15" t="str">
        <f>IF(A3384="","",VLOOKUP(A3384,Tabulka3[[Číslo smlouvy   u pravidelné činnosti]:[Příjmení]],3,0))</f>
        <v/>
      </c>
      <c r="C3384" s="15" t="str">
        <f>IF(A3384="","",VLOOKUP(A3384,Tabulka3[[Číslo smlouvy   u pravidelné činnosti]:[Příjmení]],4,0))</f>
        <v/>
      </c>
      <c r="F3384" s="94"/>
      <c r="H3384" s="113"/>
      <c r="I3384" s="113"/>
      <c r="K3384" s="15"/>
      <c r="L3384" s="15"/>
      <c r="M3384" s="15">
        <f t="shared" si="156"/>
        <v>1</v>
      </c>
      <c r="N3384" s="15" t="str">
        <f t="shared" si="157"/>
        <v>-</v>
      </c>
      <c r="O3384" s="150">
        <f t="shared" si="158"/>
        <v>0</v>
      </c>
      <c r="P3384" s="15" t="str">
        <f>IF(COUNTIF('Personálie dobrovolníků '!U:X,N3384)&gt;0,"ANO","")</f>
        <v/>
      </c>
      <c r="Q3384" s="15"/>
    </row>
    <row r="3385" spans="2:17" s="25" customFormat="1" x14ac:dyDescent="0.3">
      <c r="B3385" s="15" t="str">
        <f>IF(A3385="","",VLOOKUP(A3385,Tabulka3[[Číslo smlouvy   u pravidelné činnosti]:[Příjmení]],3,0))</f>
        <v/>
      </c>
      <c r="C3385" s="15" t="str">
        <f>IF(A3385="","",VLOOKUP(A3385,Tabulka3[[Číslo smlouvy   u pravidelné činnosti]:[Příjmení]],4,0))</f>
        <v/>
      </c>
      <c r="F3385" s="94"/>
      <c r="H3385" s="113"/>
      <c r="I3385" s="113"/>
      <c r="K3385" s="15"/>
      <c r="L3385" s="15"/>
      <c r="M3385" s="15">
        <f t="shared" si="156"/>
        <v>1</v>
      </c>
      <c r="N3385" s="15" t="str">
        <f t="shared" si="157"/>
        <v>-</v>
      </c>
      <c r="O3385" s="150">
        <f t="shared" si="158"/>
        <v>0</v>
      </c>
      <c r="P3385" s="15" t="str">
        <f>IF(COUNTIF('Personálie dobrovolníků '!U:X,N3385)&gt;0,"ANO","")</f>
        <v/>
      </c>
      <c r="Q3385" s="15"/>
    </row>
    <row r="3386" spans="2:17" s="25" customFormat="1" x14ac:dyDescent="0.3">
      <c r="B3386" s="15" t="str">
        <f>IF(A3386="","",VLOOKUP(A3386,Tabulka3[[Číslo smlouvy   u pravidelné činnosti]:[Příjmení]],3,0))</f>
        <v/>
      </c>
      <c r="C3386" s="15" t="str">
        <f>IF(A3386="","",VLOOKUP(A3386,Tabulka3[[Číslo smlouvy   u pravidelné činnosti]:[Příjmení]],4,0))</f>
        <v/>
      </c>
      <c r="F3386" s="94"/>
      <c r="H3386" s="113"/>
      <c r="I3386" s="113"/>
      <c r="K3386" s="15"/>
      <c r="L3386" s="15"/>
      <c r="M3386" s="15">
        <f t="shared" si="156"/>
        <v>1</v>
      </c>
      <c r="N3386" s="15" t="str">
        <f t="shared" si="157"/>
        <v>-</v>
      </c>
      <c r="O3386" s="150">
        <f t="shared" si="158"/>
        <v>0</v>
      </c>
      <c r="P3386" s="15" t="str">
        <f>IF(COUNTIF('Personálie dobrovolníků '!U:X,N3386)&gt;0,"ANO","")</f>
        <v/>
      </c>
      <c r="Q3386" s="15"/>
    </row>
    <row r="3387" spans="2:17" s="25" customFormat="1" x14ac:dyDescent="0.3">
      <c r="B3387" s="15" t="str">
        <f>IF(A3387="","",VLOOKUP(A3387,Tabulka3[[Číslo smlouvy   u pravidelné činnosti]:[Příjmení]],3,0))</f>
        <v/>
      </c>
      <c r="C3387" s="15" t="str">
        <f>IF(A3387="","",VLOOKUP(A3387,Tabulka3[[Číslo smlouvy   u pravidelné činnosti]:[Příjmení]],4,0))</f>
        <v/>
      </c>
      <c r="F3387" s="94"/>
      <c r="H3387" s="113"/>
      <c r="I3387" s="113"/>
      <c r="K3387" s="15"/>
      <c r="L3387" s="15"/>
      <c r="M3387" s="15">
        <f t="shared" si="156"/>
        <v>1</v>
      </c>
      <c r="N3387" s="15" t="str">
        <f t="shared" si="157"/>
        <v>-</v>
      </c>
      <c r="O3387" s="150">
        <f t="shared" si="158"/>
        <v>0</v>
      </c>
      <c r="P3387" s="15" t="str">
        <f>IF(COUNTIF('Personálie dobrovolníků '!U:X,N3387)&gt;0,"ANO","")</f>
        <v/>
      </c>
      <c r="Q3387" s="15"/>
    </row>
    <row r="3388" spans="2:17" s="25" customFormat="1" x14ac:dyDescent="0.3">
      <c r="B3388" s="15" t="str">
        <f>IF(A3388="","",VLOOKUP(A3388,Tabulka3[[Číslo smlouvy   u pravidelné činnosti]:[Příjmení]],3,0))</f>
        <v/>
      </c>
      <c r="C3388" s="15" t="str">
        <f>IF(A3388="","",VLOOKUP(A3388,Tabulka3[[Číslo smlouvy   u pravidelné činnosti]:[Příjmení]],4,0))</f>
        <v/>
      </c>
      <c r="F3388" s="94"/>
      <c r="H3388" s="113"/>
      <c r="I3388" s="113"/>
      <c r="K3388" s="15"/>
      <c r="L3388" s="15"/>
      <c r="M3388" s="15">
        <f t="shared" si="156"/>
        <v>1</v>
      </c>
      <c r="N3388" s="15" t="str">
        <f t="shared" si="157"/>
        <v>-</v>
      </c>
      <c r="O3388" s="150">
        <f t="shared" si="158"/>
        <v>0</v>
      </c>
      <c r="P3388" s="15" t="str">
        <f>IF(COUNTIF('Personálie dobrovolníků '!U:X,N3388)&gt;0,"ANO","")</f>
        <v/>
      </c>
      <c r="Q3388" s="15"/>
    </row>
    <row r="3389" spans="2:17" s="25" customFormat="1" x14ac:dyDescent="0.3">
      <c r="B3389" s="15" t="str">
        <f>IF(A3389="","",VLOOKUP(A3389,Tabulka3[[Číslo smlouvy   u pravidelné činnosti]:[Příjmení]],3,0))</f>
        <v/>
      </c>
      <c r="C3389" s="15" t="str">
        <f>IF(A3389="","",VLOOKUP(A3389,Tabulka3[[Číslo smlouvy   u pravidelné činnosti]:[Příjmení]],4,0))</f>
        <v/>
      </c>
      <c r="F3389" s="94"/>
      <c r="H3389" s="113"/>
      <c r="I3389" s="113"/>
      <c r="K3389" s="15"/>
      <c r="L3389" s="15"/>
      <c r="M3389" s="15">
        <f t="shared" si="156"/>
        <v>1</v>
      </c>
      <c r="N3389" s="15" t="str">
        <f t="shared" si="157"/>
        <v>-</v>
      </c>
      <c r="O3389" s="150">
        <f t="shared" si="158"/>
        <v>0</v>
      </c>
      <c r="P3389" s="15" t="str">
        <f>IF(COUNTIF('Personálie dobrovolníků '!U:X,N3389)&gt;0,"ANO","")</f>
        <v/>
      </c>
      <c r="Q3389" s="15"/>
    </row>
    <row r="3390" spans="2:17" s="25" customFormat="1" x14ac:dyDescent="0.3">
      <c r="B3390" s="15" t="str">
        <f>IF(A3390="","",VLOOKUP(A3390,Tabulka3[[Číslo smlouvy   u pravidelné činnosti]:[Příjmení]],3,0))</f>
        <v/>
      </c>
      <c r="C3390" s="15" t="str">
        <f>IF(A3390="","",VLOOKUP(A3390,Tabulka3[[Číslo smlouvy   u pravidelné činnosti]:[Příjmení]],4,0))</f>
        <v/>
      </c>
      <c r="F3390" s="94"/>
      <c r="H3390" s="113"/>
      <c r="I3390" s="113"/>
      <c r="K3390" s="15"/>
      <c r="L3390" s="15"/>
      <c r="M3390" s="15">
        <f t="shared" si="156"/>
        <v>1</v>
      </c>
      <c r="N3390" s="15" t="str">
        <f t="shared" si="157"/>
        <v>-</v>
      </c>
      <c r="O3390" s="150">
        <f t="shared" si="158"/>
        <v>0</v>
      </c>
      <c r="P3390" s="15" t="str">
        <f>IF(COUNTIF('Personálie dobrovolníků '!U:X,N3390)&gt;0,"ANO","")</f>
        <v/>
      </c>
      <c r="Q3390" s="15"/>
    </row>
    <row r="3391" spans="2:17" s="25" customFormat="1" x14ac:dyDescent="0.3">
      <c r="B3391" s="15" t="str">
        <f>IF(A3391="","",VLOOKUP(A3391,Tabulka3[[Číslo smlouvy   u pravidelné činnosti]:[Příjmení]],3,0))</f>
        <v/>
      </c>
      <c r="C3391" s="15" t="str">
        <f>IF(A3391="","",VLOOKUP(A3391,Tabulka3[[Číslo smlouvy   u pravidelné činnosti]:[Příjmení]],4,0))</f>
        <v/>
      </c>
      <c r="F3391" s="94"/>
      <c r="H3391" s="113"/>
      <c r="I3391" s="113"/>
      <c r="K3391" s="15"/>
      <c r="L3391" s="15"/>
      <c r="M3391" s="15">
        <f t="shared" si="156"/>
        <v>1</v>
      </c>
      <c r="N3391" s="15" t="str">
        <f t="shared" si="157"/>
        <v>-</v>
      </c>
      <c r="O3391" s="150">
        <f t="shared" si="158"/>
        <v>0</v>
      </c>
      <c r="P3391" s="15" t="str">
        <f>IF(COUNTIF('Personálie dobrovolníků '!U:X,N3391)&gt;0,"ANO","")</f>
        <v/>
      </c>
      <c r="Q3391" s="15"/>
    </row>
    <row r="3392" spans="2:17" s="25" customFormat="1" x14ac:dyDescent="0.3">
      <c r="B3392" s="15" t="str">
        <f>IF(A3392="","",VLOOKUP(A3392,Tabulka3[[Číslo smlouvy   u pravidelné činnosti]:[Příjmení]],3,0))</f>
        <v/>
      </c>
      <c r="C3392" s="15" t="str">
        <f>IF(A3392="","",VLOOKUP(A3392,Tabulka3[[Číslo smlouvy   u pravidelné činnosti]:[Příjmení]],4,0))</f>
        <v/>
      </c>
      <c r="F3392" s="94"/>
      <c r="H3392" s="113"/>
      <c r="I3392" s="113"/>
      <c r="K3392" s="15"/>
      <c r="L3392" s="15"/>
      <c r="M3392" s="15">
        <f t="shared" si="156"/>
        <v>1</v>
      </c>
      <c r="N3392" s="15" t="str">
        <f t="shared" si="157"/>
        <v>-</v>
      </c>
      <c r="O3392" s="150">
        <f t="shared" si="158"/>
        <v>0</v>
      </c>
      <c r="P3392" s="15" t="str">
        <f>IF(COUNTIF('Personálie dobrovolníků '!U:X,N3392)&gt;0,"ANO","")</f>
        <v/>
      </c>
      <c r="Q3392" s="15"/>
    </row>
    <row r="3393" spans="2:17" s="25" customFormat="1" x14ac:dyDescent="0.3">
      <c r="B3393" s="15" t="str">
        <f>IF(A3393="","",VLOOKUP(A3393,Tabulka3[[Číslo smlouvy   u pravidelné činnosti]:[Příjmení]],3,0))</f>
        <v/>
      </c>
      <c r="C3393" s="15" t="str">
        <f>IF(A3393="","",VLOOKUP(A3393,Tabulka3[[Číslo smlouvy   u pravidelné činnosti]:[Příjmení]],4,0))</f>
        <v/>
      </c>
      <c r="F3393" s="94"/>
      <c r="H3393" s="113"/>
      <c r="I3393" s="113"/>
      <c r="K3393" s="15"/>
      <c r="L3393" s="15"/>
      <c r="M3393" s="15">
        <f t="shared" si="156"/>
        <v>1</v>
      </c>
      <c r="N3393" s="15" t="str">
        <f t="shared" si="157"/>
        <v>-</v>
      </c>
      <c r="O3393" s="150">
        <f t="shared" si="158"/>
        <v>0</v>
      </c>
      <c r="P3393" s="15" t="str">
        <f>IF(COUNTIF('Personálie dobrovolníků '!U:X,N3393)&gt;0,"ANO","")</f>
        <v/>
      </c>
      <c r="Q3393" s="15"/>
    </row>
    <row r="3394" spans="2:17" s="25" customFormat="1" x14ac:dyDescent="0.3">
      <c r="B3394" s="15" t="str">
        <f>IF(A3394="","",VLOOKUP(A3394,Tabulka3[[Číslo smlouvy   u pravidelné činnosti]:[Příjmení]],3,0))</f>
        <v/>
      </c>
      <c r="C3394" s="15" t="str">
        <f>IF(A3394="","",VLOOKUP(A3394,Tabulka3[[Číslo smlouvy   u pravidelné činnosti]:[Příjmení]],4,0))</f>
        <v/>
      </c>
      <c r="F3394" s="94"/>
      <c r="H3394" s="113"/>
      <c r="I3394" s="113"/>
      <c r="K3394" s="15"/>
      <c r="L3394" s="15"/>
      <c r="M3394" s="15">
        <f t="shared" si="156"/>
        <v>1</v>
      </c>
      <c r="N3394" s="15" t="str">
        <f t="shared" si="157"/>
        <v>-</v>
      </c>
      <c r="O3394" s="150">
        <f t="shared" si="158"/>
        <v>0</v>
      </c>
      <c r="P3394" s="15" t="str">
        <f>IF(COUNTIF('Personálie dobrovolníků '!U:X,N3394)&gt;0,"ANO","")</f>
        <v/>
      </c>
      <c r="Q3394" s="15"/>
    </row>
    <row r="3395" spans="2:17" s="25" customFormat="1" x14ac:dyDescent="0.3">
      <c r="B3395" s="15" t="str">
        <f>IF(A3395="","",VLOOKUP(A3395,Tabulka3[[Číslo smlouvy   u pravidelné činnosti]:[Příjmení]],3,0))</f>
        <v/>
      </c>
      <c r="C3395" s="15" t="str">
        <f>IF(A3395="","",VLOOKUP(A3395,Tabulka3[[Číslo smlouvy   u pravidelné činnosti]:[Příjmení]],4,0))</f>
        <v/>
      </c>
      <c r="F3395" s="94"/>
      <c r="H3395" s="113"/>
      <c r="I3395" s="113"/>
      <c r="K3395" s="15"/>
      <c r="L3395" s="15"/>
      <c r="M3395" s="15">
        <f t="shared" si="156"/>
        <v>1</v>
      </c>
      <c r="N3395" s="15" t="str">
        <f t="shared" si="157"/>
        <v>-</v>
      </c>
      <c r="O3395" s="150">
        <f t="shared" si="158"/>
        <v>0</v>
      </c>
      <c r="P3395" s="15" t="str">
        <f>IF(COUNTIF('Personálie dobrovolníků '!U:X,N3395)&gt;0,"ANO","")</f>
        <v/>
      </c>
      <c r="Q3395" s="15"/>
    </row>
    <row r="3396" spans="2:17" s="25" customFormat="1" x14ac:dyDescent="0.3">
      <c r="B3396" s="15" t="str">
        <f>IF(A3396="","",VLOOKUP(A3396,Tabulka3[[Číslo smlouvy   u pravidelné činnosti]:[Příjmení]],3,0))</f>
        <v/>
      </c>
      <c r="C3396" s="15" t="str">
        <f>IF(A3396="","",VLOOKUP(A3396,Tabulka3[[Číslo smlouvy   u pravidelné činnosti]:[Příjmení]],4,0))</f>
        <v/>
      </c>
      <c r="F3396" s="94"/>
      <c r="H3396" s="113"/>
      <c r="I3396" s="113"/>
      <c r="K3396" s="15"/>
      <c r="L3396" s="15"/>
      <c r="M3396" s="15">
        <f t="shared" ref="M3396:M3459" si="159">IF(OR(
   AND($H3396=$K$12, $I3396=$L$4),
   AND($H3396=$K$12, $I3396=$L$5),
   AND($H3396=$K$12, $I3396=$L$6),
   AND($H3396=$K$12, $I3396=$L$7),
   AND($H3396=$K$11, $I3396=$L$4),
   AND($H3396=$K$11, $I3396=$L$5),
   AND($H3396=$K$11, $I3396=$L$6),
   AND($H3396=$K$11, $I3396=$L$7),
   AND($H3396=$K$5, $I3396=$L$5),
   AND($H3396=$K$6, $I3396=$L$4),
   AND($H3396=$K$6, $I3396=$L$5),
   AND($H3396=$K$6, $I3396=$L$7),
   AND($H3396=$K$4, $I3396=$L$6),
), 0, 1)</f>
        <v>1</v>
      </c>
      <c r="N3396" s="15" t="str">
        <f t="shared" ref="N3396:N3459" si="160">A3396 &amp; "-" &amp; J3396</f>
        <v>-</v>
      </c>
      <c r="O3396" s="150">
        <f t="shared" ref="O3396:O3459" si="161">IF(AND(M3396&lt;&gt;0, P3396="ANO"), 1, 0)</f>
        <v>0</v>
      </c>
      <c r="P3396" s="15" t="str">
        <f>IF(COUNTIF('Personálie dobrovolníků '!U:X,N3396)&gt;0,"ANO","")</f>
        <v/>
      </c>
      <c r="Q3396" s="15"/>
    </row>
    <row r="3397" spans="2:17" s="25" customFormat="1" x14ac:dyDescent="0.3">
      <c r="B3397" s="15" t="str">
        <f>IF(A3397="","",VLOOKUP(A3397,Tabulka3[[Číslo smlouvy   u pravidelné činnosti]:[Příjmení]],3,0))</f>
        <v/>
      </c>
      <c r="C3397" s="15" t="str">
        <f>IF(A3397="","",VLOOKUP(A3397,Tabulka3[[Číslo smlouvy   u pravidelné činnosti]:[Příjmení]],4,0))</f>
        <v/>
      </c>
      <c r="F3397" s="94"/>
      <c r="H3397" s="113"/>
      <c r="I3397" s="113"/>
      <c r="K3397" s="15"/>
      <c r="L3397" s="15"/>
      <c r="M3397" s="15">
        <f t="shared" si="159"/>
        <v>1</v>
      </c>
      <c r="N3397" s="15" t="str">
        <f t="shared" si="160"/>
        <v>-</v>
      </c>
      <c r="O3397" s="150">
        <f t="shared" si="161"/>
        <v>0</v>
      </c>
      <c r="P3397" s="15" t="str">
        <f>IF(COUNTIF('Personálie dobrovolníků '!U:X,N3397)&gt;0,"ANO","")</f>
        <v/>
      </c>
      <c r="Q3397" s="15"/>
    </row>
    <row r="3398" spans="2:17" s="25" customFormat="1" x14ac:dyDescent="0.3">
      <c r="B3398" s="15" t="str">
        <f>IF(A3398="","",VLOOKUP(A3398,Tabulka3[[Číslo smlouvy   u pravidelné činnosti]:[Příjmení]],3,0))</f>
        <v/>
      </c>
      <c r="C3398" s="15" t="str">
        <f>IF(A3398="","",VLOOKUP(A3398,Tabulka3[[Číslo smlouvy   u pravidelné činnosti]:[Příjmení]],4,0))</f>
        <v/>
      </c>
      <c r="F3398" s="94"/>
      <c r="H3398" s="113"/>
      <c r="I3398" s="113"/>
      <c r="K3398" s="15"/>
      <c r="L3398" s="15"/>
      <c r="M3398" s="15">
        <f t="shared" si="159"/>
        <v>1</v>
      </c>
      <c r="N3398" s="15" t="str">
        <f t="shared" si="160"/>
        <v>-</v>
      </c>
      <c r="O3398" s="150">
        <f t="shared" si="161"/>
        <v>0</v>
      </c>
      <c r="P3398" s="15" t="str">
        <f>IF(COUNTIF('Personálie dobrovolníků '!U:X,N3398)&gt;0,"ANO","")</f>
        <v/>
      </c>
      <c r="Q3398" s="15"/>
    </row>
    <row r="3399" spans="2:17" s="25" customFormat="1" x14ac:dyDescent="0.3">
      <c r="B3399" s="15" t="str">
        <f>IF(A3399="","",VLOOKUP(A3399,Tabulka3[[Číslo smlouvy   u pravidelné činnosti]:[Příjmení]],3,0))</f>
        <v/>
      </c>
      <c r="C3399" s="15" t="str">
        <f>IF(A3399="","",VLOOKUP(A3399,Tabulka3[[Číslo smlouvy   u pravidelné činnosti]:[Příjmení]],4,0))</f>
        <v/>
      </c>
      <c r="F3399" s="94"/>
      <c r="H3399" s="113"/>
      <c r="I3399" s="113"/>
      <c r="K3399" s="15"/>
      <c r="L3399" s="15"/>
      <c r="M3399" s="15">
        <f t="shared" si="159"/>
        <v>1</v>
      </c>
      <c r="N3399" s="15" t="str">
        <f t="shared" si="160"/>
        <v>-</v>
      </c>
      <c r="O3399" s="150">
        <f t="shared" si="161"/>
        <v>0</v>
      </c>
      <c r="P3399" s="15" t="str">
        <f>IF(COUNTIF('Personálie dobrovolníků '!U:X,N3399)&gt;0,"ANO","")</f>
        <v/>
      </c>
      <c r="Q3399" s="15"/>
    </row>
    <row r="3400" spans="2:17" s="25" customFormat="1" x14ac:dyDescent="0.3">
      <c r="B3400" s="15" t="str">
        <f>IF(A3400="","",VLOOKUP(A3400,Tabulka3[[Číslo smlouvy   u pravidelné činnosti]:[Příjmení]],3,0))</f>
        <v/>
      </c>
      <c r="C3400" s="15" t="str">
        <f>IF(A3400="","",VLOOKUP(A3400,Tabulka3[[Číslo smlouvy   u pravidelné činnosti]:[Příjmení]],4,0))</f>
        <v/>
      </c>
      <c r="F3400" s="94"/>
      <c r="H3400" s="113"/>
      <c r="I3400" s="113"/>
      <c r="K3400" s="15"/>
      <c r="L3400" s="15"/>
      <c r="M3400" s="15">
        <f t="shared" si="159"/>
        <v>1</v>
      </c>
      <c r="N3400" s="15" t="str">
        <f t="shared" si="160"/>
        <v>-</v>
      </c>
      <c r="O3400" s="150">
        <f t="shared" si="161"/>
        <v>0</v>
      </c>
      <c r="P3400" s="15" t="str">
        <f>IF(COUNTIF('Personálie dobrovolníků '!U:X,N3400)&gt;0,"ANO","")</f>
        <v/>
      </c>
      <c r="Q3400" s="15"/>
    </row>
    <row r="3401" spans="2:17" s="25" customFormat="1" x14ac:dyDescent="0.3">
      <c r="B3401" s="15" t="str">
        <f>IF(A3401="","",VLOOKUP(A3401,Tabulka3[[Číslo smlouvy   u pravidelné činnosti]:[Příjmení]],3,0))</f>
        <v/>
      </c>
      <c r="C3401" s="15" t="str">
        <f>IF(A3401="","",VLOOKUP(A3401,Tabulka3[[Číslo smlouvy   u pravidelné činnosti]:[Příjmení]],4,0))</f>
        <v/>
      </c>
      <c r="F3401" s="94"/>
      <c r="H3401" s="113"/>
      <c r="I3401" s="113"/>
      <c r="K3401" s="15"/>
      <c r="L3401" s="15"/>
      <c r="M3401" s="15">
        <f t="shared" si="159"/>
        <v>1</v>
      </c>
      <c r="N3401" s="15" t="str">
        <f t="shared" si="160"/>
        <v>-</v>
      </c>
      <c r="O3401" s="150">
        <f t="shared" si="161"/>
        <v>0</v>
      </c>
      <c r="P3401" s="15" t="str">
        <f>IF(COUNTIF('Personálie dobrovolníků '!U:X,N3401)&gt;0,"ANO","")</f>
        <v/>
      </c>
      <c r="Q3401" s="15"/>
    </row>
    <row r="3402" spans="2:17" s="25" customFormat="1" x14ac:dyDescent="0.3">
      <c r="B3402" s="15" t="str">
        <f>IF(A3402="","",VLOOKUP(A3402,Tabulka3[[Číslo smlouvy   u pravidelné činnosti]:[Příjmení]],3,0))</f>
        <v/>
      </c>
      <c r="C3402" s="15" t="str">
        <f>IF(A3402="","",VLOOKUP(A3402,Tabulka3[[Číslo smlouvy   u pravidelné činnosti]:[Příjmení]],4,0))</f>
        <v/>
      </c>
      <c r="F3402" s="94"/>
      <c r="H3402" s="113"/>
      <c r="I3402" s="113"/>
      <c r="K3402" s="15"/>
      <c r="L3402" s="15"/>
      <c r="M3402" s="15">
        <f t="shared" si="159"/>
        <v>1</v>
      </c>
      <c r="N3402" s="15" t="str">
        <f t="shared" si="160"/>
        <v>-</v>
      </c>
      <c r="O3402" s="150">
        <f t="shared" si="161"/>
        <v>0</v>
      </c>
      <c r="P3402" s="15" t="str">
        <f>IF(COUNTIF('Personálie dobrovolníků '!U:X,N3402)&gt;0,"ANO","")</f>
        <v/>
      </c>
      <c r="Q3402" s="15"/>
    </row>
    <row r="3403" spans="2:17" s="25" customFormat="1" x14ac:dyDescent="0.3">
      <c r="B3403" s="15" t="str">
        <f>IF(A3403="","",VLOOKUP(A3403,Tabulka3[[Číslo smlouvy   u pravidelné činnosti]:[Příjmení]],3,0))</f>
        <v/>
      </c>
      <c r="C3403" s="15" t="str">
        <f>IF(A3403="","",VLOOKUP(A3403,Tabulka3[[Číslo smlouvy   u pravidelné činnosti]:[Příjmení]],4,0))</f>
        <v/>
      </c>
      <c r="F3403" s="94"/>
      <c r="H3403" s="113"/>
      <c r="I3403" s="113"/>
      <c r="K3403" s="15"/>
      <c r="L3403" s="15"/>
      <c r="M3403" s="15">
        <f t="shared" si="159"/>
        <v>1</v>
      </c>
      <c r="N3403" s="15" t="str">
        <f t="shared" si="160"/>
        <v>-</v>
      </c>
      <c r="O3403" s="150">
        <f t="shared" si="161"/>
        <v>0</v>
      </c>
      <c r="P3403" s="15" t="str">
        <f>IF(COUNTIF('Personálie dobrovolníků '!U:X,N3403)&gt;0,"ANO","")</f>
        <v/>
      </c>
      <c r="Q3403" s="15"/>
    </row>
    <row r="3404" spans="2:17" s="25" customFormat="1" x14ac:dyDescent="0.3">
      <c r="B3404" s="15" t="str">
        <f>IF(A3404="","",VLOOKUP(A3404,Tabulka3[[Číslo smlouvy   u pravidelné činnosti]:[Příjmení]],3,0))</f>
        <v/>
      </c>
      <c r="C3404" s="15" t="str">
        <f>IF(A3404="","",VLOOKUP(A3404,Tabulka3[[Číslo smlouvy   u pravidelné činnosti]:[Příjmení]],4,0))</f>
        <v/>
      </c>
      <c r="F3404" s="94"/>
      <c r="H3404" s="113"/>
      <c r="I3404" s="113"/>
      <c r="K3404" s="15"/>
      <c r="L3404" s="15"/>
      <c r="M3404" s="15">
        <f t="shared" si="159"/>
        <v>1</v>
      </c>
      <c r="N3404" s="15" t="str">
        <f t="shared" si="160"/>
        <v>-</v>
      </c>
      <c r="O3404" s="150">
        <f t="shared" si="161"/>
        <v>0</v>
      </c>
      <c r="P3404" s="15" t="str">
        <f>IF(COUNTIF('Personálie dobrovolníků '!U:X,N3404)&gt;0,"ANO","")</f>
        <v/>
      </c>
      <c r="Q3404" s="15"/>
    </row>
    <row r="3405" spans="2:17" s="25" customFormat="1" x14ac:dyDescent="0.3">
      <c r="B3405" s="15" t="str">
        <f>IF(A3405="","",VLOOKUP(A3405,Tabulka3[[Číslo smlouvy   u pravidelné činnosti]:[Příjmení]],3,0))</f>
        <v/>
      </c>
      <c r="C3405" s="15" t="str">
        <f>IF(A3405="","",VLOOKUP(A3405,Tabulka3[[Číslo smlouvy   u pravidelné činnosti]:[Příjmení]],4,0))</f>
        <v/>
      </c>
      <c r="F3405" s="94"/>
      <c r="H3405" s="113"/>
      <c r="I3405" s="113"/>
      <c r="K3405" s="15"/>
      <c r="L3405" s="15"/>
      <c r="M3405" s="15">
        <f t="shared" si="159"/>
        <v>1</v>
      </c>
      <c r="N3405" s="15" t="str">
        <f t="shared" si="160"/>
        <v>-</v>
      </c>
      <c r="O3405" s="150">
        <f t="shared" si="161"/>
        <v>0</v>
      </c>
      <c r="P3405" s="15" t="str">
        <f>IF(COUNTIF('Personálie dobrovolníků '!U:X,N3405)&gt;0,"ANO","")</f>
        <v/>
      </c>
      <c r="Q3405" s="15"/>
    </row>
    <row r="3406" spans="2:17" s="25" customFormat="1" x14ac:dyDescent="0.3">
      <c r="B3406" s="15" t="str">
        <f>IF(A3406="","",VLOOKUP(A3406,Tabulka3[[Číslo smlouvy   u pravidelné činnosti]:[Příjmení]],3,0))</f>
        <v/>
      </c>
      <c r="C3406" s="15" t="str">
        <f>IF(A3406="","",VLOOKUP(A3406,Tabulka3[[Číslo smlouvy   u pravidelné činnosti]:[Příjmení]],4,0))</f>
        <v/>
      </c>
      <c r="F3406" s="94"/>
      <c r="H3406" s="113"/>
      <c r="I3406" s="113"/>
      <c r="K3406" s="15"/>
      <c r="L3406" s="15"/>
      <c r="M3406" s="15">
        <f t="shared" si="159"/>
        <v>1</v>
      </c>
      <c r="N3406" s="15" t="str">
        <f t="shared" si="160"/>
        <v>-</v>
      </c>
      <c r="O3406" s="150">
        <f t="shared" si="161"/>
        <v>0</v>
      </c>
      <c r="P3406" s="15" t="str">
        <f>IF(COUNTIF('Personálie dobrovolníků '!U:X,N3406)&gt;0,"ANO","")</f>
        <v/>
      </c>
      <c r="Q3406" s="15"/>
    </row>
    <row r="3407" spans="2:17" s="25" customFormat="1" x14ac:dyDescent="0.3">
      <c r="B3407" s="15" t="str">
        <f>IF(A3407="","",VLOOKUP(A3407,Tabulka3[[Číslo smlouvy   u pravidelné činnosti]:[Příjmení]],3,0))</f>
        <v/>
      </c>
      <c r="C3407" s="15" t="str">
        <f>IF(A3407="","",VLOOKUP(A3407,Tabulka3[[Číslo smlouvy   u pravidelné činnosti]:[Příjmení]],4,0))</f>
        <v/>
      </c>
      <c r="F3407" s="94"/>
      <c r="H3407" s="113"/>
      <c r="I3407" s="113"/>
      <c r="K3407" s="15"/>
      <c r="L3407" s="15"/>
      <c r="M3407" s="15">
        <f t="shared" si="159"/>
        <v>1</v>
      </c>
      <c r="N3407" s="15" t="str">
        <f t="shared" si="160"/>
        <v>-</v>
      </c>
      <c r="O3407" s="150">
        <f t="shared" si="161"/>
        <v>0</v>
      </c>
      <c r="P3407" s="15" t="str">
        <f>IF(COUNTIF('Personálie dobrovolníků '!U:X,N3407)&gt;0,"ANO","")</f>
        <v/>
      </c>
      <c r="Q3407" s="15"/>
    </row>
    <row r="3408" spans="2:17" s="25" customFormat="1" x14ac:dyDescent="0.3">
      <c r="B3408" s="15" t="str">
        <f>IF(A3408="","",VLOOKUP(A3408,Tabulka3[[Číslo smlouvy   u pravidelné činnosti]:[Příjmení]],3,0))</f>
        <v/>
      </c>
      <c r="C3408" s="15" t="str">
        <f>IF(A3408="","",VLOOKUP(A3408,Tabulka3[[Číslo smlouvy   u pravidelné činnosti]:[Příjmení]],4,0))</f>
        <v/>
      </c>
      <c r="F3408" s="94"/>
      <c r="H3408" s="113"/>
      <c r="I3408" s="113"/>
      <c r="K3408" s="15"/>
      <c r="L3408" s="15"/>
      <c r="M3408" s="15">
        <f t="shared" si="159"/>
        <v>1</v>
      </c>
      <c r="N3408" s="15" t="str">
        <f t="shared" si="160"/>
        <v>-</v>
      </c>
      <c r="O3408" s="150">
        <f t="shared" si="161"/>
        <v>0</v>
      </c>
      <c r="P3408" s="15" t="str">
        <f>IF(COUNTIF('Personálie dobrovolníků '!U:X,N3408)&gt;0,"ANO","")</f>
        <v/>
      </c>
      <c r="Q3408" s="15"/>
    </row>
    <row r="3409" spans="2:17" s="25" customFormat="1" x14ac:dyDescent="0.3">
      <c r="B3409" s="15" t="str">
        <f>IF(A3409="","",VLOOKUP(A3409,Tabulka3[[Číslo smlouvy   u pravidelné činnosti]:[Příjmení]],3,0))</f>
        <v/>
      </c>
      <c r="C3409" s="15" t="str">
        <f>IF(A3409="","",VLOOKUP(A3409,Tabulka3[[Číslo smlouvy   u pravidelné činnosti]:[Příjmení]],4,0))</f>
        <v/>
      </c>
      <c r="F3409" s="94"/>
      <c r="H3409" s="113"/>
      <c r="I3409" s="113"/>
      <c r="K3409" s="15"/>
      <c r="L3409" s="15"/>
      <c r="M3409" s="15">
        <f t="shared" si="159"/>
        <v>1</v>
      </c>
      <c r="N3409" s="15" t="str">
        <f t="shared" si="160"/>
        <v>-</v>
      </c>
      <c r="O3409" s="150">
        <f t="shared" si="161"/>
        <v>0</v>
      </c>
      <c r="P3409" s="15" t="str">
        <f>IF(COUNTIF('Personálie dobrovolníků '!U:X,N3409)&gt;0,"ANO","")</f>
        <v/>
      </c>
      <c r="Q3409" s="15"/>
    </row>
    <row r="3410" spans="2:17" s="25" customFormat="1" x14ac:dyDescent="0.3">
      <c r="B3410" s="15" t="str">
        <f>IF(A3410="","",VLOOKUP(A3410,Tabulka3[[Číslo smlouvy   u pravidelné činnosti]:[Příjmení]],3,0))</f>
        <v/>
      </c>
      <c r="C3410" s="15" t="str">
        <f>IF(A3410="","",VLOOKUP(A3410,Tabulka3[[Číslo smlouvy   u pravidelné činnosti]:[Příjmení]],4,0))</f>
        <v/>
      </c>
      <c r="F3410" s="94"/>
      <c r="H3410" s="113"/>
      <c r="I3410" s="113"/>
      <c r="K3410" s="15"/>
      <c r="L3410" s="15"/>
      <c r="M3410" s="15">
        <f t="shared" si="159"/>
        <v>1</v>
      </c>
      <c r="N3410" s="15" t="str">
        <f t="shared" si="160"/>
        <v>-</v>
      </c>
      <c r="O3410" s="150">
        <f t="shared" si="161"/>
        <v>0</v>
      </c>
      <c r="P3410" s="15" t="str">
        <f>IF(COUNTIF('Personálie dobrovolníků '!U:X,N3410)&gt;0,"ANO","")</f>
        <v/>
      </c>
      <c r="Q3410" s="15"/>
    </row>
    <row r="3411" spans="2:17" s="25" customFormat="1" x14ac:dyDescent="0.3">
      <c r="B3411" s="15" t="str">
        <f>IF(A3411="","",VLOOKUP(A3411,Tabulka3[[Číslo smlouvy   u pravidelné činnosti]:[Příjmení]],3,0))</f>
        <v/>
      </c>
      <c r="C3411" s="15" t="str">
        <f>IF(A3411="","",VLOOKUP(A3411,Tabulka3[[Číslo smlouvy   u pravidelné činnosti]:[Příjmení]],4,0))</f>
        <v/>
      </c>
      <c r="F3411" s="94"/>
      <c r="H3411" s="113"/>
      <c r="I3411" s="113"/>
      <c r="K3411" s="15"/>
      <c r="L3411" s="15"/>
      <c r="M3411" s="15">
        <f t="shared" si="159"/>
        <v>1</v>
      </c>
      <c r="N3411" s="15" t="str">
        <f t="shared" si="160"/>
        <v>-</v>
      </c>
      <c r="O3411" s="150">
        <f t="shared" si="161"/>
        <v>0</v>
      </c>
      <c r="P3411" s="15" t="str">
        <f>IF(COUNTIF('Personálie dobrovolníků '!U:X,N3411)&gt;0,"ANO","")</f>
        <v/>
      </c>
      <c r="Q3411" s="15"/>
    </row>
    <row r="3412" spans="2:17" s="25" customFormat="1" x14ac:dyDescent="0.3">
      <c r="B3412" s="15" t="str">
        <f>IF(A3412="","",VLOOKUP(A3412,Tabulka3[[Číslo smlouvy   u pravidelné činnosti]:[Příjmení]],3,0))</f>
        <v/>
      </c>
      <c r="C3412" s="15" t="str">
        <f>IF(A3412="","",VLOOKUP(A3412,Tabulka3[[Číslo smlouvy   u pravidelné činnosti]:[Příjmení]],4,0))</f>
        <v/>
      </c>
      <c r="F3412" s="94"/>
      <c r="H3412" s="113"/>
      <c r="I3412" s="113"/>
      <c r="K3412" s="15"/>
      <c r="L3412" s="15"/>
      <c r="M3412" s="15">
        <f t="shared" si="159"/>
        <v>1</v>
      </c>
      <c r="N3412" s="15" t="str">
        <f t="shared" si="160"/>
        <v>-</v>
      </c>
      <c r="O3412" s="150">
        <f t="shared" si="161"/>
        <v>0</v>
      </c>
      <c r="P3412" s="15" t="str">
        <f>IF(COUNTIF('Personálie dobrovolníků '!U:X,N3412)&gt;0,"ANO","")</f>
        <v/>
      </c>
      <c r="Q3412" s="15"/>
    </row>
    <row r="3413" spans="2:17" s="25" customFormat="1" x14ac:dyDescent="0.3">
      <c r="B3413" s="15" t="str">
        <f>IF(A3413="","",VLOOKUP(A3413,Tabulka3[[Číslo smlouvy   u pravidelné činnosti]:[Příjmení]],3,0))</f>
        <v/>
      </c>
      <c r="C3413" s="15" t="str">
        <f>IF(A3413="","",VLOOKUP(A3413,Tabulka3[[Číslo smlouvy   u pravidelné činnosti]:[Příjmení]],4,0))</f>
        <v/>
      </c>
      <c r="F3413" s="94"/>
      <c r="H3413" s="113"/>
      <c r="I3413" s="113"/>
      <c r="K3413" s="15"/>
      <c r="L3413" s="15"/>
      <c r="M3413" s="15">
        <f t="shared" si="159"/>
        <v>1</v>
      </c>
      <c r="N3413" s="15" t="str">
        <f t="shared" si="160"/>
        <v>-</v>
      </c>
      <c r="O3413" s="150">
        <f t="shared" si="161"/>
        <v>0</v>
      </c>
      <c r="P3413" s="15" t="str">
        <f>IF(COUNTIF('Personálie dobrovolníků '!U:X,N3413)&gt;0,"ANO","")</f>
        <v/>
      </c>
      <c r="Q3413" s="15"/>
    </row>
    <row r="3414" spans="2:17" s="25" customFormat="1" x14ac:dyDescent="0.3">
      <c r="B3414" s="15" t="str">
        <f>IF(A3414="","",VLOOKUP(A3414,Tabulka3[[Číslo smlouvy   u pravidelné činnosti]:[Příjmení]],3,0))</f>
        <v/>
      </c>
      <c r="C3414" s="15" t="str">
        <f>IF(A3414="","",VLOOKUP(A3414,Tabulka3[[Číslo smlouvy   u pravidelné činnosti]:[Příjmení]],4,0))</f>
        <v/>
      </c>
      <c r="F3414" s="94"/>
      <c r="H3414" s="113"/>
      <c r="I3414" s="113"/>
      <c r="K3414" s="15"/>
      <c r="L3414" s="15"/>
      <c r="M3414" s="15">
        <f t="shared" si="159"/>
        <v>1</v>
      </c>
      <c r="N3414" s="15" t="str">
        <f t="shared" si="160"/>
        <v>-</v>
      </c>
      <c r="O3414" s="150">
        <f t="shared" si="161"/>
        <v>0</v>
      </c>
      <c r="P3414" s="15" t="str">
        <f>IF(COUNTIF('Personálie dobrovolníků '!U:X,N3414)&gt;0,"ANO","")</f>
        <v/>
      </c>
      <c r="Q3414" s="15"/>
    </row>
    <row r="3415" spans="2:17" s="25" customFormat="1" x14ac:dyDescent="0.3">
      <c r="B3415" s="15" t="str">
        <f>IF(A3415="","",VLOOKUP(A3415,Tabulka3[[Číslo smlouvy   u pravidelné činnosti]:[Příjmení]],3,0))</f>
        <v/>
      </c>
      <c r="C3415" s="15" t="str">
        <f>IF(A3415="","",VLOOKUP(A3415,Tabulka3[[Číslo smlouvy   u pravidelné činnosti]:[Příjmení]],4,0))</f>
        <v/>
      </c>
      <c r="F3415" s="94"/>
      <c r="H3415" s="113"/>
      <c r="I3415" s="113"/>
      <c r="K3415" s="15"/>
      <c r="L3415" s="15"/>
      <c r="M3415" s="15">
        <f t="shared" si="159"/>
        <v>1</v>
      </c>
      <c r="N3415" s="15" t="str">
        <f t="shared" si="160"/>
        <v>-</v>
      </c>
      <c r="O3415" s="150">
        <f t="shared" si="161"/>
        <v>0</v>
      </c>
      <c r="P3415" s="15" t="str">
        <f>IF(COUNTIF('Personálie dobrovolníků '!U:X,N3415)&gt;0,"ANO","")</f>
        <v/>
      </c>
      <c r="Q3415" s="15"/>
    </row>
    <row r="3416" spans="2:17" s="25" customFormat="1" x14ac:dyDescent="0.3">
      <c r="B3416" s="15" t="str">
        <f>IF(A3416="","",VLOOKUP(A3416,Tabulka3[[Číslo smlouvy   u pravidelné činnosti]:[Příjmení]],3,0))</f>
        <v/>
      </c>
      <c r="C3416" s="15" t="str">
        <f>IF(A3416="","",VLOOKUP(A3416,Tabulka3[[Číslo smlouvy   u pravidelné činnosti]:[Příjmení]],4,0))</f>
        <v/>
      </c>
      <c r="F3416" s="94"/>
      <c r="H3416" s="113"/>
      <c r="I3416" s="113"/>
      <c r="K3416" s="15"/>
      <c r="L3416" s="15"/>
      <c r="M3416" s="15">
        <f t="shared" si="159"/>
        <v>1</v>
      </c>
      <c r="N3416" s="15" t="str">
        <f t="shared" si="160"/>
        <v>-</v>
      </c>
      <c r="O3416" s="150">
        <f t="shared" si="161"/>
        <v>0</v>
      </c>
      <c r="P3416" s="15" t="str">
        <f>IF(COUNTIF('Personálie dobrovolníků '!U:X,N3416)&gt;0,"ANO","")</f>
        <v/>
      </c>
      <c r="Q3416" s="15"/>
    </row>
    <row r="3417" spans="2:17" s="25" customFormat="1" x14ac:dyDescent="0.3">
      <c r="B3417" s="15" t="str">
        <f>IF(A3417="","",VLOOKUP(A3417,Tabulka3[[Číslo smlouvy   u pravidelné činnosti]:[Příjmení]],3,0))</f>
        <v/>
      </c>
      <c r="C3417" s="15" t="str">
        <f>IF(A3417="","",VLOOKUP(A3417,Tabulka3[[Číslo smlouvy   u pravidelné činnosti]:[Příjmení]],4,0))</f>
        <v/>
      </c>
      <c r="F3417" s="94"/>
      <c r="H3417" s="113"/>
      <c r="I3417" s="113"/>
      <c r="K3417" s="15"/>
      <c r="L3417" s="15"/>
      <c r="M3417" s="15">
        <f t="shared" si="159"/>
        <v>1</v>
      </c>
      <c r="N3417" s="15" t="str">
        <f t="shared" si="160"/>
        <v>-</v>
      </c>
      <c r="O3417" s="150">
        <f t="shared" si="161"/>
        <v>0</v>
      </c>
      <c r="P3417" s="15" t="str">
        <f>IF(COUNTIF('Personálie dobrovolníků '!U:X,N3417)&gt;0,"ANO","")</f>
        <v/>
      </c>
      <c r="Q3417" s="15"/>
    </row>
    <row r="3418" spans="2:17" s="25" customFormat="1" x14ac:dyDescent="0.3">
      <c r="B3418" s="15" t="str">
        <f>IF(A3418="","",VLOOKUP(A3418,Tabulka3[[Číslo smlouvy   u pravidelné činnosti]:[Příjmení]],3,0))</f>
        <v/>
      </c>
      <c r="C3418" s="15" t="str">
        <f>IF(A3418="","",VLOOKUP(A3418,Tabulka3[[Číslo smlouvy   u pravidelné činnosti]:[Příjmení]],4,0))</f>
        <v/>
      </c>
      <c r="F3418" s="94"/>
      <c r="H3418" s="113"/>
      <c r="I3418" s="113"/>
      <c r="K3418" s="15"/>
      <c r="L3418" s="15"/>
      <c r="M3418" s="15">
        <f t="shared" si="159"/>
        <v>1</v>
      </c>
      <c r="N3418" s="15" t="str">
        <f t="shared" si="160"/>
        <v>-</v>
      </c>
      <c r="O3418" s="150">
        <f t="shared" si="161"/>
        <v>0</v>
      </c>
      <c r="P3418" s="15" t="str">
        <f>IF(COUNTIF('Personálie dobrovolníků '!U:X,N3418)&gt;0,"ANO","")</f>
        <v/>
      </c>
      <c r="Q3418" s="15"/>
    </row>
    <row r="3419" spans="2:17" s="25" customFormat="1" x14ac:dyDescent="0.3">
      <c r="B3419" s="15" t="str">
        <f>IF(A3419="","",VLOOKUP(A3419,Tabulka3[[Číslo smlouvy   u pravidelné činnosti]:[Příjmení]],3,0))</f>
        <v/>
      </c>
      <c r="C3419" s="15" t="str">
        <f>IF(A3419="","",VLOOKUP(A3419,Tabulka3[[Číslo smlouvy   u pravidelné činnosti]:[Příjmení]],4,0))</f>
        <v/>
      </c>
      <c r="F3419" s="94"/>
      <c r="H3419" s="113"/>
      <c r="I3419" s="113"/>
      <c r="K3419" s="15"/>
      <c r="L3419" s="15"/>
      <c r="M3419" s="15">
        <f t="shared" si="159"/>
        <v>1</v>
      </c>
      <c r="N3419" s="15" t="str">
        <f t="shared" si="160"/>
        <v>-</v>
      </c>
      <c r="O3419" s="150">
        <f t="shared" si="161"/>
        <v>0</v>
      </c>
      <c r="P3419" s="15" t="str">
        <f>IF(COUNTIF('Personálie dobrovolníků '!U:X,N3419)&gt;0,"ANO","")</f>
        <v/>
      </c>
      <c r="Q3419" s="15"/>
    </row>
    <row r="3420" spans="2:17" s="25" customFormat="1" x14ac:dyDescent="0.3">
      <c r="B3420" s="15" t="str">
        <f>IF(A3420="","",VLOOKUP(A3420,Tabulka3[[Číslo smlouvy   u pravidelné činnosti]:[Příjmení]],3,0))</f>
        <v/>
      </c>
      <c r="C3420" s="15" t="str">
        <f>IF(A3420="","",VLOOKUP(A3420,Tabulka3[[Číslo smlouvy   u pravidelné činnosti]:[Příjmení]],4,0))</f>
        <v/>
      </c>
      <c r="F3420" s="94"/>
      <c r="H3420" s="113"/>
      <c r="I3420" s="113"/>
      <c r="K3420" s="15"/>
      <c r="L3420" s="15"/>
      <c r="M3420" s="15">
        <f t="shared" si="159"/>
        <v>1</v>
      </c>
      <c r="N3420" s="15" t="str">
        <f t="shared" si="160"/>
        <v>-</v>
      </c>
      <c r="O3420" s="150">
        <f t="shared" si="161"/>
        <v>0</v>
      </c>
      <c r="P3420" s="15" t="str">
        <f>IF(COUNTIF('Personálie dobrovolníků '!U:X,N3420)&gt;0,"ANO","")</f>
        <v/>
      </c>
      <c r="Q3420" s="15"/>
    </row>
    <row r="3421" spans="2:17" s="25" customFormat="1" x14ac:dyDescent="0.3">
      <c r="B3421" s="15" t="str">
        <f>IF(A3421="","",VLOOKUP(A3421,Tabulka3[[Číslo smlouvy   u pravidelné činnosti]:[Příjmení]],3,0))</f>
        <v/>
      </c>
      <c r="C3421" s="15" t="str">
        <f>IF(A3421="","",VLOOKUP(A3421,Tabulka3[[Číslo smlouvy   u pravidelné činnosti]:[Příjmení]],4,0))</f>
        <v/>
      </c>
      <c r="F3421" s="94"/>
      <c r="H3421" s="113"/>
      <c r="I3421" s="113"/>
      <c r="K3421" s="15"/>
      <c r="L3421" s="15"/>
      <c r="M3421" s="15">
        <f t="shared" si="159"/>
        <v>1</v>
      </c>
      <c r="N3421" s="15" t="str">
        <f t="shared" si="160"/>
        <v>-</v>
      </c>
      <c r="O3421" s="150">
        <f t="shared" si="161"/>
        <v>0</v>
      </c>
      <c r="P3421" s="15" t="str">
        <f>IF(COUNTIF('Personálie dobrovolníků '!U:X,N3421)&gt;0,"ANO","")</f>
        <v/>
      </c>
      <c r="Q3421" s="15"/>
    </row>
    <row r="3422" spans="2:17" s="25" customFormat="1" x14ac:dyDescent="0.3">
      <c r="B3422" s="15" t="str">
        <f>IF(A3422="","",VLOOKUP(A3422,Tabulka3[[Číslo smlouvy   u pravidelné činnosti]:[Příjmení]],3,0))</f>
        <v/>
      </c>
      <c r="C3422" s="15" t="str">
        <f>IF(A3422="","",VLOOKUP(A3422,Tabulka3[[Číslo smlouvy   u pravidelné činnosti]:[Příjmení]],4,0))</f>
        <v/>
      </c>
      <c r="F3422" s="94"/>
      <c r="H3422" s="113"/>
      <c r="I3422" s="113"/>
      <c r="K3422" s="15"/>
      <c r="L3422" s="15"/>
      <c r="M3422" s="15">
        <f t="shared" si="159"/>
        <v>1</v>
      </c>
      <c r="N3422" s="15" t="str">
        <f t="shared" si="160"/>
        <v>-</v>
      </c>
      <c r="O3422" s="150">
        <f t="shared" si="161"/>
        <v>0</v>
      </c>
      <c r="P3422" s="15" t="str">
        <f>IF(COUNTIF('Personálie dobrovolníků '!U:X,N3422)&gt;0,"ANO","")</f>
        <v/>
      </c>
      <c r="Q3422" s="15"/>
    </row>
    <row r="3423" spans="2:17" s="25" customFormat="1" x14ac:dyDescent="0.3">
      <c r="B3423" s="15" t="str">
        <f>IF(A3423="","",VLOOKUP(A3423,Tabulka3[[Číslo smlouvy   u pravidelné činnosti]:[Příjmení]],3,0))</f>
        <v/>
      </c>
      <c r="C3423" s="15" t="str">
        <f>IF(A3423="","",VLOOKUP(A3423,Tabulka3[[Číslo smlouvy   u pravidelné činnosti]:[Příjmení]],4,0))</f>
        <v/>
      </c>
      <c r="F3423" s="94"/>
      <c r="H3423" s="113"/>
      <c r="I3423" s="113"/>
      <c r="K3423" s="15"/>
      <c r="L3423" s="15"/>
      <c r="M3423" s="15">
        <f t="shared" si="159"/>
        <v>1</v>
      </c>
      <c r="N3423" s="15" t="str">
        <f t="shared" si="160"/>
        <v>-</v>
      </c>
      <c r="O3423" s="150">
        <f t="shared" si="161"/>
        <v>0</v>
      </c>
      <c r="P3423" s="15" t="str">
        <f>IF(COUNTIF('Personálie dobrovolníků '!U:X,N3423)&gt;0,"ANO","")</f>
        <v/>
      </c>
      <c r="Q3423" s="15"/>
    </row>
    <row r="3424" spans="2:17" s="25" customFormat="1" x14ac:dyDescent="0.3">
      <c r="B3424" s="15" t="str">
        <f>IF(A3424="","",VLOOKUP(A3424,Tabulka3[[Číslo smlouvy   u pravidelné činnosti]:[Příjmení]],3,0))</f>
        <v/>
      </c>
      <c r="C3424" s="15" t="str">
        <f>IF(A3424="","",VLOOKUP(A3424,Tabulka3[[Číslo smlouvy   u pravidelné činnosti]:[Příjmení]],4,0))</f>
        <v/>
      </c>
      <c r="F3424" s="94"/>
      <c r="H3424" s="113"/>
      <c r="I3424" s="113"/>
      <c r="K3424" s="15"/>
      <c r="L3424" s="15"/>
      <c r="M3424" s="15">
        <f t="shared" si="159"/>
        <v>1</v>
      </c>
      <c r="N3424" s="15" t="str">
        <f t="shared" si="160"/>
        <v>-</v>
      </c>
      <c r="O3424" s="150">
        <f t="shared" si="161"/>
        <v>0</v>
      </c>
      <c r="P3424" s="15" t="str">
        <f>IF(COUNTIF('Personálie dobrovolníků '!U:X,N3424)&gt;0,"ANO","")</f>
        <v/>
      </c>
      <c r="Q3424" s="15"/>
    </row>
    <row r="3425" spans="2:17" s="25" customFormat="1" x14ac:dyDescent="0.3">
      <c r="B3425" s="15" t="str">
        <f>IF(A3425="","",VLOOKUP(A3425,Tabulka3[[Číslo smlouvy   u pravidelné činnosti]:[Příjmení]],3,0))</f>
        <v/>
      </c>
      <c r="C3425" s="15" t="str">
        <f>IF(A3425="","",VLOOKUP(A3425,Tabulka3[[Číslo smlouvy   u pravidelné činnosti]:[Příjmení]],4,0))</f>
        <v/>
      </c>
      <c r="F3425" s="94"/>
      <c r="H3425" s="113"/>
      <c r="I3425" s="113"/>
      <c r="K3425" s="15"/>
      <c r="L3425" s="15"/>
      <c r="M3425" s="15">
        <f t="shared" si="159"/>
        <v>1</v>
      </c>
      <c r="N3425" s="15" t="str">
        <f t="shared" si="160"/>
        <v>-</v>
      </c>
      <c r="O3425" s="150">
        <f t="shared" si="161"/>
        <v>0</v>
      </c>
      <c r="P3425" s="15" t="str">
        <f>IF(COUNTIF('Personálie dobrovolníků '!U:X,N3425)&gt;0,"ANO","")</f>
        <v/>
      </c>
      <c r="Q3425" s="15"/>
    </row>
    <row r="3426" spans="2:17" s="25" customFormat="1" x14ac:dyDescent="0.3">
      <c r="B3426" s="15" t="str">
        <f>IF(A3426="","",VLOOKUP(A3426,Tabulka3[[Číslo smlouvy   u pravidelné činnosti]:[Příjmení]],3,0))</f>
        <v/>
      </c>
      <c r="C3426" s="15" t="str">
        <f>IF(A3426="","",VLOOKUP(A3426,Tabulka3[[Číslo smlouvy   u pravidelné činnosti]:[Příjmení]],4,0))</f>
        <v/>
      </c>
      <c r="F3426" s="94"/>
      <c r="H3426" s="113"/>
      <c r="I3426" s="113"/>
      <c r="K3426" s="15"/>
      <c r="L3426" s="15"/>
      <c r="M3426" s="15">
        <f t="shared" si="159"/>
        <v>1</v>
      </c>
      <c r="N3426" s="15" t="str">
        <f t="shared" si="160"/>
        <v>-</v>
      </c>
      <c r="O3426" s="150">
        <f t="shared" si="161"/>
        <v>0</v>
      </c>
      <c r="P3426" s="15" t="str">
        <f>IF(COUNTIF('Personálie dobrovolníků '!U:X,N3426)&gt;0,"ANO","")</f>
        <v/>
      </c>
      <c r="Q3426" s="15"/>
    </row>
    <row r="3427" spans="2:17" s="25" customFormat="1" x14ac:dyDescent="0.3">
      <c r="B3427" s="15" t="str">
        <f>IF(A3427="","",VLOOKUP(A3427,Tabulka3[[Číslo smlouvy   u pravidelné činnosti]:[Příjmení]],3,0))</f>
        <v/>
      </c>
      <c r="C3427" s="15" t="str">
        <f>IF(A3427="","",VLOOKUP(A3427,Tabulka3[[Číslo smlouvy   u pravidelné činnosti]:[Příjmení]],4,0))</f>
        <v/>
      </c>
      <c r="F3427" s="94"/>
      <c r="H3427" s="113"/>
      <c r="I3427" s="113"/>
      <c r="K3427" s="15"/>
      <c r="L3427" s="15"/>
      <c r="M3427" s="15">
        <f t="shared" si="159"/>
        <v>1</v>
      </c>
      <c r="N3427" s="15" t="str">
        <f t="shared" si="160"/>
        <v>-</v>
      </c>
      <c r="O3427" s="150">
        <f t="shared" si="161"/>
        <v>0</v>
      </c>
      <c r="P3427" s="15" t="str">
        <f>IF(COUNTIF('Personálie dobrovolníků '!U:X,N3427)&gt;0,"ANO","")</f>
        <v/>
      </c>
      <c r="Q3427" s="15"/>
    </row>
    <row r="3428" spans="2:17" s="25" customFormat="1" x14ac:dyDescent="0.3">
      <c r="B3428" s="15" t="str">
        <f>IF(A3428="","",VLOOKUP(A3428,Tabulka3[[Číslo smlouvy   u pravidelné činnosti]:[Příjmení]],3,0))</f>
        <v/>
      </c>
      <c r="C3428" s="15" t="str">
        <f>IF(A3428="","",VLOOKUP(A3428,Tabulka3[[Číslo smlouvy   u pravidelné činnosti]:[Příjmení]],4,0))</f>
        <v/>
      </c>
      <c r="F3428" s="94"/>
      <c r="H3428" s="113"/>
      <c r="I3428" s="113"/>
      <c r="K3428" s="15"/>
      <c r="L3428" s="15"/>
      <c r="M3428" s="15">
        <f t="shared" si="159"/>
        <v>1</v>
      </c>
      <c r="N3428" s="15" t="str">
        <f t="shared" si="160"/>
        <v>-</v>
      </c>
      <c r="O3428" s="150">
        <f t="shared" si="161"/>
        <v>0</v>
      </c>
      <c r="P3428" s="15" t="str">
        <f>IF(COUNTIF('Personálie dobrovolníků '!U:X,N3428)&gt;0,"ANO","")</f>
        <v/>
      </c>
      <c r="Q3428" s="15"/>
    </row>
    <row r="3429" spans="2:17" s="25" customFormat="1" x14ac:dyDescent="0.3">
      <c r="B3429" s="15" t="str">
        <f>IF(A3429="","",VLOOKUP(A3429,Tabulka3[[Číslo smlouvy   u pravidelné činnosti]:[Příjmení]],3,0))</f>
        <v/>
      </c>
      <c r="C3429" s="15" t="str">
        <f>IF(A3429="","",VLOOKUP(A3429,Tabulka3[[Číslo smlouvy   u pravidelné činnosti]:[Příjmení]],4,0))</f>
        <v/>
      </c>
      <c r="F3429" s="94"/>
      <c r="H3429" s="113"/>
      <c r="I3429" s="113"/>
      <c r="K3429" s="15"/>
      <c r="L3429" s="15"/>
      <c r="M3429" s="15">
        <f t="shared" si="159"/>
        <v>1</v>
      </c>
      <c r="N3429" s="15" t="str">
        <f t="shared" si="160"/>
        <v>-</v>
      </c>
      <c r="O3429" s="150">
        <f t="shared" si="161"/>
        <v>0</v>
      </c>
      <c r="P3429" s="15" t="str">
        <f>IF(COUNTIF('Personálie dobrovolníků '!U:X,N3429)&gt;0,"ANO","")</f>
        <v/>
      </c>
      <c r="Q3429" s="15"/>
    </row>
    <row r="3430" spans="2:17" s="25" customFormat="1" x14ac:dyDescent="0.3">
      <c r="B3430" s="15" t="str">
        <f>IF(A3430="","",VLOOKUP(A3430,Tabulka3[[Číslo smlouvy   u pravidelné činnosti]:[Příjmení]],3,0))</f>
        <v/>
      </c>
      <c r="C3430" s="15" t="str">
        <f>IF(A3430="","",VLOOKUP(A3430,Tabulka3[[Číslo smlouvy   u pravidelné činnosti]:[Příjmení]],4,0))</f>
        <v/>
      </c>
      <c r="F3430" s="94"/>
      <c r="H3430" s="113"/>
      <c r="I3430" s="113"/>
      <c r="K3430" s="15"/>
      <c r="L3430" s="15"/>
      <c r="M3430" s="15">
        <f t="shared" si="159"/>
        <v>1</v>
      </c>
      <c r="N3430" s="15" t="str">
        <f t="shared" si="160"/>
        <v>-</v>
      </c>
      <c r="O3430" s="150">
        <f t="shared" si="161"/>
        <v>0</v>
      </c>
      <c r="P3430" s="15" t="str">
        <f>IF(COUNTIF('Personálie dobrovolníků '!U:X,N3430)&gt;0,"ANO","")</f>
        <v/>
      </c>
      <c r="Q3430" s="15"/>
    </row>
    <row r="3431" spans="2:17" s="25" customFormat="1" x14ac:dyDescent="0.3">
      <c r="B3431" s="15" t="str">
        <f>IF(A3431="","",VLOOKUP(A3431,Tabulka3[[Číslo smlouvy   u pravidelné činnosti]:[Příjmení]],3,0))</f>
        <v/>
      </c>
      <c r="C3431" s="15" t="str">
        <f>IF(A3431="","",VLOOKUP(A3431,Tabulka3[[Číslo smlouvy   u pravidelné činnosti]:[Příjmení]],4,0))</f>
        <v/>
      </c>
      <c r="F3431" s="94"/>
      <c r="H3431" s="113"/>
      <c r="I3431" s="113"/>
      <c r="K3431" s="15"/>
      <c r="L3431" s="15"/>
      <c r="M3431" s="15">
        <f t="shared" si="159"/>
        <v>1</v>
      </c>
      <c r="N3431" s="15" t="str">
        <f t="shared" si="160"/>
        <v>-</v>
      </c>
      <c r="O3431" s="150">
        <f t="shared" si="161"/>
        <v>0</v>
      </c>
      <c r="P3431" s="15" t="str">
        <f>IF(COUNTIF('Personálie dobrovolníků '!U:X,N3431)&gt;0,"ANO","")</f>
        <v/>
      </c>
      <c r="Q3431" s="15"/>
    </row>
    <row r="3432" spans="2:17" s="25" customFormat="1" x14ac:dyDescent="0.3">
      <c r="B3432" s="15" t="str">
        <f>IF(A3432="","",VLOOKUP(A3432,Tabulka3[[Číslo smlouvy   u pravidelné činnosti]:[Příjmení]],3,0))</f>
        <v/>
      </c>
      <c r="C3432" s="15" t="str">
        <f>IF(A3432="","",VLOOKUP(A3432,Tabulka3[[Číslo smlouvy   u pravidelné činnosti]:[Příjmení]],4,0))</f>
        <v/>
      </c>
      <c r="F3432" s="94"/>
      <c r="H3432" s="113"/>
      <c r="I3432" s="113"/>
      <c r="K3432" s="15"/>
      <c r="L3432" s="15"/>
      <c r="M3432" s="15">
        <f t="shared" si="159"/>
        <v>1</v>
      </c>
      <c r="N3432" s="15" t="str">
        <f t="shared" si="160"/>
        <v>-</v>
      </c>
      <c r="O3432" s="150">
        <f t="shared" si="161"/>
        <v>0</v>
      </c>
      <c r="P3432" s="15" t="str">
        <f>IF(COUNTIF('Personálie dobrovolníků '!U:X,N3432)&gt;0,"ANO","")</f>
        <v/>
      </c>
      <c r="Q3432" s="15"/>
    </row>
    <row r="3433" spans="2:17" s="25" customFormat="1" x14ac:dyDescent="0.3">
      <c r="B3433" s="15" t="str">
        <f>IF(A3433="","",VLOOKUP(A3433,Tabulka3[[Číslo smlouvy   u pravidelné činnosti]:[Příjmení]],3,0))</f>
        <v/>
      </c>
      <c r="C3433" s="15" t="str">
        <f>IF(A3433="","",VLOOKUP(A3433,Tabulka3[[Číslo smlouvy   u pravidelné činnosti]:[Příjmení]],4,0))</f>
        <v/>
      </c>
      <c r="F3433" s="94"/>
      <c r="H3433" s="113"/>
      <c r="I3433" s="113"/>
      <c r="K3433" s="15"/>
      <c r="L3433" s="15"/>
      <c r="M3433" s="15">
        <f t="shared" si="159"/>
        <v>1</v>
      </c>
      <c r="N3433" s="15" t="str">
        <f t="shared" si="160"/>
        <v>-</v>
      </c>
      <c r="O3433" s="150">
        <f t="shared" si="161"/>
        <v>0</v>
      </c>
      <c r="P3433" s="15" t="str">
        <f>IF(COUNTIF('Personálie dobrovolníků '!U:X,N3433)&gt;0,"ANO","")</f>
        <v/>
      </c>
      <c r="Q3433" s="15"/>
    </row>
    <row r="3434" spans="2:17" s="25" customFormat="1" x14ac:dyDescent="0.3">
      <c r="B3434" s="15" t="str">
        <f>IF(A3434="","",VLOOKUP(A3434,Tabulka3[[Číslo smlouvy   u pravidelné činnosti]:[Příjmení]],3,0))</f>
        <v/>
      </c>
      <c r="C3434" s="15" t="str">
        <f>IF(A3434="","",VLOOKUP(A3434,Tabulka3[[Číslo smlouvy   u pravidelné činnosti]:[Příjmení]],4,0))</f>
        <v/>
      </c>
      <c r="F3434" s="94"/>
      <c r="H3434" s="113"/>
      <c r="I3434" s="113"/>
      <c r="K3434" s="15"/>
      <c r="L3434" s="15"/>
      <c r="M3434" s="15">
        <f t="shared" si="159"/>
        <v>1</v>
      </c>
      <c r="N3434" s="15" t="str">
        <f t="shared" si="160"/>
        <v>-</v>
      </c>
      <c r="O3434" s="150">
        <f t="shared" si="161"/>
        <v>0</v>
      </c>
      <c r="P3434" s="15" t="str">
        <f>IF(COUNTIF('Personálie dobrovolníků '!U:X,N3434)&gt;0,"ANO","")</f>
        <v/>
      </c>
      <c r="Q3434" s="15"/>
    </row>
    <row r="3435" spans="2:17" s="25" customFormat="1" x14ac:dyDescent="0.3">
      <c r="B3435" s="15" t="str">
        <f>IF(A3435="","",VLOOKUP(A3435,Tabulka3[[Číslo smlouvy   u pravidelné činnosti]:[Příjmení]],3,0))</f>
        <v/>
      </c>
      <c r="C3435" s="15" t="str">
        <f>IF(A3435="","",VLOOKUP(A3435,Tabulka3[[Číslo smlouvy   u pravidelné činnosti]:[Příjmení]],4,0))</f>
        <v/>
      </c>
      <c r="F3435" s="94"/>
      <c r="H3435" s="113"/>
      <c r="I3435" s="113"/>
      <c r="K3435" s="15"/>
      <c r="L3435" s="15"/>
      <c r="M3435" s="15">
        <f t="shared" si="159"/>
        <v>1</v>
      </c>
      <c r="N3435" s="15" t="str">
        <f t="shared" si="160"/>
        <v>-</v>
      </c>
      <c r="O3435" s="150">
        <f t="shared" si="161"/>
        <v>0</v>
      </c>
      <c r="P3435" s="15" t="str">
        <f>IF(COUNTIF('Personálie dobrovolníků '!U:X,N3435)&gt;0,"ANO","")</f>
        <v/>
      </c>
      <c r="Q3435" s="15"/>
    </row>
    <row r="3436" spans="2:17" s="25" customFormat="1" x14ac:dyDescent="0.3">
      <c r="B3436" s="15" t="str">
        <f>IF(A3436="","",VLOOKUP(A3436,Tabulka3[[Číslo smlouvy   u pravidelné činnosti]:[Příjmení]],3,0))</f>
        <v/>
      </c>
      <c r="C3436" s="15" t="str">
        <f>IF(A3436="","",VLOOKUP(A3436,Tabulka3[[Číslo smlouvy   u pravidelné činnosti]:[Příjmení]],4,0))</f>
        <v/>
      </c>
      <c r="F3436" s="94"/>
      <c r="H3436" s="113"/>
      <c r="I3436" s="113"/>
      <c r="K3436" s="15"/>
      <c r="L3436" s="15"/>
      <c r="M3436" s="15">
        <f t="shared" si="159"/>
        <v>1</v>
      </c>
      <c r="N3436" s="15" t="str">
        <f t="shared" si="160"/>
        <v>-</v>
      </c>
      <c r="O3436" s="150">
        <f t="shared" si="161"/>
        <v>0</v>
      </c>
      <c r="P3436" s="15" t="str">
        <f>IF(COUNTIF('Personálie dobrovolníků '!U:X,N3436)&gt;0,"ANO","")</f>
        <v/>
      </c>
      <c r="Q3436" s="15"/>
    </row>
    <row r="3437" spans="2:17" s="25" customFormat="1" x14ac:dyDescent="0.3">
      <c r="B3437" s="15" t="str">
        <f>IF(A3437="","",VLOOKUP(A3437,Tabulka3[[Číslo smlouvy   u pravidelné činnosti]:[Příjmení]],3,0))</f>
        <v/>
      </c>
      <c r="C3437" s="15" t="str">
        <f>IF(A3437="","",VLOOKUP(A3437,Tabulka3[[Číslo smlouvy   u pravidelné činnosti]:[Příjmení]],4,0))</f>
        <v/>
      </c>
      <c r="F3437" s="94"/>
      <c r="H3437" s="113"/>
      <c r="I3437" s="113"/>
      <c r="K3437" s="15"/>
      <c r="L3437" s="15"/>
      <c r="M3437" s="15">
        <f t="shared" si="159"/>
        <v>1</v>
      </c>
      <c r="N3437" s="15" t="str">
        <f t="shared" si="160"/>
        <v>-</v>
      </c>
      <c r="O3437" s="150">
        <f t="shared" si="161"/>
        <v>0</v>
      </c>
      <c r="P3437" s="15" t="str">
        <f>IF(COUNTIF('Personálie dobrovolníků '!U:X,N3437)&gt;0,"ANO","")</f>
        <v/>
      </c>
      <c r="Q3437" s="15"/>
    </row>
    <row r="3438" spans="2:17" s="25" customFormat="1" x14ac:dyDescent="0.3">
      <c r="B3438" s="15" t="str">
        <f>IF(A3438="","",VLOOKUP(A3438,Tabulka3[[Číslo smlouvy   u pravidelné činnosti]:[Příjmení]],3,0))</f>
        <v/>
      </c>
      <c r="C3438" s="15" t="str">
        <f>IF(A3438="","",VLOOKUP(A3438,Tabulka3[[Číslo smlouvy   u pravidelné činnosti]:[Příjmení]],4,0))</f>
        <v/>
      </c>
      <c r="F3438" s="94"/>
      <c r="H3438" s="113"/>
      <c r="I3438" s="113"/>
      <c r="K3438" s="15"/>
      <c r="L3438" s="15"/>
      <c r="M3438" s="15">
        <f t="shared" si="159"/>
        <v>1</v>
      </c>
      <c r="N3438" s="15" t="str">
        <f t="shared" si="160"/>
        <v>-</v>
      </c>
      <c r="O3438" s="150">
        <f t="shared" si="161"/>
        <v>0</v>
      </c>
      <c r="P3438" s="15" t="str">
        <f>IF(COUNTIF('Personálie dobrovolníků '!U:X,N3438)&gt;0,"ANO","")</f>
        <v/>
      </c>
      <c r="Q3438" s="15"/>
    </row>
    <row r="3439" spans="2:17" s="25" customFormat="1" x14ac:dyDescent="0.3">
      <c r="B3439" s="15" t="str">
        <f>IF(A3439="","",VLOOKUP(A3439,Tabulka3[[Číslo smlouvy   u pravidelné činnosti]:[Příjmení]],3,0))</f>
        <v/>
      </c>
      <c r="C3439" s="15" t="str">
        <f>IF(A3439="","",VLOOKUP(A3439,Tabulka3[[Číslo smlouvy   u pravidelné činnosti]:[Příjmení]],4,0))</f>
        <v/>
      </c>
      <c r="F3439" s="94"/>
      <c r="H3439" s="113"/>
      <c r="I3439" s="113"/>
      <c r="K3439" s="15"/>
      <c r="L3439" s="15"/>
      <c r="M3439" s="15">
        <f t="shared" si="159"/>
        <v>1</v>
      </c>
      <c r="N3439" s="15" t="str">
        <f t="shared" si="160"/>
        <v>-</v>
      </c>
      <c r="O3439" s="150">
        <f t="shared" si="161"/>
        <v>0</v>
      </c>
      <c r="P3439" s="15" t="str">
        <f>IF(COUNTIF('Personálie dobrovolníků '!U:X,N3439)&gt;0,"ANO","")</f>
        <v/>
      </c>
      <c r="Q3439" s="15"/>
    </row>
    <row r="3440" spans="2:17" s="25" customFormat="1" x14ac:dyDescent="0.3">
      <c r="B3440" s="15" t="str">
        <f>IF(A3440="","",VLOOKUP(A3440,Tabulka3[[Číslo smlouvy   u pravidelné činnosti]:[Příjmení]],3,0))</f>
        <v/>
      </c>
      <c r="C3440" s="15" t="str">
        <f>IF(A3440="","",VLOOKUP(A3440,Tabulka3[[Číslo smlouvy   u pravidelné činnosti]:[Příjmení]],4,0))</f>
        <v/>
      </c>
      <c r="F3440" s="94"/>
      <c r="H3440" s="113"/>
      <c r="I3440" s="113"/>
      <c r="K3440" s="15"/>
      <c r="L3440" s="15"/>
      <c r="M3440" s="15">
        <f t="shared" si="159"/>
        <v>1</v>
      </c>
      <c r="N3440" s="15" t="str">
        <f t="shared" si="160"/>
        <v>-</v>
      </c>
      <c r="O3440" s="150">
        <f t="shared" si="161"/>
        <v>0</v>
      </c>
      <c r="P3440" s="15" t="str">
        <f>IF(COUNTIF('Personálie dobrovolníků '!U:X,N3440)&gt;0,"ANO","")</f>
        <v/>
      </c>
      <c r="Q3440" s="15"/>
    </row>
    <row r="3441" spans="2:17" s="25" customFormat="1" x14ac:dyDescent="0.3">
      <c r="B3441" s="15" t="str">
        <f>IF(A3441="","",VLOOKUP(A3441,Tabulka3[[Číslo smlouvy   u pravidelné činnosti]:[Příjmení]],3,0))</f>
        <v/>
      </c>
      <c r="C3441" s="15" t="str">
        <f>IF(A3441="","",VLOOKUP(A3441,Tabulka3[[Číslo smlouvy   u pravidelné činnosti]:[Příjmení]],4,0))</f>
        <v/>
      </c>
      <c r="F3441" s="94"/>
      <c r="H3441" s="113"/>
      <c r="I3441" s="113"/>
      <c r="K3441" s="15"/>
      <c r="L3441" s="15"/>
      <c r="M3441" s="15">
        <f t="shared" si="159"/>
        <v>1</v>
      </c>
      <c r="N3441" s="15" t="str">
        <f t="shared" si="160"/>
        <v>-</v>
      </c>
      <c r="O3441" s="150">
        <f t="shared" si="161"/>
        <v>0</v>
      </c>
      <c r="P3441" s="15" t="str">
        <f>IF(COUNTIF('Personálie dobrovolníků '!U:X,N3441)&gt;0,"ANO","")</f>
        <v/>
      </c>
      <c r="Q3441" s="15"/>
    </row>
    <row r="3442" spans="2:17" s="25" customFormat="1" x14ac:dyDescent="0.3">
      <c r="B3442" s="15" t="str">
        <f>IF(A3442="","",VLOOKUP(A3442,Tabulka3[[Číslo smlouvy   u pravidelné činnosti]:[Příjmení]],3,0))</f>
        <v/>
      </c>
      <c r="C3442" s="15" t="str">
        <f>IF(A3442="","",VLOOKUP(A3442,Tabulka3[[Číslo smlouvy   u pravidelné činnosti]:[Příjmení]],4,0))</f>
        <v/>
      </c>
      <c r="F3442" s="94"/>
      <c r="H3442" s="113"/>
      <c r="I3442" s="113"/>
      <c r="K3442" s="15"/>
      <c r="L3442" s="15"/>
      <c r="M3442" s="15">
        <f t="shared" si="159"/>
        <v>1</v>
      </c>
      <c r="N3442" s="15" t="str">
        <f t="shared" si="160"/>
        <v>-</v>
      </c>
      <c r="O3442" s="150">
        <f t="shared" si="161"/>
        <v>0</v>
      </c>
      <c r="P3442" s="15" t="str">
        <f>IF(COUNTIF('Personálie dobrovolníků '!U:X,N3442)&gt;0,"ANO","")</f>
        <v/>
      </c>
      <c r="Q3442" s="15"/>
    </row>
    <row r="3443" spans="2:17" s="25" customFormat="1" x14ac:dyDescent="0.3">
      <c r="B3443" s="15" t="str">
        <f>IF(A3443="","",VLOOKUP(A3443,Tabulka3[[Číslo smlouvy   u pravidelné činnosti]:[Příjmení]],3,0))</f>
        <v/>
      </c>
      <c r="C3443" s="15" t="str">
        <f>IF(A3443="","",VLOOKUP(A3443,Tabulka3[[Číslo smlouvy   u pravidelné činnosti]:[Příjmení]],4,0))</f>
        <v/>
      </c>
      <c r="F3443" s="94"/>
      <c r="H3443" s="113"/>
      <c r="I3443" s="113"/>
      <c r="K3443" s="15"/>
      <c r="L3443" s="15"/>
      <c r="M3443" s="15">
        <f t="shared" si="159"/>
        <v>1</v>
      </c>
      <c r="N3443" s="15" t="str">
        <f t="shared" si="160"/>
        <v>-</v>
      </c>
      <c r="O3443" s="150">
        <f t="shared" si="161"/>
        <v>0</v>
      </c>
      <c r="P3443" s="15" t="str">
        <f>IF(COUNTIF('Personálie dobrovolníků '!U:X,N3443)&gt;0,"ANO","")</f>
        <v/>
      </c>
      <c r="Q3443" s="15"/>
    </row>
    <row r="3444" spans="2:17" s="25" customFormat="1" x14ac:dyDescent="0.3">
      <c r="B3444" s="15" t="str">
        <f>IF(A3444="","",VLOOKUP(A3444,Tabulka3[[Číslo smlouvy   u pravidelné činnosti]:[Příjmení]],3,0))</f>
        <v/>
      </c>
      <c r="C3444" s="15" t="str">
        <f>IF(A3444="","",VLOOKUP(A3444,Tabulka3[[Číslo smlouvy   u pravidelné činnosti]:[Příjmení]],4,0))</f>
        <v/>
      </c>
      <c r="F3444" s="94"/>
      <c r="H3444" s="113"/>
      <c r="I3444" s="113"/>
      <c r="K3444" s="15"/>
      <c r="L3444" s="15"/>
      <c r="M3444" s="15">
        <f t="shared" si="159"/>
        <v>1</v>
      </c>
      <c r="N3444" s="15" t="str">
        <f t="shared" si="160"/>
        <v>-</v>
      </c>
      <c r="O3444" s="150">
        <f t="shared" si="161"/>
        <v>0</v>
      </c>
      <c r="P3444" s="15" t="str">
        <f>IF(COUNTIF('Personálie dobrovolníků '!U:X,N3444)&gt;0,"ANO","")</f>
        <v/>
      </c>
      <c r="Q3444" s="15"/>
    </row>
    <row r="3445" spans="2:17" s="25" customFormat="1" x14ac:dyDescent="0.3">
      <c r="B3445" s="15" t="str">
        <f>IF(A3445="","",VLOOKUP(A3445,Tabulka3[[Číslo smlouvy   u pravidelné činnosti]:[Příjmení]],3,0))</f>
        <v/>
      </c>
      <c r="C3445" s="15" t="str">
        <f>IF(A3445="","",VLOOKUP(A3445,Tabulka3[[Číslo smlouvy   u pravidelné činnosti]:[Příjmení]],4,0))</f>
        <v/>
      </c>
      <c r="F3445" s="94"/>
      <c r="H3445" s="113"/>
      <c r="I3445" s="113"/>
      <c r="K3445" s="15"/>
      <c r="L3445" s="15"/>
      <c r="M3445" s="15">
        <f t="shared" si="159"/>
        <v>1</v>
      </c>
      <c r="N3445" s="15" t="str">
        <f t="shared" si="160"/>
        <v>-</v>
      </c>
      <c r="O3445" s="150">
        <f t="shared" si="161"/>
        <v>0</v>
      </c>
      <c r="P3445" s="15" t="str">
        <f>IF(COUNTIF('Personálie dobrovolníků '!U:X,N3445)&gt;0,"ANO","")</f>
        <v/>
      </c>
      <c r="Q3445" s="15"/>
    </row>
    <row r="3446" spans="2:17" s="25" customFormat="1" x14ac:dyDescent="0.3">
      <c r="B3446" s="15" t="str">
        <f>IF(A3446="","",VLOOKUP(A3446,Tabulka3[[Číslo smlouvy   u pravidelné činnosti]:[Příjmení]],3,0))</f>
        <v/>
      </c>
      <c r="C3446" s="15" t="str">
        <f>IF(A3446="","",VLOOKUP(A3446,Tabulka3[[Číslo smlouvy   u pravidelné činnosti]:[Příjmení]],4,0))</f>
        <v/>
      </c>
      <c r="F3446" s="94"/>
      <c r="H3446" s="113"/>
      <c r="I3446" s="113"/>
      <c r="K3446" s="15"/>
      <c r="L3446" s="15"/>
      <c r="M3446" s="15">
        <f t="shared" si="159"/>
        <v>1</v>
      </c>
      <c r="N3446" s="15" t="str">
        <f t="shared" si="160"/>
        <v>-</v>
      </c>
      <c r="O3446" s="150">
        <f t="shared" si="161"/>
        <v>0</v>
      </c>
      <c r="P3446" s="15" t="str">
        <f>IF(COUNTIF('Personálie dobrovolníků '!U:X,N3446)&gt;0,"ANO","")</f>
        <v/>
      </c>
      <c r="Q3446" s="15"/>
    </row>
    <row r="3447" spans="2:17" s="25" customFormat="1" x14ac:dyDescent="0.3">
      <c r="B3447" s="15" t="str">
        <f>IF(A3447="","",VLOOKUP(A3447,Tabulka3[[Číslo smlouvy   u pravidelné činnosti]:[Příjmení]],3,0))</f>
        <v/>
      </c>
      <c r="C3447" s="15" t="str">
        <f>IF(A3447="","",VLOOKUP(A3447,Tabulka3[[Číslo smlouvy   u pravidelné činnosti]:[Příjmení]],4,0))</f>
        <v/>
      </c>
      <c r="F3447" s="94"/>
      <c r="H3447" s="113"/>
      <c r="I3447" s="113"/>
      <c r="K3447" s="15"/>
      <c r="L3447" s="15"/>
      <c r="M3447" s="15">
        <f t="shared" si="159"/>
        <v>1</v>
      </c>
      <c r="N3447" s="15" t="str">
        <f t="shared" si="160"/>
        <v>-</v>
      </c>
      <c r="O3447" s="150">
        <f t="shared" si="161"/>
        <v>0</v>
      </c>
      <c r="P3447" s="15" t="str">
        <f>IF(COUNTIF('Personálie dobrovolníků '!U:X,N3447)&gt;0,"ANO","")</f>
        <v/>
      </c>
      <c r="Q3447" s="15"/>
    </row>
    <row r="3448" spans="2:17" s="25" customFormat="1" x14ac:dyDescent="0.3">
      <c r="B3448" s="15" t="str">
        <f>IF(A3448="","",VLOOKUP(A3448,Tabulka3[[Číslo smlouvy   u pravidelné činnosti]:[Příjmení]],3,0))</f>
        <v/>
      </c>
      <c r="C3448" s="15" t="str">
        <f>IF(A3448="","",VLOOKUP(A3448,Tabulka3[[Číslo smlouvy   u pravidelné činnosti]:[Příjmení]],4,0))</f>
        <v/>
      </c>
      <c r="F3448" s="94"/>
      <c r="H3448" s="113"/>
      <c r="I3448" s="113"/>
      <c r="K3448" s="15"/>
      <c r="L3448" s="15"/>
      <c r="M3448" s="15">
        <f t="shared" si="159"/>
        <v>1</v>
      </c>
      <c r="N3448" s="15" t="str">
        <f t="shared" si="160"/>
        <v>-</v>
      </c>
      <c r="O3448" s="150">
        <f t="shared" si="161"/>
        <v>0</v>
      </c>
      <c r="P3448" s="15" t="str">
        <f>IF(COUNTIF('Personálie dobrovolníků '!U:X,N3448)&gt;0,"ANO","")</f>
        <v/>
      </c>
      <c r="Q3448" s="15"/>
    </row>
    <row r="3449" spans="2:17" s="25" customFormat="1" x14ac:dyDescent="0.3">
      <c r="B3449" s="15" t="str">
        <f>IF(A3449="","",VLOOKUP(A3449,Tabulka3[[Číslo smlouvy   u pravidelné činnosti]:[Příjmení]],3,0))</f>
        <v/>
      </c>
      <c r="C3449" s="15" t="str">
        <f>IF(A3449="","",VLOOKUP(A3449,Tabulka3[[Číslo smlouvy   u pravidelné činnosti]:[Příjmení]],4,0))</f>
        <v/>
      </c>
      <c r="F3449" s="94"/>
      <c r="H3449" s="113"/>
      <c r="I3449" s="113"/>
      <c r="K3449" s="15"/>
      <c r="L3449" s="15"/>
      <c r="M3449" s="15">
        <f t="shared" si="159"/>
        <v>1</v>
      </c>
      <c r="N3449" s="15" t="str">
        <f t="shared" si="160"/>
        <v>-</v>
      </c>
      <c r="O3449" s="150">
        <f t="shared" si="161"/>
        <v>0</v>
      </c>
      <c r="P3449" s="15" t="str">
        <f>IF(COUNTIF('Personálie dobrovolníků '!U:X,N3449)&gt;0,"ANO","")</f>
        <v/>
      </c>
      <c r="Q3449" s="15"/>
    </row>
    <row r="3450" spans="2:17" s="25" customFormat="1" x14ac:dyDescent="0.3">
      <c r="B3450" s="15" t="str">
        <f>IF(A3450="","",VLOOKUP(A3450,Tabulka3[[Číslo smlouvy   u pravidelné činnosti]:[Příjmení]],3,0))</f>
        <v/>
      </c>
      <c r="C3450" s="15" t="str">
        <f>IF(A3450="","",VLOOKUP(A3450,Tabulka3[[Číslo smlouvy   u pravidelné činnosti]:[Příjmení]],4,0))</f>
        <v/>
      </c>
      <c r="F3450" s="94"/>
      <c r="H3450" s="113"/>
      <c r="I3450" s="113"/>
      <c r="K3450" s="15"/>
      <c r="L3450" s="15"/>
      <c r="M3450" s="15">
        <f t="shared" si="159"/>
        <v>1</v>
      </c>
      <c r="N3450" s="15" t="str">
        <f t="shared" si="160"/>
        <v>-</v>
      </c>
      <c r="O3450" s="150">
        <f t="shared" si="161"/>
        <v>0</v>
      </c>
      <c r="P3450" s="15" t="str">
        <f>IF(COUNTIF('Personálie dobrovolníků '!U:X,N3450)&gt;0,"ANO","")</f>
        <v/>
      </c>
      <c r="Q3450" s="15"/>
    </row>
    <row r="3451" spans="2:17" s="25" customFormat="1" x14ac:dyDescent="0.3">
      <c r="B3451" s="15" t="str">
        <f>IF(A3451="","",VLOOKUP(A3451,Tabulka3[[Číslo smlouvy   u pravidelné činnosti]:[Příjmení]],3,0))</f>
        <v/>
      </c>
      <c r="C3451" s="15" t="str">
        <f>IF(A3451="","",VLOOKUP(A3451,Tabulka3[[Číslo smlouvy   u pravidelné činnosti]:[Příjmení]],4,0))</f>
        <v/>
      </c>
      <c r="F3451" s="94"/>
      <c r="H3451" s="113"/>
      <c r="I3451" s="113"/>
      <c r="K3451" s="15"/>
      <c r="L3451" s="15"/>
      <c r="M3451" s="15">
        <f t="shared" si="159"/>
        <v>1</v>
      </c>
      <c r="N3451" s="15" t="str">
        <f t="shared" si="160"/>
        <v>-</v>
      </c>
      <c r="O3451" s="150">
        <f t="shared" si="161"/>
        <v>0</v>
      </c>
      <c r="P3451" s="15" t="str">
        <f>IF(COUNTIF('Personálie dobrovolníků '!U:X,N3451)&gt;0,"ANO","")</f>
        <v/>
      </c>
      <c r="Q3451" s="15"/>
    </row>
    <row r="3452" spans="2:17" s="25" customFormat="1" x14ac:dyDescent="0.3">
      <c r="B3452" s="15" t="str">
        <f>IF(A3452="","",VLOOKUP(A3452,Tabulka3[[Číslo smlouvy   u pravidelné činnosti]:[Příjmení]],3,0))</f>
        <v/>
      </c>
      <c r="C3452" s="15" t="str">
        <f>IF(A3452="","",VLOOKUP(A3452,Tabulka3[[Číslo smlouvy   u pravidelné činnosti]:[Příjmení]],4,0))</f>
        <v/>
      </c>
      <c r="F3452" s="94"/>
      <c r="H3452" s="113"/>
      <c r="I3452" s="113"/>
      <c r="K3452" s="15"/>
      <c r="L3452" s="15"/>
      <c r="M3452" s="15">
        <f t="shared" si="159"/>
        <v>1</v>
      </c>
      <c r="N3452" s="15" t="str">
        <f t="shared" si="160"/>
        <v>-</v>
      </c>
      <c r="O3452" s="150">
        <f t="shared" si="161"/>
        <v>0</v>
      </c>
      <c r="P3452" s="15" t="str">
        <f>IF(COUNTIF('Personálie dobrovolníků '!U:X,N3452)&gt;0,"ANO","")</f>
        <v/>
      </c>
      <c r="Q3452" s="15"/>
    </row>
    <row r="3453" spans="2:17" s="25" customFormat="1" x14ac:dyDescent="0.3">
      <c r="B3453" s="15" t="str">
        <f>IF(A3453="","",VLOOKUP(A3453,Tabulka3[[Číslo smlouvy   u pravidelné činnosti]:[Příjmení]],3,0))</f>
        <v/>
      </c>
      <c r="C3453" s="15" t="str">
        <f>IF(A3453="","",VLOOKUP(A3453,Tabulka3[[Číslo smlouvy   u pravidelné činnosti]:[Příjmení]],4,0))</f>
        <v/>
      </c>
      <c r="F3453" s="94"/>
      <c r="H3453" s="113"/>
      <c r="I3453" s="113"/>
      <c r="K3453" s="15"/>
      <c r="L3453" s="15"/>
      <c r="M3453" s="15">
        <f t="shared" si="159"/>
        <v>1</v>
      </c>
      <c r="N3453" s="15" t="str">
        <f t="shared" si="160"/>
        <v>-</v>
      </c>
      <c r="O3453" s="150">
        <f t="shared" si="161"/>
        <v>0</v>
      </c>
      <c r="P3453" s="15" t="str">
        <f>IF(COUNTIF('Personálie dobrovolníků '!U:X,N3453)&gt;0,"ANO","")</f>
        <v/>
      </c>
      <c r="Q3453" s="15"/>
    </row>
    <row r="3454" spans="2:17" s="25" customFormat="1" x14ac:dyDescent="0.3">
      <c r="B3454" s="15" t="str">
        <f>IF(A3454="","",VLOOKUP(A3454,Tabulka3[[Číslo smlouvy   u pravidelné činnosti]:[Příjmení]],3,0))</f>
        <v/>
      </c>
      <c r="C3454" s="15" t="str">
        <f>IF(A3454="","",VLOOKUP(A3454,Tabulka3[[Číslo smlouvy   u pravidelné činnosti]:[Příjmení]],4,0))</f>
        <v/>
      </c>
      <c r="F3454" s="94"/>
      <c r="H3454" s="113"/>
      <c r="I3454" s="113"/>
      <c r="K3454" s="15"/>
      <c r="L3454" s="15"/>
      <c r="M3454" s="15">
        <f t="shared" si="159"/>
        <v>1</v>
      </c>
      <c r="N3454" s="15" t="str">
        <f t="shared" si="160"/>
        <v>-</v>
      </c>
      <c r="O3454" s="150">
        <f t="shared" si="161"/>
        <v>0</v>
      </c>
      <c r="P3454" s="15" t="str">
        <f>IF(COUNTIF('Personálie dobrovolníků '!U:X,N3454)&gt;0,"ANO","")</f>
        <v/>
      </c>
      <c r="Q3454" s="15"/>
    </row>
    <row r="3455" spans="2:17" s="25" customFormat="1" x14ac:dyDescent="0.3">
      <c r="B3455" s="15" t="str">
        <f>IF(A3455="","",VLOOKUP(A3455,Tabulka3[[Číslo smlouvy   u pravidelné činnosti]:[Příjmení]],3,0))</f>
        <v/>
      </c>
      <c r="C3455" s="15" t="str">
        <f>IF(A3455="","",VLOOKUP(A3455,Tabulka3[[Číslo smlouvy   u pravidelné činnosti]:[Příjmení]],4,0))</f>
        <v/>
      </c>
      <c r="F3455" s="94"/>
      <c r="H3455" s="113"/>
      <c r="I3455" s="113"/>
      <c r="K3455" s="15"/>
      <c r="L3455" s="15"/>
      <c r="M3455" s="15">
        <f t="shared" si="159"/>
        <v>1</v>
      </c>
      <c r="N3455" s="15" t="str">
        <f t="shared" si="160"/>
        <v>-</v>
      </c>
      <c r="O3455" s="150">
        <f t="shared" si="161"/>
        <v>0</v>
      </c>
      <c r="P3455" s="15" t="str">
        <f>IF(COUNTIF('Personálie dobrovolníků '!U:X,N3455)&gt;0,"ANO","")</f>
        <v/>
      </c>
      <c r="Q3455" s="15"/>
    </row>
    <row r="3456" spans="2:17" s="25" customFormat="1" x14ac:dyDescent="0.3">
      <c r="B3456" s="15" t="str">
        <f>IF(A3456="","",VLOOKUP(A3456,Tabulka3[[Číslo smlouvy   u pravidelné činnosti]:[Příjmení]],3,0))</f>
        <v/>
      </c>
      <c r="C3456" s="15" t="str">
        <f>IF(A3456="","",VLOOKUP(A3456,Tabulka3[[Číslo smlouvy   u pravidelné činnosti]:[Příjmení]],4,0))</f>
        <v/>
      </c>
      <c r="F3456" s="94"/>
      <c r="H3456" s="113"/>
      <c r="I3456" s="113"/>
      <c r="K3456" s="15"/>
      <c r="L3456" s="15"/>
      <c r="M3456" s="15">
        <f t="shared" si="159"/>
        <v>1</v>
      </c>
      <c r="N3456" s="15" t="str">
        <f t="shared" si="160"/>
        <v>-</v>
      </c>
      <c r="O3456" s="150">
        <f t="shared" si="161"/>
        <v>0</v>
      </c>
      <c r="P3456" s="15" t="str">
        <f>IF(COUNTIF('Personálie dobrovolníků '!U:X,N3456)&gt;0,"ANO","")</f>
        <v/>
      </c>
      <c r="Q3456" s="15"/>
    </row>
    <row r="3457" spans="2:17" s="25" customFormat="1" x14ac:dyDescent="0.3">
      <c r="B3457" s="15" t="str">
        <f>IF(A3457="","",VLOOKUP(A3457,Tabulka3[[Číslo smlouvy   u pravidelné činnosti]:[Příjmení]],3,0))</f>
        <v/>
      </c>
      <c r="C3457" s="15" t="str">
        <f>IF(A3457="","",VLOOKUP(A3457,Tabulka3[[Číslo smlouvy   u pravidelné činnosti]:[Příjmení]],4,0))</f>
        <v/>
      </c>
      <c r="F3457" s="94"/>
      <c r="H3457" s="113"/>
      <c r="I3457" s="113"/>
      <c r="K3457" s="15"/>
      <c r="L3457" s="15"/>
      <c r="M3457" s="15">
        <f t="shared" si="159"/>
        <v>1</v>
      </c>
      <c r="N3457" s="15" t="str">
        <f t="shared" si="160"/>
        <v>-</v>
      </c>
      <c r="O3457" s="150">
        <f t="shared" si="161"/>
        <v>0</v>
      </c>
      <c r="P3457" s="15" t="str">
        <f>IF(COUNTIF('Personálie dobrovolníků '!U:X,N3457)&gt;0,"ANO","")</f>
        <v/>
      </c>
      <c r="Q3457" s="15"/>
    </row>
    <row r="3458" spans="2:17" s="25" customFormat="1" x14ac:dyDescent="0.3">
      <c r="B3458" s="15" t="str">
        <f>IF(A3458="","",VLOOKUP(A3458,Tabulka3[[Číslo smlouvy   u pravidelné činnosti]:[Příjmení]],3,0))</f>
        <v/>
      </c>
      <c r="C3458" s="15" t="str">
        <f>IF(A3458="","",VLOOKUP(A3458,Tabulka3[[Číslo smlouvy   u pravidelné činnosti]:[Příjmení]],4,0))</f>
        <v/>
      </c>
      <c r="F3458" s="94"/>
      <c r="H3458" s="113"/>
      <c r="I3458" s="113"/>
      <c r="K3458" s="15"/>
      <c r="L3458" s="15"/>
      <c r="M3458" s="15">
        <f t="shared" si="159"/>
        <v>1</v>
      </c>
      <c r="N3458" s="15" t="str">
        <f t="shared" si="160"/>
        <v>-</v>
      </c>
      <c r="O3458" s="150">
        <f t="shared" si="161"/>
        <v>0</v>
      </c>
      <c r="P3458" s="15" t="str">
        <f>IF(COUNTIF('Personálie dobrovolníků '!U:X,N3458)&gt;0,"ANO","")</f>
        <v/>
      </c>
      <c r="Q3458" s="15"/>
    </row>
    <row r="3459" spans="2:17" s="25" customFormat="1" x14ac:dyDescent="0.3">
      <c r="B3459" s="15" t="str">
        <f>IF(A3459="","",VLOOKUP(A3459,Tabulka3[[Číslo smlouvy   u pravidelné činnosti]:[Příjmení]],3,0))</f>
        <v/>
      </c>
      <c r="C3459" s="15" t="str">
        <f>IF(A3459="","",VLOOKUP(A3459,Tabulka3[[Číslo smlouvy   u pravidelné činnosti]:[Příjmení]],4,0))</f>
        <v/>
      </c>
      <c r="F3459" s="94"/>
      <c r="H3459" s="113"/>
      <c r="I3459" s="113"/>
      <c r="K3459" s="15"/>
      <c r="L3459" s="15"/>
      <c r="M3459" s="15">
        <f t="shared" si="159"/>
        <v>1</v>
      </c>
      <c r="N3459" s="15" t="str">
        <f t="shared" si="160"/>
        <v>-</v>
      </c>
      <c r="O3459" s="150">
        <f t="shared" si="161"/>
        <v>0</v>
      </c>
      <c r="P3459" s="15" t="str">
        <f>IF(COUNTIF('Personálie dobrovolníků '!U:X,N3459)&gt;0,"ANO","")</f>
        <v/>
      </c>
      <c r="Q3459" s="15"/>
    </row>
    <row r="3460" spans="2:17" s="25" customFormat="1" x14ac:dyDescent="0.3">
      <c r="B3460" s="15" t="str">
        <f>IF(A3460="","",VLOOKUP(A3460,Tabulka3[[Číslo smlouvy   u pravidelné činnosti]:[Příjmení]],3,0))</f>
        <v/>
      </c>
      <c r="C3460" s="15" t="str">
        <f>IF(A3460="","",VLOOKUP(A3460,Tabulka3[[Číslo smlouvy   u pravidelné činnosti]:[Příjmení]],4,0))</f>
        <v/>
      </c>
      <c r="F3460" s="94"/>
      <c r="H3460" s="113"/>
      <c r="I3460" s="113"/>
      <c r="K3460" s="15"/>
      <c r="L3460" s="15"/>
      <c r="M3460" s="15">
        <f t="shared" ref="M3460:M3523" si="162">IF(OR(
   AND($H3460=$K$12, $I3460=$L$4),
   AND($H3460=$K$12, $I3460=$L$5),
   AND($H3460=$K$12, $I3460=$L$6),
   AND($H3460=$K$12, $I3460=$L$7),
   AND($H3460=$K$11, $I3460=$L$4),
   AND($H3460=$K$11, $I3460=$L$5),
   AND($H3460=$K$11, $I3460=$L$6),
   AND($H3460=$K$11, $I3460=$L$7),
   AND($H3460=$K$5, $I3460=$L$5),
   AND($H3460=$K$6, $I3460=$L$4),
   AND($H3460=$K$6, $I3460=$L$5),
   AND($H3460=$K$6, $I3460=$L$7),
   AND($H3460=$K$4, $I3460=$L$6),
), 0, 1)</f>
        <v>1</v>
      </c>
      <c r="N3460" s="15" t="str">
        <f t="shared" ref="N3460:N3523" si="163">A3460 &amp; "-" &amp; J3460</f>
        <v>-</v>
      </c>
      <c r="O3460" s="150">
        <f t="shared" ref="O3460:O3523" si="164">IF(AND(M3460&lt;&gt;0, P3460="ANO"), 1, 0)</f>
        <v>0</v>
      </c>
      <c r="P3460" s="15" t="str">
        <f>IF(COUNTIF('Personálie dobrovolníků '!U:X,N3460)&gt;0,"ANO","")</f>
        <v/>
      </c>
      <c r="Q3460" s="15"/>
    </row>
    <row r="3461" spans="2:17" s="25" customFormat="1" x14ac:dyDescent="0.3">
      <c r="B3461" s="15" t="str">
        <f>IF(A3461="","",VLOOKUP(A3461,Tabulka3[[Číslo smlouvy   u pravidelné činnosti]:[Příjmení]],3,0))</f>
        <v/>
      </c>
      <c r="C3461" s="15" t="str">
        <f>IF(A3461="","",VLOOKUP(A3461,Tabulka3[[Číslo smlouvy   u pravidelné činnosti]:[Příjmení]],4,0))</f>
        <v/>
      </c>
      <c r="F3461" s="94"/>
      <c r="H3461" s="113"/>
      <c r="I3461" s="113"/>
      <c r="K3461" s="15"/>
      <c r="L3461" s="15"/>
      <c r="M3461" s="15">
        <f t="shared" si="162"/>
        <v>1</v>
      </c>
      <c r="N3461" s="15" t="str">
        <f t="shared" si="163"/>
        <v>-</v>
      </c>
      <c r="O3461" s="150">
        <f t="shared" si="164"/>
        <v>0</v>
      </c>
      <c r="P3461" s="15" t="str">
        <f>IF(COUNTIF('Personálie dobrovolníků '!U:X,N3461)&gt;0,"ANO","")</f>
        <v/>
      </c>
      <c r="Q3461" s="15"/>
    </row>
    <row r="3462" spans="2:17" s="25" customFormat="1" x14ac:dyDescent="0.3">
      <c r="B3462" s="15" t="str">
        <f>IF(A3462="","",VLOOKUP(A3462,Tabulka3[[Číslo smlouvy   u pravidelné činnosti]:[Příjmení]],3,0))</f>
        <v/>
      </c>
      <c r="C3462" s="15" t="str">
        <f>IF(A3462="","",VLOOKUP(A3462,Tabulka3[[Číslo smlouvy   u pravidelné činnosti]:[Příjmení]],4,0))</f>
        <v/>
      </c>
      <c r="F3462" s="94"/>
      <c r="H3462" s="113"/>
      <c r="I3462" s="113"/>
      <c r="K3462" s="15"/>
      <c r="L3462" s="15"/>
      <c r="M3462" s="15">
        <f t="shared" si="162"/>
        <v>1</v>
      </c>
      <c r="N3462" s="15" t="str">
        <f t="shared" si="163"/>
        <v>-</v>
      </c>
      <c r="O3462" s="150">
        <f t="shared" si="164"/>
        <v>0</v>
      </c>
      <c r="P3462" s="15" t="str">
        <f>IF(COUNTIF('Personálie dobrovolníků '!U:X,N3462)&gt;0,"ANO","")</f>
        <v/>
      </c>
      <c r="Q3462" s="15"/>
    </row>
    <row r="3463" spans="2:17" s="25" customFormat="1" x14ac:dyDescent="0.3">
      <c r="B3463" s="15" t="str">
        <f>IF(A3463="","",VLOOKUP(A3463,Tabulka3[[Číslo smlouvy   u pravidelné činnosti]:[Příjmení]],3,0))</f>
        <v/>
      </c>
      <c r="C3463" s="15" t="str">
        <f>IF(A3463="","",VLOOKUP(A3463,Tabulka3[[Číslo smlouvy   u pravidelné činnosti]:[Příjmení]],4,0))</f>
        <v/>
      </c>
      <c r="F3463" s="94"/>
      <c r="H3463" s="113"/>
      <c r="I3463" s="113"/>
      <c r="K3463" s="15"/>
      <c r="L3463" s="15"/>
      <c r="M3463" s="15">
        <f t="shared" si="162"/>
        <v>1</v>
      </c>
      <c r="N3463" s="15" t="str">
        <f t="shared" si="163"/>
        <v>-</v>
      </c>
      <c r="O3463" s="150">
        <f t="shared" si="164"/>
        <v>0</v>
      </c>
      <c r="P3463" s="15" t="str">
        <f>IF(COUNTIF('Personálie dobrovolníků '!U:X,N3463)&gt;0,"ANO","")</f>
        <v/>
      </c>
      <c r="Q3463" s="15"/>
    </row>
    <row r="3464" spans="2:17" s="25" customFormat="1" x14ac:dyDescent="0.3">
      <c r="B3464" s="15" t="str">
        <f>IF(A3464="","",VLOOKUP(A3464,Tabulka3[[Číslo smlouvy   u pravidelné činnosti]:[Příjmení]],3,0))</f>
        <v/>
      </c>
      <c r="C3464" s="15" t="str">
        <f>IF(A3464="","",VLOOKUP(A3464,Tabulka3[[Číslo smlouvy   u pravidelné činnosti]:[Příjmení]],4,0))</f>
        <v/>
      </c>
      <c r="F3464" s="94"/>
      <c r="H3464" s="113"/>
      <c r="I3464" s="113"/>
      <c r="K3464" s="15"/>
      <c r="L3464" s="15"/>
      <c r="M3464" s="15">
        <f t="shared" si="162"/>
        <v>1</v>
      </c>
      <c r="N3464" s="15" t="str">
        <f t="shared" si="163"/>
        <v>-</v>
      </c>
      <c r="O3464" s="150">
        <f t="shared" si="164"/>
        <v>0</v>
      </c>
      <c r="P3464" s="15" t="str">
        <f>IF(COUNTIF('Personálie dobrovolníků '!U:X,N3464)&gt;0,"ANO","")</f>
        <v/>
      </c>
      <c r="Q3464" s="15"/>
    </row>
    <row r="3465" spans="2:17" s="25" customFormat="1" x14ac:dyDescent="0.3">
      <c r="B3465" s="15" t="str">
        <f>IF(A3465="","",VLOOKUP(A3465,Tabulka3[[Číslo smlouvy   u pravidelné činnosti]:[Příjmení]],3,0))</f>
        <v/>
      </c>
      <c r="C3465" s="15" t="str">
        <f>IF(A3465="","",VLOOKUP(A3465,Tabulka3[[Číslo smlouvy   u pravidelné činnosti]:[Příjmení]],4,0))</f>
        <v/>
      </c>
      <c r="F3465" s="94"/>
      <c r="H3465" s="113"/>
      <c r="I3465" s="113"/>
      <c r="K3465" s="15"/>
      <c r="L3465" s="15"/>
      <c r="M3465" s="15">
        <f t="shared" si="162"/>
        <v>1</v>
      </c>
      <c r="N3465" s="15" t="str">
        <f t="shared" si="163"/>
        <v>-</v>
      </c>
      <c r="O3465" s="150">
        <f t="shared" si="164"/>
        <v>0</v>
      </c>
      <c r="P3465" s="15" t="str">
        <f>IF(COUNTIF('Personálie dobrovolníků '!U:X,N3465)&gt;0,"ANO","")</f>
        <v/>
      </c>
      <c r="Q3465" s="15"/>
    </row>
    <row r="3466" spans="2:17" s="25" customFormat="1" x14ac:dyDescent="0.3">
      <c r="B3466" s="15" t="str">
        <f>IF(A3466="","",VLOOKUP(A3466,Tabulka3[[Číslo smlouvy   u pravidelné činnosti]:[Příjmení]],3,0))</f>
        <v/>
      </c>
      <c r="C3466" s="15" t="str">
        <f>IF(A3466="","",VLOOKUP(A3466,Tabulka3[[Číslo smlouvy   u pravidelné činnosti]:[Příjmení]],4,0))</f>
        <v/>
      </c>
      <c r="F3466" s="94"/>
      <c r="H3466" s="113"/>
      <c r="I3466" s="113"/>
      <c r="K3466" s="15"/>
      <c r="L3466" s="15"/>
      <c r="M3466" s="15">
        <f t="shared" si="162"/>
        <v>1</v>
      </c>
      <c r="N3466" s="15" t="str">
        <f t="shared" si="163"/>
        <v>-</v>
      </c>
      <c r="O3466" s="150">
        <f t="shared" si="164"/>
        <v>0</v>
      </c>
      <c r="P3466" s="15" t="str">
        <f>IF(COUNTIF('Personálie dobrovolníků '!U:X,N3466)&gt;0,"ANO","")</f>
        <v/>
      </c>
      <c r="Q3466" s="15"/>
    </row>
    <row r="3467" spans="2:17" s="25" customFormat="1" x14ac:dyDescent="0.3">
      <c r="B3467" s="15" t="str">
        <f>IF(A3467="","",VLOOKUP(A3467,Tabulka3[[Číslo smlouvy   u pravidelné činnosti]:[Příjmení]],3,0))</f>
        <v/>
      </c>
      <c r="C3467" s="15" t="str">
        <f>IF(A3467="","",VLOOKUP(A3467,Tabulka3[[Číslo smlouvy   u pravidelné činnosti]:[Příjmení]],4,0))</f>
        <v/>
      </c>
      <c r="F3467" s="94"/>
      <c r="H3467" s="113"/>
      <c r="I3467" s="113"/>
      <c r="K3467" s="15"/>
      <c r="L3467" s="15"/>
      <c r="M3467" s="15">
        <f t="shared" si="162"/>
        <v>1</v>
      </c>
      <c r="N3467" s="15" t="str">
        <f t="shared" si="163"/>
        <v>-</v>
      </c>
      <c r="O3467" s="150">
        <f t="shared" si="164"/>
        <v>0</v>
      </c>
      <c r="P3467" s="15" t="str">
        <f>IF(COUNTIF('Personálie dobrovolníků '!U:X,N3467)&gt;0,"ANO","")</f>
        <v/>
      </c>
      <c r="Q3467" s="15"/>
    </row>
    <row r="3468" spans="2:17" s="25" customFormat="1" x14ac:dyDescent="0.3">
      <c r="B3468" s="15" t="str">
        <f>IF(A3468="","",VLOOKUP(A3468,Tabulka3[[Číslo smlouvy   u pravidelné činnosti]:[Příjmení]],3,0))</f>
        <v/>
      </c>
      <c r="C3468" s="15" t="str">
        <f>IF(A3468="","",VLOOKUP(A3468,Tabulka3[[Číslo smlouvy   u pravidelné činnosti]:[Příjmení]],4,0))</f>
        <v/>
      </c>
      <c r="F3468" s="94"/>
      <c r="H3468" s="113"/>
      <c r="I3468" s="113"/>
      <c r="K3468" s="15"/>
      <c r="L3468" s="15"/>
      <c r="M3468" s="15">
        <f t="shared" si="162"/>
        <v>1</v>
      </c>
      <c r="N3468" s="15" t="str">
        <f t="shared" si="163"/>
        <v>-</v>
      </c>
      <c r="O3468" s="150">
        <f t="shared" si="164"/>
        <v>0</v>
      </c>
      <c r="P3468" s="15" t="str">
        <f>IF(COUNTIF('Personálie dobrovolníků '!U:X,N3468)&gt;0,"ANO","")</f>
        <v/>
      </c>
      <c r="Q3468" s="15"/>
    </row>
    <row r="3469" spans="2:17" s="25" customFormat="1" x14ac:dyDescent="0.3">
      <c r="B3469" s="15" t="str">
        <f>IF(A3469="","",VLOOKUP(A3469,Tabulka3[[Číslo smlouvy   u pravidelné činnosti]:[Příjmení]],3,0))</f>
        <v/>
      </c>
      <c r="C3469" s="15" t="str">
        <f>IF(A3469="","",VLOOKUP(A3469,Tabulka3[[Číslo smlouvy   u pravidelné činnosti]:[Příjmení]],4,0))</f>
        <v/>
      </c>
      <c r="F3469" s="94"/>
      <c r="H3469" s="113"/>
      <c r="I3469" s="113"/>
      <c r="K3469" s="15"/>
      <c r="L3469" s="15"/>
      <c r="M3469" s="15">
        <f t="shared" si="162"/>
        <v>1</v>
      </c>
      <c r="N3469" s="15" t="str">
        <f t="shared" si="163"/>
        <v>-</v>
      </c>
      <c r="O3469" s="150">
        <f t="shared" si="164"/>
        <v>0</v>
      </c>
      <c r="P3469" s="15" t="str">
        <f>IF(COUNTIF('Personálie dobrovolníků '!U:X,N3469)&gt;0,"ANO","")</f>
        <v/>
      </c>
      <c r="Q3469" s="15"/>
    </row>
    <row r="3470" spans="2:17" s="25" customFormat="1" x14ac:dyDescent="0.3">
      <c r="B3470" s="15" t="str">
        <f>IF(A3470="","",VLOOKUP(A3470,Tabulka3[[Číslo smlouvy   u pravidelné činnosti]:[Příjmení]],3,0))</f>
        <v/>
      </c>
      <c r="C3470" s="15" t="str">
        <f>IF(A3470="","",VLOOKUP(A3470,Tabulka3[[Číslo smlouvy   u pravidelné činnosti]:[Příjmení]],4,0))</f>
        <v/>
      </c>
      <c r="F3470" s="94"/>
      <c r="H3470" s="113"/>
      <c r="I3470" s="113"/>
      <c r="K3470" s="15"/>
      <c r="L3470" s="15"/>
      <c r="M3470" s="15">
        <f t="shared" si="162"/>
        <v>1</v>
      </c>
      <c r="N3470" s="15" t="str">
        <f t="shared" si="163"/>
        <v>-</v>
      </c>
      <c r="O3470" s="150">
        <f t="shared" si="164"/>
        <v>0</v>
      </c>
      <c r="P3470" s="15" t="str">
        <f>IF(COUNTIF('Personálie dobrovolníků '!U:X,N3470)&gt;0,"ANO","")</f>
        <v/>
      </c>
      <c r="Q3470" s="15"/>
    </row>
    <row r="3471" spans="2:17" s="25" customFormat="1" x14ac:dyDescent="0.3">
      <c r="B3471" s="15" t="str">
        <f>IF(A3471="","",VLOOKUP(A3471,Tabulka3[[Číslo smlouvy   u pravidelné činnosti]:[Příjmení]],3,0))</f>
        <v/>
      </c>
      <c r="C3471" s="15" t="str">
        <f>IF(A3471="","",VLOOKUP(A3471,Tabulka3[[Číslo smlouvy   u pravidelné činnosti]:[Příjmení]],4,0))</f>
        <v/>
      </c>
      <c r="F3471" s="94"/>
      <c r="H3471" s="113"/>
      <c r="I3471" s="113"/>
      <c r="K3471" s="15"/>
      <c r="L3471" s="15"/>
      <c r="M3471" s="15">
        <f t="shared" si="162"/>
        <v>1</v>
      </c>
      <c r="N3471" s="15" t="str">
        <f t="shared" si="163"/>
        <v>-</v>
      </c>
      <c r="O3471" s="150">
        <f t="shared" si="164"/>
        <v>0</v>
      </c>
      <c r="P3471" s="15" t="str">
        <f>IF(COUNTIF('Personálie dobrovolníků '!U:X,N3471)&gt;0,"ANO","")</f>
        <v/>
      </c>
      <c r="Q3471" s="15"/>
    </row>
    <row r="3472" spans="2:17" s="25" customFormat="1" x14ac:dyDescent="0.3">
      <c r="B3472" s="15" t="str">
        <f>IF(A3472="","",VLOOKUP(A3472,Tabulka3[[Číslo smlouvy   u pravidelné činnosti]:[Příjmení]],3,0))</f>
        <v/>
      </c>
      <c r="C3472" s="15" t="str">
        <f>IF(A3472="","",VLOOKUP(A3472,Tabulka3[[Číslo smlouvy   u pravidelné činnosti]:[Příjmení]],4,0))</f>
        <v/>
      </c>
      <c r="F3472" s="94"/>
      <c r="H3472" s="113"/>
      <c r="I3472" s="113"/>
      <c r="K3472" s="15"/>
      <c r="L3472" s="15"/>
      <c r="M3472" s="15">
        <f t="shared" si="162"/>
        <v>1</v>
      </c>
      <c r="N3472" s="15" t="str">
        <f t="shared" si="163"/>
        <v>-</v>
      </c>
      <c r="O3472" s="150">
        <f t="shared" si="164"/>
        <v>0</v>
      </c>
      <c r="P3472" s="15" t="str">
        <f>IF(COUNTIF('Personálie dobrovolníků '!U:X,N3472)&gt;0,"ANO","")</f>
        <v/>
      </c>
      <c r="Q3472" s="15"/>
    </row>
    <row r="3473" spans="2:17" s="25" customFormat="1" x14ac:dyDescent="0.3">
      <c r="B3473" s="15" t="str">
        <f>IF(A3473="","",VLOOKUP(A3473,Tabulka3[[Číslo smlouvy   u pravidelné činnosti]:[Příjmení]],3,0))</f>
        <v/>
      </c>
      <c r="C3473" s="15" t="str">
        <f>IF(A3473="","",VLOOKUP(A3473,Tabulka3[[Číslo smlouvy   u pravidelné činnosti]:[Příjmení]],4,0))</f>
        <v/>
      </c>
      <c r="F3473" s="94"/>
      <c r="H3473" s="113"/>
      <c r="I3473" s="113"/>
      <c r="K3473" s="15"/>
      <c r="L3473" s="15"/>
      <c r="M3473" s="15">
        <f t="shared" si="162"/>
        <v>1</v>
      </c>
      <c r="N3473" s="15" t="str">
        <f t="shared" si="163"/>
        <v>-</v>
      </c>
      <c r="O3473" s="150">
        <f t="shared" si="164"/>
        <v>0</v>
      </c>
      <c r="P3473" s="15" t="str">
        <f>IF(COUNTIF('Personálie dobrovolníků '!U:X,N3473)&gt;0,"ANO","")</f>
        <v/>
      </c>
      <c r="Q3473" s="15"/>
    </row>
    <row r="3474" spans="2:17" s="25" customFormat="1" x14ac:dyDescent="0.3">
      <c r="B3474" s="15" t="str">
        <f>IF(A3474="","",VLOOKUP(A3474,Tabulka3[[Číslo smlouvy   u pravidelné činnosti]:[Příjmení]],3,0))</f>
        <v/>
      </c>
      <c r="C3474" s="15" t="str">
        <f>IF(A3474="","",VLOOKUP(A3474,Tabulka3[[Číslo smlouvy   u pravidelné činnosti]:[Příjmení]],4,0))</f>
        <v/>
      </c>
      <c r="F3474" s="94"/>
      <c r="H3474" s="113"/>
      <c r="I3474" s="113"/>
      <c r="K3474" s="15"/>
      <c r="L3474" s="15"/>
      <c r="M3474" s="15">
        <f t="shared" si="162"/>
        <v>1</v>
      </c>
      <c r="N3474" s="15" t="str">
        <f t="shared" si="163"/>
        <v>-</v>
      </c>
      <c r="O3474" s="150">
        <f t="shared" si="164"/>
        <v>0</v>
      </c>
      <c r="P3474" s="15" t="str">
        <f>IF(COUNTIF('Personálie dobrovolníků '!U:X,N3474)&gt;0,"ANO","")</f>
        <v/>
      </c>
      <c r="Q3474" s="15"/>
    </row>
    <row r="3475" spans="2:17" s="25" customFormat="1" x14ac:dyDescent="0.3">
      <c r="B3475" s="15" t="str">
        <f>IF(A3475="","",VLOOKUP(A3475,Tabulka3[[Číslo smlouvy   u pravidelné činnosti]:[Příjmení]],3,0))</f>
        <v/>
      </c>
      <c r="C3475" s="15" t="str">
        <f>IF(A3475="","",VLOOKUP(A3475,Tabulka3[[Číslo smlouvy   u pravidelné činnosti]:[Příjmení]],4,0))</f>
        <v/>
      </c>
      <c r="F3475" s="94"/>
      <c r="H3475" s="113"/>
      <c r="I3475" s="113"/>
      <c r="K3475" s="15"/>
      <c r="L3475" s="15"/>
      <c r="M3475" s="15">
        <f t="shared" si="162"/>
        <v>1</v>
      </c>
      <c r="N3475" s="15" t="str">
        <f t="shared" si="163"/>
        <v>-</v>
      </c>
      <c r="O3475" s="150">
        <f t="shared" si="164"/>
        <v>0</v>
      </c>
      <c r="P3475" s="15" t="str">
        <f>IF(COUNTIF('Personálie dobrovolníků '!U:X,N3475)&gt;0,"ANO","")</f>
        <v/>
      </c>
      <c r="Q3475" s="15"/>
    </row>
    <row r="3476" spans="2:17" s="25" customFormat="1" x14ac:dyDescent="0.3">
      <c r="B3476" s="15" t="str">
        <f>IF(A3476="","",VLOOKUP(A3476,Tabulka3[[Číslo smlouvy   u pravidelné činnosti]:[Příjmení]],3,0))</f>
        <v/>
      </c>
      <c r="C3476" s="15" t="str">
        <f>IF(A3476="","",VLOOKUP(A3476,Tabulka3[[Číslo smlouvy   u pravidelné činnosti]:[Příjmení]],4,0))</f>
        <v/>
      </c>
      <c r="F3476" s="94"/>
      <c r="H3476" s="113"/>
      <c r="I3476" s="113"/>
      <c r="K3476" s="15"/>
      <c r="L3476" s="15"/>
      <c r="M3476" s="15">
        <f t="shared" si="162"/>
        <v>1</v>
      </c>
      <c r="N3476" s="15" t="str">
        <f t="shared" si="163"/>
        <v>-</v>
      </c>
      <c r="O3476" s="150">
        <f t="shared" si="164"/>
        <v>0</v>
      </c>
      <c r="P3476" s="15" t="str">
        <f>IF(COUNTIF('Personálie dobrovolníků '!U:X,N3476)&gt;0,"ANO","")</f>
        <v/>
      </c>
      <c r="Q3476" s="15"/>
    </row>
    <row r="3477" spans="2:17" s="25" customFormat="1" x14ac:dyDescent="0.3">
      <c r="B3477" s="15" t="str">
        <f>IF(A3477="","",VLOOKUP(A3477,Tabulka3[[Číslo smlouvy   u pravidelné činnosti]:[Příjmení]],3,0))</f>
        <v/>
      </c>
      <c r="C3477" s="15" t="str">
        <f>IF(A3477="","",VLOOKUP(A3477,Tabulka3[[Číslo smlouvy   u pravidelné činnosti]:[Příjmení]],4,0))</f>
        <v/>
      </c>
      <c r="F3477" s="94"/>
      <c r="H3477" s="113"/>
      <c r="I3477" s="113"/>
      <c r="K3477" s="15"/>
      <c r="L3477" s="15"/>
      <c r="M3477" s="15">
        <f t="shared" si="162"/>
        <v>1</v>
      </c>
      <c r="N3477" s="15" t="str">
        <f t="shared" si="163"/>
        <v>-</v>
      </c>
      <c r="O3477" s="150">
        <f t="shared" si="164"/>
        <v>0</v>
      </c>
      <c r="P3477" s="15" t="str">
        <f>IF(COUNTIF('Personálie dobrovolníků '!U:X,N3477)&gt;0,"ANO","")</f>
        <v/>
      </c>
      <c r="Q3477" s="15"/>
    </row>
    <row r="3478" spans="2:17" s="25" customFormat="1" x14ac:dyDescent="0.3">
      <c r="B3478" s="15" t="str">
        <f>IF(A3478="","",VLOOKUP(A3478,Tabulka3[[Číslo smlouvy   u pravidelné činnosti]:[Příjmení]],3,0))</f>
        <v/>
      </c>
      <c r="C3478" s="15" t="str">
        <f>IF(A3478="","",VLOOKUP(A3478,Tabulka3[[Číslo smlouvy   u pravidelné činnosti]:[Příjmení]],4,0))</f>
        <v/>
      </c>
      <c r="F3478" s="94"/>
      <c r="H3478" s="113"/>
      <c r="I3478" s="113"/>
      <c r="K3478" s="15"/>
      <c r="L3478" s="15"/>
      <c r="M3478" s="15">
        <f t="shared" si="162"/>
        <v>1</v>
      </c>
      <c r="N3478" s="15" t="str">
        <f t="shared" si="163"/>
        <v>-</v>
      </c>
      <c r="O3478" s="150">
        <f t="shared" si="164"/>
        <v>0</v>
      </c>
      <c r="P3478" s="15" t="str">
        <f>IF(COUNTIF('Personálie dobrovolníků '!U:X,N3478)&gt;0,"ANO","")</f>
        <v/>
      </c>
      <c r="Q3478" s="15"/>
    </row>
    <row r="3479" spans="2:17" s="25" customFormat="1" x14ac:dyDescent="0.3">
      <c r="B3479" s="15" t="str">
        <f>IF(A3479="","",VLOOKUP(A3479,Tabulka3[[Číslo smlouvy   u pravidelné činnosti]:[Příjmení]],3,0))</f>
        <v/>
      </c>
      <c r="C3479" s="15" t="str">
        <f>IF(A3479="","",VLOOKUP(A3479,Tabulka3[[Číslo smlouvy   u pravidelné činnosti]:[Příjmení]],4,0))</f>
        <v/>
      </c>
      <c r="F3479" s="94"/>
      <c r="H3479" s="113"/>
      <c r="I3479" s="113"/>
      <c r="K3479" s="15"/>
      <c r="L3479" s="15"/>
      <c r="M3479" s="15">
        <f t="shared" si="162"/>
        <v>1</v>
      </c>
      <c r="N3479" s="15" t="str">
        <f t="shared" si="163"/>
        <v>-</v>
      </c>
      <c r="O3479" s="150">
        <f t="shared" si="164"/>
        <v>0</v>
      </c>
      <c r="P3479" s="15" t="str">
        <f>IF(COUNTIF('Personálie dobrovolníků '!U:X,N3479)&gt;0,"ANO","")</f>
        <v/>
      </c>
      <c r="Q3479" s="15"/>
    </row>
    <row r="3480" spans="2:17" s="25" customFormat="1" x14ac:dyDescent="0.3">
      <c r="B3480" s="15" t="str">
        <f>IF(A3480="","",VLOOKUP(A3480,Tabulka3[[Číslo smlouvy   u pravidelné činnosti]:[Příjmení]],3,0))</f>
        <v/>
      </c>
      <c r="C3480" s="15" t="str">
        <f>IF(A3480="","",VLOOKUP(A3480,Tabulka3[[Číslo smlouvy   u pravidelné činnosti]:[Příjmení]],4,0))</f>
        <v/>
      </c>
      <c r="F3480" s="94"/>
      <c r="H3480" s="113"/>
      <c r="I3480" s="113"/>
      <c r="K3480" s="15"/>
      <c r="L3480" s="15"/>
      <c r="M3480" s="15">
        <f t="shared" si="162"/>
        <v>1</v>
      </c>
      <c r="N3480" s="15" t="str">
        <f t="shared" si="163"/>
        <v>-</v>
      </c>
      <c r="O3480" s="150">
        <f t="shared" si="164"/>
        <v>0</v>
      </c>
      <c r="P3480" s="15" t="str">
        <f>IF(COUNTIF('Personálie dobrovolníků '!U:X,N3480)&gt;0,"ANO","")</f>
        <v/>
      </c>
      <c r="Q3480" s="15"/>
    </row>
    <row r="3481" spans="2:17" s="25" customFormat="1" x14ac:dyDescent="0.3">
      <c r="B3481" s="15" t="str">
        <f>IF(A3481="","",VLOOKUP(A3481,Tabulka3[[Číslo smlouvy   u pravidelné činnosti]:[Příjmení]],3,0))</f>
        <v/>
      </c>
      <c r="C3481" s="15" t="str">
        <f>IF(A3481="","",VLOOKUP(A3481,Tabulka3[[Číslo smlouvy   u pravidelné činnosti]:[Příjmení]],4,0))</f>
        <v/>
      </c>
      <c r="F3481" s="94"/>
      <c r="H3481" s="113"/>
      <c r="I3481" s="113"/>
      <c r="K3481" s="15"/>
      <c r="L3481" s="15"/>
      <c r="M3481" s="15">
        <f t="shared" si="162"/>
        <v>1</v>
      </c>
      <c r="N3481" s="15" t="str">
        <f t="shared" si="163"/>
        <v>-</v>
      </c>
      <c r="O3481" s="150">
        <f t="shared" si="164"/>
        <v>0</v>
      </c>
      <c r="P3481" s="15" t="str">
        <f>IF(COUNTIF('Personálie dobrovolníků '!U:X,N3481)&gt;0,"ANO","")</f>
        <v/>
      </c>
      <c r="Q3481" s="15"/>
    </row>
    <row r="3482" spans="2:17" s="25" customFormat="1" x14ac:dyDescent="0.3">
      <c r="B3482" s="15" t="str">
        <f>IF(A3482="","",VLOOKUP(A3482,Tabulka3[[Číslo smlouvy   u pravidelné činnosti]:[Příjmení]],3,0))</f>
        <v/>
      </c>
      <c r="C3482" s="15" t="str">
        <f>IF(A3482="","",VLOOKUP(A3482,Tabulka3[[Číslo smlouvy   u pravidelné činnosti]:[Příjmení]],4,0))</f>
        <v/>
      </c>
      <c r="F3482" s="94"/>
      <c r="H3482" s="113"/>
      <c r="I3482" s="113"/>
      <c r="K3482" s="15"/>
      <c r="L3482" s="15"/>
      <c r="M3482" s="15">
        <f t="shared" si="162"/>
        <v>1</v>
      </c>
      <c r="N3482" s="15" t="str">
        <f t="shared" si="163"/>
        <v>-</v>
      </c>
      <c r="O3482" s="150">
        <f t="shared" si="164"/>
        <v>0</v>
      </c>
      <c r="P3482" s="15" t="str">
        <f>IF(COUNTIF('Personálie dobrovolníků '!U:X,N3482)&gt;0,"ANO","")</f>
        <v/>
      </c>
      <c r="Q3482" s="15"/>
    </row>
    <row r="3483" spans="2:17" s="25" customFormat="1" x14ac:dyDescent="0.3">
      <c r="B3483" s="15" t="str">
        <f>IF(A3483="","",VLOOKUP(A3483,Tabulka3[[Číslo smlouvy   u pravidelné činnosti]:[Příjmení]],3,0))</f>
        <v/>
      </c>
      <c r="C3483" s="15" t="str">
        <f>IF(A3483="","",VLOOKUP(A3483,Tabulka3[[Číslo smlouvy   u pravidelné činnosti]:[Příjmení]],4,0))</f>
        <v/>
      </c>
      <c r="F3483" s="94"/>
      <c r="H3483" s="113"/>
      <c r="I3483" s="113"/>
      <c r="K3483" s="15"/>
      <c r="L3483" s="15"/>
      <c r="M3483" s="15">
        <f t="shared" si="162"/>
        <v>1</v>
      </c>
      <c r="N3483" s="15" t="str">
        <f t="shared" si="163"/>
        <v>-</v>
      </c>
      <c r="O3483" s="150">
        <f t="shared" si="164"/>
        <v>0</v>
      </c>
      <c r="P3483" s="15" t="str">
        <f>IF(COUNTIF('Personálie dobrovolníků '!U:X,N3483)&gt;0,"ANO","")</f>
        <v/>
      </c>
      <c r="Q3483" s="15"/>
    </row>
    <row r="3484" spans="2:17" s="25" customFormat="1" x14ac:dyDescent="0.3">
      <c r="B3484" s="15" t="str">
        <f>IF(A3484="","",VLOOKUP(A3484,Tabulka3[[Číslo smlouvy   u pravidelné činnosti]:[Příjmení]],3,0))</f>
        <v/>
      </c>
      <c r="C3484" s="15" t="str">
        <f>IF(A3484="","",VLOOKUP(A3484,Tabulka3[[Číslo smlouvy   u pravidelné činnosti]:[Příjmení]],4,0))</f>
        <v/>
      </c>
      <c r="F3484" s="94"/>
      <c r="H3484" s="113"/>
      <c r="I3484" s="113"/>
      <c r="K3484" s="15"/>
      <c r="L3484" s="15"/>
      <c r="M3484" s="15">
        <f t="shared" si="162"/>
        <v>1</v>
      </c>
      <c r="N3484" s="15" t="str">
        <f t="shared" si="163"/>
        <v>-</v>
      </c>
      <c r="O3484" s="150">
        <f t="shared" si="164"/>
        <v>0</v>
      </c>
      <c r="P3484" s="15" t="str">
        <f>IF(COUNTIF('Personálie dobrovolníků '!U:X,N3484)&gt;0,"ANO","")</f>
        <v/>
      </c>
      <c r="Q3484" s="15"/>
    </row>
    <row r="3485" spans="2:17" s="25" customFormat="1" x14ac:dyDescent="0.3">
      <c r="B3485" s="15" t="str">
        <f>IF(A3485="","",VLOOKUP(A3485,Tabulka3[[Číslo smlouvy   u pravidelné činnosti]:[Příjmení]],3,0))</f>
        <v/>
      </c>
      <c r="C3485" s="15" t="str">
        <f>IF(A3485="","",VLOOKUP(A3485,Tabulka3[[Číslo smlouvy   u pravidelné činnosti]:[Příjmení]],4,0))</f>
        <v/>
      </c>
      <c r="F3485" s="94"/>
      <c r="H3485" s="113"/>
      <c r="I3485" s="113"/>
      <c r="K3485" s="15"/>
      <c r="L3485" s="15"/>
      <c r="M3485" s="15">
        <f t="shared" si="162"/>
        <v>1</v>
      </c>
      <c r="N3485" s="15" t="str">
        <f t="shared" si="163"/>
        <v>-</v>
      </c>
      <c r="O3485" s="150">
        <f t="shared" si="164"/>
        <v>0</v>
      </c>
      <c r="P3485" s="15" t="str">
        <f>IF(COUNTIF('Personálie dobrovolníků '!U:X,N3485)&gt;0,"ANO","")</f>
        <v/>
      </c>
      <c r="Q3485" s="15"/>
    </row>
    <row r="3486" spans="2:17" s="25" customFormat="1" x14ac:dyDescent="0.3">
      <c r="B3486" s="15" t="str">
        <f>IF(A3486="","",VLOOKUP(A3486,Tabulka3[[Číslo smlouvy   u pravidelné činnosti]:[Příjmení]],3,0))</f>
        <v/>
      </c>
      <c r="C3486" s="15" t="str">
        <f>IF(A3486="","",VLOOKUP(A3486,Tabulka3[[Číslo smlouvy   u pravidelné činnosti]:[Příjmení]],4,0))</f>
        <v/>
      </c>
      <c r="F3486" s="94"/>
      <c r="H3486" s="113"/>
      <c r="I3486" s="113"/>
      <c r="K3486" s="15"/>
      <c r="L3486" s="15"/>
      <c r="M3486" s="15">
        <f t="shared" si="162"/>
        <v>1</v>
      </c>
      <c r="N3486" s="15" t="str">
        <f t="shared" si="163"/>
        <v>-</v>
      </c>
      <c r="O3486" s="150">
        <f t="shared" si="164"/>
        <v>0</v>
      </c>
      <c r="P3486" s="15" t="str">
        <f>IF(COUNTIF('Personálie dobrovolníků '!U:X,N3486)&gt;0,"ANO","")</f>
        <v/>
      </c>
      <c r="Q3486" s="15"/>
    </row>
    <row r="3487" spans="2:17" s="25" customFormat="1" x14ac:dyDescent="0.3">
      <c r="B3487" s="15" t="str">
        <f>IF(A3487="","",VLOOKUP(A3487,Tabulka3[[Číslo smlouvy   u pravidelné činnosti]:[Příjmení]],3,0))</f>
        <v/>
      </c>
      <c r="C3487" s="15" t="str">
        <f>IF(A3487="","",VLOOKUP(A3487,Tabulka3[[Číslo smlouvy   u pravidelné činnosti]:[Příjmení]],4,0))</f>
        <v/>
      </c>
      <c r="F3487" s="94"/>
      <c r="H3487" s="113"/>
      <c r="I3487" s="113"/>
      <c r="K3487" s="15"/>
      <c r="L3487" s="15"/>
      <c r="M3487" s="15">
        <f t="shared" si="162"/>
        <v>1</v>
      </c>
      <c r="N3487" s="15" t="str">
        <f t="shared" si="163"/>
        <v>-</v>
      </c>
      <c r="O3487" s="150">
        <f t="shared" si="164"/>
        <v>0</v>
      </c>
      <c r="P3487" s="15" t="str">
        <f>IF(COUNTIF('Personálie dobrovolníků '!U:X,N3487)&gt;0,"ANO","")</f>
        <v/>
      </c>
      <c r="Q3487" s="15"/>
    </row>
    <row r="3488" spans="2:17" s="25" customFormat="1" x14ac:dyDescent="0.3">
      <c r="B3488" s="15" t="str">
        <f>IF(A3488="","",VLOOKUP(A3488,Tabulka3[[Číslo smlouvy   u pravidelné činnosti]:[Příjmení]],3,0))</f>
        <v/>
      </c>
      <c r="C3488" s="15" t="str">
        <f>IF(A3488="","",VLOOKUP(A3488,Tabulka3[[Číslo smlouvy   u pravidelné činnosti]:[Příjmení]],4,0))</f>
        <v/>
      </c>
      <c r="F3488" s="94"/>
      <c r="H3488" s="113"/>
      <c r="I3488" s="113"/>
      <c r="K3488" s="15"/>
      <c r="L3488" s="15"/>
      <c r="M3488" s="15">
        <f t="shared" si="162"/>
        <v>1</v>
      </c>
      <c r="N3488" s="15" t="str">
        <f t="shared" si="163"/>
        <v>-</v>
      </c>
      <c r="O3488" s="150">
        <f t="shared" si="164"/>
        <v>0</v>
      </c>
      <c r="P3488" s="15" t="str">
        <f>IF(COUNTIF('Personálie dobrovolníků '!U:X,N3488)&gt;0,"ANO","")</f>
        <v/>
      </c>
      <c r="Q3488" s="15"/>
    </row>
    <row r="3489" spans="2:17" s="25" customFormat="1" x14ac:dyDescent="0.3">
      <c r="B3489" s="15" t="str">
        <f>IF(A3489="","",VLOOKUP(A3489,Tabulka3[[Číslo smlouvy   u pravidelné činnosti]:[Příjmení]],3,0))</f>
        <v/>
      </c>
      <c r="C3489" s="15" t="str">
        <f>IF(A3489="","",VLOOKUP(A3489,Tabulka3[[Číslo smlouvy   u pravidelné činnosti]:[Příjmení]],4,0))</f>
        <v/>
      </c>
      <c r="F3489" s="94"/>
      <c r="H3489" s="113"/>
      <c r="I3489" s="113"/>
      <c r="K3489" s="15"/>
      <c r="L3489" s="15"/>
      <c r="M3489" s="15">
        <f t="shared" si="162"/>
        <v>1</v>
      </c>
      <c r="N3489" s="15" t="str">
        <f t="shared" si="163"/>
        <v>-</v>
      </c>
      <c r="O3489" s="150">
        <f t="shared" si="164"/>
        <v>0</v>
      </c>
      <c r="P3489" s="15" t="str">
        <f>IF(COUNTIF('Personálie dobrovolníků '!U:X,N3489)&gt;0,"ANO","")</f>
        <v/>
      </c>
      <c r="Q3489" s="15"/>
    </row>
    <row r="3490" spans="2:17" s="25" customFormat="1" x14ac:dyDescent="0.3">
      <c r="B3490" s="15" t="str">
        <f>IF(A3490="","",VLOOKUP(A3490,Tabulka3[[Číslo smlouvy   u pravidelné činnosti]:[Příjmení]],3,0))</f>
        <v/>
      </c>
      <c r="C3490" s="15" t="str">
        <f>IF(A3490="","",VLOOKUP(A3490,Tabulka3[[Číslo smlouvy   u pravidelné činnosti]:[Příjmení]],4,0))</f>
        <v/>
      </c>
      <c r="F3490" s="94"/>
      <c r="H3490" s="113"/>
      <c r="I3490" s="113"/>
      <c r="K3490" s="15"/>
      <c r="L3490" s="15"/>
      <c r="M3490" s="15">
        <f t="shared" si="162"/>
        <v>1</v>
      </c>
      <c r="N3490" s="15" t="str">
        <f t="shared" si="163"/>
        <v>-</v>
      </c>
      <c r="O3490" s="150">
        <f t="shared" si="164"/>
        <v>0</v>
      </c>
      <c r="P3490" s="15" t="str">
        <f>IF(COUNTIF('Personálie dobrovolníků '!U:X,N3490)&gt;0,"ANO","")</f>
        <v/>
      </c>
      <c r="Q3490" s="15"/>
    </row>
    <row r="3491" spans="2:17" s="25" customFormat="1" x14ac:dyDescent="0.3">
      <c r="B3491" s="15" t="str">
        <f>IF(A3491="","",VLOOKUP(A3491,Tabulka3[[Číslo smlouvy   u pravidelné činnosti]:[Příjmení]],3,0))</f>
        <v/>
      </c>
      <c r="C3491" s="15" t="str">
        <f>IF(A3491="","",VLOOKUP(A3491,Tabulka3[[Číslo smlouvy   u pravidelné činnosti]:[Příjmení]],4,0))</f>
        <v/>
      </c>
      <c r="F3491" s="94"/>
      <c r="H3491" s="113"/>
      <c r="I3491" s="113"/>
      <c r="K3491" s="15"/>
      <c r="L3491" s="15"/>
      <c r="M3491" s="15">
        <f t="shared" si="162"/>
        <v>1</v>
      </c>
      <c r="N3491" s="15" t="str">
        <f t="shared" si="163"/>
        <v>-</v>
      </c>
      <c r="O3491" s="150">
        <f t="shared" si="164"/>
        <v>0</v>
      </c>
      <c r="P3491" s="15" t="str">
        <f>IF(COUNTIF('Personálie dobrovolníků '!U:X,N3491)&gt;0,"ANO","")</f>
        <v/>
      </c>
      <c r="Q3491" s="15"/>
    </row>
    <row r="3492" spans="2:17" s="25" customFormat="1" x14ac:dyDescent="0.3">
      <c r="B3492" s="15" t="str">
        <f>IF(A3492="","",VLOOKUP(A3492,Tabulka3[[Číslo smlouvy   u pravidelné činnosti]:[Příjmení]],3,0))</f>
        <v/>
      </c>
      <c r="C3492" s="15" t="str">
        <f>IF(A3492="","",VLOOKUP(A3492,Tabulka3[[Číslo smlouvy   u pravidelné činnosti]:[Příjmení]],4,0))</f>
        <v/>
      </c>
      <c r="F3492" s="94"/>
      <c r="H3492" s="113"/>
      <c r="I3492" s="113"/>
      <c r="K3492" s="15"/>
      <c r="L3492" s="15"/>
      <c r="M3492" s="15">
        <f t="shared" si="162"/>
        <v>1</v>
      </c>
      <c r="N3492" s="15" t="str">
        <f t="shared" si="163"/>
        <v>-</v>
      </c>
      <c r="O3492" s="150">
        <f t="shared" si="164"/>
        <v>0</v>
      </c>
      <c r="P3492" s="15" t="str">
        <f>IF(COUNTIF('Personálie dobrovolníků '!U:X,N3492)&gt;0,"ANO","")</f>
        <v/>
      </c>
      <c r="Q3492" s="15"/>
    </row>
    <row r="3493" spans="2:17" s="25" customFormat="1" x14ac:dyDescent="0.3">
      <c r="B3493" s="15" t="str">
        <f>IF(A3493="","",VLOOKUP(A3493,Tabulka3[[Číslo smlouvy   u pravidelné činnosti]:[Příjmení]],3,0))</f>
        <v/>
      </c>
      <c r="C3493" s="15" t="str">
        <f>IF(A3493="","",VLOOKUP(A3493,Tabulka3[[Číslo smlouvy   u pravidelné činnosti]:[Příjmení]],4,0))</f>
        <v/>
      </c>
      <c r="F3493" s="94"/>
      <c r="H3493" s="113"/>
      <c r="I3493" s="113"/>
      <c r="K3493" s="15"/>
      <c r="L3493" s="15"/>
      <c r="M3493" s="15">
        <f t="shared" si="162"/>
        <v>1</v>
      </c>
      <c r="N3493" s="15" t="str">
        <f t="shared" si="163"/>
        <v>-</v>
      </c>
      <c r="O3493" s="150">
        <f t="shared" si="164"/>
        <v>0</v>
      </c>
      <c r="P3493" s="15" t="str">
        <f>IF(COUNTIF('Personálie dobrovolníků '!U:X,N3493)&gt;0,"ANO","")</f>
        <v/>
      </c>
      <c r="Q3493" s="15"/>
    </row>
    <row r="3494" spans="2:17" s="25" customFormat="1" x14ac:dyDescent="0.3">
      <c r="B3494" s="15" t="str">
        <f>IF(A3494="","",VLOOKUP(A3494,Tabulka3[[Číslo smlouvy   u pravidelné činnosti]:[Příjmení]],3,0))</f>
        <v/>
      </c>
      <c r="C3494" s="15" t="str">
        <f>IF(A3494="","",VLOOKUP(A3494,Tabulka3[[Číslo smlouvy   u pravidelné činnosti]:[Příjmení]],4,0))</f>
        <v/>
      </c>
      <c r="F3494" s="94"/>
      <c r="H3494" s="113"/>
      <c r="I3494" s="113"/>
      <c r="K3494" s="15"/>
      <c r="L3494" s="15"/>
      <c r="M3494" s="15">
        <f t="shared" si="162"/>
        <v>1</v>
      </c>
      <c r="N3494" s="15" t="str">
        <f t="shared" si="163"/>
        <v>-</v>
      </c>
      <c r="O3494" s="150">
        <f t="shared" si="164"/>
        <v>0</v>
      </c>
      <c r="P3494" s="15" t="str">
        <f>IF(COUNTIF('Personálie dobrovolníků '!U:X,N3494)&gt;0,"ANO","")</f>
        <v/>
      </c>
      <c r="Q3494" s="15"/>
    </row>
    <row r="3495" spans="2:17" s="25" customFormat="1" x14ac:dyDescent="0.3">
      <c r="B3495" s="15" t="str">
        <f>IF(A3495="","",VLOOKUP(A3495,Tabulka3[[Číslo smlouvy   u pravidelné činnosti]:[Příjmení]],3,0))</f>
        <v/>
      </c>
      <c r="C3495" s="15" t="str">
        <f>IF(A3495="","",VLOOKUP(A3495,Tabulka3[[Číslo smlouvy   u pravidelné činnosti]:[Příjmení]],4,0))</f>
        <v/>
      </c>
      <c r="F3495" s="94"/>
      <c r="H3495" s="113"/>
      <c r="I3495" s="113"/>
      <c r="K3495" s="15"/>
      <c r="L3495" s="15"/>
      <c r="M3495" s="15">
        <f t="shared" si="162"/>
        <v>1</v>
      </c>
      <c r="N3495" s="15" t="str">
        <f t="shared" si="163"/>
        <v>-</v>
      </c>
      <c r="O3495" s="150">
        <f t="shared" si="164"/>
        <v>0</v>
      </c>
      <c r="P3495" s="15" t="str">
        <f>IF(COUNTIF('Personálie dobrovolníků '!U:X,N3495)&gt;0,"ANO","")</f>
        <v/>
      </c>
      <c r="Q3495" s="15"/>
    </row>
    <row r="3496" spans="2:17" s="25" customFormat="1" x14ac:dyDescent="0.3">
      <c r="B3496" s="15" t="str">
        <f>IF(A3496="","",VLOOKUP(A3496,Tabulka3[[Číslo smlouvy   u pravidelné činnosti]:[Příjmení]],3,0))</f>
        <v/>
      </c>
      <c r="C3496" s="15" t="str">
        <f>IF(A3496="","",VLOOKUP(A3496,Tabulka3[[Číslo smlouvy   u pravidelné činnosti]:[Příjmení]],4,0))</f>
        <v/>
      </c>
      <c r="F3496" s="94"/>
      <c r="H3496" s="113"/>
      <c r="I3496" s="113"/>
      <c r="K3496" s="15"/>
      <c r="L3496" s="15"/>
      <c r="M3496" s="15">
        <f t="shared" si="162"/>
        <v>1</v>
      </c>
      <c r="N3496" s="15" t="str">
        <f t="shared" si="163"/>
        <v>-</v>
      </c>
      <c r="O3496" s="150">
        <f t="shared" si="164"/>
        <v>0</v>
      </c>
      <c r="P3496" s="15" t="str">
        <f>IF(COUNTIF('Personálie dobrovolníků '!U:X,N3496)&gt;0,"ANO","")</f>
        <v/>
      </c>
      <c r="Q3496" s="15"/>
    </row>
    <row r="3497" spans="2:17" s="25" customFormat="1" x14ac:dyDescent="0.3">
      <c r="B3497" s="15" t="str">
        <f>IF(A3497="","",VLOOKUP(A3497,Tabulka3[[Číslo smlouvy   u pravidelné činnosti]:[Příjmení]],3,0))</f>
        <v/>
      </c>
      <c r="C3497" s="15" t="str">
        <f>IF(A3497="","",VLOOKUP(A3497,Tabulka3[[Číslo smlouvy   u pravidelné činnosti]:[Příjmení]],4,0))</f>
        <v/>
      </c>
      <c r="F3497" s="94"/>
      <c r="H3497" s="113"/>
      <c r="I3497" s="113"/>
      <c r="K3497" s="15"/>
      <c r="L3497" s="15"/>
      <c r="M3497" s="15">
        <f t="shared" si="162"/>
        <v>1</v>
      </c>
      <c r="N3497" s="15" t="str">
        <f t="shared" si="163"/>
        <v>-</v>
      </c>
      <c r="O3497" s="150">
        <f t="shared" si="164"/>
        <v>0</v>
      </c>
      <c r="P3497" s="15" t="str">
        <f>IF(COUNTIF('Personálie dobrovolníků '!U:X,N3497)&gt;0,"ANO","")</f>
        <v/>
      </c>
      <c r="Q3497" s="15"/>
    </row>
    <row r="3498" spans="2:17" s="25" customFormat="1" x14ac:dyDescent="0.3">
      <c r="B3498" s="15" t="str">
        <f>IF(A3498="","",VLOOKUP(A3498,Tabulka3[[Číslo smlouvy   u pravidelné činnosti]:[Příjmení]],3,0))</f>
        <v/>
      </c>
      <c r="C3498" s="15" t="str">
        <f>IF(A3498="","",VLOOKUP(A3498,Tabulka3[[Číslo smlouvy   u pravidelné činnosti]:[Příjmení]],4,0))</f>
        <v/>
      </c>
      <c r="F3498" s="94"/>
      <c r="H3498" s="113"/>
      <c r="I3498" s="113"/>
      <c r="K3498" s="15"/>
      <c r="L3498" s="15"/>
      <c r="M3498" s="15">
        <f t="shared" si="162"/>
        <v>1</v>
      </c>
      <c r="N3498" s="15" t="str">
        <f t="shared" si="163"/>
        <v>-</v>
      </c>
      <c r="O3498" s="150">
        <f t="shared" si="164"/>
        <v>0</v>
      </c>
      <c r="P3498" s="15" t="str">
        <f>IF(COUNTIF('Personálie dobrovolníků '!U:X,N3498)&gt;0,"ANO","")</f>
        <v/>
      </c>
      <c r="Q3498" s="15"/>
    </row>
    <row r="3499" spans="2:17" s="25" customFormat="1" x14ac:dyDescent="0.3">
      <c r="B3499" s="15" t="str">
        <f>IF(A3499="","",VLOOKUP(A3499,Tabulka3[[Číslo smlouvy   u pravidelné činnosti]:[Příjmení]],3,0))</f>
        <v/>
      </c>
      <c r="C3499" s="15" t="str">
        <f>IF(A3499="","",VLOOKUP(A3499,Tabulka3[[Číslo smlouvy   u pravidelné činnosti]:[Příjmení]],4,0))</f>
        <v/>
      </c>
      <c r="F3499" s="94"/>
      <c r="H3499" s="113"/>
      <c r="I3499" s="113"/>
      <c r="K3499" s="15"/>
      <c r="L3499" s="15"/>
      <c r="M3499" s="15">
        <f t="shared" si="162"/>
        <v>1</v>
      </c>
      <c r="N3499" s="15" t="str">
        <f t="shared" si="163"/>
        <v>-</v>
      </c>
      <c r="O3499" s="150">
        <f t="shared" si="164"/>
        <v>0</v>
      </c>
      <c r="P3499" s="15" t="str">
        <f>IF(COUNTIF('Personálie dobrovolníků '!U:X,N3499)&gt;0,"ANO","")</f>
        <v/>
      </c>
      <c r="Q3499" s="15"/>
    </row>
    <row r="3500" spans="2:17" s="25" customFormat="1" x14ac:dyDescent="0.3">
      <c r="B3500" s="15" t="str">
        <f>IF(A3500="","",VLOOKUP(A3500,Tabulka3[[Číslo smlouvy   u pravidelné činnosti]:[Příjmení]],3,0))</f>
        <v/>
      </c>
      <c r="C3500" s="15" t="str">
        <f>IF(A3500="","",VLOOKUP(A3500,Tabulka3[[Číslo smlouvy   u pravidelné činnosti]:[Příjmení]],4,0))</f>
        <v/>
      </c>
      <c r="F3500" s="94"/>
      <c r="H3500" s="113"/>
      <c r="I3500" s="113"/>
      <c r="K3500" s="15"/>
      <c r="L3500" s="15"/>
      <c r="M3500" s="15">
        <f t="shared" si="162"/>
        <v>1</v>
      </c>
      <c r="N3500" s="15" t="str">
        <f t="shared" si="163"/>
        <v>-</v>
      </c>
      <c r="O3500" s="150">
        <f t="shared" si="164"/>
        <v>0</v>
      </c>
      <c r="P3500" s="15" t="str">
        <f>IF(COUNTIF('Personálie dobrovolníků '!U:X,N3500)&gt;0,"ANO","")</f>
        <v/>
      </c>
      <c r="Q3500" s="15"/>
    </row>
    <row r="3501" spans="2:17" s="25" customFormat="1" x14ac:dyDescent="0.3">
      <c r="B3501" s="15" t="str">
        <f>IF(A3501="","",VLOOKUP(A3501,Tabulka3[[Číslo smlouvy   u pravidelné činnosti]:[Příjmení]],3,0))</f>
        <v/>
      </c>
      <c r="C3501" s="15" t="str">
        <f>IF(A3501="","",VLOOKUP(A3501,Tabulka3[[Číslo smlouvy   u pravidelné činnosti]:[Příjmení]],4,0))</f>
        <v/>
      </c>
      <c r="F3501" s="94"/>
      <c r="H3501" s="113"/>
      <c r="I3501" s="113"/>
      <c r="K3501" s="15"/>
      <c r="L3501" s="15"/>
      <c r="M3501" s="15">
        <f t="shared" si="162"/>
        <v>1</v>
      </c>
      <c r="N3501" s="15" t="str">
        <f t="shared" si="163"/>
        <v>-</v>
      </c>
      <c r="O3501" s="150">
        <f t="shared" si="164"/>
        <v>0</v>
      </c>
      <c r="P3501" s="15" t="str">
        <f>IF(COUNTIF('Personálie dobrovolníků '!U:X,N3501)&gt;0,"ANO","")</f>
        <v/>
      </c>
      <c r="Q3501" s="15"/>
    </row>
    <row r="3502" spans="2:17" s="25" customFormat="1" x14ac:dyDescent="0.3">
      <c r="B3502" s="15" t="str">
        <f>IF(A3502="","",VLOOKUP(A3502,Tabulka3[[Číslo smlouvy   u pravidelné činnosti]:[Příjmení]],3,0))</f>
        <v/>
      </c>
      <c r="C3502" s="15" t="str">
        <f>IF(A3502="","",VLOOKUP(A3502,Tabulka3[[Číslo smlouvy   u pravidelné činnosti]:[Příjmení]],4,0))</f>
        <v/>
      </c>
      <c r="F3502" s="94"/>
      <c r="H3502" s="113"/>
      <c r="I3502" s="113"/>
      <c r="K3502" s="15"/>
      <c r="L3502" s="15"/>
      <c r="M3502" s="15">
        <f t="shared" si="162"/>
        <v>1</v>
      </c>
      <c r="N3502" s="15" t="str">
        <f t="shared" si="163"/>
        <v>-</v>
      </c>
      <c r="O3502" s="150">
        <f t="shared" si="164"/>
        <v>0</v>
      </c>
      <c r="P3502" s="15" t="str">
        <f>IF(COUNTIF('Personálie dobrovolníků '!U:X,N3502)&gt;0,"ANO","")</f>
        <v/>
      </c>
      <c r="Q3502" s="15"/>
    </row>
    <row r="3503" spans="2:17" s="25" customFormat="1" x14ac:dyDescent="0.3">
      <c r="B3503" s="15" t="str">
        <f>IF(A3503="","",VLOOKUP(A3503,Tabulka3[[Číslo smlouvy   u pravidelné činnosti]:[Příjmení]],3,0))</f>
        <v/>
      </c>
      <c r="C3503" s="15" t="str">
        <f>IF(A3503="","",VLOOKUP(A3503,Tabulka3[[Číslo smlouvy   u pravidelné činnosti]:[Příjmení]],4,0))</f>
        <v/>
      </c>
      <c r="F3503" s="94"/>
      <c r="H3503" s="113"/>
      <c r="I3503" s="113"/>
      <c r="K3503" s="15"/>
      <c r="L3503" s="15"/>
      <c r="M3503" s="15">
        <f t="shared" si="162"/>
        <v>1</v>
      </c>
      <c r="N3503" s="15" t="str">
        <f t="shared" si="163"/>
        <v>-</v>
      </c>
      <c r="O3503" s="150">
        <f t="shared" si="164"/>
        <v>0</v>
      </c>
      <c r="P3503" s="15" t="str">
        <f>IF(COUNTIF('Personálie dobrovolníků '!U:X,N3503)&gt;0,"ANO","")</f>
        <v/>
      </c>
      <c r="Q3503" s="15"/>
    </row>
    <row r="3504" spans="2:17" s="25" customFormat="1" x14ac:dyDescent="0.3">
      <c r="B3504" s="15" t="str">
        <f>IF(A3504="","",VLOOKUP(A3504,Tabulka3[[Číslo smlouvy   u pravidelné činnosti]:[Příjmení]],3,0))</f>
        <v/>
      </c>
      <c r="C3504" s="15" t="str">
        <f>IF(A3504="","",VLOOKUP(A3504,Tabulka3[[Číslo smlouvy   u pravidelné činnosti]:[Příjmení]],4,0))</f>
        <v/>
      </c>
      <c r="F3504" s="94"/>
      <c r="H3504" s="113"/>
      <c r="I3504" s="113"/>
      <c r="K3504" s="15"/>
      <c r="L3504" s="15"/>
      <c r="M3504" s="15">
        <f t="shared" si="162"/>
        <v>1</v>
      </c>
      <c r="N3504" s="15" t="str">
        <f t="shared" si="163"/>
        <v>-</v>
      </c>
      <c r="O3504" s="150">
        <f t="shared" si="164"/>
        <v>0</v>
      </c>
      <c r="P3504" s="15" t="str">
        <f>IF(COUNTIF('Personálie dobrovolníků '!U:X,N3504)&gt;0,"ANO","")</f>
        <v/>
      </c>
      <c r="Q3504" s="15"/>
    </row>
    <row r="3505" spans="2:17" s="25" customFormat="1" x14ac:dyDescent="0.3">
      <c r="B3505" s="15" t="str">
        <f>IF(A3505="","",VLOOKUP(A3505,Tabulka3[[Číslo smlouvy   u pravidelné činnosti]:[Příjmení]],3,0))</f>
        <v/>
      </c>
      <c r="C3505" s="15" t="str">
        <f>IF(A3505="","",VLOOKUP(A3505,Tabulka3[[Číslo smlouvy   u pravidelné činnosti]:[Příjmení]],4,0))</f>
        <v/>
      </c>
      <c r="F3505" s="94"/>
      <c r="H3505" s="113"/>
      <c r="I3505" s="113"/>
      <c r="K3505" s="15"/>
      <c r="L3505" s="15"/>
      <c r="M3505" s="15">
        <f t="shared" si="162"/>
        <v>1</v>
      </c>
      <c r="N3505" s="15" t="str">
        <f t="shared" si="163"/>
        <v>-</v>
      </c>
      <c r="O3505" s="150">
        <f t="shared" si="164"/>
        <v>0</v>
      </c>
      <c r="P3505" s="15" t="str">
        <f>IF(COUNTIF('Personálie dobrovolníků '!U:X,N3505)&gt;0,"ANO","")</f>
        <v/>
      </c>
      <c r="Q3505" s="15"/>
    </row>
    <row r="3506" spans="2:17" s="25" customFormat="1" x14ac:dyDescent="0.3">
      <c r="B3506" s="15" t="str">
        <f>IF(A3506="","",VLOOKUP(A3506,Tabulka3[[Číslo smlouvy   u pravidelné činnosti]:[Příjmení]],3,0))</f>
        <v/>
      </c>
      <c r="C3506" s="15" t="str">
        <f>IF(A3506="","",VLOOKUP(A3506,Tabulka3[[Číslo smlouvy   u pravidelné činnosti]:[Příjmení]],4,0))</f>
        <v/>
      </c>
      <c r="F3506" s="94"/>
      <c r="H3506" s="113"/>
      <c r="I3506" s="113"/>
      <c r="K3506" s="15"/>
      <c r="L3506" s="15"/>
      <c r="M3506" s="15">
        <f t="shared" si="162"/>
        <v>1</v>
      </c>
      <c r="N3506" s="15" t="str">
        <f t="shared" si="163"/>
        <v>-</v>
      </c>
      <c r="O3506" s="150">
        <f t="shared" si="164"/>
        <v>0</v>
      </c>
      <c r="P3506" s="15" t="str">
        <f>IF(COUNTIF('Personálie dobrovolníků '!U:X,N3506)&gt;0,"ANO","")</f>
        <v/>
      </c>
      <c r="Q3506" s="15"/>
    </row>
    <row r="3507" spans="2:17" s="25" customFormat="1" x14ac:dyDescent="0.3">
      <c r="B3507" s="15" t="str">
        <f>IF(A3507="","",VLOOKUP(A3507,Tabulka3[[Číslo smlouvy   u pravidelné činnosti]:[Příjmení]],3,0))</f>
        <v/>
      </c>
      <c r="C3507" s="15" t="str">
        <f>IF(A3507="","",VLOOKUP(A3507,Tabulka3[[Číslo smlouvy   u pravidelné činnosti]:[Příjmení]],4,0))</f>
        <v/>
      </c>
      <c r="F3507" s="94"/>
      <c r="H3507" s="113"/>
      <c r="I3507" s="113"/>
      <c r="K3507" s="15"/>
      <c r="L3507" s="15"/>
      <c r="M3507" s="15">
        <f t="shared" si="162"/>
        <v>1</v>
      </c>
      <c r="N3507" s="15" t="str">
        <f t="shared" si="163"/>
        <v>-</v>
      </c>
      <c r="O3507" s="150">
        <f t="shared" si="164"/>
        <v>0</v>
      </c>
      <c r="P3507" s="15" t="str">
        <f>IF(COUNTIF('Personálie dobrovolníků '!U:X,N3507)&gt;0,"ANO","")</f>
        <v/>
      </c>
      <c r="Q3507" s="15"/>
    </row>
    <row r="3508" spans="2:17" s="25" customFormat="1" x14ac:dyDescent="0.3">
      <c r="B3508" s="15" t="str">
        <f>IF(A3508="","",VLOOKUP(A3508,Tabulka3[[Číslo smlouvy   u pravidelné činnosti]:[Příjmení]],3,0))</f>
        <v/>
      </c>
      <c r="C3508" s="15" t="str">
        <f>IF(A3508="","",VLOOKUP(A3508,Tabulka3[[Číslo smlouvy   u pravidelné činnosti]:[Příjmení]],4,0))</f>
        <v/>
      </c>
      <c r="F3508" s="94"/>
      <c r="H3508" s="113"/>
      <c r="I3508" s="113"/>
      <c r="K3508" s="15"/>
      <c r="L3508" s="15"/>
      <c r="M3508" s="15">
        <f t="shared" si="162"/>
        <v>1</v>
      </c>
      <c r="N3508" s="15" t="str">
        <f t="shared" si="163"/>
        <v>-</v>
      </c>
      <c r="O3508" s="150">
        <f t="shared" si="164"/>
        <v>0</v>
      </c>
      <c r="P3508" s="15" t="str">
        <f>IF(COUNTIF('Personálie dobrovolníků '!U:X,N3508)&gt;0,"ANO","")</f>
        <v/>
      </c>
      <c r="Q3508" s="15"/>
    </row>
    <row r="3509" spans="2:17" s="25" customFormat="1" x14ac:dyDescent="0.3">
      <c r="B3509" s="15" t="str">
        <f>IF(A3509="","",VLOOKUP(A3509,Tabulka3[[Číslo smlouvy   u pravidelné činnosti]:[Příjmení]],3,0))</f>
        <v/>
      </c>
      <c r="C3509" s="15" t="str">
        <f>IF(A3509="","",VLOOKUP(A3509,Tabulka3[[Číslo smlouvy   u pravidelné činnosti]:[Příjmení]],4,0))</f>
        <v/>
      </c>
      <c r="F3509" s="94"/>
      <c r="H3509" s="113"/>
      <c r="I3509" s="113"/>
      <c r="K3509" s="15"/>
      <c r="L3509" s="15"/>
      <c r="M3509" s="15">
        <f t="shared" si="162"/>
        <v>1</v>
      </c>
      <c r="N3509" s="15" t="str">
        <f t="shared" si="163"/>
        <v>-</v>
      </c>
      <c r="O3509" s="150">
        <f t="shared" si="164"/>
        <v>0</v>
      </c>
      <c r="P3509" s="15" t="str">
        <f>IF(COUNTIF('Personálie dobrovolníků '!U:X,N3509)&gt;0,"ANO","")</f>
        <v/>
      </c>
      <c r="Q3509" s="15"/>
    </row>
    <row r="3510" spans="2:17" s="25" customFormat="1" x14ac:dyDescent="0.3">
      <c r="B3510" s="15" t="str">
        <f>IF(A3510="","",VLOOKUP(A3510,Tabulka3[[Číslo smlouvy   u pravidelné činnosti]:[Příjmení]],3,0))</f>
        <v/>
      </c>
      <c r="C3510" s="15" t="str">
        <f>IF(A3510="","",VLOOKUP(A3510,Tabulka3[[Číslo smlouvy   u pravidelné činnosti]:[Příjmení]],4,0))</f>
        <v/>
      </c>
      <c r="F3510" s="94"/>
      <c r="H3510" s="113"/>
      <c r="I3510" s="113"/>
      <c r="K3510" s="15"/>
      <c r="L3510" s="15"/>
      <c r="M3510" s="15">
        <f t="shared" si="162"/>
        <v>1</v>
      </c>
      <c r="N3510" s="15" t="str">
        <f t="shared" si="163"/>
        <v>-</v>
      </c>
      <c r="O3510" s="150">
        <f t="shared" si="164"/>
        <v>0</v>
      </c>
      <c r="P3510" s="15" t="str">
        <f>IF(COUNTIF('Personálie dobrovolníků '!U:X,N3510)&gt;0,"ANO","")</f>
        <v/>
      </c>
      <c r="Q3510" s="15"/>
    </row>
    <row r="3511" spans="2:17" s="25" customFormat="1" x14ac:dyDescent="0.3">
      <c r="B3511" s="15" t="str">
        <f>IF(A3511="","",VLOOKUP(A3511,Tabulka3[[Číslo smlouvy   u pravidelné činnosti]:[Příjmení]],3,0))</f>
        <v/>
      </c>
      <c r="C3511" s="15" t="str">
        <f>IF(A3511="","",VLOOKUP(A3511,Tabulka3[[Číslo smlouvy   u pravidelné činnosti]:[Příjmení]],4,0))</f>
        <v/>
      </c>
      <c r="F3511" s="94"/>
      <c r="H3511" s="113"/>
      <c r="I3511" s="113"/>
      <c r="K3511" s="15"/>
      <c r="L3511" s="15"/>
      <c r="M3511" s="15">
        <f t="shared" si="162"/>
        <v>1</v>
      </c>
      <c r="N3511" s="15" t="str">
        <f t="shared" si="163"/>
        <v>-</v>
      </c>
      <c r="O3511" s="150">
        <f t="shared" si="164"/>
        <v>0</v>
      </c>
      <c r="P3511" s="15" t="str">
        <f>IF(COUNTIF('Personálie dobrovolníků '!U:X,N3511)&gt;0,"ANO","")</f>
        <v/>
      </c>
      <c r="Q3511" s="15"/>
    </row>
    <row r="3512" spans="2:17" s="25" customFormat="1" x14ac:dyDescent="0.3">
      <c r="B3512" s="15" t="str">
        <f>IF(A3512="","",VLOOKUP(A3512,Tabulka3[[Číslo smlouvy   u pravidelné činnosti]:[Příjmení]],3,0))</f>
        <v/>
      </c>
      <c r="C3512" s="15" t="str">
        <f>IF(A3512="","",VLOOKUP(A3512,Tabulka3[[Číslo smlouvy   u pravidelné činnosti]:[Příjmení]],4,0))</f>
        <v/>
      </c>
      <c r="F3512" s="94"/>
      <c r="H3512" s="113"/>
      <c r="I3512" s="113"/>
      <c r="K3512" s="15"/>
      <c r="L3512" s="15"/>
      <c r="M3512" s="15">
        <f t="shared" si="162"/>
        <v>1</v>
      </c>
      <c r="N3512" s="15" t="str">
        <f t="shared" si="163"/>
        <v>-</v>
      </c>
      <c r="O3512" s="150">
        <f t="shared" si="164"/>
        <v>0</v>
      </c>
      <c r="P3512" s="15" t="str">
        <f>IF(COUNTIF('Personálie dobrovolníků '!U:X,N3512)&gt;0,"ANO","")</f>
        <v/>
      </c>
      <c r="Q3512" s="15"/>
    </row>
    <row r="3513" spans="2:17" s="25" customFormat="1" x14ac:dyDescent="0.3">
      <c r="B3513" s="15" t="str">
        <f>IF(A3513="","",VLOOKUP(A3513,Tabulka3[[Číslo smlouvy   u pravidelné činnosti]:[Příjmení]],3,0))</f>
        <v/>
      </c>
      <c r="C3513" s="15" t="str">
        <f>IF(A3513="","",VLOOKUP(A3513,Tabulka3[[Číslo smlouvy   u pravidelné činnosti]:[Příjmení]],4,0))</f>
        <v/>
      </c>
      <c r="F3513" s="94"/>
      <c r="H3513" s="113"/>
      <c r="I3513" s="113"/>
      <c r="K3513" s="15"/>
      <c r="L3513" s="15"/>
      <c r="M3513" s="15">
        <f t="shared" si="162"/>
        <v>1</v>
      </c>
      <c r="N3513" s="15" t="str">
        <f t="shared" si="163"/>
        <v>-</v>
      </c>
      <c r="O3513" s="150">
        <f t="shared" si="164"/>
        <v>0</v>
      </c>
      <c r="P3513" s="15" t="str">
        <f>IF(COUNTIF('Personálie dobrovolníků '!U:X,N3513)&gt;0,"ANO","")</f>
        <v/>
      </c>
      <c r="Q3513" s="15"/>
    </row>
    <row r="3514" spans="2:17" s="25" customFormat="1" x14ac:dyDescent="0.3">
      <c r="B3514" s="15" t="str">
        <f>IF(A3514="","",VLOOKUP(A3514,Tabulka3[[Číslo smlouvy   u pravidelné činnosti]:[Příjmení]],3,0))</f>
        <v/>
      </c>
      <c r="C3514" s="15" t="str">
        <f>IF(A3514="","",VLOOKUP(A3514,Tabulka3[[Číslo smlouvy   u pravidelné činnosti]:[Příjmení]],4,0))</f>
        <v/>
      </c>
      <c r="F3514" s="94"/>
      <c r="H3514" s="113"/>
      <c r="I3514" s="113"/>
      <c r="K3514" s="15"/>
      <c r="L3514" s="15"/>
      <c r="M3514" s="15">
        <f t="shared" si="162"/>
        <v>1</v>
      </c>
      <c r="N3514" s="15" t="str">
        <f t="shared" si="163"/>
        <v>-</v>
      </c>
      <c r="O3514" s="150">
        <f t="shared" si="164"/>
        <v>0</v>
      </c>
      <c r="P3514" s="15" t="str">
        <f>IF(COUNTIF('Personálie dobrovolníků '!U:X,N3514)&gt;0,"ANO","")</f>
        <v/>
      </c>
      <c r="Q3514" s="15"/>
    </row>
    <row r="3515" spans="2:17" s="25" customFormat="1" x14ac:dyDescent="0.3">
      <c r="B3515" s="15" t="str">
        <f>IF(A3515="","",VLOOKUP(A3515,Tabulka3[[Číslo smlouvy   u pravidelné činnosti]:[Příjmení]],3,0))</f>
        <v/>
      </c>
      <c r="C3515" s="15" t="str">
        <f>IF(A3515="","",VLOOKUP(A3515,Tabulka3[[Číslo smlouvy   u pravidelné činnosti]:[Příjmení]],4,0))</f>
        <v/>
      </c>
      <c r="F3515" s="94"/>
      <c r="H3515" s="113"/>
      <c r="I3515" s="113"/>
      <c r="K3515" s="15"/>
      <c r="L3515" s="15"/>
      <c r="M3515" s="15">
        <f t="shared" si="162"/>
        <v>1</v>
      </c>
      <c r="N3515" s="15" t="str">
        <f t="shared" si="163"/>
        <v>-</v>
      </c>
      <c r="O3515" s="150">
        <f t="shared" si="164"/>
        <v>0</v>
      </c>
      <c r="P3515" s="15" t="str">
        <f>IF(COUNTIF('Personálie dobrovolníků '!U:X,N3515)&gt;0,"ANO","")</f>
        <v/>
      </c>
      <c r="Q3515" s="15"/>
    </row>
    <row r="3516" spans="2:17" s="25" customFormat="1" x14ac:dyDescent="0.3">
      <c r="B3516" s="15" t="str">
        <f>IF(A3516="","",VLOOKUP(A3516,Tabulka3[[Číslo smlouvy   u pravidelné činnosti]:[Příjmení]],3,0))</f>
        <v/>
      </c>
      <c r="C3516" s="15" t="str">
        <f>IF(A3516="","",VLOOKUP(A3516,Tabulka3[[Číslo smlouvy   u pravidelné činnosti]:[Příjmení]],4,0))</f>
        <v/>
      </c>
      <c r="F3516" s="94"/>
      <c r="H3516" s="113"/>
      <c r="I3516" s="113"/>
      <c r="K3516" s="15"/>
      <c r="L3516" s="15"/>
      <c r="M3516" s="15">
        <f t="shared" si="162"/>
        <v>1</v>
      </c>
      <c r="N3516" s="15" t="str">
        <f t="shared" si="163"/>
        <v>-</v>
      </c>
      <c r="O3516" s="150">
        <f t="shared" si="164"/>
        <v>0</v>
      </c>
      <c r="P3516" s="15" t="str">
        <f>IF(COUNTIF('Personálie dobrovolníků '!U:X,N3516)&gt;0,"ANO","")</f>
        <v/>
      </c>
      <c r="Q3516" s="15"/>
    </row>
    <row r="3517" spans="2:17" s="25" customFormat="1" x14ac:dyDescent="0.3">
      <c r="B3517" s="15" t="str">
        <f>IF(A3517="","",VLOOKUP(A3517,Tabulka3[[Číslo smlouvy   u pravidelné činnosti]:[Příjmení]],3,0))</f>
        <v/>
      </c>
      <c r="C3517" s="15" t="str">
        <f>IF(A3517="","",VLOOKUP(A3517,Tabulka3[[Číslo smlouvy   u pravidelné činnosti]:[Příjmení]],4,0))</f>
        <v/>
      </c>
      <c r="F3517" s="94"/>
      <c r="H3517" s="113"/>
      <c r="I3517" s="113"/>
      <c r="K3517" s="15"/>
      <c r="L3517" s="15"/>
      <c r="M3517" s="15">
        <f t="shared" si="162"/>
        <v>1</v>
      </c>
      <c r="N3517" s="15" t="str">
        <f t="shared" si="163"/>
        <v>-</v>
      </c>
      <c r="O3517" s="150">
        <f t="shared" si="164"/>
        <v>0</v>
      </c>
      <c r="P3517" s="15" t="str">
        <f>IF(COUNTIF('Personálie dobrovolníků '!U:X,N3517)&gt;0,"ANO","")</f>
        <v/>
      </c>
      <c r="Q3517" s="15"/>
    </row>
    <row r="3518" spans="2:17" s="25" customFormat="1" x14ac:dyDescent="0.3">
      <c r="B3518" s="15" t="str">
        <f>IF(A3518="","",VLOOKUP(A3518,Tabulka3[[Číslo smlouvy   u pravidelné činnosti]:[Příjmení]],3,0))</f>
        <v/>
      </c>
      <c r="C3518" s="15" t="str">
        <f>IF(A3518="","",VLOOKUP(A3518,Tabulka3[[Číslo smlouvy   u pravidelné činnosti]:[Příjmení]],4,0))</f>
        <v/>
      </c>
      <c r="F3518" s="94"/>
      <c r="H3518" s="113"/>
      <c r="I3518" s="113"/>
      <c r="K3518" s="15"/>
      <c r="L3518" s="15"/>
      <c r="M3518" s="15">
        <f t="shared" si="162"/>
        <v>1</v>
      </c>
      <c r="N3518" s="15" t="str">
        <f t="shared" si="163"/>
        <v>-</v>
      </c>
      <c r="O3518" s="150">
        <f t="shared" si="164"/>
        <v>0</v>
      </c>
      <c r="P3518" s="15" t="str">
        <f>IF(COUNTIF('Personálie dobrovolníků '!U:X,N3518)&gt;0,"ANO","")</f>
        <v/>
      </c>
      <c r="Q3518" s="15"/>
    </row>
    <row r="3519" spans="2:17" s="25" customFormat="1" x14ac:dyDescent="0.3">
      <c r="B3519" s="15" t="str">
        <f>IF(A3519="","",VLOOKUP(A3519,Tabulka3[[Číslo smlouvy   u pravidelné činnosti]:[Příjmení]],3,0))</f>
        <v/>
      </c>
      <c r="C3519" s="15" t="str">
        <f>IF(A3519="","",VLOOKUP(A3519,Tabulka3[[Číslo smlouvy   u pravidelné činnosti]:[Příjmení]],4,0))</f>
        <v/>
      </c>
      <c r="F3519" s="94"/>
      <c r="H3519" s="113"/>
      <c r="I3519" s="113"/>
      <c r="K3519" s="15"/>
      <c r="L3519" s="15"/>
      <c r="M3519" s="15">
        <f t="shared" si="162"/>
        <v>1</v>
      </c>
      <c r="N3519" s="15" t="str">
        <f t="shared" si="163"/>
        <v>-</v>
      </c>
      <c r="O3519" s="150">
        <f t="shared" si="164"/>
        <v>0</v>
      </c>
      <c r="P3519" s="15" t="str">
        <f>IF(COUNTIF('Personálie dobrovolníků '!U:X,N3519)&gt;0,"ANO","")</f>
        <v/>
      </c>
      <c r="Q3519" s="15"/>
    </row>
    <row r="3520" spans="2:17" s="25" customFormat="1" x14ac:dyDescent="0.3">
      <c r="B3520" s="15" t="str">
        <f>IF(A3520="","",VLOOKUP(A3520,Tabulka3[[Číslo smlouvy   u pravidelné činnosti]:[Příjmení]],3,0))</f>
        <v/>
      </c>
      <c r="C3520" s="15" t="str">
        <f>IF(A3520="","",VLOOKUP(A3520,Tabulka3[[Číslo smlouvy   u pravidelné činnosti]:[Příjmení]],4,0))</f>
        <v/>
      </c>
      <c r="F3520" s="94"/>
      <c r="H3520" s="113"/>
      <c r="I3520" s="113"/>
      <c r="K3520" s="15"/>
      <c r="L3520" s="15"/>
      <c r="M3520" s="15">
        <f t="shared" si="162"/>
        <v>1</v>
      </c>
      <c r="N3520" s="15" t="str">
        <f t="shared" si="163"/>
        <v>-</v>
      </c>
      <c r="O3520" s="150">
        <f t="shared" si="164"/>
        <v>0</v>
      </c>
      <c r="P3520" s="15" t="str">
        <f>IF(COUNTIF('Personálie dobrovolníků '!U:X,N3520)&gt;0,"ANO","")</f>
        <v/>
      </c>
      <c r="Q3520" s="15"/>
    </row>
    <row r="3521" spans="2:17" s="25" customFormat="1" x14ac:dyDescent="0.3">
      <c r="B3521" s="15" t="str">
        <f>IF(A3521="","",VLOOKUP(A3521,Tabulka3[[Číslo smlouvy   u pravidelné činnosti]:[Příjmení]],3,0))</f>
        <v/>
      </c>
      <c r="C3521" s="15" t="str">
        <f>IF(A3521="","",VLOOKUP(A3521,Tabulka3[[Číslo smlouvy   u pravidelné činnosti]:[Příjmení]],4,0))</f>
        <v/>
      </c>
      <c r="F3521" s="94"/>
      <c r="H3521" s="113"/>
      <c r="I3521" s="113"/>
      <c r="K3521" s="15"/>
      <c r="L3521" s="15"/>
      <c r="M3521" s="15">
        <f t="shared" si="162"/>
        <v>1</v>
      </c>
      <c r="N3521" s="15" t="str">
        <f t="shared" si="163"/>
        <v>-</v>
      </c>
      <c r="O3521" s="150">
        <f t="shared" si="164"/>
        <v>0</v>
      </c>
      <c r="P3521" s="15" t="str">
        <f>IF(COUNTIF('Personálie dobrovolníků '!U:X,N3521)&gt;0,"ANO","")</f>
        <v/>
      </c>
      <c r="Q3521" s="15"/>
    </row>
    <row r="3522" spans="2:17" s="25" customFormat="1" x14ac:dyDescent="0.3">
      <c r="B3522" s="15" t="str">
        <f>IF(A3522="","",VLOOKUP(A3522,Tabulka3[[Číslo smlouvy   u pravidelné činnosti]:[Příjmení]],3,0))</f>
        <v/>
      </c>
      <c r="C3522" s="15" t="str">
        <f>IF(A3522="","",VLOOKUP(A3522,Tabulka3[[Číslo smlouvy   u pravidelné činnosti]:[Příjmení]],4,0))</f>
        <v/>
      </c>
      <c r="F3522" s="94"/>
      <c r="H3522" s="113"/>
      <c r="I3522" s="113"/>
      <c r="K3522" s="15"/>
      <c r="L3522" s="15"/>
      <c r="M3522" s="15">
        <f t="shared" si="162"/>
        <v>1</v>
      </c>
      <c r="N3522" s="15" t="str">
        <f t="shared" si="163"/>
        <v>-</v>
      </c>
      <c r="O3522" s="150">
        <f t="shared" si="164"/>
        <v>0</v>
      </c>
      <c r="P3522" s="15" t="str">
        <f>IF(COUNTIF('Personálie dobrovolníků '!U:X,N3522)&gt;0,"ANO","")</f>
        <v/>
      </c>
      <c r="Q3522" s="15"/>
    </row>
    <row r="3523" spans="2:17" s="25" customFormat="1" x14ac:dyDescent="0.3">
      <c r="B3523" s="15" t="str">
        <f>IF(A3523="","",VLOOKUP(A3523,Tabulka3[[Číslo smlouvy   u pravidelné činnosti]:[Příjmení]],3,0))</f>
        <v/>
      </c>
      <c r="C3523" s="15" t="str">
        <f>IF(A3523="","",VLOOKUP(A3523,Tabulka3[[Číslo smlouvy   u pravidelné činnosti]:[Příjmení]],4,0))</f>
        <v/>
      </c>
      <c r="F3523" s="94"/>
      <c r="H3523" s="113"/>
      <c r="I3523" s="113"/>
      <c r="K3523" s="15"/>
      <c r="L3523" s="15"/>
      <c r="M3523" s="15">
        <f t="shared" si="162"/>
        <v>1</v>
      </c>
      <c r="N3523" s="15" t="str">
        <f t="shared" si="163"/>
        <v>-</v>
      </c>
      <c r="O3523" s="150">
        <f t="shared" si="164"/>
        <v>0</v>
      </c>
      <c r="P3523" s="15" t="str">
        <f>IF(COUNTIF('Personálie dobrovolníků '!U:X,N3523)&gt;0,"ANO","")</f>
        <v/>
      </c>
      <c r="Q3523" s="15"/>
    </row>
    <row r="3524" spans="2:17" s="25" customFormat="1" x14ac:dyDescent="0.3">
      <c r="B3524" s="15" t="str">
        <f>IF(A3524="","",VLOOKUP(A3524,Tabulka3[[Číslo smlouvy   u pravidelné činnosti]:[Příjmení]],3,0))</f>
        <v/>
      </c>
      <c r="C3524" s="15" t="str">
        <f>IF(A3524="","",VLOOKUP(A3524,Tabulka3[[Číslo smlouvy   u pravidelné činnosti]:[Příjmení]],4,0))</f>
        <v/>
      </c>
      <c r="F3524" s="94"/>
      <c r="H3524" s="113"/>
      <c r="I3524" s="113"/>
      <c r="K3524" s="15"/>
      <c r="L3524" s="15"/>
      <c r="M3524" s="15">
        <f t="shared" ref="M3524:M3587" si="165">IF(OR(
   AND($H3524=$K$12, $I3524=$L$4),
   AND($H3524=$K$12, $I3524=$L$5),
   AND($H3524=$K$12, $I3524=$L$6),
   AND($H3524=$K$12, $I3524=$L$7),
   AND($H3524=$K$11, $I3524=$L$4),
   AND($H3524=$K$11, $I3524=$L$5),
   AND($H3524=$K$11, $I3524=$L$6),
   AND($H3524=$K$11, $I3524=$L$7),
   AND($H3524=$K$5, $I3524=$L$5),
   AND($H3524=$K$6, $I3524=$L$4),
   AND($H3524=$K$6, $I3524=$L$5),
   AND($H3524=$K$6, $I3524=$L$7),
   AND($H3524=$K$4, $I3524=$L$6),
), 0, 1)</f>
        <v>1</v>
      </c>
      <c r="N3524" s="15" t="str">
        <f t="shared" ref="N3524:N3587" si="166">A3524 &amp; "-" &amp; J3524</f>
        <v>-</v>
      </c>
      <c r="O3524" s="150">
        <f t="shared" ref="O3524:O3587" si="167">IF(AND(M3524&lt;&gt;0, P3524="ANO"), 1, 0)</f>
        <v>0</v>
      </c>
      <c r="P3524" s="15" t="str">
        <f>IF(COUNTIF('Personálie dobrovolníků '!U:X,N3524)&gt;0,"ANO","")</f>
        <v/>
      </c>
      <c r="Q3524" s="15"/>
    </row>
    <row r="3525" spans="2:17" s="25" customFormat="1" x14ac:dyDescent="0.3">
      <c r="B3525" s="15" t="str">
        <f>IF(A3525="","",VLOOKUP(A3525,Tabulka3[[Číslo smlouvy   u pravidelné činnosti]:[Příjmení]],3,0))</f>
        <v/>
      </c>
      <c r="C3525" s="15" t="str">
        <f>IF(A3525="","",VLOOKUP(A3525,Tabulka3[[Číslo smlouvy   u pravidelné činnosti]:[Příjmení]],4,0))</f>
        <v/>
      </c>
      <c r="F3525" s="94"/>
      <c r="H3525" s="113"/>
      <c r="I3525" s="113"/>
      <c r="K3525" s="15"/>
      <c r="L3525" s="15"/>
      <c r="M3525" s="15">
        <f t="shared" si="165"/>
        <v>1</v>
      </c>
      <c r="N3525" s="15" t="str">
        <f t="shared" si="166"/>
        <v>-</v>
      </c>
      <c r="O3525" s="150">
        <f t="shared" si="167"/>
        <v>0</v>
      </c>
      <c r="P3525" s="15" t="str">
        <f>IF(COUNTIF('Personálie dobrovolníků '!U:X,N3525)&gt;0,"ANO","")</f>
        <v/>
      </c>
      <c r="Q3525" s="15"/>
    </row>
    <row r="3526" spans="2:17" s="25" customFormat="1" x14ac:dyDescent="0.3">
      <c r="B3526" s="15" t="str">
        <f>IF(A3526="","",VLOOKUP(A3526,Tabulka3[[Číslo smlouvy   u pravidelné činnosti]:[Příjmení]],3,0))</f>
        <v/>
      </c>
      <c r="C3526" s="15" t="str">
        <f>IF(A3526="","",VLOOKUP(A3526,Tabulka3[[Číslo smlouvy   u pravidelné činnosti]:[Příjmení]],4,0))</f>
        <v/>
      </c>
      <c r="F3526" s="94"/>
      <c r="H3526" s="113"/>
      <c r="I3526" s="113"/>
      <c r="K3526" s="15"/>
      <c r="L3526" s="15"/>
      <c r="M3526" s="15">
        <f t="shared" si="165"/>
        <v>1</v>
      </c>
      <c r="N3526" s="15" t="str">
        <f t="shared" si="166"/>
        <v>-</v>
      </c>
      <c r="O3526" s="150">
        <f t="shared" si="167"/>
        <v>0</v>
      </c>
      <c r="P3526" s="15" t="str">
        <f>IF(COUNTIF('Personálie dobrovolníků '!U:X,N3526)&gt;0,"ANO","")</f>
        <v/>
      </c>
      <c r="Q3526" s="15"/>
    </row>
    <row r="3527" spans="2:17" s="25" customFormat="1" x14ac:dyDescent="0.3">
      <c r="B3527" s="15" t="str">
        <f>IF(A3527="","",VLOOKUP(A3527,Tabulka3[[Číslo smlouvy   u pravidelné činnosti]:[Příjmení]],3,0))</f>
        <v/>
      </c>
      <c r="C3527" s="15" t="str">
        <f>IF(A3527="","",VLOOKUP(A3527,Tabulka3[[Číslo smlouvy   u pravidelné činnosti]:[Příjmení]],4,0))</f>
        <v/>
      </c>
      <c r="F3527" s="94"/>
      <c r="H3527" s="113"/>
      <c r="I3527" s="113"/>
      <c r="K3527" s="15"/>
      <c r="L3527" s="15"/>
      <c r="M3527" s="15">
        <f t="shared" si="165"/>
        <v>1</v>
      </c>
      <c r="N3527" s="15" t="str">
        <f t="shared" si="166"/>
        <v>-</v>
      </c>
      <c r="O3527" s="150">
        <f t="shared" si="167"/>
        <v>0</v>
      </c>
      <c r="P3527" s="15" t="str">
        <f>IF(COUNTIF('Personálie dobrovolníků '!U:X,N3527)&gt;0,"ANO","")</f>
        <v/>
      </c>
      <c r="Q3527" s="15"/>
    </row>
    <row r="3528" spans="2:17" s="25" customFormat="1" x14ac:dyDescent="0.3">
      <c r="B3528" s="15" t="str">
        <f>IF(A3528="","",VLOOKUP(A3528,Tabulka3[[Číslo smlouvy   u pravidelné činnosti]:[Příjmení]],3,0))</f>
        <v/>
      </c>
      <c r="C3528" s="15" t="str">
        <f>IF(A3528="","",VLOOKUP(A3528,Tabulka3[[Číslo smlouvy   u pravidelné činnosti]:[Příjmení]],4,0))</f>
        <v/>
      </c>
      <c r="F3528" s="94"/>
      <c r="H3528" s="113"/>
      <c r="I3528" s="113"/>
      <c r="K3528" s="15"/>
      <c r="L3528" s="15"/>
      <c r="M3528" s="15">
        <f t="shared" si="165"/>
        <v>1</v>
      </c>
      <c r="N3528" s="15" t="str">
        <f t="shared" si="166"/>
        <v>-</v>
      </c>
      <c r="O3528" s="150">
        <f t="shared" si="167"/>
        <v>0</v>
      </c>
      <c r="P3528" s="15" t="str">
        <f>IF(COUNTIF('Personálie dobrovolníků '!U:X,N3528)&gt;0,"ANO","")</f>
        <v/>
      </c>
      <c r="Q3528" s="15"/>
    </row>
    <row r="3529" spans="2:17" s="25" customFormat="1" x14ac:dyDescent="0.3">
      <c r="B3529" s="15" t="str">
        <f>IF(A3529="","",VLOOKUP(A3529,Tabulka3[[Číslo smlouvy   u pravidelné činnosti]:[Příjmení]],3,0))</f>
        <v/>
      </c>
      <c r="C3529" s="15" t="str">
        <f>IF(A3529="","",VLOOKUP(A3529,Tabulka3[[Číslo smlouvy   u pravidelné činnosti]:[Příjmení]],4,0))</f>
        <v/>
      </c>
      <c r="F3529" s="94"/>
      <c r="H3529" s="113"/>
      <c r="I3529" s="113"/>
      <c r="K3529" s="15"/>
      <c r="L3529" s="15"/>
      <c r="M3529" s="15">
        <f t="shared" si="165"/>
        <v>1</v>
      </c>
      <c r="N3529" s="15" t="str">
        <f t="shared" si="166"/>
        <v>-</v>
      </c>
      <c r="O3529" s="150">
        <f t="shared" si="167"/>
        <v>0</v>
      </c>
      <c r="P3529" s="15" t="str">
        <f>IF(COUNTIF('Personálie dobrovolníků '!U:X,N3529)&gt;0,"ANO","")</f>
        <v/>
      </c>
      <c r="Q3529" s="15"/>
    </row>
    <row r="3530" spans="2:17" s="25" customFormat="1" x14ac:dyDescent="0.3">
      <c r="B3530" s="15" t="str">
        <f>IF(A3530="","",VLOOKUP(A3530,Tabulka3[[Číslo smlouvy   u pravidelné činnosti]:[Příjmení]],3,0))</f>
        <v/>
      </c>
      <c r="C3530" s="15" t="str">
        <f>IF(A3530="","",VLOOKUP(A3530,Tabulka3[[Číslo smlouvy   u pravidelné činnosti]:[Příjmení]],4,0))</f>
        <v/>
      </c>
      <c r="F3530" s="94"/>
      <c r="H3530" s="113"/>
      <c r="I3530" s="113"/>
      <c r="K3530" s="15"/>
      <c r="L3530" s="15"/>
      <c r="M3530" s="15">
        <f t="shared" si="165"/>
        <v>1</v>
      </c>
      <c r="N3530" s="15" t="str">
        <f t="shared" si="166"/>
        <v>-</v>
      </c>
      <c r="O3530" s="150">
        <f t="shared" si="167"/>
        <v>0</v>
      </c>
      <c r="P3530" s="15" t="str">
        <f>IF(COUNTIF('Personálie dobrovolníků '!U:X,N3530)&gt;0,"ANO","")</f>
        <v/>
      </c>
      <c r="Q3530" s="15"/>
    </row>
    <row r="3531" spans="2:17" s="25" customFormat="1" x14ac:dyDescent="0.3">
      <c r="B3531" s="15" t="str">
        <f>IF(A3531="","",VLOOKUP(A3531,Tabulka3[[Číslo smlouvy   u pravidelné činnosti]:[Příjmení]],3,0))</f>
        <v/>
      </c>
      <c r="C3531" s="15" t="str">
        <f>IF(A3531="","",VLOOKUP(A3531,Tabulka3[[Číslo smlouvy   u pravidelné činnosti]:[Příjmení]],4,0))</f>
        <v/>
      </c>
      <c r="F3531" s="94"/>
      <c r="H3531" s="113"/>
      <c r="I3531" s="113"/>
      <c r="K3531" s="15"/>
      <c r="L3531" s="15"/>
      <c r="M3531" s="15">
        <f t="shared" si="165"/>
        <v>1</v>
      </c>
      <c r="N3531" s="15" t="str">
        <f t="shared" si="166"/>
        <v>-</v>
      </c>
      <c r="O3531" s="150">
        <f t="shared" si="167"/>
        <v>0</v>
      </c>
      <c r="P3531" s="15" t="str">
        <f>IF(COUNTIF('Personálie dobrovolníků '!U:X,N3531)&gt;0,"ANO","")</f>
        <v/>
      </c>
      <c r="Q3531" s="15"/>
    </row>
    <row r="3532" spans="2:17" s="25" customFormat="1" x14ac:dyDescent="0.3">
      <c r="B3532" s="15" t="str">
        <f>IF(A3532="","",VLOOKUP(A3532,Tabulka3[[Číslo smlouvy   u pravidelné činnosti]:[Příjmení]],3,0))</f>
        <v/>
      </c>
      <c r="C3532" s="15" t="str">
        <f>IF(A3532="","",VLOOKUP(A3532,Tabulka3[[Číslo smlouvy   u pravidelné činnosti]:[Příjmení]],4,0))</f>
        <v/>
      </c>
      <c r="F3532" s="94"/>
      <c r="H3532" s="113"/>
      <c r="I3532" s="113"/>
      <c r="K3532" s="15"/>
      <c r="L3532" s="15"/>
      <c r="M3532" s="15">
        <f t="shared" si="165"/>
        <v>1</v>
      </c>
      <c r="N3532" s="15" t="str">
        <f t="shared" si="166"/>
        <v>-</v>
      </c>
      <c r="O3532" s="150">
        <f t="shared" si="167"/>
        <v>0</v>
      </c>
      <c r="P3532" s="15" t="str">
        <f>IF(COUNTIF('Personálie dobrovolníků '!U:X,N3532)&gt;0,"ANO","")</f>
        <v/>
      </c>
      <c r="Q3532" s="15"/>
    </row>
    <row r="3533" spans="2:17" s="25" customFormat="1" x14ac:dyDescent="0.3">
      <c r="B3533" s="15" t="str">
        <f>IF(A3533="","",VLOOKUP(A3533,Tabulka3[[Číslo smlouvy   u pravidelné činnosti]:[Příjmení]],3,0))</f>
        <v/>
      </c>
      <c r="C3533" s="15" t="str">
        <f>IF(A3533="","",VLOOKUP(A3533,Tabulka3[[Číslo smlouvy   u pravidelné činnosti]:[Příjmení]],4,0))</f>
        <v/>
      </c>
      <c r="F3533" s="94"/>
      <c r="H3533" s="113"/>
      <c r="I3533" s="113"/>
      <c r="K3533" s="15"/>
      <c r="L3533" s="15"/>
      <c r="M3533" s="15">
        <f t="shared" si="165"/>
        <v>1</v>
      </c>
      <c r="N3533" s="15" t="str">
        <f t="shared" si="166"/>
        <v>-</v>
      </c>
      <c r="O3533" s="150">
        <f t="shared" si="167"/>
        <v>0</v>
      </c>
      <c r="P3533" s="15" t="str">
        <f>IF(COUNTIF('Personálie dobrovolníků '!U:X,N3533)&gt;0,"ANO","")</f>
        <v/>
      </c>
      <c r="Q3533" s="15"/>
    </row>
    <row r="3534" spans="2:17" s="25" customFormat="1" x14ac:dyDescent="0.3">
      <c r="B3534" s="15" t="str">
        <f>IF(A3534="","",VLOOKUP(A3534,Tabulka3[[Číslo smlouvy   u pravidelné činnosti]:[Příjmení]],3,0))</f>
        <v/>
      </c>
      <c r="C3534" s="15" t="str">
        <f>IF(A3534="","",VLOOKUP(A3534,Tabulka3[[Číslo smlouvy   u pravidelné činnosti]:[Příjmení]],4,0))</f>
        <v/>
      </c>
      <c r="F3534" s="94"/>
      <c r="H3534" s="113"/>
      <c r="I3534" s="113"/>
      <c r="K3534" s="15"/>
      <c r="L3534" s="15"/>
      <c r="M3534" s="15">
        <f t="shared" si="165"/>
        <v>1</v>
      </c>
      <c r="N3534" s="15" t="str">
        <f t="shared" si="166"/>
        <v>-</v>
      </c>
      <c r="O3534" s="150">
        <f t="shared" si="167"/>
        <v>0</v>
      </c>
      <c r="P3534" s="15" t="str">
        <f>IF(COUNTIF('Personálie dobrovolníků '!U:X,N3534)&gt;0,"ANO","")</f>
        <v/>
      </c>
      <c r="Q3534" s="15"/>
    </row>
    <row r="3535" spans="2:17" s="25" customFormat="1" x14ac:dyDescent="0.3">
      <c r="B3535" s="15" t="str">
        <f>IF(A3535="","",VLOOKUP(A3535,Tabulka3[[Číslo smlouvy   u pravidelné činnosti]:[Příjmení]],3,0))</f>
        <v/>
      </c>
      <c r="C3535" s="15" t="str">
        <f>IF(A3535="","",VLOOKUP(A3535,Tabulka3[[Číslo smlouvy   u pravidelné činnosti]:[Příjmení]],4,0))</f>
        <v/>
      </c>
      <c r="F3535" s="94"/>
      <c r="H3535" s="113"/>
      <c r="I3535" s="113"/>
      <c r="K3535" s="15"/>
      <c r="L3535" s="15"/>
      <c r="M3535" s="15">
        <f t="shared" si="165"/>
        <v>1</v>
      </c>
      <c r="N3535" s="15" t="str">
        <f t="shared" si="166"/>
        <v>-</v>
      </c>
      <c r="O3535" s="150">
        <f t="shared" si="167"/>
        <v>0</v>
      </c>
      <c r="P3535" s="15" t="str">
        <f>IF(COUNTIF('Personálie dobrovolníků '!U:X,N3535)&gt;0,"ANO","")</f>
        <v/>
      </c>
      <c r="Q3535" s="15"/>
    </row>
    <row r="3536" spans="2:17" s="25" customFormat="1" x14ac:dyDescent="0.3">
      <c r="B3536" s="15" t="str">
        <f>IF(A3536="","",VLOOKUP(A3536,Tabulka3[[Číslo smlouvy   u pravidelné činnosti]:[Příjmení]],3,0))</f>
        <v/>
      </c>
      <c r="C3536" s="15" t="str">
        <f>IF(A3536="","",VLOOKUP(A3536,Tabulka3[[Číslo smlouvy   u pravidelné činnosti]:[Příjmení]],4,0))</f>
        <v/>
      </c>
      <c r="F3536" s="94"/>
      <c r="H3536" s="113"/>
      <c r="I3536" s="113"/>
      <c r="K3536" s="15"/>
      <c r="L3536" s="15"/>
      <c r="M3536" s="15">
        <f t="shared" si="165"/>
        <v>1</v>
      </c>
      <c r="N3536" s="15" t="str">
        <f t="shared" si="166"/>
        <v>-</v>
      </c>
      <c r="O3536" s="150">
        <f t="shared" si="167"/>
        <v>0</v>
      </c>
      <c r="P3536" s="15" t="str">
        <f>IF(COUNTIF('Personálie dobrovolníků '!U:X,N3536)&gt;0,"ANO","")</f>
        <v/>
      </c>
      <c r="Q3536" s="15"/>
    </row>
    <row r="3537" spans="2:17" s="25" customFormat="1" x14ac:dyDescent="0.3">
      <c r="B3537" s="15" t="str">
        <f>IF(A3537="","",VLOOKUP(A3537,Tabulka3[[Číslo smlouvy   u pravidelné činnosti]:[Příjmení]],3,0))</f>
        <v/>
      </c>
      <c r="C3537" s="15" t="str">
        <f>IF(A3537="","",VLOOKUP(A3537,Tabulka3[[Číslo smlouvy   u pravidelné činnosti]:[Příjmení]],4,0))</f>
        <v/>
      </c>
      <c r="F3537" s="94"/>
      <c r="H3537" s="113"/>
      <c r="I3537" s="113"/>
      <c r="K3537" s="15"/>
      <c r="L3537" s="15"/>
      <c r="M3537" s="15">
        <f t="shared" si="165"/>
        <v>1</v>
      </c>
      <c r="N3537" s="15" t="str">
        <f t="shared" si="166"/>
        <v>-</v>
      </c>
      <c r="O3537" s="150">
        <f t="shared" si="167"/>
        <v>0</v>
      </c>
      <c r="P3537" s="15" t="str">
        <f>IF(COUNTIF('Personálie dobrovolníků '!U:X,N3537)&gt;0,"ANO","")</f>
        <v/>
      </c>
      <c r="Q3537" s="15"/>
    </row>
    <row r="3538" spans="2:17" s="25" customFormat="1" x14ac:dyDescent="0.3">
      <c r="B3538" s="15" t="str">
        <f>IF(A3538="","",VLOOKUP(A3538,Tabulka3[[Číslo smlouvy   u pravidelné činnosti]:[Příjmení]],3,0))</f>
        <v/>
      </c>
      <c r="C3538" s="15" t="str">
        <f>IF(A3538="","",VLOOKUP(A3538,Tabulka3[[Číslo smlouvy   u pravidelné činnosti]:[Příjmení]],4,0))</f>
        <v/>
      </c>
      <c r="F3538" s="94"/>
      <c r="H3538" s="113"/>
      <c r="I3538" s="113"/>
      <c r="K3538" s="15"/>
      <c r="L3538" s="15"/>
      <c r="M3538" s="15">
        <f t="shared" si="165"/>
        <v>1</v>
      </c>
      <c r="N3538" s="15" t="str">
        <f t="shared" si="166"/>
        <v>-</v>
      </c>
      <c r="O3538" s="150">
        <f t="shared" si="167"/>
        <v>0</v>
      </c>
      <c r="P3538" s="15" t="str">
        <f>IF(COUNTIF('Personálie dobrovolníků '!U:X,N3538)&gt;0,"ANO","")</f>
        <v/>
      </c>
      <c r="Q3538" s="15"/>
    </row>
    <row r="3539" spans="2:17" s="25" customFormat="1" x14ac:dyDescent="0.3">
      <c r="B3539" s="15" t="str">
        <f>IF(A3539="","",VLOOKUP(A3539,Tabulka3[[Číslo smlouvy   u pravidelné činnosti]:[Příjmení]],3,0))</f>
        <v/>
      </c>
      <c r="C3539" s="15" t="str">
        <f>IF(A3539="","",VLOOKUP(A3539,Tabulka3[[Číslo smlouvy   u pravidelné činnosti]:[Příjmení]],4,0))</f>
        <v/>
      </c>
      <c r="F3539" s="94"/>
      <c r="H3539" s="113"/>
      <c r="I3539" s="113"/>
      <c r="K3539" s="15"/>
      <c r="L3539" s="15"/>
      <c r="M3539" s="15">
        <f t="shared" si="165"/>
        <v>1</v>
      </c>
      <c r="N3539" s="15" t="str">
        <f t="shared" si="166"/>
        <v>-</v>
      </c>
      <c r="O3539" s="150">
        <f t="shared" si="167"/>
        <v>0</v>
      </c>
      <c r="P3539" s="15" t="str">
        <f>IF(COUNTIF('Personálie dobrovolníků '!U:X,N3539)&gt;0,"ANO","")</f>
        <v/>
      </c>
      <c r="Q3539" s="15"/>
    </row>
    <row r="3540" spans="2:17" s="25" customFormat="1" x14ac:dyDescent="0.3">
      <c r="B3540" s="15" t="str">
        <f>IF(A3540="","",VLOOKUP(A3540,Tabulka3[[Číslo smlouvy   u pravidelné činnosti]:[Příjmení]],3,0))</f>
        <v/>
      </c>
      <c r="C3540" s="15" t="str">
        <f>IF(A3540="","",VLOOKUP(A3540,Tabulka3[[Číslo smlouvy   u pravidelné činnosti]:[Příjmení]],4,0))</f>
        <v/>
      </c>
      <c r="F3540" s="94"/>
      <c r="H3540" s="113"/>
      <c r="I3540" s="113"/>
      <c r="K3540" s="15"/>
      <c r="L3540" s="15"/>
      <c r="M3540" s="15">
        <f t="shared" si="165"/>
        <v>1</v>
      </c>
      <c r="N3540" s="15" t="str">
        <f t="shared" si="166"/>
        <v>-</v>
      </c>
      <c r="O3540" s="150">
        <f t="shared" si="167"/>
        <v>0</v>
      </c>
      <c r="P3540" s="15" t="str">
        <f>IF(COUNTIF('Personálie dobrovolníků '!U:X,N3540)&gt;0,"ANO","")</f>
        <v/>
      </c>
      <c r="Q3540" s="15"/>
    </row>
    <row r="3541" spans="2:17" s="25" customFormat="1" x14ac:dyDescent="0.3">
      <c r="B3541" s="15" t="str">
        <f>IF(A3541="","",VLOOKUP(A3541,Tabulka3[[Číslo smlouvy   u pravidelné činnosti]:[Příjmení]],3,0))</f>
        <v/>
      </c>
      <c r="C3541" s="15" t="str">
        <f>IF(A3541="","",VLOOKUP(A3541,Tabulka3[[Číslo smlouvy   u pravidelné činnosti]:[Příjmení]],4,0))</f>
        <v/>
      </c>
      <c r="F3541" s="94"/>
      <c r="H3541" s="113"/>
      <c r="I3541" s="113"/>
      <c r="K3541" s="15"/>
      <c r="L3541" s="15"/>
      <c r="M3541" s="15">
        <f t="shared" si="165"/>
        <v>1</v>
      </c>
      <c r="N3541" s="15" t="str">
        <f t="shared" si="166"/>
        <v>-</v>
      </c>
      <c r="O3541" s="150">
        <f t="shared" si="167"/>
        <v>0</v>
      </c>
      <c r="P3541" s="15" t="str">
        <f>IF(COUNTIF('Personálie dobrovolníků '!U:X,N3541)&gt;0,"ANO","")</f>
        <v/>
      </c>
      <c r="Q3541" s="15"/>
    </row>
    <row r="3542" spans="2:17" s="25" customFormat="1" x14ac:dyDescent="0.3">
      <c r="B3542" s="15" t="str">
        <f>IF(A3542="","",VLOOKUP(A3542,Tabulka3[[Číslo smlouvy   u pravidelné činnosti]:[Příjmení]],3,0))</f>
        <v/>
      </c>
      <c r="C3542" s="15" t="str">
        <f>IF(A3542="","",VLOOKUP(A3542,Tabulka3[[Číslo smlouvy   u pravidelné činnosti]:[Příjmení]],4,0))</f>
        <v/>
      </c>
      <c r="F3542" s="94"/>
      <c r="H3542" s="113"/>
      <c r="I3542" s="113"/>
      <c r="K3542" s="15"/>
      <c r="L3542" s="15"/>
      <c r="M3542" s="15">
        <f t="shared" si="165"/>
        <v>1</v>
      </c>
      <c r="N3542" s="15" t="str">
        <f t="shared" si="166"/>
        <v>-</v>
      </c>
      <c r="O3542" s="150">
        <f t="shared" si="167"/>
        <v>0</v>
      </c>
      <c r="P3542" s="15" t="str">
        <f>IF(COUNTIF('Personálie dobrovolníků '!U:X,N3542)&gt;0,"ANO","")</f>
        <v/>
      </c>
      <c r="Q3542" s="15"/>
    </row>
    <row r="3543" spans="2:17" s="25" customFormat="1" x14ac:dyDescent="0.3">
      <c r="B3543" s="15" t="str">
        <f>IF(A3543="","",VLOOKUP(A3543,Tabulka3[[Číslo smlouvy   u pravidelné činnosti]:[Příjmení]],3,0))</f>
        <v/>
      </c>
      <c r="C3543" s="15" t="str">
        <f>IF(A3543="","",VLOOKUP(A3543,Tabulka3[[Číslo smlouvy   u pravidelné činnosti]:[Příjmení]],4,0))</f>
        <v/>
      </c>
      <c r="F3543" s="94"/>
      <c r="H3543" s="113"/>
      <c r="I3543" s="113"/>
      <c r="K3543" s="15"/>
      <c r="L3543" s="15"/>
      <c r="M3543" s="15">
        <f t="shared" si="165"/>
        <v>1</v>
      </c>
      <c r="N3543" s="15" t="str">
        <f t="shared" si="166"/>
        <v>-</v>
      </c>
      <c r="O3543" s="150">
        <f t="shared" si="167"/>
        <v>0</v>
      </c>
      <c r="P3543" s="15" t="str">
        <f>IF(COUNTIF('Personálie dobrovolníků '!U:X,N3543)&gt;0,"ANO","")</f>
        <v/>
      </c>
      <c r="Q3543" s="15"/>
    </row>
    <row r="3544" spans="2:17" s="25" customFormat="1" x14ac:dyDescent="0.3">
      <c r="B3544" s="15" t="str">
        <f>IF(A3544="","",VLOOKUP(A3544,Tabulka3[[Číslo smlouvy   u pravidelné činnosti]:[Příjmení]],3,0))</f>
        <v/>
      </c>
      <c r="C3544" s="15" t="str">
        <f>IF(A3544="","",VLOOKUP(A3544,Tabulka3[[Číslo smlouvy   u pravidelné činnosti]:[Příjmení]],4,0))</f>
        <v/>
      </c>
      <c r="F3544" s="94"/>
      <c r="H3544" s="113"/>
      <c r="I3544" s="113"/>
      <c r="K3544" s="15"/>
      <c r="L3544" s="15"/>
      <c r="M3544" s="15">
        <f t="shared" si="165"/>
        <v>1</v>
      </c>
      <c r="N3544" s="15" t="str">
        <f t="shared" si="166"/>
        <v>-</v>
      </c>
      <c r="O3544" s="150">
        <f t="shared" si="167"/>
        <v>0</v>
      </c>
      <c r="P3544" s="15" t="str">
        <f>IF(COUNTIF('Personálie dobrovolníků '!U:X,N3544)&gt;0,"ANO","")</f>
        <v/>
      </c>
      <c r="Q3544" s="15"/>
    </row>
    <row r="3545" spans="2:17" s="25" customFormat="1" x14ac:dyDescent="0.3">
      <c r="B3545" s="15" t="str">
        <f>IF(A3545="","",VLOOKUP(A3545,Tabulka3[[Číslo smlouvy   u pravidelné činnosti]:[Příjmení]],3,0))</f>
        <v/>
      </c>
      <c r="C3545" s="15" t="str">
        <f>IF(A3545="","",VLOOKUP(A3545,Tabulka3[[Číslo smlouvy   u pravidelné činnosti]:[Příjmení]],4,0))</f>
        <v/>
      </c>
      <c r="F3545" s="94"/>
      <c r="H3545" s="113"/>
      <c r="I3545" s="113"/>
      <c r="K3545" s="15"/>
      <c r="L3545" s="15"/>
      <c r="M3545" s="15">
        <f t="shared" si="165"/>
        <v>1</v>
      </c>
      <c r="N3545" s="15" t="str">
        <f t="shared" si="166"/>
        <v>-</v>
      </c>
      <c r="O3545" s="150">
        <f t="shared" si="167"/>
        <v>0</v>
      </c>
      <c r="P3545" s="15" t="str">
        <f>IF(COUNTIF('Personálie dobrovolníků '!U:X,N3545)&gt;0,"ANO","")</f>
        <v/>
      </c>
      <c r="Q3545" s="15"/>
    </row>
    <row r="3546" spans="2:17" s="25" customFormat="1" x14ac:dyDescent="0.3">
      <c r="B3546" s="15" t="str">
        <f>IF(A3546="","",VLOOKUP(A3546,Tabulka3[[Číslo smlouvy   u pravidelné činnosti]:[Příjmení]],3,0))</f>
        <v/>
      </c>
      <c r="C3546" s="15" t="str">
        <f>IF(A3546="","",VLOOKUP(A3546,Tabulka3[[Číslo smlouvy   u pravidelné činnosti]:[Příjmení]],4,0))</f>
        <v/>
      </c>
      <c r="F3546" s="94"/>
      <c r="H3546" s="113"/>
      <c r="I3546" s="113"/>
      <c r="K3546" s="15"/>
      <c r="L3546" s="15"/>
      <c r="M3546" s="15">
        <f t="shared" si="165"/>
        <v>1</v>
      </c>
      <c r="N3546" s="15" t="str">
        <f t="shared" si="166"/>
        <v>-</v>
      </c>
      <c r="O3546" s="150">
        <f t="shared" si="167"/>
        <v>0</v>
      </c>
      <c r="P3546" s="15" t="str">
        <f>IF(COUNTIF('Personálie dobrovolníků '!U:X,N3546)&gt;0,"ANO","")</f>
        <v/>
      </c>
      <c r="Q3546" s="15"/>
    </row>
    <row r="3547" spans="2:17" s="25" customFormat="1" x14ac:dyDescent="0.3">
      <c r="B3547" s="15" t="str">
        <f>IF(A3547="","",VLOOKUP(A3547,Tabulka3[[Číslo smlouvy   u pravidelné činnosti]:[Příjmení]],3,0))</f>
        <v/>
      </c>
      <c r="C3547" s="15" t="str">
        <f>IF(A3547="","",VLOOKUP(A3547,Tabulka3[[Číslo smlouvy   u pravidelné činnosti]:[Příjmení]],4,0))</f>
        <v/>
      </c>
      <c r="F3547" s="94"/>
      <c r="H3547" s="113"/>
      <c r="I3547" s="113"/>
      <c r="K3547" s="15"/>
      <c r="L3547" s="15"/>
      <c r="M3547" s="15">
        <f t="shared" si="165"/>
        <v>1</v>
      </c>
      <c r="N3547" s="15" t="str">
        <f t="shared" si="166"/>
        <v>-</v>
      </c>
      <c r="O3547" s="150">
        <f t="shared" si="167"/>
        <v>0</v>
      </c>
      <c r="P3547" s="15" t="str">
        <f>IF(COUNTIF('Personálie dobrovolníků '!U:X,N3547)&gt;0,"ANO","")</f>
        <v/>
      </c>
      <c r="Q3547" s="15"/>
    </row>
    <row r="3548" spans="2:17" s="25" customFormat="1" x14ac:dyDescent="0.3">
      <c r="B3548" s="15" t="str">
        <f>IF(A3548="","",VLOOKUP(A3548,Tabulka3[[Číslo smlouvy   u pravidelné činnosti]:[Příjmení]],3,0))</f>
        <v/>
      </c>
      <c r="C3548" s="15" t="str">
        <f>IF(A3548="","",VLOOKUP(A3548,Tabulka3[[Číslo smlouvy   u pravidelné činnosti]:[Příjmení]],4,0))</f>
        <v/>
      </c>
      <c r="F3548" s="94"/>
      <c r="H3548" s="113"/>
      <c r="I3548" s="113"/>
      <c r="K3548" s="15"/>
      <c r="L3548" s="15"/>
      <c r="M3548" s="15">
        <f t="shared" si="165"/>
        <v>1</v>
      </c>
      <c r="N3548" s="15" t="str">
        <f t="shared" si="166"/>
        <v>-</v>
      </c>
      <c r="O3548" s="150">
        <f t="shared" si="167"/>
        <v>0</v>
      </c>
      <c r="P3548" s="15" t="str">
        <f>IF(COUNTIF('Personálie dobrovolníků '!U:X,N3548)&gt;0,"ANO","")</f>
        <v/>
      </c>
      <c r="Q3548" s="15"/>
    </row>
    <row r="3549" spans="2:17" s="25" customFormat="1" x14ac:dyDescent="0.3">
      <c r="B3549" s="15" t="str">
        <f>IF(A3549="","",VLOOKUP(A3549,Tabulka3[[Číslo smlouvy   u pravidelné činnosti]:[Příjmení]],3,0))</f>
        <v/>
      </c>
      <c r="C3549" s="15" t="str">
        <f>IF(A3549="","",VLOOKUP(A3549,Tabulka3[[Číslo smlouvy   u pravidelné činnosti]:[Příjmení]],4,0))</f>
        <v/>
      </c>
      <c r="F3549" s="94"/>
      <c r="H3549" s="113"/>
      <c r="I3549" s="113"/>
      <c r="K3549" s="15"/>
      <c r="L3549" s="15"/>
      <c r="M3549" s="15">
        <f t="shared" si="165"/>
        <v>1</v>
      </c>
      <c r="N3549" s="15" t="str">
        <f t="shared" si="166"/>
        <v>-</v>
      </c>
      <c r="O3549" s="150">
        <f t="shared" si="167"/>
        <v>0</v>
      </c>
      <c r="P3549" s="15" t="str">
        <f>IF(COUNTIF('Personálie dobrovolníků '!U:X,N3549)&gt;0,"ANO","")</f>
        <v/>
      </c>
      <c r="Q3549" s="15"/>
    </row>
    <row r="3550" spans="2:17" s="25" customFormat="1" x14ac:dyDescent="0.3">
      <c r="B3550" s="15" t="str">
        <f>IF(A3550="","",VLOOKUP(A3550,Tabulka3[[Číslo smlouvy   u pravidelné činnosti]:[Příjmení]],3,0))</f>
        <v/>
      </c>
      <c r="C3550" s="15" t="str">
        <f>IF(A3550="","",VLOOKUP(A3550,Tabulka3[[Číslo smlouvy   u pravidelné činnosti]:[Příjmení]],4,0))</f>
        <v/>
      </c>
      <c r="F3550" s="94"/>
      <c r="H3550" s="113"/>
      <c r="I3550" s="113"/>
      <c r="K3550" s="15"/>
      <c r="L3550" s="15"/>
      <c r="M3550" s="15">
        <f t="shared" si="165"/>
        <v>1</v>
      </c>
      <c r="N3550" s="15" t="str">
        <f t="shared" si="166"/>
        <v>-</v>
      </c>
      <c r="O3550" s="150">
        <f t="shared" si="167"/>
        <v>0</v>
      </c>
      <c r="P3550" s="15" t="str">
        <f>IF(COUNTIF('Personálie dobrovolníků '!U:X,N3550)&gt;0,"ANO","")</f>
        <v/>
      </c>
      <c r="Q3550" s="15"/>
    </row>
    <row r="3551" spans="2:17" s="25" customFormat="1" x14ac:dyDescent="0.3">
      <c r="B3551" s="15" t="str">
        <f>IF(A3551="","",VLOOKUP(A3551,Tabulka3[[Číslo smlouvy   u pravidelné činnosti]:[Příjmení]],3,0))</f>
        <v/>
      </c>
      <c r="C3551" s="15" t="str">
        <f>IF(A3551="","",VLOOKUP(A3551,Tabulka3[[Číslo smlouvy   u pravidelné činnosti]:[Příjmení]],4,0))</f>
        <v/>
      </c>
      <c r="F3551" s="94"/>
      <c r="H3551" s="113"/>
      <c r="I3551" s="113"/>
      <c r="K3551" s="15"/>
      <c r="L3551" s="15"/>
      <c r="M3551" s="15">
        <f t="shared" si="165"/>
        <v>1</v>
      </c>
      <c r="N3551" s="15" t="str">
        <f t="shared" si="166"/>
        <v>-</v>
      </c>
      <c r="O3551" s="150">
        <f t="shared" si="167"/>
        <v>0</v>
      </c>
      <c r="P3551" s="15" t="str">
        <f>IF(COUNTIF('Personálie dobrovolníků '!U:X,N3551)&gt;0,"ANO","")</f>
        <v/>
      </c>
      <c r="Q3551" s="15"/>
    </row>
    <row r="3552" spans="2:17" s="25" customFormat="1" x14ac:dyDescent="0.3">
      <c r="B3552" s="15" t="str">
        <f>IF(A3552="","",VLOOKUP(A3552,Tabulka3[[Číslo smlouvy   u pravidelné činnosti]:[Příjmení]],3,0))</f>
        <v/>
      </c>
      <c r="C3552" s="15" t="str">
        <f>IF(A3552="","",VLOOKUP(A3552,Tabulka3[[Číslo smlouvy   u pravidelné činnosti]:[Příjmení]],4,0))</f>
        <v/>
      </c>
      <c r="F3552" s="94"/>
      <c r="H3552" s="113"/>
      <c r="I3552" s="113"/>
      <c r="K3552" s="15"/>
      <c r="L3552" s="15"/>
      <c r="M3552" s="15">
        <f t="shared" si="165"/>
        <v>1</v>
      </c>
      <c r="N3552" s="15" t="str">
        <f t="shared" si="166"/>
        <v>-</v>
      </c>
      <c r="O3552" s="150">
        <f t="shared" si="167"/>
        <v>0</v>
      </c>
      <c r="P3552" s="15" t="str">
        <f>IF(COUNTIF('Personálie dobrovolníků '!U:X,N3552)&gt;0,"ANO","")</f>
        <v/>
      </c>
      <c r="Q3552" s="15"/>
    </row>
    <row r="3553" spans="2:17" s="25" customFormat="1" x14ac:dyDescent="0.3">
      <c r="B3553" s="15" t="str">
        <f>IF(A3553="","",VLOOKUP(A3553,Tabulka3[[Číslo smlouvy   u pravidelné činnosti]:[Příjmení]],3,0))</f>
        <v/>
      </c>
      <c r="C3553" s="15" t="str">
        <f>IF(A3553="","",VLOOKUP(A3553,Tabulka3[[Číslo smlouvy   u pravidelné činnosti]:[Příjmení]],4,0))</f>
        <v/>
      </c>
      <c r="F3553" s="94"/>
      <c r="H3553" s="113"/>
      <c r="I3553" s="113"/>
      <c r="K3553" s="15"/>
      <c r="L3553" s="15"/>
      <c r="M3553" s="15">
        <f t="shared" si="165"/>
        <v>1</v>
      </c>
      <c r="N3553" s="15" t="str">
        <f t="shared" si="166"/>
        <v>-</v>
      </c>
      <c r="O3553" s="150">
        <f t="shared" si="167"/>
        <v>0</v>
      </c>
      <c r="P3553" s="15" t="str">
        <f>IF(COUNTIF('Personálie dobrovolníků '!U:X,N3553)&gt;0,"ANO","")</f>
        <v/>
      </c>
      <c r="Q3553" s="15"/>
    </row>
    <row r="3554" spans="2:17" s="25" customFormat="1" x14ac:dyDescent="0.3">
      <c r="B3554" s="15" t="str">
        <f>IF(A3554="","",VLOOKUP(A3554,Tabulka3[[Číslo smlouvy   u pravidelné činnosti]:[Příjmení]],3,0))</f>
        <v/>
      </c>
      <c r="C3554" s="15" t="str">
        <f>IF(A3554="","",VLOOKUP(A3554,Tabulka3[[Číslo smlouvy   u pravidelné činnosti]:[Příjmení]],4,0))</f>
        <v/>
      </c>
      <c r="F3554" s="94"/>
      <c r="H3554" s="113"/>
      <c r="I3554" s="113"/>
      <c r="K3554" s="15"/>
      <c r="L3554" s="15"/>
      <c r="M3554" s="15">
        <f t="shared" si="165"/>
        <v>1</v>
      </c>
      <c r="N3554" s="15" t="str">
        <f t="shared" si="166"/>
        <v>-</v>
      </c>
      <c r="O3554" s="150">
        <f t="shared" si="167"/>
        <v>0</v>
      </c>
      <c r="P3554" s="15" t="str">
        <f>IF(COUNTIF('Personálie dobrovolníků '!U:X,N3554)&gt;0,"ANO","")</f>
        <v/>
      </c>
      <c r="Q3554" s="15"/>
    </row>
    <row r="3555" spans="2:17" s="25" customFormat="1" x14ac:dyDescent="0.3">
      <c r="B3555" s="15" t="str">
        <f>IF(A3555="","",VLOOKUP(A3555,Tabulka3[[Číslo smlouvy   u pravidelné činnosti]:[Příjmení]],3,0))</f>
        <v/>
      </c>
      <c r="C3555" s="15" t="str">
        <f>IF(A3555="","",VLOOKUP(A3555,Tabulka3[[Číslo smlouvy   u pravidelné činnosti]:[Příjmení]],4,0))</f>
        <v/>
      </c>
      <c r="F3555" s="94"/>
      <c r="H3555" s="113"/>
      <c r="I3555" s="113"/>
      <c r="K3555" s="15"/>
      <c r="L3555" s="15"/>
      <c r="M3555" s="15">
        <f t="shared" si="165"/>
        <v>1</v>
      </c>
      <c r="N3555" s="15" t="str">
        <f t="shared" si="166"/>
        <v>-</v>
      </c>
      <c r="O3555" s="150">
        <f t="shared" si="167"/>
        <v>0</v>
      </c>
      <c r="P3555" s="15" t="str">
        <f>IF(COUNTIF('Personálie dobrovolníků '!U:X,N3555)&gt;0,"ANO","")</f>
        <v/>
      </c>
      <c r="Q3555" s="15"/>
    </row>
    <row r="3556" spans="2:17" s="25" customFormat="1" x14ac:dyDescent="0.3">
      <c r="B3556" s="15" t="str">
        <f>IF(A3556="","",VLOOKUP(A3556,Tabulka3[[Číslo smlouvy   u pravidelné činnosti]:[Příjmení]],3,0))</f>
        <v/>
      </c>
      <c r="C3556" s="15" t="str">
        <f>IF(A3556="","",VLOOKUP(A3556,Tabulka3[[Číslo smlouvy   u pravidelné činnosti]:[Příjmení]],4,0))</f>
        <v/>
      </c>
      <c r="F3556" s="94"/>
      <c r="H3556" s="113"/>
      <c r="I3556" s="113"/>
      <c r="K3556" s="15"/>
      <c r="L3556" s="15"/>
      <c r="M3556" s="15">
        <f t="shared" si="165"/>
        <v>1</v>
      </c>
      <c r="N3556" s="15" t="str">
        <f t="shared" si="166"/>
        <v>-</v>
      </c>
      <c r="O3556" s="150">
        <f t="shared" si="167"/>
        <v>0</v>
      </c>
      <c r="P3556" s="15" t="str">
        <f>IF(COUNTIF('Personálie dobrovolníků '!U:X,N3556)&gt;0,"ANO","")</f>
        <v/>
      </c>
      <c r="Q3556" s="15"/>
    </row>
    <row r="3557" spans="2:17" s="25" customFormat="1" x14ac:dyDescent="0.3">
      <c r="B3557" s="15" t="str">
        <f>IF(A3557="","",VLOOKUP(A3557,Tabulka3[[Číslo smlouvy   u pravidelné činnosti]:[Příjmení]],3,0))</f>
        <v/>
      </c>
      <c r="C3557" s="15" t="str">
        <f>IF(A3557="","",VLOOKUP(A3557,Tabulka3[[Číslo smlouvy   u pravidelné činnosti]:[Příjmení]],4,0))</f>
        <v/>
      </c>
      <c r="F3557" s="94"/>
      <c r="H3557" s="113"/>
      <c r="I3557" s="113"/>
      <c r="K3557" s="15"/>
      <c r="L3557" s="15"/>
      <c r="M3557" s="15">
        <f t="shared" si="165"/>
        <v>1</v>
      </c>
      <c r="N3557" s="15" t="str">
        <f t="shared" si="166"/>
        <v>-</v>
      </c>
      <c r="O3557" s="150">
        <f t="shared" si="167"/>
        <v>0</v>
      </c>
      <c r="P3557" s="15" t="str">
        <f>IF(COUNTIF('Personálie dobrovolníků '!U:X,N3557)&gt;0,"ANO","")</f>
        <v/>
      </c>
      <c r="Q3557" s="15"/>
    </row>
    <row r="3558" spans="2:17" s="25" customFormat="1" x14ac:dyDescent="0.3">
      <c r="B3558" s="15" t="str">
        <f>IF(A3558="","",VLOOKUP(A3558,Tabulka3[[Číslo smlouvy   u pravidelné činnosti]:[Příjmení]],3,0))</f>
        <v/>
      </c>
      <c r="C3558" s="15" t="str">
        <f>IF(A3558="","",VLOOKUP(A3558,Tabulka3[[Číslo smlouvy   u pravidelné činnosti]:[Příjmení]],4,0))</f>
        <v/>
      </c>
      <c r="F3558" s="94"/>
      <c r="H3558" s="113"/>
      <c r="I3558" s="113"/>
      <c r="K3558" s="15"/>
      <c r="L3558" s="15"/>
      <c r="M3558" s="15">
        <f t="shared" si="165"/>
        <v>1</v>
      </c>
      <c r="N3558" s="15" t="str">
        <f t="shared" si="166"/>
        <v>-</v>
      </c>
      <c r="O3558" s="150">
        <f t="shared" si="167"/>
        <v>0</v>
      </c>
      <c r="P3558" s="15" t="str">
        <f>IF(COUNTIF('Personálie dobrovolníků '!U:X,N3558)&gt;0,"ANO","")</f>
        <v/>
      </c>
      <c r="Q3558" s="15"/>
    </row>
    <row r="3559" spans="2:17" s="25" customFormat="1" x14ac:dyDescent="0.3">
      <c r="B3559" s="15" t="str">
        <f>IF(A3559="","",VLOOKUP(A3559,Tabulka3[[Číslo smlouvy   u pravidelné činnosti]:[Příjmení]],3,0))</f>
        <v/>
      </c>
      <c r="C3559" s="15" t="str">
        <f>IF(A3559="","",VLOOKUP(A3559,Tabulka3[[Číslo smlouvy   u pravidelné činnosti]:[Příjmení]],4,0))</f>
        <v/>
      </c>
      <c r="F3559" s="94"/>
      <c r="H3559" s="113"/>
      <c r="I3559" s="113"/>
      <c r="K3559" s="15"/>
      <c r="L3559" s="15"/>
      <c r="M3559" s="15">
        <f t="shared" si="165"/>
        <v>1</v>
      </c>
      <c r="N3559" s="15" t="str">
        <f t="shared" si="166"/>
        <v>-</v>
      </c>
      <c r="O3559" s="150">
        <f t="shared" si="167"/>
        <v>0</v>
      </c>
      <c r="P3559" s="15" t="str">
        <f>IF(COUNTIF('Personálie dobrovolníků '!U:X,N3559)&gt;0,"ANO","")</f>
        <v/>
      </c>
      <c r="Q3559" s="15"/>
    </row>
    <row r="3560" spans="2:17" s="25" customFormat="1" x14ac:dyDescent="0.3">
      <c r="B3560" s="15" t="str">
        <f>IF(A3560="","",VLOOKUP(A3560,Tabulka3[[Číslo smlouvy   u pravidelné činnosti]:[Příjmení]],3,0))</f>
        <v/>
      </c>
      <c r="C3560" s="15" t="str">
        <f>IF(A3560="","",VLOOKUP(A3560,Tabulka3[[Číslo smlouvy   u pravidelné činnosti]:[Příjmení]],4,0))</f>
        <v/>
      </c>
      <c r="F3560" s="94"/>
      <c r="H3560" s="113"/>
      <c r="I3560" s="113"/>
      <c r="K3560" s="15"/>
      <c r="L3560" s="15"/>
      <c r="M3560" s="15">
        <f t="shared" si="165"/>
        <v>1</v>
      </c>
      <c r="N3560" s="15" t="str">
        <f t="shared" si="166"/>
        <v>-</v>
      </c>
      <c r="O3560" s="150">
        <f t="shared" si="167"/>
        <v>0</v>
      </c>
      <c r="P3560" s="15" t="str">
        <f>IF(COUNTIF('Personálie dobrovolníků '!U:X,N3560)&gt;0,"ANO","")</f>
        <v/>
      </c>
      <c r="Q3560" s="15"/>
    </row>
    <row r="3561" spans="2:17" s="25" customFormat="1" x14ac:dyDescent="0.3">
      <c r="B3561" s="15" t="str">
        <f>IF(A3561="","",VLOOKUP(A3561,Tabulka3[[Číslo smlouvy   u pravidelné činnosti]:[Příjmení]],3,0))</f>
        <v/>
      </c>
      <c r="C3561" s="15" t="str">
        <f>IF(A3561="","",VLOOKUP(A3561,Tabulka3[[Číslo smlouvy   u pravidelné činnosti]:[Příjmení]],4,0))</f>
        <v/>
      </c>
      <c r="F3561" s="94"/>
      <c r="H3561" s="113"/>
      <c r="I3561" s="113"/>
      <c r="K3561" s="15"/>
      <c r="L3561" s="15"/>
      <c r="M3561" s="15">
        <f t="shared" si="165"/>
        <v>1</v>
      </c>
      <c r="N3561" s="15" t="str">
        <f t="shared" si="166"/>
        <v>-</v>
      </c>
      <c r="O3561" s="150">
        <f t="shared" si="167"/>
        <v>0</v>
      </c>
      <c r="P3561" s="15" t="str">
        <f>IF(COUNTIF('Personálie dobrovolníků '!U:X,N3561)&gt;0,"ANO","")</f>
        <v/>
      </c>
      <c r="Q3561" s="15"/>
    </row>
    <row r="3562" spans="2:17" s="25" customFormat="1" x14ac:dyDescent="0.3">
      <c r="B3562" s="15" t="str">
        <f>IF(A3562="","",VLOOKUP(A3562,Tabulka3[[Číslo smlouvy   u pravidelné činnosti]:[Příjmení]],3,0))</f>
        <v/>
      </c>
      <c r="C3562" s="15" t="str">
        <f>IF(A3562="","",VLOOKUP(A3562,Tabulka3[[Číslo smlouvy   u pravidelné činnosti]:[Příjmení]],4,0))</f>
        <v/>
      </c>
      <c r="F3562" s="94"/>
      <c r="H3562" s="113"/>
      <c r="I3562" s="113"/>
      <c r="K3562" s="15"/>
      <c r="L3562" s="15"/>
      <c r="M3562" s="15">
        <f t="shared" si="165"/>
        <v>1</v>
      </c>
      <c r="N3562" s="15" t="str">
        <f t="shared" si="166"/>
        <v>-</v>
      </c>
      <c r="O3562" s="150">
        <f t="shared" si="167"/>
        <v>0</v>
      </c>
      <c r="P3562" s="15" t="str">
        <f>IF(COUNTIF('Personálie dobrovolníků '!U:X,N3562)&gt;0,"ANO","")</f>
        <v/>
      </c>
      <c r="Q3562" s="15"/>
    </row>
    <row r="3563" spans="2:17" s="25" customFormat="1" x14ac:dyDescent="0.3">
      <c r="B3563" s="15" t="str">
        <f>IF(A3563="","",VLOOKUP(A3563,Tabulka3[[Číslo smlouvy   u pravidelné činnosti]:[Příjmení]],3,0))</f>
        <v/>
      </c>
      <c r="C3563" s="15" t="str">
        <f>IF(A3563="","",VLOOKUP(A3563,Tabulka3[[Číslo smlouvy   u pravidelné činnosti]:[Příjmení]],4,0))</f>
        <v/>
      </c>
      <c r="F3563" s="94"/>
      <c r="H3563" s="113"/>
      <c r="I3563" s="113"/>
      <c r="K3563" s="15"/>
      <c r="L3563" s="15"/>
      <c r="M3563" s="15">
        <f t="shared" si="165"/>
        <v>1</v>
      </c>
      <c r="N3563" s="15" t="str">
        <f t="shared" si="166"/>
        <v>-</v>
      </c>
      <c r="O3563" s="150">
        <f t="shared" si="167"/>
        <v>0</v>
      </c>
      <c r="P3563" s="15" t="str">
        <f>IF(COUNTIF('Personálie dobrovolníků '!U:X,N3563)&gt;0,"ANO","")</f>
        <v/>
      </c>
      <c r="Q3563" s="15"/>
    </row>
    <row r="3564" spans="2:17" s="25" customFormat="1" x14ac:dyDescent="0.3">
      <c r="B3564" s="15" t="str">
        <f>IF(A3564="","",VLOOKUP(A3564,Tabulka3[[Číslo smlouvy   u pravidelné činnosti]:[Příjmení]],3,0))</f>
        <v/>
      </c>
      <c r="C3564" s="15" t="str">
        <f>IF(A3564="","",VLOOKUP(A3564,Tabulka3[[Číslo smlouvy   u pravidelné činnosti]:[Příjmení]],4,0))</f>
        <v/>
      </c>
      <c r="F3564" s="94"/>
      <c r="H3564" s="113"/>
      <c r="I3564" s="113"/>
      <c r="K3564" s="15"/>
      <c r="L3564" s="15"/>
      <c r="M3564" s="15">
        <f t="shared" si="165"/>
        <v>1</v>
      </c>
      <c r="N3564" s="15" t="str">
        <f t="shared" si="166"/>
        <v>-</v>
      </c>
      <c r="O3564" s="150">
        <f t="shared" si="167"/>
        <v>0</v>
      </c>
      <c r="P3564" s="15" t="str">
        <f>IF(COUNTIF('Personálie dobrovolníků '!U:X,N3564)&gt;0,"ANO","")</f>
        <v/>
      </c>
      <c r="Q3564" s="15"/>
    </row>
    <row r="3565" spans="2:17" s="25" customFormat="1" x14ac:dyDescent="0.3">
      <c r="B3565" s="15" t="str">
        <f>IF(A3565="","",VLOOKUP(A3565,Tabulka3[[Číslo smlouvy   u pravidelné činnosti]:[Příjmení]],3,0))</f>
        <v/>
      </c>
      <c r="C3565" s="15" t="str">
        <f>IF(A3565="","",VLOOKUP(A3565,Tabulka3[[Číslo smlouvy   u pravidelné činnosti]:[Příjmení]],4,0))</f>
        <v/>
      </c>
      <c r="F3565" s="94"/>
      <c r="H3565" s="113"/>
      <c r="I3565" s="113"/>
      <c r="K3565" s="15"/>
      <c r="L3565" s="15"/>
      <c r="M3565" s="15">
        <f t="shared" si="165"/>
        <v>1</v>
      </c>
      <c r="N3565" s="15" t="str">
        <f t="shared" si="166"/>
        <v>-</v>
      </c>
      <c r="O3565" s="150">
        <f t="shared" si="167"/>
        <v>0</v>
      </c>
      <c r="P3565" s="15" t="str">
        <f>IF(COUNTIF('Personálie dobrovolníků '!U:X,N3565)&gt;0,"ANO","")</f>
        <v/>
      </c>
      <c r="Q3565" s="15"/>
    </row>
    <row r="3566" spans="2:17" s="25" customFormat="1" x14ac:dyDescent="0.3">
      <c r="B3566" s="15" t="str">
        <f>IF(A3566="","",VLOOKUP(A3566,Tabulka3[[Číslo smlouvy   u pravidelné činnosti]:[Příjmení]],3,0))</f>
        <v/>
      </c>
      <c r="C3566" s="15" t="str">
        <f>IF(A3566="","",VLOOKUP(A3566,Tabulka3[[Číslo smlouvy   u pravidelné činnosti]:[Příjmení]],4,0))</f>
        <v/>
      </c>
      <c r="F3566" s="94"/>
      <c r="H3566" s="113"/>
      <c r="I3566" s="113"/>
      <c r="K3566" s="15"/>
      <c r="L3566" s="15"/>
      <c r="M3566" s="15">
        <f t="shared" si="165"/>
        <v>1</v>
      </c>
      <c r="N3566" s="15" t="str">
        <f t="shared" si="166"/>
        <v>-</v>
      </c>
      <c r="O3566" s="150">
        <f t="shared" si="167"/>
        <v>0</v>
      </c>
      <c r="P3566" s="15" t="str">
        <f>IF(COUNTIF('Personálie dobrovolníků '!U:X,N3566)&gt;0,"ANO","")</f>
        <v/>
      </c>
      <c r="Q3566" s="15"/>
    </row>
    <row r="3567" spans="2:17" s="25" customFormat="1" x14ac:dyDescent="0.3">
      <c r="B3567" s="15" t="str">
        <f>IF(A3567="","",VLOOKUP(A3567,Tabulka3[[Číslo smlouvy   u pravidelné činnosti]:[Příjmení]],3,0))</f>
        <v/>
      </c>
      <c r="C3567" s="15" t="str">
        <f>IF(A3567="","",VLOOKUP(A3567,Tabulka3[[Číslo smlouvy   u pravidelné činnosti]:[Příjmení]],4,0))</f>
        <v/>
      </c>
      <c r="F3567" s="94"/>
      <c r="H3567" s="113"/>
      <c r="I3567" s="113"/>
      <c r="K3567" s="15"/>
      <c r="L3567" s="15"/>
      <c r="M3567" s="15">
        <f t="shared" si="165"/>
        <v>1</v>
      </c>
      <c r="N3567" s="15" t="str">
        <f t="shared" si="166"/>
        <v>-</v>
      </c>
      <c r="O3567" s="150">
        <f t="shared" si="167"/>
        <v>0</v>
      </c>
      <c r="P3567" s="15" t="str">
        <f>IF(COUNTIF('Personálie dobrovolníků '!U:X,N3567)&gt;0,"ANO","")</f>
        <v/>
      </c>
      <c r="Q3567" s="15"/>
    </row>
    <row r="3568" spans="2:17" s="25" customFormat="1" x14ac:dyDescent="0.3">
      <c r="B3568" s="15" t="str">
        <f>IF(A3568="","",VLOOKUP(A3568,Tabulka3[[Číslo smlouvy   u pravidelné činnosti]:[Příjmení]],3,0))</f>
        <v/>
      </c>
      <c r="C3568" s="15" t="str">
        <f>IF(A3568="","",VLOOKUP(A3568,Tabulka3[[Číslo smlouvy   u pravidelné činnosti]:[Příjmení]],4,0))</f>
        <v/>
      </c>
      <c r="F3568" s="94"/>
      <c r="H3568" s="113"/>
      <c r="I3568" s="113"/>
      <c r="K3568" s="15"/>
      <c r="L3568" s="15"/>
      <c r="M3568" s="15">
        <f t="shared" si="165"/>
        <v>1</v>
      </c>
      <c r="N3568" s="15" t="str">
        <f t="shared" si="166"/>
        <v>-</v>
      </c>
      <c r="O3568" s="150">
        <f t="shared" si="167"/>
        <v>0</v>
      </c>
      <c r="P3568" s="15" t="str">
        <f>IF(COUNTIF('Personálie dobrovolníků '!U:X,N3568)&gt;0,"ANO","")</f>
        <v/>
      </c>
      <c r="Q3568" s="15"/>
    </row>
    <row r="3569" spans="2:17" s="25" customFormat="1" x14ac:dyDescent="0.3">
      <c r="B3569" s="15" t="str">
        <f>IF(A3569="","",VLOOKUP(A3569,Tabulka3[[Číslo smlouvy   u pravidelné činnosti]:[Příjmení]],3,0))</f>
        <v/>
      </c>
      <c r="C3569" s="15" t="str">
        <f>IF(A3569="","",VLOOKUP(A3569,Tabulka3[[Číslo smlouvy   u pravidelné činnosti]:[Příjmení]],4,0))</f>
        <v/>
      </c>
      <c r="F3569" s="94"/>
      <c r="H3569" s="113"/>
      <c r="I3569" s="113"/>
      <c r="K3569" s="15"/>
      <c r="L3569" s="15"/>
      <c r="M3569" s="15">
        <f t="shared" si="165"/>
        <v>1</v>
      </c>
      <c r="N3569" s="15" t="str">
        <f t="shared" si="166"/>
        <v>-</v>
      </c>
      <c r="O3569" s="150">
        <f t="shared" si="167"/>
        <v>0</v>
      </c>
      <c r="P3569" s="15" t="str">
        <f>IF(COUNTIF('Personálie dobrovolníků '!U:X,N3569)&gt;0,"ANO","")</f>
        <v/>
      </c>
      <c r="Q3569" s="15"/>
    </row>
    <row r="3570" spans="2:17" s="25" customFormat="1" x14ac:dyDescent="0.3">
      <c r="B3570" s="15" t="str">
        <f>IF(A3570="","",VLOOKUP(A3570,Tabulka3[[Číslo smlouvy   u pravidelné činnosti]:[Příjmení]],3,0))</f>
        <v/>
      </c>
      <c r="C3570" s="15" t="str">
        <f>IF(A3570="","",VLOOKUP(A3570,Tabulka3[[Číslo smlouvy   u pravidelné činnosti]:[Příjmení]],4,0))</f>
        <v/>
      </c>
      <c r="F3570" s="94"/>
      <c r="H3570" s="113"/>
      <c r="I3570" s="113"/>
      <c r="K3570" s="15"/>
      <c r="L3570" s="15"/>
      <c r="M3570" s="15">
        <f t="shared" si="165"/>
        <v>1</v>
      </c>
      <c r="N3570" s="15" t="str">
        <f t="shared" si="166"/>
        <v>-</v>
      </c>
      <c r="O3570" s="150">
        <f t="shared" si="167"/>
        <v>0</v>
      </c>
      <c r="P3570" s="15" t="str">
        <f>IF(COUNTIF('Personálie dobrovolníků '!U:X,N3570)&gt;0,"ANO","")</f>
        <v/>
      </c>
      <c r="Q3570" s="15"/>
    </row>
    <row r="3571" spans="2:17" s="25" customFormat="1" x14ac:dyDescent="0.3">
      <c r="B3571" s="15" t="str">
        <f>IF(A3571="","",VLOOKUP(A3571,Tabulka3[[Číslo smlouvy   u pravidelné činnosti]:[Příjmení]],3,0))</f>
        <v/>
      </c>
      <c r="C3571" s="15" t="str">
        <f>IF(A3571="","",VLOOKUP(A3571,Tabulka3[[Číslo smlouvy   u pravidelné činnosti]:[Příjmení]],4,0))</f>
        <v/>
      </c>
      <c r="F3571" s="94"/>
      <c r="H3571" s="113"/>
      <c r="I3571" s="113"/>
      <c r="K3571" s="15"/>
      <c r="L3571" s="15"/>
      <c r="M3571" s="15">
        <f t="shared" si="165"/>
        <v>1</v>
      </c>
      <c r="N3571" s="15" t="str">
        <f t="shared" si="166"/>
        <v>-</v>
      </c>
      <c r="O3571" s="150">
        <f t="shared" si="167"/>
        <v>0</v>
      </c>
      <c r="P3571" s="15" t="str">
        <f>IF(COUNTIF('Personálie dobrovolníků '!U:X,N3571)&gt;0,"ANO","")</f>
        <v/>
      </c>
      <c r="Q3571" s="15"/>
    </row>
    <row r="3572" spans="2:17" s="25" customFormat="1" x14ac:dyDescent="0.3">
      <c r="B3572" s="15" t="str">
        <f>IF(A3572="","",VLOOKUP(A3572,Tabulka3[[Číslo smlouvy   u pravidelné činnosti]:[Příjmení]],3,0))</f>
        <v/>
      </c>
      <c r="C3572" s="15" t="str">
        <f>IF(A3572="","",VLOOKUP(A3572,Tabulka3[[Číslo smlouvy   u pravidelné činnosti]:[Příjmení]],4,0))</f>
        <v/>
      </c>
      <c r="F3572" s="94"/>
      <c r="H3572" s="113"/>
      <c r="I3572" s="113"/>
      <c r="K3572" s="15"/>
      <c r="L3572" s="15"/>
      <c r="M3572" s="15">
        <f t="shared" si="165"/>
        <v>1</v>
      </c>
      <c r="N3572" s="15" t="str">
        <f t="shared" si="166"/>
        <v>-</v>
      </c>
      <c r="O3572" s="150">
        <f t="shared" si="167"/>
        <v>0</v>
      </c>
      <c r="P3572" s="15" t="str">
        <f>IF(COUNTIF('Personálie dobrovolníků '!U:X,N3572)&gt;0,"ANO","")</f>
        <v/>
      </c>
      <c r="Q3572" s="15"/>
    </row>
    <row r="3573" spans="2:17" s="25" customFormat="1" x14ac:dyDescent="0.3">
      <c r="B3573" s="15" t="str">
        <f>IF(A3573="","",VLOOKUP(A3573,Tabulka3[[Číslo smlouvy   u pravidelné činnosti]:[Příjmení]],3,0))</f>
        <v/>
      </c>
      <c r="C3573" s="15" t="str">
        <f>IF(A3573="","",VLOOKUP(A3573,Tabulka3[[Číslo smlouvy   u pravidelné činnosti]:[Příjmení]],4,0))</f>
        <v/>
      </c>
      <c r="F3573" s="94"/>
      <c r="H3573" s="113"/>
      <c r="I3573" s="113"/>
      <c r="K3573" s="15"/>
      <c r="L3573" s="15"/>
      <c r="M3573" s="15">
        <f t="shared" si="165"/>
        <v>1</v>
      </c>
      <c r="N3573" s="15" t="str">
        <f t="shared" si="166"/>
        <v>-</v>
      </c>
      <c r="O3573" s="150">
        <f t="shared" si="167"/>
        <v>0</v>
      </c>
      <c r="P3573" s="15" t="str">
        <f>IF(COUNTIF('Personálie dobrovolníků '!U:X,N3573)&gt;0,"ANO","")</f>
        <v/>
      </c>
      <c r="Q3573" s="15"/>
    </row>
    <row r="3574" spans="2:17" s="25" customFormat="1" x14ac:dyDescent="0.3">
      <c r="B3574" s="15" t="str">
        <f>IF(A3574="","",VLOOKUP(A3574,Tabulka3[[Číslo smlouvy   u pravidelné činnosti]:[Příjmení]],3,0))</f>
        <v/>
      </c>
      <c r="C3574" s="15" t="str">
        <f>IF(A3574="","",VLOOKUP(A3574,Tabulka3[[Číslo smlouvy   u pravidelné činnosti]:[Příjmení]],4,0))</f>
        <v/>
      </c>
      <c r="F3574" s="94"/>
      <c r="H3574" s="113"/>
      <c r="I3574" s="113"/>
      <c r="K3574" s="15"/>
      <c r="L3574" s="15"/>
      <c r="M3574" s="15">
        <f t="shared" si="165"/>
        <v>1</v>
      </c>
      <c r="N3574" s="15" t="str">
        <f t="shared" si="166"/>
        <v>-</v>
      </c>
      <c r="O3574" s="150">
        <f t="shared" si="167"/>
        <v>0</v>
      </c>
      <c r="P3574" s="15" t="str">
        <f>IF(COUNTIF('Personálie dobrovolníků '!U:X,N3574)&gt;0,"ANO","")</f>
        <v/>
      </c>
      <c r="Q3574" s="15"/>
    </row>
    <row r="3575" spans="2:17" s="25" customFormat="1" x14ac:dyDescent="0.3">
      <c r="B3575" s="15" t="str">
        <f>IF(A3575="","",VLOOKUP(A3575,Tabulka3[[Číslo smlouvy   u pravidelné činnosti]:[Příjmení]],3,0))</f>
        <v/>
      </c>
      <c r="C3575" s="15" t="str">
        <f>IF(A3575="","",VLOOKUP(A3575,Tabulka3[[Číslo smlouvy   u pravidelné činnosti]:[Příjmení]],4,0))</f>
        <v/>
      </c>
      <c r="F3575" s="94"/>
      <c r="H3575" s="113"/>
      <c r="I3575" s="113"/>
      <c r="K3575" s="15"/>
      <c r="L3575" s="15"/>
      <c r="M3575" s="15">
        <f t="shared" si="165"/>
        <v>1</v>
      </c>
      <c r="N3575" s="15" t="str">
        <f t="shared" si="166"/>
        <v>-</v>
      </c>
      <c r="O3575" s="150">
        <f t="shared" si="167"/>
        <v>0</v>
      </c>
      <c r="P3575" s="15" t="str">
        <f>IF(COUNTIF('Personálie dobrovolníků '!U:X,N3575)&gt;0,"ANO","")</f>
        <v/>
      </c>
      <c r="Q3575" s="15"/>
    </row>
    <row r="3576" spans="2:17" s="25" customFormat="1" x14ac:dyDescent="0.3">
      <c r="B3576" s="15" t="str">
        <f>IF(A3576="","",VLOOKUP(A3576,Tabulka3[[Číslo smlouvy   u pravidelné činnosti]:[Příjmení]],3,0))</f>
        <v/>
      </c>
      <c r="C3576" s="15" t="str">
        <f>IF(A3576="","",VLOOKUP(A3576,Tabulka3[[Číslo smlouvy   u pravidelné činnosti]:[Příjmení]],4,0))</f>
        <v/>
      </c>
      <c r="F3576" s="94"/>
      <c r="H3576" s="113"/>
      <c r="I3576" s="113"/>
      <c r="K3576" s="15"/>
      <c r="L3576" s="15"/>
      <c r="M3576" s="15">
        <f t="shared" si="165"/>
        <v>1</v>
      </c>
      <c r="N3576" s="15" t="str">
        <f t="shared" si="166"/>
        <v>-</v>
      </c>
      <c r="O3576" s="150">
        <f t="shared" si="167"/>
        <v>0</v>
      </c>
      <c r="P3576" s="15" t="str">
        <f>IF(COUNTIF('Personálie dobrovolníků '!U:X,N3576)&gt;0,"ANO","")</f>
        <v/>
      </c>
      <c r="Q3576" s="15"/>
    </row>
    <row r="3577" spans="2:17" s="25" customFormat="1" x14ac:dyDescent="0.3">
      <c r="B3577" s="15" t="str">
        <f>IF(A3577="","",VLOOKUP(A3577,Tabulka3[[Číslo smlouvy   u pravidelné činnosti]:[Příjmení]],3,0))</f>
        <v/>
      </c>
      <c r="C3577" s="15" t="str">
        <f>IF(A3577="","",VLOOKUP(A3577,Tabulka3[[Číslo smlouvy   u pravidelné činnosti]:[Příjmení]],4,0))</f>
        <v/>
      </c>
      <c r="F3577" s="94"/>
      <c r="H3577" s="113"/>
      <c r="I3577" s="113"/>
      <c r="K3577" s="15"/>
      <c r="L3577" s="15"/>
      <c r="M3577" s="15">
        <f t="shared" si="165"/>
        <v>1</v>
      </c>
      <c r="N3577" s="15" t="str">
        <f t="shared" si="166"/>
        <v>-</v>
      </c>
      <c r="O3577" s="150">
        <f t="shared" si="167"/>
        <v>0</v>
      </c>
      <c r="P3577" s="15" t="str">
        <f>IF(COUNTIF('Personálie dobrovolníků '!U:X,N3577)&gt;0,"ANO","")</f>
        <v/>
      </c>
      <c r="Q3577" s="15"/>
    </row>
    <row r="3578" spans="2:17" s="25" customFormat="1" x14ac:dyDescent="0.3">
      <c r="B3578" s="15" t="str">
        <f>IF(A3578="","",VLOOKUP(A3578,Tabulka3[[Číslo smlouvy   u pravidelné činnosti]:[Příjmení]],3,0))</f>
        <v/>
      </c>
      <c r="C3578" s="15" t="str">
        <f>IF(A3578="","",VLOOKUP(A3578,Tabulka3[[Číslo smlouvy   u pravidelné činnosti]:[Příjmení]],4,0))</f>
        <v/>
      </c>
      <c r="F3578" s="94"/>
      <c r="H3578" s="113"/>
      <c r="I3578" s="113"/>
      <c r="K3578" s="15"/>
      <c r="L3578" s="15"/>
      <c r="M3578" s="15">
        <f t="shared" si="165"/>
        <v>1</v>
      </c>
      <c r="N3578" s="15" t="str">
        <f t="shared" si="166"/>
        <v>-</v>
      </c>
      <c r="O3578" s="150">
        <f t="shared" si="167"/>
        <v>0</v>
      </c>
      <c r="P3578" s="15" t="str">
        <f>IF(COUNTIF('Personálie dobrovolníků '!U:X,N3578)&gt;0,"ANO","")</f>
        <v/>
      </c>
      <c r="Q3578" s="15"/>
    </row>
    <row r="3579" spans="2:17" s="25" customFormat="1" x14ac:dyDescent="0.3">
      <c r="B3579" s="15" t="str">
        <f>IF(A3579="","",VLOOKUP(A3579,Tabulka3[[Číslo smlouvy   u pravidelné činnosti]:[Příjmení]],3,0))</f>
        <v/>
      </c>
      <c r="C3579" s="15" t="str">
        <f>IF(A3579="","",VLOOKUP(A3579,Tabulka3[[Číslo smlouvy   u pravidelné činnosti]:[Příjmení]],4,0))</f>
        <v/>
      </c>
      <c r="F3579" s="94"/>
      <c r="H3579" s="113"/>
      <c r="I3579" s="113"/>
      <c r="K3579" s="15"/>
      <c r="L3579" s="15"/>
      <c r="M3579" s="15">
        <f t="shared" si="165"/>
        <v>1</v>
      </c>
      <c r="N3579" s="15" t="str">
        <f t="shared" si="166"/>
        <v>-</v>
      </c>
      <c r="O3579" s="150">
        <f t="shared" si="167"/>
        <v>0</v>
      </c>
      <c r="P3579" s="15" t="str">
        <f>IF(COUNTIF('Personálie dobrovolníků '!U:X,N3579)&gt;0,"ANO","")</f>
        <v/>
      </c>
      <c r="Q3579" s="15"/>
    </row>
    <row r="3580" spans="2:17" s="25" customFormat="1" x14ac:dyDescent="0.3">
      <c r="B3580" s="15" t="str">
        <f>IF(A3580="","",VLOOKUP(A3580,Tabulka3[[Číslo smlouvy   u pravidelné činnosti]:[Příjmení]],3,0))</f>
        <v/>
      </c>
      <c r="C3580" s="15" t="str">
        <f>IF(A3580="","",VLOOKUP(A3580,Tabulka3[[Číslo smlouvy   u pravidelné činnosti]:[Příjmení]],4,0))</f>
        <v/>
      </c>
      <c r="F3580" s="94"/>
      <c r="H3580" s="113"/>
      <c r="I3580" s="113"/>
      <c r="K3580" s="15"/>
      <c r="L3580" s="15"/>
      <c r="M3580" s="15">
        <f t="shared" si="165"/>
        <v>1</v>
      </c>
      <c r="N3580" s="15" t="str">
        <f t="shared" si="166"/>
        <v>-</v>
      </c>
      <c r="O3580" s="150">
        <f t="shared" si="167"/>
        <v>0</v>
      </c>
      <c r="P3580" s="15" t="str">
        <f>IF(COUNTIF('Personálie dobrovolníků '!U:X,N3580)&gt;0,"ANO","")</f>
        <v/>
      </c>
      <c r="Q3580" s="15"/>
    </row>
    <row r="3581" spans="2:17" s="25" customFormat="1" x14ac:dyDescent="0.3">
      <c r="B3581" s="15" t="str">
        <f>IF(A3581="","",VLOOKUP(A3581,Tabulka3[[Číslo smlouvy   u pravidelné činnosti]:[Příjmení]],3,0))</f>
        <v/>
      </c>
      <c r="C3581" s="15" t="str">
        <f>IF(A3581="","",VLOOKUP(A3581,Tabulka3[[Číslo smlouvy   u pravidelné činnosti]:[Příjmení]],4,0))</f>
        <v/>
      </c>
      <c r="F3581" s="94"/>
      <c r="H3581" s="113"/>
      <c r="I3581" s="113"/>
      <c r="K3581" s="15"/>
      <c r="L3581" s="15"/>
      <c r="M3581" s="15">
        <f t="shared" si="165"/>
        <v>1</v>
      </c>
      <c r="N3581" s="15" t="str">
        <f t="shared" si="166"/>
        <v>-</v>
      </c>
      <c r="O3581" s="150">
        <f t="shared" si="167"/>
        <v>0</v>
      </c>
      <c r="P3581" s="15" t="str">
        <f>IF(COUNTIF('Personálie dobrovolníků '!U:X,N3581)&gt;0,"ANO","")</f>
        <v/>
      </c>
      <c r="Q3581" s="15"/>
    </row>
    <row r="3582" spans="2:17" s="25" customFormat="1" x14ac:dyDescent="0.3">
      <c r="B3582" s="15" t="str">
        <f>IF(A3582="","",VLOOKUP(A3582,Tabulka3[[Číslo smlouvy   u pravidelné činnosti]:[Příjmení]],3,0))</f>
        <v/>
      </c>
      <c r="C3582" s="15" t="str">
        <f>IF(A3582="","",VLOOKUP(A3582,Tabulka3[[Číslo smlouvy   u pravidelné činnosti]:[Příjmení]],4,0))</f>
        <v/>
      </c>
      <c r="F3582" s="94"/>
      <c r="H3582" s="113"/>
      <c r="I3582" s="113"/>
      <c r="K3582" s="15"/>
      <c r="L3582" s="15"/>
      <c r="M3582" s="15">
        <f t="shared" si="165"/>
        <v>1</v>
      </c>
      <c r="N3582" s="15" t="str">
        <f t="shared" si="166"/>
        <v>-</v>
      </c>
      <c r="O3582" s="150">
        <f t="shared" si="167"/>
        <v>0</v>
      </c>
      <c r="P3582" s="15" t="str">
        <f>IF(COUNTIF('Personálie dobrovolníků '!U:X,N3582)&gt;0,"ANO","")</f>
        <v/>
      </c>
      <c r="Q3582" s="15"/>
    </row>
    <row r="3583" spans="2:17" s="25" customFormat="1" x14ac:dyDescent="0.3">
      <c r="B3583" s="15" t="str">
        <f>IF(A3583="","",VLOOKUP(A3583,Tabulka3[[Číslo smlouvy   u pravidelné činnosti]:[Příjmení]],3,0))</f>
        <v/>
      </c>
      <c r="C3583" s="15" t="str">
        <f>IF(A3583="","",VLOOKUP(A3583,Tabulka3[[Číslo smlouvy   u pravidelné činnosti]:[Příjmení]],4,0))</f>
        <v/>
      </c>
      <c r="F3583" s="94"/>
      <c r="H3583" s="113"/>
      <c r="I3583" s="113"/>
      <c r="K3583" s="15"/>
      <c r="L3583" s="15"/>
      <c r="M3583" s="15">
        <f t="shared" si="165"/>
        <v>1</v>
      </c>
      <c r="N3583" s="15" t="str">
        <f t="shared" si="166"/>
        <v>-</v>
      </c>
      <c r="O3583" s="150">
        <f t="shared" si="167"/>
        <v>0</v>
      </c>
      <c r="P3583" s="15" t="str">
        <f>IF(COUNTIF('Personálie dobrovolníků '!U:X,N3583)&gt;0,"ANO","")</f>
        <v/>
      </c>
      <c r="Q3583" s="15"/>
    </row>
    <row r="3584" spans="2:17" s="25" customFormat="1" x14ac:dyDescent="0.3">
      <c r="B3584" s="15" t="str">
        <f>IF(A3584="","",VLOOKUP(A3584,Tabulka3[[Číslo smlouvy   u pravidelné činnosti]:[Příjmení]],3,0))</f>
        <v/>
      </c>
      <c r="C3584" s="15" t="str">
        <f>IF(A3584="","",VLOOKUP(A3584,Tabulka3[[Číslo smlouvy   u pravidelné činnosti]:[Příjmení]],4,0))</f>
        <v/>
      </c>
      <c r="F3584" s="94"/>
      <c r="H3584" s="113"/>
      <c r="I3584" s="113"/>
      <c r="K3584" s="15"/>
      <c r="L3584" s="15"/>
      <c r="M3584" s="15">
        <f t="shared" si="165"/>
        <v>1</v>
      </c>
      <c r="N3584" s="15" t="str">
        <f t="shared" si="166"/>
        <v>-</v>
      </c>
      <c r="O3584" s="150">
        <f t="shared" si="167"/>
        <v>0</v>
      </c>
      <c r="P3584" s="15" t="str">
        <f>IF(COUNTIF('Personálie dobrovolníků '!U:X,N3584)&gt;0,"ANO","")</f>
        <v/>
      </c>
      <c r="Q3584" s="15"/>
    </row>
    <row r="3585" spans="2:17" s="25" customFormat="1" x14ac:dyDescent="0.3">
      <c r="B3585" s="15" t="str">
        <f>IF(A3585="","",VLOOKUP(A3585,Tabulka3[[Číslo smlouvy   u pravidelné činnosti]:[Příjmení]],3,0))</f>
        <v/>
      </c>
      <c r="C3585" s="15" t="str">
        <f>IF(A3585="","",VLOOKUP(A3585,Tabulka3[[Číslo smlouvy   u pravidelné činnosti]:[Příjmení]],4,0))</f>
        <v/>
      </c>
      <c r="F3585" s="94"/>
      <c r="H3585" s="113"/>
      <c r="I3585" s="113"/>
      <c r="K3585" s="15"/>
      <c r="L3585" s="15"/>
      <c r="M3585" s="15">
        <f t="shared" si="165"/>
        <v>1</v>
      </c>
      <c r="N3585" s="15" t="str">
        <f t="shared" si="166"/>
        <v>-</v>
      </c>
      <c r="O3585" s="150">
        <f t="shared" si="167"/>
        <v>0</v>
      </c>
      <c r="P3585" s="15" t="str">
        <f>IF(COUNTIF('Personálie dobrovolníků '!U:X,N3585)&gt;0,"ANO","")</f>
        <v/>
      </c>
      <c r="Q3585" s="15"/>
    </row>
    <row r="3586" spans="2:17" s="25" customFormat="1" x14ac:dyDescent="0.3">
      <c r="B3586" s="15" t="str">
        <f>IF(A3586="","",VLOOKUP(A3586,Tabulka3[[Číslo smlouvy   u pravidelné činnosti]:[Příjmení]],3,0))</f>
        <v/>
      </c>
      <c r="C3586" s="15" t="str">
        <f>IF(A3586="","",VLOOKUP(A3586,Tabulka3[[Číslo smlouvy   u pravidelné činnosti]:[Příjmení]],4,0))</f>
        <v/>
      </c>
      <c r="F3586" s="94"/>
      <c r="H3586" s="113"/>
      <c r="I3586" s="113"/>
      <c r="K3586" s="15"/>
      <c r="L3586" s="15"/>
      <c r="M3586" s="15">
        <f t="shared" si="165"/>
        <v>1</v>
      </c>
      <c r="N3586" s="15" t="str">
        <f t="shared" si="166"/>
        <v>-</v>
      </c>
      <c r="O3586" s="150">
        <f t="shared" si="167"/>
        <v>0</v>
      </c>
      <c r="P3586" s="15" t="str">
        <f>IF(COUNTIF('Personálie dobrovolníků '!U:X,N3586)&gt;0,"ANO","")</f>
        <v/>
      </c>
      <c r="Q3586" s="15"/>
    </row>
    <row r="3587" spans="2:17" s="25" customFormat="1" x14ac:dyDescent="0.3">
      <c r="B3587" s="15" t="str">
        <f>IF(A3587="","",VLOOKUP(A3587,Tabulka3[[Číslo smlouvy   u pravidelné činnosti]:[Příjmení]],3,0))</f>
        <v/>
      </c>
      <c r="C3587" s="15" t="str">
        <f>IF(A3587="","",VLOOKUP(A3587,Tabulka3[[Číslo smlouvy   u pravidelné činnosti]:[Příjmení]],4,0))</f>
        <v/>
      </c>
      <c r="F3587" s="94"/>
      <c r="H3587" s="113"/>
      <c r="I3587" s="113"/>
      <c r="K3587" s="15"/>
      <c r="L3587" s="15"/>
      <c r="M3587" s="15">
        <f t="shared" si="165"/>
        <v>1</v>
      </c>
      <c r="N3587" s="15" t="str">
        <f t="shared" si="166"/>
        <v>-</v>
      </c>
      <c r="O3587" s="150">
        <f t="shared" si="167"/>
        <v>0</v>
      </c>
      <c r="P3587" s="15" t="str">
        <f>IF(COUNTIF('Personálie dobrovolníků '!U:X,N3587)&gt;0,"ANO","")</f>
        <v/>
      </c>
      <c r="Q3587" s="15"/>
    </row>
    <row r="3588" spans="2:17" s="25" customFormat="1" x14ac:dyDescent="0.3">
      <c r="B3588" s="15" t="str">
        <f>IF(A3588="","",VLOOKUP(A3588,Tabulka3[[Číslo smlouvy   u pravidelné činnosti]:[Příjmení]],3,0))</f>
        <v/>
      </c>
      <c r="C3588" s="15" t="str">
        <f>IF(A3588="","",VLOOKUP(A3588,Tabulka3[[Číslo smlouvy   u pravidelné činnosti]:[Příjmení]],4,0))</f>
        <v/>
      </c>
      <c r="F3588" s="94"/>
      <c r="H3588" s="113"/>
      <c r="I3588" s="113"/>
      <c r="K3588" s="15"/>
      <c r="L3588" s="15"/>
      <c r="M3588" s="15">
        <f t="shared" ref="M3588:M3651" si="168">IF(OR(
   AND($H3588=$K$12, $I3588=$L$4),
   AND($H3588=$K$12, $I3588=$L$5),
   AND($H3588=$K$12, $I3588=$L$6),
   AND($H3588=$K$12, $I3588=$L$7),
   AND($H3588=$K$11, $I3588=$L$4),
   AND($H3588=$K$11, $I3588=$L$5),
   AND($H3588=$K$11, $I3588=$L$6),
   AND($H3588=$K$11, $I3588=$L$7),
   AND($H3588=$K$5, $I3588=$L$5),
   AND($H3588=$K$6, $I3588=$L$4),
   AND($H3588=$K$6, $I3588=$L$5),
   AND($H3588=$K$6, $I3588=$L$7),
   AND($H3588=$K$4, $I3588=$L$6),
), 0, 1)</f>
        <v>1</v>
      </c>
      <c r="N3588" s="15" t="str">
        <f t="shared" ref="N3588:N3651" si="169">A3588 &amp; "-" &amp; J3588</f>
        <v>-</v>
      </c>
      <c r="O3588" s="150">
        <f t="shared" ref="O3588:O3651" si="170">IF(AND(M3588&lt;&gt;0, P3588="ANO"), 1, 0)</f>
        <v>0</v>
      </c>
      <c r="P3588" s="15" t="str">
        <f>IF(COUNTIF('Personálie dobrovolníků '!U:X,N3588)&gt;0,"ANO","")</f>
        <v/>
      </c>
      <c r="Q3588" s="15"/>
    </row>
    <row r="3589" spans="2:17" s="25" customFormat="1" x14ac:dyDescent="0.3">
      <c r="B3589" s="15" t="str">
        <f>IF(A3589="","",VLOOKUP(A3589,Tabulka3[[Číslo smlouvy   u pravidelné činnosti]:[Příjmení]],3,0))</f>
        <v/>
      </c>
      <c r="C3589" s="15" t="str">
        <f>IF(A3589="","",VLOOKUP(A3589,Tabulka3[[Číslo smlouvy   u pravidelné činnosti]:[Příjmení]],4,0))</f>
        <v/>
      </c>
      <c r="F3589" s="94"/>
      <c r="H3589" s="113"/>
      <c r="I3589" s="113"/>
      <c r="K3589" s="15"/>
      <c r="L3589" s="15"/>
      <c r="M3589" s="15">
        <f t="shared" si="168"/>
        <v>1</v>
      </c>
      <c r="N3589" s="15" t="str">
        <f t="shared" si="169"/>
        <v>-</v>
      </c>
      <c r="O3589" s="150">
        <f t="shared" si="170"/>
        <v>0</v>
      </c>
      <c r="P3589" s="15" t="str">
        <f>IF(COUNTIF('Personálie dobrovolníků '!U:X,N3589)&gt;0,"ANO","")</f>
        <v/>
      </c>
      <c r="Q3589" s="15"/>
    </row>
    <row r="3590" spans="2:17" s="25" customFormat="1" x14ac:dyDescent="0.3">
      <c r="B3590" s="15" t="str">
        <f>IF(A3590="","",VLOOKUP(A3590,Tabulka3[[Číslo smlouvy   u pravidelné činnosti]:[Příjmení]],3,0))</f>
        <v/>
      </c>
      <c r="C3590" s="15" t="str">
        <f>IF(A3590="","",VLOOKUP(A3590,Tabulka3[[Číslo smlouvy   u pravidelné činnosti]:[Příjmení]],4,0))</f>
        <v/>
      </c>
      <c r="F3590" s="94"/>
      <c r="H3590" s="113"/>
      <c r="I3590" s="113"/>
      <c r="K3590" s="15"/>
      <c r="L3590" s="15"/>
      <c r="M3590" s="15">
        <f t="shared" si="168"/>
        <v>1</v>
      </c>
      <c r="N3590" s="15" t="str">
        <f t="shared" si="169"/>
        <v>-</v>
      </c>
      <c r="O3590" s="150">
        <f t="shared" si="170"/>
        <v>0</v>
      </c>
      <c r="P3590" s="15" t="str">
        <f>IF(COUNTIF('Personálie dobrovolníků '!U:X,N3590)&gt;0,"ANO","")</f>
        <v/>
      </c>
      <c r="Q3590" s="15"/>
    </row>
    <row r="3591" spans="2:17" s="25" customFormat="1" x14ac:dyDescent="0.3">
      <c r="B3591" s="15" t="str">
        <f>IF(A3591="","",VLOOKUP(A3591,Tabulka3[[Číslo smlouvy   u pravidelné činnosti]:[Příjmení]],3,0))</f>
        <v/>
      </c>
      <c r="C3591" s="15" t="str">
        <f>IF(A3591="","",VLOOKUP(A3591,Tabulka3[[Číslo smlouvy   u pravidelné činnosti]:[Příjmení]],4,0))</f>
        <v/>
      </c>
      <c r="F3591" s="94"/>
      <c r="H3591" s="113"/>
      <c r="I3591" s="113"/>
      <c r="K3591" s="15"/>
      <c r="L3591" s="15"/>
      <c r="M3591" s="15">
        <f t="shared" si="168"/>
        <v>1</v>
      </c>
      <c r="N3591" s="15" t="str">
        <f t="shared" si="169"/>
        <v>-</v>
      </c>
      <c r="O3591" s="150">
        <f t="shared" si="170"/>
        <v>0</v>
      </c>
      <c r="P3591" s="15" t="str">
        <f>IF(COUNTIF('Personálie dobrovolníků '!U:X,N3591)&gt;0,"ANO","")</f>
        <v/>
      </c>
      <c r="Q3591" s="15"/>
    </row>
    <row r="3592" spans="2:17" s="25" customFormat="1" x14ac:dyDescent="0.3">
      <c r="B3592" s="15" t="str">
        <f>IF(A3592="","",VLOOKUP(A3592,Tabulka3[[Číslo smlouvy   u pravidelné činnosti]:[Příjmení]],3,0))</f>
        <v/>
      </c>
      <c r="C3592" s="15" t="str">
        <f>IF(A3592="","",VLOOKUP(A3592,Tabulka3[[Číslo smlouvy   u pravidelné činnosti]:[Příjmení]],4,0))</f>
        <v/>
      </c>
      <c r="F3592" s="94"/>
      <c r="H3592" s="113"/>
      <c r="I3592" s="113"/>
      <c r="K3592" s="15"/>
      <c r="L3592" s="15"/>
      <c r="M3592" s="15">
        <f t="shared" si="168"/>
        <v>1</v>
      </c>
      <c r="N3592" s="15" t="str">
        <f t="shared" si="169"/>
        <v>-</v>
      </c>
      <c r="O3592" s="150">
        <f t="shared" si="170"/>
        <v>0</v>
      </c>
      <c r="P3592" s="15" t="str">
        <f>IF(COUNTIF('Personálie dobrovolníků '!U:X,N3592)&gt;0,"ANO","")</f>
        <v/>
      </c>
      <c r="Q3592" s="15"/>
    </row>
    <row r="3593" spans="2:17" s="25" customFormat="1" x14ac:dyDescent="0.3">
      <c r="B3593" s="15" t="str">
        <f>IF(A3593="","",VLOOKUP(A3593,Tabulka3[[Číslo smlouvy   u pravidelné činnosti]:[Příjmení]],3,0))</f>
        <v/>
      </c>
      <c r="C3593" s="15" t="str">
        <f>IF(A3593="","",VLOOKUP(A3593,Tabulka3[[Číslo smlouvy   u pravidelné činnosti]:[Příjmení]],4,0))</f>
        <v/>
      </c>
      <c r="F3593" s="94"/>
      <c r="H3593" s="113"/>
      <c r="I3593" s="113"/>
      <c r="K3593" s="15"/>
      <c r="L3593" s="15"/>
      <c r="M3593" s="15">
        <f t="shared" si="168"/>
        <v>1</v>
      </c>
      <c r="N3593" s="15" t="str">
        <f t="shared" si="169"/>
        <v>-</v>
      </c>
      <c r="O3593" s="150">
        <f t="shared" si="170"/>
        <v>0</v>
      </c>
      <c r="P3593" s="15" t="str">
        <f>IF(COUNTIF('Personálie dobrovolníků '!U:X,N3593)&gt;0,"ANO","")</f>
        <v/>
      </c>
      <c r="Q3593" s="15"/>
    </row>
    <row r="3594" spans="2:17" s="25" customFormat="1" x14ac:dyDescent="0.3">
      <c r="B3594" s="15" t="str">
        <f>IF(A3594="","",VLOOKUP(A3594,Tabulka3[[Číslo smlouvy   u pravidelné činnosti]:[Příjmení]],3,0))</f>
        <v/>
      </c>
      <c r="C3594" s="15" t="str">
        <f>IF(A3594="","",VLOOKUP(A3594,Tabulka3[[Číslo smlouvy   u pravidelné činnosti]:[Příjmení]],4,0))</f>
        <v/>
      </c>
      <c r="F3594" s="94"/>
      <c r="H3594" s="113"/>
      <c r="I3594" s="113"/>
      <c r="K3594" s="15"/>
      <c r="L3594" s="15"/>
      <c r="M3594" s="15">
        <f t="shared" si="168"/>
        <v>1</v>
      </c>
      <c r="N3594" s="15" t="str">
        <f t="shared" si="169"/>
        <v>-</v>
      </c>
      <c r="O3594" s="150">
        <f t="shared" si="170"/>
        <v>0</v>
      </c>
      <c r="P3594" s="15" t="str">
        <f>IF(COUNTIF('Personálie dobrovolníků '!U:X,N3594)&gt;0,"ANO","")</f>
        <v/>
      </c>
      <c r="Q3594" s="15"/>
    </row>
    <row r="3595" spans="2:17" s="25" customFormat="1" x14ac:dyDescent="0.3">
      <c r="B3595" s="15" t="str">
        <f>IF(A3595="","",VLOOKUP(A3595,Tabulka3[[Číslo smlouvy   u pravidelné činnosti]:[Příjmení]],3,0))</f>
        <v/>
      </c>
      <c r="C3595" s="15" t="str">
        <f>IF(A3595="","",VLOOKUP(A3595,Tabulka3[[Číslo smlouvy   u pravidelné činnosti]:[Příjmení]],4,0))</f>
        <v/>
      </c>
      <c r="F3595" s="94"/>
      <c r="H3595" s="113"/>
      <c r="I3595" s="113"/>
      <c r="K3595" s="15"/>
      <c r="L3595" s="15"/>
      <c r="M3595" s="15">
        <f t="shared" si="168"/>
        <v>1</v>
      </c>
      <c r="N3595" s="15" t="str">
        <f t="shared" si="169"/>
        <v>-</v>
      </c>
      <c r="O3595" s="150">
        <f t="shared" si="170"/>
        <v>0</v>
      </c>
      <c r="P3595" s="15" t="str">
        <f>IF(COUNTIF('Personálie dobrovolníků '!U:X,N3595)&gt;0,"ANO","")</f>
        <v/>
      </c>
      <c r="Q3595" s="15"/>
    </row>
    <row r="3596" spans="2:17" s="25" customFormat="1" x14ac:dyDescent="0.3">
      <c r="B3596" s="15" t="str">
        <f>IF(A3596="","",VLOOKUP(A3596,Tabulka3[[Číslo smlouvy   u pravidelné činnosti]:[Příjmení]],3,0))</f>
        <v/>
      </c>
      <c r="C3596" s="15" t="str">
        <f>IF(A3596="","",VLOOKUP(A3596,Tabulka3[[Číslo smlouvy   u pravidelné činnosti]:[Příjmení]],4,0))</f>
        <v/>
      </c>
      <c r="F3596" s="94"/>
      <c r="H3596" s="113"/>
      <c r="I3596" s="113"/>
      <c r="K3596" s="15"/>
      <c r="L3596" s="15"/>
      <c r="M3596" s="15">
        <f t="shared" si="168"/>
        <v>1</v>
      </c>
      <c r="N3596" s="15" t="str">
        <f t="shared" si="169"/>
        <v>-</v>
      </c>
      <c r="O3596" s="150">
        <f t="shared" si="170"/>
        <v>0</v>
      </c>
      <c r="P3596" s="15" t="str">
        <f>IF(COUNTIF('Personálie dobrovolníků '!U:X,N3596)&gt;0,"ANO","")</f>
        <v/>
      </c>
      <c r="Q3596" s="15"/>
    </row>
    <row r="3597" spans="2:17" s="25" customFormat="1" x14ac:dyDescent="0.3">
      <c r="B3597" s="15" t="str">
        <f>IF(A3597="","",VLOOKUP(A3597,Tabulka3[[Číslo smlouvy   u pravidelné činnosti]:[Příjmení]],3,0))</f>
        <v/>
      </c>
      <c r="C3597" s="15" t="str">
        <f>IF(A3597="","",VLOOKUP(A3597,Tabulka3[[Číslo smlouvy   u pravidelné činnosti]:[Příjmení]],4,0))</f>
        <v/>
      </c>
      <c r="F3597" s="94"/>
      <c r="H3597" s="113"/>
      <c r="I3597" s="113"/>
      <c r="K3597" s="15"/>
      <c r="L3597" s="15"/>
      <c r="M3597" s="15">
        <f t="shared" si="168"/>
        <v>1</v>
      </c>
      <c r="N3597" s="15" t="str">
        <f t="shared" si="169"/>
        <v>-</v>
      </c>
      <c r="O3597" s="150">
        <f t="shared" si="170"/>
        <v>0</v>
      </c>
      <c r="P3597" s="15" t="str">
        <f>IF(COUNTIF('Personálie dobrovolníků '!U:X,N3597)&gt;0,"ANO","")</f>
        <v/>
      </c>
      <c r="Q3597" s="15"/>
    </row>
    <row r="3598" spans="2:17" s="25" customFormat="1" x14ac:dyDescent="0.3">
      <c r="B3598" s="15" t="str">
        <f>IF(A3598="","",VLOOKUP(A3598,Tabulka3[[Číslo smlouvy   u pravidelné činnosti]:[Příjmení]],3,0))</f>
        <v/>
      </c>
      <c r="C3598" s="15" t="str">
        <f>IF(A3598="","",VLOOKUP(A3598,Tabulka3[[Číslo smlouvy   u pravidelné činnosti]:[Příjmení]],4,0))</f>
        <v/>
      </c>
      <c r="F3598" s="94"/>
      <c r="H3598" s="113"/>
      <c r="I3598" s="113"/>
      <c r="K3598" s="15"/>
      <c r="L3598" s="15"/>
      <c r="M3598" s="15">
        <f t="shared" si="168"/>
        <v>1</v>
      </c>
      <c r="N3598" s="15" t="str">
        <f t="shared" si="169"/>
        <v>-</v>
      </c>
      <c r="O3598" s="150">
        <f t="shared" si="170"/>
        <v>0</v>
      </c>
      <c r="P3598" s="15" t="str">
        <f>IF(COUNTIF('Personálie dobrovolníků '!U:X,N3598)&gt;0,"ANO","")</f>
        <v/>
      </c>
      <c r="Q3598" s="15"/>
    </row>
    <row r="3599" spans="2:17" s="25" customFormat="1" x14ac:dyDescent="0.3">
      <c r="B3599" s="15" t="str">
        <f>IF(A3599="","",VLOOKUP(A3599,Tabulka3[[Číslo smlouvy   u pravidelné činnosti]:[Příjmení]],3,0))</f>
        <v/>
      </c>
      <c r="C3599" s="15" t="str">
        <f>IF(A3599="","",VLOOKUP(A3599,Tabulka3[[Číslo smlouvy   u pravidelné činnosti]:[Příjmení]],4,0))</f>
        <v/>
      </c>
      <c r="F3599" s="94"/>
      <c r="H3599" s="113"/>
      <c r="I3599" s="113"/>
      <c r="K3599" s="15"/>
      <c r="L3599" s="15"/>
      <c r="M3599" s="15">
        <f t="shared" si="168"/>
        <v>1</v>
      </c>
      <c r="N3599" s="15" t="str">
        <f t="shared" si="169"/>
        <v>-</v>
      </c>
      <c r="O3599" s="150">
        <f t="shared" si="170"/>
        <v>0</v>
      </c>
      <c r="P3599" s="15" t="str">
        <f>IF(COUNTIF('Personálie dobrovolníků '!U:X,N3599)&gt;0,"ANO","")</f>
        <v/>
      </c>
      <c r="Q3599" s="15"/>
    </row>
    <row r="3600" spans="2:17" s="25" customFormat="1" x14ac:dyDescent="0.3">
      <c r="B3600" s="15" t="str">
        <f>IF(A3600="","",VLOOKUP(A3600,Tabulka3[[Číslo smlouvy   u pravidelné činnosti]:[Příjmení]],3,0))</f>
        <v/>
      </c>
      <c r="C3600" s="15" t="str">
        <f>IF(A3600="","",VLOOKUP(A3600,Tabulka3[[Číslo smlouvy   u pravidelné činnosti]:[Příjmení]],4,0))</f>
        <v/>
      </c>
      <c r="F3600" s="94"/>
      <c r="H3600" s="113"/>
      <c r="I3600" s="113"/>
      <c r="K3600" s="15"/>
      <c r="L3600" s="15"/>
      <c r="M3600" s="15">
        <f t="shared" si="168"/>
        <v>1</v>
      </c>
      <c r="N3600" s="15" t="str">
        <f t="shared" si="169"/>
        <v>-</v>
      </c>
      <c r="O3600" s="150">
        <f t="shared" si="170"/>
        <v>0</v>
      </c>
      <c r="P3600" s="15" t="str">
        <f>IF(COUNTIF('Personálie dobrovolníků '!U:X,N3600)&gt;0,"ANO","")</f>
        <v/>
      </c>
      <c r="Q3600" s="15"/>
    </row>
    <row r="3601" spans="2:17" s="25" customFormat="1" x14ac:dyDescent="0.3">
      <c r="B3601" s="15" t="str">
        <f>IF(A3601="","",VLOOKUP(A3601,Tabulka3[[Číslo smlouvy   u pravidelné činnosti]:[Příjmení]],3,0))</f>
        <v/>
      </c>
      <c r="C3601" s="15" t="str">
        <f>IF(A3601="","",VLOOKUP(A3601,Tabulka3[[Číslo smlouvy   u pravidelné činnosti]:[Příjmení]],4,0))</f>
        <v/>
      </c>
      <c r="F3601" s="94"/>
      <c r="H3601" s="113"/>
      <c r="I3601" s="113"/>
      <c r="K3601" s="15"/>
      <c r="L3601" s="15"/>
      <c r="M3601" s="15">
        <f t="shared" si="168"/>
        <v>1</v>
      </c>
      <c r="N3601" s="15" t="str">
        <f t="shared" si="169"/>
        <v>-</v>
      </c>
      <c r="O3601" s="150">
        <f t="shared" si="170"/>
        <v>0</v>
      </c>
      <c r="P3601" s="15" t="str">
        <f>IF(COUNTIF('Personálie dobrovolníků '!U:X,N3601)&gt;0,"ANO","")</f>
        <v/>
      </c>
      <c r="Q3601" s="15"/>
    </row>
    <row r="3602" spans="2:17" s="25" customFormat="1" x14ac:dyDescent="0.3">
      <c r="B3602" s="15" t="str">
        <f>IF(A3602="","",VLOOKUP(A3602,Tabulka3[[Číslo smlouvy   u pravidelné činnosti]:[Příjmení]],3,0))</f>
        <v/>
      </c>
      <c r="C3602" s="15" t="str">
        <f>IF(A3602="","",VLOOKUP(A3602,Tabulka3[[Číslo smlouvy   u pravidelné činnosti]:[Příjmení]],4,0))</f>
        <v/>
      </c>
      <c r="F3602" s="94"/>
      <c r="H3602" s="113"/>
      <c r="I3602" s="113"/>
      <c r="K3602" s="15"/>
      <c r="L3602" s="15"/>
      <c r="M3602" s="15">
        <f t="shared" si="168"/>
        <v>1</v>
      </c>
      <c r="N3602" s="15" t="str">
        <f t="shared" si="169"/>
        <v>-</v>
      </c>
      <c r="O3602" s="150">
        <f t="shared" si="170"/>
        <v>0</v>
      </c>
      <c r="P3602" s="15" t="str">
        <f>IF(COUNTIF('Personálie dobrovolníků '!U:X,N3602)&gt;0,"ANO","")</f>
        <v/>
      </c>
      <c r="Q3602" s="15"/>
    </row>
    <row r="3603" spans="2:17" s="25" customFormat="1" x14ac:dyDescent="0.3">
      <c r="B3603" s="15" t="str">
        <f>IF(A3603="","",VLOOKUP(A3603,Tabulka3[[Číslo smlouvy   u pravidelné činnosti]:[Příjmení]],3,0))</f>
        <v/>
      </c>
      <c r="C3603" s="15" t="str">
        <f>IF(A3603="","",VLOOKUP(A3603,Tabulka3[[Číslo smlouvy   u pravidelné činnosti]:[Příjmení]],4,0))</f>
        <v/>
      </c>
      <c r="F3603" s="94"/>
      <c r="H3603" s="113"/>
      <c r="I3603" s="113"/>
      <c r="K3603" s="15"/>
      <c r="L3603" s="15"/>
      <c r="M3603" s="15">
        <f t="shared" si="168"/>
        <v>1</v>
      </c>
      <c r="N3603" s="15" t="str">
        <f t="shared" si="169"/>
        <v>-</v>
      </c>
      <c r="O3603" s="150">
        <f t="shared" si="170"/>
        <v>0</v>
      </c>
      <c r="P3603" s="15" t="str">
        <f>IF(COUNTIF('Personálie dobrovolníků '!U:X,N3603)&gt;0,"ANO","")</f>
        <v/>
      </c>
      <c r="Q3603" s="15"/>
    </row>
    <row r="3604" spans="2:17" s="25" customFormat="1" x14ac:dyDescent="0.3">
      <c r="B3604" s="15" t="str">
        <f>IF(A3604="","",VLOOKUP(A3604,Tabulka3[[Číslo smlouvy   u pravidelné činnosti]:[Příjmení]],3,0))</f>
        <v/>
      </c>
      <c r="C3604" s="15" t="str">
        <f>IF(A3604="","",VLOOKUP(A3604,Tabulka3[[Číslo smlouvy   u pravidelné činnosti]:[Příjmení]],4,0))</f>
        <v/>
      </c>
      <c r="F3604" s="94"/>
      <c r="H3604" s="113"/>
      <c r="I3604" s="113"/>
      <c r="K3604" s="15"/>
      <c r="L3604" s="15"/>
      <c r="M3604" s="15">
        <f t="shared" si="168"/>
        <v>1</v>
      </c>
      <c r="N3604" s="15" t="str">
        <f t="shared" si="169"/>
        <v>-</v>
      </c>
      <c r="O3604" s="150">
        <f t="shared" si="170"/>
        <v>0</v>
      </c>
      <c r="P3604" s="15" t="str">
        <f>IF(COUNTIF('Personálie dobrovolníků '!U:X,N3604)&gt;0,"ANO","")</f>
        <v/>
      </c>
      <c r="Q3604" s="15"/>
    </row>
    <row r="3605" spans="2:17" s="25" customFormat="1" x14ac:dyDescent="0.3">
      <c r="B3605" s="15" t="str">
        <f>IF(A3605="","",VLOOKUP(A3605,Tabulka3[[Číslo smlouvy   u pravidelné činnosti]:[Příjmení]],3,0))</f>
        <v/>
      </c>
      <c r="C3605" s="15" t="str">
        <f>IF(A3605="","",VLOOKUP(A3605,Tabulka3[[Číslo smlouvy   u pravidelné činnosti]:[Příjmení]],4,0))</f>
        <v/>
      </c>
      <c r="F3605" s="94"/>
      <c r="H3605" s="113"/>
      <c r="I3605" s="113"/>
      <c r="K3605" s="15"/>
      <c r="L3605" s="15"/>
      <c r="M3605" s="15">
        <f t="shared" si="168"/>
        <v>1</v>
      </c>
      <c r="N3605" s="15" t="str">
        <f t="shared" si="169"/>
        <v>-</v>
      </c>
      <c r="O3605" s="150">
        <f t="shared" si="170"/>
        <v>0</v>
      </c>
      <c r="P3605" s="15" t="str">
        <f>IF(COUNTIF('Personálie dobrovolníků '!U:X,N3605)&gt;0,"ANO","")</f>
        <v/>
      </c>
      <c r="Q3605" s="15"/>
    </row>
    <row r="3606" spans="2:17" s="25" customFormat="1" x14ac:dyDescent="0.3">
      <c r="B3606" s="15" t="str">
        <f>IF(A3606="","",VLOOKUP(A3606,Tabulka3[[Číslo smlouvy   u pravidelné činnosti]:[Příjmení]],3,0))</f>
        <v/>
      </c>
      <c r="C3606" s="15" t="str">
        <f>IF(A3606="","",VLOOKUP(A3606,Tabulka3[[Číslo smlouvy   u pravidelné činnosti]:[Příjmení]],4,0))</f>
        <v/>
      </c>
      <c r="F3606" s="94"/>
      <c r="H3606" s="113"/>
      <c r="I3606" s="113"/>
      <c r="K3606" s="15"/>
      <c r="L3606" s="15"/>
      <c r="M3606" s="15">
        <f t="shared" si="168"/>
        <v>1</v>
      </c>
      <c r="N3606" s="15" t="str">
        <f t="shared" si="169"/>
        <v>-</v>
      </c>
      <c r="O3606" s="150">
        <f t="shared" si="170"/>
        <v>0</v>
      </c>
      <c r="P3606" s="15" t="str">
        <f>IF(COUNTIF('Personálie dobrovolníků '!U:X,N3606)&gt;0,"ANO","")</f>
        <v/>
      </c>
      <c r="Q3606" s="15"/>
    </row>
    <row r="3607" spans="2:17" s="25" customFormat="1" x14ac:dyDescent="0.3">
      <c r="B3607" s="15" t="str">
        <f>IF(A3607="","",VLOOKUP(A3607,Tabulka3[[Číslo smlouvy   u pravidelné činnosti]:[Příjmení]],3,0))</f>
        <v/>
      </c>
      <c r="C3607" s="15" t="str">
        <f>IF(A3607="","",VLOOKUP(A3607,Tabulka3[[Číslo smlouvy   u pravidelné činnosti]:[Příjmení]],4,0))</f>
        <v/>
      </c>
      <c r="F3607" s="94"/>
      <c r="H3607" s="113"/>
      <c r="I3607" s="113"/>
      <c r="K3607" s="15"/>
      <c r="L3607" s="15"/>
      <c r="M3607" s="15">
        <f t="shared" si="168"/>
        <v>1</v>
      </c>
      <c r="N3607" s="15" t="str">
        <f t="shared" si="169"/>
        <v>-</v>
      </c>
      <c r="O3607" s="150">
        <f t="shared" si="170"/>
        <v>0</v>
      </c>
      <c r="P3607" s="15" t="str">
        <f>IF(COUNTIF('Personálie dobrovolníků '!U:X,N3607)&gt;0,"ANO","")</f>
        <v/>
      </c>
      <c r="Q3607" s="15"/>
    </row>
    <row r="3608" spans="2:17" s="25" customFormat="1" x14ac:dyDescent="0.3">
      <c r="B3608" s="15" t="str">
        <f>IF(A3608="","",VLOOKUP(A3608,Tabulka3[[Číslo smlouvy   u pravidelné činnosti]:[Příjmení]],3,0))</f>
        <v/>
      </c>
      <c r="C3608" s="15" t="str">
        <f>IF(A3608="","",VLOOKUP(A3608,Tabulka3[[Číslo smlouvy   u pravidelné činnosti]:[Příjmení]],4,0))</f>
        <v/>
      </c>
      <c r="F3608" s="94"/>
      <c r="H3608" s="113"/>
      <c r="I3608" s="113"/>
      <c r="K3608" s="15"/>
      <c r="L3608" s="15"/>
      <c r="M3608" s="15">
        <f t="shared" si="168"/>
        <v>1</v>
      </c>
      <c r="N3608" s="15" t="str">
        <f t="shared" si="169"/>
        <v>-</v>
      </c>
      <c r="O3608" s="150">
        <f t="shared" si="170"/>
        <v>0</v>
      </c>
      <c r="P3608" s="15" t="str">
        <f>IF(COUNTIF('Personálie dobrovolníků '!U:X,N3608)&gt;0,"ANO","")</f>
        <v/>
      </c>
      <c r="Q3608" s="15"/>
    </row>
    <row r="3609" spans="2:17" s="25" customFormat="1" x14ac:dyDescent="0.3">
      <c r="B3609" s="15" t="str">
        <f>IF(A3609="","",VLOOKUP(A3609,Tabulka3[[Číslo smlouvy   u pravidelné činnosti]:[Příjmení]],3,0))</f>
        <v/>
      </c>
      <c r="C3609" s="15" t="str">
        <f>IF(A3609="","",VLOOKUP(A3609,Tabulka3[[Číslo smlouvy   u pravidelné činnosti]:[Příjmení]],4,0))</f>
        <v/>
      </c>
      <c r="F3609" s="94"/>
      <c r="H3609" s="113"/>
      <c r="I3609" s="113"/>
      <c r="K3609" s="15"/>
      <c r="L3609" s="15"/>
      <c r="M3609" s="15">
        <f t="shared" si="168"/>
        <v>1</v>
      </c>
      <c r="N3609" s="15" t="str">
        <f t="shared" si="169"/>
        <v>-</v>
      </c>
      <c r="O3609" s="150">
        <f t="shared" si="170"/>
        <v>0</v>
      </c>
      <c r="P3609" s="15" t="str">
        <f>IF(COUNTIF('Personálie dobrovolníků '!U:X,N3609)&gt;0,"ANO","")</f>
        <v/>
      </c>
      <c r="Q3609" s="15"/>
    </row>
    <row r="3610" spans="2:17" s="25" customFormat="1" x14ac:dyDescent="0.3">
      <c r="B3610" s="15" t="str">
        <f>IF(A3610="","",VLOOKUP(A3610,Tabulka3[[Číslo smlouvy   u pravidelné činnosti]:[Příjmení]],3,0))</f>
        <v/>
      </c>
      <c r="C3610" s="15" t="str">
        <f>IF(A3610="","",VLOOKUP(A3610,Tabulka3[[Číslo smlouvy   u pravidelné činnosti]:[Příjmení]],4,0))</f>
        <v/>
      </c>
      <c r="F3610" s="94"/>
      <c r="H3610" s="113"/>
      <c r="I3610" s="113"/>
      <c r="K3610" s="15"/>
      <c r="L3610" s="15"/>
      <c r="M3610" s="15">
        <f t="shared" si="168"/>
        <v>1</v>
      </c>
      <c r="N3610" s="15" t="str">
        <f t="shared" si="169"/>
        <v>-</v>
      </c>
      <c r="O3610" s="150">
        <f t="shared" si="170"/>
        <v>0</v>
      </c>
      <c r="P3610" s="15" t="str">
        <f>IF(COUNTIF('Personálie dobrovolníků '!U:X,N3610)&gt;0,"ANO","")</f>
        <v/>
      </c>
      <c r="Q3610" s="15"/>
    </row>
    <row r="3611" spans="2:17" s="25" customFormat="1" x14ac:dyDescent="0.3">
      <c r="B3611" s="15" t="str">
        <f>IF(A3611="","",VLOOKUP(A3611,Tabulka3[[Číslo smlouvy   u pravidelné činnosti]:[Příjmení]],3,0))</f>
        <v/>
      </c>
      <c r="C3611" s="15" t="str">
        <f>IF(A3611="","",VLOOKUP(A3611,Tabulka3[[Číslo smlouvy   u pravidelné činnosti]:[Příjmení]],4,0))</f>
        <v/>
      </c>
      <c r="F3611" s="94"/>
      <c r="H3611" s="113"/>
      <c r="I3611" s="113"/>
      <c r="K3611" s="15"/>
      <c r="L3611" s="15"/>
      <c r="M3611" s="15">
        <f t="shared" si="168"/>
        <v>1</v>
      </c>
      <c r="N3611" s="15" t="str">
        <f t="shared" si="169"/>
        <v>-</v>
      </c>
      <c r="O3611" s="150">
        <f t="shared" si="170"/>
        <v>0</v>
      </c>
      <c r="P3611" s="15" t="str">
        <f>IF(COUNTIF('Personálie dobrovolníků '!U:X,N3611)&gt;0,"ANO","")</f>
        <v/>
      </c>
      <c r="Q3611" s="15"/>
    </row>
    <row r="3612" spans="2:17" s="25" customFormat="1" x14ac:dyDescent="0.3">
      <c r="B3612" s="15" t="str">
        <f>IF(A3612="","",VLOOKUP(A3612,Tabulka3[[Číslo smlouvy   u pravidelné činnosti]:[Příjmení]],3,0))</f>
        <v/>
      </c>
      <c r="C3612" s="15" t="str">
        <f>IF(A3612="","",VLOOKUP(A3612,Tabulka3[[Číslo smlouvy   u pravidelné činnosti]:[Příjmení]],4,0))</f>
        <v/>
      </c>
      <c r="F3612" s="94"/>
      <c r="H3612" s="113"/>
      <c r="I3612" s="113"/>
      <c r="K3612" s="15"/>
      <c r="L3612" s="15"/>
      <c r="M3612" s="15">
        <f t="shared" si="168"/>
        <v>1</v>
      </c>
      <c r="N3612" s="15" t="str">
        <f t="shared" si="169"/>
        <v>-</v>
      </c>
      <c r="O3612" s="150">
        <f t="shared" si="170"/>
        <v>0</v>
      </c>
      <c r="P3612" s="15" t="str">
        <f>IF(COUNTIF('Personálie dobrovolníků '!U:X,N3612)&gt;0,"ANO","")</f>
        <v/>
      </c>
      <c r="Q3612" s="15"/>
    </row>
    <row r="3613" spans="2:17" s="25" customFormat="1" x14ac:dyDescent="0.3">
      <c r="B3613" s="15" t="str">
        <f>IF(A3613="","",VLOOKUP(A3613,Tabulka3[[Číslo smlouvy   u pravidelné činnosti]:[Příjmení]],3,0))</f>
        <v/>
      </c>
      <c r="C3613" s="15" t="str">
        <f>IF(A3613="","",VLOOKUP(A3613,Tabulka3[[Číslo smlouvy   u pravidelné činnosti]:[Příjmení]],4,0))</f>
        <v/>
      </c>
      <c r="F3613" s="94"/>
      <c r="H3613" s="113"/>
      <c r="I3613" s="113"/>
      <c r="K3613" s="15"/>
      <c r="L3613" s="15"/>
      <c r="M3613" s="15">
        <f t="shared" si="168"/>
        <v>1</v>
      </c>
      <c r="N3613" s="15" t="str">
        <f t="shared" si="169"/>
        <v>-</v>
      </c>
      <c r="O3613" s="150">
        <f t="shared" si="170"/>
        <v>0</v>
      </c>
      <c r="P3613" s="15" t="str">
        <f>IF(COUNTIF('Personálie dobrovolníků '!U:X,N3613)&gt;0,"ANO","")</f>
        <v/>
      </c>
      <c r="Q3613" s="15"/>
    </row>
    <row r="3614" spans="2:17" s="25" customFormat="1" x14ac:dyDescent="0.3">
      <c r="B3614" s="15" t="str">
        <f>IF(A3614="","",VLOOKUP(A3614,Tabulka3[[Číslo smlouvy   u pravidelné činnosti]:[Příjmení]],3,0))</f>
        <v/>
      </c>
      <c r="C3614" s="15" t="str">
        <f>IF(A3614="","",VLOOKUP(A3614,Tabulka3[[Číslo smlouvy   u pravidelné činnosti]:[Příjmení]],4,0))</f>
        <v/>
      </c>
      <c r="F3614" s="94"/>
      <c r="H3614" s="113"/>
      <c r="I3614" s="113"/>
      <c r="K3614" s="15"/>
      <c r="L3614" s="15"/>
      <c r="M3614" s="15">
        <f t="shared" si="168"/>
        <v>1</v>
      </c>
      <c r="N3614" s="15" t="str">
        <f t="shared" si="169"/>
        <v>-</v>
      </c>
      <c r="O3614" s="150">
        <f t="shared" si="170"/>
        <v>0</v>
      </c>
      <c r="P3614" s="15" t="str">
        <f>IF(COUNTIF('Personálie dobrovolníků '!U:X,N3614)&gt;0,"ANO","")</f>
        <v/>
      </c>
      <c r="Q3614" s="15"/>
    </row>
    <row r="3615" spans="2:17" s="25" customFormat="1" x14ac:dyDescent="0.3">
      <c r="B3615" s="15" t="str">
        <f>IF(A3615="","",VLOOKUP(A3615,Tabulka3[[Číslo smlouvy   u pravidelné činnosti]:[Příjmení]],3,0))</f>
        <v/>
      </c>
      <c r="C3615" s="15" t="str">
        <f>IF(A3615="","",VLOOKUP(A3615,Tabulka3[[Číslo smlouvy   u pravidelné činnosti]:[Příjmení]],4,0))</f>
        <v/>
      </c>
      <c r="F3615" s="94"/>
      <c r="H3615" s="113"/>
      <c r="I3615" s="113"/>
      <c r="K3615" s="15"/>
      <c r="L3615" s="15"/>
      <c r="M3615" s="15">
        <f t="shared" si="168"/>
        <v>1</v>
      </c>
      <c r="N3615" s="15" t="str">
        <f t="shared" si="169"/>
        <v>-</v>
      </c>
      <c r="O3615" s="150">
        <f t="shared" si="170"/>
        <v>0</v>
      </c>
      <c r="P3615" s="15" t="str">
        <f>IF(COUNTIF('Personálie dobrovolníků '!U:X,N3615)&gt;0,"ANO","")</f>
        <v/>
      </c>
      <c r="Q3615" s="15"/>
    </row>
    <row r="3616" spans="2:17" s="25" customFormat="1" x14ac:dyDescent="0.3">
      <c r="B3616" s="15" t="str">
        <f>IF(A3616="","",VLOOKUP(A3616,Tabulka3[[Číslo smlouvy   u pravidelné činnosti]:[Příjmení]],3,0))</f>
        <v/>
      </c>
      <c r="C3616" s="15" t="str">
        <f>IF(A3616="","",VLOOKUP(A3616,Tabulka3[[Číslo smlouvy   u pravidelné činnosti]:[Příjmení]],4,0))</f>
        <v/>
      </c>
      <c r="F3616" s="94"/>
      <c r="H3616" s="113"/>
      <c r="I3616" s="113"/>
      <c r="K3616" s="15"/>
      <c r="L3616" s="15"/>
      <c r="M3616" s="15">
        <f t="shared" si="168"/>
        <v>1</v>
      </c>
      <c r="N3616" s="15" t="str">
        <f t="shared" si="169"/>
        <v>-</v>
      </c>
      <c r="O3616" s="150">
        <f t="shared" si="170"/>
        <v>0</v>
      </c>
      <c r="P3616" s="15" t="str">
        <f>IF(COUNTIF('Personálie dobrovolníků '!U:X,N3616)&gt;0,"ANO","")</f>
        <v/>
      </c>
      <c r="Q3616" s="15"/>
    </row>
    <row r="3617" spans="2:17" s="25" customFormat="1" x14ac:dyDescent="0.3">
      <c r="B3617" s="15" t="str">
        <f>IF(A3617="","",VLOOKUP(A3617,Tabulka3[[Číslo smlouvy   u pravidelné činnosti]:[Příjmení]],3,0))</f>
        <v/>
      </c>
      <c r="C3617" s="15" t="str">
        <f>IF(A3617="","",VLOOKUP(A3617,Tabulka3[[Číslo smlouvy   u pravidelné činnosti]:[Příjmení]],4,0))</f>
        <v/>
      </c>
      <c r="F3617" s="94"/>
      <c r="H3617" s="113"/>
      <c r="I3617" s="113"/>
      <c r="K3617" s="15"/>
      <c r="L3617" s="15"/>
      <c r="M3617" s="15">
        <f t="shared" si="168"/>
        <v>1</v>
      </c>
      <c r="N3617" s="15" t="str">
        <f t="shared" si="169"/>
        <v>-</v>
      </c>
      <c r="O3617" s="150">
        <f t="shared" si="170"/>
        <v>0</v>
      </c>
      <c r="P3617" s="15" t="str">
        <f>IF(COUNTIF('Personálie dobrovolníků '!U:X,N3617)&gt;0,"ANO","")</f>
        <v/>
      </c>
      <c r="Q3617" s="15"/>
    </row>
    <row r="3618" spans="2:17" s="25" customFormat="1" x14ac:dyDescent="0.3">
      <c r="B3618" s="15" t="str">
        <f>IF(A3618="","",VLOOKUP(A3618,Tabulka3[[Číslo smlouvy   u pravidelné činnosti]:[Příjmení]],3,0))</f>
        <v/>
      </c>
      <c r="C3618" s="15" t="str">
        <f>IF(A3618="","",VLOOKUP(A3618,Tabulka3[[Číslo smlouvy   u pravidelné činnosti]:[Příjmení]],4,0))</f>
        <v/>
      </c>
      <c r="F3618" s="94"/>
      <c r="H3618" s="113"/>
      <c r="I3618" s="113"/>
      <c r="K3618" s="15"/>
      <c r="L3618" s="15"/>
      <c r="M3618" s="15">
        <f t="shared" si="168"/>
        <v>1</v>
      </c>
      <c r="N3618" s="15" t="str">
        <f t="shared" si="169"/>
        <v>-</v>
      </c>
      <c r="O3618" s="150">
        <f t="shared" si="170"/>
        <v>0</v>
      </c>
      <c r="P3618" s="15" t="str">
        <f>IF(COUNTIF('Personálie dobrovolníků '!U:X,N3618)&gt;0,"ANO","")</f>
        <v/>
      </c>
      <c r="Q3618" s="15"/>
    </row>
    <row r="3619" spans="2:17" s="25" customFormat="1" x14ac:dyDescent="0.3">
      <c r="B3619" s="15" t="str">
        <f>IF(A3619="","",VLOOKUP(A3619,Tabulka3[[Číslo smlouvy   u pravidelné činnosti]:[Příjmení]],3,0))</f>
        <v/>
      </c>
      <c r="C3619" s="15" t="str">
        <f>IF(A3619="","",VLOOKUP(A3619,Tabulka3[[Číslo smlouvy   u pravidelné činnosti]:[Příjmení]],4,0))</f>
        <v/>
      </c>
      <c r="F3619" s="94"/>
      <c r="H3619" s="113"/>
      <c r="I3619" s="113"/>
      <c r="K3619" s="15"/>
      <c r="L3619" s="15"/>
      <c r="M3619" s="15">
        <f t="shared" si="168"/>
        <v>1</v>
      </c>
      <c r="N3619" s="15" t="str">
        <f t="shared" si="169"/>
        <v>-</v>
      </c>
      <c r="O3619" s="150">
        <f t="shared" si="170"/>
        <v>0</v>
      </c>
      <c r="P3619" s="15" t="str">
        <f>IF(COUNTIF('Personálie dobrovolníků '!U:X,N3619)&gt;0,"ANO","")</f>
        <v/>
      </c>
      <c r="Q3619" s="15"/>
    </row>
    <row r="3620" spans="2:17" s="25" customFormat="1" x14ac:dyDescent="0.3">
      <c r="B3620" s="15" t="str">
        <f>IF(A3620="","",VLOOKUP(A3620,Tabulka3[[Číslo smlouvy   u pravidelné činnosti]:[Příjmení]],3,0))</f>
        <v/>
      </c>
      <c r="C3620" s="15" t="str">
        <f>IF(A3620="","",VLOOKUP(A3620,Tabulka3[[Číslo smlouvy   u pravidelné činnosti]:[Příjmení]],4,0))</f>
        <v/>
      </c>
      <c r="F3620" s="94"/>
      <c r="H3620" s="113"/>
      <c r="I3620" s="113"/>
      <c r="K3620" s="15"/>
      <c r="L3620" s="15"/>
      <c r="M3620" s="15">
        <f t="shared" si="168"/>
        <v>1</v>
      </c>
      <c r="N3620" s="15" t="str">
        <f t="shared" si="169"/>
        <v>-</v>
      </c>
      <c r="O3620" s="150">
        <f t="shared" si="170"/>
        <v>0</v>
      </c>
      <c r="P3620" s="15" t="str">
        <f>IF(COUNTIF('Personálie dobrovolníků '!U:X,N3620)&gt;0,"ANO","")</f>
        <v/>
      </c>
      <c r="Q3620" s="15"/>
    </row>
    <row r="3621" spans="2:17" s="25" customFormat="1" x14ac:dyDescent="0.3">
      <c r="B3621" s="15" t="str">
        <f>IF(A3621="","",VLOOKUP(A3621,Tabulka3[[Číslo smlouvy   u pravidelné činnosti]:[Příjmení]],3,0))</f>
        <v/>
      </c>
      <c r="C3621" s="15" t="str">
        <f>IF(A3621="","",VLOOKUP(A3621,Tabulka3[[Číslo smlouvy   u pravidelné činnosti]:[Příjmení]],4,0))</f>
        <v/>
      </c>
      <c r="F3621" s="94"/>
      <c r="H3621" s="113"/>
      <c r="I3621" s="113"/>
      <c r="K3621" s="15"/>
      <c r="L3621" s="15"/>
      <c r="M3621" s="15">
        <f t="shared" si="168"/>
        <v>1</v>
      </c>
      <c r="N3621" s="15" t="str">
        <f t="shared" si="169"/>
        <v>-</v>
      </c>
      <c r="O3621" s="150">
        <f t="shared" si="170"/>
        <v>0</v>
      </c>
      <c r="P3621" s="15" t="str">
        <f>IF(COUNTIF('Personálie dobrovolníků '!U:X,N3621)&gt;0,"ANO","")</f>
        <v/>
      </c>
      <c r="Q3621" s="15"/>
    </row>
    <row r="3622" spans="2:17" s="25" customFormat="1" x14ac:dyDescent="0.3">
      <c r="B3622" s="15" t="str">
        <f>IF(A3622="","",VLOOKUP(A3622,Tabulka3[[Číslo smlouvy   u pravidelné činnosti]:[Příjmení]],3,0))</f>
        <v/>
      </c>
      <c r="C3622" s="15" t="str">
        <f>IF(A3622="","",VLOOKUP(A3622,Tabulka3[[Číslo smlouvy   u pravidelné činnosti]:[Příjmení]],4,0))</f>
        <v/>
      </c>
      <c r="F3622" s="94"/>
      <c r="H3622" s="113"/>
      <c r="I3622" s="113"/>
      <c r="K3622" s="15"/>
      <c r="L3622" s="15"/>
      <c r="M3622" s="15">
        <f t="shared" si="168"/>
        <v>1</v>
      </c>
      <c r="N3622" s="15" t="str">
        <f t="shared" si="169"/>
        <v>-</v>
      </c>
      <c r="O3622" s="150">
        <f t="shared" si="170"/>
        <v>0</v>
      </c>
      <c r="P3622" s="15" t="str">
        <f>IF(COUNTIF('Personálie dobrovolníků '!U:X,N3622)&gt;0,"ANO","")</f>
        <v/>
      </c>
      <c r="Q3622" s="15"/>
    </row>
    <row r="3623" spans="2:17" s="25" customFormat="1" x14ac:dyDescent="0.3">
      <c r="B3623" s="15" t="str">
        <f>IF(A3623="","",VLOOKUP(A3623,Tabulka3[[Číslo smlouvy   u pravidelné činnosti]:[Příjmení]],3,0))</f>
        <v/>
      </c>
      <c r="C3623" s="15" t="str">
        <f>IF(A3623="","",VLOOKUP(A3623,Tabulka3[[Číslo smlouvy   u pravidelné činnosti]:[Příjmení]],4,0))</f>
        <v/>
      </c>
      <c r="F3623" s="94"/>
      <c r="H3623" s="113"/>
      <c r="I3623" s="113"/>
      <c r="K3623" s="15"/>
      <c r="L3623" s="15"/>
      <c r="M3623" s="15">
        <f t="shared" si="168"/>
        <v>1</v>
      </c>
      <c r="N3623" s="15" t="str">
        <f t="shared" si="169"/>
        <v>-</v>
      </c>
      <c r="O3623" s="150">
        <f t="shared" si="170"/>
        <v>0</v>
      </c>
      <c r="P3623" s="15" t="str">
        <f>IF(COUNTIF('Personálie dobrovolníků '!U:X,N3623)&gt;0,"ANO","")</f>
        <v/>
      </c>
      <c r="Q3623" s="15"/>
    </row>
    <row r="3624" spans="2:17" s="25" customFormat="1" x14ac:dyDescent="0.3">
      <c r="B3624" s="15" t="str">
        <f>IF(A3624="","",VLOOKUP(A3624,Tabulka3[[Číslo smlouvy   u pravidelné činnosti]:[Příjmení]],3,0))</f>
        <v/>
      </c>
      <c r="C3624" s="15" t="str">
        <f>IF(A3624="","",VLOOKUP(A3624,Tabulka3[[Číslo smlouvy   u pravidelné činnosti]:[Příjmení]],4,0))</f>
        <v/>
      </c>
      <c r="F3624" s="94"/>
      <c r="H3624" s="113"/>
      <c r="I3624" s="113"/>
      <c r="K3624" s="15"/>
      <c r="L3624" s="15"/>
      <c r="M3624" s="15">
        <f t="shared" si="168"/>
        <v>1</v>
      </c>
      <c r="N3624" s="15" t="str">
        <f t="shared" si="169"/>
        <v>-</v>
      </c>
      <c r="O3624" s="150">
        <f t="shared" si="170"/>
        <v>0</v>
      </c>
      <c r="P3624" s="15" t="str">
        <f>IF(COUNTIF('Personálie dobrovolníků '!U:X,N3624)&gt;0,"ANO","")</f>
        <v/>
      </c>
      <c r="Q3624" s="15"/>
    </row>
    <row r="3625" spans="2:17" s="25" customFormat="1" x14ac:dyDescent="0.3">
      <c r="B3625" s="15" t="str">
        <f>IF(A3625="","",VLOOKUP(A3625,Tabulka3[[Číslo smlouvy   u pravidelné činnosti]:[Příjmení]],3,0))</f>
        <v/>
      </c>
      <c r="C3625" s="15" t="str">
        <f>IF(A3625="","",VLOOKUP(A3625,Tabulka3[[Číslo smlouvy   u pravidelné činnosti]:[Příjmení]],4,0))</f>
        <v/>
      </c>
      <c r="F3625" s="94"/>
      <c r="H3625" s="113"/>
      <c r="I3625" s="113"/>
      <c r="K3625" s="15"/>
      <c r="L3625" s="15"/>
      <c r="M3625" s="15">
        <f t="shared" si="168"/>
        <v>1</v>
      </c>
      <c r="N3625" s="15" t="str">
        <f t="shared" si="169"/>
        <v>-</v>
      </c>
      <c r="O3625" s="150">
        <f t="shared" si="170"/>
        <v>0</v>
      </c>
      <c r="P3625" s="15" t="str">
        <f>IF(COUNTIF('Personálie dobrovolníků '!U:X,N3625)&gt;0,"ANO","")</f>
        <v/>
      </c>
      <c r="Q3625" s="15"/>
    </row>
    <row r="3626" spans="2:17" s="25" customFormat="1" x14ac:dyDescent="0.3">
      <c r="B3626" s="15" t="str">
        <f>IF(A3626="","",VLOOKUP(A3626,Tabulka3[[Číslo smlouvy   u pravidelné činnosti]:[Příjmení]],3,0))</f>
        <v/>
      </c>
      <c r="C3626" s="15" t="str">
        <f>IF(A3626="","",VLOOKUP(A3626,Tabulka3[[Číslo smlouvy   u pravidelné činnosti]:[Příjmení]],4,0))</f>
        <v/>
      </c>
      <c r="F3626" s="94"/>
      <c r="H3626" s="113"/>
      <c r="I3626" s="113"/>
      <c r="K3626" s="15"/>
      <c r="L3626" s="15"/>
      <c r="M3626" s="15">
        <f t="shared" si="168"/>
        <v>1</v>
      </c>
      <c r="N3626" s="15" t="str">
        <f t="shared" si="169"/>
        <v>-</v>
      </c>
      <c r="O3626" s="150">
        <f t="shared" si="170"/>
        <v>0</v>
      </c>
      <c r="P3626" s="15" t="str">
        <f>IF(COUNTIF('Personálie dobrovolníků '!U:X,N3626)&gt;0,"ANO","")</f>
        <v/>
      </c>
      <c r="Q3626" s="15"/>
    </row>
    <row r="3627" spans="2:17" s="25" customFormat="1" x14ac:dyDescent="0.3">
      <c r="B3627" s="15" t="str">
        <f>IF(A3627="","",VLOOKUP(A3627,Tabulka3[[Číslo smlouvy   u pravidelné činnosti]:[Příjmení]],3,0))</f>
        <v/>
      </c>
      <c r="C3627" s="15" t="str">
        <f>IF(A3627="","",VLOOKUP(A3627,Tabulka3[[Číslo smlouvy   u pravidelné činnosti]:[Příjmení]],4,0))</f>
        <v/>
      </c>
      <c r="F3627" s="94"/>
      <c r="H3627" s="113"/>
      <c r="I3627" s="113"/>
      <c r="K3627" s="15"/>
      <c r="L3627" s="15"/>
      <c r="M3627" s="15">
        <f t="shared" si="168"/>
        <v>1</v>
      </c>
      <c r="N3627" s="15" t="str">
        <f t="shared" si="169"/>
        <v>-</v>
      </c>
      <c r="O3627" s="150">
        <f t="shared" si="170"/>
        <v>0</v>
      </c>
      <c r="P3627" s="15" t="str">
        <f>IF(COUNTIF('Personálie dobrovolníků '!U:X,N3627)&gt;0,"ANO","")</f>
        <v/>
      </c>
      <c r="Q3627" s="15"/>
    </row>
    <row r="3628" spans="2:17" s="25" customFormat="1" x14ac:dyDescent="0.3">
      <c r="B3628" s="15" t="str">
        <f>IF(A3628="","",VLOOKUP(A3628,Tabulka3[[Číslo smlouvy   u pravidelné činnosti]:[Příjmení]],3,0))</f>
        <v/>
      </c>
      <c r="C3628" s="15" t="str">
        <f>IF(A3628="","",VLOOKUP(A3628,Tabulka3[[Číslo smlouvy   u pravidelné činnosti]:[Příjmení]],4,0))</f>
        <v/>
      </c>
      <c r="F3628" s="94"/>
      <c r="H3628" s="113"/>
      <c r="I3628" s="113"/>
      <c r="K3628" s="15"/>
      <c r="L3628" s="15"/>
      <c r="M3628" s="15">
        <f t="shared" si="168"/>
        <v>1</v>
      </c>
      <c r="N3628" s="15" t="str">
        <f t="shared" si="169"/>
        <v>-</v>
      </c>
      <c r="O3628" s="150">
        <f t="shared" si="170"/>
        <v>0</v>
      </c>
      <c r="P3628" s="15" t="str">
        <f>IF(COUNTIF('Personálie dobrovolníků '!U:X,N3628)&gt;0,"ANO","")</f>
        <v/>
      </c>
      <c r="Q3628" s="15"/>
    </row>
    <row r="3629" spans="2:17" s="25" customFormat="1" x14ac:dyDescent="0.3">
      <c r="B3629" s="15" t="str">
        <f>IF(A3629="","",VLOOKUP(A3629,Tabulka3[[Číslo smlouvy   u pravidelné činnosti]:[Příjmení]],3,0))</f>
        <v/>
      </c>
      <c r="C3629" s="15" t="str">
        <f>IF(A3629="","",VLOOKUP(A3629,Tabulka3[[Číslo smlouvy   u pravidelné činnosti]:[Příjmení]],4,0))</f>
        <v/>
      </c>
      <c r="F3629" s="94"/>
      <c r="H3629" s="113"/>
      <c r="I3629" s="113"/>
      <c r="K3629" s="15"/>
      <c r="L3629" s="15"/>
      <c r="M3629" s="15">
        <f t="shared" si="168"/>
        <v>1</v>
      </c>
      <c r="N3629" s="15" t="str">
        <f t="shared" si="169"/>
        <v>-</v>
      </c>
      <c r="O3629" s="150">
        <f t="shared" si="170"/>
        <v>0</v>
      </c>
      <c r="P3629" s="15" t="str">
        <f>IF(COUNTIF('Personálie dobrovolníků '!U:X,N3629)&gt;0,"ANO","")</f>
        <v/>
      </c>
      <c r="Q3629" s="15"/>
    </row>
    <row r="3630" spans="2:17" s="25" customFormat="1" x14ac:dyDescent="0.3">
      <c r="B3630" s="15" t="str">
        <f>IF(A3630="","",VLOOKUP(A3630,Tabulka3[[Číslo smlouvy   u pravidelné činnosti]:[Příjmení]],3,0))</f>
        <v/>
      </c>
      <c r="C3630" s="15" t="str">
        <f>IF(A3630="","",VLOOKUP(A3630,Tabulka3[[Číslo smlouvy   u pravidelné činnosti]:[Příjmení]],4,0))</f>
        <v/>
      </c>
      <c r="F3630" s="94"/>
      <c r="H3630" s="113"/>
      <c r="I3630" s="113"/>
      <c r="K3630" s="15"/>
      <c r="L3630" s="15"/>
      <c r="M3630" s="15">
        <f t="shared" si="168"/>
        <v>1</v>
      </c>
      <c r="N3630" s="15" t="str">
        <f t="shared" si="169"/>
        <v>-</v>
      </c>
      <c r="O3630" s="150">
        <f t="shared" si="170"/>
        <v>0</v>
      </c>
      <c r="P3630" s="15" t="str">
        <f>IF(COUNTIF('Personálie dobrovolníků '!U:X,N3630)&gt;0,"ANO","")</f>
        <v/>
      </c>
      <c r="Q3630" s="15"/>
    </row>
    <row r="3631" spans="2:17" s="25" customFormat="1" x14ac:dyDescent="0.3">
      <c r="B3631" s="15" t="str">
        <f>IF(A3631="","",VLOOKUP(A3631,Tabulka3[[Číslo smlouvy   u pravidelné činnosti]:[Příjmení]],3,0))</f>
        <v/>
      </c>
      <c r="C3631" s="15" t="str">
        <f>IF(A3631="","",VLOOKUP(A3631,Tabulka3[[Číslo smlouvy   u pravidelné činnosti]:[Příjmení]],4,0))</f>
        <v/>
      </c>
      <c r="F3631" s="94"/>
      <c r="H3631" s="113"/>
      <c r="I3631" s="113"/>
      <c r="K3631" s="15"/>
      <c r="L3631" s="15"/>
      <c r="M3631" s="15">
        <f t="shared" si="168"/>
        <v>1</v>
      </c>
      <c r="N3631" s="15" t="str">
        <f t="shared" si="169"/>
        <v>-</v>
      </c>
      <c r="O3631" s="150">
        <f t="shared" si="170"/>
        <v>0</v>
      </c>
      <c r="P3631" s="15" t="str">
        <f>IF(COUNTIF('Personálie dobrovolníků '!U:X,N3631)&gt;0,"ANO","")</f>
        <v/>
      </c>
      <c r="Q3631" s="15"/>
    </row>
    <row r="3632" spans="2:17" s="25" customFormat="1" x14ac:dyDescent="0.3">
      <c r="B3632" s="15" t="str">
        <f>IF(A3632="","",VLOOKUP(A3632,Tabulka3[[Číslo smlouvy   u pravidelné činnosti]:[Příjmení]],3,0))</f>
        <v/>
      </c>
      <c r="C3632" s="15" t="str">
        <f>IF(A3632="","",VLOOKUP(A3632,Tabulka3[[Číslo smlouvy   u pravidelné činnosti]:[Příjmení]],4,0))</f>
        <v/>
      </c>
      <c r="F3632" s="94"/>
      <c r="H3632" s="113"/>
      <c r="I3632" s="113"/>
      <c r="K3632" s="15"/>
      <c r="L3632" s="15"/>
      <c r="M3632" s="15">
        <f t="shared" si="168"/>
        <v>1</v>
      </c>
      <c r="N3632" s="15" t="str">
        <f t="shared" si="169"/>
        <v>-</v>
      </c>
      <c r="O3632" s="150">
        <f t="shared" si="170"/>
        <v>0</v>
      </c>
      <c r="P3632" s="15" t="str">
        <f>IF(COUNTIF('Personálie dobrovolníků '!U:X,N3632)&gt;0,"ANO","")</f>
        <v/>
      </c>
      <c r="Q3632" s="15"/>
    </row>
    <row r="3633" spans="2:17" s="25" customFormat="1" x14ac:dyDescent="0.3">
      <c r="B3633" s="15" t="str">
        <f>IF(A3633="","",VLOOKUP(A3633,Tabulka3[[Číslo smlouvy   u pravidelné činnosti]:[Příjmení]],3,0))</f>
        <v/>
      </c>
      <c r="C3633" s="15" t="str">
        <f>IF(A3633="","",VLOOKUP(A3633,Tabulka3[[Číslo smlouvy   u pravidelné činnosti]:[Příjmení]],4,0))</f>
        <v/>
      </c>
      <c r="F3633" s="94"/>
      <c r="H3633" s="113"/>
      <c r="I3633" s="113"/>
      <c r="K3633" s="15"/>
      <c r="L3633" s="15"/>
      <c r="M3633" s="15">
        <f t="shared" si="168"/>
        <v>1</v>
      </c>
      <c r="N3633" s="15" t="str">
        <f t="shared" si="169"/>
        <v>-</v>
      </c>
      <c r="O3633" s="150">
        <f t="shared" si="170"/>
        <v>0</v>
      </c>
      <c r="P3633" s="15" t="str">
        <f>IF(COUNTIF('Personálie dobrovolníků '!U:X,N3633)&gt;0,"ANO","")</f>
        <v/>
      </c>
      <c r="Q3633" s="15"/>
    </row>
    <row r="3634" spans="2:17" s="25" customFormat="1" x14ac:dyDescent="0.3">
      <c r="B3634" s="15" t="str">
        <f>IF(A3634="","",VLOOKUP(A3634,Tabulka3[[Číslo smlouvy   u pravidelné činnosti]:[Příjmení]],3,0))</f>
        <v/>
      </c>
      <c r="C3634" s="15" t="str">
        <f>IF(A3634="","",VLOOKUP(A3634,Tabulka3[[Číslo smlouvy   u pravidelné činnosti]:[Příjmení]],4,0))</f>
        <v/>
      </c>
      <c r="F3634" s="94"/>
      <c r="H3634" s="113"/>
      <c r="I3634" s="113"/>
      <c r="K3634" s="15"/>
      <c r="L3634" s="15"/>
      <c r="M3634" s="15">
        <f t="shared" si="168"/>
        <v>1</v>
      </c>
      <c r="N3634" s="15" t="str">
        <f t="shared" si="169"/>
        <v>-</v>
      </c>
      <c r="O3634" s="150">
        <f t="shared" si="170"/>
        <v>0</v>
      </c>
      <c r="P3634" s="15" t="str">
        <f>IF(COUNTIF('Personálie dobrovolníků '!U:X,N3634)&gt;0,"ANO","")</f>
        <v/>
      </c>
      <c r="Q3634" s="15"/>
    </row>
    <row r="3635" spans="2:17" s="25" customFormat="1" x14ac:dyDescent="0.3">
      <c r="B3635" s="15" t="str">
        <f>IF(A3635="","",VLOOKUP(A3635,Tabulka3[[Číslo smlouvy   u pravidelné činnosti]:[Příjmení]],3,0))</f>
        <v/>
      </c>
      <c r="C3635" s="15" t="str">
        <f>IF(A3635="","",VLOOKUP(A3635,Tabulka3[[Číslo smlouvy   u pravidelné činnosti]:[Příjmení]],4,0))</f>
        <v/>
      </c>
      <c r="F3635" s="94"/>
      <c r="H3635" s="113"/>
      <c r="I3635" s="113"/>
      <c r="K3635" s="15"/>
      <c r="L3635" s="15"/>
      <c r="M3635" s="15">
        <f t="shared" si="168"/>
        <v>1</v>
      </c>
      <c r="N3635" s="15" t="str">
        <f t="shared" si="169"/>
        <v>-</v>
      </c>
      <c r="O3635" s="150">
        <f t="shared" si="170"/>
        <v>0</v>
      </c>
      <c r="P3635" s="15" t="str">
        <f>IF(COUNTIF('Personálie dobrovolníků '!U:X,N3635)&gt;0,"ANO","")</f>
        <v/>
      </c>
      <c r="Q3635" s="15"/>
    </row>
    <row r="3636" spans="2:17" s="25" customFormat="1" x14ac:dyDescent="0.3">
      <c r="B3636" s="15" t="str">
        <f>IF(A3636="","",VLOOKUP(A3636,Tabulka3[[Číslo smlouvy   u pravidelné činnosti]:[Příjmení]],3,0))</f>
        <v/>
      </c>
      <c r="C3636" s="15" t="str">
        <f>IF(A3636="","",VLOOKUP(A3636,Tabulka3[[Číslo smlouvy   u pravidelné činnosti]:[Příjmení]],4,0))</f>
        <v/>
      </c>
      <c r="F3636" s="94"/>
      <c r="H3636" s="113"/>
      <c r="I3636" s="113"/>
      <c r="K3636" s="15"/>
      <c r="L3636" s="15"/>
      <c r="M3636" s="15">
        <f t="shared" si="168"/>
        <v>1</v>
      </c>
      <c r="N3636" s="15" t="str">
        <f t="shared" si="169"/>
        <v>-</v>
      </c>
      <c r="O3636" s="150">
        <f t="shared" si="170"/>
        <v>0</v>
      </c>
      <c r="P3636" s="15" t="str">
        <f>IF(COUNTIF('Personálie dobrovolníků '!U:X,N3636)&gt;0,"ANO","")</f>
        <v/>
      </c>
      <c r="Q3636" s="15"/>
    </row>
    <row r="3637" spans="2:17" s="25" customFormat="1" x14ac:dyDescent="0.3">
      <c r="B3637" s="15" t="str">
        <f>IF(A3637="","",VLOOKUP(A3637,Tabulka3[[Číslo smlouvy   u pravidelné činnosti]:[Příjmení]],3,0))</f>
        <v/>
      </c>
      <c r="C3637" s="15" t="str">
        <f>IF(A3637="","",VLOOKUP(A3637,Tabulka3[[Číslo smlouvy   u pravidelné činnosti]:[Příjmení]],4,0))</f>
        <v/>
      </c>
      <c r="F3637" s="94"/>
      <c r="H3637" s="113"/>
      <c r="I3637" s="113"/>
      <c r="K3637" s="15"/>
      <c r="L3637" s="15"/>
      <c r="M3637" s="15">
        <f t="shared" si="168"/>
        <v>1</v>
      </c>
      <c r="N3637" s="15" t="str">
        <f t="shared" si="169"/>
        <v>-</v>
      </c>
      <c r="O3637" s="150">
        <f t="shared" si="170"/>
        <v>0</v>
      </c>
      <c r="P3637" s="15" t="str">
        <f>IF(COUNTIF('Personálie dobrovolníků '!U:X,N3637)&gt;0,"ANO","")</f>
        <v/>
      </c>
      <c r="Q3637" s="15"/>
    </row>
    <row r="3638" spans="2:17" s="25" customFormat="1" x14ac:dyDescent="0.3">
      <c r="B3638" s="15" t="str">
        <f>IF(A3638="","",VLOOKUP(A3638,Tabulka3[[Číslo smlouvy   u pravidelné činnosti]:[Příjmení]],3,0))</f>
        <v/>
      </c>
      <c r="C3638" s="15" t="str">
        <f>IF(A3638="","",VLOOKUP(A3638,Tabulka3[[Číslo smlouvy   u pravidelné činnosti]:[Příjmení]],4,0))</f>
        <v/>
      </c>
      <c r="F3638" s="94"/>
      <c r="H3638" s="113"/>
      <c r="I3638" s="113"/>
      <c r="K3638" s="15"/>
      <c r="L3638" s="15"/>
      <c r="M3638" s="15">
        <f t="shared" si="168"/>
        <v>1</v>
      </c>
      <c r="N3638" s="15" t="str">
        <f t="shared" si="169"/>
        <v>-</v>
      </c>
      <c r="O3638" s="150">
        <f t="shared" si="170"/>
        <v>0</v>
      </c>
      <c r="P3638" s="15" t="str">
        <f>IF(COUNTIF('Personálie dobrovolníků '!U:X,N3638)&gt;0,"ANO","")</f>
        <v/>
      </c>
      <c r="Q3638" s="15"/>
    </row>
    <row r="3639" spans="2:17" s="25" customFormat="1" x14ac:dyDescent="0.3">
      <c r="B3639" s="15" t="str">
        <f>IF(A3639="","",VLOOKUP(A3639,Tabulka3[[Číslo smlouvy   u pravidelné činnosti]:[Příjmení]],3,0))</f>
        <v/>
      </c>
      <c r="C3639" s="15" t="str">
        <f>IF(A3639="","",VLOOKUP(A3639,Tabulka3[[Číslo smlouvy   u pravidelné činnosti]:[Příjmení]],4,0))</f>
        <v/>
      </c>
      <c r="F3639" s="94"/>
      <c r="H3639" s="113"/>
      <c r="I3639" s="113"/>
      <c r="K3639" s="15"/>
      <c r="L3639" s="15"/>
      <c r="M3639" s="15">
        <f t="shared" si="168"/>
        <v>1</v>
      </c>
      <c r="N3639" s="15" t="str">
        <f t="shared" si="169"/>
        <v>-</v>
      </c>
      <c r="O3639" s="150">
        <f t="shared" si="170"/>
        <v>0</v>
      </c>
      <c r="P3639" s="15" t="str">
        <f>IF(COUNTIF('Personálie dobrovolníků '!U:X,N3639)&gt;0,"ANO","")</f>
        <v/>
      </c>
      <c r="Q3639" s="15"/>
    </row>
    <row r="3640" spans="2:17" s="25" customFormat="1" x14ac:dyDescent="0.3">
      <c r="B3640" s="15" t="str">
        <f>IF(A3640="","",VLOOKUP(A3640,Tabulka3[[Číslo smlouvy   u pravidelné činnosti]:[Příjmení]],3,0))</f>
        <v/>
      </c>
      <c r="C3640" s="15" t="str">
        <f>IF(A3640="","",VLOOKUP(A3640,Tabulka3[[Číslo smlouvy   u pravidelné činnosti]:[Příjmení]],4,0))</f>
        <v/>
      </c>
      <c r="F3640" s="94"/>
      <c r="H3640" s="113"/>
      <c r="I3640" s="113"/>
      <c r="K3640" s="15"/>
      <c r="L3640" s="15"/>
      <c r="M3640" s="15">
        <f t="shared" si="168"/>
        <v>1</v>
      </c>
      <c r="N3640" s="15" t="str">
        <f t="shared" si="169"/>
        <v>-</v>
      </c>
      <c r="O3640" s="150">
        <f t="shared" si="170"/>
        <v>0</v>
      </c>
      <c r="P3640" s="15" t="str">
        <f>IF(COUNTIF('Personálie dobrovolníků '!U:X,N3640)&gt;0,"ANO","")</f>
        <v/>
      </c>
      <c r="Q3640" s="15"/>
    </row>
    <row r="3641" spans="2:17" s="25" customFormat="1" x14ac:dyDescent="0.3">
      <c r="B3641" s="15" t="str">
        <f>IF(A3641="","",VLOOKUP(A3641,Tabulka3[[Číslo smlouvy   u pravidelné činnosti]:[Příjmení]],3,0))</f>
        <v/>
      </c>
      <c r="C3641" s="15" t="str">
        <f>IF(A3641="","",VLOOKUP(A3641,Tabulka3[[Číslo smlouvy   u pravidelné činnosti]:[Příjmení]],4,0))</f>
        <v/>
      </c>
      <c r="F3641" s="94"/>
      <c r="H3641" s="113"/>
      <c r="I3641" s="113"/>
      <c r="K3641" s="15"/>
      <c r="L3641" s="15"/>
      <c r="M3641" s="15">
        <f t="shared" si="168"/>
        <v>1</v>
      </c>
      <c r="N3641" s="15" t="str">
        <f t="shared" si="169"/>
        <v>-</v>
      </c>
      <c r="O3641" s="150">
        <f t="shared" si="170"/>
        <v>0</v>
      </c>
      <c r="P3641" s="15" t="str">
        <f>IF(COUNTIF('Personálie dobrovolníků '!U:X,N3641)&gt;0,"ANO","")</f>
        <v/>
      </c>
      <c r="Q3641" s="15"/>
    </row>
    <row r="3642" spans="2:17" s="25" customFormat="1" x14ac:dyDescent="0.3">
      <c r="B3642" s="15" t="str">
        <f>IF(A3642="","",VLOOKUP(A3642,Tabulka3[[Číslo smlouvy   u pravidelné činnosti]:[Příjmení]],3,0))</f>
        <v/>
      </c>
      <c r="C3642" s="15" t="str">
        <f>IF(A3642="","",VLOOKUP(A3642,Tabulka3[[Číslo smlouvy   u pravidelné činnosti]:[Příjmení]],4,0))</f>
        <v/>
      </c>
      <c r="F3642" s="94"/>
      <c r="H3642" s="113"/>
      <c r="I3642" s="113"/>
      <c r="K3642" s="15"/>
      <c r="L3642" s="15"/>
      <c r="M3642" s="15">
        <f t="shared" si="168"/>
        <v>1</v>
      </c>
      <c r="N3642" s="15" t="str">
        <f t="shared" si="169"/>
        <v>-</v>
      </c>
      <c r="O3642" s="150">
        <f t="shared" si="170"/>
        <v>0</v>
      </c>
      <c r="P3642" s="15" t="str">
        <f>IF(COUNTIF('Personálie dobrovolníků '!U:X,N3642)&gt;0,"ANO","")</f>
        <v/>
      </c>
      <c r="Q3642" s="15"/>
    </row>
    <row r="3643" spans="2:17" s="25" customFormat="1" x14ac:dyDescent="0.3">
      <c r="B3643" s="15" t="str">
        <f>IF(A3643="","",VLOOKUP(A3643,Tabulka3[[Číslo smlouvy   u pravidelné činnosti]:[Příjmení]],3,0))</f>
        <v/>
      </c>
      <c r="C3643" s="15" t="str">
        <f>IF(A3643="","",VLOOKUP(A3643,Tabulka3[[Číslo smlouvy   u pravidelné činnosti]:[Příjmení]],4,0))</f>
        <v/>
      </c>
      <c r="F3643" s="94"/>
      <c r="H3643" s="113"/>
      <c r="I3643" s="113"/>
      <c r="K3643" s="15"/>
      <c r="L3643" s="15"/>
      <c r="M3643" s="15">
        <f t="shared" si="168"/>
        <v>1</v>
      </c>
      <c r="N3643" s="15" t="str">
        <f t="shared" si="169"/>
        <v>-</v>
      </c>
      <c r="O3643" s="150">
        <f t="shared" si="170"/>
        <v>0</v>
      </c>
      <c r="P3643" s="15" t="str">
        <f>IF(COUNTIF('Personálie dobrovolníků '!U:X,N3643)&gt;0,"ANO","")</f>
        <v/>
      </c>
      <c r="Q3643" s="15"/>
    </row>
    <row r="3644" spans="2:17" s="25" customFormat="1" x14ac:dyDescent="0.3">
      <c r="B3644" s="15" t="str">
        <f>IF(A3644="","",VLOOKUP(A3644,Tabulka3[[Číslo smlouvy   u pravidelné činnosti]:[Příjmení]],3,0))</f>
        <v/>
      </c>
      <c r="C3644" s="15" t="str">
        <f>IF(A3644="","",VLOOKUP(A3644,Tabulka3[[Číslo smlouvy   u pravidelné činnosti]:[Příjmení]],4,0))</f>
        <v/>
      </c>
      <c r="F3644" s="94"/>
      <c r="H3644" s="113"/>
      <c r="I3644" s="113"/>
      <c r="K3644" s="15"/>
      <c r="L3644" s="15"/>
      <c r="M3644" s="15">
        <f t="shared" si="168"/>
        <v>1</v>
      </c>
      <c r="N3644" s="15" t="str">
        <f t="shared" si="169"/>
        <v>-</v>
      </c>
      <c r="O3644" s="150">
        <f t="shared" si="170"/>
        <v>0</v>
      </c>
      <c r="P3644" s="15" t="str">
        <f>IF(COUNTIF('Personálie dobrovolníků '!U:X,N3644)&gt;0,"ANO","")</f>
        <v/>
      </c>
      <c r="Q3644" s="15"/>
    </row>
    <row r="3645" spans="2:17" s="25" customFormat="1" x14ac:dyDescent="0.3">
      <c r="B3645" s="15" t="str">
        <f>IF(A3645="","",VLOOKUP(A3645,Tabulka3[[Číslo smlouvy   u pravidelné činnosti]:[Příjmení]],3,0))</f>
        <v/>
      </c>
      <c r="C3645" s="15" t="str">
        <f>IF(A3645="","",VLOOKUP(A3645,Tabulka3[[Číslo smlouvy   u pravidelné činnosti]:[Příjmení]],4,0))</f>
        <v/>
      </c>
      <c r="F3645" s="94"/>
      <c r="H3645" s="113"/>
      <c r="I3645" s="113"/>
      <c r="K3645" s="15"/>
      <c r="L3645" s="15"/>
      <c r="M3645" s="15">
        <f t="shared" si="168"/>
        <v>1</v>
      </c>
      <c r="N3645" s="15" t="str">
        <f t="shared" si="169"/>
        <v>-</v>
      </c>
      <c r="O3645" s="150">
        <f t="shared" si="170"/>
        <v>0</v>
      </c>
      <c r="P3645" s="15" t="str">
        <f>IF(COUNTIF('Personálie dobrovolníků '!U:X,N3645)&gt;0,"ANO","")</f>
        <v/>
      </c>
      <c r="Q3645" s="15"/>
    </row>
    <row r="3646" spans="2:17" s="25" customFormat="1" x14ac:dyDescent="0.3">
      <c r="B3646" s="15" t="str">
        <f>IF(A3646="","",VLOOKUP(A3646,Tabulka3[[Číslo smlouvy   u pravidelné činnosti]:[Příjmení]],3,0))</f>
        <v/>
      </c>
      <c r="C3646" s="15" t="str">
        <f>IF(A3646="","",VLOOKUP(A3646,Tabulka3[[Číslo smlouvy   u pravidelné činnosti]:[Příjmení]],4,0))</f>
        <v/>
      </c>
      <c r="F3646" s="94"/>
      <c r="H3646" s="113"/>
      <c r="I3646" s="113"/>
      <c r="K3646" s="15"/>
      <c r="L3646" s="15"/>
      <c r="M3646" s="15">
        <f t="shared" si="168"/>
        <v>1</v>
      </c>
      <c r="N3646" s="15" t="str">
        <f t="shared" si="169"/>
        <v>-</v>
      </c>
      <c r="O3646" s="150">
        <f t="shared" si="170"/>
        <v>0</v>
      </c>
      <c r="P3646" s="15" t="str">
        <f>IF(COUNTIF('Personálie dobrovolníků '!U:X,N3646)&gt;0,"ANO","")</f>
        <v/>
      </c>
      <c r="Q3646" s="15"/>
    </row>
    <row r="3647" spans="2:17" s="25" customFormat="1" x14ac:dyDescent="0.3">
      <c r="B3647" s="15" t="str">
        <f>IF(A3647="","",VLOOKUP(A3647,Tabulka3[[Číslo smlouvy   u pravidelné činnosti]:[Příjmení]],3,0))</f>
        <v/>
      </c>
      <c r="C3647" s="15" t="str">
        <f>IF(A3647="","",VLOOKUP(A3647,Tabulka3[[Číslo smlouvy   u pravidelné činnosti]:[Příjmení]],4,0))</f>
        <v/>
      </c>
      <c r="F3647" s="94"/>
      <c r="H3647" s="113"/>
      <c r="I3647" s="113"/>
      <c r="K3647" s="15"/>
      <c r="L3647" s="15"/>
      <c r="M3647" s="15">
        <f t="shared" si="168"/>
        <v>1</v>
      </c>
      <c r="N3647" s="15" t="str">
        <f t="shared" si="169"/>
        <v>-</v>
      </c>
      <c r="O3647" s="150">
        <f t="shared" si="170"/>
        <v>0</v>
      </c>
      <c r="P3647" s="15" t="str">
        <f>IF(COUNTIF('Personálie dobrovolníků '!U:X,N3647)&gt;0,"ANO","")</f>
        <v/>
      </c>
      <c r="Q3647" s="15"/>
    </row>
    <row r="3648" spans="2:17" s="25" customFormat="1" x14ac:dyDescent="0.3">
      <c r="B3648" s="15" t="str">
        <f>IF(A3648="","",VLOOKUP(A3648,Tabulka3[[Číslo smlouvy   u pravidelné činnosti]:[Příjmení]],3,0))</f>
        <v/>
      </c>
      <c r="C3648" s="15" t="str">
        <f>IF(A3648="","",VLOOKUP(A3648,Tabulka3[[Číslo smlouvy   u pravidelné činnosti]:[Příjmení]],4,0))</f>
        <v/>
      </c>
      <c r="F3648" s="94"/>
      <c r="H3648" s="113"/>
      <c r="I3648" s="113"/>
      <c r="K3648" s="15"/>
      <c r="L3648" s="15"/>
      <c r="M3648" s="15">
        <f t="shared" si="168"/>
        <v>1</v>
      </c>
      <c r="N3648" s="15" t="str">
        <f t="shared" si="169"/>
        <v>-</v>
      </c>
      <c r="O3648" s="150">
        <f t="shared" si="170"/>
        <v>0</v>
      </c>
      <c r="P3648" s="15" t="str">
        <f>IF(COUNTIF('Personálie dobrovolníků '!U:X,N3648)&gt;0,"ANO","")</f>
        <v/>
      </c>
      <c r="Q3648" s="15"/>
    </row>
    <row r="3649" spans="2:17" s="25" customFormat="1" x14ac:dyDescent="0.3">
      <c r="B3649" s="15" t="str">
        <f>IF(A3649="","",VLOOKUP(A3649,Tabulka3[[Číslo smlouvy   u pravidelné činnosti]:[Příjmení]],3,0))</f>
        <v/>
      </c>
      <c r="C3649" s="15" t="str">
        <f>IF(A3649="","",VLOOKUP(A3649,Tabulka3[[Číslo smlouvy   u pravidelné činnosti]:[Příjmení]],4,0))</f>
        <v/>
      </c>
      <c r="F3649" s="94"/>
      <c r="H3649" s="113"/>
      <c r="I3649" s="113"/>
      <c r="K3649" s="15"/>
      <c r="L3649" s="15"/>
      <c r="M3649" s="15">
        <f t="shared" si="168"/>
        <v>1</v>
      </c>
      <c r="N3649" s="15" t="str">
        <f t="shared" si="169"/>
        <v>-</v>
      </c>
      <c r="O3649" s="150">
        <f t="shared" si="170"/>
        <v>0</v>
      </c>
      <c r="P3649" s="15" t="str">
        <f>IF(COUNTIF('Personálie dobrovolníků '!U:X,N3649)&gt;0,"ANO","")</f>
        <v/>
      </c>
      <c r="Q3649" s="15"/>
    </row>
    <row r="3650" spans="2:17" s="25" customFormat="1" x14ac:dyDescent="0.3">
      <c r="B3650" s="15" t="str">
        <f>IF(A3650="","",VLOOKUP(A3650,Tabulka3[[Číslo smlouvy   u pravidelné činnosti]:[Příjmení]],3,0))</f>
        <v/>
      </c>
      <c r="C3650" s="15" t="str">
        <f>IF(A3650="","",VLOOKUP(A3650,Tabulka3[[Číslo smlouvy   u pravidelné činnosti]:[Příjmení]],4,0))</f>
        <v/>
      </c>
      <c r="F3650" s="94"/>
      <c r="H3650" s="113"/>
      <c r="I3650" s="113"/>
      <c r="K3650" s="15"/>
      <c r="L3650" s="15"/>
      <c r="M3650" s="15">
        <f t="shared" si="168"/>
        <v>1</v>
      </c>
      <c r="N3650" s="15" t="str">
        <f t="shared" si="169"/>
        <v>-</v>
      </c>
      <c r="O3650" s="150">
        <f t="shared" si="170"/>
        <v>0</v>
      </c>
      <c r="P3650" s="15" t="str">
        <f>IF(COUNTIF('Personálie dobrovolníků '!U:X,N3650)&gt;0,"ANO","")</f>
        <v/>
      </c>
      <c r="Q3650" s="15"/>
    </row>
    <row r="3651" spans="2:17" s="25" customFormat="1" x14ac:dyDescent="0.3">
      <c r="B3651" s="15" t="str">
        <f>IF(A3651="","",VLOOKUP(A3651,Tabulka3[[Číslo smlouvy   u pravidelné činnosti]:[Příjmení]],3,0))</f>
        <v/>
      </c>
      <c r="C3651" s="15" t="str">
        <f>IF(A3651="","",VLOOKUP(A3651,Tabulka3[[Číslo smlouvy   u pravidelné činnosti]:[Příjmení]],4,0))</f>
        <v/>
      </c>
      <c r="F3651" s="94"/>
      <c r="H3651" s="113"/>
      <c r="I3651" s="113"/>
      <c r="K3651" s="15"/>
      <c r="L3651" s="15"/>
      <c r="M3651" s="15">
        <f t="shared" si="168"/>
        <v>1</v>
      </c>
      <c r="N3651" s="15" t="str">
        <f t="shared" si="169"/>
        <v>-</v>
      </c>
      <c r="O3651" s="150">
        <f t="shared" si="170"/>
        <v>0</v>
      </c>
      <c r="P3651" s="15" t="str">
        <f>IF(COUNTIF('Personálie dobrovolníků '!U:X,N3651)&gt;0,"ANO","")</f>
        <v/>
      </c>
      <c r="Q3651" s="15"/>
    </row>
    <row r="3652" spans="2:17" s="25" customFormat="1" x14ac:dyDescent="0.3">
      <c r="B3652" s="15" t="str">
        <f>IF(A3652="","",VLOOKUP(A3652,Tabulka3[[Číslo smlouvy   u pravidelné činnosti]:[Příjmení]],3,0))</f>
        <v/>
      </c>
      <c r="C3652" s="15" t="str">
        <f>IF(A3652="","",VLOOKUP(A3652,Tabulka3[[Číslo smlouvy   u pravidelné činnosti]:[Příjmení]],4,0))</f>
        <v/>
      </c>
      <c r="F3652" s="94"/>
      <c r="H3652" s="113"/>
      <c r="I3652" s="113"/>
      <c r="K3652" s="15"/>
      <c r="L3652" s="15"/>
      <c r="M3652" s="15">
        <f t="shared" ref="M3652:M3715" si="171">IF(OR(
   AND($H3652=$K$12, $I3652=$L$4),
   AND($H3652=$K$12, $I3652=$L$5),
   AND($H3652=$K$12, $I3652=$L$6),
   AND($H3652=$K$12, $I3652=$L$7),
   AND($H3652=$K$11, $I3652=$L$4),
   AND($H3652=$K$11, $I3652=$L$5),
   AND($H3652=$K$11, $I3652=$L$6),
   AND($H3652=$K$11, $I3652=$L$7),
   AND($H3652=$K$5, $I3652=$L$5),
   AND($H3652=$K$6, $I3652=$L$4),
   AND($H3652=$K$6, $I3652=$L$5),
   AND($H3652=$K$6, $I3652=$L$7),
   AND($H3652=$K$4, $I3652=$L$6),
), 0, 1)</f>
        <v>1</v>
      </c>
      <c r="N3652" s="15" t="str">
        <f t="shared" ref="N3652:N3715" si="172">A3652 &amp; "-" &amp; J3652</f>
        <v>-</v>
      </c>
      <c r="O3652" s="150">
        <f t="shared" ref="O3652:O3715" si="173">IF(AND(M3652&lt;&gt;0, P3652="ANO"), 1, 0)</f>
        <v>0</v>
      </c>
      <c r="P3652" s="15" t="str">
        <f>IF(COUNTIF('Personálie dobrovolníků '!U:X,N3652)&gt;0,"ANO","")</f>
        <v/>
      </c>
      <c r="Q3652" s="15"/>
    </row>
    <row r="3653" spans="2:17" s="25" customFormat="1" x14ac:dyDescent="0.3">
      <c r="B3653" s="15" t="str">
        <f>IF(A3653="","",VLOOKUP(A3653,Tabulka3[[Číslo smlouvy   u pravidelné činnosti]:[Příjmení]],3,0))</f>
        <v/>
      </c>
      <c r="C3653" s="15" t="str">
        <f>IF(A3653="","",VLOOKUP(A3653,Tabulka3[[Číslo smlouvy   u pravidelné činnosti]:[Příjmení]],4,0))</f>
        <v/>
      </c>
      <c r="F3653" s="94"/>
      <c r="H3653" s="113"/>
      <c r="I3653" s="113"/>
      <c r="K3653" s="15"/>
      <c r="L3653" s="15"/>
      <c r="M3653" s="15">
        <f t="shared" si="171"/>
        <v>1</v>
      </c>
      <c r="N3653" s="15" t="str">
        <f t="shared" si="172"/>
        <v>-</v>
      </c>
      <c r="O3653" s="150">
        <f t="shared" si="173"/>
        <v>0</v>
      </c>
      <c r="P3653" s="15" t="str">
        <f>IF(COUNTIF('Personálie dobrovolníků '!U:X,N3653)&gt;0,"ANO","")</f>
        <v/>
      </c>
      <c r="Q3653" s="15"/>
    </row>
    <row r="3654" spans="2:17" s="25" customFormat="1" x14ac:dyDescent="0.3">
      <c r="B3654" s="15" t="str">
        <f>IF(A3654="","",VLOOKUP(A3654,Tabulka3[[Číslo smlouvy   u pravidelné činnosti]:[Příjmení]],3,0))</f>
        <v/>
      </c>
      <c r="C3654" s="15" t="str">
        <f>IF(A3654="","",VLOOKUP(A3654,Tabulka3[[Číslo smlouvy   u pravidelné činnosti]:[Příjmení]],4,0))</f>
        <v/>
      </c>
      <c r="F3654" s="94"/>
      <c r="H3654" s="113"/>
      <c r="I3654" s="113"/>
      <c r="K3654" s="15"/>
      <c r="L3654" s="15"/>
      <c r="M3654" s="15">
        <f t="shared" si="171"/>
        <v>1</v>
      </c>
      <c r="N3654" s="15" t="str">
        <f t="shared" si="172"/>
        <v>-</v>
      </c>
      <c r="O3654" s="150">
        <f t="shared" si="173"/>
        <v>0</v>
      </c>
      <c r="P3654" s="15" t="str">
        <f>IF(COUNTIF('Personálie dobrovolníků '!U:X,N3654)&gt;0,"ANO","")</f>
        <v/>
      </c>
      <c r="Q3654" s="15"/>
    </row>
    <row r="3655" spans="2:17" s="25" customFormat="1" x14ac:dyDescent="0.3">
      <c r="B3655" s="15" t="str">
        <f>IF(A3655="","",VLOOKUP(A3655,Tabulka3[[Číslo smlouvy   u pravidelné činnosti]:[Příjmení]],3,0))</f>
        <v/>
      </c>
      <c r="C3655" s="15" t="str">
        <f>IF(A3655="","",VLOOKUP(A3655,Tabulka3[[Číslo smlouvy   u pravidelné činnosti]:[Příjmení]],4,0))</f>
        <v/>
      </c>
      <c r="F3655" s="94"/>
      <c r="H3655" s="113"/>
      <c r="I3655" s="113"/>
      <c r="K3655" s="15"/>
      <c r="L3655" s="15"/>
      <c r="M3655" s="15">
        <f t="shared" si="171"/>
        <v>1</v>
      </c>
      <c r="N3655" s="15" t="str">
        <f t="shared" si="172"/>
        <v>-</v>
      </c>
      <c r="O3655" s="150">
        <f t="shared" si="173"/>
        <v>0</v>
      </c>
      <c r="P3655" s="15" t="str">
        <f>IF(COUNTIF('Personálie dobrovolníků '!U:X,N3655)&gt;0,"ANO","")</f>
        <v/>
      </c>
      <c r="Q3655" s="15"/>
    </row>
    <row r="3656" spans="2:17" s="25" customFormat="1" x14ac:dyDescent="0.3">
      <c r="B3656" s="15" t="str">
        <f>IF(A3656="","",VLOOKUP(A3656,Tabulka3[[Číslo smlouvy   u pravidelné činnosti]:[Příjmení]],3,0))</f>
        <v/>
      </c>
      <c r="C3656" s="15" t="str">
        <f>IF(A3656="","",VLOOKUP(A3656,Tabulka3[[Číslo smlouvy   u pravidelné činnosti]:[Příjmení]],4,0))</f>
        <v/>
      </c>
      <c r="F3656" s="94"/>
      <c r="H3656" s="113"/>
      <c r="I3656" s="113"/>
      <c r="K3656" s="15"/>
      <c r="L3656" s="15"/>
      <c r="M3656" s="15">
        <f t="shared" si="171"/>
        <v>1</v>
      </c>
      <c r="N3656" s="15" t="str">
        <f t="shared" si="172"/>
        <v>-</v>
      </c>
      <c r="O3656" s="150">
        <f t="shared" si="173"/>
        <v>0</v>
      </c>
      <c r="P3656" s="15" t="str">
        <f>IF(COUNTIF('Personálie dobrovolníků '!U:X,N3656)&gt;0,"ANO","")</f>
        <v/>
      </c>
      <c r="Q3656" s="15"/>
    </row>
    <row r="3657" spans="2:17" s="25" customFormat="1" x14ac:dyDescent="0.3">
      <c r="B3657" s="15" t="str">
        <f>IF(A3657="","",VLOOKUP(A3657,Tabulka3[[Číslo smlouvy   u pravidelné činnosti]:[Příjmení]],3,0))</f>
        <v/>
      </c>
      <c r="C3657" s="15" t="str">
        <f>IF(A3657="","",VLOOKUP(A3657,Tabulka3[[Číslo smlouvy   u pravidelné činnosti]:[Příjmení]],4,0))</f>
        <v/>
      </c>
      <c r="F3657" s="94"/>
      <c r="H3657" s="113"/>
      <c r="I3657" s="113"/>
      <c r="K3657" s="15"/>
      <c r="L3657" s="15"/>
      <c r="M3657" s="15">
        <f t="shared" si="171"/>
        <v>1</v>
      </c>
      <c r="N3657" s="15" t="str">
        <f t="shared" si="172"/>
        <v>-</v>
      </c>
      <c r="O3657" s="150">
        <f t="shared" si="173"/>
        <v>0</v>
      </c>
      <c r="P3657" s="15" t="str">
        <f>IF(COUNTIF('Personálie dobrovolníků '!U:X,N3657)&gt;0,"ANO","")</f>
        <v/>
      </c>
      <c r="Q3657" s="15"/>
    </row>
    <row r="3658" spans="2:17" s="25" customFormat="1" x14ac:dyDescent="0.3">
      <c r="B3658" s="15" t="str">
        <f>IF(A3658="","",VLOOKUP(A3658,Tabulka3[[Číslo smlouvy   u pravidelné činnosti]:[Příjmení]],3,0))</f>
        <v/>
      </c>
      <c r="C3658" s="15" t="str">
        <f>IF(A3658="","",VLOOKUP(A3658,Tabulka3[[Číslo smlouvy   u pravidelné činnosti]:[Příjmení]],4,0))</f>
        <v/>
      </c>
      <c r="F3658" s="94"/>
      <c r="H3658" s="113"/>
      <c r="I3658" s="113"/>
      <c r="K3658" s="15"/>
      <c r="L3658" s="15"/>
      <c r="M3658" s="15">
        <f t="shared" si="171"/>
        <v>1</v>
      </c>
      <c r="N3658" s="15" t="str">
        <f t="shared" si="172"/>
        <v>-</v>
      </c>
      <c r="O3658" s="150">
        <f t="shared" si="173"/>
        <v>0</v>
      </c>
      <c r="P3658" s="15" t="str">
        <f>IF(COUNTIF('Personálie dobrovolníků '!U:X,N3658)&gt;0,"ANO","")</f>
        <v/>
      </c>
      <c r="Q3658" s="15"/>
    </row>
    <row r="3659" spans="2:17" s="25" customFormat="1" x14ac:dyDescent="0.3">
      <c r="B3659" s="15" t="str">
        <f>IF(A3659="","",VLOOKUP(A3659,Tabulka3[[Číslo smlouvy   u pravidelné činnosti]:[Příjmení]],3,0))</f>
        <v/>
      </c>
      <c r="C3659" s="15" t="str">
        <f>IF(A3659="","",VLOOKUP(A3659,Tabulka3[[Číslo smlouvy   u pravidelné činnosti]:[Příjmení]],4,0))</f>
        <v/>
      </c>
      <c r="F3659" s="94"/>
      <c r="H3659" s="113"/>
      <c r="I3659" s="113"/>
      <c r="K3659" s="15"/>
      <c r="L3659" s="15"/>
      <c r="M3659" s="15">
        <f t="shared" si="171"/>
        <v>1</v>
      </c>
      <c r="N3659" s="15" t="str">
        <f t="shared" si="172"/>
        <v>-</v>
      </c>
      <c r="O3659" s="150">
        <f t="shared" si="173"/>
        <v>0</v>
      </c>
      <c r="P3659" s="15" t="str">
        <f>IF(COUNTIF('Personálie dobrovolníků '!U:X,N3659)&gt;0,"ANO","")</f>
        <v/>
      </c>
      <c r="Q3659" s="15"/>
    </row>
    <row r="3660" spans="2:17" s="25" customFormat="1" x14ac:dyDescent="0.3">
      <c r="B3660" s="15" t="str">
        <f>IF(A3660="","",VLOOKUP(A3660,Tabulka3[[Číslo smlouvy   u pravidelné činnosti]:[Příjmení]],3,0))</f>
        <v/>
      </c>
      <c r="C3660" s="15" t="str">
        <f>IF(A3660="","",VLOOKUP(A3660,Tabulka3[[Číslo smlouvy   u pravidelné činnosti]:[Příjmení]],4,0))</f>
        <v/>
      </c>
      <c r="F3660" s="94"/>
      <c r="H3660" s="113"/>
      <c r="I3660" s="113"/>
      <c r="K3660" s="15"/>
      <c r="L3660" s="15"/>
      <c r="M3660" s="15">
        <f t="shared" si="171"/>
        <v>1</v>
      </c>
      <c r="N3660" s="15" t="str">
        <f t="shared" si="172"/>
        <v>-</v>
      </c>
      <c r="O3660" s="150">
        <f t="shared" si="173"/>
        <v>0</v>
      </c>
      <c r="P3660" s="15" t="str">
        <f>IF(COUNTIF('Personálie dobrovolníků '!U:X,N3660)&gt;0,"ANO","")</f>
        <v/>
      </c>
      <c r="Q3660" s="15"/>
    </row>
    <row r="3661" spans="2:17" s="25" customFormat="1" x14ac:dyDescent="0.3">
      <c r="B3661" s="15" t="str">
        <f>IF(A3661="","",VLOOKUP(A3661,Tabulka3[[Číslo smlouvy   u pravidelné činnosti]:[Příjmení]],3,0))</f>
        <v/>
      </c>
      <c r="C3661" s="15" t="str">
        <f>IF(A3661="","",VLOOKUP(A3661,Tabulka3[[Číslo smlouvy   u pravidelné činnosti]:[Příjmení]],4,0))</f>
        <v/>
      </c>
      <c r="F3661" s="94"/>
      <c r="H3661" s="113"/>
      <c r="I3661" s="113"/>
      <c r="K3661" s="15"/>
      <c r="L3661" s="15"/>
      <c r="M3661" s="15">
        <f t="shared" si="171"/>
        <v>1</v>
      </c>
      <c r="N3661" s="15" t="str">
        <f t="shared" si="172"/>
        <v>-</v>
      </c>
      <c r="O3661" s="150">
        <f t="shared" si="173"/>
        <v>0</v>
      </c>
      <c r="P3661" s="15" t="str">
        <f>IF(COUNTIF('Personálie dobrovolníků '!U:X,N3661)&gt;0,"ANO","")</f>
        <v/>
      </c>
      <c r="Q3661" s="15"/>
    </row>
    <row r="3662" spans="2:17" s="25" customFormat="1" x14ac:dyDescent="0.3">
      <c r="B3662" s="15" t="str">
        <f>IF(A3662="","",VLOOKUP(A3662,Tabulka3[[Číslo smlouvy   u pravidelné činnosti]:[Příjmení]],3,0))</f>
        <v/>
      </c>
      <c r="C3662" s="15" t="str">
        <f>IF(A3662="","",VLOOKUP(A3662,Tabulka3[[Číslo smlouvy   u pravidelné činnosti]:[Příjmení]],4,0))</f>
        <v/>
      </c>
      <c r="F3662" s="94"/>
      <c r="H3662" s="113"/>
      <c r="I3662" s="113"/>
      <c r="K3662" s="15"/>
      <c r="L3662" s="15"/>
      <c r="M3662" s="15">
        <f t="shared" si="171"/>
        <v>1</v>
      </c>
      <c r="N3662" s="15" t="str">
        <f t="shared" si="172"/>
        <v>-</v>
      </c>
      <c r="O3662" s="150">
        <f t="shared" si="173"/>
        <v>0</v>
      </c>
      <c r="P3662" s="15" t="str">
        <f>IF(COUNTIF('Personálie dobrovolníků '!U:X,N3662)&gt;0,"ANO","")</f>
        <v/>
      </c>
      <c r="Q3662" s="15"/>
    </row>
    <row r="3663" spans="2:17" s="25" customFormat="1" x14ac:dyDescent="0.3">
      <c r="B3663" s="15" t="str">
        <f>IF(A3663="","",VLOOKUP(A3663,Tabulka3[[Číslo smlouvy   u pravidelné činnosti]:[Příjmení]],3,0))</f>
        <v/>
      </c>
      <c r="C3663" s="15" t="str">
        <f>IF(A3663="","",VLOOKUP(A3663,Tabulka3[[Číslo smlouvy   u pravidelné činnosti]:[Příjmení]],4,0))</f>
        <v/>
      </c>
      <c r="F3663" s="94"/>
      <c r="H3663" s="113"/>
      <c r="I3663" s="113"/>
      <c r="K3663" s="15"/>
      <c r="L3663" s="15"/>
      <c r="M3663" s="15">
        <f t="shared" si="171"/>
        <v>1</v>
      </c>
      <c r="N3663" s="15" t="str">
        <f t="shared" si="172"/>
        <v>-</v>
      </c>
      <c r="O3663" s="150">
        <f t="shared" si="173"/>
        <v>0</v>
      </c>
      <c r="P3663" s="15" t="str">
        <f>IF(COUNTIF('Personálie dobrovolníků '!U:X,N3663)&gt;0,"ANO","")</f>
        <v/>
      </c>
      <c r="Q3663" s="15"/>
    </row>
    <row r="3664" spans="2:17" s="25" customFormat="1" x14ac:dyDescent="0.3">
      <c r="B3664" s="15" t="str">
        <f>IF(A3664="","",VLOOKUP(A3664,Tabulka3[[Číslo smlouvy   u pravidelné činnosti]:[Příjmení]],3,0))</f>
        <v/>
      </c>
      <c r="C3664" s="15" t="str">
        <f>IF(A3664="","",VLOOKUP(A3664,Tabulka3[[Číslo smlouvy   u pravidelné činnosti]:[Příjmení]],4,0))</f>
        <v/>
      </c>
      <c r="F3664" s="94"/>
      <c r="H3664" s="113"/>
      <c r="I3664" s="113"/>
      <c r="K3664" s="15"/>
      <c r="L3664" s="15"/>
      <c r="M3664" s="15">
        <f t="shared" si="171"/>
        <v>1</v>
      </c>
      <c r="N3664" s="15" t="str">
        <f t="shared" si="172"/>
        <v>-</v>
      </c>
      <c r="O3664" s="150">
        <f t="shared" si="173"/>
        <v>0</v>
      </c>
      <c r="P3664" s="15" t="str">
        <f>IF(COUNTIF('Personálie dobrovolníků '!U:X,N3664)&gt;0,"ANO","")</f>
        <v/>
      </c>
      <c r="Q3664" s="15"/>
    </row>
    <row r="3665" spans="2:17" s="25" customFormat="1" x14ac:dyDescent="0.3">
      <c r="B3665" s="15" t="str">
        <f>IF(A3665="","",VLOOKUP(A3665,Tabulka3[[Číslo smlouvy   u pravidelné činnosti]:[Příjmení]],3,0))</f>
        <v/>
      </c>
      <c r="C3665" s="15" t="str">
        <f>IF(A3665="","",VLOOKUP(A3665,Tabulka3[[Číslo smlouvy   u pravidelné činnosti]:[Příjmení]],4,0))</f>
        <v/>
      </c>
      <c r="F3665" s="94"/>
      <c r="H3665" s="113"/>
      <c r="I3665" s="113"/>
      <c r="K3665" s="15"/>
      <c r="L3665" s="15"/>
      <c r="M3665" s="15">
        <f t="shared" si="171"/>
        <v>1</v>
      </c>
      <c r="N3665" s="15" t="str">
        <f t="shared" si="172"/>
        <v>-</v>
      </c>
      <c r="O3665" s="150">
        <f t="shared" si="173"/>
        <v>0</v>
      </c>
      <c r="P3665" s="15" t="str">
        <f>IF(COUNTIF('Personálie dobrovolníků '!U:X,N3665)&gt;0,"ANO","")</f>
        <v/>
      </c>
      <c r="Q3665" s="15"/>
    </row>
    <row r="3666" spans="2:17" s="25" customFormat="1" x14ac:dyDescent="0.3">
      <c r="B3666" s="15" t="str">
        <f>IF(A3666="","",VLOOKUP(A3666,Tabulka3[[Číslo smlouvy   u pravidelné činnosti]:[Příjmení]],3,0))</f>
        <v/>
      </c>
      <c r="C3666" s="15" t="str">
        <f>IF(A3666="","",VLOOKUP(A3666,Tabulka3[[Číslo smlouvy   u pravidelné činnosti]:[Příjmení]],4,0))</f>
        <v/>
      </c>
      <c r="F3666" s="94"/>
      <c r="H3666" s="113"/>
      <c r="I3666" s="113"/>
      <c r="K3666" s="15"/>
      <c r="L3666" s="15"/>
      <c r="M3666" s="15">
        <f t="shared" si="171"/>
        <v>1</v>
      </c>
      <c r="N3666" s="15" t="str">
        <f t="shared" si="172"/>
        <v>-</v>
      </c>
      <c r="O3666" s="150">
        <f t="shared" si="173"/>
        <v>0</v>
      </c>
      <c r="P3666" s="15" t="str">
        <f>IF(COUNTIF('Personálie dobrovolníků '!U:X,N3666)&gt;0,"ANO","")</f>
        <v/>
      </c>
      <c r="Q3666" s="15"/>
    </row>
    <row r="3667" spans="2:17" s="25" customFormat="1" x14ac:dyDescent="0.3">
      <c r="B3667" s="15" t="str">
        <f>IF(A3667="","",VLOOKUP(A3667,Tabulka3[[Číslo smlouvy   u pravidelné činnosti]:[Příjmení]],3,0))</f>
        <v/>
      </c>
      <c r="C3667" s="15" t="str">
        <f>IF(A3667="","",VLOOKUP(A3667,Tabulka3[[Číslo smlouvy   u pravidelné činnosti]:[Příjmení]],4,0))</f>
        <v/>
      </c>
      <c r="F3667" s="94"/>
      <c r="H3667" s="113"/>
      <c r="I3667" s="113"/>
      <c r="K3667" s="15"/>
      <c r="L3667" s="15"/>
      <c r="M3667" s="15">
        <f t="shared" si="171"/>
        <v>1</v>
      </c>
      <c r="N3667" s="15" t="str">
        <f t="shared" si="172"/>
        <v>-</v>
      </c>
      <c r="O3667" s="150">
        <f t="shared" si="173"/>
        <v>0</v>
      </c>
      <c r="P3667" s="15" t="str">
        <f>IF(COUNTIF('Personálie dobrovolníků '!U:X,N3667)&gt;0,"ANO","")</f>
        <v/>
      </c>
      <c r="Q3667" s="15"/>
    </row>
    <row r="3668" spans="2:17" s="25" customFormat="1" x14ac:dyDescent="0.3">
      <c r="B3668" s="15" t="str">
        <f>IF(A3668="","",VLOOKUP(A3668,Tabulka3[[Číslo smlouvy   u pravidelné činnosti]:[Příjmení]],3,0))</f>
        <v/>
      </c>
      <c r="C3668" s="15" t="str">
        <f>IF(A3668="","",VLOOKUP(A3668,Tabulka3[[Číslo smlouvy   u pravidelné činnosti]:[Příjmení]],4,0))</f>
        <v/>
      </c>
      <c r="F3668" s="94"/>
      <c r="H3668" s="113"/>
      <c r="I3668" s="113"/>
      <c r="K3668" s="15"/>
      <c r="L3668" s="15"/>
      <c r="M3668" s="15">
        <f t="shared" si="171"/>
        <v>1</v>
      </c>
      <c r="N3668" s="15" t="str">
        <f t="shared" si="172"/>
        <v>-</v>
      </c>
      <c r="O3668" s="150">
        <f t="shared" si="173"/>
        <v>0</v>
      </c>
      <c r="P3668" s="15" t="str">
        <f>IF(COUNTIF('Personálie dobrovolníků '!U:X,N3668)&gt;0,"ANO","")</f>
        <v/>
      </c>
      <c r="Q3668" s="15"/>
    </row>
    <row r="3669" spans="2:17" s="25" customFormat="1" x14ac:dyDescent="0.3">
      <c r="B3669" s="15" t="str">
        <f>IF(A3669="","",VLOOKUP(A3669,Tabulka3[[Číslo smlouvy   u pravidelné činnosti]:[Příjmení]],3,0))</f>
        <v/>
      </c>
      <c r="C3669" s="15" t="str">
        <f>IF(A3669="","",VLOOKUP(A3669,Tabulka3[[Číslo smlouvy   u pravidelné činnosti]:[Příjmení]],4,0))</f>
        <v/>
      </c>
      <c r="F3669" s="94"/>
      <c r="H3669" s="113"/>
      <c r="I3669" s="113"/>
      <c r="K3669" s="15"/>
      <c r="L3669" s="15"/>
      <c r="M3669" s="15">
        <f t="shared" si="171"/>
        <v>1</v>
      </c>
      <c r="N3669" s="15" t="str">
        <f t="shared" si="172"/>
        <v>-</v>
      </c>
      <c r="O3669" s="150">
        <f t="shared" si="173"/>
        <v>0</v>
      </c>
      <c r="P3669" s="15" t="str">
        <f>IF(COUNTIF('Personálie dobrovolníků '!U:X,N3669)&gt;0,"ANO","")</f>
        <v/>
      </c>
      <c r="Q3669" s="15"/>
    </row>
    <row r="3670" spans="2:17" s="25" customFormat="1" x14ac:dyDescent="0.3">
      <c r="B3670" s="15" t="str">
        <f>IF(A3670="","",VLOOKUP(A3670,Tabulka3[[Číslo smlouvy   u pravidelné činnosti]:[Příjmení]],3,0))</f>
        <v/>
      </c>
      <c r="C3670" s="15" t="str">
        <f>IF(A3670="","",VLOOKUP(A3670,Tabulka3[[Číslo smlouvy   u pravidelné činnosti]:[Příjmení]],4,0))</f>
        <v/>
      </c>
      <c r="F3670" s="94"/>
      <c r="H3670" s="113"/>
      <c r="I3670" s="113"/>
      <c r="K3670" s="15"/>
      <c r="L3670" s="15"/>
      <c r="M3670" s="15">
        <f t="shared" si="171"/>
        <v>1</v>
      </c>
      <c r="N3670" s="15" t="str">
        <f t="shared" si="172"/>
        <v>-</v>
      </c>
      <c r="O3670" s="150">
        <f t="shared" si="173"/>
        <v>0</v>
      </c>
      <c r="P3670" s="15" t="str">
        <f>IF(COUNTIF('Personálie dobrovolníků '!U:X,N3670)&gt;0,"ANO","")</f>
        <v/>
      </c>
      <c r="Q3670" s="15"/>
    </row>
    <row r="3671" spans="2:17" s="25" customFormat="1" x14ac:dyDescent="0.3">
      <c r="B3671" s="15" t="str">
        <f>IF(A3671="","",VLOOKUP(A3671,Tabulka3[[Číslo smlouvy   u pravidelné činnosti]:[Příjmení]],3,0))</f>
        <v/>
      </c>
      <c r="C3671" s="15" t="str">
        <f>IF(A3671="","",VLOOKUP(A3671,Tabulka3[[Číslo smlouvy   u pravidelné činnosti]:[Příjmení]],4,0))</f>
        <v/>
      </c>
      <c r="F3671" s="94"/>
      <c r="H3671" s="113"/>
      <c r="I3671" s="113"/>
      <c r="K3671" s="15"/>
      <c r="L3671" s="15"/>
      <c r="M3671" s="15">
        <f t="shared" si="171"/>
        <v>1</v>
      </c>
      <c r="N3671" s="15" t="str">
        <f t="shared" si="172"/>
        <v>-</v>
      </c>
      <c r="O3671" s="150">
        <f t="shared" si="173"/>
        <v>0</v>
      </c>
      <c r="P3671" s="15" t="str">
        <f>IF(COUNTIF('Personálie dobrovolníků '!U:X,N3671)&gt;0,"ANO","")</f>
        <v/>
      </c>
      <c r="Q3671" s="15"/>
    </row>
    <row r="3672" spans="2:17" s="25" customFormat="1" x14ac:dyDescent="0.3">
      <c r="B3672" s="15" t="str">
        <f>IF(A3672="","",VLOOKUP(A3672,Tabulka3[[Číslo smlouvy   u pravidelné činnosti]:[Příjmení]],3,0))</f>
        <v/>
      </c>
      <c r="C3672" s="15" t="str">
        <f>IF(A3672="","",VLOOKUP(A3672,Tabulka3[[Číslo smlouvy   u pravidelné činnosti]:[Příjmení]],4,0))</f>
        <v/>
      </c>
      <c r="F3672" s="94"/>
      <c r="H3672" s="113"/>
      <c r="I3672" s="113"/>
      <c r="K3672" s="15"/>
      <c r="L3672" s="15"/>
      <c r="M3672" s="15">
        <f t="shared" si="171"/>
        <v>1</v>
      </c>
      <c r="N3672" s="15" t="str">
        <f t="shared" si="172"/>
        <v>-</v>
      </c>
      <c r="O3672" s="150">
        <f t="shared" si="173"/>
        <v>0</v>
      </c>
      <c r="P3672" s="15" t="str">
        <f>IF(COUNTIF('Personálie dobrovolníků '!U:X,N3672)&gt;0,"ANO","")</f>
        <v/>
      </c>
      <c r="Q3672" s="15"/>
    </row>
    <row r="3673" spans="2:17" s="25" customFormat="1" x14ac:dyDescent="0.3">
      <c r="B3673" s="15" t="str">
        <f>IF(A3673="","",VLOOKUP(A3673,Tabulka3[[Číslo smlouvy   u pravidelné činnosti]:[Příjmení]],3,0))</f>
        <v/>
      </c>
      <c r="C3673" s="15" t="str">
        <f>IF(A3673="","",VLOOKUP(A3673,Tabulka3[[Číslo smlouvy   u pravidelné činnosti]:[Příjmení]],4,0))</f>
        <v/>
      </c>
      <c r="F3673" s="94"/>
      <c r="H3673" s="113"/>
      <c r="I3673" s="113"/>
      <c r="K3673" s="15"/>
      <c r="L3673" s="15"/>
      <c r="M3673" s="15">
        <f t="shared" si="171"/>
        <v>1</v>
      </c>
      <c r="N3673" s="15" t="str">
        <f t="shared" si="172"/>
        <v>-</v>
      </c>
      <c r="O3673" s="150">
        <f t="shared" si="173"/>
        <v>0</v>
      </c>
      <c r="P3673" s="15" t="str">
        <f>IF(COUNTIF('Personálie dobrovolníků '!U:X,N3673)&gt;0,"ANO","")</f>
        <v/>
      </c>
      <c r="Q3673" s="15"/>
    </row>
    <row r="3674" spans="2:17" s="25" customFormat="1" x14ac:dyDescent="0.3">
      <c r="B3674" s="15" t="str">
        <f>IF(A3674="","",VLOOKUP(A3674,Tabulka3[[Číslo smlouvy   u pravidelné činnosti]:[Příjmení]],3,0))</f>
        <v/>
      </c>
      <c r="C3674" s="15" t="str">
        <f>IF(A3674="","",VLOOKUP(A3674,Tabulka3[[Číslo smlouvy   u pravidelné činnosti]:[Příjmení]],4,0))</f>
        <v/>
      </c>
      <c r="F3674" s="94"/>
      <c r="H3674" s="113"/>
      <c r="I3674" s="113"/>
      <c r="K3674" s="15"/>
      <c r="L3674" s="15"/>
      <c r="M3674" s="15">
        <f t="shared" si="171"/>
        <v>1</v>
      </c>
      <c r="N3674" s="15" t="str">
        <f t="shared" si="172"/>
        <v>-</v>
      </c>
      <c r="O3674" s="150">
        <f t="shared" si="173"/>
        <v>0</v>
      </c>
      <c r="P3674" s="15" t="str">
        <f>IF(COUNTIF('Personálie dobrovolníků '!U:X,N3674)&gt;0,"ANO","")</f>
        <v/>
      </c>
      <c r="Q3674" s="15"/>
    </row>
    <row r="3675" spans="2:17" s="25" customFormat="1" x14ac:dyDescent="0.3">
      <c r="B3675" s="15" t="str">
        <f>IF(A3675="","",VLOOKUP(A3675,Tabulka3[[Číslo smlouvy   u pravidelné činnosti]:[Příjmení]],3,0))</f>
        <v/>
      </c>
      <c r="C3675" s="15" t="str">
        <f>IF(A3675="","",VLOOKUP(A3675,Tabulka3[[Číslo smlouvy   u pravidelné činnosti]:[Příjmení]],4,0))</f>
        <v/>
      </c>
      <c r="F3675" s="94"/>
      <c r="H3675" s="113"/>
      <c r="I3675" s="113"/>
      <c r="K3675" s="15"/>
      <c r="L3675" s="15"/>
      <c r="M3675" s="15">
        <f t="shared" si="171"/>
        <v>1</v>
      </c>
      <c r="N3675" s="15" t="str">
        <f t="shared" si="172"/>
        <v>-</v>
      </c>
      <c r="O3675" s="150">
        <f t="shared" si="173"/>
        <v>0</v>
      </c>
      <c r="P3675" s="15" t="str">
        <f>IF(COUNTIF('Personálie dobrovolníků '!U:X,N3675)&gt;0,"ANO","")</f>
        <v/>
      </c>
      <c r="Q3675" s="15"/>
    </row>
    <row r="3676" spans="2:17" s="25" customFormat="1" x14ac:dyDescent="0.3">
      <c r="B3676" s="15" t="str">
        <f>IF(A3676="","",VLOOKUP(A3676,Tabulka3[[Číslo smlouvy   u pravidelné činnosti]:[Příjmení]],3,0))</f>
        <v/>
      </c>
      <c r="C3676" s="15" t="str">
        <f>IF(A3676="","",VLOOKUP(A3676,Tabulka3[[Číslo smlouvy   u pravidelné činnosti]:[Příjmení]],4,0))</f>
        <v/>
      </c>
      <c r="F3676" s="94"/>
      <c r="H3676" s="113"/>
      <c r="I3676" s="113"/>
      <c r="K3676" s="15"/>
      <c r="L3676" s="15"/>
      <c r="M3676" s="15">
        <f t="shared" si="171"/>
        <v>1</v>
      </c>
      <c r="N3676" s="15" t="str">
        <f t="shared" si="172"/>
        <v>-</v>
      </c>
      <c r="O3676" s="150">
        <f t="shared" si="173"/>
        <v>0</v>
      </c>
      <c r="P3676" s="15" t="str">
        <f>IF(COUNTIF('Personálie dobrovolníků '!U:X,N3676)&gt;0,"ANO","")</f>
        <v/>
      </c>
      <c r="Q3676" s="15"/>
    </row>
    <row r="3677" spans="2:17" s="25" customFormat="1" x14ac:dyDescent="0.3">
      <c r="B3677" s="15" t="str">
        <f>IF(A3677="","",VLOOKUP(A3677,Tabulka3[[Číslo smlouvy   u pravidelné činnosti]:[Příjmení]],3,0))</f>
        <v/>
      </c>
      <c r="C3677" s="15" t="str">
        <f>IF(A3677="","",VLOOKUP(A3677,Tabulka3[[Číslo smlouvy   u pravidelné činnosti]:[Příjmení]],4,0))</f>
        <v/>
      </c>
      <c r="F3677" s="94"/>
      <c r="H3677" s="113"/>
      <c r="I3677" s="113"/>
      <c r="K3677" s="15"/>
      <c r="L3677" s="15"/>
      <c r="M3677" s="15">
        <f t="shared" si="171"/>
        <v>1</v>
      </c>
      <c r="N3677" s="15" t="str">
        <f t="shared" si="172"/>
        <v>-</v>
      </c>
      <c r="O3677" s="150">
        <f t="shared" si="173"/>
        <v>0</v>
      </c>
      <c r="P3677" s="15" t="str">
        <f>IF(COUNTIF('Personálie dobrovolníků '!U:X,N3677)&gt;0,"ANO","")</f>
        <v/>
      </c>
      <c r="Q3677" s="15"/>
    </row>
    <row r="3678" spans="2:17" s="25" customFormat="1" x14ac:dyDescent="0.3">
      <c r="B3678" s="15" t="str">
        <f>IF(A3678="","",VLOOKUP(A3678,Tabulka3[[Číslo smlouvy   u pravidelné činnosti]:[Příjmení]],3,0))</f>
        <v/>
      </c>
      <c r="C3678" s="15" t="str">
        <f>IF(A3678="","",VLOOKUP(A3678,Tabulka3[[Číslo smlouvy   u pravidelné činnosti]:[Příjmení]],4,0))</f>
        <v/>
      </c>
      <c r="F3678" s="94"/>
      <c r="H3678" s="113"/>
      <c r="I3678" s="113"/>
      <c r="K3678" s="15"/>
      <c r="L3678" s="15"/>
      <c r="M3678" s="15">
        <f t="shared" si="171"/>
        <v>1</v>
      </c>
      <c r="N3678" s="15" t="str">
        <f t="shared" si="172"/>
        <v>-</v>
      </c>
      <c r="O3678" s="150">
        <f t="shared" si="173"/>
        <v>0</v>
      </c>
      <c r="P3678" s="15" t="str">
        <f>IF(COUNTIF('Personálie dobrovolníků '!U:X,N3678)&gt;0,"ANO","")</f>
        <v/>
      </c>
      <c r="Q3678" s="15"/>
    </row>
    <row r="3679" spans="2:17" s="25" customFormat="1" x14ac:dyDescent="0.3">
      <c r="B3679" s="15" t="str">
        <f>IF(A3679="","",VLOOKUP(A3679,Tabulka3[[Číslo smlouvy   u pravidelné činnosti]:[Příjmení]],3,0))</f>
        <v/>
      </c>
      <c r="C3679" s="15" t="str">
        <f>IF(A3679="","",VLOOKUP(A3679,Tabulka3[[Číslo smlouvy   u pravidelné činnosti]:[Příjmení]],4,0))</f>
        <v/>
      </c>
      <c r="F3679" s="94"/>
      <c r="H3679" s="113"/>
      <c r="I3679" s="113"/>
      <c r="K3679" s="15"/>
      <c r="L3679" s="15"/>
      <c r="M3679" s="15">
        <f t="shared" si="171"/>
        <v>1</v>
      </c>
      <c r="N3679" s="15" t="str">
        <f t="shared" si="172"/>
        <v>-</v>
      </c>
      <c r="O3679" s="150">
        <f t="shared" si="173"/>
        <v>0</v>
      </c>
      <c r="P3679" s="15" t="str">
        <f>IF(COUNTIF('Personálie dobrovolníků '!U:X,N3679)&gt;0,"ANO","")</f>
        <v/>
      </c>
      <c r="Q3679" s="15"/>
    </row>
    <row r="3680" spans="2:17" s="25" customFormat="1" x14ac:dyDescent="0.3">
      <c r="B3680" s="15" t="str">
        <f>IF(A3680="","",VLOOKUP(A3680,Tabulka3[[Číslo smlouvy   u pravidelné činnosti]:[Příjmení]],3,0))</f>
        <v/>
      </c>
      <c r="C3680" s="15" t="str">
        <f>IF(A3680="","",VLOOKUP(A3680,Tabulka3[[Číslo smlouvy   u pravidelné činnosti]:[Příjmení]],4,0))</f>
        <v/>
      </c>
      <c r="F3680" s="94"/>
      <c r="H3680" s="113"/>
      <c r="I3680" s="113"/>
      <c r="K3680" s="15"/>
      <c r="L3680" s="15"/>
      <c r="M3680" s="15">
        <f t="shared" si="171"/>
        <v>1</v>
      </c>
      <c r="N3680" s="15" t="str">
        <f t="shared" si="172"/>
        <v>-</v>
      </c>
      <c r="O3680" s="150">
        <f t="shared" si="173"/>
        <v>0</v>
      </c>
      <c r="P3680" s="15" t="str">
        <f>IF(COUNTIF('Personálie dobrovolníků '!U:X,N3680)&gt;0,"ANO","")</f>
        <v/>
      </c>
      <c r="Q3680" s="15"/>
    </row>
    <row r="3681" spans="2:17" s="25" customFormat="1" x14ac:dyDescent="0.3">
      <c r="B3681" s="15" t="str">
        <f>IF(A3681="","",VLOOKUP(A3681,Tabulka3[[Číslo smlouvy   u pravidelné činnosti]:[Příjmení]],3,0))</f>
        <v/>
      </c>
      <c r="C3681" s="15" t="str">
        <f>IF(A3681="","",VLOOKUP(A3681,Tabulka3[[Číslo smlouvy   u pravidelné činnosti]:[Příjmení]],4,0))</f>
        <v/>
      </c>
      <c r="F3681" s="94"/>
      <c r="H3681" s="113"/>
      <c r="I3681" s="113"/>
      <c r="K3681" s="15"/>
      <c r="L3681" s="15"/>
      <c r="M3681" s="15">
        <f t="shared" si="171"/>
        <v>1</v>
      </c>
      <c r="N3681" s="15" t="str">
        <f t="shared" si="172"/>
        <v>-</v>
      </c>
      <c r="O3681" s="150">
        <f t="shared" si="173"/>
        <v>0</v>
      </c>
      <c r="P3681" s="15" t="str">
        <f>IF(COUNTIF('Personálie dobrovolníků '!U:X,N3681)&gt;0,"ANO","")</f>
        <v/>
      </c>
      <c r="Q3681" s="15"/>
    </row>
    <row r="3682" spans="2:17" s="25" customFormat="1" x14ac:dyDescent="0.3">
      <c r="B3682" s="15" t="str">
        <f>IF(A3682="","",VLOOKUP(A3682,Tabulka3[[Číslo smlouvy   u pravidelné činnosti]:[Příjmení]],3,0))</f>
        <v/>
      </c>
      <c r="C3682" s="15" t="str">
        <f>IF(A3682="","",VLOOKUP(A3682,Tabulka3[[Číslo smlouvy   u pravidelné činnosti]:[Příjmení]],4,0))</f>
        <v/>
      </c>
      <c r="F3682" s="94"/>
      <c r="H3682" s="113"/>
      <c r="I3682" s="113"/>
      <c r="K3682" s="15"/>
      <c r="L3682" s="15"/>
      <c r="M3682" s="15">
        <f t="shared" si="171"/>
        <v>1</v>
      </c>
      <c r="N3682" s="15" t="str">
        <f t="shared" si="172"/>
        <v>-</v>
      </c>
      <c r="O3682" s="150">
        <f t="shared" si="173"/>
        <v>0</v>
      </c>
      <c r="P3682" s="15" t="str">
        <f>IF(COUNTIF('Personálie dobrovolníků '!U:X,N3682)&gt;0,"ANO","")</f>
        <v/>
      </c>
      <c r="Q3682" s="15"/>
    </row>
    <row r="3683" spans="2:17" s="25" customFormat="1" x14ac:dyDescent="0.3">
      <c r="B3683" s="15" t="str">
        <f>IF(A3683="","",VLOOKUP(A3683,Tabulka3[[Číslo smlouvy   u pravidelné činnosti]:[Příjmení]],3,0))</f>
        <v/>
      </c>
      <c r="C3683" s="15" t="str">
        <f>IF(A3683="","",VLOOKUP(A3683,Tabulka3[[Číslo smlouvy   u pravidelné činnosti]:[Příjmení]],4,0))</f>
        <v/>
      </c>
      <c r="F3683" s="94"/>
      <c r="H3683" s="113"/>
      <c r="I3683" s="113"/>
      <c r="K3683" s="15"/>
      <c r="L3683" s="15"/>
      <c r="M3683" s="15">
        <f t="shared" si="171"/>
        <v>1</v>
      </c>
      <c r="N3683" s="15" t="str">
        <f t="shared" si="172"/>
        <v>-</v>
      </c>
      <c r="O3683" s="150">
        <f t="shared" si="173"/>
        <v>0</v>
      </c>
      <c r="P3683" s="15" t="str">
        <f>IF(COUNTIF('Personálie dobrovolníků '!U:X,N3683)&gt;0,"ANO","")</f>
        <v/>
      </c>
      <c r="Q3683" s="15"/>
    </row>
    <row r="3684" spans="2:17" s="25" customFormat="1" x14ac:dyDescent="0.3">
      <c r="B3684" s="15" t="str">
        <f>IF(A3684="","",VLOOKUP(A3684,Tabulka3[[Číslo smlouvy   u pravidelné činnosti]:[Příjmení]],3,0))</f>
        <v/>
      </c>
      <c r="C3684" s="15" t="str">
        <f>IF(A3684="","",VLOOKUP(A3684,Tabulka3[[Číslo smlouvy   u pravidelné činnosti]:[Příjmení]],4,0))</f>
        <v/>
      </c>
      <c r="F3684" s="94"/>
      <c r="H3684" s="113"/>
      <c r="I3684" s="113"/>
      <c r="K3684" s="15"/>
      <c r="L3684" s="15"/>
      <c r="M3684" s="15">
        <f t="shared" si="171"/>
        <v>1</v>
      </c>
      <c r="N3684" s="15" t="str">
        <f t="shared" si="172"/>
        <v>-</v>
      </c>
      <c r="O3684" s="150">
        <f t="shared" si="173"/>
        <v>0</v>
      </c>
      <c r="P3684" s="15" t="str">
        <f>IF(COUNTIF('Personálie dobrovolníků '!U:X,N3684)&gt;0,"ANO","")</f>
        <v/>
      </c>
      <c r="Q3684" s="15"/>
    </row>
    <row r="3685" spans="2:17" s="25" customFormat="1" x14ac:dyDescent="0.3">
      <c r="B3685" s="15" t="str">
        <f>IF(A3685="","",VLOOKUP(A3685,Tabulka3[[Číslo smlouvy   u pravidelné činnosti]:[Příjmení]],3,0))</f>
        <v/>
      </c>
      <c r="C3685" s="15" t="str">
        <f>IF(A3685="","",VLOOKUP(A3685,Tabulka3[[Číslo smlouvy   u pravidelné činnosti]:[Příjmení]],4,0))</f>
        <v/>
      </c>
      <c r="F3685" s="94"/>
      <c r="H3685" s="113"/>
      <c r="I3685" s="113"/>
      <c r="K3685" s="15"/>
      <c r="L3685" s="15"/>
      <c r="M3685" s="15">
        <f t="shared" si="171"/>
        <v>1</v>
      </c>
      <c r="N3685" s="15" t="str">
        <f t="shared" si="172"/>
        <v>-</v>
      </c>
      <c r="O3685" s="150">
        <f t="shared" si="173"/>
        <v>0</v>
      </c>
      <c r="P3685" s="15" t="str">
        <f>IF(COUNTIF('Personálie dobrovolníků '!U:X,N3685)&gt;0,"ANO","")</f>
        <v/>
      </c>
      <c r="Q3685" s="15"/>
    </row>
    <row r="3686" spans="2:17" s="25" customFormat="1" x14ac:dyDescent="0.3">
      <c r="B3686" s="15" t="str">
        <f>IF(A3686="","",VLOOKUP(A3686,Tabulka3[[Číslo smlouvy   u pravidelné činnosti]:[Příjmení]],3,0))</f>
        <v/>
      </c>
      <c r="C3686" s="15" t="str">
        <f>IF(A3686="","",VLOOKUP(A3686,Tabulka3[[Číslo smlouvy   u pravidelné činnosti]:[Příjmení]],4,0))</f>
        <v/>
      </c>
      <c r="F3686" s="94"/>
      <c r="H3686" s="113"/>
      <c r="I3686" s="113"/>
      <c r="K3686" s="15"/>
      <c r="L3686" s="15"/>
      <c r="M3686" s="15">
        <f t="shared" si="171"/>
        <v>1</v>
      </c>
      <c r="N3686" s="15" t="str">
        <f t="shared" si="172"/>
        <v>-</v>
      </c>
      <c r="O3686" s="150">
        <f t="shared" si="173"/>
        <v>0</v>
      </c>
      <c r="P3686" s="15" t="str">
        <f>IF(COUNTIF('Personálie dobrovolníků '!U:X,N3686)&gt;0,"ANO","")</f>
        <v/>
      </c>
      <c r="Q3686" s="15"/>
    </row>
    <row r="3687" spans="2:17" s="25" customFormat="1" x14ac:dyDescent="0.3">
      <c r="B3687" s="15" t="str">
        <f>IF(A3687="","",VLOOKUP(A3687,Tabulka3[[Číslo smlouvy   u pravidelné činnosti]:[Příjmení]],3,0))</f>
        <v/>
      </c>
      <c r="C3687" s="15" t="str">
        <f>IF(A3687="","",VLOOKUP(A3687,Tabulka3[[Číslo smlouvy   u pravidelné činnosti]:[Příjmení]],4,0))</f>
        <v/>
      </c>
      <c r="F3687" s="94"/>
      <c r="H3687" s="113"/>
      <c r="I3687" s="113"/>
      <c r="K3687" s="15"/>
      <c r="L3687" s="15"/>
      <c r="M3687" s="15">
        <f t="shared" si="171"/>
        <v>1</v>
      </c>
      <c r="N3687" s="15" t="str">
        <f t="shared" si="172"/>
        <v>-</v>
      </c>
      <c r="O3687" s="150">
        <f t="shared" si="173"/>
        <v>0</v>
      </c>
      <c r="P3687" s="15" t="str">
        <f>IF(COUNTIF('Personálie dobrovolníků '!U:X,N3687)&gt;0,"ANO","")</f>
        <v/>
      </c>
      <c r="Q3687" s="15"/>
    </row>
    <row r="3688" spans="2:17" s="25" customFormat="1" x14ac:dyDescent="0.3">
      <c r="B3688" s="15" t="str">
        <f>IF(A3688="","",VLOOKUP(A3688,Tabulka3[[Číslo smlouvy   u pravidelné činnosti]:[Příjmení]],3,0))</f>
        <v/>
      </c>
      <c r="C3688" s="15" t="str">
        <f>IF(A3688="","",VLOOKUP(A3688,Tabulka3[[Číslo smlouvy   u pravidelné činnosti]:[Příjmení]],4,0))</f>
        <v/>
      </c>
      <c r="F3688" s="94"/>
      <c r="H3688" s="113"/>
      <c r="I3688" s="113"/>
      <c r="K3688" s="15"/>
      <c r="L3688" s="15"/>
      <c r="M3688" s="15">
        <f t="shared" si="171"/>
        <v>1</v>
      </c>
      <c r="N3688" s="15" t="str">
        <f t="shared" si="172"/>
        <v>-</v>
      </c>
      <c r="O3688" s="150">
        <f t="shared" si="173"/>
        <v>0</v>
      </c>
      <c r="P3688" s="15" t="str">
        <f>IF(COUNTIF('Personálie dobrovolníků '!U:X,N3688)&gt;0,"ANO","")</f>
        <v/>
      </c>
      <c r="Q3688" s="15"/>
    </row>
    <row r="3689" spans="2:17" s="25" customFormat="1" x14ac:dyDescent="0.3">
      <c r="B3689" s="15" t="str">
        <f>IF(A3689="","",VLOOKUP(A3689,Tabulka3[[Číslo smlouvy   u pravidelné činnosti]:[Příjmení]],3,0))</f>
        <v/>
      </c>
      <c r="C3689" s="15" t="str">
        <f>IF(A3689="","",VLOOKUP(A3689,Tabulka3[[Číslo smlouvy   u pravidelné činnosti]:[Příjmení]],4,0))</f>
        <v/>
      </c>
      <c r="F3689" s="94"/>
      <c r="H3689" s="113"/>
      <c r="I3689" s="113"/>
      <c r="K3689" s="15"/>
      <c r="L3689" s="15"/>
      <c r="M3689" s="15">
        <f t="shared" si="171"/>
        <v>1</v>
      </c>
      <c r="N3689" s="15" t="str">
        <f t="shared" si="172"/>
        <v>-</v>
      </c>
      <c r="O3689" s="150">
        <f t="shared" si="173"/>
        <v>0</v>
      </c>
      <c r="P3689" s="15" t="str">
        <f>IF(COUNTIF('Personálie dobrovolníků '!U:X,N3689)&gt;0,"ANO","")</f>
        <v/>
      </c>
      <c r="Q3689" s="15"/>
    </row>
    <row r="3690" spans="2:17" s="25" customFormat="1" x14ac:dyDescent="0.3">
      <c r="B3690" s="15" t="str">
        <f>IF(A3690="","",VLOOKUP(A3690,Tabulka3[[Číslo smlouvy   u pravidelné činnosti]:[Příjmení]],3,0))</f>
        <v/>
      </c>
      <c r="C3690" s="15" t="str">
        <f>IF(A3690="","",VLOOKUP(A3690,Tabulka3[[Číslo smlouvy   u pravidelné činnosti]:[Příjmení]],4,0))</f>
        <v/>
      </c>
      <c r="F3690" s="94"/>
      <c r="H3690" s="113"/>
      <c r="I3690" s="113"/>
      <c r="K3690" s="15"/>
      <c r="L3690" s="15"/>
      <c r="M3690" s="15">
        <f t="shared" si="171"/>
        <v>1</v>
      </c>
      <c r="N3690" s="15" t="str">
        <f t="shared" si="172"/>
        <v>-</v>
      </c>
      <c r="O3690" s="150">
        <f t="shared" si="173"/>
        <v>0</v>
      </c>
      <c r="P3690" s="15" t="str">
        <f>IF(COUNTIF('Personálie dobrovolníků '!U:X,N3690)&gt;0,"ANO","")</f>
        <v/>
      </c>
      <c r="Q3690" s="15"/>
    </row>
    <row r="3691" spans="2:17" s="25" customFormat="1" x14ac:dyDescent="0.3">
      <c r="B3691" s="15" t="str">
        <f>IF(A3691="","",VLOOKUP(A3691,Tabulka3[[Číslo smlouvy   u pravidelné činnosti]:[Příjmení]],3,0))</f>
        <v/>
      </c>
      <c r="C3691" s="15" t="str">
        <f>IF(A3691="","",VLOOKUP(A3691,Tabulka3[[Číslo smlouvy   u pravidelné činnosti]:[Příjmení]],4,0))</f>
        <v/>
      </c>
      <c r="F3691" s="94"/>
      <c r="H3691" s="113"/>
      <c r="I3691" s="113"/>
      <c r="K3691" s="15"/>
      <c r="L3691" s="15"/>
      <c r="M3691" s="15">
        <f t="shared" si="171"/>
        <v>1</v>
      </c>
      <c r="N3691" s="15" t="str">
        <f t="shared" si="172"/>
        <v>-</v>
      </c>
      <c r="O3691" s="150">
        <f t="shared" si="173"/>
        <v>0</v>
      </c>
      <c r="P3691" s="15" t="str">
        <f>IF(COUNTIF('Personálie dobrovolníků '!U:X,N3691)&gt;0,"ANO","")</f>
        <v/>
      </c>
      <c r="Q3691" s="15"/>
    </row>
    <row r="3692" spans="2:17" s="25" customFormat="1" x14ac:dyDescent="0.3">
      <c r="B3692" s="15" t="str">
        <f>IF(A3692="","",VLOOKUP(A3692,Tabulka3[[Číslo smlouvy   u pravidelné činnosti]:[Příjmení]],3,0))</f>
        <v/>
      </c>
      <c r="C3692" s="15" t="str">
        <f>IF(A3692="","",VLOOKUP(A3692,Tabulka3[[Číslo smlouvy   u pravidelné činnosti]:[Příjmení]],4,0))</f>
        <v/>
      </c>
      <c r="F3692" s="94"/>
      <c r="H3692" s="113"/>
      <c r="I3692" s="113"/>
      <c r="K3692" s="15"/>
      <c r="L3692" s="15"/>
      <c r="M3692" s="15">
        <f t="shared" si="171"/>
        <v>1</v>
      </c>
      <c r="N3692" s="15" t="str">
        <f t="shared" si="172"/>
        <v>-</v>
      </c>
      <c r="O3692" s="150">
        <f t="shared" si="173"/>
        <v>0</v>
      </c>
      <c r="P3692" s="15" t="str">
        <f>IF(COUNTIF('Personálie dobrovolníků '!U:X,N3692)&gt;0,"ANO","")</f>
        <v/>
      </c>
      <c r="Q3692" s="15"/>
    </row>
    <row r="3693" spans="2:17" s="25" customFormat="1" x14ac:dyDescent="0.3">
      <c r="B3693" s="15" t="str">
        <f>IF(A3693="","",VLOOKUP(A3693,Tabulka3[[Číslo smlouvy   u pravidelné činnosti]:[Příjmení]],3,0))</f>
        <v/>
      </c>
      <c r="C3693" s="15" t="str">
        <f>IF(A3693="","",VLOOKUP(A3693,Tabulka3[[Číslo smlouvy   u pravidelné činnosti]:[Příjmení]],4,0))</f>
        <v/>
      </c>
      <c r="F3693" s="94"/>
      <c r="H3693" s="113"/>
      <c r="I3693" s="113"/>
      <c r="K3693" s="15"/>
      <c r="L3693" s="15"/>
      <c r="M3693" s="15">
        <f t="shared" si="171"/>
        <v>1</v>
      </c>
      <c r="N3693" s="15" t="str">
        <f t="shared" si="172"/>
        <v>-</v>
      </c>
      <c r="O3693" s="150">
        <f t="shared" si="173"/>
        <v>0</v>
      </c>
      <c r="P3693" s="15" t="str">
        <f>IF(COUNTIF('Personálie dobrovolníků '!U:X,N3693)&gt;0,"ANO","")</f>
        <v/>
      </c>
      <c r="Q3693" s="15"/>
    </row>
    <row r="3694" spans="2:17" s="25" customFormat="1" x14ac:dyDescent="0.3">
      <c r="B3694" s="15" t="str">
        <f>IF(A3694="","",VLOOKUP(A3694,Tabulka3[[Číslo smlouvy   u pravidelné činnosti]:[Příjmení]],3,0))</f>
        <v/>
      </c>
      <c r="C3694" s="15" t="str">
        <f>IF(A3694="","",VLOOKUP(A3694,Tabulka3[[Číslo smlouvy   u pravidelné činnosti]:[Příjmení]],4,0))</f>
        <v/>
      </c>
      <c r="F3694" s="94"/>
      <c r="H3694" s="113"/>
      <c r="I3694" s="113"/>
      <c r="K3694" s="15"/>
      <c r="L3694" s="15"/>
      <c r="M3694" s="15">
        <f t="shared" si="171"/>
        <v>1</v>
      </c>
      <c r="N3694" s="15" t="str">
        <f t="shared" si="172"/>
        <v>-</v>
      </c>
      <c r="O3694" s="150">
        <f t="shared" si="173"/>
        <v>0</v>
      </c>
      <c r="P3694" s="15" t="str">
        <f>IF(COUNTIF('Personálie dobrovolníků '!U:X,N3694)&gt;0,"ANO","")</f>
        <v/>
      </c>
      <c r="Q3694" s="15"/>
    </row>
    <row r="3695" spans="2:17" s="25" customFormat="1" x14ac:dyDescent="0.3">
      <c r="B3695" s="15" t="str">
        <f>IF(A3695="","",VLOOKUP(A3695,Tabulka3[[Číslo smlouvy   u pravidelné činnosti]:[Příjmení]],3,0))</f>
        <v/>
      </c>
      <c r="C3695" s="15" t="str">
        <f>IF(A3695="","",VLOOKUP(A3695,Tabulka3[[Číslo smlouvy   u pravidelné činnosti]:[Příjmení]],4,0))</f>
        <v/>
      </c>
      <c r="F3695" s="94"/>
      <c r="H3695" s="113"/>
      <c r="I3695" s="113"/>
      <c r="K3695" s="15"/>
      <c r="L3695" s="15"/>
      <c r="M3695" s="15">
        <f t="shared" si="171"/>
        <v>1</v>
      </c>
      <c r="N3695" s="15" t="str">
        <f t="shared" si="172"/>
        <v>-</v>
      </c>
      <c r="O3695" s="150">
        <f t="shared" si="173"/>
        <v>0</v>
      </c>
      <c r="P3695" s="15" t="str">
        <f>IF(COUNTIF('Personálie dobrovolníků '!U:X,N3695)&gt;0,"ANO","")</f>
        <v/>
      </c>
      <c r="Q3695" s="15"/>
    </row>
    <row r="3696" spans="2:17" s="25" customFormat="1" x14ac:dyDescent="0.3">
      <c r="B3696" s="15" t="str">
        <f>IF(A3696="","",VLOOKUP(A3696,Tabulka3[[Číslo smlouvy   u pravidelné činnosti]:[Příjmení]],3,0))</f>
        <v/>
      </c>
      <c r="C3696" s="15" t="str">
        <f>IF(A3696="","",VLOOKUP(A3696,Tabulka3[[Číslo smlouvy   u pravidelné činnosti]:[Příjmení]],4,0))</f>
        <v/>
      </c>
      <c r="F3696" s="94"/>
      <c r="H3696" s="113"/>
      <c r="I3696" s="113"/>
      <c r="K3696" s="15"/>
      <c r="L3696" s="15"/>
      <c r="M3696" s="15">
        <f t="shared" si="171"/>
        <v>1</v>
      </c>
      <c r="N3696" s="15" t="str">
        <f t="shared" si="172"/>
        <v>-</v>
      </c>
      <c r="O3696" s="150">
        <f t="shared" si="173"/>
        <v>0</v>
      </c>
      <c r="P3696" s="15" t="str">
        <f>IF(COUNTIF('Personálie dobrovolníků '!U:X,N3696)&gt;0,"ANO","")</f>
        <v/>
      </c>
      <c r="Q3696" s="15"/>
    </row>
    <row r="3697" spans="2:17" s="25" customFormat="1" x14ac:dyDescent="0.3">
      <c r="B3697" s="15" t="str">
        <f>IF(A3697="","",VLOOKUP(A3697,Tabulka3[[Číslo smlouvy   u pravidelné činnosti]:[Příjmení]],3,0))</f>
        <v/>
      </c>
      <c r="C3697" s="15" t="str">
        <f>IF(A3697="","",VLOOKUP(A3697,Tabulka3[[Číslo smlouvy   u pravidelné činnosti]:[Příjmení]],4,0))</f>
        <v/>
      </c>
      <c r="F3697" s="94"/>
      <c r="H3697" s="113"/>
      <c r="I3697" s="113"/>
      <c r="K3697" s="15"/>
      <c r="L3697" s="15"/>
      <c r="M3697" s="15">
        <f t="shared" si="171"/>
        <v>1</v>
      </c>
      <c r="N3697" s="15" t="str">
        <f t="shared" si="172"/>
        <v>-</v>
      </c>
      <c r="O3697" s="150">
        <f t="shared" si="173"/>
        <v>0</v>
      </c>
      <c r="P3697" s="15" t="str">
        <f>IF(COUNTIF('Personálie dobrovolníků '!U:X,N3697)&gt;0,"ANO","")</f>
        <v/>
      </c>
      <c r="Q3697" s="15"/>
    </row>
    <row r="3698" spans="2:17" s="25" customFormat="1" x14ac:dyDescent="0.3">
      <c r="B3698" s="15" t="str">
        <f>IF(A3698="","",VLOOKUP(A3698,Tabulka3[[Číslo smlouvy   u pravidelné činnosti]:[Příjmení]],3,0))</f>
        <v/>
      </c>
      <c r="C3698" s="15" t="str">
        <f>IF(A3698="","",VLOOKUP(A3698,Tabulka3[[Číslo smlouvy   u pravidelné činnosti]:[Příjmení]],4,0))</f>
        <v/>
      </c>
      <c r="F3698" s="94"/>
      <c r="H3698" s="113"/>
      <c r="I3698" s="113"/>
      <c r="K3698" s="15"/>
      <c r="L3698" s="15"/>
      <c r="M3698" s="15">
        <f t="shared" si="171"/>
        <v>1</v>
      </c>
      <c r="N3698" s="15" t="str">
        <f t="shared" si="172"/>
        <v>-</v>
      </c>
      <c r="O3698" s="150">
        <f t="shared" si="173"/>
        <v>0</v>
      </c>
      <c r="P3698" s="15" t="str">
        <f>IF(COUNTIF('Personálie dobrovolníků '!U:X,N3698)&gt;0,"ANO","")</f>
        <v/>
      </c>
      <c r="Q3698" s="15"/>
    </row>
    <row r="3699" spans="2:17" s="25" customFormat="1" x14ac:dyDescent="0.3">
      <c r="B3699" s="15" t="str">
        <f>IF(A3699="","",VLOOKUP(A3699,Tabulka3[[Číslo smlouvy   u pravidelné činnosti]:[Příjmení]],3,0))</f>
        <v/>
      </c>
      <c r="C3699" s="15" t="str">
        <f>IF(A3699="","",VLOOKUP(A3699,Tabulka3[[Číslo smlouvy   u pravidelné činnosti]:[Příjmení]],4,0))</f>
        <v/>
      </c>
      <c r="F3699" s="94"/>
      <c r="H3699" s="113"/>
      <c r="I3699" s="113"/>
      <c r="K3699" s="15"/>
      <c r="L3699" s="15"/>
      <c r="M3699" s="15">
        <f t="shared" si="171"/>
        <v>1</v>
      </c>
      <c r="N3699" s="15" t="str">
        <f t="shared" si="172"/>
        <v>-</v>
      </c>
      <c r="O3699" s="150">
        <f t="shared" si="173"/>
        <v>0</v>
      </c>
      <c r="P3699" s="15" t="str">
        <f>IF(COUNTIF('Personálie dobrovolníků '!U:X,N3699)&gt;0,"ANO","")</f>
        <v/>
      </c>
      <c r="Q3699" s="15"/>
    </row>
    <row r="3700" spans="2:17" s="25" customFormat="1" x14ac:dyDescent="0.3">
      <c r="B3700" s="15" t="str">
        <f>IF(A3700="","",VLOOKUP(A3700,Tabulka3[[Číslo smlouvy   u pravidelné činnosti]:[Příjmení]],3,0))</f>
        <v/>
      </c>
      <c r="C3700" s="15" t="str">
        <f>IF(A3700="","",VLOOKUP(A3700,Tabulka3[[Číslo smlouvy   u pravidelné činnosti]:[Příjmení]],4,0))</f>
        <v/>
      </c>
      <c r="F3700" s="94"/>
      <c r="H3700" s="113"/>
      <c r="I3700" s="113"/>
      <c r="K3700" s="15"/>
      <c r="L3700" s="15"/>
      <c r="M3700" s="15">
        <f t="shared" si="171"/>
        <v>1</v>
      </c>
      <c r="N3700" s="15" t="str">
        <f t="shared" si="172"/>
        <v>-</v>
      </c>
      <c r="O3700" s="150">
        <f t="shared" si="173"/>
        <v>0</v>
      </c>
      <c r="P3700" s="15" t="str">
        <f>IF(COUNTIF('Personálie dobrovolníků '!U:X,N3700)&gt;0,"ANO","")</f>
        <v/>
      </c>
      <c r="Q3700" s="15"/>
    </row>
    <row r="3701" spans="2:17" s="25" customFormat="1" x14ac:dyDescent="0.3">
      <c r="B3701" s="15" t="str">
        <f>IF(A3701="","",VLOOKUP(A3701,Tabulka3[[Číslo smlouvy   u pravidelné činnosti]:[Příjmení]],3,0))</f>
        <v/>
      </c>
      <c r="C3701" s="15" t="str">
        <f>IF(A3701="","",VLOOKUP(A3701,Tabulka3[[Číslo smlouvy   u pravidelné činnosti]:[Příjmení]],4,0))</f>
        <v/>
      </c>
      <c r="F3701" s="94"/>
      <c r="H3701" s="113"/>
      <c r="I3701" s="113"/>
      <c r="K3701" s="15"/>
      <c r="L3701" s="15"/>
      <c r="M3701" s="15">
        <f t="shared" si="171"/>
        <v>1</v>
      </c>
      <c r="N3701" s="15" t="str">
        <f t="shared" si="172"/>
        <v>-</v>
      </c>
      <c r="O3701" s="150">
        <f t="shared" si="173"/>
        <v>0</v>
      </c>
      <c r="P3701" s="15" t="str">
        <f>IF(COUNTIF('Personálie dobrovolníků '!U:X,N3701)&gt;0,"ANO","")</f>
        <v/>
      </c>
      <c r="Q3701" s="15"/>
    </row>
    <row r="3702" spans="2:17" s="25" customFormat="1" x14ac:dyDescent="0.3">
      <c r="B3702" s="15" t="str">
        <f>IF(A3702="","",VLOOKUP(A3702,Tabulka3[[Číslo smlouvy   u pravidelné činnosti]:[Příjmení]],3,0))</f>
        <v/>
      </c>
      <c r="C3702" s="15" t="str">
        <f>IF(A3702="","",VLOOKUP(A3702,Tabulka3[[Číslo smlouvy   u pravidelné činnosti]:[Příjmení]],4,0))</f>
        <v/>
      </c>
      <c r="F3702" s="94"/>
      <c r="H3702" s="113"/>
      <c r="I3702" s="113"/>
      <c r="K3702" s="15"/>
      <c r="L3702" s="15"/>
      <c r="M3702" s="15">
        <f t="shared" si="171"/>
        <v>1</v>
      </c>
      <c r="N3702" s="15" t="str">
        <f t="shared" si="172"/>
        <v>-</v>
      </c>
      <c r="O3702" s="150">
        <f t="shared" si="173"/>
        <v>0</v>
      </c>
      <c r="P3702" s="15" t="str">
        <f>IF(COUNTIF('Personálie dobrovolníků '!U:X,N3702)&gt;0,"ANO","")</f>
        <v/>
      </c>
      <c r="Q3702" s="15"/>
    </row>
    <row r="3703" spans="2:17" s="25" customFormat="1" x14ac:dyDescent="0.3">
      <c r="B3703" s="15" t="str">
        <f>IF(A3703="","",VLOOKUP(A3703,Tabulka3[[Číslo smlouvy   u pravidelné činnosti]:[Příjmení]],3,0))</f>
        <v/>
      </c>
      <c r="C3703" s="15" t="str">
        <f>IF(A3703="","",VLOOKUP(A3703,Tabulka3[[Číslo smlouvy   u pravidelné činnosti]:[Příjmení]],4,0))</f>
        <v/>
      </c>
      <c r="F3703" s="94"/>
      <c r="H3703" s="113"/>
      <c r="I3703" s="113"/>
      <c r="K3703" s="15"/>
      <c r="L3703" s="15"/>
      <c r="M3703" s="15">
        <f t="shared" si="171"/>
        <v>1</v>
      </c>
      <c r="N3703" s="15" t="str">
        <f t="shared" si="172"/>
        <v>-</v>
      </c>
      <c r="O3703" s="150">
        <f t="shared" si="173"/>
        <v>0</v>
      </c>
      <c r="P3703" s="15" t="str">
        <f>IF(COUNTIF('Personálie dobrovolníků '!U:X,N3703)&gt;0,"ANO","")</f>
        <v/>
      </c>
      <c r="Q3703" s="15"/>
    </row>
    <row r="3704" spans="2:17" s="25" customFormat="1" x14ac:dyDescent="0.3">
      <c r="B3704" s="15" t="str">
        <f>IF(A3704="","",VLOOKUP(A3704,Tabulka3[[Číslo smlouvy   u pravidelné činnosti]:[Příjmení]],3,0))</f>
        <v/>
      </c>
      <c r="C3704" s="15" t="str">
        <f>IF(A3704="","",VLOOKUP(A3704,Tabulka3[[Číslo smlouvy   u pravidelné činnosti]:[Příjmení]],4,0))</f>
        <v/>
      </c>
      <c r="F3704" s="94"/>
      <c r="H3704" s="113"/>
      <c r="I3704" s="113"/>
      <c r="K3704" s="15"/>
      <c r="L3704" s="15"/>
      <c r="M3704" s="15">
        <f t="shared" si="171"/>
        <v>1</v>
      </c>
      <c r="N3704" s="15" t="str">
        <f t="shared" si="172"/>
        <v>-</v>
      </c>
      <c r="O3704" s="150">
        <f t="shared" si="173"/>
        <v>0</v>
      </c>
      <c r="P3704" s="15" t="str">
        <f>IF(COUNTIF('Personálie dobrovolníků '!U:X,N3704)&gt;0,"ANO","")</f>
        <v/>
      </c>
      <c r="Q3704" s="15"/>
    </row>
    <row r="3705" spans="2:17" s="25" customFormat="1" x14ac:dyDescent="0.3">
      <c r="B3705" s="15" t="str">
        <f>IF(A3705="","",VLOOKUP(A3705,Tabulka3[[Číslo smlouvy   u pravidelné činnosti]:[Příjmení]],3,0))</f>
        <v/>
      </c>
      <c r="C3705" s="15" t="str">
        <f>IF(A3705="","",VLOOKUP(A3705,Tabulka3[[Číslo smlouvy   u pravidelné činnosti]:[Příjmení]],4,0))</f>
        <v/>
      </c>
      <c r="F3705" s="94"/>
      <c r="H3705" s="113"/>
      <c r="I3705" s="113"/>
      <c r="K3705" s="15"/>
      <c r="L3705" s="15"/>
      <c r="M3705" s="15">
        <f t="shared" si="171"/>
        <v>1</v>
      </c>
      <c r="N3705" s="15" t="str">
        <f t="shared" si="172"/>
        <v>-</v>
      </c>
      <c r="O3705" s="150">
        <f t="shared" si="173"/>
        <v>0</v>
      </c>
      <c r="P3705" s="15" t="str">
        <f>IF(COUNTIF('Personálie dobrovolníků '!U:X,N3705)&gt;0,"ANO","")</f>
        <v/>
      </c>
      <c r="Q3705" s="15"/>
    </row>
    <row r="3706" spans="2:17" s="25" customFormat="1" x14ac:dyDescent="0.3">
      <c r="B3706" s="15" t="str">
        <f>IF(A3706="","",VLOOKUP(A3706,Tabulka3[[Číslo smlouvy   u pravidelné činnosti]:[Příjmení]],3,0))</f>
        <v/>
      </c>
      <c r="C3706" s="15" t="str">
        <f>IF(A3706="","",VLOOKUP(A3706,Tabulka3[[Číslo smlouvy   u pravidelné činnosti]:[Příjmení]],4,0))</f>
        <v/>
      </c>
      <c r="F3706" s="94"/>
      <c r="H3706" s="113"/>
      <c r="I3706" s="113"/>
      <c r="K3706" s="15"/>
      <c r="L3706" s="15"/>
      <c r="M3706" s="15">
        <f t="shared" si="171"/>
        <v>1</v>
      </c>
      <c r="N3706" s="15" t="str">
        <f t="shared" si="172"/>
        <v>-</v>
      </c>
      <c r="O3706" s="150">
        <f t="shared" si="173"/>
        <v>0</v>
      </c>
      <c r="P3706" s="15" t="str">
        <f>IF(COUNTIF('Personálie dobrovolníků '!U:X,N3706)&gt;0,"ANO","")</f>
        <v/>
      </c>
      <c r="Q3706" s="15"/>
    </row>
    <row r="3707" spans="2:17" s="25" customFormat="1" x14ac:dyDescent="0.3">
      <c r="B3707" s="15" t="str">
        <f>IF(A3707="","",VLOOKUP(A3707,Tabulka3[[Číslo smlouvy   u pravidelné činnosti]:[Příjmení]],3,0))</f>
        <v/>
      </c>
      <c r="C3707" s="15" t="str">
        <f>IF(A3707="","",VLOOKUP(A3707,Tabulka3[[Číslo smlouvy   u pravidelné činnosti]:[Příjmení]],4,0))</f>
        <v/>
      </c>
      <c r="F3707" s="94"/>
      <c r="H3707" s="113"/>
      <c r="I3707" s="113"/>
      <c r="K3707" s="15"/>
      <c r="L3707" s="15"/>
      <c r="M3707" s="15">
        <f t="shared" si="171"/>
        <v>1</v>
      </c>
      <c r="N3707" s="15" t="str">
        <f t="shared" si="172"/>
        <v>-</v>
      </c>
      <c r="O3707" s="150">
        <f t="shared" si="173"/>
        <v>0</v>
      </c>
      <c r="P3707" s="15" t="str">
        <f>IF(COUNTIF('Personálie dobrovolníků '!U:X,N3707)&gt;0,"ANO","")</f>
        <v/>
      </c>
      <c r="Q3707" s="15"/>
    </row>
    <row r="3708" spans="2:17" s="25" customFormat="1" x14ac:dyDescent="0.3">
      <c r="B3708" s="15" t="str">
        <f>IF(A3708="","",VLOOKUP(A3708,Tabulka3[[Číslo smlouvy   u pravidelné činnosti]:[Příjmení]],3,0))</f>
        <v/>
      </c>
      <c r="C3708" s="15" t="str">
        <f>IF(A3708="","",VLOOKUP(A3708,Tabulka3[[Číslo smlouvy   u pravidelné činnosti]:[Příjmení]],4,0))</f>
        <v/>
      </c>
      <c r="F3708" s="94"/>
      <c r="H3708" s="113"/>
      <c r="I3708" s="113"/>
      <c r="K3708" s="15"/>
      <c r="L3708" s="15"/>
      <c r="M3708" s="15">
        <f t="shared" si="171"/>
        <v>1</v>
      </c>
      <c r="N3708" s="15" t="str">
        <f t="shared" si="172"/>
        <v>-</v>
      </c>
      <c r="O3708" s="150">
        <f t="shared" si="173"/>
        <v>0</v>
      </c>
      <c r="P3708" s="15" t="str">
        <f>IF(COUNTIF('Personálie dobrovolníků '!U:X,N3708)&gt;0,"ANO","")</f>
        <v/>
      </c>
      <c r="Q3708" s="15"/>
    </row>
    <row r="3709" spans="2:17" s="25" customFormat="1" x14ac:dyDescent="0.3">
      <c r="B3709" s="15" t="str">
        <f>IF(A3709="","",VLOOKUP(A3709,Tabulka3[[Číslo smlouvy   u pravidelné činnosti]:[Příjmení]],3,0))</f>
        <v/>
      </c>
      <c r="C3709" s="15" t="str">
        <f>IF(A3709="","",VLOOKUP(A3709,Tabulka3[[Číslo smlouvy   u pravidelné činnosti]:[Příjmení]],4,0))</f>
        <v/>
      </c>
      <c r="F3709" s="94"/>
      <c r="H3709" s="113"/>
      <c r="I3709" s="113"/>
      <c r="K3709" s="15"/>
      <c r="L3709" s="15"/>
      <c r="M3709" s="15">
        <f t="shared" si="171"/>
        <v>1</v>
      </c>
      <c r="N3709" s="15" t="str">
        <f t="shared" si="172"/>
        <v>-</v>
      </c>
      <c r="O3709" s="150">
        <f t="shared" si="173"/>
        <v>0</v>
      </c>
      <c r="P3709" s="15" t="str">
        <f>IF(COUNTIF('Personálie dobrovolníků '!U:X,N3709)&gt;0,"ANO","")</f>
        <v/>
      </c>
      <c r="Q3709" s="15"/>
    </row>
    <row r="3710" spans="2:17" s="25" customFormat="1" x14ac:dyDescent="0.3">
      <c r="B3710" s="15" t="str">
        <f>IF(A3710="","",VLOOKUP(A3710,Tabulka3[[Číslo smlouvy   u pravidelné činnosti]:[Příjmení]],3,0))</f>
        <v/>
      </c>
      <c r="C3710" s="15" t="str">
        <f>IF(A3710="","",VLOOKUP(A3710,Tabulka3[[Číslo smlouvy   u pravidelné činnosti]:[Příjmení]],4,0))</f>
        <v/>
      </c>
      <c r="F3710" s="94"/>
      <c r="H3710" s="113"/>
      <c r="I3710" s="113"/>
      <c r="K3710" s="15"/>
      <c r="L3710" s="15"/>
      <c r="M3710" s="15">
        <f t="shared" si="171"/>
        <v>1</v>
      </c>
      <c r="N3710" s="15" t="str">
        <f t="shared" si="172"/>
        <v>-</v>
      </c>
      <c r="O3710" s="150">
        <f t="shared" si="173"/>
        <v>0</v>
      </c>
      <c r="P3710" s="15" t="str">
        <f>IF(COUNTIF('Personálie dobrovolníků '!U:X,N3710)&gt;0,"ANO","")</f>
        <v/>
      </c>
      <c r="Q3710" s="15"/>
    </row>
    <row r="3711" spans="2:17" s="25" customFormat="1" x14ac:dyDescent="0.3">
      <c r="B3711" s="15" t="str">
        <f>IF(A3711="","",VLOOKUP(A3711,Tabulka3[[Číslo smlouvy   u pravidelné činnosti]:[Příjmení]],3,0))</f>
        <v/>
      </c>
      <c r="C3711" s="15" t="str">
        <f>IF(A3711="","",VLOOKUP(A3711,Tabulka3[[Číslo smlouvy   u pravidelné činnosti]:[Příjmení]],4,0))</f>
        <v/>
      </c>
      <c r="F3711" s="94"/>
      <c r="H3711" s="113"/>
      <c r="I3711" s="113"/>
      <c r="K3711" s="15"/>
      <c r="L3711" s="15"/>
      <c r="M3711" s="15">
        <f t="shared" si="171"/>
        <v>1</v>
      </c>
      <c r="N3711" s="15" t="str">
        <f t="shared" si="172"/>
        <v>-</v>
      </c>
      <c r="O3711" s="150">
        <f t="shared" si="173"/>
        <v>0</v>
      </c>
      <c r="P3711" s="15" t="str">
        <f>IF(COUNTIF('Personálie dobrovolníků '!U:X,N3711)&gt;0,"ANO","")</f>
        <v/>
      </c>
      <c r="Q3711" s="15"/>
    </row>
    <row r="3712" spans="2:17" s="25" customFormat="1" x14ac:dyDescent="0.3">
      <c r="B3712" s="15" t="str">
        <f>IF(A3712="","",VLOOKUP(A3712,Tabulka3[[Číslo smlouvy   u pravidelné činnosti]:[Příjmení]],3,0))</f>
        <v/>
      </c>
      <c r="C3712" s="15" t="str">
        <f>IF(A3712="","",VLOOKUP(A3712,Tabulka3[[Číslo smlouvy   u pravidelné činnosti]:[Příjmení]],4,0))</f>
        <v/>
      </c>
      <c r="F3712" s="94"/>
      <c r="H3712" s="113"/>
      <c r="I3712" s="113"/>
      <c r="K3712" s="15"/>
      <c r="L3712" s="15"/>
      <c r="M3712" s="15">
        <f t="shared" si="171"/>
        <v>1</v>
      </c>
      <c r="N3712" s="15" t="str">
        <f t="shared" si="172"/>
        <v>-</v>
      </c>
      <c r="O3712" s="150">
        <f t="shared" si="173"/>
        <v>0</v>
      </c>
      <c r="P3712" s="15" t="str">
        <f>IF(COUNTIF('Personálie dobrovolníků '!U:X,N3712)&gt;0,"ANO","")</f>
        <v/>
      </c>
      <c r="Q3712" s="15"/>
    </row>
    <row r="3713" spans="2:17" s="25" customFormat="1" x14ac:dyDescent="0.3">
      <c r="B3713" s="15" t="str">
        <f>IF(A3713="","",VLOOKUP(A3713,Tabulka3[[Číslo smlouvy   u pravidelné činnosti]:[Příjmení]],3,0))</f>
        <v/>
      </c>
      <c r="C3713" s="15" t="str">
        <f>IF(A3713="","",VLOOKUP(A3713,Tabulka3[[Číslo smlouvy   u pravidelné činnosti]:[Příjmení]],4,0))</f>
        <v/>
      </c>
      <c r="F3713" s="94"/>
      <c r="H3713" s="113"/>
      <c r="I3713" s="113"/>
      <c r="K3713" s="15"/>
      <c r="L3713" s="15"/>
      <c r="M3713" s="15">
        <f t="shared" si="171"/>
        <v>1</v>
      </c>
      <c r="N3713" s="15" t="str">
        <f t="shared" si="172"/>
        <v>-</v>
      </c>
      <c r="O3713" s="150">
        <f t="shared" si="173"/>
        <v>0</v>
      </c>
      <c r="P3713" s="15" t="str">
        <f>IF(COUNTIF('Personálie dobrovolníků '!U:X,N3713)&gt;0,"ANO","")</f>
        <v/>
      </c>
      <c r="Q3713" s="15"/>
    </row>
    <row r="3714" spans="2:17" s="25" customFormat="1" x14ac:dyDescent="0.3">
      <c r="B3714" s="15" t="str">
        <f>IF(A3714="","",VLOOKUP(A3714,Tabulka3[[Číslo smlouvy   u pravidelné činnosti]:[Příjmení]],3,0))</f>
        <v/>
      </c>
      <c r="C3714" s="15" t="str">
        <f>IF(A3714="","",VLOOKUP(A3714,Tabulka3[[Číslo smlouvy   u pravidelné činnosti]:[Příjmení]],4,0))</f>
        <v/>
      </c>
      <c r="F3714" s="94"/>
      <c r="H3714" s="113"/>
      <c r="I3714" s="113"/>
      <c r="K3714" s="15"/>
      <c r="L3714" s="15"/>
      <c r="M3714" s="15">
        <f t="shared" si="171"/>
        <v>1</v>
      </c>
      <c r="N3714" s="15" t="str">
        <f t="shared" si="172"/>
        <v>-</v>
      </c>
      <c r="O3714" s="150">
        <f t="shared" si="173"/>
        <v>0</v>
      </c>
      <c r="P3714" s="15" t="str">
        <f>IF(COUNTIF('Personálie dobrovolníků '!U:X,N3714)&gt;0,"ANO","")</f>
        <v/>
      </c>
      <c r="Q3714" s="15"/>
    </row>
    <row r="3715" spans="2:17" s="25" customFormat="1" x14ac:dyDescent="0.3">
      <c r="B3715" s="15" t="str">
        <f>IF(A3715="","",VLOOKUP(A3715,Tabulka3[[Číslo smlouvy   u pravidelné činnosti]:[Příjmení]],3,0))</f>
        <v/>
      </c>
      <c r="C3715" s="15" t="str">
        <f>IF(A3715="","",VLOOKUP(A3715,Tabulka3[[Číslo smlouvy   u pravidelné činnosti]:[Příjmení]],4,0))</f>
        <v/>
      </c>
      <c r="F3715" s="94"/>
      <c r="H3715" s="113"/>
      <c r="I3715" s="113"/>
      <c r="K3715" s="15"/>
      <c r="L3715" s="15"/>
      <c r="M3715" s="15">
        <f t="shared" si="171"/>
        <v>1</v>
      </c>
      <c r="N3715" s="15" t="str">
        <f t="shared" si="172"/>
        <v>-</v>
      </c>
      <c r="O3715" s="150">
        <f t="shared" si="173"/>
        <v>0</v>
      </c>
      <c r="P3715" s="15" t="str">
        <f>IF(COUNTIF('Personálie dobrovolníků '!U:X,N3715)&gt;0,"ANO","")</f>
        <v/>
      </c>
      <c r="Q3715" s="15"/>
    </row>
    <row r="3716" spans="2:17" s="25" customFormat="1" x14ac:dyDescent="0.3">
      <c r="B3716" s="15" t="str">
        <f>IF(A3716="","",VLOOKUP(A3716,Tabulka3[[Číslo smlouvy   u pravidelné činnosti]:[Příjmení]],3,0))</f>
        <v/>
      </c>
      <c r="C3716" s="15" t="str">
        <f>IF(A3716="","",VLOOKUP(A3716,Tabulka3[[Číslo smlouvy   u pravidelné činnosti]:[Příjmení]],4,0))</f>
        <v/>
      </c>
      <c r="F3716" s="94"/>
      <c r="H3716" s="113"/>
      <c r="I3716" s="113"/>
      <c r="K3716" s="15"/>
      <c r="L3716" s="15"/>
      <c r="M3716" s="15">
        <f t="shared" ref="M3716:M3779" si="174">IF(OR(
   AND($H3716=$K$12, $I3716=$L$4),
   AND($H3716=$K$12, $I3716=$L$5),
   AND($H3716=$K$12, $I3716=$L$6),
   AND($H3716=$K$12, $I3716=$L$7),
   AND($H3716=$K$11, $I3716=$L$4),
   AND($H3716=$K$11, $I3716=$L$5),
   AND($H3716=$K$11, $I3716=$L$6),
   AND($H3716=$K$11, $I3716=$L$7),
   AND($H3716=$K$5, $I3716=$L$5),
   AND($H3716=$K$6, $I3716=$L$4),
   AND($H3716=$K$6, $I3716=$L$5),
   AND($H3716=$K$6, $I3716=$L$7),
   AND($H3716=$K$4, $I3716=$L$6),
), 0, 1)</f>
        <v>1</v>
      </c>
      <c r="N3716" s="15" t="str">
        <f t="shared" ref="N3716:N3779" si="175">A3716 &amp; "-" &amp; J3716</f>
        <v>-</v>
      </c>
      <c r="O3716" s="150">
        <f t="shared" ref="O3716:O3779" si="176">IF(AND(M3716&lt;&gt;0, P3716="ANO"), 1, 0)</f>
        <v>0</v>
      </c>
      <c r="P3716" s="15" t="str">
        <f>IF(COUNTIF('Personálie dobrovolníků '!U:X,N3716)&gt;0,"ANO","")</f>
        <v/>
      </c>
      <c r="Q3716" s="15"/>
    </row>
    <row r="3717" spans="2:17" s="25" customFormat="1" x14ac:dyDescent="0.3">
      <c r="B3717" s="15" t="str">
        <f>IF(A3717="","",VLOOKUP(A3717,Tabulka3[[Číslo smlouvy   u pravidelné činnosti]:[Příjmení]],3,0))</f>
        <v/>
      </c>
      <c r="C3717" s="15" t="str">
        <f>IF(A3717="","",VLOOKUP(A3717,Tabulka3[[Číslo smlouvy   u pravidelné činnosti]:[Příjmení]],4,0))</f>
        <v/>
      </c>
      <c r="F3717" s="94"/>
      <c r="H3717" s="113"/>
      <c r="I3717" s="113"/>
      <c r="K3717" s="15"/>
      <c r="L3717" s="15"/>
      <c r="M3717" s="15">
        <f t="shared" si="174"/>
        <v>1</v>
      </c>
      <c r="N3717" s="15" t="str">
        <f t="shared" si="175"/>
        <v>-</v>
      </c>
      <c r="O3717" s="150">
        <f t="shared" si="176"/>
        <v>0</v>
      </c>
      <c r="P3717" s="15" t="str">
        <f>IF(COUNTIF('Personálie dobrovolníků '!U:X,N3717)&gt;0,"ANO","")</f>
        <v/>
      </c>
      <c r="Q3717" s="15"/>
    </row>
    <row r="3718" spans="2:17" s="25" customFormat="1" x14ac:dyDescent="0.3">
      <c r="B3718" s="15" t="str">
        <f>IF(A3718="","",VLOOKUP(A3718,Tabulka3[[Číslo smlouvy   u pravidelné činnosti]:[Příjmení]],3,0))</f>
        <v/>
      </c>
      <c r="C3718" s="15" t="str">
        <f>IF(A3718="","",VLOOKUP(A3718,Tabulka3[[Číslo smlouvy   u pravidelné činnosti]:[Příjmení]],4,0))</f>
        <v/>
      </c>
      <c r="F3718" s="94"/>
      <c r="H3718" s="113"/>
      <c r="I3718" s="113"/>
      <c r="K3718" s="15"/>
      <c r="L3718" s="15"/>
      <c r="M3718" s="15">
        <f t="shared" si="174"/>
        <v>1</v>
      </c>
      <c r="N3718" s="15" t="str">
        <f t="shared" si="175"/>
        <v>-</v>
      </c>
      <c r="O3718" s="150">
        <f t="shared" si="176"/>
        <v>0</v>
      </c>
      <c r="P3718" s="15" t="str">
        <f>IF(COUNTIF('Personálie dobrovolníků '!U:X,N3718)&gt;0,"ANO","")</f>
        <v/>
      </c>
      <c r="Q3718" s="15"/>
    </row>
    <row r="3719" spans="2:17" s="25" customFormat="1" x14ac:dyDescent="0.3">
      <c r="B3719" s="15" t="str">
        <f>IF(A3719="","",VLOOKUP(A3719,Tabulka3[[Číslo smlouvy   u pravidelné činnosti]:[Příjmení]],3,0))</f>
        <v/>
      </c>
      <c r="C3719" s="15" t="str">
        <f>IF(A3719="","",VLOOKUP(A3719,Tabulka3[[Číslo smlouvy   u pravidelné činnosti]:[Příjmení]],4,0))</f>
        <v/>
      </c>
      <c r="F3719" s="94"/>
      <c r="H3719" s="113"/>
      <c r="I3719" s="113"/>
      <c r="K3719" s="15"/>
      <c r="L3719" s="15"/>
      <c r="M3719" s="15">
        <f t="shared" si="174"/>
        <v>1</v>
      </c>
      <c r="N3719" s="15" t="str">
        <f t="shared" si="175"/>
        <v>-</v>
      </c>
      <c r="O3719" s="150">
        <f t="shared" si="176"/>
        <v>0</v>
      </c>
      <c r="P3719" s="15" t="str">
        <f>IF(COUNTIF('Personálie dobrovolníků '!U:X,N3719)&gt;0,"ANO","")</f>
        <v/>
      </c>
      <c r="Q3719" s="15"/>
    </row>
    <row r="3720" spans="2:17" s="25" customFormat="1" x14ac:dyDescent="0.3">
      <c r="B3720" s="15" t="str">
        <f>IF(A3720="","",VLOOKUP(A3720,Tabulka3[[Číslo smlouvy   u pravidelné činnosti]:[Příjmení]],3,0))</f>
        <v/>
      </c>
      <c r="C3720" s="15" t="str">
        <f>IF(A3720="","",VLOOKUP(A3720,Tabulka3[[Číslo smlouvy   u pravidelné činnosti]:[Příjmení]],4,0))</f>
        <v/>
      </c>
      <c r="F3720" s="94"/>
      <c r="H3720" s="113"/>
      <c r="I3720" s="113"/>
      <c r="K3720" s="15"/>
      <c r="L3720" s="15"/>
      <c r="M3720" s="15">
        <f t="shared" si="174"/>
        <v>1</v>
      </c>
      <c r="N3720" s="15" t="str">
        <f t="shared" si="175"/>
        <v>-</v>
      </c>
      <c r="O3720" s="150">
        <f t="shared" si="176"/>
        <v>0</v>
      </c>
      <c r="P3720" s="15" t="str">
        <f>IF(COUNTIF('Personálie dobrovolníků '!U:X,N3720)&gt;0,"ANO","")</f>
        <v/>
      </c>
      <c r="Q3720" s="15"/>
    </row>
    <row r="3721" spans="2:17" s="25" customFormat="1" x14ac:dyDescent="0.3">
      <c r="B3721" s="15" t="str">
        <f>IF(A3721="","",VLOOKUP(A3721,Tabulka3[[Číslo smlouvy   u pravidelné činnosti]:[Příjmení]],3,0))</f>
        <v/>
      </c>
      <c r="C3721" s="15" t="str">
        <f>IF(A3721="","",VLOOKUP(A3721,Tabulka3[[Číslo smlouvy   u pravidelné činnosti]:[Příjmení]],4,0))</f>
        <v/>
      </c>
      <c r="F3721" s="94"/>
      <c r="H3721" s="113"/>
      <c r="I3721" s="113"/>
      <c r="K3721" s="15"/>
      <c r="L3721" s="15"/>
      <c r="M3721" s="15">
        <f t="shared" si="174"/>
        <v>1</v>
      </c>
      <c r="N3721" s="15" t="str">
        <f t="shared" si="175"/>
        <v>-</v>
      </c>
      <c r="O3721" s="150">
        <f t="shared" si="176"/>
        <v>0</v>
      </c>
      <c r="P3721" s="15" t="str">
        <f>IF(COUNTIF('Personálie dobrovolníků '!U:X,N3721)&gt;0,"ANO","")</f>
        <v/>
      </c>
      <c r="Q3721" s="15"/>
    </row>
    <row r="3722" spans="2:17" s="25" customFormat="1" x14ac:dyDescent="0.3">
      <c r="B3722" s="15" t="str">
        <f>IF(A3722="","",VLOOKUP(A3722,Tabulka3[[Číslo smlouvy   u pravidelné činnosti]:[Příjmení]],3,0))</f>
        <v/>
      </c>
      <c r="C3722" s="15" t="str">
        <f>IF(A3722="","",VLOOKUP(A3722,Tabulka3[[Číslo smlouvy   u pravidelné činnosti]:[Příjmení]],4,0))</f>
        <v/>
      </c>
      <c r="F3722" s="94"/>
      <c r="H3722" s="113"/>
      <c r="I3722" s="113"/>
      <c r="K3722" s="15"/>
      <c r="L3722" s="15"/>
      <c r="M3722" s="15">
        <f t="shared" si="174"/>
        <v>1</v>
      </c>
      <c r="N3722" s="15" t="str">
        <f t="shared" si="175"/>
        <v>-</v>
      </c>
      <c r="O3722" s="150">
        <f t="shared" si="176"/>
        <v>0</v>
      </c>
      <c r="P3722" s="15" t="str">
        <f>IF(COUNTIF('Personálie dobrovolníků '!U:X,N3722)&gt;0,"ANO","")</f>
        <v/>
      </c>
      <c r="Q3722" s="15"/>
    </row>
    <row r="3723" spans="2:17" s="25" customFormat="1" x14ac:dyDescent="0.3">
      <c r="B3723" s="15" t="str">
        <f>IF(A3723="","",VLOOKUP(A3723,Tabulka3[[Číslo smlouvy   u pravidelné činnosti]:[Příjmení]],3,0))</f>
        <v/>
      </c>
      <c r="C3723" s="15" t="str">
        <f>IF(A3723="","",VLOOKUP(A3723,Tabulka3[[Číslo smlouvy   u pravidelné činnosti]:[Příjmení]],4,0))</f>
        <v/>
      </c>
      <c r="F3723" s="94"/>
      <c r="H3723" s="113"/>
      <c r="I3723" s="113"/>
      <c r="K3723" s="15"/>
      <c r="L3723" s="15"/>
      <c r="M3723" s="15">
        <f t="shared" si="174"/>
        <v>1</v>
      </c>
      <c r="N3723" s="15" t="str">
        <f t="shared" si="175"/>
        <v>-</v>
      </c>
      <c r="O3723" s="150">
        <f t="shared" si="176"/>
        <v>0</v>
      </c>
      <c r="P3723" s="15" t="str">
        <f>IF(COUNTIF('Personálie dobrovolníků '!U:X,N3723)&gt;0,"ANO","")</f>
        <v/>
      </c>
      <c r="Q3723" s="15"/>
    </row>
    <row r="3724" spans="2:17" s="25" customFormat="1" x14ac:dyDescent="0.3">
      <c r="B3724" s="15" t="str">
        <f>IF(A3724="","",VLOOKUP(A3724,Tabulka3[[Číslo smlouvy   u pravidelné činnosti]:[Příjmení]],3,0))</f>
        <v/>
      </c>
      <c r="C3724" s="15" t="str">
        <f>IF(A3724="","",VLOOKUP(A3724,Tabulka3[[Číslo smlouvy   u pravidelné činnosti]:[Příjmení]],4,0))</f>
        <v/>
      </c>
      <c r="F3724" s="94"/>
      <c r="H3724" s="113"/>
      <c r="I3724" s="113"/>
      <c r="K3724" s="15"/>
      <c r="L3724" s="15"/>
      <c r="M3724" s="15">
        <f t="shared" si="174"/>
        <v>1</v>
      </c>
      <c r="N3724" s="15" t="str">
        <f t="shared" si="175"/>
        <v>-</v>
      </c>
      <c r="O3724" s="150">
        <f t="shared" si="176"/>
        <v>0</v>
      </c>
      <c r="P3724" s="15" t="str">
        <f>IF(COUNTIF('Personálie dobrovolníků '!U:X,N3724)&gt;0,"ANO","")</f>
        <v/>
      </c>
      <c r="Q3724" s="15"/>
    </row>
    <row r="3725" spans="2:17" s="25" customFormat="1" x14ac:dyDescent="0.3">
      <c r="B3725" s="15" t="str">
        <f>IF(A3725="","",VLOOKUP(A3725,Tabulka3[[Číslo smlouvy   u pravidelné činnosti]:[Příjmení]],3,0))</f>
        <v/>
      </c>
      <c r="C3725" s="15" t="str">
        <f>IF(A3725="","",VLOOKUP(A3725,Tabulka3[[Číslo smlouvy   u pravidelné činnosti]:[Příjmení]],4,0))</f>
        <v/>
      </c>
      <c r="F3725" s="94"/>
      <c r="H3725" s="113"/>
      <c r="I3725" s="113"/>
      <c r="K3725" s="15"/>
      <c r="L3725" s="15"/>
      <c r="M3725" s="15">
        <f t="shared" si="174"/>
        <v>1</v>
      </c>
      <c r="N3725" s="15" t="str">
        <f t="shared" si="175"/>
        <v>-</v>
      </c>
      <c r="O3725" s="150">
        <f t="shared" si="176"/>
        <v>0</v>
      </c>
      <c r="P3725" s="15" t="str">
        <f>IF(COUNTIF('Personálie dobrovolníků '!U:X,N3725)&gt;0,"ANO","")</f>
        <v/>
      </c>
      <c r="Q3725" s="15"/>
    </row>
    <row r="3726" spans="2:17" s="25" customFormat="1" x14ac:dyDescent="0.3">
      <c r="B3726" s="15" t="str">
        <f>IF(A3726="","",VLOOKUP(A3726,Tabulka3[[Číslo smlouvy   u pravidelné činnosti]:[Příjmení]],3,0))</f>
        <v/>
      </c>
      <c r="C3726" s="15" t="str">
        <f>IF(A3726="","",VLOOKUP(A3726,Tabulka3[[Číslo smlouvy   u pravidelné činnosti]:[Příjmení]],4,0))</f>
        <v/>
      </c>
      <c r="F3726" s="94"/>
      <c r="H3726" s="113"/>
      <c r="I3726" s="113"/>
      <c r="K3726" s="15"/>
      <c r="L3726" s="15"/>
      <c r="M3726" s="15">
        <f t="shared" si="174"/>
        <v>1</v>
      </c>
      <c r="N3726" s="15" t="str">
        <f t="shared" si="175"/>
        <v>-</v>
      </c>
      <c r="O3726" s="150">
        <f t="shared" si="176"/>
        <v>0</v>
      </c>
      <c r="P3726" s="15" t="str">
        <f>IF(COUNTIF('Personálie dobrovolníků '!U:X,N3726)&gt;0,"ANO","")</f>
        <v/>
      </c>
      <c r="Q3726" s="15"/>
    </row>
    <row r="3727" spans="2:17" s="25" customFormat="1" x14ac:dyDescent="0.3">
      <c r="B3727" s="15" t="str">
        <f>IF(A3727="","",VLOOKUP(A3727,Tabulka3[[Číslo smlouvy   u pravidelné činnosti]:[Příjmení]],3,0))</f>
        <v/>
      </c>
      <c r="C3727" s="15" t="str">
        <f>IF(A3727="","",VLOOKUP(A3727,Tabulka3[[Číslo smlouvy   u pravidelné činnosti]:[Příjmení]],4,0))</f>
        <v/>
      </c>
      <c r="F3727" s="94"/>
      <c r="H3727" s="113"/>
      <c r="I3727" s="113"/>
      <c r="K3727" s="15"/>
      <c r="L3727" s="15"/>
      <c r="M3727" s="15">
        <f t="shared" si="174"/>
        <v>1</v>
      </c>
      <c r="N3727" s="15" t="str">
        <f t="shared" si="175"/>
        <v>-</v>
      </c>
      <c r="O3727" s="150">
        <f t="shared" si="176"/>
        <v>0</v>
      </c>
      <c r="P3727" s="15" t="str">
        <f>IF(COUNTIF('Personálie dobrovolníků '!U:X,N3727)&gt;0,"ANO","")</f>
        <v/>
      </c>
      <c r="Q3727" s="15"/>
    </row>
    <row r="3728" spans="2:17" s="25" customFormat="1" x14ac:dyDescent="0.3">
      <c r="B3728" s="15" t="str">
        <f>IF(A3728="","",VLOOKUP(A3728,Tabulka3[[Číslo smlouvy   u pravidelné činnosti]:[Příjmení]],3,0))</f>
        <v/>
      </c>
      <c r="C3728" s="15" t="str">
        <f>IF(A3728="","",VLOOKUP(A3728,Tabulka3[[Číslo smlouvy   u pravidelné činnosti]:[Příjmení]],4,0))</f>
        <v/>
      </c>
      <c r="F3728" s="94"/>
      <c r="H3728" s="113"/>
      <c r="I3728" s="113"/>
      <c r="K3728" s="15"/>
      <c r="L3728" s="15"/>
      <c r="M3728" s="15">
        <f t="shared" si="174"/>
        <v>1</v>
      </c>
      <c r="N3728" s="15" t="str">
        <f t="shared" si="175"/>
        <v>-</v>
      </c>
      <c r="O3728" s="150">
        <f t="shared" si="176"/>
        <v>0</v>
      </c>
      <c r="P3728" s="15" t="str">
        <f>IF(COUNTIF('Personálie dobrovolníků '!U:X,N3728)&gt;0,"ANO","")</f>
        <v/>
      </c>
      <c r="Q3728" s="15"/>
    </row>
    <row r="3729" spans="2:17" s="25" customFormat="1" x14ac:dyDescent="0.3">
      <c r="B3729" s="15" t="str">
        <f>IF(A3729="","",VLOOKUP(A3729,Tabulka3[[Číslo smlouvy   u pravidelné činnosti]:[Příjmení]],3,0))</f>
        <v/>
      </c>
      <c r="C3729" s="15" t="str">
        <f>IF(A3729="","",VLOOKUP(A3729,Tabulka3[[Číslo smlouvy   u pravidelné činnosti]:[Příjmení]],4,0))</f>
        <v/>
      </c>
      <c r="F3729" s="94"/>
      <c r="H3729" s="113"/>
      <c r="I3729" s="113"/>
      <c r="K3729" s="15"/>
      <c r="L3729" s="15"/>
      <c r="M3729" s="15">
        <f t="shared" si="174"/>
        <v>1</v>
      </c>
      <c r="N3729" s="15" t="str">
        <f t="shared" si="175"/>
        <v>-</v>
      </c>
      <c r="O3729" s="150">
        <f t="shared" si="176"/>
        <v>0</v>
      </c>
      <c r="P3729" s="15" t="str">
        <f>IF(COUNTIF('Personálie dobrovolníků '!U:X,N3729)&gt;0,"ANO","")</f>
        <v/>
      </c>
      <c r="Q3729" s="15"/>
    </row>
    <row r="3730" spans="2:17" s="25" customFormat="1" x14ac:dyDescent="0.3">
      <c r="B3730" s="15" t="str">
        <f>IF(A3730="","",VLOOKUP(A3730,Tabulka3[[Číslo smlouvy   u pravidelné činnosti]:[Příjmení]],3,0))</f>
        <v/>
      </c>
      <c r="C3730" s="15" t="str">
        <f>IF(A3730="","",VLOOKUP(A3730,Tabulka3[[Číslo smlouvy   u pravidelné činnosti]:[Příjmení]],4,0))</f>
        <v/>
      </c>
      <c r="F3730" s="94"/>
      <c r="H3730" s="113"/>
      <c r="I3730" s="113"/>
      <c r="K3730" s="15"/>
      <c r="L3730" s="15"/>
      <c r="M3730" s="15">
        <f t="shared" si="174"/>
        <v>1</v>
      </c>
      <c r="N3730" s="15" t="str">
        <f t="shared" si="175"/>
        <v>-</v>
      </c>
      <c r="O3730" s="150">
        <f t="shared" si="176"/>
        <v>0</v>
      </c>
      <c r="P3730" s="15" t="str">
        <f>IF(COUNTIF('Personálie dobrovolníků '!U:X,N3730)&gt;0,"ANO","")</f>
        <v/>
      </c>
      <c r="Q3730" s="15"/>
    </row>
    <row r="3731" spans="2:17" s="25" customFormat="1" x14ac:dyDescent="0.3">
      <c r="B3731" s="15" t="str">
        <f>IF(A3731="","",VLOOKUP(A3731,Tabulka3[[Číslo smlouvy   u pravidelné činnosti]:[Příjmení]],3,0))</f>
        <v/>
      </c>
      <c r="C3731" s="15" t="str">
        <f>IF(A3731="","",VLOOKUP(A3731,Tabulka3[[Číslo smlouvy   u pravidelné činnosti]:[Příjmení]],4,0))</f>
        <v/>
      </c>
      <c r="F3731" s="94"/>
      <c r="H3731" s="113"/>
      <c r="I3731" s="113"/>
      <c r="K3731" s="15"/>
      <c r="L3731" s="15"/>
      <c r="M3731" s="15">
        <f t="shared" si="174"/>
        <v>1</v>
      </c>
      <c r="N3731" s="15" t="str">
        <f t="shared" si="175"/>
        <v>-</v>
      </c>
      <c r="O3731" s="150">
        <f t="shared" si="176"/>
        <v>0</v>
      </c>
      <c r="P3731" s="15" t="str">
        <f>IF(COUNTIF('Personálie dobrovolníků '!U:X,N3731)&gt;0,"ANO","")</f>
        <v/>
      </c>
      <c r="Q3731" s="15"/>
    </row>
    <row r="3732" spans="2:17" s="25" customFormat="1" x14ac:dyDescent="0.3">
      <c r="B3732" s="15" t="str">
        <f>IF(A3732="","",VLOOKUP(A3732,Tabulka3[[Číslo smlouvy   u pravidelné činnosti]:[Příjmení]],3,0))</f>
        <v/>
      </c>
      <c r="C3732" s="15" t="str">
        <f>IF(A3732="","",VLOOKUP(A3732,Tabulka3[[Číslo smlouvy   u pravidelné činnosti]:[Příjmení]],4,0))</f>
        <v/>
      </c>
      <c r="F3732" s="94"/>
      <c r="H3732" s="113"/>
      <c r="I3732" s="113"/>
      <c r="K3732" s="15"/>
      <c r="L3732" s="15"/>
      <c r="M3732" s="15">
        <f t="shared" si="174"/>
        <v>1</v>
      </c>
      <c r="N3732" s="15" t="str">
        <f t="shared" si="175"/>
        <v>-</v>
      </c>
      <c r="O3732" s="150">
        <f t="shared" si="176"/>
        <v>0</v>
      </c>
      <c r="P3732" s="15" t="str">
        <f>IF(COUNTIF('Personálie dobrovolníků '!U:X,N3732)&gt;0,"ANO","")</f>
        <v/>
      </c>
      <c r="Q3732" s="15"/>
    </row>
    <row r="3733" spans="2:17" s="25" customFormat="1" x14ac:dyDescent="0.3">
      <c r="B3733" s="15" t="str">
        <f>IF(A3733="","",VLOOKUP(A3733,Tabulka3[[Číslo smlouvy   u pravidelné činnosti]:[Příjmení]],3,0))</f>
        <v/>
      </c>
      <c r="C3733" s="15" t="str">
        <f>IF(A3733="","",VLOOKUP(A3733,Tabulka3[[Číslo smlouvy   u pravidelné činnosti]:[Příjmení]],4,0))</f>
        <v/>
      </c>
      <c r="F3733" s="94"/>
      <c r="H3733" s="113"/>
      <c r="I3733" s="113"/>
      <c r="K3733" s="15"/>
      <c r="L3733" s="15"/>
      <c r="M3733" s="15">
        <f t="shared" si="174"/>
        <v>1</v>
      </c>
      <c r="N3733" s="15" t="str">
        <f t="shared" si="175"/>
        <v>-</v>
      </c>
      <c r="O3733" s="150">
        <f t="shared" si="176"/>
        <v>0</v>
      </c>
      <c r="P3733" s="15" t="str">
        <f>IF(COUNTIF('Personálie dobrovolníků '!U:X,N3733)&gt;0,"ANO","")</f>
        <v/>
      </c>
      <c r="Q3733" s="15"/>
    </row>
    <row r="3734" spans="2:17" s="25" customFormat="1" x14ac:dyDescent="0.3">
      <c r="B3734" s="15" t="str">
        <f>IF(A3734="","",VLOOKUP(A3734,Tabulka3[[Číslo smlouvy   u pravidelné činnosti]:[Příjmení]],3,0))</f>
        <v/>
      </c>
      <c r="C3734" s="15" t="str">
        <f>IF(A3734="","",VLOOKUP(A3734,Tabulka3[[Číslo smlouvy   u pravidelné činnosti]:[Příjmení]],4,0))</f>
        <v/>
      </c>
      <c r="F3734" s="94"/>
      <c r="H3734" s="113"/>
      <c r="I3734" s="113"/>
      <c r="K3734" s="15"/>
      <c r="L3734" s="15"/>
      <c r="M3734" s="15">
        <f t="shared" si="174"/>
        <v>1</v>
      </c>
      <c r="N3734" s="15" t="str">
        <f t="shared" si="175"/>
        <v>-</v>
      </c>
      <c r="O3734" s="150">
        <f t="shared" si="176"/>
        <v>0</v>
      </c>
      <c r="P3734" s="15" t="str">
        <f>IF(COUNTIF('Personálie dobrovolníků '!U:X,N3734)&gt;0,"ANO","")</f>
        <v/>
      </c>
      <c r="Q3734" s="15"/>
    </row>
    <row r="3735" spans="2:17" s="25" customFormat="1" x14ac:dyDescent="0.3">
      <c r="B3735" s="15" t="str">
        <f>IF(A3735="","",VLOOKUP(A3735,Tabulka3[[Číslo smlouvy   u pravidelné činnosti]:[Příjmení]],3,0))</f>
        <v/>
      </c>
      <c r="C3735" s="15" t="str">
        <f>IF(A3735="","",VLOOKUP(A3735,Tabulka3[[Číslo smlouvy   u pravidelné činnosti]:[Příjmení]],4,0))</f>
        <v/>
      </c>
      <c r="F3735" s="94"/>
      <c r="H3735" s="113"/>
      <c r="I3735" s="113"/>
      <c r="K3735" s="15"/>
      <c r="L3735" s="15"/>
      <c r="M3735" s="15">
        <f t="shared" si="174"/>
        <v>1</v>
      </c>
      <c r="N3735" s="15" t="str">
        <f t="shared" si="175"/>
        <v>-</v>
      </c>
      <c r="O3735" s="150">
        <f t="shared" si="176"/>
        <v>0</v>
      </c>
      <c r="P3735" s="15" t="str">
        <f>IF(COUNTIF('Personálie dobrovolníků '!U:X,N3735)&gt;0,"ANO","")</f>
        <v/>
      </c>
      <c r="Q3735" s="15"/>
    </row>
    <row r="3736" spans="2:17" s="25" customFormat="1" x14ac:dyDescent="0.3">
      <c r="B3736" s="15" t="str">
        <f>IF(A3736="","",VLOOKUP(A3736,Tabulka3[[Číslo smlouvy   u pravidelné činnosti]:[Příjmení]],3,0))</f>
        <v/>
      </c>
      <c r="C3736" s="15" t="str">
        <f>IF(A3736="","",VLOOKUP(A3736,Tabulka3[[Číslo smlouvy   u pravidelné činnosti]:[Příjmení]],4,0))</f>
        <v/>
      </c>
      <c r="F3736" s="94"/>
      <c r="H3736" s="113"/>
      <c r="I3736" s="113"/>
      <c r="K3736" s="15"/>
      <c r="L3736" s="15"/>
      <c r="M3736" s="15">
        <f t="shared" si="174"/>
        <v>1</v>
      </c>
      <c r="N3736" s="15" t="str">
        <f t="shared" si="175"/>
        <v>-</v>
      </c>
      <c r="O3736" s="150">
        <f t="shared" si="176"/>
        <v>0</v>
      </c>
      <c r="P3736" s="15" t="str">
        <f>IF(COUNTIF('Personálie dobrovolníků '!U:X,N3736)&gt;0,"ANO","")</f>
        <v/>
      </c>
      <c r="Q3736" s="15"/>
    </row>
    <row r="3737" spans="2:17" s="25" customFormat="1" x14ac:dyDescent="0.3">
      <c r="B3737" s="15" t="str">
        <f>IF(A3737="","",VLOOKUP(A3737,Tabulka3[[Číslo smlouvy   u pravidelné činnosti]:[Příjmení]],3,0))</f>
        <v/>
      </c>
      <c r="C3737" s="15" t="str">
        <f>IF(A3737="","",VLOOKUP(A3737,Tabulka3[[Číslo smlouvy   u pravidelné činnosti]:[Příjmení]],4,0))</f>
        <v/>
      </c>
      <c r="F3737" s="94"/>
      <c r="H3737" s="113"/>
      <c r="I3737" s="113"/>
      <c r="K3737" s="15"/>
      <c r="L3737" s="15"/>
      <c r="M3737" s="15">
        <f t="shared" si="174"/>
        <v>1</v>
      </c>
      <c r="N3737" s="15" t="str">
        <f t="shared" si="175"/>
        <v>-</v>
      </c>
      <c r="O3737" s="150">
        <f t="shared" si="176"/>
        <v>0</v>
      </c>
      <c r="P3737" s="15" t="str">
        <f>IF(COUNTIF('Personálie dobrovolníků '!U:X,N3737)&gt;0,"ANO","")</f>
        <v/>
      </c>
      <c r="Q3737" s="15"/>
    </row>
    <row r="3738" spans="2:17" s="25" customFormat="1" x14ac:dyDescent="0.3">
      <c r="B3738" s="15" t="str">
        <f>IF(A3738="","",VLOOKUP(A3738,Tabulka3[[Číslo smlouvy   u pravidelné činnosti]:[Příjmení]],3,0))</f>
        <v/>
      </c>
      <c r="C3738" s="15" t="str">
        <f>IF(A3738="","",VLOOKUP(A3738,Tabulka3[[Číslo smlouvy   u pravidelné činnosti]:[Příjmení]],4,0))</f>
        <v/>
      </c>
      <c r="F3738" s="94"/>
      <c r="H3738" s="113"/>
      <c r="I3738" s="113"/>
      <c r="K3738" s="15"/>
      <c r="L3738" s="15"/>
      <c r="M3738" s="15">
        <f t="shared" si="174"/>
        <v>1</v>
      </c>
      <c r="N3738" s="15" t="str">
        <f t="shared" si="175"/>
        <v>-</v>
      </c>
      <c r="O3738" s="150">
        <f t="shared" si="176"/>
        <v>0</v>
      </c>
      <c r="P3738" s="15" t="str">
        <f>IF(COUNTIF('Personálie dobrovolníků '!U:X,N3738)&gt;0,"ANO","")</f>
        <v/>
      </c>
      <c r="Q3738" s="15"/>
    </row>
    <row r="3739" spans="2:17" s="25" customFormat="1" x14ac:dyDescent="0.3">
      <c r="B3739" s="15" t="str">
        <f>IF(A3739="","",VLOOKUP(A3739,Tabulka3[[Číslo smlouvy   u pravidelné činnosti]:[Příjmení]],3,0))</f>
        <v/>
      </c>
      <c r="C3739" s="15" t="str">
        <f>IF(A3739="","",VLOOKUP(A3739,Tabulka3[[Číslo smlouvy   u pravidelné činnosti]:[Příjmení]],4,0))</f>
        <v/>
      </c>
      <c r="F3739" s="94"/>
      <c r="H3739" s="113"/>
      <c r="I3739" s="113"/>
      <c r="K3739" s="15"/>
      <c r="L3739" s="15"/>
      <c r="M3739" s="15">
        <f t="shared" si="174"/>
        <v>1</v>
      </c>
      <c r="N3739" s="15" t="str">
        <f t="shared" si="175"/>
        <v>-</v>
      </c>
      <c r="O3739" s="150">
        <f t="shared" si="176"/>
        <v>0</v>
      </c>
      <c r="P3739" s="15" t="str">
        <f>IF(COUNTIF('Personálie dobrovolníků '!U:X,N3739)&gt;0,"ANO","")</f>
        <v/>
      </c>
      <c r="Q3739" s="15"/>
    </row>
    <row r="3740" spans="2:17" s="25" customFormat="1" x14ac:dyDescent="0.3">
      <c r="B3740" s="15" t="str">
        <f>IF(A3740="","",VLOOKUP(A3740,Tabulka3[[Číslo smlouvy   u pravidelné činnosti]:[Příjmení]],3,0))</f>
        <v/>
      </c>
      <c r="C3740" s="15" t="str">
        <f>IF(A3740="","",VLOOKUP(A3740,Tabulka3[[Číslo smlouvy   u pravidelné činnosti]:[Příjmení]],4,0))</f>
        <v/>
      </c>
      <c r="F3740" s="94"/>
      <c r="H3740" s="113"/>
      <c r="I3740" s="113"/>
      <c r="K3740" s="15"/>
      <c r="L3740" s="15"/>
      <c r="M3740" s="15">
        <f t="shared" si="174"/>
        <v>1</v>
      </c>
      <c r="N3740" s="15" t="str">
        <f t="shared" si="175"/>
        <v>-</v>
      </c>
      <c r="O3740" s="150">
        <f t="shared" si="176"/>
        <v>0</v>
      </c>
      <c r="P3740" s="15" t="str">
        <f>IF(COUNTIF('Personálie dobrovolníků '!U:X,N3740)&gt;0,"ANO","")</f>
        <v/>
      </c>
      <c r="Q3740" s="15"/>
    </row>
    <row r="3741" spans="2:17" s="25" customFormat="1" x14ac:dyDescent="0.3">
      <c r="B3741" s="15" t="str">
        <f>IF(A3741="","",VLOOKUP(A3741,Tabulka3[[Číslo smlouvy   u pravidelné činnosti]:[Příjmení]],3,0))</f>
        <v/>
      </c>
      <c r="C3741" s="15" t="str">
        <f>IF(A3741="","",VLOOKUP(A3741,Tabulka3[[Číslo smlouvy   u pravidelné činnosti]:[Příjmení]],4,0))</f>
        <v/>
      </c>
      <c r="F3741" s="94"/>
      <c r="H3741" s="113"/>
      <c r="I3741" s="113"/>
      <c r="K3741" s="15"/>
      <c r="L3741" s="15"/>
      <c r="M3741" s="15">
        <f t="shared" si="174"/>
        <v>1</v>
      </c>
      <c r="N3741" s="15" t="str">
        <f t="shared" si="175"/>
        <v>-</v>
      </c>
      <c r="O3741" s="150">
        <f t="shared" si="176"/>
        <v>0</v>
      </c>
      <c r="P3741" s="15" t="str">
        <f>IF(COUNTIF('Personálie dobrovolníků '!U:X,N3741)&gt;0,"ANO","")</f>
        <v/>
      </c>
      <c r="Q3741" s="15"/>
    </row>
    <row r="3742" spans="2:17" s="25" customFormat="1" x14ac:dyDescent="0.3">
      <c r="B3742" s="15" t="str">
        <f>IF(A3742="","",VLOOKUP(A3742,Tabulka3[[Číslo smlouvy   u pravidelné činnosti]:[Příjmení]],3,0))</f>
        <v/>
      </c>
      <c r="C3742" s="15" t="str">
        <f>IF(A3742="","",VLOOKUP(A3742,Tabulka3[[Číslo smlouvy   u pravidelné činnosti]:[Příjmení]],4,0))</f>
        <v/>
      </c>
      <c r="F3742" s="94"/>
      <c r="H3742" s="113"/>
      <c r="I3742" s="113"/>
      <c r="K3742" s="15"/>
      <c r="L3742" s="15"/>
      <c r="M3742" s="15">
        <f t="shared" si="174"/>
        <v>1</v>
      </c>
      <c r="N3742" s="15" t="str">
        <f t="shared" si="175"/>
        <v>-</v>
      </c>
      <c r="O3742" s="150">
        <f t="shared" si="176"/>
        <v>0</v>
      </c>
      <c r="P3742" s="15" t="str">
        <f>IF(COUNTIF('Personálie dobrovolníků '!U:X,N3742)&gt;0,"ANO","")</f>
        <v/>
      </c>
      <c r="Q3742" s="15"/>
    </row>
    <row r="3743" spans="2:17" s="25" customFormat="1" x14ac:dyDescent="0.3">
      <c r="B3743" s="15" t="str">
        <f>IF(A3743="","",VLOOKUP(A3743,Tabulka3[[Číslo smlouvy   u pravidelné činnosti]:[Příjmení]],3,0))</f>
        <v/>
      </c>
      <c r="C3743" s="15" t="str">
        <f>IF(A3743="","",VLOOKUP(A3743,Tabulka3[[Číslo smlouvy   u pravidelné činnosti]:[Příjmení]],4,0))</f>
        <v/>
      </c>
      <c r="F3743" s="94"/>
      <c r="H3743" s="113"/>
      <c r="I3743" s="113"/>
      <c r="K3743" s="15"/>
      <c r="L3743" s="15"/>
      <c r="M3743" s="15">
        <f t="shared" si="174"/>
        <v>1</v>
      </c>
      <c r="N3743" s="15" t="str">
        <f t="shared" si="175"/>
        <v>-</v>
      </c>
      <c r="O3743" s="150">
        <f t="shared" si="176"/>
        <v>0</v>
      </c>
      <c r="P3743" s="15" t="str">
        <f>IF(COUNTIF('Personálie dobrovolníků '!U:X,N3743)&gt;0,"ANO","")</f>
        <v/>
      </c>
      <c r="Q3743" s="15"/>
    </row>
    <row r="3744" spans="2:17" s="25" customFormat="1" x14ac:dyDescent="0.3">
      <c r="B3744" s="15" t="str">
        <f>IF(A3744="","",VLOOKUP(A3744,Tabulka3[[Číslo smlouvy   u pravidelné činnosti]:[Příjmení]],3,0))</f>
        <v/>
      </c>
      <c r="C3744" s="15" t="str">
        <f>IF(A3744="","",VLOOKUP(A3744,Tabulka3[[Číslo smlouvy   u pravidelné činnosti]:[Příjmení]],4,0))</f>
        <v/>
      </c>
      <c r="F3744" s="94"/>
      <c r="H3744" s="113"/>
      <c r="I3744" s="113"/>
      <c r="K3744" s="15"/>
      <c r="L3744" s="15"/>
      <c r="M3744" s="15">
        <f t="shared" si="174"/>
        <v>1</v>
      </c>
      <c r="N3744" s="15" t="str">
        <f t="shared" si="175"/>
        <v>-</v>
      </c>
      <c r="O3744" s="150">
        <f t="shared" si="176"/>
        <v>0</v>
      </c>
      <c r="P3744" s="15" t="str">
        <f>IF(COUNTIF('Personálie dobrovolníků '!U:X,N3744)&gt;0,"ANO","")</f>
        <v/>
      </c>
      <c r="Q3744" s="15"/>
    </row>
    <row r="3745" spans="2:17" s="25" customFormat="1" x14ac:dyDescent="0.3">
      <c r="B3745" s="15" t="str">
        <f>IF(A3745="","",VLOOKUP(A3745,Tabulka3[[Číslo smlouvy   u pravidelné činnosti]:[Příjmení]],3,0))</f>
        <v/>
      </c>
      <c r="C3745" s="15" t="str">
        <f>IF(A3745="","",VLOOKUP(A3745,Tabulka3[[Číslo smlouvy   u pravidelné činnosti]:[Příjmení]],4,0))</f>
        <v/>
      </c>
      <c r="F3745" s="94"/>
      <c r="H3745" s="113"/>
      <c r="I3745" s="113"/>
      <c r="K3745" s="15"/>
      <c r="L3745" s="15"/>
      <c r="M3745" s="15">
        <f t="shared" si="174"/>
        <v>1</v>
      </c>
      <c r="N3745" s="15" t="str">
        <f t="shared" si="175"/>
        <v>-</v>
      </c>
      <c r="O3745" s="150">
        <f t="shared" si="176"/>
        <v>0</v>
      </c>
      <c r="P3745" s="15" t="str">
        <f>IF(COUNTIF('Personálie dobrovolníků '!U:X,N3745)&gt;0,"ANO","")</f>
        <v/>
      </c>
      <c r="Q3745" s="15"/>
    </row>
    <row r="3746" spans="2:17" s="25" customFormat="1" x14ac:dyDescent="0.3">
      <c r="B3746" s="15" t="str">
        <f>IF(A3746="","",VLOOKUP(A3746,Tabulka3[[Číslo smlouvy   u pravidelné činnosti]:[Příjmení]],3,0))</f>
        <v/>
      </c>
      <c r="C3746" s="15" t="str">
        <f>IF(A3746="","",VLOOKUP(A3746,Tabulka3[[Číslo smlouvy   u pravidelné činnosti]:[Příjmení]],4,0))</f>
        <v/>
      </c>
      <c r="F3746" s="94"/>
      <c r="H3746" s="113"/>
      <c r="I3746" s="113"/>
      <c r="K3746" s="15"/>
      <c r="L3746" s="15"/>
      <c r="M3746" s="15">
        <f t="shared" si="174"/>
        <v>1</v>
      </c>
      <c r="N3746" s="15" t="str">
        <f t="shared" si="175"/>
        <v>-</v>
      </c>
      <c r="O3746" s="150">
        <f t="shared" si="176"/>
        <v>0</v>
      </c>
      <c r="P3746" s="15" t="str">
        <f>IF(COUNTIF('Personálie dobrovolníků '!U:X,N3746)&gt;0,"ANO","")</f>
        <v/>
      </c>
      <c r="Q3746" s="15"/>
    </row>
    <row r="3747" spans="2:17" s="25" customFormat="1" x14ac:dyDescent="0.3">
      <c r="B3747" s="15" t="str">
        <f>IF(A3747="","",VLOOKUP(A3747,Tabulka3[[Číslo smlouvy   u pravidelné činnosti]:[Příjmení]],3,0))</f>
        <v/>
      </c>
      <c r="C3747" s="15" t="str">
        <f>IF(A3747="","",VLOOKUP(A3747,Tabulka3[[Číslo smlouvy   u pravidelné činnosti]:[Příjmení]],4,0))</f>
        <v/>
      </c>
      <c r="F3747" s="94"/>
      <c r="H3747" s="113"/>
      <c r="I3747" s="113"/>
      <c r="K3747" s="15"/>
      <c r="L3747" s="15"/>
      <c r="M3747" s="15">
        <f t="shared" si="174"/>
        <v>1</v>
      </c>
      <c r="N3747" s="15" t="str">
        <f t="shared" si="175"/>
        <v>-</v>
      </c>
      <c r="O3747" s="150">
        <f t="shared" si="176"/>
        <v>0</v>
      </c>
      <c r="P3747" s="15" t="str">
        <f>IF(COUNTIF('Personálie dobrovolníků '!U:X,N3747)&gt;0,"ANO","")</f>
        <v/>
      </c>
      <c r="Q3747" s="15"/>
    </row>
    <row r="3748" spans="2:17" s="25" customFormat="1" x14ac:dyDescent="0.3">
      <c r="B3748" s="15" t="str">
        <f>IF(A3748="","",VLOOKUP(A3748,Tabulka3[[Číslo smlouvy   u pravidelné činnosti]:[Příjmení]],3,0))</f>
        <v/>
      </c>
      <c r="C3748" s="15" t="str">
        <f>IF(A3748="","",VLOOKUP(A3748,Tabulka3[[Číslo smlouvy   u pravidelné činnosti]:[Příjmení]],4,0))</f>
        <v/>
      </c>
      <c r="F3748" s="94"/>
      <c r="H3748" s="113"/>
      <c r="I3748" s="113"/>
      <c r="K3748" s="15"/>
      <c r="L3748" s="15"/>
      <c r="M3748" s="15">
        <f t="shared" si="174"/>
        <v>1</v>
      </c>
      <c r="N3748" s="15" t="str">
        <f t="shared" si="175"/>
        <v>-</v>
      </c>
      <c r="O3748" s="150">
        <f t="shared" si="176"/>
        <v>0</v>
      </c>
      <c r="P3748" s="15" t="str">
        <f>IF(COUNTIF('Personálie dobrovolníků '!U:X,N3748)&gt;0,"ANO","")</f>
        <v/>
      </c>
      <c r="Q3748" s="15"/>
    </row>
    <row r="3749" spans="2:17" s="25" customFormat="1" x14ac:dyDescent="0.3">
      <c r="B3749" s="15" t="str">
        <f>IF(A3749="","",VLOOKUP(A3749,Tabulka3[[Číslo smlouvy   u pravidelné činnosti]:[Příjmení]],3,0))</f>
        <v/>
      </c>
      <c r="C3749" s="15" t="str">
        <f>IF(A3749="","",VLOOKUP(A3749,Tabulka3[[Číslo smlouvy   u pravidelné činnosti]:[Příjmení]],4,0))</f>
        <v/>
      </c>
      <c r="F3749" s="94"/>
      <c r="H3749" s="113"/>
      <c r="I3749" s="113"/>
      <c r="K3749" s="15"/>
      <c r="L3749" s="15"/>
      <c r="M3749" s="15">
        <f t="shared" si="174"/>
        <v>1</v>
      </c>
      <c r="N3749" s="15" t="str">
        <f t="shared" si="175"/>
        <v>-</v>
      </c>
      <c r="O3749" s="150">
        <f t="shared" si="176"/>
        <v>0</v>
      </c>
      <c r="P3749" s="15" t="str">
        <f>IF(COUNTIF('Personálie dobrovolníků '!U:X,N3749)&gt;0,"ANO","")</f>
        <v/>
      </c>
      <c r="Q3749" s="15"/>
    </row>
    <row r="3750" spans="2:17" s="25" customFormat="1" x14ac:dyDescent="0.3">
      <c r="B3750" s="15" t="str">
        <f>IF(A3750="","",VLOOKUP(A3750,Tabulka3[[Číslo smlouvy   u pravidelné činnosti]:[Příjmení]],3,0))</f>
        <v/>
      </c>
      <c r="C3750" s="15" t="str">
        <f>IF(A3750="","",VLOOKUP(A3750,Tabulka3[[Číslo smlouvy   u pravidelné činnosti]:[Příjmení]],4,0))</f>
        <v/>
      </c>
      <c r="F3750" s="94"/>
      <c r="H3750" s="113"/>
      <c r="I3750" s="113"/>
      <c r="K3750" s="15"/>
      <c r="L3750" s="15"/>
      <c r="M3750" s="15">
        <f t="shared" si="174"/>
        <v>1</v>
      </c>
      <c r="N3750" s="15" t="str">
        <f t="shared" si="175"/>
        <v>-</v>
      </c>
      <c r="O3750" s="150">
        <f t="shared" si="176"/>
        <v>0</v>
      </c>
      <c r="P3750" s="15" t="str">
        <f>IF(COUNTIF('Personálie dobrovolníků '!U:X,N3750)&gt;0,"ANO","")</f>
        <v/>
      </c>
      <c r="Q3750" s="15"/>
    </row>
    <row r="3751" spans="2:17" s="25" customFormat="1" x14ac:dyDescent="0.3">
      <c r="B3751" s="15" t="str">
        <f>IF(A3751="","",VLOOKUP(A3751,Tabulka3[[Číslo smlouvy   u pravidelné činnosti]:[Příjmení]],3,0))</f>
        <v/>
      </c>
      <c r="C3751" s="15" t="str">
        <f>IF(A3751="","",VLOOKUP(A3751,Tabulka3[[Číslo smlouvy   u pravidelné činnosti]:[Příjmení]],4,0))</f>
        <v/>
      </c>
      <c r="F3751" s="94"/>
      <c r="H3751" s="113"/>
      <c r="I3751" s="113"/>
      <c r="K3751" s="15"/>
      <c r="L3751" s="15"/>
      <c r="M3751" s="15">
        <f t="shared" si="174"/>
        <v>1</v>
      </c>
      <c r="N3751" s="15" t="str">
        <f t="shared" si="175"/>
        <v>-</v>
      </c>
      <c r="O3751" s="150">
        <f t="shared" si="176"/>
        <v>0</v>
      </c>
      <c r="P3751" s="15" t="str">
        <f>IF(COUNTIF('Personálie dobrovolníků '!U:X,N3751)&gt;0,"ANO","")</f>
        <v/>
      </c>
      <c r="Q3751" s="15"/>
    </row>
    <row r="3752" spans="2:17" s="25" customFormat="1" x14ac:dyDescent="0.3">
      <c r="B3752" s="15" t="str">
        <f>IF(A3752="","",VLOOKUP(A3752,Tabulka3[[Číslo smlouvy   u pravidelné činnosti]:[Příjmení]],3,0))</f>
        <v/>
      </c>
      <c r="C3752" s="15" t="str">
        <f>IF(A3752="","",VLOOKUP(A3752,Tabulka3[[Číslo smlouvy   u pravidelné činnosti]:[Příjmení]],4,0))</f>
        <v/>
      </c>
      <c r="F3752" s="94"/>
      <c r="H3752" s="113"/>
      <c r="I3752" s="113"/>
      <c r="K3752" s="15"/>
      <c r="L3752" s="15"/>
      <c r="M3752" s="15">
        <f t="shared" si="174"/>
        <v>1</v>
      </c>
      <c r="N3752" s="15" t="str">
        <f t="shared" si="175"/>
        <v>-</v>
      </c>
      <c r="O3752" s="150">
        <f t="shared" si="176"/>
        <v>0</v>
      </c>
      <c r="P3752" s="15" t="str">
        <f>IF(COUNTIF('Personálie dobrovolníků '!U:X,N3752)&gt;0,"ANO","")</f>
        <v/>
      </c>
      <c r="Q3752" s="15"/>
    </row>
    <row r="3753" spans="2:17" s="25" customFormat="1" x14ac:dyDescent="0.3">
      <c r="B3753" s="15" t="str">
        <f>IF(A3753="","",VLOOKUP(A3753,Tabulka3[[Číslo smlouvy   u pravidelné činnosti]:[Příjmení]],3,0))</f>
        <v/>
      </c>
      <c r="C3753" s="15" t="str">
        <f>IF(A3753="","",VLOOKUP(A3753,Tabulka3[[Číslo smlouvy   u pravidelné činnosti]:[Příjmení]],4,0))</f>
        <v/>
      </c>
      <c r="F3753" s="94"/>
      <c r="H3753" s="113"/>
      <c r="I3753" s="113"/>
      <c r="K3753" s="15"/>
      <c r="L3753" s="15"/>
      <c r="M3753" s="15">
        <f t="shared" si="174"/>
        <v>1</v>
      </c>
      <c r="N3753" s="15" t="str">
        <f t="shared" si="175"/>
        <v>-</v>
      </c>
      <c r="O3753" s="150">
        <f t="shared" si="176"/>
        <v>0</v>
      </c>
      <c r="P3753" s="15" t="str">
        <f>IF(COUNTIF('Personálie dobrovolníků '!U:X,N3753)&gt;0,"ANO","")</f>
        <v/>
      </c>
      <c r="Q3753" s="15"/>
    </row>
    <row r="3754" spans="2:17" s="25" customFormat="1" x14ac:dyDescent="0.3">
      <c r="B3754" s="15" t="str">
        <f>IF(A3754="","",VLOOKUP(A3754,Tabulka3[[Číslo smlouvy   u pravidelné činnosti]:[Příjmení]],3,0))</f>
        <v/>
      </c>
      <c r="C3754" s="15" t="str">
        <f>IF(A3754="","",VLOOKUP(A3754,Tabulka3[[Číslo smlouvy   u pravidelné činnosti]:[Příjmení]],4,0))</f>
        <v/>
      </c>
      <c r="F3754" s="94"/>
      <c r="H3754" s="113"/>
      <c r="I3754" s="113"/>
      <c r="K3754" s="15"/>
      <c r="L3754" s="15"/>
      <c r="M3754" s="15">
        <f t="shared" si="174"/>
        <v>1</v>
      </c>
      <c r="N3754" s="15" t="str">
        <f t="shared" si="175"/>
        <v>-</v>
      </c>
      <c r="O3754" s="150">
        <f t="shared" si="176"/>
        <v>0</v>
      </c>
      <c r="P3754" s="15" t="str">
        <f>IF(COUNTIF('Personálie dobrovolníků '!U:X,N3754)&gt;0,"ANO","")</f>
        <v/>
      </c>
      <c r="Q3754" s="15"/>
    </row>
    <row r="3755" spans="2:17" s="25" customFormat="1" x14ac:dyDescent="0.3">
      <c r="B3755" s="15" t="str">
        <f>IF(A3755="","",VLOOKUP(A3755,Tabulka3[[Číslo smlouvy   u pravidelné činnosti]:[Příjmení]],3,0))</f>
        <v/>
      </c>
      <c r="C3755" s="15" t="str">
        <f>IF(A3755="","",VLOOKUP(A3755,Tabulka3[[Číslo smlouvy   u pravidelné činnosti]:[Příjmení]],4,0))</f>
        <v/>
      </c>
      <c r="F3755" s="94"/>
      <c r="H3755" s="113"/>
      <c r="I3755" s="113"/>
      <c r="K3755" s="15"/>
      <c r="L3755" s="15"/>
      <c r="M3755" s="15">
        <f t="shared" si="174"/>
        <v>1</v>
      </c>
      <c r="N3755" s="15" t="str">
        <f t="shared" si="175"/>
        <v>-</v>
      </c>
      <c r="O3755" s="150">
        <f t="shared" si="176"/>
        <v>0</v>
      </c>
      <c r="P3755" s="15" t="str">
        <f>IF(COUNTIF('Personálie dobrovolníků '!U:X,N3755)&gt;0,"ANO","")</f>
        <v/>
      </c>
      <c r="Q3755" s="15"/>
    </row>
    <row r="3756" spans="2:17" s="25" customFormat="1" x14ac:dyDescent="0.3">
      <c r="B3756" s="15" t="str">
        <f>IF(A3756="","",VLOOKUP(A3756,Tabulka3[[Číslo smlouvy   u pravidelné činnosti]:[Příjmení]],3,0))</f>
        <v/>
      </c>
      <c r="C3756" s="15" t="str">
        <f>IF(A3756="","",VLOOKUP(A3756,Tabulka3[[Číslo smlouvy   u pravidelné činnosti]:[Příjmení]],4,0))</f>
        <v/>
      </c>
      <c r="F3756" s="94"/>
      <c r="H3756" s="113"/>
      <c r="I3756" s="113"/>
      <c r="K3756" s="15"/>
      <c r="L3756" s="15"/>
      <c r="M3756" s="15">
        <f t="shared" si="174"/>
        <v>1</v>
      </c>
      <c r="N3756" s="15" t="str">
        <f t="shared" si="175"/>
        <v>-</v>
      </c>
      <c r="O3756" s="150">
        <f t="shared" si="176"/>
        <v>0</v>
      </c>
      <c r="P3756" s="15" t="str">
        <f>IF(COUNTIF('Personálie dobrovolníků '!U:X,N3756)&gt;0,"ANO","")</f>
        <v/>
      </c>
      <c r="Q3756" s="15"/>
    </row>
    <row r="3757" spans="2:17" s="25" customFormat="1" x14ac:dyDescent="0.3">
      <c r="B3757" s="15" t="str">
        <f>IF(A3757="","",VLOOKUP(A3757,Tabulka3[[Číslo smlouvy   u pravidelné činnosti]:[Příjmení]],3,0))</f>
        <v/>
      </c>
      <c r="C3757" s="15" t="str">
        <f>IF(A3757="","",VLOOKUP(A3757,Tabulka3[[Číslo smlouvy   u pravidelné činnosti]:[Příjmení]],4,0))</f>
        <v/>
      </c>
      <c r="F3757" s="94"/>
      <c r="H3757" s="113"/>
      <c r="I3757" s="113"/>
      <c r="K3757" s="15"/>
      <c r="L3757" s="15"/>
      <c r="M3757" s="15">
        <f t="shared" si="174"/>
        <v>1</v>
      </c>
      <c r="N3757" s="15" t="str">
        <f t="shared" si="175"/>
        <v>-</v>
      </c>
      <c r="O3757" s="150">
        <f t="shared" si="176"/>
        <v>0</v>
      </c>
      <c r="P3757" s="15" t="str">
        <f>IF(COUNTIF('Personálie dobrovolníků '!U:X,N3757)&gt;0,"ANO","")</f>
        <v/>
      </c>
      <c r="Q3757" s="15"/>
    </row>
    <row r="3758" spans="2:17" s="25" customFormat="1" x14ac:dyDescent="0.3">
      <c r="B3758" s="15" t="str">
        <f>IF(A3758="","",VLOOKUP(A3758,Tabulka3[[Číslo smlouvy   u pravidelné činnosti]:[Příjmení]],3,0))</f>
        <v/>
      </c>
      <c r="C3758" s="15" t="str">
        <f>IF(A3758="","",VLOOKUP(A3758,Tabulka3[[Číslo smlouvy   u pravidelné činnosti]:[Příjmení]],4,0))</f>
        <v/>
      </c>
      <c r="F3758" s="94"/>
      <c r="H3758" s="113"/>
      <c r="I3758" s="113"/>
      <c r="K3758" s="15"/>
      <c r="L3758" s="15"/>
      <c r="M3758" s="15">
        <f t="shared" si="174"/>
        <v>1</v>
      </c>
      <c r="N3758" s="15" t="str">
        <f t="shared" si="175"/>
        <v>-</v>
      </c>
      <c r="O3758" s="150">
        <f t="shared" si="176"/>
        <v>0</v>
      </c>
      <c r="P3758" s="15" t="str">
        <f>IF(COUNTIF('Personálie dobrovolníků '!U:X,N3758)&gt;0,"ANO","")</f>
        <v/>
      </c>
      <c r="Q3758" s="15"/>
    </row>
    <row r="3759" spans="2:17" s="25" customFormat="1" x14ac:dyDescent="0.3">
      <c r="B3759" s="15" t="str">
        <f>IF(A3759="","",VLOOKUP(A3759,Tabulka3[[Číslo smlouvy   u pravidelné činnosti]:[Příjmení]],3,0))</f>
        <v/>
      </c>
      <c r="C3759" s="15" t="str">
        <f>IF(A3759="","",VLOOKUP(A3759,Tabulka3[[Číslo smlouvy   u pravidelné činnosti]:[Příjmení]],4,0))</f>
        <v/>
      </c>
      <c r="F3759" s="94"/>
      <c r="H3759" s="113"/>
      <c r="I3759" s="113"/>
      <c r="K3759" s="15"/>
      <c r="L3759" s="15"/>
      <c r="M3759" s="15">
        <f t="shared" si="174"/>
        <v>1</v>
      </c>
      <c r="N3759" s="15" t="str">
        <f t="shared" si="175"/>
        <v>-</v>
      </c>
      <c r="O3759" s="150">
        <f t="shared" si="176"/>
        <v>0</v>
      </c>
      <c r="P3759" s="15" t="str">
        <f>IF(COUNTIF('Personálie dobrovolníků '!U:X,N3759)&gt;0,"ANO","")</f>
        <v/>
      </c>
      <c r="Q3759" s="15"/>
    </row>
    <row r="3760" spans="2:17" s="25" customFormat="1" x14ac:dyDescent="0.3">
      <c r="B3760" s="15" t="str">
        <f>IF(A3760="","",VLOOKUP(A3760,Tabulka3[[Číslo smlouvy   u pravidelné činnosti]:[Příjmení]],3,0))</f>
        <v/>
      </c>
      <c r="C3760" s="15" t="str">
        <f>IF(A3760="","",VLOOKUP(A3760,Tabulka3[[Číslo smlouvy   u pravidelné činnosti]:[Příjmení]],4,0))</f>
        <v/>
      </c>
      <c r="F3760" s="94"/>
      <c r="H3760" s="113"/>
      <c r="I3760" s="113"/>
      <c r="K3760" s="15"/>
      <c r="L3760" s="15"/>
      <c r="M3760" s="15">
        <f t="shared" si="174"/>
        <v>1</v>
      </c>
      <c r="N3760" s="15" t="str">
        <f t="shared" si="175"/>
        <v>-</v>
      </c>
      <c r="O3760" s="150">
        <f t="shared" si="176"/>
        <v>0</v>
      </c>
      <c r="P3760" s="15" t="str">
        <f>IF(COUNTIF('Personálie dobrovolníků '!U:X,N3760)&gt;0,"ANO","")</f>
        <v/>
      </c>
      <c r="Q3760" s="15"/>
    </row>
    <row r="3761" spans="2:17" s="25" customFormat="1" x14ac:dyDescent="0.3">
      <c r="B3761" s="15" t="str">
        <f>IF(A3761="","",VLOOKUP(A3761,Tabulka3[[Číslo smlouvy   u pravidelné činnosti]:[Příjmení]],3,0))</f>
        <v/>
      </c>
      <c r="C3761" s="15" t="str">
        <f>IF(A3761="","",VLOOKUP(A3761,Tabulka3[[Číslo smlouvy   u pravidelné činnosti]:[Příjmení]],4,0))</f>
        <v/>
      </c>
      <c r="F3761" s="94"/>
      <c r="H3761" s="113"/>
      <c r="I3761" s="113"/>
      <c r="K3761" s="15"/>
      <c r="L3761" s="15"/>
      <c r="M3761" s="15">
        <f t="shared" si="174"/>
        <v>1</v>
      </c>
      <c r="N3761" s="15" t="str">
        <f t="shared" si="175"/>
        <v>-</v>
      </c>
      <c r="O3761" s="150">
        <f t="shared" si="176"/>
        <v>0</v>
      </c>
      <c r="P3761" s="15" t="str">
        <f>IF(COUNTIF('Personálie dobrovolníků '!U:X,N3761)&gt;0,"ANO","")</f>
        <v/>
      </c>
      <c r="Q3761" s="15"/>
    </row>
    <row r="3762" spans="2:17" s="25" customFormat="1" x14ac:dyDescent="0.3">
      <c r="B3762" s="15" t="str">
        <f>IF(A3762="","",VLOOKUP(A3762,Tabulka3[[Číslo smlouvy   u pravidelné činnosti]:[Příjmení]],3,0))</f>
        <v/>
      </c>
      <c r="C3762" s="15" t="str">
        <f>IF(A3762="","",VLOOKUP(A3762,Tabulka3[[Číslo smlouvy   u pravidelné činnosti]:[Příjmení]],4,0))</f>
        <v/>
      </c>
      <c r="F3762" s="94"/>
      <c r="H3762" s="113"/>
      <c r="I3762" s="113"/>
      <c r="K3762" s="15"/>
      <c r="L3762" s="15"/>
      <c r="M3762" s="15">
        <f t="shared" si="174"/>
        <v>1</v>
      </c>
      <c r="N3762" s="15" t="str">
        <f t="shared" si="175"/>
        <v>-</v>
      </c>
      <c r="O3762" s="150">
        <f t="shared" si="176"/>
        <v>0</v>
      </c>
      <c r="P3762" s="15" t="str">
        <f>IF(COUNTIF('Personálie dobrovolníků '!U:X,N3762)&gt;0,"ANO","")</f>
        <v/>
      </c>
      <c r="Q3762" s="15"/>
    </row>
    <row r="3763" spans="2:17" s="25" customFormat="1" x14ac:dyDescent="0.3">
      <c r="B3763" s="15" t="str">
        <f>IF(A3763="","",VLOOKUP(A3763,Tabulka3[[Číslo smlouvy   u pravidelné činnosti]:[Příjmení]],3,0))</f>
        <v/>
      </c>
      <c r="C3763" s="15" t="str">
        <f>IF(A3763="","",VLOOKUP(A3763,Tabulka3[[Číslo smlouvy   u pravidelné činnosti]:[Příjmení]],4,0))</f>
        <v/>
      </c>
      <c r="F3763" s="94"/>
      <c r="H3763" s="113"/>
      <c r="I3763" s="113"/>
      <c r="K3763" s="15"/>
      <c r="L3763" s="15"/>
      <c r="M3763" s="15">
        <f t="shared" si="174"/>
        <v>1</v>
      </c>
      <c r="N3763" s="15" t="str">
        <f t="shared" si="175"/>
        <v>-</v>
      </c>
      <c r="O3763" s="150">
        <f t="shared" si="176"/>
        <v>0</v>
      </c>
      <c r="P3763" s="15" t="str">
        <f>IF(COUNTIF('Personálie dobrovolníků '!U:X,N3763)&gt;0,"ANO","")</f>
        <v/>
      </c>
      <c r="Q3763" s="15"/>
    </row>
    <row r="3764" spans="2:17" s="25" customFormat="1" x14ac:dyDescent="0.3">
      <c r="B3764" s="15" t="str">
        <f>IF(A3764="","",VLOOKUP(A3764,Tabulka3[[Číslo smlouvy   u pravidelné činnosti]:[Příjmení]],3,0))</f>
        <v/>
      </c>
      <c r="C3764" s="15" t="str">
        <f>IF(A3764="","",VLOOKUP(A3764,Tabulka3[[Číslo smlouvy   u pravidelné činnosti]:[Příjmení]],4,0))</f>
        <v/>
      </c>
      <c r="F3764" s="94"/>
      <c r="H3764" s="113"/>
      <c r="I3764" s="113"/>
      <c r="K3764" s="15"/>
      <c r="L3764" s="15"/>
      <c r="M3764" s="15">
        <f t="shared" si="174"/>
        <v>1</v>
      </c>
      <c r="N3764" s="15" t="str">
        <f t="shared" si="175"/>
        <v>-</v>
      </c>
      <c r="O3764" s="150">
        <f t="shared" si="176"/>
        <v>0</v>
      </c>
      <c r="P3764" s="15" t="str">
        <f>IF(COUNTIF('Personálie dobrovolníků '!U:X,N3764)&gt;0,"ANO","")</f>
        <v/>
      </c>
      <c r="Q3764" s="15"/>
    </row>
    <row r="3765" spans="2:17" s="25" customFormat="1" x14ac:dyDescent="0.3">
      <c r="B3765" s="15" t="str">
        <f>IF(A3765="","",VLOOKUP(A3765,Tabulka3[[Číslo smlouvy   u pravidelné činnosti]:[Příjmení]],3,0))</f>
        <v/>
      </c>
      <c r="C3765" s="15" t="str">
        <f>IF(A3765="","",VLOOKUP(A3765,Tabulka3[[Číslo smlouvy   u pravidelné činnosti]:[Příjmení]],4,0))</f>
        <v/>
      </c>
      <c r="F3765" s="94"/>
      <c r="H3765" s="113"/>
      <c r="I3765" s="113"/>
      <c r="K3765" s="15"/>
      <c r="L3765" s="15"/>
      <c r="M3765" s="15">
        <f t="shared" si="174"/>
        <v>1</v>
      </c>
      <c r="N3765" s="15" t="str">
        <f t="shared" si="175"/>
        <v>-</v>
      </c>
      <c r="O3765" s="150">
        <f t="shared" si="176"/>
        <v>0</v>
      </c>
      <c r="P3765" s="15" t="str">
        <f>IF(COUNTIF('Personálie dobrovolníků '!U:X,N3765)&gt;0,"ANO","")</f>
        <v/>
      </c>
      <c r="Q3765" s="15"/>
    </row>
    <row r="3766" spans="2:17" s="25" customFormat="1" x14ac:dyDescent="0.3">
      <c r="B3766" s="15" t="str">
        <f>IF(A3766="","",VLOOKUP(A3766,Tabulka3[[Číslo smlouvy   u pravidelné činnosti]:[Příjmení]],3,0))</f>
        <v/>
      </c>
      <c r="C3766" s="15" t="str">
        <f>IF(A3766="","",VLOOKUP(A3766,Tabulka3[[Číslo smlouvy   u pravidelné činnosti]:[Příjmení]],4,0))</f>
        <v/>
      </c>
      <c r="F3766" s="94"/>
      <c r="H3766" s="113"/>
      <c r="I3766" s="113"/>
      <c r="K3766" s="15"/>
      <c r="L3766" s="15"/>
      <c r="M3766" s="15">
        <f t="shared" si="174"/>
        <v>1</v>
      </c>
      <c r="N3766" s="15" t="str">
        <f t="shared" si="175"/>
        <v>-</v>
      </c>
      <c r="O3766" s="150">
        <f t="shared" si="176"/>
        <v>0</v>
      </c>
      <c r="P3766" s="15" t="str">
        <f>IF(COUNTIF('Personálie dobrovolníků '!U:X,N3766)&gt;0,"ANO","")</f>
        <v/>
      </c>
      <c r="Q3766" s="15"/>
    </row>
    <row r="3767" spans="2:17" s="25" customFormat="1" x14ac:dyDescent="0.3">
      <c r="B3767" s="15" t="str">
        <f>IF(A3767="","",VLOOKUP(A3767,Tabulka3[[Číslo smlouvy   u pravidelné činnosti]:[Příjmení]],3,0))</f>
        <v/>
      </c>
      <c r="C3767" s="15" t="str">
        <f>IF(A3767="","",VLOOKUP(A3767,Tabulka3[[Číslo smlouvy   u pravidelné činnosti]:[Příjmení]],4,0))</f>
        <v/>
      </c>
      <c r="F3767" s="94"/>
      <c r="H3767" s="113"/>
      <c r="I3767" s="113"/>
      <c r="K3767" s="15"/>
      <c r="L3767" s="15"/>
      <c r="M3767" s="15">
        <f t="shared" si="174"/>
        <v>1</v>
      </c>
      <c r="N3767" s="15" t="str">
        <f t="shared" si="175"/>
        <v>-</v>
      </c>
      <c r="O3767" s="150">
        <f t="shared" si="176"/>
        <v>0</v>
      </c>
      <c r="P3767" s="15" t="str">
        <f>IF(COUNTIF('Personálie dobrovolníků '!U:X,N3767)&gt;0,"ANO","")</f>
        <v/>
      </c>
      <c r="Q3767" s="15"/>
    </row>
    <row r="3768" spans="2:17" s="25" customFormat="1" x14ac:dyDescent="0.3">
      <c r="B3768" s="15" t="str">
        <f>IF(A3768="","",VLOOKUP(A3768,Tabulka3[[Číslo smlouvy   u pravidelné činnosti]:[Příjmení]],3,0))</f>
        <v/>
      </c>
      <c r="C3768" s="15" t="str">
        <f>IF(A3768="","",VLOOKUP(A3768,Tabulka3[[Číslo smlouvy   u pravidelné činnosti]:[Příjmení]],4,0))</f>
        <v/>
      </c>
      <c r="F3768" s="94"/>
      <c r="H3768" s="113"/>
      <c r="I3768" s="113"/>
      <c r="K3768" s="15"/>
      <c r="L3768" s="15"/>
      <c r="M3768" s="15">
        <f t="shared" si="174"/>
        <v>1</v>
      </c>
      <c r="N3768" s="15" t="str">
        <f t="shared" si="175"/>
        <v>-</v>
      </c>
      <c r="O3768" s="150">
        <f t="shared" si="176"/>
        <v>0</v>
      </c>
      <c r="P3768" s="15" t="str">
        <f>IF(COUNTIF('Personálie dobrovolníků '!U:X,N3768)&gt;0,"ANO","")</f>
        <v/>
      </c>
      <c r="Q3768" s="15"/>
    </row>
    <row r="3769" spans="2:17" s="25" customFormat="1" x14ac:dyDescent="0.3">
      <c r="B3769" s="15" t="str">
        <f>IF(A3769="","",VLOOKUP(A3769,Tabulka3[[Číslo smlouvy   u pravidelné činnosti]:[Příjmení]],3,0))</f>
        <v/>
      </c>
      <c r="C3769" s="15" t="str">
        <f>IF(A3769="","",VLOOKUP(A3769,Tabulka3[[Číslo smlouvy   u pravidelné činnosti]:[Příjmení]],4,0))</f>
        <v/>
      </c>
      <c r="F3769" s="94"/>
      <c r="H3769" s="113"/>
      <c r="I3769" s="113"/>
      <c r="K3769" s="15"/>
      <c r="L3769" s="15"/>
      <c r="M3769" s="15">
        <f t="shared" si="174"/>
        <v>1</v>
      </c>
      <c r="N3769" s="15" t="str">
        <f t="shared" si="175"/>
        <v>-</v>
      </c>
      <c r="O3769" s="150">
        <f t="shared" si="176"/>
        <v>0</v>
      </c>
      <c r="P3769" s="15" t="str">
        <f>IF(COUNTIF('Personálie dobrovolníků '!U:X,N3769)&gt;0,"ANO","")</f>
        <v/>
      </c>
      <c r="Q3769" s="15"/>
    </row>
    <row r="3770" spans="2:17" s="25" customFormat="1" x14ac:dyDescent="0.3">
      <c r="B3770" s="15" t="str">
        <f>IF(A3770="","",VLOOKUP(A3770,Tabulka3[[Číslo smlouvy   u pravidelné činnosti]:[Příjmení]],3,0))</f>
        <v/>
      </c>
      <c r="C3770" s="15" t="str">
        <f>IF(A3770="","",VLOOKUP(A3770,Tabulka3[[Číslo smlouvy   u pravidelné činnosti]:[Příjmení]],4,0))</f>
        <v/>
      </c>
      <c r="F3770" s="94"/>
      <c r="H3770" s="113"/>
      <c r="I3770" s="113"/>
      <c r="K3770" s="15"/>
      <c r="L3770" s="15"/>
      <c r="M3770" s="15">
        <f t="shared" si="174"/>
        <v>1</v>
      </c>
      <c r="N3770" s="15" t="str">
        <f t="shared" si="175"/>
        <v>-</v>
      </c>
      <c r="O3770" s="150">
        <f t="shared" si="176"/>
        <v>0</v>
      </c>
      <c r="P3770" s="15" t="str">
        <f>IF(COUNTIF('Personálie dobrovolníků '!U:X,N3770)&gt;0,"ANO","")</f>
        <v/>
      </c>
      <c r="Q3770" s="15"/>
    </row>
    <row r="3771" spans="2:17" s="25" customFormat="1" x14ac:dyDescent="0.3">
      <c r="B3771" s="15" t="str">
        <f>IF(A3771="","",VLOOKUP(A3771,Tabulka3[[Číslo smlouvy   u pravidelné činnosti]:[Příjmení]],3,0))</f>
        <v/>
      </c>
      <c r="C3771" s="15" t="str">
        <f>IF(A3771="","",VLOOKUP(A3771,Tabulka3[[Číslo smlouvy   u pravidelné činnosti]:[Příjmení]],4,0))</f>
        <v/>
      </c>
      <c r="F3771" s="94"/>
      <c r="H3771" s="113"/>
      <c r="I3771" s="113"/>
      <c r="K3771" s="15"/>
      <c r="L3771" s="15"/>
      <c r="M3771" s="15">
        <f t="shared" si="174"/>
        <v>1</v>
      </c>
      <c r="N3771" s="15" t="str">
        <f t="shared" si="175"/>
        <v>-</v>
      </c>
      <c r="O3771" s="150">
        <f t="shared" si="176"/>
        <v>0</v>
      </c>
      <c r="P3771" s="15" t="str">
        <f>IF(COUNTIF('Personálie dobrovolníků '!U:X,N3771)&gt;0,"ANO","")</f>
        <v/>
      </c>
      <c r="Q3771" s="15"/>
    </row>
    <row r="3772" spans="2:17" s="25" customFormat="1" x14ac:dyDescent="0.3">
      <c r="B3772" s="15" t="str">
        <f>IF(A3772="","",VLOOKUP(A3772,Tabulka3[[Číslo smlouvy   u pravidelné činnosti]:[Příjmení]],3,0))</f>
        <v/>
      </c>
      <c r="C3772" s="15" t="str">
        <f>IF(A3772="","",VLOOKUP(A3772,Tabulka3[[Číslo smlouvy   u pravidelné činnosti]:[Příjmení]],4,0))</f>
        <v/>
      </c>
      <c r="F3772" s="94"/>
      <c r="H3772" s="113"/>
      <c r="I3772" s="113"/>
      <c r="K3772" s="15"/>
      <c r="L3772" s="15"/>
      <c r="M3772" s="15">
        <f t="shared" si="174"/>
        <v>1</v>
      </c>
      <c r="N3772" s="15" t="str">
        <f t="shared" si="175"/>
        <v>-</v>
      </c>
      <c r="O3772" s="150">
        <f t="shared" si="176"/>
        <v>0</v>
      </c>
      <c r="P3772" s="15" t="str">
        <f>IF(COUNTIF('Personálie dobrovolníků '!U:X,N3772)&gt;0,"ANO","")</f>
        <v/>
      </c>
      <c r="Q3772" s="15"/>
    </row>
    <row r="3773" spans="2:17" s="25" customFormat="1" x14ac:dyDescent="0.3">
      <c r="B3773" s="15" t="str">
        <f>IF(A3773="","",VLOOKUP(A3773,Tabulka3[[Číslo smlouvy   u pravidelné činnosti]:[Příjmení]],3,0))</f>
        <v/>
      </c>
      <c r="C3773" s="15" t="str">
        <f>IF(A3773="","",VLOOKUP(A3773,Tabulka3[[Číslo smlouvy   u pravidelné činnosti]:[Příjmení]],4,0))</f>
        <v/>
      </c>
      <c r="F3773" s="94"/>
      <c r="H3773" s="113"/>
      <c r="I3773" s="113"/>
      <c r="K3773" s="15"/>
      <c r="L3773" s="15"/>
      <c r="M3773" s="15">
        <f t="shared" si="174"/>
        <v>1</v>
      </c>
      <c r="N3773" s="15" t="str">
        <f t="shared" si="175"/>
        <v>-</v>
      </c>
      <c r="O3773" s="150">
        <f t="shared" si="176"/>
        <v>0</v>
      </c>
      <c r="P3773" s="15" t="str">
        <f>IF(COUNTIF('Personálie dobrovolníků '!U:X,N3773)&gt;0,"ANO","")</f>
        <v/>
      </c>
      <c r="Q3773" s="15"/>
    </row>
    <row r="3774" spans="2:17" s="25" customFormat="1" x14ac:dyDescent="0.3">
      <c r="B3774" s="15" t="str">
        <f>IF(A3774="","",VLOOKUP(A3774,Tabulka3[[Číslo smlouvy   u pravidelné činnosti]:[Příjmení]],3,0))</f>
        <v/>
      </c>
      <c r="C3774" s="15" t="str">
        <f>IF(A3774="","",VLOOKUP(A3774,Tabulka3[[Číslo smlouvy   u pravidelné činnosti]:[Příjmení]],4,0))</f>
        <v/>
      </c>
      <c r="F3774" s="94"/>
      <c r="H3774" s="113"/>
      <c r="I3774" s="113"/>
      <c r="K3774" s="15"/>
      <c r="L3774" s="15"/>
      <c r="M3774" s="15">
        <f t="shared" si="174"/>
        <v>1</v>
      </c>
      <c r="N3774" s="15" t="str">
        <f t="shared" si="175"/>
        <v>-</v>
      </c>
      <c r="O3774" s="150">
        <f t="shared" si="176"/>
        <v>0</v>
      </c>
      <c r="P3774" s="15" t="str">
        <f>IF(COUNTIF('Personálie dobrovolníků '!U:X,N3774)&gt;0,"ANO","")</f>
        <v/>
      </c>
      <c r="Q3774" s="15"/>
    </row>
    <row r="3775" spans="2:17" s="25" customFormat="1" x14ac:dyDescent="0.3">
      <c r="B3775" s="15" t="str">
        <f>IF(A3775="","",VLOOKUP(A3775,Tabulka3[[Číslo smlouvy   u pravidelné činnosti]:[Příjmení]],3,0))</f>
        <v/>
      </c>
      <c r="C3775" s="15" t="str">
        <f>IF(A3775="","",VLOOKUP(A3775,Tabulka3[[Číslo smlouvy   u pravidelné činnosti]:[Příjmení]],4,0))</f>
        <v/>
      </c>
      <c r="F3775" s="94"/>
      <c r="H3775" s="113"/>
      <c r="I3775" s="113"/>
      <c r="K3775" s="15"/>
      <c r="L3775" s="15"/>
      <c r="M3775" s="15">
        <f t="shared" si="174"/>
        <v>1</v>
      </c>
      <c r="N3775" s="15" t="str">
        <f t="shared" si="175"/>
        <v>-</v>
      </c>
      <c r="O3775" s="150">
        <f t="shared" si="176"/>
        <v>0</v>
      </c>
      <c r="P3775" s="15" t="str">
        <f>IF(COUNTIF('Personálie dobrovolníků '!U:X,N3775)&gt;0,"ANO","")</f>
        <v/>
      </c>
      <c r="Q3775" s="15"/>
    </row>
    <row r="3776" spans="2:17" s="25" customFormat="1" x14ac:dyDescent="0.3">
      <c r="B3776" s="15" t="str">
        <f>IF(A3776="","",VLOOKUP(A3776,Tabulka3[[Číslo smlouvy   u pravidelné činnosti]:[Příjmení]],3,0))</f>
        <v/>
      </c>
      <c r="C3776" s="15" t="str">
        <f>IF(A3776="","",VLOOKUP(A3776,Tabulka3[[Číslo smlouvy   u pravidelné činnosti]:[Příjmení]],4,0))</f>
        <v/>
      </c>
      <c r="F3776" s="94"/>
      <c r="H3776" s="113"/>
      <c r="I3776" s="113"/>
      <c r="K3776" s="15"/>
      <c r="L3776" s="15"/>
      <c r="M3776" s="15">
        <f t="shared" si="174"/>
        <v>1</v>
      </c>
      <c r="N3776" s="15" t="str">
        <f t="shared" si="175"/>
        <v>-</v>
      </c>
      <c r="O3776" s="150">
        <f t="shared" si="176"/>
        <v>0</v>
      </c>
      <c r="P3776" s="15" t="str">
        <f>IF(COUNTIF('Personálie dobrovolníků '!U:X,N3776)&gt;0,"ANO","")</f>
        <v/>
      </c>
      <c r="Q3776" s="15"/>
    </row>
    <row r="3777" spans="2:17" s="25" customFormat="1" x14ac:dyDescent="0.3">
      <c r="B3777" s="15" t="str">
        <f>IF(A3777="","",VLOOKUP(A3777,Tabulka3[[Číslo smlouvy   u pravidelné činnosti]:[Příjmení]],3,0))</f>
        <v/>
      </c>
      <c r="C3777" s="15" t="str">
        <f>IF(A3777="","",VLOOKUP(A3777,Tabulka3[[Číslo smlouvy   u pravidelné činnosti]:[Příjmení]],4,0))</f>
        <v/>
      </c>
      <c r="F3777" s="94"/>
      <c r="H3777" s="113"/>
      <c r="I3777" s="113"/>
      <c r="K3777" s="15"/>
      <c r="L3777" s="15"/>
      <c r="M3777" s="15">
        <f t="shared" si="174"/>
        <v>1</v>
      </c>
      <c r="N3777" s="15" t="str">
        <f t="shared" si="175"/>
        <v>-</v>
      </c>
      <c r="O3777" s="150">
        <f t="shared" si="176"/>
        <v>0</v>
      </c>
      <c r="P3777" s="15" t="str">
        <f>IF(COUNTIF('Personálie dobrovolníků '!U:X,N3777)&gt;0,"ANO","")</f>
        <v/>
      </c>
      <c r="Q3777" s="15"/>
    </row>
    <row r="3778" spans="2:17" s="25" customFormat="1" x14ac:dyDescent="0.3">
      <c r="B3778" s="15" t="str">
        <f>IF(A3778="","",VLOOKUP(A3778,Tabulka3[[Číslo smlouvy   u pravidelné činnosti]:[Příjmení]],3,0))</f>
        <v/>
      </c>
      <c r="C3778" s="15" t="str">
        <f>IF(A3778="","",VLOOKUP(A3778,Tabulka3[[Číslo smlouvy   u pravidelné činnosti]:[Příjmení]],4,0))</f>
        <v/>
      </c>
      <c r="F3778" s="94"/>
      <c r="H3778" s="113"/>
      <c r="I3778" s="113"/>
      <c r="K3778" s="15"/>
      <c r="L3778" s="15"/>
      <c r="M3778" s="15">
        <f t="shared" si="174"/>
        <v>1</v>
      </c>
      <c r="N3778" s="15" t="str">
        <f t="shared" si="175"/>
        <v>-</v>
      </c>
      <c r="O3778" s="150">
        <f t="shared" si="176"/>
        <v>0</v>
      </c>
      <c r="P3778" s="15" t="str">
        <f>IF(COUNTIF('Personálie dobrovolníků '!U:X,N3778)&gt;0,"ANO","")</f>
        <v/>
      </c>
      <c r="Q3778" s="15"/>
    </row>
    <row r="3779" spans="2:17" s="25" customFormat="1" x14ac:dyDescent="0.3">
      <c r="B3779" s="15" t="str">
        <f>IF(A3779="","",VLOOKUP(A3779,Tabulka3[[Číslo smlouvy   u pravidelné činnosti]:[Příjmení]],3,0))</f>
        <v/>
      </c>
      <c r="C3779" s="15" t="str">
        <f>IF(A3779="","",VLOOKUP(A3779,Tabulka3[[Číslo smlouvy   u pravidelné činnosti]:[Příjmení]],4,0))</f>
        <v/>
      </c>
      <c r="F3779" s="94"/>
      <c r="H3779" s="113"/>
      <c r="I3779" s="113"/>
      <c r="K3779" s="15"/>
      <c r="L3779" s="15"/>
      <c r="M3779" s="15">
        <f t="shared" si="174"/>
        <v>1</v>
      </c>
      <c r="N3779" s="15" t="str">
        <f t="shared" si="175"/>
        <v>-</v>
      </c>
      <c r="O3779" s="150">
        <f t="shared" si="176"/>
        <v>0</v>
      </c>
      <c r="P3779" s="15" t="str">
        <f>IF(COUNTIF('Personálie dobrovolníků '!U:X,N3779)&gt;0,"ANO","")</f>
        <v/>
      </c>
      <c r="Q3779" s="15"/>
    </row>
    <row r="3780" spans="2:17" s="25" customFormat="1" x14ac:dyDescent="0.3">
      <c r="B3780" s="15" t="str">
        <f>IF(A3780="","",VLOOKUP(A3780,Tabulka3[[Číslo smlouvy   u pravidelné činnosti]:[Příjmení]],3,0))</f>
        <v/>
      </c>
      <c r="C3780" s="15" t="str">
        <f>IF(A3780="","",VLOOKUP(A3780,Tabulka3[[Číslo smlouvy   u pravidelné činnosti]:[Příjmení]],4,0))</f>
        <v/>
      </c>
      <c r="F3780" s="94"/>
      <c r="H3780" s="113"/>
      <c r="I3780" s="113"/>
      <c r="K3780" s="15"/>
      <c r="L3780" s="15"/>
      <c r="M3780" s="15">
        <f t="shared" ref="M3780:M3843" si="177">IF(OR(
   AND($H3780=$K$12, $I3780=$L$4),
   AND($H3780=$K$12, $I3780=$L$5),
   AND($H3780=$K$12, $I3780=$L$6),
   AND($H3780=$K$12, $I3780=$L$7),
   AND($H3780=$K$11, $I3780=$L$4),
   AND($H3780=$K$11, $I3780=$L$5),
   AND($H3780=$K$11, $I3780=$L$6),
   AND($H3780=$K$11, $I3780=$L$7),
   AND($H3780=$K$5, $I3780=$L$5),
   AND($H3780=$K$6, $I3780=$L$4),
   AND($H3780=$K$6, $I3780=$L$5),
   AND($H3780=$K$6, $I3780=$L$7),
   AND($H3780=$K$4, $I3780=$L$6),
), 0, 1)</f>
        <v>1</v>
      </c>
      <c r="N3780" s="15" t="str">
        <f t="shared" ref="N3780:N3843" si="178">A3780 &amp; "-" &amp; J3780</f>
        <v>-</v>
      </c>
      <c r="O3780" s="150">
        <f t="shared" ref="O3780:O3843" si="179">IF(AND(M3780&lt;&gt;0, P3780="ANO"), 1, 0)</f>
        <v>0</v>
      </c>
      <c r="P3780" s="15" t="str">
        <f>IF(COUNTIF('Personálie dobrovolníků '!U:X,N3780)&gt;0,"ANO","")</f>
        <v/>
      </c>
      <c r="Q3780" s="15"/>
    </row>
    <row r="3781" spans="2:17" s="25" customFormat="1" x14ac:dyDescent="0.3">
      <c r="B3781" s="15" t="str">
        <f>IF(A3781="","",VLOOKUP(A3781,Tabulka3[[Číslo smlouvy   u pravidelné činnosti]:[Příjmení]],3,0))</f>
        <v/>
      </c>
      <c r="C3781" s="15" t="str">
        <f>IF(A3781="","",VLOOKUP(A3781,Tabulka3[[Číslo smlouvy   u pravidelné činnosti]:[Příjmení]],4,0))</f>
        <v/>
      </c>
      <c r="F3781" s="94"/>
      <c r="H3781" s="113"/>
      <c r="I3781" s="113"/>
      <c r="K3781" s="15"/>
      <c r="L3781" s="15"/>
      <c r="M3781" s="15">
        <f t="shared" si="177"/>
        <v>1</v>
      </c>
      <c r="N3781" s="15" t="str">
        <f t="shared" si="178"/>
        <v>-</v>
      </c>
      <c r="O3781" s="150">
        <f t="shared" si="179"/>
        <v>0</v>
      </c>
      <c r="P3781" s="15" t="str">
        <f>IF(COUNTIF('Personálie dobrovolníků '!U:X,N3781)&gt;0,"ANO","")</f>
        <v/>
      </c>
      <c r="Q3781" s="15"/>
    </row>
    <row r="3782" spans="2:17" s="25" customFormat="1" x14ac:dyDescent="0.3">
      <c r="B3782" s="15" t="str">
        <f>IF(A3782="","",VLOOKUP(A3782,Tabulka3[[Číslo smlouvy   u pravidelné činnosti]:[Příjmení]],3,0))</f>
        <v/>
      </c>
      <c r="C3782" s="15" t="str">
        <f>IF(A3782="","",VLOOKUP(A3782,Tabulka3[[Číslo smlouvy   u pravidelné činnosti]:[Příjmení]],4,0))</f>
        <v/>
      </c>
      <c r="F3782" s="94"/>
      <c r="H3782" s="113"/>
      <c r="I3782" s="113"/>
      <c r="K3782" s="15"/>
      <c r="L3782" s="15"/>
      <c r="M3782" s="15">
        <f t="shared" si="177"/>
        <v>1</v>
      </c>
      <c r="N3782" s="15" t="str">
        <f t="shared" si="178"/>
        <v>-</v>
      </c>
      <c r="O3782" s="150">
        <f t="shared" si="179"/>
        <v>0</v>
      </c>
      <c r="P3782" s="15" t="str">
        <f>IF(COUNTIF('Personálie dobrovolníků '!U:X,N3782)&gt;0,"ANO","")</f>
        <v/>
      </c>
      <c r="Q3782" s="15"/>
    </row>
    <row r="3783" spans="2:17" s="25" customFormat="1" x14ac:dyDescent="0.3">
      <c r="B3783" s="15" t="str">
        <f>IF(A3783="","",VLOOKUP(A3783,Tabulka3[[Číslo smlouvy   u pravidelné činnosti]:[Příjmení]],3,0))</f>
        <v/>
      </c>
      <c r="C3783" s="15" t="str">
        <f>IF(A3783="","",VLOOKUP(A3783,Tabulka3[[Číslo smlouvy   u pravidelné činnosti]:[Příjmení]],4,0))</f>
        <v/>
      </c>
      <c r="F3783" s="94"/>
      <c r="H3783" s="113"/>
      <c r="I3783" s="113"/>
      <c r="K3783" s="15"/>
      <c r="L3783" s="15"/>
      <c r="M3783" s="15">
        <f t="shared" si="177"/>
        <v>1</v>
      </c>
      <c r="N3783" s="15" t="str">
        <f t="shared" si="178"/>
        <v>-</v>
      </c>
      <c r="O3783" s="150">
        <f t="shared" si="179"/>
        <v>0</v>
      </c>
      <c r="P3783" s="15" t="str">
        <f>IF(COUNTIF('Personálie dobrovolníků '!U:X,N3783)&gt;0,"ANO","")</f>
        <v/>
      </c>
      <c r="Q3783" s="15"/>
    </row>
    <row r="3784" spans="2:17" s="25" customFormat="1" x14ac:dyDescent="0.3">
      <c r="B3784" s="15" t="str">
        <f>IF(A3784="","",VLOOKUP(A3784,Tabulka3[[Číslo smlouvy   u pravidelné činnosti]:[Příjmení]],3,0))</f>
        <v/>
      </c>
      <c r="C3784" s="15" t="str">
        <f>IF(A3784="","",VLOOKUP(A3784,Tabulka3[[Číslo smlouvy   u pravidelné činnosti]:[Příjmení]],4,0))</f>
        <v/>
      </c>
      <c r="F3784" s="94"/>
      <c r="H3784" s="113"/>
      <c r="I3784" s="113"/>
      <c r="K3784" s="15"/>
      <c r="L3784" s="15"/>
      <c r="M3784" s="15">
        <f t="shared" si="177"/>
        <v>1</v>
      </c>
      <c r="N3784" s="15" t="str">
        <f t="shared" si="178"/>
        <v>-</v>
      </c>
      <c r="O3784" s="150">
        <f t="shared" si="179"/>
        <v>0</v>
      </c>
      <c r="P3784" s="15" t="str">
        <f>IF(COUNTIF('Personálie dobrovolníků '!U:X,N3784)&gt;0,"ANO","")</f>
        <v/>
      </c>
      <c r="Q3784" s="15"/>
    </row>
    <row r="3785" spans="2:17" s="25" customFormat="1" x14ac:dyDescent="0.3">
      <c r="B3785" s="15" t="str">
        <f>IF(A3785="","",VLOOKUP(A3785,Tabulka3[[Číslo smlouvy   u pravidelné činnosti]:[Příjmení]],3,0))</f>
        <v/>
      </c>
      <c r="C3785" s="15" t="str">
        <f>IF(A3785="","",VLOOKUP(A3785,Tabulka3[[Číslo smlouvy   u pravidelné činnosti]:[Příjmení]],4,0))</f>
        <v/>
      </c>
      <c r="F3785" s="94"/>
      <c r="H3785" s="113"/>
      <c r="I3785" s="113"/>
      <c r="K3785" s="15"/>
      <c r="L3785" s="15"/>
      <c r="M3785" s="15">
        <f t="shared" si="177"/>
        <v>1</v>
      </c>
      <c r="N3785" s="15" t="str">
        <f t="shared" si="178"/>
        <v>-</v>
      </c>
      <c r="O3785" s="150">
        <f t="shared" si="179"/>
        <v>0</v>
      </c>
      <c r="P3785" s="15" t="str">
        <f>IF(COUNTIF('Personálie dobrovolníků '!U:X,N3785)&gt;0,"ANO","")</f>
        <v/>
      </c>
      <c r="Q3785" s="15"/>
    </row>
    <row r="3786" spans="2:17" s="25" customFormat="1" x14ac:dyDescent="0.3">
      <c r="B3786" s="15" t="str">
        <f>IF(A3786="","",VLOOKUP(A3786,Tabulka3[[Číslo smlouvy   u pravidelné činnosti]:[Příjmení]],3,0))</f>
        <v/>
      </c>
      <c r="C3786" s="15" t="str">
        <f>IF(A3786="","",VLOOKUP(A3786,Tabulka3[[Číslo smlouvy   u pravidelné činnosti]:[Příjmení]],4,0))</f>
        <v/>
      </c>
      <c r="F3786" s="94"/>
      <c r="H3786" s="113"/>
      <c r="I3786" s="113"/>
      <c r="K3786" s="15"/>
      <c r="L3786" s="15"/>
      <c r="M3786" s="15">
        <f t="shared" si="177"/>
        <v>1</v>
      </c>
      <c r="N3786" s="15" t="str">
        <f t="shared" si="178"/>
        <v>-</v>
      </c>
      <c r="O3786" s="150">
        <f t="shared" si="179"/>
        <v>0</v>
      </c>
      <c r="P3786" s="15" t="str">
        <f>IF(COUNTIF('Personálie dobrovolníků '!U:X,N3786)&gt;0,"ANO","")</f>
        <v/>
      </c>
      <c r="Q3786" s="15"/>
    </row>
    <row r="3787" spans="2:17" s="25" customFormat="1" x14ac:dyDescent="0.3">
      <c r="B3787" s="15" t="str">
        <f>IF(A3787="","",VLOOKUP(A3787,Tabulka3[[Číslo smlouvy   u pravidelné činnosti]:[Příjmení]],3,0))</f>
        <v/>
      </c>
      <c r="C3787" s="15" t="str">
        <f>IF(A3787="","",VLOOKUP(A3787,Tabulka3[[Číslo smlouvy   u pravidelné činnosti]:[Příjmení]],4,0))</f>
        <v/>
      </c>
      <c r="F3787" s="94"/>
      <c r="H3787" s="113"/>
      <c r="I3787" s="113"/>
      <c r="K3787" s="15"/>
      <c r="L3787" s="15"/>
      <c r="M3787" s="15">
        <f t="shared" si="177"/>
        <v>1</v>
      </c>
      <c r="N3787" s="15" t="str">
        <f t="shared" si="178"/>
        <v>-</v>
      </c>
      <c r="O3787" s="150">
        <f t="shared" si="179"/>
        <v>0</v>
      </c>
      <c r="P3787" s="15" t="str">
        <f>IF(COUNTIF('Personálie dobrovolníků '!U:X,N3787)&gt;0,"ANO","")</f>
        <v/>
      </c>
      <c r="Q3787" s="15"/>
    </row>
    <row r="3788" spans="2:17" s="25" customFormat="1" x14ac:dyDescent="0.3">
      <c r="B3788" s="15" t="str">
        <f>IF(A3788="","",VLOOKUP(A3788,Tabulka3[[Číslo smlouvy   u pravidelné činnosti]:[Příjmení]],3,0))</f>
        <v/>
      </c>
      <c r="C3788" s="15" t="str">
        <f>IF(A3788="","",VLOOKUP(A3788,Tabulka3[[Číslo smlouvy   u pravidelné činnosti]:[Příjmení]],4,0))</f>
        <v/>
      </c>
      <c r="F3788" s="94"/>
      <c r="H3788" s="113"/>
      <c r="I3788" s="113"/>
      <c r="K3788" s="15"/>
      <c r="L3788" s="15"/>
      <c r="M3788" s="15">
        <f t="shared" si="177"/>
        <v>1</v>
      </c>
      <c r="N3788" s="15" t="str">
        <f t="shared" si="178"/>
        <v>-</v>
      </c>
      <c r="O3788" s="150">
        <f t="shared" si="179"/>
        <v>0</v>
      </c>
      <c r="P3788" s="15" t="str">
        <f>IF(COUNTIF('Personálie dobrovolníků '!U:X,N3788)&gt;0,"ANO","")</f>
        <v/>
      </c>
      <c r="Q3788" s="15"/>
    </row>
    <row r="3789" spans="2:17" s="25" customFormat="1" x14ac:dyDescent="0.3">
      <c r="B3789" s="15" t="str">
        <f>IF(A3789="","",VLOOKUP(A3789,Tabulka3[[Číslo smlouvy   u pravidelné činnosti]:[Příjmení]],3,0))</f>
        <v/>
      </c>
      <c r="C3789" s="15" t="str">
        <f>IF(A3789="","",VLOOKUP(A3789,Tabulka3[[Číslo smlouvy   u pravidelné činnosti]:[Příjmení]],4,0))</f>
        <v/>
      </c>
      <c r="F3789" s="94"/>
      <c r="H3789" s="113"/>
      <c r="I3789" s="113"/>
      <c r="K3789" s="15"/>
      <c r="L3789" s="15"/>
      <c r="M3789" s="15">
        <f t="shared" si="177"/>
        <v>1</v>
      </c>
      <c r="N3789" s="15" t="str">
        <f t="shared" si="178"/>
        <v>-</v>
      </c>
      <c r="O3789" s="150">
        <f t="shared" si="179"/>
        <v>0</v>
      </c>
      <c r="P3789" s="15" t="str">
        <f>IF(COUNTIF('Personálie dobrovolníků '!U:X,N3789)&gt;0,"ANO","")</f>
        <v/>
      </c>
      <c r="Q3789" s="15"/>
    </row>
    <row r="3790" spans="2:17" s="25" customFormat="1" x14ac:dyDescent="0.3">
      <c r="B3790" s="15" t="str">
        <f>IF(A3790="","",VLOOKUP(A3790,Tabulka3[[Číslo smlouvy   u pravidelné činnosti]:[Příjmení]],3,0))</f>
        <v/>
      </c>
      <c r="C3790" s="15" t="str">
        <f>IF(A3790="","",VLOOKUP(A3790,Tabulka3[[Číslo smlouvy   u pravidelné činnosti]:[Příjmení]],4,0))</f>
        <v/>
      </c>
      <c r="F3790" s="94"/>
      <c r="H3790" s="113"/>
      <c r="I3790" s="113"/>
      <c r="K3790" s="15"/>
      <c r="L3790" s="15"/>
      <c r="M3790" s="15">
        <f t="shared" si="177"/>
        <v>1</v>
      </c>
      <c r="N3790" s="15" t="str">
        <f t="shared" si="178"/>
        <v>-</v>
      </c>
      <c r="O3790" s="150">
        <f t="shared" si="179"/>
        <v>0</v>
      </c>
      <c r="P3790" s="15" t="str">
        <f>IF(COUNTIF('Personálie dobrovolníků '!U:X,N3790)&gt;0,"ANO","")</f>
        <v/>
      </c>
      <c r="Q3790" s="15"/>
    </row>
    <row r="3791" spans="2:17" s="25" customFormat="1" x14ac:dyDescent="0.3">
      <c r="B3791" s="15" t="str">
        <f>IF(A3791="","",VLOOKUP(A3791,Tabulka3[[Číslo smlouvy   u pravidelné činnosti]:[Příjmení]],3,0))</f>
        <v/>
      </c>
      <c r="C3791" s="15" t="str">
        <f>IF(A3791="","",VLOOKUP(A3791,Tabulka3[[Číslo smlouvy   u pravidelné činnosti]:[Příjmení]],4,0))</f>
        <v/>
      </c>
      <c r="F3791" s="94"/>
      <c r="H3791" s="113"/>
      <c r="I3791" s="113"/>
      <c r="K3791" s="15"/>
      <c r="L3791" s="15"/>
      <c r="M3791" s="15">
        <f t="shared" si="177"/>
        <v>1</v>
      </c>
      <c r="N3791" s="15" t="str">
        <f t="shared" si="178"/>
        <v>-</v>
      </c>
      <c r="O3791" s="150">
        <f t="shared" si="179"/>
        <v>0</v>
      </c>
      <c r="P3791" s="15" t="str">
        <f>IF(COUNTIF('Personálie dobrovolníků '!U:X,N3791)&gt;0,"ANO","")</f>
        <v/>
      </c>
      <c r="Q3791" s="15"/>
    </row>
    <row r="3792" spans="2:17" s="25" customFormat="1" x14ac:dyDescent="0.3">
      <c r="B3792" s="15" t="str">
        <f>IF(A3792="","",VLOOKUP(A3792,Tabulka3[[Číslo smlouvy   u pravidelné činnosti]:[Příjmení]],3,0))</f>
        <v/>
      </c>
      <c r="C3792" s="15" t="str">
        <f>IF(A3792="","",VLOOKUP(A3792,Tabulka3[[Číslo smlouvy   u pravidelné činnosti]:[Příjmení]],4,0))</f>
        <v/>
      </c>
      <c r="F3792" s="94"/>
      <c r="H3792" s="113"/>
      <c r="I3792" s="113"/>
      <c r="K3792" s="15"/>
      <c r="L3792" s="15"/>
      <c r="M3792" s="15">
        <f t="shared" si="177"/>
        <v>1</v>
      </c>
      <c r="N3792" s="15" t="str">
        <f t="shared" si="178"/>
        <v>-</v>
      </c>
      <c r="O3792" s="150">
        <f t="shared" si="179"/>
        <v>0</v>
      </c>
      <c r="P3792" s="15" t="str">
        <f>IF(COUNTIF('Personálie dobrovolníků '!U:X,N3792)&gt;0,"ANO","")</f>
        <v/>
      </c>
      <c r="Q3792" s="15"/>
    </row>
    <row r="3793" spans="2:17" s="25" customFormat="1" x14ac:dyDescent="0.3">
      <c r="B3793" s="15" t="str">
        <f>IF(A3793="","",VLOOKUP(A3793,Tabulka3[[Číslo smlouvy   u pravidelné činnosti]:[Příjmení]],3,0))</f>
        <v/>
      </c>
      <c r="C3793" s="15" t="str">
        <f>IF(A3793="","",VLOOKUP(A3793,Tabulka3[[Číslo smlouvy   u pravidelné činnosti]:[Příjmení]],4,0))</f>
        <v/>
      </c>
      <c r="F3793" s="94"/>
      <c r="H3793" s="113"/>
      <c r="I3793" s="113"/>
      <c r="K3793" s="15"/>
      <c r="L3793" s="15"/>
      <c r="M3793" s="15">
        <f t="shared" si="177"/>
        <v>1</v>
      </c>
      <c r="N3793" s="15" t="str">
        <f t="shared" si="178"/>
        <v>-</v>
      </c>
      <c r="O3793" s="150">
        <f t="shared" si="179"/>
        <v>0</v>
      </c>
      <c r="P3793" s="15" t="str">
        <f>IF(COUNTIF('Personálie dobrovolníků '!U:X,N3793)&gt;0,"ANO","")</f>
        <v/>
      </c>
      <c r="Q3793" s="15"/>
    </row>
    <row r="3794" spans="2:17" s="25" customFormat="1" x14ac:dyDescent="0.3">
      <c r="B3794" s="15" t="str">
        <f>IF(A3794="","",VLOOKUP(A3794,Tabulka3[[Číslo smlouvy   u pravidelné činnosti]:[Příjmení]],3,0))</f>
        <v/>
      </c>
      <c r="C3794" s="15" t="str">
        <f>IF(A3794="","",VLOOKUP(A3794,Tabulka3[[Číslo smlouvy   u pravidelné činnosti]:[Příjmení]],4,0))</f>
        <v/>
      </c>
      <c r="F3794" s="94"/>
      <c r="H3794" s="113"/>
      <c r="I3794" s="113"/>
      <c r="K3794" s="15"/>
      <c r="L3794" s="15"/>
      <c r="M3794" s="15">
        <f t="shared" si="177"/>
        <v>1</v>
      </c>
      <c r="N3794" s="15" t="str">
        <f t="shared" si="178"/>
        <v>-</v>
      </c>
      <c r="O3794" s="150">
        <f t="shared" si="179"/>
        <v>0</v>
      </c>
      <c r="P3794" s="15" t="str">
        <f>IF(COUNTIF('Personálie dobrovolníků '!U:X,N3794)&gt;0,"ANO","")</f>
        <v/>
      </c>
      <c r="Q3794" s="15"/>
    </row>
    <row r="3795" spans="2:17" s="25" customFormat="1" x14ac:dyDescent="0.3">
      <c r="B3795" s="15" t="str">
        <f>IF(A3795="","",VLOOKUP(A3795,Tabulka3[[Číslo smlouvy   u pravidelné činnosti]:[Příjmení]],3,0))</f>
        <v/>
      </c>
      <c r="C3795" s="15" t="str">
        <f>IF(A3795="","",VLOOKUP(A3795,Tabulka3[[Číslo smlouvy   u pravidelné činnosti]:[Příjmení]],4,0))</f>
        <v/>
      </c>
      <c r="F3795" s="94"/>
      <c r="H3795" s="113"/>
      <c r="I3795" s="113"/>
      <c r="K3795" s="15"/>
      <c r="L3795" s="15"/>
      <c r="M3795" s="15">
        <f t="shared" si="177"/>
        <v>1</v>
      </c>
      <c r="N3795" s="15" t="str">
        <f t="shared" si="178"/>
        <v>-</v>
      </c>
      <c r="O3795" s="150">
        <f t="shared" si="179"/>
        <v>0</v>
      </c>
      <c r="P3795" s="15" t="str">
        <f>IF(COUNTIF('Personálie dobrovolníků '!U:X,N3795)&gt;0,"ANO","")</f>
        <v/>
      </c>
      <c r="Q3795" s="15"/>
    </row>
    <row r="3796" spans="2:17" s="25" customFormat="1" x14ac:dyDescent="0.3">
      <c r="B3796" s="15" t="str">
        <f>IF(A3796="","",VLOOKUP(A3796,Tabulka3[[Číslo smlouvy   u pravidelné činnosti]:[Příjmení]],3,0))</f>
        <v/>
      </c>
      <c r="C3796" s="15" t="str">
        <f>IF(A3796="","",VLOOKUP(A3796,Tabulka3[[Číslo smlouvy   u pravidelné činnosti]:[Příjmení]],4,0))</f>
        <v/>
      </c>
      <c r="F3796" s="94"/>
      <c r="H3796" s="113"/>
      <c r="I3796" s="113"/>
      <c r="K3796" s="15"/>
      <c r="L3796" s="15"/>
      <c r="M3796" s="15">
        <f t="shared" si="177"/>
        <v>1</v>
      </c>
      <c r="N3796" s="15" t="str">
        <f t="shared" si="178"/>
        <v>-</v>
      </c>
      <c r="O3796" s="150">
        <f t="shared" si="179"/>
        <v>0</v>
      </c>
      <c r="P3796" s="15" t="str">
        <f>IF(COUNTIF('Personálie dobrovolníků '!U:X,N3796)&gt;0,"ANO","")</f>
        <v/>
      </c>
      <c r="Q3796" s="15"/>
    </row>
    <row r="3797" spans="2:17" s="25" customFormat="1" x14ac:dyDescent="0.3">
      <c r="B3797" s="15" t="str">
        <f>IF(A3797="","",VLOOKUP(A3797,Tabulka3[[Číslo smlouvy   u pravidelné činnosti]:[Příjmení]],3,0))</f>
        <v/>
      </c>
      <c r="C3797" s="15" t="str">
        <f>IF(A3797="","",VLOOKUP(A3797,Tabulka3[[Číslo smlouvy   u pravidelné činnosti]:[Příjmení]],4,0))</f>
        <v/>
      </c>
      <c r="F3797" s="94"/>
      <c r="H3797" s="113"/>
      <c r="I3797" s="113"/>
      <c r="K3797" s="15"/>
      <c r="L3797" s="15"/>
      <c r="M3797" s="15">
        <f t="shared" si="177"/>
        <v>1</v>
      </c>
      <c r="N3797" s="15" t="str">
        <f t="shared" si="178"/>
        <v>-</v>
      </c>
      <c r="O3797" s="150">
        <f t="shared" si="179"/>
        <v>0</v>
      </c>
      <c r="P3797" s="15" t="str">
        <f>IF(COUNTIF('Personálie dobrovolníků '!U:X,N3797)&gt;0,"ANO","")</f>
        <v/>
      </c>
      <c r="Q3797" s="15"/>
    </row>
    <row r="3798" spans="2:17" s="25" customFormat="1" x14ac:dyDescent="0.3">
      <c r="B3798" s="15" t="str">
        <f>IF(A3798="","",VLOOKUP(A3798,Tabulka3[[Číslo smlouvy   u pravidelné činnosti]:[Příjmení]],3,0))</f>
        <v/>
      </c>
      <c r="C3798" s="15" t="str">
        <f>IF(A3798="","",VLOOKUP(A3798,Tabulka3[[Číslo smlouvy   u pravidelné činnosti]:[Příjmení]],4,0))</f>
        <v/>
      </c>
      <c r="F3798" s="94"/>
      <c r="H3798" s="113"/>
      <c r="I3798" s="113"/>
      <c r="K3798" s="15"/>
      <c r="L3798" s="15"/>
      <c r="M3798" s="15">
        <f t="shared" si="177"/>
        <v>1</v>
      </c>
      <c r="N3798" s="15" t="str">
        <f t="shared" si="178"/>
        <v>-</v>
      </c>
      <c r="O3798" s="150">
        <f t="shared" si="179"/>
        <v>0</v>
      </c>
      <c r="P3798" s="15" t="str">
        <f>IF(COUNTIF('Personálie dobrovolníků '!U:X,N3798)&gt;0,"ANO","")</f>
        <v/>
      </c>
      <c r="Q3798" s="15"/>
    </row>
    <row r="3799" spans="2:17" s="25" customFormat="1" x14ac:dyDescent="0.3">
      <c r="B3799" s="15" t="str">
        <f>IF(A3799="","",VLOOKUP(A3799,Tabulka3[[Číslo smlouvy   u pravidelné činnosti]:[Příjmení]],3,0))</f>
        <v/>
      </c>
      <c r="C3799" s="15" t="str">
        <f>IF(A3799="","",VLOOKUP(A3799,Tabulka3[[Číslo smlouvy   u pravidelné činnosti]:[Příjmení]],4,0))</f>
        <v/>
      </c>
      <c r="F3799" s="94"/>
      <c r="H3799" s="113"/>
      <c r="I3799" s="113"/>
      <c r="K3799" s="15"/>
      <c r="L3799" s="15"/>
      <c r="M3799" s="15">
        <f t="shared" si="177"/>
        <v>1</v>
      </c>
      <c r="N3799" s="15" t="str">
        <f t="shared" si="178"/>
        <v>-</v>
      </c>
      <c r="O3799" s="150">
        <f t="shared" si="179"/>
        <v>0</v>
      </c>
      <c r="P3799" s="15" t="str">
        <f>IF(COUNTIF('Personálie dobrovolníků '!U:X,N3799)&gt;0,"ANO","")</f>
        <v/>
      </c>
      <c r="Q3799" s="15"/>
    </row>
    <row r="3800" spans="2:17" s="25" customFormat="1" x14ac:dyDescent="0.3">
      <c r="B3800" s="15" t="str">
        <f>IF(A3800="","",VLOOKUP(A3800,Tabulka3[[Číslo smlouvy   u pravidelné činnosti]:[Příjmení]],3,0))</f>
        <v/>
      </c>
      <c r="C3800" s="15" t="str">
        <f>IF(A3800="","",VLOOKUP(A3800,Tabulka3[[Číslo smlouvy   u pravidelné činnosti]:[Příjmení]],4,0))</f>
        <v/>
      </c>
      <c r="F3800" s="94"/>
      <c r="H3800" s="113"/>
      <c r="I3800" s="113"/>
      <c r="K3800" s="15"/>
      <c r="L3800" s="15"/>
      <c r="M3800" s="15">
        <f t="shared" si="177"/>
        <v>1</v>
      </c>
      <c r="N3800" s="15" t="str">
        <f t="shared" si="178"/>
        <v>-</v>
      </c>
      <c r="O3800" s="150">
        <f t="shared" si="179"/>
        <v>0</v>
      </c>
      <c r="P3800" s="15" t="str">
        <f>IF(COUNTIF('Personálie dobrovolníků '!U:X,N3800)&gt;0,"ANO","")</f>
        <v/>
      </c>
      <c r="Q3800" s="15"/>
    </row>
    <row r="3801" spans="2:17" s="25" customFormat="1" x14ac:dyDescent="0.3">
      <c r="B3801" s="15" t="str">
        <f>IF(A3801="","",VLOOKUP(A3801,Tabulka3[[Číslo smlouvy   u pravidelné činnosti]:[Příjmení]],3,0))</f>
        <v/>
      </c>
      <c r="C3801" s="15" t="str">
        <f>IF(A3801="","",VLOOKUP(A3801,Tabulka3[[Číslo smlouvy   u pravidelné činnosti]:[Příjmení]],4,0))</f>
        <v/>
      </c>
      <c r="F3801" s="94"/>
      <c r="H3801" s="113"/>
      <c r="I3801" s="113"/>
      <c r="K3801" s="15"/>
      <c r="L3801" s="15"/>
      <c r="M3801" s="15">
        <f t="shared" si="177"/>
        <v>1</v>
      </c>
      <c r="N3801" s="15" t="str">
        <f t="shared" si="178"/>
        <v>-</v>
      </c>
      <c r="O3801" s="150">
        <f t="shared" si="179"/>
        <v>0</v>
      </c>
      <c r="P3801" s="15" t="str">
        <f>IF(COUNTIF('Personálie dobrovolníků '!U:X,N3801)&gt;0,"ANO","")</f>
        <v/>
      </c>
      <c r="Q3801" s="15"/>
    </row>
    <row r="3802" spans="2:17" s="25" customFormat="1" x14ac:dyDescent="0.3">
      <c r="B3802" s="15" t="str">
        <f>IF(A3802="","",VLOOKUP(A3802,Tabulka3[[Číslo smlouvy   u pravidelné činnosti]:[Příjmení]],3,0))</f>
        <v/>
      </c>
      <c r="C3802" s="15" t="str">
        <f>IF(A3802="","",VLOOKUP(A3802,Tabulka3[[Číslo smlouvy   u pravidelné činnosti]:[Příjmení]],4,0))</f>
        <v/>
      </c>
      <c r="F3802" s="94"/>
      <c r="H3802" s="113"/>
      <c r="I3802" s="113"/>
      <c r="K3802" s="15"/>
      <c r="L3802" s="15"/>
      <c r="M3802" s="15">
        <f t="shared" si="177"/>
        <v>1</v>
      </c>
      <c r="N3802" s="15" t="str">
        <f t="shared" si="178"/>
        <v>-</v>
      </c>
      <c r="O3802" s="150">
        <f t="shared" si="179"/>
        <v>0</v>
      </c>
      <c r="P3802" s="15" t="str">
        <f>IF(COUNTIF('Personálie dobrovolníků '!U:X,N3802)&gt;0,"ANO","")</f>
        <v/>
      </c>
      <c r="Q3802" s="15"/>
    </row>
    <row r="3803" spans="2:17" s="25" customFormat="1" x14ac:dyDescent="0.3">
      <c r="B3803" s="15" t="str">
        <f>IF(A3803="","",VLOOKUP(A3803,Tabulka3[[Číslo smlouvy   u pravidelné činnosti]:[Příjmení]],3,0))</f>
        <v/>
      </c>
      <c r="C3803" s="15" t="str">
        <f>IF(A3803="","",VLOOKUP(A3803,Tabulka3[[Číslo smlouvy   u pravidelné činnosti]:[Příjmení]],4,0))</f>
        <v/>
      </c>
      <c r="F3803" s="94"/>
      <c r="H3803" s="113"/>
      <c r="I3803" s="113"/>
      <c r="K3803" s="15"/>
      <c r="L3803" s="15"/>
      <c r="M3803" s="15">
        <f t="shared" si="177"/>
        <v>1</v>
      </c>
      <c r="N3803" s="15" t="str">
        <f t="shared" si="178"/>
        <v>-</v>
      </c>
      <c r="O3803" s="150">
        <f t="shared" si="179"/>
        <v>0</v>
      </c>
      <c r="P3803" s="15" t="str">
        <f>IF(COUNTIF('Personálie dobrovolníků '!U:X,N3803)&gt;0,"ANO","")</f>
        <v/>
      </c>
      <c r="Q3803" s="15"/>
    </row>
    <row r="3804" spans="2:17" s="25" customFormat="1" x14ac:dyDescent="0.3">
      <c r="B3804" s="15" t="str">
        <f>IF(A3804="","",VLOOKUP(A3804,Tabulka3[[Číslo smlouvy   u pravidelné činnosti]:[Příjmení]],3,0))</f>
        <v/>
      </c>
      <c r="C3804" s="15" t="str">
        <f>IF(A3804="","",VLOOKUP(A3804,Tabulka3[[Číslo smlouvy   u pravidelné činnosti]:[Příjmení]],4,0))</f>
        <v/>
      </c>
      <c r="F3804" s="94"/>
      <c r="H3804" s="113"/>
      <c r="I3804" s="113"/>
      <c r="K3804" s="15"/>
      <c r="L3804" s="15"/>
      <c r="M3804" s="15">
        <f t="shared" si="177"/>
        <v>1</v>
      </c>
      <c r="N3804" s="15" t="str">
        <f t="shared" si="178"/>
        <v>-</v>
      </c>
      <c r="O3804" s="150">
        <f t="shared" si="179"/>
        <v>0</v>
      </c>
      <c r="P3804" s="15" t="str">
        <f>IF(COUNTIF('Personálie dobrovolníků '!U:X,N3804)&gt;0,"ANO","")</f>
        <v/>
      </c>
      <c r="Q3804" s="15"/>
    </row>
    <row r="3805" spans="2:17" s="25" customFormat="1" x14ac:dyDescent="0.3">
      <c r="B3805" s="15" t="str">
        <f>IF(A3805="","",VLOOKUP(A3805,Tabulka3[[Číslo smlouvy   u pravidelné činnosti]:[Příjmení]],3,0))</f>
        <v/>
      </c>
      <c r="C3805" s="15" t="str">
        <f>IF(A3805="","",VLOOKUP(A3805,Tabulka3[[Číslo smlouvy   u pravidelné činnosti]:[Příjmení]],4,0))</f>
        <v/>
      </c>
      <c r="F3805" s="94"/>
      <c r="H3805" s="113"/>
      <c r="I3805" s="113"/>
      <c r="K3805" s="15"/>
      <c r="L3805" s="15"/>
      <c r="M3805" s="15">
        <f t="shared" si="177"/>
        <v>1</v>
      </c>
      <c r="N3805" s="15" t="str">
        <f t="shared" si="178"/>
        <v>-</v>
      </c>
      <c r="O3805" s="150">
        <f t="shared" si="179"/>
        <v>0</v>
      </c>
      <c r="P3805" s="15" t="str">
        <f>IF(COUNTIF('Personálie dobrovolníků '!U:X,N3805)&gt;0,"ANO","")</f>
        <v/>
      </c>
      <c r="Q3805" s="15"/>
    </row>
    <row r="3806" spans="2:17" s="25" customFormat="1" x14ac:dyDescent="0.3">
      <c r="B3806" s="15" t="str">
        <f>IF(A3806="","",VLOOKUP(A3806,Tabulka3[[Číslo smlouvy   u pravidelné činnosti]:[Příjmení]],3,0))</f>
        <v/>
      </c>
      <c r="C3806" s="15" t="str">
        <f>IF(A3806="","",VLOOKUP(A3806,Tabulka3[[Číslo smlouvy   u pravidelné činnosti]:[Příjmení]],4,0))</f>
        <v/>
      </c>
      <c r="F3806" s="94"/>
      <c r="H3806" s="113"/>
      <c r="I3806" s="113"/>
      <c r="K3806" s="15"/>
      <c r="L3806" s="15"/>
      <c r="M3806" s="15">
        <f t="shared" si="177"/>
        <v>1</v>
      </c>
      <c r="N3806" s="15" t="str">
        <f t="shared" si="178"/>
        <v>-</v>
      </c>
      <c r="O3806" s="150">
        <f t="shared" si="179"/>
        <v>0</v>
      </c>
      <c r="P3806" s="15" t="str">
        <f>IF(COUNTIF('Personálie dobrovolníků '!U:X,N3806)&gt;0,"ANO","")</f>
        <v/>
      </c>
      <c r="Q3806" s="15"/>
    </row>
    <row r="3807" spans="2:17" s="25" customFormat="1" x14ac:dyDescent="0.3">
      <c r="B3807" s="15" t="str">
        <f>IF(A3807="","",VLOOKUP(A3807,Tabulka3[[Číslo smlouvy   u pravidelné činnosti]:[Příjmení]],3,0))</f>
        <v/>
      </c>
      <c r="C3807" s="15" t="str">
        <f>IF(A3807="","",VLOOKUP(A3807,Tabulka3[[Číslo smlouvy   u pravidelné činnosti]:[Příjmení]],4,0))</f>
        <v/>
      </c>
      <c r="F3807" s="94"/>
      <c r="H3807" s="113"/>
      <c r="I3807" s="113"/>
      <c r="K3807" s="15"/>
      <c r="L3807" s="15"/>
      <c r="M3807" s="15">
        <f t="shared" si="177"/>
        <v>1</v>
      </c>
      <c r="N3807" s="15" t="str">
        <f t="shared" si="178"/>
        <v>-</v>
      </c>
      <c r="O3807" s="150">
        <f t="shared" si="179"/>
        <v>0</v>
      </c>
      <c r="P3807" s="15" t="str">
        <f>IF(COUNTIF('Personálie dobrovolníků '!U:X,N3807)&gt;0,"ANO","")</f>
        <v/>
      </c>
      <c r="Q3807" s="15"/>
    </row>
    <row r="3808" spans="2:17" s="25" customFormat="1" x14ac:dyDescent="0.3">
      <c r="B3808" s="15" t="str">
        <f>IF(A3808="","",VLOOKUP(A3808,Tabulka3[[Číslo smlouvy   u pravidelné činnosti]:[Příjmení]],3,0))</f>
        <v/>
      </c>
      <c r="C3808" s="15" t="str">
        <f>IF(A3808="","",VLOOKUP(A3808,Tabulka3[[Číslo smlouvy   u pravidelné činnosti]:[Příjmení]],4,0))</f>
        <v/>
      </c>
      <c r="F3808" s="94"/>
      <c r="H3808" s="113"/>
      <c r="I3808" s="113"/>
      <c r="K3808" s="15"/>
      <c r="L3808" s="15"/>
      <c r="M3808" s="15">
        <f t="shared" si="177"/>
        <v>1</v>
      </c>
      <c r="N3808" s="15" t="str">
        <f t="shared" si="178"/>
        <v>-</v>
      </c>
      <c r="O3808" s="150">
        <f t="shared" si="179"/>
        <v>0</v>
      </c>
      <c r="P3808" s="15" t="str">
        <f>IF(COUNTIF('Personálie dobrovolníků '!U:X,N3808)&gt;0,"ANO","")</f>
        <v/>
      </c>
      <c r="Q3808" s="15"/>
    </row>
    <row r="3809" spans="2:17" s="25" customFormat="1" x14ac:dyDescent="0.3">
      <c r="B3809" s="15" t="str">
        <f>IF(A3809="","",VLOOKUP(A3809,Tabulka3[[Číslo smlouvy   u pravidelné činnosti]:[Příjmení]],3,0))</f>
        <v/>
      </c>
      <c r="C3809" s="15" t="str">
        <f>IF(A3809="","",VLOOKUP(A3809,Tabulka3[[Číslo smlouvy   u pravidelné činnosti]:[Příjmení]],4,0))</f>
        <v/>
      </c>
      <c r="F3809" s="94"/>
      <c r="H3809" s="113"/>
      <c r="I3809" s="113"/>
      <c r="K3809" s="15"/>
      <c r="L3809" s="15"/>
      <c r="M3809" s="15">
        <f t="shared" si="177"/>
        <v>1</v>
      </c>
      <c r="N3809" s="15" t="str">
        <f t="shared" si="178"/>
        <v>-</v>
      </c>
      <c r="O3809" s="150">
        <f t="shared" si="179"/>
        <v>0</v>
      </c>
      <c r="P3809" s="15" t="str">
        <f>IF(COUNTIF('Personálie dobrovolníků '!U:X,N3809)&gt;0,"ANO","")</f>
        <v/>
      </c>
      <c r="Q3809" s="15"/>
    </row>
    <row r="3810" spans="2:17" s="25" customFormat="1" x14ac:dyDescent="0.3">
      <c r="B3810" s="15" t="str">
        <f>IF(A3810="","",VLOOKUP(A3810,Tabulka3[[Číslo smlouvy   u pravidelné činnosti]:[Příjmení]],3,0))</f>
        <v/>
      </c>
      <c r="C3810" s="15" t="str">
        <f>IF(A3810="","",VLOOKUP(A3810,Tabulka3[[Číslo smlouvy   u pravidelné činnosti]:[Příjmení]],4,0))</f>
        <v/>
      </c>
      <c r="F3810" s="94"/>
      <c r="H3810" s="113"/>
      <c r="I3810" s="113"/>
      <c r="K3810" s="15"/>
      <c r="L3810" s="15"/>
      <c r="M3810" s="15">
        <f t="shared" si="177"/>
        <v>1</v>
      </c>
      <c r="N3810" s="15" t="str">
        <f t="shared" si="178"/>
        <v>-</v>
      </c>
      <c r="O3810" s="150">
        <f t="shared" si="179"/>
        <v>0</v>
      </c>
      <c r="P3810" s="15" t="str">
        <f>IF(COUNTIF('Personálie dobrovolníků '!U:X,N3810)&gt;0,"ANO","")</f>
        <v/>
      </c>
      <c r="Q3810" s="15"/>
    </row>
    <row r="3811" spans="2:17" s="25" customFormat="1" x14ac:dyDescent="0.3">
      <c r="B3811" s="15" t="str">
        <f>IF(A3811="","",VLOOKUP(A3811,Tabulka3[[Číslo smlouvy   u pravidelné činnosti]:[Příjmení]],3,0))</f>
        <v/>
      </c>
      <c r="C3811" s="15" t="str">
        <f>IF(A3811="","",VLOOKUP(A3811,Tabulka3[[Číslo smlouvy   u pravidelné činnosti]:[Příjmení]],4,0))</f>
        <v/>
      </c>
      <c r="F3811" s="94"/>
      <c r="H3811" s="113"/>
      <c r="I3811" s="113"/>
      <c r="K3811" s="15"/>
      <c r="L3811" s="15"/>
      <c r="M3811" s="15">
        <f t="shared" si="177"/>
        <v>1</v>
      </c>
      <c r="N3811" s="15" t="str">
        <f t="shared" si="178"/>
        <v>-</v>
      </c>
      <c r="O3811" s="150">
        <f t="shared" si="179"/>
        <v>0</v>
      </c>
      <c r="P3811" s="15" t="str">
        <f>IF(COUNTIF('Personálie dobrovolníků '!U:X,N3811)&gt;0,"ANO","")</f>
        <v/>
      </c>
      <c r="Q3811" s="15"/>
    </row>
    <row r="3812" spans="2:17" s="25" customFormat="1" x14ac:dyDescent="0.3">
      <c r="B3812" s="15" t="str">
        <f>IF(A3812="","",VLOOKUP(A3812,Tabulka3[[Číslo smlouvy   u pravidelné činnosti]:[Příjmení]],3,0))</f>
        <v/>
      </c>
      <c r="C3812" s="15" t="str">
        <f>IF(A3812="","",VLOOKUP(A3812,Tabulka3[[Číslo smlouvy   u pravidelné činnosti]:[Příjmení]],4,0))</f>
        <v/>
      </c>
      <c r="F3812" s="94"/>
      <c r="H3812" s="113"/>
      <c r="I3812" s="113"/>
      <c r="K3812" s="15"/>
      <c r="L3812" s="15"/>
      <c r="M3812" s="15">
        <f t="shared" si="177"/>
        <v>1</v>
      </c>
      <c r="N3812" s="15" t="str">
        <f t="shared" si="178"/>
        <v>-</v>
      </c>
      <c r="O3812" s="150">
        <f t="shared" si="179"/>
        <v>0</v>
      </c>
      <c r="P3812" s="15" t="str">
        <f>IF(COUNTIF('Personálie dobrovolníků '!U:X,N3812)&gt;0,"ANO","")</f>
        <v/>
      </c>
      <c r="Q3812" s="15"/>
    </row>
    <row r="3813" spans="2:17" s="25" customFormat="1" x14ac:dyDescent="0.3">
      <c r="B3813" s="15" t="str">
        <f>IF(A3813="","",VLOOKUP(A3813,Tabulka3[[Číslo smlouvy   u pravidelné činnosti]:[Příjmení]],3,0))</f>
        <v/>
      </c>
      <c r="C3813" s="15" t="str">
        <f>IF(A3813="","",VLOOKUP(A3813,Tabulka3[[Číslo smlouvy   u pravidelné činnosti]:[Příjmení]],4,0))</f>
        <v/>
      </c>
      <c r="F3813" s="94"/>
      <c r="H3813" s="113"/>
      <c r="I3813" s="113"/>
      <c r="K3813" s="15"/>
      <c r="L3813" s="15"/>
      <c r="M3813" s="15">
        <f t="shared" si="177"/>
        <v>1</v>
      </c>
      <c r="N3813" s="15" t="str">
        <f t="shared" si="178"/>
        <v>-</v>
      </c>
      <c r="O3813" s="150">
        <f t="shared" si="179"/>
        <v>0</v>
      </c>
      <c r="P3813" s="15" t="str">
        <f>IF(COUNTIF('Personálie dobrovolníků '!U:X,N3813)&gt;0,"ANO","")</f>
        <v/>
      </c>
      <c r="Q3813" s="15"/>
    </row>
    <row r="3814" spans="2:17" s="25" customFormat="1" x14ac:dyDescent="0.3">
      <c r="B3814" s="15" t="str">
        <f>IF(A3814="","",VLOOKUP(A3814,Tabulka3[[Číslo smlouvy   u pravidelné činnosti]:[Příjmení]],3,0))</f>
        <v/>
      </c>
      <c r="C3814" s="15" t="str">
        <f>IF(A3814="","",VLOOKUP(A3814,Tabulka3[[Číslo smlouvy   u pravidelné činnosti]:[Příjmení]],4,0))</f>
        <v/>
      </c>
      <c r="F3814" s="94"/>
      <c r="H3814" s="113"/>
      <c r="I3814" s="113"/>
      <c r="K3814" s="15"/>
      <c r="L3814" s="15"/>
      <c r="M3814" s="15">
        <f t="shared" si="177"/>
        <v>1</v>
      </c>
      <c r="N3814" s="15" t="str">
        <f t="shared" si="178"/>
        <v>-</v>
      </c>
      <c r="O3814" s="150">
        <f t="shared" si="179"/>
        <v>0</v>
      </c>
      <c r="P3814" s="15" t="str">
        <f>IF(COUNTIF('Personálie dobrovolníků '!U:X,N3814)&gt;0,"ANO","")</f>
        <v/>
      </c>
      <c r="Q3814" s="15"/>
    </row>
    <row r="3815" spans="2:17" s="25" customFormat="1" x14ac:dyDescent="0.3">
      <c r="B3815" s="15" t="str">
        <f>IF(A3815="","",VLOOKUP(A3815,Tabulka3[[Číslo smlouvy   u pravidelné činnosti]:[Příjmení]],3,0))</f>
        <v/>
      </c>
      <c r="C3815" s="15" t="str">
        <f>IF(A3815="","",VLOOKUP(A3815,Tabulka3[[Číslo smlouvy   u pravidelné činnosti]:[Příjmení]],4,0))</f>
        <v/>
      </c>
      <c r="F3815" s="94"/>
      <c r="H3815" s="113"/>
      <c r="I3815" s="113"/>
      <c r="K3815" s="15"/>
      <c r="L3815" s="15"/>
      <c r="M3815" s="15">
        <f t="shared" si="177"/>
        <v>1</v>
      </c>
      <c r="N3815" s="15" t="str">
        <f t="shared" si="178"/>
        <v>-</v>
      </c>
      <c r="O3815" s="150">
        <f t="shared" si="179"/>
        <v>0</v>
      </c>
      <c r="P3815" s="15" t="str">
        <f>IF(COUNTIF('Personálie dobrovolníků '!U:X,N3815)&gt;0,"ANO","")</f>
        <v/>
      </c>
      <c r="Q3815" s="15"/>
    </row>
    <row r="3816" spans="2:17" s="25" customFormat="1" x14ac:dyDescent="0.3">
      <c r="B3816" s="15" t="str">
        <f>IF(A3816="","",VLOOKUP(A3816,Tabulka3[[Číslo smlouvy   u pravidelné činnosti]:[Příjmení]],3,0))</f>
        <v/>
      </c>
      <c r="C3816" s="15" t="str">
        <f>IF(A3816="","",VLOOKUP(A3816,Tabulka3[[Číslo smlouvy   u pravidelné činnosti]:[Příjmení]],4,0))</f>
        <v/>
      </c>
      <c r="F3816" s="94"/>
      <c r="H3816" s="113"/>
      <c r="I3816" s="113"/>
      <c r="K3816" s="15"/>
      <c r="L3816" s="15"/>
      <c r="M3816" s="15">
        <f t="shared" si="177"/>
        <v>1</v>
      </c>
      <c r="N3816" s="15" t="str">
        <f t="shared" si="178"/>
        <v>-</v>
      </c>
      <c r="O3816" s="150">
        <f t="shared" si="179"/>
        <v>0</v>
      </c>
      <c r="P3816" s="15" t="str">
        <f>IF(COUNTIF('Personálie dobrovolníků '!U:X,N3816)&gt;0,"ANO","")</f>
        <v/>
      </c>
      <c r="Q3816" s="15"/>
    </row>
    <row r="3817" spans="2:17" s="25" customFormat="1" x14ac:dyDescent="0.3">
      <c r="B3817" s="15" t="str">
        <f>IF(A3817="","",VLOOKUP(A3817,Tabulka3[[Číslo smlouvy   u pravidelné činnosti]:[Příjmení]],3,0))</f>
        <v/>
      </c>
      <c r="C3817" s="15" t="str">
        <f>IF(A3817="","",VLOOKUP(A3817,Tabulka3[[Číslo smlouvy   u pravidelné činnosti]:[Příjmení]],4,0))</f>
        <v/>
      </c>
      <c r="F3817" s="94"/>
      <c r="H3817" s="113"/>
      <c r="I3817" s="113"/>
      <c r="K3817" s="15"/>
      <c r="L3817" s="15"/>
      <c r="M3817" s="15">
        <f t="shared" si="177"/>
        <v>1</v>
      </c>
      <c r="N3817" s="15" t="str">
        <f t="shared" si="178"/>
        <v>-</v>
      </c>
      <c r="O3817" s="150">
        <f t="shared" si="179"/>
        <v>0</v>
      </c>
      <c r="P3817" s="15" t="str">
        <f>IF(COUNTIF('Personálie dobrovolníků '!U:X,N3817)&gt;0,"ANO","")</f>
        <v/>
      </c>
      <c r="Q3817" s="15"/>
    </row>
    <row r="3818" spans="2:17" s="25" customFormat="1" x14ac:dyDescent="0.3">
      <c r="B3818" s="15" t="str">
        <f>IF(A3818="","",VLOOKUP(A3818,Tabulka3[[Číslo smlouvy   u pravidelné činnosti]:[Příjmení]],3,0))</f>
        <v/>
      </c>
      <c r="C3818" s="15" t="str">
        <f>IF(A3818="","",VLOOKUP(A3818,Tabulka3[[Číslo smlouvy   u pravidelné činnosti]:[Příjmení]],4,0))</f>
        <v/>
      </c>
      <c r="F3818" s="94"/>
      <c r="H3818" s="113"/>
      <c r="I3818" s="113"/>
      <c r="K3818" s="15"/>
      <c r="L3818" s="15"/>
      <c r="M3818" s="15">
        <f t="shared" si="177"/>
        <v>1</v>
      </c>
      <c r="N3818" s="15" t="str">
        <f t="shared" si="178"/>
        <v>-</v>
      </c>
      <c r="O3818" s="150">
        <f t="shared" si="179"/>
        <v>0</v>
      </c>
      <c r="P3818" s="15" t="str">
        <f>IF(COUNTIF('Personálie dobrovolníků '!U:X,N3818)&gt;0,"ANO","")</f>
        <v/>
      </c>
      <c r="Q3818" s="15"/>
    </row>
    <row r="3819" spans="2:17" s="25" customFormat="1" x14ac:dyDescent="0.3">
      <c r="B3819" s="15" t="str">
        <f>IF(A3819="","",VLOOKUP(A3819,Tabulka3[[Číslo smlouvy   u pravidelné činnosti]:[Příjmení]],3,0))</f>
        <v/>
      </c>
      <c r="C3819" s="15" t="str">
        <f>IF(A3819="","",VLOOKUP(A3819,Tabulka3[[Číslo smlouvy   u pravidelné činnosti]:[Příjmení]],4,0))</f>
        <v/>
      </c>
      <c r="F3819" s="94"/>
      <c r="H3819" s="113"/>
      <c r="I3819" s="113"/>
      <c r="K3819" s="15"/>
      <c r="L3819" s="15"/>
      <c r="M3819" s="15">
        <f t="shared" si="177"/>
        <v>1</v>
      </c>
      <c r="N3819" s="15" t="str">
        <f t="shared" si="178"/>
        <v>-</v>
      </c>
      <c r="O3819" s="150">
        <f t="shared" si="179"/>
        <v>0</v>
      </c>
      <c r="P3819" s="15" t="str">
        <f>IF(COUNTIF('Personálie dobrovolníků '!U:X,N3819)&gt;0,"ANO","")</f>
        <v/>
      </c>
      <c r="Q3819" s="15"/>
    </row>
    <row r="3820" spans="2:17" s="25" customFormat="1" x14ac:dyDescent="0.3">
      <c r="B3820" s="15" t="str">
        <f>IF(A3820="","",VLOOKUP(A3820,Tabulka3[[Číslo smlouvy   u pravidelné činnosti]:[Příjmení]],3,0))</f>
        <v/>
      </c>
      <c r="C3820" s="15" t="str">
        <f>IF(A3820="","",VLOOKUP(A3820,Tabulka3[[Číslo smlouvy   u pravidelné činnosti]:[Příjmení]],4,0))</f>
        <v/>
      </c>
      <c r="F3820" s="94"/>
      <c r="H3820" s="113"/>
      <c r="I3820" s="113"/>
      <c r="K3820" s="15"/>
      <c r="L3820" s="15"/>
      <c r="M3820" s="15">
        <f t="shared" si="177"/>
        <v>1</v>
      </c>
      <c r="N3820" s="15" t="str">
        <f t="shared" si="178"/>
        <v>-</v>
      </c>
      <c r="O3820" s="150">
        <f t="shared" si="179"/>
        <v>0</v>
      </c>
      <c r="P3820" s="15" t="str">
        <f>IF(COUNTIF('Personálie dobrovolníků '!U:X,N3820)&gt;0,"ANO","")</f>
        <v/>
      </c>
      <c r="Q3820" s="15"/>
    </row>
    <row r="3821" spans="2:17" s="25" customFormat="1" x14ac:dyDescent="0.3">
      <c r="B3821" s="15" t="str">
        <f>IF(A3821="","",VLOOKUP(A3821,Tabulka3[[Číslo smlouvy   u pravidelné činnosti]:[Příjmení]],3,0))</f>
        <v/>
      </c>
      <c r="C3821" s="15" t="str">
        <f>IF(A3821="","",VLOOKUP(A3821,Tabulka3[[Číslo smlouvy   u pravidelné činnosti]:[Příjmení]],4,0))</f>
        <v/>
      </c>
      <c r="F3821" s="94"/>
      <c r="H3821" s="113"/>
      <c r="I3821" s="113"/>
      <c r="K3821" s="15"/>
      <c r="L3821" s="15"/>
      <c r="M3821" s="15">
        <f t="shared" si="177"/>
        <v>1</v>
      </c>
      <c r="N3821" s="15" t="str">
        <f t="shared" si="178"/>
        <v>-</v>
      </c>
      <c r="O3821" s="150">
        <f t="shared" si="179"/>
        <v>0</v>
      </c>
      <c r="P3821" s="15" t="str">
        <f>IF(COUNTIF('Personálie dobrovolníků '!U:X,N3821)&gt;0,"ANO","")</f>
        <v/>
      </c>
      <c r="Q3821" s="15"/>
    </row>
    <row r="3822" spans="2:17" s="25" customFormat="1" x14ac:dyDescent="0.3">
      <c r="B3822" s="15" t="str">
        <f>IF(A3822="","",VLOOKUP(A3822,Tabulka3[[Číslo smlouvy   u pravidelné činnosti]:[Příjmení]],3,0))</f>
        <v/>
      </c>
      <c r="C3822" s="15" t="str">
        <f>IF(A3822="","",VLOOKUP(A3822,Tabulka3[[Číslo smlouvy   u pravidelné činnosti]:[Příjmení]],4,0))</f>
        <v/>
      </c>
      <c r="F3822" s="94"/>
      <c r="H3822" s="113"/>
      <c r="I3822" s="113"/>
      <c r="K3822" s="15"/>
      <c r="L3822" s="15"/>
      <c r="M3822" s="15">
        <f t="shared" si="177"/>
        <v>1</v>
      </c>
      <c r="N3822" s="15" t="str">
        <f t="shared" si="178"/>
        <v>-</v>
      </c>
      <c r="O3822" s="150">
        <f t="shared" si="179"/>
        <v>0</v>
      </c>
      <c r="P3822" s="15" t="str">
        <f>IF(COUNTIF('Personálie dobrovolníků '!U:X,N3822)&gt;0,"ANO","")</f>
        <v/>
      </c>
      <c r="Q3822" s="15"/>
    </row>
    <row r="3823" spans="2:17" s="25" customFormat="1" x14ac:dyDescent="0.3">
      <c r="B3823" s="15" t="str">
        <f>IF(A3823="","",VLOOKUP(A3823,Tabulka3[[Číslo smlouvy   u pravidelné činnosti]:[Příjmení]],3,0))</f>
        <v/>
      </c>
      <c r="C3823" s="15" t="str">
        <f>IF(A3823="","",VLOOKUP(A3823,Tabulka3[[Číslo smlouvy   u pravidelné činnosti]:[Příjmení]],4,0))</f>
        <v/>
      </c>
      <c r="F3823" s="94"/>
      <c r="H3823" s="113"/>
      <c r="I3823" s="113"/>
      <c r="K3823" s="15"/>
      <c r="L3823" s="15"/>
      <c r="M3823" s="15">
        <f t="shared" si="177"/>
        <v>1</v>
      </c>
      <c r="N3823" s="15" t="str">
        <f t="shared" si="178"/>
        <v>-</v>
      </c>
      <c r="O3823" s="150">
        <f t="shared" si="179"/>
        <v>0</v>
      </c>
      <c r="P3823" s="15" t="str">
        <f>IF(COUNTIF('Personálie dobrovolníků '!U:X,N3823)&gt;0,"ANO","")</f>
        <v/>
      </c>
      <c r="Q3823" s="15"/>
    </row>
    <row r="3824" spans="2:17" s="25" customFormat="1" x14ac:dyDescent="0.3">
      <c r="B3824" s="15" t="str">
        <f>IF(A3824="","",VLOOKUP(A3824,Tabulka3[[Číslo smlouvy   u pravidelné činnosti]:[Příjmení]],3,0))</f>
        <v/>
      </c>
      <c r="C3824" s="15" t="str">
        <f>IF(A3824="","",VLOOKUP(A3824,Tabulka3[[Číslo smlouvy   u pravidelné činnosti]:[Příjmení]],4,0))</f>
        <v/>
      </c>
      <c r="F3824" s="94"/>
      <c r="H3824" s="113"/>
      <c r="I3824" s="113"/>
      <c r="K3824" s="15"/>
      <c r="L3824" s="15"/>
      <c r="M3824" s="15">
        <f t="shared" si="177"/>
        <v>1</v>
      </c>
      <c r="N3824" s="15" t="str">
        <f t="shared" si="178"/>
        <v>-</v>
      </c>
      <c r="O3824" s="150">
        <f t="shared" si="179"/>
        <v>0</v>
      </c>
      <c r="P3824" s="15" t="str">
        <f>IF(COUNTIF('Personálie dobrovolníků '!U:X,N3824)&gt;0,"ANO","")</f>
        <v/>
      </c>
      <c r="Q3824" s="15"/>
    </row>
    <row r="3825" spans="2:17" s="25" customFormat="1" x14ac:dyDescent="0.3">
      <c r="B3825" s="15" t="str">
        <f>IF(A3825="","",VLOOKUP(A3825,Tabulka3[[Číslo smlouvy   u pravidelné činnosti]:[Příjmení]],3,0))</f>
        <v/>
      </c>
      <c r="C3825" s="15" t="str">
        <f>IF(A3825="","",VLOOKUP(A3825,Tabulka3[[Číslo smlouvy   u pravidelné činnosti]:[Příjmení]],4,0))</f>
        <v/>
      </c>
      <c r="F3825" s="94"/>
      <c r="H3825" s="113"/>
      <c r="I3825" s="113"/>
      <c r="K3825" s="15"/>
      <c r="L3825" s="15"/>
      <c r="M3825" s="15">
        <f t="shared" si="177"/>
        <v>1</v>
      </c>
      <c r="N3825" s="15" t="str">
        <f t="shared" si="178"/>
        <v>-</v>
      </c>
      <c r="O3825" s="150">
        <f t="shared" si="179"/>
        <v>0</v>
      </c>
      <c r="P3825" s="15" t="str">
        <f>IF(COUNTIF('Personálie dobrovolníků '!U:X,N3825)&gt;0,"ANO","")</f>
        <v/>
      </c>
      <c r="Q3825" s="15"/>
    </row>
    <row r="3826" spans="2:17" s="25" customFormat="1" x14ac:dyDescent="0.3">
      <c r="B3826" s="15" t="str">
        <f>IF(A3826="","",VLOOKUP(A3826,Tabulka3[[Číslo smlouvy   u pravidelné činnosti]:[Příjmení]],3,0))</f>
        <v/>
      </c>
      <c r="C3826" s="15" t="str">
        <f>IF(A3826="","",VLOOKUP(A3826,Tabulka3[[Číslo smlouvy   u pravidelné činnosti]:[Příjmení]],4,0))</f>
        <v/>
      </c>
      <c r="F3826" s="94"/>
      <c r="H3826" s="113"/>
      <c r="I3826" s="113"/>
      <c r="K3826" s="15"/>
      <c r="L3826" s="15"/>
      <c r="M3826" s="15">
        <f t="shared" si="177"/>
        <v>1</v>
      </c>
      <c r="N3826" s="15" t="str">
        <f t="shared" si="178"/>
        <v>-</v>
      </c>
      <c r="O3826" s="150">
        <f t="shared" si="179"/>
        <v>0</v>
      </c>
      <c r="P3826" s="15" t="str">
        <f>IF(COUNTIF('Personálie dobrovolníků '!U:X,N3826)&gt;0,"ANO","")</f>
        <v/>
      </c>
      <c r="Q3826" s="15"/>
    </row>
    <row r="3827" spans="2:17" s="25" customFormat="1" x14ac:dyDescent="0.3">
      <c r="B3827" s="15" t="str">
        <f>IF(A3827="","",VLOOKUP(A3827,Tabulka3[[Číslo smlouvy   u pravidelné činnosti]:[Příjmení]],3,0))</f>
        <v/>
      </c>
      <c r="C3827" s="15" t="str">
        <f>IF(A3827="","",VLOOKUP(A3827,Tabulka3[[Číslo smlouvy   u pravidelné činnosti]:[Příjmení]],4,0))</f>
        <v/>
      </c>
      <c r="F3827" s="94"/>
      <c r="H3827" s="113"/>
      <c r="I3827" s="113"/>
      <c r="K3827" s="15"/>
      <c r="L3827" s="15"/>
      <c r="M3827" s="15">
        <f t="shared" si="177"/>
        <v>1</v>
      </c>
      <c r="N3827" s="15" t="str">
        <f t="shared" si="178"/>
        <v>-</v>
      </c>
      <c r="O3827" s="150">
        <f t="shared" si="179"/>
        <v>0</v>
      </c>
      <c r="P3827" s="15" t="str">
        <f>IF(COUNTIF('Personálie dobrovolníků '!U:X,N3827)&gt;0,"ANO","")</f>
        <v/>
      </c>
      <c r="Q3827" s="15"/>
    </row>
    <row r="3828" spans="2:17" s="25" customFormat="1" x14ac:dyDescent="0.3">
      <c r="B3828" s="15" t="str">
        <f>IF(A3828="","",VLOOKUP(A3828,Tabulka3[[Číslo smlouvy   u pravidelné činnosti]:[Příjmení]],3,0))</f>
        <v/>
      </c>
      <c r="C3828" s="15" t="str">
        <f>IF(A3828="","",VLOOKUP(A3828,Tabulka3[[Číslo smlouvy   u pravidelné činnosti]:[Příjmení]],4,0))</f>
        <v/>
      </c>
      <c r="F3828" s="94"/>
      <c r="H3828" s="113"/>
      <c r="I3828" s="113"/>
      <c r="K3828" s="15"/>
      <c r="L3828" s="15"/>
      <c r="M3828" s="15">
        <f t="shared" si="177"/>
        <v>1</v>
      </c>
      <c r="N3828" s="15" t="str">
        <f t="shared" si="178"/>
        <v>-</v>
      </c>
      <c r="O3828" s="150">
        <f t="shared" si="179"/>
        <v>0</v>
      </c>
      <c r="P3828" s="15" t="str">
        <f>IF(COUNTIF('Personálie dobrovolníků '!U:X,N3828)&gt;0,"ANO","")</f>
        <v/>
      </c>
      <c r="Q3828" s="15"/>
    </row>
    <row r="3829" spans="2:17" s="25" customFormat="1" x14ac:dyDescent="0.3">
      <c r="B3829" s="15" t="str">
        <f>IF(A3829="","",VLOOKUP(A3829,Tabulka3[[Číslo smlouvy   u pravidelné činnosti]:[Příjmení]],3,0))</f>
        <v/>
      </c>
      <c r="C3829" s="15" t="str">
        <f>IF(A3829="","",VLOOKUP(A3829,Tabulka3[[Číslo smlouvy   u pravidelné činnosti]:[Příjmení]],4,0))</f>
        <v/>
      </c>
      <c r="F3829" s="94"/>
      <c r="H3829" s="113"/>
      <c r="I3829" s="113"/>
      <c r="K3829" s="15"/>
      <c r="L3829" s="15"/>
      <c r="M3829" s="15">
        <f t="shared" si="177"/>
        <v>1</v>
      </c>
      <c r="N3829" s="15" t="str">
        <f t="shared" si="178"/>
        <v>-</v>
      </c>
      <c r="O3829" s="150">
        <f t="shared" si="179"/>
        <v>0</v>
      </c>
      <c r="P3829" s="15" t="str">
        <f>IF(COUNTIF('Personálie dobrovolníků '!U:X,N3829)&gt;0,"ANO","")</f>
        <v/>
      </c>
      <c r="Q3829" s="15"/>
    </row>
    <row r="3830" spans="2:17" s="25" customFormat="1" x14ac:dyDescent="0.3">
      <c r="B3830" s="15" t="str">
        <f>IF(A3830="","",VLOOKUP(A3830,Tabulka3[[Číslo smlouvy   u pravidelné činnosti]:[Příjmení]],3,0))</f>
        <v/>
      </c>
      <c r="C3830" s="15" t="str">
        <f>IF(A3830="","",VLOOKUP(A3830,Tabulka3[[Číslo smlouvy   u pravidelné činnosti]:[Příjmení]],4,0))</f>
        <v/>
      </c>
      <c r="F3830" s="94"/>
      <c r="H3830" s="113"/>
      <c r="I3830" s="113"/>
      <c r="K3830" s="15"/>
      <c r="L3830" s="15"/>
      <c r="M3830" s="15">
        <f t="shared" si="177"/>
        <v>1</v>
      </c>
      <c r="N3830" s="15" t="str">
        <f t="shared" si="178"/>
        <v>-</v>
      </c>
      <c r="O3830" s="150">
        <f t="shared" si="179"/>
        <v>0</v>
      </c>
      <c r="P3830" s="15" t="str">
        <f>IF(COUNTIF('Personálie dobrovolníků '!U:X,N3830)&gt;0,"ANO","")</f>
        <v/>
      </c>
      <c r="Q3830" s="15"/>
    </row>
    <row r="3831" spans="2:17" s="25" customFormat="1" x14ac:dyDescent="0.3">
      <c r="B3831" s="15" t="str">
        <f>IF(A3831="","",VLOOKUP(A3831,Tabulka3[[Číslo smlouvy   u pravidelné činnosti]:[Příjmení]],3,0))</f>
        <v/>
      </c>
      <c r="C3831" s="15" t="str">
        <f>IF(A3831="","",VLOOKUP(A3831,Tabulka3[[Číslo smlouvy   u pravidelné činnosti]:[Příjmení]],4,0))</f>
        <v/>
      </c>
      <c r="F3831" s="94"/>
      <c r="H3831" s="113"/>
      <c r="I3831" s="113"/>
      <c r="K3831" s="15"/>
      <c r="L3831" s="15"/>
      <c r="M3831" s="15">
        <f t="shared" si="177"/>
        <v>1</v>
      </c>
      <c r="N3831" s="15" t="str">
        <f t="shared" si="178"/>
        <v>-</v>
      </c>
      <c r="O3831" s="150">
        <f t="shared" si="179"/>
        <v>0</v>
      </c>
      <c r="P3831" s="15" t="str">
        <f>IF(COUNTIF('Personálie dobrovolníků '!U:X,N3831)&gt;0,"ANO","")</f>
        <v/>
      </c>
      <c r="Q3831" s="15"/>
    </row>
    <row r="3832" spans="2:17" s="25" customFormat="1" x14ac:dyDescent="0.3">
      <c r="B3832" s="15" t="str">
        <f>IF(A3832="","",VLOOKUP(A3832,Tabulka3[[Číslo smlouvy   u pravidelné činnosti]:[Příjmení]],3,0))</f>
        <v/>
      </c>
      <c r="C3832" s="15" t="str">
        <f>IF(A3832="","",VLOOKUP(A3832,Tabulka3[[Číslo smlouvy   u pravidelné činnosti]:[Příjmení]],4,0))</f>
        <v/>
      </c>
      <c r="F3832" s="94"/>
      <c r="H3832" s="113"/>
      <c r="I3832" s="113"/>
      <c r="K3832" s="15"/>
      <c r="L3832" s="15"/>
      <c r="M3832" s="15">
        <f t="shared" si="177"/>
        <v>1</v>
      </c>
      <c r="N3832" s="15" t="str">
        <f t="shared" si="178"/>
        <v>-</v>
      </c>
      <c r="O3832" s="150">
        <f t="shared" si="179"/>
        <v>0</v>
      </c>
      <c r="P3832" s="15" t="str">
        <f>IF(COUNTIF('Personálie dobrovolníků '!U:X,N3832)&gt;0,"ANO","")</f>
        <v/>
      </c>
      <c r="Q3832" s="15"/>
    </row>
    <row r="3833" spans="2:17" s="25" customFormat="1" x14ac:dyDescent="0.3">
      <c r="B3833" s="15" t="str">
        <f>IF(A3833="","",VLOOKUP(A3833,Tabulka3[[Číslo smlouvy   u pravidelné činnosti]:[Příjmení]],3,0))</f>
        <v/>
      </c>
      <c r="C3833" s="15" t="str">
        <f>IF(A3833="","",VLOOKUP(A3833,Tabulka3[[Číslo smlouvy   u pravidelné činnosti]:[Příjmení]],4,0))</f>
        <v/>
      </c>
      <c r="F3833" s="94"/>
      <c r="H3833" s="113"/>
      <c r="I3833" s="113"/>
      <c r="K3833" s="15"/>
      <c r="L3833" s="15"/>
      <c r="M3833" s="15">
        <f t="shared" si="177"/>
        <v>1</v>
      </c>
      <c r="N3833" s="15" t="str">
        <f t="shared" si="178"/>
        <v>-</v>
      </c>
      <c r="O3833" s="150">
        <f t="shared" si="179"/>
        <v>0</v>
      </c>
      <c r="P3833" s="15" t="str">
        <f>IF(COUNTIF('Personálie dobrovolníků '!U:X,N3833)&gt;0,"ANO","")</f>
        <v/>
      </c>
      <c r="Q3833" s="15"/>
    </row>
    <row r="3834" spans="2:17" s="25" customFormat="1" x14ac:dyDescent="0.3">
      <c r="B3834" s="15" t="str">
        <f>IF(A3834="","",VLOOKUP(A3834,Tabulka3[[Číslo smlouvy   u pravidelné činnosti]:[Příjmení]],3,0))</f>
        <v/>
      </c>
      <c r="C3834" s="15" t="str">
        <f>IF(A3834="","",VLOOKUP(A3834,Tabulka3[[Číslo smlouvy   u pravidelné činnosti]:[Příjmení]],4,0))</f>
        <v/>
      </c>
      <c r="F3834" s="94"/>
      <c r="H3834" s="113"/>
      <c r="I3834" s="113"/>
      <c r="K3834" s="15"/>
      <c r="L3834" s="15"/>
      <c r="M3834" s="15">
        <f t="shared" si="177"/>
        <v>1</v>
      </c>
      <c r="N3834" s="15" t="str">
        <f t="shared" si="178"/>
        <v>-</v>
      </c>
      <c r="O3834" s="150">
        <f t="shared" si="179"/>
        <v>0</v>
      </c>
      <c r="P3834" s="15" t="str">
        <f>IF(COUNTIF('Personálie dobrovolníků '!U:X,N3834)&gt;0,"ANO","")</f>
        <v/>
      </c>
      <c r="Q3834" s="15"/>
    </row>
    <row r="3835" spans="2:17" s="25" customFormat="1" x14ac:dyDescent="0.3">
      <c r="B3835" s="15" t="str">
        <f>IF(A3835="","",VLOOKUP(A3835,Tabulka3[[Číslo smlouvy   u pravidelné činnosti]:[Příjmení]],3,0))</f>
        <v/>
      </c>
      <c r="C3835" s="15" t="str">
        <f>IF(A3835="","",VLOOKUP(A3835,Tabulka3[[Číslo smlouvy   u pravidelné činnosti]:[Příjmení]],4,0))</f>
        <v/>
      </c>
      <c r="F3835" s="94"/>
      <c r="H3835" s="113"/>
      <c r="I3835" s="113"/>
      <c r="K3835" s="15"/>
      <c r="L3835" s="15"/>
      <c r="M3835" s="15">
        <f t="shared" si="177"/>
        <v>1</v>
      </c>
      <c r="N3835" s="15" t="str">
        <f t="shared" si="178"/>
        <v>-</v>
      </c>
      <c r="O3835" s="150">
        <f t="shared" si="179"/>
        <v>0</v>
      </c>
      <c r="P3835" s="15" t="str">
        <f>IF(COUNTIF('Personálie dobrovolníků '!U:X,N3835)&gt;0,"ANO","")</f>
        <v/>
      </c>
      <c r="Q3835" s="15"/>
    </row>
    <row r="3836" spans="2:17" s="25" customFormat="1" x14ac:dyDescent="0.3">
      <c r="B3836" s="15" t="str">
        <f>IF(A3836="","",VLOOKUP(A3836,Tabulka3[[Číslo smlouvy   u pravidelné činnosti]:[Příjmení]],3,0))</f>
        <v/>
      </c>
      <c r="C3836" s="15" t="str">
        <f>IF(A3836="","",VLOOKUP(A3836,Tabulka3[[Číslo smlouvy   u pravidelné činnosti]:[Příjmení]],4,0))</f>
        <v/>
      </c>
      <c r="F3836" s="94"/>
      <c r="H3836" s="113"/>
      <c r="I3836" s="113"/>
      <c r="K3836" s="15"/>
      <c r="L3836" s="15"/>
      <c r="M3836" s="15">
        <f t="shared" si="177"/>
        <v>1</v>
      </c>
      <c r="N3836" s="15" t="str">
        <f t="shared" si="178"/>
        <v>-</v>
      </c>
      <c r="O3836" s="150">
        <f t="shared" si="179"/>
        <v>0</v>
      </c>
      <c r="P3836" s="15" t="str">
        <f>IF(COUNTIF('Personálie dobrovolníků '!U:X,N3836)&gt;0,"ANO","")</f>
        <v/>
      </c>
      <c r="Q3836" s="15"/>
    </row>
    <row r="3837" spans="2:17" s="25" customFormat="1" x14ac:dyDescent="0.3">
      <c r="B3837" s="15" t="str">
        <f>IF(A3837="","",VLOOKUP(A3837,Tabulka3[[Číslo smlouvy   u pravidelné činnosti]:[Příjmení]],3,0))</f>
        <v/>
      </c>
      <c r="C3837" s="15" t="str">
        <f>IF(A3837="","",VLOOKUP(A3837,Tabulka3[[Číslo smlouvy   u pravidelné činnosti]:[Příjmení]],4,0))</f>
        <v/>
      </c>
      <c r="F3837" s="94"/>
      <c r="H3837" s="113"/>
      <c r="I3837" s="113"/>
      <c r="K3837" s="15"/>
      <c r="L3837" s="15"/>
      <c r="M3837" s="15">
        <f t="shared" si="177"/>
        <v>1</v>
      </c>
      <c r="N3837" s="15" t="str">
        <f t="shared" si="178"/>
        <v>-</v>
      </c>
      <c r="O3837" s="150">
        <f t="shared" si="179"/>
        <v>0</v>
      </c>
      <c r="P3837" s="15" t="str">
        <f>IF(COUNTIF('Personálie dobrovolníků '!U:X,N3837)&gt;0,"ANO","")</f>
        <v/>
      </c>
      <c r="Q3837" s="15"/>
    </row>
    <row r="3838" spans="2:17" s="25" customFormat="1" x14ac:dyDescent="0.3">
      <c r="B3838" s="15" t="str">
        <f>IF(A3838="","",VLOOKUP(A3838,Tabulka3[[Číslo smlouvy   u pravidelné činnosti]:[Příjmení]],3,0))</f>
        <v/>
      </c>
      <c r="C3838" s="15" t="str">
        <f>IF(A3838="","",VLOOKUP(A3838,Tabulka3[[Číslo smlouvy   u pravidelné činnosti]:[Příjmení]],4,0))</f>
        <v/>
      </c>
      <c r="F3838" s="94"/>
      <c r="H3838" s="113"/>
      <c r="I3838" s="113"/>
      <c r="K3838" s="15"/>
      <c r="L3838" s="15"/>
      <c r="M3838" s="15">
        <f t="shared" si="177"/>
        <v>1</v>
      </c>
      <c r="N3838" s="15" t="str">
        <f t="shared" si="178"/>
        <v>-</v>
      </c>
      <c r="O3838" s="150">
        <f t="shared" si="179"/>
        <v>0</v>
      </c>
      <c r="P3838" s="15" t="str">
        <f>IF(COUNTIF('Personálie dobrovolníků '!U:X,N3838)&gt;0,"ANO","")</f>
        <v/>
      </c>
      <c r="Q3838" s="15"/>
    </row>
    <row r="3839" spans="2:17" s="25" customFormat="1" x14ac:dyDescent="0.3">
      <c r="B3839" s="15" t="str">
        <f>IF(A3839="","",VLOOKUP(A3839,Tabulka3[[Číslo smlouvy   u pravidelné činnosti]:[Příjmení]],3,0))</f>
        <v/>
      </c>
      <c r="C3839" s="15" t="str">
        <f>IF(A3839="","",VLOOKUP(A3839,Tabulka3[[Číslo smlouvy   u pravidelné činnosti]:[Příjmení]],4,0))</f>
        <v/>
      </c>
      <c r="F3839" s="94"/>
      <c r="H3839" s="113"/>
      <c r="I3839" s="113"/>
      <c r="K3839" s="15"/>
      <c r="L3839" s="15"/>
      <c r="M3839" s="15">
        <f t="shared" si="177"/>
        <v>1</v>
      </c>
      <c r="N3839" s="15" t="str">
        <f t="shared" si="178"/>
        <v>-</v>
      </c>
      <c r="O3839" s="150">
        <f t="shared" si="179"/>
        <v>0</v>
      </c>
      <c r="P3839" s="15" t="str">
        <f>IF(COUNTIF('Personálie dobrovolníků '!U:X,N3839)&gt;0,"ANO","")</f>
        <v/>
      </c>
      <c r="Q3839" s="15"/>
    </row>
    <row r="3840" spans="2:17" s="25" customFormat="1" x14ac:dyDescent="0.3">
      <c r="B3840" s="15" t="str">
        <f>IF(A3840="","",VLOOKUP(A3840,Tabulka3[[Číslo smlouvy   u pravidelné činnosti]:[Příjmení]],3,0))</f>
        <v/>
      </c>
      <c r="C3840" s="15" t="str">
        <f>IF(A3840="","",VLOOKUP(A3840,Tabulka3[[Číslo smlouvy   u pravidelné činnosti]:[Příjmení]],4,0))</f>
        <v/>
      </c>
      <c r="F3840" s="94"/>
      <c r="H3840" s="113"/>
      <c r="I3840" s="113"/>
      <c r="K3840" s="15"/>
      <c r="L3840" s="15"/>
      <c r="M3840" s="15">
        <f t="shared" si="177"/>
        <v>1</v>
      </c>
      <c r="N3840" s="15" t="str">
        <f t="shared" si="178"/>
        <v>-</v>
      </c>
      <c r="O3840" s="150">
        <f t="shared" si="179"/>
        <v>0</v>
      </c>
      <c r="P3840" s="15" t="str">
        <f>IF(COUNTIF('Personálie dobrovolníků '!U:X,N3840)&gt;0,"ANO","")</f>
        <v/>
      </c>
      <c r="Q3840" s="15"/>
    </row>
    <row r="3841" spans="2:17" s="25" customFormat="1" x14ac:dyDescent="0.3">
      <c r="B3841" s="15" t="str">
        <f>IF(A3841="","",VLOOKUP(A3841,Tabulka3[[Číslo smlouvy   u pravidelné činnosti]:[Příjmení]],3,0))</f>
        <v/>
      </c>
      <c r="C3841" s="15" t="str">
        <f>IF(A3841="","",VLOOKUP(A3841,Tabulka3[[Číslo smlouvy   u pravidelné činnosti]:[Příjmení]],4,0))</f>
        <v/>
      </c>
      <c r="F3841" s="94"/>
      <c r="H3841" s="113"/>
      <c r="I3841" s="113"/>
      <c r="K3841" s="15"/>
      <c r="L3841" s="15"/>
      <c r="M3841" s="15">
        <f t="shared" si="177"/>
        <v>1</v>
      </c>
      <c r="N3841" s="15" t="str">
        <f t="shared" si="178"/>
        <v>-</v>
      </c>
      <c r="O3841" s="150">
        <f t="shared" si="179"/>
        <v>0</v>
      </c>
      <c r="P3841" s="15" t="str">
        <f>IF(COUNTIF('Personálie dobrovolníků '!U:X,N3841)&gt;0,"ANO","")</f>
        <v/>
      </c>
      <c r="Q3841" s="15"/>
    </row>
    <row r="3842" spans="2:17" s="25" customFormat="1" x14ac:dyDescent="0.3">
      <c r="B3842" s="15" t="str">
        <f>IF(A3842="","",VLOOKUP(A3842,Tabulka3[[Číslo smlouvy   u pravidelné činnosti]:[Příjmení]],3,0))</f>
        <v/>
      </c>
      <c r="C3842" s="15" t="str">
        <f>IF(A3842="","",VLOOKUP(A3842,Tabulka3[[Číslo smlouvy   u pravidelné činnosti]:[Příjmení]],4,0))</f>
        <v/>
      </c>
      <c r="F3842" s="94"/>
      <c r="H3842" s="113"/>
      <c r="I3842" s="113"/>
      <c r="K3842" s="15"/>
      <c r="L3842" s="15"/>
      <c r="M3842" s="15">
        <f t="shared" si="177"/>
        <v>1</v>
      </c>
      <c r="N3842" s="15" t="str">
        <f t="shared" si="178"/>
        <v>-</v>
      </c>
      <c r="O3842" s="150">
        <f t="shared" si="179"/>
        <v>0</v>
      </c>
      <c r="P3842" s="15" t="str">
        <f>IF(COUNTIF('Personálie dobrovolníků '!U:X,N3842)&gt;0,"ANO","")</f>
        <v/>
      </c>
      <c r="Q3842" s="15"/>
    </row>
    <row r="3843" spans="2:17" s="25" customFormat="1" x14ac:dyDescent="0.3">
      <c r="B3843" s="15" t="str">
        <f>IF(A3843="","",VLOOKUP(A3843,Tabulka3[[Číslo smlouvy   u pravidelné činnosti]:[Příjmení]],3,0))</f>
        <v/>
      </c>
      <c r="C3843" s="15" t="str">
        <f>IF(A3843="","",VLOOKUP(A3843,Tabulka3[[Číslo smlouvy   u pravidelné činnosti]:[Příjmení]],4,0))</f>
        <v/>
      </c>
      <c r="F3843" s="94"/>
      <c r="H3843" s="113"/>
      <c r="I3843" s="113"/>
      <c r="K3843" s="15"/>
      <c r="L3843" s="15"/>
      <c r="M3843" s="15">
        <f t="shared" si="177"/>
        <v>1</v>
      </c>
      <c r="N3843" s="15" t="str">
        <f t="shared" si="178"/>
        <v>-</v>
      </c>
      <c r="O3843" s="150">
        <f t="shared" si="179"/>
        <v>0</v>
      </c>
      <c r="P3843" s="15" t="str">
        <f>IF(COUNTIF('Personálie dobrovolníků '!U:X,N3843)&gt;0,"ANO","")</f>
        <v/>
      </c>
      <c r="Q3843" s="15"/>
    </row>
    <row r="3844" spans="2:17" s="25" customFormat="1" x14ac:dyDescent="0.3">
      <c r="B3844" s="15" t="str">
        <f>IF(A3844="","",VLOOKUP(A3844,Tabulka3[[Číslo smlouvy   u pravidelné činnosti]:[Příjmení]],3,0))</f>
        <v/>
      </c>
      <c r="C3844" s="15" t="str">
        <f>IF(A3844="","",VLOOKUP(A3844,Tabulka3[[Číslo smlouvy   u pravidelné činnosti]:[Příjmení]],4,0))</f>
        <v/>
      </c>
      <c r="F3844" s="94"/>
      <c r="H3844" s="113"/>
      <c r="I3844" s="113"/>
      <c r="K3844" s="15"/>
      <c r="L3844" s="15"/>
      <c r="M3844" s="15">
        <f t="shared" ref="M3844:M3907" si="180">IF(OR(
   AND($H3844=$K$12, $I3844=$L$4),
   AND($H3844=$K$12, $I3844=$L$5),
   AND($H3844=$K$12, $I3844=$L$6),
   AND($H3844=$K$12, $I3844=$L$7),
   AND($H3844=$K$11, $I3844=$L$4),
   AND($H3844=$K$11, $I3844=$L$5),
   AND($H3844=$K$11, $I3844=$L$6),
   AND($H3844=$K$11, $I3844=$L$7),
   AND($H3844=$K$5, $I3844=$L$5),
   AND($H3844=$K$6, $I3844=$L$4),
   AND($H3844=$K$6, $I3844=$L$5),
   AND($H3844=$K$6, $I3844=$L$7),
   AND($H3844=$K$4, $I3844=$L$6),
), 0, 1)</f>
        <v>1</v>
      </c>
      <c r="N3844" s="15" t="str">
        <f t="shared" ref="N3844:N3907" si="181">A3844 &amp; "-" &amp; J3844</f>
        <v>-</v>
      </c>
      <c r="O3844" s="150">
        <f t="shared" ref="O3844:O3907" si="182">IF(AND(M3844&lt;&gt;0, P3844="ANO"), 1, 0)</f>
        <v>0</v>
      </c>
      <c r="P3844" s="15" t="str">
        <f>IF(COUNTIF('Personálie dobrovolníků '!U:X,N3844)&gt;0,"ANO","")</f>
        <v/>
      </c>
      <c r="Q3844" s="15"/>
    </row>
    <row r="3845" spans="2:17" s="25" customFormat="1" x14ac:dyDescent="0.3">
      <c r="B3845" s="15" t="str">
        <f>IF(A3845="","",VLOOKUP(A3845,Tabulka3[[Číslo smlouvy   u pravidelné činnosti]:[Příjmení]],3,0))</f>
        <v/>
      </c>
      <c r="C3845" s="15" t="str">
        <f>IF(A3845="","",VLOOKUP(A3845,Tabulka3[[Číslo smlouvy   u pravidelné činnosti]:[Příjmení]],4,0))</f>
        <v/>
      </c>
      <c r="F3845" s="94"/>
      <c r="H3845" s="113"/>
      <c r="I3845" s="113"/>
      <c r="K3845" s="15"/>
      <c r="L3845" s="15"/>
      <c r="M3845" s="15">
        <f t="shared" si="180"/>
        <v>1</v>
      </c>
      <c r="N3845" s="15" t="str">
        <f t="shared" si="181"/>
        <v>-</v>
      </c>
      <c r="O3845" s="150">
        <f t="shared" si="182"/>
        <v>0</v>
      </c>
      <c r="P3845" s="15" t="str">
        <f>IF(COUNTIF('Personálie dobrovolníků '!U:X,N3845)&gt;0,"ANO","")</f>
        <v/>
      </c>
      <c r="Q3845" s="15"/>
    </row>
    <row r="3846" spans="2:17" s="25" customFormat="1" x14ac:dyDescent="0.3">
      <c r="B3846" s="15" t="str">
        <f>IF(A3846="","",VLOOKUP(A3846,Tabulka3[[Číslo smlouvy   u pravidelné činnosti]:[Příjmení]],3,0))</f>
        <v/>
      </c>
      <c r="C3846" s="15" t="str">
        <f>IF(A3846="","",VLOOKUP(A3846,Tabulka3[[Číslo smlouvy   u pravidelné činnosti]:[Příjmení]],4,0))</f>
        <v/>
      </c>
      <c r="F3846" s="94"/>
      <c r="H3846" s="113"/>
      <c r="I3846" s="113"/>
      <c r="K3846" s="15"/>
      <c r="L3846" s="15"/>
      <c r="M3846" s="15">
        <f t="shared" si="180"/>
        <v>1</v>
      </c>
      <c r="N3846" s="15" t="str">
        <f t="shared" si="181"/>
        <v>-</v>
      </c>
      <c r="O3846" s="150">
        <f t="shared" si="182"/>
        <v>0</v>
      </c>
      <c r="P3846" s="15" t="str">
        <f>IF(COUNTIF('Personálie dobrovolníků '!U:X,N3846)&gt;0,"ANO","")</f>
        <v/>
      </c>
      <c r="Q3846" s="15"/>
    </row>
    <row r="3847" spans="2:17" s="25" customFormat="1" x14ac:dyDescent="0.3">
      <c r="B3847" s="15" t="str">
        <f>IF(A3847="","",VLOOKUP(A3847,Tabulka3[[Číslo smlouvy   u pravidelné činnosti]:[Příjmení]],3,0))</f>
        <v/>
      </c>
      <c r="C3847" s="15" t="str">
        <f>IF(A3847="","",VLOOKUP(A3847,Tabulka3[[Číslo smlouvy   u pravidelné činnosti]:[Příjmení]],4,0))</f>
        <v/>
      </c>
      <c r="F3847" s="94"/>
      <c r="H3847" s="113"/>
      <c r="I3847" s="113"/>
      <c r="K3847" s="15"/>
      <c r="L3847" s="15"/>
      <c r="M3847" s="15">
        <f t="shared" si="180"/>
        <v>1</v>
      </c>
      <c r="N3847" s="15" t="str">
        <f t="shared" si="181"/>
        <v>-</v>
      </c>
      <c r="O3847" s="150">
        <f t="shared" si="182"/>
        <v>0</v>
      </c>
      <c r="P3847" s="15" t="str">
        <f>IF(COUNTIF('Personálie dobrovolníků '!U:X,N3847)&gt;0,"ANO","")</f>
        <v/>
      </c>
      <c r="Q3847" s="15"/>
    </row>
    <row r="3848" spans="2:17" s="25" customFormat="1" x14ac:dyDescent="0.3">
      <c r="B3848" s="15" t="str">
        <f>IF(A3848="","",VLOOKUP(A3848,Tabulka3[[Číslo smlouvy   u pravidelné činnosti]:[Příjmení]],3,0))</f>
        <v/>
      </c>
      <c r="C3848" s="15" t="str">
        <f>IF(A3848="","",VLOOKUP(A3848,Tabulka3[[Číslo smlouvy   u pravidelné činnosti]:[Příjmení]],4,0))</f>
        <v/>
      </c>
      <c r="F3848" s="94"/>
      <c r="H3848" s="113"/>
      <c r="I3848" s="113"/>
      <c r="K3848" s="15"/>
      <c r="L3848" s="15"/>
      <c r="M3848" s="15">
        <f t="shared" si="180"/>
        <v>1</v>
      </c>
      <c r="N3848" s="15" t="str">
        <f t="shared" si="181"/>
        <v>-</v>
      </c>
      <c r="O3848" s="150">
        <f t="shared" si="182"/>
        <v>0</v>
      </c>
      <c r="P3848" s="15" t="str">
        <f>IF(COUNTIF('Personálie dobrovolníků '!U:X,N3848)&gt;0,"ANO","")</f>
        <v/>
      </c>
      <c r="Q3848" s="15"/>
    </row>
    <row r="3849" spans="2:17" s="25" customFormat="1" x14ac:dyDescent="0.3">
      <c r="B3849" s="15" t="str">
        <f>IF(A3849="","",VLOOKUP(A3849,Tabulka3[[Číslo smlouvy   u pravidelné činnosti]:[Příjmení]],3,0))</f>
        <v/>
      </c>
      <c r="C3849" s="15" t="str">
        <f>IF(A3849="","",VLOOKUP(A3849,Tabulka3[[Číslo smlouvy   u pravidelné činnosti]:[Příjmení]],4,0))</f>
        <v/>
      </c>
      <c r="F3849" s="94"/>
      <c r="H3849" s="113"/>
      <c r="I3849" s="113"/>
      <c r="K3849" s="15"/>
      <c r="L3849" s="15"/>
      <c r="M3849" s="15">
        <f t="shared" si="180"/>
        <v>1</v>
      </c>
      <c r="N3849" s="15" t="str">
        <f t="shared" si="181"/>
        <v>-</v>
      </c>
      <c r="O3849" s="150">
        <f t="shared" si="182"/>
        <v>0</v>
      </c>
      <c r="P3849" s="15" t="str">
        <f>IF(COUNTIF('Personálie dobrovolníků '!U:X,N3849)&gt;0,"ANO","")</f>
        <v/>
      </c>
      <c r="Q3849" s="15"/>
    </row>
    <row r="3850" spans="2:17" s="25" customFormat="1" x14ac:dyDescent="0.3">
      <c r="B3850" s="15" t="str">
        <f>IF(A3850="","",VLOOKUP(A3850,Tabulka3[[Číslo smlouvy   u pravidelné činnosti]:[Příjmení]],3,0))</f>
        <v/>
      </c>
      <c r="C3850" s="15" t="str">
        <f>IF(A3850="","",VLOOKUP(A3850,Tabulka3[[Číslo smlouvy   u pravidelné činnosti]:[Příjmení]],4,0))</f>
        <v/>
      </c>
      <c r="F3850" s="94"/>
      <c r="H3850" s="113"/>
      <c r="I3850" s="113"/>
      <c r="K3850" s="15"/>
      <c r="L3850" s="15"/>
      <c r="M3850" s="15">
        <f t="shared" si="180"/>
        <v>1</v>
      </c>
      <c r="N3850" s="15" t="str">
        <f t="shared" si="181"/>
        <v>-</v>
      </c>
      <c r="O3850" s="150">
        <f t="shared" si="182"/>
        <v>0</v>
      </c>
      <c r="P3850" s="15" t="str">
        <f>IF(COUNTIF('Personálie dobrovolníků '!U:X,N3850)&gt;0,"ANO","")</f>
        <v/>
      </c>
      <c r="Q3850" s="15"/>
    </row>
    <row r="3851" spans="2:17" s="25" customFormat="1" x14ac:dyDescent="0.3">
      <c r="B3851" s="15" t="str">
        <f>IF(A3851="","",VLOOKUP(A3851,Tabulka3[[Číslo smlouvy   u pravidelné činnosti]:[Příjmení]],3,0))</f>
        <v/>
      </c>
      <c r="C3851" s="15" t="str">
        <f>IF(A3851="","",VLOOKUP(A3851,Tabulka3[[Číslo smlouvy   u pravidelné činnosti]:[Příjmení]],4,0))</f>
        <v/>
      </c>
      <c r="F3851" s="94"/>
      <c r="H3851" s="113"/>
      <c r="I3851" s="113"/>
      <c r="K3851" s="15"/>
      <c r="L3851" s="15"/>
      <c r="M3851" s="15">
        <f t="shared" si="180"/>
        <v>1</v>
      </c>
      <c r="N3851" s="15" t="str">
        <f t="shared" si="181"/>
        <v>-</v>
      </c>
      <c r="O3851" s="150">
        <f t="shared" si="182"/>
        <v>0</v>
      </c>
      <c r="P3851" s="15" t="str">
        <f>IF(COUNTIF('Personálie dobrovolníků '!U:X,N3851)&gt;0,"ANO","")</f>
        <v/>
      </c>
      <c r="Q3851" s="15"/>
    </row>
    <row r="3852" spans="2:17" s="25" customFormat="1" x14ac:dyDescent="0.3">
      <c r="B3852" s="15" t="str">
        <f>IF(A3852="","",VLOOKUP(A3852,Tabulka3[[Číslo smlouvy   u pravidelné činnosti]:[Příjmení]],3,0))</f>
        <v/>
      </c>
      <c r="C3852" s="15" t="str">
        <f>IF(A3852="","",VLOOKUP(A3852,Tabulka3[[Číslo smlouvy   u pravidelné činnosti]:[Příjmení]],4,0))</f>
        <v/>
      </c>
      <c r="F3852" s="94"/>
      <c r="H3852" s="113"/>
      <c r="I3852" s="113"/>
      <c r="K3852" s="15"/>
      <c r="L3852" s="15"/>
      <c r="M3852" s="15">
        <f t="shared" si="180"/>
        <v>1</v>
      </c>
      <c r="N3852" s="15" t="str">
        <f t="shared" si="181"/>
        <v>-</v>
      </c>
      <c r="O3852" s="150">
        <f t="shared" si="182"/>
        <v>0</v>
      </c>
      <c r="P3852" s="15" t="str">
        <f>IF(COUNTIF('Personálie dobrovolníků '!U:X,N3852)&gt;0,"ANO","")</f>
        <v/>
      </c>
      <c r="Q3852" s="15"/>
    </row>
    <row r="3853" spans="2:17" s="25" customFormat="1" x14ac:dyDescent="0.3">
      <c r="B3853" s="15" t="str">
        <f>IF(A3853="","",VLOOKUP(A3853,Tabulka3[[Číslo smlouvy   u pravidelné činnosti]:[Příjmení]],3,0))</f>
        <v/>
      </c>
      <c r="C3853" s="15" t="str">
        <f>IF(A3853="","",VLOOKUP(A3853,Tabulka3[[Číslo smlouvy   u pravidelné činnosti]:[Příjmení]],4,0))</f>
        <v/>
      </c>
      <c r="F3853" s="94"/>
      <c r="H3853" s="113"/>
      <c r="I3853" s="113"/>
      <c r="K3853" s="15"/>
      <c r="L3853" s="15"/>
      <c r="M3853" s="15">
        <f t="shared" si="180"/>
        <v>1</v>
      </c>
      <c r="N3853" s="15" t="str">
        <f t="shared" si="181"/>
        <v>-</v>
      </c>
      <c r="O3853" s="150">
        <f t="shared" si="182"/>
        <v>0</v>
      </c>
      <c r="P3853" s="15" t="str">
        <f>IF(COUNTIF('Personálie dobrovolníků '!U:X,N3853)&gt;0,"ANO","")</f>
        <v/>
      </c>
      <c r="Q3853" s="15"/>
    </row>
    <row r="3854" spans="2:17" s="25" customFormat="1" x14ac:dyDescent="0.3">
      <c r="B3854" s="15" t="str">
        <f>IF(A3854="","",VLOOKUP(A3854,Tabulka3[[Číslo smlouvy   u pravidelné činnosti]:[Příjmení]],3,0))</f>
        <v/>
      </c>
      <c r="C3854" s="15" t="str">
        <f>IF(A3854="","",VLOOKUP(A3854,Tabulka3[[Číslo smlouvy   u pravidelné činnosti]:[Příjmení]],4,0))</f>
        <v/>
      </c>
      <c r="F3854" s="94"/>
      <c r="H3854" s="113"/>
      <c r="I3854" s="113"/>
      <c r="K3854" s="15"/>
      <c r="L3854" s="15"/>
      <c r="M3854" s="15">
        <f t="shared" si="180"/>
        <v>1</v>
      </c>
      <c r="N3854" s="15" t="str">
        <f t="shared" si="181"/>
        <v>-</v>
      </c>
      <c r="O3854" s="150">
        <f t="shared" si="182"/>
        <v>0</v>
      </c>
      <c r="P3854" s="15" t="str">
        <f>IF(COUNTIF('Personálie dobrovolníků '!U:X,N3854)&gt;0,"ANO","")</f>
        <v/>
      </c>
      <c r="Q3854" s="15"/>
    </row>
    <row r="3855" spans="2:17" s="25" customFormat="1" x14ac:dyDescent="0.3">
      <c r="B3855" s="15" t="str">
        <f>IF(A3855="","",VLOOKUP(A3855,Tabulka3[[Číslo smlouvy   u pravidelné činnosti]:[Příjmení]],3,0))</f>
        <v/>
      </c>
      <c r="C3855" s="15" t="str">
        <f>IF(A3855="","",VLOOKUP(A3855,Tabulka3[[Číslo smlouvy   u pravidelné činnosti]:[Příjmení]],4,0))</f>
        <v/>
      </c>
      <c r="F3855" s="94"/>
      <c r="H3855" s="113"/>
      <c r="I3855" s="113"/>
      <c r="K3855" s="15"/>
      <c r="L3855" s="15"/>
      <c r="M3855" s="15">
        <f t="shared" si="180"/>
        <v>1</v>
      </c>
      <c r="N3855" s="15" t="str">
        <f t="shared" si="181"/>
        <v>-</v>
      </c>
      <c r="O3855" s="150">
        <f t="shared" si="182"/>
        <v>0</v>
      </c>
      <c r="P3855" s="15" t="str">
        <f>IF(COUNTIF('Personálie dobrovolníků '!U:X,N3855)&gt;0,"ANO","")</f>
        <v/>
      </c>
      <c r="Q3855" s="15"/>
    </row>
    <row r="3856" spans="2:17" s="25" customFormat="1" x14ac:dyDescent="0.3">
      <c r="B3856" s="15" t="str">
        <f>IF(A3856="","",VLOOKUP(A3856,Tabulka3[[Číslo smlouvy   u pravidelné činnosti]:[Příjmení]],3,0))</f>
        <v/>
      </c>
      <c r="C3856" s="15" t="str">
        <f>IF(A3856="","",VLOOKUP(A3856,Tabulka3[[Číslo smlouvy   u pravidelné činnosti]:[Příjmení]],4,0))</f>
        <v/>
      </c>
      <c r="F3856" s="94"/>
      <c r="H3856" s="113"/>
      <c r="I3856" s="113"/>
      <c r="K3856" s="15"/>
      <c r="L3856" s="15"/>
      <c r="M3856" s="15">
        <f t="shared" si="180"/>
        <v>1</v>
      </c>
      <c r="N3856" s="15" t="str">
        <f t="shared" si="181"/>
        <v>-</v>
      </c>
      <c r="O3856" s="150">
        <f t="shared" si="182"/>
        <v>0</v>
      </c>
      <c r="P3856" s="15" t="str">
        <f>IF(COUNTIF('Personálie dobrovolníků '!U:X,N3856)&gt;0,"ANO","")</f>
        <v/>
      </c>
      <c r="Q3856" s="15"/>
    </row>
    <row r="3857" spans="2:17" s="25" customFormat="1" x14ac:dyDescent="0.3">
      <c r="B3857" s="15" t="str">
        <f>IF(A3857="","",VLOOKUP(A3857,Tabulka3[[Číslo smlouvy   u pravidelné činnosti]:[Příjmení]],3,0))</f>
        <v/>
      </c>
      <c r="C3857" s="15" t="str">
        <f>IF(A3857="","",VLOOKUP(A3857,Tabulka3[[Číslo smlouvy   u pravidelné činnosti]:[Příjmení]],4,0))</f>
        <v/>
      </c>
      <c r="F3857" s="94"/>
      <c r="H3857" s="113"/>
      <c r="I3857" s="113"/>
      <c r="K3857" s="15"/>
      <c r="L3857" s="15"/>
      <c r="M3857" s="15">
        <f t="shared" si="180"/>
        <v>1</v>
      </c>
      <c r="N3857" s="15" t="str">
        <f t="shared" si="181"/>
        <v>-</v>
      </c>
      <c r="O3857" s="150">
        <f t="shared" si="182"/>
        <v>0</v>
      </c>
      <c r="P3857" s="15" t="str">
        <f>IF(COUNTIF('Personálie dobrovolníků '!U:X,N3857)&gt;0,"ANO","")</f>
        <v/>
      </c>
      <c r="Q3857" s="15"/>
    </row>
    <row r="3858" spans="2:17" s="25" customFormat="1" x14ac:dyDescent="0.3">
      <c r="B3858" s="15" t="str">
        <f>IF(A3858="","",VLOOKUP(A3858,Tabulka3[[Číslo smlouvy   u pravidelné činnosti]:[Příjmení]],3,0))</f>
        <v/>
      </c>
      <c r="C3858" s="15" t="str">
        <f>IF(A3858="","",VLOOKUP(A3858,Tabulka3[[Číslo smlouvy   u pravidelné činnosti]:[Příjmení]],4,0))</f>
        <v/>
      </c>
      <c r="F3858" s="94"/>
      <c r="H3858" s="113"/>
      <c r="I3858" s="113"/>
      <c r="K3858" s="15"/>
      <c r="L3858" s="15"/>
      <c r="M3858" s="15">
        <f t="shared" si="180"/>
        <v>1</v>
      </c>
      <c r="N3858" s="15" t="str">
        <f t="shared" si="181"/>
        <v>-</v>
      </c>
      <c r="O3858" s="150">
        <f t="shared" si="182"/>
        <v>0</v>
      </c>
      <c r="P3858" s="15" t="str">
        <f>IF(COUNTIF('Personálie dobrovolníků '!U:X,N3858)&gt;0,"ANO","")</f>
        <v/>
      </c>
      <c r="Q3858" s="15"/>
    </row>
    <row r="3859" spans="2:17" s="25" customFormat="1" x14ac:dyDescent="0.3">
      <c r="B3859" s="15" t="str">
        <f>IF(A3859="","",VLOOKUP(A3859,Tabulka3[[Číslo smlouvy   u pravidelné činnosti]:[Příjmení]],3,0))</f>
        <v/>
      </c>
      <c r="C3859" s="15" t="str">
        <f>IF(A3859="","",VLOOKUP(A3859,Tabulka3[[Číslo smlouvy   u pravidelné činnosti]:[Příjmení]],4,0))</f>
        <v/>
      </c>
      <c r="F3859" s="94"/>
      <c r="H3859" s="113"/>
      <c r="I3859" s="113"/>
      <c r="K3859" s="15"/>
      <c r="L3859" s="15"/>
      <c r="M3859" s="15">
        <f t="shared" si="180"/>
        <v>1</v>
      </c>
      <c r="N3859" s="15" t="str">
        <f t="shared" si="181"/>
        <v>-</v>
      </c>
      <c r="O3859" s="150">
        <f t="shared" si="182"/>
        <v>0</v>
      </c>
      <c r="P3859" s="15" t="str">
        <f>IF(COUNTIF('Personálie dobrovolníků '!U:X,N3859)&gt;0,"ANO","")</f>
        <v/>
      </c>
      <c r="Q3859" s="15"/>
    </row>
    <row r="3860" spans="2:17" s="25" customFormat="1" x14ac:dyDescent="0.3">
      <c r="B3860" s="15" t="str">
        <f>IF(A3860="","",VLOOKUP(A3860,Tabulka3[[Číslo smlouvy   u pravidelné činnosti]:[Příjmení]],3,0))</f>
        <v/>
      </c>
      <c r="C3860" s="15" t="str">
        <f>IF(A3860="","",VLOOKUP(A3860,Tabulka3[[Číslo smlouvy   u pravidelné činnosti]:[Příjmení]],4,0))</f>
        <v/>
      </c>
      <c r="F3860" s="94"/>
      <c r="H3860" s="113"/>
      <c r="I3860" s="113"/>
      <c r="K3860" s="15"/>
      <c r="L3860" s="15"/>
      <c r="M3860" s="15">
        <f t="shared" si="180"/>
        <v>1</v>
      </c>
      <c r="N3860" s="15" t="str">
        <f t="shared" si="181"/>
        <v>-</v>
      </c>
      <c r="O3860" s="150">
        <f t="shared" si="182"/>
        <v>0</v>
      </c>
      <c r="P3860" s="15" t="str">
        <f>IF(COUNTIF('Personálie dobrovolníků '!U:X,N3860)&gt;0,"ANO","")</f>
        <v/>
      </c>
      <c r="Q3860" s="15"/>
    </row>
    <row r="3861" spans="2:17" s="25" customFormat="1" x14ac:dyDescent="0.3">
      <c r="B3861" s="15" t="str">
        <f>IF(A3861="","",VLOOKUP(A3861,Tabulka3[[Číslo smlouvy   u pravidelné činnosti]:[Příjmení]],3,0))</f>
        <v/>
      </c>
      <c r="C3861" s="15" t="str">
        <f>IF(A3861="","",VLOOKUP(A3861,Tabulka3[[Číslo smlouvy   u pravidelné činnosti]:[Příjmení]],4,0))</f>
        <v/>
      </c>
      <c r="F3861" s="94"/>
      <c r="H3861" s="113"/>
      <c r="I3861" s="113"/>
      <c r="K3861" s="15"/>
      <c r="L3861" s="15"/>
      <c r="M3861" s="15">
        <f t="shared" si="180"/>
        <v>1</v>
      </c>
      <c r="N3861" s="15" t="str">
        <f t="shared" si="181"/>
        <v>-</v>
      </c>
      <c r="O3861" s="150">
        <f t="shared" si="182"/>
        <v>0</v>
      </c>
      <c r="P3861" s="15" t="str">
        <f>IF(COUNTIF('Personálie dobrovolníků '!U:X,N3861)&gt;0,"ANO","")</f>
        <v/>
      </c>
      <c r="Q3861" s="15"/>
    </row>
    <row r="3862" spans="2:17" s="25" customFormat="1" x14ac:dyDescent="0.3">
      <c r="B3862" s="15" t="str">
        <f>IF(A3862="","",VLOOKUP(A3862,Tabulka3[[Číslo smlouvy   u pravidelné činnosti]:[Příjmení]],3,0))</f>
        <v/>
      </c>
      <c r="C3862" s="15" t="str">
        <f>IF(A3862="","",VLOOKUP(A3862,Tabulka3[[Číslo smlouvy   u pravidelné činnosti]:[Příjmení]],4,0))</f>
        <v/>
      </c>
      <c r="F3862" s="94"/>
      <c r="H3862" s="113"/>
      <c r="I3862" s="113"/>
      <c r="K3862" s="15"/>
      <c r="L3862" s="15"/>
      <c r="M3862" s="15">
        <f t="shared" si="180"/>
        <v>1</v>
      </c>
      <c r="N3862" s="15" t="str">
        <f t="shared" si="181"/>
        <v>-</v>
      </c>
      <c r="O3862" s="150">
        <f t="shared" si="182"/>
        <v>0</v>
      </c>
      <c r="P3862" s="15" t="str">
        <f>IF(COUNTIF('Personálie dobrovolníků '!U:X,N3862)&gt;0,"ANO","")</f>
        <v/>
      </c>
      <c r="Q3862" s="15"/>
    </row>
    <row r="3863" spans="2:17" s="25" customFormat="1" x14ac:dyDescent="0.3">
      <c r="B3863" s="15" t="str">
        <f>IF(A3863="","",VLOOKUP(A3863,Tabulka3[[Číslo smlouvy   u pravidelné činnosti]:[Příjmení]],3,0))</f>
        <v/>
      </c>
      <c r="C3863" s="15" t="str">
        <f>IF(A3863="","",VLOOKUP(A3863,Tabulka3[[Číslo smlouvy   u pravidelné činnosti]:[Příjmení]],4,0))</f>
        <v/>
      </c>
      <c r="F3863" s="94"/>
      <c r="H3863" s="113"/>
      <c r="I3863" s="113"/>
      <c r="K3863" s="15"/>
      <c r="L3863" s="15"/>
      <c r="M3863" s="15">
        <f t="shared" si="180"/>
        <v>1</v>
      </c>
      <c r="N3863" s="15" t="str">
        <f t="shared" si="181"/>
        <v>-</v>
      </c>
      <c r="O3863" s="150">
        <f t="shared" si="182"/>
        <v>0</v>
      </c>
      <c r="P3863" s="15" t="str">
        <f>IF(COUNTIF('Personálie dobrovolníků '!U:X,N3863)&gt;0,"ANO","")</f>
        <v/>
      </c>
      <c r="Q3863" s="15"/>
    </row>
    <row r="3864" spans="2:17" s="25" customFormat="1" x14ac:dyDescent="0.3">
      <c r="B3864" s="15" t="str">
        <f>IF(A3864="","",VLOOKUP(A3864,Tabulka3[[Číslo smlouvy   u pravidelné činnosti]:[Příjmení]],3,0))</f>
        <v/>
      </c>
      <c r="C3864" s="15" t="str">
        <f>IF(A3864="","",VLOOKUP(A3864,Tabulka3[[Číslo smlouvy   u pravidelné činnosti]:[Příjmení]],4,0))</f>
        <v/>
      </c>
      <c r="F3864" s="94"/>
      <c r="H3864" s="113"/>
      <c r="I3864" s="113"/>
      <c r="K3864" s="15"/>
      <c r="L3864" s="15"/>
      <c r="M3864" s="15">
        <f t="shared" si="180"/>
        <v>1</v>
      </c>
      <c r="N3864" s="15" t="str">
        <f t="shared" si="181"/>
        <v>-</v>
      </c>
      <c r="O3864" s="150">
        <f t="shared" si="182"/>
        <v>0</v>
      </c>
      <c r="P3864" s="15" t="str">
        <f>IF(COUNTIF('Personálie dobrovolníků '!U:X,N3864)&gt;0,"ANO","")</f>
        <v/>
      </c>
      <c r="Q3864" s="15"/>
    </row>
    <row r="3865" spans="2:17" s="25" customFormat="1" x14ac:dyDescent="0.3">
      <c r="B3865" s="15" t="str">
        <f>IF(A3865="","",VLOOKUP(A3865,Tabulka3[[Číslo smlouvy   u pravidelné činnosti]:[Příjmení]],3,0))</f>
        <v/>
      </c>
      <c r="C3865" s="15" t="str">
        <f>IF(A3865="","",VLOOKUP(A3865,Tabulka3[[Číslo smlouvy   u pravidelné činnosti]:[Příjmení]],4,0))</f>
        <v/>
      </c>
      <c r="F3865" s="94"/>
      <c r="H3865" s="113"/>
      <c r="I3865" s="113"/>
      <c r="K3865" s="15"/>
      <c r="L3865" s="15"/>
      <c r="M3865" s="15">
        <f t="shared" si="180"/>
        <v>1</v>
      </c>
      <c r="N3865" s="15" t="str">
        <f t="shared" si="181"/>
        <v>-</v>
      </c>
      <c r="O3865" s="150">
        <f t="shared" si="182"/>
        <v>0</v>
      </c>
      <c r="P3865" s="15" t="str">
        <f>IF(COUNTIF('Personálie dobrovolníků '!U:X,N3865)&gt;0,"ANO","")</f>
        <v/>
      </c>
      <c r="Q3865" s="15"/>
    </row>
    <row r="3866" spans="2:17" s="25" customFormat="1" x14ac:dyDescent="0.3">
      <c r="B3866" s="15" t="str">
        <f>IF(A3866="","",VLOOKUP(A3866,Tabulka3[[Číslo smlouvy   u pravidelné činnosti]:[Příjmení]],3,0))</f>
        <v/>
      </c>
      <c r="C3866" s="15" t="str">
        <f>IF(A3866="","",VLOOKUP(A3866,Tabulka3[[Číslo smlouvy   u pravidelné činnosti]:[Příjmení]],4,0))</f>
        <v/>
      </c>
      <c r="F3866" s="94"/>
      <c r="H3866" s="113"/>
      <c r="I3866" s="113"/>
      <c r="K3866" s="15"/>
      <c r="L3866" s="15"/>
      <c r="M3866" s="15">
        <f t="shared" si="180"/>
        <v>1</v>
      </c>
      <c r="N3866" s="15" t="str">
        <f t="shared" si="181"/>
        <v>-</v>
      </c>
      <c r="O3866" s="150">
        <f t="shared" si="182"/>
        <v>0</v>
      </c>
      <c r="P3866" s="15" t="str">
        <f>IF(COUNTIF('Personálie dobrovolníků '!U:X,N3866)&gt;0,"ANO","")</f>
        <v/>
      </c>
      <c r="Q3866" s="15"/>
    </row>
    <row r="3867" spans="2:17" s="25" customFormat="1" x14ac:dyDescent="0.3">
      <c r="B3867" s="15" t="str">
        <f>IF(A3867="","",VLOOKUP(A3867,Tabulka3[[Číslo smlouvy   u pravidelné činnosti]:[Příjmení]],3,0))</f>
        <v/>
      </c>
      <c r="C3867" s="15" t="str">
        <f>IF(A3867="","",VLOOKUP(A3867,Tabulka3[[Číslo smlouvy   u pravidelné činnosti]:[Příjmení]],4,0))</f>
        <v/>
      </c>
      <c r="F3867" s="94"/>
      <c r="H3867" s="113"/>
      <c r="I3867" s="113"/>
      <c r="K3867" s="15"/>
      <c r="L3867" s="15"/>
      <c r="M3867" s="15">
        <f t="shared" si="180"/>
        <v>1</v>
      </c>
      <c r="N3867" s="15" t="str">
        <f t="shared" si="181"/>
        <v>-</v>
      </c>
      <c r="O3867" s="150">
        <f t="shared" si="182"/>
        <v>0</v>
      </c>
      <c r="P3867" s="15" t="str">
        <f>IF(COUNTIF('Personálie dobrovolníků '!U:X,N3867)&gt;0,"ANO","")</f>
        <v/>
      </c>
      <c r="Q3867" s="15"/>
    </row>
    <row r="3868" spans="2:17" s="25" customFormat="1" x14ac:dyDescent="0.3">
      <c r="B3868" s="15" t="str">
        <f>IF(A3868="","",VLOOKUP(A3868,Tabulka3[[Číslo smlouvy   u pravidelné činnosti]:[Příjmení]],3,0))</f>
        <v/>
      </c>
      <c r="C3868" s="15" t="str">
        <f>IF(A3868="","",VLOOKUP(A3868,Tabulka3[[Číslo smlouvy   u pravidelné činnosti]:[Příjmení]],4,0))</f>
        <v/>
      </c>
      <c r="F3868" s="94"/>
      <c r="H3868" s="113"/>
      <c r="I3868" s="113"/>
      <c r="K3868" s="15"/>
      <c r="L3868" s="15"/>
      <c r="M3868" s="15">
        <f t="shared" si="180"/>
        <v>1</v>
      </c>
      <c r="N3868" s="15" t="str">
        <f t="shared" si="181"/>
        <v>-</v>
      </c>
      <c r="O3868" s="150">
        <f t="shared" si="182"/>
        <v>0</v>
      </c>
      <c r="P3868" s="15" t="str">
        <f>IF(COUNTIF('Personálie dobrovolníků '!U:X,N3868)&gt;0,"ANO","")</f>
        <v/>
      </c>
      <c r="Q3868" s="15"/>
    </row>
    <row r="3869" spans="2:17" s="25" customFormat="1" x14ac:dyDescent="0.3">
      <c r="B3869" s="15" t="str">
        <f>IF(A3869="","",VLOOKUP(A3869,Tabulka3[[Číslo smlouvy   u pravidelné činnosti]:[Příjmení]],3,0))</f>
        <v/>
      </c>
      <c r="C3869" s="15" t="str">
        <f>IF(A3869="","",VLOOKUP(A3869,Tabulka3[[Číslo smlouvy   u pravidelné činnosti]:[Příjmení]],4,0))</f>
        <v/>
      </c>
      <c r="F3869" s="94"/>
      <c r="H3869" s="113"/>
      <c r="I3869" s="113"/>
      <c r="K3869" s="15"/>
      <c r="L3869" s="15"/>
      <c r="M3869" s="15">
        <f t="shared" si="180"/>
        <v>1</v>
      </c>
      <c r="N3869" s="15" t="str">
        <f t="shared" si="181"/>
        <v>-</v>
      </c>
      <c r="O3869" s="150">
        <f t="shared" si="182"/>
        <v>0</v>
      </c>
      <c r="P3869" s="15" t="str">
        <f>IF(COUNTIF('Personálie dobrovolníků '!U:X,N3869)&gt;0,"ANO","")</f>
        <v/>
      </c>
      <c r="Q3869" s="15"/>
    </row>
    <row r="3870" spans="2:17" s="25" customFormat="1" x14ac:dyDescent="0.3">
      <c r="B3870" s="15" t="str">
        <f>IF(A3870="","",VLOOKUP(A3870,Tabulka3[[Číslo smlouvy   u pravidelné činnosti]:[Příjmení]],3,0))</f>
        <v/>
      </c>
      <c r="C3870" s="15" t="str">
        <f>IF(A3870="","",VLOOKUP(A3870,Tabulka3[[Číslo smlouvy   u pravidelné činnosti]:[Příjmení]],4,0))</f>
        <v/>
      </c>
      <c r="F3870" s="94"/>
      <c r="H3870" s="113"/>
      <c r="I3870" s="113"/>
      <c r="K3870" s="15"/>
      <c r="L3870" s="15"/>
      <c r="M3870" s="15">
        <f t="shared" si="180"/>
        <v>1</v>
      </c>
      <c r="N3870" s="15" t="str">
        <f t="shared" si="181"/>
        <v>-</v>
      </c>
      <c r="O3870" s="150">
        <f t="shared" si="182"/>
        <v>0</v>
      </c>
      <c r="P3870" s="15" t="str">
        <f>IF(COUNTIF('Personálie dobrovolníků '!U:X,N3870)&gt;0,"ANO","")</f>
        <v/>
      </c>
      <c r="Q3870" s="15"/>
    </row>
    <row r="3871" spans="2:17" s="25" customFormat="1" x14ac:dyDescent="0.3">
      <c r="B3871" s="15" t="str">
        <f>IF(A3871="","",VLOOKUP(A3871,Tabulka3[[Číslo smlouvy   u pravidelné činnosti]:[Příjmení]],3,0))</f>
        <v/>
      </c>
      <c r="C3871" s="15" t="str">
        <f>IF(A3871="","",VLOOKUP(A3871,Tabulka3[[Číslo smlouvy   u pravidelné činnosti]:[Příjmení]],4,0))</f>
        <v/>
      </c>
      <c r="F3871" s="94"/>
      <c r="H3871" s="113"/>
      <c r="I3871" s="113"/>
      <c r="K3871" s="15"/>
      <c r="L3871" s="15"/>
      <c r="M3871" s="15">
        <f t="shared" si="180"/>
        <v>1</v>
      </c>
      <c r="N3871" s="15" t="str">
        <f t="shared" si="181"/>
        <v>-</v>
      </c>
      <c r="O3871" s="150">
        <f t="shared" si="182"/>
        <v>0</v>
      </c>
      <c r="P3871" s="15" t="str">
        <f>IF(COUNTIF('Personálie dobrovolníků '!U:X,N3871)&gt;0,"ANO","")</f>
        <v/>
      </c>
      <c r="Q3871" s="15"/>
    </row>
    <row r="3872" spans="2:17" s="25" customFormat="1" x14ac:dyDescent="0.3">
      <c r="B3872" s="15" t="str">
        <f>IF(A3872="","",VLOOKUP(A3872,Tabulka3[[Číslo smlouvy   u pravidelné činnosti]:[Příjmení]],3,0))</f>
        <v/>
      </c>
      <c r="C3872" s="15" t="str">
        <f>IF(A3872="","",VLOOKUP(A3872,Tabulka3[[Číslo smlouvy   u pravidelné činnosti]:[Příjmení]],4,0))</f>
        <v/>
      </c>
      <c r="F3872" s="94"/>
      <c r="H3872" s="113"/>
      <c r="I3872" s="113"/>
      <c r="K3872" s="15"/>
      <c r="L3872" s="15"/>
      <c r="M3872" s="15">
        <f t="shared" si="180"/>
        <v>1</v>
      </c>
      <c r="N3872" s="15" t="str">
        <f t="shared" si="181"/>
        <v>-</v>
      </c>
      <c r="O3872" s="150">
        <f t="shared" si="182"/>
        <v>0</v>
      </c>
      <c r="P3872" s="15" t="str">
        <f>IF(COUNTIF('Personálie dobrovolníků '!U:X,N3872)&gt;0,"ANO","")</f>
        <v/>
      </c>
      <c r="Q3872" s="15"/>
    </row>
    <row r="3873" spans="2:17" s="25" customFormat="1" x14ac:dyDescent="0.3">
      <c r="B3873" s="15" t="str">
        <f>IF(A3873="","",VLOOKUP(A3873,Tabulka3[[Číslo smlouvy   u pravidelné činnosti]:[Příjmení]],3,0))</f>
        <v/>
      </c>
      <c r="C3873" s="15" t="str">
        <f>IF(A3873="","",VLOOKUP(A3873,Tabulka3[[Číslo smlouvy   u pravidelné činnosti]:[Příjmení]],4,0))</f>
        <v/>
      </c>
      <c r="F3873" s="94"/>
      <c r="H3873" s="113"/>
      <c r="I3873" s="113"/>
      <c r="K3873" s="15"/>
      <c r="L3873" s="15"/>
      <c r="M3873" s="15">
        <f t="shared" si="180"/>
        <v>1</v>
      </c>
      <c r="N3873" s="15" t="str">
        <f t="shared" si="181"/>
        <v>-</v>
      </c>
      <c r="O3873" s="150">
        <f t="shared" si="182"/>
        <v>0</v>
      </c>
      <c r="P3873" s="15" t="str">
        <f>IF(COUNTIF('Personálie dobrovolníků '!U:X,N3873)&gt;0,"ANO","")</f>
        <v/>
      </c>
      <c r="Q3873" s="15"/>
    </row>
    <row r="3874" spans="2:17" s="25" customFormat="1" x14ac:dyDescent="0.3">
      <c r="B3874" s="15" t="str">
        <f>IF(A3874="","",VLOOKUP(A3874,Tabulka3[[Číslo smlouvy   u pravidelné činnosti]:[Příjmení]],3,0))</f>
        <v/>
      </c>
      <c r="C3874" s="15" t="str">
        <f>IF(A3874="","",VLOOKUP(A3874,Tabulka3[[Číslo smlouvy   u pravidelné činnosti]:[Příjmení]],4,0))</f>
        <v/>
      </c>
      <c r="F3874" s="94"/>
      <c r="H3874" s="113"/>
      <c r="I3874" s="113"/>
      <c r="K3874" s="15"/>
      <c r="L3874" s="15"/>
      <c r="M3874" s="15">
        <f t="shared" si="180"/>
        <v>1</v>
      </c>
      <c r="N3874" s="15" t="str">
        <f t="shared" si="181"/>
        <v>-</v>
      </c>
      <c r="O3874" s="150">
        <f t="shared" si="182"/>
        <v>0</v>
      </c>
      <c r="P3874" s="15" t="str">
        <f>IF(COUNTIF('Personálie dobrovolníků '!U:X,N3874)&gt;0,"ANO","")</f>
        <v/>
      </c>
      <c r="Q3874" s="15"/>
    </row>
    <row r="3875" spans="2:17" s="25" customFormat="1" x14ac:dyDescent="0.3">
      <c r="B3875" s="15" t="str">
        <f>IF(A3875="","",VLOOKUP(A3875,Tabulka3[[Číslo smlouvy   u pravidelné činnosti]:[Příjmení]],3,0))</f>
        <v/>
      </c>
      <c r="C3875" s="15" t="str">
        <f>IF(A3875="","",VLOOKUP(A3875,Tabulka3[[Číslo smlouvy   u pravidelné činnosti]:[Příjmení]],4,0))</f>
        <v/>
      </c>
      <c r="F3875" s="94"/>
      <c r="H3875" s="113"/>
      <c r="I3875" s="113"/>
      <c r="K3875" s="15"/>
      <c r="L3875" s="15"/>
      <c r="M3875" s="15">
        <f t="shared" si="180"/>
        <v>1</v>
      </c>
      <c r="N3875" s="15" t="str">
        <f t="shared" si="181"/>
        <v>-</v>
      </c>
      <c r="O3875" s="150">
        <f t="shared" si="182"/>
        <v>0</v>
      </c>
      <c r="P3875" s="15" t="str">
        <f>IF(COUNTIF('Personálie dobrovolníků '!U:X,N3875)&gt;0,"ANO","")</f>
        <v/>
      </c>
      <c r="Q3875" s="15"/>
    </row>
    <row r="3876" spans="2:17" s="25" customFormat="1" x14ac:dyDescent="0.3">
      <c r="B3876" s="15" t="str">
        <f>IF(A3876="","",VLOOKUP(A3876,Tabulka3[[Číslo smlouvy   u pravidelné činnosti]:[Příjmení]],3,0))</f>
        <v/>
      </c>
      <c r="C3876" s="15" t="str">
        <f>IF(A3876="","",VLOOKUP(A3876,Tabulka3[[Číslo smlouvy   u pravidelné činnosti]:[Příjmení]],4,0))</f>
        <v/>
      </c>
      <c r="F3876" s="94"/>
      <c r="H3876" s="113"/>
      <c r="I3876" s="113"/>
      <c r="K3876" s="15"/>
      <c r="L3876" s="15"/>
      <c r="M3876" s="15">
        <f t="shared" si="180"/>
        <v>1</v>
      </c>
      <c r="N3876" s="15" t="str">
        <f t="shared" si="181"/>
        <v>-</v>
      </c>
      <c r="O3876" s="150">
        <f t="shared" si="182"/>
        <v>0</v>
      </c>
      <c r="P3876" s="15" t="str">
        <f>IF(COUNTIF('Personálie dobrovolníků '!U:X,N3876)&gt;0,"ANO","")</f>
        <v/>
      </c>
      <c r="Q3876" s="15"/>
    </row>
    <row r="3877" spans="2:17" s="25" customFormat="1" x14ac:dyDescent="0.3">
      <c r="B3877" s="15" t="str">
        <f>IF(A3877="","",VLOOKUP(A3877,Tabulka3[[Číslo smlouvy   u pravidelné činnosti]:[Příjmení]],3,0))</f>
        <v/>
      </c>
      <c r="C3877" s="15" t="str">
        <f>IF(A3877="","",VLOOKUP(A3877,Tabulka3[[Číslo smlouvy   u pravidelné činnosti]:[Příjmení]],4,0))</f>
        <v/>
      </c>
      <c r="F3877" s="94"/>
      <c r="H3877" s="113"/>
      <c r="I3877" s="113"/>
      <c r="K3877" s="15"/>
      <c r="L3877" s="15"/>
      <c r="M3877" s="15">
        <f t="shared" si="180"/>
        <v>1</v>
      </c>
      <c r="N3877" s="15" t="str">
        <f t="shared" si="181"/>
        <v>-</v>
      </c>
      <c r="O3877" s="150">
        <f t="shared" si="182"/>
        <v>0</v>
      </c>
      <c r="P3877" s="15" t="str">
        <f>IF(COUNTIF('Personálie dobrovolníků '!U:X,N3877)&gt;0,"ANO","")</f>
        <v/>
      </c>
      <c r="Q3877" s="15"/>
    </row>
    <row r="3878" spans="2:17" s="25" customFormat="1" x14ac:dyDescent="0.3">
      <c r="B3878" s="15" t="str">
        <f>IF(A3878="","",VLOOKUP(A3878,Tabulka3[[Číslo smlouvy   u pravidelné činnosti]:[Příjmení]],3,0))</f>
        <v/>
      </c>
      <c r="C3878" s="15" t="str">
        <f>IF(A3878="","",VLOOKUP(A3878,Tabulka3[[Číslo smlouvy   u pravidelné činnosti]:[Příjmení]],4,0))</f>
        <v/>
      </c>
      <c r="F3878" s="94"/>
      <c r="H3878" s="113"/>
      <c r="I3878" s="113"/>
      <c r="K3878" s="15"/>
      <c r="L3878" s="15"/>
      <c r="M3878" s="15">
        <f t="shared" si="180"/>
        <v>1</v>
      </c>
      <c r="N3878" s="15" t="str">
        <f t="shared" si="181"/>
        <v>-</v>
      </c>
      <c r="O3878" s="150">
        <f t="shared" si="182"/>
        <v>0</v>
      </c>
      <c r="P3878" s="15" t="str">
        <f>IF(COUNTIF('Personálie dobrovolníků '!U:X,N3878)&gt;0,"ANO","")</f>
        <v/>
      </c>
      <c r="Q3878" s="15"/>
    </row>
    <row r="3879" spans="2:17" s="25" customFormat="1" x14ac:dyDescent="0.3">
      <c r="B3879" s="15" t="str">
        <f>IF(A3879="","",VLOOKUP(A3879,Tabulka3[[Číslo smlouvy   u pravidelné činnosti]:[Příjmení]],3,0))</f>
        <v/>
      </c>
      <c r="C3879" s="15" t="str">
        <f>IF(A3879="","",VLOOKUP(A3879,Tabulka3[[Číslo smlouvy   u pravidelné činnosti]:[Příjmení]],4,0))</f>
        <v/>
      </c>
      <c r="F3879" s="94"/>
      <c r="H3879" s="113"/>
      <c r="I3879" s="113"/>
      <c r="K3879" s="15"/>
      <c r="L3879" s="15"/>
      <c r="M3879" s="15">
        <f t="shared" si="180"/>
        <v>1</v>
      </c>
      <c r="N3879" s="15" t="str">
        <f t="shared" si="181"/>
        <v>-</v>
      </c>
      <c r="O3879" s="150">
        <f t="shared" si="182"/>
        <v>0</v>
      </c>
      <c r="P3879" s="15" t="str">
        <f>IF(COUNTIF('Personálie dobrovolníků '!U:X,N3879)&gt;0,"ANO","")</f>
        <v/>
      </c>
      <c r="Q3879" s="15"/>
    </row>
    <row r="3880" spans="2:17" s="25" customFormat="1" x14ac:dyDescent="0.3">
      <c r="B3880" s="15" t="str">
        <f>IF(A3880="","",VLOOKUP(A3880,Tabulka3[[Číslo smlouvy   u pravidelné činnosti]:[Příjmení]],3,0))</f>
        <v/>
      </c>
      <c r="C3880" s="15" t="str">
        <f>IF(A3880="","",VLOOKUP(A3880,Tabulka3[[Číslo smlouvy   u pravidelné činnosti]:[Příjmení]],4,0))</f>
        <v/>
      </c>
      <c r="F3880" s="94"/>
      <c r="H3880" s="113"/>
      <c r="I3880" s="113"/>
      <c r="K3880" s="15"/>
      <c r="L3880" s="15"/>
      <c r="M3880" s="15">
        <f t="shared" si="180"/>
        <v>1</v>
      </c>
      <c r="N3880" s="15" t="str">
        <f t="shared" si="181"/>
        <v>-</v>
      </c>
      <c r="O3880" s="150">
        <f t="shared" si="182"/>
        <v>0</v>
      </c>
      <c r="P3880" s="15" t="str">
        <f>IF(COUNTIF('Personálie dobrovolníků '!U:X,N3880)&gt;0,"ANO","")</f>
        <v/>
      </c>
      <c r="Q3880" s="15"/>
    </row>
    <row r="3881" spans="2:17" s="25" customFormat="1" x14ac:dyDescent="0.3">
      <c r="B3881" s="15" t="str">
        <f>IF(A3881="","",VLOOKUP(A3881,Tabulka3[[Číslo smlouvy   u pravidelné činnosti]:[Příjmení]],3,0))</f>
        <v/>
      </c>
      <c r="C3881" s="15" t="str">
        <f>IF(A3881="","",VLOOKUP(A3881,Tabulka3[[Číslo smlouvy   u pravidelné činnosti]:[Příjmení]],4,0))</f>
        <v/>
      </c>
      <c r="F3881" s="94"/>
      <c r="H3881" s="113"/>
      <c r="I3881" s="113"/>
      <c r="K3881" s="15"/>
      <c r="L3881" s="15"/>
      <c r="M3881" s="15">
        <f t="shared" si="180"/>
        <v>1</v>
      </c>
      <c r="N3881" s="15" t="str">
        <f t="shared" si="181"/>
        <v>-</v>
      </c>
      <c r="O3881" s="150">
        <f t="shared" si="182"/>
        <v>0</v>
      </c>
      <c r="P3881" s="15" t="str">
        <f>IF(COUNTIF('Personálie dobrovolníků '!U:X,N3881)&gt;0,"ANO","")</f>
        <v/>
      </c>
      <c r="Q3881" s="15"/>
    </row>
    <row r="3882" spans="2:17" s="25" customFormat="1" x14ac:dyDescent="0.3">
      <c r="B3882" s="15" t="str">
        <f>IF(A3882="","",VLOOKUP(A3882,Tabulka3[[Číslo smlouvy   u pravidelné činnosti]:[Příjmení]],3,0))</f>
        <v/>
      </c>
      <c r="C3882" s="15" t="str">
        <f>IF(A3882="","",VLOOKUP(A3882,Tabulka3[[Číslo smlouvy   u pravidelné činnosti]:[Příjmení]],4,0))</f>
        <v/>
      </c>
      <c r="F3882" s="94"/>
      <c r="H3882" s="113"/>
      <c r="I3882" s="113"/>
      <c r="K3882" s="15"/>
      <c r="L3882" s="15"/>
      <c r="M3882" s="15">
        <f t="shared" si="180"/>
        <v>1</v>
      </c>
      <c r="N3882" s="15" t="str">
        <f t="shared" si="181"/>
        <v>-</v>
      </c>
      <c r="O3882" s="150">
        <f t="shared" si="182"/>
        <v>0</v>
      </c>
      <c r="P3882" s="15" t="str">
        <f>IF(COUNTIF('Personálie dobrovolníků '!U:X,N3882)&gt;0,"ANO","")</f>
        <v/>
      </c>
      <c r="Q3882" s="15"/>
    </row>
    <row r="3883" spans="2:17" s="25" customFormat="1" x14ac:dyDescent="0.3">
      <c r="B3883" s="15" t="str">
        <f>IF(A3883="","",VLOOKUP(A3883,Tabulka3[[Číslo smlouvy   u pravidelné činnosti]:[Příjmení]],3,0))</f>
        <v/>
      </c>
      <c r="C3883" s="15" t="str">
        <f>IF(A3883="","",VLOOKUP(A3883,Tabulka3[[Číslo smlouvy   u pravidelné činnosti]:[Příjmení]],4,0))</f>
        <v/>
      </c>
      <c r="F3883" s="94"/>
      <c r="H3883" s="113"/>
      <c r="I3883" s="113"/>
      <c r="K3883" s="15"/>
      <c r="L3883" s="15"/>
      <c r="M3883" s="15">
        <f t="shared" si="180"/>
        <v>1</v>
      </c>
      <c r="N3883" s="15" t="str">
        <f t="shared" si="181"/>
        <v>-</v>
      </c>
      <c r="O3883" s="150">
        <f t="shared" si="182"/>
        <v>0</v>
      </c>
      <c r="P3883" s="15" t="str">
        <f>IF(COUNTIF('Personálie dobrovolníků '!U:X,N3883)&gt;0,"ANO","")</f>
        <v/>
      </c>
      <c r="Q3883" s="15"/>
    </row>
    <row r="3884" spans="2:17" s="25" customFormat="1" x14ac:dyDescent="0.3">
      <c r="B3884" s="15" t="str">
        <f>IF(A3884="","",VLOOKUP(A3884,Tabulka3[[Číslo smlouvy   u pravidelné činnosti]:[Příjmení]],3,0))</f>
        <v/>
      </c>
      <c r="C3884" s="15" t="str">
        <f>IF(A3884="","",VLOOKUP(A3884,Tabulka3[[Číslo smlouvy   u pravidelné činnosti]:[Příjmení]],4,0))</f>
        <v/>
      </c>
      <c r="F3884" s="94"/>
      <c r="H3884" s="113"/>
      <c r="I3884" s="113"/>
      <c r="K3884" s="15"/>
      <c r="L3884" s="15"/>
      <c r="M3884" s="15">
        <f t="shared" si="180"/>
        <v>1</v>
      </c>
      <c r="N3884" s="15" t="str">
        <f t="shared" si="181"/>
        <v>-</v>
      </c>
      <c r="O3884" s="150">
        <f t="shared" si="182"/>
        <v>0</v>
      </c>
      <c r="P3884" s="15" t="str">
        <f>IF(COUNTIF('Personálie dobrovolníků '!U:X,N3884)&gt;0,"ANO","")</f>
        <v/>
      </c>
      <c r="Q3884" s="15"/>
    </row>
    <row r="3885" spans="2:17" s="25" customFormat="1" x14ac:dyDescent="0.3">
      <c r="B3885" s="15" t="str">
        <f>IF(A3885="","",VLOOKUP(A3885,Tabulka3[[Číslo smlouvy   u pravidelné činnosti]:[Příjmení]],3,0))</f>
        <v/>
      </c>
      <c r="C3885" s="15" t="str">
        <f>IF(A3885="","",VLOOKUP(A3885,Tabulka3[[Číslo smlouvy   u pravidelné činnosti]:[Příjmení]],4,0))</f>
        <v/>
      </c>
      <c r="F3885" s="94"/>
      <c r="H3885" s="113"/>
      <c r="I3885" s="113"/>
      <c r="K3885" s="15"/>
      <c r="L3885" s="15"/>
      <c r="M3885" s="15">
        <f t="shared" si="180"/>
        <v>1</v>
      </c>
      <c r="N3885" s="15" t="str">
        <f t="shared" si="181"/>
        <v>-</v>
      </c>
      <c r="O3885" s="150">
        <f t="shared" si="182"/>
        <v>0</v>
      </c>
      <c r="P3885" s="15" t="str">
        <f>IF(COUNTIF('Personálie dobrovolníků '!U:X,N3885)&gt;0,"ANO","")</f>
        <v/>
      </c>
      <c r="Q3885" s="15"/>
    </row>
    <row r="3886" spans="2:17" s="25" customFormat="1" x14ac:dyDescent="0.3">
      <c r="B3886" s="15" t="str">
        <f>IF(A3886="","",VLOOKUP(A3886,Tabulka3[[Číslo smlouvy   u pravidelné činnosti]:[Příjmení]],3,0))</f>
        <v/>
      </c>
      <c r="C3886" s="15" t="str">
        <f>IF(A3886="","",VLOOKUP(A3886,Tabulka3[[Číslo smlouvy   u pravidelné činnosti]:[Příjmení]],4,0))</f>
        <v/>
      </c>
      <c r="F3886" s="94"/>
      <c r="H3886" s="113"/>
      <c r="I3886" s="113"/>
      <c r="K3886" s="15"/>
      <c r="L3886" s="15"/>
      <c r="M3886" s="15">
        <f t="shared" si="180"/>
        <v>1</v>
      </c>
      <c r="N3886" s="15" t="str">
        <f t="shared" si="181"/>
        <v>-</v>
      </c>
      <c r="O3886" s="150">
        <f t="shared" si="182"/>
        <v>0</v>
      </c>
      <c r="P3886" s="15" t="str">
        <f>IF(COUNTIF('Personálie dobrovolníků '!U:X,N3886)&gt;0,"ANO","")</f>
        <v/>
      </c>
      <c r="Q3886" s="15"/>
    </row>
    <row r="3887" spans="2:17" s="25" customFormat="1" x14ac:dyDescent="0.3">
      <c r="B3887" s="15" t="str">
        <f>IF(A3887="","",VLOOKUP(A3887,Tabulka3[[Číslo smlouvy   u pravidelné činnosti]:[Příjmení]],3,0))</f>
        <v/>
      </c>
      <c r="C3887" s="15" t="str">
        <f>IF(A3887="","",VLOOKUP(A3887,Tabulka3[[Číslo smlouvy   u pravidelné činnosti]:[Příjmení]],4,0))</f>
        <v/>
      </c>
      <c r="F3887" s="94"/>
      <c r="H3887" s="113"/>
      <c r="I3887" s="113"/>
      <c r="K3887" s="15"/>
      <c r="L3887" s="15"/>
      <c r="M3887" s="15">
        <f t="shared" si="180"/>
        <v>1</v>
      </c>
      <c r="N3887" s="15" t="str">
        <f t="shared" si="181"/>
        <v>-</v>
      </c>
      <c r="O3887" s="150">
        <f t="shared" si="182"/>
        <v>0</v>
      </c>
      <c r="P3887" s="15" t="str">
        <f>IF(COUNTIF('Personálie dobrovolníků '!U:X,N3887)&gt;0,"ANO","")</f>
        <v/>
      </c>
      <c r="Q3887" s="15"/>
    </row>
    <row r="3888" spans="2:17" s="25" customFormat="1" x14ac:dyDescent="0.3">
      <c r="B3888" s="15" t="str">
        <f>IF(A3888="","",VLOOKUP(A3888,Tabulka3[[Číslo smlouvy   u pravidelné činnosti]:[Příjmení]],3,0))</f>
        <v/>
      </c>
      <c r="C3888" s="15" t="str">
        <f>IF(A3888="","",VLOOKUP(A3888,Tabulka3[[Číslo smlouvy   u pravidelné činnosti]:[Příjmení]],4,0))</f>
        <v/>
      </c>
      <c r="F3888" s="94"/>
      <c r="H3888" s="113"/>
      <c r="I3888" s="113"/>
      <c r="K3888" s="15"/>
      <c r="L3888" s="15"/>
      <c r="M3888" s="15">
        <f t="shared" si="180"/>
        <v>1</v>
      </c>
      <c r="N3888" s="15" t="str">
        <f t="shared" si="181"/>
        <v>-</v>
      </c>
      <c r="O3888" s="150">
        <f t="shared" si="182"/>
        <v>0</v>
      </c>
      <c r="P3888" s="15" t="str">
        <f>IF(COUNTIF('Personálie dobrovolníků '!U:X,N3888)&gt;0,"ANO","")</f>
        <v/>
      </c>
      <c r="Q3888" s="15"/>
    </row>
    <row r="3889" spans="2:17" s="25" customFormat="1" x14ac:dyDescent="0.3">
      <c r="B3889" s="15" t="str">
        <f>IF(A3889="","",VLOOKUP(A3889,Tabulka3[[Číslo smlouvy   u pravidelné činnosti]:[Příjmení]],3,0))</f>
        <v/>
      </c>
      <c r="C3889" s="15" t="str">
        <f>IF(A3889="","",VLOOKUP(A3889,Tabulka3[[Číslo smlouvy   u pravidelné činnosti]:[Příjmení]],4,0))</f>
        <v/>
      </c>
      <c r="F3889" s="94"/>
      <c r="H3889" s="113"/>
      <c r="I3889" s="113"/>
      <c r="K3889" s="15"/>
      <c r="L3889" s="15"/>
      <c r="M3889" s="15">
        <f t="shared" si="180"/>
        <v>1</v>
      </c>
      <c r="N3889" s="15" t="str">
        <f t="shared" si="181"/>
        <v>-</v>
      </c>
      <c r="O3889" s="150">
        <f t="shared" si="182"/>
        <v>0</v>
      </c>
      <c r="P3889" s="15" t="str">
        <f>IF(COUNTIF('Personálie dobrovolníků '!U:X,N3889)&gt;0,"ANO","")</f>
        <v/>
      </c>
      <c r="Q3889" s="15"/>
    </row>
    <row r="3890" spans="2:17" s="25" customFormat="1" x14ac:dyDescent="0.3">
      <c r="B3890" s="15" t="str">
        <f>IF(A3890="","",VLOOKUP(A3890,Tabulka3[[Číslo smlouvy   u pravidelné činnosti]:[Příjmení]],3,0))</f>
        <v/>
      </c>
      <c r="C3890" s="15" t="str">
        <f>IF(A3890="","",VLOOKUP(A3890,Tabulka3[[Číslo smlouvy   u pravidelné činnosti]:[Příjmení]],4,0))</f>
        <v/>
      </c>
      <c r="F3890" s="94"/>
      <c r="H3890" s="113"/>
      <c r="I3890" s="113"/>
      <c r="K3890" s="15"/>
      <c r="L3890" s="15"/>
      <c r="M3890" s="15">
        <f t="shared" si="180"/>
        <v>1</v>
      </c>
      <c r="N3890" s="15" t="str">
        <f t="shared" si="181"/>
        <v>-</v>
      </c>
      <c r="O3890" s="150">
        <f t="shared" si="182"/>
        <v>0</v>
      </c>
      <c r="P3890" s="15" t="str">
        <f>IF(COUNTIF('Personálie dobrovolníků '!U:X,N3890)&gt;0,"ANO","")</f>
        <v/>
      </c>
      <c r="Q3890" s="15"/>
    </row>
    <row r="3891" spans="2:17" s="25" customFormat="1" x14ac:dyDescent="0.3">
      <c r="B3891" s="15" t="str">
        <f>IF(A3891="","",VLOOKUP(A3891,Tabulka3[[Číslo smlouvy   u pravidelné činnosti]:[Příjmení]],3,0))</f>
        <v/>
      </c>
      <c r="C3891" s="15" t="str">
        <f>IF(A3891="","",VLOOKUP(A3891,Tabulka3[[Číslo smlouvy   u pravidelné činnosti]:[Příjmení]],4,0))</f>
        <v/>
      </c>
      <c r="F3891" s="94"/>
      <c r="H3891" s="113"/>
      <c r="I3891" s="113"/>
      <c r="K3891" s="15"/>
      <c r="L3891" s="15"/>
      <c r="M3891" s="15">
        <f t="shared" si="180"/>
        <v>1</v>
      </c>
      <c r="N3891" s="15" t="str">
        <f t="shared" si="181"/>
        <v>-</v>
      </c>
      <c r="O3891" s="150">
        <f t="shared" si="182"/>
        <v>0</v>
      </c>
      <c r="P3891" s="15" t="str">
        <f>IF(COUNTIF('Personálie dobrovolníků '!U:X,N3891)&gt;0,"ANO","")</f>
        <v/>
      </c>
      <c r="Q3891" s="15"/>
    </row>
    <row r="3892" spans="2:17" s="25" customFormat="1" x14ac:dyDescent="0.3">
      <c r="B3892" s="15" t="str">
        <f>IF(A3892="","",VLOOKUP(A3892,Tabulka3[[Číslo smlouvy   u pravidelné činnosti]:[Příjmení]],3,0))</f>
        <v/>
      </c>
      <c r="C3892" s="15" t="str">
        <f>IF(A3892="","",VLOOKUP(A3892,Tabulka3[[Číslo smlouvy   u pravidelné činnosti]:[Příjmení]],4,0))</f>
        <v/>
      </c>
      <c r="F3892" s="94"/>
      <c r="H3892" s="113"/>
      <c r="I3892" s="113"/>
      <c r="K3892" s="15"/>
      <c r="L3892" s="15"/>
      <c r="M3892" s="15">
        <f t="shared" si="180"/>
        <v>1</v>
      </c>
      <c r="N3892" s="15" t="str">
        <f t="shared" si="181"/>
        <v>-</v>
      </c>
      <c r="O3892" s="150">
        <f t="shared" si="182"/>
        <v>0</v>
      </c>
      <c r="P3892" s="15" t="str">
        <f>IF(COUNTIF('Personálie dobrovolníků '!U:X,N3892)&gt;0,"ANO","")</f>
        <v/>
      </c>
      <c r="Q3892" s="15"/>
    </row>
    <row r="3893" spans="2:17" s="25" customFormat="1" x14ac:dyDescent="0.3">
      <c r="B3893" s="15" t="str">
        <f>IF(A3893="","",VLOOKUP(A3893,Tabulka3[[Číslo smlouvy   u pravidelné činnosti]:[Příjmení]],3,0))</f>
        <v/>
      </c>
      <c r="C3893" s="15" t="str">
        <f>IF(A3893="","",VLOOKUP(A3893,Tabulka3[[Číslo smlouvy   u pravidelné činnosti]:[Příjmení]],4,0))</f>
        <v/>
      </c>
      <c r="F3893" s="94"/>
      <c r="H3893" s="113"/>
      <c r="I3893" s="113"/>
      <c r="K3893" s="15"/>
      <c r="L3893" s="15"/>
      <c r="M3893" s="15">
        <f t="shared" si="180"/>
        <v>1</v>
      </c>
      <c r="N3893" s="15" t="str">
        <f t="shared" si="181"/>
        <v>-</v>
      </c>
      <c r="O3893" s="150">
        <f t="shared" si="182"/>
        <v>0</v>
      </c>
      <c r="P3893" s="15" t="str">
        <f>IF(COUNTIF('Personálie dobrovolníků '!U:X,N3893)&gt;0,"ANO","")</f>
        <v/>
      </c>
      <c r="Q3893" s="15"/>
    </row>
    <row r="3894" spans="2:17" s="25" customFormat="1" x14ac:dyDescent="0.3">
      <c r="B3894" s="15" t="str">
        <f>IF(A3894="","",VLOOKUP(A3894,Tabulka3[[Číslo smlouvy   u pravidelné činnosti]:[Příjmení]],3,0))</f>
        <v/>
      </c>
      <c r="C3894" s="15" t="str">
        <f>IF(A3894="","",VLOOKUP(A3894,Tabulka3[[Číslo smlouvy   u pravidelné činnosti]:[Příjmení]],4,0))</f>
        <v/>
      </c>
      <c r="F3894" s="94"/>
      <c r="H3894" s="113"/>
      <c r="I3894" s="113"/>
      <c r="K3894" s="15"/>
      <c r="L3894" s="15"/>
      <c r="M3894" s="15">
        <f t="shared" si="180"/>
        <v>1</v>
      </c>
      <c r="N3894" s="15" t="str">
        <f t="shared" si="181"/>
        <v>-</v>
      </c>
      <c r="O3894" s="150">
        <f t="shared" si="182"/>
        <v>0</v>
      </c>
      <c r="P3894" s="15" t="str">
        <f>IF(COUNTIF('Personálie dobrovolníků '!U:X,N3894)&gt;0,"ANO","")</f>
        <v/>
      </c>
      <c r="Q3894" s="15"/>
    </row>
    <row r="3895" spans="2:17" s="25" customFormat="1" x14ac:dyDescent="0.3">
      <c r="B3895" s="15" t="str">
        <f>IF(A3895="","",VLOOKUP(A3895,Tabulka3[[Číslo smlouvy   u pravidelné činnosti]:[Příjmení]],3,0))</f>
        <v/>
      </c>
      <c r="C3895" s="15" t="str">
        <f>IF(A3895="","",VLOOKUP(A3895,Tabulka3[[Číslo smlouvy   u pravidelné činnosti]:[Příjmení]],4,0))</f>
        <v/>
      </c>
      <c r="F3895" s="94"/>
      <c r="H3895" s="113"/>
      <c r="I3895" s="113"/>
      <c r="K3895" s="15"/>
      <c r="L3895" s="15"/>
      <c r="M3895" s="15">
        <f t="shared" si="180"/>
        <v>1</v>
      </c>
      <c r="N3895" s="15" t="str">
        <f t="shared" si="181"/>
        <v>-</v>
      </c>
      <c r="O3895" s="150">
        <f t="shared" si="182"/>
        <v>0</v>
      </c>
      <c r="P3895" s="15" t="str">
        <f>IF(COUNTIF('Personálie dobrovolníků '!U:X,N3895)&gt;0,"ANO","")</f>
        <v/>
      </c>
      <c r="Q3895" s="15"/>
    </row>
    <row r="3896" spans="2:17" s="25" customFormat="1" x14ac:dyDescent="0.3">
      <c r="B3896" s="15" t="str">
        <f>IF(A3896="","",VLOOKUP(A3896,Tabulka3[[Číslo smlouvy   u pravidelné činnosti]:[Příjmení]],3,0))</f>
        <v/>
      </c>
      <c r="C3896" s="15" t="str">
        <f>IF(A3896="","",VLOOKUP(A3896,Tabulka3[[Číslo smlouvy   u pravidelné činnosti]:[Příjmení]],4,0))</f>
        <v/>
      </c>
      <c r="F3896" s="94"/>
      <c r="H3896" s="113"/>
      <c r="I3896" s="113"/>
      <c r="K3896" s="15"/>
      <c r="L3896" s="15"/>
      <c r="M3896" s="15">
        <f t="shared" si="180"/>
        <v>1</v>
      </c>
      <c r="N3896" s="15" t="str">
        <f t="shared" si="181"/>
        <v>-</v>
      </c>
      <c r="O3896" s="150">
        <f t="shared" si="182"/>
        <v>0</v>
      </c>
      <c r="P3896" s="15" t="str">
        <f>IF(COUNTIF('Personálie dobrovolníků '!U:X,N3896)&gt;0,"ANO","")</f>
        <v/>
      </c>
      <c r="Q3896" s="15"/>
    </row>
    <row r="3897" spans="2:17" s="25" customFormat="1" x14ac:dyDescent="0.3">
      <c r="B3897" s="15" t="str">
        <f>IF(A3897="","",VLOOKUP(A3897,Tabulka3[[Číslo smlouvy   u pravidelné činnosti]:[Příjmení]],3,0))</f>
        <v/>
      </c>
      <c r="C3897" s="15" t="str">
        <f>IF(A3897="","",VLOOKUP(A3897,Tabulka3[[Číslo smlouvy   u pravidelné činnosti]:[Příjmení]],4,0))</f>
        <v/>
      </c>
      <c r="F3897" s="94"/>
      <c r="H3897" s="113"/>
      <c r="I3897" s="113"/>
      <c r="K3897" s="15"/>
      <c r="L3897" s="15"/>
      <c r="M3897" s="15">
        <f t="shared" si="180"/>
        <v>1</v>
      </c>
      <c r="N3897" s="15" t="str">
        <f t="shared" si="181"/>
        <v>-</v>
      </c>
      <c r="O3897" s="150">
        <f t="shared" si="182"/>
        <v>0</v>
      </c>
      <c r="P3897" s="15" t="str">
        <f>IF(COUNTIF('Personálie dobrovolníků '!U:X,N3897)&gt;0,"ANO","")</f>
        <v/>
      </c>
      <c r="Q3897" s="15"/>
    </row>
    <row r="3898" spans="2:17" s="25" customFormat="1" x14ac:dyDescent="0.3">
      <c r="B3898" s="15" t="str">
        <f>IF(A3898="","",VLOOKUP(A3898,Tabulka3[[Číslo smlouvy   u pravidelné činnosti]:[Příjmení]],3,0))</f>
        <v/>
      </c>
      <c r="C3898" s="15" t="str">
        <f>IF(A3898="","",VLOOKUP(A3898,Tabulka3[[Číslo smlouvy   u pravidelné činnosti]:[Příjmení]],4,0))</f>
        <v/>
      </c>
      <c r="F3898" s="94"/>
      <c r="H3898" s="113"/>
      <c r="I3898" s="113"/>
      <c r="K3898" s="15"/>
      <c r="L3898" s="15"/>
      <c r="M3898" s="15">
        <f t="shared" si="180"/>
        <v>1</v>
      </c>
      <c r="N3898" s="15" t="str">
        <f t="shared" si="181"/>
        <v>-</v>
      </c>
      <c r="O3898" s="150">
        <f t="shared" si="182"/>
        <v>0</v>
      </c>
      <c r="P3898" s="15" t="str">
        <f>IF(COUNTIF('Personálie dobrovolníků '!U:X,N3898)&gt;0,"ANO","")</f>
        <v/>
      </c>
      <c r="Q3898" s="15"/>
    </row>
    <row r="3899" spans="2:17" s="25" customFormat="1" x14ac:dyDescent="0.3">
      <c r="B3899" s="15" t="str">
        <f>IF(A3899="","",VLOOKUP(A3899,Tabulka3[[Číslo smlouvy   u pravidelné činnosti]:[Příjmení]],3,0))</f>
        <v/>
      </c>
      <c r="C3899" s="15" t="str">
        <f>IF(A3899="","",VLOOKUP(A3899,Tabulka3[[Číslo smlouvy   u pravidelné činnosti]:[Příjmení]],4,0))</f>
        <v/>
      </c>
      <c r="F3899" s="94"/>
      <c r="H3899" s="113"/>
      <c r="I3899" s="113"/>
      <c r="K3899" s="15"/>
      <c r="L3899" s="15"/>
      <c r="M3899" s="15">
        <f t="shared" si="180"/>
        <v>1</v>
      </c>
      <c r="N3899" s="15" t="str">
        <f t="shared" si="181"/>
        <v>-</v>
      </c>
      <c r="O3899" s="150">
        <f t="shared" si="182"/>
        <v>0</v>
      </c>
      <c r="P3899" s="15" t="str">
        <f>IF(COUNTIF('Personálie dobrovolníků '!U:X,N3899)&gt;0,"ANO","")</f>
        <v/>
      </c>
      <c r="Q3899" s="15"/>
    </row>
    <row r="3900" spans="2:17" s="25" customFormat="1" x14ac:dyDescent="0.3">
      <c r="B3900" s="15" t="str">
        <f>IF(A3900="","",VLOOKUP(A3900,Tabulka3[[Číslo smlouvy   u pravidelné činnosti]:[Příjmení]],3,0))</f>
        <v/>
      </c>
      <c r="C3900" s="15" t="str">
        <f>IF(A3900="","",VLOOKUP(A3900,Tabulka3[[Číslo smlouvy   u pravidelné činnosti]:[Příjmení]],4,0))</f>
        <v/>
      </c>
      <c r="F3900" s="94"/>
      <c r="H3900" s="113"/>
      <c r="I3900" s="113"/>
      <c r="K3900" s="15"/>
      <c r="L3900" s="15"/>
      <c r="M3900" s="15">
        <f t="shared" si="180"/>
        <v>1</v>
      </c>
      <c r="N3900" s="15" t="str">
        <f t="shared" si="181"/>
        <v>-</v>
      </c>
      <c r="O3900" s="150">
        <f t="shared" si="182"/>
        <v>0</v>
      </c>
      <c r="P3900" s="15" t="str">
        <f>IF(COUNTIF('Personálie dobrovolníků '!U:X,N3900)&gt;0,"ANO","")</f>
        <v/>
      </c>
      <c r="Q3900" s="15"/>
    </row>
    <row r="3901" spans="2:17" s="25" customFormat="1" x14ac:dyDescent="0.3">
      <c r="B3901" s="15" t="str">
        <f>IF(A3901="","",VLOOKUP(A3901,Tabulka3[[Číslo smlouvy   u pravidelné činnosti]:[Příjmení]],3,0))</f>
        <v/>
      </c>
      <c r="C3901" s="15" t="str">
        <f>IF(A3901="","",VLOOKUP(A3901,Tabulka3[[Číslo smlouvy   u pravidelné činnosti]:[Příjmení]],4,0))</f>
        <v/>
      </c>
      <c r="F3901" s="94"/>
      <c r="H3901" s="113"/>
      <c r="I3901" s="113"/>
      <c r="K3901" s="15"/>
      <c r="L3901" s="15"/>
      <c r="M3901" s="15">
        <f t="shared" si="180"/>
        <v>1</v>
      </c>
      <c r="N3901" s="15" t="str">
        <f t="shared" si="181"/>
        <v>-</v>
      </c>
      <c r="O3901" s="150">
        <f t="shared" si="182"/>
        <v>0</v>
      </c>
      <c r="P3901" s="15" t="str">
        <f>IF(COUNTIF('Personálie dobrovolníků '!U:X,N3901)&gt;0,"ANO","")</f>
        <v/>
      </c>
      <c r="Q3901" s="15"/>
    </row>
    <row r="3902" spans="2:17" s="25" customFormat="1" x14ac:dyDescent="0.3">
      <c r="B3902" s="15" t="str">
        <f>IF(A3902="","",VLOOKUP(A3902,Tabulka3[[Číslo smlouvy   u pravidelné činnosti]:[Příjmení]],3,0))</f>
        <v/>
      </c>
      <c r="C3902" s="15" t="str">
        <f>IF(A3902="","",VLOOKUP(A3902,Tabulka3[[Číslo smlouvy   u pravidelné činnosti]:[Příjmení]],4,0))</f>
        <v/>
      </c>
      <c r="F3902" s="94"/>
      <c r="H3902" s="113"/>
      <c r="I3902" s="113"/>
      <c r="K3902" s="15"/>
      <c r="L3902" s="15"/>
      <c r="M3902" s="15">
        <f t="shared" si="180"/>
        <v>1</v>
      </c>
      <c r="N3902" s="15" t="str">
        <f t="shared" si="181"/>
        <v>-</v>
      </c>
      <c r="O3902" s="150">
        <f t="shared" si="182"/>
        <v>0</v>
      </c>
      <c r="P3902" s="15" t="str">
        <f>IF(COUNTIF('Personálie dobrovolníků '!U:X,N3902)&gt;0,"ANO","")</f>
        <v/>
      </c>
      <c r="Q3902" s="15"/>
    </row>
    <row r="3903" spans="2:17" s="25" customFormat="1" x14ac:dyDescent="0.3">
      <c r="B3903" s="15" t="str">
        <f>IF(A3903="","",VLOOKUP(A3903,Tabulka3[[Číslo smlouvy   u pravidelné činnosti]:[Příjmení]],3,0))</f>
        <v/>
      </c>
      <c r="C3903" s="15" t="str">
        <f>IF(A3903="","",VLOOKUP(A3903,Tabulka3[[Číslo smlouvy   u pravidelné činnosti]:[Příjmení]],4,0))</f>
        <v/>
      </c>
      <c r="F3903" s="94"/>
      <c r="H3903" s="113"/>
      <c r="I3903" s="113"/>
      <c r="K3903" s="15"/>
      <c r="L3903" s="15"/>
      <c r="M3903" s="15">
        <f t="shared" si="180"/>
        <v>1</v>
      </c>
      <c r="N3903" s="15" t="str">
        <f t="shared" si="181"/>
        <v>-</v>
      </c>
      <c r="O3903" s="150">
        <f t="shared" si="182"/>
        <v>0</v>
      </c>
      <c r="P3903" s="15" t="str">
        <f>IF(COUNTIF('Personálie dobrovolníků '!U:X,N3903)&gt;0,"ANO","")</f>
        <v/>
      </c>
      <c r="Q3903" s="15"/>
    </row>
    <row r="3904" spans="2:17" s="25" customFormat="1" x14ac:dyDescent="0.3">
      <c r="B3904" s="15" t="str">
        <f>IF(A3904="","",VLOOKUP(A3904,Tabulka3[[Číslo smlouvy   u pravidelné činnosti]:[Příjmení]],3,0))</f>
        <v/>
      </c>
      <c r="C3904" s="15" t="str">
        <f>IF(A3904="","",VLOOKUP(A3904,Tabulka3[[Číslo smlouvy   u pravidelné činnosti]:[Příjmení]],4,0))</f>
        <v/>
      </c>
      <c r="F3904" s="94"/>
      <c r="H3904" s="113"/>
      <c r="I3904" s="113"/>
      <c r="K3904" s="15"/>
      <c r="L3904" s="15"/>
      <c r="M3904" s="15">
        <f t="shared" si="180"/>
        <v>1</v>
      </c>
      <c r="N3904" s="15" t="str">
        <f t="shared" si="181"/>
        <v>-</v>
      </c>
      <c r="O3904" s="150">
        <f t="shared" si="182"/>
        <v>0</v>
      </c>
      <c r="P3904" s="15" t="str">
        <f>IF(COUNTIF('Personálie dobrovolníků '!U:X,N3904)&gt;0,"ANO","")</f>
        <v/>
      </c>
      <c r="Q3904" s="15"/>
    </row>
    <row r="3905" spans="2:17" s="25" customFormat="1" x14ac:dyDescent="0.3">
      <c r="B3905" s="15" t="str">
        <f>IF(A3905="","",VLOOKUP(A3905,Tabulka3[[Číslo smlouvy   u pravidelné činnosti]:[Příjmení]],3,0))</f>
        <v/>
      </c>
      <c r="C3905" s="15" t="str">
        <f>IF(A3905="","",VLOOKUP(A3905,Tabulka3[[Číslo smlouvy   u pravidelné činnosti]:[Příjmení]],4,0))</f>
        <v/>
      </c>
      <c r="F3905" s="94"/>
      <c r="H3905" s="113"/>
      <c r="I3905" s="113"/>
      <c r="K3905" s="15"/>
      <c r="L3905" s="15"/>
      <c r="M3905" s="15">
        <f t="shared" si="180"/>
        <v>1</v>
      </c>
      <c r="N3905" s="15" t="str">
        <f t="shared" si="181"/>
        <v>-</v>
      </c>
      <c r="O3905" s="150">
        <f t="shared" si="182"/>
        <v>0</v>
      </c>
      <c r="P3905" s="15" t="str">
        <f>IF(COUNTIF('Personálie dobrovolníků '!U:X,N3905)&gt;0,"ANO","")</f>
        <v/>
      </c>
      <c r="Q3905" s="15"/>
    </row>
    <row r="3906" spans="2:17" s="25" customFormat="1" x14ac:dyDescent="0.3">
      <c r="B3906" s="15" t="str">
        <f>IF(A3906="","",VLOOKUP(A3906,Tabulka3[[Číslo smlouvy   u pravidelné činnosti]:[Příjmení]],3,0))</f>
        <v/>
      </c>
      <c r="C3906" s="15" t="str">
        <f>IF(A3906="","",VLOOKUP(A3906,Tabulka3[[Číslo smlouvy   u pravidelné činnosti]:[Příjmení]],4,0))</f>
        <v/>
      </c>
      <c r="F3906" s="94"/>
      <c r="H3906" s="113"/>
      <c r="I3906" s="113"/>
      <c r="K3906" s="15"/>
      <c r="L3906" s="15"/>
      <c r="M3906" s="15">
        <f t="shared" si="180"/>
        <v>1</v>
      </c>
      <c r="N3906" s="15" t="str">
        <f t="shared" si="181"/>
        <v>-</v>
      </c>
      <c r="O3906" s="150">
        <f t="shared" si="182"/>
        <v>0</v>
      </c>
      <c r="P3906" s="15" t="str">
        <f>IF(COUNTIF('Personálie dobrovolníků '!U:X,N3906)&gt;0,"ANO","")</f>
        <v/>
      </c>
      <c r="Q3906" s="15"/>
    </row>
    <row r="3907" spans="2:17" s="25" customFormat="1" x14ac:dyDescent="0.3">
      <c r="B3907" s="15" t="str">
        <f>IF(A3907="","",VLOOKUP(A3907,Tabulka3[[Číslo smlouvy   u pravidelné činnosti]:[Příjmení]],3,0))</f>
        <v/>
      </c>
      <c r="C3907" s="15" t="str">
        <f>IF(A3907="","",VLOOKUP(A3907,Tabulka3[[Číslo smlouvy   u pravidelné činnosti]:[Příjmení]],4,0))</f>
        <v/>
      </c>
      <c r="F3907" s="94"/>
      <c r="H3907" s="113"/>
      <c r="I3907" s="113"/>
      <c r="K3907" s="15"/>
      <c r="L3907" s="15"/>
      <c r="M3907" s="15">
        <f t="shared" si="180"/>
        <v>1</v>
      </c>
      <c r="N3907" s="15" t="str">
        <f t="shared" si="181"/>
        <v>-</v>
      </c>
      <c r="O3907" s="150">
        <f t="shared" si="182"/>
        <v>0</v>
      </c>
      <c r="P3907" s="15" t="str">
        <f>IF(COUNTIF('Personálie dobrovolníků '!U:X,N3907)&gt;0,"ANO","")</f>
        <v/>
      </c>
      <c r="Q3907" s="15"/>
    </row>
    <row r="3908" spans="2:17" s="25" customFormat="1" x14ac:dyDescent="0.3">
      <c r="B3908" s="15" t="str">
        <f>IF(A3908="","",VLOOKUP(A3908,Tabulka3[[Číslo smlouvy   u pravidelné činnosti]:[Příjmení]],3,0))</f>
        <v/>
      </c>
      <c r="C3908" s="15" t="str">
        <f>IF(A3908="","",VLOOKUP(A3908,Tabulka3[[Číslo smlouvy   u pravidelné činnosti]:[Příjmení]],4,0))</f>
        <v/>
      </c>
      <c r="F3908" s="94"/>
      <c r="H3908" s="113"/>
      <c r="I3908" s="113"/>
      <c r="K3908" s="15"/>
      <c r="L3908" s="15"/>
      <c r="M3908" s="15">
        <f t="shared" ref="M3908:M3971" si="183">IF(OR(
   AND($H3908=$K$12, $I3908=$L$4),
   AND($H3908=$K$12, $I3908=$L$5),
   AND($H3908=$K$12, $I3908=$L$6),
   AND($H3908=$K$12, $I3908=$L$7),
   AND($H3908=$K$11, $I3908=$L$4),
   AND($H3908=$K$11, $I3908=$L$5),
   AND($H3908=$K$11, $I3908=$L$6),
   AND($H3908=$K$11, $I3908=$L$7),
   AND($H3908=$K$5, $I3908=$L$5),
   AND($H3908=$K$6, $I3908=$L$4),
   AND($H3908=$K$6, $I3908=$L$5),
   AND($H3908=$K$6, $I3908=$L$7),
   AND($H3908=$K$4, $I3908=$L$6),
), 0, 1)</f>
        <v>1</v>
      </c>
      <c r="N3908" s="15" t="str">
        <f t="shared" ref="N3908:N3971" si="184">A3908 &amp; "-" &amp; J3908</f>
        <v>-</v>
      </c>
      <c r="O3908" s="150">
        <f t="shared" ref="O3908:O3971" si="185">IF(AND(M3908&lt;&gt;0, P3908="ANO"), 1, 0)</f>
        <v>0</v>
      </c>
      <c r="P3908" s="15" t="str">
        <f>IF(COUNTIF('Personálie dobrovolníků '!U:X,N3908)&gt;0,"ANO","")</f>
        <v/>
      </c>
      <c r="Q3908" s="15"/>
    </row>
    <row r="3909" spans="2:17" s="25" customFormat="1" x14ac:dyDescent="0.3">
      <c r="B3909" s="15" t="str">
        <f>IF(A3909="","",VLOOKUP(A3909,Tabulka3[[Číslo smlouvy   u pravidelné činnosti]:[Příjmení]],3,0))</f>
        <v/>
      </c>
      <c r="C3909" s="15" t="str">
        <f>IF(A3909="","",VLOOKUP(A3909,Tabulka3[[Číslo smlouvy   u pravidelné činnosti]:[Příjmení]],4,0))</f>
        <v/>
      </c>
      <c r="F3909" s="94"/>
      <c r="H3909" s="113"/>
      <c r="I3909" s="113"/>
      <c r="K3909" s="15"/>
      <c r="L3909" s="15"/>
      <c r="M3909" s="15">
        <f t="shared" si="183"/>
        <v>1</v>
      </c>
      <c r="N3909" s="15" t="str">
        <f t="shared" si="184"/>
        <v>-</v>
      </c>
      <c r="O3909" s="150">
        <f t="shared" si="185"/>
        <v>0</v>
      </c>
      <c r="P3909" s="15" t="str">
        <f>IF(COUNTIF('Personálie dobrovolníků '!U:X,N3909)&gt;0,"ANO","")</f>
        <v/>
      </c>
      <c r="Q3909" s="15"/>
    </row>
    <row r="3910" spans="2:17" s="25" customFormat="1" x14ac:dyDescent="0.3">
      <c r="B3910" s="15" t="str">
        <f>IF(A3910="","",VLOOKUP(A3910,Tabulka3[[Číslo smlouvy   u pravidelné činnosti]:[Příjmení]],3,0))</f>
        <v/>
      </c>
      <c r="C3910" s="15" t="str">
        <f>IF(A3910="","",VLOOKUP(A3910,Tabulka3[[Číslo smlouvy   u pravidelné činnosti]:[Příjmení]],4,0))</f>
        <v/>
      </c>
      <c r="F3910" s="94"/>
      <c r="H3910" s="113"/>
      <c r="I3910" s="113"/>
      <c r="K3910" s="15"/>
      <c r="L3910" s="15"/>
      <c r="M3910" s="15">
        <f t="shared" si="183"/>
        <v>1</v>
      </c>
      <c r="N3910" s="15" t="str">
        <f t="shared" si="184"/>
        <v>-</v>
      </c>
      <c r="O3910" s="150">
        <f t="shared" si="185"/>
        <v>0</v>
      </c>
      <c r="P3910" s="15" t="str">
        <f>IF(COUNTIF('Personálie dobrovolníků '!U:X,N3910)&gt;0,"ANO","")</f>
        <v/>
      </c>
      <c r="Q3910" s="15"/>
    </row>
    <row r="3911" spans="2:17" s="25" customFormat="1" x14ac:dyDescent="0.3">
      <c r="B3911" s="15" t="str">
        <f>IF(A3911="","",VLOOKUP(A3911,Tabulka3[[Číslo smlouvy   u pravidelné činnosti]:[Příjmení]],3,0))</f>
        <v/>
      </c>
      <c r="C3911" s="15" t="str">
        <f>IF(A3911="","",VLOOKUP(A3911,Tabulka3[[Číslo smlouvy   u pravidelné činnosti]:[Příjmení]],4,0))</f>
        <v/>
      </c>
      <c r="F3911" s="94"/>
      <c r="H3911" s="113"/>
      <c r="I3911" s="113"/>
      <c r="K3911" s="15"/>
      <c r="L3911" s="15"/>
      <c r="M3911" s="15">
        <f t="shared" si="183"/>
        <v>1</v>
      </c>
      <c r="N3911" s="15" t="str">
        <f t="shared" si="184"/>
        <v>-</v>
      </c>
      <c r="O3911" s="150">
        <f t="shared" si="185"/>
        <v>0</v>
      </c>
      <c r="P3911" s="15" t="str">
        <f>IF(COUNTIF('Personálie dobrovolníků '!U:X,N3911)&gt;0,"ANO","")</f>
        <v/>
      </c>
      <c r="Q3911" s="15"/>
    </row>
    <row r="3912" spans="2:17" s="25" customFormat="1" x14ac:dyDescent="0.3">
      <c r="B3912" s="15" t="str">
        <f>IF(A3912="","",VLOOKUP(A3912,Tabulka3[[Číslo smlouvy   u pravidelné činnosti]:[Příjmení]],3,0))</f>
        <v/>
      </c>
      <c r="C3912" s="15" t="str">
        <f>IF(A3912="","",VLOOKUP(A3912,Tabulka3[[Číslo smlouvy   u pravidelné činnosti]:[Příjmení]],4,0))</f>
        <v/>
      </c>
      <c r="F3912" s="94"/>
      <c r="H3912" s="113"/>
      <c r="I3912" s="113"/>
      <c r="K3912" s="15"/>
      <c r="L3912" s="15"/>
      <c r="M3912" s="15">
        <f t="shared" si="183"/>
        <v>1</v>
      </c>
      <c r="N3912" s="15" t="str">
        <f t="shared" si="184"/>
        <v>-</v>
      </c>
      <c r="O3912" s="150">
        <f t="shared" si="185"/>
        <v>0</v>
      </c>
      <c r="P3912" s="15" t="str">
        <f>IF(COUNTIF('Personálie dobrovolníků '!U:X,N3912)&gt;0,"ANO","")</f>
        <v/>
      </c>
      <c r="Q3912" s="15"/>
    </row>
    <row r="3913" spans="2:17" s="25" customFormat="1" x14ac:dyDescent="0.3">
      <c r="B3913" s="15" t="str">
        <f>IF(A3913="","",VLOOKUP(A3913,Tabulka3[[Číslo smlouvy   u pravidelné činnosti]:[Příjmení]],3,0))</f>
        <v/>
      </c>
      <c r="C3913" s="15" t="str">
        <f>IF(A3913="","",VLOOKUP(A3913,Tabulka3[[Číslo smlouvy   u pravidelné činnosti]:[Příjmení]],4,0))</f>
        <v/>
      </c>
      <c r="F3913" s="94"/>
      <c r="H3913" s="113"/>
      <c r="I3913" s="113"/>
      <c r="K3913" s="15"/>
      <c r="L3913" s="15"/>
      <c r="M3913" s="15">
        <f t="shared" si="183"/>
        <v>1</v>
      </c>
      <c r="N3913" s="15" t="str">
        <f t="shared" si="184"/>
        <v>-</v>
      </c>
      <c r="O3913" s="150">
        <f t="shared" si="185"/>
        <v>0</v>
      </c>
      <c r="P3913" s="15" t="str">
        <f>IF(COUNTIF('Personálie dobrovolníků '!U:X,N3913)&gt;0,"ANO","")</f>
        <v/>
      </c>
      <c r="Q3913" s="15"/>
    </row>
    <row r="3914" spans="2:17" s="25" customFormat="1" x14ac:dyDescent="0.3">
      <c r="B3914" s="15" t="str">
        <f>IF(A3914="","",VLOOKUP(A3914,Tabulka3[[Číslo smlouvy   u pravidelné činnosti]:[Příjmení]],3,0))</f>
        <v/>
      </c>
      <c r="C3914" s="15" t="str">
        <f>IF(A3914="","",VLOOKUP(A3914,Tabulka3[[Číslo smlouvy   u pravidelné činnosti]:[Příjmení]],4,0))</f>
        <v/>
      </c>
      <c r="F3914" s="94"/>
      <c r="H3914" s="113"/>
      <c r="I3914" s="113"/>
      <c r="K3914" s="15"/>
      <c r="L3914" s="15"/>
      <c r="M3914" s="15">
        <f t="shared" si="183"/>
        <v>1</v>
      </c>
      <c r="N3914" s="15" t="str">
        <f t="shared" si="184"/>
        <v>-</v>
      </c>
      <c r="O3914" s="150">
        <f t="shared" si="185"/>
        <v>0</v>
      </c>
      <c r="P3914" s="15" t="str">
        <f>IF(COUNTIF('Personálie dobrovolníků '!U:X,N3914)&gt;0,"ANO","")</f>
        <v/>
      </c>
      <c r="Q3914" s="15"/>
    </row>
    <row r="3915" spans="2:17" s="25" customFormat="1" x14ac:dyDescent="0.3">
      <c r="B3915" s="15" t="str">
        <f>IF(A3915="","",VLOOKUP(A3915,Tabulka3[[Číslo smlouvy   u pravidelné činnosti]:[Příjmení]],3,0))</f>
        <v/>
      </c>
      <c r="C3915" s="15" t="str">
        <f>IF(A3915="","",VLOOKUP(A3915,Tabulka3[[Číslo smlouvy   u pravidelné činnosti]:[Příjmení]],4,0))</f>
        <v/>
      </c>
      <c r="F3915" s="94"/>
      <c r="H3915" s="113"/>
      <c r="I3915" s="113"/>
      <c r="K3915" s="15"/>
      <c r="L3915" s="15"/>
      <c r="M3915" s="15">
        <f t="shared" si="183"/>
        <v>1</v>
      </c>
      <c r="N3915" s="15" t="str">
        <f t="shared" si="184"/>
        <v>-</v>
      </c>
      <c r="O3915" s="150">
        <f t="shared" si="185"/>
        <v>0</v>
      </c>
      <c r="P3915" s="15" t="str">
        <f>IF(COUNTIF('Personálie dobrovolníků '!U:X,N3915)&gt;0,"ANO","")</f>
        <v/>
      </c>
      <c r="Q3915" s="15"/>
    </row>
    <row r="3916" spans="2:17" s="25" customFormat="1" x14ac:dyDescent="0.3">
      <c r="B3916" s="15" t="str">
        <f>IF(A3916="","",VLOOKUP(A3916,Tabulka3[[Číslo smlouvy   u pravidelné činnosti]:[Příjmení]],3,0))</f>
        <v/>
      </c>
      <c r="C3916" s="15" t="str">
        <f>IF(A3916="","",VLOOKUP(A3916,Tabulka3[[Číslo smlouvy   u pravidelné činnosti]:[Příjmení]],4,0))</f>
        <v/>
      </c>
      <c r="F3916" s="94"/>
      <c r="H3916" s="113"/>
      <c r="I3916" s="113"/>
      <c r="K3916" s="15"/>
      <c r="L3916" s="15"/>
      <c r="M3916" s="15">
        <f t="shared" si="183"/>
        <v>1</v>
      </c>
      <c r="N3916" s="15" t="str">
        <f t="shared" si="184"/>
        <v>-</v>
      </c>
      <c r="O3916" s="150">
        <f t="shared" si="185"/>
        <v>0</v>
      </c>
      <c r="P3916" s="15" t="str">
        <f>IF(COUNTIF('Personálie dobrovolníků '!U:X,N3916)&gt;0,"ANO","")</f>
        <v/>
      </c>
      <c r="Q3916" s="15"/>
    </row>
    <row r="3917" spans="2:17" s="25" customFormat="1" x14ac:dyDescent="0.3">
      <c r="B3917" s="15" t="str">
        <f>IF(A3917="","",VLOOKUP(A3917,Tabulka3[[Číslo smlouvy   u pravidelné činnosti]:[Příjmení]],3,0))</f>
        <v/>
      </c>
      <c r="C3917" s="15" t="str">
        <f>IF(A3917="","",VLOOKUP(A3917,Tabulka3[[Číslo smlouvy   u pravidelné činnosti]:[Příjmení]],4,0))</f>
        <v/>
      </c>
      <c r="F3917" s="94"/>
      <c r="H3917" s="113"/>
      <c r="I3917" s="113"/>
      <c r="K3917" s="15"/>
      <c r="L3917" s="15"/>
      <c r="M3917" s="15">
        <f t="shared" si="183"/>
        <v>1</v>
      </c>
      <c r="N3917" s="15" t="str">
        <f t="shared" si="184"/>
        <v>-</v>
      </c>
      <c r="O3917" s="150">
        <f t="shared" si="185"/>
        <v>0</v>
      </c>
      <c r="P3917" s="15" t="str">
        <f>IF(COUNTIF('Personálie dobrovolníků '!U:X,N3917)&gt;0,"ANO","")</f>
        <v/>
      </c>
      <c r="Q3917" s="15"/>
    </row>
    <row r="3918" spans="2:17" s="25" customFormat="1" x14ac:dyDescent="0.3">
      <c r="B3918" s="15" t="str">
        <f>IF(A3918="","",VLOOKUP(A3918,Tabulka3[[Číslo smlouvy   u pravidelné činnosti]:[Příjmení]],3,0))</f>
        <v/>
      </c>
      <c r="C3918" s="15" t="str">
        <f>IF(A3918="","",VLOOKUP(A3918,Tabulka3[[Číslo smlouvy   u pravidelné činnosti]:[Příjmení]],4,0))</f>
        <v/>
      </c>
      <c r="F3918" s="94"/>
      <c r="H3918" s="113"/>
      <c r="I3918" s="113"/>
      <c r="K3918" s="15"/>
      <c r="L3918" s="15"/>
      <c r="M3918" s="15">
        <f t="shared" si="183"/>
        <v>1</v>
      </c>
      <c r="N3918" s="15" t="str">
        <f t="shared" si="184"/>
        <v>-</v>
      </c>
      <c r="O3918" s="150">
        <f t="shared" si="185"/>
        <v>0</v>
      </c>
      <c r="P3918" s="15" t="str">
        <f>IF(COUNTIF('Personálie dobrovolníků '!U:X,N3918)&gt;0,"ANO","")</f>
        <v/>
      </c>
      <c r="Q3918" s="15"/>
    </row>
    <row r="3919" spans="2:17" s="25" customFormat="1" x14ac:dyDescent="0.3">
      <c r="B3919" s="15" t="str">
        <f>IF(A3919="","",VLOOKUP(A3919,Tabulka3[[Číslo smlouvy   u pravidelné činnosti]:[Příjmení]],3,0))</f>
        <v/>
      </c>
      <c r="C3919" s="15" t="str">
        <f>IF(A3919="","",VLOOKUP(A3919,Tabulka3[[Číslo smlouvy   u pravidelné činnosti]:[Příjmení]],4,0))</f>
        <v/>
      </c>
      <c r="F3919" s="94"/>
      <c r="H3919" s="113"/>
      <c r="I3919" s="113"/>
      <c r="K3919" s="15"/>
      <c r="L3919" s="15"/>
      <c r="M3919" s="15">
        <f t="shared" si="183"/>
        <v>1</v>
      </c>
      <c r="N3919" s="15" t="str">
        <f t="shared" si="184"/>
        <v>-</v>
      </c>
      <c r="O3919" s="150">
        <f t="shared" si="185"/>
        <v>0</v>
      </c>
      <c r="P3919" s="15" t="str">
        <f>IF(COUNTIF('Personálie dobrovolníků '!U:X,N3919)&gt;0,"ANO","")</f>
        <v/>
      </c>
      <c r="Q3919" s="15"/>
    </row>
    <row r="3920" spans="2:17" s="25" customFormat="1" x14ac:dyDescent="0.3">
      <c r="B3920" s="15" t="str">
        <f>IF(A3920="","",VLOOKUP(A3920,Tabulka3[[Číslo smlouvy   u pravidelné činnosti]:[Příjmení]],3,0))</f>
        <v/>
      </c>
      <c r="C3920" s="15" t="str">
        <f>IF(A3920="","",VLOOKUP(A3920,Tabulka3[[Číslo smlouvy   u pravidelné činnosti]:[Příjmení]],4,0))</f>
        <v/>
      </c>
      <c r="F3920" s="94"/>
      <c r="H3920" s="113"/>
      <c r="I3920" s="113"/>
      <c r="K3920" s="15"/>
      <c r="L3920" s="15"/>
      <c r="M3920" s="15">
        <f t="shared" si="183"/>
        <v>1</v>
      </c>
      <c r="N3920" s="15" t="str">
        <f t="shared" si="184"/>
        <v>-</v>
      </c>
      <c r="O3920" s="150">
        <f t="shared" si="185"/>
        <v>0</v>
      </c>
      <c r="P3920" s="15" t="str">
        <f>IF(COUNTIF('Personálie dobrovolníků '!U:X,N3920)&gt;0,"ANO","")</f>
        <v/>
      </c>
      <c r="Q3920" s="15"/>
    </row>
    <row r="3921" spans="2:17" s="25" customFormat="1" x14ac:dyDescent="0.3">
      <c r="B3921" s="15" t="str">
        <f>IF(A3921="","",VLOOKUP(A3921,Tabulka3[[Číslo smlouvy   u pravidelné činnosti]:[Příjmení]],3,0))</f>
        <v/>
      </c>
      <c r="C3921" s="15" t="str">
        <f>IF(A3921="","",VLOOKUP(A3921,Tabulka3[[Číslo smlouvy   u pravidelné činnosti]:[Příjmení]],4,0))</f>
        <v/>
      </c>
      <c r="F3921" s="94"/>
      <c r="H3921" s="113"/>
      <c r="I3921" s="113"/>
      <c r="K3921" s="15"/>
      <c r="L3921" s="15"/>
      <c r="M3921" s="15">
        <f t="shared" si="183"/>
        <v>1</v>
      </c>
      <c r="N3921" s="15" t="str">
        <f t="shared" si="184"/>
        <v>-</v>
      </c>
      <c r="O3921" s="150">
        <f t="shared" si="185"/>
        <v>0</v>
      </c>
      <c r="P3921" s="15" t="str">
        <f>IF(COUNTIF('Personálie dobrovolníků '!U:X,N3921)&gt;0,"ANO","")</f>
        <v/>
      </c>
      <c r="Q3921" s="15"/>
    </row>
    <row r="3922" spans="2:17" s="25" customFormat="1" x14ac:dyDescent="0.3">
      <c r="B3922" s="15" t="str">
        <f>IF(A3922="","",VLOOKUP(A3922,Tabulka3[[Číslo smlouvy   u pravidelné činnosti]:[Příjmení]],3,0))</f>
        <v/>
      </c>
      <c r="C3922" s="15" t="str">
        <f>IF(A3922="","",VLOOKUP(A3922,Tabulka3[[Číslo smlouvy   u pravidelné činnosti]:[Příjmení]],4,0))</f>
        <v/>
      </c>
      <c r="F3922" s="94"/>
      <c r="H3922" s="113"/>
      <c r="I3922" s="113"/>
      <c r="K3922" s="15"/>
      <c r="L3922" s="15"/>
      <c r="M3922" s="15">
        <f t="shared" si="183"/>
        <v>1</v>
      </c>
      <c r="N3922" s="15" t="str">
        <f t="shared" si="184"/>
        <v>-</v>
      </c>
      <c r="O3922" s="150">
        <f t="shared" si="185"/>
        <v>0</v>
      </c>
      <c r="P3922" s="15" t="str">
        <f>IF(COUNTIF('Personálie dobrovolníků '!U:X,N3922)&gt;0,"ANO","")</f>
        <v/>
      </c>
      <c r="Q3922" s="15"/>
    </row>
    <row r="3923" spans="2:17" s="25" customFormat="1" x14ac:dyDescent="0.3">
      <c r="B3923" s="15" t="str">
        <f>IF(A3923="","",VLOOKUP(A3923,Tabulka3[[Číslo smlouvy   u pravidelné činnosti]:[Příjmení]],3,0))</f>
        <v/>
      </c>
      <c r="C3923" s="15" t="str">
        <f>IF(A3923="","",VLOOKUP(A3923,Tabulka3[[Číslo smlouvy   u pravidelné činnosti]:[Příjmení]],4,0))</f>
        <v/>
      </c>
      <c r="F3923" s="94"/>
      <c r="H3923" s="113"/>
      <c r="I3923" s="113"/>
      <c r="K3923" s="15"/>
      <c r="L3923" s="15"/>
      <c r="M3923" s="15">
        <f t="shared" si="183"/>
        <v>1</v>
      </c>
      <c r="N3923" s="15" t="str">
        <f t="shared" si="184"/>
        <v>-</v>
      </c>
      <c r="O3923" s="150">
        <f t="shared" si="185"/>
        <v>0</v>
      </c>
      <c r="P3923" s="15" t="str">
        <f>IF(COUNTIF('Personálie dobrovolníků '!U:X,N3923)&gt;0,"ANO","")</f>
        <v/>
      </c>
      <c r="Q3923" s="15"/>
    </row>
    <row r="3924" spans="2:17" s="25" customFormat="1" x14ac:dyDescent="0.3">
      <c r="B3924" s="15" t="str">
        <f>IF(A3924="","",VLOOKUP(A3924,Tabulka3[[Číslo smlouvy   u pravidelné činnosti]:[Příjmení]],3,0))</f>
        <v/>
      </c>
      <c r="C3924" s="15" t="str">
        <f>IF(A3924="","",VLOOKUP(A3924,Tabulka3[[Číslo smlouvy   u pravidelné činnosti]:[Příjmení]],4,0))</f>
        <v/>
      </c>
      <c r="F3924" s="94"/>
      <c r="H3924" s="113"/>
      <c r="I3924" s="113"/>
      <c r="K3924" s="15"/>
      <c r="L3924" s="15"/>
      <c r="M3924" s="15">
        <f t="shared" si="183"/>
        <v>1</v>
      </c>
      <c r="N3924" s="15" t="str">
        <f t="shared" si="184"/>
        <v>-</v>
      </c>
      <c r="O3924" s="150">
        <f t="shared" si="185"/>
        <v>0</v>
      </c>
      <c r="P3924" s="15" t="str">
        <f>IF(COUNTIF('Personálie dobrovolníků '!U:X,N3924)&gt;0,"ANO","")</f>
        <v/>
      </c>
      <c r="Q3924" s="15"/>
    </row>
    <row r="3925" spans="2:17" s="25" customFormat="1" x14ac:dyDescent="0.3">
      <c r="B3925" s="15" t="str">
        <f>IF(A3925="","",VLOOKUP(A3925,Tabulka3[[Číslo smlouvy   u pravidelné činnosti]:[Příjmení]],3,0))</f>
        <v/>
      </c>
      <c r="C3925" s="15" t="str">
        <f>IF(A3925="","",VLOOKUP(A3925,Tabulka3[[Číslo smlouvy   u pravidelné činnosti]:[Příjmení]],4,0))</f>
        <v/>
      </c>
      <c r="F3925" s="94"/>
      <c r="H3925" s="113"/>
      <c r="I3925" s="113"/>
      <c r="K3925" s="15"/>
      <c r="L3925" s="15"/>
      <c r="M3925" s="15">
        <f t="shared" si="183"/>
        <v>1</v>
      </c>
      <c r="N3925" s="15" t="str">
        <f t="shared" si="184"/>
        <v>-</v>
      </c>
      <c r="O3925" s="150">
        <f t="shared" si="185"/>
        <v>0</v>
      </c>
      <c r="P3925" s="15" t="str">
        <f>IF(COUNTIF('Personálie dobrovolníků '!U:X,N3925)&gt;0,"ANO","")</f>
        <v/>
      </c>
      <c r="Q3925" s="15"/>
    </row>
    <row r="3926" spans="2:17" s="25" customFormat="1" x14ac:dyDescent="0.3">
      <c r="B3926" s="15" t="str">
        <f>IF(A3926="","",VLOOKUP(A3926,Tabulka3[[Číslo smlouvy   u pravidelné činnosti]:[Příjmení]],3,0))</f>
        <v/>
      </c>
      <c r="C3926" s="15" t="str">
        <f>IF(A3926="","",VLOOKUP(A3926,Tabulka3[[Číslo smlouvy   u pravidelné činnosti]:[Příjmení]],4,0))</f>
        <v/>
      </c>
      <c r="F3926" s="94"/>
      <c r="H3926" s="113"/>
      <c r="I3926" s="113"/>
      <c r="K3926" s="15"/>
      <c r="L3926" s="15"/>
      <c r="M3926" s="15">
        <f t="shared" si="183"/>
        <v>1</v>
      </c>
      <c r="N3926" s="15" t="str">
        <f t="shared" si="184"/>
        <v>-</v>
      </c>
      <c r="O3926" s="150">
        <f t="shared" si="185"/>
        <v>0</v>
      </c>
      <c r="P3926" s="15" t="str">
        <f>IF(COUNTIF('Personálie dobrovolníků '!U:X,N3926)&gt;0,"ANO","")</f>
        <v/>
      </c>
      <c r="Q3926" s="15"/>
    </row>
    <row r="3927" spans="2:17" s="25" customFormat="1" x14ac:dyDescent="0.3">
      <c r="B3927" s="15" t="str">
        <f>IF(A3927="","",VLOOKUP(A3927,Tabulka3[[Číslo smlouvy   u pravidelné činnosti]:[Příjmení]],3,0))</f>
        <v/>
      </c>
      <c r="C3927" s="15" t="str">
        <f>IF(A3927="","",VLOOKUP(A3927,Tabulka3[[Číslo smlouvy   u pravidelné činnosti]:[Příjmení]],4,0))</f>
        <v/>
      </c>
      <c r="F3927" s="94"/>
      <c r="H3927" s="113"/>
      <c r="I3927" s="113"/>
      <c r="K3927" s="15"/>
      <c r="L3927" s="15"/>
      <c r="M3927" s="15">
        <f t="shared" si="183"/>
        <v>1</v>
      </c>
      <c r="N3927" s="15" t="str">
        <f t="shared" si="184"/>
        <v>-</v>
      </c>
      <c r="O3927" s="150">
        <f t="shared" si="185"/>
        <v>0</v>
      </c>
      <c r="P3927" s="15" t="str">
        <f>IF(COUNTIF('Personálie dobrovolníků '!U:X,N3927)&gt;0,"ANO","")</f>
        <v/>
      </c>
      <c r="Q3927" s="15"/>
    </row>
    <row r="3928" spans="2:17" s="25" customFormat="1" x14ac:dyDescent="0.3">
      <c r="B3928" s="15" t="str">
        <f>IF(A3928="","",VLOOKUP(A3928,Tabulka3[[Číslo smlouvy   u pravidelné činnosti]:[Příjmení]],3,0))</f>
        <v/>
      </c>
      <c r="C3928" s="15" t="str">
        <f>IF(A3928="","",VLOOKUP(A3928,Tabulka3[[Číslo smlouvy   u pravidelné činnosti]:[Příjmení]],4,0))</f>
        <v/>
      </c>
      <c r="F3928" s="94"/>
      <c r="H3928" s="113"/>
      <c r="I3928" s="113"/>
      <c r="K3928" s="15"/>
      <c r="L3928" s="15"/>
      <c r="M3928" s="15">
        <f t="shared" si="183"/>
        <v>1</v>
      </c>
      <c r="N3928" s="15" t="str">
        <f t="shared" si="184"/>
        <v>-</v>
      </c>
      <c r="O3928" s="150">
        <f t="shared" si="185"/>
        <v>0</v>
      </c>
      <c r="P3928" s="15" t="str">
        <f>IF(COUNTIF('Personálie dobrovolníků '!U:X,N3928)&gt;0,"ANO","")</f>
        <v/>
      </c>
      <c r="Q3928" s="15"/>
    </row>
    <row r="3929" spans="2:17" s="25" customFormat="1" x14ac:dyDescent="0.3">
      <c r="B3929" s="15" t="str">
        <f>IF(A3929="","",VLOOKUP(A3929,Tabulka3[[Číslo smlouvy   u pravidelné činnosti]:[Příjmení]],3,0))</f>
        <v/>
      </c>
      <c r="C3929" s="15" t="str">
        <f>IF(A3929="","",VLOOKUP(A3929,Tabulka3[[Číslo smlouvy   u pravidelné činnosti]:[Příjmení]],4,0))</f>
        <v/>
      </c>
      <c r="F3929" s="94"/>
      <c r="H3929" s="113"/>
      <c r="I3929" s="113"/>
      <c r="K3929" s="15"/>
      <c r="L3929" s="15"/>
      <c r="M3929" s="15">
        <f t="shared" si="183"/>
        <v>1</v>
      </c>
      <c r="N3929" s="15" t="str">
        <f t="shared" si="184"/>
        <v>-</v>
      </c>
      <c r="O3929" s="150">
        <f t="shared" si="185"/>
        <v>0</v>
      </c>
      <c r="P3929" s="15" t="str">
        <f>IF(COUNTIF('Personálie dobrovolníků '!U:X,N3929)&gt;0,"ANO","")</f>
        <v/>
      </c>
      <c r="Q3929" s="15"/>
    </row>
    <row r="3930" spans="2:17" s="25" customFormat="1" x14ac:dyDescent="0.3">
      <c r="B3930" s="15" t="str">
        <f>IF(A3930="","",VLOOKUP(A3930,Tabulka3[[Číslo smlouvy   u pravidelné činnosti]:[Příjmení]],3,0))</f>
        <v/>
      </c>
      <c r="C3930" s="15" t="str">
        <f>IF(A3930="","",VLOOKUP(A3930,Tabulka3[[Číslo smlouvy   u pravidelné činnosti]:[Příjmení]],4,0))</f>
        <v/>
      </c>
      <c r="F3930" s="94"/>
      <c r="H3930" s="113"/>
      <c r="I3930" s="113"/>
      <c r="K3930" s="15"/>
      <c r="L3930" s="15"/>
      <c r="M3930" s="15">
        <f t="shared" si="183"/>
        <v>1</v>
      </c>
      <c r="N3930" s="15" t="str">
        <f t="shared" si="184"/>
        <v>-</v>
      </c>
      <c r="O3930" s="150">
        <f t="shared" si="185"/>
        <v>0</v>
      </c>
      <c r="P3930" s="15" t="str">
        <f>IF(COUNTIF('Personálie dobrovolníků '!U:X,N3930)&gt;0,"ANO","")</f>
        <v/>
      </c>
      <c r="Q3930" s="15"/>
    </row>
    <row r="3931" spans="2:17" s="25" customFormat="1" x14ac:dyDescent="0.3">
      <c r="B3931" s="15" t="str">
        <f>IF(A3931="","",VLOOKUP(A3931,Tabulka3[[Číslo smlouvy   u pravidelné činnosti]:[Příjmení]],3,0))</f>
        <v/>
      </c>
      <c r="C3931" s="15" t="str">
        <f>IF(A3931="","",VLOOKUP(A3931,Tabulka3[[Číslo smlouvy   u pravidelné činnosti]:[Příjmení]],4,0))</f>
        <v/>
      </c>
      <c r="F3931" s="94"/>
      <c r="H3931" s="113"/>
      <c r="I3931" s="113"/>
      <c r="K3931" s="15"/>
      <c r="L3931" s="15"/>
      <c r="M3931" s="15">
        <f t="shared" si="183"/>
        <v>1</v>
      </c>
      <c r="N3931" s="15" t="str">
        <f t="shared" si="184"/>
        <v>-</v>
      </c>
      <c r="O3931" s="150">
        <f t="shared" si="185"/>
        <v>0</v>
      </c>
      <c r="P3931" s="15" t="str">
        <f>IF(COUNTIF('Personálie dobrovolníků '!U:X,N3931)&gt;0,"ANO","")</f>
        <v/>
      </c>
      <c r="Q3931" s="15"/>
    </row>
    <row r="3932" spans="2:17" s="25" customFormat="1" x14ac:dyDescent="0.3">
      <c r="B3932" s="15" t="str">
        <f>IF(A3932="","",VLOOKUP(A3932,Tabulka3[[Číslo smlouvy   u pravidelné činnosti]:[Příjmení]],3,0))</f>
        <v/>
      </c>
      <c r="C3932" s="15" t="str">
        <f>IF(A3932="","",VLOOKUP(A3932,Tabulka3[[Číslo smlouvy   u pravidelné činnosti]:[Příjmení]],4,0))</f>
        <v/>
      </c>
      <c r="F3932" s="94"/>
      <c r="H3932" s="113"/>
      <c r="I3932" s="113"/>
      <c r="K3932" s="15"/>
      <c r="L3932" s="15"/>
      <c r="M3932" s="15">
        <f t="shared" si="183"/>
        <v>1</v>
      </c>
      <c r="N3932" s="15" t="str">
        <f t="shared" si="184"/>
        <v>-</v>
      </c>
      <c r="O3932" s="150">
        <f t="shared" si="185"/>
        <v>0</v>
      </c>
      <c r="P3932" s="15" t="str">
        <f>IF(COUNTIF('Personálie dobrovolníků '!U:X,N3932)&gt;0,"ANO","")</f>
        <v/>
      </c>
      <c r="Q3932" s="15"/>
    </row>
    <row r="3933" spans="2:17" s="25" customFormat="1" x14ac:dyDescent="0.3">
      <c r="B3933" s="15" t="str">
        <f>IF(A3933="","",VLOOKUP(A3933,Tabulka3[[Číslo smlouvy   u pravidelné činnosti]:[Příjmení]],3,0))</f>
        <v/>
      </c>
      <c r="C3933" s="15" t="str">
        <f>IF(A3933="","",VLOOKUP(A3933,Tabulka3[[Číslo smlouvy   u pravidelné činnosti]:[Příjmení]],4,0))</f>
        <v/>
      </c>
      <c r="F3933" s="94"/>
      <c r="H3933" s="113"/>
      <c r="I3933" s="113"/>
      <c r="K3933" s="15"/>
      <c r="L3933" s="15"/>
      <c r="M3933" s="15">
        <f t="shared" si="183"/>
        <v>1</v>
      </c>
      <c r="N3933" s="15" t="str">
        <f t="shared" si="184"/>
        <v>-</v>
      </c>
      <c r="O3933" s="150">
        <f t="shared" si="185"/>
        <v>0</v>
      </c>
      <c r="P3933" s="15" t="str">
        <f>IF(COUNTIF('Personálie dobrovolníků '!U:X,N3933)&gt;0,"ANO","")</f>
        <v/>
      </c>
      <c r="Q3933" s="15"/>
    </row>
    <row r="3934" spans="2:17" s="25" customFormat="1" x14ac:dyDescent="0.3">
      <c r="B3934" s="15" t="str">
        <f>IF(A3934="","",VLOOKUP(A3934,Tabulka3[[Číslo smlouvy   u pravidelné činnosti]:[Příjmení]],3,0))</f>
        <v/>
      </c>
      <c r="C3934" s="15" t="str">
        <f>IF(A3934="","",VLOOKUP(A3934,Tabulka3[[Číslo smlouvy   u pravidelné činnosti]:[Příjmení]],4,0))</f>
        <v/>
      </c>
      <c r="F3934" s="94"/>
      <c r="H3934" s="113"/>
      <c r="I3934" s="113"/>
      <c r="K3934" s="15"/>
      <c r="L3934" s="15"/>
      <c r="M3934" s="15">
        <f t="shared" si="183"/>
        <v>1</v>
      </c>
      <c r="N3934" s="15" t="str">
        <f t="shared" si="184"/>
        <v>-</v>
      </c>
      <c r="O3934" s="150">
        <f t="shared" si="185"/>
        <v>0</v>
      </c>
      <c r="P3934" s="15" t="str">
        <f>IF(COUNTIF('Personálie dobrovolníků '!U:X,N3934)&gt;0,"ANO","")</f>
        <v/>
      </c>
      <c r="Q3934" s="15"/>
    </row>
    <row r="3935" spans="2:17" s="25" customFormat="1" x14ac:dyDescent="0.3">
      <c r="B3935" s="15" t="str">
        <f>IF(A3935="","",VLOOKUP(A3935,Tabulka3[[Číslo smlouvy   u pravidelné činnosti]:[Příjmení]],3,0))</f>
        <v/>
      </c>
      <c r="C3935" s="15" t="str">
        <f>IF(A3935="","",VLOOKUP(A3935,Tabulka3[[Číslo smlouvy   u pravidelné činnosti]:[Příjmení]],4,0))</f>
        <v/>
      </c>
      <c r="F3935" s="94"/>
      <c r="H3935" s="113"/>
      <c r="I3935" s="113"/>
      <c r="K3935" s="15"/>
      <c r="L3935" s="15"/>
      <c r="M3935" s="15">
        <f t="shared" si="183"/>
        <v>1</v>
      </c>
      <c r="N3935" s="15" t="str">
        <f t="shared" si="184"/>
        <v>-</v>
      </c>
      <c r="O3935" s="150">
        <f t="shared" si="185"/>
        <v>0</v>
      </c>
      <c r="P3935" s="15" t="str">
        <f>IF(COUNTIF('Personálie dobrovolníků '!U:X,N3935)&gt;0,"ANO","")</f>
        <v/>
      </c>
      <c r="Q3935" s="15"/>
    </row>
    <row r="3936" spans="2:17" s="25" customFormat="1" x14ac:dyDescent="0.3">
      <c r="B3936" s="15" t="str">
        <f>IF(A3936="","",VLOOKUP(A3936,Tabulka3[[Číslo smlouvy   u pravidelné činnosti]:[Příjmení]],3,0))</f>
        <v/>
      </c>
      <c r="C3936" s="15" t="str">
        <f>IF(A3936="","",VLOOKUP(A3936,Tabulka3[[Číslo smlouvy   u pravidelné činnosti]:[Příjmení]],4,0))</f>
        <v/>
      </c>
      <c r="F3936" s="94"/>
      <c r="H3936" s="113"/>
      <c r="I3936" s="113"/>
      <c r="K3936" s="15"/>
      <c r="L3936" s="15"/>
      <c r="M3936" s="15">
        <f t="shared" si="183"/>
        <v>1</v>
      </c>
      <c r="N3936" s="15" t="str">
        <f t="shared" si="184"/>
        <v>-</v>
      </c>
      <c r="O3936" s="150">
        <f t="shared" si="185"/>
        <v>0</v>
      </c>
      <c r="P3936" s="15" t="str">
        <f>IF(COUNTIF('Personálie dobrovolníků '!U:X,N3936)&gt;0,"ANO","")</f>
        <v/>
      </c>
      <c r="Q3936" s="15"/>
    </row>
    <row r="3937" spans="2:17" s="25" customFormat="1" x14ac:dyDescent="0.3">
      <c r="B3937" s="15" t="str">
        <f>IF(A3937="","",VLOOKUP(A3937,Tabulka3[[Číslo smlouvy   u pravidelné činnosti]:[Příjmení]],3,0))</f>
        <v/>
      </c>
      <c r="C3937" s="15" t="str">
        <f>IF(A3937="","",VLOOKUP(A3937,Tabulka3[[Číslo smlouvy   u pravidelné činnosti]:[Příjmení]],4,0))</f>
        <v/>
      </c>
      <c r="F3937" s="94"/>
      <c r="H3937" s="113"/>
      <c r="I3937" s="113"/>
      <c r="K3937" s="15"/>
      <c r="L3937" s="15"/>
      <c r="M3937" s="15">
        <f t="shared" si="183"/>
        <v>1</v>
      </c>
      <c r="N3937" s="15" t="str">
        <f t="shared" si="184"/>
        <v>-</v>
      </c>
      <c r="O3937" s="150">
        <f t="shared" si="185"/>
        <v>0</v>
      </c>
      <c r="P3937" s="15" t="str">
        <f>IF(COUNTIF('Personálie dobrovolníků '!U:X,N3937)&gt;0,"ANO","")</f>
        <v/>
      </c>
      <c r="Q3937" s="15"/>
    </row>
    <row r="3938" spans="2:17" s="25" customFormat="1" x14ac:dyDescent="0.3">
      <c r="B3938" s="15" t="str">
        <f>IF(A3938="","",VLOOKUP(A3938,Tabulka3[[Číslo smlouvy   u pravidelné činnosti]:[Příjmení]],3,0))</f>
        <v/>
      </c>
      <c r="C3938" s="15" t="str">
        <f>IF(A3938="","",VLOOKUP(A3938,Tabulka3[[Číslo smlouvy   u pravidelné činnosti]:[Příjmení]],4,0))</f>
        <v/>
      </c>
      <c r="F3938" s="94"/>
      <c r="H3938" s="113"/>
      <c r="I3938" s="113"/>
      <c r="K3938" s="15"/>
      <c r="L3938" s="15"/>
      <c r="M3938" s="15">
        <f t="shared" si="183"/>
        <v>1</v>
      </c>
      <c r="N3938" s="15" t="str">
        <f t="shared" si="184"/>
        <v>-</v>
      </c>
      <c r="O3938" s="150">
        <f t="shared" si="185"/>
        <v>0</v>
      </c>
      <c r="P3938" s="15" t="str">
        <f>IF(COUNTIF('Personálie dobrovolníků '!U:X,N3938)&gt;0,"ANO","")</f>
        <v/>
      </c>
      <c r="Q3938" s="15"/>
    </row>
    <row r="3939" spans="2:17" s="25" customFormat="1" x14ac:dyDescent="0.3">
      <c r="B3939" s="15" t="str">
        <f>IF(A3939="","",VLOOKUP(A3939,Tabulka3[[Číslo smlouvy   u pravidelné činnosti]:[Příjmení]],3,0))</f>
        <v/>
      </c>
      <c r="C3939" s="15" t="str">
        <f>IF(A3939="","",VLOOKUP(A3939,Tabulka3[[Číslo smlouvy   u pravidelné činnosti]:[Příjmení]],4,0))</f>
        <v/>
      </c>
      <c r="F3939" s="94"/>
      <c r="H3939" s="113"/>
      <c r="I3939" s="113"/>
      <c r="K3939" s="15"/>
      <c r="L3939" s="15"/>
      <c r="M3939" s="15">
        <f t="shared" si="183"/>
        <v>1</v>
      </c>
      <c r="N3939" s="15" t="str">
        <f t="shared" si="184"/>
        <v>-</v>
      </c>
      <c r="O3939" s="150">
        <f t="shared" si="185"/>
        <v>0</v>
      </c>
      <c r="P3939" s="15" t="str">
        <f>IF(COUNTIF('Personálie dobrovolníků '!U:X,N3939)&gt;0,"ANO","")</f>
        <v/>
      </c>
      <c r="Q3939" s="15"/>
    </row>
    <row r="3940" spans="2:17" s="25" customFormat="1" x14ac:dyDescent="0.3">
      <c r="B3940" s="15" t="str">
        <f>IF(A3940="","",VLOOKUP(A3940,Tabulka3[[Číslo smlouvy   u pravidelné činnosti]:[Příjmení]],3,0))</f>
        <v/>
      </c>
      <c r="C3940" s="15" t="str">
        <f>IF(A3940="","",VLOOKUP(A3940,Tabulka3[[Číslo smlouvy   u pravidelné činnosti]:[Příjmení]],4,0))</f>
        <v/>
      </c>
      <c r="F3940" s="94"/>
      <c r="H3940" s="113"/>
      <c r="I3940" s="113"/>
      <c r="K3940" s="15"/>
      <c r="L3940" s="15"/>
      <c r="M3940" s="15">
        <f t="shared" si="183"/>
        <v>1</v>
      </c>
      <c r="N3940" s="15" t="str">
        <f t="shared" si="184"/>
        <v>-</v>
      </c>
      <c r="O3940" s="150">
        <f t="shared" si="185"/>
        <v>0</v>
      </c>
      <c r="P3940" s="15" t="str">
        <f>IF(COUNTIF('Personálie dobrovolníků '!U:X,N3940)&gt;0,"ANO","")</f>
        <v/>
      </c>
      <c r="Q3940" s="15"/>
    </row>
    <row r="3941" spans="2:17" s="25" customFormat="1" x14ac:dyDescent="0.3">
      <c r="B3941" s="15" t="str">
        <f>IF(A3941="","",VLOOKUP(A3941,Tabulka3[[Číslo smlouvy   u pravidelné činnosti]:[Příjmení]],3,0))</f>
        <v/>
      </c>
      <c r="C3941" s="15" t="str">
        <f>IF(A3941="","",VLOOKUP(A3941,Tabulka3[[Číslo smlouvy   u pravidelné činnosti]:[Příjmení]],4,0))</f>
        <v/>
      </c>
      <c r="F3941" s="94"/>
      <c r="H3941" s="113"/>
      <c r="I3941" s="113"/>
      <c r="K3941" s="15"/>
      <c r="L3941" s="15"/>
      <c r="M3941" s="15">
        <f t="shared" si="183"/>
        <v>1</v>
      </c>
      <c r="N3941" s="15" t="str">
        <f t="shared" si="184"/>
        <v>-</v>
      </c>
      <c r="O3941" s="150">
        <f t="shared" si="185"/>
        <v>0</v>
      </c>
      <c r="P3941" s="15" t="str">
        <f>IF(COUNTIF('Personálie dobrovolníků '!U:X,N3941)&gt;0,"ANO","")</f>
        <v/>
      </c>
      <c r="Q3941" s="15"/>
    </row>
    <row r="3942" spans="2:17" s="25" customFormat="1" x14ac:dyDescent="0.3">
      <c r="B3942" s="15" t="str">
        <f>IF(A3942="","",VLOOKUP(A3942,Tabulka3[[Číslo smlouvy   u pravidelné činnosti]:[Příjmení]],3,0))</f>
        <v/>
      </c>
      <c r="C3942" s="15" t="str">
        <f>IF(A3942="","",VLOOKUP(A3942,Tabulka3[[Číslo smlouvy   u pravidelné činnosti]:[Příjmení]],4,0))</f>
        <v/>
      </c>
      <c r="F3942" s="94"/>
      <c r="H3942" s="113"/>
      <c r="I3942" s="113"/>
      <c r="K3942" s="15"/>
      <c r="L3942" s="15"/>
      <c r="M3942" s="15">
        <f t="shared" si="183"/>
        <v>1</v>
      </c>
      <c r="N3942" s="15" t="str">
        <f t="shared" si="184"/>
        <v>-</v>
      </c>
      <c r="O3942" s="150">
        <f t="shared" si="185"/>
        <v>0</v>
      </c>
      <c r="P3942" s="15" t="str">
        <f>IF(COUNTIF('Personálie dobrovolníků '!U:X,N3942)&gt;0,"ANO","")</f>
        <v/>
      </c>
      <c r="Q3942" s="15"/>
    </row>
    <row r="3943" spans="2:17" s="25" customFormat="1" x14ac:dyDescent="0.3">
      <c r="B3943" s="15" t="str">
        <f>IF(A3943="","",VLOOKUP(A3943,Tabulka3[[Číslo smlouvy   u pravidelné činnosti]:[Příjmení]],3,0))</f>
        <v/>
      </c>
      <c r="C3943" s="15" t="str">
        <f>IF(A3943="","",VLOOKUP(A3943,Tabulka3[[Číslo smlouvy   u pravidelné činnosti]:[Příjmení]],4,0))</f>
        <v/>
      </c>
      <c r="F3943" s="94"/>
      <c r="H3943" s="113"/>
      <c r="I3943" s="113"/>
      <c r="K3943" s="15"/>
      <c r="L3943" s="15"/>
      <c r="M3943" s="15">
        <f t="shared" si="183"/>
        <v>1</v>
      </c>
      <c r="N3943" s="15" t="str">
        <f t="shared" si="184"/>
        <v>-</v>
      </c>
      <c r="O3943" s="150">
        <f t="shared" si="185"/>
        <v>0</v>
      </c>
      <c r="P3943" s="15" t="str">
        <f>IF(COUNTIF('Personálie dobrovolníků '!U:X,N3943)&gt;0,"ANO","")</f>
        <v/>
      </c>
      <c r="Q3943" s="15"/>
    </row>
    <row r="3944" spans="2:17" s="25" customFormat="1" x14ac:dyDescent="0.3">
      <c r="B3944" s="15" t="str">
        <f>IF(A3944="","",VLOOKUP(A3944,Tabulka3[[Číslo smlouvy   u pravidelné činnosti]:[Příjmení]],3,0))</f>
        <v/>
      </c>
      <c r="C3944" s="15" t="str">
        <f>IF(A3944="","",VLOOKUP(A3944,Tabulka3[[Číslo smlouvy   u pravidelné činnosti]:[Příjmení]],4,0))</f>
        <v/>
      </c>
      <c r="F3944" s="94"/>
      <c r="H3944" s="113"/>
      <c r="I3944" s="113"/>
      <c r="K3944" s="15"/>
      <c r="L3944" s="15"/>
      <c r="M3944" s="15">
        <f t="shared" si="183"/>
        <v>1</v>
      </c>
      <c r="N3944" s="15" t="str">
        <f t="shared" si="184"/>
        <v>-</v>
      </c>
      <c r="O3944" s="150">
        <f t="shared" si="185"/>
        <v>0</v>
      </c>
      <c r="P3944" s="15" t="str">
        <f>IF(COUNTIF('Personálie dobrovolníků '!U:X,N3944)&gt;0,"ANO","")</f>
        <v/>
      </c>
      <c r="Q3944" s="15"/>
    </row>
    <row r="3945" spans="2:17" s="25" customFormat="1" x14ac:dyDescent="0.3">
      <c r="B3945" s="15" t="str">
        <f>IF(A3945="","",VLOOKUP(A3945,Tabulka3[[Číslo smlouvy   u pravidelné činnosti]:[Příjmení]],3,0))</f>
        <v/>
      </c>
      <c r="C3945" s="15" t="str">
        <f>IF(A3945="","",VLOOKUP(A3945,Tabulka3[[Číslo smlouvy   u pravidelné činnosti]:[Příjmení]],4,0))</f>
        <v/>
      </c>
      <c r="F3945" s="94"/>
      <c r="H3945" s="113"/>
      <c r="I3945" s="113"/>
      <c r="K3945" s="15"/>
      <c r="L3945" s="15"/>
      <c r="M3945" s="15">
        <f t="shared" si="183"/>
        <v>1</v>
      </c>
      <c r="N3945" s="15" t="str">
        <f t="shared" si="184"/>
        <v>-</v>
      </c>
      <c r="O3945" s="150">
        <f t="shared" si="185"/>
        <v>0</v>
      </c>
      <c r="P3945" s="15" t="str">
        <f>IF(COUNTIF('Personálie dobrovolníků '!U:X,N3945)&gt;0,"ANO","")</f>
        <v/>
      </c>
      <c r="Q3945" s="15"/>
    </row>
    <row r="3946" spans="2:17" s="25" customFormat="1" x14ac:dyDescent="0.3">
      <c r="B3946" s="15" t="str">
        <f>IF(A3946="","",VLOOKUP(A3946,Tabulka3[[Číslo smlouvy   u pravidelné činnosti]:[Příjmení]],3,0))</f>
        <v/>
      </c>
      <c r="C3946" s="15" t="str">
        <f>IF(A3946="","",VLOOKUP(A3946,Tabulka3[[Číslo smlouvy   u pravidelné činnosti]:[Příjmení]],4,0))</f>
        <v/>
      </c>
      <c r="F3946" s="94"/>
      <c r="H3946" s="113"/>
      <c r="I3946" s="113"/>
      <c r="K3946" s="15"/>
      <c r="L3946" s="15"/>
      <c r="M3946" s="15">
        <f t="shared" si="183"/>
        <v>1</v>
      </c>
      <c r="N3946" s="15" t="str">
        <f t="shared" si="184"/>
        <v>-</v>
      </c>
      <c r="O3946" s="150">
        <f t="shared" si="185"/>
        <v>0</v>
      </c>
      <c r="P3946" s="15" t="str">
        <f>IF(COUNTIF('Personálie dobrovolníků '!U:X,N3946)&gt;0,"ANO","")</f>
        <v/>
      </c>
      <c r="Q3946" s="15"/>
    </row>
    <row r="3947" spans="2:17" s="25" customFormat="1" x14ac:dyDescent="0.3">
      <c r="B3947" s="15" t="str">
        <f>IF(A3947="","",VLOOKUP(A3947,Tabulka3[[Číslo smlouvy   u pravidelné činnosti]:[Příjmení]],3,0))</f>
        <v/>
      </c>
      <c r="C3947" s="15" t="str">
        <f>IF(A3947="","",VLOOKUP(A3947,Tabulka3[[Číslo smlouvy   u pravidelné činnosti]:[Příjmení]],4,0))</f>
        <v/>
      </c>
      <c r="F3947" s="94"/>
      <c r="H3947" s="113"/>
      <c r="I3947" s="113"/>
      <c r="K3947" s="15"/>
      <c r="L3947" s="15"/>
      <c r="M3947" s="15">
        <f t="shared" si="183"/>
        <v>1</v>
      </c>
      <c r="N3947" s="15" t="str">
        <f t="shared" si="184"/>
        <v>-</v>
      </c>
      <c r="O3947" s="150">
        <f t="shared" si="185"/>
        <v>0</v>
      </c>
      <c r="P3947" s="15" t="str">
        <f>IF(COUNTIF('Personálie dobrovolníků '!U:X,N3947)&gt;0,"ANO","")</f>
        <v/>
      </c>
      <c r="Q3947" s="15"/>
    </row>
    <row r="3948" spans="2:17" s="25" customFormat="1" x14ac:dyDescent="0.3">
      <c r="B3948" s="15" t="str">
        <f>IF(A3948="","",VLOOKUP(A3948,Tabulka3[[Číslo smlouvy   u pravidelné činnosti]:[Příjmení]],3,0))</f>
        <v/>
      </c>
      <c r="C3948" s="15" t="str">
        <f>IF(A3948="","",VLOOKUP(A3948,Tabulka3[[Číslo smlouvy   u pravidelné činnosti]:[Příjmení]],4,0))</f>
        <v/>
      </c>
      <c r="F3948" s="94"/>
      <c r="H3948" s="113"/>
      <c r="I3948" s="113"/>
      <c r="K3948" s="15"/>
      <c r="L3948" s="15"/>
      <c r="M3948" s="15">
        <f t="shared" si="183"/>
        <v>1</v>
      </c>
      <c r="N3948" s="15" t="str">
        <f t="shared" si="184"/>
        <v>-</v>
      </c>
      <c r="O3948" s="150">
        <f t="shared" si="185"/>
        <v>0</v>
      </c>
      <c r="P3948" s="15" t="str">
        <f>IF(COUNTIF('Personálie dobrovolníků '!U:X,N3948)&gt;0,"ANO","")</f>
        <v/>
      </c>
      <c r="Q3948" s="15"/>
    </row>
    <row r="3949" spans="2:17" s="25" customFormat="1" x14ac:dyDescent="0.3">
      <c r="B3949" s="15" t="str">
        <f>IF(A3949="","",VLOOKUP(A3949,Tabulka3[[Číslo smlouvy   u pravidelné činnosti]:[Příjmení]],3,0))</f>
        <v/>
      </c>
      <c r="C3949" s="15" t="str">
        <f>IF(A3949="","",VLOOKUP(A3949,Tabulka3[[Číslo smlouvy   u pravidelné činnosti]:[Příjmení]],4,0))</f>
        <v/>
      </c>
      <c r="F3949" s="94"/>
      <c r="H3949" s="113"/>
      <c r="I3949" s="113"/>
      <c r="K3949" s="15"/>
      <c r="L3949" s="15"/>
      <c r="M3949" s="15">
        <f t="shared" si="183"/>
        <v>1</v>
      </c>
      <c r="N3949" s="15" t="str">
        <f t="shared" si="184"/>
        <v>-</v>
      </c>
      <c r="O3949" s="150">
        <f t="shared" si="185"/>
        <v>0</v>
      </c>
      <c r="P3949" s="15" t="str">
        <f>IF(COUNTIF('Personálie dobrovolníků '!U:X,N3949)&gt;0,"ANO","")</f>
        <v/>
      </c>
      <c r="Q3949" s="15"/>
    </row>
    <row r="3950" spans="2:17" s="25" customFormat="1" x14ac:dyDescent="0.3">
      <c r="B3950" s="15" t="str">
        <f>IF(A3950="","",VLOOKUP(A3950,Tabulka3[[Číslo smlouvy   u pravidelné činnosti]:[Příjmení]],3,0))</f>
        <v/>
      </c>
      <c r="C3950" s="15" t="str">
        <f>IF(A3950="","",VLOOKUP(A3950,Tabulka3[[Číslo smlouvy   u pravidelné činnosti]:[Příjmení]],4,0))</f>
        <v/>
      </c>
      <c r="F3950" s="94"/>
      <c r="H3950" s="113"/>
      <c r="I3950" s="113"/>
      <c r="K3950" s="15"/>
      <c r="L3950" s="15"/>
      <c r="M3950" s="15">
        <f t="shared" si="183"/>
        <v>1</v>
      </c>
      <c r="N3950" s="15" t="str">
        <f t="shared" si="184"/>
        <v>-</v>
      </c>
      <c r="O3950" s="150">
        <f t="shared" si="185"/>
        <v>0</v>
      </c>
      <c r="P3950" s="15" t="str">
        <f>IF(COUNTIF('Personálie dobrovolníků '!U:X,N3950)&gt;0,"ANO","")</f>
        <v/>
      </c>
      <c r="Q3950" s="15"/>
    </row>
    <row r="3951" spans="2:17" s="25" customFormat="1" x14ac:dyDescent="0.3">
      <c r="B3951" s="15" t="str">
        <f>IF(A3951="","",VLOOKUP(A3951,Tabulka3[[Číslo smlouvy   u pravidelné činnosti]:[Příjmení]],3,0))</f>
        <v/>
      </c>
      <c r="C3951" s="15" t="str">
        <f>IF(A3951="","",VLOOKUP(A3951,Tabulka3[[Číslo smlouvy   u pravidelné činnosti]:[Příjmení]],4,0))</f>
        <v/>
      </c>
      <c r="F3951" s="94"/>
      <c r="H3951" s="113"/>
      <c r="I3951" s="113"/>
      <c r="K3951" s="15"/>
      <c r="L3951" s="15"/>
      <c r="M3951" s="15">
        <f t="shared" si="183"/>
        <v>1</v>
      </c>
      <c r="N3951" s="15" t="str">
        <f t="shared" si="184"/>
        <v>-</v>
      </c>
      <c r="O3951" s="150">
        <f t="shared" si="185"/>
        <v>0</v>
      </c>
      <c r="P3951" s="15" t="str">
        <f>IF(COUNTIF('Personálie dobrovolníků '!U:X,N3951)&gt;0,"ANO","")</f>
        <v/>
      </c>
      <c r="Q3951" s="15"/>
    </row>
    <row r="3952" spans="2:17" s="25" customFormat="1" x14ac:dyDescent="0.3">
      <c r="B3952" s="15" t="str">
        <f>IF(A3952="","",VLOOKUP(A3952,Tabulka3[[Číslo smlouvy   u pravidelné činnosti]:[Příjmení]],3,0))</f>
        <v/>
      </c>
      <c r="C3952" s="15" t="str">
        <f>IF(A3952="","",VLOOKUP(A3952,Tabulka3[[Číslo smlouvy   u pravidelné činnosti]:[Příjmení]],4,0))</f>
        <v/>
      </c>
      <c r="F3952" s="94"/>
      <c r="H3952" s="113"/>
      <c r="I3952" s="113"/>
      <c r="K3952" s="15"/>
      <c r="L3952" s="15"/>
      <c r="M3952" s="15">
        <f t="shared" si="183"/>
        <v>1</v>
      </c>
      <c r="N3952" s="15" t="str">
        <f t="shared" si="184"/>
        <v>-</v>
      </c>
      <c r="O3952" s="150">
        <f t="shared" si="185"/>
        <v>0</v>
      </c>
      <c r="P3952" s="15" t="str">
        <f>IF(COUNTIF('Personálie dobrovolníků '!U:X,N3952)&gt;0,"ANO","")</f>
        <v/>
      </c>
      <c r="Q3952" s="15"/>
    </row>
    <row r="3953" spans="2:17" s="25" customFormat="1" x14ac:dyDescent="0.3">
      <c r="B3953" s="15" t="str">
        <f>IF(A3953="","",VLOOKUP(A3953,Tabulka3[[Číslo smlouvy   u pravidelné činnosti]:[Příjmení]],3,0))</f>
        <v/>
      </c>
      <c r="C3953" s="15" t="str">
        <f>IF(A3953="","",VLOOKUP(A3953,Tabulka3[[Číslo smlouvy   u pravidelné činnosti]:[Příjmení]],4,0))</f>
        <v/>
      </c>
      <c r="F3953" s="94"/>
      <c r="H3953" s="113"/>
      <c r="I3953" s="113"/>
      <c r="K3953" s="15"/>
      <c r="L3953" s="15"/>
      <c r="M3953" s="15">
        <f t="shared" si="183"/>
        <v>1</v>
      </c>
      <c r="N3953" s="15" t="str">
        <f t="shared" si="184"/>
        <v>-</v>
      </c>
      <c r="O3953" s="150">
        <f t="shared" si="185"/>
        <v>0</v>
      </c>
      <c r="P3953" s="15" t="str">
        <f>IF(COUNTIF('Personálie dobrovolníků '!U:X,N3953)&gt;0,"ANO","")</f>
        <v/>
      </c>
      <c r="Q3953" s="15"/>
    </row>
    <row r="3954" spans="2:17" s="25" customFormat="1" x14ac:dyDescent="0.3">
      <c r="B3954" s="15" t="str">
        <f>IF(A3954="","",VLOOKUP(A3954,Tabulka3[[Číslo smlouvy   u pravidelné činnosti]:[Příjmení]],3,0))</f>
        <v/>
      </c>
      <c r="C3954" s="15" t="str">
        <f>IF(A3954="","",VLOOKUP(A3954,Tabulka3[[Číslo smlouvy   u pravidelné činnosti]:[Příjmení]],4,0))</f>
        <v/>
      </c>
      <c r="F3954" s="94"/>
      <c r="H3954" s="113"/>
      <c r="I3954" s="113"/>
      <c r="K3954" s="15"/>
      <c r="L3954" s="15"/>
      <c r="M3954" s="15">
        <f t="shared" si="183"/>
        <v>1</v>
      </c>
      <c r="N3954" s="15" t="str">
        <f t="shared" si="184"/>
        <v>-</v>
      </c>
      <c r="O3954" s="150">
        <f t="shared" si="185"/>
        <v>0</v>
      </c>
      <c r="P3954" s="15" t="str">
        <f>IF(COUNTIF('Personálie dobrovolníků '!U:X,N3954)&gt;0,"ANO","")</f>
        <v/>
      </c>
      <c r="Q3954" s="15"/>
    </row>
    <row r="3955" spans="2:17" s="25" customFormat="1" x14ac:dyDescent="0.3">
      <c r="B3955" s="15" t="str">
        <f>IF(A3955="","",VLOOKUP(A3955,Tabulka3[[Číslo smlouvy   u pravidelné činnosti]:[Příjmení]],3,0))</f>
        <v/>
      </c>
      <c r="C3955" s="15" t="str">
        <f>IF(A3955="","",VLOOKUP(A3955,Tabulka3[[Číslo smlouvy   u pravidelné činnosti]:[Příjmení]],4,0))</f>
        <v/>
      </c>
      <c r="F3955" s="94"/>
      <c r="H3955" s="113"/>
      <c r="I3955" s="113"/>
      <c r="K3955" s="15"/>
      <c r="L3955" s="15"/>
      <c r="M3955" s="15">
        <f t="shared" si="183"/>
        <v>1</v>
      </c>
      <c r="N3955" s="15" t="str">
        <f t="shared" si="184"/>
        <v>-</v>
      </c>
      <c r="O3955" s="150">
        <f t="shared" si="185"/>
        <v>0</v>
      </c>
      <c r="P3955" s="15" t="str">
        <f>IF(COUNTIF('Personálie dobrovolníků '!U:X,N3955)&gt;0,"ANO","")</f>
        <v/>
      </c>
      <c r="Q3955" s="15"/>
    </row>
    <row r="3956" spans="2:17" s="25" customFormat="1" x14ac:dyDescent="0.3">
      <c r="B3956" s="15" t="str">
        <f>IF(A3956="","",VLOOKUP(A3956,Tabulka3[[Číslo smlouvy   u pravidelné činnosti]:[Příjmení]],3,0))</f>
        <v/>
      </c>
      <c r="C3956" s="15" t="str">
        <f>IF(A3956="","",VLOOKUP(A3956,Tabulka3[[Číslo smlouvy   u pravidelné činnosti]:[Příjmení]],4,0))</f>
        <v/>
      </c>
      <c r="F3956" s="94"/>
      <c r="H3956" s="113"/>
      <c r="I3956" s="113"/>
      <c r="K3956" s="15"/>
      <c r="L3956" s="15"/>
      <c r="M3956" s="15">
        <f t="shared" si="183"/>
        <v>1</v>
      </c>
      <c r="N3956" s="15" t="str">
        <f t="shared" si="184"/>
        <v>-</v>
      </c>
      <c r="O3956" s="150">
        <f t="shared" si="185"/>
        <v>0</v>
      </c>
      <c r="P3956" s="15" t="str">
        <f>IF(COUNTIF('Personálie dobrovolníků '!U:X,N3956)&gt;0,"ANO","")</f>
        <v/>
      </c>
      <c r="Q3956" s="15"/>
    </row>
    <row r="3957" spans="2:17" s="25" customFormat="1" x14ac:dyDescent="0.3">
      <c r="B3957" s="15" t="str">
        <f>IF(A3957="","",VLOOKUP(A3957,Tabulka3[[Číslo smlouvy   u pravidelné činnosti]:[Příjmení]],3,0))</f>
        <v/>
      </c>
      <c r="C3957" s="15" t="str">
        <f>IF(A3957="","",VLOOKUP(A3957,Tabulka3[[Číslo smlouvy   u pravidelné činnosti]:[Příjmení]],4,0))</f>
        <v/>
      </c>
      <c r="F3957" s="94"/>
      <c r="H3957" s="113"/>
      <c r="I3957" s="113"/>
      <c r="K3957" s="15"/>
      <c r="L3957" s="15"/>
      <c r="M3957" s="15">
        <f t="shared" si="183"/>
        <v>1</v>
      </c>
      <c r="N3957" s="15" t="str">
        <f t="shared" si="184"/>
        <v>-</v>
      </c>
      <c r="O3957" s="150">
        <f t="shared" si="185"/>
        <v>0</v>
      </c>
      <c r="P3957" s="15" t="str">
        <f>IF(COUNTIF('Personálie dobrovolníků '!U:X,N3957)&gt;0,"ANO","")</f>
        <v/>
      </c>
      <c r="Q3957" s="15"/>
    </row>
    <row r="3958" spans="2:17" s="25" customFormat="1" x14ac:dyDescent="0.3">
      <c r="B3958" s="15" t="str">
        <f>IF(A3958="","",VLOOKUP(A3958,Tabulka3[[Číslo smlouvy   u pravidelné činnosti]:[Příjmení]],3,0))</f>
        <v/>
      </c>
      <c r="C3958" s="15" t="str">
        <f>IF(A3958="","",VLOOKUP(A3958,Tabulka3[[Číslo smlouvy   u pravidelné činnosti]:[Příjmení]],4,0))</f>
        <v/>
      </c>
      <c r="F3958" s="94"/>
      <c r="H3958" s="113"/>
      <c r="I3958" s="113"/>
      <c r="K3958" s="15"/>
      <c r="L3958" s="15"/>
      <c r="M3958" s="15">
        <f t="shared" si="183"/>
        <v>1</v>
      </c>
      <c r="N3958" s="15" t="str">
        <f t="shared" si="184"/>
        <v>-</v>
      </c>
      <c r="O3958" s="150">
        <f t="shared" si="185"/>
        <v>0</v>
      </c>
      <c r="P3958" s="15" t="str">
        <f>IF(COUNTIF('Personálie dobrovolníků '!U:X,N3958)&gt;0,"ANO","")</f>
        <v/>
      </c>
      <c r="Q3958" s="15"/>
    </row>
    <row r="3959" spans="2:17" s="25" customFormat="1" x14ac:dyDescent="0.3">
      <c r="B3959" s="15" t="str">
        <f>IF(A3959="","",VLOOKUP(A3959,Tabulka3[[Číslo smlouvy   u pravidelné činnosti]:[Příjmení]],3,0))</f>
        <v/>
      </c>
      <c r="C3959" s="15" t="str">
        <f>IF(A3959="","",VLOOKUP(A3959,Tabulka3[[Číslo smlouvy   u pravidelné činnosti]:[Příjmení]],4,0))</f>
        <v/>
      </c>
      <c r="F3959" s="94"/>
      <c r="H3959" s="113"/>
      <c r="I3959" s="113"/>
      <c r="K3959" s="15"/>
      <c r="L3959" s="15"/>
      <c r="M3959" s="15">
        <f t="shared" si="183"/>
        <v>1</v>
      </c>
      <c r="N3959" s="15" t="str">
        <f t="shared" si="184"/>
        <v>-</v>
      </c>
      <c r="O3959" s="150">
        <f t="shared" si="185"/>
        <v>0</v>
      </c>
      <c r="P3959" s="15" t="str">
        <f>IF(COUNTIF('Personálie dobrovolníků '!U:X,N3959)&gt;0,"ANO","")</f>
        <v/>
      </c>
      <c r="Q3959" s="15"/>
    </row>
    <row r="3960" spans="2:17" s="25" customFormat="1" x14ac:dyDescent="0.3">
      <c r="B3960" s="15" t="str">
        <f>IF(A3960="","",VLOOKUP(A3960,Tabulka3[[Číslo smlouvy   u pravidelné činnosti]:[Příjmení]],3,0))</f>
        <v/>
      </c>
      <c r="C3960" s="15" t="str">
        <f>IF(A3960="","",VLOOKUP(A3960,Tabulka3[[Číslo smlouvy   u pravidelné činnosti]:[Příjmení]],4,0))</f>
        <v/>
      </c>
      <c r="F3960" s="94"/>
      <c r="H3960" s="113"/>
      <c r="I3960" s="113"/>
      <c r="K3960" s="15"/>
      <c r="L3960" s="15"/>
      <c r="M3960" s="15">
        <f t="shared" si="183"/>
        <v>1</v>
      </c>
      <c r="N3960" s="15" t="str">
        <f t="shared" si="184"/>
        <v>-</v>
      </c>
      <c r="O3960" s="150">
        <f t="shared" si="185"/>
        <v>0</v>
      </c>
      <c r="P3960" s="15" t="str">
        <f>IF(COUNTIF('Personálie dobrovolníků '!U:X,N3960)&gt;0,"ANO","")</f>
        <v/>
      </c>
      <c r="Q3960" s="15"/>
    </row>
    <row r="3961" spans="2:17" s="25" customFormat="1" x14ac:dyDescent="0.3">
      <c r="B3961" s="15" t="str">
        <f>IF(A3961="","",VLOOKUP(A3961,Tabulka3[[Číslo smlouvy   u pravidelné činnosti]:[Příjmení]],3,0))</f>
        <v/>
      </c>
      <c r="C3961" s="15" t="str">
        <f>IF(A3961="","",VLOOKUP(A3961,Tabulka3[[Číslo smlouvy   u pravidelné činnosti]:[Příjmení]],4,0))</f>
        <v/>
      </c>
      <c r="F3961" s="94"/>
      <c r="H3961" s="113"/>
      <c r="I3961" s="113"/>
      <c r="K3961" s="15"/>
      <c r="L3961" s="15"/>
      <c r="M3961" s="15">
        <f t="shared" si="183"/>
        <v>1</v>
      </c>
      <c r="N3961" s="15" t="str">
        <f t="shared" si="184"/>
        <v>-</v>
      </c>
      <c r="O3961" s="150">
        <f t="shared" si="185"/>
        <v>0</v>
      </c>
      <c r="P3961" s="15" t="str">
        <f>IF(COUNTIF('Personálie dobrovolníků '!U:X,N3961)&gt;0,"ANO","")</f>
        <v/>
      </c>
      <c r="Q3961" s="15"/>
    </row>
    <row r="3962" spans="2:17" s="25" customFormat="1" x14ac:dyDescent="0.3">
      <c r="B3962" s="15" t="str">
        <f>IF(A3962="","",VLOOKUP(A3962,Tabulka3[[Číslo smlouvy   u pravidelné činnosti]:[Příjmení]],3,0))</f>
        <v/>
      </c>
      <c r="C3962" s="15" t="str">
        <f>IF(A3962="","",VLOOKUP(A3962,Tabulka3[[Číslo smlouvy   u pravidelné činnosti]:[Příjmení]],4,0))</f>
        <v/>
      </c>
      <c r="F3962" s="94"/>
      <c r="H3962" s="113"/>
      <c r="I3962" s="113"/>
      <c r="K3962" s="15"/>
      <c r="L3962" s="15"/>
      <c r="M3962" s="15">
        <f t="shared" si="183"/>
        <v>1</v>
      </c>
      <c r="N3962" s="15" t="str">
        <f t="shared" si="184"/>
        <v>-</v>
      </c>
      <c r="O3962" s="150">
        <f t="shared" si="185"/>
        <v>0</v>
      </c>
      <c r="P3962" s="15" t="str">
        <f>IF(COUNTIF('Personálie dobrovolníků '!U:X,N3962)&gt;0,"ANO","")</f>
        <v/>
      </c>
      <c r="Q3962" s="15"/>
    </row>
    <row r="3963" spans="2:17" s="25" customFormat="1" x14ac:dyDescent="0.3">
      <c r="B3963" s="15" t="str">
        <f>IF(A3963="","",VLOOKUP(A3963,Tabulka3[[Číslo smlouvy   u pravidelné činnosti]:[Příjmení]],3,0))</f>
        <v/>
      </c>
      <c r="C3963" s="15" t="str">
        <f>IF(A3963="","",VLOOKUP(A3963,Tabulka3[[Číslo smlouvy   u pravidelné činnosti]:[Příjmení]],4,0))</f>
        <v/>
      </c>
      <c r="F3963" s="94"/>
      <c r="H3963" s="113"/>
      <c r="I3963" s="113"/>
      <c r="K3963" s="15"/>
      <c r="L3963" s="15"/>
      <c r="M3963" s="15">
        <f t="shared" si="183"/>
        <v>1</v>
      </c>
      <c r="N3963" s="15" t="str">
        <f t="shared" si="184"/>
        <v>-</v>
      </c>
      <c r="O3963" s="150">
        <f t="shared" si="185"/>
        <v>0</v>
      </c>
      <c r="P3963" s="15" t="str">
        <f>IF(COUNTIF('Personálie dobrovolníků '!U:X,N3963)&gt;0,"ANO","")</f>
        <v/>
      </c>
      <c r="Q3963" s="15"/>
    </row>
    <row r="3964" spans="2:17" s="25" customFormat="1" x14ac:dyDescent="0.3">
      <c r="B3964" s="15" t="str">
        <f>IF(A3964="","",VLOOKUP(A3964,Tabulka3[[Číslo smlouvy   u pravidelné činnosti]:[Příjmení]],3,0))</f>
        <v/>
      </c>
      <c r="C3964" s="15" t="str">
        <f>IF(A3964="","",VLOOKUP(A3964,Tabulka3[[Číslo smlouvy   u pravidelné činnosti]:[Příjmení]],4,0))</f>
        <v/>
      </c>
      <c r="F3964" s="94"/>
      <c r="H3964" s="113"/>
      <c r="I3964" s="113"/>
      <c r="K3964" s="15"/>
      <c r="L3964" s="15"/>
      <c r="M3964" s="15">
        <f t="shared" si="183"/>
        <v>1</v>
      </c>
      <c r="N3964" s="15" t="str">
        <f t="shared" si="184"/>
        <v>-</v>
      </c>
      <c r="O3964" s="150">
        <f t="shared" si="185"/>
        <v>0</v>
      </c>
      <c r="P3964" s="15" t="str">
        <f>IF(COUNTIF('Personálie dobrovolníků '!U:X,N3964)&gt;0,"ANO","")</f>
        <v/>
      </c>
      <c r="Q3964" s="15"/>
    </row>
    <row r="3965" spans="2:17" s="25" customFormat="1" x14ac:dyDescent="0.3">
      <c r="B3965" s="15" t="str">
        <f>IF(A3965="","",VLOOKUP(A3965,Tabulka3[[Číslo smlouvy   u pravidelné činnosti]:[Příjmení]],3,0))</f>
        <v/>
      </c>
      <c r="C3965" s="15" t="str">
        <f>IF(A3965="","",VLOOKUP(A3965,Tabulka3[[Číslo smlouvy   u pravidelné činnosti]:[Příjmení]],4,0))</f>
        <v/>
      </c>
      <c r="F3965" s="94"/>
      <c r="H3965" s="113"/>
      <c r="I3965" s="113"/>
      <c r="K3965" s="15"/>
      <c r="L3965" s="15"/>
      <c r="M3965" s="15">
        <f t="shared" si="183"/>
        <v>1</v>
      </c>
      <c r="N3965" s="15" t="str">
        <f t="shared" si="184"/>
        <v>-</v>
      </c>
      <c r="O3965" s="150">
        <f t="shared" si="185"/>
        <v>0</v>
      </c>
      <c r="P3965" s="15" t="str">
        <f>IF(COUNTIF('Personálie dobrovolníků '!U:X,N3965)&gt;0,"ANO","")</f>
        <v/>
      </c>
      <c r="Q3965" s="15"/>
    </row>
    <row r="3966" spans="2:17" s="25" customFormat="1" x14ac:dyDescent="0.3">
      <c r="B3966" s="15" t="str">
        <f>IF(A3966="","",VLOOKUP(A3966,Tabulka3[[Číslo smlouvy   u pravidelné činnosti]:[Příjmení]],3,0))</f>
        <v/>
      </c>
      <c r="C3966" s="15" t="str">
        <f>IF(A3966="","",VLOOKUP(A3966,Tabulka3[[Číslo smlouvy   u pravidelné činnosti]:[Příjmení]],4,0))</f>
        <v/>
      </c>
      <c r="F3966" s="94"/>
      <c r="H3966" s="113"/>
      <c r="I3966" s="113"/>
      <c r="K3966" s="15"/>
      <c r="L3966" s="15"/>
      <c r="M3966" s="15">
        <f t="shared" si="183"/>
        <v>1</v>
      </c>
      <c r="N3966" s="15" t="str">
        <f t="shared" si="184"/>
        <v>-</v>
      </c>
      <c r="O3966" s="150">
        <f t="shared" si="185"/>
        <v>0</v>
      </c>
      <c r="P3966" s="15" t="str">
        <f>IF(COUNTIF('Personálie dobrovolníků '!U:X,N3966)&gt;0,"ANO","")</f>
        <v/>
      </c>
      <c r="Q3966" s="15"/>
    </row>
    <row r="3967" spans="2:17" s="25" customFormat="1" x14ac:dyDescent="0.3">
      <c r="B3967" s="15" t="str">
        <f>IF(A3967="","",VLOOKUP(A3967,Tabulka3[[Číslo smlouvy   u pravidelné činnosti]:[Příjmení]],3,0))</f>
        <v/>
      </c>
      <c r="C3967" s="15" t="str">
        <f>IF(A3967="","",VLOOKUP(A3967,Tabulka3[[Číslo smlouvy   u pravidelné činnosti]:[Příjmení]],4,0))</f>
        <v/>
      </c>
      <c r="F3967" s="94"/>
      <c r="H3967" s="113"/>
      <c r="I3967" s="113"/>
      <c r="K3967" s="15"/>
      <c r="L3967" s="15"/>
      <c r="M3967" s="15">
        <f t="shared" si="183"/>
        <v>1</v>
      </c>
      <c r="N3967" s="15" t="str">
        <f t="shared" si="184"/>
        <v>-</v>
      </c>
      <c r="O3967" s="150">
        <f t="shared" si="185"/>
        <v>0</v>
      </c>
      <c r="P3967" s="15" t="str">
        <f>IF(COUNTIF('Personálie dobrovolníků '!U:X,N3967)&gt;0,"ANO","")</f>
        <v/>
      </c>
      <c r="Q3967" s="15"/>
    </row>
    <row r="3968" spans="2:17" s="25" customFormat="1" x14ac:dyDescent="0.3">
      <c r="B3968" s="15" t="str">
        <f>IF(A3968="","",VLOOKUP(A3968,Tabulka3[[Číslo smlouvy   u pravidelné činnosti]:[Příjmení]],3,0))</f>
        <v/>
      </c>
      <c r="C3968" s="15" t="str">
        <f>IF(A3968="","",VLOOKUP(A3968,Tabulka3[[Číslo smlouvy   u pravidelné činnosti]:[Příjmení]],4,0))</f>
        <v/>
      </c>
      <c r="F3968" s="94"/>
      <c r="H3968" s="113"/>
      <c r="I3968" s="113"/>
      <c r="K3968" s="15"/>
      <c r="L3968" s="15"/>
      <c r="M3968" s="15">
        <f t="shared" si="183"/>
        <v>1</v>
      </c>
      <c r="N3968" s="15" t="str">
        <f t="shared" si="184"/>
        <v>-</v>
      </c>
      <c r="O3968" s="150">
        <f t="shared" si="185"/>
        <v>0</v>
      </c>
      <c r="P3968" s="15" t="str">
        <f>IF(COUNTIF('Personálie dobrovolníků '!U:X,N3968)&gt;0,"ANO","")</f>
        <v/>
      </c>
      <c r="Q3968" s="15"/>
    </row>
    <row r="3969" spans="2:17" s="25" customFormat="1" x14ac:dyDescent="0.3">
      <c r="B3969" s="15" t="str">
        <f>IF(A3969="","",VLOOKUP(A3969,Tabulka3[[Číslo smlouvy   u pravidelné činnosti]:[Příjmení]],3,0))</f>
        <v/>
      </c>
      <c r="C3969" s="15" t="str">
        <f>IF(A3969="","",VLOOKUP(A3969,Tabulka3[[Číslo smlouvy   u pravidelné činnosti]:[Příjmení]],4,0))</f>
        <v/>
      </c>
      <c r="F3969" s="94"/>
      <c r="H3969" s="113"/>
      <c r="I3969" s="113"/>
      <c r="K3969" s="15"/>
      <c r="L3969" s="15"/>
      <c r="M3969" s="15">
        <f t="shared" si="183"/>
        <v>1</v>
      </c>
      <c r="N3969" s="15" t="str">
        <f t="shared" si="184"/>
        <v>-</v>
      </c>
      <c r="O3969" s="150">
        <f t="shared" si="185"/>
        <v>0</v>
      </c>
      <c r="P3969" s="15" t="str">
        <f>IF(COUNTIF('Personálie dobrovolníků '!U:X,N3969)&gt;0,"ANO","")</f>
        <v/>
      </c>
      <c r="Q3969" s="15"/>
    </row>
    <row r="3970" spans="2:17" s="25" customFormat="1" x14ac:dyDescent="0.3">
      <c r="B3970" s="15" t="str">
        <f>IF(A3970="","",VLOOKUP(A3970,Tabulka3[[Číslo smlouvy   u pravidelné činnosti]:[Příjmení]],3,0))</f>
        <v/>
      </c>
      <c r="C3970" s="15" t="str">
        <f>IF(A3970="","",VLOOKUP(A3970,Tabulka3[[Číslo smlouvy   u pravidelné činnosti]:[Příjmení]],4,0))</f>
        <v/>
      </c>
      <c r="F3970" s="94"/>
      <c r="H3970" s="113"/>
      <c r="I3970" s="113"/>
      <c r="K3970" s="15"/>
      <c r="L3970" s="15"/>
      <c r="M3970" s="15">
        <f t="shared" si="183"/>
        <v>1</v>
      </c>
      <c r="N3970" s="15" t="str">
        <f t="shared" si="184"/>
        <v>-</v>
      </c>
      <c r="O3970" s="150">
        <f t="shared" si="185"/>
        <v>0</v>
      </c>
      <c r="P3970" s="15" t="str">
        <f>IF(COUNTIF('Personálie dobrovolníků '!U:X,N3970)&gt;0,"ANO","")</f>
        <v/>
      </c>
      <c r="Q3970" s="15"/>
    </row>
    <row r="3971" spans="2:17" s="25" customFormat="1" x14ac:dyDescent="0.3">
      <c r="B3971" s="15" t="str">
        <f>IF(A3971="","",VLOOKUP(A3971,Tabulka3[[Číslo smlouvy   u pravidelné činnosti]:[Příjmení]],3,0))</f>
        <v/>
      </c>
      <c r="C3971" s="15" t="str">
        <f>IF(A3971="","",VLOOKUP(A3971,Tabulka3[[Číslo smlouvy   u pravidelné činnosti]:[Příjmení]],4,0))</f>
        <v/>
      </c>
      <c r="F3971" s="94"/>
      <c r="H3971" s="113"/>
      <c r="I3971" s="113"/>
      <c r="K3971" s="15"/>
      <c r="L3971" s="15"/>
      <c r="M3971" s="15">
        <f t="shared" si="183"/>
        <v>1</v>
      </c>
      <c r="N3971" s="15" t="str">
        <f t="shared" si="184"/>
        <v>-</v>
      </c>
      <c r="O3971" s="150">
        <f t="shared" si="185"/>
        <v>0</v>
      </c>
      <c r="P3971" s="15" t="str">
        <f>IF(COUNTIF('Personálie dobrovolníků '!U:X,N3971)&gt;0,"ANO","")</f>
        <v/>
      </c>
      <c r="Q3971" s="15"/>
    </row>
    <row r="3972" spans="2:17" s="25" customFormat="1" x14ac:dyDescent="0.3">
      <c r="B3972" s="15" t="str">
        <f>IF(A3972="","",VLOOKUP(A3972,Tabulka3[[Číslo smlouvy   u pravidelné činnosti]:[Příjmení]],3,0))</f>
        <v/>
      </c>
      <c r="C3972" s="15" t="str">
        <f>IF(A3972="","",VLOOKUP(A3972,Tabulka3[[Číslo smlouvy   u pravidelné činnosti]:[Příjmení]],4,0))</f>
        <v/>
      </c>
      <c r="F3972" s="94"/>
      <c r="H3972" s="113"/>
      <c r="I3972" s="113"/>
      <c r="K3972" s="15"/>
      <c r="L3972" s="15"/>
      <c r="M3972" s="15">
        <f t="shared" ref="M3972:M4035" si="186">IF(OR(
   AND($H3972=$K$12, $I3972=$L$4),
   AND($H3972=$K$12, $I3972=$L$5),
   AND($H3972=$K$12, $I3972=$L$6),
   AND($H3972=$K$12, $I3972=$L$7),
   AND($H3972=$K$11, $I3972=$L$4),
   AND($H3972=$K$11, $I3972=$L$5),
   AND($H3972=$K$11, $I3972=$L$6),
   AND($H3972=$K$11, $I3972=$L$7),
   AND($H3972=$K$5, $I3972=$L$5),
   AND($H3972=$K$6, $I3972=$L$4),
   AND($H3972=$K$6, $I3972=$L$5),
   AND($H3972=$K$6, $I3972=$L$7),
   AND($H3972=$K$4, $I3972=$L$6),
), 0, 1)</f>
        <v>1</v>
      </c>
      <c r="N3972" s="15" t="str">
        <f t="shared" ref="N3972:N4035" si="187">A3972 &amp; "-" &amp; J3972</f>
        <v>-</v>
      </c>
      <c r="O3972" s="150">
        <f t="shared" ref="O3972:O4035" si="188">IF(AND(M3972&lt;&gt;0, P3972="ANO"), 1, 0)</f>
        <v>0</v>
      </c>
      <c r="P3972" s="15" t="str">
        <f>IF(COUNTIF('Personálie dobrovolníků '!U:X,N3972)&gt;0,"ANO","")</f>
        <v/>
      </c>
      <c r="Q3972" s="15"/>
    </row>
    <row r="3973" spans="2:17" s="25" customFormat="1" x14ac:dyDescent="0.3">
      <c r="B3973" s="15" t="str">
        <f>IF(A3973="","",VLOOKUP(A3973,Tabulka3[[Číslo smlouvy   u pravidelné činnosti]:[Příjmení]],3,0))</f>
        <v/>
      </c>
      <c r="C3973" s="15" t="str">
        <f>IF(A3973="","",VLOOKUP(A3973,Tabulka3[[Číslo smlouvy   u pravidelné činnosti]:[Příjmení]],4,0))</f>
        <v/>
      </c>
      <c r="F3973" s="94"/>
      <c r="H3973" s="113"/>
      <c r="I3973" s="113"/>
      <c r="K3973" s="15"/>
      <c r="L3973" s="15"/>
      <c r="M3973" s="15">
        <f t="shared" si="186"/>
        <v>1</v>
      </c>
      <c r="N3973" s="15" t="str">
        <f t="shared" si="187"/>
        <v>-</v>
      </c>
      <c r="O3973" s="150">
        <f t="shared" si="188"/>
        <v>0</v>
      </c>
      <c r="P3973" s="15" t="str">
        <f>IF(COUNTIF('Personálie dobrovolníků '!U:X,N3973)&gt;0,"ANO","")</f>
        <v/>
      </c>
      <c r="Q3973" s="15"/>
    </row>
    <row r="3974" spans="2:17" s="25" customFormat="1" x14ac:dyDescent="0.3">
      <c r="B3974" s="15" t="str">
        <f>IF(A3974="","",VLOOKUP(A3974,Tabulka3[[Číslo smlouvy   u pravidelné činnosti]:[Příjmení]],3,0))</f>
        <v/>
      </c>
      <c r="C3974" s="15" t="str">
        <f>IF(A3974="","",VLOOKUP(A3974,Tabulka3[[Číslo smlouvy   u pravidelné činnosti]:[Příjmení]],4,0))</f>
        <v/>
      </c>
      <c r="F3974" s="94"/>
      <c r="H3974" s="113"/>
      <c r="I3974" s="113"/>
      <c r="K3974" s="15"/>
      <c r="L3974" s="15"/>
      <c r="M3974" s="15">
        <f t="shared" si="186"/>
        <v>1</v>
      </c>
      <c r="N3974" s="15" t="str">
        <f t="shared" si="187"/>
        <v>-</v>
      </c>
      <c r="O3974" s="150">
        <f t="shared" si="188"/>
        <v>0</v>
      </c>
      <c r="P3974" s="15" t="str">
        <f>IF(COUNTIF('Personálie dobrovolníků '!U:X,N3974)&gt;0,"ANO","")</f>
        <v/>
      </c>
      <c r="Q3974" s="15"/>
    </row>
    <row r="3975" spans="2:17" s="25" customFormat="1" x14ac:dyDescent="0.3">
      <c r="B3975" s="15" t="str">
        <f>IF(A3975="","",VLOOKUP(A3975,Tabulka3[[Číslo smlouvy   u pravidelné činnosti]:[Příjmení]],3,0))</f>
        <v/>
      </c>
      <c r="C3975" s="15" t="str">
        <f>IF(A3975="","",VLOOKUP(A3975,Tabulka3[[Číslo smlouvy   u pravidelné činnosti]:[Příjmení]],4,0))</f>
        <v/>
      </c>
      <c r="F3975" s="94"/>
      <c r="H3975" s="113"/>
      <c r="I3975" s="113"/>
      <c r="K3975" s="15"/>
      <c r="L3975" s="15"/>
      <c r="M3975" s="15">
        <f t="shared" si="186"/>
        <v>1</v>
      </c>
      <c r="N3975" s="15" t="str">
        <f t="shared" si="187"/>
        <v>-</v>
      </c>
      <c r="O3975" s="150">
        <f t="shared" si="188"/>
        <v>0</v>
      </c>
      <c r="P3975" s="15" t="str">
        <f>IF(COUNTIF('Personálie dobrovolníků '!U:X,N3975)&gt;0,"ANO","")</f>
        <v/>
      </c>
      <c r="Q3975" s="15"/>
    </row>
    <row r="3976" spans="2:17" s="25" customFormat="1" x14ac:dyDescent="0.3">
      <c r="B3976" s="15" t="str">
        <f>IF(A3976="","",VLOOKUP(A3976,Tabulka3[[Číslo smlouvy   u pravidelné činnosti]:[Příjmení]],3,0))</f>
        <v/>
      </c>
      <c r="C3976" s="15" t="str">
        <f>IF(A3976="","",VLOOKUP(A3976,Tabulka3[[Číslo smlouvy   u pravidelné činnosti]:[Příjmení]],4,0))</f>
        <v/>
      </c>
      <c r="F3976" s="94"/>
      <c r="H3976" s="113"/>
      <c r="I3976" s="113"/>
      <c r="K3976" s="15"/>
      <c r="L3976" s="15"/>
      <c r="M3976" s="15">
        <f t="shared" si="186"/>
        <v>1</v>
      </c>
      <c r="N3976" s="15" t="str">
        <f t="shared" si="187"/>
        <v>-</v>
      </c>
      <c r="O3976" s="150">
        <f t="shared" si="188"/>
        <v>0</v>
      </c>
      <c r="P3976" s="15" t="str">
        <f>IF(COUNTIF('Personálie dobrovolníků '!U:X,N3976)&gt;0,"ANO","")</f>
        <v/>
      </c>
      <c r="Q3976" s="15"/>
    </row>
    <row r="3977" spans="2:17" s="25" customFormat="1" x14ac:dyDescent="0.3">
      <c r="B3977" s="15" t="str">
        <f>IF(A3977="","",VLOOKUP(A3977,Tabulka3[[Číslo smlouvy   u pravidelné činnosti]:[Příjmení]],3,0))</f>
        <v/>
      </c>
      <c r="C3977" s="15" t="str">
        <f>IF(A3977="","",VLOOKUP(A3977,Tabulka3[[Číslo smlouvy   u pravidelné činnosti]:[Příjmení]],4,0))</f>
        <v/>
      </c>
      <c r="F3977" s="94"/>
      <c r="H3977" s="113"/>
      <c r="I3977" s="113"/>
      <c r="K3977" s="15"/>
      <c r="L3977" s="15"/>
      <c r="M3977" s="15">
        <f t="shared" si="186"/>
        <v>1</v>
      </c>
      <c r="N3977" s="15" t="str">
        <f t="shared" si="187"/>
        <v>-</v>
      </c>
      <c r="O3977" s="150">
        <f t="shared" si="188"/>
        <v>0</v>
      </c>
      <c r="P3977" s="15" t="str">
        <f>IF(COUNTIF('Personálie dobrovolníků '!U:X,N3977)&gt;0,"ANO","")</f>
        <v/>
      </c>
      <c r="Q3977" s="15"/>
    </row>
    <row r="3978" spans="2:17" s="25" customFormat="1" x14ac:dyDescent="0.3">
      <c r="B3978" s="15" t="str">
        <f>IF(A3978="","",VLOOKUP(A3978,Tabulka3[[Číslo smlouvy   u pravidelné činnosti]:[Příjmení]],3,0))</f>
        <v/>
      </c>
      <c r="C3978" s="15" t="str">
        <f>IF(A3978="","",VLOOKUP(A3978,Tabulka3[[Číslo smlouvy   u pravidelné činnosti]:[Příjmení]],4,0))</f>
        <v/>
      </c>
      <c r="F3978" s="94"/>
      <c r="H3978" s="113"/>
      <c r="I3978" s="113"/>
      <c r="K3978" s="15"/>
      <c r="L3978" s="15"/>
      <c r="M3978" s="15">
        <f t="shared" si="186"/>
        <v>1</v>
      </c>
      <c r="N3978" s="15" t="str">
        <f t="shared" si="187"/>
        <v>-</v>
      </c>
      <c r="O3978" s="150">
        <f t="shared" si="188"/>
        <v>0</v>
      </c>
      <c r="P3978" s="15" t="str">
        <f>IF(COUNTIF('Personálie dobrovolníků '!U:X,N3978)&gt;0,"ANO","")</f>
        <v/>
      </c>
      <c r="Q3978" s="15"/>
    </row>
    <row r="3979" spans="2:17" s="25" customFormat="1" x14ac:dyDescent="0.3">
      <c r="B3979" s="15" t="str">
        <f>IF(A3979="","",VLOOKUP(A3979,Tabulka3[[Číslo smlouvy   u pravidelné činnosti]:[Příjmení]],3,0))</f>
        <v/>
      </c>
      <c r="C3979" s="15" t="str">
        <f>IF(A3979="","",VLOOKUP(A3979,Tabulka3[[Číslo smlouvy   u pravidelné činnosti]:[Příjmení]],4,0))</f>
        <v/>
      </c>
      <c r="F3979" s="94"/>
      <c r="H3979" s="113"/>
      <c r="I3979" s="113"/>
      <c r="K3979" s="15"/>
      <c r="L3979" s="15"/>
      <c r="M3979" s="15">
        <f t="shared" si="186"/>
        <v>1</v>
      </c>
      <c r="N3979" s="15" t="str">
        <f t="shared" si="187"/>
        <v>-</v>
      </c>
      <c r="O3979" s="150">
        <f t="shared" si="188"/>
        <v>0</v>
      </c>
      <c r="P3979" s="15" t="str">
        <f>IF(COUNTIF('Personálie dobrovolníků '!U:X,N3979)&gt;0,"ANO","")</f>
        <v/>
      </c>
      <c r="Q3979" s="15"/>
    </row>
    <row r="3980" spans="2:17" s="25" customFormat="1" x14ac:dyDescent="0.3">
      <c r="B3980" s="15" t="str">
        <f>IF(A3980="","",VLOOKUP(A3980,Tabulka3[[Číslo smlouvy   u pravidelné činnosti]:[Příjmení]],3,0))</f>
        <v/>
      </c>
      <c r="C3980" s="15" t="str">
        <f>IF(A3980="","",VLOOKUP(A3980,Tabulka3[[Číslo smlouvy   u pravidelné činnosti]:[Příjmení]],4,0))</f>
        <v/>
      </c>
      <c r="F3980" s="94"/>
      <c r="H3980" s="113"/>
      <c r="I3980" s="113"/>
      <c r="K3980" s="15"/>
      <c r="L3980" s="15"/>
      <c r="M3980" s="15">
        <f t="shared" si="186"/>
        <v>1</v>
      </c>
      <c r="N3980" s="15" t="str">
        <f t="shared" si="187"/>
        <v>-</v>
      </c>
      <c r="O3980" s="150">
        <f t="shared" si="188"/>
        <v>0</v>
      </c>
      <c r="P3980" s="15" t="str">
        <f>IF(COUNTIF('Personálie dobrovolníků '!U:X,N3980)&gt;0,"ANO","")</f>
        <v/>
      </c>
      <c r="Q3980" s="15"/>
    </row>
    <row r="3981" spans="2:17" s="25" customFormat="1" x14ac:dyDescent="0.3">
      <c r="B3981" s="15" t="str">
        <f>IF(A3981="","",VLOOKUP(A3981,Tabulka3[[Číslo smlouvy   u pravidelné činnosti]:[Příjmení]],3,0))</f>
        <v/>
      </c>
      <c r="C3981" s="15" t="str">
        <f>IF(A3981="","",VLOOKUP(A3981,Tabulka3[[Číslo smlouvy   u pravidelné činnosti]:[Příjmení]],4,0))</f>
        <v/>
      </c>
      <c r="F3981" s="94"/>
      <c r="H3981" s="113"/>
      <c r="I3981" s="113"/>
      <c r="K3981" s="15"/>
      <c r="L3981" s="15"/>
      <c r="M3981" s="15">
        <f t="shared" si="186"/>
        <v>1</v>
      </c>
      <c r="N3981" s="15" t="str">
        <f t="shared" si="187"/>
        <v>-</v>
      </c>
      <c r="O3981" s="150">
        <f t="shared" si="188"/>
        <v>0</v>
      </c>
      <c r="P3981" s="15" t="str">
        <f>IF(COUNTIF('Personálie dobrovolníků '!U:X,N3981)&gt;0,"ANO","")</f>
        <v/>
      </c>
      <c r="Q3981" s="15"/>
    </row>
    <row r="3982" spans="2:17" s="25" customFormat="1" x14ac:dyDescent="0.3">
      <c r="B3982" s="15" t="str">
        <f>IF(A3982="","",VLOOKUP(A3982,Tabulka3[[Číslo smlouvy   u pravidelné činnosti]:[Příjmení]],3,0))</f>
        <v/>
      </c>
      <c r="C3982" s="15" t="str">
        <f>IF(A3982="","",VLOOKUP(A3982,Tabulka3[[Číslo smlouvy   u pravidelné činnosti]:[Příjmení]],4,0))</f>
        <v/>
      </c>
      <c r="F3982" s="94"/>
      <c r="H3982" s="113"/>
      <c r="I3982" s="113"/>
      <c r="K3982" s="15"/>
      <c r="L3982" s="15"/>
      <c r="M3982" s="15">
        <f t="shared" si="186"/>
        <v>1</v>
      </c>
      <c r="N3982" s="15" t="str">
        <f t="shared" si="187"/>
        <v>-</v>
      </c>
      <c r="O3982" s="150">
        <f t="shared" si="188"/>
        <v>0</v>
      </c>
      <c r="P3982" s="15" t="str">
        <f>IF(COUNTIF('Personálie dobrovolníků '!U:X,N3982)&gt;0,"ANO","")</f>
        <v/>
      </c>
      <c r="Q3982" s="15"/>
    </row>
    <row r="3983" spans="2:17" s="25" customFormat="1" x14ac:dyDescent="0.3">
      <c r="B3983" s="15" t="str">
        <f>IF(A3983="","",VLOOKUP(A3983,Tabulka3[[Číslo smlouvy   u pravidelné činnosti]:[Příjmení]],3,0))</f>
        <v/>
      </c>
      <c r="C3983" s="15" t="str">
        <f>IF(A3983="","",VLOOKUP(A3983,Tabulka3[[Číslo smlouvy   u pravidelné činnosti]:[Příjmení]],4,0))</f>
        <v/>
      </c>
      <c r="F3983" s="94"/>
      <c r="H3983" s="113"/>
      <c r="I3983" s="113"/>
      <c r="K3983" s="15"/>
      <c r="L3983" s="15"/>
      <c r="M3983" s="15">
        <f t="shared" si="186"/>
        <v>1</v>
      </c>
      <c r="N3983" s="15" t="str">
        <f t="shared" si="187"/>
        <v>-</v>
      </c>
      <c r="O3983" s="150">
        <f t="shared" si="188"/>
        <v>0</v>
      </c>
      <c r="P3983" s="15" t="str">
        <f>IF(COUNTIF('Personálie dobrovolníků '!U:X,N3983)&gt;0,"ANO","")</f>
        <v/>
      </c>
      <c r="Q3983" s="15"/>
    </row>
    <row r="3984" spans="2:17" s="25" customFormat="1" x14ac:dyDescent="0.3">
      <c r="B3984" s="15" t="str">
        <f>IF(A3984="","",VLOOKUP(A3984,Tabulka3[[Číslo smlouvy   u pravidelné činnosti]:[Příjmení]],3,0))</f>
        <v/>
      </c>
      <c r="C3984" s="15" t="str">
        <f>IF(A3984="","",VLOOKUP(A3984,Tabulka3[[Číslo smlouvy   u pravidelné činnosti]:[Příjmení]],4,0))</f>
        <v/>
      </c>
      <c r="F3984" s="94"/>
      <c r="H3984" s="113"/>
      <c r="I3984" s="113"/>
      <c r="K3984" s="15"/>
      <c r="L3984" s="15"/>
      <c r="M3984" s="15">
        <f t="shared" si="186"/>
        <v>1</v>
      </c>
      <c r="N3984" s="15" t="str">
        <f t="shared" si="187"/>
        <v>-</v>
      </c>
      <c r="O3984" s="150">
        <f t="shared" si="188"/>
        <v>0</v>
      </c>
      <c r="P3984" s="15" t="str">
        <f>IF(COUNTIF('Personálie dobrovolníků '!U:X,N3984)&gt;0,"ANO","")</f>
        <v/>
      </c>
      <c r="Q3984" s="15"/>
    </row>
    <row r="3985" spans="2:17" s="25" customFormat="1" x14ac:dyDescent="0.3">
      <c r="B3985" s="15" t="str">
        <f>IF(A3985="","",VLOOKUP(A3985,Tabulka3[[Číslo smlouvy   u pravidelné činnosti]:[Příjmení]],3,0))</f>
        <v/>
      </c>
      <c r="C3985" s="15" t="str">
        <f>IF(A3985="","",VLOOKUP(A3985,Tabulka3[[Číslo smlouvy   u pravidelné činnosti]:[Příjmení]],4,0))</f>
        <v/>
      </c>
      <c r="F3985" s="94"/>
      <c r="H3985" s="113"/>
      <c r="I3985" s="113"/>
      <c r="K3985" s="15"/>
      <c r="L3985" s="15"/>
      <c r="M3985" s="15">
        <f t="shared" si="186"/>
        <v>1</v>
      </c>
      <c r="N3985" s="15" t="str">
        <f t="shared" si="187"/>
        <v>-</v>
      </c>
      <c r="O3985" s="150">
        <f t="shared" si="188"/>
        <v>0</v>
      </c>
      <c r="P3985" s="15" t="str">
        <f>IF(COUNTIF('Personálie dobrovolníků '!U:X,N3985)&gt;0,"ANO","")</f>
        <v/>
      </c>
      <c r="Q3985" s="15"/>
    </row>
    <row r="3986" spans="2:17" s="25" customFormat="1" x14ac:dyDescent="0.3">
      <c r="B3986" s="15" t="str">
        <f>IF(A3986="","",VLOOKUP(A3986,Tabulka3[[Číslo smlouvy   u pravidelné činnosti]:[Příjmení]],3,0))</f>
        <v/>
      </c>
      <c r="C3986" s="15" t="str">
        <f>IF(A3986="","",VLOOKUP(A3986,Tabulka3[[Číslo smlouvy   u pravidelné činnosti]:[Příjmení]],4,0))</f>
        <v/>
      </c>
      <c r="F3986" s="94"/>
      <c r="H3986" s="113"/>
      <c r="I3986" s="113"/>
      <c r="K3986" s="15"/>
      <c r="L3986" s="15"/>
      <c r="M3986" s="15">
        <f t="shared" si="186"/>
        <v>1</v>
      </c>
      <c r="N3986" s="15" t="str">
        <f t="shared" si="187"/>
        <v>-</v>
      </c>
      <c r="O3986" s="150">
        <f t="shared" si="188"/>
        <v>0</v>
      </c>
      <c r="P3986" s="15" t="str">
        <f>IF(COUNTIF('Personálie dobrovolníků '!U:X,N3986)&gt;0,"ANO","")</f>
        <v/>
      </c>
      <c r="Q3986" s="15"/>
    </row>
    <row r="3987" spans="2:17" s="25" customFormat="1" x14ac:dyDescent="0.3">
      <c r="B3987" s="15" t="str">
        <f>IF(A3987="","",VLOOKUP(A3987,Tabulka3[[Číslo smlouvy   u pravidelné činnosti]:[Příjmení]],3,0))</f>
        <v/>
      </c>
      <c r="C3987" s="15" t="str">
        <f>IF(A3987="","",VLOOKUP(A3987,Tabulka3[[Číslo smlouvy   u pravidelné činnosti]:[Příjmení]],4,0))</f>
        <v/>
      </c>
      <c r="F3987" s="94"/>
      <c r="H3987" s="113"/>
      <c r="I3987" s="113"/>
      <c r="K3987" s="15"/>
      <c r="L3987" s="15"/>
      <c r="M3987" s="15">
        <f t="shared" si="186"/>
        <v>1</v>
      </c>
      <c r="N3987" s="15" t="str">
        <f t="shared" si="187"/>
        <v>-</v>
      </c>
      <c r="O3987" s="150">
        <f t="shared" si="188"/>
        <v>0</v>
      </c>
      <c r="P3987" s="15" t="str">
        <f>IF(COUNTIF('Personálie dobrovolníků '!U:X,N3987)&gt;0,"ANO","")</f>
        <v/>
      </c>
      <c r="Q3987" s="15"/>
    </row>
    <row r="3988" spans="2:17" s="25" customFormat="1" x14ac:dyDescent="0.3">
      <c r="B3988" s="15" t="str">
        <f>IF(A3988="","",VLOOKUP(A3988,Tabulka3[[Číslo smlouvy   u pravidelné činnosti]:[Příjmení]],3,0))</f>
        <v/>
      </c>
      <c r="C3988" s="15" t="str">
        <f>IF(A3988="","",VLOOKUP(A3988,Tabulka3[[Číslo smlouvy   u pravidelné činnosti]:[Příjmení]],4,0))</f>
        <v/>
      </c>
      <c r="F3988" s="94"/>
      <c r="H3988" s="113"/>
      <c r="I3988" s="113"/>
      <c r="K3988" s="15"/>
      <c r="L3988" s="15"/>
      <c r="M3988" s="15">
        <f t="shared" si="186"/>
        <v>1</v>
      </c>
      <c r="N3988" s="15" t="str">
        <f t="shared" si="187"/>
        <v>-</v>
      </c>
      <c r="O3988" s="150">
        <f t="shared" si="188"/>
        <v>0</v>
      </c>
      <c r="P3988" s="15" t="str">
        <f>IF(COUNTIF('Personálie dobrovolníků '!U:X,N3988)&gt;0,"ANO","")</f>
        <v/>
      </c>
      <c r="Q3988" s="15"/>
    </row>
    <row r="3989" spans="2:17" s="25" customFormat="1" x14ac:dyDescent="0.3">
      <c r="B3989" s="15" t="str">
        <f>IF(A3989="","",VLOOKUP(A3989,Tabulka3[[Číslo smlouvy   u pravidelné činnosti]:[Příjmení]],3,0))</f>
        <v/>
      </c>
      <c r="C3989" s="15" t="str">
        <f>IF(A3989="","",VLOOKUP(A3989,Tabulka3[[Číslo smlouvy   u pravidelné činnosti]:[Příjmení]],4,0))</f>
        <v/>
      </c>
      <c r="F3989" s="94"/>
      <c r="H3989" s="113"/>
      <c r="I3989" s="113"/>
      <c r="K3989" s="15"/>
      <c r="L3989" s="15"/>
      <c r="M3989" s="15">
        <f t="shared" si="186"/>
        <v>1</v>
      </c>
      <c r="N3989" s="15" t="str">
        <f t="shared" si="187"/>
        <v>-</v>
      </c>
      <c r="O3989" s="150">
        <f t="shared" si="188"/>
        <v>0</v>
      </c>
      <c r="P3989" s="15" t="str">
        <f>IF(COUNTIF('Personálie dobrovolníků '!U:X,N3989)&gt;0,"ANO","")</f>
        <v/>
      </c>
      <c r="Q3989" s="15"/>
    </row>
    <row r="3990" spans="2:17" s="25" customFormat="1" x14ac:dyDescent="0.3">
      <c r="B3990" s="15" t="str">
        <f>IF(A3990="","",VLOOKUP(A3990,Tabulka3[[Číslo smlouvy   u pravidelné činnosti]:[Příjmení]],3,0))</f>
        <v/>
      </c>
      <c r="C3990" s="15" t="str">
        <f>IF(A3990="","",VLOOKUP(A3990,Tabulka3[[Číslo smlouvy   u pravidelné činnosti]:[Příjmení]],4,0))</f>
        <v/>
      </c>
      <c r="F3990" s="94"/>
      <c r="H3990" s="113"/>
      <c r="I3990" s="113"/>
      <c r="K3990" s="15"/>
      <c r="L3990" s="15"/>
      <c r="M3990" s="15">
        <f t="shared" si="186"/>
        <v>1</v>
      </c>
      <c r="N3990" s="15" t="str">
        <f t="shared" si="187"/>
        <v>-</v>
      </c>
      <c r="O3990" s="150">
        <f t="shared" si="188"/>
        <v>0</v>
      </c>
      <c r="P3990" s="15" t="str">
        <f>IF(COUNTIF('Personálie dobrovolníků '!U:X,N3990)&gt;0,"ANO","")</f>
        <v/>
      </c>
      <c r="Q3990" s="15"/>
    </row>
    <row r="3991" spans="2:17" s="25" customFormat="1" x14ac:dyDescent="0.3">
      <c r="B3991" s="15" t="str">
        <f>IF(A3991="","",VLOOKUP(A3991,Tabulka3[[Číslo smlouvy   u pravidelné činnosti]:[Příjmení]],3,0))</f>
        <v/>
      </c>
      <c r="C3991" s="15" t="str">
        <f>IF(A3991="","",VLOOKUP(A3991,Tabulka3[[Číslo smlouvy   u pravidelné činnosti]:[Příjmení]],4,0))</f>
        <v/>
      </c>
      <c r="F3991" s="94"/>
      <c r="H3991" s="113"/>
      <c r="I3991" s="113"/>
      <c r="K3991" s="15"/>
      <c r="L3991" s="15"/>
      <c r="M3991" s="15">
        <f t="shared" si="186"/>
        <v>1</v>
      </c>
      <c r="N3991" s="15" t="str">
        <f t="shared" si="187"/>
        <v>-</v>
      </c>
      <c r="O3991" s="150">
        <f t="shared" si="188"/>
        <v>0</v>
      </c>
      <c r="P3991" s="15" t="str">
        <f>IF(COUNTIF('Personálie dobrovolníků '!U:X,N3991)&gt;0,"ANO","")</f>
        <v/>
      </c>
      <c r="Q3991" s="15"/>
    </row>
    <row r="3992" spans="2:17" s="25" customFormat="1" x14ac:dyDescent="0.3">
      <c r="B3992" s="15" t="str">
        <f>IF(A3992="","",VLOOKUP(A3992,Tabulka3[[Číslo smlouvy   u pravidelné činnosti]:[Příjmení]],3,0))</f>
        <v/>
      </c>
      <c r="C3992" s="15" t="str">
        <f>IF(A3992="","",VLOOKUP(A3992,Tabulka3[[Číslo smlouvy   u pravidelné činnosti]:[Příjmení]],4,0))</f>
        <v/>
      </c>
      <c r="F3992" s="94"/>
      <c r="H3992" s="113"/>
      <c r="I3992" s="113"/>
      <c r="K3992" s="15"/>
      <c r="L3992" s="15"/>
      <c r="M3992" s="15">
        <f t="shared" si="186"/>
        <v>1</v>
      </c>
      <c r="N3992" s="15" t="str">
        <f t="shared" si="187"/>
        <v>-</v>
      </c>
      <c r="O3992" s="150">
        <f t="shared" si="188"/>
        <v>0</v>
      </c>
      <c r="P3992" s="15" t="str">
        <f>IF(COUNTIF('Personálie dobrovolníků '!U:X,N3992)&gt;0,"ANO","")</f>
        <v/>
      </c>
      <c r="Q3992" s="15"/>
    </row>
    <row r="3993" spans="2:17" s="25" customFormat="1" x14ac:dyDescent="0.3">
      <c r="B3993" s="15" t="str">
        <f>IF(A3993="","",VLOOKUP(A3993,Tabulka3[[Číslo smlouvy   u pravidelné činnosti]:[Příjmení]],3,0))</f>
        <v/>
      </c>
      <c r="C3993" s="15" t="str">
        <f>IF(A3993="","",VLOOKUP(A3993,Tabulka3[[Číslo smlouvy   u pravidelné činnosti]:[Příjmení]],4,0))</f>
        <v/>
      </c>
      <c r="F3993" s="94"/>
      <c r="H3993" s="113"/>
      <c r="I3993" s="113"/>
      <c r="K3993" s="15"/>
      <c r="L3993" s="15"/>
      <c r="M3993" s="15">
        <f t="shared" si="186"/>
        <v>1</v>
      </c>
      <c r="N3993" s="15" t="str">
        <f t="shared" si="187"/>
        <v>-</v>
      </c>
      <c r="O3993" s="150">
        <f t="shared" si="188"/>
        <v>0</v>
      </c>
      <c r="P3993" s="15" t="str">
        <f>IF(COUNTIF('Personálie dobrovolníků '!U:X,N3993)&gt;0,"ANO","")</f>
        <v/>
      </c>
      <c r="Q3993" s="15"/>
    </row>
    <row r="3994" spans="2:17" s="25" customFormat="1" x14ac:dyDescent="0.3">
      <c r="B3994" s="15" t="str">
        <f>IF(A3994="","",VLOOKUP(A3994,Tabulka3[[Číslo smlouvy   u pravidelné činnosti]:[Příjmení]],3,0))</f>
        <v/>
      </c>
      <c r="C3994" s="15" t="str">
        <f>IF(A3994="","",VLOOKUP(A3994,Tabulka3[[Číslo smlouvy   u pravidelné činnosti]:[Příjmení]],4,0))</f>
        <v/>
      </c>
      <c r="F3994" s="94"/>
      <c r="H3994" s="113"/>
      <c r="I3994" s="113"/>
      <c r="K3994" s="15"/>
      <c r="L3994" s="15"/>
      <c r="M3994" s="15">
        <f t="shared" si="186"/>
        <v>1</v>
      </c>
      <c r="N3994" s="15" t="str">
        <f t="shared" si="187"/>
        <v>-</v>
      </c>
      <c r="O3994" s="150">
        <f t="shared" si="188"/>
        <v>0</v>
      </c>
      <c r="P3994" s="15" t="str">
        <f>IF(COUNTIF('Personálie dobrovolníků '!U:X,N3994)&gt;0,"ANO","")</f>
        <v/>
      </c>
      <c r="Q3994" s="15"/>
    </row>
    <row r="3995" spans="2:17" s="25" customFormat="1" x14ac:dyDescent="0.3">
      <c r="B3995" s="15" t="str">
        <f>IF(A3995="","",VLOOKUP(A3995,Tabulka3[[Číslo smlouvy   u pravidelné činnosti]:[Příjmení]],3,0))</f>
        <v/>
      </c>
      <c r="C3995" s="15" t="str">
        <f>IF(A3995="","",VLOOKUP(A3995,Tabulka3[[Číslo smlouvy   u pravidelné činnosti]:[Příjmení]],4,0))</f>
        <v/>
      </c>
      <c r="F3995" s="94"/>
      <c r="H3995" s="113"/>
      <c r="I3995" s="113"/>
      <c r="K3995" s="15"/>
      <c r="L3995" s="15"/>
      <c r="M3995" s="15">
        <f t="shared" si="186"/>
        <v>1</v>
      </c>
      <c r="N3995" s="15" t="str">
        <f t="shared" si="187"/>
        <v>-</v>
      </c>
      <c r="O3995" s="150">
        <f t="shared" si="188"/>
        <v>0</v>
      </c>
      <c r="P3995" s="15" t="str">
        <f>IF(COUNTIF('Personálie dobrovolníků '!U:X,N3995)&gt;0,"ANO","")</f>
        <v/>
      </c>
      <c r="Q3995" s="15"/>
    </row>
    <row r="3996" spans="2:17" s="25" customFormat="1" x14ac:dyDescent="0.3">
      <c r="B3996" s="15" t="str">
        <f>IF(A3996="","",VLOOKUP(A3996,Tabulka3[[Číslo smlouvy   u pravidelné činnosti]:[Příjmení]],3,0))</f>
        <v/>
      </c>
      <c r="C3996" s="15" t="str">
        <f>IF(A3996="","",VLOOKUP(A3996,Tabulka3[[Číslo smlouvy   u pravidelné činnosti]:[Příjmení]],4,0))</f>
        <v/>
      </c>
      <c r="F3996" s="94"/>
      <c r="H3996" s="113"/>
      <c r="I3996" s="113"/>
      <c r="K3996" s="15"/>
      <c r="L3996" s="15"/>
      <c r="M3996" s="15">
        <f t="shared" si="186"/>
        <v>1</v>
      </c>
      <c r="N3996" s="15" t="str">
        <f t="shared" si="187"/>
        <v>-</v>
      </c>
      <c r="O3996" s="150">
        <f t="shared" si="188"/>
        <v>0</v>
      </c>
      <c r="P3996" s="15" t="str">
        <f>IF(COUNTIF('Personálie dobrovolníků '!U:X,N3996)&gt;0,"ANO","")</f>
        <v/>
      </c>
      <c r="Q3996" s="15"/>
    </row>
    <row r="3997" spans="2:17" s="25" customFormat="1" x14ac:dyDescent="0.3">
      <c r="B3997" s="15" t="str">
        <f>IF(A3997="","",VLOOKUP(A3997,Tabulka3[[Číslo smlouvy   u pravidelné činnosti]:[Příjmení]],3,0))</f>
        <v/>
      </c>
      <c r="C3997" s="15" t="str">
        <f>IF(A3997="","",VLOOKUP(A3997,Tabulka3[[Číslo smlouvy   u pravidelné činnosti]:[Příjmení]],4,0))</f>
        <v/>
      </c>
      <c r="F3997" s="94"/>
      <c r="H3997" s="113"/>
      <c r="I3997" s="113"/>
      <c r="K3997" s="15"/>
      <c r="L3997" s="15"/>
      <c r="M3997" s="15">
        <f t="shared" si="186"/>
        <v>1</v>
      </c>
      <c r="N3997" s="15" t="str">
        <f t="shared" si="187"/>
        <v>-</v>
      </c>
      <c r="O3997" s="150">
        <f t="shared" si="188"/>
        <v>0</v>
      </c>
      <c r="P3997" s="15" t="str">
        <f>IF(COUNTIF('Personálie dobrovolníků '!U:X,N3997)&gt;0,"ANO","")</f>
        <v/>
      </c>
      <c r="Q3997" s="15"/>
    </row>
    <row r="3998" spans="2:17" s="25" customFormat="1" x14ac:dyDescent="0.3">
      <c r="B3998" s="15" t="str">
        <f>IF(A3998="","",VLOOKUP(A3998,Tabulka3[[Číslo smlouvy   u pravidelné činnosti]:[Příjmení]],3,0))</f>
        <v/>
      </c>
      <c r="C3998" s="15" t="str">
        <f>IF(A3998="","",VLOOKUP(A3998,Tabulka3[[Číslo smlouvy   u pravidelné činnosti]:[Příjmení]],4,0))</f>
        <v/>
      </c>
      <c r="F3998" s="94"/>
      <c r="H3998" s="113"/>
      <c r="I3998" s="113"/>
      <c r="K3998" s="15"/>
      <c r="L3998" s="15"/>
      <c r="M3998" s="15">
        <f t="shared" si="186"/>
        <v>1</v>
      </c>
      <c r="N3998" s="15" t="str">
        <f t="shared" si="187"/>
        <v>-</v>
      </c>
      <c r="O3998" s="150">
        <f t="shared" si="188"/>
        <v>0</v>
      </c>
      <c r="P3998" s="15" t="str">
        <f>IF(COUNTIF('Personálie dobrovolníků '!U:X,N3998)&gt;0,"ANO","")</f>
        <v/>
      </c>
      <c r="Q3998" s="15"/>
    </row>
    <row r="3999" spans="2:17" s="25" customFormat="1" x14ac:dyDescent="0.3">
      <c r="B3999" s="15" t="str">
        <f>IF(A3999="","",VLOOKUP(A3999,Tabulka3[[Číslo smlouvy   u pravidelné činnosti]:[Příjmení]],3,0))</f>
        <v/>
      </c>
      <c r="C3999" s="15" t="str">
        <f>IF(A3999="","",VLOOKUP(A3999,Tabulka3[[Číslo smlouvy   u pravidelné činnosti]:[Příjmení]],4,0))</f>
        <v/>
      </c>
      <c r="F3999" s="94"/>
      <c r="H3999" s="113"/>
      <c r="I3999" s="113"/>
      <c r="K3999" s="15"/>
      <c r="L3999" s="15"/>
      <c r="M3999" s="15">
        <f t="shared" si="186"/>
        <v>1</v>
      </c>
      <c r="N3999" s="15" t="str">
        <f t="shared" si="187"/>
        <v>-</v>
      </c>
      <c r="O3999" s="150">
        <f t="shared" si="188"/>
        <v>0</v>
      </c>
      <c r="P3999" s="15" t="str">
        <f>IF(COUNTIF('Personálie dobrovolníků '!U:X,N3999)&gt;0,"ANO","")</f>
        <v/>
      </c>
      <c r="Q3999" s="15"/>
    </row>
    <row r="4000" spans="2:17" s="25" customFormat="1" x14ac:dyDescent="0.3">
      <c r="B4000" s="15" t="str">
        <f>IF(A4000="","",VLOOKUP(A4000,Tabulka3[[Číslo smlouvy   u pravidelné činnosti]:[Příjmení]],3,0))</f>
        <v/>
      </c>
      <c r="C4000" s="15" t="str">
        <f>IF(A4000="","",VLOOKUP(A4000,Tabulka3[[Číslo smlouvy   u pravidelné činnosti]:[Příjmení]],4,0))</f>
        <v/>
      </c>
      <c r="F4000" s="94"/>
      <c r="H4000" s="113"/>
      <c r="I4000" s="113"/>
      <c r="K4000" s="15"/>
      <c r="L4000" s="15"/>
      <c r="M4000" s="15">
        <f t="shared" si="186"/>
        <v>1</v>
      </c>
      <c r="N4000" s="15" t="str">
        <f t="shared" si="187"/>
        <v>-</v>
      </c>
      <c r="O4000" s="150">
        <f t="shared" si="188"/>
        <v>0</v>
      </c>
      <c r="P4000" s="15" t="str">
        <f>IF(COUNTIF('Personálie dobrovolníků '!U:X,N4000)&gt;0,"ANO","")</f>
        <v/>
      </c>
      <c r="Q4000" s="15"/>
    </row>
    <row r="4001" spans="2:17" s="25" customFormat="1" x14ac:dyDescent="0.3">
      <c r="B4001" s="15" t="str">
        <f>IF(A4001="","",VLOOKUP(A4001,Tabulka3[[Číslo smlouvy   u pravidelné činnosti]:[Příjmení]],3,0))</f>
        <v/>
      </c>
      <c r="C4001" s="15" t="str">
        <f>IF(A4001="","",VLOOKUP(A4001,Tabulka3[[Číslo smlouvy   u pravidelné činnosti]:[Příjmení]],4,0))</f>
        <v/>
      </c>
      <c r="F4001" s="94"/>
      <c r="H4001" s="113"/>
      <c r="I4001" s="113"/>
      <c r="K4001" s="15"/>
      <c r="L4001" s="15"/>
      <c r="M4001" s="15">
        <f t="shared" si="186"/>
        <v>1</v>
      </c>
      <c r="N4001" s="15" t="str">
        <f t="shared" si="187"/>
        <v>-</v>
      </c>
      <c r="O4001" s="150">
        <f t="shared" si="188"/>
        <v>0</v>
      </c>
      <c r="P4001" s="15" t="str">
        <f>IF(COUNTIF('Personálie dobrovolníků '!U:X,N4001)&gt;0,"ANO","")</f>
        <v/>
      </c>
      <c r="Q4001" s="15"/>
    </row>
    <row r="4002" spans="2:17" s="25" customFormat="1" x14ac:dyDescent="0.3">
      <c r="B4002" s="15" t="str">
        <f>IF(A4002="","",VLOOKUP(A4002,Tabulka3[[Číslo smlouvy   u pravidelné činnosti]:[Příjmení]],3,0))</f>
        <v/>
      </c>
      <c r="C4002" s="15" t="str">
        <f>IF(A4002="","",VLOOKUP(A4002,Tabulka3[[Číslo smlouvy   u pravidelné činnosti]:[Příjmení]],4,0))</f>
        <v/>
      </c>
      <c r="F4002" s="94"/>
      <c r="H4002" s="113"/>
      <c r="I4002" s="113"/>
      <c r="K4002" s="15"/>
      <c r="L4002" s="15"/>
      <c r="M4002" s="15">
        <f t="shared" si="186"/>
        <v>1</v>
      </c>
      <c r="N4002" s="15" t="str">
        <f t="shared" si="187"/>
        <v>-</v>
      </c>
      <c r="O4002" s="150">
        <f t="shared" si="188"/>
        <v>0</v>
      </c>
      <c r="P4002" s="15" t="str">
        <f>IF(COUNTIF('Personálie dobrovolníků '!U:X,N4002)&gt;0,"ANO","")</f>
        <v/>
      </c>
      <c r="Q4002" s="15"/>
    </row>
    <row r="4003" spans="2:17" s="25" customFormat="1" x14ac:dyDescent="0.3">
      <c r="B4003" s="15" t="str">
        <f>IF(A4003="","",VLOOKUP(A4003,Tabulka3[[Číslo smlouvy   u pravidelné činnosti]:[Příjmení]],3,0))</f>
        <v/>
      </c>
      <c r="C4003" s="15" t="str">
        <f>IF(A4003="","",VLOOKUP(A4003,Tabulka3[[Číslo smlouvy   u pravidelné činnosti]:[Příjmení]],4,0))</f>
        <v/>
      </c>
      <c r="F4003" s="94"/>
      <c r="H4003" s="113"/>
      <c r="I4003" s="113"/>
      <c r="K4003" s="15"/>
      <c r="L4003" s="15"/>
      <c r="M4003" s="15">
        <f t="shared" si="186"/>
        <v>1</v>
      </c>
      <c r="N4003" s="15" t="str">
        <f t="shared" si="187"/>
        <v>-</v>
      </c>
      <c r="O4003" s="150">
        <f t="shared" si="188"/>
        <v>0</v>
      </c>
      <c r="P4003" s="15" t="str">
        <f>IF(COUNTIF('Personálie dobrovolníků '!U:X,N4003)&gt;0,"ANO","")</f>
        <v/>
      </c>
      <c r="Q4003" s="15"/>
    </row>
    <row r="4004" spans="2:17" s="25" customFormat="1" x14ac:dyDescent="0.3">
      <c r="B4004" s="15" t="str">
        <f>IF(A4004="","",VLOOKUP(A4004,Tabulka3[[Číslo smlouvy   u pravidelné činnosti]:[Příjmení]],3,0))</f>
        <v/>
      </c>
      <c r="C4004" s="15" t="str">
        <f>IF(A4004="","",VLOOKUP(A4004,Tabulka3[[Číslo smlouvy   u pravidelné činnosti]:[Příjmení]],4,0))</f>
        <v/>
      </c>
      <c r="F4004" s="94"/>
      <c r="H4004" s="113"/>
      <c r="I4004" s="113"/>
      <c r="K4004" s="15"/>
      <c r="L4004" s="15"/>
      <c r="M4004" s="15">
        <f t="shared" si="186"/>
        <v>1</v>
      </c>
      <c r="N4004" s="15" t="str">
        <f t="shared" si="187"/>
        <v>-</v>
      </c>
      <c r="O4004" s="150">
        <f t="shared" si="188"/>
        <v>0</v>
      </c>
      <c r="P4004" s="15" t="str">
        <f>IF(COUNTIF('Personálie dobrovolníků '!U:X,N4004)&gt;0,"ANO","")</f>
        <v/>
      </c>
      <c r="Q4004" s="15"/>
    </row>
    <row r="4005" spans="2:17" s="25" customFormat="1" x14ac:dyDescent="0.3">
      <c r="B4005" s="15" t="str">
        <f>IF(A4005="","",VLOOKUP(A4005,Tabulka3[[Číslo smlouvy   u pravidelné činnosti]:[Příjmení]],3,0))</f>
        <v/>
      </c>
      <c r="C4005" s="15" t="str">
        <f>IF(A4005="","",VLOOKUP(A4005,Tabulka3[[Číslo smlouvy   u pravidelné činnosti]:[Příjmení]],4,0))</f>
        <v/>
      </c>
      <c r="F4005" s="94"/>
      <c r="H4005" s="113"/>
      <c r="I4005" s="113"/>
      <c r="K4005" s="15"/>
      <c r="L4005" s="15"/>
      <c r="M4005" s="15">
        <f t="shared" si="186"/>
        <v>1</v>
      </c>
      <c r="N4005" s="15" t="str">
        <f t="shared" si="187"/>
        <v>-</v>
      </c>
      <c r="O4005" s="150">
        <f t="shared" si="188"/>
        <v>0</v>
      </c>
      <c r="P4005" s="15" t="str">
        <f>IF(COUNTIF('Personálie dobrovolníků '!U:X,N4005)&gt;0,"ANO","")</f>
        <v/>
      </c>
      <c r="Q4005" s="15"/>
    </row>
    <row r="4006" spans="2:17" s="25" customFormat="1" x14ac:dyDescent="0.3">
      <c r="B4006" s="15" t="str">
        <f>IF(A4006="","",VLOOKUP(A4006,Tabulka3[[Číslo smlouvy   u pravidelné činnosti]:[Příjmení]],3,0))</f>
        <v/>
      </c>
      <c r="C4006" s="15" t="str">
        <f>IF(A4006="","",VLOOKUP(A4006,Tabulka3[[Číslo smlouvy   u pravidelné činnosti]:[Příjmení]],4,0))</f>
        <v/>
      </c>
      <c r="F4006" s="94"/>
      <c r="H4006" s="113"/>
      <c r="I4006" s="113"/>
      <c r="K4006" s="15"/>
      <c r="L4006" s="15"/>
      <c r="M4006" s="15">
        <f t="shared" si="186"/>
        <v>1</v>
      </c>
      <c r="N4006" s="15" t="str">
        <f t="shared" si="187"/>
        <v>-</v>
      </c>
      <c r="O4006" s="150">
        <f t="shared" si="188"/>
        <v>0</v>
      </c>
      <c r="P4006" s="15" t="str">
        <f>IF(COUNTIF('Personálie dobrovolníků '!U:X,N4006)&gt;0,"ANO","")</f>
        <v/>
      </c>
      <c r="Q4006" s="15"/>
    </row>
    <row r="4007" spans="2:17" s="25" customFormat="1" x14ac:dyDescent="0.3">
      <c r="B4007" s="15" t="str">
        <f>IF(A4007="","",VLOOKUP(A4007,Tabulka3[[Číslo smlouvy   u pravidelné činnosti]:[Příjmení]],3,0))</f>
        <v/>
      </c>
      <c r="C4007" s="15" t="str">
        <f>IF(A4007="","",VLOOKUP(A4007,Tabulka3[[Číslo smlouvy   u pravidelné činnosti]:[Příjmení]],4,0))</f>
        <v/>
      </c>
      <c r="F4007" s="94"/>
      <c r="H4007" s="113"/>
      <c r="I4007" s="113"/>
      <c r="K4007" s="15"/>
      <c r="L4007" s="15"/>
      <c r="M4007" s="15">
        <f t="shared" si="186"/>
        <v>1</v>
      </c>
      <c r="N4007" s="15" t="str">
        <f t="shared" si="187"/>
        <v>-</v>
      </c>
      <c r="O4007" s="150">
        <f t="shared" si="188"/>
        <v>0</v>
      </c>
      <c r="P4007" s="15" t="str">
        <f>IF(COUNTIF('Personálie dobrovolníků '!U:X,N4007)&gt;0,"ANO","")</f>
        <v/>
      </c>
      <c r="Q4007" s="15"/>
    </row>
    <row r="4008" spans="2:17" s="25" customFormat="1" x14ac:dyDescent="0.3">
      <c r="B4008" s="15" t="str">
        <f>IF(A4008="","",VLOOKUP(A4008,Tabulka3[[Číslo smlouvy   u pravidelné činnosti]:[Příjmení]],3,0))</f>
        <v/>
      </c>
      <c r="C4008" s="15" t="str">
        <f>IF(A4008="","",VLOOKUP(A4008,Tabulka3[[Číslo smlouvy   u pravidelné činnosti]:[Příjmení]],4,0))</f>
        <v/>
      </c>
      <c r="F4008" s="94"/>
      <c r="H4008" s="113"/>
      <c r="I4008" s="113"/>
      <c r="K4008" s="15"/>
      <c r="L4008" s="15"/>
      <c r="M4008" s="15">
        <f t="shared" si="186"/>
        <v>1</v>
      </c>
      <c r="N4008" s="15" t="str">
        <f t="shared" si="187"/>
        <v>-</v>
      </c>
      <c r="O4008" s="150">
        <f t="shared" si="188"/>
        <v>0</v>
      </c>
      <c r="P4008" s="15" t="str">
        <f>IF(COUNTIF('Personálie dobrovolníků '!U:X,N4008)&gt;0,"ANO","")</f>
        <v/>
      </c>
      <c r="Q4008" s="15"/>
    </row>
    <row r="4009" spans="2:17" s="25" customFormat="1" x14ac:dyDescent="0.3">
      <c r="B4009" s="15" t="str">
        <f>IF(A4009="","",VLOOKUP(A4009,Tabulka3[[Číslo smlouvy   u pravidelné činnosti]:[Příjmení]],3,0))</f>
        <v/>
      </c>
      <c r="C4009" s="15" t="str">
        <f>IF(A4009="","",VLOOKUP(A4009,Tabulka3[[Číslo smlouvy   u pravidelné činnosti]:[Příjmení]],4,0))</f>
        <v/>
      </c>
      <c r="F4009" s="94"/>
      <c r="H4009" s="113"/>
      <c r="I4009" s="113"/>
      <c r="K4009" s="15"/>
      <c r="L4009" s="15"/>
      <c r="M4009" s="15">
        <f t="shared" si="186"/>
        <v>1</v>
      </c>
      <c r="N4009" s="15" t="str">
        <f t="shared" si="187"/>
        <v>-</v>
      </c>
      <c r="O4009" s="150">
        <f t="shared" si="188"/>
        <v>0</v>
      </c>
      <c r="P4009" s="15" t="str">
        <f>IF(COUNTIF('Personálie dobrovolníků '!U:X,N4009)&gt;0,"ANO","")</f>
        <v/>
      </c>
      <c r="Q4009" s="15"/>
    </row>
    <row r="4010" spans="2:17" s="25" customFormat="1" x14ac:dyDescent="0.3">
      <c r="B4010" s="15" t="str">
        <f>IF(A4010="","",VLOOKUP(A4010,Tabulka3[[Číslo smlouvy   u pravidelné činnosti]:[Příjmení]],3,0))</f>
        <v/>
      </c>
      <c r="C4010" s="15" t="str">
        <f>IF(A4010="","",VLOOKUP(A4010,Tabulka3[[Číslo smlouvy   u pravidelné činnosti]:[Příjmení]],4,0))</f>
        <v/>
      </c>
      <c r="F4010" s="94"/>
      <c r="H4010" s="113"/>
      <c r="I4010" s="113"/>
      <c r="K4010" s="15"/>
      <c r="L4010" s="15"/>
      <c r="M4010" s="15">
        <f t="shared" si="186"/>
        <v>1</v>
      </c>
      <c r="N4010" s="15" t="str">
        <f t="shared" si="187"/>
        <v>-</v>
      </c>
      <c r="O4010" s="150">
        <f t="shared" si="188"/>
        <v>0</v>
      </c>
      <c r="P4010" s="15" t="str">
        <f>IF(COUNTIF('Personálie dobrovolníků '!U:X,N4010)&gt;0,"ANO","")</f>
        <v/>
      </c>
      <c r="Q4010" s="15"/>
    </row>
    <row r="4011" spans="2:17" s="25" customFormat="1" x14ac:dyDescent="0.3">
      <c r="B4011" s="15" t="str">
        <f>IF(A4011="","",VLOOKUP(A4011,Tabulka3[[Číslo smlouvy   u pravidelné činnosti]:[Příjmení]],3,0))</f>
        <v/>
      </c>
      <c r="C4011" s="15" t="str">
        <f>IF(A4011="","",VLOOKUP(A4011,Tabulka3[[Číslo smlouvy   u pravidelné činnosti]:[Příjmení]],4,0))</f>
        <v/>
      </c>
      <c r="F4011" s="94"/>
      <c r="H4011" s="113"/>
      <c r="I4011" s="113"/>
      <c r="K4011" s="15"/>
      <c r="L4011" s="15"/>
      <c r="M4011" s="15">
        <f t="shared" si="186"/>
        <v>1</v>
      </c>
      <c r="N4011" s="15" t="str">
        <f t="shared" si="187"/>
        <v>-</v>
      </c>
      <c r="O4011" s="150">
        <f t="shared" si="188"/>
        <v>0</v>
      </c>
      <c r="P4011" s="15" t="str">
        <f>IF(COUNTIF('Personálie dobrovolníků '!U:X,N4011)&gt;0,"ANO","")</f>
        <v/>
      </c>
      <c r="Q4011" s="15"/>
    </row>
    <row r="4012" spans="2:17" s="25" customFormat="1" x14ac:dyDescent="0.3">
      <c r="B4012" s="15" t="str">
        <f>IF(A4012="","",VLOOKUP(A4012,Tabulka3[[Číslo smlouvy   u pravidelné činnosti]:[Příjmení]],3,0))</f>
        <v/>
      </c>
      <c r="C4012" s="15" t="str">
        <f>IF(A4012="","",VLOOKUP(A4012,Tabulka3[[Číslo smlouvy   u pravidelné činnosti]:[Příjmení]],4,0))</f>
        <v/>
      </c>
      <c r="F4012" s="94"/>
      <c r="H4012" s="113"/>
      <c r="I4012" s="113"/>
      <c r="K4012" s="15"/>
      <c r="L4012" s="15"/>
      <c r="M4012" s="15">
        <f t="shared" si="186"/>
        <v>1</v>
      </c>
      <c r="N4012" s="15" t="str">
        <f t="shared" si="187"/>
        <v>-</v>
      </c>
      <c r="O4012" s="150">
        <f t="shared" si="188"/>
        <v>0</v>
      </c>
      <c r="P4012" s="15" t="str">
        <f>IF(COUNTIF('Personálie dobrovolníků '!U:X,N4012)&gt;0,"ANO","")</f>
        <v/>
      </c>
      <c r="Q4012" s="15"/>
    </row>
    <row r="4013" spans="2:17" s="25" customFormat="1" x14ac:dyDescent="0.3">
      <c r="B4013" s="15" t="str">
        <f>IF(A4013="","",VLOOKUP(A4013,Tabulka3[[Číslo smlouvy   u pravidelné činnosti]:[Příjmení]],3,0))</f>
        <v/>
      </c>
      <c r="C4013" s="15" t="str">
        <f>IF(A4013="","",VLOOKUP(A4013,Tabulka3[[Číslo smlouvy   u pravidelné činnosti]:[Příjmení]],4,0))</f>
        <v/>
      </c>
      <c r="F4013" s="94"/>
      <c r="H4013" s="113"/>
      <c r="I4013" s="113"/>
      <c r="K4013" s="15"/>
      <c r="L4013" s="15"/>
      <c r="M4013" s="15">
        <f t="shared" si="186"/>
        <v>1</v>
      </c>
      <c r="N4013" s="15" t="str">
        <f t="shared" si="187"/>
        <v>-</v>
      </c>
      <c r="O4013" s="150">
        <f t="shared" si="188"/>
        <v>0</v>
      </c>
      <c r="P4013" s="15" t="str">
        <f>IF(COUNTIF('Personálie dobrovolníků '!U:X,N4013)&gt;0,"ANO","")</f>
        <v/>
      </c>
      <c r="Q4013" s="15"/>
    </row>
    <row r="4014" spans="2:17" s="25" customFormat="1" x14ac:dyDescent="0.3">
      <c r="B4014" s="15" t="str">
        <f>IF(A4014="","",VLOOKUP(A4014,Tabulka3[[Číslo smlouvy   u pravidelné činnosti]:[Příjmení]],3,0))</f>
        <v/>
      </c>
      <c r="C4014" s="15" t="str">
        <f>IF(A4014="","",VLOOKUP(A4014,Tabulka3[[Číslo smlouvy   u pravidelné činnosti]:[Příjmení]],4,0))</f>
        <v/>
      </c>
      <c r="F4014" s="94"/>
      <c r="H4014" s="113"/>
      <c r="I4014" s="113"/>
      <c r="K4014" s="15"/>
      <c r="L4014" s="15"/>
      <c r="M4014" s="15">
        <f t="shared" si="186"/>
        <v>1</v>
      </c>
      <c r="N4014" s="15" t="str">
        <f t="shared" si="187"/>
        <v>-</v>
      </c>
      <c r="O4014" s="150">
        <f t="shared" si="188"/>
        <v>0</v>
      </c>
      <c r="P4014" s="15" t="str">
        <f>IF(COUNTIF('Personálie dobrovolníků '!U:X,N4014)&gt;0,"ANO","")</f>
        <v/>
      </c>
      <c r="Q4014" s="15"/>
    </row>
    <row r="4015" spans="2:17" s="25" customFormat="1" x14ac:dyDescent="0.3">
      <c r="B4015" s="15" t="str">
        <f>IF(A4015="","",VLOOKUP(A4015,Tabulka3[[Číslo smlouvy   u pravidelné činnosti]:[Příjmení]],3,0))</f>
        <v/>
      </c>
      <c r="C4015" s="15" t="str">
        <f>IF(A4015="","",VLOOKUP(A4015,Tabulka3[[Číslo smlouvy   u pravidelné činnosti]:[Příjmení]],4,0))</f>
        <v/>
      </c>
      <c r="F4015" s="94"/>
      <c r="H4015" s="113"/>
      <c r="I4015" s="113"/>
      <c r="K4015" s="15"/>
      <c r="L4015" s="15"/>
      <c r="M4015" s="15">
        <f t="shared" si="186"/>
        <v>1</v>
      </c>
      <c r="N4015" s="15" t="str">
        <f t="shared" si="187"/>
        <v>-</v>
      </c>
      <c r="O4015" s="150">
        <f t="shared" si="188"/>
        <v>0</v>
      </c>
      <c r="P4015" s="15" t="str">
        <f>IF(COUNTIF('Personálie dobrovolníků '!U:X,N4015)&gt;0,"ANO","")</f>
        <v/>
      </c>
      <c r="Q4015" s="15"/>
    </row>
    <row r="4016" spans="2:17" s="25" customFormat="1" x14ac:dyDescent="0.3">
      <c r="B4016" s="15" t="str">
        <f>IF(A4016="","",VLOOKUP(A4016,Tabulka3[[Číslo smlouvy   u pravidelné činnosti]:[Příjmení]],3,0))</f>
        <v/>
      </c>
      <c r="C4016" s="15" t="str">
        <f>IF(A4016="","",VLOOKUP(A4016,Tabulka3[[Číslo smlouvy   u pravidelné činnosti]:[Příjmení]],4,0))</f>
        <v/>
      </c>
      <c r="F4016" s="94"/>
      <c r="H4016" s="113"/>
      <c r="I4016" s="113"/>
      <c r="K4016" s="15"/>
      <c r="L4016" s="15"/>
      <c r="M4016" s="15">
        <f t="shared" si="186"/>
        <v>1</v>
      </c>
      <c r="N4016" s="15" t="str">
        <f t="shared" si="187"/>
        <v>-</v>
      </c>
      <c r="O4016" s="150">
        <f t="shared" si="188"/>
        <v>0</v>
      </c>
      <c r="P4016" s="15" t="str">
        <f>IF(COUNTIF('Personálie dobrovolníků '!U:X,N4016)&gt;0,"ANO","")</f>
        <v/>
      </c>
      <c r="Q4016" s="15"/>
    </row>
    <row r="4017" spans="2:17" s="25" customFormat="1" x14ac:dyDescent="0.3">
      <c r="B4017" s="15" t="str">
        <f>IF(A4017="","",VLOOKUP(A4017,Tabulka3[[Číslo smlouvy   u pravidelné činnosti]:[Příjmení]],3,0))</f>
        <v/>
      </c>
      <c r="C4017" s="15" t="str">
        <f>IF(A4017="","",VLOOKUP(A4017,Tabulka3[[Číslo smlouvy   u pravidelné činnosti]:[Příjmení]],4,0))</f>
        <v/>
      </c>
      <c r="F4017" s="94"/>
      <c r="H4017" s="113"/>
      <c r="I4017" s="113"/>
      <c r="K4017" s="15"/>
      <c r="L4017" s="15"/>
      <c r="M4017" s="15">
        <f t="shared" si="186"/>
        <v>1</v>
      </c>
      <c r="N4017" s="15" t="str">
        <f t="shared" si="187"/>
        <v>-</v>
      </c>
      <c r="O4017" s="150">
        <f t="shared" si="188"/>
        <v>0</v>
      </c>
      <c r="P4017" s="15" t="str">
        <f>IF(COUNTIF('Personálie dobrovolníků '!U:X,N4017)&gt;0,"ANO","")</f>
        <v/>
      </c>
      <c r="Q4017" s="15"/>
    </row>
    <row r="4018" spans="2:17" s="25" customFormat="1" x14ac:dyDescent="0.3">
      <c r="B4018" s="15" t="str">
        <f>IF(A4018="","",VLOOKUP(A4018,Tabulka3[[Číslo smlouvy   u pravidelné činnosti]:[Příjmení]],3,0))</f>
        <v/>
      </c>
      <c r="C4018" s="15" t="str">
        <f>IF(A4018="","",VLOOKUP(A4018,Tabulka3[[Číslo smlouvy   u pravidelné činnosti]:[Příjmení]],4,0))</f>
        <v/>
      </c>
      <c r="F4018" s="94"/>
      <c r="H4018" s="113"/>
      <c r="I4018" s="113"/>
      <c r="K4018" s="15"/>
      <c r="L4018" s="15"/>
      <c r="M4018" s="15">
        <f t="shared" si="186"/>
        <v>1</v>
      </c>
      <c r="N4018" s="15" t="str">
        <f t="shared" si="187"/>
        <v>-</v>
      </c>
      <c r="O4018" s="150">
        <f t="shared" si="188"/>
        <v>0</v>
      </c>
      <c r="P4018" s="15" t="str">
        <f>IF(COUNTIF('Personálie dobrovolníků '!U:X,N4018)&gt;0,"ANO","")</f>
        <v/>
      </c>
      <c r="Q4018" s="15"/>
    </row>
    <row r="4019" spans="2:17" s="25" customFormat="1" x14ac:dyDescent="0.3">
      <c r="B4019" s="15" t="str">
        <f>IF(A4019="","",VLOOKUP(A4019,Tabulka3[[Číslo smlouvy   u pravidelné činnosti]:[Příjmení]],3,0))</f>
        <v/>
      </c>
      <c r="C4019" s="15" t="str">
        <f>IF(A4019="","",VLOOKUP(A4019,Tabulka3[[Číslo smlouvy   u pravidelné činnosti]:[Příjmení]],4,0))</f>
        <v/>
      </c>
      <c r="F4019" s="94"/>
      <c r="H4019" s="113"/>
      <c r="I4019" s="113"/>
      <c r="K4019" s="15"/>
      <c r="L4019" s="15"/>
      <c r="M4019" s="15">
        <f t="shared" si="186"/>
        <v>1</v>
      </c>
      <c r="N4019" s="15" t="str">
        <f t="shared" si="187"/>
        <v>-</v>
      </c>
      <c r="O4019" s="150">
        <f t="shared" si="188"/>
        <v>0</v>
      </c>
      <c r="P4019" s="15" t="str">
        <f>IF(COUNTIF('Personálie dobrovolníků '!U:X,N4019)&gt;0,"ANO","")</f>
        <v/>
      </c>
      <c r="Q4019" s="15"/>
    </row>
    <row r="4020" spans="2:17" s="25" customFormat="1" x14ac:dyDescent="0.3">
      <c r="B4020" s="15" t="str">
        <f>IF(A4020="","",VLOOKUP(A4020,Tabulka3[[Číslo smlouvy   u pravidelné činnosti]:[Příjmení]],3,0))</f>
        <v/>
      </c>
      <c r="C4020" s="15" t="str">
        <f>IF(A4020="","",VLOOKUP(A4020,Tabulka3[[Číslo smlouvy   u pravidelné činnosti]:[Příjmení]],4,0))</f>
        <v/>
      </c>
      <c r="F4020" s="94"/>
      <c r="H4020" s="113"/>
      <c r="I4020" s="113"/>
      <c r="K4020" s="15"/>
      <c r="L4020" s="15"/>
      <c r="M4020" s="15">
        <f t="shared" si="186"/>
        <v>1</v>
      </c>
      <c r="N4020" s="15" t="str">
        <f t="shared" si="187"/>
        <v>-</v>
      </c>
      <c r="O4020" s="150">
        <f t="shared" si="188"/>
        <v>0</v>
      </c>
      <c r="P4020" s="15" t="str">
        <f>IF(COUNTIF('Personálie dobrovolníků '!U:X,N4020)&gt;0,"ANO","")</f>
        <v/>
      </c>
      <c r="Q4020" s="15"/>
    </row>
    <row r="4021" spans="2:17" s="25" customFormat="1" x14ac:dyDescent="0.3">
      <c r="B4021" s="15" t="str">
        <f>IF(A4021="","",VLOOKUP(A4021,Tabulka3[[Číslo smlouvy   u pravidelné činnosti]:[Příjmení]],3,0))</f>
        <v/>
      </c>
      <c r="C4021" s="15" t="str">
        <f>IF(A4021="","",VLOOKUP(A4021,Tabulka3[[Číslo smlouvy   u pravidelné činnosti]:[Příjmení]],4,0))</f>
        <v/>
      </c>
      <c r="F4021" s="94"/>
      <c r="H4021" s="113"/>
      <c r="I4021" s="113"/>
      <c r="K4021" s="15"/>
      <c r="L4021" s="15"/>
      <c r="M4021" s="15">
        <f t="shared" si="186"/>
        <v>1</v>
      </c>
      <c r="N4021" s="15" t="str">
        <f t="shared" si="187"/>
        <v>-</v>
      </c>
      <c r="O4021" s="150">
        <f t="shared" si="188"/>
        <v>0</v>
      </c>
      <c r="P4021" s="15" t="str">
        <f>IF(COUNTIF('Personálie dobrovolníků '!U:X,N4021)&gt;0,"ANO","")</f>
        <v/>
      </c>
      <c r="Q4021" s="15"/>
    </row>
    <row r="4022" spans="2:17" s="25" customFormat="1" x14ac:dyDescent="0.3">
      <c r="B4022" s="15" t="str">
        <f>IF(A4022="","",VLOOKUP(A4022,Tabulka3[[Číslo smlouvy   u pravidelné činnosti]:[Příjmení]],3,0))</f>
        <v/>
      </c>
      <c r="C4022" s="15" t="str">
        <f>IF(A4022="","",VLOOKUP(A4022,Tabulka3[[Číslo smlouvy   u pravidelné činnosti]:[Příjmení]],4,0))</f>
        <v/>
      </c>
      <c r="F4022" s="94"/>
      <c r="H4022" s="113"/>
      <c r="I4022" s="113"/>
      <c r="K4022" s="15"/>
      <c r="L4022" s="15"/>
      <c r="M4022" s="15">
        <f t="shared" si="186"/>
        <v>1</v>
      </c>
      <c r="N4022" s="15" t="str">
        <f t="shared" si="187"/>
        <v>-</v>
      </c>
      <c r="O4022" s="150">
        <f t="shared" si="188"/>
        <v>0</v>
      </c>
      <c r="P4022" s="15" t="str">
        <f>IF(COUNTIF('Personálie dobrovolníků '!U:X,N4022)&gt;0,"ANO","")</f>
        <v/>
      </c>
      <c r="Q4022" s="15"/>
    </row>
    <row r="4023" spans="2:17" s="25" customFormat="1" x14ac:dyDescent="0.3">
      <c r="B4023" s="15" t="str">
        <f>IF(A4023="","",VLOOKUP(A4023,Tabulka3[[Číslo smlouvy   u pravidelné činnosti]:[Příjmení]],3,0))</f>
        <v/>
      </c>
      <c r="C4023" s="15" t="str">
        <f>IF(A4023="","",VLOOKUP(A4023,Tabulka3[[Číslo smlouvy   u pravidelné činnosti]:[Příjmení]],4,0))</f>
        <v/>
      </c>
      <c r="F4023" s="94"/>
      <c r="H4023" s="113"/>
      <c r="I4023" s="113"/>
      <c r="K4023" s="15"/>
      <c r="L4023" s="15"/>
      <c r="M4023" s="15">
        <f t="shared" si="186"/>
        <v>1</v>
      </c>
      <c r="N4023" s="15" t="str">
        <f t="shared" si="187"/>
        <v>-</v>
      </c>
      <c r="O4023" s="150">
        <f t="shared" si="188"/>
        <v>0</v>
      </c>
      <c r="P4023" s="15" t="str">
        <f>IF(COUNTIF('Personálie dobrovolníků '!U:X,N4023)&gt;0,"ANO","")</f>
        <v/>
      </c>
      <c r="Q4023" s="15"/>
    </row>
    <row r="4024" spans="2:17" s="25" customFormat="1" x14ac:dyDescent="0.3">
      <c r="B4024" s="15" t="str">
        <f>IF(A4024="","",VLOOKUP(A4024,Tabulka3[[Číslo smlouvy   u pravidelné činnosti]:[Příjmení]],3,0))</f>
        <v/>
      </c>
      <c r="C4024" s="15" t="str">
        <f>IF(A4024="","",VLOOKUP(A4024,Tabulka3[[Číslo smlouvy   u pravidelné činnosti]:[Příjmení]],4,0))</f>
        <v/>
      </c>
      <c r="F4024" s="94"/>
      <c r="H4024" s="113"/>
      <c r="I4024" s="113"/>
      <c r="K4024" s="15"/>
      <c r="L4024" s="15"/>
      <c r="M4024" s="15">
        <f t="shared" si="186"/>
        <v>1</v>
      </c>
      <c r="N4024" s="15" t="str">
        <f t="shared" si="187"/>
        <v>-</v>
      </c>
      <c r="O4024" s="150">
        <f t="shared" si="188"/>
        <v>0</v>
      </c>
      <c r="P4024" s="15" t="str">
        <f>IF(COUNTIF('Personálie dobrovolníků '!U:X,N4024)&gt;0,"ANO","")</f>
        <v/>
      </c>
      <c r="Q4024" s="15"/>
    </row>
    <row r="4025" spans="2:17" s="25" customFormat="1" x14ac:dyDescent="0.3">
      <c r="B4025" s="15" t="str">
        <f>IF(A4025="","",VLOOKUP(A4025,Tabulka3[[Číslo smlouvy   u pravidelné činnosti]:[Příjmení]],3,0))</f>
        <v/>
      </c>
      <c r="C4025" s="15" t="str">
        <f>IF(A4025="","",VLOOKUP(A4025,Tabulka3[[Číslo smlouvy   u pravidelné činnosti]:[Příjmení]],4,0))</f>
        <v/>
      </c>
      <c r="F4025" s="94"/>
      <c r="H4025" s="113"/>
      <c r="I4025" s="113"/>
      <c r="K4025" s="15"/>
      <c r="L4025" s="15"/>
      <c r="M4025" s="15">
        <f t="shared" si="186"/>
        <v>1</v>
      </c>
      <c r="N4025" s="15" t="str">
        <f t="shared" si="187"/>
        <v>-</v>
      </c>
      <c r="O4025" s="150">
        <f t="shared" si="188"/>
        <v>0</v>
      </c>
      <c r="P4025" s="15" t="str">
        <f>IF(COUNTIF('Personálie dobrovolníků '!U:X,N4025)&gt;0,"ANO","")</f>
        <v/>
      </c>
      <c r="Q4025" s="15"/>
    </row>
    <row r="4026" spans="2:17" s="25" customFormat="1" x14ac:dyDescent="0.3">
      <c r="B4026" s="15" t="str">
        <f>IF(A4026="","",VLOOKUP(A4026,Tabulka3[[Číslo smlouvy   u pravidelné činnosti]:[Příjmení]],3,0))</f>
        <v/>
      </c>
      <c r="C4026" s="15" t="str">
        <f>IF(A4026="","",VLOOKUP(A4026,Tabulka3[[Číslo smlouvy   u pravidelné činnosti]:[Příjmení]],4,0))</f>
        <v/>
      </c>
      <c r="F4026" s="94"/>
      <c r="H4026" s="113"/>
      <c r="I4026" s="113"/>
      <c r="K4026" s="15"/>
      <c r="L4026" s="15"/>
      <c r="M4026" s="15">
        <f t="shared" si="186"/>
        <v>1</v>
      </c>
      <c r="N4026" s="15" t="str">
        <f t="shared" si="187"/>
        <v>-</v>
      </c>
      <c r="O4026" s="150">
        <f t="shared" si="188"/>
        <v>0</v>
      </c>
      <c r="P4026" s="15" t="str">
        <f>IF(COUNTIF('Personálie dobrovolníků '!U:X,N4026)&gt;0,"ANO","")</f>
        <v/>
      </c>
      <c r="Q4026" s="15"/>
    </row>
    <row r="4027" spans="2:17" s="25" customFormat="1" x14ac:dyDescent="0.3">
      <c r="B4027" s="15" t="str">
        <f>IF(A4027="","",VLOOKUP(A4027,Tabulka3[[Číslo smlouvy   u pravidelné činnosti]:[Příjmení]],3,0))</f>
        <v/>
      </c>
      <c r="C4027" s="15" t="str">
        <f>IF(A4027="","",VLOOKUP(A4027,Tabulka3[[Číslo smlouvy   u pravidelné činnosti]:[Příjmení]],4,0))</f>
        <v/>
      </c>
      <c r="F4027" s="94"/>
      <c r="H4027" s="113"/>
      <c r="I4027" s="113"/>
      <c r="K4027" s="15"/>
      <c r="L4027" s="15"/>
      <c r="M4027" s="15">
        <f t="shared" si="186"/>
        <v>1</v>
      </c>
      <c r="N4027" s="15" t="str">
        <f t="shared" si="187"/>
        <v>-</v>
      </c>
      <c r="O4027" s="150">
        <f t="shared" si="188"/>
        <v>0</v>
      </c>
      <c r="P4027" s="15" t="str">
        <f>IF(COUNTIF('Personálie dobrovolníků '!U:X,N4027)&gt;0,"ANO","")</f>
        <v/>
      </c>
      <c r="Q4027" s="15"/>
    </row>
    <row r="4028" spans="2:17" s="25" customFormat="1" x14ac:dyDescent="0.3">
      <c r="B4028" s="15" t="str">
        <f>IF(A4028="","",VLOOKUP(A4028,Tabulka3[[Číslo smlouvy   u pravidelné činnosti]:[Příjmení]],3,0))</f>
        <v/>
      </c>
      <c r="C4028" s="15" t="str">
        <f>IF(A4028="","",VLOOKUP(A4028,Tabulka3[[Číslo smlouvy   u pravidelné činnosti]:[Příjmení]],4,0))</f>
        <v/>
      </c>
      <c r="F4028" s="94"/>
      <c r="H4028" s="113"/>
      <c r="I4028" s="113"/>
      <c r="K4028" s="15"/>
      <c r="L4028" s="15"/>
      <c r="M4028" s="15">
        <f t="shared" si="186"/>
        <v>1</v>
      </c>
      <c r="N4028" s="15" t="str">
        <f t="shared" si="187"/>
        <v>-</v>
      </c>
      <c r="O4028" s="150">
        <f t="shared" si="188"/>
        <v>0</v>
      </c>
      <c r="P4028" s="15" t="str">
        <f>IF(COUNTIF('Personálie dobrovolníků '!U:X,N4028)&gt;0,"ANO","")</f>
        <v/>
      </c>
      <c r="Q4028" s="15"/>
    </row>
    <row r="4029" spans="2:17" s="25" customFormat="1" x14ac:dyDescent="0.3">
      <c r="B4029" s="15" t="str">
        <f>IF(A4029="","",VLOOKUP(A4029,Tabulka3[[Číslo smlouvy   u pravidelné činnosti]:[Příjmení]],3,0))</f>
        <v/>
      </c>
      <c r="C4029" s="15" t="str">
        <f>IF(A4029="","",VLOOKUP(A4029,Tabulka3[[Číslo smlouvy   u pravidelné činnosti]:[Příjmení]],4,0))</f>
        <v/>
      </c>
      <c r="F4029" s="94"/>
      <c r="H4029" s="113"/>
      <c r="I4029" s="113"/>
      <c r="K4029" s="15"/>
      <c r="L4029" s="15"/>
      <c r="M4029" s="15">
        <f t="shared" si="186"/>
        <v>1</v>
      </c>
      <c r="N4029" s="15" t="str">
        <f t="shared" si="187"/>
        <v>-</v>
      </c>
      <c r="O4029" s="150">
        <f t="shared" si="188"/>
        <v>0</v>
      </c>
      <c r="P4029" s="15" t="str">
        <f>IF(COUNTIF('Personálie dobrovolníků '!U:X,N4029)&gt;0,"ANO","")</f>
        <v/>
      </c>
      <c r="Q4029" s="15"/>
    </row>
    <row r="4030" spans="2:17" s="25" customFormat="1" x14ac:dyDescent="0.3">
      <c r="B4030" s="15" t="str">
        <f>IF(A4030="","",VLOOKUP(A4030,Tabulka3[[Číslo smlouvy   u pravidelné činnosti]:[Příjmení]],3,0))</f>
        <v/>
      </c>
      <c r="C4030" s="15" t="str">
        <f>IF(A4030="","",VLOOKUP(A4030,Tabulka3[[Číslo smlouvy   u pravidelné činnosti]:[Příjmení]],4,0))</f>
        <v/>
      </c>
      <c r="F4030" s="94"/>
      <c r="H4030" s="113"/>
      <c r="I4030" s="113"/>
      <c r="K4030" s="15"/>
      <c r="L4030" s="15"/>
      <c r="M4030" s="15">
        <f t="shared" si="186"/>
        <v>1</v>
      </c>
      <c r="N4030" s="15" t="str">
        <f t="shared" si="187"/>
        <v>-</v>
      </c>
      <c r="O4030" s="150">
        <f t="shared" si="188"/>
        <v>0</v>
      </c>
      <c r="P4030" s="15" t="str">
        <f>IF(COUNTIF('Personálie dobrovolníků '!U:X,N4030)&gt;0,"ANO","")</f>
        <v/>
      </c>
      <c r="Q4030" s="15"/>
    </row>
    <row r="4031" spans="2:17" s="25" customFormat="1" x14ac:dyDescent="0.3">
      <c r="B4031" s="15" t="str">
        <f>IF(A4031="","",VLOOKUP(A4031,Tabulka3[[Číslo smlouvy   u pravidelné činnosti]:[Příjmení]],3,0))</f>
        <v/>
      </c>
      <c r="C4031" s="15" t="str">
        <f>IF(A4031="","",VLOOKUP(A4031,Tabulka3[[Číslo smlouvy   u pravidelné činnosti]:[Příjmení]],4,0))</f>
        <v/>
      </c>
      <c r="F4031" s="94"/>
      <c r="H4031" s="113"/>
      <c r="I4031" s="113"/>
      <c r="K4031" s="15"/>
      <c r="L4031" s="15"/>
      <c r="M4031" s="15">
        <f t="shared" si="186"/>
        <v>1</v>
      </c>
      <c r="N4031" s="15" t="str">
        <f t="shared" si="187"/>
        <v>-</v>
      </c>
      <c r="O4031" s="150">
        <f t="shared" si="188"/>
        <v>0</v>
      </c>
      <c r="P4031" s="15" t="str">
        <f>IF(COUNTIF('Personálie dobrovolníků '!U:X,N4031)&gt;0,"ANO","")</f>
        <v/>
      </c>
      <c r="Q4031" s="15"/>
    </row>
    <row r="4032" spans="2:17" s="25" customFormat="1" x14ac:dyDescent="0.3">
      <c r="B4032" s="15" t="str">
        <f>IF(A4032="","",VLOOKUP(A4032,Tabulka3[[Číslo smlouvy   u pravidelné činnosti]:[Příjmení]],3,0))</f>
        <v/>
      </c>
      <c r="C4032" s="15" t="str">
        <f>IF(A4032="","",VLOOKUP(A4032,Tabulka3[[Číslo smlouvy   u pravidelné činnosti]:[Příjmení]],4,0))</f>
        <v/>
      </c>
      <c r="F4032" s="94"/>
      <c r="H4032" s="113"/>
      <c r="I4032" s="113"/>
      <c r="K4032" s="15"/>
      <c r="L4032" s="15"/>
      <c r="M4032" s="15">
        <f t="shared" si="186"/>
        <v>1</v>
      </c>
      <c r="N4032" s="15" t="str">
        <f t="shared" si="187"/>
        <v>-</v>
      </c>
      <c r="O4032" s="150">
        <f t="shared" si="188"/>
        <v>0</v>
      </c>
      <c r="P4032" s="15" t="str">
        <f>IF(COUNTIF('Personálie dobrovolníků '!U:X,N4032)&gt;0,"ANO","")</f>
        <v/>
      </c>
      <c r="Q4032" s="15"/>
    </row>
    <row r="4033" spans="2:17" s="25" customFormat="1" x14ac:dyDescent="0.3">
      <c r="B4033" s="15" t="str">
        <f>IF(A4033="","",VLOOKUP(A4033,Tabulka3[[Číslo smlouvy   u pravidelné činnosti]:[Příjmení]],3,0))</f>
        <v/>
      </c>
      <c r="C4033" s="15" t="str">
        <f>IF(A4033="","",VLOOKUP(A4033,Tabulka3[[Číslo smlouvy   u pravidelné činnosti]:[Příjmení]],4,0))</f>
        <v/>
      </c>
      <c r="F4033" s="94"/>
      <c r="H4033" s="113"/>
      <c r="I4033" s="113"/>
      <c r="K4033" s="15"/>
      <c r="L4033" s="15"/>
      <c r="M4033" s="15">
        <f t="shared" si="186"/>
        <v>1</v>
      </c>
      <c r="N4033" s="15" t="str">
        <f t="shared" si="187"/>
        <v>-</v>
      </c>
      <c r="O4033" s="150">
        <f t="shared" si="188"/>
        <v>0</v>
      </c>
      <c r="P4033" s="15" t="str">
        <f>IF(COUNTIF('Personálie dobrovolníků '!U:X,N4033)&gt;0,"ANO","")</f>
        <v/>
      </c>
      <c r="Q4033" s="15"/>
    </row>
    <row r="4034" spans="2:17" s="25" customFormat="1" x14ac:dyDescent="0.3">
      <c r="B4034" s="15" t="str">
        <f>IF(A4034="","",VLOOKUP(A4034,Tabulka3[[Číslo smlouvy   u pravidelné činnosti]:[Příjmení]],3,0))</f>
        <v/>
      </c>
      <c r="C4034" s="15" t="str">
        <f>IF(A4034="","",VLOOKUP(A4034,Tabulka3[[Číslo smlouvy   u pravidelné činnosti]:[Příjmení]],4,0))</f>
        <v/>
      </c>
      <c r="F4034" s="94"/>
      <c r="H4034" s="113"/>
      <c r="I4034" s="113"/>
      <c r="K4034" s="15"/>
      <c r="L4034" s="15"/>
      <c r="M4034" s="15">
        <f t="shared" si="186"/>
        <v>1</v>
      </c>
      <c r="N4034" s="15" t="str">
        <f t="shared" si="187"/>
        <v>-</v>
      </c>
      <c r="O4034" s="150">
        <f t="shared" si="188"/>
        <v>0</v>
      </c>
      <c r="P4034" s="15" t="str">
        <f>IF(COUNTIF('Personálie dobrovolníků '!U:X,N4034)&gt;0,"ANO","")</f>
        <v/>
      </c>
      <c r="Q4034" s="15"/>
    </row>
    <row r="4035" spans="2:17" s="25" customFormat="1" x14ac:dyDescent="0.3">
      <c r="B4035" s="15" t="str">
        <f>IF(A4035="","",VLOOKUP(A4035,Tabulka3[[Číslo smlouvy   u pravidelné činnosti]:[Příjmení]],3,0))</f>
        <v/>
      </c>
      <c r="C4035" s="15" t="str">
        <f>IF(A4035="","",VLOOKUP(A4035,Tabulka3[[Číslo smlouvy   u pravidelné činnosti]:[Příjmení]],4,0))</f>
        <v/>
      </c>
      <c r="F4035" s="94"/>
      <c r="H4035" s="113"/>
      <c r="I4035" s="113"/>
      <c r="K4035" s="15"/>
      <c r="L4035" s="15"/>
      <c r="M4035" s="15">
        <f t="shared" si="186"/>
        <v>1</v>
      </c>
      <c r="N4035" s="15" t="str">
        <f t="shared" si="187"/>
        <v>-</v>
      </c>
      <c r="O4035" s="150">
        <f t="shared" si="188"/>
        <v>0</v>
      </c>
      <c r="P4035" s="15" t="str">
        <f>IF(COUNTIF('Personálie dobrovolníků '!U:X,N4035)&gt;0,"ANO","")</f>
        <v/>
      </c>
      <c r="Q4035" s="15"/>
    </row>
    <row r="4036" spans="2:17" s="25" customFormat="1" x14ac:dyDescent="0.3">
      <c r="B4036" s="15" t="str">
        <f>IF(A4036="","",VLOOKUP(A4036,Tabulka3[[Číslo smlouvy   u pravidelné činnosti]:[Příjmení]],3,0))</f>
        <v/>
      </c>
      <c r="C4036" s="15" t="str">
        <f>IF(A4036="","",VLOOKUP(A4036,Tabulka3[[Číslo smlouvy   u pravidelné činnosti]:[Příjmení]],4,0))</f>
        <v/>
      </c>
      <c r="F4036" s="94"/>
      <c r="H4036" s="113"/>
      <c r="I4036" s="113"/>
      <c r="K4036" s="15"/>
      <c r="L4036" s="15"/>
      <c r="M4036" s="15">
        <f t="shared" ref="M4036:M4099" si="189">IF(OR(
   AND($H4036=$K$12, $I4036=$L$4),
   AND($H4036=$K$12, $I4036=$L$5),
   AND($H4036=$K$12, $I4036=$L$6),
   AND($H4036=$K$12, $I4036=$L$7),
   AND($H4036=$K$11, $I4036=$L$4),
   AND($H4036=$K$11, $I4036=$L$5),
   AND($H4036=$K$11, $I4036=$L$6),
   AND($H4036=$K$11, $I4036=$L$7),
   AND($H4036=$K$5, $I4036=$L$5),
   AND($H4036=$K$6, $I4036=$L$4),
   AND($H4036=$K$6, $I4036=$L$5),
   AND($H4036=$K$6, $I4036=$L$7),
   AND($H4036=$K$4, $I4036=$L$6),
), 0, 1)</f>
        <v>1</v>
      </c>
      <c r="N4036" s="15" t="str">
        <f t="shared" ref="N4036:N4099" si="190">A4036 &amp; "-" &amp; J4036</f>
        <v>-</v>
      </c>
      <c r="O4036" s="150">
        <f t="shared" ref="O4036:O4099" si="191">IF(AND(M4036&lt;&gt;0, P4036="ANO"), 1, 0)</f>
        <v>0</v>
      </c>
      <c r="P4036" s="15" t="str">
        <f>IF(COUNTIF('Personálie dobrovolníků '!U:X,N4036)&gt;0,"ANO","")</f>
        <v/>
      </c>
      <c r="Q4036" s="15"/>
    </row>
    <row r="4037" spans="2:17" s="25" customFormat="1" x14ac:dyDescent="0.3">
      <c r="B4037" s="15" t="str">
        <f>IF(A4037="","",VLOOKUP(A4037,Tabulka3[[Číslo smlouvy   u pravidelné činnosti]:[Příjmení]],3,0))</f>
        <v/>
      </c>
      <c r="C4037" s="15" t="str">
        <f>IF(A4037="","",VLOOKUP(A4037,Tabulka3[[Číslo smlouvy   u pravidelné činnosti]:[Příjmení]],4,0))</f>
        <v/>
      </c>
      <c r="F4037" s="94"/>
      <c r="H4037" s="113"/>
      <c r="I4037" s="113"/>
      <c r="K4037" s="15"/>
      <c r="L4037" s="15"/>
      <c r="M4037" s="15">
        <f t="shared" si="189"/>
        <v>1</v>
      </c>
      <c r="N4037" s="15" t="str">
        <f t="shared" si="190"/>
        <v>-</v>
      </c>
      <c r="O4037" s="150">
        <f t="shared" si="191"/>
        <v>0</v>
      </c>
      <c r="P4037" s="15" t="str">
        <f>IF(COUNTIF('Personálie dobrovolníků '!U:X,N4037)&gt;0,"ANO","")</f>
        <v/>
      </c>
      <c r="Q4037" s="15"/>
    </row>
    <row r="4038" spans="2:17" s="25" customFormat="1" x14ac:dyDescent="0.3">
      <c r="B4038" s="15" t="str">
        <f>IF(A4038="","",VLOOKUP(A4038,Tabulka3[[Číslo smlouvy   u pravidelné činnosti]:[Příjmení]],3,0))</f>
        <v/>
      </c>
      <c r="C4038" s="15" t="str">
        <f>IF(A4038="","",VLOOKUP(A4038,Tabulka3[[Číslo smlouvy   u pravidelné činnosti]:[Příjmení]],4,0))</f>
        <v/>
      </c>
      <c r="F4038" s="94"/>
      <c r="H4038" s="113"/>
      <c r="I4038" s="113"/>
      <c r="K4038" s="15"/>
      <c r="L4038" s="15"/>
      <c r="M4038" s="15">
        <f t="shared" si="189"/>
        <v>1</v>
      </c>
      <c r="N4038" s="15" t="str">
        <f t="shared" si="190"/>
        <v>-</v>
      </c>
      <c r="O4038" s="150">
        <f t="shared" si="191"/>
        <v>0</v>
      </c>
      <c r="P4038" s="15" t="str">
        <f>IF(COUNTIF('Personálie dobrovolníků '!U:X,N4038)&gt;0,"ANO","")</f>
        <v/>
      </c>
      <c r="Q4038" s="15"/>
    </row>
    <row r="4039" spans="2:17" s="25" customFormat="1" x14ac:dyDescent="0.3">
      <c r="B4039" s="15" t="str">
        <f>IF(A4039="","",VLOOKUP(A4039,Tabulka3[[Číslo smlouvy   u pravidelné činnosti]:[Příjmení]],3,0))</f>
        <v/>
      </c>
      <c r="C4039" s="15" t="str">
        <f>IF(A4039="","",VLOOKUP(A4039,Tabulka3[[Číslo smlouvy   u pravidelné činnosti]:[Příjmení]],4,0))</f>
        <v/>
      </c>
      <c r="F4039" s="94"/>
      <c r="H4039" s="113"/>
      <c r="I4039" s="113"/>
      <c r="K4039" s="15"/>
      <c r="L4039" s="15"/>
      <c r="M4039" s="15">
        <f t="shared" si="189"/>
        <v>1</v>
      </c>
      <c r="N4039" s="15" t="str">
        <f t="shared" si="190"/>
        <v>-</v>
      </c>
      <c r="O4039" s="150">
        <f t="shared" si="191"/>
        <v>0</v>
      </c>
      <c r="P4039" s="15" t="str">
        <f>IF(COUNTIF('Personálie dobrovolníků '!U:X,N4039)&gt;0,"ANO","")</f>
        <v/>
      </c>
      <c r="Q4039" s="15"/>
    </row>
    <row r="4040" spans="2:17" s="25" customFormat="1" x14ac:dyDescent="0.3">
      <c r="B4040" s="15" t="str">
        <f>IF(A4040="","",VLOOKUP(A4040,Tabulka3[[Číslo smlouvy   u pravidelné činnosti]:[Příjmení]],3,0))</f>
        <v/>
      </c>
      <c r="C4040" s="15" t="str">
        <f>IF(A4040="","",VLOOKUP(A4040,Tabulka3[[Číslo smlouvy   u pravidelné činnosti]:[Příjmení]],4,0))</f>
        <v/>
      </c>
      <c r="F4040" s="94"/>
      <c r="H4040" s="113"/>
      <c r="I4040" s="113"/>
      <c r="K4040" s="15"/>
      <c r="L4040" s="15"/>
      <c r="M4040" s="15">
        <f t="shared" si="189"/>
        <v>1</v>
      </c>
      <c r="N4040" s="15" t="str">
        <f t="shared" si="190"/>
        <v>-</v>
      </c>
      <c r="O4040" s="150">
        <f t="shared" si="191"/>
        <v>0</v>
      </c>
      <c r="P4040" s="15" t="str">
        <f>IF(COUNTIF('Personálie dobrovolníků '!U:X,N4040)&gt;0,"ANO","")</f>
        <v/>
      </c>
      <c r="Q4040" s="15"/>
    </row>
    <row r="4041" spans="2:17" s="25" customFormat="1" x14ac:dyDescent="0.3">
      <c r="B4041" s="15" t="str">
        <f>IF(A4041="","",VLOOKUP(A4041,Tabulka3[[Číslo smlouvy   u pravidelné činnosti]:[Příjmení]],3,0))</f>
        <v/>
      </c>
      <c r="C4041" s="15" t="str">
        <f>IF(A4041="","",VLOOKUP(A4041,Tabulka3[[Číslo smlouvy   u pravidelné činnosti]:[Příjmení]],4,0))</f>
        <v/>
      </c>
      <c r="F4041" s="94"/>
      <c r="H4041" s="113"/>
      <c r="I4041" s="113"/>
      <c r="K4041" s="15"/>
      <c r="L4041" s="15"/>
      <c r="M4041" s="15">
        <f t="shared" si="189"/>
        <v>1</v>
      </c>
      <c r="N4041" s="15" t="str">
        <f t="shared" si="190"/>
        <v>-</v>
      </c>
      <c r="O4041" s="150">
        <f t="shared" si="191"/>
        <v>0</v>
      </c>
      <c r="P4041" s="15" t="str">
        <f>IF(COUNTIF('Personálie dobrovolníků '!U:X,N4041)&gt;0,"ANO","")</f>
        <v/>
      </c>
      <c r="Q4041" s="15"/>
    </row>
    <row r="4042" spans="2:17" s="25" customFormat="1" x14ac:dyDescent="0.3">
      <c r="B4042" s="15" t="str">
        <f>IF(A4042="","",VLOOKUP(A4042,Tabulka3[[Číslo smlouvy   u pravidelné činnosti]:[Příjmení]],3,0))</f>
        <v/>
      </c>
      <c r="C4042" s="15" t="str">
        <f>IF(A4042="","",VLOOKUP(A4042,Tabulka3[[Číslo smlouvy   u pravidelné činnosti]:[Příjmení]],4,0))</f>
        <v/>
      </c>
      <c r="F4042" s="94"/>
      <c r="H4042" s="113"/>
      <c r="I4042" s="113"/>
      <c r="K4042" s="15"/>
      <c r="L4042" s="15"/>
      <c r="M4042" s="15">
        <f t="shared" si="189"/>
        <v>1</v>
      </c>
      <c r="N4042" s="15" t="str">
        <f t="shared" si="190"/>
        <v>-</v>
      </c>
      <c r="O4042" s="150">
        <f t="shared" si="191"/>
        <v>0</v>
      </c>
      <c r="P4042" s="15" t="str">
        <f>IF(COUNTIF('Personálie dobrovolníků '!U:X,N4042)&gt;0,"ANO","")</f>
        <v/>
      </c>
      <c r="Q4042" s="15"/>
    </row>
    <row r="4043" spans="2:17" s="25" customFormat="1" x14ac:dyDescent="0.3">
      <c r="B4043" s="15" t="str">
        <f>IF(A4043="","",VLOOKUP(A4043,Tabulka3[[Číslo smlouvy   u pravidelné činnosti]:[Příjmení]],3,0))</f>
        <v/>
      </c>
      <c r="C4043" s="15" t="str">
        <f>IF(A4043="","",VLOOKUP(A4043,Tabulka3[[Číslo smlouvy   u pravidelné činnosti]:[Příjmení]],4,0))</f>
        <v/>
      </c>
      <c r="F4043" s="94"/>
      <c r="H4043" s="113"/>
      <c r="I4043" s="113"/>
      <c r="K4043" s="15"/>
      <c r="L4043" s="15"/>
      <c r="M4043" s="15">
        <f t="shared" si="189"/>
        <v>1</v>
      </c>
      <c r="N4043" s="15" t="str">
        <f t="shared" si="190"/>
        <v>-</v>
      </c>
      <c r="O4043" s="150">
        <f t="shared" si="191"/>
        <v>0</v>
      </c>
      <c r="P4043" s="15" t="str">
        <f>IF(COUNTIF('Personálie dobrovolníků '!U:X,N4043)&gt;0,"ANO","")</f>
        <v/>
      </c>
      <c r="Q4043" s="15"/>
    </row>
    <row r="4044" spans="2:17" s="25" customFormat="1" x14ac:dyDescent="0.3">
      <c r="B4044" s="15" t="str">
        <f>IF(A4044="","",VLOOKUP(A4044,Tabulka3[[Číslo smlouvy   u pravidelné činnosti]:[Příjmení]],3,0))</f>
        <v/>
      </c>
      <c r="C4044" s="15" t="str">
        <f>IF(A4044="","",VLOOKUP(A4044,Tabulka3[[Číslo smlouvy   u pravidelné činnosti]:[Příjmení]],4,0))</f>
        <v/>
      </c>
      <c r="F4044" s="94"/>
      <c r="H4044" s="113"/>
      <c r="I4044" s="113"/>
      <c r="K4044" s="15"/>
      <c r="L4044" s="15"/>
      <c r="M4044" s="15">
        <f t="shared" si="189"/>
        <v>1</v>
      </c>
      <c r="N4044" s="15" t="str">
        <f t="shared" si="190"/>
        <v>-</v>
      </c>
      <c r="O4044" s="150">
        <f t="shared" si="191"/>
        <v>0</v>
      </c>
      <c r="P4044" s="15" t="str">
        <f>IF(COUNTIF('Personálie dobrovolníků '!U:X,N4044)&gt;0,"ANO","")</f>
        <v/>
      </c>
      <c r="Q4044" s="15"/>
    </row>
    <row r="4045" spans="2:17" s="25" customFormat="1" x14ac:dyDescent="0.3">
      <c r="B4045" s="15" t="str">
        <f>IF(A4045="","",VLOOKUP(A4045,Tabulka3[[Číslo smlouvy   u pravidelné činnosti]:[Příjmení]],3,0))</f>
        <v/>
      </c>
      <c r="C4045" s="15" t="str">
        <f>IF(A4045="","",VLOOKUP(A4045,Tabulka3[[Číslo smlouvy   u pravidelné činnosti]:[Příjmení]],4,0))</f>
        <v/>
      </c>
      <c r="F4045" s="94"/>
      <c r="H4045" s="113"/>
      <c r="I4045" s="113"/>
      <c r="K4045" s="15"/>
      <c r="L4045" s="15"/>
      <c r="M4045" s="15">
        <f t="shared" si="189"/>
        <v>1</v>
      </c>
      <c r="N4045" s="15" t="str">
        <f t="shared" si="190"/>
        <v>-</v>
      </c>
      <c r="O4045" s="150">
        <f t="shared" si="191"/>
        <v>0</v>
      </c>
      <c r="P4045" s="15" t="str">
        <f>IF(COUNTIF('Personálie dobrovolníků '!U:X,N4045)&gt;0,"ANO","")</f>
        <v/>
      </c>
      <c r="Q4045" s="15"/>
    </row>
    <row r="4046" spans="2:17" s="25" customFormat="1" x14ac:dyDescent="0.3">
      <c r="B4046" s="15" t="str">
        <f>IF(A4046="","",VLOOKUP(A4046,Tabulka3[[Číslo smlouvy   u pravidelné činnosti]:[Příjmení]],3,0))</f>
        <v/>
      </c>
      <c r="C4046" s="15" t="str">
        <f>IF(A4046="","",VLOOKUP(A4046,Tabulka3[[Číslo smlouvy   u pravidelné činnosti]:[Příjmení]],4,0))</f>
        <v/>
      </c>
      <c r="F4046" s="94"/>
      <c r="H4046" s="113"/>
      <c r="I4046" s="113"/>
      <c r="K4046" s="15"/>
      <c r="L4046" s="15"/>
      <c r="M4046" s="15">
        <f t="shared" si="189"/>
        <v>1</v>
      </c>
      <c r="N4046" s="15" t="str">
        <f t="shared" si="190"/>
        <v>-</v>
      </c>
      <c r="O4046" s="150">
        <f t="shared" si="191"/>
        <v>0</v>
      </c>
      <c r="P4046" s="15" t="str">
        <f>IF(COUNTIF('Personálie dobrovolníků '!U:X,N4046)&gt;0,"ANO","")</f>
        <v/>
      </c>
      <c r="Q4046" s="15"/>
    </row>
    <row r="4047" spans="2:17" s="25" customFormat="1" x14ac:dyDescent="0.3">
      <c r="B4047" s="15" t="str">
        <f>IF(A4047="","",VLOOKUP(A4047,Tabulka3[[Číslo smlouvy   u pravidelné činnosti]:[Příjmení]],3,0))</f>
        <v/>
      </c>
      <c r="C4047" s="15" t="str">
        <f>IF(A4047="","",VLOOKUP(A4047,Tabulka3[[Číslo smlouvy   u pravidelné činnosti]:[Příjmení]],4,0))</f>
        <v/>
      </c>
      <c r="F4047" s="94"/>
      <c r="H4047" s="113"/>
      <c r="I4047" s="113"/>
      <c r="K4047" s="15"/>
      <c r="L4047" s="15"/>
      <c r="M4047" s="15">
        <f t="shared" si="189"/>
        <v>1</v>
      </c>
      <c r="N4047" s="15" t="str">
        <f t="shared" si="190"/>
        <v>-</v>
      </c>
      <c r="O4047" s="150">
        <f t="shared" si="191"/>
        <v>0</v>
      </c>
      <c r="P4047" s="15" t="str">
        <f>IF(COUNTIF('Personálie dobrovolníků '!U:X,N4047)&gt;0,"ANO","")</f>
        <v/>
      </c>
      <c r="Q4047" s="15"/>
    </row>
    <row r="4048" spans="2:17" s="25" customFormat="1" x14ac:dyDescent="0.3">
      <c r="B4048" s="15" t="str">
        <f>IF(A4048="","",VLOOKUP(A4048,Tabulka3[[Číslo smlouvy   u pravidelné činnosti]:[Příjmení]],3,0))</f>
        <v/>
      </c>
      <c r="C4048" s="15" t="str">
        <f>IF(A4048="","",VLOOKUP(A4048,Tabulka3[[Číslo smlouvy   u pravidelné činnosti]:[Příjmení]],4,0))</f>
        <v/>
      </c>
      <c r="F4048" s="94"/>
      <c r="H4048" s="113"/>
      <c r="I4048" s="113"/>
      <c r="K4048" s="15"/>
      <c r="L4048" s="15"/>
      <c r="M4048" s="15">
        <f t="shared" si="189"/>
        <v>1</v>
      </c>
      <c r="N4048" s="15" t="str">
        <f t="shared" si="190"/>
        <v>-</v>
      </c>
      <c r="O4048" s="150">
        <f t="shared" si="191"/>
        <v>0</v>
      </c>
      <c r="P4048" s="15" t="str">
        <f>IF(COUNTIF('Personálie dobrovolníků '!U:X,N4048)&gt;0,"ANO","")</f>
        <v/>
      </c>
      <c r="Q4048" s="15"/>
    </row>
    <row r="4049" spans="2:17" s="25" customFormat="1" x14ac:dyDescent="0.3">
      <c r="B4049" s="15" t="str">
        <f>IF(A4049="","",VLOOKUP(A4049,Tabulka3[[Číslo smlouvy   u pravidelné činnosti]:[Příjmení]],3,0))</f>
        <v/>
      </c>
      <c r="C4049" s="15" t="str">
        <f>IF(A4049="","",VLOOKUP(A4049,Tabulka3[[Číslo smlouvy   u pravidelné činnosti]:[Příjmení]],4,0))</f>
        <v/>
      </c>
      <c r="F4049" s="94"/>
      <c r="H4049" s="113"/>
      <c r="I4049" s="113"/>
      <c r="K4049" s="15"/>
      <c r="L4049" s="15"/>
      <c r="M4049" s="15">
        <f t="shared" si="189"/>
        <v>1</v>
      </c>
      <c r="N4049" s="15" t="str">
        <f t="shared" si="190"/>
        <v>-</v>
      </c>
      <c r="O4049" s="150">
        <f t="shared" si="191"/>
        <v>0</v>
      </c>
      <c r="P4049" s="15" t="str">
        <f>IF(COUNTIF('Personálie dobrovolníků '!U:X,N4049)&gt;0,"ANO","")</f>
        <v/>
      </c>
      <c r="Q4049" s="15"/>
    </row>
    <row r="4050" spans="2:17" s="25" customFormat="1" x14ac:dyDescent="0.3">
      <c r="B4050" s="15" t="str">
        <f>IF(A4050="","",VLOOKUP(A4050,Tabulka3[[Číslo smlouvy   u pravidelné činnosti]:[Příjmení]],3,0))</f>
        <v/>
      </c>
      <c r="C4050" s="15" t="str">
        <f>IF(A4050="","",VLOOKUP(A4050,Tabulka3[[Číslo smlouvy   u pravidelné činnosti]:[Příjmení]],4,0))</f>
        <v/>
      </c>
      <c r="F4050" s="94"/>
      <c r="H4050" s="113"/>
      <c r="I4050" s="113"/>
      <c r="K4050" s="15"/>
      <c r="L4050" s="15"/>
      <c r="M4050" s="15">
        <f t="shared" si="189"/>
        <v>1</v>
      </c>
      <c r="N4050" s="15" t="str">
        <f t="shared" si="190"/>
        <v>-</v>
      </c>
      <c r="O4050" s="150">
        <f t="shared" si="191"/>
        <v>0</v>
      </c>
      <c r="P4050" s="15" t="str">
        <f>IF(COUNTIF('Personálie dobrovolníků '!U:X,N4050)&gt;0,"ANO","")</f>
        <v/>
      </c>
      <c r="Q4050" s="15"/>
    </row>
    <row r="4051" spans="2:17" s="25" customFormat="1" x14ac:dyDescent="0.3">
      <c r="B4051" s="15" t="str">
        <f>IF(A4051="","",VLOOKUP(A4051,Tabulka3[[Číslo smlouvy   u pravidelné činnosti]:[Příjmení]],3,0))</f>
        <v/>
      </c>
      <c r="C4051" s="15" t="str">
        <f>IF(A4051="","",VLOOKUP(A4051,Tabulka3[[Číslo smlouvy   u pravidelné činnosti]:[Příjmení]],4,0))</f>
        <v/>
      </c>
      <c r="F4051" s="94"/>
      <c r="H4051" s="113"/>
      <c r="I4051" s="113"/>
      <c r="K4051" s="15"/>
      <c r="L4051" s="15"/>
      <c r="M4051" s="15">
        <f t="shared" si="189"/>
        <v>1</v>
      </c>
      <c r="N4051" s="15" t="str">
        <f t="shared" si="190"/>
        <v>-</v>
      </c>
      <c r="O4051" s="150">
        <f t="shared" si="191"/>
        <v>0</v>
      </c>
      <c r="P4051" s="15" t="str">
        <f>IF(COUNTIF('Personálie dobrovolníků '!U:X,N4051)&gt;0,"ANO","")</f>
        <v/>
      </c>
      <c r="Q4051" s="15"/>
    </row>
    <row r="4052" spans="2:17" s="25" customFormat="1" x14ac:dyDescent="0.3">
      <c r="B4052" s="15" t="str">
        <f>IF(A4052="","",VLOOKUP(A4052,Tabulka3[[Číslo smlouvy   u pravidelné činnosti]:[Příjmení]],3,0))</f>
        <v/>
      </c>
      <c r="C4052" s="15" t="str">
        <f>IF(A4052="","",VLOOKUP(A4052,Tabulka3[[Číslo smlouvy   u pravidelné činnosti]:[Příjmení]],4,0))</f>
        <v/>
      </c>
      <c r="F4052" s="94"/>
      <c r="H4052" s="113"/>
      <c r="I4052" s="113"/>
      <c r="K4052" s="15"/>
      <c r="L4052" s="15"/>
      <c r="M4052" s="15">
        <f t="shared" si="189"/>
        <v>1</v>
      </c>
      <c r="N4052" s="15" t="str">
        <f t="shared" si="190"/>
        <v>-</v>
      </c>
      <c r="O4052" s="150">
        <f t="shared" si="191"/>
        <v>0</v>
      </c>
      <c r="P4052" s="15" t="str">
        <f>IF(COUNTIF('Personálie dobrovolníků '!U:X,N4052)&gt;0,"ANO","")</f>
        <v/>
      </c>
      <c r="Q4052" s="15"/>
    </row>
    <row r="4053" spans="2:17" s="25" customFormat="1" x14ac:dyDescent="0.3">
      <c r="B4053" s="15" t="str">
        <f>IF(A4053="","",VLOOKUP(A4053,Tabulka3[[Číslo smlouvy   u pravidelné činnosti]:[Příjmení]],3,0))</f>
        <v/>
      </c>
      <c r="C4053" s="15" t="str">
        <f>IF(A4053="","",VLOOKUP(A4053,Tabulka3[[Číslo smlouvy   u pravidelné činnosti]:[Příjmení]],4,0))</f>
        <v/>
      </c>
      <c r="F4053" s="94"/>
      <c r="H4053" s="113"/>
      <c r="I4053" s="113"/>
      <c r="K4053" s="15"/>
      <c r="L4053" s="15"/>
      <c r="M4053" s="15">
        <f t="shared" si="189"/>
        <v>1</v>
      </c>
      <c r="N4053" s="15" t="str">
        <f t="shared" si="190"/>
        <v>-</v>
      </c>
      <c r="O4053" s="150">
        <f t="shared" si="191"/>
        <v>0</v>
      </c>
      <c r="P4053" s="15" t="str">
        <f>IF(COUNTIF('Personálie dobrovolníků '!U:X,N4053)&gt;0,"ANO","")</f>
        <v/>
      </c>
      <c r="Q4053" s="15"/>
    </row>
    <row r="4054" spans="2:17" s="25" customFormat="1" x14ac:dyDescent="0.3">
      <c r="B4054" s="15" t="str">
        <f>IF(A4054="","",VLOOKUP(A4054,Tabulka3[[Číslo smlouvy   u pravidelné činnosti]:[Příjmení]],3,0))</f>
        <v/>
      </c>
      <c r="C4054" s="15" t="str">
        <f>IF(A4054="","",VLOOKUP(A4054,Tabulka3[[Číslo smlouvy   u pravidelné činnosti]:[Příjmení]],4,0))</f>
        <v/>
      </c>
      <c r="F4054" s="94"/>
      <c r="H4054" s="113"/>
      <c r="I4054" s="113"/>
      <c r="K4054" s="15"/>
      <c r="L4054" s="15"/>
      <c r="M4054" s="15">
        <f t="shared" si="189"/>
        <v>1</v>
      </c>
      <c r="N4054" s="15" t="str">
        <f t="shared" si="190"/>
        <v>-</v>
      </c>
      <c r="O4054" s="150">
        <f t="shared" si="191"/>
        <v>0</v>
      </c>
      <c r="P4054" s="15" t="str">
        <f>IF(COUNTIF('Personálie dobrovolníků '!U:X,N4054)&gt;0,"ANO","")</f>
        <v/>
      </c>
      <c r="Q4054" s="15"/>
    </row>
    <row r="4055" spans="2:17" s="25" customFormat="1" x14ac:dyDescent="0.3">
      <c r="B4055" s="15" t="str">
        <f>IF(A4055="","",VLOOKUP(A4055,Tabulka3[[Číslo smlouvy   u pravidelné činnosti]:[Příjmení]],3,0))</f>
        <v/>
      </c>
      <c r="C4055" s="15" t="str">
        <f>IF(A4055="","",VLOOKUP(A4055,Tabulka3[[Číslo smlouvy   u pravidelné činnosti]:[Příjmení]],4,0))</f>
        <v/>
      </c>
      <c r="F4055" s="94"/>
      <c r="H4055" s="113"/>
      <c r="I4055" s="113"/>
      <c r="K4055" s="15"/>
      <c r="L4055" s="15"/>
      <c r="M4055" s="15">
        <f t="shared" si="189"/>
        <v>1</v>
      </c>
      <c r="N4055" s="15" t="str">
        <f t="shared" si="190"/>
        <v>-</v>
      </c>
      <c r="O4055" s="150">
        <f t="shared" si="191"/>
        <v>0</v>
      </c>
      <c r="P4055" s="15" t="str">
        <f>IF(COUNTIF('Personálie dobrovolníků '!U:X,N4055)&gt;0,"ANO","")</f>
        <v/>
      </c>
      <c r="Q4055" s="15"/>
    </row>
    <row r="4056" spans="2:17" s="25" customFormat="1" x14ac:dyDescent="0.3">
      <c r="B4056" s="15" t="str">
        <f>IF(A4056="","",VLOOKUP(A4056,Tabulka3[[Číslo smlouvy   u pravidelné činnosti]:[Příjmení]],3,0))</f>
        <v/>
      </c>
      <c r="C4056" s="15" t="str">
        <f>IF(A4056="","",VLOOKUP(A4056,Tabulka3[[Číslo smlouvy   u pravidelné činnosti]:[Příjmení]],4,0))</f>
        <v/>
      </c>
      <c r="F4056" s="94"/>
      <c r="H4056" s="113"/>
      <c r="I4056" s="113"/>
      <c r="K4056" s="15"/>
      <c r="L4056" s="15"/>
      <c r="M4056" s="15">
        <f t="shared" si="189"/>
        <v>1</v>
      </c>
      <c r="N4056" s="15" t="str">
        <f t="shared" si="190"/>
        <v>-</v>
      </c>
      <c r="O4056" s="150">
        <f t="shared" si="191"/>
        <v>0</v>
      </c>
      <c r="P4056" s="15" t="str">
        <f>IF(COUNTIF('Personálie dobrovolníků '!U:X,N4056)&gt;0,"ANO","")</f>
        <v/>
      </c>
      <c r="Q4056" s="15"/>
    </row>
    <row r="4057" spans="2:17" s="25" customFormat="1" x14ac:dyDescent="0.3">
      <c r="B4057" s="15" t="str">
        <f>IF(A4057="","",VLOOKUP(A4057,Tabulka3[[Číslo smlouvy   u pravidelné činnosti]:[Příjmení]],3,0))</f>
        <v/>
      </c>
      <c r="C4057" s="15" t="str">
        <f>IF(A4057="","",VLOOKUP(A4057,Tabulka3[[Číslo smlouvy   u pravidelné činnosti]:[Příjmení]],4,0))</f>
        <v/>
      </c>
      <c r="F4057" s="94"/>
      <c r="H4057" s="113"/>
      <c r="I4057" s="113"/>
      <c r="K4057" s="15"/>
      <c r="L4057" s="15"/>
      <c r="M4057" s="15">
        <f t="shared" si="189"/>
        <v>1</v>
      </c>
      <c r="N4057" s="15" t="str">
        <f t="shared" si="190"/>
        <v>-</v>
      </c>
      <c r="O4057" s="150">
        <f t="shared" si="191"/>
        <v>0</v>
      </c>
      <c r="P4057" s="15" t="str">
        <f>IF(COUNTIF('Personálie dobrovolníků '!U:X,N4057)&gt;0,"ANO","")</f>
        <v/>
      </c>
      <c r="Q4057" s="15"/>
    </row>
    <row r="4058" spans="2:17" s="25" customFormat="1" x14ac:dyDescent="0.3">
      <c r="B4058" s="15" t="str">
        <f>IF(A4058="","",VLOOKUP(A4058,Tabulka3[[Číslo smlouvy   u pravidelné činnosti]:[Příjmení]],3,0))</f>
        <v/>
      </c>
      <c r="C4058" s="15" t="str">
        <f>IF(A4058="","",VLOOKUP(A4058,Tabulka3[[Číslo smlouvy   u pravidelné činnosti]:[Příjmení]],4,0))</f>
        <v/>
      </c>
      <c r="F4058" s="94"/>
      <c r="H4058" s="113"/>
      <c r="I4058" s="113"/>
      <c r="K4058" s="15"/>
      <c r="L4058" s="15"/>
      <c r="M4058" s="15">
        <f t="shared" si="189"/>
        <v>1</v>
      </c>
      <c r="N4058" s="15" t="str">
        <f t="shared" si="190"/>
        <v>-</v>
      </c>
      <c r="O4058" s="150">
        <f t="shared" si="191"/>
        <v>0</v>
      </c>
      <c r="P4058" s="15" t="str">
        <f>IF(COUNTIF('Personálie dobrovolníků '!U:X,N4058)&gt;0,"ANO","")</f>
        <v/>
      </c>
      <c r="Q4058" s="15"/>
    </row>
    <row r="4059" spans="2:17" s="25" customFormat="1" x14ac:dyDescent="0.3">
      <c r="B4059" s="15" t="str">
        <f>IF(A4059="","",VLOOKUP(A4059,Tabulka3[[Číslo smlouvy   u pravidelné činnosti]:[Příjmení]],3,0))</f>
        <v/>
      </c>
      <c r="C4059" s="15" t="str">
        <f>IF(A4059="","",VLOOKUP(A4059,Tabulka3[[Číslo smlouvy   u pravidelné činnosti]:[Příjmení]],4,0))</f>
        <v/>
      </c>
      <c r="F4059" s="94"/>
      <c r="H4059" s="113"/>
      <c r="I4059" s="113"/>
      <c r="K4059" s="15"/>
      <c r="L4059" s="15"/>
      <c r="M4059" s="15">
        <f t="shared" si="189"/>
        <v>1</v>
      </c>
      <c r="N4059" s="15" t="str">
        <f t="shared" si="190"/>
        <v>-</v>
      </c>
      <c r="O4059" s="150">
        <f t="shared" si="191"/>
        <v>0</v>
      </c>
      <c r="P4059" s="15" t="str">
        <f>IF(COUNTIF('Personálie dobrovolníků '!U:X,N4059)&gt;0,"ANO","")</f>
        <v/>
      </c>
      <c r="Q4059" s="15"/>
    </row>
    <row r="4060" spans="2:17" s="25" customFormat="1" x14ac:dyDescent="0.3">
      <c r="B4060" s="15" t="str">
        <f>IF(A4060="","",VLOOKUP(A4060,Tabulka3[[Číslo smlouvy   u pravidelné činnosti]:[Příjmení]],3,0))</f>
        <v/>
      </c>
      <c r="C4060" s="15" t="str">
        <f>IF(A4060="","",VLOOKUP(A4060,Tabulka3[[Číslo smlouvy   u pravidelné činnosti]:[Příjmení]],4,0))</f>
        <v/>
      </c>
      <c r="F4060" s="94"/>
      <c r="H4060" s="113"/>
      <c r="I4060" s="113"/>
      <c r="K4060" s="15"/>
      <c r="L4060" s="15"/>
      <c r="M4060" s="15">
        <f t="shared" si="189"/>
        <v>1</v>
      </c>
      <c r="N4060" s="15" t="str">
        <f t="shared" si="190"/>
        <v>-</v>
      </c>
      <c r="O4060" s="150">
        <f t="shared" si="191"/>
        <v>0</v>
      </c>
      <c r="P4060" s="15" t="str">
        <f>IF(COUNTIF('Personálie dobrovolníků '!U:X,N4060)&gt;0,"ANO","")</f>
        <v/>
      </c>
      <c r="Q4060" s="15"/>
    </row>
    <row r="4061" spans="2:17" s="25" customFormat="1" x14ac:dyDescent="0.3">
      <c r="B4061" s="15" t="str">
        <f>IF(A4061="","",VLOOKUP(A4061,Tabulka3[[Číslo smlouvy   u pravidelné činnosti]:[Příjmení]],3,0))</f>
        <v/>
      </c>
      <c r="C4061" s="15" t="str">
        <f>IF(A4061="","",VLOOKUP(A4061,Tabulka3[[Číslo smlouvy   u pravidelné činnosti]:[Příjmení]],4,0))</f>
        <v/>
      </c>
      <c r="F4061" s="94"/>
      <c r="H4061" s="113"/>
      <c r="I4061" s="113"/>
      <c r="K4061" s="15"/>
      <c r="L4061" s="15"/>
      <c r="M4061" s="15">
        <f t="shared" si="189"/>
        <v>1</v>
      </c>
      <c r="N4061" s="15" t="str">
        <f t="shared" si="190"/>
        <v>-</v>
      </c>
      <c r="O4061" s="150">
        <f t="shared" si="191"/>
        <v>0</v>
      </c>
      <c r="P4061" s="15" t="str">
        <f>IF(COUNTIF('Personálie dobrovolníků '!U:X,N4061)&gt;0,"ANO","")</f>
        <v/>
      </c>
      <c r="Q4061" s="15"/>
    </row>
    <row r="4062" spans="2:17" s="25" customFormat="1" x14ac:dyDescent="0.3">
      <c r="B4062" s="15" t="str">
        <f>IF(A4062="","",VLOOKUP(A4062,Tabulka3[[Číslo smlouvy   u pravidelné činnosti]:[Příjmení]],3,0))</f>
        <v/>
      </c>
      <c r="C4062" s="15" t="str">
        <f>IF(A4062="","",VLOOKUP(A4062,Tabulka3[[Číslo smlouvy   u pravidelné činnosti]:[Příjmení]],4,0))</f>
        <v/>
      </c>
      <c r="F4062" s="94"/>
      <c r="H4062" s="113"/>
      <c r="I4062" s="113"/>
      <c r="K4062" s="15"/>
      <c r="L4062" s="15"/>
      <c r="M4062" s="15">
        <f t="shared" si="189"/>
        <v>1</v>
      </c>
      <c r="N4062" s="15" t="str">
        <f t="shared" si="190"/>
        <v>-</v>
      </c>
      <c r="O4062" s="150">
        <f t="shared" si="191"/>
        <v>0</v>
      </c>
      <c r="P4062" s="15" t="str">
        <f>IF(COUNTIF('Personálie dobrovolníků '!U:X,N4062)&gt;0,"ANO","")</f>
        <v/>
      </c>
      <c r="Q4062" s="15"/>
    </row>
    <row r="4063" spans="2:17" s="25" customFormat="1" x14ac:dyDescent="0.3">
      <c r="B4063" s="15" t="str">
        <f>IF(A4063="","",VLOOKUP(A4063,Tabulka3[[Číslo smlouvy   u pravidelné činnosti]:[Příjmení]],3,0))</f>
        <v/>
      </c>
      <c r="C4063" s="15" t="str">
        <f>IF(A4063="","",VLOOKUP(A4063,Tabulka3[[Číslo smlouvy   u pravidelné činnosti]:[Příjmení]],4,0))</f>
        <v/>
      </c>
      <c r="F4063" s="94"/>
      <c r="H4063" s="113"/>
      <c r="I4063" s="113"/>
      <c r="K4063" s="15"/>
      <c r="L4063" s="15"/>
      <c r="M4063" s="15">
        <f t="shared" si="189"/>
        <v>1</v>
      </c>
      <c r="N4063" s="15" t="str">
        <f t="shared" si="190"/>
        <v>-</v>
      </c>
      <c r="O4063" s="150">
        <f t="shared" si="191"/>
        <v>0</v>
      </c>
      <c r="P4063" s="15" t="str">
        <f>IF(COUNTIF('Personálie dobrovolníků '!U:X,N4063)&gt;0,"ANO","")</f>
        <v/>
      </c>
      <c r="Q4063" s="15"/>
    </row>
    <row r="4064" spans="2:17" s="25" customFormat="1" x14ac:dyDescent="0.3">
      <c r="B4064" s="15" t="str">
        <f>IF(A4064="","",VLOOKUP(A4064,Tabulka3[[Číslo smlouvy   u pravidelné činnosti]:[Příjmení]],3,0))</f>
        <v/>
      </c>
      <c r="C4064" s="15" t="str">
        <f>IF(A4064="","",VLOOKUP(A4064,Tabulka3[[Číslo smlouvy   u pravidelné činnosti]:[Příjmení]],4,0))</f>
        <v/>
      </c>
      <c r="F4064" s="94"/>
      <c r="H4064" s="113"/>
      <c r="I4064" s="113"/>
      <c r="K4064" s="15"/>
      <c r="L4064" s="15"/>
      <c r="M4064" s="15">
        <f t="shared" si="189"/>
        <v>1</v>
      </c>
      <c r="N4064" s="15" t="str">
        <f t="shared" si="190"/>
        <v>-</v>
      </c>
      <c r="O4064" s="150">
        <f t="shared" si="191"/>
        <v>0</v>
      </c>
      <c r="P4064" s="15" t="str">
        <f>IF(COUNTIF('Personálie dobrovolníků '!U:X,N4064)&gt;0,"ANO","")</f>
        <v/>
      </c>
      <c r="Q4064" s="15"/>
    </row>
    <row r="4065" spans="2:17" s="25" customFormat="1" x14ac:dyDescent="0.3">
      <c r="B4065" s="15" t="str">
        <f>IF(A4065="","",VLOOKUP(A4065,Tabulka3[[Číslo smlouvy   u pravidelné činnosti]:[Příjmení]],3,0))</f>
        <v/>
      </c>
      <c r="C4065" s="15" t="str">
        <f>IF(A4065="","",VLOOKUP(A4065,Tabulka3[[Číslo smlouvy   u pravidelné činnosti]:[Příjmení]],4,0))</f>
        <v/>
      </c>
      <c r="F4065" s="94"/>
      <c r="H4065" s="113"/>
      <c r="I4065" s="113"/>
      <c r="K4065" s="15"/>
      <c r="L4065" s="15"/>
      <c r="M4065" s="15">
        <f t="shared" si="189"/>
        <v>1</v>
      </c>
      <c r="N4065" s="15" t="str">
        <f t="shared" si="190"/>
        <v>-</v>
      </c>
      <c r="O4065" s="150">
        <f t="shared" si="191"/>
        <v>0</v>
      </c>
      <c r="P4065" s="15" t="str">
        <f>IF(COUNTIF('Personálie dobrovolníků '!U:X,N4065)&gt;0,"ANO","")</f>
        <v/>
      </c>
      <c r="Q4065" s="15"/>
    </row>
    <row r="4066" spans="2:17" s="25" customFormat="1" x14ac:dyDescent="0.3">
      <c r="B4066" s="15" t="str">
        <f>IF(A4066="","",VLOOKUP(A4066,Tabulka3[[Číslo smlouvy   u pravidelné činnosti]:[Příjmení]],3,0))</f>
        <v/>
      </c>
      <c r="C4066" s="15" t="str">
        <f>IF(A4066="","",VLOOKUP(A4066,Tabulka3[[Číslo smlouvy   u pravidelné činnosti]:[Příjmení]],4,0))</f>
        <v/>
      </c>
      <c r="F4066" s="94"/>
      <c r="H4066" s="113"/>
      <c r="I4066" s="113"/>
      <c r="K4066" s="15"/>
      <c r="L4066" s="15"/>
      <c r="M4066" s="15">
        <f t="shared" si="189"/>
        <v>1</v>
      </c>
      <c r="N4066" s="15" t="str">
        <f t="shared" si="190"/>
        <v>-</v>
      </c>
      <c r="O4066" s="150">
        <f t="shared" si="191"/>
        <v>0</v>
      </c>
      <c r="P4066" s="15" t="str">
        <f>IF(COUNTIF('Personálie dobrovolníků '!U:X,N4066)&gt;0,"ANO","")</f>
        <v/>
      </c>
      <c r="Q4066" s="15"/>
    </row>
    <row r="4067" spans="2:17" s="25" customFormat="1" x14ac:dyDescent="0.3">
      <c r="B4067" s="15" t="str">
        <f>IF(A4067="","",VLOOKUP(A4067,Tabulka3[[Číslo smlouvy   u pravidelné činnosti]:[Příjmení]],3,0))</f>
        <v/>
      </c>
      <c r="C4067" s="15" t="str">
        <f>IF(A4067="","",VLOOKUP(A4067,Tabulka3[[Číslo smlouvy   u pravidelné činnosti]:[Příjmení]],4,0))</f>
        <v/>
      </c>
      <c r="F4067" s="94"/>
      <c r="H4067" s="113"/>
      <c r="I4067" s="113"/>
      <c r="K4067" s="15"/>
      <c r="L4067" s="15"/>
      <c r="M4067" s="15">
        <f t="shared" si="189"/>
        <v>1</v>
      </c>
      <c r="N4067" s="15" t="str">
        <f t="shared" si="190"/>
        <v>-</v>
      </c>
      <c r="O4067" s="150">
        <f t="shared" si="191"/>
        <v>0</v>
      </c>
      <c r="P4067" s="15" t="str">
        <f>IF(COUNTIF('Personálie dobrovolníků '!U:X,N4067)&gt;0,"ANO","")</f>
        <v/>
      </c>
      <c r="Q4067" s="15"/>
    </row>
    <row r="4068" spans="2:17" s="25" customFormat="1" x14ac:dyDescent="0.3">
      <c r="B4068" s="15" t="str">
        <f>IF(A4068="","",VLOOKUP(A4068,Tabulka3[[Číslo smlouvy   u pravidelné činnosti]:[Příjmení]],3,0))</f>
        <v/>
      </c>
      <c r="C4068" s="15" t="str">
        <f>IF(A4068="","",VLOOKUP(A4068,Tabulka3[[Číslo smlouvy   u pravidelné činnosti]:[Příjmení]],4,0))</f>
        <v/>
      </c>
      <c r="F4068" s="94"/>
      <c r="H4068" s="113"/>
      <c r="I4068" s="113"/>
      <c r="K4068" s="15"/>
      <c r="L4068" s="15"/>
      <c r="M4068" s="15">
        <f t="shared" si="189"/>
        <v>1</v>
      </c>
      <c r="N4068" s="15" t="str">
        <f t="shared" si="190"/>
        <v>-</v>
      </c>
      <c r="O4068" s="150">
        <f t="shared" si="191"/>
        <v>0</v>
      </c>
      <c r="P4068" s="15" t="str">
        <f>IF(COUNTIF('Personálie dobrovolníků '!U:X,N4068)&gt;0,"ANO","")</f>
        <v/>
      </c>
      <c r="Q4068" s="15"/>
    </row>
    <row r="4069" spans="2:17" s="25" customFormat="1" x14ac:dyDescent="0.3">
      <c r="B4069" s="15" t="str">
        <f>IF(A4069="","",VLOOKUP(A4069,Tabulka3[[Číslo smlouvy   u pravidelné činnosti]:[Příjmení]],3,0))</f>
        <v/>
      </c>
      <c r="C4069" s="15" t="str">
        <f>IF(A4069="","",VLOOKUP(A4069,Tabulka3[[Číslo smlouvy   u pravidelné činnosti]:[Příjmení]],4,0))</f>
        <v/>
      </c>
      <c r="F4069" s="94"/>
      <c r="H4069" s="113"/>
      <c r="I4069" s="113"/>
      <c r="K4069" s="15"/>
      <c r="L4069" s="15"/>
      <c r="M4069" s="15">
        <f t="shared" si="189"/>
        <v>1</v>
      </c>
      <c r="N4069" s="15" t="str">
        <f t="shared" si="190"/>
        <v>-</v>
      </c>
      <c r="O4069" s="150">
        <f t="shared" si="191"/>
        <v>0</v>
      </c>
      <c r="P4069" s="15" t="str">
        <f>IF(COUNTIF('Personálie dobrovolníků '!U:X,N4069)&gt;0,"ANO","")</f>
        <v/>
      </c>
      <c r="Q4069" s="15"/>
    </row>
    <row r="4070" spans="2:17" s="25" customFormat="1" x14ac:dyDescent="0.3">
      <c r="B4070" s="15" t="str">
        <f>IF(A4070="","",VLOOKUP(A4070,Tabulka3[[Číslo smlouvy   u pravidelné činnosti]:[Příjmení]],3,0))</f>
        <v/>
      </c>
      <c r="C4070" s="15" t="str">
        <f>IF(A4070="","",VLOOKUP(A4070,Tabulka3[[Číslo smlouvy   u pravidelné činnosti]:[Příjmení]],4,0))</f>
        <v/>
      </c>
      <c r="F4070" s="94"/>
      <c r="H4070" s="113"/>
      <c r="I4070" s="113"/>
      <c r="K4070" s="15"/>
      <c r="L4070" s="15"/>
      <c r="M4070" s="15">
        <f t="shared" si="189"/>
        <v>1</v>
      </c>
      <c r="N4070" s="15" t="str">
        <f t="shared" si="190"/>
        <v>-</v>
      </c>
      <c r="O4070" s="150">
        <f t="shared" si="191"/>
        <v>0</v>
      </c>
      <c r="P4070" s="15" t="str">
        <f>IF(COUNTIF('Personálie dobrovolníků '!U:X,N4070)&gt;0,"ANO","")</f>
        <v/>
      </c>
      <c r="Q4070" s="15"/>
    </row>
    <row r="4071" spans="2:17" s="25" customFormat="1" x14ac:dyDescent="0.3">
      <c r="B4071" s="15" t="str">
        <f>IF(A4071="","",VLOOKUP(A4071,Tabulka3[[Číslo smlouvy   u pravidelné činnosti]:[Příjmení]],3,0))</f>
        <v/>
      </c>
      <c r="C4071" s="15" t="str">
        <f>IF(A4071="","",VLOOKUP(A4071,Tabulka3[[Číslo smlouvy   u pravidelné činnosti]:[Příjmení]],4,0))</f>
        <v/>
      </c>
      <c r="F4071" s="94"/>
      <c r="H4071" s="113"/>
      <c r="I4071" s="113"/>
      <c r="K4071" s="15"/>
      <c r="L4071" s="15"/>
      <c r="M4071" s="15">
        <f t="shared" si="189"/>
        <v>1</v>
      </c>
      <c r="N4071" s="15" t="str">
        <f t="shared" si="190"/>
        <v>-</v>
      </c>
      <c r="O4071" s="150">
        <f t="shared" si="191"/>
        <v>0</v>
      </c>
      <c r="P4071" s="15" t="str">
        <f>IF(COUNTIF('Personálie dobrovolníků '!U:X,N4071)&gt;0,"ANO","")</f>
        <v/>
      </c>
      <c r="Q4071" s="15"/>
    </row>
    <row r="4072" spans="2:17" s="25" customFormat="1" x14ac:dyDescent="0.3">
      <c r="B4072" s="15" t="str">
        <f>IF(A4072="","",VLOOKUP(A4072,Tabulka3[[Číslo smlouvy   u pravidelné činnosti]:[Příjmení]],3,0))</f>
        <v/>
      </c>
      <c r="C4072" s="15" t="str">
        <f>IF(A4072="","",VLOOKUP(A4072,Tabulka3[[Číslo smlouvy   u pravidelné činnosti]:[Příjmení]],4,0))</f>
        <v/>
      </c>
      <c r="F4072" s="94"/>
      <c r="H4072" s="113"/>
      <c r="I4072" s="113"/>
      <c r="K4072" s="15"/>
      <c r="L4072" s="15"/>
      <c r="M4072" s="15">
        <f t="shared" si="189"/>
        <v>1</v>
      </c>
      <c r="N4072" s="15" t="str">
        <f t="shared" si="190"/>
        <v>-</v>
      </c>
      <c r="O4072" s="150">
        <f t="shared" si="191"/>
        <v>0</v>
      </c>
      <c r="P4072" s="15" t="str">
        <f>IF(COUNTIF('Personálie dobrovolníků '!U:X,N4072)&gt;0,"ANO","")</f>
        <v/>
      </c>
      <c r="Q4072" s="15"/>
    </row>
    <row r="4073" spans="2:17" s="25" customFormat="1" x14ac:dyDescent="0.3">
      <c r="B4073" s="15" t="str">
        <f>IF(A4073="","",VLOOKUP(A4073,Tabulka3[[Číslo smlouvy   u pravidelné činnosti]:[Příjmení]],3,0))</f>
        <v/>
      </c>
      <c r="C4073" s="15" t="str">
        <f>IF(A4073="","",VLOOKUP(A4073,Tabulka3[[Číslo smlouvy   u pravidelné činnosti]:[Příjmení]],4,0))</f>
        <v/>
      </c>
      <c r="F4073" s="94"/>
      <c r="H4073" s="113"/>
      <c r="I4073" s="113"/>
      <c r="K4073" s="15"/>
      <c r="L4073" s="15"/>
      <c r="M4073" s="15">
        <f t="shared" si="189"/>
        <v>1</v>
      </c>
      <c r="N4073" s="15" t="str">
        <f t="shared" si="190"/>
        <v>-</v>
      </c>
      <c r="O4073" s="150">
        <f t="shared" si="191"/>
        <v>0</v>
      </c>
      <c r="P4073" s="15" t="str">
        <f>IF(COUNTIF('Personálie dobrovolníků '!U:X,N4073)&gt;0,"ANO","")</f>
        <v/>
      </c>
      <c r="Q4073" s="15"/>
    </row>
    <row r="4074" spans="2:17" s="25" customFormat="1" x14ac:dyDescent="0.3">
      <c r="B4074" s="15" t="str">
        <f>IF(A4074="","",VLOOKUP(A4074,Tabulka3[[Číslo smlouvy   u pravidelné činnosti]:[Příjmení]],3,0))</f>
        <v/>
      </c>
      <c r="C4074" s="15" t="str">
        <f>IF(A4074="","",VLOOKUP(A4074,Tabulka3[[Číslo smlouvy   u pravidelné činnosti]:[Příjmení]],4,0))</f>
        <v/>
      </c>
      <c r="F4074" s="94"/>
      <c r="H4074" s="113"/>
      <c r="I4074" s="113"/>
      <c r="K4074" s="15"/>
      <c r="L4074" s="15"/>
      <c r="M4074" s="15">
        <f t="shared" si="189"/>
        <v>1</v>
      </c>
      <c r="N4074" s="15" t="str">
        <f t="shared" si="190"/>
        <v>-</v>
      </c>
      <c r="O4074" s="150">
        <f t="shared" si="191"/>
        <v>0</v>
      </c>
      <c r="P4074" s="15" t="str">
        <f>IF(COUNTIF('Personálie dobrovolníků '!U:X,N4074)&gt;0,"ANO","")</f>
        <v/>
      </c>
      <c r="Q4074" s="15"/>
    </row>
    <row r="4075" spans="2:17" s="25" customFormat="1" x14ac:dyDescent="0.3">
      <c r="B4075" s="15" t="str">
        <f>IF(A4075="","",VLOOKUP(A4075,Tabulka3[[Číslo smlouvy   u pravidelné činnosti]:[Příjmení]],3,0))</f>
        <v/>
      </c>
      <c r="C4075" s="15" t="str">
        <f>IF(A4075="","",VLOOKUP(A4075,Tabulka3[[Číslo smlouvy   u pravidelné činnosti]:[Příjmení]],4,0))</f>
        <v/>
      </c>
      <c r="F4075" s="94"/>
      <c r="H4075" s="113"/>
      <c r="I4075" s="113"/>
      <c r="K4075" s="15"/>
      <c r="L4075" s="15"/>
      <c r="M4075" s="15">
        <f t="shared" si="189"/>
        <v>1</v>
      </c>
      <c r="N4075" s="15" t="str">
        <f t="shared" si="190"/>
        <v>-</v>
      </c>
      <c r="O4075" s="150">
        <f t="shared" si="191"/>
        <v>0</v>
      </c>
      <c r="P4075" s="15" t="str">
        <f>IF(COUNTIF('Personálie dobrovolníků '!U:X,N4075)&gt;0,"ANO","")</f>
        <v/>
      </c>
      <c r="Q4075" s="15"/>
    </row>
    <row r="4076" spans="2:17" s="25" customFormat="1" x14ac:dyDescent="0.3">
      <c r="B4076" s="15" t="str">
        <f>IF(A4076="","",VLOOKUP(A4076,Tabulka3[[Číslo smlouvy   u pravidelné činnosti]:[Příjmení]],3,0))</f>
        <v/>
      </c>
      <c r="C4076" s="15" t="str">
        <f>IF(A4076="","",VLOOKUP(A4076,Tabulka3[[Číslo smlouvy   u pravidelné činnosti]:[Příjmení]],4,0))</f>
        <v/>
      </c>
      <c r="F4076" s="94"/>
      <c r="H4076" s="113"/>
      <c r="I4076" s="113"/>
      <c r="K4076" s="15"/>
      <c r="L4076" s="15"/>
      <c r="M4076" s="15">
        <f t="shared" si="189"/>
        <v>1</v>
      </c>
      <c r="N4076" s="15" t="str">
        <f t="shared" si="190"/>
        <v>-</v>
      </c>
      <c r="O4076" s="150">
        <f t="shared" si="191"/>
        <v>0</v>
      </c>
      <c r="P4076" s="15" t="str">
        <f>IF(COUNTIF('Personálie dobrovolníků '!U:X,N4076)&gt;0,"ANO","")</f>
        <v/>
      </c>
      <c r="Q4076" s="15"/>
    </row>
    <row r="4077" spans="2:17" s="25" customFormat="1" x14ac:dyDescent="0.3">
      <c r="B4077" s="15" t="str">
        <f>IF(A4077="","",VLOOKUP(A4077,Tabulka3[[Číslo smlouvy   u pravidelné činnosti]:[Příjmení]],3,0))</f>
        <v/>
      </c>
      <c r="C4077" s="15" t="str">
        <f>IF(A4077="","",VLOOKUP(A4077,Tabulka3[[Číslo smlouvy   u pravidelné činnosti]:[Příjmení]],4,0))</f>
        <v/>
      </c>
      <c r="F4077" s="94"/>
      <c r="H4077" s="113"/>
      <c r="I4077" s="113"/>
      <c r="K4077" s="15"/>
      <c r="L4077" s="15"/>
      <c r="M4077" s="15">
        <f t="shared" si="189"/>
        <v>1</v>
      </c>
      <c r="N4077" s="15" t="str">
        <f t="shared" si="190"/>
        <v>-</v>
      </c>
      <c r="O4077" s="150">
        <f t="shared" si="191"/>
        <v>0</v>
      </c>
      <c r="P4077" s="15" t="str">
        <f>IF(COUNTIF('Personálie dobrovolníků '!U:X,N4077)&gt;0,"ANO","")</f>
        <v/>
      </c>
      <c r="Q4077" s="15"/>
    </row>
    <row r="4078" spans="2:17" s="25" customFormat="1" x14ac:dyDescent="0.3">
      <c r="B4078" s="15" t="str">
        <f>IF(A4078="","",VLOOKUP(A4078,Tabulka3[[Číslo smlouvy   u pravidelné činnosti]:[Příjmení]],3,0))</f>
        <v/>
      </c>
      <c r="C4078" s="15" t="str">
        <f>IF(A4078="","",VLOOKUP(A4078,Tabulka3[[Číslo smlouvy   u pravidelné činnosti]:[Příjmení]],4,0))</f>
        <v/>
      </c>
      <c r="F4078" s="94"/>
      <c r="H4078" s="113"/>
      <c r="I4078" s="113"/>
      <c r="K4078" s="15"/>
      <c r="L4078" s="15"/>
      <c r="M4078" s="15">
        <f t="shared" si="189"/>
        <v>1</v>
      </c>
      <c r="N4078" s="15" t="str">
        <f t="shared" si="190"/>
        <v>-</v>
      </c>
      <c r="O4078" s="150">
        <f t="shared" si="191"/>
        <v>0</v>
      </c>
      <c r="P4078" s="15" t="str">
        <f>IF(COUNTIF('Personálie dobrovolníků '!U:X,N4078)&gt;0,"ANO","")</f>
        <v/>
      </c>
      <c r="Q4078" s="15"/>
    </row>
    <row r="4079" spans="2:17" s="25" customFormat="1" x14ac:dyDescent="0.3">
      <c r="B4079" s="15" t="str">
        <f>IF(A4079="","",VLOOKUP(A4079,Tabulka3[[Číslo smlouvy   u pravidelné činnosti]:[Příjmení]],3,0))</f>
        <v/>
      </c>
      <c r="C4079" s="15" t="str">
        <f>IF(A4079="","",VLOOKUP(A4079,Tabulka3[[Číslo smlouvy   u pravidelné činnosti]:[Příjmení]],4,0))</f>
        <v/>
      </c>
      <c r="F4079" s="94"/>
      <c r="H4079" s="113"/>
      <c r="I4079" s="113"/>
      <c r="K4079" s="15"/>
      <c r="L4079" s="15"/>
      <c r="M4079" s="15">
        <f t="shared" si="189"/>
        <v>1</v>
      </c>
      <c r="N4079" s="15" t="str">
        <f t="shared" si="190"/>
        <v>-</v>
      </c>
      <c r="O4079" s="150">
        <f t="shared" si="191"/>
        <v>0</v>
      </c>
      <c r="P4079" s="15" t="str">
        <f>IF(COUNTIF('Personálie dobrovolníků '!U:X,N4079)&gt;0,"ANO","")</f>
        <v/>
      </c>
      <c r="Q4079" s="15"/>
    </row>
    <row r="4080" spans="2:17" s="25" customFormat="1" x14ac:dyDescent="0.3">
      <c r="B4080" s="15" t="str">
        <f>IF(A4080="","",VLOOKUP(A4080,Tabulka3[[Číslo smlouvy   u pravidelné činnosti]:[Příjmení]],3,0))</f>
        <v/>
      </c>
      <c r="C4080" s="15" t="str">
        <f>IF(A4080="","",VLOOKUP(A4080,Tabulka3[[Číslo smlouvy   u pravidelné činnosti]:[Příjmení]],4,0))</f>
        <v/>
      </c>
      <c r="F4080" s="94"/>
      <c r="H4080" s="113"/>
      <c r="I4080" s="113"/>
      <c r="K4080" s="15"/>
      <c r="L4080" s="15"/>
      <c r="M4080" s="15">
        <f t="shared" si="189"/>
        <v>1</v>
      </c>
      <c r="N4080" s="15" t="str">
        <f t="shared" si="190"/>
        <v>-</v>
      </c>
      <c r="O4080" s="150">
        <f t="shared" si="191"/>
        <v>0</v>
      </c>
      <c r="P4080" s="15" t="str">
        <f>IF(COUNTIF('Personálie dobrovolníků '!U:X,N4080)&gt;0,"ANO","")</f>
        <v/>
      </c>
      <c r="Q4080" s="15"/>
    </row>
    <row r="4081" spans="2:17" s="25" customFormat="1" x14ac:dyDescent="0.3">
      <c r="B4081" s="15" t="str">
        <f>IF(A4081="","",VLOOKUP(A4081,Tabulka3[[Číslo smlouvy   u pravidelné činnosti]:[Příjmení]],3,0))</f>
        <v/>
      </c>
      <c r="C4081" s="15" t="str">
        <f>IF(A4081="","",VLOOKUP(A4081,Tabulka3[[Číslo smlouvy   u pravidelné činnosti]:[Příjmení]],4,0))</f>
        <v/>
      </c>
      <c r="F4081" s="94"/>
      <c r="H4081" s="113"/>
      <c r="I4081" s="113"/>
      <c r="K4081" s="15"/>
      <c r="L4081" s="15"/>
      <c r="M4081" s="15">
        <f t="shared" si="189"/>
        <v>1</v>
      </c>
      <c r="N4081" s="15" t="str">
        <f t="shared" si="190"/>
        <v>-</v>
      </c>
      <c r="O4081" s="150">
        <f t="shared" si="191"/>
        <v>0</v>
      </c>
      <c r="P4081" s="15" t="str">
        <f>IF(COUNTIF('Personálie dobrovolníků '!U:X,N4081)&gt;0,"ANO","")</f>
        <v/>
      </c>
      <c r="Q4081" s="15"/>
    </row>
    <row r="4082" spans="2:17" s="25" customFormat="1" x14ac:dyDescent="0.3">
      <c r="B4082" s="15" t="str">
        <f>IF(A4082="","",VLOOKUP(A4082,Tabulka3[[Číslo smlouvy   u pravidelné činnosti]:[Příjmení]],3,0))</f>
        <v/>
      </c>
      <c r="C4082" s="15" t="str">
        <f>IF(A4082="","",VLOOKUP(A4082,Tabulka3[[Číslo smlouvy   u pravidelné činnosti]:[Příjmení]],4,0))</f>
        <v/>
      </c>
      <c r="F4082" s="94"/>
      <c r="H4082" s="113"/>
      <c r="I4082" s="113"/>
      <c r="K4082" s="15"/>
      <c r="L4082" s="15"/>
      <c r="M4082" s="15">
        <f t="shared" si="189"/>
        <v>1</v>
      </c>
      <c r="N4082" s="15" t="str">
        <f t="shared" si="190"/>
        <v>-</v>
      </c>
      <c r="O4082" s="150">
        <f t="shared" si="191"/>
        <v>0</v>
      </c>
      <c r="P4082" s="15" t="str">
        <f>IF(COUNTIF('Personálie dobrovolníků '!U:X,N4082)&gt;0,"ANO","")</f>
        <v/>
      </c>
      <c r="Q4082" s="15"/>
    </row>
    <row r="4083" spans="2:17" s="25" customFormat="1" x14ac:dyDescent="0.3">
      <c r="B4083" s="15" t="str">
        <f>IF(A4083="","",VLOOKUP(A4083,Tabulka3[[Číslo smlouvy   u pravidelné činnosti]:[Příjmení]],3,0))</f>
        <v/>
      </c>
      <c r="C4083" s="15" t="str">
        <f>IF(A4083="","",VLOOKUP(A4083,Tabulka3[[Číslo smlouvy   u pravidelné činnosti]:[Příjmení]],4,0))</f>
        <v/>
      </c>
      <c r="F4083" s="94"/>
      <c r="H4083" s="113"/>
      <c r="I4083" s="113"/>
      <c r="K4083" s="15"/>
      <c r="L4083" s="15"/>
      <c r="M4083" s="15">
        <f t="shared" si="189"/>
        <v>1</v>
      </c>
      <c r="N4083" s="15" t="str">
        <f t="shared" si="190"/>
        <v>-</v>
      </c>
      <c r="O4083" s="150">
        <f t="shared" si="191"/>
        <v>0</v>
      </c>
      <c r="P4083" s="15" t="str">
        <f>IF(COUNTIF('Personálie dobrovolníků '!U:X,N4083)&gt;0,"ANO","")</f>
        <v/>
      </c>
      <c r="Q4083" s="15"/>
    </row>
    <row r="4084" spans="2:17" s="25" customFormat="1" x14ac:dyDescent="0.3">
      <c r="B4084" s="15" t="str">
        <f>IF(A4084="","",VLOOKUP(A4084,Tabulka3[[Číslo smlouvy   u pravidelné činnosti]:[Příjmení]],3,0))</f>
        <v/>
      </c>
      <c r="C4084" s="15" t="str">
        <f>IF(A4084="","",VLOOKUP(A4084,Tabulka3[[Číslo smlouvy   u pravidelné činnosti]:[Příjmení]],4,0))</f>
        <v/>
      </c>
      <c r="F4084" s="94"/>
      <c r="H4084" s="113"/>
      <c r="I4084" s="113"/>
      <c r="K4084" s="15"/>
      <c r="L4084" s="15"/>
      <c r="M4084" s="15">
        <f t="shared" si="189"/>
        <v>1</v>
      </c>
      <c r="N4084" s="15" t="str">
        <f t="shared" si="190"/>
        <v>-</v>
      </c>
      <c r="O4084" s="150">
        <f t="shared" si="191"/>
        <v>0</v>
      </c>
      <c r="P4084" s="15" t="str">
        <f>IF(COUNTIF('Personálie dobrovolníků '!U:X,N4084)&gt;0,"ANO","")</f>
        <v/>
      </c>
      <c r="Q4084" s="15"/>
    </row>
    <row r="4085" spans="2:17" s="25" customFormat="1" x14ac:dyDescent="0.3">
      <c r="B4085" s="15" t="str">
        <f>IF(A4085="","",VLOOKUP(A4085,Tabulka3[[Číslo smlouvy   u pravidelné činnosti]:[Příjmení]],3,0))</f>
        <v/>
      </c>
      <c r="C4085" s="15" t="str">
        <f>IF(A4085="","",VLOOKUP(A4085,Tabulka3[[Číslo smlouvy   u pravidelné činnosti]:[Příjmení]],4,0))</f>
        <v/>
      </c>
      <c r="F4085" s="94"/>
      <c r="H4085" s="113"/>
      <c r="I4085" s="113"/>
      <c r="K4085" s="15"/>
      <c r="L4085" s="15"/>
      <c r="M4085" s="15">
        <f t="shared" si="189"/>
        <v>1</v>
      </c>
      <c r="N4085" s="15" t="str">
        <f t="shared" si="190"/>
        <v>-</v>
      </c>
      <c r="O4085" s="150">
        <f t="shared" si="191"/>
        <v>0</v>
      </c>
      <c r="P4085" s="15" t="str">
        <f>IF(COUNTIF('Personálie dobrovolníků '!U:X,N4085)&gt;0,"ANO","")</f>
        <v/>
      </c>
      <c r="Q4085" s="15"/>
    </row>
    <row r="4086" spans="2:17" s="25" customFormat="1" x14ac:dyDescent="0.3">
      <c r="B4086" s="15" t="str">
        <f>IF(A4086="","",VLOOKUP(A4086,Tabulka3[[Číslo smlouvy   u pravidelné činnosti]:[Příjmení]],3,0))</f>
        <v/>
      </c>
      <c r="C4086" s="15" t="str">
        <f>IF(A4086="","",VLOOKUP(A4086,Tabulka3[[Číslo smlouvy   u pravidelné činnosti]:[Příjmení]],4,0))</f>
        <v/>
      </c>
      <c r="F4086" s="94"/>
      <c r="H4086" s="113"/>
      <c r="I4086" s="113"/>
      <c r="K4086" s="15"/>
      <c r="L4086" s="15"/>
      <c r="M4086" s="15">
        <f t="shared" si="189"/>
        <v>1</v>
      </c>
      <c r="N4086" s="15" t="str">
        <f t="shared" si="190"/>
        <v>-</v>
      </c>
      <c r="O4086" s="150">
        <f t="shared" si="191"/>
        <v>0</v>
      </c>
      <c r="P4086" s="15" t="str">
        <f>IF(COUNTIF('Personálie dobrovolníků '!U:X,N4086)&gt;0,"ANO","")</f>
        <v/>
      </c>
      <c r="Q4086" s="15"/>
    </row>
    <row r="4087" spans="2:17" s="25" customFormat="1" x14ac:dyDescent="0.3">
      <c r="B4087" s="15" t="str">
        <f>IF(A4087="","",VLOOKUP(A4087,Tabulka3[[Číslo smlouvy   u pravidelné činnosti]:[Příjmení]],3,0))</f>
        <v/>
      </c>
      <c r="C4087" s="15" t="str">
        <f>IF(A4087="","",VLOOKUP(A4087,Tabulka3[[Číslo smlouvy   u pravidelné činnosti]:[Příjmení]],4,0))</f>
        <v/>
      </c>
      <c r="F4087" s="94"/>
      <c r="H4087" s="113"/>
      <c r="I4087" s="113"/>
      <c r="K4087" s="15"/>
      <c r="L4087" s="15"/>
      <c r="M4087" s="15">
        <f t="shared" si="189"/>
        <v>1</v>
      </c>
      <c r="N4087" s="15" t="str">
        <f t="shared" si="190"/>
        <v>-</v>
      </c>
      <c r="O4087" s="150">
        <f t="shared" si="191"/>
        <v>0</v>
      </c>
      <c r="P4087" s="15" t="str">
        <f>IF(COUNTIF('Personálie dobrovolníků '!U:X,N4087)&gt;0,"ANO","")</f>
        <v/>
      </c>
      <c r="Q4087" s="15"/>
    </row>
    <row r="4088" spans="2:17" s="25" customFormat="1" x14ac:dyDescent="0.3">
      <c r="B4088" s="15" t="str">
        <f>IF(A4088="","",VLOOKUP(A4088,Tabulka3[[Číslo smlouvy   u pravidelné činnosti]:[Příjmení]],3,0))</f>
        <v/>
      </c>
      <c r="C4088" s="15" t="str">
        <f>IF(A4088="","",VLOOKUP(A4088,Tabulka3[[Číslo smlouvy   u pravidelné činnosti]:[Příjmení]],4,0))</f>
        <v/>
      </c>
      <c r="F4088" s="94"/>
      <c r="H4088" s="113"/>
      <c r="I4088" s="113"/>
      <c r="K4088" s="15"/>
      <c r="L4088" s="15"/>
      <c r="M4088" s="15">
        <f t="shared" si="189"/>
        <v>1</v>
      </c>
      <c r="N4088" s="15" t="str">
        <f t="shared" si="190"/>
        <v>-</v>
      </c>
      <c r="O4088" s="150">
        <f t="shared" si="191"/>
        <v>0</v>
      </c>
      <c r="P4088" s="15" t="str">
        <f>IF(COUNTIF('Personálie dobrovolníků '!U:X,N4088)&gt;0,"ANO","")</f>
        <v/>
      </c>
      <c r="Q4088" s="15"/>
    </row>
    <row r="4089" spans="2:17" s="25" customFormat="1" x14ac:dyDescent="0.3">
      <c r="B4089" s="15" t="str">
        <f>IF(A4089="","",VLOOKUP(A4089,Tabulka3[[Číslo smlouvy   u pravidelné činnosti]:[Příjmení]],3,0))</f>
        <v/>
      </c>
      <c r="C4089" s="15" t="str">
        <f>IF(A4089="","",VLOOKUP(A4089,Tabulka3[[Číslo smlouvy   u pravidelné činnosti]:[Příjmení]],4,0))</f>
        <v/>
      </c>
      <c r="F4089" s="94"/>
      <c r="H4089" s="113"/>
      <c r="I4089" s="113"/>
      <c r="K4089" s="15"/>
      <c r="L4089" s="15"/>
      <c r="M4089" s="15">
        <f t="shared" si="189"/>
        <v>1</v>
      </c>
      <c r="N4089" s="15" t="str">
        <f t="shared" si="190"/>
        <v>-</v>
      </c>
      <c r="O4089" s="150">
        <f t="shared" si="191"/>
        <v>0</v>
      </c>
      <c r="P4089" s="15" t="str">
        <f>IF(COUNTIF('Personálie dobrovolníků '!U:X,N4089)&gt;0,"ANO","")</f>
        <v/>
      </c>
      <c r="Q4089" s="15"/>
    </row>
    <row r="4090" spans="2:17" s="25" customFormat="1" x14ac:dyDescent="0.3">
      <c r="B4090" s="15" t="str">
        <f>IF(A4090="","",VLOOKUP(A4090,Tabulka3[[Číslo smlouvy   u pravidelné činnosti]:[Příjmení]],3,0))</f>
        <v/>
      </c>
      <c r="C4090" s="15" t="str">
        <f>IF(A4090="","",VLOOKUP(A4090,Tabulka3[[Číslo smlouvy   u pravidelné činnosti]:[Příjmení]],4,0))</f>
        <v/>
      </c>
      <c r="F4090" s="94"/>
      <c r="H4090" s="113"/>
      <c r="I4090" s="113"/>
      <c r="K4090" s="15"/>
      <c r="L4090" s="15"/>
      <c r="M4090" s="15">
        <f t="shared" si="189"/>
        <v>1</v>
      </c>
      <c r="N4090" s="15" t="str">
        <f t="shared" si="190"/>
        <v>-</v>
      </c>
      <c r="O4090" s="150">
        <f t="shared" si="191"/>
        <v>0</v>
      </c>
      <c r="P4090" s="15" t="str">
        <f>IF(COUNTIF('Personálie dobrovolníků '!U:X,N4090)&gt;0,"ANO","")</f>
        <v/>
      </c>
      <c r="Q4090" s="15"/>
    </row>
    <row r="4091" spans="2:17" s="25" customFormat="1" x14ac:dyDescent="0.3">
      <c r="B4091" s="15" t="str">
        <f>IF(A4091="","",VLOOKUP(A4091,Tabulka3[[Číslo smlouvy   u pravidelné činnosti]:[Příjmení]],3,0))</f>
        <v/>
      </c>
      <c r="C4091" s="15" t="str">
        <f>IF(A4091="","",VLOOKUP(A4091,Tabulka3[[Číslo smlouvy   u pravidelné činnosti]:[Příjmení]],4,0))</f>
        <v/>
      </c>
      <c r="F4091" s="94"/>
      <c r="H4091" s="113"/>
      <c r="I4091" s="113"/>
      <c r="K4091" s="15"/>
      <c r="L4091" s="15"/>
      <c r="M4091" s="15">
        <f t="shared" si="189"/>
        <v>1</v>
      </c>
      <c r="N4091" s="15" t="str">
        <f t="shared" si="190"/>
        <v>-</v>
      </c>
      <c r="O4091" s="150">
        <f t="shared" si="191"/>
        <v>0</v>
      </c>
      <c r="P4091" s="15" t="str">
        <f>IF(COUNTIF('Personálie dobrovolníků '!U:X,N4091)&gt;0,"ANO","")</f>
        <v/>
      </c>
      <c r="Q4091" s="15"/>
    </row>
    <row r="4092" spans="2:17" s="25" customFormat="1" x14ac:dyDescent="0.3">
      <c r="B4092" s="15" t="str">
        <f>IF(A4092="","",VLOOKUP(A4092,Tabulka3[[Číslo smlouvy   u pravidelné činnosti]:[Příjmení]],3,0))</f>
        <v/>
      </c>
      <c r="C4092" s="15" t="str">
        <f>IF(A4092="","",VLOOKUP(A4092,Tabulka3[[Číslo smlouvy   u pravidelné činnosti]:[Příjmení]],4,0))</f>
        <v/>
      </c>
      <c r="F4092" s="94"/>
      <c r="H4092" s="113"/>
      <c r="I4092" s="113"/>
      <c r="K4092" s="15"/>
      <c r="L4092" s="15"/>
      <c r="M4092" s="15">
        <f t="shared" si="189"/>
        <v>1</v>
      </c>
      <c r="N4092" s="15" t="str">
        <f t="shared" si="190"/>
        <v>-</v>
      </c>
      <c r="O4092" s="150">
        <f t="shared" si="191"/>
        <v>0</v>
      </c>
      <c r="P4092" s="15" t="str">
        <f>IF(COUNTIF('Personálie dobrovolníků '!U:X,N4092)&gt;0,"ANO","")</f>
        <v/>
      </c>
      <c r="Q4092" s="15"/>
    </row>
    <row r="4093" spans="2:17" s="25" customFormat="1" x14ac:dyDescent="0.3">
      <c r="B4093" s="15" t="str">
        <f>IF(A4093="","",VLOOKUP(A4093,Tabulka3[[Číslo smlouvy   u pravidelné činnosti]:[Příjmení]],3,0))</f>
        <v/>
      </c>
      <c r="C4093" s="15" t="str">
        <f>IF(A4093="","",VLOOKUP(A4093,Tabulka3[[Číslo smlouvy   u pravidelné činnosti]:[Příjmení]],4,0))</f>
        <v/>
      </c>
      <c r="F4093" s="94"/>
      <c r="H4093" s="113"/>
      <c r="I4093" s="113"/>
      <c r="K4093" s="15"/>
      <c r="L4093" s="15"/>
      <c r="M4093" s="15">
        <f t="shared" si="189"/>
        <v>1</v>
      </c>
      <c r="N4093" s="15" t="str">
        <f t="shared" si="190"/>
        <v>-</v>
      </c>
      <c r="O4093" s="150">
        <f t="shared" si="191"/>
        <v>0</v>
      </c>
      <c r="P4093" s="15" t="str">
        <f>IF(COUNTIF('Personálie dobrovolníků '!U:X,N4093)&gt;0,"ANO","")</f>
        <v/>
      </c>
      <c r="Q4093" s="15"/>
    </row>
    <row r="4094" spans="2:17" s="25" customFormat="1" x14ac:dyDescent="0.3">
      <c r="B4094" s="15" t="str">
        <f>IF(A4094="","",VLOOKUP(A4094,Tabulka3[[Číslo smlouvy   u pravidelné činnosti]:[Příjmení]],3,0))</f>
        <v/>
      </c>
      <c r="C4094" s="15" t="str">
        <f>IF(A4094="","",VLOOKUP(A4094,Tabulka3[[Číslo smlouvy   u pravidelné činnosti]:[Příjmení]],4,0))</f>
        <v/>
      </c>
      <c r="F4094" s="94"/>
      <c r="H4094" s="113"/>
      <c r="I4094" s="113"/>
      <c r="K4094" s="15"/>
      <c r="L4094" s="15"/>
      <c r="M4094" s="15">
        <f t="shared" si="189"/>
        <v>1</v>
      </c>
      <c r="N4094" s="15" t="str">
        <f t="shared" si="190"/>
        <v>-</v>
      </c>
      <c r="O4094" s="150">
        <f t="shared" si="191"/>
        <v>0</v>
      </c>
      <c r="P4094" s="15" t="str">
        <f>IF(COUNTIF('Personálie dobrovolníků '!U:X,N4094)&gt;0,"ANO","")</f>
        <v/>
      </c>
      <c r="Q4094" s="15"/>
    </row>
    <row r="4095" spans="2:17" s="25" customFormat="1" x14ac:dyDescent="0.3">
      <c r="B4095" s="15" t="str">
        <f>IF(A4095="","",VLOOKUP(A4095,Tabulka3[[Číslo smlouvy   u pravidelné činnosti]:[Příjmení]],3,0))</f>
        <v/>
      </c>
      <c r="C4095" s="15" t="str">
        <f>IF(A4095="","",VLOOKUP(A4095,Tabulka3[[Číslo smlouvy   u pravidelné činnosti]:[Příjmení]],4,0))</f>
        <v/>
      </c>
      <c r="F4095" s="94"/>
      <c r="H4095" s="113"/>
      <c r="I4095" s="113"/>
      <c r="K4095" s="15"/>
      <c r="L4095" s="15"/>
      <c r="M4095" s="15">
        <f t="shared" si="189"/>
        <v>1</v>
      </c>
      <c r="N4095" s="15" t="str">
        <f t="shared" si="190"/>
        <v>-</v>
      </c>
      <c r="O4095" s="150">
        <f t="shared" si="191"/>
        <v>0</v>
      </c>
      <c r="P4095" s="15" t="str">
        <f>IF(COUNTIF('Personálie dobrovolníků '!U:X,N4095)&gt;0,"ANO","")</f>
        <v/>
      </c>
      <c r="Q4095" s="15"/>
    </row>
    <row r="4096" spans="2:17" s="25" customFormat="1" x14ac:dyDescent="0.3">
      <c r="B4096" s="15" t="str">
        <f>IF(A4096="","",VLOOKUP(A4096,Tabulka3[[Číslo smlouvy   u pravidelné činnosti]:[Příjmení]],3,0))</f>
        <v/>
      </c>
      <c r="C4096" s="15" t="str">
        <f>IF(A4096="","",VLOOKUP(A4096,Tabulka3[[Číslo smlouvy   u pravidelné činnosti]:[Příjmení]],4,0))</f>
        <v/>
      </c>
      <c r="F4096" s="94"/>
      <c r="H4096" s="113"/>
      <c r="I4096" s="113"/>
      <c r="K4096" s="15"/>
      <c r="L4096" s="15"/>
      <c r="M4096" s="15">
        <f t="shared" si="189"/>
        <v>1</v>
      </c>
      <c r="N4096" s="15" t="str">
        <f t="shared" si="190"/>
        <v>-</v>
      </c>
      <c r="O4096" s="150">
        <f t="shared" si="191"/>
        <v>0</v>
      </c>
      <c r="P4096" s="15" t="str">
        <f>IF(COUNTIF('Personálie dobrovolníků '!U:X,N4096)&gt;0,"ANO","")</f>
        <v/>
      </c>
      <c r="Q4096" s="15"/>
    </row>
    <row r="4097" spans="2:17" s="25" customFormat="1" x14ac:dyDescent="0.3">
      <c r="B4097" s="15" t="str">
        <f>IF(A4097="","",VLOOKUP(A4097,Tabulka3[[Číslo smlouvy   u pravidelné činnosti]:[Příjmení]],3,0))</f>
        <v/>
      </c>
      <c r="C4097" s="15" t="str">
        <f>IF(A4097="","",VLOOKUP(A4097,Tabulka3[[Číslo smlouvy   u pravidelné činnosti]:[Příjmení]],4,0))</f>
        <v/>
      </c>
      <c r="F4097" s="94"/>
      <c r="H4097" s="113"/>
      <c r="I4097" s="113"/>
      <c r="K4097" s="15"/>
      <c r="L4097" s="15"/>
      <c r="M4097" s="15">
        <f t="shared" si="189"/>
        <v>1</v>
      </c>
      <c r="N4097" s="15" t="str">
        <f t="shared" si="190"/>
        <v>-</v>
      </c>
      <c r="O4097" s="150">
        <f t="shared" si="191"/>
        <v>0</v>
      </c>
      <c r="P4097" s="15" t="str">
        <f>IF(COUNTIF('Personálie dobrovolníků '!U:X,N4097)&gt;0,"ANO","")</f>
        <v/>
      </c>
      <c r="Q4097" s="15"/>
    </row>
    <row r="4098" spans="2:17" s="25" customFormat="1" x14ac:dyDescent="0.3">
      <c r="B4098" s="15" t="str">
        <f>IF(A4098="","",VLOOKUP(A4098,Tabulka3[[Číslo smlouvy   u pravidelné činnosti]:[Příjmení]],3,0))</f>
        <v/>
      </c>
      <c r="C4098" s="15" t="str">
        <f>IF(A4098="","",VLOOKUP(A4098,Tabulka3[[Číslo smlouvy   u pravidelné činnosti]:[Příjmení]],4,0))</f>
        <v/>
      </c>
      <c r="F4098" s="94"/>
      <c r="H4098" s="113"/>
      <c r="I4098" s="113"/>
      <c r="K4098" s="15"/>
      <c r="L4098" s="15"/>
      <c r="M4098" s="15">
        <f t="shared" si="189"/>
        <v>1</v>
      </c>
      <c r="N4098" s="15" t="str">
        <f t="shared" si="190"/>
        <v>-</v>
      </c>
      <c r="O4098" s="150">
        <f t="shared" si="191"/>
        <v>0</v>
      </c>
      <c r="P4098" s="15" t="str">
        <f>IF(COUNTIF('Personálie dobrovolníků '!U:X,N4098)&gt;0,"ANO","")</f>
        <v/>
      </c>
      <c r="Q4098" s="15"/>
    </row>
    <row r="4099" spans="2:17" s="25" customFormat="1" x14ac:dyDescent="0.3">
      <c r="B4099" s="15" t="str">
        <f>IF(A4099="","",VLOOKUP(A4099,Tabulka3[[Číslo smlouvy   u pravidelné činnosti]:[Příjmení]],3,0))</f>
        <v/>
      </c>
      <c r="C4099" s="15" t="str">
        <f>IF(A4099="","",VLOOKUP(A4099,Tabulka3[[Číslo smlouvy   u pravidelné činnosti]:[Příjmení]],4,0))</f>
        <v/>
      </c>
      <c r="F4099" s="94"/>
      <c r="H4099" s="113"/>
      <c r="I4099" s="113"/>
      <c r="K4099" s="15"/>
      <c r="L4099" s="15"/>
      <c r="M4099" s="15">
        <f t="shared" si="189"/>
        <v>1</v>
      </c>
      <c r="N4099" s="15" t="str">
        <f t="shared" si="190"/>
        <v>-</v>
      </c>
      <c r="O4099" s="150">
        <f t="shared" si="191"/>
        <v>0</v>
      </c>
      <c r="P4099" s="15" t="str">
        <f>IF(COUNTIF('Personálie dobrovolníků '!U:X,N4099)&gt;0,"ANO","")</f>
        <v/>
      </c>
      <c r="Q4099" s="15"/>
    </row>
    <row r="4100" spans="2:17" s="25" customFormat="1" x14ac:dyDescent="0.3">
      <c r="B4100" s="15" t="str">
        <f>IF(A4100="","",VLOOKUP(A4100,Tabulka3[[Číslo smlouvy   u pravidelné činnosti]:[Příjmení]],3,0))</f>
        <v/>
      </c>
      <c r="C4100" s="15" t="str">
        <f>IF(A4100="","",VLOOKUP(A4100,Tabulka3[[Číslo smlouvy   u pravidelné činnosti]:[Příjmení]],4,0))</f>
        <v/>
      </c>
      <c r="F4100" s="94"/>
      <c r="H4100" s="113"/>
      <c r="I4100" s="113"/>
      <c r="K4100" s="15"/>
      <c r="L4100" s="15"/>
      <c r="M4100" s="15">
        <f t="shared" ref="M4100:M4163" si="192">IF(OR(
   AND($H4100=$K$12, $I4100=$L$4),
   AND($H4100=$K$12, $I4100=$L$5),
   AND($H4100=$K$12, $I4100=$L$6),
   AND($H4100=$K$12, $I4100=$L$7),
   AND($H4100=$K$11, $I4100=$L$4),
   AND($H4100=$K$11, $I4100=$L$5),
   AND($H4100=$K$11, $I4100=$L$6),
   AND($H4100=$K$11, $I4100=$L$7),
   AND($H4100=$K$5, $I4100=$L$5),
   AND($H4100=$K$6, $I4100=$L$4),
   AND($H4100=$K$6, $I4100=$L$5),
   AND($H4100=$K$6, $I4100=$L$7),
   AND($H4100=$K$4, $I4100=$L$6),
), 0, 1)</f>
        <v>1</v>
      </c>
      <c r="N4100" s="15" t="str">
        <f t="shared" ref="N4100:N4163" si="193">A4100 &amp; "-" &amp; J4100</f>
        <v>-</v>
      </c>
      <c r="O4100" s="150">
        <f t="shared" ref="O4100:O4163" si="194">IF(AND(M4100&lt;&gt;0, P4100="ANO"), 1, 0)</f>
        <v>0</v>
      </c>
      <c r="P4100" s="15" t="str">
        <f>IF(COUNTIF('Personálie dobrovolníků '!U:X,N4100)&gt;0,"ANO","")</f>
        <v/>
      </c>
      <c r="Q4100" s="15"/>
    </row>
    <row r="4101" spans="2:17" s="25" customFormat="1" x14ac:dyDescent="0.3">
      <c r="B4101" s="15" t="str">
        <f>IF(A4101="","",VLOOKUP(A4101,Tabulka3[[Číslo smlouvy   u pravidelné činnosti]:[Příjmení]],3,0))</f>
        <v/>
      </c>
      <c r="C4101" s="15" t="str">
        <f>IF(A4101="","",VLOOKUP(A4101,Tabulka3[[Číslo smlouvy   u pravidelné činnosti]:[Příjmení]],4,0))</f>
        <v/>
      </c>
      <c r="F4101" s="94"/>
      <c r="H4101" s="113"/>
      <c r="I4101" s="113"/>
      <c r="K4101" s="15"/>
      <c r="L4101" s="15"/>
      <c r="M4101" s="15">
        <f t="shared" si="192"/>
        <v>1</v>
      </c>
      <c r="N4101" s="15" t="str">
        <f t="shared" si="193"/>
        <v>-</v>
      </c>
      <c r="O4101" s="150">
        <f t="shared" si="194"/>
        <v>0</v>
      </c>
      <c r="P4101" s="15" t="str">
        <f>IF(COUNTIF('Personálie dobrovolníků '!U:X,N4101)&gt;0,"ANO","")</f>
        <v/>
      </c>
      <c r="Q4101" s="15"/>
    </row>
    <row r="4102" spans="2:17" s="25" customFormat="1" x14ac:dyDescent="0.3">
      <c r="B4102" s="15" t="str">
        <f>IF(A4102="","",VLOOKUP(A4102,Tabulka3[[Číslo smlouvy   u pravidelné činnosti]:[Příjmení]],3,0))</f>
        <v/>
      </c>
      <c r="C4102" s="15" t="str">
        <f>IF(A4102="","",VLOOKUP(A4102,Tabulka3[[Číslo smlouvy   u pravidelné činnosti]:[Příjmení]],4,0))</f>
        <v/>
      </c>
      <c r="F4102" s="94"/>
      <c r="H4102" s="113"/>
      <c r="I4102" s="113"/>
      <c r="K4102" s="15"/>
      <c r="L4102" s="15"/>
      <c r="M4102" s="15">
        <f t="shared" si="192"/>
        <v>1</v>
      </c>
      <c r="N4102" s="15" t="str">
        <f t="shared" si="193"/>
        <v>-</v>
      </c>
      <c r="O4102" s="150">
        <f t="shared" si="194"/>
        <v>0</v>
      </c>
      <c r="P4102" s="15" t="str">
        <f>IF(COUNTIF('Personálie dobrovolníků '!U:X,N4102)&gt;0,"ANO","")</f>
        <v/>
      </c>
      <c r="Q4102" s="15"/>
    </row>
    <row r="4103" spans="2:17" s="25" customFormat="1" x14ac:dyDescent="0.3">
      <c r="B4103" s="15" t="str">
        <f>IF(A4103="","",VLOOKUP(A4103,Tabulka3[[Číslo smlouvy   u pravidelné činnosti]:[Příjmení]],3,0))</f>
        <v/>
      </c>
      <c r="C4103" s="15" t="str">
        <f>IF(A4103="","",VLOOKUP(A4103,Tabulka3[[Číslo smlouvy   u pravidelné činnosti]:[Příjmení]],4,0))</f>
        <v/>
      </c>
      <c r="F4103" s="94"/>
      <c r="H4103" s="113"/>
      <c r="I4103" s="113"/>
      <c r="K4103" s="15"/>
      <c r="L4103" s="15"/>
      <c r="M4103" s="15">
        <f t="shared" si="192"/>
        <v>1</v>
      </c>
      <c r="N4103" s="15" t="str">
        <f t="shared" si="193"/>
        <v>-</v>
      </c>
      <c r="O4103" s="150">
        <f t="shared" si="194"/>
        <v>0</v>
      </c>
      <c r="P4103" s="15" t="str">
        <f>IF(COUNTIF('Personálie dobrovolníků '!U:X,N4103)&gt;0,"ANO","")</f>
        <v/>
      </c>
      <c r="Q4103" s="15"/>
    </row>
    <row r="4104" spans="2:17" s="25" customFormat="1" x14ac:dyDescent="0.3">
      <c r="B4104" s="15" t="str">
        <f>IF(A4104="","",VLOOKUP(A4104,Tabulka3[[Číslo smlouvy   u pravidelné činnosti]:[Příjmení]],3,0))</f>
        <v/>
      </c>
      <c r="C4104" s="15" t="str">
        <f>IF(A4104="","",VLOOKUP(A4104,Tabulka3[[Číslo smlouvy   u pravidelné činnosti]:[Příjmení]],4,0))</f>
        <v/>
      </c>
      <c r="F4104" s="94"/>
      <c r="H4104" s="113"/>
      <c r="I4104" s="113"/>
      <c r="K4104" s="15"/>
      <c r="L4104" s="15"/>
      <c r="M4104" s="15">
        <f t="shared" si="192"/>
        <v>1</v>
      </c>
      <c r="N4104" s="15" t="str">
        <f t="shared" si="193"/>
        <v>-</v>
      </c>
      <c r="O4104" s="150">
        <f t="shared" si="194"/>
        <v>0</v>
      </c>
      <c r="P4104" s="15" t="str">
        <f>IF(COUNTIF('Personálie dobrovolníků '!U:X,N4104)&gt;0,"ANO","")</f>
        <v/>
      </c>
      <c r="Q4104" s="15"/>
    </row>
    <row r="4105" spans="2:17" s="25" customFormat="1" x14ac:dyDescent="0.3">
      <c r="B4105" s="15" t="str">
        <f>IF(A4105="","",VLOOKUP(A4105,Tabulka3[[Číslo smlouvy   u pravidelné činnosti]:[Příjmení]],3,0))</f>
        <v/>
      </c>
      <c r="C4105" s="15" t="str">
        <f>IF(A4105="","",VLOOKUP(A4105,Tabulka3[[Číslo smlouvy   u pravidelné činnosti]:[Příjmení]],4,0))</f>
        <v/>
      </c>
      <c r="F4105" s="94"/>
      <c r="H4105" s="113"/>
      <c r="I4105" s="113"/>
      <c r="K4105" s="15"/>
      <c r="L4105" s="15"/>
      <c r="M4105" s="15">
        <f t="shared" si="192"/>
        <v>1</v>
      </c>
      <c r="N4105" s="15" t="str">
        <f t="shared" si="193"/>
        <v>-</v>
      </c>
      <c r="O4105" s="150">
        <f t="shared" si="194"/>
        <v>0</v>
      </c>
      <c r="P4105" s="15" t="str">
        <f>IF(COUNTIF('Personálie dobrovolníků '!U:X,N4105)&gt;0,"ANO","")</f>
        <v/>
      </c>
      <c r="Q4105" s="15"/>
    </row>
    <row r="4106" spans="2:17" s="25" customFormat="1" x14ac:dyDescent="0.3">
      <c r="B4106" s="15" t="str">
        <f>IF(A4106="","",VLOOKUP(A4106,Tabulka3[[Číslo smlouvy   u pravidelné činnosti]:[Příjmení]],3,0))</f>
        <v/>
      </c>
      <c r="C4106" s="15" t="str">
        <f>IF(A4106="","",VLOOKUP(A4106,Tabulka3[[Číslo smlouvy   u pravidelné činnosti]:[Příjmení]],4,0))</f>
        <v/>
      </c>
      <c r="F4106" s="94"/>
      <c r="H4106" s="113"/>
      <c r="I4106" s="113"/>
      <c r="K4106" s="15"/>
      <c r="L4106" s="15"/>
      <c r="M4106" s="15">
        <f t="shared" si="192"/>
        <v>1</v>
      </c>
      <c r="N4106" s="15" t="str">
        <f t="shared" si="193"/>
        <v>-</v>
      </c>
      <c r="O4106" s="150">
        <f t="shared" si="194"/>
        <v>0</v>
      </c>
      <c r="P4106" s="15" t="str">
        <f>IF(COUNTIF('Personálie dobrovolníků '!U:X,N4106)&gt;0,"ANO","")</f>
        <v/>
      </c>
      <c r="Q4106" s="15"/>
    </row>
    <row r="4107" spans="2:17" s="25" customFormat="1" x14ac:dyDescent="0.3">
      <c r="B4107" s="15" t="str">
        <f>IF(A4107="","",VLOOKUP(A4107,Tabulka3[[Číslo smlouvy   u pravidelné činnosti]:[Příjmení]],3,0))</f>
        <v/>
      </c>
      <c r="C4107" s="15" t="str">
        <f>IF(A4107="","",VLOOKUP(A4107,Tabulka3[[Číslo smlouvy   u pravidelné činnosti]:[Příjmení]],4,0))</f>
        <v/>
      </c>
      <c r="F4107" s="94"/>
      <c r="H4107" s="113"/>
      <c r="I4107" s="113"/>
      <c r="K4107" s="15"/>
      <c r="L4107" s="15"/>
      <c r="M4107" s="15">
        <f t="shared" si="192"/>
        <v>1</v>
      </c>
      <c r="N4107" s="15" t="str">
        <f t="shared" si="193"/>
        <v>-</v>
      </c>
      <c r="O4107" s="150">
        <f t="shared" si="194"/>
        <v>0</v>
      </c>
      <c r="P4107" s="15" t="str">
        <f>IF(COUNTIF('Personálie dobrovolníků '!U:X,N4107)&gt;0,"ANO","")</f>
        <v/>
      </c>
      <c r="Q4107" s="15"/>
    </row>
    <row r="4108" spans="2:17" s="25" customFormat="1" x14ac:dyDescent="0.3">
      <c r="B4108" s="15" t="str">
        <f>IF(A4108="","",VLOOKUP(A4108,Tabulka3[[Číslo smlouvy   u pravidelné činnosti]:[Příjmení]],3,0))</f>
        <v/>
      </c>
      <c r="C4108" s="15" t="str">
        <f>IF(A4108="","",VLOOKUP(A4108,Tabulka3[[Číslo smlouvy   u pravidelné činnosti]:[Příjmení]],4,0))</f>
        <v/>
      </c>
      <c r="F4108" s="94"/>
      <c r="H4108" s="113"/>
      <c r="I4108" s="113"/>
      <c r="K4108" s="15"/>
      <c r="L4108" s="15"/>
      <c r="M4108" s="15">
        <f t="shared" si="192"/>
        <v>1</v>
      </c>
      <c r="N4108" s="15" t="str">
        <f t="shared" si="193"/>
        <v>-</v>
      </c>
      <c r="O4108" s="150">
        <f t="shared" si="194"/>
        <v>0</v>
      </c>
      <c r="P4108" s="15" t="str">
        <f>IF(COUNTIF('Personálie dobrovolníků '!U:X,N4108)&gt;0,"ANO","")</f>
        <v/>
      </c>
      <c r="Q4108" s="15"/>
    </row>
    <row r="4109" spans="2:17" s="25" customFormat="1" x14ac:dyDescent="0.3">
      <c r="B4109" s="15" t="str">
        <f>IF(A4109="","",VLOOKUP(A4109,Tabulka3[[Číslo smlouvy   u pravidelné činnosti]:[Příjmení]],3,0))</f>
        <v/>
      </c>
      <c r="C4109" s="15" t="str">
        <f>IF(A4109="","",VLOOKUP(A4109,Tabulka3[[Číslo smlouvy   u pravidelné činnosti]:[Příjmení]],4,0))</f>
        <v/>
      </c>
      <c r="F4109" s="94"/>
      <c r="H4109" s="113"/>
      <c r="I4109" s="113"/>
      <c r="K4109" s="15"/>
      <c r="L4109" s="15"/>
      <c r="M4109" s="15">
        <f t="shared" si="192"/>
        <v>1</v>
      </c>
      <c r="N4109" s="15" t="str">
        <f t="shared" si="193"/>
        <v>-</v>
      </c>
      <c r="O4109" s="150">
        <f t="shared" si="194"/>
        <v>0</v>
      </c>
      <c r="P4109" s="15" t="str">
        <f>IF(COUNTIF('Personálie dobrovolníků '!U:X,N4109)&gt;0,"ANO","")</f>
        <v/>
      </c>
      <c r="Q4109" s="15"/>
    </row>
    <row r="4110" spans="2:17" s="25" customFormat="1" x14ac:dyDescent="0.3">
      <c r="B4110" s="15" t="str">
        <f>IF(A4110="","",VLOOKUP(A4110,Tabulka3[[Číslo smlouvy   u pravidelné činnosti]:[Příjmení]],3,0))</f>
        <v/>
      </c>
      <c r="C4110" s="15" t="str">
        <f>IF(A4110="","",VLOOKUP(A4110,Tabulka3[[Číslo smlouvy   u pravidelné činnosti]:[Příjmení]],4,0))</f>
        <v/>
      </c>
      <c r="F4110" s="94"/>
      <c r="H4110" s="113"/>
      <c r="I4110" s="113"/>
      <c r="K4110" s="15"/>
      <c r="L4110" s="15"/>
      <c r="M4110" s="15">
        <f t="shared" si="192"/>
        <v>1</v>
      </c>
      <c r="N4110" s="15" t="str">
        <f t="shared" si="193"/>
        <v>-</v>
      </c>
      <c r="O4110" s="150">
        <f t="shared" si="194"/>
        <v>0</v>
      </c>
      <c r="P4110" s="15" t="str">
        <f>IF(COUNTIF('Personálie dobrovolníků '!U:X,N4110)&gt;0,"ANO","")</f>
        <v/>
      </c>
      <c r="Q4110" s="15"/>
    </row>
    <row r="4111" spans="2:17" s="25" customFormat="1" x14ac:dyDescent="0.3">
      <c r="B4111" s="15" t="str">
        <f>IF(A4111="","",VLOOKUP(A4111,Tabulka3[[Číslo smlouvy   u pravidelné činnosti]:[Příjmení]],3,0))</f>
        <v/>
      </c>
      <c r="C4111" s="15" t="str">
        <f>IF(A4111="","",VLOOKUP(A4111,Tabulka3[[Číslo smlouvy   u pravidelné činnosti]:[Příjmení]],4,0))</f>
        <v/>
      </c>
      <c r="F4111" s="94"/>
      <c r="H4111" s="113"/>
      <c r="I4111" s="113"/>
      <c r="K4111" s="15"/>
      <c r="L4111" s="15"/>
      <c r="M4111" s="15">
        <f t="shared" si="192"/>
        <v>1</v>
      </c>
      <c r="N4111" s="15" t="str">
        <f t="shared" si="193"/>
        <v>-</v>
      </c>
      <c r="O4111" s="150">
        <f t="shared" si="194"/>
        <v>0</v>
      </c>
      <c r="P4111" s="15" t="str">
        <f>IF(COUNTIF('Personálie dobrovolníků '!U:X,N4111)&gt;0,"ANO","")</f>
        <v/>
      </c>
      <c r="Q4111" s="15"/>
    </row>
    <row r="4112" spans="2:17" s="25" customFormat="1" x14ac:dyDescent="0.3">
      <c r="B4112" s="15" t="str">
        <f>IF(A4112="","",VLOOKUP(A4112,Tabulka3[[Číslo smlouvy   u pravidelné činnosti]:[Příjmení]],3,0))</f>
        <v/>
      </c>
      <c r="C4112" s="15" t="str">
        <f>IF(A4112="","",VLOOKUP(A4112,Tabulka3[[Číslo smlouvy   u pravidelné činnosti]:[Příjmení]],4,0))</f>
        <v/>
      </c>
      <c r="F4112" s="94"/>
      <c r="H4112" s="113"/>
      <c r="I4112" s="113"/>
      <c r="K4112" s="15"/>
      <c r="L4112" s="15"/>
      <c r="M4112" s="15">
        <f t="shared" si="192"/>
        <v>1</v>
      </c>
      <c r="N4112" s="15" t="str">
        <f t="shared" si="193"/>
        <v>-</v>
      </c>
      <c r="O4112" s="150">
        <f t="shared" si="194"/>
        <v>0</v>
      </c>
      <c r="P4112" s="15" t="str">
        <f>IF(COUNTIF('Personálie dobrovolníků '!U:X,N4112)&gt;0,"ANO","")</f>
        <v/>
      </c>
      <c r="Q4112" s="15"/>
    </row>
    <row r="4113" spans="2:17" s="25" customFormat="1" x14ac:dyDescent="0.3">
      <c r="B4113" s="15" t="str">
        <f>IF(A4113="","",VLOOKUP(A4113,Tabulka3[[Číslo smlouvy   u pravidelné činnosti]:[Příjmení]],3,0))</f>
        <v/>
      </c>
      <c r="C4113" s="15" t="str">
        <f>IF(A4113="","",VLOOKUP(A4113,Tabulka3[[Číslo smlouvy   u pravidelné činnosti]:[Příjmení]],4,0))</f>
        <v/>
      </c>
      <c r="F4113" s="94"/>
      <c r="H4113" s="113"/>
      <c r="I4113" s="113"/>
      <c r="K4113" s="15"/>
      <c r="L4113" s="15"/>
      <c r="M4113" s="15">
        <f t="shared" si="192"/>
        <v>1</v>
      </c>
      <c r="N4113" s="15" t="str">
        <f t="shared" si="193"/>
        <v>-</v>
      </c>
      <c r="O4113" s="150">
        <f t="shared" si="194"/>
        <v>0</v>
      </c>
      <c r="P4113" s="15" t="str">
        <f>IF(COUNTIF('Personálie dobrovolníků '!U:X,N4113)&gt;0,"ANO","")</f>
        <v/>
      </c>
      <c r="Q4113" s="15"/>
    </row>
    <row r="4114" spans="2:17" s="25" customFormat="1" x14ac:dyDescent="0.3">
      <c r="B4114" s="15" t="str">
        <f>IF(A4114="","",VLOOKUP(A4114,Tabulka3[[Číslo smlouvy   u pravidelné činnosti]:[Příjmení]],3,0))</f>
        <v/>
      </c>
      <c r="C4114" s="15" t="str">
        <f>IF(A4114="","",VLOOKUP(A4114,Tabulka3[[Číslo smlouvy   u pravidelné činnosti]:[Příjmení]],4,0))</f>
        <v/>
      </c>
      <c r="F4114" s="94"/>
      <c r="H4114" s="113"/>
      <c r="I4114" s="113"/>
      <c r="K4114" s="15"/>
      <c r="L4114" s="15"/>
      <c r="M4114" s="15">
        <f t="shared" si="192"/>
        <v>1</v>
      </c>
      <c r="N4114" s="15" t="str">
        <f t="shared" si="193"/>
        <v>-</v>
      </c>
      <c r="O4114" s="150">
        <f t="shared" si="194"/>
        <v>0</v>
      </c>
      <c r="P4114" s="15" t="str">
        <f>IF(COUNTIF('Personálie dobrovolníků '!U:X,N4114)&gt;0,"ANO","")</f>
        <v/>
      </c>
      <c r="Q4114" s="15"/>
    </row>
    <row r="4115" spans="2:17" s="25" customFormat="1" x14ac:dyDescent="0.3">
      <c r="B4115" s="15" t="str">
        <f>IF(A4115="","",VLOOKUP(A4115,Tabulka3[[Číslo smlouvy   u pravidelné činnosti]:[Příjmení]],3,0))</f>
        <v/>
      </c>
      <c r="C4115" s="15" t="str">
        <f>IF(A4115="","",VLOOKUP(A4115,Tabulka3[[Číslo smlouvy   u pravidelné činnosti]:[Příjmení]],4,0))</f>
        <v/>
      </c>
      <c r="F4115" s="94"/>
      <c r="H4115" s="113"/>
      <c r="I4115" s="113"/>
      <c r="K4115" s="15"/>
      <c r="L4115" s="15"/>
      <c r="M4115" s="15">
        <f t="shared" si="192"/>
        <v>1</v>
      </c>
      <c r="N4115" s="15" t="str">
        <f t="shared" si="193"/>
        <v>-</v>
      </c>
      <c r="O4115" s="150">
        <f t="shared" si="194"/>
        <v>0</v>
      </c>
      <c r="P4115" s="15" t="str">
        <f>IF(COUNTIF('Personálie dobrovolníků '!U:X,N4115)&gt;0,"ANO","")</f>
        <v/>
      </c>
      <c r="Q4115" s="15"/>
    </row>
    <row r="4116" spans="2:17" s="25" customFormat="1" x14ac:dyDescent="0.3">
      <c r="B4116" s="15" t="str">
        <f>IF(A4116="","",VLOOKUP(A4116,Tabulka3[[Číslo smlouvy   u pravidelné činnosti]:[Příjmení]],3,0))</f>
        <v/>
      </c>
      <c r="C4116" s="15" t="str">
        <f>IF(A4116="","",VLOOKUP(A4116,Tabulka3[[Číslo smlouvy   u pravidelné činnosti]:[Příjmení]],4,0))</f>
        <v/>
      </c>
      <c r="F4116" s="94"/>
      <c r="H4116" s="113"/>
      <c r="I4116" s="113"/>
      <c r="K4116" s="15"/>
      <c r="L4116" s="15"/>
      <c r="M4116" s="15">
        <f t="shared" si="192"/>
        <v>1</v>
      </c>
      <c r="N4116" s="15" t="str">
        <f t="shared" si="193"/>
        <v>-</v>
      </c>
      <c r="O4116" s="150">
        <f t="shared" si="194"/>
        <v>0</v>
      </c>
      <c r="P4116" s="15" t="str">
        <f>IF(COUNTIF('Personálie dobrovolníků '!U:X,N4116)&gt;0,"ANO","")</f>
        <v/>
      </c>
      <c r="Q4116" s="15"/>
    </row>
    <row r="4117" spans="2:17" s="25" customFormat="1" x14ac:dyDescent="0.3">
      <c r="B4117" s="15" t="str">
        <f>IF(A4117="","",VLOOKUP(A4117,Tabulka3[[Číslo smlouvy   u pravidelné činnosti]:[Příjmení]],3,0))</f>
        <v/>
      </c>
      <c r="C4117" s="15" t="str">
        <f>IF(A4117="","",VLOOKUP(A4117,Tabulka3[[Číslo smlouvy   u pravidelné činnosti]:[Příjmení]],4,0))</f>
        <v/>
      </c>
      <c r="F4117" s="94"/>
      <c r="H4117" s="113"/>
      <c r="I4117" s="113"/>
      <c r="K4117" s="15"/>
      <c r="L4117" s="15"/>
      <c r="M4117" s="15">
        <f t="shared" si="192"/>
        <v>1</v>
      </c>
      <c r="N4117" s="15" t="str">
        <f t="shared" si="193"/>
        <v>-</v>
      </c>
      <c r="O4117" s="150">
        <f t="shared" si="194"/>
        <v>0</v>
      </c>
      <c r="P4117" s="15" t="str">
        <f>IF(COUNTIF('Personálie dobrovolníků '!U:X,N4117)&gt;0,"ANO","")</f>
        <v/>
      </c>
      <c r="Q4117" s="15"/>
    </row>
    <row r="4118" spans="2:17" s="25" customFormat="1" x14ac:dyDescent="0.3">
      <c r="B4118" s="15" t="str">
        <f>IF(A4118="","",VLOOKUP(A4118,Tabulka3[[Číslo smlouvy   u pravidelné činnosti]:[Příjmení]],3,0))</f>
        <v/>
      </c>
      <c r="C4118" s="15" t="str">
        <f>IF(A4118="","",VLOOKUP(A4118,Tabulka3[[Číslo smlouvy   u pravidelné činnosti]:[Příjmení]],4,0))</f>
        <v/>
      </c>
      <c r="F4118" s="94"/>
      <c r="H4118" s="113"/>
      <c r="I4118" s="113"/>
      <c r="K4118" s="15"/>
      <c r="L4118" s="15"/>
      <c r="M4118" s="15">
        <f t="shared" si="192"/>
        <v>1</v>
      </c>
      <c r="N4118" s="15" t="str">
        <f t="shared" si="193"/>
        <v>-</v>
      </c>
      <c r="O4118" s="150">
        <f t="shared" si="194"/>
        <v>0</v>
      </c>
      <c r="P4118" s="15" t="str">
        <f>IF(COUNTIF('Personálie dobrovolníků '!U:X,N4118)&gt;0,"ANO","")</f>
        <v/>
      </c>
      <c r="Q4118" s="15"/>
    </row>
    <row r="4119" spans="2:17" s="25" customFormat="1" x14ac:dyDescent="0.3">
      <c r="B4119" s="15" t="str">
        <f>IF(A4119="","",VLOOKUP(A4119,Tabulka3[[Číslo smlouvy   u pravidelné činnosti]:[Příjmení]],3,0))</f>
        <v/>
      </c>
      <c r="C4119" s="15" t="str">
        <f>IF(A4119="","",VLOOKUP(A4119,Tabulka3[[Číslo smlouvy   u pravidelné činnosti]:[Příjmení]],4,0))</f>
        <v/>
      </c>
      <c r="F4119" s="94"/>
      <c r="H4119" s="113"/>
      <c r="I4119" s="113"/>
      <c r="K4119" s="15"/>
      <c r="L4119" s="15"/>
      <c r="M4119" s="15">
        <f t="shared" si="192"/>
        <v>1</v>
      </c>
      <c r="N4119" s="15" t="str">
        <f t="shared" si="193"/>
        <v>-</v>
      </c>
      <c r="O4119" s="150">
        <f t="shared" si="194"/>
        <v>0</v>
      </c>
      <c r="P4119" s="15" t="str">
        <f>IF(COUNTIF('Personálie dobrovolníků '!U:X,N4119)&gt;0,"ANO","")</f>
        <v/>
      </c>
      <c r="Q4119" s="15"/>
    </row>
    <row r="4120" spans="2:17" s="25" customFormat="1" x14ac:dyDescent="0.3">
      <c r="B4120" s="15" t="str">
        <f>IF(A4120="","",VLOOKUP(A4120,Tabulka3[[Číslo smlouvy   u pravidelné činnosti]:[Příjmení]],3,0))</f>
        <v/>
      </c>
      <c r="C4120" s="15" t="str">
        <f>IF(A4120="","",VLOOKUP(A4120,Tabulka3[[Číslo smlouvy   u pravidelné činnosti]:[Příjmení]],4,0))</f>
        <v/>
      </c>
      <c r="F4120" s="94"/>
      <c r="H4120" s="113"/>
      <c r="I4120" s="113"/>
      <c r="K4120" s="15"/>
      <c r="L4120" s="15"/>
      <c r="M4120" s="15">
        <f t="shared" si="192"/>
        <v>1</v>
      </c>
      <c r="N4120" s="15" t="str">
        <f t="shared" si="193"/>
        <v>-</v>
      </c>
      <c r="O4120" s="150">
        <f t="shared" si="194"/>
        <v>0</v>
      </c>
      <c r="P4120" s="15" t="str">
        <f>IF(COUNTIF('Personálie dobrovolníků '!U:X,N4120)&gt;0,"ANO","")</f>
        <v/>
      </c>
      <c r="Q4120" s="15"/>
    </row>
    <row r="4121" spans="2:17" s="25" customFormat="1" x14ac:dyDescent="0.3">
      <c r="B4121" s="15" t="str">
        <f>IF(A4121="","",VLOOKUP(A4121,Tabulka3[[Číslo smlouvy   u pravidelné činnosti]:[Příjmení]],3,0))</f>
        <v/>
      </c>
      <c r="C4121" s="15" t="str">
        <f>IF(A4121="","",VLOOKUP(A4121,Tabulka3[[Číslo smlouvy   u pravidelné činnosti]:[Příjmení]],4,0))</f>
        <v/>
      </c>
      <c r="F4121" s="94"/>
      <c r="H4121" s="113"/>
      <c r="I4121" s="113"/>
      <c r="K4121" s="15"/>
      <c r="L4121" s="15"/>
      <c r="M4121" s="15">
        <f t="shared" si="192"/>
        <v>1</v>
      </c>
      <c r="N4121" s="15" t="str">
        <f t="shared" si="193"/>
        <v>-</v>
      </c>
      <c r="O4121" s="150">
        <f t="shared" si="194"/>
        <v>0</v>
      </c>
      <c r="P4121" s="15" t="str">
        <f>IF(COUNTIF('Personálie dobrovolníků '!U:X,N4121)&gt;0,"ANO","")</f>
        <v/>
      </c>
      <c r="Q4121" s="15"/>
    </row>
    <row r="4122" spans="2:17" s="25" customFormat="1" x14ac:dyDescent="0.3">
      <c r="B4122" s="15" t="str">
        <f>IF(A4122="","",VLOOKUP(A4122,Tabulka3[[Číslo smlouvy   u pravidelné činnosti]:[Příjmení]],3,0))</f>
        <v/>
      </c>
      <c r="C4122" s="15" t="str">
        <f>IF(A4122="","",VLOOKUP(A4122,Tabulka3[[Číslo smlouvy   u pravidelné činnosti]:[Příjmení]],4,0))</f>
        <v/>
      </c>
      <c r="F4122" s="94"/>
      <c r="H4122" s="113"/>
      <c r="I4122" s="113"/>
      <c r="K4122" s="15"/>
      <c r="L4122" s="15"/>
      <c r="M4122" s="15">
        <f t="shared" si="192"/>
        <v>1</v>
      </c>
      <c r="N4122" s="15" t="str">
        <f t="shared" si="193"/>
        <v>-</v>
      </c>
      <c r="O4122" s="150">
        <f t="shared" si="194"/>
        <v>0</v>
      </c>
      <c r="P4122" s="15" t="str">
        <f>IF(COUNTIF('Personálie dobrovolníků '!U:X,N4122)&gt;0,"ANO","")</f>
        <v/>
      </c>
      <c r="Q4122" s="15"/>
    </row>
    <row r="4123" spans="2:17" s="25" customFormat="1" x14ac:dyDescent="0.3">
      <c r="B4123" s="15" t="str">
        <f>IF(A4123="","",VLOOKUP(A4123,Tabulka3[[Číslo smlouvy   u pravidelné činnosti]:[Příjmení]],3,0))</f>
        <v/>
      </c>
      <c r="C4123" s="15" t="str">
        <f>IF(A4123="","",VLOOKUP(A4123,Tabulka3[[Číslo smlouvy   u pravidelné činnosti]:[Příjmení]],4,0))</f>
        <v/>
      </c>
      <c r="F4123" s="94"/>
      <c r="H4123" s="113"/>
      <c r="I4123" s="113"/>
      <c r="K4123" s="15"/>
      <c r="L4123" s="15"/>
      <c r="M4123" s="15">
        <f t="shared" si="192"/>
        <v>1</v>
      </c>
      <c r="N4123" s="15" t="str">
        <f t="shared" si="193"/>
        <v>-</v>
      </c>
      <c r="O4123" s="150">
        <f t="shared" si="194"/>
        <v>0</v>
      </c>
      <c r="P4123" s="15" t="str">
        <f>IF(COUNTIF('Personálie dobrovolníků '!U:X,N4123)&gt;0,"ANO","")</f>
        <v/>
      </c>
      <c r="Q4123" s="15"/>
    </row>
    <row r="4124" spans="2:17" s="25" customFormat="1" x14ac:dyDescent="0.3">
      <c r="B4124" s="15" t="str">
        <f>IF(A4124="","",VLOOKUP(A4124,Tabulka3[[Číslo smlouvy   u pravidelné činnosti]:[Příjmení]],3,0))</f>
        <v/>
      </c>
      <c r="C4124" s="15" t="str">
        <f>IF(A4124="","",VLOOKUP(A4124,Tabulka3[[Číslo smlouvy   u pravidelné činnosti]:[Příjmení]],4,0))</f>
        <v/>
      </c>
      <c r="F4124" s="94"/>
      <c r="H4124" s="113"/>
      <c r="I4124" s="113"/>
      <c r="K4124" s="15"/>
      <c r="L4124" s="15"/>
      <c r="M4124" s="15">
        <f t="shared" si="192"/>
        <v>1</v>
      </c>
      <c r="N4124" s="15" t="str">
        <f t="shared" si="193"/>
        <v>-</v>
      </c>
      <c r="O4124" s="150">
        <f t="shared" si="194"/>
        <v>0</v>
      </c>
      <c r="P4124" s="15" t="str">
        <f>IF(COUNTIF('Personálie dobrovolníků '!U:X,N4124)&gt;0,"ANO","")</f>
        <v/>
      </c>
      <c r="Q4124" s="15"/>
    </row>
    <row r="4125" spans="2:17" s="25" customFormat="1" x14ac:dyDescent="0.3">
      <c r="B4125" s="15" t="str">
        <f>IF(A4125="","",VLOOKUP(A4125,Tabulka3[[Číslo smlouvy   u pravidelné činnosti]:[Příjmení]],3,0))</f>
        <v/>
      </c>
      <c r="C4125" s="15" t="str">
        <f>IF(A4125="","",VLOOKUP(A4125,Tabulka3[[Číslo smlouvy   u pravidelné činnosti]:[Příjmení]],4,0))</f>
        <v/>
      </c>
      <c r="F4125" s="94"/>
      <c r="H4125" s="113"/>
      <c r="I4125" s="113"/>
      <c r="K4125" s="15"/>
      <c r="L4125" s="15"/>
      <c r="M4125" s="15">
        <f t="shared" si="192"/>
        <v>1</v>
      </c>
      <c r="N4125" s="15" t="str">
        <f t="shared" si="193"/>
        <v>-</v>
      </c>
      <c r="O4125" s="150">
        <f t="shared" si="194"/>
        <v>0</v>
      </c>
      <c r="P4125" s="15" t="str">
        <f>IF(COUNTIF('Personálie dobrovolníků '!U:X,N4125)&gt;0,"ANO","")</f>
        <v/>
      </c>
      <c r="Q4125" s="15"/>
    </row>
    <row r="4126" spans="2:17" s="25" customFormat="1" x14ac:dyDescent="0.3">
      <c r="B4126" s="15" t="str">
        <f>IF(A4126="","",VLOOKUP(A4126,Tabulka3[[Číslo smlouvy   u pravidelné činnosti]:[Příjmení]],3,0))</f>
        <v/>
      </c>
      <c r="C4126" s="15" t="str">
        <f>IF(A4126="","",VLOOKUP(A4126,Tabulka3[[Číslo smlouvy   u pravidelné činnosti]:[Příjmení]],4,0))</f>
        <v/>
      </c>
      <c r="F4126" s="94"/>
      <c r="H4126" s="113"/>
      <c r="I4126" s="113"/>
      <c r="K4126" s="15"/>
      <c r="L4126" s="15"/>
      <c r="M4126" s="15">
        <f t="shared" si="192"/>
        <v>1</v>
      </c>
      <c r="N4126" s="15" t="str">
        <f t="shared" si="193"/>
        <v>-</v>
      </c>
      <c r="O4126" s="150">
        <f t="shared" si="194"/>
        <v>0</v>
      </c>
      <c r="P4126" s="15" t="str">
        <f>IF(COUNTIF('Personálie dobrovolníků '!U:X,N4126)&gt;0,"ANO","")</f>
        <v/>
      </c>
      <c r="Q4126" s="15"/>
    </row>
    <row r="4127" spans="2:17" s="25" customFormat="1" x14ac:dyDescent="0.3">
      <c r="B4127" s="15" t="str">
        <f>IF(A4127="","",VLOOKUP(A4127,Tabulka3[[Číslo smlouvy   u pravidelné činnosti]:[Příjmení]],3,0))</f>
        <v/>
      </c>
      <c r="C4127" s="15" t="str">
        <f>IF(A4127="","",VLOOKUP(A4127,Tabulka3[[Číslo smlouvy   u pravidelné činnosti]:[Příjmení]],4,0))</f>
        <v/>
      </c>
      <c r="F4127" s="94"/>
      <c r="H4127" s="113"/>
      <c r="I4127" s="113"/>
      <c r="K4127" s="15"/>
      <c r="L4127" s="15"/>
      <c r="M4127" s="15">
        <f t="shared" si="192"/>
        <v>1</v>
      </c>
      <c r="N4127" s="15" t="str">
        <f t="shared" si="193"/>
        <v>-</v>
      </c>
      <c r="O4127" s="150">
        <f t="shared" si="194"/>
        <v>0</v>
      </c>
      <c r="P4127" s="15" t="str">
        <f>IF(COUNTIF('Personálie dobrovolníků '!U:X,N4127)&gt;0,"ANO","")</f>
        <v/>
      </c>
      <c r="Q4127" s="15"/>
    </row>
    <row r="4128" spans="2:17" s="25" customFormat="1" x14ac:dyDescent="0.3">
      <c r="B4128" s="15" t="str">
        <f>IF(A4128="","",VLOOKUP(A4128,Tabulka3[[Číslo smlouvy   u pravidelné činnosti]:[Příjmení]],3,0))</f>
        <v/>
      </c>
      <c r="C4128" s="15" t="str">
        <f>IF(A4128="","",VLOOKUP(A4128,Tabulka3[[Číslo smlouvy   u pravidelné činnosti]:[Příjmení]],4,0))</f>
        <v/>
      </c>
      <c r="F4128" s="94"/>
      <c r="H4128" s="113"/>
      <c r="I4128" s="113"/>
      <c r="K4128" s="15"/>
      <c r="L4128" s="15"/>
      <c r="M4128" s="15">
        <f t="shared" si="192"/>
        <v>1</v>
      </c>
      <c r="N4128" s="15" t="str">
        <f t="shared" si="193"/>
        <v>-</v>
      </c>
      <c r="O4128" s="150">
        <f t="shared" si="194"/>
        <v>0</v>
      </c>
      <c r="P4128" s="15" t="str">
        <f>IF(COUNTIF('Personálie dobrovolníků '!U:X,N4128)&gt;0,"ANO","")</f>
        <v/>
      </c>
      <c r="Q4128" s="15"/>
    </row>
    <row r="4129" spans="2:17" s="25" customFormat="1" x14ac:dyDescent="0.3">
      <c r="B4129" s="15" t="str">
        <f>IF(A4129="","",VLOOKUP(A4129,Tabulka3[[Číslo smlouvy   u pravidelné činnosti]:[Příjmení]],3,0))</f>
        <v/>
      </c>
      <c r="C4129" s="15" t="str">
        <f>IF(A4129="","",VLOOKUP(A4129,Tabulka3[[Číslo smlouvy   u pravidelné činnosti]:[Příjmení]],4,0))</f>
        <v/>
      </c>
      <c r="F4129" s="94"/>
      <c r="H4129" s="113"/>
      <c r="I4129" s="113"/>
      <c r="K4129" s="15"/>
      <c r="L4129" s="15"/>
      <c r="M4129" s="15">
        <f t="shared" si="192"/>
        <v>1</v>
      </c>
      <c r="N4129" s="15" t="str">
        <f t="shared" si="193"/>
        <v>-</v>
      </c>
      <c r="O4129" s="150">
        <f t="shared" si="194"/>
        <v>0</v>
      </c>
      <c r="P4129" s="15" t="str">
        <f>IF(COUNTIF('Personálie dobrovolníků '!U:X,N4129)&gt;0,"ANO","")</f>
        <v/>
      </c>
      <c r="Q4129" s="15"/>
    </row>
    <row r="4130" spans="2:17" s="25" customFormat="1" x14ac:dyDescent="0.3">
      <c r="B4130" s="15" t="str">
        <f>IF(A4130="","",VLOOKUP(A4130,Tabulka3[[Číslo smlouvy   u pravidelné činnosti]:[Příjmení]],3,0))</f>
        <v/>
      </c>
      <c r="C4130" s="15" t="str">
        <f>IF(A4130="","",VLOOKUP(A4130,Tabulka3[[Číslo smlouvy   u pravidelné činnosti]:[Příjmení]],4,0))</f>
        <v/>
      </c>
      <c r="F4130" s="94"/>
      <c r="H4130" s="113"/>
      <c r="I4130" s="113"/>
      <c r="K4130" s="15"/>
      <c r="L4130" s="15"/>
      <c r="M4130" s="15">
        <f t="shared" si="192"/>
        <v>1</v>
      </c>
      <c r="N4130" s="15" t="str">
        <f t="shared" si="193"/>
        <v>-</v>
      </c>
      <c r="O4130" s="150">
        <f t="shared" si="194"/>
        <v>0</v>
      </c>
      <c r="P4130" s="15" t="str">
        <f>IF(COUNTIF('Personálie dobrovolníků '!U:X,N4130)&gt;0,"ANO","")</f>
        <v/>
      </c>
      <c r="Q4130" s="15"/>
    </row>
    <row r="4131" spans="2:17" s="25" customFormat="1" x14ac:dyDescent="0.3">
      <c r="B4131" s="15" t="str">
        <f>IF(A4131="","",VLOOKUP(A4131,Tabulka3[[Číslo smlouvy   u pravidelné činnosti]:[Příjmení]],3,0))</f>
        <v/>
      </c>
      <c r="C4131" s="15" t="str">
        <f>IF(A4131="","",VLOOKUP(A4131,Tabulka3[[Číslo smlouvy   u pravidelné činnosti]:[Příjmení]],4,0))</f>
        <v/>
      </c>
      <c r="F4131" s="94"/>
      <c r="H4131" s="113"/>
      <c r="I4131" s="113"/>
      <c r="K4131" s="15"/>
      <c r="L4131" s="15"/>
      <c r="M4131" s="15">
        <f t="shared" si="192"/>
        <v>1</v>
      </c>
      <c r="N4131" s="15" t="str">
        <f t="shared" si="193"/>
        <v>-</v>
      </c>
      <c r="O4131" s="150">
        <f t="shared" si="194"/>
        <v>0</v>
      </c>
      <c r="P4131" s="15" t="str">
        <f>IF(COUNTIF('Personálie dobrovolníků '!U:X,N4131)&gt;0,"ANO","")</f>
        <v/>
      </c>
      <c r="Q4131" s="15"/>
    </row>
    <row r="4132" spans="2:17" s="25" customFormat="1" x14ac:dyDescent="0.3">
      <c r="B4132" s="15" t="str">
        <f>IF(A4132="","",VLOOKUP(A4132,Tabulka3[[Číslo smlouvy   u pravidelné činnosti]:[Příjmení]],3,0))</f>
        <v/>
      </c>
      <c r="C4132" s="15" t="str">
        <f>IF(A4132="","",VLOOKUP(A4132,Tabulka3[[Číslo smlouvy   u pravidelné činnosti]:[Příjmení]],4,0))</f>
        <v/>
      </c>
      <c r="F4132" s="94"/>
      <c r="H4132" s="113"/>
      <c r="I4132" s="113"/>
      <c r="K4132" s="15"/>
      <c r="L4132" s="15"/>
      <c r="M4132" s="15">
        <f t="shared" si="192"/>
        <v>1</v>
      </c>
      <c r="N4132" s="15" t="str">
        <f t="shared" si="193"/>
        <v>-</v>
      </c>
      <c r="O4132" s="150">
        <f t="shared" si="194"/>
        <v>0</v>
      </c>
      <c r="P4132" s="15" t="str">
        <f>IF(COUNTIF('Personálie dobrovolníků '!U:X,N4132)&gt;0,"ANO","")</f>
        <v/>
      </c>
      <c r="Q4132" s="15"/>
    </row>
    <row r="4133" spans="2:17" s="25" customFormat="1" x14ac:dyDescent="0.3">
      <c r="B4133" s="15" t="str">
        <f>IF(A4133="","",VLOOKUP(A4133,Tabulka3[[Číslo smlouvy   u pravidelné činnosti]:[Příjmení]],3,0))</f>
        <v/>
      </c>
      <c r="C4133" s="15" t="str">
        <f>IF(A4133="","",VLOOKUP(A4133,Tabulka3[[Číslo smlouvy   u pravidelné činnosti]:[Příjmení]],4,0))</f>
        <v/>
      </c>
      <c r="F4133" s="94"/>
      <c r="H4133" s="113"/>
      <c r="I4133" s="113"/>
      <c r="K4133" s="15"/>
      <c r="L4133" s="15"/>
      <c r="M4133" s="15">
        <f t="shared" si="192"/>
        <v>1</v>
      </c>
      <c r="N4133" s="15" t="str">
        <f t="shared" si="193"/>
        <v>-</v>
      </c>
      <c r="O4133" s="150">
        <f t="shared" si="194"/>
        <v>0</v>
      </c>
      <c r="P4133" s="15" t="str">
        <f>IF(COUNTIF('Personálie dobrovolníků '!U:X,N4133)&gt;0,"ANO","")</f>
        <v/>
      </c>
      <c r="Q4133" s="15"/>
    </row>
    <row r="4134" spans="2:17" s="25" customFormat="1" x14ac:dyDescent="0.3">
      <c r="B4134" s="15" t="str">
        <f>IF(A4134="","",VLOOKUP(A4134,Tabulka3[[Číslo smlouvy   u pravidelné činnosti]:[Příjmení]],3,0))</f>
        <v/>
      </c>
      <c r="C4134" s="15" t="str">
        <f>IF(A4134="","",VLOOKUP(A4134,Tabulka3[[Číslo smlouvy   u pravidelné činnosti]:[Příjmení]],4,0))</f>
        <v/>
      </c>
      <c r="F4134" s="94"/>
      <c r="H4134" s="113"/>
      <c r="I4134" s="113"/>
      <c r="K4134" s="15"/>
      <c r="L4134" s="15"/>
      <c r="M4134" s="15">
        <f t="shared" si="192"/>
        <v>1</v>
      </c>
      <c r="N4134" s="15" t="str">
        <f t="shared" si="193"/>
        <v>-</v>
      </c>
      <c r="O4134" s="150">
        <f t="shared" si="194"/>
        <v>0</v>
      </c>
      <c r="P4134" s="15" t="str">
        <f>IF(COUNTIF('Personálie dobrovolníků '!U:X,N4134)&gt;0,"ANO","")</f>
        <v/>
      </c>
      <c r="Q4134" s="15"/>
    </row>
    <row r="4135" spans="2:17" s="25" customFormat="1" x14ac:dyDescent="0.3">
      <c r="B4135" s="15" t="str">
        <f>IF(A4135="","",VLOOKUP(A4135,Tabulka3[[Číslo smlouvy   u pravidelné činnosti]:[Příjmení]],3,0))</f>
        <v/>
      </c>
      <c r="C4135" s="15" t="str">
        <f>IF(A4135="","",VLOOKUP(A4135,Tabulka3[[Číslo smlouvy   u pravidelné činnosti]:[Příjmení]],4,0))</f>
        <v/>
      </c>
      <c r="F4135" s="94"/>
      <c r="H4135" s="113"/>
      <c r="I4135" s="113"/>
      <c r="K4135" s="15"/>
      <c r="L4135" s="15"/>
      <c r="M4135" s="15">
        <f t="shared" si="192"/>
        <v>1</v>
      </c>
      <c r="N4135" s="15" t="str">
        <f t="shared" si="193"/>
        <v>-</v>
      </c>
      <c r="O4135" s="150">
        <f t="shared" si="194"/>
        <v>0</v>
      </c>
      <c r="P4135" s="15" t="str">
        <f>IF(COUNTIF('Personálie dobrovolníků '!U:X,N4135)&gt;0,"ANO","")</f>
        <v/>
      </c>
      <c r="Q4135" s="15"/>
    </row>
    <row r="4136" spans="2:17" s="25" customFormat="1" x14ac:dyDescent="0.3">
      <c r="B4136" s="15" t="str">
        <f>IF(A4136="","",VLOOKUP(A4136,Tabulka3[[Číslo smlouvy   u pravidelné činnosti]:[Příjmení]],3,0))</f>
        <v/>
      </c>
      <c r="C4136" s="15" t="str">
        <f>IF(A4136="","",VLOOKUP(A4136,Tabulka3[[Číslo smlouvy   u pravidelné činnosti]:[Příjmení]],4,0))</f>
        <v/>
      </c>
      <c r="F4136" s="94"/>
      <c r="H4136" s="113"/>
      <c r="I4136" s="113"/>
      <c r="K4136" s="15"/>
      <c r="L4136" s="15"/>
      <c r="M4136" s="15">
        <f t="shared" si="192"/>
        <v>1</v>
      </c>
      <c r="N4136" s="15" t="str">
        <f t="shared" si="193"/>
        <v>-</v>
      </c>
      <c r="O4136" s="150">
        <f t="shared" si="194"/>
        <v>0</v>
      </c>
      <c r="P4136" s="15" t="str">
        <f>IF(COUNTIF('Personálie dobrovolníků '!U:X,N4136)&gt;0,"ANO","")</f>
        <v/>
      </c>
      <c r="Q4136" s="15"/>
    </row>
    <row r="4137" spans="2:17" s="25" customFormat="1" x14ac:dyDescent="0.3">
      <c r="B4137" s="15" t="str">
        <f>IF(A4137="","",VLOOKUP(A4137,Tabulka3[[Číslo smlouvy   u pravidelné činnosti]:[Příjmení]],3,0))</f>
        <v/>
      </c>
      <c r="C4137" s="15" t="str">
        <f>IF(A4137="","",VLOOKUP(A4137,Tabulka3[[Číslo smlouvy   u pravidelné činnosti]:[Příjmení]],4,0))</f>
        <v/>
      </c>
      <c r="F4137" s="94"/>
      <c r="H4137" s="113"/>
      <c r="I4137" s="113"/>
      <c r="K4137" s="15"/>
      <c r="L4137" s="15"/>
      <c r="M4137" s="15">
        <f t="shared" si="192"/>
        <v>1</v>
      </c>
      <c r="N4137" s="15" t="str">
        <f t="shared" si="193"/>
        <v>-</v>
      </c>
      <c r="O4137" s="150">
        <f t="shared" si="194"/>
        <v>0</v>
      </c>
      <c r="P4137" s="15" t="str">
        <f>IF(COUNTIF('Personálie dobrovolníků '!U:X,N4137)&gt;0,"ANO","")</f>
        <v/>
      </c>
      <c r="Q4137" s="15"/>
    </row>
    <row r="4138" spans="2:17" s="25" customFormat="1" x14ac:dyDescent="0.3">
      <c r="B4138" s="15" t="str">
        <f>IF(A4138="","",VLOOKUP(A4138,Tabulka3[[Číslo smlouvy   u pravidelné činnosti]:[Příjmení]],3,0))</f>
        <v/>
      </c>
      <c r="C4138" s="15" t="str">
        <f>IF(A4138="","",VLOOKUP(A4138,Tabulka3[[Číslo smlouvy   u pravidelné činnosti]:[Příjmení]],4,0))</f>
        <v/>
      </c>
      <c r="F4138" s="94"/>
      <c r="H4138" s="113"/>
      <c r="I4138" s="113"/>
      <c r="K4138" s="15"/>
      <c r="L4138" s="15"/>
      <c r="M4138" s="15">
        <f t="shared" si="192"/>
        <v>1</v>
      </c>
      <c r="N4138" s="15" t="str">
        <f t="shared" si="193"/>
        <v>-</v>
      </c>
      <c r="O4138" s="150">
        <f t="shared" si="194"/>
        <v>0</v>
      </c>
      <c r="P4138" s="15" t="str">
        <f>IF(COUNTIF('Personálie dobrovolníků '!U:X,N4138)&gt;0,"ANO","")</f>
        <v/>
      </c>
      <c r="Q4138" s="15"/>
    </row>
    <row r="4139" spans="2:17" s="25" customFormat="1" x14ac:dyDescent="0.3">
      <c r="B4139" s="15" t="str">
        <f>IF(A4139="","",VLOOKUP(A4139,Tabulka3[[Číslo smlouvy   u pravidelné činnosti]:[Příjmení]],3,0))</f>
        <v/>
      </c>
      <c r="C4139" s="15" t="str">
        <f>IF(A4139="","",VLOOKUP(A4139,Tabulka3[[Číslo smlouvy   u pravidelné činnosti]:[Příjmení]],4,0))</f>
        <v/>
      </c>
      <c r="F4139" s="94"/>
      <c r="H4139" s="113"/>
      <c r="I4139" s="113"/>
      <c r="K4139" s="15"/>
      <c r="L4139" s="15"/>
      <c r="M4139" s="15">
        <f t="shared" si="192"/>
        <v>1</v>
      </c>
      <c r="N4139" s="15" t="str">
        <f t="shared" si="193"/>
        <v>-</v>
      </c>
      <c r="O4139" s="150">
        <f t="shared" si="194"/>
        <v>0</v>
      </c>
      <c r="P4139" s="15" t="str">
        <f>IF(COUNTIF('Personálie dobrovolníků '!U:X,N4139)&gt;0,"ANO","")</f>
        <v/>
      </c>
      <c r="Q4139" s="15"/>
    </row>
    <row r="4140" spans="2:17" s="25" customFormat="1" x14ac:dyDescent="0.3">
      <c r="B4140" s="15" t="str">
        <f>IF(A4140="","",VLOOKUP(A4140,Tabulka3[[Číslo smlouvy   u pravidelné činnosti]:[Příjmení]],3,0))</f>
        <v/>
      </c>
      <c r="C4140" s="15" t="str">
        <f>IF(A4140="","",VLOOKUP(A4140,Tabulka3[[Číslo smlouvy   u pravidelné činnosti]:[Příjmení]],4,0))</f>
        <v/>
      </c>
      <c r="F4140" s="94"/>
      <c r="H4140" s="113"/>
      <c r="I4140" s="113"/>
      <c r="K4140" s="15"/>
      <c r="L4140" s="15"/>
      <c r="M4140" s="15">
        <f t="shared" si="192"/>
        <v>1</v>
      </c>
      <c r="N4140" s="15" t="str">
        <f t="shared" si="193"/>
        <v>-</v>
      </c>
      <c r="O4140" s="150">
        <f t="shared" si="194"/>
        <v>0</v>
      </c>
      <c r="P4140" s="15" t="str">
        <f>IF(COUNTIF('Personálie dobrovolníků '!U:X,N4140)&gt;0,"ANO","")</f>
        <v/>
      </c>
      <c r="Q4140" s="15"/>
    </row>
    <row r="4141" spans="2:17" s="25" customFormat="1" x14ac:dyDescent="0.3">
      <c r="B4141" s="15" t="str">
        <f>IF(A4141="","",VLOOKUP(A4141,Tabulka3[[Číslo smlouvy   u pravidelné činnosti]:[Příjmení]],3,0))</f>
        <v/>
      </c>
      <c r="C4141" s="15" t="str">
        <f>IF(A4141="","",VLOOKUP(A4141,Tabulka3[[Číslo smlouvy   u pravidelné činnosti]:[Příjmení]],4,0))</f>
        <v/>
      </c>
      <c r="F4141" s="94"/>
      <c r="H4141" s="113"/>
      <c r="I4141" s="113"/>
      <c r="K4141" s="15"/>
      <c r="L4141" s="15"/>
      <c r="M4141" s="15">
        <f t="shared" si="192"/>
        <v>1</v>
      </c>
      <c r="N4141" s="15" t="str">
        <f t="shared" si="193"/>
        <v>-</v>
      </c>
      <c r="O4141" s="150">
        <f t="shared" si="194"/>
        <v>0</v>
      </c>
      <c r="P4141" s="15" t="str">
        <f>IF(COUNTIF('Personálie dobrovolníků '!U:X,N4141)&gt;0,"ANO","")</f>
        <v/>
      </c>
      <c r="Q4141" s="15"/>
    </row>
    <row r="4142" spans="2:17" s="25" customFormat="1" x14ac:dyDescent="0.3">
      <c r="B4142" s="15" t="str">
        <f>IF(A4142="","",VLOOKUP(A4142,Tabulka3[[Číslo smlouvy   u pravidelné činnosti]:[Příjmení]],3,0))</f>
        <v/>
      </c>
      <c r="C4142" s="15" t="str">
        <f>IF(A4142="","",VLOOKUP(A4142,Tabulka3[[Číslo smlouvy   u pravidelné činnosti]:[Příjmení]],4,0))</f>
        <v/>
      </c>
      <c r="F4142" s="94"/>
      <c r="H4142" s="113"/>
      <c r="I4142" s="113"/>
      <c r="K4142" s="15"/>
      <c r="L4142" s="15"/>
      <c r="M4142" s="15">
        <f t="shared" si="192"/>
        <v>1</v>
      </c>
      <c r="N4142" s="15" t="str">
        <f t="shared" si="193"/>
        <v>-</v>
      </c>
      <c r="O4142" s="150">
        <f t="shared" si="194"/>
        <v>0</v>
      </c>
      <c r="P4142" s="15" t="str">
        <f>IF(COUNTIF('Personálie dobrovolníků '!U:X,N4142)&gt;0,"ANO","")</f>
        <v/>
      </c>
      <c r="Q4142" s="15"/>
    </row>
    <row r="4143" spans="2:17" s="25" customFormat="1" x14ac:dyDescent="0.3">
      <c r="B4143" s="15" t="str">
        <f>IF(A4143="","",VLOOKUP(A4143,Tabulka3[[Číslo smlouvy   u pravidelné činnosti]:[Příjmení]],3,0))</f>
        <v/>
      </c>
      <c r="C4143" s="15" t="str">
        <f>IF(A4143="","",VLOOKUP(A4143,Tabulka3[[Číslo smlouvy   u pravidelné činnosti]:[Příjmení]],4,0))</f>
        <v/>
      </c>
      <c r="F4143" s="94"/>
      <c r="H4143" s="113"/>
      <c r="I4143" s="113"/>
      <c r="K4143" s="15"/>
      <c r="L4143" s="15"/>
      <c r="M4143" s="15">
        <f t="shared" si="192"/>
        <v>1</v>
      </c>
      <c r="N4143" s="15" t="str">
        <f t="shared" si="193"/>
        <v>-</v>
      </c>
      <c r="O4143" s="150">
        <f t="shared" si="194"/>
        <v>0</v>
      </c>
      <c r="P4143" s="15" t="str">
        <f>IF(COUNTIF('Personálie dobrovolníků '!U:X,N4143)&gt;0,"ANO","")</f>
        <v/>
      </c>
      <c r="Q4143" s="15"/>
    </row>
    <row r="4144" spans="2:17" s="25" customFormat="1" x14ac:dyDescent="0.3">
      <c r="B4144" s="15" t="str">
        <f>IF(A4144="","",VLOOKUP(A4144,Tabulka3[[Číslo smlouvy   u pravidelné činnosti]:[Příjmení]],3,0))</f>
        <v/>
      </c>
      <c r="C4144" s="15" t="str">
        <f>IF(A4144="","",VLOOKUP(A4144,Tabulka3[[Číslo smlouvy   u pravidelné činnosti]:[Příjmení]],4,0))</f>
        <v/>
      </c>
      <c r="F4144" s="94"/>
      <c r="H4144" s="113"/>
      <c r="I4144" s="113"/>
      <c r="K4144" s="15"/>
      <c r="L4144" s="15"/>
      <c r="M4144" s="15">
        <f t="shared" si="192"/>
        <v>1</v>
      </c>
      <c r="N4144" s="15" t="str">
        <f t="shared" si="193"/>
        <v>-</v>
      </c>
      <c r="O4144" s="150">
        <f t="shared" si="194"/>
        <v>0</v>
      </c>
      <c r="P4144" s="15" t="str">
        <f>IF(COUNTIF('Personálie dobrovolníků '!U:X,N4144)&gt;0,"ANO","")</f>
        <v/>
      </c>
      <c r="Q4144" s="15"/>
    </row>
    <row r="4145" spans="2:17" s="25" customFormat="1" x14ac:dyDescent="0.3">
      <c r="B4145" s="15" t="str">
        <f>IF(A4145="","",VLOOKUP(A4145,Tabulka3[[Číslo smlouvy   u pravidelné činnosti]:[Příjmení]],3,0))</f>
        <v/>
      </c>
      <c r="C4145" s="15" t="str">
        <f>IF(A4145="","",VLOOKUP(A4145,Tabulka3[[Číslo smlouvy   u pravidelné činnosti]:[Příjmení]],4,0))</f>
        <v/>
      </c>
      <c r="F4145" s="94"/>
      <c r="H4145" s="113"/>
      <c r="I4145" s="113"/>
      <c r="K4145" s="15"/>
      <c r="L4145" s="15"/>
      <c r="M4145" s="15">
        <f t="shared" si="192"/>
        <v>1</v>
      </c>
      <c r="N4145" s="15" t="str">
        <f t="shared" si="193"/>
        <v>-</v>
      </c>
      <c r="O4145" s="150">
        <f t="shared" si="194"/>
        <v>0</v>
      </c>
      <c r="P4145" s="15" t="str">
        <f>IF(COUNTIF('Personálie dobrovolníků '!U:X,N4145)&gt;0,"ANO","")</f>
        <v/>
      </c>
      <c r="Q4145" s="15"/>
    </row>
    <row r="4146" spans="2:17" s="25" customFormat="1" x14ac:dyDescent="0.3">
      <c r="B4146" s="15" t="str">
        <f>IF(A4146="","",VLOOKUP(A4146,Tabulka3[[Číslo smlouvy   u pravidelné činnosti]:[Příjmení]],3,0))</f>
        <v/>
      </c>
      <c r="C4146" s="15" t="str">
        <f>IF(A4146="","",VLOOKUP(A4146,Tabulka3[[Číslo smlouvy   u pravidelné činnosti]:[Příjmení]],4,0))</f>
        <v/>
      </c>
      <c r="F4146" s="94"/>
      <c r="H4146" s="113"/>
      <c r="I4146" s="113"/>
      <c r="K4146" s="15"/>
      <c r="L4146" s="15"/>
      <c r="M4146" s="15">
        <f t="shared" si="192"/>
        <v>1</v>
      </c>
      <c r="N4146" s="15" t="str">
        <f t="shared" si="193"/>
        <v>-</v>
      </c>
      <c r="O4146" s="150">
        <f t="shared" si="194"/>
        <v>0</v>
      </c>
      <c r="P4146" s="15" t="str">
        <f>IF(COUNTIF('Personálie dobrovolníků '!U:X,N4146)&gt;0,"ANO","")</f>
        <v/>
      </c>
      <c r="Q4146" s="15"/>
    </row>
    <row r="4147" spans="2:17" s="25" customFormat="1" x14ac:dyDescent="0.3">
      <c r="B4147" s="15" t="str">
        <f>IF(A4147="","",VLOOKUP(A4147,Tabulka3[[Číslo smlouvy   u pravidelné činnosti]:[Příjmení]],3,0))</f>
        <v/>
      </c>
      <c r="C4147" s="15" t="str">
        <f>IF(A4147="","",VLOOKUP(A4147,Tabulka3[[Číslo smlouvy   u pravidelné činnosti]:[Příjmení]],4,0))</f>
        <v/>
      </c>
      <c r="F4147" s="94"/>
      <c r="H4147" s="113"/>
      <c r="I4147" s="113"/>
      <c r="K4147" s="15"/>
      <c r="L4147" s="15"/>
      <c r="M4147" s="15">
        <f t="shared" si="192"/>
        <v>1</v>
      </c>
      <c r="N4147" s="15" t="str">
        <f t="shared" si="193"/>
        <v>-</v>
      </c>
      <c r="O4147" s="150">
        <f t="shared" si="194"/>
        <v>0</v>
      </c>
      <c r="P4147" s="15" t="str">
        <f>IF(COUNTIF('Personálie dobrovolníků '!U:X,N4147)&gt;0,"ANO","")</f>
        <v/>
      </c>
      <c r="Q4147" s="15"/>
    </row>
    <row r="4148" spans="2:17" s="25" customFormat="1" x14ac:dyDescent="0.3">
      <c r="B4148" s="15" t="str">
        <f>IF(A4148="","",VLOOKUP(A4148,Tabulka3[[Číslo smlouvy   u pravidelné činnosti]:[Příjmení]],3,0))</f>
        <v/>
      </c>
      <c r="C4148" s="15" t="str">
        <f>IF(A4148="","",VLOOKUP(A4148,Tabulka3[[Číslo smlouvy   u pravidelné činnosti]:[Příjmení]],4,0))</f>
        <v/>
      </c>
      <c r="F4148" s="94"/>
      <c r="H4148" s="113"/>
      <c r="I4148" s="113"/>
      <c r="K4148" s="15"/>
      <c r="L4148" s="15"/>
      <c r="M4148" s="15">
        <f t="shared" si="192"/>
        <v>1</v>
      </c>
      <c r="N4148" s="15" t="str">
        <f t="shared" si="193"/>
        <v>-</v>
      </c>
      <c r="O4148" s="150">
        <f t="shared" si="194"/>
        <v>0</v>
      </c>
      <c r="P4148" s="15" t="str">
        <f>IF(COUNTIF('Personálie dobrovolníků '!U:X,N4148)&gt;0,"ANO","")</f>
        <v/>
      </c>
      <c r="Q4148" s="15"/>
    </row>
    <row r="4149" spans="2:17" s="25" customFormat="1" x14ac:dyDescent="0.3">
      <c r="B4149" s="15" t="str">
        <f>IF(A4149="","",VLOOKUP(A4149,Tabulka3[[Číslo smlouvy   u pravidelné činnosti]:[Příjmení]],3,0))</f>
        <v/>
      </c>
      <c r="C4149" s="15" t="str">
        <f>IF(A4149="","",VLOOKUP(A4149,Tabulka3[[Číslo smlouvy   u pravidelné činnosti]:[Příjmení]],4,0))</f>
        <v/>
      </c>
      <c r="F4149" s="94"/>
      <c r="H4149" s="113"/>
      <c r="I4149" s="113"/>
      <c r="K4149" s="15"/>
      <c r="L4149" s="15"/>
      <c r="M4149" s="15">
        <f t="shared" si="192"/>
        <v>1</v>
      </c>
      <c r="N4149" s="15" t="str">
        <f t="shared" si="193"/>
        <v>-</v>
      </c>
      <c r="O4149" s="150">
        <f t="shared" si="194"/>
        <v>0</v>
      </c>
      <c r="P4149" s="15" t="str">
        <f>IF(COUNTIF('Personálie dobrovolníků '!U:X,N4149)&gt;0,"ANO","")</f>
        <v/>
      </c>
      <c r="Q4149" s="15"/>
    </row>
    <row r="4150" spans="2:17" s="25" customFormat="1" x14ac:dyDescent="0.3">
      <c r="B4150" s="15" t="str">
        <f>IF(A4150="","",VLOOKUP(A4150,Tabulka3[[Číslo smlouvy   u pravidelné činnosti]:[Příjmení]],3,0))</f>
        <v/>
      </c>
      <c r="C4150" s="15" t="str">
        <f>IF(A4150="","",VLOOKUP(A4150,Tabulka3[[Číslo smlouvy   u pravidelné činnosti]:[Příjmení]],4,0))</f>
        <v/>
      </c>
      <c r="F4150" s="94"/>
      <c r="H4150" s="113"/>
      <c r="I4150" s="113"/>
      <c r="K4150" s="15"/>
      <c r="L4150" s="15"/>
      <c r="M4150" s="15">
        <f t="shared" si="192"/>
        <v>1</v>
      </c>
      <c r="N4150" s="15" t="str">
        <f t="shared" si="193"/>
        <v>-</v>
      </c>
      <c r="O4150" s="150">
        <f t="shared" si="194"/>
        <v>0</v>
      </c>
      <c r="P4150" s="15" t="str">
        <f>IF(COUNTIF('Personálie dobrovolníků '!U:X,N4150)&gt;0,"ANO","")</f>
        <v/>
      </c>
      <c r="Q4150" s="15"/>
    </row>
    <row r="4151" spans="2:17" s="25" customFormat="1" x14ac:dyDescent="0.3">
      <c r="B4151" s="15" t="str">
        <f>IF(A4151="","",VLOOKUP(A4151,Tabulka3[[Číslo smlouvy   u pravidelné činnosti]:[Příjmení]],3,0))</f>
        <v/>
      </c>
      <c r="C4151" s="15" t="str">
        <f>IF(A4151="","",VLOOKUP(A4151,Tabulka3[[Číslo smlouvy   u pravidelné činnosti]:[Příjmení]],4,0))</f>
        <v/>
      </c>
      <c r="F4151" s="94"/>
      <c r="H4151" s="113"/>
      <c r="I4151" s="113"/>
      <c r="K4151" s="15"/>
      <c r="L4151" s="15"/>
      <c r="M4151" s="15">
        <f t="shared" si="192"/>
        <v>1</v>
      </c>
      <c r="N4151" s="15" t="str">
        <f t="shared" si="193"/>
        <v>-</v>
      </c>
      <c r="O4151" s="150">
        <f t="shared" si="194"/>
        <v>0</v>
      </c>
      <c r="P4151" s="15" t="str">
        <f>IF(COUNTIF('Personálie dobrovolníků '!U:X,N4151)&gt;0,"ANO","")</f>
        <v/>
      </c>
      <c r="Q4151" s="15"/>
    </row>
    <row r="4152" spans="2:17" s="25" customFormat="1" x14ac:dyDescent="0.3">
      <c r="B4152" s="15" t="str">
        <f>IF(A4152="","",VLOOKUP(A4152,Tabulka3[[Číslo smlouvy   u pravidelné činnosti]:[Příjmení]],3,0))</f>
        <v/>
      </c>
      <c r="C4152" s="15" t="str">
        <f>IF(A4152="","",VLOOKUP(A4152,Tabulka3[[Číslo smlouvy   u pravidelné činnosti]:[Příjmení]],4,0))</f>
        <v/>
      </c>
      <c r="F4152" s="94"/>
      <c r="H4152" s="113"/>
      <c r="I4152" s="113"/>
      <c r="K4152" s="15"/>
      <c r="L4152" s="15"/>
      <c r="M4152" s="15">
        <f t="shared" si="192"/>
        <v>1</v>
      </c>
      <c r="N4152" s="15" t="str">
        <f t="shared" si="193"/>
        <v>-</v>
      </c>
      <c r="O4152" s="150">
        <f t="shared" si="194"/>
        <v>0</v>
      </c>
      <c r="P4152" s="15" t="str">
        <f>IF(COUNTIF('Personálie dobrovolníků '!U:X,N4152)&gt;0,"ANO","")</f>
        <v/>
      </c>
      <c r="Q4152" s="15"/>
    </row>
    <row r="4153" spans="2:17" s="25" customFormat="1" x14ac:dyDescent="0.3">
      <c r="B4153" s="15" t="str">
        <f>IF(A4153="","",VLOOKUP(A4153,Tabulka3[[Číslo smlouvy   u pravidelné činnosti]:[Příjmení]],3,0))</f>
        <v/>
      </c>
      <c r="C4153" s="15" t="str">
        <f>IF(A4153="","",VLOOKUP(A4153,Tabulka3[[Číslo smlouvy   u pravidelné činnosti]:[Příjmení]],4,0))</f>
        <v/>
      </c>
      <c r="F4153" s="94"/>
      <c r="H4153" s="113"/>
      <c r="I4153" s="113"/>
      <c r="K4153" s="15"/>
      <c r="L4153" s="15"/>
      <c r="M4153" s="15">
        <f t="shared" si="192"/>
        <v>1</v>
      </c>
      <c r="N4153" s="15" t="str">
        <f t="shared" si="193"/>
        <v>-</v>
      </c>
      <c r="O4153" s="150">
        <f t="shared" si="194"/>
        <v>0</v>
      </c>
      <c r="P4153" s="15" t="str">
        <f>IF(COUNTIF('Personálie dobrovolníků '!U:X,N4153)&gt;0,"ANO","")</f>
        <v/>
      </c>
      <c r="Q4153" s="15"/>
    </row>
    <row r="4154" spans="2:17" s="25" customFormat="1" x14ac:dyDescent="0.3">
      <c r="B4154" s="15" t="str">
        <f>IF(A4154="","",VLOOKUP(A4154,Tabulka3[[Číslo smlouvy   u pravidelné činnosti]:[Příjmení]],3,0))</f>
        <v/>
      </c>
      <c r="C4154" s="15" t="str">
        <f>IF(A4154="","",VLOOKUP(A4154,Tabulka3[[Číslo smlouvy   u pravidelné činnosti]:[Příjmení]],4,0))</f>
        <v/>
      </c>
      <c r="F4154" s="94"/>
      <c r="H4154" s="113"/>
      <c r="I4154" s="113"/>
      <c r="K4154" s="15"/>
      <c r="L4154" s="15"/>
      <c r="M4154" s="15">
        <f t="shared" si="192"/>
        <v>1</v>
      </c>
      <c r="N4154" s="15" t="str">
        <f t="shared" si="193"/>
        <v>-</v>
      </c>
      <c r="O4154" s="150">
        <f t="shared" si="194"/>
        <v>0</v>
      </c>
      <c r="P4154" s="15" t="str">
        <f>IF(COUNTIF('Personálie dobrovolníků '!U:X,N4154)&gt;0,"ANO","")</f>
        <v/>
      </c>
      <c r="Q4154" s="15"/>
    </row>
    <row r="4155" spans="2:17" s="25" customFormat="1" x14ac:dyDescent="0.3">
      <c r="B4155" s="15" t="str">
        <f>IF(A4155="","",VLOOKUP(A4155,Tabulka3[[Číslo smlouvy   u pravidelné činnosti]:[Příjmení]],3,0))</f>
        <v/>
      </c>
      <c r="C4155" s="15" t="str">
        <f>IF(A4155="","",VLOOKUP(A4155,Tabulka3[[Číslo smlouvy   u pravidelné činnosti]:[Příjmení]],4,0))</f>
        <v/>
      </c>
      <c r="F4155" s="94"/>
      <c r="H4155" s="113"/>
      <c r="I4155" s="113"/>
      <c r="K4155" s="15"/>
      <c r="L4155" s="15"/>
      <c r="M4155" s="15">
        <f t="shared" si="192"/>
        <v>1</v>
      </c>
      <c r="N4155" s="15" t="str">
        <f t="shared" si="193"/>
        <v>-</v>
      </c>
      <c r="O4155" s="150">
        <f t="shared" si="194"/>
        <v>0</v>
      </c>
      <c r="P4155" s="15" t="str">
        <f>IF(COUNTIF('Personálie dobrovolníků '!U:X,N4155)&gt;0,"ANO","")</f>
        <v/>
      </c>
      <c r="Q4155" s="15"/>
    </row>
    <row r="4156" spans="2:17" s="25" customFormat="1" x14ac:dyDescent="0.3">
      <c r="B4156" s="15" t="str">
        <f>IF(A4156="","",VLOOKUP(A4156,Tabulka3[[Číslo smlouvy   u pravidelné činnosti]:[Příjmení]],3,0))</f>
        <v/>
      </c>
      <c r="C4156" s="15" t="str">
        <f>IF(A4156="","",VLOOKUP(A4156,Tabulka3[[Číslo smlouvy   u pravidelné činnosti]:[Příjmení]],4,0))</f>
        <v/>
      </c>
      <c r="F4156" s="94"/>
      <c r="H4156" s="113"/>
      <c r="I4156" s="113"/>
      <c r="K4156" s="15"/>
      <c r="L4156" s="15"/>
      <c r="M4156" s="15">
        <f t="shared" si="192"/>
        <v>1</v>
      </c>
      <c r="N4156" s="15" t="str">
        <f t="shared" si="193"/>
        <v>-</v>
      </c>
      <c r="O4156" s="150">
        <f t="shared" si="194"/>
        <v>0</v>
      </c>
      <c r="P4156" s="15" t="str">
        <f>IF(COUNTIF('Personálie dobrovolníků '!U:X,N4156)&gt;0,"ANO","")</f>
        <v/>
      </c>
      <c r="Q4156" s="15"/>
    </row>
    <row r="4157" spans="2:17" s="25" customFormat="1" x14ac:dyDescent="0.3">
      <c r="B4157" s="15" t="str">
        <f>IF(A4157="","",VLOOKUP(A4157,Tabulka3[[Číslo smlouvy   u pravidelné činnosti]:[Příjmení]],3,0))</f>
        <v/>
      </c>
      <c r="C4157" s="15" t="str">
        <f>IF(A4157="","",VLOOKUP(A4157,Tabulka3[[Číslo smlouvy   u pravidelné činnosti]:[Příjmení]],4,0))</f>
        <v/>
      </c>
      <c r="F4157" s="94"/>
      <c r="H4157" s="113"/>
      <c r="I4157" s="113"/>
      <c r="K4157" s="15"/>
      <c r="L4157" s="15"/>
      <c r="M4157" s="15">
        <f t="shared" si="192"/>
        <v>1</v>
      </c>
      <c r="N4157" s="15" t="str">
        <f t="shared" si="193"/>
        <v>-</v>
      </c>
      <c r="O4157" s="150">
        <f t="shared" si="194"/>
        <v>0</v>
      </c>
      <c r="P4157" s="15" t="str">
        <f>IF(COUNTIF('Personálie dobrovolníků '!U:X,N4157)&gt;0,"ANO","")</f>
        <v/>
      </c>
      <c r="Q4157" s="15"/>
    </row>
    <row r="4158" spans="2:17" s="25" customFormat="1" x14ac:dyDescent="0.3">
      <c r="B4158" s="15" t="str">
        <f>IF(A4158="","",VLOOKUP(A4158,Tabulka3[[Číslo smlouvy   u pravidelné činnosti]:[Příjmení]],3,0))</f>
        <v/>
      </c>
      <c r="C4158" s="15" t="str">
        <f>IF(A4158="","",VLOOKUP(A4158,Tabulka3[[Číslo smlouvy   u pravidelné činnosti]:[Příjmení]],4,0))</f>
        <v/>
      </c>
      <c r="F4158" s="94"/>
      <c r="H4158" s="113"/>
      <c r="I4158" s="113"/>
      <c r="K4158" s="15"/>
      <c r="L4158" s="15"/>
      <c r="M4158" s="15">
        <f t="shared" si="192"/>
        <v>1</v>
      </c>
      <c r="N4158" s="15" t="str">
        <f t="shared" si="193"/>
        <v>-</v>
      </c>
      <c r="O4158" s="150">
        <f t="shared" si="194"/>
        <v>0</v>
      </c>
      <c r="P4158" s="15" t="str">
        <f>IF(COUNTIF('Personálie dobrovolníků '!U:X,N4158)&gt;0,"ANO","")</f>
        <v/>
      </c>
      <c r="Q4158" s="15"/>
    </row>
    <row r="4159" spans="2:17" s="25" customFormat="1" x14ac:dyDescent="0.3">
      <c r="B4159" s="15" t="str">
        <f>IF(A4159="","",VLOOKUP(A4159,Tabulka3[[Číslo smlouvy   u pravidelné činnosti]:[Příjmení]],3,0))</f>
        <v/>
      </c>
      <c r="C4159" s="15" t="str">
        <f>IF(A4159="","",VLOOKUP(A4159,Tabulka3[[Číslo smlouvy   u pravidelné činnosti]:[Příjmení]],4,0))</f>
        <v/>
      </c>
      <c r="F4159" s="94"/>
      <c r="H4159" s="113"/>
      <c r="I4159" s="113"/>
      <c r="K4159" s="15"/>
      <c r="L4159" s="15"/>
      <c r="M4159" s="15">
        <f t="shared" si="192"/>
        <v>1</v>
      </c>
      <c r="N4159" s="15" t="str">
        <f t="shared" si="193"/>
        <v>-</v>
      </c>
      <c r="O4159" s="150">
        <f t="shared" si="194"/>
        <v>0</v>
      </c>
      <c r="P4159" s="15" t="str">
        <f>IF(COUNTIF('Personálie dobrovolníků '!U:X,N4159)&gt;0,"ANO","")</f>
        <v/>
      </c>
      <c r="Q4159" s="15"/>
    </row>
    <row r="4160" spans="2:17" s="25" customFormat="1" x14ac:dyDescent="0.3">
      <c r="B4160" s="15" t="str">
        <f>IF(A4160="","",VLOOKUP(A4160,Tabulka3[[Číslo smlouvy   u pravidelné činnosti]:[Příjmení]],3,0))</f>
        <v/>
      </c>
      <c r="C4160" s="15" t="str">
        <f>IF(A4160="","",VLOOKUP(A4160,Tabulka3[[Číslo smlouvy   u pravidelné činnosti]:[Příjmení]],4,0))</f>
        <v/>
      </c>
      <c r="F4160" s="94"/>
      <c r="H4160" s="113"/>
      <c r="I4160" s="113"/>
      <c r="K4160" s="15"/>
      <c r="L4160" s="15"/>
      <c r="M4160" s="15">
        <f t="shared" si="192"/>
        <v>1</v>
      </c>
      <c r="N4160" s="15" t="str">
        <f t="shared" si="193"/>
        <v>-</v>
      </c>
      <c r="O4160" s="150">
        <f t="shared" si="194"/>
        <v>0</v>
      </c>
      <c r="P4160" s="15" t="str">
        <f>IF(COUNTIF('Personálie dobrovolníků '!U:X,N4160)&gt;0,"ANO","")</f>
        <v/>
      </c>
      <c r="Q4160" s="15"/>
    </row>
    <row r="4161" spans="2:17" s="25" customFormat="1" x14ac:dyDescent="0.3">
      <c r="B4161" s="15" t="str">
        <f>IF(A4161="","",VLOOKUP(A4161,Tabulka3[[Číslo smlouvy   u pravidelné činnosti]:[Příjmení]],3,0))</f>
        <v/>
      </c>
      <c r="C4161" s="15" t="str">
        <f>IF(A4161="","",VLOOKUP(A4161,Tabulka3[[Číslo smlouvy   u pravidelné činnosti]:[Příjmení]],4,0))</f>
        <v/>
      </c>
      <c r="F4161" s="94"/>
      <c r="H4161" s="113"/>
      <c r="I4161" s="113"/>
      <c r="K4161" s="15"/>
      <c r="L4161" s="15"/>
      <c r="M4161" s="15">
        <f t="shared" si="192"/>
        <v>1</v>
      </c>
      <c r="N4161" s="15" t="str">
        <f t="shared" si="193"/>
        <v>-</v>
      </c>
      <c r="O4161" s="150">
        <f t="shared" si="194"/>
        <v>0</v>
      </c>
      <c r="P4161" s="15" t="str">
        <f>IF(COUNTIF('Personálie dobrovolníků '!U:X,N4161)&gt;0,"ANO","")</f>
        <v/>
      </c>
      <c r="Q4161" s="15"/>
    </row>
    <row r="4162" spans="2:17" s="25" customFormat="1" x14ac:dyDescent="0.3">
      <c r="B4162" s="15" t="str">
        <f>IF(A4162="","",VLOOKUP(A4162,Tabulka3[[Číslo smlouvy   u pravidelné činnosti]:[Příjmení]],3,0))</f>
        <v/>
      </c>
      <c r="C4162" s="15" t="str">
        <f>IF(A4162="","",VLOOKUP(A4162,Tabulka3[[Číslo smlouvy   u pravidelné činnosti]:[Příjmení]],4,0))</f>
        <v/>
      </c>
      <c r="F4162" s="94"/>
      <c r="H4162" s="113"/>
      <c r="I4162" s="113"/>
      <c r="K4162" s="15"/>
      <c r="L4162" s="15"/>
      <c r="M4162" s="15">
        <f t="shared" si="192"/>
        <v>1</v>
      </c>
      <c r="N4162" s="15" t="str">
        <f t="shared" si="193"/>
        <v>-</v>
      </c>
      <c r="O4162" s="150">
        <f t="shared" si="194"/>
        <v>0</v>
      </c>
      <c r="P4162" s="15" t="str">
        <f>IF(COUNTIF('Personálie dobrovolníků '!U:X,N4162)&gt;0,"ANO","")</f>
        <v/>
      </c>
      <c r="Q4162" s="15"/>
    </row>
    <row r="4163" spans="2:17" s="25" customFormat="1" x14ac:dyDescent="0.3">
      <c r="B4163" s="15" t="str">
        <f>IF(A4163="","",VLOOKUP(A4163,Tabulka3[[Číslo smlouvy   u pravidelné činnosti]:[Příjmení]],3,0))</f>
        <v/>
      </c>
      <c r="C4163" s="15" t="str">
        <f>IF(A4163="","",VLOOKUP(A4163,Tabulka3[[Číslo smlouvy   u pravidelné činnosti]:[Příjmení]],4,0))</f>
        <v/>
      </c>
      <c r="F4163" s="94"/>
      <c r="H4163" s="113"/>
      <c r="I4163" s="113"/>
      <c r="K4163" s="15"/>
      <c r="L4163" s="15"/>
      <c r="M4163" s="15">
        <f t="shared" si="192"/>
        <v>1</v>
      </c>
      <c r="N4163" s="15" t="str">
        <f t="shared" si="193"/>
        <v>-</v>
      </c>
      <c r="O4163" s="150">
        <f t="shared" si="194"/>
        <v>0</v>
      </c>
      <c r="P4163" s="15" t="str">
        <f>IF(COUNTIF('Personálie dobrovolníků '!U:X,N4163)&gt;0,"ANO","")</f>
        <v/>
      </c>
      <c r="Q4163" s="15"/>
    </row>
    <row r="4164" spans="2:17" s="25" customFormat="1" x14ac:dyDescent="0.3">
      <c r="B4164" s="15" t="str">
        <f>IF(A4164="","",VLOOKUP(A4164,Tabulka3[[Číslo smlouvy   u pravidelné činnosti]:[Příjmení]],3,0))</f>
        <v/>
      </c>
      <c r="C4164" s="15" t="str">
        <f>IF(A4164="","",VLOOKUP(A4164,Tabulka3[[Číslo smlouvy   u pravidelné činnosti]:[Příjmení]],4,0))</f>
        <v/>
      </c>
      <c r="F4164" s="94"/>
      <c r="H4164" s="113"/>
      <c r="I4164" s="113"/>
      <c r="K4164" s="15"/>
      <c r="L4164" s="15"/>
      <c r="M4164" s="15">
        <f t="shared" ref="M4164:M4227" si="195">IF(OR(
   AND($H4164=$K$12, $I4164=$L$4),
   AND($H4164=$K$12, $I4164=$L$5),
   AND($H4164=$K$12, $I4164=$L$6),
   AND($H4164=$K$12, $I4164=$L$7),
   AND($H4164=$K$11, $I4164=$L$4),
   AND($H4164=$K$11, $I4164=$L$5),
   AND($H4164=$K$11, $I4164=$L$6),
   AND($H4164=$K$11, $I4164=$L$7),
   AND($H4164=$K$5, $I4164=$L$5),
   AND($H4164=$K$6, $I4164=$L$4),
   AND($H4164=$K$6, $I4164=$L$5),
   AND($H4164=$K$6, $I4164=$L$7),
   AND($H4164=$K$4, $I4164=$L$6),
), 0, 1)</f>
        <v>1</v>
      </c>
      <c r="N4164" s="15" t="str">
        <f t="shared" ref="N4164:N4227" si="196">A4164 &amp; "-" &amp; J4164</f>
        <v>-</v>
      </c>
      <c r="O4164" s="150">
        <f t="shared" ref="O4164:O4227" si="197">IF(AND(M4164&lt;&gt;0, P4164="ANO"), 1, 0)</f>
        <v>0</v>
      </c>
      <c r="P4164" s="15" t="str">
        <f>IF(COUNTIF('Personálie dobrovolníků '!U:X,N4164)&gt;0,"ANO","")</f>
        <v/>
      </c>
      <c r="Q4164" s="15"/>
    </row>
    <row r="4165" spans="2:17" s="25" customFormat="1" x14ac:dyDescent="0.3">
      <c r="B4165" s="15" t="str">
        <f>IF(A4165="","",VLOOKUP(A4165,Tabulka3[[Číslo smlouvy   u pravidelné činnosti]:[Příjmení]],3,0))</f>
        <v/>
      </c>
      <c r="C4165" s="15" t="str">
        <f>IF(A4165="","",VLOOKUP(A4165,Tabulka3[[Číslo smlouvy   u pravidelné činnosti]:[Příjmení]],4,0))</f>
        <v/>
      </c>
      <c r="F4165" s="94"/>
      <c r="H4165" s="113"/>
      <c r="I4165" s="113"/>
      <c r="K4165" s="15"/>
      <c r="L4165" s="15"/>
      <c r="M4165" s="15">
        <f t="shared" si="195"/>
        <v>1</v>
      </c>
      <c r="N4165" s="15" t="str">
        <f t="shared" si="196"/>
        <v>-</v>
      </c>
      <c r="O4165" s="150">
        <f t="shared" si="197"/>
        <v>0</v>
      </c>
      <c r="P4165" s="15" t="str">
        <f>IF(COUNTIF('Personálie dobrovolníků '!U:X,N4165)&gt;0,"ANO","")</f>
        <v/>
      </c>
      <c r="Q4165" s="15"/>
    </row>
    <row r="4166" spans="2:17" s="25" customFormat="1" x14ac:dyDescent="0.3">
      <c r="B4166" s="15" t="str">
        <f>IF(A4166="","",VLOOKUP(A4166,Tabulka3[[Číslo smlouvy   u pravidelné činnosti]:[Příjmení]],3,0))</f>
        <v/>
      </c>
      <c r="C4166" s="15" t="str">
        <f>IF(A4166="","",VLOOKUP(A4166,Tabulka3[[Číslo smlouvy   u pravidelné činnosti]:[Příjmení]],4,0))</f>
        <v/>
      </c>
      <c r="F4166" s="94"/>
      <c r="H4166" s="113"/>
      <c r="I4166" s="113"/>
      <c r="K4166" s="15"/>
      <c r="L4166" s="15"/>
      <c r="M4166" s="15">
        <f t="shared" si="195"/>
        <v>1</v>
      </c>
      <c r="N4166" s="15" t="str">
        <f t="shared" si="196"/>
        <v>-</v>
      </c>
      <c r="O4166" s="150">
        <f t="shared" si="197"/>
        <v>0</v>
      </c>
      <c r="P4166" s="15" t="str">
        <f>IF(COUNTIF('Personálie dobrovolníků '!U:X,N4166)&gt;0,"ANO","")</f>
        <v/>
      </c>
      <c r="Q4166" s="15"/>
    </row>
    <row r="4167" spans="2:17" s="25" customFormat="1" x14ac:dyDescent="0.3">
      <c r="B4167" s="15" t="str">
        <f>IF(A4167="","",VLOOKUP(A4167,Tabulka3[[Číslo smlouvy   u pravidelné činnosti]:[Příjmení]],3,0))</f>
        <v/>
      </c>
      <c r="C4167" s="15" t="str">
        <f>IF(A4167="","",VLOOKUP(A4167,Tabulka3[[Číslo smlouvy   u pravidelné činnosti]:[Příjmení]],4,0))</f>
        <v/>
      </c>
      <c r="F4167" s="94"/>
      <c r="H4167" s="113"/>
      <c r="I4167" s="113"/>
      <c r="K4167" s="15"/>
      <c r="L4167" s="15"/>
      <c r="M4167" s="15">
        <f t="shared" si="195"/>
        <v>1</v>
      </c>
      <c r="N4167" s="15" t="str">
        <f t="shared" si="196"/>
        <v>-</v>
      </c>
      <c r="O4167" s="150">
        <f t="shared" si="197"/>
        <v>0</v>
      </c>
      <c r="P4167" s="15" t="str">
        <f>IF(COUNTIF('Personálie dobrovolníků '!U:X,N4167)&gt;0,"ANO","")</f>
        <v/>
      </c>
      <c r="Q4167" s="15"/>
    </row>
    <row r="4168" spans="2:17" s="25" customFormat="1" x14ac:dyDescent="0.3">
      <c r="B4168" s="15" t="str">
        <f>IF(A4168="","",VLOOKUP(A4168,Tabulka3[[Číslo smlouvy   u pravidelné činnosti]:[Příjmení]],3,0))</f>
        <v/>
      </c>
      <c r="C4168" s="15" t="str">
        <f>IF(A4168="","",VLOOKUP(A4168,Tabulka3[[Číslo smlouvy   u pravidelné činnosti]:[Příjmení]],4,0))</f>
        <v/>
      </c>
      <c r="F4168" s="94"/>
      <c r="H4168" s="113"/>
      <c r="I4168" s="113"/>
      <c r="K4168" s="15"/>
      <c r="L4168" s="15"/>
      <c r="M4168" s="15">
        <f t="shared" si="195"/>
        <v>1</v>
      </c>
      <c r="N4168" s="15" t="str">
        <f t="shared" si="196"/>
        <v>-</v>
      </c>
      <c r="O4168" s="150">
        <f t="shared" si="197"/>
        <v>0</v>
      </c>
      <c r="P4168" s="15" t="str">
        <f>IF(COUNTIF('Personálie dobrovolníků '!U:X,N4168)&gt;0,"ANO","")</f>
        <v/>
      </c>
      <c r="Q4168" s="15"/>
    </row>
    <row r="4169" spans="2:17" s="25" customFormat="1" x14ac:dyDescent="0.3">
      <c r="B4169" s="15" t="str">
        <f>IF(A4169="","",VLOOKUP(A4169,Tabulka3[[Číslo smlouvy   u pravidelné činnosti]:[Příjmení]],3,0))</f>
        <v/>
      </c>
      <c r="C4169" s="15" t="str">
        <f>IF(A4169="","",VLOOKUP(A4169,Tabulka3[[Číslo smlouvy   u pravidelné činnosti]:[Příjmení]],4,0))</f>
        <v/>
      </c>
      <c r="F4169" s="94"/>
      <c r="H4169" s="113"/>
      <c r="I4169" s="113"/>
      <c r="K4169" s="15"/>
      <c r="L4169" s="15"/>
      <c r="M4169" s="15">
        <f t="shared" si="195"/>
        <v>1</v>
      </c>
      <c r="N4169" s="15" t="str">
        <f t="shared" si="196"/>
        <v>-</v>
      </c>
      <c r="O4169" s="150">
        <f t="shared" si="197"/>
        <v>0</v>
      </c>
      <c r="P4169" s="15" t="str">
        <f>IF(COUNTIF('Personálie dobrovolníků '!U:X,N4169)&gt;0,"ANO","")</f>
        <v/>
      </c>
      <c r="Q4169" s="15"/>
    </row>
    <row r="4170" spans="2:17" s="25" customFormat="1" x14ac:dyDescent="0.3">
      <c r="B4170" s="15" t="str">
        <f>IF(A4170="","",VLOOKUP(A4170,Tabulka3[[Číslo smlouvy   u pravidelné činnosti]:[Příjmení]],3,0))</f>
        <v/>
      </c>
      <c r="C4170" s="15" t="str">
        <f>IF(A4170="","",VLOOKUP(A4170,Tabulka3[[Číslo smlouvy   u pravidelné činnosti]:[Příjmení]],4,0))</f>
        <v/>
      </c>
      <c r="F4170" s="94"/>
      <c r="H4170" s="113"/>
      <c r="I4170" s="113"/>
      <c r="K4170" s="15"/>
      <c r="L4170" s="15"/>
      <c r="M4170" s="15">
        <f t="shared" si="195"/>
        <v>1</v>
      </c>
      <c r="N4170" s="15" t="str">
        <f t="shared" si="196"/>
        <v>-</v>
      </c>
      <c r="O4170" s="150">
        <f t="shared" si="197"/>
        <v>0</v>
      </c>
      <c r="P4170" s="15" t="str">
        <f>IF(COUNTIF('Personálie dobrovolníků '!U:X,N4170)&gt;0,"ANO","")</f>
        <v/>
      </c>
      <c r="Q4170" s="15"/>
    </row>
    <row r="4171" spans="2:17" s="25" customFormat="1" x14ac:dyDescent="0.3">
      <c r="B4171" s="15" t="str">
        <f>IF(A4171="","",VLOOKUP(A4171,Tabulka3[[Číslo smlouvy   u pravidelné činnosti]:[Příjmení]],3,0))</f>
        <v/>
      </c>
      <c r="C4171" s="15" t="str">
        <f>IF(A4171="","",VLOOKUP(A4171,Tabulka3[[Číslo smlouvy   u pravidelné činnosti]:[Příjmení]],4,0))</f>
        <v/>
      </c>
      <c r="F4171" s="94"/>
      <c r="H4171" s="113"/>
      <c r="I4171" s="113"/>
      <c r="K4171" s="15"/>
      <c r="L4171" s="15"/>
      <c r="M4171" s="15">
        <f t="shared" si="195"/>
        <v>1</v>
      </c>
      <c r="N4171" s="15" t="str">
        <f t="shared" si="196"/>
        <v>-</v>
      </c>
      <c r="O4171" s="150">
        <f t="shared" si="197"/>
        <v>0</v>
      </c>
      <c r="P4171" s="15" t="str">
        <f>IF(COUNTIF('Personálie dobrovolníků '!U:X,N4171)&gt;0,"ANO","")</f>
        <v/>
      </c>
      <c r="Q4171" s="15"/>
    </row>
    <row r="4172" spans="2:17" s="25" customFormat="1" x14ac:dyDescent="0.3">
      <c r="B4172" s="15" t="str">
        <f>IF(A4172="","",VLOOKUP(A4172,Tabulka3[[Číslo smlouvy   u pravidelné činnosti]:[Příjmení]],3,0))</f>
        <v/>
      </c>
      <c r="C4172" s="15" t="str">
        <f>IF(A4172="","",VLOOKUP(A4172,Tabulka3[[Číslo smlouvy   u pravidelné činnosti]:[Příjmení]],4,0))</f>
        <v/>
      </c>
      <c r="F4172" s="94"/>
      <c r="H4172" s="113"/>
      <c r="I4172" s="113"/>
      <c r="K4172" s="15"/>
      <c r="L4172" s="15"/>
      <c r="M4172" s="15">
        <f t="shared" si="195"/>
        <v>1</v>
      </c>
      <c r="N4172" s="15" t="str">
        <f t="shared" si="196"/>
        <v>-</v>
      </c>
      <c r="O4172" s="150">
        <f t="shared" si="197"/>
        <v>0</v>
      </c>
      <c r="P4172" s="15" t="str">
        <f>IF(COUNTIF('Personálie dobrovolníků '!U:X,N4172)&gt;0,"ANO","")</f>
        <v/>
      </c>
      <c r="Q4172" s="15"/>
    </row>
    <row r="4173" spans="2:17" s="25" customFormat="1" x14ac:dyDescent="0.3">
      <c r="B4173" s="15" t="str">
        <f>IF(A4173="","",VLOOKUP(A4173,Tabulka3[[Číslo smlouvy   u pravidelné činnosti]:[Příjmení]],3,0))</f>
        <v/>
      </c>
      <c r="C4173" s="15" t="str">
        <f>IF(A4173="","",VLOOKUP(A4173,Tabulka3[[Číslo smlouvy   u pravidelné činnosti]:[Příjmení]],4,0))</f>
        <v/>
      </c>
      <c r="F4173" s="94"/>
      <c r="H4173" s="113"/>
      <c r="I4173" s="113"/>
      <c r="K4173" s="15"/>
      <c r="L4173" s="15"/>
      <c r="M4173" s="15">
        <f t="shared" si="195"/>
        <v>1</v>
      </c>
      <c r="N4173" s="15" t="str">
        <f t="shared" si="196"/>
        <v>-</v>
      </c>
      <c r="O4173" s="150">
        <f t="shared" si="197"/>
        <v>0</v>
      </c>
      <c r="P4173" s="15" t="str">
        <f>IF(COUNTIF('Personálie dobrovolníků '!U:X,N4173)&gt;0,"ANO","")</f>
        <v/>
      </c>
      <c r="Q4173" s="15"/>
    </row>
    <row r="4174" spans="2:17" s="25" customFormat="1" x14ac:dyDescent="0.3">
      <c r="B4174" s="15" t="str">
        <f>IF(A4174="","",VLOOKUP(A4174,Tabulka3[[Číslo smlouvy   u pravidelné činnosti]:[Příjmení]],3,0))</f>
        <v/>
      </c>
      <c r="C4174" s="15" t="str">
        <f>IF(A4174="","",VLOOKUP(A4174,Tabulka3[[Číslo smlouvy   u pravidelné činnosti]:[Příjmení]],4,0))</f>
        <v/>
      </c>
      <c r="F4174" s="94"/>
      <c r="H4174" s="113"/>
      <c r="I4174" s="113"/>
      <c r="K4174" s="15"/>
      <c r="L4174" s="15"/>
      <c r="M4174" s="15">
        <f t="shared" si="195"/>
        <v>1</v>
      </c>
      <c r="N4174" s="15" t="str">
        <f t="shared" si="196"/>
        <v>-</v>
      </c>
      <c r="O4174" s="150">
        <f t="shared" si="197"/>
        <v>0</v>
      </c>
      <c r="P4174" s="15" t="str">
        <f>IF(COUNTIF('Personálie dobrovolníků '!U:X,N4174)&gt;0,"ANO","")</f>
        <v/>
      </c>
      <c r="Q4174" s="15"/>
    </row>
    <row r="4175" spans="2:17" s="25" customFormat="1" x14ac:dyDescent="0.3">
      <c r="B4175" s="15" t="str">
        <f>IF(A4175="","",VLOOKUP(A4175,Tabulka3[[Číslo smlouvy   u pravidelné činnosti]:[Příjmení]],3,0))</f>
        <v/>
      </c>
      <c r="C4175" s="15" t="str">
        <f>IF(A4175="","",VLOOKUP(A4175,Tabulka3[[Číslo smlouvy   u pravidelné činnosti]:[Příjmení]],4,0))</f>
        <v/>
      </c>
      <c r="F4175" s="94"/>
      <c r="H4175" s="113"/>
      <c r="I4175" s="113"/>
      <c r="K4175" s="15"/>
      <c r="L4175" s="15"/>
      <c r="M4175" s="15">
        <f t="shared" si="195"/>
        <v>1</v>
      </c>
      <c r="N4175" s="15" t="str">
        <f t="shared" si="196"/>
        <v>-</v>
      </c>
      <c r="O4175" s="150">
        <f t="shared" si="197"/>
        <v>0</v>
      </c>
      <c r="P4175" s="15" t="str">
        <f>IF(COUNTIF('Personálie dobrovolníků '!U:X,N4175)&gt;0,"ANO","")</f>
        <v/>
      </c>
      <c r="Q4175" s="15"/>
    </row>
    <row r="4176" spans="2:17" s="25" customFormat="1" x14ac:dyDescent="0.3">
      <c r="B4176" s="15" t="str">
        <f>IF(A4176="","",VLOOKUP(A4176,Tabulka3[[Číslo smlouvy   u pravidelné činnosti]:[Příjmení]],3,0))</f>
        <v/>
      </c>
      <c r="C4176" s="15" t="str">
        <f>IF(A4176="","",VLOOKUP(A4176,Tabulka3[[Číslo smlouvy   u pravidelné činnosti]:[Příjmení]],4,0))</f>
        <v/>
      </c>
      <c r="F4176" s="94"/>
      <c r="H4176" s="113"/>
      <c r="I4176" s="113"/>
      <c r="K4176" s="15"/>
      <c r="L4176" s="15"/>
      <c r="M4176" s="15">
        <f t="shared" si="195"/>
        <v>1</v>
      </c>
      <c r="N4176" s="15" t="str">
        <f t="shared" si="196"/>
        <v>-</v>
      </c>
      <c r="O4176" s="150">
        <f t="shared" si="197"/>
        <v>0</v>
      </c>
      <c r="P4176" s="15" t="str">
        <f>IF(COUNTIF('Personálie dobrovolníků '!U:X,N4176)&gt;0,"ANO","")</f>
        <v/>
      </c>
      <c r="Q4176" s="15"/>
    </row>
    <row r="4177" spans="2:17" s="25" customFormat="1" x14ac:dyDescent="0.3">
      <c r="B4177" s="15" t="str">
        <f>IF(A4177="","",VLOOKUP(A4177,Tabulka3[[Číslo smlouvy   u pravidelné činnosti]:[Příjmení]],3,0))</f>
        <v/>
      </c>
      <c r="C4177" s="15" t="str">
        <f>IF(A4177="","",VLOOKUP(A4177,Tabulka3[[Číslo smlouvy   u pravidelné činnosti]:[Příjmení]],4,0))</f>
        <v/>
      </c>
      <c r="F4177" s="94"/>
      <c r="H4177" s="113"/>
      <c r="I4177" s="113"/>
      <c r="K4177" s="15"/>
      <c r="L4177" s="15"/>
      <c r="M4177" s="15">
        <f t="shared" si="195"/>
        <v>1</v>
      </c>
      <c r="N4177" s="15" t="str">
        <f t="shared" si="196"/>
        <v>-</v>
      </c>
      <c r="O4177" s="150">
        <f t="shared" si="197"/>
        <v>0</v>
      </c>
      <c r="P4177" s="15" t="str">
        <f>IF(COUNTIF('Personálie dobrovolníků '!U:X,N4177)&gt;0,"ANO","")</f>
        <v/>
      </c>
      <c r="Q4177" s="15"/>
    </row>
    <row r="4178" spans="2:17" s="25" customFormat="1" x14ac:dyDescent="0.3">
      <c r="B4178" s="15" t="str">
        <f>IF(A4178="","",VLOOKUP(A4178,Tabulka3[[Číslo smlouvy   u pravidelné činnosti]:[Příjmení]],3,0))</f>
        <v/>
      </c>
      <c r="C4178" s="15" t="str">
        <f>IF(A4178="","",VLOOKUP(A4178,Tabulka3[[Číslo smlouvy   u pravidelné činnosti]:[Příjmení]],4,0))</f>
        <v/>
      </c>
      <c r="F4178" s="94"/>
      <c r="H4178" s="113"/>
      <c r="I4178" s="113"/>
      <c r="K4178" s="15"/>
      <c r="L4178" s="15"/>
      <c r="M4178" s="15">
        <f t="shared" si="195"/>
        <v>1</v>
      </c>
      <c r="N4178" s="15" t="str">
        <f t="shared" si="196"/>
        <v>-</v>
      </c>
      <c r="O4178" s="150">
        <f t="shared" si="197"/>
        <v>0</v>
      </c>
      <c r="P4178" s="15" t="str">
        <f>IF(COUNTIF('Personálie dobrovolníků '!U:X,N4178)&gt;0,"ANO","")</f>
        <v/>
      </c>
      <c r="Q4178" s="15"/>
    </row>
    <row r="4179" spans="2:17" s="25" customFormat="1" x14ac:dyDescent="0.3">
      <c r="B4179" s="15" t="str">
        <f>IF(A4179="","",VLOOKUP(A4179,Tabulka3[[Číslo smlouvy   u pravidelné činnosti]:[Příjmení]],3,0))</f>
        <v/>
      </c>
      <c r="C4179" s="15" t="str">
        <f>IF(A4179="","",VLOOKUP(A4179,Tabulka3[[Číslo smlouvy   u pravidelné činnosti]:[Příjmení]],4,0))</f>
        <v/>
      </c>
      <c r="F4179" s="94"/>
      <c r="H4179" s="113"/>
      <c r="I4179" s="113"/>
      <c r="K4179" s="15"/>
      <c r="L4179" s="15"/>
      <c r="M4179" s="15">
        <f t="shared" si="195"/>
        <v>1</v>
      </c>
      <c r="N4179" s="15" t="str">
        <f t="shared" si="196"/>
        <v>-</v>
      </c>
      <c r="O4179" s="150">
        <f t="shared" si="197"/>
        <v>0</v>
      </c>
      <c r="P4179" s="15" t="str">
        <f>IF(COUNTIF('Personálie dobrovolníků '!U:X,N4179)&gt;0,"ANO","")</f>
        <v/>
      </c>
      <c r="Q4179" s="15"/>
    </row>
    <row r="4180" spans="2:17" s="25" customFormat="1" x14ac:dyDescent="0.3">
      <c r="B4180" s="15" t="str">
        <f>IF(A4180="","",VLOOKUP(A4180,Tabulka3[[Číslo smlouvy   u pravidelné činnosti]:[Příjmení]],3,0))</f>
        <v/>
      </c>
      <c r="C4180" s="15" t="str">
        <f>IF(A4180="","",VLOOKUP(A4180,Tabulka3[[Číslo smlouvy   u pravidelné činnosti]:[Příjmení]],4,0))</f>
        <v/>
      </c>
      <c r="F4180" s="94"/>
      <c r="H4180" s="113"/>
      <c r="I4180" s="113"/>
      <c r="K4180" s="15"/>
      <c r="L4180" s="15"/>
      <c r="M4180" s="15">
        <f t="shared" si="195"/>
        <v>1</v>
      </c>
      <c r="N4180" s="15" t="str">
        <f t="shared" si="196"/>
        <v>-</v>
      </c>
      <c r="O4180" s="150">
        <f t="shared" si="197"/>
        <v>0</v>
      </c>
      <c r="P4180" s="15" t="str">
        <f>IF(COUNTIF('Personálie dobrovolníků '!U:X,N4180)&gt;0,"ANO","")</f>
        <v/>
      </c>
      <c r="Q4180" s="15"/>
    </row>
    <row r="4181" spans="2:17" s="25" customFormat="1" x14ac:dyDescent="0.3">
      <c r="B4181" s="15" t="str">
        <f>IF(A4181="","",VLOOKUP(A4181,Tabulka3[[Číslo smlouvy   u pravidelné činnosti]:[Příjmení]],3,0))</f>
        <v/>
      </c>
      <c r="C4181" s="15" t="str">
        <f>IF(A4181="","",VLOOKUP(A4181,Tabulka3[[Číslo smlouvy   u pravidelné činnosti]:[Příjmení]],4,0))</f>
        <v/>
      </c>
      <c r="F4181" s="94"/>
      <c r="H4181" s="113"/>
      <c r="I4181" s="113"/>
      <c r="K4181" s="15"/>
      <c r="L4181" s="15"/>
      <c r="M4181" s="15">
        <f t="shared" si="195"/>
        <v>1</v>
      </c>
      <c r="N4181" s="15" t="str">
        <f t="shared" si="196"/>
        <v>-</v>
      </c>
      <c r="O4181" s="150">
        <f t="shared" si="197"/>
        <v>0</v>
      </c>
      <c r="P4181" s="15" t="str">
        <f>IF(COUNTIF('Personálie dobrovolníků '!U:X,N4181)&gt;0,"ANO","")</f>
        <v/>
      </c>
      <c r="Q4181" s="15"/>
    </row>
    <row r="4182" spans="2:17" s="25" customFormat="1" x14ac:dyDescent="0.3">
      <c r="B4182" s="15" t="str">
        <f>IF(A4182="","",VLOOKUP(A4182,Tabulka3[[Číslo smlouvy   u pravidelné činnosti]:[Příjmení]],3,0))</f>
        <v/>
      </c>
      <c r="C4182" s="15" t="str">
        <f>IF(A4182="","",VLOOKUP(A4182,Tabulka3[[Číslo smlouvy   u pravidelné činnosti]:[Příjmení]],4,0))</f>
        <v/>
      </c>
      <c r="F4182" s="94"/>
      <c r="H4182" s="113"/>
      <c r="I4182" s="113"/>
      <c r="K4182" s="15"/>
      <c r="L4182" s="15"/>
      <c r="M4182" s="15">
        <f t="shared" si="195"/>
        <v>1</v>
      </c>
      <c r="N4182" s="15" t="str">
        <f t="shared" si="196"/>
        <v>-</v>
      </c>
      <c r="O4182" s="150">
        <f t="shared" si="197"/>
        <v>0</v>
      </c>
      <c r="P4182" s="15" t="str">
        <f>IF(COUNTIF('Personálie dobrovolníků '!U:X,N4182)&gt;0,"ANO","")</f>
        <v/>
      </c>
      <c r="Q4182" s="15"/>
    </row>
    <row r="4183" spans="2:17" s="25" customFormat="1" x14ac:dyDescent="0.3">
      <c r="B4183" s="15" t="str">
        <f>IF(A4183="","",VLOOKUP(A4183,Tabulka3[[Číslo smlouvy   u pravidelné činnosti]:[Příjmení]],3,0))</f>
        <v/>
      </c>
      <c r="C4183" s="15" t="str">
        <f>IF(A4183="","",VLOOKUP(A4183,Tabulka3[[Číslo smlouvy   u pravidelné činnosti]:[Příjmení]],4,0))</f>
        <v/>
      </c>
      <c r="F4183" s="94"/>
      <c r="H4183" s="113"/>
      <c r="I4183" s="113"/>
      <c r="K4183" s="15"/>
      <c r="L4183" s="15"/>
      <c r="M4183" s="15">
        <f t="shared" si="195"/>
        <v>1</v>
      </c>
      <c r="N4183" s="15" t="str">
        <f t="shared" si="196"/>
        <v>-</v>
      </c>
      <c r="O4183" s="150">
        <f t="shared" si="197"/>
        <v>0</v>
      </c>
      <c r="P4183" s="15" t="str">
        <f>IF(COUNTIF('Personálie dobrovolníků '!U:X,N4183)&gt;0,"ANO","")</f>
        <v/>
      </c>
      <c r="Q4183" s="15"/>
    </row>
    <row r="4184" spans="2:17" s="25" customFormat="1" x14ac:dyDescent="0.3">
      <c r="B4184" s="15" t="str">
        <f>IF(A4184="","",VLOOKUP(A4184,Tabulka3[[Číslo smlouvy   u pravidelné činnosti]:[Příjmení]],3,0))</f>
        <v/>
      </c>
      <c r="C4184" s="15" t="str">
        <f>IF(A4184="","",VLOOKUP(A4184,Tabulka3[[Číslo smlouvy   u pravidelné činnosti]:[Příjmení]],4,0))</f>
        <v/>
      </c>
      <c r="F4184" s="94"/>
      <c r="H4184" s="113"/>
      <c r="I4184" s="113"/>
      <c r="K4184" s="15"/>
      <c r="L4184" s="15"/>
      <c r="M4184" s="15">
        <f t="shared" si="195"/>
        <v>1</v>
      </c>
      <c r="N4184" s="15" t="str">
        <f t="shared" si="196"/>
        <v>-</v>
      </c>
      <c r="O4184" s="150">
        <f t="shared" si="197"/>
        <v>0</v>
      </c>
      <c r="P4184" s="15" t="str">
        <f>IF(COUNTIF('Personálie dobrovolníků '!U:X,N4184)&gt;0,"ANO","")</f>
        <v/>
      </c>
      <c r="Q4184" s="15"/>
    </row>
    <row r="4185" spans="2:17" s="25" customFormat="1" x14ac:dyDescent="0.3">
      <c r="B4185" s="15" t="str">
        <f>IF(A4185="","",VLOOKUP(A4185,Tabulka3[[Číslo smlouvy   u pravidelné činnosti]:[Příjmení]],3,0))</f>
        <v/>
      </c>
      <c r="C4185" s="15" t="str">
        <f>IF(A4185="","",VLOOKUP(A4185,Tabulka3[[Číslo smlouvy   u pravidelné činnosti]:[Příjmení]],4,0))</f>
        <v/>
      </c>
      <c r="F4185" s="94"/>
      <c r="H4185" s="113"/>
      <c r="I4185" s="113"/>
      <c r="K4185" s="15"/>
      <c r="L4185" s="15"/>
      <c r="M4185" s="15">
        <f t="shared" si="195"/>
        <v>1</v>
      </c>
      <c r="N4185" s="15" t="str">
        <f t="shared" si="196"/>
        <v>-</v>
      </c>
      <c r="O4185" s="150">
        <f t="shared" si="197"/>
        <v>0</v>
      </c>
      <c r="P4185" s="15" t="str">
        <f>IF(COUNTIF('Personálie dobrovolníků '!U:X,N4185)&gt;0,"ANO","")</f>
        <v/>
      </c>
      <c r="Q4185" s="15"/>
    </row>
    <row r="4186" spans="2:17" s="25" customFormat="1" x14ac:dyDescent="0.3">
      <c r="B4186" s="15" t="str">
        <f>IF(A4186="","",VLOOKUP(A4186,Tabulka3[[Číslo smlouvy   u pravidelné činnosti]:[Příjmení]],3,0))</f>
        <v/>
      </c>
      <c r="C4186" s="15" t="str">
        <f>IF(A4186="","",VLOOKUP(A4186,Tabulka3[[Číslo smlouvy   u pravidelné činnosti]:[Příjmení]],4,0))</f>
        <v/>
      </c>
      <c r="F4186" s="94"/>
      <c r="H4186" s="113"/>
      <c r="I4186" s="113"/>
      <c r="K4186" s="15"/>
      <c r="L4186" s="15"/>
      <c r="M4186" s="15">
        <f t="shared" si="195"/>
        <v>1</v>
      </c>
      <c r="N4186" s="15" t="str">
        <f t="shared" si="196"/>
        <v>-</v>
      </c>
      <c r="O4186" s="150">
        <f t="shared" si="197"/>
        <v>0</v>
      </c>
      <c r="P4186" s="15" t="str">
        <f>IF(COUNTIF('Personálie dobrovolníků '!U:X,N4186)&gt;0,"ANO","")</f>
        <v/>
      </c>
      <c r="Q4186" s="15"/>
    </row>
    <row r="4187" spans="2:17" s="25" customFormat="1" x14ac:dyDescent="0.3">
      <c r="B4187" s="15" t="str">
        <f>IF(A4187="","",VLOOKUP(A4187,Tabulka3[[Číslo smlouvy   u pravidelné činnosti]:[Příjmení]],3,0))</f>
        <v/>
      </c>
      <c r="C4187" s="15" t="str">
        <f>IF(A4187="","",VLOOKUP(A4187,Tabulka3[[Číslo smlouvy   u pravidelné činnosti]:[Příjmení]],4,0))</f>
        <v/>
      </c>
      <c r="F4187" s="94"/>
      <c r="H4187" s="113"/>
      <c r="I4187" s="113"/>
      <c r="K4187" s="15"/>
      <c r="L4187" s="15"/>
      <c r="M4187" s="15">
        <f t="shared" si="195"/>
        <v>1</v>
      </c>
      <c r="N4187" s="15" t="str">
        <f t="shared" si="196"/>
        <v>-</v>
      </c>
      <c r="O4187" s="150">
        <f t="shared" si="197"/>
        <v>0</v>
      </c>
      <c r="P4187" s="15" t="str">
        <f>IF(COUNTIF('Personálie dobrovolníků '!U:X,N4187)&gt;0,"ANO","")</f>
        <v/>
      </c>
      <c r="Q4187" s="15"/>
    </row>
    <row r="4188" spans="2:17" s="25" customFormat="1" x14ac:dyDescent="0.3">
      <c r="B4188" s="15" t="str">
        <f>IF(A4188="","",VLOOKUP(A4188,Tabulka3[[Číslo smlouvy   u pravidelné činnosti]:[Příjmení]],3,0))</f>
        <v/>
      </c>
      <c r="C4188" s="15" t="str">
        <f>IF(A4188="","",VLOOKUP(A4188,Tabulka3[[Číslo smlouvy   u pravidelné činnosti]:[Příjmení]],4,0))</f>
        <v/>
      </c>
      <c r="F4188" s="94"/>
      <c r="H4188" s="113"/>
      <c r="I4188" s="113"/>
      <c r="K4188" s="15"/>
      <c r="L4188" s="15"/>
      <c r="M4188" s="15">
        <f t="shared" si="195"/>
        <v>1</v>
      </c>
      <c r="N4188" s="15" t="str">
        <f t="shared" si="196"/>
        <v>-</v>
      </c>
      <c r="O4188" s="150">
        <f t="shared" si="197"/>
        <v>0</v>
      </c>
      <c r="P4188" s="15" t="str">
        <f>IF(COUNTIF('Personálie dobrovolníků '!U:X,N4188)&gt;0,"ANO","")</f>
        <v/>
      </c>
      <c r="Q4188" s="15"/>
    </row>
    <row r="4189" spans="2:17" s="25" customFormat="1" x14ac:dyDescent="0.3">
      <c r="B4189" s="15" t="str">
        <f>IF(A4189="","",VLOOKUP(A4189,Tabulka3[[Číslo smlouvy   u pravidelné činnosti]:[Příjmení]],3,0))</f>
        <v/>
      </c>
      <c r="C4189" s="15" t="str">
        <f>IF(A4189="","",VLOOKUP(A4189,Tabulka3[[Číslo smlouvy   u pravidelné činnosti]:[Příjmení]],4,0))</f>
        <v/>
      </c>
      <c r="F4189" s="94"/>
      <c r="H4189" s="113"/>
      <c r="I4189" s="113"/>
      <c r="K4189" s="15"/>
      <c r="L4189" s="15"/>
      <c r="M4189" s="15">
        <f t="shared" si="195"/>
        <v>1</v>
      </c>
      <c r="N4189" s="15" t="str">
        <f t="shared" si="196"/>
        <v>-</v>
      </c>
      <c r="O4189" s="150">
        <f t="shared" si="197"/>
        <v>0</v>
      </c>
      <c r="P4189" s="15" t="str">
        <f>IF(COUNTIF('Personálie dobrovolníků '!U:X,N4189)&gt;0,"ANO","")</f>
        <v/>
      </c>
      <c r="Q4189" s="15"/>
    </row>
    <row r="4190" spans="2:17" s="25" customFormat="1" x14ac:dyDescent="0.3">
      <c r="B4190" s="15" t="str">
        <f>IF(A4190="","",VLOOKUP(A4190,Tabulka3[[Číslo smlouvy   u pravidelné činnosti]:[Příjmení]],3,0))</f>
        <v/>
      </c>
      <c r="C4190" s="15" t="str">
        <f>IF(A4190="","",VLOOKUP(A4190,Tabulka3[[Číslo smlouvy   u pravidelné činnosti]:[Příjmení]],4,0))</f>
        <v/>
      </c>
      <c r="F4190" s="94"/>
      <c r="H4190" s="113"/>
      <c r="I4190" s="113"/>
      <c r="K4190" s="15"/>
      <c r="L4190" s="15"/>
      <c r="M4190" s="15">
        <f t="shared" si="195"/>
        <v>1</v>
      </c>
      <c r="N4190" s="15" t="str">
        <f t="shared" si="196"/>
        <v>-</v>
      </c>
      <c r="O4190" s="150">
        <f t="shared" si="197"/>
        <v>0</v>
      </c>
      <c r="P4190" s="15" t="str">
        <f>IF(COUNTIF('Personálie dobrovolníků '!U:X,N4190)&gt;0,"ANO","")</f>
        <v/>
      </c>
      <c r="Q4190" s="15"/>
    </row>
    <row r="4191" spans="2:17" s="25" customFormat="1" x14ac:dyDescent="0.3">
      <c r="B4191" s="15" t="str">
        <f>IF(A4191="","",VLOOKUP(A4191,Tabulka3[[Číslo smlouvy   u pravidelné činnosti]:[Příjmení]],3,0))</f>
        <v/>
      </c>
      <c r="C4191" s="15" t="str">
        <f>IF(A4191="","",VLOOKUP(A4191,Tabulka3[[Číslo smlouvy   u pravidelné činnosti]:[Příjmení]],4,0))</f>
        <v/>
      </c>
      <c r="F4191" s="94"/>
      <c r="H4191" s="113"/>
      <c r="I4191" s="113"/>
      <c r="K4191" s="15"/>
      <c r="L4191" s="15"/>
      <c r="M4191" s="15">
        <f t="shared" si="195"/>
        <v>1</v>
      </c>
      <c r="N4191" s="15" t="str">
        <f t="shared" si="196"/>
        <v>-</v>
      </c>
      <c r="O4191" s="150">
        <f t="shared" si="197"/>
        <v>0</v>
      </c>
      <c r="P4191" s="15" t="str">
        <f>IF(COUNTIF('Personálie dobrovolníků '!U:X,N4191)&gt;0,"ANO","")</f>
        <v/>
      </c>
      <c r="Q4191" s="15"/>
    </row>
    <row r="4192" spans="2:17" s="25" customFormat="1" x14ac:dyDescent="0.3">
      <c r="B4192" s="15" t="str">
        <f>IF(A4192="","",VLOOKUP(A4192,Tabulka3[[Číslo smlouvy   u pravidelné činnosti]:[Příjmení]],3,0))</f>
        <v/>
      </c>
      <c r="C4192" s="15" t="str">
        <f>IF(A4192="","",VLOOKUP(A4192,Tabulka3[[Číslo smlouvy   u pravidelné činnosti]:[Příjmení]],4,0))</f>
        <v/>
      </c>
      <c r="F4192" s="94"/>
      <c r="H4192" s="113"/>
      <c r="I4192" s="113"/>
      <c r="K4192" s="15"/>
      <c r="L4192" s="15"/>
      <c r="M4192" s="15">
        <f t="shared" si="195"/>
        <v>1</v>
      </c>
      <c r="N4192" s="15" t="str">
        <f t="shared" si="196"/>
        <v>-</v>
      </c>
      <c r="O4192" s="150">
        <f t="shared" si="197"/>
        <v>0</v>
      </c>
      <c r="P4192" s="15" t="str">
        <f>IF(COUNTIF('Personálie dobrovolníků '!U:X,N4192)&gt;0,"ANO","")</f>
        <v/>
      </c>
      <c r="Q4192" s="15"/>
    </row>
    <row r="4193" spans="2:17" s="25" customFormat="1" x14ac:dyDescent="0.3">
      <c r="B4193" s="15" t="str">
        <f>IF(A4193="","",VLOOKUP(A4193,Tabulka3[[Číslo smlouvy   u pravidelné činnosti]:[Příjmení]],3,0))</f>
        <v/>
      </c>
      <c r="C4193" s="15" t="str">
        <f>IF(A4193="","",VLOOKUP(A4193,Tabulka3[[Číslo smlouvy   u pravidelné činnosti]:[Příjmení]],4,0))</f>
        <v/>
      </c>
      <c r="F4193" s="94"/>
      <c r="H4193" s="113"/>
      <c r="I4193" s="113"/>
      <c r="K4193" s="15"/>
      <c r="L4193" s="15"/>
      <c r="M4193" s="15">
        <f t="shared" si="195"/>
        <v>1</v>
      </c>
      <c r="N4193" s="15" t="str">
        <f t="shared" si="196"/>
        <v>-</v>
      </c>
      <c r="O4193" s="150">
        <f t="shared" si="197"/>
        <v>0</v>
      </c>
      <c r="P4193" s="15" t="str">
        <f>IF(COUNTIF('Personálie dobrovolníků '!U:X,N4193)&gt;0,"ANO","")</f>
        <v/>
      </c>
      <c r="Q4193" s="15"/>
    </row>
    <row r="4194" spans="2:17" s="25" customFormat="1" x14ac:dyDescent="0.3">
      <c r="B4194" s="15" t="str">
        <f>IF(A4194="","",VLOOKUP(A4194,Tabulka3[[Číslo smlouvy   u pravidelné činnosti]:[Příjmení]],3,0))</f>
        <v/>
      </c>
      <c r="C4194" s="15" t="str">
        <f>IF(A4194="","",VLOOKUP(A4194,Tabulka3[[Číslo smlouvy   u pravidelné činnosti]:[Příjmení]],4,0))</f>
        <v/>
      </c>
      <c r="F4194" s="94"/>
      <c r="H4194" s="113"/>
      <c r="I4194" s="113"/>
      <c r="K4194" s="15"/>
      <c r="L4194" s="15"/>
      <c r="M4194" s="15">
        <f t="shared" si="195"/>
        <v>1</v>
      </c>
      <c r="N4194" s="15" t="str">
        <f t="shared" si="196"/>
        <v>-</v>
      </c>
      <c r="O4194" s="150">
        <f t="shared" si="197"/>
        <v>0</v>
      </c>
      <c r="P4194" s="15" t="str">
        <f>IF(COUNTIF('Personálie dobrovolníků '!U:X,N4194)&gt;0,"ANO","")</f>
        <v/>
      </c>
      <c r="Q4194" s="15"/>
    </row>
    <row r="4195" spans="2:17" s="25" customFormat="1" x14ac:dyDescent="0.3">
      <c r="B4195" s="15" t="str">
        <f>IF(A4195="","",VLOOKUP(A4195,Tabulka3[[Číslo smlouvy   u pravidelné činnosti]:[Příjmení]],3,0))</f>
        <v/>
      </c>
      <c r="C4195" s="15" t="str">
        <f>IF(A4195="","",VLOOKUP(A4195,Tabulka3[[Číslo smlouvy   u pravidelné činnosti]:[Příjmení]],4,0))</f>
        <v/>
      </c>
      <c r="F4195" s="94"/>
      <c r="H4195" s="113"/>
      <c r="I4195" s="113"/>
      <c r="K4195" s="15"/>
      <c r="L4195" s="15"/>
      <c r="M4195" s="15">
        <f t="shared" si="195"/>
        <v>1</v>
      </c>
      <c r="N4195" s="15" t="str">
        <f t="shared" si="196"/>
        <v>-</v>
      </c>
      <c r="O4195" s="150">
        <f t="shared" si="197"/>
        <v>0</v>
      </c>
      <c r="P4195" s="15" t="str">
        <f>IF(COUNTIF('Personálie dobrovolníků '!U:X,N4195)&gt;0,"ANO","")</f>
        <v/>
      </c>
      <c r="Q4195" s="15"/>
    </row>
    <row r="4196" spans="2:17" s="25" customFormat="1" x14ac:dyDescent="0.3">
      <c r="B4196" s="15" t="str">
        <f>IF(A4196="","",VLOOKUP(A4196,Tabulka3[[Číslo smlouvy   u pravidelné činnosti]:[Příjmení]],3,0))</f>
        <v/>
      </c>
      <c r="C4196" s="15" t="str">
        <f>IF(A4196="","",VLOOKUP(A4196,Tabulka3[[Číslo smlouvy   u pravidelné činnosti]:[Příjmení]],4,0))</f>
        <v/>
      </c>
      <c r="F4196" s="94"/>
      <c r="H4196" s="113"/>
      <c r="I4196" s="113"/>
      <c r="K4196" s="15"/>
      <c r="L4196" s="15"/>
      <c r="M4196" s="15">
        <f t="shared" si="195"/>
        <v>1</v>
      </c>
      <c r="N4196" s="15" t="str">
        <f t="shared" si="196"/>
        <v>-</v>
      </c>
      <c r="O4196" s="150">
        <f t="shared" si="197"/>
        <v>0</v>
      </c>
      <c r="P4196" s="15" t="str">
        <f>IF(COUNTIF('Personálie dobrovolníků '!U:X,N4196)&gt;0,"ANO","")</f>
        <v/>
      </c>
      <c r="Q4196" s="15"/>
    </row>
    <row r="4197" spans="2:17" s="25" customFormat="1" x14ac:dyDescent="0.3">
      <c r="B4197" s="15" t="str">
        <f>IF(A4197="","",VLOOKUP(A4197,Tabulka3[[Číslo smlouvy   u pravidelné činnosti]:[Příjmení]],3,0))</f>
        <v/>
      </c>
      <c r="C4197" s="15" t="str">
        <f>IF(A4197="","",VLOOKUP(A4197,Tabulka3[[Číslo smlouvy   u pravidelné činnosti]:[Příjmení]],4,0))</f>
        <v/>
      </c>
      <c r="F4197" s="94"/>
      <c r="H4197" s="113"/>
      <c r="I4197" s="113"/>
      <c r="K4197" s="15"/>
      <c r="L4197" s="15"/>
      <c r="M4197" s="15">
        <f t="shared" si="195"/>
        <v>1</v>
      </c>
      <c r="N4197" s="15" t="str">
        <f t="shared" si="196"/>
        <v>-</v>
      </c>
      <c r="O4197" s="150">
        <f t="shared" si="197"/>
        <v>0</v>
      </c>
      <c r="P4197" s="15" t="str">
        <f>IF(COUNTIF('Personálie dobrovolníků '!U:X,N4197)&gt;0,"ANO","")</f>
        <v/>
      </c>
      <c r="Q4197" s="15"/>
    </row>
    <row r="4198" spans="2:17" s="25" customFormat="1" x14ac:dyDescent="0.3">
      <c r="B4198" s="15" t="str">
        <f>IF(A4198="","",VLOOKUP(A4198,Tabulka3[[Číslo smlouvy   u pravidelné činnosti]:[Příjmení]],3,0))</f>
        <v/>
      </c>
      <c r="C4198" s="15" t="str">
        <f>IF(A4198="","",VLOOKUP(A4198,Tabulka3[[Číslo smlouvy   u pravidelné činnosti]:[Příjmení]],4,0))</f>
        <v/>
      </c>
      <c r="F4198" s="94"/>
      <c r="H4198" s="113"/>
      <c r="I4198" s="113"/>
      <c r="K4198" s="15"/>
      <c r="L4198" s="15"/>
      <c r="M4198" s="15">
        <f t="shared" si="195"/>
        <v>1</v>
      </c>
      <c r="N4198" s="15" t="str">
        <f t="shared" si="196"/>
        <v>-</v>
      </c>
      <c r="O4198" s="150">
        <f t="shared" si="197"/>
        <v>0</v>
      </c>
      <c r="P4198" s="15" t="str">
        <f>IF(COUNTIF('Personálie dobrovolníků '!U:X,N4198)&gt;0,"ANO","")</f>
        <v/>
      </c>
      <c r="Q4198" s="15"/>
    </row>
    <row r="4199" spans="2:17" s="25" customFormat="1" x14ac:dyDescent="0.3">
      <c r="B4199" s="15" t="str">
        <f>IF(A4199="","",VLOOKUP(A4199,Tabulka3[[Číslo smlouvy   u pravidelné činnosti]:[Příjmení]],3,0))</f>
        <v/>
      </c>
      <c r="C4199" s="15" t="str">
        <f>IF(A4199="","",VLOOKUP(A4199,Tabulka3[[Číslo smlouvy   u pravidelné činnosti]:[Příjmení]],4,0))</f>
        <v/>
      </c>
      <c r="F4199" s="94"/>
      <c r="H4199" s="113"/>
      <c r="I4199" s="113"/>
      <c r="K4199" s="15"/>
      <c r="L4199" s="15"/>
      <c r="M4199" s="15">
        <f t="shared" si="195"/>
        <v>1</v>
      </c>
      <c r="N4199" s="15" t="str">
        <f t="shared" si="196"/>
        <v>-</v>
      </c>
      <c r="O4199" s="150">
        <f t="shared" si="197"/>
        <v>0</v>
      </c>
      <c r="P4199" s="15" t="str">
        <f>IF(COUNTIF('Personálie dobrovolníků '!U:X,N4199)&gt;0,"ANO","")</f>
        <v/>
      </c>
      <c r="Q4199" s="15"/>
    </row>
    <row r="4200" spans="2:17" s="25" customFormat="1" x14ac:dyDescent="0.3">
      <c r="B4200" s="15" t="str">
        <f>IF(A4200="","",VLOOKUP(A4200,Tabulka3[[Číslo smlouvy   u pravidelné činnosti]:[Příjmení]],3,0))</f>
        <v/>
      </c>
      <c r="C4200" s="15" t="str">
        <f>IF(A4200="","",VLOOKUP(A4200,Tabulka3[[Číslo smlouvy   u pravidelné činnosti]:[Příjmení]],4,0))</f>
        <v/>
      </c>
      <c r="F4200" s="94"/>
      <c r="H4200" s="113"/>
      <c r="I4200" s="113"/>
      <c r="K4200" s="15"/>
      <c r="L4200" s="15"/>
      <c r="M4200" s="15">
        <f t="shared" si="195"/>
        <v>1</v>
      </c>
      <c r="N4200" s="15" t="str">
        <f t="shared" si="196"/>
        <v>-</v>
      </c>
      <c r="O4200" s="150">
        <f t="shared" si="197"/>
        <v>0</v>
      </c>
      <c r="P4200" s="15" t="str">
        <f>IF(COUNTIF('Personálie dobrovolníků '!U:X,N4200)&gt;0,"ANO","")</f>
        <v/>
      </c>
      <c r="Q4200" s="15"/>
    </row>
    <row r="4201" spans="2:17" s="25" customFormat="1" x14ac:dyDescent="0.3">
      <c r="B4201" s="15" t="str">
        <f>IF(A4201="","",VLOOKUP(A4201,Tabulka3[[Číslo smlouvy   u pravidelné činnosti]:[Příjmení]],3,0))</f>
        <v/>
      </c>
      <c r="C4201" s="15" t="str">
        <f>IF(A4201="","",VLOOKUP(A4201,Tabulka3[[Číslo smlouvy   u pravidelné činnosti]:[Příjmení]],4,0))</f>
        <v/>
      </c>
      <c r="F4201" s="94"/>
      <c r="H4201" s="113"/>
      <c r="I4201" s="113"/>
      <c r="K4201" s="15"/>
      <c r="L4201" s="15"/>
      <c r="M4201" s="15">
        <f t="shared" si="195"/>
        <v>1</v>
      </c>
      <c r="N4201" s="15" t="str">
        <f t="shared" si="196"/>
        <v>-</v>
      </c>
      <c r="O4201" s="150">
        <f t="shared" si="197"/>
        <v>0</v>
      </c>
      <c r="P4201" s="15" t="str">
        <f>IF(COUNTIF('Personálie dobrovolníků '!U:X,N4201)&gt;0,"ANO","")</f>
        <v/>
      </c>
      <c r="Q4201" s="15"/>
    </row>
    <row r="4202" spans="2:17" s="25" customFormat="1" x14ac:dyDescent="0.3">
      <c r="B4202" s="15" t="str">
        <f>IF(A4202="","",VLOOKUP(A4202,Tabulka3[[Číslo smlouvy   u pravidelné činnosti]:[Příjmení]],3,0))</f>
        <v/>
      </c>
      <c r="C4202" s="15" t="str">
        <f>IF(A4202="","",VLOOKUP(A4202,Tabulka3[[Číslo smlouvy   u pravidelné činnosti]:[Příjmení]],4,0))</f>
        <v/>
      </c>
      <c r="F4202" s="94"/>
      <c r="H4202" s="113"/>
      <c r="I4202" s="113"/>
      <c r="K4202" s="15"/>
      <c r="L4202" s="15"/>
      <c r="M4202" s="15">
        <f t="shared" si="195"/>
        <v>1</v>
      </c>
      <c r="N4202" s="15" t="str">
        <f t="shared" si="196"/>
        <v>-</v>
      </c>
      <c r="O4202" s="150">
        <f t="shared" si="197"/>
        <v>0</v>
      </c>
      <c r="P4202" s="15" t="str">
        <f>IF(COUNTIF('Personálie dobrovolníků '!U:X,N4202)&gt;0,"ANO","")</f>
        <v/>
      </c>
      <c r="Q4202" s="15"/>
    </row>
    <row r="4203" spans="2:17" s="25" customFormat="1" x14ac:dyDescent="0.3">
      <c r="B4203" s="15" t="str">
        <f>IF(A4203="","",VLOOKUP(A4203,Tabulka3[[Číslo smlouvy   u pravidelné činnosti]:[Příjmení]],3,0))</f>
        <v/>
      </c>
      <c r="C4203" s="15" t="str">
        <f>IF(A4203="","",VLOOKUP(A4203,Tabulka3[[Číslo smlouvy   u pravidelné činnosti]:[Příjmení]],4,0))</f>
        <v/>
      </c>
      <c r="F4203" s="94"/>
      <c r="H4203" s="113"/>
      <c r="I4203" s="113"/>
      <c r="K4203" s="15"/>
      <c r="L4203" s="15"/>
      <c r="M4203" s="15">
        <f t="shared" si="195"/>
        <v>1</v>
      </c>
      <c r="N4203" s="15" t="str">
        <f t="shared" si="196"/>
        <v>-</v>
      </c>
      <c r="O4203" s="150">
        <f t="shared" si="197"/>
        <v>0</v>
      </c>
      <c r="P4203" s="15" t="str">
        <f>IF(COUNTIF('Personálie dobrovolníků '!U:X,N4203)&gt;0,"ANO","")</f>
        <v/>
      </c>
      <c r="Q4203" s="15"/>
    </row>
    <row r="4204" spans="2:17" s="25" customFormat="1" x14ac:dyDescent="0.3">
      <c r="B4204" s="15" t="str">
        <f>IF(A4204="","",VLOOKUP(A4204,Tabulka3[[Číslo smlouvy   u pravidelné činnosti]:[Příjmení]],3,0))</f>
        <v/>
      </c>
      <c r="C4204" s="15" t="str">
        <f>IF(A4204="","",VLOOKUP(A4204,Tabulka3[[Číslo smlouvy   u pravidelné činnosti]:[Příjmení]],4,0))</f>
        <v/>
      </c>
      <c r="F4204" s="94"/>
      <c r="H4204" s="113"/>
      <c r="I4204" s="113"/>
      <c r="K4204" s="15"/>
      <c r="L4204" s="15"/>
      <c r="M4204" s="15">
        <f t="shared" si="195"/>
        <v>1</v>
      </c>
      <c r="N4204" s="15" t="str">
        <f t="shared" si="196"/>
        <v>-</v>
      </c>
      <c r="O4204" s="150">
        <f t="shared" si="197"/>
        <v>0</v>
      </c>
      <c r="P4204" s="15" t="str">
        <f>IF(COUNTIF('Personálie dobrovolníků '!U:X,N4204)&gt;0,"ANO","")</f>
        <v/>
      </c>
      <c r="Q4204" s="15"/>
    </row>
    <row r="4205" spans="2:17" s="25" customFormat="1" x14ac:dyDescent="0.3">
      <c r="B4205" s="15" t="str">
        <f>IF(A4205="","",VLOOKUP(A4205,Tabulka3[[Číslo smlouvy   u pravidelné činnosti]:[Příjmení]],3,0))</f>
        <v/>
      </c>
      <c r="C4205" s="15" t="str">
        <f>IF(A4205="","",VLOOKUP(A4205,Tabulka3[[Číslo smlouvy   u pravidelné činnosti]:[Příjmení]],4,0))</f>
        <v/>
      </c>
      <c r="F4205" s="94"/>
      <c r="H4205" s="113"/>
      <c r="I4205" s="113"/>
      <c r="K4205" s="15"/>
      <c r="L4205" s="15"/>
      <c r="M4205" s="15">
        <f t="shared" si="195"/>
        <v>1</v>
      </c>
      <c r="N4205" s="15" t="str">
        <f t="shared" si="196"/>
        <v>-</v>
      </c>
      <c r="O4205" s="150">
        <f t="shared" si="197"/>
        <v>0</v>
      </c>
      <c r="P4205" s="15" t="str">
        <f>IF(COUNTIF('Personálie dobrovolníků '!U:X,N4205)&gt;0,"ANO","")</f>
        <v/>
      </c>
      <c r="Q4205" s="15"/>
    </row>
    <row r="4206" spans="2:17" s="25" customFormat="1" x14ac:dyDescent="0.3">
      <c r="B4206" s="15" t="str">
        <f>IF(A4206="","",VLOOKUP(A4206,Tabulka3[[Číslo smlouvy   u pravidelné činnosti]:[Příjmení]],3,0))</f>
        <v/>
      </c>
      <c r="C4206" s="15" t="str">
        <f>IF(A4206="","",VLOOKUP(A4206,Tabulka3[[Číslo smlouvy   u pravidelné činnosti]:[Příjmení]],4,0))</f>
        <v/>
      </c>
      <c r="F4206" s="94"/>
      <c r="H4206" s="113"/>
      <c r="I4206" s="113"/>
      <c r="K4206" s="15"/>
      <c r="L4206" s="15"/>
      <c r="M4206" s="15">
        <f t="shared" si="195"/>
        <v>1</v>
      </c>
      <c r="N4206" s="15" t="str">
        <f t="shared" si="196"/>
        <v>-</v>
      </c>
      <c r="O4206" s="150">
        <f t="shared" si="197"/>
        <v>0</v>
      </c>
      <c r="P4206" s="15" t="str">
        <f>IF(COUNTIF('Personálie dobrovolníků '!U:X,N4206)&gt;0,"ANO","")</f>
        <v/>
      </c>
      <c r="Q4206" s="15"/>
    </row>
    <row r="4207" spans="2:17" s="25" customFormat="1" x14ac:dyDescent="0.3">
      <c r="B4207" s="15" t="str">
        <f>IF(A4207="","",VLOOKUP(A4207,Tabulka3[[Číslo smlouvy   u pravidelné činnosti]:[Příjmení]],3,0))</f>
        <v/>
      </c>
      <c r="C4207" s="15" t="str">
        <f>IF(A4207="","",VLOOKUP(A4207,Tabulka3[[Číslo smlouvy   u pravidelné činnosti]:[Příjmení]],4,0))</f>
        <v/>
      </c>
      <c r="F4207" s="94"/>
      <c r="H4207" s="113"/>
      <c r="I4207" s="113"/>
      <c r="K4207" s="15"/>
      <c r="L4207" s="15"/>
      <c r="M4207" s="15">
        <f t="shared" si="195"/>
        <v>1</v>
      </c>
      <c r="N4207" s="15" t="str">
        <f t="shared" si="196"/>
        <v>-</v>
      </c>
      <c r="O4207" s="150">
        <f t="shared" si="197"/>
        <v>0</v>
      </c>
      <c r="P4207" s="15" t="str">
        <f>IF(COUNTIF('Personálie dobrovolníků '!U:X,N4207)&gt;0,"ANO","")</f>
        <v/>
      </c>
      <c r="Q4207" s="15"/>
    </row>
    <row r="4208" spans="2:17" s="25" customFormat="1" x14ac:dyDescent="0.3">
      <c r="B4208" s="15" t="str">
        <f>IF(A4208="","",VLOOKUP(A4208,Tabulka3[[Číslo smlouvy   u pravidelné činnosti]:[Příjmení]],3,0))</f>
        <v/>
      </c>
      <c r="C4208" s="15" t="str">
        <f>IF(A4208="","",VLOOKUP(A4208,Tabulka3[[Číslo smlouvy   u pravidelné činnosti]:[Příjmení]],4,0))</f>
        <v/>
      </c>
      <c r="F4208" s="94"/>
      <c r="H4208" s="113"/>
      <c r="I4208" s="113"/>
      <c r="K4208" s="15"/>
      <c r="L4208" s="15"/>
      <c r="M4208" s="15">
        <f t="shared" si="195"/>
        <v>1</v>
      </c>
      <c r="N4208" s="15" t="str">
        <f t="shared" si="196"/>
        <v>-</v>
      </c>
      <c r="O4208" s="150">
        <f t="shared" si="197"/>
        <v>0</v>
      </c>
      <c r="P4208" s="15" t="str">
        <f>IF(COUNTIF('Personálie dobrovolníků '!U:X,N4208)&gt;0,"ANO","")</f>
        <v/>
      </c>
      <c r="Q4208" s="15"/>
    </row>
    <row r="4209" spans="2:17" s="25" customFormat="1" x14ac:dyDescent="0.3">
      <c r="B4209" s="15" t="str">
        <f>IF(A4209="","",VLOOKUP(A4209,Tabulka3[[Číslo smlouvy   u pravidelné činnosti]:[Příjmení]],3,0))</f>
        <v/>
      </c>
      <c r="C4209" s="15" t="str">
        <f>IF(A4209="","",VLOOKUP(A4209,Tabulka3[[Číslo smlouvy   u pravidelné činnosti]:[Příjmení]],4,0))</f>
        <v/>
      </c>
      <c r="F4209" s="94"/>
      <c r="H4209" s="113"/>
      <c r="I4209" s="113"/>
      <c r="K4209" s="15"/>
      <c r="L4209" s="15"/>
      <c r="M4209" s="15">
        <f t="shared" si="195"/>
        <v>1</v>
      </c>
      <c r="N4209" s="15" t="str">
        <f t="shared" si="196"/>
        <v>-</v>
      </c>
      <c r="O4209" s="150">
        <f t="shared" si="197"/>
        <v>0</v>
      </c>
      <c r="P4209" s="15" t="str">
        <f>IF(COUNTIF('Personálie dobrovolníků '!U:X,N4209)&gt;0,"ANO","")</f>
        <v/>
      </c>
      <c r="Q4209" s="15"/>
    </row>
    <row r="4210" spans="2:17" s="25" customFormat="1" x14ac:dyDescent="0.3">
      <c r="B4210" s="15" t="str">
        <f>IF(A4210="","",VLOOKUP(A4210,Tabulka3[[Číslo smlouvy   u pravidelné činnosti]:[Příjmení]],3,0))</f>
        <v/>
      </c>
      <c r="C4210" s="15" t="str">
        <f>IF(A4210="","",VLOOKUP(A4210,Tabulka3[[Číslo smlouvy   u pravidelné činnosti]:[Příjmení]],4,0))</f>
        <v/>
      </c>
      <c r="F4210" s="94"/>
      <c r="H4210" s="113"/>
      <c r="I4210" s="113"/>
      <c r="K4210" s="15"/>
      <c r="L4210" s="15"/>
      <c r="M4210" s="15">
        <f t="shared" si="195"/>
        <v>1</v>
      </c>
      <c r="N4210" s="15" t="str">
        <f t="shared" si="196"/>
        <v>-</v>
      </c>
      <c r="O4210" s="150">
        <f t="shared" si="197"/>
        <v>0</v>
      </c>
      <c r="P4210" s="15" t="str">
        <f>IF(COUNTIF('Personálie dobrovolníků '!U:X,N4210)&gt;0,"ANO","")</f>
        <v/>
      </c>
      <c r="Q4210" s="15"/>
    </row>
    <row r="4211" spans="2:17" s="25" customFormat="1" x14ac:dyDescent="0.3">
      <c r="B4211" s="15" t="str">
        <f>IF(A4211="","",VLOOKUP(A4211,Tabulka3[[Číslo smlouvy   u pravidelné činnosti]:[Příjmení]],3,0))</f>
        <v/>
      </c>
      <c r="C4211" s="15" t="str">
        <f>IF(A4211="","",VLOOKUP(A4211,Tabulka3[[Číslo smlouvy   u pravidelné činnosti]:[Příjmení]],4,0))</f>
        <v/>
      </c>
      <c r="F4211" s="94"/>
      <c r="H4211" s="113"/>
      <c r="I4211" s="113"/>
      <c r="K4211" s="15"/>
      <c r="L4211" s="15"/>
      <c r="M4211" s="15">
        <f t="shared" si="195"/>
        <v>1</v>
      </c>
      <c r="N4211" s="15" t="str">
        <f t="shared" si="196"/>
        <v>-</v>
      </c>
      <c r="O4211" s="150">
        <f t="shared" si="197"/>
        <v>0</v>
      </c>
      <c r="P4211" s="15" t="str">
        <f>IF(COUNTIF('Personálie dobrovolníků '!U:X,N4211)&gt;0,"ANO","")</f>
        <v/>
      </c>
      <c r="Q4211" s="15"/>
    </row>
    <row r="4212" spans="2:17" s="25" customFormat="1" x14ac:dyDescent="0.3">
      <c r="B4212" s="15" t="str">
        <f>IF(A4212="","",VLOOKUP(A4212,Tabulka3[[Číslo smlouvy   u pravidelné činnosti]:[Příjmení]],3,0))</f>
        <v/>
      </c>
      <c r="C4212" s="15" t="str">
        <f>IF(A4212="","",VLOOKUP(A4212,Tabulka3[[Číslo smlouvy   u pravidelné činnosti]:[Příjmení]],4,0))</f>
        <v/>
      </c>
      <c r="F4212" s="94"/>
      <c r="H4212" s="113"/>
      <c r="I4212" s="113"/>
      <c r="K4212" s="15"/>
      <c r="L4212" s="15"/>
      <c r="M4212" s="15">
        <f t="shared" si="195"/>
        <v>1</v>
      </c>
      <c r="N4212" s="15" t="str">
        <f t="shared" si="196"/>
        <v>-</v>
      </c>
      <c r="O4212" s="150">
        <f t="shared" si="197"/>
        <v>0</v>
      </c>
      <c r="P4212" s="15" t="str">
        <f>IF(COUNTIF('Personálie dobrovolníků '!U:X,N4212)&gt;0,"ANO","")</f>
        <v/>
      </c>
      <c r="Q4212" s="15"/>
    </row>
    <row r="4213" spans="2:17" s="25" customFormat="1" x14ac:dyDescent="0.3">
      <c r="B4213" s="15" t="str">
        <f>IF(A4213="","",VLOOKUP(A4213,Tabulka3[[Číslo smlouvy   u pravidelné činnosti]:[Příjmení]],3,0))</f>
        <v/>
      </c>
      <c r="C4213" s="15" t="str">
        <f>IF(A4213="","",VLOOKUP(A4213,Tabulka3[[Číslo smlouvy   u pravidelné činnosti]:[Příjmení]],4,0))</f>
        <v/>
      </c>
      <c r="F4213" s="94"/>
      <c r="H4213" s="113"/>
      <c r="I4213" s="113"/>
      <c r="K4213" s="15"/>
      <c r="L4213" s="15"/>
      <c r="M4213" s="15">
        <f t="shared" si="195"/>
        <v>1</v>
      </c>
      <c r="N4213" s="15" t="str">
        <f t="shared" si="196"/>
        <v>-</v>
      </c>
      <c r="O4213" s="150">
        <f t="shared" si="197"/>
        <v>0</v>
      </c>
      <c r="P4213" s="15" t="str">
        <f>IF(COUNTIF('Personálie dobrovolníků '!U:X,N4213)&gt;0,"ANO","")</f>
        <v/>
      </c>
      <c r="Q4213" s="15"/>
    </row>
    <row r="4214" spans="2:17" s="25" customFormat="1" x14ac:dyDescent="0.3">
      <c r="B4214" s="15" t="str">
        <f>IF(A4214="","",VLOOKUP(A4214,Tabulka3[[Číslo smlouvy   u pravidelné činnosti]:[Příjmení]],3,0))</f>
        <v/>
      </c>
      <c r="C4214" s="15" t="str">
        <f>IF(A4214="","",VLOOKUP(A4214,Tabulka3[[Číslo smlouvy   u pravidelné činnosti]:[Příjmení]],4,0))</f>
        <v/>
      </c>
      <c r="F4214" s="94"/>
      <c r="H4214" s="113"/>
      <c r="I4214" s="113"/>
      <c r="K4214" s="15"/>
      <c r="L4214" s="15"/>
      <c r="M4214" s="15">
        <f t="shared" si="195"/>
        <v>1</v>
      </c>
      <c r="N4214" s="15" t="str">
        <f t="shared" si="196"/>
        <v>-</v>
      </c>
      <c r="O4214" s="150">
        <f t="shared" si="197"/>
        <v>0</v>
      </c>
      <c r="P4214" s="15" t="str">
        <f>IF(COUNTIF('Personálie dobrovolníků '!U:X,N4214)&gt;0,"ANO","")</f>
        <v/>
      </c>
      <c r="Q4214" s="15"/>
    </row>
    <row r="4215" spans="2:17" s="25" customFormat="1" x14ac:dyDescent="0.3">
      <c r="B4215" s="15" t="str">
        <f>IF(A4215="","",VLOOKUP(A4215,Tabulka3[[Číslo smlouvy   u pravidelné činnosti]:[Příjmení]],3,0))</f>
        <v/>
      </c>
      <c r="C4215" s="15" t="str">
        <f>IF(A4215="","",VLOOKUP(A4215,Tabulka3[[Číslo smlouvy   u pravidelné činnosti]:[Příjmení]],4,0))</f>
        <v/>
      </c>
      <c r="F4215" s="94"/>
      <c r="H4215" s="113"/>
      <c r="I4215" s="113"/>
      <c r="K4215" s="15"/>
      <c r="L4215" s="15"/>
      <c r="M4215" s="15">
        <f t="shared" si="195"/>
        <v>1</v>
      </c>
      <c r="N4215" s="15" t="str">
        <f t="shared" si="196"/>
        <v>-</v>
      </c>
      <c r="O4215" s="150">
        <f t="shared" si="197"/>
        <v>0</v>
      </c>
      <c r="P4215" s="15" t="str">
        <f>IF(COUNTIF('Personálie dobrovolníků '!U:X,N4215)&gt;0,"ANO","")</f>
        <v/>
      </c>
      <c r="Q4215" s="15"/>
    </row>
    <row r="4216" spans="2:17" s="25" customFormat="1" x14ac:dyDescent="0.3">
      <c r="B4216" s="15" t="str">
        <f>IF(A4216="","",VLOOKUP(A4216,Tabulka3[[Číslo smlouvy   u pravidelné činnosti]:[Příjmení]],3,0))</f>
        <v/>
      </c>
      <c r="C4216" s="15" t="str">
        <f>IF(A4216="","",VLOOKUP(A4216,Tabulka3[[Číslo smlouvy   u pravidelné činnosti]:[Příjmení]],4,0))</f>
        <v/>
      </c>
      <c r="F4216" s="94"/>
      <c r="H4216" s="113"/>
      <c r="I4216" s="113"/>
      <c r="K4216" s="15"/>
      <c r="L4216" s="15"/>
      <c r="M4216" s="15">
        <f t="shared" si="195"/>
        <v>1</v>
      </c>
      <c r="N4216" s="15" t="str">
        <f t="shared" si="196"/>
        <v>-</v>
      </c>
      <c r="O4216" s="150">
        <f t="shared" si="197"/>
        <v>0</v>
      </c>
      <c r="P4216" s="15" t="str">
        <f>IF(COUNTIF('Personálie dobrovolníků '!U:X,N4216)&gt;0,"ANO","")</f>
        <v/>
      </c>
      <c r="Q4216" s="15"/>
    </row>
    <row r="4217" spans="2:17" s="25" customFormat="1" x14ac:dyDescent="0.3">
      <c r="B4217" s="15" t="str">
        <f>IF(A4217="","",VLOOKUP(A4217,Tabulka3[[Číslo smlouvy   u pravidelné činnosti]:[Příjmení]],3,0))</f>
        <v/>
      </c>
      <c r="C4217" s="15" t="str">
        <f>IF(A4217="","",VLOOKUP(A4217,Tabulka3[[Číslo smlouvy   u pravidelné činnosti]:[Příjmení]],4,0))</f>
        <v/>
      </c>
      <c r="F4217" s="94"/>
      <c r="H4217" s="113"/>
      <c r="I4217" s="113"/>
      <c r="K4217" s="15"/>
      <c r="L4217" s="15"/>
      <c r="M4217" s="15">
        <f t="shared" si="195"/>
        <v>1</v>
      </c>
      <c r="N4217" s="15" t="str">
        <f t="shared" si="196"/>
        <v>-</v>
      </c>
      <c r="O4217" s="150">
        <f t="shared" si="197"/>
        <v>0</v>
      </c>
      <c r="P4217" s="15" t="str">
        <f>IF(COUNTIF('Personálie dobrovolníků '!U:X,N4217)&gt;0,"ANO","")</f>
        <v/>
      </c>
      <c r="Q4217" s="15"/>
    </row>
    <row r="4218" spans="2:17" s="25" customFormat="1" x14ac:dyDescent="0.3">
      <c r="B4218" s="15" t="str">
        <f>IF(A4218="","",VLOOKUP(A4218,Tabulka3[[Číslo smlouvy   u pravidelné činnosti]:[Příjmení]],3,0))</f>
        <v/>
      </c>
      <c r="C4218" s="15" t="str">
        <f>IF(A4218="","",VLOOKUP(A4218,Tabulka3[[Číslo smlouvy   u pravidelné činnosti]:[Příjmení]],4,0))</f>
        <v/>
      </c>
      <c r="F4218" s="94"/>
      <c r="H4218" s="113"/>
      <c r="I4218" s="113"/>
      <c r="K4218" s="15"/>
      <c r="L4218" s="15"/>
      <c r="M4218" s="15">
        <f t="shared" si="195"/>
        <v>1</v>
      </c>
      <c r="N4218" s="15" t="str">
        <f t="shared" si="196"/>
        <v>-</v>
      </c>
      <c r="O4218" s="150">
        <f t="shared" si="197"/>
        <v>0</v>
      </c>
      <c r="P4218" s="15" t="str">
        <f>IF(COUNTIF('Personálie dobrovolníků '!U:X,N4218)&gt;0,"ANO","")</f>
        <v/>
      </c>
      <c r="Q4218" s="15"/>
    </row>
    <row r="4219" spans="2:17" s="25" customFormat="1" x14ac:dyDescent="0.3">
      <c r="B4219" s="15" t="str">
        <f>IF(A4219="","",VLOOKUP(A4219,Tabulka3[[Číslo smlouvy   u pravidelné činnosti]:[Příjmení]],3,0))</f>
        <v/>
      </c>
      <c r="C4219" s="15" t="str">
        <f>IF(A4219="","",VLOOKUP(A4219,Tabulka3[[Číslo smlouvy   u pravidelné činnosti]:[Příjmení]],4,0))</f>
        <v/>
      </c>
      <c r="F4219" s="94"/>
      <c r="H4219" s="113"/>
      <c r="I4219" s="113"/>
      <c r="K4219" s="15"/>
      <c r="L4219" s="15"/>
      <c r="M4219" s="15">
        <f t="shared" si="195"/>
        <v>1</v>
      </c>
      <c r="N4219" s="15" t="str">
        <f t="shared" si="196"/>
        <v>-</v>
      </c>
      <c r="O4219" s="150">
        <f t="shared" si="197"/>
        <v>0</v>
      </c>
      <c r="P4219" s="15" t="str">
        <f>IF(COUNTIF('Personálie dobrovolníků '!U:X,N4219)&gt;0,"ANO","")</f>
        <v/>
      </c>
      <c r="Q4219" s="15"/>
    </row>
    <row r="4220" spans="2:17" s="25" customFormat="1" x14ac:dyDescent="0.3">
      <c r="B4220" s="15" t="str">
        <f>IF(A4220="","",VLOOKUP(A4220,Tabulka3[[Číslo smlouvy   u pravidelné činnosti]:[Příjmení]],3,0))</f>
        <v/>
      </c>
      <c r="C4220" s="15" t="str">
        <f>IF(A4220="","",VLOOKUP(A4220,Tabulka3[[Číslo smlouvy   u pravidelné činnosti]:[Příjmení]],4,0))</f>
        <v/>
      </c>
      <c r="F4220" s="94"/>
      <c r="H4220" s="113"/>
      <c r="I4220" s="113"/>
      <c r="K4220" s="15"/>
      <c r="L4220" s="15"/>
      <c r="M4220" s="15">
        <f t="shared" si="195"/>
        <v>1</v>
      </c>
      <c r="N4220" s="15" t="str">
        <f t="shared" si="196"/>
        <v>-</v>
      </c>
      <c r="O4220" s="150">
        <f t="shared" si="197"/>
        <v>0</v>
      </c>
      <c r="P4220" s="15" t="str">
        <f>IF(COUNTIF('Personálie dobrovolníků '!U:X,N4220)&gt;0,"ANO","")</f>
        <v/>
      </c>
      <c r="Q4220" s="15"/>
    </row>
    <row r="4221" spans="2:17" s="25" customFormat="1" x14ac:dyDescent="0.3">
      <c r="B4221" s="15" t="str">
        <f>IF(A4221="","",VLOOKUP(A4221,Tabulka3[[Číslo smlouvy   u pravidelné činnosti]:[Příjmení]],3,0))</f>
        <v/>
      </c>
      <c r="C4221" s="15" t="str">
        <f>IF(A4221="","",VLOOKUP(A4221,Tabulka3[[Číslo smlouvy   u pravidelné činnosti]:[Příjmení]],4,0))</f>
        <v/>
      </c>
      <c r="F4221" s="94"/>
      <c r="H4221" s="113"/>
      <c r="I4221" s="113"/>
      <c r="K4221" s="15"/>
      <c r="L4221" s="15"/>
      <c r="M4221" s="15">
        <f t="shared" si="195"/>
        <v>1</v>
      </c>
      <c r="N4221" s="15" t="str">
        <f t="shared" si="196"/>
        <v>-</v>
      </c>
      <c r="O4221" s="150">
        <f t="shared" si="197"/>
        <v>0</v>
      </c>
      <c r="P4221" s="15" t="str">
        <f>IF(COUNTIF('Personálie dobrovolníků '!U:X,N4221)&gt;0,"ANO","")</f>
        <v/>
      </c>
      <c r="Q4221" s="15"/>
    </row>
    <row r="4222" spans="2:17" s="25" customFormat="1" x14ac:dyDescent="0.3">
      <c r="B4222" s="15" t="str">
        <f>IF(A4222="","",VLOOKUP(A4222,Tabulka3[[Číslo smlouvy   u pravidelné činnosti]:[Příjmení]],3,0))</f>
        <v/>
      </c>
      <c r="C4222" s="15" t="str">
        <f>IF(A4222="","",VLOOKUP(A4222,Tabulka3[[Číslo smlouvy   u pravidelné činnosti]:[Příjmení]],4,0))</f>
        <v/>
      </c>
      <c r="F4222" s="94"/>
      <c r="H4222" s="113"/>
      <c r="I4222" s="113"/>
      <c r="K4222" s="15"/>
      <c r="L4222" s="15"/>
      <c r="M4222" s="15">
        <f t="shared" si="195"/>
        <v>1</v>
      </c>
      <c r="N4222" s="15" t="str">
        <f t="shared" si="196"/>
        <v>-</v>
      </c>
      <c r="O4222" s="150">
        <f t="shared" si="197"/>
        <v>0</v>
      </c>
      <c r="P4222" s="15" t="str">
        <f>IF(COUNTIF('Personálie dobrovolníků '!U:X,N4222)&gt;0,"ANO","")</f>
        <v/>
      </c>
      <c r="Q4222" s="15"/>
    </row>
    <row r="4223" spans="2:17" s="25" customFormat="1" x14ac:dyDescent="0.3">
      <c r="B4223" s="15" t="str">
        <f>IF(A4223="","",VLOOKUP(A4223,Tabulka3[[Číslo smlouvy   u pravidelné činnosti]:[Příjmení]],3,0))</f>
        <v/>
      </c>
      <c r="C4223" s="15" t="str">
        <f>IF(A4223="","",VLOOKUP(A4223,Tabulka3[[Číslo smlouvy   u pravidelné činnosti]:[Příjmení]],4,0))</f>
        <v/>
      </c>
      <c r="F4223" s="94"/>
      <c r="H4223" s="113"/>
      <c r="I4223" s="113"/>
      <c r="K4223" s="15"/>
      <c r="L4223" s="15"/>
      <c r="M4223" s="15">
        <f t="shared" si="195"/>
        <v>1</v>
      </c>
      <c r="N4223" s="15" t="str">
        <f t="shared" si="196"/>
        <v>-</v>
      </c>
      <c r="O4223" s="150">
        <f t="shared" si="197"/>
        <v>0</v>
      </c>
      <c r="P4223" s="15" t="str">
        <f>IF(COUNTIF('Personálie dobrovolníků '!U:X,N4223)&gt;0,"ANO","")</f>
        <v/>
      </c>
      <c r="Q4223" s="15"/>
    </row>
    <row r="4224" spans="2:17" s="25" customFormat="1" x14ac:dyDescent="0.3">
      <c r="B4224" s="15" t="str">
        <f>IF(A4224="","",VLOOKUP(A4224,Tabulka3[[Číslo smlouvy   u pravidelné činnosti]:[Příjmení]],3,0))</f>
        <v/>
      </c>
      <c r="C4224" s="15" t="str">
        <f>IF(A4224="","",VLOOKUP(A4224,Tabulka3[[Číslo smlouvy   u pravidelné činnosti]:[Příjmení]],4,0))</f>
        <v/>
      </c>
      <c r="F4224" s="94"/>
      <c r="H4224" s="113"/>
      <c r="I4224" s="113"/>
      <c r="K4224" s="15"/>
      <c r="L4224" s="15"/>
      <c r="M4224" s="15">
        <f t="shared" si="195"/>
        <v>1</v>
      </c>
      <c r="N4224" s="15" t="str">
        <f t="shared" si="196"/>
        <v>-</v>
      </c>
      <c r="O4224" s="150">
        <f t="shared" si="197"/>
        <v>0</v>
      </c>
      <c r="P4224" s="15" t="str">
        <f>IF(COUNTIF('Personálie dobrovolníků '!U:X,N4224)&gt;0,"ANO","")</f>
        <v/>
      </c>
      <c r="Q4224" s="15"/>
    </row>
    <row r="4225" spans="2:17" s="25" customFormat="1" x14ac:dyDescent="0.3">
      <c r="B4225" s="15" t="str">
        <f>IF(A4225="","",VLOOKUP(A4225,Tabulka3[[Číslo smlouvy   u pravidelné činnosti]:[Příjmení]],3,0))</f>
        <v/>
      </c>
      <c r="C4225" s="15" t="str">
        <f>IF(A4225="","",VLOOKUP(A4225,Tabulka3[[Číslo smlouvy   u pravidelné činnosti]:[Příjmení]],4,0))</f>
        <v/>
      </c>
      <c r="F4225" s="94"/>
      <c r="H4225" s="113"/>
      <c r="I4225" s="113"/>
      <c r="K4225" s="15"/>
      <c r="L4225" s="15"/>
      <c r="M4225" s="15">
        <f t="shared" si="195"/>
        <v>1</v>
      </c>
      <c r="N4225" s="15" t="str">
        <f t="shared" si="196"/>
        <v>-</v>
      </c>
      <c r="O4225" s="150">
        <f t="shared" si="197"/>
        <v>0</v>
      </c>
      <c r="P4225" s="15" t="str">
        <f>IF(COUNTIF('Personálie dobrovolníků '!U:X,N4225)&gt;0,"ANO","")</f>
        <v/>
      </c>
      <c r="Q4225" s="15"/>
    </row>
    <row r="4226" spans="2:17" s="25" customFormat="1" x14ac:dyDescent="0.3">
      <c r="B4226" s="15" t="str">
        <f>IF(A4226="","",VLOOKUP(A4226,Tabulka3[[Číslo smlouvy   u pravidelné činnosti]:[Příjmení]],3,0))</f>
        <v/>
      </c>
      <c r="C4226" s="15" t="str">
        <f>IF(A4226="","",VLOOKUP(A4226,Tabulka3[[Číslo smlouvy   u pravidelné činnosti]:[Příjmení]],4,0))</f>
        <v/>
      </c>
      <c r="F4226" s="94"/>
      <c r="H4226" s="113"/>
      <c r="I4226" s="113"/>
      <c r="K4226" s="15"/>
      <c r="L4226" s="15"/>
      <c r="M4226" s="15">
        <f t="shared" si="195"/>
        <v>1</v>
      </c>
      <c r="N4226" s="15" t="str">
        <f t="shared" si="196"/>
        <v>-</v>
      </c>
      <c r="O4226" s="150">
        <f t="shared" si="197"/>
        <v>0</v>
      </c>
      <c r="P4226" s="15" t="str">
        <f>IF(COUNTIF('Personálie dobrovolníků '!U:X,N4226)&gt;0,"ANO","")</f>
        <v/>
      </c>
      <c r="Q4226" s="15"/>
    </row>
    <row r="4227" spans="2:17" s="25" customFormat="1" x14ac:dyDescent="0.3">
      <c r="B4227" s="15" t="str">
        <f>IF(A4227="","",VLOOKUP(A4227,Tabulka3[[Číslo smlouvy   u pravidelné činnosti]:[Příjmení]],3,0))</f>
        <v/>
      </c>
      <c r="C4227" s="15" t="str">
        <f>IF(A4227="","",VLOOKUP(A4227,Tabulka3[[Číslo smlouvy   u pravidelné činnosti]:[Příjmení]],4,0))</f>
        <v/>
      </c>
      <c r="F4227" s="94"/>
      <c r="H4227" s="113"/>
      <c r="I4227" s="113"/>
      <c r="K4227" s="15"/>
      <c r="L4227" s="15"/>
      <c r="M4227" s="15">
        <f t="shared" si="195"/>
        <v>1</v>
      </c>
      <c r="N4227" s="15" t="str">
        <f t="shared" si="196"/>
        <v>-</v>
      </c>
      <c r="O4227" s="150">
        <f t="shared" si="197"/>
        <v>0</v>
      </c>
      <c r="P4227" s="15" t="str">
        <f>IF(COUNTIF('Personálie dobrovolníků '!U:X,N4227)&gt;0,"ANO","")</f>
        <v/>
      </c>
      <c r="Q4227" s="15"/>
    </row>
    <row r="4228" spans="2:17" s="25" customFormat="1" x14ac:dyDescent="0.3">
      <c r="B4228" s="15" t="str">
        <f>IF(A4228="","",VLOOKUP(A4228,Tabulka3[[Číslo smlouvy   u pravidelné činnosti]:[Příjmení]],3,0))</f>
        <v/>
      </c>
      <c r="C4228" s="15" t="str">
        <f>IF(A4228="","",VLOOKUP(A4228,Tabulka3[[Číslo smlouvy   u pravidelné činnosti]:[Příjmení]],4,0))</f>
        <v/>
      </c>
      <c r="F4228" s="94"/>
      <c r="H4228" s="113"/>
      <c r="I4228" s="113"/>
      <c r="K4228" s="15"/>
      <c r="L4228" s="15"/>
      <c r="M4228" s="15">
        <f t="shared" ref="M4228:M4291" si="198">IF(OR(
   AND($H4228=$K$12, $I4228=$L$4),
   AND($H4228=$K$12, $I4228=$L$5),
   AND($H4228=$K$12, $I4228=$L$6),
   AND($H4228=$K$12, $I4228=$L$7),
   AND($H4228=$K$11, $I4228=$L$4),
   AND($H4228=$K$11, $I4228=$L$5),
   AND($H4228=$K$11, $I4228=$L$6),
   AND($H4228=$K$11, $I4228=$L$7),
   AND($H4228=$K$5, $I4228=$L$5),
   AND($H4228=$K$6, $I4228=$L$4),
   AND($H4228=$K$6, $I4228=$L$5),
   AND($H4228=$K$6, $I4228=$L$7),
   AND($H4228=$K$4, $I4228=$L$6),
), 0, 1)</f>
        <v>1</v>
      </c>
      <c r="N4228" s="15" t="str">
        <f t="shared" ref="N4228:N4291" si="199">A4228 &amp; "-" &amp; J4228</f>
        <v>-</v>
      </c>
      <c r="O4228" s="150">
        <f t="shared" ref="O4228:O4291" si="200">IF(AND(M4228&lt;&gt;0, P4228="ANO"), 1, 0)</f>
        <v>0</v>
      </c>
      <c r="P4228" s="15" t="str">
        <f>IF(COUNTIF('Personálie dobrovolníků '!U:X,N4228)&gt;0,"ANO","")</f>
        <v/>
      </c>
      <c r="Q4228" s="15"/>
    </row>
    <row r="4229" spans="2:17" s="25" customFormat="1" x14ac:dyDescent="0.3">
      <c r="B4229" s="15" t="str">
        <f>IF(A4229="","",VLOOKUP(A4229,Tabulka3[[Číslo smlouvy   u pravidelné činnosti]:[Příjmení]],3,0))</f>
        <v/>
      </c>
      <c r="C4229" s="15" t="str">
        <f>IF(A4229="","",VLOOKUP(A4229,Tabulka3[[Číslo smlouvy   u pravidelné činnosti]:[Příjmení]],4,0))</f>
        <v/>
      </c>
      <c r="F4229" s="94"/>
      <c r="H4229" s="113"/>
      <c r="I4229" s="113"/>
      <c r="K4229" s="15"/>
      <c r="L4229" s="15"/>
      <c r="M4229" s="15">
        <f t="shared" si="198"/>
        <v>1</v>
      </c>
      <c r="N4229" s="15" t="str">
        <f t="shared" si="199"/>
        <v>-</v>
      </c>
      <c r="O4229" s="150">
        <f t="shared" si="200"/>
        <v>0</v>
      </c>
      <c r="P4229" s="15" t="str">
        <f>IF(COUNTIF('Personálie dobrovolníků '!U:X,N4229)&gt;0,"ANO","")</f>
        <v/>
      </c>
      <c r="Q4229" s="15"/>
    </row>
    <row r="4230" spans="2:17" s="25" customFormat="1" x14ac:dyDescent="0.3">
      <c r="B4230" s="15" t="str">
        <f>IF(A4230="","",VLOOKUP(A4230,Tabulka3[[Číslo smlouvy   u pravidelné činnosti]:[Příjmení]],3,0))</f>
        <v/>
      </c>
      <c r="C4230" s="15" t="str">
        <f>IF(A4230="","",VLOOKUP(A4230,Tabulka3[[Číslo smlouvy   u pravidelné činnosti]:[Příjmení]],4,0))</f>
        <v/>
      </c>
      <c r="F4230" s="94"/>
      <c r="H4230" s="113"/>
      <c r="I4230" s="113"/>
      <c r="K4230" s="15"/>
      <c r="L4230" s="15"/>
      <c r="M4230" s="15">
        <f t="shared" si="198"/>
        <v>1</v>
      </c>
      <c r="N4230" s="15" t="str">
        <f t="shared" si="199"/>
        <v>-</v>
      </c>
      <c r="O4230" s="150">
        <f t="shared" si="200"/>
        <v>0</v>
      </c>
      <c r="P4230" s="15" t="str">
        <f>IF(COUNTIF('Personálie dobrovolníků '!U:X,N4230)&gt;0,"ANO","")</f>
        <v/>
      </c>
      <c r="Q4230" s="15"/>
    </row>
    <row r="4231" spans="2:17" s="25" customFormat="1" x14ac:dyDescent="0.3">
      <c r="B4231" s="15" t="str">
        <f>IF(A4231="","",VLOOKUP(A4231,Tabulka3[[Číslo smlouvy   u pravidelné činnosti]:[Příjmení]],3,0))</f>
        <v/>
      </c>
      <c r="C4231" s="15" t="str">
        <f>IF(A4231="","",VLOOKUP(A4231,Tabulka3[[Číslo smlouvy   u pravidelné činnosti]:[Příjmení]],4,0))</f>
        <v/>
      </c>
      <c r="F4231" s="94"/>
      <c r="H4231" s="113"/>
      <c r="I4231" s="113"/>
      <c r="K4231" s="15"/>
      <c r="L4231" s="15"/>
      <c r="M4231" s="15">
        <f t="shared" si="198"/>
        <v>1</v>
      </c>
      <c r="N4231" s="15" t="str">
        <f t="shared" si="199"/>
        <v>-</v>
      </c>
      <c r="O4231" s="150">
        <f t="shared" si="200"/>
        <v>0</v>
      </c>
      <c r="P4231" s="15" t="str">
        <f>IF(COUNTIF('Personálie dobrovolníků '!U:X,N4231)&gt;0,"ANO","")</f>
        <v/>
      </c>
      <c r="Q4231" s="15"/>
    </row>
    <row r="4232" spans="2:17" s="25" customFormat="1" x14ac:dyDescent="0.3">
      <c r="B4232" s="15" t="str">
        <f>IF(A4232="","",VLOOKUP(A4232,Tabulka3[[Číslo smlouvy   u pravidelné činnosti]:[Příjmení]],3,0))</f>
        <v/>
      </c>
      <c r="C4232" s="15" t="str">
        <f>IF(A4232="","",VLOOKUP(A4232,Tabulka3[[Číslo smlouvy   u pravidelné činnosti]:[Příjmení]],4,0))</f>
        <v/>
      </c>
      <c r="F4232" s="94"/>
      <c r="H4232" s="113"/>
      <c r="I4232" s="113"/>
      <c r="K4232" s="15"/>
      <c r="L4232" s="15"/>
      <c r="M4232" s="15">
        <f t="shared" si="198"/>
        <v>1</v>
      </c>
      <c r="N4232" s="15" t="str">
        <f t="shared" si="199"/>
        <v>-</v>
      </c>
      <c r="O4232" s="150">
        <f t="shared" si="200"/>
        <v>0</v>
      </c>
      <c r="P4232" s="15" t="str">
        <f>IF(COUNTIF('Personálie dobrovolníků '!U:X,N4232)&gt;0,"ANO","")</f>
        <v/>
      </c>
      <c r="Q4232" s="15"/>
    </row>
    <row r="4233" spans="2:17" s="25" customFormat="1" x14ac:dyDescent="0.3">
      <c r="B4233" s="15" t="str">
        <f>IF(A4233="","",VLOOKUP(A4233,Tabulka3[[Číslo smlouvy   u pravidelné činnosti]:[Příjmení]],3,0))</f>
        <v/>
      </c>
      <c r="C4233" s="15" t="str">
        <f>IF(A4233="","",VLOOKUP(A4233,Tabulka3[[Číslo smlouvy   u pravidelné činnosti]:[Příjmení]],4,0))</f>
        <v/>
      </c>
      <c r="F4233" s="94"/>
      <c r="H4233" s="113"/>
      <c r="I4233" s="113"/>
      <c r="K4233" s="15"/>
      <c r="L4233" s="15"/>
      <c r="M4233" s="15">
        <f t="shared" si="198"/>
        <v>1</v>
      </c>
      <c r="N4233" s="15" t="str">
        <f t="shared" si="199"/>
        <v>-</v>
      </c>
      <c r="O4233" s="150">
        <f t="shared" si="200"/>
        <v>0</v>
      </c>
      <c r="P4233" s="15" t="str">
        <f>IF(COUNTIF('Personálie dobrovolníků '!U:X,N4233)&gt;0,"ANO","")</f>
        <v/>
      </c>
      <c r="Q4233" s="15"/>
    </row>
    <row r="4234" spans="2:17" s="25" customFormat="1" x14ac:dyDescent="0.3">
      <c r="B4234" s="15" t="str">
        <f>IF(A4234="","",VLOOKUP(A4234,Tabulka3[[Číslo smlouvy   u pravidelné činnosti]:[Příjmení]],3,0))</f>
        <v/>
      </c>
      <c r="C4234" s="15" t="str">
        <f>IF(A4234="","",VLOOKUP(A4234,Tabulka3[[Číslo smlouvy   u pravidelné činnosti]:[Příjmení]],4,0))</f>
        <v/>
      </c>
      <c r="F4234" s="94"/>
      <c r="H4234" s="113"/>
      <c r="I4234" s="113"/>
      <c r="K4234" s="15"/>
      <c r="L4234" s="15"/>
      <c r="M4234" s="15">
        <f t="shared" si="198"/>
        <v>1</v>
      </c>
      <c r="N4234" s="15" t="str">
        <f t="shared" si="199"/>
        <v>-</v>
      </c>
      <c r="O4234" s="150">
        <f t="shared" si="200"/>
        <v>0</v>
      </c>
      <c r="P4234" s="15" t="str">
        <f>IF(COUNTIF('Personálie dobrovolníků '!U:X,N4234)&gt;0,"ANO","")</f>
        <v/>
      </c>
      <c r="Q4234" s="15"/>
    </row>
    <row r="4235" spans="2:17" s="25" customFormat="1" x14ac:dyDescent="0.3">
      <c r="B4235" s="15" t="str">
        <f>IF(A4235="","",VLOOKUP(A4235,Tabulka3[[Číslo smlouvy   u pravidelné činnosti]:[Příjmení]],3,0))</f>
        <v/>
      </c>
      <c r="C4235" s="15" t="str">
        <f>IF(A4235="","",VLOOKUP(A4235,Tabulka3[[Číslo smlouvy   u pravidelné činnosti]:[Příjmení]],4,0))</f>
        <v/>
      </c>
      <c r="F4235" s="94"/>
      <c r="H4235" s="113"/>
      <c r="I4235" s="113"/>
      <c r="K4235" s="15"/>
      <c r="L4235" s="15"/>
      <c r="M4235" s="15">
        <f t="shared" si="198"/>
        <v>1</v>
      </c>
      <c r="N4235" s="15" t="str">
        <f t="shared" si="199"/>
        <v>-</v>
      </c>
      <c r="O4235" s="150">
        <f t="shared" si="200"/>
        <v>0</v>
      </c>
      <c r="P4235" s="15" t="str">
        <f>IF(COUNTIF('Personálie dobrovolníků '!U:X,N4235)&gt;0,"ANO","")</f>
        <v/>
      </c>
      <c r="Q4235" s="15"/>
    </row>
    <row r="4236" spans="2:17" s="25" customFormat="1" x14ac:dyDescent="0.3">
      <c r="B4236" s="15" t="str">
        <f>IF(A4236="","",VLOOKUP(A4236,Tabulka3[[Číslo smlouvy   u pravidelné činnosti]:[Příjmení]],3,0))</f>
        <v/>
      </c>
      <c r="C4236" s="15" t="str">
        <f>IF(A4236="","",VLOOKUP(A4236,Tabulka3[[Číslo smlouvy   u pravidelné činnosti]:[Příjmení]],4,0))</f>
        <v/>
      </c>
      <c r="F4236" s="94"/>
      <c r="H4236" s="113"/>
      <c r="I4236" s="113"/>
      <c r="K4236" s="15"/>
      <c r="L4236" s="15"/>
      <c r="M4236" s="15">
        <f t="shared" si="198"/>
        <v>1</v>
      </c>
      <c r="N4236" s="15" t="str">
        <f t="shared" si="199"/>
        <v>-</v>
      </c>
      <c r="O4236" s="150">
        <f t="shared" si="200"/>
        <v>0</v>
      </c>
      <c r="P4236" s="15" t="str">
        <f>IF(COUNTIF('Personálie dobrovolníků '!U:X,N4236)&gt;0,"ANO","")</f>
        <v/>
      </c>
      <c r="Q4236" s="15"/>
    </row>
    <row r="4237" spans="2:17" s="25" customFormat="1" x14ac:dyDescent="0.3">
      <c r="B4237" s="15" t="str">
        <f>IF(A4237="","",VLOOKUP(A4237,Tabulka3[[Číslo smlouvy   u pravidelné činnosti]:[Příjmení]],3,0))</f>
        <v/>
      </c>
      <c r="C4237" s="15" t="str">
        <f>IF(A4237="","",VLOOKUP(A4237,Tabulka3[[Číslo smlouvy   u pravidelné činnosti]:[Příjmení]],4,0))</f>
        <v/>
      </c>
      <c r="F4237" s="94"/>
      <c r="H4237" s="113"/>
      <c r="I4237" s="113"/>
      <c r="K4237" s="15"/>
      <c r="L4237" s="15"/>
      <c r="M4237" s="15">
        <f t="shared" si="198"/>
        <v>1</v>
      </c>
      <c r="N4237" s="15" t="str">
        <f t="shared" si="199"/>
        <v>-</v>
      </c>
      <c r="O4237" s="150">
        <f t="shared" si="200"/>
        <v>0</v>
      </c>
      <c r="P4237" s="15" t="str">
        <f>IF(COUNTIF('Personálie dobrovolníků '!U:X,N4237)&gt;0,"ANO","")</f>
        <v/>
      </c>
      <c r="Q4237" s="15"/>
    </row>
    <row r="4238" spans="2:17" s="25" customFormat="1" x14ac:dyDescent="0.3">
      <c r="B4238" s="15" t="str">
        <f>IF(A4238="","",VLOOKUP(A4238,Tabulka3[[Číslo smlouvy   u pravidelné činnosti]:[Příjmení]],3,0))</f>
        <v/>
      </c>
      <c r="C4238" s="15" t="str">
        <f>IF(A4238="","",VLOOKUP(A4238,Tabulka3[[Číslo smlouvy   u pravidelné činnosti]:[Příjmení]],4,0))</f>
        <v/>
      </c>
      <c r="F4238" s="94"/>
      <c r="H4238" s="113"/>
      <c r="I4238" s="113"/>
      <c r="K4238" s="15"/>
      <c r="L4238" s="15"/>
      <c r="M4238" s="15">
        <f t="shared" si="198"/>
        <v>1</v>
      </c>
      <c r="N4238" s="15" t="str">
        <f t="shared" si="199"/>
        <v>-</v>
      </c>
      <c r="O4238" s="150">
        <f t="shared" si="200"/>
        <v>0</v>
      </c>
      <c r="P4238" s="15" t="str">
        <f>IF(COUNTIF('Personálie dobrovolníků '!U:X,N4238)&gt;0,"ANO","")</f>
        <v/>
      </c>
      <c r="Q4238" s="15"/>
    </row>
    <row r="4239" spans="2:17" s="25" customFormat="1" x14ac:dyDescent="0.3">
      <c r="B4239" s="15" t="str">
        <f>IF(A4239="","",VLOOKUP(A4239,Tabulka3[[Číslo smlouvy   u pravidelné činnosti]:[Příjmení]],3,0))</f>
        <v/>
      </c>
      <c r="C4239" s="15" t="str">
        <f>IF(A4239="","",VLOOKUP(A4239,Tabulka3[[Číslo smlouvy   u pravidelné činnosti]:[Příjmení]],4,0))</f>
        <v/>
      </c>
      <c r="F4239" s="94"/>
      <c r="H4239" s="113"/>
      <c r="I4239" s="113"/>
      <c r="K4239" s="15"/>
      <c r="L4239" s="15"/>
      <c r="M4239" s="15">
        <f t="shared" si="198"/>
        <v>1</v>
      </c>
      <c r="N4239" s="15" t="str">
        <f t="shared" si="199"/>
        <v>-</v>
      </c>
      <c r="O4239" s="150">
        <f t="shared" si="200"/>
        <v>0</v>
      </c>
      <c r="P4239" s="15" t="str">
        <f>IF(COUNTIF('Personálie dobrovolníků '!U:X,N4239)&gt;0,"ANO","")</f>
        <v/>
      </c>
      <c r="Q4239" s="15"/>
    </row>
    <row r="4240" spans="2:17" s="25" customFormat="1" x14ac:dyDescent="0.3">
      <c r="B4240" s="15" t="str">
        <f>IF(A4240="","",VLOOKUP(A4240,Tabulka3[[Číslo smlouvy   u pravidelné činnosti]:[Příjmení]],3,0))</f>
        <v/>
      </c>
      <c r="C4240" s="15" t="str">
        <f>IF(A4240="","",VLOOKUP(A4240,Tabulka3[[Číslo smlouvy   u pravidelné činnosti]:[Příjmení]],4,0))</f>
        <v/>
      </c>
      <c r="F4240" s="94"/>
      <c r="H4240" s="113"/>
      <c r="I4240" s="113"/>
      <c r="K4240" s="15"/>
      <c r="L4240" s="15"/>
      <c r="M4240" s="15">
        <f t="shared" si="198"/>
        <v>1</v>
      </c>
      <c r="N4240" s="15" t="str">
        <f t="shared" si="199"/>
        <v>-</v>
      </c>
      <c r="O4240" s="150">
        <f t="shared" si="200"/>
        <v>0</v>
      </c>
      <c r="P4240" s="15" t="str">
        <f>IF(COUNTIF('Personálie dobrovolníků '!U:X,N4240)&gt;0,"ANO","")</f>
        <v/>
      </c>
      <c r="Q4240" s="15"/>
    </row>
    <row r="4241" spans="2:17" s="25" customFormat="1" x14ac:dyDescent="0.3">
      <c r="B4241" s="15" t="str">
        <f>IF(A4241="","",VLOOKUP(A4241,Tabulka3[[Číslo smlouvy   u pravidelné činnosti]:[Příjmení]],3,0))</f>
        <v/>
      </c>
      <c r="C4241" s="15" t="str">
        <f>IF(A4241="","",VLOOKUP(A4241,Tabulka3[[Číslo smlouvy   u pravidelné činnosti]:[Příjmení]],4,0))</f>
        <v/>
      </c>
      <c r="F4241" s="94"/>
      <c r="H4241" s="113"/>
      <c r="I4241" s="113"/>
      <c r="K4241" s="15"/>
      <c r="L4241" s="15"/>
      <c r="M4241" s="15">
        <f t="shared" si="198"/>
        <v>1</v>
      </c>
      <c r="N4241" s="15" t="str">
        <f t="shared" si="199"/>
        <v>-</v>
      </c>
      <c r="O4241" s="150">
        <f t="shared" si="200"/>
        <v>0</v>
      </c>
      <c r="P4241" s="15" t="str">
        <f>IF(COUNTIF('Personálie dobrovolníků '!U:X,N4241)&gt;0,"ANO","")</f>
        <v/>
      </c>
      <c r="Q4241" s="15"/>
    </row>
    <row r="4242" spans="2:17" s="25" customFormat="1" x14ac:dyDescent="0.3">
      <c r="B4242" s="15" t="str">
        <f>IF(A4242="","",VLOOKUP(A4242,Tabulka3[[Číslo smlouvy   u pravidelné činnosti]:[Příjmení]],3,0))</f>
        <v/>
      </c>
      <c r="C4242" s="15" t="str">
        <f>IF(A4242="","",VLOOKUP(A4242,Tabulka3[[Číslo smlouvy   u pravidelné činnosti]:[Příjmení]],4,0))</f>
        <v/>
      </c>
      <c r="F4242" s="94"/>
      <c r="H4242" s="113"/>
      <c r="I4242" s="113"/>
      <c r="K4242" s="15"/>
      <c r="L4242" s="15"/>
      <c r="M4242" s="15">
        <f t="shared" si="198"/>
        <v>1</v>
      </c>
      <c r="N4242" s="15" t="str">
        <f t="shared" si="199"/>
        <v>-</v>
      </c>
      <c r="O4242" s="150">
        <f t="shared" si="200"/>
        <v>0</v>
      </c>
      <c r="P4242" s="15" t="str">
        <f>IF(COUNTIF('Personálie dobrovolníků '!U:X,N4242)&gt;0,"ANO","")</f>
        <v/>
      </c>
      <c r="Q4242" s="15"/>
    </row>
    <row r="4243" spans="2:17" s="25" customFormat="1" x14ac:dyDescent="0.3">
      <c r="B4243" s="15" t="str">
        <f>IF(A4243="","",VLOOKUP(A4243,Tabulka3[[Číslo smlouvy   u pravidelné činnosti]:[Příjmení]],3,0))</f>
        <v/>
      </c>
      <c r="C4243" s="15" t="str">
        <f>IF(A4243="","",VLOOKUP(A4243,Tabulka3[[Číslo smlouvy   u pravidelné činnosti]:[Příjmení]],4,0))</f>
        <v/>
      </c>
      <c r="F4243" s="94"/>
      <c r="H4243" s="113"/>
      <c r="I4243" s="113"/>
      <c r="K4243" s="15"/>
      <c r="L4243" s="15"/>
      <c r="M4243" s="15">
        <f t="shared" si="198"/>
        <v>1</v>
      </c>
      <c r="N4243" s="15" t="str">
        <f t="shared" si="199"/>
        <v>-</v>
      </c>
      <c r="O4243" s="150">
        <f t="shared" si="200"/>
        <v>0</v>
      </c>
      <c r="P4243" s="15" t="str">
        <f>IF(COUNTIF('Personálie dobrovolníků '!U:X,N4243)&gt;0,"ANO","")</f>
        <v/>
      </c>
      <c r="Q4243" s="15"/>
    </row>
    <row r="4244" spans="2:17" s="25" customFormat="1" x14ac:dyDescent="0.3">
      <c r="B4244" s="15" t="str">
        <f>IF(A4244="","",VLOOKUP(A4244,Tabulka3[[Číslo smlouvy   u pravidelné činnosti]:[Příjmení]],3,0))</f>
        <v/>
      </c>
      <c r="C4244" s="15" t="str">
        <f>IF(A4244="","",VLOOKUP(A4244,Tabulka3[[Číslo smlouvy   u pravidelné činnosti]:[Příjmení]],4,0))</f>
        <v/>
      </c>
      <c r="F4244" s="94"/>
      <c r="H4244" s="113"/>
      <c r="I4244" s="113"/>
      <c r="K4244" s="15"/>
      <c r="L4244" s="15"/>
      <c r="M4244" s="15">
        <f t="shared" si="198"/>
        <v>1</v>
      </c>
      <c r="N4244" s="15" t="str">
        <f t="shared" si="199"/>
        <v>-</v>
      </c>
      <c r="O4244" s="150">
        <f t="shared" si="200"/>
        <v>0</v>
      </c>
      <c r="P4244" s="15" t="str">
        <f>IF(COUNTIF('Personálie dobrovolníků '!U:X,N4244)&gt;0,"ANO","")</f>
        <v/>
      </c>
      <c r="Q4244" s="15"/>
    </row>
    <row r="4245" spans="2:17" s="25" customFormat="1" x14ac:dyDescent="0.3">
      <c r="B4245" s="15" t="str">
        <f>IF(A4245="","",VLOOKUP(A4245,Tabulka3[[Číslo smlouvy   u pravidelné činnosti]:[Příjmení]],3,0))</f>
        <v/>
      </c>
      <c r="C4245" s="15" t="str">
        <f>IF(A4245="","",VLOOKUP(A4245,Tabulka3[[Číslo smlouvy   u pravidelné činnosti]:[Příjmení]],4,0))</f>
        <v/>
      </c>
      <c r="F4245" s="94"/>
      <c r="H4245" s="113"/>
      <c r="I4245" s="113"/>
      <c r="K4245" s="15"/>
      <c r="L4245" s="15"/>
      <c r="M4245" s="15">
        <f t="shared" si="198"/>
        <v>1</v>
      </c>
      <c r="N4245" s="15" t="str">
        <f t="shared" si="199"/>
        <v>-</v>
      </c>
      <c r="O4245" s="150">
        <f t="shared" si="200"/>
        <v>0</v>
      </c>
      <c r="P4245" s="15" t="str">
        <f>IF(COUNTIF('Personálie dobrovolníků '!U:X,N4245)&gt;0,"ANO","")</f>
        <v/>
      </c>
      <c r="Q4245" s="15"/>
    </row>
    <row r="4246" spans="2:17" s="25" customFormat="1" x14ac:dyDescent="0.3">
      <c r="B4246" s="15" t="str">
        <f>IF(A4246="","",VLOOKUP(A4246,Tabulka3[[Číslo smlouvy   u pravidelné činnosti]:[Příjmení]],3,0))</f>
        <v/>
      </c>
      <c r="C4246" s="15" t="str">
        <f>IF(A4246="","",VLOOKUP(A4246,Tabulka3[[Číslo smlouvy   u pravidelné činnosti]:[Příjmení]],4,0))</f>
        <v/>
      </c>
      <c r="F4246" s="94"/>
      <c r="H4246" s="113"/>
      <c r="I4246" s="113"/>
      <c r="K4246" s="15"/>
      <c r="L4246" s="15"/>
      <c r="M4246" s="15">
        <f t="shared" si="198"/>
        <v>1</v>
      </c>
      <c r="N4246" s="15" t="str">
        <f t="shared" si="199"/>
        <v>-</v>
      </c>
      <c r="O4246" s="150">
        <f t="shared" si="200"/>
        <v>0</v>
      </c>
      <c r="P4246" s="15" t="str">
        <f>IF(COUNTIF('Personálie dobrovolníků '!U:X,N4246)&gt;0,"ANO","")</f>
        <v/>
      </c>
      <c r="Q4246" s="15"/>
    </row>
    <row r="4247" spans="2:17" s="25" customFormat="1" x14ac:dyDescent="0.3">
      <c r="B4247" s="15" t="str">
        <f>IF(A4247="","",VLOOKUP(A4247,Tabulka3[[Číslo smlouvy   u pravidelné činnosti]:[Příjmení]],3,0))</f>
        <v/>
      </c>
      <c r="C4247" s="15" t="str">
        <f>IF(A4247="","",VLOOKUP(A4247,Tabulka3[[Číslo smlouvy   u pravidelné činnosti]:[Příjmení]],4,0))</f>
        <v/>
      </c>
      <c r="F4247" s="94"/>
      <c r="H4247" s="113"/>
      <c r="I4247" s="113"/>
      <c r="K4247" s="15"/>
      <c r="L4247" s="15"/>
      <c r="M4247" s="15">
        <f t="shared" si="198"/>
        <v>1</v>
      </c>
      <c r="N4247" s="15" t="str">
        <f t="shared" si="199"/>
        <v>-</v>
      </c>
      <c r="O4247" s="150">
        <f t="shared" si="200"/>
        <v>0</v>
      </c>
      <c r="P4247" s="15" t="str">
        <f>IF(COUNTIF('Personálie dobrovolníků '!U:X,N4247)&gt;0,"ANO","")</f>
        <v/>
      </c>
      <c r="Q4247" s="15"/>
    </row>
    <row r="4248" spans="2:17" s="25" customFormat="1" x14ac:dyDescent="0.3">
      <c r="B4248" s="15" t="str">
        <f>IF(A4248="","",VLOOKUP(A4248,Tabulka3[[Číslo smlouvy   u pravidelné činnosti]:[Příjmení]],3,0))</f>
        <v/>
      </c>
      <c r="C4248" s="15" t="str">
        <f>IF(A4248="","",VLOOKUP(A4248,Tabulka3[[Číslo smlouvy   u pravidelné činnosti]:[Příjmení]],4,0))</f>
        <v/>
      </c>
      <c r="F4248" s="94"/>
      <c r="H4248" s="113"/>
      <c r="I4248" s="113"/>
      <c r="K4248" s="15"/>
      <c r="L4248" s="15"/>
      <c r="M4248" s="15">
        <f t="shared" si="198"/>
        <v>1</v>
      </c>
      <c r="N4248" s="15" t="str">
        <f t="shared" si="199"/>
        <v>-</v>
      </c>
      <c r="O4248" s="150">
        <f t="shared" si="200"/>
        <v>0</v>
      </c>
      <c r="P4248" s="15" t="str">
        <f>IF(COUNTIF('Personálie dobrovolníků '!U:X,N4248)&gt;0,"ANO","")</f>
        <v/>
      </c>
      <c r="Q4248" s="15"/>
    </row>
    <row r="4249" spans="2:17" s="25" customFormat="1" x14ac:dyDescent="0.3">
      <c r="B4249" s="15" t="str">
        <f>IF(A4249="","",VLOOKUP(A4249,Tabulka3[[Číslo smlouvy   u pravidelné činnosti]:[Příjmení]],3,0))</f>
        <v/>
      </c>
      <c r="C4249" s="15" t="str">
        <f>IF(A4249="","",VLOOKUP(A4249,Tabulka3[[Číslo smlouvy   u pravidelné činnosti]:[Příjmení]],4,0))</f>
        <v/>
      </c>
      <c r="F4249" s="94"/>
      <c r="H4249" s="113"/>
      <c r="I4249" s="113"/>
      <c r="K4249" s="15"/>
      <c r="L4249" s="15"/>
      <c r="M4249" s="15">
        <f t="shared" si="198"/>
        <v>1</v>
      </c>
      <c r="N4249" s="15" t="str">
        <f t="shared" si="199"/>
        <v>-</v>
      </c>
      <c r="O4249" s="150">
        <f t="shared" si="200"/>
        <v>0</v>
      </c>
      <c r="P4249" s="15" t="str">
        <f>IF(COUNTIF('Personálie dobrovolníků '!U:X,N4249)&gt;0,"ANO","")</f>
        <v/>
      </c>
      <c r="Q4249" s="15"/>
    </row>
    <row r="4250" spans="2:17" s="25" customFormat="1" x14ac:dyDescent="0.3">
      <c r="B4250" s="15" t="str">
        <f>IF(A4250="","",VLOOKUP(A4250,Tabulka3[[Číslo smlouvy   u pravidelné činnosti]:[Příjmení]],3,0))</f>
        <v/>
      </c>
      <c r="C4250" s="15" t="str">
        <f>IF(A4250="","",VLOOKUP(A4250,Tabulka3[[Číslo smlouvy   u pravidelné činnosti]:[Příjmení]],4,0))</f>
        <v/>
      </c>
      <c r="F4250" s="94"/>
      <c r="H4250" s="113"/>
      <c r="I4250" s="113"/>
      <c r="K4250" s="15"/>
      <c r="L4250" s="15"/>
      <c r="M4250" s="15">
        <f t="shared" si="198"/>
        <v>1</v>
      </c>
      <c r="N4250" s="15" t="str">
        <f t="shared" si="199"/>
        <v>-</v>
      </c>
      <c r="O4250" s="150">
        <f t="shared" si="200"/>
        <v>0</v>
      </c>
      <c r="P4250" s="15" t="str">
        <f>IF(COUNTIF('Personálie dobrovolníků '!U:X,N4250)&gt;0,"ANO","")</f>
        <v/>
      </c>
      <c r="Q4250" s="15"/>
    </row>
    <row r="4251" spans="2:17" s="25" customFormat="1" x14ac:dyDescent="0.3">
      <c r="B4251" s="15" t="str">
        <f>IF(A4251="","",VLOOKUP(A4251,Tabulka3[[Číslo smlouvy   u pravidelné činnosti]:[Příjmení]],3,0))</f>
        <v/>
      </c>
      <c r="C4251" s="15" t="str">
        <f>IF(A4251="","",VLOOKUP(A4251,Tabulka3[[Číslo smlouvy   u pravidelné činnosti]:[Příjmení]],4,0))</f>
        <v/>
      </c>
      <c r="F4251" s="94"/>
      <c r="H4251" s="113"/>
      <c r="I4251" s="113"/>
      <c r="K4251" s="15"/>
      <c r="L4251" s="15"/>
      <c r="M4251" s="15">
        <f t="shared" si="198"/>
        <v>1</v>
      </c>
      <c r="N4251" s="15" t="str">
        <f t="shared" si="199"/>
        <v>-</v>
      </c>
      <c r="O4251" s="150">
        <f t="shared" si="200"/>
        <v>0</v>
      </c>
      <c r="P4251" s="15" t="str">
        <f>IF(COUNTIF('Personálie dobrovolníků '!U:X,N4251)&gt;0,"ANO","")</f>
        <v/>
      </c>
      <c r="Q4251" s="15"/>
    </row>
    <row r="4252" spans="2:17" s="25" customFormat="1" x14ac:dyDescent="0.3">
      <c r="B4252" s="15" t="str">
        <f>IF(A4252="","",VLOOKUP(A4252,Tabulka3[[Číslo smlouvy   u pravidelné činnosti]:[Příjmení]],3,0))</f>
        <v/>
      </c>
      <c r="C4252" s="15" t="str">
        <f>IF(A4252="","",VLOOKUP(A4252,Tabulka3[[Číslo smlouvy   u pravidelné činnosti]:[Příjmení]],4,0))</f>
        <v/>
      </c>
      <c r="F4252" s="94"/>
      <c r="H4252" s="113"/>
      <c r="I4252" s="113"/>
      <c r="K4252" s="15"/>
      <c r="L4252" s="15"/>
      <c r="M4252" s="15">
        <f t="shared" si="198"/>
        <v>1</v>
      </c>
      <c r="N4252" s="15" t="str">
        <f t="shared" si="199"/>
        <v>-</v>
      </c>
      <c r="O4252" s="150">
        <f t="shared" si="200"/>
        <v>0</v>
      </c>
      <c r="P4252" s="15" t="str">
        <f>IF(COUNTIF('Personálie dobrovolníků '!U:X,N4252)&gt;0,"ANO","")</f>
        <v/>
      </c>
      <c r="Q4252" s="15"/>
    </row>
    <row r="4253" spans="2:17" s="25" customFormat="1" x14ac:dyDescent="0.3">
      <c r="B4253" s="15" t="str">
        <f>IF(A4253="","",VLOOKUP(A4253,Tabulka3[[Číslo smlouvy   u pravidelné činnosti]:[Příjmení]],3,0))</f>
        <v/>
      </c>
      <c r="C4253" s="15" t="str">
        <f>IF(A4253="","",VLOOKUP(A4253,Tabulka3[[Číslo smlouvy   u pravidelné činnosti]:[Příjmení]],4,0))</f>
        <v/>
      </c>
      <c r="F4253" s="94"/>
      <c r="H4253" s="113"/>
      <c r="I4253" s="113"/>
      <c r="K4253" s="15"/>
      <c r="L4253" s="15"/>
      <c r="M4253" s="15">
        <f t="shared" si="198"/>
        <v>1</v>
      </c>
      <c r="N4253" s="15" t="str">
        <f t="shared" si="199"/>
        <v>-</v>
      </c>
      <c r="O4253" s="150">
        <f t="shared" si="200"/>
        <v>0</v>
      </c>
      <c r="P4253" s="15" t="str">
        <f>IF(COUNTIF('Personálie dobrovolníků '!U:X,N4253)&gt;0,"ANO","")</f>
        <v/>
      </c>
      <c r="Q4253" s="15"/>
    </row>
    <row r="4254" spans="2:17" s="25" customFormat="1" x14ac:dyDescent="0.3">
      <c r="B4254" s="15" t="str">
        <f>IF(A4254="","",VLOOKUP(A4254,Tabulka3[[Číslo smlouvy   u pravidelné činnosti]:[Příjmení]],3,0))</f>
        <v/>
      </c>
      <c r="C4254" s="15" t="str">
        <f>IF(A4254="","",VLOOKUP(A4254,Tabulka3[[Číslo smlouvy   u pravidelné činnosti]:[Příjmení]],4,0))</f>
        <v/>
      </c>
      <c r="F4254" s="94"/>
      <c r="H4254" s="113"/>
      <c r="I4254" s="113"/>
      <c r="K4254" s="15"/>
      <c r="L4254" s="15"/>
      <c r="M4254" s="15">
        <f t="shared" si="198"/>
        <v>1</v>
      </c>
      <c r="N4254" s="15" t="str">
        <f t="shared" si="199"/>
        <v>-</v>
      </c>
      <c r="O4254" s="150">
        <f t="shared" si="200"/>
        <v>0</v>
      </c>
      <c r="P4254" s="15" t="str">
        <f>IF(COUNTIF('Personálie dobrovolníků '!U:X,N4254)&gt;0,"ANO","")</f>
        <v/>
      </c>
      <c r="Q4254" s="15"/>
    </row>
    <row r="4255" spans="2:17" s="25" customFormat="1" x14ac:dyDescent="0.3">
      <c r="B4255" s="15" t="str">
        <f>IF(A4255="","",VLOOKUP(A4255,Tabulka3[[Číslo smlouvy   u pravidelné činnosti]:[Příjmení]],3,0))</f>
        <v/>
      </c>
      <c r="C4255" s="15" t="str">
        <f>IF(A4255="","",VLOOKUP(A4255,Tabulka3[[Číslo smlouvy   u pravidelné činnosti]:[Příjmení]],4,0))</f>
        <v/>
      </c>
      <c r="F4255" s="94"/>
      <c r="H4255" s="113"/>
      <c r="I4255" s="113"/>
      <c r="K4255" s="15"/>
      <c r="L4255" s="15"/>
      <c r="M4255" s="15">
        <f t="shared" si="198"/>
        <v>1</v>
      </c>
      <c r="N4255" s="15" t="str">
        <f t="shared" si="199"/>
        <v>-</v>
      </c>
      <c r="O4255" s="150">
        <f t="shared" si="200"/>
        <v>0</v>
      </c>
      <c r="P4255" s="15" t="str">
        <f>IF(COUNTIF('Personálie dobrovolníků '!U:X,N4255)&gt;0,"ANO","")</f>
        <v/>
      </c>
      <c r="Q4255" s="15"/>
    </row>
    <row r="4256" spans="2:17" s="25" customFormat="1" x14ac:dyDescent="0.3">
      <c r="B4256" s="15" t="str">
        <f>IF(A4256="","",VLOOKUP(A4256,Tabulka3[[Číslo smlouvy   u pravidelné činnosti]:[Příjmení]],3,0))</f>
        <v/>
      </c>
      <c r="C4256" s="15" t="str">
        <f>IF(A4256="","",VLOOKUP(A4256,Tabulka3[[Číslo smlouvy   u pravidelné činnosti]:[Příjmení]],4,0))</f>
        <v/>
      </c>
      <c r="F4256" s="94"/>
      <c r="H4256" s="113"/>
      <c r="I4256" s="113"/>
      <c r="K4256" s="15"/>
      <c r="L4256" s="15"/>
      <c r="M4256" s="15">
        <f t="shared" si="198"/>
        <v>1</v>
      </c>
      <c r="N4256" s="15" t="str">
        <f t="shared" si="199"/>
        <v>-</v>
      </c>
      <c r="O4256" s="150">
        <f t="shared" si="200"/>
        <v>0</v>
      </c>
      <c r="P4256" s="15" t="str">
        <f>IF(COUNTIF('Personálie dobrovolníků '!U:X,N4256)&gt;0,"ANO","")</f>
        <v/>
      </c>
      <c r="Q4256" s="15"/>
    </row>
    <row r="4257" spans="2:17" s="25" customFormat="1" x14ac:dyDescent="0.3">
      <c r="B4257" s="15" t="str">
        <f>IF(A4257="","",VLOOKUP(A4257,Tabulka3[[Číslo smlouvy   u pravidelné činnosti]:[Příjmení]],3,0))</f>
        <v/>
      </c>
      <c r="C4257" s="15" t="str">
        <f>IF(A4257="","",VLOOKUP(A4257,Tabulka3[[Číslo smlouvy   u pravidelné činnosti]:[Příjmení]],4,0))</f>
        <v/>
      </c>
      <c r="F4257" s="94"/>
      <c r="H4257" s="113"/>
      <c r="I4257" s="113"/>
      <c r="K4257" s="15"/>
      <c r="L4257" s="15"/>
      <c r="M4257" s="15">
        <f t="shared" si="198"/>
        <v>1</v>
      </c>
      <c r="N4257" s="15" t="str">
        <f t="shared" si="199"/>
        <v>-</v>
      </c>
      <c r="O4257" s="150">
        <f t="shared" si="200"/>
        <v>0</v>
      </c>
      <c r="P4257" s="15" t="str">
        <f>IF(COUNTIF('Personálie dobrovolníků '!U:X,N4257)&gt;0,"ANO","")</f>
        <v/>
      </c>
      <c r="Q4257" s="15"/>
    </row>
    <row r="4258" spans="2:17" s="25" customFormat="1" x14ac:dyDescent="0.3">
      <c r="B4258" s="15" t="str">
        <f>IF(A4258="","",VLOOKUP(A4258,Tabulka3[[Číslo smlouvy   u pravidelné činnosti]:[Příjmení]],3,0))</f>
        <v/>
      </c>
      <c r="C4258" s="15" t="str">
        <f>IF(A4258="","",VLOOKUP(A4258,Tabulka3[[Číslo smlouvy   u pravidelné činnosti]:[Příjmení]],4,0))</f>
        <v/>
      </c>
      <c r="F4258" s="94"/>
      <c r="H4258" s="113"/>
      <c r="I4258" s="113"/>
      <c r="K4258" s="15"/>
      <c r="L4258" s="15"/>
      <c r="M4258" s="15">
        <f t="shared" si="198"/>
        <v>1</v>
      </c>
      <c r="N4258" s="15" t="str">
        <f t="shared" si="199"/>
        <v>-</v>
      </c>
      <c r="O4258" s="150">
        <f t="shared" si="200"/>
        <v>0</v>
      </c>
      <c r="P4258" s="15" t="str">
        <f>IF(COUNTIF('Personálie dobrovolníků '!U:X,N4258)&gt;0,"ANO","")</f>
        <v/>
      </c>
      <c r="Q4258" s="15"/>
    </row>
    <row r="4259" spans="2:17" s="25" customFormat="1" x14ac:dyDescent="0.3">
      <c r="B4259" s="15" t="str">
        <f>IF(A4259="","",VLOOKUP(A4259,Tabulka3[[Číslo smlouvy   u pravidelné činnosti]:[Příjmení]],3,0))</f>
        <v/>
      </c>
      <c r="C4259" s="15" t="str">
        <f>IF(A4259="","",VLOOKUP(A4259,Tabulka3[[Číslo smlouvy   u pravidelné činnosti]:[Příjmení]],4,0))</f>
        <v/>
      </c>
      <c r="F4259" s="94"/>
      <c r="H4259" s="113"/>
      <c r="I4259" s="113"/>
      <c r="K4259" s="15"/>
      <c r="L4259" s="15"/>
      <c r="M4259" s="15">
        <f t="shared" si="198"/>
        <v>1</v>
      </c>
      <c r="N4259" s="15" t="str">
        <f t="shared" si="199"/>
        <v>-</v>
      </c>
      <c r="O4259" s="150">
        <f t="shared" si="200"/>
        <v>0</v>
      </c>
      <c r="P4259" s="15" t="str">
        <f>IF(COUNTIF('Personálie dobrovolníků '!U:X,N4259)&gt;0,"ANO","")</f>
        <v/>
      </c>
      <c r="Q4259" s="15"/>
    </row>
    <row r="4260" spans="2:17" s="25" customFormat="1" x14ac:dyDescent="0.3">
      <c r="B4260" s="15" t="str">
        <f>IF(A4260="","",VLOOKUP(A4260,Tabulka3[[Číslo smlouvy   u pravidelné činnosti]:[Příjmení]],3,0))</f>
        <v/>
      </c>
      <c r="C4260" s="15" t="str">
        <f>IF(A4260="","",VLOOKUP(A4260,Tabulka3[[Číslo smlouvy   u pravidelné činnosti]:[Příjmení]],4,0))</f>
        <v/>
      </c>
      <c r="F4260" s="94"/>
      <c r="H4260" s="113"/>
      <c r="I4260" s="113"/>
      <c r="K4260" s="15"/>
      <c r="L4260" s="15"/>
      <c r="M4260" s="15">
        <f t="shared" si="198"/>
        <v>1</v>
      </c>
      <c r="N4260" s="15" t="str">
        <f t="shared" si="199"/>
        <v>-</v>
      </c>
      <c r="O4260" s="150">
        <f t="shared" si="200"/>
        <v>0</v>
      </c>
      <c r="P4260" s="15" t="str">
        <f>IF(COUNTIF('Personálie dobrovolníků '!U:X,N4260)&gt;0,"ANO","")</f>
        <v/>
      </c>
      <c r="Q4260" s="15"/>
    </row>
    <row r="4261" spans="2:17" s="25" customFormat="1" x14ac:dyDescent="0.3">
      <c r="B4261" s="15" t="str">
        <f>IF(A4261="","",VLOOKUP(A4261,Tabulka3[[Číslo smlouvy   u pravidelné činnosti]:[Příjmení]],3,0))</f>
        <v/>
      </c>
      <c r="C4261" s="15" t="str">
        <f>IF(A4261="","",VLOOKUP(A4261,Tabulka3[[Číslo smlouvy   u pravidelné činnosti]:[Příjmení]],4,0))</f>
        <v/>
      </c>
      <c r="F4261" s="94"/>
      <c r="H4261" s="113"/>
      <c r="I4261" s="113"/>
      <c r="K4261" s="15"/>
      <c r="L4261" s="15"/>
      <c r="M4261" s="15">
        <f t="shared" si="198"/>
        <v>1</v>
      </c>
      <c r="N4261" s="15" t="str">
        <f t="shared" si="199"/>
        <v>-</v>
      </c>
      <c r="O4261" s="150">
        <f t="shared" si="200"/>
        <v>0</v>
      </c>
      <c r="P4261" s="15" t="str">
        <f>IF(COUNTIF('Personálie dobrovolníků '!U:X,N4261)&gt;0,"ANO","")</f>
        <v/>
      </c>
      <c r="Q4261" s="15"/>
    </row>
    <row r="4262" spans="2:17" s="25" customFormat="1" x14ac:dyDescent="0.3">
      <c r="B4262" s="15" t="str">
        <f>IF(A4262="","",VLOOKUP(A4262,Tabulka3[[Číslo smlouvy   u pravidelné činnosti]:[Příjmení]],3,0))</f>
        <v/>
      </c>
      <c r="C4262" s="15" t="str">
        <f>IF(A4262="","",VLOOKUP(A4262,Tabulka3[[Číslo smlouvy   u pravidelné činnosti]:[Příjmení]],4,0))</f>
        <v/>
      </c>
      <c r="F4262" s="94"/>
      <c r="H4262" s="113"/>
      <c r="I4262" s="113"/>
      <c r="K4262" s="15"/>
      <c r="L4262" s="15"/>
      <c r="M4262" s="15">
        <f t="shared" si="198"/>
        <v>1</v>
      </c>
      <c r="N4262" s="15" t="str">
        <f t="shared" si="199"/>
        <v>-</v>
      </c>
      <c r="O4262" s="150">
        <f t="shared" si="200"/>
        <v>0</v>
      </c>
      <c r="P4262" s="15" t="str">
        <f>IF(COUNTIF('Personálie dobrovolníků '!U:X,N4262)&gt;0,"ANO","")</f>
        <v/>
      </c>
      <c r="Q4262" s="15"/>
    </row>
    <row r="4263" spans="2:17" s="25" customFormat="1" x14ac:dyDescent="0.3">
      <c r="B4263" s="15" t="str">
        <f>IF(A4263="","",VLOOKUP(A4263,Tabulka3[[Číslo smlouvy   u pravidelné činnosti]:[Příjmení]],3,0))</f>
        <v/>
      </c>
      <c r="C4263" s="15" t="str">
        <f>IF(A4263="","",VLOOKUP(A4263,Tabulka3[[Číslo smlouvy   u pravidelné činnosti]:[Příjmení]],4,0))</f>
        <v/>
      </c>
      <c r="F4263" s="94"/>
      <c r="H4263" s="113"/>
      <c r="I4263" s="113"/>
      <c r="K4263" s="15"/>
      <c r="L4263" s="15"/>
      <c r="M4263" s="15">
        <f t="shared" si="198"/>
        <v>1</v>
      </c>
      <c r="N4263" s="15" t="str">
        <f t="shared" si="199"/>
        <v>-</v>
      </c>
      <c r="O4263" s="150">
        <f t="shared" si="200"/>
        <v>0</v>
      </c>
      <c r="P4263" s="15" t="str">
        <f>IF(COUNTIF('Personálie dobrovolníků '!U:X,N4263)&gt;0,"ANO","")</f>
        <v/>
      </c>
      <c r="Q4263" s="15"/>
    </row>
    <row r="4264" spans="2:17" s="25" customFormat="1" x14ac:dyDescent="0.3">
      <c r="B4264" s="15" t="str">
        <f>IF(A4264="","",VLOOKUP(A4264,Tabulka3[[Číslo smlouvy   u pravidelné činnosti]:[Příjmení]],3,0))</f>
        <v/>
      </c>
      <c r="C4264" s="15" t="str">
        <f>IF(A4264="","",VLOOKUP(A4264,Tabulka3[[Číslo smlouvy   u pravidelné činnosti]:[Příjmení]],4,0))</f>
        <v/>
      </c>
      <c r="F4264" s="94"/>
      <c r="H4264" s="113"/>
      <c r="I4264" s="113"/>
      <c r="K4264" s="15"/>
      <c r="L4264" s="15"/>
      <c r="M4264" s="15">
        <f t="shared" si="198"/>
        <v>1</v>
      </c>
      <c r="N4264" s="15" t="str">
        <f t="shared" si="199"/>
        <v>-</v>
      </c>
      <c r="O4264" s="150">
        <f t="shared" si="200"/>
        <v>0</v>
      </c>
      <c r="P4264" s="15" t="str">
        <f>IF(COUNTIF('Personálie dobrovolníků '!U:X,N4264)&gt;0,"ANO","")</f>
        <v/>
      </c>
      <c r="Q4264" s="15"/>
    </row>
    <row r="4265" spans="2:17" s="25" customFormat="1" x14ac:dyDescent="0.3">
      <c r="B4265" s="15" t="str">
        <f>IF(A4265="","",VLOOKUP(A4265,Tabulka3[[Číslo smlouvy   u pravidelné činnosti]:[Příjmení]],3,0))</f>
        <v/>
      </c>
      <c r="C4265" s="15" t="str">
        <f>IF(A4265="","",VLOOKUP(A4265,Tabulka3[[Číslo smlouvy   u pravidelné činnosti]:[Příjmení]],4,0))</f>
        <v/>
      </c>
      <c r="F4265" s="94"/>
      <c r="H4265" s="113"/>
      <c r="I4265" s="113"/>
      <c r="K4265" s="15"/>
      <c r="L4265" s="15"/>
      <c r="M4265" s="15">
        <f t="shared" si="198"/>
        <v>1</v>
      </c>
      <c r="N4265" s="15" t="str">
        <f t="shared" si="199"/>
        <v>-</v>
      </c>
      <c r="O4265" s="150">
        <f t="shared" si="200"/>
        <v>0</v>
      </c>
      <c r="P4265" s="15" t="str">
        <f>IF(COUNTIF('Personálie dobrovolníků '!U:X,N4265)&gt;0,"ANO","")</f>
        <v/>
      </c>
      <c r="Q4265" s="15"/>
    </row>
    <row r="4266" spans="2:17" s="25" customFormat="1" x14ac:dyDescent="0.3">
      <c r="B4266" s="15" t="str">
        <f>IF(A4266="","",VLOOKUP(A4266,Tabulka3[[Číslo smlouvy   u pravidelné činnosti]:[Příjmení]],3,0))</f>
        <v/>
      </c>
      <c r="C4266" s="15" t="str">
        <f>IF(A4266="","",VLOOKUP(A4266,Tabulka3[[Číslo smlouvy   u pravidelné činnosti]:[Příjmení]],4,0))</f>
        <v/>
      </c>
      <c r="F4266" s="94"/>
      <c r="H4266" s="113"/>
      <c r="I4266" s="113"/>
      <c r="K4266" s="15"/>
      <c r="L4266" s="15"/>
      <c r="M4266" s="15">
        <f t="shared" si="198"/>
        <v>1</v>
      </c>
      <c r="N4266" s="15" t="str">
        <f t="shared" si="199"/>
        <v>-</v>
      </c>
      <c r="O4266" s="150">
        <f t="shared" si="200"/>
        <v>0</v>
      </c>
      <c r="P4266" s="15" t="str">
        <f>IF(COUNTIF('Personálie dobrovolníků '!U:X,N4266)&gt;0,"ANO","")</f>
        <v/>
      </c>
      <c r="Q4266" s="15"/>
    </row>
    <row r="4267" spans="2:17" s="25" customFormat="1" x14ac:dyDescent="0.3">
      <c r="B4267" s="15" t="str">
        <f>IF(A4267="","",VLOOKUP(A4267,Tabulka3[[Číslo smlouvy   u pravidelné činnosti]:[Příjmení]],3,0))</f>
        <v/>
      </c>
      <c r="C4267" s="15" t="str">
        <f>IF(A4267="","",VLOOKUP(A4267,Tabulka3[[Číslo smlouvy   u pravidelné činnosti]:[Příjmení]],4,0))</f>
        <v/>
      </c>
      <c r="F4267" s="94"/>
      <c r="H4267" s="113"/>
      <c r="I4267" s="113"/>
      <c r="K4267" s="15"/>
      <c r="L4267" s="15"/>
      <c r="M4267" s="15">
        <f t="shared" si="198"/>
        <v>1</v>
      </c>
      <c r="N4267" s="15" t="str">
        <f t="shared" si="199"/>
        <v>-</v>
      </c>
      <c r="O4267" s="150">
        <f t="shared" si="200"/>
        <v>0</v>
      </c>
      <c r="P4267" s="15" t="str">
        <f>IF(COUNTIF('Personálie dobrovolníků '!U:X,N4267)&gt;0,"ANO","")</f>
        <v/>
      </c>
      <c r="Q4267" s="15"/>
    </row>
    <row r="4268" spans="2:17" s="25" customFormat="1" x14ac:dyDescent="0.3">
      <c r="B4268" s="15" t="str">
        <f>IF(A4268="","",VLOOKUP(A4268,Tabulka3[[Číslo smlouvy   u pravidelné činnosti]:[Příjmení]],3,0))</f>
        <v/>
      </c>
      <c r="C4268" s="15" t="str">
        <f>IF(A4268="","",VLOOKUP(A4268,Tabulka3[[Číslo smlouvy   u pravidelné činnosti]:[Příjmení]],4,0))</f>
        <v/>
      </c>
      <c r="F4268" s="94"/>
      <c r="H4268" s="113"/>
      <c r="I4268" s="113"/>
      <c r="K4268" s="15"/>
      <c r="L4268" s="15"/>
      <c r="M4268" s="15">
        <f t="shared" si="198"/>
        <v>1</v>
      </c>
      <c r="N4268" s="15" t="str">
        <f t="shared" si="199"/>
        <v>-</v>
      </c>
      <c r="O4268" s="150">
        <f t="shared" si="200"/>
        <v>0</v>
      </c>
      <c r="P4268" s="15" t="str">
        <f>IF(COUNTIF('Personálie dobrovolníků '!U:X,N4268)&gt;0,"ANO","")</f>
        <v/>
      </c>
      <c r="Q4268" s="15"/>
    </row>
    <row r="4269" spans="2:17" s="25" customFormat="1" x14ac:dyDescent="0.3">
      <c r="B4269" s="15" t="str">
        <f>IF(A4269="","",VLOOKUP(A4269,Tabulka3[[Číslo smlouvy   u pravidelné činnosti]:[Příjmení]],3,0))</f>
        <v/>
      </c>
      <c r="C4269" s="15" t="str">
        <f>IF(A4269="","",VLOOKUP(A4269,Tabulka3[[Číslo smlouvy   u pravidelné činnosti]:[Příjmení]],4,0))</f>
        <v/>
      </c>
      <c r="F4269" s="94"/>
      <c r="H4269" s="113"/>
      <c r="I4269" s="113"/>
      <c r="K4269" s="15"/>
      <c r="L4269" s="15"/>
      <c r="M4269" s="15">
        <f t="shared" si="198"/>
        <v>1</v>
      </c>
      <c r="N4269" s="15" t="str">
        <f t="shared" si="199"/>
        <v>-</v>
      </c>
      <c r="O4269" s="150">
        <f t="shared" si="200"/>
        <v>0</v>
      </c>
      <c r="P4269" s="15" t="str">
        <f>IF(COUNTIF('Personálie dobrovolníků '!U:X,N4269)&gt;0,"ANO","")</f>
        <v/>
      </c>
      <c r="Q4269" s="15"/>
    </row>
    <row r="4270" spans="2:17" s="25" customFormat="1" x14ac:dyDescent="0.3">
      <c r="B4270" s="15" t="str">
        <f>IF(A4270="","",VLOOKUP(A4270,Tabulka3[[Číslo smlouvy   u pravidelné činnosti]:[Příjmení]],3,0))</f>
        <v/>
      </c>
      <c r="C4270" s="15" t="str">
        <f>IF(A4270="","",VLOOKUP(A4270,Tabulka3[[Číslo smlouvy   u pravidelné činnosti]:[Příjmení]],4,0))</f>
        <v/>
      </c>
      <c r="F4270" s="94"/>
      <c r="H4270" s="113"/>
      <c r="I4270" s="113"/>
      <c r="K4270" s="15"/>
      <c r="L4270" s="15"/>
      <c r="M4270" s="15">
        <f t="shared" si="198"/>
        <v>1</v>
      </c>
      <c r="N4270" s="15" t="str">
        <f t="shared" si="199"/>
        <v>-</v>
      </c>
      <c r="O4270" s="150">
        <f t="shared" si="200"/>
        <v>0</v>
      </c>
      <c r="P4270" s="15" t="str">
        <f>IF(COUNTIF('Personálie dobrovolníků '!U:X,N4270)&gt;0,"ANO","")</f>
        <v/>
      </c>
      <c r="Q4270" s="15"/>
    </row>
    <row r="4271" spans="2:17" s="25" customFormat="1" x14ac:dyDescent="0.3">
      <c r="B4271" s="15" t="str">
        <f>IF(A4271="","",VLOOKUP(A4271,Tabulka3[[Číslo smlouvy   u pravidelné činnosti]:[Příjmení]],3,0))</f>
        <v/>
      </c>
      <c r="C4271" s="15" t="str">
        <f>IF(A4271="","",VLOOKUP(A4271,Tabulka3[[Číslo smlouvy   u pravidelné činnosti]:[Příjmení]],4,0))</f>
        <v/>
      </c>
      <c r="F4271" s="94"/>
      <c r="H4271" s="113"/>
      <c r="I4271" s="113"/>
      <c r="K4271" s="15"/>
      <c r="L4271" s="15"/>
      <c r="M4271" s="15">
        <f t="shared" si="198"/>
        <v>1</v>
      </c>
      <c r="N4271" s="15" t="str">
        <f t="shared" si="199"/>
        <v>-</v>
      </c>
      <c r="O4271" s="150">
        <f t="shared" si="200"/>
        <v>0</v>
      </c>
      <c r="P4271" s="15" t="str">
        <f>IF(COUNTIF('Personálie dobrovolníků '!U:X,N4271)&gt;0,"ANO","")</f>
        <v/>
      </c>
      <c r="Q4271" s="15"/>
    </row>
    <row r="4272" spans="2:17" s="25" customFormat="1" x14ac:dyDescent="0.3">
      <c r="B4272" s="15" t="str">
        <f>IF(A4272="","",VLOOKUP(A4272,Tabulka3[[Číslo smlouvy   u pravidelné činnosti]:[Příjmení]],3,0))</f>
        <v/>
      </c>
      <c r="C4272" s="15" t="str">
        <f>IF(A4272="","",VLOOKUP(A4272,Tabulka3[[Číslo smlouvy   u pravidelné činnosti]:[Příjmení]],4,0))</f>
        <v/>
      </c>
      <c r="F4272" s="94"/>
      <c r="H4272" s="113"/>
      <c r="I4272" s="113"/>
      <c r="K4272" s="15"/>
      <c r="L4272" s="15"/>
      <c r="M4272" s="15">
        <f t="shared" si="198"/>
        <v>1</v>
      </c>
      <c r="N4272" s="15" t="str">
        <f t="shared" si="199"/>
        <v>-</v>
      </c>
      <c r="O4272" s="150">
        <f t="shared" si="200"/>
        <v>0</v>
      </c>
      <c r="P4272" s="15" t="str">
        <f>IF(COUNTIF('Personálie dobrovolníků '!U:X,N4272)&gt;0,"ANO","")</f>
        <v/>
      </c>
      <c r="Q4272" s="15"/>
    </row>
    <row r="4273" spans="2:17" s="25" customFormat="1" x14ac:dyDescent="0.3">
      <c r="B4273" s="15" t="str">
        <f>IF(A4273="","",VLOOKUP(A4273,Tabulka3[[Číslo smlouvy   u pravidelné činnosti]:[Příjmení]],3,0))</f>
        <v/>
      </c>
      <c r="C4273" s="15" t="str">
        <f>IF(A4273="","",VLOOKUP(A4273,Tabulka3[[Číslo smlouvy   u pravidelné činnosti]:[Příjmení]],4,0))</f>
        <v/>
      </c>
      <c r="F4273" s="94"/>
      <c r="H4273" s="113"/>
      <c r="I4273" s="113"/>
      <c r="K4273" s="15"/>
      <c r="L4273" s="15"/>
      <c r="M4273" s="15">
        <f t="shared" si="198"/>
        <v>1</v>
      </c>
      <c r="N4273" s="15" t="str">
        <f t="shared" si="199"/>
        <v>-</v>
      </c>
      <c r="O4273" s="150">
        <f t="shared" si="200"/>
        <v>0</v>
      </c>
      <c r="P4273" s="15" t="str">
        <f>IF(COUNTIF('Personálie dobrovolníků '!U:X,N4273)&gt;0,"ANO","")</f>
        <v/>
      </c>
      <c r="Q4273" s="15"/>
    </row>
    <row r="4274" spans="2:17" s="25" customFormat="1" x14ac:dyDescent="0.3">
      <c r="B4274" s="15" t="str">
        <f>IF(A4274="","",VLOOKUP(A4274,Tabulka3[[Číslo smlouvy   u pravidelné činnosti]:[Příjmení]],3,0))</f>
        <v/>
      </c>
      <c r="C4274" s="15" t="str">
        <f>IF(A4274="","",VLOOKUP(A4274,Tabulka3[[Číslo smlouvy   u pravidelné činnosti]:[Příjmení]],4,0))</f>
        <v/>
      </c>
      <c r="F4274" s="94"/>
      <c r="H4274" s="113"/>
      <c r="I4274" s="113"/>
      <c r="K4274" s="15"/>
      <c r="L4274" s="15"/>
      <c r="M4274" s="15">
        <f t="shared" si="198"/>
        <v>1</v>
      </c>
      <c r="N4274" s="15" t="str">
        <f t="shared" si="199"/>
        <v>-</v>
      </c>
      <c r="O4274" s="150">
        <f t="shared" si="200"/>
        <v>0</v>
      </c>
      <c r="P4274" s="15" t="str">
        <f>IF(COUNTIF('Personálie dobrovolníků '!U:X,N4274)&gt;0,"ANO","")</f>
        <v/>
      </c>
      <c r="Q4274" s="15"/>
    </row>
    <row r="4275" spans="2:17" s="25" customFormat="1" x14ac:dyDescent="0.3">
      <c r="B4275" s="15" t="str">
        <f>IF(A4275="","",VLOOKUP(A4275,Tabulka3[[Číslo smlouvy   u pravidelné činnosti]:[Příjmení]],3,0))</f>
        <v/>
      </c>
      <c r="C4275" s="15" t="str">
        <f>IF(A4275="","",VLOOKUP(A4275,Tabulka3[[Číslo smlouvy   u pravidelné činnosti]:[Příjmení]],4,0))</f>
        <v/>
      </c>
      <c r="F4275" s="94"/>
      <c r="H4275" s="113"/>
      <c r="I4275" s="113"/>
      <c r="K4275" s="15"/>
      <c r="L4275" s="15"/>
      <c r="M4275" s="15">
        <f t="shared" si="198"/>
        <v>1</v>
      </c>
      <c r="N4275" s="15" t="str">
        <f t="shared" si="199"/>
        <v>-</v>
      </c>
      <c r="O4275" s="150">
        <f t="shared" si="200"/>
        <v>0</v>
      </c>
      <c r="P4275" s="15" t="str">
        <f>IF(COUNTIF('Personálie dobrovolníků '!U:X,N4275)&gt;0,"ANO","")</f>
        <v/>
      </c>
      <c r="Q4275" s="15"/>
    </row>
    <row r="4276" spans="2:17" s="25" customFormat="1" x14ac:dyDescent="0.3">
      <c r="B4276" s="15" t="str">
        <f>IF(A4276="","",VLOOKUP(A4276,Tabulka3[[Číslo smlouvy   u pravidelné činnosti]:[Příjmení]],3,0))</f>
        <v/>
      </c>
      <c r="C4276" s="15" t="str">
        <f>IF(A4276="","",VLOOKUP(A4276,Tabulka3[[Číslo smlouvy   u pravidelné činnosti]:[Příjmení]],4,0))</f>
        <v/>
      </c>
      <c r="F4276" s="94"/>
      <c r="H4276" s="113"/>
      <c r="I4276" s="113"/>
      <c r="K4276" s="15"/>
      <c r="L4276" s="15"/>
      <c r="M4276" s="15">
        <f t="shared" si="198"/>
        <v>1</v>
      </c>
      <c r="N4276" s="15" t="str">
        <f t="shared" si="199"/>
        <v>-</v>
      </c>
      <c r="O4276" s="150">
        <f t="shared" si="200"/>
        <v>0</v>
      </c>
      <c r="P4276" s="15" t="str">
        <f>IF(COUNTIF('Personálie dobrovolníků '!U:X,N4276)&gt;0,"ANO","")</f>
        <v/>
      </c>
      <c r="Q4276" s="15"/>
    </row>
    <row r="4277" spans="2:17" s="25" customFormat="1" x14ac:dyDescent="0.3">
      <c r="B4277" s="15" t="str">
        <f>IF(A4277="","",VLOOKUP(A4277,Tabulka3[[Číslo smlouvy   u pravidelné činnosti]:[Příjmení]],3,0))</f>
        <v/>
      </c>
      <c r="C4277" s="15" t="str">
        <f>IF(A4277="","",VLOOKUP(A4277,Tabulka3[[Číslo smlouvy   u pravidelné činnosti]:[Příjmení]],4,0))</f>
        <v/>
      </c>
      <c r="F4277" s="94"/>
      <c r="H4277" s="113"/>
      <c r="I4277" s="113"/>
      <c r="K4277" s="15"/>
      <c r="L4277" s="15"/>
      <c r="M4277" s="15">
        <f t="shared" si="198"/>
        <v>1</v>
      </c>
      <c r="N4277" s="15" t="str">
        <f t="shared" si="199"/>
        <v>-</v>
      </c>
      <c r="O4277" s="150">
        <f t="shared" si="200"/>
        <v>0</v>
      </c>
      <c r="P4277" s="15" t="str">
        <f>IF(COUNTIF('Personálie dobrovolníků '!U:X,N4277)&gt;0,"ANO","")</f>
        <v/>
      </c>
      <c r="Q4277" s="15"/>
    </row>
    <row r="4278" spans="2:17" s="25" customFormat="1" x14ac:dyDescent="0.3">
      <c r="B4278" s="15" t="str">
        <f>IF(A4278="","",VLOOKUP(A4278,Tabulka3[[Číslo smlouvy   u pravidelné činnosti]:[Příjmení]],3,0))</f>
        <v/>
      </c>
      <c r="C4278" s="15" t="str">
        <f>IF(A4278="","",VLOOKUP(A4278,Tabulka3[[Číslo smlouvy   u pravidelné činnosti]:[Příjmení]],4,0))</f>
        <v/>
      </c>
      <c r="F4278" s="94"/>
      <c r="H4278" s="113"/>
      <c r="I4278" s="113"/>
      <c r="K4278" s="15"/>
      <c r="L4278" s="15"/>
      <c r="M4278" s="15">
        <f t="shared" si="198"/>
        <v>1</v>
      </c>
      <c r="N4278" s="15" t="str">
        <f t="shared" si="199"/>
        <v>-</v>
      </c>
      <c r="O4278" s="150">
        <f t="shared" si="200"/>
        <v>0</v>
      </c>
      <c r="P4278" s="15" t="str">
        <f>IF(COUNTIF('Personálie dobrovolníků '!U:X,N4278)&gt;0,"ANO","")</f>
        <v/>
      </c>
      <c r="Q4278" s="15"/>
    </row>
    <row r="4279" spans="2:17" s="25" customFormat="1" x14ac:dyDescent="0.3">
      <c r="B4279" s="15" t="str">
        <f>IF(A4279="","",VLOOKUP(A4279,Tabulka3[[Číslo smlouvy   u pravidelné činnosti]:[Příjmení]],3,0))</f>
        <v/>
      </c>
      <c r="C4279" s="15" t="str">
        <f>IF(A4279="","",VLOOKUP(A4279,Tabulka3[[Číslo smlouvy   u pravidelné činnosti]:[Příjmení]],4,0))</f>
        <v/>
      </c>
      <c r="F4279" s="94"/>
      <c r="H4279" s="113"/>
      <c r="I4279" s="113"/>
      <c r="K4279" s="15"/>
      <c r="L4279" s="15"/>
      <c r="M4279" s="15">
        <f t="shared" si="198"/>
        <v>1</v>
      </c>
      <c r="N4279" s="15" t="str">
        <f t="shared" si="199"/>
        <v>-</v>
      </c>
      <c r="O4279" s="150">
        <f t="shared" si="200"/>
        <v>0</v>
      </c>
      <c r="P4279" s="15" t="str">
        <f>IF(COUNTIF('Personálie dobrovolníků '!U:X,N4279)&gt;0,"ANO","")</f>
        <v/>
      </c>
      <c r="Q4279" s="15"/>
    </row>
    <row r="4280" spans="2:17" s="25" customFormat="1" x14ac:dyDescent="0.3">
      <c r="B4280" s="15" t="str">
        <f>IF(A4280="","",VLOOKUP(A4280,Tabulka3[[Číslo smlouvy   u pravidelné činnosti]:[Příjmení]],3,0))</f>
        <v/>
      </c>
      <c r="C4280" s="15" t="str">
        <f>IF(A4280="","",VLOOKUP(A4280,Tabulka3[[Číslo smlouvy   u pravidelné činnosti]:[Příjmení]],4,0))</f>
        <v/>
      </c>
      <c r="F4280" s="94"/>
      <c r="H4280" s="113"/>
      <c r="I4280" s="113"/>
      <c r="K4280" s="15"/>
      <c r="L4280" s="15"/>
      <c r="M4280" s="15">
        <f t="shared" si="198"/>
        <v>1</v>
      </c>
      <c r="N4280" s="15" t="str">
        <f t="shared" si="199"/>
        <v>-</v>
      </c>
      <c r="O4280" s="150">
        <f t="shared" si="200"/>
        <v>0</v>
      </c>
      <c r="P4280" s="15" t="str">
        <f>IF(COUNTIF('Personálie dobrovolníků '!U:X,N4280)&gt;0,"ANO","")</f>
        <v/>
      </c>
      <c r="Q4280" s="15"/>
    </row>
    <row r="4281" spans="2:17" s="25" customFormat="1" x14ac:dyDescent="0.3">
      <c r="B4281" s="15" t="str">
        <f>IF(A4281="","",VLOOKUP(A4281,Tabulka3[[Číslo smlouvy   u pravidelné činnosti]:[Příjmení]],3,0))</f>
        <v/>
      </c>
      <c r="C4281" s="15" t="str">
        <f>IF(A4281="","",VLOOKUP(A4281,Tabulka3[[Číslo smlouvy   u pravidelné činnosti]:[Příjmení]],4,0))</f>
        <v/>
      </c>
      <c r="F4281" s="94"/>
      <c r="H4281" s="113"/>
      <c r="I4281" s="113"/>
      <c r="K4281" s="15"/>
      <c r="L4281" s="15"/>
      <c r="M4281" s="15">
        <f t="shared" si="198"/>
        <v>1</v>
      </c>
      <c r="N4281" s="15" t="str">
        <f t="shared" si="199"/>
        <v>-</v>
      </c>
      <c r="O4281" s="150">
        <f t="shared" si="200"/>
        <v>0</v>
      </c>
      <c r="P4281" s="15" t="str">
        <f>IF(COUNTIF('Personálie dobrovolníků '!U:X,N4281)&gt;0,"ANO","")</f>
        <v/>
      </c>
      <c r="Q4281" s="15"/>
    </row>
    <row r="4282" spans="2:17" s="25" customFormat="1" x14ac:dyDescent="0.3">
      <c r="B4282" s="15" t="str">
        <f>IF(A4282="","",VLOOKUP(A4282,Tabulka3[[Číslo smlouvy   u pravidelné činnosti]:[Příjmení]],3,0))</f>
        <v/>
      </c>
      <c r="C4282" s="15" t="str">
        <f>IF(A4282="","",VLOOKUP(A4282,Tabulka3[[Číslo smlouvy   u pravidelné činnosti]:[Příjmení]],4,0))</f>
        <v/>
      </c>
      <c r="F4282" s="94"/>
      <c r="H4282" s="113"/>
      <c r="I4282" s="113"/>
      <c r="K4282" s="15"/>
      <c r="L4282" s="15"/>
      <c r="M4282" s="15">
        <f t="shared" si="198"/>
        <v>1</v>
      </c>
      <c r="N4282" s="15" t="str">
        <f t="shared" si="199"/>
        <v>-</v>
      </c>
      <c r="O4282" s="150">
        <f t="shared" si="200"/>
        <v>0</v>
      </c>
      <c r="P4282" s="15" t="str">
        <f>IF(COUNTIF('Personálie dobrovolníků '!U:X,N4282)&gt;0,"ANO","")</f>
        <v/>
      </c>
      <c r="Q4282" s="15"/>
    </row>
    <row r="4283" spans="2:17" s="25" customFormat="1" x14ac:dyDescent="0.3">
      <c r="B4283" s="15" t="str">
        <f>IF(A4283="","",VLOOKUP(A4283,Tabulka3[[Číslo smlouvy   u pravidelné činnosti]:[Příjmení]],3,0))</f>
        <v/>
      </c>
      <c r="C4283" s="15" t="str">
        <f>IF(A4283="","",VLOOKUP(A4283,Tabulka3[[Číslo smlouvy   u pravidelné činnosti]:[Příjmení]],4,0))</f>
        <v/>
      </c>
      <c r="F4283" s="94"/>
      <c r="H4283" s="113"/>
      <c r="I4283" s="113"/>
      <c r="K4283" s="15"/>
      <c r="L4283" s="15"/>
      <c r="M4283" s="15">
        <f t="shared" si="198"/>
        <v>1</v>
      </c>
      <c r="N4283" s="15" t="str">
        <f t="shared" si="199"/>
        <v>-</v>
      </c>
      <c r="O4283" s="150">
        <f t="shared" si="200"/>
        <v>0</v>
      </c>
      <c r="P4283" s="15" t="str">
        <f>IF(COUNTIF('Personálie dobrovolníků '!U:X,N4283)&gt;0,"ANO","")</f>
        <v/>
      </c>
      <c r="Q4283" s="15"/>
    </row>
    <row r="4284" spans="2:17" s="25" customFormat="1" x14ac:dyDescent="0.3">
      <c r="B4284" s="15" t="str">
        <f>IF(A4284="","",VLOOKUP(A4284,Tabulka3[[Číslo smlouvy   u pravidelné činnosti]:[Příjmení]],3,0))</f>
        <v/>
      </c>
      <c r="C4284" s="15" t="str">
        <f>IF(A4284="","",VLOOKUP(A4284,Tabulka3[[Číslo smlouvy   u pravidelné činnosti]:[Příjmení]],4,0))</f>
        <v/>
      </c>
      <c r="F4284" s="94"/>
      <c r="H4284" s="113"/>
      <c r="I4284" s="113"/>
      <c r="K4284" s="15"/>
      <c r="L4284" s="15"/>
      <c r="M4284" s="15">
        <f t="shared" si="198"/>
        <v>1</v>
      </c>
      <c r="N4284" s="15" t="str">
        <f t="shared" si="199"/>
        <v>-</v>
      </c>
      <c r="O4284" s="150">
        <f t="shared" si="200"/>
        <v>0</v>
      </c>
      <c r="P4284" s="15" t="str">
        <f>IF(COUNTIF('Personálie dobrovolníků '!U:X,N4284)&gt;0,"ANO","")</f>
        <v/>
      </c>
      <c r="Q4284" s="15"/>
    </row>
    <row r="4285" spans="2:17" s="25" customFormat="1" x14ac:dyDescent="0.3">
      <c r="B4285" s="15" t="str">
        <f>IF(A4285="","",VLOOKUP(A4285,Tabulka3[[Číslo smlouvy   u pravidelné činnosti]:[Příjmení]],3,0))</f>
        <v/>
      </c>
      <c r="C4285" s="15" t="str">
        <f>IF(A4285="","",VLOOKUP(A4285,Tabulka3[[Číslo smlouvy   u pravidelné činnosti]:[Příjmení]],4,0))</f>
        <v/>
      </c>
      <c r="F4285" s="94"/>
      <c r="H4285" s="113"/>
      <c r="I4285" s="113"/>
      <c r="K4285" s="15"/>
      <c r="L4285" s="15"/>
      <c r="M4285" s="15">
        <f t="shared" si="198"/>
        <v>1</v>
      </c>
      <c r="N4285" s="15" t="str">
        <f t="shared" si="199"/>
        <v>-</v>
      </c>
      <c r="O4285" s="150">
        <f t="shared" si="200"/>
        <v>0</v>
      </c>
      <c r="P4285" s="15" t="str">
        <f>IF(COUNTIF('Personálie dobrovolníků '!U:X,N4285)&gt;0,"ANO","")</f>
        <v/>
      </c>
      <c r="Q4285" s="15"/>
    </row>
    <row r="4286" spans="2:17" s="25" customFormat="1" x14ac:dyDescent="0.3">
      <c r="B4286" s="15" t="str">
        <f>IF(A4286="","",VLOOKUP(A4286,Tabulka3[[Číslo smlouvy   u pravidelné činnosti]:[Příjmení]],3,0))</f>
        <v/>
      </c>
      <c r="C4286" s="15" t="str">
        <f>IF(A4286="","",VLOOKUP(A4286,Tabulka3[[Číslo smlouvy   u pravidelné činnosti]:[Příjmení]],4,0))</f>
        <v/>
      </c>
      <c r="F4286" s="94"/>
      <c r="H4286" s="113"/>
      <c r="I4286" s="113"/>
      <c r="K4286" s="15"/>
      <c r="L4286" s="15"/>
      <c r="M4286" s="15">
        <f t="shared" si="198"/>
        <v>1</v>
      </c>
      <c r="N4286" s="15" t="str">
        <f t="shared" si="199"/>
        <v>-</v>
      </c>
      <c r="O4286" s="150">
        <f t="shared" si="200"/>
        <v>0</v>
      </c>
      <c r="P4286" s="15" t="str">
        <f>IF(COUNTIF('Personálie dobrovolníků '!U:X,N4286)&gt;0,"ANO","")</f>
        <v/>
      </c>
      <c r="Q4286" s="15"/>
    </row>
    <row r="4287" spans="2:17" s="25" customFormat="1" x14ac:dyDescent="0.3">
      <c r="B4287" s="15" t="str">
        <f>IF(A4287="","",VLOOKUP(A4287,Tabulka3[[Číslo smlouvy   u pravidelné činnosti]:[Příjmení]],3,0))</f>
        <v/>
      </c>
      <c r="C4287" s="15" t="str">
        <f>IF(A4287="","",VLOOKUP(A4287,Tabulka3[[Číslo smlouvy   u pravidelné činnosti]:[Příjmení]],4,0))</f>
        <v/>
      </c>
      <c r="F4287" s="94"/>
      <c r="H4287" s="113"/>
      <c r="I4287" s="113"/>
      <c r="K4287" s="15"/>
      <c r="L4287" s="15"/>
      <c r="M4287" s="15">
        <f t="shared" si="198"/>
        <v>1</v>
      </c>
      <c r="N4287" s="15" t="str">
        <f t="shared" si="199"/>
        <v>-</v>
      </c>
      <c r="O4287" s="150">
        <f t="shared" si="200"/>
        <v>0</v>
      </c>
      <c r="P4287" s="15" t="str">
        <f>IF(COUNTIF('Personálie dobrovolníků '!U:X,N4287)&gt;0,"ANO","")</f>
        <v/>
      </c>
      <c r="Q4287" s="15"/>
    </row>
    <row r="4288" spans="2:17" s="25" customFormat="1" x14ac:dyDescent="0.3">
      <c r="B4288" s="15" t="str">
        <f>IF(A4288="","",VLOOKUP(A4288,Tabulka3[[Číslo smlouvy   u pravidelné činnosti]:[Příjmení]],3,0))</f>
        <v/>
      </c>
      <c r="C4288" s="15" t="str">
        <f>IF(A4288="","",VLOOKUP(A4288,Tabulka3[[Číslo smlouvy   u pravidelné činnosti]:[Příjmení]],4,0))</f>
        <v/>
      </c>
      <c r="F4288" s="94"/>
      <c r="H4288" s="113"/>
      <c r="I4288" s="113"/>
      <c r="K4288" s="15"/>
      <c r="L4288" s="15"/>
      <c r="M4288" s="15">
        <f t="shared" si="198"/>
        <v>1</v>
      </c>
      <c r="N4288" s="15" t="str">
        <f t="shared" si="199"/>
        <v>-</v>
      </c>
      <c r="O4288" s="150">
        <f t="shared" si="200"/>
        <v>0</v>
      </c>
      <c r="P4288" s="15" t="str">
        <f>IF(COUNTIF('Personálie dobrovolníků '!U:X,N4288)&gt;0,"ANO","")</f>
        <v/>
      </c>
      <c r="Q4288" s="15"/>
    </row>
    <row r="4289" spans="2:17" s="25" customFormat="1" x14ac:dyDescent="0.3">
      <c r="B4289" s="15" t="str">
        <f>IF(A4289="","",VLOOKUP(A4289,Tabulka3[[Číslo smlouvy   u pravidelné činnosti]:[Příjmení]],3,0))</f>
        <v/>
      </c>
      <c r="C4289" s="15" t="str">
        <f>IF(A4289="","",VLOOKUP(A4289,Tabulka3[[Číslo smlouvy   u pravidelné činnosti]:[Příjmení]],4,0))</f>
        <v/>
      </c>
      <c r="F4289" s="94"/>
      <c r="H4289" s="113"/>
      <c r="I4289" s="113"/>
      <c r="K4289" s="15"/>
      <c r="L4289" s="15"/>
      <c r="M4289" s="15">
        <f t="shared" si="198"/>
        <v>1</v>
      </c>
      <c r="N4289" s="15" t="str">
        <f t="shared" si="199"/>
        <v>-</v>
      </c>
      <c r="O4289" s="150">
        <f t="shared" si="200"/>
        <v>0</v>
      </c>
      <c r="P4289" s="15" t="str">
        <f>IF(COUNTIF('Personálie dobrovolníků '!U:X,N4289)&gt;0,"ANO","")</f>
        <v/>
      </c>
      <c r="Q4289" s="15"/>
    </row>
    <row r="4290" spans="2:17" s="25" customFormat="1" x14ac:dyDescent="0.3">
      <c r="B4290" s="15" t="str">
        <f>IF(A4290="","",VLOOKUP(A4290,Tabulka3[[Číslo smlouvy   u pravidelné činnosti]:[Příjmení]],3,0))</f>
        <v/>
      </c>
      <c r="C4290" s="15" t="str">
        <f>IF(A4290="","",VLOOKUP(A4290,Tabulka3[[Číslo smlouvy   u pravidelné činnosti]:[Příjmení]],4,0))</f>
        <v/>
      </c>
      <c r="F4290" s="94"/>
      <c r="H4290" s="113"/>
      <c r="I4290" s="113"/>
      <c r="K4290" s="15"/>
      <c r="L4290" s="15"/>
      <c r="M4290" s="15">
        <f t="shared" si="198"/>
        <v>1</v>
      </c>
      <c r="N4290" s="15" t="str">
        <f t="shared" si="199"/>
        <v>-</v>
      </c>
      <c r="O4290" s="150">
        <f t="shared" si="200"/>
        <v>0</v>
      </c>
      <c r="P4290" s="15" t="str">
        <f>IF(COUNTIF('Personálie dobrovolníků '!U:X,N4290)&gt;0,"ANO","")</f>
        <v/>
      </c>
      <c r="Q4290" s="15"/>
    </row>
    <row r="4291" spans="2:17" s="25" customFormat="1" x14ac:dyDescent="0.3">
      <c r="B4291" s="15" t="str">
        <f>IF(A4291="","",VLOOKUP(A4291,Tabulka3[[Číslo smlouvy   u pravidelné činnosti]:[Příjmení]],3,0))</f>
        <v/>
      </c>
      <c r="C4291" s="15" t="str">
        <f>IF(A4291="","",VLOOKUP(A4291,Tabulka3[[Číslo smlouvy   u pravidelné činnosti]:[Příjmení]],4,0))</f>
        <v/>
      </c>
      <c r="F4291" s="94"/>
      <c r="H4291" s="113"/>
      <c r="I4291" s="113"/>
      <c r="K4291" s="15"/>
      <c r="L4291" s="15"/>
      <c r="M4291" s="15">
        <f t="shared" si="198"/>
        <v>1</v>
      </c>
      <c r="N4291" s="15" t="str">
        <f t="shared" si="199"/>
        <v>-</v>
      </c>
      <c r="O4291" s="150">
        <f t="shared" si="200"/>
        <v>0</v>
      </c>
      <c r="P4291" s="15" t="str">
        <f>IF(COUNTIF('Personálie dobrovolníků '!U:X,N4291)&gt;0,"ANO","")</f>
        <v/>
      </c>
      <c r="Q4291" s="15"/>
    </row>
    <row r="4292" spans="2:17" s="25" customFormat="1" x14ac:dyDescent="0.3">
      <c r="B4292" s="15" t="str">
        <f>IF(A4292="","",VLOOKUP(A4292,Tabulka3[[Číslo smlouvy   u pravidelné činnosti]:[Příjmení]],3,0))</f>
        <v/>
      </c>
      <c r="C4292" s="15" t="str">
        <f>IF(A4292="","",VLOOKUP(A4292,Tabulka3[[Číslo smlouvy   u pravidelné činnosti]:[Příjmení]],4,0))</f>
        <v/>
      </c>
      <c r="F4292" s="94"/>
      <c r="H4292" s="113"/>
      <c r="I4292" s="113"/>
      <c r="K4292" s="15"/>
      <c r="L4292" s="15"/>
      <c r="M4292" s="15">
        <f t="shared" ref="M4292:M4355" si="201">IF(OR(
   AND($H4292=$K$12, $I4292=$L$4),
   AND($H4292=$K$12, $I4292=$L$5),
   AND($H4292=$K$12, $I4292=$L$6),
   AND($H4292=$K$12, $I4292=$L$7),
   AND($H4292=$K$11, $I4292=$L$4),
   AND($H4292=$K$11, $I4292=$L$5),
   AND($H4292=$K$11, $I4292=$L$6),
   AND($H4292=$K$11, $I4292=$L$7),
   AND($H4292=$K$5, $I4292=$L$5),
   AND($H4292=$K$6, $I4292=$L$4),
   AND($H4292=$K$6, $I4292=$L$5),
   AND($H4292=$K$6, $I4292=$L$7),
   AND($H4292=$K$4, $I4292=$L$6),
), 0, 1)</f>
        <v>1</v>
      </c>
      <c r="N4292" s="15" t="str">
        <f t="shared" ref="N4292:N4355" si="202">A4292 &amp; "-" &amp; J4292</f>
        <v>-</v>
      </c>
      <c r="O4292" s="150">
        <f t="shared" ref="O4292:O4355" si="203">IF(AND(M4292&lt;&gt;0, P4292="ANO"), 1, 0)</f>
        <v>0</v>
      </c>
      <c r="P4292" s="15" t="str">
        <f>IF(COUNTIF('Personálie dobrovolníků '!U:X,N4292)&gt;0,"ANO","")</f>
        <v/>
      </c>
      <c r="Q4292" s="15"/>
    </row>
    <row r="4293" spans="2:17" s="25" customFormat="1" x14ac:dyDescent="0.3">
      <c r="B4293" s="15" t="str">
        <f>IF(A4293="","",VLOOKUP(A4293,Tabulka3[[Číslo smlouvy   u pravidelné činnosti]:[Příjmení]],3,0))</f>
        <v/>
      </c>
      <c r="C4293" s="15" t="str">
        <f>IF(A4293="","",VLOOKUP(A4293,Tabulka3[[Číslo smlouvy   u pravidelné činnosti]:[Příjmení]],4,0))</f>
        <v/>
      </c>
      <c r="F4293" s="94"/>
      <c r="H4293" s="113"/>
      <c r="I4293" s="113"/>
      <c r="K4293" s="15"/>
      <c r="L4293" s="15"/>
      <c r="M4293" s="15">
        <f t="shared" si="201"/>
        <v>1</v>
      </c>
      <c r="N4293" s="15" t="str">
        <f t="shared" si="202"/>
        <v>-</v>
      </c>
      <c r="O4293" s="150">
        <f t="shared" si="203"/>
        <v>0</v>
      </c>
      <c r="P4293" s="15" t="str">
        <f>IF(COUNTIF('Personálie dobrovolníků '!U:X,N4293)&gt;0,"ANO","")</f>
        <v/>
      </c>
      <c r="Q4293" s="15"/>
    </row>
    <row r="4294" spans="2:17" s="25" customFormat="1" x14ac:dyDescent="0.3">
      <c r="B4294" s="15" t="str">
        <f>IF(A4294="","",VLOOKUP(A4294,Tabulka3[[Číslo smlouvy   u pravidelné činnosti]:[Příjmení]],3,0))</f>
        <v/>
      </c>
      <c r="C4294" s="15" t="str">
        <f>IF(A4294="","",VLOOKUP(A4294,Tabulka3[[Číslo smlouvy   u pravidelné činnosti]:[Příjmení]],4,0))</f>
        <v/>
      </c>
      <c r="F4294" s="94"/>
      <c r="H4294" s="113"/>
      <c r="I4294" s="113"/>
      <c r="K4294" s="15"/>
      <c r="L4294" s="15"/>
      <c r="M4294" s="15">
        <f t="shared" si="201"/>
        <v>1</v>
      </c>
      <c r="N4294" s="15" t="str">
        <f t="shared" si="202"/>
        <v>-</v>
      </c>
      <c r="O4294" s="150">
        <f t="shared" si="203"/>
        <v>0</v>
      </c>
      <c r="P4294" s="15" t="str">
        <f>IF(COUNTIF('Personálie dobrovolníků '!U:X,N4294)&gt;0,"ANO","")</f>
        <v/>
      </c>
      <c r="Q4294" s="15"/>
    </row>
    <row r="4295" spans="2:17" s="25" customFormat="1" x14ac:dyDescent="0.3">
      <c r="B4295" s="15" t="str">
        <f>IF(A4295="","",VLOOKUP(A4295,Tabulka3[[Číslo smlouvy   u pravidelné činnosti]:[Příjmení]],3,0))</f>
        <v/>
      </c>
      <c r="C4295" s="15" t="str">
        <f>IF(A4295="","",VLOOKUP(A4295,Tabulka3[[Číslo smlouvy   u pravidelné činnosti]:[Příjmení]],4,0))</f>
        <v/>
      </c>
      <c r="F4295" s="94"/>
      <c r="H4295" s="113"/>
      <c r="I4295" s="113"/>
      <c r="K4295" s="15"/>
      <c r="L4295" s="15"/>
      <c r="M4295" s="15">
        <f t="shared" si="201"/>
        <v>1</v>
      </c>
      <c r="N4295" s="15" t="str">
        <f t="shared" si="202"/>
        <v>-</v>
      </c>
      <c r="O4295" s="150">
        <f t="shared" si="203"/>
        <v>0</v>
      </c>
      <c r="P4295" s="15" t="str">
        <f>IF(COUNTIF('Personálie dobrovolníků '!U:X,N4295)&gt;0,"ANO","")</f>
        <v/>
      </c>
      <c r="Q4295" s="15"/>
    </row>
    <row r="4296" spans="2:17" s="25" customFormat="1" x14ac:dyDescent="0.3">
      <c r="B4296" s="15" t="str">
        <f>IF(A4296="","",VLOOKUP(A4296,Tabulka3[[Číslo smlouvy   u pravidelné činnosti]:[Příjmení]],3,0))</f>
        <v/>
      </c>
      <c r="C4296" s="15" t="str">
        <f>IF(A4296="","",VLOOKUP(A4296,Tabulka3[[Číslo smlouvy   u pravidelné činnosti]:[Příjmení]],4,0))</f>
        <v/>
      </c>
      <c r="F4296" s="94"/>
      <c r="H4296" s="113"/>
      <c r="I4296" s="113"/>
      <c r="K4296" s="15"/>
      <c r="L4296" s="15"/>
      <c r="M4296" s="15">
        <f t="shared" si="201"/>
        <v>1</v>
      </c>
      <c r="N4296" s="15" t="str">
        <f t="shared" si="202"/>
        <v>-</v>
      </c>
      <c r="O4296" s="150">
        <f t="shared" si="203"/>
        <v>0</v>
      </c>
      <c r="P4296" s="15" t="str">
        <f>IF(COUNTIF('Personálie dobrovolníků '!U:X,N4296)&gt;0,"ANO","")</f>
        <v/>
      </c>
      <c r="Q4296" s="15"/>
    </row>
    <row r="4297" spans="2:17" s="25" customFormat="1" x14ac:dyDescent="0.3">
      <c r="B4297" s="15" t="str">
        <f>IF(A4297="","",VLOOKUP(A4297,Tabulka3[[Číslo smlouvy   u pravidelné činnosti]:[Příjmení]],3,0))</f>
        <v/>
      </c>
      <c r="C4297" s="15" t="str">
        <f>IF(A4297="","",VLOOKUP(A4297,Tabulka3[[Číslo smlouvy   u pravidelné činnosti]:[Příjmení]],4,0))</f>
        <v/>
      </c>
      <c r="F4297" s="94"/>
      <c r="H4297" s="113"/>
      <c r="I4297" s="113"/>
      <c r="K4297" s="15"/>
      <c r="L4297" s="15"/>
      <c r="M4297" s="15">
        <f t="shared" si="201"/>
        <v>1</v>
      </c>
      <c r="N4297" s="15" t="str">
        <f t="shared" si="202"/>
        <v>-</v>
      </c>
      <c r="O4297" s="150">
        <f t="shared" si="203"/>
        <v>0</v>
      </c>
      <c r="P4297" s="15" t="str">
        <f>IF(COUNTIF('Personálie dobrovolníků '!U:X,N4297)&gt;0,"ANO","")</f>
        <v/>
      </c>
      <c r="Q4297" s="15"/>
    </row>
    <row r="4298" spans="2:17" s="25" customFormat="1" x14ac:dyDescent="0.3">
      <c r="B4298" s="15" t="str">
        <f>IF(A4298="","",VLOOKUP(A4298,Tabulka3[[Číslo smlouvy   u pravidelné činnosti]:[Příjmení]],3,0))</f>
        <v/>
      </c>
      <c r="C4298" s="15" t="str">
        <f>IF(A4298="","",VLOOKUP(A4298,Tabulka3[[Číslo smlouvy   u pravidelné činnosti]:[Příjmení]],4,0))</f>
        <v/>
      </c>
      <c r="F4298" s="94"/>
      <c r="H4298" s="113"/>
      <c r="I4298" s="113"/>
      <c r="K4298" s="15"/>
      <c r="L4298" s="15"/>
      <c r="M4298" s="15">
        <f t="shared" si="201"/>
        <v>1</v>
      </c>
      <c r="N4298" s="15" t="str">
        <f t="shared" si="202"/>
        <v>-</v>
      </c>
      <c r="O4298" s="150">
        <f t="shared" si="203"/>
        <v>0</v>
      </c>
      <c r="P4298" s="15" t="str">
        <f>IF(COUNTIF('Personálie dobrovolníků '!U:X,N4298)&gt;0,"ANO","")</f>
        <v/>
      </c>
      <c r="Q4298" s="15"/>
    </row>
    <row r="4299" spans="2:17" s="25" customFormat="1" x14ac:dyDescent="0.3">
      <c r="B4299" s="15" t="str">
        <f>IF(A4299="","",VLOOKUP(A4299,Tabulka3[[Číslo smlouvy   u pravidelné činnosti]:[Příjmení]],3,0))</f>
        <v/>
      </c>
      <c r="C4299" s="15" t="str">
        <f>IF(A4299="","",VLOOKUP(A4299,Tabulka3[[Číslo smlouvy   u pravidelné činnosti]:[Příjmení]],4,0))</f>
        <v/>
      </c>
      <c r="F4299" s="94"/>
      <c r="H4299" s="113"/>
      <c r="I4299" s="113"/>
      <c r="K4299" s="15"/>
      <c r="L4299" s="15"/>
      <c r="M4299" s="15">
        <f t="shared" si="201"/>
        <v>1</v>
      </c>
      <c r="N4299" s="15" t="str">
        <f t="shared" si="202"/>
        <v>-</v>
      </c>
      <c r="O4299" s="150">
        <f t="shared" si="203"/>
        <v>0</v>
      </c>
      <c r="P4299" s="15" t="str">
        <f>IF(COUNTIF('Personálie dobrovolníků '!U:X,N4299)&gt;0,"ANO","")</f>
        <v/>
      </c>
      <c r="Q4299" s="15"/>
    </row>
    <row r="4300" spans="2:17" s="25" customFormat="1" x14ac:dyDescent="0.3">
      <c r="B4300" s="15" t="str">
        <f>IF(A4300="","",VLOOKUP(A4300,Tabulka3[[Číslo smlouvy   u pravidelné činnosti]:[Příjmení]],3,0))</f>
        <v/>
      </c>
      <c r="C4300" s="15" t="str">
        <f>IF(A4300="","",VLOOKUP(A4300,Tabulka3[[Číslo smlouvy   u pravidelné činnosti]:[Příjmení]],4,0))</f>
        <v/>
      </c>
      <c r="F4300" s="94"/>
      <c r="H4300" s="113"/>
      <c r="I4300" s="113"/>
      <c r="K4300" s="15"/>
      <c r="L4300" s="15"/>
      <c r="M4300" s="15">
        <f t="shared" si="201"/>
        <v>1</v>
      </c>
      <c r="N4300" s="15" t="str">
        <f t="shared" si="202"/>
        <v>-</v>
      </c>
      <c r="O4300" s="150">
        <f t="shared" si="203"/>
        <v>0</v>
      </c>
      <c r="P4300" s="15" t="str">
        <f>IF(COUNTIF('Personálie dobrovolníků '!U:X,N4300)&gt;0,"ANO","")</f>
        <v/>
      </c>
      <c r="Q4300" s="15"/>
    </row>
    <row r="4301" spans="2:17" s="25" customFormat="1" x14ac:dyDescent="0.3">
      <c r="B4301" s="15" t="str">
        <f>IF(A4301="","",VLOOKUP(A4301,Tabulka3[[Číslo smlouvy   u pravidelné činnosti]:[Příjmení]],3,0))</f>
        <v/>
      </c>
      <c r="C4301" s="15" t="str">
        <f>IF(A4301="","",VLOOKUP(A4301,Tabulka3[[Číslo smlouvy   u pravidelné činnosti]:[Příjmení]],4,0))</f>
        <v/>
      </c>
      <c r="F4301" s="94"/>
      <c r="H4301" s="113"/>
      <c r="I4301" s="113"/>
      <c r="K4301" s="15"/>
      <c r="L4301" s="15"/>
      <c r="M4301" s="15">
        <f t="shared" si="201"/>
        <v>1</v>
      </c>
      <c r="N4301" s="15" t="str">
        <f t="shared" si="202"/>
        <v>-</v>
      </c>
      <c r="O4301" s="150">
        <f t="shared" si="203"/>
        <v>0</v>
      </c>
      <c r="P4301" s="15" t="str">
        <f>IF(COUNTIF('Personálie dobrovolníků '!U:X,N4301)&gt;0,"ANO","")</f>
        <v/>
      </c>
      <c r="Q4301" s="15"/>
    </row>
    <row r="4302" spans="2:17" s="25" customFormat="1" x14ac:dyDescent="0.3">
      <c r="B4302" s="15" t="str">
        <f>IF(A4302="","",VLOOKUP(A4302,Tabulka3[[Číslo smlouvy   u pravidelné činnosti]:[Příjmení]],3,0))</f>
        <v/>
      </c>
      <c r="C4302" s="15" t="str">
        <f>IF(A4302="","",VLOOKUP(A4302,Tabulka3[[Číslo smlouvy   u pravidelné činnosti]:[Příjmení]],4,0))</f>
        <v/>
      </c>
      <c r="F4302" s="94"/>
      <c r="H4302" s="113"/>
      <c r="I4302" s="113"/>
      <c r="K4302" s="15"/>
      <c r="L4302" s="15"/>
      <c r="M4302" s="15">
        <f t="shared" si="201"/>
        <v>1</v>
      </c>
      <c r="N4302" s="15" t="str">
        <f t="shared" si="202"/>
        <v>-</v>
      </c>
      <c r="O4302" s="150">
        <f t="shared" si="203"/>
        <v>0</v>
      </c>
      <c r="P4302" s="15" t="str">
        <f>IF(COUNTIF('Personálie dobrovolníků '!U:X,N4302)&gt;0,"ANO","")</f>
        <v/>
      </c>
      <c r="Q4302" s="15"/>
    </row>
    <row r="4303" spans="2:17" s="25" customFormat="1" x14ac:dyDescent="0.3">
      <c r="B4303" s="15" t="str">
        <f>IF(A4303="","",VLOOKUP(A4303,Tabulka3[[Číslo smlouvy   u pravidelné činnosti]:[Příjmení]],3,0))</f>
        <v/>
      </c>
      <c r="C4303" s="15" t="str">
        <f>IF(A4303="","",VLOOKUP(A4303,Tabulka3[[Číslo smlouvy   u pravidelné činnosti]:[Příjmení]],4,0))</f>
        <v/>
      </c>
      <c r="F4303" s="94"/>
      <c r="H4303" s="113"/>
      <c r="I4303" s="113"/>
      <c r="K4303" s="15"/>
      <c r="L4303" s="15"/>
      <c r="M4303" s="15">
        <f t="shared" si="201"/>
        <v>1</v>
      </c>
      <c r="N4303" s="15" t="str">
        <f t="shared" si="202"/>
        <v>-</v>
      </c>
      <c r="O4303" s="150">
        <f t="shared" si="203"/>
        <v>0</v>
      </c>
      <c r="P4303" s="15" t="str">
        <f>IF(COUNTIF('Personálie dobrovolníků '!U:X,N4303)&gt;0,"ANO","")</f>
        <v/>
      </c>
      <c r="Q4303" s="15"/>
    </row>
    <row r="4304" spans="2:17" s="25" customFormat="1" x14ac:dyDescent="0.3">
      <c r="B4304" s="15" t="str">
        <f>IF(A4304="","",VLOOKUP(A4304,Tabulka3[[Číslo smlouvy   u pravidelné činnosti]:[Příjmení]],3,0))</f>
        <v/>
      </c>
      <c r="C4304" s="15" t="str">
        <f>IF(A4304="","",VLOOKUP(A4304,Tabulka3[[Číslo smlouvy   u pravidelné činnosti]:[Příjmení]],4,0))</f>
        <v/>
      </c>
      <c r="F4304" s="94"/>
      <c r="H4304" s="113"/>
      <c r="I4304" s="113"/>
      <c r="K4304" s="15"/>
      <c r="L4304" s="15"/>
      <c r="M4304" s="15">
        <f t="shared" si="201"/>
        <v>1</v>
      </c>
      <c r="N4304" s="15" t="str">
        <f t="shared" si="202"/>
        <v>-</v>
      </c>
      <c r="O4304" s="150">
        <f t="shared" si="203"/>
        <v>0</v>
      </c>
      <c r="P4304" s="15" t="str">
        <f>IF(COUNTIF('Personálie dobrovolníků '!U:X,N4304)&gt;0,"ANO","")</f>
        <v/>
      </c>
      <c r="Q4304" s="15"/>
    </row>
    <row r="4305" spans="2:17" s="25" customFormat="1" x14ac:dyDescent="0.3">
      <c r="B4305" s="15" t="str">
        <f>IF(A4305="","",VLOOKUP(A4305,Tabulka3[[Číslo smlouvy   u pravidelné činnosti]:[Příjmení]],3,0))</f>
        <v/>
      </c>
      <c r="C4305" s="15" t="str">
        <f>IF(A4305="","",VLOOKUP(A4305,Tabulka3[[Číslo smlouvy   u pravidelné činnosti]:[Příjmení]],4,0))</f>
        <v/>
      </c>
      <c r="F4305" s="94"/>
      <c r="H4305" s="113"/>
      <c r="I4305" s="113"/>
      <c r="K4305" s="15"/>
      <c r="L4305" s="15"/>
      <c r="M4305" s="15">
        <f t="shared" si="201"/>
        <v>1</v>
      </c>
      <c r="N4305" s="15" t="str">
        <f t="shared" si="202"/>
        <v>-</v>
      </c>
      <c r="O4305" s="150">
        <f t="shared" si="203"/>
        <v>0</v>
      </c>
      <c r="P4305" s="15" t="str">
        <f>IF(COUNTIF('Personálie dobrovolníků '!U:X,N4305)&gt;0,"ANO","")</f>
        <v/>
      </c>
      <c r="Q4305" s="15"/>
    </row>
    <row r="4306" spans="2:17" s="25" customFormat="1" x14ac:dyDescent="0.3">
      <c r="B4306" s="15" t="str">
        <f>IF(A4306="","",VLOOKUP(A4306,Tabulka3[[Číslo smlouvy   u pravidelné činnosti]:[Příjmení]],3,0))</f>
        <v/>
      </c>
      <c r="C4306" s="15" t="str">
        <f>IF(A4306="","",VLOOKUP(A4306,Tabulka3[[Číslo smlouvy   u pravidelné činnosti]:[Příjmení]],4,0))</f>
        <v/>
      </c>
      <c r="F4306" s="94"/>
      <c r="H4306" s="113"/>
      <c r="I4306" s="113"/>
      <c r="K4306" s="15"/>
      <c r="L4306" s="15"/>
      <c r="M4306" s="15">
        <f t="shared" si="201"/>
        <v>1</v>
      </c>
      <c r="N4306" s="15" t="str">
        <f t="shared" si="202"/>
        <v>-</v>
      </c>
      <c r="O4306" s="150">
        <f t="shared" si="203"/>
        <v>0</v>
      </c>
      <c r="P4306" s="15" t="str">
        <f>IF(COUNTIF('Personálie dobrovolníků '!U:X,N4306)&gt;0,"ANO","")</f>
        <v/>
      </c>
      <c r="Q4306" s="15"/>
    </row>
    <row r="4307" spans="2:17" s="25" customFormat="1" x14ac:dyDescent="0.3">
      <c r="B4307" s="15" t="str">
        <f>IF(A4307="","",VLOOKUP(A4307,Tabulka3[[Číslo smlouvy   u pravidelné činnosti]:[Příjmení]],3,0))</f>
        <v/>
      </c>
      <c r="C4307" s="15" t="str">
        <f>IF(A4307="","",VLOOKUP(A4307,Tabulka3[[Číslo smlouvy   u pravidelné činnosti]:[Příjmení]],4,0))</f>
        <v/>
      </c>
      <c r="F4307" s="94"/>
      <c r="H4307" s="113"/>
      <c r="I4307" s="113"/>
      <c r="K4307" s="15"/>
      <c r="L4307" s="15"/>
      <c r="M4307" s="15">
        <f t="shared" si="201"/>
        <v>1</v>
      </c>
      <c r="N4307" s="15" t="str">
        <f t="shared" si="202"/>
        <v>-</v>
      </c>
      <c r="O4307" s="150">
        <f t="shared" si="203"/>
        <v>0</v>
      </c>
      <c r="P4307" s="15" t="str">
        <f>IF(COUNTIF('Personálie dobrovolníků '!U:X,N4307)&gt;0,"ANO","")</f>
        <v/>
      </c>
      <c r="Q4307" s="15"/>
    </row>
    <row r="4308" spans="2:17" s="25" customFormat="1" x14ac:dyDescent="0.3">
      <c r="B4308" s="15" t="str">
        <f>IF(A4308="","",VLOOKUP(A4308,Tabulka3[[Číslo smlouvy   u pravidelné činnosti]:[Příjmení]],3,0))</f>
        <v/>
      </c>
      <c r="C4308" s="15" t="str">
        <f>IF(A4308="","",VLOOKUP(A4308,Tabulka3[[Číslo smlouvy   u pravidelné činnosti]:[Příjmení]],4,0))</f>
        <v/>
      </c>
      <c r="F4308" s="94"/>
      <c r="H4308" s="113"/>
      <c r="I4308" s="113"/>
      <c r="K4308" s="15"/>
      <c r="L4308" s="15"/>
      <c r="M4308" s="15">
        <f t="shared" si="201"/>
        <v>1</v>
      </c>
      <c r="N4308" s="15" t="str">
        <f t="shared" si="202"/>
        <v>-</v>
      </c>
      <c r="O4308" s="150">
        <f t="shared" si="203"/>
        <v>0</v>
      </c>
      <c r="P4308" s="15" t="str">
        <f>IF(COUNTIF('Personálie dobrovolníků '!U:X,N4308)&gt;0,"ANO","")</f>
        <v/>
      </c>
      <c r="Q4308" s="15"/>
    </row>
    <row r="4309" spans="2:17" s="25" customFormat="1" x14ac:dyDescent="0.3">
      <c r="B4309" s="15" t="str">
        <f>IF(A4309="","",VLOOKUP(A4309,Tabulka3[[Číslo smlouvy   u pravidelné činnosti]:[Příjmení]],3,0))</f>
        <v/>
      </c>
      <c r="C4309" s="15" t="str">
        <f>IF(A4309="","",VLOOKUP(A4309,Tabulka3[[Číslo smlouvy   u pravidelné činnosti]:[Příjmení]],4,0))</f>
        <v/>
      </c>
      <c r="F4309" s="94"/>
      <c r="H4309" s="113"/>
      <c r="I4309" s="113"/>
      <c r="K4309" s="15"/>
      <c r="L4309" s="15"/>
      <c r="M4309" s="15">
        <f t="shared" si="201"/>
        <v>1</v>
      </c>
      <c r="N4309" s="15" t="str">
        <f t="shared" si="202"/>
        <v>-</v>
      </c>
      <c r="O4309" s="150">
        <f t="shared" si="203"/>
        <v>0</v>
      </c>
      <c r="P4309" s="15" t="str">
        <f>IF(COUNTIF('Personálie dobrovolníků '!U:X,N4309)&gt;0,"ANO","")</f>
        <v/>
      </c>
      <c r="Q4309" s="15"/>
    </row>
    <row r="4310" spans="2:17" s="25" customFormat="1" x14ac:dyDescent="0.3">
      <c r="B4310" s="15" t="str">
        <f>IF(A4310="","",VLOOKUP(A4310,Tabulka3[[Číslo smlouvy   u pravidelné činnosti]:[Příjmení]],3,0))</f>
        <v/>
      </c>
      <c r="C4310" s="15" t="str">
        <f>IF(A4310="","",VLOOKUP(A4310,Tabulka3[[Číslo smlouvy   u pravidelné činnosti]:[Příjmení]],4,0))</f>
        <v/>
      </c>
      <c r="F4310" s="94"/>
      <c r="H4310" s="113"/>
      <c r="I4310" s="113"/>
      <c r="K4310" s="15"/>
      <c r="L4310" s="15"/>
      <c r="M4310" s="15">
        <f t="shared" si="201"/>
        <v>1</v>
      </c>
      <c r="N4310" s="15" t="str">
        <f t="shared" si="202"/>
        <v>-</v>
      </c>
      <c r="O4310" s="150">
        <f t="shared" si="203"/>
        <v>0</v>
      </c>
      <c r="P4310" s="15" t="str">
        <f>IF(COUNTIF('Personálie dobrovolníků '!U:X,N4310)&gt;0,"ANO","")</f>
        <v/>
      </c>
      <c r="Q4310" s="15"/>
    </row>
    <row r="4311" spans="2:17" s="25" customFormat="1" x14ac:dyDescent="0.3">
      <c r="B4311" s="15" t="str">
        <f>IF(A4311="","",VLOOKUP(A4311,Tabulka3[[Číslo smlouvy   u pravidelné činnosti]:[Příjmení]],3,0))</f>
        <v/>
      </c>
      <c r="C4311" s="15" t="str">
        <f>IF(A4311="","",VLOOKUP(A4311,Tabulka3[[Číslo smlouvy   u pravidelné činnosti]:[Příjmení]],4,0))</f>
        <v/>
      </c>
      <c r="F4311" s="94"/>
      <c r="H4311" s="113"/>
      <c r="I4311" s="113"/>
      <c r="K4311" s="15"/>
      <c r="L4311" s="15"/>
      <c r="M4311" s="15">
        <f t="shared" si="201"/>
        <v>1</v>
      </c>
      <c r="N4311" s="15" t="str">
        <f t="shared" si="202"/>
        <v>-</v>
      </c>
      <c r="O4311" s="150">
        <f t="shared" si="203"/>
        <v>0</v>
      </c>
      <c r="P4311" s="15" t="str">
        <f>IF(COUNTIF('Personálie dobrovolníků '!U:X,N4311)&gt;0,"ANO","")</f>
        <v/>
      </c>
      <c r="Q4311" s="15"/>
    </row>
    <row r="4312" spans="2:17" s="25" customFormat="1" x14ac:dyDescent="0.3">
      <c r="B4312" s="15" t="str">
        <f>IF(A4312="","",VLOOKUP(A4312,Tabulka3[[Číslo smlouvy   u pravidelné činnosti]:[Příjmení]],3,0))</f>
        <v/>
      </c>
      <c r="C4312" s="15" t="str">
        <f>IF(A4312="","",VLOOKUP(A4312,Tabulka3[[Číslo smlouvy   u pravidelné činnosti]:[Příjmení]],4,0))</f>
        <v/>
      </c>
      <c r="F4312" s="94"/>
      <c r="H4312" s="113"/>
      <c r="I4312" s="113"/>
      <c r="K4312" s="15"/>
      <c r="L4312" s="15"/>
      <c r="M4312" s="15">
        <f t="shared" si="201"/>
        <v>1</v>
      </c>
      <c r="N4312" s="15" t="str">
        <f t="shared" si="202"/>
        <v>-</v>
      </c>
      <c r="O4312" s="150">
        <f t="shared" si="203"/>
        <v>0</v>
      </c>
      <c r="P4312" s="15" t="str">
        <f>IF(COUNTIF('Personálie dobrovolníků '!U:X,N4312)&gt;0,"ANO","")</f>
        <v/>
      </c>
      <c r="Q4312" s="15"/>
    </row>
    <row r="4313" spans="2:17" s="25" customFormat="1" x14ac:dyDescent="0.3">
      <c r="B4313" s="15" t="str">
        <f>IF(A4313="","",VLOOKUP(A4313,Tabulka3[[Číslo smlouvy   u pravidelné činnosti]:[Příjmení]],3,0))</f>
        <v/>
      </c>
      <c r="C4313" s="15" t="str">
        <f>IF(A4313="","",VLOOKUP(A4313,Tabulka3[[Číslo smlouvy   u pravidelné činnosti]:[Příjmení]],4,0))</f>
        <v/>
      </c>
      <c r="F4313" s="94"/>
      <c r="H4313" s="113"/>
      <c r="I4313" s="113"/>
      <c r="K4313" s="15"/>
      <c r="L4313" s="15"/>
      <c r="M4313" s="15">
        <f t="shared" si="201"/>
        <v>1</v>
      </c>
      <c r="N4313" s="15" t="str">
        <f t="shared" si="202"/>
        <v>-</v>
      </c>
      <c r="O4313" s="150">
        <f t="shared" si="203"/>
        <v>0</v>
      </c>
      <c r="P4313" s="15" t="str">
        <f>IF(COUNTIF('Personálie dobrovolníků '!U:X,N4313)&gt;0,"ANO","")</f>
        <v/>
      </c>
      <c r="Q4313" s="15"/>
    </row>
    <row r="4314" spans="2:17" s="25" customFormat="1" x14ac:dyDescent="0.3">
      <c r="B4314" s="15" t="str">
        <f>IF(A4314="","",VLOOKUP(A4314,Tabulka3[[Číslo smlouvy   u pravidelné činnosti]:[Příjmení]],3,0))</f>
        <v/>
      </c>
      <c r="C4314" s="15" t="str">
        <f>IF(A4314="","",VLOOKUP(A4314,Tabulka3[[Číslo smlouvy   u pravidelné činnosti]:[Příjmení]],4,0))</f>
        <v/>
      </c>
      <c r="F4314" s="94"/>
      <c r="H4314" s="113"/>
      <c r="I4314" s="113"/>
      <c r="K4314" s="15"/>
      <c r="L4314" s="15"/>
      <c r="M4314" s="15">
        <f t="shared" si="201"/>
        <v>1</v>
      </c>
      <c r="N4314" s="15" t="str">
        <f t="shared" si="202"/>
        <v>-</v>
      </c>
      <c r="O4314" s="150">
        <f t="shared" si="203"/>
        <v>0</v>
      </c>
      <c r="P4314" s="15" t="str">
        <f>IF(COUNTIF('Personálie dobrovolníků '!U:X,N4314)&gt;0,"ANO","")</f>
        <v/>
      </c>
      <c r="Q4314" s="15"/>
    </row>
    <row r="4315" spans="2:17" s="25" customFormat="1" x14ac:dyDescent="0.3">
      <c r="B4315" s="15" t="str">
        <f>IF(A4315="","",VLOOKUP(A4315,Tabulka3[[Číslo smlouvy   u pravidelné činnosti]:[Příjmení]],3,0))</f>
        <v/>
      </c>
      <c r="C4315" s="15" t="str">
        <f>IF(A4315="","",VLOOKUP(A4315,Tabulka3[[Číslo smlouvy   u pravidelné činnosti]:[Příjmení]],4,0))</f>
        <v/>
      </c>
      <c r="F4315" s="94"/>
      <c r="H4315" s="113"/>
      <c r="I4315" s="113"/>
      <c r="K4315" s="15"/>
      <c r="L4315" s="15"/>
      <c r="M4315" s="15">
        <f t="shared" si="201"/>
        <v>1</v>
      </c>
      <c r="N4315" s="15" t="str">
        <f t="shared" si="202"/>
        <v>-</v>
      </c>
      <c r="O4315" s="150">
        <f t="shared" si="203"/>
        <v>0</v>
      </c>
      <c r="P4315" s="15" t="str">
        <f>IF(COUNTIF('Personálie dobrovolníků '!U:X,N4315)&gt;0,"ANO","")</f>
        <v/>
      </c>
      <c r="Q4315" s="15"/>
    </row>
    <row r="4316" spans="2:17" s="25" customFormat="1" x14ac:dyDescent="0.3">
      <c r="B4316" s="15" t="str">
        <f>IF(A4316="","",VLOOKUP(A4316,Tabulka3[[Číslo smlouvy   u pravidelné činnosti]:[Příjmení]],3,0))</f>
        <v/>
      </c>
      <c r="C4316" s="15" t="str">
        <f>IF(A4316="","",VLOOKUP(A4316,Tabulka3[[Číslo smlouvy   u pravidelné činnosti]:[Příjmení]],4,0))</f>
        <v/>
      </c>
      <c r="F4316" s="94"/>
      <c r="H4316" s="113"/>
      <c r="I4316" s="113"/>
      <c r="K4316" s="15"/>
      <c r="L4316" s="15"/>
      <c r="M4316" s="15">
        <f t="shared" si="201"/>
        <v>1</v>
      </c>
      <c r="N4316" s="15" t="str">
        <f t="shared" si="202"/>
        <v>-</v>
      </c>
      <c r="O4316" s="150">
        <f t="shared" si="203"/>
        <v>0</v>
      </c>
      <c r="P4316" s="15" t="str">
        <f>IF(COUNTIF('Personálie dobrovolníků '!U:X,N4316)&gt;0,"ANO","")</f>
        <v/>
      </c>
      <c r="Q4316" s="15"/>
    </row>
    <row r="4317" spans="2:17" s="25" customFormat="1" x14ac:dyDescent="0.3">
      <c r="B4317" s="15" t="str">
        <f>IF(A4317="","",VLOOKUP(A4317,Tabulka3[[Číslo smlouvy   u pravidelné činnosti]:[Příjmení]],3,0))</f>
        <v/>
      </c>
      <c r="C4317" s="15" t="str">
        <f>IF(A4317="","",VLOOKUP(A4317,Tabulka3[[Číslo smlouvy   u pravidelné činnosti]:[Příjmení]],4,0))</f>
        <v/>
      </c>
      <c r="F4317" s="94"/>
      <c r="H4317" s="113"/>
      <c r="I4317" s="113"/>
      <c r="K4317" s="15"/>
      <c r="L4317" s="15"/>
      <c r="M4317" s="15">
        <f t="shared" si="201"/>
        <v>1</v>
      </c>
      <c r="N4317" s="15" t="str">
        <f t="shared" si="202"/>
        <v>-</v>
      </c>
      <c r="O4317" s="150">
        <f t="shared" si="203"/>
        <v>0</v>
      </c>
      <c r="P4317" s="15" t="str">
        <f>IF(COUNTIF('Personálie dobrovolníků '!U:X,N4317)&gt;0,"ANO","")</f>
        <v/>
      </c>
      <c r="Q4317" s="15"/>
    </row>
    <row r="4318" spans="2:17" s="25" customFormat="1" x14ac:dyDescent="0.3">
      <c r="B4318" s="15" t="str">
        <f>IF(A4318="","",VLOOKUP(A4318,Tabulka3[[Číslo smlouvy   u pravidelné činnosti]:[Příjmení]],3,0))</f>
        <v/>
      </c>
      <c r="C4318" s="15" t="str">
        <f>IF(A4318="","",VLOOKUP(A4318,Tabulka3[[Číslo smlouvy   u pravidelné činnosti]:[Příjmení]],4,0))</f>
        <v/>
      </c>
      <c r="F4318" s="94"/>
      <c r="H4318" s="113"/>
      <c r="I4318" s="113"/>
      <c r="K4318" s="15"/>
      <c r="L4318" s="15"/>
      <c r="M4318" s="15">
        <f t="shared" si="201"/>
        <v>1</v>
      </c>
      <c r="N4318" s="15" t="str">
        <f t="shared" si="202"/>
        <v>-</v>
      </c>
      <c r="O4318" s="150">
        <f t="shared" si="203"/>
        <v>0</v>
      </c>
      <c r="P4318" s="15" t="str">
        <f>IF(COUNTIF('Personálie dobrovolníků '!U:X,N4318)&gt;0,"ANO","")</f>
        <v/>
      </c>
      <c r="Q4318" s="15"/>
    </row>
    <row r="4319" spans="2:17" s="25" customFormat="1" x14ac:dyDescent="0.3">
      <c r="B4319" s="15" t="str">
        <f>IF(A4319="","",VLOOKUP(A4319,Tabulka3[[Číslo smlouvy   u pravidelné činnosti]:[Příjmení]],3,0))</f>
        <v/>
      </c>
      <c r="C4319" s="15" t="str">
        <f>IF(A4319="","",VLOOKUP(A4319,Tabulka3[[Číslo smlouvy   u pravidelné činnosti]:[Příjmení]],4,0))</f>
        <v/>
      </c>
      <c r="F4319" s="94"/>
      <c r="H4319" s="113"/>
      <c r="I4319" s="113"/>
      <c r="K4319" s="15"/>
      <c r="L4319" s="15"/>
      <c r="M4319" s="15">
        <f t="shared" si="201"/>
        <v>1</v>
      </c>
      <c r="N4319" s="15" t="str">
        <f t="shared" si="202"/>
        <v>-</v>
      </c>
      <c r="O4319" s="150">
        <f t="shared" si="203"/>
        <v>0</v>
      </c>
      <c r="P4319" s="15" t="str">
        <f>IF(COUNTIF('Personálie dobrovolníků '!U:X,N4319)&gt;0,"ANO","")</f>
        <v/>
      </c>
      <c r="Q4319" s="15"/>
    </row>
    <row r="4320" spans="2:17" s="25" customFormat="1" x14ac:dyDescent="0.3">
      <c r="B4320" s="15" t="str">
        <f>IF(A4320="","",VLOOKUP(A4320,Tabulka3[[Číslo smlouvy   u pravidelné činnosti]:[Příjmení]],3,0))</f>
        <v/>
      </c>
      <c r="C4320" s="15" t="str">
        <f>IF(A4320="","",VLOOKUP(A4320,Tabulka3[[Číslo smlouvy   u pravidelné činnosti]:[Příjmení]],4,0))</f>
        <v/>
      </c>
      <c r="F4320" s="94"/>
      <c r="H4320" s="113"/>
      <c r="I4320" s="113"/>
      <c r="K4320" s="15"/>
      <c r="L4320" s="15"/>
      <c r="M4320" s="15">
        <f t="shared" si="201"/>
        <v>1</v>
      </c>
      <c r="N4320" s="15" t="str">
        <f t="shared" si="202"/>
        <v>-</v>
      </c>
      <c r="O4320" s="150">
        <f t="shared" si="203"/>
        <v>0</v>
      </c>
      <c r="P4320" s="15" t="str">
        <f>IF(COUNTIF('Personálie dobrovolníků '!U:X,N4320)&gt;0,"ANO","")</f>
        <v/>
      </c>
      <c r="Q4320" s="15"/>
    </row>
    <row r="4321" spans="2:17" s="25" customFormat="1" x14ac:dyDescent="0.3">
      <c r="B4321" s="15" t="str">
        <f>IF(A4321="","",VLOOKUP(A4321,Tabulka3[[Číslo smlouvy   u pravidelné činnosti]:[Příjmení]],3,0))</f>
        <v/>
      </c>
      <c r="C4321" s="15" t="str">
        <f>IF(A4321="","",VLOOKUP(A4321,Tabulka3[[Číslo smlouvy   u pravidelné činnosti]:[Příjmení]],4,0))</f>
        <v/>
      </c>
      <c r="F4321" s="94"/>
      <c r="H4321" s="113"/>
      <c r="I4321" s="113"/>
      <c r="K4321" s="15"/>
      <c r="L4321" s="15"/>
      <c r="M4321" s="15">
        <f t="shared" si="201"/>
        <v>1</v>
      </c>
      <c r="N4321" s="15" t="str">
        <f t="shared" si="202"/>
        <v>-</v>
      </c>
      <c r="O4321" s="150">
        <f t="shared" si="203"/>
        <v>0</v>
      </c>
      <c r="P4321" s="15" t="str">
        <f>IF(COUNTIF('Personálie dobrovolníků '!U:X,N4321)&gt;0,"ANO","")</f>
        <v/>
      </c>
      <c r="Q4321" s="15"/>
    </row>
    <row r="4322" spans="2:17" s="25" customFormat="1" x14ac:dyDescent="0.3">
      <c r="B4322" s="15" t="str">
        <f>IF(A4322="","",VLOOKUP(A4322,Tabulka3[[Číslo smlouvy   u pravidelné činnosti]:[Příjmení]],3,0))</f>
        <v/>
      </c>
      <c r="C4322" s="15" t="str">
        <f>IF(A4322="","",VLOOKUP(A4322,Tabulka3[[Číslo smlouvy   u pravidelné činnosti]:[Příjmení]],4,0))</f>
        <v/>
      </c>
      <c r="F4322" s="94"/>
      <c r="H4322" s="113"/>
      <c r="I4322" s="113"/>
      <c r="K4322" s="15"/>
      <c r="L4322" s="15"/>
      <c r="M4322" s="15">
        <f t="shared" si="201"/>
        <v>1</v>
      </c>
      <c r="N4322" s="15" t="str">
        <f t="shared" si="202"/>
        <v>-</v>
      </c>
      <c r="O4322" s="150">
        <f t="shared" si="203"/>
        <v>0</v>
      </c>
      <c r="P4322" s="15" t="str">
        <f>IF(COUNTIF('Personálie dobrovolníků '!U:X,N4322)&gt;0,"ANO","")</f>
        <v/>
      </c>
      <c r="Q4322" s="15"/>
    </row>
    <row r="4323" spans="2:17" s="25" customFormat="1" x14ac:dyDescent="0.3">
      <c r="B4323" s="15" t="str">
        <f>IF(A4323="","",VLOOKUP(A4323,Tabulka3[[Číslo smlouvy   u pravidelné činnosti]:[Příjmení]],3,0))</f>
        <v/>
      </c>
      <c r="C4323" s="15" t="str">
        <f>IF(A4323="","",VLOOKUP(A4323,Tabulka3[[Číslo smlouvy   u pravidelné činnosti]:[Příjmení]],4,0))</f>
        <v/>
      </c>
      <c r="F4323" s="94"/>
      <c r="H4323" s="113"/>
      <c r="I4323" s="113"/>
      <c r="K4323" s="15"/>
      <c r="L4323" s="15"/>
      <c r="M4323" s="15">
        <f t="shared" si="201"/>
        <v>1</v>
      </c>
      <c r="N4323" s="15" t="str">
        <f t="shared" si="202"/>
        <v>-</v>
      </c>
      <c r="O4323" s="150">
        <f t="shared" si="203"/>
        <v>0</v>
      </c>
      <c r="P4323" s="15" t="str">
        <f>IF(COUNTIF('Personálie dobrovolníků '!U:X,N4323)&gt;0,"ANO","")</f>
        <v/>
      </c>
      <c r="Q4323" s="15"/>
    </row>
    <row r="4324" spans="2:17" s="25" customFormat="1" x14ac:dyDescent="0.3">
      <c r="B4324" s="15" t="str">
        <f>IF(A4324="","",VLOOKUP(A4324,Tabulka3[[Číslo smlouvy   u pravidelné činnosti]:[Příjmení]],3,0))</f>
        <v/>
      </c>
      <c r="C4324" s="15" t="str">
        <f>IF(A4324="","",VLOOKUP(A4324,Tabulka3[[Číslo smlouvy   u pravidelné činnosti]:[Příjmení]],4,0))</f>
        <v/>
      </c>
      <c r="F4324" s="94"/>
      <c r="H4324" s="113"/>
      <c r="I4324" s="113"/>
      <c r="K4324" s="15"/>
      <c r="L4324" s="15"/>
      <c r="M4324" s="15">
        <f t="shared" si="201"/>
        <v>1</v>
      </c>
      <c r="N4324" s="15" t="str">
        <f t="shared" si="202"/>
        <v>-</v>
      </c>
      <c r="O4324" s="150">
        <f t="shared" si="203"/>
        <v>0</v>
      </c>
      <c r="P4324" s="15" t="str">
        <f>IF(COUNTIF('Personálie dobrovolníků '!U:X,N4324)&gt;0,"ANO","")</f>
        <v/>
      </c>
      <c r="Q4324" s="15"/>
    </row>
    <row r="4325" spans="2:17" s="25" customFormat="1" x14ac:dyDescent="0.3">
      <c r="B4325" s="15" t="str">
        <f>IF(A4325="","",VLOOKUP(A4325,Tabulka3[[Číslo smlouvy   u pravidelné činnosti]:[Příjmení]],3,0))</f>
        <v/>
      </c>
      <c r="C4325" s="15" t="str">
        <f>IF(A4325="","",VLOOKUP(A4325,Tabulka3[[Číslo smlouvy   u pravidelné činnosti]:[Příjmení]],4,0))</f>
        <v/>
      </c>
      <c r="F4325" s="94"/>
      <c r="H4325" s="113"/>
      <c r="I4325" s="113"/>
      <c r="K4325" s="15"/>
      <c r="L4325" s="15"/>
      <c r="M4325" s="15">
        <f t="shared" si="201"/>
        <v>1</v>
      </c>
      <c r="N4325" s="15" t="str">
        <f t="shared" si="202"/>
        <v>-</v>
      </c>
      <c r="O4325" s="150">
        <f t="shared" si="203"/>
        <v>0</v>
      </c>
      <c r="P4325" s="15" t="str">
        <f>IF(COUNTIF('Personálie dobrovolníků '!U:X,N4325)&gt;0,"ANO","")</f>
        <v/>
      </c>
      <c r="Q4325" s="15"/>
    </row>
    <row r="4326" spans="2:17" s="25" customFormat="1" x14ac:dyDescent="0.3">
      <c r="B4326" s="15" t="str">
        <f>IF(A4326="","",VLOOKUP(A4326,Tabulka3[[Číslo smlouvy   u pravidelné činnosti]:[Příjmení]],3,0))</f>
        <v/>
      </c>
      <c r="C4326" s="15" t="str">
        <f>IF(A4326="","",VLOOKUP(A4326,Tabulka3[[Číslo smlouvy   u pravidelné činnosti]:[Příjmení]],4,0))</f>
        <v/>
      </c>
      <c r="F4326" s="94"/>
      <c r="H4326" s="113"/>
      <c r="I4326" s="113"/>
      <c r="K4326" s="15"/>
      <c r="L4326" s="15"/>
      <c r="M4326" s="15">
        <f t="shared" si="201"/>
        <v>1</v>
      </c>
      <c r="N4326" s="15" t="str">
        <f t="shared" si="202"/>
        <v>-</v>
      </c>
      <c r="O4326" s="150">
        <f t="shared" si="203"/>
        <v>0</v>
      </c>
      <c r="P4326" s="15" t="str">
        <f>IF(COUNTIF('Personálie dobrovolníků '!U:X,N4326)&gt;0,"ANO","")</f>
        <v/>
      </c>
      <c r="Q4326" s="15"/>
    </row>
    <row r="4327" spans="2:17" s="25" customFormat="1" x14ac:dyDescent="0.3">
      <c r="B4327" s="15" t="str">
        <f>IF(A4327="","",VLOOKUP(A4327,Tabulka3[[Číslo smlouvy   u pravidelné činnosti]:[Příjmení]],3,0))</f>
        <v/>
      </c>
      <c r="C4327" s="15" t="str">
        <f>IF(A4327="","",VLOOKUP(A4327,Tabulka3[[Číslo smlouvy   u pravidelné činnosti]:[Příjmení]],4,0))</f>
        <v/>
      </c>
      <c r="F4327" s="94"/>
      <c r="H4327" s="113"/>
      <c r="I4327" s="113"/>
      <c r="K4327" s="15"/>
      <c r="L4327" s="15"/>
      <c r="M4327" s="15">
        <f t="shared" si="201"/>
        <v>1</v>
      </c>
      <c r="N4327" s="15" t="str">
        <f t="shared" si="202"/>
        <v>-</v>
      </c>
      <c r="O4327" s="150">
        <f t="shared" si="203"/>
        <v>0</v>
      </c>
      <c r="P4327" s="15" t="str">
        <f>IF(COUNTIF('Personálie dobrovolníků '!U:X,N4327)&gt;0,"ANO","")</f>
        <v/>
      </c>
      <c r="Q4327" s="15"/>
    </row>
    <row r="4328" spans="2:17" s="25" customFormat="1" x14ac:dyDescent="0.3">
      <c r="B4328" s="15" t="str">
        <f>IF(A4328="","",VLOOKUP(A4328,Tabulka3[[Číslo smlouvy   u pravidelné činnosti]:[Příjmení]],3,0))</f>
        <v/>
      </c>
      <c r="C4328" s="15" t="str">
        <f>IF(A4328="","",VLOOKUP(A4328,Tabulka3[[Číslo smlouvy   u pravidelné činnosti]:[Příjmení]],4,0))</f>
        <v/>
      </c>
      <c r="F4328" s="94"/>
      <c r="H4328" s="113"/>
      <c r="I4328" s="113"/>
      <c r="K4328" s="15"/>
      <c r="L4328" s="15"/>
      <c r="M4328" s="15">
        <f t="shared" si="201"/>
        <v>1</v>
      </c>
      <c r="N4328" s="15" t="str">
        <f t="shared" si="202"/>
        <v>-</v>
      </c>
      <c r="O4328" s="150">
        <f t="shared" si="203"/>
        <v>0</v>
      </c>
      <c r="P4328" s="15" t="str">
        <f>IF(COUNTIF('Personálie dobrovolníků '!U:X,N4328)&gt;0,"ANO","")</f>
        <v/>
      </c>
      <c r="Q4328" s="15"/>
    </row>
    <row r="4329" spans="2:17" s="25" customFormat="1" x14ac:dyDescent="0.3">
      <c r="B4329" s="15" t="str">
        <f>IF(A4329="","",VLOOKUP(A4329,Tabulka3[[Číslo smlouvy   u pravidelné činnosti]:[Příjmení]],3,0))</f>
        <v/>
      </c>
      <c r="C4329" s="15" t="str">
        <f>IF(A4329="","",VLOOKUP(A4329,Tabulka3[[Číslo smlouvy   u pravidelné činnosti]:[Příjmení]],4,0))</f>
        <v/>
      </c>
      <c r="F4329" s="94"/>
      <c r="H4329" s="113"/>
      <c r="I4329" s="113"/>
      <c r="K4329" s="15"/>
      <c r="L4329" s="15"/>
      <c r="M4329" s="15">
        <f t="shared" si="201"/>
        <v>1</v>
      </c>
      <c r="N4329" s="15" t="str">
        <f t="shared" si="202"/>
        <v>-</v>
      </c>
      <c r="O4329" s="150">
        <f t="shared" si="203"/>
        <v>0</v>
      </c>
      <c r="P4329" s="15" t="str">
        <f>IF(COUNTIF('Personálie dobrovolníků '!U:X,N4329)&gt;0,"ANO","")</f>
        <v/>
      </c>
      <c r="Q4329" s="15"/>
    </row>
    <row r="4330" spans="2:17" s="25" customFormat="1" x14ac:dyDescent="0.3">
      <c r="B4330" s="15" t="str">
        <f>IF(A4330="","",VLOOKUP(A4330,Tabulka3[[Číslo smlouvy   u pravidelné činnosti]:[Příjmení]],3,0))</f>
        <v/>
      </c>
      <c r="C4330" s="15" t="str">
        <f>IF(A4330="","",VLOOKUP(A4330,Tabulka3[[Číslo smlouvy   u pravidelné činnosti]:[Příjmení]],4,0))</f>
        <v/>
      </c>
      <c r="F4330" s="94"/>
      <c r="H4330" s="113"/>
      <c r="I4330" s="113"/>
      <c r="K4330" s="15"/>
      <c r="L4330" s="15"/>
      <c r="M4330" s="15">
        <f t="shared" si="201"/>
        <v>1</v>
      </c>
      <c r="N4330" s="15" t="str">
        <f t="shared" si="202"/>
        <v>-</v>
      </c>
      <c r="O4330" s="150">
        <f t="shared" si="203"/>
        <v>0</v>
      </c>
      <c r="P4330" s="15" t="str">
        <f>IF(COUNTIF('Personálie dobrovolníků '!U:X,N4330)&gt;0,"ANO","")</f>
        <v/>
      </c>
      <c r="Q4330" s="15"/>
    </row>
    <row r="4331" spans="2:17" s="25" customFormat="1" x14ac:dyDescent="0.3">
      <c r="B4331" s="15" t="str">
        <f>IF(A4331="","",VLOOKUP(A4331,Tabulka3[[Číslo smlouvy   u pravidelné činnosti]:[Příjmení]],3,0))</f>
        <v/>
      </c>
      <c r="C4331" s="15" t="str">
        <f>IF(A4331="","",VLOOKUP(A4331,Tabulka3[[Číslo smlouvy   u pravidelné činnosti]:[Příjmení]],4,0))</f>
        <v/>
      </c>
      <c r="F4331" s="94"/>
      <c r="H4331" s="113"/>
      <c r="I4331" s="113"/>
      <c r="K4331" s="15"/>
      <c r="L4331" s="15"/>
      <c r="M4331" s="15">
        <f t="shared" si="201"/>
        <v>1</v>
      </c>
      <c r="N4331" s="15" t="str">
        <f t="shared" si="202"/>
        <v>-</v>
      </c>
      <c r="O4331" s="150">
        <f t="shared" si="203"/>
        <v>0</v>
      </c>
      <c r="P4331" s="15" t="str">
        <f>IF(COUNTIF('Personálie dobrovolníků '!U:X,N4331)&gt;0,"ANO","")</f>
        <v/>
      </c>
      <c r="Q4331" s="15"/>
    </row>
    <row r="4332" spans="2:17" s="25" customFormat="1" x14ac:dyDescent="0.3">
      <c r="B4332" s="15" t="str">
        <f>IF(A4332="","",VLOOKUP(A4332,Tabulka3[[Číslo smlouvy   u pravidelné činnosti]:[Příjmení]],3,0))</f>
        <v/>
      </c>
      <c r="C4332" s="15" t="str">
        <f>IF(A4332="","",VLOOKUP(A4332,Tabulka3[[Číslo smlouvy   u pravidelné činnosti]:[Příjmení]],4,0))</f>
        <v/>
      </c>
      <c r="F4332" s="94"/>
      <c r="H4332" s="113"/>
      <c r="I4332" s="113"/>
      <c r="K4332" s="15"/>
      <c r="L4332" s="15"/>
      <c r="M4332" s="15">
        <f t="shared" si="201"/>
        <v>1</v>
      </c>
      <c r="N4332" s="15" t="str">
        <f t="shared" si="202"/>
        <v>-</v>
      </c>
      <c r="O4332" s="150">
        <f t="shared" si="203"/>
        <v>0</v>
      </c>
      <c r="P4332" s="15" t="str">
        <f>IF(COUNTIF('Personálie dobrovolníků '!U:X,N4332)&gt;0,"ANO","")</f>
        <v/>
      </c>
      <c r="Q4332" s="15"/>
    </row>
    <row r="4333" spans="2:17" s="25" customFormat="1" x14ac:dyDescent="0.3">
      <c r="B4333" s="15" t="str">
        <f>IF(A4333="","",VLOOKUP(A4333,Tabulka3[[Číslo smlouvy   u pravidelné činnosti]:[Příjmení]],3,0))</f>
        <v/>
      </c>
      <c r="C4333" s="15" t="str">
        <f>IF(A4333="","",VLOOKUP(A4333,Tabulka3[[Číslo smlouvy   u pravidelné činnosti]:[Příjmení]],4,0))</f>
        <v/>
      </c>
      <c r="F4333" s="94"/>
      <c r="H4333" s="113"/>
      <c r="I4333" s="113"/>
      <c r="K4333" s="15"/>
      <c r="L4333" s="15"/>
      <c r="M4333" s="15">
        <f t="shared" si="201"/>
        <v>1</v>
      </c>
      <c r="N4333" s="15" t="str">
        <f t="shared" si="202"/>
        <v>-</v>
      </c>
      <c r="O4333" s="150">
        <f t="shared" si="203"/>
        <v>0</v>
      </c>
      <c r="P4333" s="15" t="str">
        <f>IF(COUNTIF('Personálie dobrovolníků '!U:X,N4333)&gt;0,"ANO","")</f>
        <v/>
      </c>
      <c r="Q4333" s="15"/>
    </row>
    <row r="4334" spans="2:17" s="25" customFormat="1" x14ac:dyDescent="0.3">
      <c r="B4334" s="15" t="str">
        <f>IF(A4334="","",VLOOKUP(A4334,Tabulka3[[Číslo smlouvy   u pravidelné činnosti]:[Příjmení]],3,0))</f>
        <v/>
      </c>
      <c r="C4334" s="15" t="str">
        <f>IF(A4334="","",VLOOKUP(A4334,Tabulka3[[Číslo smlouvy   u pravidelné činnosti]:[Příjmení]],4,0))</f>
        <v/>
      </c>
      <c r="F4334" s="94"/>
      <c r="H4334" s="113"/>
      <c r="I4334" s="113"/>
      <c r="K4334" s="15"/>
      <c r="L4334" s="15"/>
      <c r="M4334" s="15">
        <f t="shared" si="201"/>
        <v>1</v>
      </c>
      <c r="N4334" s="15" t="str">
        <f t="shared" si="202"/>
        <v>-</v>
      </c>
      <c r="O4334" s="150">
        <f t="shared" si="203"/>
        <v>0</v>
      </c>
      <c r="P4334" s="15" t="str">
        <f>IF(COUNTIF('Personálie dobrovolníků '!U:X,N4334)&gt;0,"ANO","")</f>
        <v/>
      </c>
      <c r="Q4334" s="15"/>
    </row>
    <row r="4335" spans="2:17" s="25" customFormat="1" x14ac:dyDescent="0.3">
      <c r="B4335" s="15" t="str">
        <f>IF(A4335="","",VLOOKUP(A4335,Tabulka3[[Číslo smlouvy   u pravidelné činnosti]:[Příjmení]],3,0))</f>
        <v/>
      </c>
      <c r="C4335" s="15" t="str">
        <f>IF(A4335="","",VLOOKUP(A4335,Tabulka3[[Číslo smlouvy   u pravidelné činnosti]:[Příjmení]],4,0))</f>
        <v/>
      </c>
      <c r="F4335" s="94"/>
      <c r="H4335" s="113"/>
      <c r="I4335" s="113"/>
      <c r="K4335" s="15"/>
      <c r="L4335" s="15"/>
      <c r="M4335" s="15">
        <f t="shared" si="201"/>
        <v>1</v>
      </c>
      <c r="N4335" s="15" t="str">
        <f t="shared" si="202"/>
        <v>-</v>
      </c>
      <c r="O4335" s="150">
        <f t="shared" si="203"/>
        <v>0</v>
      </c>
      <c r="P4335" s="15" t="str">
        <f>IF(COUNTIF('Personálie dobrovolníků '!U:X,N4335)&gt;0,"ANO","")</f>
        <v/>
      </c>
      <c r="Q4335" s="15"/>
    </row>
    <row r="4336" spans="2:17" s="25" customFormat="1" x14ac:dyDescent="0.3">
      <c r="B4336" s="15" t="str">
        <f>IF(A4336="","",VLOOKUP(A4336,Tabulka3[[Číslo smlouvy   u pravidelné činnosti]:[Příjmení]],3,0))</f>
        <v/>
      </c>
      <c r="C4336" s="15" t="str">
        <f>IF(A4336="","",VLOOKUP(A4336,Tabulka3[[Číslo smlouvy   u pravidelné činnosti]:[Příjmení]],4,0))</f>
        <v/>
      </c>
      <c r="F4336" s="94"/>
      <c r="H4336" s="113"/>
      <c r="I4336" s="113"/>
      <c r="K4336" s="15"/>
      <c r="L4336" s="15"/>
      <c r="M4336" s="15">
        <f t="shared" si="201"/>
        <v>1</v>
      </c>
      <c r="N4336" s="15" t="str">
        <f t="shared" si="202"/>
        <v>-</v>
      </c>
      <c r="O4336" s="150">
        <f t="shared" si="203"/>
        <v>0</v>
      </c>
      <c r="P4336" s="15" t="str">
        <f>IF(COUNTIF('Personálie dobrovolníků '!U:X,N4336)&gt;0,"ANO","")</f>
        <v/>
      </c>
      <c r="Q4336" s="15"/>
    </row>
    <row r="4337" spans="2:17" s="25" customFormat="1" x14ac:dyDescent="0.3">
      <c r="B4337" s="15" t="str">
        <f>IF(A4337="","",VLOOKUP(A4337,Tabulka3[[Číslo smlouvy   u pravidelné činnosti]:[Příjmení]],3,0))</f>
        <v/>
      </c>
      <c r="C4337" s="15" t="str">
        <f>IF(A4337="","",VLOOKUP(A4337,Tabulka3[[Číslo smlouvy   u pravidelné činnosti]:[Příjmení]],4,0))</f>
        <v/>
      </c>
      <c r="F4337" s="94"/>
      <c r="H4337" s="113"/>
      <c r="I4337" s="113"/>
      <c r="K4337" s="15"/>
      <c r="L4337" s="15"/>
      <c r="M4337" s="15">
        <f t="shared" si="201"/>
        <v>1</v>
      </c>
      <c r="N4337" s="15" t="str">
        <f t="shared" si="202"/>
        <v>-</v>
      </c>
      <c r="O4337" s="150">
        <f t="shared" si="203"/>
        <v>0</v>
      </c>
      <c r="P4337" s="15" t="str">
        <f>IF(COUNTIF('Personálie dobrovolníků '!U:X,N4337)&gt;0,"ANO","")</f>
        <v/>
      </c>
      <c r="Q4337" s="15"/>
    </row>
    <row r="4338" spans="2:17" s="25" customFormat="1" x14ac:dyDescent="0.3">
      <c r="B4338" s="15" t="str">
        <f>IF(A4338="","",VLOOKUP(A4338,Tabulka3[[Číslo smlouvy   u pravidelné činnosti]:[Příjmení]],3,0))</f>
        <v/>
      </c>
      <c r="C4338" s="15" t="str">
        <f>IF(A4338="","",VLOOKUP(A4338,Tabulka3[[Číslo smlouvy   u pravidelné činnosti]:[Příjmení]],4,0))</f>
        <v/>
      </c>
      <c r="F4338" s="94"/>
      <c r="H4338" s="113"/>
      <c r="I4338" s="113"/>
      <c r="K4338" s="15"/>
      <c r="L4338" s="15"/>
      <c r="M4338" s="15">
        <f t="shared" si="201"/>
        <v>1</v>
      </c>
      <c r="N4338" s="15" t="str">
        <f t="shared" si="202"/>
        <v>-</v>
      </c>
      <c r="O4338" s="150">
        <f t="shared" si="203"/>
        <v>0</v>
      </c>
      <c r="P4338" s="15" t="str">
        <f>IF(COUNTIF('Personálie dobrovolníků '!U:X,N4338)&gt;0,"ANO","")</f>
        <v/>
      </c>
      <c r="Q4338" s="15"/>
    </row>
    <row r="4339" spans="2:17" s="25" customFormat="1" x14ac:dyDescent="0.3">
      <c r="B4339" s="15" t="str">
        <f>IF(A4339="","",VLOOKUP(A4339,Tabulka3[[Číslo smlouvy   u pravidelné činnosti]:[Příjmení]],3,0))</f>
        <v/>
      </c>
      <c r="C4339" s="15" t="str">
        <f>IF(A4339="","",VLOOKUP(A4339,Tabulka3[[Číslo smlouvy   u pravidelné činnosti]:[Příjmení]],4,0))</f>
        <v/>
      </c>
      <c r="F4339" s="94"/>
      <c r="H4339" s="113"/>
      <c r="I4339" s="113"/>
      <c r="K4339" s="15"/>
      <c r="L4339" s="15"/>
      <c r="M4339" s="15">
        <f t="shared" si="201"/>
        <v>1</v>
      </c>
      <c r="N4339" s="15" t="str">
        <f t="shared" si="202"/>
        <v>-</v>
      </c>
      <c r="O4339" s="150">
        <f t="shared" si="203"/>
        <v>0</v>
      </c>
      <c r="P4339" s="15" t="str">
        <f>IF(COUNTIF('Personálie dobrovolníků '!U:X,N4339)&gt;0,"ANO","")</f>
        <v/>
      </c>
      <c r="Q4339" s="15"/>
    </row>
    <row r="4340" spans="2:17" s="25" customFormat="1" x14ac:dyDescent="0.3">
      <c r="B4340" s="15" t="str">
        <f>IF(A4340="","",VLOOKUP(A4340,Tabulka3[[Číslo smlouvy   u pravidelné činnosti]:[Příjmení]],3,0))</f>
        <v/>
      </c>
      <c r="C4340" s="15" t="str">
        <f>IF(A4340="","",VLOOKUP(A4340,Tabulka3[[Číslo smlouvy   u pravidelné činnosti]:[Příjmení]],4,0))</f>
        <v/>
      </c>
      <c r="F4340" s="94"/>
      <c r="H4340" s="113"/>
      <c r="I4340" s="113"/>
      <c r="K4340" s="15"/>
      <c r="L4340" s="15"/>
      <c r="M4340" s="15">
        <f t="shared" si="201"/>
        <v>1</v>
      </c>
      <c r="N4340" s="15" t="str">
        <f t="shared" si="202"/>
        <v>-</v>
      </c>
      <c r="O4340" s="150">
        <f t="shared" si="203"/>
        <v>0</v>
      </c>
      <c r="P4340" s="15" t="str">
        <f>IF(COUNTIF('Personálie dobrovolníků '!U:X,N4340)&gt;0,"ANO","")</f>
        <v/>
      </c>
      <c r="Q4340" s="15"/>
    </row>
    <row r="4341" spans="2:17" s="25" customFormat="1" x14ac:dyDescent="0.3">
      <c r="B4341" s="15" t="str">
        <f>IF(A4341="","",VLOOKUP(A4341,Tabulka3[[Číslo smlouvy   u pravidelné činnosti]:[Příjmení]],3,0))</f>
        <v/>
      </c>
      <c r="C4341" s="15" t="str">
        <f>IF(A4341="","",VLOOKUP(A4341,Tabulka3[[Číslo smlouvy   u pravidelné činnosti]:[Příjmení]],4,0))</f>
        <v/>
      </c>
      <c r="F4341" s="94"/>
      <c r="H4341" s="113"/>
      <c r="I4341" s="113"/>
      <c r="K4341" s="15"/>
      <c r="L4341" s="15"/>
      <c r="M4341" s="15">
        <f t="shared" si="201"/>
        <v>1</v>
      </c>
      <c r="N4341" s="15" t="str">
        <f t="shared" si="202"/>
        <v>-</v>
      </c>
      <c r="O4341" s="150">
        <f t="shared" si="203"/>
        <v>0</v>
      </c>
      <c r="P4341" s="15" t="str">
        <f>IF(COUNTIF('Personálie dobrovolníků '!U:X,N4341)&gt;0,"ANO","")</f>
        <v/>
      </c>
      <c r="Q4341" s="15"/>
    </row>
    <row r="4342" spans="2:17" s="25" customFormat="1" x14ac:dyDescent="0.3">
      <c r="B4342" s="15" t="str">
        <f>IF(A4342="","",VLOOKUP(A4342,Tabulka3[[Číslo smlouvy   u pravidelné činnosti]:[Příjmení]],3,0))</f>
        <v/>
      </c>
      <c r="C4342" s="15" t="str">
        <f>IF(A4342="","",VLOOKUP(A4342,Tabulka3[[Číslo smlouvy   u pravidelné činnosti]:[Příjmení]],4,0))</f>
        <v/>
      </c>
      <c r="F4342" s="94"/>
      <c r="H4342" s="113"/>
      <c r="I4342" s="113"/>
      <c r="K4342" s="15"/>
      <c r="L4342" s="15"/>
      <c r="M4342" s="15">
        <f t="shared" si="201"/>
        <v>1</v>
      </c>
      <c r="N4342" s="15" t="str">
        <f t="shared" si="202"/>
        <v>-</v>
      </c>
      <c r="O4342" s="150">
        <f t="shared" si="203"/>
        <v>0</v>
      </c>
      <c r="P4342" s="15" t="str">
        <f>IF(COUNTIF('Personálie dobrovolníků '!U:X,N4342)&gt;0,"ANO","")</f>
        <v/>
      </c>
      <c r="Q4342" s="15"/>
    </row>
    <row r="4343" spans="2:17" s="25" customFormat="1" x14ac:dyDescent="0.3">
      <c r="B4343" s="15" t="str">
        <f>IF(A4343="","",VLOOKUP(A4343,Tabulka3[[Číslo smlouvy   u pravidelné činnosti]:[Příjmení]],3,0))</f>
        <v/>
      </c>
      <c r="C4343" s="15" t="str">
        <f>IF(A4343="","",VLOOKUP(A4343,Tabulka3[[Číslo smlouvy   u pravidelné činnosti]:[Příjmení]],4,0))</f>
        <v/>
      </c>
      <c r="F4343" s="94"/>
      <c r="H4343" s="113"/>
      <c r="I4343" s="113"/>
      <c r="K4343" s="15"/>
      <c r="L4343" s="15"/>
      <c r="M4343" s="15">
        <f t="shared" si="201"/>
        <v>1</v>
      </c>
      <c r="N4343" s="15" t="str">
        <f t="shared" si="202"/>
        <v>-</v>
      </c>
      <c r="O4343" s="150">
        <f t="shared" si="203"/>
        <v>0</v>
      </c>
      <c r="P4343" s="15" t="str">
        <f>IF(COUNTIF('Personálie dobrovolníků '!U:X,N4343)&gt;0,"ANO","")</f>
        <v/>
      </c>
      <c r="Q4343" s="15"/>
    </row>
    <row r="4344" spans="2:17" s="25" customFormat="1" x14ac:dyDescent="0.3">
      <c r="B4344" s="15" t="str">
        <f>IF(A4344="","",VLOOKUP(A4344,Tabulka3[[Číslo smlouvy   u pravidelné činnosti]:[Příjmení]],3,0))</f>
        <v/>
      </c>
      <c r="C4344" s="15" t="str">
        <f>IF(A4344="","",VLOOKUP(A4344,Tabulka3[[Číslo smlouvy   u pravidelné činnosti]:[Příjmení]],4,0))</f>
        <v/>
      </c>
      <c r="F4344" s="94"/>
      <c r="H4344" s="113"/>
      <c r="I4344" s="113"/>
      <c r="K4344" s="15"/>
      <c r="L4344" s="15"/>
      <c r="M4344" s="15">
        <f t="shared" si="201"/>
        <v>1</v>
      </c>
      <c r="N4344" s="15" t="str">
        <f t="shared" si="202"/>
        <v>-</v>
      </c>
      <c r="O4344" s="150">
        <f t="shared" si="203"/>
        <v>0</v>
      </c>
      <c r="P4344" s="15" t="str">
        <f>IF(COUNTIF('Personálie dobrovolníků '!U:X,N4344)&gt;0,"ANO","")</f>
        <v/>
      </c>
      <c r="Q4344" s="15"/>
    </row>
    <row r="4345" spans="2:17" s="25" customFormat="1" x14ac:dyDescent="0.3">
      <c r="B4345" s="15" t="str">
        <f>IF(A4345="","",VLOOKUP(A4345,Tabulka3[[Číslo smlouvy   u pravidelné činnosti]:[Příjmení]],3,0))</f>
        <v/>
      </c>
      <c r="C4345" s="15" t="str">
        <f>IF(A4345="","",VLOOKUP(A4345,Tabulka3[[Číslo smlouvy   u pravidelné činnosti]:[Příjmení]],4,0))</f>
        <v/>
      </c>
      <c r="F4345" s="94"/>
      <c r="H4345" s="113"/>
      <c r="I4345" s="113"/>
      <c r="K4345" s="15"/>
      <c r="L4345" s="15"/>
      <c r="M4345" s="15">
        <f t="shared" si="201"/>
        <v>1</v>
      </c>
      <c r="N4345" s="15" t="str">
        <f t="shared" si="202"/>
        <v>-</v>
      </c>
      <c r="O4345" s="150">
        <f t="shared" si="203"/>
        <v>0</v>
      </c>
      <c r="P4345" s="15" t="str">
        <f>IF(COUNTIF('Personálie dobrovolníků '!U:X,N4345)&gt;0,"ANO","")</f>
        <v/>
      </c>
      <c r="Q4345" s="15"/>
    </row>
    <row r="4346" spans="2:17" s="25" customFormat="1" x14ac:dyDescent="0.3">
      <c r="B4346" s="15" t="str">
        <f>IF(A4346="","",VLOOKUP(A4346,Tabulka3[[Číslo smlouvy   u pravidelné činnosti]:[Příjmení]],3,0))</f>
        <v/>
      </c>
      <c r="C4346" s="15" t="str">
        <f>IF(A4346="","",VLOOKUP(A4346,Tabulka3[[Číslo smlouvy   u pravidelné činnosti]:[Příjmení]],4,0))</f>
        <v/>
      </c>
      <c r="F4346" s="94"/>
      <c r="H4346" s="113"/>
      <c r="I4346" s="113"/>
      <c r="K4346" s="15"/>
      <c r="L4346" s="15"/>
      <c r="M4346" s="15">
        <f t="shared" si="201"/>
        <v>1</v>
      </c>
      <c r="N4346" s="15" t="str">
        <f t="shared" si="202"/>
        <v>-</v>
      </c>
      <c r="O4346" s="150">
        <f t="shared" si="203"/>
        <v>0</v>
      </c>
      <c r="P4346" s="15" t="str">
        <f>IF(COUNTIF('Personálie dobrovolníků '!U:X,N4346)&gt;0,"ANO","")</f>
        <v/>
      </c>
      <c r="Q4346" s="15"/>
    </row>
    <row r="4347" spans="2:17" s="25" customFormat="1" x14ac:dyDescent="0.3">
      <c r="B4347" s="15" t="str">
        <f>IF(A4347="","",VLOOKUP(A4347,Tabulka3[[Číslo smlouvy   u pravidelné činnosti]:[Příjmení]],3,0))</f>
        <v/>
      </c>
      <c r="C4347" s="15" t="str">
        <f>IF(A4347="","",VLOOKUP(A4347,Tabulka3[[Číslo smlouvy   u pravidelné činnosti]:[Příjmení]],4,0))</f>
        <v/>
      </c>
      <c r="F4347" s="94"/>
      <c r="H4347" s="113"/>
      <c r="I4347" s="113"/>
      <c r="K4347" s="15"/>
      <c r="L4347" s="15"/>
      <c r="M4347" s="15">
        <f t="shared" si="201"/>
        <v>1</v>
      </c>
      <c r="N4347" s="15" t="str">
        <f t="shared" si="202"/>
        <v>-</v>
      </c>
      <c r="O4347" s="150">
        <f t="shared" si="203"/>
        <v>0</v>
      </c>
      <c r="P4347" s="15" t="str">
        <f>IF(COUNTIF('Personálie dobrovolníků '!U:X,N4347)&gt;0,"ANO","")</f>
        <v/>
      </c>
      <c r="Q4347" s="15"/>
    </row>
    <row r="4348" spans="2:17" s="25" customFormat="1" x14ac:dyDescent="0.3">
      <c r="B4348" s="15" t="str">
        <f>IF(A4348="","",VLOOKUP(A4348,Tabulka3[[Číslo smlouvy   u pravidelné činnosti]:[Příjmení]],3,0))</f>
        <v/>
      </c>
      <c r="C4348" s="15" t="str">
        <f>IF(A4348="","",VLOOKUP(A4348,Tabulka3[[Číslo smlouvy   u pravidelné činnosti]:[Příjmení]],4,0))</f>
        <v/>
      </c>
      <c r="F4348" s="94"/>
      <c r="H4348" s="113"/>
      <c r="I4348" s="113"/>
      <c r="K4348" s="15"/>
      <c r="L4348" s="15"/>
      <c r="M4348" s="15">
        <f t="shared" si="201"/>
        <v>1</v>
      </c>
      <c r="N4348" s="15" t="str">
        <f t="shared" si="202"/>
        <v>-</v>
      </c>
      <c r="O4348" s="150">
        <f t="shared" si="203"/>
        <v>0</v>
      </c>
      <c r="P4348" s="15" t="str">
        <f>IF(COUNTIF('Personálie dobrovolníků '!U:X,N4348)&gt;0,"ANO","")</f>
        <v/>
      </c>
      <c r="Q4348" s="15"/>
    </row>
    <row r="4349" spans="2:17" s="25" customFormat="1" x14ac:dyDescent="0.3">
      <c r="B4349" s="15" t="str">
        <f>IF(A4349="","",VLOOKUP(A4349,Tabulka3[[Číslo smlouvy   u pravidelné činnosti]:[Příjmení]],3,0))</f>
        <v/>
      </c>
      <c r="C4349" s="15" t="str">
        <f>IF(A4349="","",VLOOKUP(A4349,Tabulka3[[Číslo smlouvy   u pravidelné činnosti]:[Příjmení]],4,0))</f>
        <v/>
      </c>
      <c r="F4349" s="94"/>
      <c r="H4349" s="113"/>
      <c r="I4349" s="113"/>
      <c r="K4349" s="15"/>
      <c r="L4349" s="15"/>
      <c r="M4349" s="15">
        <f t="shared" si="201"/>
        <v>1</v>
      </c>
      <c r="N4349" s="15" t="str">
        <f t="shared" si="202"/>
        <v>-</v>
      </c>
      <c r="O4349" s="150">
        <f t="shared" si="203"/>
        <v>0</v>
      </c>
      <c r="P4349" s="15" t="str">
        <f>IF(COUNTIF('Personálie dobrovolníků '!U:X,N4349)&gt;0,"ANO","")</f>
        <v/>
      </c>
      <c r="Q4349" s="15"/>
    </row>
    <row r="4350" spans="2:17" s="25" customFormat="1" x14ac:dyDescent="0.3">
      <c r="B4350" s="15" t="str">
        <f>IF(A4350="","",VLOOKUP(A4350,Tabulka3[[Číslo smlouvy   u pravidelné činnosti]:[Příjmení]],3,0))</f>
        <v/>
      </c>
      <c r="C4350" s="15" t="str">
        <f>IF(A4350="","",VLOOKUP(A4350,Tabulka3[[Číslo smlouvy   u pravidelné činnosti]:[Příjmení]],4,0))</f>
        <v/>
      </c>
      <c r="F4350" s="94"/>
      <c r="H4350" s="113"/>
      <c r="I4350" s="113"/>
      <c r="K4350" s="15"/>
      <c r="L4350" s="15"/>
      <c r="M4350" s="15">
        <f t="shared" si="201"/>
        <v>1</v>
      </c>
      <c r="N4350" s="15" t="str">
        <f t="shared" si="202"/>
        <v>-</v>
      </c>
      <c r="O4350" s="150">
        <f t="shared" si="203"/>
        <v>0</v>
      </c>
      <c r="P4350" s="15" t="str">
        <f>IF(COUNTIF('Personálie dobrovolníků '!U:X,N4350)&gt;0,"ANO","")</f>
        <v/>
      </c>
      <c r="Q4350" s="15"/>
    </row>
    <row r="4351" spans="2:17" s="25" customFormat="1" x14ac:dyDescent="0.3">
      <c r="B4351" s="15" t="str">
        <f>IF(A4351="","",VLOOKUP(A4351,Tabulka3[[Číslo smlouvy   u pravidelné činnosti]:[Příjmení]],3,0))</f>
        <v/>
      </c>
      <c r="C4351" s="15" t="str">
        <f>IF(A4351="","",VLOOKUP(A4351,Tabulka3[[Číslo smlouvy   u pravidelné činnosti]:[Příjmení]],4,0))</f>
        <v/>
      </c>
      <c r="F4351" s="94"/>
      <c r="H4351" s="113"/>
      <c r="I4351" s="113"/>
      <c r="K4351" s="15"/>
      <c r="L4351" s="15"/>
      <c r="M4351" s="15">
        <f t="shared" si="201"/>
        <v>1</v>
      </c>
      <c r="N4351" s="15" t="str">
        <f t="shared" si="202"/>
        <v>-</v>
      </c>
      <c r="O4351" s="150">
        <f t="shared" si="203"/>
        <v>0</v>
      </c>
      <c r="P4351" s="15" t="str">
        <f>IF(COUNTIF('Personálie dobrovolníků '!U:X,N4351)&gt;0,"ANO","")</f>
        <v/>
      </c>
      <c r="Q4351" s="15"/>
    </row>
    <row r="4352" spans="2:17" s="25" customFormat="1" x14ac:dyDescent="0.3">
      <c r="B4352" s="15" t="str">
        <f>IF(A4352="","",VLOOKUP(A4352,Tabulka3[[Číslo smlouvy   u pravidelné činnosti]:[Příjmení]],3,0))</f>
        <v/>
      </c>
      <c r="C4352" s="15" t="str">
        <f>IF(A4352="","",VLOOKUP(A4352,Tabulka3[[Číslo smlouvy   u pravidelné činnosti]:[Příjmení]],4,0))</f>
        <v/>
      </c>
      <c r="F4352" s="94"/>
      <c r="H4352" s="113"/>
      <c r="I4352" s="113"/>
      <c r="K4352" s="15"/>
      <c r="L4352" s="15"/>
      <c r="M4352" s="15">
        <f t="shared" si="201"/>
        <v>1</v>
      </c>
      <c r="N4352" s="15" t="str">
        <f t="shared" si="202"/>
        <v>-</v>
      </c>
      <c r="O4352" s="150">
        <f t="shared" si="203"/>
        <v>0</v>
      </c>
      <c r="P4352" s="15" t="str">
        <f>IF(COUNTIF('Personálie dobrovolníků '!U:X,N4352)&gt;0,"ANO","")</f>
        <v/>
      </c>
      <c r="Q4352" s="15"/>
    </row>
    <row r="4353" spans="2:17" s="25" customFormat="1" x14ac:dyDescent="0.3">
      <c r="B4353" s="15" t="str">
        <f>IF(A4353="","",VLOOKUP(A4353,Tabulka3[[Číslo smlouvy   u pravidelné činnosti]:[Příjmení]],3,0))</f>
        <v/>
      </c>
      <c r="C4353" s="15" t="str">
        <f>IF(A4353="","",VLOOKUP(A4353,Tabulka3[[Číslo smlouvy   u pravidelné činnosti]:[Příjmení]],4,0))</f>
        <v/>
      </c>
      <c r="F4353" s="94"/>
      <c r="H4353" s="113"/>
      <c r="I4353" s="113"/>
      <c r="K4353" s="15"/>
      <c r="L4353" s="15"/>
      <c r="M4353" s="15">
        <f t="shared" si="201"/>
        <v>1</v>
      </c>
      <c r="N4353" s="15" t="str">
        <f t="shared" si="202"/>
        <v>-</v>
      </c>
      <c r="O4353" s="150">
        <f t="shared" si="203"/>
        <v>0</v>
      </c>
      <c r="P4353" s="15" t="str">
        <f>IF(COUNTIF('Personálie dobrovolníků '!U:X,N4353)&gt;0,"ANO","")</f>
        <v/>
      </c>
      <c r="Q4353" s="15"/>
    </row>
    <row r="4354" spans="2:17" s="25" customFormat="1" x14ac:dyDescent="0.3">
      <c r="B4354" s="15" t="str">
        <f>IF(A4354="","",VLOOKUP(A4354,Tabulka3[[Číslo smlouvy   u pravidelné činnosti]:[Příjmení]],3,0))</f>
        <v/>
      </c>
      <c r="C4354" s="15" t="str">
        <f>IF(A4354="","",VLOOKUP(A4354,Tabulka3[[Číslo smlouvy   u pravidelné činnosti]:[Příjmení]],4,0))</f>
        <v/>
      </c>
      <c r="F4354" s="94"/>
      <c r="H4354" s="113"/>
      <c r="I4354" s="113"/>
      <c r="K4354" s="15"/>
      <c r="L4354" s="15"/>
      <c r="M4354" s="15">
        <f t="shared" si="201"/>
        <v>1</v>
      </c>
      <c r="N4354" s="15" t="str">
        <f t="shared" si="202"/>
        <v>-</v>
      </c>
      <c r="O4354" s="150">
        <f t="shared" si="203"/>
        <v>0</v>
      </c>
      <c r="P4354" s="15" t="str">
        <f>IF(COUNTIF('Personálie dobrovolníků '!U:X,N4354)&gt;0,"ANO","")</f>
        <v/>
      </c>
      <c r="Q4354" s="15"/>
    </row>
    <row r="4355" spans="2:17" s="25" customFormat="1" x14ac:dyDescent="0.3">
      <c r="B4355" s="15" t="str">
        <f>IF(A4355="","",VLOOKUP(A4355,Tabulka3[[Číslo smlouvy   u pravidelné činnosti]:[Příjmení]],3,0))</f>
        <v/>
      </c>
      <c r="C4355" s="15" t="str">
        <f>IF(A4355="","",VLOOKUP(A4355,Tabulka3[[Číslo smlouvy   u pravidelné činnosti]:[Příjmení]],4,0))</f>
        <v/>
      </c>
      <c r="F4355" s="94"/>
      <c r="H4355" s="113"/>
      <c r="I4355" s="113"/>
      <c r="K4355" s="15"/>
      <c r="L4355" s="15"/>
      <c r="M4355" s="15">
        <f t="shared" si="201"/>
        <v>1</v>
      </c>
      <c r="N4355" s="15" t="str">
        <f t="shared" si="202"/>
        <v>-</v>
      </c>
      <c r="O4355" s="150">
        <f t="shared" si="203"/>
        <v>0</v>
      </c>
      <c r="P4355" s="15" t="str">
        <f>IF(COUNTIF('Personálie dobrovolníků '!U:X,N4355)&gt;0,"ANO","")</f>
        <v/>
      </c>
      <c r="Q4355" s="15"/>
    </row>
    <row r="4356" spans="2:17" s="25" customFormat="1" x14ac:dyDescent="0.3">
      <c r="B4356" s="15" t="str">
        <f>IF(A4356="","",VLOOKUP(A4356,Tabulka3[[Číslo smlouvy   u pravidelné činnosti]:[Příjmení]],3,0))</f>
        <v/>
      </c>
      <c r="C4356" s="15" t="str">
        <f>IF(A4356="","",VLOOKUP(A4356,Tabulka3[[Číslo smlouvy   u pravidelné činnosti]:[Příjmení]],4,0))</f>
        <v/>
      </c>
      <c r="F4356" s="94"/>
      <c r="H4356" s="113"/>
      <c r="I4356" s="113"/>
      <c r="K4356" s="15"/>
      <c r="L4356" s="15"/>
      <c r="M4356" s="15">
        <f t="shared" ref="M4356:M4419" si="204">IF(OR(
   AND($H4356=$K$12, $I4356=$L$4),
   AND($H4356=$K$12, $I4356=$L$5),
   AND($H4356=$K$12, $I4356=$L$6),
   AND($H4356=$K$12, $I4356=$L$7),
   AND($H4356=$K$11, $I4356=$L$4),
   AND($H4356=$K$11, $I4356=$L$5),
   AND($H4356=$K$11, $I4356=$L$6),
   AND($H4356=$K$11, $I4356=$L$7),
   AND($H4356=$K$5, $I4356=$L$5),
   AND($H4356=$K$6, $I4356=$L$4),
   AND($H4356=$K$6, $I4356=$L$5),
   AND($H4356=$K$6, $I4356=$L$7),
   AND($H4356=$K$4, $I4356=$L$6),
), 0, 1)</f>
        <v>1</v>
      </c>
      <c r="N4356" s="15" t="str">
        <f t="shared" ref="N4356:N4419" si="205">A4356 &amp; "-" &amp; J4356</f>
        <v>-</v>
      </c>
      <c r="O4356" s="150">
        <f t="shared" ref="O4356:O4419" si="206">IF(AND(M4356&lt;&gt;0, P4356="ANO"), 1, 0)</f>
        <v>0</v>
      </c>
      <c r="P4356" s="15" t="str">
        <f>IF(COUNTIF('Personálie dobrovolníků '!U:X,N4356)&gt;0,"ANO","")</f>
        <v/>
      </c>
      <c r="Q4356" s="15"/>
    </row>
    <row r="4357" spans="2:17" s="25" customFormat="1" x14ac:dyDescent="0.3">
      <c r="B4357" s="15" t="str">
        <f>IF(A4357="","",VLOOKUP(A4357,Tabulka3[[Číslo smlouvy   u pravidelné činnosti]:[Příjmení]],3,0))</f>
        <v/>
      </c>
      <c r="C4357" s="15" t="str">
        <f>IF(A4357="","",VLOOKUP(A4357,Tabulka3[[Číslo smlouvy   u pravidelné činnosti]:[Příjmení]],4,0))</f>
        <v/>
      </c>
      <c r="F4357" s="94"/>
      <c r="H4357" s="113"/>
      <c r="I4357" s="113"/>
      <c r="K4357" s="15"/>
      <c r="L4357" s="15"/>
      <c r="M4357" s="15">
        <f t="shared" si="204"/>
        <v>1</v>
      </c>
      <c r="N4357" s="15" t="str">
        <f t="shared" si="205"/>
        <v>-</v>
      </c>
      <c r="O4357" s="150">
        <f t="shared" si="206"/>
        <v>0</v>
      </c>
      <c r="P4357" s="15" t="str">
        <f>IF(COUNTIF('Personálie dobrovolníků '!U:X,N4357)&gt;0,"ANO","")</f>
        <v/>
      </c>
      <c r="Q4357" s="15"/>
    </row>
    <row r="4358" spans="2:17" s="25" customFormat="1" x14ac:dyDescent="0.3">
      <c r="B4358" s="15" t="str">
        <f>IF(A4358="","",VLOOKUP(A4358,Tabulka3[[Číslo smlouvy   u pravidelné činnosti]:[Příjmení]],3,0))</f>
        <v/>
      </c>
      <c r="C4358" s="15" t="str">
        <f>IF(A4358="","",VLOOKUP(A4358,Tabulka3[[Číslo smlouvy   u pravidelné činnosti]:[Příjmení]],4,0))</f>
        <v/>
      </c>
      <c r="F4358" s="94"/>
      <c r="H4358" s="113"/>
      <c r="I4358" s="113"/>
      <c r="K4358" s="15"/>
      <c r="L4358" s="15"/>
      <c r="M4358" s="15">
        <f t="shared" si="204"/>
        <v>1</v>
      </c>
      <c r="N4358" s="15" t="str">
        <f t="shared" si="205"/>
        <v>-</v>
      </c>
      <c r="O4358" s="150">
        <f t="shared" si="206"/>
        <v>0</v>
      </c>
      <c r="P4358" s="15" t="str">
        <f>IF(COUNTIF('Personálie dobrovolníků '!U:X,N4358)&gt;0,"ANO","")</f>
        <v/>
      </c>
      <c r="Q4358" s="15"/>
    </row>
    <row r="4359" spans="2:17" s="25" customFormat="1" x14ac:dyDescent="0.3">
      <c r="B4359" s="15" t="str">
        <f>IF(A4359="","",VLOOKUP(A4359,Tabulka3[[Číslo smlouvy   u pravidelné činnosti]:[Příjmení]],3,0))</f>
        <v/>
      </c>
      <c r="C4359" s="15" t="str">
        <f>IF(A4359="","",VLOOKUP(A4359,Tabulka3[[Číslo smlouvy   u pravidelné činnosti]:[Příjmení]],4,0))</f>
        <v/>
      </c>
      <c r="F4359" s="94"/>
      <c r="H4359" s="113"/>
      <c r="I4359" s="113"/>
      <c r="K4359" s="15"/>
      <c r="L4359" s="15"/>
      <c r="M4359" s="15">
        <f t="shared" si="204"/>
        <v>1</v>
      </c>
      <c r="N4359" s="15" t="str">
        <f t="shared" si="205"/>
        <v>-</v>
      </c>
      <c r="O4359" s="150">
        <f t="shared" si="206"/>
        <v>0</v>
      </c>
      <c r="P4359" s="15" t="str">
        <f>IF(COUNTIF('Personálie dobrovolníků '!U:X,N4359)&gt;0,"ANO","")</f>
        <v/>
      </c>
      <c r="Q4359" s="15"/>
    </row>
    <row r="4360" spans="2:17" s="25" customFormat="1" x14ac:dyDescent="0.3">
      <c r="B4360" s="15" t="str">
        <f>IF(A4360="","",VLOOKUP(A4360,Tabulka3[[Číslo smlouvy   u pravidelné činnosti]:[Příjmení]],3,0))</f>
        <v/>
      </c>
      <c r="C4360" s="15" t="str">
        <f>IF(A4360="","",VLOOKUP(A4360,Tabulka3[[Číslo smlouvy   u pravidelné činnosti]:[Příjmení]],4,0))</f>
        <v/>
      </c>
      <c r="F4360" s="94"/>
      <c r="H4360" s="113"/>
      <c r="I4360" s="113"/>
      <c r="K4360" s="15"/>
      <c r="L4360" s="15"/>
      <c r="M4360" s="15">
        <f t="shared" si="204"/>
        <v>1</v>
      </c>
      <c r="N4360" s="15" t="str">
        <f t="shared" si="205"/>
        <v>-</v>
      </c>
      <c r="O4360" s="150">
        <f t="shared" si="206"/>
        <v>0</v>
      </c>
      <c r="P4360" s="15" t="str">
        <f>IF(COUNTIF('Personálie dobrovolníků '!U:X,N4360)&gt;0,"ANO","")</f>
        <v/>
      </c>
      <c r="Q4360" s="15"/>
    </row>
    <row r="4361" spans="2:17" s="25" customFormat="1" x14ac:dyDescent="0.3">
      <c r="B4361" s="15" t="str">
        <f>IF(A4361="","",VLOOKUP(A4361,Tabulka3[[Číslo smlouvy   u pravidelné činnosti]:[Příjmení]],3,0))</f>
        <v/>
      </c>
      <c r="C4361" s="15" t="str">
        <f>IF(A4361="","",VLOOKUP(A4361,Tabulka3[[Číslo smlouvy   u pravidelné činnosti]:[Příjmení]],4,0))</f>
        <v/>
      </c>
      <c r="F4361" s="94"/>
      <c r="H4361" s="113"/>
      <c r="I4361" s="113"/>
      <c r="K4361" s="15"/>
      <c r="L4361" s="15"/>
      <c r="M4361" s="15">
        <f t="shared" si="204"/>
        <v>1</v>
      </c>
      <c r="N4361" s="15" t="str">
        <f t="shared" si="205"/>
        <v>-</v>
      </c>
      <c r="O4361" s="150">
        <f t="shared" si="206"/>
        <v>0</v>
      </c>
      <c r="P4361" s="15" t="str">
        <f>IF(COUNTIF('Personálie dobrovolníků '!U:X,N4361)&gt;0,"ANO","")</f>
        <v/>
      </c>
      <c r="Q4361" s="15"/>
    </row>
    <row r="4362" spans="2:17" s="25" customFormat="1" x14ac:dyDescent="0.3">
      <c r="B4362" s="15" t="str">
        <f>IF(A4362="","",VLOOKUP(A4362,Tabulka3[[Číslo smlouvy   u pravidelné činnosti]:[Příjmení]],3,0))</f>
        <v/>
      </c>
      <c r="C4362" s="15" t="str">
        <f>IF(A4362="","",VLOOKUP(A4362,Tabulka3[[Číslo smlouvy   u pravidelné činnosti]:[Příjmení]],4,0))</f>
        <v/>
      </c>
      <c r="F4362" s="94"/>
      <c r="H4362" s="113"/>
      <c r="I4362" s="113"/>
      <c r="K4362" s="15"/>
      <c r="L4362" s="15"/>
      <c r="M4362" s="15">
        <f t="shared" si="204"/>
        <v>1</v>
      </c>
      <c r="N4362" s="15" t="str">
        <f t="shared" si="205"/>
        <v>-</v>
      </c>
      <c r="O4362" s="150">
        <f t="shared" si="206"/>
        <v>0</v>
      </c>
      <c r="P4362" s="15" t="str">
        <f>IF(COUNTIF('Personálie dobrovolníků '!U:X,N4362)&gt;0,"ANO","")</f>
        <v/>
      </c>
      <c r="Q4362" s="15"/>
    </row>
    <row r="4363" spans="2:17" s="25" customFormat="1" x14ac:dyDescent="0.3">
      <c r="B4363" s="15" t="str">
        <f>IF(A4363="","",VLOOKUP(A4363,Tabulka3[[Číslo smlouvy   u pravidelné činnosti]:[Příjmení]],3,0))</f>
        <v/>
      </c>
      <c r="C4363" s="15" t="str">
        <f>IF(A4363="","",VLOOKUP(A4363,Tabulka3[[Číslo smlouvy   u pravidelné činnosti]:[Příjmení]],4,0))</f>
        <v/>
      </c>
      <c r="F4363" s="94"/>
      <c r="H4363" s="113"/>
      <c r="I4363" s="113"/>
      <c r="K4363" s="15"/>
      <c r="L4363" s="15"/>
      <c r="M4363" s="15">
        <f t="shared" si="204"/>
        <v>1</v>
      </c>
      <c r="N4363" s="15" t="str">
        <f t="shared" si="205"/>
        <v>-</v>
      </c>
      <c r="O4363" s="150">
        <f t="shared" si="206"/>
        <v>0</v>
      </c>
      <c r="P4363" s="15" t="str">
        <f>IF(COUNTIF('Personálie dobrovolníků '!U:X,N4363)&gt;0,"ANO","")</f>
        <v/>
      </c>
      <c r="Q4363" s="15"/>
    </row>
    <row r="4364" spans="2:17" s="25" customFormat="1" x14ac:dyDescent="0.3">
      <c r="B4364" s="15" t="str">
        <f>IF(A4364="","",VLOOKUP(A4364,Tabulka3[[Číslo smlouvy   u pravidelné činnosti]:[Příjmení]],3,0))</f>
        <v/>
      </c>
      <c r="C4364" s="15" t="str">
        <f>IF(A4364="","",VLOOKUP(A4364,Tabulka3[[Číslo smlouvy   u pravidelné činnosti]:[Příjmení]],4,0))</f>
        <v/>
      </c>
      <c r="F4364" s="94"/>
      <c r="H4364" s="113"/>
      <c r="I4364" s="113"/>
      <c r="K4364" s="15"/>
      <c r="L4364" s="15"/>
      <c r="M4364" s="15">
        <f t="shared" si="204"/>
        <v>1</v>
      </c>
      <c r="N4364" s="15" t="str">
        <f t="shared" si="205"/>
        <v>-</v>
      </c>
      <c r="O4364" s="150">
        <f t="shared" si="206"/>
        <v>0</v>
      </c>
      <c r="P4364" s="15" t="str">
        <f>IF(COUNTIF('Personálie dobrovolníků '!U:X,N4364)&gt;0,"ANO","")</f>
        <v/>
      </c>
      <c r="Q4364" s="15"/>
    </row>
    <row r="4365" spans="2:17" s="25" customFormat="1" x14ac:dyDescent="0.3">
      <c r="B4365" s="15" t="str">
        <f>IF(A4365="","",VLOOKUP(A4365,Tabulka3[[Číslo smlouvy   u pravidelné činnosti]:[Příjmení]],3,0))</f>
        <v/>
      </c>
      <c r="C4365" s="15" t="str">
        <f>IF(A4365="","",VLOOKUP(A4365,Tabulka3[[Číslo smlouvy   u pravidelné činnosti]:[Příjmení]],4,0))</f>
        <v/>
      </c>
      <c r="F4365" s="94"/>
      <c r="H4365" s="113"/>
      <c r="I4365" s="113"/>
      <c r="K4365" s="15"/>
      <c r="L4365" s="15"/>
      <c r="M4365" s="15">
        <f t="shared" si="204"/>
        <v>1</v>
      </c>
      <c r="N4365" s="15" t="str">
        <f t="shared" si="205"/>
        <v>-</v>
      </c>
      <c r="O4365" s="150">
        <f t="shared" si="206"/>
        <v>0</v>
      </c>
      <c r="P4365" s="15" t="str">
        <f>IF(COUNTIF('Personálie dobrovolníků '!U:X,N4365)&gt;0,"ANO","")</f>
        <v/>
      </c>
      <c r="Q4365" s="15"/>
    </row>
    <row r="4366" spans="2:17" s="25" customFormat="1" x14ac:dyDescent="0.3">
      <c r="B4366" s="15" t="str">
        <f>IF(A4366="","",VLOOKUP(A4366,Tabulka3[[Číslo smlouvy   u pravidelné činnosti]:[Příjmení]],3,0))</f>
        <v/>
      </c>
      <c r="C4366" s="15" t="str">
        <f>IF(A4366="","",VLOOKUP(A4366,Tabulka3[[Číslo smlouvy   u pravidelné činnosti]:[Příjmení]],4,0))</f>
        <v/>
      </c>
      <c r="F4366" s="94"/>
      <c r="H4366" s="113"/>
      <c r="I4366" s="113"/>
      <c r="K4366" s="15"/>
      <c r="L4366" s="15"/>
      <c r="M4366" s="15">
        <f t="shared" si="204"/>
        <v>1</v>
      </c>
      <c r="N4366" s="15" t="str">
        <f t="shared" si="205"/>
        <v>-</v>
      </c>
      <c r="O4366" s="150">
        <f t="shared" si="206"/>
        <v>0</v>
      </c>
      <c r="P4366" s="15" t="str">
        <f>IF(COUNTIF('Personálie dobrovolníků '!U:X,N4366)&gt;0,"ANO","")</f>
        <v/>
      </c>
      <c r="Q4366" s="15"/>
    </row>
    <row r="4367" spans="2:17" s="25" customFormat="1" x14ac:dyDescent="0.3">
      <c r="B4367" s="15" t="str">
        <f>IF(A4367="","",VLOOKUP(A4367,Tabulka3[[Číslo smlouvy   u pravidelné činnosti]:[Příjmení]],3,0))</f>
        <v/>
      </c>
      <c r="C4367" s="15" t="str">
        <f>IF(A4367="","",VLOOKUP(A4367,Tabulka3[[Číslo smlouvy   u pravidelné činnosti]:[Příjmení]],4,0))</f>
        <v/>
      </c>
      <c r="F4367" s="94"/>
      <c r="H4367" s="113"/>
      <c r="I4367" s="113"/>
      <c r="K4367" s="15"/>
      <c r="L4367" s="15"/>
      <c r="M4367" s="15">
        <f t="shared" si="204"/>
        <v>1</v>
      </c>
      <c r="N4367" s="15" t="str">
        <f t="shared" si="205"/>
        <v>-</v>
      </c>
      <c r="O4367" s="150">
        <f t="shared" si="206"/>
        <v>0</v>
      </c>
      <c r="P4367" s="15" t="str">
        <f>IF(COUNTIF('Personálie dobrovolníků '!U:X,N4367)&gt;0,"ANO","")</f>
        <v/>
      </c>
      <c r="Q4367" s="15"/>
    </row>
    <row r="4368" spans="2:17" s="25" customFormat="1" x14ac:dyDescent="0.3">
      <c r="B4368" s="15" t="str">
        <f>IF(A4368="","",VLOOKUP(A4368,Tabulka3[[Číslo smlouvy   u pravidelné činnosti]:[Příjmení]],3,0))</f>
        <v/>
      </c>
      <c r="C4368" s="15" t="str">
        <f>IF(A4368="","",VLOOKUP(A4368,Tabulka3[[Číslo smlouvy   u pravidelné činnosti]:[Příjmení]],4,0))</f>
        <v/>
      </c>
      <c r="F4368" s="94"/>
      <c r="H4368" s="113"/>
      <c r="I4368" s="113"/>
      <c r="K4368" s="15"/>
      <c r="L4368" s="15"/>
      <c r="M4368" s="15">
        <f t="shared" si="204"/>
        <v>1</v>
      </c>
      <c r="N4368" s="15" t="str">
        <f t="shared" si="205"/>
        <v>-</v>
      </c>
      <c r="O4368" s="150">
        <f t="shared" si="206"/>
        <v>0</v>
      </c>
      <c r="P4368" s="15" t="str">
        <f>IF(COUNTIF('Personálie dobrovolníků '!U:X,N4368)&gt;0,"ANO","")</f>
        <v/>
      </c>
      <c r="Q4368" s="15"/>
    </row>
    <row r="4369" spans="2:17" s="25" customFormat="1" x14ac:dyDescent="0.3">
      <c r="B4369" s="15" t="str">
        <f>IF(A4369="","",VLOOKUP(A4369,Tabulka3[[Číslo smlouvy   u pravidelné činnosti]:[Příjmení]],3,0))</f>
        <v/>
      </c>
      <c r="C4369" s="15" t="str">
        <f>IF(A4369="","",VLOOKUP(A4369,Tabulka3[[Číslo smlouvy   u pravidelné činnosti]:[Příjmení]],4,0))</f>
        <v/>
      </c>
      <c r="F4369" s="94"/>
      <c r="H4369" s="113"/>
      <c r="I4369" s="113"/>
      <c r="K4369" s="15"/>
      <c r="L4369" s="15"/>
      <c r="M4369" s="15">
        <f t="shared" si="204"/>
        <v>1</v>
      </c>
      <c r="N4369" s="15" t="str">
        <f t="shared" si="205"/>
        <v>-</v>
      </c>
      <c r="O4369" s="150">
        <f t="shared" si="206"/>
        <v>0</v>
      </c>
      <c r="P4369" s="15" t="str">
        <f>IF(COUNTIF('Personálie dobrovolníků '!U:X,N4369)&gt;0,"ANO","")</f>
        <v/>
      </c>
      <c r="Q4369" s="15"/>
    </row>
    <row r="4370" spans="2:17" s="25" customFormat="1" x14ac:dyDescent="0.3">
      <c r="B4370" s="15" t="str">
        <f>IF(A4370="","",VLOOKUP(A4370,Tabulka3[[Číslo smlouvy   u pravidelné činnosti]:[Příjmení]],3,0))</f>
        <v/>
      </c>
      <c r="C4370" s="15" t="str">
        <f>IF(A4370="","",VLOOKUP(A4370,Tabulka3[[Číslo smlouvy   u pravidelné činnosti]:[Příjmení]],4,0))</f>
        <v/>
      </c>
      <c r="F4370" s="94"/>
      <c r="H4370" s="113"/>
      <c r="I4370" s="113"/>
      <c r="K4370" s="15"/>
      <c r="L4370" s="15"/>
      <c r="M4370" s="15">
        <f t="shared" si="204"/>
        <v>1</v>
      </c>
      <c r="N4370" s="15" t="str">
        <f t="shared" si="205"/>
        <v>-</v>
      </c>
      <c r="O4370" s="150">
        <f t="shared" si="206"/>
        <v>0</v>
      </c>
      <c r="P4370" s="15" t="str">
        <f>IF(COUNTIF('Personálie dobrovolníků '!U:X,N4370)&gt;0,"ANO","")</f>
        <v/>
      </c>
      <c r="Q4370" s="15"/>
    </row>
    <row r="4371" spans="2:17" s="25" customFormat="1" x14ac:dyDescent="0.3">
      <c r="B4371" s="15" t="str">
        <f>IF(A4371="","",VLOOKUP(A4371,Tabulka3[[Číslo smlouvy   u pravidelné činnosti]:[Příjmení]],3,0))</f>
        <v/>
      </c>
      <c r="C4371" s="15" t="str">
        <f>IF(A4371="","",VLOOKUP(A4371,Tabulka3[[Číslo smlouvy   u pravidelné činnosti]:[Příjmení]],4,0))</f>
        <v/>
      </c>
      <c r="F4371" s="94"/>
      <c r="H4371" s="113"/>
      <c r="I4371" s="113"/>
      <c r="K4371" s="15"/>
      <c r="L4371" s="15"/>
      <c r="M4371" s="15">
        <f t="shared" si="204"/>
        <v>1</v>
      </c>
      <c r="N4371" s="15" t="str">
        <f t="shared" si="205"/>
        <v>-</v>
      </c>
      <c r="O4371" s="150">
        <f t="shared" si="206"/>
        <v>0</v>
      </c>
      <c r="P4371" s="15" t="str">
        <f>IF(COUNTIF('Personálie dobrovolníků '!U:X,N4371)&gt;0,"ANO","")</f>
        <v/>
      </c>
      <c r="Q4371" s="15"/>
    </row>
    <row r="4372" spans="2:17" s="25" customFormat="1" x14ac:dyDescent="0.3">
      <c r="B4372" s="15" t="str">
        <f>IF(A4372="","",VLOOKUP(A4372,Tabulka3[[Číslo smlouvy   u pravidelné činnosti]:[Příjmení]],3,0))</f>
        <v/>
      </c>
      <c r="C4372" s="15" t="str">
        <f>IF(A4372="","",VLOOKUP(A4372,Tabulka3[[Číslo smlouvy   u pravidelné činnosti]:[Příjmení]],4,0))</f>
        <v/>
      </c>
      <c r="F4372" s="94"/>
      <c r="H4372" s="113"/>
      <c r="I4372" s="113"/>
      <c r="K4372" s="15"/>
      <c r="L4372" s="15"/>
      <c r="M4372" s="15">
        <f t="shared" si="204"/>
        <v>1</v>
      </c>
      <c r="N4372" s="15" t="str">
        <f t="shared" si="205"/>
        <v>-</v>
      </c>
      <c r="O4372" s="150">
        <f t="shared" si="206"/>
        <v>0</v>
      </c>
      <c r="P4372" s="15" t="str">
        <f>IF(COUNTIF('Personálie dobrovolníků '!U:X,N4372)&gt;0,"ANO","")</f>
        <v/>
      </c>
      <c r="Q4372" s="15"/>
    </row>
    <row r="4373" spans="2:17" s="25" customFormat="1" x14ac:dyDescent="0.3">
      <c r="B4373" s="15" t="str">
        <f>IF(A4373="","",VLOOKUP(A4373,Tabulka3[[Číslo smlouvy   u pravidelné činnosti]:[Příjmení]],3,0))</f>
        <v/>
      </c>
      <c r="C4373" s="15" t="str">
        <f>IF(A4373="","",VLOOKUP(A4373,Tabulka3[[Číslo smlouvy   u pravidelné činnosti]:[Příjmení]],4,0))</f>
        <v/>
      </c>
      <c r="F4373" s="94"/>
      <c r="H4373" s="113"/>
      <c r="I4373" s="113"/>
      <c r="K4373" s="15"/>
      <c r="L4373" s="15"/>
      <c r="M4373" s="15">
        <f t="shared" si="204"/>
        <v>1</v>
      </c>
      <c r="N4373" s="15" t="str">
        <f t="shared" si="205"/>
        <v>-</v>
      </c>
      <c r="O4373" s="150">
        <f t="shared" si="206"/>
        <v>0</v>
      </c>
      <c r="P4373" s="15" t="str">
        <f>IF(COUNTIF('Personálie dobrovolníků '!U:X,N4373)&gt;0,"ANO","")</f>
        <v/>
      </c>
      <c r="Q4373" s="15"/>
    </row>
    <row r="4374" spans="2:17" s="25" customFormat="1" x14ac:dyDescent="0.3">
      <c r="B4374" s="15" t="str">
        <f>IF(A4374="","",VLOOKUP(A4374,Tabulka3[[Číslo smlouvy   u pravidelné činnosti]:[Příjmení]],3,0))</f>
        <v/>
      </c>
      <c r="C4374" s="15" t="str">
        <f>IF(A4374="","",VLOOKUP(A4374,Tabulka3[[Číslo smlouvy   u pravidelné činnosti]:[Příjmení]],4,0))</f>
        <v/>
      </c>
      <c r="F4374" s="94"/>
      <c r="H4374" s="113"/>
      <c r="I4374" s="113"/>
      <c r="K4374" s="15"/>
      <c r="L4374" s="15"/>
      <c r="M4374" s="15">
        <f t="shared" si="204"/>
        <v>1</v>
      </c>
      <c r="N4374" s="15" t="str">
        <f t="shared" si="205"/>
        <v>-</v>
      </c>
      <c r="O4374" s="150">
        <f t="shared" si="206"/>
        <v>0</v>
      </c>
      <c r="P4374" s="15" t="str">
        <f>IF(COUNTIF('Personálie dobrovolníků '!U:X,N4374)&gt;0,"ANO","")</f>
        <v/>
      </c>
      <c r="Q4374" s="15"/>
    </row>
    <row r="4375" spans="2:17" s="25" customFormat="1" x14ac:dyDescent="0.3">
      <c r="B4375" s="15" t="str">
        <f>IF(A4375="","",VLOOKUP(A4375,Tabulka3[[Číslo smlouvy   u pravidelné činnosti]:[Příjmení]],3,0))</f>
        <v/>
      </c>
      <c r="C4375" s="15" t="str">
        <f>IF(A4375="","",VLOOKUP(A4375,Tabulka3[[Číslo smlouvy   u pravidelné činnosti]:[Příjmení]],4,0))</f>
        <v/>
      </c>
      <c r="F4375" s="94"/>
      <c r="H4375" s="113"/>
      <c r="I4375" s="113"/>
      <c r="K4375" s="15"/>
      <c r="L4375" s="15"/>
      <c r="M4375" s="15">
        <f t="shared" si="204"/>
        <v>1</v>
      </c>
      <c r="N4375" s="15" t="str">
        <f t="shared" si="205"/>
        <v>-</v>
      </c>
      <c r="O4375" s="150">
        <f t="shared" si="206"/>
        <v>0</v>
      </c>
      <c r="P4375" s="15" t="str">
        <f>IF(COUNTIF('Personálie dobrovolníků '!U:X,N4375)&gt;0,"ANO","")</f>
        <v/>
      </c>
      <c r="Q4375" s="15"/>
    </row>
    <row r="4376" spans="2:17" s="25" customFormat="1" x14ac:dyDescent="0.3">
      <c r="B4376" s="15" t="str">
        <f>IF(A4376="","",VLOOKUP(A4376,Tabulka3[[Číslo smlouvy   u pravidelné činnosti]:[Příjmení]],3,0))</f>
        <v/>
      </c>
      <c r="C4376" s="15" t="str">
        <f>IF(A4376="","",VLOOKUP(A4376,Tabulka3[[Číslo smlouvy   u pravidelné činnosti]:[Příjmení]],4,0))</f>
        <v/>
      </c>
      <c r="F4376" s="94"/>
      <c r="H4376" s="113"/>
      <c r="I4376" s="113"/>
      <c r="K4376" s="15"/>
      <c r="L4376" s="15"/>
      <c r="M4376" s="15">
        <f t="shared" si="204"/>
        <v>1</v>
      </c>
      <c r="N4376" s="15" t="str">
        <f t="shared" si="205"/>
        <v>-</v>
      </c>
      <c r="O4376" s="150">
        <f t="shared" si="206"/>
        <v>0</v>
      </c>
      <c r="P4376" s="15" t="str">
        <f>IF(COUNTIF('Personálie dobrovolníků '!U:X,N4376)&gt;0,"ANO","")</f>
        <v/>
      </c>
      <c r="Q4376" s="15"/>
    </row>
    <row r="4377" spans="2:17" s="25" customFormat="1" x14ac:dyDescent="0.3">
      <c r="B4377" s="15" t="str">
        <f>IF(A4377="","",VLOOKUP(A4377,Tabulka3[[Číslo smlouvy   u pravidelné činnosti]:[Příjmení]],3,0))</f>
        <v/>
      </c>
      <c r="C4377" s="15" t="str">
        <f>IF(A4377="","",VLOOKUP(A4377,Tabulka3[[Číslo smlouvy   u pravidelné činnosti]:[Příjmení]],4,0))</f>
        <v/>
      </c>
      <c r="F4377" s="94"/>
      <c r="H4377" s="113"/>
      <c r="I4377" s="113"/>
      <c r="K4377" s="15"/>
      <c r="L4377" s="15"/>
      <c r="M4377" s="15">
        <f t="shared" si="204"/>
        <v>1</v>
      </c>
      <c r="N4377" s="15" t="str">
        <f t="shared" si="205"/>
        <v>-</v>
      </c>
      <c r="O4377" s="150">
        <f t="shared" si="206"/>
        <v>0</v>
      </c>
      <c r="P4377" s="15" t="str">
        <f>IF(COUNTIF('Personálie dobrovolníků '!U:X,N4377)&gt;0,"ANO","")</f>
        <v/>
      </c>
      <c r="Q4377" s="15"/>
    </row>
    <row r="4378" spans="2:17" s="25" customFormat="1" x14ac:dyDescent="0.3">
      <c r="B4378" s="15" t="str">
        <f>IF(A4378="","",VLOOKUP(A4378,Tabulka3[[Číslo smlouvy   u pravidelné činnosti]:[Příjmení]],3,0))</f>
        <v/>
      </c>
      <c r="C4378" s="15" t="str">
        <f>IF(A4378="","",VLOOKUP(A4378,Tabulka3[[Číslo smlouvy   u pravidelné činnosti]:[Příjmení]],4,0))</f>
        <v/>
      </c>
      <c r="F4378" s="94"/>
      <c r="H4378" s="113"/>
      <c r="I4378" s="113"/>
      <c r="K4378" s="15"/>
      <c r="L4378" s="15"/>
      <c r="M4378" s="15">
        <f t="shared" si="204"/>
        <v>1</v>
      </c>
      <c r="N4378" s="15" t="str">
        <f t="shared" si="205"/>
        <v>-</v>
      </c>
      <c r="O4378" s="150">
        <f t="shared" si="206"/>
        <v>0</v>
      </c>
      <c r="P4378" s="15" t="str">
        <f>IF(COUNTIF('Personálie dobrovolníků '!U:X,N4378)&gt;0,"ANO","")</f>
        <v/>
      </c>
      <c r="Q4378" s="15"/>
    </row>
    <row r="4379" spans="2:17" s="25" customFormat="1" x14ac:dyDescent="0.3">
      <c r="B4379" s="15" t="str">
        <f>IF(A4379="","",VLOOKUP(A4379,Tabulka3[[Číslo smlouvy   u pravidelné činnosti]:[Příjmení]],3,0))</f>
        <v/>
      </c>
      <c r="C4379" s="15" t="str">
        <f>IF(A4379="","",VLOOKUP(A4379,Tabulka3[[Číslo smlouvy   u pravidelné činnosti]:[Příjmení]],4,0))</f>
        <v/>
      </c>
      <c r="F4379" s="94"/>
      <c r="H4379" s="113"/>
      <c r="I4379" s="113"/>
      <c r="K4379" s="15"/>
      <c r="L4379" s="15"/>
      <c r="M4379" s="15">
        <f t="shared" si="204"/>
        <v>1</v>
      </c>
      <c r="N4379" s="15" t="str">
        <f t="shared" si="205"/>
        <v>-</v>
      </c>
      <c r="O4379" s="150">
        <f t="shared" si="206"/>
        <v>0</v>
      </c>
      <c r="P4379" s="15" t="str">
        <f>IF(COUNTIF('Personálie dobrovolníků '!U:X,N4379)&gt;0,"ANO","")</f>
        <v/>
      </c>
      <c r="Q4379" s="15"/>
    </row>
    <row r="4380" spans="2:17" s="25" customFormat="1" x14ac:dyDescent="0.3">
      <c r="B4380" s="15" t="str">
        <f>IF(A4380="","",VLOOKUP(A4380,Tabulka3[[Číslo smlouvy   u pravidelné činnosti]:[Příjmení]],3,0))</f>
        <v/>
      </c>
      <c r="C4380" s="15" t="str">
        <f>IF(A4380="","",VLOOKUP(A4380,Tabulka3[[Číslo smlouvy   u pravidelné činnosti]:[Příjmení]],4,0))</f>
        <v/>
      </c>
      <c r="F4380" s="94"/>
      <c r="H4380" s="113"/>
      <c r="I4380" s="113"/>
      <c r="K4380" s="15"/>
      <c r="L4380" s="15"/>
      <c r="M4380" s="15">
        <f t="shared" si="204"/>
        <v>1</v>
      </c>
      <c r="N4380" s="15" t="str">
        <f t="shared" si="205"/>
        <v>-</v>
      </c>
      <c r="O4380" s="150">
        <f t="shared" si="206"/>
        <v>0</v>
      </c>
      <c r="P4380" s="15" t="str">
        <f>IF(COUNTIF('Personálie dobrovolníků '!U:X,N4380)&gt;0,"ANO","")</f>
        <v/>
      </c>
      <c r="Q4380" s="15"/>
    </row>
    <row r="4381" spans="2:17" s="25" customFormat="1" x14ac:dyDescent="0.3">
      <c r="B4381" s="15" t="str">
        <f>IF(A4381="","",VLOOKUP(A4381,Tabulka3[[Číslo smlouvy   u pravidelné činnosti]:[Příjmení]],3,0))</f>
        <v/>
      </c>
      <c r="C4381" s="15" t="str">
        <f>IF(A4381="","",VLOOKUP(A4381,Tabulka3[[Číslo smlouvy   u pravidelné činnosti]:[Příjmení]],4,0))</f>
        <v/>
      </c>
      <c r="F4381" s="94"/>
      <c r="H4381" s="113"/>
      <c r="I4381" s="113"/>
      <c r="K4381" s="15"/>
      <c r="L4381" s="15"/>
      <c r="M4381" s="15">
        <f t="shared" si="204"/>
        <v>1</v>
      </c>
      <c r="N4381" s="15" t="str">
        <f t="shared" si="205"/>
        <v>-</v>
      </c>
      <c r="O4381" s="150">
        <f t="shared" si="206"/>
        <v>0</v>
      </c>
      <c r="P4381" s="15" t="str">
        <f>IF(COUNTIF('Personálie dobrovolníků '!U:X,N4381)&gt;0,"ANO","")</f>
        <v/>
      </c>
      <c r="Q4381" s="15"/>
    </row>
    <row r="4382" spans="2:17" s="25" customFormat="1" x14ac:dyDescent="0.3">
      <c r="B4382" s="15" t="str">
        <f>IF(A4382="","",VLOOKUP(A4382,Tabulka3[[Číslo smlouvy   u pravidelné činnosti]:[Příjmení]],3,0))</f>
        <v/>
      </c>
      <c r="C4382" s="15" t="str">
        <f>IF(A4382="","",VLOOKUP(A4382,Tabulka3[[Číslo smlouvy   u pravidelné činnosti]:[Příjmení]],4,0))</f>
        <v/>
      </c>
      <c r="F4382" s="94"/>
      <c r="H4382" s="113"/>
      <c r="I4382" s="113"/>
      <c r="K4382" s="15"/>
      <c r="L4382" s="15"/>
      <c r="M4382" s="15">
        <f t="shared" si="204"/>
        <v>1</v>
      </c>
      <c r="N4382" s="15" t="str">
        <f t="shared" si="205"/>
        <v>-</v>
      </c>
      <c r="O4382" s="150">
        <f t="shared" si="206"/>
        <v>0</v>
      </c>
      <c r="P4382" s="15" t="str">
        <f>IF(COUNTIF('Personálie dobrovolníků '!U:X,N4382)&gt;0,"ANO","")</f>
        <v/>
      </c>
      <c r="Q4382" s="15"/>
    </row>
    <row r="4383" spans="2:17" s="25" customFormat="1" x14ac:dyDescent="0.3">
      <c r="B4383" s="15" t="str">
        <f>IF(A4383="","",VLOOKUP(A4383,Tabulka3[[Číslo smlouvy   u pravidelné činnosti]:[Příjmení]],3,0))</f>
        <v/>
      </c>
      <c r="C4383" s="15" t="str">
        <f>IF(A4383="","",VLOOKUP(A4383,Tabulka3[[Číslo smlouvy   u pravidelné činnosti]:[Příjmení]],4,0))</f>
        <v/>
      </c>
      <c r="F4383" s="94"/>
      <c r="H4383" s="113"/>
      <c r="I4383" s="113"/>
      <c r="K4383" s="15"/>
      <c r="L4383" s="15"/>
      <c r="M4383" s="15">
        <f t="shared" si="204"/>
        <v>1</v>
      </c>
      <c r="N4383" s="15" t="str">
        <f t="shared" si="205"/>
        <v>-</v>
      </c>
      <c r="O4383" s="150">
        <f t="shared" si="206"/>
        <v>0</v>
      </c>
      <c r="P4383" s="15" t="str">
        <f>IF(COUNTIF('Personálie dobrovolníků '!U:X,N4383)&gt;0,"ANO","")</f>
        <v/>
      </c>
      <c r="Q4383" s="15"/>
    </row>
    <row r="4384" spans="2:17" s="25" customFormat="1" x14ac:dyDescent="0.3">
      <c r="B4384" s="15" t="str">
        <f>IF(A4384="","",VLOOKUP(A4384,Tabulka3[[Číslo smlouvy   u pravidelné činnosti]:[Příjmení]],3,0))</f>
        <v/>
      </c>
      <c r="C4384" s="15" t="str">
        <f>IF(A4384="","",VLOOKUP(A4384,Tabulka3[[Číslo smlouvy   u pravidelné činnosti]:[Příjmení]],4,0))</f>
        <v/>
      </c>
      <c r="F4384" s="94"/>
      <c r="H4384" s="113"/>
      <c r="I4384" s="113"/>
      <c r="K4384" s="15"/>
      <c r="L4384" s="15"/>
      <c r="M4384" s="15">
        <f t="shared" si="204"/>
        <v>1</v>
      </c>
      <c r="N4384" s="15" t="str">
        <f t="shared" si="205"/>
        <v>-</v>
      </c>
      <c r="O4384" s="150">
        <f t="shared" si="206"/>
        <v>0</v>
      </c>
      <c r="P4384" s="15" t="str">
        <f>IF(COUNTIF('Personálie dobrovolníků '!U:X,N4384)&gt;0,"ANO","")</f>
        <v/>
      </c>
      <c r="Q4384" s="15"/>
    </row>
    <row r="4385" spans="2:17" s="25" customFormat="1" x14ac:dyDescent="0.3">
      <c r="B4385" s="15" t="str">
        <f>IF(A4385="","",VLOOKUP(A4385,Tabulka3[[Číslo smlouvy   u pravidelné činnosti]:[Příjmení]],3,0))</f>
        <v/>
      </c>
      <c r="C4385" s="15" t="str">
        <f>IF(A4385="","",VLOOKUP(A4385,Tabulka3[[Číslo smlouvy   u pravidelné činnosti]:[Příjmení]],4,0))</f>
        <v/>
      </c>
      <c r="F4385" s="94"/>
      <c r="H4385" s="113"/>
      <c r="I4385" s="113"/>
      <c r="K4385" s="15"/>
      <c r="L4385" s="15"/>
      <c r="M4385" s="15">
        <f t="shared" si="204"/>
        <v>1</v>
      </c>
      <c r="N4385" s="15" t="str">
        <f t="shared" si="205"/>
        <v>-</v>
      </c>
      <c r="O4385" s="150">
        <f t="shared" si="206"/>
        <v>0</v>
      </c>
      <c r="P4385" s="15" t="str">
        <f>IF(COUNTIF('Personálie dobrovolníků '!U:X,N4385)&gt;0,"ANO","")</f>
        <v/>
      </c>
      <c r="Q4385" s="15"/>
    </row>
    <row r="4386" spans="2:17" s="25" customFormat="1" x14ac:dyDescent="0.3">
      <c r="B4386" s="15" t="str">
        <f>IF(A4386="","",VLOOKUP(A4386,Tabulka3[[Číslo smlouvy   u pravidelné činnosti]:[Příjmení]],3,0))</f>
        <v/>
      </c>
      <c r="C4386" s="15" t="str">
        <f>IF(A4386="","",VLOOKUP(A4386,Tabulka3[[Číslo smlouvy   u pravidelné činnosti]:[Příjmení]],4,0))</f>
        <v/>
      </c>
      <c r="F4386" s="94"/>
      <c r="H4386" s="113"/>
      <c r="I4386" s="113"/>
      <c r="K4386" s="15"/>
      <c r="L4386" s="15"/>
      <c r="M4386" s="15">
        <f t="shared" si="204"/>
        <v>1</v>
      </c>
      <c r="N4386" s="15" t="str">
        <f t="shared" si="205"/>
        <v>-</v>
      </c>
      <c r="O4386" s="150">
        <f t="shared" si="206"/>
        <v>0</v>
      </c>
      <c r="P4386" s="15" t="str">
        <f>IF(COUNTIF('Personálie dobrovolníků '!U:X,N4386)&gt;0,"ANO","")</f>
        <v/>
      </c>
      <c r="Q4386" s="15"/>
    </row>
    <row r="4387" spans="2:17" s="25" customFormat="1" x14ac:dyDescent="0.3">
      <c r="B4387" s="15" t="str">
        <f>IF(A4387="","",VLOOKUP(A4387,Tabulka3[[Číslo smlouvy   u pravidelné činnosti]:[Příjmení]],3,0))</f>
        <v/>
      </c>
      <c r="C4387" s="15" t="str">
        <f>IF(A4387="","",VLOOKUP(A4387,Tabulka3[[Číslo smlouvy   u pravidelné činnosti]:[Příjmení]],4,0))</f>
        <v/>
      </c>
      <c r="F4387" s="94"/>
      <c r="H4387" s="113"/>
      <c r="I4387" s="113"/>
      <c r="K4387" s="15"/>
      <c r="L4387" s="15"/>
      <c r="M4387" s="15">
        <f t="shared" si="204"/>
        <v>1</v>
      </c>
      <c r="N4387" s="15" t="str">
        <f t="shared" si="205"/>
        <v>-</v>
      </c>
      <c r="O4387" s="150">
        <f t="shared" si="206"/>
        <v>0</v>
      </c>
      <c r="P4387" s="15" t="str">
        <f>IF(COUNTIF('Personálie dobrovolníků '!U:X,N4387)&gt;0,"ANO","")</f>
        <v/>
      </c>
      <c r="Q4387" s="15"/>
    </row>
    <row r="4388" spans="2:17" s="25" customFormat="1" x14ac:dyDescent="0.3">
      <c r="B4388" s="15" t="str">
        <f>IF(A4388="","",VLOOKUP(A4388,Tabulka3[[Číslo smlouvy   u pravidelné činnosti]:[Příjmení]],3,0))</f>
        <v/>
      </c>
      <c r="C4388" s="15" t="str">
        <f>IF(A4388="","",VLOOKUP(A4388,Tabulka3[[Číslo smlouvy   u pravidelné činnosti]:[Příjmení]],4,0))</f>
        <v/>
      </c>
      <c r="F4388" s="94"/>
      <c r="H4388" s="113"/>
      <c r="I4388" s="113"/>
      <c r="K4388" s="15"/>
      <c r="L4388" s="15"/>
      <c r="M4388" s="15">
        <f t="shared" si="204"/>
        <v>1</v>
      </c>
      <c r="N4388" s="15" t="str">
        <f t="shared" si="205"/>
        <v>-</v>
      </c>
      <c r="O4388" s="150">
        <f t="shared" si="206"/>
        <v>0</v>
      </c>
      <c r="P4388" s="15" t="str">
        <f>IF(COUNTIF('Personálie dobrovolníků '!U:X,N4388)&gt;0,"ANO","")</f>
        <v/>
      </c>
      <c r="Q4388" s="15"/>
    </row>
    <row r="4389" spans="2:17" s="25" customFormat="1" x14ac:dyDescent="0.3">
      <c r="B4389" s="15" t="str">
        <f>IF(A4389="","",VLOOKUP(A4389,Tabulka3[[Číslo smlouvy   u pravidelné činnosti]:[Příjmení]],3,0))</f>
        <v/>
      </c>
      <c r="C4389" s="15" t="str">
        <f>IF(A4389="","",VLOOKUP(A4389,Tabulka3[[Číslo smlouvy   u pravidelné činnosti]:[Příjmení]],4,0))</f>
        <v/>
      </c>
      <c r="F4389" s="94"/>
      <c r="H4389" s="113"/>
      <c r="I4389" s="113"/>
      <c r="K4389" s="15"/>
      <c r="L4389" s="15"/>
      <c r="M4389" s="15">
        <f t="shared" si="204"/>
        <v>1</v>
      </c>
      <c r="N4389" s="15" t="str">
        <f t="shared" si="205"/>
        <v>-</v>
      </c>
      <c r="O4389" s="150">
        <f t="shared" si="206"/>
        <v>0</v>
      </c>
      <c r="P4389" s="15" t="str">
        <f>IF(COUNTIF('Personálie dobrovolníků '!U:X,N4389)&gt;0,"ANO","")</f>
        <v/>
      </c>
      <c r="Q4389" s="15"/>
    </row>
    <row r="4390" spans="2:17" s="25" customFormat="1" x14ac:dyDescent="0.3">
      <c r="B4390" s="15" t="str">
        <f>IF(A4390="","",VLOOKUP(A4390,Tabulka3[[Číslo smlouvy   u pravidelné činnosti]:[Příjmení]],3,0))</f>
        <v/>
      </c>
      <c r="C4390" s="15" t="str">
        <f>IF(A4390="","",VLOOKUP(A4390,Tabulka3[[Číslo smlouvy   u pravidelné činnosti]:[Příjmení]],4,0))</f>
        <v/>
      </c>
      <c r="F4390" s="94"/>
      <c r="H4390" s="113"/>
      <c r="I4390" s="113"/>
      <c r="K4390" s="15"/>
      <c r="L4390" s="15"/>
      <c r="M4390" s="15">
        <f t="shared" si="204"/>
        <v>1</v>
      </c>
      <c r="N4390" s="15" t="str">
        <f t="shared" si="205"/>
        <v>-</v>
      </c>
      <c r="O4390" s="150">
        <f t="shared" si="206"/>
        <v>0</v>
      </c>
      <c r="P4390" s="15" t="str">
        <f>IF(COUNTIF('Personálie dobrovolníků '!U:X,N4390)&gt;0,"ANO","")</f>
        <v/>
      </c>
      <c r="Q4390" s="15"/>
    </row>
    <row r="4391" spans="2:17" s="25" customFormat="1" x14ac:dyDescent="0.3">
      <c r="B4391" s="15" t="str">
        <f>IF(A4391="","",VLOOKUP(A4391,Tabulka3[[Číslo smlouvy   u pravidelné činnosti]:[Příjmení]],3,0))</f>
        <v/>
      </c>
      <c r="C4391" s="15" t="str">
        <f>IF(A4391="","",VLOOKUP(A4391,Tabulka3[[Číslo smlouvy   u pravidelné činnosti]:[Příjmení]],4,0))</f>
        <v/>
      </c>
      <c r="F4391" s="94"/>
      <c r="H4391" s="113"/>
      <c r="I4391" s="113"/>
      <c r="K4391" s="15"/>
      <c r="L4391" s="15"/>
      <c r="M4391" s="15">
        <f t="shared" si="204"/>
        <v>1</v>
      </c>
      <c r="N4391" s="15" t="str">
        <f t="shared" si="205"/>
        <v>-</v>
      </c>
      <c r="O4391" s="150">
        <f t="shared" si="206"/>
        <v>0</v>
      </c>
      <c r="P4391" s="15" t="str">
        <f>IF(COUNTIF('Personálie dobrovolníků '!U:X,N4391)&gt;0,"ANO","")</f>
        <v/>
      </c>
      <c r="Q4391" s="15"/>
    </row>
    <row r="4392" spans="2:17" s="25" customFormat="1" x14ac:dyDescent="0.3">
      <c r="B4392" s="15" t="str">
        <f>IF(A4392="","",VLOOKUP(A4392,Tabulka3[[Číslo smlouvy   u pravidelné činnosti]:[Příjmení]],3,0))</f>
        <v/>
      </c>
      <c r="C4392" s="15" t="str">
        <f>IF(A4392="","",VLOOKUP(A4392,Tabulka3[[Číslo smlouvy   u pravidelné činnosti]:[Příjmení]],4,0))</f>
        <v/>
      </c>
      <c r="F4392" s="94"/>
      <c r="H4392" s="113"/>
      <c r="I4392" s="113"/>
      <c r="K4392" s="15"/>
      <c r="L4392" s="15"/>
      <c r="M4392" s="15">
        <f t="shared" si="204"/>
        <v>1</v>
      </c>
      <c r="N4392" s="15" t="str">
        <f t="shared" si="205"/>
        <v>-</v>
      </c>
      <c r="O4392" s="150">
        <f t="shared" si="206"/>
        <v>0</v>
      </c>
      <c r="P4392" s="15" t="str">
        <f>IF(COUNTIF('Personálie dobrovolníků '!U:X,N4392)&gt;0,"ANO","")</f>
        <v/>
      </c>
      <c r="Q4392" s="15"/>
    </row>
    <row r="4393" spans="2:17" s="25" customFormat="1" x14ac:dyDescent="0.3">
      <c r="B4393" s="15" t="str">
        <f>IF(A4393="","",VLOOKUP(A4393,Tabulka3[[Číslo smlouvy   u pravidelné činnosti]:[Příjmení]],3,0))</f>
        <v/>
      </c>
      <c r="C4393" s="15" t="str">
        <f>IF(A4393="","",VLOOKUP(A4393,Tabulka3[[Číslo smlouvy   u pravidelné činnosti]:[Příjmení]],4,0))</f>
        <v/>
      </c>
      <c r="F4393" s="94"/>
      <c r="H4393" s="113"/>
      <c r="I4393" s="113"/>
      <c r="K4393" s="15"/>
      <c r="L4393" s="15"/>
      <c r="M4393" s="15">
        <f t="shared" si="204"/>
        <v>1</v>
      </c>
      <c r="N4393" s="15" t="str">
        <f t="shared" si="205"/>
        <v>-</v>
      </c>
      <c r="O4393" s="150">
        <f t="shared" si="206"/>
        <v>0</v>
      </c>
      <c r="P4393" s="15" t="str">
        <f>IF(COUNTIF('Personálie dobrovolníků '!U:X,N4393)&gt;0,"ANO","")</f>
        <v/>
      </c>
      <c r="Q4393" s="15"/>
    </row>
    <row r="4394" spans="2:17" s="25" customFormat="1" x14ac:dyDescent="0.3">
      <c r="B4394" s="15" t="str">
        <f>IF(A4394="","",VLOOKUP(A4394,Tabulka3[[Číslo smlouvy   u pravidelné činnosti]:[Příjmení]],3,0))</f>
        <v/>
      </c>
      <c r="C4394" s="15" t="str">
        <f>IF(A4394="","",VLOOKUP(A4394,Tabulka3[[Číslo smlouvy   u pravidelné činnosti]:[Příjmení]],4,0))</f>
        <v/>
      </c>
      <c r="F4394" s="94"/>
      <c r="H4394" s="113"/>
      <c r="I4394" s="113"/>
      <c r="K4394" s="15"/>
      <c r="L4394" s="15"/>
      <c r="M4394" s="15">
        <f t="shared" si="204"/>
        <v>1</v>
      </c>
      <c r="N4394" s="15" t="str">
        <f t="shared" si="205"/>
        <v>-</v>
      </c>
      <c r="O4394" s="150">
        <f t="shared" si="206"/>
        <v>0</v>
      </c>
      <c r="P4394" s="15" t="str">
        <f>IF(COUNTIF('Personálie dobrovolníků '!U:X,N4394)&gt;0,"ANO","")</f>
        <v/>
      </c>
      <c r="Q4394" s="15"/>
    </row>
    <row r="4395" spans="2:17" s="25" customFormat="1" x14ac:dyDescent="0.3">
      <c r="B4395" s="15" t="str">
        <f>IF(A4395="","",VLOOKUP(A4395,Tabulka3[[Číslo smlouvy   u pravidelné činnosti]:[Příjmení]],3,0))</f>
        <v/>
      </c>
      <c r="C4395" s="15" t="str">
        <f>IF(A4395="","",VLOOKUP(A4395,Tabulka3[[Číslo smlouvy   u pravidelné činnosti]:[Příjmení]],4,0))</f>
        <v/>
      </c>
      <c r="F4395" s="94"/>
      <c r="H4395" s="113"/>
      <c r="I4395" s="113"/>
      <c r="K4395" s="15"/>
      <c r="L4395" s="15"/>
      <c r="M4395" s="15">
        <f t="shared" si="204"/>
        <v>1</v>
      </c>
      <c r="N4395" s="15" t="str">
        <f t="shared" si="205"/>
        <v>-</v>
      </c>
      <c r="O4395" s="150">
        <f t="shared" si="206"/>
        <v>0</v>
      </c>
      <c r="P4395" s="15" t="str">
        <f>IF(COUNTIF('Personálie dobrovolníků '!U:X,N4395)&gt;0,"ANO","")</f>
        <v/>
      </c>
      <c r="Q4395" s="15"/>
    </row>
    <row r="4396" spans="2:17" s="25" customFormat="1" x14ac:dyDescent="0.3">
      <c r="B4396" s="15" t="str">
        <f>IF(A4396="","",VLOOKUP(A4396,Tabulka3[[Číslo smlouvy   u pravidelné činnosti]:[Příjmení]],3,0))</f>
        <v/>
      </c>
      <c r="C4396" s="15" t="str">
        <f>IF(A4396="","",VLOOKUP(A4396,Tabulka3[[Číslo smlouvy   u pravidelné činnosti]:[Příjmení]],4,0))</f>
        <v/>
      </c>
      <c r="F4396" s="94"/>
      <c r="H4396" s="113"/>
      <c r="I4396" s="113"/>
      <c r="K4396" s="15"/>
      <c r="L4396" s="15"/>
      <c r="M4396" s="15">
        <f t="shared" si="204"/>
        <v>1</v>
      </c>
      <c r="N4396" s="15" t="str">
        <f t="shared" si="205"/>
        <v>-</v>
      </c>
      <c r="O4396" s="150">
        <f t="shared" si="206"/>
        <v>0</v>
      </c>
      <c r="P4396" s="15" t="str">
        <f>IF(COUNTIF('Personálie dobrovolníků '!U:X,N4396)&gt;0,"ANO","")</f>
        <v/>
      </c>
      <c r="Q4396" s="15"/>
    </row>
    <row r="4397" spans="2:17" s="25" customFormat="1" x14ac:dyDescent="0.3">
      <c r="B4397" s="15" t="str">
        <f>IF(A4397="","",VLOOKUP(A4397,Tabulka3[[Číslo smlouvy   u pravidelné činnosti]:[Příjmení]],3,0))</f>
        <v/>
      </c>
      <c r="C4397" s="15" t="str">
        <f>IF(A4397="","",VLOOKUP(A4397,Tabulka3[[Číslo smlouvy   u pravidelné činnosti]:[Příjmení]],4,0))</f>
        <v/>
      </c>
      <c r="F4397" s="94"/>
      <c r="H4397" s="113"/>
      <c r="I4397" s="113"/>
      <c r="K4397" s="15"/>
      <c r="L4397" s="15"/>
      <c r="M4397" s="15">
        <f t="shared" si="204"/>
        <v>1</v>
      </c>
      <c r="N4397" s="15" t="str">
        <f t="shared" si="205"/>
        <v>-</v>
      </c>
      <c r="O4397" s="150">
        <f t="shared" si="206"/>
        <v>0</v>
      </c>
      <c r="P4397" s="15" t="str">
        <f>IF(COUNTIF('Personálie dobrovolníků '!U:X,N4397)&gt;0,"ANO","")</f>
        <v/>
      </c>
      <c r="Q4397" s="15"/>
    </row>
    <row r="4398" spans="2:17" s="25" customFormat="1" x14ac:dyDescent="0.3">
      <c r="B4398" s="15" t="str">
        <f>IF(A4398="","",VLOOKUP(A4398,Tabulka3[[Číslo smlouvy   u pravidelné činnosti]:[Příjmení]],3,0))</f>
        <v/>
      </c>
      <c r="C4398" s="15" t="str">
        <f>IF(A4398="","",VLOOKUP(A4398,Tabulka3[[Číslo smlouvy   u pravidelné činnosti]:[Příjmení]],4,0))</f>
        <v/>
      </c>
      <c r="F4398" s="94"/>
      <c r="H4398" s="113"/>
      <c r="I4398" s="113"/>
      <c r="K4398" s="15"/>
      <c r="L4398" s="15"/>
      <c r="M4398" s="15">
        <f t="shared" si="204"/>
        <v>1</v>
      </c>
      <c r="N4398" s="15" t="str">
        <f t="shared" si="205"/>
        <v>-</v>
      </c>
      <c r="O4398" s="150">
        <f t="shared" si="206"/>
        <v>0</v>
      </c>
      <c r="P4398" s="15" t="str">
        <f>IF(COUNTIF('Personálie dobrovolníků '!U:X,N4398)&gt;0,"ANO","")</f>
        <v/>
      </c>
      <c r="Q4398" s="15"/>
    </row>
    <row r="4399" spans="2:17" s="25" customFormat="1" x14ac:dyDescent="0.3">
      <c r="B4399" s="15" t="str">
        <f>IF(A4399="","",VLOOKUP(A4399,Tabulka3[[Číslo smlouvy   u pravidelné činnosti]:[Příjmení]],3,0))</f>
        <v/>
      </c>
      <c r="C4399" s="15" t="str">
        <f>IF(A4399="","",VLOOKUP(A4399,Tabulka3[[Číslo smlouvy   u pravidelné činnosti]:[Příjmení]],4,0))</f>
        <v/>
      </c>
      <c r="F4399" s="94"/>
      <c r="H4399" s="113"/>
      <c r="I4399" s="113"/>
      <c r="K4399" s="15"/>
      <c r="L4399" s="15"/>
      <c r="M4399" s="15">
        <f t="shared" si="204"/>
        <v>1</v>
      </c>
      <c r="N4399" s="15" t="str">
        <f t="shared" si="205"/>
        <v>-</v>
      </c>
      <c r="O4399" s="150">
        <f t="shared" si="206"/>
        <v>0</v>
      </c>
      <c r="P4399" s="15" t="str">
        <f>IF(COUNTIF('Personálie dobrovolníků '!U:X,N4399)&gt;0,"ANO","")</f>
        <v/>
      </c>
      <c r="Q4399" s="15"/>
    </row>
    <row r="4400" spans="2:17" s="25" customFormat="1" x14ac:dyDescent="0.3">
      <c r="B4400" s="15" t="str">
        <f>IF(A4400="","",VLOOKUP(A4400,Tabulka3[[Číslo smlouvy   u pravidelné činnosti]:[Příjmení]],3,0))</f>
        <v/>
      </c>
      <c r="C4400" s="15" t="str">
        <f>IF(A4400="","",VLOOKUP(A4400,Tabulka3[[Číslo smlouvy   u pravidelné činnosti]:[Příjmení]],4,0))</f>
        <v/>
      </c>
      <c r="F4400" s="94"/>
      <c r="H4400" s="113"/>
      <c r="I4400" s="113"/>
      <c r="K4400" s="15"/>
      <c r="L4400" s="15"/>
      <c r="M4400" s="15">
        <f t="shared" si="204"/>
        <v>1</v>
      </c>
      <c r="N4400" s="15" t="str">
        <f t="shared" si="205"/>
        <v>-</v>
      </c>
      <c r="O4400" s="150">
        <f t="shared" si="206"/>
        <v>0</v>
      </c>
      <c r="P4400" s="15" t="str">
        <f>IF(COUNTIF('Personálie dobrovolníků '!U:X,N4400)&gt;0,"ANO","")</f>
        <v/>
      </c>
      <c r="Q4400" s="15"/>
    </row>
    <row r="4401" spans="2:17" s="25" customFormat="1" x14ac:dyDescent="0.3">
      <c r="B4401" s="15" t="str">
        <f>IF(A4401="","",VLOOKUP(A4401,Tabulka3[[Číslo smlouvy   u pravidelné činnosti]:[Příjmení]],3,0))</f>
        <v/>
      </c>
      <c r="C4401" s="15" t="str">
        <f>IF(A4401="","",VLOOKUP(A4401,Tabulka3[[Číslo smlouvy   u pravidelné činnosti]:[Příjmení]],4,0))</f>
        <v/>
      </c>
      <c r="F4401" s="94"/>
      <c r="H4401" s="113"/>
      <c r="I4401" s="113"/>
      <c r="K4401" s="15"/>
      <c r="L4401" s="15"/>
      <c r="M4401" s="15">
        <f t="shared" si="204"/>
        <v>1</v>
      </c>
      <c r="N4401" s="15" t="str">
        <f t="shared" si="205"/>
        <v>-</v>
      </c>
      <c r="O4401" s="150">
        <f t="shared" si="206"/>
        <v>0</v>
      </c>
      <c r="P4401" s="15" t="str">
        <f>IF(COUNTIF('Personálie dobrovolníků '!U:X,N4401)&gt;0,"ANO","")</f>
        <v/>
      </c>
      <c r="Q4401" s="15"/>
    </row>
    <row r="4402" spans="2:17" s="25" customFormat="1" x14ac:dyDescent="0.3">
      <c r="B4402" s="15" t="str">
        <f>IF(A4402="","",VLOOKUP(A4402,Tabulka3[[Číslo smlouvy   u pravidelné činnosti]:[Příjmení]],3,0))</f>
        <v/>
      </c>
      <c r="C4402" s="15" t="str">
        <f>IF(A4402="","",VLOOKUP(A4402,Tabulka3[[Číslo smlouvy   u pravidelné činnosti]:[Příjmení]],4,0))</f>
        <v/>
      </c>
      <c r="F4402" s="94"/>
      <c r="H4402" s="113"/>
      <c r="I4402" s="113"/>
      <c r="K4402" s="15"/>
      <c r="L4402" s="15"/>
      <c r="M4402" s="15">
        <f t="shared" si="204"/>
        <v>1</v>
      </c>
      <c r="N4402" s="15" t="str">
        <f t="shared" si="205"/>
        <v>-</v>
      </c>
      <c r="O4402" s="150">
        <f t="shared" si="206"/>
        <v>0</v>
      </c>
      <c r="P4402" s="15" t="str">
        <f>IF(COUNTIF('Personálie dobrovolníků '!U:X,N4402)&gt;0,"ANO","")</f>
        <v/>
      </c>
      <c r="Q4402" s="15"/>
    </row>
    <row r="4403" spans="2:17" s="25" customFormat="1" x14ac:dyDescent="0.3">
      <c r="B4403" s="15" t="str">
        <f>IF(A4403="","",VLOOKUP(A4403,Tabulka3[[Číslo smlouvy   u pravidelné činnosti]:[Příjmení]],3,0))</f>
        <v/>
      </c>
      <c r="C4403" s="15" t="str">
        <f>IF(A4403="","",VLOOKUP(A4403,Tabulka3[[Číslo smlouvy   u pravidelné činnosti]:[Příjmení]],4,0))</f>
        <v/>
      </c>
      <c r="F4403" s="94"/>
      <c r="H4403" s="113"/>
      <c r="I4403" s="113"/>
      <c r="K4403" s="15"/>
      <c r="L4403" s="15"/>
      <c r="M4403" s="15">
        <f t="shared" si="204"/>
        <v>1</v>
      </c>
      <c r="N4403" s="15" t="str">
        <f t="shared" si="205"/>
        <v>-</v>
      </c>
      <c r="O4403" s="150">
        <f t="shared" si="206"/>
        <v>0</v>
      </c>
      <c r="P4403" s="15" t="str">
        <f>IF(COUNTIF('Personálie dobrovolníků '!U:X,N4403)&gt;0,"ANO","")</f>
        <v/>
      </c>
      <c r="Q4403" s="15"/>
    </row>
    <row r="4404" spans="2:17" s="25" customFormat="1" x14ac:dyDescent="0.3">
      <c r="B4404" s="15" t="str">
        <f>IF(A4404="","",VLOOKUP(A4404,Tabulka3[[Číslo smlouvy   u pravidelné činnosti]:[Příjmení]],3,0))</f>
        <v/>
      </c>
      <c r="C4404" s="15" t="str">
        <f>IF(A4404="","",VLOOKUP(A4404,Tabulka3[[Číslo smlouvy   u pravidelné činnosti]:[Příjmení]],4,0))</f>
        <v/>
      </c>
      <c r="F4404" s="94"/>
      <c r="H4404" s="113"/>
      <c r="I4404" s="113"/>
      <c r="K4404" s="15"/>
      <c r="L4404" s="15"/>
      <c r="M4404" s="15">
        <f t="shared" si="204"/>
        <v>1</v>
      </c>
      <c r="N4404" s="15" t="str">
        <f t="shared" si="205"/>
        <v>-</v>
      </c>
      <c r="O4404" s="150">
        <f t="shared" si="206"/>
        <v>0</v>
      </c>
      <c r="P4404" s="15" t="str">
        <f>IF(COUNTIF('Personálie dobrovolníků '!U:X,N4404)&gt;0,"ANO","")</f>
        <v/>
      </c>
      <c r="Q4404" s="15"/>
    </row>
    <row r="4405" spans="2:17" s="25" customFormat="1" x14ac:dyDescent="0.3">
      <c r="B4405" s="15" t="str">
        <f>IF(A4405="","",VLOOKUP(A4405,Tabulka3[[Číslo smlouvy   u pravidelné činnosti]:[Příjmení]],3,0))</f>
        <v/>
      </c>
      <c r="C4405" s="15" t="str">
        <f>IF(A4405="","",VLOOKUP(A4405,Tabulka3[[Číslo smlouvy   u pravidelné činnosti]:[Příjmení]],4,0))</f>
        <v/>
      </c>
      <c r="F4405" s="94"/>
      <c r="H4405" s="113"/>
      <c r="I4405" s="113"/>
      <c r="K4405" s="15"/>
      <c r="L4405" s="15"/>
      <c r="M4405" s="15">
        <f t="shared" si="204"/>
        <v>1</v>
      </c>
      <c r="N4405" s="15" t="str">
        <f t="shared" si="205"/>
        <v>-</v>
      </c>
      <c r="O4405" s="150">
        <f t="shared" si="206"/>
        <v>0</v>
      </c>
      <c r="P4405" s="15" t="str">
        <f>IF(COUNTIF('Personálie dobrovolníků '!U:X,N4405)&gt;0,"ANO","")</f>
        <v/>
      </c>
      <c r="Q4405" s="15"/>
    </row>
    <row r="4406" spans="2:17" s="25" customFormat="1" x14ac:dyDescent="0.3">
      <c r="B4406" s="15" t="str">
        <f>IF(A4406="","",VLOOKUP(A4406,Tabulka3[[Číslo smlouvy   u pravidelné činnosti]:[Příjmení]],3,0))</f>
        <v/>
      </c>
      <c r="C4406" s="15" t="str">
        <f>IF(A4406="","",VLOOKUP(A4406,Tabulka3[[Číslo smlouvy   u pravidelné činnosti]:[Příjmení]],4,0))</f>
        <v/>
      </c>
      <c r="F4406" s="94"/>
      <c r="H4406" s="113"/>
      <c r="I4406" s="113"/>
      <c r="K4406" s="15"/>
      <c r="L4406" s="15"/>
      <c r="M4406" s="15">
        <f t="shared" si="204"/>
        <v>1</v>
      </c>
      <c r="N4406" s="15" t="str">
        <f t="shared" si="205"/>
        <v>-</v>
      </c>
      <c r="O4406" s="150">
        <f t="shared" si="206"/>
        <v>0</v>
      </c>
      <c r="P4406" s="15" t="str">
        <f>IF(COUNTIF('Personálie dobrovolníků '!U:X,N4406)&gt;0,"ANO","")</f>
        <v/>
      </c>
      <c r="Q4406" s="15"/>
    </row>
    <row r="4407" spans="2:17" s="25" customFormat="1" x14ac:dyDescent="0.3">
      <c r="B4407" s="15" t="str">
        <f>IF(A4407="","",VLOOKUP(A4407,Tabulka3[[Číslo smlouvy   u pravidelné činnosti]:[Příjmení]],3,0))</f>
        <v/>
      </c>
      <c r="C4407" s="15" t="str">
        <f>IF(A4407="","",VLOOKUP(A4407,Tabulka3[[Číslo smlouvy   u pravidelné činnosti]:[Příjmení]],4,0))</f>
        <v/>
      </c>
      <c r="F4407" s="94"/>
      <c r="H4407" s="113"/>
      <c r="I4407" s="113"/>
      <c r="K4407" s="15"/>
      <c r="L4407" s="15"/>
      <c r="M4407" s="15">
        <f t="shared" si="204"/>
        <v>1</v>
      </c>
      <c r="N4407" s="15" t="str">
        <f t="shared" si="205"/>
        <v>-</v>
      </c>
      <c r="O4407" s="150">
        <f t="shared" si="206"/>
        <v>0</v>
      </c>
      <c r="P4407" s="15" t="str">
        <f>IF(COUNTIF('Personálie dobrovolníků '!U:X,N4407)&gt;0,"ANO","")</f>
        <v/>
      </c>
      <c r="Q4407" s="15"/>
    </row>
    <row r="4408" spans="2:17" s="25" customFormat="1" x14ac:dyDescent="0.3">
      <c r="B4408" s="15" t="str">
        <f>IF(A4408="","",VLOOKUP(A4408,Tabulka3[[Číslo smlouvy   u pravidelné činnosti]:[Příjmení]],3,0))</f>
        <v/>
      </c>
      <c r="C4408" s="15" t="str">
        <f>IF(A4408="","",VLOOKUP(A4408,Tabulka3[[Číslo smlouvy   u pravidelné činnosti]:[Příjmení]],4,0))</f>
        <v/>
      </c>
      <c r="F4408" s="94"/>
      <c r="H4408" s="113"/>
      <c r="I4408" s="113"/>
      <c r="K4408" s="15"/>
      <c r="L4408" s="15"/>
      <c r="M4408" s="15">
        <f t="shared" si="204"/>
        <v>1</v>
      </c>
      <c r="N4408" s="15" t="str">
        <f t="shared" si="205"/>
        <v>-</v>
      </c>
      <c r="O4408" s="150">
        <f t="shared" si="206"/>
        <v>0</v>
      </c>
      <c r="P4408" s="15" t="str">
        <f>IF(COUNTIF('Personálie dobrovolníků '!U:X,N4408)&gt;0,"ANO","")</f>
        <v/>
      </c>
      <c r="Q4408" s="15"/>
    </row>
    <row r="4409" spans="2:17" s="25" customFormat="1" x14ac:dyDescent="0.3">
      <c r="B4409" s="15" t="str">
        <f>IF(A4409="","",VLOOKUP(A4409,Tabulka3[[Číslo smlouvy   u pravidelné činnosti]:[Příjmení]],3,0))</f>
        <v/>
      </c>
      <c r="C4409" s="15" t="str">
        <f>IF(A4409="","",VLOOKUP(A4409,Tabulka3[[Číslo smlouvy   u pravidelné činnosti]:[Příjmení]],4,0))</f>
        <v/>
      </c>
      <c r="F4409" s="94"/>
      <c r="H4409" s="113"/>
      <c r="I4409" s="113"/>
      <c r="K4409" s="15"/>
      <c r="L4409" s="15"/>
      <c r="M4409" s="15">
        <f t="shared" si="204"/>
        <v>1</v>
      </c>
      <c r="N4409" s="15" t="str">
        <f t="shared" si="205"/>
        <v>-</v>
      </c>
      <c r="O4409" s="150">
        <f t="shared" si="206"/>
        <v>0</v>
      </c>
      <c r="P4409" s="15" t="str">
        <f>IF(COUNTIF('Personálie dobrovolníků '!U:X,N4409)&gt;0,"ANO","")</f>
        <v/>
      </c>
      <c r="Q4409" s="15"/>
    </row>
    <row r="4410" spans="2:17" s="25" customFormat="1" x14ac:dyDescent="0.3">
      <c r="B4410" s="15" t="str">
        <f>IF(A4410="","",VLOOKUP(A4410,Tabulka3[[Číslo smlouvy   u pravidelné činnosti]:[Příjmení]],3,0))</f>
        <v/>
      </c>
      <c r="C4410" s="15" t="str">
        <f>IF(A4410="","",VLOOKUP(A4410,Tabulka3[[Číslo smlouvy   u pravidelné činnosti]:[Příjmení]],4,0))</f>
        <v/>
      </c>
      <c r="F4410" s="94"/>
      <c r="H4410" s="113"/>
      <c r="I4410" s="113"/>
      <c r="K4410" s="15"/>
      <c r="L4410" s="15"/>
      <c r="M4410" s="15">
        <f t="shared" si="204"/>
        <v>1</v>
      </c>
      <c r="N4410" s="15" t="str">
        <f t="shared" si="205"/>
        <v>-</v>
      </c>
      <c r="O4410" s="150">
        <f t="shared" si="206"/>
        <v>0</v>
      </c>
      <c r="P4410" s="15" t="str">
        <f>IF(COUNTIF('Personálie dobrovolníků '!U:X,N4410)&gt;0,"ANO","")</f>
        <v/>
      </c>
      <c r="Q4410" s="15"/>
    </row>
    <row r="4411" spans="2:17" s="25" customFormat="1" x14ac:dyDescent="0.3">
      <c r="B4411" s="15" t="str">
        <f>IF(A4411="","",VLOOKUP(A4411,Tabulka3[[Číslo smlouvy   u pravidelné činnosti]:[Příjmení]],3,0))</f>
        <v/>
      </c>
      <c r="C4411" s="15" t="str">
        <f>IF(A4411="","",VLOOKUP(A4411,Tabulka3[[Číslo smlouvy   u pravidelné činnosti]:[Příjmení]],4,0))</f>
        <v/>
      </c>
      <c r="F4411" s="94"/>
      <c r="H4411" s="113"/>
      <c r="I4411" s="113"/>
      <c r="K4411" s="15"/>
      <c r="L4411" s="15"/>
      <c r="M4411" s="15">
        <f t="shared" si="204"/>
        <v>1</v>
      </c>
      <c r="N4411" s="15" t="str">
        <f t="shared" si="205"/>
        <v>-</v>
      </c>
      <c r="O4411" s="150">
        <f t="shared" si="206"/>
        <v>0</v>
      </c>
      <c r="P4411" s="15" t="str">
        <f>IF(COUNTIF('Personálie dobrovolníků '!U:X,N4411)&gt;0,"ANO","")</f>
        <v/>
      </c>
      <c r="Q4411" s="15"/>
    </row>
    <row r="4412" spans="2:17" s="25" customFormat="1" x14ac:dyDescent="0.3">
      <c r="B4412" s="15" t="str">
        <f>IF(A4412="","",VLOOKUP(A4412,Tabulka3[[Číslo smlouvy   u pravidelné činnosti]:[Příjmení]],3,0))</f>
        <v/>
      </c>
      <c r="C4412" s="15" t="str">
        <f>IF(A4412="","",VLOOKUP(A4412,Tabulka3[[Číslo smlouvy   u pravidelné činnosti]:[Příjmení]],4,0))</f>
        <v/>
      </c>
      <c r="F4412" s="94"/>
      <c r="H4412" s="113"/>
      <c r="I4412" s="113"/>
      <c r="K4412" s="15"/>
      <c r="L4412" s="15"/>
      <c r="M4412" s="15">
        <f t="shared" si="204"/>
        <v>1</v>
      </c>
      <c r="N4412" s="15" t="str">
        <f t="shared" si="205"/>
        <v>-</v>
      </c>
      <c r="O4412" s="150">
        <f t="shared" si="206"/>
        <v>0</v>
      </c>
      <c r="P4412" s="15" t="str">
        <f>IF(COUNTIF('Personálie dobrovolníků '!U:X,N4412)&gt;0,"ANO","")</f>
        <v/>
      </c>
      <c r="Q4412" s="15"/>
    </row>
    <row r="4413" spans="2:17" s="25" customFormat="1" x14ac:dyDescent="0.3">
      <c r="B4413" s="15" t="str">
        <f>IF(A4413="","",VLOOKUP(A4413,Tabulka3[[Číslo smlouvy   u pravidelné činnosti]:[Příjmení]],3,0))</f>
        <v/>
      </c>
      <c r="C4413" s="15" t="str">
        <f>IF(A4413="","",VLOOKUP(A4413,Tabulka3[[Číslo smlouvy   u pravidelné činnosti]:[Příjmení]],4,0))</f>
        <v/>
      </c>
      <c r="F4413" s="94"/>
      <c r="H4413" s="113"/>
      <c r="I4413" s="113"/>
      <c r="K4413" s="15"/>
      <c r="L4413" s="15"/>
      <c r="M4413" s="15">
        <f t="shared" si="204"/>
        <v>1</v>
      </c>
      <c r="N4413" s="15" t="str">
        <f t="shared" si="205"/>
        <v>-</v>
      </c>
      <c r="O4413" s="150">
        <f t="shared" si="206"/>
        <v>0</v>
      </c>
      <c r="P4413" s="15" t="str">
        <f>IF(COUNTIF('Personálie dobrovolníků '!U:X,N4413)&gt;0,"ANO","")</f>
        <v/>
      </c>
      <c r="Q4413" s="15"/>
    </row>
    <row r="4414" spans="2:17" s="25" customFormat="1" x14ac:dyDescent="0.3">
      <c r="B4414" s="15" t="str">
        <f>IF(A4414="","",VLOOKUP(A4414,Tabulka3[[Číslo smlouvy   u pravidelné činnosti]:[Příjmení]],3,0))</f>
        <v/>
      </c>
      <c r="C4414" s="15" t="str">
        <f>IF(A4414="","",VLOOKUP(A4414,Tabulka3[[Číslo smlouvy   u pravidelné činnosti]:[Příjmení]],4,0))</f>
        <v/>
      </c>
      <c r="F4414" s="94"/>
      <c r="H4414" s="113"/>
      <c r="I4414" s="113"/>
      <c r="K4414" s="15"/>
      <c r="L4414" s="15"/>
      <c r="M4414" s="15">
        <f t="shared" si="204"/>
        <v>1</v>
      </c>
      <c r="N4414" s="15" t="str">
        <f t="shared" si="205"/>
        <v>-</v>
      </c>
      <c r="O4414" s="150">
        <f t="shared" si="206"/>
        <v>0</v>
      </c>
      <c r="P4414" s="15" t="str">
        <f>IF(COUNTIF('Personálie dobrovolníků '!U:X,N4414)&gt;0,"ANO","")</f>
        <v/>
      </c>
      <c r="Q4414" s="15"/>
    </row>
    <row r="4415" spans="2:17" s="25" customFormat="1" x14ac:dyDescent="0.3">
      <c r="B4415" s="15" t="str">
        <f>IF(A4415="","",VLOOKUP(A4415,Tabulka3[[Číslo smlouvy   u pravidelné činnosti]:[Příjmení]],3,0))</f>
        <v/>
      </c>
      <c r="C4415" s="15" t="str">
        <f>IF(A4415="","",VLOOKUP(A4415,Tabulka3[[Číslo smlouvy   u pravidelné činnosti]:[Příjmení]],4,0))</f>
        <v/>
      </c>
      <c r="F4415" s="94"/>
      <c r="H4415" s="113"/>
      <c r="I4415" s="113"/>
      <c r="K4415" s="15"/>
      <c r="L4415" s="15"/>
      <c r="M4415" s="15">
        <f t="shared" si="204"/>
        <v>1</v>
      </c>
      <c r="N4415" s="15" t="str">
        <f t="shared" si="205"/>
        <v>-</v>
      </c>
      <c r="O4415" s="150">
        <f t="shared" si="206"/>
        <v>0</v>
      </c>
      <c r="P4415" s="15" t="str">
        <f>IF(COUNTIF('Personálie dobrovolníků '!U:X,N4415)&gt;0,"ANO","")</f>
        <v/>
      </c>
      <c r="Q4415" s="15"/>
    </row>
    <row r="4416" spans="2:17" s="25" customFormat="1" x14ac:dyDescent="0.3">
      <c r="B4416" s="15" t="str">
        <f>IF(A4416="","",VLOOKUP(A4416,Tabulka3[[Číslo smlouvy   u pravidelné činnosti]:[Příjmení]],3,0))</f>
        <v/>
      </c>
      <c r="C4416" s="15" t="str">
        <f>IF(A4416="","",VLOOKUP(A4416,Tabulka3[[Číslo smlouvy   u pravidelné činnosti]:[Příjmení]],4,0))</f>
        <v/>
      </c>
      <c r="F4416" s="94"/>
      <c r="H4416" s="113"/>
      <c r="I4416" s="113"/>
      <c r="K4416" s="15"/>
      <c r="L4416" s="15"/>
      <c r="M4416" s="15">
        <f t="shared" si="204"/>
        <v>1</v>
      </c>
      <c r="N4416" s="15" t="str">
        <f t="shared" si="205"/>
        <v>-</v>
      </c>
      <c r="O4416" s="150">
        <f t="shared" si="206"/>
        <v>0</v>
      </c>
      <c r="P4416" s="15" t="str">
        <f>IF(COUNTIF('Personálie dobrovolníků '!U:X,N4416)&gt;0,"ANO","")</f>
        <v/>
      </c>
      <c r="Q4416" s="15"/>
    </row>
    <row r="4417" spans="2:17" s="25" customFormat="1" x14ac:dyDescent="0.3">
      <c r="B4417" s="15" t="str">
        <f>IF(A4417="","",VLOOKUP(A4417,Tabulka3[[Číslo smlouvy   u pravidelné činnosti]:[Příjmení]],3,0))</f>
        <v/>
      </c>
      <c r="C4417" s="15" t="str">
        <f>IF(A4417="","",VLOOKUP(A4417,Tabulka3[[Číslo smlouvy   u pravidelné činnosti]:[Příjmení]],4,0))</f>
        <v/>
      </c>
      <c r="F4417" s="94"/>
      <c r="H4417" s="113"/>
      <c r="I4417" s="113"/>
      <c r="K4417" s="15"/>
      <c r="L4417" s="15"/>
      <c r="M4417" s="15">
        <f t="shared" si="204"/>
        <v>1</v>
      </c>
      <c r="N4417" s="15" t="str">
        <f t="shared" si="205"/>
        <v>-</v>
      </c>
      <c r="O4417" s="150">
        <f t="shared" si="206"/>
        <v>0</v>
      </c>
      <c r="P4417" s="15" t="str">
        <f>IF(COUNTIF('Personálie dobrovolníků '!U:X,N4417)&gt;0,"ANO","")</f>
        <v/>
      </c>
      <c r="Q4417" s="15"/>
    </row>
    <row r="4418" spans="2:17" s="25" customFormat="1" x14ac:dyDescent="0.3">
      <c r="B4418" s="15" t="str">
        <f>IF(A4418="","",VLOOKUP(A4418,Tabulka3[[Číslo smlouvy   u pravidelné činnosti]:[Příjmení]],3,0))</f>
        <v/>
      </c>
      <c r="C4418" s="15" t="str">
        <f>IF(A4418="","",VLOOKUP(A4418,Tabulka3[[Číslo smlouvy   u pravidelné činnosti]:[Příjmení]],4,0))</f>
        <v/>
      </c>
      <c r="F4418" s="94"/>
      <c r="H4418" s="113"/>
      <c r="I4418" s="113"/>
      <c r="K4418" s="15"/>
      <c r="L4418" s="15"/>
      <c r="M4418" s="15">
        <f t="shared" si="204"/>
        <v>1</v>
      </c>
      <c r="N4418" s="15" t="str">
        <f t="shared" si="205"/>
        <v>-</v>
      </c>
      <c r="O4418" s="150">
        <f t="shared" si="206"/>
        <v>0</v>
      </c>
      <c r="P4418" s="15" t="str">
        <f>IF(COUNTIF('Personálie dobrovolníků '!U:X,N4418)&gt;0,"ANO","")</f>
        <v/>
      </c>
      <c r="Q4418" s="15"/>
    </row>
    <row r="4419" spans="2:17" s="25" customFormat="1" x14ac:dyDescent="0.3">
      <c r="B4419" s="15" t="str">
        <f>IF(A4419="","",VLOOKUP(A4419,Tabulka3[[Číslo smlouvy   u pravidelné činnosti]:[Příjmení]],3,0))</f>
        <v/>
      </c>
      <c r="C4419" s="15" t="str">
        <f>IF(A4419="","",VLOOKUP(A4419,Tabulka3[[Číslo smlouvy   u pravidelné činnosti]:[Příjmení]],4,0))</f>
        <v/>
      </c>
      <c r="F4419" s="94"/>
      <c r="H4419" s="113"/>
      <c r="I4419" s="113"/>
      <c r="K4419" s="15"/>
      <c r="L4419" s="15"/>
      <c r="M4419" s="15">
        <f t="shared" si="204"/>
        <v>1</v>
      </c>
      <c r="N4419" s="15" t="str">
        <f t="shared" si="205"/>
        <v>-</v>
      </c>
      <c r="O4419" s="150">
        <f t="shared" si="206"/>
        <v>0</v>
      </c>
      <c r="P4419" s="15" t="str">
        <f>IF(COUNTIF('Personálie dobrovolníků '!U:X,N4419)&gt;0,"ANO","")</f>
        <v/>
      </c>
      <c r="Q4419" s="15"/>
    </row>
    <row r="4420" spans="2:17" s="25" customFormat="1" x14ac:dyDescent="0.3">
      <c r="B4420" s="15" t="str">
        <f>IF(A4420="","",VLOOKUP(A4420,Tabulka3[[Číslo smlouvy   u pravidelné činnosti]:[Příjmení]],3,0))</f>
        <v/>
      </c>
      <c r="C4420" s="15" t="str">
        <f>IF(A4420="","",VLOOKUP(A4420,Tabulka3[[Číslo smlouvy   u pravidelné činnosti]:[Příjmení]],4,0))</f>
        <v/>
      </c>
      <c r="F4420" s="94"/>
      <c r="H4420" s="113"/>
      <c r="I4420" s="113"/>
      <c r="K4420" s="15"/>
      <c r="L4420" s="15"/>
      <c r="M4420" s="15">
        <f t="shared" ref="M4420:M4483" si="207">IF(OR(
   AND($H4420=$K$12, $I4420=$L$4),
   AND($H4420=$K$12, $I4420=$L$5),
   AND($H4420=$K$12, $I4420=$L$6),
   AND($H4420=$K$12, $I4420=$L$7),
   AND($H4420=$K$11, $I4420=$L$4),
   AND($H4420=$K$11, $I4420=$L$5),
   AND($H4420=$K$11, $I4420=$L$6),
   AND($H4420=$K$11, $I4420=$L$7),
   AND($H4420=$K$5, $I4420=$L$5),
   AND($H4420=$K$6, $I4420=$L$4),
   AND($H4420=$K$6, $I4420=$L$5),
   AND($H4420=$K$6, $I4420=$L$7),
   AND($H4420=$K$4, $I4420=$L$6),
), 0, 1)</f>
        <v>1</v>
      </c>
      <c r="N4420" s="15" t="str">
        <f t="shared" ref="N4420:N4483" si="208">A4420 &amp; "-" &amp; J4420</f>
        <v>-</v>
      </c>
      <c r="O4420" s="150">
        <f t="shared" ref="O4420:O4483" si="209">IF(AND(M4420&lt;&gt;0, P4420="ANO"), 1, 0)</f>
        <v>0</v>
      </c>
      <c r="P4420" s="15" t="str">
        <f>IF(COUNTIF('Personálie dobrovolníků '!U:X,N4420)&gt;0,"ANO","")</f>
        <v/>
      </c>
      <c r="Q4420" s="15"/>
    </row>
    <row r="4421" spans="2:17" s="25" customFormat="1" x14ac:dyDescent="0.3">
      <c r="B4421" s="15" t="str">
        <f>IF(A4421="","",VLOOKUP(A4421,Tabulka3[[Číslo smlouvy   u pravidelné činnosti]:[Příjmení]],3,0))</f>
        <v/>
      </c>
      <c r="C4421" s="15" t="str">
        <f>IF(A4421="","",VLOOKUP(A4421,Tabulka3[[Číslo smlouvy   u pravidelné činnosti]:[Příjmení]],4,0))</f>
        <v/>
      </c>
      <c r="F4421" s="94"/>
      <c r="H4421" s="113"/>
      <c r="I4421" s="113"/>
      <c r="K4421" s="15"/>
      <c r="L4421" s="15"/>
      <c r="M4421" s="15">
        <f t="shared" si="207"/>
        <v>1</v>
      </c>
      <c r="N4421" s="15" t="str">
        <f t="shared" si="208"/>
        <v>-</v>
      </c>
      <c r="O4421" s="150">
        <f t="shared" si="209"/>
        <v>0</v>
      </c>
      <c r="P4421" s="15" t="str">
        <f>IF(COUNTIF('Personálie dobrovolníků '!U:X,N4421)&gt;0,"ANO","")</f>
        <v/>
      </c>
      <c r="Q4421" s="15"/>
    </row>
    <row r="4422" spans="2:17" s="25" customFormat="1" x14ac:dyDescent="0.3">
      <c r="B4422" s="15" t="str">
        <f>IF(A4422="","",VLOOKUP(A4422,Tabulka3[[Číslo smlouvy   u pravidelné činnosti]:[Příjmení]],3,0))</f>
        <v/>
      </c>
      <c r="C4422" s="15" t="str">
        <f>IF(A4422="","",VLOOKUP(A4422,Tabulka3[[Číslo smlouvy   u pravidelné činnosti]:[Příjmení]],4,0))</f>
        <v/>
      </c>
      <c r="F4422" s="94"/>
      <c r="H4422" s="113"/>
      <c r="I4422" s="113"/>
      <c r="K4422" s="15"/>
      <c r="L4422" s="15"/>
      <c r="M4422" s="15">
        <f t="shared" si="207"/>
        <v>1</v>
      </c>
      <c r="N4422" s="15" t="str">
        <f t="shared" si="208"/>
        <v>-</v>
      </c>
      <c r="O4422" s="150">
        <f t="shared" si="209"/>
        <v>0</v>
      </c>
      <c r="P4422" s="15" t="str">
        <f>IF(COUNTIF('Personálie dobrovolníků '!U:X,N4422)&gt;0,"ANO","")</f>
        <v/>
      </c>
      <c r="Q4422" s="15"/>
    </row>
    <row r="4423" spans="2:17" s="25" customFormat="1" x14ac:dyDescent="0.3">
      <c r="B4423" s="15" t="str">
        <f>IF(A4423="","",VLOOKUP(A4423,Tabulka3[[Číslo smlouvy   u pravidelné činnosti]:[Příjmení]],3,0))</f>
        <v/>
      </c>
      <c r="C4423" s="15" t="str">
        <f>IF(A4423="","",VLOOKUP(A4423,Tabulka3[[Číslo smlouvy   u pravidelné činnosti]:[Příjmení]],4,0))</f>
        <v/>
      </c>
      <c r="F4423" s="94"/>
      <c r="H4423" s="113"/>
      <c r="I4423" s="113"/>
      <c r="K4423" s="15"/>
      <c r="L4423" s="15"/>
      <c r="M4423" s="15">
        <f t="shared" si="207"/>
        <v>1</v>
      </c>
      <c r="N4423" s="15" t="str">
        <f t="shared" si="208"/>
        <v>-</v>
      </c>
      <c r="O4423" s="150">
        <f t="shared" si="209"/>
        <v>0</v>
      </c>
      <c r="P4423" s="15" t="str">
        <f>IF(COUNTIF('Personálie dobrovolníků '!U:X,N4423)&gt;0,"ANO","")</f>
        <v/>
      </c>
      <c r="Q4423" s="15"/>
    </row>
    <row r="4424" spans="2:17" s="25" customFormat="1" x14ac:dyDescent="0.3">
      <c r="B4424" s="15" t="str">
        <f>IF(A4424="","",VLOOKUP(A4424,Tabulka3[[Číslo smlouvy   u pravidelné činnosti]:[Příjmení]],3,0))</f>
        <v/>
      </c>
      <c r="C4424" s="15" t="str">
        <f>IF(A4424="","",VLOOKUP(A4424,Tabulka3[[Číslo smlouvy   u pravidelné činnosti]:[Příjmení]],4,0))</f>
        <v/>
      </c>
      <c r="F4424" s="94"/>
      <c r="H4424" s="113"/>
      <c r="I4424" s="113"/>
      <c r="K4424" s="15"/>
      <c r="L4424" s="15"/>
      <c r="M4424" s="15">
        <f t="shared" si="207"/>
        <v>1</v>
      </c>
      <c r="N4424" s="15" t="str">
        <f t="shared" si="208"/>
        <v>-</v>
      </c>
      <c r="O4424" s="150">
        <f t="shared" si="209"/>
        <v>0</v>
      </c>
      <c r="P4424" s="15" t="str">
        <f>IF(COUNTIF('Personálie dobrovolníků '!U:X,N4424)&gt;0,"ANO","")</f>
        <v/>
      </c>
      <c r="Q4424" s="15"/>
    </row>
    <row r="4425" spans="2:17" s="25" customFormat="1" x14ac:dyDescent="0.3">
      <c r="B4425" s="15" t="str">
        <f>IF(A4425="","",VLOOKUP(A4425,Tabulka3[[Číslo smlouvy   u pravidelné činnosti]:[Příjmení]],3,0))</f>
        <v/>
      </c>
      <c r="C4425" s="15" t="str">
        <f>IF(A4425="","",VLOOKUP(A4425,Tabulka3[[Číslo smlouvy   u pravidelné činnosti]:[Příjmení]],4,0))</f>
        <v/>
      </c>
      <c r="F4425" s="94"/>
      <c r="H4425" s="113"/>
      <c r="I4425" s="113"/>
      <c r="K4425" s="15"/>
      <c r="L4425" s="15"/>
      <c r="M4425" s="15">
        <f t="shared" si="207"/>
        <v>1</v>
      </c>
      <c r="N4425" s="15" t="str">
        <f t="shared" si="208"/>
        <v>-</v>
      </c>
      <c r="O4425" s="150">
        <f t="shared" si="209"/>
        <v>0</v>
      </c>
      <c r="P4425" s="15" t="str">
        <f>IF(COUNTIF('Personálie dobrovolníků '!U:X,N4425)&gt;0,"ANO","")</f>
        <v/>
      </c>
      <c r="Q4425" s="15"/>
    </row>
    <row r="4426" spans="2:17" s="25" customFormat="1" x14ac:dyDescent="0.3">
      <c r="B4426" s="15" t="str">
        <f>IF(A4426="","",VLOOKUP(A4426,Tabulka3[[Číslo smlouvy   u pravidelné činnosti]:[Příjmení]],3,0))</f>
        <v/>
      </c>
      <c r="C4426" s="15" t="str">
        <f>IF(A4426="","",VLOOKUP(A4426,Tabulka3[[Číslo smlouvy   u pravidelné činnosti]:[Příjmení]],4,0))</f>
        <v/>
      </c>
      <c r="F4426" s="94"/>
      <c r="H4426" s="113"/>
      <c r="I4426" s="113"/>
      <c r="K4426" s="15"/>
      <c r="L4426" s="15"/>
      <c r="M4426" s="15">
        <f t="shared" si="207"/>
        <v>1</v>
      </c>
      <c r="N4426" s="15" t="str">
        <f t="shared" si="208"/>
        <v>-</v>
      </c>
      <c r="O4426" s="150">
        <f t="shared" si="209"/>
        <v>0</v>
      </c>
      <c r="P4426" s="15" t="str">
        <f>IF(COUNTIF('Personálie dobrovolníků '!U:X,N4426)&gt;0,"ANO","")</f>
        <v/>
      </c>
      <c r="Q4426" s="15"/>
    </row>
    <row r="4427" spans="2:17" s="25" customFormat="1" x14ac:dyDescent="0.3">
      <c r="B4427" s="15" t="str">
        <f>IF(A4427="","",VLOOKUP(A4427,Tabulka3[[Číslo smlouvy   u pravidelné činnosti]:[Příjmení]],3,0))</f>
        <v/>
      </c>
      <c r="C4427" s="15" t="str">
        <f>IF(A4427="","",VLOOKUP(A4427,Tabulka3[[Číslo smlouvy   u pravidelné činnosti]:[Příjmení]],4,0))</f>
        <v/>
      </c>
      <c r="F4427" s="94"/>
      <c r="H4427" s="113"/>
      <c r="I4427" s="113"/>
      <c r="K4427" s="15"/>
      <c r="L4427" s="15"/>
      <c r="M4427" s="15">
        <f t="shared" si="207"/>
        <v>1</v>
      </c>
      <c r="N4427" s="15" t="str">
        <f t="shared" si="208"/>
        <v>-</v>
      </c>
      <c r="O4427" s="150">
        <f t="shared" si="209"/>
        <v>0</v>
      </c>
      <c r="P4427" s="15" t="str">
        <f>IF(COUNTIF('Personálie dobrovolníků '!U:X,N4427)&gt;0,"ANO","")</f>
        <v/>
      </c>
      <c r="Q4427" s="15"/>
    </row>
    <row r="4428" spans="2:17" s="25" customFormat="1" x14ac:dyDescent="0.3">
      <c r="B4428" s="15" t="str">
        <f>IF(A4428="","",VLOOKUP(A4428,Tabulka3[[Číslo smlouvy   u pravidelné činnosti]:[Příjmení]],3,0))</f>
        <v/>
      </c>
      <c r="C4428" s="15" t="str">
        <f>IF(A4428="","",VLOOKUP(A4428,Tabulka3[[Číslo smlouvy   u pravidelné činnosti]:[Příjmení]],4,0))</f>
        <v/>
      </c>
      <c r="F4428" s="94"/>
      <c r="H4428" s="113"/>
      <c r="I4428" s="113"/>
      <c r="K4428" s="15"/>
      <c r="L4428" s="15"/>
      <c r="M4428" s="15">
        <f t="shared" si="207"/>
        <v>1</v>
      </c>
      <c r="N4428" s="15" t="str">
        <f t="shared" si="208"/>
        <v>-</v>
      </c>
      <c r="O4428" s="150">
        <f t="shared" si="209"/>
        <v>0</v>
      </c>
      <c r="P4428" s="15" t="str">
        <f>IF(COUNTIF('Personálie dobrovolníků '!U:X,N4428)&gt;0,"ANO","")</f>
        <v/>
      </c>
      <c r="Q4428" s="15"/>
    </row>
    <row r="4429" spans="2:17" s="25" customFormat="1" x14ac:dyDescent="0.3">
      <c r="B4429" s="15" t="str">
        <f>IF(A4429="","",VLOOKUP(A4429,Tabulka3[[Číslo smlouvy   u pravidelné činnosti]:[Příjmení]],3,0))</f>
        <v/>
      </c>
      <c r="C4429" s="15" t="str">
        <f>IF(A4429="","",VLOOKUP(A4429,Tabulka3[[Číslo smlouvy   u pravidelné činnosti]:[Příjmení]],4,0))</f>
        <v/>
      </c>
      <c r="F4429" s="94"/>
      <c r="H4429" s="113"/>
      <c r="I4429" s="113"/>
      <c r="K4429" s="15"/>
      <c r="L4429" s="15"/>
      <c r="M4429" s="15">
        <f t="shared" si="207"/>
        <v>1</v>
      </c>
      <c r="N4429" s="15" t="str">
        <f t="shared" si="208"/>
        <v>-</v>
      </c>
      <c r="O4429" s="150">
        <f t="shared" si="209"/>
        <v>0</v>
      </c>
      <c r="P4429" s="15" t="str">
        <f>IF(COUNTIF('Personálie dobrovolníků '!U:X,N4429)&gt;0,"ANO","")</f>
        <v/>
      </c>
      <c r="Q4429" s="15"/>
    </row>
    <row r="4430" spans="2:17" s="25" customFormat="1" x14ac:dyDescent="0.3">
      <c r="B4430" s="15" t="str">
        <f>IF(A4430="","",VLOOKUP(A4430,Tabulka3[[Číslo smlouvy   u pravidelné činnosti]:[Příjmení]],3,0))</f>
        <v/>
      </c>
      <c r="C4430" s="15" t="str">
        <f>IF(A4430="","",VLOOKUP(A4430,Tabulka3[[Číslo smlouvy   u pravidelné činnosti]:[Příjmení]],4,0))</f>
        <v/>
      </c>
      <c r="F4430" s="94"/>
      <c r="H4430" s="113"/>
      <c r="I4430" s="113"/>
      <c r="K4430" s="15"/>
      <c r="L4430" s="15"/>
      <c r="M4430" s="15">
        <f t="shared" si="207"/>
        <v>1</v>
      </c>
      <c r="N4430" s="15" t="str">
        <f t="shared" si="208"/>
        <v>-</v>
      </c>
      <c r="O4430" s="150">
        <f t="shared" si="209"/>
        <v>0</v>
      </c>
      <c r="P4430" s="15" t="str">
        <f>IF(COUNTIF('Personálie dobrovolníků '!U:X,N4430)&gt;0,"ANO","")</f>
        <v/>
      </c>
      <c r="Q4430" s="15"/>
    </row>
    <row r="4431" spans="2:17" s="25" customFormat="1" x14ac:dyDescent="0.3">
      <c r="B4431" s="15" t="str">
        <f>IF(A4431="","",VLOOKUP(A4431,Tabulka3[[Číslo smlouvy   u pravidelné činnosti]:[Příjmení]],3,0))</f>
        <v/>
      </c>
      <c r="C4431" s="15" t="str">
        <f>IF(A4431="","",VLOOKUP(A4431,Tabulka3[[Číslo smlouvy   u pravidelné činnosti]:[Příjmení]],4,0))</f>
        <v/>
      </c>
      <c r="F4431" s="94"/>
      <c r="H4431" s="113"/>
      <c r="I4431" s="113"/>
      <c r="K4431" s="15"/>
      <c r="L4431" s="15"/>
      <c r="M4431" s="15">
        <f t="shared" si="207"/>
        <v>1</v>
      </c>
      <c r="N4431" s="15" t="str">
        <f t="shared" si="208"/>
        <v>-</v>
      </c>
      <c r="O4431" s="150">
        <f t="shared" si="209"/>
        <v>0</v>
      </c>
      <c r="P4431" s="15" t="str">
        <f>IF(COUNTIF('Personálie dobrovolníků '!U:X,N4431)&gt;0,"ANO","")</f>
        <v/>
      </c>
      <c r="Q4431" s="15"/>
    </row>
    <row r="4432" spans="2:17" s="25" customFormat="1" x14ac:dyDescent="0.3">
      <c r="B4432" s="15" t="str">
        <f>IF(A4432="","",VLOOKUP(A4432,Tabulka3[[Číslo smlouvy   u pravidelné činnosti]:[Příjmení]],3,0))</f>
        <v/>
      </c>
      <c r="C4432" s="15" t="str">
        <f>IF(A4432="","",VLOOKUP(A4432,Tabulka3[[Číslo smlouvy   u pravidelné činnosti]:[Příjmení]],4,0))</f>
        <v/>
      </c>
      <c r="F4432" s="94"/>
      <c r="H4432" s="113"/>
      <c r="I4432" s="113"/>
      <c r="K4432" s="15"/>
      <c r="L4432" s="15"/>
      <c r="M4432" s="15">
        <f t="shared" si="207"/>
        <v>1</v>
      </c>
      <c r="N4432" s="15" t="str">
        <f t="shared" si="208"/>
        <v>-</v>
      </c>
      <c r="O4432" s="150">
        <f t="shared" si="209"/>
        <v>0</v>
      </c>
      <c r="P4432" s="15" t="str">
        <f>IF(COUNTIF('Personálie dobrovolníků '!U:X,N4432)&gt;0,"ANO","")</f>
        <v/>
      </c>
      <c r="Q4432" s="15"/>
    </row>
    <row r="4433" spans="2:17" s="25" customFormat="1" x14ac:dyDescent="0.3">
      <c r="B4433" s="15" t="str">
        <f>IF(A4433="","",VLOOKUP(A4433,Tabulka3[[Číslo smlouvy   u pravidelné činnosti]:[Příjmení]],3,0))</f>
        <v/>
      </c>
      <c r="C4433" s="15" t="str">
        <f>IF(A4433="","",VLOOKUP(A4433,Tabulka3[[Číslo smlouvy   u pravidelné činnosti]:[Příjmení]],4,0))</f>
        <v/>
      </c>
      <c r="F4433" s="94"/>
      <c r="H4433" s="113"/>
      <c r="I4433" s="113"/>
      <c r="K4433" s="15"/>
      <c r="L4433" s="15"/>
      <c r="M4433" s="15">
        <f t="shared" si="207"/>
        <v>1</v>
      </c>
      <c r="N4433" s="15" t="str">
        <f t="shared" si="208"/>
        <v>-</v>
      </c>
      <c r="O4433" s="150">
        <f t="shared" si="209"/>
        <v>0</v>
      </c>
      <c r="P4433" s="15" t="str">
        <f>IF(COUNTIF('Personálie dobrovolníků '!U:X,N4433)&gt;0,"ANO","")</f>
        <v/>
      </c>
      <c r="Q4433" s="15"/>
    </row>
    <row r="4434" spans="2:17" s="25" customFormat="1" x14ac:dyDescent="0.3">
      <c r="B4434" s="15" t="str">
        <f>IF(A4434="","",VLOOKUP(A4434,Tabulka3[[Číslo smlouvy   u pravidelné činnosti]:[Příjmení]],3,0))</f>
        <v/>
      </c>
      <c r="C4434" s="15" t="str">
        <f>IF(A4434="","",VLOOKUP(A4434,Tabulka3[[Číslo smlouvy   u pravidelné činnosti]:[Příjmení]],4,0))</f>
        <v/>
      </c>
      <c r="F4434" s="94"/>
      <c r="H4434" s="113"/>
      <c r="I4434" s="113"/>
      <c r="K4434" s="15"/>
      <c r="L4434" s="15"/>
      <c r="M4434" s="15">
        <f t="shared" si="207"/>
        <v>1</v>
      </c>
      <c r="N4434" s="15" t="str">
        <f t="shared" si="208"/>
        <v>-</v>
      </c>
      <c r="O4434" s="150">
        <f t="shared" si="209"/>
        <v>0</v>
      </c>
      <c r="P4434" s="15" t="str">
        <f>IF(COUNTIF('Personálie dobrovolníků '!U:X,N4434)&gt;0,"ANO","")</f>
        <v/>
      </c>
      <c r="Q4434" s="15"/>
    </row>
    <row r="4435" spans="2:17" s="25" customFormat="1" x14ac:dyDescent="0.3">
      <c r="B4435" s="15" t="str">
        <f>IF(A4435="","",VLOOKUP(A4435,Tabulka3[[Číslo smlouvy   u pravidelné činnosti]:[Příjmení]],3,0))</f>
        <v/>
      </c>
      <c r="C4435" s="15" t="str">
        <f>IF(A4435="","",VLOOKUP(A4435,Tabulka3[[Číslo smlouvy   u pravidelné činnosti]:[Příjmení]],4,0))</f>
        <v/>
      </c>
      <c r="F4435" s="94"/>
      <c r="H4435" s="113"/>
      <c r="I4435" s="113"/>
      <c r="K4435" s="15"/>
      <c r="L4435" s="15"/>
      <c r="M4435" s="15">
        <f t="shared" si="207"/>
        <v>1</v>
      </c>
      <c r="N4435" s="15" t="str">
        <f t="shared" si="208"/>
        <v>-</v>
      </c>
      <c r="O4435" s="150">
        <f t="shared" si="209"/>
        <v>0</v>
      </c>
      <c r="P4435" s="15" t="str">
        <f>IF(COUNTIF('Personálie dobrovolníků '!U:X,N4435)&gt;0,"ANO","")</f>
        <v/>
      </c>
      <c r="Q4435" s="15"/>
    </row>
    <row r="4436" spans="2:17" s="25" customFormat="1" x14ac:dyDescent="0.3">
      <c r="B4436" s="15" t="str">
        <f>IF(A4436="","",VLOOKUP(A4436,Tabulka3[[Číslo smlouvy   u pravidelné činnosti]:[Příjmení]],3,0))</f>
        <v/>
      </c>
      <c r="C4436" s="15" t="str">
        <f>IF(A4436="","",VLOOKUP(A4436,Tabulka3[[Číslo smlouvy   u pravidelné činnosti]:[Příjmení]],4,0))</f>
        <v/>
      </c>
      <c r="F4436" s="94"/>
      <c r="H4436" s="113"/>
      <c r="I4436" s="113"/>
      <c r="K4436" s="15"/>
      <c r="L4436" s="15"/>
      <c r="M4436" s="15">
        <f t="shared" si="207"/>
        <v>1</v>
      </c>
      <c r="N4436" s="15" t="str">
        <f t="shared" si="208"/>
        <v>-</v>
      </c>
      <c r="O4436" s="150">
        <f t="shared" si="209"/>
        <v>0</v>
      </c>
      <c r="P4436" s="15" t="str">
        <f>IF(COUNTIF('Personálie dobrovolníků '!U:X,N4436)&gt;0,"ANO","")</f>
        <v/>
      </c>
      <c r="Q4436" s="15"/>
    </row>
    <row r="4437" spans="2:17" s="25" customFormat="1" x14ac:dyDescent="0.3">
      <c r="B4437" s="15" t="str">
        <f>IF(A4437="","",VLOOKUP(A4437,Tabulka3[[Číslo smlouvy   u pravidelné činnosti]:[Příjmení]],3,0))</f>
        <v/>
      </c>
      <c r="C4437" s="15" t="str">
        <f>IF(A4437="","",VLOOKUP(A4437,Tabulka3[[Číslo smlouvy   u pravidelné činnosti]:[Příjmení]],4,0))</f>
        <v/>
      </c>
      <c r="F4437" s="94"/>
      <c r="H4437" s="113"/>
      <c r="I4437" s="113"/>
      <c r="K4437" s="15"/>
      <c r="L4437" s="15"/>
      <c r="M4437" s="15">
        <f t="shared" si="207"/>
        <v>1</v>
      </c>
      <c r="N4437" s="15" t="str">
        <f t="shared" si="208"/>
        <v>-</v>
      </c>
      <c r="O4437" s="150">
        <f t="shared" si="209"/>
        <v>0</v>
      </c>
      <c r="P4437" s="15" t="str">
        <f>IF(COUNTIF('Personálie dobrovolníků '!U:X,N4437)&gt;0,"ANO","")</f>
        <v/>
      </c>
      <c r="Q4437" s="15"/>
    </row>
    <row r="4438" spans="2:17" s="25" customFormat="1" x14ac:dyDescent="0.3">
      <c r="B4438" s="15" t="str">
        <f>IF(A4438="","",VLOOKUP(A4438,Tabulka3[[Číslo smlouvy   u pravidelné činnosti]:[Příjmení]],3,0))</f>
        <v/>
      </c>
      <c r="C4438" s="15" t="str">
        <f>IF(A4438="","",VLOOKUP(A4438,Tabulka3[[Číslo smlouvy   u pravidelné činnosti]:[Příjmení]],4,0))</f>
        <v/>
      </c>
      <c r="F4438" s="94"/>
      <c r="H4438" s="113"/>
      <c r="I4438" s="113"/>
      <c r="K4438" s="15"/>
      <c r="L4438" s="15"/>
      <c r="M4438" s="15">
        <f t="shared" si="207"/>
        <v>1</v>
      </c>
      <c r="N4438" s="15" t="str">
        <f t="shared" si="208"/>
        <v>-</v>
      </c>
      <c r="O4438" s="150">
        <f t="shared" si="209"/>
        <v>0</v>
      </c>
      <c r="P4438" s="15" t="str">
        <f>IF(COUNTIF('Personálie dobrovolníků '!U:X,N4438)&gt;0,"ANO","")</f>
        <v/>
      </c>
      <c r="Q4438" s="15"/>
    </row>
    <row r="4439" spans="2:17" s="25" customFormat="1" x14ac:dyDescent="0.3">
      <c r="B4439" s="15" t="str">
        <f>IF(A4439="","",VLOOKUP(A4439,Tabulka3[[Číslo smlouvy   u pravidelné činnosti]:[Příjmení]],3,0))</f>
        <v/>
      </c>
      <c r="C4439" s="15" t="str">
        <f>IF(A4439="","",VLOOKUP(A4439,Tabulka3[[Číslo smlouvy   u pravidelné činnosti]:[Příjmení]],4,0))</f>
        <v/>
      </c>
      <c r="F4439" s="94"/>
      <c r="H4439" s="113"/>
      <c r="I4439" s="113"/>
      <c r="K4439" s="15"/>
      <c r="L4439" s="15"/>
      <c r="M4439" s="15">
        <f t="shared" si="207"/>
        <v>1</v>
      </c>
      <c r="N4439" s="15" t="str">
        <f t="shared" si="208"/>
        <v>-</v>
      </c>
      <c r="O4439" s="150">
        <f t="shared" si="209"/>
        <v>0</v>
      </c>
      <c r="P4439" s="15" t="str">
        <f>IF(COUNTIF('Personálie dobrovolníků '!U:X,N4439)&gt;0,"ANO","")</f>
        <v/>
      </c>
      <c r="Q4439" s="15"/>
    </row>
    <row r="4440" spans="2:17" s="25" customFormat="1" x14ac:dyDescent="0.3">
      <c r="B4440" s="15" t="str">
        <f>IF(A4440="","",VLOOKUP(A4440,Tabulka3[[Číslo smlouvy   u pravidelné činnosti]:[Příjmení]],3,0))</f>
        <v/>
      </c>
      <c r="C4440" s="15" t="str">
        <f>IF(A4440="","",VLOOKUP(A4440,Tabulka3[[Číslo smlouvy   u pravidelné činnosti]:[Příjmení]],4,0))</f>
        <v/>
      </c>
      <c r="F4440" s="94"/>
      <c r="H4440" s="113"/>
      <c r="I4440" s="113"/>
      <c r="K4440" s="15"/>
      <c r="L4440" s="15"/>
      <c r="M4440" s="15">
        <f t="shared" si="207"/>
        <v>1</v>
      </c>
      <c r="N4440" s="15" t="str">
        <f t="shared" si="208"/>
        <v>-</v>
      </c>
      <c r="O4440" s="150">
        <f t="shared" si="209"/>
        <v>0</v>
      </c>
      <c r="P4440" s="15" t="str">
        <f>IF(COUNTIF('Personálie dobrovolníků '!U:X,N4440)&gt;0,"ANO","")</f>
        <v/>
      </c>
      <c r="Q4440" s="15"/>
    </row>
    <row r="4441" spans="2:17" s="25" customFormat="1" x14ac:dyDescent="0.3">
      <c r="B4441" s="15" t="str">
        <f>IF(A4441="","",VLOOKUP(A4441,Tabulka3[[Číslo smlouvy   u pravidelné činnosti]:[Příjmení]],3,0))</f>
        <v/>
      </c>
      <c r="C4441" s="15" t="str">
        <f>IF(A4441="","",VLOOKUP(A4441,Tabulka3[[Číslo smlouvy   u pravidelné činnosti]:[Příjmení]],4,0))</f>
        <v/>
      </c>
      <c r="F4441" s="94"/>
      <c r="H4441" s="113"/>
      <c r="I4441" s="113"/>
      <c r="K4441" s="15"/>
      <c r="L4441" s="15"/>
      <c r="M4441" s="15">
        <f t="shared" si="207"/>
        <v>1</v>
      </c>
      <c r="N4441" s="15" t="str">
        <f t="shared" si="208"/>
        <v>-</v>
      </c>
      <c r="O4441" s="150">
        <f t="shared" si="209"/>
        <v>0</v>
      </c>
      <c r="P4441" s="15" t="str">
        <f>IF(COUNTIF('Personálie dobrovolníků '!U:X,N4441)&gt;0,"ANO","")</f>
        <v/>
      </c>
      <c r="Q4441" s="15"/>
    </row>
    <row r="4442" spans="2:17" s="25" customFormat="1" x14ac:dyDescent="0.3">
      <c r="B4442" s="15" t="str">
        <f>IF(A4442="","",VLOOKUP(A4442,Tabulka3[[Číslo smlouvy   u pravidelné činnosti]:[Příjmení]],3,0))</f>
        <v/>
      </c>
      <c r="C4442" s="15" t="str">
        <f>IF(A4442="","",VLOOKUP(A4442,Tabulka3[[Číslo smlouvy   u pravidelné činnosti]:[Příjmení]],4,0))</f>
        <v/>
      </c>
      <c r="F4442" s="94"/>
      <c r="H4442" s="113"/>
      <c r="I4442" s="113"/>
      <c r="K4442" s="15"/>
      <c r="L4442" s="15"/>
      <c r="M4442" s="15">
        <f t="shared" si="207"/>
        <v>1</v>
      </c>
      <c r="N4442" s="15" t="str">
        <f t="shared" si="208"/>
        <v>-</v>
      </c>
      <c r="O4442" s="150">
        <f t="shared" si="209"/>
        <v>0</v>
      </c>
      <c r="P4442" s="15" t="str">
        <f>IF(COUNTIF('Personálie dobrovolníků '!U:X,N4442)&gt;0,"ANO","")</f>
        <v/>
      </c>
      <c r="Q4442" s="15"/>
    </row>
    <row r="4443" spans="2:17" s="25" customFormat="1" x14ac:dyDescent="0.3">
      <c r="B4443" s="15" t="str">
        <f>IF(A4443="","",VLOOKUP(A4443,Tabulka3[[Číslo smlouvy   u pravidelné činnosti]:[Příjmení]],3,0))</f>
        <v/>
      </c>
      <c r="C4443" s="15" t="str">
        <f>IF(A4443="","",VLOOKUP(A4443,Tabulka3[[Číslo smlouvy   u pravidelné činnosti]:[Příjmení]],4,0))</f>
        <v/>
      </c>
      <c r="F4443" s="94"/>
      <c r="H4443" s="113"/>
      <c r="I4443" s="113"/>
      <c r="K4443" s="15"/>
      <c r="L4443" s="15"/>
      <c r="M4443" s="15">
        <f t="shared" si="207"/>
        <v>1</v>
      </c>
      <c r="N4443" s="15" t="str">
        <f t="shared" si="208"/>
        <v>-</v>
      </c>
      <c r="O4443" s="150">
        <f t="shared" si="209"/>
        <v>0</v>
      </c>
      <c r="P4443" s="15" t="str">
        <f>IF(COUNTIF('Personálie dobrovolníků '!U:X,N4443)&gt;0,"ANO","")</f>
        <v/>
      </c>
      <c r="Q4443" s="15"/>
    </row>
    <row r="4444" spans="2:17" s="25" customFormat="1" x14ac:dyDescent="0.3">
      <c r="B4444" s="15" t="str">
        <f>IF(A4444="","",VLOOKUP(A4444,Tabulka3[[Číslo smlouvy   u pravidelné činnosti]:[Příjmení]],3,0))</f>
        <v/>
      </c>
      <c r="C4444" s="15" t="str">
        <f>IF(A4444="","",VLOOKUP(A4444,Tabulka3[[Číslo smlouvy   u pravidelné činnosti]:[Příjmení]],4,0))</f>
        <v/>
      </c>
      <c r="F4444" s="94"/>
      <c r="H4444" s="113"/>
      <c r="I4444" s="113"/>
      <c r="K4444" s="15"/>
      <c r="L4444" s="15"/>
      <c r="M4444" s="15">
        <f t="shared" si="207"/>
        <v>1</v>
      </c>
      <c r="N4444" s="15" t="str">
        <f t="shared" si="208"/>
        <v>-</v>
      </c>
      <c r="O4444" s="150">
        <f t="shared" si="209"/>
        <v>0</v>
      </c>
      <c r="P4444" s="15" t="str">
        <f>IF(COUNTIF('Personálie dobrovolníků '!U:X,N4444)&gt;0,"ANO","")</f>
        <v/>
      </c>
      <c r="Q4444" s="15"/>
    </row>
    <row r="4445" spans="2:17" s="25" customFormat="1" x14ac:dyDescent="0.3">
      <c r="B4445" s="15" t="str">
        <f>IF(A4445="","",VLOOKUP(A4445,Tabulka3[[Číslo smlouvy   u pravidelné činnosti]:[Příjmení]],3,0))</f>
        <v/>
      </c>
      <c r="C4445" s="15" t="str">
        <f>IF(A4445="","",VLOOKUP(A4445,Tabulka3[[Číslo smlouvy   u pravidelné činnosti]:[Příjmení]],4,0))</f>
        <v/>
      </c>
      <c r="F4445" s="94"/>
      <c r="H4445" s="113"/>
      <c r="I4445" s="113"/>
      <c r="K4445" s="15"/>
      <c r="L4445" s="15"/>
      <c r="M4445" s="15">
        <f t="shared" si="207"/>
        <v>1</v>
      </c>
      <c r="N4445" s="15" t="str">
        <f t="shared" si="208"/>
        <v>-</v>
      </c>
      <c r="O4445" s="150">
        <f t="shared" si="209"/>
        <v>0</v>
      </c>
      <c r="P4445" s="15" t="str">
        <f>IF(COUNTIF('Personálie dobrovolníků '!U:X,N4445)&gt;0,"ANO","")</f>
        <v/>
      </c>
      <c r="Q4445" s="15"/>
    </row>
    <row r="4446" spans="2:17" s="25" customFormat="1" x14ac:dyDescent="0.3">
      <c r="B4446" s="15" t="str">
        <f>IF(A4446="","",VLOOKUP(A4446,Tabulka3[[Číslo smlouvy   u pravidelné činnosti]:[Příjmení]],3,0))</f>
        <v/>
      </c>
      <c r="C4446" s="15" t="str">
        <f>IF(A4446="","",VLOOKUP(A4446,Tabulka3[[Číslo smlouvy   u pravidelné činnosti]:[Příjmení]],4,0))</f>
        <v/>
      </c>
      <c r="F4446" s="94"/>
      <c r="H4446" s="113"/>
      <c r="I4446" s="113"/>
      <c r="K4446" s="15"/>
      <c r="L4446" s="15"/>
      <c r="M4446" s="15">
        <f t="shared" si="207"/>
        <v>1</v>
      </c>
      <c r="N4446" s="15" t="str">
        <f t="shared" si="208"/>
        <v>-</v>
      </c>
      <c r="O4446" s="150">
        <f t="shared" si="209"/>
        <v>0</v>
      </c>
      <c r="P4446" s="15" t="str">
        <f>IF(COUNTIF('Personálie dobrovolníků '!U:X,N4446)&gt;0,"ANO","")</f>
        <v/>
      </c>
      <c r="Q4446" s="15"/>
    </row>
    <row r="4447" spans="2:17" s="25" customFormat="1" x14ac:dyDescent="0.3">
      <c r="B4447" s="15" t="str">
        <f>IF(A4447="","",VLOOKUP(A4447,Tabulka3[[Číslo smlouvy   u pravidelné činnosti]:[Příjmení]],3,0))</f>
        <v/>
      </c>
      <c r="C4447" s="15" t="str">
        <f>IF(A4447="","",VLOOKUP(A4447,Tabulka3[[Číslo smlouvy   u pravidelné činnosti]:[Příjmení]],4,0))</f>
        <v/>
      </c>
      <c r="F4447" s="94"/>
      <c r="H4447" s="113"/>
      <c r="I4447" s="113"/>
      <c r="K4447" s="15"/>
      <c r="L4447" s="15"/>
      <c r="M4447" s="15">
        <f t="shared" si="207"/>
        <v>1</v>
      </c>
      <c r="N4447" s="15" t="str">
        <f t="shared" si="208"/>
        <v>-</v>
      </c>
      <c r="O4447" s="150">
        <f t="shared" si="209"/>
        <v>0</v>
      </c>
      <c r="P4447" s="15" t="str">
        <f>IF(COUNTIF('Personálie dobrovolníků '!U:X,N4447)&gt;0,"ANO","")</f>
        <v/>
      </c>
      <c r="Q4447" s="15"/>
    </row>
    <row r="4448" spans="2:17" s="25" customFormat="1" x14ac:dyDescent="0.3">
      <c r="B4448" s="15" t="str">
        <f>IF(A4448="","",VLOOKUP(A4448,Tabulka3[[Číslo smlouvy   u pravidelné činnosti]:[Příjmení]],3,0))</f>
        <v/>
      </c>
      <c r="C4448" s="15" t="str">
        <f>IF(A4448="","",VLOOKUP(A4448,Tabulka3[[Číslo smlouvy   u pravidelné činnosti]:[Příjmení]],4,0))</f>
        <v/>
      </c>
      <c r="F4448" s="94"/>
      <c r="H4448" s="113"/>
      <c r="I4448" s="113"/>
      <c r="K4448" s="15"/>
      <c r="L4448" s="15"/>
      <c r="M4448" s="15">
        <f t="shared" si="207"/>
        <v>1</v>
      </c>
      <c r="N4448" s="15" t="str">
        <f t="shared" si="208"/>
        <v>-</v>
      </c>
      <c r="O4448" s="150">
        <f t="shared" si="209"/>
        <v>0</v>
      </c>
      <c r="P4448" s="15" t="str">
        <f>IF(COUNTIF('Personálie dobrovolníků '!U:X,N4448)&gt;0,"ANO","")</f>
        <v/>
      </c>
      <c r="Q4448" s="15"/>
    </row>
    <row r="4449" spans="2:17" s="25" customFormat="1" x14ac:dyDescent="0.3">
      <c r="B4449" s="15" t="str">
        <f>IF(A4449="","",VLOOKUP(A4449,Tabulka3[[Číslo smlouvy   u pravidelné činnosti]:[Příjmení]],3,0))</f>
        <v/>
      </c>
      <c r="C4449" s="15" t="str">
        <f>IF(A4449="","",VLOOKUP(A4449,Tabulka3[[Číslo smlouvy   u pravidelné činnosti]:[Příjmení]],4,0))</f>
        <v/>
      </c>
      <c r="F4449" s="94"/>
      <c r="H4449" s="113"/>
      <c r="I4449" s="113"/>
      <c r="K4449" s="15"/>
      <c r="L4449" s="15"/>
      <c r="M4449" s="15">
        <f t="shared" si="207"/>
        <v>1</v>
      </c>
      <c r="N4449" s="15" t="str">
        <f t="shared" si="208"/>
        <v>-</v>
      </c>
      <c r="O4449" s="150">
        <f t="shared" si="209"/>
        <v>0</v>
      </c>
      <c r="P4449" s="15" t="str">
        <f>IF(COUNTIF('Personálie dobrovolníků '!U:X,N4449)&gt;0,"ANO","")</f>
        <v/>
      </c>
      <c r="Q4449" s="15"/>
    </row>
    <row r="4450" spans="2:17" s="25" customFormat="1" x14ac:dyDescent="0.3">
      <c r="B4450" s="15" t="str">
        <f>IF(A4450="","",VLOOKUP(A4450,Tabulka3[[Číslo smlouvy   u pravidelné činnosti]:[Příjmení]],3,0))</f>
        <v/>
      </c>
      <c r="C4450" s="15" t="str">
        <f>IF(A4450="","",VLOOKUP(A4450,Tabulka3[[Číslo smlouvy   u pravidelné činnosti]:[Příjmení]],4,0))</f>
        <v/>
      </c>
      <c r="F4450" s="94"/>
      <c r="H4450" s="113"/>
      <c r="I4450" s="113"/>
      <c r="K4450" s="15"/>
      <c r="L4450" s="15"/>
      <c r="M4450" s="15">
        <f t="shared" si="207"/>
        <v>1</v>
      </c>
      <c r="N4450" s="15" t="str">
        <f t="shared" si="208"/>
        <v>-</v>
      </c>
      <c r="O4450" s="150">
        <f t="shared" si="209"/>
        <v>0</v>
      </c>
      <c r="P4450" s="15" t="str">
        <f>IF(COUNTIF('Personálie dobrovolníků '!U:X,N4450)&gt;0,"ANO","")</f>
        <v/>
      </c>
      <c r="Q4450" s="15"/>
    </row>
    <row r="4451" spans="2:17" s="25" customFormat="1" x14ac:dyDescent="0.3">
      <c r="B4451" s="15" t="str">
        <f>IF(A4451="","",VLOOKUP(A4451,Tabulka3[[Číslo smlouvy   u pravidelné činnosti]:[Příjmení]],3,0))</f>
        <v/>
      </c>
      <c r="C4451" s="15" t="str">
        <f>IF(A4451="","",VLOOKUP(A4451,Tabulka3[[Číslo smlouvy   u pravidelné činnosti]:[Příjmení]],4,0))</f>
        <v/>
      </c>
      <c r="F4451" s="94"/>
      <c r="H4451" s="113"/>
      <c r="I4451" s="113"/>
      <c r="K4451" s="15"/>
      <c r="L4451" s="15"/>
      <c r="M4451" s="15">
        <f t="shared" si="207"/>
        <v>1</v>
      </c>
      <c r="N4451" s="15" t="str">
        <f t="shared" si="208"/>
        <v>-</v>
      </c>
      <c r="O4451" s="150">
        <f t="shared" si="209"/>
        <v>0</v>
      </c>
      <c r="P4451" s="15" t="str">
        <f>IF(COUNTIF('Personálie dobrovolníků '!U:X,N4451)&gt;0,"ANO","")</f>
        <v/>
      </c>
      <c r="Q4451" s="15"/>
    </row>
    <row r="4452" spans="2:17" s="25" customFormat="1" x14ac:dyDescent="0.3">
      <c r="B4452" s="15" t="str">
        <f>IF(A4452="","",VLOOKUP(A4452,Tabulka3[[Číslo smlouvy   u pravidelné činnosti]:[Příjmení]],3,0))</f>
        <v/>
      </c>
      <c r="C4452" s="15" t="str">
        <f>IF(A4452="","",VLOOKUP(A4452,Tabulka3[[Číslo smlouvy   u pravidelné činnosti]:[Příjmení]],4,0))</f>
        <v/>
      </c>
      <c r="F4452" s="94"/>
      <c r="H4452" s="113"/>
      <c r="I4452" s="113"/>
      <c r="K4452" s="15"/>
      <c r="L4452" s="15"/>
      <c r="M4452" s="15">
        <f t="shared" si="207"/>
        <v>1</v>
      </c>
      <c r="N4452" s="15" t="str">
        <f t="shared" si="208"/>
        <v>-</v>
      </c>
      <c r="O4452" s="150">
        <f t="shared" si="209"/>
        <v>0</v>
      </c>
      <c r="P4452" s="15" t="str">
        <f>IF(COUNTIF('Personálie dobrovolníků '!U:X,N4452)&gt;0,"ANO","")</f>
        <v/>
      </c>
      <c r="Q4452" s="15"/>
    </row>
    <row r="4453" spans="2:17" s="25" customFormat="1" x14ac:dyDescent="0.3">
      <c r="B4453" s="15" t="str">
        <f>IF(A4453="","",VLOOKUP(A4453,Tabulka3[[Číslo smlouvy   u pravidelné činnosti]:[Příjmení]],3,0))</f>
        <v/>
      </c>
      <c r="C4453" s="15" t="str">
        <f>IF(A4453="","",VLOOKUP(A4453,Tabulka3[[Číslo smlouvy   u pravidelné činnosti]:[Příjmení]],4,0))</f>
        <v/>
      </c>
      <c r="F4453" s="94"/>
      <c r="H4453" s="113"/>
      <c r="I4453" s="113"/>
      <c r="K4453" s="15"/>
      <c r="L4453" s="15"/>
      <c r="M4453" s="15">
        <f t="shared" si="207"/>
        <v>1</v>
      </c>
      <c r="N4453" s="15" t="str">
        <f t="shared" si="208"/>
        <v>-</v>
      </c>
      <c r="O4453" s="150">
        <f t="shared" si="209"/>
        <v>0</v>
      </c>
      <c r="P4453" s="15" t="str">
        <f>IF(COUNTIF('Personálie dobrovolníků '!U:X,N4453)&gt;0,"ANO","")</f>
        <v/>
      </c>
      <c r="Q4453" s="15"/>
    </row>
    <row r="4454" spans="2:17" s="25" customFormat="1" x14ac:dyDescent="0.3">
      <c r="B4454" s="15" t="str">
        <f>IF(A4454="","",VLOOKUP(A4454,Tabulka3[[Číslo smlouvy   u pravidelné činnosti]:[Příjmení]],3,0))</f>
        <v/>
      </c>
      <c r="C4454" s="15" t="str">
        <f>IF(A4454="","",VLOOKUP(A4454,Tabulka3[[Číslo smlouvy   u pravidelné činnosti]:[Příjmení]],4,0))</f>
        <v/>
      </c>
      <c r="F4454" s="94"/>
      <c r="H4454" s="113"/>
      <c r="I4454" s="113"/>
      <c r="K4454" s="15"/>
      <c r="L4454" s="15"/>
      <c r="M4454" s="15">
        <f t="shared" si="207"/>
        <v>1</v>
      </c>
      <c r="N4454" s="15" t="str">
        <f t="shared" si="208"/>
        <v>-</v>
      </c>
      <c r="O4454" s="150">
        <f t="shared" si="209"/>
        <v>0</v>
      </c>
      <c r="P4454" s="15" t="str">
        <f>IF(COUNTIF('Personálie dobrovolníků '!U:X,N4454)&gt;0,"ANO","")</f>
        <v/>
      </c>
      <c r="Q4454" s="15"/>
    </row>
    <row r="4455" spans="2:17" s="25" customFormat="1" x14ac:dyDescent="0.3">
      <c r="B4455" s="15" t="str">
        <f>IF(A4455="","",VLOOKUP(A4455,Tabulka3[[Číslo smlouvy   u pravidelné činnosti]:[Příjmení]],3,0))</f>
        <v/>
      </c>
      <c r="C4455" s="15" t="str">
        <f>IF(A4455="","",VLOOKUP(A4455,Tabulka3[[Číslo smlouvy   u pravidelné činnosti]:[Příjmení]],4,0))</f>
        <v/>
      </c>
      <c r="F4455" s="94"/>
      <c r="H4455" s="113"/>
      <c r="I4455" s="113"/>
      <c r="K4455" s="15"/>
      <c r="L4455" s="15"/>
      <c r="M4455" s="15">
        <f t="shared" si="207"/>
        <v>1</v>
      </c>
      <c r="N4455" s="15" t="str">
        <f t="shared" si="208"/>
        <v>-</v>
      </c>
      <c r="O4455" s="150">
        <f t="shared" si="209"/>
        <v>0</v>
      </c>
      <c r="P4455" s="15" t="str">
        <f>IF(COUNTIF('Personálie dobrovolníků '!U:X,N4455)&gt;0,"ANO","")</f>
        <v/>
      </c>
      <c r="Q4455" s="15"/>
    </row>
    <row r="4456" spans="2:17" s="25" customFormat="1" x14ac:dyDescent="0.3">
      <c r="B4456" s="15" t="str">
        <f>IF(A4456="","",VLOOKUP(A4456,Tabulka3[[Číslo smlouvy   u pravidelné činnosti]:[Příjmení]],3,0))</f>
        <v/>
      </c>
      <c r="C4456" s="15" t="str">
        <f>IF(A4456="","",VLOOKUP(A4456,Tabulka3[[Číslo smlouvy   u pravidelné činnosti]:[Příjmení]],4,0))</f>
        <v/>
      </c>
      <c r="F4456" s="94"/>
      <c r="H4456" s="113"/>
      <c r="I4456" s="113"/>
      <c r="K4456" s="15"/>
      <c r="L4456" s="15"/>
      <c r="M4456" s="15">
        <f t="shared" si="207"/>
        <v>1</v>
      </c>
      <c r="N4456" s="15" t="str">
        <f t="shared" si="208"/>
        <v>-</v>
      </c>
      <c r="O4456" s="150">
        <f t="shared" si="209"/>
        <v>0</v>
      </c>
      <c r="P4456" s="15" t="str">
        <f>IF(COUNTIF('Personálie dobrovolníků '!U:X,N4456)&gt;0,"ANO","")</f>
        <v/>
      </c>
      <c r="Q4456" s="15"/>
    </row>
    <row r="4457" spans="2:17" s="25" customFormat="1" x14ac:dyDescent="0.3">
      <c r="B4457" s="15" t="str">
        <f>IF(A4457="","",VLOOKUP(A4457,Tabulka3[[Číslo smlouvy   u pravidelné činnosti]:[Příjmení]],3,0))</f>
        <v/>
      </c>
      <c r="C4457" s="15" t="str">
        <f>IF(A4457="","",VLOOKUP(A4457,Tabulka3[[Číslo smlouvy   u pravidelné činnosti]:[Příjmení]],4,0))</f>
        <v/>
      </c>
      <c r="F4457" s="94"/>
      <c r="H4457" s="113"/>
      <c r="I4457" s="113"/>
      <c r="K4457" s="15"/>
      <c r="L4457" s="15"/>
      <c r="M4457" s="15">
        <f t="shared" si="207"/>
        <v>1</v>
      </c>
      <c r="N4457" s="15" t="str">
        <f t="shared" si="208"/>
        <v>-</v>
      </c>
      <c r="O4457" s="150">
        <f t="shared" si="209"/>
        <v>0</v>
      </c>
      <c r="P4457" s="15" t="str">
        <f>IF(COUNTIF('Personálie dobrovolníků '!U:X,N4457)&gt;0,"ANO","")</f>
        <v/>
      </c>
      <c r="Q4457" s="15"/>
    </row>
    <row r="4458" spans="2:17" s="25" customFormat="1" x14ac:dyDescent="0.3">
      <c r="B4458" s="15" t="str">
        <f>IF(A4458="","",VLOOKUP(A4458,Tabulka3[[Číslo smlouvy   u pravidelné činnosti]:[Příjmení]],3,0))</f>
        <v/>
      </c>
      <c r="C4458" s="15" t="str">
        <f>IF(A4458="","",VLOOKUP(A4458,Tabulka3[[Číslo smlouvy   u pravidelné činnosti]:[Příjmení]],4,0))</f>
        <v/>
      </c>
      <c r="F4458" s="94"/>
      <c r="H4458" s="113"/>
      <c r="I4458" s="113"/>
      <c r="K4458" s="15"/>
      <c r="L4458" s="15"/>
      <c r="M4458" s="15">
        <f t="shared" si="207"/>
        <v>1</v>
      </c>
      <c r="N4458" s="15" t="str">
        <f t="shared" si="208"/>
        <v>-</v>
      </c>
      <c r="O4458" s="150">
        <f t="shared" si="209"/>
        <v>0</v>
      </c>
      <c r="P4458" s="15" t="str">
        <f>IF(COUNTIF('Personálie dobrovolníků '!U:X,N4458)&gt;0,"ANO","")</f>
        <v/>
      </c>
      <c r="Q4458" s="15"/>
    </row>
    <row r="4459" spans="2:17" s="25" customFormat="1" x14ac:dyDescent="0.3">
      <c r="B4459" s="15" t="str">
        <f>IF(A4459="","",VLOOKUP(A4459,Tabulka3[[Číslo smlouvy   u pravidelné činnosti]:[Příjmení]],3,0))</f>
        <v/>
      </c>
      <c r="C4459" s="15" t="str">
        <f>IF(A4459="","",VLOOKUP(A4459,Tabulka3[[Číslo smlouvy   u pravidelné činnosti]:[Příjmení]],4,0))</f>
        <v/>
      </c>
      <c r="F4459" s="94"/>
      <c r="H4459" s="113"/>
      <c r="I4459" s="113"/>
      <c r="K4459" s="15"/>
      <c r="L4459" s="15"/>
      <c r="M4459" s="15">
        <f t="shared" si="207"/>
        <v>1</v>
      </c>
      <c r="N4459" s="15" t="str">
        <f t="shared" si="208"/>
        <v>-</v>
      </c>
      <c r="O4459" s="150">
        <f t="shared" si="209"/>
        <v>0</v>
      </c>
      <c r="P4459" s="15" t="str">
        <f>IF(COUNTIF('Personálie dobrovolníků '!U:X,N4459)&gt;0,"ANO","")</f>
        <v/>
      </c>
      <c r="Q4459" s="15"/>
    </row>
    <row r="4460" spans="2:17" s="25" customFormat="1" x14ac:dyDescent="0.3">
      <c r="B4460" s="15" t="str">
        <f>IF(A4460="","",VLOOKUP(A4460,Tabulka3[[Číslo smlouvy   u pravidelné činnosti]:[Příjmení]],3,0))</f>
        <v/>
      </c>
      <c r="C4460" s="15" t="str">
        <f>IF(A4460="","",VLOOKUP(A4460,Tabulka3[[Číslo smlouvy   u pravidelné činnosti]:[Příjmení]],4,0))</f>
        <v/>
      </c>
      <c r="F4460" s="94"/>
      <c r="H4460" s="113"/>
      <c r="I4460" s="113"/>
      <c r="K4460" s="15"/>
      <c r="L4460" s="15"/>
      <c r="M4460" s="15">
        <f t="shared" si="207"/>
        <v>1</v>
      </c>
      <c r="N4460" s="15" t="str">
        <f t="shared" si="208"/>
        <v>-</v>
      </c>
      <c r="O4460" s="150">
        <f t="shared" si="209"/>
        <v>0</v>
      </c>
      <c r="P4460" s="15" t="str">
        <f>IF(COUNTIF('Personálie dobrovolníků '!U:X,N4460)&gt;0,"ANO","")</f>
        <v/>
      </c>
      <c r="Q4460" s="15"/>
    </row>
    <row r="4461" spans="2:17" s="25" customFormat="1" x14ac:dyDescent="0.3">
      <c r="B4461" s="15" t="str">
        <f>IF(A4461="","",VLOOKUP(A4461,Tabulka3[[Číslo smlouvy   u pravidelné činnosti]:[Příjmení]],3,0))</f>
        <v/>
      </c>
      <c r="C4461" s="15" t="str">
        <f>IF(A4461="","",VLOOKUP(A4461,Tabulka3[[Číslo smlouvy   u pravidelné činnosti]:[Příjmení]],4,0))</f>
        <v/>
      </c>
      <c r="F4461" s="94"/>
      <c r="H4461" s="113"/>
      <c r="I4461" s="113"/>
      <c r="K4461" s="15"/>
      <c r="L4461" s="15"/>
      <c r="M4461" s="15">
        <f t="shared" si="207"/>
        <v>1</v>
      </c>
      <c r="N4461" s="15" t="str">
        <f t="shared" si="208"/>
        <v>-</v>
      </c>
      <c r="O4461" s="150">
        <f t="shared" si="209"/>
        <v>0</v>
      </c>
      <c r="P4461" s="15" t="str">
        <f>IF(COUNTIF('Personálie dobrovolníků '!U:X,N4461)&gt;0,"ANO","")</f>
        <v/>
      </c>
      <c r="Q4461" s="15"/>
    </row>
    <row r="4462" spans="2:17" s="25" customFormat="1" x14ac:dyDescent="0.3">
      <c r="B4462" s="15" t="str">
        <f>IF(A4462="","",VLOOKUP(A4462,Tabulka3[[Číslo smlouvy   u pravidelné činnosti]:[Příjmení]],3,0))</f>
        <v/>
      </c>
      <c r="C4462" s="15" t="str">
        <f>IF(A4462="","",VLOOKUP(A4462,Tabulka3[[Číslo smlouvy   u pravidelné činnosti]:[Příjmení]],4,0))</f>
        <v/>
      </c>
      <c r="F4462" s="94"/>
      <c r="H4462" s="113"/>
      <c r="I4462" s="113"/>
      <c r="K4462" s="15"/>
      <c r="L4462" s="15"/>
      <c r="M4462" s="15">
        <f t="shared" si="207"/>
        <v>1</v>
      </c>
      <c r="N4462" s="15" t="str">
        <f t="shared" si="208"/>
        <v>-</v>
      </c>
      <c r="O4462" s="150">
        <f t="shared" si="209"/>
        <v>0</v>
      </c>
      <c r="P4462" s="15" t="str">
        <f>IF(COUNTIF('Personálie dobrovolníků '!U:X,N4462)&gt;0,"ANO","")</f>
        <v/>
      </c>
      <c r="Q4462" s="15"/>
    </row>
    <row r="4463" spans="2:17" s="25" customFormat="1" x14ac:dyDescent="0.3">
      <c r="B4463" s="15" t="str">
        <f>IF(A4463="","",VLOOKUP(A4463,Tabulka3[[Číslo smlouvy   u pravidelné činnosti]:[Příjmení]],3,0))</f>
        <v/>
      </c>
      <c r="C4463" s="15" t="str">
        <f>IF(A4463="","",VLOOKUP(A4463,Tabulka3[[Číslo smlouvy   u pravidelné činnosti]:[Příjmení]],4,0))</f>
        <v/>
      </c>
      <c r="F4463" s="94"/>
      <c r="H4463" s="113"/>
      <c r="I4463" s="113"/>
      <c r="K4463" s="15"/>
      <c r="L4463" s="15"/>
      <c r="M4463" s="15">
        <f t="shared" si="207"/>
        <v>1</v>
      </c>
      <c r="N4463" s="15" t="str">
        <f t="shared" si="208"/>
        <v>-</v>
      </c>
      <c r="O4463" s="150">
        <f t="shared" si="209"/>
        <v>0</v>
      </c>
      <c r="P4463" s="15" t="str">
        <f>IF(COUNTIF('Personálie dobrovolníků '!U:X,N4463)&gt;0,"ANO","")</f>
        <v/>
      </c>
      <c r="Q4463" s="15"/>
    </row>
    <row r="4464" spans="2:17" s="25" customFormat="1" x14ac:dyDescent="0.3">
      <c r="B4464" s="15" t="str">
        <f>IF(A4464="","",VLOOKUP(A4464,Tabulka3[[Číslo smlouvy   u pravidelné činnosti]:[Příjmení]],3,0))</f>
        <v/>
      </c>
      <c r="C4464" s="15" t="str">
        <f>IF(A4464="","",VLOOKUP(A4464,Tabulka3[[Číslo smlouvy   u pravidelné činnosti]:[Příjmení]],4,0))</f>
        <v/>
      </c>
      <c r="F4464" s="94"/>
      <c r="H4464" s="113"/>
      <c r="I4464" s="113"/>
      <c r="K4464" s="15"/>
      <c r="L4464" s="15"/>
      <c r="M4464" s="15">
        <f t="shared" si="207"/>
        <v>1</v>
      </c>
      <c r="N4464" s="15" t="str">
        <f t="shared" si="208"/>
        <v>-</v>
      </c>
      <c r="O4464" s="150">
        <f t="shared" si="209"/>
        <v>0</v>
      </c>
      <c r="P4464" s="15" t="str">
        <f>IF(COUNTIF('Personálie dobrovolníků '!U:X,N4464)&gt;0,"ANO","")</f>
        <v/>
      </c>
      <c r="Q4464" s="15"/>
    </row>
    <row r="4465" spans="2:17" s="25" customFormat="1" x14ac:dyDescent="0.3">
      <c r="B4465" s="15" t="str">
        <f>IF(A4465="","",VLOOKUP(A4465,Tabulka3[[Číslo smlouvy   u pravidelné činnosti]:[Příjmení]],3,0))</f>
        <v/>
      </c>
      <c r="C4465" s="15" t="str">
        <f>IF(A4465="","",VLOOKUP(A4465,Tabulka3[[Číslo smlouvy   u pravidelné činnosti]:[Příjmení]],4,0))</f>
        <v/>
      </c>
      <c r="F4465" s="94"/>
      <c r="H4465" s="113"/>
      <c r="I4465" s="113"/>
      <c r="K4465" s="15"/>
      <c r="L4465" s="15"/>
      <c r="M4465" s="15">
        <f t="shared" si="207"/>
        <v>1</v>
      </c>
      <c r="N4465" s="15" t="str">
        <f t="shared" si="208"/>
        <v>-</v>
      </c>
      <c r="O4465" s="150">
        <f t="shared" si="209"/>
        <v>0</v>
      </c>
      <c r="P4465" s="15" t="str">
        <f>IF(COUNTIF('Personálie dobrovolníků '!U:X,N4465)&gt;0,"ANO","")</f>
        <v/>
      </c>
      <c r="Q4465" s="15"/>
    </row>
    <row r="4466" spans="2:17" s="25" customFormat="1" x14ac:dyDescent="0.3">
      <c r="B4466" s="15" t="str">
        <f>IF(A4466="","",VLOOKUP(A4466,Tabulka3[[Číslo smlouvy   u pravidelné činnosti]:[Příjmení]],3,0))</f>
        <v/>
      </c>
      <c r="C4466" s="15" t="str">
        <f>IF(A4466="","",VLOOKUP(A4466,Tabulka3[[Číslo smlouvy   u pravidelné činnosti]:[Příjmení]],4,0))</f>
        <v/>
      </c>
      <c r="F4466" s="94"/>
      <c r="H4466" s="113"/>
      <c r="I4466" s="113"/>
      <c r="K4466" s="15"/>
      <c r="L4466" s="15"/>
      <c r="M4466" s="15">
        <f t="shared" si="207"/>
        <v>1</v>
      </c>
      <c r="N4466" s="15" t="str">
        <f t="shared" si="208"/>
        <v>-</v>
      </c>
      <c r="O4466" s="150">
        <f t="shared" si="209"/>
        <v>0</v>
      </c>
      <c r="P4466" s="15" t="str">
        <f>IF(COUNTIF('Personálie dobrovolníků '!U:X,N4466)&gt;0,"ANO","")</f>
        <v/>
      </c>
      <c r="Q4466" s="15"/>
    </row>
    <row r="4467" spans="2:17" s="25" customFormat="1" x14ac:dyDescent="0.3">
      <c r="B4467" s="15" t="str">
        <f>IF(A4467="","",VLOOKUP(A4467,Tabulka3[[Číslo smlouvy   u pravidelné činnosti]:[Příjmení]],3,0))</f>
        <v/>
      </c>
      <c r="C4467" s="15" t="str">
        <f>IF(A4467="","",VLOOKUP(A4467,Tabulka3[[Číslo smlouvy   u pravidelné činnosti]:[Příjmení]],4,0))</f>
        <v/>
      </c>
      <c r="F4467" s="94"/>
      <c r="H4467" s="113"/>
      <c r="I4467" s="113"/>
      <c r="K4467" s="15"/>
      <c r="L4467" s="15"/>
      <c r="M4467" s="15">
        <f t="shared" si="207"/>
        <v>1</v>
      </c>
      <c r="N4467" s="15" t="str">
        <f t="shared" si="208"/>
        <v>-</v>
      </c>
      <c r="O4467" s="150">
        <f t="shared" si="209"/>
        <v>0</v>
      </c>
      <c r="P4467" s="15" t="str">
        <f>IF(COUNTIF('Personálie dobrovolníků '!U:X,N4467)&gt;0,"ANO","")</f>
        <v/>
      </c>
      <c r="Q4467" s="15"/>
    </row>
    <row r="4468" spans="2:17" s="25" customFormat="1" x14ac:dyDescent="0.3">
      <c r="B4468" s="15" t="str">
        <f>IF(A4468="","",VLOOKUP(A4468,Tabulka3[[Číslo smlouvy   u pravidelné činnosti]:[Příjmení]],3,0))</f>
        <v/>
      </c>
      <c r="C4468" s="15" t="str">
        <f>IF(A4468="","",VLOOKUP(A4468,Tabulka3[[Číslo smlouvy   u pravidelné činnosti]:[Příjmení]],4,0))</f>
        <v/>
      </c>
      <c r="F4468" s="94"/>
      <c r="H4468" s="113"/>
      <c r="I4468" s="113"/>
      <c r="K4468" s="15"/>
      <c r="L4468" s="15"/>
      <c r="M4468" s="15">
        <f t="shared" si="207"/>
        <v>1</v>
      </c>
      <c r="N4468" s="15" t="str">
        <f t="shared" si="208"/>
        <v>-</v>
      </c>
      <c r="O4468" s="150">
        <f t="shared" si="209"/>
        <v>0</v>
      </c>
      <c r="P4468" s="15" t="str">
        <f>IF(COUNTIF('Personálie dobrovolníků '!U:X,N4468)&gt;0,"ANO","")</f>
        <v/>
      </c>
      <c r="Q4468" s="15"/>
    </row>
    <row r="4469" spans="2:17" s="25" customFormat="1" x14ac:dyDescent="0.3">
      <c r="B4469" s="15" t="str">
        <f>IF(A4469="","",VLOOKUP(A4469,Tabulka3[[Číslo smlouvy   u pravidelné činnosti]:[Příjmení]],3,0))</f>
        <v/>
      </c>
      <c r="C4469" s="15" t="str">
        <f>IF(A4469="","",VLOOKUP(A4469,Tabulka3[[Číslo smlouvy   u pravidelné činnosti]:[Příjmení]],4,0))</f>
        <v/>
      </c>
      <c r="F4469" s="94"/>
      <c r="H4469" s="113"/>
      <c r="I4469" s="113"/>
      <c r="K4469" s="15"/>
      <c r="L4469" s="15"/>
      <c r="M4469" s="15">
        <f t="shared" si="207"/>
        <v>1</v>
      </c>
      <c r="N4469" s="15" t="str">
        <f t="shared" si="208"/>
        <v>-</v>
      </c>
      <c r="O4469" s="150">
        <f t="shared" si="209"/>
        <v>0</v>
      </c>
      <c r="P4469" s="15" t="str">
        <f>IF(COUNTIF('Personálie dobrovolníků '!U:X,N4469)&gt;0,"ANO","")</f>
        <v/>
      </c>
      <c r="Q4469" s="15"/>
    </row>
    <row r="4470" spans="2:17" s="25" customFormat="1" x14ac:dyDescent="0.3">
      <c r="B4470" s="15" t="str">
        <f>IF(A4470="","",VLOOKUP(A4470,Tabulka3[[Číslo smlouvy   u pravidelné činnosti]:[Příjmení]],3,0))</f>
        <v/>
      </c>
      <c r="C4470" s="15" t="str">
        <f>IF(A4470="","",VLOOKUP(A4470,Tabulka3[[Číslo smlouvy   u pravidelné činnosti]:[Příjmení]],4,0))</f>
        <v/>
      </c>
      <c r="F4470" s="94"/>
      <c r="H4470" s="113"/>
      <c r="I4470" s="113"/>
      <c r="K4470" s="15"/>
      <c r="L4470" s="15"/>
      <c r="M4470" s="15">
        <f t="shared" si="207"/>
        <v>1</v>
      </c>
      <c r="N4470" s="15" t="str">
        <f t="shared" si="208"/>
        <v>-</v>
      </c>
      <c r="O4470" s="150">
        <f t="shared" si="209"/>
        <v>0</v>
      </c>
      <c r="P4470" s="15" t="str">
        <f>IF(COUNTIF('Personálie dobrovolníků '!U:X,N4470)&gt;0,"ANO","")</f>
        <v/>
      </c>
      <c r="Q4470" s="15"/>
    </row>
    <row r="4471" spans="2:17" s="25" customFormat="1" x14ac:dyDescent="0.3">
      <c r="B4471" s="15" t="str">
        <f>IF(A4471="","",VLOOKUP(A4471,Tabulka3[[Číslo smlouvy   u pravidelné činnosti]:[Příjmení]],3,0))</f>
        <v/>
      </c>
      <c r="C4471" s="15" t="str">
        <f>IF(A4471="","",VLOOKUP(A4471,Tabulka3[[Číslo smlouvy   u pravidelné činnosti]:[Příjmení]],4,0))</f>
        <v/>
      </c>
      <c r="F4471" s="94"/>
      <c r="H4471" s="113"/>
      <c r="I4471" s="113"/>
      <c r="K4471" s="15"/>
      <c r="L4471" s="15"/>
      <c r="M4471" s="15">
        <f t="shared" si="207"/>
        <v>1</v>
      </c>
      <c r="N4471" s="15" t="str">
        <f t="shared" si="208"/>
        <v>-</v>
      </c>
      <c r="O4471" s="150">
        <f t="shared" si="209"/>
        <v>0</v>
      </c>
      <c r="P4471" s="15" t="str">
        <f>IF(COUNTIF('Personálie dobrovolníků '!U:X,N4471)&gt;0,"ANO","")</f>
        <v/>
      </c>
      <c r="Q4471" s="15"/>
    </row>
    <row r="4472" spans="2:17" s="25" customFormat="1" x14ac:dyDescent="0.3">
      <c r="B4472" s="15" t="str">
        <f>IF(A4472="","",VLOOKUP(A4472,Tabulka3[[Číslo smlouvy   u pravidelné činnosti]:[Příjmení]],3,0))</f>
        <v/>
      </c>
      <c r="C4472" s="15" t="str">
        <f>IF(A4472="","",VLOOKUP(A4472,Tabulka3[[Číslo smlouvy   u pravidelné činnosti]:[Příjmení]],4,0))</f>
        <v/>
      </c>
      <c r="F4472" s="94"/>
      <c r="H4472" s="113"/>
      <c r="I4472" s="113"/>
      <c r="K4472" s="15"/>
      <c r="L4472" s="15"/>
      <c r="M4472" s="15">
        <f t="shared" si="207"/>
        <v>1</v>
      </c>
      <c r="N4472" s="15" t="str">
        <f t="shared" si="208"/>
        <v>-</v>
      </c>
      <c r="O4472" s="150">
        <f t="shared" si="209"/>
        <v>0</v>
      </c>
      <c r="P4472" s="15" t="str">
        <f>IF(COUNTIF('Personálie dobrovolníků '!U:X,N4472)&gt;0,"ANO","")</f>
        <v/>
      </c>
      <c r="Q4472" s="15"/>
    </row>
    <row r="4473" spans="2:17" s="25" customFormat="1" x14ac:dyDescent="0.3">
      <c r="B4473" s="15" t="str">
        <f>IF(A4473="","",VLOOKUP(A4473,Tabulka3[[Číslo smlouvy   u pravidelné činnosti]:[Příjmení]],3,0))</f>
        <v/>
      </c>
      <c r="C4473" s="15" t="str">
        <f>IF(A4473="","",VLOOKUP(A4473,Tabulka3[[Číslo smlouvy   u pravidelné činnosti]:[Příjmení]],4,0))</f>
        <v/>
      </c>
      <c r="F4473" s="94"/>
      <c r="H4473" s="113"/>
      <c r="I4473" s="113"/>
      <c r="K4473" s="15"/>
      <c r="L4473" s="15"/>
      <c r="M4473" s="15">
        <f t="shared" si="207"/>
        <v>1</v>
      </c>
      <c r="N4473" s="15" t="str">
        <f t="shared" si="208"/>
        <v>-</v>
      </c>
      <c r="O4473" s="150">
        <f t="shared" si="209"/>
        <v>0</v>
      </c>
      <c r="P4473" s="15" t="str">
        <f>IF(COUNTIF('Personálie dobrovolníků '!U:X,N4473)&gt;0,"ANO","")</f>
        <v/>
      </c>
      <c r="Q4473" s="15"/>
    </row>
    <row r="4474" spans="2:17" s="25" customFormat="1" x14ac:dyDescent="0.3">
      <c r="B4474" s="15" t="str">
        <f>IF(A4474="","",VLOOKUP(A4474,Tabulka3[[Číslo smlouvy   u pravidelné činnosti]:[Příjmení]],3,0))</f>
        <v/>
      </c>
      <c r="C4474" s="15" t="str">
        <f>IF(A4474="","",VLOOKUP(A4474,Tabulka3[[Číslo smlouvy   u pravidelné činnosti]:[Příjmení]],4,0))</f>
        <v/>
      </c>
      <c r="F4474" s="94"/>
      <c r="H4474" s="113"/>
      <c r="I4474" s="113"/>
      <c r="K4474" s="15"/>
      <c r="L4474" s="15"/>
      <c r="M4474" s="15">
        <f t="shared" si="207"/>
        <v>1</v>
      </c>
      <c r="N4474" s="15" t="str">
        <f t="shared" si="208"/>
        <v>-</v>
      </c>
      <c r="O4474" s="150">
        <f t="shared" si="209"/>
        <v>0</v>
      </c>
      <c r="P4474" s="15" t="str">
        <f>IF(COUNTIF('Personálie dobrovolníků '!U:X,N4474)&gt;0,"ANO","")</f>
        <v/>
      </c>
      <c r="Q4474" s="15"/>
    </row>
    <row r="4475" spans="2:17" s="25" customFormat="1" x14ac:dyDescent="0.3">
      <c r="B4475" s="15" t="str">
        <f>IF(A4475="","",VLOOKUP(A4475,Tabulka3[[Číslo smlouvy   u pravidelné činnosti]:[Příjmení]],3,0))</f>
        <v/>
      </c>
      <c r="C4475" s="15" t="str">
        <f>IF(A4475="","",VLOOKUP(A4475,Tabulka3[[Číslo smlouvy   u pravidelné činnosti]:[Příjmení]],4,0))</f>
        <v/>
      </c>
      <c r="F4475" s="94"/>
      <c r="H4475" s="113"/>
      <c r="I4475" s="113"/>
      <c r="K4475" s="15"/>
      <c r="L4475" s="15"/>
      <c r="M4475" s="15">
        <f t="shared" si="207"/>
        <v>1</v>
      </c>
      <c r="N4475" s="15" t="str">
        <f t="shared" si="208"/>
        <v>-</v>
      </c>
      <c r="O4475" s="150">
        <f t="shared" si="209"/>
        <v>0</v>
      </c>
      <c r="P4475" s="15" t="str">
        <f>IF(COUNTIF('Personálie dobrovolníků '!U:X,N4475)&gt;0,"ANO","")</f>
        <v/>
      </c>
      <c r="Q4475" s="15"/>
    </row>
    <row r="4476" spans="2:17" s="25" customFormat="1" x14ac:dyDescent="0.3">
      <c r="B4476" s="15" t="str">
        <f>IF(A4476="","",VLOOKUP(A4476,Tabulka3[[Číslo smlouvy   u pravidelné činnosti]:[Příjmení]],3,0))</f>
        <v/>
      </c>
      <c r="C4476" s="15" t="str">
        <f>IF(A4476="","",VLOOKUP(A4476,Tabulka3[[Číslo smlouvy   u pravidelné činnosti]:[Příjmení]],4,0))</f>
        <v/>
      </c>
      <c r="F4476" s="94"/>
      <c r="H4476" s="113"/>
      <c r="I4476" s="113"/>
      <c r="K4476" s="15"/>
      <c r="L4476" s="15"/>
      <c r="M4476" s="15">
        <f t="shared" si="207"/>
        <v>1</v>
      </c>
      <c r="N4476" s="15" t="str">
        <f t="shared" si="208"/>
        <v>-</v>
      </c>
      <c r="O4476" s="150">
        <f t="shared" si="209"/>
        <v>0</v>
      </c>
      <c r="P4476" s="15" t="str">
        <f>IF(COUNTIF('Personálie dobrovolníků '!U:X,N4476)&gt;0,"ANO","")</f>
        <v/>
      </c>
      <c r="Q4476" s="15"/>
    </row>
    <row r="4477" spans="2:17" s="25" customFormat="1" x14ac:dyDescent="0.3">
      <c r="B4477" s="15" t="str">
        <f>IF(A4477="","",VLOOKUP(A4477,Tabulka3[[Číslo smlouvy   u pravidelné činnosti]:[Příjmení]],3,0))</f>
        <v/>
      </c>
      <c r="C4477" s="15" t="str">
        <f>IF(A4477="","",VLOOKUP(A4477,Tabulka3[[Číslo smlouvy   u pravidelné činnosti]:[Příjmení]],4,0))</f>
        <v/>
      </c>
      <c r="F4477" s="94"/>
      <c r="H4477" s="113"/>
      <c r="I4477" s="113"/>
      <c r="K4477" s="15"/>
      <c r="L4477" s="15"/>
      <c r="M4477" s="15">
        <f t="shared" si="207"/>
        <v>1</v>
      </c>
      <c r="N4477" s="15" t="str">
        <f t="shared" si="208"/>
        <v>-</v>
      </c>
      <c r="O4477" s="150">
        <f t="shared" si="209"/>
        <v>0</v>
      </c>
      <c r="P4477" s="15" t="str">
        <f>IF(COUNTIF('Personálie dobrovolníků '!U:X,N4477)&gt;0,"ANO","")</f>
        <v/>
      </c>
      <c r="Q4477" s="15"/>
    </row>
    <row r="4478" spans="2:17" s="25" customFormat="1" x14ac:dyDescent="0.3">
      <c r="B4478" s="15" t="str">
        <f>IF(A4478="","",VLOOKUP(A4478,Tabulka3[[Číslo smlouvy   u pravidelné činnosti]:[Příjmení]],3,0))</f>
        <v/>
      </c>
      <c r="C4478" s="15" t="str">
        <f>IF(A4478="","",VLOOKUP(A4478,Tabulka3[[Číslo smlouvy   u pravidelné činnosti]:[Příjmení]],4,0))</f>
        <v/>
      </c>
      <c r="F4478" s="94"/>
      <c r="H4478" s="113"/>
      <c r="I4478" s="113"/>
      <c r="K4478" s="15"/>
      <c r="L4478" s="15"/>
      <c r="M4478" s="15">
        <f t="shared" si="207"/>
        <v>1</v>
      </c>
      <c r="N4478" s="15" t="str">
        <f t="shared" si="208"/>
        <v>-</v>
      </c>
      <c r="O4478" s="150">
        <f t="shared" si="209"/>
        <v>0</v>
      </c>
      <c r="P4478" s="15" t="str">
        <f>IF(COUNTIF('Personálie dobrovolníků '!U:X,N4478)&gt;0,"ANO","")</f>
        <v/>
      </c>
      <c r="Q4478" s="15"/>
    </row>
    <row r="4479" spans="2:17" s="25" customFormat="1" x14ac:dyDescent="0.3">
      <c r="B4479" s="15" t="str">
        <f>IF(A4479="","",VLOOKUP(A4479,Tabulka3[[Číslo smlouvy   u pravidelné činnosti]:[Příjmení]],3,0))</f>
        <v/>
      </c>
      <c r="C4479" s="15" t="str">
        <f>IF(A4479="","",VLOOKUP(A4479,Tabulka3[[Číslo smlouvy   u pravidelné činnosti]:[Příjmení]],4,0))</f>
        <v/>
      </c>
      <c r="F4479" s="94"/>
      <c r="H4479" s="113"/>
      <c r="I4479" s="113"/>
      <c r="K4479" s="15"/>
      <c r="L4479" s="15"/>
      <c r="M4479" s="15">
        <f t="shared" si="207"/>
        <v>1</v>
      </c>
      <c r="N4479" s="15" t="str">
        <f t="shared" si="208"/>
        <v>-</v>
      </c>
      <c r="O4479" s="150">
        <f t="shared" si="209"/>
        <v>0</v>
      </c>
      <c r="P4479" s="15" t="str">
        <f>IF(COUNTIF('Personálie dobrovolníků '!U:X,N4479)&gt;0,"ANO","")</f>
        <v/>
      </c>
      <c r="Q4479" s="15"/>
    </row>
    <row r="4480" spans="2:17" s="25" customFormat="1" x14ac:dyDescent="0.3">
      <c r="B4480" s="15" t="str">
        <f>IF(A4480="","",VLOOKUP(A4480,Tabulka3[[Číslo smlouvy   u pravidelné činnosti]:[Příjmení]],3,0))</f>
        <v/>
      </c>
      <c r="C4480" s="15" t="str">
        <f>IF(A4480="","",VLOOKUP(A4480,Tabulka3[[Číslo smlouvy   u pravidelné činnosti]:[Příjmení]],4,0))</f>
        <v/>
      </c>
      <c r="F4480" s="94"/>
      <c r="H4480" s="113"/>
      <c r="I4480" s="113"/>
      <c r="K4480" s="15"/>
      <c r="L4480" s="15"/>
      <c r="M4480" s="15">
        <f t="shared" si="207"/>
        <v>1</v>
      </c>
      <c r="N4480" s="15" t="str">
        <f t="shared" si="208"/>
        <v>-</v>
      </c>
      <c r="O4480" s="150">
        <f t="shared" si="209"/>
        <v>0</v>
      </c>
      <c r="P4480" s="15" t="str">
        <f>IF(COUNTIF('Personálie dobrovolníků '!U:X,N4480)&gt;0,"ANO","")</f>
        <v/>
      </c>
      <c r="Q4480" s="15"/>
    </row>
    <row r="4481" spans="2:17" s="25" customFormat="1" x14ac:dyDescent="0.3">
      <c r="B4481" s="15" t="str">
        <f>IF(A4481="","",VLOOKUP(A4481,Tabulka3[[Číslo smlouvy   u pravidelné činnosti]:[Příjmení]],3,0))</f>
        <v/>
      </c>
      <c r="C4481" s="15" t="str">
        <f>IF(A4481="","",VLOOKUP(A4481,Tabulka3[[Číslo smlouvy   u pravidelné činnosti]:[Příjmení]],4,0))</f>
        <v/>
      </c>
      <c r="F4481" s="94"/>
      <c r="H4481" s="113"/>
      <c r="I4481" s="113"/>
      <c r="K4481" s="15"/>
      <c r="L4481" s="15"/>
      <c r="M4481" s="15">
        <f t="shared" si="207"/>
        <v>1</v>
      </c>
      <c r="N4481" s="15" t="str">
        <f t="shared" si="208"/>
        <v>-</v>
      </c>
      <c r="O4481" s="150">
        <f t="shared" si="209"/>
        <v>0</v>
      </c>
      <c r="P4481" s="15" t="str">
        <f>IF(COUNTIF('Personálie dobrovolníků '!U:X,N4481)&gt;0,"ANO","")</f>
        <v/>
      </c>
      <c r="Q4481" s="15"/>
    </row>
    <row r="4482" spans="2:17" s="25" customFormat="1" x14ac:dyDescent="0.3">
      <c r="B4482" s="15" t="str">
        <f>IF(A4482="","",VLOOKUP(A4482,Tabulka3[[Číslo smlouvy   u pravidelné činnosti]:[Příjmení]],3,0))</f>
        <v/>
      </c>
      <c r="C4482" s="15" t="str">
        <f>IF(A4482="","",VLOOKUP(A4482,Tabulka3[[Číslo smlouvy   u pravidelné činnosti]:[Příjmení]],4,0))</f>
        <v/>
      </c>
      <c r="F4482" s="94"/>
      <c r="H4482" s="113"/>
      <c r="I4482" s="113"/>
      <c r="K4482" s="15"/>
      <c r="L4482" s="15"/>
      <c r="M4482" s="15">
        <f t="shared" si="207"/>
        <v>1</v>
      </c>
      <c r="N4482" s="15" t="str">
        <f t="shared" si="208"/>
        <v>-</v>
      </c>
      <c r="O4482" s="150">
        <f t="shared" si="209"/>
        <v>0</v>
      </c>
      <c r="P4482" s="15" t="str">
        <f>IF(COUNTIF('Personálie dobrovolníků '!U:X,N4482)&gt;0,"ANO","")</f>
        <v/>
      </c>
      <c r="Q4482" s="15"/>
    </row>
    <row r="4483" spans="2:17" s="25" customFormat="1" x14ac:dyDescent="0.3">
      <c r="B4483" s="15" t="str">
        <f>IF(A4483="","",VLOOKUP(A4483,Tabulka3[[Číslo smlouvy   u pravidelné činnosti]:[Příjmení]],3,0))</f>
        <v/>
      </c>
      <c r="C4483" s="15" t="str">
        <f>IF(A4483="","",VLOOKUP(A4483,Tabulka3[[Číslo smlouvy   u pravidelné činnosti]:[Příjmení]],4,0))</f>
        <v/>
      </c>
      <c r="F4483" s="94"/>
      <c r="H4483" s="113"/>
      <c r="I4483" s="113"/>
      <c r="K4483" s="15"/>
      <c r="L4483" s="15"/>
      <c r="M4483" s="15">
        <f t="shared" si="207"/>
        <v>1</v>
      </c>
      <c r="N4483" s="15" t="str">
        <f t="shared" si="208"/>
        <v>-</v>
      </c>
      <c r="O4483" s="150">
        <f t="shared" si="209"/>
        <v>0</v>
      </c>
      <c r="P4483" s="15" t="str">
        <f>IF(COUNTIF('Personálie dobrovolníků '!U:X,N4483)&gt;0,"ANO","")</f>
        <v/>
      </c>
      <c r="Q4483" s="15"/>
    </row>
    <row r="4484" spans="2:17" s="25" customFormat="1" x14ac:dyDescent="0.3">
      <c r="B4484" s="15" t="str">
        <f>IF(A4484="","",VLOOKUP(A4484,Tabulka3[[Číslo smlouvy   u pravidelné činnosti]:[Příjmení]],3,0))</f>
        <v/>
      </c>
      <c r="C4484" s="15" t="str">
        <f>IF(A4484="","",VLOOKUP(A4484,Tabulka3[[Číslo smlouvy   u pravidelné činnosti]:[Příjmení]],4,0))</f>
        <v/>
      </c>
      <c r="F4484" s="94"/>
      <c r="H4484" s="113"/>
      <c r="I4484" s="113"/>
      <c r="K4484" s="15"/>
      <c r="L4484" s="15"/>
      <c r="M4484" s="15">
        <f t="shared" ref="M4484:M4547" si="210">IF(OR(
   AND($H4484=$K$12, $I4484=$L$4),
   AND($H4484=$K$12, $I4484=$L$5),
   AND($H4484=$K$12, $I4484=$L$6),
   AND($H4484=$K$12, $I4484=$L$7),
   AND($H4484=$K$11, $I4484=$L$4),
   AND($H4484=$K$11, $I4484=$L$5),
   AND($H4484=$K$11, $I4484=$L$6),
   AND($H4484=$K$11, $I4484=$L$7),
   AND($H4484=$K$5, $I4484=$L$5),
   AND($H4484=$K$6, $I4484=$L$4),
   AND($H4484=$K$6, $I4484=$L$5),
   AND($H4484=$K$6, $I4484=$L$7),
   AND($H4484=$K$4, $I4484=$L$6),
), 0, 1)</f>
        <v>1</v>
      </c>
      <c r="N4484" s="15" t="str">
        <f t="shared" ref="N4484:N4547" si="211">A4484 &amp; "-" &amp; J4484</f>
        <v>-</v>
      </c>
      <c r="O4484" s="150">
        <f t="shared" ref="O4484:O4547" si="212">IF(AND(M4484&lt;&gt;0, P4484="ANO"), 1, 0)</f>
        <v>0</v>
      </c>
      <c r="P4484" s="15" t="str">
        <f>IF(COUNTIF('Personálie dobrovolníků '!U:X,N4484)&gt;0,"ANO","")</f>
        <v/>
      </c>
      <c r="Q4484" s="15"/>
    </row>
    <row r="4485" spans="2:17" s="25" customFormat="1" x14ac:dyDescent="0.3">
      <c r="B4485" s="15" t="str">
        <f>IF(A4485="","",VLOOKUP(A4485,Tabulka3[[Číslo smlouvy   u pravidelné činnosti]:[Příjmení]],3,0))</f>
        <v/>
      </c>
      <c r="C4485" s="15" t="str">
        <f>IF(A4485="","",VLOOKUP(A4485,Tabulka3[[Číslo smlouvy   u pravidelné činnosti]:[Příjmení]],4,0))</f>
        <v/>
      </c>
      <c r="F4485" s="94"/>
      <c r="H4485" s="113"/>
      <c r="I4485" s="113"/>
      <c r="K4485" s="15"/>
      <c r="L4485" s="15"/>
      <c r="M4485" s="15">
        <f t="shared" si="210"/>
        <v>1</v>
      </c>
      <c r="N4485" s="15" t="str">
        <f t="shared" si="211"/>
        <v>-</v>
      </c>
      <c r="O4485" s="150">
        <f t="shared" si="212"/>
        <v>0</v>
      </c>
      <c r="P4485" s="15" t="str">
        <f>IF(COUNTIF('Personálie dobrovolníků '!U:X,N4485)&gt;0,"ANO","")</f>
        <v/>
      </c>
      <c r="Q4485" s="15"/>
    </row>
    <row r="4486" spans="2:17" s="25" customFormat="1" x14ac:dyDescent="0.3">
      <c r="B4486" s="15" t="str">
        <f>IF(A4486="","",VLOOKUP(A4486,Tabulka3[[Číslo smlouvy   u pravidelné činnosti]:[Příjmení]],3,0))</f>
        <v/>
      </c>
      <c r="C4486" s="15" t="str">
        <f>IF(A4486="","",VLOOKUP(A4486,Tabulka3[[Číslo smlouvy   u pravidelné činnosti]:[Příjmení]],4,0))</f>
        <v/>
      </c>
      <c r="F4486" s="94"/>
      <c r="H4486" s="113"/>
      <c r="I4486" s="113"/>
      <c r="K4486" s="15"/>
      <c r="L4486" s="15"/>
      <c r="M4486" s="15">
        <f t="shared" si="210"/>
        <v>1</v>
      </c>
      <c r="N4486" s="15" t="str">
        <f t="shared" si="211"/>
        <v>-</v>
      </c>
      <c r="O4486" s="150">
        <f t="shared" si="212"/>
        <v>0</v>
      </c>
      <c r="P4486" s="15" t="str">
        <f>IF(COUNTIF('Personálie dobrovolníků '!U:X,N4486)&gt;0,"ANO","")</f>
        <v/>
      </c>
      <c r="Q4486" s="15"/>
    </row>
    <row r="4487" spans="2:17" s="25" customFormat="1" x14ac:dyDescent="0.3">
      <c r="B4487" s="15" t="str">
        <f>IF(A4487="","",VLOOKUP(A4487,Tabulka3[[Číslo smlouvy   u pravidelné činnosti]:[Příjmení]],3,0))</f>
        <v/>
      </c>
      <c r="C4487" s="15" t="str">
        <f>IF(A4487="","",VLOOKUP(A4487,Tabulka3[[Číslo smlouvy   u pravidelné činnosti]:[Příjmení]],4,0))</f>
        <v/>
      </c>
      <c r="F4487" s="94"/>
      <c r="H4487" s="113"/>
      <c r="I4487" s="113"/>
      <c r="K4487" s="15"/>
      <c r="L4487" s="15"/>
      <c r="M4487" s="15">
        <f t="shared" si="210"/>
        <v>1</v>
      </c>
      <c r="N4487" s="15" t="str">
        <f t="shared" si="211"/>
        <v>-</v>
      </c>
      <c r="O4487" s="150">
        <f t="shared" si="212"/>
        <v>0</v>
      </c>
      <c r="P4487" s="15" t="str">
        <f>IF(COUNTIF('Personálie dobrovolníků '!U:X,N4487)&gt;0,"ANO","")</f>
        <v/>
      </c>
      <c r="Q4487" s="15"/>
    </row>
    <row r="4488" spans="2:17" s="25" customFormat="1" x14ac:dyDescent="0.3">
      <c r="B4488" s="15" t="str">
        <f>IF(A4488="","",VLOOKUP(A4488,Tabulka3[[Číslo smlouvy   u pravidelné činnosti]:[Příjmení]],3,0))</f>
        <v/>
      </c>
      <c r="C4488" s="15" t="str">
        <f>IF(A4488="","",VLOOKUP(A4488,Tabulka3[[Číslo smlouvy   u pravidelné činnosti]:[Příjmení]],4,0))</f>
        <v/>
      </c>
      <c r="F4488" s="94"/>
      <c r="H4488" s="113"/>
      <c r="I4488" s="113"/>
      <c r="K4488" s="15"/>
      <c r="L4488" s="15"/>
      <c r="M4488" s="15">
        <f t="shared" si="210"/>
        <v>1</v>
      </c>
      <c r="N4488" s="15" t="str">
        <f t="shared" si="211"/>
        <v>-</v>
      </c>
      <c r="O4488" s="150">
        <f t="shared" si="212"/>
        <v>0</v>
      </c>
      <c r="P4488" s="15" t="str">
        <f>IF(COUNTIF('Personálie dobrovolníků '!U:X,N4488)&gt;0,"ANO","")</f>
        <v/>
      </c>
      <c r="Q4488" s="15"/>
    </row>
    <row r="4489" spans="2:17" s="25" customFormat="1" x14ac:dyDescent="0.3">
      <c r="B4489" s="15" t="str">
        <f>IF(A4489="","",VLOOKUP(A4489,Tabulka3[[Číslo smlouvy   u pravidelné činnosti]:[Příjmení]],3,0))</f>
        <v/>
      </c>
      <c r="C4489" s="15" t="str">
        <f>IF(A4489="","",VLOOKUP(A4489,Tabulka3[[Číslo smlouvy   u pravidelné činnosti]:[Příjmení]],4,0))</f>
        <v/>
      </c>
      <c r="F4489" s="94"/>
      <c r="H4489" s="113"/>
      <c r="I4489" s="113"/>
      <c r="K4489" s="15"/>
      <c r="L4489" s="15"/>
      <c r="M4489" s="15">
        <f t="shared" si="210"/>
        <v>1</v>
      </c>
      <c r="N4489" s="15" t="str">
        <f t="shared" si="211"/>
        <v>-</v>
      </c>
      <c r="O4489" s="150">
        <f t="shared" si="212"/>
        <v>0</v>
      </c>
      <c r="P4489" s="15" t="str">
        <f>IF(COUNTIF('Personálie dobrovolníků '!U:X,N4489)&gt;0,"ANO","")</f>
        <v/>
      </c>
      <c r="Q4489" s="15"/>
    </row>
    <row r="4490" spans="2:17" s="25" customFormat="1" x14ac:dyDescent="0.3">
      <c r="B4490" s="15" t="str">
        <f>IF(A4490="","",VLOOKUP(A4490,Tabulka3[[Číslo smlouvy   u pravidelné činnosti]:[Příjmení]],3,0))</f>
        <v/>
      </c>
      <c r="C4490" s="15" t="str">
        <f>IF(A4490="","",VLOOKUP(A4490,Tabulka3[[Číslo smlouvy   u pravidelné činnosti]:[Příjmení]],4,0))</f>
        <v/>
      </c>
      <c r="F4490" s="94"/>
      <c r="H4490" s="113"/>
      <c r="I4490" s="113"/>
      <c r="K4490" s="15"/>
      <c r="L4490" s="15"/>
      <c r="M4490" s="15">
        <f t="shared" si="210"/>
        <v>1</v>
      </c>
      <c r="N4490" s="15" t="str">
        <f t="shared" si="211"/>
        <v>-</v>
      </c>
      <c r="O4490" s="150">
        <f t="shared" si="212"/>
        <v>0</v>
      </c>
      <c r="P4490" s="15" t="str">
        <f>IF(COUNTIF('Personálie dobrovolníků '!U:X,N4490)&gt;0,"ANO","")</f>
        <v/>
      </c>
      <c r="Q4490" s="15"/>
    </row>
    <row r="4491" spans="2:17" s="25" customFormat="1" x14ac:dyDescent="0.3">
      <c r="B4491" s="15" t="str">
        <f>IF(A4491="","",VLOOKUP(A4491,Tabulka3[[Číslo smlouvy   u pravidelné činnosti]:[Příjmení]],3,0))</f>
        <v/>
      </c>
      <c r="C4491" s="15" t="str">
        <f>IF(A4491="","",VLOOKUP(A4491,Tabulka3[[Číslo smlouvy   u pravidelné činnosti]:[Příjmení]],4,0))</f>
        <v/>
      </c>
      <c r="F4491" s="94"/>
      <c r="H4491" s="113"/>
      <c r="I4491" s="113"/>
      <c r="K4491" s="15"/>
      <c r="L4491" s="15"/>
      <c r="M4491" s="15">
        <f t="shared" si="210"/>
        <v>1</v>
      </c>
      <c r="N4491" s="15" t="str">
        <f t="shared" si="211"/>
        <v>-</v>
      </c>
      <c r="O4491" s="150">
        <f t="shared" si="212"/>
        <v>0</v>
      </c>
      <c r="P4491" s="15" t="str">
        <f>IF(COUNTIF('Personálie dobrovolníků '!U:X,N4491)&gt;0,"ANO","")</f>
        <v/>
      </c>
      <c r="Q4491" s="15"/>
    </row>
    <row r="4492" spans="2:17" s="25" customFormat="1" x14ac:dyDescent="0.3">
      <c r="B4492" s="15" t="str">
        <f>IF(A4492="","",VLOOKUP(A4492,Tabulka3[[Číslo smlouvy   u pravidelné činnosti]:[Příjmení]],3,0))</f>
        <v/>
      </c>
      <c r="C4492" s="15" t="str">
        <f>IF(A4492="","",VLOOKUP(A4492,Tabulka3[[Číslo smlouvy   u pravidelné činnosti]:[Příjmení]],4,0))</f>
        <v/>
      </c>
      <c r="F4492" s="94"/>
      <c r="H4492" s="113"/>
      <c r="I4492" s="113"/>
      <c r="K4492" s="15"/>
      <c r="L4492" s="15"/>
      <c r="M4492" s="15">
        <f t="shared" si="210"/>
        <v>1</v>
      </c>
      <c r="N4492" s="15" t="str">
        <f t="shared" si="211"/>
        <v>-</v>
      </c>
      <c r="O4492" s="150">
        <f t="shared" si="212"/>
        <v>0</v>
      </c>
      <c r="P4492" s="15" t="str">
        <f>IF(COUNTIF('Personálie dobrovolníků '!U:X,N4492)&gt;0,"ANO","")</f>
        <v/>
      </c>
      <c r="Q4492" s="15"/>
    </row>
    <row r="4493" spans="2:17" s="25" customFormat="1" x14ac:dyDescent="0.3">
      <c r="B4493" s="15" t="str">
        <f>IF(A4493="","",VLOOKUP(A4493,Tabulka3[[Číslo smlouvy   u pravidelné činnosti]:[Příjmení]],3,0))</f>
        <v/>
      </c>
      <c r="C4493" s="15" t="str">
        <f>IF(A4493="","",VLOOKUP(A4493,Tabulka3[[Číslo smlouvy   u pravidelné činnosti]:[Příjmení]],4,0))</f>
        <v/>
      </c>
      <c r="F4493" s="94"/>
      <c r="H4493" s="113"/>
      <c r="I4493" s="113"/>
      <c r="K4493" s="15"/>
      <c r="L4493" s="15"/>
      <c r="M4493" s="15">
        <f t="shared" si="210"/>
        <v>1</v>
      </c>
      <c r="N4493" s="15" t="str">
        <f t="shared" si="211"/>
        <v>-</v>
      </c>
      <c r="O4493" s="150">
        <f t="shared" si="212"/>
        <v>0</v>
      </c>
      <c r="P4493" s="15" t="str">
        <f>IF(COUNTIF('Personálie dobrovolníků '!U:X,N4493)&gt;0,"ANO","")</f>
        <v/>
      </c>
      <c r="Q4493" s="15"/>
    </row>
    <row r="4494" spans="2:17" s="25" customFormat="1" x14ac:dyDescent="0.3">
      <c r="B4494" s="15" t="str">
        <f>IF(A4494="","",VLOOKUP(A4494,Tabulka3[[Číslo smlouvy   u pravidelné činnosti]:[Příjmení]],3,0))</f>
        <v/>
      </c>
      <c r="C4494" s="15" t="str">
        <f>IF(A4494="","",VLOOKUP(A4494,Tabulka3[[Číslo smlouvy   u pravidelné činnosti]:[Příjmení]],4,0))</f>
        <v/>
      </c>
      <c r="F4494" s="94"/>
      <c r="H4494" s="113"/>
      <c r="I4494" s="113"/>
      <c r="K4494" s="15"/>
      <c r="L4494" s="15"/>
      <c r="M4494" s="15">
        <f t="shared" si="210"/>
        <v>1</v>
      </c>
      <c r="N4494" s="15" t="str">
        <f t="shared" si="211"/>
        <v>-</v>
      </c>
      <c r="O4494" s="150">
        <f t="shared" si="212"/>
        <v>0</v>
      </c>
      <c r="P4494" s="15" t="str">
        <f>IF(COUNTIF('Personálie dobrovolníků '!U:X,N4494)&gt;0,"ANO","")</f>
        <v/>
      </c>
      <c r="Q4494" s="15"/>
    </row>
    <row r="4495" spans="2:17" s="25" customFormat="1" x14ac:dyDescent="0.3">
      <c r="B4495" s="15" t="str">
        <f>IF(A4495="","",VLOOKUP(A4495,Tabulka3[[Číslo smlouvy   u pravidelné činnosti]:[Příjmení]],3,0))</f>
        <v/>
      </c>
      <c r="C4495" s="15" t="str">
        <f>IF(A4495="","",VLOOKUP(A4495,Tabulka3[[Číslo smlouvy   u pravidelné činnosti]:[Příjmení]],4,0))</f>
        <v/>
      </c>
      <c r="F4495" s="94"/>
      <c r="H4495" s="113"/>
      <c r="I4495" s="113"/>
      <c r="K4495" s="15"/>
      <c r="L4495" s="15"/>
      <c r="M4495" s="15">
        <f t="shared" si="210"/>
        <v>1</v>
      </c>
      <c r="N4495" s="15" t="str">
        <f t="shared" si="211"/>
        <v>-</v>
      </c>
      <c r="O4495" s="150">
        <f t="shared" si="212"/>
        <v>0</v>
      </c>
      <c r="P4495" s="15" t="str">
        <f>IF(COUNTIF('Personálie dobrovolníků '!U:X,N4495)&gt;0,"ANO","")</f>
        <v/>
      </c>
      <c r="Q4495" s="15"/>
    </row>
    <row r="4496" spans="2:17" s="25" customFormat="1" x14ac:dyDescent="0.3">
      <c r="B4496" s="15" t="str">
        <f>IF(A4496="","",VLOOKUP(A4496,Tabulka3[[Číslo smlouvy   u pravidelné činnosti]:[Příjmení]],3,0))</f>
        <v/>
      </c>
      <c r="C4496" s="15" t="str">
        <f>IF(A4496="","",VLOOKUP(A4496,Tabulka3[[Číslo smlouvy   u pravidelné činnosti]:[Příjmení]],4,0))</f>
        <v/>
      </c>
      <c r="F4496" s="94"/>
      <c r="H4496" s="113"/>
      <c r="I4496" s="113"/>
      <c r="K4496" s="15"/>
      <c r="L4496" s="15"/>
      <c r="M4496" s="15">
        <f t="shared" si="210"/>
        <v>1</v>
      </c>
      <c r="N4496" s="15" t="str">
        <f t="shared" si="211"/>
        <v>-</v>
      </c>
      <c r="O4496" s="150">
        <f t="shared" si="212"/>
        <v>0</v>
      </c>
      <c r="P4496" s="15" t="str">
        <f>IF(COUNTIF('Personálie dobrovolníků '!U:X,N4496)&gt;0,"ANO","")</f>
        <v/>
      </c>
      <c r="Q4496" s="15"/>
    </row>
    <row r="4497" spans="2:17" s="25" customFormat="1" x14ac:dyDescent="0.3">
      <c r="B4497" s="15" t="str">
        <f>IF(A4497="","",VLOOKUP(A4497,Tabulka3[[Číslo smlouvy   u pravidelné činnosti]:[Příjmení]],3,0))</f>
        <v/>
      </c>
      <c r="C4497" s="15" t="str">
        <f>IF(A4497="","",VLOOKUP(A4497,Tabulka3[[Číslo smlouvy   u pravidelné činnosti]:[Příjmení]],4,0))</f>
        <v/>
      </c>
      <c r="F4497" s="94"/>
      <c r="H4497" s="113"/>
      <c r="I4497" s="113"/>
      <c r="K4497" s="15"/>
      <c r="L4497" s="15"/>
      <c r="M4497" s="15">
        <f t="shared" si="210"/>
        <v>1</v>
      </c>
      <c r="N4497" s="15" t="str">
        <f t="shared" si="211"/>
        <v>-</v>
      </c>
      <c r="O4497" s="150">
        <f t="shared" si="212"/>
        <v>0</v>
      </c>
      <c r="P4497" s="15" t="str">
        <f>IF(COUNTIF('Personálie dobrovolníků '!U:X,N4497)&gt;0,"ANO","")</f>
        <v/>
      </c>
      <c r="Q4497" s="15"/>
    </row>
    <row r="4498" spans="2:17" s="25" customFormat="1" x14ac:dyDescent="0.3">
      <c r="B4498" s="15" t="str">
        <f>IF(A4498="","",VLOOKUP(A4498,Tabulka3[[Číslo smlouvy   u pravidelné činnosti]:[Příjmení]],3,0))</f>
        <v/>
      </c>
      <c r="C4498" s="15" t="str">
        <f>IF(A4498="","",VLOOKUP(A4498,Tabulka3[[Číslo smlouvy   u pravidelné činnosti]:[Příjmení]],4,0))</f>
        <v/>
      </c>
      <c r="F4498" s="94"/>
      <c r="H4498" s="113"/>
      <c r="I4498" s="113"/>
      <c r="K4498" s="15"/>
      <c r="L4498" s="15"/>
      <c r="M4498" s="15">
        <f t="shared" si="210"/>
        <v>1</v>
      </c>
      <c r="N4498" s="15" t="str">
        <f t="shared" si="211"/>
        <v>-</v>
      </c>
      <c r="O4498" s="150">
        <f t="shared" si="212"/>
        <v>0</v>
      </c>
      <c r="P4498" s="15" t="str">
        <f>IF(COUNTIF('Personálie dobrovolníků '!U:X,N4498)&gt;0,"ANO","")</f>
        <v/>
      </c>
      <c r="Q4498" s="15"/>
    </row>
    <row r="4499" spans="2:17" s="25" customFormat="1" x14ac:dyDescent="0.3">
      <c r="B4499" s="15" t="str">
        <f>IF(A4499="","",VLOOKUP(A4499,Tabulka3[[Číslo smlouvy   u pravidelné činnosti]:[Příjmení]],3,0))</f>
        <v/>
      </c>
      <c r="C4499" s="15" t="str">
        <f>IF(A4499="","",VLOOKUP(A4499,Tabulka3[[Číslo smlouvy   u pravidelné činnosti]:[Příjmení]],4,0))</f>
        <v/>
      </c>
      <c r="F4499" s="94"/>
      <c r="H4499" s="113"/>
      <c r="I4499" s="113"/>
      <c r="K4499" s="15"/>
      <c r="L4499" s="15"/>
      <c r="M4499" s="15">
        <f t="shared" si="210"/>
        <v>1</v>
      </c>
      <c r="N4499" s="15" t="str">
        <f t="shared" si="211"/>
        <v>-</v>
      </c>
      <c r="O4499" s="150">
        <f t="shared" si="212"/>
        <v>0</v>
      </c>
      <c r="P4499" s="15" t="str">
        <f>IF(COUNTIF('Personálie dobrovolníků '!U:X,N4499)&gt;0,"ANO","")</f>
        <v/>
      </c>
      <c r="Q4499" s="15"/>
    </row>
    <row r="4500" spans="2:17" s="25" customFormat="1" x14ac:dyDescent="0.3">
      <c r="B4500" s="15" t="str">
        <f>IF(A4500="","",VLOOKUP(A4500,Tabulka3[[Číslo smlouvy   u pravidelné činnosti]:[Příjmení]],3,0))</f>
        <v/>
      </c>
      <c r="C4500" s="15" t="str">
        <f>IF(A4500="","",VLOOKUP(A4500,Tabulka3[[Číslo smlouvy   u pravidelné činnosti]:[Příjmení]],4,0))</f>
        <v/>
      </c>
      <c r="F4500" s="94"/>
      <c r="H4500" s="113"/>
      <c r="I4500" s="113"/>
      <c r="K4500" s="15"/>
      <c r="L4500" s="15"/>
      <c r="M4500" s="15">
        <f t="shared" si="210"/>
        <v>1</v>
      </c>
      <c r="N4500" s="15" t="str">
        <f t="shared" si="211"/>
        <v>-</v>
      </c>
      <c r="O4500" s="150">
        <f t="shared" si="212"/>
        <v>0</v>
      </c>
      <c r="P4500" s="15" t="str">
        <f>IF(COUNTIF('Personálie dobrovolníků '!U:X,N4500)&gt;0,"ANO","")</f>
        <v/>
      </c>
      <c r="Q4500" s="15"/>
    </row>
    <row r="4501" spans="2:17" s="25" customFormat="1" x14ac:dyDescent="0.3">
      <c r="B4501" s="15" t="str">
        <f>IF(A4501="","",VLOOKUP(A4501,Tabulka3[[Číslo smlouvy   u pravidelné činnosti]:[Příjmení]],3,0))</f>
        <v/>
      </c>
      <c r="C4501" s="15" t="str">
        <f>IF(A4501="","",VLOOKUP(A4501,Tabulka3[[Číslo smlouvy   u pravidelné činnosti]:[Příjmení]],4,0))</f>
        <v/>
      </c>
      <c r="F4501" s="94"/>
      <c r="H4501" s="113"/>
      <c r="I4501" s="113"/>
      <c r="K4501" s="15"/>
      <c r="L4501" s="15"/>
      <c r="M4501" s="15">
        <f t="shared" si="210"/>
        <v>1</v>
      </c>
      <c r="N4501" s="15" t="str">
        <f t="shared" si="211"/>
        <v>-</v>
      </c>
      <c r="O4501" s="150">
        <f t="shared" si="212"/>
        <v>0</v>
      </c>
      <c r="P4501" s="15" t="str">
        <f>IF(COUNTIF('Personálie dobrovolníků '!U:X,N4501)&gt;0,"ANO","")</f>
        <v/>
      </c>
      <c r="Q4501" s="15"/>
    </row>
    <row r="4502" spans="2:17" s="25" customFormat="1" x14ac:dyDescent="0.3">
      <c r="B4502" s="15" t="str">
        <f>IF(A4502="","",VLOOKUP(A4502,Tabulka3[[Číslo smlouvy   u pravidelné činnosti]:[Příjmení]],3,0))</f>
        <v/>
      </c>
      <c r="C4502" s="15" t="str">
        <f>IF(A4502="","",VLOOKUP(A4502,Tabulka3[[Číslo smlouvy   u pravidelné činnosti]:[Příjmení]],4,0))</f>
        <v/>
      </c>
      <c r="F4502" s="94"/>
      <c r="H4502" s="113"/>
      <c r="I4502" s="113"/>
      <c r="K4502" s="15"/>
      <c r="L4502" s="15"/>
      <c r="M4502" s="15">
        <f t="shared" si="210"/>
        <v>1</v>
      </c>
      <c r="N4502" s="15" t="str">
        <f t="shared" si="211"/>
        <v>-</v>
      </c>
      <c r="O4502" s="150">
        <f t="shared" si="212"/>
        <v>0</v>
      </c>
      <c r="P4502" s="15" t="str">
        <f>IF(COUNTIF('Personálie dobrovolníků '!U:X,N4502)&gt;0,"ANO","")</f>
        <v/>
      </c>
      <c r="Q4502" s="15"/>
    </row>
    <row r="4503" spans="2:17" s="25" customFormat="1" x14ac:dyDescent="0.3">
      <c r="B4503" s="15" t="str">
        <f>IF(A4503="","",VLOOKUP(A4503,Tabulka3[[Číslo smlouvy   u pravidelné činnosti]:[Příjmení]],3,0))</f>
        <v/>
      </c>
      <c r="C4503" s="15" t="str">
        <f>IF(A4503="","",VLOOKUP(A4503,Tabulka3[[Číslo smlouvy   u pravidelné činnosti]:[Příjmení]],4,0))</f>
        <v/>
      </c>
      <c r="F4503" s="94"/>
      <c r="H4503" s="113"/>
      <c r="I4503" s="113"/>
      <c r="K4503" s="15"/>
      <c r="L4503" s="15"/>
      <c r="M4503" s="15">
        <f t="shared" si="210"/>
        <v>1</v>
      </c>
      <c r="N4503" s="15" t="str">
        <f t="shared" si="211"/>
        <v>-</v>
      </c>
      <c r="O4503" s="150">
        <f t="shared" si="212"/>
        <v>0</v>
      </c>
      <c r="P4503" s="15" t="str">
        <f>IF(COUNTIF('Personálie dobrovolníků '!U:X,N4503)&gt;0,"ANO","")</f>
        <v/>
      </c>
      <c r="Q4503" s="15"/>
    </row>
    <row r="4504" spans="2:17" s="25" customFormat="1" x14ac:dyDescent="0.3">
      <c r="B4504" s="15" t="str">
        <f>IF(A4504="","",VLOOKUP(A4504,Tabulka3[[Číslo smlouvy   u pravidelné činnosti]:[Příjmení]],3,0))</f>
        <v/>
      </c>
      <c r="C4504" s="15" t="str">
        <f>IF(A4504="","",VLOOKUP(A4504,Tabulka3[[Číslo smlouvy   u pravidelné činnosti]:[Příjmení]],4,0))</f>
        <v/>
      </c>
      <c r="F4504" s="94"/>
      <c r="H4504" s="113"/>
      <c r="I4504" s="113"/>
      <c r="K4504" s="15"/>
      <c r="L4504" s="15"/>
      <c r="M4504" s="15">
        <f t="shared" si="210"/>
        <v>1</v>
      </c>
      <c r="N4504" s="15" t="str">
        <f t="shared" si="211"/>
        <v>-</v>
      </c>
      <c r="O4504" s="150">
        <f t="shared" si="212"/>
        <v>0</v>
      </c>
      <c r="P4504" s="15" t="str">
        <f>IF(COUNTIF('Personálie dobrovolníků '!U:X,N4504)&gt;0,"ANO","")</f>
        <v/>
      </c>
      <c r="Q4504" s="15"/>
    </row>
    <row r="4505" spans="2:17" s="25" customFormat="1" x14ac:dyDescent="0.3">
      <c r="B4505" s="15" t="str">
        <f>IF(A4505="","",VLOOKUP(A4505,Tabulka3[[Číslo smlouvy   u pravidelné činnosti]:[Příjmení]],3,0))</f>
        <v/>
      </c>
      <c r="C4505" s="15" t="str">
        <f>IF(A4505="","",VLOOKUP(A4505,Tabulka3[[Číslo smlouvy   u pravidelné činnosti]:[Příjmení]],4,0))</f>
        <v/>
      </c>
      <c r="F4505" s="94"/>
      <c r="H4505" s="113"/>
      <c r="I4505" s="113"/>
      <c r="K4505" s="15"/>
      <c r="L4505" s="15"/>
      <c r="M4505" s="15">
        <f t="shared" si="210"/>
        <v>1</v>
      </c>
      <c r="N4505" s="15" t="str">
        <f t="shared" si="211"/>
        <v>-</v>
      </c>
      <c r="O4505" s="150">
        <f t="shared" si="212"/>
        <v>0</v>
      </c>
      <c r="P4505" s="15" t="str">
        <f>IF(COUNTIF('Personálie dobrovolníků '!U:X,N4505)&gt;0,"ANO","")</f>
        <v/>
      </c>
      <c r="Q4505" s="15"/>
    </row>
    <row r="4506" spans="2:17" s="25" customFormat="1" x14ac:dyDescent="0.3">
      <c r="B4506" s="15" t="str">
        <f>IF(A4506="","",VLOOKUP(A4506,Tabulka3[[Číslo smlouvy   u pravidelné činnosti]:[Příjmení]],3,0))</f>
        <v/>
      </c>
      <c r="C4506" s="15" t="str">
        <f>IF(A4506="","",VLOOKUP(A4506,Tabulka3[[Číslo smlouvy   u pravidelné činnosti]:[Příjmení]],4,0))</f>
        <v/>
      </c>
      <c r="F4506" s="94"/>
      <c r="H4506" s="113"/>
      <c r="I4506" s="113"/>
      <c r="K4506" s="15"/>
      <c r="L4506" s="15"/>
      <c r="M4506" s="15">
        <f t="shared" si="210"/>
        <v>1</v>
      </c>
      <c r="N4506" s="15" t="str">
        <f t="shared" si="211"/>
        <v>-</v>
      </c>
      <c r="O4506" s="150">
        <f t="shared" si="212"/>
        <v>0</v>
      </c>
      <c r="P4506" s="15" t="str">
        <f>IF(COUNTIF('Personálie dobrovolníků '!U:X,N4506)&gt;0,"ANO","")</f>
        <v/>
      </c>
      <c r="Q4506" s="15"/>
    </row>
    <row r="4507" spans="2:17" s="25" customFormat="1" x14ac:dyDescent="0.3">
      <c r="B4507" s="15" t="str">
        <f>IF(A4507="","",VLOOKUP(A4507,Tabulka3[[Číslo smlouvy   u pravidelné činnosti]:[Příjmení]],3,0))</f>
        <v/>
      </c>
      <c r="C4507" s="15" t="str">
        <f>IF(A4507="","",VLOOKUP(A4507,Tabulka3[[Číslo smlouvy   u pravidelné činnosti]:[Příjmení]],4,0))</f>
        <v/>
      </c>
      <c r="F4507" s="94"/>
      <c r="H4507" s="113"/>
      <c r="I4507" s="113"/>
      <c r="K4507" s="15"/>
      <c r="L4507" s="15"/>
      <c r="M4507" s="15">
        <f t="shared" si="210"/>
        <v>1</v>
      </c>
      <c r="N4507" s="15" t="str">
        <f t="shared" si="211"/>
        <v>-</v>
      </c>
      <c r="O4507" s="150">
        <f t="shared" si="212"/>
        <v>0</v>
      </c>
      <c r="P4507" s="15" t="str">
        <f>IF(COUNTIF('Personálie dobrovolníků '!U:X,N4507)&gt;0,"ANO","")</f>
        <v/>
      </c>
      <c r="Q4507" s="15"/>
    </row>
    <row r="4508" spans="2:17" s="25" customFormat="1" x14ac:dyDescent="0.3">
      <c r="B4508" s="15" t="str">
        <f>IF(A4508="","",VLOOKUP(A4508,Tabulka3[[Číslo smlouvy   u pravidelné činnosti]:[Příjmení]],3,0))</f>
        <v/>
      </c>
      <c r="C4508" s="15" t="str">
        <f>IF(A4508="","",VLOOKUP(A4508,Tabulka3[[Číslo smlouvy   u pravidelné činnosti]:[Příjmení]],4,0))</f>
        <v/>
      </c>
      <c r="F4508" s="94"/>
      <c r="H4508" s="113"/>
      <c r="I4508" s="113"/>
      <c r="K4508" s="15"/>
      <c r="L4508" s="15"/>
      <c r="M4508" s="15">
        <f t="shared" si="210"/>
        <v>1</v>
      </c>
      <c r="N4508" s="15" t="str">
        <f t="shared" si="211"/>
        <v>-</v>
      </c>
      <c r="O4508" s="150">
        <f t="shared" si="212"/>
        <v>0</v>
      </c>
      <c r="P4508" s="15" t="str">
        <f>IF(COUNTIF('Personálie dobrovolníků '!U:X,N4508)&gt;0,"ANO","")</f>
        <v/>
      </c>
      <c r="Q4508" s="15"/>
    </row>
    <row r="4509" spans="2:17" s="25" customFormat="1" x14ac:dyDescent="0.3">
      <c r="B4509" s="15" t="str">
        <f>IF(A4509="","",VLOOKUP(A4509,Tabulka3[[Číslo smlouvy   u pravidelné činnosti]:[Příjmení]],3,0))</f>
        <v/>
      </c>
      <c r="C4509" s="15" t="str">
        <f>IF(A4509="","",VLOOKUP(A4509,Tabulka3[[Číslo smlouvy   u pravidelné činnosti]:[Příjmení]],4,0))</f>
        <v/>
      </c>
      <c r="F4509" s="94"/>
      <c r="H4509" s="113"/>
      <c r="I4509" s="113"/>
      <c r="K4509" s="15"/>
      <c r="L4509" s="15"/>
      <c r="M4509" s="15">
        <f t="shared" si="210"/>
        <v>1</v>
      </c>
      <c r="N4509" s="15" t="str">
        <f t="shared" si="211"/>
        <v>-</v>
      </c>
      <c r="O4509" s="150">
        <f t="shared" si="212"/>
        <v>0</v>
      </c>
      <c r="P4509" s="15" t="str">
        <f>IF(COUNTIF('Personálie dobrovolníků '!U:X,N4509)&gt;0,"ANO","")</f>
        <v/>
      </c>
      <c r="Q4509" s="15"/>
    </row>
    <row r="4510" spans="2:17" s="25" customFormat="1" x14ac:dyDescent="0.3">
      <c r="B4510" s="15" t="str">
        <f>IF(A4510="","",VLOOKUP(A4510,Tabulka3[[Číslo smlouvy   u pravidelné činnosti]:[Příjmení]],3,0))</f>
        <v/>
      </c>
      <c r="C4510" s="15" t="str">
        <f>IF(A4510="","",VLOOKUP(A4510,Tabulka3[[Číslo smlouvy   u pravidelné činnosti]:[Příjmení]],4,0))</f>
        <v/>
      </c>
      <c r="F4510" s="94"/>
      <c r="H4510" s="113"/>
      <c r="I4510" s="113"/>
      <c r="K4510" s="15"/>
      <c r="L4510" s="15"/>
      <c r="M4510" s="15">
        <f t="shared" si="210"/>
        <v>1</v>
      </c>
      <c r="N4510" s="15" t="str">
        <f t="shared" si="211"/>
        <v>-</v>
      </c>
      <c r="O4510" s="150">
        <f t="shared" si="212"/>
        <v>0</v>
      </c>
      <c r="P4510" s="15" t="str">
        <f>IF(COUNTIF('Personálie dobrovolníků '!U:X,N4510)&gt;0,"ANO","")</f>
        <v/>
      </c>
      <c r="Q4510" s="15"/>
    </row>
    <row r="4511" spans="2:17" s="25" customFormat="1" x14ac:dyDescent="0.3">
      <c r="B4511" s="15" t="str">
        <f>IF(A4511="","",VLOOKUP(A4511,Tabulka3[[Číslo smlouvy   u pravidelné činnosti]:[Příjmení]],3,0))</f>
        <v/>
      </c>
      <c r="C4511" s="15" t="str">
        <f>IF(A4511="","",VLOOKUP(A4511,Tabulka3[[Číslo smlouvy   u pravidelné činnosti]:[Příjmení]],4,0))</f>
        <v/>
      </c>
      <c r="F4511" s="94"/>
      <c r="H4511" s="113"/>
      <c r="I4511" s="113"/>
      <c r="K4511" s="15"/>
      <c r="L4511" s="15"/>
      <c r="M4511" s="15">
        <f t="shared" si="210"/>
        <v>1</v>
      </c>
      <c r="N4511" s="15" t="str">
        <f t="shared" si="211"/>
        <v>-</v>
      </c>
      <c r="O4511" s="150">
        <f t="shared" si="212"/>
        <v>0</v>
      </c>
      <c r="P4511" s="15" t="str">
        <f>IF(COUNTIF('Personálie dobrovolníků '!U:X,N4511)&gt;0,"ANO","")</f>
        <v/>
      </c>
      <c r="Q4511" s="15"/>
    </row>
    <row r="4512" spans="2:17" s="25" customFormat="1" x14ac:dyDescent="0.3">
      <c r="B4512" s="15" t="str">
        <f>IF(A4512="","",VLOOKUP(A4512,Tabulka3[[Číslo smlouvy   u pravidelné činnosti]:[Příjmení]],3,0))</f>
        <v/>
      </c>
      <c r="C4512" s="15" t="str">
        <f>IF(A4512="","",VLOOKUP(A4512,Tabulka3[[Číslo smlouvy   u pravidelné činnosti]:[Příjmení]],4,0))</f>
        <v/>
      </c>
      <c r="F4512" s="94"/>
      <c r="H4512" s="113"/>
      <c r="I4512" s="113"/>
      <c r="K4512" s="15"/>
      <c r="L4512" s="15"/>
      <c r="M4512" s="15">
        <f t="shared" si="210"/>
        <v>1</v>
      </c>
      <c r="N4512" s="15" t="str">
        <f t="shared" si="211"/>
        <v>-</v>
      </c>
      <c r="O4512" s="150">
        <f t="shared" si="212"/>
        <v>0</v>
      </c>
      <c r="P4512" s="15" t="str">
        <f>IF(COUNTIF('Personálie dobrovolníků '!U:X,N4512)&gt;0,"ANO","")</f>
        <v/>
      </c>
      <c r="Q4512" s="15"/>
    </row>
    <row r="4513" spans="2:17" s="25" customFormat="1" x14ac:dyDescent="0.3">
      <c r="B4513" s="15" t="str">
        <f>IF(A4513="","",VLOOKUP(A4513,Tabulka3[[Číslo smlouvy   u pravidelné činnosti]:[Příjmení]],3,0))</f>
        <v/>
      </c>
      <c r="C4513" s="15" t="str">
        <f>IF(A4513="","",VLOOKUP(A4513,Tabulka3[[Číslo smlouvy   u pravidelné činnosti]:[Příjmení]],4,0))</f>
        <v/>
      </c>
      <c r="F4513" s="94"/>
      <c r="H4513" s="113"/>
      <c r="I4513" s="113"/>
      <c r="K4513" s="15"/>
      <c r="L4513" s="15"/>
      <c r="M4513" s="15">
        <f t="shared" si="210"/>
        <v>1</v>
      </c>
      <c r="N4513" s="15" t="str">
        <f t="shared" si="211"/>
        <v>-</v>
      </c>
      <c r="O4513" s="150">
        <f t="shared" si="212"/>
        <v>0</v>
      </c>
      <c r="P4513" s="15" t="str">
        <f>IF(COUNTIF('Personálie dobrovolníků '!U:X,N4513)&gt;0,"ANO","")</f>
        <v/>
      </c>
      <c r="Q4513" s="15"/>
    </row>
    <row r="4514" spans="2:17" s="25" customFormat="1" x14ac:dyDescent="0.3">
      <c r="B4514" s="15" t="str">
        <f>IF(A4514="","",VLOOKUP(A4514,Tabulka3[[Číslo smlouvy   u pravidelné činnosti]:[Příjmení]],3,0))</f>
        <v/>
      </c>
      <c r="C4514" s="15" t="str">
        <f>IF(A4514="","",VLOOKUP(A4514,Tabulka3[[Číslo smlouvy   u pravidelné činnosti]:[Příjmení]],4,0))</f>
        <v/>
      </c>
      <c r="F4514" s="94"/>
      <c r="H4514" s="113"/>
      <c r="I4514" s="113"/>
      <c r="K4514" s="15"/>
      <c r="L4514" s="15"/>
      <c r="M4514" s="15">
        <f t="shared" si="210"/>
        <v>1</v>
      </c>
      <c r="N4514" s="15" t="str">
        <f t="shared" si="211"/>
        <v>-</v>
      </c>
      <c r="O4514" s="150">
        <f t="shared" si="212"/>
        <v>0</v>
      </c>
      <c r="P4514" s="15" t="str">
        <f>IF(COUNTIF('Personálie dobrovolníků '!U:X,N4514)&gt;0,"ANO","")</f>
        <v/>
      </c>
      <c r="Q4514" s="15"/>
    </row>
    <row r="4515" spans="2:17" s="25" customFormat="1" x14ac:dyDescent="0.3">
      <c r="B4515" s="15" t="str">
        <f>IF(A4515="","",VLOOKUP(A4515,Tabulka3[[Číslo smlouvy   u pravidelné činnosti]:[Příjmení]],3,0))</f>
        <v/>
      </c>
      <c r="C4515" s="15" t="str">
        <f>IF(A4515="","",VLOOKUP(A4515,Tabulka3[[Číslo smlouvy   u pravidelné činnosti]:[Příjmení]],4,0))</f>
        <v/>
      </c>
      <c r="F4515" s="94"/>
      <c r="H4515" s="113"/>
      <c r="I4515" s="113"/>
      <c r="K4515" s="15"/>
      <c r="L4515" s="15"/>
      <c r="M4515" s="15">
        <f t="shared" si="210"/>
        <v>1</v>
      </c>
      <c r="N4515" s="15" t="str">
        <f t="shared" si="211"/>
        <v>-</v>
      </c>
      <c r="O4515" s="150">
        <f t="shared" si="212"/>
        <v>0</v>
      </c>
      <c r="P4515" s="15" t="str">
        <f>IF(COUNTIF('Personálie dobrovolníků '!U:X,N4515)&gt;0,"ANO","")</f>
        <v/>
      </c>
      <c r="Q4515" s="15"/>
    </row>
    <row r="4516" spans="2:17" s="25" customFormat="1" x14ac:dyDescent="0.3">
      <c r="B4516" s="15" t="str">
        <f>IF(A4516="","",VLOOKUP(A4516,Tabulka3[[Číslo smlouvy   u pravidelné činnosti]:[Příjmení]],3,0))</f>
        <v/>
      </c>
      <c r="C4516" s="15" t="str">
        <f>IF(A4516="","",VLOOKUP(A4516,Tabulka3[[Číslo smlouvy   u pravidelné činnosti]:[Příjmení]],4,0))</f>
        <v/>
      </c>
      <c r="F4516" s="94"/>
      <c r="H4516" s="113"/>
      <c r="I4516" s="113"/>
      <c r="K4516" s="15"/>
      <c r="L4516" s="15"/>
      <c r="M4516" s="15">
        <f t="shared" si="210"/>
        <v>1</v>
      </c>
      <c r="N4516" s="15" t="str">
        <f t="shared" si="211"/>
        <v>-</v>
      </c>
      <c r="O4516" s="150">
        <f t="shared" si="212"/>
        <v>0</v>
      </c>
      <c r="P4516" s="15" t="str">
        <f>IF(COUNTIF('Personálie dobrovolníků '!U:X,N4516)&gt;0,"ANO","")</f>
        <v/>
      </c>
      <c r="Q4516" s="15"/>
    </row>
    <row r="4517" spans="2:17" s="25" customFormat="1" x14ac:dyDescent="0.3">
      <c r="B4517" s="15" t="str">
        <f>IF(A4517="","",VLOOKUP(A4517,Tabulka3[[Číslo smlouvy   u pravidelné činnosti]:[Příjmení]],3,0))</f>
        <v/>
      </c>
      <c r="C4517" s="15" t="str">
        <f>IF(A4517="","",VLOOKUP(A4517,Tabulka3[[Číslo smlouvy   u pravidelné činnosti]:[Příjmení]],4,0))</f>
        <v/>
      </c>
      <c r="F4517" s="94"/>
      <c r="H4517" s="113"/>
      <c r="I4517" s="113"/>
      <c r="K4517" s="15"/>
      <c r="L4517" s="15"/>
      <c r="M4517" s="15">
        <f t="shared" si="210"/>
        <v>1</v>
      </c>
      <c r="N4517" s="15" t="str">
        <f t="shared" si="211"/>
        <v>-</v>
      </c>
      <c r="O4517" s="150">
        <f t="shared" si="212"/>
        <v>0</v>
      </c>
      <c r="P4517" s="15" t="str">
        <f>IF(COUNTIF('Personálie dobrovolníků '!U:X,N4517)&gt;0,"ANO","")</f>
        <v/>
      </c>
      <c r="Q4517" s="15"/>
    </row>
    <row r="4518" spans="2:17" s="25" customFormat="1" x14ac:dyDescent="0.3">
      <c r="B4518" s="15" t="str">
        <f>IF(A4518="","",VLOOKUP(A4518,Tabulka3[[Číslo smlouvy   u pravidelné činnosti]:[Příjmení]],3,0))</f>
        <v/>
      </c>
      <c r="C4518" s="15" t="str">
        <f>IF(A4518="","",VLOOKUP(A4518,Tabulka3[[Číslo smlouvy   u pravidelné činnosti]:[Příjmení]],4,0))</f>
        <v/>
      </c>
      <c r="F4518" s="94"/>
      <c r="H4518" s="113"/>
      <c r="I4518" s="113"/>
      <c r="K4518" s="15"/>
      <c r="L4518" s="15"/>
      <c r="M4518" s="15">
        <f t="shared" si="210"/>
        <v>1</v>
      </c>
      <c r="N4518" s="15" t="str">
        <f t="shared" si="211"/>
        <v>-</v>
      </c>
      <c r="O4518" s="150">
        <f t="shared" si="212"/>
        <v>0</v>
      </c>
      <c r="P4518" s="15" t="str">
        <f>IF(COUNTIF('Personálie dobrovolníků '!U:X,N4518)&gt;0,"ANO","")</f>
        <v/>
      </c>
      <c r="Q4518" s="15"/>
    </row>
    <row r="4519" spans="2:17" s="25" customFormat="1" x14ac:dyDescent="0.3">
      <c r="B4519" s="15" t="str">
        <f>IF(A4519="","",VLOOKUP(A4519,Tabulka3[[Číslo smlouvy   u pravidelné činnosti]:[Příjmení]],3,0))</f>
        <v/>
      </c>
      <c r="C4519" s="15" t="str">
        <f>IF(A4519="","",VLOOKUP(A4519,Tabulka3[[Číslo smlouvy   u pravidelné činnosti]:[Příjmení]],4,0))</f>
        <v/>
      </c>
      <c r="F4519" s="94"/>
      <c r="H4519" s="113"/>
      <c r="I4519" s="113"/>
      <c r="K4519" s="15"/>
      <c r="L4519" s="15"/>
      <c r="M4519" s="15">
        <f t="shared" si="210"/>
        <v>1</v>
      </c>
      <c r="N4519" s="15" t="str">
        <f t="shared" si="211"/>
        <v>-</v>
      </c>
      <c r="O4519" s="150">
        <f t="shared" si="212"/>
        <v>0</v>
      </c>
      <c r="P4519" s="15" t="str">
        <f>IF(COUNTIF('Personálie dobrovolníků '!U:X,N4519)&gt;0,"ANO","")</f>
        <v/>
      </c>
      <c r="Q4519" s="15"/>
    </row>
    <row r="4520" spans="2:17" s="25" customFormat="1" x14ac:dyDescent="0.3">
      <c r="B4520" s="15" t="str">
        <f>IF(A4520="","",VLOOKUP(A4520,Tabulka3[[Číslo smlouvy   u pravidelné činnosti]:[Příjmení]],3,0))</f>
        <v/>
      </c>
      <c r="C4520" s="15" t="str">
        <f>IF(A4520="","",VLOOKUP(A4520,Tabulka3[[Číslo smlouvy   u pravidelné činnosti]:[Příjmení]],4,0))</f>
        <v/>
      </c>
      <c r="F4520" s="94"/>
      <c r="H4520" s="113"/>
      <c r="I4520" s="113"/>
      <c r="K4520" s="15"/>
      <c r="L4520" s="15"/>
      <c r="M4520" s="15">
        <f t="shared" si="210"/>
        <v>1</v>
      </c>
      <c r="N4520" s="15" t="str">
        <f t="shared" si="211"/>
        <v>-</v>
      </c>
      <c r="O4520" s="150">
        <f t="shared" si="212"/>
        <v>0</v>
      </c>
      <c r="P4520" s="15" t="str">
        <f>IF(COUNTIF('Personálie dobrovolníků '!U:X,N4520)&gt;0,"ANO","")</f>
        <v/>
      </c>
      <c r="Q4520" s="15"/>
    </row>
    <row r="4521" spans="2:17" s="25" customFormat="1" x14ac:dyDescent="0.3">
      <c r="B4521" s="15" t="str">
        <f>IF(A4521="","",VLOOKUP(A4521,Tabulka3[[Číslo smlouvy   u pravidelné činnosti]:[Příjmení]],3,0))</f>
        <v/>
      </c>
      <c r="C4521" s="15" t="str">
        <f>IF(A4521="","",VLOOKUP(A4521,Tabulka3[[Číslo smlouvy   u pravidelné činnosti]:[Příjmení]],4,0))</f>
        <v/>
      </c>
      <c r="F4521" s="94"/>
      <c r="H4521" s="113"/>
      <c r="I4521" s="113"/>
      <c r="K4521" s="15"/>
      <c r="L4521" s="15"/>
      <c r="M4521" s="15">
        <f t="shared" si="210"/>
        <v>1</v>
      </c>
      <c r="N4521" s="15" t="str">
        <f t="shared" si="211"/>
        <v>-</v>
      </c>
      <c r="O4521" s="150">
        <f t="shared" si="212"/>
        <v>0</v>
      </c>
      <c r="P4521" s="15" t="str">
        <f>IF(COUNTIF('Personálie dobrovolníků '!U:X,N4521)&gt;0,"ANO","")</f>
        <v/>
      </c>
      <c r="Q4521" s="15"/>
    </row>
    <row r="4522" spans="2:17" s="25" customFormat="1" x14ac:dyDescent="0.3">
      <c r="B4522" s="15" t="str">
        <f>IF(A4522="","",VLOOKUP(A4522,Tabulka3[[Číslo smlouvy   u pravidelné činnosti]:[Příjmení]],3,0))</f>
        <v/>
      </c>
      <c r="C4522" s="15" t="str">
        <f>IF(A4522="","",VLOOKUP(A4522,Tabulka3[[Číslo smlouvy   u pravidelné činnosti]:[Příjmení]],4,0))</f>
        <v/>
      </c>
      <c r="F4522" s="94"/>
      <c r="H4522" s="113"/>
      <c r="I4522" s="113"/>
      <c r="K4522" s="15"/>
      <c r="L4522" s="15"/>
      <c r="M4522" s="15">
        <f t="shared" si="210"/>
        <v>1</v>
      </c>
      <c r="N4522" s="15" t="str">
        <f t="shared" si="211"/>
        <v>-</v>
      </c>
      <c r="O4522" s="150">
        <f t="shared" si="212"/>
        <v>0</v>
      </c>
      <c r="P4522" s="15" t="str">
        <f>IF(COUNTIF('Personálie dobrovolníků '!U:X,N4522)&gt;0,"ANO","")</f>
        <v/>
      </c>
      <c r="Q4522" s="15"/>
    </row>
    <row r="4523" spans="2:17" s="25" customFormat="1" x14ac:dyDescent="0.3">
      <c r="B4523" s="15" t="str">
        <f>IF(A4523="","",VLOOKUP(A4523,Tabulka3[[Číslo smlouvy   u pravidelné činnosti]:[Příjmení]],3,0))</f>
        <v/>
      </c>
      <c r="C4523" s="15" t="str">
        <f>IF(A4523="","",VLOOKUP(A4523,Tabulka3[[Číslo smlouvy   u pravidelné činnosti]:[Příjmení]],4,0))</f>
        <v/>
      </c>
      <c r="F4523" s="94"/>
      <c r="H4523" s="113"/>
      <c r="I4523" s="113"/>
      <c r="K4523" s="15"/>
      <c r="L4523" s="15"/>
      <c r="M4523" s="15">
        <f t="shared" si="210"/>
        <v>1</v>
      </c>
      <c r="N4523" s="15" t="str">
        <f t="shared" si="211"/>
        <v>-</v>
      </c>
      <c r="O4523" s="150">
        <f t="shared" si="212"/>
        <v>0</v>
      </c>
      <c r="P4523" s="15" t="str">
        <f>IF(COUNTIF('Personálie dobrovolníků '!U:X,N4523)&gt;0,"ANO","")</f>
        <v/>
      </c>
      <c r="Q4523" s="15"/>
    </row>
    <row r="4524" spans="2:17" s="25" customFormat="1" x14ac:dyDescent="0.3">
      <c r="B4524" s="15" t="str">
        <f>IF(A4524="","",VLOOKUP(A4524,Tabulka3[[Číslo smlouvy   u pravidelné činnosti]:[Příjmení]],3,0))</f>
        <v/>
      </c>
      <c r="C4524" s="15" t="str">
        <f>IF(A4524="","",VLOOKUP(A4524,Tabulka3[[Číslo smlouvy   u pravidelné činnosti]:[Příjmení]],4,0))</f>
        <v/>
      </c>
      <c r="F4524" s="94"/>
      <c r="H4524" s="113"/>
      <c r="I4524" s="113"/>
      <c r="K4524" s="15"/>
      <c r="L4524" s="15"/>
      <c r="M4524" s="15">
        <f t="shared" si="210"/>
        <v>1</v>
      </c>
      <c r="N4524" s="15" t="str">
        <f t="shared" si="211"/>
        <v>-</v>
      </c>
      <c r="O4524" s="150">
        <f t="shared" si="212"/>
        <v>0</v>
      </c>
      <c r="P4524" s="15" t="str">
        <f>IF(COUNTIF('Personálie dobrovolníků '!U:X,N4524)&gt;0,"ANO","")</f>
        <v/>
      </c>
      <c r="Q4524" s="15"/>
    </row>
    <row r="4525" spans="2:17" s="25" customFormat="1" x14ac:dyDescent="0.3">
      <c r="B4525" s="15" t="str">
        <f>IF(A4525="","",VLOOKUP(A4525,Tabulka3[[Číslo smlouvy   u pravidelné činnosti]:[Příjmení]],3,0))</f>
        <v/>
      </c>
      <c r="C4525" s="15" t="str">
        <f>IF(A4525="","",VLOOKUP(A4525,Tabulka3[[Číslo smlouvy   u pravidelné činnosti]:[Příjmení]],4,0))</f>
        <v/>
      </c>
      <c r="F4525" s="94"/>
      <c r="H4525" s="113"/>
      <c r="I4525" s="113"/>
      <c r="K4525" s="15"/>
      <c r="L4525" s="15"/>
      <c r="M4525" s="15">
        <f t="shared" si="210"/>
        <v>1</v>
      </c>
      <c r="N4525" s="15" t="str">
        <f t="shared" si="211"/>
        <v>-</v>
      </c>
      <c r="O4525" s="150">
        <f t="shared" si="212"/>
        <v>0</v>
      </c>
      <c r="P4525" s="15" t="str">
        <f>IF(COUNTIF('Personálie dobrovolníků '!U:X,N4525)&gt;0,"ANO","")</f>
        <v/>
      </c>
      <c r="Q4525" s="15"/>
    </row>
    <row r="4526" spans="2:17" s="25" customFormat="1" x14ac:dyDescent="0.3">
      <c r="B4526" s="15" t="str">
        <f>IF(A4526="","",VLOOKUP(A4526,Tabulka3[[Číslo smlouvy   u pravidelné činnosti]:[Příjmení]],3,0))</f>
        <v/>
      </c>
      <c r="C4526" s="15" t="str">
        <f>IF(A4526="","",VLOOKUP(A4526,Tabulka3[[Číslo smlouvy   u pravidelné činnosti]:[Příjmení]],4,0))</f>
        <v/>
      </c>
      <c r="F4526" s="94"/>
      <c r="H4526" s="113"/>
      <c r="I4526" s="113"/>
      <c r="K4526" s="15"/>
      <c r="L4526" s="15"/>
      <c r="M4526" s="15">
        <f t="shared" si="210"/>
        <v>1</v>
      </c>
      <c r="N4526" s="15" t="str">
        <f t="shared" si="211"/>
        <v>-</v>
      </c>
      <c r="O4526" s="150">
        <f t="shared" si="212"/>
        <v>0</v>
      </c>
      <c r="P4526" s="15" t="str">
        <f>IF(COUNTIF('Personálie dobrovolníků '!U:X,N4526)&gt;0,"ANO","")</f>
        <v/>
      </c>
      <c r="Q4526" s="15"/>
    </row>
    <row r="4527" spans="2:17" s="25" customFormat="1" x14ac:dyDescent="0.3">
      <c r="B4527" s="15" t="str">
        <f>IF(A4527="","",VLOOKUP(A4527,Tabulka3[[Číslo smlouvy   u pravidelné činnosti]:[Příjmení]],3,0))</f>
        <v/>
      </c>
      <c r="C4527" s="15" t="str">
        <f>IF(A4527="","",VLOOKUP(A4527,Tabulka3[[Číslo smlouvy   u pravidelné činnosti]:[Příjmení]],4,0))</f>
        <v/>
      </c>
      <c r="F4527" s="94"/>
      <c r="H4527" s="113"/>
      <c r="I4527" s="113"/>
      <c r="K4527" s="15"/>
      <c r="L4527" s="15"/>
      <c r="M4527" s="15">
        <f t="shared" si="210"/>
        <v>1</v>
      </c>
      <c r="N4527" s="15" t="str">
        <f t="shared" si="211"/>
        <v>-</v>
      </c>
      <c r="O4527" s="150">
        <f t="shared" si="212"/>
        <v>0</v>
      </c>
      <c r="P4527" s="15" t="str">
        <f>IF(COUNTIF('Personálie dobrovolníků '!U:X,N4527)&gt;0,"ANO","")</f>
        <v/>
      </c>
      <c r="Q4527" s="15"/>
    </row>
    <row r="4528" spans="2:17" s="25" customFormat="1" x14ac:dyDescent="0.3">
      <c r="B4528" s="15" t="str">
        <f>IF(A4528="","",VLOOKUP(A4528,Tabulka3[[Číslo smlouvy   u pravidelné činnosti]:[Příjmení]],3,0))</f>
        <v/>
      </c>
      <c r="C4528" s="15" t="str">
        <f>IF(A4528="","",VLOOKUP(A4528,Tabulka3[[Číslo smlouvy   u pravidelné činnosti]:[Příjmení]],4,0))</f>
        <v/>
      </c>
      <c r="F4528" s="94"/>
      <c r="H4528" s="113"/>
      <c r="I4528" s="113"/>
      <c r="K4528" s="15"/>
      <c r="L4528" s="15"/>
      <c r="M4528" s="15">
        <f t="shared" si="210"/>
        <v>1</v>
      </c>
      <c r="N4528" s="15" t="str">
        <f t="shared" si="211"/>
        <v>-</v>
      </c>
      <c r="O4528" s="150">
        <f t="shared" si="212"/>
        <v>0</v>
      </c>
      <c r="P4528" s="15" t="str">
        <f>IF(COUNTIF('Personálie dobrovolníků '!U:X,N4528)&gt;0,"ANO","")</f>
        <v/>
      </c>
      <c r="Q4528" s="15"/>
    </row>
    <row r="4529" spans="2:17" s="25" customFormat="1" x14ac:dyDescent="0.3">
      <c r="B4529" s="15" t="str">
        <f>IF(A4529="","",VLOOKUP(A4529,Tabulka3[[Číslo smlouvy   u pravidelné činnosti]:[Příjmení]],3,0))</f>
        <v/>
      </c>
      <c r="C4529" s="15" t="str">
        <f>IF(A4529="","",VLOOKUP(A4529,Tabulka3[[Číslo smlouvy   u pravidelné činnosti]:[Příjmení]],4,0))</f>
        <v/>
      </c>
      <c r="F4529" s="94"/>
      <c r="H4529" s="113"/>
      <c r="I4529" s="113"/>
      <c r="K4529" s="15"/>
      <c r="L4529" s="15"/>
      <c r="M4529" s="15">
        <f t="shared" si="210"/>
        <v>1</v>
      </c>
      <c r="N4529" s="15" t="str">
        <f t="shared" si="211"/>
        <v>-</v>
      </c>
      <c r="O4529" s="150">
        <f t="shared" si="212"/>
        <v>0</v>
      </c>
      <c r="P4529" s="15" t="str">
        <f>IF(COUNTIF('Personálie dobrovolníků '!U:X,N4529)&gt;0,"ANO","")</f>
        <v/>
      </c>
      <c r="Q4529" s="15"/>
    </row>
    <row r="4530" spans="2:17" s="25" customFormat="1" x14ac:dyDescent="0.3">
      <c r="B4530" s="15" t="str">
        <f>IF(A4530="","",VLOOKUP(A4530,Tabulka3[[Číslo smlouvy   u pravidelné činnosti]:[Příjmení]],3,0))</f>
        <v/>
      </c>
      <c r="C4530" s="15" t="str">
        <f>IF(A4530="","",VLOOKUP(A4530,Tabulka3[[Číslo smlouvy   u pravidelné činnosti]:[Příjmení]],4,0))</f>
        <v/>
      </c>
      <c r="F4530" s="94"/>
      <c r="H4530" s="113"/>
      <c r="I4530" s="113"/>
      <c r="K4530" s="15"/>
      <c r="L4530" s="15"/>
      <c r="M4530" s="15">
        <f t="shared" si="210"/>
        <v>1</v>
      </c>
      <c r="N4530" s="15" t="str">
        <f t="shared" si="211"/>
        <v>-</v>
      </c>
      <c r="O4530" s="150">
        <f t="shared" si="212"/>
        <v>0</v>
      </c>
      <c r="P4530" s="15" t="str">
        <f>IF(COUNTIF('Personálie dobrovolníků '!U:X,N4530)&gt;0,"ANO","")</f>
        <v/>
      </c>
      <c r="Q4530" s="15"/>
    </row>
    <row r="4531" spans="2:17" s="25" customFormat="1" x14ac:dyDescent="0.3">
      <c r="B4531" s="15" t="str">
        <f>IF(A4531="","",VLOOKUP(A4531,Tabulka3[[Číslo smlouvy   u pravidelné činnosti]:[Příjmení]],3,0))</f>
        <v/>
      </c>
      <c r="C4531" s="15" t="str">
        <f>IF(A4531="","",VLOOKUP(A4531,Tabulka3[[Číslo smlouvy   u pravidelné činnosti]:[Příjmení]],4,0))</f>
        <v/>
      </c>
      <c r="F4531" s="94"/>
      <c r="H4531" s="113"/>
      <c r="I4531" s="113"/>
      <c r="K4531" s="15"/>
      <c r="L4531" s="15"/>
      <c r="M4531" s="15">
        <f t="shared" si="210"/>
        <v>1</v>
      </c>
      <c r="N4531" s="15" t="str">
        <f t="shared" si="211"/>
        <v>-</v>
      </c>
      <c r="O4531" s="150">
        <f t="shared" si="212"/>
        <v>0</v>
      </c>
      <c r="P4531" s="15" t="str">
        <f>IF(COUNTIF('Personálie dobrovolníků '!U:X,N4531)&gt;0,"ANO","")</f>
        <v/>
      </c>
      <c r="Q4531" s="15"/>
    </row>
    <row r="4532" spans="2:17" s="25" customFormat="1" x14ac:dyDescent="0.3">
      <c r="B4532" s="15" t="str">
        <f>IF(A4532="","",VLOOKUP(A4532,Tabulka3[[Číslo smlouvy   u pravidelné činnosti]:[Příjmení]],3,0))</f>
        <v/>
      </c>
      <c r="C4532" s="15" t="str">
        <f>IF(A4532="","",VLOOKUP(A4532,Tabulka3[[Číslo smlouvy   u pravidelné činnosti]:[Příjmení]],4,0))</f>
        <v/>
      </c>
      <c r="F4532" s="94"/>
      <c r="H4532" s="113"/>
      <c r="I4532" s="113"/>
      <c r="K4532" s="15"/>
      <c r="L4532" s="15"/>
      <c r="M4532" s="15">
        <f t="shared" si="210"/>
        <v>1</v>
      </c>
      <c r="N4532" s="15" t="str">
        <f t="shared" si="211"/>
        <v>-</v>
      </c>
      <c r="O4532" s="150">
        <f t="shared" si="212"/>
        <v>0</v>
      </c>
      <c r="P4532" s="15" t="str">
        <f>IF(COUNTIF('Personálie dobrovolníků '!U:X,N4532)&gt;0,"ANO","")</f>
        <v/>
      </c>
      <c r="Q4532" s="15"/>
    </row>
    <row r="4533" spans="2:17" s="25" customFormat="1" x14ac:dyDescent="0.3">
      <c r="B4533" s="15" t="str">
        <f>IF(A4533="","",VLOOKUP(A4533,Tabulka3[[Číslo smlouvy   u pravidelné činnosti]:[Příjmení]],3,0))</f>
        <v/>
      </c>
      <c r="C4533" s="15" t="str">
        <f>IF(A4533="","",VLOOKUP(A4533,Tabulka3[[Číslo smlouvy   u pravidelné činnosti]:[Příjmení]],4,0))</f>
        <v/>
      </c>
      <c r="F4533" s="94"/>
      <c r="H4533" s="113"/>
      <c r="I4533" s="113"/>
      <c r="K4533" s="15"/>
      <c r="L4533" s="15"/>
      <c r="M4533" s="15">
        <f t="shared" si="210"/>
        <v>1</v>
      </c>
      <c r="N4533" s="15" t="str">
        <f t="shared" si="211"/>
        <v>-</v>
      </c>
      <c r="O4533" s="150">
        <f t="shared" si="212"/>
        <v>0</v>
      </c>
      <c r="P4533" s="15" t="str">
        <f>IF(COUNTIF('Personálie dobrovolníků '!U:X,N4533)&gt;0,"ANO","")</f>
        <v/>
      </c>
      <c r="Q4533" s="15"/>
    </row>
    <row r="4534" spans="2:17" s="25" customFormat="1" x14ac:dyDescent="0.3">
      <c r="B4534" s="15" t="str">
        <f>IF(A4534="","",VLOOKUP(A4534,Tabulka3[[Číslo smlouvy   u pravidelné činnosti]:[Příjmení]],3,0))</f>
        <v/>
      </c>
      <c r="C4534" s="15" t="str">
        <f>IF(A4534="","",VLOOKUP(A4534,Tabulka3[[Číslo smlouvy   u pravidelné činnosti]:[Příjmení]],4,0))</f>
        <v/>
      </c>
      <c r="F4534" s="94"/>
      <c r="H4534" s="113"/>
      <c r="I4534" s="113"/>
      <c r="K4534" s="15"/>
      <c r="L4534" s="15"/>
      <c r="M4534" s="15">
        <f t="shared" si="210"/>
        <v>1</v>
      </c>
      <c r="N4534" s="15" t="str">
        <f t="shared" si="211"/>
        <v>-</v>
      </c>
      <c r="O4534" s="150">
        <f t="shared" si="212"/>
        <v>0</v>
      </c>
      <c r="P4534" s="15" t="str">
        <f>IF(COUNTIF('Personálie dobrovolníků '!U:X,N4534)&gt;0,"ANO","")</f>
        <v/>
      </c>
      <c r="Q4534" s="15"/>
    </row>
    <row r="4535" spans="2:17" s="25" customFormat="1" x14ac:dyDescent="0.3">
      <c r="B4535" s="15" t="str">
        <f>IF(A4535="","",VLOOKUP(A4535,Tabulka3[[Číslo smlouvy   u pravidelné činnosti]:[Příjmení]],3,0))</f>
        <v/>
      </c>
      <c r="C4535" s="15" t="str">
        <f>IF(A4535="","",VLOOKUP(A4535,Tabulka3[[Číslo smlouvy   u pravidelné činnosti]:[Příjmení]],4,0))</f>
        <v/>
      </c>
      <c r="F4535" s="94"/>
      <c r="H4535" s="113"/>
      <c r="I4535" s="113"/>
      <c r="K4535" s="15"/>
      <c r="L4535" s="15"/>
      <c r="M4535" s="15">
        <f t="shared" si="210"/>
        <v>1</v>
      </c>
      <c r="N4535" s="15" t="str">
        <f t="shared" si="211"/>
        <v>-</v>
      </c>
      <c r="O4535" s="150">
        <f t="shared" si="212"/>
        <v>0</v>
      </c>
      <c r="P4535" s="15" t="str">
        <f>IF(COUNTIF('Personálie dobrovolníků '!U:X,N4535)&gt;0,"ANO","")</f>
        <v/>
      </c>
      <c r="Q4535" s="15"/>
    </row>
    <row r="4536" spans="2:17" s="25" customFormat="1" x14ac:dyDescent="0.3">
      <c r="B4536" s="15" t="str">
        <f>IF(A4536="","",VLOOKUP(A4536,Tabulka3[[Číslo smlouvy   u pravidelné činnosti]:[Příjmení]],3,0))</f>
        <v/>
      </c>
      <c r="C4536" s="15" t="str">
        <f>IF(A4536="","",VLOOKUP(A4536,Tabulka3[[Číslo smlouvy   u pravidelné činnosti]:[Příjmení]],4,0))</f>
        <v/>
      </c>
      <c r="F4536" s="94"/>
      <c r="H4536" s="113"/>
      <c r="I4536" s="113"/>
      <c r="K4536" s="15"/>
      <c r="L4536" s="15"/>
      <c r="M4536" s="15">
        <f t="shared" si="210"/>
        <v>1</v>
      </c>
      <c r="N4536" s="15" t="str">
        <f t="shared" si="211"/>
        <v>-</v>
      </c>
      <c r="O4536" s="150">
        <f t="shared" si="212"/>
        <v>0</v>
      </c>
      <c r="P4536" s="15" t="str">
        <f>IF(COUNTIF('Personálie dobrovolníků '!U:X,N4536)&gt;0,"ANO","")</f>
        <v/>
      </c>
      <c r="Q4536" s="15"/>
    </row>
    <row r="4537" spans="2:17" s="25" customFormat="1" x14ac:dyDescent="0.3">
      <c r="B4537" s="15" t="str">
        <f>IF(A4537="","",VLOOKUP(A4537,Tabulka3[[Číslo smlouvy   u pravidelné činnosti]:[Příjmení]],3,0))</f>
        <v/>
      </c>
      <c r="C4537" s="15" t="str">
        <f>IF(A4537="","",VLOOKUP(A4537,Tabulka3[[Číslo smlouvy   u pravidelné činnosti]:[Příjmení]],4,0))</f>
        <v/>
      </c>
      <c r="F4537" s="94"/>
      <c r="H4537" s="113"/>
      <c r="I4537" s="113"/>
      <c r="K4537" s="15"/>
      <c r="L4537" s="15"/>
      <c r="M4537" s="15">
        <f t="shared" si="210"/>
        <v>1</v>
      </c>
      <c r="N4537" s="15" t="str">
        <f t="shared" si="211"/>
        <v>-</v>
      </c>
      <c r="O4537" s="150">
        <f t="shared" si="212"/>
        <v>0</v>
      </c>
      <c r="P4537" s="15" t="str">
        <f>IF(COUNTIF('Personálie dobrovolníků '!U:X,N4537)&gt;0,"ANO","")</f>
        <v/>
      </c>
      <c r="Q4537" s="15"/>
    </row>
    <row r="4538" spans="2:17" s="25" customFormat="1" x14ac:dyDescent="0.3">
      <c r="B4538" s="15" t="str">
        <f>IF(A4538="","",VLOOKUP(A4538,Tabulka3[[Číslo smlouvy   u pravidelné činnosti]:[Příjmení]],3,0))</f>
        <v/>
      </c>
      <c r="C4538" s="15" t="str">
        <f>IF(A4538="","",VLOOKUP(A4538,Tabulka3[[Číslo smlouvy   u pravidelné činnosti]:[Příjmení]],4,0))</f>
        <v/>
      </c>
      <c r="F4538" s="94"/>
      <c r="H4538" s="113"/>
      <c r="I4538" s="113"/>
      <c r="K4538" s="15"/>
      <c r="L4538" s="15"/>
      <c r="M4538" s="15">
        <f t="shared" si="210"/>
        <v>1</v>
      </c>
      <c r="N4538" s="15" t="str">
        <f t="shared" si="211"/>
        <v>-</v>
      </c>
      <c r="O4538" s="150">
        <f t="shared" si="212"/>
        <v>0</v>
      </c>
      <c r="P4538" s="15" t="str">
        <f>IF(COUNTIF('Personálie dobrovolníků '!U:X,N4538)&gt;0,"ANO","")</f>
        <v/>
      </c>
      <c r="Q4538" s="15"/>
    </row>
    <row r="4539" spans="2:17" s="25" customFormat="1" x14ac:dyDescent="0.3">
      <c r="B4539" s="15" t="str">
        <f>IF(A4539="","",VLOOKUP(A4539,Tabulka3[[Číslo smlouvy   u pravidelné činnosti]:[Příjmení]],3,0))</f>
        <v/>
      </c>
      <c r="C4539" s="15" t="str">
        <f>IF(A4539="","",VLOOKUP(A4539,Tabulka3[[Číslo smlouvy   u pravidelné činnosti]:[Příjmení]],4,0))</f>
        <v/>
      </c>
      <c r="F4539" s="94"/>
      <c r="H4539" s="113"/>
      <c r="I4539" s="113"/>
      <c r="K4539" s="15"/>
      <c r="L4539" s="15"/>
      <c r="M4539" s="15">
        <f t="shared" si="210"/>
        <v>1</v>
      </c>
      <c r="N4539" s="15" t="str">
        <f t="shared" si="211"/>
        <v>-</v>
      </c>
      <c r="O4539" s="150">
        <f t="shared" si="212"/>
        <v>0</v>
      </c>
      <c r="P4539" s="15" t="str">
        <f>IF(COUNTIF('Personálie dobrovolníků '!U:X,N4539)&gt;0,"ANO","")</f>
        <v/>
      </c>
      <c r="Q4539" s="15"/>
    </row>
    <row r="4540" spans="2:17" s="25" customFormat="1" x14ac:dyDescent="0.3">
      <c r="B4540" s="15" t="str">
        <f>IF(A4540="","",VLOOKUP(A4540,Tabulka3[[Číslo smlouvy   u pravidelné činnosti]:[Příjmení]],3,0))</f>
        <v/>
      </c>
      <c r="C4540" s="15" t="str">
        <f>IF(A4540="","",VLOOKUP(A4540,Tabulka3[[Číslo smlouvy   u pravidelné činnosti]:[Příjmení]],4,0))</f>
        <v/>
      </c>
      <c r="F4540" s="94"/>
      <c r="H4540" s="113"/>
      <c r="I4540" s="113"/>
      <c r="K4540" s="15"/>
      <c r="L4540" s="15"/>
      <c r="M4540" s="15">
        <f t="shared" si="210"/>
        <v>1</v>
      </c>
      <c r="N4540" s="15" t="str">
        <f t="shared" si="211"/>
        <v>-</v>
      </c>
      <c r="O4540" s="150">
        <f t="shared" si="212"/>
        <v>0</v>
      </c>
      <c r="P4540" s="15" t="str">
        <f>IF(COUNTIF('Personálie dobrovolníků '!U:X,N4540)&gt;0,"ANO","")</f>
        <v/>
      </c>
      <c r="Q4540" s="15"/>
    </row>
    <row r="4541" spans="2:17" s="25" customFormat="1" x14ac:dyDescent="0.3">
      <c r="B4541" s="15" t="str">
        <f>IF(A4541="","",VLOOKUP(A4541,Tabulka3[[Číslo smlouvy   u pravidelné činnosti]:[Příjmení]],3,0))</f>
        <v/>
      </c>
      <c r="C4541" s="15" t="str">
        <f>IF(A4541="","",VLOOKUP(A4541,Tabulka3[[Číslo smlouvy   u pravidelné činnosti]:[Příjmení]],4,0))</f>
        <v/>
      </c>
      <c r="F4541" s="94"/>
      <c r="H4541" s="113"/>
      <c r="I4541" s="113"/>
      <c r="K4541" s="15"/>
      <c r="L4541" s="15"/>
      <c r="M4541" s="15">
        <f t="shared" si="210"/>
        <v>1</v>
      </c>
      <c r="N4541" s="15" t="str">
        <f t="shared" si="211"/>
        <v>-</v>
      </c>
      <c r="O4541" s="150">
        <f t="shared" si="212"/>
        <v>0</v>
      </c>
      <c r="P4541" s="15" t="str">
        <f>IF(COUNTIF('Personálie dobrovolníků '!U:X,N4541)&gt;0,"ANO","")</f>
        <v/>
      </c>
      <c r="Q4541" s="15"/>
    </row>
    <row r="4542" spans="2:17" s="25" customFormat="1" x14ac:dyDescent="0.3">
      <c r="B4542" s="15" t="str">
        <f>IF(A4542="","",VLOOKUP(A4542,Tabulka3[[Číslo smlouvy   u pravidelné činnosti]:[Příjmení]],3,0))</f>
        <v/>
      </c>
      <c r="C4542" s="15" t="str">
        <f>IF(A4542="","",VLOOKUP(A4542,Tabulka3[[Číslo smlouvy   u pravidelné činnosti]:[Příjmení]],4,0))</f>
        <v/>
      </c>
      <c r="F4542" s="94"/>
      <c r="H4542" s="113"/>
      <c r="I4542" s="113"/>
      <c r="K4542" s="15"/>
      <c r="L4542" s="15"/>
      <c r="M4542" s="15">
        <f t="shared" si="210"/>
        <v>1</v>
      </c>
      <c r="N4542" s="15" t="str">
        <f t="shared" si="211"/>
        <v>-</v>
      </c>
      <c r="O4542" s="150">
        <f t="shared" si="212"/>
        <v>0</v>
      </c>
      <c r="P4542" s="15" t="str">
        <f>IF(COUNTIF('Personálie dobrovolníků '!U:X,N4542)&gt;0,"ANO","")</f>
        <v/>
      </c>
      <c r="Q4542" s="15"/>
    </row>
    <row r="4543" spans="2:17" s="25" customFormat="1" x14ac:dyDescent="0.3">
      <c r="B4543" s="15" t="str">
        <f>IF(A4543="","",VLOOKUP(A4543,Tabulka3[[Číslo smlouvy   u pravidelné činnosti]:[Příjmení]],3,0))</f>
        <v/>
      </c>
      <c r="C4543" s="15" t="str">
        <f>IF(A4543="","",VLOOKUP(A4543,Tabulka3[[Číslo smlouvy   u pravidelné činnosti]:[Příjmení]],4,0))</f>
        <v/>
      </c>
      <c r="F4543" s="94"/>
      <c r="H4543" s="113"/>
      <c r="I4543" s="113"/>
      <c r="K4543" s="15"/>
      <c r="L4543" s="15"/>
      <c r="M4543" s="15">
        <f t="shared" si="210"/>
        <v>1</v>
      </c>
      <c r="N4543" s="15" t="str">
        <f t="shared" si="211"/>
        <v>-</v>
      </c>
      <c r="O4543" s="150">
        <f t="shared" si="212"/>
        <v>0</v>
      </c>
      <c r="P4543" s="15" t="str">
        <f>IF(COUNTIF('Personálie dobrovolníků '!U:X,N4543)&gt;0,"ANO","")</f>
        <v/>
      </c>
      <c r="Q4543" s="15"/>
    </row>
    <row r="4544" spans="2:17" s="25" customFormat="1" x14ac:dyDescent="0.3">
      <c r="B4544" s="15" t="str">
        <f>IF(A4544="","",VLOOKUP(A4544,Tabulka3[[Číslo smlouvy   u pravidelné činnosti]:[Příjmení]],3,0))</f>
        <v/>
      </c>
      <c r="C4544" s="15" t="str">
        <f>IF(A4544="","",VLOOKUP(A4544,Tabulka3[[Číslo smlouvy   u pravidelné činnosti]:[Příjmení]],4,0))</f>
        <v/>
      </c>
      <c r="F4544" s="94"/>
      <c r="H4544" s="113"/>
      <c r="I4544" s="113"/>
      <c r="K4544" s="15"/>
      <c r="L4544" s="15"/>
      <c r="M4544" s="15">
        <f t="shared" si="210"/>
        <v>1</v>
      </c>
      <c r="N4544" s="15" t="str">
        <f t="shared" si="211"/>
        <v>-</v>
      </c>
      <c r="O4544" s="150">
        <f t="shared" si="212"/>
        <v>0</v>
      </c>
      <c r="P4544" s="15" t="str">
        <f>IF(COUNTIF('Personálie dobrovolníků '!U:X,N4544)&gt;0,"ANO","")</f>
        <v/>
      </c>
      <c r="Q4544" s="15"/>
    </row>
    <row r="4545" spans="2:17" s="25" customFormat="1" x14ac:dyDescent="0.3">
      <c r="B4545" s="15" t="str">
        <f>IF(A4545="","",VLOOKUP(A4545,Tabulka3[[Číslo smlouvy   u pravidelné činnosti]:[Příjmení]],3,0))</f>
        <v/>
      </c>
      <c r="C4545" s="15" t="str">
        <f>IF(A4545="","",VLOOKUP(A4545,Tabulka3[[Číslo smlouvy   u pravidelné činnosti]:[Příjmení]],4,0))</f>
        <v/>
      </c>
      <c r="F4545" s="94"/>
      <c r="H4545" s="113"/>
      <c r="I4545" s="113"/>
      <c r="K4545" s="15"/>
      <c r="L4545" s="15"/>
      <c r="M4545" s="15">
        <f t="shared" si="210"/>
        <v>1</v>
      </c>
      <c r="N4545" s="15" t="str">
        <f t="shared" si="211"/>
        <v>-</v>
      </c>
      <c r="O4545" s="150">
        <f t="shared" si="212"/>
        <v>0</v>
      </c>
      <c r="P4545" s="15" t="str">
        <f>IF(COUNTIF('Personálie dobrovolníků '!U:X,N4545)&gt;0,"ANO","")</f>
        <v/>
      </c>
      <c r="Q4545" s="15"/>
    </row>
    <row r="4546" spans="2:17" s="25" customFormat="1" x14ac:dyDescent="0.3">
      <c r="B4546" s="15" t="str">
        <f>IF(A4546="","",VLOOKUP(A4546,Tabulka3[[Číslo smlouvy   u pravidelné činnosti]:[Příjmení]],3,0))</f>
        <v/>
      </c>
      <c r="C4546" s="15" t="str">
        <f>IF(A4546="","",VLOOKUP(A4546,Tabulka3[[Číslo smlouvy   u pravidelné činnosti]:[Příjmení]],4,0))</f>
        <v/>
      </c>
      <c r="F4546" s="94"/>
      <c r="H4546" s="113"/>
      <c r="I4546" s="113"/>
      <c r="K4546" s="15"/>
      <c r="L4546" s="15"/>
      <c r="M4546" s="15">
        <f t="shared" si="210"/>
        <v>1</v>
      </c>
      <c r="N4546" s="15" t="str">
        <f t="shared" si="211"/>
        <v>-</v>
      </c>
      <c r="O4546" s="150">
        <f t="shared" si="212"/>
        <v>0</v>
      </c>
      <c r="P4546" s="15" t="str">
        <f>IF(COUNTIF('Personálie dobrovolníků '!U:X,N4546)&gt;0,"ANO","")</f>
        <v/>
      </c>
      <c r="Q4546" s="15"/>
    </row>
    <row r="4547" spans="2:17" s="25" customFormat="1" x14ac:dyDescent="0.3">
      <c r="B4547" s="15" t="str">
        <f>IF(A4547="","",VLOOKUP(A4547,Tabulka3[[Číslo smlouvy   u pravidelné činnosti]:[Příjmení]],3,0))</f>
        <v/>
      </c>
      <c r="C4547" s="15" t="str">
        <f>IF(A4547="","",VLOOKUP(A4547,Tabulka3[[Číslo smlouvy   u pravidelné činnosti]:[Příjmení]],4,0))</f>
        <v/>
      </c>
      <c r="F4547" s="94"/>
      <c r="H4547" s="113"/>
      <c r="I4547" s="113"/>
      <c r="K4547" s="15"/>
      <c r="L4547" s="15"/>
      <c r="M4547" s="15">
        <f t="shared" si="210"/>
        <v>1</v>
      </c>
      <c r="N4547" s="15" t="str">
        <f t="shared" si="211"/>
        <v>-</v>
      </c>
      <c r="O4547" s="150">
        <f t="shared" si="212"/>
        <v>0</v>
      </c>
      <c r="P4547" s="15" t="str">
        <f>IF(COUNTIF('Personálie dobrovolníků '!U:X,N4547)&gt;0,"ANO","")</f>
        <v/>
      </c>
      <c r="Q4547" s="15"/>
    </row>
    <row r="4548" spans="2:17" s="25" customFormat="1" x14ac:dyDescent="0.3">
      <c r="B4548" s="15" t="str">
        <f>IF(A4548="","",VLOOKUP(A4548,Tabulka3[[Číslo smlouvy   u pravidelné činnosti]:[Příjmení]],3,0))</f>
        <v/>
      </c>
      <c r="C4548" s="15" t="str">
        <f>IF(A4548="","",VLOOKUP(A4548,Tabulka3[[Číslo smlouvy   u pravidelné činnosti]:[Příjmení]],4,0))</f>
        <v/>
      </c>
      <c r="F4548" s="94"/>
      <c r="H4548" s="113"/>
      <c r="I4548" s="113"/>
      <c r="K4548" s="15"/>
      <c r="L4548" s="15"/>
      <c r="M4548" s="15">
        <f t="shared" ref="M4548:M4611" si="213">IF(OR(
   AND($H4548=$K$12, $I4548=$L$4),
   AND($H4548=$K$12, $I4548=$L$5),
   AND($H4548=$K$12, $I4548=$L$6),
   AND($H4548=$K$12, $I4548=$L$7),
   AND($H4548=$K$11, $I4548=$L$4),
   AND($H4548=$K$11, $I4548=$L$5),
   AND($H4548=$K$11, $I4548=$L$6),
   AND($H4548=$K$11, $I4548=$L$7),
   AND($H4548=$K$5, $I4548=$L$5),
   AND($H4548=$K$6, $I4548=$L$4),
   AND($H4548=$K$6, $I4548=$L$5),
   AND($H4548=$K$6, $I4548=$L$7),
   AND($H4548=$K$4, $I4548=$L$6),
), 0, 1)</f>
        <v>1</v>
      </c>
      <c r="N4548" s="15" t="str">
        <f t="shared" ref="N4548:N4611" si="214">A4548 &amp; "-" &amp; J4548</f>
        <v>-</v>
      </c>
      <c r="O4548" s="150">
        <f t="shared" ref="O4548:O4611" si="215">IF(AND(M4548&lt;&gt;0, P4548="ANO"), 1, 0)</f>
        <v>0</v>
      </c>
      <c r="P4548" s="15" t="str">
        <f>IF(COUNTIF('Personálie dobrovolníků '!U:X,N4548)&gt;0,"ANO","")</f>
        <v/>
      </c>
      <c r="Q4548" s="15"/>
    </row>
    <row r="4549" spans="2:17" s="25" customFormat="1" x14ac:dyDescent="0.3">
      <c r="B4549" s="15" t="str">
        <f>IF(A4549="","",VLOOKUP(A4549,Tabulka3[[Číslo smlouvy   u pravidelné činnosti]:[Příjmení]],3,0))</f>
        <v/>
      </c>
      <c r="C4549" s="15" t="str">
        <f>IF(A4549="","",VLOOKUP(A4549,Tabulka3[[Číslo smlouvy   u pravidelné činnosti]:[Příjmení]],4,0))</f>
        <v/>
      </c>
      <c r="F4549" s="94"/>
      <c r="H4549" s="113"/>
      <c r="I4549" s="113"/>
      <c r="K4549" s="15"/>
      <c r="L4549" s="15"/>
      <c r="M4549" s="15">
        <f t="shared" si="213"/>
        <v>1</v>
      </c>
      <c r="N4549" s="15" t="str">
        <f t="shared" si="214"/>
        <v>-</v>
      </c>
      <c r="O4549" s="150">
        <f t="shared" si="215"/>
        <v>0</v>
      </c>
      <c r="P4549" s="15" t="str">
        <f>IF(COUNTIF('Personálie dobrovolníků '!U:X,N4549)&gt;0,"ANO","")</f>
        <v/>
      </c>
      <c r="Q4549" s="15"/>
    </row>
    <row r="4550" spans="2:17" s="25" customFormat="1" x14ac:dyDescent="0.3">
      <c r="B4550" s="15" t="str">
        <f>IF(A4550="","",VLOOKUP(A4550,Tabulka3[[Číslo smlouvy   u pravidelné činnosti]:[Příjmení]],3,0))</f>
        <v/>
      </c>
      <c r="C4550" s="15" t="str">
        <f>IF(A4550="","",VLOOKUP(A4550,Tabulka3[[Číslo smlouvy   u pravidelné činnosti]:[Příjmení]],4,0))</f>
        <v/>
      </c>
      <c r="F4550" s="94"/>
      <c r="H4550" s="113"/>
      <c r="I4550" s="113"/>
      <c r="K4550" s="15"/>
      <c r="L4550" s="15"/>
      <c r="M4550" s="15">
        <f t="shared" si="213"/>
        <v>1</v>
      </c>
      <c r="N4550" s="15" t="str">
        <f t="shared" si="214"/>
        <v>-</v>
      </c>
      <c r="O4550" s="150">
        <f t="shared" si="215"/>
        <v>0</v>
      </c>
      <c r="P4550" s="15" t="str">
        <f>IF(COUNTIF('Personálie dobrovolníků '!U:X,N4550)&gt;0,"ANO","")</f>
        <v/>
      </c>
      <c r="Q4550" s="15"/>
    </row>
    <row r="4551" spans="2:17" s="25" customFormat="1" x14ac:dyDescent="0.3">
      <c r="B4551" s="15" t="str">
        <f>IF(A4551="","",VLOOKUP(A4551,Tabulka3[[Číslo smlouvy   u pravidelné činnosti]:[Příjmení]],3,0))</f>
        <v/>
      </c>
      <c r="C4551" s="15" t="str">
        <f>IF(A4551="","",VLOOKUP(A4551,Tabulka3[[Číslo smlouvy   u pravidelné činnosti]:[Příjmení]],4,0))</f>
        <v/>
      </c>
      <c r="F4551" s="94"/>
      <c r="H4551" s="113"/>
      <c r="I4551" s="113"/>
      <c r="K4551" s="15"/>
      <c r="L4551" s="15"/>
      <c r="M4551" s="15">
        <f t="shared" si="213"/>
        <v>1</v>
      </c>
      <c r="N4551" s="15" t="str">
        <f t="shared" si="214"/>
        <v>-</v>
      </c>
      <c r="O4551" s="150">
        <f t="shared" si="215"/>
        <v>0</v>
      </c>
      <c r="P4551" s="15" t="str">
        <f>IF(COUNTIF('Personálie dobrovolníků '!U:X,N4551)&gt;0,"ANO","")</f>
        <v/>
      </c>
      <c r="Q4551" s="15"/>
    </row>
    <row r="4552" spans="2:17" s="25" customFormat="1" x14ac:dyDescent="0.3">
      <c r="B4552" s="15" t="str">
        <f>IF(A4552="","",VLOOKUP(A4552,Tabulka3[[Číslo smlouvy   u pravidelné činnosti]:[Příjmení]],3,0))</f>
        <v/>
      </c>
      <c r="C4552" s="15" t="str">
        <f>IF(A4552="","",VLOOKUP(A4552,Tabulka3[[Číslo smlouvy   u pravidelné činnosti]:[Příjmení]],4,0))</f>
        <v/>
      </c>
      <c r="F4552" s="94"/>
      <c r="H4552" s="113"/>
      <c r="I4552" s="113"/>
      <c r="K4552" s="15"/>
      <c r="L4552" s="15"/>
      <c r="M4552" s="15">
        <f t="shared" si="213"/>
        <v>1</v>
      </c>
      <c r="N4552" s="15" t="str">
        <f t="shared" si="214"/>
        <v>-</v>
      </c>
      <c r="O4552" s="150">
        <f t="shared" si="215"/>
        <v>0</v>
      </c>
      <c r="P4552" s="15" t="str">
        <f>IF(COUNTIF('Personálie dobrovolníků '!U:X,N4552)&gt;0,"ANO","")</f>
        <v/>
      </c>
      <c r="Q4552" s="15"/>
    </row>
    <row r="4553" spans="2:17" s="25" customFormat="1" x14ac:dyDescent="0.3">
      <c r="B4553" s="15" t="str">
        <f>IF(A4553="","",VLOOKUP(A4553,Tabulka3[[Číslo smlouvy   u pravidelné činnosti]:[Příjmení]],3,0))</f>
        <v/>
      </c>
      <c r="C4553" s="15" t="str">
        <f>IF(A4553="","",VLOOKUP(A4553,Tabulka3[[Číslo smlouvy   u pravidelné činnosti]:[Příjmení]],4,0))</f>
        <v/>
      </c>
      <c r="F4553" s="94"/>
      <c r="H4553" s="113"/>
      <c r="I4553" s="113"/>
      <c r="K4553" s="15"/>
      <c r="L4553" s="15"/>
      <c r="M4553" s="15">
        <f t="shared" si="213"/>
        <v>1</v>
      </c>
      <c r="N4553" s="15" t="str">
        <f t="shared" si="214"/>
        <v>-</v>
      </c>
      <c r="O4553" s="150">
        <f t="shared" si="215"/>
        <v>0</v>
      </c>
      <c r="P4553" s="15" t="str">
        <f>IF(COUNTIF('Personálie dobrovolníků '!U:X,N4553)&gt;0,"ANO","")</f>
        <v/>
      </c>
      <c r="Q4553" s="15"/>
    </row>
    <row r="4554" spans="2:17" s="25" customFormat="1" x14ac:dyDescent="0.3">
      <c r="B4554" s="15" t="str">
        <f>IF(A4554="","",VLOOKUP(A4554,Tabulka3[[Číslo smlouvy   u pravidelné činnosti]:[Příjmení]],3,0))</f>
        <v/>
      </c>
      <c r="C4554" s="15" t="str">
        <f>IF(A4554="","",VLOOKUP(A4554,Tabulka3[[Číslo smlouvy   u pravidelné činnosti]:[Příjmení]],4,0))</f>
        <v/>
      </c>
      <c r="F4554" s="94"/>
      <c r="H4554" s="113"/>
      <c r="I4554" s="113"/>
      <c r="K4554" s="15"/>
      <c r="L4554" s="15"/>
      <c r="M4554" s="15">
        <f t="shared" si="213"/>
        <v>1</v>
      </c>
      <c r="N4554" s="15" t="str">
        <f t="shared" si="214"/>
        <v>-</v>
      </c>
      <c r="O4554" s="150">
        <f t="shared" si="215"/>
        <v>0</v>
      </c>
      <c r="P4554" s="15" t="str">
        <f>IF(COUNTIF('Personálie dobrovolníků '!U:X,N4554)&gt;0,"ANO","")</f>
        <v/>
      </c>
      <c r="Q4554" s="15"/>
    </row>
    <row r="4555" spans="2:17" s="25" customFormat="1" x14ac:dyDescent="0.3">
      <c r="B4555" s="15" t="str">
        <f>IF(A4555="","",VLOOKUP(A4555,Tabulka3[[Číslo smlouvy   u pravidelné činnosti]:[Příjmení]],3,0))</f>
        <v/>
      </c>
      <c r="C4555" s="15" t="str">
        <f>IF(A4555="","",VLOOKUP(A4555,Tabulka3[[Číslo smlouvy   u pravidelné činnosti]:[Příjmení]],4,0))</f>
        <v/>
      </c>
      <c r="F4555" s="94"/>
      <c r="H4555" s="113"/>
      <c r="I4555" s="113"/>
      <c r="K4555" s="15"/>
      <c r="L4555" s="15"/>
      <c r="M4555" s="15">
        <f t="shared" si="213"/>
        <v>1</v>
      </c>
      <c r="N4555" s="15" t="str">
        <f t="shared" si="214"/>
        <v>-</v>
      </c>
      <c r="O4555" s="150">
        <f t="shared" si="215"/>
        <v>0</v>
      </c>
      <c r="P4555" s="15" t="str">
        <f>IF(COUNTIF('Personálie dobrovolníků '!U:X,N4555)&gt;0,"ANO","")</f>
        <v/>
      </c>
      <c r="Q4555" s="15"/>
    </row>
    <row r="4556" spans="2:17" s="25" customFormat="1" x14ac:dyDescent="0.3">
      <c r="B4556" s="15" t="str">
        <f>IF(A4556="","",VLOOKUP(A4556,Tabulka3[[Číslo smlouvy   u pravidelné činnosti]:[Příjmení]],3,0))</f>
        <v/>
      </c>
      <c r="C4556" s="15" t="str">
        <f>IF(A4556="","",VLOOKUP(A4556,Tabulka3[[Číslo smlouvy   u pravidelné činnosti]:[Příjmení]],4,0))</f>
        <v/>
      </c>
      <c r="F4556" s="94"/>
      <c r="H4556" s="113"/>
      <c r="I4556" s="113"/>
      <c r="K4556" s="15"/>
      <c r="L4556" s="15"/>
      <c r="M4556" s="15">
        <f t="shared" si="213"/>
        <v>1</v>
      </c>
      <c r="N4556" s="15" t="str">
        <f t="shared" si="214"/>
        <v>-</v>
      </c>
      <c r="O4556" s="150">
        <f t="shared" si="215"/>
        <v>0</v>
      </c>
      <c r="P4556" s="15" t="str">
        <f>IF(COUNTIF('Personálie dobrovolníků '!U:X,N4556)&gt;0,"ANO","")</f>
        <v/>
      </c>
      <c r="Q4556" s="15"/>
    </row>
    <row r="4557" spans="2:17" s="25" customFormat="1" x14ac:dyDescent="0.3">
      <c r="B4557" s="15" t="str">
        <f>IF(A4557="","",VLOOKUP(A4557,Tabulka3[[Číslo smlouvy   u pravidelné činnosti]:[Příjmení]],3,0))</f>
        <v/>
      </c>
      <c r="C4557" s="15" t="str">
        <f>IF(A4557="","",VLOOKUP(A4557,Tabulka3[[Číslo smlouvy   u pravidelné činnosti]:[Příjmení]],4,0))</f>
        <v/>
      </c>
      <c r="F4557" s="94"/>
      <c r="H4557" s="113"/>
      <c r="I4557" s="113"/>
      <c r="K4557" s="15"/>
      <c r="L4557" s="15"/>
      <c r="M4557" s="15">
        <f t="shared" si="213"/>
        <v>1</v>
      </c>
      <c r="N4557" s="15" t="str">
        <f t="shared" si="214"/>
        <v>-</v>
      </c>
      <c r="O4557" s="150">
        <f t="shared" si="215"/>
        <v>0</v>
      </c>
      <c r="P4557" s="15" t="str">
        <f>IF(COUNTIF('Personálie dobrovolníků '!U:X,N4557)&gt;0,"ANO","")</f>
        <v/>
      </c>
      <c r="Q4557" s="15"/>
    </row>
    <row r="4558" spans="2:17" s="25" customFormat="1" x14ac:dyDescent="0.3">
      <c r="B4558" s="15" t="str">
        <f>IF(A4558="","",VLOOKUP(A4558,Tabulka3[[Číslo smlouvy   u pravidelné činnosti]:[Příjmení]],3,0))</f>
        <v/>
      </c>
      <c r="C4558" s="15" t="str">
        <f>IF(A4558="","",VLOOKUP(A4558,Tabulka3[[Číslo smlouvy   u pravidelné činnosti]:[Příjmení]],4,0))</f>
        <v/>
      </c>
      <c r="F4558" s="94"/>
      <c r="H4558" s="113"/>
      <c r="I4558" s="113"/>
      <c r="K4558" s="15"/>
      <c r="L4558" s="15"/>
      <c r="M4558" s="15">
        <f t="shared" si="213"/>
        <v>1</v>
      </c>
      <c r="N4558" s="15" t="str">
        <f t="shared" si="214"/>
        <v>-</v>
      </c>
      <c r="O4558" s="150">
        <f t="shared" si="215"/>
        <v>0</v>
      </c>
      <c r="P4558" s="15" t="str">
        <f>IF(COUNTIF('Personálie dobrovolníků '!U:X,N4558)&gt;0,"ANO","")</f>
        <v/>
      </c>
      <c r="Q4558" s="15"/>
    </row>
    <row r="4559" spans="2:17" s="25" customFormat="1" x14ac:dyDescent="0.3">
      <c r="B4559" s="15" t="str">
        <f>IF(A4559="","",VLOOKUP(A4559,Tabulka3[[Číslo smlouvy   u pravidelné činnosti]:[Příjmení]],3,0))</f>
        <v/>
      </c>
      <c r="C4559" s="15" t="str">
        <f>IF(A4559="","",VLOOKUP(A4559,Tabulka3[[Číslo smlouvy   u pravidelné činnosti]:[Příjmení]],4,0))</f>
        <v/>
      </c>
      <c r="F4559" s="94"/>
      <c r="H4559" s="113"/>
      <c r="I4559" s="113"/>
      <c r="K4559" s="15"/>
      <c r="L4559" s="15"/>
      <c r="M4559" s="15">
        <f t="shared" si="213"/>
        <v>1</v>
      </c>
      <c r="N4559" s="15" t="str">
        <f t="shared" si="214"/>
        <v>-</v>
      </c>
      <c r="O4559" s="150">
        <f t="shared" si="215"/>
        <v>0</v>
      </c>
      <c r="P4559" s="15" t="str">
        <f>IF(COUNTIF('Personálie dobrovolníků '!U:X,N4559)&gt;0,"ANO","")</f>
        <v/>
      </c>
      <c r="Q4559" s="15"/>
    </row>
    <row r="4560" spans="2:17" s="25" customFormat="1" x14ac:dyDescent="0.3">
      <c r="B4560" s="15" t="str">
        <f>IF(A4560="","",VLOOKUP(A4560,Tabulka3[[Číslo smlouvy   u pravidelné činnosti]:[Příjmení]],3,0))</f>
        <v/>
      </c>
      <c r="C4560" s="15" t="str">
        <f>IF(A4560="","",VLOOKUP(A4560,Tabulka3[[Číslo smlouvy   u pravidelné činnosti]:[Příjmení]],4,0))</f>
        <v/>
      </c>
      <c r="F4560" s="94"/>
      <c r="H4560" s="113"/>
      <c r="I4560" s="113"/>
      <c r="K4560" s="15"/>
      <c r="L4560" s="15"/>
      <c r="M4560" s="15">
        <f t="shared" si="213"/>
        <v>1</v>
      </c>
      <c r="N4560" s="15" t="str">
        <f t="shared" si="214"/>
        <v>-</v>
      </c>
      <c r="O4560" s="150">
        <f t="shared" si="215"/>
        <v>0</v>
      </c>
      <c r="P4560" s="15" t="str">
        <f>IF(COUNTIF('Personálie dobrovolníků '!U:X,N4560)&gt;0,"ANO","")</f>
        <v/>
      </c>
      <c r="Q4560" s="15"/>
    </row>
    <row r="4561" spans="2:17" s="25" customFormat="1" x14ac:dyDescent="0.3">
      <c r="B4561" s="15" t="str">
        <f>IF(A4561="","",VLOOKUP(A4561,Tabulka3[[Číslo smlouvy   u pravidelné činnosti]:[Příjmení]],3,0))</f>
        <v/>
      </c>
      <c r="C4561" s="15" t="str">
        <f>IF(A4561="","",VLOOKUP(A4561,Tabulka3[[Číslo smlouvy   u pravidelné činnosti]:[Příjmení]],4,0))</f>
        <v/>
      </c>
      <c r="F4561" s="94"/>
      <c r="H4561" s="113"/>
      <c r="I4561" s="113"/>
      <c r="K4561" s="15"/>
      <c r="L4561" s="15"/>
      <c r="M4561" s="15">
        <f t="shared" si="213"/>
        <v>1</v>
      </c>
      <c r="N4561" s="15" t="str">
        <f t="shared" si="214"/>
        <v>-</v>
      </c>
      <c r="O4561" s="150">
        <f t="shared" si="215"/>
        <v>0</v>
      </c>
      <c r="P4561" s="15" t="str">
        <f>IF(COUNTIF('Personálie dobrovolníků '!U:X,N4561)&gt;0,"ANO","")</f>
        <v/>
      </c>
      <c r="Q4561" s="15"/>
    </row>
    <row r="4562" spans="2:17" s="25" customFormat="1" x14ac:dyDescent="0.3">
      <c r="B4562" s="15" t="str">
        <f>IF(A4562="","",VLOOKUP(A4562,Tabulka3[[Číslo smlouvy   u pravidelné činnosti]:[Příjmení]],3,0))</f>
        <v/>
      </c>
      <c r="C4562" s="15" t="str">
        <f>IF(A4562="","",VLOOKUP(A4562,Tabulka3[[Číslo smlouvy   u pravidelné činnosti]:[Příjmení]],4,0))</f>
        <v/>
      </c>
      <c r="F4562" s="94"/>
      <c r="H4562" s="113"/>
      <c r="I4562" s="113"/>
      <c r="K4562" s="15"/>
      <c r="L4562" s="15"/>
      <c r="M4562" s="15">
        <f t="shared" si="213"/>
        <v>1</v>
      </c>
      <c r="N4562" s="15" t="str">
        <f t="shared" si="214"/>
        <v>-</v>
      </c>
      <c r="O4562" s="150">
        <f t="shared" si="215"/>
        <v>0</v>
      </c>
      <c r="P4562" s="15" t="str">
        <f>IF(COUNTIF('Personálie dobrovolníků '!U:X,N4562)&gt;0,"ANO","")</f>
        <v/>
      </c>
      <c r="Q4562" s="15"/>
    </row>
    <row r="4563" spans="2:17" s="25" customFormat="1" x14ac:dyDescent="0.3">
      <c r="B4563" s="15" t="str">
        <f>IF(A4563="","",VLOOKUP(A4563,Tabulka3[[Číslo smlouvy   u pravidelné činnosti]:[Příjmení]],3,0))</f>
        <v/>
      </c>
      <c r="C4563" s="15" t="str">
        <f>IF(A4563="","",VLOOKUP(A4563,Tabulka3[[Číslo smlouvy   u pravidelné činnosti]:[Příjmení]],4,0))</f>
        <v/>
      </c>
      <c r="F4563" s="94"/>
      <c r="H4563" s="113"/>
      <c r="I4563" s="113"/>
      <c r="K4563" s="15"/>
      <c r="L4563" s="15"/>
      <c r="M4563" s="15">
        <f t="shared" si="213"/>
        <v>1</v>
      </c>
      <c r="N4563" s="15" t="str">
        <f t="shared" si="214"/>
        <v>-</v>
      </c>
      <c r="O4563" s="150">
        <f t="shared" si="215"/>
        <v>0</v>
      </c>
      <c r="P4563" s="15" t="str">
        <f>IF(COUNTIF('Personálie dobrovolníků '!U:X,N4563)&gt;0,"ANO","")</f>
        <v/>
      </c>
      <c r="Q4563" s="15"/>
    </row>
    <row r="4564" spans="2:17" s="25" customFormat="1" x14ac:dyDescent="0.3">
      <c r="B4564" s="15" t="str">
        <f>IF(A4564="","",VLOOKUP(A4564,Tabulka3[[Číslo smlouvy   u pravidelné činnosti]:[Příjmení]],3,0))</f>
        <v/>
      </c>
      <c r="C4564" s="15" t="str">
        <f>IF(A4564="","",VLOOKUP(A4564,Tabulka3[[Číslo smlouvy   u pravidelné činnosti]:[Příjmení]],4,0))</f>
        <v/>
      </c>
      <c r="F4564" s="94"/>
      <c r="H4564" s="113"/>
      <c r="I4564" s="113"/>
      <c r="K4564" s="15"/>
      <c r="L4564" s="15"/>
      <c r="M4564" s="15">
        <f t="shared" si="213"/>
        <v>1</v>
      </c>
      <c r="N4564" s="15" t="str">
        <f t="shared" si="214"/>
        <v>-</v>
      </c>
      <c r="O4564" s="150">
        <f t="shared" si="215"/>
        <v>0</v>
      </c>
      <c r="P4564" s="15" t="str">
        <f>IF(COUNTIF('Personálie dobrovolníků '!U:X,N4564)&gt;0,"ANO","")</f>
        <v/>
      </c>
      <c r="Q4564" s="15"/>
    </row>
    <row r="4565" spans="2:17" s="25" customFormat="1" x14ac:dyDescent="0.3">
      <c r="B4565" s="15" t="str">
        <f>IF(A4565="","",VLOOKUP(A4565,Tabulka3[[Číslo smlouvy   u pravidelné činnosti]:[Příjmení]],3,0))</f>
        <v/>
      </c>
      <c r="C4565" s="15" t="str">
        <f>IF(A4565="","",VLOOKUP(A4565,Tabulka3[[Číslo smlouvy   u pravidelné činnosti]:[Příjmení]],4,0))</f>
        <v/>
      </c>
      <c r="F4565" s="94"/>
      <c r="H4565" s="113"/>
      <c r="I4565" s="113"/>
      <c r="K4565" s="15"/>
      <c r="L4565" s="15"/>
      <c r="M4565" s="15">
        <f t="shared" si="213"/>
        <v>1</v>
      </c>
      <c r="N4565" s="15" t="str">
        <f t="shared" si="214"/>
        <v>-</v>
      </c>
      <c r="O4565" s="150">
        <f t="shared" si="215"/>
        <v>0</v>
      </c>
      <c r="P4565" s="15" t="str">
        <f>IF(COUNTIF('Personálie dobrovolníků '!U:X,N4565)&gt;0,"ANO","")</f>
        <v/>
      </c>
      <c r="Q4565" s="15"/>
    </row>
    <row r="4566" spans="2:17" s="25" customFormat="1" x14ac:dyDescent="0.3">
      <c r="B4566" s="15" t="str">
        <f>IF(A4566="","",VLOOKUP(A4566,Tabulka3[[Číslo smlouvy   u pravidelné činnosti]:[Příjmení]],3,0))</f>
        <v/>
      </c>
      <c r="C4566" s="15" t="str">
        <f>IF(A4566="","",VLOOKUP(A4566,Tabulka3[[Číslo smlouvy   u pravidelné činnosti]:[Příjmení]],4,0))</f>
        <v/>
      </c>
      <c r="F4566" s="94"/>
      <c r="H4566" s="113"/>
      <c r="I4566" s="113"/>
      <c r="K4566" s="15"/>
      <c r="L4566" s="15"/>
      <c r="M4566" s="15">
        <f t="shared" si="213"/>
        <v>1</v>
      </c>
      <c r="N4566" s="15" t="str">
        <f t="shared" si="214"/>
        <v>-</v>
      </c>
      <c r="O4566" s="150">
        <f t="shared" si="215"/>
        <v>0</v>
      </c>
      <c r="P4566" s="15" t="str">
        <f>IF(COUNTIF('Personálie dobrovolníků '!U:X,N4566)&gt;0,"ANO","")</f>
        <v/>
      </c>
      <c r="Q4566" s="15"/>
    </row>
    <row r="4567" spans="2:17" s="25" customFormat="1" x14ac:dyDescent="0.3">
      <c r="B4567" s="15" t="str">
        <f>IF(A4567="","",VLOOKUP(A4567,Tabulka3[[Číslo smlouvy   u pravidelné činnosti]:[Příjmení]],3,0))</f>
        <v/>
      </c>
      <c r="C4567" s="15" t="str">
        <f>IF(A4567="","",VLOOKUP(A4567,Tabulka3[[Číslo smlouvy   u pravidelné činnosti]:[Příjmení]],4,0))</f>
        <v/>
      </c>
      <c r="F4567" s="94"/>
      <c r="H4567" s="113"/>
      <c r="I4567" s="113"/>
      <c r="K4567" s="15"/>
      <c r="L4567" s="15"/>
      <c r="M4567" s="15">
        <f t="shared" si="213"/>
        <v>1</v>
      </c>
      <c r="N4567" s="15" t="str">
        <f t="shared" si="214"/>
        <v>-</v>
      </c>
      <c r="O4567" s="150">
        <f t="shared" si="215"/>
        <v>0</v>
      </c>
      <c r="P4567" s="15" t="str">
        <f>IF(COUNTIF('Personálie dobrovolníků '!U:X,N4567)&gt;0,"ANO","")</f>
        <v/>
      </c>
      <c r="Q4567" s="15"/>
    </row>
    <row r="4568" spans="2:17" s="25" customFormat="1" x14ac:dyDescent="0.3">
      <c r="B4568" s="15" t="str">
        <f>IF(A4568="","",VLOOKUP(A4568,Tabulka3[[Číslo smlouvy   u pravidelné činnosti]:[Příjmení]],3,0))</f>
        <v/>
      </c>
      <c r="C4568" s="15" t="str">
        <f>IF(A4568="","",VLOOKUP(A4568,Tabulka3[[Číslo smlouvy   u pravidelné činnosti]:[Příjmení]],4,0))</f>
        <v/>
      </c>
      <c r="F4568" s="94"/>
      <c r="H4568" s="113"/>
      <c r="I4568" s="113"/>
      <c r="K4568" s="15"/>
      <c r="L4568" s="15"/>
      <c r="M4568" s="15">
        <f t="shared" si="213"/>
        <v>1</v>
      </c>
      <c r="N4568" s="15" t="str">
        <f t="shared" si="214"/>
        <v>-</v>
      </c>
      <c r="O4568" s="150">
        <f t="shared" si="215"/>
        <v>0</v>
      </c>
      <c r="P4568" s="15" t="str">
        <f>IF(COUNTIF('Personálie dobrovolníků '!U:X,N4568)&gt;0,"ANO","")</f>
        <v/>
      </c>
      <c r="Q4568" s="15"/>
    </row>
    <row r="4569" spans="2:17" s="25" customFormat="1" x14ac:dyDescent="0.3">
      <c r="B4569" s="15" t="str">
        <f>IF(A4569="","",VLOOKUP(A4569,Tabulka3[[Číslo smlouvy   u pravidelné činnosti]:[Příjmení]],3,0))</f>
        <v/>
      </c>
      <c r="C4569" s="15" t="str">
        <f>IF(A4569="","",VLOOKUP(A4569,Tabulka3[[Číslo smlouvy   u pravidelné činnosti]:[Příjmení]],4,0))</f>
        <v/>
      </c>
      <c r="F4569" s="94"/>
      <c r="H4569" s="113"/>
      <c r="I4569" s="113"/>
      <c r="K4569" s="15"/>
      <c r="L4569" s="15"/>
      <c r="M4569" s="15">
        <f t="shared" si="213"/>
        <v>1</v>
      </c>
      <c r="N4569" s="15" t="str">
        <f t="shared" si="214"/>
        <v>-</v>
      </c>
      <c r="O4569" s="150">
        <f t="shared" si="215"/>
        <v>0</v>
      </c>
      <c r="P4569" s="15" t="str">
        <f>IF(COUNTIF('Personálie dobrovolníků '!U:X,N4569)&gt;0,"ANO","")</f>
        <v/>
      </c>
      <c r="Q4569" s="15"/>
    </row>
    <row r="4570" spans="2:17" s="25" customFormat="1" x14ac:dyDescent="0.3">
      <c r="B4570" s="15" t="str">
        <f>IF(A4570="","",VLOOKUP(A4570,Tabulka3[[Číslo smlouvy   u pravidelné činnosti]:[Příjmení]],3,0))</f>
        <v/>
      </c>
      <c r="C4570" s="15" t="str">
        <f>IF(A4570="","",VLOOKUP(A4570,Tabulka3[[Číslo smlouvy   u pravidelné činnosti]:[Příjmení]],4,0))</f>
        <v/>
      </c>
      <c r="F4570" s="94"/>
      <c r="H4570" s="113"/>
      <c r="I4570" s="113"/>
      <c r="K4570" s="15"/>
      <c r="L4570" s="15"/>
      <c r="M4570" s="15">
        <f t="shared" si="213"/>
        <v>1</v>
      </c>
      <c r="N4570" s="15" t="str">
        <f t="shared" si="214"/>
        <v>-</v>
      </c>
      <c r="O4570" s="150">
        <f t="shared" si="215"/>
        <v>0</v>
      </c>
      <c r="P4570" s="15" t="str">
        <f>IF(COUNTIF('Personálie dobrovolníků '!U:X,N4570)&gt;0,"ANO","")</f>
        <v/>
      </c>
      <c r="Q4570" s="15"/>
    </row>
    <row r="4571" spans="2:17" s="25" customFormat="1" x14ac:dyDescent="0.3">
      <c r="B4571" s="15" t="str">
        <f>IF(A4571="","",VLOOKUP(A4571,Tabulka3[[Číslo smlouvy   u pravidelné činnosti]:[Příjmení]],3,0))</f>
        <v/>
      </c>
      <c r="C4571" s="15" t="str">
        <f>IF(A4571="","",VLOOKUP(A4571,Tabulka3[[Číslo smlouvy   u pravidelné činnosti]:[Příjmení]],4,0))</f>
        <v/>
      </c>
      <c r="F4571" s="94"/>
      <c r="H4571" s="113"/>
      <c r="I4571" s="113"/>
      <c r="K4571" s="15"/>
      <c r="L4571" s="15"/>
      <c r="M4571" s="15">
        <f t="shared" si="213"/>
        <v>1</v>
      </c>
      <c r="N4571" s="15" t="str">
        <f t="shared" si="214"/>
        <v>-</v>
      </c>
      <c r="O4571" s="150">
        <f t="shared" si="215"/>
        <v>0</v>
      </c>
      <c r="P4571" s="15" t="str">
        <f>IF(COUNTIF('Personálie dobrovolníků '!U:X,N4571)&gt;0,"ANO","")</f>
        <v/>
      </c>
      <c r="Q4571" s="15"/>
    </row>
    <row r="4572" spans="2:17" s="25" customFormat="1" x14ac:dyDescent="0.3">
      <c r="B4572" s="15" t="str">
        <f>IF(A4572="","",VLOOKUP(A4572,Tabulka3[[Číslo smlouvy   u pravidelné činnosti]:[Příjmení]],3,0))</f>
        <v/>
      </c>
      <c r="C4572" s="15" t="str">
        <f>IF(A4572="","",VLOOKUP(A4572,Tabulka3[[Číslo smlouvy   u pravidelné činnosti]:[Příjmení]],4,0))</f>
        <v/>
      </c>
      <c r="F4572" s="94"/>
      <c r="H4572" s="113"/>
      <c r="I4572" s="113"/>
      <c r="K4572" s="15"/>
      <c r="L4572" s="15"/>
      <c r="M4572" s="15">
        <f t="shared" si="213"/>
        <v>1</v>
      </c>
      <c r="N4572" s="15" t="str">
        <f t="shared" si="214"/>
        <v>-</v>
      </c>
      <c r="O4572" s="150">
        <f t="shared" si="215"/>
        <v>0</v>
      </c>
      <c r="P4572" s="15" t="str">
        <f>IF(COUNTIF('Personálie dobrovolníků '!U:X,N4572)&gt;0,"ANO","")</f>
        <v/>
      </c>
      <c r="Q4572" s="15"/>
    </row>
    <row r="4573" spans="2:17" s="25" customFormat="1" x14ac:dyDescent="0.3">
      <c r="B4573" s="15" t="str">
        <f>IF(A4573="","",VLOOKUP(A4573,Tabulka3[[Číslo smlouvy   u pravidelné činnosti]:[Příjmení]],3,0))</f>
        <v/>
      </c>
      <c r="C4573" s="15" t="str">
        <f>IF(A4573="","",VLOOKUP(A4573,Tabulka3[[Číslo smlouvy   u pravidelné činnosti]:[Příjmení]],4,0))</f>
        <v/>
      </c>
      <c r="F4573" s="94"/>
      <c r="H4573" s="113"/>
      <c r="I4573" s="113"/>
      <c r="K4573" s="15"/>
      <c r="L4573" s="15"/>
      <c r="M4573" s="15">
        <f t="shared" si="213"/>
        <v>1</v>
      </c>
      <c r="N4573" s="15" t="str">
        <f t="shared" si="214"/>
        <v>-</v>
      </c>
      <c r="O4573" s="150">
        <f t="shared" si="215"/>
        <v>0</v>
      </c>
      <c r="P4573" s="15" t="str">
        <f>IF(COUNTIF('Personálie dobrovolníků '!U:X,N4573)&gt;0,"ANO","")</f>
        <v/>
      </c>
      <c r="Q4573" s="15"/>
    </row>
    <row r="4574" spans="2:17" s="25" customFormat="1" x14ac:dyDescent="0.3">
      <c r="B4574" s="15" t="str">
        <f>IF(A4574="","",VLOOKUP(A4574,Tabulka3[[Číslo smlouvy   u pravidelné činnosti]:[Příjmení]],3,0))</f>
        <v/>
      </c>
      <c r="C4574" s="15" t="str">
        <f>IF(A4574="","",VLOOKUP(A4574,Tabulka3[[Číslo smlouvy   u pravidelné činnosti]:[Příjmení]],4,0))</f>
        <v/>
      </c>
      <c r="F4574" s="94"/>
      <c r="H4574" s="113"/>
      <c r="I4574" s="113"/>
      <c r="K4574" s="15"/>
      <c r="L4574" s="15"/>
      <c r="M4574" s="15">
        <f t="shared" si="213"/>
        <v>1</v>
      </c>
      <c r="N4574" s="15" t="str">
        <f t="shared" si="214"/>
        <v>-</v>
      </c>
      <c r="O4574" s="150">
        <f t="shared" si="215"/>
        <v>0</v>
      </c>
      <c r="P4574" s="15" t="str">
        <f>IF(COUNTIF('Personálie dobrovolníků '!U:X,N4574)&gt;0,"ANO","")</f>
        <v/>
      </c>
      <c r="Q4574" s="15"/>
    </row>
    <row r="4575" spans="2:17" s="25" customFormat="1" x14ac:dyDescent="0.3">
      <c r="B4575" s="15" t="str">
        <f>IF(A4575="","",VLOOKUP(A4575,Tabulka3[[Číslo smlouvy   u pravidelné činnosti]:[Příjmení]],3,0))</f>
        <v/>
      </c>
      <c r="C4575" s="15" t="str">
        <f>IF(A4575="","",VLOOKUP(A4575,Tabulka3[[Číslo smlouvy   u pravidelné činnosti]:[Příjmení]],4,0))</f>
        <v/>
      </c>
      <c r="F4575" s="94"/>
      <c r="H4575" s="113"/>
      <c r="I4575" s="113"/>
      <c r="K4575" s="15"/>
      <c r="L4575" s="15"/>
      <c r="M4575" s="15">
        <f t="shared" si="213"/>
        <v>1</v>
      </c>
      <c r="N4575" s="15" t="str">
        <f t="shared" si="214"/>
        <v>-</v>
      </c>
      <c r="O4575" s="150">
        <f t="shared" si="215"/>
        <v>0</v>
      </c>
      <c r="P4575" s="15" t="str">
        <f>IF(COUNTIF('Personálie dobrovolníků '!U:X,N4575)&gt;0,"ANO","")</f>
        <v/>
      </c>
      <c r="Q4575" s="15"/>
    </row>
    <row r="4576" spans="2:17" s="25" customFormat="1" x14ac:dyDescent="0.3">
      <c r="B4576" s="15" t="str">
        <f>IF(A4576="","",VLOOKUP(A4576,Tabulka3[[Číslo smlouvy   u pravidelné činnosti]:[Příjmení]],3,0))</f>
        <v/>
      </c>
      <c r="C4576" s="15" t="str">
        <f>IF(A4576="","",VLOOKUP(A4576,Tabulka3[[Číslo smlouvy   u pravidelné činnosti]:[Příjmení]],4,0))</f>
        <v/>
      </c>
      <c r="F4576" s="94"/>
      <c r="H4576" s="113"/>
      <c r="I4576" s="113"/>
      <c r="K4576" s="15"/>
      <c r="L4576" s="15"/>
      <c r="M4576" s="15">
        <f t="shared" si="213"/>
        <v>1</v>
      </c>
      <c r="N4576" s="15" t="str">
        <f t="shared" si="214"/>
        <v>-</v>
      </c>
      <c r="O4576" s="150">
        <f t="shared" si="215"/>
        <v>0</v>
      </c>
      <c r="P4576" s="15" t="str">
        <f>IF(COUNTIF('Personálie dobrovolníků '!U:X,N4576)&gt;0,"ANO","")</f>
        <v/>
      </c>
      <c r="Q4576" s="15"/>
    </row>
    <row r="4577" spans="2:17" s="25" customFormat="1" x14ac:dyDescent="0.3">
      <c r="B4577" s="15" t="str">
        <f>IF(A4577="","",VLOOKUP(A4577,Tabulka3[[Číslo smlouvy   u pravidelné činnosti]:[Příjmení]],3,0))</f>
        <v/>
      </c>
      <c r="C4577" s="15" t="str">
        <f>IF(A4577="","",VLOOKUP(A4577,Tabulka3[[Číslo smlouvy   u pravidelné činnosti]:[Příjmení]],4,0))</f>
        <v/>
      </c>
      <c r="F4577" s="94"/>
      <c r="H4577" s="113"/>
      <c r="I4577" s="113"/>
      <c r="K4577" s="15"/>
      <c r="L4577" s="15"/>
      <c r="M4577" s="15">
        <f t="shared" si="213"/>
        <v>1</v>
      </c>
      <c r="N4577" s="15" t="str">
        <f t="shared" si="214"/>
        <v>-</v>
      </c>
      <c r="O4577" s="150">
        <f t="shared" si="215"/>
        <v>0</v>
      </c>
      <c r="P4577" s="15" t="str">
        <f>IF(COUNTIF('Personálie dobrovolníků '!U:X,N4577)&gt;0,"ANO","")</f>
        <v/>
      </c>
      <c r="Q4577" s="15"/>
    </row>
    <row r="4578" spans="2:17" s="25" customFormat="1" x14ac:dyDescent="0.3">
      <c r="B4578" s="15" t="str">
        <f>IF(A4578="","",VLOOKUP(A4578,Tabulka3[[Číslo smlouvy   u pravidelné činnosti]:[Příjmení]],3,0))</f>
        <v/>
      </c>
      <c r="C4578" s="15" t="str">
        <f>IF(A4578="","",VLOOKUP(A4578,Tabulka3[[Číslo smlouvy   u pravidelné činnosti]:[Příjmení]],4,0))</f>
        <v/>
      </c>
      <c r="F4578" s="94"/>
      <c r="H4578" s="113"/>
      <c r="I4578" s="113"/>
      <c r="K4578" s="15"/>
      <c r="L4578" s="15"/>
      <c r="M4578" s="15">
        <f t="shared" si="213"/>
        <v>1</v>
      </c>
      <c r="N4578" s="15" t="str">
        <f t="shared" si="214"/>
        <v>-</v>
      </c>
      <c r="O4578" s="150">
        <f t="shared" si="215"/>
        <v>0</v>
      </c>
      <c r="P4578" s="15" t="str">
        <f>IF(COUNTIF('Personálie dobrovolníků '!U:X,N4578)&gt;0,"ANO","")</f>
        <v/>
      </c>
      <c r="Q4578" s="15"/>
    </row>
    <row r="4579" spans="2:17" s="25" customFormat="1" x14ac:dyDescent="0.3">
      <c r="B4579" s="15" t="str">
        <f>IF(A4579="","",VLOOKUP(A4579,Tabulka3[[Číslo smlouvy   u pravidelné činnosti]:[Příjmení]],3,0))</f>
        <v/>
      </c>
      <c r="C4579" s="15" t="str">
        <f>IF(A4579="","",VLOOKUP(A4579,Tabulka3[[Číslo smlouvy   u pravidelné činnosti]:[Příjmení]],4,0))</f>
        <v/>
      </c>
      <c r="F4579" s="94"/>
      <c r="H4579" s="113"/>
      <c r="I4579" s="113"/>
      <c r="K4579" s="15"/>
      <c r="L4579" s="15"/>
      <c r="M4579" s="15">
        <f t="shared" si="213"/>
        <v>1</v>
      </c>
      <c r="N4579" s="15" t="str">
        <f t="shared" si="214"/>
        <v>-</v>
      </c>
      <c r="O4579" s="150">
        <f t="shared" si="215"/>
        <v>0</v>
      </c>
      <c r="P4579" s="15" t="str">
        <f>IF(COUNTIF('Personálie dobrovolníků '!U:X,N4579)&gt;0,"ANO","")</f>
        <v/>
      </c>
      <c r="Q4579" s="15"/>
    </row>
    <row r="4580" spans="2:17" s="25" customFormat="1" x14ac:dyDescent="0.3">
      <c r="B4580" s="15" t="str">
        <f>IF(A4580="","",VLOOKUP(A4580,Tabulka3[[Číslo smlouvy   u pravidelné činnosti]:[Příjmení]],3,0))</f>
        <v/>
      </c>
      <c r="C4580" s="15" t="str">
        <f>IF(A4580="","",VLOOKUP(A4580,Tabulka3[[Číslo smlouvy   u pravidelné činnosti]:[Příjmení]],4,0))</f>
        <v/>
      </c>
      <c r="F4580" s="94"/>
      <c r="H4580" s="113"/>
      <c r="I4580" s="113"/>
      <c r="K4580" s="15"/>
      <c r="L4580" s="15"/>
      <c r="M4580" s="15">
        <f t="shared" si="213"/>
        <v>1</v>
      </c>
      <c r="N4580" s="15" t="str">
        <f t="shared" si="214"/>
        <v>-</v>
      </c>
      <c r="O4580" s="150">
        <f t="shared" si="215"/>
        <v>0</v>
      </c>
      <c r="P4580" s="15" t="str">
        <f>IF(COUNTIF('Personálie dobrovolníků '!U:X,N4580)&gt;0,"ANO","")</f>
        <v/>
      </c>
      <c r="Q4580" s="15"/>
    </row>
    <row r="4581" spans="2:17" s="25" customFormat="1" x14ac:dyDescent="0.3">
      <c r="B4581" s="15" t="str">
        <f>IF(A4581="","",VLOOKUP(A4581,Tabulka3[[Číslo smlouvy   u pravidelné činnosti]:[Příjmení]],3,0))</f>
        <v/>
      </c>
      <c r="C4581" s="15" t="str">
        <f>IF(A4581="","",VLOOKUP(A4581,Tabulka3[[Číslo smlouvy   u pravidelné činnosti]:[Příjmení]],4,0))</f>
        <v/>
      </c>
      <c r="F4581" s="94"/>
      <c r="H4581" s="113"/>
      <c r="I4581" s="113"/>
      <c r="K4581" s="15"/>
      <c r="L4581" s="15"/>
      <c r="M4581" s="15">
        <f t="shared" si="213"/>
        <v>1</v>
      </c>
      <c r="N4581" s="15" t="str">
        <f t="shared" si="214"/>
        <v>-</v>
      </c>
      <c r="O4581" s="150">
        <f t="shared" si="215"/>
        <v>0</v>
      </c>
      <c r="P4581" s="15" t="str">
        <f>IF(COUNTIF('Personálie dobrovolníků '!U:X,N4581)&gt;0,"ANO","")</f>
        <v/>
      </c>
      <c r="Q4581" s="15"/>
    </row>
    <row r="4582" spans="2:17" s="25" customFormat="1" x14ac:dyDescent="0.3">
      <c r="B4582" s="15" t="str">
        <f>IF(A4582="","",VLOOKUP(A4582,Tabulka3[[Číslo smlouvy   u pravidelné činnosti]:[Příjmení]],3,0))</f>
        <v/>
      </c>
      <c r="C4582" s="15" t="str">
        <f>IF(A4582="","",VLOOKUP(A4582,Tabulka3[[Číslo smlouvy   u pravidelné činnosti]:[Příjmení]],4,0))</f>
        <v/>
      </c>
      <c r="F4582" s="94"/>
      <c r="H4582" s="113"/>
      <c r="I4582" s="113"/>
      <c r="K4582" s="15"/>
      <c r="L4582" s="15"/>
      <c r="M4582" s="15">
        <f t="shared" si="213"/>
        <v>1</v>
      </c>
      <c r="N4582" s="15" t="str">
        <f t="shared" si="214"/>
        <v>-</v>
      </c>
      <c r="O4582" s="150">
        <f t="shared" si="215"/>
        <v>0</v>
      </c>
      <c r="P4582" s="15" t="str">
        <f>IF(COUNTIF('Personálie dobrovolníků '!U:X,N4582)&gt;0,"ANO","")</f>
        <v/>
      </c>
      <c r="Q4582" s="15"/>
    </row>
    <row r="4583" spans="2:17" s="25" customFormat="1" x14ac:dyDescent="0.3">
      <c r="B4583" s="15" t="str">
        <f>IF(A4583="","",VLOOKUP(A4583,Tabulka3[[Číslo smlouvy   u pravidelné činnosti]:[Příjmení]],3,0))</f>
        <v/>
      </c>
      <c r="C4583" s="15" t="str">
        <f>IF(A4583="","",VLOOKUP(A4583,Tabulka3[[Číslo smlouvy   u pravidelné činnosti]:[Příjmení]],4,0))</f>
        <v/>
      </c>
      <c r="F4583" s="94"/>
      <c r="H4583" s="113"/>
      <c r="I4583" s="113"/>
      <c r="K4583" s="15"/>
      <c r="L4583" s="15"/>
      <c r="M4583" s="15">
        <f t="shared" si="213"/>
        <v>1</v>
      </c>
      <c r="N4583" s="15" t="str">
        <f t="shared" si="214"/>
        <v>-</v>
      </c>
      <c r="O4583" s="150">
        <f t="shared" si="215"/>
        <v>0</v>
      </c>
      <c r="P4583" s="15" t="str">
        <f>IF(COUNTIF('Personálie dobrovolníků '!U:X,N4583)&gt;0,"ANO","")</f>
        <v/>
      </c>
      <c r="Q4583" s="15"/>
    </row>
    <row r="4584" spans="2:17" s="25" customFormat="1" x14ac:dyDescent="0.3">
      <c r="B4584" s="15" t="str">
        <f>IF(A4584="","",VLOOKUP(A4584,Tabulka3[[Číslo smlouvy   u pravidelné činnosti]:[Příjmení]],3,0))</f>
        <v/>
      </c>
      <c r="C4584" s="15" t="str">
        <f>IF(A4584="","",VLOOKUP(A4584,Tabulka3[[Číslo smlouvy   u pravidelné činnosti]:[Příjmení]],4,0))</f>
        <v/>
      </c>
      <c r="F4584" s="94"/>
      <c r="H4584" s="113"/>
      <c r="I4584" s="113"/>
      <c r="K4584" s="15"/>
      <c r="L4584" s="15"/>
      <c r="M4584" s="15">
        <f t="shared" si="213"/>
        <v>1</v>
      </c>
      <c r="N4584" s="15" t="str">
        <f t="shared" si="214"/>
        <v>-</v>
      </c>
      <c r="O4584" s="150">
        <f t="shared" si="215"/>
        <v>0</v>
      </c>
      <c r="P4584" s="15" t="str">
        <f>IF(COUNTIF('Personálie dobrovolníků '!U:X,N4584)&gt;0,"ANO","")</f>
        <v/>
      </c>
      <c r="Q4584" s="15"/>
    </row>
    <row r="4585" spans="2:17" s="25" customFormat="1" x14ac:dyDescent="0.3">
      <c r="B4585" s="15" t="str">
        <f>IF(A4585="","",VLOOKUP(A4585,Tabulka3[[Číslo smlouvy   u pravidelné činnosti]:[Příjmení]],3,0))</f>
        <v/>
      </c>
      <c r="C4585" s="15" t="str">
        <f>IF(A4585="","",VLOOKUP(A4585,Tabulka3[[Číslo smlouvy   u pravidelné činnosti]:[Příjmení]],4,0))</f>
        <v/>
      </c>
      <c r="F4585" s="94"/>
      <c r="H4585" s="113"/>
      <c r="I4585" s="113"/>
      <c r="K4585" s="15"/>
      <c r="L4585" s="15"/>
      <c r="M4585" s="15">
        <f t="shared" si="213"/>
        <v>1</v>
      </c>
      <c r="N4585" s="15" t="str">
        <f t="shared" si="214"/>
        <v>-</v>
      </c>
      <c r="O4585" s="150">
        <f t="shared" si="215"/>
        <v>0</v>
      </c>
      <c r="P4585" s="15" t="str">
        <f>IF(COUNTIF('Personálie dobrovolníků '!U:X,N4585)&gt;0,"ANO","")</f>
        <v/>
      </c>
      <c r="Q4585" s="15"/>
    </row>
    <row r="4586" spans="2:17" s="25" customFormat="1" x14ac:dyDescent="0.3">
      <c r="B4586" s="15" t="str">
        <f>IF(A4586="","",VLOOKUP(A4586,Tabulka3[[Číslo smlouvy   u pravidelné činnosti]:[Příjmení]],3,0))</f>
        <v/>
      </c>
      <c r="C4586" s="15" t="str">
        <f>IF(A4586="","",VLOOKUP(A4586,Tabulka3[[Číslo smlouvy   u pravidelné činnosti]:[Příjmení]],4,0))</f>
        <v/>
      </c>
      <c r="F4586" s="94"/>
      <c r="H4586" s="113"/>
      <c r="I4586" s="113"/>
      <c r="K4586" s="15"/>
      <c r="L4586" s="15"/>
      <c r="M4586" s="15">
        <f t="shared" si="213"/>
        <v>1</v>
      </c>
      <c r="N4586" s="15" t="str">
        <f t="shared" si="214"/>
        <v>-</v>
      </c>
      <c r="O4586" s="150">
        <f t="shared" si="215"/>
        <v>0</v>
      </c>
      <c r="P4586" s="15" t="str">
        <f>IF(COUNTIF('Personálie dobrovolníků '!U:X,N4586)&gt;0,"ANO","")</f>
        <v/>
      </c>
      <c r="Q4586" s="15"/>
    </row>
    <row r="4587" spans="2:17" s="25" customFormat="1" x14ac:dyDescent="0.3">
      <c r="B4587" s="15" t="str">
        <f>IF(A4587="","",VLOOKUP(A4587,Tabulka3[[Číslo smlouvy   u pravidelné činnosti]:[Příjmení]],3,0))</f>
        <v/>
      </c>
      <c r="C4587" s="15" t="str">
        <f>IF(A4587="","",VLOOKUP(A4587,Tabulka3[[Číslo smlouvy   u pravidelné činnosti]:[Příjmení]],4,0))</f>
        <v/>
      </c>
      <c r="F4587" s="94"/>
      <c r="H4587" s="113"/>
      <c r="I4587" s="113"/>
      <c r="K4587" s="15"/>
      <c r="L4587" s="15"/>
      <c r="M4587" s="15">
        <f t="shared" si="213"/>
        <v>1</v>
      </c>
      <c r="N4587" s="15" t="str">
        <f t="shared" si="214"/>
        <v>-</v>
      </c>
      <c r="O4587" s="150">
        <f t="shared" si="215"/>
        <v>0</v>
      </c>
      <c r="P4587" s="15" t="str">
        <f>IF(COUNTIF('Personálie dobrovolníků '!U:X,N4587)&gt;0,"ANO","")</f>
        <v/>
      </c>
      <c r="Q4587" s="15"/>
    </row>
    <row r="4588" spans="2:17" s="25" customFormat="1" x14ac:dyDescent="0.3">
      <c r="B4588" s="15" t="str">
        <f>IF(A4588="","",VLOOKUP(A4588,Tabulka3[[Číslo smlouvy   u pravidelné činnosti]:[Příjmení]],3,0))</f>
        <v/>
      </c>
      <c r="C4588" s="15" t="str">
        <f>IF(A4588="","",VLOOKUP(A4588,Tabulka3[[Číslo smlouvy   u pravidelné činnosti]:[Příjmení]],4,0))</f>
        <v/>
      </c>
      <c r="F4588" s="94"/>
      <c r="H4588" s="113"/>
      <c r="I4588" s="113"/>
      <c r="K4588" s="15"/>
      <c r="L4588" s="15"/>
      <c r="M4588" s="15">
        <f t="shared" si="213"/>
        <v>1</v>
      </c>
      <c r="N4588" s="15" t="str">
        <f t="shared" si="214"/>
        <v>-</v>
      </c>
      <c r="O4588" s="150">
        <f t="shared" si="215"/>
        <v>0</v>
      </c>
      <c r="P4588" s="15" t="str">
        <f>IF(COUNTIF('Personálie dobrovolníků '!U:X,N4588)&gt;0,"ANO","")</f>
        <v/>
      </c>
      <c r="Q4588" s="15"/>
    </row>
    <row r="4589" spans="2:17" s="25" customFormat="1" x14ac:dyDescent="0.3">
      <c r="B4589" s="15" t="str">
        <f>IF(A4589="","",VLOOKUP(A4589,Tabulka3[[Číslo smlouvy   u pravidelné činnosti]:[Příjmení]],3,0))</f>
        <v/>
      </c>
      <c r="C4589" s="15" t="str">
        <f>IF(A4589="","",VLOOKUP(A4589,Tabulka3[[Číslo smlouvy   u pravidelné činnosti]:[Příjmení]],4,0))</f>
        <v/>
      </c>
      <c r="F4589" s="94"/>
      <c r="H4589" s="113"/>
      <c r="I4589" s="113"/>
      <c r="K4589" s="15"/>
      <c r="L4589" s="15"/>
      <c r="M4589" s="15">
        <f t="shared" si="213"/>
        <v>1</v>
      </c>
      <c r="N4589" s="15" t="str">
        <f t="shared" si="214"/>
        <v>-</v>
      </c>
      <c r="O4589" s="150">
        <f t="shared" si="215"/>
        <v>0</v>
      </c>
      <c r="P4589" s="15" t="str">
        <f>IF(COUNTIF('Personálie dobrovolníků '!U:X,N4589)&gt;0,"ANO","")</f>
        <v/>
      </c>
      <c r="Q4589" s="15"/>
    </row>
    <row r="4590" spans="2:17" s="25" customFormat="1" x14ac:dyDescent="0.3">
      <c r="B4590" s="15" t="str">
        <f>IF(A4590="","",VLOOKUP(A4590,Tabulka3[[Číslo smlouvy   u pravidelné činnosti]:[Příjmení]],3,0))</f>
        <v/>
      </c>
      <c r="C4590" s="15" t="str">
        <f>IF(A4590="","",VLOOKUP(A4590,Tabulka3[[Číslo smlouvy   u pravidelné činnosti]:[Příjmení]],4,0))</f>
        <v/>
      </c>
      <c r="F4590" s="94"/>
      <c r="H4590" s="113"/>
      <c r="I4590" s="113"/>
      <c r="K4590" s="15"/>
      <c r="L4590" s="15"/>
      <c r="M4590" s="15">
        <f t="shared" si="213"/>
        <v>1</v>
      </c>
      <c r="N4590" s="15" t="str">
        <f t="shared" si="214"/>
        <v>-</v>
      </c>
      <c r="O4590" s="150">
        <f t="shared" si="215"/>
        <v>0</v>
      </c>
      <c r="P4590" s="15" t="str">
        <f>IF(COUNTIF('Personálie dobrovolníků '!U:X,N4590)&gt;0,"ANO","")</f>
        <v/>
      </c>
      <c r="Q4590" s="15"/>
    </row>
    <row r="4591" spans="2:17" s="25" customFormat="1" x14ac:dyDescent="0.3">
      <c r="B4591" s="15" t="str">
        <f>IF(A4591="","",VLOOKUP(A4591,Tabulka3[[Číslo smlouvy   u pravidelné činnosti]:[Příjmení]],3,0))</f>
        <v/>
      </c>
      <c r="C4591" s="15" t="str">
        <f>IF(A4591="","",VLOOKUP(A4591,Tabulka3[[Číslo smlouvy   u pravidelné činnosti]:[Příjmení]],4,0))</f>
        <v/>
      </c>
      <c r="F4591" s="94"/>
      <c r="H4591" s="113"/>
      <c r="I4591" s="113"/>
      <c r="K4591" s="15"/>
      <c r="L4591" s="15"/>
      <c r="M4591" s="15">
        <f t="shared" si="213"/>
        <v>1</v>
      </c>
      <c r="N4591" s="15" t="str">
        <f t="shared" si="214"/>
        <v>-</v>
      </c>
      <c r="O4591" s="150">
        <f t="shared" si="215"/>
        <v>0</v>
      </c>
      <c r="P4591" s="15" t="str">
        <f>IF(COUNTIF('Personálie dobrovolníků '!U:X,N4591)&gt;0,"ANO","")</f>
        <v/>
      </c>
      <c r="Q4591" s="15"/>
    </row>
    <row r="4592" spans="2:17" s="25" customFormat="1" x14ac:dyDescent="0.3">
      <c r="B4592" s="15" t="str">
        <f>IF(A4592="","",VLOOKUP(A4592,Tabulka3[[Číslo smlouvy   u pravidelné činnosti]:[Příjmení]],3,0))</f>
        <v/>
      </c>
      <c r="C4592" s="15" t="str">
        <f>IF(A4592="","",VLOOKUP(A4592,Tabulka3[[Číslo smlouvy   u pravidelné činnosti]:[Příjmení]],4,0))</f>
        <v/>
      </c>
      <c r="F4592" s="94"/>
      <c r="H4592" s="113"/>
      <c r="I4592" s="113"/>
      <c r="K4592" s="15"/>
      <c r="L4592" s="15"/>
      <c r="M4592" s="15">
        <f t="shared" si="213"/>
        <v>1</v>
      </c>
      <c r="N4592" s="15" t="str">
        <f t="shared" si="214"/>
        <v>-</v>
      </c>
      <c r="O4592" s="150">
        <f t="shared" si="215"/>
        <v>0</v>
      </c>
      <c r="P4592" s="15" t="str">
        <f>IF(COUNTIF('Personálie dobrovolníků '!U:X,N4592)&gt;0,"ANO","")</f>
        <v/>
      </c>
      <c r="Q4592" s="15"/>
    </row>
    <row r="4593" spans="2:17" s="25" customFormat="1" x14ac:dyDescent="0.3">
      <c r="B4593" s="15" t="str">
        <f>IF(A4593="","",VLOOKUP(A4593,Tabulka3[[Číslo smlouvy   u pravidelné činnosti]:[Příjmení]],3,0))</f>
        <v/>
      </c>
      <c r="C4593" s="15" t="str">
        <f>IF(A4593="","",VLOOKUP(A4593,Tabulka3[[Číslo smlouvy   u pravidelné činnosti]:[Příjmení]],4,0))</f>
        <v/>
      </c>
      <c r="F4593" s="94"/>
      <c r="H4593" s="113"/>
      <c r="I4593" s="113"/>
      <c r="K4593" s="15"/>
      <c r="L4593" s="15"/>
      <c r="M4593" s="15">
        <f t="shared" si="213"/>
        <v>1</v>
      </c>
      <c r="N4593" s="15" t="str">
        <f t="shared" si="214"/>
        <v>-</v>
      </c>
      <c r="O4593" s="150">
        <f t="shared" si="215"/>
        <v>0</v>
      </c>
      <c r="P4593" s="15" t="str">
        <f>IF(COUNTIF('Personálie dobrovolníků '!U:X,N4593)&gt;0,"ANO","")</f>
        <v/>
      </c>
      <c r="Q4593" s="15"/>
    </row>
    <row r="4594" spans="2:17" s="25" customFormat="1" x14ac:dyDescent="0.3">
      <c r="B4594" s="15" t="str">
        <f>IF(A4594="","",VLOOKUP(A4594,Tabulka3[[Číslo smlouvy   u pravidelné činnosti]:[Příjmení]],3,0))</f>
        <v/>
      </c>
      <c r="C4594" s="15" t="str">
        <f>IF(A4594="","",VLOOKUP(A4594,Tabulka3[[Číslo smlouvy   u pravidelné činnosti]:[Příjmení]],4,0))</f>
        <v/>
      </c>
      <c r="F4594" s="94"/>
      <c r="H4594" s="113"/>
      <c r="I4594" s="113"/>
      <c r="K4594" s="15"/>
      <c r="L4594" s="15"/>
      <c r="M4594" s="15">
        <f t="shared" si="213"/>
        <v>1</v>
      </c>
      <c r="N4594" s="15" t="str">
        <f t="shared" si="214"/>
        <v>-</v>
      </c>
      <c r="O4594" s="150">
        <f t="shared" si="215"/>
        <v>0</v>
      </c>
      <c r="P4594" s="15" t="str">
        <f>IF(COUNTIF('Personálie dobrovolníků '!U:X,N4594)&gt;0,"ANO","")</f>
        <v/>
      </c>
      <c r="Q4594" s="15"/>
    </row>
    <row r="4595" spans="2:17" s="25" customFormat="1" x14ac:dyDescent="0.3">
      <c r="B4595" s="15" t="str">
        <f>IF(A4595="","",VLOOKUP(A4595,Tabulka3[[Číslo smlouvy   u pravidelné činnosti]:[Příjmení]],3,0))</f>
        <v/>
      </c>
      <c r="C4595" s="15" t="str">
        <f>IF(A4595="","",VLOOKUP(A4595,Tabulka3[[Číslo smlouvy   u pravidelné činnosti]:[Příjmení]],4,0))</f>
        <v/>
      </c>
      <c r="F4595" s="94"/>
      <c r="H4595" s="113"/>
      <c r="I4595" s="113"/>
      <c r="K4595" s="15"/>
      <c r="L4595" s="15"/>
      <c r="M4595" s="15">
        <f t="shared" si="213"/>
        <v>1</v>
      </c>
      <c r="N4595" s="15" t="str">
        <f t="shared" si="214"/>
        <v>-</v>
      </c>
      <c r="O4595" s="150">
        <f t="shared" si="215"/>
        <v>0</v>
      </c>
      <c r="P4595" s="15" t="str">
        <f>IF(COUNTIF('Personálie dobrovolníků '!U:X,N4595)&gt;0,"ANO","")</f>
        <v/>
      </c>
      <c r="Q4595" s="15"/>
    </row>
    <row r="4596" spans="2:17" s="25" customFormat="1" x14ac:dyDescent="0.3">
      <c r="B4596" s="15" t="str">
        <f>IF(A4596="","",VLOOKUP(A4596,Tabulka3[[Číslo smlouvy   u pravidelné činnosti]:[Příjmení]],3,0))</f>
        <v/>
      </c>
      <c r="C4596" s="15" t="str">
        <f>IF(A4596="","",VLOOKUP(A4596,Tabulka3[[Číslo smlouvy   u pravidelné činnosti]:[Příjmení]],4,0))</f>
        <v/>
      </c>
      <c r="F4596" s="94"/>
      <c r="H4596" s="113"/>
      <c r="I4596" s="113"/>
      <c r="K4596" s="15"/>
      <c r="L4596" s="15"/>
      <c r="M4596" s="15">
        <f t="shared" si="213"/>
        <v>1</v>
      </c>
      <c r="N4596" s="15" t="str">
        <f t="shared" si="214"/>
        <v>-</v>
      </c>
      <c r="O4596" s="150">
        <f t="shared" si="215"/>
        <v>0</v>
      </c>
      <c r="P4596" s="15" t="str">
        <f>IF(COUNTIF('Personálie dobrovolníků '!U:X,N4596)&gt;0,"ANO","")</f>
        <v/>
      </c>
      <c r="Q4596" s="15"/>
    </row>
    <row r="4597" spans="2:17" s="25" customFormat="1" x14ac:dyDescent="0.3">
      <c r="B4597" s="15" t="str">
        <f>IF(A4597="","",VLOOKUP(A4597,Tabulka3[[Číslo smlouvy   u pravidelné činnosti]:[Příjmení]],3,0))</f>
        <v/>
      </c>
      <c r="C4597" s="15" t="str">
        <f>IF(A4597="","",VLOOKUP(A4597,Tabulka3[[Číslo smlouvy   u pravidelné činnosti]:[Příjmení]],4,0))</f>
        <v/>
      </c>
      <c r="F4597" s="94"/>
      <c r="H4597" s="113"/>
      <c r="I4597" s="113"/>
      <c r="K4597" s="15"/>
      <c r="L4597" s="15"/>
      <c r="M4597" s="15">
        <f t="shared" si="213"/>
        <v>1</v>
      </c>
      <c r="N4597" s="15" t="str">
        <f t="shared" si="214"/>
        <v>-</v>
      </c>
      <c r="O4597" s="150">
        <f t="shared" si="215"/>
        <v>0</v>
      </c>
      <c r="P4597" s="15" t="str">
        <f>IF(COUNTIF('Personálie dobrovolníků '!U:X,N4597)&gt;0,"ANO","")</f>
        <v/>
      </c>
      <c r="Q4597" s="15"/>
    </row>
    <row r="4598" spans="2:17" s="25" customFormat="1" x14ac:dyDescent="0.3">
      <c r="B4598" s="15" t="str">
        <f>IF(A4598="","",VLOOKUP(A4598,Tabulka3[[Číslo smlouvy   u pravidelné činnosti]:[Příjmení]],3,0))</f>
        <v/>
      </c>
      <c r="C4598" s="15" t="str">
        <f>IF(A4598="","",VLOOKUP(A4598,Tabulka3[[Číslo smlouvy   u pravidelné činnosti]:[Příjmení]],4,0))</f>
        <v/>
      </c>
      <c r="F4598" s="94"/>
      <c r="H4598" s="113"/>
      <c r="I4598" s="113"/>
      <c r="K4598" s="15"/>
      <c r="L4598" s="15"/>
      <c r="M4598" s="15">
        <f t="shared" si="213"/>
        <v>1</v>
      </c>
      <c r="N4598" s="15" t="str">
        <f t="shared" si="214"/>
        <v>-</v>
      </c>
      <c r="O4598" s="150">
        <f t="shared" si="215"/>
        <v>0</v>
      </c>
      <c r="P4598" s="15" t="str">
        <f>IF(COUNTIF('Personálie dobrovolníků '!U:X,N4598)&gt;0,"ANO","")</f>
        <v/>
      </c>
      <c r="Q4598" s="15"/>
    </row>
    <row r="4599" spans="2:17" s="25" customFormat="1" x14ac:dyDescent="0.3">
      <c r="B4599" s="15" t="str">
        <f>IF(A4599="","",VLOOKUP(A4599,Tabulka3[[Číslo smlouvy   u pravidelné činnosti]:[Příjmení]],3,0))</f>
        <v/>
      </c>
      <c r="C4599" s="15" t="str">
        <f>IF(A4599="","",VLOOKUP(A4599,Tabulka3[[Číslo smlouvy   u pravidelné činnosti]:[Příjmení]],4,0))</f>
        <v/>
      </c>
      <c r="F4599" s="94"/>
      <c r="H4599" s="113"/>
      <c r="I4599" s="113"/>
      <c r="K4599" s="15"/>
      <c r="L4599" s="15"/>
      <c r="M4599" s="15">
        <f t="shared" si="213"/>
        <v>1</v>
      </c>
      <c r="N4599" s="15" t="str">
        <f t="shared" si="214"/>
        <v>-</v>
      </c>
      <c r="O4599" s="150">
        <f t="shared" si="215"/>
        <v>0</v>
      </c>
      <c r="P4599" s="15" t="str">
        <f>IF(COUNTIF('Personálie dobrovolníků '!U:X,N4599)&gt;0,"ANO","")</f>
        <v/>
      </c>
      <c r="Q4599" s="15"/>
    </row>
    <row r="4600" spans="2:17" s="25" customFormat="1" x14ac:dyDescent="0.3">
      <c r="B4600" s="15" t="str">
        <f>IF(A4600="","",VLOOKUP(A4600,Tabulka3[[Číslo smlouvy   u pravidelné činnosti]:[Příjmení]],3,0))</f>
        <v/>
      </c>
      <c r="C4600" s="15" t="str">
        <f>IF(A4600="","",VLOOKUP(A4600,Tabulka3[[Číslo smlouvy   u pravidelné činnosti]:[Příjmení]],4,0))</f>
        <v/>
      </c>
      <c r="F4600" s="94"/>
      <c r="H4600" s="113"/>
      <c r="I4600" s="113"/>
      <c r="K4600" s="15"/>
      <c r="L4600" s="15"/>
      <c r="M4600" s="15">
        <f t="shared" si="213"/>
        <v>1</v>
      </c>
      <c r="N4600" s="15" t="str">
        <f t="shared" si="214"/>
        <v>-</v>
      </c>
      <c r="O4600" s="150">
        <f t="shared" si="215"/>
        <v>0</v>
      </c>
      <c r="P4600" s="15" t="str">
        <f>IF(COUNTIF('Personálie dobrovolníků '!U:X,N4600)&gt;0,"ANO","")</f>
        <v/>
      </c>
      <c r="Q4600" s="15"/>
    </row>
    <row r="4601" spans="2:17" s="25" customFormat="1" x14ac:dyDescent="0.3">
      <c r="B4601" s="15" t="str">
        <f>IF(A4601="","",VLOOKUP(A4601,Tabulka3[[Číslo smlouvy   u pravidelné činnosti]:[Příjmení]],3,0))</f>
        <v/>
      </c>
      <c r="C4601" s="15" t="str">
        <f>IF(A4601="","",VLOOKUP(A4601,Tabulka3[[Číslo smlouvy   u pravidelné činnosti]:[Příjmení]],4,0))</f>
        <v/>
      </c>
      <c r="F4601" s="94"/>
      <c r="H4601" s="113"/>
      <c r="I4601" s="113"/>
      <c r="K4601" s="15"/>
      <c r="L4601" s="15"/>
      <c r="M4601" s="15">
        <f t="shared" si="213"/>
        <v>1</v>
      </c>
      <c r="N4601" s="15" t="str">
        <f t="shared" si="214"/>
        <v>-</v>
      </c>
      <c r="O4601" s="150">
        <f t="shared" si="215"/>
        <v>0</v>
      </c>
      <c r="P4601" s="15" t="str">
        <f>IF(COUNTIF('Personálie dobrovolníků '!U:X,N4601)&gt;0,"ANO","")</f>
        <v/>
      </c>
      <c r="Q4601" s="15"/>
    </row>
    <row r="4602" spans="2:17" s="25" customFormat="1" x14ac:dyDescent="0.3">
      <c r="B4602" s="15" t="str">
        <f>IF(A4602="","",VLOOKUP(A4602,Tabulka3[[Číslo smlouvy   u pravidelné činnosti]:[Příjmení]],3,0))</f>
        <v/>
      </c>
      <c r="C4602" s="15" t="str">
        <f>IF(A4602="","",VLOOKUP(A4602,Tabulka3[[Číslo smlouvy   u pravidelné činnosti]:[Příjmení]],4,0))</f>
        <v/>
      </c>
      <c r="F4602" s="94"/>
      <c r="H4602" s="113"/>
      <c r="I4602" s="113"/>
      <c r="K4602" s="15"/>
      <c r="L4602" s="15"/>
      <c r="M4602" s="15">
        <f t="shared" si="213"/>
        <v>1</v>
      </c>
      <c r="N4602" s="15" t="str">
        <f t="shared" si="214"/>
        <v>-</v>
      </c>
      <c r="O4602" s="150">
        <f t="shared" si="215"/>
        <v>0</v>
      </c>
      <c r="P4602" s="15" t="str">
        <f>IF(COUNTIF('Personálie dobrovolníků '!U:X,N4602)&gt;0,"ANO","")</f>
        <v/>
      </c>
      <c r="Q4602" s="15"/>
    </row>
    <row r="4603" spans="2:17" s="25" customFormat="1" x14ac:dyDescent="0.3">
      <c r="B4603" s="15" t="str">
        <f>IF(A4603="","",VLOOKUP(A4603,Tabulka3[[Číslo smlouvy   u pravidelné činnosti]:[Příjmení]],3,0))</f>
        <v/>
      </c>
      <c r="C4603" s="15" t="str">
        <f>IF(A4603="","",VLOOKUP(A4603,Tabulka3[[Číslo smlouvy   u pravidelné činnosti]:[Příjmení]],4,0))</f>
        <v/>
      </c>
      <c r="F4603" s="94"/>
      <c r="H4603" s="113"/>
      <c r="I4603" s="113"/>
      <c r="K4603" s="15"/>
      <c r="L4603" s="15"/>
      <c r="M4603" s="15">
        <f t="shared" si="213"/>
        <v>1</v>
      </c>
      <c r="N4603" s="15" t="str">
        <f t="shared" si="214"/>
        <v>-</v>
      </c>
      <c r="O4603" s="150">
        <f t="shared" si="215"/>
        <v>0</v>
      </c>
      <c r="P4603" s="15" t="str">
        <f>IF(COUNTIF('Personálie dobrovolníků '!U:X,N4603)&gt;0,"ANO","")</f>
        <v/>
      </c>
      <c r="Q4603" s="15"/>
    </row>
    <row r="4604" spans="2:17" s="25" customFormat="1" x14ac:dyDescent="0.3">
      <c r="B4604" s="15" t="str">
        <f>IF(A4604="","",VLOOKUP(A4604,Tabulka3[[Číslo smlouvy   u pravidelné činnosti]:[Příjmení]],3,0))</f>
        <v/>
      </c>
      <c r="C4604" s="15" t="str">
        <f>IF(A4604="","",VLOOKUP(A4604,Tabulka3[[Číslo smlouvy   u pravidelné činnosti]:[Příjmení]],4,0))</f>
        <v/>
      </c>
      <c r="F4604" s="94"/>
      <c r="H4604" s="113"/>
      <c r="I4604" s="113"/>
      <c r="K4604" s="15"/>
      <c r="L4604" s="15"/>
      <c r="M4604" s="15">
        <f t="shared" si="213"/>
        <v>1</v>
      </c>
      <c r="N4604" s="15" t="str">
        <f t="shared" si="214"/>
        <v>-</v>
      </c>
      <c r="O4604" s="150">
        <f t="shared" si="215"/>
        <v>0</v>
      </c>
      <c r="P4604" s="15" t="str">
        <f>IF(COUNTIF('Personálie dobrovolníků '!U:X,N4604)&gt;0,"ANO","")</f>
        <v/>
      </c>
      <c r="Q4604" s="15"/>
    </row>
    <row r="4605" spans="2:17" s="25" customFormat="1" x14ac:dyDescent="0.3">
      <c r="B4605" s="15" t="str">
        <f>IF(A4605="","",VLOOKUP(A4605,Tabulka3[[Číslo smlouvy   u pravidelné činnosti]:[Příjmení]],3,0))</f>
        <v/>
      </c>
      <c r="C4605" s="15" t="str">
        <f>IF(A4605="","",VLOOKUP(A4605,Tabulka3[[Číslo smlouvy   u pravidelné činnosti]:[Příjmení]],4,0))</f>
        <v/>
      </c>
      <c r="F4605" s="94"/>
      <c r="H4605" s="113"/>
      <c r="I4605" s="113"/>
      <c r="K4605" s="15"/>
      <c r="L4605" s="15"/>
      <c r="M4605" s="15">
        <f t="shared" si="213"/>
        <v>1</v>
      </c>
      <c r="N4605" s="15" t="str">
        <f t="shared" si="214"/>
        <v>-</v>
      </c>
      <c r="O4605" s="150">
        <f t="shared" si="215"/>
        <v>0</v>
      </c>
      <c r="P4605" s="15" t="str">
        <f>IF(COUNTIF('Personálie dobrovolníků '!U:X,N4605)&gt;0,"ANO","")</f>
        <v/>
      </c>
      <c r="Q4605" s="15"/>
    </row>
    <row r="4606" spans="2:17" s="25" customFormat="1" x14ac:dyDescent="0.3">
      <c r="B4606" s="15" t="str">
        <f>IF(A4606="","",VLOOKUP(A4606,Tabulka3[[Číslo smlouvy   u pravidelné činnosti]:[Příjmení]],3,0))</f>
        <v/>
      </c>
      <c r="C4606" s="15" t="str">
        <f>IF(A4606="","",VLOOKUP(A4606,Tabulka3[[Číslo smlouvy   u pravidelné činnosti]:[Příjmení]],4,0))</f>
        <v/>
      </c>
      <c r="F4606" s="94"/>
      <c r="H4606" s="113"/>
      <c r="I4606" s="113"/>
      <c r="K4606" s="15"/>
      <c r="L4606" s="15"/>
      <c r="M4606" s="15">
        <f t="shared" si="213"/>
        <v>1</v>
      </c>
      <c r="N4606" s="15" t="str">
        <f t="shared" si="214"/>
        <v>-</v>
      </c>
      <c r="O4606" s="150">
        <f t="shared" si="215"/>
        <v>0</v>
      </c>
      <c r="P4606" s="15" t="str">
        <f>IF(COUNTIF('Personálie dobrovolníků '!U:X,N4606)&gt;0,"ANO","")</f>
        <v/>
      </c>
      <c r="Q4606" s="15"/>
    </row>
    <row r="4607" spans="2:17" s="25" customFormat="1" x14ac:dyDescent="0.3">
      <c r="B4607" s="15" t="str">
        <f>IF(A4607="","",VLOOKUP(A4607,Tabulka3[[Číslo smlouvy   u pravidelné činnosti]:[Příjmení]],3,0))</f>
        <v/>
      </c>
      <c r="C4607" s="15" t="str">
        <f>IF(A4607="","",VLOOKUP(A4607,Tabulka3[[Číslo smlouvy   u pravidelné činnosti]:[Příjmení]],4,0))</f>
        <v/>
      </c>
      <c r="F4607" s="94"/>
      <c r="H4607" s="113"/>
      <c r="I4607" s="113"/>
      <c r="K4607" s="15"/>
      <c r="L4607" s="15"/>
      <c r="M4607" s="15">
        <f t="shared" si="213"/>
        <v>1</v>
      </c>
      <c r="N4607" s="15" t="str">
        <f t="shared" si="214"/>
        <v>-</v>
      </c>
      <c r="O4607" s="150">
        <f t="shared" si="215"/>
        <v>0</v>
      </c>
      <c r="P4607" s="15" t="str">
        <f>IF(COUNTIF('Personálie dobrovolníků '!U:X,N4607)&gt;0,"ANO","")</f>
        <v/>
      </c>
      <c r="Q4607" s="15"/>
    </row>
    <row r="4608" spans="2:17" s="25" customFormat="1" x14ac:dyDescent="0.3">
      <c r="B4608" s="15" t="str">
        <f>IF(A4608="","",VLOOKUP(A4608,Tabulka3[[Číslo smlouvy   u pravidelné činnosti]:[Příjmení]],3,0))</f>
        <v/>
      </c>
      <c r="C4608" s="15" t="str">
        <f>IF(A4608="","",VLOOKUP(A4608,Tabulka3[[Číslo smlouvy   u pravidelné činnosti]:[Příjmení]],4,0))</f>
        <v/>
      </c>
      <c r="F4608" s="94"/>
      <c r="H4608" s="113"/>
      <c r="I4608" s="113"/>
      <c r="K4608" s="15"/>
      <c r="L4608" s="15"/>
      <c r="M4608" s="15">
        <f t="shared" si="213"/>
        <v>1</v>
      </c>
      <c r="N4608" s="15" t="str">
        <f t="shared" si="214"/>
        <v>-</v>
      </c>
      <c r="O4608" s="150">
        <f t="shared" si="215"/>
        <v>0</v>
      </c>
      <c r="P4608" s="15" t="str">
        <f>IF(COUNTIF('Personálie dobrovolníků '!U:X,N4608)&gt;0,"ANO","")</f>
        <v/>
      </c>
      <c r="Q4608" s="15"/>
    </row>
    <row r="4609" spans="2:17" s="25" customFormat="1" x14ac:dyDescent="0.3">
      <c r="B4609" s="15" t="str">
        <f>IF(A4609="","",VLOOKUP(A4609,Tabulka3[[Číslo smlouvy   u pravidelné činnosti]:[Příjmení]],3,0))</f>
        <v/>
      </c>
      <c r="C4609" s="15" t="str">
        <f>IF(A4609="","",VLOOKUP(A4609,Tabulka3[[Číslo smlouvy   u pravidelné činnosti]:[Příjmení]],4,0))</f>
        <v/>
      </c>
      <c r="F4609" s="94"/>
      <c r="H4609" s="113"/>
      <c r="I4609" s="113"/>
      <c r="K4609" s="15"/>
      <c r="L4609" s="15"/>
      <c r="M4609" s="15">
        <f t="shared" si="213"/>
        <v>1</v>
      </c>
      <c r="N4609" s="15" t="str">
        <f t="shared" si="214"/>
        <v>-</v>
      </c>
      <c r="O4609" s="150">
        <f t="shared" si="215"/>
        <v>0</v>
      </c>
      <c r="P4609" s="15" t="str">
        <f>IF(COUNTIF('Personálie dobrovolníků '!U:X,N4609)&gt;0,"ANO","")</f>
        <v/>
      </c>
      <c r="Q4609" s="15"/>
    </row>
    <row r="4610" spans="2:17" s="25" customFormat="1" x14ac:dyDescent="0.3">
      <c r="B4610" s="15" t="str">
        <f>IF(A4610="","",VLOOKUP(A4610,Tabulka3[[Číslo smlouvy   u pravidelné činnosti]:[Příjmení]],3,0))</f>
        <v/>
      </c>
      <c r="C4610" s="15" t="str">
        <f>IF(A4610="","",VLOOKUP(A4610,Tabulka3[[Číslo smlouvy   u pravidelné činnosti]:[Příjmení]],4,0))</f>
        <v/>
      </c>
      <c r="F4610" s="94"/>
      <c r="H4610" s="113"/>
      <c r="I4610" s="113"/>
      <c r="K4610" s="15"/>
      <c r="L4610" s="15"/>
      <c r="M4610" s="15">
        <f t="shared" si="213"/>
        <v>1</v>
      </c>
      <c r="N4610" s="15" t="str">
        <f t="shared" si="214"/>
        <v>-</v>
      </c>
      <c r="O4610" s="150">
        <f t="shared" si="215"/>
        <v>0</v>
      </c>
      <c r="P4610" s="15" t="str">
        <f>IF(COUNTIF('Personálie dobrovolníků '!U:X,N4610)&gt;0,"ANO","")</f>
        <v/>
      </c>
      <c r="Q4610" s="15"/>
    </row>
    <row r="4611" spans="2:17" s="25" customFormat="1" x14ac:dyDescent="0.3">
      <c r="B4611" s="15" t="str">
        <f>IF(A4611="","",VLOOKUP(A4611,Tabulka3[[Číslo smlouvy   u pravidelné činnosti]:[Příjmení]],3,0))</f>
        <v/>
      </c>
      <c r="C4611" s="15" t="str">
        <f>IF(A4611="","",VLOOKUP(A4611,Tabulka3[[Číslo smlouvy   u pravidelné činnosti]:[Příjmení]],4,0))</f>
        <v/>
      </c>
      <c r="F4611" s="94"/>
      <c r="H4611" s="113"/>
      <c r="I4611" s="113"/>
      <c r="K4611" s="15"/>
      <c r="L4611" s="15"/>
      <c r="M4611" s="15">
        <f t="shared" si="213"/>
        <v>1</v>
      </c>
      <c r="N4611" s="15" t="str">
        <f t="shared" si="214"/>
        <v>-</v>
      </c>
      <c r="O4611" s="150">
        <f t="shared" si="215"/>
        <v>0</v>
      </c>
      <c r="P4611" s="15" t="str">
        <f>IF(COUNTIF('Personálie dobrovolníků '!U:X,N4611)&gt;0,"ANO","")</f>
        <v/>
      </c>
      <c r="Q4611" s="15"/>
    </row>
    <row r="4612" spans="2:17" s="25" customFormat="1" x14ac:dyDescent="0.3">
      <c r="B4612" s="15" t="str">
        <f>IF(A4612="","",VLOOKUP(A4612,Tabulka3[[Číslo smlouvy   u pravidelné činnosti]:[Příjmení]],3,0))</f>
        <v/>
      </c>
      <c r="C4612" s="15" t="str">
        <f>IF(A4612="","",VLOOKUP(A4612,Tabulka3[[Číslo smlouvy   u pravidelné činnosti]:[Příjmení]],4,0))</f>
        <v/>
      </c>
      <c r="F4612" s="94"/>
      <c r="H4612" s="113"/>
      <c r="I4612" s="113"/>
      <c r="K4612" s="15"/>
      <c r="L4612" s="15"/>
      <c r="M4612" s="15">
        <f t="shared" ref="M4612:M4675" si="216">IF(OR(
   AND($H4612=$K$12, $I4612=$L$4),
   AND($H4612=$K$12, $I4612=$L$5),
   AND($H4612=$K$12, $I4612=$L$6),
   AND($H4612=$K$12, $I4612=$L$7),
   AND($H4612=$K$11, $I4612=$L$4),
   AND($H4612=$K$11, $I4612=$L$5),
   AND($H4612=$K$11, $I4612=$L$6),
   AND($H4612=$K$11, $I4612=$L$7),
   AND($H4612=$K$5, $I4612=$L$5),
   AND($H4612=$K$6, $I4612=$L$4),
   AND($H4612=$K$6, $I4612=$L$5),
   AND($H4612=$K$6, $I4612=$L$7),
   AND($H4612=$K$4, $I4612=$L$6),
), 0, 1)</f>
        <v>1</v>
      </c>
      <c r="N4612" s="15" t="str">
        <f t="shared" ref="N4612:N4675" si="217">A4612 &amp; "-" &amp; J4612</f>
        <v>-</v>
      </c>
      <c r="O4612" s="150">
        <f t="shared" ref="O4612:O4675" si="218">IF(AND(M4612&lt;&gt;0, P4612="ANO"), 1, 0)</f>
        <v>0</v>
      </c>
      <c r="P4612" s="15" t="str">
        <f>IF(COUNTIF('Personálie dobrovolníků '!U:X,N4612)&gt;0,"ANO","")</f>
        <v/>
      </c>
      <c r="Q4612" s="15"/>
    </row>
    <row r="4613" spans="2:17" s="25" customFormat="1" x14ac:dyDescent="0.3">
      <c r="B4613" s="15" t="str">
        <f>IF(A4613="","",VLOOKUP(A4613,Tabulka3[[Číslo smlouvy   u pravidelné činnosti]:[Příjmení]],3,0))</f>
        <v/>
      </c>
      <c r="C4613" s="15" t="str">
        <f>IF(A4613="","",VLOOKUP(A4613,Tabulka3[[Číslo smlouvy   u pravidelné činnosti]:[Příjmení]],4,0))</f>
        <v/>
      </c>
      <c r="F4613" s="94"/>
      <c r="H4613" s="113"/>
      <c r="I4613" s="113"/>
      <c r="K4613" s="15"/>
      <c r="L4613" s="15"/>
      <c r="M4613" s="15">
        <f t="shared" si="216"/>
        <v>1</v>
      </c>
      <c r="N4613" s="15" t="str">
        <f t="shared" si="217"/>
        <v>-</v>
      </c>
      <c r="O4613" s="150">
        <f t="shared" si="218"/>
        <v>0</v>
      </c>
      <c r="P4613" s="15" t="str">
        <f>IF(COUNTIF('Personálie dobrovolníků '!U:X,N4613)&gt;0,"ANO","")</f>
        <v/>
      </c>
      <c r="Q4613" s="15"/>
    </row>
    <row r="4614" spans="2:17" s="25" customFormat="1" x14ac:dyDescent="0.3">
      <c r="B4614" s="15" t="str">
        <f>IF(A4614="","",VLOOKUP(A4614,Tabulka3[[Číslo smlouvy   u pravidelné činnosti]:[Příjmení]],3,0))</f>
        <v/>
      </c>
      <c r="C4614" s="15" t="str">
        <f>IF(A4614="","",VLOOKUP(A4614,Tabulka3[[Číslo smlouvy   u pravidelné činnosti]:[Příjmení]],4,0))</f>
        <v/>
      </c>
      <c r="F4614" s="94"/>
      <c r="H4614" s="113"/>
      <c r="I4614" s="113"/>
      <c r="K4614" s="15"/>
      <c r="L4614" s="15"/>
      <c r="M4614" s="15">
        <f t="shared" si="216"/>
        <v>1</v>
      </c>
      <c r="N4614" s="15" t="str">
        <f t="shared" si="217"/>
        <v>-</v>
      </c>
      <c r="O4614" s="150">
        <f t="shared" si="218"/>
        <v>0</v>
      </c>
      <c r="P4614" s="15" t="str">
        <f>IF(COUNTIF('Personálie dobrovolníků '!U:X,N4614)&gt;0,"ANO","")</f>
        <v/>
      </c>
      <c r="Q4614" s="15"/>
    </row>
    <row r="4615" spans="2:17" s="25" customFormat="1" x14ac:dyDescent="0.3">
      <c r="B4615" s="15" t="str">
        <f>IF(A4615="","",VLOOKUP(A4615,Tabulka3[[Číslo smlouvy   u pravidelné činnosti]:[Příjmení]],3,0))</f>
        <v/>
      </c>
      <c r="C4615" s="15" t="str">
        <f>IF(A4615="","",VLOOKUP(A4615,Tabulka3[[Číslo smlouvy   u pravidelné činnosti]:[Příjmení]],4,0))</f>
        <v/>
      </c>
      <c r="F4615" s="94"/>
      <c r="H4615" s="113"/>
      <c r="I4615" s="113"/>
      <c r="K4615" s="15"/>
      <c r="L4615" s="15"/>
      <c r="M4615" s="15">
        <f t="shared" si="216"/>
        <v>1</v>
      </c>
      <c r="N4615" s="15" t="str">
        <f t="shared" si="217"/>
        <v>-</v>
      </c>
      <c r="O4615" s="150">
        <f t="shared" si="218"/>
        <v>0</v>
      </c>
      <c r="P4615" s="15" t="str">
        <f>IF(COUNTIF('Personálie dobrovolníků '!U:X,N4615)&gt;0,"ANO","")</f>
        <v/>
      </c>
      <c r="Q4615" s="15"/>
    </row>
    <row r="4616" spans="2:17" s="25" customFormat="1" x14ac:dyDescent="0.3">
      <c r="B4616" s="15" t="str">
        <f>IF(A4616="","",VLOOKUP(A4616,Tabulka3[[Číslo smlouvy   u pravidelné činnosti]:[Příjmení]],3,0))</f>
        <v/>
      </c>
      <c r="C4616" s="15" t="str">
        <f>IF(A4616="","",VLOOKUP(A4616,Tabulka3[[Číslo smlouvy   u pravidelné činnosti]:[Příjmení]],4,0))</f>
        <v/>
      </c>
      <c r="F4616" s="94"/>
      <c r="H4616" s="113"/>
      <c r="I4616" s="113"/>
      <c r="K4616" s="15"/>
      <c r="L4616" s="15"/>
      <c r="M4616" s="15">
        <f t="shared" si="216"/>
        <v>1</v>
      </c>
      <c r="N4616" s="15" t="str">
        <f t="shared" si="217"/>
        <v>-</v>
      </c>
      <c r="O4616" s="150">
        <f t="shared" si="218"/>
        <v>0</v>
      </c>
      <c r="P4616" s="15" t="str">
        <f>IF(COUNTIF('Personálie dobrovolníků '!U:X,N4616)&gt;0,"ANO","")</f>
        <v/>
      </c>
      <c r="Q4616" s="15"/>
    </row>
    <row r="4617" spans="2:17" s="25" customFormat="1" x14ac:dyDescent="0.3">
      <c r="B4617" s="15" t="str">
        <f>IF(A4617="","",VLOOKUP(A4617,Tabulka3[[Číslo smlouvy   u pravidelné činnosti]:[Příjmení]],3,0))</f>
        <v/>
      </c>
      <c r="C4617" s="15" t="str">
        <f>IF(A4617="","",VLOOKUP(A4617,Tabulka3[[Číslo smlouvy   u pravidelné činnosti]:[Příjmení]],4,0))</f>
        <v/>
      </c>
      <c r="F4617" s="94"/>
      <c r="H4617" s="113"/>
      <c r="I4617" s="113"/>
      <c r="K4617" s="15"/>
      <c r="L4617" s="15"/>
      <c r="M4617" s="15">
        <f t="shared" si="216"/>
        <v>1</v>
      </c>
      <c r="N4617" s="15" t="str">
        <f t="shared" si="217"/>
        <v>-</v>
      </c>
      <c r="O4617" s="150">
        <f t="shared" si="218"/>
        <v>0</v>
      </c>
      <c r="P4617" s="15" t="str">
        <f>IF(COUNTIF('Personálie dobrovolníků '!U:X,N4617)&gt;0,"ANO","")</f>
        <v/>
      </c>
      <c r="Q4617" s="15"/>
    </row>
    <row r="4618" spans="2:17" s="25" customFormat="1" x14ac:dyDescent="0.3">
      <c r="B4618" s="15" t="str">
        <f>IF(A4618="","",VLOOKUP(A4618,Tabulka3[[Číslo smlouvy   u pravidelné činnosti]:[Příjmení]],3,0))</f>
        <v/>
      </c>
      <c r="C4618" s="15" t="str">
        <f>IF(A4618="","",VLOOKUP(A4618,Tabulka3[[Číslo smlouvy   u pravidelné činnosti]:[Příjmení]],4,0))</f>
        <v/>
      </c>
      <c r="F4618" s="94"/>
      <c r="H4618" s="113"/>
      <c r="I4618" s="113"/>
      <c r="K4618" s="15"/>
      <c r="L4618" s="15"/>
      <c r="M4618" s="15">
        <f t="shared" si="216"/>
        <v>1</v>
      </c>
      <c r="N4618" s="15" t="str">
        <f t="shared" si="217"/>
        <v>-</v>
      </c>
      <c r="O4618" s="150">
        <f t="shared" si="218"/>
        <v>0</v>
      </c>
      <c r="P4618" s="15" t="str">
        <f>IF(COUNTIF('Personálie dobrovolníků '!U:X,N4618)&gt;0,"ANO","")</f>
        <v/>
      </c>
      <c r="Q4618" s="15"/>
    </row>
    <row r="4619" spans="2:17" s="25" customFormat="1" x14ac:dyDescent="0.3">
      <c r="B4619" s="15" t="str">
        <f>IF(A4619="","",VLOOKUP(A4619,Tabulka3[[Číslo smlouvy   u pravidelné činnosti]:[Příjmení]],3,0))</f>
        <v/>
      </c>
      <c r="C4619" s="15" t="str">
        <f>IF(A4619="","",VLOOKUP(A4619,Tabulka3[[Číslo smlouvy   u pravidelné činnosti]:[Příjmení]],4,0))</f>
        <v/>
      </c>
      <c r="F4619" s="94"/>
      <c r="H4619" s="113"/>
      <c r="I4619" s="113"/>
      <c r="K4619" s="15"/>
      <c r="L4619" s="15"/>
      <c r="M4619" s="15">
        <f t="shared" si="216"/>
        <v>1</v>
      </c>
      <c r="N4619" s="15" t="str">
        <f t="shared" si="217"/>
        <v>-</v>
      </c>
      <c r="O4619" s="150">
        <f t="shared" si="218"/>
        <v>0</v>
      </c>
      <c r="P4619" s="15" t="str">
        <f>IF(COUNTIF('Personálie dobrovolníků '!U:X,N4619)&gt;0,"ANO","")</f>
        <v/>
      </c>
      <c r="Q4619" s="15"/>
    </row>
    <row r="4620" spans="2:17" s="25" customFormat="1" x14ac:dyDescent="0.3">
      <c r="B4620" s="15" t="str">
        <f>IF(A4620="","",VLOOKUP(A4620,Tabulka3[[Číslo smlouvy   u pravidelné činnosti]:[Příjmení]],3,0))</f>
        <v/>
      </c>
      <c r="C4620" s="15" t="str">
        <f>IF(A4620="","",VLOOKUP(A4620,Tabulka3[[Číslo smlouvy   u pravidelné činnosti]:[Příjmení]],4,0))</f>
        <v/>
      </c>
      <c r="F4620" s="94"/>
      <c r="H4620" s="113"/>
      <c r="I4620" s="113"/>
      <c r="K4620" s="15"/>
      <c r="L4620" s="15"/>
      <c r="M4620" s="15">
        <f t="shared" si="216"/>
        <v>1</v>
      </c>
      <c r="N4620" s="15" t="str">
        <f t="shared" si="217"/>
        <v>-</v>
      </c>
      <c r="O4620" s="150">
        <f t="shared" si="218"/>
        <v>0</v>
      </c>
      <c r="P4620" s="15" t="str">
        <f>IF(COUNTIF('Personálie dobrovolníků '!U:X,N4620)&gt;0,"ANO","")</f>
        <v/>
      </c>
      <c r="Q4620" s="15"/>
    </row>
    <row r="4621" spans="2:17" s="25" customFormat="1" x14ac:dyDescent="0.3">
      <c r="B4621" s="15" t="str">
        <f>IF(A4621="","",VLOOKUP(A4621,Tabulka3[[Číslo smlouvy   u pravidelné činnosti]:[Příjmení]],3,0))</f>
        <v/>
      </c>
      <c r="C4621" s="15" t="str">
        <f>IF(A4621="","",VLOOKUP(A4621,Tabulka3[[Číslo smlouvy   u pravidelné činnosti]:[Příjmení]],4,0))</f>
        <v/>
      </c>
      <c r="F4621" s="94"/>
      <c r="H4621" s="113"/>
      <c r="I4621" s="113"/>
      <c r="K4621" s="15"/>
      <c r="L4621" s="15"/>
      <c r="M4621" s="15">
        <f t="shared" si="216"/>
        <v>1</v>
      </c>
      <c r="N4621" s="15" t="str">
        <f t="shared" si="217"/>
        <v>-</v>
      </c>
      <c r="O4621" s="150">
        <f t="shared" si="218"/>
        <v>0</v>
      </c>
      <c r="P4621" s="15" t="str">
        <f>IF(COUNTIF('Personálie dobrovolníků '!U:X,N4621)&gt;0,"ANO","")</f>
        <v/>
      </c>
      <c r="Q4621" s="15"/>
    </row>
    <row r="4622" spans="2:17" s="25" customFormat="1" x14ac:dyDescent="0.3">
      <c r="B4622" s="15" t="str">
        <f>IF(A4622="","",VLOOKUP(A4622,Tabulka3[[Číslo smlouvy   u pravidelné činnosti]:[Příjmení]],3,0))</f>
        <v/>
      </c>
      <c r="C4622" s="15" t="str">
        <f>IF(A4622="","",VLOOKUP(A4622,Tabulka3[[Číslo smlouvy   u pravidelné činnosti]:[Příjmení]],4,0))</f>
        <v/>
      </c>
      <c r="F4622" s="94"/>
      <c r="H4622" s="113"/>
      <c r="I4622" s="113"/>
      <c r="K4622" s="15"/>
      <c r="L4622" s="15"/>
      <c r="M4622" s="15">
        <f t="shared" si="216"/>
        <v>1</v>
      </c>
      <c r="N4622" s="15" t="str">
        <f t="shared" si="217"/>
        <v>-</v>
      </c>
      <c r="O4622" s="150">
        <f t="shared" si="218"/>
        <v>0</v>
      </c>
      <c r="P4622" s="15" t="str">
        <f>IF(COUNTIF('Personálie dobrovolníků '!U:X,N4622)&gt;0,"ANO","")</f>
        <v/>
      </c>
      <c r="Q4622" s="15"/>
    </row>
    <row r="4623" spans="2:17" s="25" customFormat="1" x14ac:dyDescent="0.3">
      <c r="B4623" s="15" t="str">
        <f>IF(A4623="","",VLOOKUP(A4623,Tabulka3[[Číslo smlouvy   u pravidelné činnosti]:[Příjmení]],3,0))</f>
        <v/>
      </c>
      <c r="C4623" s="15" t="str">
        <f>IF(A4623="","",VLOOKUP(A4623,Tabulka3[[Číslo smlouvy   u pravidelné činnosti]:[Příjmení]],4,0))</f>
        <v/>
      </c>
      <c r="F4623" s="94"/>
      <c r="H4623" s="113"/>
      <c r="I4623" s="113"/>
      <c r="K4623" s="15"/>
      <c r="L4623" s="15"/>
      <c r="M4623" s="15">
        <f t="shared" si="216"/>
        <v>1</v>
      </c>
      <c r="N4623" s="15" t="str">
        <f t="shared" si="217"/>
        <v>-</v>
      </c>
      <c r="O4623" s="150">
        <f t="shared" si="218"/>
        <v>0</v>
      </c>
      <c r="P4623" s="15" t="str">
        <f>IF(COUNTIF('Personálie dobrovolníků '!U:X,N4623)&gt;0,"ANO","")</f>
        <v/>
      </c>
      <c r="Q4623" s="15"/>
    </row>
    <row r="4624" spans="2:17" s="25" customFormat="1" x14ac:dyDescent="0.3">
      <c r="B4624" s="15" t="str">
        <f>IF(A4624="","",VLOOKUP(A4624,Tabulka3[[Číslo smlouvy   u pravidelné činnosti]:[Příjmení]],3,0))</f>
        <v/>
      </c>
      <c r="C4624" s="15" t="str">
        <f>IF(A4624="","",VLOOKUP(A4624,Tabulka3[[Číslo smlouvy   u pravidelné činnosti]:[Příjmení]],4,0))</f>
        <v/>
      </c>
      <c r="F4624" s="94"/>
      <c r="H4624" s="113"/>
      <c r="I4624" s="113"/>
      <c r="K4624" s="15"/>
      <c r="L4624" s="15"/>
      <c r="M4624" s="15">
        <f t="shared" si="216"/>
        <v>1</v>
      </c>
      <c r="N4624" s="15" t="str">
        <f t="shared" si="217"/>
        <v>-</v>
      </c>
      <c r="O4624" s="150">
        <f t="shared" si="218"/>
        <v>0</v>
      </c>
      <c r="P4624" s="15" t="str">
        <f>IF(COUNTIF('Personálie dobrovolníků '!U:X,N4624)&gt;0,"ANO","")</f>
        <v/>
      </c>
      <c r="Q4624" s="15"/>
    </row>
    <row r="4625" spans="2:17" s="25" customFormat="1" x14ac:dyDescent="0.3">
      <c r="B4625" s="15" t="str">
        <f>IF(A4625="","",VLOOKUP(A4625,Tabulka3[[Číslo smlouvy   u pravidelné činnosti]:[Příjmení]],3,0))</f>
        <v/>
      </c>
      <c r="C4625" s="15" t="str">
        <f>IF(A4625="","",VLOOKUP(A4625,Tabulka3[[Číslo smlouvy   u pravidelné činnosti]:[Příjmení]],4,0))</f>
        <v/>
      </c>
      <c r="F4625" s="94"/>
      <c r="H4625" s="113"/>
      <c r="I4625" s="113"/>
      <c r="K4625" s="15"/>
      <c r="L4625" s="15"/>
      <c r="M4625" s="15">
        <f t="shared" si="216"/>
        <v>1</v>
      </c>
      <c r="N4625" s="15" t="str">
        <f t="shared" si="217"/>
        <v>-</v>
      </c>
      <c r="O4625" s="150">
        <f t="shared" si="218"/>
        <v>0</v>
      </c>
      <c r="P4625" s="15" t="str">
        <f>IF(COUNTIF('Personálie dobrovolníků '!U:X,N4625)&gt;0,"ANO","")</f>
        <v/>
      </c>
      <c r="Q4625" s="15"/>
    </row>
    <row r="4626" spans="2:17" s="25" customFormat="1" x14ac:dyDescent="0.3">
      <c r="B4626" s="15" t="str">
        <f>IF(A4626="","",VLOOKUP(A4626,Tabulka3[[Číslo smlouvy   u pravidelné činnosti]:[Příjmení]],3,0))</f>
        <v/>
      </c>
      <c r="C4626" s="15" t="str">
        <f>IF(A4626="","",VLOOKUP(A4626,Tabulka3[[Číslo smlouvy   u pravidelné činnosti]:[Příjmení]],4,0))</f>
        <v/>
      </c>
      <c r="F4626" s="94"/>
      <c r="H4626" s="113"/>
      <c r="I4626" s="113"/>
      <c r="K4626" s="15"/>
      <c r="L4626" s="15"/>
      <c r="M4626" s="15">
        <f t="shared" si="216"/>
        <v>1</v>
      </c>
      <c r="N4626" s="15" t="str">
        <f t="shared" si="217"/>
        <v>-</v>
      </c>
      <c r="O4626" s="150">
        <f t="shared" si="218"/>
        <v>0</v>
      </c>
      <c r="P4626" s="15" t="str">
        <f>IF(COUNTIF('Personálie dobrovolníků '!U:X,N4626)&gt;0,"ANO","")</f>
        <v/>
      </c>
      <c r="Q4626" s="15"/>
    </row>
    <row r="4627" spans="2:17" s="25" customFormat="1" x14ac:dyDescent="0.3">
      <c r="B4627" s="15" t="str">
        <f>IF(A4627="","",VLOOKUP(A4627,Tabulka3[[Číslo smlouvy   u pravidelné činnosti]:[Příjmení]],3,0))</f>
        <v/>
      </c>
      <c r="C4627" s="15" t="str">
        <f>IF(A4627="","",VLOOKUP(A4627,Tabulka3[[Číslo smlouvy   u pravidelné činnosti]:[Příjmení]],4,0))</f>
        <v/>
      </c>
      <c r="F4627" s="94"/>
      <c r="H4627" s="113"/>
      <c r="I4627" s="113"/>
      <c r="K4627" s="15"/>
      <c r="L4627" s="15"/>
      <c r="M4627" s="15">
        <f t="shared" si="216"/>
        <v>1</v>
      </c>
      <c r="N4627" s="15" t="str">
        <f t="shared" si="217"/>
        <v>-</v>
      </c>
      <c r="O4627" s="150">
        <f t="shared" si="218"/>
        <v>0</v>
      </c>
      <c r="P4627" s="15" t="str">
        <f>IF(COUNTIF('Personálie dobrovolníků '!U:X,N4627)&gt;0,"ANO","")</f>
        <v/>
      </c>
      <c r="Q4627" s="15"/>
    </row>
    <row r="4628" spans="2:17" s="25" customFormat="1" x14ac:dyDescent="0.3">
      <c r="B4628" s="15" t="str">
        <f>IF(A4628="","",VLOOKUP(A4628,Tabulka3[[Číslo smlouvy   u pravidelné činnosti]:[Příjmení]],3,0))</f>
        <v/>
      </c>
      <c r="C4628" s="15" t="str">
        <f>IF(A4628="","",VLOOKUP(A4628,Tabulka3[[Číslo smlouvy   u pravidelné činnosti]:[Příjmení]],4,0))</f>
        <v/>
      </c>
      <c r="F4628" s="94"/>
      <c r="H4628" s="113"/>
      <c r="I4628" s="113"/>
      <c r="K4628" s="15"/>
      <c r="L4628" s="15"/>
      <c r="M4628" s="15">
        <f t="shared" si="216"/>
        <v>1</v>
      </c>
      <c r="N4628" s="15" t="str">
        <f t="shared" si="217"/>
        <v>-</v>
      </c>
      <c r="O4628" s="150">
        <f t="shared" si="218"/>
        <v>0</v>
      </c>
      <c r="P4628" s="15" t="str">
        <f>IF(COUNTIF('Personálie dobrovolníků '!U:X,N4628)&gt;0,"ANO","")</f>
        <v/>
      </c>
      <c r="Q4628" s="15"/>
    </row>
    <row r="4629" spans="2:17" s="25" customFormat="1" x14ac:dyDescent="0.3">
      <c r="B4629" s="15" t="str">
        <f>IF(A4629="","",VLOOKUP(A4629,Tabulka3[[Číslo smlouvy   u pravidelné činnosti]:[Příjmení]],3,0))</f>
        <v/>
      </c>
      <c r="C4629" s="15" t="str">
        <f>IF(A4629="","",VLOOKUP(A4629,Tabulka3[[Číslo smlouvy   u pravidelné činnosti]:[Příjmení]],4,0))</f>
        <v/>
      </c>
      <c r="F4629" s="94"/>
      <c r="H4629" s="113"/>
      <c r="I4629" s="113"/>
      <c r="K4629" s="15"/>
      <c r="L4629" s="15"/>
      <c r="M4629" s="15">
        <f t="shared" si="216"/>
        <v>1</v>
      </c>
      <c r="N4629" s="15" t="str">
        <f t="shared" si="217"/>
        <v>-</v>
      </c>
      <c r="O4629" s="150">
        <f t="shared" si="218"/>
        <v>0</v>
      </c>
      <c r="P4629" s="15" t="str">
        <f>IF(COUNTIF('Personálie dobrovolníků '!U:X,N4629)&gt;0,"ANO","")</f>
        <v/>
      </c>
      <c r="Q4629" s="15"/>
    </row>
    <row r="4630" spans="2:17" s="25" customFormat="1" x14ac:dyDescent="0.3">
      <c r="B4630" s="15" t="str">
        <f>IF(A4630="","",VLOOKUP(A4630,Tabulka3[[Číslo smlouvy   u pravidelné činnosti]:[Příjmení]],3,0))</f>
        <v/>
      </c>
      <c r="C4630" s="15" t="str">
        <f>IF(A4630="","",VLOOKUP(A4630,Tabulka3[[Číslo smlouvy   u pravidelné činnosti]:[Příjmení]],4,0))</f>
        <v/>
      </c>
      <c r="F4630" s="94"/>
      <c r="H4630" s="113"/>
      <c r="I4630" s="113"/>
      <c r="K4630" s="15"/>
      <c r="L4630" s="15"/>
      <c r="M4630" s="15">
        <f t="shared" si="216"/>
        <v>1</v>
      </c>
      <c r="N4630" s="15" t="str">
        <f t="shared" si="217"/>
        <v>-</v>
      </c>
      <c r="O4630" s="150">
        <f t="shared" si="218"/>
        <v>0</v>
      </c>
      <c r="P4630" s="15" t="str">
        <f>IF(COUNTIF('Personálie dobrovolníků '!U:X,N4630)&gt;0,"ANO","")</f>
        <v/>
      </c>
      <c r="Q4630" s="15"/>
    </row>
    <row r="4631" spans="2:17" s="25" customFormat="1" x14ac:dyDescent="0.3">
      <c r="B4631" s="15" t="str">
        <f>IF(A4631="","",VLOOKUP(A4631,Tabulka3[[Číslo smlouvy   u pravidelné činnosti]:[Příjmení]],3,0))</f>
        <v/>
      </c>
      <c r="C4631" s="15" t="str">
        <f>IF(A4631="","",VLOOKUP(A4631,Tabulka3[[Číslo smlouvy   u pravidelné činnosti]:[Příjmení]],4,0))</f>
        <v/>
      </c>
      <c r="F4631" s="94"/>
      <c r="H4631" s="113"/>
      <c r="I4631" s="113"/>
      <c r="K4631" s="15"/>
      <c r="L4631" s="15"/>
      <c r="M4631" s="15">
        <f t="shared" si="216"/>
        <v>1</v>
      </c>
      <c r="N4631" s="15" t="str">
        <f t="shared" si="217"/>
        <v>-</v>
      </c>
      <c r="O4631" s="150">
        <f t="shared" si="218"/>
        <v>0</v>
      </c>
      <c r="P4631" s="15" t="str">
        <f>IF(COUNTIF('Personálie dobrovolníků '!U:X,N4631)&gt;0,"ANO","")</f>
        <v/>
      </c>
      <c r="Q4631" s="15"/>
    </row>
    <row r="4632" spans="2:17" s="25" customFormat="1" x14ac:dyDescent="0.3">
      <c r="B4632" s="15" t="str">
        <f>IF(A4632="","",VLOOKUP(A4632,Tabulka3[[Číslo smlouvy   u pravidelné činnosti]:[Příjmení]],3,0))</f>
        <v/>
      </c>
      <c r="C4632" s="15" t="str">
        <f>IF(A4632="","",VLOOKUP(A4632,Tabulka3[[Číslo smlouvy   u pravidelné činnosti]:[Příjmení]],4,0))</f>
        <v/>
      </c>
      <c r="F4632" s="94"/>
      <c r="H4632" s="113"/>
      <c r="I4632" s="113"/>
      <c r="K4632" s="15"/>
      <c r="L4632" s="15"/>
      <c r="M4632" s="15">
        <f t="shared" si="216"/>
        <v>1</v>
      </c>
      <c r="N4632" s="15" t="str">
        <f t="shared" si="217"/>
        <v>-</v>
      </c>
      <c r="O4632" s="150">
        <f t="shared" si="218"/>
        <v>0</v>
      </c>
      <c r="P4632" s="15" t="str">
        <f>IF(COUNTIF('Personálie dobrovolníků '!U:X,N4632)&gt;0,"ANO","")</f>
        <v/>
      </c>
      <c r="Q4632" s="15"/>
    </row>
    <row r="4633" spans="2:17" s="25" customFormat="1" x14ac:dyDescent="0.3">
      <c r="B4633" s="15" t="str">
        <f>IF(A4633="","",VLOOKUP(A4633,Tabulka3[[Číslo smlouvy   u pravidelné činnosti]:[Příjmení]],3,0))</f>
        <v/>
      </c>
      <c r="C4633" s="15" t="str">
        <f>IF(A4633="","",VLOOKUP(A4633,Tabulka3[[Číslo smlouvy   u pravidelné činnosti]:[Příjmení]],4,0))</f>
        <v/>
      </c>
      <c r="F4633" s="94"/>
      <c r="H4633" s="113"/>
      <c r="I4633" s="113"/>
      <c r="K4633" s="15"/>
      <c r="L4633" s="15"/>
      <c r="M4633" s="15">
        <f t="shared" si="216"/>
        <v>1</v>
      </c>
      <c r="N4633" s="15" t="str">
        <f t="shared" si="217"/>
        <v>-</v>
      </c>
      <c r="O4633" s="150">
        <f t="shared" si="218"/>
        <v>0</v>
      </c>
      <c r="P4633" s="15" t="str">
        <f>IF(COUNTIF('Personálie dobrovolníků '!U:X,N4633)&gt;0,"ANO","")</f>
        <v/>
      </c>
      <c r="Q4633" s="15"/>
    </row>
    <row r="4634" spans="2:17" s="25" customFormat="1" x14ac:dyDescent="0.3">
      <c r="B4634" s="15" t="str">
        <f>IF(A4634="","",VLOOKUP(A4634,Tabulka3[[Číslo smlouvy   u pravidelné činnosti]:[Příjmení]],3,0))</f>
        <v/>
      </c>
      <c r="C4634" s="15" t="str">
        <f>IF(A4634="","",VLOOKUP(A4634,Tabulka3[[Číslo smlouvy   u pravidelné činnosti]:[Příjmení]],4,0))</f>
        <v/>
      </c>
      <c r="F4634" s="94"/>
      <c r="H4634" s="113"/>
      <c r="I4634" s="113"/>
      <c r="K4634" s="15"/>
      <c r="L4634" s="15"/>
      <c r="M4634" s="15">
        <f t="shared" si="216"/>
        <v>1</v>
      </c>
      <c r="N4634" s="15" t="str">
        <f t="shared" si="217"/>
        <v>-</v>
      </c>
      <c r="O4634" s="150">
        <f t="shared" si="218"/>
        <v>0</v>
      </c>
      <c r="P4634" s="15" t="str">
        <f>IF(COUNTIF('Personálie dobrovolníků '!U:X,N4634)&gt;0,"ANO","")</f>
        <v/>
      </c>
      <c r="Q4634" s="15"/>
    </row>
    <row r="4635" spans="2:17" s="25" customFormat="1" x14ac:dyDescent="0.3">
      <c r="B4635" s="15" t="str">
        <f>IF(A4635="","",VLOOKUP(A4635,Tabulka3[[Číslo smlouvy   u pravidelné činnosti]:[Příjmení]],3,0))</f>
        <v/>
      </c>
      <c r="C4635" s="15" t="str">
        <f>IF(A4635="","",VLOOKUP(A4635,Tabulka3[[Číslo smlouvy   u pravidelné činnosti]:[Příjmení]],4,0))</f>
        <v/>
      </c>
      <c r="F4635" s="94"/>
      <c r="H4635" s="113"/>
      <c r="I4635" s="113"/>
      <c r="K4635" s="15"/>
      <c r="L4635" s="15"/>
      <c r="M4635" s="15">
        <f t="shared" si="216"/>
        <v>1</v>
      </c>
      <c r="N4635" s="15" t="str">
        <f t="shared" si="217"/>
        <v>-</v>
      </c>
      <c r="O4635" s="150">
        <f t="shared" si="218"/>
        <v>0</v>
      </c>
      <c r="P4635" s="15" t="str">
        <f>IF(COUNTIF('Personálie dobrovolníků '!U:X,N4635)&gt;0,"ANO","")</f>
        <v/>
      </c>
      <c r="Q4635" s="15"/>
    </row>
    <row r="4636" spans="2:17" s="25" customFormat="1" x14ac:dyDescent="0.3">
      <c r="B4636" s="15" t="str">
        <f>IF(A4636="","",VLOOKUP(A4636,Tabulka3[[Číslo smlouvy   u pravidelné činnosti]:[Příjmení]],3,0))</f>
        <v/>
      </c>
      <c r="C4636" s="15" t="str">
        <f>IF(A4636="","",VLOOKUP(A4636,Tabulka3[[Číslo smlouvy   u pravidelné činnosti]:[Příjmení]],4,0))</f>
        <v/>
      </c>
      <c r="F4636" s="94"/>
      <c r="H4636" s="113"/>
      <c r="I4636" s="113"/>
      <c r="K4636" s="15"/>
      <c r="L4636" s="15"/>
      <c r="M4636" s="15">
        <f t="shared" si="216"/>
        <v>1</v>
      </c>
      <c r="N4636" s="15" t="str">
        <f t="shared" si="217"/>
        <v>-</v>
      </c>
      <c r="O4636" s="150">
        <f t="shared" si="218"/>
        <v>0</v>
      </c>
      <c r="P4636" s="15" t="str">
        <f>IF(COUNTIF('Personálie dobrovolníků '!U:X,N4636)&gt;0,"ANO","")</f>
        <v/>
      </c>
      <c r="Q4636" s="15"/>
    </row>
    <row r="4637" spans="2:17" s="25" customFormat="1" x14ac:dyDescent="0.3">
      <c r="B4637" s="15" t="str">
        <f>IF(A4637="","",VLOOKUP(A4637,Tabulka3[[Číslo smlouvy   u pravidelné činnosti]:[Příjmení]],3,0))</f>
        <v/>
      </c>
      <c r="C4637" s="15" t="str">
        <f>IF(A4637="","",VLOOKUP(A4637,Tabulka3[[Číslo smlouvy   u pravidelné činnosti]:[Příjmení]],4,0))</f>
        <v/>
      </c>
      <c r="F4637" s="94"/>
      <c r="H4637" s="113"/>
      <c r="I4637" s="113"/>
      <c r="K4637" s="15"/>
      <c r="L4637" s="15"/>
      <c r="M4637" s="15">
        <f t="shared" si="216"/>
        <v>1</v>
      </c>
      <c r="N4637" s="15" t="str">
        <f t="shared" si="217"/>
        <v>-</v>
      </c>
      <c r="O4637" s="150">
        <f t="shared" si="218"/>
        <v>0</v>
      </c>
      <c r="P4637" s="15" t="str">
        <f>IF(COUNTIF('Personálie dobrovolníků '!U:X,N4637)&gt;0,"ANO","")</f>
        <v/>
      </c>
      <c r="Q4637" s="15"/>
    </row>
    <row r="4638" spans="2:17" s="25" customFormat="1" x14ac:dyDescent="0.3">
      <c r="B4638" s="15" t="str">
        <f>IF(A4638="","",VLOOKUP(A4638,Tabulka3[[Číslo smlouvy   u pravidelné činnosti]:[Příjmení]],3,0))</f>
        <v/>
      </c>
      <c r="C4638" s="15" t="str">
        <f>IF(A4638="","",VLOOKUP(A4638,Tabulka3[[Číslo smlouvy   u pravidelné činnosti]:[Příjmení]],4,0))</f>
        <v/>
      </c>
      <c r="F4638" s="94"/>
      <c r="H4638" s="113"/>
      <c r="I4638" s="113"/>
      <c r="K4638" s="15"/>
      <c r="L4638" s="15"/>
      <c r="M4638" s="15">
        <f t="shared" si="216"/>
        <v>1</v>
      </c>
      <c r="N4638" s="15" t="str">
        <f t="shared" si="217"/>
        <v>-</v>
      </c>
      <c r="O4638" s="150">
        <f t="shared" si="218"/>
        <v>0</v>
      </c>
      <c r="P4638" s="15" t="str">
        <f>IF(COUNTIF('Personálie dobrovolníků '!U:X,N4638)&gt;0,"ANO","")</f>
        <v/>
      </c>
      <c r="Q4638" s="15"/>
    </row>
    <row r="4639" spans="2:17" s="25" customFormat="1" x14ac:dyDescent="0.3">
      <c r="B4639" s="15" t="str">
        <f>IF(A4639="","",VLOOKUP(A4639,Tabulka3[[Číslo smlouvy   u pravidelné činnosti]:[Příjmení]],3,0))</f>
        <v/>
      </c>
      <c r="C4639" s="15" t="str">
        <f>IF(A4639="","",VLOOKUP(A4639,Tabulka3[[Číslo smlouvy   u pravidelné činnosti]:[Příjmení]],4,0))</f>
        <v/>
      </c>
      <c r="F4639" s="94"/>
      <c r="H4639" s="113"/>
      <c r="I4639" s="113"/>
      <c r="K4639" s="15"/>
      <c r="L4639" s="15"/>
      <c r="M4639" s="15">
        <f t="shared" si="216"/>
        <v>1</v>
      </c>
      <c r="N4639" s="15" t="str">
        <f t="shared" si="217"/>
        <v>-</v>
      </c>
      <c r="O4639" s="150">
        <f t="shared" si="218"/>
        <v>0</v>
      </c>
      <c r="P4639" s="15" t="str">
        <f>IF(COUNTIF('Personálie dobrovolníků '!U:X,N4639)&gt;0,"ANO","")</f>
        <v/>
      </c>
      <c r="Q4639" s="15"/>
    </row>
    <row r="4640" spans="2:17" s="25" customFormat="1" x14ac:dyDescent="0.3">
      <c r="B4640" s="15" t="str">
        <f>IF(A4640="","",VLOOKUP(A4640,Tabulka3[[Číslo smlouvy   u pravidelné činnosti]:[Příjmení]],3,0))</f>
        <v/>
      </c>
      <c r="C4640" s="15" t="str">
        <f>IF(A4640="","",VLOOKUP(A4640,Tabulka3[[Číslo smlouvy   u pravidelné činnosti]:[Příjmení]],4,0))</f>
        <v/>
      </c>
      <c r="F4640" s="94"/>
      <c r="H4640" s="113"/>
      <c r="I4640" s="113"/>
      <c r="K4640" s="15"/>
      <c r="L4640" s="15"/>
      <c r="M4640" s="15">
        <f t="shared" si="216"/>
        <v>1</v>
      </c>
      <c r="N4640" s="15" t="str">
        <f t="shared" si="217"/>
        <v>-</v>
      </c>
      <c r="O4640" s="150">
        <f t="shared" si="218"/>
        <v>0</v>
      </c>
      <c r="P4640" s="15" t="str">
        <f>IF(COUNTIF('Personálie dobrovolníků '!U:X,N4640)&gt;0,"ANO","")</f>
        <v/>
      </c>
      <c r="Q4640" s="15"/>
    </row>
    <row r="4641" spans="2:17" s="25" customFormat="1" x14ac:dyDescent="0.3">
      <c r="B4641" s="15" t="str">
        <f>IF(A4641="","",VLOOKUP(A4641,Tabulka3[[Číslo smlouvy   u pravidelné činnosti]:[Příjmení]],3,0))</f>
        <v/>
      </c>
      <c r="C4641" s="15" t="str">
        <f>IF(A4641="","",VLOOKUP(A4641,Tabulka3[[Číslo smlouvy   u pravidelné činnosti]:[Příjmení]],4,0))</f>
        <v/>
      </c>
      <c r="F4641" s="94"/>
      <c r="H4641" s="113"/>
      <c r="I4641" s="113"/>
      <c r="K4641" s="15"/>
      <c r="L4641" s="15"/>
      <c r="M4641" s="15">
        <f t="shared" si="216"/>
        <v>1</v>
      </c>
      <c r="N4641" s="15" t="str">
        <f t="shared" si="217"/>
        <v>-</v>
      </c>
      <c r="O4641" s="150">
        <f t="shared" si="218"/>
        <v>0</v>
      </c>
      <c r="P4641" s="15" t="str">
        <f>IF(COUNTIF('Personálie dobrovolníků '!U:X,N4641)&gt;0,"ANO","")</f>
        <v/>
      </c>
      <c r="Q4641" s="15"/>
    </row>
    <row r="4642" spans="2:17" s="25" customFormat="1" x14ac:dyDescent="0.3">
      <c r="B4642" s="15" t="str">
        <f>IF(A4642="","",VLOOKUP(A4642,Tabulka3[[Číslo smlouvy   u pravidelné činnosti]:[Příjmení]],3,0))</f>
        <v/>
      </c>
      <c r="C4642" s="15" t="str">
        <f>IF(A4642="","",VLOOKUP(A4642,Tabulka3[[Číslo smlouvy   u pravidelné činnosti]:[Příjmení]],4,0))</f>
        <v/>
      </c>
      <c r="F4642" s="94"/>
      <c r="H4642" s="113"/>
      <c r="I4642" s="113"/>
      <c r="K4642" s="15"/>
      <c r="L4642" s="15"/>
      <c r="M4642" s="15">
        <f t="shared" si="216"/>
        <v>1</v>
      </c>
      <c r="N4642" s="15" t="str">
        <f t="shared" si="217"/>
        <v>-</v>
      </c>
      <c r="O4642" s="150">
        <f t="shared" si="218"/>
        <v>0</v>
      </c>
      <c r="P4642" s="15" t="str">
        <f>IF(COUNTIF('Personálie dobrovolníků '!U:X,N4642)&gt;0,"ANO","")</f>
        <v/>
      </c>
      <c r="Q4642" s="15"/>
    </row>
    <row r="4643" spans="2:17" s="25" customFormat="1" x14ac:dyDescent="0.3">
      <c r="B4643" s="15" t="str">
        <f>IF(A4643="","",VLOOKUP(A4643,Tabulka3[[Číslo smlouvy   u pravidelné činnosti]:[Příjmení]],3,0))</f>
        <v/>
      </c>
      <c r="C4643" s="15" t="str">
        <f>IF(A4643="","",VLOOKUP(A4643,Tabulka3[[Číslo smlouvy   u pravidelné činnosti]:[Příjmení]],4,0))</f>
        <v/>
      </c>
      <c r="F4643" s="94"/>
      <c r="H4643" s="113"/>
      <c r="I4643" s="113"/>
      <c r="K4643" s="15"/>
      <c r="L4643" s="15"/>
      <c r="M4643" s="15">
        <f t="shared" si="216"/>
        <v>1</v>
      </c>
      <c r="N4643" s="15" t="str">
        <f t="shared" si="217"/>
        <v>-</v>
      </c>
      <c r="O4643" s="150">
        <f t="shared" si="218"/>
        <v>0</v>
      </c>
      <c r="P4643" s="15" t="str">
        <f>IF(COUNTIF('Personálie dobrovolníků '!U:X,N4643)&gt;0,"ANO","")</f>
        <v/>
      </c>
      <c r="Q4643" s="15"/>
    </row>
    <row r="4644" spans="2:17" s="25" customFormat="1" x14ac:dyDescent="0.3">
      <c r="B4644" s="15" t="str">
        <f>IF(A4644="","",VLOOKUP(A4644,Tabulka3[[Číslo smlouvy   u pravidelné činnosti]:[Příjmení]],3,0))</f>
        <v/>
      </c>
      <c r="C4644" s="15" t="str">
        <f>IF(A4644="","",VLOOKUP(A4644,Tabulka3[[Číslo smlouvy   u pravidelné činnosti]:[Příjmení]],4,0))</f>
        <v/>
      </c>
      <c r="F4644" s="94"/>
      <c r="H4644" s="113"/>
      <c r="I4644" s="113"/>
      <c r="K4644" s="15"/>
      <c r="L4644" s="15"/>
      <c r="M4644" s="15">
        <f t="shared" si="216"/>
        <v>1</v>
      </c>
      <c r="N4644" s="15" t="str">
        <f t="shared" si="217"/>
        <v>-</v>
      </c>
      <c r="O4644" s="150">
        <f t="shared" si="218"/>
        <v>0</v>
      </c>
      <c r="P4644" s="15" t="str">
        <f>IF(COUNTIF('Personálie dobrovolníků '!U:X,N4644)&gt;0,"ANO","")</f>
        <v/>
      </c>
      <c r="Q4644" s="15"/>
    </row>
    <row r="4645" spans="2:17" s="25" customFormat="1" x14ac:dyDescent="0.3">
      <c r="B4645" s="15" t="str">
        <f>IF(A4645="","",VLOOKUP(A4645,Tabulka3[[Číslo smlouvy   u pravidelné činnosti]:[Příjmení]],3,0))</f>
        <v/>
      </c>
      <c r="C4645" s="15" t="str">
        <f>IF(A4645="","",VLOOKUP(A4645,Tabulka3[[Číslo smlouvy   u pravidelné činnosti]:[Příjmení]],4,0))</f>
        <v/>
      </c>
      <c r="F4645" s="94"/>
      <c r="H4645" s="113"/>
      <c r="I4645" s="113"/>
      <c r="K4645" s="15"/>
      <c r="L4645" s="15"/>
      <c r="M4645" s="15">
        <f t="shared" si="216"/>
        <v>1</v>
      </c>
      <c r="N4645" s="15" t="str">
        <f t="shared" si="217"/>
        <v>-</v>
      </c>
      <c r="O4645" s="150">
        <f t="shared" si="218"/>
        <v>0</v>
      </c>
      <c r="P4645" s="15" t="str">
        <f>IF(COUNTIF('Personálie dobrovolníků '!U:X,N4645)&gt;0,"ANO","")</f>
        <v/>
      </c>
      <c r="Q4645" s="15"/>
    </row>
    <row r="4646" spans="2:17" s="25" customFormat="1" x14ac:dyDescent="0.3">
      <c r="B4646" s="15" t="str">
        <f>IF(A4646="","",VLOOKUP(A4646,Tabulka3[[Číslo smlouvy   u pravidelné činnosti]:[Příjmení]],3,0))</f>
        <v/>
      </c>
      <c r="C4646" s="15" t="str">
        <f>IF(A4646="","",VLOOKUP(A4646,Tabulka3[[Číslo smlouvy   u pravidelné činnosti]:[Příjmení]],4,0))</f>
        <v/>
      </c>
      <c r="F4646" s="94"/>
      <c r="H4646" s="113"/>
      <c r="I4646" s="113"/>
      <c r="K4646" s="15"/>
      <c r="L4646" s="15"/>
      <c r="M4646" s="15">
        <f t="shared" si="216"/>
        <v>1</v>
      </c>
      <c r="N4646" s="15" t="str">
        <f t="shared" si="217"/>
        <v>-</v>
      </c>
      <c r="O4646" s="150">
        <f t="shared" si="218"/>
        <v>0</v>
      </c>
      <c r="P4646" s="15" t="str">
        <f>IF(COUNTIF('Personálie dobrovolníků '!U:X,N4646)&gt;0,"ANO","")</f>
        <v/>
      </c>
      <c r="Q4646" s="15"/>
    </row>
    <row r="4647" spans="2:17" s="25" customFormat="1" x14ac:dyDescent="0.3">
      <c r="B4647" s="15" t="str">
        <f>IF(A4647="","",VLOOKUP(A4647,Tabulka3[[Číslo smlouvy   u pravidelné činnosti]:[Příjmení]],3,0))</f>
        <v/>
      </c>
      <c r="C4647" s="15" t="str">
        <f>IF(A4647="","",VLOOKUP(A4647,Tabulka3[[Číslo smlouvy   u pravidelné činnosti]:[Příjmení]],4,0))</f>
        <v/>
      </c>
      <c r="F4647" s="94"/>
      <c r="H4647" s="113"/>
      <c r="I4647" s="113"/>
      <c r="K4647" s="15"/>
      <c r="L4647" s="15"/>
      <c r="M4647" s="15">
        <f t="shared" si="216"/>
        <v>1</v>
      </c>
      <c r="N4647" s="15" t="str">
        <f t="shared" si="217"/>
        <v>-</v>
      </c>
      <c r="O4647" s="150">
        <f t="shared" si="218"/>
        <v>0</v>
      </c>
      <c r="P4647" s="15" t="str">
        <f>IF(COUNTIF('Personálie dobrovolníků '!U:X,N4647)&gt;0,"ANO","")</f>
        <v/>
      </c>
      <c r="Q4647" s="15"/>
    </row>
    <row r="4648" spans="2:17" s="25" customFormat="1" x14ac:dyDescent="0.3">
      <c r="B4648" s="15" t="str">
        <f>IF(A4648="","",VLOOKUP(A4648,Tabulka3[[Číslo smlouvy   u pravidelné činnosti]:[Příjmení]],3,0))</f>
        <v/>
      </c>
      <c r="C4648" s="15" t="str">
        <f>IF(A4648="","",VLOOKUP(A4648,Tabulka3[[Číslo smlouvy   u pravidelné činnosti]:[Příjmení]],4,0))</f>
        <v/>
      </c>
      <c r="F4648" s="94"/>
      <c r="H4648" s="113"/>
      <c r="I4648" s="113"/>
      <c r="K4648" s="15"/>
      <c r="L4648" s="15"/>
      <c r="M4648" s="15">
        <f t="shared" si="216"/>
        <v>1</v>
      </c>
      <c r="N4648" s="15" t="str">
        <f t="shared" si="217"/>
        <v>-</v>
      </c>
      <c r="O4648" s="150">
        <f t="shared" si="218"/>
        <v>0</v>
      </c>
      <c r="P4648" s="15" t="str">
        <f>IF(COUNTIF('Personálie dobrovolníků '!U:X,N4648)&gt;0,"ANO","")</f>
        <v/>
      </c>
      <c r="Q4648" s="15"/>
    </row>
    <row r="4649" spans="2:17" s="25" customFormat="1" x14ac:dyDescent="0.3">
      <c r="B4649" s="15" t="str">
        <f>IF(A4649="","",VLOOKUP(A4649,Tabulka3[[Číslo smlouvy   u pravidelné činnosti]:[Příjmení]],3,0))</f>
        <v/>
      </c>
      <c r="C4649" s="15" t="str">
        <f>IF(A4649="","",VLOOKUP(A4649,Tabulka3[[Číslo smlouvy   u pravidelné činnosti]:[Příjmení]],4,0))</f>
        <v/>
      </c>
      <c r="F4649" s="94"/>
      <c r="H4649" s="113"/>
      <c r="I4649" s="113"/>
      <c r="K4649" s="15"/>
      <c r="L4649" s="15"/>
      <c r="M4649" s="15">
        <f t="shared" si="216"/>
        <v>1</v>
      </c>
      <c r="N4649" s="15" t="str">
        <f t="shared" si="217"/>
        <v>-</v>
      </c>
      <c r="O4649" s="150">
        <f t="shared" si="218"/>
        <v>0</v>
      </c>
      <c r="P4649" s="15" t="str">
        <f>IF(COUNTIF('Personálie dobrovolníků '!U:X,N4649)&gt;0,"ANO","")</f>
        <v/>
      </c>
      <c r="Q4649" s="15"/>
    </row>
    <row r="4650" spans="2:17" s="25" customFormat="1" x14ac:dyDescent="0.3">
      <c r="B4650" s="15" t="str">
        <f>IF(A4650="","",VLOOKUP(A4650,Tabulka3[[Číslo smlouvy   u pravidelné činnosti]:[Příjmení]],3,0))</f>
        <v/>
      </c>
      <c r="C4650" s="15" t="str">
        <f>IF(A4650="","",VLOOKUP(A4650,Tabulka3[[Číslo smlouvy   u pravidelné činnosti]:[Příjmení]],4,0))</f>
        <v/>
      </c>
      <c r="F4650" s="94"/>
      <c r="H4650" s="113"/>
      <c r="I4650" s="113"/>
      <c r="K4650" s="15"/>
      <c r="L4650" s="15"/>
      <c r="M4650" s="15">
        <f t="shared" si="216"/>
        <v>1</v>
      </c>
      <c r="N4650" s="15" t="str">
        <f t="shared" si="217"/>
        <v>-</v>
      </c>
      <c r="O4650" s="150">
        <f t="shared" si="218"/>
        <v>0</v>
      </c>
      <c r="P4650" s="15" t="str">
        <f>IF(COUNTIF('Personálie dobrovolníků '!U:X,N4650)&gt;0,"ANO","")</f>
        <v/>
      </c>
      <c r="Q4650" s="15"/>
    </row>
    <row r="4651" spans="2:17" s="25" customFormat="1" x14ac:dyDescent="0.3">
      <c r="B4651" s="15" t="str">
        <f>IF(A4651="","",VLOOKUP(A4651,Tabulka3[[Číslo smlouvy   u pravidelné činnosti]:[Příjmení]],3,0))</f>
        <v/>
      </c>
      <c r="C4651" s="15" t="str">
        <f>IF(A4651="","",VLOOKUP(A4651,Tabulka3[[Číslo smlouvy   u pravidelné činnosti]:[Příjmení]],4,0))</f>
        <v/>
      </c>
      <c r="F4651" s="94"/>
      <c r="H4651" s="113"/>
      <c r="I4651" s="113"/>
      <c r="K4651" s="15"/>
      <c r="L4651" s="15"/>
      <c r="M4651" s="15">
        <f t="shared" si="216"/>
        <v>1</v>
      </c>
      <c r="N4651" s="15" t="str">
        <f t="shared" si="217"/>
        <v>-</v>
      </c>
      <c r="O4651" s="150">
        <f t="shared" si="218"/>
        <v>0</v>
      </c>
      <c r="P4651" s="15" t="str">
        <f>IF(COUNTIF('Personálie dobrovolníků '!U:X,N4651)&gt;0,"ANO","")</f>
        <v/>
      </c>
      <c r="Q4651" s="15"/>
    </row>
    <row r="4652" spans="2:17" s="25" customFormat="1" x14ac:dyDescent="0.3">
      <c r="B4652" s="15" t="str">
        <f>IF(A4652="","",VLOOKUP(A4652,Tabulka3[[Číslo smlouvy   u pravidelné činnosti]:[Příjmení]],3,0))</f>
        <v/>
      </c>
      <c r="C4652" s="15" t="str">
        <f>IF(A4652="","",VLOOKUP(A4652,Tabulka3[[Číslo smlouvy   u pravidelné činnosti]:[Příjmení]],4,0))</f>
        <v/>
      </c>
      <c r="F4652" s="94"/>
      <c r="H4652" s="113"/>
      <c r="I4652" s="113"/>
      <c r="K4652" s="15"/>
      <c r="L4652" s="15"/>
      <c r="M4652" s="15">
        <f t="shared" si="216"/>
        <v>1</v>
      </c>
      <c r="N4652" s="15" t="str">
        <f t="shared" si="217"/>
        <v>-</v>
      </c>
      <c r="O4652" s="150">
        <f t="shared" si="218"/>
        <v>0</v>
      </c>
      <c r="P4652" s="15" t="str">
        <f>IF(COUNTIF('Personálie dobrovolníků '!U:X,N4652)&gt;0,"ANO","")</f>
        <v/>
      </c>
      <c r="Q4652" s="15"/>
    </row>
    <row r="4653" spans="2:17" s="25" customFormat="1" x14ac:dyDescent="0.3">
      <c r="B4653" s="15" t="str">
        <f>IF(A4653="","",VLOOKUP(A4653,Tabulka3[[Číslo smlouvy   u pravidelné činnosti]:[Příjmení]],3,0))</f>
        <v/>
      </c>
      <c r="C4653" s="15" t="str">
        <f>IF(A4653="","",VLOOKUP(A4653,Tabulka3[[Číslo smlouvy   u pravidelné činnosti]:[Příjmení]],4,0))</f>
        <v/>
      </c>
      <c r="F4653" s="94"/>
      <c r="H4653" s="113"/>
      <c r="I4653" s="113"/>
      <c r="K4653" s="15"/>
      <c r="L4653" s="15"/>
      <c r="M4653" s="15">
        <f t="shared" si="216"/>
        <v>1</v>
      </c>
      <c r="N4653" s="15" t="str">
        <f t="shared" si="217"/>
        <v>-</v>
      </c>
      <c r="O4653" s="150">
        <f t="shared" si="218"/>
        <v>0</v>
      </c>
      <c r="P4653" s="15" t="str">
        <f>IF(COUNTIF('Personálie dobrovolníků '!U:X,N4653)&gt;0,"ANO","")</f>
        <v/>
      </c>
      <c r="Q4653" s="15"/>
    </row>
    <row r="4654" spans="2:17" s="25" customFormat="1" x14ac:dyDescent="0.3">
      <c r="B4654" s="15" t="str">
        <f>IF(A4654="","",VLOOKUP(A4654,Tabulka3[[Číslo smlouvy   u pravidelné činnosti]:[Příjmení]],3,0))</f>
        <v/>
      </c>
      <c r="C4654" s="15" t="str">
        <f>IF(A4654="","",VLOOKUP(A4654,Tabulka3[[Číslo smlouvy   u pravidelné činnosti]:[Příjmení]],4,0))</f>
        <v/>
      </c>
      <c r="F4654" s="94"/>
      <c r="H4654" s="113"/>
      <c r="I4654" s="113"/>
      <c r="K4654" s="15"/>
      <c r="L4654" s="15"/>
      <c r="M4654" s="15">
        <f t="shared" si="216"/>
        <v>1</v>
      </c>
      <c r="N4654" s="15" t="str">
        <f t="shared" si="217"/>
        <v>-</v>
      </c>
      <c r="O4654" s="150">
        <f t="shared" si="218"/>
        <v>0</v>
      </c>
      <c r="P4654" s="15" t="str">
        <f>IF(COUNTIF('Personálie dobrovolníků '!U:X,N4654)&gt;0,"ANO","")</f>
        <v/>
      </c>
      <c r="Q4654" s="15"/>
    </row>
    <row r="4655" spans="2:17" s="25" customFormat="1" x14ac:dyDescent="0.3">
      <c r="B4655" s="15" t="str">
        <f>IF(A4655="","",VLOOKUP(A4655,Tabulka3[[Číslo smlouvy   u pravidelné činnosti]:[Příjmení]],3,0))</f>
        <v/>
      </c>
      <c r="C4655" s="15" t="str">
        <f>IF(A4655="","",VLOOKUP(A4655,Tabulka3[[Číslo smlouvy   u pravidelné činnosti]:[Příjmení]],4,0))</f>
        <v/>
      </c>
      <c r="F4655" s="94"/>
      <c r="H4655" s="113"/>
      <c r="I4655" s="113"/>
      <c r="K4655" s="15"/>
      <c r="L4655" s="15"/>
      <c r="M4655" s="15">
        <f t="shared" si="216"/>
        <v>1</v>
      </c>
      <c r="N4655" s="15" t="str">
        <f t="shared" si="217"/>
        <v>-</v>
      </c>
      <c r="O4655" s="150">
        <f t="shared" si="218"/>
        <v>0</v>
      </c>
      <c r="P4655" s="15" t="str">
        <f>IF(COUNTIF('Personálie dobrovolníků '!U:X,N4655)&gt;0,"ANO","")</f>
        <v/>
      </c>
      <c r="Q4655" s="15"/>
    </row>
    <row r="4656" spans="2:17" s="25" customFormat="1" x14ac:dyDescent="0.3">
      <c r="B4656" s="15" t="str">
        <f>IF(A4656="","",VLOOKUP(A4656,Tabulka3[[Číslo smlouvy   u pravidelné činnosti]:[Příjmení]],3,0))</f>
        <v/>
      </c>
      <c r="C4656" s="15" t="str">
        <f>IF(A4656="","",VLOOKUP(A4656,Tabulka3[[Číslo smlouvy   u pravidelné činnosti]:[Příjmení]],4,0))</f>
        <v/>
      </c>
      <c r="F4656" s="94"/>
      <c r="H4656" s="113"/>
      <c r="I4656" s="113"/>
      <c r="K4656" s="15"/>
      <c r="L4656" s="15"/>
      <c r="M4656" s="15">
        <f t="shared" si="216"/>
        <v>1</v>
      </c>
      <c r="N4656" s="15" t="str">
        <f t="shared" si="217"/>
        <v>-</v>
      </c>
      <c r="O4656" s="150">
        <f t="shared" si="218"/>
        <v>0</v>
      </c>
      <c r="P4656" s="15" t="str">
        <f>IF(COUNTIF('Personálie dobrovolníků '!U:X,N4656)&gt;0,"ANO","")</f>
        <v/>
      </c>
      <c r="Q4656" s="15"/>
    </row>
    <row r="4657" spans="2:17" s="25" customFormat="1" x14ac:dyDescent="0.3">
      <c r="B4657" s="15" t="str">
        <f>IF(A4657="","",VLOOKUP(A4657,Tabulka3[[Číslo smlouvy   u pravidelné činnosti]:[Příjmení]],3,0))</f>
        <v/>
      </c>
      <c r="C4657" s="15" t="str">
        <f>IF(A4657="","",VLOOKUP(A4657,Tabulka3[[Číslo smlouvy   u pravidelné činnosti]:[Příjmení]],4,0))</f>
        <v/>
      </c>
      <c r="F4657" s="94"/>
      <c r="H4657" s="113"/>
      <c r="I4657" s="113"/>
      <c r="K4657" s="15"/>
      <c r="L4657" s="15"/>
      <c r="M4657" s="15">
        <f t="shared" si="216"/>
        <v>1</v>
      </c>
      <c r="N4657" s="15" t="str">
        <f t="shared" si="217"/>
        <v>-</v>
      </c>
      <c r="O4657" s="150">
        <f t="shared" si="218"/>
        <v>0</v>
      </c>
      <c r="P4657" s="15" t="str">
        <f>IF(COUNTIF('Personálie dobrovolníků '!U:X,N4657)&gt;0,"ANO","")</f>
        <v/>
      </c>
      <c r="Q4657" s="15"/>
    </row>
    <row r="4658" spans="2:17" s="25" customFormat="1" x14ac:dyDescent="0.3">
      <c r="B4658" s="15" t="str">
        <f>IF(A4658="","",VLOOKUP(A4658,Tabulka3[[Číslo smlouvy   u pravidelné činnosti]:[Příjmení]],3,0))</f>
        <v/>
      </c>
      <c r="C4658" s="15" t="str">
        <f>IF(A4658="","",VLOOKUP(A4658,Tabulka3[[Číslo smlouvy   u pravidelné činnosti]:[Příjmení]],4,0))</f>
        <v/>
      </c>
      <c r="F4658" s="94"/>
      <c r="H4658" s="113"/>
      <c r="I4658" s="113"/>
      <c r="K4658" s="15"/>
      <c r="L4658" s="15"/>
      <c r="M4658" s="15">
        <f t="shared" si="216"/>
        <v>1</v>
      </c>
      <c r="N4658" s="15" t="str">
        <f t="shared" si="217"/>
        <v>-</v>
      </c>
      <c r="O4658" s="150">
        <f t="shared" si="218"/>
        <v>0</v>
      </c>
      <c r="P4658" s="15" t="str">
        <f>IF(COUNTIF('Personálie dobrovolníků '!U:X,N4658)&gt;0,"ANO","")</f>
        <v/>
      </c>
      <c r="Q4658" s="15"/>
    </row>
    <row r="4659" spans="2:17" s="25" customFormat="1" x14ac:dyDescent="0.3">
      <c r="B4659" s="15" t="str">
        <f>IF(A4659="","",VLOOKUP(A4659,Tabulka3[[Číslo smlouvy   u pravidelné činnosti]:[Příjmení]],3,0))</f>
        <v/>
      </c>
      <c r="C4659" s="15" t="str">
        <f>IF(A4659="","",VLOOKUP(A4659,Tabulka3[[Číslo smlouvy   u pravidelné činnosti]:[Příjmení]],4,0))</f>
        <v/>
      </c>
      <c r="F4659" s="94"/>
      <c r="H4659" s="113"/>
      <c r="I4659" s="113"/>
      <c r="K4659" s="15"/>
      <c r="L4659" s="15"/>
      <c r="M4659" s="15">
        <f t="shared" si="216"/>
        <v>1</v>
      </c>
      <c r="N4659" s="15" t="str">
        <f t="shared" si="217"/>
        <v>-</v>
      </c>
      <c r="O4659" s="150">
        <f t="shared" si="218"/>
        <v>0</v>
      </c>
      <c r="P4659" s="15" t="str">
        <f>IF(COUNTIF('Personálie dobrovolníků '!U:X,N4659)&gt;0,"ANO","")</f>
        <v/>
      </c>
      <c r="Q4659" s="15"/>
    </row>
    <row r="4660" spans="2:17" s="25" customFormat="1" x14ac:dyDescent="0.3">
      <c r="B4660" s="15" t="str">
        <f>IF(A4660="","",VLOOKUP(A4660,Tabulka3[[Číslo smlouvy   u pravidelné činnosti]:[Příjmení]],3,0))</f>
        <v/>
      </c>
      <c r="C4660" s="15" t="str">
        <f>IF(A4660="","",VLOOKUP(A4660,Tabulka3[[Číslo smlouvy   u pravidelné činnosti]:[Příjmení]],4,0))</f>
        <v/>
      </c>
      <c r="F4660" s="94"/>
      <c r="H4660" s="113"/>
      <c r="I4660" s="113"/>
      <c r="K4660" s="15"/>
      <c r="L4660" s="15"/>
      <c r="M4660" s="15">
        <f t="shared" si="216"/>
        <v>1</v>
      </c>
      <c r="N4660" s="15" t="str">
        <f t="shared" si="217"/>
        <v>-</v>
      </c>
      <c r="O4660" s="150">
        <f t="shared" si="218"/>
        <v>0</v>
      </c>
      <c r="P4660" s="15" t="str">
        <f>IF(COUNTIF('Personálie dobrovolníků '!U:X,N4660)&gt;0,"ANO","")</f>
        <v/>
      </c>
      <c r="Q4660" s="15"/>
    </row>
    <row r="4661" spans="2:17" s="25" customFormat="1" x14ac:dyDescent="0.3">
      <c r="B4661" s="15" t="str">
        <f>IF(A4661="","",VLOOKUP(A4661,Tabulka3[[Číslo smlouvy   u pravidelné činnosti]:[Příjmení]],3,0))</f>
        <v/>
      </c>
      <c r="C4661" s="15" t="str">
        <f>IF(A4661="","",VLOOKUP(A4661,Tabulka3[[Číslo smlouvy   u pravidelné činnosti]:[Příjmení]],4,0))</f>
        <v/>
      </c>
      <c r="F4661" s="94"/>
      <c r="H4661" s="113"/>
      <c r="I4661" s="113"/>
      <c r="K4661" s="15"/>
      <c r="L4661" s="15"/>
      <c r="M4661" s="15">
        <f t="shared" si="216"/>
        <v>1</v>
      </c>
      <c r="N4661" s="15" t="str">
        <f t="shared" si="217"/>
        <v>-</v>
      </c>
      <c r="O4661" s="150">
        <f t="shared" si="218"/>
        <v>0</v>
      </c>
      <c r="P4661" s="15" t="str">
        <f>IF(COUNTIF('Personálie dobrovolníků '!U:X,N4661)&gt;0,"ANO","")</f>
        <v/>
      </c>
      <c r="Q4661" s="15"/>
    </row>
    <row r="4662" spans="2:17" s="25" customFormat="1" x14ac:dyDescent="0.3">
      <c r="B4662" s="15" t="str">
        <f>IF(A4662="","",VLOOKUP(A4662,Tabulka3[[Číslo smlouvy   u pravidelné činnosti]:[Příjmení]],3,0))</f>
        <v/>
      </c>
      <c r="C4662" s="15" t="str">
        <f>IF(A4662="","",VLOOKUP(A4662,Tabulka3[[Číslo smlouvy   u pravidelné činnosti]:[Příjmení]],4,0))</f>
        <v/>
      </c>
      <c r="F4662" s="94"/>
      <c r="H4662" s="113"/>
      <c r="I4662" s="113"/>
      <c r="K4662" s="15"/>
      <c r="L4662" s="15"/>
      <c r="M4662" s="15">
        <f t="shared" si="216"/>
        <v>1</v>
      </c>
      <c r="N4662" s="15" t="str">
        <f t="shared" si="217"/>
        <v>-</v>
      </c>
      <c r="O4662" s="150">
        <f t="shared" si="218"/>
        <v>0</v>
      </c>
      <c r="P4662" s="15" t="str">
        <f>IF(COUNTIF('Personálie dobrovolníků '!U:X,N4662)&gt;0,"ANO","")</f>
        <v/>
      </c>
      <c r="Q4662" s="15"/>
    </row>
    <row r="4663" spans="2:17" s="25" customFormat="1" x14ac:dyDescent="0.3">
      <c r="B4663" s="15" t="str">
        <f>IF(A4663="","",VLOOKUP(A4663,Tabulka3[[Číslo smlouvy   u pravidelné činnosti]:[Příjmení]],3,0))</f>
        <v/>
      </c>
      <c r="C4663" s="15" t="str">
        <f>IF(A4663="","",VLOOKUP(A4663,Tabulka3[[Číslo smlouvy   u pravidelné činnosti]:[Příjmení]],4,0))</f>
        <v/>
      </c>
      <c r="F4663" s="94"/>
      <c r="H4663" s="113"/>
      <c r="I4663" s="113"/>
      <c r="K4663" s="15"/>
      <c r="L4663" s="15"/>
      <c r="M4663" s="15">
        <f t="shared" si="216"/>
        <v>1</v>
      </c>
      <c r="N4663" s="15" t="str">
        <f t="shared" si="217"/>
        <v>-</v>
      </c>
      <c r="O4663" s="150">
        <f t="shared" si="218"/>
        <v>0</v>
      </c>
      <c r="P4663" s="15" t="str">
        <f>IF(COUNTIF('Personálie dobrovolníků '!U:X,N4663)&gt;0,"ANO","")</f>
        <v/>
      </c>
      <c r="Q4663" s="15"/>
    </row>
    <row r="4664" spans="2:17" s="25" customFormat="1" x14ac:dyDescent="0.3">
      <c r="B4664" s="15" t="str">
        <f>IF(A4664="","",VLOOKUP(A4664,Tabulka3[[Číslo smlouvy   u pravidelné činnosti]:[Příjmení]],3,0))</f>
        <v/>
      </c>
      <c r="C4664" s="15" t="str">
        <f>IF(A4664="","",VLOOKUP(A4664,Tabulka3[[Číslo smlouvy   u pravidelné činnosti]:[Příjmení]],4,0))</f>
        <v/>
      </c>
      <c r="F4664" s="94"/>
      <c r="H4664" s="113"/>
      <c r="I4664" s="113"/>
      <c r="K4664" s="15"/>
      <c r="L4664" s="15"/>
      <c r="M4664" s="15">
        <f t="shared" si="216"/>
        <v>1</v>
      </c>
      <c r="N4664" s="15" t="str">
        <f t="shared" si="217"/>
        <v>-</v>
      </c>
      <c r="O4664" s="150">
        <f t="shared" si="218"/>
        <v>0</v>
      </c>
      <c r="P4664" s="15" t="str">
        <f>IF(COUNTIF('Personálie dobrovolníků '!U:X,N4664)&gt;0,"ANO","")</f>
        <v/>
      </c>
      <c r="Q4664" s="15"/>
    </row>
    <row r="4665" spans="2:17" s="25" customFormat="1" x14ac:dyDescent="0.3">
      <c r="B4665" s="15" t="str">
        <f>IF(A4665="","",VLOOKUP(A4665,Tabulka3[[Číslo smlouvy   u pravidelné činnosti]:[Příjmení]],3,0))</f>
        <v/>
      </c>
      <c r="C4665" s="15" t="str">
        <f>IF(A4665="","",VLOOKUP(A4665,Tabulka3[[Číslo smlouvy   u pravidelné činnosti]:[Příjmení]],4,0))</f>
        <v/>
      </c>
      <c r="F4665" s="94"/>
      <c r="H4665" s="113"/>
      <c r="I4665" s="113"/>
      <c r="K4665" s="15"/>
      <c r="L4665" s="15"/>
      <c r="M4665" s="15">
        <f t="shared" si="216"/>
        <v>1</v>
      </c>
      <c r="N4665" s="15" t="str">
        <f t="shared" si="217"/>
        <v>-</v>
      </c>
      <c r="O4665" s="150">
        <f t="shared" si="218"/>
        <v>0</v>
      </c>
      <c r="P4665" s="15" t="str">
        <f>IF(COUNTIF('Personálie dobrovolníků '!U:X,N4665)&gt;0,"ANO","")</f>
        <v/>
      </c>
      <c r="Q4665" s="15"/>
    </row>
    <row r="4666" spans="2:17" s="25" customFormat="1" x14ac:dyDescent="0.3">
      <c r="B4666" s="15" t="str">
        <f>IF(A4666="","",VLOOKUP(A4666,Tabulka3[[Číslo smlouvy   u pravidelné činnosti]:[Příjmení]],3,0))</f>
        <v/>
      </c>
      <c r="C4666" s="15" t="str">
        <f>IF(A4666="","",VLOOKUP(A4666,Tabulka3[[Číslo smlouvy   u pravidelné činnosti]:[Příjmení]],4,0))</f>
        <v/>
      </c>
      <c r="F4666" s="94"/>
      <c r="H4666" s="113"/>
      <c r="I4666" s="113"/>
      <c r="K4666" s="15"/>
      <c r="L4666" s="15"/>
      <c r="M4666" s="15">
        <f t="shared" si="216"/>
        <v>1</v>
      </c>
      <c r="N4666" s="15" t="str">
        <f t="shared" si="217"/>
        <v>-</v>
      </c>
      <c r="O4666" s="150">
        <f t="shared" si="218"/>
        <v>0</v>
      </c>
      <c r="P4666" s="15" t="str">
        <f>IF(COUNTIF('Personálie dobrovolníků '!U:X,N4666)&gt;0,"ANO","")</f>
        <v/>
      </c>
      <c r="Q4666" s="15"/>
    </row>
    <row r="4667" spans="2:17" s="25" customFormat="1" x14ac:dyDescent="0.3">
      <c r="B4667" s="15" t="str">
        <f>IF(A4667="","",VLOOKUP(A4667,Tabulka3[[Číslo smlouvy   u pravidelné činnosti]:[Příjmení]],3,0))</f>
        <v/>
      </c>
      <c r="C4667" s="15" t="str">
        <f>IF(A4667="","",VLOOKUP(A4667,Tabulka3[[Číslo smlouvy   u pravidelné činnosti]:[Příjmení]],4,0))</f>
        <v/>
      </c>
      <c r="F4667" s="94"/>
      <c r="H4667" s="113"/>
      <c r="I4667" s="113"/>
      <c r="K4667" s="15"/>
      <c r="L4667" s="15"/>
      <c r="M4667" s="15">
        <f t="shared" si="216"/>
        <v>1</v>
      </c>
      <c r="N4667" s="15" t="str">
        <f t="shared" si="217"/>
        <v>-</v>
      </c>
      <c r="O4667" s="150">
        <f t="shared" si="218"/>
        <v>0</v>
      </c>
      <c r="P4667" s="15" t="str">
        <f>IF(COUNTIF('Personálie dobrovolníků '!U:X,N4667)&gt;0,"ANO","")</f>
        <v/>
      </c>
      <c r="Q4667" s="15"/>
    </row>
    <row r="4668" spans="2:17" s="25" customFormat="1" x14ac:dyDescent="0.3">
      <c r="B4668" s="15" t="str">
        <f>IF(A4668="","",VLOOKUP(A4668,Tabulka3[[Číslo smlouvy   u pravidelné činnosti]:[Příjmení]],3,0))</f>
        <v/>
      </c>
      <c r="C4668" s="15" t="str">
        <f>IF(A4668="","",VLOOKUP(A4668,Tabulka3[[Číslo smlouvy   u pravidelné činnosti]:[Příjmení]],4,0))</f>
        <v/>
      </c>
      <c r="F4668" s="94"/>
      <c r="H4668" s="113"/>
      <c r="I4668" s="113"/>
      <c r="K4668" s="15"/>
      <c r="L4668" s="15"/>
      <c r="M4668" s="15">
        <f t="shared" si="216"/>
        <v>1</v>
      </c>
      <c r="N4668" s="15" t="str">
        <f t="shared" si="217"/>
        <v>-</v>
      </c>
      <c r="O4668" s="150">
        <f t="shared" si="218"/>
        <v>0</v>
      </c>
      <c r="P4668" s="15" t="str">
        <f>IF(COUNTIF('Personálie dobrovolníků '!U:X,N4668)&gt;0,"ANO","")</f>
        <v/>
      </c>
      <c r="Q4668" s="15"/>
    </row>
    <row r="4669" spans="2:17" s="25" customFormat="1" x14ac:dyDescent="0.3">
      <c r="B4669" s="15" t="str">
        <f>IF(A4669="","",VLOOKUP(A4669,Tabulka3[[Číslo smlouvy   u pravidelné činnosti]:[Příjmení]],3,0))</f>
        <v/>
      </c>
      <c r="C4669" s="15" t="str">
        <f>IF(A4669="","",VLOOKUP(A4669,Tabulka3[[Číslo smlouvy   u pravidelné činnosti]:[Příjmení]],4,0))</f>
        <v/>
      </c>
      <c r="F4669" s="94"/>
      <c r="H4669" s="113"/>
      <c r="I4669" s="113"/>
      <c r="K4669" s="15"/>
      <c r="L4669" s="15"/>
      <c r="M4669" s="15">
        <f t="shared" si="216"/>
        <v>1</v>
      </c>
      <c r="N4669" s="15" t="str">
        <f t="shared" si="217"/>
        <v>-</v>
      </c>
      <c r="O4669" s="150">
        <f t="shared" si="218"/>
        <v>0</v>
      </c>
      <c r="P4669" s="15" t="str">
        <f>IF(COUNTIF('Personálie dobrovolníků '!U:X,N4669)&gt;0,"ANO","")</f>
        <v/>
      </c>
      <c r="Q4669" s="15"/>
    </row>
    <row r="4670" spans="2:17" s="25" customFormat="1" x14ac:dyDescent="0.3">
      <c r="B4670" s="15" t="str">
        <f>IF(A4670="","",VLOOKUP(A4670,Tabulka3[[Číslo smlouvy   u pravidelné činnosti]:[Příjmení]],3,0))</f>
        <v/>
      </c>
      <c r="C4670" s="15" t="str">
        <f>IF(A4670="","",VLOOKUP(A4670,Tabulka3[[Číslo smlouvy   u pravidelné činnosti]:[Příjmení]],4,0))</f>
        <v/>
      </c>
      <c r="F4670" s="94"/>
      <c r="H4670" s="113"/>
      <c r="I4670" s="113"/>
      <c r="K4670" s="15"/>
      <c r="L4670" s="15"/>
      <c r="M4670" s="15">
        <f t="shared" si="216"/>
        <v>1</v>
      </c>
      <c r="N4670" s="15" t="str">
        <f t="shared" si="217"/>
        <v>-</v>
      </c>
      <c r="O4670" s="150">
        <f t="shared" si="218"/>
        <v>0</v>
      </c>
      <c r="P4670" s="15" t="str">
        <f>IF(COUNTIF('Personálie dobrovolníků '!U:X,N4670)&gt;0,"ANO","")</f>
        <v/>
      </c>
      <c r="Q4670" s="15"/>
    </row>
    <row r="4671" spans="2:17" s="25" customFormat="1" x14ac:dyDescent="0.3">
      <c r="B4671" s="15" t="str">
        <f>IF(A4671="","",VLOOKUP(A4671,Tabulka3[[Číslo smlouvy   u pravidelné činnosti]:[Příjmení]],3,0))</f>
        <v/>
      </c>
      <c r="C4671" s="15" t="str">
        <f>IF(A4671="","",VLOOKUP(A4671,Tabulka3[[Číslo smlouvy   u pravidelné činnosti]:[Příjmení]],4,0))</f>
        <v/>
      </c>
      <c r="F4671" s="94"/>
      <c r="H4671" s="113"/>
      <c r="I4671" s="113"/>
      <c r="K4671" s="15"/>
      <c r="L4671" s="15"/>
      <c r="M4671" s="15">
        <f t="shared" si="216"/>
        <v>1</v>
      </c>
      <c r="N4671" s="15" t="str">
        <f t="shared" si="217"/>
        <v>-</v>
      </c>
      <c r="O4671" s="150">
        <f t="shared" si="218"/>
        <v>0</v>
      </c>
      <c r="P4671" s="15" t="str">
        <f>IF(COUNTIF('Personálie dobrovolníků '!U:X,N4671)&gt;0,"ANO","")</f>
        <v/>
      </c>
      <c r="Q4671" s="15"/>
    </row>
    <row r="4672" spans="2:17" s="25" customFormat="1" x14ac:dyDescent="0.3">
      <c r="B4672" s="15" t="str">
        <f>IF(A4672="","",VLOOKUP(A4672,Tabulka3[[Číslo smlouvy   u pravidelné činnosti]:[Příjmení]],3,0))</f>
        <v/>
      </c>
      <c r="C4672" s="15" t="str">
        <f>IF(A4672="","",VLOOKUP(A4672,Tabulka3[[Číslo smlouvy   u pravidelné činnosti]:[Příjmení]],4,0))</f>
        <v/>
      </c>
      <c r="F4672" s="94"/>
      <c r="H4672" s="113"/>
      <c r="I4672" s="113"/>
      <c r="K4672" s="15"/>
      <c r="L4672" s="15"/>
      <c r="M4672" s="15">
        <f t="shared" si="216"/>
        <v>1</v>
      </c>
      <c r="N4672" s="15" t="str">
        <f t="shared" si="217"/>
        <v>-</v>
      </c>
      <c r="O4672" s="150">
        <f t="shared" si="218"/>
        <v>0</v>
      </c>
      <c r="P4672" s="15" t="str">
        <f>IF(COUNTIF('Personálie dobrovolníků '!U:X,N4672)&gt;0,"ANO","")</f>
        <v/>
      </c>
      <c r="Q4672" s="15"/>
    </row>
    <row r="4673" spans="2:17" s="25" customFormat="1" x14ac:dyDescent="0.3">
      <c r="B4673" s="15" t="str">
        <f>IF(A4673="","",VLOOKUP(A4673,Tabulka3[[Číslo smlouvy   u pravidelné činnosti]:[Příjmení]],3,0))</f>
        <v/>
      </c>
      <c r="C4673" s="15" t="str">
        <f>IF(A4673="","",VLOOKUP(A4673,Tabulka3[[Číslo smlouvy   u pravidelné činnosti]:[Příjmení]],4,0))</f>
        <v/>
      </c>
      <c r="F4673" s="94"/>
      <c r="H4673" s="113"/>
      <c r="I4673" s="113"/>
      <c r="K4673" s="15"/>
      <c r="L4673" s="15"/>
      <c r="M4673" s="15">
        <f t="shared" si="216"/>
        <v>1</v>
      </c>
      <c r="N4673" s="15" t="str">
        <f t="shared" si="217"/>
        <v>-</v>
      </c>
      <c r="O4673" s="150">
        <f t="shared" si="218"/>
        <v>0</v>
      </c>
      <c r="P4673" s="15" t="str">
        <f>IF(COUNTIF('Personálie dobrovolníků '!U:X,N4673)&gt;0,"ANO","")</f>
        <v/>
      </c>
      <c r="Q4673" s="15"/>
    </row>
    <row r="4674" spans="2:17" s="25" customFormat="1" x14ac:dyDescent="0.3">
      <c r="B4674" s="15" t="str">
        <f>IF(A4674="","",VLOOKUP(A4674,Tabulka3[[Číslo smlouvy   u pravidelné činnosti]:[Příjmení]],3,0))</f>
        <v/>
      </c>
      <c r="C4674" s="15" t="str">
        <f>IF(A4674="","",VLOOKUP(A4674,Tabulka3[[Číslo smlouvy   u pravidelné činnosti]:[Příjmení]],4,0))</f>
        <v/>
      </c>
      <c r="F4674" s="94"/>
      <c r="H4674" s="113"/>
      <c r="I4674" s="113"/>
      <c r="K4674" s="15"/>
      <c r="L4674" s="15"/>
      <c r="M4674" s="15">
        <f t="shared" si="216"/>
        <v>1</v>
      </c>
      <c r="N4674" s="15" t="str">
        <f t="shared" si="217"/>
        <v>-</v>
      </c>
      <c r="O4674" s="150">
        <f t="shared" si="218"/>
        <v>0</v>
      </c>
      <c r="P4674" s="15" t="str">
        <f>IF(COUNTIF('Personálie dobrovolníků '!U:X,N4674)&gt;0,"ANO","")</f>
        <v/>
      </c>
      <c r="Q4674" s="15"/>
    </row>
    <row r="4675" spans="2:17" s="25" customFormat="1" x14ac:dyDescent="0.3">
      <c r="B4675" s="15" t="str">
        <f>IF(A4675="","",VLOOKUP(A4675,Tabulka3[[Číslo smlouvy   u pravidelné činnosti]:[Příjmení]],3,0))</f>
        <v/>
      </c>
      <c r="C4675" s="15" t="str">
        <f>IF(A4675="","",VLOOKUP(A4675,Tabulka3[[Číslo smlouvy   u pravidelné činnosti]:[Příjmení]],4,0))</f>
        <v/>
      </c>
      <c r="F4675" s="94"/>
      <c r="H4675" s="113"/>
      <c r="I4675" s="113"/>
      <c r="K4675" s="15"/>
      <c r="L4675" s="15"/>
      <c r="M4675" s="15">
        <f t="shared" si="216"/>
        <v>1</v>
      </c>
      <c r="N4675" s="15" t="str">
        <f t="shared" si="217"/>
        <v>-</v>
      </c>
      <c r="O4675" s="150">
        <f t="shared" si="218"/>
        <v>0</v>
      </c>
      <c r="P4675" s="15" t="str">
        <f>IF(COUNTIF('Personálie dobrovolníků '!U:X,N4675)&gt;0,"ANO","")</f>
        <v/>
      </c>
      <c r="Q4675" s="15"/>
    </row>
    <row r="4676" spans="2:17" s="25" customFormat="1" x14ac:dyDescent="0.3">
      <c r="B4676" s="15" t="str">
        <f>IF(A4676="","",VLOOKUP(A4676,Tabulka3[[Číslo smlouvy   u pravidelné činnosti]:[Příjmení]],3,0))</f>
        <v/>
      </c>
      <c r="C4676" s="15" t="str">
        <f>IF(A4676="","",VLOOKUP(A4676,Tabulka3[[Číslo smlouvy   u pravidelné činnosti]:[Příjmení]],4,0))</f>
        <v/>
      </c>
      <c r="F4676" s="94"/>
      <c r="H4676" s="113"/>
      <c r="I4676" s="113"/>
      <c r="K4676" s="15"/>
      <c r="L4676" s="15"/>
      <c r="M4676" s="15">
        <f t="shared" ref="M4676:M4739" si="219">IF(OR(
   AND($H4676=$K$12, $I4676=$L$4),
   AND($H4676=$K$12, $I4676=$L$5),
   AND($H4676=$K$12, $I4676=$L$6),
   AND($H4676=$K$12, $I4676=$L$7),
   AND($H4676=$K$11, $I4676=$L$4),
   AND($H4676=$K$11, $I4676=$L$5),
   AND($H4676=$K$11, $I4676=$L$6),
   AND($H4676=$K$11, $I4676=$L$7),
   AND($H4676=$K$5, $I4676=$L$5),
   AND($H4676=$K$6, $I4676=$L$4),
   AND($H4676=$K$6, $I4676=$L$5),
   AND($H4676=$K$6, $I4676=$L$7),
   AND($H4676=$K$4, $I4676=$L$6),
), 0, 1)</f>
        <v>1</v>
      </c>
      <c r="N4676" s="15" t="str">
        <f t="shared" ref="N4676:N4739" si="220">A4676 &amp; "-" &amp; J4676</f>
        <v>-</v>
      </c>
      <c r="O4676" s="150">
        <f t="shared" ref="O4676:O4739" si="221">IF(AND(M4676&lt;&gt;0, P4676="ANO"), 1, 0)</f>
        <v>0</v>
      </c>
      <c r="P4676" s="15" t="str">
        <f>IF(COUNTIF('Personálie dobrovolníků '!U:X,N4676)&gt;0,"ANO","")</f>
        <v/>
      </c>
      <c r="Q4676" s="15"/>
    </row>
    <row r="4677" spans="2:17" s="25" customFormat="1" x14ac:dyDescent="0.3">
      <c r="B4677" s="15" t="str">
        <f>IF(A4677="","",VLOOKUP(A4677,Tabulka3[[Číslo smlouvy   u pravidelné činnosti]:[Příjmení]],3,0))</f>
        <v/>
      </c>
      <c r="C4677" s="15" t="str">
        <f>IF(A4677="","",VLOOKUP(A4677,Tabulka3[[Číslo smlouvy   u pravidelné činnosti]:[Příjmení]],4,0))</f>
        <v/>
      </c>
      <c r="F4677" s="94"/>
      <c r="H4677" s="113"/>
      <c r="I4677" s="113"/>
      <c r="K4677" s="15"/>
      <c r="L4677" s="15"/>
      <c r="M4677" s="15">
        <f t="shared" si="219"/>
        <v>1</v>
      </c>
      <c r="N4677" s="15" t="str">
        <f t="shared" si="220"/>
        <v>-</v>
      </c>
      <c r="O4677" s="150">
        <f t="shared" si="221"/>
        <v>0</v>
      </c>
      <c r="P4677" s="15" t="str">
        <f>IF(COUNTIF('Personálie dobrovolníků '!U:X,N4677)&gt;0,"ANO","")</f>
        <v/>
      </c>
      <c r="Q4677" s="15"/>
    </row>
    <row r="4678" spans="2:17" s="25" customFormat="1" x14ac:dyDescent="0.3">
      <c r="B4678" s="15" t="str">
        <f>IF(A4678="","",VLOOKUP(A4678,Tabulka3[[Číslo smlouvy   u pravidelné činnosti]:[Příjmení]],3,0))</f>
        <v/>
      </c>
      <c r="C4678" s="15" t="str">
        <f>IF(A4678="","",VLOOKUP(A4678,Tabulka3[[Číslo smlouvy   u pravidelné činnosti]:[Příjmení]],4,0))</f>
        <v/>
      </c>
      <c r="F4678" s="94"/>
      <c r="H4678" s="113"/>
      <c r="I4678" s="113"/>
      <c r="K4678" s="15"/>
      <c r="L4678" s="15"/>
      <c r="M4678" s="15">
        <f t="shared" si="219"/>
        <v>1</v>
      </c>
      <c r="N4678" s="15" t="str">
        <f t="shared" si="220"/>
        <v>-</v>
      </c>
      <c r="O4678" s="150">
        <f t="shared" si="221"/>
        <v>0</v>
      </c>
      <c r="P4678" s="15" t="str">
        <f>IF(COUNTIF('Personálie dobrovolníků '!U:X,N4678)&gt;0,"ANO","")</f>
        <v/>
      </c>
      <c r="Q4678" s="15"/>
    </row>
    <row r="4679" spans="2:17" s="25" customFormat="1" x14ac:dyDescent="0.3">
      <c r="B4679" s="15" t="str">
        <f>IF(A4679="","",VLOOKUP(A4679,Tabulka3[[Číslo smlouvy   u pravidelné činnosti]:[Příjmení]],3,0))</f>
        <v/>
      </c>
      <c r="C4679" s="15" t="str">
        <f>IF(A4679="","",VLOOKUP(A4679,Tabulka3[[Číslo smlouvy   u pravidelné činnosti]:[Příjmení]],4,0))</f>
        <v/>
      </c>
      <c r="F4679" s="94"/>
      <c r="H4679" s="113"/>
      <c r="I4679" s="113"/>
      <c r="K4679" s="15"/>
      <c r="L4679" s="15"/>
      <c r="M4679" s="15">
        <f t="shared" si="219"/>
        <v>1</v>
      </c>
      <c r="N4679" s="15" t="str">
        <f t="shared" si="220"/>
        <v>-</v>
      </c>
      <c r="O4679" s="150">
        <f t="shared" si="221"/>
        <v>0</v>
      </c>
      <c r="P4679" s="15" t="str">
        <f>IF(COUNTIF('Personálie dobrovolníků '!U:X,N4679)&gt;0,"ANO","")</f>
        <v/>
      </c>
      <c r="Q4679" s="15"/>
    </row>
    <row r="4680" spans="2:17" s="25" customFormat="1" x14ac:dyDescent="0.3">
      <c r="B4680" s="15" t="str">
        <f>IF(A4680="","",VLOOKUP(A4680,Tabulka3[[Číslo smlouvy   u pravidelné činnosti]:[Příjmení]],3,0))</f>
        <v/>
      </c>
      <c r="C4680" s="15" t="str">
        <f>IF(A4680="","",VLOOKUP(A4680,Tabulka3[[Číslo smlouvy   u pravidelné činnosti]:[Příjmení]],4,0))</f>
        <v/>
      </c>
      <c r="F4680" s="94"/>
      <c r="H4680" s="113"/>
      <c r="I4680" s="113"/>
      <c r="K4680" s="15"/>
      <c r="L4680" s="15"/>
      <c r="M4680" s="15">
        <f t="shared" si="219"/>
        <v>1</v>
      </c>
      <c r="N4680" s="15" t="str">
        <f t="shared" si="220"/>
        <v>-</v>
      </c>
      <c r="O4680" s="150">
        <f t="shared" si="221"/>
        <v>0</v>
      </c>
      <c r="P4680" s="15" t="str">
        <f>IF(COUNTIF('Personálie dobrovolníků '!U:X,N4680)&gt;0,"ANO","")</f>
        <v/>
      </c>
      <c r="Q4680" s="15"/>
    </row>
    <row r="4681" spans="2:17" s="25" customFormat="1" x14ac:dyDescent="0.3">
      <c r="B4681" s="15" t="str">
        <f>IF(A4681="","",VLOOKUP(A4681,Tabulka3[[Číslo smlouvy   u pravidelné činnosti]:[Příjmení]],3,0))</f>
        <v/>
      </c>
      <c r="C4681" s="15" t="str">
        <f>IF(A4681="","",VLOOKUP(A4681,Tabulka3[[Číslo smlouvy   u pravidelné činnosti]:[Příjmení]],4,0))</f>
        <v/>
      </c>
      <c r="F4681" s="94"/>
      <c r="H4681" s="113"/>
      <c r="I4681" s="113"/>
      <c r="K4681" s="15"/>
      <c r="L4681" s="15"/>
      <c r="M4681" s="15">
        <f t="shared" si="219"/>
        <v>1</v>
      </c>
      <c r="N4681" s="15" t="str">
        <f t="shared" si="220"/>
        <v>-</v>
      </c>
      <c r="O4681" s="150">
        <f t="shared" si="221"/>
        <v>0</v>
      </c>
      <c r="P4681" s="15" t="str">
        <f>IF(COUNTIF('Personálie dobrovolníků '!U:X,N4681)&gt;0,"ANO","")</f>
        <v/>
      </c>
      <c r="Q4681" s="15"/>
    </row>
    <row r="4682" spans="2:17" s="25" customFormat="1" x14ac:dyDescent="0.3">
      <c r="B4682" s="15" t="str">
        <f>IF(A4682="","",VLOOKUP(A4682,Tabulka3[[Číslo smlouvy   u pravidelné činnosti]:[Příjmení]],3,0))</f>
        <v/>
      </c>
      <c r="C4682" s="15" t="str">
        <f>IF(A4682="","",VLOOKUP(A4682,Tabulka3[[Číslo smlouvy   u pravidelné činnosti]:[Příjmení]],4,0))</f>
        <v/>
      </c>
      <c r="F4682" s="94"/>
      <c r="H4682" s="113"/>
      <c r="I4682" s="113"/>
      <c r="K4682" s="15"/>
      <c r="L4682" s="15"/>
      <c r="M4682" s="15">
        <f t="shared" si="219"/>
        <v>1</v>
      </c>
      <c r="N4682" s="15" t="str">
        <f t="shared" si="220"/>
        <v>-</v>
      </c>
      <c r="O4682" s="150">
        <f t="shared" si="221"/>
        <v>0</v>
      </c>
      <c r="P4682" s="15" t="str">
        <f>IF(COUNTIF('Personálie dobrovolníků '!U:X,N4682)&gt;0,"ANO","")</f>
        <v/>
      </c>
      <c r="Q4682" s="15"/>
    </row>
    <row r="4683" spans="2:17" s="25" customFormat="1" x14ac:dyDescent="0.3">
      <c r="B4683" s="15" t="str">
        <f>IF(A4683="","",VLOOKUP(A4683,Tabulka3[[Číslo smlouvy   u pravidelné činnosti]:[Příjmení]],3,0))</f>
        <v/>
      </c>
      <c r="C4683" s="15" t="str">
        <f>IF(A4683="","",VLOOKUP(A4683,Tabulka3[[Číslo smlouvy   u pravidelné činnosti]:[Příjmení]],4,0))</f>
        <v/>
      </c>
      <c r="F4683" s="94"/>
      <c r="H4683" s="113"/>
      <c r="I4683" s="113"/>
      <c r="K4683" s="15"/>
      <c r="L4683" s="15"/>
      <c r="M4683" s="15">
        <f t="shared" si="219"/>
        <v>1</v>
      </c>
      <c r="N4683" s="15" t="str">
        <f t="shared" si="220"/>
        <v>-</v>
      </c>
      <c r="O4683" s="150">
        <f t="shared" si="221"/>
        <v>0</v>
      </c>
      <c r="P4683" s="15" t="str">
        <f>IF(COUNTIF('Personálie dobrovolníků '!U:X,N4683)&gt;0,"ANO","")</f>
        <v/>
      </c>
      <c r="Q4683" s="15"/>
    </row>
    <row r="4684" spans="2:17" s="25" customFormat="1" x14ac:dyDescent="0.3">
      <c r="B4684" s="15" t="str">
        <f>IF(A4684="","",VLOOKUP(A4684,Tabulka3[[Číslo smlouvy   u pravidelné činnosti]:[Příjmení]],3,0))</f>
        <v/>
      </c>
      <c r="C4684" s="15" t="str">
        <f>IF(A4684="","",VLOOKUP(A4684,Tabulka3[[Číslo smlouvy   u pravidelné činnosti]:[Příjmení]],4,0))</f>
        <v/>
      </c>
      <c r="F4684" s="94"/>
      <c r="H4684" s="113"/>
      <c r="I4684" s="113"/>
      <c r="K4684" s="15"/>
      <c r="L4684" s="15"/>
      <c r="M4684" s="15">
        <f t="shared" si="219"/>
        <v>1</v>
      </c>
      <c r="N4684" s="15" t="str">
        <f t="shared" si="220"/>
        <v>-</v>
      </c>
      <c r="O4684" s="150">
        <f t="shared" si="221"/>
        <v>0</v>
      </c>
      <c r="P4684" s="15" t="str">
        <f>IF(COUNTIF('Personálie dobrovolníků '!U:X,N4684)&gt;0,"ANO","")</f>
        <v/>
      </c>
      <c r="Q4684" s="15"/>
    </row>
    <row r="4685" spans="2:17" s="25" customFormat="1" x14ac:dyDescent="0.3">
      <c r="B4685" s="15" t="str">
        <f>IF(A4685="","",VLOOKUP(A4685,Tabulka3[[Číslo smlouvy   u pravidelné činnosti]:[Příjmení]],3,0))</f>
        <v/>
      </c>
      <c r="C4685" s="15" t="str">
        <f>IF(A4685="","",VLOOKUP(A4685,Tabulka3[[Číslo smlouvy   u pravidelné činnosti]:[Příjmení]],4,0))</f>
        <v/>
      </c>
      <c r="F4685" s="94"/>
      <c r="H4685" s="113"/>
      <c r="I4685" s="113"/>
      <c r="K4685" s="15"/>
      <c r="L4685" s="15"/>
      <c r="M4685" s="15">
        <f t="shared" si="219"/>
        <v>1</v>
      </c>
      <c r="N4685" s="15" t="str">
        <f t="shared" si="220"/>
        <v>-</v>
      </c>
      <c r="O4685" s="150">
        <f t="shared" si="221"/>
        <v>0</v>
      </c>
      <c r="P4685" s="15" t="str">
        <f>IF(COUNTIF('Personálie dobrovolníků '!U:X,N4685)&gt;0,"ANO","")</f>
        <v/>
      </c>
      <c r="Q4685" s="15"/>
    </row>
    <row r="4686" spans="2:17" s="25" customFormat="1" x14ac:dyDescent="0.3">
      <c r="B4686" s="15" t="str">
        <f>IF(A4686="","",VLOOKUP(A4686,Tabulka3[[Číslo smlouvy   u pravidelné činnosti]:[Příjmení]],3,0))</f>
        <v/>
      </c>
      <c r="C4686" s="15" t="str">
        <f>IF(A4686="","",VLOOKUP(A4686,Tabulka3[[Číslo smlouvy   u pravidelné činnosti]:[Příjmení]],4,0))</f>
        <v/>
      </c>
      <c r="F4686" s="94"/>
      <c r="H4686" s="113"/>
      <c r="I4686" s="113"/>
      <c r="K4686" s="15"/>
      <c r="L4686" s="15"/>
      <c r="M4686" s="15">
        <f t="shared" si="219"/>
        <v>1</v>
      </c>
      <c r="N4686" s="15" t="str">
        <f t="shared" si="220"/>
        <v>-</v>
      </c>
      <c r="O4686" s="150">
        <f t="shared" si="221"/>
        <v>0</v>
      </c>
      <c r="P4686" s="15" t="str">
        <f>IF(COUNTIF('Personálie dobrovolníků '!U:X,N4686)&gt;0,"ANO","")</f>
        <v/>
      </c>
      <c r="Q4686" s="15"/>
    </row>
    <row r="4687" spans="2:17" s="25" customFormat="1" x14ac:dyDescent="0.3">
      <c r="B4687" s="15" t="str">
        <f>IF(A4687="","",VLOOKUP(A4687,Tabulka3[[Číslo smlouvy   u pravidelné činnosti]:[Příjmení]],3,0))</f>
        <v/>
      </c>
      <c r="C4687" s="15" t="str">
        <f>IF(A4687="","",VLOOKUP(A4687,Tabulka3[[Číslo smlouvy   u pravidelné činnosti]:[Příjmení]],4,0))</f>
        <v/>
      </c>
      <c r="F4687" s="94"/>
      <c r="H4687" s="113"/>
      <c r="I4687" s="113"/>
      <c r="K4687" s="15"/>
      <c r="L4687" s="15"/>
      <c r="M4687" s="15">
        <f t="shared" si="219"/>
        <v>1</v>
      </c>
      <c r="N4687" s="15" t="str">
        <f t="shared" si="220"/>
        <v>-</v>
      </c>
      <c r="O4687" s="150">
        <f t="shared" si="221"/>
        <v>0</v>
      </c>
      <c r="P4687" s="15" t="str">
        <f>IF(COUNTIF('Personálie dobrovolníků '!U:X,N4687)&gt;0,"ANO","")</f>
        <v/>
      </c>
      <c r="Q4687" s="15"/>
    </row>
    <row r="4688" spans="2:17" s="25" customFormat="1" x14ac:dyDescent="0.3">
      <c r="B4688" s="15" t="str">
        <f>IF(A4688="","",VLOOKUP(A4688,Tabulka3[[Číslo smlouvy   u pravidelné činnosti]:[Příjmení]],3,0))</f>
        <v/>
      </c>
      <c r="C4688" s="15" t="str">
        <f>IF(A4688="","",VLOOKUP(A4688,Tabulka3[[Číslo smlouvy   u pravidelné činnosti]:[Příjmení]],4,0))</f>
        <v/>
      </c>
      <c r="F4688" s="94"/>
      <c r="H4688" s="113"/>
      <c r="I4688" s="113"/>
      <c r="K4688" s="15"/>
      <c r="L4688" s="15"/>
      <c r="M4688" s="15">
        <f t="shared" si="219"/>
        <v>1</v>
      </c>
      <c r="N4688" s="15" t="str">
        <f t="shared" si="220"/>
        <v>-</v>
      </c>
      <c r="O4688" s="150">
        <f t="shared" si="221"/>
        <v>0</v>
      </c>
      <c r="P4688" s="15" t="str">
        <f>IF(COUNTIF('Personálie dobrovolníků '!U:X,N4688)&gt;0,"ANO","")</f>
        <v/>
      </c>
      <c r="Q4688" s="15"/>
    </row>
    <row r="4689" spans="2:17" s="25" customFormat="1" x14ac:dyDescent="0.3">
      <c r="B4689" s="15" t="str">
        <f>IF(A4689="","",VLOOKUP(A4689,Tabulka3[[Číslo smlouvy   u pravidelné činnosti]:[Příjmení]],3,0))</f>
        <v/>
      </c>
      <c r="C4689" s="15" t="str">
        <f>IF(A4689="","",VLOOKUP(A4689,Tabulka3[[Číslo smlouvy   u pravidelné činnosti]:[Příjmení]],4,0))</f>
        <v/>
      </c>
      <c r="F4689" s="94"/>
      <c r="H4689" s="113"/>
      <c r="I4689" s="113"/>
      <c r="K4689" s="15"/>
      <c r="L4689" s="15"/>
      <c r="M4689" s="15">
        <f t="shared" si="219"/>
        <v>1</v>
      </c>
      <c r="N4689" s="15" t="str">
        <f t="shared" si="220"/>
        <v>-</v>
      </c>
      <c r="O4689" s="150">
        <f t="shared" si="221"/>
        <v>0</v>
      </c>
      <c r="P4689" s="15" t="str">
        <f>IF(COUNTIF('Personálie dobrovolníků '!U:X,N4689)&gt;0,"ANO","")</f>
        <v/>
      </c>
      <c r="Q4689" s="15"/>
    </row>
    <row r="4690" spans="2:17" s="25" customFormat="1" x14ac:dyDescent="0.3">
      <c r="B4690" s="15" t="str">
        <f>IF(A4690="","",VLOOKUP(A4690,Tabulka3[[Číslo smlouvy   u pravidelné činnosti]:[Příjmení]],3,0))</f>
        <v/>
      </c>
      <c r="C4690" s="15" t="str">
        <f>IF(A4690="","",VLOOKUP(A4690,Tabulka3[[Číslo smlouvy   u pravidelné činnosti]:[Příjmení]],4,0))</f>
        <v/>
      </c>
      <c r="F4690" s="94"/>
      <c r="H4690" s="113"/>
      <c r="I4690" s="113"/>
      <c r="K4690" s="15"/>
      <c r="L4690" s="15"/>
      <c r="M4690" s="15">
        <f t="shared" si="219"/>
        <v>1</v>
      </c>
      <c r="N4690" s="15" t="str">
        <f t="shared" si="220"/>
        <v>-</v>
      </c>
      <c r="O4690" s="150">
        <f t="shared" si="221"/>
        <v>0</v>
      </c>
      <c r="P4690" s="15" t="str">
        <f>IF(COUNTIF('Personálie dobrovolníků '!U:X,N4690)&gt;0,"ANO","")</f>
        <v/>
      </c>
      <c r="Q4690" s="15"/>
    </row>
    <row r="4691" spans="2:17" s="25" customFormat="1" x14ac:dyDescent="0.3">
      <c r="B4691" s="15" t="str">
        <f>IF(A4691="","",VLOOKUP(A4691,Tabulka3[[Číslo smlouvy   u pravidelné činnosti]:[Příjmení]],3,0))</f>
        <v/>
      </c>
      <c r="C4691" s="15" t="str">
        <f>IF(A4691="","",VLOOKUP(A4691,Tabulka3[[Číslo smlouvy   u pravidelné činnosti]:[Příjmení]],4,0))</f>
        <v/>
      </c>
      <c r="F4691" s="94"/>
      <c r="H4691" s="113"/>
      <c r="I4691" s="113"/>
      <c r="K4691" s="15"/>
      <c r="L4691" s="15"/>
      <c r="M4691" s="15">
        <f t="shared" si="219"/>
        <v>1</v>
      </c>
      <c r="N4691" s="15" t="str">
        <f t="shared" si="220"/>
        <v>-</v>
      </c>
      <c r="O4691" s="150">
        <f t="shared" si="221"/>
        <v>0</v>
      </c>
      <c r="P4691" s="15" t="str">
        <f>IF(COUNTIF('Personálie dobrovolníků '!U:X,N4691)&gt;0,"ANO","")</f>
        <v/>
      </c>
      <c r="Q4691" s="15"/>
    </row>
    <row r="4692" spans="2:17" s="25" customFormat="1" x14ac:dyDescent="0.3">
      <c r="B4692" s="15" t="str">
        <f>IF(A4692="","",VLOOKUP(A4692,Tabulka3[[Číslo smlouvy   u pravidelné činnosti]:[Příjmení]],3,0))</f>
        <v/>
      </c>
      <c r="C4692" s="15" t="str">
        <f>IF(A4692="","",VLOOKUP(A4692,Tabulka3[[Číslo smlouvy   u pravidelné činnosti]:[Příjmení]],4,0))</f>
        <v/>
      </c>
      <c r="F4692" s="94"/>
      <c r="H4692" s="113"/>
      <c r="I4692" s="113"/>
      <c r="K4692" s="15"/>
      <c r="L4692" s="15"/>
      <c r="M4692" s="15">
        <f t="shared" si="219"/>
        <v>1</v>
      </c>
      <c r="N4692" s="15" t="str">
        <f t="shared" si="220"/>
        <v>-</v>
      </c>
      <c r="O4692" s="150">
        <f t="shared" si="221"/>
        <v>0</v>
      </c>
      <c r="P4692" s="15" t="str">
        <f>IF(COUNTIF('Personálie dobrovolníků '!U:X,N4692)&gt;0,"ANO","")</f>
        <v/>
      </c>
      <c r="Q4692" s="15"/>
    </row>
    <row r="4693" spans="2:17" s="25" customFormat="1" x14ac:dyDescent="0.3">
      <c r="B4693" s="15" t="str">
        <f>IF(A4693="","",VLOOKUP(A4693,Tabulka3[[Číslo smlouvy   u pravidelné činnosti]:[Příjmení]],3,0))</f>
        <v/>
      </c>
      <c r="C4693" s="15" t="str">
        <f>IF(A4693="","",VLOOKUP(A4693,Tabulka3[[Číslo smlouvy   u pravidelné činnosti]:[Příjmení]],4,0))</f>
        <v/>
      </c>
      <c r="F4693" s="94"/>
      <c r="H4693" s="113"/>
      <c r="I4693" s="113"/>
      <c r="K4693" s="15"/>
      <c r="L4693" s="15"/>
      <c r="M4693" s="15">
        <f t="shared" si="219"/>
        <v>1</v>
      </c>
      <c r="N4693" s="15" t="str">
        <f t="shared" si="220"/>
        <v>-</v>
      </c>
      <c r="O4693" s="150">
        <f t="shared" si="221"/>
        <v>0</v>
      </c>
      <c r="P4693" s="15" t="str">
        <f>IF(COUNTIF('Personálie dobrovolníků '!U:X,N4693)&gt;0,"ANO","")</f>
        <v/>
      </c>
      <c r="Q4693" s="15"/>
    </row>
    <row r="4694" spans="2:17" s="25" customFormat="1" x14ac:dyDescent="0.3">
      <c r="B4694" s="15" t="str">
        <f>IF(A4694="","",VLOOKUP(A4694,Tabulka3[[Číslo smlouvy   u pravidelné činnosti]:[Příjmení]],3,0))</f>
        <v/>
      </c>
      <c r="C4694" s="15" t="str">
        <f>IF(A4694="","",VLOOKUP(A4694,Tabulka3[[Číslo smlouvy   u pravidelné činnosti]:[Příjmení]],4,0))</f>
        <v/>
      </c>
      <c r="F4694" s="94"/>
      <c r="H4694" s="113"/>
      <c r="I4694" s="113"/>
      <c r="K4694" s="15"/>
      <c r="L4694" s="15"/>
      <c r="M4694" s="15">
        <f t="shared" si="219"/>
        <v>1</v>
      </c>
      <c r="N4694" s="15" t="str">
        <f t="shared" si="220"/>
        <v>-</v>
      </c>
      <c r="O4694" s="150">
        <f t="shared" si="221"/>
        <v>0</v>
      </c>
      <c r="P4694" s="15" t="str">
        <f>IF(COUNTIF('Personálie dobrovolníků '!U:X,N4694)&gt;0,"ANO","")</f>
        <v/>
      </c>
      <c r="Q4694" s="15"/>
    </row>
    <row r="4695" spans="2:17" s="25" customFormat="1" x14ac:dyDescent="0.3">
      <c r="B4695" s="15" t="str">
        <f>IF(A4695="","",VLOOKUP(A4695,Tabulka3[[Číslo smlouvy   u pravidelné činnosti]:[Příjmení]],3,0))</f>
        <v/>
      </c>
      <c r="C4695" s="15" t="str">
        <f>IF(A4695="","",VLOOKUP(A4695,Tabulka3[[Číslo smlouvy   u pravidelné činnosti]:[Příjmení]],4,0))</f>
        <v/>
      </c>
      <c r="F4695" s="94"/>
      <c r="H4695" s="113"/>
      <c r="I4695" s="113"/>
      <c r="K4695" s="15"/>
      <c r="L4695" s="15"/>
      <c r="M4695" s="15">
        <f t="shared" si="219"/>
        <v>1</v>
      </c>
      <c r="N4695" s="15" t="str">
        <f t="shared" si="220"/>
        <v>-</v>
      </c>
      <c r="O4695" s="150">
        <f t="shared" si="221"/>
        <v>0</v>
      </c>
      <c r="P4695" s="15" t="str">
        <f>IF(COUNTIF('Personálie dobrovolníků '!U:X,N4695)&gt;0,"ANO","")</f>
        <v/>
      </c>
      <c r="Q4695" s="15"/>
    </row>
    <row r="4696" spans="2:17" s="25" customFormat="1" x14ac:dyDescent="0.3">
      <c r="B4696" s="15" t="str">
        <f>IF(A4696="","",VLOOKUP(A4696,Tabulka3[[Číslo smlouvy   u pravidelné činnosti]:[Příjmení]],3,0))</f>
        <v/>
      </c>
      <c r="C4696" s="15" t="str">
        <f>IF(A4696="","",VLOOKUP(A4696,Tabulka3[[Číslo smlouvy   u pravidelné činnosti]:[Příjmení]],4,0))</f>
        <v/>
      </c>
      <c r="F4696" s="94"/>
      <c r="H4696" s="113"/>
      <c r="I4696" s="113"/>
      <c r="K4696" s="15"/>
      <c r="L4696" s="15"/>
      <c r="M4696" s="15">
        <f t="shared" si="219"/>
        <v>1</v>
      </c>
      <c r="N4696" s="15" t="str">
        <f t="shared" si="220"/>
        <v>-</v>
      </c>
      <c r="O4696" s="150">
        <f t="shared" si="221"/>
        <v>0</v>
      </c>
      <c r="P4696" s="15" t="str">
        <f>IF(COUNTIF('Personálie dobrovolníků '!U:X,N4696)&gt;0,"ANO","")</f>
        <v/>
      </c>
      <c r="Q4696" s="15"/>
    </row>
    <row r="4697" spans="2:17" s="25" customFormat="1" x14ac:dyDescent="0.3">
      <c r="B4697" s="15" t="str">
        <f>IF(A4697="","",VLOOKUP(A4697,Tabulka3[[Číslo smlouvy   u pravidelné činnosti]:[Příjmení]],3,0))</f>
        <v/>
      </c>
      <c r="C4697" s="15" t="str">
        <f>IF(A4697="","",VLOOKUP(A4697,Tabulka3[[Číslo smlouvy   u pravidelné činnosti]:[Příjmení]],4,0))</f>
        <v/>
      </c>
      <c r="F4697" s="94"/>
      <c r="H4697" s="113"/>
      <c r="I4697" s="113"/>
      <c r="K4697" s="15"/>
      <c r="L4697" s="15"/>
      <c r="M4697" s="15">
        <f t="shared" si="219"/>
        <v>1</v>
      </c>
      <c r="N4697" s="15" t="str">
        <f t="shared" si="220"/>
        <v>-</v>
      </c>
      <c r="O4697" s="150">
        <f t="shared" si="221"/>
        <v>0</v>
      </c>
      <c r="P4697" s="15" t="str">
        <f>IF(COUNTIF('Personálie dobrovolníků '!U:X,N4697)&gt;0,"ANO","")</f>
        <v/>
      </c>
      <c r="Q4697" s="15"/>
    </row>
    <row r="4698" spans="2:17" s="25" customFormat="1" x14ac:dyDescent="0.3">
      <c r="B4698" s="15" t="str">
        <f>IF(A4698="","",VLOOKUP(A4698,Tabulka3[[Číslo smlouvy   u pravidelné činnosti]:[Příjmení]],3,0))</f>
        <v/>
      </c>
      <c r="C4698" s="15" t="str">
        <f>IF(A4698="","",VLOOKUP(A4698,Tabulka3[[Číslo smlouvy   u pravidelné činnosti]:[Příjmení]],4,0))</f>
        <v/>
      </c>
      <c r="F4698" s="94"/>
      <c r="H4698" s="113"/>
      <c r="I4698" s="113"/>
      <c r="K4698" s="15"/>
      <c r="L4698" s="15"/>
      <c r="M4698" s="15">
        <f t="shared" si="219"/>
        <v>1</v>
      </c>
      <c r="N4698" s="15" t="str">
        <f t="shared" si="220"/>
        <v>-</v>
      </c>
      <c r="O4698" s="150">
        <f t="shared" si="221"/>
        <v>0</v>
      </c>
      <c r="P4698" s="15" t="str">
        <f>IF(COUNTIF('Personálie dobrovolníků '!U:X,N4698)&gt;0,"ANO","")</f>
        <v/>
      </c>
      <c r="Q4698" s="15"/>
    </row>
    <row r="4699" spans="2:17" s="25" customFormat="1" x14ac:dyDescent="0.3">
      <c r="B4699" s="15" t="str">
        <f>IF(A4699="","",VLOOKUP(A4699,Tabulka3[[Číslo smlouvy   u pravidelné činnosti]:[Příjmení]],3,0))</f>
        <v/>
      </c>
      <c r="C4699" s="15" t="str">
        <f>IF(A4699="","",VLOOKUP(A4699,Tabulka3[[Číslo smlouvy   u pravidelné činnosti]:[Příjmení]],4,0))</f>
        <v/>
      </c>
      <c r="F4699" s="94"/>
      <c r="H4699" s="113"/>
      <c r="I4699" s="113"/>
      <c r="K4699" s="15"/>
      <c r="L4699" s="15"/>
      <c r="M4699" s="15">
        <f t="shared" si="219"/>
        <v>1</v>
      </c>
      <c r="N4699" s="15" t="str">
        <f t="shared" si="220"/>
        <v>-</v>
      </c>
      <c r="O4699" s="150">
        <f t="shared" si="221"/>
        <v>0</v>
      </c>
      <c r="P4699" s="15" t="str">
        <f>IF(COUNTIF('Personálie dobrovolníků '!U:X,N4699)&gt;0,"ANO","")</f>
        <v/>
      </c>
      <c r="Q4699" s="15"/>
    </row>
    <row r="4700" spans="2:17" s="25" customFormat="1" x14ac:dyDescent="0.3">
      <c r="B4700" s="15" t="str">
        <f>IF(A4700="","",VLOOKUP(A4700,Tabulka3[[Číslo smlouvy   u pravidelné činnosti]:[Příjmení]],3,0))</f>
        <v/>
      </c>
      <c r="C4700" s="15" t="str">
        <f>IF(A4700="","",VLOOKUP(A4700,Tabulka3[[Číslo smlouvy   u pravidelné činnosti]:[Příjmení]],4,0))</f>
        <v/>
      </c>
      <c r="F4700" s="94"/>
      <c r="H4700" s="113"/>
      <c r="I4700" s="113"/>
      <c r="K4700" s="15"/>
      <c r="L4700" s="15"/>
      <c r="M4700" s="15">
        <f t="shared" si="219"/>
        <v>1</v>
      </c>
      <c r="N4700" s="15" t="str">
        <f t="shared" si="220"/>
        <v>-</v>
      </c>
      <c r="O4700" s="150">
        <f t="shared" si="221"/>
        <v>0</v>
      </c>
      <c r="P4700" s="15" t="str">
        <f>IF(COUNTIF('Personálie dobrovolníků '!U:X,N4700)&gt;0,"ANO","")</f>
        <v/>
      </c>
      <c r="Q4700" s="15"/>
    </row>
    <row r="4701" spans="2:17" s="25" customFormat="1" x14ac:dyDescent="0.3">
      <c r="B4701" s="15" t="str">
        <f>IF(A4701="","",VLOOKUP(A4701,Tabulka3[[Číslo smlouvy   u pravidelné činnosti]:[Příjmení]],3,0))</f>
        <v/>
      </c>
      <c r="C4701" s="15" t="str">
        <f>IF(A4701="","",VLOOKUP(A4701,Tabulka3[[Číslo smlouvy   u pravidelné činnosti]:[Příjmení]],4,0))</f>
        <v/>
      </c>
      <c r="F4701" s="94"/>
      <c r="H4701" s="113"/>
      <c r="I4701" s="113"/>
      <c r="K4701" s="15"/>
      <c r="L4701" s="15"/>
      <c r="M4701" s="15">
        <f t="shared" si="219"/>
        <v>1</v>
      </c>
      <c r="N4701" s="15" t="str">
        <f t="shared" si="220"/>
        <v>-</v>
      </c>
      <c r="O4701" s="150">
        <f t="shared" si="221"/>
        <v>0</v>
      </c>
      <c r="P4701" s="15" t="str">
        <f>IF(COUNTIF('Personálie dobrovolníků '!U:X,N4701)&gt;0,"ANO","")</f>
        <v/>
      </c>
      <c r="Q4701" s="15"/>
    </row>
    <row r="4702" spans="2:17" s="25" customFormat="1" x14ac:dyDescent="0.3">
      <c r="B4702" s="15" t="str">
        <f>IF(A4702="","",VLOOKUP(A4702,Tabulka3[[Číslo smlouvy   u pravidelné činnosti]:[Příjmení]],3,0))</f>
        <v/>
      </c>
      <c r="C4702" s="15" t="str">
        <f>IF(A4702="","",VLOOKUP(A4702,Tabulka3[[Číslo smlouvy   u pravidelné činnosti]:[Příjmení]],4,0))</f>
        <v/>
      </c>
      <c r="F4702" s="94"/>
      <c r="H4702" s="113"/>
      <c r="I4702" s="113"/>
      <c r="K4702" s="15"/>
      <c r="L4702" s="15"/>
      <c r="M4702" s="15">
        <f t="shared" si="219"/>
        <v>1</v>
      </c>
      <c r="N4702" s="15" t="str">
        <f t="shared" si="220"/>
        <v>-</v>
      </c>
      <c r="O4702" s="150">
        <f t="shared" si="221"/>
        <v>0</v>
      </c>
      <c r="P4702" s="15" t="str">
        <f>IF(COUNTIF('Personálie dobrovolníků '!U:X,N4702)&gt;0,"ANO","")</f>
        <v/>
      </c>
      <c r="Q4702" s="15"/>
    </row>
    <row r="4703" spans="2:17" s="25" customFormat="1" x14ac:dyDescent="0.3">
      <c r="B4703" s="15" t="str">
        <f>IF(A4703="","",VLOOKUP(A4703,Tabulka3[[Číslo smlouvy   u pravidelné činnosti]:[Příjmení]],3,0))</f>
        <v/>
      </c>
      <c r="C4703" s="15" t="str">
        <f>IF(A4703="","",VLOOKUP(A4703,Tabulka3[[Číslo smlouvy   u pravidelné činnosti]:[Příjmení]],4,0))</f>
        <v/>
      </c>
      <c r="F4703" s="94"/>
      <c r="H4703" s="113"/>
      <c r="I4703" s="113"/>
      <c r="K4703" s="15"/>
      <c r="L4703" s="15"/>
      <c r="M4703" s="15">
        <f t="shared" si="219"/>
        <v>1</v>
      </c>
      <c r="N4703" s="15" t="str">
        <f t="shared" si="220"/>
        <v>-</v>
      </c>
      <c r="O4703" s="150">
        <f t="shared" si="221"/>
        <v>0</v>
      </c>
      <c r="P4703" s="15" t="str">
        <f>IF(COUNTIF('Personálie dobrovolníků '!U:X,N4703)&gt;0,"ANO","")</f>
        <v/>
      </c>
      <c r="Q4703" s="15"/>
    </row>
    <row r="4704" spans="2:17" s="25" customFormat="1" x14ac:dyDescent="0.3">
      <c r="B4704" s="15" t="str">
        <f>IF(A4704="","",VLOOKUP(A4704,Tabulka3[[Číslo smlouvy   u pravidelné činnosti]:[Příjmení]],3,0))</f>
        <v/>
      </c>
      <c r="C4704" s="15" t="str">
        <f>IF(A4704="","",VLOOKUP(A4704,Tabulka3[[Číslo smlouvy   u pravidelné činnosti]:[Příjmení]],4,0))</f>
        <v/>
      </c>
      <c r="F4704" s="94"/>
      <c r="H4704" s="113"/>
      <c r="I4704" s="113"/>
      <c r="K4704" s="15"/>
      <c r="L4704" s="15"/>
      <c r="M4704" s="15">
        <f t="shared" si="219"/>
        <v>1</v>
      </c>
      <c r="N4704" s="15" t="str">
        <f t="shared" si="220"/>
        <v>-</v>
      </c>
      <c r="O4704" s="150">
        <f t="shared" si="221"/>
        <v>0</v>
      </c>
      <c r="P4704" s="15" t="str">
        <f>IF(COUNTIF('Personálie dobrovolníků '!U:X,N4704)&gt;0,"ANO","")</f>
        <v/>
      </c>
      <c r="Q4704" s="15"/>
    </row>
    <row r="4705" spans="2:17" s="25" customFormat="1" x14ac:dyDescent="0.3">
      <c r="B4705" s="15" t="str">
        <f>IF(A4705="","",VLOOKUP(A4705,Tabulka3[[Číslo smlouvy   u pravidelné činnosti]:[Příjmení]],3,0))</f>
        <v/>
      </c>
      <c r="C4705" s="15" t="str">
        <f>IF(A4705="","",VLOOKUP(A4705,Tabulka3[[Číslo smlouvy   u pravidelné činnosti]:[Příjmení]],4,0))</f>
        <v/>
      </c>
      <c r="F4705" s="94"/>
      <c r="H4705" s="113"/>
      <c r="I4705" s="113"/>
      <c r="K4705" s="15"/>
      <c r="L4705" s="15"/>
      <c r="M4705" s="15">
        <f t="shared" si="219"/>
        <v>1</v>
      </c>
      <c r="N4705" s="15" t="str">
        <f t="shared" si="220"/>
        <v>-</v>
      </c>
      <c r="O4705" s="150">
        <f t="shared" si="221"/>
        <v>0</v>
      </c>
      <c r="P4705" s="15" t="str">
        <f>IF(COUNTIF('Personálie dobrovolníků '!U:X,N4705)&gt;0,"ANO","")</f>
        <v/>
      </c>
      <c r="Q4705" s="15"/>
    </row>
    <row r="4706" spans="2:17" s="25" customFormat="1" x14ac:dyDescent="0.3">
      <c r="B4706" s="15" t="str">
        <f>IF(A4706="","",VLOOKUP(A4706,Tabulka3[[Číslo smlouvy   u pravidelné činnosti]:[Příjmení]],3,0))</f>
        <v/>
      </c>
      <c r="C4706" s="15" t="str">
        <f>IF(A4706="","",VLOOKUP(A4706,Tabulka3[[Číslo smlouvy   u pravidelné činnosti]:[Příjmení]],4,0))</f>
        <v/>
      </c>
      <c r="F4706" s="94"/>
      <c r="H4706" s="113"/>
      <c r="I4706" s="113"/>
      <c r="K4706" s="15"/>
      <c r="L4706" s="15"/>
      <c r="M4706" s="15">
        <f t="shared" si="219"/>
        <v>1</v>
      </c>
      <c r="N4706" s="15" t="str">
        <f t="shared" si="220"/>
        <v>-</v>
      </c>
      <c r="O4706" s="150">
        <f t="shared" si="221"/>
        <v>0</v>
      </c>
      <c r="P4706" s="15" t="str">
        <f>IF(COUNTIF('Personálie dobrovolníků '!U:X,N4706)&gt;0,"ANO","")</f>
        <v/>
      </c>
      <c r="Q4706" s="15"/>
    </row>
    <row r="4707" spans="2:17" s="25" customFormat="1" x14ac:dyDescent="0.3">
      <c r="B4707" s="15" t="str">
        <f>IF(A4707="","",VLOOKUP(A4707,Tabulka3[[Číslo smlouvy   u pravidelné činnosti]:[Příjmení]],3,0))</f>
        <v/>
      </c>
      <c r="C4707" s="15" t="str">
        <f>IF(A4707="","",VLOOKUP(A4707,Tabulka3[[Číslo smlouvy   u pravidelné činnosti]:[Příjmení]],4,0))</f>
        <v/>
      </c>
      <c r="F4707" s="94"/>
      <c r="H4707" s="113"/>
      <c r="I4707" s="113"/>
      <c r="K4707" s="15"/>
      <c r="L4707" s="15"/>
      <c r="M4707" s="15">
        <f t="shared" si="219"/>
        <v>1</v>
      </c>
      <c r="N4707" s="15" t="str">
        <f t="shared" si="220"/>
        <v>-</v>
      </c>
      <c r="O4707" s="150">
        <f t="shared" si="221"/>
        <v>0</v>
      </c>
      <c r="P4707" s="15" t="str">
        <f>IF(COUNTIF('Personálie dobrovolníků '!U:X,N4707)&gt;0,"ANO","")</f>
        <v/>
      </c>
      <c r="Q4707" s="15"/>
    </row>
    <row r="4708" spans="2:17" s="25" customFormat="1" x14ac:dyDescent="0.3">
      <c r="B4708" s="15" t="str">
        <f>IF(A4708="","",VLOOKUP(A4708,Tabulka3[[Číslo smlouvy   u pravidelné činnosti]:[Příjmení]],3,0))</f>
        <v/>
      </c>
      <c r="C4708" s="15" t="str">
        <f>IF(A4708="","",VLOOKUP(A4708,Tabulka3[[Číslo smlouvy   u pravidelné činnosti]:[Příjmení]],4,0))</f>
        <v/>
      </c>
      <c r="F4708" s="94"/>
      <c r="H4708" s="113"/>
      <c r="I4708" s="113"/>
      <c r="K4708" s="15"/>
      <c r="L4708" s="15"/>
      <c r="M4708" s="15">
        <f t="shared" si="219"/>
        <v>1</v>
      </c>
      <c r="N4708" s="15" t="str">
        <f t="shared" si="220"/>
        <v>-</v>
      </c>
      <c r="O4708" s="150">
        <f t="shared" si="221"/>
        <v>0</v>
      </c>
      <c r="P4708" s="15" t="str">
        <f>IF(COUNTIF('Personálie dobrovolníků '!U:X,N4708)&gt;0,"ANO","")</f>
        <v/>
      </c>
      <c r="Q4708" s="15"/>
    </row>
    <row r="4709" spans="2:17" s="25" customFormat="1" x14ac:dyDescent="0.3">
      <c r="B4709" s="15" t="str">
        <f>IF(A4709="","",VLOOKUP(A4709,Tabulka3[[Číslo smlouvy   u pravidelné činnosti]:[Příjmení]],3,0))</f>
        <v/>
      </c>
      <c r="C4709" s="15" t="str">
        <f>IF(A4709="","",VLOOKUP(A4709,Tabulka3[[Číslo smlouvy   u pravidelné činnosti]:[Příjmení]],4,0))</f>
        <v/>
      </c>
      <c r="F4709" s="94"/>
      <c r="H4709" s="113"/>
      <c r="I4709" s="113"/>
      <c r="K4709" s="15"/>
      <c r="L4709" s="15"/>
      <c r="M4709" s="15">
        <f t="shared" si="219"/>
        <v>1</v>
      </c>
      <c r="N4709" s="15" t="str">
        <f t="shared" si="220"/>
        <v>-</v>
      </c>
      <c r="O4709" s="150">
        <f t="shared" si="221"/>
        <v>0</v>
      </c>
      <c r="P4709" s="15" t="str">
        <f>IF(COUNTIF('Personálie dobrovolníků '!U:X,N4709)&gt;0,"ANO","")</f>
        <v/>
      </c>
      <c r="Q4709" s="15"/>
    </row>
    <row r="4710" spans="2:17" s="25" customFormat="1" x14ac:dyDescent="0.3">
      <c r="B4710" s="15" t="str">
        <f>IF(A4710="","",VLOOKUP(A4710,Tabulka3[[Číslo smlouvy   u pravidelné činnosti]:[Příjmení]],3,0))</f>
        <v/>
      </c>
      <c r="C4710" s="15" t="str">
        <f>IF(A4710="","",VLOOKUP(A4710,Tabulka3[[Číslo smlouvy   u pravidelné činnosti]:[Příjmení]],4,0))</f>
        <v/>
      </c>
      <c r="F4710" s="94"/>
      <c r="H4710" s="113"/>
      <c r="I4710" s="113"/>
      <c r="K4710" s="15"/>
      <c r="L4710" s="15"/>
      <c r="M4710" s="15">
        <f t="shared" si="219"/>
        <v>1</v>
      </c>
      <c r="N4710" s="15" t="str">
        <f t="shared" si="220"/>
        <v>-</v>
      </c>
      <c r="O4710" s="150">
        <f t="shared" si="221"/>
        <v>0</v>
      </c>
      <c r="P4710" s="15" t="str">
        <f>IF(COUNTIF('Personálie dobrovolníků '!U:X,N4710)&gt;0,"ANO","")</f>
        <v/>
      </c>
      <c r="Q4710" s="15"/>
    </row>
    <row r="4711" spans="2:17" s="25" customFormat="1" x14ac:dyDescent="0.3">
      <c r="B4711" s="15" t="str">
        <f>IF(A4711="","",VLOOKUP(A4711,Tabulka3[[Číslo smlouvy   u pravidelné činnosti]:[Příjmení]],3,0))</f>
        <v/>
      </c>
      <c r="C4711" s="15" t="str">
        <f>IF(A4711="","",VLOOKUP(A4711,Tabulka3[[Číslo smlouvy   u pravidelné činnosti]:[Příjmení]],4,0))</f>
        <v/>
      </c>
      <c r="F4711" s="94"/>
      <c r="H4711" s="113"/>
      <c r="I4711" s="113"/>
      <c r="K4711" s="15"/>
      <c r="L4711" s="15"/>
      <c r="M4711" s="15">
        <f t="shared" si="219"/>
        <v>1</v>
      </c>
      <c r="N4711" s="15" t="str">
        <f t="shared" si="220"/>
        <v>-</v>
      </c>
      <c r="O4711" s="150">
        <f t="shared" si="221"/>
        <v>0</v>
      </c>
      <c r="P4711" s="15" t="str">
        <f>IF(COUNTIF('Personálie dobrovolníků '!U:X,N4711)&gt;0,"ANO","")</f>
        <v/>
      </c>
      <c r="Q4711" s="15"/>
    </row>
    <row r="4712" spans="2:17" s="25" customFormat="1" x14ac:dyDescent="0.3">
      <c r="B4712" s="15" t="str">
        <f>IF(A4712="","",VLOOKUP(A4712,Tabulka3[[Číslo smlouvy   u pravidelné činnosti]:[Příjmení]],3,0))</f>
        <v/>
      </c>
      <c r="C4712" s="15" t="str">
        <f>IF(A4712="","",VLOOKUP(A4712,Tabulka3[[Číslo smlouvy   u pravidelné činnosti]:[Příjmení]],4,0))</f>
        <v/>
      </c>
      <c r="F4712" s="94"/>
      <c r="H4712" s="113"/>
      <c r="I4712" s="113"/>
      <c r="K4712" s="15"/>
      <c r="L4712" s="15"/>
      <c r="M4712" s="15">
        <f t="shared" si="219"/>
        <v>1</v>
      </c>
      <c r="N4712" s="15" t="str">
        <f t="shared" si="220"/>
        <v>-</v>
      </c>
      <c r="O4712" s="150">
        <f t="shared" si="221"/>
        <v>0</v>
      </c>
      <c r="P4712" s="15" t="str">
        <f>IF(COUNTIF('Personálie dobrovolníků '!U:X,N4712)&gt;0,"ANO","")</f>
        <v/>
      </c>
      <c r="Q4712" s="15"/>
    </row>
    <row r="4713" spans="2:17" s="25" customFormat="1" x14ac:dyDescent="0.3">
      <c r="B4713" s="15" t="str">
        <f>IF(A4713="","",VLOOKUP(A4713,Tabulka3[[Číslo smlouvy   u pravidelné činnosti]:[Příjmení]],3,0))</f>
        <v/>
      </c>
      <c r="C4713" s="15" t="str">
        <f>IF(A4713="","",VLOOKUP(A4713,Tabulka3[[Číslo smlouvy   u pravidelné činnosti]:[Příjmení]],4,0))</f>
        <v/>
      </c>
      <c r="F4713" s="94"/>
      <c r="H4713" s="113"/>
      <c r="I4713" s="113"/>
      <c r="K4713" s="15"/>
      <c r="L4713" s="15"/>
      <c r="M4713" s="15">
        <f t="shared" si="219"/>
        <v>1</v>
      </c>
      <c r="N4713" s="15" t="str">
        <f t="shared" si="220"/>
        <v>-</v>
      </c>
      <c r="O4713" s="150">
        <f t="shared" si="221"/>
        <v>0</v>
      </c>
      <c r="P4713" s="15" t="str">
        <f>IF(COUNTIF('Personálie dobrovolníků '!U:X,N4713)&gt;0,"ANO","")</f>
        <v/>
      </c>
      <c r="Q4713" s="15"/>
    </row>
    <row r="4714" spans="2:17" s="25" customFormat="1" x14ac:dyDescent="0.3">
      <c r="B4714" s="15" t="str">
        <f>IF(A4714="","",VLOOKUP(A4714,Tabulka3[[Číslo smlouvy   u pravidelné činnosti]:[Příjmení]],3,0))</f>
        <v/>
      </c>
      <c r="C4714" s="15" t="str">
        <f>IF(A4714="","",VLOOKUP(A4714,Tabulka3[[Číslo smlouvy   u pravidelné činnosti]:[Příjmení]],4,0))</f>
        <v/>
      </c>
      <c r="F4714" s="94"/>
      <c r="H4714" s="113"/>
      <c r="I4714" s="113"/>
      <c r="K4714" s="15"/>
      <c r="L4714" s="15"/>
      <c r="M4714" s="15">
        <f t="shared" si="219"/>
        <v>1</v>
      </c>
      <c r="N4714" s="15" t="str">
        <f t="shared" si="220"/>
        <v>-</v>
      </c>
      <c r="O4714" s="150">
        <f t="shared" si="221"/>
        <v>0</v>
      </c>
      <c r="P4714" s="15" t="str">
        <f>IF(COUNTIF('Personálie dobrovolníků '!U:X,N4714)&gt;0,"ANO","")</f>
        <v/>
      </c>
      <c r="Q4714" s="15"/>
    </row>
    <row r="4715" spans="2:17" s="25" customFormat="1" x14ac:dyDescent="0.3">
      <c r="B4715" s="15" t="str">
        <f>IF(A4715="","",VLOOKUP(A4715,Tabulka3[[Číslo smlouvy   u pravidelné činnosti]:[Příjmení]],3,0))</f>
        <v/>
      </c>
      <c r="C4715" s="15" t="str">
        <f>IF(A4715="","",VLOOKUP(A4715,Tabulka3[[Číslo smlouvy   u pravidelné činnosti]:[Příjmení]],4,0))</f>
        <v/>
      </c>
      <c r="F4715" s="94"/>
      <c r="H4715" s="113"/>
      <c r="I4715" s="113"/>
      <c r="K4715" s="15"/>
      <c r="L4715" s="15"/>
      <c r="M4715" s="15">
        <f t="shared" si="219"/>
        <v>1</v>
      </c>
      <c r="N4715" s="15" t="str">
        <f t="shared" si="220"/>
        <v>-</v>
      </c>
      <c r="O4715" s="150">
        <f t="shared" si="221"/>
        <v>0</v>
      </c>
      <c r="P4715" s="15" t="str">
        <f>IF(COUNTIF('Personálie dobrovolníků '!U:X,N4715)&gt;0,"ANO","")</f>
        <v/>
      </c>
      <c r="Q4715" s="15"/>
    </row>
    <row r="4716" spans="2:17" s="25" customFormat="1" x14ac:dyDescent="0.3">
      <c r="B4716" s="15" t="str">
        <f>IF(A4716="","",VLOOKUP(A4716,Tabulka3[[Číslo smlouvy   u pravidelné činnosti]:[Příjmení]],3,0))</f>
        <v/>
      </c>
      <c r="C4716" s="15" t="str">
        <f>IF(A4716="","",VLOOKUP(A4716,Tabulka3[[Číslo smlouvy   u pravidelné činnosti]:[Příjmení]],4,0))</f>
        <v/>
      </c>
      <c r="F4716" s="94"/>
      <c r="H4716" s="113"/>
      <c r="I4716" s="113"/>
      <c r="K4716" s="15"/>
      <c r="L4716" s="15"/>
      <c r="M4716" s="15">
        <f t="shared" si="219"/>
        <v>1</v>
      </c>
      <c r="N4716" s="15" t="str">
        <f t="shared" si="220"/>
        <v>-</v>
      </c>
      <c r="O4716" s="150">
        <f t="shared" si="221"/>
        <v>0</v>
      </c>
      <c r="P4716" s="15" t="str">
        <f>IF(COUNTIF('Personálie dobrovolníků '!U:X,N4716)&gt;0,"ANO","")</f>
        <v/>
      </c>
      <c r="Q4716" s="15"/>
    </row>
    <row r="4717" spans="2:17" s="25" customFormat="1" x14ac:dyDescent="0.3">
      <c r="B4717" s="15" t="str">
        <f>IF(A4717="","",VLOOKUP(A4717,Tabulka3[[Číslo smlouvy   u pravidelné činnosti]:[Příjmení]],3,0))</f>
        <v/>
      </c>
      <c r="C4717" s="15" t="str">
        <f>IF(A4717="","",VLOOKUP(A4717,Tabulka3[[Číslo smlouvy   u pravidelné činnosti]:[Příjmení]],4,0))</f>
        <v/>
      </c>
      <c r="F4717" s="94"/>
      <c r="H4717" s="113"/>
      <c r="I4717" s="113"/>
      <c r="K4717" s="15"/>
      <c r="L4717" s="15"/>
      <c r="M4717" s="15">
        <f t="shared" si="219"/>
        <v>1</v>
      </c>
      <c r="N4717" s="15" t="str">
        <f t="shared" si="220"/>
        <v>-</v>
      </c>
      <c r="O4717" s="150">
        <f t="shared" si="221"/>
        <v>0</v>
      </c>
      <c r="P4717" s="15" t="str">
        <f>IF(COUNTIF('Personálie dobrovolníků '!U:X,N4717)&gt;0,"ANO","")</f>
        <v/>
      </c>
      <c r="Q4717" s="15"/>
    </row>
    <row r="4718" spans="2:17" s="25" customFormat="1" x14ac:dyDescent="0.3">
      <c r="B4718" s="15" t="str">
        <f>IF(A4718="","",VLOOKUP(A4718,Tabulka3[[Číslo smlouvy   u pravidelné činnosti]:[Příjmení]],3,0))</f>
        <v/>
      </c>
      <c r="C4718" s="15" t="str">
        <f>IF(A4718="","",VLOOKUP(A4718,Tabulka3[[Číslo smlouvy   u pravidelné činnosti]:[Příjmení]],4,0))</f>
        <v/>
      </c>
      <c r="F4718" s="94"/>
      <c r="H4718" s="113"/>
      <c r="I4718" s="113"/>
      <c r="K4718" s="15"/>
      <c r="L4718" s="15"/>
      <c r="M4718" s="15">
        <f t="shared" si="219"/>
        <v>1</v>
      </c>
      <c r="N4718" s="15" t="str">
        <f t="shared" si="220"/>
        <v>-</v>
      </c>
      <c r="O4718" s="150">
        <f t="shared" si="221"/>
        <v>0</v>
      </c>
      <c r="P4718" s="15" t="str">
        <f>IF(COUNTIF('Personálie dobrovolníků '!U:X,N4718)&gt;0,"ANO","")</f>
        <v/>
      </c>
      <c r="Q4718" s="15"/>
    </row>
    <row r="4719" spans="2:17" s="25" customFormat="1" x14ac:dyDescent="0.3">
      <c r="B4719" s="15" t="str">
        <f>IF(A4719="","",VLOOKUP(A4719,Tabulka3[[Číslo smlouvy   u pravidelné činnosti]:[Příjmení]],3,0))</f>
        <v/>
      </c>
      <c r="C4719" s="15" t="str">
        <f>IF(A4719="","",VLOOKUP(A4719,Tabulka3[[Číslo smlouvy   u pravidelné činnosti]:[Příjmení]],4,0))</f>
        <v/>
      </c>
      <c r="F4719" s="94"/>
      <c r="H4719" s="113"/>
      <c r="I4719" s="113"/>
      <c r="K4719" s="15"/>
      <c r="L4719" s="15"/>
      <c r="M4719" s="15">
        <f t="shared" si="219"/>
        <v>1</v>
      </c>
      <c r="N4719" s="15" t="str">
        <f t="shared" si="220"/>
        <v>-</v>
      </c>
      <c r="O4719" s="150">
        <f t="shared" si="221"/>
        <v>0</v>
      </c>
      <c r="P4719" s="15" t="str">
        <f>IF(COUNTIF('Personálie dobrovolníků '!U:X,N4719)&gt;0,"ANO","")</f>
        <v/>
      </c>
      <c r="Q4719" s="15"/>
    </row>
    <row r="4720" spans="2:17" s="25" customFormat="1" x14ac:dyDescent="0.3">
      <c r="B4720" s="15" t="str">
        <f>IF(A4720="","",VLOOKUP(A4720,Tabulka3[[Číslo smlouvy   u pravidelné činnosti]:[Příjmení]],3,0))</f>
        <v/>
      </c>
      <c r="C4720" s="15" t="str">
        <f>IF(A4720="","",VLOOKUP(A4720,Tabulka3[[Číslo smlouvy   u pravidelné činnosti]:[Příjmení]],4,0))</f>
        <v/>
      </c>
      <c r="F4720" s="94"/>
      <c r="H4720" s="113"/>
      <c r="I4720" s="113"/>
      <c r="K4720" s="15"/>
      <c r="L4720" s="15"/>
      <c r="M4720" s="15">
        <f t="shared" si="219"/>
        <v>1</v>
      </c>
      <c r="N4720" s="15" t="str">
        <f t="shared" si="220"/>
        <v>-</v>
      </c>
      <c r="O4720" s="150">
        <f t="shared" si="221"/>
        <v>0</v>
      </c>
      <c r="P4720" s="15" t="str">
        <f>IF(COUNTIF('Personálie dobrovolníků '!U:X,N4720)&gt;0,"ANO","")</f>
        <v/>
      </c>
      <c r="Q4720" s="15"/>
    </row>
    <row r="4721" spans="2:17" s="25" customFormat="1" x14ac:dyDescent="0.3">
      <c r="B4721" s="15" t="str">
        <f>IF(A4721="","",VLOOKUP(A4721,Tabulka3[[Číslo smlouvy   u pravidelné činnosti]:[Příjmení]],3,0))</f>
        <v/>
      </c>
      <c r="C4721" s="15" t="str">
        <f>IF(A4721="","",VLOOKUP(A4721,Tabulka3[[Číslo smlouvy   u pravidelné činnosti]:[Příjmení]],4,0))</f>
        <v/>
      </c>
      <c r="F4721" s="94"/>
      <c r="H4721" s="113"/>
      <c r="I4721" s="113"/>
      <c r="K4721" s="15"/>
      <c r="L4721" s="15"/>
      <c r="M4721" s="15">
        <f t="shared" si="219"/>
        <v>1</v>
      </c>
      <c r="N4721" s="15" t="str">
        <f t="shared" si="220"/>
        <v>-</v>
      </c>
      <c r="O4721" s="150">
        <f t="shared" si="221"/>
        <v>0</v>
      </c>
      <c r="P4721" s="15" t="str">
        <f>IF(COUNTIF('Personálie dobrovolníků '!U:X,N4721)&gt;0,"ANO","")</f>
        <v/>
      </c>
      <c r="Q4721" s="15"/>
    </row>
    <row r="4722" spans="2:17" s="25" customFormat="1" x14ac:dyDescent="0.3">
      <c r="B4722" s="15" t="str">
        <f>IF(A4722="","",VLOOKUP(A4722,Tabulka3[[Číslo smlouvy   u pravidelné činnosti]:[Příjmení]],3,0))</f>
        <v/>
      </c>
      <c r="C4722" s="15" t="str">
        <f>IF(A4722="","",VLOOKUP(A4722,Tabulka3[[Číslo smlouvy   u pravidelné činnosti]:[Příjmení]],4,0))</f>
        <v/>
      </c>
      <c r="F4722" s="94"/>
      <c r="H4722" s="113"/>
      <c r="I4722" s="113"/>
      <c r="K4722" s="15"/>
      <c r="L4722" s="15"/>
      <c r="M4722" s="15">
        <f t="shared" si="219"/>
        <v>1</v>
      </c>
      <c r="N4722" s="15" t="str">
        <f t="shared" si="220"/>
        <v>-</v>
      </c>
      <c r="O4722" s="150">
        <f t="shared" si="221"/>
        <v>0</v>
      </c>
      <c r="P4722" s="15" t="str">
        <f>IF(COUNTIF('Personálie dobrovolníků '!U:X,N4722)&gt;0,"ANO","")</f>
        <v/>
      </c>
      <c r="Q4722" s="15"/>
    </row>
    <row r="4723" spans="2:17" s="25" customFormat="1" x14ac:dyDescent="0.3">
      <c r="B4723" s="15" t="str">
        <f>IF(A4723="","",VLOOKUP(A4723,Tabulka3[[Číslo smlouvy   u pravidelné činnosti]:[Příjmení]],3,0))</f>
        <v/>
      </c>
      <c r="C4723" s="15" t="str">
        <f>IF(A4723="","",VLOOKUP(A4723,Tabulka3[[Číslo smlouvy   u pravidelné činnosti]:[Příjmení]],4,0))</f>
        <v/>
      </c>
      <c r="F4723" s="94"/>
      <c r="H4723" s="113"/>
      <c r="I4723" s="113"/>
      <c r="K4723" s="15"/>
      <c r="L4723" s="15"/>
      <c r="M4723" s="15">
        <f t="shared" si="219"/>
        <v>1</v>
      </c>
      <c r="N4723" s="15" t="str">
        <f t="shared" si="220"/>
        <v>-</v>
      </c>
      <c r="O4723" s="150">
        <f t="shared" si="221"/>
        <v>0</v>
      </c>
      <c r="P4723" s="15" t="str">
        <f>IF(COUNTIF('Personálie dobrovolníků '!U:X,N4723)&gt;0,"ANO","")</f>
        <v/>
      </c>
      <c r="Q4723" s="15"/>
    </row>
    <row r="4724" spans="2:17" s="25" customFormat="1" x14ac:dyDescent="0.3">
      <c r="B4724" s="15" t="str">
        <f>IF(A4724="","",VLOOKUP(A4724,Tabulka3[[Číslo smlouvy   u pravidelné činnosti]:[Příjmení]],3,0))</f>
        <v/>
      </c>
      <c r="C4724" s="15" t="str">
        <f>IF(A4724="","",VLOOKUP(A4724,Tabulka3[[Číslo smlouvy   u pravidelné činnosti]:[Příjmení]],4,0))</f>
        <v/>
      </c>
      <c r="F4724" s="94"/>
      <c r="H4724" s="113"/>
      <c r="I4724" s="113"/>
      <c r="K4724" s="15"/>
      <c r="L4724" s="15"/>
      <c r="M4724" s="15">
        <f t="shared" si="219"/>
        <v>1</v>
      </c>
      <c r="N4724" s="15" t="str">
        <f t="shared" si="220"/>
        <v>-</v>
      </c>
      <c r="O4724" s="150">
        <f t="shared" si="221"/>
        <v>0</v>
      </c>
      <c r="P4724" s="15" t="str">
        <f>IF(COUNTIF('Personálie dobrovolníků '!U:X,N4724)&gt;0,"ANO","")</f>
        <v/>
      </c>
      <c r="Q4724" s="15"/>
    </row>
    <row r="4725" spans="2:17" s="25" customFormat="1" x14ac:dyDescent="0.3">
      <c r="B4725" s="15" t="str">
        <f>IF(A4725="","",VLOOKUP(A4725,Tabulka3[[Číslo smlouvy   u pravidelné činnosti]:[Příjmení]],3,0))</f>
        <v/>
      </c>
      <c r="C4725" s="15" t="str">
        <f>IF(A4725="","",VLOOKUP(A4725,Tabulka3[[Číslo smlouvy   u pravidelné činnosti]:[Příjmení]],4,0))</f>
        <v/>
      </c>
      <c r="F4725" s="94"/>
      <c r="H4725" s="113"/>
      <c r="I4725" s="113"/>
      <c r="K4725" s="15"/>
      <c r="L4725" s="15"/>
      <c r="M4725" s="15">
        <f t="shared" si="219"/>
        <v>1</v>
      </c>
      <c r="N4725" s="15" t="str">
        <f t="shared" si="220"/>
        <v>-</v>
      </c>
      <c r="O4725" s="150">
        <f t="shared" si="221"/>
        <v>0</v>
      </c>
      <c r="P4725" s="15" t="str">
        <f>IF(COUNTIF('Personálie dobrovolníků '!U:X,N4725)&gt;0,"ANO","")</f>
        <v/>
      </c>
      <c r="Q4725" s="15"/>
    </row>
    <row r="4726" spans="2:17" s="25" customFormat="1" x14ac:dyDescent="0.3">
      <c r="B4726" s="15" t="str">
        <f>IF(A4726="","",VLOOKUP(A4726,Tabulka3[[Číslo smlouvy   u pravidelné činnosti]:[Příjmení]],3,0))</f>
        <v/>
      </c>
      <c r="C4726" s="15" t="str">
        <f>IF(A4726="","",VLOOKUP(A4726,Tabulka3[[Číslo smlouvy   u pravidelné činnosti]:[Příjmení]],4,0))</f>
        <v/>
      </c>
      <c r="F4726" s="94"/>
      <c r="H4726" s="113"/>
      <c r="I4726" s="113"/>
      <c r="K4726" s="15"/>
      <c r="L4726" s="15"/>
      <c r="M4726" s="15">
        <f t="shared" si="219"/>
        <v>1</v>
      </c>
      <c r="N4726" s="15" t="str">
        <f t="shared" si="220"/>
        <v>-</v>
      </c>
      <c r="O4726" s="150">
        <f t="shared" si="221"/>
        <v>0</v>
      </c>
      <c r="P4726" s="15" t="str">
        <f>IF(COUNTIF('Personálie dobrovolníků '!U:X,N4726)&gt;0,"ANO","")</f>
        <v/>
      </c>
      <c r="Q4726" s="15"/>
    </row>
    <row r="4727" spans="2:17" s="25" customFormat="1" x14ac:dyDescent="0.3">
      <c r="B4727" s="15" t="str">
        <f>IF(A4727="","",VLOOKUP(A4727,Tabulka3[[Číslo smlouvy   u pravidelné činnosti]:[Příjmení]],3,0))</f>
        <v/>
      </c>
      <c r="C4727" s="15" t="str">
        <f>IF(A4727="","",VLOOKUP(A4727,Tabulka3[[Číslo smlouvy   u pravidelné činnosti]:[Příjmení]],4,0))</f>
        <v/>
      </c>
      <c r="F4727" s="94"/>
      <c r="H4727" s="113"/>
      <c r="I4727" s="113"/>
      <c r="K4727" s="15"/>
      <c r="L4727" s="15"/>
      <c r="M4727" s="15">
        <f t="shared" si="219"/>
        <v>1</v>
      </c>
      <c r="N4727" s="15" t="str">
        <f t="shared" si="220"/>
        <v>-</v>
      </c>
      <c r="O4727" s="150">
        <f t="shared" si="221"/>
        <v>0</v>
      </c>
      <c r="P4727" s="15" t="str">
        <f>IF(COUNTIF('Personálie dobrovolníků '!U:X,N4727)&gt;0,"ANO","")</f>
        <v/>
      </c>
      <c r="Q4727" s="15"/>
    </row>
    <row r="4728" spans="2:17" s="25" customFormat="1" x14ac:dyDescent="0.3">
      <c r="B4728" s="15" t="str">
        <f>IF(A4728="","",VLOOKUP(A4728,Tabulka3[[Číslo smlouvy   u pravidelné činnosti]:[Příjmení]],3,0))</f>
        <v/>
      </c>
      <c r="C4728" s="15" t="str">
        <f>IF(A4728="","",VLOOKUP(A4728,Tabulka3[[Číslo smlouvy   u pravidelné činnosti]:[Příjmení]],4,0))</f>
        <v/>
      </c>
      <c r="F4728" s="94"/>
      <c r="H4728" s="113"/>
      <c r="I4728" s="113"/>
      <c r="K4728" s="15"/>
      <c r="L4728" s="15"/>
      <c r="M4728" s="15">
        <f t="shared" si="219"/>
        <v>1</v>
      </c>
      <c r="N4728" s="15" t="str">
        <f t="shared" si="220"/>
        <v>-</v>
      </c>
      <c r="O4728" s="150">
        <f t="shared" si="221"/>
        <v>0</v>
      </c>
      <c r="P4728" s="15" t="str">
        <f>IF(COUNTIF('Personálie dobrovolníků '!U:X,N4728)&gt;0,"ANO","")</f>
        <v/>
      </c>
      <c r="Q4728" s="15"/>
    </row>
    <row r="4729" spans="2:17" s="25" customFormat="1" x14ac:dyDescent="0.3">
      <c r="B4729" s="15" t="str">
        <f>IF(A4729="","",VLOOKUP(A4729,Tabulka3[[Číslo smlouvy   u pravidelné činnosti]:[Příjmení]],3,0))</f>
        <v/>
      </c>
      <c r="C4729" s="15" t="str">
        <f>IF(A4729="","",VLOOKUP(A4729,Tabulka3[[Číslo smlouvy   u pravidelné činnosti]:[Příjmení]],4,0))</f>
        <v/>
      </c>
      <c r="F4729" s="94"/>
      <c r="H4729" s="113"/>
      <c r="I4729" s="113"/>
      <c r="K4729" s="15"/>
      <c r="L4729" s="15"/>
      <c r="M4729" s="15">
        <f t="shared" si="219"/>
        <v>1</v>
      </c>
      <c r="N4729" s="15" t="str">
        <f t="shared" si="220"/>
        <v>-</v>
      </c>
      <c r="O4729" s="150">
        <f t="shared" si="221"/>
        <v>0</v>
      </c>
      <c r="P4729" s="15" t="str">
        <f>IF(COUNTIF('Personálie dobrovolníků '!U:X,N4729)&gt;0,"ANO","")</f>
        <v/>
      </c>
      <c r="Q4729" s="15"/>
    </row>
    <row r="4730" spans="2:17" s="25" customFormat="1" x14ac:dyDescent="0.3">
      <c r="B4730" s="15" t="str">
        <f>IF(A4730="","",VLOOKUP(A4730,Tabulka3[[Číslo smlouvy   u pravidelné činnosti]:[Příjmení]],3,0))</f>
        <v/>
      </c>
      <c r="C4730" s="15" t="str">
        <f>IF(A4730="","",VLOOKUP(A4730,Tabulka3[[Číslo smlouvy   u pravidelné činnosti]:[Příjmení]],4,0))</f>
        <v/>
      </c>
      <c r="F4730" s="94"/>
      <c r="H4730" s="113"/>
      <c r="I4730" s="113"/>
      <c r="K4730" s="15"/>
      <c r="L4730" s="15"/>
      <c r="M4730" s="15">
        <f t="shared" si="219"/>
        <v>1</v>
      </c>
      <c r="N4730" s="15" t="str">
        <f t="shared" si="220"/>
        <v>-</v>
      </c>
      <c r="O4730" s="150">
        <f t="shared" si="221"/>
        <v>0</v>
      </c>
      <c r="P4730" s="15" t="str">
        <f>IF(COUNTIF('Personálie dobrovolníků '!U:X,N4730)&gt;0,"ANO","")</f>
        <v/>
      </c>
      <c r="Q4730" s="15"/>
    </row>
    <row r="4731" spans="2:17" s="25" customFormat="1" x14ac:dyDescent="0.3">
      <c r="B4731" s="15" t="str">
        <f>IF(A4731="","",VLOOKUP(A4731,Tabulka3[[Číslo smlouvy   u pravidelné činnosti]:[Příjmení]],3,0))</f>
        <v/>
      </c>
      <c r="C4731" s="15" t="str">
        <f>IF(A4731="","",VLOOKUP(A4731,Tabulka3[[Číslo smlouvy   u pravidelné činnosti]:[Příjmení]],4,0))</f>
        <v/>
      </c>
      <c r="F4731" s="94"/>
      <c r="H4731" s="113"/>
      <c r="I4731" s="113"/>
      <c r="K4731" s="15"/>
      <c r="L4731" s="15"/>
      <c r="M4731" s="15">
        <f t="shared" si="219"/>
        <v>1</v>
      </c>
      <c r="N4731" s="15" t="str">
        <f t="shared" si="220"/>
        <v>-</v>
      </c>
      <c r="O4731" s="150">
        <f t="shared" si="221"/>
        <v>0</v>
      </c>
      <c r="P4731" s="15" t="str">
        <f>IF(COUNTIF('Personálie dobrovolníků '!U:X,N4731)&gt;0,"ANO","")</f>
        <v/>
      </c>
      <c r="Q4731" s="15"/>
    </row>
    <row r="4732" spans="2:17" s="25" customFormat="1" x14ac:dyDescent="0.3">
      <c r="B4732" s="15" t="str">
        <f>IF(A4732="","",VLOOKUP(A4732,Tabulka3[[Číslo smlouvy   u pravidelné činnosti]:[Příjmení]],3,0))</f>
        <v/>
      </c>
      <c r="C4732" s="15" t="str">
        <f>IF(A4732="","",VLOOKUP(A4732,Tabulka3[[Číslo smlouvy   u pravidelné činnosti]:[Příjmení]],4,0))</f>
        <v/>
      </c>
      <c r="F4732" s="94"/>
      <c r="H4732" s="113"/>
      <c r="I4732" s="113"/>
      <c r="K4732" s="15"/>
      <c r="L4732" s="15"/>
      <c r="M4732" s="15">
        <f t="shared" si="219"/>
        <v>1</v>
      </c>
      <c r="N4732" s="15" t="str">
        <f t="shared" si="220"/>
        <v>-</v>
      </c>
      <c r="O4732" s="150">
        <f t="shared" si="221"/>
        <v>0</v>
      </c>
      <c r="P4732" s="15" t="str">
        <f>IF(COUNTIF('Personálie dobrovolníků '!U:X,N4732)&gt;0,"ANO","")</f>
        <v/>
      </c>
      <c r="Q4732" s="15"/>
    </row>
    <row r="4733" spans="2:17" s="25" customFormat="1" x14ac:dyDescent="0.3">
      <c r="B4733" s="15" t="str">
        <f>IF(A4733="","",VLOOKUP(A4733,Tabulka3[[Číslo smlouvy   u pravidelné činnosti]:[Příjmení]],3,0))</f>
        <v/>
      </c>
      <c r="C4733" s="15" t="str">
        <f>IF(A4733="","",VLOOKUP(A4733,Tabulka3[[Číslo smlouvy   u pravidelné činnosti]:[Příjmení]],4,0))</f>
        <v/>
      </c>
      <c r="F4733" s="94"/>
      <c r="H4733" s="113"/>
      <c r="I4733" s="113"/>
      <c r="K4733" s="15"/>
      <c r="L4733" s="15"/>
      <c r="M4733" s="15">
        <f t="shared" si="219"/>
        <v>1</v>
      </c>
      <c r="N4733" s="15" t="str">
        <f t="shared" si="220"/>
        <v>-</v>
      </c>
      <c r="O4733" s="150">
        <f t="shared" si="221"/>
        <v>0</v>
      </c>
      <c r="P4733" s="15" t="str">
        <f>IF(COUNTIF('Personálie dobrovolníků '!U:X,N4733)&gt;0,"ANO","")</f>
        <v/>
      </c>
      <c r="Q4733" s="15"/>
    </row>
    <row r="4734" spans="2:17" s="25" customFormat="1" x14ac:dyDescent="0.3">
      <c r="B4734" s="15" t="str">
        <f>IF(A4734="","",VLOOKUP(A4734,Tabulka3[[Číslo smlouvy   u pravidelné činnosti]:[Příjmení]],3,0))</f>
        <v/>
      </c>
      <c r="C4734" s="15" t="str">
        <f>IF(A4734="","",VLOOKUP(A4734,Tabulka3[[Číslo smlouvy   u pravidelné činnosti]:[Příjmení]],4,0))</f>
        <v/>
      </c>
      <c r="F4734" s="94"/>
      <c r="H4734" s="113"/>
      <c r="I4734" s="113"/>
      <c r="K4734" s="15"/>
      <c r="L4734" s="15"/>
      <c r="M4734" s="15">
        <f t="shared" si="219"/>
        <v>1</v>
      </c>
      <c r="N4734" s="15" t="str">
        <f t="shared" si="220"/>
        <v>-</v>
      </c>
      <c r="O4734" s="150">
        <f t="shared" si="221"/>
        <v>0</v>
      </c>
      <c r="P4734" s="15" t="str">
        <f>IF(COUNTIF('Personálie dobrovolníků '!U:X,N4734)&gt;0,"ANO","")</f>
        <v/>
      </c>
      <c r="Q4734" s="15"/>
    </row>
    <row r="4735" spans="2:17" s="25" customFormat="1" x14ac:dyDescent="0.3">
      <c r="B4735" s="15" t="str">
        <f>IF(A4735="","",VLOOKUP(A4735,Tabulka3[[Číslo smlouvy   u pravidelné činnosti]:[Příjmení]],3,0))</f>
        <v/>
      </c>
      <c r="C4735" s="15" t="str">
        <f>IF(A4735="","",VLOOKUP(A4735,Tabulka3[[Číslo smlouvy   u pravidelné činnosti]:[Příjmení]],4,0))</f>
        <v/>
      </c>
      <c r="F4735" s="94"/>
      <c r="H4735" s="113"/>
      <c r="I4735" s="113"/>
      <c r="K4735" s="15"/>
      <c r="L4735" s="15"/>
      <c r="M4735" s="15">
        <f t="shared" si="219"/>
        <v>1</v>
      </c>
      <c r="N4735" s="15" t="str">
        <f t="shared" si="220"/>
        <v>-</v>
      </c>
      <c r="O4735" s="150">
        <f t="shared" si="221"/>
        <v>0</v>
      </c>
      <c r="P4735" s="15" t="str">
        <f>IF(COUNTIF('Personálie dobrovolníků '!U:X,N4735)&gt;0,"ANO","")</f>
        <v/>
      </c>
      <c r="Q4735" s="15"/>
    </row>
    <row r="4736" spans="2:17" s="25" customFormat="1" x14ac:dyDescent="0.3">
      <c r="B4736" s="15" t="str">
        <f>IF(A4736="","",VLOOKUP(A4736,Tabulka3[[Číslo smlouvy   u pravidelné činnosti]:[Příjmení]],3,0))</f>
        <v/>
      </c>
      <c r="C4736" s="15" t="str">
        <f>IF(A4736="","",VLOOKUP(A4736,Tabulka3[[Číslo smlouvy   u pravidelné činnosti]:[Příjmení]],4,0))</f>
        <v/>
      </c>
      <c r="F4736" s="94"/>
      <c r="H4736" s="113"/>
      <c r="I4736" s="113"/>
      <c r="K4736" s="15"/>
      <c r="L4736" s="15"/>
      <c r="M4736" s="15">
        <f t="shared" si="219"/>
        <v>1</v>
      </c>
      <c r="N4736" s="15" t="str">
        <f t="shared" si="220"/>
        <v>-</v>
      </c>
      <c r="O4736" s="150">
        <f t="shared" si="221"/>
        <v>0</v>
      </c>
      <c r="P4736" s="15" t="str">
        <f>IF(COUNTIF('Personálie dobrovolníků '!U:X,N4736)&gt;0,"ANO","")</f>
        <v/>
      </c>
      <c r="Q4736" s="15"/>
    </row>
    <row r="4737" spans="2:17" s="25" customFormat="1" x14ac:dyDescent="0.3">
      <c r="B4737" s="15" t="str">
        <f>IF(A4737="","",VLOOKUP(A4737,Tabulka3[[Číslo smlouvy   u pravidelné činnosti]:[Příjmení]],3,0))</f>
        <v/>
      </c>
      <c r="C4737" s="15" t="str">
        <f>IF(A4737="","",VLOOKUP(A4737,Tabulka3[[Číslo smlouvy   u pravidelné činnosti]:[Příjmení]],4,0))</f>
        <v/>
      </c>
      <c r="F4737" s="94"/>
      <c r="H4737" s="113"/>
      <c r="I4737" s="113"/>
      <c r="K4737" s="15"/>
      <c r="L4737" s="15"/>
      <c r="M4737" s="15">
        <f t="shared" si="219"/>
        <v>1</v>
      </c>
      <c r="N4737" s="15" t="str">
        <f t="shared" si="220"/>
        <v>-</v>
      </c>
      <c r="O4737" s="150">
        <f t="shared" si="221"/>
        <v>0</v>
      </c>
      <c r="P4737" s="15" t="str">
        <f>IF(COUNTIF('Personálie dobrovolníků '!U:X,N4737)&gt;0,"ANO","")</f>
        <v/>
      </c>
      <c r="Q4737" s="15"/>
    </row>
    <row r="4738" spans="2:17" s="25" customFormat="1" x14ac:dyDescent="0.3">
      <c r="B4738" s="15" t="str">
        <f>IF(A4738="","",VLOOKUP(A4738,Tabulka3[[Číslo smlouvy   u pravidelné činnosti]:[Příjmení]],3,0))</f>
        <v/>
      </c>
      <c r="C4738" s="15" t="str">
        <f>IF(A4738="","",VLOOKUP(A4738,Tabulka3[[Číslo smlouvy   u pravidelné činnosti]:[Příjmení]],4,0))</f>
        <v/>
      </c>
      <c r="F4738" s="94"/>
      <c r="H4738" s="113"/>
      <c r="I4738" s="113"/>
      <c r="K4738" s="15"/>
      <c r="L4738" s="15"/>
      <c r="M4738" s="15">
        <f t="shared" si="219"/>
        <v>1</v>
      </c>
      <c r="N4738" s="15" t="str">
        <f t="shared" si="220"/>
        <v>-</v>
      </c>
      <c r="O4738" s="150">
        <f t="shared" si="221"/>
        <v>0</v>
      </c>
      <c r="P4738" s="15" t="str">
        <f>IF(COUNTIF('Personálie dobrovolníků '!U:X,N4738)&gt;0,"ANO","")</f>
        <v/>
      </c>
      <c r="Q4738" s="15"/>
    </row>
    <row r="4739" spans="2:17" s="25" customFormat="1" x14ac:dyDescent="0.3">
      <c r="B4739" s="15" t="str">
        <f>IF(A4739="","",VLOOKUP(A4739,Tabulka3[[Číslo smlouvy   u pravidelné činnosti]:[Příjmení]],3,0))</f>
        <v/>
      </c>
      <c r="C4739" s="15" t="str">
        <f>IF(A4739="","",VLOOKUP(A4739,Tabulka3[[Číslo smlouvy   u pravidelné činnosti]:[Příjmení]],4,0))</f>
        <v/>
      </c>
      <c r="F4739" s="94"/>
      <c r="H4739" s="113"/>
      <c r="I4739" s="113"/>
      <c r="K4739" s="15"/>
      <c r="L4739" s="15"/>
      <c r="M4739" s="15">
        <f t="shared" si="219"/>
        <v>1</v>
      </c>
      <c r="N4739" s="15" t="str">
        <f t="shared" si="220"/>
        <v>-</v>
      </c>
      <c r="O4739" s="150">
        <f t="shared" si="221"/>
        <v>0</v>
      </c>
      <c r="P4739" s="15" t="str">
        <f>IF(COUNTIF('Personálie dobrovolníků '!U:X,N4739)&gt;0,"ANO","")</f>
        <v/>
      </c>
      <c r="Q4739" s="15"/>
    </row>
    <row r="4740" spans="2:17" s="25" customFormat="1" x14ac:dyDescent="0.3">
      <c r="B4740" s="15" t="str">
        <f>IF(A4740="","",VLOOKUP(A4740,Tabulka3[[Číslo smlouvy   u pravidelné činnosti]:[Příjmení]],3,0))</f>
        <v/>
      </c>
      <c r="C4740" s="15" t="str">
        <f>IF(A4740="","",VLOOKUP(A4740,Tabulka3[[Číslo smlouvy   u pravidelné činnosti]:[Příjmení]],4,0))</f>
        <v/>
      </c>
      <c r="F4740" s="94"/>
      <c r="H4740" s="113"/>
      <c r="I4740" s="113"/>
      <c r="K4740" s="15"/>
      <c r="L4740" s="15"/>
      <c r="M4740" s="15">
        <f t="shared" ref="M4740:M4803" si="222">IF(OR(
   AND($H4740=$K$12, $I4740=$L$4),
   AND($H4740=$K$12, $I4740=$L$5),
   AND($H4740=$K$12, $I4740=$L$6),
   AND($H4740=$K$12, $I4740=$L$7),
   AND($H4740=$K$11, $I4740=$L$4),
   AND($H4740=$K$11, $I4740=$L$5),
   AND($H4740=$K$11, $I4740=$L$6),
   AND($H4740=$K$11, $I4740=$L$7),
   AND($H4740=$K$5, $I4740=$L$5),
   AND($H4740=$K$6, $I4740=$L$4),
   AND($H4740=$K$6, $I4740=$L$5),
   AND($H4740=$K$6, $I4740=$L$7),
   AND($H4740=$K$4, $I4740=$L$6),
), 0, 1)</f>
        <v>1</v>
      </c>
      <c r="N4740" s="15" t="str">
        <f t="shared" ref="N4740:N4803" si="223">A4740 &amp; "-" &amp; J4740</f>
        <v>-</v>
      </c>
      <c r="O4740" s="150">
        <f t="shared" ref="O4740:O4803" si="224">IF(AND(M4740&lt;&gt;0, P4740="ANO"), 1, 0)</f>
        <v>0</v>
      </c>
      <c r="P4740" s="15" t="str">
        <f>IF(COUNTIF('Personálie dobrovolníků '!U:X,N4740)&gt;0,"ANO","")</f>
        <v/>
      </c>
      <c r="Q4740" s="15"/>
    </row>
    <row r="4741" spans="2:17" s="25" customFormat="1" x14ac:dyDescent="0.3">
      <c r="B4741" s="15" t="str">
        <f>IF(A4741="","",VLOOKUP(A4741,Tabulka3[[Číslo smlouvy   u pravidelné činnosti]:[Příjmení]],3,0))</f>
        <v/>
      </c>
      <c r="C4741" s="15" t="str">
        <f>IF(A4741="","",VLOOKUP(A4741,Tabulka3[[Číslo smlouvy   u pravidelné činnosti]:[Příjmení]],4,0))</f>
        <v/>
      </c>
      <c r="F4741" s="94"/>
      <c r="H4741" s="113"/>
      <c r="I4741" s="113"/>
      <c r="K4741" s="15"/>
      <c r="L4741" s="15"/>
      <c r="M4741" s="15">
        <f t="shared" si="222"/>
        <v>1</v>
      </c>
      <c r="N4741" s="15" t="str">
        <f t="shared" si="223"/>
        <v>-</v>
      </c>
      <c r="O4741" s="150">
        <f t="shared" si="224"/>
        <v>0</v>
      </c>
      <c r="P4741" s="15" t="str">
        <f>IF(COUNTIF('Personálie dobrovolníků '!U:X,N4741)&gt;0,"ANO","")</f>
        <v/>
      </c>
      <c r="Q4741" s="15"/>
    </row>
    <row r="4742" spans="2:17" s="25" customFormat="1" x14ac:dyDescent="0.3">
      <c r="B4742" s="15" t="str">
        <f>IF(A4742="","",VLOOKUP(A4742,Tabulka3[[Číslo smlouvy   u pravidelné činnosti]:[Příjmení]],3,0))</f>
        <v/>
      </c>
      <c r="C4742" s="15" t="str">
        <f>IF(A4742="","",VLOOKUP(A4742,Tabulka3[[Číslo smlouvy   u pravidelné činnosti]:[Příjmení]],4,0))</f>
        <v/>
      </c>
      <c r="F4742" s="94"/>
      <c r="H4742" s="113"/>
      <c r="I4742" s="113"/>
      <c r="K4742" s="15"/>
      <c r="L4742" s="15"/>
      <c r="M4742" s="15">
        <f t="shared" si="222"/>
        <v>1</v>
      </c>
      <c r="N4742" s="15" t="str">
        <f t="shared" si="223"/>
        <v>-</v>
      </c>
      <c r="O4742" s="150">
        <f t="shared" si="224"/>
        <v>0</v>
      </c>
      <c r="P4742" s="15" t="str">
        <f>IF(COUNTIF('Personálie dobrovolníků '!U:X,N4742)&gt;0,"ANO","")</f>
        <v/>
      </c>
      <c r="Q4742" s="15"/>
    </row>
    <row r="4743" spans="2:17" s="25" customFormat="1" x14ac:dyDescent="0.3">
      <c r="B4743" s="15" t="str">
        <f>IF(A4743="","",VLOOKUP(A4743,Tabulka3[[Číslo smlouvy   u pravidelné činnosti]:[Příjmení]],3,0))</f>
        <v/>
      </c>
      <c r="C4743" s="15" t="str">
        <f>IF(A4743="","",VLOOKUP(A4743,Tabulka3[[Číslo smlouvy   u pravidelné činnosti]:[Příjmení]],4,0))</f>
        <v/>
      </c>
      <c r="F4743" s="94"/>
      <c r="H4743" s="113"/>
      <c r="I4743" s="113"/>
      <c r="K4743" s="15"/>
      <c r="L4743" s="15"/>
      <c r="M4743" s="15">
        <f t="shared" si="222"/>
        <v>1</v>
      </c>
      <c r="N4743" s="15" t="str">
        <f t="shared" si="223"/>
        <v>-</v>
      </c>
      <c r="O4743" s="150">
        <f t="shared" si="224"/>
        <v>0</v>
      </c>
      <c r="P4743" s="15" t="str">
        <f>IF(COUNTIF('Personálie dobrovolníků '!U:X,N4743)&gt;0,"ANO","")</f>
        <v/>
      </c>
      <c r="Q4743" s="15"/>
    </row>
    <row r="4744" spans="2:17" s="25" customFormat="1" x14ac:dyDescent="0.3">
      <c r="B4744" s="15" t="str">
        <f>IF(A4744="","",VLOOKUP(A4744,Tabulka3[[Číslo smlouvy   u pravidelné činnosti]:[Příjmení]],3,0))</f>
        <v/>
      </c>
      <c r="C4744" s="15" t="str">
        <f>IF(A4744="","",VLOOKUP(A4744,Tabulka3[[Číslo smlouvy   u pravidelné činnosti]:[Příjmení]],4,0))</f>
        <v/>
      </c>
      <c r="F4744" s="94"/>
      <c r="H4744" s="113"/>
      <c r="I4744" s="113"/>
      <c r="K4744" s="15"/>
      <c r="L4744" s="15"/>
      <c r="M4744" s="15">
        <f t="shared" si="222"/>
        <v>1</v>
      </c>
      <c r="N4744" s="15" t="str">
        <f t="shared" si="223"/>
        <v>-</v>
      </c>
      <c r="O4744" s="150">
        <f t="shared" si="224"/>
        <v>0</v>
      </c>
      <c r="P4744" s="15" t="str">
        <f>IF(COUNTIF('Personálie dobrovolníků '!U:X,N4744)&gt;0,"ANO","")</f>
        <v/>
      </c>
      <c r="Q4744" s="15"/>
    </row>
    <row r="4745" spans="2:17" s="25" customFormat="1" x14ac:dyDescent="0.3">
      <c r="B4745" s="15" t="str">
        <f>IF(A4745="","",VLOOKUP(A4745,Tabulka3[[Číslo smlouvy   u pravidelné činnosti]:[Příjmení]],3,0))</f>
        <v/>
      </c>
      <c r="C4745" s="15" t="str">
        <f>IF(A4745="","",VLOOKUP(A4745,Tabulka3[[Číslo smlouvy   u pravidelné činnosti]:[Příjmení]],4,0))</f>
        <v/>
      </c>
      <c r="F4745" s="94"/>
      <c r="H4745" s="113"/>
      <c r="I4745" s="113"/>
      <c r="K4745" s="15"/>
      <c r="L4745" s="15"/>
      <c r="M4745" s="15">
        <f t="shared" si="222"/>
        <v>1</v>
      </c>
      <c r="N4745" s="15" t="str">
        <f t="shared" si="223"/>
        <v>-</v>
      </c>
      <c r="O4745" s="150">
        <f t="shared" si="224"/>
        <v>0</v>
      </c>
      <c r="P4745" s="15" t="str">
        <f>IF(COUNTIF('Personálie dobrovolníků '!U:X,N4745)&gt;0,"ANO","")</f>
        <v/>
      </c>
      <c r="Q4745" s="15"/>
    </row>
    <row r="4746" spans="2:17" s="25" customFormat="1" x14ac:dyDescent="0.3">
      <c r="B4746" s="15" t="str">
        <f>IF(A4746="","",VLOOKUP(A4746,Tabulka3[[Číslo smlouvy   u pravidelné činnosti]:[Příjmení]],3,0))</f>
        <v/>
      </c>
      <c r="C4746" s="15" t="str">
        <f>IF(A4746="","",VLOOKUP(A4746,Tabulka3[[Číslo smlouvy   u pravidelné činnosti]:[Příjmení]],4,0))</f>
        <v/>
      </c>
      <c r="F4746" s="94"/>
      <c r="H4746" s="113"/>
      <c r="I4746" s="113"/>
      <c r="K4746" s="15"/>
      <c r="L4746" s="15"/>
      <c r="M4746" s="15">
        <f t="shared" si="222"/>
        <v>1</v>
      </c>
      <c r="N4746" s="15" t="str">
        <f t="shared" si="223"/>
        <v>-</v>
      </c>
      <c r="O4746" s="150">
        <f t="shared" si="224"/>
        <v>0</v>
      </c>
      <c r="P4746" s="15" t="str">
        <f>IF(COUNTIF('Personálie dobrovolníků '!U:X,N4746)&gt;0,"ANO","")</f>
        <v/>
      </c>
      <c r="Q4746" s="15"/>
    </row>
    <row r="4747" spans="2:17" s="25" customFormat="1" x14ac:dyDescent="0.3">
      <c r="B4747" s="15" t="str">
        <f>IF(A4747="","",VLOOKUP(A4747,Tabulka3[[Číslo smlouvy   u pravidelné činnosti]:[Příjmení]],3,0))</f>
        <v/>
      </c>
      <c r="C4747" s="15" t="str">
        <f>IF(A4747="","",VLOOKUP(A4747,Tabulka3[[Číslo smlouvy   u pravidelné činnosti]:[Příjmení]],4,0))</f>
        <v/>
      </c>
      <c r="F4747" s="94"/>
      <c r="H4747" s="113"/>
      <c r="I4747" s="113"/>
      <c r="K4747" s="15"/>
      <c r="L4747" s="15"/>
      <c r="M4747" s="15">
        <f t="shared" si="222"/>
        <v>1</v>
      </c>
      <c r="N4747" s="15" t="str">
        <f t="shared" si="223"/>
        <v>-</v>
      </c>
      <c r="O4747" s="150">
        <f t="shared" si="224"/>
        <v>0</v>
      </c>
      <c r="P4747" s="15" t="str">
        <f>IF(COUNTIF('Personálie dobrovolníků '!U:X,N4747)&gt;0,"ANO","")</f>
        <v/>
      </c>
      <c r="Q4747" s="15"/>
    </row>
    <row r="4748" spans="2:17" s="25" customFormat="1" x14ac:dyDescent="0.3">
      <c r="B4748" s="15" t="str">
        <f>IF(A4748="","",VLOOKUP(A4748,Tabulka3[[Číslo smlouvy   u pravidelné činnosti]:[Příjmení]],3,0))</f>
        <v/>
      </c>
      <c r="C4748" s="15" t="str">
        <f>IF(A4748="","",VLOOKUP(A4748,Tabulka3[[Číslo smlouvy   u pravidelné činnosti]:[Příjmení]],4,0))</f>
        <v/>
      </c>
      <c r="F4748" s="94"/>
      <c r="H4748" s="113"/>
      <c r="I4748" s="113"/>
      <c r="K4748" s="15"/>
      <c r="L4748" s="15"/>
      <c r="M4748" s="15">
        <f t="shared" si="222"/>
        <v>1</v>
      </c>
      <c r="N4748" s="15" t="str">
        <f t="shared" si="223"/>
        <v>-</v>
      </c>
      <c r="O4748" s="150">
        <f t="shared" si="224"/>
        <v>0</v>
      </c>
      <c r="P4748" s="15" t="str">
        <f>IF(COUNTIF('Personálie dobrovolníků '!U:X,N4748)&gt;0,"ANO","")</f>
        <v/>
      </c>
      <c r="Q4748" s="15"/>
    </row>
    <row r="4749" spans="2:17" s="25" customFormat="1" x14ac:dyDescent="0.3">
      <c r="B4749" s="15" t="str">
        <f>IF(A4749="","",VLOOKUP(A4749,Tabulka3[[Číslo smlouvy   u pravidelné činnosti]:[Příjmení]],3,0))</f>
        <v/>
      </c>
      <c r="C4749" s="15" t="str">
        <f>IF(A4749="","",VLOOKUP(A4749,Tabulka3[[Číslo smlouvy   u pravidelné činnosti]:[Příjmení]],4,0))</f>
        <v/>
      </c>
      <c r="F4749" s="94"/>
      <c r="H4749" s="113"/>
      <c r="I4749" s="113"/>
      <c r="K4749" s="15"/>
      <c r="L4749" s="15"/>
      <c r="M4749" s="15">
        <f t="shared" si="222"/>
        <v>1</v>
      </c>
      <c r="N4749" s="15" t="str">
        <f t="shared" si="223"/>
        <v>-</v>
      </c>
      <c r="O4749" s="150">
        <f t="shared" si="224"/>
        <v>0</v>
      </c>
      <c r="P4749" s="15" t="str">
        <f>IF(COUNTIF('Personálie dobrovolníků '!U:X,N4749)&gt;0,"ANO","")</f>
        <v/>
      </c>
      <c r="Q4749" s="15"/>
    </row>
    <row r="4750" spans="2:17" s="25" customFormat="1" x14ac:dyDescent="0.3">
      <c r="B4750" s="15" t="str">
        <f>IF(A4750="","",VLOOKUP(A4750,Tabulka3[[Číslo smlouvy   u pravidelné činnosti]:[Příjmení]],3,0))</f>
        <v/>
      </c>
      <c r="C4750" s="15" t="str">
        <f>IF(A4750="","",VLOOKUP(A4750,Tabulka3[[Číslo smlouvy   u pravidelné činnosti]:[Příjmení]],4,0))</f>
        <v/>
      </c>
      <c r="F4750" s="94"/>
      <c r="H4750" s="113"/>
      <c r="I4750" s="113"/>
      <c r="K4750" s="15"/>
      <c r="L4750" s="15"/>
      <c r="M4750" s="15">
        <f t="shared" si="222"/>
        <v>1</v>
      </c>
      <c r="N4750" s="15" t="str">
        <f t="shared" si="223"/>
        <v>-</v>
      </c>
      <c r="O4750" s="150">
        <f t="shared" si="224"/>
        <v>0</v>
      </c>
      <c r="P4750" s="15" t="str">
        <f>IF(COUNTIF('Personálie dobrovolníků '!U:X,N4750)&gt;0,"ANO","")</f>
        <v/>
      </c>
      <c r="Q4750" s="15"/>
    </row>
    <row r="4751" spans="2:17" s="25" customFormat="1" x14ac:dyDescent="0.3">
      <c r="B4751" s="15" t="str">
        <f>IF(A4751="","",VLOOKUP(A4751,Tabulka3[[Číslo smlouvy   u pravidelné činnosti]:[Příjmení]],3,0))</f>
        <v/>
      </c>
      <c r="C4751" s="15" t="str">
        <f>IF(A4751="","",VLOOKUP(A4751,Tabulka3[[Číslo smlouvy   u pravidelné činnosti]:[Příjmení]],4,0))</f>
        <v/>
      </c>
      <c r="F4751" s="94"/>
      <c r="H4751" s="113"/>
      <c r="I4751" s="113"/>
      <c r="K4751" s="15"/>
      <c r="L4751" s="15"/>
      <c r="M4751" s="15">
        <f t="shared" si="222"/>
        <v>1</v>
      </c>
      <c r="N4751" s="15" t="str">
        <f t="shared" si="223"/>
        <v>-</v>
      </c>
      <c r="O4751" s="150">
        <f t="shared" si="224"/>
        <v>0</v>
      </c>
      <c r="P4751" s="15" t="str">
        <f>IF(COUNTIF('Personálie dobrovolníků '!U:X,N4751)&gt;0,"ANO","")</f>
        <v/>
      </c>
      <c r="Q4751" s="15"/>
    </row>
    <row r="4752" spans="2:17" s="25" customFormat="1" x14ac:dyDescent="0.3">
      <c r="B4752" s="15" t="str">
        <f>IF(A4752="","",VLOOKUP(A4752,Tabulka3[[Číslo smlouvy   u pravidelné činnosti]:[Příjmení]],3,0))</f>
        <v/>
      </c>
      <c r="C4752" s="15" t="str">
        <f>IF(A4752="","",VLOOKUP(A4752,Tabulka3[[Číslo smlouvy   u pravidelné činnosti]:[Příjmení]],4,0))</f>
        <v/>
      </c>
      <c r="F4752" s="94"/>
      <c r="H4752" s="113"/>
      <c r="I4752" s="113"/>
      <c r="K4752" s="15"/>
      <c r="L4752" s="15"/>
      <c r="M4752" s="15">
        <f t="shared" si="222"/>
        <v>1</v>
      </c>
      <c r="N4752" s="15" t="str">
        <f t="shared" si="223"/>
        <v>-</v>
      </c>
      <c r="O4752" s="150">
        <f t="shared" si="224"/>
        <v>0</v>
      </c>
      <c r="P4752" s="15" t="str">
        <f>IF(COUNTIF('Personálie dobrovolníků '!U:X,N4752)&gt;0,"ANO","")</f>
        <v/>
      </c>
      <c r="Q4752" s="15"/>
    </row>
    <row r="4753" spans="2:17" s="25" customFormat="1" x14ac:dyDescent="0.3">
      <c r="B4753" s="15" t="str">
        <f>IF(A4753="","",VLOOKUP(A4753,Tabulka3[[Číslo smlouvy   u pravidelné činnosti]:[Příjmení]],3,0))</f>
        <v/>
      </c>
      <c r="C4753" s="15" t="str">
        <f>IF(A4753="","",VLOOKUP(A4753,Tabulka3[[Číslo smlouvy   u pravidelné činnosti]:[Příjmení]],4,0))</f>
        <v/>
      </c>
      <c r="F4753" s="94"/>
      <c r="H4753" s="113"/>
      <c r="I4753" s="113"/>
      <c r="K4753" s="15"/>
      <c r="L4753" s="15"/>
      <c r="M4753" s="15">
        <f t="shared" si="222"/>
        <v>1</v>
      </c>
      <c r="N4753" s="15" t="str">
        <f t="shared" si="223"/>
        <v>-</v>
      </c>
      <c r="O4753" s="150">
        <f t="shared" si="224"/>
        <v>0</v>
      </c>
      <c r="P4753" s="15" t="str">
        <f>IF(COUNTIF('Personálie dobrovolníků '!U:X,N4753)&gt;0,"ANO","")</f>
        <v/>
      </c>
      <c r="Q4753" s="15"/>
    </row>
    <row r="4754" spans="2:17" s="25" customFormat="1" x14ac:dyDescent="0.3">
      <c r="B4754" s="15" t="str">
        <f>IF(A4754="","",VLOOKUP(A4754,Tabulka3[[Číslo smlouvy   u pravidelné činnosti]:[Příjmení]],3,0))</f>
        <v/>
      </c>
      <c r="C4754" s="15" t="str">
        <f>IF(A4754="","",VLOOKUP(A4754,Tabulka3[[Číslo smlouvy   u pravidelné činnosti]:[Příjmení]],4,0))</f>
        <v/>
      </c>
      <c r="F4754" s="94"/>
      <c r="H4754" s="113"/>
      <c r="I4754" s="113"/>
      <c r="K4754" s="15"/>
      <c r="L4754" s="15"/>
      <c r="M4754" s="15">
        <f t="shared" si="222"/>
        <v>1</v>
      </c>
      <c r="N4754" s="15" t="str">
        <f t="shared" si="223"/>
        <v>-</v>
      </c>
      <c r="O4754" s="150">
        <f t="shared" si="224"/>
        <v>0</v>
      </c>
      <c r="P4754" s="15" t="str">
        <f>IF(COUNTIF('Personálie dobrovolníků '!U:X,N4754)&gt;0,"ANO","")</f>
        <v/>
      </c>
      <c r="Q4754" s="15"/>
    </row>
    <row r="4755" spans="2:17" s="25" customFormat="1" x14ac:dyDescent="0.3">
      <c r="B4755" s="15" t="str">
        <f>IF(A4755="","",VLOOKUP(A4755,Tabulka3[[Číslo smlouvy   u pravidelné činnosti]:[Příjmení]],3,0))</f>
        <v/>
      </c>
      <c r="C4755" s="15" t="str">
        <f>IF(A4755="","",VLOOKUP(A4755,Tabulka3[[Číslo smlouvy   u pravidelné činnosti]:[Příjmení]],4,0))</f>
        <v/>
      </c>
      <c r="F4755" s="94"/>
      <c r="H4755" s="113"/>
      <c r="I4755" s="113"/>
      <c r="K4755" s="15"/>
      <c r="L4755" s="15"/>
      <c r="M4755" s="15">
        <f t="shared" si="222"/>
        <v>1</v>
      </c>
      <c r="N4755" s="15" t="str">
        <f t="shared" si="223"/>
        <v>-</v>
      </c>
      <c r="O4755" s="150">
        <f t="shared" si="224"/>
        <v>0</v>
      </c>
      <c r="P4755" s="15" t="str">
        <f>IF(COUNTIF('Personálie dobrovolníků '!U:X,N4755)&gt;0,"ANO","")</f>
        <v/>
      </c>
      <c r="Q4755" s="15"/>
    </row>
    <row r="4756" spans="2:17" s="25" customFormat="1" x14ac:dyDescent="0.3">
      <c r="B4756" s="15" t="str">
        <f>IF(A4756="","",VLOOKUP(A4756,Tabulka3[[Číslo smlouvy   u pravidelné činnosti]:[Příjmení]],3,0))</f>
        <v/>
      </c>
      <c r="C4756" s="15" t="str">
        <f>IF(A4756="","",VLOOKUP(A4756,Tabulka3[[Číslo smlouvy   u pravidelné činnosti]:[Příjmení]],4,0))</f>
        <v/>
      </c>
      <c r="F4756" s="94"/>
      <c r="H4756" s="113"/>
      <c r="I4756" s="113"/>
      <c r="K4756" s="15"/>
      <c r="L4756" s="15"/>
      <c r="M4756" s="15">
        <f t="shared" si="222"/>
        <v>1</v>
      </c>
      <c r="N4756" s="15" t="str">
        <f t="shared" si="223"/>
        <v>-</v>
      </c>
      <c r="O4756" s="150">
        <f t="shared" si="224"/>
        <v>0</v>
      </c>
      <c r="P4756" s="15" t="str">
        <f>IF(COUNTIF('Personálie dobrovolníků '!U:X,N4756)&gt;0,"ANO","")</f>
        <v/>
      </c>
      <c r="Q4756" s="15"/>
    </row>
    <row r="4757" spans="2:17" s="25" customFormat="1" x14ac:dyDescent="0.3">
      <c r="B4757" s="15" t="str">
        <f>IF(A4757="","",VLOOKUP(A4757,Tabulka3[[Číslo smlouvy   u pravidelné činnosti]:[Příjmení]],3,0))</f>
        <v/>
      </c>
      <c r="C4757" s="15" t="str">
        <f>IF(A4757="","",VLOOKUP(A4757,Tabulka3[[Číslo smlouvy   u pravidelné činnosti]:[Příjmení]],4,0))</f>
        <v/>
      </c>
      <c r="F4757" s="94"/>
      <c r="H4757" s="113"/>
      <c r="I4757" s="113"/>
      <c r="K4757" s="15"/>
      <c r="L4757" s="15"/>
      <c r="M4757" s="15">
        <f t="shared" si="222"/>
        <v>1</v>
      </c>
      <c r="N4757" s="15" t="str">
        <f t="shared" si="223"/>
        <v>-</v>
      </c>
      <c r="O4757" s="150">
        <f t="shared" si="224"/>
        <v>0</v>
      </c>
      <c r="P4757" s="15" t="str">
        <f>IF(COUNTIF('Personálie dobrovolníků '!U:X,N4757)&gt;0,"ANO","")</f>
        <v/>
      </c>
      <c r="Q4757" s="15"/>
    </row>
    <row r="4758" spans="2:17" s="25" customFormat="1" x14ac:dyDescent="0.3">
      <c r="B4758" s="15" t="str">
        <f>IF(A4758="","",VLOOKUP(A4758,Tabulka3[[Číslo smlouvy   u pravidelné činnosti]:[Příjmení]],3,0))</f>
        <v/>
      </c>
      <c r="C4758" s="15" t="str">
        <f>IF(A4758="","",VLOOKUP(A4758,Tabulka3[[Číslo smlouvy   u pravidelné činnosti]:[Příjmení]],4,0))</f>
        <v/>
      </c>
      <c r="F4758" s="94"/>
      <c r="H4758" s="113"/>
      <c r="I4758" s="113"/>
      <c r="K4758" s="15"/>
      <c r="L4758" s="15"/>
      <c r="M4758" s="15">
        <f t="shared" si="222"/>
        <v>1</v>
      </c>
      <c r="N4758" s="15" t="str">
        <f t="shared" si="223"/>
        <v>-</v>
      </c>
      <c r="O4758" s="150">
        <f t="shared" si="224"/>
        <v>0</v>
      </c>
      <c r="P4758" s="15" t="str">
        <f>IF(COUNTIF('Personálie dobrovolníků '!U:X,N4758)&gt;0,"ANO","")</f>
        <v/>
      </c>
      <c r="Q4758" s="15"/>
    </row>
    <row r="4759" spans="2:17" s="25" customFormat="1" x14ac:dyDescent="0.3">
      <c r="B4759" s="15" t="str">
        <f>IF(A4759="","",VLOOKUP(A4759,Tabulka3[[Číslo smlouvy   u pravidelné činnosti]:[Příjmení]],3,0))</f>
        <v/>
      </c>
      <c r="C4759" s="15" t="str">
        <f>IF(A4759="","",VLOOKUP(A4759,Tabulka3[[Číslo smlouvy   u pravidelné činnosti]:[Příjmení]],4,0))</f>
        <v/>
      </c>
      <c r="F4759" s="94"/>
      <c r="H4759" s="113"/>
      <c r="I4759" s="113"/>
      <c r="K4759" s="15"/>
      <c r="L4759" s="15"/>
      <c r="M4759" s="15">
        <f t="shared" si="222"/>
        <v>1</v>
      </c>
      <c r="N4759" s="15" t="str">
        <f t="shared" si="223"/>
        <v>-</v>
      </c>
      <c r="O4759" s="150">
        <f t="shared" si="224"/>
        <v>0</v>
      </c>
      <c r="P4759" s="15" t="str">
        <f>IF(COUNTIF('Personálie dobrovolníků '!U:X,N4759)&gt;0,"ANO","")</f>
        <v/>
      </c>
      <c r="Q4759" s="15"/>
    </row>
    <row r="4760" spans="2:17" s="25" customFormat="1" x14ac:dyDescent="0.3">
      <c r="B4760" s="15" t="str">
        <f>IF(A4760="","",VLOOKUP(A4760,Tabulka3[[Číslo smlouvy   u pravidelné činnosti]:[Příjmení]],3,0))</f>
        <v/>
      </c>
      <c r="C4760" s="15" t="str">
        <f>IF(A4760="","",VLOOKUP(A4760,Tabulka3[[Číslo smlouvy   u pravidelné činnosti]:[Příjmení]],4,0))</f>
        <v/>
      </c>
      <c r="F4760" s="94"/>
      <c r="H4760" s="113"/>
      <c r="I4760" s="113"/>
      <c r="K4760" s="15"/>
      <c r="L4760" s="15"/>
      <c r="M4760" s="15">
        <f t="shared" si="222"/>
        <v>1</v>
      </c>
      <c r="N4760" s="15" t="str">
        <f t="shared" si="223"/>
        <v>-</v>
      </c>
      <c r="O4760" s="150">
        <f t="shared" si="224"/>
        <v>0</v>
      </c>
      <c r="P4760" s="15" t="str">
        <f>IF(COUNTIF('Personálie dobrovolníků '!U:X,N4760)&gt;0,"ANO","")</f>
        <v/>
      </c>
      <c r="Q4760" s="15"/>
    </row>
    <row r="4761" spans="2:17" s="25" customFormat="1" x14ac:dyDescent="0.3">
      <c r="B4761" s="15" t="str">
        <f>IF(A4761="","",VLOOKUP(A4761,Tabulka3[[Číslo smlouvy   u pravidelné činnosti]:[Příjmení]],3,0))</f>
        <v/>
      </c>
      <c r="C4761" s="15" t="str">
        <f>IF(A4761="","",VLOOKUP(A4761,Tabulka3[[Číslo smlouvy   u pravidelné činnosti]:[Příjmení]],4,0))</f>
        <v/>
      </c>
      <c r="F4761" s="94"/>
      <c r="H4761" s="113"/>
      <c r="I4761" s="113"/>
      <c r="K4761" s="15"/>
      <c r="L4761" s="15"/>
      <c r="M4761" s="15">
        <f t="shared" si="222"/>
        <v>1</v>
      </c>
      <c r="N4761" s="15" t="str">
        <f t="shared" si="223"/>
        <v>-</v>
      </c>
      <c r="O4761" s="150">
        <f t="shared" si="224"/>
        <v>0</v>
      </c>
      <c r="P4761" s="15" t="str">
        <f>IF(COUNTIF('Personálie dobrovolníků '!U:X,N4761)&gt;0,"ANO","")</f>
        <v/>
      </c>
      <c r="Q4761" s="15"/>
    </row>
    <row r="4762" spans="2:17" s="25" customFormat="1" x14ac:dyDescent="0.3">
      <c r="B4762" s="15" t="str">
        <f>IF(A4762="","",VLOOKUP(A4762,Tabulka3[[Číslo smlouvy   u pravidelné činnosti]:[Příjmení]],3,0))</f>
        <v/>
      </c>
      <c r="C4762" s="15" t="str">
        <f>IF(A4762="","",VLOOKUP(A4762,Tabulka3[[Číslo smlouvy   u pravidelné činnosti]:[Příjmení]],4,0))</f>
        <v/>
      </c>
      <c r="F4762" s="94"/>
      <c r="H4762" s="113"/>
      <c r="I4762" s="113"/>
      <c r="K4762" s="15"/>
      <c r="L4762" s="15"/>
      <c r="M4762" s="15">
        <f t="shared" si="222"/>
        <v>1</v>
      </c>
      <c r="N4762" s="15" t="str">
        <f t="shared" si="223"/>
        <v>-</v>
      </c>
      <c r="O4762" s="150">
        <f t="shared" si="224"/>
        <v>0</v>
      </c>
      <c r="P4762" s="15" t="str">
        <f>IF(COUNTIF('Personálie dobrovolníků '!U:X,N4762)&gt;0,"ANO","")</f>
        <v/>
      </c>
      <c r="Q4762" s="15"/>
    </row>
    <row r="4763" spans="2:17" s="25" customFormat="1" x14ac:dyDescent="0.3">
      <c r="B4763" s="15" t="str">
        <f>IF(A4763="","",VLOOKUP(A4763,Tabulka3[[Číslo smlouvy   u pravidelné činnosti]:[Příjmení]],3,0))</f>
        <v/>
      </c>
      <c r="C4763" s="15" t="str">
        <f>IF(A4763="","",VLOOKUP(A4763,Tabulka3[[Číslo smlouvy   u pravidelné činnosti]:[Příjmení]],4,0))</f>
        <v/>
      </c>
      <c r="F4763" s="94"/>
      <c r="H4763" s="113"/>
      <c r="I4763" s="113"/>
      <c r="K4763" s="15"/>
      <c r="L4763" s="15"/>
      <c r="M4763" s="15">
        <f t="shared" si="222"/>
        <v>1</v>
      </c>
      <c r="N4763" s="15" t="str">
        <f t="shared" si="223"/>
        <v>-</v>
      </c>
      <c r="O4763" s="150">
        <f t="shared" si="224"/>
        <v>0</v>
      </c>
      <c r="P4763" s="15" t="str">
        <f>IF(COUNTIF('Personálie dobrovolníků '!U:X,N4763)&gt;0,"ANO","")</f>
        <v/>
      </c>
      <c r="Q4763" s="15"/>
    </row>
    <row r="4764" spans="2:17" s="25" customFormat="1" x14ac:dyDescent="0.3">
      <c r="B4764" s="15" t="str">
        <f>IF(A4764="","",VLOOKUP(A4764,Tabulka3[[Číslo smlouvy   u pravidelné činnosti]:[Příjmení]],3,0))</f>
        <v/>
      </c>
      <c r="C4764" s="15" t="str">
        <f>IF(A4764="","",VLOOKUP(A4764,Tabulka3[[Číslo smlouvy   u pravidelné činnosti]:[Příjmení]],4,0))</f>
        <v/>
      </c>
      <c r="F4764" s="94"/>
      <c r="H4764" s="113"/>
      <c r="I4764" s="113"/>
      <c r="K4764" s="15"/>
      <c r="L4764" s="15"/>
      <c r="M4764" s="15">
        <f t="shared" si="222"/>
        <v>1</v>
      </c>
      <c r="N4764" s="15" t="str">
        <f t="shared" si="223"/>
        <v>-</v>
      </c>
      <c r="O4764" s="150">
        <f t="shared" si="224"/>
        <v>0</v>
      </c>
      <c r="P4764" s="15" t="str">
        <f>IF(COUNTIF('Personálie dobrovolníků '!U:X,N4764)&gt;0,"ANO","")</f>
        <v/>
      </c>
      <c r="Q4764" s="15"/>
    </row>
    <row r="4765" spans="2:17" s="25" customFormat="1" x14ac:dyDescent="0.3">
      <c r="B4765" s="15" t="str">
        <f>IF(A4765="","",VLOOKUP(A4765,Tabulka3[[Číslo smlouvy   u pravidelné činnosti]:[Příjmení]],3,0))</f>
        <v/>
      </c>
      <c r="C4765" s="15" t="str">
        <f>IF(A4765="","",VLOOKUP(A4765,Tabulka3[[Číslo smlouvy   u pravidelné činnosti]:[Příjmení]],4,0))</f>
        <v/>
      </c>
      <c r="F4765" s="94"/>
      <c r="H4765" s="113"/>
      <c r="I4765" s="113"/>
      <c r="K4765" s="15"/>
      <c r="L4765" s="15"/>
      <c r="M4765" s="15">
        <f t="shared" si="222"/>
        <v>1</v>
      </c>
      <c r="N4765" s="15" t="str">
        <f t="shared" si="223"/>
        <v>-</v>
      </c>
      <c r="O4765" s="150">
        <f t="shared" si="224"/>
        <v>0</v>
      </c>
      <c r="P4765" s="15" t="str">
        <f>IF(COUNTIF('Personálie dobrovolníků '!U:X,N4765)&gt;0,"ANO","")</f>
        <v/>
      </c>
      <c r="Q4765" s="15"/>
    </row>
    <row r="4766" spans="2:17" s="25" customFormat="1" x14ac:dyDescent="0.3">
      <c r="B4766" s="15" t="str">
        <f>IF(A4766="","",VLOOKUP(A4766,Tabulka3[[Číslo smlouvy   u pravidelné činnosti]:[Příjmení]],3,0))</f>
        <v/>
      </c>
      <c r="C4766" s="15" t="str">
        <f>IF(A4766="","",VLOOKUP(A4766,Tabulka3[[Číslo smlouvy   u pravidelné činnosti]:[Příjmení]],4,0))</f>
        <v/>
      </c>
      <c r="F4766" s="94"/>
      <c r="H4766" s="113"/>
      <c r="I4766" s="113"/>
      <c r="K4766" s="15"/>
      <c r="L4766" s="15"/>
      <c r="M4766" s="15">
        <f t="shared" si="222"/>
        <v>1</v>
      </c>
      <c r="N4766" s="15" t="str">
        <f t="shared" si="223"/>
        <v>-</v>
      </c>
      <c r="O4766" s="150">
        <f t="shared" si="224"/>
        <v>0</v>
      </c>
      <c r="P4766" s="15" t="str">
        <f>IF(COUNTIF('Personálie dobrovolníků '!U:X,N4766)&gt;0,"ANO","")</f>
        <v/>
      </c>
      <c r="Q4766" s="15"/>
    </row>
    <row r="4767" spans="2:17" s="25" customFormat="1" x14ac:dyDescent="0.3">
      <c r="B4767" s="15" t="str">
        <f>IF(A4767="","",VLOOKUP(A4767,Tabulka3[[Číslo smlouvy   u pravidelné činnosti]:[Příjmení]],3,0))</f>
        <v/>
      </c>
      <c r="C4767" s="15" t="str">
        <f>IF(A4767="","",VLOOKUP(A4767,Tabulka3[[Číslo smlouvy   u pravidelné činnosti]:[Příjmení]],4,0))</f>
        <v/>
      </c>
      <c r="F4767" s="94"/>
      <c r="H4767" s="113"/>
      <c r="I4767" s="113"/>
      <c r="K4767" s="15"/>
      <c r="L4767" s="15"/>
      <c r="M4767" s="15">
        <f t="shared" si="222"/>
        <v>1</v>
      </c>
      <c r="N4767" s="15" t="str">
        <f t="shared" si="223"/>
        <v>-</v>
      </c>
      <c r="O4767" s="150">
        <f t="shared" si="224"/>
        <v>0</v>
      </c>
      <c r="P4767" s="15" t="str">
        <f>IF(COUNTIF('Personálie dobrovolníků '!U:X,N4767)&gt;0,"ANO","")</f>
        <v/>
      </c>
      <c r="Q4767" s="15"/>
    </row>
    <row r="4768" spans="2:17" s="25" customFormat="1" x14ac:dyDescent="0.3">
      <c r="B4768" s="15" t="str">
        <f>IF(A4768="","",VLOOKUP(A4768,Tabulka3[[Číslo smlouvy   u pravidelné činnosti]:[Příjmení]],3,0))</f>
        <v/>
      </c>
      <c r="C4768" s="15" t="str">
        <f>IF(A4768="","",VLOOKUP(A4768,Tabulka3[[Číslo smlouvy   u pravidelné činnosti]:[Příjmení]],4,0))</f>
        <v/>
      </c>
      <c r="F4768" s="94"/>
      <c r="H4768" s="113"/>
      <c r="I4768" s="113"/>
      <c r="K4768" s="15"/>
      <c r="L4768" s="15"/>
      <c r="M4768" s="15">
        <f t="shared" si="222"/>
        <v>1</v>
      </c>
      <c r="N4768" s="15" t="str">
        <f t="shared" si="223"/>
        <v>-</v>
      </c>
      <c r="O4768" s="150">
        <f t="shared" si="224"/>
        <v>0</v>
      </c>
      <c r="P4768" s="15" t="str">
        <f>IF(COUNTIF('Personálie dobrovolníků '!U:X,N4768)&gt;0,"ANO","")</f>
        <v/>
      </c>
      <c r="Q4768" s="15"/>
    </row>
    <row r="4769" spans="2:17" s="25" customFormat="1" x14ac:dyDescent="0.3">
      <c r="B4769" s="15" t="str">
        <f>IF(A4769="","",VLOOKUP(A4769,Tabulka3[[Číslo smlouvy   u pravidelné činnosti]:[Příjmení]],3,0))</f>
        <v/>
      </c>
      <c r="C4769" s="15" t="str">
        <f>IF(A4769="","",VLOOKUP(A4769,Tabulka3[[Číslo smlouvy   u pravidelné činnosti]:[Příjmení]],4,0))</f>
        <v/>
      </c>
      <c r="F4769" s="94"/>
      <c r="H4769" s="113"/>
      <c r="I4769" s="113"/>
      <c r="K4769" s="15"/>
      <c r="L4769" s="15"/>
      <c r="M4769" s="15">
        <f t="shared" si="222"/>
        <v>1</v>
      </c>
      <c r="N4769" s="15" t="str">
        <f t="shared" si="223"/>
        <v>-</v>
      </c>
      <c r="O4769" s="150">
        <f t="shared" si="224"/>
        <v>0</v>
      </c>
      <c r="P4769" s="15" t="str">
        <f>IF(COUNTIF('Personálie dobrovolníků '!U:X,N4769)&gt;0,"ANO","")</f>
        <v/>
      </c>
      <c r="Q4769" s="15"/>
    </row>
    <row r="4770" spans="2:17" s="25" customFormat="1" x14ac:dyDescent="0.3">
      <c r="B4770" s="15" t="str">
        <f>IF(A4770="","",VLOOKUP(A4770,Tabulka3[[Číslo smlouvy   u pravidelné činnosti]:[Příjmení]],3,0))</f>
        <v/>
      </c>
      <c r="C4770" s="15" t="str">
        <f>IF(A4770="","",VLOOKUP(A4770,Tabulka3[[Číslo smlouvy   u pravidelné činnosti]:[Příjmení]],4,0))</f>
        <v/>
      </c>
      <c r="F4770" s="94"/>
      <c r="H4770" s="113"/>
      <c r="I4770" s="113"/>
      <c r="K4770" s="15"/>
      <c r="L4770" s="15"/>
      <c r="M4770" s="15">
        <f t="shared" si="222"/>
        <v>1</v>
      </c>
      <c r="N4770" s="15" t="str">
        <f t="shared" si="223"/>
        <v>-</v>
      </c>
      <c r="O4770" s="150">
        <f t="shared" si="224"/>
        <v>0</v>
      </c>
      <c r="P4770" s="15" t="str">
        <f>IF(COUNTIF('Personálie dobrovolníků '!U:X,N4770)&gt;0,"ANO","")</f>
        <v/>
      </c>
      <c r="Q4770" s="15"/>
    </row>
    <row r="4771" spans="2:17" s="25" customFormat="1" x14ac:dyDescent="0.3">
      <c r="B4771" s="15" t="str">
        <f>IF(A4771="","",VLOOKUP(A4771,Tabulka3[[Číslo smlouvy   u pravidelné činnosti]:[Příjmení]],3,0))</f>
        <v/>
      </c>
      <c r="C4771" s="15" t="str">
        <f>IF(A4771="","",VLOOKUP(A4771,Tabulka3[[Číslo smlouvy   u pravidelné činnosti]:[Příjmení]],4,0))</f>
        <v/>
      </c>
      <c r="F4771" s="94"/>
      <c r="H4771" s="113"/>
      <c r="I4771" s="113"/>
      <c r="K4771" s="15"/>
      <c r="L4771" s="15"/>
      <c r="M4771" s="15">
        <f t="shared" si="222"/>
        <v>1</v>
      </c>
      <c r="N4771" s="15" t="str">
        <f t="shared" si="223"/>
        <v>-</v>
      </c>
      <c r="O4771" s="150">
        <f t="shared" si="224"/>
        <v>0</v>
      </c>
      <c r="P4771" s="15" t="str">
        <f>IF(COUNTIF('Personálie dobrovolníků '!U:X,N4771)&gt;0,"ANO","")</f>
        <v/>
      </c>
      <c r="Q4771" s="15"/>
    </row>
    <row r="4772" spans="2:17" s="25" customFormat="1" x14ac:dyDescent="0.3">
      <c r="B4772" s="15" t="str">
        <f>IF(A4772="","",VLOOKUP(A4772,Tabulka3[[Číslo smlouvy   u pravidelné činnosti]:[Příjmení]],3,0))</f>
        <v/>
      </c>
      <c r="C4772" s="15" t="str">
        <f>IF(A4772="","",VLOOKUP(A4772,Tabulka3[[Číslo smlouvy   u pravidelné činnosti]:[Příjmení]],4,0))</f>
        <v/>
      </c>
      <c r="F4772" s="94"/>
      <c r="H4772" s="113"/>
      <c r="I4772" s="113"/>
      <c r="K4772" s="15"/>
      <c r="L4772" s="15"/>
      <c r="M4772" s="15">
        <f t="shared" si="222"/>
        <v>1</v>
      </c>
      <c r="N4772" s="15" t="str">
        <f t="shared" si="223"/>
        <v>-</v>
      </c>
      <c r="O4772" s="150">
        <f t="shared" si="224"/>
        <v>0</v>
      </c>
      <c r="P4772" s="15" t="str">
        <f>IF(COUNTIF('Personálie dobrovolníků '!U:X,N4772)&gt;0,"ANO","")</f>
        <v/>
      </c>
      <c r="Q4772" s="15"/>
    </row>
    <row r="4773" spans="2:17" s="25" customFormat="1" x14ac:dyDescent="0.3">
      <c r="B4773" s="15" t="str">
        <f>IF(A4773="","",VLOOKUP(A4773,Tabulka3[[Číslo smlouvy   u pravidelné činnosti]:[Příjmení]],3,0))</f>
        <v/>
      </c>
      <c r="C4773" s="15" t="str">
        <f>IF(A4773="","",VLOOKUP(A4773,Tabulka3[[Číslo smlouvy   u pravidelné činnosti]:[Příjmení]],4,0))</f>
        <v/>
      </c>
      <c r="F4773" s="94"/>
      <c r="H4773" s="113"/>
      <c r="I4773" s="113"/>
      <c r="K4773" s="15"/>
      <c r="L4773" s="15"/>
      <c r="M4773" s="15">
        <f t="shared" si="222"/>
        <v>1</v>
      </c>
      <c r="N4773" s="15" t="str">
        <f t="shared" si="223"/>
        <v>-</v>
      </c>
      <c r="O4773" s="150">
        <f t="shared" si="224"/>
        <v>0</v>
      </c>
      <c r="P4773" s="15" t="str">
        <f>IF(COUNTIF('Personálie dobrovolníků '!U:X,N4773)&gt;0,"ANO","")</f>
        <v/>
      </c>
      <c r="Q4773" s="15"/>
    </row>
    <row r="4774" spans="2:17" s="25" customFormat="1" x14ac:dyDescent="0.3">
      <c r="B4774" s="15" t="str">
        <f>IF(A4774="","",VLOOKUP(A4774,Tabulka3[[Číslo smlouvy   u pravidelné činnosti]:[Příjmení]],3,0))</f>
        <v/>
      </c>
      <c r="C4774" s="15" t="str">
        <f>IF(A4774="","",VLOOKUP(A4774,Tabulka3[[Číslo smlouvy   u pravidelné činnosti]:[Příjmení]],4,0))</f>
        <v/>
      </c>
      <c r="F4774" s="94"/>
      <c r="H4774" s="113"/>
      <c r="I4774" s="113"/>
      <c r="K4774" s="15"/>
      <c r="L4774" s="15"/>
      <c r="M4774" s="15">
        <f t="shared" si="222"/>
        <v>1</v>
      </c>
      <c r="N4774" s="15" t="str">
        <f t="shared" si="223"/>
        <v>-</v>
      </c>
      <c r="O4774" s="150">
        <f t="shared" si="224"/>
        <v>0</v>
      </c>
      <c r="P4774" s="15" t="str">
        <f>IF(COUNTIF('Personálie dobrovolníků '!U:X,N4774)&gt;0,"ANO","")</f>
        <v/>
      </c>
      <c r="Q4774" s="15"/>
    </row>
    <row r="4775" spans="2:17" s="25" customFormat="1" x14ac:dyDescent="0.3">
      <c r="B4775" s="15" t="str">
        <f>IF(A4775="","",VLOOKUP(A4775,Tabulka3[[Číslo smlouvy   u pravidelné činnosti]:[Příjmení]],3,0))</f>
        <v/>
      </c>
      <c r="C4775" s="15" t="str">
        <f>IF(A4775="","",VLOOKUP(A4775,Tabulka3[[Číslo smlouvy   u pravidelné činnosti]:[Příjmení]],4,0))</f>
        <v/>
      </c>
      <c r="F4775" s="94"/>
      <c r="H4775" s="113"/>
      <c r="I4775" s="113"/>
      <c r="K4775" s="15"/>
      <c r="L4775" s="15"/>
      <c r="M4775" s="15">
        <f t="shared" si="222"/>
        <v>1</v>
      </c>
      <c r="N4775" s="15" t="str">
        <f t="shared" si="223"/>
        <v>-</v>
      </c>
      <c r="O4775" s="150">
        <f t="shared" si="224"/>
        <v>0</v>
      </c>
      <c r="P4775" s="15" t="str">
        <f>IF(COUNTIF('Personálie dobrovolníků '!U:X,N4775)&gt;0,"ANO","")</f>
        <v/>
      </c>
      <c r="Q4775" s="15"/>
    </row>
    <row r="4776" spans="2:17" s="25" customFormat="1" x14ac:dyDescent="0.3">
      <c r="B4776" s="15" t="str">
        <f>IF(A4776="","",VLOOKUP(A4776,Tabulka3[[Číslo smlouvy   u pravidelné činnosti]:[Příjmení]],3,0))</f>
        <v/>
      </c>
      <c r="C4776" s="15" t="str">
        <f>IF(A4776="","",VLOOKUP(A4776,Tabulka3[[Číslo smlouvy   u pravidelné činnosti]:[Příjmení]],4,0))</f>
        <v/>
      </c>
      <c r="F4776" s="94"/>
      <c r="H4776" s="113"/>
      <c r="I4776" s="113"/>
      <c r="K4776" s="15"/>
      <c r="L4776" s="15"/>
      <c r="M4776" s="15">
        <f t="shared" si="222"/>
        <v>1</v>
      </c>
      <c r="N4776" s="15" t="str">
        <f t="shared" si="223"/>
        <v>-</v>
      </c>
      <c r="O4776" s="150">
        <f t="shared" si="224"/>
        <v>0</v>
      </c>
      <c r="P4776" s="15" t="str">
        <f>IF(COUNTIF('Personálie dobrovolníků '!U:X,N4776)&gt;0,"ANO","")</f>
        <v/>
      </c>
      <c r="Q4776" s="15"/>
    </row>
    <row r="4777" spans="2:17" s="25" customFormat="1" x14ac:dyDescent="0.3">
      <c r="B4777" s="15" t="str">
        <f>IF(A4777="","",VLOOKUP(A4777,Tabulka3[[Číslo smlouvy   u pravidelné činnosti]:[Příjmení]],3,0))</f>
        <v/>
      </c>
      <c r="C4777" s="15" t="str">
        <f>IF(A4777="","",VLOOKUP(A4777,Tabulka3[[Číslo smlouvy   u pravidelné činnosti]:[Příjmení]],4,0))</f>
        <v/>
      </c>
      <c r="F4777" s="94"/>
      <c r="H4777" s="113"/>
      <c r="I4777" s="113"/>
      <c r="K4777" s="15"/>
      <c r="L4777" s="15"/>
      <c r="M4777" s="15">
        <f t="shared" si="222"/>
        <v>1</v>
      </c>
      <c r="N4777" s="15" t="str">
        <f t="shared" si="223"/>
        <v>-</v>
      </c>
      <c r="O4777" s="150">
        <f t="shared" si="224"/>
        <v>0</v>
      </c>
      <c r="P4777" s="15" t="str">
        <f>IF(COUNTIF('Personálie dobrovolníků '!U:X,N4777)&gt;0,"ANO","")</f>
        <v/>
      </c>
      <c r="Q4777" s="15"/>
    </row>
    <row r="4778" spans="2:17" s="25" customFormat="1" x14ac:dyDescent="0.3">
      <c r="B4778" s="15" t="str">
        <f>IF(A4778="","",VLOOKUP(A4778,Tabulka3[[Číslo smlouvy   u pravidelné činnosti]:[Příjmení]],3,0))</f>
        <v/>
      </c>
      <c r="C4778" s="15" t="str">
        <f>IF(A4778="","",VLOOKUP(A4778,Tabulka3[[Číslo smlouvy   u pravidelné činnosti]:[Příjmení]],4,0))</f>
        <v/>
      </c>
      <c r="F4778" s="94"/>
      <c r="H4778" s="113"/>
      <c r="I4778" s="113"/>
      <c r="K4778" s="15"/>
      <c r="L4778" s="15"/>
      <c r="M4778" s="15">
        <f t="shared" si="222"/>
        <v>1</v>
      </c>
      <c r="N4778" s="15" t="str">
        <f t="shared" si="223"/>
        <v>-</v>
      </c>
      <c r="O4778" s="150">
        <f t="shared" si="224"/>
        <v>0</v>
      </c>
      <c r="P4778" s="15" t="str">
        <f>IF(COUNTIF('Personálie dobrovolníků '!U:X,N4778)&gt;0,"ANO","")</f>
        <v/>
      </c>
      <c r="Q4778" s="15"/>
    </row>
    <row r="4779" spans="2:17" s="25" customFormat="1" x14ac:dyDescent="0.3">
      <c r="B4779" s="15" t="str">
        <f>IF(A4779="","",VLOOKUP(A4779,Tabulka3[[Číslo smlouvy   u pravidelné činnosti]:[Příjmení]],3,0))</f>
        <v/>
      </c>
      <c r="C4779" s="15" t="str">
        <f>IF(A4779="","",VLOOKUP(A4779,Tabulka3[[Číslo smlouvy   u pravidelné činnosti]:[Příjmení]],4,0))</f>
        <v/>
      </c>
      <c r="F4779" s="94"/>
      <c r="H4779" s="113"/>
      <c r="I4779" s="113"/>
      <c r="K4779" s="15"/>
      <c r="L4779" s="15"/>
      <c r="M4779" s="15">
        <f t="shared" si="222"/>
        <v>1</v>
      </c>
      <c r="N4779" s="15" t="str">
        <f t="shared" si="223"/>
        <v>-</v>
      </c>
      <c r="O4779" s="150">
        <f t="shared" si="224"/>
        <v>0</v>
      </c>
      <c r="P4779" s="15" t="str">
        <f>IF(COUNTIF('Personálie dobrovolníků '!U:X,N4779)&gt;0,"ANO","")</f>
        <v/>
      </c>
      <c r="Q4779" s="15"/>
    </row>
    <row r="4780" spans="2:17" s="25" customFormat="1" x14ac:dyDescent="0.3">
      <c r="B4780" s="15" t="str">
        <f>IF(A4780="","",VLOOKUP(A4780,Tabulka3[[Číslo smlouvy   u pravidelné činnosti]:[Příjmení]],3,0))</f>
        <v/>
      </c>
      <c r="C4780" s="15" t="str">
        <f>IF(A4780="","",VLOOKUP(A4780,Tabulka3[[Číslo smlouvy   u pravidelné činnosti]:[Příjmení]],4,0))</f>
        <v/>
      </c>
      <c r="F4780" s="94"/>
      <c r="H4780" s="113"/>
      <c r="I4780" s="113"/>
      <c r="K4780" s="15"/>
      <c r="L4780" s="15"/>
      <c r="M4780" s="15">
        <f t="shared" si="222"/>
        <v>1</v>
      </c>
      <c r="N4780" s="15" t="str">
        <f t="shared" si="223"/>
        <v>-</v>
      </c>
      <c r="O4780" s="150">
        <f t="shared" si="224"/>
        <v>0</v>
      </c>
      <c r="P4780" s="15" t="str">
        <f>IF(COUNTIF('Personálie dobrovolníků '!U:X,N4780)&gt;0,"ANO","")</f>
        <v/>
      </c>
      <c r="Q4780" s="15"/>
    </row>
    <row r="4781" spans="2:17" s="25" customFormat="1" x14ac:dyDescent="0.3">
      <c r="B4781" s="15" t="str">
        <f>IF(A4781="","",VLOOKUP(A4781,Tabulka3[[Číslo smlouvy   u pravidelné činnosti]:[Příjmení]],3,0))</f>
        <v/>
      </c>
      <c r="C4781" s="15" t="str">
        <f>IF(A4781="","",VLOOKUP(A4781,Tabulka3[[Číslo smlouvy   u pravidelné činnosti]:[Příjmení]],4,0))</f>
        <v/>
      </c>
      <c r="F4781" s="94"/>
      <c r="H4781" s="113"/>
      <c r="I4781" s="113"/>
      <c r="K4781" s="15"/>
      <c r="L4781" s="15"/>
      <c r="M4781" s="15">
        <f t="shared" si="222"/>
        <v>1</v>
      </c>
      <c r="N4781" s="15" t="str">
        <f t="shared" si="223"/>
        <v>-</v>
      </c>
      <c r="O4781" s="150">
        <f t="shared" si="224"/>
        <v>0</v>
      </c>
      <c r="P4781" s="15" t="str">
        <f>IF(COUNTIF('Personálie dobrovolníků '!U:X,N4781)&gt;0,"ANO","")</f>
        <v/>
      </c>
      <c r="Q4781" s="15"/>
    </row>
    <row r="4782" spans="2:17" s="25" customFormat="1" x14ac:dyDescent="0.3">
      <c r="B4782" s="15" t="str">
        <f>IF(A4782="","",VLOOKUP(A4782,Tabulka3[[Číslo smlouvy   u pravidelné činnosti]:[Příjmení]],3,0))</f>
        <v/>
      </c>
      <c r="C4782" s="15" t="str">
        <f>IF(A4782="","",VLOOKUP(A4782,Tabulka3[[Číslo smlouvy   u pravidelné činnosti]:[Příjmení]],4,0))</f>
        <v/>
      </c>
      <c r="F4782" s="94"/>
      <c r="H4782" s="113"/>
      <c r="I4782" s="113"/>
      <c r="K4782" s="15"/>
      <c r="L4782" s="15"/>
      <c r="M4782" s="15">
        <f t="shared" si="222"/>
        <v>1</v>
      </c>
      <c r="N4782" s="15" t="str">
        <f t="shared" si="223"/>
        <v>-</v>
      </c>
      <c r="O4782" s="150">
        <f t="shared" si="224"/>
        <v>0</v>
      </c>
      <c r="P4782" s="15" t="str">
        <f>IF(COUNTIF('Personálie dobrovolníků '!U:X,N4782)&gt;0,"ANO","")</f>
        <v/>
      </c>
      <c r="Q4782" s="15"/>
    </row>
    <row r="4783" spans="2:17" s="25" customFormat="1" x14ac:dyDescent="0.3">
      <c r="B4783" s="15" t="str">
        <f>IF(A4783="","",VLOOKUP(A4783,Tabulka3[[Číslo smlouvy   u pravidelné činnosti]:[Příjmení]],3,0))</f>
        <v/>
      </c>
      <c r="C4783" s="15" t="str">
        <f>IF(A4783="","",VLOOKUP(A4783,Tabulka3[[Číslo smlouvy   u pravidelné činnosti]:[Příjmení]],4,0))</f>
        <v/>
      </c>
      <c r="F4783" s="94"/>
      <c r="H4783" s="113"/>
      <c r="I4783" s="113"/>
      <c r="K4783" s="15"/>
      <c r="L4783" s="15"/>
      <c r="M4783" s="15">
        <f t="shared" si="222"/>
        <v>1</v>
      </c>
      <c r="N4783" s="15" t="str">
        <f t="shared" si="223"/>
        <v>-</v>
      </c>
      <c r="O4783" s="150">
        <f t="shared" si="224"/>
        <v>0</v>
      </c>
      <c r="P4783" s="15" t="str">
        <f>IF(COUNTIF('Personálie dobrovolníků '!U:X,N4783)&gt;0,"ANO","")</f>
        <v/>
      </c>
      <c r="Q4783" s="15"/>
    </row>
    <row r="4784" spans="2:17" s="25" customFormat="1" x14ac:dyDescent="0.3">
      <c r="B4784" s="15" t="str">
        <f>IF(A4784="","",VLOOKUP(A4784,Tabulka3[[Číslo smlouvy   u pravidelné činnosti]:[Příjmení]],3,0))</f>
        <v/>
      </c>
      <c r="C4784" s="15" t="str">
        <f>IF(A4784="","",VLOOKUP(A4784,Tabulka3[[Číslo smlouvy   u pravidelné činnosti]:[Příjmení]],4,0))</f>
        <v/>
      </c>
      <c r="F4784" s="94"/>
      <c r="H4784" s="113"/>
      <c r="I4784" s="113"/>
      <c r="K4784" s="15"/>
      <c r="L4784" s="15"/>
      <c r="M4784" s="15">
        <f t="shared" si="222"/>
        <v>1</v>
      </c>
      <c r="N4784" s="15" t="str">
        <f t="shared" si="223"/>
        <v>-</v>
      </c>
      <c r="O4784" s="150">
        <f t="shared" si="224"/>
        <v>0</v>
      </c>
      <c r="P4784" s="15" t="str">
        <f>IF(COUNTIF('Personálie dobrovolníků '!U:X,N4784)&gt;0,"ANO","")</f>
        <v/>
      </c>
      <c r="Q4784" s="15"/>
    </row>
    <row r="4785" spans="2:17" s="25" customFormat="1" x14ac:dyDescent="0.3">
      <c r="B4785" s="15" t="str">
        <f>IF(A4785="","",VLOOKUP(A4785,Tabulka3[[Číslo smlouvy   u pravidelné činnosti]:[Příjmení]],3,0))</f>
        <v/>
      </c>
      <c r="C4785" s="15" t="str">
        <f>IF(A4785="","",VLOOKUP(A4785,Tabulka3[[Číslo smlouvy   u pravidelné činnosti]:[Příjmení]],4,0))</f>
        <v/>
      </c>
      <c r="F4785" s="94"/>
      <c r="H4785" s="113"/>
      <c r="I4785" s="113"/>
      <c r="K4785" s="15"/>
      <c r="L4785" s="15"/>
      <c r="M4785" s="15">
        <f t="shared" si="222"/>
        <v>1</v>
      </c>
      <c r="N4785" s="15" t="str">
        <f t="shared" si="223"/>
        <v>-</v>
      </c>
      <c r="O4785" s="150">
        <f t="shared" si="224"/>
        <v>0</v>
      </c>
      <c r="P4785" s="15" t="str">
        <f>IF(COUNTIF('Personálie dobrovolníků '!U:X,N4785)&gt;0,"ANO","")</f>
        <v/>
      </c>
      <c r="Q4785" s="15"/>
    </row>
    <row r="4786" spans="2:17" s="25" customFormat="1" x14ac:dyDescent="0.3">
      <c r="B4786" s="15" t="str">
        <f>IF(A4786="","",VLOOKUP(A4786,Tabulka3[[Číslo smlouvy   u pravidelné činnosti]:[Příjmení]],3,0))</f>
        <v/>
      </c>
      <c r="C4786" s="15" t="str">
        <f>IF(A4786="","",VLOOKUP(A4786,Tabulka3[[Číslo smlouvy   u pravidelné činnosti]:[Příjmení]],4,0))</f>
        <v/>
      </c>
      <c r="F4786" s="94"/>
      <c r="H4786" s="113"/>
      <c r="I4786" s="113"/>
      <c r="K4786" s="15"/>
      <c r="L4786" s="15"/>
      <c r="M4786" s="15">
        <f t="shared" si="222"/>
        <v>1</v>
      </c>
      <c r="N4786" s="15" t="str">
        <f t="shared" si="223"/>
        <v>-</v>
      </c>
      <c r="O4786" s="150">
        <f t="shared" si="224"/>
        <v>0</v>
      </c>
      <c r="P4786" s="15" t="str">
        <f>IF(COUNTIF('Personálie dobrovolníků '!U:X,N4786)&gt;0,"ANO","")</f>
        <v/>
      </c>
      <c r="Q4786" s="15"/>
    </row>
    <row r="4787" spans="2:17" s="25" customFormat="1" x14ac:dyDescent="0.3">
      <c r="B4787" s="15" t="str">
        <f>IF(A4787="","",VLOOKUP(A4787,Tabulka3[[Číslo smlouvy   u pravidelné činnosti]:[Příjmení]],3,0))</f>
        <v/>
      </c>
      <c r="C4787" s="15" t="str">
        <f>IF(A4787="","",VLOOKUP(A4787,Tabulka3[[Číslo smlouvy   u pravidelné činnosti]:[Příjmení]],4,0))</f>
        <v/>
      </c>
      <c r="F4787" s="94"/>
      <c r="H4787" s="113"/>
      <c r="I4787" s="113"/>
      <c r="K4787" s="15"/>
      <c r="L4787" s="15"/>
      <c r="M4787" s="15">
        <f t="shared" si="222"/>
        <v>1</v>
      </c>
      <c r="N4787" s="15" t="str">
        <f t="shared" si="223"/>
        <v>-</v>
      </c>
      <c r="O4787" s="150">
        <f t="shared" si="224"/>
        <v>0</v>
      </c>
      <c r="P4787" s="15" t="str">
        <f>IF(COUNTIF('Personálie dobrovolníků '!U:X,N4787)&gt;0,"ANO","")</f>
        <v/>
      </c>
      <c r="Q4787" s="15"/>
    </row>
    <row r="4788" spans="2:17" s="25" customFormat="1" x14ac:dyDescent="0.3">
      <c r="B4788" s="15" t="str">
        <f>IF(A4788="","",VLOOKUP(A4788,Tabulka3[[Číslo smlouvy   u pravidelné činnosti]:[Příjmení]],3,0))</f>
        <v/>
      </c>
      <c r="C4788" s="15" t="str">
        <f>IF(A4788="","",VLOOKUP(A4788,Tabulka3[[Číslo smlouvy   u pravidelné činnosti]:[Příjmení]],4,0))</f>
        <v/>
      </c>
      <c r="F4788" s="94"/>
      <c r="H4788" s="113"/>
      <c r="I4788" s="113"/>
      <c r="K4788" s="15"/>
      <c r="L4788" s="15"/>
      <c r="M4788" s="15">
        <f t="shared" si="222"/>
        <v>1</v>
      </c>
      <c r="N4788" s="15" t="str">
        <f t="shared" si="223"/>
        <v>-</v>
      </c>
      <c r="O4788" s="150">
        <f t="shared" si="224"/>
        <v>0</v>
      </c>
      <c r="P4788" s="15" t="str">
        <f>IF(COUNTIF('Personálie dobrovolníků '!U:X,N4788)&gt;0,"ANO","")</f>
        <v/>
      </c>
      <c r="Q4788" s="15"/>
    </row>
    <row r="4789" spans="2:17" s="25" customFormat="1" x14ac:dyDescent="0.3">
      <c r="B4789" s="15" t="str">
        <f>IF(A4789="","",VLOOKUP(A4789,Tabulka3[[Číslo smlouvy   u pravidelné činnosti]:[Příjmení]],3,0))</f>
        <v/>
      </c>
      <c r="C4789" s="15" t="str">
        <f>IF(A4789="","",VLOOKUP(A4789,Tabulka3[[Číslo smlouvy   u pravidelné činnosti]:[Příjmení]],4,0))</f>
        <v/>
      </c>
      <c r="F4789" s="94"/>
      <c r="H4789" s="113"/>
      <c r="I4789" s="113"/>
      <c r="K4789" s="15"/>
      <c r="L4789" s="15"/>
      <c r="M4789" s="15">
        <f t="shared" si="222"/>
        <v>1</v>
      </c>
      <c r="N4789" s="15" t="str">
        <f t="shared" si="223"/>
        <v>-</v>
      </c>
      <c r="O4789" s="150">
        <f t="shared" si="224"/>
        <v>0</v>
      </c>
      <c r="P4789" s="15" t="str">
        <f>IF(COUNTIF('Personálie dobrovolníků '!U:X,N4789)&gt;0,"ANO","")</f>
        <v/>
      </c>
      <c r="Q4789" s="15"/>
    </row>
    <row r="4790" spans="2:17" s="25" customFormat="1" x14ac:dyDescent="0.3">
      <c r="B4790" s="15" t="str">
        <f>IF(A4790="","",VLOOKUP(A4790,Tabulka3[[Číslo smlouvy   u pravidelné činnosti]:[Příjmení]],3,0))</f>
        <v/>
      </c>
      <c r="C4790" s="15" t="str">
        <f>IF(A4790="","",VLOOKUP(A4790,Tabulka3[[Číslo smlouvy   u pravidelné činnosti]:[Příjmení]],4,0))</f>
        <v/>
      </c>
      <c r="F4790" s="94"/>
      <c r="H4790" s="113"/>
      <c r="I4790" s="113"/>
      <c r="K4790" s="15"/>
      <c r="L4790" s="15"/>
      <c r="M4790" s="15">
        <f t="shared" si="222"/>
        <v>1</v>
      </c>
      <c r="N4790" s="15" t="str">
        <f t="shared" si="223"/>
        <v>-</v>
      </c>
      <c r="O4790" s="150">
        <f t="shared" si="224"/>
        <v>0</v>
      </c>
      <c r="P4790" s="15" t="str">
        <f>IF(COUNTIF('Personálie dobrovolníků '!U:X,N4790)&gt;0,"ANO","")</f>
        <v/>
      </c>
      <c r="Q4790" s="15"/>
    </row>
    <row r="4791" spans="2:17" s="25" customFormat="1" x14ac:dyDescent="0.3">
      <c r="B4791" s="15" t="str">
        <f>IF(A4791="","",VLOOKUP(A4791,Tabulka3[[Číslo smlouvy   u pravidelné činnosti]:[Příjmení]],3,0))</f>
        <v/>
      </c>
      <c r="C4791" s="15" t="str">
        <f>IF(A4791="","",VLOOKUP(A4791,Tabulka3[[Číslo smlouvy   u pravidelné činnosti]:[Příjmení]],4,0))</f>
        <v/>
      </c>
      <c r="F4791" s="94"/>
      <c r="H4791" s="113"/>
      <c r="I4791" s="113"/>
      <c r="K4791" s="15"/>
      <c r="L4791" s="15"/>
      <c r="M4791" s="15">
        <f t="shared" si="222"/>
        <v>1</v>
      </c>
      <c r="N4791" s="15" t="str">
        <f t="shared" si="223"/>
        <v>-</v>
      </c>
      <c r="O4791" s="150">
        <f t="shared" si="224"/>
        <v>0</v>
      </c>
      <c r="P4791" s="15" t="str">
        <f>IF(COUNTIF('Personálie dobrovolníků '!U:X,N4791)&gt;0,"ANO","")</f>
        <v/>
      </c>
      <c r="Q4791" s="15"/>
    </row>
    <row r="4792" spans="2:17" s="25" customFormat="1" x14ac:dyDescent="0.3">
      <c r="B4792" s="15" t="str">
        <f>IF(A4792="","",VLOOKUP(A4792,Tabulka3[[Číslo smlouvy   u pravidelné činnosti]:[Příjmení]],3,0))</f>
        <v/>
      </c>
      <c r="C4792" s="15" t="str">
        <f>IF(A4792="","",VLOOKUP(A4792,Tabulka3[[Číslo smlouvy   u pravidelné činnosti]:[Příjmení]],4,0))</f>
        <v/>
      </c>
      <c r="F4792" s="94"/>
      <c r="H4792" s="113"/>
      <c r="I4792" s="113"/>
      <c r="K4792" s="15"/>
      <c r="L4792" s="15"/>
      <c r="M4792" s="15">
        <f t="shared" si="222"/>
        <v>1</v>
      </c>
      <c r="N4792" s="15" t="str">
        <f t="shared" si="223"/>
        <v>-</v>
      </c>
      <c r="O4792" s="150">
        <f t="shared" si="224"/>
        <v>0</v>
      </c>
      <c r="P4792" s="15" t="str">
        <f>IF(COUNTIF('Personálie dobrovolníků '!U:X,N4792)&gt;0,"ANO","")</f>
        <v/>
      </c>
      <c r="Q4792" s="15"/>
    </row>
    <row r="4793" spans="2:17" s="25" customFormat="1" x14ac:dyDescent="0.3">
      <c r="B4793" s="15" t="str">
        <f>IF(A4793="","",VLOOKUP(A4793,Tabulka3[[Číslo smlouvy   u pravidelné činnosti]:[Příjmení]],3,0))</f>
        <v/>
      </c>
      <c r="C4793" s="15" t="str">
        <f>IF(A4793="","",VLOOKUP(A4793,Tabulka3[[Číslo smlouvy   u pravidelné činnosti]:[Příjmení]],4,0))</f>
        <v/>
      </c>
      <c r="F4793" s="94"/>
      <c r="H4793" s="113"/>
      <c r="I4793" s="113"/>
      <c r="K4793" s="15"/>
      <c r="L4793" s="15"/>
      <c r="M4793" s="15">
        <f t="shared" si="222"/>
        <v>1</v>
      </c>
      <c r="N4793" s="15" t="str">
        <f t="shared" si="223"/>
        <v>-</v>
      </c>
      <c r="O4793" s="150">
        <f t="shared" si="224"/>
        <v>0</v>
      </c>
      <c r="P4793" s="15" t="str">
        <f>IF(COUNTIF('Personálie dobrovolníků '!U:X,N4793)&gt;0,"ANO","")</f>
        <v/>
      </c>
      <c r="Q4793" s="15"/>
    </row>
    <row r="4794" spans="2:17" s="25" customFormat="1" x14ac:dyDescent="0.3">
      <c r="B4794" s="15" t="str">
        <f>IF(A4794="","",VLOOKUP(A4794,Tabulka3[[Číslo smlouvy   u pravidelné činnosti]:[Příjmení]],3,0))</f>
        <v/>
      </c>
      <c r="C4794" s="15" t="str">
        <f>IF(A4794="","",VLOOKUP(A4794,Tabulka3[[Číslo smlouvy   u pravidelné činnosti]:[Příjmení]],4,0))</f>
        <v/>
      </c>
      <c r="F4794" s="94"/>
      <c r="H4794" s="113"/>
      <c r="I4794" s="113"/>
      <c r="K4794" s="15"/>
      <c r="L4794" s="15"/>
      <c r="M4794" s="15">
        <f t="shared" si="222"/>
        <v>1</v>
      </c>
      <c r="N4794" s="15" t="str">
        <f t="shared" si="223"/>
        <v>-</v>
      </c>
      <c r="O4794" s="150">
        <f t="shared" si="224"/>
        <v>0</v>
      </c>
      <c r="P4794" s="15" t="str">
        <f>IF(COUNTIF('Personálie dobrovolníků '!U:X,N4794)&gt;0,"ANO","")</f>
        <v/>
      </c>
      <c r="Q4794" s="15"/>
    </row>
    <row r="4795" spans="2:17" s="25" customFormat="1" x14ac:dyDescent="0.3">
      <c r="B4795" s="15" t="str">
        <f>IF(A4795="","",VLOOKUP(A4795,Tabulka3[[Číslo smlouvy   u pravidelné činnosti]:[Příjmení]],3,0))</f>
        <v/>
      </c>
      <c r="C4795" s="15" t="str">
        <f>IF(A4795="","",VLOOKUP(A4795,Tabulka3[[Číslo smlouvy   u pravidelné činnosti]:[Příjmení]],4,0))</f>
        <v/>
      </c>
      <c r="F4795" s="94"/>
      <c r="H4795" s="113"/>
      <c r="I4795" s="113"/>
      <c r="K4795" s="15"/>
      <c r="L4795" s="15"/>
      <c r="M4795" s="15">
        <f t="shared" si="222"/>
        <v>1</v>
      </c>
      <c r="N4795" s="15" t="str">
        <f t="shared" si="223"/>
        <v>-</v>
      </c>
      <c r="O4795" s="150">
        <f t="shared" si="224"/>
        <v>0</v>
      </c>
      <c r="P4795" s="15" t="str">
        <f>IF(COUNTIF('Personálie dobrovolníků '!U:X,N4795)&gt;0,"ANO","")</f>
        <v/>
      </c>
      <c r="Q4795" s="15"/>
    </row>
    <row r="4796" spans="2:17" s="25" customFormat="1" x14ac:dyDescent="0.3">
      <c r="B4796" s="15" t="str">
        <f>IF(A4796="","",VLOOKUP(A4796,Tabulka3[[Číslo smlouvy   u pravidelné činnosti]:[Příjmení]],3,0))</f>
        <v/>
      </c>
      <c r="C4796" s="15" t="str">
        <f>IF(A4796="","",VLOOKUP(A4796,Tabulka3[[Číslo smlouvy   u pravidelné činnosti]:[Příjmení]],4,0))</f>
        <v/>
      </c>
      <c r="F4796" s="94"/>
      <c r="H4796" s="113"/>
      <c r="I4796" s="113"/>
      <c r="K4796" s="15"/>
      <c r="L4796" s="15"/>
      <c r="M4796" s="15">
        <f t="shared" si="222"/>
        <v>1</v>
      </c>
      <c r="N4796" s="15" t="str">
        <f t="shared" si="223"/>
        <v>-</v>
      </c>
      <c r="O4796" s="150">
        <f t="shared" si="224"/>
        <v>0</v>
      </c>
      <c r="P4796" s="15" t="str">
        <f>IF(COUNTIF('Personálie dobrovolníků '!U:X,N4796)&gt;0,"ANO","")</f>
        <v/>
      </c>
      <c r="Q4796" s="15"/>
    </row>
    <row r="4797" spans="2:17" s="25" customFormat="1" x14ac:dyDescent="0.3">
      <c r="B4797" s="15" t="str">
        <f>IF(A4797="","",VLOOKUP(A4797,Tabulka3[[Číslo smlouvy   u pravidelné činnosti]:[Příjmení]],3,0))</f>
        <v/>
      </c>
      <c r="C4797" s="15" t="str">
        <f>IF(A4797="","",VLOOKUP(A4797,Tabulka3[[Číslo smlouvy   u pravidelné činnosti]:[Příjmení]],4,0))</f>
        <v/>
      </c>
      <c r="F4797" s="94"/>
      <c r="H4797" s="113"/>
      <c r="I4797" s="113"/>
      <c r="K4797" s="15"/>
      <c r="L4797" s="15"/>
      <c r="M4797" s="15">
        <f t="shared" si="222"/>
        <v>1</v>
      </c>
      <c r="N4797" s="15" t="str">
        <f t="shared" si="223"/>
        <v>-</v>
      </c>
      <c r="O4797" s="150">
        <f t="shared" si="224"/>
        <v>0</v>
      </c>
      <c r="P4797" s="15" t="str">
        <f>IF(COUNTIF('Personálie dobrovolníků '!U:X,N4797)&gt;0,"ANO","")</f>
        <v/>
      </c>
      <c r="Q4797" s="15"/>
    </row>
    <row r="4798" spans="2:17" s="25" customFormat="1" x14ac:dyDescent="0.3">
      <c r="B4798" s="15" t="str">
        <f>IF(A4798="","",VLOOKUP(A4798,Tabulka3[[Číslo smlouvy   u pravidelné činnosti]:[Příjmení]],3,0))</f>
        <v/>
      </c>
      <c r="C4798" s="15" t="str">
        <f>IF(A4798="","",VLOOKUP(A4798,Tabulka3[[Číslo smlouvy   u pravidelné činnosti]:[Příjmení]],4,0))</f>
        <v/>
      </c>
      <c r="F4798" s="94"/>
      <c r="H4798" s="113"/>
      <c r="I4798" s="113"/>
      <c r="K4798" s="15"/>
      <c r="L4798" s="15"/>
      <c r="M4798" s="15">
        <f t="shared" si="222"/>
        <v>1</v>
      </c>
      <c r="N4798" s="15" t="str">
        <f t="shared" si="223"/>
        <v>-</v>
      </c>
      <c r="O4798" s="150">
        <f t="shared" si="224"/>
        <v>0</v>
      </c>
      <c r="P4798" s="15" t="str">
        <f>IF(COUNTIF('Personálie dobrovolníků '!U:X,N4798)&gt;0,"ANO","")</f>
        <v/>
      </c>
      <c r="Q4798" s="15"/>
    </row>
    <row r="4799" spans="2:17" s="25" customFormat="1" x14ac:dyDescent="0.3">
      <c r="B4799" s="15" t="str">
        <f>IF(A4799="","",VLOOKUP(A4799,Tabulka3[[Číslo smlouvy   u pravidelné činnosti]:[Příjmení]],3,0))</f>
        <v/>
      </c>
      <c r="C4799" s="15" t="str">
        <f>IF(A4799="","",VLOOKUP(A4799,Tabulka3[[Číslo smlouvy   u pravidelné činnosti]:[Příjmení]],4,0))</f>
        <v/>
      </c>
      <c r="F4799" s="94"/>
      <c r="H4799" s="113"/>
      <c r="I4799" s="113"/>
      <c r="K4799" s="15"/>
      <c r="L4799" s="15"/>
      <c r="M4799" s="15">
        <f t="shared" si="222"/>
        <v>1</v>
      </c>
      <c r="N4799" s="15" t="str">
        <f t="shared" si="223"/>
        <v>-</v>
      </c>
      <c r="O4799" s="150">
        <f t="shared" si="224"/>
        <v>0</v>
      </c>
      <c r="P4799" s="15" t="str">
        <f>IF(COUNTIF('Personálie dobrovolníků '!U:X,N4799)&gt;0,"ANO","")</f>
        <v/>
      </c>
      <c r="Q4799" s="15"/>
    </row>
    <row r="4800" spans="2:17" s="25" customFormat="1" x14ac:dyDescent="0.3">
      <c r="B4800" s="15" t="str">
        <f>IF(A4800="","",VLOOKUP(A4800,Tabulka3[[Číslo smlouvy   u pravidelné činnosti]:[Příjmení]],3,0))</f>
        <v/>
      </c>
      <c r="C4800" s="15" t="str">
        <f>IF(A4800="","",VLOOKUP(A4800,Tabulka3[[Číslo smlouvy   u pravidelné činnosti]:[Příjmení]],4,0))</f>
        <v/>
      </c>
      <c r="F4800" s="94"/>
      <c r="H4800" s="113"/>
      <c r="I4800" s="113"/>
      <c r="K4800" s="15"/>
      <c r="L4800" s="15"/>
      <c r="M4800" s="15">
        <f t="shared" si="222"/>
        <v>1</v>
      </c>
      <c r="N4800" s="15" t="str">
        <f t="shared" si="223"/>
        <v>-</v>
      </c>
      <c r="O4800" s="150">
        <f t="shared" si="224"/>
        <v>0</v>
      </c>
      <c r="P4800" s="15" t="str">
        <f>IF(COUNTIF('Personálie dobrovolníků '!U:X,N4800)&gt;0,"ANO","")</f>
        <v/>
      </c>
      <c r="Q4800" s="15"/>
    </row>
    <row r="4801" spans="2:17" s="25" customFormat="1" x14ac:dyDescent="0.3">
      <c r="B4801" s="15" t="str">
        <f>IF(A4801="","",VLOOKUP(A4801,Tabulka3[[Číslo smlouvy   u pravidelné činnosti]:[Příjmení]],3,0))</f>
        <v/>
      </c>
      <c r="C4801" s="15" t="str">
        <f>IF(A4801="","",VLOOKUP(A4801,Tabulka3[[Číslo smlouvy   u pravidelné činnosti]:[Příjmení]],4,0))</f>
        <v/>
      </c>
      <c r="F4801" s="94"/>
      <c r="H4801" s="113"/>
      <c r="I4801" s="113"/>
      <c r="K4801" s="15"/>
      <c r="L4801" s="15"/>
      <c r="M4801" s="15">
        <f t="shared" si="222"/>
        <v>1</v>
      </c>
      <c r="N4801" s="15" t="str">
        <f t="shared" si="223"/>
        <v>-</v>
      </c>
      <c r="O4801" s="150">
        <f t="shared" si="224"/>
        <v>0</v>
      </c>
      <c r="P4801" s="15" t="str">
        <f>IF(COUNTIF('Personálie dobrovolníků '!U:X,N4801)&gt;0,"ANO","")</f>
        <v/>
      </c>
      <c r="Q4801" s="15"/>
    </row>
    <row r="4802" spans="2:17" s="25" customFormat="1" x14ac:dyDescent="0.3">
      <c r="B4802" s="15" t="str">
        <f>IF(A4802="","",VLOOKUP(A4802,Tabulka3[[Číslo smlouvy   u pravidelné činnosti]:[Příjmení]],3,0))</f>
        <v/>
      </c>
      <c r="C4802" s="15" t="str">
        <f>IF(A4802="","",VLOOKUP(A4802,Tabulka3[[Číslo smlouvy   u pravidelné činnosti]:[Příjmení]],4,0))</f>
        <v/>
      </c>
      <c r="F4802" s="94"/>
      <c r="H4802" s="113"/>
      <c r="I4802" s="113"/>
      <c r="K4802" s="15"/>
      <c r="L4802" s="15"/>
      <c r="M4802" s="15">
        <f t="shared" si="222"/>
        <v>1</v>
      </c>
      <c r="N4802" s="15" t="str">
        <f t="shared" si="223"/>
        <v>-</v>
      </c>
      <c r="O4802" s="150">
        <f t="shared" si="224"/>
        <v>0</v>
      </c>
      <c r="P4802" s="15" t="str">
        <f>IF(COUNTIF('Personálie dobrovolníků '!U:X,N4802)&gt;0,"ANO","")</f>
        <v/>
      </c>
      <c r="Q4802" s="15"/>
    </row>
    <row r="4803" spans="2:17" s="25" customFormat="1" x14ac:dyDescent="0.3">
      <c r="B4803" s="15" t="str">
        <f>IF(A4803="","",VLOOKUP(A4803,Tabulka3[[Číslo smlouvy   u pravidelné činnosti]:[Příjmení]],3,0))</f>
        <v/>
      </c>
      <c r="C4803" s="15" t="str">
        <f>IF(A4803="","",VLOOKUP(A4803,Tabulka3[[Číslo smlouvy   u pravidelné činnosti]:[Příjmení]],4,0))</f>
        <v/>
      </c>
      <c r="F4803" s="94"/>
      <c r="H4803" s="113"/>
      <c r="I4803" s="113"/>
      <c r="K4803" s="15"/>
      <c r="L4803" s="15"/>
      <c r="M4803" s="15">
        <f t="shared" si="222"/>
        <v>1</v>
      </c>
      <c r="N4803" s="15" t="str">
        <f t="shared" si="223"/>
        <v>-</v>
      </c>
      <c r="O4803" s="150">
        <f t="shared" si="224"/>
        <v>0</v>
      </c>
      <c r="P4803" s="15" t="str">
        <f>IF(COUNTIF('Personálie dobrovolníků '!U:X,N4803)&gt;0,"ANO","")</f>
        <v/>
      </c>
      <c r="Q4803" s="15"/>
    </row>
    <row r="4804" spans="2:17" s="25" customFormat="1" x14ac:dyDescent="0.3">
      <c r="B4804" s="15" t="str">
        <f>IF(A4804="","",VLOOKUP(A4804,Tabulka3[[Číslo smlouvy   u pravidelné činnosti]:[Příjmení]],3,0))</f>
        <v/>
      </c>
      <c r="C4804" s="15" t="str">
        <f>IF(A4804="","",VLOOKUP(A4804,Tabulka3[[Číslo smlouvy   u pravidelné činnosti]:[Příjmení]],4,0))</f>
        <v/>
      </c>
      <c r="F4804" s="94"/>
      <c r="H4804" s="113"/>
      <c r="I4804" s="113"/>
      <c r="K4804" s="15"/>
      <c r="L4804" s="15"/>
      <c r="M4804" s="15">
        <f t="shared" ref="M4804:M4867" si="225">IF(OR(
   AND($H4804=$K$12, $I4804=$L$4),
   AND($H4804=$K$12, $I4804=$L$5),
   AND($H4804=$K$12, $I4804=$L$6),
   AND($H4804=$K$12, $I4804=$L$7),
   AND($H4804=$K$11, $I4804=$L$4),
   AND($H4804=$K$11, $I4804=$L$5),
   AND($H4804=$K$11, $I4804=$L$6),
   AND($H4804=$K$11, $I4804=$L$7),
   AND($H4804=$K$5, $I4804=$L$5),
   AND($H4804=$K$6, $I4804=$L$4),
   AND($H4804=$K$6, $I4804=$L$5),
   AND($H4804=$K$6, $I4804=$L$7),
   AND($H4804=$K$4, $I4804=$L$6),
), 0, 1)</f>
        <v>1</v>
      </c>
      <c r="N4804" s="15" t="str">
        <f t="shared" ref="N4804:N4867" si="226">A4804 &amp; "-" &amp; J4804</f>
        <v>-</v>
      </c>
      <c r="O4804" s="150">
        <f t="shared" ref="O4804:O4867" si="227">IF(AND(M4804&lt;&gt;0, P4804="ANO"), 1, 0)</f>
        <v>0</v>
      </c>
      <c r="P4804" s="15" t="str">
        <f>IF(COUNTIF('Personálie dobrovolníků '!U:X,N4804)&gt;0,"ANO","")</f>
        <v/>
      </c>
      <c r="Q4804" s="15"/>
    </row>
    <row r="4805" spans="2:17" s="25" customFormat="1" x14ac:dyDescent="0.3">
      <c r="B4805" s="15" t="str">
        <f>IF(A4805="","",VLOOKUP(A4805,Tabulka3[[Číslo smlouvy   u pravidelné činnosti]:[Příjmení]],3,0))</f>
        <v/>
      </c>
      <c r="C4805" s="15" t="str">
        <f>IF(A4805="","",VLOOKUP(A4805,Tabulka3[[Číslo smlouvy   u pravidelné činnosti]:[Příjmení]],4,0))</f>
        <v/>
      </c>
      <c r="F4805" s="94"/>
      <c r="H4805" s="113"/>
      <c r="I4805" s="113"/>
      <c r="K4805" s="15"/>
      <c r="L4805" s="15"/>
      <c r="M4805" s="15">
        <f t="shared" si="225"/>
        <v>1</v>
      </c>
      <c r="N4805" s="15" t="str">
        <f t="shared" si="226"/>
        <v>-</v>
      </c>
      <c r="O4805" s="150">
        <f t="shared" si="227"/>
        <v>0</v>
      </c>
      <c r="P4805" s="15" t="str">
        <f>IF(COUNTIF('Personálie dobrovolníků '!U:X,N4805)&gt;0,"ANO","")</f>
        <v/>
      </c>
      <c r="Q4805" s="15"/>
    </row>
    <row r="4806" spans="2:17" s="25" customFormat="1" x14ac:dyDescent="0.3">
      <c r="B4806" s="15" t="str">
        <f>IF(A4806="","",VLOOKUP(A4806,Tabulka3[[Číslo smlouvy   u pravidelné činnosti]:[Příjmení]],3,0))</f>
        <v/>
      </c>
      <c r="C4806" s="15" t="str">
        <f>IF(A4806="","",VLOOKUP(A4806,Tabulka3[[Číslo smlouvy   u pravidelné činnosti]:[Příjmení]],4,0))</f>
        <v/>
      </c>
      <c r="F4806" s="94"/>
      <c r="H4806" s="113"/>
      <c r="I4806" s="113"/>
      <c r="K4806" s="15"/>
      <c r="L4806" s="15"/>
      <c r="M4806" s="15">
        <f t="shared" si="225"/>
        <v>1</v>
      </c>
      <c r="N4806" s="15" t="str">
        <f t="shared" si="226"/>
        <v>-</v>
      </c>
      <c r="O4806" s="150">
        <f t="shared" si="227"/>
        <v>0</v>
      </c>
      <c r="P4806" s="15" t="str">
        <f>IF(COUNTIF('Personálie dobrovolníků '!U:X,N4806)&gt;0,"ANO","")</f>
        <v/>
      </c>
      <c r="Q4806" s="15"/>
    </row>
    <row r="4807" spans="2:17" s="25" customFormat="1" x14ac:dyDescent="0.3">
      <c r="B4807" s="15" t="str">
        <f>IF(A4807="","",VLOOKUP(A4807,Tabulka3[[Číslo smlouvy   u pravidelné činnosti]:[Příjmení]],3,0))</f>
        <v/>
      </c>
      <c r="C4807" s="15" t="str">
        <f>IF(A4807="","",VLOOKUP(A4807,Tabulka3[[Číslo smlouvy   u pravidelné činnosti]:[Příjmení]],4,0))</f>
        <v/>
      </c>
      <c r="F4807" s="94"/>
      <c r="H4807" s="113"/>
      <c r="I4807" s="113"/>
      <c r="K4807" s="15"/>
      <c r="L4807" s="15"/>
      <c r="M4807" s="15">
        <f t="shared" si="225"/>
        <v>1</v>
      </c>
      <c r="N4807" s="15" t="str">
        <f t="shared" si="226"/>
        <v>-</v>
      </c>
      <c r="O4807" s="150">
        <f t="shared" si="227"/>
        <v>0</v>
      </c>
      <c r="P4807" s="15" t="str">
        <f>IF(COUNTIF('Personálie dobrovolníků '!U:X,N4807)&gt;0,"ANO","")</f>
        <v/>
      </c>
      <c r="Q4807" s="15"/>
    </row>
    <row r="4808" spans="2:17" s="25" customFormat="1" x14ac:dyDescent="0.3">
      <c r="B4808" s="15" t="str">
        <f>IF(A4808="","",VLOOKUP(A4808,Tabulka3[[Číslo smlouvy   u pravidelné činnosti]:[Příjmení]],3,0))</f>
        <v/>
      </c>
      <c r="C4808" s="15" t="str">
        <f>IF(A4808="","",VLOOKUP(A4808,Tabulka3[[Číslo smlouvy   u pravidelné činnosti]:[Příjmení]],4,0))</f>
        <v/>
      </c>
      <c r="F4808" s="94"/>
      <c r="H4808" s="113"/>
      <c r="I4808" s="113"/>
      <c r="K4808" s="15"/>
      <c r="L4808" s="15"/>
      <c r="M4808" s="15">
        <f t="shared" si="225"/>
        <v>1</v>
      </c>
      <c r="N4808" s="15" t="str">
        <f t="shared" si="226"/>
        <v>-</v>
      </c>
      <c r="O4808" s="150">
        <f t="shared" si="227"/>
        <v>0</v>
      </c>
      <c r="P4808" s="15" t="str">
        <f>IF(COUNTIF('Personálie dobrovolníků '!U:X,N4808)&gt;0,"ANO","")</f>
        <v/>
      </c>
      <c r="Q4808" s="15"/>
    </row>
    <row r="4809" spans="2:17" s="25" customFormat="1" x14ac:dyDescent="0.3">
      <c r="B4809" s="15" t="str">
        <f>IF(A4809="","",VLOOKUP(A4809,Tabulka3[[Číslo smlouvy   u pravidelné činnosti]:[Příjmení]],3,0))</f>
        <v/>
      </c>
      <c r="C4809" s="15" t="str">
        <f>IF(A4809="","",VLOOKUP(A4809,Tabulka3[[Číslo smlouvy   u pravidelné činnosti]:[Příjmení]],4,0))</f>
        <v/>
      </c>
      <c r="F4809" s="94"/>
      <c r="H4809" s="113"/>
      <c r="I4809" s="113"/>
      <c r="K4809" s="15"/>
      <c r="L4809" s="15"/>
      <c r="M4809" s="15">
        <f t="shared" si="225"/>
        <v>1</v>
      </c>
      <c r="N4809" s="15" t="str">
        <f t="shared" si="226"/>
        <v>-</v>
      </c>
      <c r="O4809" s="150">
        <f t="shared" si="227"/>
        <v>0</v>
      </c>
      <c r="P4809" s="15" t="str">
        <f>IF(COUNTIF('Personálie dobrovolníků '!U:X,N4809)&gt;0,"ANO","")</f>
        <v/>
      </c>
      <c r="Q4809" s="15"/>
    </row>
    <row r="4810" spans="2:17" s="25" customFormat="1" x14ac:dyDescent="0.3">
      <c r="B4810" s="15" t="str">
        <f>IF(A4810="","",VLOOKUP(A4810,Tabulka3[[Číslo smlouvy   u pravidelné činnosti]:[Příjmení]],3,0))</f>
        <v/>
      </c>
      <c r="C4810" s="15" t="str">
        <f>IF(A4810="","",VLOOKUP(A4810,Tabulka3[[Číslo smlouvy   u pravidelné činnosti]:[Příjmení]],4,0))</f>
        <v/>
      </c>
      <c r="F4810" s="94"/>
      <c r="H4810" s="113"/>
      <c r="I4810" s="113"/>
      <c r="K4810" s="15"/>
      <c r="L4810" s="15"/>
      <c r="M4810" s="15">
        <f t="shared" si="225"/>
        <v>1</v>
      </c>
      <c r="N4810" s="15" t="str">
        <f t="shared" si="226"/>
        <v>-</v>
      </c>
      <c r="O4810" s="150">
        <f t="shared" si="227"/>
        <v>0</v>
      </c>
      <c r="P4810" s="15" t="str">
        <f>IF(COUNTIF('Personálie dobrovolníků '!U:X,N4810)&gt;0,"ANO","")</f>
        <v/>
      </c>
      <c r="Q4810" s="15"/>
    </row>
    <row r="4811" spans="2:17" s="25" customFormat="1" x14ac:dyDescent="0.3">
      <c r="B4811" s="15" t="str">
        <f>IF(A4811="","",VLOOKUP(A4811,Tabulka3[[Číslo smlouvy   u pravidelné činnosti]:[Příjmení]],3,0))</f>
        <v/>
      </c>
      <c r="C4811" s="15" t="str">
        <f>IF(A4811="","",VLOOKUP(A4811,Tabulka3[[Číslo smlouvy   u pravidelné činnosti]:[Příjmení]],4,0))</f>
        <v/>
      </c>
      <c r="F4811" s="94"/>
      <c r="H4811" s="113"/>
      <c r="I4811" s="113"/>
      <c r="K4811" s="15"/>
      <c r="L4811" s="15"/>
      <c r="M4811" s="15">
        <f t="shared" si="225"/>
        <v>1</v>
      </c>
      <c r="N4811" s="15" t="str">
        <f t="shared" si="226"/>
        <v>-</v>
      </c>
      <c r="O4811" s="150">
        <f t="shared" si="227"/>
        <v>0</v>
      </c>
      <c r="P4811" s="15" t="str">
        <f>IF(COUNTIF('Personálie dobrovolníků '!U:X,N4811)&gt;0,"ANO","")</f>
        <v/>
      </c>
      <c r="Q4811" s="15"/>
    </row>
    <row r="4812" spans="2:17" s="25" customFormat="1" x14ac:dyDescent="0.3">
      <c r="B4812" s="15" t="str">
        <f>IF(A4812="","",VLOOKUP(A4812,Tabulka3[[Číslo smlouvy   u pravidelné činnosti]:[Příjmení]],3,0))</f>
        <v/>
      </c>
      <c r="C4812" s="15" t="str">
        <f>IF(A4812="","",VLOOKUP(A4812,Tabulka3[[Číslo smlouvy   u pravidelné činnosti]:[Příjmení]],4,0))</f>
        <v/>
      </c>
      <c r="F4812" s="94"/>
      <c r="H4812" s="113"/>
      <c r="I4812" s="113"/>
      <c r="K4812" s="15"/>
      <c r="L4812" s="15"/>
      <c r="M4812" s="15">
        <f t="shared" si="225"/>
        <v>1</v>
      </c>
      <c r="N4812" s="15" t="str">
        <f t="shared" si="226"/>
        <v>-</v>
      </c>
      <c r="O4812" s="150">
        <f t="shared" si="227"/>
        <v>0</v>
      </c>
      <c r="P4812" s="15" t="str">
        <f>IF(COUNTIF('Personálie dobrovolníků '!U:X,N4812)&gt;0,"ANO","")</f>
        <v/>
      </c>
      <c r="Q4812" s="15"/>
    </row>
    <row r="4813" spans="2:17" s="25" customFormat="1" x14ac:dyDescent="0.3">
      <c r="B4813" s="15" t="str">
        <f>IF(A4813="","",VLOOKUP(A4813,Tabulka3[[Číslo smlouvy   u pravidelné činnosti]:[Příjmení]],3,0))</f>
        <v/>
      </c>
      <c r="C4813" s="15" t="str">
        <f>IF(A4813="","",VLOOKUP(A4813,Tabulka3[[Číslo smlouvy   u pravidelné činnosti]:[Příjmení]],4,0))</f>
        <v/>
      </c>
      <c r="F4813" s="94"/>
      <c r="H4813" s="113"/>
      <c r="I4813" s="113"/>
      <c r="K4813" s="15"/>
      <c r="L4813" s="15"/>
      <c r="M4813" s="15">
        <f t="shared" si="225"/>
        <v>1</v>
      </c>
      <c r="N4813" s="15" t="str">
        <f t="shared" si="226"/>
        <v>-</v>
      </c>
      <c r="O4813" s="150">
        <f t="shared" si="227"/>
        <v>0</v>
      </c>
      <c r="P4813" s="15" t="str">
        <f>IF(COUNTIF('Personálie dobrovolníků '!U:X,N4813)&gt;0,"ANO","")</f>
        <v/>
      </c>
      <c r="Q4813" s="15"/>
    </row>
    <row r="4814" spans="2:17" s="25" customFormat="1" x14ac:dyDescent="0.3">
      <c r="B4814" s="15" t="str">
        <f>IF(A4814="","",VLOOKUP(A4814,Tabulka3[[Číslo smlouvy   u pravidelné činnosti]:[Příjmení]],3,0))</f>
        <v/>
      </c>
      <c r="C4814" s="15" t="str">
        <f>IF(A4814="","",VLOOKUP(A4814,Tabulka3[[Číslo smlouvy   u pravidelné činnosti]:[Příjmení]],4,0))</f>
        <v/>
      </c>
      <c r="F4814" s="94"/>
      <c r="H4814" s="113"/>
      <c r="I4814" s="113"/>
      <c r="K4814" s="15"/>
      <c r="L4814" s="15"/>
      <c r="M4814" s="15">
        <f t="shared" si="225"/>
        <v>1</v>
      </c>
      <c r="N4814" s="15" t="str">
        <f t="shared" si="226"/>
        <v>-</v>
      </c>
      <c r="O4814" s="150">
        <f t="shared" si="227"/>
        <v>0</v>
      </c>
      <c r="P4814" s="15" t="str">
        <f>IF(COUNTIF('Personálie dobrovolníků '!U:X,N4814)&gt;0,"ANO","")</f>
        <v/>
      </c>
      <c r="Q4814" s="15"/>
    </row>
    <row r="4815" spans="2:17" s="25" customFormat="1" x14ac:dyDescent="0.3">
      <c r="B4815" s="15" t="str">
        <f>IF(A4815="","",VLOOKUP(A4815,Tabulka3[[Číslo smlouvy   u pravidelné činnosti]:[Příjmení]],3,0))</f>
        <v/>
      </c>
      <c r="C4815" s="15" t="str">
        <f>IF(A4815="","",VLOOKUP(A4815,Tabulka3[[Číslo smlouvy   u pravidelné činnosti]:[Příjmení]],4,0))</f>
        <v/>
      </c>
      <c r="F4815" s="94"/>
      <c r="H4815" s="113"/>
      <c r="I4815" s="113"/>
      <c r="K4815" s="15"/>
      <c r="L4815" s="15"/>
      <c r="M4815" s="15">
        <f t="shared" si="225"/>
        <v>1</v>
      </c>
      <c r="N4815" s="15" t="str">
        <f t="shared" si="226"/>
        <v>-</v>
      </c>
      <c r="O4815" s="150">
        <f t="shared" si="227"/>
        <v>0</v>
      </c>
      <c r="P4815" s="15" t="str">
        <f>IF(COUNTIF('Personálie dobrovolníků '!U:X,N4815)&gt;0,"ANO","")</f>
        <v/>
      </c>
      <c r="Q4815" s="15"/>
    </row>
    <row r="4816" spans="2:17" s="25" customFormat="1" x14ac:dyDescent="0.3">
      <c r="B4816" s="15" t="str">
        <f>IF(A4816="","",VLOOKUP(A4816,Tabulka3[[Číslo smlouvy   u pravidelné činnosti]:[Příjmení]],3,0))</f>
        <v/>
      </c>
      <c r="C4816" s="15" t="str">
        <f>IF(A4816="","",VLOOKUP(A4816,Tabulka3[[Číslo smlouvy   u pravidelné činnosti]:[Příjmení]],4,0))</f>
        <v/>
      </c>
      <c r="F4816" s="94"/>
      <c r="H4816" s="113"/>
      <c r="I4816" s="113"/>
      <c r="K4816" s="15"/>
      <c r="L4816" s="15"/>
      <c r="M4816" s="15">
        <f t="shared" si="225"/>
        <v>1</v>
      </c>
      <c r="N4816" s="15" t="str">
        <f t="shared" si="226"/>
        <v>-</v>
      </c>
      <c r="O4816" s="150">
        <f t="shared" si="227"/>
        <v>0</v>
      </c>
      <c r="P4816" s="15" t="str">
        <f>IF(COUNTIF('Personálie dobrovolníků '!U:X,N4816)&gt;0,"ANO","")</f>
        <v/>
      </c>
      <c r="Q4816" s="15"/>
    </row>
    <row r="4817" spans="2:17" s="25" customFormat="1" x14ac:dyDescent="0.3">
      <c r="B4817" s="15" t="str">
        <f>IF(A4817="","",VLOOKUP(A4817,Tabulka3[[Číslo smlouvy   u pravidelné činnosti]:[Příjmení]],3,0))</f>
        <v/>
      </c>
      <c r="C4817" s="15" t="str">
        <f>IF(A4817="","",VLOOKUP(A4817,Tabulka3[[Číslo smlouvy   u pravidelné činnosti]:[Příjmení]],4,0))</f>
        <v/>
      </c>
      <c r="F4817" s="94"/>
      <c r="H4817" s="113"/>
      <c r="I4817" s="113"/>
      <c r="K4817" s="15"/>
      <c r="L4817" s="15"/>
      <c r="M4817" s="15">
        <f t="shared" si="225"/>
        <v>1</v>
      </c>
      <c r="N4817" s="15" t="str">
        <f t="shared" si="226"/>
        <v>-</v>
      </c>
      <c r="O4817" s="150">
        <f t="shared" si="227"/>
        <v>0</v>
      </c>
      <c r="P4817" s="15" t="str">
        <f>IF(COUNTIF('Personálie dobrovolníků '!U:X,N4817)&gt;0,"ANO","")</f>
        <v/>
      </c>
      <c r="Q4817" s="15"/>
    </row>
    <row r="4818" spans="2:17" s="25" customFormat="1" x14ac:dyDescent="0.3">
      <c r="B4818" s="15" t="str">
        <f>IF(A4818="","",VLOOKUP(A4818,Tabulka3[[Číslo smlouvy   u pravidelné činnosti]:[Příjmení]],3,0))</f>
        <v/>
      </c>
      <c r="C4818" s="15" t="str">
        <f>IF(A4818="","",VLOOKUP(A4818,Tabulka3[[Číslo smlouvy   u pravidelné činnosti]:[Příjmení]],4,0))</f>
        <v/>
      </c>
      <c r="F4818" s="94"/>
      <c r="H4818" s="113"/>
      <c r="I4818" s="113"/>
      <c r="K4818" s="15"/>
      <c r="L4818" s="15"/>
      <c r="M4818" s="15">
        <f t="shared" si="225"/>
        <v>1</v>
      </c>
      <c r="N4818" s="15" t="str">
        <f t="shared" si="226"/>
        <v>-</v>
      </c>
      <c r="O4818" s="150">
        <f t="shared" si="227"/>
        <v>0</v>
      </c>
      <c r="P4818" s="15" t="str">
        <f>IF(COUNTIF('Personálie dobrovolníků '!U:X,N4818)&gt;0,"ANO","")</f>
        <v/>
      </c>
      <c r="Q4818" s="15"/>
    </row>
    <row r="4819" spans="2:17" s="25" customFormat="1" x14ac:dyDescent="0.3">
      <c r="B4819" s="15" t="str">
        <f>IF(A4819="","",VLOOKUP(A4819,Tabulka3[[Číslo smlouvy   u pravidelné činnosti]:[Příjmení]],3,0))</f>
        <v/>
      </c>
      <c r="C4819" s="15" t="str">
        <f>IF(A4819="","",VLOOKUP(A4819,Tabulka3[[Číslo smlouvy   u pravidelné činnosti]:[Příjmení]],4,0))</f>
        <v/>
      </c>
      <c r="F4819" s="94"/>
      <c r="H4819" s="113"/>
      <c r="I4819" s="113"/>
      <c r="K4819" s="15"/>
      <c r="L4819" s="15"/>
      <c r="M4819" s="15">
        <f t="shared" si="225"/>
        <v>1</v>
      </c>
      <c r="N4819" s="15" t="str">
        <f t="shared" si="226"/>
        <v>-</v>
      </c>
      <c r="O4819" s="150">
        <f t="shared" si="227"/>
        <v>0</v>
      </c>
      <c r="P4819" s="15" t="str">
        <f>IF(COUNTIF('Personálie dobrovolníků '!U:X,N4819)&gt;0,"ANO","")</f>
        <v/>
      </c>
      <c r="Q4819" s="15"/>
    </row>
    <row r="4820" spans="2:17" s="25" customFormat="1" x14ac:dyDescent="0.3">
      <c r="B4820" s="15" t="str">
        <f>IF(A4820="","",VLOOKUP(A4820,Tabulka3[[Číslo smlouvy   u pravidelné činnosti]:[Příjmení]],3,0))</f>
        <v/>
      </c>
      <c r="C4820" s="15" t="str">
        <f>IF(A4820="","",VLOOKUP(A4820,Tabulka3[[Číslo smlouvy   u pravidelné činnosti]:[Příjmení]],4,0))</f>
        <v/>
      </c>
      <c r="F4820" s="94"/>
      <c r="H4820" s="113"/>
      <c r="I4820" s="113"/>
      <c r="K4820" s="15"/>
      <c r="L4820" s="15"/>
      <c r="M4820" s="15">
        <f t="shared" si="225"/>
        <v>1</v>
      </c>
      <c r="N4820" s="15" t="str">
        <f t="shared" si="226"/>
        <v>-</v>
      </c>
      <c r="O4820" s="150">
        <f t="shared" si="227"/>
        <v>0</v>
      </c>
      <c r="P4820" s="15" t="str">
        <f>IF(COUNTIF('Personálie dobrovolníků '!U:X,N4820)&gt;0,"ANO","")</f>
        <v/>
      </c>
      <c r="Q4820" s="15"/>
    </row>
    <row r="4821" spans="2:17" s="25" customFormat="1" x14ac:dyDescent="0.3">
      <c r="B4821" s="15" t="str">
        <f>IF(A4821="","",VLOOKUP(A4821,Tabulka3[[Číslo smlouvy   u pravidelné činnosti]:[Příjmení]],3,0))</f>
        <v/>
      </c>
      <c r="C4821" s="15" t="str">
        <f>IF(A4821="","",VLOOKUP(A4821,Tabulka3[[Číslo smlouvy   u pravidelné činnosti]:[Příjmení]],4,0))</f>
        <v/>
      </c>
      <c r="F4821" s="94"/>
      <c r="H4821" s="113"/>
      <c r="I4821" s="113"/>
      <c r="K4821" s="15"/>
      <c r="L4821" s="15"/>
      <c r="M4821" s="15">
        <f t="shared" si="225"/>
        <v>1</v>
      </c>
      <c r="N4821" s="15" t="str">
        <f t="shared" si="226"/>
        <v>-</v>
      </c>
      <c r="O4821" s="150">
        <f t="shared" si="227"/>
        <v>0</v>
      </c>
      <c r="P4821" s="15" t="str">
        <f>IF(COUNTIF('Personálie dobrovolníků '!U:X,N4821)&gt;0,"ANO","")</f>
        <v/>
      </c>
      <c r="Q4821" s="15"/>
    </row>
    <row r="4822" spans="2:17" s="25" customFormat="1" x14ac:dyDescent="0.3">
      <c r="B4822" s="15" t="str">
        <f>IF(A4822="","",VLOOKUP(A4822,Tabulka3[[Číslo smlouvy   u pravidelné činnosti]:[Příjmení]],3,0))</f>
        <v/>
      </c>
      <c r="C4822" s="15" t="str">
        <f>IF(A4822="","",VLOOKUP(A4822,Tabulka3[[Číslo smlouvy   u pravidelné činnosti]:[Příjmení]],4,0))</f>
        <v/>
      </c>
      <c r="F4822" s="94"/>
      <c r="H4822" s="113"/>
      <c r="I4822" s="113"/>
      <c r="K4822" s="15"/>
      <c r="L4822" s="15"/>
      <c r="M4822" s="15">
        <f t="shared" si="225"/>
        <v>1</v>
      </c>
      <c r="N4822" s="15" t="str">
        <f t="shared" si="226"/>
        <v>-</v>
      </c>
      <c r="O4822" s="150">
        <f t="shared" si="227"/>
        <v>0</v>
      </c>
      <c r="P4822" s="15" t="str">
        <f>IF(COUNTIF('Personálie dobrovolníků '!U:X,N4822)&gt;0,"ANO","")</f>
        <v/>
      </c>
      <c r="Q4822" s="15"/>
    </row>
    <row r="4823" spans="2:17" s="25" customFormat="1" x14ac:dyDescent="0.3">
      <c r="B4823" s="15" t="str">
        <f>IF(A4823="","",VLOOKUP(A4823,Tabulka3[[Číslo smlouvy   u pravidelné činnosti]:[Příjmení]],3,0))</f>
        <v/>
      </c>
      <c r="C4823" s="15" t="str">
        <f>IF(A4823="","",VLOOKUP(A4823,Tabulka3[[Číslo smlouvy   u pravidelné činnosti]:[Příjmení]],4,0))</f>
        <v/>
      </c>
      <c r="F4823" s="94"/>
      <c r="H4823" s="113"/>
      <c r="I4823" s="113"/>
      <c r="K4823" s="15"/>
      <c r="L4823" s="15"/>
      <c r="M4823" s="15">
        <f t="shared" si="225"/>
        <v>1</v>
      </c>
      <c r="N4823" s="15" t="str">
        <f t="shared" si="226"/>
        <v>-</v>
      </c>
      <c r="O4823" s="150">
        <f t="shared" si="227"/>
        <v>0</v>
      </c>
      <c r="P4823" s="15" t="str">
        <f>IF(COUNTIF('Personálie dobrovolníků '!U:X,N4823)&gt;0,"ANO","")</f>
        <v/>
      </c>
      <c r="Q4823" s="15"/>
    </row>
    <row r="4824" spans="2:17" s="25" customFormat="1" x14ac:dyDescent="0.3">
      <c r="B4824" s="15" t="str">
        <f>IF(A4824="","",VLOOKUP(A4824,Tabulka3[[Číslo smlouvy   u pravidelné činnosti]:[Příjmení]],3,0))</f>
        <v/>
      </c>
      <c r="C4824" s="15" t="str">
        <f>IF(A4824="","",VLOOKUP(A4824,Tabulka3[[Číslo smlouvy   u pravidelné činnosti]:[Příjmení]],4,0))</f>
        <v/>
      </c>
      <c r="F4824" s="94"/>
      <c r="H4824" s="113"/>
      <c r="I4824" s="113"/>
      <c r="K4824" s="15"/>
      <c r="L4824" s="15"/>
      <c r="M4824" s="15">
        <f t="shared" si="225"/>
        <v>1</v>
      </c>
      <c r="N4824" s="15" t="str">
        <f t="shared" si="226"/>
        <v>-</v>
      </c>
      <c r="O4824" s="150">
        <f t="shared" si="227"/>
        <v>0</v>
      </c>
      <c r="P4824" s="15" t="str">
        <f>IF(COUNTIF('Personálie dobrovolníků '!U:X,N4824)&gt;0,"ANO","")</f>
        <v/>
      </c>
      <c r="Q4824" s="15"/>
    </row>
    <row r="4825" spans="2:17" s="25" customFormat="1" x14ac:dyDescent="0.3">
      <c r="B4825" s="15" t="str">
        <f>IF(A4825="","",VLOOKUP(A4825,Tabulka3[[Číslo smlouvy   u pravidelné činnosti]:[Příjmení]],3,0))</f>
        <v/>
      </c>
      <c r="C4825" s="15" t="str">
        <f>IF(A4825="","",VLOOKUP(A4825,Tabulka3[[Číslo smlouvy   u pravidelné činnosti]:[Příjmení]],4,0))</f>
        <v/>
      </c>
      <c r="F4825" s="94"/>
      <c r="H4825" s="113"/>
      <c r="I4825" s="113"/>
      <c r="K4825" s="15"/>
      <c r="L4825" s="15"/>
      <c r="M4825" s="15">
        <f t="shared" si="225"/>
        <v>1</v>
      </c>
      <c r="N4825" s="15" t="str">
        <f t="shared" si="226"/>
        <v>-</v>
      </c>
      <c r="O4825" s="150">
        <f t="shared" si="227"/>
        <v>0</v>
      </c>
      <c r="P4825" s="15" t="str">
        <f>IF(COUNTIF('Personálie dobrovolníků '!U:X,N4825)&gt;0,"ANO","")</f>
        <v/>
      </c>
      <c r="Q4825" s="15"/>
    </row>
    <row r="4826" spans="2:17" s="25" customFormat="1" x14ac:dyDescent="0.3">
      <c r="B4826" s="15" t="str">
        <f>IF(A4826="","",VLOOKUP(A4826,Tabulka3[[Číslo smlouvy   u pravidelné činnosti]:[Příjmení]],3,0))</f>
        <v/>
      </c>
      <c r="C4826" s="15" t="str">
        <f>IF(A4826="","",VLOOKUP(A4826,Tabulka3[[Číslo smlouvy   u pravidelné činnosti]:[Příjmení]],4,0))</f>
        <v/>
      </c>
      <c r="F4826" s="94"/>
      <c r="H4826" s="113"/>
      <c r="I4826" s="113"/>
      <c r="K4826" s="15"/>
      <c r="L4826" s="15"/>
      <c r="M4826" s="15">
        <f t="shared" si="225"/>
        <v>1</v>
      </c>
      <c r="N4826" s="15" t="str">
        <f t="shared" si="226"/>
        <v>-</v>
      </c>
      <c r="O4826" s="150">
        <f t="shared" si="227"/>
        <v>0</v>
      </c>
      <c r="P4826" s="15" t="str">
        <f>IF(COUNTIF('Personálie dobrovolníků '!U:X,N4826)&gt;0,"ANO","")</f>
        <v/>
      </c>
      <c r="Q4826" s="15"/>
    </row>
    <row r="4827" spans="2:17" s="25" customFormat="1" x14ac:dyDescent="0.3">
      <c r="B4827" s="15" t="str">
        <f>IF(A4827="","",VLOOKUP(A4827,Tabulka3[[Číslo smlouvy   u pravidelné činnosti]:[Příjmení]],3,0))</f>
        <v/>
      </c>
      <c r="C4827" s="15" t="str">
        <f>IF(A4827="","",VLOOKUP(A4827,Tabulka3[[Číslo smlouvy   u pravidelné činnosti]:[Příjmení]],4,0))</f>
        <v/>
      </c>
      <c r="F4827" s="94"/>
      <c r="H4827" s="113"/>
      <c r="I4827" s="113"/>
      <c r="K4827" s="15"/>
      <c r="L4827" s="15"/>
      <c r="M4827" s="15">
        <f t="shared" si="225"/>
        <v>1</v>
      </c>
      <c r="N4827" s="15" t="str">
        <f t="shared" si="226"/>
        <v>-</v>
      </c>
      <c r="O4827" s="150">
        <f t="shared" si="227"/>
        <v>0</v>
      </c>
      <c r="P4827" s="15" t="str">
        <f>IF(COUNTIF('Personálie dobrovolníků '!U:X,N4827)&gt;0,"ANO","")</f>
        <v/>
      </c>
      <c r="Q4827" s="15"/>
    </row>
    <row r="4828" spans="2:17" s="25" customFormat="1" x14ac:dyDescent="0.3">
      <c r="B4828" s="15" t="str">
        <f>IF(A4828="","",VLOOKUP(A4828,Tabulka3[[Číslo smlouvy   u pravidelné činnosti]:[Příjmení]],3,0))</f>
        <v/>
      </c>
      <c r="C4828" s="15" t="str">
        <f>IF(A4828="","",VLOOKUP(A4828,Tabulka3[[Číslo smlouvy   u pravidelné činnosti]:[Příjmení]],4,0))</f>
        <v/>
      </c>
      <c r="F4828" s="94"/>
      <c r="H4828" s="113"/>
      <c r="I4828" s="113"/>
      <c r="K4828" s="15"/>
      <c r="L4828" s="15"/>
      <c r="M4828" s="15">
        <f t="shared" si="225"/>
        <v>1</v>
      </c>
      <c r="N4828" s="15" t="str">
        <f t="shared" si="226"/>
        <v>-</v>
      </c>
      <c r="O4828" s="150">
        <f t="shared" si="227"/>
        <v>0</v>
      </c>
      <c r="P4828" s="15" t="str">
        <f>IF(COUNTIF('Personálie dobrovolníků '!U:X,N4828)&gt;0,"ANO","")</f>
        <v/>
      </c>
      <c r="Q4828" s="15"/>
    </row>
    <row r="4829" spans="2:17" s="25" customFormat="1" x14ac:dyDescent="0.3">
      <c r="B4829" s="15" t="str">
        <f>IF(A4829="","",VLOOKUP(A4829,Tabulka3[[Číslo smlouvy   u pravidelné činnosti]:[Příjmení]],3,0))</f>
        <v/>
      </c>
      <c r="C4829" s="15" t="str">
        <f>IF(A4829="","",VLOOKUP(A4829,Tabulka3[[Číslo smlouvy   u pravidelné činnosti]:[Příjmení]],4,0))</f>
        <v/>
      </c>
      <c r="F4829" s="94"/>
      <c r="H4829" s="113"/>
      <c r="I4829" s="113"/>
      <c r="K4829" s="15"/>
      <c r="L4829" s="15"/>
      <c r="M4829" s="15">
        <f t="shared" si="225"/>
        <v>1</v>
      </c>
      <c r="N4829" s="15" t="str">
        <f t="shared" si="226"/>
        <v>-</v>
      </c>
      <c r="O4829" s="150">
        <f t="shared" si="227"/>
        <v>0</v>
      </c>
      <c r="P4829" s="15" t="str">
        <f>IF(COUNTIF('Personálie dobrovolníků '!U:X,N4829)&gt;0,"ANO","")</f>
        <v/>
      </c>
      <c r="Q4829" s="15"/>
    </row>
    <row r="4830" spans="2:17" s="25" customFormat="1" x14ac:dyDescent="0.3">
      <c r="B4830" s="15" t="str">
        <f>IF(A4830="","",VLOOKUP(A4830,Tabulka3[[Číslo smlouvy   u pravidelné činnosti]:[Příjmení]],3,0))</f>
        <v/>
      </c>
      <c r="C4830" s="15" t="str">
        <f>IF(A4830="","",VLOOKUP(A4830,Tabulka3[[Číslo smlouvy   u pravidelné činnosti]:[Příjmení]],4,0))</f>
        <v/>
      </c>
      <c r="F4830" s="94"/>
      <c r="H4830" s="113"/>
      <c r="I4830" s="113"/>
      <c r="K4830" s="15"/>
      <c r="L4830" s="15"/>
      <c r="M4830" s="15">
        <f t="shared" si="225"/>
        <v>1</v>
      </c>
      <c r="N4830" s="15" t="str">
        <f t="shared" si="226"/>
        <v>-</v>
      </c>
      <c r="O4830" s="150">
        <f t="shared" si="227"/>
        <v>0</v>
      </c>
      <c r="P4830" s="15" t="str">
        <f>IF(COUNTIF('Personálie dobrovolníků '!U:X,N4830)&gt;0,"ANO","")</f>
        <v/>
      </c>
      <c r="Q4830" s="15"/>
    </row>
    <row r="4831" spans="2:17" s="25" customFormat="1" x14ac:dyDescent="0.3">
      <c r="B4831" s="15" t="str">
        <f>IF(A4831="","",VLOOKUP(A4831,Tabulka3[[Číslo smlouvy   u pravidelné činnosti]:[Příjmení]],3,0))</f>
        <v/>
      </c>
      <c r="C4831" s="15" t="str">
        <f>IF(A4831="","",VLOOKUP(A4831,Tabulka3[[Číslo smlouvy   u pravidelné činnosti]:[Příjmení]],4,0))</f>
        <v/>
      </c>
      <c r="F4831" s="94"/>
      <c r="H4831" s="113"/>
      <c r="I4831" s="113"/>
      <c r="K4831" s="15"/>
      <c r="L4831" s="15"/>
      <c r="M4831" s="15">
        <f t="shared" si="225"/>
        <v>1</v>
      </c>
      <c r="N4831" s="15" t="str">
        <f t="shared" si="226"/>
        <v>-</v>
      </c>
      <c r="O4831" s="150">
        <f t="shared" si="227"/>
        <v>0</v>
      </c>
      <c r="P4831" s="15" t="str">
        <f>IF(COUNTIF('Personálie dobrovolníků '!U:X,N4831)&gt;0,"ANO","")</f>
        <v/>
      </c>
      <c r="Q4831" s="15"/>
    </row>
    <row r="4832" spans="2:17" s="25" customFormat="1" x14ac:dyDescent="0.3">
      <c r="B4832" s="15" t="str">
        <f>IF(A4832="","",VLOOKUP(A4832,Tabulka3[[Číslo smlouvy   u pravidelné činnosti]:[Příjmení]],3,0))</f>
        <v/>
      </c>
      <c r="C4832" s="15" t="str">
        <f>IF(A4832="","",VLOOKUP(A4832,Tabulka3[[Číslo smlouvy   u pravidelné činnosti]:[Příjmení]],4,0))</f>
        <v/>
      </c>
      <c r="F4832" s="94"/>
      <c r="H4832" s="113"/>
      <c r="I4832" s="113"/>
      <c r="K4832" s="15"/>
      <c r="L4832" s="15"/>
      <c r="M4832" s="15">
        <f t="shared" si="225"/>
        <v>1</v>
      </c>
      <c r="N4832" s="15" t="str">
        <f t="shared" si="226"/>
        <v>-</v>
      </c>
      <c r="O4832" s="150">
        <f t="shared" si="227"/>
        <v>0</v>
      </c>
      <c r="P4832" s="15" t="str">
        <f>IF(COUNTIF('Personálie dobrovolníků '!U:X,N4832)&gt;0,"ANO","")</f>
        <v/>
      </c>
      <c r="Q4832" s="15"/>
    </row>
    <row r="4833" spans="2:17" s="25" customFormat="1" x14ac:dyDescent="0.3">
      <c r="B4833" s="15" t="str">
        <f>IF(A4833="","",VLOOKUP(A4833,Tabulka3[[Číslo smlouvy   u pravidelné činnosti]:[Příjmení]],3,0))</f>
        <v/>
      </c>
      <c r="C4833" s="15" t="str">
        <f>IF(A4833="","",VLOOKUP(A4833,Tabulka3[[Číslo smlouvy   u pravidelné činnosti]:[Příjmení]],4,0))</f>
        <v/>
      </c>
      <c r="F4833" s="94"/>
      <c r="H4833" s="113"/>
      <c r="I4833" s="113"/>
      <c r="K4833" s="15"/>
      <c r="L4833" s="15"/>
      <c r="M4833" s="15">
        <f t="shared" si="225"/>
        <v>1</v>
      </c>
      <c r="N4833" s="15" t="str">
        <f t="shared" si="226"/>
        <v>-</v>
      </c>
      <c r="O4833" s="150">
        <f t="shared" si="227"/>
        <v>0</v>
      </c>
      <c r="P4833" s="15" t="str">
        <f>IF(COUNTIF('Personálie dobrovolníků '!U:X,N4833)&gt;0,"ANO","")</f>
        <v/>
      </c>
      <c r="Q4833" s="15"/>
    </row>
    <row r="4834" spans="2:17" s="25" customFormat="1" x14ac:dyDescent="0.3">
      <c r="B4834" s="15" t="str">
        <f>IF(A4834="","",VLOOKUP(A4834,Tabulka3[[Číslo smlouvy   u pravidelné činnosti]:[Příjmení]],3,0))</f>
        <v/>
      </c>
      <c r="C4834" s="15" t="str">
        <f>IF(A4834="","",VLOOKUP(A4834,Tabulka3[[Číslo smlouvy   u pravidelné činnosti]:[Příjmení]],4,0))</f>
        <v/>
      </c>
      <c r="F4834" s="94"/>
      <c r="H4834" s="113"/>
      <c r="I4834" s="113"/>
      <c r="K4834" s="15"/>
      <c r="L4834" s="15"/>
      <c r="M4834" s="15">
        <f t="shared" si="225"/>
        <v>1</v>
      </c>
      <c r="N4834" s="15" t="str">
        <f t="shared" si="226"/>
        <v>-</v>
      </c>
      <c r="O4834" s="150">
        <f t="shared" si="227"/>
        <v>0</v>
      </c>
      <c r="P4834" s="15" t="str">
        <f>IF(COUNTIF('Personálie dobrovolníků '!U:X,N4834)&gt;0,"ANO","")</f>
        <v/>
      </c>
      <c r="Q4834" s="15"/>
    </row>
    <row r="4835" spans="2:17" s="25" customFormat="1" x14ac:dyDescent="0.3">
      <c r="B4835" s="15" t="str">
        <f>IF(A4835="","",VLOOKUP(A4835,Tabulka3[[Číslo smlouvy   u pravidelné činnosti]:[Příjmení]],3,0))</f>
        <v/>
      </c>
      <c r="C4835" s="15" t="str">
        <f>IF(A4835="","",VLOOKUP(A4835,Tabulka3[[Číslo smlouvy   u pravidelné činnosti]:[Příjmení]],4,0))</f>
        <v/>
      </c>
      <c r="F4835" s="94"/>
      <c r="H4835" s="113"/>
      <c r="I4835" s="113"/>
      <c r="K4835" s="15"/>
      <c r="L4835" s="15"/>
      <c r="M4835" s="15">
        <f t="shared" si="225"/>
        <v>1</v>
      </c>
      <c r="N4835" s="15" t="str">
        <f t="shared" si="226"/>
        <v>-</v>
      </c>
      <c r="O4835" s="150">
        <f t="shared" si="227"/>
        <v>0</v>
      </c>
      <c r="P4835" s="15" t="str">
        <f>IF(COUNTIF('Personálie dobrovolníků '!U:X,N4835)&gt;0,"ANO","")</f>
        <v/>
      </c>
      <c r="Q4835" s="15"/>
    </row>
    <row r="4836" spans="2:17" s="25" customFormat="1" x14ac:dyDescent="0.3">
      <c r="B4836" s="15" t="str">
        <f>IF(A4836="","",VLOOKUP(A4836,Tabulka3[[Číslo smlouvy   u pravidelné činnosti]:[Příjmení]],3,0))</f>
        <v/>
      </c>
      <c r="C4836" s="15" t="str">
        <f>IF(A4836="","",VLOOKUP(A4836,Tabulka3[[Číslo smlouvy   u pravidelné činnosti]:[Příjmení]],4,0))</f>
        <v/>
      </c>
      <c r="F4836" s="94"/>
      <c r="H4836" s="113"/>
      <c r="I4836" s="113"/>
      <c r="K4836" s="15"/>
      <c r="L4836" s="15"/>
      <c r="M4836" s="15">
        <f t="shared" si="225"/>
        <v>1</v>
      </c>
      <c r="N4836" s="15" t="str">
        <f t="shared" si="226"/>
        <v>-</v>
      </c>
      <c r="O4836" s="150">
        <f t="shared" si="227"/>
        <v>0</v>
      </c>
      <c r="P4836" s="15" t="str">
        <f>IF(COUNTIF('Personálie dobrovolníků '!U:X,N4836)&gt;0,"ANO","")</f>
        <v/>
      </c>
      <c r="Q4836" s="15"/>
    </row>
    <row r="4837" spans="2:17" s="25" customFormat="1" x14ac:dyDescent="0.3">
      <c r="B4837" s="15" t="str">
        <f>IF(A4837="","",VLOOKUP(A4837,Tabulka3[[Číslo smlouvy   u pravidelné činnosti]:[Příjmení]],3,0))</f>
        <v/>
      </c>
      <c r="C4837" s="15" t="str">
        <f>IF(A4837="","",VLOOKUP(A4837,Tabulka3[[Číslo smlouvy   u pravidelné činnosti]:[Příjmení]],4,0))</f>
        <v/>
      </c>
      <c r="F4837" s="94"/>
      <c r="H4837" s="113"/>
      <c r="I4837" s="113"/>
      <c r="K4837" s="15"/>
      <c r="L4837" s="15"/>
      <c r="M4837" s="15">
        <f t="shared" si="225"/>
        <v>1</v>
      </c>
      <c r="N4837" s="15" t="str">
        <f t="shared" si="226"/>
        <v>-</v>
      </c>
      <c r="O4837" s="150">
        <f t="shared" si="227"/>
        <v>0</v>
      </c>
      <c r="P4837" s="15" t="str">
        <f>IF(COUNTIF('Personálie dobrovolníků '!U:X,N4837)&gt;0,"ANO","")</f>
        <v/>
      </c>
      <c r="Q4837" s="15"/>
    </row>
    <row r="4838" spans="2:17" s="25" customFormat="1" x14ac:dyDescent="0.3">
      <c r="B4838" s="15" t="str">
        <f>IF(A4838="","",VLOOKUP(A4838,Tabulka3[[Číslo smlouvy   u pravidelné činnosti]:[Příjmení]],3,0))</f>
        <v/>
      </c>
      <c r="C4838" s="15" t="str">
        <f>IF(A4838="","",VLOOKUP(A4838,Tabulka3[[Číslo smlouvy   u pravidelné činnosti]:[Příjmení]],4,0))</f>
        <v/>
      </c>
      <c r="F4838" s="94"/>
      <c r="H4838" s="113"/>
      <c r="I4838" s="113"/>
      <c r="K4838" s="15"/>
      <c r="L4838" s="15"/>
      <c r="M4838" s="15">
        <f t="shared" si="225"/>
        <v>1</v>
      </c>
      <c r="N4838" s="15" t="str">
        <f t="shared" si="226"/>
        <v>-</v>
      </c>
      <c r="O4838" s="150">
        <f t="shared" si="227"/>
        <v>0</v>
      </c>
      <c r="P4838" s="15" t="str">
        <f>IF(COUNTIF('Personálie dobrovolníků '!U:X,N4838)&gt;0,"ANO","")</f>
        <v/>
      </c>
      <c r="Q4838" s="15"/>
    </row>
    <row r="4839" spans="2:17" s="25" customFormat="1" x14ac:dyDescent="0.3">
      <c r="B4839" s="15" t="str">
        <f>IF(A4839="","",VLOOKUP(A4839,Tabulka3[[Číslo smlouvy   u pravidelné činnosti]:[Příjmení]],3,0))</f>
        <v/>
      </c>
      <c r="C4839" s="15" t="str">
        <f>IF(A4839="","",VLOOKUP(A4839,Tabulka3[[Číslo smlouvy   u pravidelné činnosti]:[Příjmení]],4,0))</f>
        <v/>
      </c>
      <c r="F4839" s="94"/>
      <c r="H4839" s="113"/>
      <c r="I4839" s="113"/>
      <c r="K4839" s="15"/>
      <c r="L4839" s="15"/>
      <c r="M4839" s="15">
        <f t="shared" si="225"/>
        <v>1</v>
      </c>
      <c r="N4839" s="15" t="str">
        <f t="shared" si="226"/>
        <v>-</v>
      </c>
      <c r="O4839" s="150">
        <f t="shared" si="227"/>
        <v>0</v>
      </c>
      <c r="P4839" s="15" t="str">
        <f>IF(COUNTIF('Personálie dobrovolníků '!U:X,N4839)&gt;0,"ANO","")</f>
        <v/>
      </c>
      <c r="Q4839" s="15"/>
    </row>
    <row r="4840" spans="2:17" s="25" customFormat="1" x14ac:dyDescent="0.3">
      <c r="B4840" s="15" t="str">
        <f>IF(A4840="","",VLOOKUP(A4840,Tabulka3[[Číslo smlouvy   u pravidelné činnosti]:[Příjmení]],3,0))</f>
        <v/>
      </c>
      <c r="C4840" s="15" t="str">
        <f>IF(A4840="","",VLOOKUP(A4840,Tabulka3[[Číslo smlouvy   u pravidelné činnosti]:[Příjmení]],4,0))</f>
        <v/>
      </c>
      <c r="F4840" s="94"/>
      <c r="H4840" s="113"/>
      <c r="I4840" s="113"/>
      <c r="K4840" s="15"/>
      <c r="L4840" s="15"/>
      <c r="M4840" s="15">
        <f t="shared" si="225"/>
        <v>1</v>
      </c>
      <c r="N4840" s="15" t="str">
        <f t="shared" si="226"/>
        <v>-</v>
      </c>
      <c r="O4840" s="150">
        <f t="shared" si="227"/>
        <v>0</v>
      </c>
      <c r="P4840" s="15" t="str">
        <f>IF(COUNTIF('Personálie dobrovolníků '!U:X,N4840)&gt;0,"ANO","")</f>
        <v/>
      </c>
      <c r="Q4840" s="15"/>
    </row>
    <row r="4841" spans="2:17" s="25" customFormat="1" x14ac:dyDescent="0.3">
      <c r="B4841" s="15" t="str">
        <f>IF(A4841="","",VLOOKUP(A4841,Tabulka3[[Číslo smlouvy   u pravidelné činnosti]:[Příjmení]],3,0))</f>
        <v/>
      </c>
      <c r="C4841" s="15" t="str">
        <f>IF(A4841="","",VLOOKUP(A4841,Tabulka3[[Číslo smlouvy   u pravidelné činnosti]:[Příjmení]],4,0))</f>
        <v/>
      </c>
      <c r="F4841" s="94"/>
      <c r="H4841" s="113"/>
      <c r="I4841" s="113"/>
      <c r="K4841" s="15"/>
      <c r="L4841" s="15"/>
      <c r="M4841" s="15">
        <f t="shared" si="225"/>
        <v>1</v>
      </c>
      <c r="N4841" s="15" t="str">
        <f t="shared" si="226"/>
        <v>-</v>
      </c>
      <c r="O4841" s="150">
        <f t="shared" si="227"/>
        <v>0</v>
      </c>
      <c r="P4841" s="15" t="str">
        <f>IF(COUNTIF('Personálie dobrovolníků '!U:X,N4841)&gt;0,"ANO","")</f>
        <v/>
      </c>
      <c r="Q4841" s="15"/>
    </row>
    <row r="4842" spans="2:17" s="25" customFormat="1" x14ac:dyDescent="0.3">
      <c r="B4842" s="15" t="str">
        <f>IF(A4842="","",VLOOKUP(A4842,Tabulka3[[Číslo smlouvy   u pravidelné činnosti]:[Příjmení]],3,0))</f>
        <v/>
      </c>
      <c r="C4842" s="15" t="str">
        <f>IF(A4842="","",VLOOKUP(A4842,Tabulka3[[Číslo smlouvy   u pravidelné činnosti]:[Příjmení]],4,0))</f>
        <v/>
      </c>
      <c r="F4842" s="94"/>
      <c r="H4842" s="113"/>
      <c r="I4842" s="113"/>
      <c r="K4842" s="15"/>
      <c r="L4842" s="15"/>
      <c r="M4842" s="15">
        <f t="shared" si="225"/>
        <v>1</v>
      </c>
      <c r="N4842" s="15" t="str">
        <f t="shared" si="226"/>
        <v>-</v>
      </c>
      <c r="O4842" s="150">
        <f t="shared" si="227"/>
        <v>0</v>
      </c>
      <c r="P4842" s="15" t="str">
        <f>IF(COUNTIF('Personálie dobrovolníků '!U:X,N4842)&gt;0,"ANO","")</f>
        <v/>
      </c>
      <c r="Q4842" s="15"/>
    </row>
    <row r="4843" spans="2:17" s="25" customFormat="1" x14ac:dyDescent="0.3">
      <c r="B4843" s="15" t="str">
        <f>IF(A4843="","",VLOOKUP(A4843,Tabulka3[[Číslo smlouvy   u pravidelné činnosti]:[Příjmení]],3,0))</f>
        <v/>
      </c>
      <c r="C4843" s="15" t="str">
        <f>IF(A4843="","",VLOOKUP(A4843,Tabulka3[[Číslo smlouvy   u pravidelné činnosti]:[Příjmení]],4,0))</f>
        <v/>
      </c>
      <c r="F4843" s="94"/>
      <c r="H4843" s="113"/>
      <c r="I4843" s="113"/>
      <c r="K4843" s="15"/>
      <c r="L4843" s="15"/>
      <c r="M4843" s="15">
        <f t="shared" si="225"/>
        <v>1</v>
      </c>
      <c r="N4843" s="15" t="str">
        <f t="shared" si="226"/>
        <v>-</v>
      </c>
      <c r="O4843" s="150">
        <f t="shared" si="227"/>
        <v>0</v>
      </c>
      <c r="P4843" s="15" t="str">
        <f>IF(COUNTIF('Personálie dobrovolníků '!U:X,N4843)&gt;0,"ANO","")</f>
        <v/>
      </c>
      <c r="Q4843" s="15"/>
    </row>
    <row r="4844" spans="2:17" s="25" customFormat="1" x14ac:dyDescent="0.3">
      <c r="B4844" s="15" t="str">
        <f>IF(A4844="","",VLOOKUP(A4844,Tabulka3[[Číslo smlouvy   u pravidelné činnosti]:[Příjmení]],3,0))</f>
        <v/>
      </c>
      <c r="C4844" s="15" t="str">
        <f>IF(A4844="","",VLOOKUP(A4844,Tabulka3[[Číslo smlouvy   u pravidelné činnosti]:[Příjmení]],4,0))</f>
        <v/>
      </c>
      <c r="F4844" s="94"/>
      <c r="H4844" s="113"/>
      <c r="I4844" s="113"/>
      <c r="K4844" s="15"/>
      <c r="L4844" s="15"/>
      <c r="M4844" s="15">
        <f t="shared" si="225"/>
        <v>1</v>
      </c>
      <c r="N4844" s="15" t="str">
        <f t="shared" si="226"/>
        <v>-</v>
      </c>
      <c r="O4844" s="150">
        <f t="shared" si="227"/>
        <v>0</v>
      </c>
      <c r="P4844" s="15" t="str">
        <f>IF(COUNTIF('Personálie dobrovolníků '!U:X,N4844)&gt;0,"ANO","")</f>
        <v/>
      </c>
      <c r="Q4844" s="15"/>
    </row>
    <row r="4845" spans="2:17" s="25" customFormat="1" x14ac:dyDescent="0.3">
      <c r="B4845" s="15" t="str">
        <f>IF(A4845="","",VLOOKUP(A4845,Tabulka3[[Číslo smlouvy   u pravidelné činnosti]:[Příjmení]],3,0))</f>
        <v/>
      </c>
      <c r="C4845" s="15" t="str">
        <f>IF(A4845="","",VLOOKUP(A4845,Tabulka3[[Číslo smlouvy   u pravidelné činnosti]:[Příjmení]],4,0))</f>
        <v/>
      </c>
      <c r="F4845" s="94"/>
      <c r="H4845" s="113"/>
      <c r="I4845" s="113"/>
      <c r="K4845" s="15"/>
      <c r="L4845" s="15"/>
      <c r="M4845" s="15">
        <f t="shared" si="225"/>
        <v>1</v>
      </c>
      <c r="N4845" s="15" t="str">
        <f t="shared" si="226"/>
        <v>-</v>
      </c>
      <c r="O4845" s="150">
        <f t="shared" si="227"/>
        <v>0</v>
      </c>
      <c r="P4845" s="15" t="str">
        <f>IF(COUNTIF('Personálie dobrovolníků '!U:X,N4845)&gt;0,"ANO","")</f>
        <v/>
      </c>
      <c r="Q4845" s="15"/>
    </row>
    <row r="4846" spans="2:17" s="25" customFormat="1" x14ac:dyDescent="0.3">
      <c r="B4846" s="15" t="str">
        <f>IF(A4846="","",VLOOKUP(A4846,Tabulka3[[Číslo smlouvy   u pravidelné činnosti]:[Příjmení]],3,0))</f>
        <v/>
      </c>
      <c r="C4846" s="15" t="str">
        <f>IF(A4846="","",VLOOKUP(A4846,Tabulka3[[Číslo smlouvy   u pravidelné činnosti]:[Příjmení]],4,0))</f>
        <v/>
      </c>
      <c r="F4846" s="94"/>
      <c r="H4846" s="113"/>
      <c r="I4846" s="113"/>
      <c r="K4846" s="15"/>
      <c r="L4846" s="15"/>
      <c r="M4846" s="15">
        <f t="shared" si="225"/>
        <v>1</v>
      </c>
      <c r="N4846" s="15" t="str">
        <f t="shared" si="226"/>
        <v>-</v>
      </c>
      <c r="O4846" s="150">
        <f t="shared" si="227"/>
        <v>0</v>
      </c>
      <c r="P4846" s="15" t="str">
        <f>IF(COUNTIF('Personálie dobrovolníků '!U:X,N4846)&gt;0,"ANO","")</f>
        <v/>
      </c>
      <c r="Q4846" s="15"/>
    </row>
    <row r="4847" spans="2:17" s="25" customFormat="1" x14ac:dyDescent="0.3">
      <c r="B4847" s="15" t="str">
        <f>IF(A4847="","",VLOOKUP(A4847,Tabulka3[[Číslo smlouvy   u pravidelné činnosti]:[Příjmení]],3,0))</f>
        <v/>
      </c>
      <c r="C4847" s="15" t="str">
        <f>IF(A4847="","",VLOOKUP(A4847,Tabulka3[[Číslo smlouvy   u pravidelné činnosti]:[Příjmení]],4,0))</f>
        <v/>
      </c>
      <c r="F4847" s="94"/>
      <c r="H4847" s="113"/>
      <c r="I4847" s="113"/>
      <c r="K4847" s="15"/>
      <c r="L4847" s="15"/>
      <c r="M4847" s="15">
        <f t="shared" si="225"/>
        <v>1</v>
      </c>
      <c r="N4847" s="15" t="str">
        <f t="shared" si="226"/>
        <v>-</v>
      </c>
      <c r="O4847" s="150">
        <f t="shared" si="227"/>
        <v>0</v>
      </c>
      <c r="P4847" s="15" t="str">
        <f>IF(COUNTIF('Personálie dobrovolníků '!U:X,N4847)&gt;0,"ANO","")</f>
        <v/>
      </c>
      <c r="Q4847" s="15"/>
    </row>
    <row r="4848" spans="2:17" s="25" customFormat="1" x14ac:dyDescent="0.3">
      <c r="B4848" s="15" t="str">
        <f>IF(A4848="","",VLOOKUP(A4848,Tabulka3[[Číslo smlouvy   u pravidelné činnosti]:[Příjmení]],3,0))</f>
        <v/>
      </c>
      <c r="C4848" s="15" t="str">
        <f>IF(A4848="","",VLOOKUP(A4848,Tabulka3[[Číslo smlouvy   u pravidelné činnosti]:[Příjmení]],4,0))</f>
        <v/>
      </c>
      <c r="F4848" s="94"/>
      <c r="H4848" s="113"/>
      <c r="I4848" s="113"/>
      <c r="K4848" s="15"/>
      <c r="L4848" s="15"/>
      <c r="M4848" s="15">
        <f t="shared" si="225"/>
        <v>1</v>
      </c>
      <c r="N4848" s="15" t="str">
        <f t="shared" si="226"/>
        <v>-</v>
      </c>
      <c r="O4848" s="150">
        <f t="shared" si="227"/>
        <v>0</v>
      </c>
      <c r="P4848" s="15" t="str">
        <f>IF(COUNTIF('Personálie dobrovolníků '!U:X,N4848)&gt;0,"ANO","")</f>
        <v/>
      </c>
      <c r="Q4848" s="15"/>
    </row>
    <row r="4849" spans="2:17" s="25" customFormat="1" x14ac:dyDescent="0.3">
      <c r="B4849" s="15" t="str">
        <f>IF(A4849="","",VLOOKUP(A4849,Tabulka3[[Číslo smlouvy   u pravidelné činnosti]:[Příjmení]],3,0))</f>
        <v/>
      </c>
      <c r="C4849" s="15" t="str">
        <f>IF(A4849="","",VLOOKUP(A4849,Tabulka3[[Číslo smlouvy   u pravidelné činnosti]:[Příjmení]],4,0))</f>
        <v/>
      </c>
      <c r="F4849" s="94"/>
      <c r="H4849" s="113"/>
      <c r="I4849" s="113"/>
      <c r="K4849" s="15"/>
      <c r="L4849" s="15"/>
      <c r="M4849" s="15">
        <f t="shared" si="225"/>
        <v>1</v>
      </c>
      <c r="N4849" s="15" t="str">
        <f t="shared" si="226"/>
        <v>-</v>
      </c>
      <c r="O4849" s="150">
        <f t="shared" si="227"/>
        <v>0</v>
      </c>
      <c r="P4849" s="15" t="str">
        <f>IF(COUNTIF('Personálie dobrovolníků '!U:X,N4849)&gt;0,"ANO","")</f>
        <v/>
      </c>
      <c r="Q4849" s="15"/>
    </row>
    <row r="4850" spans="2:17" s="25" customFormat="1" x14ac:dyDescent="0.3">
      <c r="B4850" s="15" t="str">
        <f>IF(A4850="","",VLOOKUP(A4850,Tabulka3[[Číslo smlouvy   u pravidelné činnosti]:[Příjmení]],3,0))</f>
        <v/>
      </c>
      <c r="C4850" s="15" t="str">
        <f>IF(A4850="","",VLOOKUP(A4850,Tabulka3[[Číslo smlouvy   u pravidelné činnosti]:[Příjmení]],4,0))</f>
        <v/>
      </c>
      <c r="F4850" s="94"/>
      <c r="H4850" s="113"/>
      <c r="I4850" s="113"/>
      <c r="K4850" s="15"/>
      <c r="L4850" s="15"/>
      <c r="M4850" s="15">
        <f t="shared" si="225"/>
        <v>1</v>
      </c>
      <c r="N4850" s="15" t="str">
        <f t="shared" si="226"/>
        <v>-</v>
      </c>
      <c r="O4850" s="150">
        <f t="shared" si="227"/>
        <v>0</v>
      </c>
      <c r="P4850" s="15" t="str">
        <f>IF(COUNTIF('Personálie dobrovolníků '!U:X,N4850)&gt;0,"ANO","")</f>
        <v/>
      </c>
      <c r="Q4850" s="15"/>
    </row>
    <row r="4851" spans="2:17" s="25" customFormat="1" x14ac:dyDescent="0.3">
      <c r="B4851" s="15" t="str">
        <f>IF(A4851="","",VLOOKUP(A4851,Tabulka3[[Číslo smlouvy   u pravidelné činnosti]:[Příjmení]],3,0))</f>
        <v/>
      </c>
      <c r="C4851" s="15" t="str">
        <f>IF(A4851="","",VLOOKUP(A4851,Tabulka3[[Číslo smlouvy   u pravidelné činnosti]:[Příjmení]],4,0))</f>
        <v/>
      </c>
      <c r="F4851" s="94"/>
      <c r="H4851" s="113"/>
      <c r="I4851" s="113"/>
      <c r="K4851" s="15"/>
      <c r="L4851" s="15"/>
      <c r="M4851" s="15">
        <f t="shared" si="225"/>
        <v>1</v>
      </c>
      <c r="N4851" s="15" t="str">
        <f t="shared" si="226"/>
        <v>-</v>
      </c>
      <c r="O4851" s="150">
        <f t="shared" si="227"/>
        <v>0</v>
      </c>
      <c r="P4851" s="15" t="str">
        <f>IF(COUNTIF('Personálie dobrovolníků '!U:X,N4851)&gt;0,"ANO","")</f>
        <v/>
      </c>
      <c r="Q4851" s="15"/>
    </row>
    <row r="4852" spans="2:17" s="25" customFormat="1" x14ac:dyDescent="0.3">
      <c r="B4852" s="15" t="str">
        <f>IF(A4852="","",VLOOKUP(A4852,Tabulka3[[Číslo smlouvy   u pravidelné činnosti]:[Příjmení]],3,0))</f>
        <v/>
      </c>
      <c r="C4852" s="15" t="str">
        <f>IF(A4852="","",VLOOKUP(A4852,Tabulka3[[Číslo smlouvy   u pravidelné činnosti]:[Příjmení]],4,0))</f>
        <v/>
      </c>
      <c r="F4852" s="94"/>
      <c r="H4852" s="113"/>
      <c r="I4852" s="113"/>
      <c r="K4852" s="15"/>
      <c r="L4852" s="15"/>
      <c r="M4852" s="15">
        <f t="shared" si="225"/>
        <v>1</v>
      </c>
      <c r="N4852" s="15" t="str">
        <f t="shared" si="226"/>
        <v>-</v>
      </c>
      <c r="O4852" s="150">
        <f t="shared" si="227"/>
        <v>0</v>
      </c>
      <c r="P4852" s="15" t="str">
        <f>IF(COUNTIF('Personálie dobrovolníků '!U:X,N4852)&gt;0,"ANO","")</f>
        <v/>
      </c>
      <c r="Q4852" s="15"/>
    </row>
    <row r="4853" spans="2:17" s="25" customFormat="1" x14ac:dyDescent="0.3">
      <c r="B4853" s="15" t="str">
        <f>IF(A4853="","",VLOOKUP(A4853,Tabulka3[[Číslo smlouvy   u pravidelné činnosti]:[Příjmení]],3,0))</f>
        <v/>
      </c>
      <c r="C4853" s="15" t="str">
        <f>IF(A4853="","",VLOOKUP(A4853,Tabulka3[[Číslo smlouvy   u pravidelné činnosti]:[Příjmení]],4,0))</f>
        <v/>
      </c>
      <c r="F4853" s="94"/>
      <c r="H4853" s="113"/>
      <c r="I4853" s="113"/>
      <c r="K4853" s="15"/>
      <c r="L4853" s="15"/>
      <c r="M4853" s="15">
        <f t="shared" si="225"/>
        <v>1</v>
      </c>
      <c r="N4853" s="15" t="str">
        <f t="shared" si="226"/>
        <v>-</v>
      </c>
      <c r="O4853" s="150">
        <f t="shared" si="227"/>
        <v>0</v>
      </c>
      <c r="P4853" s="15" t="str">
        <f>IF(COUNTIF('Personálie dobrovolníků '!U:X,N4853)&gt;0,"ANO","")</f>
        <v/>
      </c>
      <c r="Q4853" s="15"/>
    </row>
    <row r="4854" spans="2:17" s="25" customFormat="1" x14ac:dyDescent="0.3">
      <c r="B4854" s="15" t="str">
        <f>IF(A4854="","",VLOOKUP(A4854,Tabulka3[[Číslo smlouvy   u pravidelné činnosti]:[Příjmení]],3,0))</f>
        <v/>
      </c>
      <c r="C4854" s="15" t="str">
        <f>IF(A4854="","",VLOOKUP(A4854,Tabulka3[[Číslo smlouvy   u pravidelné činnosti]:[Příjmení]],4,0))</f>
        <v/>
      </c>
      <c r="F4854" s="94"/>
      <c r="H4854" s="113"/>
      <c r="I4854" s="113"/>
      <c r="K4854" s="15"/>
      <c r="L4854" s="15"/>
      <c r="M4854" s="15">
        <f t="shared" si="225"/>
        <v>1</v>
      </c>
      <c r="N4854" s="15" t="str">
        <f t="shared" si="226"/>
        <v>-</v>
      </c>
      <c r="O4854" s="150">
        <f t="shared" si="227"/>
        <v>0</v>
      </c>
      <c r="P4854" s="15" t="str">
        <f>IF(COUNTIF('Personálie dobrovolníků '!U:X,N4854)&gt;0,"ANO","")</f>
        <v/>
      </c>
      <c r="Q4854" s="15"/>
    </row>
    <row r="4855" spans="2:17" s="25" customFormat="1" x14ac:dyDescent="0.3">
      <c r="B4855" s="15" t="str">
        <f>IF(A4855="","",VLOOKUP(A4855,Tabulka3[[Číslo smlouvy   u pravidelné činnosti]:[Příjmení]],3,0))</f>
        <v/>
      </c>
      <c r="C4855" s="15" t="str">
        <f>IF(A4855="","",VLOOKUP(A4855,Tabulka3[[Číslo smlouvy   u pravidelné činnosti]:[Příjmení]],4,0))</f>
        <v/>
      </c>
      <c r="F4855" s="94"/>
      <c r="H4855" s="113"/>
      <c r="I4855" s="113"/>
      <c r="K4855" s="15"/>
      <c r="L4855" s="15"/>
      <c r="M4855" s="15">
        <f t="shared" si="225"/>
        <v>1</v>
      </c>
      <c r="N4855" s="15" t="str">
        <f t="shared" si="226"/>
        <v>-</v>
      </c>
      <c r="O4855" s="150">
        <f t="shared" si="227"/>
        <v>0</v>
      </c>
      <c r="P4855" s="15" t="str">
        <f>IF(COUNTIF('Personálie dobrovolníků '!U:X,N4855)&gt;0,"ANO","")</f>
        <v/>
      </c>
      <c r="Q4855" s="15"/>
    </row>
    <row r="4856" spans="2:17" s="25" customFormat="1" x14ac:dyDescent="0.3">
      <c r="B4856" s="15" t="str">
        <f>IF(A4856="","",VLOOKUP(A4856,Tabulka3[[Číslo smlouvy   u pravidelné činnosti]:[Příjmení]],3,0))</f>
        <v/>
      </c>
      <c r="C4856" s="15" t="str">
        <f>IF(A4856="","",VLOOKUP(A4856,Tabulka3[[Číslo smlouvy   u pravidelné činnosti]:[Příjmení]],4,0))</f>
        <v/>
      </c>
      <c r="F4856" s="94"/>
      <c r="H4856" s="113"/>
      <c r="I4856" s="113"/>
      <c r="K4856" s="15"/>
      <c r="L4856" s="15"/>
      <c r="M4856" s="15">
        <f t="shared" si="225"/>
        <v>1</v>
      </c>
      <c r="N4856" s="15" t="str">
        <f t="shared" si="226"/>
        <v>-</v>
      </c>
      <c r="O4856" s="150">
        <f t="shared" si="227"/>
        <v>0</v>
      </c>
      <c r="P4856" s="15" t="str">
        <f>IF(COUNTIF('Personálie dobrovolníků '!U:X,N4856)&gt;0,"ANO","")</f>
        <v/>
      </c>
      <c r="Q4856" s="15"/>
    </row>
    <row r="4857" spans="2:17" s="25" customFormat="1" x14ac:dyDescent="0.3">
      <c r="B4857" s="15" t="str">
        <f>IF(A4857="","",VLOOKUP(A4857,Tabulka3[[Číslo smlouvy   u pravidelné činnosti]:[Příjmení]],3,0))</f>
        <v/>
      </c>
      <c r="C4857" s="15" t="str">
        <f>IF(A4857="","",VLOOKUP(A4857,Tabulka3[[Číslo smlouvy   u pravidelné činnosti]:[Příjmení]],4,0))</f>
        <v/>
      </c>
      <c r="F4857" s="94"/>
      <c r="H4857" s="113"/>
      <c r="I4857" s="113"/>
      <c r="K4857" s="15"/>
      <c r="L4857" s="15"/>
      <c r="M4857" s="15">
        <f t="shared" si="225"/>
        <v>1</v>
      </c>
      <c r="N4857" s="15" t="str">
        <f t="shared" si="226"/>
        <v>-</v>
      </c>
      <c r="O4857" s="150">
        <f t="shared" si="227"/>
        <v>0</v>
      </c>
      <c r="P4857" s="15" t="str">
        <f>IF(COUNTIF('Personálie dobrovolníků '!U:X,N4857)&gt;0,"ANO","")</f>
        <v/>
      </c>
      <c r="Q4857" s="15"/>
    </row>
    <row r="4858" spans="2:17" s="25" customFormat="1" x14ac:dyDescent="0.3">
      <c r="B4858" s="15" t="str">
        <f>IF(A4858="","",VLOOKUP(A4858,Tabulka3[[Číslo smlouvy   u pravidelné činnosti]:[Příjmení]],3,0))</f>
        <v/>
      </c>
      <c r="C4858" s="15" t="str">
        <f>IF(A4858="","",VLOOKUP(A4858,Tabulka3[[Číslo smlouvy   u pravidelné činnosti]:[Příjmení]],4,0))</f>
        <v/>
      </c>
      <c r="F4858" s="94"/>
      <c r="H4858" s="113"/>
      <c r="I4858" s="113"/>
      <c r="K4858" s="15"/>
      <c r="L4858" s="15"/>
      <c r="M4858" s="15">
        <f t="shared" si="225"/>
        <v>1</v>
      </c>
      <c r="N4858" s="15" t="str">
        <f t="shared" si="226"/>
        <v>-</v>
      </c>
      <c r="O4858" s="150">
        <f t="shared" si="227"/>
        <v>0</v>
      </c>
      <c r="P4858" s="15" t="str">
        <f>IF(COUNTIF('Personálie dobrovolníků '!U:X,N4858)&gt;0,"ANO","")</f>
        <v/>
      </c>
      <c r="Q4858" s="15"/>
    </row>
    <row r="4859" spans="2:17" s="25" customFormat="1" x14ac:dyDescent="0.3">
      <c r="B4859" s="15" t="str">
        <f>IF(A4859="","",VLOOKUP(A4859,Tabulka3[[Číslo smlouvy   u pravidelné činnosti]:[Příjmení]],3,0))</f>
        <v/>
      </c>
      <c r="C4859" s="15" t="str">
        <f>IF(A4859="","",VLOOKUP(A4859,Tabulka3[[Číslo smlouvy   u pravidelné činnosti]:[Příjmení]],4,0))</f>
        <v/>
      </c>
      <c r="F4859" s="94"/>
      <c r="H4859" s="113"/>
      <c r="I4859" s="113"/>
      <c r="K4859" s="15"/>
      <c r="L4859" s="15"/>
      <c r="M4859" s="15">
        <f t="shared" si="225"/>
        <v>1</v>
      </c>
      <c r="N4859" s="15" t="str">
        <f t="shared" si="226"/>
        <v>-</v>
      </c>
      <c r="O4859" s="150">
        <f t="shared" si="227"/>
        <v>0</v>
      </c>
      <c r="P4859" s="15" t="str">
        <f>IF(COUNTIF('Personálie dobrovolníků '!U:X,N4859)&gt;0,"ANO","")</f>
        <v/>
      </c>
      <c r="Q4859" s="15"/>
    </row>
    <row r="4860" spans="2:17" s="25" customFormat="1" x14ac:dyDescent="0.3">
      <c r="B4860" s="15" t="str">
        <f>IF(A4860="","",VLOOKUP(A4860,Tabulka3[[Číslo smlouvy   u pravidelné činnosti]:[Příjmení]],3,0))</f>
        <v/>
      </c>
      <c r="C4860" s="15" t="str">
        <f>IF(A4860="","",VLOOKUP(A4860,Tabulka3[[Číslo smlouvy   u pravidelné činnosti]:[Příjmení]],4,0))</f>
        <v/>
      </c>
      <c r="F4860" s="94"/>
      <c r="H4860" s="113"/>
      <c r="I4860" s="113"/>
      <c r="K4860" s="15"/>
      <c r="L4860" s="15"/>
      <c r="M4860" s="15">
        <f t="shared" si="225"/>
        <v>1</v>
      </c>
      <c r="N4860" s="15" t="str">
        <f t="shared" si="226"/>
        <v>-</v>
      </c>
      <c r="O4860" s="150">
        <f t="shared" si="227"/>
        <v>0</v>
      </c>
      <c r="P4860" s="15" t="str">
        <f>IF(COUNTIF('Personálie dobrovolníků '!U:X,N4860)&gt;0,"ANO","")</f>
        <v/>
      </c>
      <c r="Q4860" s="15"/>
    </row>
    <row r="4861" spans="2:17" s="25" customFormat="1" x14ac:dyDescent="0.3">
      <c r="B4861" s="15" t="str">
        <f>IF(A4861="","",VLOOKUP(A4861,Tabulka3[[Číslo smlouvy   u pravidelné činnosti]:[Příjmení]],3,0))</f>
        <v/>
      </c>
      <c r="C4861" s="15" t="str">
        <f>IF(A4861="","",VLOOKUP(A4861,Tabulka3[[Číslo smlouvy   u pravidelné činnosti]:[Příjmení]],4,0))</f>
        <v/>
      </c>
      <c r="F4861" s="94"/>
      <c r="H4861" s="113"/>
      <c r="I4861" s="113"/>
      <c r="K4861" s="15"/>
      <c r="L4861" s="15"/>
      <c r="M4861" s="15">
        <f t="shared" si="225"/>
        <v>1</v>
      </c>
      <c r="N4861" s="15" t="str">
        <f t="shared" si="226"/>
        <v>-</v>
      </c>
      <c r="O4861" s="150">
        <f t="shared" si="227"/>
        <v>0</v>
      </c>
      <c r="P4861" s="15" t="str">
        <f>IF(COUNTIF('Personálie dobrovolníků '!U:X,N4861)&gt;0,"ANO","")</f>
        <v/>
      </c>
      <c r="Q4861" s="15"/>
    </row>
    <row r="4862" spans="2:17" s="25" customFormat="1" x14ac:dyDescent="0.3">
      <c r="B4862" s="15" t="str">
        <f>IF(A4862="","",VLOOKUP(A4862,Tabulka3[[Číslo smlouvy   u pravidelné činnosti]:[Příjmení]],3,0))</f>
        <v/>
      </c>
      <c r="C4862" s="15" t="str">
        <f>IF(A4862="","",VLOOKUP(A4862,Tabulka3[[Číslo smlouvy   u pravidelné činnosti]:[Příjmení]],4,0))</f>
        <v/>
      </c>
      <c r="F4862" s="94"/>
      <c r="H4862" s="113"/>
      <c r="I4862" s="113"/>
      <c r="K4862" s="15"/>
      <c r="L4862" s="15"/>
      <c r="M4862" s="15">
        <f t="shared" si="225"/>
        <v>1</v>
      </c>
      <c r="N4862" s="15" t="str">
        <f t="shared" si="226"/>
        <v>-</v>
      </c>
      <c r="O4862" s="150">
        <f t="shared" si="227"/>
        <v>0</v>
      </c>
      <c r="P4862" s="15" t="str">
        <f>IF(COUNTIF('Personálie dobrovolníků '!U:X,N4862)&gt;0,"ANO","")</f>
        <v/>
      </c>
      <c r="Q4862" s="15"/>
    </row>
    <row r="4863" spans="2:17" s="25" customFormat="1" x14ac:dyDescent="0.3">
      <c r="B4863" s="15" t="str">
        <f>IF(A4863="","",VLOOKUP(A4863,Tabulka3[[Číslo smlouvy   u pravidelné činnosti]:[Příjmení]],3,0))</f>
        <v/>
      </c>
      <c r="C4863" s="15" t="str">
        <f>IF(A4863="","",VLOOKUP(A4863,Tabulka3[[Číslo smlouvy   u pravidelné činnosti]:[Příjmení]],4,0))</f>
        <v/>
      </c>
      <c r="F4863" s="94"/>
      <c r="H4863" s="113"/>
      <c r="I4863" s="113"/>
      <c r="K4863" s="15"/>
      <c r="L4863" s="15"/>
      <c r="M4863" s="15">
        <f t="shared" si="225"/>
        <v>1</v>
      </c>
      <c r="N4863" s="15" t="str">
        <f t="shared" si="226"/>
        <v>-</v>
      </c>
      <c r="O4863" s="150">
        <f t="shared" si="227"/>
        <v>0</v>
      </c>
      <c r="P4863" s="15" t="str">
        <f>IF(COUNTIF('Personálie dobrovolníků '!U:X,N4863)&gt;0,"ANO","")</f>
        <v/>
      </c>
      <c r="Q4863" s="15"/>
    </row>
    <row r="4864" spans="2:17" s="25" customFormat="1" x14ac:dyDescent="0.3">
      <c r="B4864" s="15" t="str">
        <f>IF(A4864="","",VLOOKUP(A4864,Tabulka3[[Číslo smlouvy   u pravidelné činnosti]:[Příjmení]],3,0))</f>
        <v/>
      </c>
      <c r="C4864" s="15" t="str">
        <f>IF(A4864="","",VLOOKUP(A4864,Tabulka3[[Číslo smlouvy   u pravidelné činnosti]:[Příjmení]],4,0))</f>
        <v/>
      </c>
      <c r="F4864" s="94"/>
      <c r="H4864" s="113"/>
      <c r="I4864" s="113"/>
      <c r="K4864" s="15"/>
      <c r="L4864" s="15"/>
      <c r="M4864" s="15">
        <f t="shared" si="225"/>
        <v>1</v>
      </c>
      <c r="N4864" s="15" t="str">
        <f t="shared" si="226"/>
        <v>-</v>
      </c>
      <c r="O4864" s="150">
        <f t="shared" si="227"/>
        <v>0</v>
      </c>
      <c r="P4864" s="15" t="str">
        <f>IF(COUNTIF('Personálie dobrovolníků '!U:X,N4864)&gt;0,"ANO","")</f>
        <v/>
      </c>
      <c r="Q4864" s="15"/>
    </row>
    <row r="4865" spans="2:17" s="25" customFormat="1" x14ac:dyDescent="0.3">
      <c r="B4865" s="15" t="str">
        <f>IF(A4865="","",VLOOKUP(A4865,Tabulka3[[Číslo smlouvy   u pravidelné činnosti]:[Příjmení]],3,0))</f>
        <v/>
      </c>
      <c r="C4865" s="15" t="str">
        <f>IF(A4865="","",VLOOKUP(A4865,Tabulka3[[Číslo smlouvy   u pravidelné činnosti]:[Příjmení]],4,0))</f>
        <v/>
      </c>
      <c r="F4865" s="94"/>
      <c r="H4865" s="113"/>
      <c r="I4865" s="113"/>
      <c r="K4865" s="15"/>
      <c r="L4865" s="15"/>
      <c r="M4865" s="15">
        <f t="shared" si="225"/>
        <v>1</v>
      </c>
      <c r="N4865" s="15" t="str">
        <f t="shared" si="226"/>
        <v>-</v>
      </c>
      <c r="O4865" s="150">
        <f t="shared" si="227"/>
        <v>0</v>
      </c>
      <c r="P4865" s="15" t="str">
        <f>IF(COUNTIF('Personálie dobrovolníků '!U:X,N4865)&gt;0,"ANO","")</f>
        <v/>
      </c>
      <c r="Q4865" s="15"/>
    </row>
    <row r="4866" spans="2:17" s="25" customFormat="1" x14ac:dyDescent="0.3">
      <c r="B4866" s="15" t="str">
        <f>IF(A4866="","",VLOOKUP(A4866,Tabulka3[[Číslo smlouvy   u pravidelné činnosti]:[Příjmení]],3,0))</f>
        <v/>
      </c>
      <c r="C4866" s="15" t="str">
        <f>IF(A4866="","",VLOOKUP(A4866,Tabulka3[[Číslo smlouvy   u pravidelné činnosti]:[Příjmení]],4,0))</f>
        <v/>
      </c>
      <c r="F4866" s="94"/>
      <c r="H4866" s="113"/>
      <c r="I4866" s="113"/>
      <c r="K4866" s="15"/>
      <c r="L4866" s="15"/>
      <c r="M4866" s="15">
        <f t="shared" si="225"/>
        <v>1</v>
      </c>
      <c r="N4866" s="15" t="str">
        <f t="shared" si="226"/>
        <v>-</v>
      </c>
      <c r="O4866" s="150">
        <f t="shared" si="227"/>
        <v>0</v>
      </c>
      <c r="P4866" s="15" t="str">
        <f>IF(COUNTIF('Personálie dobrovolníků '!U:X,N4866)&gt;0,"ANO","")</f>
        <v/>
      </c>
      <c r="Q4866" s="15"/>
    </row>
    <row r="4867" spans="2:17" s="25" customFormat="1" x14ac:dyDescent="0.3">
      <c r="B4867" s="15" t="str">
        <f>IF(A4867="","",VLOOKUP(A4867,Tabulka3[[Číslo smlouvy   u pravidelné činnosti]:[Příjmení]],3,0))</f>
        <v/>
      </c>
      <c r="C4867" s="15" t="str">
        <f>IF(A4867="","",VLOOKUP(A4867,Tabulka3[[Číslo smlouvy   u pravidelné činnosti]:[Příjmení]],4,0))</f>
        <v/>
      </c>
      <c r="F4867" s="94"/>
      <c r="H4867" s="113"/>
      <c r="I4867" s="113"/>
      <c r="K4867" s="15"/>
      <c r="L4867" s="15"/>
      <c r="M4867" s="15">
        <f t="shared" si="225"/>
        <v>1</v>
      </c>
      <c r="N4867" s="15" t="str">
        <f t="shared" si="226"/>
        <v>-</v>
      </c>
      <c r="O4867" s="150">
        <f t="shared" si="227"/>
        <v>0</v>
      </c>
      <c r="P4867" s="15" t="str">
        <f>IF(COUNTIF('Personálie dobrovolníků '!U:X,N4867)&gt;0,"ANO","")</f>
        <v/>
      </c>
      <c r="Q4867" s="15"/>
    </row>
    <row r="4868" spans="2:17" s="25" customFormat="1" x14ac:dyDescent="0.3">
      <c r="B4868" s="15" t="str">
        <f>IF(A4868="","",VLOOKUP(A4868,Tabulka3[[Číslo smlouvy   u pravidelné činnosti]:[Příjmení]],3,0))</f>
        <v/>
      </c>
      <c r="C4868" s="15" t="str">
        <f>IF(A4868="","",VLOOKUP(A4868,Tabulka3[[Číslo smlouvy   u pravidelné činnosti]:[Příjmení]],4,0))</f>
        <v/>
      </c>
      <c r="F4868" s="94"/>
      <c r="H4868" s="113"/>
      <c r="I4868" s="113"/>
      <c r="K4868" s="15"/>
      <c r="L4868" s="15"/>
      <c r="M4868" s="15">
        <f t="shared" ref="M4868:M4931" si="228">IF(OR(
   AND($H4868=$K$12, $I4868=$L$4),
   AND($H4868=$K$12, $I4868=$L$5),
   AND($H4868=$K$12, $I4868=$L$6),
   AND($H4868=$K$12, $I4868=$L$7),
   AND($H4868=$K$11, $I4868=$L$4),
   AND($H4868=$K$11, $I4868=$L$5),
   AND($H4868=$K$11, $I4868=$L$6),
   AND($H4868=$K$11, $I4868=$L$7),
   AND($H4868=$K$5, $I4868=$L$5),
   AND($H4868=$K$6, $I4868=$L$4),
   AND($H4868=$K$6, $I4868=$L$5),
   AND($H4868=$K$6, $I4868=$L$7),
   AND($H4868=$K$4, $I4868=$L$6),
), 0, 1)</f>
        <v>1</v>
      </c>
      <c r="N4868" s="15" t="str">
        <f t="shared" ref="N4868:N4931" si="229">A4868 &amp; "-" &amp; J4868</f>
        <v>-</v>
      </c>
      <c r="O4868" s="150">
        <f t="shared" ref="O4868:O4931" si="230">IF(AND(M4868&lt;&gt;0, P4868="ANO"), 1, 0)</f>
        <v>0</v>
      </c>
      <c r="P4868" s="15" t="str">
        <f>IF(COUNTIF('Personálie dobrovolníků '!U:X,N4868)&gt;0,"ANO","")</f>
        <v/>
      </c>
      <c r="Q4868" s="15"/>
    </row>
    <row r="4869" spans="2:17" s="25" customFormat="1" x14ac:dyDescent="0.3">
      <c r="B4869" s="15" t="str">
        <f>IF(A4869="","",VLOOKUP(A4869,Tabulka3[[Číslo smlouvy   u pravidelné činnosti]:[Příjmení]],3,0))</f>
        <v/>
      </c>
      <c r="C4869" s="15" t="str">
        <f>IF(A4869="","",VLOOKUP(A4869,Tabulka3[[Číslo smlouvy   u pravidelné činnosti]:[Příjmení]],4,0))</f>
        <v/>
      </c>
      <c r="F4869" s="94"/>
      <c r="H4869" s="113"/>
      <c r="I4869" s="113"/>
      <c r="K4869" s="15"/>
      <c r="L4869" s="15"/>
      <c r="M4869" s="15">
        <f t="shared" si="228"/>
        <v>1</v>
      </c>
      <c r="N4869" s="15" t="str">
        <f t="shared" si="229"/>
        <v>-</v>
      </c>
      <c r="O4869" s="150">
        <f t="shared" si="230"/>
        <v>0</v>
      </c>
      <c r="P4869" s="15" t="str">
        <f>IF(COUNTIF('Personálie dobrovolníků '!U:X,N4869)&gt;0,"ANO","")</f>
        <v/>
      </c>
      <c r="Q4869" s="15"/>
    </row>
    <row r="4870" spans="2:17" s="25" customFormat="1" x14ac:dyDescent="0.3">
      <c r="B4870" s="15" t="str">
        <f>IF(A4870="","",VLOOKUP(A4870,Tabulka3[[Číslo smlouvy   u pravidelné činnosti]:[Příjmení]],3,0))</f>
        <v/>
      </c>
      <c r="C4870" s="15" t="str">
        <f>IF(A4870="","",VLOOKUP(A4870,Tabulka3[[Číslo smlouvy   u pravidelné činnosti]:[Příjmení]],4,0))</f>
        <v/>
      </c>
      <c r="F4870" s="94"/>
      <c r="H4870" s="113"/>
      <c r="I4870" s="113"/>
      <c r="K4870" s="15"/>
      <c r="L4870" s="15"/>
      <c r="M4870" s="15">
        <f t="shared" si="228"/>
        <v>1</v>
      </c>
      <c r="N4870" s="15" t="str">
        <f t="shared" si="229"/>
        <v>-</v>
      </c>
      <c r="O4870" s="150">
        <f t="shared" si="230"/>
        <v>0</v>
      </c>
      <c r="P4870" s="15" t="str">
        <f>IF(COUNTIF('Personálie dobrovolníků '!U:X,N4870)&gt;0,"ANO","")</f>
        <v/>
      </c>
      <c r="Q4870" s="15"/>
    </row>
    <row r="4871" spans="2:17" s="25" customFormat="1" x14ac:dyDescent="0.3">
      <c r="B4871" s="15" t="str">
        <f>IF(A4871="","",VLOOKUP(A4871,Tabulka3[[Číslo smlouvy   u pravidelné činnosti]:[Příjmení]],3,0))</f>
        <v/>
      </c>
      <c r="C4871" s="15" t="str">
        <f>IF(A4871="","",VLOOKUP(A4871,Tabulka3[[Číslo smlouvy   u pravidelné činnosti]:[Příjmení]],4,0))</f>
        <v/>
      </c>
      <c r="F4871" s="94"/>
      <c r="H4871" s="113"/>
      <c r="I4871" s="113"/>
      <c r="K4871" s="15"/>
      <c r="L4871" s="15"/>
      <c r="M4871" s="15">
        <f t="shared" si="228"/>
        <v>1</v>
      </c>
      <c r="N4871" s="15" t="str">
        <f t="shared" si="229"/>
        <v>-</v>
      </c>
      <c r="O4871" s="150">
        <f t="shared" si="230"/>
        <v>0</v>
      </c>
      <c r="P4871" s="15" t="str">
        <f>IF(COUNTIF('Personálie dobrovolníků '!U:X,N4871)&gt;0,"ANO","")</f>
        <v/>
      </c>
      <c r="Q4871" s="15"/>
    </row>
    <row r="4872" spans="2:17" s="25" customFormat="1" x14ac:dyDescent="0.3">
      <c r="B4872" s="15" t="str">
        <f>IF(A4872="","",VLOOKUP(A4872,Tabulka3[[Číslo smlouvy   u pravidelné činnosti]:[Příjmení]],3,0))</f>
        <v/>
      </c>
      <c r="C4872" s="15" t="str">
        <f>IF(A4872="","",VLOOKUP(A4872,Tabulka3[[Číslo smlouvy   u pravidelné činnosti]:[Příjmení]],4,0))</f>
        <v/>
      </c>
      <c r="F4872" s="94"/>
      <c r="H4872" s="113"/>
      <c r="I4872" s="113"/>
      <c r="K4872" s="15"/>
      <c r="L4872" s="15"/>
      <c r="M4872" s="15">
        <f t="shared" si="228"/>
        <v>1</v>
      </c>
      <c r="N4872" s="15" t="str">
        <f t="shared" si="229"/>
        <v>-</v>
      </c>
      <c r="O4872" s="150">
        <f t="shared" si="230"/>
        <v>0</v>
      </c>
      <c r="P4872" s="15" t="str">
        <f>IF(COUNTIF('Personálie dobrovolníků '!U:X,N4872)&gt;0,"ANO","")</f>
        <v/>
      </c>
      <c r="Q4872" s="15"/>
    </row>
    <row r="4873" spans="2:17" s="25" customFormat="1" x14ac:dyDescent="0.3">
      <c r="B4873" s="15" t="str">
        <f>IF(A4873="","",VLOOKUP(A4873,Tabulka3[[Číslo smlouvy   u pravidelné činnosti]:[Příjmení]],3,0))</f>
        <v/>
      </c>
      <c r="C4873" s="15" t="str">
        <f>IF(A4873="","",VLOOKUP(A4873,Tabulka3[[Číslo smlouvy   u pravidelné činnosti]:[Příjmení]],4,0))</f>
        <v/>
      </c>
      <c r="F4873" s="94"/>
      <c r="H4873" s="113"/>
      <c r="I4873" s="113"/>
      <c r="K4873" s="15"/>
      <c r="L4873" s="15"/>
      <c r="M4873" s="15">
        <f t="shared" si="228"/>
        <v>1</v>
      </c>
      <c r="N4873" s="15" t="str">
        <f t="shared" si="229"/>
        <v>-</v>
      </c>
      <c r="O4873" s="150">
        <f t="shared" si="230"/>
        <v>0</v>
      </c>
      <c r="P4873" s="15" t="str">
        <f>IF(COUNTIF('Personálie dobrovolníků '!U:X,N4873)&gt;0,"ANO","")</f>
        <v/>
      </c>
      <c r="Q4873" s="15"/>
    </row>
    <row r="4874" spans="2:17" s="25" customFormat="1" x14ac:dyDescent="0.3">
      <c r="B4874" s="15" t="str">
        <f>IF(A4874="","",VLOOKUP(A4874,Tabulka3[[Číslo smlouvy   u pravidelné činnosti]:[Příjmení]],3,0))</f>
        <v/>
      </c>
      <c r="C4874" s="15" t="str">
        <f>IF(A4874="","",VLOOKUP(A4874,Tabulka3[[Číslo smlouvy   u pravidelné činnosti]:[Příjmení]],4,0))</f>
        <v/>
      </c>
      <c r="F4874" s="94"/>
      <c r="H4874" s="113"/>
      <c r="I4874" s="113"/>
      <c r="K4874" s="15"/>
      <c r="L4874" s="15"/>
      <c r="M4874" s="15">
        <f t="shared" si="228"/>
        <v>1</v>
      </c>
      <c r="N4874" s="15" t="str">
        <f t="shared" si="229"/>
        <v>-</v>
      </c>
      <c r="O4874" s="150">
        <f t="shared" si="230"/>
        <v>0</v>
      </c>
      <c r="P4874" s="15" t="str">
        <f>IF(COUNTIF('Personálie dobrovolníků '!U:X,N4874)&gt;0,"ANO","")</f>
        <v/>
      </c>
      <c r="Q4874" s="15"/>
    </row>
    <row r="4875" spans="2:17" s="25" customFormat="1" x14ac:dyDescent="0.3">
      <c r="B4875" s="15" t="str">
        <f>IF(A4875="","",VLOOKUP(A4875,Tabulka3[[Číslo smlouvy   u pravidelné činnosti]:[Příjmení]],3,0))</f>
        <v/>
      </c>
      <c r="C4875" s="15" t="str">
        <f>IF(A4875="","",VLOOKUP(A4875,Tabulka3[[Číslo smlouvy   u pravidelné činnosti]:[Příjmení]],4,0))</f>
        <v/>
      </c>
      <c r="F4875" s="94"/>
      <c r="H4875" s="113"/>
      <c r="I4875" s="113"/>
      <c r="K4875" s="15"/>
      <c r="L4875" s="15"/>
      <c r="M4875" s="15">
        <f t="shared" si="228"/>
        <v>1</v>
      </c>
      <c r="N4875" s="15" t="str">
        <f t="shared" si="229"/>
        <v>-</v>
      </c>
      <c r="O4875" s="150">
        <f t="shared" si="230"/>
        <v>0</v>
      </c>
      <c r="P4875" s="15" t="str">
        <f>IF(COUNTIF('Personálie dobrovolníků '!U:X,N4875)&gt;0,"ANO","")</f>
        <v/>
      </c>
      <c r="Q4875" s="15"/>
    </row>
    <row r="4876" spans="2:17" s="25" customFormat="1" x14ac:dyDescent="0.3">
      <c r="B4876" s="15" t="str">
        <f>IF(A4876="","",VLOOKUP(A4876,Tabulka3[[Číslo smlouvy   u pravidelné činnosti]:[Příjmení]],3,0))</f>
        <v/>
      </c>
      <c r="C4876" s="15" t="str">
        <f>IF(A4876="","",VLOOKUP(A4876,Tabulka3[[Číslo smlouvy   u pravidelné činnosti]:[Příjmení]],4,0))</f>
        <v/>
      </c>
      <c r="F4876" s="94"/>
      <c r="H4876" s="113"/>
      <c r="I4876" s="113"/>
      <c r="K4876" s="15"/>
      <c r="L4876" s="15"/>
      <c r="M4876" s="15">
        <f t="shared" si="228"/>
        <v>1</v>
      </c>
      <c r="N4876" s="15" t="str">
        <f t="shared" si="229"/>
        <v>-</v>
      </c>
      <c r="O4876" s="150">
        <f t="shared" si="230"/>
        <v>0</v>
      </c>
      <c r="P4876" s="15" t="str">
        <f>IF(COUNTIF('Personálie dobrovolníků '!U:X,N4876)&gt;0,"ANO","")</f>
        <v/>
      </c>
      <c r="Q4876" s="15"/>
    </row>
    <row r="4877" spans="2:17" s="25" customFormat="1" x14ac:dyDescent="0.3">
      <c r="B4877" s="15" t="str">
        <f>IF(A4877="","",VLOOKUP(A4877,Tabulka3[[Číslo smlouvy   u pravidelné činnosti]:[Příjmení]],3,0))</f>
        <v/>
      </c>
      <c r="C4877" s="15" t="str">
        <f>IF(A4877="","",VLOOKUP(A4877,Tabulka3[[Číslo smlouvy   u pravidelné činnosti]:[Příjmení]],4,0))</f>
        <v/>
      </c>
      <c r="F4877" s="94"/>
      <c r="H4877" s="113"/>
      <c r="I4877" s="113"/>
      <c r="K4877" s="15"/>
      <c r="L4877" s="15"/>
      <c r="M4877" s="15">
        <f t="shared" si="228"/>
        <v>1</v>
      </c>
      <c r="N4877" s="15" t="str">
        <f t="shared" si="229"/>
        <v>-</v>
      </c>
      <c r="O4877" s="150">
        <f t="shared" si="230"/>
        <v>0</v>
      </c>
      <c r="P4877" s="15" t="str">
        <f>IF(COUNTIF('Personálie dobrovolníků '!U:X,N4877)&gt;0,"ANO","")</f>
        <v/>
      </c>
      <c r="Q4877" s="15"/>
    </row>
    <row r="4878" spans="2:17" s="25" customFormat="1" x14ac:dyDescent="0.3">
      <c r="B4878" s="15" t="str">
        <f>IF(A4878="","",VLOOKUP(A4878,Tabulka3[[Číslo smlouvy   u pravidelné činnosti]:[Příjmení]],3,0))</f>
        <v/>
      </c>
      <c r="C4878" s="15" t="str">
        <f>IF(A4878="","",VLOOKUP(A4878,Tabulka3[[Číslo smlouvy   u pravidelné činnosti]:[Příjmení]],4,0))</f>
        <v/>
      </c>
      <c r="F4878" s="94"/>
      <c r="H4878" s="113"/>
      <c r="I4878" s="113"/>
      <c r="K4878" s="15"/>
      <c r="L4878" s="15"/>
      <c r="M4878" s="15">
        <f t="shared" si="228"/>
        <v>1</v>
      </c>
      <c r="N4878" s="15" t="str">
        <f t="shared" si="229"/>
        <v>-</v>
      </c>
      <c r="O4878" s="150">
        <f t="shared" si="230"/>
        <v>0</v>
      </c>
      <c r="P4878" s="15" t="str">
        <f>IF(COUNTIF('Personálie dobrovolníků '!U:X,N4878)&gt;0,"ANO","")</f>
        <v/>
      </c>
      <c r="Q4878" s="15"/>
    </row>
    <row r="4879" spans="2:17" s="25" customFormat="1" x14ac:dyDescent="0.3">
      <c r="B4879" s="15" t="str">
        <f>IF(A4879="","",VLOOKUP(A4879,Tabulka3[[Číslo smlouvy   u pravidelné činnosti]:[Příjmení]],3,0))</f>
        <v/>
      </c>
      <c r="C4879" s="15" t="str">
        <f>IF(A4879="","",VLOOKUP(A4879,Tabulka3[[Číslo smlouvy   u pravidelné činnosti]:[Příjmení]],4,0))</f>
        <v/>
      </c>
      <c r="F4879" s="94"/>
      <c r="H4879" s="113"/>
      <c r="I4879" s="113"/>
      <c r="K4879" s="15"/>
      <c r="L4879" s="15"/>
      <c r="M4879" s="15">
        <f t="shared" si="228"/>
        <v>1</v>
      </c>
      <c r="N4879" s="15" t="str">
        <f t="shared" si="229"/>
        <v>-</v>
      </c>
      <c r="O4879" s="150">
        <f t="shared" si="230"/>
        <v>0</v>
      </c>
      <c r="P4879" s="15" t="str">
        <f>IF(COUNTIF('Personálie dobrovolníků '!U:X,N4879)&gt;0,"ANO","")</f>
        <v/>
      </c>
      <c r="Q4879" s="15"/>
    </row>
    <row r="4880" spans="2:17" s="25" customFormat="1" x14ac:dyDescent="0.3">
      <c r="B4880" s="15" t="str">
        <f>IF(A4880="","",VLOOKUP(A4880,Tabulka3[[Číslo smlouvy   u pravidelné činnosti]:[Příjmení]],3,0))</f>
        <v/>
      </c>
      <c r="C4880" s="15" t="str">
        <f>IF(A4880="","",VLOOKUP(A4880,Tabulka3[[Číslo smlouvy   u pravidelné činnosti]:[Příjmení]],4,0))</f>
        <v/>
      </c>
      <c r="F4880" s="94"/>
      <c r="H4880" s="113"/>
      <c r="I4880" s="113"/>
      <c r="K4880" s="15"/>
      <c r="L4880" s="15"/>
      <c r="M4880" s="15">
        <f t="shared" si="228"/>
        <v>1</v>
      </c>
      <c r="N4880" s="15" t="str">
        <f t="shared" si="229"/>
        <v>-</v>
      </c>
      <c r="O4880" s="150">
        <f t="shared" si="230"/>
        <v>0</v>
      </c>
      <c r="P4880" s="15" t="str">
        <f>IF(COUNTIF('Personálie dobrovolníků '!U:X,N4880)&gt;0,"ANO","")</f>
        <v/>
      </c>
      <c r="Q4880" s="15"/>
    </row>
    <row r="4881" spans="2:17" s="25" customFormat="1" x14ac:dyDescent="0.3">
      <c r="B4881" s="15" t="str">
        <f>IF(A4881="","",VLOOKUP(A4881,Tabulka3[[Číslo smlouvy   u pravidelné činnosti]:[Příjmení]],3,0))</f>
        <v/>
      </c>
      <c r="C4881" s="15" t="str">
        <f>IF(A4881="","",VLOOKUP(A4881,Tabulka3[[Číslo smlouvy   u pravidelné činnosti]:[Příjmení]],4,0))</f>
        <v/>
      </c>
      <c r="F4881" s="94"/>
      <c r="H4881" s="113"/>
      <c r="I4881" s="113"/>
      <c r="K4881" s="15"/>
      <c r="L4881" s="15"/>
      <c r="M4881" s="15">
        <f t="shared" si="228"/>
        <v>1</v>
      </c>
      <c r="N4881" s="15" t="str">
        <f t="shared" si="229"/>
        <v>-</v>
      </c>
      <c r="O4881" s="150">
        <f t="shared" si="230"/>
        <v>0</v>
      </c>
      <c r="P4881" s="15" t="str">
        <f>IF(COUNTIF('Personálie dobrovolníků '!U:X,N4881)&gt;0,"ANO","")</f>
        <v/>
      </c>
      <c r="Q4881" s="15"/>
    </row>
    <row r="4882" spans="2:17" s="25" customFormat="1" x14ac:dyDescent="0.3">
      <c r="B4882" s="15" t="str">
        <f>IF(A4882="","",VLOOKUP(A4882,Tabulka3[[Číslo smlouvy   u pravidelné činnosti]:[Příjmení]],3,0))</f>
        <v/>
      </c>
      <c r="C4882" s="15" t="str">
        <f>IF(A4882="","",VLOOKUP(A4882,Tabulka3[[Číslo smlouvy   u pravidelné činnosti]:[Příjmení]],4,0))</f>
        <v/>
      </c>
      <c r="F4882" s="94"/>
      <c r="H4882" s="113"/>
      <c r="I4882" s="113"/>
      <c r="K4882" s="15"/>
      <c r="L4882" s="15"/>
      <c r="M4882" s="15">
        <f t="shared" si="228"/>
        <v>1</v>
      </c>
      <c r="N4882" s="15" t="str">
        <f t="shared" si="229"/>
        <v>-</v>
      </c>
      <c r="O4882" s="150">
        <f t="shared" si="230"/>
        <v>0</v>
      </c>
      <c r="P4882" s="15" t="str">
        <f>IF(COUNTIF('Personálie dobrovolníků '!U:X,N4882)&gt;0,"ANO","")</f>
        <v/>
      </c>
      <c r="Q4882" s="15"/>
    </row>
    <row r="4883" spans="2:17" s="25" customFormat="1" x14ac:dyDescent="0.3">
      <c r="B4883" s="15" t="str">
        <f>IF(A4883="","",VLOOKUP(A4883,Tabulka3[[Číslo smlouvy   u pravidelné činnosti]:[Příjmení]],3,0))</f>
        <v/>
      </c>
      <c r="C4883" s="15" t="str">
        <f>IF(A4883="","",VLOOKUP(A4883,Tabulka3[[Číslo smlouvy   u pravidelné činnosti]:[Příjmení]],4,0))</f>
        <v/>
      </c>
      <c r="F4883" s="94"/>
      <c r="H4883" s="113"/>
      <c r="I4883" s="113"/>
      <c r="K4883" s="15"/>
      <c r="L4883" s="15"/>
      <c r="M4883" s="15">
        <f t="shared" si="228"/>
        <v>1</v>
      </c>
      <c r="N4883" s="15" t="str">
        <f t="shared" si="229"/>
        <v>-</v>
      </c>
      <c r="O4883" s="150">
        <f t="shared" si="230"/>
        <v>0</v>
      </c>
      <c r="P4883" s="15" t="str">
        <f>IF(COUNTIF('Personálie dobrovolníků '!U:X,N4883)&gt;0,"ANO","")</f>
        <v/>
      </c>
      <c r="Q4883" s="15"/>
    </row>
    <row r="4884" spans="2:17" s="25" customFormat="1" x14ac:dyDescent="0.3">
      <c r="B4884" s="15" t="str">
        <f>IF(A4884="","",VLOOKUP(A4884,Tabulka3[[Číslo smlouvy   u pravidelné činnosti]:[Příjmení]],3,0))</f>
        <v/>
      </c>
      <c r="C4884" s="15" t="str">
        <f>IF(A4884="","",VLOOKUP(A4884,Tabulka3[[Číslo smlouvy   u pravidelné činnosti]:[Příjmení]],4,0))</f>
        <v/>
      </c>
      <c r="F4884" s="94"/>
      <c r="H4884" s="113"/>
      <c r="I4884" s="113"/>
      <c r="K4884" s="15"/>
      <c r="L4884" s="15"/>
      <c r="M4884" s="15">
        <f t="shared" si="228"/>
        <v>1</v>
      </c>
      <c r="N4884" s="15" t="str">
        <f t="shared" si="229"/>
        <v>-</v>
      </c>
      <c r="O4884" s="150">
        <f t="shared" si="230"/>
        <v>0</v>
      </c>
      <c r="P4884" s="15" t="str">
        <f>IF(COUNTIF('Personálie dobrovolníků '!U:X,N4884)&gt;0,"ANO","")</f>
        <v/>
      </c>
      <c r="Q4884" s="15"/>
    </row>
    <row r="4885" spans="2:17" s="25" customFormat="1" x14ac:dyDescent="0.3">
      <c r="B4885" s="15" t="str">
        <f>IF(A4885="","",VLOOKUP(A4885,Tabulka3[[Číslo smlouvy   u pravidelné činnosti]:[Příjmení]],3,0))</f>
        <v/>
      </c>
      <c r="C4885" s="15" t="str">
        <f>IF(A4885="","",VLOOKUP(A4885,Tabulka3[[Číslo smlouvy   u pravidelné činnosti]:[Příjmení]],4,0))</f>
        <v/>
      </c>
      <c r="F4885" s="94"/>
      <c r="H4885" s="113"/>
      <c r="I4885" s="113"/>
      <c r="K4885" s="15"/>
      <c r="L4885" s="15"/>
      <c r="M4885" s="15">
        <f t="shared" si="228"/>
        <v>1</v>
      </c>
      <c r="N4885" s="15" t="str">
        <f t="shared" si="229"/>
        <v>-</v>
      </c>
      <c r="O4885" s="150">
        <f t="shared" si="230"/>
        <v>0</v>
      </c>
      <c r="P4885" s="15" t="str">
        <f>IF(COUNTIF('Personálie dobrovolníků '!U:X,N4885)&gt;0,"ANO","")</f>
        <v/>
      </c>
      <c r="Q4885" s="15"/>
    </row>
    <row r="4886" spans="2:17" s="25" customFormat="1" x14ac:dyDescent="0.3">
      <c r="B4886" s="15" t="str">
        <f>IF(A4886="","",VLOOKUP(A4886,Tabulka3[[Číslo smlouvy   u pravidelné činnosti]:[Příjmení]],3,0))</f>
        <v/>
      </c>
      <c r="C4886" s="15" t="str">
        <f>IF(A4886="","",VLOOKUP(A4886,Tabulka3[[Číslo smlouvy   u pravidelné činnosti]:[Příjmení]],4,0))</f>
        <v/>
      </c>
      <c r="F4886" s="94"/>
      <c r="H4886" s="113"/>
      <c r="I4886" s="113"/>
      <c r="K4886" s="15"/>
      <c r="L4886" s="15"/>
      <c r="M4886" s="15">
        <f t="shared" si="228"/>
        <v>1</v>
      </c>
      <c r="N4886" s="15" t="str">
        <f t="shared" si="229"/>
        <v>-</v>
      </c>
      <c r="O4886" s="150">
        <f t="shared" si="230"/>
        <v>0</v>
      </c>
      <c r="P4886" s="15" t="str">
        <f>IF(COUNTIF('Personálie dobrovolníků '!U:X,N4886)&gt;0,"ANO","")</f>
        <v/>
      </c>
      <c r="Q4886" s="15"/>
    </row>
    <row r="4887" spans="2:17" s="25" customFormat="1" x14ac:dyDescent="0.3">
      <c r="B4887" s="15" t="str">
        <f>IF(A4887="","",VLOOKUP(A4887,Tabulka3[[Číslo smlouvy   u pravidelné činnosti]:[Příjmení]],3,0))</f>
        <v/>
      </c>
      <c r="C4887" s="15" t="str">
        <f>IF(A4887="","",VLOOKUP(A4887,Tabulka3[[Číslo smlouvy   u pravidelné činnosti]:[Příjmení]],4,0))</f>
        <v/>
      </c>
      <c r="F4887" s="94"/>
      <c r="H4887" s="113"/>
      <c r="I4887" s="113"/>
      <c r="K4887" s="15"/>
      <c r="L4887" s="15"/>
      <c r="M4887" s="15">
        <f t="shared" si="228"/>
        <v>1</v>
      </c>
      <c r="N4887" s="15" t="str">
        <f t="shared" si="229"/>
        <v>-</v>
      </c>
      <c r="O4887" s="150">
        <f t="shared" si="230"/>
        <v>0</v>
      </c>
      <c r="P4887" s="15" t="str">
        <f>IF(COUNTIF('Personálie dobrovolníků '!U:X,N4887)&gt;0,"ANO","")</f>
        <v/>
      </c>
      <c r="Q4887" s="15"/>
    </row>
    <row r="4888" spans="2:17" s="25" customFormat="1" x14ac:dyDescent="0.3">
      <c r="B4888" s="15" t="str">
        <f>IF(A4888="","",VLOOKUP(A4888,Tabulka3[[Číslo smlouvy   u pravidelné činnosti]:[Příjmení]],3,0))</f>
        <v/>
      </c>
      <c r="C4888" s="15" t="str">
        <f>IF(A4888="","",VLOOKUP(A4888,Tabulka3[[Číslo smlouvy   u pravidelné činnosti]:[Příjmení]],4,0))</f>
        <v/>
      </c>
      <c r="F4888" s="94"/>
      <c r="H4888" s="113"/>
      <c r="I4888" s="113"/>
      <c r="K4888" s="15"/>
      <c r="L4888" s="15"/>
      <c r="M4888" s="15">
        <f t="shared" si="228"/>
        <v>1</v>
      </c>
      <c r="N4888" s="15" t="str">
        <f t="shared" si="229"/>
        <v>-</v>
      </c>
      <c r="O4888" s="150">
        <f t="shared" si="230"/>
        <v>0</v>
      </c>
      <c r="P4888" s="15" t="str">
        <f>IF(COUNTIF('Personálie dobrovolníků '!U:X,N4888)&gt;0,"ANO","")</f>
        <v/>
      </c>
      <c r="Q4888" s="15"/>
    </row>
    <row r="4889" spans="2:17" s="25" customFormat="1" x14ac:dyDescent="0.3">
      <c r="B4889" s="15" t="str">
        <f>IF(A4889="","",VLOOKUP(A4889,Tabulka3[[Číslo smlouvy   u pravidelné činnosti]:[Příjmení]],3,0))</f>
        <v/>
      </c>
      <c r="C4889" s="15" t="str">
        <f>IF(A4889="","",VLOOKUP(A4889,Tabulka3[[Číslo smlouvy   u pravidelné činnosti]:[Příjmení]],4,0))</f>
        <v/>
      </c>
      <c r="F4889" s="94"/>
      <c r="H4889" s="113"/>
      <c r="I4889" s="113"/>
      <c r="K4889" s="15"/>
      <c r="L4889" s="15"/>
      <c r="M4889" s="15">
        <f t="shared" si="228"/>
        <v>1</v>
      </c>
      <c r="N4889" s="15" t="str">
        <f t="shared" si="229"/>
        <v>-</v>
      </c>
      <c r="O4889" s="150">
        <f t="shared" si="230"/>
        <v>0</v>
      </c>
      <c r="P4889" s="15" t="str">
        <f>IF(COUNTIF('Personálie dobrovolníků '!U:X,N4889)&gt;0,"ANO","")</f>
        <v/>
      </c>
      <c r="Q4889" s="15"/>
    </row>
    <row r="4890" spans="2:17" s="25" customFormat="1" x14ac:dyDescent="0.3">
      <c r="B4890" s="15" t="str">
        <f>IF(A4890="","",VLOOKUP(A4890,Tabulka3[[Číslo smlouvy   u pravidelné činnosti]:[Příjmení]],3,0))</f>
        <v/>
      </c>
      <c r="C4890" s="15" t="str">
        <f>IF(A4890="","",VLOOKUP(A4890,Tabulka3[[Číslo smlouvy   u pravidelné činnosti]:[Příjmení]],4,0))</f>
        <v/>
      </c>
      <c r="F4890" s="94"/>
      <c r="H4890" s="113"/>
      <c r="I4890" s="113"/>
      <c r="K4890" s="15"/>
      <c r="L4890" s="15"/>
      <c r="M4890" s="15">
        <f t="shared" si="228"/>
        <v>1</v>
      </c>
      <c r="N4890" s="15" t="str">
        <f t="shared" si="229"/>
        <v>-</v>
      </c>
      <c r="O4890" s="150">
        <f t="shared" si="230"/>
        <v>0</v>
      </c>
      <c r="P4890" s="15" t="str">
        <f>IF(COUNTIF('Personálie dobrovolníků '!U:X,N4890)&gt;0,"ANO","")</f>
        <v/>
      </c>
      <c r="Q4890" s="15"/>
    </row>
    <row r="4891" spans="2:17" s="25" customFormat="1" x14ac:dyDescent="0.3">
      <c r="B4891" s="15" t="str">
        <f>IF(A4891="","",VLOOKUP(A4891,Tabulka3[[Číslo smlouvy   u pravidelné činnosti]:[Příjmení]],3,0))</f>
        <v/>
      </c>
      <c r="C4891" s="15" t="str">
        <f>IF(A4891="","",VLOOKUP(A4891,Tabulka3[[Číslo smlouvy   u pravidelné činnosti]:[Příjmení]],4,0))</f>
        <v/>
      </c>
      <c r="F4891" s="94"/>
      <c r="H4891" s="113"/>
      <c r="I4891" s="113"/>
      <c r="K4891" s="15"/>
      <c r="L4891" s="15"/>
      <c r="M4891" s="15">
        <f t="shared" si="228"/>
        <v>1</v>
      </c>
      <c r="N4891" s="15" t="str">
        <f t="shared" si="229"/>
        <v>-</v>
      </c>
      <c r="O4891" s="150">
        <f t="shared" si="230"/>
        <v>0</v>
      </c>
      <c r="P4891" s="15" t="str">
        <f>IF(COUNTIF('Personálie dobrovolníků '!U:X,N4891)&gt;0,"ANO","")</f>
        <v/>
      </c>
      <c r="Q4891" s="15"/>
    </row>
    <row r="4892" spans="2:17" s="25" customFormat="1" x14ac:dyDescent="0.3">
      <c r="B4892" s="15" t="str">
        <f>IF(A4892="","",VLOOKUP(A4892,Tabulka3[[Číslo smlouvy   u pravidelné činnosti]:[Příjmení]],3,0))</f>
        <v/>
      </c>
      <c r="C4892" s="15" t="str">
        <f>IF(A4892="","",VLOOKUP(A4892,Tabulka3[[Číslo smlouvy   u pravidelné činnosti]:[Příjmení]],4,0))</f>
        <v/>
      </c>
      <c r="F4892" s="94"/>
      <c r="H4892" s="113"/>
      <c r="I4892" s="113"/>
      <c r="K4892" s="15"/>
      <c r="L4892" s="15"/>
      <c r="M4892" s="15">
        <f t="shared" si="228"/>
        <v>1</v>
      </c>
      <c r="N4892" s="15" t="str">
        <f t="shared" si="229"/>
        <v>-</v>
      </c>
      <c r="O4892" s="150">
        <f t="shared" si="230"/>
        <v>0</v>
      </c>
      <c r="P4892" s="15" t="str">
        <f>IF(COUNTIF('Personálie dobrovolníků '!U:X,N4892)&gt;0,"ANO","")</f>
        <v/>
      </c>
      <c r="Q4892" s="15"/>
    </row>
    <row r="4893" spans="2:17" s="25" customFormat="1" x14ac:dyDescent="0.3">
      <c r="B4893" s="15" t="str">
        <f>IF(A4893="","",VLOOKUP(A4893,Tabulka3[[Číslo smlouvy   u pravidelné činnosti]:[Příjmení]],3,0))</f>
        <v/>
      </c>
      <c r="C4893" s="15" t="str">
        <f>IF(A4893="","",VLOOKUP(A4893,Tabulka3[[Číslo smlouvy   u pravidelné činnosti]:[Příjmení]],4,0))</f>
        <v/>
      </c>
      <c r="F4893" s="94"/>
      <c r="H4893" s="113"/>
      <c r="I4893" s="113"/>
      <c r="K4893" s="15"/>
      <c r="L4893" s="15"/>
      <c r="M4893" s="15">
        <f t="shared" si="228"/>
        <v>1</v>
      </c>
      <c r="N4893" s="15" t="str">
        <f t="shared" si="229"/>
        <v>-</v>
      </c>
      <c r="O4893" s="150">
        <f t="shared" si="230"/>
        <v>0</v>
      </c>
      <c r="P4893" s="15" t="str">
        <f>IF(COUNTIF('Personálie dobrovolníků '!U:X,N4893)&gt;0,"ANO","")</f>
        <v/>
      </c>
      <c r="Q4893" s="15"/>
    </row>
    <row r="4894" spans="2:17" s="25" customFormat="1" x14ac:dyDescent="0.3">
      <c r="B4894" s="15" t="str">
        <f>IF(A4894="","",VLOOKUP(A4894,Tabulka3[[Číslo smlouvy   u pravidelné činnosti]:[Příjmení]],3,0))</f>
        <v/>
      </c>
      <c r="C4894" s="15" t="str">
        <f>IF(A4894="","",VLOOKUP(A4894,Tabulka3[[Číslo smlouvy   u pravidelné činnosti]:[Příjmení]],4,0))</f>
        <v/>
      </c>
      <c r="F4894" s="94"/>
      <c r="H4894" s="113"/>
      <c r="I4894" s="113"/>
      <c r="K4894" s="15"/>
      <c r="L4894" s="15"/>
      <c r="M4894" s="15">
        <f t="shared" si="228"/>
        <v>1</v>
      </c>
      <c r="N4894" s="15" t="str">
        <f t="shared" si="229"/>
        <v>-</v>
      </c>
      <c r="O4894" s="150">
        <f t="shared" si="230"/>
        <v>0</v>
      </c>
      <c r="P4894" s="15" t="str">
        <f>IF(COUNTIF('Personálie dobrovolníků '!U:X,N4894)&gt;0,"ANO","")</f>
        <v/>
      </c>
      <c r="Q4894" s="15"/>
    </row>
    <row r="4895" spans="2:17" s="25" customFormat="1" x14ac:dyDescent="0.3">
      <c r="B4895" s="15" t="str">
        <f>IF(A4895="","",VLOOKUP(A4895,Tabulka3[[Číslo smlouvy   u pravidelné činnosti]:[Příjmení]],3,0))</f>
        <v/>
      </c>
      <c r="C4895" s="15" t="str">
        <f>IF(A4895="","",VLOOKUP(A4895,Tabulka3[[Číslo smlouvy   u pravidelné činnosti]:[Příjmení]],4,0))</f>
        <v/>
      </c>
      <c r="F4895" s="94"/>
      <c r="H4895" s="113"/>
      <c r="I4895" s="113"/>
      <c r="K4895" s="15"/>
      <c r="L4895" s="15"/>
      <c r="M4895" s="15">
        <f t="shared" si="228"/>
        <v>1</v>
      </c>
      <c r="N4895" s="15" t="str">
        <f t="shared" si="229"/>
        <v>-</v>
      </c>
      <c r="O4895" s="150">
        <f t="shared" si="230"/>
        <v>0</v>
      </c>
      <c r="P4895" s="15" t="str">
        <f>IF(COUNTIF('Personálie dobrovolníků '!U:X,N4895)&gt;0,"ANO","")</f>
        <v/>
      </c>
      <c r="Q4895" s="15"/>
    </row>
    <row r="4896" spans="2:17" s="25" customFormat="1" x14ac:dyDescent="0.3">
      <c r="B4896" s="15" t="str">
        <f>IF(A4896="","",VLOOKUP(A4896,Tabulka3[[Číslo smlouvy   u pravidelné činnosti]:[Příjmení]],3,0))</f>
        <v/>
      </c>
      <c r="C4896" s="15" t="str">
        <f>IF(A4896="","",VLOOKUP(A4896,Tabulka3[[Číslo smlouvy   u pravidelné činnosti]:[Příjmení]],4,0))</f>
        <v/>
      </c>
      <c r="F4896" s="94"/>
      <c r="H4896" s="113"/>
      <c r="I4896" s="113"/>
      <c r="K4896" s="15"/>
      <c r="L4896" s="15"/>
      <c r="M4896" s="15">
        <f t="shared" si="228"/>
        <v>1</v>
      </c>
      <c r="N4896" s="15" t="str">
        <f t="shared" si="229"/>
        <v>-</v>
      </c>
      <c r="O4896" s="150">
        <f t="shared" si="230"/>
        <v>0</v>
      </c>
      <c r="P4896" s="15" t="str">
        <f>IF(COUNTIF('Personálie dobrovolníků '!U:X,N4896)&gt;0,"ANO","")</f>
        <v/>
      </c>
      <c r="Q4896" s="15"/>
    </row>
    <row r="4897" spans="2:17" s="25" customFormat="1" x14ac:dyDescent="0.3">
      <c r="B4897" s="15" t="str">
        <f>IF(A4897="","",VLOOKUP(A4897,Tabulka3[[Číslo smlouvy   u pravidelné činnosti]:[Příjmení]],3,0))</f>
        <v/>
      </c>
      <c r="C4897" s="15" t="str">
        <f>IF(A4897="","",VLOOKUP(A4897,Tabulka3[[Číslo smlouvy   u pravidelné činnosti]:[Příjmení]],4,0))</f>
        <v/>
      </c>
      <c r="F4897" s="94"/>
      <c r="H4897" s="113"/>
      <c r="I4897" s="113"/>
      <c r="K4897" s="15"/>
      <c r="L4897" s="15"/>
      <c r="M4897" s="15">
        <f t="shared" si="228"/>
        <v>1</v>
      </c>
      <c r="N4897" s="15" t="str">
        <f t="shared" si="229"/>
        <v>-</v>
      </c>
      <c r="O4897" s="150">
        <f t="shared" si="230"/>
        <v>0</v>
      </c>
      <c r="P4897" s="15" t="str">
        <f>IF(COUNTIF('Personálie dobrovolníků '!U:X,N4897)&gt;0,"ANO","")</f>
        <v/>
      </c>
      <c r="Q4897" s="15"/>
    </row>
    <row r="4898" spans="2:17" s="25" customFormat="1" x14ac:dyDescent="0.3">
      <c r="B4898" s="15" t="str">
        <f>IF(A4898="","",VLOOKUP(A4898,Tabulka3[[Číslo smlouvy   u pravidelné činnosti]:[Příjmení]],3,0))</f>
        <v/>
      </c>
      <c r="C4898" s="15" t="str">
        <f>IF(A4898="","",VLOOKUP(A4898,Tabulka3[[Číslo smlouvy   u pravidelné činnosti]:[Příjmení]],4,0))</f>
        <v/>
      </c>
      <c r="F4898" s="94"/>
      <c r="H4898" s="113"/>
      <c r="I4898" s="113"/>
      <c r="K4898" s="15"/>
      <c r="L4898" s="15"/>
      <c r="M4898" s="15">
        <f t="shared" si="228"/>
        <v>1</v>
      </c>
      <c r="N4898" s="15" t="str">
        <f t="shared" si="229"/>
        <v>-</v>
      </c>
      <c r="O4898" s="150">
        <f t="shared" si="230"/>
        <v>0</v>
      </c>
      <c r="P4898" s="15" t="str">
        <f>IF(COUNTIF('Personálie dobrovolníků '!U:X,N4898)&gt;0,"ANO","")</f>
        <v/>
      </c>
      <c r="Q4898" s="15"/>
    </row>
    <row r="4899" spans="2:17" s="25" customFormat="1" x14ac:dyDescent="0.3">
      <c r="B4899" s="15" t="str">
        <f>IF(A4899="","",VLOOKUP(A4899,Tabulka3[[Číslo smlouvy   u pravidelné činnosti]:[Příjmení]],3,0))</f>
        <v/>
      </c>
      <c r="C4899" s="15" t="str">
        <f>IF(A4899="","",VLOOKUP(A4899,Tabulka3[[Číslo smlouvy   u pravidelné činnosti]:[Příjmení]],4,0))</f>
        <v/>
      </c>
      <c r="F4899" s="94"/>
      <c r="H4899" s="113"/>
      <c r="I4899" s="113"/>
      <c r="K4899" s="15"/>
      <c r="L4899" s="15"/>
      <c r="M4899" s="15">
        <f t="shared" si="228"/>
        <v>1</v>
      </c>
      <c r="N4899" s="15" t="str">
        <f t="shared" si="229"/>
        <v>-</v>
      </c>
      <c r="O4899" s="150">
        <f t="shared" si="230"/>
        <v>0</v>
      </c>
      <c r="P4899" s="15" t="str">
        <f>IF(COUNTIF('Personálie dobrovolníků '!U:X,N4899)&gt;0,"ANO","")</f>
        <v/>
      </c>
      <c r="Q4899" s="15"/>
    </row>
    <row r="4900" spans="2:17" s="25" customFormat="1" x14ac:dyDescent="0.3">
      <c r="B4900" s="15" t="str">
        <f>IF(A4900="","",VLOOKUP(A4900,Tabulka3[[Číslo smlouvy   u pravidelné činnosti]:[Příjmení]],3,0))</f>
        <v/>
      </c>
      <c r="C4900" s="15" t="str">
        <f>IF(A4900="","",VLOOKUP(A4900,Tabulka3[[Číslo smlouvy   u pravidelné činnosti]:[Příjmení]],4,0))</f>
        <v/>
      </c>
      <c r="F4900" s="94"/>
      <c r="H4900" s="113"/>
      <c r="I4900" s="113"/>
      <c r="K4900" s="15"/>
      <c r="L4900" s="15"/>
      <c r="M4900" s="15">
        <f t="shared" si="228"/>
        <v>1</v>
      </c>
      <c r="N4900" s="15" t="str">
        <f t="shared" si="229"/>
        <v>-</v>
      </c>
      <c r="O4900" s="150">
        <f t="shared" si="230"/>
        <v>0</v>
      </c>
      <c r="P4900" s="15" t="str">
        <f>IF(COUNTIF('Personálie dobrovolníků '!U:X,N4900)&gt;0,"ANO","")</f>
        <v/>
      </c>
      <c r="Q4900" s="15"/>
    </row>
    <row r="4901" spans="2:17" s="25" customFormat="1" x14ac:dyDescent="0.3">
      <c r="B4901" s="15" t="str">
        <f>IF(A4901="","",VLOOKUP(A4901,Tabulka3[[Číslo smlouvy   u pravidelné činnosti]:[Příjmení]],3,0))</f>
        <v/>
      </c>
      <c r="C4901" s="15" t="str">
        <f>IF(A4901="","",VLOOKUP(A4901,Tabulka3[[Číslo smlouvy   u pravidelné činnosti]:[Příjmení]],4,0))</f>
        <v/>
      </c>
      <c r="F4901" s="94"/>
      <c r="H4901" s="113"/>
      <c r="I4901" s="113"/>
      <c r="K4901" s="15"/>
      <c r="L4901" s="15"/>
      <c r="M4901" s="15">
        <f t="shared" si="228"/>
        <v>1</v>
      </c>
      <c r="N4901" s="15" t="str">
        <f t="shared" si="229"/>
        <v>-</v>
      </c>
      <c r="O4901" s="150">
        <f t="shared" si="230"/>
        <v>0</v>
      </c>
      <c r="P4901" s="15" t="str">
        <f>IF(COUNTIF('Personálie dobrovolníků '!U:X,N4901)&gt;0,"ANO","")</f>
        <v/>
      </c>
      <c r="Q4901" s="15"/>
    </row>
    <row r="4902" spans="2:17" s="25" customFormat="1" x14ac:dyDescent="0.3">
      <c r="B4902" s="15" t="str">
        <f>IF(A4902="","",VLOOKUP(A4902,Tabulka3[[Číslo smlouvy   u pravidelné činnosti]:[Příjmení]],3,0))</f>
        <v/>
      </c>
      <c r="C4902" s="15" t="str">
        <f>IF(A4902="","",VLOOKUP(A4902,Tabulka3[[Číslo smlouvy   u pravidelné činnosti]:[Příjmení]],4,0))</f>
        <v/>
      </c>
      <c r="F4902" s="94"/>
      <c r="H4902" s="113"/>
      <c r="I4902" s="113"/>
      <c r="K4902" s="15"/>
      <c r="L4902" s="15"/>
      <c r="M4902" s="15">
        <f t="shared" si="228"/>
        <v>1</v>
      </c>
      <c r="N4902" s="15" t="str">
        <f t="shared" si="229"/>
        <v>-</v>
      </c>
      <c r="O4902" s="150">
        <f t="shared" si="230"/>
        <v>0</v>
      </c>
      <c r="P4902" s="15" t="str">
        <f>IF(COUNTIF('Personálie dobrovolníků '!U:X,N4902)&gt;0,"ANO","")</f>
        <v/>
      </c>
      <c r="Q4902" s="15"/>
    </row>
    <row r="4903" spans="2:17" s="25" customFormat="1" x14ac:dyDescent="0.3">
      <c r="B4903" s="15" t="str">
        <f>IF(A4903="","",VLOOKUP(A4903,Tabulka3[[Číslo smlouvy   u pravidelné činnosti]:[Příjmení]],3,0))</f>
        <v/>
      </c>
      <c r="C4903" s="15" t="str">
        <f>IF(A4903="","",VLOOKUP(A4903,Tabulka3[[Číslo smlouvy   u pravidelné činnosti]:[Příjmení]],4,0))</f>
        <v/>
      </c>
      <c r="F4903" s="94"/>
      <c r="H4903" s="113"/>
      <c r="I4903" s="113"/>
      <c r="K4903" s="15"/>
      <c r="L4903" s="15"/>
      <c r="M4903" s="15">
        <f t="shared" si="228"/>
        <v>1</v>
      </c>
      <c r="N4903" s="15" t="str">
        <f t="shared" si="229"/>
        <v>-</v>
      </c>
      <c r="O4903" s="150">
        <f t="shared" si="230"/>
        <v>0</v>
      </c>
      <c r="P4903" s="15" t="str">
        <f>IF(COUNTIF('Personálie dobrovolníků '!U:X,N4903)&gt;0,"ANO","")</f>
        <v/>
      </c>
      <c r="Q4903" s="15"/>
    </row>
    <row r="4904" spans="2:17" s="25" customFormat="1" x14ac:dyDescent="0.3">
      <c r="B4904" s="15" t="str">
        <f>IF(A4904="","",VLOOKUP(A4904,Tabulka3[[Číslo smlouvy   u pravidelné činnosti]:[Příjmení]],3,0))</f>
        <v/>
      </c>
      <c r="C4904" s="15" t="str">
        <f>IF(A4904="","",VLOOKUP(A4904,Tabulka3[[Číslo smlouvy   u pravidelné činnosti]:[Příjmení]],4,0))</f>
        <v/>
      </c>
      <c r="F4904" s="94"/>
      <c r="H4904" s="113"/>
      <c r="I4904" s="113"/>
      <c r="K4904" s="15"/>
      <c r="L4904" s="15"/>
      <c r="M4904" s="15">
        <f t="shared" si="228"/>
        <v>1</v>
      </c>
      <c r="N4904" s="15" t="str">
        <f t="shared" si="229"/>
        <v>-</v>
      </c>
      <c r="O4904" s="150">
        <f t="shared" si="230"/>
        <v>0</v>
      </c>
      <c r="P4904" s="15" t="str">
        <f>IF(COUNTIF('Personálie dobrovolníků '!U:X,N4904)&gt;0,"ANO","")</f>
        <v/>
      </c>
      <c r="Q4904" s="15"/>
    </row>
    <row r="4905" spans="2:17" s="25" customFormat="1" x14ac:dyDescent="0.3">
      <c r="B4905" s="15" t="str">
        <f>IF(A4905="","",VLOOKUP(A4905,Tabulka3[[Číslo smlouvy   u pravidelné činnosti]:[Příjmení]],3,0))</f>
        <v/>
      </c>
      <c r="C4905" s="15" t="str">
        <f>IF(A4905="","",VLOOKUP(A4905,Tabulka3[[Číslo smlouvy   u pravidelné činnosti]:[Příjmení]],4,0))</f>
        <v/>
      </c>
      <c r="F4905" s="94"/>
      <c r="H4905" s="113"/>
      <c r="I4905" s="113"/>
      <c r="K4905" s="15"/>
      <c r="L4905" s="15"/>
      <c r="M4905" s="15">
        <f t="shared" si="228"/>
        <v>1</v>
      </c>
      <c r="N4905" s="15" t="str">
        <f t="shared" si="229"/>
        <v>-</v>
      </c>
      <c r="O4905" s="150">
        <f t="shared" si="230"/>
        <v>0</v>
      </c>
      <c r="P4905" s="15" t="str">
        <f>IF(COUNTIF('Personálie dobrovolníků '!U:X,N4905)&gt;0,"ANO","")</f>
        <v/>
      </c>
      <c r="Q4905" s="15"/>
    </row>
    <row r="4906" spans="2:17" s="25" customFormat="1" x14ac:dyDescent="0.3">
      <c r="B4906" s="15" t="str">
        <f>IF(A4906="","",VLOOKUP(A4906,Tabulka3[[Číslo smlouvy   u pravidelné činnosti]:[Příjmení]],3,0))</f>
        <v/>
      </c>
      <c r="C4906" s="15" t="str">
        <f>IF(A4906="","",VLOOKUP(A4906,Tabulka3[[Číslo smlouvy   u pravidelné činnosti]:[Příjmení]],4,0))</f>
        <v/>
      </c>
      <c r="F4906" s="94"/>
      <c r="H4906" s="113"/>
      <c r="I4906" s="113"/>
      <c r="K4906" s="15"/>
      <c r="L4906" s="15"/>
      <c r="M4906" s="15">
        <f t="shared" si="228"/>
        <v>1</v>
      </c>
      <c r="N4906" s="15" t="str">
        <f t="shared" si="229"/>
        <v>-</v>
      </c>
      <c r="O4906" s="150">
        <f t="shared" si="230"/>
        <v>0</v>
      </c>
      <c r="P4906" s="15" t="str">
        <f>IF(COUNTIF('Personálie dobrovolníků '!U:X,N4906)&gt;0,"ANO","")</f>
        <v/>
      </c>
      <c r="Q4906" s="15"/>
    </row>
    <row r="4907" spans="2:17" s="25" customFormat="1" x14ac:dyDescent="0.3">
      <c r="B4907" s="15" t="str">
        <f>IF(A4907="","",VLOOKUP(A4907,Tabulka3[[Číslo smlouvy   u pravidelné činnosti]:[Příjmení]],3,0))</f>
        <v/>
      </c>
      <c r="C4907" s="15" t="str">
        <f>IF(A4907="","",VLOOKUP(A4907,Tabulka3[[Číslo smlouvy   u pravidelné činnosti]:[Příjmení]],4,0))</f>
        <v/>
      </c>
      <c r="F4907" s="94"/>
      <c r="H4907" s="113"/>
      <c r="I4907" s="113"/>
      <c r="K4907" s="15"/>
      <c r="L4907" s="15"/>
      <c r="M4907" s="15">
        <f t="shared" si="228"/>
        <v>1</v>
      </c>
      <c r="N4907" s="15" t="str">
        <f t="shared" si="229"/>
        <v>-</v>
      </c>
      <c r="O4907" s="150">
        <f t="shared" si="230"/>
        <v>0</v>
      </c>
      <c r="P4907" s="15" t="str">
        <f>IF(COUNTIF('Personálie dobrovolníků '!U:X,N4907)&gt;0,"ANO","")</f>
        <v/>
      </c>
      <c r="Q4907" s="15"/>
    </row>
    <row r="4908" spans="2:17" s="25" customFormat="1" x14ac:dyDescent="0.3">
      <c r="B4908" s="15" t="str">
        <f>IF(A4908="","",VLOOKUP(A4908,Tabulka3[[Číslo smlouvy   u pravidelné činnosti]:[Příjmení]],3,0))</f>
        <v/>
      </c>
      <c r="C4908" s="15" t="str">
        <f>IF(A4908="","",VLOOKUP(A4908,Tabulka3[[Číslo smlouvy   u pravidelné činnosti]:[Příjmení]],4,0))</f>
        <v/>
      </c>
      <c r="F4908" s="94"/>
      <c r="H4908" s="113"/>
      <c r="I4908" s="113"/>
      <c r="K4908" s="15"/>
      <c r="L4908" s="15"/>
      <c r="M4908" s="15">
        <f t="shared" si="228"/>
        <v>1</v>
      </c>
      <c r="N4908" s="15" t="str">
        <f t="shared" si="229"/>
        <v>-</v>
      </c>
      <c r="O4908" s="150">
        <f t="shared" si="230"/>
        <v>0</v>
      </c>
      <c r="P4908" s="15" t="str">
        <f>IF(COUNTIF('Personálie dobrovolníků '!U:X,N4908)&gt;0,"ANO","")</f>
        <v/>
      </c>
      <c r="Q4908" s="15"/>
    </row>
    <row r="4909" spans="2:17" s="25" customFormat="1" x14ac:dyDescent="0.3">
      <c r="B4909" s="15" t="str">
        <f>IF(A4909="","",VLOOKUP(A4909,Tabulka3[[Číslo smlouvy   u pravidelné činnosti]:[Příjmení]],3,0))</f>
        <v/>
      </c>
      <c r="C4909" s="15" t="str">
        <f>IF(A4909="","",VLOOKUP(A4909,Tabulka3[[Číslo smlouvy   u pravidelné činnosti]:[Příjmení]],4,0))</f>
        <v/>
      </c>
      <c r="F4909" s="94"/>
      <c r="H4909" s="113"/>
      <c r="I4909" s="113"/>
      <c r="K4909" s="15"/>
      <c r="L4909" s="15"/>
      <c r="M4909" s="15">
        <f t="shared" si="228"/>
        <v>1</v>
      </c>
      <c r="N4909" s="15" t="str">
        <f t="shared" si="229"/>
        <v>-</v>
      </c>
      <c r="O4909" s="150">
        <f t="shared" si="230"/>
        <v>0</v>
      </c>
      <c r="P4909" s="15" t="str">
        <f>IF(COUNTIF('Personálie dobrovolníků '!U:X,N4909)&gt;0,"ANO","")</f>
        <v/>
      </c>
      <c r="Q4909" s="15"/>
    </row>
    <row r="4910" spans="2:17" s="25" customFormat="1" x14ac:dyDescent="0.3">
      <c r="B4910" s="15" t="str">
        <f>IF(A4910="","",VLOOKUP(A4910,Tabulka3[[Číslo smlouvy   u pravidelné činnosti]:[Příjmení]],3,0))</f>
        <v/>
      </c>
      <c r="C4910" s="15" t="str">
        <f>IF(A4910="","",VLOOKUP(A4910,Tabulka3[[Číslo smlouvy   u pravidelné činnosti]:[Příjmení]],4,0))</f>
        <v/>
      </c>
      <c r="F4910" s="94"/>
      <c r="H4910" s="113"/>
      <c r="I4910" s="113"/>
      <c r="K4910" s="15"/>
      <c r="L4910" s="15"/>
      <c r="M4910" s="15">
        <f t="shared" si="228"/>
        <v>1</v>
      </c>
      <c r="N4910" s="15" t="str">
        <f t="shared" si="229"/>
        <v>-</v>
      </c>
      <c r="O4910" s="150">
        <f t="shared" si="230"/>
        <v>0</v>
      </c>
      <c r="P4910" s="15" t="str">
        <f>IF(COUNTIF('Personálie dobrovolníků '!U:X,N4910)&gt;0,"ANO","")</f>
        <v/>
      </c>
      <c r="Q4910" s="15"/>
    </row>
    <row r="4911" spans="2:17" s="25" customFormat="1" x14ac:dyDescent="0.3">
      <c r="B4911" s="15" t="str">
        <f>IF(A4911="","",VLOOKUP(A4911,Tabulka3[[Číslo smlouvy   u pravidelné činnosti]:[Příjmení]],3,0))</f>
        <v/>
      </c>
      <c r="C4911" s="15" t="str">
        <f>IF(A4911="","",VLOOKUP(A4911,Tabulka3[[Číslo smlouvy   u pravidelné činnosti]:[Příjmení]],4,0))</f>
        <v/>
      </c>
      <c r="F4911" s="94"/>
      <c r="H4911" s="113"/>
      <c r="I4911" s="113"/>
      <c r="K4911" s="15"/>
      <c r="L4911" s="15"/>
      <c r="M4911" s="15">
        <f t="shared" si="228"/>
        <v>1</v>
      </c>
      <c r="N4911" s="15" t="str">
        <f t="shared" si="229"/>
        <v>-</v>
      </c>
      <c r="O4911" s="150">
        <f t="shared" si="230"/>
        <v>0</v>
      </c>
      <c r="P4911" s="15" t="str">
        <f>IF(COUNTIF('Personálie dobrovolníků '!U:X,N4911)&gt;0,"ANO","")</f>
        <v/>
      </c>
      <c r="Q4911" s="15"/>
    </row>
    <row r="4912" spans="2:17" s="25" customFormat="1" x14ac:dyDescent="0.3">
      <c r="B4912" s="15" t="str">
        <f>IF(A4912="","",VLOOKUP(A4912,Tabulka3[[Číslo smlouvy   u pravidelné činnosti]:[Příjmení]],3,0))</f>
        <v/>
      </c>
      <c r="C4912" s="15" t="str">
        <f>IF(A4912="","",VLOOKUP(A4912,Tabulka3[[Číslo smlouvy   u pravidelné činnosti]:[Příjmení]],4,0))</f>
        <v/>
      </c>
      <c r="F4912" s="94"/>
      <c r="H4912" s="113"/>
      <c r="I4912" s="113"/>
      <c r="K4912" s="15"/>
      <c r="L4912" s="15"/>
      <c r="M4912" s="15">
        <f t="shared" si="228"/>
        <v>1</v>
      </c>
      <c r="N4912" s="15" t="str">
        <f t="shared" si="229"/>
        <v>-</v>
      </c>
      <c r="O4912" s="150">
        <f t="shared" si="230"/>
        <v>0</v>
      </c>
      <c r="P4912" s="15" t="str">
        <f>IF(COUNTIF('Personálie dobrovolníků '!U:X,N4912)&gt;0,"ANO","")</f>
        <v/>
      </c>
      <c r="Q4912" s="15"/>
    </row>
    <row r="4913" spans="2:17" s="25" customFormat="1" x14ac:dyDescent="0.3">
      <c r="B4913" s="15" t="str">
        <f>IF(A4913="","",VLOOKUP(A4913,Tabulka3[[Číslo smlouvy   u pravidelné činnosti]:[Příjmení]],3,0))</f>
        <v/>
      </c>
      <c r="C4913" s="15" t="str">
        <f>IF(A4913="","",VLOOKUP(A4913,Tabulka3[[Číslo smlouvy   u pravidelné činnosti]:[Příjmení]],4,0))</f>
        <v/>
      </c>
      <c r="F4913" s="94"/>
      <c r="H4913" s="113"/>
      <c r="I4913" s="113"/>
      <c r="K4913" s="15"/>
      <c r="L4913" s="15"/>
      <c r="M4913" s="15">
        <f t="shared" si="228"/>
        <v>1</v>
      </c>
      <c r="N4913" s="15" t="str">
        <f t="shared" si="229"/>
        <v>-</v>
      </c>
      <c r="O4913" s="150">
        <f t="shared" si="230"/>
        <v>0</v>
      </c>
      <c r="P4913" s="15" t="str">
        <f>IF(COUNTIF('Personálie dobrovolníků '!U:X,N4913)&gt;0,"ANO","")</f>
        <v/>
      </c>
      <c r="Q4913" s="15"/>
    </row>
    <row r="4914" spans="2:17" s="25" customFormat="1" x14ac:dyDescent="0.3">
      <c r="B4914" s="15" t="str">
        <f>IF(A4914="","",VLOOKUP(A4914,Tabulka3[[Číslo smlouvy   u pravidelné činnosti]:[Příjmení]],3,0))</f>
        <v/>
      </c>
      <c r="C4914" s="15" t="str">
        <f>IF(A4914="","",VLOOKUP(A4914,Tabulka3[[Číslo smlouvy   u pravidelné činnosti]:[Příjmení]],4,0))</f>
        <v/>
      </c>
      <c r="F4914" s="94"/>
      <c r="H4914" s="113"/>
      <c r="I4914" s="113"/>
      <c r="K4914" s="15"/>
      <c r="L4914" s="15"/>
      <c r="M4914" s="15">
        <f t="shared" si="228"/>
        <v>1</v>
      </c>
      <c r="N4914" s="15" t="str">
        <f t="shared" si="229"/>
        <v>-</v>
      </c>
      <c r="O4914" s="150">
        <f t="shared" si="230"/>
        <v>0</v>
      </c>
      <c r="P4914" s="15" t="str">
        <f>IF(COUNTIF('Personálie dobrovolníků '!U:X,N4914)&gt;0,"ANO","")</f>
        <v/>
      </c>
      <c r="Q4914" s="15"/>
    </row>
    <row r="4915" spans="2:17" s="25" customFormat="1" x14ac:dyDescent="0.3">
      <c r="B4915" s="15" t="str">
        <f>IF(A4915="","",VLOOKUP(A4915,Tabulka3[[Číslo smlouvy   u pravidelné činnosti]:[Příjmení]],3,0))</f>
        <v/>
      </c>
      <c r="C4915" s="15" t="str">
        <f>IF(A4915="","",VLOOKUP(A4915,Tabulka3[[Číslo smlouvy   u pravidelné činnosti]:[Příjmení]],4,0))</f>
        <v/>
      </c>
      <c r="F4915" s="94"/>
      <c r="H4915" s="113"/>
      <c r="I4915" s="113"/>
      <c r="K4915" s="15"/>
      <c r="L4915" s="15"/>
      <c r="M4915" s="15">
        <f t="shared" si="228"/>
        <v>1</v>
      </c>
      <c r="N4915" s="15" t="str">
        <f t="shared" si="229"/>
        <v>-</v>
      </c>
      <c r="O4915" s="150">
        <f t="shared" si="230"/>
        <v>0</v>
      </c>
      <c r="P4915" s="15" t="str">
        <f>IF(COUNTIF('Personálie dobrovolníků '!U:X,N4915)&gt;0,"ANO","")</f>
        <v/>
      </c>
      <c r="Q4915" s="15"/>
    </row>
    <row r="4916" spans="2:17" s="25" customFormat="1" x14ac:dyDescent="0.3">
      <c r="B4916" s="15" t="str">
        <f>IF(A4916="","",VLOOKUP(A4916,Tabulka3[[Číslo smlouvy   u pravidelné činnosti]:[Příjmení]],3,0))</f>
        <v/>
      </c>
      <c r="C4916" s="15" t="str">
        <f>IF(A4916="","",VLOOKUP(A4916,Tabulka3[[Číslo smlouvy   u pravidelné činnosti]:[Příjmení]],4,0))</f>
        <v/>
      </c>
      <c r="F4916" s="94"/>
      <c r="H4916" s="113"/>
      <c r="I4916" s="113"/>
      <c r="K4916" s="15"/>
      <c r="L4916" s="15"/>
      <c r="M4916" s="15">
        <f t="shared" si="228"/>
        <v>1</v>
      </c>
      <c r="N4916" s="15" t="str">
        <f t="shared" si="229"/>
        <v>-</v>
      </c>
      <c r="O4916" s="150">
        <f t="shared" si="230"/>
        <v>0</v>
      </c>
      <c r="P4916" s="15" t="str">
        <f>IF(COUNTIF('Personálie dobrovolníků '!U:X,N4916)&gt;0,"ANO","")</f>
        <v/>
      </c>
      <c r="Q4916" s="15"/>
    </row>
    <row r="4917" spans="2:17" s="25" customFormat="1" x14ac:dyDescent="0.3">
      <c r="B4917" s="15" t="str">
        <f>IF(A4917="","",VLOOKUP(A4917,Tabulka3[[Číslo smlouvy   u pravidelné činnosti]:[Příjmení]],3,0))</f>
        <v/>
      </c>
      <c r="C4917" s="15" t="str">
        <f>IF(A4917="","",VLOOKUP(A4917,Tabulka3[[Číslo smlouvy   u pravidelné činnosti]:[Příjmení]],4,0))</f>
        <v/>
      </c>
      <c r="F4917" s="94"/>
      <c r="H4917" s="113"/>
      <c r="I4917" s="113"/>
      <c r="K4917" s="15"/>
      <c r="L4917" s="15"/>
      <c r="M4917" s="15">
        <f t="shared" si="228"/>
        <v>1</v>
      </c>
      <c r="N4917" s="15" t="str">
        <f t="shared" si="229"/>
        <v>-</v>
      </c>
      <c r="O4917" s="150">
        <f t="shared" si="230"/>
        <v>0</v>
      </c>
      <c r="P4917" s="15" t="str">
        <f>IF(COUNTIF('Personálie dobrovolníků '!U:X,N4917)&gt;0,"ANO","")</f>
        <v/>
      </c>
      <c r="Q4917" s="15"/>
    </row>
    <row r="4918" spans="2:17" s="25" customFormat="1" x14ac:dyDescent="0.3">
      <c r="B4918" s="15" t="str">
        <f>IF(A4918="","",VLOOKUP(A4918,Tabulka3[[Číslo smlouvy   u pravidelné činnosti]:[Příjmení]],3,0))</f>
        <v/>
      </c>
      <c r="C4918" s="15" t="str">
        <f>IF(A4918="","",VLOOKUP(A4918,Tabulka3[[Číslo smlouvy   u pravidelné činnosti]:[Příjmení]],4,0))</f>
        <v/>
      </c>
      <c r="F4918" s="94"/>
      <c r="H4918" s="113"/>
      <c r="I4918" s="113"/>
      <c r="K4918" s="15"/>
      <c r="L4918" s="15"/>
      <c r="M4918" s="15">
        <f t="shared" si="228"/>
        <v>1</v>
      </c>
      <c r="N4918" s="15" t="str">
        <f t="shared" si="229"/>
        <v>-</v>
      </c>
      <c r="O4918" s="150">
        <f t="shared" si="230"/>
        <v>0</v>
      </c>
      <c r="P4918" s="15" t="str">
        <f>IF(COUNTIF('Personálie dobrovolníků '!U:X,N4918)&gt;0,"ANO","")</f>
        <v/>
      </c>
      <c r="Q4918" s="15"/>
    </row>
    <row r="4919" spans="2:17" s="25" customFormat="1" x14ac:dyDescent="0.3">
      <c r="B4919" s="15" t="str">
        <f>IF(A4919="","",VLOOKUP(A4919,Tabulka3[[Číslo smlouvy   u pravidelné činnosti]:[Příjmení]],3,0))</f>
        <v/>
      </c>
      <c r="C4919" s="15" t="str">
        <f>IF(A4919="","",VLOOKUP(A4919,Tabulka3[[Číslo smlouvy   u pravidelné činnosti]:[Příjmení]],4,0))</f>
        <v/>
      </c>
      <c r="F4919" s="94"/>
      <c r="H4919" s="113"/>
      <c r="I4919" s="113"/>
      <c r="K4919" s="15"/>
      <c r="L4919" s="15"/>
      <c r="M4919" s="15">
        <f t="shared" si="228"/>
        <v>1</v>
      </c>
      <c r="N4919" s="15" t="str">
        <f t="shared" si="229"/>
        <v>-</v>
      </c>
      <c r="O4919" s="150">
        <f t="shared" si="230"/>
        <v>0</v>
      </c>
      <c r="P4919" s="15" t="str">
        <f>IF(COUNTIF('Personálie dobrovolníků '!U:X,N4919)&gt;0,"ANO","")</f>
        <v/>
      </c>
      <c r="Q4919" s="15"/>
    </row>
    <row r="4920" spans="2:17" s="25" customFormat="1" x14ac:dyDescent="0.3">
      <c r="B4920" s="15" t="str">
        <f>IF(A4920="","",VLOOKUP(A4920,Tabulka3[[Číslo smlouvy   u pravidelné činnosti]:[Příjmení]],3,0))</f>
        <v/>
      </c>
      <c r="C4920" s="15" t="str">
        <f>IF(A4920="","",VLOOKUP(A4920,Tabulka3[[Číslo smlouvy   u pravidelné činnosti]:[Příjmení]],4,0))</f>
        <v/>
      </c>
      <c r="F4920" s="94"/>
      <c r="H4920" s="113"/>
      <c r="I4920" s="113"/>
      <c r="K4920" s="15"/>
      <c r="L4920" s="15"/>
      <c r="M4920" s="15">
        <f t="shared" si="228"/>
        <v>1</v>
      </c>
      <c r="N4920" s="15" t="str">
        <f t="shared" si="229"/>
        <v>-</v>
      </c>
      <c r="O4920" s="150">
        <f t="shared" si="230"/>
        <v>0</v>
      </c>
      <c r="P4920" s="15" t="str">
        <f>IF(COUNTIF('Personálie dobrovolníků '!U:X,N4920)&gt;0,"ANO","")</f>
        <v/>
      </c>
      <c r="Q4920" s="15"/>
    </row>
    <row r="4921" spans="2:17" s="25" customFormat="1" x14ac:dyDescent="0.3">
      <c r="B4921" s="15" t="str">
        <f>IF(A4921="","",VLOOKUP(A4921,Tabulka3[[Číslo smlouvy   u pravidelné činnosti]:[Příjmení]],3,0))</f>
        <v/>
      </c>
      <c r="C4921" s="15" t="str">
        <f>IF(A4921="","",VLOOKUP(A4921,Tabulka3[[Číslo smlouvy   u pravidelné činnosti]:[Příjmení]],4,0))</f>
        <v/>
      </c>
      <c r="F4921" s="94"/>
      <c r="H4921" s="113"/>
      <c r="I4921" s="113"/>
      <c r="K4921" s="15"/>
      <c r="L4921" s="15"/>
      <c r="M4921" s="15">
        <f t="shared" si="228"/>
        <v>1</v>
      </c>
      <c r="N4921" s="15" t="str">
        <f t="shared" si="229"/>
        <v>-</v>
      </c>
      <c r="O4921" s="150">
        <f t="shared" si="230"/>
        <v>0</v>
      </c>
      <c r="P4921" s="15" t="str">
        <f>IF(COUNTIF('Personálie dobrovolníků '!U:X,N4921)&gt;0,"ANO","")</f>
        <v/>
      </c>
      <c r="Q4921" s="15"/>
    </row>
    <row r="4922" spans="2:17" s="25" customFormat="1" x14ac:dyDescent="0.3">
      <c r="B4922" s="15" t="str">
        <f>IF(A4922="","",VLOOKUP(A4922,Tabulka3[[Číslo smlouvy   u pravidelné činnosti]:[Příjmení]],3,0))</f>
        <v/>
      </c>
      <c r="C4922" s="15" t="str">
        <f>IF(A4922="","",VLOOKUP(A4922,Tabulka3[[Číslo smlouvy   u pravidelné činnosti]:[Příjmení]],4,0))</f>
        <v/>
      </c>
      <c r="F4922" s="94"/>
      <c r="H4922" s="113"/>
      <c r="I4922" s="113"/>
      <c r="K4922" s="15"/>
      <c r="L4922" s="15"/>
      <c r="M4922" s="15">
        <f t="shared" si="228"/>
        <v>1</v>
      </c>
      <c r="N4922" s="15" t="str">
        <f t="shared" si="229"/>
        <v>-</v>
      </c>
      <c r="O4922" s="150">
        <f t="shared" si="230"/>
        <v>0</v>
      </c>
      <c r="P4922" s="15" t="str">
        <f>IF(COUNTIF('Personálie dobrovolníků '!U:X,N4922)&gt;0,"ANO","")</f>
        <v/>
      </c>
      <c r="Q4922" s="15"/>
    </row>
    <row r="4923" spans="2:17" s="25" customFormat="1" x14ac:dyDescent="0.3">
      <c r="B4923" s="15" t="str">
        <f>IF(A4923="","",VLOOKUP(A4923,Tabulka3[[Číslo smlouvy   u pravidelné činnosti]:[Příjmení]],3,0))</f>
        <v/>
      </c>
      <c r="C4923" s="15" t="str">
        <f>IF(A4923="","",VLOOKUP(A4923,Tabulka3[[Číslo smlouvy   u pravidelné činnosti]:[Příjmení]],4,0))</f>
        <v/>
      </c>
      <c r="F4923" s="94"/>
      <c r="H4923" s="113"/>
      <c r="I4923" s="113"/>
      <c r="K4923" s="15"/>
      <c r="L4923" s="15"/>
      <c r="M4923" s="15">
        <f t="shared" si="228"/>
        <v>1</v>
      </c>
      <c r="N4923" s="15" t="str">
        <f t="shared" si="229"/>
        <v>-</v>
      </c>
      <c r="O4923" s="150">
        <f t="shared" si="230"/>
        <v>0</v>
      </c>
      <c r="P4923" s="15" t="str">
        <f>IF(COUNTIF('Personálie dobrovolníků '!U:X,N4923)&gt;0,"ANO","")</f>
        <v/>
      </c>
      <c r="Q4923" s="15"/>
    </row>
    <row r="4924" spans="2:17" s="25" customFormat="1" x14ac:dyDescent="0.3">
      <c r="B4924" s="15" t="str">
        <f>IF(A4924="","",VLOOKUP(A4924,Tabulka3[[Číslo smlouvy   u pravidelné činnosti]:[Příjmení]],3,0))</f>
        <v/>
      </c>
      <c r="C4924" s="15" t="str">
        <f>IF(A4924="","",VLOOKUP(A4924,Tabulka3[[Číslo smlouvy   u pravidelné činnosti]:[Příjmení]],4,0))</f>
        <v/>
      </c>
      <c r="F4924" s="94"/>
      <c r="H4924" s="113"/>
      <c r="I4924" s="113"/>
      <c r="K4924" s="15"/>
      <c r="L4924" s="15"/>
      <c r="M4924" s="15">
        <f t="shared" si="228"/>
        <v>1</v>
      </c>
      <c r="N4924" s="15" t="str">
        <f t="shared" si="229"/>
        <v>-</v>
      </c>
      <c r="O4924" s="150">
        <f t="shared" si="230"/>
        <v>0</v>
      </c>
      <c r="P4924" s="15" t="str">
        <f>IF(COUNTIF('Personálie dobrovolníků '!U:X,N4924)&gt;0,"ANO","")</f>
        <v/>
      </c>
      <c r="Q4924" s="15"/>
    </row>
    <row r="4925" spans="2:17" s="25" customFormat="1" x14ac:dyDescent="0.3">
      <c r="B4925" s="15" t="str">
        <f>IF(A4925="","",VLOOKUP(A4925,Tabulka3[[Číslo smlouvy   u pravidelné činnosti]:[Příjmení]],3,0))</f>
        <v/>
      </c>
      <c r="C4925" s="15" t="str">
        <f>IF(A4925="","",VLOOKUP(A4925,Tabulka3[[Číslo smlouvy   u pravidelné činnosti]:[Příjmení]],4,0))</f>
        <v/>
      </c>
      <c r="F4925" s="94"/>
      <c r="H4925" s="113"/>
      <c r="I4925" s="113"/>
      <c r="K4925" s="15"/>
      <c r="L4925" s="15"/>
      <c r="M4925" s="15">
        <f t="shared" si="228"/>
        <v>1</v>
      </c>
      <c r="N4925" s="15" t="str">
        <f t="shared" si="229"/>
        <v>-</v>
      </c>
      <c r="O4925" s="150">
        <f t="shared" si="230"/>
        <v>0</v>
      </c>
      <c r="P4925" s="15" t="str">
        <f>IF(COUNTIF('Personálie dobrovolníků '!U:X,N4925)&gt;0,"ANO","")</f>
        <v/>
      </c>
      <c r="Q4925" s="15"/>
    </row>
    <row r="4926" spans="2:17" s="25" customFormat="1" x14ac:dyDescent="0.3">
      <c r="B4926" s="15" t="str">
        <f>IF(A4926="","",VLOOKUP(A4926,Tabulka3[[Číslo smlouvy   u pravidelné činnosti]:[Příjmení]],3,0))</f>
        <v/>
      </c>
      <c r="C4926" s="15" t="str">
        <f>IF(A4926="","",VLOOKUP(A4926,Tabulka3[[Číslo smlouvy   u pravidelné činnosti]:[Příjmení]],4,0))</f>
        <v/>
      </c>
      <c r="F4926" s="94"/>
      <c r="H4926" s="113"/>
      <c r="I4926" s="113"/>
      <c r="K4926" s="15"/>
      <c r="L4926" s="15"/>
      <c r="M4926" s="15">
        <f t="shared" si="228"/>
        <v>1</v>
      </c>
      <c r="N4926" s="15" t="str">
        <f t="shared" si="229"/>
        <v>-</v>
      </c>
      <c r="O4926" s="150">
        <f t="shared" si="230"/>
        <v>0</v>
      </c>
      <c r="P4926" s="15" t="str">
        <f>IF(COUNTIF('Personálie dobrovolníků '!U:X,N4926)&gt;0,"ANO","")</f>
        <v/>
      </c>
      <c r="Q4926" s="15"/>
    </row>
    <row r="4927" spans="2:17" s="25" customFormat="1" x14ac:dyDescent="0.3">
      <c r="B4927" s="15" t="str">
        <f>IF(A4927="","",VLOOKUP(A4927,Tabulka3[[Číslo smlouvy   u pravidelné činnosti]:[Příjmení]],3,0))</f>
        <v/>
      </c>
      <c r="C4927" s="15" t="str">
        <f>IF(A4927="","",VLOOKUP(A4927,Tabulka3[[Číslo smlouvy   u pravidelné činnosti]:[Příjmení]],4,0))</f>
        <v/>
      </c>
      <c r="F4927" s="94"/>
      <c r="H4927" s="113"/>
      <c r="I4927" s="113"/>
      <c r="K4927" s="15"/>
      <c r="L4927" s="15"/>
      <c r="M4927" s="15">
        <f t="shared" si="228"/>
        <v>1</v>
      </c>
      <c r="N4927" s="15" t="str">
        <f t="shared" si="229"/>
        <v>-</v>
      </c>
      <c r="O4927" s="150">
        <f t="shared" si="230"/>
        <v>0</v>
      </c>
      <c r="P4927" s="15" t="str">
        <f>IF(COUNTIF('Personálie dobrovolníků '!U:X,N4927)&gt;0,"ANO","")</f>
        <v/>
      </c>
      <c r="Q4927" s="15"/>
    </row>
    <row r="4928" spans="2:17" s="25" customFormat="1" x14ac:dyDescent="0.3">
      <c r="B4928" s="15" t="str">
        <f>IF(A4928="","",VLOOKUP(A4928,Tabulka3[[Číslo smlouvy   u pravidelné činnosti]:[Příjmení]],3,0))</f>
        <v/>
      </c>
      <c r="C4928" s="15" t="str">
        <f>IF(A4928="","",VLOOKUP(A4928,Tabulka3[[Číslo smlouvy   u pravidelné činnosti]:[Příjmení]],4,0))</f>
        <v/>
      </c>
      <c r="F4928" s="94"/>
      <c r="H4928" s="113"/>
      <c r="I4928" s="113"/>
      <c r="K4928" s="15"/>
      <c r="L4928" s="15"/>
      <c r="M4928" s="15">
        <f t="shared" si="228"/>
        <v>1</v>
      </c>
      <c r="N4928" s="15" t="str">
        <f t="shared" si="229"/>
        <v>-</v>
      </c>
      <c r="O4928" s="150">
        <f t="shared" si="230"/>
        <v>0</v>
      </c>
      <c r="P4928" s="15" t="str">
        <f>IF(COUNTIF('Personálie dobrovolníků '!U:X,N4928)&gt;0,"ANO","")</f>
        <v/>
      </c>
      <c r="Q4928" s="15"/>
    </row>
    <row r="4929" spans="2:17" s="25" customFormat="1" x14ac:dyDescent="0.3">
      <c r="B4929" s="15" t="str">
        <f>IF(A4929="","",VLOOKUP(A4929,Tabulka3[[Číslo smlouvy   u pravidelné činnosti]:[Příjmení]],3,0))</f>
        <v/>
      </c>
      <c r="C4929" s="15" t="str">
        <f>IF(A4929="","",VLOOKUP(A4929,Tabulka3[[Číslo smlouvy   u pravidelné činnosti]:[Příjmení]],4,0))</f>
        <v/>
      </c>
      <c r="F4929" s="94"/>
      <c r="H4929" s="113"/>
      <c r="I4929" s="113"/>
      <c r="K4929" s="15"/>
      <c r="L4929" s="15"/>
      <c r="M4929" s="15">
        <f t="shared" si="228"/>
        <v>1</v>
      </c>
      <c r="N4929" s="15" t="str">
        <f t="shared" si="229"/>
        <v>-</v>
      </c>
      <c r="O4929" s="150">
        <f t="shared" si="230"/>
        <v>0</v>
      </c>
      <c r="P4929" s="15" t="str">
        <f>IF(COUNTIF('Personálie dobrovolníků '!U:X,N4929)&gt;0,"ANO","")</f>
        <v/>
      </c>
      <c r="Q4929" s="15"/>
    </row>
    <row r="4930" spans="2:17" s="25" customFormat="1" x14ac:dyDescent="0.3">
      <c r="B4930" s="15" t="str">
        <f>IF(A4930="","",VLOOKUP(A4930,Tabulka3[[Číslo smlouvy   u pravidelné činnosti]:[Příjmení]],3,0))</f>
        <v/>
      </c>
      <c r="C4930" s="15" t="str">
        <f>IF(A4930="","",VLOOKUP(A4930,Tabulka3[[Číslo smlouvy   u pravidelné činnosti]:[Příjmení]],4,0))</f>
        <v/>
      </c>
      <c r="F4930" s="94"/>
      <c r="H4930" s="113"/>
      <c r="I4930" s="113"/>
      <c r="K4930" s="15"/>
      <c r="L4930" s="15"/>
      <c r="M4930" s="15">
        <f t="shared" si="228"/>
        <v>1</v>
      </c>
      <c r="N4930" s="15" t="str">
        <f t="shared" si="229"/>
        <v>-</v>
      </c>
      <c r="O4930" s="150">
        <f t="shared" si="230"/>
        <v>0</v>
      </c>
      <c r="P4930" s="15" t="str">
        <f>IF(COUNTIF('Personálie dobrovolníků '!U:X,N4930)&gt;0,"ANO","")</f>
        <v/>
      </c>
      <c r="Q4930" s="15"/>
    </row>
    <row r="4931" spans="2:17" s="25" customFormat="1" x14ac:dyDescent="0.3">
      <c r="B4931" s="15" t="str">
        <f>IF(A4931="","",VLOOKUP(A4931,Tabulka3[[Číslo smlouvy   u pravidelné činnosti]:[Příjmení]],3,0))</f>
        <v/>
      </c>
      <c r="C4931" s="15" t="str">
        <f>IF(A4931="","",VLOOKUP(A4931,Tabulka3[[Číslo smlouvy   u pravidelné činnosti]:[Příjmení]],4,0))</f>
        <v/>
      </c>
      <c r="F4931" s="94"/>
      <c r="H4931" s="113"/>
      <c r="I4931" s="113"/>
      <c r="K4931" s="15"/>
      <c r="L4931" s="15"/>
      <c r="M4931" s="15">
        <f t="shared" si="228"/>
        <v>1</v>
      </c>
      <c r="N4931" s="15" t="str">
        <f t="shared" si="229"/>
        <v>-</v>
      </c>
      <c r="O4931" s="150">
        <f t="shared" si="230"/>
        <v>0</v>
      </c>
      <c r="P4931" s="15" t="str">
        <f>IF(COUNTIF('Personálie dobrovolníků '!U:X,N4931)&gt;0,"ANO","")</f>
        <v/>
      </c>
      <c r="Q4931" s="15"/>
    </row>
    <row r="4932" spans="2:17" s="25" customFormat="1" x14ac:dyDescent="0.3">
      <c r="B4932" s="15" t="str">
        <f>IF(A4932="","",VLOOKUP(A4932,Tabulka3[[Číslo smlouvy   u pravidelné činnosti]:[Příjmení]],3,0))</f>
        <v/>
      </c>
      <c r="C4932" s="15" t="str">
        <f>IF(A4932="","",VLOOKUP(A4932,Tabulka3[[Číslo smlouvy   u pravidelné činnosti]:[Příjmení]],4,0))</f>
        <v/>
      </c>
      <c r="F4932" s="94"/>
      <c r="H4932" s="113"/>
      <c r="I4932" s="113"/>
      <c r="K4932" s="15"/>
      <c r="L4932" s="15"/>
      <c r="M4932" s="15">
        <f t="shared" ref="M4932:M4995" si="231">IF(OR(
   AND($H4932=$K$12, $I4932=$L$4),
   AND($H4932=$K$12, $I4932=$L$5),
   AND($H4932=$K$12, $I4932=$L$6),
   AND($H4932=$K$12, $I4932=$L$7),
   AND($H4932=$K$11, $I4932=$L$4),
   AND($H4932=$K$11, $I4932=$L$5),
   AND($H4932=$K$11, $I4932=$L$6),
   AND($H4932=$K$11, $I4932=$L$7),
   AND($H4932=$K$5, $I4932=$L$5),
   AND($H4932=$K$6, $I4932=$L$4),
   AND($H4932=$K$6, $I4932=$L$5),
   AND($H4932=$K$6, $I4932=$L$7),
   AND($H4932=$K$4, $I4932=$L$6),
), 0, 1)</f>
        <v>1</v>
      </c>
      <c r="N4932" s="15" t="str">
        <f t="shared" ref="N4932:N4995" si="232">A4932 &amp; "-" &amp; J4932</f>
        <v>-</v>
      </c>
      <c r="O4932" s="150">
        <f t="shared" ref="O4932:O4995" si="233">IF(AND(M4932&lt;&gt;0, P4932="ANO"), 1, 0)</f>
        <v>0</v>
      </c>
      <c r="P4932" s="15" t="str">
        <f>IF(COUNTIF('Personálie dobrovolníků '!U:X,N4932)&gt;0,"ANO","")</f>
        <v/>
      </c>
      <c r="Q4932" s="15"/>
    </row>
    <row r="4933" spans="2:17" s="25" customFormat="1" x14ac:dyDescent="0.3">
      <c r="B4933" s="15" t="str">
        <f>IF(A4933="","",VLOOKUP(A4933,Tabulka3[[Číslo smlouvy   u pravidelné činnosti]:[Příjmení]],3,0))</f>
        <v/>
      </c>
      <c r="C4933" s="15" t="str">
        <f>IF(A4933="","",VLOOKUP(A4933,Tabulka3[[Číslo smlouvy   u pravidelné činnosti]:[Příjmení]],4,0))</f>
        <v/>
      </c>
      <c r="F4933" s="94"/>
      <c r="H4933" s="113"/>
      <c r="I4933" s="113"/>
      <c r="K4933" s="15"/>
      <c r="L4933" s="15"/>
      <c r="M4933" s="15">
        <f t="shared" si="231"/>
        <v>1</v>
      </c>
      <c r="N4933" s="15" t="str">
        <f t="shared" si="232"/>
        <v>-</v>
      </c>
      <c r="O4933" s="150">
        <f t="shared" si="233"/>
        <v>0</v>
      </c>
      <c r="P4933" s="15" t="str">
        <f>IF(COUNTIF('Personálie dobrovolníků '!U:X,N4933)&gt;0,"ANO","")</f>
        <v/>
      </c>
      <c r="Q4933" s="15"/>
    </row>
    <row r="4934" spans="2:17" s="25" customFormat="1" x14ac:dyDescent="0.3">
      <c r="B4934" s="15" t="str">
        <f>IF(A4934="","",VLOOKUP(A4934,Tabulka3[[Číslo smlouvy   u pravidelné činnosti]:[Příjmení]],3,0))</f>
        <v/>
      </c>
      <c r="C4934" s="15" t="str">
        <f>IF(A4934="","",VLOOKUP(A4934,Tabulka3[[Číslo smlouvy   u pravidelné činnosti]:[Příjmení]],4,0))</f>
        <v/>
      </c>
      <c r="F4934" s="94"/>
      <c r="H4934" s="113"/>
      <c r="I4934" s="113"/>
      <c r="K4934" s="15"/>
      <c r="L4934" s="15"/>
      <c r="M4934" s="15">
        <f t="shared" si="231"/>
        <v>1</v>
      </c>
      <c r="N4934" s="15" t="str">
        <f t="shared" si="232"/>
        <v>-</v>
      </c>
      <c r="O4934" s="150">
        <f t="shared" si="233"/>
        <v>0</v>
      </c>
      <c r="P4934" s="15" t="str">
        <f>IF(COUNTIF('Personálie dobrovolníků '!U:X,N4934)&gt;0,"ANO","")</f>
        <v/>
      </c>
      <c r="Q4934" s="15"/>
    </row>
    <row r="4935" spans="2:17" s="25" customFormat="1" x14ac:dyDescent="0.3">
      <c r="B4935" s="15" t="str">
        <f>IF(A4935="","",VLOOKUP(A4935,Tabulka3[[Číslo smlouvy   u pravidelné činnosti]:[Příjmení]],3,0))</f>
        <v/>
      </c>
      <c r="C4935" s="15" t="str">
        <f>IF(A4935="","",VLOOKUP(A4935,Tabulka3[[Číslo smlouvy   u pravidelné činnosti]:[Příjmení]],4,0))</f>
        <v/>
      </c>
      <c r="F4935" s="94"/>
      <c r="H4935" s="113"/>
      <c r="I4935" s="113"/>
      <c r="K4935" s="15"/>
      <c r="L4935" s="15"/>
      <c r="M4935" s="15">
        <f t="shared" si="231"/>
        <v>1</v>
      </c>
      <c r="N4935" s="15" t="str">
        <f t="shared" si="232"/>
        <v>-</v>
      </c>
      <c r="O4935" s="150">
        <f t="shared" si="233"/>
        <v>0</v>
      </c>
      <c r="P4935" s="15" t="str">
        <f>IF(COUNTIF('Personálie dobrovolníků '!U:X,N4935)&gt;0,"ANO","")</f>
        <v/>
      </c>
      <c r="Q4935" s="15"/>
    </row>
    <row r="4936" spans="2:17" s="25" customFormat="1" x14ac:dyDescent="0.3">
      <c r="B4936" s="15" t="str">
        <f>IF(A4936="","",VLOOKUP(A4936,Tabulka3[[Číslo smlouvy   u pravidelné činnosti]:[Příjmení]],3,0))</f>
        <v/>
      </c>
      <c r="C4936" s="15" t="str">
        <f>IF(A4936="","",VLOOKUP(A4936,Tabulka3[[Číslo smlouvy   u pravidelné činnosti]:[Příjmení]],4,0))</f>
        <v/>
      </c>
      <c r="F4936" s="94"/>
      <c r="H4936" s="113"/>
      <c r="I4936" s="113"/>
      <c r="K4936" s="15"/>
      <c r="L4936" s="15"/>
      <c r="M4936" s="15">
        <f t="shared" si="231"/>
        <v>1</v>
      </c>
      <c r="N4936" s="15" t="str">
        <f t="shared" si="232"/>
        <v>-</v>
      </c>
      <c r="O4936" s="150">
        <f t="shared" si="233"/>
        <v>0</v>
      </c>
      <c r="P4936" s="15" t="str">
        <f>IF(COUNTIF('Personálie dobrovolníků '!U:X,N4936)&gt;0,"ANO","")</f>
        <v/>
      </c>
      <c r="Q4936" s="15"/>
    </row>
    <row r="4937" spans="2:17" s="25" customFormat="1" x14ac:dyDescent="0.3">
      <c r="B4937" s="15" t="str">
        <f>IF(A4937="","",VLOOKUP(A4937,Tabulka3[[Číslo smlouvy   u pravidelné činnosti]:[Příjmení]],3,0))</f>
        <v/>
      </c>
      <c r="C4937" s="15" t="str">
        <f>IF(A4937="","",VLOOKUP(A4937,Tabulka3[[Číslo smlouvy   u pravidelné činnosti]:[Příjmení]],4,0))</f>
        <v/>
      </c>
      <c r="F4937" s="94"/>
      <c r="H4937" s="113"/>
      <c r="I4937" s="113"/>
      <c r="K4937" s="15"/>
      <c r="L4937" s="15"/>
      <c r="M4937" s="15">
        <f t="shared" si="231"/>
        <v>1</v>
      </c>
      <c r="N4937" s="15" t="str">
        <f t="shared" si="232"/>
        <v>-</v>
      </c>
      <c r="O4937" s="150">
        <f t="shared" si="233"/>
        <v>0</v>
      </c>
      <c r="P4937" s="15" t="str">
        <f>IF(COUNTIF('Personálie dobrovolníků '!U:X,N4937)&gt;0,"ANO","")</f>
        <v/>
      </c>
      <c r="Q4937" s="15"/>
    </row>
    <row r="4938" spans="2:17" s="25" customFormat="1" x14ac:dyDescent="0.3">
      <c r="B4938" s="15" t="str">
        <f>IF(A4938="","",VLOOKUP(A4938,Tabulka3[[Číslo smlouvy   u pravidelné činnosti]:[Příjmení]],3,0))</f>
        <v/>
      </c>
      <c r="C4938" s="15" t="str">
        <f>IF(A4938="","",VLOOKUP(A4938,Tabulka3[[Číslo smlouvy   u pravidelné činnosti]:[Příjmení]],4,0))</f>
        <v/>
      </c>
      <c r="F4938" s="94"/>
      <c r="H4938" s="113"/>
      <c r="I4938" s="113"/>
      <c r="K4938" s="15"/>
      <c r="L4938" s="15"/>
      <c r="M4938" s="15">
        <f t="shared" si="231"/>
        <v>1</v>
      </c>
      <c r="N4938" s="15" t="str">
        <f t="shared" si="232"/>
        <v>-</v>
      </c>
      <c r="O4938" s="150">
        <f t="shared" si="233"/>
        <v>0</v>
      </c>
      <c r="P4938" s="15" t="str">
        <f>IF(COUNTIF('Personálie dobrovolníků '!U:X,N4938)&gt;0,"ANO","")</f>
        <v/>
      </c>
      <c r="Q4938" s="15"/>
    </row>
    <row r="4939" spans="2:17" s="25" customFormat="1" x14ac:dyDescent="0.3">
      <c r="B4939" s="15" t="str">
        <f>IF(A4939="","",VLOOKUP(A4939,Tabulka3[[Číslo smlouvy   u pravidelné činnosti]:[Příjmení]],3,0))</f>
        <v/>
      </c>
      <c r="C4939" s="15" t="str">
        <f>IF(A4939="","",VLOOKUP(A4939,Tabulka3[[Číslo smlouvy   u pravidelné činnosti]:[Příjmení]],4,0))</f>
        <v/>
      </c>
      <c r="F4939" s="94"/>
      <c r="H4939" s="113"/>
      <c r="I4939" s="113"/>
      <c r="K4939" s="15"/>
      <c r="L4939" s="15"/>
      <c r="M4939" s="15">
        <f t="shared" si="231"/>
        <v>1</v>
      </c>
      <c r="N4939" s="15" t="str">
        <f t="shared" si="232"/>
        <v>-</v>
      </c>
      <c r="O4939" s="150">
        <f t="shared" si="233"/>
        <v>0</v>
      </c>
      <c r="P4939" s="15" t="str">
        <f>IF(COUNTIF('Personálie dobrovolníků '!U:X,N4939)&gt;0,"ANO","")</f>
        <v/>
      </c>
      <c r="Q4939" s="15"/>
    </row>
    <row r="4940" spans="2:17" s="25" customFormat="1" x14ac:dyDescent="0.3">
      <c r="B4940" s="15" t="str">
        <f>IF(A4940="","",VLOOKUP(A4940,Tabulka3[[Číslo smlouvy   u pravidelné činnosti]:[Příjmení]],3,0))</f>
        <v/>
      </c>
      <c r="C4940" s="15" t="str">
        <f>IF(A4940="","",VLOOKUP(A4940,Tabulka3[[Číslo smlouvy   u pravidelné činnosti]:[Příjmení]],4,0))</f>
        <v/>
      </c>
      <c r="F4940" s="94"/>
      <c r="H4940" s="113"/>
      <c r="I4940" s="113"/>
      <c r="K4940" s="15"/>
      <c r="L4940" s="15"/>
      <c r="M4940" s="15">
        <f t="shared" si="231"/>
        <v>1</v>
      </c>
      <c r="N4940" s="15" t="str">
        <f t="shared" si="232"/>
        <v>-</v>
      </c>
      <c r="O4940" s="150">
        <f t="shared" si="233"/>
        <v>0</v>
      </c>
      <c r="P4940" s="15" t="str">
        <f>IF(COUNTIF('Personálie dobrovolníků '!U:X,N4940)&gt;0,"ANO","")</f>
        <v/>
      </c>
      <c r="Q4940" s="15"/>
    </row>
    <row r="4941" spans="2:17" s="25" customFormat="1" x14ac:dyDescent="0.3">
      <c r="B4941" s="15" t="str">
        <f>IF(A4941="","",VLOOKUP(A4941,Tabulka3[[Číslo smlouvy   u pravidelné činnosti]:[Příjmení]],3,0))</f>
        <v/>
      </c>
      <c r="C4941" s="15" t="str">
        <f>IF(A4941="","",VLOOKUP(A4941,Tabulka3[[Číslo smlouvy   u pravidelné činnosti]:[Příjmení]],4,0))</f>
        <v/>
      </c>
      <c r="F4941" s="94"/>
      <c r="H4941" s="113"/>
      <c r="I4941" s="113"/>
      <c r="K4941" s="15"/>
      <c r="L4941" s="15"/>
      <c r="M4941" s="15">
        <f t="shared" si="231"/>
        <v>1</v>
      </c>
      <c r="N4941" s="15" t="str">
        <f t="shared" si="232"/>
        <v>-</v>
      </c>
      <c r="O4941" s="150">
        <f t="shared" si="233"/>
        <v>0</v>
      </c>
      <c r="P4941" s="15" t="str">
        <f>IF(COUNTIF('Personálie dobrovolníků '!U:X,N4941)&gt;0,"ANO","")</f>
        <v/>
      </c>
      <c r="Q4941" s="15"/>
    </row>
    <row r="4942" spans="2:17" s="25" customFormat="1" x14ac:dyDescent="0.3">
      <c r="B4942" s="15" t="str">
        <f>IF(A4942="","",VLOOKUP(A4942,Tabulka3[[Číslo smlouvy   u pravidelné činnosti]:[Příjmení]],3,0))</f>
        <v/>
      </c>
      <c r="C4942" s="15" t="str">
        <f>IF(A4942="","",VLOOKUP(A4942,Tabulka3[[Číslo smlouvy   u pravidelné činnosti]:[Příjmení]],4,0))</f>
        <v/>
      </c>
      <c r="F4942" s="94"/>
      <c r="H4942" s="113"/>
      <c r="I4942" s="113"/>
      <c r="K4942" s="15"/>
      <c r="L4942" s="15"/>
      <c r="M4942" s="15">
        <f t="shared" si="231"/>
        <v>1</v>
      </c>
      <c r="N4942" s="15" t="str">
        <f t="shared" si="232"/>
        <v>-</v>
      </c>
      <c r="O4942" s="150">
        <f t="shared" si="233"/>
        <v>0</v>
      </c>
      <c r="P4942" s="15" t="str">
        <f>IF(COUNTIF('Personálie dobrovolníků '!U:X,N4942)&gt;0,"ANO","")</f>
        <v/>
      </c>
      <c r="Q4942" s="15"/>
    </row>
    <row r="4943" spans="2:17" s="25" customFormat="1" x14ac:dyDescent="0.3">
      <c r="B4943" s="15" t="str">
        <f>IF(A4943="","",VLOOKUP(A4943,Tabulka3[[Číslo smlouvy   u pravidelné činnosti]:[Příjmení]],3,0))</f>
        <v/>
      </c>
      <c r="C4943" s="15" t="str">
        <f>IF(A4943="","",VLOOKUP(A4943,Tabulka3[[Číslo smlouvy   u pravidelné činnosti]:[Příjmení]],4,0))</f>
        <v/>
      </c>
      <c r="F4943" s="94"/>
      <c r="H4943" s="113"/>
      <c r="I4943" s="113"/>
      <c r="K4943" s="15"/>
      <c r="L4943" s="15"/>
      <c r="M4943" s="15">
        <f t="shared" si="231"/>
        <v>1</v>
      </c>
      <c r="N4943" s="15" t="str">
        <f t="shared" si="232"/>
        <v>-</v>
      </c>
      <c r="O4943" s="150">
        <f t="shared" si="233"/>
        <v>0</v>
      </c>
      <c r="P4943" s="15" t="str">
        <f>IF(COUNTIF('Personálie dobrovolníků '!U:X,N4943)&gt;0,"ANO","")</f>
        <v/>
      </c>
      <c r="Q4943" s="15"/>
    </row>
    <row r="4944" spans="2:17" s="25" customFormat="1" x14ac:dyDescent="0.3">
      <c r="B4944" s="15" t="str">
        <f>IF(A4944="","",VLOOKUP(A4944,Tabulka3[[Číslo smlouvy   u pravidelné činnosti]:[Příjmení]],3,0))</f>
        <v/>
      </c>
      <c r="C4944" s="15" t="str">
        <f>IF(A4944="","",VLOOKUP(A4944,Tabulka3[[Číslo smlouvy   u pravidelné činnosti]:[Příjmení]],4,0))</f>
        <v/>
      </c>
      <c r="F4944" s="94"/>
      <c r="H4944" s="113"/>
      <c r="I4944" s="113"/>
      <c r="K4944" s="15"/>
      <c r="L4944" s="15"/>
      <c r="M4944" s="15">
        <f t="shared" si="231"/>
        <v>1</v>
      </c>
      <c r="N4944" s="15" t="str">
        <f t="shared" si="232"/>
        <v>-</v>
      </c>
      <c r="O4944" s="150">
        <f t="shared" si="233"/>
        <v>0</v>
      </c>
      <c r="P4944" s="15" t="str">
        <f>IF(COUNTIF('Personálie dobrovolníků '!U:X,N4944)&gt;0,"ANO","")</f>
        <v/>
      </c>
      <c r="Q4944" s="15"/>
    </row>
    <row r="4945" spans="2:17" s="25" customFormat="1" x14ac:dyDescent="0.3">
      <c r="B4945" s="15" t="str">
        <f>IF(A4945="","",VLOOKUP(A4945,Tabulka3[[Číslo smlouvy   u pravidelné činnosti]:[Příjmení]],3,0))</f>
        <v/>
      </c>
      <c r="C4945" s="15" t="str">
        <f>IF(A4945="","",VLOOKUP(A4945,Tabulka3[[Číslo smlouvy   u pravidelné činnosti]:[Příjmení]],4,0))</f>
        <v/>
      </c>
      <c r="F4945" s="94"/>
      <c r="H4945" s="113"/>
      <c r="I4945" s="113"/>
      <c r="K4945" s="15"/>
      <c r="L4945" s="15"/>
      <c r="M4945" s="15">
        <f t="shared" si="231"/>
        <v>1</v>
      </c>
      <c r="N4945" s="15" t="str">
        <f t="shared" si="232"/>
        <v>-</v>
      </c>
      <c r="O4945" s="150">
        <f t="shared" si="233"/>
        <v>0</v>
      </c>
      <c r="P4945" s="15" t="str">
        <f>IF(COUNTIF('Personálie dobrovolníků '!U:X,N4945)&gt;0,"ANO","")</f>
        <v/>
      </c>
      <c r="Q4945" s="15"/>
    </row>
    <row r="4946" spans="2:17" s="25" customFormat="1" x14ac:dyDescent="0.3">
      <c r="B4946" s="15" t="str">
        <f>IF(A4946="","",VLOOKUP(A4946,Tabulka3[[Číslo smlouvy   u pravidelné činnosti]:[Příjmení]],3,0))</f>
        <v/>
      </c>
      <c r="C4946" s="15" t="str">
        <f>IF(A4946="","",VLOOKUP(A4946,Tabulka3[[Číslo smlouvy   u pravidelné činnosti]:[Příjmení]],4,0))</f>
        <v/>
      </c>
      <c r="F4946" s="94"/>
      <c r="H4946" s="113"/>
      <c r="I4946" s="113"/>
      <c r="K4946" s="15"/>
      <c r="L4946" s="15"/>
      <c r="M4946" s="15">
        <f t="shared" si="231"/>
        <v>1</v>
      </c>
      <c r="N4946" s="15" t="str">
        <f t="shared" si="232"/>
        <v>-</v>
      </c>
      <c r="O4946" s="150">
        <f t="shared" si="233"/>
        <v>0</v>
      </c>
      <c r="P4946" s="15" t="str">
        <f>IF(COUNTIF('Personálie dobrovolníků '!U:X,N4946)&gt;0,"ANO","")</f>
        <v/>
      </c>
      <c r="Q4946" s="15"/>
    </row>
    <row r="4947" spans="2:17" s="25" customFormat="1" x14ac:dyDescent="0.3">
      <c r="B4947" s="15" t="str">
        <f>IF(A4947="","",VLOOKUP(A4947,Tabulka3[[Číslo smlouvy   u pravidelné činnosti]:[Příjmení]],3,0))</f>
        <v/>
      </c>
      <c r="C4947" s="15" t="str">
        <f>IF(A4947="","",VLOOKUP(A4947,Tabulka3[[Číslo smlouvy   u pravidelné činnosti]:[Příjmení]],4,0))</f>
        <v/>
      </c>
      <c r="F4947" s="94"/>
      <c r="H4947" s="113"/>
      <c r="I4947" s="113"/>
      <c r="K4947" s="15"/>
      <c r="L4947" s="15"/>
      <c r="M4947" s="15">
        <f t="shared" si="231"/>
        <v>1</v>
      </c>
      <c r="N4947" s="15" t="str">
        <f t="shared" si="232"/>
        <v>-</v>
      </c>
      <c r="O4947" s="150">
        <f t="shared" si="233"/>
        <v>0</v>
      </c>
      <c r="P4947" s="15" t="str">
        <f>IF(COUNTIF('Personálie dobrovolníků '!U:X,N4947)&gt;0,"ANO","")</f>
        <v/>
      </c>
      <c r="Q4947" s="15"/>
    </row>
    <row r="4948" spans="2:17" s="25" customFormat="1" x14ac:dyDescent="0.3">
      <c r="B4948" s="15" t="str">
        <f>IF(A4948="","",VLOOKUP(A4948,Tabulka3[[Číslo smlouvy   u pravidelné činnosti]:[Příjmení]],3,0))</f>
        <v/>
      </c>
      <c r="C4948" s="15" t="str">
        <f>IF(A4948="","",VLOOKUP(A4948,Tabulka3[[Číslo smlouvy   u pravidelné činnosti]:[Příjmení]],4,0))</f>
        <v/>
      </c>
      <c r="F4948" s="94"/>
      <c r="H4948" s="113"/>
      <c r="I4948" s="113"/>
      <c r="K4948" s="15"/>
      <c r="L4948" s="15"/>
      <c r="M4948" s="15">
        <f t="shared" si="231"/>
        <v>1</v>
      </c>
      <c r="N4948" s="15" t="str">
        <f t="shared" si="232"/>
        <v>-</v>
      </c>
      <c r="O4948" s="150">
        <f t="shared" si="233"/>
        <v>0</v>
      </c>
      <c r="P4948" s="15" t="str">
        <f>IF(COUNTIF('Personálie dobrovolníků '!U:X,N4948)&gt;0,"ANO","")</f>
        <v/>
      </c>
      <c r="Q4948" s="15"/>
    </row>
    <row r="4949" spans="2:17" s="25" customFormat="1" x14ac:dyDescent="0.3">
      <c r="B4949" s="15" t="str">
        <f>IF(A4949="","",VLOOKUP(A4949,Tabulka3[[Číslo smlouvy   u pravidelné činnosti]:[Příjmení]],3,0))</f>
        <v/>
      </c>
      <c r="C4949" s="15" t="str">
        <f>IF(A4949="","",VLOOKUP(A4949,Tabulka3[[Číslo smlouvy   u pravidelné činnosti]:[Příjmení]],4,0))</f>
        <v/>
      </c>
      <c r="F4949" s="94"/>
      <c r="H4949" s="113"/>
      <c r="I4949" s="113"/>
      <c r="K4949" s="15"/>
      <c r="L4949" s="15"/>
      <c r="M4949" s="15">
        <f t="shared" si="231"/>
        <v>1</v>
      </c>
      <c r="N4949" s="15" t="str">
        <f t="shared" si="232"/>
        <v>-</v>
      </c>
      <c r="O4949" s="150">
        <f t="shared" si="233"/>
        <v>0</v>
      </c>
      <c r="P4949" s="15" t="str">
        <f>IF(COUNTIF('Personálie dobrovolníků '!U:X,N4949)&gt;0,"ANO","")</f>
        <v/>
      </c>
      <c r="Q4949" s="15"/>
    </row>
    <row r="4950" spans="2:17" s="25" customFormat="1" x14ac:dyDescent="0.3">
      <c r="B4950" s="15" t="str">
        <f>IF(A4950="","",VLOOKUP(A4950,Tabulka3[[Číslo smlouvy   u pravidelné činnosti]:[Příjmení]],3,0))</f>
        <v/>
      </c>
      <c r="C4950" s="15" t="str">
        <f>IF(A4950="","",VLOOKUP(A4950,Tabulka3[[Číslo smlouvy   u pravidelné činnosti]:[Příjmení]],4,0))</f>
        <v/>
      </c>
      <c r="F4950" s="94"/>
      <c r="H4950" s="113"/>
      <c r="I4950" s="113"/>
      <c r="K4950" s="15"/>
      <c r="L4950" s="15"/>
      <c r="M4950" s="15">
        <f t="shared" si="231"/>
        <v>1</v>
      </c>
      <c r="N4950" s="15" t="str">
        <f t="shared" si="232"/>
        <v>-</v>
      </c>
      <c r="O4950" s="150">
        <f t="shared" si="233"/>
        <v>0</v>
      </c>
      <c r="P4950" s="15" t="str">
        <f>IF(COUNTIF('Personálie dobrovolníků '!U:X,N4950)&gt;0,"ANO","")</f>
        <v/>
      </c>
      <c r="Q4950" s="15"/>
    </row>
    <row r="4951" spans="2:17" s="25" customFormat="1" x14ac:dyDescent="0.3">
      <c r="B4951" s="15" t="str">
        <f>IF(A4951="","",VLOOKUP(A4951,Tabulka3[[Číslo smlouvy   u pravidelné činnosti]:[Příjmení]],3,0))</f>
        <v/>
      </c>
      <c r="C4951" s="15" t="str">
        <f>IF(A4951="","",VLOOKUP(A4951,Tabulka3[[Číslo smlouvy   u pravidelné činnosti]:[Příjmení]],4,0))</f>
        <v/>
      </c>
      <c r="F4951" s="94"/>
      <c r="H4951" s="113"/>
      <c r="I4951" s="113"/>
      <c r="K4951" s="15"/>
      <c r="L4951" s="15"/>
      <c r="M4951" s="15">
        <f t="shared" si="231"/>
        <v>1</v>
      </c>
      <c r="N4951" s="15" t="str">
        <f t="shared" si="232"/>
        <v>-</v>
      </c>
      <c r="O4951" s="150">
        <f t="shared" si="233"/>
        <v>0</v>
      </c>
      <c r="P4951" s="15" t="str">
        <f>IF(COUNTIF('Personálie dobrovolníků '!U:X,N4951)&gt;0,"ANO","")</f>
        <v/>
      </c>
      <c r="Q4951" s="15"/>
    </row>
    <row r="4952" spans="2:17" s="25" customFormat="1" x14ac:dyDescent="0.3">
      <c r="B4952" s="15" t="str">
        <f>IF(A4952="","",VLOOKUP(A4952,Tabulka3[[Číslo smlouvy   u pravidelné činnosti]:[Příjmení]],3,0))</f>
        <v/>
      </c>
      <c r="C4952" s="15" t="str">
        <f>IF(A4952="","",VLOOKUP(A4952,Tabulka3[[Číslo smlouvy   u pravidelné činnosti]:[Příjmení]],4,0))</f>
        <v/>
      </c>
      <c r="F4952" s="94"/>
      <c r="H4952" s="113"/>
      <c r="I4952" s="113"/>
      <c r="K4952" s="15"/>
      <c r="L4952" s="15"/>
      <c r="M4952" s="15">
        <f t="shared" si="231"/>
        <v>1</v>
      </c>
      <c r="N4952" s="15" t="str">
        <f t="shared" si="232"/>
        <v>-</v>
      </c>
      <c r="O4952" s="150">
        <f t="shared" si="233"/>
        <v>0</v>
      </c>
      <c r="P4952" s="15" t="str">
        <f>IF(COUNTIF('Personálie dobrovolníků '!U:X,N4952)&gt;0,"ANO","")</f>
        <v/>
      </c>
      <c r="Q4952" s="15"/>
    </row>
    <row r="4953" spans="2:17" s="25" customFormat="1" x14ac:dyDescent="0.3">
      <c r="B4953" s="15" t="str">
        <f>IF(A4953="","",VLOOKUP(A4953,Tabulka3[[Číslo smlouvy   u pravidelné činnosti]:[Příjmení]],3,0))</f>
        <v/>
      </c>
      <c r="C4953" s="15" t="str">
        <f>IF(A4953="","",VLOOKUP(A4953,Tabulka3[[Číslo smlouvy   u pravidelné činnosti]:[Příjmení]],4,0))</f>
        <v/>
      </c>
      <c r="F4953" s="94"/>
      <c r="H4953" s="113"/>
      <c r="I4953" s="113"/>
      <c r="K4953" s="15"/>
      <c r="L4953" s="15"/>
      <c r="M4953" s="15">
        <f t="shared" si="231"/>
        <v>1</v>
      </c>
      <c r="N4953" s="15" t="str">
        <f t="shared" si="232"/>
        <v>-</v>
      </c>
      <c r="O4953" s="150">
        <f t="shared" si="233"/>
        <v>0</v>
      </c>
      <c r="P4953" s="15" t="str">
        <f>IF(COUNTIF('Personálie dobrovolníků '!U:X,N4953)&gt;0,"ANO","")</f>
        <v/>
      </c>
      <c r="Q4953" s="15"/>
    </row>
    <row r="4954" spans="2:17" s="25" customFormat="1" x14ac:dyDescent="0.3">
      <c r="B4954" s="15" t="str">
        <f>IF(A4954="","",VLOOKUP(A4954,Tabulka3[[Číslo smlouvy   u pravidelné činnosti]:[Příjmení]],3,0))</f>
        <v/>
      </c>
      <c r="C4954" s="15" t="str">
        <f>IF(A4954="","",VLOOKUP(A4954,Tabulka3[[Číslo smlouvy   u pravidelné činnosti]:[Příjmení]],4,0))</f>
        <v/>
      </c>
      <c r="F4954" s="94"/>
      <c r="H4954" s="113"/>
      <c r="I4954" s="113"/>
      <c r="K4954" s="15"/>
      <c r="L4954" s="15"/>
      <c r="M4954" s="15">
        <f t="shared" si="231"/>
        <v>1</v>
      </c>
      <c r="N4954" s="15" t="str">
        <f t="shared" si="232"/>
        <v>-</v>
      </c>
      <c r="O4954" s="150">
        <f t="shared" si="233"/>
        <v>0</v>
      </c>
      <c r="P4954" s="15" t="str">
        <f>IF(COUNTIF('Personálie dobrovolníků '!U:X,N4954)&gt;0,"ANO","")</f>
        <v/>
      </c>
      <c r="Q4954" s="15"/>
    </row>
    <row r="4955" spans="2:17" s="25" customFormat="1" x14ac:dyDescent="0.3">
      <c r="B4955" s="15" t="str">
        <f>IF(A4955="","",VLOOKUP(A4955,Tabulka3[[Číslo smlouvy   u pravidelné činnosti]:[Příjmení]],3,0))</f>
        <v/>
      </c>
      <c r="C4955" s="15" t="str">
        <f>IF(A4955="","",VLOOKUP(A4955,Tabulka3[[Číslo smlouvy   u pravidelné činnosti]:[Příjmení]],4,0))</f>
        <v/>
      </c>
      <c r="F4955" s="94"/>
      <c r="H4955" s="113"/>
      <c r="I4955" s="113"/>
      <c r="K4955" s="15"/>
      <c r="L4955" s="15"/>
      <c r="M4955" s="15">
        <f t="shared" si="231"/>
        <v>1</v>
      </c>
      <c r="N4955" s="15" t="str">
        <f t="shared" si="232"/>
        <v>-</v>
      </c>
      <c r="O4955" s="150">
        <f t="shared" si="233"/>
        <v>0</v>
      </c>
      <c r="P4955" s="15" t="str">
        <f>IF(COUNTIF('Personálie dobrovolníků '!U:X,N4955)&gt;0,"ANO","")</f>
        <v/>
      </c>
      <c r="Q4955" s="15"/>
    </row>
    <row r="4956" spans="2:17" s="25" customFormat="1" x14ac:dyDescent="0.3">
      <c r="B4956" s="15" t="str">
        <f>IF(A4956="","",VLOOKUP(A4956,Tabulka3[[Číslo smlouvy   u pravidelné činnosti]:[Příjmení]],3,0))</f>
        <v/>
      </c>
      <c r="C4956" s="15" t="str">
        <f>IF(A4956="","",VLOOKUP(A4956,Tabulka3[[Číslo smlouvy   u pravidelné činnosti]:[Příjmení]],4,0))</f>
        <v/>
      </c>
      <c r="F4956" s="94"/>
      <c r="H4956" s="113"/>
      <c r="I4956" s="113"/>
      <c r="K4956" s="15"/>
      <c r="L4956" s="15"/>
      <c r="M4956" s="15">
        <f t="shared" si="231"/>
        <v>1</v>
      </c>
      <c r="N4956" s="15" t="str">
        <f t="shared" si="232"/>
        <v>-</v>
      </c>
      <c r="O4956" s="150">
        <f t="shared" si="233"/>
        <v>0</v>
      </c>
      <c r="P4956" s="15" t="str">
        <f>IF(COUNTIF('Personálie dobrovolníků '!U:X,N4956)&gt;0,"ANO","")</f>
        <v/>
      </c>
      <c r="Q4956" s="15"/>
    </row>
    <row r="4957" spans="2:17" s="25" customFormat="1" x14ac:dyDescent="0.3">
      <c r="B4957" s="15" t="str">
        <f>IF(A4957="","",VLOOKUP(A4957,Tabulka3[[Číslo smlouvy   u pravidelné činnosti]:[Příjmení]],3,0))</f>
        <v/>
      </c>
      <c r="C4957" s="15" t="str">
        <f>IF(A4957="","",VLOOKUP(A4957,Tabulka3[[Číslo smlouvy   u pravidelné činnosti]:[Příjmení]],4,0))</f>
        <v/>
      </c>
      <c r="F4957" s="94"/>
      <c r="H4957" s="113"/>
      <c r="I4957" s="113"/>
      <c r="K4957" s="15"/>
      <c r="L4957" s="15"/>
      <c r="M4957" s="15">
        <f t="shared" si="231"/>
        <v>1</v>
      </c>
      <c r="N4957" s="15" t="str">
        <f t="shared" si="232"/>
        <v>-</v>
      </c>
      <c r="O4957" s="150">
        <f t="shared" si="233"/>
        <v>0</v>
      </c>
      <c r="P4957" s="15" t="str">
        <f>IF(COUNTIF('Personálie dobrovolníků '!U:X,N4957)&gt;0,"ANO","")</f>
        <v/>
      </c>
      <c r="Q4957" s="15"/>
    </row>
    <row r="4958" spans="2:17" s="25" customFormat="1" x14ac:dyDescent="0.3">
      <c r="B4958" s="15" t="str">
        <f>IF(A4958="","",VLOOKUP(A4958,Tabulka3[[Číslo smlouvy   u pravidelné činnosti]:[Příjmení]],3,0))</f>
        <v/>
      </c>
      <c r="C4958" s="15" t="str">
        <f>IF(A4958="","",VLOOKUP(A4958,Tabulka3[[Číslo smlouvy   u pravidelné činnosti]:[Příjmení]],4,0))</f>
        <v/>
      </c>
      <c r="F4958" s="94"/>
      <c r="H4958" s="113"/>
      <c r="I4958" s="113"/>
      <c r="K4958" s="15"/>
      <c r="L4958" s="15"/>
      <c r="M4958" s="15">
        <f t="shared" si="231"/>
        <v>1</v>
      </c>
      <c r="N4958" s="15" t="str">
        <f t="shared" si="232"/>
        <v>-</v>
      </c>
      <c r="O4958" s="150">
        <f t="shared" si="233"/>
        <v>0</v>
      </c>
      <c r="P4958" s="15" t="str">
        <f>IF(COUNTIF('Personálie dobrovolníků '!U:X,N4958)&gt;0,"ANO","")</f>
        <v/>
      </c>
      <c r="Q4958" s="15"/>
    </row>
    <row r="4959" spans="2:17" s="25" customFormat="1" x14ac:dyDescent="0.3">
      <c r="B4959" s="15" t="str">
        <f>IF(A4959="","",VLOOKUP(A4959,Tabulka3[[Číslo smlouvy   u pravidelné činnosti]:[Příjmení]],3,0))</f>
        <v/>
      </c>
      <c r="C4959" s="15" t="str">
        <f>IF(A4959="","",VLOOKUP(A4959,Tabulka3[[Číslo smlouvy   u pravidelné činnosti]:[Příjmení]],4,0))</f>
        <v/>
      </c>
      <c r="F4959" s="94"/>
      <c r="H4959" s="113"/>
      <c r="I4959" s="113"/>
      <c r="K4959" s="15"/>
      <c r="L4959" s="15"/>
      <c r="M4959" s="15">
        <f t="shared" si="231"/>
        <v>1</v>
      </c>
      <c r="N4959" s="15" t="str">
        <f t="shared" si="232"/>
        <v>-</v>
      </c>
      <c r="O4959" s="150">
        <f t="shared" si="233"/>
        <v>0</v>
      </c>
      <c r="P4959" s="15" t="str">
        <f>IF(COUNTIF('Personálie dobrovolníků '!U:X,N4959)&gt;0,"ANO","")</f>
        <v/>
      </c>
      <c r="Q4959" s="15"/>
    </row>
    <row r="4960" spans="2:17" s="25" customFormat="1" x14ac:dyDescent="0.3">
      <c r="B4960" s="15" t="str">
        <f>IF(A4960="","",VLOOKUP(A4960,Tabulka3[[Číslo smlouvy   u pravidelné činnosti]:[Příjmení]],3,0))</f>
        <v/>
      </c>
      <c r="C4960" s="15" t="str">
        <f>IF(A4960="","",VLOOKUP(A4960,Tabulka3[[Číslo smlouvy   u pravidelné činnosti]:[Příjmení]],4,0))</f>
        <v/>
      </c>
      <c r="F4960" s="94"/>
      <c r="H4960" s="113"/>
      <c r="I4960" s="113"/>
      <c r="K4960" s="15"/>
      <c r="L4960" s="15"/>
      <c r="M4960" s="15">
        <f t="shared" si="231"/>
        <v>1</v>
      </c>
      <c r="N4960" s="15" t="str">
        <f t="shared" si="232"/>
        <v>-</v>
      </c>
      <c r="O4960" s="150">
        <f t="shared" si="233"/>
        <v>0</v>
      </c>
      <c r="P4960" s="15" t="str">
        <f>IF(COUNTIF('Personálie dobrovolníků '!U:X,N4960)&gt;0,"ANO","")</f>
        <v/>
      </c>
      <c r="Q4960" s="15"/>
    </row>
    <row r="4961" spans="2:17" s="25" customFormat="1" x14ac:dyDescent="0.3">
      <c r="B4961" s="15" t="str">
        <f>IF(A4961="","",VLOOKUP(A4961,Tabulka3[[Číslo smlouvy   u pravidelné činnosti]:[Příjmení]],3,0))</f>
        <v/>
      </c>
      <c r="C4961" s="15" t="str">
        <f>IF(A4961="","",VLOOKUP(A4961,Tabulka3[[Číslo smlouvy   u pravidelné činnosti]:[Příjmení]],4,0))</f>
        <v/>
      </c>
      <c r="F4961" s="94"/>
      <c r="H4961" s="113"/>
      <c r="I4961" s="113"/>
      <c r="K4961" s="15"/>
      <c r="L4961" s="15"/>
      <c r="M4961" s="15">
        <f t="shared" si="231"/>
        <v>1</v>
      </c>
      <c r="N4961" s="15" t="str">
        <f t="shared" si="232"/>
        <v>-</v>
      </c>
      <c r="O4961" s="150">
        <f t="shared" si="233"/>
        <v>0</v>
      </c>
      <c r="P4961" s="15" t="str">
        <f>IF(COUNTIF('Personálie dobrovolníků '!U:X,N4961)&gt;0,"ANO","")</f>
        <v/>
      </c>
      <c r="Q4961" s="15"/>
    </row>
    <row r="4962" spans="2:17" s="25" customFormat="1" x14ac:dyDescent="0.3">
      <c r="B4962" s="15" t="str">
        <f>IF(A4962="","",VLOOKUP(A4962,Tabulka3[[Číslo smlouvy   u pravidelné činnosti]:[Příjmení]],3,0))</f>
        <v/>
      </c>
      <c r="C4962" s="15" t="str">
        <f>IF(A4962="","",VLOOKUP(A4962,Tabulka3[[Číslo smlouvy   u pravidelné činnosti]:[Příjmení]],4,0))</f>
        <v/>
      </c>
      <c r="F4962" s="94"/>
      <c r="H4962" s="113"/>
      <c r="I4962" s="113"/>
      <c r="K4962" s="15"/>
      <c r="L4962" s="15"/>
      <c r="M4962" s="15">
        <f t="shared" si="231"/>
        <v>1</v>
      </c>
      <c r="N4962" s="15" t="str">
        <f t="shared" si="232"/>
        <v>-</v>
      </c>
      <c r="O4962" s="150">
        <f t="shared" si="233"/>
        <v>0</v>
      </c>
      <c r="P4962" s="15" t="str">
        <f>IF(COUNTIF('Personálie dobrovolníků '!U:X,N4962)&gt;0,"ANO","")</f>
        <v/>
      </c>
      <c r="Q4962" s="15"/>
    </row>
    <row r="4963" spans="2:17" s="25" customFormat="1" x14ac:dyDescent="0.3">
      <c r="B4963" s="15" t="str">
        <f>IF(A4963="","",VLOOKUP(A4963,Tabulka3[[Číslo smlouvy   u pravidelné činnosti]:[Příjmení]],3,0))</f>
        <v/>
      </c>
      <c r="C4963" s="15" t="str">
        <f>IF(A4963="","",VLOOKUP(A4963,Tabulka3[[Číslo smlouvy   u pravidelné činnosti]:[Příjmení]],4,0))</f>
        <v/>
      </c>
      <c r="F4963" s="94"/>
      <c r="H4963" s="113"/>
      <c r="I4963" s="113"/>
      <c r="K4963" s="15"/>
      <c r="L4963" s="15"/>
      <c r="M4963" s="15">
        <f t="shared" si="231"/>
        <v>1</v>
      </c>
      <c r="N4963" s="15" t="str">
        <f t="shared" si="232"/>
        <v>-</v>
      </c>
      <c r="O4963" s="150">
        <f t="shared" si="233"/>
        <v>0</v>
      </c>
      <c r="P4963" s="15" t="str">
        <f>IF(COUNTIF('Personálie dobrovolníků '!U:X,N4963)&gt;0,"ANO","")</f>
        <v/>
      </c>
      <c r="Q4963" s="15"/>
    </row>
    <row r="4964" spans="2:17" s="25" customFormat="1" x14ac:dyDescent="0.3">
      <c r="B4964" s="15" t="str">
        <f>IF(A4964="","",VLOOKUP(A4964,Tabulka3[[Číslo smlouvy   u pravidelné činnosti]:[Příjmení]],3,0))</f>
        <v/>
      </c>
      <c r="C4964" s="15" t="str">
        <f>IF(A4964="","",VLOOKUP(A4964,Tabulka3[[Číslo smlouvy   u pravidelné činnosti]:[Příjmení]],4,0))</f>
        <v/>
      </c>
      <c r="F4964" s="94"/>
      <c r="H4964" s="113"/>
      <c r="I4964" s="113"/>
      <c r="K4964" s="15"/>
      <c r="L4964" s="15"/>
      <c r="M4964" s="15">
        <f t="shared" si="231"/>
        <v>1</v>
      </c>
      <c r="N4964" s="15" t="str">
        <f t="shared" si="232"/>
        <v>-</v>
      </c>
      <c r="O4964" s="150">
        <f t="shared" si="233"/>
        <v>0</v>
      </c>
      <c r="P4964" s="15" t="str">
        <f>IF(COUNTIF('Personálie dobrovolníků '!U:X,N4964)&gt;0,"ANO","")</f>
        <v/>
      </c>
      <c r="Q4964" s="15"/>
    </row>
    <row r="4965" spans="2:17" s="25" customFormat="1" x14ac:dyDescent="0.3">
      <c r="B4965" s="15" t="str">
        <f>IF(A4965="","",VLOOKUP(A4965,Tabulka3[[Číslo smlouvy   u pravidelné činnosti]:[Příjmení]],3,0))</f>
        <v/>
      </c>
      <c r="C4965" s="15" t="str">
        <f>IF(A4965="","",VLOOKUP(A4965,Tabulka3[[Číslo smlouvy   u pravidelné činnosti]:[Příjmení]],4,0))</f>
        <v/>
      </c>
      <c r="F4965" s="94"/>
      <c r="H4965" s="113"/>
      <c r="I4965" s="113"/>
      <c r="K4965" s="15"/>
      <c r="L4965" s="15"/>
      <c r="M4965" s="15">
        <f t="shared" si="231"/>
        <v>1</v>
      </c>
      <c r="N4965" s="15" t="str">
        <f t="shared" si="232"/>
        <v>-</v>
      </c>
      <c r="O4965" s="150">
        <f t="shared" si="233"/>
        <v>0</v>
      </c>
      <c r="P4965" s="15" t="str">
        <f>IF(COUNTIF('Personálie dobrovolníků '!U:X,N4965)&gt;0,"ANO","")</f>
        <v/>
      </c>
      <c r="Q4965" s="15"/>
    </row>
    <row r="4966" spans="2:17" s="25" customFormat="1" x14ac:dyDescent="0.3">
      <c r="B4966" s="15" t="str">
        <f>IF(A4966="","",VLOOKUP(A4966,Tabulka3[[Číslo smlouvy   u pravidelné činnosti]:[Příjmení]],3,0))</f>
        <v/>
      </c>
      <c r="C4966" s="15" t="str">
        <f>IF(A4966="","",VLOOKUP(A4966,Tabulka3[[Číslo smlouvy   u pravidelné činnosti]:[Příjmení]],4,0))</f>
        <v/>
      </c>
      <c r="F4966" s="94"/>
      <c r="H4966" s="113"/>
      <c r="I4966" s="113"/>
      <c r="K4966" s="15"/>
      <c r="L4966" s="15"/>
      <c r="M4966" s="15">
        <f t="shared" si="231"/>
        <v>1</v>
      </c>
      <c r="N4966" s="15" t="str">
        <f t="shared" si="232"/>
        <v>-</v>
      </c>
      <c r="O4966" s="150">
        <f t="shared" si="233"/>
        <v>0</v>
      </c>
      <c r="P4966" s="15" t="str">
        <f>IF(COUNTIF('Personálie dobrovolníků '!U:X,N4966)&gt;0,"ANO","")</f>
        <v/>
      </c>
      <c r="Q4966" s="15"/>
    </row>
    <row r="4967" spans="2:17" s="25" customFormat="1" x14ac:dyDescent="0.3">
      <c r="B4967" s="15" t="str">
        <f>IF(A4967="","",VLOOKUP(A4967,Tabulka3[[Číslo smlouvy   u pravidelné činnosti]:[Příjmení]],3,0))</f>
        <v/>
      </c>
      <c r="C4967" s="15" t="str">
        <f>IF(A4967="","",VLOOKUP(A4967,Tabulka3[[Číslo smlouvy   u pravidelné činnosti]:[Příjmení]],4,0))</f>
        <v/>
      </c>
      <c r="F4967" s="94"/>
      <c r="H4967" s="113"/>
      <c r="I4967" s="113"/>
      <c r="K4967" s="15"/>
      <c r="L4967" s="15"/>
      <c r="M4967" s="15">
        <f t="shared" si="231"/>
        <v>1</v>
      </c>
      <c r="N4967" s="15" t="str">
        <f t="shared" si="232"/>
        <v>-</v>
      </c>
      <c r="O4967" s="150">
        <f t="shared" si="233"/>
        <v>0</v>
      </c>
      <c r="P4967" s="15" t="str">
        <f>IF(COUNTIF('Personálie dobrovolníků '!U:X,N4967)&gt;0,"ANO","")</f>
        <v/>
      </c>
      <c r="Q4967" s="15"/>
    </row>
    <row r="4968" spans="2:17" s="25" customFormat="1" x14ac:dyDescent="0.3">
      <c r="B4968" s="15" t="str">
        <f>IF(A4968="","",VLOOKUP(A4968,Tabulka3[[Číslo smlouvy   u pravidelné činnosti]:[Příjmení]],3,0))</f>
        <v/>
      </c>
      <c r="C4968" s="15" t="str">
        <f>IF(A4968="","",VLOOKUP(A4968,Tabulka3[[Číslo smlouvy   u pravidelné činnosti]:[Příjmení]],4,0))</f>
        <v/>
      </c>
      <c r="F4968" s="94"/>
      <c r="H4968" s="113"/>
      <c r="I4968" s="113"/>
      <c r="K4968" s="15"/>
      <c r="L4968" s="15"/>
      <c r="M4968" s="15">
        <f t="shared" si="231"/>
        <v>1</v>
      </c>
      <c r="N4968" s="15" t="str">
        <f t="shared" si="232"/>
        <v>-</v>
      </c>
      <c r="O4968" s="150">
        <f t="shared" si="233"/>
        <v>0</v>
      </c>
      <c r="P4968" s="15" t="str">
        <f>IF(COUNTIF('Personálie dobrovolníků '!U:X,N4968)&gt;0,"ANO","")</f>
        <v/>
      </c>
      <c r="Q4968" s="15"/>
    </row>
    <row r="4969" spans="2:17" s="25" customFormat="1" x14ac:dyDescent="0.3">
      <c r="B4969" s="15" t="str">
        <f>IF(A4969="","",VLOOKUP(A4969,Tabulka3[[Číslo smlouvy   u pravidelné činnosti]:[Příjmení]],3,0))</f>
        <v/>
      </c>
      <c r="C4969" s="15" t="str">
        <f>IF(A4969="","",VLOOKUP(A4969,Tabulka3[[Číslo smlouvy   u pravidelné činnosti]:[Příjmení]],4,0))</f>
        <v/>
      </c>
      <c r="F4969" s="94"/>
      <c r="H4969" s="113"/>
      <c r="I4969" s="113"/>
      <c r="K4969" s="15"/>
      <c r="L4969" s="15"/>
      <c r="M4969" s="15">
        <f t="shared" si="231"/>
        <v>1</v>
      </c>
      <c r="N4969" s="15" t="str">
        <f t="shared" si="232"/>
        <v>-</v>
      </c>
      <c r="O4969" s="150">
        <f t="shared" si="233"/>
        <v>0</v>
      </c>
      <c r="P4969" s="15" t="str">
        <f>IF(COUNTIF('Personálie dobrovolníků '!U:X,N4969)&gt;0,"ANO","")</f>
        <v/>
      </c>
      <c r="Q4969" s="15"/>
    </row>
    <row r="4970" spans="2:17" s="25" customFormat="1" x14ac:dyDescent="0.3">
      <c r="B4970" s="15" t="str">
        <f>IF(A4970="","",VLOOKUP(A4970,Tabulka3[[Číslo smlouvy   u pravidelné činnosti]:[Příjmení]],3,0))</f>
        <v/>
      </c>
      <c r="C4970" s="15" t="str">
        <f>IF(A4970="","",VLOOKUP(A4970,Tabulka3[[Číslo smlouvy   u pravidelné činnosti]:[Příjmení]],4,0))</f>
        <v/>
      </c>
      <c r="F4970" s="94"/>
      <c r="H4970" s="113"/>
      <c r="I4970" s="113"/>
      <c r="K4970" s="15"/>
      <c r="L4970" s="15"/>
      <c r="M4970" s="15">
        <f t="shared" si="231"/>
        <v>1</v>
      </c>
      <c r="N4970" s="15" t="str">
        <f t="shared" si="232"/>
        <v>-</v>
      </c>
      <c r="O4970" s="150">
        <f t="shared" si="233"/>
        <v>0</v>
      </c>
      <c r="P4970" s="15" t="str">
        <f>IF(COUNTIF('Personálie dobrovolníků '!U:X,N4970)&gt;0,"ANO","")</f>
        <v/>
      </c>
      <c r="Q4970" s="15"/>
    </row>
    <row r="4971" spans="2:17" s="25" customFormat="1" x14ac:dyDescent="0.3">
      <c r="B4971" s="15" t="str">
        <f>IF(A4971="","",VLOOKUP(A4971,Tabulka3[[Číslo smlouvy   u pravidelné činnosti]:[Příjmení]],3,0))</f>
        <v/>
      </c>
      <c r="C4971" s="15" t="str">
        <f>IF(A4971="","",VLOOKUP(A4971,Tabulka3[[Číslo smlouvy   u pravidelné činnosti]:[Příjmení]],4,0))</f>
        <v/>
      </c>
      <c r="F4971" s="94"/>
      <c r="H4971" s="113"/>
      <c r="I4971" s="113"/>
      <c r="K4971" s="15"/>
      <c r="L4971" s="15"/>
      <c r="M4971" s="15">
        <f t="shared" si="231"/>
        <v>1</v>
      </c>
      <c r="N4971" s="15" t="str">
        <f t="shared" si="232"/>
        <v>-</v>
      </c>
      <c r="O4971" s="150">
        <f t="shared" si="233"/>
        <v>0</v>
      </c>
      <c r="P4971" s="15" t="str">
        <f>IF(COUNTIF('Personálie dobrovolníků '!U:X,N4971)&gt;0,"ANO","")</f>
        <v/>
      </c>
      <c r="Q4971" s="15"/>
    </row>
    <row r="4972" spans="2:17" s="25" customFormat="1" x14ac:dyDescent="0.3">
      <c r="B4972" s="15" t="str">
        <f>IF(A4972="","",VLOOKUP(A4972,Tabulka3[[Číslo smlouvy   u pravidelné činnosti]:[Příjmení]],3,0))</f>
        <v/>
      </c>
      <c r="C4972" s="15" t="str">
        <f>IF(A4972="","",VLOOKUP(A4972,Tabulka3[[Číslo smlouvy   u pravidelné činnosti]:[Příjmení]],4,0))</f>
        <v/>
      </c>
      <c r="F4972" s="94"/>
      <c r="H4972" s="113"/>
      <c r="I4972" s="113"/>
      <c r="K4972" s="15"/>
      <c r="L4972" s="15"/>
      <c r="M4972" s="15">
        <f t="shared" si="231"/>
        <v>1</v>
      </c>
      <c r="N4972" s="15" t="str">
        <f t="shared" si="232"/>
        <v>-</v>
      </c>
      <c r="O4972" s="150">
        <f t="shared" si="233"/>
        <v>0</v>
      </c>
      <c r="P4972" s="15" t="str">
        <f>IF(COUNTIF('Personálie dobrovolníků '!U:X,N4972)&gt;0,"ANO","")</f>
        <v/>
      </c>
      <c r="Q4972" s="15"/>
    </row>
    <row r="4973" spans="2:17" s="25" customFormat="1" x14ac:dyDescent="0.3">
      <c r="B4973" s="15" t="str">
        <f>IF(A4973="","",VLOOKUP(A4973,Tabulka3[[Číslo smlouvy   u pravidelné činnosti]:[Příjmení]],3,0))</f>
        <v/>
      </c>
      <c r="C4973" s="15" t="str">
        <f>IF(A4973="","",VLOOKUP(A4973,Tabulka3[[Číslo smlouvy   u pravidelné činnosti]:[Příjmení]],4,0))</f>
        <v/>
      </c>
      <c r="F4973" s="94"/>
      <c r="H4973" s="113"/>
      <c r="I4973" s="113"/>
      <c r="K4973" s="15"/>
      <c r="L4973" s="15"/>
      <c r="M4973" s="15">
        <f t="shared" si="231"/>
        <v>1</v>
      </c>
      <c r="N4973" s="15" t="str">
        <f t="shared" si="232"/>
        <v>-</v>
      </c>
      <c r="O4973" s="150">
        <f t="shared" si="233"/>
        <v>0</v>
      </c>
      <c r="P4973" s="15" t="str">
        <f>IF(COUNTIF('Personálie dobrovolníků '!U:X,N4973)&gt;0,"ANO","")</f>
        <v/>
      </c>
      <c r="Q4973" s="15"/>
    </row>
    <row r="4974" spans="2:17" s="25" customFormat="1" x14ac:dyDescent="0.3">
      <c r="B4974" s="15" t="str">
        <f>IF(A4974="","",VLOOKUP(A4974,Tabulka3[[Číslo smlouvy   u pravidelné činnosti]:[Příjmení]],3,0))</f>
        <v/>
      </c>
      <c r="C4974" s="15" t="str">
        <f>IF(A4974="","",VLOOKUP(A4974,Tabulka3[[Číslo smlouvy   u pravidelné činnosti]:[Příjmení]],4,0))</f>
        <v/>
      </c>
      <c r="F4974" s="94"/>
      <c r="H4974" s="113"/>
      <c r="I4974" s="113"/>
      <c r="K4974" s="15"/>
      <c r="L4974" s="15"/>
      <c r="M4974" s="15">
        <f t="shared" si="231"/>
        <v>1</v>
      </c>
      <c r="N4974" s="15" t="str">
        <f t="shared" si="232"/>
        <v>-</v>
      </c>
      <c r="O4974" s="150">
        <f t="shared" si="233"/>
        <v>0</v>
      </c>
      <c r="P4974" s="15" t="str">
        <f>IF(COUNTIF('Personálie dobrovolníků '!U:X,N4974)&gt;0,"ANO","")</f>
        <v/>
      </c>
      <c r="Q4974" s="15"/>
    </row>
    <row r="4975" spans="2:17" s="25" customFormat="1" x14ac:dyDescent="0.3">
      <c r="B4975" s="15" t="str">
        <f>IF(A4975="","",VLOOKUP(A4975,Tabulka3[[Číslo smlouvy   u pravidelné činnosti]:[Příjmení]],3,0))</f>
        <v/>
      </c>
      <c r="C4975" s="15" t="str">
        <f>IF(A4975="","",VLOOKUP(A4975,Tabulka3[[Číslo smlouvy   u pravidelné činnosti]:[Příjmení]],4,0))</f>
        <v/>
      </c>
      <c r="F4975" s="94"/>
      <c r="H4975" s="113"/>
      <c r="I4975" s="113"/>
      <c r="K4975" s="15"/>
      <c r="L4975" s="15"/>
      <c r="M4975" s="15">
        <f t="shared" si="231"/>
        <v>1</v>
      </c>
      <c r="N4975" s="15" t="str">
        <f t="shared" si="232"/>
        <v>-</v>
      </c>
      <c r="O4975" s="150">
        <f t="shared" si="233"/>
        <v>0</v>
      </c>
      <c r="P4975" s="15" t="str">
        <f>IF(COUNTIF('Personálie dobrovolníků '!U:X,N4975)&gt;0,"ANO","")</f>
        <v/>
      </c>
      <c r="Q4975" s="15"/>
    </row>
    <row r="4976" spans="2:17" s="25" customFormat="1" x14ac:dyDescent="0.3">
      <c r="B4976" s="15" t="str">
        <f>IF(A4976="","",VLOOKUP(A4976,Tabulka3[[Číslo smlouvy   u pravidelné činnosti]:[Příjmení]],3,0))</f>
        <v/>
      </c>
      <c r="C4976" s="15" t="str">
        <f>IF(A4976="","",VLOOKUP(A4976,Tabulka3[[Číslo smlouvy   u pravidelné činnosti]:[Příjmení]],4,0))</f>
        <v/>
      </c>
      <c r="F4976" s="94"/>
      <c r="H4976" s="113"/>
      <c r="I4976" s="113"/>
      <c r="K4976" s="15"/>
      <c r="L4976" s="15"/>
      <c r="M4976" s="15">
        <f t="shared" si="231"/>
        <v>1</v>
      </c>
      <c r="N4976" s="15" t="str">
        <f t="shared" si="232"/>
        <v>-</v>
      </c>
      <c r="O4976" s="150">
        <f t="shared" si="233"/>
        <v>0</v>
      </c>
      <c r="P4976" s="15" t="str">
        <f>IF(COUNTIF('Personálie dobrovolníků '!U:X,N4976)&gt;0,"ANO","")</f>
        <v/>
      </c>
      <c r="Q4976" s="15"/>
    </row>
    <row r="4977" spans="2:17" s="25" customFormat="1" x14ac:dyDescent="0.3">
      <c r="B4977" s="15" t="str">
        <f>IF(A4977="","",VLOOKUP(A4977,Tabulka3[[Číslo smlouvy   u pravidelné činnosti]:[Příjmení]],3,0))</f>
        <v/>
      </c>
      <c r="C4977" s="15" t="str">
        <f>IF(A4977="","",VLOOKUP(A4977,Tabulka3[[Číslo smlouvy   u pravidelné činnosti]:[Příjmení]],4,0))</f>
        <v/>
      </c>
      <c r="F4977" s="94"/>
      <c r="H4977" s="113"/>
      <c r="I4977" s="113"/>
      <c r="K4977" s="15"/>
      <c r="L4977" s="15"/>
      <c r="M4977" s="15">
        <f t="shared" si="231"/>
        <v>1</v>
      </c>
      <c r="N4977" s="15" t="str">
        <f t="shared" si="232"/>
        <v>-</v>
      </c>
      <c r="O4977" s="150">
        <f t="shared" si="233"/>
        <v>0</v>
      </c>
      <c r="P4977" s="15" t="str">
        <f>IF(COUNTIF('Personálie dobrovolníků '!U:X,N4977)&gt;0,"ANO","")</f>
        <v/>
      </c>
      <c r="Q4977" s="15"/>
    </row>
    <row r="4978" spans="2:17" s="25" customFormat="1" x14ac:dyDescent="0.3">
      <c r="B4978" s="15" t="str">
        <f>IF(A4978="","",VLOOKUP(A4978,Tabulka3[[Číslo smlouvy   u pravidelné činnosti]:[Příjmení]],3,0))</f>
        <v/>
      </c>
      <c r="C4978" s="15" t="str">
        <f>IF(A4978="","",VLOOKUP(A4978,Tabulka3[[Číslo smlouvy   u pravidelné činnosti]:[Příjmení]],4,0))</f>
        <v/>
      </c>
      <c r="F4978" s="94"/>
      <c r="H4978" s="113"/>
      <c r="I4978" s="113"/>
      <c r="K4978" s="15"/>
      <c r="L4978" s="15"/>
      <c r="M4978" s="15">
        <f t="shared" si="231"/>
        <v>1</v>
      </c>
      <c r="N4978" s="15" t="str">
        <f t="shared" si="232"/>
        <v>-</v>
      </c>
      <c r="O4978" s="150">
        <f t="shared" si="233"/>
        <v>0</v>
      </c>
      <c r="P4978" s="15" t="str">
        <f>IF(COUNTIF('Personálie dobrovolníků '!U:X,N4978)&gt;0,"ANO","")</f>
        <v/>
      </c>
      <c r="Q4978" s="15"/>
    </row>
    <row r="4979" spans="2:17" s="25" customFormat="1" x14ac:dyDescent="0.3">
      <c r="B4979" s="15" t="str">
        <f>IF(A4979="","",VLOOKUP(A4979,Tabulka3[[Číslo smlouvy   u pravidelné činnosti]:[Příjmení]],3,0))</f>
        <v/>
      </c>
      <c r="C4979" s="15" t="str">
        <f>IF(A4979="","",VLOOKUP(A4979,Tabulka3[[Číslo smlouvy   u pravidelné činnosti]:[Příjmení]],4,0))</f>
        <v/>
      </c>
      <c r="F4979" s="94"/>
      <c r="H4979" s="113"/>
      <c r="I4979" s="113"/>
      <c r="K4979" s="15"/>
      <c r="L4979" s="15"/>
      <c r="M4979" s="15">
        <f t="shared" si="231"/>
        <v>1</v>
      </c>
      <c r="N4979" s="15" t="str">
        <f t="shared" si="232"/>
        <v>-</v>
      </c>
      <c r="O4979" s="150">
        <f t="shared" si="233"/>
        <v>0</v>
      </c>
      <c r="P4979" s="15" t="str">
        <f>IF(COUNTIF('Personálie dobrovolníků '!U:X,N4979)&gt;0,"ANO","")</f>
        <v/>
      </c>
      <c r="Q4979" s="15"/>
    </row>
    <row r="4980" spans="2:17" s="25" customFormat="1" x14ac:dyDescent="0.3">
      <c r="B4980" s="15" t="str">
        <f>IF(A4980="","",VLOOKUP(A4980,Tabulka3[[Číslo smlouvy   u pravidelné činnosti]:[Příjmení]],3,0))</f>
        <v/>
      </c>
      <c r="C4980" s="15" t="str">
        <f>IF(A4980="","",VLOOKUP(A4980,Tabulka3[[Číslo smlouvy   u pravidelné činnosti]:[Příjmení]],4,0))</f>
        <v/>
      </c>
      <c r="F4980" s="94"/>
      <c r="H4980" s="113"/>
      <c r="I4980" s="113"/>
      <c r="K4980" s="15"/>
      <c r="L4980" s="15"/>
      <c r="M4980" s="15">
        <f t="shared" si="231"/>
        <v>1</v>
      </c>
      <c r="N4980" s="15" t="str">
        <f t="shared" si="232"/>
        <v>-</v>
      </c>
      <c r="O4980" s="150">
        <f t="shared" si="233"/>
        <v>0</v>
      </c>
      <c r="P4980" s="15" t="str">
        <f>IF(COUNTIF('Personálie dobrovolníků '!U:X,N4980)&gt;0,"ANO","")</f>
        <v/>
      </c>
      <c r="Q4980" s="15"/>
    </row>
    <row r="4981" spans="2:17" s="25" customFormat="1" x14ac:dyDescent="0.3">
      <c r="B4981" s="15" t="str">
        <f>IF(A4981="","",VLOOKUP(A4981,Tabulka3[[Číslo smlouvy   u pravidelné činnosti]:[Příjmení]],3,0))</f>
        <v/>
      </c>
      <c r="C4981" s="15" t="str">
        <f>IF(A4981="","",VLOOKUP(A4981,Tabulka3[[Číslo smlouvy   u pravidelné činnosti]:[Příjmení]],4,0))</f>
        <v/>
      </c>
      <c r="F4981" s="94"/>
      <c r="H4981" s="113"/>
      <c r="I4981" s="113"/>
      <c r="K4981" s="15"/>
      <c r="L4981" s="15"/>
      <c r="M4981" s="15">
        <f t="shared" si="231"/>
        <v>1</v>
      </c>
      <c r="N4981" s="15" t="str">
        <f t="shared" si="232"/>
        <v>-</v>
      </c>
      <c r="O4981" s="150">
        <f t="shared" si="233"/>
        <v>0</v>
      </c>
      <c r="P4981" s="15" t="str">
        <f>IF(COUNTIF('Personálie dobrovolníků '!U:X,N4981)&gt;0,"ANO","")</f>
        <v/>
      </c>
      <c r="Q4981" s="15"/>
    </row>
    <row r="4982" spans="2:17" s="25" customFormat="1" x14ac:dyDescent="0.3">
      <c r="B4982" s="15" t="str">
        <f>IF(A4982="","",VLOOKUP(A4982,Tabulka3[[Číslo smlouvy   u pravidelné činnosti]:[Příjmení]],3,0))</f>
        <v/>
      </c>
      <c r="C4982" s="15" t="str">
        <f>IF(A4982="","",VLOOKUP(A4982,Tabulka3[[Číslo smlouvy   u pravidelné činnosti]:[Příjmení]],4,0))</f>
        <v/>
      </c>
      <c r="F4982" s="94"/>
      <c r="H4982" s="113"/>
      <c r="I4982" s="113"/>
      <c r="K4982" s="15"/>
      <c r="L4982" s="15"/>
      <c r="M4982" s="15">
        <f t="shared" si="231"/>
        <v>1</v>
      </c>
      <c r="N4982" s="15" t="str">
        <f t="shared" si="232"/>
        <v>-</v>
      </c>
      <c r="O4982" s="150">
        <f t="shared" si="233"/>
        <v>0</v>
      </c>
      <c r="P4982" s="15" t="str">
        <f>IF(COUNTIF('Personálie dobrovolníků '!U:X,N4982)&gt;0,"ANO","")</f>
        <v/>
      </c>
      <c r="Q4982" s="15"/>
    </row>
    <row r="4983" spans="2:17" s="25" customFormat="1" x14ac:dyDescent="0.3">
      <c r="B4983" s="15" t="str">
        <f>IF(A4983="","",VLOOKUP(A4983,Tabulka3[[Číslo smlouvy   u pravidelné činnosti]:[Příjmení]],3,0))</f>
        <v/>
      </c>
      <c r="C4983" s="15" t="str">
        <f>IF(A4983="","",VLOOKUP(A4983,Tabulka3[[Číslo smlouvy   u pravidelné činnosti]:[Příjmení]],4,0))</f>
        <v/>
      </c>
      <c r="F4983" s="94"/>
      <c r="H4983" s="113"/>
      <c r="I4983" s="113"/>
      <c r="K4983" s="15"/>
      <c r="L4983" s="15"/>
      <c r="M4983" s="15">
        <f t="shared" si="231"/>
        <v>1</v>
      </c>
      <c r="N4983" s="15" t="str">
        <f t="shared" si="232"/>
        <v>-</v>
      </c>
      <c r="O4983" s="150">
        <f t="shared" si="233"/>
        <v>0</v>
      </c>
      <c r="P4983" s="15" t="str">
        <f>IF(COUNTIF('Personálie dobrovolníků '!U:X,N4983)&gt;0,"ANO","")</f>
        <v/>
      </c>
      <c r="Q4983" s="15"/>
    </row>
    <row r="4984" spans="2:17" s="25" customFormat="1" x14ac:dyDescent="0.3">
      <c r="B4984" s="15" t="str">
        <f>IF(A4984="","",VLOOKUP(A4984,Tabulka3[[Číslo smlouvy   u pravidelné činnosti]:[Příjmení]],3,0))</f>
        <v/>
      </c>
      <c r="C4984" s="15" t="str">
        <f>IF(A4984="","",VLOOKUP(A4984,Tabulka3[[Číslo smlouvy   u pravidelné činnosti]:[Příjmení]],4,0))</f>
        <v/>
      </c>
      <c r="F4984" s="94"/>
      <c r="H4984" s="113"/>
      <c r="I4984" s="113"/>
      <c r="K4984" s="15"/>
      <c r="L4984" s="15"/>
      <c r="M4984" s="15">
        <f t="shared" si="231"/>
        <v>1</v>
      </c>
      <c r="N4984" s="15" t="str">
        <f t="shared" si="232"/>
        <v>-</v>
      </c>
      <c r="O4984" s="150">
        <f t="shared" si="233"/>
        <v>0</v>
      </c>
      <c r="P4984" s="15" t="str">
        <f>IF(COUNTIF('Personálie dobrovolníků '!U:X,N4984)&gt;0,"ANO","")</f>
        <v/>
      </c>
      <c r="Q4984" s="15"/>
    </row>
    <row r="4985" spans="2:17" s="25" customFormat="1" x14ac:dyDescent="0.3">
      <c r="B4985" s="15" t="str">
        <f>IF(A4985="","",VLOOKUP(A4985,Tabulka3[[Číslo smlouvy   u pravidelné činnosti]:[Příjmení]],3,0))</f>
        <v/>
      </c>
      <c r="C4985" s="15" t="str">
        <f>IF(A4985="","",VLOOKUP(A4985,Tabulka3[[Číslo smlouvy   u pravidelné činnosti]:[Příjmení]],4,0))</f>
        <v/>
      </c>
      <c r="F4985" s="94"/>
      <c r="H4985" s="113"/>
      <c r="I4985" s="113"/>
      <c r="K4985" s="15"/>
      <c r="L4985" s="15"/>
      <c r="M4985" s="15">
        <f t="shared" si="231"/>
        <v>1</v>
      </c>
      <c r="N4985" s="15" t="str">
        <f t="shared" si="232"/>
        <v>-</v>
      </c>
      <c r="O4985" s="150">
        <f t="shared" si="233"/>
        <v>0</v>
      </c>
      <c r="P4985" s="15" t="str">
        <f>IF(COUNTIF('Personálie dobrovolníků '!U:X,N4985)&gt;0,"ANO","")</f>
        <v/>
      </c>
      <c r="Q4985" s="15"/>
    </row>
    <row r="4986" spans="2:17" s="25" customFormat="1" x14ac:dyDescent="0.3">
      <c r="B4986" s="15" t="str">
        <f>IF(A4986="","",VLOOKUP(A4986,Tabulka3[[Číslo smlouvy   u pravidelné činnosti]:[Příjmení]],3,0))</f>
        <v/>
      </c>
      <c r="C4986" s="15" t="str">
        <f>IF(A4986="","",VLOOKUP(A4986,Tabulka3[[Číslo smlouvy   u pravidelné činnosti]:[Příjmení]],4,0))</f>
        <v/>
      </c>
      <c r="F4986" s="94"/>
      <c r="H4986" s="113"/>
      <c r="I4986" s="113"/>
      <c r="K4986" s="15"/>
      <c r="L4986" s="15"/>
      <c r="M4986" s="15">
        <f t="shared" si="231"/>
        <v>1</v>
      </c>
      <c r="N4986" s="15" t="str">
        <f t="shared" si="232"/>
        <v>-</v>
      </c>
      <c r="O4986" s="150">
        <f t="shared" si="233"/>
        <v>0</v>
      </c>
      <c r="P4986" s="15" t="str">
        <f>IF(COUNTIF('Personálie dobrovolníků '!U:X,N4986)&gt;0,"ANO","")</f>
        <v/>
      </c>
      <c r="Q4986" s="15"/>
    </row>
    <row r="4987" spans="2:17" s="25" customFormat="1" x14ac:dyDescent="0.3">
      <c r="B4987" s="15" t="str">
        <f>IF(A4987="","",VLOOKUP(A4987,Tabulka3[[Číslo smlouvy   u pravidelné činnosti]:[Příjmení]],3,0))</f>
        <v/>
      </c>
      <c r="C4987" s="15" t="str">
        <f>IF(A4987="","",VLOOKUP(A4987,Tabulka3[[Číslo smlouvy   u pravidelné činnosti]:[Příjmení]],4,0))</f>
        <v/>
      </c>
      <c r="F4987" s="94"/>
      <c r="H4987" s="113"/>
      <c r="I4987" s="113"/>
      <c r="K4987" s="15"/>
      <c r="L4987" s="15"/>
      <c r="M4987" s="15">
        <f t="shared" si="231"/>
        <v>1</v>
      </c>
      <c r="N4987" s="15" t="str">
        <f t="shared" si="232"/>
        <v>-</v>
      </c>
      <c r="O4987" s="150">
        <f t="shared" si="233"/>
        <v>0</v>
      </c>
      <c r="P4987" s="15" t="str">
        <f>IF(COUNTIF('Personálie dobrovolníků '!U:X,N4987)&gt;0,"ANO","")</f>
        <v/>
      </c>
      <c r="Q4987" s="15"/>
    </row>
    <row r="4988" spans="2:17" s="25" customFormat="1" x14ac:dyDescent="0.3">
      <c r="B4988" s="15" t="str">
        <f>IF(A4988="","",VLOOKUP(A4988,Tabulka3[[Číslo smlouvy   u pravidelné činnosti]:[Příjmení]],3,0))</f>
        <v/>
      </c>
      <c r="C4988" s="15" t="str">
        <f>IF(A4988="","",VLOOKUP(A4988,Tabulka3[[Číslo smlouvy   u pravidelné činnosti]:[Příjmení]],4,0))</f>
        <v/>
      </c>
      <c r="F4988" s="94"/>
      <c r="H4988" s="113"/>
      <c r="I4988" s="113"/>
      <c r="K4988" s="15"/>
      <c r="L4988" s="15"/>
      <c r="M4988" s="15">
        <f t="shared" si="231"/>
        <v>1</v>
      </c>
      <c r="N4988" s="15" t="str">
        <f t="shared" si="232"/>
        <v>-</v>
      </c>
      <c r="O4988" s="150">
        <f t="shared" si="233"/>
        <v>0</v>
      </c>
      <c r="P4988" s="15" t="str">
        <f>IF(COUNTIF('Personálie dobrovolníků '!U:X,N4988)&gt;0,"ANO","")</f>
        <v/>
      </c>
      <c r="Q4988" s="15"/>
    </row>
    <row r="4989" spans="2:17" s="25" customFormat="1" x14ac:dyDescent="0.3">
      <c r="B4989" s="15" t="str">
        <f>IF(A4989="","",VLOOKUP(A4989,Tabulka3[[Číslo smlouvy   u pravidelné činnosti]:[Příjmení]],3,0))</f>
        <v/>
      </c>
      <c r="C4989" s="15" t="str">
        <f>IF(A4989="","",VLOOKUP(A4989,Tabulka3[[Číslo smlouvy   u pravidelné činnosti]:[Příjmení]],4,0))</f>
        <v/>
      </c>
      <c r="F4989" s="94"/>
      <c r="H4989" s="113"/>
      <c r="I4989" s="113"/>
      <c r="K4989" s="15"/>
      <c r="L4989" s="15"/>
      <c r="M4989" s="15">
        <f t="shared" si="231"/>
        <v>1</v>
      </c>
      <c r="N4989" s="15" t="str">
        <f t="shared" si="232"/>
        <v>-</v>
      </c>
      <c r="O4989" s="150">
        <f t="shared" si="233"/>
        <v>0</v>
      </c>
      <c r="P4989" s="15" t="str">
        <f>IF(COUNTIF('Personálie dobrovolníků '!U:X,N4989)&gt;0,"ANO","")</f>
        <v/>
      </c>
      <c r="Q4989" s="15"/>
    </row>
    <row r="4990" spans="2:17" s="25" customFormat="1" x14ac:dyDescent="0.3">
      <c r="B4990" s="15" t="str">
        <f>IF(A4990="","",VLOOKUP(A4990,Tabulka3[[Číslo smlouvy   u pravidelné činnosti]:[Příjmení]],3,0))</f>
        <v/>
      </c>
      <c r="C4990" s="15" t="str">
        <f>IF(A4990="","",VLOOKUP(A4990,Tabulka3[[Číslo smlouvy   u pravidelné činnosti]:[Příjmení]],4,0))</f>
        <v/>
      </c>
      <c r="F4990" s="94"/>
      <c r="H4990" s="113"/>
      <c r="I4990" s="113"/>
      <c r="K4990" s="15"/>
      <c r="L4990" s="15"/>
      <c r="M4990" s="15">
        <f t="shared" si="231"/>
        <v>1</v>
      </c>
      <c r="N4990" s="15" t="str">
        <f t="shared" si="232"/>
        <v>-</v>
      </c>
      <c r="O4990" s="150">
        <f t="shared" si="233"/>
        <v>0</v>
      </c>
      <c r="P4990" s="15" t="str">
        <f>IF(COUNTIF('Personálie dobrovolníků '!U:X,N4990)&gt;0,"ANO","")</f>
        <v/>
      </c>
      <c r="Q4990" s="15"/>
    </row>
    <row r="4991" spans="2:17" s="25" customFormat="1" x14ac:dyDescent="0.3">
      <c r="B4991" s="15" t="str">
        <f>IF(A4991="","",VLOOKUP(A4991,Tabulka3[[Číslo smlouvy   u pravidelné činnosti]:[Příjmení]],3,0))</f>
        <v/>
      </c>
      <c r="C4991" s="15" t="str">
        <f>IF(A4991="","",VLOOKUP(A4991,Tabulka3[[Číslo smlouvy   u pravidelné činnosti]:[Příjmení]],4,0))</f>
        <v/>
      </c>
      <c r="F4991" s="94"/>
      <c r="H4991" s="113"/>
      <c r="I4991" s="113"/>
      <c r="K4991" s="15"/>
      <c r="L4991" s="15"/>
      <c r="M4991" s="15">
        <f t="shared" si="231"/>
        <v>1</v>
      </c>
      <c r="N4991" s="15" t="str">
        <f t="shared" si="232"/>
        <v>-</v>
      </c>
      <c r="O4991" s="150">
        <f t="shared" si="233"/>
        <v>0</v>
      </c>
      <c r="P4991" s="15" t="str">
        <f>IF(COUNTIF('Personálie dobrovolníků '!U:X,N4991)&gt;0,"ANO","")</f>
        <v/>
      </c>
      <c r="Q4991" s="15"/>
    </row>
    <row r="4992" spans="2:17" s="25" customFormat="1" x14ac:dyDescent="0.3">
      <c r="B4992" s="15" t="str">
        <f>IF(A4992="","",VLOOKUP(A4992,Tabulka3[[Číslo smlouvy   u pravidelné činnosti]:[Příjmení]],3,0))</f>
        <v/>
      </c>
      <c r="C4992" s="15" t="str">
        <f>IF(A4992="","",VLOOKUP(A4992,Tabulka3[[Číslo smlouvy   u pravidelné činnosti]:[Příjmení]],4,0))</f>
        <v/>
      </c>
      <c r="F4992" s="94"/>
      <c r="H4992" s="113"/>
      <c r="I4992" s="113"/>
      <c r="K4992" s="15"/>
      <c r="L4992" s="15"/>
      <c r="M4992" s="15">
        <f t="shared" si="231"/>
        <v>1</v>
      </c>
      <c r="N4992" s="15" t="str">
        <f t="shared" si="232"/>
        <v>-</v>
      </c>
      <c r="O4992" s="150">
        <f t="shared" si="233"/>
        <v>0</v>
      </c>
      <c r="P4992" s="15" t="str">
        <f>IF(COUNTIF('Personálie dobrovolníků '!U:X,N4992)&gt;0,"ANO","")</f>
        <v/>
      </c>
      <c r="Q4992" s="15"/>
    </row>
    <row r="4993" spans="2:17" s="25" customFormat="1" x14ac:dyDescent="0.3">
      <c r="B4993" s="15" t="str">
        <f>IF(A4993="","",VLOOKUP(A4993,Tabulka3[[Číslo smlouvy   u pravidelné činnosti]:[Příjmení]],3,0))</f>
        <v/>
      </c>
      <c r="C4993" s="15" t="str">
        <f>IF(A4993="","",VLOOKUP(A4993,Tabulka3[[Číslo smlouvy   u pravidelné činnosti]:[Příjmení]],4,0))</f>
        <v/>
      </c>
      <c r="F4993" s="94"/>
      <c r="H4993" s="113"/>
      <c r="I4993" s="113"/>
      <c r="K4993" s="15"/>
      <c r="L4993" s="15"/>
      <c r="M4993" s="15">
        <f t="shared" si="231"/>
        <v>1</v>
      </c>
      <c r="N4993" s="15" t="str">
        <f t="shared" si="232"/>
        <v>-</v>
      </c>
      <c r="O4993" s="150">
        <f t="shared" si="233"/>
        <v>0</v>
      </c>
      <c r="P4993" s="15" t="str">
        <f>IF(COUNTIF('Personálie dobrovolníků '!U:X,N4993)&gt;0,"ANO","")</f>
        <v/>
      </c>
      <c r="Q4993" s="15"/>
    </row>
    <row r="4994" spans="2:17" s="25" customFormat="1" x14ac:dyDescent="0.3">
      <c r="B4994" s="15" t="str">
        <f>IF(A4994="","",VLOOKUP(A4994,Tabulka3[[Číslo smlouvy   u pravidelné činnosti]:[Příjmení]],3,0))</f>
        <v/>
      </c>
      <c r="C4994" s="15" t="str">
        <f>IF(A4994="","",VLOOKUP(A4994,Tabulka3[[Číslo smlouvy   u pravidelné činnosti]:[Příjmení]],4,0))</f>
        <v/>
      </c>
      <c r="F4994" s="94"/>
      <c r="H4994" s="113"/>
      <c r="I4994" s="113"/>
      <c r="K4994" s="15"/>
      <c r="L4994" s="15"/>
      <c r="M4994" s="15">
        <f t="shared" si="231"/>
        <v>1</v>
      </c>
      <c r="N4994" s="15" t="str">
        <f t="shared" si="232"/>
        <v>-</v>
      </c>
      <c r="O4994" s="150">
        <f t="shared" si="233"/>
        <v>0</v>
      </c>
      <c r="P4994" s="15" t="str">
        <f>IF(COUNTIF('Personálie dobrovolníků '!U:X,N4994)&gt;0,"ANO","")</f>
        <v/>
      </c>
      <c r="Q4994" s="15"/>
    </row>
    <row r="4995" spans="2:17" s="25" customFormat="1" x14ac:dyDescent="0.3">
      <c r="B4995" s="15" t="str">
        <f>IF(A4995="","",VLOOKUP(A4995,Tabulka3[[Číslo smlouvy   u pravidelné činnosti]:[Příjmení]],3,0))</f>
        <v/>
      </c>
      <c r="C4995" s="15" t="str">
        <f>IF(A4995="","",VLOOKUP(A4995,Tabulka3[[Číslo smlouvy   u pravidelné činnosti]:[Příjmení]],4,0))</f>
        <v/>
      </c>
      <c r="F4995" s="94"/>
      <c r="H4995" s="113"/>
      <c r="I4995" s="113"/>
      <c r="K4995" s="15"/>
      <c r="L4995" s="15"/>
      <c r="M4995" s="15">
        <f t="shared" si="231"/>
        <v>1</v>
      </c>
      <c r="N4995" s="15" t="str">
        <f t="shared" si="232"/>
        <v>-</v>
      </c>
      <c r="O4995" s="150">
        <f t="shared" si="233"/>
        <v>0</v>
      </c>
      <c r="P4995" s="15" t="str">
        <f>IF(COUNTIF('Personálie dobrovolníků '!U:X,N4995)&gt;0,"ANO","")</f>
        <v/>
      </c>
      <c r="Q4995" s="15"/>
    </row>
    <row r="4996" spans="2:17" s="25" customFormat="1" x14ac:dyDescent="0.3">
      <c r="B4996" s="15" t="str">
        <f>IF(A4996="","",VLOOKUP(A4996,Tabulka3[[Číslo smlouvy   u pravidelné činnosti]:[Příjmení]],3,0))</f>
        <v/>
      </c>
      <c r="C4996" s="15" t="str">
        <f>IF(A4996="","",VLOOKUP(A4996,Tabulka3[[Číslo smlouvy   u pravidelné činnosti]:[Příjmení]],4,0))</f>
        <v/>
      </c>
      <c r="F4996" s="94"/>
      <c r="H4996" s="113"/>
      <c r="I4996" s="113"/>
      <c r="K4996" s="15"/>
      <c r="L4996" s="15"/>
      <c r="M4996" s="15">
        <f t="shared" ref="M4996:M5059" si="234">IF(OR(
   AND($H4996=$K$12, $I4996=$L$4),
   AND($H4996=$K$12, $I4996=$L$5),
   AND($H4996=$K$12, $I4996=$L$6),
   AND($H4996=$K$12, $I4996=$L$7),
   AND($H4996=$K$11, $I4996=$L$4),
   AND($H4996=$K$11, $I4996=$L$5),
   AND($H4996=$K$11, $I4996=$L$6),
   AND($H4996=$K$11, $I4996=$L$7),
   AND($H4996=$K$5, $I4996=$L$5),
   AND($H4996=$K$6, $I4996=$L$4),
   AND($H4996=$K$6, $I4996=$L$5),
   AND($H4996=$K$6, $I4996=$L$7),
   AND($H4996=$K$4, $I4996=$L$6),
), 0, 1)</f>
        <v>1</v>
      </c>
      <c r="N4996" s="15" t="str">
        <f t="shared" ref="N4996:N5059" si="235">A4996 &amp; "-" &amp; J4996</f>
        <v>-</v>
      </c>
      <c r="O4996" s="150">
        <f t="shared" ref="O4996:O5059" si="236">IF(AND(M4996&lt;&gt;0, P4996="ANO"), 1, 0)</f>
        <v>0</v>
      </c>
      <c r="P4996" s="15" t="str">
        <f>IF(COUNTIF('Personálie dobrovolníků '!U:X,N4996)&gt;0,"ANO","")</f>
        <v/>
      </c>
      <c r="Q4996" s="15"/>
    </row>
    <row r="4997" spans="2:17" s="25" customFormat="1" x14ac:dyDescent="0.3">
      <c r="B4997" s="15" t="str">
        <f>IF(A4997="","",VLOOKUP(A4997,Tabulka3[[Číslo smlouvy   u pravidelné činnosti]:[Příjmení]],3,0))</f>
        <v/>
      </c>
      <c r="C4997" s="15" t="str">
        <f>IF(A4997="","",VLOOKUP(A4997,Tabulka3[[Číslo smlouvy   u pravidelné činnosti]:[Příjmení]],4,0))</f>
        <v/>
      </c>
      <c r="F4997" s="94"/>
      <c r="H4997" s="113"/>
      <c r="I4997" s="113"/>
      <c r="K4997" s="15"/>
      <c r="L4997" s="15"/>
      <c r="M4997" s="15">
        <f t="shared" si="234"/>
        <v>1</v>
      </c>
      <c r="N4997" s="15" t="str">
        <f t="shared" si="235"/>
        <v>-</v>
      </c>
      <c r="O4997" s="150">
        <f t="shared" si="236"/>
        <v>0</v>
      </c>
      <c r="P4997" s="15" t="str">
        <f>IF(COUNTIF('Personálie dobrovolníků '!U:X,N4997)&gt;0,"ANO","")</f>
        <v/>
      </c>
      <c r="Q4997" s="15"/>
    </row>
    <row r="4998" spans="2:17" s="25" customFormat="1" x14ac:dyDescent="0.3">
      <c r="B4998" s="15" t="str">
        <f>IF(A4998="","",VLOOKUP(A4998,Tabulka3[[Číslo smlouvy   u pravidelné činnosti]:[Příjmení]],3,0))</f>
        <v/>
      </c>
      <c r="C4998" s="15" t="str">
        <f>IF(A4998="","",VLOOKUP(A4998,Tabulka3[[Číslo smlouvy   u pravidelné činnosti]:[Příjmení]],4,0))</f>
        <v/>
      </c>
      <c r="F4998" s="94"/>
      <c r="H4998" s="113"/>
      <c r="I4998" s="113"/>
      <c r="K4998" s="15"/>
      <c r="L4998" s="15"/>
      <c r="M4998" s="15">
        <f t="shared" si="234"/>
        <v>1</v>
      </c>
      <c r="N4998" s="15" t="str">
        <f t="shared" si="235"/>
        <v>-</v>
      </c>
      <c r="O4998" s="150">
        <f t="shared" si="236"/>
        <v>0</v>
      </c>
      <c r="P4998" s="15" t="str">
        <f>IF(COUNTIF('Personálie dobrovolníků '!U:X,N4998)&gt;0,"ANO","")</f>
        <v/>
      </c>
      <c r="Q4998" s="15"/>
    </row>
    <row r="4999" spans="2:17" s="25" customFormat="1" x14ac:dyDescent="0.3">
      <c r="B4999" s="15" t="str">
        <f>IF(A4999="","",VLOOKUP(A4999,Tabulka3[[Číslo smlouvy   u pravidelné činnosti]:[Příjmení]],3,0))</f>
        <v/>
      </c>
      <c r="C4999" s="15" t="str">
        <f>IF(A4999="","",VLOOKUP(A4999,Tabulka3[[Číslo smlouvy   u pravidelné činnosti]:[Příjmení]],4,0))</f>
        <v/>
      </c>
      <c r="F4999" s="94"/>
      <c r="H4999" s="113"/>
      <c r="I4999" s="113"/>
      <c r="K4999" s="15"/>
      <c r="L4999" s="15"/>
      <c r="M4999" s="15">
        <f t="shared" si="234"/>
        <v>1</v>
      </c>
      <c r="N4999" s="15" t="str">
        <f t="shared" si="235"/>
        <v>-</v>
      </c>
      <c r="O4999" s="150">
        <f t="shared" si="236"/>
        <v>0</v>
      </c>
      <c r="P4999" s="15" t="str">
        <f>IF(COUNTIF('Personálie dobrovolníků '!U:X,N4999)&gt;0,"ANO","")</f>
        <v/>
      </c>
      <c r="Q4999" s="15"/>
    </row>
    <row r="5000" spans="2:17" s="25" customFormat="1" x14ac:dyDescent="0.3">
      <c r="B5000" s="15" t="str">
        <f>IF(A5000="","",VLOOKUP(A5000,Tabulka3[[Číslo smlouvy   u pravidelné činnosti]:[Příjmení]],3,0))</f>
        <v/>
      </c>
      <c r="C5000" s="15" t="str">
        <f>IF(A5000="","",VLOOKUP(A5000,Tabulka3[[Číslo smlouvy   u pravidelné činnosti]:[Příjmení]],4,0))</f>
        <v/>
      </c>
      <c r="F5000" s="94"/>
      <c r="H5000" s="113"/>
      <c r="I5000" s="113"/>
      <c r="K5000" s="15"/>
      <c r="L5000" s="15"/>
      <c r="M5000" s="15">
        <f t="shared" si="234"/>
        <v>1</v>
      </c>
      <c r="N5000" s="15" t="str">
        <f t="shared" si="235"/>
        <v>-</v>
      </c>
      <c r="O5000" s="150">
        <f t="shared" si="236"/>
        <v>0</v>
      </c>
      <c r="P5000" s="15" t="str">
        <f>IF(COUNTIF('Personálie dobrovolníků '!U:X,N5000)&gt;0,"ANO","")</f>
        <v/>
      </c>
      <c r="Q5000" s="15"/>
    </row>
    <row r="5001" spans="2:17" s="25" customFormat="1" x14ac:dyDescent="0.3">
      <c r="B5001" s="15" t="str">
        <f>IF(A5001="","",VLOOKUP(A5001,Tabulka3[[Číslo smlouvy   u pravidelné činnosti]:[Příjmení]],3,0))</f>
        <v/>
      </c>
      <c r="C5001" s="15" t="str">
        <f>IF(A5001="","",VLOOKUP(A5001,Tabulka3[[Číslo smlouvy   u pravidelné činnosti]:[Příjmení]],4,0))</f>
        <v/>
      </c>
      <c r="F5001" s="94"/>
      <c r="H5001" s="113"/>
      <c r="I5001" s="113"/>
      <c r="K5001" s="15"/>
      <c r="L5001" s="15"/>
      <c r="M5001" s="15">
        <f t="shared" si="234"/>
        <v>1</v>
      </c>
      <c r="N5001" s="15" t="str">
        <f t="shared" si="235"/>
        <v>-</v>
      </c>
      <c r="O5001" s="150">
        <f t="shared" si="236"/>
        <v>0</v>
      </c>
      <c r="P5001" s="15" t="str">
        <f>IF(COUNTIF('Personálie dobrovolníků '!U:X,N5001)&gt;0,"ANO","")</f>
        <v/>
      </c>
      <c r="Q5001" s="15"/>
    </row>
    <row r="5002" spans="2:17" s="25" customFormat="1" x14ac:dyDescent="0.3">
      <c r="B5002" s="15" t="str">
        <f>IF(A5002="","",VLOOKUP(A5002,Tabulka3[[Číslo smlouvy   u pravidelné činnosti]:[Příjmení]],3,0))</f>
        <v/>
      </c>
      <c r="C5002" s="15" t="str">
        <f>IF(A5002="","",VLOOKUP(A5002,Tabulka3[[Číslo smlouvy   u pravidelné činnosti]:[Příjmení]],4,0))</f>
        <v/>
      </c>
      <c r="F5002" s="94"/>
      <c r="H5002" s="113"/>
      <c r="I5002" s="113"/>
      <c r="K5002" s="15"/>
      <c r="L5002" s="15"/>
      <c r="M5002" s="15">
        <f t="shared" si="234"/>
        <v>1</v>
      </c>
      <c r="N5002" s="15" t="str">
        <f t="shared" si="235"/>
        <v>-</v>
      </c>
      <c r="O5002" s="150">
        <f t="shared" si="236"/>
        <v>0</v>
      </c>
      <c r="P5002" s="15" t="str">
        <f>IF(COUNTIF('Personálie dobrovolníků '!U:X,N5002)&gt;0,"ANO","")</f>
        <v/>
      </c>
      <c r="Q5002" s="15"/>
    </row>
    <row r="5003" spans="2:17" s="25" customFormat="1" x14ac:dyDescent="0.3">
      <c r="B5003" s="15" t="str">
        <f>IF(A5003="","",VLOOKUP(A5003,Tabulka3[[Číslo smlouvy   u pravidelné činnosti]:[Příjmení]],3,0))</f>
        <v/>
      </c>
      <c r="C5003" s="15" t="str">
        <f>IF(A5003="","",VLOOKUP(A5003,Tabulka3[[Číslo smlouvy   u pravidelné činnosti]:[Příjmení]],4,0))</f>
        <v/>
      </c>
      <c r="F5003" s="94"/>
      <c r="H5003" s="113"/>
      <c r="I5003" s="113"/>
      <c r="K5003" s="15"/>
      <c r="L5003" s="15"/>
      <c r="M5003" s="15">
        <f t="shared" si="234"/>
        <v>1</v>
      </c>
      <c r="N5003" s="15" t="str">
        <f t="shared" si="235"/>
        <v>-</v>
      </c>
      <c r="O5003" s="150">
        <f t="shared" si="236"/>
        <v>0</v>
      </c>
      <c r="P5003" s="15" t="str">
        <f>IF(COUNTIF('Personálie dobrovolníků '!U:X,N5003)&gt;0,"ANO","")</f>
        <v/>
      </c>
      <c r="Q5003" s="15"/>
    </row>
    <row r="5004" spans="2:17" s="25" customFormat="1" x14ac:dyDescent="0.3">
      <c r="B5004" s="15" t="str">
        <f>IF(A5004="","",VLOOKUP(A5004,Tabulka3[[Číslo smlouvy   u pravidelné činnosti]:[Příjmení]],3,0))</f>
        <v/>
      </c>
      <c r="C5004" s="15" t="str">
        <f>IF(A5004="","",VLOOKUP(A5004,Tabulka3[[Číslo smlouvy   u pravidelné činnosti]:[Příjmení]],4,0))</f>
        <v/>
      </c>
      <c r="F5004" s="94"/>
      <c r="H5004" s="113"/>
      <c r="I5004" s="113"/>
      <c r="K5004" s="15"/>
      <c r="L5004" s="15"/>
      <c r="M5004" s="15">
        <f t="shared" si="234"/>
        <v>1</v>
      </c>
      <c r="N5004" s="15" t="str">
        <f t="shared" si="235"/>
        <v>-</v>
      </c>
      <c r="O5004" s="150">
        <f t="shared" si="236"/>
        <v>0</v>
      </c>
      <c r="P5004" s="15" t="str">
        <f>IF(COUNTIF('Personálie dobrovolníků '!U:X,N5004)&gt;0,"ANO","")</f>
        <v/>
      </c>
      <c r="Q5004" s="15"/>
    </row>
    <row r="5005" spans="2:17" s="25" customFormat="1" x14ac:dyDescent="0.3">
      <c r="B5005" s="15" t="str">
        <f>IF(A5005="","",VLOOKUP(A5005,Tabulka3[[Číslo smlouvy   u pravidelné činnosti]:[Příjmení]],3,0))</f>
        <v/>
      </c>
      <c r="C5005" s="15" t="str">
        <f>IF(A5005="","",VLOOKUP(A5005,Tabulka3[[Číslo smlouvy   u pravidelné činnosti]:[Příjmení]],4,0))</f>
        <v/>
      </c>
      <c r="F5005" s="94"/>
      <c r="H5005" s="113"/>
      <c r="I5005" s="113"/>
      <c r="K5005" s="15"/>
      <c r="L5005" s="15"/>
      <c r="M5005" s="15">
        <f t="shared" si="234"/>
        <v>1</v>
      </c>
      <c r="N5005" s="15" t="str">
        <f t="shared" si="235"/>
        <v>-</v>
      </c>
      <c r="O5005" s="150">
        <f t="shared" si="236"/>
        <v>0</v>
      </c>
      <c r="P5005" s="15" t="str">
        <f>IF(COUNTIF('Personálie dobrovolníků '!U:X,N5005)&gt;0,"ANO","")</f>
        <v/>
      </c>
      <c r="Q5005" s="15"/>
    </row>
    <row r="5006" spans="2:17" s="25" customFormat="1" x14ac:dyDescent="0.3">
      <c r="B5006" s="15" t="str">
        <f>IF(A5006="","",VLOOKUP(A5006,Tabulka3[[Číslo smlouvy   u pravidelné činnosti]:[Příjmení]],3,0))</f>
        <v/>
      </c>
      <c r="C5006" s="15" t="str">
        <f>IF(A5006="","",VLOOKUP(A5006,Tabulka3[[Číslo smlouvy   u pravidelné činnosti]:[Příjmení]],4,0))</f>
        <v/>
      </c>
      <c r="F5006" s="94"/>
      <c r="H5006" s="113"/>
      <c r="I5006" s="113"/>
      <c r="K5006" s="15"/>
      <c r="L5006" s="15"/>
      <c r="M5006" s="15">
        <f t="shared" si="234"/>
        <v>1</v>
      </c>
      <c r="N5006" s="15" t="str">
        <f t="shared" si="235"/>
        <v>-</v>
      </c>
      <c r="O5006" s="150">
        <f t="shared" si="236"/>
        <v>0</v>
      </c>
      <c r="P5006" s="15" t="str">
        <f>IF(COUNTIF('Personálie dobrovolníků '!U:X,N5006)&gt;0,"ANO","")</f>
        <v/>
      </c>
      <c r="Q5006" s="15"/>
    </row>
    <row r="5007" spans="2:17" s="25" customFormat="1" x14ac:dyDescent="0.3">
      <c r="B5007" s="15" t="str">
        <f>IF(A5007="","",VLOOKUP(A5007,Tabulka3[[Číslo smlouvy   u pravidelné činnosti]:[Příjmení]],3,0))</f>
        <v/>
      </c>
      <c r="C5007" s="15" t="str">
        <f>IF(A5007="","",VLOOKUP(A5007,Tabulka3[[Číslo smlouvy   u pravidelné činnosti]:[Příjmení]],4,0))</f>
        <v/>
      </c>
      <c r="F5007" s="94"/>
      <c r="H5007" s="113"/>
      <c r="I5007" s="113"/>
      <c r="K5007" s="15"/>
      <c r="L5007" s="15"/>
      <c r="M5007" s="15">
        <f t="shared" si="234"/>
        <v>1</v>
      </c>
      <c r="N5007" s="15" t="str">
        <f t="shared" si="235"/>
        <v>-</v>
      </c>
      <c r="O5007" s="150">
        <f t="shared" si="236"/>
        <v>0</v>
      </c>
      <c r="P5007" s="15" t="str">
        <f>IF(COUNTIF('Personálie dobrovolníků '!U:X,N5007)&gt;0,"ANO","")</f>
        <v/>
      </c>
      <c r="Q5007" s="15"/>
    </row>
    <row r="5008" spans="2:17" s="25" customFormat="1" x14ac:dyDescent="0.3">
      <c r="B5008" s="15" t="str">
        <f>IF(A5008="","",VLOOKUP(A5008,Tabulka3[[Číslo smlouvy   u pravidelné činnosti]:[Příjmení]],3,0))</f>
        <v/>
      </c>
      <c r="C5008" s="15" t="str">
        <f>IF(A5008="","",VLOOKUP(A5008,Tabulka3[[Číslo smlouvy   u pravidelné činnosti]:[Příjmení]],4,0))</f>
        <v/>
      </c>
      <c r="F5008" s="94"/>
      <c r="H5008" s="113"/>
      <c r="I5008" s="113"/>
      <c r="K5008" s="15"/>
      <c r="L5008" s="15"/>
      <c r="M5008" s="15">
        <f t="shared" si="234"/>
        <v>1</v>
      </c>
      <c r="N5008" s="15" t="str">
        <f t="shared" si="235"/>
        <v>-</v>
      </c>
      <c r="O5008" s="150">
        <f t="shared" si="236"/>
        <v>0</v>
      </c>
      <c r="P5008" s="15" t="str">
        <f>IF(COUNTIF('Personálie dobrovolníků '!U:X,N5008)&gt;0,"ANO","")</f>
        <v/>
      </c>
      <c r="Q5008" s="15"/>
    </row>
    <row r="5009" spans="2:17" s="25" customFormat="1" x14ac:dyDescent="0.3">
      <c r="B5009" s="15" t="str">
        <f>IF(A5009="","",VLOOKUP(A5009,Tabulka3[[Číslo smlouvy   u pravidelné činnosti]:[Příjmení]],3,0))</f>
        <v/>
      </c>
      <c r="C5009" s="15" t="str">
        <f>IF(A5009="","",VLOOKUP(A5009,Tabulka3[[Číslo smlouvy   u pravidelné činnosti]:[Příjmení]],4,0))</f>
        <v/>
      </c>
      <c r="F5009" s="94"/>
      <c r="H5009" s="113"/>
      <c r="I5009" s="113"/>
      <c r="K5009" s="15"/>
      <c r="L5009" s="15"/>
      <c r="M5009" s="15">
        <f t="shared" si="234"/>
        <v>1</v>
      </c>
      <c r="N5009" s="15" t="str">
        <f t="shared" si="235"/>
        <v>-</v>
      </c>
      <c r="O5009" s="150">
        <f t="shared" si="236"/>
        <v>0</v>
      </c>
      <c r="P5009" s="15" t="str">
        <f>IF(COUNTIF('Personálie dobrovolníků '!U:X,N5009)&gt;0,"ANO","")</f>
        <v/>
      </c>
      <c r="Q5009" s="15"/>
    </row>
    <row r="5010" spans="2:17" s="25" customFormat="1" x14ac:dyDescent="0.3">
      <c r="B5010" s="15" t="str">
        <f>IF(A5010="","",VLOOKUP(A5010,Tabulka3[[Číslo smlouvy   u pravidelné činnosti]:[Příjmení]],3,0))</f>
        <v/>
      </c>
      <c r="C5010" s="15" t="str">
        <f>IF(A5010="","",VLOOKUP(A5010,Tabulka3[[Číslo smlouvy   u pravidelné činnosti]:[Příjmení]],4,0))</f>
        <v/>
      </c>
      <c r="F5010" s="94"/>
      <c r="H5010" s="113"/>
      <c r="I5010" s="113"/>
      <c r="K5010" s="15"/>
      <c r="L5010" s="15"/>
      <c r="M5010" s="15">
        <f t="shared" si="234"/>
        <v>1</v>
      </c>
      <c r="N5010" s="15" t="str">
        <f t="shared" si="235"/>
        <v>-</v>
      </c>
      <c r="O5010" s="150">
        <f t="shared" si="236"/>
        <v>0</v>
      </c>
      <c r="P5010" s="15" t="str">
        <f>IF(COUNTIF('Personálie dobrovolníků '!U:X,N5010)&gt;0,"ANO","")</f>
        <v/>
      </c>
      <c r="Q5010" s="15"/>
    </row>
    <row r="5011" spans="2:17" s="25" customFormat="1" x14ac:dyDescent="0.3">
      <c r="B5011" s="15" t="str">
        <f>IF(A5011="","",VLOOKUP(A5011,Tabulka3[[Číslo smlouvy   u pravidelné činnosti]:[Příjmení]],3,0))</f>
        <v/>
      </c>
      <c r="C5011" s="15" t="str">
        <f>IF(A5011="","",VLOOKUP(A5011,Tabulka3[[Číslo smlouvy   u pravidelné činnosti]:[Příjmení]],4,0))</f>
        <v/>
      </c>
      <c r="F5011" s="94"/>
      <c r="H5011" s="113"/>
      <c r="I5011" s="113"/>
      <c r="K5011" s="15"/>
      <c r="L5011" s="15"/>
      <c r="M5011" s="15">
        <f t="shared" si="234"/>
        <v>1</v>
      </c>
      <c r="N5011" s="15" t="str">
        <f t="shared" si="235"/>
        <v>-</v>
      </c>
      <c r="O5011" s="150">
        <f t="shared" si="236"/>
        <v>0</v>
      </c>
      <c r="P5011" s="15" t="str">
        <f>IF(COUNTIF('Personálie dobrovolníků '!U:X,N5011)&gt;0,"ANO","")</f>
        <v/>
      </c>
      <c r="Q5011" s="15"/>
    </row>
    <row r="5012" spans="2:17" s="25" customFormat="1" x14ac:dyDescent="0.3">
      <c r="B5012" s="15" t="str">
        <f>IF(A5012="","",VLOOKUP(A5012,Tabulka3[[Číslo smlouvy   u pravidelné činnosti]:[Příjmení]],3,0))</f>
        <v/>
      </c>
      <c r="C5012" s="15" t="str">
        <f>IF(A5012="","",VLOOKUP(A5012,Tabulka3[[Číslo smlouvy   u pravidelné činnosti]:[Příjmení]],4,0))</f>
        <v/>
      </c>
      <c r="F5012" s="94"/>
      <c r="H5012" s="113"/>
      <c r="I5012" s="113"/>
      <c r="K5012" s="15"/>
      <c r="L5012" s="15"/>
      <c r="M5012" s="15">
        <f t="shared" si="234"/>
        <v>1</v>
      </c>
      <c r="N5012" s="15" t="str">
        <f t="shared" si="235"/>
        <v>-</v>
      </c>
      <c r="O5012" s="150">
        <f t="shared" si="236"/>
        <v>0</v>
      </c>
      <c r="P5012" s="15" t="str">
        <f>IF(COUNTIF('Personálie dobrovolníků '!U:X,N5012)&gt;0,"ANO","")</f>
        <v/>
      </c>
      <c r="Q5012" s="15"/>
    </row>
    <row r="5013" spans="2:17" s="25" customFormat="1" x14ac:dyDescent="0.3">
      <c r="B5013" s="15" t="str">
        <f>IF(A5013="","",VLOOKUP(A5013,Tabulka3[[Číslo smlouvy   u pravidelné činnosti]:[Příjmení]],3,0))</f>
        <v/>
      </c>
      <c r="C5013" s="15" t="str">
        <f>IF(A5013="","",VLOOKUP(A5013,Tabulka3[[Číslo smlouvy   u pravidelné činnosti]:[Příjmení]],4,0))</f>
        <v/>
      </c>
      <c r="F5013" s="94"/>
      <c r="H5013" s="113"/>
      <c r="I5013" s="113"/>
      <c r="K5013" s="15"/>
      <c r="L5013" s="15"/>
      <c r="M5013" s="15">
        <f t="shared" si="234"/>
        <v>1</v>
      </c>
      <c r="N5013" s="15" t="str">
        <f t="shared" si="235"/>
        <v>-</v>
      </c>
      <c r="O5013" s="150">
        <f t="shared" si="236"/>
        <v>0</v>
      </c>
      <c r="P5013" s="15" t="str">
        <f>IF(COUNTIF('Personálie dobrovolníků '!U:X,N5013)&gt;0,"ANO","")</f>
        <v/>
      </c>
      <c r="Q5013" s="15"/>
    </row>
    <row r="5014" spans="2:17" s="25" customFormat="1" x14ac:dyDescent="0.3">
      <c r="B5014" s="15" t="str">
        <f>IF(A5014="","",VLOOKUP(A5014,Tabulka3[[Číslo smlouvy   u pravidelné činnosti]:[Příjmení]],3,0))</f>
        <v/>
      </c>
      <c r="C5014" s="15" t="str">
        <f>IF(A5014="","",VLOOKUP(A5014,Tabulka3[[Číslo smlouvy   u pravidelné činnosti]:[Příjmení]],4,0))</f>
        <v/>
      </c>
      <c r="F5014" s="94"/>
      <c r="H5014" s="113"/>
      <c r="I5014" s="113"/>
      <c r="K5014" s="15"/>
      <c r="L5014" s="15"/>
      <c r="M5014" s="15">
        <f t="shared" si="234"/>
        <v>1</v>
      </c>
      <c r="N5014" s="15" t="str">
        <f t="shared" si="235"/>
        <v>-</v>
      </c>
      <c r="O5014" s="150">
        <f t="shared" si="236"/>
        <v>0</v>
      </c>
      <c r="P5014" s="15" t="str">
        <f>IF(COUNTIF('Personálie dobrovolníků '!U:X,N5014)&gt;0,"ANO","")</f>
        <v/>
      </c>
      <c r="Q5014" s="15"/>
    </row>
    <row r="5015" spans="2:17" s="25" customFormat="1" x14ac:dyDescent="0.3">
      <c r="B5015" s="15" t="str">
        <f>IF(A5015="","",VLOOKUP(A5015,Tabulka3[[Číslo smlouvy   u pravidelné činnosti]:[Příjmení]],3,0))</f>
        <v/>
      </c>
      <c r="C5015" s="15" t="str">
        <f>IF(A5015="","",VLOOKUP(A5015,Tabulka3[[Číslo smlouvy   u pravidelné činnosti]:[Příjmení]],4,0))</f>
        <v/>
      </c>
      <c r="F5015" s="94"/>
      <c r="H5015" s="113"/>
      <c r="I5015" s="113"/>
      <c r="K5015" s="15"/>
      <c r="L5015" s="15"/>
      <c r="M5015" s="15">
        <f t="shared" si="234"/>
        <v>1</v>
      </c>
      <c r="N5015" s="15" t="str">
        <f t="shared" si="235"/>
        <v>-</v>
      </c>
      <c r="O5015" s="150">
        <f t="shared" si="236"/>
        <v>0</v>
      </c>
      <c r="P5015" s="15" t="str">
        <f>IF(COUNTIF('Personálie dobrovolníků '!U:X,N5015)&gt;0,"ANO","")</f>
        <v/>
      </c>
      <c r="Q5015" s="15"/>
    </row>
    <row r="5016" spans="2:17" s="25" customFormat="1" x14ac:dyDescent="0.3">
      <c r="B5016" s="15" t="str">
        <f>IF(A5016="","",VLOOKUP(A5016,Tabulka3[[Číslo smlouvy   u pravidelné činnosti]:[Příjmení]],3,0))</f>
        <v/>
      </c>
      <c r="C5016" s="15" t="str">
        <f>IF(A5016="","",VLOOKUP(A5016,Tabulka3[[Číslo smlouvy   u pravidelné činnosti]:[Příjmení]],4,0))</f>
        <v/>
      </c>
      <c r="F5016" s="94"/>
      <c r="H5016" s="113"/>
      <c r="I5016" s="113"/>
      <c r="K5016" s="15"/>
      <c r="L5016" s="15"/>
      <c r="M5016" s="15">
        <f t="shared" si="234"/>
        <v>1</v>
      </c>
      <c r="N5016" s="15" t="str">
        <f t="shared" si="235"/>
        <v>-</v>
      </c>
      <c r="O5016" s="150">
        <f t="shared" si="236"/>
        <v>0</v>
      </c>
      <c r="P5016" s="15" t="str">
        <f>IF(COUNTIF('Personálie dobrovolníků '!U:X,N5016)&gt;0,"ANO","")</f>
        <v/>
      </c>
      <c r="Q5016" s="15"/>
    </row>
    <row r="5017" spans="2:17" s="25" customFormat="1" x14ac:dyDescent="0.3">
      <c r="B5017" s="15" t="str">
        <f>IF(A5017="","",VLOOKUP(A5017,Tabulka3[[Číslo smlouvy   u pravidelné činnosti]:[Příjmení]],3,0))</f>
        <v/>
      </c>
      <c r="C5017" s="15" t="str">
        <f>IF(A5017="","",VLOOKUP(A5017,Tabulka3[[Číslo smlouvy   u pravidelné činnosti]:[Příjmení]],4,0))</f>
        <v/>
      </c>
      <c r="F5017" s="94"/>
      <c r="H5017" s="113"/>
      <c r="I5017" s="113"/>
      <c r="K5017" s="15"/>
      <c r="L5017" s="15"/>
      <c r="M5017" s="15">
        <f t="shared" si="234"/>
        <v>1</v>
      </c>
      <c r="N5017" s="15" t="str">
        <f t="shared" si="235"/>
        <v>-</v>
      </c>
      <c r="O5017" s="150">
        <f t="shared" si="236"/>
        <v>0</v>
      </c>
      <c r="P5017" s="15" t="str">
        <f>IF(COUNTIF('Personálie dobrovolníků '!U:X,N5017)&gt;0,"ANO","")</f>
        <v/>
      </c>
      <c r="Q5017" s="15"/>
    </row>
    <row r="5018" spans="2:17" s="25" customFormat="1" x14ac:dyDescent="0.3">
      <c r="B5018" s="15" t="str">
        <f>IF(A5018="","",VLOOKUP(A5018,Tabulka3[[Číslo smlouvy   u pravidelné činnosti]:[Příjmení]],3,0))</f>
        <v/>
      </c>
      <c r="C5018" s="15" t="str">
        <f>IF(A5018="","",VLOOKUP(A5018,Tabulka3[[Číslo smlouvy   u pravidelné činnosti]:[Příjmení]],4,0))</f>
        <v/>
      </c>
      <c r="F5018" s="94"/>
      <c r="H5018" s="113"/>
      <c r="I5018" s="113"/>
      <c r="K5018" s="15"/>
      <c r="L5018" s="15"/>
      <c r="M5018" s="15">
        <f t="shared" si="234"/>
        <v>1</v>
      </c>
      <c r="N5018" s="15" t="str">
        <f t="shared" si="235"/>
        <v>-</v>
      </c>
      <c r="O5018" s="150">
        <f t="shared" si="236"/>
        <v>0</v>
      </c>
      <c r="P5018" s="15" t="str">
        <f>IF(COUNTIF('Personálie dobrovolníků '!U:X,N5018)&gt;0,"ANO","")</f>
        <v/>
      </c>
      <c r="Q5018" s="15"/>
    </row>
    <row r="5019" spans="2:17" s="25" customFormat="1" x14ac:dyDescent="0.3">
      <c r="B5019" s="15" t="str">
        <f>IF(A5019="","",VLOOKUP(A5019,Tabulka3[[Číslo smlouvy   u pravidelné činnosti]:[Příjmení]],3,0))</f>
        <v/>
      </c>
      <c r="C5019" s="15" t="str">
        <f>IF(A5019="","",VLOOKUP(A5019,Tabulka3[[Číslo smlouvy   u pravidelné činnosti]:[Příjmení]],4,0))</f>
        <v/>
      </c>
      <c r="F5019" s="94"/>
      <c r="H5019" s="113"/>
      <c r="I5019" s="113"/>
      <c r="K5019" s="15"/>
      <c r="L5019" s="15"/>
      <c r="M5019" s="15">
        <f t="shared" si="234"/>
        <v>1</v>
      </c>
      <c r="N5019" s="15" t="str">
        <f t="shared" si="235"/>
        <v>-</v>
      </c>
      <c r="O5019" s="150">
        <f t="shared" si="236"/>
        <v>0</v>
      </c>
      <c r="P5019" s="15" t="str">
        <f>IF(COUNTIF('Personálie dobrovolníků '!U:X,N5019)&gt;0,"ANO","")</f>
        <v/>
      </c>
      <c r="Q5019" s="15"/>
    </row>
    <row r="5020" spans="2:17" s="25" customFormat="1" x14ac:dyDescent="0.3">
      <c r="B5020" s="15" t="str">
        <f>IF(A5020="","",VLOOKUP(A5020,Tabulka3[[Číslo smlouvy   u pravidelné činnosti]:[Příjmení]],3,0))</f>
        <v/>
      </c>
      <c r="C5020" s="15" t="str">
        <f>IF(A5020="","",VLOOKUP(A5020,Tabulka3[[Číslo smlouvy   u pravidelné činnosti]:[Příjmení]],4,0))</f>
        <v/>
      </c>
      <c r="F5020" s="94"/>
      <c r="H5020" s="113"/>
      <c r="I5020" s="113"/>
      <c r="K5020" s="15"/>
      <c r="L5020" s="15"/>
      <c r="M5020" s="15">
        <f t="shared" si="234"/>
        <v>1</v>
      </c>
      <c r="N5020" s="15" t="str">
        <f t="shared" si="235"/>
        <v>-</v>
      </c>
      <c r="O5020" s="150">
        <f t="shared" si="236"/>
        <v>0</v>
      </c>
      <c r="P5020" s="15" t="str">
        <f>IF(COUNTIF('Personálie dobrovolníků '!U:X,N5020)&gt;0,"ANO","")</f>
        <v/>
      </c>
      <c r="Q5020" s="15"/>
    </row>
    <row r="5021" spans="2:17" s="25" customFormat="1" x14ac:dyDescent="0.3">
      <c r="B5021" s="15" t="str">
        <f>IF(A5021="","",VLOOKUP(A5021,Tabulka3[[Číslo smlouvy   u pravidelné činnosti]:[Příjmení]],3,0))</f>
        <v/>
      </c>
      <c r="C5021" s="15" t="str">
        <f>IF(A5021="","",VLOOKUP(A5021,Tabulka3[[Číslo smlouvy   u pravidelné činnosti]:[Příjmení]],4,0))</f>
        <v/>
      </c>
      <c r="F5021" s="94"/>
      <c r="H5021" s="113"/>
      <c r="I5021" s="113"/>
      <c r="K5021" s="15"/>
      <c r="L5021" s="15"/>
      <c r="M5021" s="15">
        <f t="shared" si="234"/>
        <v>1</v>
      </c>
      <c r="N5021" s="15" t="str">
        <f t="shared" si="235"/>
        <v>-</v>
      </c>
      <c r="O5021" s="150">
        <f t="shared" si="236"/>
        <v>0</v>
      </c>
      <c r="P5021" s="15" t="str">
        <f>IF(COUNTIF('Personálie dobrovolníků '!U:X,N5021)&gt;0,"ANO","")</f>
        <v/>
      </c>
      <c r="Q5021" s="15"/>
    </row>
    <row r="5022" spans="2:17" s="25" customFormat="1" x14ac:dyDescent="0.3">
      <c r="B5022" s="15" t="str">
        <f>IF(A5022="","",VLOOKUP(A5022,Tabulka3[[Číslo smlouvy   u pravidelné činnosti]:[Příjmení]],3,0))</f>
        <v/>
      </c>
      <c r="C5022" s="15" t="str">
        <f>IF(A5022="","",VLOOKUP(A5022,Tabulka3[[Číslo smlouvy   u pravidelné činnosti]:[Příjmení]],4,0))</f>
        <v/>
      </c>
      <c r="F5022" s="94"/>
      <c r="H5022" s="113"/>
      <c r="I5022" s="113"/>
      <c r="K5022" s="15"/>
      <c r="L5022" s="15"/>
      <c r="M5022" s="15">
        <f t="shared" si="234"/>
        <v>1</v>
      </c>
      <c r="N5022" s="15" t="str">
        <f t="shared" si="235"/>
        <v>-</v>
      </c>
      <c r="O5022" s="150">
        <f t="shared" si="236"/>
        <v>0</v>
      </c>
      <c r="P5022" s="15" t="str">
        <f>IF(COUNTIF('Personálie dobrovolníků '!U:X,N5022)&gt;0,"ANO","")</f>
        <v/>
      </c>
      <c r="Q5022" s="15"/>
    </row>
    <row r="5023" spans="2:17" s="25" customFormat="1" x14ac:dyDescent="0.3">
      <c r="B5023" s="15" t="str">
        <f>IF(A5023="","",VLOOKUP(A5023,Tabulka3[[Číslo smlouvy   u pravidelné činnosti]:[Příjmení]],3,0))</f>
        <v/>
      </c>
      <c r="C5023" s="15" t="str">
        <f>IF(A5023="","",VLOOKUP(A5023,Tabulka3[[Číslo smlouvy   u pravidelné činnosti]:[Příjmení]],4,0))</f>
        <v/>
      </c>
      <c r="F5023" s="94"/>
      <c r="H5023" s="113"/>
      <c r="I5023" s="113"/>
      <c r="K5023" s="15"/>
      <c r="L5023" s="15"/>
      <c r="M5023" s="15">
        <f t="shared" si="234"/>
        <v>1</v>
      </c>
      <c r="N5023" s="15" t="str">
        <f t="shared" si="235"/>
        <v>-</v>
      </c>
      <c r="O5023" s="150">
        <f t="shared" si="236"/>
        <v>0</v>
      </c>
      <c r="P5023" s="15" t="str">
        <f>IF(COUNTIF('Personálie dobrovolníků '!U:X,N5023)&gt;0,"ANO","")</f>
        <v/>
      </c>
      <c r="Q5023" s="15"/>
    </row>
    <row r="5024" spans="2:17" s="25" customFormat="1" x14ac:dyDescent="0.3">
      <c r="B5024" s="15" t="str">
        <f>IF(A5024="","",VLOOKUP(A5024,Tabulka3[[Číslo smlouvy   u pravidelné činnosti]:[Příjmení]],3,0))</f>
        <v/>
      </c>
      <c r="C5024" s="15" t="str">
        <f>IF(A5024="","",VLOOKUP(A5024,Tabulka3[[Číslo smlouvy   u pravidelné činnosti]:[Příjmení]],4,0))</f>
        <v/>
      </c>
      <c r="F5024" s="94"/>
      <c r="H5024" s="113"/>
      <c r="I5024" s="113"/>
      <c r="K5024" s="15"/>
      <c r="L5024" s="15"/>
      <c r="M5024" s="15">
        <f t="shared" si="234"/>
        <v>1</v>
      </c>
      <c r="N5024" s="15" t="str">
        <f t="shared" si="235"/>
        <v>-</v>
      </c>
      <c r="O5024" s="150">
        <f t="shared" si="236"/>
        <v>0</v>
      </c>
      <c r="P5024" s="15" t="str">
        <f>IF(COUNTIF('Personálie dobrovolníků '!U:X,N5024)&gt;0,"ANO","")</f>
        <v/>
      </c>
      <c r="Q5024" s="15"/>
    </row>
    <row r="5025" spans="2:17" s="25" customFormat="1" x14ac:dyDescent="0.3">
      <c r="B5025" s="15" t="str">
        <f>IF(A5025="","",VLOOKUP(A5025,Tabulka3[[Číslo smlouvy   u pravidelné činnosti]:[Příjmení]],3,0))</f>
        <v/>
      </c>
      <c r="C5025" s="15" t="str">
        <f>IF(A5025="","",VLOOKUP(A5025,Tabulka3[[Číslo smlouvy   u pravidelné činnosti]:[Příjmení]],4,0))</f>
        <v/>
      </c>
      <c r="F5025" s="94"/>
      <c r="H5025" s="113"/>
      <c r="I5025" s="113"/>
      <c r="K5025" s="15"/>
      <c r="L5025" s="15"/>
      <c r="M5025" s="15">
        <f t="shared" si="234"/>
        <v>1</v>
      </c>
      <c r="N5025" s="15" t="str">
        <f t="shared" si="235"/>
        <v>-</v>
      </c>
      <c r="O5025" s="150">
        <f t="shared" si="236"/>
        <v>0</v>
      </c>
      <c r="P5025" s="15" t="str">
        <f>IF(COUNTIF('Personálie dobrovolníků '!U:X,N5025)&gt;0,"ANO","")</f>
        <v/>
      </c>
      <c r="Q5025" s="15"/>
    </row>
    <row r="5026" spans="2:17" s="25" customFormat="1" x14ac:dyDescent="0.3">
      <c r="B5026" s="15" t="str">
        <f>IF(A5026="","",VLOOKUP(A5026,Tabulka3[[Číslo smlouvy   u pravidelné činnosti]:[Příjmení]],3,0))</f>
        <v/>
      </c>
      <c r="C5026" s="15" t="str">
        <f>IF(A5026="","",VLOOKUP(A5026,Tabulka3[[Číslo smlouvy   u pravidelné činnosti]:[Příjmení]],4,0))</f>
        <v/>
      </c>
      <c r="F5026" s="94"/>
      <c r="H5026" s="113"/>
      <c r="I5026" s="113"/>
      <c r="K5026" s="15"/>
      <c r="L5026" s="15"/>
      <c r="M5026" s="15">
        <f t="shared" si="234"/>
        <v>1</v>
      </c>
      <c r="N5026" s="15" t="str">
        <f t="shared" si="235"/>
        <v>-</v>
      </c>
      <c r="O5026" s="150">
        <f t="shared" si="236"/>
        <v>0</v>
      </c>
      <c r="P5026" s="15" t="str">
        <f>IF(COUNTIF('Personálie dobrovolníků '!U:X,N5026)&gt;0,"ANO","")</f>
        <v/>
      </c>
      <c r="Q5026" s="15"/>
    </row>
    <row r="5027" spans="2:17" s="25" customFormat="1" x14ac:dyDescent="0.3">
      <c r="B5027" s="15" t="str">
        <f>IF(A5027="","",VLOOKUP(A5027,Tabulka3[[Číslo smlouvy   u pravidelné činnosti]:[Příjmení]],3,0))</f>
        <v/>
      </c>
      <c r="C5027" s="15" t="str">
        <f>IF(A5027="","",VLOOKUP(A5027,Tabulka3[[Číslo smlouvy   u pravidelné činnosti]:[Příjmení]],4,0))</f>
        <v/>
      </c>
      <c r="F5027" s="94"/>
      <c r="H5027" s="113"/>
      <c r="I5027" s="113"/>
      <c r="K5027" s="15"/>
      <c r="L5027" s="15"/>
      <c r="M5027" s="15">
        <f t="shared" si="234"/>
        <v>1</v>
      </c>
      <c r="N5027" s="15" t="str">
        <f t="shared" si="235"/>
        <v>-</v>
      </c>
      <c r="O5027" s="150">
        <f t="shared" si="236"/>
        <v>0</v>
      </c>
      <c r="P5027" s="15" t="str">
        <f>IF(COUNTIF('Personálie dobrovolníků '!U:X,N5027)&gt;0,"ANO","")</f>
        <v/>
      </c>
      <c r="Q5027" s="15"/>
    </row>
    <row r="5028" spans="2:17" s="25" customFormat="1" x14ac:dyDescent="0.3">
      <c r="B5028" s="15" t="str">
        <f>IF(A5028="","",VLOOKUP(A5028,Tabulka3[[Číslo smlouvy   u pravidelné činnosti]:[Příjmení]],3,0))</f>
        <v/>
      </c>
      <c r="C5028" s="15" t="str">
        <f>IF(A5028="","",VLOOKUP(A5028,Tabulka3[[Číslo smlouvy   u pravidelné činnosti]:[Příjmení]],4,0))</f>
        <v/>
      </c>
      <c r="F5028" s="94"/>
      <c r="H5028" s="113"/>
      <c r="I5028" s="113"/>
      <c r="K5028" s="15"/>
      <c r="L5028" s="15"/>
      <c r="M5028" s="15">
        <f t="shared" si="234"/>
        <v>1</v>
      </c>
      <c r="N5028" s="15" t="str">
        <f t="shared" si="235"/>
        <v>-</v>
      </c>
      <c r="O5028" s="150">
        <f t="shared" si="236"/>
        <v>0</v>
      </c>
      <c r="P5028" s="15" t="str">
        <f>IF(COUNTIF('Personálie dobrovolníků '!U:X,N5028)&gt;0,"ANO","")</f>
        <v/>
      </c>
      <c r="Q5028" s="15"/>
    </row>
    <row r="5029" spans="2:17" s="25" customFormat="1" x14ac:dyDescent="0.3">
      <c r="B5029" s="15" t="str">
        <f>IF(A5029="","",VLOOKUP(A5029,Tabulka3[[Číslo smlouvy   u pravidelné činnosti]:[Příjmení]],3,0))</f>
        <v/>
      </c>
      <c r="C5029" s="15" t="str">
        <f>IF(A5029="","",VLOOKUP(A5029,Tabulka3[[Číslo smlouvy   u pravidelné činnosti]:[Příjmení]],4,0))</f>
        <v/>
      </c>
      <c r="F5029" s="94"/>
      <c r="H5029" s="113"/>
      <c r="I5029" s="113"/>
      <c r="K5029" s="15"/>
      <c r="L5029" s="15"/>
      <c r="M5029" s="15">
        <f t="shared" si="234"/>
        <v>1</v>
      </c>
      <c r="N5029" s="15" t="str">
        <f t="shared" si="235"/>
        <v>-</v>
      </c>
      <c r="O5029" s="150">
        <f t="shared" si="236"/>
        <v>0</v>
      </c>
      <c r="P5029" s="15" t="str">
        <f>IF(COUNTIF('Personálie dobrovolníků '!U:X,N5029)&gt;0,"ANO","")</f>
        <v/>
      </c>
      <c r="Q5029" s="15"/>
    </row>
    <row r="5030" spans="2:17" s="25" customFormat="1" x14ac:dyDescent="0.3">
      <c r="B5030" s="15" t="str">
        <f>IF(A5030="","",VLOOKUP(A5030,Tabulka3[[Číslo smlouvy   u pravidelné činnosti]:[Příjmení]],3,0))</f>
        <v/>
      </c>
      <c r="C5030" s="15" t="str">
        <f>IF(A5030="","",VLOOKUP(A5030,Tabulka3[[Číslo smlouvy   u pravidelné činnosti]:[Příjmení]],4,0))</f>
        <v/>
      </c>
      <c r="F5030" s="94"/>
      <c r="H5030" s="113"/>
      <c r="I5030" s="113"/>
      <c r="K5030" s="15"/>
      <c r="L5030" s="15"/>
      <c r="M5030" s="15">
        <f t="shared" si="234"/>
        <v>1</v>
      </c>
      <c r="N5030" s="15" t="str">
        <f t="shared" si="235"/>
        <v>-</v>
      </c>
      <c r="O5030" s="150">
        <f t="shared" si="236"/>
        <v>0</v>
      </c>
      <c r="P5030" s="15" t="str">
        <f>IF(COUNTIF('Personálie dobrovolníků '!U:X,N5030)&gt;0,"ANO","")</f>
        <v/>
      </c>
      <c r="Q5030" s="15"/>
    </row>
    <row r="5031" spans="2:17" s="25" customFormat="1" x14ac:dyDescent="0.3">
      <c r="B5031" s="15" t="str">
        <f>IF(A5031="","",VLOOKUP(A5031,Tabulka3[[Číslo smlouvy   u pravidelné činnosti]:[Příjmení]],3,0))</f>
        <v/>
      </c>
      <c r="C5031" s="15" t="str">
        <f>IF(A5031="","",VLOOKUP(A5031,Tabulka3[[Číslo smlouvy   u pravidelné činnosti]:[Příjmení]],4,0))</f>
        <v/>
      </c>
      <c r="F5031" s="94"/>
      <c r="H5031" s="113"/>
      <c r="I5031" s="113"/>
      <c r="K5031" s="15"/>
      <c r="L5031" s="15"/>
      <c r="M5031" s="15">
        <f t="shared" si="234"/>
        <v>1</v>
      </c>
      <c r="N5031" s="15" t="str">
        <f t="shared" si="235"/>
        <v>-</v>
      </c>
      <c r="O5031" s="150">
        <f t="shared" si="236"/>
        <v>0</v>
      </c>
      <c r="P5031" s="15" t="str">
        <f>IF(COUNTIF('Personálie dobrovolníků '!U:X,N5031)&gt;0,"ANO","")</f>
        <v/>
      </c>
      <c r="Q5031" s="15"/>
    </row>
    <row r="5032" spans="2:17" s="25" customFormat="1" x14ac:dyDescent="0.3">
      <c r="B5032" s="15" t="str">
        <f>IF(A5032="","",VLOOKUP(A5032,Tabulka3[[Číslo smlouvy   u pravidelné činnosti]:[Příjmení]],3,0))</f>
        <v/>
      </c>
      <c r="C5032" s="15" t="str">
        <f>IF(A5032="","",VLOOKUP(A5032,Tabulka3[[Číslo smlouvy   u pravidelné činnosti]:[Příjmení]],4,0))</f>
        <v/>
      </c>
      <c r="F5032" s="94"/>
      <c r="H5032" s="113"/>
      <c r="I5032" s="113"/>
      <c r="K5032" s="15"/>
      <c r="L5032" s="15"/>
      <c r="M5032" s="15">
        <f t="shared" si="234"/>
        <v>1</v>
      </c>
      <c r="N5032" s="15" t="str">
        <f t="shared" si="235"/>
        <v>-</v>
      </c>
      <c r="O5032" s="150">
        <f t="shared" si="236"/>
        <v>0</v>
      </c>
      <c r="P5032" s="15" t="str">
        <f>IF(COUNTIF('Personálie dobrovolníků '!U:X,N5032)&gt;0,"ANO","")</f>
        <v/>
      </c>
      <c r="Q5032" s="15"/>
    </row>
    <row r="5033" spans="2:17" s="25" customFormat="1" x14ac:dyDescent="0.3">
      <c r="B5033" s="15" t="str">
        <f>IF(A5033="","",VLOOKUP(A5033,Tabulka3[[Číslo smlouvy   u pravidelné činnosti]:[Příjmení]],3,0))</f>
        <v/>
      </c>
      <c r="C5033" s="15" t="str">
        <f>IF(A5033="","",VLOOKUP(A5033,Tabulka3[[Číslo smlouvy   u pravidelné činnosti]:[Příjmení]],4,0))</f>
        <v/>
      </c>
      <c r="F5033" s="94"/>
      <c r="H5033" s="113"/>
      <c r="I5033" s="113"/>
      <c r="K5033" s="15"/>
      <c r="L5033" s="15"/>
      <c r="M5033" s="15">
        <f t="shared" si="234"/>
        <v>1</v>
      </c>
      <c r="N5033" s="15" t="str">
        <f t="shared" si="235"/>
        <v>-</v>
      </c>
      <c r="O5033" s="150">
        <f t="shared" si="236"/>
        <v>0</v>
      </c>
      <c r="P5033" s="15" t="str">
        <f>IF(COUNTIF('Personálie dobrovolníků '!U:X,N5033)&gt;0,"ANO","")</f>
        <v/>
      </c>
      <c r="Q5033" s="15"/>
    </row>
    <row r="5034" spans="2:17" s="25" customFormat="1" x14ac:dyDescent="0.3">
      <c r="B5034" s="15" t="str">
        <f>IF(A5034="","",VLOOKUP(A5034,Tabulka3[[Číslo smlouvy   u pravidelné činnosti]:[Příjmení]],3,0))</f>
        <v/>
      </c>
      <c r="C5034" s="15" t="str">
        <f>IF(A5034="","",VLOOKUP(A5034,Tabulka3[[Číslo smlouvy   u pravidelné činnosti]:[Příjmení]],4,0))</f>
        <v/>
      </c>
      <c r="F5034" s="94"/>
      <c r="H5034" s="113"/>
      <c r="I5034" s="113"/>
      <c r="K5034" s="15"/>
      <c r="L5034" s="15"/>
      <c r="M5034" s="15">
        <f t="shared" si="234"/>
        <v>1</v>
      </c>
      <c r="N5034" s="15" t="str">
        <f t="shared" si="235"/>
        <v>-</v>
      </c>
      <c r="O5034" s="150">
        <f t="shared" si="236"/>
        <v>0</v>
      </c>
      <c r="P5034" s="15" t="str">
        <f>IF(COUNTIF('Personálie dobrovolníků '!U:X,N5034)&gt;0,"ANO","")</f>
        <v/>
      </c>
      <c r="Q5034" s="15"/>
    </row>
    <row r="5035" spans="2:17" s="25" customFormat="1" x14ac:dyDescent="0.3">
      <c r="B5035" s="15" t="str">
        <f>IF(A5035="","",VLOOKUP(A5035,Tabulka3[[Číslo smlouvy   u pravidelné činnosti]:[Příjmení]],3,0))</f>
        <v/>
      </c>
      <c r="C5035" s="15" t="str">
        <f>IF(A5035="","",VLOOKUP(A5035,Tabulka3[[Číslo smlouvy   u pravidelné činnosti]:[Příjmení]],4,0))</f>
        <v/>
      </c>
      <c r="F5035" s="94"/>
      <c r="H5035" s="113"/>
      <c r="I5035" s="113"/>
      <c r="K5035" s="15"/>
      <c r="L5035" s="15"/>
      <c r="M5035" s="15">
        <f t="shared" si="234"/>
        <v>1</v>
      </c>
      <c r="N5035" s="15" t="str">
        <f t="shared" si="235"/>
        <v>-</v>
      </c>
      <c r="O5035" s="150">
        <f t="shared" si="236"/>
        <v>0</v>
      </c>
      <c r="P5035" s="15" t="str">
        <f>IF(COUNTIF('Personálie dobrovolníků '!U:X,N5035)&gt;0,"ANO","")</f>
        <v/>
      </c>
      <c r="Q5035" s="15"/>
    </row>
    <row r="5036" spans="2:17" s="25" customFormat="1" x14ac:dyDescent="0.3">
      <c r="B5036" s="15" t="str">
        <f>IF(A5036="","",VLOOKUP(A5036,Tabulka3[[Číslo smlouvy   u pravidelné činnosti]:[Příjmení]],3,0))</f>
        <v/>
      </c>
      <c r="C5036" s="15" t="str">
        <f>IF(A5036="","",VLOOKUP(A5036,Tabulka3[[Číslo smlouvy   u pravidelné činnosti]:[Příjmení]],4,0))</f>
        <v/>
      </c>
      <c r="F5036" s="94"/>
      <c r="H5036" s="113"/>
      <c r="I5036" s="113"/>
      <c r="K5036" s="15"/>
      <c r="L5036" s="15"/>
      <c r="M5036" s="15">
        <f t="shared" si="234"/>
        <v>1</v>
      </c>
      <c r="N5036" s="15" t="str">
        <f t="shared" si="235"/>
        <v>-</v>
      </c>
      <c r="O5036" s="150">
        <f t="shared" si="236"/>
        <v>0</v>
      </c>
      <c r="P5036" s="15" t="str">
        <f>IF(COUNTIF('Personálie dobrovolníků '!U:X,N5036)&gt;0,"ANO","")</f>
        <v/>
      </c>
      <c r="Q5036" s="15"/>
    </row>
    <row r="5037" spans="2:17" s="25" customFormat="1" x14ac:dyDescent="0.3">
      <c r="B5037" s="15" t="str">
        <f>IF(A5037="","",VLOOKUP(A5037,Tabulka3[[Číslo smlouvy   u pravidelné činnosti]:[Příjmení]],3,0))</f>
        <v/>
      </c>
      <c r="C5037" s="15" t="str">
        <f>IF(A5037="","",VLOOKUP(A5037,Tabulka3[[Číslo smlouvy   u pravidelné činnosti]:[Příjmení]],4,0))</f>
        <v/>
      </c>
      <c r="F5037" s="94"/>
      <c r="H5037" s="113"/>
      <c r="I5037" s="113"/>
      <c r="K5037" s="15"/>
      <c r="L5037" s="15"/>
      <c r="M5037" s="15">
        <f t="shared" si="234"/>
        <v>1</v>
      </c>
      <c r="N5037" s="15" t="str">
        <f t="shared" si="235"/>
        <v>-</v>
      </c>
      <c r="O5037" s="150">
        <f t="shared" si="236"/>
        <v>0</v>
      </c>
      <c r="P5037" s="15" t="str">
        <f>IF(COUNTIF('Personálie dobrovolníků '!U:X,N5037)&gt;0,"ANO","")</f>
        <v/>
      </c>
      <c r="Q5037" s="15"/>
    </row>
    <row r="5038" spans="2:17" s="25" customFormat="1" x14ac:dyDescent="0.3">
      <c r="B5038" s="15" t="str">
        <f>IF(A5038="","",VLOOKUP(A5038,Tabulka3[[Číslo smlouvy   u pravidelné činnosti]:[Příjmení]],3,0))</f>
        <v/>
      </c>
      <c r="C5038" s="15" t="str">
        <f>IF(A5038="","",VLOOKUP(A5038,Tabulka3[[Číslo smlouvy   u pravidelné činnosti]:[Příjmení]],4,0))</f>
        <v/>
      </c>
      <c r="F5038" s="94"/>
      <c r="H5038" s="113"/>
      <c r="I5038" s="113"/>
      <c r="K5038" s="15"/>
      <c r="L5038" s="15"/>
      <c r="M5038" s="15">
        <f t="shared" si="234"/>
        <v>1</v>
      </c>
      <c r="N5038" s="15" t="str">
        <f t="shared" si="235"/>
        <v>-</v>
      </c>
      <c r="O5038" s="150">
        <f t="shared" si="236"/>
        <v>0</v>
      </c>
      <c r="P5038" s="15" t="str">
        <f>IF(COUNTIF('Personálie dobrovolníků '!U:X,N5038)&gt;0,"ANO","")</f>
        <v/>
      </c>
      <c r="Q5038" s="15"/>
    </row>
    <row r="5039" spans="2:17" s="25" customFormat="1" x14ac:dyDescent="0.3">
      <c r="B5039" s="15" t="str">
        <f>IF(A5039="","",VLOOKUP(A5039,Tabulka3[[Číslo smlouvy   u pravidelné činnosti]:[Příjmení]],3,0))</f>
        <v/>
      </c>
      <c r="C5039" s="15" t="str">
        <f>IF(A5039="","",VLOOKUP(A5039,Tabulka3[[Číslo smlouvy   u pravidelné činnosti]:[Příjmení]],4,0))</f>
        <v/>
      </c>
      <c r="F5039" s="94"/>
      <c r="H5039" s="113"/>
      <c r="I5039" s="113"/>
      <c r="K5039" s="15"/>
      <c r="L5039" s="15"/>
      <c r="M5039" s="15">
        <f t="shared" si="234"/>
        <v>1</v>
      </c>
      <c r="N5039" s="15" t="str">
        <f t="shared" si="235"/>
        <v>-</v>
      </c>
      <c r="O5039" s="150">
        <f t="shared" si="236"/>
        <v>0</v>
      </c>
      <c r="P5039" s="15" t="str">
        <f>IF(COUNTIF('Personálie dobrovolníků '!U:X,N5039)&gt;0,"ANO","")</f>
        <v/>
      </c>
      <c r="Q5039" s="15"/>
    </row>
    <row r="5040" spans="2:17" s="25" customFormat="1" x14ac:dyDescent="0.3">
      <c r="B5040" s="15" t="str">
        <f>IF(A5040="","",VLOOKUP(A5040,Tabulka3[[Číslo smlouvy   u pravidelné činnosti]:[Příjmení]],3,0))</f>
        <v/>
      </c>
      <c r="C5040" s="15" t="str">
        <f>IF(A5040="","",VLOOKUP(A5040,Tabulka3[[Číslo smlouvy   u pravidelné činnosti]:[Příjmení]],4,0))</f>
        <v/>
      </c>
      <c r="F5040" s="94"/>
      <c r="H5040" s="113"/>
      <c r="I5040" s="113"/>
      <c r="K5040" s="15"/>
      <c r="L5040" s="15"/>
      <c r="M5040" s="15">
        <f t="shared" si="234"/>
        <v>1</v>
      </c>
      <c r="N5040" s="15" t="str">
        <f t="shared" si="235"/>
        <v>-</v>
      </c>
      <c r="O5040" s="150">
        <f t="shared" si="236"/>
        <v>0</v>
      </c>
      <c r="P5040" s="15" t="str">
        <f>IF(COUNTIF('Personálie dobrovolníků '!U:X,N5040)&gt;0,"ANO","")</f>
        <v/>
      </c>
      <c r="Q5040" s="15"/>
    </row>
    <row r="5041" spans="2:17" s="25" customFormat="1" x14ac:dyDescent="0.3">
      <c r="B5041" s="15" t="str">
        <f>IF(A5041="","",VLOOKUP(A5041,Tabulka3[[Číslo smlouvy   u pravidelné činnosti]:[Příjmení]],3,0))</f>
        <v/>
      </c>
      <c r="C5041" s="15" t="str">
        <f>IF(A5041="","",VLOOKUP(A5041,Tabulka3[[Číslo smlouvy   u pravidelné činnosti]:[Příjmení]],4,0))</f>
        <v/>
      </c>
      <c r="F5041" s="94"/>
      <c r="H5041" s="113"/>
      <c r="I5041" s="113"/>
      <c r="K5041" s="15"/>
      <c r="L5041" s="15"/>
      <c r="M5041" s="15">
        <f t="shared" si="234"/>
        <v>1</v>
      </c>
      <c r="N5041" s="15" t="str">
        <f t="shared" si="235"/>
        <v>-</v>
      </c>
      <c r="O5041" s="150">
        <f t="shared" si="236"/>
        <v>0</v>
      </c>
      <c r="P5041" s="15" t="str">
        <f>IF(COUNTIF('Personálie dobrovolníků '!U:X,N5041)&gt;0,"ANO","")</f>
        <v/>
      </c>
      <c r="Q5041" s="15"/>
    </row>
    <row r="5042" spans="2:17" s="25" customFormat="1" x14ac:dyDescent="0.3">
      <c r="B5042" s="15" t="str">
        <f>IF(A5042="","",VLOOKUP(A5042,Tabulka3[[Číslo smlouvy   u pravidelné činnosti]:[Příjmení]],3,0))</f>
        <v/>
      </c>
      <c r="C5042" s="15" t="str">
        <f>IF(A5042="","",VLOOKUP(A5042,Tabulka3[[Číslo smlouvy   u pravidelné činnosti]:[Příjmení]],4,0))</f>
        <v/>
      </c>
      <c r="F5042" s="94"/>
      <c r="H5042" s="113"/>
      <c r="I5042" s="113"/>
      <c r="K5042" s="15"/>
      <c r="L5042" s="15"/>
      <c r="M5042" s="15">
        <f t="shared" si="234"/>
        <v>1</v>
      </c>
      <c r="N5042" s="15" t="str">
        <f t="shared" si="235"/>
        <v>-</v>
      </c>
      <c r="O5042" s="150">
        <f t="shared" si="236"/>
        <v>0</v>
      </c>
      <c r="P5042" s="15" t="str">
        <f>IF(COUNTIF('Personálie dobrovolníků '!U:X,N5042)&gt;0,"ANO","")</f>
        <v/>
      </c>
      <c r="Q5042" s="15"/>
    </row>
    <row r="5043" spans="2:17" s="25" customFormat="1" x14ac:dyDescent="0.3">
      <c r="B5043" s="15" t="str">
        <f>IF(A5043="","",VLOOKUP(A5043,Tabulka3[[Číslo smlouvy   u pravidelné činnosti]:[Příjmení]],3,0))</f>
        <v/>
      </c>
      <c r="C5043" s="15" t="str">
        <f>IF(A5043="","",VLOOKUP(A5043,Tabulka3[[Číslo smlouvy   u pravidelné činnosti]:[Příjmení]],4,0))</f>
        <v/>
      </c>
      <c r="F5043" s="94"/>
      <c r="H5043" s="113"/>
      <c r="I5043" s="113"/>
      <c r="K5043" s="15"/>
      <c r="L5043" s="15"/>
      <c r="M5043" s="15">
        <f t="shared" si="234"/>
        <v>1</v>
      </c>
      <c r="N5043" s="15" t="str">
        <f t="shared" si="235"/>
        <v>-</v>
      </c>
      <c r="O5043" s="150">
        <f t="shared" si="236"/>
        <v>0</v>
      </c>
      <c r="P5043" s="15" t="str">
        <f>IF(COUNTIF('Personálie dobrovolníků '!U:X,N5043)&gt;0,"ANO","")</f>
        <v/>
      </c>
      <c r="Q5043" s="15"/>
    </row>
    <row r="5044" spans="2:17" s="25" customFormat="1" x14ac:dyDescent="0.3">
      <c r="B5044" s="15" t="str">
        <f>IF(A5044="","",VLOOKUP(A5044,Tabulka3[[Číslo smlouvy   u pravidelné činnosti]:[Příjmení]],3,0))</f>
        <v/>
      </c>
      <c r="C5044" s="15" t="str">
        <f>IF(A5044="","",VLOOKUP(A5044,Tabulka3[[Číslo smlouvy   u pravidelné činnosti]:[Příjmení]],4,0))</f>
        <v/>
      </c>
      <c r="F5044" s="94"/>
      <c r="H5044" s="113"/>
      <c r="I5044" s="113"/>
      <c r="K5044" s="15"/>
      <c r="L5044" s="15"/>
      <c r="M5044" s="15">
        <f t="shared" si="234"/>
        <v>1</v>
      </c>
      <c r="N5044" s="15" t="str">
        <f t="shared" si="235"/>
        <v>-</v>
      </c>
      <c r="O5044" s="150">
        <f t="shared" si="236"/>
        <v>0</v>
      </c>
      <c r="P5044" s="15" t="str">
        <f>IF(COUNTIF('Personálie dobrovolníků '!U:X,N5044)&gt;0,"ANO","")</f>
        <v/>
      </c>
      <c r="Q5044" s="15"/>
    </row>
    <row r="5045" spans="2:17" s="25" customFormat="1" x14ac:dyDescent="0.3">
      <c r="B5045" s="15" t="str">
        <f>IF(A5045="","",VLOOKUP(A5045,Tabulka3[[Číslo smlouvy   u pravidelné činnosti]:[Příjmení]],3,0))</f>
        <v/>
      </c>
      <c r="C5045" s="15" t="str">
        <f>IF(A5045="","",VLOOKUP(A5045,Tabulka3[[Číslo smlouvy   u pravidelné činnosti]:[Příjmení]],4,0))</f>
        <v/>
      </c>
      <c r="F5045" s="94"/>
      <c r="H5045" s="113"/>
      <c r="I5045" s="113"/>
      <c r="K5045" s="15"/>
      <c r="L5045" s="15"/>
      <c r="M5045" s="15">
        <f t="shared" si="234"/>
        <v>1</v>
      </c>
      <c r="N5045" s="15" t="str">
        <f t="shared" si="235"/>
        <v>-</v>
      </c>
      <c r="O5045" s="150">
        <f t="shared" si="236"/>
        <v>0</v>
      </c>
      <c r="P5045" s="15" t="str">
        <f>IF(COUNTIF('Personálie dobrovolníků '!U:X,N5045)&gt;0,"ANO","")</f>
        <v/>
      </c>
      <c r="Q5045" s="15"/>
    </row>
    <row r="5046" spans="2:17" s="25" customFormat="1" x14ac:dyDescent="0.3">
      <c r="B5046" s="15" t="str">
        <f>IF(A5046="","",VLOOKUP(A5046,Tabulka3[[Číslo smlouvy   u pravidelné činnosti]:[Příjmení]],3,0))</f>
        <v/>
      </c>
      <c r="C5046" s="15" t="str">
        <f>IF(A5046="","",VLOOKUP(A5046,Tabulka3[[Číslo smlouvy   u pravidelné činnosti]:[Příjmení]],4,0))</f>
        <v/>
      </c>
      <c r="F5046" s="94"/>
      <c r="H5046" s="113"/>
      <c r="I5046" s="113"/>
      <c r="K5046" s="15"/>
      <c r="L5046" s="15"/>
      <c r="M5046" s="15">
        <f t="shared" si="234"/>
        <v>1</v>
      </c>
      <c r="N5046" s="15" t="str">
        <f t="shared" si="235"/>
        <v>-</v>
      </c>
      <c r="O5046" s="150">
        <f t="shared" si="236"/>
        <v>0</v>
      </c>
      <c r="P5046" s="15" t="str">
        <f>IF(COUNTIF('Personálie dobrovolníků '!U:X,N5046)&gt;0,"ANO","")</f>
        <v/>
      </c>
      <c r="Q5046" s="15"/>
    </row>
    <row r="5047" spans="2:17" s="25" customFormat="1" x14ac:dyDescent="0.3">
      <c r="B5047" s="15" t="str">
        <f>IF(A5047="","",VLOOKUP(A5047,Tabulka3[[Číslo smlouvy   u pravidelné činnosti]:[Příjmení]],3,0))</f>
        <v/>
      </c>
      <c r="C5047" s="15" t="str">
        <f>IF(A5047="","",VLOOKUP(A5047,Tabulka3[[Číslo smlouvy   u pravidelné činnosti]:[Příjmení]],4,0))</f>
        <v/>
      </c>
      <c r="F5047" s="94"/>
      <c r="H5047" s="113"/>
      <c r="I5047" s="113"/>
      <c r="K5047" s="15"/>
      <c r="L5047" s="15"/>
      <c r="M5047" s="15">
        <f t="shared" si="234"/>
        <v>1</v>
      </c>
      <c r="N5047" s="15" t="str">
        <f t="shared" si="235"/>
        <v>-</v>
      </c>
      <c r="O5047" s="150">
        <f t="shared" si="236"/>
        <v>0</v>
      </c>
      <c r="P5047" s="15" t="str">
        <f>IF(COUNTIF('Personálie dobrovolníků '!U:X,N5047)&gt;0,"ANO","")</f>
        <v/>
      </c>
      <c r="Q5047" s="15"/>
    </row>
    <row r="5048" spans="2:17" s="25" customFormat="1" x14ac:dyDescent="0.3">
      <c r="B5048" s="15" t="str">
        <f>IF(A5048="","",VLOOKUP(A5048,Tabulka3[[Číslo smlouvy   u pravidelné činnosti]:[Příjmení]],3,0))</f>
        <v/>
      </c>
      <c r="C5048" s="15" t="str">
        <f>IF(A5048="","",VLOOKUP(A5048,Tabulka3[[Číslo smlouvy   u pravidelné činnosti]:[Příjmení]],4,0))</f>
        <v/>
      </c>
      <c r="F5048" s="94"/>
      <c r="H5048" s="113"/>
      <c r="I5048" s="113"/>
      <c r="K5048" s="15"/>
      <c r="L5048" s="15"/>
      <c r="M5048" s="15">
        <f t="shared" si="234"/>
        <v>1</v>
      </c>
      <c r="N5048" s="15" t="str">
        <f t="shared" si="235"/>
        <v>-</v>
      </c>
      <c r="O5048" s="150">
        <f t="shared" si="236"/>
        <v>0</v>
      </c>
      <c r="P5048" s="15" t="str">
        <f>IF(COUNTIF('Personálie dobrovolníků '!U:X,N5048)&gt;0,"ANO","")</f>
        <v/>
      </c>
      <c r="Q5048" s="15"/>
    </row>
    <row r="5049" spans="2:17" s="25" customFormat="1" x14ac:dyDescent="0.3">
      <c r="B5049" s="15" t="str">
        <f>IF(A5049="","",VLOOKUP(A5049,Tabulka3[[Číslo smlouvy   u pravidelné činnosti]:[Příjmení]],3,0))</f>
        <v/>
      </c>
      <c r="C5049" s="15" t="str">
        <f>IF(A5049="","",VLOOKUP(A5049,Tabulka3[[Číslo smlouvy   u pravidelné činnosti]:[Příjmení]],4,0))</f>
        <v/>
      </c>
      <c r="F5049" s="94"/>
      <c r="H5049" s="113"/>
      <c r="I5049" s="113"/>
      <c r="K5049" s="15"/>
      <c r="L5049" s="15"/>
      <c r="M5049" s="15">
        <f t="shared" si="234"/>
        <v>1</v>
      </c>
      <c r="N5049" s="15" t="str">
        <f t="shared" si="235"/>
        <v>-</v>
      </c>
      <c r="O5049" s="150">
        <f t="shared" si="236"/>
        <v>0</v>
      </c>
      <c r="P5049" s="15" t="str">
        <f>IF(COUNTIF('Personálie dobrovolníků '!U:X,N5049)&gt;0,"ANO","")</f>
        <v/>
      </c>
      <c r="Q5049" s="15"/>
    </row>
    <row r="5050" spans="2:17" s="25" customFormat="1" x14ac:dyDescent="0.3">
      <c r="B5050" s="15" t="str">
        <f>IF(A5050="","",VLOOKUP(A5050,Tabulka3[[Číslo smlouvy   u pravidelné činnosti]:[Příjmení]],3,0))</f>
        <v/>
      </c>
      <c r="C5050" s="15" t="str">
        <f>IF(A5050="","",VLOOKUP(A5050,Tabulka3[[Číslo smlouvy   u pravidelné činnosti]:[Příjmení]],4,0))</f>
        <v/>
      </c>
      <c r="F5050" s="94"/>
      <c r="H5050" s="113"/>
      <c r="I5050" s="113"/>
      <c r="K5050" s="15"/>
      <c r="L5050" s="15"/>
      <c r="M5050" s="15">
        <f t="shared" si="234"/>
        <v>1</v>
      </c>
      <c r="N5050" s="15" t="str">
        <f t="shared" si="235"/>
        <v>-</v>
      </c>
      <c r="O5050" s="150">
        <f t="shared" si="236"/>
        <v>0</v>
      </c>
      <c r="P5050" s="15" t="str">
        <f>IF(COUNTIF('Personálie dobrovolníků '!U:X,N5050)&gt;0,"ANO","")</f>
        <v/>
      </c>
      <c r="Q5050" s="15"/>
    </row>
    <row r="5051" spans="2:17" s="25" customFormat="1" x14ac:dyDescent="0.3">
      <c r="B5051" s="15" t="str">
        <f>IF(A5051="","",VLOOKUP(A5051,Tabulka3[[Číslo smlouvy   u pravidelné činnosti]:[Příjmení]],3,0))</f>
        <v/>
      </c>
      <c r="C5051" s="15" t="str">
        <f>IF(A5051="","",VLOOKUP(A5051,Tabulka3[[Číslo smlouvy   u pravidelné činnosti]:[Příjmení]],4,0))</f>
        <v/>
      </c>
      <c r="F5051" s="94"/>
      <c r="H5051" s="113"/>
      <c r="I5051" s="113"/>
      <c r="K5051" s="15"/>
      <c r="L5051" s="15"/>
      <c r="M5051" s="15">
        <f t="shared" si="234"/>
        <v>1</v>
      </c>
      <c r="N5051" s="15" t="str">
        <f t="shared" si="235"/>
        <v>-</v>
      </c>
      <c r="O5051" s="150">
        <f t="shared" si="236"/>
        <v>0</v>
      </c>
      <c r="P5051" s="15" t="str">
        <f>IF(COUNTIF('Personálie dobrovolníků '!U:X,N5051)&gt;0,"ANO","")</f>
        <v/>
      </c>
      <c r="Q5051" s="15"/>
    </row>
    <row r="5052" spans="2:17" s="25" customFormat="1" x14ac:dyDescent="0.3">
      <c r="B5052" s="15" t="str">
        <f>IF(A5052="","",VLOOKUP(A5052,Tabulka3[[Číslo smlouvy   u pravidelné činnosti]:[Příjmení]],3,0))</f>
        <v/>
      </c>
      <c r="C5052" s="15" t="str">
        <f>IF(A5052="","",VLOOKUP(A5052,Tabulka3[[Číslo smlouvy   u pravidelné činnosti]:[Příjmení]],4,0))</f>
        <v/>
      </c>
      <c r="F5052" s="94"/>
      <c r="H5052" s="113"/>
      <c r="I5052" s="113"/>
      <c r="K5052" s="15"/>
      <c r="L5052" s="15"/>
      <c r="M5052" s="15">
        <f t="shared" si="234"/>
        <v>1</v>
      </c>
      <c r="N5052" s="15" t="str">
        <f t="shared" si="235"/>
        <v>-</v>
      </c>
      <c r="O5052" s="150">
        <f t="shared" si="236"/>
        <v>0</v>
      </c>
      <c r="P5052" s="15" t="str">
        <f>IF(COUNTIF('Personálie dobrovolníků '!U:X,N5052)&gt;0,"ANO","")</f>
        <v/>
      </c>
      <c r="Q5052" s="15"/>
    </row>
    <row r="5053" spans="2:17" s="25" customFormat="1" x14ac:dyDescent="0.3">
      <c r="B5053" s="15" t="str">
        <f>IF(A5053="","",VLOOKUP(A5053,Tabulka3[[Číslo smlouvy   u pravidelné činnosti]:[Příjmení]],3,0))</f>
        <v/>
      </c>
      <c r="C5053" s="15" t="str">
        <f>IF(A5053="","",VLOOKUP(A5053,Tabulka3[[Číslo smlouvy   u pravidelné činnosti]:[Příjmení]],4,0))</f>
        <v/>
      </c>
      <c r="F5053" s="94"/>
      <c r="H5053" s="113"/>
      <c r="I5053" s="113"/>
      <c r="K5053" s="15"/>
      <c r="L5053" s="15"/>
      <c r="M5053" s="15">
        <f t="shared" si="234"/>
        <v>1</v>
      </c>
      <c r="N5053" s="15" t="str">
        <f t="shared" si="235"/>
        <v>-</v>
      </c>
      <c r="O5053" s="150">
        <f t="shared" si="236"/>
        <v>0</v>
      </c>
      <c r="P5053" s="15" t="str">
        <f>IF(COUNTIF('Personálie dobrovolníků '!U:X,N5053)&gt;0,"ANO","")</f>
        <v/>
      </c>
      <c r="Q5053" s="15"/>
    </row>
    <row r="5054" spans="2:17" s="25" customFormat="1" x14ac:dyDescent="0.3">
      <c r="B5054" s="15" t="str">
        <f>IF(A5054="","",VLOOKUP(A5054,Tabulka3[[Číslo smlouvy   u pravidelné činnosti]:[Příjmení]],3,0))</f>
        <v/>
      </c>
      <c r="C5054" s="15" t="str">
        <f>IF(A5054="","",VLOOKUP(A5054,Tabulka3[[Číslo smlouvy   u pravidelné činnosti]:[Příjmení]],4,0))</f>
        <v/>
      </c>
      <c r="F5054" s="94"/>
      <c r="H5054" s="113"/>
      <c r="I5054" s="113"/>
      <c r="K5054" s="15"/>
      <c r="L5054" s="15"/>
      <c r="M5054" s="15">
        <f t="shared" si="234"/>
        <v>1</v>
      </c>
      <c r="N5054" s="15" t="str">
        <f t="shared" si="235"/>
        <v>-</v>
      </c>
      <c r="O5054" s="150">
        <f t="shared" si="236"/>
        <v>0</v>
      </c>
      <c r="P5054" s="15" t="str">
        <f>IF(COUNTIF('Personálie dobrovolníků '!U:X,N5054)&gt;0,"ANO","")</f>
        <v/>
      </c>
      <c r="Q5054" s="15"/>
    </row>
    <row r="5055" spans="2:17" s="25" customFormat="1" x14ac:dyDescent="0.3">
      <c r="B5055" s="15" t="str">
        <f>IF(A5055="","",VLOOKUP(A5055,Tabulka3[[Číslo smlouvy   u pravidelné činnosti]:[Příjmení]],3,0))</f>
        <v/>
      </c>
      <c r="C5055" s="15" t="str">
        <f>IF(A5055="","",VLOOKUP(A5055,Tabulka3[[Číslo smlouvy   u pravidelné činnosti]:[Příjmení]],4,0))</f>
        <v/>
      </c>
      <c r="F5055" s="94"/>
      <c r="H5055" s="113"/>
      <c r="I5055" s="113"/>
      <c r="K5055" s="15"/>
      <c r="L5055" s="15"/>
      <c r="M5055" s="15">
        <f t="shared" si="234"/>
        <v>1</v>
      </c>
      <c r="N5055" s="15" t="str">
        <f t="shared" si="235"/>
        <v>-</v>
      </c>
      <c r="O5055" s="150">
        <f t="shared" si="236"/>
        <v>0</v>
      </c>
      <c r="P5055" s="15" t="str">
        <f>IF(COUNTIF('Personálie dobrovolníků '!U:X,N5055)&gt;0,"ANO","")</f>
        <v/>
      </c>
      <c r="Q5055" s="15"/>
    </row>
    <row r="5056" spans="2:17" s="25" customFormat="1" x14ac:dyDescent="0.3">
      <c r="B5056" s="15" t="str">
        <f>IF(A5056="","",VLOOKUP(A5056,Tabulka3[[Číslo smlouvy   u pravidelné činnosti]:[Příjmení]],3,0))</f>
        <v/>
      </c>
      <c r="C5056" s="15" t="str">
        <f>IF(A5056="","",VLOOKUP(A5056,Tabulka3[[Číslo smlouvy   u pravidelné činnosti]:[Příjmení]],4,0))</f>
        <v/>
      </c>
      <c r="F5056" s="94"/>
      <c r="H5056" s="113"/>
      <c r="I5056" s="113"/>
      <c r="K5056" s="15"/>
      <c r="L5056" s="15"/>
      <c r="M5056" s="15">
        <f t="shared" si="234"/>
        <v>1</v>
      </c>
      <c r="N5056" s="15" t="str">
        <f t="shared" si="235"/>
        <v>-</v>
      </c>
      <c r="O5056" s="150">
        <f t="shared" si="236"/>
        <v>0</v>
      </c>
      <c r="P5056" s="15" t="str">
        <f>IF(COUNTIF('Personálie dobrovolníků '!U:X,N5056)&gt;0,"ANO","")</f>
        <v/>
      </c>
      <c r="Q5056" s="15"/>
    </row>
    <row r="5057" spans="2:17" s="25" customFormat="1" x14ac:dyDescent="0.3">
      <c r="B5057" s="15" t="str">
        <f>IF(A5057="","",VLOOKUP(A5057,Tabulka3[[Číslo smlouvy   u pravidelné činnosti]:[Příjmení]],3,0))</f>
        <v/>
      </c>
      <c r="C5057" s="15" t="str">
        <f>IF(A5057="","",VLOOKUP(A5057,Tabulka3[[Číslo smlouvy   u pravidelné činnosti]:[Příjmení]],4,0))</f>
        <v/>
      </c>
      <c r="F5057" s="94"/>
      <c r="H5057" s="113"/>
      <c r="I5057" s="113"/>
      <c r="K5057" s="15"/>
      <c r="L5057" s="15"/>
      <c r="M5057" s="15">
        <f t="shared" si="234"/>
        <v>1</v>
      </c>
      <c r="N5057" s="15" t="str">
        <f t="shared" si="235"/>
        <v>-</v>
      </c>
      <c r="O5057" s="150">
        <f t="shared" si="236"/>
        <v>0</v>
      </c>
      <c r="P5057" s="15" t="str">
        <f>IF(COUNTIF('Personálie dobrovolníků '!U:X,N5057)&gt;0,"ANO","")</f>
        <v/>
      </c>
      <c r="Q5057" s="15"/>
    </row>
    <row r="5058" spans="2:17" s="25" customFormat="1" x14ac:dyDescent="0.3">
      <c r="B5058" s="15" t="str">
        <f>IF(A5058="","",VLOOKUP(A5058,Tabulka3[[Číslo smlouvy   u pravidelné činnosti]:[Příjmení]],3,0))</f>
        <v/>
      </c>
      <c r="C5058" s="15" t="str">
        <f>IF(A5058="","",VLOOKUP(A5058,Tabulka3[[Číslo smlouvy   u pravidelné činnosti]:[Příjmení]],4,0))</f>
        <v/>
      </c>
      <c r="F5058" s="94"/>
      <c r="H5058" s="113"/>
      <c r="I5058" s="113"/>
      <c r="K5058" s="15"/>
      <c r="L5058" s="15"/>
      <c r="M5058" s="15">
        <f t="shared" si="234"/>
        <v>1</v>
      </c>
      <c r="N5058" s="15" t="str">
        <f t="shared" si="235"/>
        <v>-</v>
      </c>
      <c r="O5058" s="150">
        <f t="shared" si="236"/>
        <v>0</v>
      </c>
      <c r="P5058" s="15" t="str">
        <f>IF(COUNTIF('Personálie dobrovolníků '!U:X,N5058)&gt;0,"ANO","")</f>
        <v/>
      </c>
      <c r="Q5058" s="15"/>
    </row>
    <row r="5059" spans="2:17" s="25" customFormat="1" x14ac:dyDescent="0.3">
      <c r="B5059" s="15" t="str">
        <f>IF(A5059="","",VLOOKUP(A5059,Tabulka3[[Číslo smlouvy   u pravidelné činnosti]:[Příjmení]],3,0))</f>
        <v/>
      </c>
      <c r="C5059" s="15" t="str">
        <f>IF(A5059="","",VLOOKUP(A5059,Tabulka3[[Číslo smlouvy   u pravidelné činnosti]:[Příjmení]],4,0))</f>
        <v/>
      </c>
      <c r="F5059" s="94"/>
      <c r="H5059" s="113"/>
      <c r="I5059" s="113"/>
      <c r="K5059" s="15"/>
      <c r="L5059" s="15"/>
      <c r="M5059" s="15">
        <f t="shared" si="234"/>
        <v>1</v>
      </c>
      <c r="N5059" s="15" t="str">
        <f t="shared" si="235"/>
        <v>-</v>
      </c>
      <c r="O5059" s="150">
        <f t="shared" si="236"/>
        <v>0</v>
      </c>
      <c r="P5059" s="15" t="str">
        <f>IF(COUNTIF('Personálie dobrovolníků '!U:X,N5059)&gt;0,"ANO","")</f>
        <v/>
      </c>
      <c r="Q5059" s="15"/>
    </row>
    <row r="5060" spans="2:17" s="25" customFormat="1" x14ac:dyDescent="0.3">
      <c r="B5060" s="15" t="str">
        <f>IF(A5060="","",VLOOKUP(A5060,Tabulka3[[Číslo smlouvy   u pravidelné činnosti]:[Příjmení]],3,0))</f>
        <v/>
      </c>
      <c r="C5060" s="15" t="str">
        <f>IF(A5060="","",VLOOKUP(A5060,Tabulka3[[Číslo smlouvy   u pravidelné činnosti]:[Příjmení]],4,0))</f>
        <v/>
      </c>
      <c r="F5060" s="94"/>
      <c r="H5060" s="113"/>
      <c r="I5060" s="113"/>
      <c r="K5060" s="15"/>
      <c r="L5060" s="15"/>
      <c r="M5060" s="15">
        <f t="shared" ref="M5060:M5123" si="237">IF(OR(
   AND($H5060=$K$12, $I5060=$L$4),
   AND($H5060=$K$12, $I5060=$L$5),
   AND($H5060=$K$12, $I5060=$L$6),
   AND($H5060=$K$12, $I5060=$L$7),
   AND($H5060=$K$11, $I5060=$L$4),
   AND($H5060=$K$11, $I5060=$L$5),
   AND($H5060=$K$11, $I5060=$L$6),
   AND($H5060=$K$11, $I5060=$L$7),
   AND($H5060=$K$5, $I5060=$L$5),
   AND($H5060=$K$6, $I5060=$L$4),
   AND($H5060=$K$6, $I5060=$L$5),
   AND($H5060=$K$6, $I5060=$L$7),
   AND($H5060=$K$4, $I5060=$L$6),
), 0, 1)</f>
        <v>1</v>
      </c>
      <c r="N5060" s="15" t="str">
        <f t="shared" ref="N5060:N5123" si="238">A5060 &amp; "-" &amp; J5060</f>
        <v>-</v>
      </c>
      <c r="O5060" s="150">
        <f t="shared" ref="O5060:O5123" si="239">IF(AND(M5060&lt;&gt;0, P5060="ANO"), 1, 0)</f>
        <v>0</v>
      </c>
      <c r="P5060" s="15" t="str">
        <f>IF(COUNTIF('Personálie dobrovolníků '!U:X,N5060)&gt;0,"ANO","")</f>
        <v/>
      </c>
      <c r="Q5060" s="15"/>
    </row>
    <row r="5061" spans="2:17" s="25" customFormat="1" x14ac:dyDescent="0.3">
      <c r="B5061" s="15" t="str">
        <f>IF(A5061="","",VLOOKUP(A5061,Tabulka3[[Číslo smlouvy   u pravidelné činnosti]:[Příjmení]],3,0))</f>
        <v/>
      </c>
      <c r="C5061" s="15" t="str">
        <f>IF(A5061="","",VLOOKUP(A5061,Tabulka3[[Číslo smlouvy   u pravidelné činnosti]:[Příjmení]],4,0))</f>
        <v/>
      </c>
      <c r="F5061" s="94"/>
      <c r="H5061" s="113"/>
      <c r="I5061" s="113"/>
      <c r="K5061" s="15"/>
      <c r="L5061" s="15"/>
      <c r="M5061" s="15">
        <f t="shared" si="237"/>
        <v>1</v>
      </c>
      <c r="N5061" s="15" t="str">
        <f t="shared" si="238"/>
        <v>-</v>
      </c>
      <c r="O5061" s="150">
        <f t="shared" si="239"/>
        <v>0</v>
      </c>
      <c r="P5061" s="15" t="str">
        <f>IF(COUNTIF('Personálie dobrovolníků '!U:X,N5061)&gt;0,"ANO","")</f>
        <v/>
      </c>
      <c r="Q5061" s="15"/>
    </row>
    <row r="5062" spans="2:17" s="25" customFormat="1" x14ac:dyDescent="0.3">
      <c r="B5062" s="15" t="str">
        <f>IF(A5062="","",VLOOKUP(A5062,Tabulka3[[Číslo smlouvy   u pravidelné činnosti]:[Příjmení]],3,0))</f>
        <v/>
      </c>
      <c r="C5062" s="15" t="str">
        <f>IF(A5062="","",VLOOKUP(A5062,Tabulka3[[Číslo smlouvy   u pravidelné činnosti]:[Příjmení]],4,0))</f>
        <v/>
      </c>
      <c r="F5062" s="94"/>
      <c r="H5062" s="113"/>
      <c r="I5062" s="113"/>
      <c r="K5062" s="15"/>
      <c r="L5062" s="15"/>
      <c r="M5062" s="15">
        <f t="shared" si="237"/>
        <v>1</v>
      </c>
      <c r="N5062" s="15" t="str">
        <f t="shared" si="238"/>
        <v>-</v>
      </c>
      <c r="O5062" s="150">
        <f t="shared" si="239"/>
        <v>0</v>
      </c>
      <c r="P5062" s="15" t="str">
        <f>IF(COUNTIF('Personálie dobrovolníků '!U:X,N5062)&gt;0,"ANO","")</f>
        <v/>
      </c>
      <c r="Q5062" s="15"/>
    </row>
    <row r="5063" spans="2:17" s="25" customFormat="1" x14ac:dyDescent="0.3">
      <c r="B5063" s="15" t="str">
        <f>IF(A5063="","",VLOOKUP(A5063,Tabulka3[[Číslo smlouvy   u pravidelné činnosti]:[Příjmení]],3,0))</f>
        <v/>
      </c>
      <c r="C5063" s="15" t="str">
        <f>IF(A5063="","",VLOOKUP(A5063,Tabulka3[[Číslo smlouvy   u pravidelné činnosti]:[Příjmení]],4,0))</f>
        <v/>
      </c>
      <c r="F5063" s="94"/>
      <c r="H5063" s="113"/>
      <c r="I5063" s="113"/>
      <c r="K5063" s="15"/>
      <c r="L5063" s="15"/>
      <c r="M5063" s="15">
        <f t="shared" si="237"/>
        <v>1</v>
      </c>
      <c r="N5063" s="15" t="str">
        <f t="shared" si="238"/>
        <v>-</v>
      </c>
      <c r="O5063" s="150">
        <f t="shared" si="239"/>
        <v>0</v>
      </c>
      <c r="P5063" s="15" t="str">
        <f>IF(COUNTIF('Personálie dobrovolníků '!U:X,N5063)&gt;0,"ANO","")</f>
        <v/>
      </c>
      <c r="Q5063" s="15"/>
    </row>
    <row r="5064" spans="2:17" s="25" customFormat="1" x14ac:dyDescent="0.3">
      <c r="B5064" s="15" t="str">
        <f>IF(A5064="","",VLOOKUP(A5064,Tabulka3[[Číslo smlouvy   u pravidelné činnosti]:[Příjmení]],3,0))</f>
        <v/>
      </c>
      <c r="C5064" s="15" t="str">
        <f>IF(A5064="","",VLOOKUP(A5064,Tabulka3[[Číslo smlouvy   u pravidelné činnosti]:[Příjmení]],4,0))</f>
        <v/>
      </c>
      <c r="F5064" s="94"/>
      <c r="H5064" s="113"/>
      <c r="I5064" s="113"/>
      <c r="K5064" s="15"/>
      <c r="L5064" s="15"/>
      <c r="M5064" s="15">
        <f t="shared" si="237"/>
        <v>1</v>
      </c>
      <c r="N5064" s="15" t="str">
        <f t="shared" si="238"/>
        <v>-</v>
      </c>
      <c r="O5064" s="150">
        <f t="shared" si="239"/>
        <v>0</v>
      </c>
      <c r="P5064" s="15" t="str">
        <f>IF(COUNTIF('Personálie dobrovolníků '!U:X,N5064)&gt;0,"ANO","")</f>
        <v/>
      </c>
      <c r="Q5064" s="15"/>
    </row>
    <row r="5065" spans="2:17" s="25" customFormat="1" x14ac:dyDescent="0.3">
      <c r="B5065" s="15" t="str">
        <f>IF(A5065="","",VLOOKUP(A5065,Tabulka3[[Číslo smlouvy   u pravidelné činnosti]:[Příjmení]],3,0))</f>
        <v/>
      </c>
      <c r="C5065" s="15" t="str">
        <f>IF(A5065="","",VLOOKUP(A5065,Tabulka3[[Číslo smlouvy   u pravidelné činnosti]:[Příjmení]],4,0))</f>
        <v/>
      </c>
      <c r="F5065" s="94"/>
      <c r="H5065" s="113"/>
      <c r="I5065" s="113"/>
      <c r="K5065" s="15"/>
      <c r="L5065" s="15"/>
      <c r="M5065" s="15">
        <f t="shared" si="237"/>
        <v>1</v>
      </c>
      <c r="N5065" s="15" t="str">
        <f t="shared" si="238"/>
        <v>-</v>
      </c>
      <c r="O5065" s="150">
        <f t="shared" si="239"/>
        <v>0</v>
      </c>
      <c r="P5065" s="15" t="str">
        <f>IF(COUNTIF('Personálie dobrovolníků '!U:X,N5065)&gt;0,"ANO","")</f>
        <v/>
      </c>
      <c r="Q5065" s="15"/>
    </row>
    <row r="5066" spans="2:17" s="25" customFormat="1" x14ac:dyDescent="0.3">
      <c r="B5066" s="15" t="str">
        <f>IF(A5066="","",VLOOKUP(A5066,Tabulka3[[Číslo smlouvy   u pravidelné činnosti]:[Příjmení]],3,0))</f>
        <v/>
      </c>
      <c r="C5066" s="15" t="str">
        <f>IF(A5066="","",VLOOKUP(A5066,Tabulka3[[Číslo smlouvy   u pravidelné činnosti]:[Příjmení]],4,0))</f>
        <v/>
      </c>
      <c r="F5066" s="94"/>
      <c r="H5066" s="113"/>
      <c r="I5066" s="113"/>
      <c r="K5066" s="15"/>
      <c r="L5066" s="15"/>
      <c r="M5066" s="15">
        <f t="shared" si="237"/>
        <v>1</v>
      </c>
      <c r="N5066" s="15" t="str">
        <f t="shared" si="238"/>
        <v>-</v>
      </c>
      <c r="O5066" s="150">
        <f t="shared" si="239"/>
        <v>0</v>
      </c>
      <c r="P5066" s="15" t="str">
        <f>IF(COUNTIF('Personálie dobrovolníků '!U:X,N5066)&gt;0,"ANO","")</f>
        <v/>
      </c>
      <c r="Q5066" s="15"/>
    </row>
    <row r="5067" spans="2:17" s="25" customFormat="1" x14ac:dyDescent="0.3">
      <c r="B5067" s="15" t="str">
        <f>IF(A5067="","",VLOOKUP(A5067,Tabulka3[[Číslo smlouvy   u pravidelné činnosti]:[Příjmení]],3,0))</f>
        <v/>
      </c>
      <c r="C5067" s="15" t="str">
        <f>IF(A5067="","",VLOOKUP(A5067,Tabulka3[[Číslo smlouvy   u pravidelné činnosti]:[Příjmení]],4,0))</f>
        <v/>
      </c>
      <c r="F5067" s="94"/>
      <c r="H5067" s="113"/>
      <c r="I5067" s="113"/>
      <c r="K5067" s="15"/>
      <c r="L5067" s="15"/>
      <c r="M5067" s="15">
        <f t="shared" si="237"/>
        <v>1</v>
      </c>
      <c r="N5067" s="15" t="str">
        <f t="shared" si="238"/>
        <v>-</v>
      </c>
      <c r="O5067" s="150">
        <f t="shared" si="239"/>
        <v>0</v>
      </c>
      <c r="P5067" s="15" t="str">
        <f>IF(COUNTIF('Personálie dobrovolníků '!U:X,N5067)&gt;0,"ANO","")</f>
        <v/>
      </c>
      <c r="Q5067" s="15"/>
    </row>
    <row r="5068" spans="2:17" s="25" customFormat="1" x14ac:dyDescent="0.3">
      <c r="B5068" s="15" t="str">
        <f>IF(A5068="","",VLOOKUP(A5068,Tabulka3[[Číslo smlouvy   u pravidelné činnosti]:[Příjmení]],3,0))</f>
        <v/>
      </c>
      <c r="C5068" s="15" t="str">
        <f>IF(A5068="","",VLOOKUP(A5068,Tabulka3[[Číslo smlouvy   u pravidelné činnosti]:[Příjmení]],4,0))</f>
        <v/>
      </c>
      <c r="F5068" s="94"/>
      <c r="H5068" s="113"/>
      <c r="I5068" s="113"/>
      <c r="K5068" s="15"/>
      <c r="L5068" s="15"/>
      <c r="M5068" s="15">
        <f t="shared" si="237"/>
        <v>1</v>
      </c>
      <c r="N5068" s="15" t="str">
        <f t="shared" si="238"/>
        <v>-</v>
      </c>
      <c r="O5068" s="150">
        <f t="shared" si="239"/>
        <v>0</v>
      </c>
      <c r="P5068" s="15" t="str">
        <f>IF(COUNTIF('Personálie dobrovolníků '!U:X,N5068)&gt;0,"ANO","")</f>
        <v/>
      </c>
      <c r="Q5068" s="15"/>
    </row>
    <row r="5069" spans="2:17" s="25" customFormat="1" x14ac:dyDescent="0.3">
      <c r="B5069" s="15" t="str">
        <f>IF(A5069="","",VLOOKUP(A5069,Tabulka3[[Číslo smlouvy   u pravidelné činnosti]:[Příjmení]],3,0))</f>
        <v/>
      </c>
      <c r="C5069" s="15" t="str">
        <f>IF(A5069="","",VLOOKUP(A5069,Tabulka3[[Číslo smlouvy   u pravidelné činnosti]:[Příjmení]],4,0))</f>
        <v/>
      </c>
      <c r="F5069" s="94"/>
      <c r="H5069" s="113"/>
      <c r="I5069" s="113"/>
      <c r="K5069" s="15"/>
      <c r="L5069" s="15"/>
      <c r="M5069" s="15">
        <f t="shared" si="237"/>
        <v>1</v>
      </c>
      <c r="N5069" s="15" t="str">
        <f t="shared" si="238"/>
        <v>-</v>
      </c>
      <c r="O5069" s="150">
        <f t="shared" si="239"/>
        <v>0</v>
      </c>
      <c r="P5069" s="15" t="str">
        <f>IF(COUNTIF('Personálie dobrovolníků '!U:X,N5069)&gt;0,"ANO","")</f>
        <v/>
      </c>
      <c r="Q5069" s="15"/>
    </row>
    <row r="5070" spans="2:17" s="25" customFormat="1" x14ac:dyDescent="0.3">
      <c r="B5070" s="15" t="str">
        <f>IF(A5070="","",VLOOKUP(A5070,Tabulka3[[Číslo smlouvy   u pravidelné činnosti]:[Příjmení]],3,0))</f>
        <v/>
      </c>
      <c r="C5070" s="15" t="str">
        <f>IF(A5070="","",VLOOKUP(A5070,Tabulka3[[Číslo smlouvy   u pravidelné činnosti]:[Příjmení]],4,0))</f>
        <v/>
      </c>
      <c r="F5070" s="94"/>
      <c r="H5070" s="113"/>
      <c r="I5070" s="113"/>
      <c r="K5070" s="15"/>
      <c r="L5070" s="15"/>
      <c r="M5070" s="15">
        <f t="shared" si="237"/>
        <v>1</v>
      </c>
      <c r="N5070" s="15" t="str">
        <f t="shared" si="238"/>
        <v>-</v>
      </c>
      <c r="O5070" s="150">
        <f t="shared" si="239"/>
        <v>0</v>
      </c>
      <c r="P5070" s="15" t="str">
        <f>IF(COUNTIF('Personálie dobrovolníků '!U:X,N5070)&gt;0,"ANO","")</f>
        <v/>
      </c>
      <c r="Q5070" s="15"/>
    </row>
    <row r="5071" spans="2:17" s="25" customFormat="1" x14ac:dyDescent="0.3">
      <c r="B5071" s="15" t="str">
        <f>IF(A5071="","",VLOOKUP(A5071,Tabulka3[[Číslo smlouvy   u pravidelné činnosti]:[Příjmení]],3,0))</f>
        <v/>
      </c>
      <c r="C5071" s="15" t="str">
        <f>IF(A5071="","",VLOOKUP(A5071,Tabulka3[[Číslo smlouvy   u pravidelné činnosti]:[Příjmení]],4,0))</f>
        <v/>
      </c>
      <c r="F5071" s="94"/>
      <c r="H5071" s="113"/>
      <c r="I5071" s="113"/>
      <c r="K5071" s="15"/>
      <c r="L5071" s="15"/>
      <c r="M5071" s="15">
        <f t="shared" si="237"/>
        <v>1</v>
      </c>
      <c r="N5071" s="15" t="str">
        <f t="shared" si="238"/>
        <v>-</v>
      </c>
      <c r="O5071" s="150">
        <f t="shared" si="239"/>
        <v>0</v>
      </c>
      <c r="P5071" s="15" t="str">
        <f>IF(COUNTIF('Personálie dobrovolníků '!U:X,N5071)&gt;0,"ANO","")</f>
        <v/>
      </c>
      <c r="Q5071" s="15"/>
    </row>
    <row r="5072" spans="2:17" s="25" customFormat="1" x14ac:dyDescent="0.3">
      <c r="B5072" s="15" t="str">
        <f>IF(A5072="","",VLOOKUP(A5072,Tabulka3[[Číslo smlouvy   u pravidelné činnosti]:[Příjmení]],3,0))</f>
        <v/>
      </c>
      <c r="C5072" s="15" t="str">
        <f>IF(A5072="","",VLOOKUP(A5072,Tabulka3[[Číslo smlouvy   u pravidelné činnosti]:[Příjmení]],4,0))</f>
        <v/>
      </c>
      <c r="F5072" s="94"/>
      <c r="H5072" s="113"/>
      <c r="I5072" s="113"/>
      <c r="K5072" s="15"/>
      <c r="L5072" s="15"/>
      <c r="M5072" s="15">
        <f t="shared" si="237"/>
        <v>1</v>
      </c>
      <c r="N5072" s="15" t="str">
        <f t="shared" si="238"/>
        <v>-</v>
      </c>
      <c r="O5072" s="150">
        <f t="shared" si="239"/>
        <v>0</v>
      </c>
      <c r="P5072" s="15" t="str">
        <f>IF(COUNTIF('Personálie dobrovolníků '!U:X,N5072)&gt;0,"ANO","")</f>
        <v/>
      </c>
      <c r="Q5072" s="15"/>
    </row>
    <row r="5073" spans="2:17" s="25" customFormat="1" x14ac:dyDescent="0.3">
      <c r="B5073" s="15" t="str">
        <f>IF(A5073="","",VLOOKUP(A5073,Tabulka3[[Číslo smlouvy   u pravidelné činnosti]:[Příjmení]],3,0))</f>
        <v/>
      </c>
      <c r="C5073" s="15" t="str">
        <f>IF(A5073="","",VLOOKUP(A5073,Tabulka3[[Číslo smlouvy   u pravidelné činnosti]:[Příjmení]],4,0))</f>
        <v/>
      </c>
      <c r="F5073" s="94"/>
      <c r="H5073" s="113"/>
      <c r="I5073" s="113"/>
      <c r="K5073" s="15"/>
      <c r="L5073" s="15"/>
      <c r="M5073" s="15">
        <f t="shared" si="237"/>
        <v>1</v>
      </c>
      <c r="N5073" s="15" t="str">
        <f t="shared" si="238"/>
        <v>-</v>
      </c>
      <c r="O5073" s="150">
        <f t="shared" si="239"/>
        <v>0</v>
      </c>
      <c r="P5073" s="15" t="str">
        <f>IF(COUNTIF('Personálie dobrovolníků '!U:X,N5073)&gt;0,"ANO","")</f>
        <v/>
      </c>
      <c r="Q5073" s="15"/>
    </row>
    <row r="5074" spans="2:17" s="25" customFormat="1" x14ac:dyDescent="0.3">
      <c r="B5074" s="15" t="str">
        <f>IF(A5074="","",VLOOKUP(A5074,Tabulka3[[Číslo smlouvy   u pravidelné činnosti]:[Příjmení]],3,0))</f>
        <v/>
      </c>
      <c r="C5074" s="15" t="str">
        <f>IF(A5074="","",VLOOKUP(A5074,Tabulka3[[Číslo smlouvy   u pravidelné činnosti]:[Příjmení]],4,0))</f>
        <v/>
      </c>
      <c r="F5074" s="94"/>
      <c r="H5074" s="113"/>
      <c r="I5074" s="113"/>
      <c r="K5074" s="15"/>
      <c r="L5074" s="15"/>
      <c r="M5074" s="15">
        <f t="shared" si="237"/>
        <v>1</v>
      </c>
      <c r="N5074" s="15" t="str">
        <f t="shared" si="238"/>
        <v>-</v>
      </c>
      <c r="O5074" s="150">
        <f t="shared" si="239"/>
        <v>0</v>
      </c>
      <c r="P5074" s="15" t="str">
        <f>IF(COUNTIF('Personálie dobrovolníků '!U:X,N5074)&gt;0,"ANO","")</f>
        <v/>
      </c>
      <c r="Q5074" s="15"/>
    </row>
    <row r="5075" spans="2:17" s="25" customFormat="1" x14ac:dyDescent="0.3">
      <c r="B5075" s="15" t="str">
        <f>IF(A5075="","",VLOOKUP(A5075,Tabulka3[[Číslo smlouvy   u pravidelné činnosti]:[Příjmení]],3,0))</f>
        <v/>
      </c>
      <c r="C5075" s="15" t="str">
        <f>IF(A5075="","",VLOOKUP(A5075,Tabulka3[[Číslo smlouvy   u pravidelné činnosti]:[Příjmení]],4,0))</f>
        <v/>
      </c>
      <c r="F5075" s="94"/>
      <c r="H5075" s="113"/>
      <c r="I5075" s="113"/>
      <c r="K5075" s="15"/>
      <c r="L5075" s="15"/>
      <c r="M5075" s="15">
        <f t="shared" si="237"/>
        <v>1</v>
      </c>
      <c r="N5075" s="15" t="str">
        <f t="shared" si="238"/>
        <v>-</v>
      </c>
      <c r="O5075" s="150">
        <f t="shared" si="239"/>
        <v>0</v>
      </c>
      <c r="P5075" s="15" t="str">
        <f>IF(COUNTIF('Personálie dobrovolníků '!U:X,N5075)&gt;0,"ANO","")</f>
        <v/>
      </c>
      <c r="Q5075" s="15"/>
    </row>
    <row r="5076" spans="2:17" s="25" customFormat="1" x14ac:dyDescent="0.3">
      <c r="B5076" s="15" t="str">
        <f>IF(A5076="","",VLOOKUP(A5076,Tabulka3[[Číslo smlouvy   u pravidelné činnosti]:[Příjmení]],3,0))</f>
        <v/>
      </c>
      <c r="C5076" s="15" t="str">
        <f>IF(A5076="","",VLOOKUP(A5076,Tabulka3[[Číslo smlouvy   u pravidelné činnosti]:[Příjmení]],4,0))</f>
        <v/>
      </c>
      <c r="F5076" s="94"/>
      <c r="H5076" s="113"/>
      <c r="I5076" s="113"/>
      <c r="K5076" s="15"/>
      <c r="L5076" s="15"/>
      <c r="M5076" s="15">
        <f t="shared" si="237"/>
        <v>1</v>
      </c>
      <c r="N5076" s="15" t="str">
        <f t="shared" si="238"/>
        <v>-</v>
      </c>
      <c r="O5076" s="150">
        <f t="shared" si="239"/>
        <v>0</v>
      </c>
      <c r="P5076" s="15" t="str">
        <f>IF(COUNTIF('Personálie dobrovolníků '!U:X,N5076)&gt;0,"ANO","")</f>
        <v/>
      </c>
      <c r="Q5076" s="15"/>
    </row>
    <row r="5077" spans="2:17" s="25" customFormat="1" x14ac:dyDescent="0.3">
      <c r="B5077" s="15" t="str">
        <f>IF(A5077="","",VLOOKUP(A5077,Tabulka3[[Číslo smlouvy   u pravidelné činnosti]:[Příjmení]],3,0))</f>
        <v/>
      </c>
      <c r="C5077" s="15" t="str">
        <f>IF(A5077="","",VLOOKUP(A5077,Tabulka3[[Číslo smlouvy   u pravidelné činnosti]:[Příjmení]],4,0))</f>
        <v/>
      </c>
      <c r="F5077" s="94"/>
      <c r="H5077" s="113"/>
      <c r="I5077" s="113"/>
      <c r="K5077" s="15"/>
      <c r="L5077" s="15"/>
      <c r="M5077" s="15">
        <f t="shared" si="237"/>
        <v>1</v>
      </c>
      <c r="N5077" s="15" t="str">
        <f t="shared" si="238"/>
        <v>-</v>
      </c>
      <c r="O5077" s="150">
        <f t="shared" si="239"/>
        <v>0</v>
      </c>
      <c r="P5077" s="15" t="str">
        <f>IF(COUNTIF('Personálie dobrovolníků '!U:X,N5077)&gt;0,"ANO","")</f>
        <v/>
      </c>
      <c r="Q5077" s="15"/>
    </row>
    <row r="5078" spans="2:17" s="25" customFormat="1" x14ac:dyDescent="0.3">
      <c r="B5078" s="15" t="str">
        <f>IF(A5078="","",VLOOKUP(A5078,Tabulka3[[Číslo smlouvy   u pravidelné činnosti]:[Příjmení]],3,0))</f>
        <v/>
      </c>
      <c r="C5078" s="15" t="str">
        <f>IF(A5078="","",VLOOKUP(A5078,Tabulka3[[Číslo smlouvy   u pravidelné činnosti]:[Příjmení]],4,0))</f>
        <v/>
      </c>
      <c r="F5078" s="94"/>
      <c r="H5078" s="113"/>
      <c r="I5078" s="113"/>
      <c r="K5078" s="15"/>
      <c r="L5078" s="15"/>
      <c r="M5078" s="15">
        <f t="shared" si="237"/>
        <v>1</v>
      </c>
      <c r="N5078" s="15" t="str">
        <f t="shared" si="238"/>
        <v>-</v>
      </c>
      <c r="O5078" s="150">
        <f t="shared" si="239"/>
        <v>0</v>
      </c>
      <c r="P5078" s="15" t="str">
        <f>IF(COUNTIF('Personálie dobrovolníků '!U:X,N5078)&gt;0,"ANO","")</f>
        <v/>
      </c>
      <c r="Q5078" s="15"/>
    </row>
    <row r="5079" spans="2:17" s="25" customFormat="1" x14ac:dyDescent="0.3">
      <c r="B5079" s="15" t="str">
        <f>IF(A5079="","",VLOOKUP(A5079,Tabulka3[[Číslo smlouvy   u pravidelné činnosti]:[Příjmení]],3,0))</f>
        <v/>
      </c>
      <c r="C5079" s="15" t="str">
        <f>IF(A5079="","",VLOOKUP(A5079,Tabulka3[[Číslo smlouvy   u pravidelné činnosti]:[Příjmení]],4,0))</f>
        <v/>
      </c>
      <c r="F5079" s="94"/>
      <c r="H5079" s="113"/>
      <c r="I5079" s="113"/>
      <c r="K5079" s="15"/>
      <c r="L5079" s="15"/>
      <c r="M5079" s="15">
        <f t="shared" si="237"/>
        <v>1</v>
      </c>
      <c r="N5079" s="15" t="str">
        <f t="shared" si="238"/>
        <v>-</v>
      </c>
      <c r="O5079" s="150">
        <f t="shared" si="239"/>
        <v>0</v>
      </c>
      <c r="P5079" s="15" t="str">
        <f>IF(COUNTIF('Personálie dobrovolníků '!U:X,N5079)&gt;0,"ANO","")</f>
        <v/>
      </c>
      <c r="Q5079" s="15"/>
    </row>
    <row r="5080" spans="2:17" s="25" customFormat="1" x14ac:dyDescent="0.3">
      <c r="B5080" s="15" t="str">
        <f>IF(A5080="","",VLOOKUP(A5080,Tabulka3[[Číslo smlouvy   u pravidelné činnosti]:[Příjmení]],3,0))</f>
        <v/>
      </c>
      <c r="C5080" s="15" t="str">
        <f>IF(A5080="","",VLOOKUP(A5080,Tabulka3[[Číslo smlouvy   u pravidelné činnosti]:[Příjmení]],4,0))</f>
        <v/>
      </c>
      <c r="F5080" s="94"/>
      <c r="H5080" s="113"/>
      <c r="I5080" s="113"/>
      <c r="K5080" s="15"/>
      <c r="L5080" s="15"/>
      <c r="M5080" s="15">
        <f t="shared" si="237"/>
        <v>1</v>
      </c>
      <c r="N5080" s="15" t="str">
        <f t="shared" si="238"/>
        <v>-</v>
      </c>
      <c r="O5080" s="150">
        <f t="shared" si="239"/>
        <v>0</v>
      </c>
      <c r="P5080" s="15" t="str">
        <f>IF(COUNTIF('Personálie dobrovolníků '!U:X,N5080)&gt;0,"ANO","")</f>
        <v/>
      </c>
      <c r="Q5080" s="15"/>
    </row>
    <row r="5081" spans="2:17" s="25" customFormat="1" x14ac:dyDescent="0.3">
      <c r="B5081" s="15" t="str">
        <f>IF(A5081="","",VLOOKUP(A5081,Tabulka3[[Číslo smlouvy   u pravidelné činnosti]:[Příjmení]],3,0))</f>
        <v/>
      </c>
      <c r="C5081" s="15" t="str">
        <f>IF(A5081="","",VLOOKUP(A5081,Tabulka3[[Číslo smlouvy   u pravidelné činnosti]:[Příjmení]],4,0))</f>
        <v/>
      </c>
      <c r="F5081" s="94"/>
      <c r="H5081" s="113"/>
      <c r="I5081" s="113"/>
      <c r="K5081" s="15"/>
      <c r="L5081" s="15"/>
      <c r="M5081" s="15">
        <f t="shared" si="237"/>
        <v>1</v>
      </c>
      <c r="N5081" s="15" t="str">
        <f t="shared" si="238"/>
        <v>-</v>
      </c>
      <c r="O5081" s="150">
        <f t="shared" si="239"/>
        <v>0</v>
      </c>
      <c r="P5081" s="15" t="str">
        <f>IF(COUNTIF('Personálie dobrovolníků '!U:X,N5081)&gt;0,"ANO","")</f>
        <v/>
      </c>
      <c r="Q5081" s="15"/>
    </row>
    <row r="5082" spans="2:17" s="25" customFormat="1" x14ac:dyDescent="0.3">
      <c r="B5082" s="15" t="str">
        <f>IF(A5082="","",VLOOKUP(A5082,Tabulka3[[Číslo smlouvy   u pravidelné činnosti]:[Příjmení]],3,0))</f>
        <v/>
      </c>
      <c r="C5082" s="15" t="str">
        <f>IF(A5082="","",VLOOKUP(A5082,Tabulka3[[Číslo smlouvy   u pravidelné činnosti]:[Příjmení]],4,0))</f>
        <v/>
      </c>
      <c r="F5082" s="94"/>
      <c r="H5082" s="113"/>
      <c r="I5082" s="113"/>
      <c r="K5082" s="15"/>
      <c r="L5082" s="15"/>
      <c r="M5082" s="15">
        <f t="shared" si="237"/>
        <v>1</v>
      </c>
      <c r="N5082" s="15" t="str">
        <f t="shared" si="238"/>
        <v>-</v>
      </c>
      <c r="O5082" s="150">
        <f t="shared" si="239"/>
        <v>0</v>
      </c>
      <c r="P5082" s="15" t="str">
        <f>IF(COUNTIF('Personálie dobrovolníků '!U:X,N5082)&gt;0,"ANO","")</f>
        <v/>
      </c>
      <c r="Q5082" s="15"/>
    </row>
    <row r="5083" spans="2:17" s="25" customFormat="1" x14ac:dyDescent="0.3">
      <c r="B5083" s="15" t="str">
        <f>IF(A5083="","",VLOOKUP(A5083,Tabulka3[[Číslo smlouvy   u pravidelné činnosti]:[Příjmení]],3,0))</f>
        <v/>
      </c>
      <c r="C5083" s="15" t="str">
        <f>IF(A5083="","",VLOOKUP(A5083,Tabulka3[[Číslo smlouvy   u pravidelné činnosti]:[Příjmení]],4,0))</f>
        <v/>
      </c>
      <c r="F5083" s="94"/>
      <c r="H5083" s="113"/>
      <c r="I5083" s="113"/>
      <c r="K5083" s="15"/>
      <c r="L5083" s="15"/>
      <c r="M5083" s="15">
        <f t="shared" si="237"/>
        <v>1</v>
      </c>
      <c r="N5083" s="15" t="str">
        <f t="shared" si="238"/>
        <v>-</v>
      </c>
      <c r="O5083" s="150">
        <f t="shared" si="239"/>
        <v>0</v>
      </c>
      <c r="P5083" s="15" t="str">
        <f>IF(COUNTIF('Personálie dobrovolníků '!U:X,N5083)&gt;0,"ANO","")</f>
        <v/>
      </c>
      <c r="Q5083" s="15"/>
    </row>
    <row r="5084" spans="2:17" s="25" customFormat="1" x14ac:dyDescent="0.3">
      <c r="B5084" s="15" t="str">
        <f>IF(A5084="","",VLOOKUP(A5084,Tabulka3[[Číslo smlouvy   u pravidelné činnosti]:[Příjmení]],3,0))</f>
        <v/>
      </c>
      <c r="C5084" s="15" t="str">
        <f>IF(A5084="","",VLOOKUP(A5084,Tabulka3[[Číslo smlouvy   u pravidelné činnosti]:[Příjmení]],4,0))</f>
        <v/>
      </c>
      <c r="F5084" s="94"/>
      <c r="H5084" s="113"/>
      <c r="I5084" s="113"/>
      <c r="K5084" s="15"/>
      <c r="L5084" s="15"/>
      <c r="M5084" s="15">
        <f t="shared" si="237"/>
        <v>1</v>
      </c>
      <c r="N5084" s="15" t="str">
        <f t="shared" si="238"/>
        <v>-</v>
      </c>
      <c r="O5084" s="150">
        <f t="shared" si="239"/>
        <v>0</v>
      </c>
      <c r="P5084" s="15" t="str">
        <f>IF(COUNTIF('Personálie dobrovolníků '!U:X,N5084)&gt;0,"ANO","")</f>
        <v/>
      </c>
      <c r="Q5084" s="15"/>
    </row>
    <row r="5085" spans="2:17" s="25" customFormat="1" x14ac:dyDescent="0.3">
      <c r="B5085" s="15" t="str">
        <f>IF(A5085="","",VLOOKUP(A5085,Tabulka3[[Číslo smlouvy   u pravidelné činnosti]:[Příjmení]],3,0))</f>
        <v/>
      </c>
      <c r="C5085" s="15" t="str">
        <f>IF(A5085="","",VLOOKUP(A5085,Tabulka3[[Číslo smlouvy   u pravidelné činnosti]:[Příjmení]],4,0))</f>
        <v/>
      </c>
      <c r="F5085" s="94"/>
      <c r="H5085" s="113"/>
      <c r="I5085" s="113"/>
      <c r="K5085" s="15"/>
      <c r="L5085" s="15"/>
      <c r="M5085" s="15">
        <f t="shared" si="237"/>
        <v>1</v>
      </c>
      <c r="N5085" s="15" t="str">
        <f t="shared" si="238"/>
        <v>-</v>
      </c>
      <c r="O5085" s="150">
        <f t="shared" si="239"/>
        <v>0</v>
      </c>
      <c r="P5085" s="15" t="str">
        <f>IF(COUNTIF('Personálie dobrovolníků '!U:X,N5085)&gt;0,"ANO","")</f>
        <v/>
      </c>
      <c r="Q5085" s="15"/>
    </row>
    <row r="5086" spans="2:17" s="25" customFormat="1" x14ac:dyDescent="0.3">
      <c r="B5086" s="15" t="str">
        <f>IF(A5086="","",VLOOKUP(A5086,Tabulka3[[Číslo smlouvy   u pravidelné činnosti]:[Příjmení]],3,0))</f>
        <v/>
      </c>
      <c r="C5086" s="15" t="str">
        <f>IF(A5086="","",VLOOKUP(A5086,Tabulka3[[Číslo smlouvy   u pravidelné činnosti]:[Příjmení]],4,0))</f>
        <v/>
      </c>
      <c r="F5086" s="94"/>
      <c r="H5086" s="113"/>
      <c r="I5086" s="113"/>
      <c r="K5086" s="15"/>
      <c r="L5086" s="15"/>
      <c r="M5086" s="15">
        <f t="shared" si="237"/>
        <v>1</v>
      </c>
      <c r="N5086" s="15" t="str">
        <f t="shared" si="238"/>
        <v>-</v>
      </c>
      <c r="O5086" s="150">
        <f t="shared" si="239"/>
        <v>0</v>
      </c>
      <c r="P5086" s="15" t="str">
        <f>IF(COUNTIF('Personálie dobrovolníků '!U:X,N5086)&gt;0,"ANO","")</f>
        <v/>
      </c>
      <c r="Q5086" s="15"/>
    </row>
    <row r="5087" spans="2:17" s="25" customFormat="1" x14ac:dyDescent="0.3">
      <c r="B5087" s="15" t="str">
        <f>IF(A5087="","",VLOOKUP(A5087,Tabulka3[[Číslo smlouvy   u pravidelné činnosti]:[Příjmení]],3,0))</f>
        <v/>
      </c>
      <c r="C5087" s="15" t="str">
        <f>IF(A5087="","",VLOOKUP(A5087,Tabulka3[[Číslo smlouvy   u pravidelné činnosti]:[Příjmení]],4,0))</f>
        <v/>
      </c>
      <c r="F5087" s="94"/>
      <c r="H5087" s="113"/>
      <c r="I5087" s="113"/>
      <c r="K5087" s="15"/>
      <c r="L5087" s="15"/>
      <c r="M5087" s="15">
        <f t="shared" si="237"/>
        <v>1</v>
      </c>
      <c r="N5087" s="15" t="str">
        <f t="shared" si="238"/>
        <v>-</v>
      </c>
      <c r="O5087" s="150">
        <f t="shared" si="239"/>
        <v>0</v>
      </c>
      <c r="P5087" s="15" t="str">
        <f>IF(COUNTIF('Personálie dobrovolníků '!U:X,N5087)&gt;0,"ANO","")</f>
        <v/>
      </c>
      <c r="Q5087" s="15"/>
    </row>
    <row r="5088" spans="2:17" s="25" customFormat="1" x14ac:dyDescent="0.3">
      <c r="B5088" s="15" t="str">
        <f>IF(A5088="","",VLOOKUP(A5088,Tabulka3[[Číslo smlouvy   u pravidelné činnosti]:[Příjmení]],3,0))</f>
        <v/>
      </c>
      <c r="C5088" s="15" t="str">
        <f>IF(A5088="","",VLOOKUP(A5088,Tabulka3[[Číslo smlouvy   u pravidelné činnosti]:[Příjmení]],4,0))</f>
        <v/>
      </c>
      <c r="F5088" s="94"/>
      <c r="H5088" s="113"/>
      <c r="I5088" s="113"/>
      <c r="K5088" s="15"/>
      <c r="L5088" s="15"/>
      <c r="M5088" s="15">
        <f t="shared" si="237"/>
        <v>1</v>
      </c>
      <c r="N5088" s="15" t="str">
        <f t="shared" si="238"/>
        <v>-</v>
      </c>
      <c r="O5088" s="150">
        <f t="shared" si="239"/>
        <v>0</v>
      </c>
      <c r="P5088" s="15" t="str">
        <f>IF(COUNTIF('Personálie dobrovolníků '!U:X,N5088)&gt;0,"ANO","")</f>
        <v/>
      </c>
      <c r="Q5088" s="15"/>
    </row>
    <row r="5089" spans="2:17" s="25" customFormat="1" x14ac:dyDescent="0.3">
      <c r="B5089" s="15" t="str">
        <f>IF(A5089="","",VLOOKUP(A5089,Tabulka3[[Číslo smlouvy   u pravidelné činnosti]:[Příjmení]],3,0))</f>
        <v/>
      </c>
      <c r="C5089" s="15" t="str">
        <f>IF(A5089="","",VLOOKUP(A5089,Tabulka3[[Číslo smlouvy   u pravidelné činnosti]:[Příjmení]],4,0))</f>
        <v/>
      </c>
      <c r="F5089" s="94"/>
      <c r="H5089" s="113"/>
      <c r="I5089" s="113"/>
      <c r="K5089" s="15"/>
      <c r="L5089" s="15"/>
      <c r="M5089" s="15">
        <f t="shared" si="237"/>
        <v>1</v>
      </c>
      <c r="N5089" s="15" t="str">
        <f t="shared" si="238"/>
        <v>-</v>
      </c>
      <c r="O5089" s="150">
        <f t="shared" si="239"/>
        <v>0</v>
      </c>
      <c r="P5089" s="15" t="str">
        <f>IF(COUNTIF('Personálie dobrovolníků '!U:X,N5089)&gt;0,"ANO","")</f>
        <v/>
      </c>
      <c r="Q5089" s="15"/>
    </row>
    <row r="5090" spans="2:17" s="25" customFormat="1" x14ac:dyDescent="0.3">
      <c r="B5090" s="15" t="str">
        <f>IF(A5090="","",VLOOKUP(A5090,Tabulka3[[Číslo smlouvy   u pravidelné činnosti]:[Příjmení]],3,0))</f>
        <v/>
      </c>
      <c r="C5090" s="15" t="str">
        <f>IF(A5090="","",VLOOKUP(A5090,Tabulka3[[Číslo smlouvy   u pravidelné činnosti]:[Příjmení]],4,0))</f>
        <v/>
      </c>
      <c r="F5090" s="94"/>
      <c r="H5090" s="113"/>
      <c r="I5090" s="113"/>
      <c r="K5090" s="15"/>
      <c r="L5090" s="15"/>
      <c r="M5090" s="15">
        <f t="shared" si="237"/>
        <v>1</v>
      </c>
      <c r="N5090" s="15" t="str">
        <f t="shared" si="238"/>
        <v>-</v>
      </c>
      <c r="O5090" s="150">
        <f t="shared" si="239"/>
        <v>0</v>
      </c>
      <c r="P5090" s="15" t="str">
        <f>IF(COUNTIF('Personálie dobrovolníků '!U:X,N5090)&gt;0,"ANO","")</f>
        <v/>
      </c>
      <c r="Q5090" s="15"/>
    </row>
    <row r="5091" spans="2:17" s="25" customFormat="1" x14ac:dyDescent="0.3">
      <c r="B5091" s="15" t="str">
        <f>IF(A5091="","",VLOOKUP(A5091,Tabulka3[[Číslo smlouvy   u pravidelné činnosti]:[Příjmení]],3,0))</f>
        <v/>
      </c>
      <c r="C5091" s="15" t="str">
        <f>IF(A5091="","",VLOOKUP(A5091,Tabulka3[[Číslo smlouvy   u pravidelné činnosti]:[Příjmení]],4,0))</f>
        <v/>
      </c>
      <c r="F5091" s="94"/>
      <c r="H5091" s="113"/>
      <c r="I5091" s="113"/>
      <c r="K5091" s="15"/>
      <c r="L5091" s="15"/>
      <c r="M5091" s="15">
        <f t="shared" si="237"/>
        <v>1</v>
      </c>
      <c r="N5091" s="15" t="str">
        <f t="shared" si="238"/>
        <v>-</v>
      </c>
      <c r="O5091" s="150">
        <f t="shared" si="239"/>
        <v>0</v>
      </c>
      <c r="P5091" s="15" t="str">
        <f>IF(COUNTIF('Personálie dobrovolníků '!U:X,N5091)&gt;0,"ANO","")</f>
        <v/>
      </c>
      <c r="Q5091" s="15"/>
    </row>
    <row r="5092" spans="2:17" s="25" customFormat="1" x14ac:dyDescent="0.3">
      <c r="B5092" s="15" t="str">
        <f>IF(A5092="","",VLOOKUP(A5092,Tabulka3[[Číslo smlouvy   u pravidelné činnosti]:[Příjmení]],3,0))</f>
        <v/>
      </c>
      <c r="C5092" s="15" t="str">
        <f>IF(A5092="","",VLOOKUP(A5092,Tabulka3[[Číslo smlouvy   u pravidelné činnosti]:[Příjmení]],4,0))</f>
        <v/>
      </c>
      <c r="F5092" s="94"/>
      <c r="H5092" s="113"/>
      <c r="I5092" s="113"/>
      <c r="K5092" s="15"/>
      <c r="L5092" s="15"/>
      <c r="M5092" s="15">
        <f t="shared" si="237"/>
        <v>1</v>
      </c>
      <c r="N5092" s="15" t="str">
        <f t="shared" si="238"/>
        <v>-</v>
      </c>
      <c r="O5092" s="150">
        <f t="shared" si="239"/>
        <v>0</v>
      </c>
      <c r="P5092" s="15" t="str">
        <f>IF(COUNTIF('Personálie dobrovolníků '!U:X,N5092)&gt;0,"ANO","")</f>
        <v/>
      </c>
      <c r="Q5092" s="15"/>
    </row>
    <row r="5093" spans="2:17" s="25" customFormat="1" x14ac:dyDescent="0.3">
      <c r="B5093" s="15" t="str">
        <f>IF(A5093="","",VLOOKUP(A5093,Tabulka3[[Číslo smlouvy   u pravidelné činnosti]:[Příjmení]],3,0))</f>
        <v/>
      </c>
      <c r="C5093" s="15" t="str">
        <f>IF(A5093="","",VLOOKUP(A5093,Tabulka3[[Číslo smlouvy   u pravidelné činnosti]:[Příjmení]],4,0))</f>
        <v/>
      </c>
      <c r="F5093" s="94"/>
      <c r="H5093" s="113"/>
      <c r="I5093" s="113"/>
      <c r="K5093" s="15"/>
      <c r="L5093" s="15"/>
      <c r="M5093" s="15">
        <f t="shared" si="237"/>
        <v>1</v>
      </c>
      <c r="N5093" s="15" t="str">
        <f t="shared" si="238"/>
        <v>-</v>
      </c>
      <c r="O5093" s="150">
        <f t="shared" si="239"/>
        <v>0</v>
      </c>
      <c r="P5093" s="15" t="str">
        <f>IF(COUNTIF('Personálie dobrovolníků '!U:X,N5093)&gt;0,"ANO","")</f>
        <v/>
      </c>
      <c r="Q5093" s="15"/>
    </row>
    <row r="5094" spans="2:17" s="25" customFormat="1" x14ac:dyDescent="0.3">
      <c r="B5094" s="15" t="str">
        <f>IF(A5094="","",VLOOKUP(A5094,Tabulka3[[Číslo smlouvy   u pravidelné činnosti]:[Příjmení]],3,0))</f>
        <v/>
      </c>
      <c r="C5094" s="15" t="str">
        <f>IF(A5094="","",VLOOKUP(A5094,Tabulka3[[Číslo smlouvy   u pravidelné činnosti]:[Příjmení]],4,0))</f>
        <v/>
      </c>
      <c r="F5094" s="94"/>
      <c r="H5094" s="113"/>
      <c r="I5094" s="113"/>
      <c r="K5094" s="15"/>
      <c r="L5094" s="15"/>
      <c r="M5094" s="15">
        <f t="shared" si="237"/>
        <v>1</v>
      </c>
      <c r="N5094" s="15" t="str">
        <f t="shared" si="238"/>
        <v>-</v>
      </c>
      <c r="O5094" s="150">
        <f t="shared" si="239"/>
        <v>0</v>
      </c>
      <c r="P5094" s="15" t="str">
        <f>IF(COUNTIF('Personálie dobrovolníků '!U:X,N5094)&gt;0,"ANO","")</f>
        <v/>
      </c>
      <c r="Q5094" s="15"/>
    </row>
    <row r="5095" spans="2:17" s="25" customFormat="1" x14ac:dyDescent="0.3">
      <c r="B5095" s="15" t="str">
        <f>IF(A5095="","",VLOOKUP(A5095,Tabulka3[[Číslo smlouvy   u pravidelné činnosti]:[Příjmení]],3,0))</f>
        <v/>
      </c>
      <c r="C5095" s="15" t="str">
        <f>IF(A5095="","",VLOOKUP(A5095,Tabulka3[[Číslo smlouvy   u pravidelné činnosti]:[Příjmení]],4,0))</f>
        <v/>
      </c>
      <c r="F5095" s="94"/>
      <c r="H5095" s="113"/>
      <c r="I5095" s="113"/>
      <c r="K5095" s="15"/>
      <c r="L5095" s="15"/>
      <c r="M5095" s="15">
        <f t="shared" si="237"/>
        <v>1</v>
      </c>
      <c r="N5095" s="15" t="str">
        <f t="shared" si="238"/>
        <v>-</v>
      </c>
      <c r="O5095" s="150">
        <f t="shared" si="239"/>
        <v>0</v>
      </c>
      <c r="P5095" s="15" t="str">
        <f>IF(COUNTIF('Personálie dobrovolníků '!U:X,N5095)&gt;0,"ANO","")</f>
        <v/>
      </c>
      <c r="Q5095" s="15"/>
    </row>
    <row r="5096" spans="2:17" s="25" customFormat="1" x14ac:dyDescent="0.3">
      <c r="B5096" s="15" t="str">
        <f>IF(A5096="","",VLOOKUP(A5096,Tabulka3[[Číslo smlouvy   u pravidelné činnosti]:[Příjmení]],3,0))</f>
        <v/>
      </c>
      <c r="C5096" s="15" t="str">
        <f>IF(A5096="","",VLOOKUP(A5096,Tabulka3[[Číslo smlouvy   u pravidelné činnosti]:[Příjmení]],4,0))</f>
        <v/>
      </c>
      <c r="F5096" s="94"/>
      <c r="H5096" s="113"/>
      <c r="I5096" s="113"/>
      <c r="K5096" s="15"/>
      <c r="L5096" s="15"/>
      <c r="M5096" s="15">
        <f t="shared" si="237"/>
        <v>1</v>
      </c>
      <c r="N5096" s="15" t="str">
        <f t="shared" si="238"/>
        <v>-</v>
      </c>
      <c r="O5096" s="150">
        <f t="shared" si="239"/>
        <v>0</v>
      </c>
      <c r="P5096" s="15" t="str">
        <f>IF(COUNTIF('Personálie dobrovolníků '!U:X,N5096)&gt;0,"ANO","")</f>
        <v/>
      </c>
      <c r="Q5096" s="15"/>
    </row>
    <row r="5097" spans="2:17" s="25" customFormat="1" x14ac:dyDescent="0.3">
      <c r="B5097" s="15" t="str">
        <f>IF(A5097="","",VLOOKUP(A5097,Tabulka3[[Číslo smlouvy   u pravidelné činnosti]:[Příjmení]],3,0))</f>
        <v/>
      </c>
      <c r="C5097" s="15" t="str">
        <f>IF(A5097="","",VLOOKUP(A5097,Tabulka3[[Číslo smlouvy   u pravidelné činnosti]:[Příjmení]],4,0))</f>
        <v/>
      </c>
      <c r="F5097" s="94"/>
      <c r="H5097" s="113"/>
      <c r="I5097" s="113"/>
      <c r="K5097" s="15"/>
      <c r="L5097" s="15"/>
      <c r="M5097" s="15">
        <f t="shared" si="237"/>
        <v>1</v>
      </c>
      <c r="N5097" s="15" t="str">
        <f t="shared" si="238"/>
        <v>-</v>
      </c>
      <c r="O5097" s="150">
        <f t="shared" si="239"/>
        <v>0</v>
      </c>
      <c r="P5097" s="15" t="str">
        <f>IF(COUNTIF('Personálie dobrovolníků '!U:X,N5097)&gt;0,"ANO","")</f>
        <v/>
      </c>
      <c r="Q5097" s="15"/>
    </row>
    <row r="5098" spans="2:17" s="25" customFormat="1" x14ac:dyDescent="0.3">
      <c r="B5098" s="15" t="str">
        <f>IF(A5098="","",VLOOKUP(A5098,Tabulka3[[Číslo smlouvy   u pravidelné činnosti]:[Příjmení]],3,0))</f>
        <v/>
      </c>
      <c r="C5098" s="15" t="str">
        <f>IF(A5098="","",VLOOKUP(A5098,Tabulka3[[Číslo smlouvy   u pravidelné činnosti]:[Příjmení]],4,0))</f>
        <v/>
      </c>
      <c r="F5098" s="94"/>
      <c r="H5098" s="113"/>
      <c r="I5098" s="113"/>
      <c r="K5098" s="15"/>
      <c r="L5098" s="15"/>
      <c r="M5098" s="15">
        <f t="shared" si="237"/>
        <v>1</v>
      </c>
      <c r="N5098" s="15" t="str">
        <f t="shared" si="238"/>
        <v>-</v>
      </c>
      <c r="O5098" s="150">
        <f t="shared" si="239"/>
        <v>0</v>
      </c>
      <c r="P5098" s="15" t="str">
        <f>IF(COUNTIF('Personálie dobrovolníků '!U:X,N5098)&gt;0,"ANO","")</f>
        <v/>
      </c>
      <c r="Q5098" s="15"/>
    </row>
    <row r="5099" spans="2:17" s="25" customFormat="1" x14ac:dyDescent="0.3">
      <c r="B5099" s="15" t="str">
        <f>IF(A5099="","",VLOOKUP(A5099,Tabulka3[[Číslo smlouvy   u pravidelné činnosti]:[Příjmení]],3,0))</f>
        <v/>
      </c>
      <c r="C5099" s="15" t="str">
        <f>IF(A5099="","",VLOOKUP(A5099,Tabulka3[[Číslo smlouvy   u pravidelné činnosti]:[Příjmení]],4,0))</f>
        <v/>
      </c>
      <c r="F5099" s="94"/>
      <c r="H5099" s="113"/>
      <c r="I5099" s="113"/>
      <c r="K5099" s="15"/>
      <c r="L5099" s="15"/>
      <c r="M5099" s="15">
        <f t="shared" si="237"/>
        <v>1</v>
      </c>
      <c r="N5099" s="15" t="str">
        <f t="shared" si="238"/>
        <v>-</v>
      </c>
      <c r="O5099" s="150">
        <f t="shared" si="239"/>
        <v>0</v>
      </c>
      <c r="P5099" s="15" t="str">
        <f>IF(COUNTIF('Personálie dobrovolníků '!U:X,N5099)&gt;0,"ANO","")</f>
        <v/>
      </c>
      <c r="Q5099" s="15"/>
    </row>
    <row r="5100" spans="2:17" s="25" customFormat="1" x14ac:dyDescent="0.3">
      <c r="B5100" s="15" t="str">
        <f>IF(A5100="","",VLOOKUP(A5100,Tabulka3[[Číslo smlouvy   u pravidelné činnosti]:[Příjmení]],3,0))</f>
        <v/>
      </c>
      <c r="C5100" s="15" t="str">
        <f>IF(A5100="","",VLOOKUP(A5100,Tabulka3[[Číslo smlouvy   u pravidelné činnosti]:[Příjmení]],4,0))</f>
        <v/>
      </c>
      <c r="F5100" s="94"/>
      <c r="H5100" s="113"/>
      <c r="I5100" s="113"/>
      <c r="K5100" s="15"/>
      <c r="L5100" s="15"/>
      <c r="M5100" s="15">
        <f t="shared" si="237"/>
        <v>1</v>
      </c>
      <c r="N5100" s="15" t="str">
        <f t="shared" si="238"/>
        <v>-</v>
      </c>
      <c r="O5100" s="150">
        <f t="shared" si="239"/>
        <v>0</v>
      </c>
      <c r="P5100" s="15" t="str">
        <f>IF(COUNTIF('Personálie dobrovolníků '!U:X,N5100)&gt;0,"ANO","")</f>
        <v/>
      </c>
      <c r="Q5100" s="15"/>
    </row>
    <row r="5101" spans="2:17" s="25" customFormat="1" x14ac:dyDescent="0.3">
      <c r="B5101" s="15" t="str">
        <f>IF(A5101="","",VLOOKUP(A5101,Tabulka3[[Číslo smlouvy   u pravidelné činnosti]:[Příjmení]],3,0))</f>
        <v/>
      </c>
      <c r="C5101" s="15" t="str">
        <f>IF(A5101="","",VLOOKUP(A5101,Tabulka3[[Číslo smlouvy   u pravidelné činnosti]:[Příjmení]],4,0))</f>
        <v/>
      </c>
      <c r="F5101" s="94"/>
      <c r="H5101" s="113"/>
      <c r="I5101" s="113"/>
      <c r="K5101" s="15"/>
      <c r="L5101" s="15"/>
      <c r="M5101" s="15">
        <f t="shared" si="237"/>
        <v>1</v>
      </c>
      <c r="N5101" s="15" t="str">
        <f t="shared" si="238"/>
        <v>-</v>
      </c>
      <c r="O5101" s="150">
        <f t="shared" si="239"/>
        <v>0</v>
      </c>
      <c r="P5101" s="15" t="str">
        <f>IF(COUNTIF('Personálie dobrovolníků '!U:X,N5101)&gt;0,"ANO","")</f>
        <v/>
      </c>
      <c r="Q5101" s="15"/>
    </row>
    <row r="5102" spans="2:17" s="25" customFormat="1" x14ac:dyDescent="0.3">
      <c r="B5102" s="15" t="str">
        <f>IF(A5102="","",VLOOKUP(A5102,Tabulka3[[Číslo smlouvy   u pravidelné činnosti]:[Příjmení]],3,0))</f>
        <v/>
      </c>
      <c r="C5102" s="15" t="str">
        <f>IF(A5102="","",VLOOKUP(A5102,Tabulka3[[Číslo smlouvy   u pravidelné činnosti]:[Příjmení]],4,0))</f>
        <v/>
      </c>
      <c r="F5102" s="94"/>
      <c r="H5102" s="113"/>
      <c r="I5102" s="113"/>
      <c r="K5102" s="15"/>
      <c r="L5102" s="15"/>
      <c r="M5102" s="15">
        <f t="shared" si="237"/>
        <v>1</v>
      </c>
      <c r="N5102" s="15" t="str">
        <f t="shared" si="238"/>
        <v>-</v>
      </c>
      <c r="O5102" s="150">
        <f t="shared" si="239"/>
        <v>0</v>
      </c>
      <c r="P5102" s="15" t="str">
        <f>IF(COUNTIF('Personálie dobrovolníků '!U:X,N5102)&gt;0,"ANO","")</f>
        <v/>
      </c>
      <c r="Q5102" s="15"/>
    </row>
    <row r="5103" spans="2:17" s="25" customFormat="1" x14ac:dyDescent="0.3">
      <c r="B5103" s="15" t="str">
        <f>IF(A5103="","",VLOOKUP(A5103,Tabulka3[[Číslo smlouvy   u pravidelné činnosti]:[Příjmení]],3,0))</f>
        <v/>
      </c>
      <c r="C5103" s="15" t="str">
        <f>IF(A5103="","",VLOOKUP(A5103,Tabulka3[[Číslo smlouvy   u pravidelné činnosti]:[Příjmení]],4,0))</f>
        <v/>
      </c>
      <c r="F5103" s="94"/>
      <c r="H5103" s="113"/>
      <c r="I5103" s="113"/>
      <c r="K5103" s="15"/>
      <c r="L5103" s="15"/>
      <c r="M5103" s="15">
        <f t="shared" si="237"/>
        <v>1</v>
      </c>
      <c r="N5103" s="15" t="str">
        <f t="shared" si="238"/>
        <v>-</v>
      </c>
      <c r="O5103" s="150">
        <f t="shared" si="239"/>
        <v>0</v>
      </c>
      <c r="P5103" s="15" t="str">
        <f>IF(COUNTIF('Personálie dobrovolníků '!U:X,N5103)&gt;0,"ANO","")</f>
        <v/>
      </c>
      <c r="Q5103" s="15"/>
    </row>
    <row r="5104" spans="2:17" s="25" customFormat="1" x14ac:dyDescent="0.3">
      <c r="B5104" s="15" t="str">
        <f>IF(A5104="","",VLOOKUP(A5104,Tabulka3[[Číslo smlouvy   u pravidelné činnosti]:[Příjmení]],3,0))</f>
        <v/>
      </c>
      <c r="C5104" s="15" t="str">
        <f>IF(A5104="","",VLOOKUP(A5104,Tabulka3[[Číslo smlouvy   u pravidelné činnosti]:[Příjmení]],4,0))</f>
        <v/>
      </c>
      <c r="F5104" s="94"/>
      <c r="H5104" s="113"/>
      <c r="I5104" s="113"/>
      <c r="K5104" s="15"/>
      <c r="L5104" s="15"/>
      <c r="M5104" s="15">
        <f t="shared" si="237"/>
        <v>1</v>
      </c>
      <c r="N5104" s="15" t="str">
        <f t="shared" si="238"/>
        <v>-</v>
      </c>
      <c r="O5104" s="150">
        <f t="shared" si="239"/>
        <v>0</v>
      </c>
      <c r="P5104" s="15" t="str">
        <f>IF(COUNTIF('Personálie dobrovolníků '!U:X,N5104)&gt;0,"ANO","")</f>
        <v/>
      </c>
      <c r="Q5104" s="15"/>
    </row>
    <row r="5105" spans="2:17" s="25" customFormat="1" x14ac:dyDescent="0.3">
      <c r="B5105" s="15" t="str">
        <f>IF(A5105="","",VLOOKUP(A5105,Tabulka3[[Číslo smlouvy   u pravidelné činnosti]:[Příjmení]],3,0))</f>
        <v/>
      </c>
      <c r="C5105" s="15" t="str">
        <f>IF(A5105="","",VLOOKUP(A5105,Tabulka3[[Číslo smlouvy   u pravidelné činnosti]:[Příjmení]],4,0))</f>
        <v/>
      </c>
      <c r="F5105" s="94"/>
      <c r="H5105" s="113"/>
      <c r="I5105" s="113"/>
      <c r="K5105" s="15"/>
      <c r="L5105" s="15"/>
      <c r="M5105" s="15">
        <f t="shared" si="237"/>
        <v>1</v>
      </c>
      <c r="N5105" s="15" t="str">
        <f t="shared" si="238"/>
        <v>-</v>
      </c>
      <c r="O5105" s="150">
        <f t="shared" si="239"/>
        <v>0</v>
      </c>
      <c r="P5105" s="15" t="str">
        <f>IF(COUNTIF('Personálie dobrovolníků '!U:X,N5105)&gt;0,"ANO","")</f>
        <v/>
      </c>
      <c r="Q5105" s="15"/>
    </row>
    <row r="5106" spans="2:17" s="25" customFormat="1" x14ac:dyDescent="0.3">
      <c r="B5106" s="15" t="str">
        <f>IF(A5106="","",VLOOKUP(A5106,Tabulka3[[Číslo smlouvy   u pravidelné činnosti]:[Příjmení]],3,0))</f>
        <v/>
      </c>
      <c r="C5106" s="15" t="str">
        <f>IF(A5106="","",VLOOKUP(A5106,Tabulka3[[Číslo smlouvy   u pravidelné činnosti]:[Příjmení]],4,0))</f>
        <v/>
      </c>
      <c r="F5106" s="94"/>
      <c r="H5106" s="113"/>
      <c r="I5106" s="113"/>
      <c r="K5106" s="15"/>
      <c r="L5106" s="15"/>
      <c r="M5106" s="15">
        <f t="shared" si="237"/>
        <v>1</v>
      </c>
      <c r="N5106" s="15" t="str">
        <f t="shared" si="238"/>
        <v>-</v>
      </c>
      <c r="O5106" s="150">
        <f t="shared" si="239"/>
        <v>0</v>
      </c>
      <c r="P5106" s="15" t="str">
        <f>IF(COUNTIF('Personálie dobrovolníků '!U:X,N5106)&gt;0,"ANO","")</f>
        <v/>
      </c>
      <c r="Q5106" s="15"/>
    </row>
    <row r="5107" spans="2:17" s="25" customFormat="1" x14ac:dyDescent="0.3">
      <c r="B5107" s="15" t="str">
        <f>IF(A5107="","",VLOOKUP(A5107,Tabulka3[[Číslo smlouvy   u pravidelné činnosti]:[Příjmení]],3,0))</f>
        <v/>
      </c>
      <c r="C5107" s="15" t="str">
        <f>IF(A5107="","",VLOOKUP(A5107,Tabulka3[[Číslo smlouvy   u pravidelné činnosti]:[Příjmení]],4,0))</f>
        <v/>
      </c>
      <c r="F5107" s="94"/>
      <c r="H5107" s="113"/>
      <c r="I5107" s="113"/>
      <c r="K5107" s="15"/>
      <c r="L5107" s="15"/>
      <c r="M5107" s="15">
        <f t="shared" si="237"/>
        <v>1</v>
      </c>
      <c r="N5107" s="15" t="str">
        <f t="shared" si="238"/>
        <v>-</v>
      </c>
      <c r="O5107" s="150">
        <f t="shared" si="239"/>
        <v>0</v>
      </c>
      <c r="P5107" s="15" t="str">
        <f>IF(COUNTIF('Personálie dobrovolníků '!U:X,N5107)&gt;0,"ANO","")</f>
        <v/>
      </c>
      <c r="Q5107" s="15"/>
    </row>
    <row r="5108" spans="2:17" s="25" customFormat="1" x14ac:dyDescent="0.3">
      <c r="B5108" s="15" t="str">
        <f>IF(A5108="","",VLOOKUP(A5108,Tabulka3[[Číslo smlouvy   u pravidelné činnosti]:[Příjmení]],3,0))</f>
        <v/>
      </c>
      <c r="C5108" s="15" t="str">
        <f>IF(A5108="","",VLOOKUP(A5108,Tabulka3[[Číslo smlouvy   u pravidelné činnosti]:[Příjmení]],4,0))</f>
        <v/>
      </c>
      <c r="F5108" s="94"/>
      <c r="H5108" s="113"/>
      <c r="I5108" s="113"/>
      <c r="K5108" s="15"/>
      <c r="L5108" s="15"/>
      <c r="M5108" s="15">
        <f t="shared" si="237"/>
        <v>1</v>
      </c>
      <c r="N5108" s="15" t="str">
        <f t="shared" si="238"/>
        <v>-</v>
      </c>
      <c r="O5108" s="150">
        <f t="shared" si="239"/>
        <v>0</v>
      </c>
      <c r="P5108" s="15" t="str">
        <f>IF(COUNTIF('Personálie dobrovolníků '!U:X,N5108)&gt;0,"ANO","")</f>
        <v/>
      </c>
      <c r="Q5108" s="15"/>
    </row>
    <row r="5109" spans="2:17" s="25" customFormat="1" x14ac:dyDescent="0.3">
      <c r="B5109" s="15" t="str">
        <f>IF(A5109="","",VLOOKUP(A5109,Tabulka3[[Číslo smlouvy   u pravidelné činnosti]:[Příjmení]],3,0))</f>
        <v/>
      </c>
      <c r="C5109" s="15" t="str">
        <f>IF(A5109="","",VLOOKUP(A5109,Tabulka3[[Číslo smlouvy   u pravidelné činnosti]:[Příjmení]],4,0))</f>
        <v/>
      </c>
      <c r="F5109" s="94"/>
      <c r="H5109" s="113"/>
      <c r="I5109" s="113"/>
      <c r="K5109" s="15"/>
      <c r="L5109" s="15"/>
      <c r="M5109" s="15">
        <f t="shared" si="237"/>
        <v>1</v>
      </c>
      <c r="N5109" s="15" t="str">
        <f t="shared" si="238"/>
        <v>-</v>
      </c>
      <c r="O5109" s="150">
        <f t="shared" si="239"/>
        <v>0</v>
      </c>
      <c r="P5109" s="15" t="str">
        <f>IF(COUNTIF('Personálie dobrovolníků '!U:X,N5109)&gt;0,"ANO","")</f>
        <v/>
      </c>
      <c r="Q5109" s="15"/>
    </row>
    <row r="5110" spans="2:17" s="25" customFormat="1" x14ac:dyDescent="0.3">
      <c r="B5110" s="15" t="str">
        <f>IF(A5110="","",VLOOKUP(A5110,Tabulka3[[Číslo smlouvy   u pravidelné činnosti]:[Příjmení]],3,0))</f>
        <v/>
      </c>
      <c r="C5110" s="15" t="str">
        <f>IF(A5110="","",VLOOKUP(A5110,Tabulka3[[Číslo smlouvy   u pravidelné činnosti]:[Příjmení]],4,0))</f>
        <v/>
      </c>
      <c r="F5110" s="94"/>
      <c r="H5110" s="113"/>
      <c r="I5110" s="113"/>
      <c r="K5110" s="15"/>
      <c r="L5110" s="15"/>
      <c r="M5110" s="15">
        <f t="shared" si="237"/>
        <v>1</v>
      </c>
      <c r="N5110" s="15" t="str">
        <f t="shared" si="238"/>
        <v>-</v>
      </c>
      <c r="O5110" s="150">
        <f t="shared" si="239"/>
        <v>0</v>
      </c>
      <c r="P5110" s="15" t="str">
        <f>IF(COUNTIF('Personálie dobrovolníků '!U:X,N5110)&gt;0,"ANO","")</f>
        <v/>
      </c>
      <c r="Q5110" s="15"/>
    </row>
    <row r="5111" spans="2:17" s="25" customFormat="1" x14ac:dyDescent="0.3">
      <c r="B5111" s="15" t="str">
        <f>IF(A5111="","",VLOOKUP(A5111,Tabulka3[[Číslo smlouvy   u pravidelné činnosti]:[Příjmení]],3,0))</f>
        <v/>
      </c>
      <c r="C5111" s="15" t="str">
        <f>IF(A5111="","",VLOOKUP(A5111,Tabulka3[[Číslo smlouvy   u pravidelné činnosti]:[Příjmení]],4,0))</f>
        <v/>
      </c>
      <c r="F5111" s="94"/>
      <c r="H5111" s="113"/>
      <c r="I5111" s="113"/>
      <c r="K5111" s="15"/>
      <c r="L5111" s="15"/>
      <c r="M5111" s="15">
        <f t="shared" si="237"/>
        <v>1</v>
      </c>
      <c r="N5111" s="15" t="str">
        <f t="shared" si="238"/>
        <v>-</v>
      </c>
      <c r="O5111" s="150">
        <f t="shared" si="239"/>
        <v>0</v>
      </c>
      <c r="P5111" s="15" t="str">
        <f>IF(COUNTIF('Personálie dobrovolníků '!U:X,N5111)&gt;0,"ANO","")</f>
        <v/>
      </c>
      <c r="Q5111" s="15"/>
    </row>
    <row r="5112" spans="2:17" s="25" customFormat="1" x14ac:dyDescent="0.3">
      <c r="B5112" s="15" t="str">
        <f>IF(A5112="","",VLOOKUP(A5112,Tabulka3[[Číslo smlouvy   u pravidelné činnosti]:[Příjmení]],3,0))</f>
        <v/>
      </c>
      <c r="C5112" s="15" t="str">
        <f>IF(A5112="","",VLOOKUP(A5112,Tabulka3[[Číslo smlouvy   u pravidelné činnosti]:[Příjmení]],4,0))</f>
        <v/>
      </c>
      <c r="F5112" s="94"/>
      <c r="H5112" s="113"/>
      <c r="I5112" s="113"/>
      <c r="K5112" s="15"/>
      <c r="L5112" s="15"/>
      <c r="M5112" s="15">
        <f t="shared" si="237"/>
        <v>1</v>
      </c>
      <c r="N5112" s="15" t="str">
        <f t="shared" si="238"/>
        <v>-</v>
      </c>
      <c r="O5112" s="150">
        <f t="shared" si="239"/>
        <v>0</v>
      </c>
      <c r="P5112" s="15" t="str">
        <f>IF(COUNTIF('Personálie dobrovolníků '!U:X,N5112)&gt;0,"ANO","")</f>
        <v/>
      </c>
      <c r="Q5112" s="15"/>
    </row>
    <row r="5113" spans="2:17" s="25" customFormat="1" x14ac:dyDescent="0.3">
      <c r="B5113" s="15" t="str">
        <f>IF(A5113="","",VLOOKUP(A5113,Tabulka3[[Číslo smlouvy   u pravidelné činnosti]:[Příjmení]],3,0))</f>
        <v/>
      </c>
      <c r="C5113" s="15" t="str">
        <f>IF(A5113="","",VLOOKUP(A5113,Tabulka3[[Číslo smlouvy   u pravidelné činnosti]:[Příjmení]],4,0))</f>
        <v/>
      </c>
      <c r="F5113" s="94"/>
      <c r="H5113" s="113"/>
      <c r="I5113" s="113"/>
      <c r="K5113" s="15"/>
      <c r="L5113" s="15"/>
      <c r="M5113" s="15">
        <f t="shared" si="237"/>
        <v>1</v>
      </c>
      <c r="N5113" s="15" t="str">
        <f t="shared" si="238"/>
        <v>-</v>
      </c>
      <c r="O5113" s="150">
        <f t="shared" si="239"/>
        <v>0</v>
      </c>
      <c r="P5113" s="15" t="str">
        <f>IF(COUNTIF('Personálie dobrovolníků '!U:X,N5113)&gt;0,"ANO","")</f>
        <v/>
      </c>
      <c r="Q5113" s="15"/>
    </row>
    <row r="5114" spans="2:17" s="25" customFormat="1" x14ac:dyDescent="0.3">
      <c r="B5114" s="15" t="str">
        <f>IF(A5114="","",VLOOKUP(A5114,Tabulka3[[Číslo smlouvy   u pravidelné činnosti]:[Příjmení]],3,0))</f>
        <v/>
      </c>
      <c r="C5114" s="15" t="str">
        <f>IF(A5114="","",VLOOKUP(A5114,Tabulka3[[Číslo smlouvy   u pravidelné činnosti]:[Příjmení]],4,0))</f>
        <v/>
      </c>
      <c r="F5114" s="94"/>
      <c r="H5114" s="113"/>
      <c r="I5114" s="113"/>
      <c r="K5114" s="15"/>
      <c r="L5114" s="15"/>
      <c r="M5114" s="15">
        <f t="shared" si="237"/>
        <v>1</v>
      </c>
      <c r="N5114" s="15" t="str">
        <f t="shared" si="238"/>
        <v>-</v>
      </c>
      <c r="O5114" s="150">
        <f t="shared" si="239"/>
        <v>0</v>
      </c>
      <c r="P5114" s="15" t="str">
        <f>IF(COUNTIF('Personálie dobrovolníků '!U:X,N5114)&gt;0,"ANO","")</f>
        <v/>
      </c>
      <c r="Q5114" s="15"/>
    </row>
    <row r="5115" spans="2:17" s="25" customFormat="1" x14ac:dyDescent="0.3">
      <c r="B5115" s="15" t="str">
        <f>IF(A5115="","",VLOOKUP(A5115,Tabulka3[[Číslo smlouvy   u pravidelné činnosti]:[Příjmení]],3,0))</f>
        <v/>
      </c>
      <c r="C5115" s="15" t="str">
        <f>IF(A5115="","",VLOOKUP(A5115,Tabulka3[[Číslo smlouvy   u pravidelné činnosti]:[Příjmení]],4,0))</f>
        <v/>
      </c>
      <c r="F5115" s="94"/>
      <c r="H5115" s="113"/>
      <c r="I5115" s="113"/>
      <c r="K5115" s="15"/>
      <c r="L5115" s="15"/>
      <c r="M5115" s="15">
        <f t="shared" si="237"/>
        <v>1</v>
      </c>
      <c r="N5115" s="15" t="str">
        <f t="shared" si="238"/>
        <v>-</v>
      </c>
      <c r="O5115" s="150">
        <f t="shared" si="239"/>
        <v>0</v>
      </c>
      <c r="P5115" s="15" t="str">
        <f>IF(COUNTIF('Personálie dobrovolníků '!U:X,N5115)&gt;0,"ANO","")</f>
        <v/>
      </c>
      <c r="Q5115" s="15"/>
    </row>
    <row r="5116" spans="2:17" s="25" customFormat="1" x14ac:dyDescent="0.3">
      <c r="B5116" s="15" t="str">
        <f>IF(A5116="","",VLOOKUP(A5116,Tabulka3[[Číslo smlouvy   u pravidelné činnosti]:[Příjmení]],3,0))</f>
        <v/>
      </c>
      <c r="C5116" s="15" t="str">
        <f>IF(A5116="","",VLOOKUP(A5116,Tabulka3[[Číslo smlouvy   u pravidelné činnosti]:[Příjmení]],4,0))</f>
        <v/>
      </c>
      <c r="F5116" s="94"/>
      <c r="H5116" s="113"/>
      <c r="I5116" s="113"/>
      <c r="K5116" s="15"/>
      <c r="L5116" s="15"/>
      <c r="M5116" s="15">
        <f t="shared" si="237"/>
        <v>1</v>
      </c>
      <c r="N5116" s="15" t="str">
        <f t="shared" si="238"/>
        <v>-</v>
      </c>
      <c r="O5116" s="150">
        <f t="shared" si="239"/>
        <v>0</v>
      </c>
      <c r="P5116" s="15" t="str">
        <f>IF(COUNTIF('Personálie dobrovolníků '!U:X,N5116)&gt;0,"ANO","")</f>
        <v/>
      </c>
      <c r="Q5116" s="15"/>
    </row>
    <row r="5117" spans="2:17" s="25" customFormat="1" x14ac:dyDescent="0.3">
      <c r="B5117" s="15" t="str">
        <f>IF(A5117="","",VLOOKUP(A5117,Tabulka3[[Číslo smlouvy   u pravidelné činnosti]:[Příjmení]],3,0))</f>
        <v/>
      </c>
      <c r="C5117" s="15" t="str">
        <f>IF(A5117="","",VLOOKUP(A5117,Tabulka3[[Číslo smlouvy   u pravidelné činnosti]:[Příjmení]],4,0))</f>
        <v/>
      </c>
      <c r="F5117" s="94"/>
      <c r="H5117" s="113"/>
      <c r="I5117" s="113"/>
      <c r="K5117" s="15"/>
      <c r="L5117" s="15"/>
      <c r="M5117" s="15">
        <f t="shared" si="237"/>
        <v>1</v>
      </c>
      <c r="N5117" s="15" t="str">
        <f t="shared" si="238"/>
        <v>-</v>
      </c>
      <c r="O5117" s="150">
        <f t="shared" si="239"/>
        <v>0</v>
      </c>
      <c r="P5117" s="15" t="str">
        <f>IF(COUNTIF('Personálie dobrovolníků '!U:X,N5117)&gt;0,"ANO","")</f>
        <v/>
      </c>
      <c r="Q5117" s="15"/>
    </row>
    <row r="5118" spans="2:17" s="25" customFormat="1" x14ac:dyDescent="0.3">
      <c r="B5118" s="15" t="str">
        <f>IF(A5118="","",VLOOKUP(A5118,Tabulka3[[Číslo smlouvy   u pravidelné činnosti]:[Příjmení]],3,0))</f>
        <v/>
      </c>
      <c r="C5118" s="15" t="str">
        <f>IF(A5118="","",VLOOKUP(A5118,Tabulka3[[Číslo smlouvy   u pravidelné činnosti]:[Příjmení]],4,0))</f>
        <v/>
      </c>
      <c r="F5118" s="94"/>
      <c r="H5118" s="113"/>
      <c r="I5118" s="113"/>
      <c r="K5118" s="15"/>
      <c r="L5118" s="15"/>
      <c r="M5118" s="15">
        <f t="shared" si="237"/>
        <v>1</v>
      </c>
      <c r="N5118" s="15" t="str">
        <f t="shared" si="238"/>
        <v>-</v>
      </c>
      <c r="O5118" s="150">
        <f t="shared" si="239"/>
        <v>0</v>
      </c>
      <c r="P5118" s="15" t="str">
        <f>IF(COUNTIF('Personálie dobrovolníků '!U:X,N5118)&gt;0,"ANO","")</f>
        <v/>
      </c>
      <c r="Q5118" s="15"/>
    </row>
    <row r="5119" spans="2:17" s="25" customFormat="1" x14ac:dyDescent="0.3">
      <c r="B5119" s="15" t="str">
        <f>IF(A5119="","",VLOOKUP(A5119,Tabulka3[[Číslo smlouvy   u pravidelné činnosti]:[Příjmení]],3,0))</f>
        <v/>
      </c>
      <c r="C5119" s="15" t="str">
        <f>IF(A5119="","",VLOOKUP(A5119,Tabulka3[[Číslo smlouvy   u pravidelné činnosti]:[Příjmení]],4,0))</f>
        <v/>
      </c>
      <c r="F5119" s="94"/>
      <c r="H5119" s="113"/>
      <c r="I5119" s="113"/>
      <c r="K5119" s="15"/>
      <c r="L5119" s="15"/>
      <c r="M5119" s="15">
        <f t="shared" si="237"/>
        <v>1</v>
      </c>
      <c r="N5119" s="15" t="str">
        <f t="shared" si="238"/>
        <v>-</v>
      </c>
      <c r="O5119" s="150">
        <f t="shared" si="239"/>
        <v>0</v>
      </c>
      <c r="P5119" s="15" t="str">
        <f>IF(COUNTIF('Personálie dobrovolníků '!U:X,N5119)&gt;0,"ANO","")</f>
        <v/>
      </c>
      <c r="Q5119" s="15"/>
    </row>
    <row r="5120" spans="2:17" s="25" customFormat="1" x14ac:dyDescent="0.3">
      <c r="B5120" s="15" t="str">
        <f>IF(A5120="","",VLOOKUP(A5120,Tabulka3[[Číslo smlouvy   u pravidelné činnosti]:[Příjmení]],3,0))</f>
        <v/>
      </c>
      <c r="C5120" s="15" t="str">
        <f>IF(A5120="","",VLOOKUP(A5120,Tabulka3[[Číslo smlouvy   u pravidelné činnosti]:[Příjmení]],4,0))</f>
        <v/>
      </c>
      <c r="F5120" s="94"/>
      <c r="H5120" s="113"/>
      <c r="I5120" s="113"/>
      <c r="K5120" s="15"/>
      <c r="L5120" s="15"/>
      <c r="M5120" s="15">
        <f t="shared" si="237"/>
        <v>1</v>
      </c>
      <c r="N5120" s="15" t="str">
        <f t="shared" si="238"/>
        <v>-</v>
      </c>
      <c r="O5120" s="150">
        <f t="shared" si="239"/>
        <v>0</v>
      </c>
      <c r="P5120" s="15" t="str">
        <f>IF(COUNTIF('Personálie dobrovolníků '!U:X,N5120)&gt;0,"ANO","")</f>
        <v/>
      </c>
      <c r="Q5120" s="15"/>
    </row>
    <row r="5121" spans="2:17" s="25" customFormat="1" x14ac:dyDescent="0.3">
      <c r="B5121" s="15" t="str">
        <f>IF(A5121="","",VLOOKUP(A5121,Tabulka3[[Číslo smlouvy   u pravidelné činnosti]:[Příjmení]],3,0))</f>
        <v/>
      </c>
      <c r="C5121" s="15" t="str">
        <f>IF(A5121="","",VLOOKUP(A5121,Tabulka3[[Číslo smlouvy   u pravidelné činnosti]:[Příjmení]],4,0))</f>
        <v/>
      </c>
      <c r="F5121" s="94"/>
      <c r="H5121" s="113"/>
      <c r="I5121" s="113"/>
      <c r="K5121" s="15"/>
      <c r="L5121" s="15"/>
      <c r="M5121" s="15">
        <f t="shared" si="237"/>
        <v>1</v>
      </c>
      <c r="N5121" s="15" t="str">
        <f t="shared" si="238"/>
        <v>-</v>
      </c>
      <c r="O5121" s="150">
        <f t="shared" si="239"/>
        <v>0</v>
      </c>
      <c r="P5121" s="15" t="str">
        <f>IF(COUNTIF('Personálie dobrovolníků '!U:X,N5121)&gt;0,"ANO","")</f>
        <v/>
      </c>
      <c r="Q5121" s="15"/>
    </row>
    <row r="5122" spans="2:17" s="25" customFormat="1" x14ac:dyDescent="0.3">
      <c r="B5122" s="15" t="str">
        <f>IF(A5122="","",VLOOKUP(A5122,Tabulka3[[Číslo smlouvy   u pravidelné činnosti]:[Příjmení]],3,0))</f>
        <v/>
      </c>
      <c r="C5122" s="15" t="str">
        <f>IF(A5122="","",VLOOKUP(A5122,Tabulka3[[Číslo smlouvy   u pravidelné činnosti]:[Příjmení]],4,0))</f>
        <v/>
      </c>
      <c r="F5122" s="94"/>
      <c r="H5122" s="113"/>
      <c r="I5122" s="113"/>
      <c r="K5122" s="15"/>
      <c r="L5122" s="15"/>
      <c r="M5122" s="15">
        <f t="shared" si="237"/>
        <v>1</v>
      </c>
      <c r="N5122" s="15" t="str">
        <f t="shared" si="238"/>
        <v>-</v>
      </c>
      <c r="O5122" s="150">
        <f t="shared" si="239"/>
        <v>0</v>
      </c>
      <c r="P5122" s="15" t="str">
        <f>IF(COUNTIF('Personálie dobrovolníků '!U:X,N5122)&gt;0,"ANO","")</f>
        <v/>
      </c>
      <c r="Q5122" s="15"/>
    </row>
    <row r="5123" spans="2:17" s="25" customFormat="1" x14ac:dyDescent="0.3">
      <c r="B5123" s="15" t="str">
        <f>IF(A5123="","",VLOOKUP(A5123,Tabulka3[[Číslo smlouvy   u pravidelné činnosti]:[Příjmení]],3,0))</f>
        <v/>
      </c>
      <c r="C5123" s="15" t="str">
        <f>IF(A5123="","",VLOOKUP(A5123,Tabulka3[[Číslo smlouvy   u pravidelné činnosti]:[Příjmení]],4,0))</f>
        <v/>
      </c>
      <c r="F5123" s="94"/>
      <c r="H5123" s="113"/>
      <c r="I5123" s="113"/>
      <c r="K5123" s="15"/>
      <c r="L5123" s="15"/>
      <c r="M5123" s="15">
        <f t="shared" si="237"/>
        <v>1</v>
      </c>
      <c r="N5123" s="15" t="str">
        <f t="shared" si="238"/>
        <v>-</v>
      </c>
      <c r="O5123" s="150">
        <f t="shared" si="239"/>
        <v>0</v>
      </c>
      <c r="P5123" s="15" t="str">
        <f>IF(COUNTIF('Personálie dobrovolníků '!U:X,N5123)&gt;0,"ANO","")</f>
        <v/>
      </c>
      <c r="Q5123" s="15"/>
    </row>
    <row r="5124" spans="2:17" s="25" customFormat="1" x14ac:dyDescent="0.3">
      <c r="B5124" s="15" t="str">
        <f>IF(A5124="","",VLOOKUP(A5124,Tabulka3[[Číslo smlouvy   u pravidelné činnosti]:[Příjmení]],3,0))</f>
        <v/>
      </c>
      <c r="C5124" s="15" t="str">
        <f>IF(A5124="","",VLOOKUP(A5124,Tabulka3[[Číslo smlouvy   u pravidelné činnosti]:[Příjmení]],4,0))</f>
        <v/>
      </c>
      <c r="F5124" s="94"/>
      <c r="H5124" s="113"/>
      <c r="I5124" s="113"/>
      <c r="K5124" s="15"/>
      <c r="L5124" s="15"/>
      <c r="M5124" s="15">
        <f t="shared" ref="M5124:M5187" si="240">IF(OR(
   AND($H5124=$K$12, $I5124=$L$4),
   AND($H5124=$K$12, $I5124=$L$5),
   AND($H5124=$K$12, $I5124=$L$6),
   AND($H5124=$K$12, $I5124=$L$7),
   AND($H5124=$K$11, $I5124=$L$4),
   AND($H5124=$K$11, $I5124=$L$5),
   AND($H5124=$K$11, $I5124=$L$6),
   AND($H5124=$K$11, $I5124=$L$7),
   AND($H5124=$K$5, $I5124=$L$5),
   AND($H5124=$K$6, $I5124=$L$4),
   AND($H5124=$K$6, $I5124=$L$5),
   AND($H5124=$K$6, $I5124=$L$7),
   AND($H5124=$K$4, $I5124=$L$6),
), 0, 1)</f>
        <v>1</v>
      </c>
      <c r="N5124" s="15" t="str">
        <f t="shared" ref="N5124:N5187" si="241">A5124 &amp; "-" &amp; J5124</f>
        <v>-</v>
      </c>
      <c r="O5124" s="150">
        <f t="shared" ref="O5124:O5187" si="242">IF(AND(M5124&lt;&gt;0, P5124="ANO"), 1, 0)</f>
        <v>0</v>
      </c>
      <c r="P5124" s="15" t="str">
        <f>IF(COUNTIF('Personálie dobrovolníků '!U:X,N5124)&gt;0,"ANO","")</f>
        <v/>
      </c>
      <c r="Q5124" s="15"/>
    </row>
    <row r="5125" spans="2:17" s="25" customFormat="1" x14ac:dyDescent="0.3">
      <c r="B5125" s="15" t="str">
        <f>IF(A5125="","",VLOOKUP(A5125,Tabulka3[[Číslo smlouvy   u pravidelné činnosti]:[Příjmení]],3,0))</f>
        <v/>
      </c>
      <c r="C5125" s="15" t="str">
        <f>IF(A5125="","",VLOOKUP(A5125,Tabulka3[[Číslo smlouvy   u pravidelné činnosti]:[Příjmení]],4,0))</f>
        <v/>
      </c>
      <c r="F5125" s="94"/>
      <c r="H5125" s="113"/>
      <c r="I5125" s="113"/>
      <c r="K5125" s="15"/>
      <c r="L5125" s="15"/>
      <c r="M5125" s="15">
        <f t="shared" si="240"/>
        <v>1</v>
      </c>
      <c r="N5125" s="15" t="str">
        <f t="shared" si="241"/>
        <v>-</v>
      </c>
      <c r="O5125" s="150">
        <f t="shared" si="242"/>
        <v>0</v>
      </c>
      <c r="P5125" s="15" t="str">
        <f>IF(COUNTIF('Personálie dobrovolníků '!U:X,N5125)&gt;0,"ANO","")</f>
        <v/>
      </c>
      <c r="Q5125" s="15"/>
    </row>
    <row r="5126" spans="2:17" s="25" customFormat="1" x14ac:dyDescent="0.3">
      <c r="B5126" s="15" t="str">
        <f>IF(A5126="","",VLOOKUP(A5126,Tabulka3[[Číslo smlouvy   u pravidelné činnosti]:[Příjmení]],3,0))</f>
        <v/>
      </c>
      <c r="C5126" s="15" t="str">
        <f>IF(A5126="","",VLOOKUP(A5126,Tabulka3[[Číslo smlouvy   u pravidelné činnosti]:[Příjmení]],4,0))</f>
        <v/>
      </c>
      <c r="F5126" s="94"/>
      <c r="H5126" s="113"/>
      <c r="I5126" s="113"/>
      <c r="K5126" s="15"/>
      <c r="L5126" s="15"/>
      <c r="M5126" s="15">
        <f t="shared" si="240"/>
        <v>1</v>
      </c>
      <c r="N5126" s="15" t="str">
        <f t="shared" si="241"/>
        <v>-</v>
      </c>
      <c r="O5126" s="150">
        <f t="shared" si="242"/>
        <v>0</v>
      </c>
      <c r="P5126" s="15" t="str">
        <f>IF(COUNTIF('Personálie dobrovolníků '!U:X,N5126)&gt;0,"ANO","")</f>
        <v/>
      </c>
      <c r="Q5126" s="15"/>
    </row>
    <row r="5127" spans="2:17" s="25" customFormat="1" x14ac:dyDescent="0.3">
      <c r="B5127" s="15" t="str">
        <f>IF(A5127="","",VLOOKUP(A5127,Tabulka3[[Číslo smlouvy   u pravidelné činnosti]:[Příjmení]],3,0))</f>
        <v/>
      </c>
      <c r="C5127" s="15" t="str">
        <f>IF(A5127="","",VLOOKUP(A5127,Tabulka3[[Číslo smlouvy   u pravidelné činnosti]:[Příjmení]],4,0))</f>
        <v/>
      </c>
      <c r="F5127" s="94"/>
      <c r="H5127" s="113"/>
      <c r="I5127" s="113"/>
      <c r="K5127" s="15"/>
      <c r="L5127" s="15"/>
      <c r="M5127" s="15">
        <f t="shared" si="240"/>
        <v>1</v>
      </c>
      <c r="N5127" s="15" t="str">
        <f t="shared" si="241"/>
        <v>-</v>
      </c>
      <c r="O5127" s="150">
        <f t="shared" si="242"/>
        <v>0</v>
      </c>
      <c r="P5127" s="15" t="str">
        <f>IF(COUNTIF('Personálie dobrovolníků '!U:X,N5127)&gt;0,"ANO","")</f>
        <v/>
      </c>
      <c r="Q5127" s="15"/>
    </row>
    <row r="5128" spans="2:17" s="25" customFormat="1" x14ac:dyDescent="0.3">
      <c r="B5128" s="15" t="str">
        <f>IF(A5128="","",VLOOKUP(A5128,Tabulka3[[Číslo smlouvy   u pravidelné činnosti]:[Příjmení]],3,0))</f>
        <v/>
      </c>
      <c r="C5128" s="15" t="str">
        <f>IF(A5128="","",VLOOKUP(A5128,Tabulka3[[Číslo smlouvy   u pravidelné činnosti]:[Příjmení]],4,0))</f>
        <v/>
      </c>
      <c r="F5128" s="94"/>
      <c r="H5128" s="113"/>
      <c r="I5128" s="113"/>
      <c r="K5128" s="15"/>
      <c r="L5128" s="15"/>
      <c r="M5128" s="15">
        <f t="shared" si="240"/>
        <v>1</v>
      </c>
      <c r="N5128" s="15" t="str">
        <f t="shared" si="241"/>
        <v>-</v>
      </c>
      <c r="O5128" s="150">
        <f t="shared" si="242"/>
        <v>0</v>
      </c>
      <c r="P5128" s="15" t="str">
        <f>IF(COUNTIF('Personálie dobrovolníků '!U:X,N5128)&gt;0,"ANO","")</f>
        <v/>
      </c>
      <c r="Q5128" s="15"/>
    </row>
    <row r="5129" spans="2:17" s="25" customFormat="1" x14ac:dyDescent="0.3">
      <c r="B5129" s="15" t="str">
        <f>IF(A5129="","",VLOOKUP(A5129,Tabulka3[[Číslo smlouvy   u pravidelné činnosti]:[Příjmení]],3,0))</f>
        <v/>
      </c>
      <c r="C5129" s="15" t="str">
        <f>IF(A5129="","",VLOOKUP(A5129,Tabulka3[[Číslo smlouvy   u pravidelné činnosti]:[Příjmení]],4,0))</f>
        <v/>
      </c>
      <c r="F5129" s="94"/>
      <c r="H5129" s="113"/>
      <c r="I5129" s="113"/>
      <c r="K5129" s="15"/>
      <c r="L5129" s="15"/>
      <c r="M5129" s="15">
        <f t="shared" si="240"/>
        <v>1</v>
      </c>
      <c r="N5129" s="15" t="str">
        <f t="shared" si="241"/>
        <v>-</v>
      </c>
      <c r="O5129" s="150">
        <f t="shared" si="242"/>
        <v>0</v>
      </c>
      <c r="P5129" s="15" t="str">
        <f>IF(COUNTIF('Personálie dobrovolníků '!U:X,N5129)&gt;0,"ANO","")</f>
        <v/>
      </c>
      <c r="Q5129" s="15"/>
    </row>
    <row r="5130" spans="2:17" s="25" customFormat="1" x14ac:dyDescent="0.3">
      <c r="B5130" s="15" t="str">
        <f>IF(A5130="","",VLOOKUP(A5130,Tabulka3[[Číslo smlouvy   u pravidelné činnosti]:[Příjmení]],3,0))</f>
        <v/>
      </c>
      <c r="C5130" s="15" t="str">
        <f>IF(A5130="","",VLOOKUP(A5130,Tabulka3[[Číslo smlouvy   u pravidelné činnosti]:[Příjmení]],4,0))</f>
        <v/>
      </c>
      <c r="F5130" s="94"/>
      <c r="H5130" s="113"/>
      <c r="I5130" s="113"/>
      <c r="K5130" s="15"/>
      <c r="L5130" s="15"/>
      <c r="M5130" s="15">
        <f t="shared" si="240"/>
        <v>1</v>
      </c>
      <c r="N5130" s="15" t="str">
        <f t="shared" si="241"/>
        <v>-</v>
      </c>
      <c r="O5130" s="150">
        <f t="shared" si="242"/>
        <v>0</v>
      </c>
      <c r="P5130" s="15" t="str">
        <f>IF(COUNTIF('Personálie dobrovolníků '!U:X,N5130)&gt;0,"ANO","")</f>
        <v/>
      </c>
      <c r="Q5130" s="15"/>
    </row>
    <row r="5131" spans="2:17" s="25" customFormat="1" x14ac:dyDescent="0.3">
      <c r="B5131" s="15" t="str">
        <f>IF(A5131="","",VLOOKUP(A5131,Tabulka3[[Číslo smlouvy   u pravidelné činnosti]:[Příjmení]],3,0))</f>
        <v/>
      </c>
      <c r="C5131" s="15" t="str">
        <f>IF(A5131="","",VLOOKUP(A5131,Tabulka3[[Číslo smlouvy   u pravidelné činnosti]:[Příjmení]],4,0))</f>
        <v/>
      </c>
      <c r="F5131" s="94"/>
      <c r="H5131" s="113"/>
      <c r="I5131" s="113"/>
      <c r="K5131" s="15"/>
      <c r="L5131" s="15"/>
      <c r="M5131" s="15">
        <f t="shared" si="240"/>
        <v>1</v>
      </c>
      <c r="N5131" s="15" t="str">
        <f t="shared" si="241"/>
        <v>-</v>
      </c>
      <c r="O5131" s="150">
        <f t="shared" si="242"/>
        <v>0</v>
      </c>
      <c r="P5131" s="15" t="str">
        <f>IF(COUNTIF('Personálie dobrovolníků '!U:X,N5131)&gt;0,"ANO","")</f>
        <v/>
      </c>
      <c r="Q5131" s="15"/>
    </row>
    <row r="5132" spans="2:17" s="25" customFormat="1" x14ac:dyDescent="0.3">
      <c r="B5132" s="15" t="str">
        <f>IF(A5132="","",VLOOKUP(A5132,Tabulka3[[Číslo smlouvy   u pravidelné činnosti]:[Příjmení]],3,0))</f>
        <v/>
      </c>
      <c r="C5132" s="15" t="str">
        <f>IF(A5132="","",VLOOKUP(A5132,Tabulka3[[Číslo smlouvy   u pravidelné činnosti]:[Příjmení]],4,0))</f>
        <v/>
      </c>
      <c r="F5132" s="94"/>
      <c r="H5132" s="113"/>
      <c r="I5132" s="113"/>
      <c r="K5132" s="15"/>
      <c r="L5132" s="15"/>
      <c r="M5132" s="15">
        <f t="shared" si="240"/>
        <v>1</v>
      </c>
      <c r="N5132" s="15" t="str">
        <f t="shared" si="241"/>
        <v>-</v>
      </c>
      <c r="O5132" s="150">
        <f t="shared" si="242"/>
        <v>0</v>
      </c>
      <c r="P5132" s="15" t="str">
        <f>IF(COUNTIF('Personálie dobrovolníků '!U:X,N5132)&gt;0,"ANO","")</f>
        <v/>
      </c>
      <c r="Q5132" s="15"/>
    </row>
    <row r="5133" spans="2:17" s="25" customFormat="1" x14ac:dyDescent="0.3">
      <c r="B5133" s="15" t="str">
        <f>IF(A5133="","",VLOOKUP(A5133,Tabulka3[[Číslo smlouvy   u pravidelné činnosti]:[Příjmení]],3,0))</f>
        <v/>
      </c>
      <c r="C5133" s="15" t="str">
        <f>IF(A5133="","",VLOOKUP(A5133,Tabulka3[[Číslo smlouvy   u pravidelné činnosti]:[Příjmení]],4,0))</f>
        <v/>
      </c>
      <c r="F5133" s="94"/>
      <c r="H5133" s="113"/>
      <c r="I5133" s="113"/>
      <c r="K5133" s="15"/>
      <c r="L5133" s="15"/>
      <c r="M5133" s="15">
        <f t="shared" si="240"/>
        <v>1</v>
      </c>
      <c r="N5133" s="15" t="str">
        <f t="shared" si="241"/>
        <v>-</v>
      </c>
      <c r="O5133" s="150">
        <f t="shared" si="242"/>
        <v>0</v>
      </c>
      <c r="P5133" s="15" t="str">
        <f>IF(COUNTIF('Personálie dobrovolníků '!U:X,N5133)&gt;0,"ANO","")</f>
        <v/>
      </c>
      <c r="Q5133" s="15"/>
    </row>
    <row r="5134" spans="2:17" s="25" customFormat="1" x14ac:dyDescent="0.3">
      <c r="B5134" s="15" t="str">
        <f>IF(A5134="","",VLOOKUP(A5134,Tabulka3[[Číslo smlouvy   u pravidelné činnosti]:[Příjmení]],3,0))</f>
        <v/>
      </c>
      <c r="C5134" s="15" t="str">
        <f>IF(A5134="","",VLOOKUP(A5134,Tabulka3[[Číslo smlouvy   u pravidelné činnosti]:[Příjmení]],4,0))</f>
        <v/>
      </c>
      <c r="F5134" s="94"/>
      <c r="H5134" s="113"/>
      <c r="I5134" s="113"/>
      <c r="K5134" s="15"/>
      <c r="L5134" s="15"/>
      <c r="M5134" s="15">
        <f t="shared" si="240"/>
        <v>1</v>
      </c>
      <c r="N5134" s="15" t="str">
        <f t="shared" si="241"/>
        <v>-</v>
      </c>
      <c r="O5134" s="150">
        <f t="shared" si="242"/>
        <v>0</v>
      </c>
      <c r="P5134" s="15" t="str">
        <f>IF(COUNTIF('Personálie dobrovolníků '!U:X,N5134)&gt;0,"ANO","")</f>
        <v/>
      </c>
      <c r="Q5134" s="15"/>
    </row>
    <row r="5135" spans="2:17" s="25" customFormat="1" x14ac:dyDescent="0.3">
      <c r="B5135" s="15" t="str">
        <f>IF(A5135="","",VLOOKUP(A5135,Tabulka3[[Číslo smlouvy   u pravidelné činnosti]:[Příjmení]],3,0))</f>
        <v/>
      </c>
      <c r="C5135" s="15" t="str">
        <f>IF(A5135="","",VLOOKUP(A5135,Tabulka3[[Číslo smlouvy   u pravidelné činnosti]:[Příjmení]],4,0))</f>
        <v/>
      </c>
      <c r="F5135" s="94"/>
      <c r="H5135" s="113"/>
      <c r="I5135" s="113"/>
      <c r="K5135" s="15"/>
      <c r="L5135" s="15"/>
      <c r="M5135" s="15">
        <f t="shared" si="240"/>
        <v>1</v>
      </c>
      <c r="N5135" s="15" t="str">
        <f t="shared" si="241"/>
        <v>-</v>
      </c>
      <c r="O5135" s="150">
        <f t="shared" si="242"/>
        <v>0</v>
      </c>
      <c r="P5135" s="15" t="str">
        <f>IF(COUNTIF('Personálie dobrovolníků '!U:X,N5135)&gt;0,"ANO","")</f>
        <v/>
      </c>
      <c r="Q5135" s="15"/>
    </row>
    <row r="5136" spans="2:17" s="25" customFormat="1" x14ac:dyDescent="0.3">
      <c r="B5136" s="15" t="str">
        <f>IF(A5136="","",VLOOKUP(A5136,Tabulka3[[Číslo smlouvy   u pravidelné činnosti]:[Příjmení]],3,0))</f>
        <v/>
      </c>
      <c r="C5136" s="15" t="str">
        <f>IF(A5136="","",VLOOKUP(A5136,Tabulka3[[Číslo smlouvy   u pravidelné činnosti]:[Příjmení]],4,0))</f>
        <v/>
      </c>
      <c r="F5136" s="94"/>
      <c r="H5136" s="113"/>
      <c r="I5136" s="113"/>
      <c r="K5136" s="15"/>
      <c r="L5136" s="15"/>
      <c r="M5136" s="15">
        <f t="shared" si="240"/>
        <v>1</v>
      </c>
      <c r="N5136" s="15" t="str">
        <f t="shared" si="241"/>
        <v>-</v>
      </c>
      <c r="O5136" s="150">
        <f t="shared" si="242"/>
        <v>0</v>
      </c>
      <c r="P5136" s="15" t="str">
        <f>IF(COUNTIF('Personálie dobrovolníků '!U:X,N5136)&gt;0,"ANO","")</f>
        <v/>
      </c>
      <c r="Q5136" s="15"/>
    </row>
    <row r="5137" spans="2:17" s="25" customFormat="1" x14ac:dyDescent="0.3">
      <c r="B5137" s="15" t="str">
        <f>IF(A5137="","",VLOOKUP(A5137,Tabulka3[[Číslo smlouvy   u pravidelné činnosti]:[Příjmení]],3,0))</f>
        <v/>
      </c>
      <c r="C5137" s="15" t="str">
        <f>IF(A5137="","",VLOOKUP(A5137,Tabulka3[[Číslo smlouvy   u pravidelné činnosti]:[Příjmení]],4,0))</f>
        <v/>
      </c>
      <c r="F5137" s="94"/>
      <c r="H5137" s="113"/>
      <c r="I5137" s="113"/>
      <c r="K5137" s="15"/>
      <c r="L5137" s="15"/>
      <c r="M5137" s="15">
        <f t="shared" si="240"/>
        <v>1</v>
      </c>
      <c r="N5137" s="15" t="str">
        <f t="shared" si="241"/>
        <v>-</v>
      </c>
      <c r="O5137" s="150">
        <f t="shared" si="242"/>
        <v>0</v>
      </c>
      <c r="P5137" s="15" t="str">
        <f>IF(COUNTIF('Personálie dobrovolníků '!U:X,N5137)&gt;0,"ANO","")</f>
        <v/>
      </c>
      <c r="Q5137" s="15"/>
    </row>
    <row r="5138" spans="2:17" s="25" customFormat="1" x14ac:dyDescent="0.3">
      <c r="B5138" s="15" t="str">
        <f>IF(A5138="","",VLOOKUP(A5138,Tabulka3[[Číslo smlouvy   u pravidelné činnosti]:[Příjmení]],3,0))</f>
        <v/>
      </c>
      <c r="C5138" s="15" t="str">
        <f>IF(A5138="","",VLOOKUP(A5138,Tabulka3[[Číslo smlouvy   u pravidelné činnosti]:[Příjmení]],4,0))</f>
        <v/>
      </c>
      <c r="F5138" s="94"/>
      <c r="H5138" s="113"/>
      <c r="I5138" s="113"/>
      <c r="K5138" s="15"/>
      <c r="L5138" s="15"/>
      <c r="M5138" s="15">
        <f t="shared" si="240"/>
        <v>1</v>
      </c>
      <c r="N5138" s="15" t="str">
        <f t="shared" si="241"/>
        <v>-</v>
      </c>
      <c r="O5138" s="150">
        <f t="shared" si="242"/>
        <v>0</v>
      </c>
      <c r="P5138" s="15" t="str">
        <f>IF(COUNTIF('Personálie dobrovolníků '!U:X,N5138)&gt;0,"ANO","")</f>
        <v/>
      </c>
      <c r="Q5138" s="15"/>
    </row>
    <row r="5139" spans="2:17" s="25" customFormat="1" x14ac:dyDescent="0.3">
      <c r="B5139" s="15" t="str">
        <f>IF(A5139="","",VLOOKUP(A5139,Tabulka3[[Číslo smlouvy   u pravidelné činnosti]:[Příjmení]],3,0))</f>
        <v/>
      </c>
      <c r="C5139" s="15" t="str">
        <f>IF(A5139="","",VLOOKUP(A5139,Tabulka3[[Číslo smlouvy   u pravidelné činnosti]:[Příjmení]],4,0))</f>
        <v/>
      </c>
      <c r="F5139" s="94"/>
      <c r="H5139" s="113"/>
      <c r="I5139" s="113"/>
      <c r="K5139" s="15"/>
      <c r="L5139" s="15"/>
      <c r="M5139" s="15">
        <f t="shared" si="240"/>
        <v>1</v>
      </c>
      <c r="N5139" s="15" t="str">
        <f t="shared" si="241"/>
        <v>-</v>
      </c>
      <c r="O5139" s="150">
        <f t="shared" si="242"/>
        <v>0</v>
      </c>
      <c r="P5139" s="15" t="str">
        <f>IF(COUNTIF('Personálie dobrovolníků '!U:X,N5139)&gt;0,"ANO","")</f>
        <v/>
      </c>
      <c r="Q5139" s="15"/>
    </row>
    <row r="5140" spans="2:17" s="25" customFormat="1" x14ac:dyDescent="0.3">
      <c r="B5140" s="15" t="str">
        <f>IF(A5140="","",VLOOKUP(A5140,Tabulka3[[Číslo smlouvy   u pravidelné činnosti]:[Příjmení]],3,0))</f>
        <v/>
      </c>
      <c r="C5140" s="15" t="str">
        <f>IF(A5140="","",VLOOKUP(A5140,Tabulka3[[Číslo smlouvy   u pravidelné činnosti]:[Příjmení]],4,0))</f>
        <v/>
      </c>
      <c r="F5140" s="94"/>
      <c r="H5140" s="113"/>
      <c r="I5140" s="113"/>
      <c r="K5140" s="15"/>
      <c r="L5140" s="15"/>
      <c r="M5140" s="15">
        <f t="shared" si="240"/>
        <v>1</v>
      </c>
      <c r="N5140" s="15" t="str">
        <f t="shared" si="241"/>
        <v>-</v>
      </c>
      <c r="O5140" s="150">
        <f t="shared" si="242"/>
        <v>0</v>
      </c>
      <c r="P5140" s="15" t="str">
        <f>IF(COUNTIF('Personálie dobrovolníků '!U:X,N5140)&gt;0,"ANO","")</f>
        <v/>
      </c>
      <c r="Q5140" s="15"/>
    </row>
    <row r="5141" spans="2:17" s="25" customFormat="1" x14ac:dyDescent="0.3">
      <c r="B5141" s="15" t="str">
        <f>IF(A5141="","",VLOOKUP(A5141,Tabulka3[[Číslo smlouvy   u pravidelné činnosti]:[Příjmení]],3,0))</f>
        <v/>
      </c>
      <c r="C5141" s="15" t="str">
        <f>IF(A5141="","",VLOOKUP(A5141,Tabulka3[[Číslo smlouvy   u pravidelné činnosti]:[Příjmení]],4,0))</f>
        <v/>
      </c>
      <c r="F5141" s="94"/>
      <c r="H5141" s="113"/>
      <c r="I5141" s="113"/>
      <c r="K5141" s="15"/>
      <c r="L5141" s="15"/>
      <c r="M5141" s="15">
        <f t="shared" si="240"/>
        <v>1</v>
      </c>
      <c r="N5141" s="15" t="str">
        <f t="shared" si="241"/>
        <v>-</v>
      </c>
      <c r="O5141" s="150">
        <f t="shared" si="242"/>
        <v>0</v>
      </c>
      <c r="P5141" s="15" t="str">
        <f>IF(COUNTIF('Personálie dobrovolníků '!U:X,N5141)&gt;0,"ANO","")</f>
        <v/>
      </c>
      <c r="Q5141" s="15"/>
    </row>
    <row r="5142" spans="2:17" s="25" customFormat="1" x14ac:dyDescent="0.3">
      <c r="B5142" s="15" t="str">
        <f>IF(A5142="","",VLOOKUP(A5142,Tabulka3[[Číslo smlouvy   u pravidelné činnosti]:[Příjmení]],3,0))</f>
        <v/>
      </c>
      <c r="C5142" s="15" t="str">
        <f>IF(A5142="","",VLOOKUP(A5142,Tabulka3[[Číslo smlouvy   u pravidelné činnosti]:[Příjmení]],4,0))</f>
        <v/>
      </c>
      <c r="F5142" s="94"/>
      <c r="H5142" s="113"/>
      <c r="I5142" s="113"/>
      <c r="K5142" s="15"/>
      <c r="L5142" s="15"/>
      <c r="M5142" s="15">
        <f t="shared" si="240"/>
        <v>1</v>
      </c>
      <c r="N5142" s="15" t="str">
        <f t="shared" si="241"/>
        <v>-</v>
      </c>
      <c r="O5142" s="150">
        <f t="shared" si="242"/>
        <v>0</v>
      </c>
      <c r="P5142" s="15" t="str">
        <f>IF(COUNTIF('Personálie dobrovolníků '!U:X,N5142)&gt;0,"ANO","")</f>
        <v/>
      </c>
      <c r="Q5142" s="15"/>
    </row>
    <row r="5143" spans="2:17" s="25" customFormat="1" x14ac:dyDescent="0.3">
      <c r="B5143" s="15" t="str">
        <f>IF(A5143="","",VLOOKUP(A5143,Tabulka3[[Číslo smlouvy   u pravidelné činnosti]:[Příjmení]],3,0))</f>
        <v/>
      </c>
      <c r="C5143" s="15" t="str">
        <f>IF(A5143="","",VLOOKUP(A5143,Tabulka3[[Číslo smlouvy   u pravidelné činnosti]:[Příjmení]],4,0))</f>
        <v/>
      </c>
      <c r="F5143" s="94"/>
      <c r="H5143" s="113"/>
      <c r="I5143" s="113"/>
      <c r="K5143" s="15"/>
      <c r="L5143" s="15"/>
      <c r="M5143" s="15">
        <f t="shared" si="240"/>
        <v>1</v>
      </c>
      <c r="N5143" s="15" t="str">
        <f t="shared" si="241"/>
        <v>-</v>
      </c>
      <c r="O5143" s="150">
        <f t="shared" si="242"/>
        <v>0</v>
      </c>
      <c r="P5143" s="15" t="str">
        <f>IF(COUNTIF('Personálie dobrovolníků '!U:X,N5143)&gt;0,"ANO","")</f>
        <v/>
      </c>
      <c r="Q5143" s="15"/>
    </row>
    <row r="5144" spans="2:17" s="25" customFormat="1" x14ac:dyDescent="0.3">
      <c r="B5144" s="15" t="str">
        <f>IF(A5144="","",VLOOKUP(A5144,Tabulka3[[Číslo smlouvy   u pravidelné činnosti]:[Příjmení]],3,0))</f>
        <v/>
      </c>
      <c r="C5144" s="15" t="str">
        <f>IF(A5144="","",VLOOKUP(A5144,Tabulka3[[Číslo smlouvy   u pravidelné činnosti]:[Příjmení]],4,0))</f>
        <v/>
      </c>
      <c r="F5144" s="94"/>
      <c r="H5144" s="113"/>
      <c r="I5144" s="113"/>
      <c r="K5144" s="15"/>
      <c r="L5144" s="15"/>
      <c r="M5144" s="15">
        <f t="shared" si="240"/>
        <v>1</v>
      </c>
      <c r="N5144" s="15" t="str">
        <f t="shared" si="241"/>
        <v>-</v>
      </c>
      <c r="O5144" s="150">
        <f t="shared" si="242"/>
        <v>0</v>
      </c>
      <c r="P5144" s="15" t="str">
        <f>IF(COUNTIF('Personálie dobrovolníků '!U:X,N5144)&gt;0,"ANO","")</f>
        <v/>
      </c>
      <c r="Q5144" s="15"/>
    </row>
    <row r="5145" spans="2:17" s="25" customFormat="1" x14ac:dyDescent="0.3">
      <c r="B5145" s="15" t="str">
        <f>IF(A5145="","",VLOOKUP(A5145,Tabulka3[[Číslo smlouvy   u pravidelné činnosti]:[Příjmení]],3,0))</f>
        <v/>
      </c>
      <c r="C5145" s="15" t="str">
        <f>IF(A5145="","",VLOOKUP(A5145,Tabulka3[[Číslo smlouvy   u pravidelné činnosti]:[Příjmení]],4,0))</f>
        <v/>
      </c>
      <c r="F5145" s="94"/>
      <c r="H5145" s="113"/>
      <c r="I5145" s="113"/>
      <c r="K5145" s="15"/>
      <c r="L5145" s="15"/>
      <c r="M5145" s="15">
        <f t="shared" si="240"/>
        <v>1</v>
      </c>
      <c r="N5145" s="15" t="str">
        <f t="shared" si="241"/>
        <v>-</v>
      </c>
      <c r="O5145" s="150">
        <f t="shared" si="242"/>
        <v>0</v>
      </c>
      <c r="P5145" s="15" t="str">
        <f>IF(COUNTIF('Personálie dobrovolníků '!U:X,N5145)&gt;0,"ANO","")</f>
        <v/>
      </c>
      <c r="Q5145" s="15"/>
    </row>
    <row r="5146" spans="2:17" s="25" customFormat="1" x14ac:dyDescent="0.3">
      <c r="B5146" s="15" t="str">
        <f>IF(A5146="","",VLOOKUP(A5146,Tabulka3[[Číslo smlouvy   u pravidelné činnosti]:[Příjmení]],3,0))</f>
        <v/>
      </c>
      <c r="C5146" s="15" t="str">
        <f>IF(A5146="","",VLOOKUP(A5146,Tabulka3[[Číslo smlouvy   u pravidelné činnosti]:[Příjmení]],4,0))</f>
        <v/>
      </c>
      <c r="F5146" s="94"/>
      <c r="H5146" s="113"/>
      <c r="I5146" s="113"/>
      <c r="K5146" s="15"/>
      <c r="L5146" s="15"/>
      <c r="M5146" s="15">
        <f t="shared" si="240"/>
        <v>1</v>
      </c>
      <c r="N5146" s="15" t="str">
        <f t="shared" si="241"/>
        <v>-</v>
      </c>
      <c r="O5146" s="150">
        <f t="shared" si="242"/>
        <v>0</v>
      </c>
      <c r="P5146" s="15" t="str">
        <f>IF(COUNTIF('Personálie dobrovolníků '!U:X,N5146)&gt;0,"ANO","")</f>
        <v/>
      </c>
      <c r="Q5146" s="15"/>
    </row>
    <row r="5147" spans="2:17" s="25" customFormat="1" x14ac:dyDescent="0.3">
      <c r="B5147" s="15" t="str">
        <f>IF(A5147="","",VLOOKUP(A5147,Tabulka3[[Číslo smlouvy   u pravidelné činnosti]:[Příjmení]],3,0))</f>
        <v/>
      </c>
      <c r="C5147" s="15" t="str">
        <f>IF(A5147="","",VLOOKUP(A5147,Tabulka3[[Číslo smlouvy   u pravidelné činnosti]:[Příjmení]],4,0))</f>
        <v/>
      </c>
      <c r="F5147" s="94"/>
      <c r="H5147" s="113"/>
      <c r="I5147" s="113"/>
      <c r="K5147" s="15"/>
      <c r="L5147" s="15"/>
      <c r="M5147" s="15">
        <f t="shared" si="240"/>
        <v>1</v>
      </c>
      <c r="N5147" s="15" t="str">
        <f t="shared" si="241"/>
        <v>-</v>
      </c>
      <c r="O5147" s="150">
        <f t="shared" si="242"/>
        <v>0</v>
      </c>
      <c r="P5147" s="15" t="str">
        <f>IF(COUNTIF('Personálie dobrovolníků '!U:X,N5147)&gt;0,"ANO","")</f>
        <v/>
      </c>
      <c r="Q5147" s="15"/>
    </row>
    <row r="5148" spans="2:17" s="25" customFormat="1" x14ac:dyDescent="0.3">
      <c r="B5148" s="15" t="str">
        <f>IF(A5148="","",VLOOKUP(A5148,Tabulka3[[Číslo smlouvy   u pravidelné činnosti]:[Příjmení]],3,0))</f>
        <v/>
      </c>
      <c r="C5148" s="15" t="str">
        <f>IF(A5148="","",VLOOKUP(A5148,Tabulka3[[Číslo smlouvy   u pravidelné činnosti]:[Příjmení]],4,0))</f>
        <v/>
      </c>
      <c r="F5148" s="94"/>
      <c r="H5148" s="113"/>
      <c r="I5148" s="113"/>
      <c r="K5148" s="15"/>
      <c r="L5148" s="15"/>
      <c r="M5148" s="15">
        <f t="shared" si="240"/>
        <v>1</v>
      </c>
      <c r="N5148" s="15" t="str">
        <f t="shared" si="241"/>
        <v>-</v>
      </c>
      <c r="O5148" s="150">
        <f t="shared" si="242"/>
        <v>0</v>
      </c>
      <c r="P5148" s="15" t="str">
        <f>IF(COUNTIF('Personálie dobrovolníků '!U:X,N5148)&gt;0,"ANO","")</f>
        <v/>
      </c>
      <c r="Q5148" s="15"/>
    </row>
    <row r="5149" spans="2:17" s="25" customFormat="1" x14ac:dyDescent="0.3">
      <c r="B5149" s="15" t="str">
        <f>IF(A5149="","",VLOOKUP(A5149,Tabulka3[[Číslo smlouvy   u pravidelné činnosti]:[Příjmení]],3,0))</f>
        <v/>
      </c>
      <c r="C5149" s="15" t="str">
        <f>IF(A5149="","",VLOOKUP(A5149,Tabulka3[[Číslo smlouvy   u pravidelné činnosti]:[Příjmení]],4,0))</f>
        <v/>
      </c>
      <c r="F5149" s="94"/>
      <c r="H5149" s="113"/>
      <c r="I5149" s="113"/>
      <c r="K5149" s="15"/>
      <c r="L5149" s="15"/>
      <c r="M5149" s="15">
        <f t="shared" si="240"/>
        <v>1</v>
      </c>
      <c r="N5149" s="15" t="str">
        <f t="shared" si="241"/>
        <v>-</v>
      </c>
      <c r="O5149" s="150">
        <f t="shared" si="242"/>
        <v>0</v>
      </c>
      <c r="P5149" s="15" t="str">
        <f>IF(COUNTIF('Personálie dobrovolníků '!U:X,N5149)&gt;0,"ANO","")</f>
        <v/>
      </c>
      <c r="Q5149" s="15"/>
    </row>
    <row r="5150" spans="2:17" s="25" customFormat="1" x14ac:dyDescent="0.3">
      <c r="B5150" s="15" t="str">
        <f>IF(A5150="","",VLOOKUP(A5150,Tabulka3[[Číslo smlouvy   u pravidelné činnosti]:[Příjmení]],3,0))</f>
        <v/>
      </c>
      <c r="C5150" s="15" t="str">
        <f>IF(A5150="","",VLOOKUP(A5150,Tabulka3[[Číslo smlouvy   u pravidelné činnosti]:[Příjmení]],4,0))</f>
        <v/>
      </c>
      <c r="F5150" s="94"/>
      <c r="H5150" s="113"/>
      <c r="I5150" s="113"/>
      <c r="K5150" s="15"/>
      <c r="L5150" s="15"/>
      <c r="M5150" s="15">
        <f t="shared" si="240"/>
        <v>1</v>
      </c>
      <c r="N5150" s="15" t="str">
        <f t="shared" si="241"/>
        <v>-</v>
      </c>
      <c r="O5150" s="150">
        <f t="shared" si="242"/>
        <v>0</v>
      </c>
      <c r="P5150" s="15" t="str">
        <f>IF(COUNTIF('Personálie dobrovolníků '!U:X,N5150)&gt;0,"ANO","")</f>
        <v/>
      </c>
      <c r="Q5150" s="15"/>
    </row>
    <row r="5151" spans="2:17" s="25" customFormat="1" x14ac:dyDescent="0.3">
      <c r="B5151" s="15" t="str">
        <f>IF(A5151="","",VLOOKUP(A5151,Tabulka3[[Číslo smlouvy   u pravidelné činnosti]:[Příjmení]],3,0))</f>
        <v/>
      </c>
      <c r="C5151" s="15" t="str">
        <f>IF(A5151="","",VLOOKUP(A5151,Tabulka3[[Číslo smlouvy   u pravidelné činnosti]:[Příjmení]],4,0))</f>
        <v/>
      </c>
      <c r="F5151" s="94"/>
      <c r="H5151" s="113"/>
      <c r="I5151" s="113"/>
      <c r="K5151" s="15"/>
      <c r="L5151" s="15"/>
      <c r="M5151" s="15">
        <f t="shared" si="240"/>
        <v>1</v>
      </c>
      <c r="N5151" s="15" t="str">
        <f t="shared" si="241"/>
        <v>-</v>
      </c>
      <c r="O5151" s="150">
        <f t="shared" si="242"/>
        <v>0</v>
      </c>
      <c r="P5151" s="15" t="str">
        <f>IF(COUNTIF('Personálie dobrovolníků '!U:X,N5151)&gt;0,"ANO","")</f>
        <v/>
      </c>
      <c r="Q5151" s="15"/>
    </row>
    <row r="5152" spans="2:17" s="25" customFormat="1" x14ac:dyDescent="0.3">
      <c r="B5152" s="15" t="str">
        <f>IF(A5152="","",VLOOKUP(A5152,Tabulka3[[Číslo smlouvy   u pravidelné činnosti]:[Příjmení]],3,0))</f>
        <v/>
      </c>
      <c r="C5152" s="15" t="str">
        <f>IF(A5152="","",VLOOKUP(A5152,Tabulka3[[Číslo smlouvy   u pravidelné činnosti]:[Příjmení]],4,0))</f>
        <v/>
      </c>
      <c r="F5152" s="94"/>
      <c r="H5152" s="113"/>
      <c r="I5152" s="113"/>
      <c r="K5152" s="15"/>
      <c r="L5152" s="15"/>
      <c r="M5152" s="15">
        <f t="shared" si="240"/>
        <v>1</v>
      </c>
      <c r="N5152" s="15" t="str">
        <f t="shared" si="241"/>
        <v>-</v>
      </c>
      <c r="O5152" s="150">
        <f t="shared" si="242"/>
        <v>0</v>
      </c>
      <c r="P5152" s="15" t="str">
        <f>IF(COUNTIF('Personálie dobrovolníků '!U:X,N5152)&gt;0,"ANO","")</f>
        <v/>
      </c>
      <c r="Q5152" s="15"/>
    </row>
    <row r="5153" spans="2:17" s="25" customFormat="1" x14ac:dyDescent="0.3">
      <c r="B5153" s="15" t="str">
        <f>IF(A5153="","",VLOOKUP(A5153,Tabulka3[[Číslo smlouvy   u pravidelné činnosti]:[Příjmení]],3,0))</f>
        <v/>
      </c>
      <c r="C5153" s="15" t="str">
        <f>IF(A5153="","",VLOOKUP(A5153,Tabulka3[[Číslo smlouvy   u pravidelné činnosti]:[Příjmení]],4,0))</f>
        <v/>
      </c>
      <c r="F5153" s="94"/>
      <c r="H5153" s="113"/>
      <c r="I5153" s="113"/>
      <c r="K5153" s="15"/>
      <c r="L5153" s="15"/>
      <c r="M5153" s="15">
        <f t="shared" si="240"/>
        <v>1</v>
      </c>
      <c r="N5153" s="15" t="str">
        <f t="shared" si="241"/>
        <v>-</v>
      </c>
      <c r="O5153" s="150">
        <f t="shared" si="242"/>
        <v>0</v>
      </c>
      <c r="P5153" s="15" t="str">
        <f>IF(COUNTIF('Personálie dobrovolníků '!U:X,N5153)&gt;0,"ANO","")</f>
        <v/>
      </c>
      <c r="Q5153" s="15"/>
    </row>
    <row r="5154" spans="2:17" s="25" customFormat="1" x14ac:dyDescent="0.3">
      <c r="B5154" s="15" t="str">
        <f>IF(A5154="","",VLOOKUP(A5154,Tabulka3[[Číslo smlouvy   u pravidelné činnosti]:[Příjmení]],3,0))</f>
        <v/>
      </c>
      <c r="C5154" s="15" t="str">
        <f>IF(A5154="","",VLOOKUP(A5154,Tabulka3[[Číslo smlouvy   u pravidelné činnosti]:[Příjmení]],4,0))</f>
        <v/>
      </c>
      <c r="F5154" s="94"/>
      <c r="H5154" s="113"/>
      <c r="I5154" s="113"/>
      <c r="K5154" s="15"/>
      <c r="L5154" s="15"/>
      <c r="M5154" s="15">
        <f t="shared" si="240"/>
        <v>1</v>
      </c>
      <c r="N5154" s="15" t="str">
        <f t="shared" si="241"/>
        <v>-</v>
      </c>
      <c r="O5154" s="150">
        <f t="shared" si="242"/>
        <v>0</v>
      </c>
      <c r="P5154" s="15" t="str">
        <f>IF(COUNTIF('Personálie dobrovolníků '!U:X,N5154)&gt;0,"ANO","")</f>
        <v/>
      </c>
      <c r="Q5154" s="15"/>
    </row>
    <row r="5155" spans="2:17" s="25" customFormat="1" x14ac:dyDescent="0.3">
      <c r="B5155" s="15" t="str">
        <f>IF(A5155="","",VLOOKUP(A5155,Tabulka3[[Číslo smlouvy   u pravidelné činnosti]:[Příjmení]],3,0))</f>
        <v/>
      </c>
      <c r="C5155" s="15" t="str">
        <f>IF(A5155="","",VLOOKUP(A5155,Tabulka3[[Číslo smlouvy   u pravidelné činnosti]:[Příjmení]],4,0))</f>
        <v/>
      </c>
      <c r="F5155" s="94"/>
      <c r="H5155" s="113"/>
      <c r="I5155" s="113"/>
      <c r="K5155" s="15"/>
      <c r="L5155" s="15"/>
      <c r="M5155" s="15">
        <f t="shared" si="240"/>
        <v>1</v>
      </c>
      <c r="N5155" s="15" t="str">
        <f t="shared" si="241"/>
        <v>-</v>
      </c>
      <c r="O5155" s="150">
        <f t="shared" si="242"/>
        <v>0</v>
      </c>
      <c r="P5155" s="15" t="str">
        <f>IF(COUNTIF('Personálie dobrovolníků '!U:X,N5155)&gt;0,"ANO","")</f>
        <v/>
      </c>
      <c r="Q5155" s="15"/>
    </row>
    <row r="5156" spans="2:17" s="25" customFormat="1" x14ac:dyDescent="0.3">
      <c r="B5156" s="15" t="str">
        <f>IF(A5156="","",VLOOKUP(A5156,Tabulka3[[Číslo smlouvy   u pravidelné činnosti]:[Příjmení]],3,0))</f>
        <v/>
      </c>
      <c r="C5156" s="15" t="str">
        <f>IF(A5156="","",VLOOKUP(A5156,Tabulka3[[Číslo smlouvy   u pravidelné činnosti]:[Příjmení]],4,0))</f>
        <v/>
      </c>
      <c r="F5156" s="94"/>
      <c r="H5156" s="113"/>
      <c r="I5156" s="113"/>
      <c r="K5156" s="15"/>
      <c r="L5156" s="15"/>
      <c r="M5156" s="15">
        <f t="shared" si="240"/>
        <v>1</v>
      </c>
      <c r="N5156" s="15" t="str">
        <f t="shared" si="241"/>
        <v>-</v>
      </c>
      <c r="O5156" s="150">
        <f t="shared" si="242"/>
        <v>0</v>
      </c>
      <c r="P5156" s="15" t="str">
        <f>IF(COUNTIF('Personálie dobrovolníků '!U:X,N5156)&gt;0,"ANO","")</f>
        <v/>
      </c>
      <c r="Q5156" s="15"/>
    </row>
    <row r="5157" spans="2:17" s="25" customFormat="1" x14ac:dyDescent="0.3">
      <c r="B5157" s="15" t="str">
        <f>IF(A5157="","",VLOOKUP(A5157,Tabulka3[[Číslo smlouvy   u pravidelné činnosti]:[Příjmení]],3,0))</f>
        <v/>
      </c>
      <c r="C5157" s="15" t="str">
        <f>IF(A5157="","",VLOOKUP(A5157,Tabulka3[[Číslo smlouvy   u pravidelné činnosti]:[Příjmení]],4,0))</f>
        <v/>
      </c>
      <c r="F5157" s="94"/>
      <c r="H5157" s="113"/>
      <c r="I5157" s="113"/>
      <c r="K5157" s="15"/>
      <c r="L5157" s="15"/>
      <c r="M5157" s="15">
        <f t="shared" si="240"/>
        <v>1</v>
      </c>
      <c r="N5157" s="15" t="str">
        <f t="shared" si="241"/>
        <v>-</v>
      </c>
      <c r="O5157" s="150">
        <f t="shared" si="242"/>
        <v>0</v>
      </c>
      <c r="P5157" s="15" t="str">
        <f>IF(COUNTIF('Personálie dobrovolníků '!U:X,N5157)&gt;0,"ANO","")</f>
        <v/>
      </c>
      <c r="Q5157" s="15"/>
    </row>
    <row r="5158" spans="2:17" s="25" customFormat="1" x14ac:dyDescent="0.3">
      <c r="B5158" s="15" t="str">
        <f>IF(A5158="","",VLOOKUP(A5158,Tabulka3[[Číslo smlouvy   u pravidelné činnosti]:[Příjmení]],3,0))</f>
        <v/>
      </c>
      <c r="C5158" s="15" t="str">
        <f>IF(A5158="","",VLOOKUP(A5158,Tabulka3[[Číslo smlouvy   u pravidelné činnosti]:[Příjmení]],4,0))</f>
        <v/>
      </c>
      <c r="F5158" s="94"/>
      <c r="H5158" s="113"/>
      <c r="I5158" s="113"/>
      <c r="K5158" s="15"/>
      <c r="L5158" s="15"/>
      <c r="M5158" s="15">
        <f t="shared" si="240"/>
        <v>1</v>
      </c>
      <c r="N5158" s="15" t="str">
        <f t="shared" si="241"/>
        <v>-</v>
      </c>
      <c r="O5158" s="150">
        <f t="shared" si="242"/>
        <v>0</v>
      </c>
      <c r="P5158" s="15" t="str">
        <f>IF(COUNTIF('Personálie dobrovolníků '!U:X,N5158)&gt;0,"ANO","")</f>
        <v/>
      </c>
      <c r="Q5158" s="15"/>
    </row>
    <row r="5159" spans="2:17" s="25" customFormat="1" x14ac:dyDescent="0.3">
      <c r="B5159" s="15" t="str">
        <f>IF(A5159="","",VLOOKUP(A5159,Tabulka3[[Číslo smlouvy   u pravidelné činnosti]:[Příjmení]],3,0))</f>
        <v/>
      </c>
      <c r="C5159" s="15" t="str">
        <f>IF(A5159="","",VLOOKUP(A5159,Tabulka3[[Číslo smlouvy   u pravidelné činnosti]:[Příjmení]],4,0))</f>
        <v/>
      </c>
      <c r="F5159" s="94"/>
      <c r="H5159" s="113"/>
      <c r="I5159" s="113"/>
      <c r="K5159" s="15"/>
      <c r="L5159" s="15"/>
      <c r="M5159" s="15">
        <f t="shared" si="240"/>
        <v>1</v>
      </c>
      <c r="N5159" s="15" t="str">
        <f t="shared" si="241"/>
        <v>-</v>
      </c>
      <c r="O5159" s="150">
        <f t="shared" si="242"/>
        <v>0</v>
      </c>
      <c r="P5159" s="15" t="str">
        <f>IF(COUNTIF('Personálie dobrovolníků '!U:X,N5159)&gt;0,"ANO","")</f>
        <v/>
      </c>
      <c r="Q5159" s="15"/>
    </row>
    <row r="5160" spans="2:17" s="25" customFormat="1" x14ac:dyDescent="0.3">
      <c r="B5160" s="15" t="str">
        <f>IF(A5160="","",VLOOKUP(A5160,Tabulka3[[Číslo smlouvy   u pravidelné činnosti]:[Příjmení]],3,0))</f>
        <v/>
      </c>
      <c r="C5160" s="15" t="str">
        <f>IF(A5160="","",VLOOKUP(A5160,Tabulka3[[Číslo smlouvy   u pravidelné činnosti]:[Příjmení]],4,0))</f>
        <v/>
      </c>
      <c r="F5160" s="94"/>
      <c r="H5160" s="113"/>
      <c r="I5160" s="113"/>
      <c r="K5160" s="15"/>
      <c r="L5160" s="15"/>
      <c r="M5160" s="15">
        <f t="shared" si="240"/>
        <v>1</v>
      </c>
      <c r="N5160" s="15" t="str">
        <f t="shared" si="241"/>
        <v>-</v>
      </c>
      <c r="O5160" s="150">
        <f t="shared" si="242"/>
        <v>0</v>
      </c>
      <c r="P5160" s="15" t="str">
        <f>IF(COUNTIF('Personálie dobrovolníků '!U:X,N5160)&gt;0,"ANO","")</f>
        <v/>
      </c>
      <c r="Q5160" s="15"/>
    </row>
    <row r="5161" spans="2:17" s="25" customFormat="1" x14ac:dyDescent="0.3">
      <c r="B5161" s="15" t="str">
        <f>IF(A5161="","",VLOOKUP(A5161,Tabulka3[[Číslo smlouvy   u pravidelné činnosti]:[Příjmení]],3,0))</f>
        <v/>
      </c>
      <c r="C5161" s="15" t="str">
        <f>IF(A5161="","",VLOOKUP(A5161,Tabulka3[[Číslo smlouvy   u pravidelné činnosti]:[Příjmení]],4,0))</f>
        <v/>
      </c>
      <c r="F5161" s="94"/>
      <c r="H5161" s="113"/>
      <c r="I5161" s="113"/>
      <c r="K5161" s="15"/>
      <c r="L5161" s="15"/>
      <c r="M5161" s="15">
        <f t="shared" si="240"/>
        <v>1</v>
      </c>
      <c r="N5161" s="15" t="str">
        <f t="shared" si="241"/>
        <v>-</v>
      </c>
      <c r="O5161" s="150">
        <f t="shared" si="242"/>
        <v>0</v>
      </c>
      <c r="P5161" s="15" t="str">
        <f>IF(COUNTIF('Personálie dobrovolníků '!U:X,N5161)&gt;0,"ANO","")</f>
        <v/>
      </c>
      <c r="Q5161" s="15"/>
    </row>
    <row r="5162" spans="2:17" s="25" customFormat="1" x14ac:dyDescent="0.3">
      <c r="B5162" s="15" t="str">
        <f>IF(A5162="","",VLOOKUP(A5162,Tabulka3[[Číslo smlouvy   u pravidelné činnosti]:[Příjmení]],3,0))</f>
        <v/>
      </c>
      <c r="C5162" s="15" t="str">
        <f>IF(A5162="","",VLOOKUP(A5162,Tabulka3[[Číslo smlouvy   u pravidelné činnosti]:[Příjmení]],4,0))</f>
        <v/>
      </c>
      <c r="F5162" s="94"/>
      <c r="H5162" s="113"/>
      <c r="I5162" s="113"/>
      <c r="K5162" s="15"/>
      <c r="L5162" s="15"/>
      <c r="M5162" s="15">
        <f t="shared" si="240"/>
        <v>1</v>
      </c>
      <c r="N5162" s="15" t="str">
        <f t="shared" si="241"/>
        <v>-</v>
      </c>
      <c r="O5162" s="150">
        <f t="shared" si="242"/>
        <v>0</v>
      </c>
      <c r="P5162" s="15" t="str">
        <f>IF(COUNTIF('Personálie dobrovolníků '!U:X,N5162)&gt;0,"ANO","")</f>
        <v/>
      </c>
      <c r="Q5162" s="15"/>
    </row>
    <row r="5163" spans="2:17" s="25" customFormat="1" x14ac:dyDescent="0.3">
      <c r="B5163" s="15" t="str">
        <f>IF(A5163="","",VLOOKUP(A5163,Tabulka3[[Číslo smlouvy   u pravidelné činnosti]:[Příjmení]],3,0))</f>
        <v/>
      </c>
      <c r="C5163" s="15" t="str">
        <f>IF(A5163="","",VLOOKUP(A5163,Tabulka3[[Číslo smlouvy   u pravidelné činnosti]:[Příjmení]],4,0))</f>
        <v/>
      </c>
      <c r="F5163" s="94"/>
      <c r="H5163" s="113"/>
      <c r="I5163" s="113"/>
      <c r="K5163" s="15"/>
      <c r="L5163" s="15"/>
      <c r="M5163" s="15">
        <f t="shared" si="240"/>
        <v>1</v>
      </c>
      <c r="N5163" s="15" t="str">
        <f t="shared" si="241"/>
        <v>-</v>
      </c>
      <c r="O5163" s="150">
        <f t="shared" si="242"/>
        <v>0</v>
      </c>
      <c r="P5163" s="15" t="str">
        <f>IF(COUNTIF('Personálie dobrovolníků '!U:X,N5163)&gt;0,"ANO","")</f>
        <v/>
      </c>
      <c r="Q5163" s="15"/>
    </row>
    <row r="5164" spans="2:17" s="25" customFormat="1" x14ac:dyDescent="0.3">
      <c r="B5164" s="15" t="str">
        <f>IF(A5164="","",VLOOKUP(A5164,Tabulka3[[Číslo smlouvy   u pravidelné činnosti]:[Příjmení]],3,0))</f>
        <v/>
      </c>
      <c r="C5164" s="15" t="str">
        <f>IF(A5164="","",VLOOKUP(A5164,Tabulka3[[Číslo smlouvy   u pravidelné činnosti]:[Příjmení]],4,0))</f>
        <v/>
      </c>
      <c r="F5164" s="94"/>
      <c r="H5164" s="113"/>
      <c r="I5164" s="113"/>
      <c r="K5164" s="15"/>
      <c r="L5164" s="15"/>
      <c r="M5164" s="15">
        <f t="shared" si="240"/>
        <v>1</v>
      </c>
      <c r="N5164" s="15" t="str">
        <f t="shared" si="241"/>
        <v>-</v>
      </c>
      <c r="O5164" s="150">
        <f t="shared" si="242"/>
        <v>0</v>
      </c>
      <c r="P5164" s="15" t="str">
        <f>IF(COUNTIF('Personálie dobrovolníků '!U:X,N5164)&gt;0,"ANO","")</f>
        <v/>
      </c>
      <c r="Q5164" s="15"/>
    </row>
    <row r="5165" spans="2:17" s="25" customFormat="1" x14ac:dyDescent="0.3">
      <c r="B5165" s="15" t="str">
        <f>IF(A5165="","",VLOOKUP(A5165,Tabulka3[[Číslo smlouvy   u pravidelné činnosti]:[Příjmení]],3,0))</f>
        <v/>
      </c>
      <c r="C5165" s="15" t="str">
        <f>IF(A5165="","",VLOOKUP(A5165,Tabulka3[[Číslo smlouvy   u pravidelné činnosti]:[Příjmení]],4,0))</f>
        <v/>
      </c>
      <c r="F5165" s="94"/>
      <c r="H5165" s="113"/>
      <c r="I5165" s="113"/>
      <c r="K5165" s="15"/>
      <c r="L5165" s="15"/>
      <c r="M5165" s="15">
        <f t="shared" si="240"/>
        <v>1</v>
      </c>
      <c r="N5165" s="15" t="str">
        <f t="shared" si="241"/>
        <v>-</v>
      </c>
      <c r="O5165" s="150">
        <f t="shared" si="242"/>
        <v>0</v>
      </c>
      <c r="P5165" s="15" t="str">
        <f>IF(COUNTIF('Personálie dobrovolníků '!U:X,N5165)&gt;0,"ANO","")</f>
        <v/>
      </c>
      <c r="Q5165" s="15"/>
    </row>
    <row r="5166" spans="2:17" s="25" customFormat="1" x14ac:dyDescent="0.3">
      <c r="B5166" s="15" t="str">
        <f>IF(A5166="","",VLOOKUP(A5166,Tabulka3[[Číslo smlouvy   u pravidelné činnosti]:[Příjmení]],3,0))</f>
        <v/>
      </c>
      <c r="C5166" s="15" t="str">
        <f>IF(A5166="","",VLOOKUP(A5166,Tabulka3[[Číslo smlouvy   u pravidelné činnosti]:[Příjmení]],4,0))</f>
        <v/>
      </c>
      <c r="F5166" s="94"/>
      <c r="H5166" s="113"/>
      <c r="I5166" s="113"/>
      <c r="K5166" s="15"/>
      <c r="L5166" s="15"/>
      <c r="M5166" s="15">
        <f t="shared" si="240"/>
        <v>1</v>
      </c>
      <c r="N5166" s="15" t="str">
        <f t="shared" si="241"/>
        <v>-</v>
      </c>
      <c r="O5166" s="150">
        <f t="shared" si="242"/>
        <v>0</v>
      </c>
      <c r="P5166" s="15" t="str">
        <f>IF(COUNTIF('Personálie dobrovolníků '!U:X,N5166)&gt;0,"ANO","")</f>
        <v/>
      </c>
      <c r="Q5166" s="15"/>
    </row>
    <row r="5167" spans="2:17" s="25" customFormat="1" x14ac:dyDescent="0.3">
      <c r="B5167" s="15" t="str">
        <f>IF(A5167="","",VLOOKUP(A5167,Tabulka3[[Číslo smlouvy   u pravidelné činnosti]:[Příjmení]],3,0))</f>
        <v/>
      </c>
      <c r="C5167" s="15" t="str">
        <f>IF(A5167="","",VLOOKUP(A5167,Tabulka3[[Číslo smlouvy   u pravidelné činnosti]:[Příjmení]],4,0))</f>
        <v/>
      </c>
      <c r="F5167" s="94"/>
      <c r="H5167" s="113"/>
      <c r="I5167" s="113"/>
      <c r="K5167" s="15"/>
      <c r="L5167" s="15"/>
      <c r="M5167" s="15">
        <f t="shared" si="240"/>
        <v>1</v>
      </c>
      <c r="N5167" s="15" t="str">
        <f t="shared" si="241"/>
        <v>-</v>
      </c>
      <c r="O5167" s="150">
        <f t="shared" si="242"/>
        <v>0</v>
      </c>
      <c r="P5167" s="15" t="str">
        <f>IF(COUNTIF('Personálie dobrovolníků '!U:X,N5167)&gt;0,"ANO","")</f>
        <v/>
      </c>
      <c r="Q5167" s="15"/>
    </row>
    <row r="5168" spans="2:17" s="25" customFormat="1" x14ac:dyDescent="0.3">
      <c r="B5168" s="15" t="str">
        <f>IF(A5168="","",VLOOKUP(A5168,Tabulka3[[Číslo smlouvy   u pravidelné činnosti]:[Příjmení]],3,0))</f>
        <v/>
      </c>
      <c r="C5168" s="15" t="str">
        <f>IF(A5168="","",VLOOKUP(A5168,Tabulka3[[Číslo smlouvy   u pravidelné činnosti]:[Příjmení]],4,0))</f>
        <v/>
      </c>
      <c r="F5168" s="94"/>
      <c r="H5168" s="113"/>
      <c r="I5168" s="113"/>
      <c r="K5168" s="15"/>
      <c r="L5168" s="15"/>
      <c r="M5168" s="15">
        <f t="shared" si="240"/>
        <v>1</v>
      </c>
      <c r="N5168" s="15" t="str">
        <f t="shared" si="241"/>
        <v>-</v>
      </c>
      <c r="O5168" s="150">
        <f t="shared" si="242"/>
        <v>0</v>
      </c>
      <c r="P5168" s="15" t="str">
        <f>IF(COUNTIF('Personálie dobrovolníků '!U:X,N5168)&gt;0,"ANO","")</f>
        <v/>
      </c>
      <c r="Q5168" s="15"/>
    </row>
    <row r="5169" spans="2:17" s="25" customFormat="1" x14ac:dyDescent="0.3">
      <c r="B5169" s="15" t="str">
        <f>IF(A5169="","",VLOOKUP(A5169,Tabulka3[[Číslo smlouvy   u pravidelné činnosti]:[Příjmení]],3,0))</f>
        <v/>
      </c>
      <c r="C5169" s="15" t="str">
        <f>IF(A5169="","",VLOOKUP(A5169,Tabulka3[[Číslo smlouvy   u pravidelné činnosti]:[Příjmení]],4,0))</f>
        <v/>
      </c>
      <c r="F5169" s="94"/>
      <c r="H5169" s="113"/>
      <c r="I5169" s="113"/>
      <c r="K5169" s="15"/>
      <c r="L5169" s="15"/>
      <c r="M5169" s="15">
        <f t="shared" si="240"/>
        <v>1</v>
      </c>
      <c r="N5169" s="15" t="str">
        <f t="shared" si="241"/>
        <v>-</v>
      </c>
      <c r="O5169" s="150">
        <f t="shared" si="242"/>
        <v>0</v>
      </c>
      <c r="P5169" s="15" t="str">
        <f>IF(COUNTIF('Personálie dobrovolníků '!U:X,N5169)&gt;0,"ANO","")</f>
        <v/>
      </c>
      <c r="Q5169" s="15"/>
    </row>
    <row r="5170" spans="2:17" s="25" customFormat="1" x14ac:dyDescent="0.3">
      <c r="B5170" s="15" t="str">
        <f>IF(A5170="","",VLOOKUP(A5170,Tabulka3[[Číslo smlouvy   u pravidelné činnosti]:[Příjmení]],3,0))</f>
        <v/>
      </c>
      <c r="C5170" s="15" t="str">
        <f>IF(A5170="","",VLOOKUP(A5170,Tabulka3[[Číslo smlouvy   u pravidelné činnosti]:[Příjmení]],4,0))</f>
        <v/>
      </c>
      <c r="F5170" s="94"/>
      <c r="H5170" s="113"/>
      <c r="I5170" s="113"/>
      <c r="K5170" s="15"/>
      <c r="L5170" s="15"/>
      <c r="M5170" s="15">
        <f t="shared" si="240"/>
        <v>1</v>
      </c>
      <c r="N5170" s="15" t="str">
        <f t="shared" si="241"/>
        <v>-</v>
      </c>
      <c r="O5170" s="150">
        <f t="shared" si="242"/>
        <v>0</v>
      </c>
      <c r="P5170" s="15" t="str">
        <f>IF(COUNTIF('Personálie dobrovolníků '!U:X,N5170)&gt;0,"ANO","")</f>
        <v/>
      </c>
      <c r="Q5170" s="15"/>
    </row>
    <row r="5171" spans="2:17" s="25" customFormat="1" x14ac:dyDescent="0.3">
      <c r="B5171" s="15" t="str">
        <f>IF(A5171="","",VLOOKUP(A5171,Tabulka3[[Číslo smlouvy   u pravidelné činnosti]:[Příjmení]],3,0))</f>
        <v/>
      </c>
      <c r="C5171" s="15" t="str">
        <f>IF(A5171="","",VLOOKUP(A5171,Tabulka3[[Číslo smlouvy   u pravidelné činnosti]:[Příjmení]],4,0))</f>
        <v/>
      </c>
      <c r="F5171" s="94"/>
      <c r="H5171" s="113"/>
      <c r="I5171" s="113"/>
      <c r="K5171" s="15"/>
      <c r="L5171" s="15"/>
      <c r="M5171" s="15">
        <f t="shared" si="240"/>
        <v>1</v>
      </c>
      <c r="N5171" s="15" t="str">
        <f t="shared" si="241"/>
        <v>-</v>
      </c>
      <c r="O5171" s="150">
        <f t="shared" si="242"/>
        <v>0</v>
      </c>
      <c r="P5171" s="15" t="str">
        <f>IF(COUNTIF('Personálie dobrovolníků '!U:X,N5171)&gt;0,"ANO","")</f>
        <v/>
      </c>
      <c r="Q5171" s="15"/>
    </row>
    <row r="5172" spans="2:17" s="25" customFormat="1" x14ac:dyDescent="0.3">
      <c r="B5172" s="15" t="str">
        <f>IF(A5172="","",VLOOKUP(A5172,Tabulka3[[Číslo smlouvy   u pravidelné činnosti]:[Příjmení]],3,0))</f>
        <v/>
      </c>
      <c r="C5172" s="15" t="str">
        <f>IF(A5172="","",VLOOKUP(A5172,Tabulka3[[Číslo smlouvy   u pravidelné činnosti]:[Příjmení]],4,0))</f>
        <v/>
      </c>
      <c r="F5172" s="94"/>
      <c r="H5172" s="113"/>
      <c r="I5172" s="113"/>
      <c r="K5172" s="15"/>
      <c r="L5172" s="15"/>
      <c r="M5172" s="15">
        <f t="shared" si="240"/>
        <v>1</v>
      </c>
      <c r="N5172" s="15" t="str">
        <f t="shared" si="241"/>
        <v>-</v>
      </c>
      <c r="O5172" s="150">
        <f t="shared" si="242"/>
        <v>0</v>
      </c>
      <c r="P5172" s="15" t="str">
        <f>IF(COUNTIF('Personálie dobrovolníků '!U:X,N5172)&gt;0,"ANO","")</f>
        <v/>
      </c>
      <c r="Q5172" s="15"/>
    </row>
    <row r="5173" spans="2:17" s="25" customFormat="1" x14ac:dyDescent="0.3">
      <c r="B5173" s="15" t="str">
        <f>IF(A5173="","",VLOOKUP(A5173,Tabulka3[[Číslo smlouvy   u pravidelné činnosti]:[Příjmení]],3,0))</f>
        <v/>
      </c>
      <c r="C5173" s="15" t="str">
        <f>IF(A5173="","",VLOOKUP(A5173,Tabulka3[[Číslo smlouvy   u pravidelné činnosti]:[Příjmení]],4,0))</f>
        <v/>
      </c>
      <c r="F5173" s="94"/>
      <c r="H5173" s="113"/>
      <c r="I5173" s="113"/>
      <c r="K5173" s="15"/>
      <c r="L5173" s="15"/>
      <c r="M5173" s="15">
        <f t="shared" si="240"/>
        <v>1</v>
      </c>
      <c r="N5173" s="15" t="str">
        <f t="shared" si="241"/>
        <v>-</v>
      </c>
      <c r="O5173" s="150">
        <f t="shared" si="242"/>
        <v>0</v>
      </c>
      <c r="P5173" s="15" t="str">
        <f>IF(COUNTIF('Personálie dobrovolníků '!U:X,N5173)&gt;0,"ANO","")</f>
        <v/>
      </c>
      <c r="Q5173" s="15"/>
    </row>
    <row r="5174" spans="2:17" s="25" customFormat="1" x14ac:dyDescent="0.3">
      <c r="B5174" s="15" t="str">
        <f>IF(A5174="","",VLOOKUP(A5174,Tabulka3[[Číslo smlouvy   u pravidelné činnosti]:[Příjmení]],3,0))</f>
        <v/>
      </c>
      <c r="C5174" s="15" t="str">
        <f>IF(A5174="","",VLOOKUP(A5174,Tabulka3[[Číslo smlouvy   u pravidelné činnosti]:[Příjmení]],4,0))</f>
        <v/>
      </c>
      <c r="F5174" s="94"/>
      <c r="H5174" s="113"/>
      <c r="I5174" s="113"/>
      <c r="K5174" s="15"/>
      <c r="L5174" s="15"/>
      <c r="M5174" s="15">
        <f t="shared" si="240"/>
        <v>1</v>
      </c>
      <c r="N5174" s="15" t="str">
        <f t="shared" si="241"/>
        <v>-</v>
      </c>
      <c r="O5174" s="150">
        <f t="shared" si="242"/>
        <v>0</v>
      </c>
      <c r="P5174" s="15" t="str">
        <f>IF(COUNTIF('Personálie dobrovolníků '!U:X,N5174)&gt;0,"ANO","")</f>
        <v/>
      </c>
      <c r="Q5174" s="15"/>
    </row>
    <row r="5175" spans="2:17" s="25" customFormat="1" x14ac:dyDescent="0.3">
      <c r="B5175" s="15" t="str">
        <f>IF(A5175="","",VLOOKUP(A5175,Tabulka3[[Číslo smlouvy   u pravidelné činnosti]:[Příjmení]],3,0))</f>
        <v/>
      </c>
      <c r="C5175" s="15" t="str">
        <f>IF(A5175="","",VLOOKUP(A5175,Tabulka3[[Číslo smlouvy   u pravidelné činnosti]:[Příjmení]],4,0))</f>
        <v/>
      </c>
      <c r="F5175" s="94"/>
      <c r="H5175" s="113"/>
      <c r="I5175" s="113"/>
      <c r="K5175" s="15"/>
      <c r="L5175" s="15"/>
      <c r="M5175" s="15">
        <f t="shared" si="240"/>
        <v>1</v>
      </c>
      <c r="N5175" s="15" t="str">
        <f t="shared" si="241"/>
        <v>-</v>
      </c>
      <c r="O5175" s="150">
        <f t="shared" si="242"/>
        <v>0</v>
      </c>
      <c r="P5175" s="15" t="str">
        <f>IF(COUNTIF('Personálie dobrovolníků '!U:X,N5175)&gt;0,"ANO","")</f>
        <v/>
      </c>
      <c r="Q5175" s="15"/>
    </row>
    <row r="5176" spans="2:17" s="25" customFormat="1" x14ac:dyDescent="0.3">
      <c r="B5176" s="15" t="str">
        <f>IF(A5176="","",VLOOKUP(A5176,Tabulka3[[Číslo smlouvy   u pravidelné činnosti]:[Příjmení]],3,0))</f>
        <v/>
      </c>
      <c r="C5176" s="15" t="str">
        <f>IF(A5176="","",VLOOKUP(A5176,Tabulka3[[Číslo smlouvy   u pravidelné činnosti]:[Příjmení]],4,0))</f>
        <v/>
      </c>
      <c r="F5176" s="94"/>
      <c r="H5176" s="113"/>
      <c r="I5176" s="113"/>
      <c r="K5176" s="15"/>
      <c r="L5176" s="15"/>
      <c r="M5176" s="15">
        <f t="shared" si="240"/>
        <v>1</v>
      </c>
      <c r="N5176" s="15" t="str">
        <f t="shared" si="241"/>
        <v>-</v>
      </c>
      <c r="O5176" s="150">
        <f t="shared" si="242"/>
        <v>0</v>
      </c>
      <c r="P5176" s="15" t="str">
        <f>IF(COUNTIF('Personálie dobrovolníků '!U:X,N5176)&gt;0,"ANO","")</f>
        <v/>
      </c>
      <c r="Q5176" s="15"/>
    </row>
    <row r="5177" spans="2:17" s="25" customFormat="1" x14ac:dyDescent="0.3">
      <c r="B5177" s="15" t="str">
        <f>IF(A5177="","",VLOOKUP(A5177,Tabulka3[[Číslo smlouvy   u pravidelné činnosti]:[Příjmení]],3,0))</f>
        <v/>
      </c>
      <c r="C5177" s="15" t="str">
        <f>IF(A5177="","",VLOOKUP(A5177,Tabulka3[[Číslo smlouvy   u pravidelné činnosti]:[Příjmení]],4,0))</f>
        <v/>
      </c>
      <c r="F5177" s="94"/>
      <c r="H5177" s="113"/>
      <c r="I5177" s="113"/>
      <c r="K5177" s="15"/>
      <c r="L5177" s="15"/>
      <c r="M5177" s="15">
        <f t="shared" si="240"/>
        <v>1</v>
      </c>
      <c r="N5177" s="15" t="str">
        <f t="shared" si="241"/>
        <v>-</v>
      </c>
      <c r="O5177" s="150">
        <f t="shared" si="242"/>
        <v>0</v>
      </c>
      <c r="P5177" s="15" t="str">
        <f>IF(COUNTIF('Personálie dobrovolníků '!U:X,N5177)&gt;0,"ANO","")</f>
        <v/>
      </c>
      <c r="Q5177" s="15"/>
    </row>
    <row r="5178" spans="2:17" s="25" customFormat="1" x14ac:dyDescent="0.3">
      <c r="B5178" s="15" t="str">
        <f>IF(A5178="","",VLOOKUP(A5178,Tabulka3[[Číslo smlouvy   u pravidelné činnosti]:[Příjmení]],3,0))</f>
        <v/>
      </c>
      <c r="C5178" s="15" t="str">
        <f>IF(A5178="","",VLOOKUP(A5178,Tabulka3[[Číslo smlouvy   u pravidelné činnosti]:[Příjmení]],4,0))</f>
        <v/>
      </c>
      <c r="F5178" s="94"/>
      <c r="H5178" s="113"/>
      <c r="I5178" s="113"/>
      <c r="K5178" s="15"/>
      <c r="L5178" s="15"/>
      <c r="M5178" s="15">
        <f t="shared" si="240"/>
        <v>1</v>
      </c>
      <c r="N5178" s="15" t="str">
        <f t="shared" si="241"/>
        <v>-</v>
      </c>
      <c r="O5178" s="150">
        <f t="shared" si="242"/>
        <v>0</v>
      </c>
      <c r="P5178" s="15" t="str">
        <f>IF(COUNTIF('Personálie dobrovolníků '!U:X,N5178)&gt;0,"ANO","")</f>
        <v/>
      </c>
      <c r="Q5178" s="15"/>
    </row>
    <row r="5179" spans="2:17" s="25" customFormat="1" x14ac:dyDescent="0.3">
      <c r="B5179" s="15" t="str">
        <f>IF(A5179="","",VLOOKUP(A5179,Tabulka3[[Číslo smlouvy   u pravidelné činnosti]:[Příjmení]],3,0))</f>
        <v/>
      </c>
      <c r="C5179" s="15" t="str">
        <f>IF(A5179="","",VLOOKUP(A5179,Tabulka3[[Číslo smlouvy   u pravidelné činnosti]:[Příjmení]],4,0))</f>
        <v/>
      </c>
      <c r="F5179" s="94"/>
      <c r="H5179" s="113"/>
      <c r="I5179" s="113"/>
      <c r="K5179" s="15"/>
      <c r="L5179" s="15"/>
      <c r="M5179" s="15">
        <f t="shared" si="240"/>
        <v>1</v>
      </c>
      <c r="N5179" s="15" t="str">
        <f t="shared" si="241"/>
        <v>-</v>
      </c>
      <c r="O5179" s="150">
        <f t="shared" si="242"/>
        <v>0</v>
      </c>
      <c r="P5179" s="15" t="str">
        <f>IF(COUNTIF('Personálie dobrovolníků '!U:X,N5179)&gt;0,"ANO","")</f>
        <v/>
      </c>
      <c r="Q5179" s="15"/>
    </row>
    <row r="5180" spans="2:17" s="25" customFormat="1" x14ac:dyDescent="0.3">
      <c r="B5180" s="15" t="str">
        <f>IF(A5180="","",VLOOKUP(A5180,Tabulka3[[Číslo smlouvy   u pravidelné činnosti]:[Příjmení]],3,0))</f>
        <v/>
      </c>
      <c r="C5180" s="15" t="str">
        <f>IF(A5180="","",VLOOKUP(A5180,Tabulka3[[Číslo smlouvy   u pravidelné činnosti]:[Příjmení]],4,0))</f>
        <v/>
      </c>
      <c r="F5180" s="94"/>
      <c r="H5180" s="113"/>
      <c r="I5180" s="113"/>
      <c r="K5180" s="15"/>
      <c r="L5180" s="15"/>
      <c r="M5180" s="15">
        <f t="shared" si="240"/>
        <v>1</v>
      </c>
      <c r="N5180" s="15" t="str">
        <f t="shared" si="241"/>
        <v>-</v>
      </c>
      <c r="O5180" s="150">
        <f t="shared" si="242"/>
        <v>0</v>
      </c>
      <c r="P5180" s="15" t="str">
        <f>IF(COUNTIF('Personálie dobrovolníků '!U:X,N5180)&gt;0,"ANO","")</f>
        <v/>
      </c>
      <c r="Q5180" s="15"/>
    </row>
    <row r="5181" spans="2:17" s="25" customFormat="1" x14ac:dyDescent="0.3">
      <c r="B5181" s="15" t="str">
        <f>IF(A5181="","",VLOOKUP(A5181,Tabulka3[[Číslo smlouvy   u pravidelné činnosti]:[Příjmení]],3,0))</f>
        <v/>
      </c>
      <c r="C5181" s="15" t="str">
        <f>IF(A5181="","",VLOOKUP(A5181,Tabulka3[[Číslo smlouvy   u pravidelné činnosti]:[Příjmení]],4,0))</f>
        <v/>
      </c>
      <c r="F5181" s="94"/>
      <c r="H5181" s="113"/>
      <c r="I5181" s="113"/>
      <c r="K5181" s="15"/>
      <c r="L5181" s="15"/>
      <c r="M5181" s="15">
        <f t="shared" si="240"/>
        <v>1</v>
      </c>
      <c r="N5181" s="15" t="str">
        <f t="shared" si="241"/>
        <v>-</v>
      </c>
      <c r="O5181" s="150">
        <f t="shared" si="242"/>
        <v>0</v>
      </c>
      <c r="P5181" s="15" t="str">
        <f>IF(COUNTIF('Personálie dobrovolníků '!U:X,N5181)&gt;0,"ANO","")</f>
        <v/>
      </c>
      <c r="Q5181" s="15"/>
    </row>
    <row r="5182" spans="2:17" s="25" customFormat="1" x14ac:dyDescent="0.3">
      <c r="B5182" s="15" t="str">
        <f>IF(A5182="","",VLOOKUP(A5182,Tabulka3[[Číslo smlouvy   u pravidelné činnosti]:[Příjmení]],3,0))</f>
        <v/>
      </c>
      <c r="C5182" s="15" t="str">
        <f>IF(A5182="","",VLOOKUP(A5182,Tabulka3[[Číslo smlouvy   u pravidelné činnosti]:[Příjmení]],4,0))</f>
        <v/>
      </c>
      <c r="F5182" s="94"/>
      <c r="H5182" s="113"/>
      <c r="I5182" s="113"/>
      <c r="K5182" s="15"/>
      <c r="L5182" s="15"/>
      <c r="M5182" s="15">
        <f t="shared" si="240"/>
        <v>1</v>
      </c>
      <c r="N5182" s="15" t="str">
        <f t="shared" si="241"/>
        <v>-</v>
      </c>
      <c r="O5182" s="150">
        <f t="shared" si="242"/>
        <v>0</v>
      </c>
      <c r="P5182" s="15" t="str">
        <f>IF(COUNTIF('Personálie dobrovolníků '!U:X,N5182)&gt;0,"ANO","")</f>
        <v/>
      </c>
      <c r="Q5182" s="15"/>
    </row>
    <row r="5183" spans="2:17" s="25" customFormat="1" x14ac:dyDescent="0.3">
      <c r="B5183" s="15" t="str">
        <f>IF(A5183="","",VLOOKUP(A5183,Tabulka3[[Číslo smlouvy   u pravidelné činnosti]:[Příjmení]],3,0))</f>
        <v/>
      </c>
      <c r="C5183" s="15" t="str">
        <f>IF(A5183="","",VLOOKUP(A5183,Tabulka3[[Číslo smlouvy   u pravidelné činnosti]:[Příjmení]],4,0))</f>
        <v/>
      </c>
      <c r="F5183" s="94"/>
      <c r="H5183" s="113"/>
      <c r="I5183" s="113"/>
      <c r="K5183" s="15"/>
      <c r="L5183" s="15"/>
      <c r="M5183" s="15">
        <f t="shared" si="240"/>
        <v>1</v>
      </c>
      <c r="N5183" s="15" t="str">
        <f t="shared" si="241"/>
        <v>-</v>
      </c>
      <c r="O5183" s="150">
        <f t="shared" si="242"/>
        <v>0</v>
      </c>
      <c r="P5183" s="15" t="str">
        <f>IF(COUNTIF('Personálie dobrovolníků '!U:X,N5183)&gt;0,"ANO","")</f>
        <v/>
      </c>
      <c r="Q5183" s="15"/>
    </row>
    <row r="5184" spans="2:17" s="25" customFormat="1" x14ac:dyDescent="0.3">
      <c r="B5184" s="15" t="str">
        <f>IF(A5184="","",VLOOKUP(A5184,Tabulka3[[Číslo smlouvy   u pravidelné činnosti]:[Příjmení]],3,0))</f>
        <v/>
      </c>
      <c r="C5184" s="15" t="str">
        <f>IF(A5184="","",VLOOKUP(A5184,Tabulka3[[Číslo smlouvy   u pravidelné činnosti]:[Příjmení]],4,0))</f>
        <v/>
      </c>
      <c r="F5184" s="94"/>
      <c r="H5184" s="113"/>
      <c r="I5184" s="113"/>
      <c r="K5184" s="15"/>
      <c r="L5184" s="15"/>
      <c r="M5184" s="15">
        <f t="shared" si="240"/>
        <v>1</v>
      </c>
      <c r="N5184" s="15" t="str">
        <f t="shared" si="241"/>
        <v>-</v>
      </c>
      <c r="O5184" s="150">
        <f t="shared" si="242"/>
        <v>0</v>
      </c>
      <c r="P5184" s="15" t="str">
        <f>IF(COUNTIF('Personálie dobrovolníků '!U:X,N5184)&gt;0,"ANO","")</f>
        <v/>
      </c>
      <c r="Q5184" s="15"/>
    </row>
    <row r="5185" spans="2:17" s="25" customFormat="1" x14ac:dyDescent="0.3">
      <c r="B5185" s="15" t="str">
        <f>IF(A5185="","",VLOOKUP(A5185,Tabulka3[[Číslo smlouvy   u pravidelné činnosti]:[Příjmení]],3,0))</f>
        <v/>
      </c>
      <c r="C5185" s="15" t="str">
        <f>IF(A5185="","",VLOOKUP(A5185,Tabulka3[[Číslo smlouvy   u pravidelné činnosti]:[Příjmení]],4,0))</f>
        <v/>
      </c>
      <c r="F5185" s="94"/>
      <c r="H5185" s="113"/>
      <c r="I5185" s="113"/>
      <c r="K5185" s="15"/>
      <c r="L5185" s="15"/>
      <c r="M5185" s="15">
        <f t="shared" si="240"/>
        <v>1</v>
      </c>
      <c r="N5185" s="15" t="str">
        <f t="shared" si="241"/>
        <v>-</v>
      </c>
      <c r="O5185" s="150">
        <f t="shared" si="242"/>
        <v>0</v>
      </c>
      <c r="P5185" s="15" t="str">
        <f>IF(COUNTIF('Personálie dobrovolníků '!U:X,N5185)&gt;0,"ANO","")</f>
        <v/>
      </c>
      <c r="Q5185" s="15"/>
    </row>
    <row r="5186" spans="2:17" s="25" customFormat="1" x14ac:dyDescent="0.3">
      <c r="B5186" s="15" t="str">
        <f>IF(A5186="","",VLOOKUP(A5186,Tabulka3[[Číslo smlouvy   u pravidelné činnosti]:[Příjmení]],3,0))</f>
        <v/>
      </c>
      <c r="C5186" s="15" t="str">
        <f>IF(A5186="","",VLOOKUP(A5186,Tabulka3[[Číslo smlouvy   u pravidelné činnosti]:[Příjmení]],4,0))</f>
        <v/>
      </c>
      <c r="F5186" s="94"/>
      <c r="H5186" s="113"/>
      <c r="I5186" s="113"/>
      <c r="K5186" s="15"/>
      <c r="L5186" s="15"/>
      <c r="M5186" s="15">
        <f t="shared" si="240"/>
        <v>1</v>
      </c>
      <c r="N5186" s="15" t="str">
        <f t="shared" si="241"/>
        <v>-</v>
      </c>
      <c r="O5186" s="150">
        <f t="shared" si="242"/>
        <v>0</v>
      </c>
      <c r="P5186" s="15" t="str">
        <f>IF(COUNTIF('Personálie dobrovolníků '!U:X,N5186)&gt;0,"ANO","")</f>
        <v/>
      </c>
      <c r="Q5186" s="15"/>
    </row>
    <row r="5187" spans="2:17" s="25" customFormat="1" x14ac:dyDescent="0.3">
      <c r="B5187" s="15" t="str">
        <f>IF(A5187="","",VLOOKUP(A5187,Tabulka3[[Číslo smlouvy   u pravidelné činnosti]:[Příjmení]],3,0))</f>
        <v/>
      </c>
      <c r="C5187" s="15" t="str">
        <f>IF(A5187="","",VLOOKUP(A5187,Tabulka3[[Číslo smlouvy   u pravidelné činnosti]:[Příjmení]],4,0))</f>
        <v/>
      </c>
      <c r="F5187" s="94"/>
      <c r="H5187" s="113"/>
      <c r="I5187" s="113"/>
      <c r="K5187" s="15"/>
      <c r="L5187" s="15"/>
      <c r="M5187" s="15">
        <f t="shared" si="240"/>
        <v>1</v>
      </c>
      <c r="N5187" s="15" t="str">
        <f t="shared" si="241"/>
        <v>-</v>
      </c>
      <c r="O5187" s="150">
        <f t="shared" si="242"/>
        <v>0</v>
      </c>
      <c r="P5187" s="15" t="str">
        <f>IF(COUNTIF('Personálie dobrovolníků '!U:X,N5187)&gt;0,"ANO","")</f>
        <v/>
      </c>
      <c r="Q5187" s="15"/>
    </row>
    <row r="5188" spans="2:17" s="25" customFormat="1" x14ac:dyDescent="0.3">
      <c r="B5188" s="15" t="str">
        <f>IF(A5188="","",VLOOKUP(A5188,Tabulka3[[Číslo smlouvy   u pravidelné činnosti]:[Příjmení]],3,0))</f>
        <v/>
      </c>
      <c r="C5188" s="15" t="str">
        <f>IF(A5188="","",VLOOKUP(A5188,Tabulka3[[Číslo smlouvy   u pravidelné činnosti]:[Příjmení]],4,0))</f>
        <v/>
      </c>
      <c r="F5188" s="94"/>
      <c r="H5188" s="113"/>
      <c r="I5188" s="113"/>
      <c r="K5188" s="15"/>
      <c r="L5188" s="15"/>
      <c r="M5188" s="15">
        <f t="shared" ref="M5188:M5251" si="243">IF(OR(
   AND($H5188=$K$12, $I5188=$L$4),
   AND($H5188=$K$12, $I5188=$L$5),
   AND($H5188=$K$12, $I5188=$L$6),
   AND($H5188=$K$12, $I5188=$L$7),
   AND($H5188=$K$11, $I5188=$L$4),
   AND($H5188=$K$11, $I5188=$L$5),
   AND($H5188=$K$11, $I5188=$L$6),
   AND($H5188=$K$11, $I5188=$L$7),
   AND($H5188=$K$5, $I5188=$L$5),
   AND($H5188=$K$6, $I5188=$L$4),
   AND($H5188=$K$6, $I5188=$L$5),
   AND($H5188=$K$6, $I5188=$L$7),
   AND($H5188=$K$4, $I5188=$L$6),
), 0, 1)</f>
        <v>1</v>
      </c>
      <c r="N5188" s="15" t="str">
        <f t="shared" ref="N5188:N5251" si="244">A5188 &amp; "-" &amp; J5188</f>
        <v>-</v>
      </c>
      <c r="O5188" s="150">
        <f t="shared" ref="O5188:O5251" si="245">IF(AND(M5188&lt;&gt;0, P5188="ANO"), 1, 0)</f>
        <v>0</v>
      </c>
      <c r="P5188" s="15" t="str">
        <f>IF(COUNTIF('Personálie dobrovolníků '!U:X,N5188)&gt;0,"ANO","")</f>
        <v/>
      </c>
      <c r="Q5188" s="15"/>
    </row>
    <row r="5189" spans="2:17" s="25" customFormat="1" x14ac:dyDescent="0.3">
      <c r="B5189" s="15" t="str">
        <f>IF(A5189="","",VLOOKUP(A5189,Tabulka3[[Číslo smlouvy   u pravidelné činnosti]:[Příjmení]],3,0))</f>
        <v/>
      </c>
      <c r="C5189" s="15" t="str">
        <f>IF(A5189="","",VLOOKUP(A5189,Tabulka3[[Číslo smlouvy   u pravidelné činnosti]:[Příjmení]],4,0))</f>
        <v/>
      </c>
      <c r="F5189" s="94"/>
      <c r="H5189" s="113"/>
      <c r="I5189" s="113"/>
      <c r="K5189" s="15"/>
      <c r="L5189" s="15"/>
      <c r="M5189" s="15">
        <f t="shared" si="243"/>
        <v>1</v>
      </c>
      <c r="N5189" s="15" t="str">
        <f t="shared" si="244"/>
        <v>-</v>
      </c>
      <c r="O5189" s="150">
        <f t="shared" si="245"/>
        <v>0</v>
      </c>
      <c r="P5189" s="15" t="str">
        <f>IF(COUNTIF('Personálie dobrovolníků '!U:X,N5189)&gt;0,"ANO","")</f>
        <v/>
      </c>
      <c r="Q5189" s="15"/>
    </row>
    <row r="5190" spans="2:17" s="25" customFormat="1" x14ac:dyDescent="0.3">
      <c r="B5190" s="15" t="str">
        <f>IF(A5190="","",VLOOKUP(A5190,Tabulka3[[Číslo smlouvy   u pravidelné činnosti]:[Příjmení]],3,0))</f>
        <v/>
      </c>
      <c r="C5190" s="15" t="str">
        <f>IF(A5190="","",VLOOKUP(A5190,Tabulka3[[Číslo smlouvy   u pravidelné činnosti]:[Příjmení]],4,0))</f>
        <v/>
      </c>
      <c r="F5190" s="94"/>
      <c r="H5190" s="113"/>
      <c r="I5190" s="113"/>
      <c r="K5190" s="15"/>
      <c r="L5190" s="15"/>
      <c r="M5190" s="15">
        <f t="shared" si="243"/>
        <v>1</v>
      </c>
      <c r="N5190" s="15" t="str">
        <f t="shared" si="244"/>
        <v>-</v>
      </c>
      <c r="O5190" s="150">
        <f t="shared" si="245"/>
        <v>0</v>
      </c>
      <c r="P5190" s="15" t="str">
        <f>IF(COUNTIF('Personálie dobrovolníků '!U:X,N5190)&gt;0,"ANO","")</f>
        <v/>
      </c>
      <c r="Q5190" s="15"/>
    </row>
    <row r="5191" spans="2:17" s="25" customFormat="1" x14ac:dyDescent="0.3">
      <c r="B5191" s="15" t="str">
        <f>IF(A5191="","",VLOOKUP(A5191,Tabulka3[[Číslo smlouvy   u pravidelné činnosti]:[Příjmení]],3,0))</f>
        <v/>
      </c>
      <c r="C5191" s="15" t="str">
        <f>IF(A5191="","",VLOOKUP(A5191,Tabulka3[[Číslo smlouvy   u pravidelné činnosti]:[Příjmení]],4,0))</f>
        <v/>
      </c>
      <c r="F5191" s="94"/>
      <c r="H5191" s="113"/>
      <c r="I5191" s="113"/>
      <c r="K5191" s="15"/>
      <c r="L5191" s="15"/>
      <c r="M5191" s="15">
        <f t="shared" si="243"/>
        <v>1</v>
      </c>
      <c r="N5191" s="15" t="str">
        <f t="shared" si="244"/>
        <v>-</v>
      </c>
      <c r="O5191" s="150">
        <f t="shared" si="245"/>
        <v>0</v>
      </c>
      <c r="P5191" s="15" t="str">
        <f>IF(COUNTIF('Personálie dobrovolníků '!U:X,N5191)&gt;0,"ANO","")</f>
        <v/>
      </c>
      <c r="Q5191" s="15"/>
    </row>
    <row r="5192" spans="2:17" s="25" customFormat="1" x14ac:dyDescent="0.3">
      <c r="B5192" s="15" t="str">
        <f>IF(A5192="","",VLOOKUP(A5192,Tabulka3[[Číslo smlouvy   u pravidelné činnosti]:[Příjmení]],3,0))</f>
        <v/>
      </c>
      <c r="C5192" s="15" t="str">
        <f>IF(A5192="","",VLOOKUP(A5192,Tabulka3[[Číslo smlouvy   u pravidelné činnosti]:[Příjmení]],4,0))</f>
        <v/>
      </c>
      <c r="F5192" s="94"/>
      <c r="H5192" s="113"/>
      <c r="I5192" s="113"/>
      <c r="K5192" s="15"/>
      <c r="L5192" s="15"/>
      <c r="M5192" s="15">
        <f t="shared" si="243"/>
        <v>1</v>
      </c>
      <c r="N5192" s="15" t="str">
        <f t="shared" si="244"/>
        <v>-</v>
      </c>
      <c r="O5192" s="150">
        <f t="shared" si="245"/>
        <v>0</v>
      </c>
      <c r="P5192" s="15" t="str">
        <f>IF(COUNTIF('Personálie dobrovolníků '!U:X,N5192)&gt;0,"ANO","")</f>
        <v/>
      </c>
      <c r="Q5192" s="15"/>
    </row>
    <row r="5193" spans="2:17" s="25" customFormat="1" x14ac:dyDescent="0.3">
      <c r="B5193" s="15" t="str">
        <f>IF(A5193="","",VLOOKUP(A5193,Tabulka3[[Číslo smlouvy   u pravidelné činnosti]:[Příjmení]],3,0))</f>
        <v/>
      </c>
      <c r="C5193" s="15" t="str">
        <f>IF(A5193="","",VLOOKUP(A5193,Tabulka3[[Číslo smlouvy   u pravidelné činnosti]:[Příjmení]],4,0))</f>
        <v/>
      </c>
      <c r="F5193" s="94"/>
      <c r="H5193" s="113"/>
      <c r="I5193" s="113"/>
      <c r="K5193" s="15"/>
      <c r="L5193" s="15"/>
      <c r="M5193" s="15">
        <f t="shared" si="243"/>
        <v>1</v>
      </c>
      <c r="N5193" s="15" t="str">
        <f t="shared" si="244"/>
        <v>-</v>
      </c>
      <c r="O5193" s="150">
        <f t="shared" si="245"/>
        <v>0</v>
      </c>
      <c r="P5193" s="15" t="str">
        <f>IF(COUNTIF('Personálie dobrovolníků '!U:X,N5193)&gt;0,"ANO","")</f>
        <v/>
      </c>
      <c r="Q5193" s="15"/>
    </row>
    <row r="5194" spans="2:17" s="25" customFormat="1" x14ac:dyDescent="0.3">
      <c r="B5194" s="15" t="str">
        <f>IF(A5194="","",VLOOKUP(A5194,Tabulka3[[Číslo smlouvy   u pravidelné činnosti]:[Příjmení]],3,0))</f>
        <v/>
      </c>
      <c r="C5194" s="15" t="str">
        <f>IF(A5194="","",VLOOKUP(A5194,Tabulka3[[Číslo smlouvy   u pravidelné činnosti]:[Příjmení]],4,0))</f>
        <v/>
      </c>
      <c r="F5194" s="94"/>
      <c r="H5194" s="113"/>
      <c r="I5194" s="113"/>
      <c r="K5194" s="15"/>
      <c r="L5194" s="15"/>
      <c r="M5194" s="15">
        <f t="shared" si="243"/>
        <v>1</v>
      </c>
      <c r="N5194" s="15" t="str">
        <f t="shared" si="244"/>
        <v>-</v>
      </c>
      <c r="O5194" s="150">
        <f t="shared" si="245"/>
        <v>0</v>
      </c>
      <c r="P5194" s="15" t="str">
        <f>IF(COUNTIF('Personálie dobrovolníků '!U:X,N5194)&gt;0,"ANO","")</f>
        <v/>
      </c>
      <c r="Q5194" s="15"/>
    </row>
    <row r="5195" spans="2:17" s="25" customFormat="1" x14ac:dyDescent="0.3">
      <c r="B5195" s="15" t="str">
        <f>IF(A5195="","",VLOOKUP(A5195,Tabulka3[[Číslo smlouvy   u pravidelné činnosti]:[Příjmení]],3,0))</f>
        <v/>
      </c>
      <c r="C5195" s="15" t="str">
        <f>IF(A5195="","",VLOOKUP(A5195,Tabulka3[[Číslo smlouvy   u pravidelné činnosti]:[Příjmení]],4,0))</f>
        <v/>
      </c>
      <c r="F5195" s="94"/>
      <c r="H5195" s="113"/>
      <c r="I5195" s="113"/>
      <c r="K5195" s="15"/>
      <c r="L5195" s="15"/>
      <c r="M5195" s="15">
        <f t="shared" si="243"/>
        <v>1</v>
      </c>
      <c r="N5195" s="15" t="str">
        <f t="shared" si="244"/>
        <v>-</v>
      </c>
      <c r="O5195" s="150">
        <f t="shared" si="245"/>
        <v>0</v>
      </c>
      <c r="P5195" s="15" t="str">
        <f>IF(COUNTIF('Personálie dobrovolníků '!U:X,N5195)&gt;0,"ANO","")</f>
        <v/>
      </c>
      <c r="Q5195" s="15"/>
    </row>
    <row r="5196" spans="2:17" s="25" customFormat="1" x14ac:dyDescent="0.3">
      <c r="B5196" s="15" t="str">
        <f>IF(A5196="","",VLOOKUP(A5196,Tabulka3[[Číslo smlouvy   u pravidelné činnosti]:[Příjmení]],3,0))</f>
        <v/>
      </c>
      <c r="C5196" s="15" t="str">
        <f>IF(A5196="","",VLOOKUP(A5196,Tabulka3[[Číslo smlouvy   u pravidelné činnosti]:[Příjmení]],4,0))</f>
        <v/>
      </c>
      <c r="F5196" s="94"/>
      <c r="H5196" s="113"/>
      <c r="I5196" s="113"/>
      <c r="K5196" s="15"/>
      <c r="L5196" s="15"/>
      <c r="M5196" s="15">
        <f t="shared" si="243"/>
        <v>1</v>
      </c>
      <c r="N5196" s="15" t="str">
        <f t="shared" si="244"/>
        <v>-</v>
      </c>
      <c r="O5196" s="150">
        <f t="shared" si="245"/>
        <v>0</v>
      </c>
      <c r="P5196" s="15" t="str">
        <f>IF(COUNTIF('Personálie dobrovolníků '!U:X,N5196)&gt;0,"ANO","")</f>
        <v/>
      </c>
      <c r="Q5196" s="15"/>
    </row>
    <row r="5197" spans="2:17" s="25" customFormat="1" x14ac:dyDescent="0.3">
      <c r="B5197" s="15" t="str">
        <f>IF(A5197="","",VLOOKUP(A5197,Tabulka3[[Číslo smlouvy   u pravidelné činnosti]:[Příjmení]],3,0))</f>
        <v/>
      </c>
      <c r="C5197" s="15" t="str">
        <f>IF(A5197="","",VLOOKUP(A5197,Tabulka3[[Číslo smlouvy   u pravidelné činnosti]:[Příjmení]],4,0))</f>
        <v/>
      </c>
      <c r="F5197" s="94"/>
      <c r="H5197" s="113"/>
      <c r="I5197" s="113"/>
      <c r="K5197" s="15"/>
      <c r="L5197" s="15"/>
      <c r="M5197" s="15">
        <f t="shared" si="243"/>
        <v>1</v>
      </c>
      <c r="N5197" s="15" t="str">
        <f t="shared" si="244"/>
        <v>-</v>
      </c>
      <c r="O5197" s="150">
        <f t="shared" si="245"/>
        <v>0</v>
      </c>
      <c r="P5197" s="15" t="str">
        <f>IF(COUNTIF('Personálie dobrovolníků '!U:X,N5197)&gt;0,"ANO","")</f>
        <v/>
      </c>
      <c r="Q5197" s="15"/>
    </row>
    <row r="5198" spans="2:17" s="25" customFormat="1" x14ac:dyDescent="0.3">
      <c r="B5198" s="15" t="str">
        <f>IF(A5198="","",VLOOKUP(A5198,Tabulka3[[Číslo smlouvy   u pravidelné činnosti]:[Příjmení]],3,0))</f>
        <v/>
      </c>
      <c r="C5198" s="15" t="str">
        <f>IF(A5198="","",VLOOKUP(A5198,Tabulka3[[Číslo smlouvy   u pravidelné činnosti]:[Příjmení]],4,0))</f>
        <v/>
      </c>
      <c r="F5198" s="94"/>
      <c r="H5198" s="113"/>
      <c r="I5198" s="113"/>
      <c r="K5198" s="15"/>
      <c r="L5198" s="15"/>
      <c r="M5198" s="15">
        <f t="shared" si="243"/>
        <v>1</v>
      </c>
      <c r="N5198" s="15" t="str">
        <f t="shared" si="244"/>
        <v>-</v>
      </c>
      <c r="O5198" s="150">
        <f t="shared" si="245"/>
        <v>0</v>
      </c>
      <c r="P5198" s="15" t="str">
        <f>IF(COUNTIF('Personálie dobrovolníků '!U:X,N5198)&gt;0,"ANO","")</f>
        <v/>
      </c>
      <c r="Q5198" s="15"/>
    </row>
    <row r="5199" spans="2:17" s="25" customFormat="1" x14ac:dyDescent="0.3">
      <c r="B5199" s="15" t="str">
        <f>IF(A5199="","",VLOOKUP(A5199,Tabulka3[[Číslo smlouvy   u pravidelné činnosti]:[Příjmení]],3,0))</f>
        <v/>
      </c>
      <c r="C5199" s="15" t="str">
        <f>IF(A5199="","",VLOOKUP(A5199,Tabulka3[[Číslo smlouvy   u pravidelné činnosti]:[Příjmení]],4,0))</f>
        <v/>
      </c>
      <c r="F5199" s="94"/>
      <c r="H5199" s="113"/>
      <c r="I5199" s="113"/>
      <c r="K5199" s="15"/>
      <c r="L5199" s="15"/>
      <c r="M5199" s="15">
        <f t="shared" si="243"/>
        <v>1</v>
      </c>
      <c r="N5199" s="15" t="str">
        <f t="shared" si="244"/>
        <v>-</v>
      </c>
      <c r="O5199" s="150">
        <f t="shared" si="245"/>
        <v>0</v>
      </c>
      <c r="P5199" s="15" t="str">
        <f>IF(COUNTIF('Personálie dobrovolníků '!U:X,N5199)&gt;0,"ANO","")</f>
        <v/>
      </c>
      <c r="Q5199" s="15"/>
    </row>
    <row r="5200" spans="2:17" s="25" customFormat="1" x14ac:dyDescent="0.3">
      <c r="B5200" s="15" t="str">
        <f>IF(A5200="","",VLOOKUP(A5200,Tabulka3[[Číslo smlouvy   u pravidelné činnosti]:[Příjmení]],3,0))</f>
        <v/>
      </c>
      <c r="C5200" s="15" t="str">
        <f>IF(A5200="","",VLOOKUP(A5200,Tabulka3[[Číslo smlouvy   u pravidelné činnosti]:[Příjmení]],4,0))</f>
        <v/>
      </c>
      <c r="F5200" s="94"/>
      <c r="H5200" s="113"/>
      <c r="I5200" s="113"/>
      <c r="K5200" s="15"/>
      <c r="L5200" s="15"/>
      <c r="M5200" s="15">
        <f t="shared" si="243"/>
        <v>1</v>
      </c>
      <c r="N5200" s="15" t="str">
        <f t="shared" si="244"/>
        <v>-</v>
      </c>
      <c r="O5200" s="150">
        <f t="shared" si="245"/>
        <v>0</v>
      </c>
      <c r="P5200" s="15" t="str">
        <f>IF(COUNTIF('Personálie dobrovolníků '!U:X,N5200)&gt;0,"ANO","")</f>
        <v/>
      </c>
      <c r="Q5200" s="15"/>
    </row>
    <row r="5201" spans="2:17" s="25" customFormat="1" x14ac:dyDescent="0.3">
      <c r="B5201" s="15" t="str">
        <f>IF(A5201="","",VLOOKUP(A5201,Tabulka3[[Číslo smlouvy   u pravidelné činnosti]:[Příjmení]],3,0))</f>
        <v/>
      </c>
      <c r="C5201" s="15" t="str">
        <f>IF(A5201="","",VLOOKUP(A5201,Tabulka3[[Číslo smlouvy   u pravidelné činnosti]:[Příjmení]],4,0))</f>
        <v/>
      </c>
      <c r="F5201" s="94"/>
      <c r="H5201" s="113"/>
      <c r="I5201" s="113"/>
      <c r="K5201" s="15"/>
      <c r="L5201" s="15"/>
      <c r="M5201" s="15">
        <f t="shared" si="243"/>
        <v>1</v>
      </c>
      <c r="N5201" s="15" t="str">
        <f t="shared" si="244"/>
        <v>-</v>
      </c>
      <c r="O5201" s="150">
        <f t="shared" si="245"/>
        <v>0</v>
      </c>
      <c r="P5201" s="15" t="str">
        <f>IF(COUNTIF('Personálie dobrovolníků '!U:X,N5201)&gt;0,"ANO","")</f>
        <v/>
      </c>
      <c r="Q5201" s="15"/>
    </row>
    <row r="5202" spans="2:17" s="25" customFormat="1" x14ac:dyDescent="0.3">
      <c r="B5202" s="15" t="str">
        <f>IF(A5202="","",VLOOKUP(A5202,Tabulka3[[Číslo smlouvy   u pravidelné činnosti]:[Příjmení]],3,0))</f>
        <v/>
      </c>
      <c r="C5202" s="15" t="str">
        <f>IF(A5202="","",VLOOKUP(A5202,Tabulka3[[Číslo smlouvy   u pravidelné činnosti]:[Příjmení]],4,0))</f>
        <v/>
      </c>
      <c r="F5202" s="94"/>
      <c r="H5202" s="113"/>
      <c r="I5202" s="113"/>
      <c r="K5202" s="15"/>
      <c r="L5202" s="15"/>
      <c r="M5202" s="15">
        <f t="shared" si="243"/>
        <v>1</v>
      </c>
      <c r="N5202" s="15" t="str">
        <f t="shared" si="244"/>
        <v>-</v>
      </c>
      <c r="O5202" s="150">
        <f t="shared" si="245"/>
        <v>0</v>
      </c>
      <c r="P5202" s="15" t="str">
        <f>IF(COUNTIF('Personálie dobrovolníků '!U:X,N5202)&gt;0,"ANO","")</f>
        <v/>
      </c>
      <c r="Q5202" s="15"/>
    </row>
    <row r="5203" spans="2:17" s="25" customFormat="1" x14ac:dyDescent="0.3">
      <c r="B5203" s="15" t="str">
        <f>IF(A5203="","",VLOOKUP(A5203,Tabulka3[[Číslo smlouvy   u pravidelné činnosti]:[Příjmení]],3,0))</f>
        <v/>
      </c>
      <c r="C5203" s="15" t="str">
        <f>IF(A5203="","",VLOOKUP(A5203,Tabulka3[[Číslo smlouvy   u pravidelné činnosti]:[Příjmení]],4,0))</f>
        <v/>
      </c>
      <c r="F5203" s="94"/>
      <c r="H5203" s="113"/>
      <c r="I5203" s="113"/>
      <c r="K5203" s="15"/>
      <c r="L5203" s="15"/>
      <c r="M5203" s="15">
        <f t="shared" si="243"/>
        <v>1</v>
      </c>
      <c r="N5203" s="15" t="str">
        <f t="shared" si="244"/>
        <v>-</v>
      </c>
      <c r="O5203" s="150">
        <f t="shared" si="245"/>
        <v>0</v>
      </c>
      <c r="P5203" s="15" t="str">
        <f>IF(COUNTIF('Personálie dobrovolníků '!U:X,N5203)&gt;0,"ANO","")</f>
        <v/>
      </c>
      <c r="Q5203" s="15"/>
    </row>
    <row r="5204" spans="2:17" s="25" customFormat="1" x14ac:dyDescent="0.3">
      <c r="B5204" s="15" t="str">
        <f>IF(A5204="","",VLOOKUP(A5204,Tabulka3[[Číslo smlouvy   u pravidelné činnosti]:[Příjmení]],3,0))</f>
        <v/>
      </c>
      <c r="C5204" s="15" t="str">
        <f>IF(A5204="","",VLOOKUP(A5204,Tabulka3[[Číslo smlouvy   u pravidelné činnosti]:[Příjmení]],4,0))</f>
        <v/>
      </c>
      <c r="F5204" s="94"/>
      <c r="H5204" s="113"/>
      <c r="I5204" s="113"/>
      <c r="K5204" s="15"/>
      <c r="L5204" s="15"/>
      <c r="M5204" s="15">
        <f t="shared" si="243"/>
        <v>1</v>
      </c>
      <c r="N5204" s="15" t="str">
        <f t="shared" si="244"/>
        <v>-</v>
      </c>
      <c r="O5204" s="150">
        <f t="shared" si="245"/>
        <v>0</v>
      </c>
      <c r="P5204" s="15" t="str">
        <f>IF(COUNTIF('Personálie dobrovolníků '!U:X,N5204)&gt;0,"ANO","")</f>
        <v/>
      </c>
      <c r="Q5204" s="15"/>
    </row>
    <row r="5205" spans="2:17" s="25" customFormat="1" x14ac:dyDescent="0.3">
      <c r="B5205" s="15" t="str">
        <f>IF(A5205="","",VLOOKUP(A5205,Tabulka3[[Číslo smlouvy   u pravidelné činnosti]:[Příjmení]],3,0))</f>
        <v/>
      </c>
      <c r="C5205" s="15" t="str">
        <f>IF(A5205="","",VLOOKUP(A5205,Tabulka3[[Číslo smlouvy   u pravidelné činnosti]:[Příjmení]],4,0))</f>
        <v/>
      </c>
      <c r="F5205" s="94"/>
      <c r="H5205" s="113"/>
      <c r="I5205" s="113"/>
      <c r="K5205" s="15"/>
      <c r="L5205" s="15"/>
      <c r="M5205" s="15">
        <f t="shared" si="243"/>
        <v>1</v>
      </c>
      <c r="N5205" s="15" t="str">
        <f t="shared" si="244"/>
        <v>-</v>
      </c>
      <c r="O5205" s="150">
        <f t="shared" si="245"/>
        <v>0</v>
      </c>
      <c r="P5205" s="15" t="str">
        <f>IF(COUNTIF('Personálie dobrovolníků '!U:X,N5205)&gt;0,"ANO","")</f>
        <v/>
      </c>
      <c r="Q5205" s="15"/>
    </row>
    <row r="5206" spans="2:17" s="25" customFormat="1" x14ac:dyDescent="0.3">
      <c r="B5206" s="15" t="str">
        <f>IF(A5206="","",VLOOKUP(A5206,Tabulka3[[Číslo smlouvy   u pravidelné činnosti]:[Příjmení]],3,0))</f>
        <v/>
      </c>
      <c r="C5206" s="15" t="str">
        <f>IF(A5206="","",VLOOKUP(A5206,Tabulka3[[Číslo smlouvy   u pravidelné činnosti]:[Příjmení]],4,0))</f>
        <v/>
      </c>
      <c r="F5206" s="94"/>
      <c r="H5206" s="113"/>
      <c r="I5206" s="113"/>
      <c r="K5206" s="15"/>
      <c r="L5206" s="15"/>
      <c r="M5206" s="15">
        <f t="shared" si="243"/>
        <v>1</v>
      </c>
      <c r="N5206" s="15" t="str">
        <f t="shared" si="244"/>
        <v>-</v>
      </c>
      <c r="O5206" s="150">
        <f t="shared" si="245"/>
        <v>0</v>
      </c>
      <c r="P5206" s="15" t="str">
        <f>IF(COUNTIF('Personálie dobrovolníků '!U:X,N5206)&gt;0,"ANO","")</f>
        <v/>
      </c>
      <c r="Q5206" s="15"/>
    </row>
    <row r="5207" spans="2:17" s="25" customFormat="1" x14ac:dyDescent="0.3">
      <c r="B5207" s="15" t="str">
        <f>IF(A5207="","",VLOOKUP(A5207,Tabulka3[[Číslo smlouvy   u pravidelné činnosti]:[Příjmení]],3,0))</f>
        <v/>
      </c>
      <c r="C5207" s="15" t="str">
        <f>IF(A5207="","",VLOOKUP(A5207,Tabulka3[[Číslo smlouvy   u pravidelné činnosti]:[Příjmení]],4,0))</f>
        <v/>
      </c>
      <c r="F5207" s="94"/>
      <c r="H5207" s="113"/>
      <c r="I5207" s="113"/>
      <c r="K5207" s="15"/>
      <c r="L5207" s="15"/>
      <c r="M5207" s="15">
        <f t="shared" si="243"/>
        <v>1</v>
      </c>
      <c r="N5207" s="15" t="str">
        <f t="shared" si="244"/>
        <v>-</v>
      </c>
      <c r="O5207" s="150">
        <f t="shared" si="245"/>
        <v>0</v>
      </c>
      <c r="P5207" s="15" t="str">
        <f>IF(COUNTIF('Personálie dobrovolníků '!U:X,N5207)&gt;0,"ANO","")</f>
        <v/>
      </c>
      <c r="Q5207" s="15"/>
    </row>
    <row r="5208" spans="2:17" s="25" customFormat="1" x14ac:dyDescent="0.3">
      <c r="B5208" s="15" t="str">
        <f>IF(A5208="","",VLOOKUP(A5208,Tabulka3[[Číslo smlouvy   u pravidelné činnosti]:[Příjmení]],3,0))</f>
        <v/>
      </c>
      <c r="C5208" s="15" t="str">
        <f>IF(A5208="","",VLOOKUP(A5208,Tabulka3[[Číslo smlouvy   u pravidelné činnosti]:[Příjmení]],4,0))</f>
        <v/>
      </c>
      <c r="F5208" s="94"/>
      <c r="H5208" s="113"/>
      <c r="I5208" s="113"/>
      <c r="K5208" s="15"/>
      <c r="L5208" s="15"/>
      <c r="M5208" s="15">
        <f t="shared" si="243"/>
        <v>1</v>
      </c>
      <c r="N5208" s="15" t="str">
        <f t="shared" si="244"/>
        <v>-</v>
      </c>
      <c r="O5208" s="150">
        <f t="shared" si="245"/>
        <v>0</v>
      </c>
      <c r="P5208" s="15" t="str">
        <f>IF(COUNTIF('Personálie dobrovolníků '!U:X,N5208)&gt;0,"ANO","")</f>
        <v/>
      </c>
      <c r="Q5208" s="15"/>
    </row>
    <row r="5209" spans="2:17" s="25" customFormat="1" x14ac:dyDescent="0.3">
      <c r="B5209" s="15" t="str">
        <f>IF(A5209="","",VLOOKUP(A5209,Tabulka3[[Číslo smlouvy   u pravidelné činnosti]:[Příjmení]],3,0))</f>
        <v/>
      </c>
      <c r="C5209" s="15" t="str">
        <f>IF(A5209="","",VLOOKUP(A5209,Tabulka3[[Číslo smlouvy   u pravidelné činnosti]:[Příjmení]],4,0))</f>
        <v/>
      </c>
      <c r="F5209" s="94"/>
      <c r="H5209" s="113"/>
      <c r="I5209" s="113"/>
      <c r="K5209" s="15"/>
      <c r="L5209" s="15"/>
      <c r="M5209" s="15">
        <f t="shared" si="243"/>
        <v>1</v>
      </c>
      <c r="N5209" s="15" t="str">
        <f t="shared" si="244"/>
        <v>-</v>
      </c>
      <c r="O5209" s="150">
        <f t="shared" si="245"/>
        <v>0</v>
      </c>
      <c r="P5209" s="15" t="str">
        <f>IF(COUNTIF('Personálie dobrovolníků '!U:X,N5209)&gt;0,"ANO","")</f>
        <v/>
      </c>
      <c r="Q5209" s="15"/>
    </row>
    <row r="5210" spans="2:17" s="25" customFormat="1" x14ac:dyDescent="0.3">
      <c r="B5210" s="15" t="str">
        <f>IF(A5210="","",VLOOKUP(A5210,Tabulka3[[Číslo smlouvy   u pravidelné činnosti]:[Příjmení]],3,0))</f>
        <v/>
      </c>
      <c r="C5210" s="15" t="str">
        <f>IF(A5210="","",VLOOKUP(A5210,Tabulka3[[Číslo smlouvy   u pravidelné činnosti]:[Příjmení]],4,0))</f>
        <v/>
      </c>
      <c r="F5210" s="94"/>
      <c r="H5210" s="113"/>
      <c r="I5210" s="113"/>
      <c r="K5210" s="15"/>
      <c r="L5210" s="15"/>
      <c r="M5210" s="15">
        <f t="shared" si="243"/>
        <v>1</v>
      </c>
      <c r="N5210" s="15" t="str">
        <f t="shared" si="244"/>
        <v>-</v>
      </c>
      <c r="O5210" s="150">
        <f t="shared" si="245"/>
        <v>0</v>
      </c>
      <c r="P5210" s="15" t="str">
        <f>IF(COUNTIF('Personálie dobrovolníků '!U:X,N5210)&gt;0,"ANO","")</f>
        <v/>
      </c>
      <c r="Q5210" s="15"/>
    </row>
    <row r="5211" spans="2:17" s="25" customFormat="1" x14ac:dyDescent="0.3">
      <c r="B5211" s="15" t="str">
        <f>IF(A5211="","",VLOOKUP(A5211,Tabulka3[[Číslo smlouvy   u pravidelné činnosti]:[Příjmení]],3,0))</f>
        <v/>
      </c>
      <c r="C5211" s="15" t="str">
        <f>IF(A5211="","",VLOOKUP(A5211,Tabulka3[[Číslo smlouvy   u pravidelné činnosti]:[Příjmení]],4,0))</f>
        <v/>
      </c>
      <c r="F5211" s="94"/>
      <c r="H5211" s="113"/>
      <c r="I5211" s="113"/>
      <c r="K5211" s="15"/>
      <c r="L5211" s="15"/>
      <c r="M5211" s="15">
        <f t="shared" si="243"/>
        <v>1</v>
      </c>
      <c r="N5211" s="15" t="str">
        <f t="shared" si="244"/>
        <v>-</v>
      </c>
      <c r="O5211" s="150">
        <f t="shared" si="245"/>
        <v>0</v>
      </c>
      <c r="P5211" s="15" t="str">
        <f>IF(COUNTIF('Personálie dobrovolníků '!U:X,N5211)&gt;0,"ANO","")</f>
        <v/>
      </c>
      <c r="Q5211" s="15"/>
    </row>
    <row r="5212" spans="2:17" s="25" customFormat="1" x14ac:dyDescent="0.3">
      <c r="B5212" s="15" t="str">
        <f>IF(A5212="","",VLOOKUP(A5212,Tabulka3[[Číslo smlouvy   u pravidelné činnosti]:[Příjmení]],3,0))</f>
        <v/>
      </c>
      <c r="C5212" s="15" t="str">
        <f>IF(A5212="","",VLOOKUP(A5212,Tabulka3[[Číslo smlouvy   u pravidelné činnosti]:[Příjmení]],4,0))</f>
        <v/>
      </c>
      <c r="F5212" s="94"/>
      <c r="H5212" s="113"/>
      <c r="I5212" s="113"/>
      <c r="K5212" s="15"/>
      <c r="L5212" s="15"/>
      <c r="M5212" s="15">
        <f t="shared" si="243"/>
        <v>1</v>
      </c>
      <c r="N5212" s="15" t="str">
        <f t="shared" si="244"/>
        <v>-</v>
      </c>
      <c r="O5212" s="150">
        <f t="shared" si="245"/>
        <v>0</v>
      </c>
      <c r="P5212" s="15" t="str">
        <f>IF(COUNTIF('Personálie dobrovolníků '!U:X,N5212)&gt;0,"ANO","")</f>
        <v/>
      </c>
      <c r="Q5212" s="15"/>
    </row>
    <row r="5213" spans="2:17" s="25" customFormat="1" x14ac:dyDescent="0.3">
      <c r="B5213" s="15" t="str">
        <f>IF(A5213="","",VLOOKUP(A5213,Tabulka3[[Číslo smlouvy   u pravidelné činnosti]:[Příjmení]],3,0))</f>
        <v/>
      </c>
      <c r="C5213" s="15" t="str">
        <f>IF(A5213="","",VLOOKUP(A5213,Tabulka3[[Číslo smlouvy   u pravidelné činnosti]:[Příjmení]],4,0))</f>
        <v/>
      </c>
      <c r="F5213" s="94"/>
      <c r="H5213" s="113"/>
      <c r="I5213" s="113"/>
      <c r="K5213" s="15"/>
      <c r="L5213" s="15"/>
      <c r="M5213" s="15">
        <f t="shared" si="243"/>
        <v>1</v>
      </c>
      <c r="N5213" s="15" t="str">
        <f t="shared" si="244"/>
        <v>-</v>
      </c>
      <c r="O5213" s="150">
        <f t="shared" si="245"/>
        <v>0</v>
      </c>
      <c r="P5213" s="15" t="str">
        <f>IF(COUNTIF('Personálie dobrovolníků '!U:X,N5213)&gt;0,"ANO","")</f>
        <v/>
      </c>
      <c r="Q5213" s="15"/>
    </row>
    <row r="5214" spans="2:17" s="25" customFormat="1" x14ac:dyDescent="0.3">
      <c r="B5214" s="15" t="str">
        <f>IF(A5214="","",VLOOKUP(A5214,Tabulka3[[Číslo smlouvy   u pravidelné činnosti]:[Příjmení]],3,0))</f>
        <v/>
      </c>
      <c r="C5214" s="15" t="str">
        <f>IF(A5214="","",VLOOKUP(A5214,Tabulka3[[Číslo smlouvy   u pravidelné činnosti]:[Příjmení]],4,0))</f>
        <v/>
      </c>
      <c r="F5214" s="94"/>
      <c r="H5214" s="113"/>
      <c r="I5214" s="113"/>
      <c r="K5214" s="15"/>
      <c r="L5214" s="15"/>
      <c r="M5214" s="15">
        <f t="shared" si="243"/>
        <v>1</v>
      </c>
      <c r="N5214" s="15" t="str">
        <f t="shared" si="244"/>
        <v>-</v>
      </c>
      <c r="O5214" s="150">
        <f t="shared" si="245"/>
        <v>0</v>
      </c>
      <c r="P5214" s="15" t="str">
        <f>IF(COUNTIF('Personálie dobrovolníků '!U:X,N5214)&gt;0,"ANO","")</f>
        <v/>
      </c>
      <c r="Q5214" s="15"/>
    </row>
    <row r="5215" spans="2:17" s="25" customFormat="1" x14ac:dyDescent="0.3">
      <c r="B5215" s="15" t="str">
        <f>IF(A5215="","",VLOOKUP(A5215,Tabulka3[[Číslo smlouvy   u pravidelné činnosti]:[Příjmení]],3,0))</f>
        <v/>
      </c>
      <c r="C5215" s="15" t="str">
        <f>IF(A5215="","",VLOOKUP(A5215,Tabulka3[[Číslo smlouvy   u pravidelné činnosti]:[Příjmení]],4,0))</f>
        <v/>
      </c>
      <c r="F5215" s="94"/>
      <c r="H5215" s="113"/>
      <c r="I5215" s="113"/>
      <c r="K5215" s="15"/>
      <c r="L5215" s="15"/>
      <c r="M5215" s="15">
        <f t="shared" si="243"/>
        <v>1</v>
      </c>
      <c r="N5215" s="15" t="str">
        <f t="shared" si="244"/>
        <v>-</v>
      </c>
      <c r="O5215" s="150">
        <f t="shared" si="245"/>
        <v>0</v>
      </c>
      <c r="P5215" s="15" t="str">
        <f>IF(COUNTIF('Personálie dobrovolníků '!U:X,N5215)&gt;0,"ANO","")</f>
        <v/>
      </c>
      <c r="Q5215" s="15"/>
    </row>
    <row r="5216" spans="2:17" s="25" customFormat="1" x14ac:dyDescent="0.3">
      <c r="B5216" s="15" t="str">
        <f>IF(A5216="","",VLOOKUP(A5216,Tabulka3[[Číslo smlouvy   u pravidelné činnosti]:[Příjmení]],3,0))</f>
        <v/>
      </c>
      <c r="C5216" s="15" t="str">
        <f>IF(A5216="","",VLOOKUP(A5216,Tabulka3[[Číslo smlouvy   u pravidelné činnosti]:[Příjmení]],4,0))</f>
        <v/>
      </c>
      <c r="F5216" s="94"/>
      <c r="H5216" s="113"/>
      <c r="I5216" s="113"/>
      <c r="K5216" s="15"/>
      <c r="L5216" s="15"/>
      <c r="M5216" s="15">
        <f t="shared" si="243"/>
        <v>1</v>
      </c>
      <c r="N5216" s="15" t="str">
        <f t="shared" si="244"/>
        <v>-</v>
      </c>
      <c r="O5216" s="150">
        <f t="shared" si="245"/>
        <v>0</v>
      </c>
      <c r="P5216" s="15" t="str">
        <f>IF(COUNTIF('Personálie dobrovolníků '!U:X,N5216)&gt;0,"ANO","")</f>
        <v/>
      </c>
      <c r="Q5216" s="15"/>
    </row>
    <row r="5217" spans="2:17" s="25" customFormat="1" x14ac:dyDescent="0.3">
      <c r="B5217" s="15" t="str">
        <f>IF(A5217="","",VLOOKUP(A5217,Tabulka3[[Číslo smlouvy   u pravidelné činnosti]:[Příjmení]],3,0))</f>
        <v/>
      </c>
      <c r="C5217" s="15" t="str">
        <f>IF(A5217="","",VLOOKUP(A5217,Tabulka3[[Číslo smlouvy   u pravidelné činnosti]:[Příjmení]],4,0))</f>
        <v/>
      </c>
      <c r="F5217" s="94"/>
      <c r="H5217" s="113"/>
      <c r="I5217" s="113"/>
      <c r="K5217" s="15"/>
      <c r="L5217" s="15"/>
      <c r="M5217" s="15">
        <f t="shared" si="243"/>
        <v>1</v>
      </c>
      <c r="N5217" s="15" t="str">
        <f t="shared" si="244"/>
        <v>-</v>
      </c>
      <c r="O5217" s="150">
        <f t="shared" si="245"/>
        <v>0</v>
      </c>
      <c r="P5217" s="15" t="str">
        <f>IF(COUNTIF('Personálie dobrovolníků '!U:X,N5217)&gt;0,"ANO","")</f>
        <v/>
      </c>
      <c r="Q5217" s="15"/>
    </row>
    <row r="5218" spans="2:17" s="25" customFormat="1" x14ac:dyDescent="0.3">
      <c r="B5218" s="15" t="str">
        <f>IF(A5218="","",VLOOKUP(A5218,Tabulka3[[Číslo smlouvy   u pravidelné činnosti]:[Příjmení]],3,0))</f>
        <v/>
      </c>
      <c r="C5218" s="15" t="str">
        <f>IF(A5218="","",VLOOKUP(A5218,Tabulka3[[Číslo smlouvy   u pravidelné činnosti]:[Příjmení]],4,0))</f>
        <v/>
      </c>
      <c r="F5218" s="94"/>
      <c r="H5218" s="113"/>
      <c r="I5218" s="113"/>
      <c r="K5218" s="15"/>
      <c r="L5218" s="15"/>
      <c r="M5218" s="15">
        <f t="shared" si="243"/>
        <v>1</v>
      </c>
      <c r="N5218" s="15" t="str">
        <f t="shared" si="244"/>
        <v>-</v>
      </c>
      <c r="O5218" s="150">
        <f t="shared" si="245"/>
        <v>0</v>
      </c>
      <c r="P5218" s="15" t="str">
        <f>IF(COUNTIF('Personálie dobrovolníků '!U:X,N5218)&gt;0,"ANO","")</f>
        <v/>
      </c>
      <c r="Q5218" s="15"/>
    </row>
    <row r="5219" spans="2:17" s="25" customFormat="1" x14ac:dyDescent="0.3">
      <c r="B5219" s="15" t="str">
        <f>IF(A5219="","",VLOOKUP(A5219,Tabulka3[[Číslo smlouvy   u pravidelné činnosti]:[Příjmení]],3,0))</f>
        <v/>
      </c>
      <c r="C5219" s="15" t="str">
        <f>IF(A5219="","",VLOOKUP(A5219,Tabulka3[[Číslo smlouvy   u pravidelné činnosti]:[Příjmení]],4,0))</f>
        <v/>
      </c>
      <c r="F5219" s="94"/>
      <c r="H5219" s="113"/>
      <c r="I5219" s="113"/>
      <c r="K5219" s="15"/>
      <c r="L5219" s="15"/>
      <c r="M5219" s="15">
        <f t="shared" si="243"/>
        <v>1</v>
      </c>
      <c r="N5219" s="15" t="str">
        <f t="shared" si="244"/>
        <v>-</v>
      </c>
      <c r="O5219" s="150">
        <f t="shared" si="245"/>
        <v>0</v>
      </c>
      <c r="P5219" s="15" t="str">
        <f>IF(COUNTIF('Personálie dobrovolníků '!U:X,N5219)&gt;0,"ANO","")</f>
        <v/>
      </c>
      <c r="Q5219" s="15"/>
    </row>
    <row r="5220" spans="2:17" s="25" customFormat="1" x14ac:dyDescent="0.3">
      <c r="B5220" s="15" t="str">
        <f>IF(A5220="","",VLOOKUP(A5220,Tabulka3[[Číslo smlouvy   u pravidelné činnosti]:[Příjmení]],3,0))</f>
        <v/>
      </c>
      <c r="C5220" s="15" t="str">
        <f>IF(A5220="","",VLOOKUP(A5220,Tabulka3[[Číslo smlouvy   u pravidelné činnosti]:[Příjmení]],4,0))</f>
        <v/>
      </c>
      <c r="F5220" s="94"/>
      <c r="H5220" s="113"/>
      <c r="I5220" s="113"/>
      <c r="K5220" s="15"/>
      <c r="L5220" s="15"/>
      <c r="M5220" s="15">
        <f t="shared" si="243"/>
        <v>1</v>
      </c>
      <c r="N5220" s="15" t="str">
        <f t="shared" si="244"/>
        <v>-</v>
      </c>
      <c r="O5220" s="150">
        <f t="shared" si="245"/>
        <v>0</v>
      </c>
      <c r="P5220" s="15" t="str">
        <f>IF(COUNTIF('Personálie dobrovolníků '!U:X,N5220)&gt;0,"ANO","")</f>
        <v/>
      </c>
      <c r="Q5220" s="15"/>
    </row>
    <row r="5221" spans="2:17" s="25" customFormat="1" x14ac:dyDescent="0.3">
      <c r="B5221" s="15" t="str">
        <f>IF(A5221="","",VLOOKUP(A5221,Tabulka3[[Číslo smlouvy   u pravidelné činnosti]:[Příjmení]],3,0))</f>
        <v/>
      </c>
      <c r="C5221" s="15" t="str">
        <f>IF(A5221="","",VLOOKUP(A5221,Tabulka3[[Číslo smlouvy   u pravidelné činnosti]:[Příjmení]],4,0))</f>
        <v/>
      </c>
      <c r="F5221" s="94"/>
      <c r="H5221" s="113"/>
      <c r="I5221" s="113"/>
      <c r="K5221" s="15"/>
      <c r="L5221" s="15"/>
      <c r="M5221" s="15">
        <f t="shared" si="243"/>
        <v>1</v>
      </c>
      <c r="N5221" s="15" t="str">
        <f t="shared" si="244"/>
        <v>-</v>
      </c>
      <c r="O5221" s="150">
        <f t="shared" si="245"/>
        <v>0</v>
      </c>
      <c r="P5221" s="15" t="str">
        <f>IF(COUNTIF('Personálie dobrovolníků '!U:X,N5221)&gt;0,"ANO","")</f>
        <v/>
      </c>
      <c r="Q5221" s="15"/>
    </row>
    <row r="5222" spans="2:17" s="25" customFormat="1" x14ac:dyDescent="0.3">
      <c r="B5222" s="15" t="str">
        <f>IF(A5222="","",VLOOKUP(A5222,Tabulka3[[Číslo smlouvy   u pravidelné činnosti]:[Příjmení]],3,0))</f>
        <v/>
      </c>
      <c r="C5222" s="15" t="str">
        <f>IF(A5222="","",VLOOKUP(A5222,Tabulka3[[Číslo smlouvy   u pravidelné činnosti]:[Příjmení]],4,0))</f>
        <v/>
      </c>
      <c r="F5222" s="94"/>
      <c r="H5222" s="113"/>
      <c r="I5222" s="113"/>
      <c r="K5222" s="15"/>
      <c r="L5222" s="15"/>
      <c r="M5222" s="15">
        <f t="shared" si="243"/>
        <v>1</v>
      </c>
      <c r="N5222" s="15" t="str">
        <f t="shared" si="244"/>
        <v>-</v>
      </c>
      <c r="O5222" s="150">
        <f t="shared" si="245"/>
        <v>0</v>
      </c>
      <c r="P5222" s="15" t="str">
        <f>IF(COUNTIF('Personálie dobrovolníků '!U:X,N5222)&gt;0,"ANO","")</f>
        <v/>
      </c>
      <c r="Q5222" s="15"/>
    </row>
    <row r="5223" spans="2:17" s="25" customFormat="1" x14ac:dyDescent="0.3">
      <c r="B5223" s="15" t="str">
        <f>IF(A5223="","",VLOOKUP(A5223,Tabulka3[[Číslo smlouvy   u pravidelné činnosti]:[Příjmení]],3,0))</f>
        <v/>
      </c>
      <c r="C5223" s="15" t="str">
        <f>IF(A5223="","",VLOOKUP(A5223,Tabulka3[[Číslo smlouvy   u pravidelné činnosti]:[Příjmení]],4,0))</f>
        <v/>
      </c>
      <c r="F5223" s="94"/>
      <c r="H5223" s="113"/>
      <c r="I5223" s="113"/>
      <c r="K5223" s="15"/>
      <c r="L5223" s="15"/>
      <c r="M5223" s="15">
        <f t="shared" si="243"/>
        <v>1</v>
      </c>
      <c r="N5223" s="15" t="str">
        <f t="shared" si="244"/>
        <v>-</v>
      </c>
      <c r="O5223" s="150">
        <f t="shared" si="245"/>
        <v>0</v>
      </c>
      <c r="P5223" s="15" t="str">
        <f>IF(COUNTIF('Personálie dobrovolníků '!U:X,N5223)&gt;0,"ANO","")</f>
        <v/>
      </c>
      <c r="Q5223" s="15"/>
    </row>
    <row r="5224" spans="2:17" s="25" customFormat="1" x14ac:dyDescent="0.3">
      <c r="B5224" s="15" t="str">
        <f>IF(A5224="","",VLOOKUP(A5224,Tabulka3[[Číslo smlouvy   u pravidelné činnosti]:[Příjmení]],3,0))</f>
        <v/>
      </c>
      <c r="C5224" s="15" t="str">
        <f>IF(A5224="","",VLOOKUP(A5224,Tabulka3[[Číslo smlouvy   u pravidelné činnosti]:[Příjmení]],4,0))</f>
        <v/>
      </c>
      <c r="F5224" s="94"/>
      <c r="H5224" s="113"/>
      <c r="I5224" s="113"/>
      <c r="K5224" s="15"/>
      <c r="L5224" s="15"/>
      <c r="M5224" s="15">
        <f t="shared" si="243"/>
        <v>1</v>
      </c>
      <c r="N5224" s="15" t="str">
        <f t="shared" si="244"/>
        <v>-</v>
      </c>
      <c r="O5224" s="150">
        <f t="shared" si="245"/>
        <v>0</v>
      </c>
      <c r="P5224" s="15" t="str">
        <f>IF(COUNTIF('Personálie dobrovolníků '!U:X,N5224)&gt;0,"ANO","")</f>
        <v/>
      </c>
      <c r="Q5224" s="15"/>
    </row>
    <row r="5225" spans="2:17" s="25" customFormat="1" x14ac:dyDescent="0.3">
      <c r="B5225" s="15" t="str">
        <f>IF(A5225="","",VLOOKUP(A5225,Tabulka3[[Číslo smlouvy   u pravidelné činnosti]:[Příjmení]],3,0))</f>
        <v/>
      </c>
      <c r="C5225" s="15" t="str">
        <f>IF(A5225="","",VLOOKUP(A5225,Tabulka3[[Číslo smlouvy   u pravidelné činnosti]:[Příjmení]],4,0))</f>
        <v/>
      </c>
      <c r="F5225" s="94"/>
      <c r="H5225" s="113"/>
      <c r="I5225" s="113"/>
      <c r="K5225" s="15"/>
      <c r="L5225" s="15"/>
      <c r="M5225" s="15">
        <f t="shared" si="243"/>
        <v>1</v>
      </c>
      <c r="N5225" s="15" t="str">
        <f t="shared" si="244"/>
        <v>-</v>
      </c>
      <c r="O5225" s="150">
        <f t="shared" si="245"/>
        <v>0</v>
      </c>
      <c r="P5225" s="15" t="str">
        <f>IF(COUNTIF('Personálie dobrovolníků '!U:X,N5225)&gt;0,"ANO","")</f>
        <v/>
      </c>
      <c r="Q5225" s="15"/>
    </row>
    <row r="5226" spans="2:17" s="25" customFormat="1" x14ac:dyDescent="0.3">
      <c r="B5226" s="15" t="str">
        <f>IF(A5226="","",VLOOKUP(A5226,Tabulka3[[Číslo smlouvy   u pravidelné činnosti]:[Příjmení]],3,0))</f>
        <v/>
      </c>
      <c r="C5226" s="15" t="str">
        <f>IF(A5226="","",VLOOKUP(A5226,Tabulka3[[Číslo smlouvy   u pravidelné činnosti]:[Příjmení]],4,0))</f>
        <v/>
      </c>
      <c r="F5226" s="94"/>
      <c r="H5226" s="113"/>
      <c r="I5226" s="113"/>
      <c r="K5226" s="15"/>
      <c r="L5226" s="15"/>
      <c r="M5226" s="15">
        <f t="shared" si="243"/>
        <v>1</v>
      </c>
      <c r="N5226" s="15" t="str">
        <f t="shared" si="244"/>
        <v>-</v>
      </c>
      <c r="O5226" s="150">
        <f t="shared" si="245"/>
        <v>0</v>
      </c>
      <c r="P5226" s="15" t="str">
        <f>IF(COUNTIF('Personálie dobrovolníků '!U:X,N5226)&gt;0,"ANO","")</f>
        <v/>
      </c>
      <c r="Q5226" s="15"/>
    </row>
    <row r="5227" spans="2:17" s="25" customFormat="1" x14ac:dyDescent="0.3">
      <c r="B5227" s="15" t="str">
        <f>IF(A5227="","",VLOOKUP(A5227,Tabulka3[[Číslo smlouvy   u pravidelné činnosti]:[Příjmení]],3,0))</f>
        <v/>
      </c>
      <c r="C5227" s="15" t="str">
        <f>IF(A5227="","",VLOOKUP(A5227,Tabulka3[[Číslo smlouvy   u pravidelné činnosti]:[Příjmení]],4,0))</f>
        <v/>
      </c>
      <c r="F5227" s="94"/>
      <c r="H5227" s="113"/>
      <c r="I5227" s="113"/>
      <c r="K5227" s="15"/>
      <c r="L5227" s="15"/>
      <c r="M5227" s="15">
        <f t="shared" si="243"/>
        <v>1</v>
      </c>
      <c r="N5227" s="15" t="str">
        <f t="shared" si="244"/>
        <v>-</v>
      </c>
      <c r="O5227" s="150">
        <f t="shared" si="245"/>
        <v>0</v>
      </c>
      <c r="P5227" s="15" t="str">
        <f>IF(COUNTIF('Personálie dobrovolníků '!U:X,N5227)&gt;0,"ANO","")</f>
        <v/>
      </c>
      <c r="Q5227" s="15"/>
    </row>
    <row r="5228" spans="2:17" s="25" customFormat="1" x14ac:dyDescent="0.3">
      <c r="B5228" s="15" t="str">
        <f>IF(A5228="","",VLOOKUP(A5228,Tabulka3[[Číslo smlouvy   u pravidelné činnosti]:[Příjmení]],3,0))</f>
        <v/>
      </c>
      <c r="C5228" s="15" t="str">
        <f>IF(A5228="","",VLOOKUP(A5228,Tabulka3[[Číslo smlouvy   u pravidelné činnosti]:[Příjmení]],4,0))</f>
        <v/>
      </c>
      <c r="F5228" s="94"/>
      <c r="H5228" s="113"/>
      <c r="I5228" s="113"/>
      <c r="K5228" s="15"/>
      <c r="L5228" s="15"/>
      <c r="M5228" s="15">
        <f t="shared" si="243"/>
        <v>1</v>
      </c>
      <c r="N5228" s="15" t="str">
        <f t="shared" si="244"/>
        <v>-</v>
      </c>
      <c r="O5228" s="150">
        <f t="shared" si="245"/>
        <v>0</v>
      </c>
      <c r="P5228" s="15" t="str">
        <f>IF(COUNTIF('Personálie dobrovolníků '!U:X,N5228)&gt;0,"ANO","")</f>
        <v/>
      </c>
      <c r="Q5228" s="15"/>
    </row>
    <row r="5229" spans="2:17" s="25" customFormat="1" x14ac:dyDescent="0.3">
      <c r="B5229" s="15" t="str">
        <f>IF(A5229="","",VLOOKUP(A5229,Tabulka3[[Číslo smlouvy   u pravidelné činnosti]:[Příjmení]],3,0))</f>
        <v/>
      </c>
      <c r="C5229" s="15" t="str">
        <f>IF(A5229="","",VLOOKUP(A5229,Tabulka3[[Číslo smlouvy   u pravidelné činnosti]:[Příjmení]],4,0))</f>
        <v/>
      </c>
      <c r="F5229" s="94"/>
      <c r="H5229" s="113"/>
      <c r="I5229" s="113"/>
      <c r="K5229" s="15"/>
      <c r="L5229" s="15"/>
      <c r="M5229" s="15">
        <f t="shared" si="243"/>
        <v>1</v>
      </c>
      <c r="N5229" s="15" t="str">
        <f t="shared" si="244"/>
        <v>-</v>
      </c>
      <c r="O5229" s="150">
        <f t="shared" si="245"/>
        <v>0</v>
      </c>
      <c r="P5229" s="15" t="str">
        <f>IF(COUNTIF('Personálie dobrovolníků '!U:X,N5229)&gt;0,"ANO","")</f>
        <v/>
      </c>
      <c r="Q5229" s="15"/>
    </row>
    <row r="5230" spans="2:17" s="25" customFormat="1" x14ac:dyDescent="0.3">
      <c r="B5230" s="15" t="str">
        <f>IF(A5230="","",VLOOKUP(A5230,Tabulka3[[Číslo smlouvy   u pravidelné činnosti]:[Příjmení]],3,0))</f>
        <v/>
      </c>
      <c r="C5230" s="15" t="str">
        <f>IF(A5230="","",VLOOKUP(A5230,Tabulka3[[Číslo smlouvy   u pravidelné činnosti]:[Příjmení]],4,0))</f>
        <v/>
      </c>
      <c r="F5230" s="94"/>
      <c r="H5230" s="113"/>
      <c r="I5230" s="113"/>
      <c r="K5230" s="15"/>
      <c r="L5230" s="15"/>
      <c r="M5230" s="15">
        <f t="shared" si="243"/>
        <v>1</v>
      </c>
      <c r="N5230" s="15" t="str">
        <f t="shared" si="244"/>
        <v>-</v>
      </c>
      <c r="O5230" s="150">
        <f t="shared" si="245"/>
        <v>0</v>
      </c>
      <c r="P5230" s="15" t="str">
        <f>IF(COUNTIF('Personálie dobrovolníků '!U:X,N5230)&gt;0,"ANO","")</f>
        <v/>
      </c>
      <c r="Q5230" s="15"/>
    </row>
    <row r="5231" spans="2:17" s="25" customFormat="1" x14ac:dyDescent="0.3">
      <c r="B5231" s="15" t="str">
        <f>IF(A5231="","",VLOOKUP(A5231,Tabulka3[[Číslo smlouvy   u pravidelné činnosti]:[Příjmení]],3,0))</f>
        <v/>
      </c>
      <c r="C5231" s="15" t="str">
        <f>IF(A5231="","",VLOOKUP(A5231,Tabulka3[[Číslo smlouvy   u pravidelné činnosti]:[Příjmení]],4,0))</f>
        <v/>
      </c>
      <c r="F5231" s="94"/>
      <c r="H5231" s="113"/>
      <c r="I5231" s="113"/>
      <c r="K5231" s="15"/>
      <c r="L5231" s="15"/>
      <c r="M5231" s="15">
        <f t="shared" si="243"/>
        <v>1</v>
      </c>
      <c r="N5231" s="15" t="str">
        <f t="shared" si="244"/>
        <v>-</v>
      </c>
      <c r="O5231" s="150">
        <f t="shared" si="245"/>
        <v>0</v>
      </c>
      <c r="P5231" s="15" t="str">
        <f>IF(COUNTIF('Personálie dobrovolníků '!U:X,N5231)&gt;0,"ANO","")</f>
        <v/>
      </c>
      <c r="Q5231" s="15"/>
    </row>
    <row r="5232" spans="2:17" s="25" customFormat="1" x14ac:dyDescent="0.3">
      <c r="B5232" s="15" t="str">
        <f>IF(A5232="","",VLOOKUP(A5232,Tabulka3[[Číslo smlouvy   u pravidelné činnosti]:[Příjmení]],3,0))</f>
        <v/>
      </c>
      <c r="C5232" s="15" t="str">
        <f>IF(A5232="","",VLOOKUP(A5232,Tabulka3[[Číslo smlouvy   u pravidelné činnosti]:[Příjmení]],4,0))</f>
        <v/>
      </c>
      <c r="F5232" s="94"/>
      <c r="H5232" s="113"/>
      <c r="I5232" s="113"/>
      <c r="K5232" s="15"/>
      <c r="L5232" s="15"/>
      <c r="M5232" s="15">
        <f t="shared" si="243"/>
        <v>1</v>
      </c>
      <c r="N5232" s="15" t="str">
        <f t="shared" si="244"/>
        <v>-</v>
      </c>
      <c r="O5232" s="150">
        <f t="shared" si="245"/>
        <v>0</v>
      </c>
      <c r="P5232" s="15" t="str">
        <f>IF(COUNTIF('Personálie dobrovolníků '!U:X,N5232)&gt;0,"ANO","")</f>
        <v/>
      </c>
      <c r="Q5232" s="15"/>
    </row>
    <row r="5233" spans="2:17" s="25" customFormat="1" x14ac:dyDescent="0.3">
      <c r="B5233" s="15" t="str">
        <f>IF(A5233="","",VLOOKUP(A5233,Tabulka3[[Číslo smlouvy   u pravidelné činnosti]:[Příjmení]],3,0))</f>
        <v/>
      </c>
      <c r="C5233" s="15" t="str">
        <f>IF(A5233="","",VLOOKUP(A5233,Tabulka3[[Číslo smlouvy   u pravidelné činnosti]:[Příjmení]],4,0))</f>
        <v/>
      </c>
      <c r="F5233" s="94"/>
      <c r="H5233" s="113"/>
      <c r="I5233" s="113"/>
      <c r="K5233" s="15"/>
      <c r="L5233" s="15"/>
      <c r="M5233" s="15">
        <f t="shared" si="243"/>
        <v>1</v>
      </c>
      <c r="N5233" s="15" t="str">
        <f t="shared" si="244"/>
        <v>-</v>
      </c>
      <c r="O5233" s="150">
        <f t="shared" si="245"/>
        <v>0</v>
      </c>
      <c r="P5233" s="15" t="str">
        <f>IF(COUNTIF('Personálie dobrovolníků '!U:X,N5233)&gt;0,"ANO","")</f>
        <v/>
      </c>
      <c r="Q5233" s="15"/>
    </row>
    <row r="5234" spans="2:17" s="25" customFormat="1" x14ac:dyDescent="0.3">
      <c r="B5234" s="15" t="str">
        <f>IF(A5234="","",VLOOKUP(A5234,Tabulka3[[Číslo smlouvy   u pravidelné činnosti]:[Příjmení]],3,0))</f>
        <v/>
      </c>
      <c r="C5234" s="15" t="str">
        <f>IF(A5234="","",VLOOKUP(A5234,Tabulka3[[Číslo smlouvy   u pravidelné činnosti]:[Příjmení]],4,0))</f>
        <v/>
      </c>
      <c r="F5234" s="94"/>
      <c r="H5234" s="113"/>
      <c r="I5234" s="113"/>
      <c r="K5234" s="15"/>
      <c r="L5234" s="15"/>
      <c r="M5234" s="15">
        <f t="shared" si="243"/>
        <v>1</v>
      </c>
      <c r="N5234" s="15" t="str">
        <f t="shared" si="244"/>
        <v>-</v>
      </c>
      <c r="O5234" s="150">
        <f t="shared" si="245"/>
        <v>0</v>
      </c>
      <c r="P5234" s="15" t="str">
        <f>IF(COUNTIF('Personálie dobrovolníků '!U:X,N5234)&gt;0,"ANO","")</f>
        <v/>
      </c>
      <c r="Q5234" s="15"/>
    </row>
    <row r="5235" spans="2:17" s="25" customFormat="1" x14ac:dyDescent="0.3">
      <c r="B5235" s="15" t="str">
        <f>IF(A5235="","",VLOOKUP(A5235,Tabulka3[[Číslo smlouvy   u pravidelné činnosti]:[Příjmení]],3,0))</f>
        <v/>
      </c>
      <c r="C5235" s="15" t="str">
        <f>IF(A5235="","",VLOOKUP(A5235,Tabulka3[[Číslo smlouvy   u pravidelné činnosti]:[Příjmení]],4,0))</f>
        <v/>
      </c>
      <c r="F5235" s="94"/>
      <c r="H5235" s="113"/>
      <c r="I5235" s="113"/>
      <c r="K5235" s="15"/>
      <c r="L5235" s="15"/>
      <c r="M5235" s="15">
        <f t="shared" si="243"/>
        <v>1</v>
      </c>
      <c r="N5235" s="15" t="str">
        <f t="shared" si="244"/>
        <v>-</v>
      </c>
      <c r="O5235" s="150">
        <f t="shared" si="245"/>
        <v>0</v>
      </c>
      <c r="P5235" s="15" t="str">
        <f>IF(COUNTIF('Personálie dobrovolníků '!U:X,N5235)&gt;0,"ANO","")</f>
        <v/>
      </c>
      <c r="Q5235" s="15"/>
    </row>
    <row r="5236" spans="2:17" s="25" customFormat="1" x14ac:dyDescent="0.3">
      <c r="B5236" s="15" t="str">
        <f>IF(A5236="","",VLOOKUP(A5236,Tabulka3[[Číslo smlouvy   u pravidelné činnosti]:[Příjmení]],3,0))</f>
        <v/>
      </c>
      <c r="C5236" s="15" t="str">
        <f>IF(A5236="","",VLOOKUP(A5236,Tabulka3[[Číslo smlouvy   u pravidelné činnosti]:[Příjmení]],4,0))</f>
        <v/>
      </c>
      <c r="F5236" s="94"/>
      <c r="H5236" s="113"/>
      <c r="I5236" s="113"/>
      <c r="K5236" s="15"/>
      <c r="L5236" s="15"/>
      <c r="M5236" s="15">
        <f t="shared" si="243"/>
        <v>1</v>
      </c>
      <c r="N5236" s="15" t="str">
        <f t="shared" si="244"/>
        <v>-</v>
      </c>
      <c r="O5236" s="150">
        <f t="shared" si="245"/>
        <v>0</v>
      </c>
      <c r="P5236" s="15" t="str">
        <f>IF(COUNTIF('Personálie dobrovolníků '!U:X,N5236)&gt;0,"ANO","")</f>
        <v/>
      </c>
      <c r="Q5236" s="15"/>
    </row>
    <row r="5237" spans="2:17" s="25" customFormat="1" x14ac:dyDescent="0.3">
      <c r="B5237" s="15" t="str">
        <f>IF(A5237="","",VLOOKUP(A5237,Tabulka3[[Číslo smlouvy   u pravidelné činnosti]:[Příjmení]],3,0))</f>
        <v/>
      </c>
      <c r="C5237" s="15" t="str">
        <f>IF(A5237="","",VLOOKUP(A5237,Tabulka3[[Číslo smlouvy   u pravidelné činnosti]:[Příjmení]],4,0))</f>
        <v/>
      </c>
      <c r="F5237" s="94"/>
      <c r="H5237" s="113"/>
      <c r="I5237" s="113"/>
      <c r="K5237" s="15"/>
      <c r="L5237" s="15"/>
      <c r="M5237" s="15">
        <f t="shared" si="243"/>
        <v>1</v>
      </c>
      <c r="N5237" s="15" t="str">
        <f t="shared" si="244"/>
        <v>-</v>
      </c>
      <c r="O5237" s="150">
        <f t="shared" si="245"/>
        <v>0</v>
      </c>
      <c r="P5237" s="15" t="str">
        <f>IF(COUNTIF('Personálie dobrovolníků '!U:X,N5237)&gt;0,"ANO","")</f>
        <v/>
      </c>
      <c r="Q5237" s="15"/>
    </row>
    <row r="5238" spans="2:17" s="25" customFormat="1" x14ac:dyDescent="0.3">
      <c r="B5238" s="15" t="str">
        <f>IF(A5238="","",VLOOKUP(A5238,Tabulka3[[Číslo smlouvy   u pravidelné činnosti]:[Příjmení]],3,0))</f>
        <v/>
      </c>
      <c r="C5238" s="15" t="str">
        <f>IF(A5238="","",VLOOKUP(A5238,Tabulka3[[Číslo smlouvy   u pravidelné činnosti]:[Příjmení]],4,0))</f>
        <v/>
      </c>
      <c r="F5238" s="94"/>
      <c r="H5238" s="113"/>
      <c r="I5238" s="113"/>
      <c r="K5238" s="15"/>
      <c r="L5238" s="15"/>
      <c r="M5238" s="15">
        <f t="shared" si="243"/>
        <v>1</v>
      </c>
      <c r="N5238" s="15" t="str">
        <f t="shared" si="244"/>
        <v>-</v>
      </c>
      <c r="O5238" s="150">
        <f t="shared" si="245"/>
        <v>0</v>
      </c>
      <c r="P5238" s="15" t="str">
        <f>IF(COUNTIF('Personálie dobrovolníků '!U:X,N5238)&gt;0,"ANO","")</f>
        <v/>
      </c>
      <c r="Q5238" s="15"/>
    </row>
    <row r="5239" spans="2:17" s="25" customFormat="1" x14ac:dyDescent="0.3">
      <c r="B5239" s="15" t="str">
        <f>IF(A5239="","",VLOOKUP(A5239,Tabulka3[[Číslo smlouvy   u pravidelné činnosti]:[Příjmení]],3,0))</f>
        <v/>
      </c>
      <c r="C5239" s="15" t="str">
        <f>IF(A5239="","",VLOOKUP(A5239,Tabulka3[[Číslo smlouvy   u pravidelné činnosti]:[Příjmení]],4,0))</f>
        <v/>
      </c>
      <c r="F5239" s="94"/>
      <c r="H5239" s="113"/>
      <c r="I5239" s="113"/>
      <c r="K5239" s="15"/>
      <c r="L5239" s="15"/>
      <c r="M5239" s="15">
        <f t="shared" si="243"/>
        <v>1</v>
      </c>
      <c r="N5239" s="15" t="str">
        <f t="shared" si="244"/>
        <v>-</v>
      </c>
      <c r="O5239" s="150">
        <f t="shared" si="245"/>
        <v>0</v>
      </c>
      <c r="P5239" s="15" t="str">
        <f>IF(COUNTIF('Personálie dobrovolníků '!U:X,N5239)&gt;0,"ANO","")</f>
        <v/>
      </c>
      <c r="Q5239" s="15"/>
    </row>
    <row r="5240" spans="2:17" s="25" customFormat="1" x14ac:dyDescent="0.3">
      <c r="B5240" s="15" t="str">
        <f>IF(A5240="","",VLOOKUP(A5240,Tabulka3[[Číslo smlouvy   u pravidelné činnosti]:[Příjmení]],3,0))</f>
        <v/>
      </c>
      <c r="C5240" s="15" t="str">
        <f>IF(A5240="","",VLOOKUP(A5240,Tabulka3[[Číslo smlouvy   u pravidelné činnosti]:[Příjmení]],4,0))</f>
        <v/>
      </c>
      <c r="F5240" s="94"/>
      <c r="H5240" s="113"/>
      <c r="I5240" s="113"/>
      <c r="K5240" s="15"/>
      <c r="L5240" s="15"/>
      <c r="M5240" s="15">
        <f t="shared" si="243"/>
        <v>1</v>
      </c>
      <c r="N5240" s="15" t="str">
        <f t="shared" si="244"/>
        <v>-</v>
      </c>
      <c r="O5240" s="150">
        <f t="shared" si="245"/>
        <v>0</v>
      </c>
      <c r="P5240" s="15" t="str">
        <f>IF(COUNTIF('Personálie dobrovolníků '!U:X,N5240)&gt;0,"ANO","")</f>
        <v/>
      </c>
      <c r="Q5240" s="15"/>
    </row>
    <row r="5241" spans="2:17" s="25" customFormat="1" x14ac:dyDescent="0.3">
      <c r="B5241" s="15" t="str">
        <f>IF(A5241="","",VLOOKUP(A5241,Tabulka3[[Číslo smlouvy   u pravidelné činnosti]:[Příjmení]],3,0))</f>
        <v/>
      </c>
      <c r="C5241" s="15" t="str">
        <f>IF(A5241="","",VLOOKUP(A5241,Tabulka3[[Číslo smlouvy   u pravidelné činnosti]:[Příjmení]],4,0))</f>
        <v/>
      </c>
      <c r="F5241" s="94"/>
      <c r="H5241" s="113"/>
      <c r="I5241" s="113"/>
      <c r="K5241" s="15"/>
      <c r="L5241" s="15"/>
      <c r="M5241" s="15">
        <f t="shared" si="243"/>
        <v>1</v>
      </c>
      <c r="N5241" s="15" t="str">
        <f t="shared" si="244"/>
        <v>-</v>
      </c>
      <c r="O5241" s="150">
        <f t="shared" si="245"/>
        <v>0</v>
      </c>
      <c r="P5241" s="15" t="str">
        <f>IF(COUNTIF('Personálie dobrovolníků '!U:X,N5241)&gt;0,"ANO","")</f>
        <v/>
      </c>
      <c r="Q5241" s="15"/>
    </row>
    <row r="5242" spans="2:17" s="25" customFormat="1" x14ac:dyDescent="0.3">
      <c r="B5242" s="15" t="str">
        <f>IF(A5242="","",VLOOKUP(A5242,Tabulka3[[Číslo smlouvy   u pravidelné činnosti]:[Příjmení]],3,0))</f>
        <v/>
      </c>
      <c r="C5242" s="15" t="str">
        <f>IF(A5242="","",VLOOKUP(A5242,Tabulka3[[Číslo smlouvy   u pravidelné činnosti]:[Příjmení]],4,0))</f>
        <v/>
      </c>
      <c r="F5242" s="94"/>
      <c r="H5242" s="113"/>
      <c r="I5242" s="113"/>
      <c r="K5242" s="15"/>
      <c r="L5242" s="15"/>
      <c r="M5242" s="15">
        <f t="shared" si="243"/>
        <v>1</v>
      </c>
      <c r="N5242" s="15" t="str">
        <f t="shared" si="244"/>
        <v>-</v>
      </c>
      <c r="O5242" s="150">
        <f t="shared" si="245"/>
        <v>0</v>
      </c>
      <c r="P5242" s="15" t="str">
        <f>IF(COUNTIF('Personálie dobrovolníků '!U:X,N5242)&gt;0,"ANO","")</f>
        <v/>
      </c>
      <c r="Q5242" s="15"/>
    </row>
    <row r="5243" spans="2:17" s="25" customFormat="1" x14ac:dyDescent="0.3">
      <c r="B5243" s="15" t="str">
        <f>IF(A5243="","",VLOOKUP(A5243,Tabulka3[[Číslo smlouvy   u pravidelné činnosti]:[Příjmení]],3,0))</f>
        <v/>
      </c>
      <c r="C5243" s="15" t="str">
        <f>IF(A5243="","",VLOOKUP(A5243,Tabulka3[[Číslo smlouvy   u pravidelné činnosti]:[Příjmení]],4,0))</f>
        <v/>
      </c>
      <c r="F5243" s="94"/>
      <c r="H5243" s="113"/>
      <c r="I5243" s="113"/>
      <c r="K5243" s="15"/>
      <c r="L5243" s="15"/>
      <c r="M5243" s="15">
        <f t="shared" si="243"/>
        <v>1</v>
      </c>
      <c r="N5243" s="15" t="str">
        <f t="shared" si="244"/>
        <v>-</v>
      </c>
      <c r="O5243" s="150">
        <f t="shared" si="245"/>
        <v>0</v>
      </c>
      <c r="P5243" s="15" t="str">
        <f>IF(COUNTIF('Personálie dobrovolníků '!U:X,N5243)&gt;0,"ANO","")</f>
        <v/>
      </c>
      <c r="Q5243" s="15"/>
    </row>
    <row r="5244" spans="2:17" s="25" customFormat="1" x14ac:dyDescent="0.3">
      <c r="B5244" s="15" t="str">
        <f>IF(A5244="","",VLOOKUP(A5244,Tabulka3[[Číslo smlouvy   u pravidelné činnosti]:[Příjmení]],3,0))</f>
        <v/>
      </c>
      <c r="C5244" s="15" t="str">
        <f>IF(A5244="","",VLOOKUP(A5244,Tabulka3[[Číslo smlouvy   u pravidelné činnosti]:[Příjmení]],4,0))</f>
        <v/>
      </c>
      <c r="F5244" s="94"/>
      <c r="H5244" s="113"/>
      <c r="I5244" s="113"/>
      <c r="K5244" s="15"/>
      <c r="L5244" s="15"/>
      <c r="M5244" s="15">
        <f t="shared" si="243"/>
        <v>1</v>
      </c>
      <c r="N5244" s="15" t="str">
        <f t="shared" si="244"/>
        <v>-</v>
      </c>
      <c r="O5244" s="150">
        <f t="shared" si="245"/>
        <v>0</v>
      </c>
      <c r="P5244" s="15" t="str">
        <f>IF(COUNTIF('Personálie dobrovolníků '!U:X,N5244)&gt;0,"ANO","")</f>
        <v/>
      </c>
      <c r="Q5244" s="15"/>
    </row>
    <row r="5245" spans="2:17" s="25" customFormat="1" x14ac:dyDescent="0.3">
      <c r="B5245" s="15" t="str">
        <f>IF(A5245="","",VLOOKUP(A5245,Tabulka3[[Číslo smlouvy   u pravidelné činnosti]:[Příjmení]],3,0))</f>
        <v/>
      </c>
      <c r="C5245" s="15" t="str">
        <f>IF(A5245="","",VLOOKUP(A5245,Tabulka3[[Číslo smlouvy   u pravidelné činnosti]:[Příjmení]],4,0))</f>
        <v/>
      </c>
      <c r="F5245" s="94"/>
      <c r="H5245" s="113"/>
      <c r="I5245" s="113"/>
      <c r="K5245" s="15"/>
      <c r="L5245" s="15"/>
      <c r="M5245" s="15">
        <f t="shared" si="243"/>
        <v>1</v>
      </c>
      <c r="N5245" s="15" t="str">
        <f t="shared" si="244"/>
        <v>-</v>
      </c>
      <c r="O5245" s="150">
        <f t="shared" si="245"/>
        <v>0</v>
      </c>
      <c r="P5245" s="15" t="str">
        <f>IF(COUNTIF('Personálie dobrovolníků '!U:X,N5245)&gt;0,"ANO","")</f>
        <v/>
      </c>
      <c r="Q5245" s="15"/>
    </row>
    <row r="5246" spans="2:17" s="25" customFormat="1" x14ac:dyDescent="0.3">
      <c r="B5246" s="15" t="str">
        <f>IF(A5246="","",VLOOKUP(A5246,Tabulka3[[Číslo smlouvy   u pravidelné činnosti]:[Příjmení]],3,0))</f>
        <v/>
      </c>
      <c r="C5246" s="15" t="str">
        <f>IF(A5246="","",VLOOKUP(A5246,Tabulka3[[Číslo smlouvy   u pravidelné činnosti]:[Příjmení]],4,0))</f>
        <v/>
      </c>
      <c r="F5246" s="94"/>
      <c r="H5246" s="113"/>
      <c r="I5246" s="113"/>
      <c r="K5246" s="15"/>
      <c r="L5246" s="15"/>
      <c r="M5246" s="15">
        <f t="shared" si="243"/>
        <v>1</v>
      </c>
      <c r="N5246" s="15" t="str">
        <f t="shared" si="244"/>
        <v>-</v>
      </c>
      <c r="O5246" s="150">
        <f t="shared" si="245"/>
        <v>0</v>
      </c>
      <c r="P5246" s="15" t="str">
        <f>IF(COUNTIF('Personálie dobrovolníků '!U:X,N5246)&gt;0,"ANO","")</f>
        <v/>
      </c>
      <c r="Q5246" s="15"/>
    </row>
    <row r="5247" spans="2:17" s="25" customFormat="1" x14ac:dyDescent="0.3">
      <c r="B5247" s="15" t="str">
        <f>IF(A5247="","",VLOOKUP(A5247,Tabulka3[[Číslo smlouvy   u pravidelné činnosti]:[Příjmení]],3,0))</f>
        <v/>
      </c>
      <c r="C5247" s="15" t="str">
        <f>IF(A5247="","",VLOOKUP(A5247,Tabulka3[[Číslo smlouvy   u pravidelné činnosti]:[Příjmení]],4,0))</f>
        <v/>
      </c>
      <c r="F5247" s="94"/>
      <c r="H5247" s="113"/>
      <c r="I5247" s="113"/>
      <c r="K5247" s="15"/>
      <c r="L5247" s="15"/>
      <c r="M5247" s="15">
        <f t="shared" si="243"/>
        <v>1</v>
      </c>
      <c r="N5247" s="15" t="str">
        <f t="shared" si="244"/>
        <v>-</v>
      </c>
      <c r="O5247" s="150">
        <f t="shared" si="245"/>
        <v>0</v>
      </c>
      <c r="P5247" s="15" t="str">
        <f>IF(COUNTIF('Personálie dobrovolníků '!U:X,N5247)&gt;0,"ANO","")</f>
        <v/>
      </c>
      <c r="Q5247" s="15"/>
    </row>
    <row r="5248" spans="2:17" s="25" customFormat="1" x14ac:dyDescent="0.3">
      <c r="B5248" s="15" t="str">
        <f>IF(A5248="","",VLOOKUP(A5248,Tabulka3[[Číslo smlouvy   u pravidelné činnosti]:[Příjmení]],3,0))</f>
        <v/>
      </c>
      <c r="C5248" s="15" t="str">
        <f>IF(A5248="","",VLOOKUP(A5248,Tabulka3[[Číslo smlouvy   u pravidelné činnosti]:[Příjmení]],4,0))</f>
        <v/>
      </c>
      <c r="F5248" s="94"/>
      <c r="H5248" s="113"/>
      <c r="I5248" s="113"/>
      <c r="K5248" s="15"/>
      <c r="L5248" s="15"/>
      <c r="M5248" s="15">
        <f t="shared" si="243"/>
        <v>1</v>
      </c>
      <c r="N5248" s="15" t="str">
        <f t="shared" si="244"/>
        <v>-</v>
      </c>
      <c r="O5248" s="150">
        <f t="shared" si="245"/>
        <v>0</v>
      </c>
      <c r="P5248" s="15" t="str">
        <f>IF(COUNTIF('Personálie dobrovolníků '!U:X,N5248)&gt;0,"ANO","")</f>
        <v/>
      </c>
      <c r="Q5248" s="15"/>
    </row>
    <row r="5249" spans="2:17" s="25" customFormat="1" x14ac:dyDescent="0.3">
      <c r="B5249" s="15" t="str">
        <f>IF(A5249="","",VLOOKUP(A5249,Tabulka3[[Číslo smlouvy   u pravidelné činnosti]:[Příjmení]],3,0))</f>
        <v/>
      </c>
      <c r="C5249" s="15" t="str">
        <f>IF(A5249="","",VLOOKUP(A5249,Tabulka3[[Číslo smlouvy   u pravidelné činnosti]:[Příjmení]],4,0))</f>
        <v/>
      </c>
      <c r="F5249" s="94"/>
      <c r="H5249" s="113"/>
      <c r="I5249" s="113"/>
      <c r="K5249" s="15"/>
      <c r="L5249" s="15"/>
      <c r="M5249" s="15">
        <f t="shared" si="243"/>
        <v>1</v>
      </c>
      <c r="N5249" s="15" t="str">
        <f t="shared" si="244"/>
        <v>-</v>
      </c>
      <c r="O5249" s="150">
        <f t="shared" si="245"/>
        <v>0</v>
      </c>
      <c r="P5249" s="15" t="str">
        <f>IF(COUNTIF('Personálie dobrovolníků '!U:X,N5249)&gt;0,"ANO","")</f>
        <v/>
      </c>
      <c r="Q5249" s="15"/>
    </row>
    <row r="5250" spans="2:17" s="25" customFormat="1" x14ac:dyDescent="0.3">
      <c r="B5250" s="15" t="str">
        <f>IF(A5250="","",VLOOKUP(A5250,Tabulka3[[Číslo smlouvy   u pravidelné činnosti]:[Příjmení]],3,0))</f>
        <v/>
      </c>
      <c r="C5250" s="15" t="str">
        <f>IF(A5250="","",VLOOKUP(A5250,Tabulka3[[Číslo smlouvy   u pravidelné činnosti]:[Příjmení]],4,0))</f>
        <v/>
      </c>
      <c r="F5250" s="94"/>
      <c r="H5250" s="113"/>
      <c r="I5250" s="113"/>
      <c r="K5250" s="15"/>
      <c r="L5250" s="15"/>
      <c r="M5250" s="15">
        <f t="shared" si="243"/>
        <v>1</v>
      </c>
      <c r="N5250" s="15" t="str">
        <f t="shared" si="244"/>
        <v>-</v>
      </c>
      <c r="O5250" s="150">
        <f t="shared" si="245"/>
        <v>0</v>
      </c>
      <c r="P5250" s="15" t="str">
        <f>IF(COUNTIF('Personálie dobrovolníků '!U:X,N5250)&gt;0,"ANO","")</f>
        <v/>
      </c>
      <c r="Q5250" s="15"/>
    </row>
    <row r="5251" spans="2:17" s="25" customFormat="1" x14ac:dyDescent="0.3">
      <c r="B5251" s="15" t="str">
        <f>IF(A5251="","",VLOOKUP(A5251,Tabulka3[[Číslo smlouvy   u pravidelné činnosti]:[Příjmení]],3,0))</f>
        <v/>
      </c>
      <c r="C5251" s="15" t="str">
        <f>IF(A5251="","",VLOOKUP(A5251,Tabulka3[[Číslo smlouvy   u pravidelné činnosti]:[Příjmení]],4,0))</f>
        <v/>
      </c>
      <c r="F5251" s="94"/>
      <c r="H5251" s="113"/>
      <c r="I5251" s="113"/>
      <c r="K5251" s="15"/>
      <c r="L5251" s="15"/>
      <c r="M5251" s="15">
        <f t="shared" si="243"/>
        <v>1</v>
      </c>
      <c r="N5251" s="15" t="str">
        <f t="shared" si="244"/>
        <v>-</v>
      </c>
      <c r="O5251" s="150">
        <f t="shared" si="245"/>
        <v>0</v>
      </c>
      <c r="P5251" s="15" t="str">
        <f>IF(COUNTIF('Personálie dobrovolníků '!U:X,N5251)&gt;0,"ANO","")</f>
        <v/>
      </c>
      <c r="Q5251" s="15"/>
    </row>
    <row r="5252" spans="2:17" s="25" customFormat="1" x14ac:dyDescent="0.3">
      <c r="B5252" s="15" t="str">
        <f>IF(A5252="","",VLOOKUP(A5252,Tabulka3[[Číslo smlouvy   u pravidelné činnosti]:[Příjmení]],3,0))</f>
        <v/>
      </c>
      <c r="C5252" s="15" t="str">
        <f>IF(A5252="","",VLOOKUP(A5252,Tabulka3[[Číslo smlouvy   u pravidelné činnosti]:[Příjmení]],4,0))</f>
        <v/>
      </c>
      <c r="F5252" s="94"/>
      <c r="H5252" s="113"/>
      <c r="I5252" s="113"/>
      <c r="K5252" s="15"/>
      <c r="L5252" s="15"/>
      <c r="M5252" s="15">
        <f t="shared" ref="M5252:M5315" si="246">IF(OR(
   AND($H5252=$K$12, $I5252=$L$4),
   AND($H5252=$K$12, $I5252=$L$5),
   AND($H5252=$K$12, $I5252=$L$6),
   AND($H5252=$K$12, $I5252=$L$7),
   AND($H5252=$K$11, $I5252=$L$4),
   AND($H5252=$K$11, $I5252=$L$5),
   AND($H5252=$K$11, $I5252=$L$6),
   AND($H5252=$K$11, $I5252=$L$7),
   AND($H5252=$K$5, $I5252=$L$5),
   AND($H5252=$K$6, $I5252=$L$4),
   AND($H5252=$K$6, $I5252=$L$5),
   AND($H5252=$K$6, $I5252=$L$7),
   AND($H5252=$K$4, $I5252=$L$6),
), 0, 1)</f>
        <v>1</v>
      </c>
      <c r="N5252" s="15" t="str">
        <f t="shared" ref="N5252:N5315" si="247">A5252 &amp; "-" &amp; J5252</f>
        <v>-</v>
      </c>
      <c r="O5252" s="150">
        <f t="shared" ref="O5252:O5315" si="248">IF(AND(M5252&lt;&gt;0, P5252="ANO"), 1, 0)</f>
        <v>0</v>
      </c>
      <c r="P5252" s="15" t="str">
        <f>IF(COUNTIF('Personálie dobrovolníků '!U:X,N5252)&gt;0,"ANO","")</f>
        <v/>
      </c>
      <c r="Q5252" s="15"/>
    </row>
    <row r="5253" spans="2:17" s="25" customFormat="1" x14ac:dyDescent="0.3">
      <c r="B5253" s="15" t="str">
        <f>IF(A5253="","",VLOOKUP(A5253,Tabulka3[[Číslo smlouvy   u pravidelné činnosti]:[Příjmení]],3,0))</f>
        <v/>
      </c>
      <c r="C5253" s="15" t="str">
        <f>IF(A5253="","",VLOOKUP(A5253,Tabulka3[[Číslo smlouvy   u pravidelné činnosti]:[Příjmení]],4,0))</f>
        <v/>
      </c>
      <c r="F5253" s="94"/>
      <c r="H5253" s="113"/>
      <c r="I5253" s="113"/>
      <c r="K5253" s="15"/>
      <c r="L5253" s="15"/>
      <c r="M5253" s="15">
        <f t="shared" si="246"/>
        <v>1</v>
      </c>
      <c r="N5253" s="15" t="str">
        <f t="shared" si="247"/>
        <v>-</v>
      </c>
      <c r="O5253" s="150">
        <f t="shared" si="248"/>
        <v>0</v>
      </c>
      <c r="P5253" s="15" t="str">
        <f>IF(COUNTIF('Personálie dobrovolníků '!U:X,N5253)&gt;0,"ANO","")</f>
        <v/>
      </c>
      <c r="Q5253" s="15"/>
    </row>
    <row r="5254" spans="2:17" s="25" customFormat="1" x14ac:dyDescent="0.3">
      <c r="B5254" s="15" t="str">
        <f>IF(A5254="","",VLOOKUP(A5254,Tabulka3[[Číslo smlouvy   u pravidelné činnosti]:[Příjmení]],3,0))</f>
        <v/>
      </c>
      <c r="C5254" s="15" t="str">
        <f>IF(A5254="","",VLOOKUP(A5254,Tabulka3[[Číslo smlouvy   u pravidelné činnosti]:[Příjmení]],4,0))</f>
        <v/>
      </c>
      <c r="F5254" s="94"/>
      <c r="H5254" s="113"/>
      <c r="I5254" s="113"/>
      <c r="K5254" s="15"/>
      <c r="L5254" s="15"/>
      <c r="M5254" s="15">
        <f t="shared" si="246"/>
        <v>1</v>
      </c>
      <c r="N5254" s="15" t="str">
        <f t="shared" si="247"/>
        <v>-</v>
      </c>
      <c r="O5254" s="150">
        <f t="shared" si="248"/>
        <v>0</v>
      </c>
      <c r="P5254" s="15" t="str">
        <f>IF(COUNTIF('Personálie dobrovolníků '!U:X,N5254)&gt;0,"ANO","")</f>
        <v/>
      </c>
      <c r="Q5254" s="15"/>
    </row>
    <row r="5255" spans="2:17" s="25" customFormat="1" x14ac:dyDescent="0.3">
      <c r="B5255" s="15" t="str">
        <f>IF(A5255="","",VLOOKUP(A5255,Tabulka3[[Číslo smlouvy   u pravidelné činnosti]:[Příjmení]],3,0))</f>
        <v/>
      </c>
      <c r="C5255" s="15" t="str">
        <f>IF(A5255="","",VLOOKUP(A5255,Tabulka3[[Číslo smlouvy   u pravidelné činnosti]:[Příjmení]],4,0))</f>
        <v/>
      </c>
      <c r="F5255" s="94"/>
      <c r="H5255" s="113"/>
      <c r="I5255" s="113"/>
      <c r="K5255" s="15"/>
      <c r="L5255" s="15"/>
      <c r="M5255" s="15">
        <f t="shared" si="246"/>
        <v>1</v>
      </c>
      <c r="N5255" s="15" t="str">
        <f t="shared" si="247"/>
        <v>-</v>
      </c>
      <c r="O5255" s="150">
        <f t="shared" si="248"/>
        <v>0</v>
      </c>
      <c r="P5255" s="15" t="str">
        <f>IF(COUNTIF('Personálie dobrovolníků '!U:X,N5255)&gt;0,"ANO","")</f>
        <v/>
      </c>
      <c r="Q5255" s="15"/>
    </row>
    <row r="5256" spans="2:17" s="25" customFormat="1" x14ac:dyDescent="0.3">
      <c r="B5256" s="15" t="str">
        <f>IF(A5256="","",VLOOKUP(A5256,Tabulka3[[Číslo smlouvy   u pravidelné činnosti]:[Příjmení]],3,0))</f>
        <v/>
      </c>
      <c r="C5256" s="15" t="str">
        <f>IF(A5256="","",VLOOKUP(A5256,Tabulka3[[Číslo smlouvy   u pravidelné činnosti]:[Příjmení]],4,0))</f>
        <v/>
      </c>
      <c r="F5256" s="94"/>
      <c r="H5256" s="113"/>
      <c r="I5256" s="113"/>
      <c r="K5256" s="15"/>
      <c r="L5256" s="15"/>
      <c r="M5256" s="15">
        <f t="shared" si="246"/>
        <v>1</v>
      </c>
      <c r="N5256" s="15" t="str">
        <f t="shared" si="247"/>
        <v>-</v>
      </c>
      <c r="O5256" s="150">
        <f t="shared" si="248"/>
        <v>0</v>
      </c>
      <c r="P5256" s="15" t="str">
        <f>IF(COUNTIF('Personálie dobrovolníků '!U:X,N5256)&gt;0,"ANO","")</f>
        <v/>
      </c>
      <c r="Q5256" s="15"/>
    </row>
    <row r="5257" spans="2:17" s="25" customFormat="1" x14ac:dyDescent="0.3">
      <c r="B5257" s="15" t="str">
        <f>IF(A5257="","",VLOOKUP(A5257,Tabulka3[[Číslo smlouvy   u pravidelné činnosti]:[Příjmení]],3,0))</f>
        <v/>
      </c>
      <c r="C5257" s="15" t="str">
        <f>IF(A5257="","",VLOOKUP(A5257,Tabulka3[[Číslo smlouvy   u pravidelné činnosti]:[Příjmení]],4,0))</f>
        <v/>
      </c>
      <c r="F5257" s="94"/>
      <c r="H5257" s="113"/>
      <c r="I5257" s="113"/>
      <c r="K5257" s="15"/>
      <c r="L5257" s="15"/>
      <c r="M5257" s="15">
        <f t="shared" si="246"/>
        <v>1</v>
      </c>
      <c r="N5257" s="15" t="str">
        <f t="shared" si="247"/>
        <v>-</v>
      </c>
      <c r="O5257" s="150">
        <f t="shared" si="248"/>
        <v>0</v>
      </c>
      <c r="P5257" s="15" t="str">
        <f>IF(COUNTIF('Personálie dobrovolníků '!U:X,N5257)&gt;0,"ANO","")</f>
        <v/>
      </c>
      <c r="Q5257" s="15"/>
    </row>
    <row r="5258" spans="2:17" s="25" customFormat="1" x14ac:dyDescent="0.3">
      <c r="B5258" s="15" t="str">
        <f>IF(A5258="","",VLOOKUP(A5258,Tabulka3[[Číslo smlouvy   u pravidelné činnosti]:[Příjmení]],3,0))</f>
        <v/>
      </c>
      <c r="C5258" s="15" t="str">
        <f>IF(A5258="","",VLOOKUP(A5258,Tabulka3[[Číslo smlouvy   u pravidelné činnosti]:[Příjmení]],4,0))</f>
        <v/>
      </c>
      <c r="F5258" s="94"/>
      <c r="H5258" s="113"/>
      <c r="I5258" s="113"/>
      <c r="K5258" s="15"/>
      <c r="L5258" s="15"/>
      <c r="M5258" s="15">
        <f t="shared" si="246"/>
        <v>1</v>
      </c>
      <c r="N5258" s="15" t="str">
        <f t="shared" si="247"/>
        <v>-</v>
      </c>
      <c r="O5258" s="150">
        <f t="shared" si="248"/>
        <v>0</v>
      </c>
      <c r="P5258" s="15" t="str">
        <f>IF(COUNTIF('Personálie dobrovolníků '!U:X,N5258)&gt;0,"ANO","")</f>
        <v/>
      </c>
      <c r="Q5258" s="15"/>
    </row>
    <row r="5259" spans="2:17" s="25" customFormat="1" x14ac:dyDescent="0.3">
      <c r="B5259" s="15" t="str">
        <f>IF(A5259="","",VLOOKUP(A5259,Tabulka3[[Číslo smlouvy   u pravidelné činnosti]:[Příjmení]],3,0))</f>
        <v/>
      </c>
      <c r="C5259" s="15" t="str">
        <f>IF(A5259="","",VLOOKUP(A5259,Tabulka3[[Číslo smlouvy   u pravidelné činnosti]:[Příjmení]],4,0))</f>
        <v/>
      </c>
      <c r="F5259" s="94"/>
      <c r="H5259" s="113"/>
      <c r="I5259" s="113"/>
      <c r="K5259" s="15"/>
      <c r="L5259" s="15"/>
      <c r="M5259" s="15">
        <f t="shared" si="246"/>
        <v>1</v>
      </c>
      <c r="N5259" s="15" t="str">
        <f t="shared" si="247"/>
        <v>-</v>
      </c>
      <c r="O5259" s="150">
        <f t="shared" si="248"/>
        <v>0</v>
      </c>
      <c r="P5259" s="15" t="str">
        <f>IF(COUNTIF('Personálie dobrovolníků '!U:X,N5259)&gt;0,"ANO","")</f>
        <v/>
      </c>
      <c r="Q5259" s="15"/>
    </row>
    <row r="5260" spans="2:17" s="25" customFormat="1" x14ac:dyDescent="0.3">
      <c r="B5260" s="15" t="str">
        <f>IF(A5260="","",VLOOKUP(A5260,Tabulka3[[Číslo smlouvy   u pravidelné činnosti]:[Příjmení]],3,0))</f>
        <v/>
      </c>
      <c r="C5260" s="15" t="str">
        <f>IF(A5260="","",VLOOKUP(A5260,Tabulka3[[Číslo smlouvy   u pravidelné činnosti]:[Příjmení]],4,0))</f>
        <v/>
      </c>
      <c r="F5260" s="94"/>
      <c r="H5260" s="113"/>
      <c r="I5260" s="113"/>
      <c r="K5260" s="15"/>
      <c r="L5260" s="15"/>
      <c r="M5260" s="15">
        <f t="shared" si="246"/>
        <v>1</v>
      </c>
      <c r="N5260" s="15" t="str">
        <f t="shared" si="247"/>
        <v>-</v>
      </c>
      <c r="O5260" s="150">
        <f t="shared" si="248"/>
        <v>0</v>
      </c>
      <c r="P5260" s="15" t="str">
        <f>IF(COUNTIF('Personálie dobrovolníků '!U:X,N5260)&gt;0,"ANO","")</f>
        <v/>
      </c>
      <c r="Q5260" s="15"/>
    </row>
    <row r="5261" spans="2:17" s="25" customFormat="1" x14ac:dyDescent="0.3">
      <c r="B5261" s="15" t="str">
        <f>IF(A5261="","",VLOOKUP(A5261,Tabulka3[[Číslo smlouvy   u pravidelné činnosti]:[Příjmení]],3,0))</f>
        <v/>
      </c>
      <c r="C5261" s="15" t="str">
        <f>IF(A5261="","",VLOOKUP(A5261,Tabulka3[[Číslo smlouvy   u pravidelné činnosti]:[Příjmení]],4,0))</f>
        <v/>
      </c>
      <c r="F5261" s="94"/>
      <c r="H5261" s="113"/>
      <c r="I5261" s="113"/>
      <c r="K5261" s="15"/>
      <c r="L5261" s="15"/>
      <c r="M5261" s="15">
        <f t="shared" si="246"/>
        <v>1</v>
      </c>
      <c r="N5261" s="15" t="str">
        <f t="shared" si="247"/>
        <v>-</v>
      </c>
      <c r="O5261" s="150">
        <f t="shared" si="248"/>
        <v>0</v>
      </c>
      <c r="P5261" s="15" t="str">
        <f>IF(COUNTIF('Personálie dobrovolníků '!U:X,N5261)&gt;0,"ANO","")</f>
        <v/>
      </c>
      <c r="Q5261" s="15"/>
    </row>
    <row r="5262" spans="2:17" s="25" customFormat="1" x14ac:dyDescent="0.3">
      <c r="B5262" s="15" t="str">
        <f>IF(A5262="","",VLOOKUP(A5262,Tabulka3[[Číslo smlouvy   u pravidelné činnosti]:[Příjmení]],3,0))</f>
        <v/>
      </c>
      <c r="C5262" s="15" t="str">
        <f>IF(A5262="","",VLOOKUP(A5262,Tabulka3[[Číslo smlouvy   u pravidelné činnosti]:[Příjmení]],4,0))</f>
        <v/>
      </c>
      <c r="F5262" s="94"/>
      <c r="H5262" s="113"/>
      <c r="I5262" s="113"/>
      <c r="K5262" s="15"/>
      <c r="L5262" s="15"/>
      <c r="M5262" s="15">
        <f t="shared" si="246"/>
        <v>1</v>
      </c>
      <c r="N5262" s="15" t="str">
        <f t="shared" si="247"/>
        <v>-</v>
      </c>
      <c r="O5262" s="150">
        <f t="shared" si="248"/>
        <v>0</v>
      </c>
      <c r="P5262" s="15" t="str">
        <f>IF(COUNTIF('Personálie dobrovolníků '!U:X,N5262)&gt;0,"ANO","")</f>
        <v/>
      </c>
      <c r="Q5262" s="15"/>
    </row>
    <row r="5263" spans="2:17" s="25" customFormat="1" x14ac:dyDescent="0.3">
      <c r="B5263" s="15" t="str">
        <f>IF(A5263="","",VLOOKUP(A5263,Tabulka3[[Číslo smlouvy   u pravidelné činnosti]:[Příjmení]],3,0))</f>
        <v/>
      </c>
      <c r="C5263" s="15" t="str">
        <f>IF(A5263="","",VLOOKUP(A5263,Tabulka3[[Číslo smlouvy   u pravidelné činnosti]:[Příjmení]],4,0))</f>
        <v/>
      </c>
      <c r="F5263" s="94"/>
      <c r="H5263" s="113"/>
      <c r="I5263" s="113"/>
      <c r="K5263" s="15"/>
      <c r="L5263" s="15"/>
      <c r="M5263" s="15">
        <f t="shared" si="246"/>
        <v>1</v>
      </c>
      <c r="N5263" s="15" t="str">
        <f t="shared" si="247"/>
        <v>-</v>
      </c>
      <c r="O5263" s="150">
        <f t="shared" si="248"/>
        <v>0</v>
      </c>
      <c r="P5263" s="15" t="str">
        <f>IF(COUNTIF('Personálie dobrovolníků '!U:X,N5263)&gt;0,"ANO","")</f>
        <v/>
      </c>
      <c r="Q5263" s="15"/>
    </row>
    <row r="5264" spans="2:17" s="25" customFormat="1" x14ac:dyDescent="0.3">
      <c r="B5264" s="15" t="str">
        <f>IF(A5264="","",VLOOKUP(A5264,Tabulka3[[Číslo smlouvy   u pravidelné činnosti]:[Příjmení]],3,0))</f>
        <v/>
      </c>
      <c r="C5264" s="15" t="str">
        <f>IF(A5264="","",VLOOKUP(A5264,Tabulka3[[Číslo smlouvy   u pravidelné činnosti]:[Příjmení]],4,0))</f>
        <v/>
      </c>
      <c r="F5264" s="94"/>
      <c r="H5264" s="113"/>
      <c r="I5264" s="113"/>
      <c r="K5264" s="15"/>
      <c r="L5264" s="15"/>
      <c r="M5264" s="15">
        <f t="shared" si="246"/>
        <v>1</v>
      </c>
      <c r="N5264" s="15" t="str">
        <f t="shared" si="247"/>
        <v>-</v>
      </c>
      <c r="O5264" s="150">
        <f t="shared" si="248"/>
        <v>0</v>
      </c>
      <c r="P5264" s="15" t="str">
        <f>IF(COUNTIF('Personálie dobrovolníků '!U:X,N5264)&gt;0,"ANO","")</f>
        <v/>
      </c>
      <c r="Q5264" s="15"/>
    </row>
    <row r="5265" spans="2:17" s="25" customFormat="1" x14ac:dyDescent="0.3">
      <c r="B5265" s="15" t="str">
        <f>IF(A5265="","",VLOOKUP(A5265,Tabulka3[[Číslo smlouvy   u pravidelné činnosti]:[Příjmení]],3,0))</f>
        <v/>
      </c>
      <c r="C5265" s="15" t="str">
        <f>IF(A5265="","",VLOOKUP(A5265,Tabulka3[[Číslo smlouvy   u pravidelné činnosti]:[Příjmení]],4,0))</f>
        <v/>
      </c>
      <c r="F5265" s="94"/>
      <c r="H5265" s="113"/>
      <c r="I5265" s="113"/>
      <c r="K5265" s="15"/>
      <c r="L5265" s="15"/>
      <c r="M5265" s="15">
        <f t="shared" si="246"/>
        <v>1</v>
      </c>
      <c r="N5265" s="15" t="str">
        <f t="shared" si="247"/>
        <v>-</v>
      </c>
      <c r="O5265" s="150">
        <f t="shared" si="248"/>
        <v>0</v>
      </c>
      <c r="P5265" s="15" t="str">
        <f>IF(COUNTIF('Personálie dobrovolníků '!U:X,N5265)&gt;0,"ANO","")</f>
        <v/>
      </c>
      <c r="Q5265" s="15"/>
    </row>
    <row r="5266" spans="2:17" s="25" customFormat="1" x14ac:dyDescent="0.3">
      <c r="B5266" s="15" t="str">
        <f>IF(A5266="","",VLOOKUP(A5266,Tabulka3[[Číslo smlouvy   u pravidelné činnosti]:[Příjmení]],3,0))</f>
        <v/>
      </c>
      <c r="C5266" s="15" t="str">
        <f>IF(A5266="","",VLOOKUP(A5266,Tabulka3[[Číslo smlouvy   u pravidelné činnosti]:[Příjmení]],4,0))</f>
        <v/>
      </c>
      <c r="F5266" s="94"/>
      <c r="H5266" s="113"/>
      <c r="I5266" s="113"/>
      <c r="K5266" s="15"/>
      <c r="L5266" s="15"/>
      <c r="M5266" s="15">
        <f t="shared" si="246"/>
        <v>1</v>
      </c>
      <c r="N5266" s="15" t="str">
        <f t="shared" si="247"/>
        <v>-</v>
      </c>
      <c r="O5266" s="150">
        <f t="shared" si="248"/>
        <v>0</v>
      </c>
      <c r="P5266" s="15" t="str">
        <f>IF(COUNTIF('Personálie dobrovolníků '!U:X,N5266)&gt;0,"ANO","")</f>
        <v/>
      </c>
      <c r="Q5266" s="15"/>
    </row>
    <row r="5267" spans="2:17" s="25" customFormat="1" x14ac:dyDescent="0.3">
      <c r="B5267" s="15" t="str">
        <f>IF(A5267="","",VLOOKUP(A5267,Tabulka3[[Číslo smlouvy   u pravidelné činnosti]:[Příjmení]],3,0))</f>
        <v/>
      </c>
      <c r="C5267" s="15" t="str">
        <f>IF(A5267="","",VLOOKUP(A5267,Tabulka3[[Číslo smlouvy   u pravidelné činnosti]:[Příjmení]],4,0))</f>
        <v/>
      </c>
      <c r="F5267" s="94"/>
      <c r="H5267" s="113"/>
      <c r="I5267" s="113"/>
      <c r="K5267" s="15"/>
      <c r="L5267" s="15"/>
      <c r="M5267" s="15">
        <f t="shared" si="246"/>
        <v>1</v>
      </c>
      <c r="N5267" s="15" t="str">
        <f t="shared" si="247"/>
        <v>-</v>
      </c>
      <c r="O5267" s="150">
        <f t="shared" si="248"/>
        <v>0</v>
      </c>
      <c r="P5267" s="15" t="str">
        <f>IF(COUNTIF('Personálie dobrovolníků '!U:X,N5267)&gt;0,"ANO","")</f>
        <v/>
      </c>
      <c r="Q5267" s="15"/>
    </row>
    <row r="5268" spans="2:17" s="25" customFormat="1" x14ac:dyDescent="0.3">
      <c r="B5268" s="15" t="str">
        <f>IF(A5268="","",VLOOKUP(A5268,Tabulka3[[Číslo smlouvy   u pravidelné činnosti]:[Příjmení]],3,0))</f>
        <v/>
      </c>
      <c r="C5268" s="15" t="str">
        <f>IF(A5268="","",VLOOKUP(A5268,Tabulka3[[Číslo smlouvy   u pravidelné činnosti]:[Příjmení]],4,0))</f>
        <v/>
      </c>
      <c r="F5268" s="94"/>
      <c r="H5268" s="113"/>
      <c r="I5268" s="113"/>
      <c r="K5268" s="15"/>
      <c r="L5268" s="15"/>
      <c r="M5268" s="15">
        <f t="shared" si="246"/>
        <v>1</v>
      </c>
      <c r="N5268" s="15" t="str">
        <f t="shared" si="247"/>
        <v>-</v>
      </c>
      <c r="O5268" s="150">
        <f t="shared" si="248"/>
        <v>0</v>
      </c>
      <c r="P5268" s="15" t="str">
        <f>IF(COUNTIF('Personálie dobrovolníků '!U:X,N5268)&gt;0,"ANO","")</f>
        <v/>
      </c>
      <c r="Q5268" s="15"/>
    </row>
    <row r="5269" spans="2:17" s="25" customFormat="1" x14ac:dyDescent="0.3">
      <c r="B5269" s="15" t="str">
        <f>IF(A5269="","",VLOOKUP(A5269,Tabulka3[[Číslo smlouvy   u pravidelné činnosti]:[Příjmení]],3,0))</f>
        <v/>
      </c>
      <c r="C5269" s="15" t="str">
        <f>IF(A5269="","",VLOOKUP(A5269,Tabulka3[[Číslo smlouvy   u pravidelné činnosti]:[Příjmení]],4,0))</f>
        <v/>
      </c>
      <c r="F5269" s="94"/>
      <c r="H5269" s="113"/>
      <c r="I5269" s="113"/>
      <c r="K5269" s="15"/>
      <c r="L5269" s="15"/>
      <c r="M5269" s="15">
        <f t="shared" si="246"/>
        <v>1</v>
      </c>
      <c r="N5269" s="15" t="str">
        <f t="shared" si="247"/>
        <v>-</v>
      </c>
      <c r="O5269" s="150">
        <f t="shared" si="248"/>
        <v>0</v>
      </c>
      <c r="P5269" s="15" t="str">
        <f>IF(COUNTIF('Personálie dobrovolníků '!U:X,N5269)&gt;0,"ANO","")</f>
        <v/>
      </c>
      <c r="Q5269" s="15"/>
    </row>
    <row r="5270" spans="2:17" s="25" customFormat="1" x14ac:dyDescent="0.3">
      <c r="B5270" s="15" t="str">
        <f>IF(A5270="","",VLOOKUP(A5270,Tabulka3[[Číslo smlouvy   u pravidelné činnosti]:[Příjmení]],3,0))</f>
        <v/>
      </c>
      <c r="C5270" s="15" t="str">
        <f>IF(A5270="","",VLOOKUP(A5270,Tabulka3[[Číslo smlouvy   u pravidelné činnosti]:[Příjmení]],4,0))</f>
        <v/>
      </c>
      <c r="F5270" s="94"/>
      <c r="H5270" s="113"/>
      <c r="I5270" s="113"/>
      <c r="K5270" s="15"/>
      <c r="L5270" s="15"/>
      <c r="M5270" s="15">
        <f t="shared" si="246"/>
        <v>1</v>
      </c>
      <c r="N5270" s="15" t="str">
        <f t="shared" si="247"/>
        <v>-</v>
      </c>
      <c r="O5270" s="150">
        <f t="shared" si="248"/>
        <v>0</v>
      </c>
      <c r="P5270" s="15" t="str">
        <f>IF(COUNTIF('Personálie dobrovolníků '!U:X,N5270)&gt;0,"ANO","")</f>
        <v/>
      </c>
      <c r="Q5270" s="15"/>
    </row>
    <row r="5271" spans="2:17" s="25" customFormat="1" x14ac:dyDescent="0.3">
      <c r="B5271" s="15" t="str">
        <f>IF(A5271="","",VLOOKUP(A5271,Tabulka3[[Číslo smlouvy   u pravidelné činnosti]:[Příjmení]],3,0))</f>
        <v/>
      </c>
      <c r="C5271" s="15" t="str">
        <f>IF(A5271="","",VLOOKUP(A5271,Tabulka3[[Číslo smlouvy   u pravidelné činnosti]:[Příjmení]],4,0))</f>
        <v/>
      </c>
      <c r="F5271" s="94"/>
      <c r="H5271" s="113"/>
      <c r="I5271" s="113"/>
      <c r="K5271" s="15"/>
      <c r="L5271" s="15"/>
      <c r="M5271" s="15">
        <f t="shared" si="246"/>
        <v>1</v>
      </c>
      <c r="N5271" s="15" t="str">
        <f t="shared" si="247"/>
        <v>-</v>
      </c>
      <c r="O5271" s="150">
        <f t="shared" si="248"/>
        <v>0</v>
      </c>
      <c r="P5271" s="15" t="str">
        <f>IF(COUNTIF('Personálie dobrovolníků '!U:X,N5271)&gt;0,"ANO","")</f>
        <v/>
      </c>
      <c r="Q5271" s="15"/>
    </row>
    <row r="5272" spans="2:17" s="25" customFormat="1" x14ac:dyDescent="0.3">
      <c r="B5272" s="15" t="str">
        <f>IF(A5272="","",VLOOKUP(A5272,Tabulka3[[Číslo smlouvy   u pravidelné činnosti]:[Příjmení]],3,0))</f>
        <v/>
      </c>
      <c r="C5272" s="15" t="str">
        <f>IF(A5272="","",VLOOKUP(A5272,Tabulka3[[Číslo smlouvy   u pravidelné činnosti]:[Příjmení]],4,0))</f>
        <v/>
      </c>
      <c r="F5272" s="94"/>
      <c r="H5272" s="113"/>
      <c r="I5272" s="113"/>
      <c r="K5272" s="15"/>
      <c r="L5272" s="15"/>
      <c r="M5272" s="15">
        <f t="shared" si="246"/>
        <v>1</v>
      </c>
      <c r="N5272" s="15" t="str">
        <f t="shared" si="247"/>
        <v>-</v>
      </c>
      <c r="O5272" s="150">
        <f t="shared" si="248"/>
        <v>0</v>
      </c>
      <c r="P5272" s="15" t="str">
        <f>IF(COUNTIF('Personálie dobrovolníků '!U:X,N5272)&gt;0,"ANO","")</f>
        <v/>
      </c>
      <c r="Q5272" s="15"/>
    </row>
    <row r="5273" spans="2:17" s="25" customFormat="1" x14ac:dyDescent="0.3">
      <c r="B5273" s="15" t="str">
        <f>IF(A5273="","",VLOOKUP(A5273,Tabulka3[[Číslo smlouvy   u pravidelné činnosti]:[Příjmení]],3,0))</f>
        <v/>
      </c>
      <c r="C5273" s="15" t="str">
        <f>IF(A5273="","",VLOOKUP(A5273,Tabulka3[[Číslo smlouvy   u pravidelné činnosti]:[Příjmení]],4,0))</f>
        <v/>
      </c>
      <c r="F5273" s="94"/>
      <c r="H5273" s="113"/>
      <c r="I5273" s="113"/>
      <c r="K5273" s="15"/>
      <c r="L5273" s="15"/>
      <c r="M5273" s="15">
        <f t="shared" si="246"/>
        <v>1</v>
      </c>
      <c r="N5273" s="15" t="str">
        <f t="shared" si="247"/>
        <v>-</v>
      </c>
      <c r="O5273" s="150">
        <f t="shared" si="248"/>
        <v>0</v>
      </c>
      <c r="P5273" s="15" t="str">
        <f>IF(COUNTIF('Personálie dobrovolníků '!U:X,N5273)&gt;0,"ANO","")</f>
        <v/>
      </c>
      <c r="Q5273" s="15"/>
    </row>
    <row r="5274" spans="2:17" s="25" customFormat="1" x14ac:dyDescent="0.3">
      <c r="B5274" s="15" t="str">
        <f>IF(A5274="","",VLOOKUP(A5274,Tabulka3[[Číslo smlouvy   u pravidelné činnosti]:[Příjmení]],3,0))</f>
        <v/>
      </c>
      <c r="C5274" s="15" t="str">
        <f>IF(A5274="","",VLOOKUP(A5274,Tabulka3[[Číslo smlouvy   u pravidelné činnosti]:[Příjmení]],4,0))</f>
        <v/>
      </c>
      <c r="F5274" s="94"/>
      <c r="H5274" s="113"/>
      <c r="I5274" s="113"/>
      <c r="K5274" s="15"/>
      <c r="L5274" s="15"/>
      <c r="M5274" s="15">
        <f t="shared" si="246"/>
        <v>1</v>
      </c>
      <c r="N5274" s="15" t="str">
        <f t="shared" si="247"/>
        <v>-</v>
      </c>
      <c r="O5274" s="150">
        <f t="shared" si="248"/>
        <v>0</v>
      </c>
      <c r="P5274" s="15" t="str">
        <f>IF(COUNTIF('Personálie dobrovolníků '!U:X,N5274)&gt;0,"ANO","")</f>
        <v/>
      </c>
      <c r="Q5274" s="15"/>
    </row>
    <row r="5275" spans="2:17" s="25" customFormat="1" x14ac:dyDescent="0.3">
      <c r="B5275" s="15" t="str">
        <f>IF(A5275="","",VLOOKUP(A5275,Tabulka3[[Číslo smlouvy   u pravidelné činnosti]:[Příjmení]],3,0))</f>
        <v/>
      </c>
      <c r="C5275" s="15" t="str">
        <f>IF(A5275="","",VLOOKUP(A5275,Tabulka3[[Číslo smlouvy   u pravidelné činnosti]:[Příjmení]],4,0))</f>
        <v/>
      </c>
      <c r="F5275" s="94"/>
      <c r="H5275" s="113"/>
      <c r="I5275" s="113"/>
      <c r="K5275" s="15"/>
      <c r="L5275" s="15"/>
      <c r="M5275" s="15">
        <f t="shared" si="246"/>
        <v>1</v>
      </c>
      <c r="N5275" s="15" t="str">
        <f t="shared" si="247"/>
        <v>-</v>
      </c>
      <c r="O5275" s="150">
        <f t="shared" si="248"/>
        <v>0</v>
      </c>
      <c r="P5275" s="15" t="str">
        <f>IF(COUNTIF('Personálie dobrovolníků '!U:X,N5275)&gt;0,"ANO","")</f>
        <v/>
      </c>
      <c r="Q5275" s="15"/>
    </row>
    <row r="5276" spans="2:17" s="25" customFormat="1" x14ac:dyDescent="0.3">
      <c r="B5276" s="15" t="str">
        <f>IF(A5276="","",VLOOKUP(A5276,Tabulka3[[Číslo smlouvy   u pravidelné činnosti]:[Příjmení]],3,0))</f>
        <v/>
      </c>
      <c r="C5276" s="15" t="str">
        <f>IF(A5276="","",VLOOKUP(A5276,Tabulka3[[Číslo smlouvy   u pravidelné činnosti]:[Příjmení]],4,0))</f>
        <v/>
      </c>
      <c r="F5276" s="94"/>
      <c r="H5276" s="113"/>
      <c r="I5276" s="113"/>
      <c r="K5276" s="15"/>
      <c r="L5276" s="15"/>
      <c r="M5276" s="15">
        <f t="shared" si="246"/>
        <v>1</v>
      </c>
      <c r="N5276" s="15" t="str">
        <f t="shared" si="247"/>
        <v>-</v>
      </c>
      <c r="O5276" s="150">
        <f t="shared" si="248"/>
        <v>0</v>
      </c>
      <c r="P5276" s="15" t="str">
        <f>IF(COUNTIF('Personálie dobrovolníků '!U:X,N5276)&gt;0,"ANO","")</f>
        <v/>
      </c>
      <c r="Q5276" s="15"/>
    </row>
    <row r="5277" spans="2:17" s="25" customFormat="1" x14ac:dyDescent="0.3">
      <c r="B5277" s="15" t="str">
        <f>IF(A5277="","",VLOOKUP(A5277,Tabulka3[[Číslo smlouvy   u pravidelné činnosti]:[Příjmení]],3,0))</f>
        <v/>
      </c>
      <c r="C5277" s="15" t="str">
        <f>IF(A5277="","",VLOOKUP(A5277,Tabulka3[[Číslo smlouvy   u pravidelné činnosti]:[Příjmení]],4,0))</f>
        <v/>
      </c>
      <c r="F5277" s="94"/>
      <c r="H5277" s="113"/>
      <c r="I5277" s="113"/>
      <c r="K5277" s="15"/>
      <c r="L5277" s="15"/>
      <c r="M5277" s="15">
        <f t="shared" si="246"/>
        <v>1</v>
      </c>
      <c r="N5277" s="15" t="str">
        <f t="shared" si="247"/>
        <v>-</v>
      </c>
      <c r="O5277" s="150">
        <f t="shared" si="248"/>
        <v>0</v>
      </c>
      <c r="P5277" s="15" t="str">
        <f>IF(COUNTIF('Personálie dobrovolníků '!U:X,N5277)&gt;0,"ANO","")</f>
        <v/>
      </c>
      <c r="Q5277" s="15"/>
    </row>
    <row r="5278" spans="2:17" s="25" customFormat="1" x14ac:dyDescent="0.3">
      <c r="B5278" s="15" t="str">
        <f>IF(A5278="","",VLOOKUP(A5278,Tabulka3[[Číslo smlouvy   u pravidelné činnosti]:[Příjmení]],3,0))</f>
        <v/>
      </c>
      <c r="C5278" s="15" t="str">
        <f>IF(A5278="","",VLOOKUP(A5278,Tabulka3[[Číslo smlouvy   u pravidelné činnosti]:[Příjmení]],4,0))</f>
        <v/>
      </c>
      <c r="F5278" s="94"/>
      <c r="H5278" s="113"/>
      <c r="I5278" s="113"/>
      <c r="K5278" s="15"/>
      <c r="L5278" s="15"/>
      <c r="M5278" s="15">
        <f t="shared" si="246"/>
        <v>1</v>
      </c>
      <c r="N5278" s="15" t="str">
        <f t="shared" si="247"/>
        <v>-</v>
      </c>
      <c r="O5278" s="150">
        <f t="shared" si="248"/>
        <v>0</v>
      </c>
      <c r="P5278" s="15" t="str">
        <f>IF(COUNTIF('Personálie dobrovolníků '!U:X,N5278)&gt;0,"ANO","")</f>
        <v/>
      </c>
      <c r="Q5278" s="15"/>
    </row>
    <row r="5279" spans="2:17" s="25" customFormat="1" x14ac:dyDescent="0.3">
      <c r="B5279" s="15" t="str">
        <f>IF(A5279="","",VLOOKUP(A5279,Tabulka3[[Číslo smlouvy   u pravidelné činnosti]:[Příjmení]],3,0))</f>
        <v/>
      </c>
      <c r="C5279" s="15" t="str">
        <f>IF(A5279="","",VLOOKUP(A5279,Tabulka3[[Číslo smlouvy   u pravidelné činnosti]:[Příjmení]],4,0))</f>
        <v/>
      </c>
      <c r="F5279" s="94"/>
      <c r="H5279" s="113"/>
      <c r="I5279" s="113"/>
      <c r="K5279" s="15"/>
      <c r="L5279" s="15"/>
      <c r="M5279" s="15">
        <f t="shared" si="246"/>
        <v>1</v>
      </c>
      <c r="N5279" s="15" t="str">
        <f t="shared" si="247"/>
        <v>-</v>
      </c>
      <c r="O5279" s="150">
        <f t="shared" si="248"/>
        <v>0</v>
      </c>
      <c r="P5279" s="15" t="str">
        <f>IF(COUNTIF('Personálie dobrovolníků '!U:X,N5279)&gt;0,"ANO","")</f>
        <v/>
      </c>
      <c r="Q5279" s="15"/>
    </row>
    <row r="5280" spans="2:17" s="25" customFormat="1" x14ac:dyDescent="0.3">
      <c r="B5280" s="15" t="str">
        <f>IF(A5280="","",VLOOKUP(A5280,Tabulka3[[Číslo smlouvy   u pravidelné činnosti]:[Příjmení]],3,0))</f>
        <v/>
      </c>
      <c r="C5280" s="15" t="str">
        <f>IF(A5280="","",VLOOKUP(A5280,Tabulka3[[Číslo smlouvy   u pravidelné činnosti]:[Příjmení]],4,0))</f>
        <v/>
      </c>
      <c r="F5280" s="94"/>
      <c r="H5280" s="113"/>
      <c r="I5280" s="113"/>
      <c r="K5280" s="15"/>
      <c r="L5280" s="15"/>
      <c r="M5280" s="15">
        <f t="shared" si="246"/>
        <v>1</v>
      </c>
      <c r="N5280" s="15" t="str">
        <f t="shared" si="247"/>
        <v>-</v>
      </c>
      <c r="O5280" s="150">
        <f t="shared" si="248"/>
        <v>0</v>
      </c>
      <c r="P5280" s="15" t="str">
        <f>IF(COUNTIF('Personálie dobrovolníků '!U:X,N5280)&gt;0,"ANO","")</f>
        <v/>
      </c>
      <c r="Q5280" s="15"/>
    </row>
    <row r="5281" spans="2:17" s="25" customFormat="1" x14ac:dyDescent="0.3">
      <c r="B5281" s="15" t="str">
        <f>IF(A5281="","",VLOOKUP(A5281,Tabulka3[[Číslo smlouvy   u pravidelné činnosti]:[Příjmení]],3,0))</f>
        <v/>
      </c>
      <c r="C5281" s="15" t="str">
        <f>IF(A5281="","",VLOOKUP(A5281,Tabulka3[[Číslo smlouvy   u pravidelné činnosti]:[Příjmení]],4,0))</f>
        <v/>
      </c>
      <c r="F5281" s="94"/>
      <c r="H5281" s="113"/>
      <c r="I5281" s="113"/>
      <c r="K5281" s="15"/>
      <c r="L5281" s="15"/>
      <c r="M5281" s="15">
        <f t="shared" si="246"/>
        <v>1</v>
      </c>
      <c r="N5281" s="15" t="str">
        <f t="shared" si="247"/>
        <v>-</v>
      </c>
      <c r="O5281" s="150">
        <f t="shared" si="248"/>
        <v>0</v>
      </c>
      <c r="P5281" s="15" t="str">
        <f>IF(COUNTIF('Personálie dobrovolníků '!U:X,N5281)&gt;0,"ANO","")</f>
        <v/>
      </c>
      <c r="Q5281" s="15"/>
    </row>
    <row r="5282" spans="2:17" s="25" customFormat="1" x14ac:dyDescent="0.3">
      <c r="B5282" s="15" t="str">
        <f>IF(A5282="","",VLOOKUP(A5282,Tabulka3[[Číslo smlouvy   u pravidelné činnosti]:[Příjmení]],3,0))</f>
        <v/>
      </c>
      <c r="C5282" s="15" t="str">
        <f>IF(A5282="","",VLOOKUP(A5282,Tabulka3[[Číslo smlouvy   u pravidelné činnosti]:[Příjmení]],4,0))</f>
        <v/>
      </c>
      <c r="F5282" s="94"/>
      <c r="H5282" s="113"/>
      <c r="I5282" s="113"/>
      <c r="K5282" s="15"/>
      <c r="L5282" s="15"/>
      <c r="M5282" s="15">
        <f t="shared" si="246"/>
        <v>1</v>
      </c>
      <c r="N5282" s="15" t="str">
        <f t="shared" si="247"/>
        <v>-</v>
      </c>
      <c r="O5282" s="150">
        <f t="shared" si="248"/>
        <v>0</v>
      </c>
      <c r="P5282" s="15" t="str">
        <f>IF(COUNTIF('Personálie dobrovolníků '!U:X,N5282)&gt;0,"ANO","")</f>
        <v/>
      </c>
      <c r="Q5282" s="15"/>
    </row>
    <row r="5283" spans="2:17" s="25" customFormat="1" x14ac:dyDescent="0.3">
      <c r="B5283" s="15" t="str">
        <f>IF(A5283="","",VLOOKUP(A5283,Tabulka3[[Číslo smlouvy   u pravidelné činnosti]:[Příjmení]],3,0))</f>
        <v/>
      </c>
      <c r="C5283" s="15" t="str">
        <f>IF(A5283="","",VLOOKUP(A5283,Tabulka3[[Číslo smlouvy   u pravidelné činnosti]:[Příjmení]],4,0))</f>
        <v/>
      </c>
      <c r="F5283" s="94"/>
      <c r="H5283" s="113"/>
      <c r="I5283" s="113"/>
      <c r="K5283" s="15"/>
      <c r="L5283" s="15"/>
      <c r="M5283" s="15">
        <f t="shared" si="246"/>
        <v>1</v>
      </c>
      <c r="N5283" s="15" t="str">
        <f t="shared" si="247"/>
        <v>-</v>
      </c>
      <c r="O5283" s="150">
        <f t="shared" si="248"/>
        <v>0</v>
      </c>
      <c r="P5283" s="15" t="str">
        <f>IF(COUNTIF('Personálie dobrovolníků '!U:X,N5283)&gt;0,"ANO","")</f>
        <v/>
      </c>
      <c r="Q5283" s="15"/>
    </row>
    <row r="5284" spans="2:17" s="25" customFormat="1" x14ac:dyDescent="0.3">
      <c r="B5284" s="15" t="str">
        <f>IF(A5284="","",VLOOKUP(A5284,Tabulka3[[Číslo smlouvy   u pravidelné činnosti]:[Příjmení]],3,0))</f>
        <v/>
      </c>
      <c r="C5284" s="15" t="str">
        <f>IF(A5284="","",VLOOKUP(A5284,Tabulka3[[Číslo smlouvy   u pravidelné činnosti]:[Příjmení]],4,0))</f>
        <v/>
      </c>
      <c r="F5284" s="94"/>
      <c r="H5284" s="113"/>
      <c r="I5284" s="113"/>
      <c r="K5284" s="15"/>
      <c r="L5284" s="15"/>
      <c r="M5284" s="15">
        <f t="shared" si="246"/>
        <v>1</v>
      </c>
      <c r="N5284" s="15" t="str">
        <f t="shared" si="247"/>
        <v>-</v>
      </c>
      <c r="O5284" s="150">
        <f t="shared" si="248"/>
        <v>0</v>
      </c>
      <c r="P5284" s="15" t="str">
        <f>IF(COUNTIF('Personálie dobrovolníků '!U:X,N5284)&gt;0,"ANO","")</f>
        <v/>
      </c>
      <c r="Q5284" s="15"/>
    </row>
    <row r="5285" spans="2:17" s="25" customFormat="1" x14ac:dyDescent="0.3">
      <c r="B5285" s="15" t="str">
        <f>IF(A5285="","",VLOOKUP(A5285,Tabulka3[[Číslo smlouvy   u pravidelné činnosti]:[Příjmení]],3,0))</f>
        <v/>
      </c>
      <c r="C5285" s="15" t="str">
        <f>IF(A5285="","",VLOOKUP(A5285,Tabulka3[[Číslo smlouvy   u pravidelné činnosti]:[Příjmení]],4,0))</f>
        <v/>
      </c>
      <c r="F5285" s="94"/>
      <c r="H5285" s="113"/>
      <c r="I5285" s="113"/>
      <c r="K5285" s="15"/>
      <c r="L5285" s="15"/>
      <c r="M5285" s="15">
        <f t="shared" si="246"/>
        <v>1</v>
      </c>
      <c r="N5285" s="15" t="str">
        <f t="shared" si="247"/>
        <v>-</v>
      </c>
      <c r="O5285" s="150">
        <f t="shared" si="248"/>
        <v>0</v>
      </c>
      <c r="P5285" s="15" t="str">
        <f>IF(COUNTIF('Personálie dobrovolníků '!U:X,N5285)&gt;0,"ANO","")</f>
        <v/>
      </c>
      <c r="Q5285" s="15"/>
    </row>
    <row r="5286" spans="2:17" s="25" customFormat="1" x14ac:dyDescent="0.3">
      <c r="B5286" s="15" t="str">
        <f>IF(A5286="","",VLOOKUP(A5286,Tabulka3[[Číslo smlouvy   u pravidelné činnosti]:[Příjmení]],3,0))</f>
        <v/>
      </c>
      <c r="C5286" s="15" t="str">
        <f>IF(A5286="","",VLOOKUP(A5286,Tabulka3[[Číslo smlouvy   u pravidelné činnosti]:[Příjmení]],4,0))</f>
        <v/>
      </c>
      <c r="F5286" s="94"/>
      <c r="H5286" s="113"/>
      <c r="I5286" s="113"/>
      <c r="K5286" s="15"/>
      <c r="L5286" s="15"/>
      <c r="M5286" s="15">
        <f t="shared" si="246"/>
        <v>1</v>
      </c>
      <c r="N5286" s="15" t="str">
        <f t="shared" si="247"/>
        <v>-</v>
      </c>
      <c r="O5286" s="150">
        <f t="shared" si="248"/>
        <v>0</v>
      </c>
      <c r="P5286" s="15" t="str">
        <f>IF(COUNTIF('Personálie dobrovolníků '!U:X,N5286)&gt;0,"ANO","")</f>
        <v/>
      </c>
      <c r="Q5286" s="15"/>
    </row>
    <row r="5287" spans="2:17" s="25" customFormat="1" x14ac:dyDescent="0.3">
      <c r="B5287" s="15" t="str">
        <f>IF(A5287="","",VLOOKUP(A5287,Tabulka3[[Číslo smlouvy   u pravidelné činnosti]:[Příjmení]],3,0))</f>
        <v/>
      </c>
      <c r="C5287" s="15" t="str">
        <f>IF(A5287="","",VLOOKUP(A5287,Tabulka3[[Číslo smlouvy   u pravidelné činnosti]:[Příjmení]],4,0))</f>
        <v/>
      </c>
      <c r="F5287" s="94"/>
      <c r="H5287" s="113"/>
      <c r="I5287" s="113"/>
      <c r="K5287" s="15"/>
      <c r="L5287" s="15"/>
      <c r="M5287" s="15">
        <f t="shared" si="246"/>
        <v>1</v>
      </c>
      <c r="N5287" s="15" t="str">
        <f t="shared" si="247"/>
        <v>-</v>
      </c>
      <c r="O5287" s="150">
        <f t="shared" si="248"/>
        <v>0</v>
      </c>
      <c r="P5287" s="15" t="str">
        <f>IF(COUNTIF('Personálie dobrovolníků '!U:X,N5287)&gt;0,"ANO","")</f>
        <v/>
      </c>
      <c r="Q5287" s="15"/>
    </row>
    <row r="5288" spans="2:17" s="25" customFormat="1" x14ac:dyDescent="0.3">
      <c r="B5288" s="15" t="str">
        <f>IF(A5288="","",VLOOKUP(A5288,Tabulka3[[Číslo smlouvy   u pravidelné činnosti]:[Příjmení]],3,0))</f>
        <v/>
      </c>
      <c r="C5288" s="15" t="str">
        <f>IF(A5288="","",VLOOKUP(A5288,Tabulka3[[Číslo smlouvy   u pravidelné činnosti]:[Příjmení]],4,0))</f>
        <v/>
      </c>
      <c r="F5288" s="94"/>
      <c r="H5288" s="113"/>
      <c r="I5288" s="113"/>
      <c r="K5288" s="15"/>
      <c r="L5288" s="15"/>
      <c r="M5288" s="15">
        <f t="shared" si="246"/>
        <v>1</v>
      </c>
      <c r="N5288" s="15" t="str">
        <f t="shared" si="247"/>
        <v>-</v>
      </c>
      <c r="O5288" s="150">
        <f t="shared" si="248"/>
        <v>0</v>
      </c>
      <c r="P5288" s="15" t="str">
        <f>IF(COUNTIF('Personálie dobrovolníků '!U:X,N5288)&gt;0,"ANO","")</f>
        <v/>
      </c>
      <c r="Q5288" s="15"/>
    </row>
    <row r="5289" spans="2:17" s="25" customFormat="1" x14ac:dyDescent="0.3">
      <c r="B5289" s="15" t="str">
        <f>IF(A5289="","",VLOOKUP(A5289,Tabulka3[[Číslo smlouvy   u pravidelné činnosti]:[Příjmení]],3,0))</f>
        <v/>
      </c>
      <c r="C5289" s="15" t="str">
        <f>IF(A5289="","",VLOOKUP(A5289,Tabulka3[[Číslo smlouvy   u pravidelné činnosti]:[Příjmení]],4,0))</f>
        <v/>
      </c>
      <c r="F5289" s="94"/>
      <c r="H5289" s="113"/>
      <c r="I5289" s="113"/>
      <c r="K5289" s="15"/>
      <c r="L5289" s="15"/>
      <c r="M5289" s="15">
        <f t="shared" si="246"/>
        <v>1</v>
      </c>
      <c r="N5289" s="15" t="str">
        <f t="shared" si="247"/>
        <v>-</v>
      </c>
      <c r="O5289" s="150">
        <f t="shared" si="248"/>
        <v>0</v>
      </c>
      <c r="P5289" s="15" t="str">
        <f>IF(COUNTIF('Personálie dobrovolníků '!U:X,N5289)&gt;0,"ANO","")</f>
        <v/>
      </c>
      <c r="Q5289" s="15"/>
    </row>
    <row r="5290" spans="2:17" s="25" customFormat="1" x14ac:dyDescent="0.3">
      <c r="B5290" s="15" t="str">
        <f>IF(A5290="","",VLOOKUP(A5290,Tabulka3[[Číslo smlouvy   u pravidelné činnosti]:[Příjmení]],3,0))</f>
        <v/>
      </c>
      <c r="C5290" s="15" t="str">
        <f>IF(A5290="","",VLOOKUP(A5290,Tabulka3[[Číslo smlouvy   u pravidelné činnosti]:[Příjmení]],4,0))</f>
        <v/>
      </c>
      <c r="F5290" s="94"/>
      <c r="H5290" s="113"/>
      <c r="I5290" s="113"/>
      <c r="K5290" s="15"/>
      <c r="L5290" s="15"/>
      <c r="M5290" s="15">
        <f t="shared" si="246"/>
        <v>1</v>
      </c>
      <c r="N5290" s="15" t="str">
        <f t="shared" si="247"/>
        <v>-</v>
      </c>
      <c r="O5290" s="150">
        <f t="shared" si="248"/>
        <v>0</v>
      </c>
      <c r="P5290" s="15" t="str">
        <f>IF(COUNTIF('Personálie dobrovolníků '!U:X,N5290)&gt;0,"ANO","")</f>
        <v/>
      </c>
      <c r="Q5290" s="15"/>
    </row>
    <row r="5291" spans="2:17" s="25" customFormat="1" x14ac:dyDescent="0.3">
      <c r="B5291" s="15" t="str">
        <f>IF(A5291="","",VLOOKUP(A5291,Tabulka3[[Číslo smlouvy   u pravidelné činnosti]:[Příjmení]],3,0))</f>
        <v/>
      </c>
      <c r="C5291" s="15" t="str">
        <f>IF(A5291="","",VLOOKUP(A5291,Tabulka3[[Číslo smlouvy   u pravidelné činnosti]:[Příjmení]],4,0))</f>
        <v/>
      </c>
      <c r="F5291" s="94"/>
      <c r="H5291" s="113"/>
      <c r="I5291" s="113"/>
      <c r="K5291" s="15"/>
      <c r="L5291" s="15"/>
      <c r="M5291" s="15">
        <f t="shared" si="246"/>
        <v>1</v>
      </c>
      <c r="N5291" s="15" t="str">
        <f t="shared" si="247"/>
        <v>-</v>
      </c>
      <c r="O5291" s="150">
        <f t="shared" si="248"/>
        <v>0</v>
      </c>
      <c r="P5291" s="15" t="str">
        <f>IF(COUNTIF('Personálie dobrovolníků '!U:X,N5291)&gt;0,"ANO","")</f>
        <v/>
      </c>
      <c r="Q5291" s="15"/>
    </row>
    <row r="5292" spans="2:17" s="25" customFormat="1" x14ac:dyDescent="0.3">
      <c r="B5292" s="15" t="str">
        <f>IF(A5292="","",VLOOKUP(A5292,Tabulka3[[Číslo smlouvy   u pravidelné činnosti]:[Příjmení]],3,0))</f>
        <v/>
      </c>
      <c r="C5292" s="15" t="str">
        <f>IF(A5292="","",VLOOKUP(A5292,Tabulka3[[Číslo smlouvy   u pravidelné činnosti]:[Příjmení]],4,0))</f>
        <v/>
      </c>
      <c r="F5292" s="94"/>
      <c r="H5292" s="113"/>
      <c r="I5292" s="113"/>
      <c r="K5292" s="15"/>
      <c r="L5292" s="15"/>
      <c r="M5292" s="15">
        <f t="shared" si="246"/>
        <v>1</v>
      </c>
      <c r="N5292" s="15" t="str">
        <f t="shared" si="247"/>
        <v>-</v>
      </c>
      <c r="O5292" s="150">
        <f t="shared" si="248"/>
        <v>0</v>
      </c>
      <c r="P5292" s="15" t="str">
        <f>IF(COUNTIF('Personálie dobrovolníků '!U:X,N5292)&gt;0,"ANO","")</f>
        <v/>
      </c>
      <c r="Q5292" s="15"/>
    </row>
    <row r="5293" spans="2:17" s="25" customFormat="1" x14ac:dyDescent="0.3">
      <c r="B5293" s="15" t="str">
        <f>IF(A5293="","",VLOOKUP(A5293,Tabulka3[[Číslo smlouvy   u pravidelné činnosti]:[Příjmení]],3,0))</f>
        <v/>
      </c>
      <c r="C5293" s="15" t="str">
        <f>IF(A5293="","",VLOOKUP(A5293,Tabulka3[[Číslo smlouvy   u pravidelné činnosti]:[Příjmení]],4,0))</f>
        <v/>
      </c>
      <c r="F5293" s="94"/>
      <c r="H5293" s="113"/>
      <c r="I5293" s="113"/>
      <c r="K5293" s="15"/>
      <c r="L5293" s="15"/>
      <c r="M5293" s="15">
        <f t="shared" si="246"/>
        <v>1</v>
      </c>
      <c r="N5293" s="15" t="str">
        <f t="shared" si="247"/>
        <v>-</v>
      </c>
      <c r="O5293" s="150">
        <f t="shared" si="248"/>
        <v>0</v>
      </c>
      <c r="P5293" s="15" t="str">
        <f>IF(COUNTIF('Personálie dobrovolníků '!U:X,N5293)&gt;0,"ANO","")</f>
        <v/>
      </c>
      <c r="Q5293" s="15"/>
    </row>
    <row r="5294" spans="2:17" s="25" customFormat="1" x14ac:dyDescent="0.3">
      <c r="B5294" s="15" t="str">
        <f>IF(A5294="","",VLOOKUP(A5294,Tabulka3[[Číslo smlouvy   u pravidelné činnosti]:[Příjmení]],3,0))</f>
        <v/>
      </c>
      <c r="C5294" s="15" t="str">
        <f>IF(A5294="","",VLOOKUP(A5294,Tabulka3[[Číslo smlouvy   u pravidelné činnosti]:[Příjmení]],4,0))</f>
        <v/>
      </c>
      <c r="F5294" s="94"/>
      <c r="H5294" s="113"/>
      <c r="I5294" s="113"/>
      <c r="K5294" s="15"/>
      <c r="L5294" s="15"/>
      <c r="M5294" s="15">
        <f t="shared" si="246"/>
        <v>1</v>
      </c>
      <c r="N5294" s="15" t="str">
        <f t="shared" si="247"/>
        <v>-</v>
      </c>
      <c r="O5294" s="150">
        <f t="shared" si="248"/>
        <v>0</v>
      </c>
      <c r="P5294" s="15" t="str">
        <f>IF(COUNTIF('Personálie dobrovolníků '!U:X,N5294)&gt;0,"ANO","")</f>
        <v/>
      </c>
      <c r="Q5294" s="15"/>
    </row>
    <row r="5295" spans="2:17" s="25" customFormat="1" x14ac:dyDescent="0.3">
      <c r="B5295" s="15" t="str">
        <f>IF(A5295="","",VLOOKUP(A5295,Tabulka3[[Číslo smlouvy   u pravidelné činnosti]:[Příjmení]],3,0))</f>
        <v/>
      </c>
      <c r="C5295" s="15" t="str">
        <f>IF(A5295="","",VLOOKUP(A5295,Tabulka3[[Číslo smlouvy   u pravidelné činnosti]:[Příjmení]],4,0))</f>
        <v/>
      </c>
      <c r="F5295" s="94"/>
      <c r="H5295" s="113"/>
      <c r="I5295" s="113"/>
      <c r="K5295" s="15"/>
      <c r="L5295" s="15"/>
      <c r="M5295" s="15">
        <f t="shared" si="246"/>
        <v>1</v>
      </c>
      <c r="N5295" s="15" t="str">
        <f t="shared" si="247"/>
        <v>-</v>
      </c>
      <c r="O5295" s="150">
        <f t="shared" si="248"/>
        <v>0</v>
      </c>
      <c r="P5295" s="15" t="str">
        <f>IF(COUNTIF('Personálie dobrovolníků '!U:X,N5295)&gt;0,"ANO","")</f>
        <v/>
      </c>
      <c r="Q5295" s="15"/>
    </row>
    <row r="5296" spans="2:17" s="25" customFormat="1" x14ac:dyDescent="0.3">
      <c r="B5296" s="15" t="str">
        <f>IF(A5296="","",VLOOKUP(A5296,Tabulka3[[Číslo smlouvy   u pravidelné činnosti]:[Příjmení]],3,0))</f>
        <v/>
      </c>
      <c r="C5296" s="15" t="str">
        <f>IF(A5296="","",VLOOKUP(A5296,Tabulka3[[Číslo smlouvy   u pravidelné činnosti]:[Příjmení]],4,0))</f>
        <v/>
      </c>
      <c r="F5296" s="94"/>
      <c r="H5296" s="113"/>
      <c r="I5296" s="113"/>
      <c r="K5296" s="15"/>
      <c r="L5296" s="15"/>
      <c r="M5296" s="15">
        <f t="shared" si="246"/>
        <v>1</v>
      </c>
      <c r="N5296" s="15" t="str">
        <f t="shared" si="247"/>
        <v>-</v>
      </c>
      <c r="O5296" s="150">
        <f t="shared" si="248"/>
        <v>0</v>
      </c>
      <c r="P5296" s="15" t="str">
        <f>IF(COUNTIF('Personálie dobrovolníků '!U:X,N5296)&gt;0,"ANO","")</f>
        <v/>
      </c>
      <c r="Q5296" s="15"/>
    </row>
    <row r="5297" spans="2:17" s="25" customFormat="1" x14ac:dyDescent="0.3">
      <c r="B5297" s="15" t="str">
        <f>IF(A5297="","",VLOOKUP(A5297,Tabulka3[[Číslo smlouvy   u pravidelné činnosti]:[Příjmení]],3,0))</f>
        <v/>
      </c>
      <c r="C5297" s="15" t="str">
        <f>IF(A5297="","",VLOOKUP(A5297,Tabulka3[[Číslo smlouvy   u pravidelné činnosti]:[Příjmení]],4,0))</f>
        <v/>
      </c>
      <c r="F5297" s="94"/>
      <c r="H5297" s="113"/>
      <c r="I5297" s="113"/>
      <c r="K5297" s="15"/>
      <c r="L5297" s="15"/>
      <c r="M5297" s="15">
        <f t="shared" si="246"/>
        <v>1</v>
      </c>
      <c r="N5297" s="15" t="str">
        <f t="shared" si="247"/>
        <v>-</v>
      </c>
      <c r="O5297" s="150">
        <f t="shared" si="248"/>
        <v>0</v>
      </c>
      <c r="P5297" s="15" t="str">
        <f>IF(COUNTIF('Personálie dobrovolníků '!U:X,N5297)&gt;0,"ANO","")</f>
        <v/>
      </c>
      <c r="Q5297" s="15"/>
    </row>
    <row r="5298" spans="2:17" s="25" customFormat="1" x14ac:dyDescent="0.3">
      <c r="B5298" s="15" t="str">
        <f>IF(A5298="","",VLOOKUP(A5298,Tabulka3[[Číslo smlouvy   u pravidelné činnosti]:[Příjmení]],3,0))</f>
        <v/>
      </c>
      <c r="C5298" s="15" t="str">
        <f>IF(A5298="","",VLOOKUP(A5298,Tabulka3[[Číslo smlouvy   u pravidelné činnosti]:[Příjmení]],4,0))</f>
        <v/>
      </c>
      <c r="F5298" s="94"/>
      <c r="H5298" s="113"/>
      <c r="I5298" s="113"/>
      <c r="K5298" s="15"/>
      <c r="L5298" s="15"/>
      <c r="M5298" s="15">
        <f t="shared" si="246"/>
        <v>1</v>
      </c>
      <c r="N5298" s="15" t="str">
        <f t="shared" si="247"/>
        <v>-</v>
      </c>
      <c r="O5298" s="150">
        <f t="shared" si="248"/>
        <v>0</v>
      </c>
      <c r="P5298" s="15" t="str">
        <f>IF(COUNTIF('Personálie dobrovolníků '!U:X,N5298)&gt;0,"ANO","")</f>
        <v/>
      </c>
      <c r="Q5298" s="15"/>
    </row>
    <row r="5299" spans="2:17" s="25" customFormat="1" x14ac:dyDescent="0.3">
      <c r="B5299" s="15" t="str">
        <f>IF(A5299="","",VLOOKUP(A5299,Tabulka3[[Číslo smlouvy   u pravidelné činnosti]:[Příjmení]],3,0))</f>
        <v/>
      </c>
      <c r="C5299" s="15" t="str">
        <f>IF(A5299="","",VLOOKUP(A5299,Tabulka3[[Číslo smlouvy   u pravidelné činnosti]:[Příjmení]],4,0))</f>
        <v/>
      </c>
      <c r="F5299" s="94"/>
      <c r="H5299" s="113"/>
      <c r="I5299" s="113"/>
      <c r="K5299" s="15"/>
      <c r="L5299" s="15"/>
      <c r="M5299" s="15">
        <f t="shared" si="246"/>
        <v>1</v>
      </c>
      <c r="N5299" s="15" t="str">
        <f t="shared" si="247"/>
        <v>-</v>
      </c>
      <c r="O5299" s="150">
        <f t="shared" si="248"/>
        <v>0</v>
      </c>
      <c r="P5299" s="15" t="str">
        <f>IF(COUNTIF('Personálie dobrovolníků '!U:X,N5299)&gt;0,"ANO","")</f>
        <v/>
      </c>
      <c r="Q5299" s="15"/>
    </row>
    <row r="5300" spans="2:17" s="25" customFormat="1" x14ac:dyDescent="0.3">
      <c r="B5300" s="15" t="str">
        <f>IF(A5300="","",VLOOKUP(A5300,Tabulka3[[Číslo smlouvy   u pravidelné činnosti]:[Příjmení]],3,0))</f>
        <v/>
      </c>
      <c r="C5300" s="15" t="str">
        <f>IF(A5300="","",VLOOKUP(A5300,Tabulka3[[Číslo smlouvy   u pravidelné činnosti]:[Příjmení]],4,0))</f>
        <v/>
      </c>
      <c r="F5300" s="94"/>
      <c r="H5300" s="113"/>
      <c r="I5300" s="113"/>
      <c r="K5300" s="15"/>
      <c r="L5300" s="15"/>
      <c r="M5300" s="15">
        <f t="shared" si="246"/>
        <v>1</v>
      </c>
      <c r="N5300" s="15" t="str">
        <f t="shared" si="247"/>
        <v>-</v>
      </c>
      <c r="O5300" s="150">
        <f t="shared" si="248"/>
        <v>0</v>
      </c>
      <c r="P5300" s="15" t="str">
        <f>IF(COUNTIF('Personálie dobrovolníků '!U:X,N5300)&gt;0,"ANO","")</f>
        <v/>
      </c>
      <c r="Q5300" s="15"/>
    </row>
    <row r="5301" spans="2:17" s="25" customFormat="1" x14ac:dyDescent="0.3">
      <c r="B5301" s="15" t="str">
        <f>IF(A5301="","",VLOOKUP(A5301,Tabulka3[[Číslo smlouvy   u pravidelné činnosti]:[Příjmení]],3,0))</f>
        <v/>
      </c>
      <c r="C5301" s="15" t="str">
        <f>IF(A5301="","",VLOOKUP(A5301,Tabulka3[[Číslo smlouvy   u pravidelné činnosti]:[Příjmení]],4,0))</f>
        <v/>
      </c>
      <c r="F5301" s="94"/>
      <c r="H5301" s="113"/>
      <c r="I5301" s="113"/>
      <c r="K5301" s="15"/>
      <c r="L5301" s="15"/>
      <c r="M5301" s="15">
        <f t="shared" si="246"/>
        <v>1</v>
      </c>
      <c r="N5301" s="15" t="str">
        <f t="shared" si="247"/>
        <v>-</v>
      </c>
      <c r="O5301" s="150">
        <f t="shared" si="248"/>
        <v>0</v>
      </c>
      <c r="P5301" s="15" t="str">
        <f>IF(COUNTIF('Personálie dobrovolníků '!U:X,N5301)&gt;0,"ANO","")</f>
        <v/>
      </c>
      <c r="Q5301" s="15"/>
    </row>
    <row r="5302" spans="2:17" s="25" customFormat="1" x14ac:dyDescent="0.3">
      <c r="B5302" s="15" t="str">
        <f>IF(A5302="","",VLOOKUP(A5302,Tabulka3[[Číslo smlouvy   u pravidelné činnosti]:[Příjmení]],3,0))</f>
        <v/>
      </c>
      <c r="C5302" s="15" t="str">
        <f>IF(A5302="","",VLOOKUP(A5302,Tabulka3[[Číslo smlouvy   u pravidelné činnosti]:[Příjmení]],4,0))</f>
        <v/>
      </c>
      <c r="F5302" s="94"/>
      <c r="H5302" s="113"/>
      <c r="I5302" s="113"/>
      <c r="K5302" s="15"/>
      <c r="L5302" s="15"/>
      <c r="M5302" s="15">
        <f t="shared" si="246"/>
        <v>1</v>
      </c>
      <c r="N5302" s="15" t="str">
        <f t="shared" si="247"/>
        <v>-</v>
      </c>
      <c r="O5302" s="150">
        <f t="shared" si="248"/>
        <v>0</v>
      </c>
      <c r="P5302" s="15" t="str">
        <f>IF(COUNTIF('Personálie dobrovolníků '!U:X,N5302)&gt;0,"ANO","")</f>
        <v/>
      </c>
      <c r="Q5302" s="15"/>
    </row>
    <row r="5303" spans="2:17" s="25" customFormat="1" x14ac:dyDescent="0.3">
      <c r="B5303" s="15" t="str">
        <f>IF(A5303="","",VLOOKUP(A5303,Tabulka3[[Číslo smlouvy   u pravidelné činnosti]:[Příjmení]],3,0))</f>
        <v/>
      </c>
      <c r="C5303" s="15" t="str">
        <f>IF(A5303="","",VLOOKUP(A5303,Tabulka3[[Číslo smlouvy   u pravidelné činnosti]:[Příjmení]],4,0))</f>
        <v/>
      </c>
      <c r="F5303" s="94"/>
      <c r="H5303" s="113"/>
      <c r="I5303" s="113"/>
      <c r="K5303" s="15"/>
      <c r="L5303" s="15"/>
      <c r="M5303" s="15">
        <f t="shared" si="246"/>
        <v>1</v>
      </c>
      <c r="N5303" s="15" t="str">
        <f t="shared" si="247"/>
        <v>-</v>
      </c>
      <c r="O5303" s="150">
        <f t="shared" si="248"/>
        <v>0</v>
      </c>
      <c r="P5303" s="15" t="str">
        <f>IF(COUNTIF('Personálie dobrovolníků '!U:X,N5303)&gt;0,"ANO","")</f>
        <v/>
      </c>
      <c r="Q5303" s="15"/>
    </row>
    <row r="5304" spans="2:17" s="25" customFormat="1" x14ac:dyDescent="0.3">
      <c r="B5304" s="15" t="str">
        <f>IF(A5304="","",VLOOKUP(A5304,Tabulka3[[Číslo smlouvy   u pravidelné činnosti]:[Příjmení]],3,0))</f>
        <v/>
      </c>
      <c r="C5304" s="15" t="str">
        <f>IF(A5304="","",VLOOKUP(A5304,Tabulka3[[Číslo smlouvy   u pravidelné činnosti]:[Příjmení]],4,0))</f>
        <v/>
      </c>
      <c r="F5304" s="94"/>
      <c r="H5304" s="113"/>
      <c r="I5304" s="113"/>
      <c r="K5304" s="15"/>
      <c r="L5304" s="15"/>
      <c r="M5304" s="15">
        <f t="shared" si="246"/>
        <v>1</v>
      </c>
      <c r="N5304" s="15" t="str">
        <f t="shared" si="247"/>
        <v>-</v>
      </c>
      <c r="O5304" s="150">
        <f t="shared" si="248"/>
        <v>0</v>
      </c>
      <c r="P5304" s="15" t="str">
        <f>IF(COUNTIF('Personálie dobrovolníků '!U:X,N5304)&gt;0,"ANO","")</f>
        <v/>
      </c>
      <c r="Q5304" s="15"/>
    </row>
    <row r="5305" spans="2:17" s="25" customFormat="1" x14ac:dyDescent="0.3">
      <c r="B5305" s="15" t="str">
        <f>IF(A5305="","",VLOOKUP(A5305,Tabulka3[[Číslo smlouvy   u pravidelné činnosti]:[Příjmení]],3,0))</f>
        <v/>
      </c>
      <c r="C5305" s="15" t="str">
        <f>IF(A5305="","",VLOOKUP(A5305,Tabulka3[[Číslo smlouvy   u pravidelné činnosti]:[Příjmení]],4,0))</f>
        <v/>
      </c>
      <c r="F5305" s="94"/>
      <c r="H5305" s="113"/>
      <c r="I5305" s="113"/>
      <c r="K5305" s="15"/>
      <c r="L5305" s="15"/>
      <c r="M5305" s="15">
        <f t="shared" si="246"/>
        <v>1</v>
      </c>
      <c r="N5305" s="15" t="str">
        <f t="shared" si="247"/>
        <v>-</v>
      </c>
      <c r="O5305" s="150">
        <f t="shared" si="248"/>
        <v>0</v>
      </c>
      <c r="P5305" s="15" t="str">
        <f>IF(COUNTIF('Personálie dobrovolníků '!U:X,N5305)&gt;0,"ANO","")</f>
        <v/>
      </c>
      <c r="Q5305" s="15"/>
    </row>
    <row r="5306" spans="2:17" s="25" customFormat="1" x14ac:dyDescent="0.3">
      <c r="B5306" s="15" t="str">
        <f>IF(A5306="","",VLOOKUP(A5306,Tabulka3[[Číslo smlouvy   u pravidelné činnosti]:[Příjmení]],3,0))</f>
        <v/>
      </c>
      <c r="C5306" s="15" t="str">
        <f>IF(A5306="","",VLOOKUP(A5306,Tabulka3[[Číslo smlouvy   u pravidelné činnosti]:[Příjmení]],4,0))</f>
        <v/>
      </c>
      <c r="F5306" s="94"/>
      <c r="H5306" s="113"/>
      <c r="I5306" s="113"/>
      <c r="K5306" s="15"/>
      <c r="L5306" s="15"/>
      <c r="M5306" s="15">
        <f t="shared" si="246"/>
        <v>1</v>
      </c>
      <c r="N5306" s="15" t="str">
        <f t="shared" si="247"/>
        <v>-</v>
      </c>
      <c r="O5306" s="150">
        <f t="shared" si="248"/>
        <v>0</v>
      </c>
      <c r="P5306" s="15" t="str">
        <f>IF(COUNTIF('Personálie dobrovolníků '!U:X,N5306)&gt;0,"ANO","")</f>
        <v/>
      </c>
      <c r="Q5306" s="15"/>
    </row>
    <row r="5307" spans="2:17" s="25" customFormat="1" x14ac:dyDescent="0.3">
      <c r="B5307" s="15" t="str">
        <f>IF(A5307="","",VLOOKUP(A5307,Tabulka3[[Číslo smlouvy   u pravidelné činnosti]:[Příjmení]],3,0))</f>
        <v/>
      </c>
      <c r="C5307" s="15" t="str">
        <f>IF(A5307="","",VLOOKUP(A5307,Tabulka3[[Číslo smlouvy   u pravidelné činnosti]:[Příjmení]],4,0))</f>
        <v/>
      </c>
      <c r="F5307" s="94"/>
      <c r="H5307" s="113"/>
      <c r="I5307" s="113"/>
      <c r="K5307" s="15"/>
      <c r="L5307" s="15"/>
      <c r="M5307" s="15">
        <f t="shared" si="246"/>
        <v>1</v>
      </c>
      <c r="N5307" s="15" t="str">
        <f t="shared" si="247"/>
        <v>-</v>
      </c>
      <c r="O5307" s="150">
        <f t="shared" si="248"/>
        <v>0</v>
      </c>
      <c r="P5307" s="15" t="str">
        <f>IF(COUNTIF('Personálie dobrovolníků '!U:X,N5307)&gt;0,"ANO","")</f>
        <v/>
      </c>
      <c r="Q5307" s="15"/>
    </row>
    <row r="5308" spans="2:17" s="25" customFormat="1" x14ac:dyDescent="0.3">
      <c r="B5308" s="15" t="str">
        <f>IF(A5308="","",VLOOKUP(A5308,Tabulka3[[Číslo smlouvy   u pravidelné činnosti]:[Příjmení]],3,0))</f>
        <v/>
      </c>
      <c r="C5308" s="15" t="str">
        <f>IF(A5308="","",VLOOKUP(A5308,Tabulka3[[Číslo smlouvy   u pravidelné činnosti]:[Příjmení]],4,0))</f>
        <v/>
      </c>
      <c r="F5308" s="94"/>
      <c r="H5308" s="113"/>
      <c r="I5308" s="113"/>
      <c r="K5308" s="15"/>
      <c r="L5308" s="15"/>
      <c r="M5308" s="15">
        <f t="shared" si="246"/>
        <v>1</v>
      </c>
      <c r="N5308" s="15" t="str">
        <f t="shared" si="247"/>
        <v>-</v>
      </c>
      <c r="O5308" s="150">
        <f t="shared" si="248"/>
        <v>0</v>
      </c>
      <c r="P5308" s="15" t="str">
        <f>IF(COUNTIF('Personálie dobrovolníků '!U:X,N5308)&gt;0,"ANO","")</f>
        <v/>
      </c>
      <c r="Q5308" s="15"/>
    </row>
    <row r="5309" spans="2:17" s="25" customFormat="1" x14ac:dyDescent="0.3">
      <c r="B5309" s="15" t="str">
        <f>IF(A5309="","",VLOOKUP(A5309,Tabulka3[[Číslo smlouvy   u pravidelné činnosti]:[Příjmení]],3,0))</f>
        <v/>
      </c>
      <c r="C5309" s="15" t="str">
        <f>IF(A5309="","",VLOOKUP(A5309,Tabulka3[[Číslo smlouvy   u pravidelné činnosti]:[Příjmení]],4,0))</f>
        <v/>
      </c>
      <c r="F5309" s="94"/>
      <c r="H5309" s="113"/>
      <c r="I5309" s="113"/>
      <c r="K5309" s="15"/>
      <c r="L5309" s="15"/>
      <c r="M5309" s="15">
        <f t="shared" si="246"/>
        <v>1</v>
      </c>
      <c r="N5309" s="15" t="str">
        <f t="shared" si="247"/>
        <v>-</v>
      </c>
      <c r="O5309" s="150">
        <f t="shared" si="248"/>
        <v>0</v>
      </c>
      <c r="P5309" s="15" t="str">
        <f>IF(COUNTIF('Personálie dobrovolníků '!U:X,N5309)&gt;0,"ANO","")</f>
        <v/>
      </c>
      <c r="Q5309" s="15"/>
    </row>
    <row r="5310" spans="2:17" s="25" customFormat="1" x14ac:dyDescent="0.3">
      <c r="B5310" s="15" t="str">
        <f>IF(A5310="","",VLOOKUP(A5310,Tabulka3[[Číslo smlouvy   u pravidelné činnosti]:[Příjmení]],3,0))</f>
        <v/>
      </c>
      <c r="C5310" s="15" t="str">
        <f>IF(A5310="","",VLOOKUP(A5310,Tabulka3[[Číslo smlouvy   u pravidelné činnosti]:[Příjmení]],4,0))</f>
        <v/>
      </c>
      <c r="F5310" s="94"/>
      <c r="H5310" s="113"/>
      <c r="I5310" s="113"/>
      <c r="K5310" s="15"/>
      <c r="L5310" s="15"/>
      <c r="M5310" s="15">
        <f t="shared" si="246"/>
        <v>1</v>
      </c>
      <c r="N5310" s="15" t="str">
        <f t="shared" si="247"/>
        <v>-</v>
      </c>
      <c r="O5310" s="150">
        <f t="shared" si="248"/>
        <v>0</v>
      </c>
      <c r="P5310" s="15" t="str">
        <f>IF(COUNTIF('Personálie dobrovolníků '!U:X,N5310)&gt;0,"ANO","")</f>
        <v/>
      </c>
      <c r="Q5310" s="15"/>
    </row>
    <row r="5311" spans="2:17" s="25" customFormat="1" x14ac:dyDescent="0.3">
      <c r="B5311" s="15" t="str">
        <f>IF(A5311="","",VLOOKUP(A5311,Tabulka3[[Číslo smlouvy   u pravidelné činnosti]:[Příjmení]],3,0))</f>
        <v/>
      </c>
      <c r="C5311" s="15" t="str">
        <f>IF(A5311="","",VLOOKUP(A5311,Tabulka3[[Číslo smlouvy   u pravidelné činnosti]:[Příjmení]],4,0))</f>
        <v/>
      </c>
      <c r="F5311" s="94"/>
      <c r="H5311" s="113"/>
      <c r="I5311" s="113"/>
      <c r="K5311" s="15"/>
      <c r="L5311" s="15"/>
      <c r="M5311" s="15">
        <f t="shared" si="246"/>
        <v>1</v>
      </c>
      <c r="N5311" s="15" t="str">
        <f t="shared" si="247"/>
        <v>-</v>
      </c>
      <c r="O5311" s="150">
        <f t="shared" si="248"/>
        <v>0</v>
      </c>
      <c r="P5311" s="15" t="str">
        <f>IF(COUNTIF('Personálie dobrovolníků '!U:X,N5311)&gt;0,"ANO","")</f>
        <v/>
      </c>
      <c r="Q5311" s="15"/>
    </row>
    <row r="5312" spans="2:17" s="25" customFormat="1" x14ac:dyDescent="0.3">
      <c r="B5312" s="15" t="str">
        <f>IF(A5312="","",VLOOKUP(A5312,Tabulka3[[Číslo smlouvy   u pravidelné činnosti]:[Příjmení]],3,0))</f>
        <v/>
      </c>
      <c r="C5312" s="15" t="str">
        <f>IF(A5312="","",VLOOKUP(A5312,Tabulka3[[Číslo smlouvy   u pravidelné činnosti]:[Příjmení]],4,0))</f>
        <v/>
      </c>
      <c r="F5312" s="94"/>
      <c r="H5312" s="113"/>
      <c r="I5312" s="113"/>
      <c r="K5312" s="15"/>
      <c r="L5312" s="15"/>
      <c r="M5312" s="15">
        <f t="shared" si="246"/>
        <v>1</v>
      </c>
      <c r="N5312" s="15" t="str">
        <f t="shared" si="247"/>
        <v>-</v>
      </c>
      <c r="O5312" s="150">
        <f t="shared" si="248"/>
        <v>0</v>
      </c>
      <c r="P5312" s="15" t="str">
        <f>IF(COUNTIF('Personálie dobrovolníků '!U:X,N5312)&gt;0,"ANO","")</f>
        <v/>
      </c>
      <c r="Q5312" s="15"/>
    </row>
    <row r="5313" spans="2:17" s="25" customFormat="1" x14ac:dyDescent="0.3">
      <c r="B5313" s="15" t="str">
        <f>IF(A5313="","",VLOOKUP(A5313,Tabulka3[[Číslo smlouvy   u pravidelné činnosti]:[Příjmení]],3,0))</f>
        <v/>
      </c>
      <c r="C5313" s="15" t="str">
        <f>IF(A5313="","",VLOOKUP(A5313,Tabulka3[[Číslo smlouvy   u pravidelné činnosti]:[Příjmení]],4,0))</f>
        <v/>
      </c>
      <c r="F5313" s="94"/>
      <c r="H5313" s="113"/>
      <c r="I5313" s="113"/>
      <c r="K5313" s="15"/>
      <c r="L5313" s="15"/>
      <c r="M5313" s="15">
        <f t="shared" si="246"/>
        <v>1</v>
      </c>
      <c r="N5313" s="15" t="str">
        <f t="shared" si="247"/>
        <v>-</v>
      </c>
      <c r="O5313" s="150">
        <f t="shared" si="248"/>
        <v>0</v>
      </c>
      <c r="P5313" s="15" t="str">
        <f>IF(COUNTIF('Personálie dobrovolníků '!U:X,N5313)&gt;0,"ANO","")</f>
        <v/>
      </c>
      <c r="Q5313" s="15"/>
    </row>
    <row r="5314" spans="2:17" s="25" customFormat="1" x14ac:dyDescent="0.3">
      <c r="B5314" s="15" t="str">
        <f>IF(A5314="","",VLOOKUP(A5314,Tabulka3[[Číslo smlouvy   u pravidelné činnosti]:[Příjmení]],3,0))</f>
        <v/>
      </c>
      <c r="C5314" s="15" t="str">
        <f>IF(A5314="","",VLOOKUP(A5314,Tabulka3[[Číslo smlouvy   u pravidelné činnosti]:[Příjmení]],4,0))</f>
        <v/>
      </c>
      <c r="F5314" s="94"/>
      <c r="H5314" s="113"/>
      <c r="I5314" s="113"/>
      <c r="K5314" s="15"/>
      <c r="L5314" s="15"/>
      <c r="M5314" s="15">
        <f t="shared" si="246"/>
        <v>1</v>
      </c>
      <c r="N5314" s="15" t="str">
        <f t="shared" si="247"/>
        <v>-</v>
      </c>
      <c r="O5314" s="150">
        <f t="shared" si="248"/>
        <v>0</v>
      </c>
      <c r="P5314" s="15" t="str">
        <f>IF(COUNTIF('Personálie dobrovolníků '!U:X,N5314)&gt;0,"ANO","")</f>
        <v/>
      </c>
      <c r="Q5314" s="15"/>
    </row>
    <row r="5315" spans="2:17" s="25" customFormat="1" x14ac:dyDescent="0.3">
      <c r="B5315" s="15" t="str">
        <f>IF(A5315="","",VLOOKUP(A5315,Tabulka3[[Číslo smlouvy   u pravidelné činnosti]:[Příjmení]],3,0))</f>
        <v/>
      </c>
      <c r="C5315" s="15" t="str">
        <f>IF(A5315="","",VLOOKUP(A5315,Tabulka3[[Číslo smlouvy   u pravidelné činnosti]:[Příjmení]],4,0))</f>
        <v/>
      </c>
      <c r="F5315" s="94"/>
      <c r="H5315" s="113"/>
      <c r="I5315" s="113"/>
      <c r="K5315" s="15"/>
      <c r="L5315" s="15"/>
      <c r="M5315" s="15">
        <f t="shared" si="246"/>
        <v>1</v>
      </c>
      <c r="N5315" s="15" t="str">
        <f t="shared" si="247"/>
        <v>-</v>
      </c>
      <c r="O5315" s="150">
        <f t="shared" si="248"/>
        <v>0</v>
      </c>
      <c r="P5315" s="15" t="str">
        <f>IF(COUNTIF('Personálie dobrovolníků '!U:X,N5315)&gt;0,"ANO","")</f>
        <v/>
      </c>
      <c r="Q5315" s="15"/>
    </row>
    <row r="5316" spans="2:17" s="25" customFormat="1" x14ac:dyDescent="0.3">
      <c r="B5316" s="15" t="str">
        <f>IF(A5316="","",VLOOKUP(A5316,Tabulka3[[Číslo smlouvy   u pravidelné činnosti]:[Příjmení]],3,0))</f>
        <v/>
      </c>
      <c r="C5316" s="15" t="str">
        <f>IF(A5316="","",VLOOKUP(A5316,Tabulka3[[Číslo smlouvy   u pravidelné činnosti]:[Příjmení]],4,0))</f>
        <v/>
      </c>
      <c r="F5316" s="94"/>
      <c r="H5316" s="113"/>
      <c r="I5316" s="113"/>
      <c r="K5316" s="15"/>
      <c r="L5316" s="15"/>
      <c r="M5316" s="15">
        <f t="shared" ref="M5316:M5379" si="249">IF(OR(
   AND($H5316=$K$12, $I5316=$L$4),
   AND($H5316=$K$12, $I5316=$L$5),
   AND($H5316=$K$12, $I5316=$L$6),
   AND($H5316=$K$12, $I5316=$L$7),
   AND($H5316=$K$11, $I5316=$L$4),
   AND($H5316=$K$11, $I5316=$L$5),
   AND($H5316=$K$11, $I5316=$L$6),
   AND($H5316=$K$11, $I5316=$L$7),
   AND($H5316=$K$5, $I5316=$L$5),
   AND($H5316=$K$6, $I5316=$L$4),
   AND($H5316=$K$6, $I5316=$L$5),
   AND($H5316=$K$6, $I5316=$L$7),
   AND($H5316=$K$4, $I5316=$L$6),
), 0, 1)</f>
        <v>1</v>
      </c>
      <c r="N5316" s="15" t="str">
        <f t="shared" ref="N5316:N5379" si="250">A5316 &amp; "-" &amp; J5316</f>
        <v>-</v>
      </c>
      <c r="O5316" s="150">
        <f t="shared" ref="O5316:O5379" si="251">IF(AND(M5316&lt;&gt;0, P5316="ANO"), 1, 0)</f>
        <v>0</v>
      </c>
      <c r="P5316" s="15" t="str">
        <f>IF(COUNTIF('Personálie dobrovolníků '!U:X,N5316)&gt;0,"ANO","")</f>
        <v/>
      </c>
      <c r="Q5316" s="15"/>
    </row>
    <row r="5317" spans="2:17" s="25" customFormat="1" x14ac:dyDescent="0.3">
      <c r="B5317" s="15" t="str">
        <f>IF(A5317="","",VLOOKUP(A5317,Tabulka3[[Číslo smlouvy   u pravidelné činnosti]:[Příjmení]],3,0))</f>
        <v/>
      </c>
      <c r="C5317" s="15" t="str">
        <f>IF(A5317="","",VLOOKUP(A5317,Tabulka3[[Číslo smlouvy   u pravidelné činnosti]:[Příjmení]],4,0))</f>
        <v/>
      </c>
      <c r="F5317" s="94"/>
      <c r="H5317" s="113"/>
      <c r="I5317" s="113"/>
      <c r="K5317" s="15"/>
      <c r="L5317" s="15"/>
      <c r="M5317" s="15">
        <f t="shared" si="249"/>
        <v>1</v>
      </c>
      <c r="N5317" s="15" t="str">
        <f t="shared" si="250"/>
        <v>-</v>
      </c>
      <c r="O5317" s="150">
        <f t="shared" si="251"/>
        <v>0</v>
      </c>
      <c r="P5317" s="15" t="str">
        <f>IF(COUNTIF('Personálie dobrovolníků '!U:X,N5317)&gt;0,"ANO","")</f>
        <v/>
      </c>
      <c r="Q5317" s="15"/>
    </row>
    <row r="5318" spans="2:17" s="25" customFormat="1" x14ac:dyDescent="0.3">
      <c r="B5318" s="15" t="str">
        <f>IF(A5318="","",VLOOKUP(A5318,Tabulka3[[Číslo smlouvy   u pravidelné činnosti]:[Příjmení]],3,0))</f>
        <v/>
      </c>
      <c r="C5318" s="15" t="str">
        <f>IF(A5318="","",VLOOKUP(A5318,Tabulka3[[Číslo smlouvy   u pravidelné činnosti]:[Příjmení]],4,0))</f>
        <v/>
      </c>
      <c r="F5318" s="94"/>
      <c r="H5318" s="113"/>
      <c r="I5318" s="113"/>
      <c r="K5318" s="15"/>
      <c r="L5318" s="15"/>
      <c r="M5318" s="15">
        <f t="shared" si="249"/>
        <v>1</v>
      </c>
      <c r="N5318" s="15" t="str">
        <f t="shared" si="250"/>
        <v>-</v>
      </c>
      <c r="O5318" s="150">
        <f t="shared" si="251"/>
        <v>0</v>
      </c>
      <c r="P5318" s="15" t="str">
        <f>IF(COUNTIF('Personálie dobrovolníků '!U:X,N5318)&gt;0,"ANO","")</f>
        <v/>
      </c>
      <c r="Q5318" s="15"/>
    </row>
    <row r="5319" spans="2:17" s="25" customFormat="1" x14ac:dyDescent="0.3">
      <c r="B5319" s="15" t="str">
        <f>IF(A5319="","",VLOOKUP(A5319,Tabulka3[[Číslo smlouvy   u pravidelné činnosti]:[Příjmení]],3,0))</f>
        <v/>
      </c>
      <c r="C5319" s="15" t="str">
        <f>IF(A5319="","",VLOOKUP(A5319,Tabulka3[[Číslo smlouvy   u pravidelné činnosti]:[Příjmení]],4,0))</f>
        <v/>
      </c>
      <c r="F5319" s="94"/>
      <c r="H5319" s="113"/>
      <c r="I5319" s="113"/>
      <c r="K5319" s="15"/>
      <c r="L5319" s="15"/>
      <c r="M5319" s="15">
        <f t="shared" si="249"/>
        <v>1</v>
      </c>
      <c r="N5319" s="15" t="str">
        <f t="shared" si="250"/>
        <v>-</v>
      </c>
      <c r="O5319" s="150">
        <f t="shared" si="251"/>
        <v>0</v>
      </c>
      <c r="P5319" s="15" t="str">
        <f>IF(COUNTIF('Personálie dobrovolníků '!U:X,N5319)&gt;0,"ANO","")</f>
        <v/>
      </c>
      <c r="Q5319" s="15"/>
    </row>
    <row r="5320" spans="2:17" s="25" customFormat="1" x14ac:dyDescent="0.3">
      <c r="B5320" s="15" t="str">
        <f>IF(A5320="","",VLOOKUP(A5320,Tabulka3[[Číslo smlouvy   u pravidelné činnosti]:[Příjmení]],3,0))</f>
        <v/>
      </c>
      <c r="C5320" s="15" t="str">
        <f>IF(A5320="","",VLOOKUP(A5320,Tabulka3[[Číslo smlouvy   u pravidelné činnosti]:[Příjmení]],4,0))</f>
        <v/>
      </c>
      <c r="F5320" s="94"/>
      <c r="H5320" s="113"/>
      <c r="I5320" s="113"/>
      <c r="K5320" s="15"/>
      <c r="L5320" s="15"/>
      <c r="M5320" s="15">
        <f t="shared" si="249"/>
        <v>1</v>
      </c>
      <c r="N5320" s="15" t="str">
        <f t="shared" si="250"/>
        <v>-</v>
      </c>
      <c r="O5320" s="150">
        <f t="shared" si="251"/>
        <v>0</v>
      </c>
      <c r="P5320" s="15" t="str">
        <f>IF(COUNTIF('Personálie dobrovolníků '!U:X,N5320)&gt;0,"ANO","")</f>
        <v/>
      </c>
      <c r="Q5320" s="15"/>
    </row>
    <row r="5321" spans="2:17" s="25" customFormat="1" x14ac:dyDescent="0.3">
      <c r="B5321" s="15" t="str">
        <f>IF(A5321="","",VLOOKUP(A5321,Tabulka3[[Číslo smlouvy   u pravidelné činnosti]:[Příjmení]],3,0))</f>
        <v/>
      </c>
      <c r="C5321" s="15" t="str">
        <f>IF(A5321="","",VLOOKUP(A5321,Tabulka3[[Číslo smlouvy   u pravidelné činnosti]:[Příjmení]],4,0))</f>
        <v/>
      </c>
      <c r="F5321" s="94"/>
      <c r="H5321" s="113"/>
      <c r="I5321" s="113"/>
      <c r="K5321" s="15"/>
      <c r="L5321" s="15"/>
      <c r="M5321" s="15">
        <f t="shared" si="249"/>
        <v>1</v>
      </c>
      <c r="N5321" s="15" t="str">
        <f t="shared" si="250"/>
        <v>-</v>
      </c>
      <c r="O5321" s="150">
        <f t="shared" si="251"/>
        <v>0</v>
      </c>
      <c r="P5321" s="15" t="str">
        <f>IF(COUNTIF('Personálie dobrovolníků '!U:X,N5321)&gt;0,"ANO","")</f>
        <v/>
      </c>
      <c r="Q5321" s="15"/>
    </row>
    <row r="5322" spans="2:17" s="25" customFormat="1" x14ac:dyDescent="0.3">
      <c r="B5322" s="15" t="str">
        <f>IF(A5322="","",VLOOKUP(A5322,Tabulka3[[Číslo smlouvy   u pravidelné činnosti]:[Příjmení]],3,0))</f>
        <v/>
      </c>
      <c r="C5322" s="15" t="str">
        <f>IF(A5322="","",VLOOKUP(A5322,Tabulka3[[Číslo smlouvy   u pravidelné činnosti]:[Příjmení]],4,0))</f>
        <v/>
      </c>
      <c r="F5322" s="94"/>
      <c r="H5322" s="113"/>
      <c r="I5322" s="113"/>
      <c r="K5322" s="15"/>
      <c r="L5322" s="15"/>
      <c r="M5322" s="15">
        <f t="shared" si="249"/>
        <v>1</v>
      </c>
      <c r="N5322" s="15" t="str">
        <f t="shared" si="250"/>
        <v>-</v>
      </c>
      <c r="O5322" s="150">
        <f t="shared" si="251"/>
        <v>0</v>
      </c>
      <c r="P5322" s="15" t="str">
        <f>IF(COUNTIF('Personálie dobrovolníků '!U:X,N5322)&gt;0,"ANO","")</f>
        <v/>
      </c>
      <c r="Q5322" s="15"/>
    </row>
    <row r="5323" spans="2:17" s="25" customFormat="1" x14ac:dyDescent="0.3">
      <c r="B5323" s="15" t="str">
        <f>IF(A5323="","",VLOOKUP(A5323,Tabulka3[[Číslo smlouvy   u pravidelné činnosti]:[Příjmení]],3,0))</f>
        <v/>
      </c>
      <c r="C5323" s="15" t="str">
        <f>IF(A5323="","",VLOOKUP(A5323,Tabulka3[[Číslo smlouvy   u pravidelné činnosti]:[Příjmení]],4,0))</f>
        <v/>
      </c>
      <c r="F5323" s="94"/>
      <c r="H5323" s="113"/>
      <c r="I5323" s="113"/>
      <c r="K5323" s="15"/>
      <c r="L5323" s="15"/>
      <c r="M5323" s="15">
        <f t="shared" si="249"/>
        <v>1</v>
      </c>
      <c r="N5323" s="15" t="str">
        <f t="shared" si="250"/>
        <v>-</v>
      </c>
      <c r="O5323" s="150">
        <f t="shared" si="251"/>
        <v>0</v>
      </c>
      <c r="P5323" s="15" t="str">
        <f>IF(COUNTIF('Personálie dobrovolníků '!U:X,N5323)&gt;0,"ANO","")</f>
        <v/>
      </c>
      <c r="Q5323" s="15"/>
    </row>
    <row r="5324" spans="2:17" s="25" customFormat="1" x14ac:dyDescent="0.3">
      <c r="B5324" s="15" t="str">
        <f>IF(A5324="","",VLOOKUP(A5324,Tabulka3[[Číslo smlouvy   u pravidelné činnosti]:[Příjmení]],3,0))</f>
        <v/>
      </c>
      <c r="C5324" s="15" t="str">
        <f>IF(A5324="","",VLOOKUP(A5324,Tabulka3[[Číslo smlouvy   u pravidelné činnosti]:[Příjmení]],4,0))</f>
        <v/>
      </c>
      <c r="F5324" s="94"/>
      <c r="H5324" s="113"/>
      <c r="I5324" s="113"/>
      <c r="K5324" s="15"/>
      <c r="L5324" s="15"/>
      <c r="M5324" s="15">
        <f t="shared" si="249"/>
        <v>1</v>
      </c>
      <c r="N5324" s="15" t="str">
        <f t="shared" si="250"/>
        <v>-</v>
      </c>
      <c r="O5324" s="150">
        <f t="shared" si="251"/>
        <v>0</v>
      </c>
      <c r="P5324" s="15" t="str">
        <f>IF(COUNTIF('Personálie dobrovolníků '!U:X,N5324)&gt;0,"ANO","")</f>
        <v/>
      </c>
      <c r="Q5324" s="15"/>
    </row>
    <row r="5325" spans="2:17" s="25" customFormat="1" x14ac:dyDescent="0.3">
      <c r="B5325" s="15" t="str">
        <f>IF(A5325="","",VLOOKUP(A5325,Tabulka3[[Číslo smlouvy   u pravidelné činnosti]:[Příjmení]],3,0))</f>
        <v/>
      </c>
      <c r="C5325" s="15" t="str">
        <f>IF(A5325="","",VLOOKUP(A5325,Tabulka3[[Číslo smlouvy   u pravidelné činnosti]:[Příjmení]],4,0))</f>
        <v/>
      </c>
      <c r="F5325" s="94"/>
      <c r="H5325" s="113"/>
      <c r="I5325" s="113"/>
      <c r="K5325" s="15"/>
      <c r="L5325" s="15"/>
      <c r="M5325" s="15">
        <f t="shared" si="249"/>
        <v>1</v>
      </c>
      <c r="N5325" s="15" t="str">
        <f t="shared" si="250"/>
        <v>-</v>
      </c>
      <c r="O5325" s="150">
        <f t="shared" si="251"/>
        <v>0</v>
      </c>
      <c r="P5325" s="15" t="str">
        <f>IF(COUNTIF('Personálie dobrovolníků '!U:X,N5325)&gt;0,"ANO","")</f>
        <v/>
      </c>
      <c r="Q5325" s="15"/>
    </row>
    <row r="5326" spans="2:17" s="25" customFormat="1" x14ac:dyDescent="0.3">
      <c r="B5326" s="15" t="str">
        <f>IF(A5326="","",VLOOKUP(A5326,Tabulka3[[Číslo smlouvy   u pravidelné činnosti]:[Příjmení]],3,0))</f>
        <v/>
      </c>
      <c r="C5326" s="15" t="str">
        <f>IF(A5326="","",VLOOKUP(A5326,Tabulka3[[Číslo smlouvy   u pravidelné činnosti]:[Příjmení]],4,0))</f>
        <v/>
      </c>
      <c r="F5326" s="94"/>
      <c r="H5326" s="113"/>
      <c r="I5326" s="113"/>
      <c r="K5326" s="15"/>
      <c r="L5326" s="15"/>
      <c r="M5326" s="15">
        <f t="shared" si="249"/>
        <v>1</v>
      </c>
      <c r="N5326" s="15" t="str">
        <f t="shared" si="250"/>
        <v>-</v>
      </c>
      <c r="O5326" s="150">
        <f t="shared" si="251"/>
        <v>0</v>
      </c>
      <c r="P5326" s="15" t="str">
        <f>IF(COUNTIF('Personálie dobrovolníků '!U:X,N5326)&gt;0,"ANO","")</f>
        <v/>
      </c>
      <c r="Q5326" s="15"/>
    </row>
    <row r="5327" spans="2:17" s="25" customFormat="1" x14ac:dyDescent="0.3">
      <c r="B5327" s="15" t="str">
        <f>IF(A5327="","",VLOOKUP(A5327,Tabulka3[[Číslo smlouvy   u pravidelné činnosti]:[Příjmení]],3,0))</f>
        <v/>
      </c>
      <c r="C5327" s="15" t="str">
        <f>IF(A5327="","",VLOOKUP(A5327,Tabulka3[[Číslo smlouvy   u pravidelné činnosti]:[Příjmení]],4,0))</f>
        <v/>
      </c>
      <c r="F5327" s="94"/>
      <c r="H5327" s="113"/>
      <c r="I5327" s="113"/>
      <c r="K5327" s="15"/>
      <c r="L5327" s="15"/>
      <c r="M5327" s="15">
        <f t="shared" si="249"/>
        <v>1</v>
      </c>
      <c r="N5327" s="15" t="str">
        <f t="shared" si="250"/>
        <v>-</v>
      </c>
      <c r="O5327" s="150">
        <f t="shared" si="251"/>
        <v>0</v>
      </c>
      <c r="P5327" s="15" t="str">
        <f>IF(COUNTIF('Personálie dobrovolníků '!U:X,N5327)&gt;0,"ANO","")</f>
        <v/>
      </c>
      <c r="Q5327" s="15"/>
    </row>
    <row r="5328" spans="2:17" s="25" customFormat="1" x14ac:dyDescent="0.3">
      <c r="B5328" s="15" t="str">
        <f>IF(A5328="","",VLOOKUP(A5328,Tabulka3[[Číslo smlouvy   u pravidelné činnosti]:[Příjmení]],3,0))</f>
        <v/>
      </c>
      <c r="C5328" s="15" t="str">
        <f>IF(A5328="","",VLOOKUP(A5328,Tabulka3[[Číslo smlouvy   u pravidelné činnosti]:[Příjmení]],4,0))</f>
        <v/>
      </c>
      <c r="F5328" s="94"/>
      <c r="H5328" s="113"/>
      <c r="I5328" s="113"/>
      <c r="K5328" s="15"/>
      <c r="L5328" s="15"/>
      <c r="M5328" s="15">
        <f t="shared" si="249"/>
        <v>1</v>
      </c>
      <c r="N5328" s="15" t="str">
        <f t="shared" si="250"/>
        <v>-</v>
      </c>
      <c r="O5328" s="150">
        <f t="shared" si="251"/>
        <v>0</v>
      </c>
      <c r="P5328" s="15" t="str">
        <f>IF(COUNTIF('Personálie dobrovolníků '!U:X,N5328)&gt;0,"ANO","")</f>
        <v/>
      </c>
      <c r="Q5328" s="15"/>
    </row>
    <row r="5329" spans="2:17" s="25" customFormat="1" x14ac:dyDescent="0.3">
      <c r="B5329" s="15" t="str">
        <f>IF(A5329="","",VLOOKUP(A5329,Tabulka3[[Číslo smlouvy   u pravidelné činnosti]:[Příjmení]],3,0))</f>
        <v/>
      </c>
      <c r="C5329" s="15" t="str">
        <f>IF(A5329="","",VLOOKUP(A5329,Tabulka3[[Číslo smlouvy   u pravidelné činnosti]:[Příjmení]],4,0))</f>
        <v/>
      </c>
      <c r="F5329" s="94"/>
      <c r="H5329" s="113"/>
      <c r="I5329" s="113"/>
      <c r="K5329" s="15"/>
      <c r="L5329" s="15"/>
      <c r="M5329" s="15">
        <f t="shared" si="249"/>
        <v>1</v>
      </c>
      <c r="N5329" s="15" t="str">
        <f t="shared" si="250"/>
        <v>-</v>
      </c>
      <c r="O5329" s="150">
        <f t="shared" si="251"/>
        <v>0</v>
      </c>
      <c r="P5329" s="15" t="str">
        <f>IF(COUNTIF('Personálie dobrovolníků '!U:X,N5329)&gt;0,"ANO","")</f>
        <v/>
      </c>
      <c r="Q5329" s="15"/>
    </row>
    <row r="5330" spans="2:17" s="25" customFormat="1" x14ac:dyDescent="0.3">
      <c r="B5330" s="15" t="str">
        <f>IF(A5330="","",VLOOKUP(A5330,Tabulka3[[Číslo smlouvy   u pravidelné činnosti]:[Příjmení]],3,0))</f>
        <v/>
      </c>
      <c r="C5330" s="15" t="str">
        <f>IF(A5330="","",VLOOKUP(A5330,Tabulka3[[Číslo smlouvy   u pravidelné činnosti]:[Příjmení]],4,0))</f>
        <v/>
      </c>
      <c r="F5330" s="94"/>
      <c r="H5330" s="113"/>
      <c r="I5330" s="113"/>
      <c r="K5330" s="15"/>
      <c r="L5330" s="15"/>
      <c r="M5330" s="15">
        <f t="shared" si="249"/>
        <v>1</v>
      </c>
      <c r="N5330" s="15" t="str">
        <f t="shared" si="250"/>
        <v>-</v>
      </c>
      <c r="O5330" s="150">
        <f t="shared" si="251"/>
        <v>0</v>
      </c>
      <c r="P5330" s="15" t="str">
        <f>IF(COUNTIF('Personálie dobrovolníků '!U:X,N5330)&gt;0,"ANO","")</f>
        <v/>
      </c>
      <c r="Q5330" s="15"/>
    </row>
    <row r="5331" spans="2:17" s="25" customFormat="1" x14ac:dyDescent="0.3">
      <c r="B5331" s="15" t="str">
        <f>IF(A5331="","",VLOOKUP(A5331,Tabulka3[[Číslo smlouvy   u pravidelné činnosti]:[Příjmení]],3,0))</f>
        <v/>
      </c>
      <c r="C5331" s="15" t="str">
        <f>IF(A5331="","",VLOOKUP(A5331,Tabulka3[[Číslo smlouvy   u pravidelné činnosti]:[Příjmení]],4,0))</f>
        <v/>
      </c>
      <c r="F5331" s="94"/>
      <c r="H5331" s="113"/>
      <c r="I5331" s="113"/>
      <c r="K5331" s="15"/>
      <c r="L5331" s="15"/>
      <c r="M5331" s="15">
        <f t="shared" si="249"/>
        <v>1</v>
      </c>
      <c r="N5331" s="15" t="str">
        <f t="shared" si="250"/>
        <v>-</v>
      </c>
      <c r="O5331" s="150">
        <f t="shared" si="251"/>
        <v>0</v>
      </c>
      <c r="P5331" s="15" t="str">
        <f>IF(COUNTIF('Personálie dobrovolníků '!U:X,N5331)&gt;0,"ANO","")</f>
        <v/>
      </c>
      <c r="Q5331" s="15"/>
    </row>
    <row r="5332" spans="2:17" s="25" customFormat="1" x14ac:dyDescent="0.3">
      <c r="B5332" s="15" t="str">
        <f>IF(A5332="","",VLOOKUP(A5332,Tabulka3[[Číslo smlouvy   u pravidelné činnosti]:[Příjmení]],3,0))</f>
        <v/>
      </c>
      <c r="C5332" s="15" t="str">
        <f>IF(A5332="","",VLOOKUP(A5332,Tabulka3[[Číslo smlouvy   u pravidelné činnosti]:[Příjmení]],4,0))</f>
        <v/>
      </c>
      <c r="F5332" s="94"/>
      <c r="H5332" s="113"/>
      <c r="I5332" s="113"/>
      <c r="K5332" s="15"/>
      <c r="L5332" s="15"/>
      <c r="M5332" s="15">
        <f t="shared" si="249"/>
        <v>1</v>
      </c>
      <c r="N5332" s="15" t="str">
        <f t="shared" si="250"/>
        <v>-</v>
      </c>
      <c r="O5332" s="150">
        <f t="shared" si="251"/>
        <v>0</v>
      </c>
      <c r="P5332" s="15" t="str">
        <f>IF(COUNTIF('Personálie dobrovolníků '!U:X,N5332)&gt;0,"ANO","")</f>
        <v/>
      </c>
      <c r="Q5332" s="15"/>
    </row>
    <row r="5333" spans="2:17" s="25" customFormat="1" x14ac:dyDescent="0.3">
      <c r="B5333" s="15" t="str">
        <f>IF(A5333="","",VLOOKUP(A5333,Tabulka3[[Číslo smlouvy   u pravidelné činnosti]:[Příjmení]],3,0))</f>
        <v/>
      </c>
      <c r="C5333" s="15" t="str">
        <f>IF(A5333="","",VLOOKUP(A5333,Tabulka3[[Číslo smlouvy   u pravidelné činnosti]:[Příjmení]],4,0))</f>
        <v/>
      </c>
      <c r="F5333" s="94"/>
      <c r="H5333" s="113"/>
      <c r="I5333" s="113"/>
      <c r="K5333" s="15"/>
      <c r="L5333" s="15"/>
      <c r="M5333" s="15">
        <f t="shared" si="249"/>
        <v>1</v>
      </c>
      <c r="N5333" s="15" t="str">
        <f t="shared" si="250"/>
        <v>-</v>
      </c>
      <c r="O5333" s="150">
        <f t="shared" si="251"/>
        <v>0</v>
      </c>
      <c r="P5333" s="15" t="str">
        <f>IF(COUNTIF('Personálie dobrovolníků '!U:X,N5333)&gt;0,"ANO","")</f>
        <v/>
      </c>
      <c r="Q5333" s="15"/>
    </row>
    <row r="5334" spans="2:17" s="25" customFormat="1" x14ac:dyDescent="0.3">
      <c r="B5334" s="15" t="str">
        <f>IF(A5334="","",VLOOKUP(A5334,Tabulka3[[Číslo smlouvy   u pravidelné činnosti]:[Příjmení]],3,0))</f>
        <v/>
      </c>
      <c r="C5334" s="15" t="str">
        <f>IF(A5334="","",VLOOKUP(A5334,Tabulka3[[Číslo smlouvy   u pravidelné činnosti]:[Příjmení]],4,0))</f>
        <v/>
      </c>
      <c r="F5334" s="94"/>
      <c r="H5334" s="113"/>
      <c r="I5334" s="113"/>
      <c r="K5334" s="15"/>
      <c r="L5334" s="15"/>
      <c r="M5334" s="15">
        <f t="shared" si="249"/>
        <v>1</v>
      </c>
      <c r="N5334" s="15" t="str">
        <f t="shared" si="250"/>
        <v>-</v>
      </c>
      <c r="O5334" s="150">
        <f t="shared" si="251"/>
        <v>0</v>
      </c>
      <c r="P5334" s="15" t="str">
        <f>IF(COUNTIF('Personálie dobrovolníků '!U:X,N5334)&gt;0,"ANO","")</f>
        <v/>
      </c>
      <c r="Q5334" s="15"/>
    </row>
    <row r="5335" spans="2:17" s="25" customFormat="1" x14ac:dyDescent="0.3">
      <c r="B5335" s="15" t="str">
        <f>IF(A5335="","",VLOOKUP(A5335,Tabulka3[[Číslo smlouvy   u pravidelné činnosti]:[Příjmení]],3,0))</f>
        <v/>
      </c>
      <c r="C5335" s="15" t="str">
        <f>IF(A5335="","",VLOOKUP(A5335,Tabulka3[[Číslo smlouvy   u pravidelné činnosti]:[Příjmení]],4,0))</f>
        <v/>
      </c>
      <c r="F5335" s="94"/>
      <c r="H5335" s="113"/>
      <c r="I5335" s="113"/>
      <c r="K5335" s="15"/>
      <c r="L5335" s="15"/>
      <c r="M5335" s="15">
        <f t="shared" si="249"/>
        <v>1</v>
      </c>
      <c r="N5335" s="15" t="str">
        <f t="shared" si="250"/>
        <v>-</v>
      </c>
      <c r="O5335" s="150">
        <f t="shared" si="251"/>
        <v>0</v>
      </c>
      <c r="P5335" s="15" t="str">
        <f>IF(COUNTIF('Personálie dobrovolníků '!U:X,N5335)&gt;0,"ANO","")</f>
        <v/>
      </c>
      <c r="Q5335" s="15"/>
    </row>
    <row r="5336" spans="2:17" s="25" customFormat="1" x14ac:dyDescent="0.3">
      <c r="B5336" s="15" t="str">
        <f>IF(A5336="","",VLOOKUP(A5336,Tabulka3[[Číslo smlouvy   u pravidelné činnosti]:[Příjmení]],3,0))</f>
        <v/>
      </c>
      <c r="C5336" s="15" t="str">
        <f>IF(A5336="","",VLOOKUP(A5336,Tabulka3[[Číslo smlouvy   u pravidelné činnosti]:[Příjmení]],4,0))</f>
        <v/>
      </c>
      <c r="F5336" s="94"/>
      <c r="H5336" s="113"/>
      <c r="I5336" s="113"/>
      <c r="K5336" s="15"/>
      <c r="L5336" s="15"/>
      <c r="M5336" s="15">
        <f t="shared" si="249"/>
        <v>1</v>
      </c>
      <c r="N5336" s="15" t="str">
        <f t="shared" si="250"/>
        <v>-</v>
      </c>
      <c r="O5336" s="150">
        <f t="shared" si="251"/>
        <v>0</v>
      </c>
      <c r="P5336" s="15" t="str">
        <f>IF(COUNTIF('Personálie dobrovolníků '!U:X,N5336)&gt;0,"ANO","")</f>
        <v/>
      </c>
      <c r="Q5336" s="15"/>
    </row>
    <row r="5337" spans="2:17" s="25" customFormat="1" x14ac:dyDescent="0.3">
      <c r="B5337" s="15" t="str">
        <f>IF(A5337="","",VLOOKUP(A5337,Tabulka3[[Číslo smlouvy   u pravidelné činnosti]:[Příjmení]],3,0))</f>
        <v/>
      </c>
      <c r="C5337" s="15" t="str">
        <f>IF(A5337="","",VLOOKUP(A5337,Tabulka3[[Číslo smlouvy   u pravidelné činnosti]:[Příjmení]],4,0))</f>
        <v/>
      </c>
      <c r="F5337" s="94"/>
      <c r="H5337" s="113"/>
      <c r="I5337" s="113"/>
      <c r="K5337" s="15"/>
      <c r="L5337" s="15"/>
      <c r="M5337" s="15">
        <f t="shared" si="249"/>
        <v>1</v>
      </c>
      <c r="N5337" s="15" t="str">
        <f t="shared" si="250"/>
        <v>-</v>
      </c>
      <c r="O5337" s="150">
        <f t="shared" si="251"/>
        <v>0</v>
      </c>
      <c r="P5337" s="15" t="str">
        <f>IF(COUNTIF('Personálie dobrovolníků '!U:X,N5337)&gt;0,"ANO","")</f>
        <v/>
      </c>
      <c r="Q5337" s="15"/>
    </row>
    <row r="5338" spans="2:17" s="25" customFormat="1" x14ac:dyDescent="0.3">
      <c r="B5338" s="15" t="str">
        <f>IF(A5338="","",VLOOKUP(A5338,Tabulka3[[Číslo smlouvy   u pravidelné činnosti]:[Příjmení]],3,0))</f>
        <v/>
      </c>
      <c r="C5338" s="15" t="str">
        <f>IF(A5338="","",VLOOKUP(A5338,Tabulka3[[Číslo smlouvy   u pravidelné činnosti]:[Příjmení]],4,0))</f>
        <v/>
      </c>
      <c r="F5338" s="94"/>
      <c r="H5338" s="113"/>
      <c r="I5338" s="113"/>
      <c r="K5338" s="15"/>
      <c r="L5338" s="15"/>
      <c r="M5338" s="15">
        <f t="shared" si="249"/>
        <v>1</v>
      </c>
      <c r="N5338" s="15" t="str">
        <f t="shared" si="250"/>
        <v>-</v>
      </c>
      <c r="O5338" s="150">
        <f t="shared" si="251"/>
        <v>0</v>
      </c>
      <c r="P5338" s="15" t="str">
        <f>IF(COUNTIF('Personálie dobrovolníků '!U:X,N5338)&gt;0,"ANO","")</f>
        <v/>
      </c>
      <c r="Q5338" s="15"/>
    </row>
    <row r="5339" spans="2:17" s="25" customFormat="1" x14ac:dyDescent="0.3">
      <c r="B5339" s="15" t="str">
        <f>IF(A5339="","",VLOOKUP(A5339,Tabulka3[[Číslo smlouvy   u pravidelné činnosti]:[Příjmení]],3,0))</f>
        <v/>
      </c>
      <c r="C5339" s="15" t="str">
        <f>IF(A5339="","",VLOOKUP(A5339,Tabulka3[[Číslo smlouvy   u pravidelné činnosti]:[Příjmení]],4,0))</f>
        <v/>
      </c>
      <c r="F5339" s="94"/>
      <c r="H5339" s="113"/>
      <c r="I5339" s="113"/>
      <c r="K5339" s="15"/>
      <c r="L5339" s="15"/>
      <c r="M5339" s="15">
        <f t="shared" si="249"/>
        <v>1</v>
      </c>
      <c r="N5339" s="15" t="str">
        <f t="shared" si="250"/>
        <v>-</v>
      </c>
      <c r="O5339" s="150">
        <f t="shared" si="251"/>
        <v>0</v>
      </c>
      <c r="P5339" s="15" t="str">
        <f>IF(COUNTIF('Personálie dobrovolníků '!U:X,N5339)&gt;0,"ANO","")</f>
        <v/>
      </c>
      <c r="Q5339" s="15"/>
    </row>
    <row r="5340" spans="2:17" s="25" customFormat="1" x14ac:dyDescent="0.3">
      <c r="B5340" s="15" t="str">
        <f>IF(A5340="","",VLOOKUP(A5340,Tabulka3[[Číslo smlouvy   u pravidelné činnosti]:[Příjmení]],3,0))</f>
        <v/>
      </c>
      <c r="C5340" s="15" t="str">
        <f>IF(A5340="","",VLOOKUP(A5340,Tabulka3[[Číslo smlouvy   u pravidelné činnosti]:[Příjmení]],4,0))</f>
        <v/>
      </c>
      <c r="F5340" s="94"/>
      <c r="H5340" s="113"/>
      <c r="I5340" s="113"/>
      <c r="K5340" s="15"/>
      <c r="L5340" s="15"/>
      <c r="M5340" s="15">
        <f t="shared" si="249"/>
        <v>1</v>
      </c>
      <c r="N5340" s="15" t="str">
        <f t="shared" si="250"/>
        <v>-</v>
      </c>
      <c r="O5340" s="150">
        <f t="shared" si="251"/>
        <v>0</v>
      </c>
      <c r="P5340" s="15" t="str">
        <f>IF(COUNTIF('Personálie dobrovolníků '!U:X,N5340)&gt;0,"ANO","")</f>
        <v/>
      </c>
      <c r="Q5340" s="15"/>
    </row>
    <row r="5341" spans="2:17" s="25" customFormat="1" x14ac:dyDescent="0.3">
      <c r="B5341" s="15" t="str">
        <f>IF(A5341="","",VLOOKUP(A5341,Tabulka3[[Číslo smlouvy   u pravidelné činnosti]:[Příjmení]],3,0))</f>
        <v/>
      </c>
      <c r="C5341" s="15" t="str">
        <f>IF(A5341="","",VLOOKUP(A5341,Tabulka3[[Číslo smlouvy   u pravidelné činnosti]:[Příjmení]],4,0))</f>
        <v/>
      </c>
      <c r="F5341" s="94"/>
      <c r="H5341" s="113"/>
      <c r="I5341" s="113"/>
      <c r="K5341" s="15"/>
      <c r="L5341" s="15"/>
      <c r="M5341" s="15">
        <f t="shared" si="249"/>
        <v>1</v>
      </c>
      <c r="N5341" s="15" t="str">
        <f t="shared" si="250"/>
        <v>-</v>
      </c>
      <c r="O5341" s="150">
        <f t="shared" si="251"/>
        <v>0</v>
      </c>
      <c r="P5341" s="15" t="str">
        <f>IF(COUNTIF('Personálie dobrovolníků '!U:X,N5341)&gt;0,"ANO","")</f>
        <v/>
      </c>
      <c r="Q5341" s="15"/>
    </row>
    <row r="5342" spans="2:17" s="25" customFormat="1" x14ac:dyDescent="0.3">
      <c r="B5342" s="15" t="str">
        <f>IF(A5342="","",VLOOKUP(A5342,Tabulka3[[Číslo smlouvy   u pravidelné činnosti]:[Příjmení]],3,0))</f>
        <v/>
      </c>
      <c r="C5342" s="15" t="str">
        <f>IF(A5342="","",VLOOKUP(A5342,Tabulka3[[Číslo smlouvy   u pravidelné činnosti]:[Příjmení]],4,0))</f>
        <v/>
      </c>
      <c r="F5342" s="94"/>
      <c r="H5342" s="113"/>
      <c r="I5342" s="113"/>
      <c r="K5342" s="15"/>
      <c r="L5342" s="15"/>
      <c r="M5342" s="15">
        <f t="shared" si="249"/>
        <v>1</v>
      </c>
      <c r="N5342" s="15" t="str">
        <f t="shared" si="250"/>
        <v>-</v>
      </c>
      <c r="O5342" s="150">
        <f t="shared" si="251"/>
        <v>0</v>
      </c>
      <c r="P5342" s="15" t="str">
        <f>IF(COUNTIF('Personálie dobrovolníků '!U:X,N5342)&gt;0,"ANO","")</f>
        <v/>
      </c>
      <c r="Q5342" s="15"/>
    </row>
    <row r="5343" spans="2:17" s="25" customFormat="1" x14ac:dyDescent="0.3">
      <c r="B5343" s="15" t="str">
        <f>IF(A5343="","",VLOOKUP(A5343,Tabulka3[[Číslo smlouvy   u pravidelné činnosti]:[Příjmení]],3,0))</f>
        <v/>
      </c>
      <c r="C5343" s="15" t="str">
        <f>IF(A5343="","",VLOOKUP(A5343,Tabulka3[[Číslo smlouvy   u pravidelné činnosti]:[Příjmení]],4,0))</f>
        <v/>
      </c>
      <c r="F5343" s="94"/>
      <c r="H5343" s="113"/>
      <c r="I5343" s="113"/>
      <c r="K5343" s="15"/>
      <c r="L5343" s="15"/>
      <c r="M5343" s="15">
        <f t="shared" si="249"/>
        <v>1</v>
      </c>
      <c r="N5343" s="15" t="str">
        <f t="shared" si="250"/>
        <v>-</v>
      </c>
      <c r="O5343" s="150">
        <f t="shared" si="251"/>
        <v>0</v>
      </c>
      <c r="P5343" s="15" t="str">
        <f>IF(COUNTIF('Personálie dobrovolníků '!U:X,N5343)&gt;0,"ANO","")</f>
        <v/>
      </c>
      <c r="Q5343" s="15"/>
    </row>
    <row r="5344" spans="2:17" s="25" customFormat="1" x14ac:dyDescent="0.3">
      <c r="B5344" s="15" t="str">
        <f>IF(A5344="","",VLOOKUP(A5344,Tabulka3[[Číslo smlouvy   u pravidelné činnosti]:[Příjmení]],3,0))</f>
        <v/>
      </c>
      <c r="C5344" s="15" t="str">
        <f>IF(A5344="","",VLOOKUP(A5344,Tabulka3[[Číslo smlouvy   u pravidelné činnosti]:[Příjmení]],4,0))</f>
        <v/>
      </c>
      <c r="F5344" s="94"/>
      <c r="H5344" s="113"/>
      <c r="I5344" s="113"/>
      <c r="K5344" s="15"/>
      <c r="L5344" s="15"/>
      <c r="M5344" s="15">
        <f t="shared" si="249"/>
        <v>1</v>
      </c>
      <c r="N5344" s="15" t="str">
        <f t="shared" si="250"/>
        <v>-</v>
      </c>
      <c r="O5344" s="150">
        <f t="shared" si="251"/>
        <v>0</v>
      </c>
      <c r="P5344" s="15" t="str">
        <f>IF(COUNTIF('Personálie dobrovolníků '!U:X,N5344)&gt;0,"ANO","")</f>
        <v/>
      </c>
      <c r="Q5344" s="15"/>
    </row>
    <row r="5345" spans="2:17" s="25" customFormat="1" x14ac:dyDescent="0.3">
      <c r="B5345" s="15" t="str">
        <f>IF(A5345="","",VLOOKUP(A5345,Tabulka3[[Číslo smlouvy   u pravidelné činnosti]:[Příjmení]],3,0))</f>
        <v/>
      </c>
      <c r="C5345" s="15" t="str">
        <f>IF(A5345="","",VLOOKUP(A5345,Tabulka3[[Číslo smlouvy   u pravidelné činnosti]:[Příjmení]],4,0))</f>
        <v/>
      </c>
      <c r="F5345" s="94"/>
      <c r="H5345" s="113"/>
      <c r="I5345" s="113"/>
      <c r="K5345" s="15"/>
      <c r="L5345" s="15"/>
      <c r="M5345" s="15">
        <f t="shared" si="249"/>
        <v>1</v>
      </c>
      <c r="N5345" s="15" t="str">
        <f t="shared" si="250"/>
        <v>-</v>
      </c>
      <c r="O5345" s="150">
        <f t="shared" si="251"/>
        <v>0</v>
      </c>
      <c r="P5345" s="15" t="str">
        <f>IF(COUNTIF('Personálie dobrovolníků '!U:X,N5345)&gt;0,"ANO","")</f>
        <v/>
      </c>
      <c r="Q5345" s="15"/>
    </row>
    <row r="5346" spans="2:17" s="25" customFormat="1" x14ac:dyDescent="0.3">
      <c r="B5346" s="15" t="str">
        <f>IF(A5346="","",VLOOKUP(A5346,Tabulka3[[Číslo smlouvy   u pravidelné činnosti]:[Příjmení]],3,0))</f>
        <v/>
      </c>
      <c r="C5346" s="15" t="str">
        <f>IF(A5346="","",VLOOKUP(A5346,Tabulka3[[Číslo smlouvy   u pravidelné činnosti]:[Příjmení]],4,0))</f>
        <v/>
      </c>
      <c r="F5346" s="94"/>
      <c r="H5346" s="113"/>
      <c r="I5346" s="113"/>
      <c r="K5346" s="15"/>
      <c r="L5346" s="15"/>
      <c r="M5346" s="15">
        <f t="shared" si="249"/>
        <v>1</v>
      </c>
      <c r="N5346" s="15" t="str">
        <f t="shared" si="250"/>
        <v>-</v>
      </c>
      <c r="O5346" s="150">
        <f t="shared" si="251"/>
        <v>0</v>
      </c>
      <c r="P5346" s="15" t="str">
        <f>IF(COUNTIF('Personálie dobrovolníků '!U:X,N5346)&gt;0,"ANO","")</f>
        <v/>
      </c>
      <c r="Q5346" s="15"/>
    </row>
    <row r="5347" spans="2:17" s="25" customFormat="1" x14ac:dyDescent="0.3">
      <c r="B5347" s="15" t="str">
        <f>IF(A5347="","",VLOOKUP(A5347,Tabulka3[[Číslo smlouvy   u pravidelné činnosti]:[Příjmení]],3,0))</f>
        <v/>
      </c>
      <c r="C5347" s="15" t="str">
        <f>IF(A5347="","",VLOOKUP(A5347,Tabulka3[[Číslo smlouvy   u pravidelné činnosti]:[Příjmení]],4,0))</f>
        <v/>
      </c>
      <c r="F5347" s="94"/>
      <c r="H5347" s="113"/>
      <c r="I5347" s="113"/>
      <c r="K5347" s="15"/>
      <c r="L5347" s="15"/>
      <c r="M5347" s="15">
        <f t="shared" si="249"/>
        <v>1</v>
      </c>
      <c r="N5347" s="15" t="str">
        <f t="shared" si="250"/>
        <v>-</v>
      </c>
      <c r="O5347" s="150">
        <f t="shared" si="251"/>
        <v>0</v>
      </c>
      <c r="P5347" s="15" t="str">
        <f>IF(COUNTIF('Personálie dobrovolníků '!U:X,N5347)&gt;0,"ANO","")</f>
        <v/>
      </c>
      <c r="Q5347" s="15"/>
    </row>
    <row r="5348" spans="2:17" s="25" customFormat="1" x14ac:dyDescent="0.3">
      <c r="B5348" s="15" t="str">
        <f>IF(A5348="","",VLOOKUP(A5348,Tabulka3[[Číslo smlouvy   u pravidelné činnosti]:[Příjmení]],3,0))</f>
        <v/>
      </c>
      <c r="C5348" s="15" t="str">
        <f>IF(A5348="","",VLOOKUP(A5348,Tabulka3[[Číslo smlouvy   u pravidelné činnosti]:[Příjmení]],4,0))</f>
        <v/>
      </c>
      <c r="F5348" s="94"/>
      <c r="H5348" s="113"/>
      <c r="I5348" s="113"/>
      <c r="K5348" s="15"/>
      <c r="L5348" s="15"/>
      <c r="M5348" s="15">
        <f t="shared" si="249"/>
        <v>1</v>
      </c>
      <c r="N5348" s="15" t="str">
        <f t="shared" si="250"/>
        <v>-</v>
      </c>
      <c r="O5348" s="150">
        <f t="shared" si="251"/>
        <v>0</v>
      </c>
      <c r="P5348" s="15" t="str">
        <f>IF(COUNTIF('Personálie dobrovolníků '!U:X,N5348)&gt;0,"ANO","")</f>
        <v/>
      </c>
      <c r="Q5348" s="15"/>
    </row>
    <row r="5349" spans="2:17" s="25" customFormat="1" x14ac:dyDescent="0.3">
      <c r="B5349" s="15" t="str">
        <f>IF(A5349="","",VLOOKUP(A5349,Tabulka3[[Číslo smlouvy   u pravidelné činnosti]:[Příjmení]],3,0))</f>
        <v/>
      </c>
      <c r="C5349" s="15" t="str">
        <f>IF(A5349="","",VLOOKUP(A5349,Tabulka3[[Číslo smlouvy   u pravidelné činnosti]:[Příjmení]],4,0))</f>
        <v/>
      </c>
      <c r="F5349" s="94"/>
      <c r="H5349" s="113"/>
      <c r="I5349" s="113"/>
      <c r="K5349" s="15"/>
      <c r="L5349" s="15"/>
      <c r="M5349" s="15">
        <f t="shared" si="249"/>
        <v>1</v>
      </c>
      <c r="N5349" s="15" t="str">
        <f t="shared" si="250"/>
        <v>-</v>
      </c>
      <c r="O5349" s="150">
        <f t="shared" si="251"/>
        <v>0</v>
      </c>
      <c r="P5349" s="15" t="str">
        <f>IF(COUNTIF('Personálie dobrovolníků '!U:X,N5349)&gt;0,"ANO","")</f>
        <v/>
      </c>
      <c r="Q5349" s="15"/>
    </row>
    <row r="5350" spans="2:17" s="25" customFormat="1" x14ac:dyDescent="0.3">
      <c r="B5350" s="15" t="str">
        <f>IF(A5350="","",VLOOKUP(A5350,Tabulka3[[Číslo smlouvy   u pravidelné činnosti]:[Příjmení]],3,0))</f>
        <v/>
      </c>
      <c r="C5350" s="15" t="str">
        <f>IF(A5350="","",VLOOKUP(A5350,Tabulka3[[Číslo smlouvy   u pravidelné činnosti]:[Příjmení]],4,0))</f>
        <v/>
      </c>
      <c r="F5350" s="94"/>
      <c r="H5350" s="113"/>
      <c r="I5350" s="113"/>
      <c r="K5350" s="15"/>
      <c r="L5350" s="15"/>
      <c r="M5350" s="15">
        <f t="shared" si="249"/>
        <v>1</v>
      </c>
      <c r="N5350" s="15" t="str">
        <f t="shared" si="250"/>
        <v>-</v>
      </c>
      <c r="O5350" s="150">
        <f t="shared" si="251"/>
        <v>0</v>
      </c>
      <c r="P5350" s="15" t="str">
        <f>IF(COUNTIF('Personálie dobrovolníků '!U:X,N5350)&gt;0,"ANO","")</f>
        <v/>
      </c>
      <c r="Q5350" s="15"/>
    </row>
    <row r="5351" spans="2:17" s="25" customFormat="1" x14ac:dyDescent="0.3">
      <c r="B5351" s="15" t="str">
        <f>IF(A5351="","",VLOOKUP(A5351,Tabulka3[[Číslo smlouvy   u pravidelné činnosti]:[Příjmení]],3,0))</f>
        <v/>
      </c>
      <c r="C5351" s="15" t="str">
        <f>IF(A5351="","",VLOOKUP(A5351,Tabulka3[[Číslo smlouvy   u pravidelné činnosti]:[Příjmení]],4,0))</f>
        <v/>
      </c>
      <c r="F5351" s="94"/>
      <c r="H5351" s="113"/>
      <c r="I5351" s="113"/>
      <c r="K5351" s="15"/>
      <c r="L5351" s="15"/>
      <c r="M5351" s="15">
        <f t="shared" si="249"/>
        <v>1</v>
      </c>
      <c r="N5351" s="15" t="str">
        <f t="shared" si="250"/>
        <v>-</v>
      </c>
      <c r="O5351" s="150">
        <f t="shared" si="251"/>
        <v>0</v>
      </c>
      <c r="P5351" s="15" t="str">
        <f>IF(COUNTIF('Personálie dobrovolníků '!U:X,N5351)&gt;0,"ANO","")</f>
        <v/>
      </c>
      <c r="Q5351" s="15"/>
    </row>
    <row r="5352" spans="2:17" s="25" customFormat="1" x14ac:dyDescent="0.3">
      <c r="B5352" s="15" t="str">
        <f>IF(A5352="","",VLOOKUP(A5352,Tabulka3[[Číslo smlouvy   u pravidelné činnosti]:[Příjmení]],3,0))</f>
        <v/>
      </c>
      <c r="C5352" s="15" t="str">
        <f>IF(A5352="","",VLOOKUP(A5352,Tabulka3[[Číslo smlouvy   u pravidelné činnosti]:[Příjmení]],4,0))</f>
        <v/>
      </c>
      <c r="F5352" s="94"/>
      <c r="H5352" s="113"/>
      <c r="I5352" s="113"/>
      <c r="K5352" s="15"/>
      <c r="L5352" s="15"/>
      <c r="M5352" s="15">
        <f t="shared" si="249"/>
        <v>1</v>
      </c>
      <c r="N5352" s="15" t="str">
        <f t="shared" si="250"/>
        <v>-</v>
      </c>
      <c r="O5352" s="150">
        <f t="shared" si="251"/>
        <v>0</v>
      </c>
      <c r="P5352" s="15" t="str">
        <f>IF(COUNTIF('Personálie dobrovolníků '!U:X,N5352)&gt;0,"ANO","")</f>
        <v/>
      </c>
      <c r="Q5352" s="15"/>
    </row>
    <row r="5353" spans="2:17" s="25" customFormat="1" x14ac:dyDescent="0.3">
      <c r="B5353" s="15" t="str">
        <f>IF(A5353="","",VLOOKUP(A5353,Tabulka3[[Číslo smlouvy   u pravidelné činnosti]:[Příjmení]],3,0))</f>
        <v/>
      </c>
      <c r="C5353" s="15" t="str">
        <f>IF(A5353="","",VLOOKUP(A5353,Tabulka3[[Číslo smlouvy   u pravidelné činnosti]:[Příjmení]],4,0))</f>
        <v/>
      </c>
      <c r="F5353" s="94"/>
      <c r="H5353" s="113"/>
      <c r="I5353" s="113"/>
      <c r="K5353" s="15"/>
      <c r="L5353" s="15"/>
      <c r="M5353" s="15">
        <f t="shared" si="249"/>
        <v>1</v>
      </c>
      <c r="N5353" s="15" t="str">
        <f t="shared" si="250"/>
        <v>-</v>
      </c>
      <c r="O5353" s="150">
        <f t="shared" si="251"/>
        <v>0</v>
      </c>
      <c r="P5353" s="15" t="str">
        <f>IF(COUNTIF('Personálie dobrovolníků '!U:X,N5353)&gt;0,"ANO","")</f>
        <v/>
      </c>
      <c r="Q5353" s="15"/>
    </row>
    <row r="5354" spans="2:17" s="25" customFormat="1" x14ac:dyDescent="0.3">
      <c r="B5354" s="15" t="str">
        <f>IF(A5354="","",VLOOKUP(A5354,Tabulka3[[Číslo smlouvy   u pravidelné činnosti]:[Příjmení]],3,0))</f>
        <v/>
      </c>
      <c r="C5354" s="15" t="str">
        <f>IF(A5354="","",VLOOKUP(A5354,Tabulka3[[Číslo smlouvy   u pravidelné činnosti]:[Příjmení]],4,0))</f>
        <v/>
      </c>
      <c r="F5354" s="94"/>
      <c r="H5354" s="113"/>
      <c r="I5354" s="113"/>
      <c r="K5354" s="15"/>
      <c r="L5354" s="15"/>
      <c r="M5354" s="15">
        <f t="shared" si="249"/>
        <v>1</v>
      </c>
      <c r="N5354" s="15" t="str">
        <f t="shared" si="250"/>
        <v>-</v>
      </c>
      <c r="O5354" s="150">
        <f t="shared" si="251"/>
        <v>0</v>
      </c>
      <c r="P5354" s="15" t="str">
        <f>IF(COUNTIF('Personálie dobrovolníků '!U:X,N5354)&gt;0,"ANO","")</f>
        <v/>
      </c>
      <c r="Q5354" s="15"/>
    </row>
    <row r="5355" spans="2:17" s="25" customFormat="1" x14ac:dyDescent="0.3">
      <c r="B5355" s="15" t="str">
        <f>IF(A5355="","",VLOOKUP(A5355,Tabulka3[[Číslo smlouvy   u pravidelné činnosti]:[Příjmení]],3,0))</f>
        <v/>
      </c>
      <c r="C5355" s="15" t="str">
        <f>IF(A5355="","",VLOOKUP(A5355,Tabulka3[[Číslo smlouvy   u pravidelné činnosti]:[Příjmení]],4,0))</f>
        <v/>
      </c>
      <c r="F5355" s="94"/>
      <c r="H5355" s="113"/>
      <c r="I5355" s="113"/>
      <c r="K5355" s="15"/>
      <c r="L5355" s="15"/>
      <c r="M5355" s="15">
        <f t="shared" si="249"/>
        <v>1</v>
      </c>
      <c r="N5355" s="15" t="str">
        <f t="shared" si="250"/>
        <v>-</v>
      </c>
      <c r="O5355" s="150">
        <f t="shared" si="251"/>
        <v>0</v>
      </c>
      <c r="P5355" s="15" t="str">
        <f>IF(COUNTIF('Personálie dobrovolníků '!U:X,N5355)&gt;0,"ANO","")</f>
        <v/>
      </c>
      <c r="Q5355" s="15"/>
    </row>
    <row r="5356" spans="2:17" s="25" customFormat="1" x14ac:dyDescent="0.3">
      <c r="B5356" s="15" t="str">
        <f>IF(A5356="","",VLOOKUP(A5356,Tabulka3[[Číslo smlouvy   u pravidelné činnosti]:[Příjmení]],3,0))</f>
        <v/>
      </c>
      <c r="C5356" s="15" t="str">
        <f>IF(A5356="","",VLOOKUP(A5356,Tabulka3[[Číslo smlouvy   u pravidelné činnosti]:[Příjmení]],4,0))</f>
        <v/>
      </c>
      <c r="F5356" s="94"/>
      <c r="H5356" s="113"/>
      <c r="I5356" s="113"/>
      <c r="K5356" s="15"/>
      <c r="L5356" s="15"/>
      <c r="M5356" s="15">
        <f t="shared" si="249"/>
        <v>1</v>
      </c>
      <c r="N5356" s="15" t="str">
        <f t="shared" si="250"/>
        <v>-</v>
      </c>
      <c r="O5356" s="150">
        <f t="shared" si="251"/>
        <v>0</v>
      </c>
      <c r="P5356" s="15" t="str">
        <f>IF(COUNTIF('Personálie dobrovolníků '!U:X,N5356)&gt;0,"ANO","")</f>
        <v/>
      </c>
      <c r="Q5356" s="15"/>
    </row>
    <row r="5357" spans="2:17" s="25" customFormat="1" x14ac:dyDescent="0.3">
      <c r="B5357" s="15" t="str">
        <f>IF(A5357="","",VLOOKUP(A5357,Tabulka3[[Číslo smlouvy   u pravidelné činnosti]:[Příjmení]],3,0))</f>
        <v/>
      </c>
      <c r="C5357" s="15" t="str">
        <f>IF(A5357="","",VLOOKUP(A5357,Tabulka3[[Číslo smlouvy   u pravidelné činnosti]:[Příjmení]],4,0))</f>
        <v/>
      </c>
      <c r="F5357" s="94"/>
      <c r="H5357" s="113"/>
      <c r="I5357" s="113"/>
      <c r="K5357" s="15"/>
      <c r="L5357" s="15"/>
      <c r="M5357" s="15">
        <f t="shared" si="249"/>
        <v>1</v>
      </c>
      <c r="N5357" s="15" t="str">
        <f t="shared" si="250"/>
        <v>-</v>
      </c>
      <c r="O5357" s="150">
        <f t="shared" si="251"/>
        <v>0</v>
      </c>
      <c r="P5357" s="15" t="str">
        <f>IF(COUNTIF('Personálie dobrovolníků '!U:X,N5357)&gt;0,"ANO","")</f>
        <v/>
      </c>
      <c r="Q5357" s="15"/>
    </row>
    <row r="5358" spans="2:17" s="25" customFormat="1" x14ac:dyDescent="0.3">
      <c r="B5358" s="15" t="str">
        <f>IF(A5358="","",VLOOKUP(A5358,Tabulka3[[Číslo smlouvy   u pravidelné činnosti]:[Příjmení]],3,0))</f>
        <v/>
      </c>
      <c r="C5358" s="15" t="str">
        <f>IF(A5358="","",VLOOKUP(A5358,Tabulka3[[Číslo smlouvy   u pravidelné činnosti]:[Příjmení]],4,0))</f>
        <v/>
      </c>
      <c r="F5358" s="94"/>
      <c r="H5358" s="113"/>
      <c r="I5358" s="113"/>
      <c r="K5358" s="15"/>
      <c r="L5358" s="15"/>
      <c r="M5358" s="15">
        <f t="shared" si="249"/>
        <v>1</v>
      </c>
      <c r="N5358" s="15" t="str">
        <f t="shared" si="250"/>
        <v>-</v>
      </c>
      <c r="O5358" s="150">
        <f t="shared" si="251"/>
        <v>0</v>
      </c>
      <c r="P5358" s="15" t="str">
        <f>IF(COUNTIF('Personálie dobrovolníků '!U:X,N5358)&gt;0,"ANO","")</f>
        <v/>
      </c>
      <c r="Q5358" s="15"/>
    </row>
    <row r="5359" spans="2:17" s="25" customFormat="1" x14ac:dyDescent="0.3">
      <c r="B5359" s="15" t="str">
        <f>IF(A5359="","",VLOOKUP(A5359,Tabulka3[[Číslo smlouvy   u pravidelné činnosti]:[Příjmení]],3,0))</f>
        <v/>
      </c>
      <c r="C5359" s="15" t="str">
        <f>IF(A5359="","",VLOOKUP(A5359,Tabulka3[[Číslo smlouvy   u pravidelné činnosti]:[Příjmení]],4,0))</f>
        <v/>
      </c>
      <c r="F5359" s="94"/>
      <c r="H5359" s="113"/>
      <c r="I5359" s="113"/>
      <c r="K5359" s="15"/>
      <c r="L5359" s="15"/>
      <c r="M5359" s="15">
        <f t="shared" si="249"/>
        <v>1</v>
      </c>
      <c r="N5359" s="15" t="str">
        <f t="shared" si="250"/>
        <v>-</v>
      </c>
      <c r="O5359" s="150">
        <f t="shared" si="251"/>
        <v>0</v>
      </c>
      <c r="P5359" s="15" t="str">
        <f>IF(COUNTIF('Personálie dobrovolníků '!U:X,N5359)&gt;0,"ANO","")</f>
        <v/>
      </c>
      <c r="Q5359" s="15"/>
    </row>
    <row r="5360" spans="2:17" s="25" customFormat="1" x14ac:dyDescent="0.3">
      <c r="B5360" s="15" t="str">
        <f>IF(A5360="","",VLOOKUP(A5360,Tabulka3[[Číslo smlouvy   u pravidelné činnosti]:[Příjmení]],3,0))</f>
        <v/>
      </c>
      <c r="C5360" s="15" t="str">
        <f>IF(A5360="","",VLOOKUP(A5360,Tabulka3[[Číslo smlouvy   u pravidelné činnosti]:[Příjmení]],4,0))</f>
        <v/>
      </c>
      <c r="F5360" s="94"/>
      <c r="H5360" s="113"/>
      <c r="I5360" s="113"/>
      <c r="K5360" s="15"/>
      <c r="L5360" s="15"/>
      <c r="M5360" s="15">
        <f t="shared" si="249"/>
        <v>1</v>
      </c>
      <c r="N5360" s="15" t="str">
        <f t="shared" si="250"/>
        <v>-</v>
      </c>
      <c r="O5360" s="150">
        <f t="shared" si="251"/>
        <v>0</v>
      </c>
      <c r="P5360" s="15" t="str">
        <f>IF(COUNTIF('Personálie dobrovolníků '!U:X,N5360)&gt;0,"ANO","")</f>
        <v/>
      </c>
      <c r="Q5360" s="15"/>
    </row>
    <row r="5361" spans="2:17" s="25" customFormat="1" x14ac:dyDescent="0.3">
      <c r="B5361" s="15" t="str">
        <f>IF(A5361="","",VLOOKUP(A5361,Tabulka3[[Číslo smlouvy   u pravidelné činnosti]:[Příjmení]],3,0))</f>
        <v/>
      </c>
      <c r="C5361" s="15" t="str">
        <f>IF(A5361="","",VLOOKUP(A5361,Tabulka3[[Číslo smlouvy   u pravidelné činnosti]:[Příjmení]],4,0))</f>
        <v/>
      </c>
      <c r="F5361" s="94"/>
      <c r="H5361" s="113"/>
      <c r="I5361" s="113"/>
      <c r="K5361" s="15"/>
      <c r="L5361" s="15"/>
      <c r="M5361" s="15">
        <f t="shared" si="249"/>
        <v>1</v>
      </c>
      <c r="N5361" s="15" t="str">
        <f t="shared" si="250"/>
        <v>-</v>
      </c>
      <c r="O5361" s="150">
        <f t="shared" si="251"/>
        <v>0</v>
      </c>
      <c r="P5361" s="15" t="str">
        <f>IF(COUNTIF('Personálie dobrovolníků '!U:X,N5361)&gt;0,"ANO","")</f>
        <v/>
      </c>
      <c r="Q5361" s="15"/>
    </row>
    <row r="5362" spans="2:17" s="25" customFormat="1" x14ac:dyDescent="0.3">
      <c r="B5362" s="15" t="str">
        <f>IF(A5362="","",VLOOKUP(A5362,Tabulka3[[Číslo smlouvy   u pravidelné činnosti]:[Příjmení]],3,0))</f>
        <v/>
      </c>
      <c r="C5362" s="15" t="str">
        <f>IF(A5362="","",VLOOKUP(A5362,Tabulka3[[Číslo smlouvy   u pravidelné činnosti]:[Příjmení]],4,0))</f>
        <v/>
      </c>
      <c r="F5362" s="94"/>
      <c r="H5362" s="113"/>
      <c r="I5362" s="113"/>
      <c r="K5362" s="15"/>
      <c r="L5362" s="15"/>
      <c r="M5362" s="15">
        <f t="shared" si="249"/>
        <v>1</v>
      </c>
      <c r="N5362" s="15" t="str">
        <f t="shared" si="250"/>
        <v>-</v>
      </c>
      <c r="O5362" s="150">
        <f t="shared" si="251"/>
        <v>0</v>
      </c>
      <c r="P5362" s="15" t="str">
        <f>IF(COUNTIF('Personálie dobrovolníků '!U:X,N5362)&gt;0,"ANO","")</f>
        <v/>
      </c>
      <c r="Q5362" s="15"/>
    </row>
    <row r="5363" spans="2:17" s="25" customFormat="1" x14ac:dyDescent="0.3">
      <c r="B5363" s="15" t="str">
        <f>IF(A5363="","",VLOOKUP(A5363,Tabulka3[[Číslo smlouvy   u pravidelné činnosti]:[Příjmení]],3,0))</f>
        <v/>
      </c>
      <c r="C5363" s="15" t="str">
        <f>IF(A5363="","",VLOOKUP(A5363,Tabulka3[[Číslo smlouvy   u pravidelné činnosti]:[Příjmení]],4,0))</f>
        <v/>
      </c>
      <c r="F5363" s="94"/>
      <c r="H5363" s="113"/>
      <c r="I5363" s="113"/>
      <c r="K5363" s="15"/>
      <c r="L5363" s="15"/>
      <c r="M5363" s="15">
        <f t="shared" si="249"/>
        <v>1</v>
      </c>
      <c r="N5363" s="15" t="str">
        <f t="shared" si="250"/>
        <v>-</v>
      </c>
      <c r="O5363" s="150">
        <f t="shared" si="251"/>
        <v>0</v>
      </c>
      <c r="P5363" s="15" t="str">
        <f>IF(COUNTIF('Personálie dobrovolníků '!U:X,N5363)&gt;0,"ANO","")</f>
        <v/>
      </c>
      <c r="Q5363" s="15"/>
    </row>
    <row r="5364" spans="2:17" s="25" customFormat="1" x14ac:dyDescent="0.3">
      <c r="B5364" s="15" t="str">
        <f>IF(A5364="","",VLOOKUP(A5364,Tabulka3[[Číslo smlouvy   u pravidelné činnosti]:[Příjmení]],3,0))</f>
        <v/>
      </c>
      <c r="C5364" s="15" t="str">
        <f>IF(A5364="","",VLOOKUP(A5364,Tabulka3[[Číslo smlouvy   u pravidelné činnosti]:[Příjmení]],4,0))</f>
        <v/>
      </c>
      <c r="F5364" s="94"/>
      <c r="H5364" s="113"/>
      <c r="I5364" s="113"/>
      <c r="K5364" s="15"/>
      <c r="L5364" s="15"/>
      <c r="M5364" s="15">
        <f t="shared" si="249"/>
        <v>1</v>
      </c>
      <c r="N5364" s="15" t="str">
        <f t="shared" si="250"/>
        <v>-</v>
      </c>
      <c r="O5364" s="150">
        <f t="shared" si="251"/>
        <v>0</v>
      </c>
      <c r="P5364" s="15" t="str">
        <f>IF(COUNTIF('Personálie dobrovolníků '!U:X,N5364)&gt;0,"ANO","")</f>
        <v/>
      </c>
      <c r="Q5364" s="15"/>
    </row>
    <row r="5365" spans="2:17" s="25" customFormat="1" x14ac:dyDescent="0.3">
      <c r="B5365" s="15" t="str">
        <f>IF(A5365="","",VLOOKUP(A5365,Tabulka3[[Číslo smlouvy   u pravidelné činnosti]:[Příjmení]],3,0))</f>
        <v/>
      </c>
      <c r="C5365" s="15" t="str">
        <f>IF(A5365="","",VLOOKUP(A5365,Tabulka3[[Číslo smlouvy   u pravidelné činnosti]:[Příjmení]],4,0))</f>
        <v/>
      </c>
      <c r="F5365" s="94"/>
      <c r="H5365" s="113"/>
      <c r="I5365" s="113"/>
      <c r="K5365" s="15"/>
      <c r="L5365" s="15"/>
      <c r="M5365" s="15">
        <f t="shared" si="249"/>
        <v>1</v>
      </c>
      <c r="N5365" s="15" t="str">
        <f t="shared" si="250"/>
        <v>-</v>
      </c>
      <c r="O5365" s="150">
        <f t="shared" si="251"/>
        <v>0</v>
      </c>
      <c r="P5365" s="15" t="str">
        <f>IF(COUNTIF('Personálie dobrovolníků '!U:X,N5365)&gt;0,"ANO","")</f>
        <v/>
      </c>
      <c r="Q5365" s="15"/>
    </row>
    <row r="5366" spans="2:17" s="25" customFormat="1" x14ac:dyDescent="0.3">
      <c r="B5366" s="15" t="str">
        <f>IF(A5366="","",VLOOKUP(A5366,Tabulka3[[Číslo smlouvy   u pravidelné činnosti]:[Příjmení]],3,0))</f>
        <v/>
      </c>
      <c r="C5366" s="15" t="str">
        <f>IF(A5366="","",VLOOKUP(A5366,Tabulka3[[Číslo smlouvy   u pravidelné činnosti]:[Příjmení]],4,0))</f>
        <v/>
      </c>
      <c r="F5366" s="94"/>
      <c r="H5366" s="113"/>
      <c r="I5366" s="113"/>
      <c r="K5366" s="15"/>
      <c r="L5366" s="15"/>
      <c r="M5366" s="15">
        <f t="shared" si="249"/>
        <v>1</v>
      </c>
      <c r="N5366" s="15" t="str">
        <f t="shared" si="250"/>
        <v>-</v>
      </c>
      <c r="O5366" s="150">
        <f t="shared" si="251"/>
        <v>0</v>
      </c>
      <c r="P5366" s="15" t="str">
        <f>IF(COUNTIF('Personálie dobrovolníků '!U:X,N5366)&gt;0,"ANO","")</f>
        <v/>
      </c>
      <c r="Q5366" s="15"/>
    </row>
    <row r="5367" spans="2:17" s="25" customFormat="1" x14ac:dyDescent="0.3">
      <c r="B5367" s="15" t="str">
        <f>IF(A5367="","",VLOOKUP(A5367,Tabulka3[[Číslo smlouvy   u pravidelné činnosti]:[Příjmení]],3,0))</f>
        <v/>
      </c>
      <c r="C5367" s="15" t="str">
        <f>IF(A5367="","",VLOOKUP(A5367,Tabulka3[[Číslo smlouvy   u pravidelné činnosti]:[Příjmení]],4,0))</f>
        <v/>
      </c>
      <c r="F5367" s="94"/>
      <c r="H5367" s="113"/>
      <c r="I5367" s="113"/>
      <c r="K5367" s="15"/>
      <c r="L5367" s="15"/>
      <c r="M5367" s="15">
        <f t="shared" si="249"/>
        <v>1</v>
      </c>
      <c r="N5367" s="15" t="str">
        <f t="shared" si="250"/>
        <v>-</v>
      </c>
      <c r="O5367" s="150">
        <f t="shared" si="251"/>
        <v>0</v>
      </c>
      <c r="P5367" s="15" t="str">
        <f>IF(COUNTIF('Personálie dobrovolníků '!U:X,N5367)&gt;0,"ANO","")</f>
        <v/>
      </c>
      <c r="Q5367" s="15"/>
    </row>
    <row r="5368" spans="2:17" s="25" customFormat="1" x14ac:dyDescent="0.3">
      <c r="B5368" s="15" t="str">
        <f>IF(A5368="","",VLOOKUP(A5368,Tabulka3[[Číslo smlouvy   u pravidelné činnosti]:[Příjmení]],3,0))</f>
        <v/>
      </c>
      <c r="C5368" s="15" t="str">
        <f>IF(A5368="","",VLOOKUP(A5368,Tabulka3[[Číslo smlouvy   u pravidelné činnosti]:[Příjmení]],4,0))</f>
        <v/>
      </c>
      <c r="F5368" s="94"/>
      <c r="H5368" s="113"/>
      <c r="I5368" s="113"/>
      <c r="K5368" s="15"/>
      <c r="L5368" s="15"/>
      <c r="M5368" s="15">
        <f t="shared" si="249"/>
        <v>1</v>
      </c>
      <c r="N5368" s="15" t="str">
        <f t="shared" si="250"/>
        <v>-</v>
      </c>
      <c r="O5368" s="150">
        <f t="shared" si="251"/>
        <v>0</v>
      </c>
      <c r="P5368" s="15" t="str">
        <f>IF(COUNTIF('Personálie dobrovolníků '!U:X,N5368)&gt;0,"ANO","")</f>
        <v/>
      </c>
      <c r="Q5368" s="15"/>
    </row>
    <row r="5369" spans="2:17" s="25" customFormat="1" x14ac:dyDescent="0.3">
      <c r="B5369" s="15" t="str">
        <f>IF(A5369="","",VLOOKUP(A5369,Tabulka3[[Číslo smlouvy   u pravidelné činnosti]:[Příjmení]],3,0))</f>
        <v/>
      </c>
      <c r="C5369" s="15" t="str">
        <f>IF(A5369="","",VLOOKUP(A5369,Tabulka3[[Číslo smlouvy   u pravidelné činnosti]:[Příjmení]],4,0))</f>
        <v/>
      </c>
      <c r="F5369" s="94"/>
      <c r="H5369" s="113"/>
      <c r="I5369" s="113"/>
      <c r="K5369" s="15"/>
      <c r="L5369" s="15"/>
      <c r="M5369" s="15">
        <f t="shared" si="249"/>
        <v>1</v>
      </c>
      <c r="N5369" s="15" t="str">
        <f t="shared" si="250"/>
        <v>-</v>
      </c>
      <c r="O5369" s="150">
        <f t="shared" si="251"/>
        <v>0</v>
      </c>
      <c r="P5369" s="15" t="str">
        <f>IF(COUNTIF('Personálie dobrovolníků '!U:X,N5369)&gt;0,"ANO","")</f>
        <v/>
      </c>
      <c r="Q5369" s="15"/>
    </row>
    <row r="5370" spans="2:17" s="25" customFormat="1" x14ac:dyDescent="0.3">
      <c r="B5370" s="15" t="str">
        <f>IF(A5370="","",VLOOKUP(A5370,Tabulka3[[Číslo smlouvy   u pravidelné činnosti]:[Příjmení]],3,0))</f>
        <v/>
      </c>
      <c r="C5370" s="15" t="str">
        <f>IF(A5370="","",VLOOKUP(A5370,Tabulka3[[Číslo smlouvy   u pravidelné činnosti]:[Příjmení]],4,0))</f>
        <v/>
      </c>
      <c r="F5370" s="94"/>
      <c r="H5370" s="113"/>
      <c r="I5370" s="113"/>
      <c r="K5370" s="15"/>
      <c r="L5370" s="15"/>
      <c r="M5370" s="15">
        <f t="shared" si="249"/>
        <v>1</v>
      </c>
      <c r="N5370" s="15" t="str">
        <f t="shared" si="250"/>
        <v>-</v>
      </c>
      <c r="O5370" s="150">
        <f t="shared" si="251"/>
        <v>0</v>
      </c>
      <c r="P5370" s="15" t="str">
        <f>IF(COUNTIF('Personálie dobrovolníků '!U:X,N5370)&gt;0,"ANO","")</f>
        <v/>
      </c>
      <c r="Q5370" s="15"/>
    </row>
    <row r="5371" spans="2:17" s="25" customFormat="1" x14ac:dyDescent="0.3">
      <c r="B5371" s="15" t="str">
        <f>IF(A5371="","",VLOOKUP(A5371,Tabulka3[[Číslo smlouvy   u pravidelné činnosti]:[Příjmení]],3,0))</f>
        <v/>
      </c>
      <c r="C5371" s="15" t="str">
        <f>IF(A5371="","",VLOOKUP(A5371,Tabulka3[[Číslo smlouvy   u pravidelné činnosti]:[Příjmení]],4,0))</f>
        <v/>
      </c>
      <c r="F5371" s="94"/>
      <c r="H5371" s="113"/>
      <c r="I5371" s="113"/>
      <c r="K5371" s="15"/>
      <c r="L5371" s="15"/>
      <c r="M5371" s="15">
        <f t="shared" si="249"/>
        <v>1</v>
      </c>
      <c r="N5371" s="15" t="str">
        <f t="shared" si="250"/>
        <v>-</v>
      </c>
      <c r="O5371" s="150">
        <f t="shared" si="251"/>
        <v>0</v>
      </c>
      <c r="P5371" s="15" t="str">
        <f>IF(COUNTIF('Personálie dobrovolníků '!U:X,N5371)&gt;0,"ANO","")</f>
        <v/>
      </c>
      <c r="Q5371" s="15"/>
    </row>
    <row r="5372" spans="2:17" s="25" customFormat="1" x14ac:dyDescent="0.3">
      <c r="B5372" s="15" t="str">
        <f>IF(A5372="","",VLOOKUP(A5372,Tabulka3[[Číslo smlouvy   u pravidelné činnosti]:[Příjmení]],3,0))</f>
        <v/>
      </c>
      <c r="C5372" s="15" t="str">
        <f>IF(A5372="","",VLOOKUP(A5372,Tabulka3[[Číslo smlouvy   u pravidelné činnosti]:[Příjmení]],4,0))</f>
        <v/>
      </c>
      <c r="F5372" s="94"/>
      <c r="H5372" s="113"/>
      <c r="I5372" s="113"/>
      <c r="K5372" s="15"/>
      <c r="L5372" s="15"/>
      <c r="M5372" s="15">
        <f t="shared" si="249"/>
        <v>1</v>
      </c>
      <c r="N5372" s="15" t="str">
        <f t="shared" si="250"/>
        <v>-</v>
      </c>
      <c r="O5372" s="150">
        <f t="shared" si="251"/>
        <v>0</v>
      </c>
      <c r="P5372" s="15" t="str">
        <f>IF(COUNTIF('Personálie dobrovolníků '!U:X,N5372)&gt;0,"ANO","")</f>
        <v/>
      </c>
      <c r="Q5372" s="15"/>
    </row>
    <row r="5373" spans="2:17" s="25" customFormat="1" x14ac:dyDescent="0.3">
      <c r="B5373" s="15" t="str">
        <f>IF(A5373="","",VLOOKUP(A5373,Tabulka3[[Číslo smlouvy   u pravidelné činnosti]:[Příjmení]],3,0))</f>
        <v/>
      </c>
      <c r="C5373" s="15" t="str">
        <f>IF(A5373="","",VLOOKUP(A5373,Tabulka3[[Číslo smlouvy   u pravidelné činnosti]:[Příjmení]],4,0))</f>
        <v/>
      </c>
      <c r="F5373" s="94"/>
      <c r="H5373" s="113"/>
      <c r="I5373" s="113"/>
      <c r="K5373" s="15"/>
      <c r="L5373" s="15"/>
      <c r="M5373" s="15">
        <f t="shared" si="249"/>
        <v>1</v>
      </c>
      <c r="N5373" s="15" t="str">
        <f t="shared" si="250"/>
        <v>-</v>
      </c>
      <c r="O5373" s="150">
        <f t="shared" si="251"/>
        <v>0</v>
      </c>
      <c r="P5373" s="15" t="str">
        <f>IF(COUNTIF('Personálie dobrovolníků '!U:X,N5373)&gt;0,"ANO","")</f>
        <v/>
      </c>
      <c r="Q5373" s="15"/>
    </row>
    <row r="5374" spans="2:17" s="25" customFormat="1" x14ac:dyDescent="0.3">
      <c r="B5374" s="15" t="str">
        <f>IF(A5374="","",VLOOKUP(A5374,Tabulka3[[Číslo smlouvy   u pravidelné činnosti]:[Příjmení]],3,0))</f>
        <v/>
      </c>
      <c r="C5374" s="15" t="str">
        <f>IF(A5374="","",VLOOKUP(A5374,Tabulka3[[Číslo smlouvy   u pravidelné činnosti]:[Příjmení]],4,0))</f>
        <v/>
      </c>
      <c r="F5374" s="94"/>
      <c r="H5374" s="113"/>
      <c r="I5374" s="113"/>
      <c r="K5374" s="15"/>
      <c r="L5374" s="15"/>
      <c r="M5374" s="15">
        <f t="shared" si="249"/>
        <v>1</v>
      </c>
      <c r="N5374" s="15" t="str">
        <f t="shared" si="250"/>
        <v>-</v>
      </c>
      <c r="O5374" s="150">
        <f t="shared" si="251"/>
        <v>0</v>
      </c>
      <c r="P5374" s="15" t="str">
        <f>IF(COUNTIF('Personálie dobrovolníků '!U:X,N5374)&gt;0,"ANO","")</f>
        <v/>
      </c>
      <c r="Q5374" s="15"/>
    </row>
    <row r="5375" spans="2:17" s="25" customFormat="1" x14ac:dyDescent="0.3">
      <c r="B5375" s="15" t="str">
        <f>IF(A5375="","",VLOOKUP(A5375,Tabulka3[[Číslo smlouvy   u pravidelné činnosti]:[Příjmení]],3,0))</f>
        <v/>
      </c>
      <c r="C5375" s="15" t="str">
        <f>IF(A5375="","",VLOOKUP(A5375,Tabulka3[[Číslo smlouvy   u pravidelné činnosti]:[Příjmení]],4,0))</f>
        <v/>
      </c>
      <c r="F5375" s="94"/>
      <c r="H5375" s="113"/>
      <c r="I5375" s="113"/>
      <c r="K5375" s="15"/>
      <c r="L5375" s="15"/>
      <c r="M5375" s="15">
        <f t="shared" si="249"/>
        <v>1</v>
      </c>
      <c r="N5375" s="15" t="str">
        <f t="shared" si="250"/>
        <v>-</v>
      </c>
      <c r="O5375" s="150">
        <f t="shared" si="251"/>
        <v>0</v>
      </c>
      <c r="P5375" s="15" t="str">
        <f>IF(COUNTIF('Personálie dobrovolníků '!U:X,N5375)&gt;0,"ANO","")</f>
        <v/>
      </c>
      <c r="Q5375" s="15"/>
    </row>
    <row r="5376" spans="2:17" s="25" customFormat="1" x14ac:dyDescent="0.3">
      <c r="B5376" s="15" t="str">
        <f>IF(A5376="","",VLOOKUP(A5376,Tabulka3[[Číslo smlouvy   u pravidelné činnosti]:[Příjmení]],3,0))</f>
        <v/>
      </c>
      <c r="C5376" s="15" t="str">
        <f>IF(A5376="","",VLOOKUP(A5376,Tabulka3[[Číslo smlouvy   u pravidelné činnosti]:[Příjmení]],4,0))</f>
        <v/>
      </c>
      <c r="F5376" s="94"/>
      <c r="H5376" s="113"/>
      <c r="I5376" s="113"/>
      <c r="K5376" s="15"/>
      <c r="L5376" s="15"/>
      <c r="M5376" s="15">
        <f t="shared" si="249"/>
        <v>1</v>
      </c>
      <c r="N5376" s="15" t="str">
        <f t="shared" si="250"/>
        <v>-</v>
      </c>
      <c r="O5376" s="150">
        <f t="shared" si="251"/>
        <v>0</v>
      </c>
      <c r="P5376" s="15" t="str">
        <f>IF(COUNTIF('Personálie dobrovolníků '!U:X,N5376)&gt;0,"ANO","")</f>
        <v/>
      </c>
      <c r="Q5376" s="15"/>
    </row>
    <row r="5377" spans="2:17" s="25" customFormat="1" x14ac:dyDescent="0.3">
      <c r="B5377" s="15" t="str">
        <f>IF(A5377="","",VLOOKUP(A5377,Tabulka3[[Číslo smlouvy   u pravidelné činnosti]:[Příjmení]],3,0))</f>
        <v/>
      </c>
      <c r="C5377" s="15" t="str">
        <f>IF(A5377="","",VLOOKUP(A5377,Tabulka3[[Číslo smlouvy   u pravidelné činnosti]:[Příjmení]],4,0))</f>
        <v/>
      </c>
      <c r="F5377" s="94"/>
      <c r="H5377" s="113"/>
      <c r="I5377" s="113"/>
      <c r="K5377" s="15"/>
      <c r="L5377" s="15"/>
      <c r="M5377" s="15">
        <f t="shared" si="249"/>
        <v>1</v>
      </c>
      <c r="N5377" s="15" t="str">
        <f t="shared" si="250"/>
        <v>-</v>
      </c>
      <c r="O5377" s="150">
        <f t="shared" si="251"/>
        <v>0</v>
      </c>
      <c r="P5377" s="15" t="str">
        <f>IF(COUNTIF('Personálie dobrovolníků '!U:X,N5377)&gt;0,"ANO","")</f>
        <v/>
      </c>
      <c r="Q5377" s="15"/>
    </row>
    <row r="5378" spans="2:17" s="25" customFormat="1" x14ac:dyDescent="0.3">
      <c r="B5378" s="15" t="str">
        <f>IF(A5378="","",VLOOKUP(A5378,Tabulka3[[Číslo smlouvy   u pravidelné činnosti]:[Příjmení]],3,0))</f>
        <v/>
      </c>
      <c r="C5378" s="15" t="str">
        <f>IF(A5378="","",VLOOKUP(A5378,Tabulka3[[Číslo smlouvy   u pravidelné činnosti]:[Příjmení]],4,0))</f>
        <v/>
      </c>
      <c r="F5378" s="94"/>
      <c r="H5378" s="113"/>
      <c r="I5378" s="113"/>
      <c r="K5378" s="15"/>
      <c r="L5378" s="15"/>
      <c r="M5378" s="15">
        <f t="shared" si="249"/>
        <v>1</v>
      </c>
      <c r="N5378" s="15" t="str">
        <f t="shared" si="250"/>
        <v>-</v>
      </c>
      <c r="O5378" s="150">
        <f t="shared" si="251"/>
        <v>0</v>
      </c>
      <c r="P5378" s="15" t="str">
        <f>IF(COUNTIF('Personálie dobrovolníků '!U:X,N5378)&gt;0,"ANO","")</f>
        <v/>
      </c>
      <c r="Q5378" s="15"/>
    </row>
    <row r="5379" spans="2:17" s="25" customFormat="1" x14ac:dyDescent="0.3">
      <c r="B5379" s="15" t="str">
        <f>IF(A5379="","",VLOOKUP(A5379,Tabulka3[[Číslo smlouvy   u pravidelné činnosti]:[Příjmení]],3,0))</f>
        <v/>
      </c>
      <c r="C5379" s="15" t="str">
        <f>IF(A5379="","",VLOOKUP(A5379,Tabulka3[[Číslo smlouvy   u pravidelné činnosti]:[Příjmení]],4,0))</f>
        <v/>
      </c>
      <c r="F5379" s="94"/>
      <c r="H5379" s="113"/>
      <c r="I5379" s="113"/>
      <c r="K5379" s="15"/>
      <c r="L5379" s="15"/>
      <c r="M5379" s="15">
        <f t="shared" si="249"/>
        <v>1</v>
      </c>
      <c r="N5379" s="15" t="str">
        <f t="shared" si="250"/>
        <v>-</v>
      </c>
      <c r="O5379" s="150">
        <f t="shared" si="251"/>
        <v>0</v>
      </c>
      <c r="P5379" s="15" t="str">
        <f>IF(COUNTIF('Personálie dobrovolníků '!U:X,N5379)&gt;0,"ANO","")</f>
        <v/>
      </c>
      <c r="Q5379" s="15"/>
    </row>
    <row r="5380" spans="2:17" s="25" customFormat="1" x14ac:dyDescent="0.3">
      <c r="B5380" s="15" t="str">
        <f>IF(A5380="","",VLOOKUP(A5380,Tabulka3[[Číslo smlouvy   u pravidelné činnosti]:[Příjmení]],3,0))</f>
        <v/>
      </c>
      <c r="C5380" s="15" t="str">
        <f>IF(A5380="","",VLOOKUP(A5380,Tabulka3[[Číslo smlouvy   u pravidelné činnosti]:[Příjmení]],4,0))</f>
        <v/>
      </c>
      <c r="F5380" s="94"/>
      <c r="H5380" s="113"/>
      <c r="I5380" s="113"/>
      <c r="K5380" s="15"/>
      <c r="L5380" s="15"/>
      <c r="M5380" s="15">
        <f t="shared" ref="M5380:M5443" si="252">IF(OR(
   AND($H5380=$K$12, $I5380=$L$4),
   AND($H5380=$K$12, $I5380=$L$5),
   AND($H5380=$K$12, $I5380=$L$6),
   AND($H5380=$K$12, $I5380=$L$7),
   AND($H5380=$K$11, $I5380=$L$4),
   AND($H5380=$K$11, $I5380=$L$5),
   AND($H5380=$K$11, $I5380=$L$6),
   AND($H5380=$K$11, $I5380=$L$7),
   AND($H5380=$K$5, $I5380=$L$5),
   AND($H5380=$K$6, $I5380=$L$4),
   AND($H5380=$K$6, $I5380=$L$5),
   AND($H5380=$K$6, $I5380=$L$7),
   AND($H5380=$K$4, $I5380=$L$6),
), 0, 1)</f>
        <v>1</v>
      </c>
      <c r="N5380" s="15" t="str">
        <f t="shared" ref="N5380:N5443" si="253">A5380 &amp; "-" &amp; J5380</f>
        <v>-</v>
      </c>
      <c r="O5380" s="150">
        <f t="shared" ref="O5380:O5443" si="254">IF(AND(M5380&lt;&gt;0, P5380="ANO"), 1, 0)</f>
        <v>0</v>
      </c>
      <c r="P5380" s="15" t="str">
        <f>IF(COUNTIF('Personálie dobrovolníků '!U:X,N5380)&gt;0,"ANO","")</f>
        <v/>
      </c>
      <c r="Q5380" s="15"/>
    </row>
    <row r="5381" spans="2:17" s="25" customFormat="1" x14ac:dyDescent="0.3">
      <c r="B5381" s="15" t="str">
        <f>IF(A5381="","",VLOOKUP(A5381,Tabulka3[[Číslo smlouvy   u pravidelné činnosti]:[Příjmení]],3,0))</f>
        <v/>
      </c>
      <c r="C5381" s="15" t="str">
        <f>IF(A5381="","",VLOOKUP(A5381,Tabulka3[[Číslo smlouvy   u pravidelné činnosti]:[Příjmení]],4,0))</f>
        <v/>
      </c>
      <c r="F5381" s="94"/>
      <c r="H5381" s="113"/>
      <c r="I5381" s="113"/>
      <c r="K5381" s="15"/>
      <c r="L5381" s="15"/>
      <c r="M5381" s="15">
        <f t="shared" si="252"/>
        <v>1</v>
      </c>
      <c r="N5381" s="15" t="str">
        <f t="shared" si="253"/>
        <v>-</v>
      </c>
      <c r="O5381" s="150">
        <f t="shared" si="254"/>
        <v>0</v>
      </c>
      <c r="P5381" s="15" t="str">
        <f>IF(COUNTIF('Personálie dobrovolníků '!U:X,N5381)&gt;0,"ANO","")</f>
        <v/>
      </c>
      <c r="Q5381" s="15"/>
    </row>
    <row r="5382" spans="2:17" s="25" customFormat="1" x14ac:dyDescent="0.3">
      <c r="B5382" s="15" t="str">
        <f>IF(A5382="","",VLOOKUP(A5382,Tabulka3[[Číslo smlouvy   u pravidelné činnosti]:[Příjmení]],3,0))</f>
        <v/>
      </c>
      <c r="C5382" s="15" t="str">
        <f>IF(A5382="","",VLOOKUP(A5382,Tabulka3[[Číslo smlouvy   u pravidelné činnosti]:[Příjmení]],4,0))</f>
        <v/>
      </c>
      <c r="F5382" s="94"/>
      <c r="H5382" s="113"/>
      <c r="I5382" s="113"/>
      <c r="K5382" s="15"/>
      <c r="L5382" s="15"/>
      <c r="M5382" s="15">
        <f t="shared" si="252"/>
        <v>1</v>
      </c>
      <c r="N5382" s="15" t="str">
        <f t="shared" si="253"/>
        <v>-</v>
      </c>
      <c r="O5382" s="150">
        <f t="shared" si="254"/>
        <v>0</v>
      </c>
      <c r="P5382" s="15" t="str">
        <f>IF(COUNTIF('Personálie dobrovolníků '!U:X,N5382)&gt;0,"ANO","")</f>
        <v/>
      </c>
      <c r="Q5382" s="15"/>
    </row>
    <row r="5383" spans="2:17" s="25" customFormat="1" x14ac:dyDescent="0.3">
      <c r="B5383" s="15" t="str">
        <f>IF(A5383="","",VLOOKUP(A5383,Tabulka3[[Číslo smlouvy   u pravidelné činnosti]:[Příjmení]],3,0))</f>
        <v/>
      </c>
      <c r="C5383" s="15" t="str">
        <f>IF(A5383="","",VLOOKUP(A5383,Tabulka3[[Číslo smlouvy   u pravidelné činnosti]:[Příjmení]],4,0))</f>
        <v/>
      </c>
      <c r="F5383" s="94"/>
      <c r="H5383" s="113"/>
      <c r="I5383" s="113"/>
      <c r="K5383" s="15"/>
      <c r="L5383" s="15"/>
      <c r="M5383" s="15">
        <f t="shared" si="252"/>
        <v>1</v>
      </c>
      <c r="N5383" s="15" t="str">
        <f t="shared" si="253"/>
        <v>-</v>
      </c>
      <c r="O5383" s="150">
        <f t="shared" si="254"/>
        <v>0</v>
      </c>
      <c r="P5383" s="15" t="str">
        <f>IF(COUNTIF('Personálie dobrovolníků '!U:X,N5383)&gt;0,"ANO","")</f>
        <v/>
      </c>
      <c r="Q5383" s="15"/>
    </row>
    <row r="5384" spans="2:17" s="25" customFormat="1" x14ac:dyDescent="0.3">
      <c r="B5384" s="15" t="str">
        <f>IF(A5384="","",VLOOKUP(A5384,Tabulka3[[Číslo smlouvy   u pravidelné činnosti]:[Příjmení]],3,0))</f>
        <v/>
      </c>
      <c r="C5384" s="15" t="str">
        <f>IF(A5384="","",VLOOKUP(A5384,Tabulka3[[Číslo smlouvy   u pravidelné činnosti]:[Příjmení]],4,0))</f>
        <v/>
      </c>
      <c r="F5384" s="94"/>
      <c r="H5384" s="113"/>
      <c r="I5384" s="113"/>
      <c r="K5384" s="15"/>
      <c r="L5384" s="15"/>
      <c r="M5384" s="15">
        <f t="shared" si="252"/>
        <v>1</v>
      </c>
      <c r="N5384" s="15" t="str">
        <f t="shared" si="253"/>
        <v>-</v>
      </c>
      <c r="O5384" s="150">
        <f t="shared" si="254"/>
        <v>0</v>
      </c>
      <c r="P5384" s="15" t="str">
        <f>IF(COUNTIF('Personálie dobrovolníků '!U:X,N5384)&gt;0,"ANO","")</f>
        <v/>
      </c>
      <c r="Q5384" s="15"/>
    </row>
    <row r="5385" spans="2:17" s="25" customFormat="1" x14ac:dyDescent="0.3">
      <c r="B5385" s="15" t="str">
        <f>IF(A5385="","",VLOOKUP(A5385,Tabulka3[[Číslo smlouvy   u pravidelné činnosti]:[Příjmení]],3,0))</f>
        <v/>
      </c>
      <c r="C5385" s="15" t="str">
        <f>IF(A5385="","",VLOOKUP(A5385,Tabulka3[[Číslo smlouvy   u pravidelné činnosti]:[Příjmení]],4,0))</f>
        <v/>
      </c>
      <c r="F5385" s="94"/>
      <c r="H5385" s="113"/>
      <c r="I5385" s="113"/>
      <c r="K5385" s="15"/>
      <c r="L5385" s="15"/>
      <c r="M5385" s="15">
        <f t="shared" si="252"/>
        <v>1</v>
      </c>
      <c r="N5385" s="15" t="str">
        <f t="shared" si="253"/>
        <v>-</v>
      </c>
      <c r="O5385" s="150">
        <f t="shared" si="254"/>
        <v>0</v>
      </c>
      <c r="P5385" s="15" t="str">
        <f>IF(COUNTIF('Personálie dobrovolníků '!U:X,N5385)&gt;0,"ANO","")</f>
        <v/>
      </c>
      <c r="Q5385" s="15"/>
    </row>
    <row r="5386" spans="2:17" s="25" customFormat="1" x14ac:dyDescent="0.3">
      <c r="B5386" s="15" t="str">
        <f>IF(A5386="","",VLOOKUP(A5386,Tabulka3[[Číslo smlouvy   u pravidelné činnosti]:[Příjmení]],3,0))</f>
        <v/>
      </c>
      <c r="C5386" s="15" t="str">
        <f>IF(A5386="","",VLOOKUP(A5386,Tabulka3[[Číslo smlouvy   u pravidelné činnosti]:[Příjmení]],4,0))</f>
        <v/>
      </c>
      <c r="F5386" s="94"/>
      <c r="H5386" s="113"/>
      <c r="I5386" s="113"/>
      <c r="K5386" s="15"/>
      <c r="L5386" s="15"/>
      <c r="M5386" s="15">
        <f t="shared" si="252"/>
        <v>1</v>
      </c>
      <c r="N5386" s="15" t="str">
        <f t="shared" si="253"/>
        <v>-</v>
      </c>
      <c r="O5386" s="150">
        <f t="shared" si="254"/>
        <v>0</v>
      </c>
      <c r="P5386" s="15" t="str">
        <f>IF(COUNTIF('Personálie dobrovolníků '!U:X,N5386)&gt;0,"ANO","")</f>
        <v/>
      </c>
      <c r="Q5386" s="15"/>
    </row>
    <row r="5387" spans="2:17" s="25" customFormat="1" x14ac:dyDescent="0.3">
      <c r="B5387" s="15" t="str">
        <f>IF(A5387="","",VLOOKUP(A5387,Tabulka3[[Číslo smlouvy   u pravidelné činnosti]:[Příjmení]],3,0))</f>
        <v/>
      </c>
      <c r="C5387" s="15" t="str">
        <f>IF(A5387="","",VLOOKUP(A5387,Tabulka3[[Číslo smlouvy   u pravidelné činnosti]:[Příjmení]],4,0))</f>
        <v/>
      </c>
      <c r="F5387" s="94"/>
      <c r="H5387" s="113"/>
      <c r="I5387" s="113"/>
      <c r="K5387" s="15"/>
      <c r="L5387" s="15"/>
      <c r="M5387" s="15">
        <f t="shared" si="252"/>
        <v>1</v>
      </c>
      <c r="N5387" s="15" t="str">
        <f t="shared" si="253"/>
        <v>-</v>
      </c>
      <c r="O5387" s="150">
        <f t="shared" si="254"/>
        <v>0</v>
      </c>
      <c r="P5387" s="15" t="str">
        <f>IF(COUNTIF('Personálie dobrovolníků '!U:X,N5387)&gt;0,"ANO","")</f>
        <v/>
      </c>
      <c r="Q5387" s="15"/>
    </row>
    <row r="5388" spans="2:17" s="25" customFormat="1" x14ac:dyDescent="0.3">
      <c r="B5388" s="15" t="str">
        <f>IF(A5388="","",VLOOKUP(A5388,Tabulka3[[Číslo smlouvy   u pravidelné činnosti]:[Příjmení]],3,0))</f>
        <v/>
      </c>
      <c r="C5388" s="15" t="str">
        <f>IF(A5388="","",VLOOKUP(A5388,Tabulka3[[Číslo smlouvy   u pravidelné činnosti]:[Příjmení]],4,0))</f>
        <v/>
      </c>
      <c r="F5388" s="94"/>
      <c r="H5388" s="113"/>
      <c r="I5388" s="113"/>
      <c r="K5388" s="15"/>
      <c r="L5388" s="15"/>
      <c r="M5388" s="15">
        <f t="shared" si="252"/>
        <v>1</v>
      </c>
      <c r="N5388" s="15" t="str">
        <f t="shared" si="253"/>
        <v>-</v>
      </c>
      <c r="O5388" s="150">
        <f t="shared" si="254"/>
        <v>0</v>
      </c>
      <c r="P5388" s="15" t="str">
        <f>IF(COUNTIF('Personálie dobrovolníků '!U:X,N5388)&gt;0,"ANO","")</f>
        <v/>
      </c>
      <c r="Q5388" s="15"/>
    </row>
    <row r="5389" spans="2:17" s="25" customFormat="1" x14ac:dyDescent="0.3">
      <c r="B5389" s="15" t="str">
        <f>IF(A5389="","",VLOOKUP(A5389,Tabulka3[[Číslo smlouvy   u pravidelné činnosti]:[Příjmení]],3,0))</f>
        <v/>
      </c>
      <c r="C5389" s="15" t="str">
        <f>IF(A5389="","",VLOOKUP(A5389,Tabulka3[[Číslo smlouvy   u pravidelné činnosti]:[Příjmení]],4,0))</f>
        <v/>
      </c>
      <c r="F5389" s="94"/>
      <c r="H5389" s="113"/>
      <c r="I5389" s="113"/>
      <c r="K5389" s="15"/>
      <c r="L5389" s="15"/>
      <c r="M5389" s="15">
        <f t="shared" si="252"/>
        <v>1</v>
      </c>
      <c r="N5389" s="15" t="str">
        <f t="shared" si="253"/>
        <v>-</v>
      </c>
      <c r="O5389" s="150">
        <f t="shared" si="254"/>
        <v>0</v>
      </c>
      <c r="P5389" s="15" t="str">
        <f>IF(COUNTIF('Personálie dobrovolníků '!U:X,N5389)&gt;0,"ANO","")</f>
        <v/>
      </c>
      <c r="Q5389" s="15"/>
    </row>
    <row r="5390" spans="2:17" s="25" customFormat="1" x14ac:dyDescent="0.3">
      <c r="B5390" s="15" t="str">
        <f>IF(A5390="","",VLOOKUP(A5390,Tabulka3[[Číslo smlouvy   u pravidelné činnosti]:[Příjmení]],3,0))</f>
        <v/>
      </c>
      <c r="C5390" s="15" t="str">
        <f>IF(A5390="","",VLOOKUP(A5390,Tabulka3[[Číslo smlouvy   u pravidelné činnosti]:[Příjmení]],4,0))</f>
        <v/>
      </c>
      <c r="F5390" s="94"/>
      <c r="H5390" s="113"/>
      <c r="I5390" s="113"/>
      <c r="K5390" s="15"/>
      <c r="L5390" s="15"/>
      <c r="M5390" s="15">
        <f t="shared" si="252"/>
        <v>1</v>
      </c>
      <c r="N5390" s="15" t="str">
        <f t="shared" si="253"/>
        <v>-</v>
      </c>
      <c r="O5390" s="150">
        <f t="shared" si="254"/>
        <v>0</v>
      </c>
      <c r="P5390" s="15" t="str">
        <f>IF(COUNTIF('Personálie dobrovolníků '!U:X,N5390)&gt;0,"ANO","")</f>
        <v/>
      </c>
      <c r="Q5390" s="15"/>
    </row>
    <row r="5391" spans="2:17" s="25" customFormat="1" x14ac:dyDescent="0.3">
      <c r="B5391" s="15" t="str">
        <f>IF(A5391="","",VLOOKUP(A5391,Tabulka3[[Číslo smlouvy   u pravidelné činnosti]:[Příjmení]],3,0))</f>
        <v/>
      </c>
      <c r="C5391" s="15" t="str">
        <f>IF(A5391="","",VLOOKUP(A5391,Tabulka3[[Číslo smlouvy   u pravidelné činnosti]:[Příjmení]],4,0))</f>
        <v/>
      </c>
      <c r="F5391" s="94"/>
      <c r="H5391" s="113"/>
      <c r="I5391" s="113"/>
      <c r="K5391" s="15"/>
      <c r="L5391" s="15"/>
      <c r="M5391" s="15">
        <f t="shared" si="252"/>
        <v>1</v>
      </c>
      <c r="N5391" s="15" t="str">
        <f t="shared" si="253"/>
        <v>-</v>
      </c>
      <c r="O5391" s="150">
        <f t="shared" si="254"/>
        <v>0</v>
      </c>
      <c r="P5391" s="15" t="str">
        <f>IF(COUNTIF('Personálie dobrovolníků '!U:X,N5391)&gt;0,"ANO","")</f>
        <v/>
      </c>
      <c r="Q5391" s="15"/>
    </row>
    <row r="5392" spans="2:17" s="25" customFormat="1" x14ac:dyDescent="0.3">
      <c r="B5392" s="15" t="str">
        <f>IF(A5392="","",VLOOKUP(A5392,Tabulka3[[Číslo smlouvy   u pravidelné činnosti]:[Příjmení]],3,0))</f>
        <v/>
      </c>
      <c r="C5392" s="15" t="str">
        <f>IF(A5392="","",VLOOKUP(A5392,Tabulka3[[Číslo smlouvy   u pravidelné činnosti]:[Příjmení]],4,0))</f>
        <v/>
      </c>
      <c r="F5392" s="94"/>
      <c r="H5392" s="113"/>
      <c r="I5392" s="113"/>
      <c r="K5392" s="15"/>
      <c r="L5392" s="15"/>
      <c r="M5392" s="15">
        <f t="shared" si="252"/>
        <v>1</v>
      </c>
      <c r="N5392" s="15" t="str">
        <f t="shared" si="253"/>
        <v>-</v>
      </c>
      <c r="O5392" s="150">
        <f t="shared" si="254"/>
        <v>0</v>
      </c>
      <c r="P5392" s="15" t="str">
        <f>IF(COUNTIF('Personálie dobrovolníků '!U:X,N5392)&gt;0,"ANO","")</f>
        <v/>
      </c>
      <c r="Q5392" s="15"/>
    </row>
    <row r="5393" spans="2:17" s="25" customFormat="1" x14ac:dyDescent="0.3">
      <c r="B5393" s="15" t="str">
        <f>IF(A5393="","",VLOOKUP(A5393,Tabulka3[[Číslo smlouvy   u pravidelné činnosti]:[Příjmení]],3,0))</f>
        <v/>
      </c>
      <c r="C5393" s="15" t="str">
        <f>IF(A5393="","",VLOOKUP(A5393,Tabulka3[[Číslo smlouvy   u pravidelné činnosti]:[Příjmení]],4,0))</f>
        <v/>
      </c>
      <c r="F5393" s="94"/>
      <c r="H5393" s="113"/>
      <c r="I5393" s="113"/>
      <c r="K5393" s="15"/>
      <c r="L5393" s="15"/>
      <c r="M5393" s="15">
        <f t="shared" si="252"/>
        <v>1</v>
      </c>
      <c r="N5393" s="15" t="str">
        <f t="shared" si="253"/>
        <v>-</v>
      </c>
      <c r="O5393" s="150">
        <f t="shared" si="254"/>
        <v>0</v>
      </c>
      <c r="P5393" s="15" t="str">
        <f>IF(COUNTIF('Personálie dobrovolníků '!U:X,N5393)&gt;0,"ANO","")</f>
        <v/>
      </c>
      <c r="Q5393" s="15"/>
    </row>
    <row r="5394" spans="2:17" s="25" customFormat="1" x14ac:dyDescent="0.3">
      <c r="B5394" s="15" t="str">
        <f>IF(A5394="","",VLOOKUP(A5394,Tabulka3[[Číslo smlouvy   u pravidelné činnosti]:[Příjmení]],3,0))</f>
        <v/>
      </c>
      <c r="C5394" s="15" t="str">
        <f>IF(A5394="","",VLOOKUP(A5394,Tabulka3[[Číslo smlouvy   u pravidelné činnosti]:[Příjmení]],4,0))</f>
        <v/>
      </c>
      <c r="F5394" s="94"/>
      <c r="H5394" s="113"/>
      <c r="I5394" s="113"/>
      <c r="K5394" s="15"/>
      <c r="L5394" s="15"/>
      <c r="M5394" s="15">
        <f t="shared" si="252"/>
        <v>1</v>
      </c>
      <c r="N5394" s="15" t="str">
        <f t="shared" si="253"/>
        <v>-</v>
      </c>
      <c r="O5394" s="150">
        <f t="shared" si="254"/>
        <v>0</v>
      </c>
      <c r="P5394" s="15" t="str">
        <f>IF(COUNTIF('Personálie dobrovolníků '!U:X,N5394)&gt;0,"ANO","")</f>
        <v/>
      </c>
      <c r="Q5394" s="15"/>
    </row>
    <row r="5395" spans="2:17" s="25" customFormat="1" x14ac:dyDescent="0.3">
      <c r="B5395" s="15" t="str">
        <f>IF(A5395="","",VLOOKUP(A5395,Tabulka3[[Číslo smlouvy   u pravidelné činnosti]:[Příjmení]],3,0))</f>
        <v/>
      </c>
      <c r="C5395" s="15" t="str">
        <f>IF(A5395="","",VLOOKUP(A5395,Tabulka3[[Číslo smlouvy   u pravidelné činnosti]:[Příjmení]],4,0))</f>
        <v/>
      </c>
      <c r="F5395" s="94"/>
      <c r="H5395" s="113"/>
      <c r="I5395" s="113"/>
      <c r="K5395" s="15"/>
      <c r="L5395" s="15"/>
      <c r="M5395" s="15">
        <f t="shared" si="252"/>
        <v>1</v>
      </c>
      <c r="N5395" s="15" t="str">
        <f t="shared" si="253"/>
        <v>-</v>
      </c>
      <c r="O5395" s="150">
        <f t="shared" si="254"/>
        <v>0</v>
      </c>
      <c r="P5395" s="15" t="str">
        <f>IF(COUNTIF('Personálie dobrovolníků '!U:X,N5395)&gt;0,"ANO","")</f>
        <v/>
      </c>
      <c r="Q5395" s="15"/>
    </row>
    <row r="5396" spans="2:17" s="25" customFormat="1" x14ac:dyDescent="0.3">
      <c r="B5396" s="15" t="str">
        <f>IF(A5396="","",VLOOKUP(A5396,Tabulka3[[Číslo smlouvy   u pravidelné činnosti]:[Příjmení]],3,0))</f>
        <v/>
      </c>
      <c r="C5396" s="15" t="str">
        <f>IF(A5396="","",VLOOKUP(A5396,Tabulka3[[Číslo smlouvy   u pravidelné činnosti]:[Příjmení]],4,0))</f>
        <v/>
      </c>
      <c r="F5396" s="94"/>
      <c r="H5396" s="113"/>
      <c r="I5396" s="113"/>
      <c r="K5396" s="15"/>
      <c r="L5396" s="15"/>
      <c r="M5396" s="15">
        <f t="shared" si="252"/>
        <v>1</v>
      </c>
      <c r="N5396" s="15" t="str">
        <f t="shared" si="253"/>
        <v>-</v>
      </c>
      <c r="O5396" s="150">
        <f t="shared" si="254"/>
        <v>0</v>
      </c>
      <c r="P5396" s="15" t="str">
        <f>IF(COUNTIF('Personálie dobrovolníků '!U:X,N5396)&gt;0,"ANO","")</f>
        <v/>
      </c>
      <c r="Q5396" s="15"/>
    </row>
    <row r="5397" spans="2:17" s="25" customFormat="1" x14ac:dyDescent="0.3">
      <c r="B5397" s="15" t="str">
        <f>IF(A5397="","",VLOOKUP(A5397,Tabulka3[[Číslo smlouvy   u pravidelné činnosti]:[Příjmení]],3,0))</f>
        <v/>
      </c>
      <c r="C5397" s="15" t="str">
        <f>IF(A5397="","",VLOOKUP(A5397,Tabulka3[[Číslo smlouvy   u pravidelné činnosti]:[Příjmení]],4,0))</f>
        <v/>
      </c>
      <c r="F5397" s="94"/>
      <c r="H5397" s="113"/>
      <c r="I5397" s="113"/>
      <c r="K5397" s="15"/>
      <c r="L5397" s="15"/>
      <c r="M5397" s="15">
        <f t="shared" si="252"/>
        <v>1</v>
      </c>
      <c r="N5397" s="15" t="str">
        <f t="shared" si="253"/>
        <v>-</v>
      </c>
      <c r="O5397" s="150">
        <f t="shared" si="254"/>
        <v>0</v>
      </c>
      <c r="P5397" s="15" t="str">
        <f>IF(COUNTIF('Personálie dobrovolníků '!U:X,N5397)&gt;0,"ANO","")</f>
        <v/>
      </c>
      <c r="Q5397" s="15"/>
    </row>
    <row r="5398" spans="2:17" s="25" customFormat="1" x14ac:dyDescent="0.3">
      <c r="B5398" s="15" t="str">
        <f>IF(A5398="","",VLOOKUP(A5398,Tabulka3[[Číslo smlouvy   u pravidelné činnosti]:[Příjmení]],3,0))</f>
        <v/>
      </c>
      <c r="C5398" s="15" t="str">
        <f>IF(A5398="","",VLOOKUP(A5398,Tabulka3[[Číslo smlouvy   u pravidelné činnosti]:[Příjmení]],4,0))</f>
        <v/>
      </c>
      <c r="F5398" s="94"/>
      <c r="H5398" s="113"/>
      <c r="I5398" s="113"/>
      <c r="K5398" s="15"/>
      <c r="L5398" s="15"/>
      <c r="M5398" s="15">
        <f t="shared" si="252"/>
        <v>1</v>
      </c>
      <c r="N5398" s="15" t="str">
        <f t="shared" si="253"/>
        <v>-</v>
      </c>
      <c r="O5398" s="150">
        <f t="shared" si="254"/>
        <v>0</v>
      </c>
      <c r="P5398" s="15" t="str">
        <f>IF(COUNTIF('Personálie dobrovolníků '!U:X,N5398)&gt;0,"ANO","")</f>
        <v/>
      </c>
      <c r="Q5398" s="15"/>
    </row>
    <row r="5399" spans="2:17" s="25" customFormat="1" x14ac:dyDescent="0.3">
      <c r="B5399" s="15" t="str">
        <f>IF(A5399="","",VLOOKUP(A5399,Tabulka3[[Číslo smlouvy   u pravidelné činnosti]:[Příjmení]],3,0))</f>
        <v/>
      </c>
      <c r="C5399" s="15" t="str">
        <f>IF(A5399="","",VLOOKUP(A5399,Tabulka3[[Číslo smlouvy   u pravidelné činnosti]:[Příjmení]],4,0))</f>
        <v/>
      </c>
      <c r="F5399" s="94"/>
      <c r="H5399" s="113"/>
      <c r="I5399" s="113"/>
      <c r="K5399" s="15"/>
      <c r="L5399" s="15"/>
      <c r="M5399" s="15">
        <f t="shared" si="252"/>
        <v>1</v>
      </c>
      <c r="N5399" s="15" t="str">
        <f t="shared" si="253"/>
        <v>-</v>
      </c>
      <c r="O5399" s="150">
        <f t="shared" si="254"/>
        <v>0</v>
      </c>
      <c r="P5399" s="15" t="str">
        <f>IF(COUNTIF('Personálie dobrovolníků '!U:X,N5399)&gt;0,"ANO","")</f>
        <v/>
      </c>
      <c r="Q5399" s="15"/>
    </row>
    <row r="5400" spans="2:17" s="25" customFormat="1" x14ac:dyDescent="0.3">
      <c r="B5400" s="15" t="str">
        <f>IF(A5400="","",VLOOKUP(A5400,Tabulka3[[Číslo smlouvy   u pravidelné činnosti]:[Příjmení]],3,0))</f>
        <v/>
      </c>
      <c r="C5400" s="15" t="str">
        <f>IF(A5400="","",VLOOKUP(A5400,Tabulka3[[Číslo smlouvy   u pravidelné činnosti]:[Příjmení]],4,0))</f>
        <v/>
      </c>
      <c r="F5400" s="94"/>
      <c r="H5400" s="113"/>
      <c r="I5400" s="113"/>
      <c r="K5400" s="15"/>
      <c r="L5400" s="15"/>
      <c r="M5400" s="15">
        <f t="shared" si="252"/>
        <v>1</v>
      </c>
      <c r="N5400" s="15" t="str">
        <f t="shared" si="253"/>
        <v>-</v>
      </c>
      <c r="O5400" s="150">
        <f t="shared" si="254"/>
        <v>0</v>
      </c>
      <c r="P5400" s="15" t="str">
        <f>IF(COUNTIF('Personálie dobrovolníků '!U:X,N5400)&gt;0,"ANO","")</f>
        <v/>
      </c>
      <c r="Q5400" s="15"/>
    </row>
    <row r="5401" spans="2:17" s="25" customFormat="1" x14ac:dyDescent="0.3">
      <c r="B5401" s="15" t="str">
        <f>IF(A5401="","",VLOOKUP(A5401,Tabulka3[[Číslo smlouvy   u pravidelné činnosti]:[Příjmení]],3,0))</f>
        <v/>
      </c>
      <c r="C5401" s="15" t="str">
        <f>IF(A5401="","",VLOOKUP(A5401,Tabulka3[[Číslo smlouvy   u pravidelné činnosti]:[Příjmení]],4,0))</f>
        <v/>
      </c>
      <c r="F5401" s="94"/>
      <c r="H5401" s="113"/>
      <c r="I5401" s="113"/>
      <c r="K5401" s="15"/>
      <c r="L5401" s="15"/>
      <c r="M5401" s="15">
        <f t="shared" si="252"/>
        <v>1</v>
      </c>
      <c r="N5401" s="15" t="str">
        <f t="shared" si="253"/>
        <v>-</v>
      </c>
      <c r="O5401" s="150">
        <f t="shared" si="254"/>
        <v>0</v>
      </c>
      <c r="P5401" s="15" t="str">
        <f>IF(COUNTIF('Personálie dobrovolníků '!U:X,N5401)&gt;0,"ANO","")</f>
        <v/>
      </c>
      <c r="Q5401" s="15"/>
    </row>
    <row r="5402" spans="2:17" s="25" customFormat="1" x14ac:dyDescent="0.3">
      <c r="B5402" s="15" t="str">
        <f>IF(A5402="","",VLOOKUP(A5402,Tabulka3[[Číslo smlouvy   u pravidelné činnosti]:[Příjmení]],3,0))</f>
        <v/>
      </c>
      <c r="C5402" s="15" t="str">
        <f>IF(A5402="","",VLOOKUP(A5402,Tabulka3[[Číslo smlouvy   u pravidelné činnosti]:[Příjmení]],4,0))</f>
        <v/>
      </c>
      <c r="F5402" s="94"/>
      <c r="H5402" s="113"/>
      <c r="I5402" s="113"/>
      <c r="K5402" s="15"/>
      <c r="L5402" s="15"/>
      <c r="M5402" s="15">
        <f t="shared" si="252"/>
        <v>1</v>
      </c>
      <c r="N5402" s="15" t="str">
        <f t="shared" si="253"/>
        <v>-</v>
      </c>
      <c r="O5402" s="150">
        <f t="shared" si="254"/>
        <v>0</v>
      </c>
      <c r="P5402" s="15" t="str">
        <f>IF(COUNTIF('Personálie dobrovolníků '!U:X,N5402)&gt;0,"ANO","")</f>
        <v/>
      </c>
      <c r="Q5402" s="15"/>
    </row>
    <row r="5403" spans="2:17" s="25" customFormat="1" x14ac:dyDescent="0.3">
      <c r="B5403" s="15" t="str">
        <f>IF(A5403="","",VLOOKUP(A5403,Tabulka3[[Číslo smlouvy   u pravidelné činnosti]:[Příjmení]],3,0))</f>
        <v/>
      </c>
      <c r="C5403" s="15" t="str">
        <f>IF(A5403="","",VLOOKUP(A5403,Tabulka3[[Číslo smlouvy   u pravidelné činnosti]:[Příjmení]],4,0))</f>
        <v/>
      </c>
      <c r="F5403" s="94"/>
      <c r="H5403" s="113"/>
      <c r="I5403" s="113"/>
      <c r="K5403" s="15"/>
      <c r="L5403" s="15"/>
      <c r="M5403" s="15">
        <f t="shared" si="252"/>
        <v>1</v>
      </c>
      <c r="N5403" s="15" t="str">
        <f t="shared" si="253"/>
        <v>-</v>
      </c>
      <c r="O5403" s="150">
        <f t="shared" si="254"/>
        <v>0</v>
      </c>
      <c r="P5403" s="15" t="str">
        <f>IF(COUNTIF('Personálie dobrovolníků '!U:X,N5403)&gt;0,"ANO","")</f>
        <v/>
      </c>
      <c r="Q5403" s="15"/>
    </row>
    <row r="5404" spans="2:17" s="25" customFormat="1" x14ac:dyDescent="0.3">
      <c r="B5404" s="15" t="str">
        <f>IF(A5404="","",VLOOKUP(A5404,Tabulka3[[Číslo smlouvy   u pravidelné činnosti]:[Příjmení]],3,0))</f>
        <v/>
      </c>
      <c r="C5404" s="15" t="str">
        <f>IF(A5404="","",VLOOKUP(A5404,Tabulka3[[Číslo smlouvy   u pravidelné činnosti]:[Příjmení]],4,0))</f>
        <v/>
      </c>
      <c r="F5404" s="94"/>
      <c r="H5404" s="113"/>
      <c r="I5404" s="113"/>
      <c r="K5404" s="15"/>
      <c r="L5404" s="15"/>
      <c r="M5404" s="15">
        <f t="shared" si="252"/>
        <v>1</v>
      </c>
      <c r="N5404" s="15" t="str">
        <f t="shared" si="253"/>
        <v>-</v>
      </c>
      <c r="O5404" s="150">
        <f t="shared" si="254"/>
        <v>0</v>
      </c>
      <c r="P5404" s="15" t="str">
        <f>IF(COUNTIF('Personálie dobrovolníků '!U:X,N5404)&gt;0,"ANO","")</f>
        <v/>
      </c>
      <c r="Q5404" s="15"/>
    </row>
    <row r="5405" spans="2:17" s="25" customFormat="1" x14ac:dyDescent="0.3">
      <c r="B5405" s="15" t="str">
        <f>IF(A5405="","",VLOOKUP(A5405,Tabulka3[[Číslo smlouvy   u pravidelné činnosti]:[Příjmení]],3,0))</f>
        <v/>
      </c>
      <c r="C5405" s="15" t="str">
        <f>IF(A5405="","",VLOOKUP(A5405,Tabulka3[[Číslo smlouvy   u pravidelné činnosti]:[Příjmení]],4,0))</f>
        <v/>
      </c>
      <c r="F5405" s="94"/>
      <c r="H5405" s="113"/>
      <c r="I5405" s="113"/>
      <c r="K5405" s="15"/>
      <c r="L5405" s="15"/>
      <c r="M5405" s="15">
        <f t="shared" si="252"/>
        <v>1</v>
      </c>
      <c r="N5405" s="15" t="str">
        <f t="shared" si="253"/>
        <v>-</v>
      </c>
      <c r="O5405" s="150">
        <f t="shared" si="254"/>
        <v>0</v>
      </c>
      <c r="P5405" s="15" t="str">
        <f>IF(COUNTIF('Personálie dobrovolníků '!U:X,N5405)&gt;0,"ANO","")</f>
        <v/>
      </c>
      <c r="Q5405" s="15"/>
    </row>
    <row r="5406" spans="2:17" s="25" customFormat="1" x14ac:dyDescent="0.3">
      <c r="B5406" s="15" t="str">
        <f>IF(A5406="","",VLOOKUP(A5406,Tabulka3[[Číslo smlouvy   u pravidelné činnosti]:[Příjmení]],3,0))</f>
        <v/>
      </c>
      <c r="C5406" s="15" t="str">
        <f>IF(A5406="","",VLOOKUP(A5406,Tabulka3[[Číslo smlouvy   u pravidelné činnosti]:[Příjmení]],4,0))</f>
        <v/>
      </c>
      <c r="F5406" s="94"/>
      <c r="H5406" s="113"/>
      <c r="I5406" s="113"/>
      <c r="K5406" s="15"/>
      <c r="L5406" s="15"/>
      <c r="M5406" s="15">
        <f t="shared" si="252"/>
        <v>1</v>
      </c>
      <c r="N5406" s="15" t="str">
        <f t="shared" si="253"/>
        <v>-</v>
      </c>
      <c r="O5406" s="150">
        <f t="shared" si="254"/>
        <v>0</v>
      </c>
      <c r="P5406" s="15" t="str">
        <f>IF(COUNTIF('Personálie dobrovolníků '!U:X,N5406)&gt;0,"ANO","")</f>
        <v/>
      </c>
      <c r="Q5406" s="15"/>
    </row>
    <row r="5407" spans="2:17" s="25" customFormat="1" x14ac:dyDescent="0.3">
      <c r="B5407" s="15" t="str">
        <f>IF(A5407="","",VLOOKUP(A5407,Tabulka3[[Číslo smlouvy   u pravidelné činnosti]:[Příjmení]],3,0))</f>
        <v/>
      </c>
      <c r="C5407" s="15" t="str">
        <f>IF(A5407="","",VLOOKUP(A5407,Tabulka3[[Číslo smlouvy   u pravidelné činnosti]:[Příjmení]],4,0))</f>
        <v/>
      </c>
      <c r="F5407" s="94"/>
      <c r="H5407" s="113"/>
      <c r="I5407" s="113"/>
      <c r="K5407" s="15"/>
      <c r="L5407" s="15"/>
      <c r="M5407" s="15">
        <f t="shared" si="252"/>
        <v>1</v>
      </c>
      <c r="N5407" s="15" t="str">
        <f t="shared" si="253"/>
        <v>-</v>
      </c>
      <c r="O5407" s="150">
        <f t="shared" si="254"/>
        <v>0</v>
      </c>
      <c r="P5407" s="15" t="str">
        <f>IF(COUNTIF('Personálie dobrovolníků '!U:X,N5407)&gt;0,"ANO","")</f>
        <v/>
      </c>
      <c r="Q5407" s="15"/>
    </row>
    <row r="5408" spans="2:17" s="25" customFormat="1" x14ac:dyDescent="0.3">
      <c r="B5408" s="15" t="str">
        <f>IF(A5408="","",VLOOKUP(A5408,Tabulka3[[Číslo smlouvy   u pravidelné činnosti]:[Příjmení]],3,0))</f>
        <v/>
      </c>
      <c r="C5408" s="15" t="str">
        <f>IF(A5408="","",VLOOKUP(A5408,Tabulka3[[Číslo smlouvy   u pravidelné činnosti]:[Příjmení]],4,0))</f>
        <v/>
      </c>
      <c r="F5408" s="94"/>
      <c r="H5408" s="113"/>
      <c r="I5408" s="113"/>
      <c r="K5408" s="15"/>
      <c r="L5408" s="15"/>
      <c r="M5408" s="15">
        <f t="shared" si="252"/>
        <v>1</v>
      </c>
      <c r="N5408" s="15" t="str">
        <f t="shared" si="253"/>
        <v>-</v>
      </c>
      <c r="O5408" s="150">
        <f t="shared" si="254"/>
        <v>0</v>
      </c>
      <c r="P5408" s="15" t="str">
        <f>IF(COUNTIF('Personálie dobrovolníků '!U:X,N5408)&gt;0,"ANO","")</f>
        <v/>
      </c>
      <c r="Q5408" s="15"/>
    </row>
    <row r="5409" spans="2:17" s="25" customFormat="1" x14ac:dyDescent="0.3">
      <c r="B5409" s="15" t="str">
        <f>IF(A5409="","",VLOOKUP(A5409,Tabulka3[[Číslo smlouvy   u pravidelné činnosti]:[Příjmení]],3,0))</f>
        <v/>
      </c>
      <c r="C5409" s="15" t="str">
        <f>IF(A5409="","",VLOOKUP(A5409,Tabulka3[[Číslo smlouvy   u pravidelné činnosti]:[Příjmení]],4,0))</f>
        <v/>
      </c>
      <c r="F5409" s="94"/>
      <c r="H5409" s="113"/>
      <c r="I5409" s="113"/>
      <c r="K5409" s="15"/>
      <c r="L5409" s="15"/>
      <c r="M5409" s="15">
        <f t="shared" si="252"/>
        <v>1</v>
      </c>
      <c r="N5409" s="15" t="str">
        <f t="shared" si="253"/>
        <v>-</v>
      </c>
      <c r="O5409" s="150">
        <f t="shared" si="254"/>
        <v>0</v>
      </c>
      <c r="P5409" s="15" t="str">
        <f>IF(COUNTIF('Personálie dobrovolníků '!U:X,N5409)&gt;0,"ANO","")</f>
        <v/>
      </c>
      <c r="Q5409" s="15"/>
    </row>
    <row r="5410" spans="2:17" s="25" customFormat="1" x14ac:dyDescent="0.3">
      <c r="B5410" s="15" t="str">
        <f>IF(A5410="","",VLOOKUP(A5410,Tabulka3[[Číslo smlouvy   u pravidelné činnosti]:[Příjmení]],3,0))</f>
        <v/>
      </c>
      <c r="C5410" s="15" t="str">
        <f>IF(A5410="","",VLOOKUP(A5410,Tabulka3[[Číslo smlouvy   u pravidelné činnosti]:[Příjmení]],4,0))</f>
        <v/>
      </c>
      <c r="F5410" s="94"/>
      <c r="H5410" s="113"/>
      <c r="I5410" s="113"/>
      <c r="K5410" s="15"/>
      <c r="L5410" s="15"/>
      <c r="M5410" s="15">
        <f t="shared" si="252"/>
        <v>1</v>
      </c>
      <c r="N5410" s="15" t="str">
        <f t="shared" si="253"/>
        <v>-</v>
      </c>
      <c r="O5410" s="150">
        <f t="shared" si="254"/>
        <v>0</v>
      </c>
      <c r="P5410" s="15" t="str">
        <f>IF(COUNTIF('Personálie dobrovolníků '!U:X,N5410)&gt;0,"ANO","")</f>
        <v/>
      </c>
      <c r="Q5410" s="15"/>
    </row>
    <row r="5411" spans="2:17" s="25" customFormat="1" x14ac:dyDescent="0.3">
      <c r="B5411" s="15" t="str">
        <f>IF(A5411="","",VLOOKUP(A5411,Tabulka3[[Číslo smlouvy   u pravidelné činnosti]:[Příjmení]],3,0))</f>
        <v/>
      </c>
      <c r="C5411" s="15" t="str">
        <f>IF(A5411="","",VLOOKUP(A5411,Tabulka3[[Číslo smlouvy   u pravidelné činnosti]:[Příjmení]],4,0))</f>
        <v/>
      </c>
      <c r="F5411" s="94"/>
      <c r="H5411" s="113"/>
      <c r="I5411" s="113"/>
      <c r="K5411" s="15"/>
      <c r="L5411" s="15"/>
      <c r="M5411" s="15">
        <f t="shared" si="252"/>
        <v>1</v>
      </c>
      <c r="N5411" s="15" t="str">
        <f t="shared" si="253"/>
        <v>-</v>
      </c>
      <c r="O5411" s="150">
        <f t="shared" si="254"/>
        <v>0</v>
      </c>
      <c r="P5411" s="15" t="str">
        <f>IF(COUNTIF('Personálie dobrovolníků '!U:X,N5411)&gt;0,"ANO","")</f>
        <v/>
      </c>
      <c r="Q5411" s="15"/>
    </row>
    <row r="5412" spans="2:17" s="25" customFormat="1" x14ac:dyDescent="0.3">
      <c r="B5412" s="15" t="str">
        <f>IF(A5412="","",VLOOKUP(A5412,Tabulka3[[Číslo smlouvy   u pravidelné činnosti]:[Příjmení]],3,0))</f>
        <v/>
      </c>
      <c r="C5412" s="15" t="str">
        <f>IF(A5412="","",VLOOKUP(A5412,Tabulka3[[Číslo smlouvy   u pravidelné činnosti]:[Příjmení]],4,0))</f>
        <v/>
      </c>
      <c r="F5412" s="94"/>
      <c r="H5412" s="113"/>
      <c r="I5412" s="113"/>
      <c r="K5412" s="15"/>
      <c r="L5412" s="15"/>
      <c r="M5412" s="15">
        <f t="shared" si="252"/>
        <v>1</v>
      </c>
      <c r="N5412" s="15" t="str">
        <f t="shared" si="253"/>
        <v>-</v>
      </c>
      <c r="O5412" s="150">
        <f t="shared" si="254"/>
        <v>0</v>
      </c>
      <c r="P5412" s="15" t="str">
        <f>IF(COUNTIF('Personálie dobrovolníků '!U:X,N5412)&gt;0,"ANO","")</f>
        <v/>
      </c>
      <c r="Q5412" s="15"/>
    </row>
    <row r="5413" spans="2:17" s="25" customFormat="1" x14ac:dyDescent="0.3">
      <c r="B5413" s="15" t="str">
        <f>IF(A5413="","",VLOOKUP(A5413,Tabulka3[[Číslo smlouvy   u pravidelné činnosti]:[Příjmení]],3,0))</f>
        <v/>
      </c>
      <c r="C5413" s="15" t="str">
        <f>IF(A5413="","",VLOOKUP(A5413,Tabulka3[[Číslo smlouvy   u pravidelné činnosti]:[Příjmení]],4,0))</f>
        <v/>
      </c>
      <c r="F5413" s="94"/>
      <c r="H5413" s="113"/>
      <c r="I5413" s="113"/>
      <c r="K5413" s="15"/>
      <c r="L5413" s="15"/>
      <c r="M5413" s="15">
        <f t="shared" si="252"/>
        <v>1</v>
      </c>
      <c r="N5413" s="15" t="str">
        <f t="shared" si="253"/>
        <v>-</v>
      </c>
      <c r="O5413" s="150">
        <f t="shared" si="254"/>
        <v>0</v>
      </c>
      <c r="P5413" s="15" t="str">
        <f>IF(COUNTIF('Personálie dobrovolníků '!U:X,N5413)&gt;0,"ANO","")</f>
        <v/>
      </c>
      <c r="Q5413" s="15"/>
    </row>
    <row r="5414" spans="2:17" s="25" customFormat="1" x14ac:dyDescent="0.3">
      <c r="B5414" s="15" t="str">
        <f>IF(A5414="","",VLOOKUP(A5414,Tabulka3[[Číslo smlouvy   u pravidelné činnosti]:[Příjmení]],3,0))</f>
        <v/>
      </c>
      <c r="C5414" s="15" t="str">
        <f>IF(A5414="","",VLOOKUP(A5414,Tabulka3[[Číslo smlouvy   u pravidelné činnosti]:[Příjmení]],4,0))</f>
        <v/>
      </c>
      <c r="F5414" s="94"/>
      <c r="H5414" s="113"/>
      <c r="I5414" s="113"/>
      <c r="K5414" s="15"/>
      <c r="L5414" s="15"/>
      <c r="M5414" s="15">
        <f t="shared" si="252"/>
        <v>1</v>
      </c>
      <c r="N5414" s="15" t="str">
        <f t="shared" si="253"/>
        <v>-</v>
      </c>
      <c r="O5414" s="150">
        <f t="shared" si="254"/>
        <v>0</v>
      </c>
      <c r="P5414" s="15" t="str">
        <f>IF(COUNTIF('Personálie dobrovolníků '!U:X,N5414)&gt;0,"ANO","")</f>
        <v/>
      </c>
      <c r="Q5414" s="15"/>
    </row>
    <row r="5415" spans="2:17" s="25" customFormat="1" x14ac:dyDescent="0.3">
      <c r="B5415" s="15" t="str">
        <f>IF(A5415="","",VLOOKUP(A5415,Tabulka3[[Číslo smlouvy   u pravidelné činnosti]:[Příjmení]],3,0))</f>
        <v/>
      </c>
      <c r="C5415" s="15" t="str">
        <f>IF(A5415="","",VLOOKUP(A5415,Tabulka3[[Číslo smlouvy   u pravidelné činnosti]:[Příjmení]],4,0))</f>
        <v/>
      </c>
      <c r="F5415" s="94"/>
      <c r="H5415" s="113"/>
      <c r="I5415" s="113"/>
      <c r="K5415" s="15"/>
      <c r="L5415" s="15"/>
      <c r="M5415" s="15">
        <f t="shared" si="252"/>
        <v>1</v>
      </c>
      <c r="N5415" s="15" t="str">
        <f t="shared" si="253"/>
        <v>-</v>
      </c>
      <c r="O5415" s="150">
        <f t="shared" si="254"/>
        <v>0</v>
      </c>
      <c r="P5415" s="15" t="str">
        <f>IF(COUNTIF('Personálie dobrovolníků '!U:X,N5415)&gt;0,"ANO","")</f>
        <v/>
      </c>
      <c r="Q5415" s="15"/>
    </row>
    <row r="5416" spans="2:17" s="25" customFormat="1" x14ac:dyDescent="0.3">
      <c r="B5416" s="15" t="str">
        <f>IF(A5416="","",VLOOKUP(A5416,Tabulka3[[Číslo smlouvy   u pravidelné činnosti]:[Příjmení]],3,0))</f>
        <v/>
      </c>
      <c r="C5416" s="15" t="str">
        <f>IF(A5416="","",VLOOKUP(A5416,Tabulka3[[Číslo smlouvy   u pravidelné činnosti]:[Příjmení]],4,0))</f>
        <v/>
      </c>
      <c r="F5416" s="94"/>
      <c r="H5416" s="113"/>
      <c r="I5416" s="113"/>
      <c r="K5416" s="15"/>
      <c r="L5416" s="15"/>
      <c r="M5416" s="15">
        <f t="shared" si="252"/>
        <v>1</v>
      </c>
      <c r="N5416" s="15" t="str">
        <f t="shared" si="253"/>
        <v>-</v>
      </c>
      <c r="O5416" s="150">
        <f t="shared" si="254"/>
        <v>0</v>
      </c>
      <c r="P5416" s="15" t="str">
        <f>IF(COUNTIF('Personálie dobrovolníků '!U:X,N5416)&gt;0,"ANO","")</f>
        <v/>
      </c>
      <c r="Q5416" s="15"/>
    </row>
    <row r="5417" spans="2:17" s="25" customFormat="1" x14ac:dyDescent="0.3">
      <c r="B5417" s="15" t="str">
        <f>IF(A5417="","",VLOOKUP(A5417,Tabulka3[[Číslo smlouvy   u pravidelné činnosti]:[Příjmení]],3,0))</f>
        <v/>
      </c>
      <c r="C5417" s="15" t="str">
        <f>IF(A5417="","",VLOOKUP(A5417,Tabulka3[[Číslo smlouvy   u pravidelné činnosti]:[Příjmení]],4,0))</f>
        <v/>
      </c>
      <c r="F5417" s="94"/>
      <c r="H5417" s="113"/>
      <c r="I5417" s="113"/>
      <c r="K5417" s="15"/>
      <c r="L5417" s="15"/>
      <c r="M5417" s="15">
        <f t="shared" si="252"/>
        <v>1</v>
      </c>
      <c r="N5417" s="15" t="str">
        <f t="shared" si="253"/>
        <v>-</v>
      </c>
      <c r="O5417" s="150">
        <f t="shared" si="254"/>
        <v>0</v>
      </c>
      <c r="P5417" s="15" t="str">
        <f>IF(COUNTIF('Personálie dobrovolníků '!U:X,N5417)&gt;0,"ANO","")</f>
        <v/>
      </c>
      <c r="Q5417" s="15"/>
    </row>
    <row r="5418" spans="2:17" s="25" customFormat="1" x14ac:dyDescent="0.3">
      <c r="B5418" s="15" t="str">
        <f>IF(A5418="","",VLOOKUP(A5418,Tabulka3[[Číslo smlouvy   u pravidelné činnosti]:[Příjmení]],3,0))</f>
        <v/>
      </c>
      <c r="C5418" s="15" t="str">
        <f>IF(A5418="","",VLOOKUP(A5418,Tabulka3[[Číslo smlouvy   u pravidelné činnosti]:[Příjmení]],4,0))</f>
        <v/>
      </c>
      <c r="F5418" s="94"/>
      <c r="H5418" s="113"/>
      <c r="I5418" s="113"/>
      <c r="K5418" s="15"/>
      <c r="L5418" s="15"/>
      <c r="M5418" s="15">
        <f t="shared" si="252"/>
        <v>1</v>
      </c>
      <c r="N5418" s="15" t="str">
        <f t="shared" si="253"/>
        <v>-</v>
      </c>
      <c r="O5418" s="150">
        <f t="shared" si="254"/>
        <v>0</v>
      </c>
      <c r="P5418" s="15" t="str">
        <f>IF(COUNTIF('Personálie dobrovolníků '!U:X,N5418)&gt;0,"ANO","")</f>
        <v/>
      </c>
      <c r="Q5418" s="15"/>
    </row>
    <row r="5419" spans="2:17" s="25" customFormat="1" x14ac:dyDescent="0.3">
      <c r="B5419" s="15" t="str">
        <f>IF(A5419="","",VLOOKUP(A5419,Tabulka3[[Číslo smlouvy   u pravidelné činnosti]:[Příjmení]],3,0))</f>
        <v/>
      </c>
      <c r="C5419" s="15" t="str">
        <f>IF(A5419="","",VLOOKUP(A5419,Tabulka3[[Číslo smlouvy   u pravidelné činnosti]:[Příjmení]],4,0))</f>
        <v/>
      </c>
      <c r="F5419" s="94"/>
      <c r="H5419" s="113"/>
      <c r="I5419" s="113"/>
      <c r="K5419" s="15"/>
      <c r="L5419" s="15"/>
      <c r="M5419" s="15">
        <f t="shared" si="252"/>
        <v>1</v>
      </c>
      <c r="N5419" s="15" t="str">
        <f t="shared" si="253"/>
        <v>-</v>
      </c>
      <c r="O5419" s="150">
        <f t="shared" si="254"/>
        <v>0</v>
      </c>
      <c r="P5419" s="15" t="str">
        <f>IF(COUNTIF('Personálie dobrovolníků '!U:X,N5419)&gt;0,"ANO","")</f>
        <v/>
      </c>
      <c r="Q5419" s="15"/>
    </row>
    <row r="5420" spans="2:17" s="25" customFormat="1" x14ac:dyDescent="0.3">
      <c r="B5420" s="15" t="str">
        <f>IF(A5420="","",VLOOKUP(A5420,Tabulka3[[Číslo smlouvy   u pravidelné činnosti]:[Příjmení]],3,0))</f>
        <v/>
      </c>
      <c r="C5420" s="15" t="str">
        <f>IF(A5420="","",VLOOKUP(A5420,Tabulka3[[Číslo smlouvy   u pravidelné činnosti]:[Příjmení]],4,0))</f>
        <v/>
      </c>
      <c r="F5420" s="94"/>
      <c r="H5420" s="113"/>
      <c r="I5420" s="113"/>
      <c r="K5420" s="15"/>
      <c r="L5420" s="15"/>
      <c r="M5420" s="15">
        <f t="shared" si="252"/>
        <v>1</v>
      </c>
      <c r="N5420" s="15" t="str">
        <f t="shared" si="253"/>
        <v>-</v>
      </c>
      <c r="O5420" s="150">
        <f t="shared" si="254"/>
        <v>0</v>
      </c>
      <c r="P5420" s="15" t="str">
        <f>IF(COUNTIF('Personálie dobrovolníků '!U:X,N5420)&gt;0,"ANO","")</f>
        <v/>
      </c>
      <c r="Q5420" s="15"/>
    </row>
    <row r="5421" spans="2:17" s="25" customFormat="1" x14ac:dyDescent="0.3">
      <c r="B5421" s="15" t="str">
        <f>IF(A5421="","",VLOOKUP(A5421,Tabulka3[[Číslo smlouvy   u pravidelné činnosti]:[Příjmení]],3,0))</f>
        <v/>
      </c>
      <c r="C5421" s="15" t="str">
        <f>IF(A5421="","",VLOOKUP(A5421,Tabulka3[[Číslo smlouvy   u pravidelné činnosti]:[Příjmení]],4,0))</f>
        <v/>
      </c>
      <c r="F5421" s="94"/>
      <c r="H5421" s="113"/>
      <c r="I5421" s="113"/>
      <c r="K5421" s="15"/>
      <c r="L5421" s="15"/>
      <c r="M5421" s="15">
        <f t="shared" si="252"/>
        <v>1</v>
      </c>
      <c r="N5421" s="15" t="str">
        <f t="shared" si="253"/>
        <v>-</v>
      </c>
      <c r="O5421" s="150">
        <f t="shared" si="254"/>
        <v>0</v>
      </c>
      <c r="P5421" s="15" t="str">
        <f>IF(COUNTIF('Personálie dobrovolníků '!U:X,N5421)&gt;0,"ANO","")</f>
        <v/>
      </c>
      <c r="Q5421" s="15"/>
    </row>
    <row r="5422" spans="2:17" s="25" customFormat="1" x14ac:dyDescent="0.3">
      <c r="B5422" s="15" t="str">
        <f>IF(A5422="","",VLOOKUP(A5422,Tabulka3[[Číslo smlouvy   u pravidelné činnosti]:[Příjmení]],3,0))</f>
        <v/>
      </c>
      <c r="C5422" s="15" t="str">
        <f>IF(A5422="","",VLOOKUP(A5422,Tabulka3[[Číslo smlouvy   u pravidelné činnosti]:[Příjmení]],4,0))</f>
        <v/>
      </c>
      <c r="F5422" s="94"/>
      <c r="H5422" s="113"/>
      <c r="I5422" s="113"/>
      <c r="K5422" s="15"/>
      <c r="L5422" s="15"/>
      <c r="M5422" s="15">
        <f t="shared" si="252"/>
        <v>1</v>
      </c>
      <c r="N5422" s="15" t="str">
        <f t="shared" si="253"/>
        <v>-</v>
      </c>
      <c r="O5422" s="150">
        <f t="shared" si="254"/>
        <v>0</v>
      </c>
      <c r="P5422" s="15" t="str">
        <f>IF(COUNTIF('Personálie dobrovolníků '!U:X,N5422)&gt;0,"ANO","")</f>
        <v/>
      </c>
      <c r="Q5422" s="15"/>
    </row>
    <row r="5423" spans="2:17" s="25" customFormat="1" x14ac:dyDescent="0.3">
      <c r="B5423" s="15" t="str">
        <f>IF(A5423="","",VLOOKUP(A5423,Tabulka3[[Číslo smlouvy   u pravidelné činnosti]:[Příjmení]],3,0))</f>
        <v/>
      </c>
      <c r="C5423" s="15" t="str">
        <f>IF(A5423="","",VLOOKUP(A5423,Tabulka3[[Číslo smlouvy   u pravidelné činnosti]:[Příjmení]],4,0))</f>
        <v/>
      </c>
      <c r="F5423" s="94"/>
      <c r="H5423" s="113"/>
      <c r="I5423" s="113"/>
      <c r="K5423" s="15"/>
      <c r="L5423" s="15"/>
      <c r="M5423" s="15">
        <f t="shared" si="252"/>
        <v>1</v>
      </c>
      <c r="N5423" s="15" t="str">
        <f t="shared" si="253"/>
        <v>-</v>
      </c>
      <c r="O5423" s="150">
        <f t="shared" si="254"/>
        <v>0</v>
      </c>
      <c r="P5423" s="15" t="str">
        <f>IF(COUNTIF('Personálie dobrovolníků '!U:X,N5423)&gt;0,"ANO","")</f>
        <v/>
      </c>
      <c r="Q5423" s="15"/>
    </row>
    <row r="5424" spans="2:17" s="25" customFormat="1" x14ac:dyDescent="0.3">
      <c r="B5424" s="15" t="str">
        <f>IF(A5424="","",VLOOKUP(A5424,Tabulka3[[Číslo smlouvy   u pravidelné činnosti]:[Příjmení]],3,0))</f>
        <v/>
      </c>
      <c r="C5424" s="15" t="str">
        <f>IF(A5424="","",VLOOKUP(A5424,Tabulka3[[Číslo smlouvy   u pravidelné činnosti]:[Příjmení]],4,0))</f>
        <v/>
      </c>
      <c r="F5424" s="94"/>
      <c r="H5424" s="113"/>
      <c r="I5424" s="113"/>
      <c r="K5424" s="15"/>
      <c r="L5424" s="15"/>
      <c r="M5424" s="15">
        <f t="shared" si="252"/>
        <v>1</v>
      </c>
      <c r="N5424" s="15" t="str">
        <f t="shared" si="253"/>
        <v>-</v>
      </c>
      <c r="O5424" s="150">
        <f t="shared" si="254"/>
        <v>0</v>
      </c>
      <c r="P5424" s="15" t="str">
        <f>IF(COUNTIF('Personálie dobrovolníků '!U:X,N5424)&gt;0,"ANO","")</f>
        <v/>
      </c>
      <c r="Q5424" s="15"/>
    </row>
    <row r="5425" spans="2:17" s="25" customFormat="1" x14ac:dyDescent="0.3">
      <c r="B5425" s="15" t="str">
        <f>IF(A5425="","",VLOOKUP(A5425,Tabulka3[[Číslo smlouvy   u pravidelné činnosti]:[Příjmení]],3,0))</f>
        <v/>
      </c>
      <c r="C5425" s="15" t="str">
        <f>IF(A5425="","",VLOOKUP(A5425,Tabulka3[[Číslo smlouvy   u pravidelné činnosti]:[Příjmení]],4,0))</f>
        <v/>
      </c>
      <c r="F5425" s="94"/>
      <c r="H5425" s="113"/>
      <c r="I5425" s="113"/>
      <c r="K5425" s="15"/>
      <c r="L5425" s="15"/>
      <c r="M5425" s="15">
        <f t="shared" si="252"/>
        <v>1</v>
      </c>
      <c r="N5425" s="15" t="str">
        <f t="shared" si="253"/>
        <v>-</v>
      </c>
      <c r="O5425" s="150">
        <f t="shared" si="254"/>
        <v>0</v>
      </c>
      <c r="P5425" s="15" t="str">
        <f>IF(COUNTIF('Personálie dobrovolníků '!U:X,N5425)&gt;0,"ANO","")</f>
        <v/>
      </c>
      <c r="Q5425" s="15"/>
    </row>
    <row r="5426" spans="2:17" s="25" customFormat="1" x14ac:dyDescent="0.3">
      <c r="B5426" s="15" t="str">
        <f>IF(A5426="","",VLOOKUP(A5426,Tabulka3[[Číslo smlouvy   u pravidelné činnosti]:[Příjmení]],3,0))</f>
        <v/>
      </c>
      <c r="C5426" s="15" t="str">
        <f>IF(A5426="","",VLOOKUP(A5426,Tabulka3[[Číslo smlouvy   u pravidelné činnosti]:[Příjmení]],4,0))</f>
        <v/>
      </c>
      <c r="F5426" s="94"/>
      <c r="H5426" s="113"/>
      <c r="I5426" s="113"/>
      <c r="K5426" s="15"/>
      <c r="L5426" s="15"/>
      <c r="M5426" s="15">
        <f t="shared" si="252"/>
        <v>1</v>
      </c>
      <c r="N5426" s="15" t="str">
        <f t="shared" si="253"/>
        <v>-</v>
      </c>
      <c r="O5426" s="150">
        <f t="shared" si="254"/>
        <v>0</v>
      </c>
      <c r="P5426" s="15" t="str">
        <f>IF(COUNTIF('Personálie dobrovolníků '!U:X,N5426)&gt;0,"ANO","")</f>
        <v/>
      </c>
      <c r="Q5426" s="15"/>
    </row>
    <row r="5427" spans="2:17" s="25" customFormat="1" x14ac:dyDescent="0.3">
      <c r="B5427" s="15" t="str">
        <f>IF(A5427="","",VLOOKUP(A5427,Tabulka3[[Číslo smlouvy   u pravidelné činnosti]:[Příjmení]],3,0))</f>
        <v/>
      </c>
      <c r="C5427" s="15" t="str">
        <f>IF(A5427="","",VLOOKUP(A5427,Tabulka3[[Číslo smlouvy   u pravidelné činnosti]:[Příjmení]],4,0))</f>
        <v/>
      </c>
      <c r="F5427" s="94"/>
      <c r="H5427" s="113"/>
      <c r="I5427" s="113"/>
      <c r="K5427" s="15"/>
      <c r="L5427" s="15"/>
      <c r="M5427" s="15">
        <f t="shared" si="252"/>
        <v>1</v>
      </c>
      <c r="N5427" s="15" t="str">
        <f t="shared" si="253"/>
        <v>-</v>
      </c>
      <c r="O5427" s="150">
        <f t="shared" si="254"/>
        <v>0</v>
      </c>
      <c r="P5427" s="15" t="str">
        <f>IF(COUNTIF('Personálie dobrovolníků '!U:X,N5427)&gt;0,"ANO","")</f>
        <v/>
      </c>
      <c r="Q5427" s="15"/>
    </row>
    <row r="5428" spans="2:17" s="25" customFormat="1" x14ac:dyDescent="0.3">
      <c r="B5428" s="15" t="str">
        <f>IF(A5428="","",VLOOKUP(A5428,Tabulka3[[Číslo smlouvy   u pravidelné činnosti]:[Příjmení]],3,0))</f>
        <v/>
      </c>
      <c r="C5428" s="15" t="str">
        <f>IF(A5428="","",VLOOKUP(A5428,Tabulka3[[Číslo smlouvy   u pravidelné činnosti]:[Příjmení]],4,0))</f>
        <v/>
      </c>
      <c r="F5428" s="94"/>
      <c r="H5428" s="113"/>
      <c r="I5428" s="113"/>
      <c r="K5428" s="15"/>
      <c r="L5428" s="15"/>
      <c r="M5428" s="15">
        <f t="shared" si="252"/>
        <v>1</v>
      </c>
      <c r="N5428" s="15" t="str">
        <f t="shared" si="253"/>
        <v>-</v>
      </c>
      <c r="O5428" s="150">
        <f t="shared" si="254"/>
        <v>0</v>
      </c>
      <c r="P5428" s="15" t="str">
        <f>IF(COUNTIF('Personálie dobrovolníků '!U:X,N5428)&gt;0,"ANO","")</f>
        <v/>
      </c>
      <c r="Q5428" s="15"/>
    </row>
    <row r="5429" spans="2:17" s="25" customFormat="1" x14ac:dyDescent="0.3">
      <c r="B5429" s="15" t="str">
        <f>IF(A5429="","",VLOOKUP(A5429,Tabulka3[[Číslo smlouvy   u pravidelné činnosti]:[Příjmení]],3,0))</f>
        <v/>
      </c>
      <c r="C5429" s="15" t="str">
        <f>IF(A5429="","",VLOOKUP(A5429,Tabulka3[[Číslo smlouvy   u pravidelné činnosti]:[Příjmení]],4,0))</f>
        <v/>
      </c>
      <c r="F5429" s="94"/>
      <c r="H5429" s="113"/>
      <c r="I5429" s="113"/>
      <c r="K5429" s="15"/>
      <c r="L5429" s="15"/>
      <c r="M5429" s="15">
        <f t="shared" si="252"/>
        <v>1</v>
      </c>
      <c r="N5429" s="15" t="str">
        <f t="shared" si="253"/>
        <v>-</v>
      </c>
      <c r="O5429" s="150">
        <f t="shared" si="254"/>
        <v>0</v>
      </c>
      <c r="P5429" s="15" t="str">
        <f>IF(COUNTIF('Personálie dobrovolníků '!U:X,N5429)&gt;0,"ANO","")</f>
        <v/>
      </c>
      <c r="Q5429" s="15"/>
    </row>
    <row r="5430" spans="2:17" s="25" customFormat="1" x14ac:dyDescent="0.3">
      <c r="B5430" s="15" t="str">
        <f>IF(A5430="","",VLOOKUP(A5430,Tabulka3[[Číslo smlouvy   u pravidelné činnosti]:[Příjmení]],3,0))</f>
        <v/>
      </c>
      <c r="C5430" s="15" t="str">
        <f>IF(A5430="","",VLOOKUP(A5430,Tabulka3[[Číslo smlouvy   u pravidelné činnosti]:[Příjmení]],4,0))</f>
        <v/>
      </c>
      <c r="F5430" s="94"/>
      <c r="H5430" s="113"/>
      <c r="I5430" s="113"/>
      <c r="K5430" s="15"/>
      <c r="L5430" s="15"/>
      <c r="M5430" s="15">
        <f t="shared" si="252"/>
        <v>1</v>
      </c>
      <c r="N5430" s="15" t="str">
        <f t="shared" si="253"/>
        <v>-</v>
      </c>
      <c r="O5430" s="150">
        <f t="shared" si="254"/>
        <v>0</v>
      </c>
      <c r="P5430" s="15" t="str">
        <f>IF(COUNTIF('Personálie dobrovolníků '!U:X,N5430)&gt;0,"ANO","")</f>
        <v/>
      </c>
      <c r="Q5430" s="15"/>
    </row>
    <row r="5431" spans="2:17" s="25" customFormat="1" x14ac:dyDescent="0.3">
      <c r="B5431" s="15" t="str">
        <f>IF(A5431="","",VLOOKUP(A5431,Tabulka3[[Číslo smlouvy   u pravidelné činnosti]:[Příjmení]],3,0))</f>
        <v/>
      </c>
      <c r="C5431" s="15" t="str">
        <f>IF(A5431="","",VLOOKUP(A5431,Tabulka3[[Číslo smlouvy   u pravidelné činnosti]:[Příjmení]],4,0))</f>
        <v/>
      </c>
      <c r="F5431" s="94"/>
      <c r="H5431" s="113"/>
      <c r="I5431" s="113"/>
      <c r="K5431" s="15"/>
      <c r="L5431" s="15"/>
      <c r="M5431" s="15">
        <f t="shared" si="252"/>
        <v>1</v>
      </c>
      <c r="N5431" s="15" t="str">
        <f t="shared" si="253"/>
        <v>-</v>
      </c>
      <c r="O5431" s="150">
        <f t="shared" si="254"/>
        <v>0</v>
      </c>
      <c r="P5431" s="15" t="str">
        <f>IF(COUNTIF('Personálie dobrovolníků '!U:X,N5431)&gt;0,"ANO","")</f>
        <v/>
      </c>
      <c r="Q5431" s="15"/>
    </row>
    <row r="5432" spans="2:17" s="25" customFormat="1" x14ac:dyDescent="0.3">
      <c r="B5432" s="15" t="str">
        <f>IF(A5432="","",VLOOKUP(A5432,Tabulka3[[Číslo smlouvy   u pravidelné činnosti]:[Příjmení]],3,0))</f>
        <v/>
      </c>
      <c r="C5432" s="15" t="str">
        <f>IF(A5432="","",VLOOKUP(A5432,Tabulka3[[Číslo smlouvy   u pravidelné činnosti]:[Příjmení]],4,0))</f>
        <v/>
      </c>
      <c r="F5432" s="94"/>
      <c r="H5432" s="113"/>
      <c r="I5432" s="113"/>
      <c r="K5432" s="15"/>
      <c r="L5432" s="15"/>
      <c r="M5432" s="15">
        <f t="shared" si="252"/>
        <v>1</v>
      </c>
      <c r="N5432" s="15" t="str">
        <f t="shared" si="253"/>
        <v>-</v>
      </c>
      <c r="O5432" s="150">
        <f t="shared" si="254"/>
        <v>0</v>
      </c>
      <c r="P5432" s="15" t="str">
        <f>IF(COUNTIF('Personálie dobrovolníků '!U:X,N5432)&gt;0,"ANO","")</f>
        <v/>
      </c>
      <c r="Q5432" s="15"/>
    </row>
    <row r="5433" spans="2:17" s="25" customFormat="1" x14ac:dyDescent="0.3">
      <c r="B5433" s="15" t="str">
        <f>IF(A5433="","",VLOOKUP(A5433,Tabulka3[[Číslo smlouvy   u pravidelné činnosti]:[Příjmení]],3,0))</f>
        <v/>
      </c>
      <c r="C5433" s="15" t="str">
        <f>IF(A5433="","",VLOOKUP(A5433,Tabulka3[[Číslo smlouvy   u pravidelné činnosti]:[Příjmení]],4,0))</f>
        <v/>
      </c>
      <c r="F5433" s="94"/>
      <c r="H5433" s="113"/>
      <c r="I5433" s="113"/>
      <c r="K5433" s="15"/>
      <c r="L5433" s="15"/>
      <c r="M5433" s="15">
        <f t="shared" si="252"/>
        <v>1</v>
      </c>
      <c r="N5433" s="15" t="str">
        <f t="shared" si="253"/>
        <v>-</v>
      </c>
      <c r="O5433" s="150">
        <f t="shared" si="254"/>
        <v>0</v>
      </c>
      <c r="P5433" s="15" t="str">
        <f>IF(COUNTIF('Personálie dobrovolníků '!U:X,N5433)&gt;0,"ANO","")</f>
        <v/>
      </c>
      <c r="Q5433" s="15"/>
    </row>
    <row r="5434" spans="2:17" s="25" customFormat="1" x14ac:dyDescent="0.3">
      <c r="B5434" s="15" t="str">
        <f>IF(A5434="","",VLOOKUP(A5434,Tabulka3[[Číslo smlouvy   u pravidelné činnosti]:[Příjmení]],3,0))</f>
        <v/>
      </c>
      <c r="C5434" s="15" t="str">
        <f>IF(A5434="","",VLOOKUP(A5434,Tabulka3[[Číslo smlouvy   u pravidelné činnosti]:[Příjmení]],4,0))</f>
        <v/>
      </c>
      <c r="F5434" s="94"/>
      <c r="H5434" s="113"/>
      <c r="I5434" s="113"/>
      <c r="K5434" s="15"/>
      <c r="L5434" s="15"/>
      <c r="M5434" s="15">
        <f t="shared" si="252"/>
        <v>1</v>
      </c>
      <c r="N5434" s="15" t="str">
        <f t="shared" si="253"/>
        <v>-</v>
      </c>
      <c r="O5434" s="150">
        <f t="shared" si="254"/>
        <v>0</v>
      </c>
      <c r="P5434" s="15" t="str">
        <f>IF(COUNTIF('Personálie dobrovolníků '!U:X,N5434)&gt;0,"ANO","")</f>
        <v/>
      </c>
      <c r="Q5434" s="15"/>
    </row>
    <row r="5435" spans="2:17" s="25" customFormat="1" x14ac:dyDescent="0.3">
      <c r="B5435" s="15" t="str">
        <f>IF(A5435="","",VLOOKUP(A5435,Tabulka3[[Číslo smlouvy   u pravidelné činnosti]:[Příjmení]],3,0))</f>
        <v/>
      </c>
      <c r="C5435" s="15" t="str">
        <f>IF(A5435="","",VLOOKUP(A5435,Tabulka3[[Číslo smlouvy   u pravidelné činnosti]:[Příjmení]],4,0))</f>
        <v/>
      </c>
      <c r="F5435" s="94"/>
      <c r="H5435" s="113"/>
      <c r="I5435" s="113"/>
      <c r="K5435" s="15"/>
      <c r="L5435" s="15"/>
      <c r="M5435" s="15">
        <f t="shared" si="252"/>
        <v>1</v>
      </c>
      <c r="N5435" s="15" t="str">
        <f t="shared" si="253"/>
        <v>-</v>
      </c>
      <c r="O5435" s="150">
        <f t="shared" si="254"/>
        <v>0</v>
      </c>
      <c r="P5435" s="15" t="str">
        <f>IF(COUNTIF('Personálie dobrovolníků '!U:X,N5435)&gt;0,"ANO","")</f>
        <v/>
      </c>
      <c r="Q5435" s="15"/>
    </row>
    <row r="5436" spans="2:17" s="25" customFormat="1" x14ac:dyDescent="0.3">
      <c r="B5436" s="15" t="str">
        <f>IF(A5436="","",VLOOKUP(A5436,Tabulka3[[Číslo smlouvy   u pravidelné činnosti]:[Příjmení]],3,0))</f>
        <v/>
      </c>
      <c r="C5436" s="15" t="str">
        <f>IF(A5436="","",VLOOKUP(A5436,Tabulka3[[Číslo smlouvy   u pravidelné činnosti]:[Příjmení]],4,0))</f>
        <v/>
      </c>
      <c r="F5436" s="94"/>
      <c r="H5436" s="113"/>
      <c r="I5436" s="113"/>
      <c r="K5436" s="15"/>
      <c r="L5436" s="15"/>
      <c r="M5436" s="15">
        <f t="shared" si="252"/>
        <v>1</v>
      </c>
      <c r="N5436" s="15" t="str">
        <f t="shared" si="253"/>
        <v>-</v>
      </c>
      <c r="O5436" s="150">
        <f t="shared" si="254"/>
        <v>0</v>
      </c>
      <c r="P5436" s="15" t="str">
        <f>IF(COUNTIF('Personálie dobrovolníků '!U:X,N5436)&gt;0,"ANO","")</f>
        <v/>
      </c>
      <c r="Q5436" s="15"/>
    </row>
    <row r="5437" spans="2:17" s="25" customFormat="1" x14ac:dyDescent="0.3">
      <c r="B5437" s="15" t="str">
        <f>IF(A5437="","",VLOOKUP(A5437,Tabulka3[[Číslo smlouvy   u pravidelné činnosti]:[Příjmení]],3,0))</f>
        <v/>
      </c>
      <c r="C5437" s="15" t="str">
        <f>IF(A5437="","",VLOOKUP(A5437,Tabulka3[[Číslo smlouvy   u pravidelné činnosti]:[Příjmení]],4,0))</f>
        <v/>
      </c>
      <c r="F5437" s="94"/>
      <c r="H5437" s="113"/>
      <c r="I5437" s="113"/>
      <c r="K5437" s="15"/>
      <c r="L5437" s="15"/>
      <c r="M5437" s="15">
        <f t="shared" si="252"/>
        <v>1</v>
      </c>
      <c r="N5437" s="15" t="str">
        <f t="shared" si="253"/>
        <v>-</v>
      </c>
      <c r="O5437" s="150">
        <f t="shared" si="254"/>
        <v>0</v>
      </c>
      <c r="P5437" s="15" t="str">
        <f>IF(COUNTIF('Personálie dobrovolníků '!U:X,N5437)&gt;0,"ANO","")</f>
        <v/>
      </c>
      <c r="Q5437" s="15"/>
    </row>
    <row r="5438" spans="2:17" s="25" customFormat="1" x14ac:dyDescent="0.3">
      <c r="B5438" s="15" t="str">
        <f>IF(A5438="","",VLOOKUP(A5438,Tabulka3[[Číslo smlouvy   u pravidelné činnosti]:[Příjmení]],3,0))</f>
        <v/>
      </c>
      <c r="C5438" s="15" t="str">
        <f>IF(A5438="","",VLOOKUP(A5438,Tabulka3[[Číslo smlouvy   u pravidelné činnosti]:[Příjmení]],4,0))</f>
        <v/>
      </c>
      <c r="F5438" s="94"/>
      <c r="H5438" s="113"/>
      <c r="I5438" s="113"/>
      <c r="K5438" s="15"/>
      <c r="L5438" s="15"/>
      <c r="M5438" s="15">
        <f t="shared" si="252"/>
        <v>1</v>
      </c>
      <c r="N5438" s="15" t="str">
        <f t="shared" si="253"/>
        <v>-</v>
      </c>
      <c r="O5438" s="150">
        <f t="shared" si="254"/>
        <v>0</v>
      </c>
      <c r="P5438" s="15" t="str">
        <f>IF(COUNTIF('Personálie dobrovolníků '!U:X,N5438)&gt;0,"ANO","")</f>
        <v/>
      </c>
      <c r="Q5438" s="15"/>
    </row>
    <row r="5439" spans="2:17" s="25" customFormat="1" x14ac:dyDescent="0.3">
      <c r="B5439" s="15" t="str">
        <f>IF(A5439="","",VLOOKUP(A5439,Tabulka3[[Číslo smlouvy   u pravidelné činnosti]:[Příjmení]],3,0))</f>
        <v/>
      </c>
      <c r="C5439" s="15" t="str">
        <f>IF(A5439="","",VLOOKUP(A5439,Tabulka3[[Číslo smlouvy   u pravidelné činnosti]:[Příjmení]],4,0))</f>
        <v/>
      </c>
      <c r="F5439" s="94"/>
      <c r="H5439" s="113"/>
      <c r="I5439" s="113"/>
      <c r="K5439" s="15"/>
      <c r="L5439" s="15"/>
      <c r="M5439" s="15">
        <f t="shared" si="252"/>
        <v>1</v>
      </c>
      <c r="N5439" s="15" t="str">
        <f t="shared" si="253"/>
        <v>-</v>
      </c>
      <c r="O5439" s="150">
        <f t="shared" si="254"/>
        <v>0</v>
      </c>
      <c r="P5439" s="15" t="str">
        <f>IF(COUNTIF('Personálie dobrovolníků '!U:X,N5439)&gt;0,"ANO","")</f>
        <v/>
      </c>
      <c r="Q5439" s="15"/>
    </row>
    <row r="5440" spans="2:17" s="25" customFormat="1" x14ac:dyDescent="0.3">
      <c r="B5440" s="15" t="str">
        <f>IF(A5440="","",VLOOKUP(A5440,Tabulka3[[Číslo smlouvy   u pravidelné činnosti]:[Příjmení]],3,0))</f>
        <v/>
      </c>
      <c r="C5440" s="15" t="str">
        <f>IF(A5440="","",VLOOKUP(A5440,Tabulka3[[Číslo smlouvy   u pravidelné činnosti]:[Příjmení]],4,0))</f>
        <v/>
      </c>
      <c r="F5440" s="94"/>
      <c r="H5440" s="113"/>
      <c r="I5440" s="113"/>
      <c r="K5440" s="15"/>
      <c r="L5440" s="15"/>
      <c r="M5440" s="15">
        <f t="shared" si="252"/>
        <v>1</v>
      </c>
      <c r="N5440" s="15" t="str">
        <f t="shared" si="253"/>
        <v>-</v>
      </c>
      <c r="O5440" s="150">
        <f t="shared" si="254"/>
        <v>0</v>
      </c>
      <c r="P5440" s="15" t="str">
        <f>IF(COUNTIF('Personálie dobrovolníků '!U:X,N5440)&gt;0,"ANO","")</f>
        <v/>
      </c>
      <c r="Q5440" s="15"/>
    </row>
    <row r="5441" spans="2:17" s="25" customFormat="1" x14ac:dyDescent="0.3">
      <c r="B5441" s="15" t="str">
        <f>IF(A5441="","",VLOOKUP(A5441,Tabulka3[[Číslo smlouvy   u pravidelné činnosti]:[Příjmení]],3,0))</f>
        <v/>
      </c>
      <c r="C5441" s="15" t="str">
        <f>IF(A5441="","",VLOOKUP(A5441,Tabulka3[[Číslo smlouvy   u pravidelné činnosti]:[Příjmení]],4,0))</f>
        <v/>
      </c>
      <c r="F5441" s="94"/>
      <c r="H5441" s="113"/>
      <c r="I5441" s="113"/>
      <c r="K5441" s="15"/>
      <c r="L5441" s="15"/>
      <c r="M5441" s="15">
        <f t="shared" si="252"/>
        <v>1</v>
      </c>
      <c r="N5441" s="15" t="str">
        <f t="shared" si="253"/>
        <v>-</v>
      </c>
      <c r="O5441" s="150">
        <f t="shared" si="254"/>
        <v>0</v>
      </c>
      <c r="P5441" s="15" t="str">
        <f>IF(COUNTIF('Personálie dobrovolníků '!U:X,N5441)&gt;0,"ANO","")</f>
        <v/>
      </c>
      <c r="Q5441" s="15"/>
    </row>
    <row r="5442" spans="2:17" s="25" customFormat="1" x14ac:dyDescent="0.3">
      <c r="B5442" s="15" t="str">
        <f>IF(A5442="","",VLOOKUP(A5442,Tabulka3[[Číslo smlouvy   u pravidelné činnosti]:[Příjmení]],3,0))</f>
        <v/>
      </c>
      <c r="C5442" s="15" t="str">
        <f>IF(A5442="","",VLOOKUP(A5442,Tabulka3[[Číslo smlouvy   u pravidelné činnosti]:[Příjmení]],4,0))</f>
        <v/>
      </c>
      <c r="F5442" s="94"/>
      <c r="H5442" s="113"/>
      <c r="I5442" s="113"/>
      <c r="K5442" s="15"/>
      <c r="L5442" s="15"/>
      <c r="M5442" s="15">
        <f t="shared" si="252"/>
        <v>1</v>
      </c>
      <c r="N5442" s="15" t="str">
        <f t="shared" si="253"/>
        <v>-</v>
      </c>
      <c r="O5442" s="150">
        <f t="shared" si="254"/>
        <v>0</v>
      </c>
      <c r="P5442" s="15" t="str">
        <f>IF(COUNTIF('Personálie dobrovolníků '!U:X,N5442)&gt;0,"ANO","")</f>
        <v/>
      </c>
      <c r="Q5442" s="15"/>
    </row>
    <row r="5443" spans="2:17" s="25" customFormat="1" x14ac:dyDescent="0.3">
      <c r="B5443" s="15" t="str">
        <f>IF(A5443="","",VLOOKUP(A5443,Tabulka3[[Číslo smlouvy   u pravidelné činnosti]:[Příjmení]],3,0))</f>
        <v/>
      </c>
      <c r="C5443" s="15" t="str">
        <f>IF(A5443="","",VLOOKUP(A5443,Tabulka3[[Číslo smlouvy   u pravidelné činnosti]:[Příjmení]],4,0))</f>
        <v/>
      </c>
      <c r="F5443" s="94"/>
      <c r="H5443" s="113"/>
      <c r="I5443" s="113"/>
      <c r="K5443" s="15"/>
      <c r="L5443" s="15"/>
      <c r="M5443" s="15">
        <f t="shared" si="252"/>
        <v>1</v>
      </c>
      <c r="N5443" s="15" t="str">
        <f t="shared" si="253"/>
        <v>-</v>
      </c>
      <c r="O5443" s="150">
        <f t="shared" si="254"/>
        <v>0</v>
      </c>
      <c r="P5443" s="15" t="str">
        <f>IF(COUNTIF('Personálie dobrovolníků '!U:X,N5443)&gt;0,"ANO","")</f>
        <v/>
      </c>
      <c r="Q5443" s="15"/>
    </row>
    <row r="5444" spans="2:17" s="25" customFormat="1" x14ac:dyDescent="0.3">
      <c r="B5444" s="15" t="str">
        <f>IF(A5444="","",VLOOKUP(A5444,Tabulka3[[Číslo smlouvy   u pravidelné činnosti]:[Příjmení]],3,0))</f>
        <v/>
      </c>
      <c r="C5444" s="15" t="str">
        <f>IF(A5444="","",VLOOKUP(A5444,Tabulka3[[Číslo smlouvy   u pravidelné činnosti]:[Příjmení]],4,0))</f>
        <v/>
      </c>
      <c r="F5444" s="94"/>
      <c r="H5444" s="113"/>
      <c r="I5444" s="113"/>
      <c r="K5444" s="15"/>
      <c r="L5444" s="15"/>
      <c r="M5444" s="15">
        <f t="shared" ref="M5444:M5507" si="255">IF(OR(
   AND($H5444=$K$12, $I5444=$L$4),
   AND($H5444=$K$12, $I5444=$L$5),
   AND($H5444=$K$12, $I5444=$L$6),
   AND($H5444=$K$12, $I5444=$L$7),
   AND($H5444=$K$11, $I5444=$L$4),
   AND($H5444=$K$11, $I5444=$L$5),
   AND($H5444=$K$11, $I5444=$L$6),
   AND($H5444=$K$11, $I5444=$L$7),
   AND($H5444=$K$5, $I5444=$L$5),
   AND($H5444=$K$6, $I5444=$L$4),
   AND($H5444=$K$6, $I5444=$L$5),
   AND($H5444=$K$6, $I5444=$L$7),
   AND($H5444=$K$4, $I5444=$L$6),
), 0, 1)</f>
        <v>1</v>
      </c>
      <c r="N5444" s="15" t="str">
        <f t="shared" ref="N5444:N5507" si="256">A5444 &amp; "-" &amp; J5444</f>
        <v>-</v>
      </c>
      <c r="O5444" s="150">
        <f t="shared" ref="O5444:O5507" si="257">IF(AND(M5444&lt;&gt;0, P5444="ANO"), 1, 0)</f>
        <v>0</v>
      </c>
      <c r="P5444" s="15" t="str">
        <f>IF(COUNTIF('Personálie dobrovolníků '!U:X,N5444)&gt;0,"ANO","")</f>
        <v/>
      </c>
      <c r="Q5444" s="15"/>
    </row>
    <row r="5445" spans="2:17" s="25" customFormat="1" x14ac:dyDescent="0.3">
      <c r="B5445" s="15" t="str">
        <f>IF(A5445="","",VLOOKUP(A5445,Tabulka3[[Číslo smlouvy   u pravidelné činnosti]:[Příjmení]],3,0))</f>
        <v/>
      </c>
      <c r="C5445" s="15" t="str">
        <f>IF(A5445="","",VLOOKUP(A5445,Tabulka3[[Číslo smlouvy   u pravidelné činnosti]:[Příjmení]],4,0))</f>
        <v/>
      </c>
      <c r="F5445" s="94"/>
      <c r="H5445" s="113"/>
      <c r="I5445" s="113"/>
      <c r="K5445" s="15"/>
      <c r="L5445" s="15"/>
      <c r="M5445" s="15">
        <f t="shared" si="255"/>
        <v>1</v>
      </c>
      <c r="N5445" s="15" t="str">
        <f t="shared" si="256"/>
        <v>-</v>
      </c>
      <c r="O5445" s="150">
        <f t="shared" si="257"/>
        <v>0</v>
      </c>
      <c r="P5445" s="15" t="str">
        <f>IF(COUNTIF('Personálie dobrovolníků '!U:X,N5445)&gt;0,"ANO","")</f>
        <v/>
      </c>
      <c r="Q5445" s="15"/>
    </row>
    <row r="5446" spans="2:17" s="25" customFormat="1" x14ac:dyDescent="0.3">
      <c r="B5446" s="15" t="str">
        <f>IF(A5446="","",VLOOKUP(A5446,Tabulka3[[Číslo smlouvy   u pravidelné činnosti]:[Příjmení]],3,0))</f>
        <v/>
      </c>
      <c r="C5446" s="15" t="str">
        <f>IF(A5446="","",VLOOKUP(A5446,Tabulka3[[Číslo smlouvy   u pravidelné činnosti]:[Příjmení]],4,0))</f>
        <v/>
      </c>
      <c r="F5446" s="94"/>
      <c r="H5446" s="113"/>
      <c r="I5446" s="113"/>
      <c r="K5446" s="15"/>
      <c r="L5446" s="15"/>
      <c r="M5446" s="15">
        <f t="shared" si="255"/>
        <v>1</v>
      </c>
      <c r="N5446" s="15" t="str">
        <f t="shared" si="256"/>
        <v>-</v>
      </c>
      <c r="O5446" s="150">
        <f t="shared" si="257"/>
        <v>0</v>
      </c>
      <c r="P5446" s="15" t="str">
        <f>IF(COUNTIF('Personálie dobrovolníků '!U:X,N5446)&gt;0,"ANO","")</f>
        <v/>
      </c>
      <c r="Q5446" s="15"/>
    </row>
    <row r="5447" spans="2:17" s="25" customFormat="1" x14ac:dyDescent="0.3">
      <c r="B5447" s="15" t="str">
        <f>IF(A5447="","",VLOOKUP(A5447,Tabulka3[[Číslo smlouvy   u pravidelné činnosti]:[Příjmení]],3,0))</f>
        <v/>
      </c>
      <c r="C5447" s="15" t="str">
        <f>IF(A5447="","",VLOOKUP(A5447,Tabulka3[[Číslo smlouvy   u pravidelné činnosti]:[Příjmení]],4,0))</f>
        <v/>
      </c>
      <c r="F5447" s="94"/>
      <c r="H5447" s="113"/>
      <c r="I5447" s="113"/>
      <c r="K5447" s="15"/>
      <c r="L5447" s="15"/>
      <c r="M5447" s="15">
        <f t="shared" si="255"/>
        <v>1</v>
      </c>
      <c r="N5447" s="15" t="str">
        <f t="shared" si="256"/>
        <v>-</v>
      </c>
      <c r="O5447" s="150">
        <f t="shared" si="257"/>
        <v>0</v>
      </c>
      <c r="P5447" s="15" t="str">
        <f>IF(COUNTIF('Personálie dobrovolníků '!U:X,N5447)&gt;0,"ANO","")</f>
        <v/>
      </c>
      <c r="Q5447" s="15"/>
    </row>
    <row r="5448" spans="2:17" s="25" customFormat="1" x14ac:dyDescent="0.3">
      <c r="B5448" s="15" t="str">
        <f>IF(A5448="","",VLOOKUP(A5448,Tabulka3[[Číslo smlouvy   u pravidelné činnosti]:[Příjmení]],3,0))</f>
        <v/>
      </c>
      <c r="C5448" s="15" t="str">
        <f>IF(A5448="","",VLOOKUP(A5448,Tabulka3[[Číslo smlouvy   u pravidelné činnosti]:[Příjmení]],4,0))</f>
        <v/>
      </c>
      <c r="F5448" s="94"/>
      <c r="H5448" s="113"/>
      <c r="I5448" s="113"/>
      <c r="K5448" s="15"/>
      <c r="L5448" s="15"/>
      <c r="M5448" s="15">
        <f t="shared" si="255"/>
        <v>1</v>
      </c>
      <c r="N5448" s="15" t="str">
        <f t="shared" si="256"/>
        <v>-</v>
      </c>
      <c r="O5448" s="150">
        <f t="shared" si="257"/>
        <v>0</v>
      </c>
      <c r="P5448" s="15" t="str">
        <f>IF(COUNTIF('Personálie dobrovolníků '!U:X,N5448)&gt;0,"ANO","")</f>
        <v/>
      </c>
      <c r="Q5448" s="15"/>
    </row>
    <row r="5449" spans="2:17" s="25" customFormat="1" x14ac:dyDescent="0.3">
      <c r="B5449" s="15" t="str">
        <f>IF(A5449="","",VLOOKUP(A5449,Tabulka3[[Číslo smlouvy   u pravidelné činnosti]:[Příjmení]],3,0))</f>
        <v/>
      </c>
      <c r="C5449" s="15" t="str">
        <f>IF(A5449="","",VLOOKUP(A5449,Tabulka3[[Číslo smlouvy   u pravidelné činnosti]:[Příjmení]],4,0))</f>
        <v/>
      </c>
      <c r="F5449" s="94"/>
      <c r="H5449" s="113"/>
      <c r="I5449" s="113"/>
      <c r="K5449" s="15"/>
      <c r="L5449" s="15"/>
      <c r="M5449" s="15">
        <f t="shared" si="255"/>
        <v>1</v>
      </c>
      <c r="N5449" s="15" t="str">
        <f t="shared" si="256"/>
        <v>-</v>
      </c>
      <c r="O5449" s="150">
        <f t="shared" si="257"/>
        <v>0</v>
      </c>
      <c r="P5449" s="15" t="str">
        <f>IF(COUNTIF('Personálie dobrovolníků '!U:X,N5449)&gt;0,"ANO","")</f>
        <v/>
      </c>
      <c r="Q5449" s="15"/>
    </row>
    <row r="5450" spans="2:17" s="25" customFormat="1" x14ac:dyDescent="0.3">
      <c r="B5450" s="15" t="str">
        <f>IF(A5450="","",VLOOKUP(A5450,Tabulka3[[Číslo smlouvy   u pravidelné činnosti]:[Příjmení]],3,0))</f>
        <v/>
      </c>
      <c r="C5450" s="15" t="str">
        <f>IF(A5450="","",VLOOKUP(A5450,Tabulka3[[Číslo smlouvy   u pravidelné činnosti]:[Příjmení]],4,0))</f>
        <v/>
      </c>
      <c r="F5450" s="94"/>
      <c r="H5450" s="113"/>
      <c r="I5450" s="113"/>
      <c r="K5450" s="15"/>
      <c r="L5450" s="15"/>
      <c r="M5450" s="15">
        <f t="shared" si="255"/>
        <v>1</v>
      </c>
      <c r="N5450" s="15" t="str">
        <f t="shared" si="256"/>
        <v>-</v>
      </c>
      <c r="O5450" s="150">
        <f t="shared" si="257"/>
        <v>0</v>
      </c>
      <c r="P5450" s="15" t="str">
        <f>IF(COUNTIF('Personálie dobrovolníků '!U:X,N5450)&gt;0,"ANO","")</f>
        <v/>
      </c>
      <c r="Q5450" s="15"/>
    </row>
    <row r="5451" spans="2:17" s="25" customFormat="1" x14ac:dyDescent="0.3">
      <c r="B5451" s="15" t="str">
        <f>IF(A5451="","",VLOOKUP(A5451,Tabulka3[[Číslo smlouvy   u pravidelné činnosti]:[Příjmení]],3,0))</f>
        <v/>
      </c>
      <c r="C5451" s="15" t="str">
        <f>IF(A5451="","",VLOOKUP(A5451,Tabulka3[[Číslo smlouvy   u pravidelné činnosti]:[Příjmení]],4,0))</f>
        <v/>
      </c>
      <c r="F5451" s="94"/>
      <c r="H5451" s="113"/>
      <c r="I5451" s="113"/>
      <c r="K5451" s="15"/>
      <c r="L5451" s="15"/>
      <c r="M5451" s="15">
        <f t="shared" si="255"/>
        <v>1</v>
      </c>
      <c r="N5451" s="15" t="str">
        <f t="shared" si="256"/>
        <v>-</v>
      </c>
      <c r="O5451" s="150">
        <f t="shared" si="257"/>
        <v>0</v>
      </c>
      <c r="P5451" s="15" t="str">
        <f>IF(COUNTIF('Personálie dobrovolníků '!U:X,N5451)&gt;0,"ANO","")</f>
        <v/>
      </c>
      <c r="Q5451" s="15"/>
    </row>
    <row r="5452" spans="2:17" s="25" customFormat="1" x14ac:dyDescent="0.3">
      <c r="B5452" s="15" t="str">
        <f>IF(A5452="","",VLOOKUP(A5452,Tabulka3[[Číslo smlouvy   u pravidelné činnosti]:[Příjmení]],3,0))</f>
        <v/>
      </c>
      <c r="C5452" s="15" t="str">
        <f>IF(A5452="","",VLOOKUP(A5452,Tabulka3[[Číslo smlouvy   u pravidelné činnosti]:[Příjmení]],4,0))</f>
        <v/>
      </c>
      <c r="F5452" s="94"/>
      <c r="H5452" s="113"/>
      <c r="I5452" s="113"/>
      <c r="K5452" s="15"/>
      <c r="L5452" s="15"/>
      <c r="M5452" s="15">
        <f t="shared" si="255"/>
        <v>1</v>
      </c>
      <c r="N5452" s="15" t="str">
        <f t="shared" si="256"/>
        <v>-</v>
      </c>
      <c r="O5452" s="150">
        <f t="shared" si="257"/>
        <v>0</v>
      </c>
      <c r="P5452" s="15" t="str">
        <f>IF(COUNTIF('Personálie dobrovolníků '!U:X,N5452)&gt;0,"ANO","")</f>
        <v/>
      </c>
      <c r="Q5452" s="15"/>
    </row>
    <row r="5453" spans="2:17" s="25" customFormat="1" x14ac:dyDescent="0.3">
      <c r="B5453" s="15" t="str">
        <f>IF(A5453="","",VLOOKUP(A5453,Tabulka3[[Číslo smlouvy   u pravidelné činnosti]:[Příjmení]],3,0))</f>
        <v/>
      </c>
      <c r="C5453" s="15" t="str">
        <f>IF(A5453="","",VLOOKUP(A5453,Tabulka3[[Číslo smlouvy   u pravidelné činnosti]:[Příjmení]],4,0))</f>
        <v/>
      </c>
      <c r="F5453" s="94"/>
      <c r="H5453" s="113"/>
      <c r="I5453" s="113"/>
      <c r="K5453" s="15"/>
      <c r="L5453" s="15"/>
      <c r="M5453" s="15">
        <f t="shared" si="255"/>
        <v>1</v>
      </c>
      <c r="N5453" s="15" t="str">
        <f t="shared" si="256"/>
        <v>-</v>
      </c>
      <c r="O5453" s="150">
        <f t="shared" si="257"/>
        <v>0</v>
      </c>
      <c r="P5453" s="15" t="str">
        <f>IF(COUNTIF('Personálie dobrovolníků '!U:X,N5453)&gt;0,"ANO","")</f>
        <v/>
      </c>
      <c r="Q5453" s="15"/>
    </row>
    <row r="5454" spans="2:17" s="25" customFormat="1" x14ac:dyDescent="0.3">
      <c r="B5454" s="15" t="str">
        <f>IF(A5454="","",VLOOKUP(A5454,Tabulka3[[Číslo smlouvy   u pravidelné činnosti]:[Příjmení]],3,0))</f>
        <v/>
      </c>
      <c r="C5454" s="15" t="str">
        <f>IF(A5454="","",VLOOKUP(A5454,Tabulka3[[Číslo smlouvy   u pravidelné činnosti]:[Příjmení]],4,0))</f>
        <v/>
      </c>
      <c r="F5454" s="94"/>
      <c r="H5454" s="113"/>
      <c r="I5454" s="113"/>
      <c r="K5454" s="15"/>
      <c r="L5454" s="15"/>
      <c r="M5454" s="15">
        <f t="shared" si="255"/>
        <v>1</v>
      </c>
      <c r="N5454" s="15" t="str">
        <f t="shared" si="256"/>
        <v>-</v>
      </c>
      <c r="O5454" s="150">
        <f t="shared" si="257"/>
        <v>0</v>
      </c>
      <c r="P5454" s="15" t="str">
        <f>IF(COUNTIF('Personálie dobrovolníků '!U:X,N5454)&gt;0,"ANO","")</f>
        <v/>
      </c>
      <c r="Q5454" s="15"/>
    </row>
    <row r="5455" spans="2:17" s="25" customFormat="1" x14ac:dyDescent="0.3">
      <c r="B5455" s="15" t="str">
        <f>IF(A5455="","",VLOOKUP(A5455,Tabulka3[[Číslo smlouvy   u pravidelné činnosti]:[Příjmení]],3,0))</f>
        <v/>
      </c>
      <c r="C5455" s="15" t="str">
        <f>IF(A5455="","",VLOOKUP(A5455,Tabulka3[[Číslo smlouvy   u pravidelné činnosti]:[Příjmení]],4,0))</f>
        <v/>
      </c>
      <c r="F5455" s="94"/>
      <c r="H5455" s="113"/>
      <c r="I5455" s="113"/>
      <c r="K5455" s="15"/>
      <c r="L5455" s="15"/>
      <c r="M5455" s="15">
        <f t="shared" si="255"/>
        <v>1</v>
      </c>
      <c r="N5455" s="15" t="str">
        <f t="shared" si="256"/>
        <v>-</v>
      </c>
      <c r="O5455" s="150">
        <f t="shared" si="257"/>
        <v>0</v>
      </c>
      <c r="P5455" s="15" t="str">
        <f>IF(COUNTIF('Personálie dobrovolníků '!U:X,N5455)&gt;0,"ANO","")</f>
        <v/>
      </c>
      <c r="Q5455" s="15"/>
    </row>
    <row r="5456" spans="2:17" s="25" customFormat="1" x14ac:dyDescent="0.3">
      <c r="B5456" s="15" t="str">
        <f>IF(A5456="","",VLOOKUP(A5456,Tabulka3[[Číslo smlouvy   u pravidelné činnosti]:[Příjmení]],3,0))</f>
        <v/>
      </c>
      <c r="C5456" s="15" t="str">
        <f>IF(A5456="","",VLOOKUP(A5456,Tabulka3[[Číslo smlouvy   u pravidelné činnosti]:[Příjmení]],4,0))</f>
        <v/>
      </c>
      <c r="F5456" s="94"/>
      <c r="H5456" s="113"/>
      <c r="I5456" s="113"/>
      <c r="K5456" s="15"/>
      <c r="L5456" s="15"/>
      <c r="M5456" s="15">
        <f t="shared" si="255"/>
        <v>1</v>
      </c>
      <c r="N5456" s="15" t="str">
        <f t="shared" si="256"/>
        <v>-</v>
      </c>
      <c r="O5456" s="150">
        <f t="shared" si="257"/>
        <v>0</v>
      </c>
      <c r="P5456" s="15" t="str">
        <f>IF(COUNTIF('Personálie dobrovolníků '!U:X,N5456)&gt;0,"ANO","")</f>
        <v/>
      </c>
      <c r="Q5456" s="15"/>
    </row>
    <row r="5457" spans="2:17" s="25" customFormat="1" x14ac:dyDescent="0.3">
      <c r="B5457" s="15" t="str">
        <f>IF(A5457="","",VLOOKUP(A5457,Tabulka3[[Číslo smlouvy   u pravidelné činnosti]:[Příjmení]],3,0))</f>
        <v/>
      </c>
      <c r="C5457" s="15" t="str">
        <f>IF(A5457="","",VLOOKUP(A5457,Tabulka3[[Číslo smlouvy   u pravidelné činnosti]:[Příjmení]],4,0))</f>
        <v/>
      </c>
      <c r="F5457" s="94"/>
      <c r="H5457" s="113"/>
      <c r="I5457" s="113"/>
      <c r="K5457" s="15"/>
      <c r="L5457" s="15"/>
      <c r="M5457" s="15">
        <f t="shared" si="255"/>
        <v>1</v>
      </c>
      <c r="N5457" s="15" t="str">
        <f t="shared" si="256"/>
        <v>-</v>
      </c>
      <c r="O5457" s="150">
        <f t="shared" si="257"/>
        <v>0</v>
      </c>
      <c r="P5457" s="15" t="str">
        <f>IF(COUNTIF('Personálie dobrovolníků '!U:X,N5457)&gt;0,"ANO","")</f>
        <v/>
      </c>
      <c r="Q5457" s="15"/>
    </row>
    <row r="5458" spans="2:17" s="25" customFormat="1" x14ac:dyDescent="0.3">
      <c r="B5458" s="15" t="str">
        <f>IF(A5458="","",VLOOKUP(A5458,Tabulka3[[Číslo smlouvy   u pravidelné činnosti]:[Příjmení]],3,0))</f>
        <v/>
      </c>
      <c r="C5458" s="15" t="str">
        <f>IF(A5458="","",VLOOKUP(A5458,Tabulka3[[Číslo smlouvy   u pravidelné činnosti]:[Příjmení]],4,0))</f>
        <v/>
      </c>
      <c r="F5458" s="94"/>
      <c r="H5458" s="113"/>
      <c r="I5458" s="113"/>
      <c r="K5458" s="15"/>
      <c r="L5458" s="15"/>
      <c r="M5458" s="15">
        <f t="shared" si="255"/>
        <v>1</v>
      </c>
      <c r="N5458" s="15" t="str">
        <f t="shared" si="256"/>
        <v>-</v>
      </c>
      <c r="O5458" s="150">
        <f t="shared" si="257"/>
        <v>0</v>
      </c>
      <c r="P5458" s="15" t="str">
        <f>IF(COUNTIF('Personálie dobrovolníků '!U:X,N5458)&gt;0,"ANO","")</f>
        <v/>
      </c>
      <c r="Q5458" s="15"/>
    </row>
    <row r="5459" spans="2:17" s="25" customFormat="1" x14ac:dyDescent="0.3">
      <c r="B5459" s="15" t="str">
        <f>IF(A5459="","",VLOOKUP(A5459,Tabulka3[[Číslo smlouvy   u pravidelné činnosti]:[Příjmení]],3,0))</f>
        <v/>
      </c>
      <c r="C5459" s="15" t="str">
        <f>IF(A5459="","",VLOOKUP(A5459,Tabulka3[[Číslo smlouvy   u pravidelné činnosti]:[Příjmení]],4,0))</f>
        <v/>
      </c>
      <c r="F5459" s="94"/>
      <c r="H5459" s="113"/>
      <c r="I5459" s="113"/>
      <c r="K5459" s="15"/>
      <c r="L5459" s="15"/>
      <c r="M5459" s="15">
        <f t="shared" si="255"/>
        <v>1</v>
      </c>
      <c r="N5459" s="15" t="str">
        <f t="shared" si="256"/>
        <v>-</v>
      </c>
      <c r="O5459" s="150">
        <f t="shared" si="257"/>
        <v>0</v>
      </c>
      <c r="P5459" s="15" t="str">
        <f>IF(COUNTIF('Personálie dobrovolníků '!U:X,N5459)&gt;0,"ANO","")</f>
        <v/>
      </c>
      <c r="Q5459" s="15"/>
    </row>
    <row r="5460" spans="2:17" s="25" customFormat="1" x14ac:dyDescent="0.3">
      <c r="B5460" s="15" t="str">
        <f>IF(A5460="","",VLOOKUP(A5460,Tabulka3[[Číslo smlouvy   u pravidelné činnosti]:[Příjmení]],3,0))</f>
        <v/>
      </c>
      <c r="C5460" s="15" t="str">
        <f>IF(A5460="","",VLOOKUP(A5460,Tabulka3[[Číslo smlouvy   u pravidelné činnosti]:[Příjmení]],4,0))</f>
        <v/>
      </c>
      <c r="F5460" s="94"/>
      <c r="H5460" s="113"/>
      <c r="I5460" s="113"/>
      <c r="K5460" s="15"/>
      <c r="L5460" s="15"/>
      <c r="M5460" s="15">
        <f t="shared" si="255"/>
        <v>1</v>
      </c>
      <c r="N5460" s="15" t="str">
        <f t="shared" si="256"/>
        <v>-</v>
      </c>
      <c r="O5460" s="150">
        <f t="shared" si="257"/>
        <v>0</v>
      </c>
      <c r="P5460" s="15" t="str">
        <f>IF(COUNTIF('Personálie dobrovolníků '!U:X,N5460)&gt;0,"ANO","")</f>
        <v/>
      </c>
      <c r="Q5460" s="15"/>
    </row>
    <row r="5461" spans="2:17" s="25" customFormat="1" x14ac:dyDescent="0.3">
      <c r="B5461" s="15" t="str">
        <f>IF(A5461="","",VLOOKUP(A5461,Tabulka3[[Číslo smlouvy   u pravidelné činnosti]:[Příjmení]],3,0))</f>
        <v/>
      </c>
      <c r="C5461" s="15" t="str">
        <f>IF(A5461="","",VLOOKUP(A5461,Tabulka3[[Číslo smlouvy   u pravidelné činnosti]:[Příjmení]],4,0))</f>
        <v/>
      </c>
      <c r="F5461" s="94"/>
      <c r="H5461" s="113"/>
      <c r="I5461" s="113"/>
      <c r="K5461" s="15"/>
      <c r="L5461" s="15"/>
      <c r="M5461" s="15">
        <f t="shared" si="255"/>
        <v>1</v>
      </c>
      <c r="N5461" s="15" t="str">
        <f t="shared" si="256"/>
        <v>-</v>
      </c>
      <c r="O5461" s="150">
        <f t="shared" si="257"/>
        <v>0</v>
      </c>
      <c r="P5461" s="15" t="str">
        <f>IF(COUNTIF('Personálie dobrovolníků '!U:X,N5461)&gt;0,"ANO","")</f>
        <v/>
      </c>
      <c r="Q5461" s="15"/>
    </row>
    <row r="5462" spans="2:17" s="25" customFormat="1" x14ac:dyDescent="0.3">
      <c r="B5462" s="15" t="str">
        <f>IF(A5462="","",VLOOKUP(A5462,Tabulka3[[Číslo smlouvy   u pravidelné činnosti]:[Příjmení]],3,0))</f>
        <v/>
      </c>
      <c r="C5462" s="15" t="str">
        <f>IF(A5462="","",VLOOKUP(A5462,Tabulka3[[Číslo smlouvy   u pravidelné činnosti]:[Příjmení]],4,0))</f>
        <v/>
      </c>
      <c r="F5462" s="94"/>
      <c r="H5462" s="113"/>
      <c r="I5462" s="113"/>
      <c r="K5462" s="15"/>
      <c r="L5462" s="15"/>
      <c r="M5462" s="15">
        <f t="shared" si="255"/>
        <v>1</v>
      </c>
      <c r="N5462" s="15" t="str">
        <f t="shared" si="256"/>
        <v>-</v>
      </c>
      <c r="O5462" s="150">
        <f t="shared" si="257"/>
        <v>0</v>
      </c>
      <c r="P5462" s="15" t="str">
        <f>IF(COUNTIF('Personálie dobrovolníků '!U:X,N5462)&gt;0,"ANO","")</f>
        <v/>
      </c>
      <c r="Q5462" s="15"/>
    </row>
    <row r="5463" spans="2:17" s="25" customFormat="1" x14ac:dyDescent="0.3">
      <c r="B5463" s="15" t="str">
        <f>IF(A5463="","",VLOOKUP(A5463,Tabulka3[[Číslo smlouvy   u pravidelné činnosti]:[Příjmení]],3,0))</f>
        <v/>
      </c>
      <c r="C5463" s="15" t="str">
        <f>IF(A5463="","",VLOOKUP(A5463,Tabulka3[[Číslo smlouvy   u pravidelné činnosti]:[Příjmení]],4,0))</f>
        <v/>
      </c>
      <c r="F5463" s="94"/>
      <c r="H5463" s="113"/>
      <c r="I5463" s="113"/>
      <c r="K5463" s="15"/>
      <c r="L5463" s="15"/>
      <c r="M5463" s="15">
        <f t="shared" si="255"/>
        <v>1</v>
      </c>
      <c r="N5463" s="15" t="str">
        <f t="shared" si="256"/>
        <v>-</v>
      </c>
      <c r="O5463" s="150">
        <f t="shared" si="257"/>
        <v>0</v>
      </c>
      <c r="P5463" s="15" t="str">
        <f>IF(COUNTIF('Personálie dobrovolníků '!U:X,N5463)&gt;0,"ANO","")</f>
        <v/>
      </c>
      <c r="Q5463" s="15"/>
    </row>
    <row r="5464" spans="2:17" s="25" customFormat="1" x14ac:dyDescent="0.3">
      <c r="B5464" s="15" t="str">
        <f>IF(A5464="","",VLOOKUP(A5464,Tabulka3[[Číslo smlouvy   u pravidelné činnosti]:[Příjmení]],3,0))</f>
        <v/>
      </c>
      <c r="C5464" s="15" t="str">
        <f>IF(A5464="","",VLOOKUP(A5464,Tabulka3[[Číslo smlouvy   u pravidelné činnosti]:[Příjmení]],4,0))</f>
        <v/>
      </c>
      <c r="F5464" s="94"/>
      <c r="H5464" s="113"/>
      <c r="I5464" s="113"/>
      <c r="K5464" s="15"/>
      <c r="L5464" s="15"/>
      <c r="M5464" s="15">
        <f t="shared" si="255"/>
        <v>1</v>
      </c>
      <c r="N5464" s="15" t="str">
        <f t="shared" si="256"/>
        <v>-</v>
      </c>
      <c r="O5464" s="150">
        <f t="shared" si="257"/>
        <v>0</v>
      </c>
      <c r="P5464" s="15" t="str">
        <f>IF(COUNTIF('Personálie dobrovolníků '!U:X,N5464)&gt;0,"ANO","")</f>
        <v/>
      </c>
      <c r="Q5464" s="15"/>
    </row>
    <row r="5465" spans="2:17" s="25" customFormat="1" x14ac:dyDescent="0.3">
      <c r="B5465" s="15" t="str">
        <f>IF(A5465="","",VLOOKUP(A5465,Tabulka3[[Číslo smlouvy   u pravidelné činnosti]:[Příjmení]],3,0))</f>
        <v/>
      </c>
      <c r="C5465" s="15" t="str">
        <f>IF(A5465="","",VLOOKUP(A5465,Tabulka3[[Číslo smlouvy   u pravidelné činnosti]:[Příjmení]],4,0))</f>
        <v/>
      </c>
      <c r="F5465" s="94"/>
      <c r="H5465" s="113"/>
      <c r="I5465" s="113"/>
      <c r="K5465" s="15"/>
      <c r="L5465" s="15"/>
      <c r="M5465" s="15">
        <f t="shared" si="255"/>
        <v>1</v>
      </c>
      <c r="N5465" s="15" t="str">
        <f t="shared" si="256"/>
        <v>-</v>
      </c>
      <c r="O5465" s="150">
        <f t="shared" si="257"/>
        <v>0</v>
      </c>
      <c r="P5465" s="15" t="str">
        <f>IF(COUNTIF('Personálie dobrovolníků '!U:X,N5465)&gt;0,"ANO","")</f>
        <v/>
      </c>
      <c r="Q5465" s="15"/>
    </row>
    <row r="5466" spans="2:17" s="25" customFormat="1" x14ac:dyDescent="0.3">
      <c r="B5466" s="15" t="str">
        <f>IF(A5466="","",VLOOKUP(A5466,Tabulka3[[Číslo smlouvy   u pravidelné činnosti]:[Příjmení]],3,0))</f>
        <v/>
      </c>
      <c r="C5466" s="15" t="str">
        <f>IF(A5466="","",VLOOKUP(A5466,Tabulka3[[Číslo smlouvy   u pravidelné činnosti]:[Příjmení]],4,0))</f>
        <v/>
      </c>
      <c r="F5466" s="94"/>
      <c r="H5466" s="113"/>
      <c r="I5466" s="113"/>
      <c r="K5466" s="15"/>
      <c r="L5466" s="15"/>
      <c r="M5466" s="15">
        <f t="shared" si="255"/>
        <v>1</v>
      </c>
      <c r="N5466" s="15" t="str">
        <f t="shared" si="256"/>
        <v>-</v>
      </c>
      <c r="O5466" s="150">
        <f t="shared" si="257"/>
        <v>0</v>
      </c>
      <c r="P5466" s="15" t="str">
        <f>IF(COUNTIF('Personálie dobrovolníků '!U:X,N5466)&gt;0,"ANO","")</f>
        <v/>
      </c>
      <c r="Q5466" s="15"/>
    </row>
    <row r="5467" spans="2:17" s="25" customFormat="1" x14ac:dyDescent="0.3">
      <c r="B5467" s="15" t="str">
        <f>IF(A5467="","",VLOOKUP(A5467,Tabulka3[[Číslo smlouvy   u pravidelné činnosti]:[Příjmení]],3,0))</f>
        <v/>
      </c>
      <c r="C5467" s="15" t="str">
        <f>IF(A5467="","",VLOOKUP(A5467,Tabulka3[[Číslo smlouvy   u pravidelné činnosti]:[Příjmení]],4,0))</f>
        <v/>
      </c>
      <c r="F5467" s="94"/>
      <c r="H5467" s="113"/>
      <c r="I5467" s="113"/>
      <c r="K5467" s="15"/>
      <c r="L5467" s="15"/>
      <c r="M5467" s="15">
        <f t="shared" si="255"/>
        <v>1</v>
      </c>
      <c r="N5467" s="15" t="str">
        <f t="shared" si="256"/>
        <v>-</v>
      </c>
      <c r="O5467" s="150">
        <f t="shared" si="257"/>
        <v>0</v>
      </c>
      <c r="P5467" s="15" t="str">
        <f>IF(COUNTIF('Personálie dobrovolníků '!U:X,N5467)&gt;0,"ANO","")</f>
        <v/>
      </c>
      <c r="Q5467" s="15"/>
    </row>
    <row r="5468" spans="2:17" s="25" customFormat="1" x14ac:dyDescent="0.3">
      <c r="B5468" s="15" t="str">
        <f>IF(A5468="","",VLOOKUP(A5468,Tabulka3[[Číslo smlouvy   u pravidelné činnosti]:[Příjmení]],3,0))</f>
        <v/>
      </c>
      <c r="C5468" s="15" t="str">
        <f>IF(A5468="","",VLOOKUP(A5468,Tabulka3[[Číslo smlouvy   u pravidelné činnosti]:[Příjmení]],4,0))</f>
        <v/>
      </c>
      <c r="F5468" s="94"/>
      <c r="H5468" s="113"/>
      <c r="I5468" s="113"/>
      <c r="K5468" s="15"/>
      <c r="L5468" s="15"/>
      <c r="M5468" s="15">
        <f t="shared" si="255"/>
        <v>1</v>
      </c>
      <c r="N5468" s="15" t="str">
        <f t="shared" si="256"/>
        <v>-</v>
      </c>
      <c r="O5468" s="150">
        <f t="shared" si="257"/>
        <v>0</v>
      </c>
      <c r="P5468" s="15" t="str">
        <f>IF(COUNTIF('Personálie dobrovolníků '!U:X,N5468)&gt;0,"ANO","")</f>
        <v/>
      </c>
      <c r="Q5468" s="15"/>
    </row>
    <row r="5469" spans="2:17" s="25" customFormat="1" x14ac:dyDescent="0.3">
      <c r="B5469" s="15" t="str">
        <f>IF(A5469="","",VLOOKUP(A5469,Tabulka3[[Číslo smlouvy   u pravidelné činnosti]:[Příjmení]],3,0))</f>
        <v/>
      </c>
      <c r="C5469" s="15" t="str">
        <f>IF(A5469="","",VLOOKUP(A5469,Tabulka3[[Číslo smlouvy   u pravidelné činnosti]:[Příjmení]],4,0))</f>
        <v/>
      </c>
      <c r="F5469" s="94"/>
      <c r="H5469" s="113"/>
      <c r="I5469" s="113"/>
      <c r="K5469" s="15"/>
      <c r="L5469" s="15"/>
      <c r="M5469" s="15">
        <f t="shared" si="255"/>
        <v>1</v>
      </c>
      <c r="N5469" s="15" t="str">
        <f t="shared" si="256"/>
        <v>-</v>
      </c>
      <c r="O5469" s="150">
        <f t="shared" si="257"/>
        <v>0</v>
      </c>
      <c r="P5469" s="15" t="str">
        <f>IF(COUNTIF('Personálie dobrovolníků '!U:X,N5469)&gt;0,"ANO","")</f>
        <v/>
      </c>
      <c r="Q5469" s="15"/>
    </row>
    <row r="5470" spans="2:17" s="25" customFormat="1" x14ac:dyDescent="0.3">
      <c r="B5470" s="15" t="str">
        <f>IF(A5470="","",VLOOKUP(A5470,Tabulka3[[Číslo smlouvy   u pravidelné činnosti]:[Příjmení]],3,0))</f>
        <v/>
      </c>
      <c r="C5470" s="15" t="str">
        <f>IF(A5470="","",VLOOKUP(A5470,Tabulka3[[Číslo smlouvy   u pravidelné činnosti]:[Příjmení]],4,0))</f>
        <v/>
      </c>
      <c r="F5470" s="94"/>
      <c r="H5470" s="113"/>
      <c r="I5470" s="113"/>
      <c r="K5470" s="15"/>
      <c r="L5470" s="15"/>
      <c r="M5470" s="15">
        <f t="shared" si="255"/>
        <v>1</v>
      </c>
      <c r="N5470" s="15" t="str">
        <f t="shared" si="256"/>
        <v>-</v>
      </c>
      <c r="O5470" s="150">
        <f t="shared" si="257"/>
        <v>0</v>
      </c>
      <c r="P5470" s="15" t="str">
        <f>IF(COUNTIF('Personálie dobrovolníků '!U:X,N5470)&gt;0,"ANO","")</f>
        <v/>
      </c>
      <c r="Q5470" s="15"/>
    </row>
    <row r="5471" spans="2:17" s="25" customFormat="1" x14ac:dyDescent="0.3">
      <c r="B5471" s="15" t="str">
        <f>IF(A5471="","",VLOOKUP(A5471,Tabulka3[[Číslo smlouvy   u pravidelné činnosti]:[Příjmení]],3,0))</f>
        <v/>
      </c>
      <c r="C5471" s="15" t="str">
        <f>IF(A5471="","",VLOOKUP(A5471,Tabulka3[[Číslo smlouvy   u pravidelné činnosti]:[Příjmení]],4,0))</f>
        <v/>
      </c>
      <c r="F5471" s="94"/>
      <c r="H5471" s="113"/>
      <c r="I5471" s="113"/>
      <c r="K5471" s="15"/>
      <c r="L5471" s="15"/>
      <c r="M5471" s="15">
        <f t="shared" si="255"/>
        <v>1</v>
      </c>
      <c r="N5471" s="15" t="str">
        <f t="shared" si="256"/>
        <v>-</v>
      </c>
      <c r="O5471" s="150">
        <f t="shared" si="257"/>
        <v>0</v>
      </c>
      <c r="P5471" s="15" t="str">
        <f>IF(COUNTIF('Personálie dobrovolníků '!U:X,N5471)&gt;0,"ANO","")</f>
        <v/>
      </c>
      <c r="Q5471" s="15"/>
    </row>
    <row r="5472" spans="2:17" s="25" customFormat="1" x14ac:dyDescent="0.3">
      <c r="B5472" s="15" t="str">
        <f>IF(A5472="","",VLOOKUP(A5472,Tabulka3[[Číslo smlouvy   u pravidelné činnosti]:[Příjmení]],3,0))</f>
        <v/>
      </c>
      <c r="C5472" s="15" t="str">
        <f>IF(A5472="","",VLOOKUP(A5472,Tabulka3[[Číslo smlouvy   u pravidelné činnosti]:[Příjmení]],4,0))</f>
        <v/>
      </c>
      <c r="F5472" s="94"/>
      <c r="H5472" s="113"/>
      <c r="I5472" s="113"/>
      <c r="K5472" s="15"/>
      <c r="L5472" s="15"/>
      <c r="M5472" s="15">
        <f t="shared" si="255"/>
        <v>1</v>
      </c>
      <c r="N5472" s="15" t="str">
        <f t="shared" si="256"/>
        <v>-</v>
      </c>
      <c r="O5472" s="150">
        <f t="shared" si="257"/>
        <v>0</v>
      </c>
      <c r="P5472" s="15" t="str">
        <f>IF(COUNTIF('Personálie dobrovolníků '!U:X,N5472)&gt;0,"ANO","")</f>
        <v/>
      </c>
      <c r="Q5472" s="15"/>
    </row>
    <row r="5473" spans="2:17" s="25" customFormat="1" x14ac:dyDescent="0.3">
      <c r="B5473" s="15" t="str">
        <f>IF(A5473="","",VLOOKUP(A5473,Tabulka3[[Číslo smlouvy   u pravidelné činnosti]:[Příjmení]],3,0))</f>
        <v/>
      </c>
      <c r="C5473" s="15" t="str">
        <f>IF(A5473="","",VLOOKUP(A5473,Tabulka3[[Číslo smlouvy   u pravidelné činnosti]:[Příjmení]],4,0))</f>
        <v/>
      </c>
      <c r="F5473" s="94"/>
      <c r="H5473" s="113"/>
      <c r="I5473" s="113"/>
      <c r="K5473" s="15"/>
      <c r="L5473" s="15"/>
      <c r="M5473" s="15">
        <f t="shared" si="255"/>
        <v>1</v>
      </c>
      <c r="N5473" s="15" t="str">
        <f t="shared" si="256"/>
        <v>-</v>
      </c>
      <c r="O5473" s="150">
        <f t="shared" si="257"/>
        <v>0</v>
      </c>
      <c r="P5473" s="15" t="str">
        <f>IF(COUNTIF('Personálie dobrovolníků '!U:X,N5473)&gt;0,"ANO","")</f>
        <v/>
      </c>
      <c r="Q5473" s="15"/>
    </row>
    <row r="5474" spans="2:17" s="25" customFormat="1" x14ac:dyDescent="0.3">
      <c r="B5474" s="15" t="str">
        <f>IF(A5474="","",VLOOKUP(A5474,Tabulka3[[Číslo smlouvy   u pravidelné činnosti]:[Příjmení]],3,0))</f>
        <v/>
      </c>
      <c r="C5474" s="15" t="str">
        <f>IF(A5474="","",VLOOKUP(A5474,Tabulka3[[Číslo smlouvy   u pravidelné činnosti]:[Příjmení]],4,0))</f>
        <v/>
      </c>
      <c r="F5474" s="94"/>
      <c r="H5474" s="113"/>
      <c r="I5474" s="113"/>
      <c r="K5474" s="15"/>
      <c r="L5474" s="15"/>
      <c r="M5474" s="15">
        <f t="shared" si="255"/>
        <v>1</v>
      </c>
      <c r="N5474" s="15" t="str">
        <f t="shared" si="256"/>
        <v>-</v>
      </c>
      <c r="O5474" s="150">
        <f t="shared" si="257"/>
        <v>0</v>
      </c>
      <c r="P5474" s="15" t="str">
        <f>IF(COUNTIF('Personálie dobrovolníků '!U:X,N5474)&gt;0,"ANO","")</f>
        <v/>
      </c>
      <c r="Q5474" s="15"/>
    </row>
    <row r="5475" spans="2:17" s="25" customFormat="1" x14ac:dyDescent="0.3">
      <c r="B5475" s="15" t="str">
        <f>IF(A5475="","",VLOOKUP(A5475,Tabulka3[[Číslo smlouvy   u pravidelné činnosti]:[Příjmení]],3,0))</f>
        <v/>
      </c>
      <c r="C5475" s="15" t="str">
        <f>IF(A5475="","",VLOOKUP(A5475,Tabulka3[[Číslo smlouvy   u pravidelné činnosti]:[Příjmení]],4,0))</f>
        <v/>
      </c>
      <c r="F5475" s="94"/>
      <c r="H5475" s="113"/>
      <c r="I5475" s="113"/>
      <c r="K5475" s="15"/>
      <c r="L5475" s="15"/>
      <c r="M5475" s="15">
        <f t="shared" si="255"/>
        <v>1</v>
      </c>
      <c r="N5475" s="15" t="str">
        <f t="shared" si="256"/>
        <v>-</v>
      </c>
      <c r="O5475" s="150">
        <f t="shared" si="257"/>
        <v>0</v>
      </c>
      <c r="P5475" s="15" t="str">
        <f>IF(COUNTIF('Personálie dobrovolníků '!U:X,N5475)&gt;0,"ANO","")</f>
        <v/>
      </c>
      <c r="Q5475" s="15"/>
    </row>
    <row r="5476" spans="2:17" s="25" customFormat="1" x14ac:dyDescent="0.3">
      <c r="B5476" s="15" t="str">
        <f>IF(A5476="","",VLOOKUP(A5476,Tabulka3[[Číslo smlouvy   u pravidelné činnosti]:[Příjmení]],3,0))</f>
        <v/>
      </c>
      <c r="C5476" s="15" t="str">
        <f>IF(A5476="","",VLOOKUP(A5476,Tabulka3[[Číslo smlouvy   u pravidelné činnosti]:[Příjmení]],4,0))</f>
        <v/>
      </c>
      <c r="F5476" s="94"/>
      <c r="H5476" s="113"/>
      <c r="I5476" s="113"/>
      <c r="K5476" s="15"/>
      <c r="L5476" s="15"/>
      <c r="M5476" s="15">
        <f t="shared" si="255"/>
        <v>1</v>
      </c>
      <c r="N5476" s="15" t="str">
        <f t="shared" si="256"/>
        <v>-</v>
      </c>
      <c r="O5476" s="150">
        <f t="shared" si="257"/>
        <v>0</v>
      </c>
      <c r="P5476" s="15" t="str">
        <f>IF(COUNTIF('Personálie dobrovolníků '!U:X,N5476)&gt;0,"ANO","")</f>
        <v/>
      </c>
      <c r="Q5476" s="15"/>
    </row>
    <row r="5477" spans="2:17" s="25" customFormat="1" x14ac:dyDescent="0.3">
      <c r="B5477" s="15" t="str">
        <f>IF(A5477="","",VLOOKUP(A5477,Tabulka3[[Číslo smlouvy   u pravidelné činnosti]:[Příjmení]],3,0))</f>
        <v/>
      </c>
      <c r="C5477" s="15" t="str">
        <f>IF(A5477="","",VLOOKUP(A5477,Tabulka3[[Číslo smlouvy   u pravidelné činnosti]:[Příjmení]],4,0))</f>
        <v/>
      </c>
      <c r="F5477" s="94"/>
      <c r="H5477" s="113"/>
      <c r="I5477" s="113"/>
      <c r="K5477" s="15"/>
      <c r="L5477" s="15"/>
      <c r="M5477" s="15">
        <f t="shared" si="255"/>
        <v>1</v>
      </c>
      <c r="N5477" s="15" t="str">
        <f t="shared" si="256"/>
        <v>-</v>
      </c>
      <c r="O5477" s="150">
        <f t="shared" si="257"/>
        <v>0</v>
      </c>
      <c r="P5477" s="15" t="str">
        <f>IF(COUNTIF('Personálie dobrovolníků '!U:X,N5477)&gt;0,"ANO","")</f>
        <v/>
      </c>
      <c r="Q5477" s="15"/>
    </row>
    <row r="5478" spans="2:17" s="25" customFormat="1" x14ac:dyDescent="0.3">
      <c r="B5478" s="15" t="str">
        <f>IF(A5478="","",VLOOKUP(A5478,Tabulka3[[Číslo smlouvy   u pravidelné činnosti]:[Příjmení]],3,0))</f>
        <v/>
      </c>
      <c r="C5478" s="15" t="str">
        <f>IF(A5478="","",VLOOKUP(A5478,Tabulka3[[Číslo smlouvy   u pravidelné činnosti]:[Příjmení]],4,0))</f>
        <v/>
      </c>
      <c r="F5478" s="94"/>
      <c r="H5478" s="113"/>
      <c r="I5478" s="113"/>
      <c r="K5478" s="15"/>
      <c r="L5478" s="15"/>
      <c r="M5478" s="15">
        <f t="shared" si="255"/>
        <v>1</v>
      </c>
      <c r="N5478" s="15" t="str">
        <f t="shared" si="256"/>
        <v>-</v>
      </c>
      <c r="O5478" s="150">
        <f t="shared" si="257"/>
        <v>0</v>
      </c>
      <c r="P5478" s="15" t="str">
        <f>IF(COUNTIF('Personálie dobrovolníků '!U:X,N5478)&gt;0,"ANO","")</f>
        <v/>
      </c>
      <c r="Q5478" s="15"/>
    </row>
    <row r="5479" spans="2:17" s="25" customFormat="1" x14ac:dyDescent="0.3">
      <c r="B5479" s="15" t="str">
        <f>IF(A5479="","",VLOOKUP(A5479,Tabulka3[[Číslo smlouvy   u pravidelné činnosti]:[Příjmení]],3,0))</f>
        <v/>
      </c>
      <c r="C5479" s="15" t="str">
        <f>IF(A5479="","",VLOOKUP(A5479,Tabulka3[[Číslo smlouvy   u pravidelné činnosti]:[Příjmení]],4,0))</f>
        <v/>
      </c>
      <c r="F5479" s="94"/>
      <c r="H5479" s="113"/>
      <c r="I5479" s="113"/>
      <c r="K5479" s="15"/>
      <c r="L5479" s="15"/>
      <c r="M5479" s="15">
        <f t="shared" si="255"/>
        <v>1</v>
      </c>
      <c r="N5479" s="15" t="str">
        <f t="shared" si="256"/>
        <v>-</v>
      </c>
      <c r="O5479" s="150">
        <f t="shared" si="257"/>
        <v>0</v>
      </c>
      <c r="P5479" s="15" t="str">
        <f>IF(COUNTIF('Personálie dobrovolníků '!U:X,N5479)&gt;0,"ANO","")</f>
        <v/>
      </c>
      <c r="Q5479" s="15"/>
    </row>
    <row r="5480" spans="2:17" s="25" customFormat="1" x14ac:dyDescent="0.3">
      <c r="B5480" s="15" t="str">
        <f>IF(A5480="","",VLOOKUP(A5480,Tabulka3[[Číslo smlouvy   u pravidelné činnosti]:[Příjmení]],3,0))</f>
        <v/>
      </c>
      <c r="C5480" s="15" t="str">
        <f>IF(A5480="","",VLOOKUP(A5480,Tabulka3[[Číslo smlouvy   u pravidelné činnosti]:[Příjmení]],4,0))</f>
        <v/>
      </c>
      <c r="F5480" s="94"/>
      <c r="H5480" s="113"/>
      <c r="I5480" s="113"/>
      <c r="K5480" s="15"/>
      <c r="L5480" s="15"/>
      <c r="M5480" s="15">
        <f t="shared" si="255"/>
        <v>1</v>
      </c>
      <c r="N5480" s="15" t="str">
        <f t="shared" si="256"/>
        <v>-</v>
      </c>
      <c r="O5480" s="150">
        <f t="shared" si="257"/>
        <v>0</v>
      </c>
      <c r="P5480" s="15" t="str">
        <f>IF(COUNTIF('Personálie dobrovolníků '!U:X,N5480)&gt;0,"ANO","")</f>
        <v/>
      </c>
      <c r="Q5480" s="15"/>
    </row>
    <row r="5481" spans="2:17" s="25" customFormat="1" x14ac:dyDescent="0.3">
      <c r="B5481" s="15" t="str">
        <f>IF(A5481="","",VLOOKUP(A5481,Tabulka3[[Číslo smlouvy   u pravidelné činnosti]:[Příjmení]],3,0))</f>
        <v/>
      </c>
      <c r="C5481" s="15" t="str">
        <f>IF(A5481="","",VLOOKUP(A5481,Tabulka3[[Číslo smlouvy   u pravidelné činnosti]:[Příjmení]],4,0))</f>
        <v/>
      </c>
      <c r="F5481" s="94"/>
      <c r="H5481" s="113"/>
      <c r="I5481" s="113"/>
      <c r="K5481" s="15"/>
      <c r="L5481" s="15"/>
      <c r="M5481" s="15">
        <f t="shared" si="255"/>
        <v>1</v>
      </c>
      <c r="N5481" s="15" t="str">
        <f t="shared" si="256"/>
        <v>-</v>
      </c>
      <c r="O5481" s="150">
        <f t="shared" si="257"/>
        <v>0</v>
      </c>
      <c r="P5481" s="15" t="str">
        <f>IF(COUNTIF('Personálie dobrovolníků '!U:X,N5481)&gt;0,"ANO","")</f>
        <v/>
      </c>
      <c r="Q5481" s="15"/>
    </row>
    <row r="5482" spans="2:17" s="25" customFormat="1" x14ac:dyDescent="0.3">
      <c r="B5482" s="15" t="str">
        <f>IF(A5482="","",VLOOKUP(A5482,Tabulka3[[Číslo smlouvy   u pravidelné činnosti]:[Příjmení]],3,0))</f>
        <v/>
      </c>
      <c r="C5482" s="15" t="str">
        <f>IF(A5482="","",VLOOKUP(A5482,Tabulka3[[Číslo smlouvy   u pravidelné činnosti]:[Příjmení]],4,0))</f>
        <v/>
      </c>
      <c r="F5482" s="94"/>
      <c r="H5482" s="113"/>
      <c r="I5482" s="113"/>
      <c r="K5482" s="15"/>
      <c r="L5482" s="15"/>
      <c r="M5482" s="15">
        <f t="shared" si="255"/>
        <v>1</v>
      </c>
      <c r="N5482" s="15" t="str">
        <f t="shared" si="256"/>
        <v>-</v>
      </c>
      <c r="O5482" s="150">
        <f t="shared" si="257"/>
        <v>0</v>
      </c>
      <c r="P5482" s="15" t="str">
        <f>IF(COUNTIF('Personálie dobrovolníků '!U:X,N5482)&gt;0,"ANO","")</f>
        <v/>
      </c>
      <c r="Q5482" s="15"/>
    </row>
    <row r="5483" spans="2:17" s="25" customFormat="1" x14ac:dyDescent="0.3">
      <c r="B5483" s="15" t="str">
        <f>IF(A5483="","",VLOOKUP(A5483,Tabulka3[[Číslo smlouvy   u pravidelné činnosti]:[Příjmení]],3,0))</f>
        <v/>
      </c>
      <c r="C5483" s="15" t="str">
        <f>IF(A5483="","",VLOOKUP(A5483,Tabulka3[[Číslo smlouvy   u pravidelné činnosti]:[Příjmení]],4,0))</f>
        <v/>
      </c>
      <c r="F5483" s="94"/>
      <c r="H5483" s="113"/>
      <c r="I5483" s="113"/>
      <c r="K5483" s="15"/>
      <c r="L5483" s="15"/>
      <c r="M5483" s="15">
        <f t="shared" si="255"/>
        <v>1</v>
      </c>
      <c r="N5483" s="15" t="str">
        <f t="shared" si="256"/>
        <v>-</v>
      </c>
      <c r="O5483" s="150">
        <f t="shared" si="257"/>
        <v>0</v>
      </c>
      <c r="P5483" s="15" t="str">
        <f>IF(COUNTIF('Personálie dobrovolníků '!U:X,N5483)&gt;0,"ANO","")</f>
        <v/>
      </c>
      <c r="Q5483" s="15"/>
    </row>
    <row r="5484" spans="2:17" s="25" customFormat="1" x14ac:dyDescent="0.3">
      <c r="B5484" s="15" t="str">
        <f>IF(A5484="","",VLOOKUP(A5484,Tabulka3[[Číslo smlouvy   u pravidelné činnosti]:[Příjmení]],3,0))</f>
        <v/>
      </c>
      <c r="C5484" s="15" t="str">
        <f>IF(A5484="","",VLOOKUP(A5484,Tabulka3[[Číslo smlouvy   u pravidelné činnosti]:[Příjmení]],4,0))</f>
        <v/>
      </c>
      <c r="F5484" s="94"/>
      <c r="H5484" s="113"/>
      <c r="I5484" s="113"/>
      <c r="K5484" s="15"/>
      <c r="L5484" s="15"/>
      <c r="M5484" s="15">
        <f t="shared" si="255"/>
        <v>1</v>
      </c>
      <c r="N5484" s="15" t="str">
        <f t="shared" si="256"/>
        <v>-</v>
      </c>
      <c r="O5484" s="150">
        <f t="shared" si="257"/>
        <v>0</v>
      </c>
      <c r="P5484" s="15" t="str">
        <f>IF(COUNTIF('Personálie dobrovolníků '!U:X,N5484)&gt;0,"ANO","")</f>
        <v/>
      </c>
      <c r="Q5484" s="15"/>
    </row>
    <row r="5485" spans="2:17" s="25" customFormat="1" x14ac:dyDescent="0.3">
      <c r="B5485" s="15" t="str">
        <f>IF(A5485="","",VLOOKUP(A5485,Tabulka3[[Číslo smlouvy   u pravidelné činnosti]:[Příjmení]],3,0))</f>
        <v/>
      </c>
      <c r="C5485" s="15" t="str">
        <f>IF(A5485="","",VLOOKUP(A5485,Tabulka3[[Číslo smlouvy   u pravidelné činnosti]:[Příjmení]],4,0))</f>
        <v/>
      </c>
      <c r="F5485" s="94"/>
      <c r="H5485" s="113"/>
      <c r="I5485" s="113"/>
      <c r="K5485" s="15"/>
      <c r="L5485" s="15"/>
      <c r="M5485" s="15">
        <f t="shared" si="255"/>
        <v>1</v>
      </c>
      <c r="N5485" s="15" t="str">
        <f t="shared" si="256"/>
        <v>-</v>
      </c>
      <c r="O5485" s="150">
        <f t="shared" si="257"/>
        <v>0</v>
      </c>
      <c r="P5485" s="15" t="str">
        <f>IF(COUNTIF('Personálie dobrovolníků '!U:X,N5485)&gt;0,"ANO","")</f>
        <v/>
      </c>
      <c r="Q5485" s="15"/>
    </row>
    <row r="5486" spans="2:17" s="25" customFormat="1" x14ac:dyDescent="0.3">
      <c r="B5486" s="15" t="str">
        <f>IF(A5486="","",VLOOKUP(A5486,Tabulka3[[Číslo smlouvy   u pravidelné činnosti]:[Příjmení]],3,0))</f>
        <v/>
      </c>
      <c r="C5486" s="15" t="str">
        <f>IF(A5486="","",VLOOKUP(A5486,Tabulka3[[Číslo smlouvy   u pravidelné činnosti]:[Příjmení]],4,0))</f>
        <v/>
      </c>
      <c r="F5486" s="94"/>
      <c r="H5486" s="113"/>
      <c r="I5486" s="113"/>
      <c r="K5486" s="15"/>
      <c r="L5486" s="15"/>
      <c r="M5486" s="15">
        <f t="shared" si="255"/>
        <v>1</v>
      </c>
      <c r="N5486" s="15" t="str">
        <f t="shared" si="256"/>
        <v>-</v>
      </c>
      <c r="O5486" s="150">
        <f t="shared" si="257"/>
        <v>0</v>
      </c>
      <c r="P5486" s="15" t="str">
        <f>IF(COUNTIF('Personálie dobrovolníků '!U:X,N5486)&gt;0,"ANO","")</f>
        <v/>
      </c>
      <c r="Q5486" s="15"/>
    </row>
    <row r="5487" spans="2:17" s="25" customFormat="1" x14ac:dyDescent="0.3">
      <c r="B5487" s="15" t="str">
        <f>IF(A5487="","",VLOOKUP(A5487,Tabulka3[[Číslo smlouvy   u pravidelné činnosti]:[Příjmení]],3,0))</f>
        <v/>
      </c>
      <c r="C5487" s="15" t="str">
        <f>IF(A5487="","",VLOOKUP(A5487,Tabulka3[[Číslo smlouvy   u pravidelné činnosti]:[Příjmení]],4,0))</f>
        <v/>
      </c>
      <c r="F5487" s="94"/>
      <c r="H5487" s="113"/>
      <c r="I5487" s="113"/>
      <c r="K5487" s="15"/>
      <c r="L5487" s="15"/>
      <c r="M5487" s="15">
        <f t="shared" si="255"/>
        <v>1</v>
      </c>
      <c r="N5487" s="15" t="str">
        <f t="shared" si="256"/>
        <v>-</v>
      </c>
      <c r="O5487" s="150">
        <f t="shared" si="257"/>
        <v>0</v>
      </c>
      <c r="P5487" s="15" t="str">
        <f>IF(COUNTIF('Personálie dobrovolníků '!U:X,N5487)&gt;0,"ANO","")</f>
        <v/>
      </c>
      <c r="Q5487" s="15"/>
    </row>
    <row r="5488" spans="2:17" s="25" customFormat="1" x14ac:dyDescent="0.3">
      <c r="B5488" s="15" t="str">
        <f>IF(A5488="","",VLOOKUP(A5488,Tabulka3[[Číslo smlouvy   u pravidelné činnosti]:[Příjmení]],3,0))</f>
        <v/>
      </c>
      <c r="C5488" s="15" t="str">
        <f>IF(A5488="","",VLOOKUP(A5488,Tabulka3[[Číslo smlouvy   u pravidelné činnosti]:[Příjmení]],4,0))</f>
        <v/>
      </c>
      <c r="F5488" s="94"/>
      <c r="H5488" s="113"/>
      <c r="I5488" s="113"/>
      <c r="K5488" s="15"/>
      <c r="L5488" s="15"/>
      <c r="M5488" s="15">
        <f t="shared" si="255"/>
        <v>1</v>
      </c>
      <c r="N5488" s="15" t="str">
        <f t="shared" si="256"/>
        <v>-</v>
      </c>
      <c r="O5488" s="150">
        <f t="shared" si="257"/>
        <v>0</v>
      </c>
      <c r="P5488" s="15" t="str">
        <f>IF(COUNTIF('Personálie dobrovolníků '!U:X,N5488)&gt;0,"ANO","")</f>
        <v/>
      </c>
      <c r="Q5488" s="15"/>
    </row>
    <row r="5489" spans="2:17" s="25" customFormat="1" x14ac:dyDescent="0.3">
      <c r="B5489" s="15" t="str">
        <f>IF(A5489="","",VLOOKUP(A5489,Tabulka3[[Číslo smlouvy   u pravidelné činnosti]:[Příjmení]],3,0))</f>
        <v/>
      </c>
      <c r="C5489" s="15" t="str">
        <f>IF(A5489="","",VLOOKUP(A5489,Tabulka3[[Číslo smlouvy   u pravidelné činnosti]:[Příjmení]],4,0))</f>
        <v/>
      </c>
      <c r="F5489" s="94"/>
      <c r="H5489" s="113"/>
      <c r="I5489" s="113"/>
      <c r="K5489" s="15"/>
      <c r="L5489" s="15"/>
      <c r="M5489" s="15">
        <f t="shared" si="255"/>
        <v>1</v>
      </c>
      <c r="N5489" s="15" t="str">
        <f t="shared" si="256"/>
        <v>-</v>
      </c>
      <c r="O5489" s="150">
        <f t="shared" si="257"/>
        <v>0</v>
      </c>
      <c r="P5489" s="15" t="str">
        <f>IF(COUNTIF('Personálie dobrovolníků '!U:X,N5489)&gt;0,"ANO","")</f>
        <v/>
      </c>
      <c r="Q5489" s="15"/>
    </row>
    <row r="5490" spans="2:17" s="25" customFormat="1" x14ac:dyDescent="0.3">
      <c r="B5490" s="15" t="str">
        <f>IF(A5490="","",VLOOKUP(A5490,Tabulka3[[Číslo smlouvy   u pravidelné činnosti]:[Příjmení]],3,0))</f>
        <v/>
      </c>
      <c r="C5490" s="15" t="str">
        <f>IF(A5490="","",VLOOKUP(A5490,Tabulka3[[Číslo smlouvy   u pravidelné činnosti]:[Příjmení]],4,0))</f>
        <v/>
      </c>
      <c r="F5490" s="94"/>
      <c r="H5490" s="113"/>
      <c r="I5490" s="113"/>
      <c r="K5490" s="15"/>
      <c r="L5490" s="15"/>
      <c r="M5490" s="15">
        <f t="shared" si="255"/>
        <v>1</v>
      </c>
      <c r="N5490" s="15" t="str">
        <f t="shared" si="256"/>
        <v>-</v>
      </c>
      <c r="O5490" s="150">
        <f t="shared" si="257"/>
        <v>0</v>
      </c>
      <c r="P5490" s="15" t="str">
        <f>IF(COUNTIF('Personálie dobrovolníků '!U:X,N5490)&gt;0,"ANO","")</f>
        <v/>
      </c>
      <c r="Q5490" s="15"/>
    </row>
    <row r="5491" spans="2:17" s="25" customFormat="1" x14ac:dyDescent="0.3">
      <c r="B5491" s="15" t="str">
        <f>IF(A5491="","",VLOOKUP(A5491,Tabulka3[[Číslo smlouvy   u pravidelné činnosti]:[Příjmení]],3,0))</f>
        <v/>
      </c>
      <c r="C5491" s="15" t="str">
        <f>IF(A5491="","",VLOOKUP(A5491,Tabulka3[[Číslo smlouvy   u pravidelné činnosti]:[Příjmení]],4,0))</f>
        <v/>
      </c>
      <c r="F5491" s="94"/>
      <c r="H5491" s="113"/>
      <c r="I5491" s="113"/>
      <c r="K5491" s="15"/>
      <c r="L5491" s="15"/>
      <c r="M5491" s="15">
        <f t="shared" si="255"/>
        <v>1</v>
      </c>
      <c r="N5491" s="15" t="str">
        <f t="shared" si="256"/>
        <v>-</v>
      </c>
      <c r="O5491" s="150">
        <f t="shared" si="257"/>
        <v>0</v>
      </c>
      <c r="P5491" s="15" t="str">
        <f>IF(COUNTIF('Personálie dobrovolníků '!U:X,N5491)&gt;0,"ANO","")</f>
        <v/>
      </c>
      <c r="Q5491" s="15"/>
    </row>
    <row r="5492" spans="2:17" s="25" customFormat="1" x14ac:dyDescent="0.3">
      <c r="B5492" s="15" t="str">
        <f>IF(A5492="","",VLOOKUP(A5492,Tabulka3[[Číslo smlouvy   u pravidelné činnosti]:[Příjmení]],3,0))</f>
        <v/>
      </c>
      <c r="C5492" s="15" t="str">
        <f>IF(A5492="","",VLOOKUP(A5492,Tabulka3[[Číslo smlouvy   u pravidelné činnosti]:[Příjmení]],4,0))</f>
        <v/>
      </c>
      <c r="F5492" s="94"/>
      <c r="H5492" s="113"/>
      <c r="I5492" s="113"/>
      <c r="K5492" s="15"/>
      <c r="L5492" s="15"/>
      <c r="M5492" s="15">
        <f t="shared" si="255"/>
        <v>1</v>
      </c>
      <c r="N5492" s="15" t="str">
        <f t="shared" si="256"/>
        <v>-</v>
      </c>
      <c r="O5492" s="150">
        <f t="shared" si="257"/>
        <v>0</v>
      </c>
      <c r="P5492" s="15" t="str">
        <f>IF(COUNTIF('Personálie dobrovolníků '!U:X,N5492)&gt;0,"ANO","")</f>
        <v/>
      </c>
      <c r="Q5492" s="15"/>
    </row>
    <row r="5493" spans="2:17" s="25" customFormat="1" x14ac:dyDescent="0.3">
      <c r="B5493" s="15" t="str">
        <f>IF(A5493="","",VLOOKUP(A5493,Tabulka3[[Číslo smlouvy   u pravidelné činnosti]:[Příjmení]],3,0))</f>
        <v/>
      </c>
      <c r="C5493" s="15" t="str">
        <f>IF(A5493="","",VLOOKUP(A5493,Tabulka3[[Číslo smlouvy   u pravidelné činnosti]:[Příjmení]],4,0))</f>
        <v/>
      </c>
      <c r="F5493" s="94"/>
      <c r="H5493" s="113"/>
      <c r="I5493" s="113"/>
      <c r="K5493" s="15"/>
      <c r="L5493" s="15"/>
      <c r="M5493" s="15">
        <f t="shared" si="255"/>
        <v>1</v>
      </c>
      <c r="N5493" s="15" t="str">
        <f t="shared" si="256"/>
        <v>-</v>
      </c>
      <c r="O5493" s="150">
        <f t="shared" si="257"/>
        <v>0</v>
      </c>
      <c r="P5493" s="15" t="str">
        <f>IF(COUNTIF('Personálie dobrovolníků '!U:X,N5493)&gt;0,"ANO","")</f>
        <v/>
      </c>
      <c r="Q5493" s="15"/>
    </row>
    <row r="5494" spans="2:17" s="25" customFormat="1" x14ac:dyDescent="0.3">
      <c r="B5494" s="15" t="str">
        <f>IF(A5494="","",VLOOKUP(A5494,Tabulka3[[Číslo smlouvy   u pravidelné činnosti]:[Příjmení]],3,0))</f>
        <v/>
      </c>
      <c r="C5494" s="15" t="str">
        <f>IF(A5494="","",VLOOKUP(A5494,Tabulka3[[Číslo smlouvy   u pravidelné činnosti]:[Příjmení]],4,0))</f>
        <v/>
      </c>
      <c r="F5494" s="94"/>
      <c r="H5494" s="113"/>
      <c r="I5494" s="113"/>
      <c r="K5494" s="15"/>
      <c r="L5494" s="15"/>
      <c r="M5494" s="15">
        <f t="shared" si="255"/>
        <v>1</v>
      </c>
      <c r="N5494" s="15" t="str">
        <f t="shared" si="256"/>
        <v>-</v>
      </c>
      <c r="O5494" s="150">
        <f t="shared" si="257"/>
        <v>0</v>
      </c>
      <c r="P5494" s="15" t="str">
        <f>IF(COUNTIF('Personálie dobrovolníků '!U:X,N5494)&gt;0,"ANO","")</f>
        <v/>
      </c>
      <c r="Q5494" s="15"/>
    </row>
    <row r="5495" spans="2:17" s="25" customFormat="1" x14ac:dyDescent="0.3">
      <c r="B5495" s="15" t="str">
        <f>IF(A5495="","",VLOOKUP(A5495,Tabulka3[[Číslo smlouvy   u pravidelné činnosti]:[Příjmení]],3,0))</f>
        <v/>
      </c>
      <c r="C5495" s="15" t="str">
        <f>IF(A5495="","",VLOOKUP(A5495,Tabulka3[[Číslo smlouvy   u pravidelné činnosti]:[Příjmení]],4,0))</f>
        <v/>
      </c>
      <c r="F5495" s="94"/>
      <c r="H5495" s="113"/>
      <c r="I5495" s="113"/>
      <c r="K5495" s="15"/>
      <c r="L5495" s="15"/>
      <c r="M5495" s="15">
        <f t="shared" si="255"/>
        <v>1</v>
      </c>
      <c r="N5495" s="15" t="str">
        <f t="shared" si="256"/>
        <v>-</v>
      </c>
      <c r="O5495" s="150">
        <f t="shared" si="257"/>
        <v>0</v>
      </c>
      <c r="P5495" s="15" t="str">
        <f>IF(COUNTIF('Personálie dobrovolníků '!U:X,N5495)&gt;0,"ANO","")</f>
        <v/>
      </c>
      <c r="Q5495" s="15"/>
    </row>
    <row r="5496" spans="2:17" s="25" customFormat="1" x14ac:dyDescent="0.3">
      <c r="B5496" s="15" t="str">
        <f>IF(A5496="","",VLOOKUP(A5496,Tabulka3[[Číslo smlouvy   u pravidelné činnosti]:[Příjmení]],3,0))</f>
        <v/>
      </c>
      <c r="C5496" s="15" t="str">
        <f>IF(A5496="","",VLOOKUP(A5496,Tabulka3[[Číslo smlouvy   u pravidelné činnosti]:[Příjmení]],4,0))</f>
        <v/>
      </c>
      <c r="F5496" s="94"/>
      <c r="H5496" s="113"/>
      <c r="I5496" s="113"/>
      <c r="K5496" s="15"/>
      <c r="L5496" s="15"/>
      <c r="M5496" s="15">
        <f t="shared" si="255"/>
        <v>1</v>
      </c>
      <c r="N5496" s="15" t="str">
        <f t="shared" si="256"/>
        <v>-</v>
      </c>
      <c r="O5496" s="150">
        <f t="shared" si="257"/>
        <v>0</v>
      </c>
      <c r="P5496" s="15" t="str">
        <f>IF(COUNTIF('Personálie dobrovolníků '!U:X,N5496)&gt;0,"ANO","")</f>
        <v/>
      </c>
      <c r="Q5496" s="15"/>
    </row>
    <row r="5497" spans="2:17" s="25" customFormat="1" x14ac:dyDescent="0.3">
      <c r="B5497" s="15" t="str">
        <f>IF(A5497="","",VLOOKUP(A5497,Tabulka3[[Číslo smlouvy   u pravidelné činnosti]:[Příjmení]],3,0))</f>
        <v/>
      </c>
      <c r="C5497" s="15" t="str">
        <f>IF(A5497="","",VLOOKUP(A5497,Tabulka3[[Číslo smlouvy   u pravidelné činnosti]:[Příjmení]],4,0))</f>
        <v/>
      </c>
      <c r="F5497" s="94"/>
      <c r="H5497" s="113"/>
      <c r="I5497" s="113"/>
      <c r="K5497" s="15"/>
      <c r="L5497" s="15"/>
      <c r="M5497" s="15">
        <f t="shared" si="255"/>
        <v>1</v>
      </c>
      <c r="N5497" s="15" t="str">
        <f t="shared" si="256"/>
        <v>-</v>
      </c>
      <c r="O5497" s="150">
        <f t="shared" si="257"/>
        <v>0</v>
      </c>
      <c r="P5497" s="15" t="str">
        <f>IF(COUNTIF('Personálie dobrovolníků '!U:X,N5497)&gt;0,"ANO","")</f>
        <v/>
      </c>
      <c r="Q5497" s="15"/>
    </row>
    <row r="5498" spans="2:17" s="25" customFormat="1" x14ac:dyDescent="0.3">
      <c r="B5498" s="15" t="str">
        <f>IF(A5498="","",VLOOKUP(A5498,Tabulka3[[Číslo smlouvy   u pravidelné činnosti]:[Příjmení]],3,0))</f>
        <v/>
      </c>
      <c r="C5498" s="15" t="str">
        <f>IF(A5498="","",VLOOKUP(A5498,Tabulka3[[Číslo smlouvy   u pravidelné činnosti]:[Příjmení]],4,0))</f>
        <v/>
      </c>
      <c r="F5498" s="94"/>
      <c r="H5498" s="113"/>
      <c r="I5498" s="113"/>
      <c r="K5498" s="15"/>
      <c r="L5498" s="15"/>
      <c r="M5498" s="15">
        <f t="shared" si="255"/>
        <v>1</v>
      </c>
      <c r="N5498" s="15" t="str">
        <f t="shared" si="256"/>
        <v>-</v>
      </c>
      <c r="O5498" s="150">
        <f t="shared" si="257"/>
        <v>0</v>
      </c>
      <c r="P5498" s="15" t="str">
        <f>IF(COUNTIF('Personálie dobrovolníků '!U:X,N5498)&gt;0,"ANO","")</f>
        <v/>
      </c>
      <c r="Q5498" s="15"/>
    </row>
    <row r="5499" spans="2:17" s="25" customFormat="1" x14ac:dyDescent="0.3">
      <c r="B5499" s="15" t="str">
        <f>IF(A5499="","",VLOOKUP(A5499,Tabulka3[[Číslo smlouvy   u pravidelné činnosti]:[Příjmení]],3,0))</f>
        <v/>
      </c>
      <c r="C5499" s="15" t="str">
        <f>IF(A5499="","",VLOOKUP(A5499,Tabulka3[[Číslo smlouvy   u pravidelné činnosti]:[Příjmení]],4,0))</f>
        <v/>
      </c>
      <c r="F5499" s="94"/>
      <c r="H5499" s="113"/>
      <c r="I5499" s="113"/>
      <c r="K5499" s="15"/>
      <c r="L5499" s="15"/>
      <c r="M5499" s="15">
        <f t="shared" si="255"/>
        <v>1</v>
      </c>
      <c r="N5499" s="15" t="str">
        <f t="shared" si="256"/>
        <v>-</v>
      </c>
      <c r="O5499" s="150">
        <f t="shared" si="257"/>
        <v>0</v>
      </c>
      <c r="P5499" s="15" t="str">
        <f>IF(COUNTIF('Personálie dobrovolníků '!U:X,N5499)&gt;0,"ANO","")</f>
        <v/>
      </c>
      <c r="Q5499" s="15"/>
    </row>
    <row r="5500" spans="2:17" s="25" customFormat="1" x14ac:dyDescent="0.3">
      <c r="B5500" s="15" t="str">
        <f>IF(A5500="","",VLOOKUP(A5500,Tabulka3[[Číslo smlouvy   u pravidelné činnosti]:[Příjmení]],3,0))</f>
        <v/>
      </c>
      <c r="C5500" s="15" t="str">
        <f>IF(A5500="","",VLOOKUP(A5500,Tabulka3[[Číslo smlouvy   u pravidelné činnosti]:[Příjmení]],4,0))</f>
        <v/>
      </c>
      <c r="F5500" s="94"/>
      <c r="H5500" s="113"/>
      <c r="I5500" s="113"/>
      <c r="K5500" s="15"/>
      <c r="L5500" s="15"/>
      <c r="M5500" s="15">
        <f t="shared" si="255"/>
        <v>1</v>
      </c>
      <c r="N5500" s="15" t="str">
        <f t="shared" si="256"/>
        <v>-</v>
      </c>
      <c r="O5500" s="150">
        <f t="shared" si="257"/>
        <v>0</v>
      </c>
      <c r="P5500" s="15" t="str">
        <f>IF(COUNTIF('Personálie dobrovolníků '!U:X,N5500)&gt;0,"ANO","")</f>
        <v/>
      </c>
      <c r="Q5500" s="15"/>
    </row>
    <row r="5501" spans="2:17" s="25" customFormat="1" x14ac:dyDescent="0.3">
      <c r="B5501" s="15" t="str">
        <f>IF(A5501="","",VLOOKUP(A5501,Tabulka3[[Číslo smlouvy   u pravidelné činnosti]:[Příjmení]],3,0))</f>
        <v/>
      </c>
      <c r="C5501" s="15" t="str">
        <f>IF(A5501="","",VLOOKUP(A5501,Tabulka3[[Číslo smlouvy   u pravidelné činnosti]:[Příjmení]],4,0))</f>
        <v/>
      </c>
      <c r="F5501" s="94"/>
      <c r="H5501" s="113"/>
      <c r="I5501" s="113"/>
      <c r="K5501" s="15"/>
      <c r="L5501" s="15"/>
      <c r="M5501" s="15">
        <f t="shared" si="255"/>
        <v>1</v>
      </c>
      <c r="N5501" s="15" t="str">
        <f t="shared" si="256"/>
        <v>-</v>
      </c>
      <c r="O5501" s="150">
        <f t="shared" si="257"/>
        <v>0</v>
      </c>
      <c r="P5501" s="15" t="str">
        <f>IF(COUNTIF('Personálie dobrovolníků '!U:X,N5501)&gt;0,"ANO","")</f>
        <v/>
      </c>
      <c r="Q5501" s="15"/>
    </row>
    <row r="5502" spans="2:17" s="25" customFormat="1" x14ac:dyDescent="0.3">
      <c r="B5502" s="15" t="str">
        <f>IF(A5502="","",VLOOKUP(A5502,Tabulka3[[Číslo smlouvy   u pravidelné činnosti]:[Příjmení]],3,0))</f>
        <v/>
      </c>
      <c r="C5502" s="15" t="str">
        <f>IF(A5502="","",VLOOKUP(A5502,Tabulka3[[Číslo smlouvy   u pravidelné činnosti]:[Příjmení]],4,0))</f>
        <v/>
      </c>
      <c r="F5502" s="94"/>
      <c r="H5502" s="113"/>
      <c r="I5502" s="113"/>
      <c r="K5502" s="15"/>
      <c r="L5502" s="15"/>
      <c r="M5502" s="15">
        <f t="shared" si="255"/>
        <v>1</v>
      </c>
      <c r="N5502" s="15" t="str">
        <f t="shared" si="256"/>
        <v>-</v>
      </c>
      <c r="O5502" s="150">
        <f t="shared" si="257"/>
        <v>0</v>
      </c>
      <c r="P5502" s="15" t="str">
        <f>IF(COUNTIF('Personálie dobrovolníků '!U:X,N5502)&gt;0,"ANO","")</f>
        <v/>
      </c>
      <c r="Q5502" s="15"/>
    </row>
    <row r="5503" spans="2:17" s="25" customFormat="1" x14ac:dyDescent="0.3">
      <c r="B5503" s="15" t="str">
        <f>IF(A5503="","",VLOOKUP(A5503,Tabulka3[[Číslo smlouvy   u pravidelné činnosti]:[Příjmení]],3,0))</f>
        <v/>
      </c>
      <c r="C5503" s="15" t="str">
        <f>IF(A5503="","",VLOOKUP(A5503,Tabulka3[[Číslo smlouvy   u pravidelné činnosti]:[Příjmení]],4,0))</f>
        <v/>
      </c>
      <c r="F5503" s="94"/>
      <c r="H5503" s="113"/>
      <c r="I5503" s="113"/>
      <c r="K5503" s="15"/>
      <c r="L5503" s="15"/>
      <c r="M5503" s="15">
        <f t="shared" si="255"/>
        <v>1</v>
      </c>
      <c r="N5503" s="15" t="str">
        <f t="shared" si="256"/>
        <v>-</v>
      </c>
      <c r="O5503" s="150">
        <f t="shared" si="257"/>
        <v>0</v>
      </c>
      <c r="P5503" s="15" t="str">
        <f>IF(COUNTIF('Personálie dobrovolníků '!U:X,N5503)&gt;0,"ANO","")</f>
        <v/>
      </c>
      <c r="Q5503" s="15"/>
    </row>
    <row r="5504" spans="2:17" s="25" customFormat="1" x14ac:dyDescent="0.3">
      <c r="B5504" s="15" t="str">
        <f>IF(A5504="","",VLOOKUP(A5504,Tabulka3[[Číslo smlouvy   u pravidelné činnosti]:[Příjmení]],3,0))</f>
        <v/>
      </c>
      <c r="C5504" s="15" t="str">
        <f>IF(A5504="","",VLOOKUP(A5504,Tabulka3[[Číslo smlouvy   u pravidelné činnosti]:[Příjmení]],4,0))</f>
        <v/>
      </c>
      <c r="F5504" s="94"/>
      <c r="H5504" s="113"/>
      <c r="I5504" s="113"/>
      <c r="K5504" s="15"/>
      <c r="L5504" s="15"/>
      <c r="M5504" s="15">
        <f t="shared" si="255"/>
        <v>1</v>
      </c>
      <c r="N5504" s="15" t="str">
        <f t="shared" si="256"/>
        <v>-</v>
      </c>
      <c r="O5504" s="150">
        <f t="shared" si="257"/>
        <v>0</v>
      </c>
      <c r="P5504" s="15" t="str">
        <f>IF(COUNTIF('Personálie dobrovolníků '!U:X,N5504)&gt;0,"ANO","")</f>
        <v/>
      </c>
      <c r="Q5504" s="15"/>
    </row>
    <row r="5505" spans="2:17" s="25" customFormat="1" x14ac:dyDescent="0.3">
      <c r="B5505" s="15" t="str">
        <f>IF(A5505="","",VLOOKUP(A5505,Tabulka3[[Číslo smlouvy   u pravidelné činnosti]:[Příjmení]],3,0))</f>
        <v/>
      </c>
      <c r="C5505" s="15" t="str">
        <f>IF(A5505="","",VLOOKUP(A5505,Tabulka3[[Číslo smlouvy   u pravidelné činnosti]:[Příjmení]],4,0))</f>
        <v/>
      </c>
      <c r="F5505" s="94"/>
      <c r="H5505" s="113"/>
      <c r="I5505" s="113"/>
      <c r="K5505" s="15"/>
      <c r="L5505" s="15"/>
      <c r="M5505" s="15">
        <f t="shared" si="255"/>
        <v>1</v>
      </c>
      <c r="N5505" s="15" t="str">
        <f t="shared" si="256"/>
        <v>-</v>
      </c>
      <c r="O5505" s="150">
        <f t="shared" si="257"/>
        <v>0</v>
      </c>
      <c r="P5505" s="15" t="str">
        <f>IF(COUNTIF('Personálie dobrovolníků '!U:X,N5505)&gt;0,"ANO","")</f>
        <v/>
      </c>
      <c r="Q5505" s="15"/>
    </row>
    <row r="5506" spans="2:17" s="25" customFormat="1" x14ac:dyDescent="0.3">
      <c r="B5506" s="15" t="str">
        <f>IF(A5506="","",VLOOKUP(A5506,Tabulka3[[Číslo smlouvy   u pravidelné činnosti]:[Příjmení]],3,0))</f>
        <v/>
      </c>
      <c r="C5506" s="15" t="str">
        <f>IF(A5506="","",VLOOKUP(A5506,Tabulka3[[Číslo smlouvy   u pravidelné činnosti]:[Příjmení]],4,0))</f>
        <v/>
      </c>
      <c r="F5506" s="94"/>
      <c r="H5506" s="113"/>
      <c r="I5506" s="113"/>
      <c r="K5506" s="15"/>
      <c r="L5506" s="15"/>
      <c r="M5506" s="15">
        <f t="shared" si="255"/>
        <v>1</v>
      </c>
      <c r="N5506" s="15" t="str">
        <f t="shared" si="256"/>
        <v>-</v>
      </c>
      <c r="O5506" s="150">
        <f t="shared" si="257"/>
        <v>0</v>
      </c>
      <c r="P5506" s="15" t="str">
        <f>IF(COUNTIF('Personálie dobrovolníků '!U:X,N5506)&gt;0,"ANO","")</f>
        <v/>
      </c>
      <c r="Q5506" s="15"/>
    </row>
    <row r="5507" spans="2:17" s="25" customFormat="1" x14ac:dyDescent="0.3">
      <c r="B5507" s="15" t="str">
        <f>IF(A5507="","",VLOOKUP(A5507,Tabulka3[[Číslo smlouvy   u pravidelné činnosti]:[Příjmení]],3,0))</f>
        <v/>
      </c>
      <c r="C5507" s="15" t="str">
        <f>IF(A5507="","",VLOOKUP(A5507,Tabulka3[[Číslo smlouvy   u pravidelné činnosti]:[Příjmení]],4,0))</f>
        <v/>
      </c>
      <c r="F5507" s="94"/>
      <c r="H5507" s="113"/>
      <c r="I5507" s="113"/>
      <c r="K5507" s="15"/>
      <c r="L5507" s="15"/>
      <c r="M5507" s="15">
        <f t="shared" si="255"/>
        <v>1</v>
      </c>
      <c r="N5507" s="15" t="str">
        <f t="shared" si="256"/>
        <v>-</v>
      </c>
      <c r="O5507" s="150">
        <f t="shared" si="257"/>
        <v>0</v>
      </c>
      <c r="P5507" s="15" t="str">
        <f>IF(COUNTIF('Personálie dobrovolníků '!U:X,N5507)&gt;0,"ANO","")</f>
        <v/>
      </c>
      <c r="Q5507" s="15"/>
    </row>
    <row r="5508" spans="2:17" s="25" customFormat="1" x14ac:dyDescent="0.3">
      <c r="B5508" s="15" t="str">
        <f>IF(A5508="","",VLOOKUP(A5508,Tabulka3[[Číslo smlouvy   u pravidelné činnosti]:[Příjmení]],3,0))</f>
        <v/>
      </c>
      <c r="C5508" s="15" t="str">
        <f>IF(A5508="","",VLOOKUP(A5508,Tabulka3[[Číslo smlouvy   u pravidelné činnosti]:[Příjmení]],4,0))</f>
        <v/>
      </c>
      <c r="F5508" s="94"/>
      <c r="H5508" s="113"/>
      <c r="I5508" s="113"/>
      <c r="K5508" s="15"/>
      <c r="L5508" s="15"/>
      <c r="M5508" s="15">
        <f t="shared" ref="M5508:M5571" si="258">IF(OR(
   AND($H5508=$K$12, $I5508=$L$4),
   AND($H5508=$K$12, $I5508=$L$5),
   AND($H5508=$K$12, $I5508=$L$6),
   AND($H5508=$K$12, $I5508=$L$7),
   AND($H5508=$K$11, $I5508=$L$4),
   AND($H5508=$K$11, $I5508=$L$5),
   AND($H5508=$K$11, $I5508=$L$6),
   AND($H5508=$K$11, $I5508=$L$7),
   AND($H5508=$K$5, $I5508=$L$5),
   AND($H5508=$K$6, $I5508=$L$4),
   AND($H5508=$K$6, $I5508=$L$5),
   AND($H5508=$K$6, $I5508=$L$7),
   AND($H5508=$K$4, $I5508=$L$6),
), 0, 1)</f>
        <v>1</v>
      </c>
      <c r="N5508" s="15" t="str">
        <f t="shared" ref="N5508:N5571" si="259">A5508 &amp; "-" &amp; J5508</f>
        <v>-</v>
      </c>
      <c r="O5508" s="150">
        <f t="shared" ref="O5508:O5571" si="260">IF(AND(M5508&lt;&gt;0, P5508="ANO"), 1, 0)</f>
        <v>0</v>
      </c>
      <c r="P5508" s="15" t="str">
        <f>IF(COUNTIF('Personálie dobrovolníků '!U:X,N5508)&gt;0,"ANO","")</f>
        <v/>
      </c>
      <c r="Q5508" s="15"/>
    </row>
    <row r="5509" spans="2:17" s="25" customFormat="1" x14ac:dyDescent="0.3">
      <c r="B5509" s="15" t="str">
        <f>IF(A5509="","",VLOOKUP(A5509,Tabulka3[[Číslo smlouvy   u pravidelné činnosti]:[Příjmení]],3,0))</f>
        <v/>
      </c>
      <c r="C5509" s="15" t="str">
        <f>IF(A5509="","",VLOOKUP(A5509,Tabulka3[[Číslo smlouvy   u pravidelné činnosti]:[Příjmení]],4,0))</f>
        <v/>
      </c>
      <c r="F5509" s="94"/>
      <c r="H5509" s="113"/>
      <c r="I5509" s="113"/>
      <c r="K5509" s="15"/>
      <c r="L5509" s="15"/>
      <c r="M5509" s="15">
        <f t="shared" si="258"/>
        <v>1</v>
      </c>
      <c r="N5509" s="15" t="str">
        <f t="shared" si="259"/>
        <v>-</v>
      </c>
      <c r="O5509" s="150">
        <f t="shared" si="260"/>
        <v>0</v>
      </c>
      <c r="P5509" s="15" t="str">
        <f>IF(COUNTIF('Personálie dobrovolníků '!U:X,N5509)&gt;0,"ANO","")</f>
        <v/>
      </c>
      <c r="Q5509" s="15"/>
    </row>
    <row r="5510" spans="2:17" s="25" customFormat="1" x14ac:dyDescent="0.3">
      <c r="B5510" s="15" t="str">
        <f>IF(A5510="","",VLOOKUP(A5510,Tabulka3[[Číslo smlouvy   u pravidelné činnosti]:[Příjmení]],3,0))</f>
        <v/>
      </c>
      <c r="C5510" s="15" t="str">
        <f>IF(A5510="","",VLOOKUP(A5510,Tabulka3[[Číslo smlouvy   u pravidelné činnosti]:[Příjmení]],4,0))</f>
        <v/>
      </c>
      <c r="F5510" s="94"/>
      <c r="H5510" s="113"/>
      <c r="I5510" s="113"/>
      <c r="K5510" s="15"/>
      <c r="L5510" s="15"/>
      <c r="M5510" s="15">
        <f t="shared" si="258"/>
        <v>1</v>
      </c>
      <c r="N5510" s="15" t="str">
        <f t="shared" si="259"/>
        <v>-</v>
      </c>
      <c r="O5510" s="150">
        <f t="shared" si="260"/>
        <v>0</v>
      </c>
      <c r="P5510" s="15" t="str">
        <f>IF(COUNTIF('Personálie dobrovolníků '!U:X,N5510)&gt;0,"ANO","")</f>
        <v/>
      </c>
      <c r="Q5510" s="15"/>
    </row>
    <row r="5511" spans="2:17" s="25" customFormat="1" x14ac:dyDescent="0.3">
      <c r="B5511" s="15" t="str">
        <f>IF(A5511="","",VLOOKUP(A5511,Tabulka3[[Číslo smlouvy   u pravidelné činnosti]:[Příjmení]],3,0))</f>
        <v/>
      </c>
      <c r="C5511" s="15" t="str">
        <f>IF(A5511="","",VLOOKUP(A5511,Tabulka3[[Číslo smlouvy   u pravidelné činnosti]:[Příjmení]],4,0))</f>
        <v/>
      </c>
      <c r="F5511" s="94"/>
      <c r="H5511" s="113"/>
      <c r="I5511" s="113"/>
      <c r="K5511" s="15"/>
      <c r="L5511" s="15"/>
      <c r="M5511" s="15">
        <f t="shared" si="258"/>
        <v>1</v>
      </c>
      <c r="N5511" s="15" t="str">
        <f t="shared" si="259"/>
        <v>-</v>
      </c>
      <c r="O5511" s="150">
        <f t="shared" si="260"/>
        <v>0</v>
      </c>
      <c r="P5511" s="15" t="str">
        <f>IF(COUNTIF('Personálie dobrovolníků '!U:X,N5511)&gt;0,"ANO","")</f>
        <v/>
      </c>
      <c r="Q5511" s="15"/>
    </row>
    <row r="5512" spans="2:17" s="25" customFormat="1" x14ac:dyDescent="0.3">
      <c r="B5512" s="15" t="str">
        <f>IF(A5512="","",VLOOKUP(A5512,Tabulka3[[Číslo smlouvy   u pravidelné činnosti]:[Příjmení]],3,0))</f>
        <v/>
      </c>
      <c r="C5512" s="15" t="str">
        <f>IF(A5512="","",VLOOKUP(A5512,Tabulka3[[Číslo smlouvy   u pravidelné činnosti]:[Příjmení]],4,0))</f>
        <v/>
      </c>
      <c r="F5512" s="94"/>
      <c r="H5512" s="113"/>
      <c r="I5512" s="113"/>
      <c r="K5512" s="15"/>
      <c r="L5512" s="15"/>
      <c r="M5512" s="15">
        <f t="shared" si="258"/>
        <v>1</v>
      </c>
      <c r="N5512" s="15" t="str">
        <f t="shared" si="259"/>
        <v>-</v>
      </c>
      <c r="O5512" s="150">
        <f t="shared" si="260"/>
        <v>0</v>
      </c>
      <c r="P5512" s="15" t="str">
        <f>IF(COUNTIF('Personálie dobrovolníků '!U:X,N5512)&gt;0,"ANO","")</f>
        <v/>
      </c>
      <c r="Q5512" s="15"/>
    </row>
    <row r="5513" spans="2:17" s="25" customFormat="1" x14ac:dyDescent="0.3">
      <c r="B5513" s="15" t="str">
        <f>IF(A5513="","",VLOOKUP(A5513,Tabulka3[[Číslo smlouvy   u pravidelné činnosti]:[Příjmení]],3,0))</f>
        <v/>
      </c>
      <c r="C5513" s="15" t="str">
        <f>IF(A5513="","",VLOOKUP(A5513,Tabulka3[[Číslo smlouvy   u pravidelné činnosti]:[Příjmení]],4,0))</f>
        <v/>
      </c>
      <c r="F5513" s="94"/>
      <c r="H5513" s="113"/>
      <c r="I5513" s="113"/>
      <c r="K5513" s="15"/>
      <c r="L5513" s="15"/>
      <c r="M5513" s="15">
        <f t="shared" si="258"/>
        <v>1</v>
      </c>
      <c r="N5513" s="15" t="str">
        <f t="shared" si="259"/>
        <v>-</v>
      </c>
      <c r="O5513" s="150">
        <f t="shared" si="260"/>
        <v>0</v>
      </c>
      <c r="P5513" s="15" t="str">
        <f>IF(COUNTIF('Personálie dobrovolníků '!U:X,N5513)&gt;0,"ANO","")</f>
        <v/>
      </c>
      <c r="Q5513" s="15"/>
    </row>
    <row r="5514" spans="2:17" s="25" customFormat="1" x14ac:dyDescent="0.3">
      <c r="B5514" s="15" t="str">
        <f>IF(A5514="","",VLOOKUP(A5514,Tabulka3[[Číslo smlouvy   u pravidelné činnosti]:[Příjmení]],3,0))</f>
        <v/>
      </c>
      <c r="C5514" s="15" t="str">
        <f>IF(A5514="","",VLOOKUP(A5514,Tabulka3[[Číslo smlouvy   u pravidelné činnosti]:[Příjmení]],4,0))</f>
        <v/>
      </c>
      <c r="F5514" s="94"/>
      <c r="H5514" s="113"/>
      <c r="I5514" s="113"/>
      <c r="K5514" s="15"/>
      <c r="L5514" s="15"/>
      <c r="M5514" s="15">
        <f t="shared" si="258"/>
        <v>1</v>
      </c>
      <c r="N5514" s="15" t="str">
        <f t="shared" si="259"/>
        <v>-</v>
      </c>
      <c r="O5514" s="150">
        <f t="shared" si="260"/>
        <v>0</v>
      </c>
      <c r="P5514" s="15" t="str">
        <f>IF(COUNTIF('Personálie dobrovolníků '!U:X,N5514)&gt;0,"ANO","")</f>
        <v/>
      </c>
      <c r="Q5514" s="15"/>
    </row>
    <row r="5515" spans="2:17" s="25" customFormat="1" x14ac:dyDescent="0.3">
      <c r="B5515" s="15" t="str">
        <f>IF(A5515="","",VLOOKUP(A5515,Tabulka3[[Číslo smlouvy   u pravidelné činnosti]:[Příjmení]],3,0))</f>
        <v/>
      </c>
      <c r="C5515" s="15" t="str">
        <f>IF(A5515="","",VLOOKUP(A5515,Tabulka3[[Číslo smlouvy   u pravidelné činnosti]:[Příjmení]],4,0))</f>
        <v/>
      </c>
      <c r="F5515" s="94"/>
      <c r="H5515" s="113"/>
      <c r="I5515" s="113"/>
      <c r="K5515" s="15"/>
      <c r="L5515" s="15"/>
      <c r="M5515" s="15">
        <f t="shared" si="258"/>
        <v>1</v>
      </c>
      <c r="N5515" s="15" t="str">
        <f t="shared" si="259"/>
        <v>-</v>
      </c>
      <c r="O5515" s="150">
        <f t="shared" si="260"/>
        <v>0</v>
      </c>
      <c r="P5515" s="15" t="str">
        <f>IF(COUNTIF('Personálie dobrovolníků '!U:X,N5515)&gt;0,"ANO","")</f>
        <v/>
      </c>
      <c r="Q5515" s="15"/>
    </row>
    <row r="5516" spans="2:17" s="25" customFormat="1" x14ac:dyDescent="0.3">
      <c r="B5516" s="15" t="str">
        <f>IF(A5516="","",VLOOKUP(A5516,Tabulka3[[Číslo smlouvy   u pravidelné činnosti]:[Příjmení]],3,0))</f>
        <v/>
      </c>
      <c r="C5516" s="15" t="str">
        <f>IF(A5516="","",VLOOKUP(A5516,Tabulka3[[Číslo smlouvy   u pravidelné činnosti]:[Příjmení]],4,0))</f>
        <v/>
      </c>
      <c r="F5516" s="94"/>
      <c r="H5516" s="113"/>
      <c r="I5516" s="113"/>
      <c r="K5516" s="15"/>
      <c r="L5516" s="15"/>
      <c r="M5516" s="15">
        <f t="shared" si="258"/>
        <v>1</v>
      </c>
      <c r="N5516" s="15" t="str">
        <f t="shared" si="259"/>
        <v>-</v>
      </c>
      <c r="O5516" s="150">
        <f t="shared" si="260"/>
        <v>0</v>
      </c>
      <c r="P5516" s="15" t="str">
        <f>IF(COUNTIF('Personálie dobrovolníků '!U:X,N5516)&gt;0,"ANO","")</f>
        <v/>
      </c>
      <c r="Q5516" s="15"/>
    </row>
    <row r="5517" spans="2:17" s="25" customFormat="1" x14ac:dyDescent="0.3">
      <c r="B5517" s="15" t="str">
        <f>IF(A5517="","",VLOOKUP(A5517,Tabulka3[[Číslo smlouvy   u pravidelné činnosti]:[Příjmení]],3,0))</f>
        <v/>
      </c>
      <c r="C5517" s="15" t="str">
        <f>IF(A5517="","",VLOOKUP(A5517,Tabulka3[[Číslo smlouvy   u pravidelné činnosti]:[Příjmení]],4,0))</f>
        <v/>
      </c>
      <c r="F5517" s="94"/>
      <c r="H5517" s="113"/>
      <c r="I5517" s="113"/>
      <c r="K5517" s="15"/>
      <c r="L5517" s="15"/>
      <c r="M5517" s="15">
        <f t="shared" si="258"/>
        <v>1</v>
      </c>
      <c r="N5517" s="15" t="str">
        <f t="shared" si="259"/>
        <v>-</v>
      </c>
      <c r="O5517" s="150">
        <f t="shared" si="260"/>
        <v>0</v>
      </c>
      <c r="P5517" s="15" t="str">
        <f>IF(COUNTIF('Personálie dobrovolníků '!U:X,N5517)&gt;0,"ANO","")</f>
        <v/>
      </c>
      <c r="Q5517" s="15"/>
    </row>
    <row r="5518" spans="2:17" s="25" customFormat="1" x14ac:dyDescent="0.3">
      <c r="B5518" s="15" t="str">
        <f>IF(A5518="","",VLOOKUP(A5518,Tabulka3[[Číslo smlouvy   u pravidelné činnosti]:[Příjmení]],3,0))</f>
        <v/>
      </c>
      <c r="C5518" s="15" t="str">
        <f>IF(A5518="","",VLOOKUP(A5518,Tabulka3[[Číslo smlouvy   u pravidelné činnosti]:[Příjmení]],4,0))</f>
        <v/>
      </c>
      <c r="F5518" s="94"/>
      <c r="H5518" s="113"/>
      <c r="I5518" s="113"/>
      <c r="K5518" s="15"/>
      <c r="L5518" s="15"/>
      <c r="M5518" s="15">
        <f t="shared" si="258"/>
        <v>1</v>
      </c>
      <c r="N5518" s="15" t="str">
        <f t="shared" si="259"/>
        <v>-</v>
      </c>
      <c r="O5518" s="150">
        <f t="shared" si="260"/>
        <v>0</v>
      </c>
      <c r="P5518" s="15" t="str">
        <f>IF(COUNTIF('Personálie dobrovolníků '!U:X,N5518)&gt;0,"ANO","")</f>
        <v/>
      </c>
      <c r="Q5518" s="15"/>
    </row>
    <row r="5519" spans="2:17" s="25" customFormat="1" x14ac:dyDescent="0.3">
      <c r="B5519" s="15" t="str">
        <f>IF(A5519="","",VLOOKUP(A5519,Tabulka3[[Číslo smlouvy   u pravidelné činnosti]:[Příjmení]],3,0))</f>
        <v/>
      </c>
      <c r="C5519" s="15" t="str">
        <f>IF(A5519="","",VLOOKUP(A5519,Tabulka3[[Číslo smlouvy   u pravidelné činnosti]:[Příjmení]],4,0))</f>
        <v/>
      </c>
      <c r="F5519" s="94"/>
      <c r="H5519" s="113"/>
      <c r="I5519" s="113"/>
      <c r="K5519" s="15"/>
      <c r="L5519" s="15"/>
      <c r="M5519" s="15">
        <f t="shared" si="258"/>
        <v>1</v>
      </c>
      <c r="N5519" s="15" t="str">
        <f t="shared" si="259"/>
        <v>-</v>
      </c>
      <c r="O5519" s="150">
        <f t="shared" si="260"/>
        <v>0</v>
      </c>
      <c r="P5519" s="15" t="str">
        <f>IF(COUNTIF('Personálie dobrovolníků '!U:X,N5519)&gt;0,"ANO","")</f>
        <v/>
      </c>
      <c r="Q5519" s="15"/>
    </row>
    <row r="5520" spans="2:17" s="25" customFormat="1" x14ac:dyDescent="0.3">
      <c r="B5520" s="15" t="str">
        <f>IF(A5520="","",VLOOKUP(A5520,Tabulka3[[Číslo smlouvy   u pravidelné činnosti]:[Příjmení]],3,0))</f>
        <v/>
      </c>
      <c r="C5520" s="15" t="str">
        <f>IF(A5520="","",VLOOKUP(A5520,Tabulka3[[Číslo smlouvy   u pravidelné činnosti]:[Příjmení]],4,0))</f>
        <v/>
      </c>
      <c r="F5520" s="94"/>
      <c r="H5520" s="113"/>
      <c r="I5520" s="113"/>
      <c r="K5520" s="15"/>
      <c r="L5520" s="15"/>
      <c r="M5520" s="15">
        <f t="shared" si="258"/>
        <v>1</v>
      </c>
      <c r="N5520" s="15" t="str">
        <f t="shared" si="259"/>
        <v>-</v>
      </c>
      <c r="O5520" s="150">
        <f t="shared" si="260"/>
        <v>0</v>
      </c>
      <c r="P5520" s="15" t="str">
        <f>IF(COUNTIF('Personálie dobrovolníků '!U:X,N5520)&gt;0,"ANO","")</f>
        <v/>
      </c>
      <c r="Q5520" s="15"/>
    </row>
    <row r="5521" spans="2:17" s="25" customFormat="1" x14ac:dyDescent="0.3">
      <c r="B5521" s="15" t="str">
        <f>IF(A5521="","",VLOOKUP(A5521,Tabulka3[[Číslo smlouvy   u pravidelné činnosti]:[Příjmení]],3,0))</f>
        <v/>
      </c>
      <c r="C5521" s="15" t="str">
        <f>IF(A5521="","",VLOOKUP(A5521,Tabulka3[[Číslo smlouvy   u pravidelné činnosti]:[Příjmení]],4,0))</f>
        <v/>
      </c>
      <c r="F5521" s="94"/>
      <c r="H5521" s="113"/>
      <c r="I5521" s="113"/>
      <c r="K5521" s="15"/>
      <c r="L5521" s="15"/>
      <c r="M5521" s="15">
        <f t="shared" si="258"/>
        <v>1</v>
      </c>
      <c r="N5521" s="15" t="str">
        <f t="shared" si="259"/>
        <v>-</v>
      </c>
      <c r="O5521" s="150">
        <f t="shared" si="260"/>
        <v>0</v>
      </c>
      <c r="P5521" s="15" t="str">
        <f>IF(COUNTIF('Personálie dobrovolníků '!U:X,N5521)&gt;0,"ANO","")</f>
        <v/>
      </c>
      <c r="Q5521" s="15"/>
    </row>
    <row r="5522" spans="2:17" s="25" customFormat="1" x14ac:dyDescent="0.3">
      <c r="B5522" s="15" t="str">
        <f>IF(A5522="","",VLOOKUP(A5522,Tabulka3[[Číslo smlouvy   u pravidelné činnosti]:[Příjmení]],3,0))</f>
        <v/>
      </c>
      <c r="C5522" s="15" t="str">
        <f>IF(A5522="","",VLOOKUP(A5522,Tabulka3[[Číslo smlouvy   u pravidelné činnosti]:[Příjmení]],4,0))</f>
        <v/>
      </c>
      <c r="F5522" s="94"/>
      <c r="H5522" s="113"/>
      <c r="I5522" s="113"/>
      <c r="K5522" s="15"/>
      <c r="L5522" s="15"/>
      <c r="M5522" s="15">
        <f t="shared" si="258"/>
        <v>1</v>
      </c>
      <c r="N5522" s="15" t="str">
        <f t="shared" si="259"/>
        <v>-</v>
      </c>
      <c r="O5522" s="150">
        <f t="shared" si="260"/>
        <v>0</v>
      </c>
      <c r="P5522" s="15" t="str">
        <f>IF(COUNTIF('Personálie dobrovolníků '!U:X,N5522)&gt;0,"ANO","")</f>
        <v/>
      </c>
      <c r="Q5522" s="15"/>
    </row>
    <row r="5523" spans="2:17" s="25" customFormat="1" x14ac:dyDescent="0.3">
      <c r="B5523" s="15" t="str">
        <f>IF(A5523="","",VLOOKUP(A5523,Tabulka3[[Číslo smlouvy   u pravidelné činnosti]:[Příjmení]],3,0))</f>
        <v/>
      </c>
      <c r="C5523" s="15" t="str">
        <f>IF(A5523="","",VLOOKUP(A5523,Tabulka3[[Číslo smlouvy   u pravidelné činnosti]:[Příjmení]],4,0))</f>
        <v/>
      </c>
      <c r="F5523" s="94"/>
      <c r="H5523" s="113"/>
      <c r="I5523" s="113"/>
      <c r="K5523" s="15"/>
      <c r="L5523" s="15"/>
      <c r="M5523" s="15">
        <f t="shared" si="258"/>
        <v>1</v>
      </c>
      <c r="N5523" s="15" t="str">
        <f t="shared" si="259"/>
        <v>-</v>
      </c>
      <c r="O5523" s="150">
        <f t="shared" si="260"/>
        <v>0</v>
      </c>
      <c r="P5523" s="15" t="str">
        <f>IF(COUNTIF('Personálie dobrovolníků '!U:X,N5523)&gt;0,"ANO","")</f>
        <v/>
      </c>
      <c r="Q5523" s="15"/>
    </row>
    <row r="5524" spans="2:17" s="25" customFormat="1" x14ac:dyDescent="0.3">
      <c r="B5524" s="15" t="str">
        <f>IF(A5524="","",VLOOKUP(A5524,Tabulka3[[Číslo smlouvy   u pravidelné činnosti]:[Příjmení]],3,0))</f>
        <v/>
      </c>
      <c r="C5524" s="15" t="str">
        <f>IF(A5524="","",VLOOKUP(A5524,Tabulka3[[Číslo smlouvy   u pravidelné činnosti]:[Příjmení]],4,0))</f>
        <v/>
      </c>
      <c r="F5524" s="94"/>
      <c r="H5524" s="113"/>
      <c r="I5524" s="113"/>
      <c r="K5524" s="15"/>
      <c r="L5524" s="15"/>
      <c r="M5524" s="15">
        <f t="shared" si="258"/>
        <v>1</v>
      </c>
      <c r="N5524" s="15" t="str">
        <f t="shared" si="259"/>
        <v>-</v>
      </c>
      <c r="O5524" s="150">
        <f t="shared" si="260"/>
        <v>0</v>
      </c>
      <c r="P5524" s="15" t="str">
        <f>IF(COUNTIF('Personálie dobrovolníků '!U:X,N5524)&gt;0,"ANO","")</f>
        <v/>
      </c>
      <c r="Q5524" s="15"/>
    </row>
    <row r="5525" spans="2:17" s="25" customFormat="1" x14ac:dyDescent="0.3">
      <c r="B5525" s="15" t="str">
        <f>IF(A5525="","",VLOOKUP(A5525,Tabulka3[[Číslo smlouvy   u pravidelné činnosti]:[Příjmení]],3,0))</f>
        <v/>
      </c>
      <c r="C5525" s="15" t="str">
        <f>IF(A5525="","",VLOOKUP(A5525,Tabulka3[[Číslo smlouvy   u pravidelné činnosti]:[Příjmení]],4,0))</f>
        <v/>
      </c>
      <c r="F5525" s="94"/>
      <c r="H5525" s="113"/>
      <c r="I5525" s="113"/>
      <c r="K5525" s="15"/>
      <c r="L5525" s="15"/>
      <c r="M5525" s="15">
        <f t="shared" si="258"/>
        <v>1</v>
      </c>
      <c r="N5525" s="15" t="str">
        <f t="shared" si="259"/>
        <v>-</v>
      </c>
      <c r="O5525" s="150">
        <f t="shared" si="260"/>
        <v>0</v>
      </c>
      <c r="P5525" s="15" t="str">
        <f>IF(COUNTIF('Personálie dobrovolníků '!U:X,N5525)&gt;0,"ANO","")</f>
        <v/>
      </c>
      <c r="Q5525" s="15"/>
    </row>
    <row r="5526" spans="2:17" s="25" customFormat="1" x14ac:dyDescent="0.3">
      <c r="B5526" s="15" t="str">
        <f>IF(A5526="","",VLOOKUP(A5526,Tabulka3[[Číslo smlouvy   u pravidelné činnosti]:[Příjmení]],3,0))</f>
        <v/>
      </c>
      <c r="C5526" s="15" t="str">
        <f>IF(A5526="","",VLOOKUP(A5526,Tabulka3[[Číslo smlouvy   u pravidelné činnosti]:[Příjmení]],4,0))</f>
        <v/>
      </c>
      <c r="F5526" s="94"/>
      <c r="H5526" s="113"/>
      <c r="I5526" s="113"/>
      <c r="K5526" s="15"/>
      <c r="L5526" s="15"/>
      <c r="M5526" s="15">
        <f t="shared" si="258"/>
        <v>1</v>
      </c>
      <c r="N5526" s="15" t="str">
        <f t="shared" si="259"/>
        <v>-</v>
      </c>
      <c r="O5526" s="150">
        <f t="shared" si="260"/>
        <v>0</v>
      </c>
      <c r="P5526" s="15" t="str">
        <f>IF(COUNTIF('Personálie dobrovolníků '!U:X,N5526)&gt;0,"ANO","")</f>
        <v/>
      </c>
      <c r="Q5526" s="15"/>
    </row>
    <row r="5527" spans="2:17" s="25" customFormat="1" x14ac:dyDescent="0.3">
      <c r="B5527" s="15" t="str">
        <f>IF(A5527="","",VLOOKUP(A5527,Tabulka3[[Číslo smlouvy   u pravidelné činnosti]:[Příjmení]],3,0))</f>
        <v/>
      </c>
      <c r="C5527" s="15" t="str">
        <f>IF(A5527="","",VLOOKUP(A5527,Tabulka3[[Číslo smlouvy   u pravidelné činnosti]:[Příjmení]],4,0))</f>
        <v/>
      </c>
      <c r="F5527" s="94"/>
      <c r="H5527" s="113"/>
      <c r="I5527" s="113"/>
      <c r="K5527" s="15"/>
      <c r="L5527" s="15"/>
      <c r="M5527" s="15">
        <f t="shared" si="258"/>
        <v>1</v>
      </c>
      <c r="N5527" s="15" t="str">
        <f t="shared" si="259"/>
        <v>-</v>
      </c>
      <c r="O5527" s="150">
        <f t="shared" si="260"/>
        <v>0</v>
      </c>
      <c r="P5527" s="15" t="str">
        <f>IF(COUNTIF('Personálie dobrovolníků '!U:X,N5527)&gt;0,"ANO","")</f>
        <v/>
      </c>
      <c r="Q5527" s="15"/>
    </row>
    <row r="5528" spans="2:17" s="25" customFormat="1" x14ac:dyDescent="0.3">
      <c r="B5528" s="15" t="str">
        <f>IF(A5528="","",VLOOKUP(A5528,Tabulka3[[Číslo smlouvy   u pravidelné činnosti]:[Příjmení]],3,0))</f>
        <v/>
      </c>
      <c r="C5528" s="15" t="str">
        <f>IF(A5528="","",VLOOKUP(A5528,Tabulka3[[Číslo smlouvy   u pravidelné činnosti]:[Příjmení]],4,0))</f>
        <v/>
      </c>
      <c r="F5528" s="94"/>
      <c r="H5528" s="113"/>
      <c r="I5528" s="113"/>
      <c r="K5528" s="15"/>
      <c r="L5528" s="15"/>
      <c r="M5528" s="15">
        <f t="shared" si="258"/>
        <v>1</v>
      </c>
      <c r="N5528" s="15" t="str">
        <f t="shared" si="259"/>
        <v>-</v>
      </c>
      <c r="O5528" s="150">
        <f t="shared" si="260"/>
        <v>0</v>
      </c>
      <c r="P5528" s="15" t="str">
        <f>IF(COUNTIF('Personálie dobrovolníků '!U:X,N5528)&gt;0,"ANO","")</f>
        <v/>
      </c>
      <c r="Q5528" s="15"/>
    </row>
    <row r="5529" spans="2:17" s="25" customFormat="1" x14ac:dyDescent="0.3">
      <c r="B5529" s="15" t="str">
        <f>IF(A5529="","",VLOOKUP(A5529,Tabulka3[[Číslo smlouvy   u pravidelné činnosti]:[Příjmení]],3,0))</f>
        <v/>
      </c>
      <c r="C5529" s="15" t="str">
        <f>IF(A5529="","",VLOOKUP(A5529,Tabulka3[[Číslo smlouvy   u pravidelné činnosti]:[Příjmení]],4,0))</f>
        <v/>
      </c>
      <c r="F5529" s="94"/>
      <c r="H5529" s="113"/>
      <c r="I5529" s="113"/>
      <c r="K5529" s="15"/>
      <c r="L5529" s="15"/>
      <c r="M5529" s="15">
        <f t="shared" si="258"/>
        <v>1</v>
      </c>
      <c r="N5529" s="15" t="str">
        <f t="shared" si="259"/>
        <v>-</v>
      </c>
      <c r="O5529" s="150">
        <f t="shared" si="260"/>
        <v>0</v>
      </c>
      <c r="P5529" s="15" t="str">
        <f>IF(COUNTIF('Personálie dobrovolníků '!U:X,N5529)&gt;0,"ANO","")</f>
        <v/>
      </c>
      <c r="Q5529" s="15"/>
    </row>
    <row r="5530" spans="2:17" s="25" customFormat="1" x14ac:dyDescent="0.3">
      <c r="B5530" s="15" t="str">
        <f>IF(A5530="","",VLOOKUP(A5530,Tabulka3[[Číslo smlouvy   u pravidelné činnosti]:[Příjmení]],3,0))</f>
        <v/>
      </c>
      <c r="C5530" s="15" t="str">
        <f>IF(A5530="","",VLOOKUP(A5530,Tabulka3[[Číslo smlouvy   u pravidelné činnosti]:[Příjmení]],4,0))</f>
        <v/>
      </c>
      <c r="F5530" s="94"/>
      <c r="H5530" s="113"/>
      <c r="I5530" s="113"/>
      <c r="K5530" s="15"/>
      <c r="L5530" s="15"/>
      <c r="M5530" s="15">
        <f t="shared" si="258"/>
        <v>1</v>
      </c>
      <c r="N5530" s="15" t="str">
        <f t="shared" si="259"/>
        <v>-</v>
      </c>
      <c r="O5530" s="150">
        <f t="shared" si="260"/>
        <v>0</v>
      </c>
      <c r="P5530" s="15" t="str">
        <f>IF(COUNTIF('Personálie dobrovolníků '!U:X,N5530)&gt;0,"ANO","")</f>
        <v/>
      </c>
      <c r="Q5530" s="15"/>
    </row>
    <row r="5531" spans="2:17" s="25" customFormat="1" x14ac:dyDescent="0.3">
      <c r="B5531" s="15" t="str">
        <f>IF(A5531="","",VLOOKUP(A5531,Tabulka3[[Číslo smlouvy   u pravidelné činnosti]:[Příjmení]],3,0))</f>
        <v/>
      </c>
      <c r="C5531" s="15" t="str">
        <f>IF(A5531="","",VLOOKUP(A5531,Tabulka3[[Číslo smlouvy   u pravidelné činnosti]:[Příjmení]],4,0))</f>
        <v/>
      </c>
      <c r="F5531" s="94"/>
      <c r="H5531" s="113"/>
      <c r="I5531" s="113"/>
      <c r="K5531" s="15"/>
      <c r="L5531" s="15"/>
      <c r="M5531" s="15">
        <f t="shared" si="258"/>
        <v>1</v>
      </c>
      <c r="N5531" s="15" t="str">
        <f t="shared" si="259"/>
        <v>-</v>
      </c>
      <c r="O5531" s="150">
        <f t="shared" si="260"/>
        <v>0</v>
      </c>
      <c r="P5531" s="15" t="str">
        <f>IF(COUNTIF('Personálie dobrovolníků '!U:X,N5531)&gt;0,"ANO","")</f>
        <v/>
      </c>
      <c r="Q5531" s="15"/>
    </row>
    <row r="5532" spans="2:17" s="25" customFormat="1" x14ac:dyDescent="0.3">
      <c r="B5532" s="15" t="str">
        <f>IF(A5532="","",VLOOKUP(A5532,Tabulka3[[Číslo smlouvy   u pravidelné činnosti]:[Příjmení]],3,0))</f>
        <v/>
      </c>
      <c r="C5532" s="15" t="str">
        <f>IF(A5532="","",VLOOKUP(A5532,Tabulka3[[Číslo smlouvy   u pravidelné činnosti]:[Příjmení]],4,0))</f>
        <v/>
      </c>
      <c r="F5532" s="94"/>
      <c r="H5532" s="113"/>
      <c r="I5532" s="113"/>
      <c r="K5532" s="15"/>
      <c r="L5532" s="15"/>
      <c r="M5532" s="15">
        <f t="shared" si="258"/>
        <v>1</v>
      </c>
      <c r="N5532" s="15" t="str">
        <f t="shared" si="259"/>
        <v>-</v>
      </c>
      <c r="O5532" s="150">
        <f t="shared" si="260"/>
        <v>0</v>
      </c>
      <c r="P5532" s="15" t="str">
        <f>IF(COUNTIF('Personálie dobrovolníků '!U:X,N5532)&gt;0,"ANO","")</f>
        <v/>
      </c>
      <c r="Q5532" s="15"/>
    </row>
    <row r="5533" spans="2:17" s="25" customFormat="1" x14ac:dyDescent="0.3">
      <c r="B5533" s="15" t="str">
        <f>IF(A5533="","",VLOOKUP(A5533,Tabulka3[[Číslo smlouvy   u pravidelné činnosti]:[Příjmení]],3,0))</f>
        <v/>
      </c>
      <c r="C5533" s="15" t="str">
        <f>IF(A5533="","",VLOOKUP(A5533,Tabulka3[[Číslo smlouvy   u pravidelné činnosti]:[Příjmení]],4,0))</f>
        <v/>
      </c>
      <c r="F5533" s="94"/>
      <c r="H5533" s="113"/>
      <c r="I5533" s="113"/>
      <c r="K5533" s="15"/>
      <c r="L5533" s="15"/>
      <c r="M5533" s="15">
        <f t="shared" si="258"/>
        <v>1</v>
      </c>
      <c r="N5533" s="15" t="str">
        <f t="shared" si="259"/>
        <v>-</v>
      </c>
      <c r="O5533" s="150">
        <f t="shared" si="260"/>
        <v>0</v>
      </c>
      <c r="P5533" s="15" t="str">
        <f>IF(COUNTIF('Personálie dobrovolníků '!U:X,N5533)&gt;0,"ANO","")</f>
        <v/>
      </c>
      <c r="Q5533" s="15"/>
    </row>
    <row r="5534" spans="2:17" s="25" customFormat="1" x14ac:dyDescent="0.3">
      <c r="B5534" s="15" t="str">
        <f>IF(A5534="","",VLOOKUP(A5534,Tabulka3[[Číslo smlouvy   u pravidelné činnosti]:[Příjmení]],3,0))</f>
        <v/>
      </c>
      <c r="C5534" s="15" t="str">
        <f>IF(A5534="","",VLOOKUP(A5534,Tabulka3[[Číslo smlouvy   u pravidelné činnosti]:[Příjmení]],4,0))</f>
        <v/>
      </c>
      <c r="F5534" s="94"/>
      <c r="H5534" s="113"/>
      <c r="I5534" s="113"/>
      <c r="K5534" s="15"/>
      <c r="L5534" s="15"/>
      <c r="M5534" s="15">
        <f t="shared" si="258"/>
        <v>1</v>
      </c>
      <c r="N5534" s="15" t="str">
        <f t="shared" si="259"/>
        <v>-</v>
      </c>
      <c r="O5534" s="150">
        <f t="shared" si="260"/>
        <v>0</v>
      </c>
      <c r="P5534" s="15" t="str">
        <f>IF(COUNTIF('Personálie dobrovolníků '!U:X,N5534)&gt;0,"ANO","")</f>
        <v/>
      </c>
      <c r="Q5534" s="15"/>
    </row>
    <row r="5535" spans="2:17" s="25" customFormat="1" x14ac:dyDescent="0.3">
      <c r="B5535" s="15" t="str">
        <f>IF(A5535="","",VLOOKUP(A5535,Tabulka3[[Číslo smlouvy   u pravidelné činnosti]:[Příjmení]],3,0))</f>
        <v/>
      </c>
      <c r="C5535" s="15" t="str">
        <f>IF(A5535="","",VLOOKUP(A5535,Tabulka3[[Číslo smlouvy   u pravidelné činnosti]:[Příjmení]],4,0))</f>
        <v/>
      </c>
      <c r="F5535" s="94"/>
      <c r="H5535" s="113"/>
      <c r="I5535" s="113"/>
      <c r="K5535" s="15"/>
      <c r="L5535" s="15"/>
      <c r="M5535" s="15">
        <f t="shared" si="258"/>
        <v>1</v>
      </c>
      <c r="N5535" s="15" t="str">
        <f t="shared" si="259"/>
        <v>-</v>
      </c>
      <c r="O5535" s="150">
        <f t="shared" si="260"/>
        <v>0</v>
      </c>
      <c r="P5535" s="15" t="str">
        <f>IF(COUNTIF('Personálie dobrovolníků '!U:X,N5535)&gt;0,"ANO","")</f>
        <v/>
      </c>
      <c r="Q5535" s="15"/>
    </row>
    <row r="5536" spans="2:17" s="25" customFormat="1" x14ac:dyDescent="0.3">
      <c r="B5536" s="15" t="str">
        <f>IF(A5536="","",VLOOKUP(A5536,Tabulka3[[Číslo smlouvy   u pravidelné činnosti]:[Příjmení]],3,0))</f>
        <v/>
      </c>
      <c r="C5536" s="15" t="str">
        <f>IF(A5536="","",VLOOKUP(A5536,Tabulka3[[Číslo smlouvy   u pravidelné činnosti]:[Příjmení]],4,0))</f>
        <v/>
      </c>
      <c r="F5536" s="94"/>
      <c r="H5536" s="113"/>
      <c r="I5536" s="113"/>
      <c r="K5536" s="15"/>
      <c r="L5536" s="15"/>
      <c r="M5536" s="15">
        <f t="shared" si="258"/>
        <v>1</v>
      </c>
      <c r="N5536" s="15" t="str">
        <f t="shared" si="259"/>
        <v>-</v>
      </c>
      <c r="O5536" s="150">
        <f t="shared" si="260"/>
        <v>0</v>
      </c>
      <c r="P5536" s="15" t="str">
        <f>IF(COUNTIF('Personálie dobrovolníků '!U:X,N5536)&gt;0,"ANO","")</f>
        <v/>
      </c>
      <c r="Q5536" s="15"/>
    </row>
    <row r="5537" spans="2:17" s="25" customFormat="1" x14ac:dyDescent="0.3">
      <c r="B5537" s="15" t="str">
        <f>IF(A5537="","",VLOOKUP(A5537,Tabulka3[[Číslo smlouvy   u pravidelné činnosti]:[Příjmení]],3,0))</f>
        <v/>
      </c>
      <c r="C5537" s="15" t="str">
        <f>IF(A5537="","",VLOOKUP(A5537,Tabulka3[[Číslo smlouvy   u pravidelné činnosti]:[Příjmení]],4,0))</f>
        <v/>
      </c>
      <c r="F5537" s="94"/>
      <c r="H5537" s="113"/>
      <c r="I5537" s="113"/>
      <c r="K5537" s="15"/>
      <c r="L5537" s="15"/>
      <c r="M5537" s="15">
        <f t="shared" si="258"/>
        <v>1</v>
      </c>
      <c r="N5537" s="15" t="str">
        <f t="shared" si="259"/>
        <v>-</v>
      </c>
      <c r="O5537" s="150">
        <f t="shared" si="260"/>
        <v>0</v>
      </c>
      <c r="P5537" s="15" t="str">
        <f>IF(COUNTIF('Personálie dobrovolníků '!U:X,N5537)&gt;0,"ANO","")</f>
        <v/>
      </c>
      <c r="Q5537" s="15"/>
    </row>
    <row r="5538" spans="2:17" s="25" customFormat="1" x14ac:dyDescent="0.3">
      <c r="B5538" s="15" t="str">
        <f>IF(A5538="","",VLOOKUP(A5538,Tabulka3[[Číslo smlouvy   u pravidelné činnosti]:[Příjmení]],3,0))</f>
        <v/>
      </c>
      <c r="C5538" s="15" t="str">
        <f>IF(A5538="","",VLOOKUP(A5538,Tabulka3[[Číslo smlouvy   u pravidelné činnosti]:[Příjmení]],4,0))</f>
        <v/>
      </c>
      <c r="F5538" s="94"/>
      <c r="H5538" s="113"/>
      <c r="I5538" s="113"/>
      <c r="K5538" s="15"/>
      <c r="L5538" s="15"/>
      <c r="M5538" s="15">
        <f t="shared" si="258"/>
        <v>1</v>
      </c>
      <c r="N5538" s="15" t="str">
        <f t="shared" si="259"/>
        <v>-</v>
      </c>
      <c r="O5538" s="150">
        <f t="shared" si="260"/>
        <v>0</v>
      </c>
      <c r="P5538" s="15" t="str">
        <f>IF(COUNTIF('Personálie dobrovolníků '!U:X,N5538)&gt;0,"ANO","")</f>
        <v/>
      </c>
      <c r="Q5538" s="15"/>
    </row>
    <row r="5539" spans="2:17" s="25" customFormat="1" x14ac:dyDescent="0.3">
      <c r="B5539" s="15" t="str">
        <f>IF(A5539="","",VLOOKUP(A5539,Tabulka3[[Číslo smlouvy   u pravidelné činnosti]:[Příjmení]],3,0))</f>
        <v/>
      </c>
      <c r="C5539" s="15" t="str">
        <f>IF(A5539="","",VLOOKUP(A5539,Tabulka3[[Číslo smlouvy   u pravidelné činnosti]:[Příjmení]],4,0))</f>
        <v/>
      </c>
      <c r="F5539" s="94"/>
      <c r="H5539" s="113"/>
      <c r="I5539" s="113"/>
      <c r="K5539" s="15"/>
      <c r="L5539" s="15"/>
      <c r="M5539" s="15">
        <f t="shared" si="258"/>
        <v>1</v>
      </c>
      <c r="N5539" s="15" t="str">
        <f t="shared" si="259"/>
        <v>-</v>
      </c>
      <c r="O5539" s="150">
        <f t="shared" si="260"/>
        <v>0</v>
      </c>
      <c r="P5539" s="15" t="str">
        <f>IF(COUNTIF('Personálie dobrovolníků '!U:X,N5539)&gt;0,"ANO","")</f>
        <v/>
      </c>
      <c r="Q5539" s="15"/>
    </row>
    <row r="5540" spans="2:17" s="25" customFormat="1" x14ac:dyDescent="0.3">
      <c r="B5540" s="15" t="str">
        <f>IF(A5540="","",VLOOKUP(A5540,Tabulka3[[Číslo smlouvy   u pravidelné činnosti]:[Příjmení]],3,0))</f>
        <v/>
      </c>
      <c r="C5540" s="15" t="str">
        <f>IF(A5540="","",VLOOKUP(A5540,Tabulka3[[Číslo smlouvy   u pravidelné činnosti]:[Příjmení]],4,0))</f>
        <v/>
      </c>
      <c r="F5540" s="94"/>
      <c r="H5540" s="113"/>
      <c r="I5540" s="113"/>
      <c r="K5540" s="15"/>
      <c r="L5540" s="15"/>
      <c r="M5540" s="15">
        <f t="shared" si="258"/>
        <v>1</v>
      </c>
      <c r="N5540" s="15" t="str">
        <f t="shared" si="259"/>
        <v>-</v>
      </c>
      <c r="O5540" s="150">
        <f t="shared" si="260"/>
        <v>0</v>
      </c>
      <c r="P5540" s="15" t="str">
        <f>IF(COUNTIF('Personálie dobrovolníků '!U:X,N5540)&gt;0,"ANO","")</f>
        <v/>
      </c>
      <c r="Q5540" s="15"/>
    </row>
    <row r="5541" spans="2:17" s="25" customFormat="1" x14ac:dyDescent="0.3">
      <c r="B5541" s="15" t="str">
        <f>IF(A5541="","",VLOOKUP(A5541,Tabulka3[[Číslo smlouvy   u pravidelné činnosti]:[Příjmení]],3,0))</f>
        <v/>
      </c>
      <c r="C5541" s="15" t="str">
        <f>IF(A5541="","",VLOOKUP(A5541,Tabulka3[[Číslo smlouvy   u pravidelné činnosti]:[Příjmení]],4,0))</f>
        <v/>
      </c>
      <c r="F5541" s="94"/>
      <c r="H5541" s="113"/>
      <c r="I5541" s="113"/>
      <c r="K5541" s="15"/>
      <c r="L5541" s="15"/>
      <c r="M5541" s="15">
        <f t="shared" si="258"/>
        <v>1</v>
      </c>
      <c r="N5541" s="15" t="str">
        <f t="shared" si="259"/>
        <v>-</v>
      </c>
      <c r="O5541" s="150">
        <f t="shared" si="260"/>
        <v>0</v>
      </c>
      <c r="P5541" s="15" t="str">
        <f>IF(COUNTIF('Personálie dobrovolníků '!U:X,N5541)&gt;0,"ANO","")</f>
        <v/>
      </c>
      <c r="Q5541" s="15"/>
    </row>
    <row r="5542" spans="2:17" s="25" customFormat="1" x14ac:dyDescent="0.3">
      <c r="B5542" s="15" t="str">
        <f>IF(A5542="","",VLOOKUP(A5542,Tabulka3[[Číslo smlouvy   u pravidelné činnosti]:[Příjmení]],3,0))</f>
        <v/>
      </c>
      <c r="C5542" s="15" t="str">
        <f>IF(A5542="","",VLOOKUP(A5542,Tabulka3[[Číslo smlouvy   u pravidelné činnosti]:[Příjmení]],4,0))</f>
        <v/>
      </c>
      <c r="F5542" s="94"/>
      <c r="H5542" s="113"/>
      <c r="I5542" s="113"/>
      <c r="K5542" s="15"/>
      <c r="L5542" s="15"/>
      <c r="M5542" s="15">
        <f t="shared" si="258"/>
        <v>1</v>
      </c>
      <c r="N5542" s="15" t="str">
        <f t="shared" si="259"/>
        <v>-</v>
      </c>
      <c r="O5542" s="150">
        <f t="shared" si="260"/>
        <v>0</v>
      </c>
      <c r="P5542" s="15" t="str">
        <f>IF(COUNTIF('Personálie dobrovolníků '!U:X,N5542)&gt;0,"ANO","")</f>
        <v/>
      </c>
      <c r="Q5542" s="15"/>
    </row>
    <row r="5543" spans="2:17" s="25" customFormat="1" x14ac:dyDescent="0.3">
      <c r="B5543" s="15" t="str">
        <f>IF(A5543="","",VLOOKUP(A5543,Tabulka3[[Číslo smlouvy   u pravidelné činnosti]:[Příjmení]],3,0))</f>
        <v/>
      </c>
      <c r="C5543" s="15" t="str">
        <f>IF(A5543="","",VLOOKUP(A5543,Tabulka3[[Číslo smlouvy   u pravidelné činnosti]:[Příjmení]],4,0))</f>
        <v/>
      </c>
      <c r="F5543" s="94"/>
      <c r="H5543" s="113"/>
      <c r="I5543" s="113"/>
      <c r="K5543" s="15"/>
      <c r="L5543" s="15"/>
      <c r="M5543" s="15">
        <f t="shared" si="258"/>
        <v>1</v>
      </c>
      <c r="N5543" s="15" t="str">
        <f t="shared" si="259"/>
        <v>-</v>
      </c>
      <c r="O5543" s="150">
        <f t="shared" si="260"/>
        <v>0</v>
      </c>
      <c r="P5543" s="15" t="str">
        <f>IF(COUNTIF('Personálie dobrovolníků '!U:X,N5543)&gt;0,"ANO","")</f>
        <v/>
      </c>
      <c r="Q5543" s="15"/>
    </row>
    <row r="5544" spans="2:17" s="25" customFormat="1" x14ac:dyDescent="0.3">
      <c r="B5544" s="15" t="str">
        <f>IF(A5544="","",VLOOKUP(A5544,Tabulka3[[Číslo smlouvy   u pravidelné činnosti]:[Příjmení]],3,0))</f>
        <v/>
      </c>
      <c r="C5544" s="15" t="str">
        <f>IF(A5544="","",VLOOKUP(A5544,Tabulka3[[Číslo smlouvy   u pravidelné činnosti]:[Příjmení]],4,0))</f>
        <v/>
      </c>
      <c r="F5544" s="94"/>
      <c r="H5544" s="113"/>
      <c r="I5544" s="113"/>
      <c r="K5544" s="15"/>
      <c r="L5544" s="15"/>
      <c r="M5544" s="15">
        <f t="shared" si="258"/>
        <v>1</v>
      </c>
      <c r="N5544" s="15" t="str">
        <f t="shared" si="259"/>
        <v>-</v>
      </c>
      <c r="O5544" s="150">
        <f t="shared" si="260"/>
        <v>0</v>
      </c>
      <c r="P5544" s="15" t="str">
        <f>IF(COUNTIF('Personálie dobrovolníků '!U:X,N5544)&gt;0,"ANO","")</f>
        <v/>
      </c>
      <c r="Q5544" s="15"/>
    </row>
    <row r="5545" spans="2:17" s="25" customFormat="1" x14ac:dyDescent="0.3">
      <c r="B5545" s="15" t="str">
        <f>IF(A5545="","",VLOOKUP(A5545,Tabulka3[[Číslo smlouvy   u pravidelné činnosti]:[Příjmení]],3,0))</f>
        <v/>
      </c>
      <c r="C5545" s="15" t="str">
        <f>IF(A5545="","",VLOOKUP(A5545,Tabulka3[[Číslo smlouvy   u pravidelné činnosti]:[Příjmení]],4,0))</f>
        <v/>
      </c>
      <c r="F5545" s="94"/>
      <c r="H5545" s="113"/>
      <c r="I5545" s="113"/>
      <c r="K5545" s="15"/>
      <c r="L5545" s="15"/>
      <c r="M5545" s="15">
        <f t="shared" si="258"/>
        <v>1</v>
      </c>
      <c r="N5545" s="15" t="str">
        <f t="shared" si="259"/>
        <v>-</v>
      </c>
      <c r="O5545" s="150">
        <f t="shared" si="260"/>
        <v>0</v>
      </c>
      <c r="P5545" s="15" t="str">
        <f>IF(COUNTIF('Personálie dobrovolníků '!U:X,N5545)&gt;0,"ANO","")</f>
        <v/>
      </c>
      <c r="Q5545" s="15"/>
    </row>
    <row r="5546" spans="2:17" s="25" customFormat="1" x14ac:dyDescent="0.3">
      <c r="B5546" s="15" t="str">
        <f>IF(A5546="","",VLOOKUP(A5546,Tabulka3[[Číslo smlouvy   u pravidelné činnosti]:[Příjmení]],3,0))</f>
        <v/>
      </c>
      <c r="C5546" s="15" t="str">
        <f>IF(A5546="","",VLOOKUP(A5546,Tabulka3[[Číslo smlouvy   u pravidelné činnosti]:[Příjmení]],4,0))</f>
        <v/>
      </c>
      <c r="F5546" s="94"/>
      <c r="H5546" s="113"/>
      <c r="I5546" s="113"/>
      <c r="K5546" s="15"/>
      <c r="L5546" s="15"/>
      <c r="M5546" s="15">
        <f t="shared" si="258"/>
        <v>1</v>
      </c>
      <c r="N5546" s="15" t="str">
        <f t="shared" si="259"/>
        <v>-</v>
      </c>
      <c r="O5546" s="150">
        <f t="shared" si="260"/>
        <v>0</v>
      </c>
      <c r="P5546" s="15" t="str">
        <f>IF(COUNTIF('Personálie dobrovolníků '!U:X,N5546)&gt;0,"ANO","")</f>
        <v/>
      </c>
      <c r="Q5546" s="15"/>
    </row>
    <row r="5547" spans="2:17" s="25" customFormat="1" x14ac:dyDescent="0.3">
      <c r="B5547" s="15" t="str">
        <f>IF(A5547="","",VLOOKUP(A5547,Tabulka3[[Číslo smlouvy   u pravidelné činnosti]:[Příjmení]],3,0))</f>
        <v/>
      </c>
      <c r="C5547" s="15" t="str">
        <f>IF(A5547="","",VLOOKUP(A5547,Tabulka3[[Číslo smlouvy   u pravidelné činnosti]:[Příjmení]],4,0))</f>
        <v/>
      </c>
      <c r="F5547" s="94"/>
      <c r="H5547" s="113"/>
      <c r="I5547" s="113"/>
      <c r="K5547" s="15"/>
      <c r="L5547" s="15"/>
      <c r="M5547" s="15">
        <f t="shared" si="258"/>
        <v>1</v>
      </c>
      <c r="N5547" s="15" t="str">
        <f t="shared" si="259"/>
        <v>-</v>
      </c>
      <c r="O5547" s="150">
        <f t="shared" si="260"/>
        <v>0</v>
      </c>
      <c r="P5547" s="15" t="str">
        <f>IF(COUNTIF('Personálie dobrovolníků '!U:X,N5547)&gt;0,"ANO","")</f>
        <v/>
      </c>
      <c r="Q5547" s="15"/>
    </row>
    <row r="5548" spans="2:17" s="25" customFormat="1" x14ac:dyDescent="0.3">
      <c r="B5548" s="15" t="str">
        <f>IF(A5548="","",VLOOKUP(A5548,Tabulka3[[Číslo smlouvy   u pravidelné činnosti]:[Příjmení]],3,0))</f>
        <v/>
      </c>
      <c r="C5548" s="15" t="str">
        <f>IF(A5548="","",VLOOKUP(A5548,Tabulka3[[Číslo smlouvy   u pravidelné činnosti]:[Příjmení]],4,0))</f>
        <v/>
      </c>
      <c r="F5548" s="94"/>
      <c r="H5548" s="113"/>
      <c r="I5548" s="113"/>
      <c r="K5548" s="15"/>
      <c r="L5548" s="15"/>
      <c r="M5548" s="15">
        <f t="shared" si="258"/>
        <v>1</v>
      </c>
      <c r="N5548" s="15" t="str">
        <f t="shared" si="259"/>
        <v>-</v>
      </c>
      <c r="O5548" s="150">
        <f t="shared" si="260"/>
        <v>0</v>
      </c>
      <c r="P5548" s="15" t="str">
        <f>IF(COUNTIF('Personálie dobrovolníků '!U:X,N5548)&gt;0,"ANO","")</f>
        <v/>
      </c>
      <c r="Q5548" s="15"/>
    </row>
    <row r="5549" spans="2:17" s="25" customFormat="1" x14ac:dyDescent="0.3">
      <c r="B5549" s="15" t="str">
        <f>IF(A5549="","",VLOOKUP(A5549,Tabulka3[[Číslo smlouvy   u pravidelné činnosti]:[Příjmení]],3,0))</f>
        <v/>
      </c>
      <c r="C5549" s="15" t="str">
        <f>IF(A5549="","",VLOOKUP(A5549,Tabulka3[[Číslo smlouvy   u pravidelné činnosti]:[Příjmení]],4,0))</f>
        <v/>
      </c>
      <c r="F5549" s="94"/>
      <c r="H5549" s="113"/>
      <c r="I5549" s="113"/>
      <c r="K5549" s="15"/>
      <c r="L5549" s="15"/>
      <c r="M5549" s="15">
        <f t="shared" si="258"/>
        <v>1</v>
      </c>
      <c r="N5549" s="15" t="str">
        <f t="shared" si="259"/>
        <v>-</v>
      </c>
      <c r="O5549" s="150">
        <f t="shared" si="260"/>
        <v>0</v>
      </c>
      <c r="P5549" s="15" t="str">
        <f>IF(COUNTIF('Personálie dobrovolníků '!U:X,N5549)&gt;0,"ANO","")</f>
        <v/>
      </c>
      <c r="Q5549" s="15"/>
    </row>
    <row r="5550" spans="2:17" s="25" customFormat="1" x14ac:dyDescent="0.3">
      <c r="B5550" s="15" t="str">
        <f>IF(A5550="","",VLOOKUP(A5550,Tabulka3[[Číslo smlouvy   u pravidelné činnosti]:[Příjmení]],3,0))</f>
        <v/>
      </c>
      <c r="C5550" s="15" t="str">
        <f>IF(A5550="","",VLOOKUP(A5550,Tabulka3[[Číslo smlouvy   u pravidelné činnosti]:[Příjmení]],4,0))</f>
        <v/>
      </c>
      <c r="F5550" s="94"/>
      <c r="H5550" s="113"/>
      <c r="I5550" s="113"/>
      <c r="K5550" s="15"/>
      <c r="L5550" s="15"/>
      <c r="M5550" s="15">
        <f t="shared" si="258"/>
        <v>1</v>
      </c>
      <c r="N5550" s="15" t="str">
        <f t="shared" si="259"/>
        <v>-</v>
      </c>
      <c r="O5550" s="150">
        <f t="shared" si="260"/>
        <v>0</v>
      </c>
      <c r="P5550" s="15" t="str">
        <f>IF(COUNTIF('Personálie dobrovolníků '!U:X,N5550)&gt;0,"ANO","")</f>
        <v/>
      </c>
      <c r="Q5550" s="15"/>
    </row>
    <row r="5551" spans="2:17" s="25" customFormat="1" x14ac:dyDescent="0.3">
      <c r="B5551" s="15" t="str">
        <f>IF(A5551="","",VLOOKUP(A5551,Tabulka3[[Číslo smlouvy   u pravidelné činnosti]:[Příjmení]],3,0))</f>
        <v/>
      </c>
      <c r="C5551" s="15" t="str">
        <f>IF(A5551="","",VLOOKUP(A5551,Tabulka3[[Číslo smlouvy   u pravidelné činnosti]:[Příjmení]],4,0))</f>
        <v/>
      </c>
      <c r="F5551" s="94"/>
      <c r="H5551" s="113"/>
      <c r="I5551" s="113"/>
      <c r="K5551" s="15"/>
      <c r="L5551" s="15"/>
      <c r="M5551" s="15">
        <f t="shared" si="258"/>
        <v>1</v>
      </c>
      <c r="N5551" s="15" t="str">
        <f t="shared" si="259"/>
        <v>-</v>
      </c>
      <c r="O5551" s="150">
        <f t="shared" si="260"/>
        <v>0</v>
      </c>
      <c r="P5551" s="15" t="str">
        <f>IF(COUNTIF('Personálie dobrovolníků '!U:X,N5551)&gt;0,"ANO","")</f>
        <v/>
      </c>
      <c r="Q5551" s="15"/>
    </row>
    <row r="5552" spans="2:17" s="25" customFormat="1" x14ac:dyDescent="0.3">
      <c r="B5552" s="15" t="str">
        <f>IF(A5552="","",VLOOKUP(A5552,Tabulka3[[Číslo smlouvy   u pravidelné činnosti]:[Příjmení]],3,0))</f>
        <v/>
      </c>
      <c r="C5552" s="15" t="str">
        <f>IF(A5552="","",VLOOKUP(A5552,Tabulka3[[Číslo smlouvy   u pravidelné činnosti]:[Příjmení]],4,0))</f>
        <v/>
      </c>
      <c r="F5552" s="94"/>
      <c r="H5552" s="113"/>
      <c r="I5552" s="113"/>
      <c r="K5552" s="15"/>
      <c r="L5552" s="15"/>
      <c r="M5552" s="15">
        <f t="shared" si="258"/>
        <v>1</v>
      </c>
      <c r="N5552" s="15" t="str">
        <f t="shared" si="259"/>
        <v>-</v>
      </c>
      <c r="O5552" s="150">
        <f t="shared" si="260"/>
        <v>0</v>
      </c>
      <c r="P5552" s="15" t="str">
        <f>IF(COUNTIF('Personálie dobrovolníků '!U:X,N5552)&gt;0,"ANO","")</f>
        <v/>
      </c>
      <c r="Q5552" s="15"/>
    </row>
    <row r="5553" spans="2:17" s="25" customFormat="1" x14ac:dyDescent="0.3">
      <c r="B5553" s="15" t="str">
        <f>IF(A5553="","",VLOOKUP(A5553,Tabulka3[[Číslo smlouvy   u pravidelné činnosti]:[Příjmení]],3,0))</f>
        <v/>
      </c>
      <c r="C5553" s="15" t="str">
        <f>IF(A5553="","",VLOOKUP(A5553,Tabulka3[[Číslo smlouvy   u pravidelné činnosti]:[Příjmení]],4,0))</f>
        <v/>
      </c>
      <c r="F5553" s="94"/>
      <c r="H5553" s="113"/>
      <c r="I5553" s="113"/>
      <c r="K5553" s="15"/>
      <c r="L5553" s="15"/>
      <c r="M5553" s="15">
        <f t="shared" si="258"/>
        <v>1</v>
      </c>
      <c r="N5553" s="15" t="str">
        <f t="shared" si="259"/>
        <v>-</v>
      </c>
      <c r="O5553" s="150">
        <f t="shared" si="260"/>
        <v>0</v>
      </c>
      <c r="P5553" s="15" t="str">
        <f>IF(COUNTIF('Personálie dobrovolníků '!U:X,N5553)&gt;0,"ANO","")</f>
        <v/>
      </c>
      <c r="Q5553" s="15"/>
    </row>
    <row r="5554" spans="2:17" s="25" customFormat="1" x14ac:dyDescent="0.3">
      <c r="B5554" s="15" t="str">
        <f>IF(A5554="","",VLOOKUP(A5554,Tabulka3[[Číslo smlouvy   u pravidelné činnosti]:[Příjmení]],3,0))</f>
        <v/>
      </c>
      <c r="C5554" s="15" t="str">
        <f>IF(A5554="","",VLOOKUP(A5554,Tabulka3[[Číslo smlouvy   u pravidelné činnosti]:[Příjmení]],4,0))</f>
        <v/>
      </c>
      <c r="F5554" s="94"/>
      <c r="H5554" s="113"/>
      <c r="I5554" s="113"/>
      <c r="K5554" s="15"/>
      <c r="L5554" s="15"/>
      <c r="M5554" s="15">
        <f t="shared" si="258"/>
        <v>1</v>
      </c>
      <c r="N5554" s="15" t="str">
        <f t="shared" si="259"/>
        <v>-</v>
      </c>
      <c r="O5554" s="150">
        <f t="shared" si="260"/>
        <v>0</v>
      </c>
      <c r="P5554" s="15" t="str">
        <f>IF(COUNTIF('Personálie dobrovolníků '!U:X,N5554)&gt;0,"ANO","")</f>
        <v/>
      </c>
      <c r="Q5554" s="15"/>
    </row>
    <row r="5555" spans="2:17" s="25" customFormat="1" x14ac:dyDescent="0.3">
      <c r="B5555" s="15" t="str">
        <f>IF(A5555="","",VLOOKUP(A5555,Tabulka3[[Číslo smlouvy   u pravidelné činnosti]:[Příjmení]],3,0))</f>
        <v/>
      </c>
      <c r="C5555" s="15" t="str">
        <f>IF(A5555="","",VLOOKUP(A5555,Tabulka3[[Číslo smlouvy   u pravidelné činnosti]:[Příjmení]],4,0))</f>
        <v/>
      </c>
      <c r="F5555" s="94"/>
      <c r="H5555" s="113"/>
      <c r="I5555" s="113"/>
      <c r="K5555" s="15"/>
      <c r="L5555" s="15"/>
      <c r="M5555" s="15">
        <f t="shared" si="258"/>
        <v>1</v>
      </c>
      <c r="N5555" s="15" t="str">
        <f t="shared" si="259"/>
        <v>-</v>
      </c>
      <c r="O5555" s="150">
        <f t="shared" si="260"/>
        <v>0</v>
      </c>
      <c r="P5555" s="15" t="str">
        <f>IF(COUNTIF('Personálie dobrovolníků '!U:X,N5555)&gt;0,"ANO","")</f>
        <v/>
      </c>
      <c r="Q5555" s="15"/>
    </row>
    <row r="5556" spans="2:17" s="25" customFormat="1" x14ac:dyDescent="0.3">
      <c r="B5556" s="15" t="str">
        <f>IF(A5556="","",VLOOKUP(A5556,Tabulka3[[Číslo smlouvy   u pravidelné činnosti]:[Příjmení]],3,0))</f>
        <v/>
      </c>
      <c r="C5556" s="15" t="str">
        <f>IF(A5556="","",VLOOKUP(A5556,Tabulka3[[Číslo smlouvy   u pravidelné činnosti]:[Příjmení]],4,0))</f>
        <v/>
      </c>
      <c r="F5556" s="94"/>
      <c r="H5556" s="113"/>
      <c r="I5556" s="113"/>
      <c r="K5556" s="15"/>
      <c r="L5556" s="15"/>
      <c r="M5556" s="15">
        <f t="shared" si="258"/>
        <v>1</v>
      </c>
      <c r="N5556" s="15" t="str">
        <f t="shared" si="259"/>
        <v>-</v>
      </c>
      <c r="O5556" s="150">
        <f t="shared" si="260"/>
        <v>0</v>
      </c>
      <c r="P5556" s="15" t="str">
        <f>IF(COUNTIF('Personálie dobrovolníků '!U:X,N5556)&gt;0,"ANO","")</f>
        <v/>
      </c>
      <c r="Q5556" s="15"/>
    </row>
    <row r="5557" spans="2:17" s="25" customFormat="1" x14ac:dyDescent="0.3">
      <c r="B5557" s="15" t="str">
        <f>IF(A5557="","",VLOOKUP(A5557,Tabulka3[[Číslo smlouvy   u pravidelné činnosti]:[Příjmení]],3,0))</f>
        <v/>
      </c>
      <c r="C5557" s="15" t="str">
        <f>IF(A5557="","",VLOOKUP(A5557,Tabulka3[[Číslo smlouvy   u pravidelné činnosti]:[Příjmení]],4,0))</f>
        <v/>
      </c>
      <c r="F5557" s="94"/>
      <c r="H5557" s="113"/>
      <c r="I5557" s="113"/>
      <c r="K5557" s="15"/>
      <c r="L5557" s="15"/>
      <c r="M5557" s="15">
        <f t="shared" si="258"/>
        <v>1</v>
      </c>
      <c r="N5557" s="15" t="str">
        <f t="shared" si="259"/>
        <v>-</v>
      </c>
      <c r="O5557" s="150">
        <f t="shared" si="260"/>
        <v>0</v>
      </c>
      <c r="P5557" s="15" t="str">
        <f>IF(COUNTIF('Personálie dobrovolníků '!U:X,N5557)&gt;0,"ANO","")</f>
        <v/>
      </c>
      <c r="Q5557" s="15"/>
    </row>
    <row r="5558" spans="2:17" s="25" customFormat="1" x14ac:dyDescent="0.3">
      <c r="B5558" s="15" t="str">
        <f>IF(A5558="","",VLOOKUP(A5558,Tabulka3[[Číslo smlouvy   u pravidelné činnosti]:[Příjmení]],3,0))</f>
        <v/>
      </c>
      <c r="C5558" s="15" t="str">
        <f>IF(A5558="","",VLOOKUP(A5558,Tabulka3[[Číslo smlouvy   u pravidelné činnosti]:[Příjmení]],4,0))</f>
        <v/>
      </c>
      <c r="F5558" s="94"/>
      <c r="H5558" s="113"/>
      <c r="I5558" s="113"/>
      <c r="K5558" s="15"/>
      <c r="L5558" s="15"/>
      <c r="M5558" s="15">
        <f t="shared" si="258"/>
        <v>1</v>
      </c>
      <c r="N5558" s="15" t="str">
        <f t="shared" si="259"/>
        <v>-</v>
      </c>
      <c r="O5558" s="150">
        <f t="shared" si="260"/>
        <v>0</v>
      </c>
      <c r="P5558" s="15" t="str">
        <f>IF(COUNTIF('Personálie dobrovolníků '!U:X,N5558)&gt;0,"ANO","")</f>
        <v/>
      </c>
      <c r="Q5558" s="15"/>
    </row>
    <row r="5559" spans="2:17" s="25" customFormat="1" x14ac:dyDescent="0.3">
      <c r="B5559" s="15" t="str">
        <f>IF(A5559="","",VLOOKUP(A5559,Tabulka3[[Číslo smlouvy   u pravidelné činnosti]:[Příjmení]],3,0))</f>
        <v/>
      </c>
      <c r="C5559" s="15" t="str">
        <f>IF(A5559="","",VLOOKUP(A5559,Tabulka3[[Číslo smlouvy   u pravidelné činnosti]:[Příjmení]],4,0))</f>
        <v/>
      </c>
      <c r="F5559" s="94"/>
      <c r="H5559" s="113"/>
      <c r="I5559" s="113"/>
      <c r="K5559" s="15"/>
      <c r="L5559" s="15"/>
      <c r="M5559" s="15">
        <f t="shared" si="258"/>
        <v>1</v>
      </c>
      <c r="N5559" s="15" t="str">
        <f t="shared" si="259"/>
        <v>-</v>
      </c>
      <c r="O5559" s="150">
        <f t="shared" si="260"/>
        <v>0</v>
      </c>
      <c r="P5559" s="15" t="str">
        <f>IF(COUNTIF('Personálie dobrovolníků '!U:X,N5559)&gt;0,"ANO","")</f>
        <v/>
      </c>
      <c r="Q5559" s="15"/>
    </row>
    <row r="5560" spans="2:17" s="25" customFormat="1" x14ac:dyDescent="0.3">
      <c r="B5560" s="15" t="str">
        <f>IF(A5560="","",VLOOKUP(A5560,Tabulka3[[Číslo smlouvy   u pravidelné činnosti]:[Příjmení]],3,0))</f>
        <v/>
      </c>
      <c r="C5560" s="15" t="str">
        <f>IF(A5560="","",VLOOKUP(A5560,Tabulka3[[Číslo smlouvy   u pravidelné činnosti]:[Příjmení]],4,0))</f>
        <v/>
      </c>
      <c r="F5560" s="94"/>
      <c r="H5560" s="113"/>
      <c r="I5560" s="113"/>
      <c r="K5560" s="15"/>
      <c r="L5560" s="15"/>
      <c r="M5560" s="15">
        <f t="shared" si="258"/>
        <v>1</v>
      </c>
      <c r="N5560" s="15" t="str">
        <f t="shared" si="259"/>
        <v>-</v>
      </c>
      <c r="O5560" s="150">
        <f t="shared" si="260"/>
        <v>0</v>
      </c>
      <c r="P5560" s="15" t="str">
        <f>IF(COUNTIF('Personálie dobrovolníků '!U:X,N5560)&gt;0,"ANO","")</f>
        <v/>
      </c>
      <c r="Q5560" s="15"/>
    </row>
    <row r="5561" spans="2:17" s="25" customFormat="1" x14ac:dyDescent="0.3">
      <c r="B5561" s="15" t="str">
        <f>IF(A5561="","",VLOOKUP(A5561,Tabulka3[[Číslo smlouvy   u pravidelné činnosti]:[Příjmení]],3,0))</f>
        <v/>
      </c>
      <c r="C5561" s="15" t="str">
        <f>IF(A5561="","",VLOOKUP(A5561,Tabulka3[[Číslo smlouvy   u pravidelné činnosti]:[Příjmení]],4,0))</f>
        <v/>
      </c>
      <c r="F5561" s="94"/>
      <c r="H5561" s="113"/>
      <c r="I5561" s="113"/>
      <c r="K5561" s="15"/>
      <c r="L5561" s="15"/>
      <c r="M5561" s="15">
        <f t="shared" si="258"/>
        <v>1</v>
      </c>
      <c r="N5561" s="15" t="str">
        <f t="shared" si="259"/>
        <v>-</v>
      </c>
      <c r="O5561" s="150">
        <f t="shared" si="260"/>
        <v>0</v>
      </c>
      <c r="P5561" s="15" t="str">
        <f>IF(COUNTIF('Personálie dobrovolníků '!U:X,N5561)&gt;0,"ANO","")</f>
        <v/>
      </c>
      <c r="Q5561" s="15"/>
    </row>
    <row r="5562" spans="2:17" s="25" customFormat="1" x14ac:dyDescent="0.3">
      <c r="B5562" s="15" t="str">
        <f>IF(A5562="","",VLOOKUP(A5562,Tabulka3[[Číslo smlouvy   u pravidelné činnosti]:[Příjmení]],3,0))</f>
        <v/>
      </c>
      <c r="C5562" s="15" t="str">
        <f>IF(A5562="","",VLOOKUP(A5562,Tabulka3[[Číslo smlouvy   u pravidelné činnosti]:[Příjmení]],4,0))</f>
        <v/>
      </c>
      <c r="F5562" s="94"/>
      <c r="H5562" s="113"/>
      <c r="I5562" s="113"/>
      <c r="K5562" s="15"/>
      <c r="L5562" s="15"/>
      <c r="M5562" s="15">
        <f t="shared" si="258"/>
        <v>1</v>
      </c>
      <c r="N5562" s="15" t="str">
        <f t="shared" si="259"/>
        <v>-</v>
      </c>
      <c r="O5562" s="150">
        <f t="shared" si="260"/>
        <v>0</v>
      </c>
      <c r="P5562" s="15" t="str">
        <f>IF(COUNTIF('Personálie dobrovolníků '!U:X,N5562)&gt;0,"ANO","")</f>
        <v/>
      </c>
      <c r="Q5562" s="15"/>
    </row>
    <row r="5563" spans="2:17" s="25" customFormat="1" x14ac:dyDescent="0.3">
      <c r="B5563" s="15" t="str">
        <f>IF(A5563="","",VLOOKUP(A5563,Tabulka3[[Číslo smlouvy   u pravidelné činnosti]:[Příjmení]],3,0))</f>
        <v/>
      </c>
      <c r="C5563" s="15" t="str">
        <f>IF(A5563="","",VLOOKUP(A5563,Tabulka3[[Číslo smlouvy   u pravidelné činnosti]:[Příjmení]],4,0))</f>
        <v/>
      </c>
      <c r="F5563" s="94"/>
      <c r="H5563" s="113"/>
      <c r="I5563" s="113"/>
      <c r="K5563" s="15"/>
      <c r="L5563" s="15"/>
      <c r="M5563" s="15">
        <f t="shared" si="258"/>
        <v>1</v>
      </c>
      <c r="N5563" s="15" t="str">
        <f t="shared" si="259"/>
        <v>-</v>
      </c>
      <c r="O5563" s="150">
        <f t="shared" si="260"/>
        <v>0</v>
      </c>
      <c r="P5563" s="15" t="str">
        <f>IF(COUNTIF('Personálie dobrovolníků '!U:X,N5563)&gt;0,"ANO","")</f>
        <v/>
      </c>
      <c r="Q5563" s="15"/>
    </row>
    <row r="5564" spans="2:17" s="25" customFormat="1" x14ac:dyDescent="0.3">
      <c r="B5564" s="15" t="str">
        <f>IF(A5564="","",VLOOKUP(A5564,Tabulka3[[Číslo smlouvy   u pravidelné činnosti]:[Příjmení]],3,0))</f>
        <v/>
      </c>
      <c r="C5564" s="15" t="str">
        <f>IF(A5564="","",VLOOKUP(A5564,Tabulka3[[Číslo smlouvy   u pravidelné činnosti]:[Příjmení]],4,0))</f>
        <v/>
      </c>
      <c r="F5564" s="94"/>
      <c r="H5564" s="113"/>
      <c r="I5564" s="113"/>
      <c r="K5564" s="15"/>
      <c r="L5564" s="15"/>
      <c r="M5564" s="15">
        <f t="shared" si="258"/>
        <v>1</v>
      </c>
      <c r="N5564" s="15" t="str">
        <f t="shared" si="259"/>
        <v>-</v>
      </c>
      <c r="O5564" s="150">
        <f t="shared" si="260"/>
        <v>0</v>
      </c>
      <c r="P5564" s="15" t="str">
        <f>IF(COUNTIF('Personálie dobrovolníků '!U:X,N5564)&gt;0,"ANO","")</f>
        <v/>
      </c>
      <c r="Q5564" s="15"/>
    </row>
    <row r="5565" spans="2:17" s="25" customFormat="1" x14ac:dyDescent="0.3">
      <c r="B5565" s="15" t="str">
        <f>IF(A5565="","",VLOOKUP(A5565,Tabulka3[[Číslo smlouvy   u pravidelné činnosti]:[Příjmení]],3,0))</f>
        <v/>
      </c>
      <c r="C5565" s="15" t="str">
        <f>IF(A5565="","",VLOOKUP(A5565,Tabulka3[[Číslo smlouvy   u pravidelné činnosti]:[Příjmení]],4,0))</f>
        <v/>
      </c>
      <c r="F5565" s="94"/>
      <c r="H5565" s="113"/>
      <c r="I5565" s="113"/>
      <c r="K5565" s="15"/>
      <c r="L5565" s="15"/>
      <c r="M5565" s="15">
        <f t="shared" si="258"/>
        <v>1</v>
      </c>
      <c r="N5565" s="15" t="str">
        <f t="shared" si="259"/>
        <v>-</v>
      </c>
      <c r="O5565" s="150">
        <f t="shared" si="260"/>
        <v>0</v>
      </c>
      <c r="P5565" s="15" t="str">
        <f>IF(COUNTIF('Personálie dobrovolníků '!U:X,N5565)&gt;0,"ANO","")</f>
        <v/>
      </c>
      <c r="Q5565" s="15"/>
    </row>
    <row r="5566" spans="2:17" s="25" customFormat="1" x14ac:dyDescent="0.3">
      <c r="B5566" s="15" t="str">
        <f>IF(A5566="","",VLOOKUP(A5566,Tabulka3[[Číslo smlouvy   u pravidelné činnosti]:[Příjmení]],3,0))</f>
        <v/>
      </c>
      <c r="C5566" s="15" t="str">
        <f>IF(A5566="","",VLOOKUP(A5566,Tabulka3[[Číslo smlouvy   u pravidelné činnosti]:[Příjmení]],4,0))</f>
        <v/>
      </c>
      <c r="F5566" s="94"/>
      <c r="H5566" s="113"/>
      <c r="I5566" s="113"/>
      <c r="K5566" s="15"/>
      <c r="L5566" s="15"/>
      <c r="M5566" s="15">
        <f t="shared" si="258"/>
        <v>1</v>
      </c>
      <c r="N5566" s="15" t="str">
        <f t="shared" si="259"/>
        <v>-</v>
      </c>
      <c r="O5566" s="150">
        <f t="shared" si="260"/>
        <v>0</v>
      </c>
      <c r="P5566" s="15" t="str">
        <f>IF(COUNTIF('Personálie dobrovolníků '!U:X,N5566)&gt;0,"ANO","")</f>
        <v/>
      </c>
      <c r="Q5566" s="15"/>
    </row>
    <row r="5567" spans="2:17" s="25" customFormat="1" x14ac:dyDescent="0.3">
      <c r="B5567" s="15" t="str">
        <f>IF(A5567="","",VLOOKUP(A5567,Tabulka3[[Číslo smlouvy   u pravidelné činnosti]:[Příjmení]],3,0))</f>
        <v/>
      </c>
      <c r="C5567" s="15" t="str">
        <f>IF(A5567="","",VLOOKUP(A5567,Tabulka3[[Číslo smlouvy   u pravidelné činnosti]:[Příjmení]],4,0))</f>
        <v/>
      </c>
      <c r="F5567" s="94"/>
      <c r="H5567" s="113"/>
      <c r="I5567" s="113"/>
      <c r="K5567" s="15"/>
      <c r="L5567" s="15"/>
      <c r="M5567" s="15">
        <f t="shared" si="258"/>
        <v>1</v>
      </c>
      <c r="N5567" s="15" t="str">
        <f t="shared" si="259"/>
        <v>-</v>
      </c>
      <c r="O5567" s="150">
        <f t="shared" si="260"/>
        <v>0</v>
      </c>
      <c r="P5567" s="15" t="str">
        <f>IF(COUNTIF('Personálie dobrovolníků '!U:X,N5567)&gt;0,"ANO","")</f>
        <v/>
      </c>
      <c r="Q5567" s="15"/>
    </row>
    <row r="5568" spans="2:17" s="25" customFormat="1" x14ac:dyDescent="0.3">
      <c r="B5568" s="15" t="str">
        <f>IF(A5568="","",VLOOKUP(A5568,Tabulka3[[Číslo smlouvy   u pravidelné činnosti]:[Příjmení]],3,0))</f>
        <v/>
      </c>
      <c r="C5568" s="15" t="str">
        <f>IF(A5568="","",VLOOKUP(A5568,Tabulka3[[Číslo smlouvy   u pravidelné činnosti]:[Příjmení]],4,0))</f>
        <v/>
      </c>
      <c r="F5568" s="94"/>
      <c r="H5568" s="113"/>
      <c r="I5568" s="113"/>
      <c r="K5568" s="15"/>
      <c r="L5568" s="15"/>
      <c r="M5568" s="15">
        <f t="shared" si="258"/>
        <v>1</v>
      </c>
      <c r="N5568" s="15" t="str">
        <f t="shared" si="259"/>
        <v>-</v>
      </c>
      <c r="O5568" s="150">
        <f t="shared" si="260"/>
        <v>0</v>
      </c>
      <c r="P5568" s="15" t="str">
        <f>IF(COUNTIF('Personálie dobrovolníků '!U:X,N5568)&gt;0,"ANO","")</f>
        <v/>
      </c>
      <c r="Q5568" s="15"/>
    </row>
    <row r="5569" spans="2:17" s="25" customFormat="1" x14ac:dyDescent="0.3">
      <c r="B5569" s="15" t="str">
        <f>IF(A5569="","",VLOOKUP(A5569,Tabulka3[[Číslo smlouvy   u pravidelné činnosti]:[Příjmení]],3,0))</f>
        <v/>
      </c>
      <c r="C5569" s="15" t="str">
        <f>IF(A5569="","",VLOOKUP(A5569,Tabulka3[[Číslo smlouvy   u pravidelné činnosti]:[Příjmení]],4,0))</f>
        <v/>
      </c>
      <c r="F5569" s="94"/>
      <c r="H5569" s="113"/>
      <c r="I5569" s="113"/>
      <c r="K5569" s="15"/>
      <c r="L5569" s="15"/>
      <c r="M5569" s="15">
        <f t="shared" si="258"/>
        <v>1</v>
      </c>
      <c r="N5569" s="15" t="str">
        <f t="shared" si="259"/>
        <v>-</v>
      </c>
      <c r="O5569" s="150">
        <f t="shared" si="260"/>
        <v>0</v>
      </c>
      <c r="P5569" s="15" t="str">
        <f>IF(COUNTIF('Personálie dobrovolníků '!U:X,N5569)&gt;0,"ANO","")</f>
        <v/>
      </c>
      <c r="Q5569" s="15"/>
    </row>
    <row r="5570" spans="2:17" s="25" customFormat="1" x14ac:dyDescent="0.3">
      <c r="B5570" s="15" t="str">
        <f>IF(A5570="","",VLOOKUP(A5570,Tabulka3[[Číslo smlouvy   u pravidelné činnosti]:[Příjmení]],3,0))</f>
        <v/>
      </c>
      <c r="C5570" s="15" t="str">
        <f>IF(A5570="","",VLOOKUP(A5570,Tabulka3[[Číslo smlouvy   u pravidelné činnosti]:[Příjmení]],4,0))</f>
        <v/>
      </c>
      <c r="F5570" s="94"/>
      <c r="H5570" s="113"/>
      <c r="I5570" s="113"/>
      <c r="K5570" s="15"/>
      <c r="L5570" s="15"/>
      <c r="M5570" s="15">
        <f t="shared" si="258"/>
        <v>1</v>
      </c>
      <c r="N5570" s="15" t="str">
        <f t="shared" si="259"/>
        <v>-</v>
      </c>
      <c r="O5570" s="150">
        <f t="shared" si="260"/>
        <v>0</v>
      </c>
      <c r="P5570" s="15" t="str">
        <f>IF(COUNTIF('Personálie dobrovolníků '!U:X,N5570)&gt;0,"ANO","")</f>
        <v/>
      </c>
      <c r="Q5570" s="15"/>
    </row>
    <row r="5571" spans="2:17" s="25" customFormat="1" x14ac:dyDescent="0.3">
      <c r="B5571" s="15" t="str">
        <f>IF(A5571="","",VLOOKUP(A5571,Tabulka3[[Číslo smlouvy   u pravidelné činnosti]:[Příjmení]],3,0))</f>
        <v/>
      </c>
      <c r="C5571" s="15" t="str">
        <f>IF(A5571="","",VLOOKUP(A5571,Tabulka3[[Číslo smlouvy   u pravidelné činnosti]:[Příjmení]],4,0))</f>
        <v/>
      </c>
      <c r="F5571" s="94"/>
      <c r="H5571" s="113"/>
      <c r="I5571" s="113"/>
      <c r="K5571" s="15"/>
      <c r="L5571" s="15"/>
      <c r="M5571" s="15">
        <f t="shared" si="258"/>
        <v>1</v>
      </c>
      <c r="N5571" s="15" t="str">
        <f t="shared" si="259"/>
        <v>-</v>
      </c>
      <c r="O5571" s="150">
        <f t="shared" si="260"/>
        <v>0</v>
      </c>
      <c r="P5571" s="15" t="str">
        <f>IF(COUNTIF('Personálie dobrovolníků '!U:X,N5571)&gt;0,"ANO","")</f>
        <v/>
      </c>
      <c r="Q5571" s="15"/>
    </row>
    <row r="5572" spans="2:17" s="25" customFormat="1" x14ac:dyDescent="0.3">
      <c r="B5572" s="15" t="str">
        <f>IF(A5572="","",VLOOKUP(A5572,Tabulka3[[Číslo smlouvy   u pravidelné činnosti]:[Příjmení]],3,0))</f>
        <v/>
      </c>
      <c r="C5572" s="15" t="str">
        <f>IF(A5572="","",VLOOKUP(A5572,Tabulka3[[Číslo smlouvy   u pravidelné činnosti]:[Příjmení]],4,0))</f>
        <v/>
      </c>
      <c r="F5572" s="94"/>
      <c r="H5572" s="113"/>
      <c r="I5572" s="113"/>
      <c r="K5572" s="15"/>
      <c r="L5572" s="15"/>
      <c r="M5572" s="15">
        <f t="shared" ref="M5572:M5635" si="261">IF(OR(
   AND($H5572=$K$12, $I5572=$L$4),
   AND($H5572=$K$12, $I5572=$L$5),
   AND($H5572=$K$12, $I5572=$L$6),
   AND($H5572=$K$12, $I5572=$L$7),
   AND($H5572=$K$11, $I5572=$L$4),
   AND($H5572=$K$11, $I5572=$L$5),
   AND($H5572=$K$11, $I5572=$L$6),
   AND($H5572=$K$11, $I5572=$L$7),
   AND($H5572=$K$5, $I5572=$L$5),
   AND($H5572=$K$6, $I5572=$L$4),
   AND($H5572=$K$6, $I5572=$L$5),
   AND($H5572=$K$6, $I5572=$L$7),
   AND($H5572=$K$4, $I5572=$L$6),
), 0, 1)</f>
        <v>1</v>
      </c>
      <c r="N5572" s="15" t="str">
        <f t="shared" ref="N5572:N5635" si="262">A5572 &amp; "-" &amp; J5572</f>
        <v>-</v>
      </c>
      <c r="O5572" s="150">
        <f t="shared" ref="O5572:O5635" si="263">IF(AND(M5572&lt;&gt;0, P5572="ANO"), 1, 0)</f>
        <v>0</v>
      </c>
      <c r="P5572" s="15" t="str">
        <f>IF(COUNTIF('Personálie dobrovolníků '!U:X,N5572)&gt;0,"ANO","")</f>
        <v/>
      </c>
      <c r="Q5572" s="15"/>
    </row>
    <row r="5573" spans="2:17" s="25" customFormat="1" x14ac:dyDescent="0.3">
      <c r="B5573" s="15" t="str">
        <f>IF(A5573="","",VLOOKUP(A5573,Tabulka3[[Číslo smlouvy   u pravidelné činnosti]:[Příjmení]],3,0))</f>
        <v/>
      </c>
      <c r="C5573" s="15" t="str">
        <f>IF(A5573="","",VLOOKUP(A5573,Tabulka3[[Číslo smlouvy   u pravidelné činnosti]:[Příjmení]],4,0))</f>
        <v/>
      </c>
      <c r="F5573" s="94"/>
      <c r="H5573" s="113"/>
      <c r="I5573" s="113"/>
      <c r="K5573" s="15"/>
      <c r="L5573" s="15"/>
      <c r="M5573" s="15">
        <f t="shared" si="261"/>
        <v>1</v>
      </c>
      <c r="N5573" s="15" t="str">
        <f t="shared" si="262"/>
        <v>-</v>
      </c>
      <c r="O5573" s="150">
        <f t="shared" si="263"/>
        <v>0</v>
      </c>
      <c r="P5573" s="15" t="str">
        <f>IF(COUNTIF('Personálie dobrovolníků '!U:X,N5573)&gt;0,"ANO","")</f>
        <v/>
      </c>
      <c r="Q5573" s="15"/>
    </row>
    <row r="5574" spans="2:17" s="25" customFormat="1" x14ac:dyDescent="0.3">
      <c r="B5574" s="15" t="str">
        <f>IF(A5574="","",VLOOKUP(A5574,Tabulka3[[Číslo smlouvy   u pravidelné činnosti]:[Příjmení]],3,0))</f>
        <v/>
      </c>
      <c r="C5574" s="15" t="str">
        <f>IF(A5574="","",VLOOKUP(A5574,Tabulka3[[Číslo smlouvy   u pravidelné činnosti]:[Příjmení]],4,0))</f>
        <v/>
      </c>
      <c r="F5574" s="94"/>
      <c r="H5574" s="113"/>
      <c r="I5574" s="113"/>
      <c r="K5574" s="15"/>
      <c r="L5574" s="15"/>
      <c r="M5574" s="15">
        <f t="shared" si="261"/>
        <v>1</v>
      </c>
      <c r="N5574" s="15" t="str">
        <f t="shared" si="262"/>
        <v>-</v>
      </c>
      <c r="O5574" s="150">
        <f t="shared" si="263"/>
        <v>0</v>
      </c>
      <c r="P5574" s="15" t="str">
        <f>IF(COUNTIF('Personálie dobrovolníků '!U:X,N5574)&gt;0,"ANO","")</f>
        <v/>
      </c>
      <c r="Q5574" s="15"/>
    </row>
    <row r="5575" spans="2:17" s="25" customFormat="1" x14ac:dyDescent="0.3">
      <c r="B5575" s="15" t="str">
        <f>IF(A5575="","",VLOOKUP(A5575,Tabulka3[[Číslo smlouvy   u pravidelné činnosti]:[Příjmení]],3,0))</f>
        <v/>
      </c>
      <c r="C5575" s="15" t="str">
        <f>IF(A5575="","",VLOOKUP(A5575,Tabulka3[[Číslo smlouvy   u pravidelné činnosti]:[Příjmení]],4,0))</f>
        <v/>
      </c>
      <c r="F5575" s="94"/>
      <c r="H5575" s="113"/>
      <c r="I5575" s="113"/>
      <c r="K5575" s="15"/>
      <c r="L5575" s="15"/>
      <c r="M5575" s="15">
        <f t="shared" si="261"/>
        <v>1</v>
      </c>
      <c r="N5575" s="15" t="str">
        <f t="shared" si="262"/>
        <v>-</v>
      </c>
      <c r="O5575" s="150">
        <f t="shared" si="263"/>
        <v>0</v>
      </c>
      <c r="P5575" s="15" t="str">
        <f>IF(COUNTIF('Personálie dobrovolníků '!U:X,N5575)&gt;0,"ANO","")</f>
        <v/>
      </c>
      <c r="Q5575" s="15"/>
    </row>
    <row r="5576" spans="2:17" s="25" customFormat="1" x14ac:dyDescent="0.3">
      <c r="B5576" s="15" t="str">
        <f>IF(A5576="","",VLOOKUP(A5576,Tabulka3[[Číslo smlouvy   u pravidelné činnosti]:[Příjmení]],3,0))</f>
        <v/>
      </c>
      <c r="C5576" s="15" t="str">
        <f>IF(A5576="","",VLOOKUP(A5576,Tabulka3[[Číslo smlouvy   u pravidelné činnosti]:[Příjmení]],4,0))</f>
        <v/>
      </c>
      <c r="F5576" s="94"/>
      <c r="H5576" s="113"/>
      <c r="I5576" s="113"/>
      <c r="K5576" s="15"/>
      <c r="L5576" s="15"/>
      <c r="M5576" s="15">
        <f t="shared" si="261"/>
        <v>1</v>
      </c>
      <c r="N5576" s="15" t="str">
        <f t="shared" si="262"/>
        <v>-</v>
      </c>
      <c r="O5576" s="150">
        <f t="shared" si="263"/>
        <v>0</v>
      </c>
      <c r="P5576" s="15" t="str">
        <f>IF(COUNTIF('Personálie dobrovolníků '!U:X,N5576)&gt;0,"ANO","")</f>
        <v/>
      </c>
      <c r="Q5576" s="15"/>
    </row>
    <row r="5577" spans="2:17" s="25" customFormat="1" x14ac:dyDescent="0.3">
      <c r="B5577" s="15" t="str">
        <f>IF(A5577="","",VLOOKUP(A5577,Tabulka3[[Číslo smlouvy   u pravidelné činnosti]:[Příjmení]],3,0))</f>
        <v/>
      </c>
      <c r="C5577" s="15" t="str">
        <f>IF(A5577="","",VLOOKUP(A5577,Tabulka3[[Číslo smlouvy   u pravidelné činnosti]:[Příjmení]],4,0))</f>
        <v/>
      </c>
      <c r="F5577" s="94"/>
      <c r="H5577" s="113"/>
      <c r="I5577" s="113"/>
      <c r="K5577" s="15"/>
      <c r="L5577" s="15"/>
      <c r="M5577" s="15">
        <f t="shared" si="261"/>
        <v>1</v>
      </c>
      <c r="N5577" s="15" t="str">
        <f t="shared" si="262"/>
        <v>-</v>
      </c>
      <c r="O5577" s="150">
        <f t="shared" si="263"/>
        <v>0</v>
      </c>
      <c r="P5577" s="15" t="str">
        <f>IF(COUNTIF('Personálie dobrovolníků '!U:X,N5577)&gt;0,"ANO","")</f>
        <v/>
      </c>
      <c r="Q5577" s="15"/>
    </row>
    <row r="5578" spans="2:17" s="25" customFormat="1" x14ac:dyDescent="0.3">
      <c r="B5578" s="15" t="str">
        <f>IF(A5578="","",VLOOKUP(A5578,Tabulka3[[Číslo smlouvy   u pravidelné činnosti]:[Příjmení]],3,0))</f>
        <v/>
      </c>
      <c r="C5578" s="15" t="str">
        <f>IF(A5578="","",VLOOKUP(A5578,Tabulka3[[Číslo smlouvy   u pravidelné činnosti]:[Příjmení]],4,0))</f>
        <v/>
      </c>
      <c r="F5578" s="94"/>
      <c r="H5578" s="113"/>
      <c r="I5578" s="113"/>
      <c r="K5578" s="15"/>
      <c r="L5578" s="15"/>
      <c r="M5578" s="15">
        <f t="shared" si="261"/>
        <v>1</v>
      </c>
      <c r="N5578" s="15" t="str">
        <f t="shared" si="262"/>
        <v>-</v>
      </c>
      <c r="O5578" s="150">
        <f t="shared" si="263"/>
        <v>0</v>
      </c>
      <c r="P5578" s="15" t="str">
        <f>IF(COUNTIF('Personálie dobrovolníků '!U:X,N5578)&gt;0,"ANO","")</f>
        <v/>
      </c>
      <c r="Q5578" s="15"/>
    </row>
    <row r="5579" spans="2:17" s="25" customFormat="1" x14ac:dyDescent="0.3">
      <c r="B5579" s="15" t="str">
        <f>IF(A5579="","",VLOOKUP(A5579,Tabulka3[[Číslo smlouvy   u pravidelné činnosti]:[Příjmení]],3,0))</f>
        <v/>
      </c>
      <c r="C5579" s="15" t="str">
        <f>IF(A5579="","",VLOOKUP(A5579,Tabulka3[[Číslo smlouvy   u pravidelné činnosti]:[Příjmení]],4,0))</f>
        <v/>
      </c>
      <c r="F5579" s="94"/>
      <c r="H5579" s="113"/>
      <c r="I5579" s="113"/>
      <c r="K5579" s="15"/>
      <c r="L5579" s="15"/>
      <c r="M5579" s="15">
        <f t="shared" si="261"/>
        <v>1</v>
      </c>
      <c r="N5579" s="15" t="str">
        <f t="shared" si="262"/>
        <v>-</v>
      </c>
      <c r="O5579" s="150">
        <f t="shared" si="263"/>
        <v>0</v>
      </c>
      <c r="P5579" s="15" t="str">
        <f>IF(COUNTIF('Personálie dobrovolníků '!U:X,N5579)&gt;0,"ANO","")</f>
        <v/>
      </c>
      <c r="Q5579" s="15"/>
    </row>
    <row r="5580" spans="2:17" s="25" customFormat="1" x14ac:dyDescent="0.3">
      <c r="B5580" s="15" t="str">
        <f>IF(A5580="","",VLOOKUP(A5580,Tabulka3[[Číslo smlouvy   u pravidelné činnosti]:[Příjmení]],3,0))</f>
        <v/>
      </c>
      <c r="C5580" s="15" t="str">
        <f>IF(A5580="","",VLOOKUP(A5580,Tabulka3[[Číslo smlouvy   u pravidelné činnosti]:[Příjmení]],4,0))</f>
        <v/>
      </c>
      <c r="F5580" s="94"/>
      <c r="H5580" s="113"/>
      <c r="I5580" s="113"/>
      <c r="K5580" s="15"/>
      <c r="L5580" s="15"/>
      <c r="M5580" s="15">
        <f t="shared" si="261"/>
        <v>1</v>
      </c>
      <c r="N5580" s="15" t="str">
        <f t="shared" si="262"/>
        <v>-</v>
      </c>
      <c r="O5580" s="150">
        <f t="shared" si="263"/>
        <v>0</v>
      </c>
      <c r="P5580" s="15" t="str">
        <f>IF(COUNTIF('Personálie dobrovolníků '!U:X,N5580)&gt;0,"ANO","")</f>
        <v/>
      </c>
      <c r="Q5580" s="15"/>
    </row>
    <row r="5581" spans="2:17" s="25" customFormat="1" x14ac:dyDescent="0.3">
      <c r="B5581" s="15" t="str">
        <f>IF(A5581="","",VLOOKUP(A5581,Tabulka3[[Číslo smlouvy   u pravidelné činnosti]:[Příjmení]],3,0))</f>
        <v/>
      </c>
      <c r="C5581" s="15" t="str">
        <f>IF(A5581="","",VLOOKUP(A5581,Tabulka3[[Číslo smlouvy   u pravidelné činnosti]:[Příjmení]],4,0))</f>
        <v/>
      </c>
      <c r="F5581" s="94"/>
      <c r="H5581" s="113"/>
      <c r="I5581" s="113"/>
      <c r="K5581" s="15"/>
      <c r="L5581" s="15"/>
      <c r="M5581" s="15">
        <f t="shared" si="261"/>
        <v>1</v>
      </c>
      <c r="N5581" s="15" t="str">
        <f t="shared" si="262"/>
        <v>-</v>
      </c>
      <c r="O5581" s="150">
        <f t="shared" si="263"/>
        <v>0</v>
      </c>
      <c r="P5581" s="15" t="str">
        <f>IF(COUNTIF('Personálie dobrovolníků '!U:X,N5581)&gt;0,"ANO","")</f>
        <v/>
      </c>
      <c r="Q5581" s="15"/>
    </row>
    <row r="5582" spans="2:17" s="25" customFormat="1" x14ac:dyDescent="0.3">
      <c r="B5582" s="15" t="str">
        <f>IF(A5582="","",VLOOKUP(A5582,Tabulka3[[Číslo smlouvy   u pravidelné činnosti]:[Příjmení]],3,0))</f>
        <v/>
      </c>
      <c r="C5582" s="15" t="str">
        <f>IF(A5582="","",VLOOKUP(A5582,Tabulka3[[Číslo smlouvy   u pravidelné činnosti]:[Příjmení]],4,0))</f>
        <v/>
      </c>
      <c r="F5582" s="94"/>
      <c r="H5582" s="113"/>
      <c r="I5582" s="113"/>
      <c r="K5582" s="15"/>
      <c r="L5582" s="15"/>
      <c r="M5582" s="15">
        <f t="shared" si="261"/>
        <v>1</v>
      </c>
      <c r="N5582" s="15" t="str">
        <f t="shared" si="262"/>
        <v>-</v>
      </c>
      <c r="O5582" s="150">
        <f t="shared" si="263"/>
        <v>0</v>
      </c>
      <c r="P5582" s="15" t="str">
        <f>IF(COUNTIF('Personálie dobrovolníků '!U:X,N5582)&gt;0,"ANO","")</f>
        <v/>
      </c>
      <c r="Q5582" s="15"/>
    </row>
    <row r="5583" spans="2:17" s="25" customFormat="1" x14ac:dyDescent="0.3">
      <c r="B5583" s="15" t="str">
        <f>IF(A5583="","",VLOOKUP(A5583,Tabulka3[[Číslo smlouvy   u pravidelné činnosti]:[Příjmení]],3,0))</f>
        <v/>
      </c>
      <c r="C5583" s="15" t="str">
        <f>IF(A5583="","",VLOOKUP(A5583,Tabulka3[[Číslo smlouvy   u pravidelné činnosti]:[Příjmení]],4,0))</f>
        <v/>
      </c>
      <c r="F5583" s="94"/>
      <c r="H5583" s="113"/>
      <c r="I5583" s="113"/>
      <c r="K5583" s="15"/>
      <c r="L5583" s="15"/>
      <c r="M5583" s="15">
        <f t="shared" si="261"/>
        <v>1</v>
      </c>
      <c r="N5583" s="15" t="str">
        <f t="shared" si="262"/>
        <v>-</v>
      </c>
      <c r="O5583" s="150">
        <f t="shared" si="263"/>
        <v>0</v>
      </c>
      <c r="P5583" s="15" t="str">
        <f>IF(COUNTIF('Personálie dobrovolníků '!U:X,N5583)&gt;0,"ANO","")</f>
        <v/>
      </c>
      <c r="Q5583" s="15"/>
    </row>
    <row r="5584" spans="2:17" s="25" customFormat="1" x14ac:dyDescent="0.3">
      <c r="B5584" s="15" t="str">
        <f>IF(A5584="","",VLOOKUP(A5584,Tabulka3[[Číslo smlouvy   u pravidelné činnosti]:[Příjmení]],3,0))</f>
        <v/>
      </c>
      <c r="C5584" s="15" t="str">
        <f>IF(A5584="","",VLOOKUP(A5584,Tabulka3[[Číslo smlouvy   u pravidelné činnosti]:[Příjmení]],4,0))</f>
        <v/>
      </c>
      <c r="F5584" s="94"/>
      <c r="H5584" s="113"/>
      <c r="I5584" s="113"/>
      <c r="K5584" s="15"/>
      <c r="L5584" s="15"/>
      <c r="M5584" s="15">
        <f t="shared" si="261"/>
        <v>1</v>
      </c>
      <c r="N5584" s="15" t="str">
        <f t="shared" si="262"/>
        <v>-</v>
      </c>
      <c r="O5584" s="150">
        <f t="shared" si="263"/>
        <v>0</v>
      </c>
      <c r="P5584" s="15" t="str">
        <f>IF(COUNTIF('Personálie dobrovolníků '!U:X,N5584)&gt;0,"ANO","")</f>
        <v/>
      </c>
      <c r="Q5584" s="15"/>
    </row>
    <row r="5585" spans="2:17" s="25" customFormat="1" x14ac:dyDescent="0.3">
      <c r="B5585" s="15" t="str">
        <f>IF(A5585="","",VLOOKUP(A5585,Tabulka3[[Číslo smlouvy   u pravidelné činnosti]:[Příjmení]],3,0))</f>
        <v/>
      </c>
      <c r="C5585" s="15" t="str">
        <f>IF(A5585="","",VLOOKUP(A5585,Tabulka3[[Číslo smlouvy   u pravidelné činnosti]:[Příjmení]],4,0))</f>
        <v/>
      </c>
      <c r="F5585" s="94"/>
      <c r="H5585" s="113"/>
      <c r="I5585" s="113"/>
      <c r="K5585" s="15"/>
      <c r="L5585" s="15"/>
      <c r="M5585" s="15">
        <f t="shared" si="261"/>
        <v>1</v>
      </c>
      <c r="N5585" s="15" t="str">
        <f t="shared" si="262"/>
        <v>-</v>
      </c>
      <c r="O5585" s="150">
        <f t="shared" si="263"/>
        <v>0</v>
      </c>
      <c r="P5585" s="15" t="str">
        <f>IF(COUNTIF('Personálie dobrovolníků '!U:X,N5585)&gt;0,"ANO","")</f>
        <v/>
      </c>
      <c r="Q5585" s="15"/>
    </row>
    <row r="5586" spans="2:17" s="25" customFormat="1" x14ac:dyDescent="0.3">
      <c r="B5586" s="15" t="str">
        <f>IF(A5586="","",VLOOKUP(A5586,Tabulka3[[Číslo smlouvy   u pravidelné činnosti]:[Příjmení]],3,0))</f>
        <v/>
      </c>
      <c r="C5586" s="15" t="str">
        <f>IF(A5586="","",VLOOKUP(A5586,Tabulka3[[Číslo smlouvy   u pravidelné činnosti]:[Příjmení]],4,0))</f>
        <v/>
      </c>
      <c r="F5586" s="94"/>
      <c r="H5586" s="113"/>
      <c r="I5586" s="113"/>
      <c r="K5586" s="15"/>
      <c r="L5586" s="15"/>
      <c r="M5586" s="15">
        <f t="shared" si="261"/>
        <v>1</v>
      </c>
      <c r="N5586" s="15" t="str">
        <f t="shared" si="262"/>
        <v>-</v>
      </c>
      <c r="O5586" s="150">
        <f t="shared" si="263"/>
        <v>0</v>
      </c>
      <c r="P5586" s="15" t="str">
        <f>IF(COUNTIF('Personálie dobrovolníků '!U:X,N5586)&gt;0,"ANO","")</f>
        <v/>
      </c>
      <c r="Q5586" s="15"/>
    </row>
    <row r="5587" spans="2:17" s="25" customFormat="1" x14ac:dyDescent="0.3">
      <c r="B5587" s="15" t="str">
        <f>IF(A5587="","",VLOOKUP(A5587,Tabulka3[[Číslo smlouvy   u pravidelné činnosti]:[Příjmení]],3,0))</f>
        <v/>
      </c>
      <c r="C5587" s="15" t="str">
        <f>IF(A5587="","",VLOOKUP(A5587,Tabulka3[[Číslo smlouvy   u pravidelné činnosti]:[Příjmení]],4,0))</f>
        <v/>
      </c>
      <c r="F5587" s="94"/>
      <c r="H5587" s="113"/>
      <c r="I5587" s="113"/>
      <c r="K5587" s="15"/>
      <c r="L5587" s="15"/>
      <c r="M5587" s="15">
        <f t="shared" si="261"/>
        <v>1</v>
      </c>
      <c r="N5587" s="15" t="str">
        <f t="shared" si="262"/>
        <v>-</v>
      </c>
      <c r="O5587" s="150">
        <f t="shared" si="263"/>
        <v>0</v>
      </c>
      <c r="P5587" s="15" t="str">
        <f>IF(COUNTIF('Personálie dobrovolníků '!U:X,N5587)&gt;0,"ANO","")</f>
        <v/>
      </c>
      <c r="Q5587" s="15"/>
    </row>
    <row r="5588" spans="2:17" s="25" customFormat="1" x14ac:dyDescent="0.3">
      <c r="B5588" s="15" t="str">
        <f>IF(A5588="","",VLOOKUP(A5588,Tabulka3[[Číslo smlouvy   u pravidelné činnosti]:[Příjmení]],3,0))</f>
        <v/>
      </c>
      <c r="C5588" s="15" t="str">
        <f>IF(A5588="","",VLOOKUP(A5588,Tabulka3[[Číslo smlouvy   u pravidelné činnosti]:[Příjmení]],4,0))</f>
        <v/>
      </c>
      <c r="F5588" s="94"/>
      <c r="H5588" s="113"/>
      <c r="I5588" s="113"/>
      <c r="K5588" s="15"/>
      <c r="L5588" s="15"/>
      <c r="M5588" s="15">
        <f t="shared" si="261"/>
        <v>1</v>
      </c>
      <c r="N5588" s="15" t="str">
        <f t="shared" si="262"/>
        <v>-</v>
      </c>
      <c r="O5588" s="150">
        <f t="shared" si="263"/>
        <v>0</v>
      </c>
      <c r="P5588" s="15" t="str">
        <f>IF(COUNTIF('Personálie dobrovolníků '!U:X,N5588)&gt;0,"ANO","")</f>
        <v/>
      </c>
      <c r="Q5588" s="15"/>
    </row>
    <row r="5589" spans="2:17" s="25" customFormat="1" x14ac:dyDescent="0.3">
      <c r="B5589" s="15" t="str">
        <f>IF(A5589="","",VLOOKUP(A5589,Tabulka3[[Číslo smlouvy   u pravidelné činnosti]:[Příjmení]],3,0))</f>
        <v/>
      </c>
      <c r="C5589" s="15" t="str">
        <f>IF(A5589="","",VLOOKUP(A5589,Tabulka3[[Číslo smlouvy   u pravidelné činnosti]:[Příjmení]],4,0))</f>
        <v/>
      </c>
      <c r="F5589" s="94"/>
      <c r="H5589" s="113"/>
      <c r="I5589" s="113"/>
      <c r="K5589" s="15"/>
      <c r="L5589" s="15"/>
      <c r="M5589" s="15">
        <f t="shared" si="261"/>
        <v>1</v>
      </c>
      <c r="N5589" s="15" t="str">
        <f t="shared" si="262"/>
        <v>-</v>
      </c>
      <c r="O5589" s="150">
        <f t="shared" si="263"/>
        <v>0</v>
      </c>
      <c r="P5589" s="15" t="str">
        <f>IF(COUNTIF('Personálie dobrovolníků '!U:X,N5589)&gt;0,"ANO","")</f>
        <v/>
      </c>
      <c r="Q5589" s="15"/>
    </row>
    <row r="5590" spans="2:17" s="25" customFormat="1" x14ac:dyDescent="0.3">
      <c r="B5590" s="15" t="str">
        <f>IF(A5590="","",VLOOKUP(A5590,Tabulka3[[Číslo smlouvy   u pravidelné činnosti]:[Příjmení]],3,0))</f>
        <v/>
      </c>
      <c r="C5590" s="15" t="str">
        <f>IF(A5590="","",VLOOKUP(A5590,Tabulka3[[Číslo smlouvy   u pravidelné činnosti]:[Příjmení]],4,0))</f>
        <v/>
      </c>
      <c r="F5590" s="94"/>
      <c r="H5590" s="113"/>
      <c r="I5590" s="113"/>
      <c r="K5590" s="15"/>
      <c r="L5590" s="15"/>
      <c r="M5590" s="15">
        <f t="shared" si="261"/>
        <v>1</v>
      </c>
      <c r="N5590" s="15" t="str">
        <f t="shared" si="262"/>
        <v>-</v>
      </c>
      <c r="O5590" s="150">
        <f t="shared" si="263"/>
        <v>0</v>
      </c>
      <c r="P5590" s="15" t="str">
        <f>IF(COUNTIF('Personálie dobrovolníků '!U:X,N5590)&gt;0,"ANO","")</f>
        <v/>
      </c>
      <c r="Q5590" s="15"/>
    </row>
    <row r="5591" spans="2:17" s="25" customFormat="1" x14ac:dyDescent="0.3">
      <c r="B5591" s="15" t="str">
        <f>IF(A5591="","",VLOOKUP(A5591,Tabulka3[[Číslo smlouvy   u pravidelné činnosti]:[Příjmení]],3,0))</f>
        <v/>
      </c>
      <c r="C5591" s="15" t="str">
        <f>IF(A5591="","",VLOOKUP(A5591,Tabulka3[[Číslo smlouvy   u pravidelné činnosti]:[Příjmení]],4,0))</f>
        <v/>
      </c>
      <c r="F5591" s="94"/>
      <c r="H5591" s="113"/>
      <c r="I5591" s="113"/>
      <c r="K5591" s="15"/>
      <c r="L5591" s="15"/>
      <c r="M5591" s="15">
        <f t="shared" si="261"/>
        <v>1</v>
      </c>
      <c r="N5591" s="15" t="str">
        <f t="shared" si="262"/>
        <v>-</v>
      </c>
      <c r="O5591" s="150">
        <f t="shared" si="263"/>
        <v>0</v>
      </c>
      <c r="P5591" s="15" t="str">
        <f>IF(COUNTIF('Personálie dobrovolníků '!U:X,N5591)&gt;0,"ANO","")</f>
        <v/>
      </c>
      <c r="Q5591" s="15"/>
    </row>
    <row r="5592" spans="2:17" s="25" customFormat="1" x14ac:dyDescent="0.3">
      <c r="B5592" s="15" t="str">
        <f>IF(A5592="","",VLOOKUP(A5592,Tabulka3[[Číslo smlouvy   u pravidelné činnosti]:[Příjmení]],3,0))</f>
        <v/>
      </c>
      <c r="C5592" s="15" t="str">
        <f>IF(A5592="","",VLOOKUP(A5592,Tabulka3[[Číslo smlouvy   u pravidelné činnosti]:[Příjmení]],4,0))</f>
        <v/>
      </c>
      <c r="F5592" s="94"/>
      <c r="H5592" s="113"/>
      <c r="I5592" s="113"/>
      <c r="K5592" s="15"/>
      <c r="L5592" s="15"/>
      <c r="M5592" s="15">
        <f t="shared" si="261"/>
        <v>1</v>
      </c>
      <c r="N5592" s="15" t="str">
        <f t="shared" si="262"/>
        <v>-</v>
      </c>
      <c r="O5592" s="150">
        <f t="shared" si="263"/>
        <v>0</v>
      </c>
      <c r="P5592" s="15" t="str">
        <f>IF(COUNTIF('Personálie dobrovolníků '!U:X,N5592)&gt;0,"ANO","")</f>
        <v/>
      </c>
      <c r="Q5592" s="15"/>
    </row>
    <row r="5593" spans="2:17" s="25" customFormat="1" x14ac:dyDescent="0.3">
      <c r="B5593" s="15" t="str">
        <f>IF(A5593="","",VLOOKUP(A5593,Tabulka3[[Číslo smlouvy   u pravidelné činnosti]:[Příjmení]],3,0))</f>
        <v/>
      </c>
      <c r="C5593" s="15" t="str">
        <f>IF(A5593="","",VLOOKUP(A5593,Tabulka3[[Číslo smlouvy   u pravidelné činnosti]:[Příjmení]],4,0))</f>
        <v/>
      </c>
      <c r="F5593" s="94"/>
      <c r="H5593" s="113"/>
      <c r="I5593" s="113"/>
      <c r="K5593" s="15"/>
      <c r="L5593" s="15"/>
      <c r="M5593" s="15">
        <f t="shared" si="261"/>
        <v>1</v>
      </c>
      <c r="N5593" s="15" t="str">
        <f t="shared" si="262"/>
        <v>-</v>
      </c>
      <c r="O5593" s="150">
        <f t="shared" si="263"/>
        <v>0</v>
      </c>
      <c r="P5593" s="15" t="str">
        <f>IF(COUNTIF('Personálie dobrovolníků '!U:X,N5593)&gt;0,"ANO","")</f>
        <v/>
      </c>
      <c r="Q5593" s="15"/>
    </row>
    <row r="5594" spans="2:17" s="25" customFormat="1" x14ac:dyDescent="0.3">
      <c r="B5594" s="15" t="str">
        <f>IF(A5594="","",VLOOKUP(A5594,Tabulka3[[Číslo smlouvy   u pravidelné činnosti]:[Příjmení]],3,0))</f>
        <v/>
      </c>
      <c r="C5594" s="15" t="str">
        <f>IF(A5594="","",VLOOKUP(A5594,Tabulka3[[Číslo smlouvy   u pravidelné činnosti]:[Příjmení]],4,0))</f>
        <v/>
      </c>
      <c r="F5594" s="94"/>
      <c r="H5594" s="113"/>
      <c r="I5594" s="113"/>
      <c r="K5594" s="15"/>
      <c r="L5594" s="15"/>
      <c r="M5594" s="15">
        <f t="shared" si="261"/>
        <v>1</v>
      </c>
      <c r="N5594" s="15" t="str">
        <f t="shared" si="262"/>
        <v>-</v>
      </c>
      <c r="O5594" s="150">
        <f t="shared" si="263"/>
        <v>0</v>
      </c>
      <c r="P5594" s="15" t="str">
        <f>IF(COUNTIF('Personálie dobrovolníků '!U:X,N5594)&gt;0,"ANO","")</f>
        <v/>
      </c>
      <c r="Q5594" s="15"/>
    </row>
    <row r="5595" spans="2:17" s="25" customFormat="1" x14ac:dyDescent="0.3">
      <c r="B5595" s="15" t="str">
        <f>IF(A5595="","",VLOOKUP(A5595,Tabulka3[[Číslo smlouvy   u pravidelné činnosti]:[Příjmení]],3,0))</f>
        <v/>
      </c>
      <c r="C5595" s="15" t="str">
        <f>IF(A5595="","",VLOOKUP(A5595,Tabulka3[[Číslo smlouvy   u pravidelné činnosti]:[Příjmení]],4,0))</f>
        <v/>
      </c>
      <c r="F5595" s="94"/>
      <c r="H5595" s="113"/>
      <c r="I5595" s="113"/>
      <c r="K5595" s="15"/>
      <c r="L5595" s="15"/>
      <c r="M5595" s="15">
        <f t="shared" si="261"/>
        <v>1</v>
      </c>
      <c r="N5595" s="15" t="str">
        <f t="shared" si="262"/>
        <v>-</v>
      </c>
      <c r="O5595" s="150">
        <f t="shared" si="263"/>
        <v>0</v>
      </c>
      <c r="P5595" s="15" t="str">
        <f>IF(COUNTIF('Personálie dobrovolníků '!U:X,N5595)&gt;0,"ANO","")</f>
        <v/>
      </c>
      <c r="Q5595" s="15"/>
    </row>
    <row r="5596" spans="2:17" s="25" customFormat="1" x14ac:dyDescent="0.3">
      <c r="B5596" s="15" t="str">
        <f>IF(A5596="","",VLOOKUP(A5596,Tabulka3[[Číslo smlouvy   u pravidelné činnosti]:[Příjmení]],3,0))</f>
        <v/>
      </c>
      <c r="C5596" s="15" t="str">
        <f>IF(A5596="","",VLOOKUP(A5596,Tabulka3[[Číslo smlouvy   u pravidelné činnosti]:[Příjmení]],4,0))</f>
        <v/>
      </c>
      <c r="F5596" s="94"/>
      <c r="H5596" s="113"/>
      <c r="I5596" s="113"/>
      <c r="K5596" s="15"/>
      <c r="L5596" s="15"/>
      <c r="M5596" s="15">
        <f t="shared" si="261"/>
        <v>1</v>
      </c>
      <c r="N5596" s="15" t="str">
        <f t="shared" si="262"/>
        <v>-</v>
      </c>
      <c r="O5596" s="150">
        <f t="shared" si="263"/>
        <v>0</v>
      </c>
      <c r="P5596" s="15" t="str">
        <f>IF(COUNTIF('Personálie dobrovolníků '!U:X,N5596)&gt;0,"ANO","")</f>
        <v/>
      </c>
      <c r="Q5596" s="15"/>
    </row>
    <row r="5597" spans="2:17" s="25" customFormat="1" x14ac:dyDescent="0.3">
      <c r="B5597" s="15" t="str">
        <f>IF(A5597="","",VLOOKUP(A5597,Tabulka3[[Číslo smlouvy   u pravidelné činnosti]:[Příjmení]],3,0))</f>
        <v/>
      </c>
      <c r="C5597" s="15" t="str">
        <f>IF(A5597="","",VLOOKUP(A5597,Tabulka3[[Číslo smlouvy   u pravidelné činnosti]:[Příjmení]],4,0))</f>
        <v/>
      </c>
      <c r="F5597" s="94"/>
      <c r="H5597" s="113"/>
      <c r="I5597" s="113"/>
      <c r="K5597" s="15"/>
      <c r="L5597" s="15"/>
      <c r="M5597" s="15">
        <f t="shared" si="261"/>
        <v>1</v>
      </c>
      <c r="N5597" s="15" t="str">
        <f t="shared" si="262"/>
        <v>-</v>
      </c>
      <c r="O5597" s="150">
        <f t="shared" si="263"/>
        <v>0</v>
      </c>
      <c r="P5597" s="15" t="str">
        <f>IF(COUNTIF('Personálie dobrovolníků '!U:X,N5597)&gt;0,"ANO","")</f>
        <v/>
      </c>
      <c r="Q5597" s="15"/>
    </row>
    <row r="5598" spans="2:17" s="25" customFormat="1" x14ac:dyDescent="0.3">
      <c r="B5598" s="15" t="str">
        <f>IF(A5598="","",VLOOKUP(A5598,Tabulka3[[Číslo smlouvy   u pravidelné činnosti]:[Příjmení]],3,0))</f>
        <v/>
      </c>
      <c r="C5598" s="15" t="str">
        <f>IF(A5598="","",VLOOKUP(A5598,Tabulka3[[Číslo smlouvy   u pravidelné činnosti]:[Příjmení]],4,0))</f>
        <v/>
      </c>
      <c r="F5598" s="94"/>
      <c r="H5598" s="113"/>
      <c r="I5598" s="113"/>
      <c r="K5598" s="15"/>
      <c r="L5598" s="15"/>
      <c r="M5598" s="15">
        <f t="shared" si="261"/>
        <v>1</v>
      </c>
      <c r="N5598" s="15" t="str">
        <f t="shared" si="262"/>
        <v>-</v>
      </c>
      <c r="O5598" s="150">
        <f t="shared" si="263"/>
        <v>0</v>
      </c>
      <c r="P5598" s="15" t="str">
        <f>IF(COUNTIF('Personálie dobrovolníků '!U:X,N5598)&gt;0,"ANO","")</f>
        <v/>
      </c>
      <c r="Q5598" s="15"/>
    </row>
    <row r="5599" spans="2:17" s="25" customFormat="1" x14ac:dyDescent="0.3">
      <c r="B5599" s="15" t="str">
        <f>IF(A5599="","",VLOOKUP(A5599,Tabulka3[[Číslo smlouvy   u pravidelné činnosti]:[Příjmení]],3,0))</f>
        <v/>
      </c>
      <c r="C5599" s="15" t="str">
        <f>IF(A5599="","",VLOOKUP(A5599,Tabulka3[[Číslo smlouvy   u pravidelné činnosti]:[Příjmení]],4,0))</f>
        <v/>
      </c>
      <c r="F5599" s="94"/>
      <c r="H5599" s="113"/>
      <c r="I5599" s="113"/>
      <c r="K5599" s="15"/>
      <c r="L5599" s="15"/>
      <c r="M5599" s="15">
        <f t="shared" si="261"/>
        <v>1</v>
      </c>
      <c r="N5599" s="15" t="str">
        <f t="shared" si="262"/>
        <v>-</v>
      </c>
      <c r="O5599" s="150">
        <f t="shared" si="263"/>
        <v>0</v>
      </c>
      <c r="P5599" s="15" t="str">
        <f>IF(COUNTIF('Personálie dobrovolníků '!U:X,N5599)&gt;0,"ANO","")</f>
        <v/>
      </c>
      <c r="Q5599" s="15"/>
    </row>
    <row r="5600" spans="2:17" s="25" customFormat="1" x14ac:dyDescent="0.3">
      <c r="B5600" s="15" t="str">
        <f>IF(A5600="","",VLOOKUP(A5600,Tabulka3[[Číslo smlouvy   u pravidelné činnosti]:[Příjmení]],3,0))</f>
        <v/>
      </c>
      <c r="C5600" s="15" t="str">
        <f>IF(A5600="","",VLOOKUP(A5600,Tabulka3[[Číslo smlouvy   u pravidelné činnosti]:[Příjmení]],4,0))</f>
        <v/>
      </c>
      <c r="F5600" s="94"/>
      <c r="H5600" s="113"/>
      <c r="I5600" s="113"/>
      <c r="K5600" s="15"/>
      <c r="L5600" s="15"/>
      <c r="M5600" s="15">
        <f t="shared" si="261"/>
        <v>1</v>
      </c>
      <c r="N5600" s="15" t="str">
        <f t="shared" si="262"/>
        <v>-</v>
      </c>
      <c r="O5600" s="150">
        <f t="shared" si="263"/>
        <v>0</v>
      </c>
      <c r="P5600" s="15" t="str">
        <f>IF(COUNTIF('Personálie dobrovolníků '!U:X,N5600)&gt;0,"ANO","")</f>
        <v/>
      </c>
      <c r="Q5600" s="15"/>
    </row>
    <row r="5601" spans="2:17" s="25" customFormat="1" x14ac:dyDescent="0.3">
      <c r="B5601" s="15" t="str">
        <f>IF(A5601="","",VLOOKUP(A5601,Tabulka3[[Číslo smlouvy   u pravidelné činnosti]:[Příjmení]],3,0))</f>
        <v/>
      </c>
      <c r="C5601" s="15" t="str">
        <f>IF(A5601="","",VLOOKUP(A5601,Tabulka3[[Číslo smlouvy   u pravidelné činnosti]:[Příjmení]],4,0))</f>
        <v/>
      </c>
      <c r="F5601" s="94"/>
      <c r="H5601" s="113"/>
      <c r="I5601" s="113"/>
      <c r="K5601" s="15"/>
      <c r="L5601" s="15"/>
      <c r="M5601" s="15">
        <f t="shared" si="261"/>
        <v>1</v>
      </c>
      <c r="N5601" s="15" t="str">
        <f t="shared" si="262"/>
        <v>-</v>
      </c>
      <c r="O5601" s="150">
        <f t="shared" si="263"/>
        <v>0</v>
      </c>
      <c r="P5601" s="15" t="str">
        <f>IF(COUNTIF('Personálie dobrovolníků '!U:X,N5601)&gt;0,"ANO","")</f>
        <v/>
      </c>
      <c r="Q5601" s="15"/>
    </row>
    <row r="5602" spans="2:17" s="25" customFormat="1" x14ac:dyDescent="0.3">
      <c r="B5602" s="15" t="str">
        <f>IF(A5602="","",VLOOKUP(A5602,Tabulka3[[Číslo smlouvy   u pravidelné činnosti]:[Příjmení]],3,0))</f>
        <v/>
      </c>
      <c r="C5602" s="15" t="str">
        <f>IF(A5602="","",VLOOKUP(A5602,Tabulka3[[Číslo smlouvy   u pravidelné činnosti]:[Příjmení]],4,0))</f>
        <v/>
      </c>
      <c r="F5602" s="94"/>
      <c r="H5602" s="113"/>
      <c r="I5602" s="113"/>
      <c r="K5602" s="15"/>
      <c r="L5602" s="15"/>
      <c r="M5602" s="15">
        <f t="shared" si="261"/>
        <v>1</v>
      </c>
      <c r="N5602" s="15" t="str">
        <f t="shared" si="262"/>
        <v>-</v>
      </c>
      <c r="O5602" s="150">
        <f t="shared" si="263"/>
        <v>0</v>
      </c>
      <c r="P5602" s="15" t="str">
        <f>IF(COUNTIF('Personálie dobrovolníků '!U:X,N5602)&gt;0,"ANO","")</f>
        <v/>
      </c>
      <c r="Q5602" s="15"/>
    </row>
    <row r="5603" spans="2:17" s="25" customFormat="1" x14ac:dyDescent="0.3">
      <c r="B5603" s="15" t="str">
        <f>IF(A5603="","",VLOOKUP(A5603,Tabulka3[[Číslo smlouvy   u pravidelné činnosti]:[Příjmení]],3,0))</f>
        <v/>
      </c>
      <c r="C5603" s="15" t="str">
        <f>IF(A5603="","",VLOOKUP(A5603,Tabulka3[[Číslo smlouvy   u pravidelné činnosti]:[Příjmení]],4,0))</f>
        <v/>
      </c>
      <c r="F5603" s="94"/>
      <c r="H5603" s="113"/>
      <c r="I5603" s="113"/>
      <c r="K5603" s="15"/>
      <c r="L5603" s="15"/>
      <c r="M5603" s="15">
        <f t="shared" si="261"/>
        <v>1</v>
      </c>
      <c r="N5603" s="15" t="str">
        <f t="shared" si="262"/>
        <v>-</v>
      </c>
      <c r="O5603" s="150">
        <f t="shared" si="263"/>
        <v>0</v>
      </c>
      <c r="P5603" s="15" t="str">
        <f>IF(COUNTIF('Personálie dobrovolníků '!U:X,N5603)&gt;0,"ANO","")</f>
        <v/>
      </c>
      <c r="Q5603" s="15"/>
    </row>
    <row r="5604" spans="2:17" s="25" customFormat="1" x14ac:dyDescent="0.3">
      <c r="B5604" s="15" t="str">
        <f>IF(A5604="","",VLOOKUP(A5604,Tabulka3[[Číslo smlouvy   u pravidelné činnosti]:[Příjmení]],3,0))</f>
        <v/>
      </c>
      <c r="C5604" s="15" t="str">
        <f>IF(A5604="","",VLOOKUP(A5604,Tabulka3[[Číslo smlouvy   u pravidelné činnosti]:[Příjmení]],4,0))</f>
        <v/>
      </c>
      <c r="F5604" s="94"/>
      <c r="H5604" s="113"/>
      <c r="I5604" s="113"/>
      <c r="K5604" s="15"/>
      <c r="L5604" s="15"/>
      <c r="M5604" s="15">
        <f t="shared" si="261"/>
        <v>1</v>
      </c>
      <c r="N5604" s="15" t="str">
        <f t="shared" si="262"/>
        <v>-</v>
      </c>
      <c r="O5604" s="150">
        <f t="shared" si="263"/>
        <v>0</v>
      </c>
      <c r="P5604" s="15" t="str">
        <f>IF(COUNTIF('Personálie dobrovolníků '!U:X,N5604)&gt;0,"ANO","")</f>
        <v/>
      </c>
      <c r="Q5604" s="15"/>
    </row>
    <row r="5605" spans="2:17" s="25" customFormat="1" x14ac:dyDescent="0.3">
      <c r="B5605" s="15" t="str">
        <f>IF(A5605="","",VLOOKUP(A5605,Tabulka3[[Číslo smlouvy   u pravidelné činnosti]:[Příjmení]],3,0))</f>
        <v/>
      </c>
      <c r="C5605" s="15" t="str">
        <f>IF(A5605="","",VLOOKUP(A5605,Tabulka3[[Číslo smlouvy   u pravidelné činnosti]:[Příjmení]],4,0))</f>
        <v/>
      </c>
      <c r="F5605" s="94"/>
      <c r="H5605" s="113"/>
      <c r="I5605" s="113"/>
      <c r="K5605" s="15"/>
      <c r="L5605" s="15"/>
      <c r="M5605" s="15">
        <f t="shared" si="261"/>
        <v>1</v>
      </c>
      <c r="N5605" s="15" t="str">
        <f t="shared" si="262"/>
        <v>-</v>
      </c>
      <c r="O5605" s="150">
        <f t="shared" si="263"/>
        <v>0</v>
      </c>
      <c r="P5605" s="15" t="str">
        <f>IF(COUNTIF('Personálie dobrovolníků '!U:X,N5605)&gt;0,"ANO","")</f>
        <v/>
      </c>
      <c r="Q5605" s="15"/>
    </row>
    <row r="5606" spans="2:17" s="25" customFormat="1" x14ac:dyDescent="0.3">
      <c r="B5606" s="15" t="str">
        <f>IF(A5606="","",VLOOKUP(A5606,Tabulka3[[Číslo smlouvy   u pravidelné činnosti]:[Příjmení]],3,0))</f>
        <v/>
      </c>
      <c r="C5606" s="15" t="str">
        <f>IF(A5606="","",VLOOKUP(A5606,Tabulka3[[Číslo smlouvy   u pravidelné činnosti]:[Příjmení]],4,0))</f>
        <v/>
      </c>
      <c r="F5606" s="94"/>
      <c r="H5606" s="113"/>
      <c r="I5606" s="113"/>
      <c r="K5606" s="15"/>
      <c r="L5606" s="15"/>
      <c r="M5606" s="15">
        <f t="shared" si="261"/>
        <v>1</v>
      </c>
      <c r="N5606" s="15" t="str">
        <f t="shared" si="262"/>
        <v>-</v>
      </c>
      <c r="O5606" s="150">
        <f t="shared" si="263"/>
        <v>0</v>
      </c>
      <c r="P5606" s="15" t="str">
        <f>IF(COUNTIF('Personálie dobrovolníků '!U:X,N5606)&gt;0,"ANO","")</f>
        <v/>
      </c>
      <c r="Q5606" s="15"/>
    </row>
    <row r="5607" spans="2:17" s="25" customFormat="1" x14ac:dyDescent="0.3">
      <c r="B5607" s="15" t="str">
        <f>IF(A5607="","",VLOOKUP(A5607,Tabulka3[[Číslo smlouvy   u pravidelné činnosti]:[Příjmení]],3,0))</f>
        <v/>
      </c>
      <c r="C5607" s="15" t="str">
        <f>IF(A5607="","",VLOOKUP(A5607,Tabulka3[[Číslo smlouvy   u pravidelné činnosti]:[Příjmení]],4,0))</f>
        <v/>
      </c>
      <c r="F5607" s="94"/>
      <c r="H5607" s="113"/>
      <c r="I5607" s="113"/>
      <c r="K5607" s="15"/>
      <c r="L5607" s="15"/>
      <c r="M5607" s="15">
        <f t="shared" si="261"/>
        <v>1</v>
      </c>
      <c r="N5607" s="15" t="str">
        <f t="shared" si="262"/>
        <v>-</v>
      </c>
      <c r="O5607" s="150">
        <f t="shared" si="263"/>
        <v>0</v>
      </c>
      <c r="P5607" s="15" t="str">
        <f>IF(COUNTIF('Personálie dobrovolníků '!U:X,N5607)&gt;0,"ANO","")</f>
        <v/>
      </c>
      <c r="Q5607" s="15"/>
    </row>
    <row r="5608" spans="2:17" s="25" customFormat="1" x14ac:dyDescent="0.3">
      <c r="B5608" s="15" t="str">
        <f>IF(A5608="","",VLOOKUP(A5608,Tabulka3[[Číslo smlouvy   u pravidelné činnosti]:[Příjmení]],3,0))</f>
        <v/>
      </c>
      <c r="C5608" s="15" t="str">
        <f>IF(A5608="","",VLOOKUP(A5608,Tabulka3[[Číslo smlouvy   u pravidelné činnosti]:[Příjmení]],4,0))</f>
        <v/>
      </c>
      <c r="F5608" s="94"/>
      <c r="H5608" s="113"/>
      <c r="I5608" s="113"/>
      <c r="K5608" s="15"/>
      <c r="L5608" s="15"/>
      <c r="M5608" s="15">
        <f t="shared" si="261"/>
        <v>1</v>
      </c>
      <c r="N5608" s="15" t="str">
        <f t="shared" si="262"/>
        <v>-</v>
      </c>
      <c r="O5608" s="150">
        <f t="shared" si="263"/>
        <v>0</v>
      </c>
      <c r="P5608" s="15" t="str">
        <f>IF(COUNTIF('Personálie dobrovolníků '!U:X,N5608)&gt;0,"ANO","")</f>
        <v/>
      </c>
      <c r="Q5608" s="15"/>
    </row>
    <row r="5609" spans="2:17" s="25" customFormat="1" x14ac:dyDescent="0.3">
      <c r="B5609" s="15" t="str">
        <f>IF(A5609="","",VLOOKUP(A5609,Tabulka3[[Číslo smlouvy   u pravidelné činnosti]:[Příjmení]],3,0))</f>
        <v/>
      </c>
      <c r="C5609" s="15" t="str">
        <f>IF(A5609="","",VLOOKUP(A5609,Tabulka3[[Číslo smlouvy   u pravidelné činnosti]:[Příjmení]],4,0))</f>
        <v/>
      </c>
      <c r="F5609" s="94"/>
      <c r="H5609" s="113"/>
      <c r="I5609" s="113"/>
      <c r="K5609" s="15"/>
      <c r="L5609" s="15"/>
      <c r="M5609" s="15">
        <f t="shared" si="261"/>
        <v>1</v>
      </c>
      <c r="N5609" s="15" t="str">
        <f t="shared" si="262"/>
        <v>-</v>
      </c>
      <c r="O5609" s="150">
        <f t="shared" si="263"/>
        <v>0</v>
      </c>
      <c r="P5609" s="15" t="str">
        <f>IF(COUNTIF('Personálie dobrovolníků '!U:X,N5609)&gt;0,"ANO","")</f>
        <v/>
      </c>
      <c r="Q5609" s="15"/>
    </row>
    <row r="5610" spans="2:17" s="25" customFormat="1" x14ac:dyDescent="0.3">
      <c r="B5610" s="15" t="str">
        <f>IF(A5610="","",VLOOKUP(A5610,Tabulka3[[Číslo smlouvy   u pravidelné činnosti]:[Příjmení]],3,0))</f>
        <v/>
      </c>
      <c r="C5610" s="15" t="str">
        <f>IF(A5610="","",VLOOKUP(A5610,Tabulka3[[Číslo smlouvy   u pravidelné činnosti]:[Příjmení]],4,0))</f>
        <v/>
      </c>
      <c r="F5610" s="94"/>
      <c r="H5610" s="113"/>
      <c r="I5610" s="113"/>
      <c r="K5610" s="15"/>
      <c r="L5610" s="15"/>
      <c r="M5610" s="15">
        <f t="shared" si="261"/>
        <v>1</v>
      </c>
      <c r="N5610" s="15" t="str">
        <f t="shared" si="262"/>
        <v>-</v>
      </c>
      <c r="O5610" s="150">
        <f t="shared" si="263"/>
        <v>0</v>
      </c>
      <c r="P5610" s="15" t="str">
        <f>IF(COUNTIF('Personálie dobrovolníků '!U:X,N5610)&gt;0,"ANO","")</f>
        <v/>
      </c>
      <c r="Q5610" s="15"/>
    </row>
    <row r="5611" spans="2:17" s="25" customFormat="1" x14ac:dyDescent="0.3">
      <c r="B5611" s="15" t="str">
        <f>IF(A5611="","",VLOOKUP(A5611,Tabulka3[[Číslo smlouvy   u pravidelné činnosti]:[Příjmení]],3,0))</f>
        <v/>
      </c>
      <c r="C5611" s="15" t="str">
        <f>IF(A5611="","",VLOOKUP(A5611,Tabulka3[[Číslo smlouvy   u pravidelné činnosti]:[Příjmení]],4,0))</f>
        <v/>
      </c>
      <c r="F5611" s="94"/>
      <c r="H5611" s="113"/>
      <c r="I5611" s="113"/>
      <c r="K5611" s="15"/>
      <c r="L5611" s="15"/>
      <c r="M5611" s="15">
        <f t="shared" si="261"/>
        <v>1</v>
      </c>
      <c r="N5611" s="15" t="str">
        <f t="shared" si="262"/>
        <v>-</v>
      </c>
      <c r="O5611" s="150">
        <f t="shared" si="263"/>
        <v>0</v>
      </c>
      <c r="P5611" s="15" t="str">
        <f>IF(COUNTIF('Personálie dobrovolníků '!U:X,N5611)&gt;0,"ANO","")</f>
        <v/>
      </c>
      <c r="Q5611" s="15"/>
    </row>
    <row r="5612" spans="2:17" s="25" customFormat="1" x14ac:dyDescent="0.3">
      <c r="B5612" s="15" t="str">
        <f>IF(A5612="","",VLOOKUP(A5612,Tabulka3[[Číslo smlouvy   u pravidelné činnosti]:[Příjmení]],3,0))</f>
        <v/>
      </c>
      <c r="C5612" s="15" t="str">
        <f>IF(A5612="","",VLOOKUP(A5612,Tabulka3[[Číslo smlouvy   u pravidelné činnosti]:[Příjmení]],4,0))</f>
        <v/>
      </c>
      <c r="F5612" s="94"/>
      <c r="H5612" s="113"/>
      <c r="I5612" s="113"/>
      <c r="K5612" s="15"/>
      <c r="L5612" s="15"/>
      <c r="M5612" s="15">
        <f t="shared" si="261"/>
        <v>1</v>
      </c>
      <c r="N5612" s="15" t="str">
        <f t="shared" si="262"/>
        <v>-</v>
      </c>
      <c r="O5612" s="150">
        <f t="shared" si="263"/>
        <v>0</v>
      </c>
      <c r="P5612" s="15" t="str">
        <f>IF(COUNTIF('Personálie dobrovolníků '!U:X,N5612)&gt;0,"ANO","")</f>
        <v/>
      </c>
      <c r="Q5612" s="15"/>
    </row>
    <row r="5613" spans="2:17" s="25" customFormat="1" x14ac:dyDescent="0.3">
      <c r="B5613" s="15" t="str">
        <f>IF(A5613="","",VLOOKUP(A5613,Tabulka3[[Číslo smlouvy   u pravidelné činnosti]:[Příjmení]],3,0))</f>
        <v/>
      </c>
      <c r="C5613" s="15" t="str">
        <f>IF(A5613="","",VLOOKUP(A5613,Tabulka3[[Číslo smlouvy   u pravidelné činnosti]:[Příjmení]],4,0))</f>
        <v/>
      </c>
      <c r="F5613" s="94"/>
      <c r="H5613" s="113"/>
      <c r="I5613" s="113"/>
      <c r="K5613" s="15"/>
      <c r="L5613" s="15"/>
      <c r="M5613" s="15">
        <f t="shared" si="261"/>
        <v>1</v>
      </c>
      <c r="N5613" s="15" t="str">
        <f t="shared" si="262"/>
        <v>-</v>
      </c>
      <c r="O5613" s="150">
        <f t="shared" si="263"/>
        <v>0</v>
      </c>
      <c r="P5613" s="15" t="str">
        <f>IF(COUNTIF('Personálie dobrovolníků '!U:X,N5613)&gt;0,"ANO","")</f>
        <v/>
      </c>
      <c r="Q5613" s="15"/>
    </row>
    <row r="5614" spans="2:17" s="25" customFormat="1" x14ac:dyDescent="0.3">
      <c r="B5614" s="15" t="str">
        <f>IF(A5614="","",VLOOKUP(A5614,Tabulka3[[Číslo smlouvy   u pravidelné činnosti]:[Příjmení]],3,0))</f>
        <v/>
      </c>
      <c r="C5614" s="15" t="str">
        <f>IF(A5614="","",VLOOKUP(A5614,Tabulka3[[Číslo smlouvy   u pravidelné činnosti]:[Příjmení]],4,0))</f>
        <v/>
      </c>
      <c r="F5614" s="94"/>
      <c r="H5614" s="113"/>
      <c r="I5614" s="113"/>
      <c r="K5614" s="15"/>
      <c r="L5614" s="15"/>
      <c r="M5614" s="15">
        <f t="shared" si="261"/>
        <v>1</v>
      </c>
      <c r="N5614" s="15" t="str">
        <f t="shared" si="262"/>
        <v>-</v>
      </c>
      <c r="O5614" s="150">
        <f t="shared" si="263"/>
        <v>0</v>
      </c>
      <c r="P5614" s="15" t="str">
        <f>IF(COUNTIF('Personálie dobrovolníků '!U:X,N5614)&gt;0,"ANO","")</f>
        <v/>
      </c>
      <c r="Q5614" s="15"/>
    </row>
    <row r="5615" spans="2:17" s="25" customFormat="1" x14ac:dyDescent="0.3">
      <c r="B5615" s="15" t="str">
        <f>IF(A5615="","",VLOOKUP(A5615,Tabulka3[[Číslo smlouvy   u pravidelné činnosti]:[Příjmení]],3,0))</f>
        <v/>
      </c>
      <c r="C5615" s="15" t="str">
        <f>IF(A5615="","",VLOOKUP(A5615,Tabulka3[[Číslo smlouvy   u pravidelné činnosti]:[Příjmení]],4,0))</f>
        <v/>
      </c>
      <c r="F5615" s="94"/>
      <c r="H5615" s="113"/>
      <c r="I5615" s="113"/>
      <c r="K5615" s="15"/>
      <c r="L5615" s="15"/>
      <c r="M5615" s="15">
        <f t="shared" si="261"/>
        <v>1</v>
      </c>
      <c r="N5615" s="15" t="str">
        <f t="shared" si="262"/>
        <v>-</v>
      </c>
      <c r="O5615" s="150">
        <f t="shared" si="263"/>
        <v>0</v>
      </c>
      <c r="P5615" s="15" t="str">
        <f>IF(COUNTIF('Personálie dobrovolníků '!U:X,N5615)&gt;0,"ANO","")</f>
        <v/>
      </c>
      <c r="Q5615" s="15"/>
    </row>
    <row r="5616" spans="2:17" s="25" customFormat="1" x14ac:dyDescent="0.3">
      <c r="B5616" s="15" t="str">
        <f>IF(A5616="","",VLOOKUP(A5616,Tabulka3[[Číslo smlouvy   u pravidelné činnosti]:[Příjmení]],3,0))</f>
        <v/>
      </c>
      <c r="C5616" s="15" t="str">
        <f>IF(A5616="","",VLOOKUP(A5616,Tabulka3[[Číslo smlouvy   u pravidelné činnosti]:[Příjmení]],4,0))</f>
        <v/>
      </c>
      <c r="F5616" s="94"/>
      <c r="H5616" s="113"/>
      <c r="I5616" s="113"/>
      <c r="K5616" s="15"/>
      <c r="L5616" s="15"/>
      <c r="M5616" s="15">
        <f t="shared" si="261"/>
        <v>1</v>
      </c>
      <c r="N5616" s="15" t="str">
        <f t="shared" si="262"/>
        <v>-</v>
      </c>
      <c r="O5616" s="150">
        <f t="shared" si="263"/>
        <v>0</v>
      </c>
      <c r="P5616" s="15" t="str">
        <f>IF(COUNTIF('Personálie dobrovolníků '!U:X,N5616)&gt;0,"ANO","")</f>
        <v/>
      </c>
      <c r="Q5616" s="15"/>
    </row>
    <row r="5617" spans="2:17" s="25" customFormat="1" x14ac:dyDescent="0.3">
      <c r="B5617" s="15" t="str">
        <f>IF(A5617="","",VLOOKUP(A5617,Tabulka3[[Číslo smlouvy   u pravidelné činnosti]:[Příjmení]],3,0))</f>
        <v/>
      </c>
      <c r="C5617" s="15" t="str">
        <f>IF(A5617="","",VLOOKUP(A5617,Tabulka3[[Číslo smlouvy   u pravidelné činnosti]:[Příjmení]],4,0))</f>
        <v/>
      </c>
      <c r="F5617" s="94"/>
      <c r="H5617" s="113"/>
      <c r="I5617" s="113"/>
      <c r="K5617" s="15"/>
      <c r="L5617" s="15"/>
      <c r="M5617" s="15">
        <f t="shared" si="261"/>
        <v>1</v>
      </c>
      <c r="N5617" s="15" t="str">
        <f t="shared" si="262"/>
        <v>-</v>
      </c>
      <c r="O5617" s="150">
        <f t="shared" si="263"/>
        <v>0</v>
      </c>
      <c r="P5617" s="15" t="str">
        <f>IF(COUNTIF('Personálie dobrovolníků '!U:X,N5617)&gt;0,"ANO","")</f>
        <v/>
      </c>
      <c r="Q5617" s="15"/>
    </row>
    <row r="5618" spans="2:17" s="25" customFormat="1" x14ac:dyDescent="0.3">
      <c r="B5618" s="15" t="str">
        <f>IF(A5618="","",VLOOKUP(A5618,Tabulka3[[Číslo smlouvy   u pravidelné činnosti]:[Příjmení]],3,0))</f>
        <v/>
      </c>
      <c r="C5618" s="15" t="str">
        <f>IF(A5618="","",VLOOKUP(A5618,Tabulka3[[Číslo smlouvy   u pravidelné činnosti]:[Příjmení]],4,0))</f>
        <v/>
      </c>
      <c r="F5618" s="94"/>
      <c r="H5618" s="113"/>
      <c r="I5618" s="113"/>
      <c r="K5618" s="15"/>
      <c r="L5618" s="15"/>
      <c r="M5618" s="15">
        <f t="shared" si="261"/>
        <v>1</v>
      </c>
      <c r="N5618" s="15" t="str">
        <f t="shared" si="262"/>
        <v>-</v>
      </c>
      <c r="O5618" s="150">
        <f t="shared" si="263"/>
        <v>0</v>
      </c>
      <c r="P5618" s="15" t="str">
        <f>IF(COUNTIF('Personálie dobrovolníků '!U:X,N5618)&gt;0,"ANO","")</f>
        <v/>
      </c>
      <c r="Q5618" s="15"/>
    </row>
    <row r="5619" spans="2:17" s="25" customFormat="1" x14ac:dyDescent="0.3">
      <c r="B5619" s="15" t="str">
        <f>IF(A5619="","",VLOOKUP(A5619,Tabulka3[[Číslo smlouvy   u pravidelné činnosti]:[Příjmení]],3,0))</f>
        <v/>
      </c>
      <c r="C5619" s="15" t="str">
        <f>IF(A5619="","",VLOOKUP(A5619,Tabulka3[[Číslo smlouvy   u pravidelné činnosti]:[Příjmení]],4,0))</f>
        <v/>
      </c>
      <c r="F5619" s="94"/>
      <c r="H5619" s="113"/>
      <c r="I5619" s="113"/>
      <c r="K5619" s="15"/>
      <c r="L5619" s="15"/>
      <c r="M5619" s="15">
        <f t="shared" si="261"/>
        <v>1</v>
      </c>
      <c r="N5619" s="15" t="str">
        <f t="shared" si="262"/>
        <v>-</v>
      </c>
      <c r="O5619" s="150">
        <f t="shared" si="263"/>
        <v>0</v>
      </c>
      <c r="P5619" s="15" t="str">
        <f>IF(COUNTIF('Personálie dobrovolníků '!U:X,N5619)&gt;0,"ANO","")</f>
        <v/>
      </c>
      <c r="Q5619" s="15"/>
    </row>
    <row r="5620" spans="2:17" s="25" customFormat="1" x14ac:dyDescent="0.3">
      <c r="B5620" s="15" t="str">
        <f>IF(A5620="","",VLOOKUP(A5620,Tabulka3[[Číslo smlouvy   u pravidelné činnosti]:[Příjmení]],3,0))</f>
        <v/>
      </c>
      <c r="C5620" s="15" t="str">
        <f>IF(A5620="","",VLOOKUP(A5620,Tabulka3[[Číslo smlouvy   u pravidelné činnosti]:[Příjmení]],4,0))</f>
        <v/>
      </c>
      <c r="F5620" s="94"/>
      <c r="H5620" s="113"/>
      <c r="I5620" s="113"/>
      <c r="K5620" s="15"/>
      <c r="L5620" s="15"/>
      <c r="M5620" s="15">
        <f t="shared" si="261"/>
        <v>1</v>
      </c>
      <c r="N5620" s="15" t="str">
        <f t="shared" si="262"/>
        <v>-</v>
      </c>
      <c r="O5620" s="150">
        <f t="shared" si="263"/>
        <v>0</v>
      </c>
      <c r="P5620" s="15" t="str">
        <f>IF(COUNTIF('Personálie dobrovolníků '!U:X,N5620)&gt;0,"ANO","")</f>
        <v/>
      </c>
      <c r="Q5620" s="15"/>
    </row>
    <row r="5621" spans="2:17" s="25" customFormat="1" x14ac:dyDescent="0.3">
      <c r="B5621" s="15" t="str">
        <f>IF(A5621="","",VLOOKUP(A5621,Tabulka3[[Číslo smlouvy   u pravidelné činnosti]:[Příjmení]],3,0))</f>
        <v/>
      </c>
      <c r="C5621" s="15" t="str">
        <f>IF(A5621="","",VLOOKUP(A5621,Tabulka3[[Číslo smlouvy   u pravidelné činnosti]:[Příjmení]],4,0))</f>
        <v/>
      </c>
      <c r="F5621" s="94"/>
      <c r="H5621" s="113"/>
      <c r="I5621" s="113"/>
      <c r="K5621" s="15"/>
      <c r="L5621" s="15"/>
      <c r="M5621" s="15">
        <f t="shared" si="261"/>
        <v>1</v>
      </c>
      <c r="N5621" s="15" t="str">
        <f t="shared" si="262"/>
        <v>-</v>
      </c>
      <c r="O5621" s="150">
        <f t="shared" si="263"/>
        <v>0</v>
      </c>
      <c r="P5621" s="15" t="str">
        <f>IF(COUNTIF('Personálie dobrovolníků '!U:X,N5621)&gt;0,"ANO","")</f>
        <v/>
      </c>
      <c r="Q5621" s="15"/>
    </row>
    <row r="5622" spans="2:17" s="25" customFormat="1" x14ac:dyDescent="0.3">
      <c r="B5622" s="15" t="str">
        <f>IF(A5622="","",VLOOKUP(A5622,Tabulka3[[Číslo smlouvy   u pravidelné činnosti]:[Příjmení]],3,0))</f>
        <v/>
      </c>
      <c r="C5622" s="15" t="str">
        <f>IF(A5622="","",VLOOKUP(A5622,Tabulka3[[Číslo smlouvy   u pravidelné činnosti]:[Příjmení]],4,0))</f>
        <v/>
      </c>
      <c r="F5622" s="94"/>
      <c r="H5622" s="113"/>
      <c r="I5622" s="113"/>
      <c r="K5622" s="15"/>
      <c r="L5622" s="15"/>
      <c r="M5622" s="15">
        <f t="shared" si="261"/>
        <v>1</v>
      </c>
      <c r="N5622" s="15" t="str">
        <f t="shared" si="262"/>
        <v>-</v>
      </c>
      <c r="O5622" s="150">
        <f t="shared" si="263"/>
        <v>0</v>
      </c>
      <c r="P5622" s="15" t="str">
        <f>IF(COUNTIF('Personálie dobrovolníků '!U:X,N5622)&gt;0,"ANO","")</f>
        <v/>
      </c>
      <c r="Q5622" s="15"/>
    </row>
    <row r="5623" spans="2:17" s="25" customFormat="1" x14ac:dyDescent="0.3">
      <c r="B5623" s="15" t="str">
        <f>IF(A5623="","",VLOOKUP(A5623,Tabulka3[[Číslo smlouvy   u pravidelné činnosti]:[Příjmení]],3,0))</f>
        <v/>
      </c>
      <c r="C5623" s="15" t="str">
        <f>IF(A5623="","",VLOOKUP(A5623,Tabulka3[[Číslo smlouvy   u pravidelné činnosti]:[Příjmení]],4,0))</f>
        <v/>
      </c>
      <c r="F5623" s="94"/>
      <c r="H5623" s="113"/>
      <c r="I5623" s="113"/>
      <c r="K5623" s="15"/>
      <c r="L5623" s="15"/>
      <c r="M5623" s="15">
        <f t="shared" si="261"/>
        <v>1</v>
      </c>
      <c r="N5623" s="15" t="str">
        <f t="shared" si="262"/>
        <v>-</v>
      </c>
      <c r="O5623" s="150">
        <f t="shared" si="263"/>
        <v>0</v>
      </c>
      <c r="P5623" s="15" t="str">
        <f>IF(COUNTIF('Personálie dobrovolníků '!U:X,N5623)&gt;0,"ANO","")</f>
        <v/>
      </c>
      <c r="Q5623" s="15"/>
    </row>
    <row r="5624" spans="2:17" s="25" customFormat="1" x14ac:dyDescent="0.3">
      <c r="B5624" s="15" t="str">
        <f>IF(A5624="","",VLOOKUP(A5624,Tabulka3[[Číslo smlouvy   u pravidelné činnosti]:[Příjmení]],3,0))</f>
        <v/>
      </c>
      <c r="C5624" s="15" t="str">
        <f>IF(A5624="","",VLOOKUP(A5624,Tabulka3[[Číslo smlouvy   u pravidelné činnosti]:[Příjmení]],4,0))</f>
        <v/>
      </c>
      <c r="F5624" s="94"/>
      <c r="H5624" s="113"/>
      <c r="I5624" s="113"/>
      <c r="K5624" s="15"/>
      <c r="L5624" s="15"/>
      <c r="M5624" s="15">
        <f t="shared" si="261"/>
        <v>1</v>
      </c>
      <c r="N5624" s="15" t="str">
        <f t="shared" si="262"/>
        <v>-</v>
      </c>
      <c r="O5624" s="150">
        <f t="shared" si="263"/>
        <v>0</v>
      </c>
      <c r="P5624" s="15" t="str">
        <f>IF(COUNTIF('Personálie dobrovolníků '!U:X,N5624)&gt;0,"ANO","")</f>
        <v/>
      </c>
      <c r="Q5624" s="15"/>
    </row>
    <row r="5625" spans="2:17" s="25" customFormat="1" x14ac:dyDescent="0.3">
      <c r="B5625" s="15" t="str">
        <f>IF(A5625="","",VLOOKUP(A5625,Tabulka3[[Číslo smlouvy   u pravidelné činnosti]:[Příjmení]],3,0))</f>
        <v/>
      </c>
      <c r="C5625" s="15" t="str">
        <f>IF(A5625="","",VLOOKUP(A5625,Tabulka3[[Číslo smlouvy   u pravidelné činnosti]:[Příjmení]],4,0))</f>
        <v/>
      </c>
      <c r="F5625" s="94"/>
      <c r="H5625" s="113"/>
      <c r="I5625" s="113"/>
      <c r="K5625" s="15"/>
      <c r="L5625" s="15"/>
      <c r="M5625" s="15">
        <f t="shared" si="261"/>
        <v>1</v>
      </c>
      <c r="N5625" s="15" t="str">
        <f t="shared" si="262"/>
        <v>-</v>
      </c>
      <c r="O5625" s="150">
        <f t="shared" si="263"/>
        <v>0</v>
      </c>
      <c r="P5625" s="15" t="str">
        <f>IF(COUNTIF('Personálie dobrovolníků '!U:X,N5625)&gt;0,"ANO","")</f>
        <v/>
      </c>
      <c r="Q5625" s="15"/>
    </row>
    <row r="5626" spans="2:17" s="25" customFormat="1" x14ac:dyDescent="0.3">
      <c r="B5626" s="15" t="str">
        <f>IF(A5626="","",VLOOKUP(A5626,Tabulka3[[Číslo smlouvy   u pravidelné činnosti]:[Příjmení]],3,0))</f>
        <v/>
      </c>
      <c r="C5626" s="15" t="str">
        <f>IF(A5626="","",VLOOKUP(A5626,Tabulka3[[Číslo smlouvy   u pravidelné činnosti]:[Příjmení]],4,0))</f>
        <v/>
      </c>
      <c r="F5626" s="94"/>
      <c r="H5626" s="113"/>
      <c r="I5626" s="113"/>
      <c r="K5626" s="15"/>
      <c r="L5626" s="15"/>
      <c r="M5626" s="15">
        <f t="shared" si="261"/>
        <v>1</v>
      </c>
      <c r="N5626" s="15" t="str">
        <f t="shared" si="262"/>
        <v>-</v>
      </c>
      <c r="O5626" s="150">
        <f t="shared" si="263"/>
        <v>0</v>
      </c>
      <c r="P5626" s="15" t="str">
        <f>IF(COUNTIF('Personálie dobrovolníků '!U:X,N5626)&gt;0,"ANO","")</f>
        <v/>
      </c>
      <c r="Q5626" s="15"/>
    </row>
    <row r="5627" spans="2:17" s="25" customFormat="1" x14ac:dyDescent="0.3">
      <c r="B5627" s="15" t="str">
        <f>IF(A5627="","",VLOOKUP(A5627,Tabulka3[[Číslo smlouvy   u pravidelné činnosti]:[Příjmení]],3,0))</f>
        <v/>
      </c>
      <c r="C5627" s="15" t="str">
        <f>IF(A5627="","",VLOOKUP(A5627,Tabulka3[[Číslo smlouvy   u pravidelné činnosti]:[Příjmení]],4,0))</f>
        <v/>
      </c>
      <c r="F5627" s="94"/>
      <c r="H5627" s="113"/>
      <c r="I5627" s="113"/>
      <c r="K5627" s="15"/>
      <c r="L5627" s="15"/>
      <c r="M5627" s="15">
        <f t="shared" si="261"/>
        <v>1</v>
      </c>
      <c r="N5627" s="15" t="str">
        <f t="shared" si="262"/>
        <v>-</v>
      </c>
      <c r="O5627" s="150">
        <f t="shared" si="263"/>
        <v>0</v>
      </c>
      <c r="P5627" s="15" t="str">
        <f>IF(COUNTIF('Personálie dobrovolníků '!U:X,N5627)&gt;0,"ANO","")</f>
        <v/>
      </c>
      <c r="Q5627" s="15"/>
    </row>
    <row r="5628" spans="2:17" s="25" customFormat="1" x14ac:dyDescent="0.3">
      <c r="B5628" s="15" t="str">
        <f>IF(A5628="","",VLOOKUP(A5628,Tabulka3[[Číslo smlouvy   u pravidelné činnosti]:[Příjmení]],3,0))</f>
        <v/>
      </c>
      <c r="C5628" s="15" t="str">
        <f>IF(A5628="","",VLOOKUP(A5628,Tabulka3[[Číslo smlouvy   u pravidelné činnosti]:[Příjmení]],4,0))</f>
        <v/>
      </c>
      <c r="F5628" s="94"/>
      <c r="H5628" s="113"/>
      <c r="I5628" s="113"/>
      <c r="K5628" s="15"/>
      <c r="L5628" s="15"/>
      <c r="M5628" s="15">
        <f t="shared" si="261"/>
        <v>1</v>
      </c>
      <c r="N5628" s="15" t="str">
        <f t="shared" si="262"/>
        <v>-</v>
      </c>
      <c r="O5628" s="150">
        <f t="shared" si="263"/>
        <v>0</v>
      </c>
      <c r="P5628" s="15" t="str">
        <f>IF(COUNTIF('Personálie dobrovolníků '!U:X,N5628)&gt;0,"ANO","")</f>
        <v/>
      </c>
      <c r="Q5628" s="15"/>
    </row>
    <row r="5629" spans="2:17" s="25" customFormat="1" x14ac:dyDescent="0.3">
      <c r="B5629" s="15" t="str">
        <f>IF(A5629="","",VLOOKUP(A5629,Tabulka3[[Číslo smlouvy   u pravidelné činnosti]:[Příjmení]],3,0))</f>
        <v/>
      </c>
      <c r="C5629" s="15" t="str">
        <f>IF(A5629="","",VLOOKUP(A5629,Tabulka3[[Číslo smlouvy   u pravidelné činnosti]:[Příjmení]],4,0))</f>
        <v/>
      </c>
      <c r="F5629" s="94"/>
      <c r="H5629" s="113"/>
      <c r="I5629" s="113"/>
      <c r="K5629" s="15"/>
      <c r="L5629" s="15"/>
      <c r="M5629" s="15">
        <f t="shared" si="261"/>
        <v>1</v>
      </c>
      <c r="N5629" s="15" t="str">
        <f t="shared" si="262"/>
        <v>-</v>
      </c>
      <c r="O5629" s="150">
        <f t="shared" si="263"/>
        <v>0</v>
      </c>
      <c r="P5629" s="15" t="str">
        <f>IF(COUNTIF('Personálie dobrovolníků '!U:X,N5629)&gt;0,"ANO","")</f>
        <v/>
      </c>
      <c r="Q5629" s="15"/>
    </row>
    <row r="5630" spans="2:17" s="25" customFormat="1" x14ac:dyDescent="0.3">
      <c r="B5630" s="15" t="str">
        <f>IF(A5630="","",VLOOKUP(A5630,Tabulka3[[Číslo smlouvy   u pravidelné činnosti]:[Příjmení]],3,0))</f>
        <v/>
      </c>
      <c r="C5630" s="15" t="str">
        <f>IF(A5630="","",VLOOKUP(A5630,Tabulka3[[Číslo smlouvy   u pravidelné činnosti]:[Příjmení]],4,0))</f>
        <v/>
      </c>
      <c r="F5630" s="94"/>
      <c r="H5630" s="113"/>
      <c r="I5630" s="113"/>
      <c r="K5630" s="15"/>
      <c r="L5630" s="15"/>
      <c r="M5630" s="15">
        <f t="shared" si="261"/>
        <v>1</v>
      </c>
      <c r="N5630" s="15" t="str">
        <f t="shared" si="262"/>
        <v>-</v>
      </c>
      <c r="O5630" s="150">
        <f t="shared" si="263"/>
        <v>0</v>
      </c>
      <c r="P5630" s="15" t="str">
        <f>IF(COUNTIF('Personálie dobrovolníků '!U:X,N5630)&gt;0,"ANO","")</f>
        <v/>
      </c>
      <c r="Q5630" s="15"/>
    </row>
    <row r="5631" spans="2:17" s="25" customFormat="1" x14ac:dyDescent="0.3">
      <c r="B5631" s="15" t="str">
        <f>IF(A5631="","",VLOOKUP(A5631,Tabulka3[[Číslo smlouvy   u pravidelné činnosti]:[Příjmení]],3,0))</f>
        <v/>
      </c>
      <c r="C5631" s="15" t="str">
        <f>IF(A5631="","",VLOOKUP(A5631,Tabulka3[[Číslo smlouvy   u pravidelné činnosti]:[Příjmení]],4,0))</f>
        <v/>
      </c>
      <c r="F5631" s="94"/>
      <c r="H5631" s="113"/>
      <c r="I5631" s="113"/>
      <c r="K5631" s="15"/>
      <c r="L5631" s="15"/>
      <c r="M5631" s="15">
        <f t="shared" si="261"/>
        <v>1</v>
      </c>
      <c r="N5631" s="15" t="str">
        <f t="shared" si="262"/>
        <v>-</v>
      </c>
      <c r="O5631" s="150">
        <f t="shared" si="263"/>
        <v>0</v>
      </c>
      <c r="P5631" s="15" t="str">
        <f>IF(COUNTIF('Personálie dobrovolníků '!U:X,N5631)&gt;0,"ANO","")</f>
        <v/>
      </c>
      <c r="Q5631" s="15"/>
    </row>
    <row r="5632" spans="2:17" s="25" customFormat="1" x14ac:dyDescent="0.3">
      <c r="B5632" s="15" t="str">
        <f>IF(A5632="","",VLOOKUP(A5632,Tabulka3[[Číslo smlouvy   u pravidelné činnosti]:[Příjmení]],3,0))</f>
        <v/>
      </c>
      <c r="C5632" s="15" t="str">
        <f>IF(A5632="","",VLOOKUP(A5632,Tabulka3[[Číslo smlouvy   u pravidelné činnosti]:[Příjmení]],4,0))</f>
        <v/>
      </c>
      <c r="F5632" s="94"/>
      <c r="H5632" s="113"/>
      <c r="I5632" s="113"/>
      <c r="K5632" s="15"/>
      <c r="L5632" s="15"/>
      <c r="M5632" s="15">
        <f t="shared" si="261"/>
        <v>1</v>
      </c>
      <c r="N5632" s="15" t="str">
        <f t="shared" si="262"/>
        <v>-</v>
      </c>
      <c r="O5632" s="150">
        <f t="shared" si="263"/>
        <v>0</v>
      </c>
      <c r="P5632" s="15" t="str">
        <f>IF(COUNTIF('Personálie dobrovolníků '!U:X,N5632)&gt;0,"ANO","")</f>
        <v/>
      </c>
      <c r="Q5632" s="15"/>
    </row>
    <row r="5633" spans="2:17" s="25" customFormat="1" x14ac:dyDescent="0.3">
      <c r="B5633" s="15" t="str">
        <f>IF(A5633="","",VLOOKUP(A5633,Tabulka3[[Číslo smlouvy   u pravidelné činnosti]:[Příjmení]],3,0))</f>
        <v/>
      </c>
      <c r="C5633" s="15" t="str">
        <f>IF(A5633="","",VLOOKUP(A5633,Tabulka3[[Číslo smlouvy   u pravidelné činnosti]:[Příjmení]],4,0))</f>
        <v/>
      </c>
      <c r="F5633" s="94"/>
      <c r="H5633" s="113"/>
      <c r="I5633" s="113"/>
      <c r="K5633" s="15"/>
      <c r="L5633" s="15"/>
      <c r="M5633" s="15">
        <f t="shared" si="261"/>
        <v>1</v>
      </c>
      <c r="N5633" s="15" t="str">
        <f t="shared" si="262"/>
        <v>-</v>
      </c>
      <c r="O5633" s="150">
        <f t="shared" si="263"/>
        <v>0</v>
      </c>
      <c r="P5633" s="15" t="str">
        <f>IF(COUNTIF('Personálie dobrovolníků '!U:X,N5633)&gt;0,"ANO","")</f>
        <v/>
      </c>
      <c r="Q5633" s="15"/>
    </row>
    <row r="5634" spans="2:17" s="25" customFormat="1" x14ac:dyDescent="0.3">
      <c r="B5634" s="15" t="str">
        <f>IF(A5634="","",VLOOKUP(A5634,Tabulka3[[Číslo smlouvy   u pravidelné činnosti]:[Příjmení]],3,0))</f>
        <v/>
      </c>
      <c r="C5634" s="15" t="str">
        <f>IF(A5634="","",VLOOKUP(A5634,Tabulka3[[Číslo smlouvy   u pravidelné činnosti]:[Příjmení]],4,0))</f>
        <v/>
      </c>
      <c r="F5634" s="94"/>
      <c r="H5634" s="113"/>
      <c r="I5634" s="113"/>
      <c r="K5634" s="15"/>
      <c r="L5634" s="15"/>
      <c r="M5634" s="15">
        <f t="shared" si="261"/>
        <v>1</v>
      </c>
      <c r="N5634" s="15" t="str">
        <f t="shared" si="262"/>
        <v>-</v>
      </c>
      <c r="O5634" s="150">
        <f t="shared" si="263"/>
        <v>0</v>
      </c>
      <c r="P5634" s="15" t="str">
        <f>IF(COUNTIF('Personálie dobrovolníků '!U:X,N5634)&gt;0,"ANO","")</f>
        <v/>
      </c>
      <c r="Q5634" s="15"/>
    </row>
    <row r="5635" spans="2:17" s="25" customFormat="1" x14ac:dyDescent="0.3">
      <c r="B5635" s="15" t="str">
        <f>IF(A5635="","",VLOOKUP(A5635,Tabulka3[[Číslo smlouvy   u pravidelné činnosti]:[Příjmení]],3,0))</f>
        <v/>
      </c>
      <c r="C5635" s="15" t="str">
        <f>IF(A5635="","",VLOOKUP(A5635,Tabulka3[[Číslo smlouvy   u pravidelné činnosti]:[Příjmení]],4,0))</f>
        <v/>
      </c>
      <c r="F5635" s="94"/>
      <c r="H5635" s="113"/>
      <c r="I5635" s="113"/>
      <c r="K5635" s="15"/>
      <c r="L5635" s="15"/>
      <c r="M5635" s="15">
        <f t="shared" si="261"/>
        <v>1</v>
      </c>
      <c r="N5635" s="15" t="str">
        <f t="shared" si="262"/>
        <v>-</v>
      </c>
      <c r="O5635" s="150">
        <f t="shared" si="263"/>
        <v>0</v>
      </c>
      <c r="P5635" s="15" t="str">
        <f>IF(COUNTIF('Personálie dobrovolníků '!U:X,N5635)&gt;0,"ANO","")</f>
        <v/>
      </c>
      <c r="Q5635" s="15"/>
    </row>
    <row r="5636" spans="2:17" s="25" customFormat="1" x14ac:dyDescent="0.3">
      <c r="B5636" s="15" t="str">
        <f>IF(A5636="","",VLOOKUP(A5636,Tabulka3[[Číslo smlouvy   u pravidelné činnosti]:[Příjmení]],3,0))</f>
        <v/>
      </c>
      <c r="C5636" s="15" t="str">
        <f>IF(A5636="","",VLOOKUP(A5636,Tabulka3[[Číslo smlouvy   u pravidelné činnosti]:[Příjmení]],4,0))</f>
        <v/>
      </c>
      <c r="F5636" s="94"/>
      <c r="H5636" s="113"/>
      <c r="I5636" s="113"/>
      <c r="K5636" s="15"/>
      <c r="L5636" s="15"/>
      <c r="M5636" s="15">
        <f t="shared" ref="M5636:M5699" si="264">IF(OR(
   AND($H5636=$K$12, $I5636=$L$4),
   AND($H5636=$K$12, $I5636=$L$5),
   AND($H5636=$K$12, $I5636=$L$6),
   AND($H5636=$K$12, $I5636=$L$7),
   AND($H5636=$K$11, $I5636=$L$4),
   AND($H5636=$K$11, $I5636=$L$5),
   AND($H5636=$K$11, $I5636=$L$6),
   AND($H5636=$K$11, $I5636=$L$7),
   AND($H5636=$K$5, $I5636=$L$5),
   AND($H5636=$K$6, $I5636=$L$4),
   AND($H5636=$K$6, $I5636=$L$5),
   AND($H5636=$K$6, $I5636=$L$7),
   AND($H5636=$K$4, $I5636=$L$6),
), 0, 1)</f>
        <v>1</v>
      </c>
      <c r="N5636" s="15" t="str">
        <f t="shared" ref="N5636:N5699" si="265">A5636 &amp; "-" &amp; J5636</f>
        <v>-</v>
      </c>
      <c r="O5636" s="150">
        <f t="shared" ref="O5636:O5699" si="266">IF(AND(M5636&lt;&gt;0, P5636="ANO"), 1, 0)</f>
        <v>0</v>
      </c>
      <c r="P5636" s="15" t="str">
        <f>IF(COUNTIF('Personálie dobrovolníků '!U:X,N5636)&gt;0,"ANO","")</f>
        <v/>
      </c>
      <c r="Q5636" s="15"/>
    </row>
    <row r="5637" spans="2:17" s="25" customFormat="1" x14ac:dyDescent="0.3">
      <c r="B5637" s="15" t="str">
        <f>IF(A5637="","",VLOOKUP(A5637,Tabulka3[[Číslo smlouvy   u pravidelné činnosti]:[Příjmení]],3,0))</f>
        <v/>
      </c>
      <c r="C5637" s="15" t="str">
        <f>IF(A5637="","",VLOOKUP(A5637,Tabulka3[[Číslo smlouvy   u pravidelné činnosti]:[Příjmení]],4,0))</f>
        <v/>
      </c>
      <c r="F5637" s="94"/>
      <c r="H5637" s="113"/>
      <c r="I5637" s="113"/>
      <c r="K5637" s="15"/>
      <c r="L5637" s="15"/>
      <c r="M5637" s="15">
        <f t="shared" si="264"/>
        <v>1</v>
      </c>
      <c r="N5637" s="15" t="str">
        <f t="shared" si="265"/>
        <v>-</v>
      </c>
      <c r="O5637" s="150">
        <f t="shared" si="266"/>
        <v>0</v>
      </c>
      <c r="P5637" s="15" t="str">
        <f>IF(COUNTIF('Personálie dobrovolníků '!U:X,N5637)&gt;0,"ANO","")</f>
        <v/>
      </c>
      <c r="Q5637" s="15"/>
    </row>
    <row r="5638" spans="2:17" s="25" customFormat="1" x14ac:dyDescent="0.3">
      <c r="B5638" s="15" t="str">
        <f>IF(A5638="","",VLOOKUP(A5638,Tabulka3[[Číslo smlouvy   u pravidelné činnosti]:[Příjmení]],3,0))</f>
        <v/>
      </c>
      <c r="C5638" s="15" t="str">
        <f>IF(A5638="","",VLOOKUP(A5638,Tabulka3[[Číslo smlouvy   u pravidelné činnosti]:[Příjmení]],4,0))</f>
        <v/>
      </c>
      <c r="F5638" s="94"/>
      <c r="H5638" s="113"/>
      <c r="I5638" s="113"/>
      <c r="K5638" s="15"/>
      <c r="L5638" s="15"/>
      <c r="M5638" s="15">
        <f t="shared" si="264"/>
        <v>1</v>
      </c>
      <c r="N5638" s="15" t="str">
        <f t="shared" si="265"/>
        <v>-</v>
      </c>
      <c r="O5638" s="150">
        <f t="shared" si="266"/>
        <v>0</v>
      </c>
      <c r="P5638" s="15" t="str">
        <f>IF(COUNTIF('Personálie dobrovolníků '!U:X,N5638)&gt;0,"ANO","")</f>
        <v/>
      </c>
      <c r="Q5638" s="15"/>
    </row>
    <row r="5639" spans="2:17" s="25" customFormat="1" x14ac:dyDescent="0.3">
      <c r="B5639" s="15" t="str">
        <f>IF(A5639="","",VLOOKUP(A5639,Tabulka3[[Číslo smlouvy   u pravidelné činnosti]:[Příjmení]],3,0))</f>
        <v/>
      </c>
      <c r="C5639" s="15" t="str">
        <f>IF(A5639="","",VLOOKUP(A5639,Tabulka3[[Číslo smlouvy   u pravidelné činnosti]:[Příjmení]],4,0))</f>
        <v/>
      </c>
      <c r="F5639" s="94"/>
      <c r="H5639" s="113"/>
      <c r="I5639" s="113"/>
      <c r="K5639" s="15"/>
      <c r="L5639" s="15"/>
      <c r="M5639" s="15">
        <f t="shared" si="264"/>
        <v>1</v>
      </c>
      <c r="N5639" s="15" t="str">
        <f t="shared" si="265"/>
        <v>-</v>
      </c>
      <c r="O5639" s="150">
        <f t="shared" si="266"/>
        <v>0</v>
      </c>
      <c r="P5639" s="15" t="str">
        <f>IF(COUNTIF('Personálie dobrovolníků '!U:X,N5639)&gt;0,"ANO","")</f>
        <v/>
      </c>
      <c r="Q5639" s="15"/>
    </row>
    <row r="5640" spans="2:17" s="25" customFormat="1" x14ac:dyDescent="0.3">
      <c r="B5640" s="15" t="str">
        <f>IF(A5640="","",VLOOKUP(A5640,Tabulka3[[Číslo smlouvy   u pravidelné činnosti]:[Příjmení]],3,0))</f>
        <v/>
      </c>
      <c r="C5640" s="15" t="str">
        <f>IF(A5640="","",VLOOKUP(A5640,Tabulka3[[Číslo smlouvy   u pravidelné činnosti]:[Příjmení]],4,0))</f>
        <v/>
      </c>
      <c r="F5640" s="94"/>
      <c r="H5640" s="113"/>
      <c r="I5640" s="113"/>
      <c r="K5640" s="15"/>
      <c r="L5640" s="15"/>
      <c r="M5640" s="15">
        <f t="shared" si="264"/>
        <v>1</v>
      </c>
      <c r="N5640" s="15" t="str">
        <f t="shared" si="265"/>
        <v>-</v>
      </c>
      <c r="O5640" s="150">
        <f t="shared" si="266"/>
        <v>0</v>
      </c>
      <c r="P5640" s="15" t="str">
        <f>IF(COUNTIF('Personálie dobrovolníků '!U:X,N5640)&gt;0,"ANO","")</f>
        <v/>
      </c>
      <c r="Q5640" s="15"/>
    </row>
    <row r="5641" spans="2:17" s="25" customFormat="1" x14ac:dyDescent="0.3">
      <c r="B5641" s="15" t="str">
        <f>IF(A5641="","",VLOOKUP(A5641,Tabulka3[[Číslo smlouvy   u pravidelné činnosti]:[Příjmení]],3,0))</f>
        <v/>
      </c>
      <c r="C5641" s="15" t="str">
        <f>IF(A5641="","",VLOOKUP(A5641,Tabulka3[[Číslo smlouvy   u pravidelné činnosti]:[Příjmení]],4,0))</f>
        <v/>
      </c>
      <c r="F5641" s="94"/>
      <c r="H5641" s="113"/>
      <c r="I5641" s="113"/>
      <c r="K5641" s="15"/>
      <c r="L5641" s="15"/>
      <c r="M5641" s="15">
        <f t="shared" si="264"/>
        <v>1</v>
      </c>
      <c r="N5641" s="15" t="str">
        <f t="shared" si="265"/>
        <v>-</v>
      </c>
      <c r="O5641" s="150">
        <f t="shared" si="266"/>
        <v>0</v>
      </c>
      <c r="P5641" s="15" t="str">
        <f>IF(COUNTIF('Personálie dobrovolníků '!U:X,N5641)&gt;0,"ANO","")</f>
        <v/>
      </c>
      <c r="Q5641" s="15"/>
    </row>
    <row r="5642" spans="2:17" s="25" customFormat="1" x14ac:dyDescent="0.3">
      <c r="B5642" s="15" t="str">
        <f>IF(A5642="","",VLOOKUP(A5642,Tabulka3[[Číslo smlouvy   u pravidelné činnosti]:[Příjmení]],3,0))</f>
        <v/>
      </c>
      <c r="C5642" s="15" t="str">
        <f>IF(A5642="","",VLOOKUP(A5642,Tabulka3[[Číslo smlouvy   u pravidelné činnosti]:[Příjmení]],4,0))</f>
        <v/>
      </c>
      <c r="F5642" s="94"/>
      <c r="H5642" s="113"/>
      <c r="I5642" s="113"/>
      <c r="K5642" s="15"/>
      <c r="L5642" s="15"/>
      <c r="M5642" s="15">
        <f t="shared" si="264"/>
        <v>1</v>
      </c>
      <c r="N5642" s="15" t="str">
        <f t="shared" si="265"/>
        <v>-</v>
      </c>
      <c r="O5642" s="150">
        <f t="shared" si="266"/>
        <v>0</v>
      </c>
      <c r="P5642" s="15" t="str">
        <f>IF(COUNTIF('Personálie dobrovolníků '!U:X,N5642)&gt;0,"ANO","")</f>
        <v/>
      </c>
      <c r="Q5642" s="15"/>
    </row>
    <row r="5643" spans="2:17" s="25" customFormat="1" x14ac:dyDescent="0.3">
      <c r="B5643" s="15" t="str">
        <f>IF(A5643="","",VLOOKUP(A5643,Tabulka3[[Číslo smlouvy   u pravidelné činnosti]:[Příjmení]],3,0))</f>
        <v/>
      </c>
      <c r="C5643" s="15" t="str">
        <f>IF(A5643="","",VLOOKUP(A5643,Tabulka3[[Číslo smlouvy   u pravidelné činnosti]:[Příjmení]],4,0))</f>
        <v/>
      </c>
      <c r="F5643" s="94"/>
      <c r="H5643" s="113"/>
      <c r="I5643" s="113"/>
      <c r="K5643" s="15"/>
      <c r="L5643" s="15"/>
      <c r="M5643" s="15">
        <f t="shared" si="264"/>
        <v>1</v>
      </c>
      <c r="N5643" s="15" t="str">
        <f t="shared" si="265"/>
        <v>-</v>
      </c>
      <c r="O5643" s="150">
        <f t="shared" si="266"/>
        <v>0</v>
      </c>
      <c r="P5643" s="15" t="str">
        <f>IF(COUNTIF('Personálie dobrovolníků '!U:X,N5643)&gt;0,"ANO","")</f>
        <v/>
      </c>
      <c r="Q5643" s="15"/>
    </row>
    <row r="5644" spans="2:17" s="25" customFormat="1" x14ac:dyDescent="0.3">
      <c r="B5644" s="15" t="str">
        <f>IF(A5644="","",VLOOKUP(A5644,Tabulka3[[Číslo smlouvy   u pravidelné činnosti]:[Příjmení]],3,0))</f>
        <v/>
      </c>
      <c r="C5644" s="15" t="str">
        <f>IF(A5644="","",VLOOKUP(A5644,Tabulka3[[Číslo smlouvy   u pravidelné činnosti]:[Příjmení]],4,0))</f>
        <v/>
      </c>
      <c r="F5644" s="94"/>
      <c r="H5644" s="113"/>
      <c r="I5644" s="113"/>
      <c r="K5644" s="15"/>
      <c r="L5644" s="15"/>
      <c r="M5644" s="15">
        <f t="shared" si="264"/>
        <v>1</v>
      </c>
      <c r="N5644" s="15" t="str">
        <f t="shared" si="265"/>
        <v>-</v>
      </c>
      <c r="O5644" s="150">
        <f t="shared" si="266"/>
        <v>0</v>
      </c>
      <c r="P5644" s="15" t="str">
        <f>IF(COUNTIF('Personálie dobrovolníků '!U:X,N5644)&gt;0,"ANO","")</f>
        <v/>
      </c>
      <c r="Q5644" s="15"/>
    </row>
    <row r="5645" spans="2:17" s="25" customFormat="1" x14ac:dyDescent="0.3">
      <c r="B5645" s="15" t="str">
        <f>IF(A5645="","",VLOOKUP(A5645,Tabulka3[[Číslo smlouvy   u pravidelné činnosti]:[Příjmení]],3,0))</f>
        <v/>
      </c>
      <c r="C5645" s="15" t="str">
        <f>IF(A5645="","",VLOOKUP(A5645,Tabulka3[[Číslo smlouvy   u pravidelné činnosti]:[Příjmení]],4,0))</f>
        <v/>
      </c>
      <c r="F5645" s="94"/>
      <c r="H5645" s="113"/>
      <c r="I5645" s="113"/>
      <c r="K5645" s="15"/>
      <c r="L5645" s="15"/>
      <c r="M5645" s="15">
        <f t="shared" si="264"/>
        <v>1</v>
      </c>
      <c r="N5645" s="15" t="str">
        <f t="shared" si="265"/>
        <v>-</v>
      </c>
      <c r="O5645" s="150">
        <f t="shared" si="266"/>
        <v>0</v>
      </c>
      <c r="P5645" s="15" t="str">
        <f>IF(COUNTIF('Personálie dobrovolníků '!U:X,N5645)&gt;0,"ANO","")</f>
        <v/>
      </c>
      <c r="Q5645" s="15"/>
    </row>
    <row r="5646" spans="2:17" s="25" customFormat="1" x14ac:dyDescent="0.3">
      <c r="B5646" s="15" t="str">
        <f>IF(A5646="","",VLOOKUP(A5646,Tabulka3[[Číslo smlouvy   u pravidelné činnosti]:[Příjmení]],3,0))</f>
        <v/>
      </c>
      <c r="C5646" s="15" t="str">
        <f>IF(A5646="","",VLOOKUP(A5646,Tabulka3[[Číslo smlouvy   u pravidelné činnosti]:[Příjmení]],4,0))</f>
        <v/>
      </c>
      <c r="F5646" s="94"/>
      <c r="H5646" s="113"/>
      <c r="I5646" s="113"/>
      <c r="K5646" s="15"/>
      <c r="L5646" s="15"/>
      <c r="M5646" s="15">
        <f t="shared" si="264"/>
        <v>1</v>
      </c>
      <c r="N5646" s="15" t="str">
        <f t="shared" si="265"/>
        <v>-</v>
      </c>
      <c r="O5646" s="150">
        <f t="shared" si="266"/>
        <v>0</v>
      </c>
      <c r="P5646" s="15" t="str">
        <f>IF(COUNTIF('Personálie dobrovolníků '!U:X,N5646)&gt;0,"ANO","")</f>
        <v/>
      </c>
      <c r="Q5646" s="15"/>
    </row>
    <row r="5647" spans="2:17" s="25" customFormat="1" x14ac:dyDescent="0.3">
      <c r="B5647" s="15" t="str">
        <f>IF(A5647="","",VLOOKUP(A5647,Tabulka3[[Číslo smlouvy   u pravidelné činnosti]:[Příjmení]],3,0))</f>
        <v/>
      </c>
      <c r="C5647" s="15" t="str">
        <f>IF(A5647="","",VLOOKUP(A5647,Tabulka3[[Číslo smlouvy   u pravidelné činnosti]:[Příjmení]],4,0))</f>
        <v/>
      </c>
      <c r="F5647" s="94"/>
      <c r="H5647" s="113"/>
      <c r="I5647" s="113"/>
      <c r="K5647" s="15"/>
      <c r="L5647" s="15"/>
      <c r="M5647" s="15">
        <f t="shared" si="264"/>
        <v>1</v>
      </c>
      <c r="N5647" s="15" t="str">
        <f t="shared" si="265"/>
        <v>-</v>
      </c>
      <c r="O5647" s="150">
        <f t="shared" si="266"/>
        <v>0</v>
      </c>
      <c r="P5647" s="15" t="str">
        <f>IF(COUNTIF('Personálie dobrovolníků '!U:X,N5647)&gt;0,"ANO","")</f>
        <v/>
      </c>
      <c r="Q5647" s="15"/>
    </row>
    <row r="5648" spans="2:17" s="25" customFormat="1" x14ac:dyDescent="0.3">
      <c r="B5648" s="15" t="str">
        <f>IF(A5648="","",VLOOKUP(A5648,Tabulka3[[Číslo smlouvy   u pravidelné činnosti]:[Příjmení]],3,0))</f>
        <v/>
      </c>
      <c r="C5648" s="15" t="str">
        <f>IF(A5648="","",VLOOKUP(A5648,Tabulka3[[Číslo smlouvy   u pravidelné činnosti]:[Příjmení]],4,0))</f>
        <v/>
      </c>
      <c r="F5648" s="94"/>
      <c r="H5648" s="113"/>
      <c r="I5648" s="113"/>
      <c r="K5648" s="15"/>
      <c r="L5648" s="15"/>
      <c r="M5648" s="15">
        <f t="shared" si="264"/>
        <v>1</v>
      </c>
      <c r="N5648" s="15" t="str">
        <f t="shared" si="265"/>
        <v>-</v>
      </c>
      <c r="O5648" s="150">
        <f t="shared" si="266"/>
        <v>0</v>
      </c>
      <c r="P5648" s="15" t="str">
        <f>IF(COUNTIF('Personálie dobrovolníků '!U:X,N5648)&gt;0,"ANO","")</f>
        <v/>
      </c>
      <c r="Q5648" s="15"/>
    </row>
    <row r="5649" spans="2:17" s="25" customFormat="1" x14ac:dyDescent="0.3">
      <c r="B5649" s="15" t="str">
        <f>IF(A5649="","",VLOOKUP(A5649,Tabulka3[[Číslo smlouvy   u pravidelné činnosti]:[Příjmení]],3,0))</f>
        <v/>
      </c>
      <c r="C5649" s="15" t="str">
        <f>IF(A5649="","",VLOOKUP(A5649,Tabulka3[[Číslo smlouvy   u pravidelné činnosti]:[Příjmení]],4,0))</f>
        <v/>
      </c>
      <c r="F5649" s="94"/>
      <c r="H5649" s="113"/>
      <c r="I5649" s="113"/>
      <c r="K5649" s="15"/>
      <c r="L5649" s="15"/>
      <c r="M5649" s="15">
        <f t="shared" si="264"/>
        <v>1</v>
      </c>
      <c r="N5649" s="15" t="str">
        <f t="shared" si="265"/>
        <v>-</v>
      </c>
      <c r="O5649" s="150">
        <f t="shared" si="266"/>
        <v>0</v>
      </c>
      <c r="P5649" s="15" t="str">
        <f>IF(COUNTIF('Personálie dobrovolníků '!U:X,N5649)&gt;0,"ANO","")</f>
        <v/>
      </c>
      <c r="Q5649" s="15"/>
    </row>
    <row r="5650" spans="2:17" s="25" customFormat="1" x14ac:dyDescent="0.3">
      <c r="B5650" s="15" t="str">
        <f>IF(A5650="","",VLOOKUP(A5650,Tabulka3[[Číslo smlouvy   u pravidelné činnosti]:[Příjmení]],3,0))</f>
        <v/>
      </c>
      <c r="C5650" s="15" t="str">
        <f>IF(A5650="","",VLOOKUP(A5650,Tabulka3[[Číslo smlouvy   u pravidelné činnosti]:[Příjmení]],4,0))</f>
        <v/>
      </c>
      <c r="F5650" s="94"/>
      <c r="H5650" s="113"/>
      <c r="I5650" s="113"/>
      <c r="K5650" s="15"/>
      <c r="L5650" s="15"/>
      <c r="M5650" s="15">
        <f t="shared" si="264"/>
        <v>1</v>
      </c>
      <c r="N5650" s="15" t="str">
        <f t="shared" si="265"/>
        <v>-</v>
      </c>
      <c r="O5650" s="150">
        <f t="shared" si="266"/>
        <v>0</v>
      </c>
      <c r="P5650" s="15" t="str">
        <f>IF(COUNTIF('Personálie dobrovolníků '!U:X,N5650)&gt;0,"ANO","")</f>
        <v/>
      </c>
      <c r="Q5650" s="15"/>
    </row>
    <row r="5651" spans="2:17" s="25" customFormat="1" x14ac:dyDescent="0.3">
      <c r="B5651" s="15" t="str">
        <f>IF(A5651="","",VLOOKUP(A5651,Tabulka3[[Číslo smlouvy   u pravidelné činnosti]:[Příjmení]],3,0))</f>
        <v/>
      </c>
      <c r="C5651" s="15" t="str">
        <f>IF(A5651="","",VLOOKUP(A5651,Tabulka3[[Číslo smlouvy   u pravidelné činnosti]:[Příjmení]],4,0))</f>
        <v/>
      </c>
      <c r="F5651" s="94"/>
      <c r="H5651" s="113"/>
      <c r="I5651" s="113"/>
      <c r="K5651" s="15"/>
      <c r="L5651" s="15"/>
      <c r="M5651" s="15">
        <f t="shared" si="264"/>
        <v>1</v>
      </c>
      <c r="N5651" s="15" t="str">
        <f t="shared" si="265"/>
        <v>-</v>
      </c>
      <c r="O5651" s="150">
        <f t="shared" si="266"/>
        <v>0</v>
      </c>
      <c r="P5651" s="15" t="str">
        <f>IF(COUNTIF('Personálie dobrovolníků '!U:X,N5651)&gt;0,"ANO","")</f>
        <v/>
      </c>
      <c r="Q5651" s="15"/>
    </row>
    <row r="5652" spans="2:17" s="25" customFormat="1" x14ac:dyDescent="0.3">
      <c r="B5652" s="15" t="str">
        <f>IF(A5652="","",VLOOKUP(A5652,Tabulka3[[Číslo smlouvy   u pravidelné činnosti]:[Příjmení]],3,0))</f>
        <v/>
      </c>
      <c r="C5652" s="15" t="str">
        <f>IF(A5652="","",VLOOKUP(A5652,Tabulka3[[Číslo smlouvy   u pravidelné činnosti]:[Příjmení]],4,0))</f>
        <v/>
      </c>
      <c r="F5652" s="94"/>
      <c r="H5652" s="113"/>
      <c r="I5652" s="113"/>
      <c r="K5652" s="15"/>
      <c r="L5652" s="15"/>
      <c r="M5652" s="15">
        <f t="shared" si="264"/>
        <v>1</v>
      </c>
      <c r="N5652" s="15" t="str">
        <f t="shared" si="265"/>
        <v>-</v>
      </c>
      <c r="O5652" s="150">
        <f t="shared" si="266"/>
        <v>0</v>
      </c>
      <c r="P5652" s="15" t="str">
        <f>IF(COUNTIF('Personálie dobrovolníků '!U:X,N5652)&gt;0,"ANO","")</f>
        <v/>
      </c>
      <c r="Q5652" s="15"/>
    </row>
    <row r="5653" spans="2:17" s="25" customFormat="1" x14ac:dyDescent="0.3">
      <c r="B5653" s="15" t="str">
        <f>IF(A5653="","",VLOOKUP(A5653,Tabulka3[[Číslo smlouvy   u pravidelné činnosti]:[Příjmení]],3,0))</f>
        <v/>
      </c>
      <c r="C5653" s="15" t="str">
        <f>IF(A5653="","",VLOOKUP(A5653,Tabulka3[[Číslo smlouvy   u pravidelné činnosti]:[Příjmení]],4,0))</f>
        <v/>
      </c>
      <c r="F5653" s="94"/>
      <c r="H5653" s="113"/>
      <c r="I5653" s="113"/>
      <c r="K5653" s="15"/>
      <c r="L5653" s="15"/>
      <c r="M5653" s="15">
        <f t="shared" si="264"/>
        <v>1</v>
      </c>
      <c r="N5653" s="15" t="str">
        <f t="shared" si="265"/>
        <v>-</v>
      </c>
      <c r="O5653" s="150">
        <f t="shared" si="266"/>
        <v>0</v>
      </c>
      <c r="P5653" s="15" t="str">
        <f>IF(COUNTIF('Personálie dobrovolníků '!U:X,N5653)&gt;0,"ANO","")</f>
        <v/>
      </c>
      <c r="Q5653" s="15"/>
    </row>
    <row r="5654" spans="2:17" s="25" customFormat="1" x14ac:dyDescent="0.3">
      <c r="B5654" s="15" t="str">
        <f>IF(A5654="","",VLOOKUP(A5654,Tabulka3[[Číslo smlouvy   u pravidelné činnosti]:[Příjmení]],3,0))</f>
        <v/>
      </c>
      <c r="C5654" s="15" t="str">
        <f>IF(A5654="","",VLOOKUP(A5654,Tabulka3[[Číslo smlouvy   u pravidelné činnosti]:[Příjmení]],4,0))</f>
        <v/>
      </c>
      <c r="F5654" s="94"/>
      <c r="H5654" s="113"/>
      <c r="I5654" s="113"/>
      <c r="K5654" s="15"/>
      <c r="L5654" s="15"/>
      <c r="M5654" s="15">
        <f t="shared" si="264"/>
        <v>1</v>
      </c>
      <c r="N5654" s="15" t="str">
        <f t="shared" si="265"/>
        <v>-</v>
      </c>
      <c r="O5654" s="150">
        <f t="shared" si="266"/>
        <v>0</v>
      </c>
      <c r="P5654" s="15" t="str">
        <f>IF(COUNTIF('Personálie dobrovolníků '!U:X,N5654)&gt;0,"ANO","")</f>
        <v/>
      </c>
      <c r="Q5654" s="15"/>
    </row>
    <row r="5655" spans="2:17" s="25" customFormat="1" x14ac:dyDescent="0.3">
      <c r="B5655" s="15" t="str">
        <f>IF(A5655="","",VLOOKUP(A5655,Tabulka3[[Číslo smlouvy   u pravidelné činnosti]:[Příjmení]],3,0))</f>
        <v/>
      </c>
      <c r="C5655" s="15" t="str">
        <f>IF(A5655="","",VLOOKUP(A5655,Tabulka3[[Číslo smlouvy   u pravidelné činnosti]:[Příjmení]],4,0))</f>
        <v/>
      </c>
      <c r="F5655" s="94"/>
      <c r="H5655" s="113"/>
      <c r="I5655" s="113"/>
      <c r="K5655" s="15"/>
      <c r="L5655" s="15"/>
      <c r="M5655" s="15">
        <f t="shared" si="264"/>
        <v>1</v>
      </c>
      <c r="N5655" s="15" t="str">
        <f t="shared" si="265"/>
        <v>-</v>
      </c>
      <c r="O5655" s="150">
        <f t="shared" si="266"/>
        <v>0</v>
      </c>
      <c r="P5655" s="15" t="str">
        <f>IF(COUNTIF('Personálie dobrovolníků '!U:X,N5655)&gt;0,"ANO","")</f>
        <v/>
      </c>
      <c r="Q5655" s="15"/>
    </row>
    <row r="5656" spans="2:17" s="25" customFormat="1" x14ac:dyDescent="0.3">
      <c r="B5656" s="15" t="str">
        <f>IF(A5656="","",VLOOKUP(A5656,Tabulka3[[Číslo smlouvy   u pravidelné činnosti]:[Příjmení]],3,0))</f>
        <v/>
      </c>
      <c r="C5656" s="15" t="str">
        <f>IF(A5656="","",VLOOKUP(A5656,Tabulka3[[Číslo smlouvy   u pravidelné činnosti]:[Příjmení]],4,0))</f>
        <v/>
      </c>
      <c r="F5656" s="94"/>
      <c r="H5656" s="113"/>
      <c r="I5656" s="113"/>
      <c r="K5656" s="15"/>
      <c r="L5656" s="15"/>
      <c r="M5656" s="15">
        <f t="shared" si="264"/>
        <v>1</v>
      </c>
      <c r="N5656" s="15" t="str">
        <f t="shared" si="265"/>
        <v>-</v>
      </c>
      <c r="O5656" s="150">
        <f t="shared" si="266"/>
        <v>0</v>
      </c>
      <c r="P5656" s="15" t="str">
        <f>IF(COUNTIF('Personálie dobrovolníků '!U:X,N5656)&gt;0,"ANO","")</f>
        <v/>
      </c>
      <c r="Q5656" s="15"/>
    </row>
    <row r="5657" spans="2:17" s="25" customFormat="1" x14ac:dyDescent="0.3">
      <c r="B5657" s="15" t="str">
        <f>IF(A5657="","",VLOOKUP(A5657,Tabulka3[[Číslo smlouvy   u pravidelné činnosti]:[Příjmení]],3,0))</f>
        <v/>
      </c>
      <c r="C5657" s="15" t="str">
        <f>IF(A5657="","",VLOOKUP(A5657,Tabulka3[[Číslo smlouvy   u pravidelné činnosti]:[Příjmení]],4,0))</f>
        <v/>
      </c>
      <c r="F5657" s="94"/>
      <c r="H5657" s="113"/>
      <c r="I5657" s="113"/>
      <c r="K5657" s="15"/>
      <c r="L5657" s="15"/>
      <c r="M5657" s="15">
        <f t="shared" si="264"/>
        <v>1</v>
      </c>
      <c r="N5657" s="15" t="str">
        <f t="shared" si="265"/>
        <v>-</v>
      </c>
      <c r="O5657" s="150">
        <f t="shared" si="266"/>
        <v>0</v>
      </c>
      <c r="P5657" s="15" t="str">
        <f>IF(COUNTIF('Personálie dobrovolníků '!U:X,N5657)&gt;0,"ANO","")</f>
        <v/>
      </c>
      <c r="Q5657" s="15"/>
    </row>
    <row r="5658" spans="2:17" s="25" customFormat="1" x14ac:dyDescent="0.3">
      <c r="B5658" s="15" t="str">
        <f>IF(A5658="","",VLOOKUP(A5658,Tabulka3[[Číslo smlouvy   u pravidelné činnosti]:[Příjmení]],3,0))</f>
        <v/>
      </c>
      <c r="C5658" s="15" t="str">
        <f>IF(A5658="","",VLOOKUP(A5658,Tabulka3[[Číslo smlouvy   u pravidelné činnosti]:[Příjmení]],4,0))</f>
        <v/>
      </c>
      <c r="F5658" s="94"/>
      <c r="H5658" s="113"/>
      <c r="I5658" s="113"/>
      <c r="K5658" s="15"/>
      <c r="L5658" s="15"/>
      <c r="M5658" s="15">
        <f t="shared" si="264"/>
        <v>1</v>
      </c>
      <c r="N5658" s="15" t="str">
        <f t="shared" si="265"/>
        <v>-</v>
      </c>
      <c r="O5658" s="150">
        <f t="shared" si="266"/>
        <v>0</v>
      </c>
      <c r="P5658" s="15" t="str">
        <f>IF(COUNTIF('Personálie dobrovolníků '!U:X,N5658)&gt;0,"ANO","")</f>
        <v/>
      </c>
      <c r="Q5658" s="15"/>
    </row>
    <row r="5659" spans="2:17" s="25" customFormat="1" x14ac:dyDescent="0.3">
      <c r="B5659" s="15" t="str">
        <f>IF(A5659="","",VLOOKUP(A5659,Tabulka3[[Číslo smlouvy   u pravidelné činnosti]:[Příjmení]],3,0))</f>
        <v/>
      </c>
      <c r="C5659" s="15" t="str">
        <f>IF(A5659="","",VLOOKUP(A5659,Tabulka3[[Číslo smlouvy   u pravidelné činnosti]:[Příjmení]],4,0))</f>
        <v/>
      </c>
      <c r="F5659" s="94"/>
      <c r="H5659" s="113"/>
      <c r="I5659" s="113"/>
      <c r="K5659" s="15"/>
      <c r="L5659" s="15"/>
      <c r="M5659" s="15">
        <f t="shared" si="264"/>
        <v>1</v>
      </c>
      <c r="N5659" s="15" t="str">
        <f t="shared" si="265"/>
        <v>-</v>
      </c>
      <c r="O5659" s="150">
        <f t="shared" si="266"/>
        <v>0</v>
      </c>
      <c r="P5659" s="15" t="str">
        <f>IF(COUNTIF('Personálie dobrovolníků '!U:X,N5659)&gt;0,"ANO","")</f>
        <v/>
      </c>
      <c r="Q5659" s="15"/>
    </row>
    <row r="5660" spans="2:17" s="25" customFormat="1" x14ac:dyDescent="0.3">
      <c r="B5660" s="15" t="str">
        <f>IF(A5660="","",VLOOKUP(A5660,Tabulka3[[Číslo smlouvy   u pravidelné činnosti]:[Příjmení]],3,0))</f>
        <v/>
      </c>
      <c r="C5660" s="15" t="str">
        <f>IF(A5660="","",VLOOKUP(A5660,Tabulka3[[Číslo smlouvy   u pravidelné činnosti]:[Příjmení]],4,0))</f>
        <v/>
      </c>
      <c r="F5660" s="94"/>
      <c r="H5660" s="113"/>
      <c r="I5660" s="113"/>
      <c r="K5660" s="15"/>
      <c r="L5660" s="15"/>
      <c r="M5660" s="15">
        <f t="shared" si="264"/>
        <v>1</v>
      </c>
      <c r="N5660" s="15" t="str">
        <f t="shared" si="265"/>
        <v>-</v>
      </c>
      <c r="O5660" s="150">
        <f t="shared" si="266"/>
        <v>0</v>
      </c>
      <c r="P5660" s="15" t="str">
        <f>IF(COUNTIF('Personálie dobrovolníků '!U:X,N5660)&gt;0,"ANO","")</f>
        <v/>
      </c>
      <c r="Q5660" s="15"/>
    </row>
    <row r="5661" spans="2:17" s="25" customFormat="1" x14ac:dyDescent="0.3">
      <c r="B5661" s="15" t="str">
        <f>IF(A5661="","",VLOOKUP(A5661,Tabulka3[[Číslo smlouvy   u pravidelné činnosti]:[Příjmení]],3,0))</f>
        <v/>
      </c>
      <c r="C5661" s="15" t="str">
        <f>IF(A5661="","",VLOOKUP(A5661,Tabulka3[[Číslo smlouvy   u pravidelné činnosti]:[Příjmení]],4,0))</f>
        <v/>
      </c>
      <c r="F5661" s="94"/>
      <c r="H5661" s="113"/>
      <c r="I5661" s="113"/>
      <c r="K5661" s="15"/>
      <c r="L5661" s="15"/>
      <c r="M5661" s="15">
        <f t="shared" si="264"/>
        <v>1</v>
      </c>
      <c r="N5661" s="15" t="str">
        <f t="shared" si="265"/>
        <v>-</v>
      </c>
      <c r="O5661" s="150">
        <f t="shared" si="266"/>
        <v>0</v>
      </c>
      <c r="P5661" s="15" t="str">
        <f>IF(COUNTIF('Personálie dobrovolníků '!U:X,N5661)&gt;0,"ANO","")</f>
        <v/>
      </c>
      <c r="Q5661" s="15"/>
    </row>
    <row r="5662" spans="2:17" s="25" customFormat="1" x14ac:dyDescent="0.3">
      <c r="B5662" s="15" t="str">
        <f>IF(A5662="","",VLOOKUP(A5662,Tabulka3[[Číslo smlouvy   u pravidelné činnosti]:[Příjmení]],3,0))</f>
        <v/>
      </c>
      <c r="C5662" s="15" t="str">
        <f>IF(A5662="","",VLOOKUP(A5662,Tabulka3[[Číslo smlouvy   u pravidelné činnosti]:[Příjmení]],4,0))</f>
        <v/>
      </c>
      <c r="F5662" s="94"/>
      <c r="H5662" s="113"/>
      <c r="I5662" s="113"/>
      <c r="K5662" s="15"/>
      <c r="L5662" s="15"/>
      <c r="M5662" s="15">
        <f t="shared" si="264"/>
        <v>1</v>
      </c>
      <c r="N5662" s="15" t="str">
        <f t="shared" si="265"/>
        <v>-</v>
      </c>
      <c r="O5662" s="150">
        <f t="shared" si="266"/>
        <v>0</v>
      </c>
      <c r="P5662" s="15" t="str">
        <f>IF(COUNTIF('Personálie dobrovolníků '!U:X,N5662)&gt;0,"ANO","")</f>
        <v/>
      </c>
      <c r="Q5662" s="15"/>
    </row>
    <row r="5663" spans="2:17" s="25" customFormat="1" x14ac:dyDescent="0.3">
      <c r="B5663" s="15" t="str">
        <f>IF(A5663="","",VLOOKUP(A5663,Tabulka3[[Číslo smlouvy   u pravidelné činnosti]:[Příjmení]],3,0))</f>
        <v/>
      </c>
      <c r="C5663" s="15" t="str">
        <f>IF(A5663="","",VLOOKUP(A5663,Tabulka3[[Číslo smlouvy   u pravidelné činnosti]:[Příjmení]],4,0))</f>
        <v/>
      </c>
      <c r="F5663" s="94"/>
      <c r="H5663" s="113"/>
      <c r="I5663" s="113"/>
      <c r="K5663" s="15"/>
      <c r="L5663" s="15"/>
      <c r="M5663" s="15">
        <f t="shared" si="264"/>
        <v>1</v>
      </c>
      <c r="N5663" s="15" t="str">
        <f t="shared" si="265"/>
        <v>-</v>
      </c>
      <c r="O5663" s="150">
        <f t="shared" si="266"/>
        <v>0</v>
      </c>
      <c r="P5663" s="15" t="str">
        <f>IF(COUNTIF('Personálie dobrovolníků '!U:X,N5663)&gt;0,"ANO","")</f>
        <v/>
      </c>
      <c r="Q5663" s="15"/>
    </row>
    <row r="5664" spans="2:17" s="25" customFormat="1" x14ac:dyDescent="0.3">
      <c r="B5664" s="15" t="str">
        <f>IF(A5664="","",VLOOKUP(A5664,Tabulka3[[Číslo smlouvy   u pravidelné činnosti]:[Příjmení]],3,0))</f>
        <v/>
      </c>
      <c r="C5664" s="15" t="str">
        <f>IF(A5664="","",VLOOKUP(A5664,Tabulka3[[Číslo smlouvy   u pravidelné činnosti]:[Příjmení]],4,0))</f>
        <v/>
      </c>
      <c r="F5664" s="94"/>
      <c r="H5664" s="113"/>
      <c r="I5664" s="113"/>
      <c r="K5664" s="15"/>
      <c r="L5664" s="15"/>
      <c r="M5664" s="15">
        <f t="shared" si="264"/>
        <v>1</v>
      </c>
      <c r="N5664" s="15" t="str">
        <f t="shared" si="265"/>
        <v>-</v>
      </c>
      <c r="O5664" s="150">
        <f t="shared" si="266"/>
        <v>0</v>
      </c>
      <c r="P5664" s="15" t="str">
        <f>IF(COUNTIF('Personálie dobrovolníků '!U:X,N5664)&gt;0,"ANO","")</f>
        <v/>
      </c>
      <c r="Q5664" s="15"/>
    </row>
    <row r="5665" spans="2:17" s="25" customFormat="1" x14ac:dyDescent="0.3">
      <c r="B5665" s="15" t="str">
        <f>IF(A5665="","",VLOOKUP(A5665,Tabulka3[[Číslo smlouvy   u pravidelné činnosti]:[Příjmení]],3,0))</f>
        <v/>
      </c>
      <c r="C5665" s="15" t="str">
        <f>IF(A5665="","",VLOOKUP(A5665,Tabulka3[[Číslo smlouvy   u pravidelné činnosti]:[Příjmení]],4,0))</f>
        <v/>
      </c>
      <c r="F5665" s="94"/>
      <c r="H5665" s="113"/>
      <c r="I5665" s="113"/>
      <c r="K5665" s="15"/>
      <c r="L5665" s="15"/>
      <c r="M5665" s="15">
        <f t="shared" si="264"/>
        <v>1</v>
      </c>
      <c r="N5665" s="15" t="str">
        <f t="shared" si="265"/>
        <v>-</v>
      </c>
      <c r="O5665" s="150">
        <f t="shared" si="266"/>
        <v>0</v>
      </c>
      <c r="P5665" s="15" t="str">
        <f>IF(COUNTIF('Personálie dobrovolníků '!U:X,N5665)&gt;0,"ANO","")</f>
        <v/>
      </c>
      <c r="Q5665" s="15"/>
    </row>
    <row r="5666" spans="2:17" s="25" customFormat="1" x14ac:dyDescent="0.3">
      <c r="B5666" s="15" t="str">
        <f>IF(A5666="","",VLOOKUP(A5666,Tabulka3[[Číslo smlouvy   u pravidelné činnosti]:[Příjmení]],3,0))</f>
        <v/>
      </c>
      <c r="C5666" s="15" t="str">
        <f>IF(A5666="","",VLOOKUP(A5666,Tabulka3[[Číslo smlouvy   u pravidelné činnosti]:[Příjmení]],4,0))</f>
        <v/>
      </c>
      <c r="F5666" s="94"/>
      <c r="H5666" s="113"/>
      <c r="I5666" s="113"/>
      <c r="K5666" s="15"/>
      <c r="L5666" s="15"/>
      <c r="M5666" s="15">
        <f t="shared" si="264"/>
        <v>1</v>
      </c>
      <c r="N5666" s="15" t="str">
        <f t="shared" si="265"/>
        <v>-</v>
      </c>
      <c r="O5666" s="150">
        <f t="shared" si="266"/>
        <v>0</v>
      </c>
      <c r="P5666" s="15" t="str">
        <f>IF(COUNTIF('Personálie dobrovolníků '!U:X,N5666)&gt;0,"ANO","")</f>
        <v/>
      </c>
      <c r="Q5666" s="15"/>
    </row>
    <row r="5667" spans="2:17" s="25" customFormat="1" x14ac:dyDescent="0.3">
      <c r="B5667" s="15" t="str">
        <f>IF(A5667="","",VLOOKUP(A5667,Tabulka3[[Číslo smlouvy   u pravidelné činnosti]:[Příjmení]],3,0))</f>
        <v/>
      </c>
      <c r="C5667" s="15" t="str">
        <f>IF(A5667="","",VLOOKUP(A5667,Tabulka3[[Číslo smlouvy   u pravidelné činnosti]:[Příjmení]],4,0))</f>
        <v/>
      </c>
      <c r="F5667" s="94"/>
      <c r="H5667" s="113"/>
      <c r="I5667" s="113"/>
      <c r="K5667" s="15"/>
      <c r="L5667" s="15"/>
      <c r="M5667" s="15">
        <f t="shared" si="264"/>
        <v>1</v>
      </c>
      <c r="N5667" s="15" t="str">
        <f t="shared" si="265"/>
        <v>-</v>
      </c>
      <c r="O5667" s="150">
        <f t="shared" si="266"/>
        <v>0</v>
      </c>
      <c r="P5667" s="15" t="str">
        <f>IF(COUNTIF('Personálie dobrovolníků '!U:X,N5667)&gt;0,"ANO","")</f>
        <v/>
      </c>
      <c r="Q5667" s="15"/>
    </row>
    <row r="5668" spans="2:17" s="25" customFormat="1" x14ac:dyDescent="0.3">
      <c r="B5668" s="15" t="str">
        <f>IF(A5668="","",VLOOKUP(A5668,Tabulka3[[Číslo smlouvy   u pravidelné činnosti]:[Příjmení]],3,0))</f>
        <v/>
      </c>
      <c r="C5668" s="15" t="str">
        <f>IF(A5668="","",VLOOKUP(A5668,Tabulka3[[Číslo smlouvy   u pravidelné činnosti]:[Příjmení]],4,0))</f>
        <v/>
      </c>
      <c r="F5668" s="94"/>
      <c r="H5668" s="113"/>
      <c r="I5668" s="113"/>
      <c r="K5668" s="15"/>
      <c r="L5668" s="15"/>
      <c r="M5668" s="15">
        <f t="shared" si="264"/>
        <v>1</v>
      </c>
      <c r="N5668" s="15" t="str">
        <f t="shared" si="265"/>
        <v>-</v>
      </c>
      <c r="O5668" s="150">
        <f t="shared" si="266"/>
        <v>0</v>
      </c>
      <c r="P5668" s="15" t="str">
        <f>IF(COUNTIF('Personálie dobrovolníků '!U:X,N5668)&gt;0,"ANO","")</f>
        <v/>
      </c>
      <c r="Q5668" s="15"/>
    </row>
    <row r="5669" spans="2:17" s="25" customFormat="1" x14ac:dyDescent="0.3">
      <c r="B5669" s="15" t="str">
        <f>IF(A5669="","",VLOOKUP(A5669,Tabulka3[[Číslo smlouvy   u pravidelné činnosti]:[Příjmení]],3,0))</f>
        <v/>
      </c>
      <c r="C5669" s="15" t="str">
        <f>IF(A5669="","",VLOOKUP(A5669,Tabulka3[[Číslo smlouvy   u pravidelné činnosti]:[Příjmení]],4,0))</f>
        <v/>
      </c>
      <c r="F5669" s="94"/>
      <c r="H5669" s="113"/>
      <c r="I5669" s="113"/>
      <c r="K5669" s="15"/>
      <c r="L5669" s="15"/>
      <c r="M5669" s="15">
        <f t="shared" si="264"/>
        <v>1</v>
      </c>
      <c r="N5669" s="15" t="str">
        <f t="shared" si="265"/>
        <v>-</v>
      </c>
      <c r="O5669" s="150">
        <f t="shared" si="266"/>
        <v>0</v>
      </c>
      <c r="P5669" s="15" t="str">
        <f>IF(COUNTIF('Personálie dobrovolníků '!U:X,N5669)&gt;0,"ANO","")</f>
        <v/>
      </c>
      <c r="Q5669" s="15"/>
    </row>
    <row r="5670" spans="2:17" s="25" customFormat="1" x14ac:dyDescent="0.3">
      <c r="B5670" s="15" t="str">
        <f>IF(A5670="","",VLOOKUP(A5670,Tabulka3[[Číslo smlouvy   u pravidelné činnosti]:[Příjmení]],3,0))</f>
        <v/>
      </c>
      <c r="C5670" s="15" t="str">
        <f>IF(A5670="","",VLOOKUP(A5670,Tabulka3[[Číslo smlouvy   u pravidelné činnosti]:[Příjmení]],4,0))</f>
        <v/>
      </c>
      <c r="F5670" s="94"/>
      <c r="H5670" s="113"/>
      <c r="I5670" s="113"/>
      <c r="K5670" s="15"/>
      <c r="L5670" s="15"/>
      <c r="M5670" s="15">
        <f t="shared" si="264"/>
        <v>1</v>
      </c>
      <c r="N5670" s="15" t="str">
        <f t="shared" si="265"/>
        <v>-</v>
      </c>
      <c r="O5670" s="150">
        <f t="shared" si="266"/>
        <v>0</v>
      </c>
      <c r="P5670" s="15" t="str">
        <f>IF(COUNTIF('Personálie dobrovolníků '!U:X,N5670)&gt;0,"ANO","")</f>
        <v/>
      </c>
      <c r="Q5670" s="15"/>
    </row>
    <row r="5671" spans="2:17" s="25" customFormat="1" x14ac:dyDescent="0.3">
      <c r="B5671" s="15" t="str">
        <f>IF(A5671="","",VLOOKUP(A5671,Tabulka3[[Číslo smlouvy   u pravidelné činnosti]:[Příjmení]],3,0))</f>
        <v/>
      </c>
      <c r="C5671" s="15" t="str">
        <f>IF(A5671="","",VLOOKUP(A5671,Tabulka3[[Číslo smlouvy   u pravidelné činnosti]:[Příjmení]],4,0))</f>
        <v/>
      </c>
      <c r="F5671" s="94"/>
      <c r="H5671" s="113"/>
      <c r="I5671" s="113"/>
      <c r="K5671" s="15"/>
      <c r="L5671" s="15"/>
      <c r="M5671" s="15">
        <f t="shared" si="264"/>
        <v>1</v>
      </c>
      <c r="N5671" s="15" t="str">
        <f t="shared" si="265"/>
        <v>-</v>
      </c>
      <c r="O5671" s="150">
        <f t="shared" si="266"/>
        <v>0</v>
      </c>
      <c r="P5671" s="15" t="str">
        <f>IF(COUNTIF('Personálie dobrovolníků '!U:X,N5671)&gt;0,"ANO","")</f>
        <v/>
      </c>
      <c r="Q5671" s="15"/>
    </row>
    <row r="5672" spans="2:17" s="25" customFormat="1" x14ac:dyDescent="0.3">
      <c r="B5672" s="15" t="str">
        <f>IF(A5672="","",VLOOKUP(A5672,Tabulka3[[Číslo smlouvy   u pravidelné činnosti]:[Příjmení]],3,0))</f>
        <v/>
      </c>
      <c r="C5672" s="15" t="str">
        <f>IF(A5672="","",VLOOKUP(A5672,Tabulka3[[Číslo smlouvy   u pravidelné činnosti]:[Příjmení]],4,0))</f>
        <v/>
      </c>
      <c r="F5672" s="94"/>
      <c r="H5672" s="113"/>
      <c r="I5672" s="113"/>
      <c r="K5672" s="15"/>
      <c r="L5672" s="15"/>
      <c r="M5672" s="15">
        <f t="shared" si="264"/>
        <v>1</v>
      </c>
      <c r="N5672" s="15" t="str">
        <f t="shared" si="265"/>
        <v>-</v>
      </c>
      <c r="O5672" s="150">
        <f t="shared" si="266"/>
        <v>0</v>
      </c>
      <c r="P5672" s="15" t="str">
        <f>IF(COUNTIF('Personálie dobrovolníků '!U:X,N5672)&gt;0,"ANO","")</f>
        <v/>
      </c>
      <c r="Q5672" s="15"/>
    </row>
    <row r="5673" spans="2:17" s="25" customFormat="1" x14ac:dyDescent="0.3">
      <c r="B5673" s="15" t="str">
        <f>IF(A5673="","",VLOOKUP(A5673,Tabulka3[[Číslo smlouvy   u pravidelné činnosti]:[Příjmení]],3,0))</f>
        <v/>
      </c>
      <c r="C5673" s="15" t="str">
        <f>IF(A5673="","",VLOOKUP(A5673,Tabulka3[[Číslo smlouvy   u pravidelné činnosti]:[Příjmení]],4,0))</f>
        <v/>
      </c>
      <c r="F5673" s="94"/>
      <c r="H5673" s="113"/>
      <c r="I5673" s="113"/>
      <c r="K5673" s="15"/>
      <c r="L5673" s="15"/>
      <c r="M5673" s="15">
        <f t="shared" si="264"/>
        <v>1</v>
      </c>
      <c r="N5673" s="15" t="str">
        <f t="shared" si="265"/>
        <v>-</v>
      </c>
      <c r="O5673" s="150">
        <f t="shared" si="266"/>
        <v>0</v>
      </c>
      <c r="P5673" s="15" t="str">
        <f>IF(COUNTIF('Personálie dobrovolníků '!U:X,N5673)&gt;0,"ANO","")</f>
        <v/>
      </c>
      <c r="Q5673" s="15"/>
    </row>
    <row r="5674" spans="2:17" s="25" customFormat="1" x14ac:dyDescent="0.3">
      <c r="B5674" s="15" t="str">
        <f>IF(A5674="","",VLOOKUP(A5674,Tabulka3[[Číslo smlouvy   u pravidelné činnosti]:[Příjmení]],3,0))</f>
        <v/>
      </c>
      <c r="C5674" s="15" t="str">
        <f>IF(A5674="","",VLOOKUP(A5674,Tabulka3[[Číslo smlouvy   u pravidelné činnosti]:[Příjmení]],4,0))</f>
        <v/>
      </c>
      <c r="F5674" s="94"/>
      <c r="H5674" s="113"/>
      <c r="I5674" s="113"/>
      <c r="K5674" s="15"/>
      <c r="L5674" s="15"/>
      <c r="M5674" s="15">
        <f t="shared" si="264"/>
        <v>1</v>
      </c>
      <c r="N5674" s="15" t="str">
        <f t="shared" si="265"/>
        <v>-</v>
      </c>
      <c r="O5674" s="150">
        <f t="shared" si="266"/>
        <v>0</v>
      </c>
      <c r="P5674" s="15" t="str">
        <f>IF(COUNTIF('Personálie dobrovolníků '!U:X,N5674)&gt;0,"ANO","")</f>
        <v/>
      </c>
      <c r="Q5674" s="15"/>
    </row>
    <row r="5675" spans="2:17" s="25" customFormat="1" x14ac:dyDescent="0.3">
      <c r="B5675" s="15" t="str">
        <f>IF(A5675="","",VLOOKUP(A5675,Tabulka3[[Číslo smlouvy   u pravidelné činnosti]:[Příjmení]],3,0))</f>
        <v/>
      </c>
      <c r="C5675" s="15" t="str">
        <f>IF(A5675="","",VLOOKUP(A5675,Tabulka3[[Číslo smlouvy   u pravidelné činnosti]:[Příjmení]],4,0))</f>
        <v/>
      </c>
      <c r="F5675" s="94"/>
      <c r="H5675" s="113"/>
      <c r="I5675" s="113"/>
      <c r="K5675" s="15"/>
      <c r="L5675" s="15"/>
      <c r="M5675" s="15">
        <f t="shared" si="264"/>
        <v>1</v>
      </c>
      <c r="N5675" s="15" t="str">
        <f t="shared" si="265"/>
        <v>-</v>
      </c>
      <c r="O5675" s="150">
        <f t="shared" si="266"/>
        <v>0</v>
      </c>
      <c r="P5675" s="15" t="str">
        <f>IF(COUNTIF('Personálie dobrovolníků '!U:X,N5675)&gt;0,"ANO","")</f>
        <v/>
      </c>
      <c r="Q5675" s="15"/>
    </row>
    <row r="5676" spans="2:17" s="25" customFormat="1" x14ac:dyDescent="0.3">
      <c r="B5676" s="15" t="str">
        <f>IF(A5676="","",VLOOKUP(A5676,Tabulka3[[Číslo smlouvy   u pravidelné činnosti]:[Příjmení]],3,0))</f>
        <v/>
      </c>
      <c r="C5676" s="15" t="str">
        <f>IF(A5676="","",VLOOKUP(A5676,Tabulka3[[Číslo smlouvy   u pravidelné činnosti]:[Příjmení]],4,0))</f>
        <v/>
      </c>
      <c r="F5676" s="94"/>
      <c r="H5676" s="113"/>
      <c r="I5676" s="113"/>
      <c r="K5676" s="15"/>
      <c r="L5676" s="15"/>
      <c r="M5676" s="15">
        <f t="shared" si="264"/>
        <v>1</v>
      </c>
      <c r="N5676" s="15" t="str">
        <f t="shared" si="265"/>
        <v>-</v>
      </c>
      <c r="O5676" s="150">
        <f t="shared" si="266"/>
        <v>0</v>
      </c>
      <c r="P5676" s="15" t="str">
        <f>IF(COUNTIF('Personálie dobrovolníků '!U:X,N5676)&gt;0,"ANO","")</f>
        <v/>
      </c>
      <c r="Q5676" s="15"/>
    </row>
    <row r="5677" spans="2:17" s="25" customFormat="1" x14ac:dyDescent="0.3">
      <c r="B5677" s="15" t="str">
        <f>IF(A5677="","",VLOOKUP(A5677,Tabulka3[[Číslo smlouvy   u pravidelné činnosti]:[Příjmení]],3,0))</f>
        <v/>
      </c>
      <c r="C5677" s="15" t="str">
        <f>IF(A5677="","",VLOOKUP(A5677,Tabulka3[[Číslo smlouvy   u pravidelné činnosti]:[Příjmení]],4,0))</f>
        <v/>
      </c>
      <c r="F5677" s="94"/>
      <c r="H5677" s="113"/>
      <c r="I5677" s="113"/>
      <c r="K5677" s="15"/>
      <c r="L5677" s="15"/>
      <c r="M5677" s="15">
        <f t="shared" si="264"/>
        <v>1</v>
      </c>
      <c r="N5677" s="15" t="str">
        <f t="shared" si="265"/>
        <v>-</v>
      </c>
      <c r="O5677" s="150">
        <f t="shared" si="266"/>
        <v>0</v>
      </c>
      <c r="P5677" s="15" t="str">
        <f>IF(COUNTIF('Personálie dobrovolníků '!U:X,N5677)&gt;0,"ANO","")</f>
        <v/>
      </c>
      <c r="Q5677" s="15"/>
    </row>
    <row r="5678" spans="2:17" s="25" customFormat="1" x14ac:dyDescent="0.3">
      <c r="B5678" s="15" t="str">
        <f>IF(A5678="","",VLOOKUP(A5678,Tabulka3[[Číslo smlouvy   u pravidelné činnosti]:[Příjmení]],3,0))</f>
        <v/>
      </c>
      <c r="C5678" s="15" t="str">
        <f>IF(A5678="","",VLOOKUP(A5678,Tabulka3[[Číslo smlouvy   u pravidelné činnosti]:[Příjmení]],4,0))</f>
        <v/>
      </c>
      <c r="F5678" s="94"/>
      <c r="H5678" s="113"/>
      <c r="I5678" s="113"/>
      <c r="K5678" s="15"/>
      <c r="L5678" s="15"/>
      <c r="M5678" s="15">
        <f t="shared" si="264"/>
        <v>1</v>
      </c>
      <c r="N5678" s="15" t="str">
        <f t="shared" si="265"/>
        <v>-</v>
      </c>
      <c r="O5678" s="150">
        <f t="shared" si="266"/>
        <v>0</v>
      </c>
      <c r="P5678" s="15" t="str">
        <f>IF(COUNTIF('Personálie dobrovolníků '!U:X,N5678)&gt;0,"ANO","")</f>
        <v/>
      </c>
      <c r="Q5678" s="15"/>
    </row>
    <row r="5679" spans="2:17" s="25" customFormat="1" x14ac:dyDescent="0.3">
      <c r="B5679" s="15" t="str">
        <f>IF(A5679="","",VLOOKUP(A5679,Tabulka3[[Číslo smlouvy   u pravidelné činnosti]:[Příjmení]],3,0))</f>
        <v/>
      </c>
      <c r="C5679" s="15" t="str">
        <f>IF(A5679="","",VLOOKUP(A5679,Tabulka3[[Číslo smlouvy   u pravidelné činnosti]:[Příjmení]],4,0))</f>
        <v/>
      </c>
      <c r="F5679" s="94"/>
      <c r="H5679" s="113"/>
      <c r="I5679" s="113"/>
      <c r="K5679" s="15"/>
      <c r="L5679" s="15"/>
      <c r="M5679" s="15">
        <f t="shared" si="264"/>
        <v>1</v>
      </c>
      <c r="N5679" s="15" t="str">
        <f t="shared" si="265"/>
        <v>-</v>
      </c>
      <c r="O5679" s="150">
        <f t="shared" si="266"/>
        <v>0</v>
      </c>
      <c r="P5679" s="15" t="str">
        <f>IF(COUNTIF('Personálie dobrovolníků '!U:X,N5679)&gt;0,"ANO","")</f>
        <v/>
      </c>
      <c r="Q5679" s="15"/>
    </row>
    <row r="5680" spans="2:17" s="25" customFormat="1" x14ac:dyDescent="0.3">
      <c r="B5680" s="15" t="str">
        <f>IF(A5680="","",VLOOKUP(A5680,Tabulka3[[Číslo smlouvy   u pravidelné činnosti]:[Příjmení]],3,0))</f>
        <v/>
      </c>
      <c r="C5680" s="15" t="str">
        <f>IF(A5680="","",VLOOKUP(A5680,Tabulka3[[Číslo smlouvy   u pravidelné činnosti]:[Příjmení]],4,0))</f>
        <v/>
      </c>
      <c r="F5680" s="94"/>
      <c r="H5680" s="113"/>
      <c r="I5680" s="113"/>
      <c r="K5680" s="15"/>
      <c r="L5680" s="15"/>
      <c r="M5680" s="15">
        <f t="shared" si="264"/>
        <v>1</v>
      </c>
      <c r="N5680" s="15" t="str">
        <f t="shared" si="265"/>
        <v>-</v>
      </c>
      <c r="O5680" s="150">
        <f t="shared" si="266"/>
        <v>0</v>
      </c>
      <c r="P5680" s="15" t="str">
        <f>IF(COUNTIF('Personálie dobrovolníků '!U:X,N5680)&gt;0,"ANO","")</f>
        <v/>
      </c>
      <c r="Q5680" s="15"/>
    </row>
    <row r="5681" spans="2:17" s="25" customFormat="1" x14ac:dyDescent="0.3">
      <c r="B5681" s="15" t="str">
        <f>IF(A5681="","",VLOOKUP(A5681,Tabulka3[[Číslo smlouvy   u pravidelné činnosti]:[Příjmení]],3,0))</f>
        <v/>
      </c>
      <c r="C5681" s="15" t="str">
        <f>IF(A5681="","",VLOOKUP(A5681,Tabulka3[[Číslo smlouvy   u pravidelné činnosti]:[Příjmení]],4,0))</f>
        <v/>
      </c>
      <c r="F5681" s="94"/>
      <c r="H5681" s="113"/>
      <c r="I5681" s="113"/>
      <c r="K5681" s="15"/>
      <c r="L5681" s="15"/>
      <c r="M5681" s="15">
        <f t="shared" si="264"/>
        <v>1</v>
      </c>
      <c r="N5681" s="15" t="str">
        <f t="shared" si="265"/>
        <v>-</v>
      </c>
      <c r="O5681" s="150">
        <f t="shared" si="266"/>
        <v>0</v>
      </c>
      <c r="P5681" s="15" t="str">
        <f>IF(COUNTIF('Personálie dobrovolníků '!U:X,N5681)&gt;0,"ANO","")</f>
        <v/>
      </c>
      <c r="Q5681" s="15"/>
    </row>
    <row r="5682" spans="2:17" s="25" customFormat="1" x14ac:dyDescent="0.3">
      <c r="B5682" s="15" t="str">
        <f>IF(A5682="","",VLOOKUP(A5682,Tabulka3[[Číslo smlouvy   u pravidelné činnosti]:[Příjmení]],3,0))</f>
        <v/>
      </c>
      <c r="C5682" s="15" t="str">
        <f>IF(A5682="","",VLOOKUP(A5682,Tabulka3[[Číslo smlouvy   u pravidelné činnosti]:[Příjmení]],4,0))</f>
        <v/>
      </c>
      <c r="F5682" s="94"/>
      <c r="H5682" s="113"/>
      <c r="I5682" s="113"/>
      <c r="K5682" s="15"/>
      <c r="L5682" s="15"/>
      <c r="M5682" s="15">
        <f t="shared" si="264"/>
        <v>1</v>
      </c>
      <c r="N5682" s="15" t="str">
        <f t="shared" si="265"/>
        <v>-</v>
      </c>
      <c r="O5682" s="150">
        <f t="shared" si="266"/>
        <v>0</v>
      </c>
      <c r="P5682" s="15" t="str">
        <f>IF(COUNTIF('Personálie dobrovolníků '!U:X,N5682)&gt;0,"ANO","")</f>
        <v/>
      </c>
      <c r="Q5682" s="15"/>
    </row>
    <row r="5683" spans="2:17" s="25" customFormat="1" x14ac:dyDescent="0.3">
      <c r="B5683" s="15" t="str">
        <f>IF(A5683="","",VLOOKUP(A5683,Tabulka3[[Číslo smlouvy   u pravidelné činnosti]:[Příjmení]],3,0))</f>
        <v/>
      </c>
      <c r="C5683" s="15" t="str">
        <f>IF(A5683="","",VLOOKUP(A5683,Tabulka3[[Číslo smlouvy   u pravidelné činnosti]:[Příjmení]],4,0))</f>
        <v/>
      </c>
      <c r="F5683" s="94"/>
      <c r="H5683" s="113"/>
      <c r="I5683" s="113"/>
      <c r="K5683" s="15"/>
      <c r="L5683" s="15"/>
      <c r="M5683" s="15">
        <f t="shared" si="264"/>
        <v>1</v>
      </c>
      <c r="N5683" s="15" t="str">
        <f t="shared" si="265"/>
        <v>-</v>
      </c>
      <c r="O5683" s="150">
        <f t="shared" si="266"/>
        <v>0</v>
      </c>
      <c r="P5683" s="15" t="str">
        <f>IF(COUNTIF('Personálie dobrovolníků '!U:X,N5683)&gt;0,"ANO","")</f>
        <v/>
      </c>
      <c r="Q5683" s="15"/>
    </row>
    <row r="5684" spans="2:17" s="25" customFormat="1" x14ac:dyDescent="0.3">
      <c r="B5684" s="15" t="str">
        <f>IF(A5684="","",VLOOKUP(A5684,Tabulka3[[Číslo smlouvy   u pravidelné činnosti]:[Příjmení]],3,0))</f>
        <v/>
      </c>
      <c r="C5684" s="15" t="str">
        <f>IF(A5684="","",VLOOKUP(A5684,Tabulka3[[Číslo smlouvy   u pravidelné činnosti]:[Příjmení]],4,0))</f>
        <v/>
      </c>
      <c r="F5684" s="94"/>
      <c r="H5684" s="113"/>
      <c r="I5684" s="113"/>
      <c r="K5684" s="15"/>
      <c r="L5684" s="15"/>
      <c r="M5684" s="15">
        <f t="shared" si="264"/>
        <v>1</v>
      </c>
      <c r="N5684" s="15" t="str">
        <f t="shared" si="265"/>
        <v>-</v>
      </c>
      <c r="O5684" s="150">
        <f t="shared" si="266"/>
        <v>0</v>
      </c>
      <c r="P5684" s="15" t="str">
        <f>IF(COUNTIF('Personálie dobrovolníků '!U:X,N5684)&gt;0,"ANO","")</f>
        <v/>
      </c>
      <c r="Q5684" s="15"/>
    </row>
    <row r="5685" spans="2:17" s="25" customFormat="1" x14ac:dyDescent="0.3">
      <c r="B5685" s="15" t="str">
        <f>IF(A5685="","",VLOOKUP(A5685,Tabulka3[[Číslo smlouvy   u pravidelné činnosti]:[Příjmení]],3,0))</f>
        <v/>
      </c>
      <c r="C5685" s="15" t="str">
        <f>IF(A5685="","",VLOOKUP(A5685,Tabulka3[[Číslo smlouvy   u pravidelné činnosti]:[Příjmení]],4,0))</f>
        <v/>
      </c>
      <c r="F5685" s="94"/>
      <c r="H5685" s="113"/>
      <c r="I5685" s="113"/>
      <c r="K5685" s="15"/>
      <c r="L5685" s="15"/>
      <c r="M5685" s="15">
        <f t="shared" si="264"/>
        <v>1</v>
      </c>
      <c r="N5685" s="15" t="str">
        <f t="shared" si="265"/>
        <v>-</v>
      </c>
      <c r="O5685" s="150">
        <f t="shared" si="266"/>
        <v>0</v>
      </c>
      <c r="P5685" s="15" t="str">
        <f>IF(COUNTIF('Personálie dobrovolníků '!U:X,N5685)&gt;0,"ANO","")</f>
        <v/>
      </c>
      <c r="Q5685" s="15"/>
    </row>
    <row r="5686" spans="2:17" s="25" customFormat="1" x14ac:dyDescent="0.3">
      <c r="B5686" s="15" t="str">
        <f>IF(A5686="","",VLOOKUP(A5686,Tabulka3[[Číslo smlouvy   u pravidelné činnosti]:[Příjmení]],3,0))</f>
        <v/>
      </c>
      <c r="C5686" s="15" t="str">
        <f>IF(A5686="","",VLOOKUP(A5686,Tabulka3[[Číslo smlouvy   u pravidelné činnosti]:[Příjmení]],4,0))</f>
        <v/>
      </c>
      <c r="F5686" s="94"/>
      <c r="H5686" s="113"/>
      <c r="I5686" s="113"/>
      <c r="K5686" s="15"/>
      <c r="L5686" s="15"/>
      <c r="M5686" s="15">
        <f t="shared" si="264"/>
        <v>1</v>
      </c>
      <c r="N5686" s="15" t="str">
        <f t="shared" si="265"/>
        <v>-</v>
      </c>
      <c r="O5686" s="150">
        <f t="shared" si="266"/>
        <v>0</v>
      </c>
      <c r="P5686" s="15" t="str">
        <f>IF(COUNTIF('Personálie dobrovolníků '!U:X,N5686)&gt;0,"ANO","")</f>
        <v/>
      </c>
      <c r="Q5686" s="15"/>
    </row>
    <row r="5687" spans="2:17" s="25" customFormat="1" x14ac:dyDescent="0.3">
      <c r="B5687" s="15" t="str">
        <f>IF(A5687="","",VLOOKUP(A5687,Tabulka3[[Číslo smlouvy   u pravidelné činnosti]:[Příjmení]],3,0))</f>
        <v/>
      </c>
      <c r="C5687" s="15" t="str">
        <f>IF(A5687="","",VLOOKUP(A5687,Tabulka3[[Číslo smlouvy   u pravidelné činnosti]:[Příjmení]],4,0))</f>
        <v/>
      </c>
      <c r="F5687" s="94"/>
      <c r="H5687" s="113"/>
      <c r="I5687" s="113"/>
      <c r="K5687" s="15"/>
      <c r="L5687" s="15"/>
      <c r="M5687" s="15">
        <f t="shared" si="264"/>
        <v>1</v>
      </c>
      <c r="N5687" s="15" t="str">
        <f t="shared" si="265"/>
        <v>-</v>
      </c>
      <c r="O5687" s="150">
        <f t="shared" si="266"/>
        <v>0</v>
      </c>
      <c r="P5687" s="15" t="str">
        <f>IF(COUNTIF('Personálie dobrovolníků '!U:X,N5687)&gt;0,"ANO","")</f>
        <v/>
      </c>
      <c r="Q5687" s="15"/>
    </row>
    <row r="5688" spans="2:17" s="25" customFormat="1" x14ac:dyDescent="0.3">
      <c r="B5688" s="15" t="str">
        <f>IF(A5688="","",VLOOKUP(A5688,Tabulka3[[Číslo smlouvy   u pravidelné činnosti]:[Příjmení]],3,0))</f>
        <v/>
      </c>
      <c r="C5688" s="15" t="str">
        <f>IF(A5688="","",VLOOKUP(A5688,Tabulka3[[Číslo smlouvy   u pravidelné činnosti]:[Příjmení]],4,0))</f>
        <v/>
      </c>
      <c r="F5688" s="94"/>
      <c r="H5688" s="113"/>
      <c r="I5688" s="113"/>
      <c r="K5688" s="15"/>
      <c r="L5688" s="15"/>
      <c r="M5688" s="15">
        <f t="shared" si="264"/>
        <v>1</v>
      </c>
      <c r="N5688" s="15" t="str">
        <f t="shared" si="265"/>
        <v>-</v>
      </c>
      <c r="O5688" s="150">
        <f t="shared" si="266"/>
        <v>0</v>
      </c>
      <c r="P5688" s="15" t="str">
        <f>IF(COUNTIF('Personálie dobrovolníků '!U:X,N5688)&gt;0,"ANO","")</f>
        <v/>
      </c>
      <c r="Q5688" s="15"/>
    </row>
    <row r="5689" spans="2:17" s="25" customFormat="1" x14ac:dyDescent="0.3">
      <c r="B5689" s="15" t="str">
        <f>IF(A5689="","",VLOOKUP(A5689,Tabulka3[[Číslo smlouvy   u pravidelné činnosti]:[Příjmení]],3,0))</f>
        <v/>
      </c>
      <c r="C5689" s="15" t="str">
        <f>IF(A5689="","",VLOOKUP(A5689,Tabulka3[[Číslo smlouvy   u pravidelné činnosti]:[Příjmení]],4,0))</f>
        <v/>
      </c>
      <c r="F5689" s="94"/>
      <c r="H5689" s="113"/>
      <c r="I5689" s="113"/>
      <c r="K5689" s="15"/>
      <c r="L5689" s="15"/>
      <c r="M5689" s="15">
        <f t="shared" si="264"/>
        <v>1</v>
      </c>
      <c r="N5689" s="15" t="str">
        <f t="shared" si="265"/>
        <v>-</v>
      </c>
      <c r="O5689" s="150">
        <f t="shared" si="266"/>
        <v>0</v>
      </c>
      <c r="P5689" s="15" t="str">
        <f>IF(COUNTIF('Personálie dobrovolníků '!U:X,N5689)&gt;0,"ANO","")</f>
        <v/>
      </c>
      <c r="Q5689" s="15"/>
    </row>
    <row r="5690" spans="2:17" s="25" customFormat="1" x14ac:dyDescent="0.3">
      <c r="B5690" s="15" t="str">
        <f>IF(A5690="","",VLOOKUP(A5690,Tabulka3[[Číslo smlouvy   u pravidelné činnosti]:[Příjmení]],3,0))</f>
        <v/>
      </c>
      <c r="C5690" s="15" t="str">
        <f>IF(A5690="","",VLOOKUP(A5690,Tabulka3[[Číslo smlouvy   u pravidelné činnosti]:[Příjmení]],4,0))</f>
        <v/>
      </c>
      <c r="F5690" s="94"/>
      <c r="H5690" s="113"/>
      <c r="I5690" s="113"/>
      <c r="K5690" s="15"/>
      <c r="L5690" s="15"/>
      <c r="M5690" s="15">
        <f t="shared" si="264"/>
        <v>1</v>
      </c>
      <c r="N5690" s="15" t="str">
        <f t="shared" si="265"/>
        <v>-</v>
      </c>
      <c r="O5690" s="150">
        <f t="shared" si="266"/>
        <v>0</v>
      </c>
      <c r="P5690" s="15" t="str">
        <f>IF(COUNTIF('Personálie dobrovolníků '!U:X,N5690)&gt;0,"ANO","")</f>
        <v/>
      </c>
      <c r="Q5690" s="15"/>
    </row>
    <row r="5691" spans="2:17" s="25" customFormat="1" x14ac:dyDescent="0.3">
      <c r="B5691" s="15" t="str">
        <f>IF(A5691="","",VLOOKUP(A5691,Tabulka3[[Číslo smlouvy   u pravidelné činnosti]:[Příjmení]],3,0))</f>
        <v/>
      </c>
      <c r="C5691" s="15" t="str">
        <f>IF(A5691="","",VLOOKUP(A5691,Tabulka3[[Číslo smlouvy   u pravidelné činnosti]:[Příjmení]],4,0))</f>
        <v/>
      </c>
      <c r="F5691" s="94"/>
      <c r="H5691" s="113"/>
      <c r="I5691" s="113"/>
      <c r="K5691" s="15"/>
      <c r="L5691" s="15"/>
      <c r="M5691" s="15">
        <f t="shared" si="264"/>
        <v>1</v>
      </c>
      <c r="N5691" s="15" t="str">
        <f t="shared" si="265"/>
        <v>-</v>
      </c>
      <c r="O5691" s="150">
        <f t="shared" si="266"/>
        <v>0</v>
      </c>
      <c r="P5691" s="15" t="str">
        <f>IF(COUNTIF('Personálie dobrovolníků '!U:X,N5691)&gt;0,"ANO","")</f>
        <v/>
      </c>
      <c r="Q5691" s="15"/>
    </row>
    <row r="5692" spans="2:17" s="25" customFormat="1" x14ac:dyDescent="0.3">
      <c r="B5692" s="15" t="str">
        <f>IF(A5692="","",VLOOKUP(A5692,Tabulka3[[Číslo smlouvy   u pravidelné činnosti]:[Příjmení]],3,0))</f>
        <v/>
      </c>
      <c r="C5692" s="15" t="str">
        <f>IF(A5692="","",VLOOKUP(A5692,Tabulka3[[Číslo smlouvy   u pravidelné činnosti]:[Příjmení]],4,0))</f>
        <v/>
      </c>
      <c r="F5692" s="94"/>
      <c r="H5692" s="113"/>
      <c r="I5692" s="113"/>
      <c r="K5692" s="15"/>
      <c r="L5692" s="15"/>
      <c r="M5692" s="15">
        <f t="shared" si="264"/>
        <v>1</v>
      </c>
      <c r="N5692" s="15" t="str">
        <f t="shared" si="265"/>
        <v>-</v>
      </c>
      <c r="O5692" s="150">
        <f t="shared" si="266"/>
        <v>0</v>
      </c>
      <c r="P5692" s="15" t="str">
        <f>IF(COUNTIF('Personálie dobrovolníků '!U:X,N5692)&gt;0,"ANO","")</f>
        <v/>
      </c>
      <c r="Q5692" s="15"/>
    </row>
    <row r="5693" spans="2:17" s="25" customFormat="1" x14ac:dyDescent="0.3">
      <c r="B5693" s="15" t="str">
        <f>IF(A5693="","",VLOOKUP(A5693,Tabulka3[[Číslo smlouvy   u pravidelné činnosti]:[Příjmení]],3,0))</f>
        <v/>
      </c>
      <c r="C5693" s="15" t="str">
        <f>IF(A5693="","",VLOOKUP(A5693,Tabulka3[[Číslo smlouvy   u pravidelné činnosti]:[Příjmení]],4,0))</f>
        <v/>
      </c>
      <c r="F5693" s="94"/>
      <c r="H5693" s="113"/>
      <c r="I5693" s="113"/>
      <c r="K5693" s="15"/>
      <c r="L5693" s="15"/>
      <c r="M5693" s="15">
        <f t="shared" si="264"/>
        <v>1</v>
      </c>
      <c r="N5693" s="15" t="str">
        <f t="shared" si="265"/>
        <v>-</v>
      </c>
      <c r="O5693" s="150">
        <f t="shared" si="266"/>
        <v>0</v>
      </c>
      <c r="P5693" s="15" t="str">
        <f>IF(COUNTIF('Personálie dobrovolníků '!U:X,N5693)&gt;0,"ANO","")</f>
        <v/>
      </c>
      <c r="Q5693" s="15"/>
    </row>
    <row r="5694" spans="2:17" s="25" customFormat="1" x14ac:dyDescent="0.3">
      <c r="B5694" s="15" t="str">
        <f>IF(A5694="","",VLOOKUP(A5694,Tabulka3[[Číslo smlouvy   u pravidelné činnosti]:[Příjmení]],3,0))</f>
        <v/>
      </c>
      <c r="C5694" s="15" t="str">
        <f>IF(A5694="","",VLOOKUP(A5694,Tabulka3[[Číslo smlouvy   u pravidelné činnosti]:[Příjmení]],4,0))</f>
        <v/>
      </c>
      <c r="F5694" s="94"/>
      <c r="H5694" s="113"/>
      <c r="I5694" s="113"/>
      <c r="K5694" s="15"/>
      <c r="L5694" s="15"/>
      <c r="M5694" s="15">
        <f t="shared" si="264"/>
        <v>1</v>
      </c>
      <c r="N5694" s="15" t="str">
        <f t="shared" si="265"/>
        <v>-</v>
      </c>
      <c r="O5694" s="150">
        <f t="shared" si="266"/>
        <v>0</v>
      </c>
      <c r="P5694" s="15" t="str">
        <f>IF(COUNTIF('Personálie dobrovolníků '!U:X,N5694)&gt;0,"ANO","")</f>
        <v/>
      </c>
      <c r="Q5694" s="15"/>
    </row>
    <row r="5695" spans="2:17" s="25" customFormat="1" x14ac:dyDescent="0.3">
      <c r="B5695" s="15" t="str">
        <f>IF(A5695="","",VLOOKUP(A5695,Tabulka3[[Číslo smlouvy   u pravidelné činnosti]:[Příjmení]],3,0))</f>
        <v/>
      </c>
      <c r="C5695" s="15" t="str">
        <f>IF(A5695="","",VLOOKUP(A5695,Tabulka3[[Číslo smlouvy   u pravidelné činnosti]:[Příjmení]],4,0))</f>
        <v/>
      </c>
      <c r="F5695" s="94"/>
      <c r="H5695" s="113"/>
      <c r="I5695" s="113"/>
      <c r="K5695" s="15"/>
      <c r="L5695" s="15"/>
      <c r="M5695" s="15">
        <f t="shared" si="264"/>
        <v>1</v>
      </c>
      <c r="N5695" s="15" t="str">
        <f t="shared" si="265"/>
        <v>-</v>
      </c>
      <c r="O5695" s="150">
        <f t="shared" si="266"/>
        <v>0</v>
      </c>
      <c r="P5695" s="15" t="str">
        <f>IF(COUNTIF('Personálie dobrovolníků '!U:X,N5695)&gt;0,"ANO","")</f>
        <v/>
      </c>
      <c r="Q5695" s="15"/>
    </row>
    <row r="5696" spans="2:17" s="25" customFormat="1" x14ac:dyDescent="0.3">
      <c r="B5696" s="15" t="str">
        <f>IF(A5696="","",VLOOKUP(A5696,Tabulka3[[Číslo smlouvy   u pravidelné činnosti]:[Příjmení]],3,0))</f>
        <v/>
      </c>
      <c r="C5696" s="15" t="str">
        <f>IF(A5696="","",VLOOKUP(A5696,Tabulka3[[Číslo smlouvy   u pravidelné činnosti]:[Příjmení]],4,0))</f>
        <v/>
      </c>
      <c r="F5696" s="94"/>
      <c r="H5696" s="113"/>
      <c r="I5696" s="113"/>
      <c r="K5696" s="15"/>
      <c r="L5696" s="15"/>
      <c r="M5696" s="15">
        <f t="shared" si="264"/>
        <v>1</v>
      </c>
      <c r="N5696" s="15" t="str">
        <f t="shared" si="265"/>
        <v>-</v>
      </c>
      <c r="O5696" s="150">
        <f t="shared" si="266"/>
        <v>0</v>
      </c>
      <c r="P5696" s="15" t="str">
        <f>IF(COUNTIF('Personálie dobrovolníků '!U:X,N5696)&gt;0,"ANO","")</f>
        <v/>
      </c>
      <c r="Q5696" s="15"/>
    </row>
    <row r="5697" spans="2:17" s="25" customFormat="1" x14ac:dyDescent="0.3">
      <c r="B5697" s="15" t="str">
        <f>IF(A5697="","",VLOOKUP(A5697,Tabulka3[[Číslo smlouvy   u pravidelné činnosti]:[Příjmení]],3,0))</f>
        <v/>
      </c>
      <c r="C5697" s="15" t="str">
        <f>IF(A5697="","",VLOOKUP(A5697,Tabulka3[[Číslo smlouvy   u pravidelné činnosti]:[Příjmení]],4,0))</f>
        <v/>
      </c>
      <c r="F5697" s="94"/>
      <c r="H5697" s="113"/>
      <c r="I5697" s="113"/>
      <c r="K5697" s="15"/>
      <c r="L5697" s="15"/>
      <c r="M5697" s="15">
        <f t="shared" si="264"/>
        <v>1</v>
      </c>
      <c r="N5697" s="15" t="str">
        <f t="shared" si="265"/>
        <v>-</v>
      </c>
      <c r="O5697" s="150">
        <f t="shared" si="266"/>
        <v>0</v>
      </c>
      <c r="P5697" s="15" t="str">
        <f>IF(COUNTIF('Personálie dobrovolníků '!U:X,N5697)&gt;0,"ANO","")</f>
        <v/>
      </c>
      <c r="Q5697" s="15"/>
    </row>
    <row r="5698" spans="2:17" s="25" customFormat="1" x14ac:dyDescent="0.3">
      <c r="B5698" s="15" t="str">
        <f>IF(A5698="","",VLOOKUP(A5698,Tabulka3[[Číslo smlouvy   u pravidelné činnosti]:[Příjmení]],3,0))</f>
        <v/>
      </c>
      <c r="C5698" s="15" t="str">
        <f>IF(A5698="","",VLOOKUP(A5698,Tabulka3[[Číslo smlouvy   u pravidelné činnosti]:[Příjmení]],4,0))</f>
        <v/>
      </c>
      <c r="F5698" s="94"/>
      <c r="H5698" s="113"/>
      <c r="I5698" s="113"/>
      <c r="K5698" s="15"/>
      <c r="L5698" s="15"/>
      <c r="M5698" s="15">
        <f t="shared" si="264"/>
        <v>1</v>
      </c>
      <c r="N5698" s="15" t="str">
        <f t="shared" si="265"/>
        <v>-</v>
      </c>
      <c r="O5698" s="150">
        <f t="shared" si="266"/>
        <v>0</v>
      </c>
      <c r="P5698" s="15" t="str">
        <f>IF(COUNTIF('Personálie dobrovolníků '!U:X,N5698)&gt;0,"ANO","")</f>
        <v/>
      </c>
      <c r="Q5698" s="15"/>
    </row>
    <row r="5699" spans="2:17" s="25" customFormat="1" x14ac:dyDescent="0.3">
      <c r="B5699" s="15" t="str">
        <f>IF(A5699="","",VLOOKUP(A5699,Tabulka3[[Číslo smlouvy   u pravidelné činnosti]:[Příjmení]],3,0))</f>
        <v/>
      </c>
      <c r="C5699" s="15" t="str">
        <f>IF(A5699="","",VLOOKUP(A5699,Tabulka3[[Číslo smlouvy   u pravidelné činnosti]:[Příjmení]],4,0))</f>
        <v/>
      </c>
      <c r="F5699" s="94"/>
      <c r="H5699" s="113"/>
      <c r="I5699" s="113"/>
      <c r="K5699" s="15"/>
      <c r="L5699" s="15"/>
      <c r="M5699" s="15">
        <f t="shared" si="264"/>
        <v>1</v>
      </c>
      <c r="N5699" s="15" t="str">
        <f t="shared" si="265"/>
        <v>-</v>
      </c>
      <c r="O5699" s="150">
        <f t="shared" si="266"/>
        <v>0</v>
      </c>
      <c r="P5699" s="15" t="str">
        <f>IF(COUNTIF('Personálie dobrovolníků '!U:X,N5699)&gt;0,"ANO","")</f>
        <v/>
      </c>
      <c r="Q5699" s="15"/>
    </row>
    <row r="5700" spans="2:17" s="25" customFormat="1" x14ac:dyDescent="0.3">
      <c r="B5700" s="15" t="str">
        <f>IF(A5700="","",VLOOKUP(A5700,Tabulka3[[Číslo smlouvy   u pravidelné činnosti]:[Příjmení]],3,0))</f>
        <v/>
      </c>
      <c r="C5700" s="15" t="str">
        <f>IF(A5700="","",VLOOKUP(A5700,Tabulka3[[Číslo smlouvy   u pravidelné činnosti]:[Příjmení]],4,0))</f>
        <v/>
      </c>
      <c r="F5700" s="94"/>
      <c r="H5700" s="113"/>
      <c r="I5700" s="113"/>
      <c r="K5700" s="15"/>
      <c r="L5700" s="15"/>
      <c r="M5700" s="15">
        <f t="shared" ref="M5700:M5763" si="267">IF(OR(
   AND($H5700=$K$12, $I5700=$L$4),
   AND($H5700=$K$12, $I5700=$L$5),
   AND($H5700=$K$12, $I5700=$L$6),
   AND($H5700=$K$12, $I5700=$L$7),
   AND($H5700=$K$11, $I5700=$L$4),
   AND($H5700=$K$11, $I5700=$L$5),
   AND($H5700=$K$11, $I5700=$L$6),
   AND($H5700=$K$11, $I5700=$L$7),
   AND($H5700=$K$5, $I5700=$L$5),
   AND($H5700=$K$6, $I5700=$L$4),
   AND($H5700=$K$6, $I5700=$L$5),
   AND($H5700=$K$6, $I5700=$L$7),
   AND($H5700=$K$4, $I5700=$L$6),
), 0, 1)</f>
        <v>1</v>
      </c>
      <c r="N5700" s="15" t="str">
        <f t="shared" ref="N5700:N5763" si="268">A5700 &amp; "-" &amp; J5700</f>
        <v>-</v>
      </c>
      <c r="O5700" s="150">
        <f t="shared" ref="O5700:O5763" si="269">IF(AND(M5700&lt;&gt;0, P5700="ANO"), 1, 0)</f>
        <v>0</v>
      </c>
      <c r="P5700" s="15" t="str">
        <f>IF(COUNTIF('Personálie dobrovolníků '!U:X,N5700)&gt;0,"ANO","")</f>
        <v/>
      </c>
      <c r="Q5700" s="15"/>
    </row>
    <row r="5701" spans="2:17" s="25" customFormat="1" x14ac:dyDescent="0.3">
      <c r="B5701" s="15" t="str">
        <f>IF(A5701="","",VLOOKUP(A5701,Tabulka3[[Číslo smlouvy   u pravidelné činnosti]:[Příjmení]],3,0))</f>
        <v/>
      </c>
      <c r="C5701" s="15" t="str">
        <f>IF(A5701="","",VLOOKUP(A5701,Tabulka3[[Číslo smlouvy   u pravidelné činnosti]:[Příjmení]],4,0))</f>
        <v/>
      </c>
      <c r="F5701" s="94"/>
      <c r="H5701" s="113"/>
      <c r="I5701" s="113"/>
      <c r="K5701" s="15"/>
      <c r="L5701" s="15"/>
      <c r="M5701" s="15">
        <f t="shared" si="267"/>
        <v>1</v>
      </c>
      <c r="N5701" s="15" t="str">
        <f t="shared" si="268"/>
        <v>-</v>
      </c>
      <c r="O5701" s="150">
        <f t="shared" si="269"/>
        <v>0</v>
      </c>
      <c r="P5701" s="15" t="str">
        <f>IF(COUNTIF('Personálie dobrovolníků '!U:X,N5701)&gt;0,"ANO","")</f>
        <v/>
      </c>
      <c r="Q5701" s="15"/>
    </row>
    <row r="5702" spans="2:17" s="25" customFormat="1" x14ac:dyDescent="0.3">
      <c r="B5702" s="15" t="str">
        <f>IF(A5702="","",VLOOKUP(A5702,Tabulka3[[Číslo smlouvy   u pravidelné činnosti]:[Příjmení]],3,0))</f>
        <v/>
      </c>
      <c r="C5702" s="15" t="str">
        <f>IF(A5702="","",VLOOKUP(A5702,Tabulka3[[Číslo smlouvy   u pravidelné činnosti]:[Příjmení]],4,0))</f>
        <v/>
      </c>
      <c r="F5702" s="94"/>
      <c r="H5702" s="113"/>
      <c r="I5702" s="113"/>
      <c r="K5702" s="15"/>
      <c r="L5702" s="15"/>
      <c r="M5702" s="15">
        <f t="shared" si="267"/>
        <v>1</v>
      </c>
      <c r="N5702" s="15" t="str">
        <f t="shared" si="268"/>
        <v>-</v>
      </c>
      <c r="O5702" s="150">
        <f t="shared" si="269"/>
        <v>0</v>
      </c>
      <c r="P5702" s="15" t="str">
        <f>IF(COUNTIF('Personálie dobrovolníků '!U:X,N5702)&gt;0,"ANO","")</f>
        <v/>
      </c>
      <c r="Q5702" s="15"/>
    </row>
    <row r="5703" spans="2:17" s="25" customFormat="1" x14ac:dyDescent="0.3">
      <c r="B5703" s="15" t="str">
        <f>IF(A5703="","",VLOOKUP(A5703,Tabulka3[[Číslo smlouvy   u pravidelné činnosti]:[Příjmení]],3,0))</f>
        <v/>
      </c>
      <c r="C5703" s="15" t="str">
        <f>IF(A5703="","",VLOOKUP(A5703,Tabulka3[[Číslo smlouvy   u pravidelné činnosti]:[Příjmení]],4,0))</f>
        <v/>
      </c>
      <c r="F5703" s="94"/>
      <c r="H5703" s="113"/>
      <c r="I5703" s="113"/>
      <c r="K5703" s="15"/>
      <c r="L5703" s="15"/>
      <c r="M5703" s="15">
        <f t="shared" si="267"/>
        <v>1</v>
      </c>
      <c r="N5703" s="15" t="str">
        <f t="shared" si="268"/>
        <v>-</v>
      </c>
      <c r="O5703" s="150">
        <f t="shared" si="269"/>
        <v>0</v>
      </c>
      <c r="P5703" s="15" t="str">
        <f>IF(COUNTIF('Personálie dobrovolníků '!U:X,N5703)&gt;0,"ANO","")</f>
        <v/>
      </c>
      <c r="Q5703" s="15"/>
    </row>
    <row r="5704" spans="2:17" s="25" customFormat="1" x14ac:dyDescent="0.3">
      <c r="B5704" s="15" t="str">
        <f>IF(A5704="","",VLOOKUP(A5704,Tabulka3[[Číslo smlouvy   u pravidelné činnosti]:[Příjmení]],3,0))</f>
        <v/>
      </c>
      <c r="C5704" s="15" t="str">
        <f>IF(A5704="","",VLOOKUP(A5704,Tabulka3[[Číslo smlouvy   u pravidelné činnosti]:[Příjmení]],4,0))</f>
        <v/>
      </c>
      <c r="F5704" s="94"/>
      <c r="H5704" s="113"/>
      <c r="I5704" s="113"/>
      <c r="K5704" s="15"/>
      <c r="L5704" s="15"/>
      <c r="M5704" s="15">
        <f t="shared" si="267"/>
        <v>1</v>
      </c>
      <c r="N5704" s="15" t="str">
        <f t="shared" si="268"/>
        <v>-</v>
      </c>
      <c r="O5704" s="150">
        <f t="shared" si="269"/>
        <v>0</v>
      </c>
      <c r="P5704" s="15" t="str">
        <f>IF(COUNTIF('Personálie dobrovolníků '!U:X,N5704)&gt;0,"ANO","")</f>
        <v/>
      </c>
      <c r="Q5704" s="15"/>
    </row>
    <row r="5705" spans="2:17" s="25" customFormat="1" x14ac:dyDescent="0.3">
      <c r="B5705" s="15" t="str">
        <f>IF(A5705="","",VLOOKUP(A5705,Tabulka3[[Číslo smlouvy   u pravidelné činnosti]:[Příjmení]],3,0))</f>
        <v/>
      </c>
      <c r="C5705" s="15" t="str">
        <f>IF(A5705="","",VLOOKUP(A5705,Tabulka3[[Číslo smlouvy   u pravidelné činnosti]:[Příjmení]],4,0))</f>
        <v/>
      </c>
      <c r="F5705" s="94"/>
      <c r="H5705" s="113"/>
      <c r="I5705" s="113"/>
      <c r="K5705" s="15"/>
      <c r="L5705" s="15"/>
      <c r="M5705" s="15">
        <f t="shared" si="267"/>
        <v>1</v>
      </c>
      <c r="N5705" s="15" t="str">
        <f t="shared" si="268"/>
        <v>-</v>
      </c>
      <c r="O5705" s="150">
        <f t="shared" si="269"/>
        <v>0</v>
      </c>
      <c r="P5705" s="15" t="str">
        <f>IF(COUNTIF('Personálie dobrovolníků '!U:X,N5705)&gt;0,"ANO","")</f>
        <v/>
      </c>
      <c r="Q5705" s="15"/>
    </row>
    <row r="5706" spans="2:17" s="25" customFormat="1" x14ac:dyDescent="0.3">
      <c r="B5706" s="15" t="str">
        <f>IF(A5706="","",VLOOKUP(A5706,Tabulka3[[Číslo smlouvy   u pravidelné činnosti]:[Příjmení]],3,0))</f>
        <v/>
      </c>
      <c r="C5706" s="15" t="str">
        <f>IF(A5706="","",VLOOKUP(A5706,Tabulka3[[Číslo smlouvy   u pravidelné činnosti]:[Příjmení]],4,0))</f>
        <v/>
      </c>
      <c r="F5706" s="94"/>
      <c r="H5706" s="113"/>
      <c r="I5706" s="113"/>
      <c r="K5706" s="15"/>
      <c r="L5706" s="15"/>
      <c r="M5706" s="15">
        <f t="shared" si="267"/>
        <v>1</v>
      </c>
      <c r="N5706" s="15" t="str">
        <f t="shared" si="268"/>
        <v>-</v>
      </c>
      <c r="O5706" s="150">
        <f t="shared" si="269"/>
        <v>0</v>
      </c>
      <c r="P5706" s="15" t="str">
        <f>IF(COUNTIF('Personálie dobrovolníků '!U:X,N5706)&gt;0,"ANO","")</f>
        <v/>
      </c>
      <c r="Q5706" s="15"/>
    </row>
    <row r="5707" spans="2:17" s="25" customFormat="1" x14ac:dyDescent="0.3">
      <c r="B5707" s="15" t="str">
        <f>IF(A5707="","",VLOOKUP(A5707,Tabulka3[[Číslo smlouvy   u pravidelné činnosti]:[Příjmení]],3,0))</f>
        <v/>
      </c>
      <c r="C5707" s="15" t="str">
        <f>IF(A5707="","",VLOOKUP(A5707,Tabulka3[[Číslo smlouvy   u pravidelné činnosti]:[Příjmení]],4,0))</f>
        <v/>
      </c>
      <c r="F5707" s="94"/>
      <c r="H5707" s="113"/>
      <c r="I5707" s="113"/>
      <c r="K5707" s="15"/>
      <c r="L5707" s="15"/>
      <c r="M5707" s="15">
        <f t="shared" si="267"/>
        <v>1</v>
      </c>
      <c r="N5707" s="15" t="str">
        <f t="shared" si="268"/>
        <v>-</v>
      </c>
      <c r="O5707" s="150">
        <f t="shared" si="269"/>
        <v>0</v>
      </c>
      <c r="P5707" s="15" t="str">
        <f>IF(COUNTIF('Personálie dobrovolníků '!U:X,N5707)&gt;0,"ANO","")</f>
        <v/>
      </c>
      <c r="Q5707" s="15"/>
    </row>
    <row r="5708" spans="2:17" s="25" customFormat="1" x14ac:dyDescent="0.3">
      <c r="B5708" s="15" t="str">
        <f>IF(A5708="","",VLOOKUP(A5708,Tabulka3[[Číslo smlouvy   u pravidelné činnosti]:[Příjmení]],3,0))</f>
        <v/>
      </c>
      <c r="C5708" s="15" t="str">
        <f>IF(A5708="","",VLOOKUP(A5708,Tabulka3[[Číslo smlouvy   u pravidelné činnosti]:[Příjmení]],4,0))</f>
        <v/>
      </c>
      <c r="F5708" s="94"/>
      <c r="H5708" s="113"/>
      <c r="I5708" s="113"/>
      <c r="K5708" s="15"/>
      <c r="L5708" s="15"/>
      <c r="M5708" s="15">
        <f t="shared" si="267"/>
        <v>1</v>
      </c>
      <c r="N5708" s="15" t="str">
        <f t="shared" si="268"/>
        <v>-</v>
      </c>
      <c r="O5708" s="150">
        <f t="shared" si="269"/>
        <v>0</v>
      </c>
      <c r="P5708" s="15" t="str">
        <f>IF(COUNTIF('Personálie dobrovolníků '!U:X,N5708)&gt;0,"ANO","")</f>
        <v/>
      </c>
      <c r="Q5708" s="15"/>
    </row>
    <row r="5709" spans="2:17" s="25" customFormat="1" x14ac:dyDescent="0.3">
      <c r="B5709" s="15" t="str">
        <f>IF(A5709="","",VLOOKUP(A5709,Tabulka3[[Číslo smlouvy   u pravidelné činnosti]:[Příjmení]],3,0))</f>
        <v/>
      </c>
      <c r="C5709" s="15" t="str">
        <f>IF(A5709="","",VLOOKUP(A5709,Tabulka3[[Číslo smlouvy   u pravidelné činnosti]:[Příjmení]],4,0))</f>
        <v/>
      </c>
      <c r="F5709" s="94"/>
      <c r="H5709" s="113"/>
      <c r="I5709" s="113"/>
      <c r="K5709" s="15"/>
      <c r="L5709" s="15"/>
      <c r="M5709" s="15">
        <f t="shared" si="267"/>
        <v>1</v>
      </c>
      <c r="N5709" s="15" t="str">
        <f t="shared" si="268"/>
        <v>-</v>
      </c>
      <c r="O5709" s="150">
        <f t="shared" si="269"/>
        <v>0</v>
      </c>
      <c r="P5709" s="15" t="str">
        <f>IF(COUNTIF('Personálie dobrovolníků '!U:X,N5709)&gt;0,"ANO","")</f>
        <v/>
      </c>
      <c r="Q5709" s="15"/>
    </row>
    <row r="5710" spans="2:17" s="25" customFormat="1" x14ac:dyDescent="0.3">
      <c r="B5710" s="15" t="str">
        <f>IF(A5710="","",VLOOKUP(A5710,Tabulka3[[Číslo smlouvy   u pravidelné činnosti]:[Příjmení]],3,0))</f>
        <v/>
      </c>
      <c r="C5710" s="15" t="str">
        <f>IF(A5710="","",VLOOKUP(A5710,Tabulka3[[Číslo smlouvy   u pravidelné činnosti]:[Příjmení]],4,0))</f>
        <v/>
      </c>
      <c r="F5710" s="94"/>
      <c r="H5710" s="113"/>
      <c r="I5710" s="113"/>
      <c r="K5710" s="15"/>
      <c r="L5710" s="15"/>
      <c r="M5710" s="15">
        <f t="shared" si="267"/>
        <v>1</v>
      </c>
      <c r="N5710" s="15" t="str">
        <f t="shared" si="268"/>
        <v>-</v>
      </c>
      <c r="O5710" s="150">
        <f t="shared" si="269"/>
        <v>0</v>
      </c>
      <c r="P5710" s="15" t="str">
        <f>IF(COUNTIF('Personálie dobrovolníků '!U:X,N5710)&gt;0,"ANO","")</f>
        <v/>
      </c>
      <c r="Q5710" s="15"/>
    </row>
    <row r="5711" spans="2:17" s="25" customFormat="1" x14ac:dyDescent="0.3">
      <c r="B5711" s="15" t="str">
        <f>IF(A5711="","",VLOOKUP(A5711,Tabulka3[[Číslo smlouvy   u pravidelné činnosti]:[Příjmení]],3,0))</f>
        <v/>
      </c>
      <c r="C5711" s="15" t="str">
        <f>IF(A5711="","",VLOOKUP(A5711,Tabulka3[[Číslo smlouvy   u pravidelné činnosti]:[Příjmení]],4,0))</f>
        <v/>
      </c>
      <c r="F5711" s="94"/>
      <c r="H5711" s="113"/>
      <c r="I5711" s="113"/>
      <c r="K5711" s="15"/>
      <c r="L5711" s="15"/>
      <c r="M5711" s="15">
        <f t="shared" si="267"/>
        <v>1</v>
      </c>
      <c r="N5711" s="15" t="str">
        <f t="shared" si="268"/>
        <v>-</v>
      </c>
      <c r="O5711" s="150">
        <f t="shared" si="269"/>
        <v>0</v>
      </c>
      <c r="P5711" s="15" t="str">
        <f>IF(COUNTIF('Personálie dobrovolníků '!U:X,N5711)&gt;0,"ANO","")</f>
        <v/>
      </c>
      <c r="Q5711" s="15"/>
    </row>
    <row r="5712" spans="2:17" s="25" customFormat="1" x14ac:dyDescent="0.3">
      <c r="B5712" s="15" t="str">
        <f>IF(A5712="","",VLOOKUP(A5712,Tabulka3[[Číslo smlouvy   u pravidelné činnosti]:[Příjmení]],3,0))</f>
        <v/>
      </c>
      <c r="C5712" s="15" t="str">
        <f>IF(A5712="","",VLOOKUP(A5712,Tabulka3[[Číslo smlouvy   u pravidelné činnosti]:[Příjmení]],4,0))</f>
        <v/>
      </c>
      <c r="F5712" s="94"/>
      <c r="H5712" s="113"/>
      <c r="I5712" s="113"/>
      <c r="K5712" s="15"/>
      <c r="L5712" s="15"/>
      <c r="M5712" s="15">
        <f t="shared" si="267"/>
        <v>1</v>
      </c>
      <c r="N5712" s="15" t="str">
        <f t="shared" si="268"/>
        <v>-</v>
      </c>
      <c r="O5712" s="150">
        <f t="shared" si="269"/>
        <v>0</v>
      </c>
      <c r="P5712" s="15" t="str">
        <f>IF(COUNTIF('Personálie dobrovolníků '!U:X,N5712)&gt;0,"ANO","")</f>
        <v/>
      </c>
      <c r="Q5712" s="15"/>
    </row>
    <row r="5713" spans="2:17" s="25" customFormat="1" x14ac:dyDescent="0.3">
      <c r="B5713" s="15" t="str">
        <f>IF(A5713="","",VLOOKUP(A5713,Tabulka3[[Číslo smlouvy   u pravidelné činnosti]:[Příjmení]],3,0))</f>
        <v/>
      </c>
      <c r="C5713" s="15" t="str">
        <f>IF(A5713="","",VLOOKUP(A5713,Tabulka3[[Číslo smlouvy   u pravidelné činnosti]:[Příjmení]],4,0))</f>
        <v/>
      </c>
      <c r="F5713" s="94"/>
      <c r="H5713" s="113"/>
      <c r="I5713" s="113"/>
      <c r="K5713" s="15"/>
      <c r="L5713" s="15"/>
      <c r="M5713" s="15">
        <f t="shared" si="267"/>
        <v>1</v>
      </c>
      <c r="N5713" s="15" t="str">
        <f t="shared" si="268"/>
        <v>-</v>
      </c>
      <c r="O5713" s="150">
        <f t="shared" si="269"/>
        <v>0</v>
      </c>
      <c r="P5713" s="15" t="str">
        <f>IF(COUNTIF('Personálie dobrovolníků '!U:X,N5713)&gt;0,"ANO","")</f>
        <v/>
      </c>
      <c r="Q5713" s="15"/>
    </row>
    <row r="5714" spans="2:17" s="25" customFormat="1" x14ac:dyDescent="0.3">
      <c r="B5714" s="15" t="str">
        <f>IF(A5714="","",VLOOKUP(A5714,Tabulka3[[Číslo smlouvy   u pravidelné činnosti]:[Příjmení]],3,0))</f>
        <v/>
      </c>
      <c r="C5714" s="15" t="str">
        <f>IF(A5714="","",VLOOKUP(A5714,Tabulka3[[Číslo smlouvy   u pravidelné činnosti]:[Příjmení]],4,0))</f>
        <v/>
      </c>
      <c r="F5714" s="94"/>
      <c r="H5714" s="113"/>
      <c r="I5714" s="113"/>
      <c r="K5714" s="15"/>
      <c r="L5714" s="15"/>
      <c r="M5714" s="15">
        <f t="shared" si="267"/>
        <v>1</v>
      </c>
      <c r="N5714" s="15" t="str">
        <f t="shared" si="268"/>
        <v>-</v>
      </c>
      <c r="O5714" s="150">
        <f t="shared" si="269"/>
        <v>0</v>
      </c>
      <c r="P5714" s="15" t="str">
        <f>IF(COUNTIF('Personálie dobrovolníků '!U:X,N5714)&gt;0,"ANO","")</f>
        <v/>
      </c>
      <c r="Q5714" s="15"/>
    </row>
    <row r="5715" spans="2:17" s="25" customFormat="1" x14ac:dyDescent="0.3">
      <c r="B5715" s="15" t="str">
        <f>IF(A5715="","",VLOOKUP(A5715,Tabulka3[[Číslo smlouvy   u pravidelné činnosti]:[Příjmení]],3,0))</f>
        <v/>
      </c>
      <c r="C5715" s="15" t="str">
        <f>IF(A5715="","",VLOOKUP(A5715,Tabulka3[[Číslo smlouvy   u pravidelné činnosti]:[Příjmení]],4,0))</f>
        <v/>
      </c>
      <c r="F5715" s="94"/>
      <c r="H5715" s="113"/>
      <c r="I5715" s="113"/>
      <c r="K5715" s="15"/>
      <c r="L5715" s="15"/>
      <c r="M5715" s="15">
        <f t="shared" si="267"/>
        <v>1</v>
      </c>
      <c r="N5715" s="15" t="str">
        <f t="shared" si="268"/>
        <v>-</v>
      </c>
      <c r="O5715" s="150">
        <f t="shared" si="269"/>
        <v>0</v>
      </c>
      <c r="P5715" s="15" t="str">
        <f>IF(COUNTIF('Personálie dobrovolníků '!U:X,N5715)&gt;0,"ANO","")</f>
        <v/>
      </c>
      <c r="Q5715" s="15"/>
    </row>
    <row r="5716" spans="2:17" s="25" customFormat="1" x14ac:dyDescent="0.3">
      <c r="B5716" s="15" t="str">
        <f>IF(A5716="","",VLOOKUP(A5716,Tabulka3[[Číslo smlouvy   u pravidelné činnosti]:[Příjmení]],3,0))</f>
        <v/>
      </c>
      <c r="C5716" s="15" t="str">
        <f>IF(A5716="","",VLOOKUP(A5716,Tabulka3[[Číslo smlouvy   u pravidelné činnosti]:[Příjmení]],4,0))</f>
        <v/>
      </c>
      <c r="F5716" s="94"/>
      <c r="H5716" s="113"/>
      <c r="I5716" s="113"/>
      <c r="K5716" s="15"/>
      <c r="L5716" s="15"/>
      <c r="M5716" s="15">
        <f t="shared" si="267"/>
        <v>1</v>
      </c>
      <c r="N5716" s="15" t="str">
        <f t="shared" si="268"/>
        <v>-</v>
      </c>
      <c r="O5716" s="150">
        <f t="shared" si="269"/>
        <v>0</v>
      </c>
      <c r="P5716" s="15" t="str">
        <f>IF(COUNTIF('Personálie dobrovolníků '!U:X,N5716)&gt;0,"ANO","")</f>
        <v/>
      </c>
      <c r="Q5716" s="15"/>
    </row>
    <row r="5717" spans="2:17" s="25" customFormat="1" x14ac:dyDescent="0.3">
      <c r="B5717" s="15" t="str">
        <f>IF(A5717="","",VLOOKUP(A5717,Tabulka3[[Číslo smlouvy   u pravidelné činnosti]:[Příjmení]],3,0))</f>
        <v/>
      </c>
      <c r="C5717" s="15" t="str">
        <f>IF(A5717="","",VLOOKUP(A5717,Tabulka3[[Číslo smlouvy   u pravidelné činnosti]:[Příjmení]],4,0))</f>
        <v/>
      </c>
      <c r="F5717" s="94"/>
      <c r="H5717" s="113"/>
      <c r="I5717" s="113"/>
      <c r="K5717" s="15"/>
      <c r="L5717" s="15"/>
      <c r="M5717" s="15">
        <f t="shared" si="267"/>
        <v>1</v>
      </c>
      <c r="N5717" s="15" t="str">
        <f t="shared" si="268"/>
        <v>-</v>
      </c>
      <c r="O5717" s="150">
        <f t="shared" si="269"/>
        <v>0</v>
      </c>
      <c r="P5717" s="15" t="str">
        <f>IF(COUNTIF('Personálie dobrovolníků '!U:X,N5717)&gt;0,"ANO","")</f>
        <v/>
      </c>
      <c r="Q5717" s="15"/>
    </row>
    <row r="5718" spans="2:17" s="25" customFormat="1" x14ac:dyDescent="0.3">
      <c r="B5718" s="15" t="str">
        <f>IF(A5718="","",VLOOKUP(A5718,Tabulka3[[Číslo smlouvy   u pravidelné činnosti]:[Příjmení]],3,0))</f>
        <v/>
      </c>
      <c r="C5718" s="15" t="str">
        <f>IF(A5718="","",VLOOKUP(A5718,Tabulka3[[Číslo smlouvy   u pravidelné činnosti]:[Příjmení]],4,0))</f>
        <v/>
      </c>
      <c r="F5718" s="94"/>
      <c r="H5718" s="113"/>
      <c r="I5718" s="113"/>
      <c r="K5718" s="15"/>
      <c r="L5718" s="15"/>
      <c r="M5718" s="15">
        <f t="shared" si="267"/>
        <v>1</v>
      </c>
      <c r="N5718" s="15" t="str">
        <f t="shared" si="268"/>
        <v>-</v>
      </c>
      <c r="O5718" s="150">
        <f t="shared" si="269"/>
        <v>0</v>
      </c>
      <c r="P5718" s="15" t="str">
        <f>IF(COUNTIF('Personálie dobrovolníků '!U:X,N5718)&gt;0,"ANO","")</f>
        <v/>
      </c>
      <c r="Q5718" s="15"/>
    </row>
    <row r="5719" spans="2:17" s="25" customFormat="1" x14ac:dyDescent="0.3">
      <c r="B5719" s="15" t="str">
        <f>IF(A5719="","",VLOOKUP(A5719,Tabulka3[[Číslo smlouvy   u pravidelné činnosti]:[Příjmení]],3,0))</f>
        <v/>
      </c>
      <c r="C5719" s="15" t="str">
        <f>IF(A5719="","",VLOOKUP(A5719,Tabulka3[[Číslo smlouvy   u pravidelné činnosti]:[Příjmení]],4,0))</f>
        <v/>
      </c>
      <c r="F5719" s="94"/>
      <c r="H5719" s="113"/>
      <c r="I5719" s="113"/>
      <c r="K5719" s="15"/>
      <c r="L5719" s="15"/>
      <c r="M5719" s="15">
        <f t="shared" si="267"/>
        <v>1</v>
      </c>
      <c r="N5719" s="15" t="str">
        <f t="shared" si="268"/>
        <v>-</v>
      </c>
      <c r="O5719" s="150">
        <f t="shared" si="269"/>
        <v>0</v>
      </c>
      <c r="P5719" s="15" t="str">
        <f>IF(COUNTIF('Personálie dobrovolníků '!U:X,N5719)&gt;0,"ANO","")</f>
        <v/>
      </c>
      <c r="Q5719" s="15"/>
    </row>
    <row r="5720" spans="2:17" s="25" customFormat="1" x14ac:dyDescent="0.3">
      <c r="B5720" s="15" t="str">
        <f>IF(A5720="","",VLOOKUP(A5720,Tabulka3[[Číslo smlouvy   u pravidelné činnosti]:[Příjmení]],3,0))</f>
        <v/>
      </c>
      <c r="C5720" s="15" t="str">
        <f>IF(A5720="","",VLOOKUP(A5720,Tabulka3[[Číslo smlouvy   u pravidelné činnosti]:[Příjmení]],4,0))</f>
        <v/>
      </c>
      <c r="F5720" s="94"/>
      <c r="H5720" s="113"/>
      <c r="I5720" s="113"/>
      <c r="K5720" s="15"/>
      <c r="L5720" s="15"/>
      <c r="M5720" s="15">
        <f t="shared" si="267"/>
        <v>1</v>
      </c>
      <c r="N5720" s="15" t="str">
        <f t="shared" si="268"/>
        <v>-</v>
      </c>
      <c r="O5720" s="150">
        <f t="shared" si="269"/>
        <v>0</v>
      </c>
      <c r="P5720" s="15" t="str">
        <f>IF(COUNTIF('Personálie dobrovolníků '!U:X,N5720)&gt;0,"ANO","")</f>
        <v/>
      </c>
      <c r="Q5720" s="15"/>
    </row>
    <row r="5721" spans="2:17" s="25" customFormat="1" x14ac:dyDescent="0.3">
      <c r="B5721" s="15" t="str">
        <f>IF(A5721="","",VLOOKUP(A5721,Tabulka3[[Číslo smlouvy   u pravidelné činnosti]:[Příjmení]],3,0))</f>
        <v/>
      </c>
      <c r="C5721" s="15" t="str">
        <f>IF(A5721="","",VLOOKUP(A5721,Tabulka3[[Číslo smlouvy   u pravidelné činnosti]:[Příjmení]],4,0))</f>
        <v/>
      </c>
      <c r="F5721" s="94"/>
      <c r="H5721" s="113"/>
      <c r="I5721" s="113"/>
      <c r="K5721" s="15"/>
      <c r="L5721" s="15"/>
      <c r="M5721" s="15">
        <f t="shared" si="267"/>
        <v>1</v>
      </c>
      <c r="N5721" s="15" t="str">
        <f t="shared" si="268"/>
        <v>-</v>
      </c>
      <c r="O5721" s="150">
        <f t="shared" si="269"/>
        <v>0</v>
      </c>
      <c r="P5721" s="15" t="str">
        <f>IF(COUNTIF('Personálie dobrovolníků '!U:X,N5721)&gt;0,"ANO","")</f>
        <v/>
      </c>
      <c r="Q5721" s="15"/>
    </row>
    <row r="5722" spans="2:17" s="25" customFormat="1" x14ac:dyDescent="0.3">
      <c r="B5722" s="15" t="str">
        <f>IF(A5722="","",VLOOKUP(A5722,Tabulka3[[Číslo smlouvy   u pravidelné činnosti]:[Příjmení]],3,0))</f>
        <v/>
      </c>
      <c r="C5722" s="15" t="str">
        <f>IF(A5722="","",VLOOKUP(A5722,Tabulka3[[Číslo smlouvy   u pravidelné činnosti]:[Příjmení]],4,0))</f>
        <v/>
      </c>
      <c r="F5722" s="94"/>
      <c r="H5722" s="113"/>
      <c r="I5722" s="113"/>
      <c r="K5722" s="15"/>
      <c r="L5722" s="15"/>
      <c r="M5722" s="15">
        <f t="shared" si="267"/>
        <v>1</v>
      </c>
      <c r="N5722" s="15" t="str">
        <f t="shared" si="268"/>
        <v>-</v>
      </c>
      <c r="O5722" s="150">
        <f t="shared" si="269"/>
        <v>0</v>
      </c>
      <c r="P5722" s="15" t="str">
        <f>IF(COUNTIF('Personálie dobrovolníků '!U:X,N5722)&gt;0,"ANO","")</f>
        <v/>
      </c>
      <c r="Q5722" s="15"/>
    </row>
    <row r="5723" spans="2:17" s="25" customFormat="1" x14ac:dyDescent="0.3">
      <c r="B5723" s="15" t="str">
        <f>IF(A5723="","",VLOOKUP(A5723,Tabulka3[[Číslo smlouvy   u pravidelné činnosti]:[Příjmení]],3,0))</f>
        <v/>
      </c>
      <c r="C5723" s="15" t="str">
        <f>IF(A5723="","",VLOOKUP(A5723,Tabulka3[[Číslo smlouvy   u pravidelné činnosti]:[Příjmení]],4,0))</f>
        <v/>
      </c>
      <c r="F5723" s="94"/>
      <c r="H5723" s="113"/>
      <c r="I5723" s="113"/>
      <c r="K5723" s="15"/>
      <c r="L5723" s="15"/>
      <c r="M5723" s="15">
        <f t="shared" si="267"/>
        <v>1</v>
      </c>
      <c r="N5723" s="15" t="str">
        <f t="shared" si="268"/>
        <v>-</v>
      </c>
      <c r="O5723" s="150">
        <f t="shared" si="269"/>
        <v>0</v>
      </c>
      <c r="P5723" s="15" t="str">
        <f>IF(COUNTIF('Personálie dobrovolníků '!U:X,N5723)&gt;0,"ANO","")</f>
        <v/>
      </c>
      <c r="Q5723" s="15"/>
    </row>
    <row r="5724" spans="2:17" s="25" customFormat="1" x14ac:dyDescent="0.3">
      <c r="B5724" s="15" t="str">
        <f>IF(A5724="","",VLOOKUP(A5724,Tabulka3[[Číslo smlouvy   u pravidelné činnosti]:[Příjmení]],3,0))</f>
        <v/>
      </c>
      <c r="C5724" s="15" t="str">
        <f>IF(A5724="","",VLOOKUP(A5724,Tabulka3[[Číslo smlouvy   u pravidelné činnosti]:[Příjmení]],4,0))</f>
        <v/>
      </c>
      <c r="F5724" s="94"/>
      <c r="H5724" s="113"/>
      <c r="I5724" s="113"/>
      <c r="K5724" s="15"/>
      <c r="L5724" s="15"/>
      <c r="M5724" s="15">
        <f t="shared" si="267"/>
        <v>1</v>
      </c>
      <c r="N5724" s="15" t="str">
        <f t="shared" si="268"/>
        <v>-</v>
      </c>
      <c r="O5724" s="150">
        <f t="shared" si="269"/>
        <v>0</v>
      </c>
      <c r="P5724" s="15" t="str">
        <f>IF(COUNTIF('Personálie dobrovolníků '!U:X,N5724)&gt;0,"ANO","")</f>
        <v/>
      </c>
      <c r="Q5724" s="15"/>
    </row>
    <row r="5725" spans="2:17" s="25" customFormat="1" x14ac:dyDescent="0.3">
      <c r="B5725" s="15" t="str">
        <f>IF(A5725="","",VLOOKUP(A5725,Tabulka3[[Číslo smlouvy   u pravidelné činnosti]:[Příjmení]],3,0))</f>
        <v/>
      </c>
      <c r="C5725" s="15" t="str">
        <f>IF(A5725="","",VLOOKUP(A5725,Tabulka3[[Číslo smlouvy   u pravidelné činnosti]:[Příjmení]],4,0))</f>
        <v/>
      </c>
      <c r="F5725" s="94"/>
      <c r="H5725" s="113"/>
      <c r="I5725" s="113"/>
      <c r="K5725" s="15"/>
      <c r="L5725" s="15"/>
      <c r="M5725" s="15">
        <f t="shared" si="267"/>
        <v>1</v>
      </c>
      <c r="N5725" s="15" t="str">
        <f t="shared" si="268"/>
        <v>-</v>
      </c>
      <c r="O5725" s="150">
        <f t="shared" si="269"/>
        <v>0</v>
      </c>
      <c r="P5725" s="15" t="str">
        <f>IF(COUNTIF('Personálie dobrovolníků '!U:X,N5725)&gt;0,"ANO","")</f>
        <v/>
      </c>
      <c r="Q5725" s="15"/>
    </row>
    <row r="5726" spans="2:17" s="25" customFormat="1" x14ac:dyDescent="0.3">
      <c r="B5726" s="15" t="str">
        <f>IF(A5726="","",VLOOKUP(A5726,Tabulka3[[Číslo smlouvy   u pravidelné činnosti]:[Příjmení]],3,0))</f>
        <v/>
      </c>
      <c r="C5726" s="15" t="str">
        <f>IF(A5726="","",VLOOKUP(A5726,Tabulka3[[Číslo smlouvy   u pravidelné činnosti]:[Příjmení]],4,0))</f>
        <v/>
      </c>
      <c r="F5726" s="94"/>
      <c r="H5726" s="113"/>
      <c r="I5726" s="113"/>
      <c r="K5726" s="15"/>
      <c r="L5726" s="15"/>
      <c r="M5726" s="15">
        <f t="shared" si="267"/>
        <v>1</v>
      </c>
      <c r="N5726" s="15" t="str">
        <f t="shared" si="268"/>
        <v>-</v>
      </c>
      <c r="O5726" s="150">
        <f t="shared" si="269"/>
        <v>0</v>
      </c>
      <c r="P5726" s="15" t="str">
        <f>IF(COUNTIF('Personálie dobrovolníků '!U:X,N5726)&gt;0,"ANO","")</f>
        <v/>
      </c>
      <c r="Q5726" s="15"/>
    </row>
    <row r="5727" spans="2:17" s="25" customFormat="1" x14ac:dyDescent="0.3">
      <c r="B5727" s="15" t="str">
        <f>IF(A5727="","",VLOOKUP(A5727,Tabulka3[[Číslo smlouvy   u pravidelné činnosti]:[Příjmení]],3,0))</f>
        <v/>
      </c>
      <c r="C5727" s="15" t="str">
        <f>IF(A5727="","",VLOOKUP(A5727,Tabulka3[[Číslo smlouvy   u pravidelné činnosti]:[Příjmení]],4,0))</f>
        <v/>
      </c>
      <c r="F5727" s="94"/>
      <c r="H5727" s="113"/>
      <c r="I5727" s="113"/>
      <c r="K5727" s="15"/>
      <c r="L5727" s="15"/>
      <c r="M5727" s="15">
        <f t="shared" si="267"/>
        <v>1</v>
      </c>
      <c r="N5727" s="15" t="str">
        <f t="shared" si="268"/>
        <v>-</v>
      </c>
      <c r="O5727" s="150">
        <f t="shared" si="269"/>
        <v>0</v>
      </c>
      <c r="P5727" s="15" t="str">
        <f>IF(COUNTIF('Personálie dobrovolníků '!U:X,N5727)&gt;0,"ANO","")</f>
        <v/>
      </c>
      <c r="Q5727" s="15"/>
    </row>
    <row r="5728" spans="2:17" s="25" customFormat="1" x14ac:dyDescent="0.3">
      <c r="B5728" s="15" t="str">
        <f>IF(A5728="","",VLOOKUP(A5728,Tabulka3[[Číslo smlouvy   u pravidelné činnosti]:[Příjmení]],3,0))</f>
        <v/>
      </c>
      <c r="C5728" s="15" t="str">
        <f>IF(A5728="","",VLOOKUP(A5728,Tabulka3[[Číslo smlouvy   u pravidelné činnosti]:[Příjmení]],4,0))</f>
        <v/>
      </c>
      <c r="F5728" s="94"/>
      <c r="H5728" s="113"/>
      <c r="I5728" s="113"/>
      <c r="K5728" s="15"/>
      <c r="L5728" s="15"/>
      <c r="M5728" s="15">
        <f t="shared" si="267"/>
        <v>1</v>
      </c>
      <c r="N5728" s="15" t="str">
        <f t="shared" si="268"/>
        <v>-</v>
      </c>
      <c r="O5728" s="150">
        <f t="shared" si="269"/>
        <v>0</v>
      </c>
      <c r="P5728" s="15" t="str">
        <f>IF(COUNTIF('Personálie dobrovolníků '!U:X,N5728)&gt;0,"ANO","")</f>
        <v/>
      </c>
      <c r="Q5728" s="15"/>
    </row>
    <row r="5729" spans="2:17" s="25" customFormat="1" x14ac:dyDescent="0.3">
      <c r="B5729" s="15" t="str">
        <f>IF(A5729="","",VLOOKUP(A5729,Tabulka3[[Číslo smlouvy   u pravidelné činnosti]:[Příjmení]],3,0))</f>
        <v/>
      </c>
      <c r="C5729" s="15" t="str">
        <f>IF(A5729="","",VLOOKUP(A5729,Tabulka3[[Číslo smlouvy   u pravidelné činnosti]:[Příjmení]],4,0))</f>
        <v/>
      </c>
      <c r="F5729" s="94"/>
      <c r="H5729" s="113"/>
      <c r="I5729" s="113"/>
      <c r="K5729" s="15"/>
      <c r="L5729" s="15"/>
      <c r="M5729" s="15">
        <f t="shared" si="267"/>
        <v>1</v>
      </c>
      <c r="N5729" s="15" t="str">
        <f t="shared" si="268"/>
        <v>-</v>
      </c>
      <c r="O5729" s="150">
        <f t="shared" si="269"/>
        <v>0</v>
      </c>
      <c r="P5729" s="15" t="str">
        <f>IF(COUNTIF('Personálie dobrovolníků '!U:X,N5729)&gt;0,"ANO","")</f>
        <v/>
      </c>
      <c r="Q5729" s="15"/>
    </row>
    <row r="5730" spans="2:17" s="25" customFormat="1" x14ac:dyDescent="0.3">
      <c r="B5730" s="15" t="str">
        <f>IF(A5730="","",VLOOKUP(A5730,Tabulka3[[Číslo smlouvy   u pravidelné činnosti]:[Příjmení]],3,0))</f>
        <v/>
      </c>
      <c r="C5730" s="15" t="str">
        <f>IF(A5730="","",VLOOKUP(A5730,Tabulka3[[Číslo smlouvy   u pravidelné činnosti]:[Příjmení]],4,0))</f>
        <v/>
      </c>
      <c r="F5730" s="94"/>
      <c r="H5730" s="113"/>
      <c r="I5730" s="113"/>
      <c r="K5730" s="15"/>
      <c r="L5730" s="15"/>
      <c r="M5730" s="15">
        <f t="shared" si="267"/>
        <v>1</v>
      </c>
      <c r="N5730" s="15" t="str">
        <f t="shared" si="268"/>
        <v>-</v>
      </c>
      <c r="O5730" s="150">
        <f t="shared" si="269"/>
        <v>0</v>
      </c>
      <c r="P5730" s="15" t="str">
        <f>IF(COUNTIF('Personálie dobrovolníků '!U:X,N5730)&gt;0,"ANO","")</f>
        <v/>
      </c>
      <c r="Q5730" s="15"/>
    </row>
    <row r="5731" spans="2:17" s="25" customFormat="1" x14ac:dyDescent="0.3">
      <c r="B5731" s="15" t="str">
        <f>IF(A5731="","",VLOOKUP(A5731,Tabulka3[[Číslo smlouvy   u pravidelné činnosti]:[Příjmení]],3,0))</f>
        <v/>
      </c>
      <c r="C5731" s="15" t="str">
        <f>IF(A5731="","",VLOOKUP(A5731,Tabulka3[[Číslo smlouvy   u pravidelné činnosti]:[Příjmení]],4,0))</f>
        <v/>
      </c>
      <c r="F5731" s="94"/>
      <c r="H5731" s="113"/>
      <c r="I5731" s="113"/>
      <c r="K5731" s="15"/>
      <c r="L5731" s="15"/>
      <c r="M5731" s="15">
        <f t="shared" si="267"/>
        <v>1</v>
      </c>
      <c r="N5731" s="15" t="str">
        <f t="shared" si="268"/>
        <v>-</v>
      </c>
      <c r="O5731" s="150">
        <f t="shared" si="269"/>
        <v>0</v>
      </c>
      <c r="P5731" s="15" t="str">
        <f>IF(COUNTIF('Personálie dobrovolníků '!U:X,N5731)&gt;0,"ANO","")</f>
        <v/>
      </c>
      <c r="Q5731" s="15"/>
    </row>
    <row r="5732" spans="2:17" s="25" customFormat="1" x14ac:dyDescent="0.3">
      <c r="B5732" s="15" t="str">
        <f>IF(A5732="","",VLOOKUP(A5732,Tabulka3[[Číslo smlouvy   u pravidelné činnosti]:[Příjmení]],3,0))</f>
        <v/>
      </c>
      <c r="C5732" s="15" t="str">
        <f>IF(A5732="","",VLOOKUP(A5732,Tabulka3[[Číslo smlouvy   u pravidelné činnosti]:[Příjmení]],4,0))</f>
        <v/>
      </c>
      <c r="F5732" s="94"/>
      <c r="H5732" s="113"/>
      <c r="I5732" s="113"/>
      <c r="K5732" s="15"/>
      <c r="L5732" s="15"/>
      <c r="M5732" s="15">
        <f t="shared" si="267"/>
        <v>1</v>
      </c>
      <c r="N5732" s="15" t="str">
        <f t="shared" si="268"/>
        <v>-</v>
      </c>
      <c r="O5732" s="150">
        <f t="shared" si="269"/>
        <v>0</v>
      </c>
      <c r="P5732" s="15" t="str">
        <f>IF(COUNTIF('Personálie dobrovolníků '!U:X,N5732)&gt;0,"ANO","")</f>
        <v/>
      </c>
      <c r="Q5732" s="15"/>
    </row>
    <row r="5733" spans="2:17" s="25" customFormat="1" x14ac:dyDescent="0.3">
      <c r="B5733" s="15" t="str">
        <f>IF(A5733="","",VLOOKUP(A5733,Tabulka3[[Číslo smlouvy   u pravidelné činnosti]:[Příjmení]],3,0))</f>
        <v/>
      </c>
      <c r="C5733" s="15" t="str">
        <f>IF(A5733="","",VLOOKUP(A5733,Tabulka3[[Číslo smlouvy   u pravidelné činnosti]:[Příjmení]],4,0))</f>
        <v/>
      </c>
      <c r="F5733" s="94"/>
      <c r="H5733" s="113"/>
      <c r="I5733" s="113"/>
      <c r="K5733" s="15"/>
      <c r="L5733" s="15"/>
      <c r="M5733" s="15">
        <f t="shared" si="267"/>
        <v>1</v>
      </c>
      <c r="N5733" s="15" t="str">
        <f t="shared" si="268"/>
        <v>-</v>
      </c>
      <c r="O5733" s="150">
        <f t="shared" si="269"/>
        <v>0</v>
      </c>
      <c r="P5733" s="15" t="str">
        <f>IF(COUNTIF('Personálie dobrovolníků '!U:X,N5733)&gt;0,"ANO","")</f>
        <v/>
      </c>
      <c r="Q5733" s="15"/>
    </row>
    <row r="5734" spans="2:17" s="25" customFormat="1" x14ac:dyDescent="0.3">
      <c r="B5734" s="15" t="str">
        <f>IF(A5734="","",VLOOKUP(A5734,Tabulka3[[Číslo smlouvy   u pravidelné činnosti]:[Příjmení]],3,0))</f>
        <v/>
      </c>
      <c r="C5734" s="15" t="str">
        <f>IF(A5734="","",VLOOKUP(A5734,Tabulka3[[Číslo smlouvy   u pravidelné činnosti]:[Příjmení]],4,0))</f>
        <v/>
      </c>
      <c r="F5734" s="94"/>
      <c r="H5734" s="113"/>
      <c r="I5734" s="113"/>
      <c r="K5734" s="15"/>
      <c r="L5734" s="15"/>
      <c r="M5734" s="15">
        <f t="shared" si="267"/>
        <v>1</v>
      </c>
      <c r="N5734" s="15" t="str">
        <f t="shared" si="268"/>
        <v>-</v>
      </c>
      <c r="O5734" s="150">
        <f t="shared" si="269"/>
        <v>0</v>
      </c>
      <c r="P5734" s="15" t="str">
        <f>IF(COUNTIF('Personálie dobrovolníků '!U:X,N5734)&gt;0,"ANO","")</f>
        <v/>
      </c>
      <c r="Q5734" s="15"/>
    </row>
    <row r="5735" spans="2:17" s="25" customFormat="1" x14ac:dyDescent="0.3">
      <c r="B5735" s="15" t="str">
        <f>IF(A5735="","",VLOOKUP(A5735,Tabulka3[[Číslo smlouvy   u pravidelné činnosti]:[Příjmení]],3,0))</f>
        <v/>
      </c>
      <c r="C5735" s="15" t="str">
        <f>IF(A5735="","",VLOOKUP(A5735,Tabulka3[[Číslo smlouvy   u pravidelné činnosti]:[Příjmení]],4,0))</f>
        <v/>
      </c>
      <c r="F5735" s="94"/>
      <c r="H5735" s="113"/>
      <c r="I5735" s="113"/>
      <c r="K5735" s="15"/>
      <c r="L5735" s="15"/>
      <c r="M5735" s="15">
        <f t="shared" si="267"/>
        <v>1</v>
      </c>
      <c r="N5735" s="15" t="str">
        <f t="shared" si="268"/>
        <v>-</v>
      </c>
      <c r="O5735" s="150">
        <f t="shared" si="269"/>
        <v>0</v>
      </c>
      <c r="P5735" s="15" t="str">
        <f>IF(COUNTIF('Personálie dobrovolníků '!U:X,N5735)&gt;0,"ANO","")</f>
        <v/>
      </c>
      <c r="Q5735" s="15"/>
    </row>
    <row r="5736" spans="2:17" s="25" customFormat="1" x14ac:dyDescent="0.3">
      <c r="B5736" s="15" t="str">
        <f>IF(A5736="","",VLOOKUP(A5736,Tabulka3[[Číslo smlouvy   u pravidelné činnosti]:[Příjmení]],3,0))</f>
        <v/>
      </c>
      <c r="C5736" s="15" t="str">
        <f>IF(A5736="","",VLOOKUP(A5736,Tabulka3[[Číslo smlouvy   u pravidelné činnosti]:[Příjmení]],4,0))</f>
        <v/>
      </c>
      <c r="F5736" s="94"/>
      <c r="H5736" s="113"/>
      <c r="I5736" s="113"/>
      <c r="K5736" s="15"/>
      <c r="L5736" s="15"/>
      <c r="M5736" s="15">
        <f t="shared" si="267"/>
        <v>1</v>
      </c>
      <c r="N5736" s="15" t="str">
        <f t="shared" si="268"/>
        <v>-</v>
      </c>
      <c r="O5736" s="150">
        <f t="shared" si="269"/>
        <v>0</v>
      </c>
      <c r="P5736" s="15" t="str">
        <f>IF(COUNTIF('Personálie dobrovolníků '!U:X,N5736)&gt;0,"ANO","")</f>
        <v/>
      </c>
      <c r="Q5736" s="15"/>
    </row>
    <row r="5737" spans="2:17" s="25" customFormat="1" x14ac:dyDescent="0.3">
      <c r="B5737" s="15" t="str">
        <f>IF(A5737="","",VLOOKUP(A5737,Tabulka3[[Číslo smlouvy   u pravidelné činnosti]:[Příjmení]],3,0))</f>
        <v/>
      </c>
      <c r="C5737" s="15" t="str">
        <f>IF(A5737="","",VLOOKUP(A5737,Tabulka3[[Číslo smlouvy   u pravidelné činnosti]:[Příjmení]],4,0))</f>
        <v/>
      </c>
      <c r="F5737" s="94"/>
      <c r="H5737" s="113"/>
      <c r="I5737" s="113"/>
      <c r="K5737" s="15"/>
      <c r="L5737" s="15"/>
      <c r="M5737" s="15">
        <f t="shared" si="267"/>
        <v>1</v>
      </c>
      <c r="N5737" s="15" t="str">
        <f t="shared" si="268"/>
        <v>-</v>
      </c>
      <c r="O5737" s="150">
        <f t="shared" si="269"/>
        <v>0</v>
      </c>
      <c r="P5737" s="15" t="str">
        <f>IF(COUNTIF('Personálie dobrovolníků '!U:X,N5737)&gt;0,"ANO","")</f>
        <v/>
      </c>
      <c r="Q5737" s="15"/>
    </row>
    <row r="5738" spans="2:17" s="25" customFormat="1" x14ac:dyDescent="0.3">
      <c r="B5738" s="15" t="str">
        <f>IF(A5738="","",VLOOKUP(A5738,Tabulka3[[Číslo smlouvy   u pravidelné činnosti]:[Příjmení]],3,0))</f>
        <v/>
      </c>
      <c r="C5738" s="15" t="str">
        <f>IF(A5738="","",VLOOKUP(A5738,Tabulka3[[Číslo smlouvy   u pravidelné činnosti]:[Příjmení]],4,0))</f>
        <v/>
      </c>
      <c r="F5738" s="94"/>
      <c r="H5738" s="113"/>
      <c r="I5738" s="113"/>
      <c r="K5738" s="15"/>
      <c r="L5738" s="15"/>
      <c r="M5738" s="15">
        <f t="shared" si="267"/>
        <v>1</v>
      </c>
      <c r="N5738" s="15" t="str">
        <f t="shared" si="268"/>
        <v>-</v>
      </c>
      <c r="O5738" s="150">
        <f t="shared" si="269"/>
        <v>0</v>
      </c>
      <c r="P5738" s="15" t="str">
        <f>IF(COUNTIF('Personálie dobrovolníků '!U:X,N5738)&gt;0,"ANO","")</f>
        <v/>
      </c>
      <c r="Q5738" s="15"/>
    </row>
    <row r="5739" spans="2:17" s="25" customFormat="1" x14ac:dyDescent="0.3">
      <c r="B5739" s="15" t="str">
        <f>IF(A5739="","",VLOOKUP(A5739,Tabulka3[[Číslo smlouvy   u pravidelné činnosti]:[Příjmení]],3,0))</f>
        <v/>
      </c>
      <c r="C5739" s="15" t="str">
        <f>IF(A5739="","",VLOOKUP(A5739,Tabulka3[[Číslo smlouvy   u pravidelné činnosti]:[Příjmení]],4,0))</f>
        <v/>
      </c>
      <c r="F5739" s="94"/>
      <c r="H5739" s="113"/>
      <c r="I5739" s="113"/>
      <c r="K5739" s="15"/>
      <c r="L5739" s="15"/>
      <c r="M5739" s="15">
        <f t="shared" si="267"/>
        <v>1</v>
      </c>
      <c r="N5739" s="15" t="str">
        <f t="shared" si="268"/>
        <v>-</v>
      </c>
      <c r="O5739" s="150">
        <f t="shared" si="269"/>
        <v>0</v>
      </c>
      <c r="P5739" s="15" t="str">
        <f>IF(COUNTIF('Personálie dobrovolníků '!U:X,N5739)&gt;0,"ANO","")</f>
        <v/>
      </c>
      <c r="Q5739" s="15"/>
    </row>
    <row r="5740" spans="2:17" s="25" customFormat="1" x14ac:dyDescent="0.3">
      <c r="B5740" s="15" t="str">
        <f>IF(A5740="","",VLOOKUP(A5740,Tabulka3[[Číslo smlouvy   u pravidelné činnosti]:[Příjmení]],3,0))</f>
        <v/>
      </c>
      <c r="C5740" s="15" t="str">
        <f>IF(A5740="","",VLOOKUP(A5740,Tabulka3[[Číslo smlouvy   u pravidelné činnosti]:[Příjmení]],4,0))</f>
        <v/>
      </c>
      <c r="F5740" s="94"/>
      <c r="H5740" s="113"/>
      <c r="I5740" s="113"/>
      <c r="K5740" s="15"/>
      <c r="L5740" s="15"/>
      <c r="M5740" s="15">
        <f t="shared" si="267"/>
        <v>1</v>
      </c>
      <c r="N5740" s="15" t="str">
        <f t="shared" si="268"/>
        <v>-</v>
      </c>
      <c r="O5740" s="150">
        <f t="shared" si="269"/>
        <v>0</v>
      </c>
      <c r="P5740" s="15" t="str">
        <f>IF(COUNTIF('Personálie dobrovolníků '!U:X,N5740)&gt;0,"ANO","")</f>
        <v/>
      </c>
      <c r="Q5740" s="15"/>
    </row>
    <row r="5741" spans="2:17" s="25" customFormat="1" x14ac:dyDescent="0.3">
      <c r="B5741" s="15" t="str">
        <f>IF(A5741="","",VLOOKUP(A5741,Tabulka3[[Číslo smlouvy   u pravidelné činnosti]:[Příjmení]],3,0))</f>
        <v/>
      </c>
      <c r="C5741" s="15" t="str">
        <f>IF(A5741="","",VLOOKUP(A5741,Tabulka3[[Číslo smlouvy   u pravidelné činnosti]:[Příjmení]],4,0))</f>
        <v/>
      </c>
      <c r="F5741" s="94"/>
      <c r="H5741" s="113"/>
      <c r="I5741" s="113"/>
      <c r="K5741" s="15"/>
      <c r="L5741" s="15"/>
      <c r="M5741" s="15">
        <f t="shared" si="267"/>
        <v>1</v>
      </c>
      <c r="N5741" s="15" t="str">
        <f t="shared" si="268"/>
        <v>-</v>
      </c>
      <c r="O5741" s="150">
        <f t="shared" si="269"/>
        <v>0</v>
      </c>
      <c r="P5741" s="15" t="str">
        <f>IF(COUNTIF('Personálie dobrovolníků '!U:X,N5741)&gt;0,"ANO","")</f>
        <v/>
      </c>
      <c r="Q5741" s="15"/>
    </row>
    <row r="5742" spans="2:17" s="25" customFormat="1" x14ac:dyDescent="0.3">
      <c r="B5742" s="15" t="str">
        <f>IF(A5742="","",VLOOKUP(A5742,Tabulka3[[Číslo smlouvy   u pravidelné činnosti]:[Příjmení]],3,0))</f>
        <v/>
      </c>
      <c r="C5742" s="15" t="str">
        <f>IF(A5742="","",VLOOKUP(A5742,Tabulka3[[Číslo smlouvy   u pravidelné činnosti]:[Příjmení]],4,0))</f>
        <v/>
      </c>
      <c r="F5742" s="94"/>
      <c r="H5742" s="113"/>
      <c r="I5742" s="113"/>
      <c r="K5742" s="15"/>
      <c r="L5742" s="15"/>
      <c r="M5742" s="15">
        <f t="shared" si="267"/>
        <v>1</v>
      </c>
      <c r="N5742" s="15" t="str">
        <f t="shared" si="268"/>
        <v>-</v>
      </c>
      <c r="O5742" s="150">
        <f t="shared" si="269"/>
        <v>0</v>
      </c>
      <c r="P5742" s="15" t="str">
        <f>IF(COUNTIF('Personálie dobrovolníků '!U:X,N5742)&gt;0,"ANO","")</f>
        <v/>
      </c>
      <c r="Q5742" s="15"/>
    </row>
    <row r="5743" spans="2:17" s="25" customFormat="1" x14ac:dyDescent="0.3">
      <c r="B5743" s="15" t="str">
        <f>IF(A5743="","",VLOOKUP(A5743,Tabulka3[[Číslo smlouvy   u pravidelné činnosti]:[Příjmení]],3,0))</f>
        <v/>
      </c>
      <c r="C5743" s="15" t="str">
        <f>IF(A5743="","",VLOOKUP(A5743,Tabulka3[[Číslo smlouvy   u pravidelné činnosti]:[Příjmení]],4,0))</f>
        <v/>
      </c>
      <c r="F5743" s="94"/>
      <c r="H5743" s="113"/>
      <c r="I5743" s="113"/>
      <c r="K5743" s="15"/>
      <c r="L5743" s="15"/>
      <c r="M5743" s="15">
        <f t="shared" si="267"/>
        <v>1</v>
      </c>
      <c r="N5743" s="15" t="str">
        <f t="shared" si="268"/>
        <v>-</v>
      </c>
      <c r="O5743" s="150">
        <f t="shared" si="269"/>
        <v>0</v>
      </c>
      <c r="P5743" s="15" t="str">
        <f>IF(COUNTIF('Personálie dobrovolníků '!U:X,N5743)&gt;0,"ANO","")</f>
        <v/>
      </c>
      <c r="Q5743" s="15"/>
    </row>
    <row r="5744" spans="2:17" s="25" customFormat="1" x14ac:dyDescent="0.3">
      <c r="B5744" s="15" t="str">
        <f>IF(A5744="","",VLOOKUP(A5744,Tabulka3[[Číslo smlouvy   u pravidelné činnosti]:[Příjmení]],3,0))</f>
        <v/>
      </c>
      <c r="C5744" s="15" t="str">
        <f>IF(A5744="","",VLOOKUP(A5744,Tabulka3[[Číslo smlouvy   u pravidelné činnosti]:[Příjmení]],4,0))</f>
        <v/>
      </c>
      <c r="F5744" s="94"/>
      <c r="H5744" s="113"/>
      <c r="I5744" s="113"/>
      <c r="K5744" s="15"/>
      <c r="L5744" s="15"/>
      <c r="M5744" s="15">
        <f t="shared" si="267"/>
        <v>1</v>
      </c>
      <c r="N5744" s="15" t="str">
        <f t="shared" si="268"/>
        <v>-</v>
      </c>
      <c r="O5744" s="150">
        <f t="shared" si="269"/>
        <v>0</v>
      </c>
      <c r="P5744" s="15" t="str">
        <f>IF(COUNTIF('Personálie dobrovolníků '!U:X,N5744)&gt;0,"ANO","")</f>
        <v/>
      </c>
      <c r="Q5744" s="15"/>
    </row>
    <row r="5745" spans="2:17" s="25" customFormat="1" x14ac:dyDescent="0.3">
      <c r="B5745" s="15" t="str">
        <f>IF(A5745="","",VLOOKUP(A5745,Tabulka3[[Číslo smlouvy   u pravidelné činnosti]:[Příjmení]],3,0))</f>
        <v/>
      </c>
      <c r="C5745" s="15" t="str">
        <f>IF(A5745="","",VLOOKUP(A5745,Tabulka3[[Číslo smlouvy   u pravidelné činnosti]:[Příjmení]],4,0))</f>
        <v/>
      </c>
      <c r="F5745" s="94"/>
      <c r="H5745" s="113"/>
      <c r="I5745" s="113"/>
      <c r="K5745" s="15"/>
      <c r="L5745" s="15"/>
      <c r="M5745" s="15">
        <f t="shared" si="267"/>
        <v>1</v>
      </c>
      <c r="N5745" s="15" t="str">
        <f t="shared" si="268"/>
        <v>-</v>
      </c>
      <c r="O5745" s="150">
        <f t="shared" si="269"/>
        <v>0</v>
      </c>
      <c r="P5745" s="15" t="str">
        <f>IF(COUNTIF('Personálie dobrovolníků '!U:X,N5745)&gt;0,"ANO","")</f>
        <v/>
      </c>
      <c r="Q5745" s="15"/>
    </row>
    <row r="5746" spans="2:17" s="25" customFormat="1" x14ac:dyDescent="0.3">
      <c r="B5746" s="15" t="str">
        <f>IF(A5746="","",VLOOKUP(A5746,Tabulka3[[Číslo smlouvy   u pravidelné činnosti]:[Příjmení]],3,0))</f>
        <v/>
      </c>
      <c r="C5746" s="15" t="str">
        <f>IF(A5746="","",VLOOKUP(A5746,Tabulka3[[Číslo smlouvy   u pravidelné činnosti]:[Příjmení]],4,0))</f>
        <v/>
      </c>
      <c r="F5746" s="94"/>
      <c r="H5746" s="113"/>
      <c r="I5746" s="113"/>
      <c r="K5746" s="15"/>
      <c r="L5746" s="15"/>
      <c r="M5746" s="15">
        <f t="shared" si="267"/>
        <v>1</v>
      </c>
      <c r="N5746" s="15" t="str">
        <f t="shared" si="268"/>
        <v>-</v>
      </c>
      <c r="O5746" s="150">
        <f t="shared" si="269"/>
        <v>0</v>
      </c>
      <c r="P5746" s="15" t="str">
        <f>IF(COUNTIF('Personálie dobrovolníků '!U:X,N5746)&gt;0,"ANO","")</f>
        <v/>
      </c>
      <c r="Q5746" s="15"/>
    </row>
    <row r="5747" spans="2:17" s="25" customFormat="1" x14ac:dyDescent="0.3">
      <c r="B5747" s="15" t="str">
        <f>IF(A5747="","",VLOOKUP(A5747,Tabulka3[[Číslo smlouvy   u pravidelné činnosti]:[Příjmení]],3,0))</f>
        <v/>
      </c>
      <c r="C5747" s="15" t="str">
        <f>IF(A5747="","",VLOOKUP(A5747,Tabulka3[[Číslo smlouvy   u pravidelné činnosti]:[Příjmení]],4,0))</f>
        <v/>
      </c>
      <c r="F5747" s="94"/>
      <c r="H5747" s="113"/>
      <c r="I5747" s="113"/>
      <c r="K5747" s="15"/>
      <c r="L5747" s="15"/>
      <c r="M5747" s="15">
        <f t="shared" si="267"/>
        <v>1</v>
      </c>
      <c r="N5747" s="15" t="str">
        <f t="shared" si="268"/>
        <v>-</v>
      </c>
      <c r="O5747" s="150">
        <f t="shared" si="269"/>
        <v>0</v>
      </c>
      <c r="P5747" s="15" t="str">
        <f>IF(COUNTIF('Personálie dobrovolníků '!U:X,N5747)&gt;0,"ANO","")</f>
        <v/>
      </c>
      <c r="Q5747" s="15"/>
    </row>
    <row r="5748" spans="2:17" s="25" customFormat="1" x14ac:dyDescent="0.3">
      <c r="B5748" s="15" t="str">
        <f>IF(A5748="","",VLOOKUP(A5748,Tabulka3[[Číslo smlouvy   u pravidelné činnosti]:[Příjmení]],3,0))</f>
        <v/>
      </c>
      <c r="C5748" s="15" t="str">
        <f>IF(A5748="","",VLOOKUP(A5748,Tabulka3[[Číslo smlouvy   u pravidelné činnosti]:[Příjmení]],4,0))</f>
        <v/>
      </c>
      <c r="F5748" s="94"/>
      <c r="H5748" s="113"/>
      <c r="I5748" s="113"/>
      <c r="K5748" s="15"/>
      <c r="L5748" s="15"/>
      <c r="M5748" s="15">
        <f t="shared" si="267"/>
        <v>1</v>
      </c>
      <c r="N5748" s="15" t="str">
        <f t="shared" si="268"/>
        <v>-</v>
      </c>
      <c r="O5748" s="150">
        <f t="shared" si="269"/>
        <v>0</v>
      </c>
      <c r="P5748" s="15" t="str">
        <f>IF(COUNTIF('Personálie dobrovolníků '!U:X,N5748)&gt;0,"ANO","")</f>
        <v/>
      </c>
      <c r="Q5748" s="15"/>
    </row>
    <row r="5749" spans="2:17" s="25" customFormat="1" x14ac:dyDescent="0.3">
      <c r="B5749" s="15" t="str">
        <f>IF(A5749="","",VLOOKUP(A5749,Tabulka3[[Číslo smlouvy   u pravidelné činnosti]:[Příjmení]],3,0))</f>
        <v/>
      </c>
      <c r="C5749" s="15" t="str">
        <f>IF(A5749="","",VLOOKUP(A5749,Tabulka3[[Číslo smlouvy   u pravidelné činnosti]:[Příjmení]],4,0))</f>
        <v/>
      </c>
      <c r="F5749" s="94"/>
      <c r="H5749" s="113"/>
      <c r="I5749" s="113"/>
      <c r="K5749" s="15"/>
      <c r="L5749" s="15"/>
      <c r="M5749" s="15">
        <f t="shared" si="267"/>
        <v>1</v>
      </c>
      <c r="N5749" s="15" t="str">
        <f t="shared" si="268"/>
        <v>-</v>
      </c>
      <c r="O5749" s="150">
        <f t="shared" si="269"/>
        <v>0</v>
      </c>
      <c r="P5749" s="15" t="str">
        <f>IF(COUNTIF('Personálie dobrovolníků '!U:X,N5749)&gt;0,"ANO","")</f>
        <v/>
      </c>
      <c r="Q5749" s="15"/>
    </row>
    <row r="5750" spans="2:17" s="25" customFormat="1" x14ac:dyDescent="0.3">
      <c r="B5750" s="15" t="str">
        <f>IF(A5750="","",VLOOKUP(A5750,Tabulka3[[Číslo smlouvy   u pravidelné činnosti]:[Příjmení]],3,0))</f>
        <v/>
      </c>
      <c r="C5750" s="15" t="str">
        <f>IF(A5750="","",VLOOKUP(A5750,Tabulka3[[Číslo smlouvy   u pravidelné činnosti]:[Příjmení]],4,0))</f>
        <v/>
      </c>
      <c r="F5750" s="94"/>
      <c r="H5750" s="113"/>
      <c r="I5750" s="113"/>
      <c r="K5750" s="15"/>
      <c r="L5750" s="15"/>
      <c r="M5750" s="15">
        <f t="shared" si="267"/>
        <v>1</v>
      </c>
      <c r="N5750" s="15" t="str">
        <f t="shared" si="268"/>
        <v>-</v>
      </c>
      <c r="O5750" s="150">
        <f t="shared" si="269"/>
        <v>0</v>
      </c>
      <c r="P5750" s="15" t="str">
        <f>IF(COUNTIF('Personálie dobrovolníků '!U:X,N5750)&gt;0,"ANO","")</f>
        <v/>
      </c>
      <c r="Q5750" s="15"/>
    </row>
    <row r="5751" spans="2:17" s="25" customFormat="1" x14ac:dyDescent="0.3">
      <c r="B5751" s="15" t="str">
        <f>IF(A5751="","",VLOOKUP(A5751,Tabulka3[[Číslo smlouvy   u pravidelné činnosti]:[Příjmení]],3,0))</f>
        <v/>
      </c>
      <c r="C5751" s="15" t="str">
        <f>IF(A5751="","",VLOOKUP(A5751,Tabulka3[[Číslo smlouvy   u pravidelné činnosti]:[Příjmení]],4,0))</f>
        <v/>
      </c>
      <c r="F5751" s="94"/>
      <c r="H5751" s="113"/>
      <c r="I5751" s="113"/>
      <c r="K5751" s="15"/>
      <c r="L5751" s="15"/>
      <c r="M5751" s="15">
        <f t="shared" si="267"/>
        <v>1</v>
      </c>
      <c r="N5751" s="15" t="str">
        <f t="shared" si="268"/>
        <v>-</v>
      </c>
      <c r="O5751" s="150">
        <f t="shared" si="269"/>
        <v>0</v>
      </c>
      <c r="P5751" s="15" t="str">
        <f>IF(COUNTIF('Personálie dobrovolníků '!U:X,N5751)&gt;0,"ANO","")</f>
        <v/>
      </c>
      <c r="Q5751" s="15"/>
    </row>
    <row r="5752" spans="2:17" s="25" customFormat="1" x14ac:dyDescent="0.3">
      <c r="B5752" s="15" t="str">
        <f>IF(A5752="","",VLOOKUP(A5752,Tabulka3[[Číslo smlouvy   u pravidelné činnosti]:[Příjmení]],3,0))</f>
        <v/>
      </c>
      <c r="C5752" s="15" t="str">
        <f>IF(A5752="","",VLOOKUP(A5752,Tabulka3[[Číslo smlouvy   u pravidelné činnosti]:[Příjmení]],4,0))</f>
        <v/>
      </c>
      <c r="F5752" s="94"/>
      <c r="H5752" s="113"/>
      <c r="I5752" s="113"/>
      <c r="K5752" s="15"/>
      <c r="L5752" s="15"/>
      <c r="M5752" s="15">
        <f t="shared" si="267"/>
        <v>1</v>
      </c>
      <c r="N5752" s="15" t="str">
        <f t="shared" si="268"/>
        <v>-</v>
      </c>
      <c r="O5752" s="150">
        <f t="shared" si="269"/>
        <v>0</v>
      </c>
      <c r="P5752" s="15" t="str">
        <f>IF(COUNTIF('Personálie dobrovolníků '!U:X,N5752)&gt;0,"ANO","")</f>
        <v/>
      </c>
      <c r="Q5752" s="15"/>
    </row>
    <row r="5753" spans="2:17" s="25" customFormat="1" x14ac:dyDescent="0.3">
      <c r="B5753" s="15" t="str">
        <f>IF(A5753="","",VLOOKUP(A5753,Tabulka3[[Číslo smlouvy   u pravidelné činnosti]:[Příjmení]],3,0))</f>
        <v/>
      </c>
      <c r="C5753" s="15" t="str">
        <f>IF(A5753="","",VLOOKUP(A5753,Tabulka3[[Číslo smlouvy   u pravidelné činnosti]:[Příjmení]],4,0))</f>
        <v/>
      </c>
      <c r="F5753" s="94"/>
      <c r="H5753" s="113"/>
      <c r="I5753" s="113"/>
      <c r="K5753" s="15"/>
      <c r="L5753" s="15"/>
      <c r="M5753" s="15">
        <f t="shared" si="267"/>
        <v>1</v>
      </c>
      <c r="N5753" s="15" t="str">
        <f t="shared" si="268"/>
        <v>-</v>
      </c>
      <c r="O5753" s="150">
        <f t="shared" si="269"/>
        <v>0</v>
      </c>
      <c r="P5753" s="15" t="str">
        <f>IF(COUNTIF('Personálie dobrovolníků '!U:X,N5753)&gt;0,"ANO","")</f>
        <v/>
      </c>
      <c r="Q5753" s="15"/>
    </row>
    <row r="5754" spans="2:17" s="25" customFormat="1" x14ac:dyDescent="0.3">
      <c r="B5754" s="15" t="str">
        <f>IF(A5754="","",VLOOKUP(A5754,Tabulka3[[Číslo smlouvy   u pravidelné činnosti]:[Příjmení]],3,0))</f>
        <v/>
      </c>
      <c r="C5754" s="15" t="str">
        <f>IF(A5754="","",VLOOKUP(A5754,Tabulka3[[Číslo smlouvy   u pravidelné činnosti]:[Příjmení]],4,0))</f>
        <v/>
      </c>
      <c r="F5754" s="94"/>
      <c r="H5754" s="113"/>
      <c r="I5754" s="113"/>
      <c r="K5754" s="15"/>
      <c r="L5754" s="15"/>
      <c r="M5754" s="15">
        <f t="shared" si="267"/>
        <v>1</v>
      </c>
      <c r="N5754" s="15" t="str">
        <f t="shared" si="268"/>
        <v>-</v>
      </c>
      <c r="O5754" s="150">
        <f t="shared" si="269"/>
        <v>0</v>
      </c>
      <c r="P5754" s="15" t="str">
        <f>IF(COUNTIF('Personálie dobrovolníků '!U:X,N5754)&gt;0,"ANO","")</f>
        <v/>
      </c>
      <c r="Q5754" s="15"/>
    </row>
    <row r="5755" spans="2:17" s="25" customFormat="1" x14ac:dyDescent="0.3">
      <c r="B5755" s="15" t="str">
        <f>IF(A5755="","",VLOOKUP(A5755,Tabulka3[[Číslo smlouvy   u pravidelné činnosti]:[Příjmení]],3,0))</f>
        <v/>
      </c>
      <c r="C5755" s="15" t="str">
        <f>IF(A5755="","",VLOOKUP(A5755,Tabulka3[[Číslo smlouvy   u pravidelné činnosti]:[Příjmení]],4,0))</f>
        <v/>
      </c>
      <c r="F5755" s="94"/>
      <c r="H5755" s="113"/>
      <c r="I5755" s="113"/>
      <c r="K5755" s="15"/>
      <c r="L5755" s="15"/>
      <c r="M5755" s="15">
        <f t="shared" si="267"/>
        <v>1</v>
      </c>
      <c r="N5755" s="15" t="str">
        <f t="shared" si="268"/>
        <v>-</v>
      </c>
      <c r="O5755" s="150">
        <f t="shared" si="269"/>
        <v>0</v>
      </c>
      <c r="P5755" s="15" t="str">
        <f>IF(COUNTIF('Personálie dobrovolníků '!U:X,N5755)&gt;0,"ANO","")</f>
        <v/>
      </c>
      <c r="Q5755" s="15"/>
    </row>
    <row r="5756" spans="2:17" s="25" customFormat="1" x14ac:dyDescent="0.3">
      <c r="B5756" s="15" t="str">
        <f>IF(A5756="","",VLOOKUP(A5756,Tabulka3[[Číslo smlouvy   u pravidelné činnosti]:[Příjmení]],3,0))</f>
        <v/>
      </c>
      <c r="C5756" s="15" t="str">
        <f>IF(A5756="","",VLOOKUP(A5756,Tabulka3[[Číslo smlouvy   u pravidelné činnosti]:[Příjmení]],4,0))</f>
        <v/>
      </c>
      <c r="F5756" s="94"/>
      <c r="H5756" s="113"/>
      <c r="I5756" s="113"/>
      <c r="K5756" s="15"/>
      <c r="L5756" s="15"/>
      <c r="M5756" s="15">
        <f t="shared" si="267"/>
        <v>1</v>
      </c>
      <c r="N5756" s="15" t="str">
        <f t="shared" si="268"/>
        <v>-</v>
      </c>
      <c r="O5756" s="150">
        <f t="shared" si="269"/>
        <v>0</v>
      </c>
      <c r="P5756" s="15" t="str">
        <f>IF(COUNTIF('Personálie dobrovolníků '!U:X,N5756)&gt;0,"ANO","")</f>
        <v/>
      </c>
      <c r="Q5756" s="15"/>
    </row>
    <row r="5757" spans="2:17" s="25" customFormat="1" x14ac:dyDescent="0.3">
      <c r="B5757" s="15" t="str">
        <f>IF(A5757="","",VLOOKUP(A5757,Tabulka3[[Číslo smlouvy   u pravidelné činnosti]:[Příjmení]],3,0))</f>
        <v/>
      </c>
      <c r="C5757" s="15" t="str">
        <f>IF(A5757="","",VLOOKUP(A5757,Tabulka3[[Číslo smlouvy   u pravidelné činnosti]:[Příjmení]],4,0))</f>
        <v/>
      </c>
      <c r="F5757" s="94"/>
      <c r="H5757" s="113"/>
      <c r="I5757" s="113"/>
      <c r="K5757" s="15"/>
      <c r="L5757" s="15"/>
      <c r="M5757" s="15">
        <f t="shared" si="267"/>
        <v>1</v>
      </c>
      <c r="N5757" s="15" t="str">
        <f t="shared" si="268"/>
        <v>-</v>
      </c>
      <c r="O5757" s="150">
        <f t="shared" si="269"/>
        <v>0</v>
      </c>
      <c r="P5757" s="15" t="str">
        <f>IF(COUNTIF('Personálie dobrovolníků '!U:X,N5757)&gt;0,"ANO","")</f>
        <v/>
      </c>
      <c r="Q5757" s="15"/>
    </row>
    <row r="5758" spans="2:17" s="25" customFormat="1" x14ac:dyDescent="0.3">
      <c r="B5758" s="15" t="str">
        <f>IF(A5758="","",VLOOKUP(A5758,Tabulka3[[Číslo smlouvy   u pravidelné činnosti]:[Příjmení]],3,0))</f>
        <v/>
      </c>
      <c r="C5758" s="15" t="str">
        <f>IF(A5758="","",VLOOKUP(A5758,Tabulka3[[Číslo smlouvy   u pravidelné činnosti]:[Příjmení]],4,0))</f>
        <v/>
      </c>
      <c r="F5758" s="94"/>
      <c r="H5758" s="113"/>
      <c r="I5758" s="113"/>
      <c r="K5758" s="15"/>
      <c r="L5758" s="15"/>
      <c r="M5758" s="15">
        <f t="shared" si="267"/>
        <v>1</v>
      </c>
      <c r="N5758" s="15" t="str">
        <f t="shared" si="268"/>
        <v>-</v>
      </c>
      <c r="O5758" s="150">
        <f t="shared" si="269"/>
        <v>0</v>
      </c>
      <c r="P5758" s="15" t="str">
        <f>IF(COUNTIF('Personálie dobrovolníků '!U:X,N5758)&gt;0,"ANO","")</f>
        <v/>
      </c>
      <c r="Q5758" s="15"/>
    </row>
    <row r="5759" spans="2:17" s="25" customFormat="1" x14ac:dyDescent="0.3">
      <c r="B5759" s="15" t="str">
        <f>IF(A5759="","",VLOOKUP(A5759,Tabulka3[[Číslo smlouvy   u pravidelné činnosti]:[Příjmení]],3,0))</f>
        <v/>
      </c>
      <c r="C5759" s="15" t="str">
        <f>IF(A5759="","",VLOOKUP(A5759,Tabulka3[[Číslo smlouvy   u pravidelné činnosti]:[Příjmení]],4,0))</f>
        <v/>
      </c>
      <c r="F5759" s="94"/>
      <c r="H5759" s="113"/>
      <c r="I5759" s="113"/>
      <c r="K5759" s="15"/>
      <c r="L5759" s="15"/>
      <c r="M5759" s="15">
        <f t="shared" si="267"/>
        <v>1</v>
      </c>
      <c r="N5759" s="15" t="str">
        <f t="shared" si="268"/>
        <v>-</v>
      </c>
      <c r="O5759" s="150">
        <f t="shared" si="269"/>
        <v>0</v>
      </c>
      <c r="P5759" s="15" t="str">
        <f>IF(COUNTIF('Personálie dobrovolníků '!U:X,N5759)&gt;0,"ANO","")</f>
        <v/>
      </c>
      <c r="Q5759" s="15"/>
    </row>
    <row r="5760" spans="2:17" s="25" customFormat="1" x14ac:dyDescent="0.3">
      <c r="B5760" s="15" t="str">
        <f>IF(A5760="","",VLOOKUP(A5760,Tabulka3[[Číslo smlouvy   u pravidelné činnosti]:[Příjmení]],3,0))</f>
        <v/>
      </c>
      <c r="C5760" s="15" t="str">
        <f>IF(A5760="","",VLOOKUP(A5760,Tabulka3[[Číslo smlouvy   u pravidelné činnosti]:[Příjmení]],4,0))</f>
        <v/>
      </c>
      <c r="F5760" s="94"/>
      <c r="H5760" s="113"/>
      <c r="I5760" s="113"/>
      <c r="K5760" s="15"/>
      <c r="L5760" s="15"/>
      <c r="M5760" s="15">
        <f t="shared" si="267"/>
        <v>1</v>
      </c>
      <c r="N5760" s="15" t="str">
        <f t="shared" si="268"/>
        <v>-</v>
      </c>
      <c r="O5760" s="150">
        <f t="shared" si="269"/>
        <v>0</v>
      </c>
      <c r="P5760" s="15" t="str">
        <f>IF(COUNTIF('Personálie dobrovolníků '!U:X,N5760)&gt;0,"ANO","")</f>
        <v/>
      </c>
      <c r="Q5760" s="15"/>
    </row>
    <row r="5761" spans="2:17" s="25" customFormat="1" x14ac:dyDescent="0.3">
      <c r="B5761" s="15" t="str">
        <f>IF(A5761="","",VLOOKUP(A5761,Tabulka3[[Číslo smlouvy   u pravidelné činnosti]:[Příjmení]],3,0))</f>
        <v/>
      </c>
      <c r="C5761" s="15" t="str">
        <f>IF(A5761="","",VLOOKUP(A5761,Tabulka3[[Číslo smlouvy   u pravidelné činnosti]:[Příjmení]],4,0))</f>
        <v/>
      </c>
      <c r="F5761" s="94"/>
      <c r="H5761" s="113"/>
      <c r="I5761" s="113"/>
      <c r="K5761" s="15"/>
      <c r="L5761" s="15"/>
      <c r="M5761" s="15">
        <f t="shared" si="267"/>
        <v>1</v>
      </c>
      <c r="N5761" s="15" t="str">
        <f t="shared" si="268"/>
        <v>-</v>
      </c>
      <c r="O5761" s="150">
        <f t="shared" si="269"/>
        <v>0</v>
      </c>
      <c r="P5761" s="15" t="str">
        <f>IF(COUNTIF('Personálie dobrovolníků '!U:X,N5761)&gt;0,"ANO","")</f>
        <v/>
      </c>
      <c r="Q5761" s="15"/>
    </row>
    <row r="5762" spans="2:17" s="25" customFormat="1" x14ac:dyDescent="0.3">
      <c r="B5762" s="15" t="str">
        <f>IF(A5762="","",VLOOKUP(A5762,Tabulka3[[Číslo smlouvy   u pravidelné činnosti]:[Příjmení]],3,0))</f>
        <v/>
      </c>
      <c r="C5762" s="15" t="str">
        <f>IF(A5762="","",VLOOKUP(A5762,Tabulka3[[Číslo smlouvy   u pravidelné činnosti]:[Příjmení]],4,0))</f>
        <v/>
      </c>
      <c r="F5762" s="94"/>
      <c r="H5762" s="113"/>
      <c r="I5762" s="113"/>
      <c r="K5762" s="15"/>
      <c r="L5762" s="15"/>
      <c r="M5762" s="15">
        <f t="shared" si="267"/>
        <v>1</v>
      </c>
      <c r="N5762" s="15" t="str">
        <f t="shared" si="268"/>
        <v>-</v>
      </c>
      <c r="O5762" s="150">
        <f t="shared" si="269"/>
        <v>0</v>
      </c>
      <c r="P5762" s="15" t="str">
        <f>IF(COUNTIF('Personálie dobrovolníků '!U:X,N5762)&gt;0,"ANO","")</f>
        <v/>
      </c>
      <c r="Q5762" s="15"/>
    </row>
    <row r="5763" spans="2:17" s="25" customFormat="1" x14ac:dyDescent="0.3">
      <c r="B5763" s="15" t="str">
        <f>IF(A5763="","",VLOOKUP(A5763,Tabulka3[[Číslo smlouvy   u pravidelné činnosti]:[Příjmení]],3,0))</f>
        <v/>
      </c>
      <c r="C5763" s="15" t="str">
        <f>IF(A5763="","",VLOOKUP(A5763,Tabulka3[[Číslo smlouvy   u pravidelné činnosti]:[Příjmení]],4,0))</f>
        <v/>
      </c>
      <c r="F5763" s="94"/>
      <c r="H5763" s="113"/>
      <c r="I5763" s="113"/>
      <c r="K5763" s="15"/>
      <c r="L5763" s="15"/>
      <c r="M5763" s="15">
        <f t="shared" si="267"/>
        <v>1</v>
      </c>
      <c r="N5763" s="15" t="str">
        <f t="shared" si="268"/>
        <v>-</v>
      </c>
      <c r="O5763" s="150">
        <f t="shared" si="269"/>
        <v>0</v>
      </c>
      <c r="P5763" s="15" t="str">
        <f>IF(COUNTIF('Personálie dobrovolníků '!U:X,N5763)&gt;0,"ANO","")</f>
        <v/>
      </c>
      <c r="Q5763" s="15"/>
    </row>
    <row r="5764" spans="2:17" s="25" customFormat="1" x14ac:dyDescent="0.3">
      <c r="B5764" s="15" t="str">
        <f>IF(A5764="","",VLOOKUP(A5764,Tabulka3[[Číslo smlouvy   u pravidelné činnosti]:[Příjmení]],3,0))</f>
        <v/>
      </c>
      <c r="C5764" s="15" t="str">
        <f>IF(A5764="","",VLOOKUP(A5764,Tabulka3[[Číslo smlouvy   u pravidelné činnosti]:[Příjmení]],4,0))</f>
        <v/>
      </c>
      <c r="F5764" s="94"/>
      <c r="H5764" s="113"/>
      <c r="I5764" s="113"/>
      <c r="K5764" s="15"/>
      <c r="L5764" s="15"/>
      <c r="M5764" s="15">
        <f t="shared" ref="M5764:M5827" si="270">IF(OR(
   AND($H5764=$K$12, $I5764=$L$4),
   AND($H5764=$K$12, $I5764=$L$5),
   AND($H5764=$K$12, $I5764=$L$6),
   AND($H5764=$K$12, $I5764=$L$7),
   AND($H5764=$K$11, $I5764=$L$4),
   AND($H5764=$K$11, $I5764=$L$5),
   AND($H5764=$K$11, $I5764=$L$6),
   AND($H5764=$K$11, $I5764=$L$7),
   AND($H5764=$K$5, $I5764=$L$5),
   AND($H5764=$K$6, $I5764=$L$4),
   AND($H5764=$K$6, $I5764=$L$5),
   AND($H5764=$K$6, $I5764=$L$7),
   AND($H5764=$K$4, $I5764=$L$6),
), 0, 1)</f>
        <v>1</v>
      </c>
      <c r="N5764" s="15" t="str">
        <f t="shared" ref="N5764:N5827" si="271">A5764 &amp; "-" &amp; J5764</f>
        <v>-</v>
      </c>
      <c r="O5764" s="150">
        <f t="shared" ref="O5764:O5827" si="272">IF(AND(M5764&lt;&gt;0, P5764="ANO"), 1, 0)</f>
        <v>0</v>
      </c>
      <c r="P5764" s="15" t="str">
        <f>IF(COUNTIF('Personálie dobrovolníků '!U:X,N5764)&gt;0,"ANO","")</f>
        <v/>
      </c>
      <c r="Q5764" s="15"/>
    </row>
    <row r="5765" spans="2:17" s="25" customFormat="1" x14ac:dyDescent="0.3">
      <c r="B5765" s="15" t="str">
        <f>IF(A5765="","",VLOOKUP(A5765,Tabulka3[[Číslo smlouvy   u pravidelné činnosti]:[Příjmení]],3,0))</f>
        <v/>
      </c>
      <c r="C5765" s="15" t="str">
        <f>IF(A5765="","",VLOOKUP(A5765,Tabulka3[[Číslo smlouvy   u pravidelné činnosti]:[Příjmení]],4,0))</f>
        <v/>
      </c>
      <c r="F5765" s="94"/>
      <c r="H5765" s="113"/>
      <c r="I5765" s="113"/>
      <c r="K5765" s="15"/>
      <c r="L5765" s="15"/>
      <c r="M5765" s="15">
        <f t="shared" si="270"/>
        <v>1</v>
      </c>
      <c r="N5765" s="15" t="str">
        <f t="shared" si="271"/>
        <v>-</v>
      </c>
      <c r="O5765" s="150">
        <f t="shared" si="272"/>
        <v>0</v>
      </c>
      <c r="P5765" s="15" t="str">
        <f>IF(COUNTIF('Personálie dobrovolníků '!U:X,N5765)&gt;0,"ANO","")</f>
        <v/>
      </c>
      <c r="Q5765" s="15"/>
    </row>
    <row r="5766" spans="2:17" s="25" customFormat="1" x14ac:dyDescent="0.3">
      <c r="B5766" s="15" t="str">
        <f>IF(A5766="","",VLOOKUP(A5766,Tabulka3[[Číslo smlouvy   u pravidelné činnosti]:[Příjmení]],3,0))</f>
        <v/>
      </c>
      <c r="C5766" s="15" t="str">
        <f>IF(A5766="","",VLOOKUP(A5766,Tabulka3[[Číslo smlouvy   u pravidelné činnosti]:[Příjmení]],4,0))</f>
        <v/>
      </c>
      <c r="F5766" s="94"/>
      <c r="H5766" s="113"/>
      <c r="I5766" s="113"/>
      <c r="K5766" s="15"/>
      <c r="L5766" s="15"/>
      <c r="M5766" s="15">
        <f t="shared" si="270"/>
        <v>1</v>
      </c>
      <c r="N5766" s="15" t="str">
        <f t="shared" si="271"/>
        <v>-</v>
      </c>
      <c r="O5766" s="150">
        <f t="shared" si="272"/>
        <v>0</v>
      </c>
      <c r="P5766" s="15" t="str">
        <f>IF(COUNTIF('Personálie dobrovolníků '!U:X,N5766)&gt;0,"ANO","")</f>
        <v/>
      </c>
      <c r="Q5766" s="15"/>
    </row>
    <row r="5767" spans="2:17" s="25" customFormat="1" x14ac:dyDescent="0.3">
      <c r="B5767" s="15" t="str">
        <f>IF(A5767="","",VLOOKUP(A5767,Tabulka3[[Číslo smlouvy   u pravidelné činnosti]:[Příjmení]],3,0))</f>
        <v/>
      </c>
      <c r="C5767" s="15" t="str">
        <f>IF(A5767="","",VLOOKUP(A5767,Tabulka3[[Číslo smlouvy   u pravidelné činnosti]:[Příjmení]],4,0))</f>
        <v/>
      </c>
      <c r="F5767" s="94"/>
      <c r="H5767" s="113"/>
      <c r="I5767" s="113"/>
      <c r="K5767" s="15"/>
      <c r="L5767" s="15"/>
      <c r="M5767" s="15">
        <f t="shared" si="270"/>
        <v>1</v>
      </c>
      <c r="N5767" s="15" t="str">
        <f t="shared" si="271"/>
        <v>-</v>
      </c>
      <c r="O5767" s="150">
        <f t="shared" si="272"/>
        <v>0</v>
      </c>
      <c r="P5767" s="15" t="str">
        <f>IF(COUNTIF('Personálie dobrovolníků '!U:X,N5767)&gt;0,"ANO","")</f>
        <v/>
      </c>
      <c r="Q5767" s="15"/>
    </row>
    <row r="5768" spans="2:17" s="25" customFormat="1" x14ac:dyDescent="0.3">
      <c r="B5768" s="15" t="str">
        <f>IF(A5768="","",VLOOKUP(A5768,Tabulka3[[Číslo smlouvy   u pravidelné činnosti]:[Příjmení]],3,0))</f>
        <v/>
      </c>
      <c r="C5768" s="15" t="str">
        <f>IF(A5768="","",VLOOKUP(A5768,Tabulka3[[Číslo smlouvy   u pravidelné činnosti]:[Příjmení]],4,0))</f>
        <v/>
      </c>
      <c r="F5768" s="94"/>
      <c r="H5768" s="113"/>
      <c r="I5768" s="113"/>
      <c r="K5768" s="15"/>
      <c r="L5768" s="15"/>
      <c r="M5768" s="15">
        <f t="shared" si="270"/>
        <v>1</v>
      </c>
      <c r="N5768" s="15" t="str">
        <f t="shared" si="271"/>
        <v>-</v>
      </c>
      <c r="O5768" s="150">
        <f t="shared" si="272"/>
        <v>0</v>
      </c>
      <c r="P5768" s="15" t="str">
        <f>IF(COUNTIF('Personálie dobrovolníků '!U:X,N5768)&gt;0,"ANO","")</f>
        <v/>
      </c>
      <c r="Q5768" s="15"/>
    </row>
    <row r="5769" spans="2:17" s="25" customFormat="1" x14ac:dyDescent="0.3">
      <c r="B5769" s="15" t="str">
        <f>IF(A5769="","",VLOOKUP(A5769,Tabulka3[[Číslo smlouvy   u pravidelné činnosti]:[Příjmení]],3,0))</f>
        <v/>
      </c>
      <c r="C5769" s="15" t="str">
        <f>IF(A5769="","",VLOOKUP(A5769,Tabulka3[[Číslo smlouvy   u pravidelné činnosti]:[Příjmení]],4,0))</f>
        <v/>
      </c>
      <c r="F5769" s="94"/>
      <c r="H5769" s="113"/>
      <c r="I5769" s="113"/>
      <c r="K5769" s="15"/>
      <c r="L5769" s="15"/>
      <c r="M5769" s="15">
        <f t="shared" si="270"/>
        <v>1</v>
      </c>
      <c r="N5769" s="15" t="str">
        <f t="shared" si="271"/>
        <v>-</v>
      </c>
      <c r="O5769" s="150">
        <f t="shared" si="272"/>
        <v>0</v>
      </c>
      <c r="P5769" s="15" t="str">
        <f>IF(COUNTIF('Personálie dobrovolníků '!U:X,N5769)&gt;0,"ANO","")</f>
        <v/>
      </c>
      <c r="Q5769" s="15"/>
    </row>
    <row r="5770" spans="2:17" s="25" customFormat="1" x14ac:dyDescent="0.3">
      <c r="B5770" s="15" t="str">
        <f>IF(A5770="","",VLOOKUP(A5770,Tabulka3[[Číslo smlouvy   u pravidelné činnosti]:[Příjmení]],3,0))</f>
        <v/>
      </c>
      <c r="C5770" s="15" t="str">
        <f>IF(A5770="","",VLOOKUP(A5770,Tabulka3[[Číslo smlouvy   u pravidelné činnosti]:[Příjmení]],4,0))</f>
        <v/>
      </c>
      <c r="F5770" s="94"/>
      <c r="H5770" s="113"/>
      <c r="I5770" s="113"/>
      <c r="K5770" s="15"/>
      <c r="L5770" s="15"/>
      <c r="M5770" s="15">
        <f t="shared" si="270"/>
        <v>1</v>
      </c>
      <c r="N5770" s="15" t="str">
        <f t="shared" si="271"/>
        <v>-</v>
      </c>
      <c r="O5770" s="150">
        <f t="shared" si="272"/>
        <v>0</v>
      </c>
      <c r="P5770" s="15" t="str">
        <f>IF(COUNTIF('Personálie dobrovolníků '!U:X,N5770)&gt;0,"ANO","")</f>
        <v/>
      </c>
      <c r="Q5770" s="15"/>
    </row>
    <row r="5771" spans="2:17" s="25" customFormat="1" x14ac:dyDescent="0.3">
      <c r="B5771" s="15" t="str">
        <f>IF(A5771="","",VLOOKUP(A5771,Tabulka3[[Číslo smlouvy   u pravidelné činnosti]:[Příjmení]],3,0))</f>
        <v/>
      </c>
      <c r="C5771" s="15" t="str">
        <f>IF(A5771="","",VLOOKUP(A5771,Tabulka3[[Číslo smlouvy   u pravidelné činnosti]:[Příjmení]],4,0))</f>
        <v/>
      </c>
      <c r="F5771" s="94"/>
      <c r="H5771" s="113"/>
      <c r="I5771" s="113"/>
      <c r="K5771" s="15"/>
      <c r="L5771" s="15"/>
      <c r="M5771" s="15">
        <f t="shared" si="270"/>
        <v>1</v>
      </c>
      <c r="N5771" s="15" t="str">
        <f t="shared" si="271"/>
        <v>-</v>
      </c>
      <c r="O5771" s="150">
        <f t="shared" si="272"/>
        <v>0</v>
      </c>
      <c r="P5771" s="15" t="str">
        <f>IF(COUNTIF('Personálie dobrovolníků '!U:X,N5771)&gt;0,"ANO","")</f>
        <v/>
      </c>
      <c r="Q5771" s="15"/>
    </row>
    <row r="5772" spans="2:17" s="25" customFormat="1" x14ac:dyDescent="0.3">
      <c r="B5772" s="15" t="str">
        <f>IF(A5772="","",VLOOKUP(A5772,Tabulka3[[Číslo smlouvy   u pravidelné činnosti]:[Příjmení]],3,0))</f>
        <v/>
      </c>
      <c r="C5772" s="15" t="str">
        <f>IF(A5772="","",VLOOKUP(A5772,Tabulka3[[Číslo smlouvy   u pravidelné činnosti]:[Příjmení]],4,0))</f>
        <v/>
      </c>
      <c r="F5772" s="94"/>
      <c r="H5772" s="113"/>
      <c r="I5772" s="113"/>
      <c r="K5772" s="15"/>
      <c r="L5772" s="15"/>
      <c r="M5772" s="15">
        <f t="shared" si="270"/>
        <v>1</v>
      </c>
      <c r="N5772" s="15" t="str">
        <f t="shared" si="271"/>
        <v>-</v>
      </c>
      <c r="O5772" s="150">
        <f t="shared" si="272"/>
        <v>0</v>
      </c>
      <c r="P5772" s="15" t="str">
        <f>IF(COUNTIF('Personálie dobrovolníků '!U:X,N5772)&gt;0,"ANO","")</f>
        <v/>
      </c>
      <c r="Q5772" s="15"/>
    </row>
    <row r="5773" spans="2:17" s="25" customFormat="1" x14ac:dyDescent="0.3">
      <c r="B5773" s="15" t="str">
        <f>IF(A5773="","",VLOOKUP(A5773,Tabulka3[[Číslo smlouvy   u pravidelné činnosti]:[Příjmení]],3,0))</f>
        <v/>
      </c>
      <c r="C5773" s="15" t="str">
        <f>IF(A5773="","",VLOOKUP(A5773,Tabulka3[[Číslo smlouvy   u pravidelné činnosti]:[Příjmení]],4,0))</f>
        <v/>
      </c>
      <c r="F5773" s="94"/>
      <c r="H5773" s="113"/>
      <c r="I5773" s="113"/>
      <c r="K5773" s="15"/>
      <c r="L5773" s="15"/>
      <c r="M5773" s="15">
        <f t="shared" si="270"/>
        <v>1</v>
      </c>
      <c r="N5773" s="15" t="str">
        <f t="shared" si="271"/>
        <v>-</v>
      </c>
      <c r="O5773" s="150">
        <f t="shared" si="272"/>
        <v>0</v>
      </c>
      <c r="P5773" s="15" t="str">
        <f>IF(COUNTIF('Personálie dobrovolníků '!U:X,N5773)&gt;0,"ANO","")</f>
        <v/>
      </c>
      <c r="Q5773" s="15"/>
    </row>
    <row r="5774" spans="2:17" s="25" customFormat="1" x14ac:dyDescent="0.3">
      <c r="B5774" s="15" t="str">
        <f>IF(A5774="","",VLOOKUP(A5774,Tabulka3[[Číslo smlouvy   u pravidelné činnosti]:[Příjmení]],3,0))</f>
        <v/>
      </c>
      <c r="C5774" s="15" t="str">
        <f>IF(A5774="","",VLOOKUP(A5774,Tabulka3[[Číslo smlouvy   u pravidelné činnosti]:[Příjmení]],4,0))</f>
        <v/>
      </c>
      <c r="F5774" s="94"/>
      <c r="H5774" s="113"/>
      <c r="I5774" s="113"/>
      <c r="K5774" s="15"/>
      <c r="L5774" s="15"/>
      <c r="M5774" s="15">
        <f t="shared" si="270"/>
        <v>1</v>
      </c>
      <c r="N5774" s="15" t="str">
        <f t="shared" si="271"/>
        <v>-</v>
      </c>
      <c r="O5774" s="150">
        <f t="shared" si="272"/>
        <v>0</v>
      </c>
      <c r="P5774" s="15" t="str">
        <f>IF(COUNTIF('Personálie dobrovolníků '!U:X,N5774)&gt;0,"ANO","")</f>
        <v/>
      </c>
      <c r="Q5774" s="15"/>
    </row>
    <row r="5775" spans="2:17" s="25" customFormat="1" x14ac:dyDescent="0.3">
      <c r="B5775" s="15" t="str">
        <f>IF(A5775="","",VLOOKUP(A5775,Tabulka3[[Číslo smlouvy   u pravidelné činnosti]:[Příjmení]],3,0))</f>
        <v/>
      </c>
      <c r="C5775" s="15" t="str">
        <f>IF(A5775="","",VLOOKUP(A5775,Tabulka3[[Číslo smlouvy   u pravidelné činnosti]:[Příjmení]],4,0))</f>
        <v/>
      </c>
      <c r="F5775" s="94"/>
      <c r="H5775" s="113"/>
      <c r="I5775" s="113"/>
      <c r="K5775" s="15"/>
      <c r="L5775" s="15"/>
      <c r="M5775" s="15">
        <f t="shared" si="270"/>
        <v>1</v>
      </c>
      <c r="N5775" s="15" t="str">
        <f t="shared" si="271"/>
        <v>-</v>
      </c>
      <c r="O5775" s="150">
        <f t="shared" si="272"/>
        <v>0</v>
      </c>
      <c r="P5775" s="15" t="str">
        <f>IF(COUNTIF('Personálie dobrovolníků '!U:X,N5775)&gt;0,"ANO","")</f>
        <v/>
      </c>
      <c r="Q5775" s="15"/>
    </row>
    <row r="5776" spans="2:17" s="25" customFormat="1" x14ac:dyDescent="0.3">
      <c r="B5776" s="15" t="str">
        <f>IF(A5776="","",VLOOKUP(A5776,Tabulka3[[Číslo smlouvy   u pravidelné činnosti]:[Příjmení]],3,0))</f>
        <v/>
      </c>
      <c r="C5776" s="15" t="str">
        <f>IF(A5776="","",VLOOKUP(A5776,Tabulka3[[Číslo smlouvy   u pravidelné činnosti]:[Příjmení]],4,0))</f>
        <v/>
      </c>
      <c r="F5776" s="94"/>
      <c r="H5776" s="113"/>
      <c r="I5776" s="113"/>
      <c r="K5776" s="15"/>
      <c r="L5776" s="15"/>
      <c r="M5776" s="15">
        <f t="shared" si="270"/>
        <v>1</v>
      </c>
      <c r="N5776" s="15" t="str">
        <f t="shared" si="271"/>
        <v>-</v>
      </c>
      <c r="O5776" s="150">
        <f t="shared" si="272"/>
        <v>0</v>
      </c>
      <c r="P5776" s="15" t="str">
        <f>IF(COUNTIF('Personálie dobrovolníků '!U:X,N5776)&gt;0,"ANO","")</f>
        <v/>
      </c>
      <c r="Q5776" s="15"/>
    </row>
    <row r="5777" spans="2:17" s="25" customFormat="1" x14ac:dyDescent="0.3">
      <c r="B5777" s="15" t="str">
        <f>IF(A5777="","",VLOOKUP(A5777,Tabulka3[[Číslo smlouvy   u pravidelné činnosti]:[Příjmení]],3,0))</f>
        <v/>
      </c>
      <c r="C5777" s="15" t="str">
        <f>IF(A5777="","",VLOOKUP(A5777,Tabulka3[[Číslo smlouvy   u pravidelné činnosti]:[Příjmení]],4,0))</f>
        <v/>
      </c>
      <c r="F5777" s="94"/>
      <c r="H5777" s="113"/>
      <c r="I5777" s="113"/>
      <c r="K5777" s="15"/>
      <c r="L5777" s="15"/>
      <c r="M5777" s="15">
        <f t="shared" si="270"/>
        <v>1</v>
      </c>
      <c r="N5777" s="15" t="str">
        <f t="shared" si="271"/>
        <v>-</v>
      </c>
      <c r="O5777" s="150">
        <f t="shared" si="272"/>
        <v>0</v>
      </c>
      <c r="P5777" s="15" t="str">
        <f>IF(COUNTIF('Personálie dobrovolníků '!U:X,N5777)&gt;0,"ANO","")</f>
        <v/>
      </c>
      <c r="Q5777" s="15"/>
    </row>
    <row r="5778" spans="2:17" s="25" customFormat="1" x14ac:dyDescent="0.3">
      <c r="B5778" s="15" t="str">
        <f>IF(A5778="","",VLOOKUP(A5778,Tabulka3[[Číslo smlouvy   u pravidelné činnosti]:[Příjmení]],3,0))</f>
        <v/>
      </c>
      <c r="C5778" s="15" t="str">
        <f>IF(A5778="","",VLOOKUP(A5778,Tabulka3[[Číslo smlouvy   u pravidelné činnosti]:[Příjmení]],4,0))</f>
        <v/>
      </c>
      <c r="F5778" s="94"/>
      <c r="H5778" s="113"/>
      <c r="I5778" s="113"/>
      <c r="K5778" s="15"/>
      <c r="L5778" s="15"/>
      <c r="M5778" s="15">
        <f t="shared" si="270"/>
        <v>1</v>
      </c>
      <c r="N5778" s="15" t="str">
        <f t="shared" si="271"/>
        <v>-</v>
      </c>
      <c r="O5778" s="150">
        <f t="shared" si="272"/>
        <v>0</v>
      </c>
      <c r="P5778" s="15" t="str">
        <f>IF(COUNTIF('Personálie dobrovolníků '!U:X,N5778)&gt;0,"ANO","")</f>
        <v/>
      </c>
      <c r="Q5778" s="15"/>
    </row>
    <row r="5779" spans="2:17" s="25" customFormat="1" x14ac:dyDescent="0.3">
      <c r="B5779" s="15" t="str">
        <f>IF(A5779="","",VLOOKUP(A5779,Tabulka3[[Číslo smlouvy   u pravidelné činnosti]:[Příjmení]],3,0))</f>
        <v/>
      </c>
      <c r="C5779" s="15" t="str">
        <f>IF(A5779="","",VLOOKUP(A5779,Tabulka3[[Číslo smlouvy   u pravidelné činnosti]:[Příjmení]],4,0))</f>
        <v/>
      </c>
      <c r="F5779" s="94"/>
      <c r="H5779" s="113"/>
      <c r="I5779" s="113"/>
      <c r="K5779" s="15"/>
      <c r="L5779" s="15"/>
      <c r="M5779" s="15">
        <f t="shared" si="270"/>
        <v>1</v>
      </c>
      <c r="N5779" s="15" t="str">
        <f t="shared" si="271"/>
        <v>-</v>
      </c>
      <c r="O5779" s="150">
        <f t="shared" si="272"/>
        <v>0</v>
      </c>
      <c r="P5779" s="15" t="str">
        <f>IF(COUNTIF('Personálie dobrovolníků '!U:X,N5779)&gt;0,"ANO","")</f>
        <v/>
      </c>
      <c r="Q5779" s="15"/>
    </row>
    <row r="5780" spans="2:17" s="25" customFormat="1" x14ac:dyDescent="0.3">
      <c r="B5780" s="15" t="str">
        <f>IF(A5780="","",VLOOKUP(A5780,Tabulka3[[Číslo smlouvy   u pravidelné činnosti]:[Příjmení]],3,0))</f>
        <v/>
      </c>
      <c r="C5780" s="15" t="str">
        <f>IF(A5780="","",VLOOKUP(A5780,Tabulka3[[Číslo smlouvy   u pravidelné činnosti]:[Příjmení]],4,0))</f>
        <v/>
      </c>
      <c r="F5780" s="94"/>
      <c r="H5780" s="113"/>
      <c r="I5780" s="113"/>
      <c r="K5780" s="15"/>
      <c r="L5780" s="15"/>
      <c r="M5780" s="15">
        <f t="shared" si="270"/>
        <v>1</v>
      </c>
      <c r="N5780" s="15" t="str">
        <f t="shared" si="271"/>
        <v>-</v>
      </c>
      <c r="O5780" s="150">
        <f t="shared" si="272"/>
        <v>0</v>
      </c>
      <c r="P5780" s="15" t="str">
        <f>IF(COUNTIF('Personálie dobrovolníků '!U:X,N5780)&gt;0,"ANO","")</f>
        <v/>
      </c>
      <c r="Q5780" s="15"/>
    </row>
    <row r="5781" spans="2:17" s="25" customFormat="1" x14ac:dyDescent="0.3">
      <c r="B5781" s="15" t="str">
        <f>IF(A5781="","",VLOOKUP(A5781,Tabulka3[[Číslo smlouvy   u pravidelné činnosti]:[Příjmení]],3,0))</f>
        <v/>
      </c>
      <c r="C5781" s="15" t="str">
        <f>IF(A5781="","",VLOOKUP(A5781,Tabulka3[[Číslo smlouvy   u pravidelné činnosti]:[Příjmení]],4,0))</f>
        <v/>
      </c>
      <c r="F5781" s="94"/>
      <c r="H5781" s="113"/>
      <c r="I5781" s="113"/>
      <c r="K5781" s="15"/>
      <c r="L5781" s="15"/>
      <c r="M5781" s="15">
        <f t="shared" si="270"/>
        <v>1</v>
      </c>
      <c r="N5781" s="15" t="str">
        <f t="shared" si="271"/>
        <v>-</v>
      </c>
      <c r="O5781" s="150">
        <f t="shared" si="272"/>
        <v>0</v>
      </c>
      <c r="P5781" s="15" t="str">
        <f>IF(COUNTIF('Personálie dobrovolníků '!U:X,N5781)&gt;0,"ANO","")</f>
        <v/>
      </c>
      <c r="Q5781" s="15"/>
    </row>
    <row r="5782" spans="2:17" s="25" customFormat="1" x14ac:dyDescent="0.3">
      <c r="B5782" s="15" t="str">
        <f>IF(A5782="","",VLOOKUP(A5782,Tabulka3[[Číslo smlouvy   u pravidelné činnosti]:[Příjmení]],3,0))</f>
        <v/>
      </c>
      <c r="C5782" s="15" t="str">
        <f>IF(A5782="","",VLOOKUP(A5782,Tabulka3[[Číslo smlouvy   u pravidelné činnosti]:[Příjmení]],4,0))</f>
        <v/>
      </c>
      <c r="F5782" s="94"/>
      <c r="H5782" s="113"/>
      <c r="I5782" s="113"/>
      <c r="K5782" s="15"/>
      <c r="L5782" s="15"/>
      <c r="M5782" s="15">
        <f t="shared" si="270"/>
        <v>1</v>
      </c>
      <c r="N5782" s="15" t="str">
        <f t="shared" si="271"/>
        <v>-</v>
      </c>
      <c r="O5782" s="150">
        <f t="shared" si="272"/>
        <v>0</v>
      </c>
      <c r="P5782" s="15" t="str">
        <f>IF(COUNTIF('Personálie dobrovolníků '!U:X,N5782)&gt;0,"ANO","")</f>
        <v/>
      </c>
      <c r="Q5782" s="15"/>
    </row>
    <row r="5783" spans="2:17" s="25" customFormat="1" x14ac:dyDescent="0.3">
      <c r="B5783" s="15" t="str">
        <f>IF(A5783="","",VLOOKUP(A5783,Tabulka3[[Číslo smlouvy   u pravidelné činnosti]:[Příjmení]],3,0))</f>
        <v/>
      </c>
      <c r="C5783" s="15" t="str">
        <f>IF(A5783="","",VLOOKUP(A5783,Tabulka3[[Číslo smlouvy   u pravidelné činnosti]:[Příjmení]],4,0))</f>
        <v/>
      </c>
      <c r="F5783" s="94"/>
      <c r="H5783" s="113"/>
      <c r="I5783" s="113"/>
      <c r="K5783" s="15"/>
      <c r="L5783" s="15"/>
      <c r="M5783" s="15">
        <f t="shared" si="270"/>
        <v>1</v>
      </c>
      <c r="N5783" s="15" t="str">
        <f t="shared" si="271"/>
        <v>-</v>
      </c>
      <c r="O5783" s="150">
        <f t="shared" si="272"/>
        <v>0</v>
      </c>
      <c r="P5783" s="15" t="str">
        <f>IF(COUNTIF('Personálie dobrovolníků '!U:X,N5783)&gt;0,"ANO","")</f>
        <v/>
      </c>
      <c r="Q5783" s="15"/>
    </row>
    <row r="5784" spans="2:17" s="25" customFormat="1" x14ac:dyDescent="0.3">
      <c r="B5784" s="15" t="str">
        <f>IF(A5784="","",VLOOKUP(A5784,Tabulka3[[Číslo smlouvy   u pravidelné činnosti]:[Příjmení]],3,0))</f>
        <v/>
      </c>
      <c r="C5784" s="15" t="str">
        <f>IF(A5784="","",VLOOKUP(A5784,Tabulka3[[Číslo smlouvy   u pravidelné činnosti]:[Příjmení]],4,0))</f>
        <v/>
      </c>
      <c r="F5784" s="94"/>
      <c r="H5784" s="113"/>
      <c r="I5784" s="113"/>
      <c r="K5784" s="15"/>
      <c r="L5784" s="15"/>
      <c r="M5784" s="15">
        <f t="shared" si="270"/>
        <v>1</v>
      </c>
      <c r="N5784" s="15" t="str">
        <f t="shared" si="271"/>
        <v>-</v>
      </c>
      <c r="O5784" s="150">
        <f t="shared" si="272"/>
        <v>0</v>
      </c>
      <c r="P5784" s="15" t="str">
        <f>IF(COUNTIF('Personálie dobrovolníků '!U:X,N5784)&gt;0,"ANO","")</f>
        <v/>
      </c>
      <c r="Q5784" s="15"/>
    </row>
    <row r="5785" spans="2:17" s="25" customFormat="1" x14ac:dyDescent="0.3">
      <c r="B5785" s="15" t="str">
        <f>IF(A5785="","",VLOOKUP(A5785,Tabulka3[[Číslo smlouvy   u pravidelné činnosti]:[Příjmení]],3,0))</f>
        <v/>
      </c>
      <c r="C5785" s="15" t="str">
        <f>IF(A5785="","",VLOOKUP(A5785,Tabulka3[[Číslo smlouvy   u pravidelné činnosti]:[Příjmení]],4,0))</f>
        <v/>
      </c>
      <c r="F5785" s="94"/>
      <c r="H5785" s="113"/>
      <c r="I5785" s="113"/>
      <c r="K5785" s="15"/>
      <c r="L5785" s="15"/>
      <c r="M5785" s="15">
        <f t="shared" si="270"/>
        <v>1</v>
      </c>
      <c r="N5785" s="15" t="str">
        <f t="shared" si="271"/>
        <v>-</v>
      </c>
      <c r="O5785" s="150">
        <f t="shared" si="272"/>
        <v>0</v>
      </c>
      <c r="P5785" s="15" t="str">
        <f>IF(COUNTIF('Personálie dobrovolníků '!U:X,N5785)&gt;0,"ANO","")</f>
        <v/>
      </c>
      <c r="Q5785" s="15"/>
    </row>
    <row r="5786" spans="2:17" s="25" customFormat="1" x14ac:dyDescent="0.3">
      <c r="B5786" s="15" t="str">
        <f>IF(A5786="","",VLOOKUP(A5786,Tabulka3[[Číslo smlouvy   u pravidelné činnosti]:[Příjmení]],3,0))</f>
        <v/>
      </c>
      <c r="C5786" s="15" t="str">
        <f>IF(A5786="","",VLOOKUP(A5786,Tabulka3[[Číslo smlouvy   u pravidelné činnosti]:[Příjmení]],4,0))</f>
        <v/>
      </c>
      <c r="F5786" s="94"/>
      <c r="H5786" s="113"/>
      <c r="I5786" s="113"/>
      <c r="K5786" s="15"/>
      <c r="L5786" s="15"/>
      <c r="M5786" s="15">
        <f t="shared" si="270"/>
        <v>1</v>
      </c>
      <c r="N5786" s="15" t="str">
        <f t="shared" si="271"/>
        <v>-</v>
      </c>
      <c r="O5786" s="150">
        <f t="shared" si="272"/>
        <v>0</v>
      </c>
      <c r="P5786" s="15" t="str">
        <f>IF(COUNTIF('Personálie dobrovolníků '!U:X,N5786)&gt;0,"ANO","")</f>
        <v/>
      </c>
      <c r="Q5786" s="15"/>
    </row>
    <row r="5787" spans="2:17" s="25" customFormat="1" x14ac:dyDescent="0.3">
      <c r="B5787" s="15" t="str">
        <f>IF(A5787="","",VLOOKUP(A5787,Tabulka3[[Číslo smlouvy   u pravidelné činnosti]:[Příjmení]],3,0))</f>
        <v/>
      </c>
      <c r="C5787" s="15" t="str">
        <f>IF(A5787="","",VLOOKUP(A5787,Tabulka3[[Číslo smlouvy   u pravidelné činnosti]:[Příjmení]],4,0))</f>
        <v/>
      </c>
      <c r="F5787" s="94"/>
      <c r="H5787" s="113"/>
      <c r="I5787" s="113"/>
      <c r="K5787" s="15"/>
      <c r="L5787" s="15"/>
      <c r="M5787" s="15">
        <f t="shared" si="270"/>
        <v>1</v>
      </c>
      <c r="N5787" s="15" t="str">
        <f t="shared" si="271"/>
        <v>-</v>
      </c>
      <c r="O5787" s="150">
        <f t="shared" si="272"/>
        <v>0</v>
      </c>
      <c r="P5787" s="15" t="str">
        <f>IF(COUNTIF('Personálie dobrovolníků '!U:X,N5787)&gt;0,"ANO","")</f>
        <v/>
      </c>
      <c r="Q5787" s="15"/>
    </row>
    <row r="5788" spans="2:17" s="25" customFormat="1" x14ac:dyDescent="0.3">
      <c r="B5788" s="15" t="str">
        <f>IF(A5788="","",VLOOKUP(A5788,Tabulka3[[Číslo smlouvy   u pravidelné činnosti]:[Příjmení]],3,0))</f>
        <v/>
      </c>
      <c r="C5788" s="15" t="str">
        <f>IF(A5788="","",VLOOKUP(A5788,Tabulka3[[Číslo smlouvy   u pravidelné činnosti]:[Příjmení]],4,0))</f>
        <v/>
      </c>
      <c r="F5788" s="94"/>
      <c r="H5788" s="113"/>
      <c r="I5788" s="113"/>
      <c r="K5788" s="15"/>
      <c r="L5788" s="15"/>
      <c r="M5788" s="15">
        <f t="shared" si="270"/>
        <v>1</v>
      </c>
      <c r="N5788" s="15" t="str">
        <f t="shared" si="271"/>
        <v>-</v>
      </c>
      <c r="O5788" s="150">
        <f t="shared" si="272"/>
        <v>0</v>
      </c>
      <c r="P5788" s="15" t="str">
        <f>IF(COUNTIF('Personálie dobrovolníků '!U:X,N5788)&gt;0,"ANO","")</f>
        <v/>
      </c>
      <c r="Q5788" s="15"/>
    </row>
    <row r="5789" spans="2:17" s="25" customFormat="1" x14ac:dyDescent="0.3">
      <c r="B5789" s="15" t="str">
        <f>IF(A5789="","",VLOOKUP(A5789,Tabulka3[[Číslo smlouvy   u pravidelné činnosti]:[Příjmení]],3,0))</f>
        <v/>
      </c>
      <c r="C5789" s="15" t="str">
        <f>IF(A5789="","",VLOOKUP(A5789,Tabulka3[[Číslo smlouvy   u pravidelné činnosti]:[Příjmení]],4,0))</f>
        <v/>
      </c>
      <c r="F5789" s="94"/>
      <c r="H5789" s="113"/>
      <c r="I5789" s="113"/>
      <c r="K5789" s="15"/>
      <c r="L5789" s="15"/>
      <c r="M5789" s="15">
        <f t="shared" si="270"/>
        <v>1</v>
      </c>
      <c r="N5789" s="15" t="str">
        <f t="shared" si="271"/>
        <v>-</v>
      </c>
      <c r="O5789" s="150">
        <f t="shared" si="272"/>
        <v>0</v>
      </c>
      <c r="P5789" s="15" t="str">
        <f>IF(COUNTIF('Personálie dobrovolníků '!U:X,N5789)&gt;0,"ANO","")</f>
        <v/>
      </c>
      <c r="Q5789" s="15"/>
    </row>
    <row r="5790" spans="2:17" s="25" customFormat="1" x14ac:dyDescent="0.3">
      <c r="B5790" s="15" t="str">
        <f>IF(A5790="","",VLOOKUP(A5790,Tabulka3[[Číslo smlouvy   u pravidelné činnosti]:[Příjmení]],3,0))</f>
        <v/>
      </c>
      <c r="C5790" s="15" t="str">
        <f>IF(A5790="","",VLOOKUP(A5790,Tabulka3[[Číslo smlouvy   u pravidelné činnosti]:[Příjmení]],4,0))</f>
        <v/>
      </c>
      <c r="F5790" s="94"/>
      <c r="H5790" s="113"/>
      <c r="I5790" s="113"/>
      <c r="K5790" s="15"/>
      <c r="L5790" s="15"/>
      <c r="M5790" s="15">
        <f t="shared" si="270"/>
        <v>1</v>
      </c>
      <c r="N5790" s="15" t="str">
        <f t="shared" si="271"/>
        <v>-</v>
      </c>
      <c r="O5790" s="150">
        <f t="shared" si="272"/>
        <v>0</v>
      </c>
      <c r="P5790" s="15" t="str">
        <f>IF(COUNTIF('Personálie dobrovolníků '!U:X,N5790)&gt;0,"ANO","")</f>
        <v/>
      </c>
      <c r="Q5790" s="15"/>
    </row>
    <row r="5791" spans="2:17" s="25" customFormat="1" x14ac:dyDescent="0.3">
      <c r="B5791" s="15" t="str">
        <f>IF(A5791="","",VLOOKUP(A5791,Tabulka3[[Číslo smlouvy   u pravidelné činnosti]:[Příjmení]],3,0))</f>
        <v/>
      </c>
      <c r="C5791" s="15" t="str">
        <f>IF(A5791="","",VLOOKUP(A5791,Tabulka3[[Číslo smlouvy   u pravidelné činnosti]:[Příjmení]],4,0))</f>
        <v/>
      </c>
      <c r="F5791" s="94"/>
      <c r="H5791" s="113"/>
      <c r="I5791" s="113"/>
      <c r="K5791" s="15"/>
      <c r="L5791" s="15"/>
      <c r="M5791" s="15">
        <f t="shared" si="270"/>
        <v>1</v>
      </c>
      <c r="N5791" s="15" t="str">
        <f t="shared" si="271"/>
        <v>-</v>
      </c>
      <c r="O5791" s="150">
        <f t="shared" si="272"/>
        <v>0</v>
      </c>
      <c r="P5791" s="15" t="str">
        <f>IF(COUNTIF('Personálie dobrovolníků '!U:X,N5791)&gt;0,"ANO","")</f>
        <v/>
      </c>
      <c r="Q5791" s="15"/>
    </row>
    <row r="5792" spans="2:17" s="25" customFormat="1" x14ac:dyDescent="0.3">
      <c r="B5792" s="15" t="str">
        <f>IF(A5792="","",VLOOKUP(A5792,Tabulka3[[Číslo smlouvy   u pravidelné činnosti]:[Příjmení]],3,0))</f>
        <v/>
      </c>
      <c r="C5792" s="15" t="str">
        <f>IF(A5792="","",VLOOKUP(A5792,Tabulka3[[Číslo smlouvy   u pravidelné činnosti]:[Příjmení]],4,0))</f>
        <v/>
      </c>
      <c r="F5792" s="94"/>
      <c r="H5792" s="113"/>
      <c r="I5792" s="113"/>
      <c r="K5792" s="15"/>
      <c r="L5792" s="15"/>
      <c r="M5792" s="15">
        <f t="shared" si="270"/>
        <v>1</v>
      </c>
      <c r="N5792" s="15" t="str">
        <f t="shared" si="271"/>
        <v>-</v>
      </c>
      <c r="O5792" s="150">
        <f t="shared" si="272"/>
        <v>0</v>
      </c>
      <c r="P5792" s="15" t="str">
        <f>IF(COUNTIF('Personálie dobrovolníků '!U:X,N5792)&gt;0,"ANO","")</f>
        <v/>
      </c>
      <c r="Q5792" s="15"/>
    </row>
    <row r="5793" spans="2:17" s="25" customFormat="1" x14ac:dyDescent="0.3">
      <c r="B5793" s="15" t="str">
        <f>IF(A5793="","",VLOOKUP(A5793,Tabulka3[[Číslo smlouvy   u pravidelné činnosti]:[Příjmení]],3,0))</f>
        <v/>
      </c>
      <c r="C5793" s="15" t="str">
        <f>IF(A5793="","",VLOOKUP(A5793,Tabulka3[[Číslo smlouvy   u pravidelné činnosti]:[Příjmení]],4,0))</f>
        <v/>
      </c>
      <c r="F5793" s="94"/>
      <c r="H5793" s="113"/>
      <c r="I5793" s="113"/>
      <c r="K5793" s="15"/>
      <c r="L5793" s="15"/>
      <c r="M5793" s="15">
        <f t="shared" si="270"/>
        <v>1</v>
      </c>
      <c r="N5793" s="15" t="str">
        <f t="shared" si="271"/>
        <v>-</v>
      </c>
      <c r="O5793" s="150">
        <f t="shared" si="272"/>
        <v>0</v>
      </c>
      <c r="P5793" s="15" t="str">
        <f>IF(COUNTIF('Personálie dobrovolníků '!U:X,N5793)&gt;0,"ANO","")</f>
        <v/>
      </c>
      <c r="Q5793" s="15"/>
    </row>
    <row r="5794" spans="2:17" s="25" customFormat="1" x14ac:dyDescent="0.3">
      <c r="B5794" s="15" t="str">
        <f>IF(A5794="","",VLOOKUP(A5794,Tabulka3[[Číslo smlouvy   u pravidelné činnosti]:[Příjmení]],3,0))</f>
        <v/>
      </c>
      <c r="C5794" s="15" t="str">
        <f>IF(A5794="","",VLOOKUP(A5794,Tabulka3[[Číslo smlouvy   u pravidelné činnosti]:[Příjmení]],4,0))</f>
        <v/>
      </c>
      <c r="F5794" s="94"/>
      <c r="H5794" s="113"/>
      <c r="I5794" s="113"/>
      <c r="K5794" s="15"/>
      <c r="L5794" s="15"/>
      <c r="M5794" s="15">
        <f t="shared" si="270"/>
        <v>1</v>
      </c>
      <c r="N5794" s="15" t="str">
        <f t="shared" si="271"/>
        <v>-</v>
      </c>
      <c r="O5794" s="150">
        <f t="shared" si="272"/>
        <v>0</v>
      </c>
      <c r="P5794" s="15" t="str">
        <f>IF(COUNTIF('Personálie dobrovolníků '!U:X,N5794)&gt;0,"ANO","")</f>
        <v/>
      </c>
      <c r="Q5794" s="15"/>
    </row>
    <row r="5795" spans="2:17" s="25" customFormat="1" x14ac:dyDescent="0.3">
      <c r="B5795" s="15" t="str">
        <f>IF(A5795="","",VLOOKUP(A5795,Tabulka3[[Číslo smlouvy   u pravidelné činnosti]:[Příjmení]],3,0))</f>
        <v/>
      </c>
      <c r="C5795" s="15" t="str">
        <f>IF(A5795="","",VLOOKUP(A5795,Tabulka3[[Číslo smlouvy   u pravidelné činnosti]:[Příjmení]],4,0))</f>
        <v/>
      </c>
      <c r="F5795" s="94"/>
      <c r="H5795" s="113"/>
      <c r="I5795" s="113"/>
      <c r="K5795" s="15"/>
      <c r="L5795" s="15"/>
      <c r="M5795" s="15">
        <f t="shared" si="270"/>
        <v>1</v>
      </c>
      <c r="N5795" s="15" t="str">
        <f t="shared" si="271"/>
        <v>-</v>
      </c>
      <c r="O5795" s="150">
        <f t="shared" si="272"/>
        <v>0</v>
      </c>
      <c r="P5795" s="15" t="str">
        <f>IF(COUNTIF('Personálie dobrovolníků '!U:X,N5795)&gt;0,"ANO","")</f>
        <v/>
      </c>
      <c r="Q5795" s="15"/>
    </row>
    <row r="5796" spans="2:17" s="25" customFormat="1" x14ac:dyDescent="0.3">
      <c r="B5796" s="15" t="str">
        <f>IF(A5796="","",VLOOKUP(A5796,Tabulka3[[Číslo smlouvy   u pravidelné činnosti]:[Příjmení]],3,0))</f>
        <v/>
      </c>
      <c r="C5796" s="15" t="str">
        <f>IF(A5796="","",VLOOKUP(A5796,Tabulka3[[Číslo smlouvy   u pravidelné činnosti]:[Příjmení]],4,0))</f>
        <v/>
      </c>
      <c r="F5796" s="94"/>
      <c r="H5796" s="113"/>
      <c r="I5796" s="113"/>
      <c r="K5796" s="15"/>
      <c r="L5796" s="15"/>
      <c r="M5796" s="15">
        <f t="shared" si="270"/>
        <v>1</v>
      </c>
      <c r="N5796" s="15" t="str">
        <f t="shared" si="271"/>
        <v>-</v>
      </c>
      <c r="O5796" s="150">
        <f t="shared" si="272"/>
        <v>0</v>
      </c>
      <c r="P5796" s="15" t="str">
        <f>IF(COUNTIF('Personálie dobrovolníků '!U:X,N5796)&gt;0,"ANO","")</f>
        <v/>
      </c>
      <c r="Q5796" s="15"/>
    </row>
    <row r="5797" spans="2:17" s="25" customFormat="1" x14ac:dyDescent="0.3">
      <c r="B5797" s="15" t="str">
        <f>IF(A5797="","",VLOOKUP(A5797,Tabulka3[[Číslo smlouvy   u pravidelné činnosti]:[Příjmení]],3,0))</f>
        <v/>
      </c>
      <c r="C5797" s="15" t="str">
        <f>IF(A5797="","",VLOOKUP(A5797,Tabulka3[[Číslo smlouvy   u pravidelné činnosti]:[Příjmení]],4,0))</f>
        <v/>
      </c>
      <c r="F5797" s="94"/>
      <c r="H5797" s="113"/>
      <c r="I5797" s="113"/>
      <c r="K5797" s="15"/>
      <c r="L5797" s="15"/>
      <c r="M5797" s="15">
        <f t="shared" si="270"/>
        <v>1</v>
      </c>
      <c r="N5797" s="15" t="str">
        <f t="shared" si="271"/>
        <v>-</v>
      </c>
      <c r="O5797" s="150">
        <f t="shared" si="272"/>
        <v>0</v>
      </c>
      <c r="P5797" s="15" t="str">
        <f>IF(COUNTIF('Personálie dobrovolníků '!U:X,N5797)&gt;0,"ANO","")</f>
        <v/>
      </c>
      <c r="Q5797" s="15"/>
    </row>
    <row r="5798" spans="2:17" s="25" customFormat="1" x14ac:dyDescent="0.3">
      <c r="B5798" s="15" t="str">
        <f>IF(A5798="","",VLOOKUP(A5798,Tabulka3[[Číslo smlouvy   u pravidelné činnosti]:[Příjmení]],3,0))</f>
        <v/>
      </c>
      <c r="C5798" s="15" t="str">
        <f>IF(A5798="","",VLOOKUP(A5798,Tabulka3[[Číslo smlouvy   u pravidelné činnosti]:[Příjmení]],4,0))</f>
        <v/>
      </c>
      <c r="F5798" s="94"/>
      <c r="H5798" s="113"/>
      <c r="I5798" s="113"/>
      <c r="K5798" s="15"/>
      <c r="L5798" s="15"/>
      <c r="M5798" s="15">
        <f t="shared" si="270"/>
        <v>1</v>
      </c>
      <c r="N5798" s="15" t="str">
        <f t="shared" si="271"/>
        <v>-</v>
      </c>
      <c r="O5798" s="150">
        <f t="shared" si="272"/>
        <v>0</v>
      </c>
      <c r="P5798" s="15" t="str">
        <f>IF(COUNTIF('Personálie dobrovolníků '!U:X,N5798)&gt;0,"ANO","")</f>
        <v/>
      </c>
      <c r="Q5798" s="15"/>
    </row>
    <row r="5799" spans="2:17" s="25" customFormat="1" x14ac:dyDescent="0.3">
      <c r="B5799" s="15" t="str">
        <f>IF(A5799="","",VLOOKUP(A5799,Tabulka3[[Číslo smlouvy   u pravidelné činnosti]:[Příjmení]],3,0))</f>
        <v/>
      </c>
      <c r="C5799" s="15" t="str">
        <f>IF(A5799="","",VLOOKUP(A5799,Tabulka3[[Číslo smlouvy   u pravidelné činnosti]:[Příjmení]],4,0))</f>
        <v/>
      </c>
      <c r="F5799" s="94"/>
      <c r="H5799" s="113"/>
      <c r="I5799" s="113"/>
      <c r="K5799" s="15"/>
      <c r="L5799" s="15"/>
      <c r="M5799" s="15">
        <f t="shared" si="270"/>
        <v>1</v>
      </c>
      <c r="N5799" s="15" t="str">
        <f t="shared" si="271"/>
        <v>-</v>
      </c>
      <c r="O5799" s="150">
        <f t="shared" si="272"/>
        <v>0</v>
      </c>
      <c r="P5799" s="15" t="str">
        <f>IF(COUNTIF('Personálie dobrovolníků '!U:X,N5799)&gt;0,"ANO","")</f>
        <v/>
      </c>
      <c r="Q5799" s="15"/>
    </row>
    <row r="5800" spans="2:17" s="25" customFormat="1" x14ac:dyDescent="0.3">
      <c r="B5800" s="15" t="str">
        <f>IF(A5800="","",VLOOKUP(A5800,Tabulka3[[Číslo smlouvy   u pravidelné činnosti]:[Příjmení]],3,0))</f>
        <v/>
      </c>
      <c r="C5800" s="15" t="str">
        <f>IF(A5800="","",VLOOKUP(A5800,Tabulka3[[Číslo smlouvy   u pravidelné činnosti]:[Příjmení]],4,0))</f>
        <v/>
      </c>
      <c r="F5800" s="94"/>
      <c r="H5800" s="113"/>
      <c r="I5800" s="113"/>
      <c r="K5800" s="15"/>
      <c r="L5800" s="15"/>
      <c r="M5800" s="15">
        <f t="shared" si="270"/>
        <v>1</v>
      </c>
      <c r="N5800" s="15" t="str">
        <f t="shared" si="271"/>
        <v>-</v>
      </c>
      <c r="O5800" s="150">
        <f t="shared" si="272"/>
        <v>0</v>
      </c>
      <c r="P5800" s="15" t="str">
        <f>IF(COUNTIF('Personálie dobrovolníků '!U:X,N5800)&gt;0,"ANO","")</f>
        <v/>
      </c>
      <c r="Q5800" s="15"/>
    </row>
    <row r="5801" spans="2:17" s="25" customFormat="1" x14ac:dyDescent="0.3">
      <c r="B5801" s="15" t="str">
        <f>IF(A5801="","",VLOOKUP(A5801,Tabulka3[[Číslo smlouvy   u pravidelné činnosti]:[Příjmení]],3,0))</f>
        <v/>
      </c>
      <c r="C5801" s="15" t="str">
        <f>IF(A5801="","",VLOOKUP(A5801,Tabulka3[[Číslo smlouvy   u pravidelné činnosti]:[Příjmení]],4,0))</f>
        <v/>
      </c>
      <c r="F5801" s="94"/>
      <c r="H5801" s="113"/>
      <c r="I5801" s="113"/>
      <c r="K5801" s="15"/>
      <c r="L5801" s="15"/>
      <c r="M5801" s="15">
        <f t="shared" si="270"/>
        <v>1</v>
      </c>
      <c r="N5801" s="15" t="str">
        <f t="shared" si="271"/>
        <v>-</v>
      </c>
      <c r="O5801" s="150">
        <f t="shared" si="272"/>
        <v>0</v>
      </c>
      <c r="P5801" s="15" t="str">
        <f>IF(COUNTIF('Personálie dobrovolníků '!U:X,N5801)&gt;0,"ANO","")</f>
        <v/>
      </c>
      <c r="Q5801" s="15"/>
    </row>
    <row r="5802" spans="2:17" s="25" customFormat="1" x14ac:dyDescent="0.3">
      <c r="B5802" s="15" t="str">
        <f>IF(A5802="","",VLOOKUP(A5802,Tabulka3[[Číslo smlouvy   u pravidelné činnosti]:[Příjmení]],3,0))</f>
        <v/>
      </c>
      <c r="C5802" s="15" t="str">
        <f>IF(A5802="","",VLOOKUP(A5802,Tabulka3[[Číslo smlouvy   u pravidelné činnosti]:[Příjmení]],4,0))</f>
        <v/>
      </c>
      <c r="F5802" s="94"/>
      <c r="H5802" s="113"/>
      <c r="I5802" s="113"/>
      <c r="K5802" s="15"/>
      <c r="L5802" s="15"/>
      <c r="M5802" s="15">
        <f t="shared" si="270"/>
        <v>1</v>
      </c>
      <c r="N5802" s="15" t="str">
        <f t="shared" si="271"/>
        <v>-</v>
      </c>
      <c r="O5802" s="150">
        <f t="shared" si="272"/>
        <v>0</v>
      </c>
      <c r="P5802" s="15" t="str">
        <f>IF(COUNTIF('Personálie dobrovolníků '!U:X,N5802)&gt;0,"ANO","")</f>
        <v/>
      </c>
      <c r="Q5802" s="15"/>
    </row>
    <row r="5803" spans="2:17" s="25" customFormat="1" x14ac:dyDescent="0.3">
      <c r="B5803" s="15" t="str">
        <f>IF(A5803="","",VLOOKUP(A5803,Tabulka3[[Číslo smlouvy   u pravidelné činnosti]:[Příjmení]],3,0))</f>
        <v/>
      </c>
      <c r="C5803" s="15" t="str">
        <f>IF(A5803="","",VLOOKUP(A5803,Tabulka3[[Číslo smlouvy   u pravidelné činnosti]:[Příjmení]],4,0))</f>
        <v/>
      </c>
      <c r="F5803" s="94"/>
      <c r="H5803" s="113"/>
      <c r="I5803" s="113"/>
      <c r="K5803" s="15"/>
      <c r="L5803" s="15"/>
      <c r="M5803" s="15">
        <f t="shared" si="270"/>
        <v>1</v>
      </c>
      <c r="N5803" s="15" t="str">
        <f t="shared" si="271"/>
        <v>-</v>
      </c>
      <c r="O5803" s="150">
        <f t="shared" si="272"/>
        <v>0</v>
      </c>
      <c r="P5803" s="15" t="str">
        <f>IF(COUNTIF('Personálie dobrovolníků '!U:X,N5803)&gt;0,"ANO","")</f>
        <v/>
      </c>
      <c r="Q5803" s="15"/>
    </row>
    <row r="5804" spans="2:17" s="25" customFormat="1" x14ac:dyDescent="0.3">
      <c r="B5804" s="15" t="str">
        <f>IF(A5804="","",VLOOKUP(A5804,Tabulka3[[Číslo smlouvy   u pravidelné činnosti]:[Příjmení]],3,0))</f>
        <v/>
      </c>
      <c r="C5804" s="15" t="str">
        <f>IF(A5804="","",VLOOKUP(A5804,Tabulka3[[Číslo smlouvy   u pravidelné činnosti]:[Příjmení]],4,0))</f>
        <v/>
      </c>
      <c r="F5804" s="94"/>
      <c r="H5804" s="113"/>
      <c r="I5804" s="113"/>
      <c r="K5804" s="15"/>
      <c r="L5804" s="15"/>
      <c r="M5804" s="15">
        <f t="shared" si="270"/>
        <v>1</v>
      </c>
      <c r="N5804" s="15" t="str">
        <f t="shared" si="271"/>
        <v>-</v>
      </c>
      <c r="O5804" s="150">
        <f t="shared" si="272"/>
        <v>0</v>
      </c>
      <c r="P5804" s="15" t="str">
        <f>IF(COUNTIF('Personálie dobrovolníků '!U:X,N5804)&gt;0,"ANO","")</f>
        <v/>
      </c>
      <c r="Q5804" s="15"/>
    </row>
    <row r="5805" spans="2:17" s="25" customFormat="1" x14ac:dyDescent="0.3">
      <c r="B5805" s="15" t="str">
        <f>IF(A5805="","",VLOOKUP(A5805,Tabulka3[[Číslo smlouvy   u pravidelné činnosti]:[Příjmení]],3,0))</f>
        <v/>
      </c>
      <c r="C5805" s="15" t="str">
        <f>IF(A5805="","",VLOOKUP(A5805,Tabulka3[[Číslo smlouvy   u pravidelné činnosti]:[Příjmení]],4,0))</f>
        <v/>
      </c>
      <c r="F5805" s="94"/>
      <c r="H5805" s="113"/>
      <c r="I5805" s="113"/>
      <c r="K5805" s="15"/>
      <c r="L5805" s="15"/>
      <c r="M5805" s="15">
        <f t="shared" si="270"/>
        <v>1</v>
      </c>
      <c r="N5805" s="15" t="str">
        <f t="shared" si="271"/>
        <v>-</v>
      </c>
      <c r="O5805" s="150">
        <f t="shared" si="272"/>
        <v>0</v>
      </c>
      <c r="P5805" s="15" t="str">
        <f>IF(COUNTIF('Personálie dobrovolníků '!U:X,N5805)&gt;0,"ANO","")</f>
        <v/>
      </c>
      <c r="Q5805" s="15"/>
    </row>
    <row r="5806" spans="2:17" s="25" customFormat="1" x14ac:dyDescent="0.3">
      <c r="B5806" s="15" t="str">
        <f>IF(A5806="","",VLOOKUP(A5806,Tabulka3[[Číslo smlouvy   u pravidelné činnosti]:[Příjmení]],3,0))</f>
        <v/>
      </c>
      <c r="C5806" s="15" t="str">
        <f>IF(A5806="","",VLOOKUP(A5806,Tabulka3[[Číslo smlouvy   u pravidelné činnosti]:[Příjmení]],4,0))</f>
        <v/>
      </c>
      <c r="F5806" s="94"/>
      <c r="H5806" s="113"/>
      <c r="I5806" s="113"/>
      <c r="K5806" s="15"/>
      <c r="L5806" s="15"/>
      <c r="M5806" s="15">
        <f t="shared" si="270"/>
        <v>1</v>
      </c>
      <c r="N5806" s="15" t="str">
        <f t="shared" si="271"/>
        <v>-</v>
      </c>
      <c r="O5806" s="150">
        <f t="shared" si="272"/>
        <v>0</v>
      </c>
      <c r="P5806" s="15" t="str">
        <f>IF(COUNTIF('Personálie dobrovolníků '!U:X,N5806)&gt;0,"ANO","")</f>
        <v/>
      </c>
      <c r="Q5806" s="15"/>
    </row>
    <row r="5807" spans="2:17" s="25" customFormat="1" x14ac:dyDescent="0.3">
      <c r="B5807" s="15" t="str">
        <f>IF(A5807="","",VLOOKUP(A5807,Tabulka3[[Číslo smlouvy   u pravidelné činnosti]:[Příjmení]],3,0))</f>
        <v/>
      </c>
      <c r="C5807" s="15" t="str">
        <f>IF(A5807="","",VLOOKUP(A5807,Tabulka3[[Číslo smlouvy   u pravidelné činnosti]:[Příjmení]],4,0))</f>
        <v/>
      </c>
      <c r="F5807" s="94"/>
      <c r="H5807" s="113"/>
      <c r="I5807" s="113"/>
      <c r="K5807" s="15"/>
      <c r="L5807" s="15"/>
      <c r="M5807" s="15">
        <f t="shared" si="270"/>
        <v>1</v>
      </c>
      <c r="N5807" s="15" t="str">
        <f t="shared" si="271"/>
        <v>-</v>
      </c>
      <c r="O5807" s="150">
        <f t="shared" si="272"/>
        <v>0</v>
      </c>
      <c r="P5807" s="15" t="str">
        <f>IF(COUNTIF('Personálie dobrovolníků '!U:X,N5807)&gt;0,"ANO","")</f>
        <v/>
      </c>
      <c r="Q5807" s="15"/>
    </row>
    <row r="5808" spans="2:17" s="25" customFormat="1" x14ac:dyDescent="0.3">
      <c r="B5808" s="15" t="str">
        <f>IF(A5808="","",VLOOKUP(A5808,Tabulka3[[Číslo smlouvy   u pravidelné činnosti]:[Příjmení]],3,0))</f>
        <v/>
      </c>
      <c r="C5808" s="15" t="str">
        <f>IF(A5808="","",VLOOKUP(A5808,Tabulka3[[Číslo smlouvy   u pravidelné činnosti]:[Příjmení]],4,0))</f>
        <v/>
      </c>
      <c r="F5808" s="94"/>
      <c r="H5808" s="113"/>
      <c r="I5808" s="113"/>
      <c r="K5808" s="15"/>
      <c r="L5808" s="15"/>
      <c r="M5808" s="15">
        <f t="shared" si="270"/>
        <v>1</v>
      </c>
      <c r="N5808" s="15" t="str">
        <f t="shared" si="271"/>
        <v>-</v>
      </c>
      <c r="O5808" s="150">
        <f t="shared" si="272"/>
        <v>0</v>
      </c>
      <c r="P5808" s="15" t="str">
        <f>IF(COUNTIF('Personálie dobrovolníků '!U:X,N5808)&gt;0,"ANO","")</f>
        <v/>
      </c>
      <c r="Q5808" s="15"/>
    </row>
    <row r="5809" spans="2:17" s="25" customFormat="1" x14ac:dyDescent="0.3">
      <c r="B5809" s="15" t="str">
        <f>IF(A5809="","",VLOOKUP(A5809,Tabulka3[[Číslo smlouvy   u pravidelné činnosti]:[Příjmení]],3,0))</f>
        <v/>
      </c>
      <c r="C5809" s="15" t="str">
        <f>IF(A5809="","",VLOOKUP(A5809,Tabulka3[[Číslo smlouvy   u pravidelné činnosti]:[Příjmení]],4,0))</f>
        <v/>
      </c>
      <c r="F5809" s="94"/>
      <c r="H5809" s="113"/>
      <c r="I5809" s="113"/>
      <c r="K5809" s="15"/>
      <c r="L5809" s="15"/>
      <c r="M5809" s="15">
        <f t="shared" si="270"/>
        <v>1</v>
      </c>
      <c r="N5809" s="15" t="str">
        <f t="shared" si="271"/>
        <v>-</v>
      </c>
      <c r="O5809" s="150">
        <f t="shared" si="272"/>
        <v>0</v>
      </c>
      <c r="P5809" s="15" t="str">
        <f>IF(COUNTIF('Personálie dobrovolníků '!U:X,N5809)&gt;0,"ANO","")</f>
        <v/>
      </c>
      <c r="Q5809" s="15"/>
    </row>
    <row r="5810" spans="2:17" s="25" customFormat="1" x14ac:dyDescent="0.3">
      <c r="B5810" s="15" t="str">
        <f>IF(A5810="","",VLOOKUP(A5810,Tabulka3[[Číslo smlouvy   u pravidelné činnosti]:[Příjmení]],3,0))</f>
        <v/>
      </c>
      <c r="C5810" s="15" t="str">
        <f>IF(A5810="","",VLOOKUP(A5810,Tabulka3[[Číslo smlouvy   u pravidelné činnosti]:[Příjmení]],4,0))</f>
        <v/>
      </c>
      <c r="F5810" s="94"/>
      <c r="H5810" s="113"/>
      <c r="I5810" s="113"/>
      <c r="K5810" s="15"/>
      <c r="L5810" s="15"/>
      <c r="M5810" s="15">
        <f t="shared" si="270"/>
        <v>1</v>
      </c>
      <c r="N5810" s="15" t="str">
        <f t="shared" si="271"/>
        <v>-</v>
      </c>
      <c r="O5810" s="150">
        <f t="shared" si="272"/>
        <v>0</v>
      </c>
      <c r="P5810" s="15" t="str">
        <f>IF(COUNTIF('Personálie dobrovolníků '!U:X,N5810)&gt;0,"ANO","")</f>
        <v/>
      </c>
      <c r="Q5810" s="15"/>
    </row>
    <row r="5811" spans="2:17" s="25" customFormat="1" x14ac:dyDescent="0.3">
      <c r="B5811" s="15" t="str">
        <f>IF(A5811="","",VLOOKUP(A5811,Tabulka3[[Číslo smlouvy   u pravidelné činnosti]:[Příjmení]],3,0))</f>
        <v/>
      </c>
      <c r="C5811" s="15" t="str">
        <f>IF(A5811="","",VLOOKUP(A5811,Tabulka3[[Číslo smlouvy   u pravidelné činnosti]:[Příjmení]],4,0))</f>
        <v/>
      </c>
      <c r="F5811" s="94"/>
      <c r="H5811" s="113"/>
      <c r="I5811" s="113"/>
      <c r="K5811" s="15"/>
      <c r="L5811" s="15"/>
      <c r="M5811" s="15">
        <f t="shared" si="270"/>
        <v>1</v>
      </c>
      <c r="N5811" s="15" t="str">
        <f t="shared" si="271"/>
        <v>-</v>
      </c>
      <c r="O5811" s="150">
        <f t="shared" si="272"/>
        <v>0</v>
      </c>
      <c r="P5811" s="15" t="str">
        <f>IF(COUNTIF('Personálie dobrovolníků '!U:X,N5811)&gt;0,"ANO","")</f>
        <v/>
      </c>
      <c r="Q5811" s="15"/>
    </row>
    <row r="5812" spans="2:17" s="25" customFormat="1" x14ac:dyDescent="0.3">
      <c r="B5812" s="15" t="str">
        <f>IF(A5812="","",VLOOKUP(A5812,Tabulka3[[Číslo smlouvy   u pravidelné činnosti]:[Příjmení]],3,0))</f>
        <v/>
      </c>
      <c r="C5812" s="15" t="str">
        <f>IF(A5812="","",VLOOKUP(A5812,Tabulka3[[Číslo smlouvy   u pravidelné činnosti]:[Příjmení]],4,0))</f>
        <v/>
      </c>
      <c r="F5812" s="94"/>
      <c r="H5812" s="113"/>
      <c r="I5812" s="113"/>
      <c r="K5812" s="15"/>
      <c r="L5812" s="15"/>
      <c r="M5812" s="15">
        <f t="shared" si="270"/>
        <v>1</v>
      </c>
      <c r="N5812" s="15" t="str">
        <f t="shared" si="271"/>
        <v>-</v>
      </c>
      <c r="O5812" s="150">
        <f t="shared" si="272"/>
        <v>0</v>
      </c>
      <c r="P5812" s="15" t="str">
        <f>IF(COUNTIF('Personálie dobrovolníků '!U:X,N5812)&gt;0,"ANO","")</f>
        <v/>
      </c>
      <c r="Q5812" s="15"/>
    </row>
    <row r="5813" spans="2:17" s="25" customFormat="1" x14ac:dyDescent="0.3">
      <c r="B5813" s="15" t="str">
        <f>IF(A5813="","",VLOOKUP(A5813,Tabulka3[[Číslo smlouvy   u pravidelné činnosti]:[Příjmení]],3,0))</f>
        <v/>
      </c>
      <c r="C5813" s="15" t="str">
        <f>IF(A5813="","",VLOOKUP(A5813,Tabulka3[[Číslo smlouvy   u pravidelné činnosti]:[Příjmení]],4,0))</f>
        <v/>
      </c>
      <c r="F5813" s="94"/>
      <c r="H5813" s="113"/>
      <c r="I5813" s="113"/>
      <c r="K5813" s="15"/>
      <c r="L5813" s="15"/>
      <c r="M5813" s="15">
        <f t="shared" si="270"/>
        <v>1</v>
      </c>
      <c r="N5813" s="15" t="str">
        <f t="shared" si="271"/>
        <v>-</v>
      </c>
      <c r="O5813" s="150">
        <f t="shared" si="272"/>
        <v>0</v>
      </c>
      <c r="P5813" s="15" t="str">
        <f>IF(COUNTIF('Personálie dobrovolníků '!U:X,N5813)&gt;0,"ANO","")</f>
        <v/>
      </c>
      <c r="Q5813" s="15"/>
    </row>
    <row r="5814" spans="2:17" s="25" customFormat="1" x14ac:dyDescent="0.3">
      <c r="B5814" s="15" t="str">
        <f>IF(A5814="","",VLOOKUP(A5814,Tabulka3[[Číslo smlouvy   u pravidelné činnosti]:[Příjmení]],3,0))</f>
        <v/>
      </c>
      <c r="C5814" s="15" t="str">
        <f>IF(A5814="","",VLOOKUP(A5814,Tabulka3[[Číslo smlouvy   u pravidelné činnosti]:[Příjmení]],4,0))</f>
        <v/>
      </c>
      <c r="F5814" s="94"/>
      <c r="H5814" s="113"/>
      <c r="I5814" s="113"/>
      <c r="K5814" s="15"/>
      <c r="L5814" s="15"/>
      <c r="M5814" s="15">
        <f t="shared" si="270"/>
        <v>1</v>
      </c>
      <c r="N5814" s="15" t="str">
        <f t="shared" si="271"/>
        <v>-</v>
      </c>
      <c r="O5814" s="150">
        <f t="shared" si="272"/>
        <v>0</v>
      </c>
      <c r="P5814" s="15" t="str">
        <f>IF(COUNTIF('Personálie dobrovolníků '!U:X,N5814)&gt;0,"ANO","")</f>
        <v/>
      </c>
      <c r="Q5814" s="15"/>
    </row>
    <row r="5815" spans="2:17" s="25" customFormat="1" x14ac:dyDescent="0.3">
      <c r="B5815" s="15" t="str">
        <f>IF(A5815="","",VLOOKUP(A5815,Tabulka3[[Číslo smlouvy   u pravidelné činnosti]:[Příjmení]],3,0))</f>
        <v/>
      </c>
      <c r="C5815" s="15" t="str">
        <f>IF(A5815="","",VLOOKUP(A5815,Tabulka3[[Číslo smlouvy   u pravidelné činnosti]:[Příjmení]],4,0))</f>
        <v/>
      </c>
      <c r="F5815" s="94"/>
      <c r="H5815" s="113"/>
      <c r="I5815" s="113"/>
      <c r="K5815" s="15"/>
      <c r="L5815" s="15"/>
      <c r="M5815" s="15">
        <f t="shared" si="270"/>
        <v>1</v>
      </c>
      <c r="N5815" s="15" t="str">
        <f t="shared" si="271"/>
        <v>-</v>
      </c>
      <c r="O5815" s="150">
        <f t="shared" si="272"/>
        <v>0</v>
      </c>
      <c r="P5815" s="15" t="str">
        <f>IF(COUNTIF('Personálie dobrovolníků '!U:X,N5815)&gt;0,"ANO","")</f>
        <v/>
      </c>
      <c r="Q5815" s="15"/>
    </row>
    <row r="5816" spans="2:17" s="25" customFormat="1" x14ac:dyDescent="0.3">
      <c r="B5816" s="15" t="str">
        <f>IF(A5816="","",VLOOKUP(A5816,Tabulka3[[Číslo smlouvy   u pravidelné činnosti]:[Příjmení]],3,0))</f>
        <v/>
      </c>
      <c r="C5816" s="15" t="str">
        <f>IF(A5816="","",VLOOKUP(A5816,Tabulka3[[Číslo smlouvy   u pravidelné činnosti]:[Příjmení]],4,0))</f>
        <v/>
      </c>
      <c r="F5816" s="94"/>
      <c r="H5816" s="113"/>
      <c r="I5816" s="113"/>
      <c r="K5816" s="15"/>
      <c r="L5816" s="15"/>
      <c r="M5816" s="15">
        <f t="shared" si="270"/>
        <v>1</v>
      </c>
      <c r="N5816" s="15" t="str">
        <f t="shared" si="271"/>
        <v>-</v>
      </c>
      <c r="O5816" s="150">
        <f t="shared" si="272"/>
        <v>0</v>
      </c>
      <c r="P5816" s="15" t="str">
        <f>IF(COUNTIF('Personálie dobrovolníků '!U:X,N5816)&gt;0,"ANO","")</f>
        <v/>
      </c>
      <c r="Q5816" s="15"/>
    </row>
    <row r="5817" spans="2:17" s="25" customFormat="1" x14ac:dyDescent="0.3">
      <c r="B5817" s="15" t="str">
        <f>IF(A5817="","",VLOOKUP(A5817,Tabulka3[[Číslo smlouvy   u pravidelné činnosti]:[Příjmení]],3,0))</f>
        <v/>
      </c>
      <c r="C5817" s="15" t="str">
        <f>IF(A5817="","",VLOOKUP(A5817,Tabulka3[[Číslo smlouvy   u pravidelné činnosti]:[Příjmení]],4,0))</f>
        <v/>
      </c>
      <c r="F5817" s="94"/>
      <c r="H5817" s="113"/>
      <c r="I5817" s="113"/>
      <c r="K5817" s="15"/>
      <c r="L5817" s="15"/>
      <c r="M5817" s="15">
        <f t="shared" si="270"/>
        <v>1</v>
      </c>
      <c r="N5817" s="15" t="str">
        <f t="shared" si="271"/>
        <v>-</v>
      </c>
      <c r="O5817" s="150">
        <f t="shared" si="272"/>
        <v>0</v>
      </c>
      <c r="P5817" s="15" t="str">
        <f>IF(COUNTIF('Personálie dobrovolníků '!U:X,N5817)&gt;0,"ANO","")</f>
        <v/>
      </c>
      <c r="Q5817" s="15"/>
    </row>
    <row r="5818" spans="2:17" s="25" customFormat="1" x14ac:dyDescent="0.3">
      <c r="B5818" s="15" t="str">
        <f>IF(A5818="","",VLOOKUP(A5818,Tabulka3[[Číslo smlouvy   u pravidelné činnosti]:[Příjmení]],3,0))</f>
        <v/>
      </c>
      <c r="C5818" s="15" t="str">
        <f>IF(A5818="","",VLOOKUP(A5818,Tabulka3[[Číslo smlouvy   u pravidelné činnosti]:[Příjmení]],4,0))</f>
        <v/>
      </c>
      <c r="F5818" s="94"/>
      <c r="H5818" s="113"/>
      <c r="I5818" s="113"/>
      <c r="K5818" s="15"/>
      <c r="L5818" s="15"/>
      <c r="M5818" s="15">
        <f t="shared" si="270"/>
        <v>1</v>
      </c>
      <c r="N5818" s="15" t="str">
        <f t="shared" si="271"/>
        <v>-</v>
      </c>
      <c r="O5818" s="150">
        <f t="shared" si="272"/>
        <v>0</v>
      </c>
      <c r="P5818" s="15" t="str">
        <f>IF(COUNTIF('Personálie dobrovolníků '!U:X,N5818)&gt;0,"ANO","")</f>
        <v/>
      </c>
      <c r="Q5818" s="15"/>
    </row>
    <row r="5819" spans="2:17" s="25" customFormat="1" x14ac:dyDescent="0.3">
      <c r="B5819" s="15" t="str">
        <f>IF(A5819="","",VLOOKUP(A5819,Tabulka3[[Číslo smlouvy   u pravidelné činnosti]:[Příjmení]],3,0))</f>
        <v/>
      </c>
      <c r="C5819" s="15" t="str">
        <f>IF(A5819="","",VLOOKUP(A5819,Tabulka3[[Číslo smlouvy   u pravidelné činnosti]:[Příjmení]],4,0))</f>
        <v/>
      </c>
      <c r="F5819" s="94"/>
      <c r="H5819" s="113"/>
      <c r="I5819" s="113"/>
      <c r="K5819" s="15"/>
      <c r="L5819" s="15"/>
      <c r="M5819" s="15">
        <f t="shared" si="270"/>
        <v>1</v>
      </c>
      <c r="N5819" s="15" t="str">
        <f t="shared" si="271"/>
        <v>-</v>
      </c>
      <c r="O5819" s="150">
        <f t="shared" si="272"/>
        <v>0</v>
      </c>
      <c r="P5819" s="15" t="str">
        <f>IF(COUNTIF('Personálie dobrovolníků '!U:X,N5819)&gt;0,"ANO","")</f>
        <v/>
      </c>
      <c r="Q5819" s="15"/>
    </row>
    <row r="5820" spans="2:17" s="25" customFormat="1" x14ac:dyDescent="0.3">
      <c r="B5820" s="15" t="str">
        <f>IF(A5820="","",VLOOKUP(A5820,Tabulka3[[Číslo smlouvy   u pravidelné činnosti]:[Příjmení]],3,0))</f>
        <v/>
      </c>
      <c r="C5820" s="15" t="str">
        <f>IF(A5820="","",VLOOKUP(A5820,Tabulka3[[Číslo smlouvy   u pravidelné činnosti]:[Příjmení]],4,0))</f>
        <v/>
      </c>
      <c r="F5820" s="94"/>
      <c r="H5820" s="113"/>
      <c r="I5820" s="113"/>
      <c r="K5820" s="15"/>
      <c r="L5820" s="15"/>
      <c r="M5820" s="15">
        <f t="shared" si="270"/>
        <v>1</v>
      </c>
      <c r="N5820" s="15" t="str">
        <f t="shared" si="271"/>
        <v>-</v>
      </c>
      <c r="O5820" s="150">
        <f t="shared" si="272"/>
        <v>0</v>
      </c>
      <c r="P5820" s="15" t="str">
        <f>IF(COUNTIF('Personálie dobrovolníků '!U:X,N5820)&gt;0,"ANO","")</f>
        <v/>
      </c>
      <c r="Q5820" s="15"/>
    </row>
    <row r="5821" spans="2:17" s="25" customFormat="1" x14ac:dyDescent="0.3">
      <c r="B5821" s="15" t="str">
        <f>IF(A5821="","",VLOOKUP(A5821,Tabulka3[[Číslo smlouvy   u pravidelné činnosti]:[Příjmení]],3,0))</f>
        <v/>
      </c>
      <c r="C5821" s="15" t="str">
        <f>IF(A5821="","",VLOOKUP(A5821,Tabulka3[[Číslo smlouvy   u pravidelné činnosti]:[Příjmení]],4,0))</f>
        <v/>
      </c>
      <c r="F5821" s="94"/>
      <c r="H5821" s="113"/>
      <c r="I5821" s="113"/>
      <c r="K5821" s="15"/>
      <c r="L5821" s="15"/>
      <c r="M5821" s="15">
        <f t="shared" si="270"/>
        <v>1</v>
      </c>
      <c r="N5821" s="15" t="str">
        <f t="shared" si="271"/>
        <v>-</v>
      </c>
      <c r="O5821" s="150">
        <f t="shared" si="272"/>
        <v>0</v>
      </c>
      <c r="P5821" s="15" t="str">
        <f>IF(COUNTIF('Personálie dobrovolníků '!U:X,N5821)&gt;0,"ANO","")</f>
        <v/>
      </c>
      <c r="Q5821" s="15"/>
    </row>
    <row r="5822" spans="2:17" s="25" customFormat="1" x14ac:dyDescent="0.3">
      <c r="B5822" s="15" t="str">
        <f>IF(A5822="","",VLOOKUP(A5822,Tabulka3[[Číslo smlouvy   u pravidelné činnosti]:[Příjmení]],3,0))</f>
        <v/>
      </c>
      <c r="C5822" s="15" t="str">
        <f>IF(A5822="","",VLOOKUP(A5822,Tabulka3[[Číslo smlouvy   u pravidelné činnosti]:[Příjmení]],4,0))</f>
        <v/>
      </c>
      <c r="F5822" s="94"/>
      <c r="H5822" s="113"/>
      <c r="I5822" s="113"/>
      <c r="K5822" s="15"/>
      <c r="L5822" s="15"/>
      <c r="M5822" s="15">
        <f t="shared" si="270"/>
        <v>1</v>
      </c>
      <c r="N5822" s="15" t="str">
        <f t="shared" si="271"/>
        <v>-</v>
      </c>
      <c r="O5822" s="150">
        <f t="shared" si="272"/>
        <v>0</v>
      </c>
      <c r="P5822" s="15" t="str">
        <f>IF(COUNTIF('Personálie dobrovolníků '!U:X,N5822)&gt;0,"ANO","")</f>
        <v/>
      </c>
      <c r="Q5822" s="15"/>
    </row>
    <row r="5823" spans="2:17" s="25" customFormat="1" x14ac:dyDescent="0.3">
      <c r="B5823" s="15" t="str">
        <f>IF(A5823="","",VLOOKUP(A5823,Tabulka3[[Číslo smlouvy   u pravidelné činnosti]:[Příjmení]],3,0))</f>
        <v/>
      </c>
      <c r="C5823" s="15" t="str">
        <f>IF(A5823="","",VLOOKUP(A5823,Tabulka3[[Číslo smlouvy   u pravidelné činnosti]:[Příjmení]],4,0))</f>
        <v/>
      </c>
      <c r="F5823" s="94"/>
      <c r="H5823" s="113"/>
      <c r="I5823" s="113"/>
      <c r="K5823" s="15"/>
      <c r="L5823" s="15"/>
      <c r="M5823" s="15">
        <f t="shared" si="270"/>
        <v>1</v>
      </c>
      <c r="N5823" s="15" t="str">
        <f t="shared" si="271"/>
        <v>-</v>
      </c>
      <c r="O5823" s="150">
        <f t="shared" si="272"/>
        <v>0</v>
      </c>
      <c r="P5823" s="15" t="str">
        <f>IF(COUNTIF('Personálie dobrovolníků '!U:X,N5823)&gt;0,"ANO","")</f>
        <v/>
      </c>
      <c r="Q5823" s="15"/>
    </row>
    <row r="5824" spans="2:17" s="25" customFormat="1" x14ac:dyDescent="0.3">
      <c r="B5824" s="15" t="str">
        <f>IF(A5824="","",VLOOKUP(A5824,Tabulka3[[Číslo smlouvy   u pravidelné činnosti]:[Příjmení]],3,0))</f>
        <v/>
      </c>
      <c r="C5824" s="15" t="str">
        <f>IF(A5824="","",VLOOKUP(A5824,Tabulka3[[Číslo smlouvy   u pravidelné činnosti]:[Příjmení]],4,0))</f>
        <v/>
      </c>
      <c r="F5824" s="94"/>
      <c r="H5824" s="113"/>
      <c r="I5824" s="113"/>
      <c r="K5824" s="15"/>
      <c r="L5824" s="15"/>
      <c r="M5824" s="15">
        <f t="shared" si="270"/>
        <v>1</v>
      </c>
      <c r="N5824" s="15" t="str">
        <f t="shared" si="271"/>
        <v>-</v>
      </c>
      <c r="O5824" s="150">
        <f t="shared" si="272"/>
        <v>0</v>
      </c>
      <c r="P5824" s="15" t="str">
        <f>IF(COUNTIF('Personálie dobrovolníků '!U:X,N5824)&gt;0,"ANO","")</f>
        <v/>
      </c>
      <c r="Q5824" s="15"/>
    </row>
    <row r="5825" spans="2:17" s="25" customFormat="1" x14ac:dyDescent="0.3">
      <c r="B5825" s="15" t="str">
        <f>IF(A5825="","",VLOOKUP(A5825,Tabulka3[[Číslo smlouvy   u pravidelné činnosti]:[Příjmení]],3,0))</f>
        <v/>
      </c>
      <c r="C5825" s="15" t="str">
        <f>IF(A5825="","",VLOOKUP(A5825,Tabulka3[[Číslo smlouvy   u pravidelné činnosti]:[Příjmení]],4,0))</f>
        <v/>
      </c>
      <c r="F5825" s="94"/>
      <c r="H5825" s="113"/>
      <c r="I5825" s="113"/>
      <c r="K5825" s="15"/>
      <c r="L5825" s="15"/>
      <c r="M5825" s="15">
        <f t="shared" si="270"/>
        <v>1</v>
      </c>
      <c r="N5825" s="15" t="str">
        <f t="shared" si="271"/>
        <v>-</v>
      </c>
      <c r="O5825" s="150">
        <f t="shared" si="272"/>
        <v>0</v>
      </c>
      <c r="P5825" s="15" t="str">
        <f>IF(COUNTIF('Personálie dobrovolníků '!U:X,N5825)&gt;0,"ANO","")</f>
        <v/>
      </c>
      <c r="Q5825" s="15"/>
    </row>
    <row r="5826" spans="2:17" s="25" customFormat="1" x14ac:dyDescent="0.3">
      <c r="B5826" s="15" t="str">
        <f>IF(A5826="","",VLOOKUP(A5826,Tabulka3[[Číslo smlouvy   u pravidelné činnosti]:[Příjmení]],3,0))</f>
        <v/>
      </c>
      <c r="C5826" s="15" t="str">
        <f>IF(A5826="","",VLOOKUP(A5826,Tabulka3[[Číslo smlouvy   u pravidelné činnosti]:[Příjmení]],4,0))</f>
        <v/>
      </c>
      <c r="F5826" s="94"/>
      <c r="H5826" s="113"/>
      <c r="I5826" s="113"/>
      <c r="K5826" s="15"/>
      <c r="L5826" s="15"/>
      <c r="M5826" s="15">
        <f t="shared" si="270"/>
        <v>1</v>
      </c>
      <c r="N5826" s="15" t="str">
        <f t="shared" si="271"/>
        <v>-</v>
      </c>
      <c r="O5826" s="150">
        <f t="shared" si="272"/>
        <v>0</v>
      </c>
      <c r="P5826" s="15" t="str">
        <f>IF(COUNTIF('Personálie dobrovolníků '!U:X,N5826)&gt;0,"ANO","")</f>
        <v/>
      </c>
      <c r="Q5826" s="15"/>
    </row>
    <row r="5827" spans="2:17" s="25" customFormat="1" x14ac:dyDescent="0.3">
      <c r="B5827" s="15" t="str">
        <f>IF(A5827="","",VLOOKUP(A5827,Tabulka3[[Číslo smlouvy   u pravidelné činnosti]:[Příjmení]],3,0))</f>
        <v/>
      </c>
      <c r="C5827" s="15" t="str">
        <f>IF(A5827="","",VLOOKUP(A5827,Tabulka3[[Číslo smlouvy   u pravidelné činnosti]:[Příjmení]],4,0))</f>
        <v/>
      </c>
      <c r="F5827" s="94"/>
      <c r="H5827" s="113"/>
      <c r="I5827" s="113"/>
      <c r="K5827" s="15"/>
      <c r="L5827" s="15"/>
      <c r="M5827" s="15">
        <f t="shared" si="270"/>
        <v>1</v>
      </c>
      <c r="N5827" s="15" t="str">
        <f t="shared" si="271"/>
        <v>-</v>
      </c>
      <c r="O5827" s="150">
        <f t="shared" si="272"/>
        <v>0</v>
      </c>
      <c r="P5827" s="15" t="str">
        <f>IF(COUNTIF('Personálie dobrovolníků '!U:X,N5827)&gt;0,"ANO","")</f>
        <v/>
      </c>
      <c r="Q5827" s="15"/>
    </row>
    <row r="5828" spans="2:17" s="25" customFormat="1" x14ac:dyDescent="0.3">
      <c r="B5828" s="15" t="str">
        <f>IF(A5828="","",VLOOKUP(A5828,Tabulka3[[Číslo smlouvy   u pravidelné činnosti]:[Příjmení]],3,0))</f>
        <v/>
      </c>
      <c r="C5828" s="15" t="str">
        <f>IF(A5828="","",VLOOKUP(A5828,Tabulka3[[Číslo smlouvy   u pravidelné činnosti]:[Příjmení]],4,0))</f>
        <v/>
      </c>
      <c r="F5828" s="94"/>
      <c r="H5828" s="113"/>
      <c r="I5828" s="113"/>
      <c r="K5828" s="15"/>
      <c r="L5828" s="15"/>
      <c r="M5828" s="15">
        <f t="shared" ref="M5828:M5891" si="273">IF(OR(
   AND($H5828=$K$12, $I5828=$L$4),
   AND($H5828=$K$12, $I5828=$L$5),
   AND($H5828=$K$12, $I5828=$L$6),
   AND($H5828=$K$12, $I5828=$L$7),
   AND($H5828=$K$11, $I5828=$L$4),
   AND($H5828=$K$11, $I5828=$L$5),
   AND($H5828=$K$11, $I5828=$L$6),
   AND($H5828=$K$11, $I5828=$L$7),
   AND($H5828=$K$5, $I5828=$L$5),
   AND($H5828=$K$6, $I5828=$L$4),
   AND($H5828=$K$6, $I5828=$L$5),
   AND($H5828=$K$6, $I5828=$L$7),
   AND($H5828=$K$4, $I5828=$L$6),
), 0, 1)</f>
        <v>1</v>
      </c>
      <c r="N5828" s="15" t="str">
        <f t="shared" ref="N5828:N5891" si="274">A5828 &amp; "-" &amp; J5828</f>
        <v>-</v>
      </c>
      <c r="O5828" s="150">
        <f t="shared" ref="O5828:O5891" si="275">IF(AND(M5828&lt;&gt;0, P5828="ANO"), 1, 0)</f>
        <v>0</v>
      </c>
      <c r="P5828" s="15" t="str">
        <f>IF(COUNTIF('Personálie dobrovolníků '!U:X,N5828)&gt;0,"ANO","")</f>
        <v/>
      </c>
      <c r="Q5828" s="15"/>
    </row>
    <row r="5829" spans="2:17" s="25" customFormat="1" x14ac:dyDescent="0.3">
      <c r="B5829" s="15" t="str">
        <f>IF(A5829="","",VLOOKUP(A5829,Tabulka3[[Číslo smlouvy   u pravidelné činnosti]:[Příjmení]],3,0))</f>
        <v/>
      </c>
      <c r="C5829" s="15" t="str">
        <f>IF(A5829="","",VLOOKUP(A5829,Tabulka3[[Číslo smlouvy   u pravidelné činnosti]:[Příjmení]],4,0))</f>
        <v/>
      </c>
      <c r="F5829" s="94"/>
      <c r="H5829" s="113"/>
      <c r="I5829" s="113"/>
      <c r="K5829" s="15"/>
      <c r="L5829" s="15"/>
      <c r="M5829" s="15">
        <f t="shared" si="273"/>
        <v>1</v>
      </c>
      <c r="N5829" s="15" t="str">
        <f t="shared" si="274"/>
        <v>-</v>
      </c>
      <c r="O5829" s="150">
        <f t="shared" si="275"/>
        <v>0</v>
      </c>
      <c r="P5829" s="15" t="str">
        <f>IF(COUNTIF('Personálie dobrovolníků '!U:X,N5829)&gt;0,"ANO","")</f>
        <v/>
      </c>
      <c r="Q5829" s="15"/>
    </row>
    <row r="5830" spans="2:17" s="25" customFormat="1" x14ac:dyDescent="0.3">
      <c r="B5830" s="15" t="str">
        <f>IF(A5830="","",VLOOKUP(A5830,Tabulka3[[Číslo smlouvy   u pravidelné činnosti]:[Příjmení]],3,0))</f>
        <v/>
      </c>
      <c r="C5830" s="15" t="str">
        <f>IF(A5830="","",VLOOKUP(A5830,Tabulka3[[Číslo smlouvy   u pravidelné činnosti]:[Příjmení]],4,0))</f>
        <v/>
      </c>
      <c r="F5830" s="94"/>
      <c r="H5830" s="113"/>
      <c r="I5830" s="113"/>
      <c r="K5830" s="15"/>
      <c r="L5830" s="15"/>
      <c r="M5830" s="15">
        <f t="shared" si="273"/>
        <v>1</v>
      </c>
      <c r="N5830" s="15" t="str">
        <f t="shared" si="274"/>
        <v>-</v>
      </c>
      <c r="O5830" s="150">
        <f t="shared" si="275"/>
        <v>0</v>
      </c>
      <c r="P5830" s="15" t="str">
        <f>IF(COUNTIF('Personálie dobrovolníků '!U:X,N5830)&gt;0,"ANO","")</f>
        <v/>
      </c>
      <c r="Q5830" s="15"/>
    </row>
    <row r="5831" spans="2:17" s="25" customFormat="1" x14ac:dyDescent="0.3">
      <c r="B5831" s="15" t="str">
        <f>IF(A5831="","",VLOOKUP(A5831,Tabulka3[[Číslo smlouvy   u pravidelné činnosti]:[Příjmení]],3,0))</f>
        <v/>
      </c>
      <c r="C5831" s="15" t="str">
        <f>IF(A5831="","",VLOOKUP(A5831,Tabulka3[[Číslo smlouvy   u pravidelné činnosti]:[Příjmení]],4,0))</f>
        <v/>
      </c>
      <c r="F5831" s="94"/>
      <c r="H5831" s="113"/>
      <c r="I5831" s="113"/>
      <c r="K5831" s="15"/>
      <c r="L5831" s="15"/>
      <c r="M5831" s="15">
        <f t="shared" si="273"/>
        <v>1</v>
      </c>
      <c r="N5831" s="15" t="str">
        <f t="shared" si="274"/>
        <v>-</v>
      </c>
      <c r="O5831" s="150">
        <f t="shared" si="275"/>
        <v>0</v>
      </c>
      <c r="P5831" s="15" t="str">
        <f>IF(COUNTIF('Personálie dobrovolníků '!U:X,N5831)&gt;0,"ANO","")</f>
        <v/>
      </c>
      <c r="Q5831" s="15"/>
    </row>
    <row r="5832" spans="2:17" s="25" customFormat="1" x14ac:dyDescent="0.3">
      <c r="B5832" s="15" t="str">
        <f>IF(A5832="","",VLOOKUP(A5832,Tabulka3[[Číslo smlouvy   u pravidelné činnosti]:[Příjmení]],3,0))</f>
        <v/>
      </c>
      <c r="C5832" s="15" t="str">
        <f>IF(A5832="","",VLOOKUP(A5832,Tabulka3[[Číslo smlouvy   u pravidelné činnosti]:[Příjmení]],4,0))</f>
        <v/>
      </c>
      <c r="F5832" s="94"/>
      <c r="H5832" s="113"/>
      <c r="I5832" s="113"/>
      <c r="K5832" s="15"/>
      <c r="L5832" s="15"/>
      <c r="M5832" s="15">
        <f t="shared" si="273"/>
        <v>1</v>
      </c>
      <c r="N5832" s="15" t="str">
        <f t="shared" si="274"/>
        <v>-</v>
      </c>
      <c r="O5832" s="150">
        <f t="shared" si="275"/>
        <v>0</v>
      </c>
      <c r="P5832" s="15" t="str">
        <f>IF(COUNTIF('Personálie dobrovolníků '!U:X,N5832)&gt;0,"ANO","")</f>
        <v/>
      </c>
      <c r="Q5832" s="15"/>
    </row>
    <row r="5833" spans="2:17" s="25" customFormat="1" x14ac:dyDescent="0.3">
      <c r="B5833" s="15" t="str">
        <f>IF(A5833="","",VLOOKUP(A5833,Tabulka3[[Číslo smlouvy   u pravidelné činnosti]:[Příjmení]],3,0))</f>
        <v/>
      </c>
      <c r="C5833" s="15" t="str">
        <f>IF(A5833="","",VLOOKUP(A5833,Tabulka3[[Číslo smlouvy   u pravidelné činnosti]:[Příjmení]],4,0))</f>
        <v/>
      </c>
      <c r="F5833" s="94"/>
      <c r="H5833" s="113"/>
      <c r="I5833" s="113"/>
      <c r="K5833" s="15"/>
      <c r="L5833" s="15"/>
      <c r="M5833" s="15">
        <f t="shared" si="273"/>
        <v>1</v>
      </c>
      <c r="N5833" s="15" t="str">
        <f t="shared" si="274"/>
        <v>-</v>
      </c>
      <c r="O5833" s="150">
        <f t="shared" si="275"/>
        <v>0</v>
      </c>
      <c r="P5833" s="15" t="str">
        <f>IF(COUNTIF('Personálie dobrovolníků '!U:X,N5833)&gt;0,"ANO","")</f>
        <v/>
      </c>
      <c r="Q5833" s="15"/>
    </row>
    <row r="5834" spans="2:17" s="25" customFormat="1" x14ac:dyDescent="0.3">
      <c r="B5834" s="15" t="str">
        <f>IF(A5834="","",VLOOKUP(A5834,Tabulka3[[Číslo smlouvy   u pravidelné činnosti]:[Příjmení]],3,0))</f>
        <v/>
      </c>
      <c r="C5834" s="15" t="str">
        <f>IF(A5834="","",VLOOKUP(A5834,Tabulka3[[Číslo smlouvy   u pravidelné činnosti]:[Příjmení]],4,0))</f>
        <v/>
      </c>
      <c r="F5834" s="94"/>
      <c r="H5834" s="113"/>
      <c r="I5834" s="113"/>
      <c r="K5834" s="15"/>
      <c r="L5834" s="15"/>
      <c r="M5834" s="15">
        <f t="shared" si="273"/>
        <v>1</v>
      </c>
      <c r="N5834" s="15" t="str">
        <f t="shared" si="274"/>
        <v>-</v>
      </c>
      <c r="O5834" s="150">
        <f t="shared" si="275"/>
        <v>0</v>
      </c>
      <c r="P5834" s="15" t="str">
        <f>IF(COUNTIF('Personálie dobrovolníků '!U:X,N5834)&gt;0,"ANO","")</f>
        <v/>
      </c>
      <c r="Q5834" s="15"/>
    </row>
    <row r="5835" spans="2:17" s="25" customFormat="1" x14ac:dyDescent="0.3">
      <c r="B5835" s="15" t="str">
        <f>IF(A5835="","",VLOOKUP(A5835,Tabulka3[[Číslo smlouvy   u pravidelné činnosti]:[Příjmení]],3,0))</f>
        <v/>
      </c>
      <c r="C5835" s="15" t="str">
        <f>IF(A5835="","",VLOOKUP(A5835,Tabulka3[[Číslo smlouvy   u pravidelné činnosti]:[Příjmení]],4,0))</f>
        <v/>
      </c>
      <c r="F5835" s="94"/>
      <c r="H5835" s="113"/>
      <c r="I5835" s="113"/>
      <c r="K5835" s="15"/>
      <c r="L5835" s="15"/>
      <c r="M5835" s="15">
        <f t="shared" si="273"/>
        <v>1</v>
      </c>
      <c r="N5835" s="15" t="str">
        <f t="shared" si="274"/>
        <v>-</v>
      </c>
      <c r="O5835" s="150">
        <f t="shared" si="275"/>
        <v>0</v>
      </c>
      <c r="P5835" s="15" t="str">
        <f>IF(COUNTIF('Personálie dobrovolníků '!U:X,N5835)&gt;0,"ANO","")</f>
        <v/>
      </c>
      <c r="Q5835" s="15"/>
    </row>
    <row r="5836" spans="2:17" s="25" customFormat="1" x14ac:dyDescent="0.3">
      <c r="B5836" s="15" t="str">
        <f>IF(A5836="","",VLOOKUP(A5836,Tabulka3[[Číslo smlouvy   u pravidelné činnosti]:[Příjmení]],3,0))</f>
        <v/>
      </c>
      <c r="C5836" s="15" t="str">
        <f>IF(A5836="","",VLOOKUP(A5836,Tabulka3[[Číslo smlouvy   u pravidelné činnosti]:[Příjmení]],4,0))</f>
        <v/>
      </c>
      <c r="F5836" s="94"/>
      <c r="H5836" s="113"/>
      <c r="I5836" s="113"/>
      <c r="K5836" s="15"/>
      <c r="L5836" s="15"/>
      <c r="M5836" s="15">
        <f t="shared" si="273"/>
        <v>1</v>
      </c>
      <c r="N5836" s="15" t="str">
        <f t="shared" si="274"/>
        <v>-</v>
      </c>
      <c r="O5836" s="150">
        <f t="shared" si="275"/>
        <v>0</v>
      </c>
      <c r="P5836" s="15" t="str">
        <f>IF(COUNTIF('Personálie dobrovolníků '!U:X,N5836)&gt;0,"ANO","")</f>
        <v/>
      </c>
      <c r="Q5836" s="15"/>
    </row>
    <row r="5837" spans="2:17" s="25" customFormat="1" x14ac:dyDescent="0.3">
      <c r="B5837" s="15" t="str">
        <f>IF(A5837="","",VLOOKUP(A5837,Tabulka3[[Číslo smlouvy   u pravidelné činnosti]:[Příjmení]],3,0))</f>
        <v/>
      </c>
      <c r="C5837" s="15" t="str">
        <f>IF(A5837="","",VLOOKUP(A5837,Tabulka3[[Číslo smlouvy   u pravidelné činnosti]:[Příjmení]],4,0))</f>
        <v/>
      </c>
      <c r="F5837" s="94"/>
      <c r="H5837" s="113"/>
      <c r="I5837" s="113"/>
      <c r="K5837" s="15"/>
      <c r="L5837" s="15"/>
      <c r="M5837" s="15">
        <f t="shared" si="273"/>
        <v>1</v>
      </c>
      <c r="N5837" s="15" t="str">
        <f t="shared" si="274"/>
        <v>-</v>
      </c>
      <c r="O5837" s="150">
        <f t="shared" si="275"/>
        <v>0</v>
      </c>
      <c r="P5837" s="15" t="str">
        <f>IF(COUNTIF('Personálie dobrovolníků '!U:X,N5837)&gt;0,"ANO","")</f>
        <v/>
      </c>
      <c r="Q5837" s="15"/>
    </row>
    <row r="5838" spans="2:17" s="25" customFormat="1" x14ac:dyDescent="0.3">
      <c r="B5838" s="15" t="str">
        <f>IF(A5838="","",VLOOKUP(A5838,Tabulka3[[Číslo smlouvy   u pravidelné činnosti]:[Příjmení]],3,0))</f>
        <v/>
      </c>
      <c r="C5838" s="15" t="str">
        <f>IF(A5838="","",VLOOKUP(A5838,Tabulka3[[Číslo smlouvy   u pravidelné činnosti]:[Příjmení]],4,0))</f>
        <v/>
      </c>
      <c r="F5838" s="94"/>
      <c r="H5838" s="113"/>
      <c r="I5838" s="113"/>
      <c r="K5838" s="15"/>
      <c r="L5838" s="15"/>
      <c r="M5838" s="15">
        <f t="shared" si="273"/>
        <v>1</v>
      </c>
      <c r="N5838" s="15" t="str">
        <f t="shared" si="274"/>
        <v>-</v>
      </c>
      <c r="O5838" s="150">
        <f t="shared" si="275"/>
        <v>0</v>
      </c>
      <c r="P5838" s="15" t="str">
        <f>IF(COUNTIF('Personálie dobrovolníků '!U:X,N5838)&gt;0,"ANO","")</f>
        <v/>
      </c>
      <c r="Q5838" s="15"/>
    </row>
    <row r="5839" spans="2:17" s="25" customFormat="1" x14ac:dyDescent="0.3">
      <c r="B5839" s="15" t="str">
        <f>IF(A5839="","",VLOOKUP(A5839,Tabulka3[[Číslo smlouvy   u pravidelné činnosti]:[Příjmení]],3,0))</f>
        <v/>
      </c>
      <c r="C5839" s="15" t="str">
        <f>IF(A5839="","",VLOOKUP(A5839,Tabulka3[[Číslo smlouvy   u pravidelné činnosti]:[Příjmení]],4,0))</f>
        <v/>
      </c>
      <c r="F5839" s="94"/>
      <c r="H5839" s="113"/>
      <c r="I5839" s="113"/>
      <c r="K5839" s="15"/>
      <c r="L5839" s="15"/>
      <c r="M5839" s="15">
        <f t="shared" si="273"/>
        <v>1</v>
      </c>
      <c r="N5839" s="15" t="str">
        <f t="shared" si="274"/>
        <v>-</v>
      </c>
      <c r="O5839" s="150">
        <f t="shared" si="275"/>
        <v>0</v>
      </c>
      <c r="P5839" s="15" t="str">
        <f>IF(COUNTIF('Personálie dobrovolníků '!U:X,N5839)&gt;0,"ANO","")</f>
        <v/>
      </c>
      <c r="Q5839" s="15"/>
    </row>
    <row r="5840" spans="2:17" s="25" customFormat="1" x14ac:dyDescent="0.3">
      <c r="B5840" s="15" t="str">
        <f>IF(A5840="","",VLOOKUP(A5840,Tabulka3[[Číslo smlouvy   u pravidelné činnosti]:[Příjmení]],3,0))</f>
        <v/>
      </c>
      <c r="C5840" s="15" t="str">
        <f>IF(A5840="","",VLOOKUP(A5840,Tabulka3[[Číslo smlouvy   u pravidelné činnosti]:[Příjmení]],4,0))</f>
        <v/>
      </c>
      <c r="F5840" s="94"/>
      <c r="H5840" s="113"/>
      <c r="I5840" s="113"/>
      <c r="K5840" s="15"/>
      <c r="L5840" s="15"/>
      <c r="M5840" s="15">
        <f t="shared" si="273"/>
        <v>1</v>
      </c>
      <c r="N5840" s="15" t="str">
        <f t="shared" si="274"/>
        <v>-</v>
      </c>
      <c r="O5840" s="150">
        <f t="shared" si="275"/>
        <v>0</v>
      </c>
      <c r="P5840" s="15" t="str">
        <f>IF(COUNTIF('Personálie dobrovolníků '!U:X,N5840)&gt;0,"ANO","")</f>
        <v/>
      </c>
      <c r="Q5840" s="15"/>
    </row>
    <row r="5841" spans="2:17" s="25" customFormat="1" x14ac:dyDescent="0.3">
      <c r="B5841" s="15" t="str">
        <f>IF(A5841="","",VLOOKUP(A5841,Tabulka3[[Číslo smlouvy   u pravidelné činnosti]:[Příjmení]],3,0))</f>
        <v/>
      </c>
      <c r="C5841" s="15" t="str">
        <f>IF(A5841="","",VLOOKUP(A5841,Tabulka3[[Číslo smlouvy   u pravidelné činnosti]:[Příjmení]],4,0))</f>
        <v/>
      </c>
      <c r="F5841" s="94"/>
      <c r="H5841" s="113"/>
      <c r="I5841" s="113"/>
      <c r="K5841" s="15"/>
      <c r="L5841" s="15"/>
      <c r="M5841" s="15">
        <f t="shared" si="273"/>
        <v>1</v>
      </c>
      <c r="N5841" s="15" t="str">
        <f t="shared" si="274"/>
        <v>-</v>
      </c>
      <c r="O5841" s="150">
        <f t="shared" si="275"/>
        <v>0</v>
      </c>
      <c r="P5841" s="15" t="str">
        <f>IF(COUNTIF('Personálie dobrovolníků '!U:X,N5841)&gt;0,"ANO","")</f>
        <v/>
      </c>
      <c r="Q5841" s="15"/>
    </row>
    <row r="5842" spans="2:17" s="25" customFormat="1" x14ac:dyDescent="0.3">
      <c r="B5842" s="15" t="str">
        <f>IF(A5842="","",VLOOKUP(A5842,Tabulka3[[Číslo smlouvy   u pravidelné činnosti]:[Příjmení]],3,0))</f>
        <v/>
      </c>
      <c r="C5842" s="15" t="str">
        <f>IF(A5842="","",VLOOKUP(A5842,Tabulka3[[Číslo smlouvy   u pravidelné činnosti]:[Příjmení]],4,0))</f>
        <v/>
      </c>
      <c r="F5842" s="94"/>
      <c r="H5842" s="113"/>
      <c r="I5842" s="113"/>
      <c r="K5842" s="15"/>
      <c r="L5842" s="15"/>
      <c r="M5842" s="15">
        <f t="shared" si="273"/>
        <v>1</v>
      </c>
      <c r="N5842" s="15" t="str">
        <f t="shared" si="274"/>
        <v>-</v>
      </c>
      <c r="O5842" s="150">
        <f t="shared" si="275"/>
        <v>0</v>
      </c>
      <c r="P5842" s="15" t="str">
        <f>IF(COUNTIF('Personálie dobrovolníků '!U:X,N5842)&gt;0,"ANO","")</f>
        <v/>
      </c>
      <c r="Q5842" s="15"/>
    </row>
    <row r="5843" spans="2:17" s="25" customFormat="1" x14ac:dyDescent="0.3">
      <c r="B5843" s="15" t="str">
        <f>IF(A5843="","",VLOOKUP(A5843,Tabulka3[[Číslo smlouvy   u pravidelné činnosti]:[Příjmení]],3,0))</f>
        <v/>
      </c>
      <c r="C5843" s="15" t="str">
        <f>IF(A5843="","",VLOOKUP(A5843,Tabulka3[[Číslo smlouvy   u pravidelné činnosti]:[Příjmení]],4,0))</f>
        <v/>
      </c>
      <c r="F5843" s="94"/>
      <c r="H5843" s="113"/>
      <c r="I5843" s="113"/>
      <c r="K5843" s="15"/>
      <c r="L5843" s="15"/>
      <c r="M5843" s="15">
        <f t="shared" si="273"/>
        <v>1</v>
      </c>
      <c r="N5843" s="15" t="str">
        <f t="shared" si="274"/>
        <v>-</v>
      </c>
      <c r="O5843" s="150">
        <f t="shared" si="275"/>
        <v>0</v>
      </c>
      <c r="P5843" s="15" t="str">
        <f>IF(COUNTIF('Personálie dobrovolníků '!U:X,N5843)&gt;0,"ANO","")</f>
        <v/>
      </c>
      <c r="Q5843" s="15"/>
    </row>
    <row r="5844" spans="2:17" s="25" customFormat="1" x14ac:dyDescent="0.3">
      <c r="B5844" s="15" t="str">
        <f>IF(A5844="","",VLOOKUP(A5844,Tabulka3[[Číslo smlouvy   u pravidelné činnosti]:[Příjmení]],3,0))</f>
        <v/>
      </c>
      <c r="C5844" s="15" t="str">
        <f>IF(A5844="","",VLOOKUP(A5844,Tabulka3[[Číslo smlouvy   u pravidelné činnosti]:[Příjmení]],4,0))</f>
        <v/>
      </c>
      <c r="F5844" s="94"/>
      <c r="H5844" s="113"/>
      <c r="I5844" s="113"/>
      <c r="K5844" s="15"/>
      <c r="L5844" s="15"/>
      <c r="M5844" s="15">
        <f t="shared" si="273"/>
        <v>1</v>
      </c>
      <c r="N5844" s="15" t="str">
        <f t="shared" si="274"/>
        <v>-</v>
      </c>
      <c r="O5844" s="150">
        <f t="shared" si="275"/>
        <v>0</v>
      </c>
      <c r="P5844" s="15" t="str">
        <f>IF(COUNTIF('Personálie dobrovolníků '!U:X,N5844)&gt;0,"ANO","")</f>
        <v/>
      </c>
      <c r="Q5844" s="15"/>
    </row>
    <row r="5845" spans="2:17" s="25" customFormat="1" x14ac:dyDescent="0.3">
      <c r="B5845" s="15" t="str">
        <f>IF(A5845="","",VLOOKUP(A5845,Tabulka3[[Číslo smlouvy   u pravidelné činnosti]:[Příjmení]],3,0))</f>
        <v/>
      </c>
      <c r="C5845" s="15" t="str">
        <f>IF(A5845="","",VLOOKUP(A5845,Tabulka3[[Číslo smlouvy   u pravidelné činnosti]:[Příjmení]],4,0))</f>
        <v/>
      </c>
      <c r="F5845" s="94"/>
      <c r="H5845" s="113"/>
      <c r="I5845" s="113"/>
      <c r="K5845" s="15"/>
      <c r="L5845" s="15"/>
      <c r="M5845" s="15">
        <f t="shared" si="273"/>
        <v>1</v>
      </c>
      <c r="N5845" s="15" t="str">
        <f t="shared" si="274"/>
        <v>-</v>
      </c>
      <c r="O5845" s="150">
        <f t="shared" si="275"/>
        <v>0</v>
      </c>
      <c r="P5845" s="15" t="str">
        <f>IF(COUNTIF('Personálie dobrovolníků '!U:X,N5845)&gt;0,"ANO","")</f>
        <v/>
      </c>
      <c r="Q5845" s="15"/>
    </row>
    <row r="5846" spans="2:17" s="25" customFormat="1" x14ac:dyDescent="0.3">
      <c r="B5846" s="15" t="str">
        <f>IF(A5846="","",VLOOKUP(A5846,Tabulka3[[Číslo smlouvy   u pravidelné činnosti]:[Příjmení]],3,0))</f>
        <v/>
      </c>
      <c r="C5846" s="15" t="str">
        <f>IF(A5846="","",VLOOKUP(A5846,Tabulka3[[Číslo smlouvy   u pravidelné činnosti]:[Příjmení]],4,0))</f>
        <v/>
      </c>
      <c r="F5846" s="94"/>
      <c r="H5846" s="113"/>
      <c r="I5846" s="113"/>
      <c r="K5846" s="15"/>
      <c r="L5846" s="15"/>
      <c r="M5846" s="15">
        <f t="shared" si="273"/>
        <v>1</v>
      </c>
      <c r="N5846" s="15" t="str">
        <f t="shared" si="274"/>
        <v>-</v>
      </c>
      <c r="O5846" s="150">
        <f t="shared" si="275"/>
        <v>0</v>
      </c>
      <c r="P5846" s="15" t="str">
        <f>IF(COUNTIF('Personálie dobrovolníků '!U:X,N5846)&gt;0,"ANO","")</f>
        <v/>
      </c>
      <c r="Q5846" s="15"/>
    </row>
    <row r="5847" spans="2:17" s="25" customFormat="1" x14ac:dyDescent="0.3">
      <c r="B5847" s="15" t="str">
        <f>IF(A5847="","",VLOOKUP(A5847,Tabulka3[[Číslo smlouvy   u pravidelné činnosti]:[Příjmení]],3,0))</f>
        <v/>
      </c>
      <c r="C5847" s="15" t="str">
        <f>IF(A5847="","",VLOOKUP(A5847,Tabulka3[[Číslo smlouvy   u pravidelné činnosti]:[Příjmení]],4,0))</f>
        <v/>
      </c>
      <c r="F5847" s="94"/>
      <c r="H5847" s="113"/>
      <c r="I5847" s="113"/>
      <c r="K5847" s="15"/>
      <c r="L5847" s="15"/>
      <c r="M5847" s="15">
        <f t="shared" si="273"/>
        <v>1</v>
      </c>
      <c r="N5847" s="15" t="str">
        <f t="shared" si="274"/>
        <v>-</v>
      </c>
      <c r="O5847" s="150">
        <f t="shared" si="275"/>
        <v>0</v>
      </c>
      <c r="P5847" s="15" t="str">
        <f>IF(COUNTIF('Personálie dobrovolníků '!U:X,N5847)&gt;0,"ANO","")</f>
        <v/>
      </c>
      <c r="Q5847" s="15"/>
    </row>
    <row r="5848" spans="2:17" s="25" customFormat="1" x14ac:dyDescent="0.3">
      <c r="B5848" s="15" t="str">
        <f>IF(A5848="","",VLOOKUP(A5848,Tabulka3[[Číslo smlouvy   u pravidelné činnosti]:[Příjmení]],3,0))</f>
        <v/>
      </c>
      <c r="C5848" s="15" t="str">
        <f>IF(A5848="","",VLOOKUP(A5848,Tabulka3[[Číslo smlouvy   u pravidelné činnosti]:[Příjmení]],4,0))</f>
        <v/>
      </c>
      <c r="F5848" s="94"/>
      <c r="H5848" s="113"/>
      <c r="I5848" s="113"/>
      <c r="K5848" s="15"/>
      <c r="L5848" s="15"/>
      <c r="M5848" s="15">
        <f t="shared" si="273"/>
        <v>1</v>
      </c>
      <c r="N5848" s="15" t="str">
        <f t="shared" si="274"/>
        <v>-</v>
      </c>
      <c r="O5848" s="150">
        <f t="shared" si="275"/>
        <v>0</v>
      </c>
      <c r="P5848" s="15" t="str">
        <f>IF(COUNTIF('Personálie dobrovolníků '!U:X,N5848)&gt;0,"ANO","")</f>
        <v/>
      </c>
      <c r="Q5848" s="15"/>
    </row>
    <row r="5849" spans="2:17" s="25" customFormat="1" x14ac:dyDescent="0.3">
      <c r="B5849" s="15" t="str">
        <f>IF(A5849="","",VLOOKUP(A5849,Tabulka3[[Číslo smlouvy   u pravidelné činnosti]:[Příjmení]],3,0))</f>
        <v/>
      </c>
      <c r="C5849" s="15" t="str">
        <f>IF(A5849="","",VLOOKUP(A5849,Tabulka3[[Číslo smlouvy   u pravidelné činnosti]:[Příjmení]],4,0))</f>
        <v/>
      </c>
      <c r="F5849" s="94"/>
      <c r="H5849" s="113"/>
      <c r="I5849" s="113"/>
      <c r="K5849" s="15"/>
      <c r="L5849" s="15"/>
      <c r="M5849" s="15">
        <f t="shared" si="273"/>
        <v>1</v>
      </c>
      <c r="N5849" s="15" t="str">
        <f t="shared" si="274"/>
        <v>-</v>
      </c>
      <c r="O5849" s="150">
        <f t="shared" si="275"/>
        <v>0</v>
      </c>
      <c r="P5849" s="15" t="str">
        <f>IF(COUNTIF('Personálie dobrovolníků '!U:X,N5849)&gt;0,"ANO","")</f>
        <v/>
      </c>
      <c r="Q5849" s="15"/>
    </row>
    <row r="5850" spans="2:17" s="25" customFormat="1" x14ac:dyDescent="0.3">
      <c r="B5850" s="15" t="str">
        <f>IF(A5850="","",VLOOKUP(A5850,Tabulka3[[Číslo smlouvy   u pravidelné činnosti]:[Příjmení]],3,0))</f>
        <v/>
      </c>
      <c r="C5850" s="15" t="str">
        <f>IF(A5850="","",VLOOKUP(A5850,Tabulka3[[Číslo smlouvy   u pravidelné činnosti]:[Příjmení]],4,0))</f>
        <v/>
      </c>
      <c r="F5850" s="94"/>
      <c r="H5850" s="113"/>
      <c r="I5850" s="113"/>
      <c r="K5850" s="15"/>
      <c r="L5850" s="15"/>
      <c r="M5850" s="15">
        <f t="shared" si="273"/>
        <v>1</v>
      </c>
      <c r="N5850" s="15" t="str">
        <f t="shared" si="274"/>
        <v>-</v>
      </c>
      <c r="O5850" s="150">
        <f t="shared" si="275"/>
        <v>0</v>
      </c>
      <c r="P5850" s="15" t="str">
        <f>IF(COUNTIF('Personálie dobrovolníků '!U:X,N5850)&gt;0,"ANO","")</f>
        <v/>
      </c>
      <c r="Q5850" s="15"/>
    </row>
    <row r="5851" spans="2:17" s="25" customFormat="1" x14ac:dyDescent="0.3">
      <c r="B5851" s="15" t="str">
        <f>IF(A5851="","",VLOOKUP(A5851,Tabulka3[[Číslo smlouvy   u pravidelné činnosti]:[Příjmení]],3,0))</f>
        <v/>
      </c>
      <c r="C5851" s="15" t="str">
        <f>IF(A5851="","",VLOOKUP(A5851,Tabulka3[[Číslo smlouvy   u pravidelné činnosti]:[Příjmení]],4,0))</f>
        <v/>
      </c>
      <c r="F5851" s="94"/>
      <c r="H5851" s="113"/>
      <c r="I5851" s="113"/>
      <c r="K5851" s="15"/>
      <c r="L5851" s="15"/>
      <c r="M5851" s="15">
        <f t="shared" si="273"/>
        <v>1</v>
      </c>
      <c r="N5851" s="15" t="str">
        <f t="shared" si="274"/>
        <v>-</v>
      </c>
      <c r="O5851" s="150">
        <f t="shared" si="275"/>
        <v>0</v>
      </c>
      <c r="P5851" s="15" t="str">
        <f>IF(COUNTIF('Personálie dobrovolníků '!U:X,N5851)&gt;0,"ANO","")</f>
        <v/>
      </c>
      <c r="Q5851" s="15"/>
    </row>
    <row r="5852" spans="2:17" s="25" customFormat="1" x14ac:dyDescent="0.3">
      <c r="B5852" s="15" t="str">
        <f>IF(A5852="","",VLOOKUP(A5852,Tabulka3[[Číslo smlouvy   u pravidelné činnosti]:[Příjmení]],3,0))</f>
        <v/>
      </c>
      <c r="C5852" s="15" t="str">
        <f>IF(A5852="","",VLOOKUP(A5852,Tabulka3[[Číslo smlouvy   u pravidelné činnosti]:[Příjmení]],4,0))</f>
        <v/>
      </c>
      <c r="F5852" s="94"/>
      <c r="H5852" s="113"/>
      <c r="I5852" s="113"/>
      <c r="K5852" s="15"/>
      <c r="L5852" s="15"/>
      <c r="M5852" s="15">
        <f t="shared" si="273"/>
        <v>1</v>
      </c>
      <c r="N5852" s="15" t="str">
        <f t="shared" si="274"/>
        <v>-</v>
      </c>
      <c r="O5852" s="150">
        <f t="shared" si="275"/>
        <v>0</v>
      </c>
      <c r="P5852" s="15" t="str">
        <f>IF(COUNTIF('Personálie dobrovolníků '!U:X,N5852)&gt;0,"ANO","")</f>
        <v/>
      </c>
      <c r="Q5852" s="15"/>
    </row>
    <row r="5853" spans="2:17" s="25" customFormat="1" x14ac:dyDescent="0.3">
      <c r="B5853" s="15" t="str">
        <f>IF(A5853="","",VLOOKUP(A5853,Tabulka3[[Číslo smlouvy   u pravidelné činnosti]:[Příjmení]],3,0))</f>
        <v/>
      </c>
      <c r="C5853" s="15" t="str">
        <f>IF(A5853="","",VLOOKUP(A5853,Tabulka3[[Číslo smlouvy   u pravidelné činnosti]:[Příjmení]],4,0))</f>
        <v/>
      </c>
      <c r="F5853" s="94"/>
      <c r="H5853" s="113"/>
      <c r="I5853" s="113"/>
      <c r="K5853" s="15"/>
      <c r="L5853" s="15"/>
      <c r="M5853" s="15">
        <f t="shared" si="273"/>
        <v>1</v>
      </c>
      <c r="N5853" s="15" t="str">
        <f t="shared" si="274"/>
        <v>-</v>
      </c>
      <c r="O5853" s="150">
        <f t="shared" si="275"/>
        <v>0</v>
      </c>
      <c r="P5853" s="15" t="str">
        <f>IF(COUNTIF('Personálie dobrovolníků '!U:X,N5853)&gt;0,"ANO","")</f>
        <v/>
      </c>
      <c r="Q5853" s="15"/>
    </row>
    <row r="5854" spans="2:17" s="25" customFormat="1" x14ac:dyDescent="0.3">
      <c r="B5854" s="15" t="str">
        <f>IF(A5854="","",VLOOKUP(A5854,Tabulka3[[Číslo smlouvy   u pravidelné činnosti]:[Příjmení]],3,0))</f>
        <v/>
      </c>
      <c r="C5854" s="15" t="str">
        <f>IF(A5854="","",VLOOKUP(A5854,Tabulka3[[Číslo smlouvy   u pravidelné činnosti]:[Příjmení]],4,0))</f>
        <v/>
      </c>
      <c r="F5854" s="94"/>
      <c r="H5854" s="113"/>
      <c r="I5854" s="113"/>
      <c r="K5854" s="15"/>
      <c r="L5854" s="15"/>
      <c r="M5854" s="15">
        <f t="shared" si="273"/>
        <v>1</v>
      </c>
      <c r="N5854" s="15" t="str">
        <f t="shared" si="274"/>
        <v>-</v>
      </c>
      <c r="O5854" s="150">
        <f t="shared" si="275"/>
        <v>0</v>
      </c>
      <c r="P5854" s="15" t="str">
        <f>IF(COUNTIF('Personálie dobrovolníků '!U:X,N5854)&gt;0,"ANO","")</f>
        <v/>
      </c>
      <c r="Q5854" s="15"/>
    </row>
    <row r="5855" spans="2:17" s="25" customFormat="1" x14ac:dyDescent="0.3">
      <c r="B5855" s="15" t="str">
        <f>IF(A5855="","",VLOOKUP(A5855,Tabulka3[[Číslo smlouvy   u pravidelné činnosti]:[Příjmení]],3,0))</f>
        <v/>
      </c>
      <c r="C5855" s="15" t="str">
        <f>IF(A5855="","",VLOOKUP(A5855,Tabulka3[[Číslo smlouvy   u pravidelné činnosti]:[Příjmení]],4,0))</f>
        <v/>
      </c>
      <c r="F5855" s="94"/>
      <c r="H5855" s="113"/>
      <c r="I5855" s="113"/>
      <c r="K5855" s="15"/>
      <c r="L5855" s="15"/>
      <c r="M5855" s="15">
        <f t="shared" si="273"/>
        <v>1</v>
      </c>
      <c r="N5855" s="15" t="str">
        <f t="shared" si="274"/>
        <v>-</v>
      </c>
      <c r="O5855" s="150">
        <f t="shared" si="275"/>
        <v>0</v>
      </c>
      <c r="P5855" s="15" t="str">
        <f>IF(COUNTIF('Personálie dobrovolníků '!U:X,N5855)&gt;0,"ANO","")</f>
        <v/>
      </c>
      <c r="Q5855" s="15"/>
    </row>
    <row r="5856" spans="2:17" s="25" customFormat="1" x14ac:dyDescent="0.3">
      <c r="B5856" s="15" t="str">
        <f>IF(A5856="","",VLOOKUP(A5856,Tabulka3[[Číslo smlouvy   u pravidelné činnosti]:[Příjmení]],3,0))</f>
        <v/>
      </c>
      <c r="C5856" s="15" t="str">
        <f>IF(A5856="","",VLOOKUP(A5856,Tabulka3[[Číslo smlouvy   u pravidelné činnosti]:[Příjmení]],4,0))</f>
        <v/>
      </c>
      <c r="F5856" s="94"/>
      <c r="H5856" s="113"/>
      <c r="I5856" s="113"/>
      <c r="K5856" s="15"/>
      <c r="L5856" s="15"/>
      <c r="M5856" s="15">
        <f t="shared" si="273"/>
        <v>1</v>
      </c>
      <c r="N5856" s="15" t="str">
        <f t="shared" si="274"/>
        <v>-</v>
      </c>
      <c r="O5856" s="150">
        <f t="shared" si="275"/>
        <v>0</v>
      </c>
      <c r="P5856" s="15" t="str">
        <f>IF(COUNTIF('Personálie dobrovolníků '!U:X,N5856)&gt;0,"ANO","")</f>
        <v/>
      </c>
      <c r="Q5856" s="15"/>
    </row>
    <row r="5857" spans="2:17" s="25" customFormat="1" x14ac:dyDescent="0.3">
      <c r="B5857" s="15" t="str">
        <f>IF(A5857="","",VLOOKUP(A5857,Tabulka3[[Číslo smlouvy   u pravidelné činnosti]:[Příjmení]],3,0))</f>
        <v/>
      </c>
      <c r="C5857" s="15" t="str">
        <f>IF(A5857="","",VLOOKUP(A5857,Tabulka3[[Číslo smlouvy   u pravidelné činnosti]:[Příjmení]],4,0))</f>
        <v/>
      </c>
      <c r="F5857" s="94"/>
      <c r="H5857" s="113"/>
      <c r="I5857" s="113"/>
      <c r="K5857" s="15"/>
      <c r="L5857" s="15"/>
      <c r="M5857" s="15">
        <f t="shared" si="273"/>
        <v>1</v>
      </c>
      <c r="N5857" s="15" t="str">
        <f t="shared" si="274"/>
        <v>-</v>
      </c>
      <c r="O5857" s="150">
        <f t="shared" si="275"/>
        <v>0</v>
      </c>
      <c r="P5857" s="15" t="str">
        <f>IF(COUNTIF('Personálie dobrovolníků '!U:X,N5857)&gt;0,"ANO","")</f>
        <v/>
      </c>
      <c r="Q5857" s="15"/>
    </row>
    <row r="5858" spans="2:17" s="25" customFormat="1" x14ac:dyDescent="0.3">
      <c r="B5858" s="15" t="str">
        <f>IF(A5858="","",VLOOKUP(A5858,Tabulka3[[Číslo smlouvy   u pravidelné činnosti]:[Příjmení]],3,0))</f>
        <v/>
      </c>
      <c r="C5858" s="15" t="str">
        <f>IF(A5858="","",VLOOKUP(A5858,Tabulka3[[Číslo smlouvy   u pravidelné činnosti]:[Příjmení]],4,0))</f>
        <v/>
      </c>
      <c r="F5858" s="94"/>
      <c r="H5858" s="113"/>
      <c r="I5858" s="113"/>
      <c r="K5858" s="15"/>
      <c r="L5858" s="15"/>
      <c r="M5858" s="15">
        <f t="shared" si="273"/>
        <v>1</v>
      </c>
      <c r="N5858" s="15" t="str">
        <f t="shared" si="274"/>
        <v>-</v>
      </c>
      <c r="O5858" s="150">
        <f t="shared" si="275"/>
        <v>0</v>
      </c>
      <c r="P5858" s="15" t="str">
        <f>IF(COUNTIF('Personálie dobrovolníků '!U:X,N5858)&gt;0,"ANO","")</f>
        <v/>
      </c>
      <c r="Q5858" s="15"/>
    </row>
    <row r="5859" spans="2:17" s="25" customFormat="1" x14ac:dyDescent="0.3">
      <c r="B5859" s="15" t="str">
        <f>IF(A5859="","",VLOOKUP(A5859,Tabulka3[[Číslo smlouvy   u pravidelné činnosti]:[Příjmení]],3,0))</f>
        <v/>
      </c>
      <c r="C5859" s="15" t="str">
        <f>IF(A5859="","",VLOOKUP(A5859,Tabulka3[[Číslo smlouvy   u pravidelné činnosti]:[Příjmení]],4,0))</f>
        <v/>
      </c>
      <c r="F5859" s="94"/>
      <c r="H5859" s="113"/>
      <c r="I5859" s="113"/>
      <c r="K5859" s="15"/>
      <c r="L5859" s="15"/>
      <c r="M5859" s="15">
        <f t="shared" si="273"/>
        <v>1</v>
      </c>
      <c r="N5859" s="15" t="str">
        <f t="shared" si="274"/>
        <v>-</v>
      </c>
      <c r="O5859" s="150">
        <f t="shared" si="275"/>
        <v>0</v>
      </c>
      <c r="P5859" s="15" t="str">
        <f>IF(COUNTIF('Personálie dobrovolníků '!U:X,N5859)&gt;0,"ANO","")</f>
        <v/>
      </c>
      <c r="Q5859" s="15"/>
    </row>
    <row r="5860" spans="2:17" s="25" customFormat="1" x14ac:dyDescent="0.3">
      <c r="B5860" s="15" t="str">
        <f>IF(A5860="","",VLOOKUP(A5860,Tabulka3[[Číslo smlouvy   u pravidelné činnosti]:[Příjmení]],3,0))</f>
        <v/>
      </c>
      <c r="C5860" s="15" t="str">
        <f>IF(A5860="","",VLOOKUP(A5860,Tabulka3[[Číslo smlouvy   u pravidelné činnosti]:[Příjmení]],4,0))</f>
        <v/>
      </c>
      <c r="F5860" s="94"/>
      <c r="H5860" s="113"/>
      <c r="I5860" s="113"/>
      <c r="K5860" s="15"/>
      <c r="L5860" s="15"/>
      <c r="M5860" s="15">
        <f t="shared" si="273"/>
        <v>1</v>
      </c>
      <c r="N5860" s="15" t="str">
        <f t="shared" si="274"/>
        <v>-</v>
      </c>
      <c r="O5860" s="150">
        <f t="shared" si="275"/>
        <v>0</v>
      </c>
      <c r="P5860" s="15" t="str">
        <f>IF(COUNTIF('Personálie dobrovolníků '!U:X,N5860)&gt;0,"ANO","")</f>
        <v/>
      </c>
      <c r="Q5860" s="15"/>
    </row>
    <row r="5861" spans="2:17" s="25" customFormat="1" x14ac:dyDescent="0.3">
      <c r="B5861" s="15" t="str">
        <f>IF(A5861="","",VLOOKUP(A5861,Tabulka3[[Číslo smlouvy   u pravidelné činnosti]:[Příjmení]],3,0))</f>
        <v/>
      </c>
      <c r="C5861" s="15" t="str">
        <f>IF(A5861="","",VLOOKUP(A5861,Tabulka3[[Číslo smlouvy   u pravidelné činnosti]:[Příjmení]],4,0))</f>
        <v/>
      </c>
      <c r="F5861" s="94"/>
      <c r="H5861" s="113"/>
      <c r="I5861" s="113"/>
      <c r="K5861" s="15"/>
      <c r="L5861" s="15"/>
      <c r="M5861" s="15">
        <f t="shared" si="273"/>
        <v>1</v>
      </c>
      <c r="N5861" s="15" t="str">
        <f t="shared" si="274"/>
        <v>-</v>
      </c>
      <c r="O5861" s="150">
        <f t="shared" si="275"/>
        <v>0</v>
      </c>
      <c r="P5861" s="15" t="str">
        <f>IF(COUNTIF('Personálie dobrovolníků '!U:X,N5861)&gt;0,"ANO","")</f>
        <v/>
      </c>
      <c r="Q5861" s="15"/>
    </row>
    <row r="5862" spans="2:17" s="25" customFormat="1" x14ac:dyDescent="0.3">
      <c r="B5862" s="15" t="str">
        <f>IF(A5862="","",VLOOKUP(A5862,Tabulka3[[Číslo smlouvy   u pravidelné činnosti]:[Příjmení]],3,0))</f>
        <v/>
      </c>
      <c r="C5862" s="15" t="str">
        <f>IF(A5862="","",VLOOKUP(A5862,Tabulka3[[Číslo smlouvy   u pravidelné činnosti]:[Příjmení]],4,0))</f>
        <v/>
      </c>
      <c r="F5862" s="94"/>
      <c r="H5862" s="113"/>
      <c r="I5862" s="113"/>
      <c r="K5862" s="15"/>
      <c r="L5862" s="15"/>
      <c r="M5862" s="15">
        <f t="shared" si="273"/>
        <v>1</v>
      </c>
      <c r="N5862" s="15" t="str">
        <f t="shared" si="274"/>
        <v>-</v>
      </c>
      <c r="O5862" s="150">
        <f t="shared" si="275"/>
        <v>0</v>
      </c>
      <c r="P5862" s="15" t="str">
        <f>IF(COUNTIF('Personálie dobrovolníků '!U:X,N5862)&gt;0,"ANO","")</f>
        <v/>
      </c>
      <c r="Q5862" s="15"/>
    </row>
    <row r="5863" spans="2:17" s="25" customFormat="1" x14ac:dyDescent="0.3">
      <c r="B5863" s="15" t="str">
        <f>IF(A5863="","",VLOOKUP(A5863,Tabulka3[[Číslo smlouvy   u pravidelné činnosti]:[Příjmení]],3,0))</f>
        <v/>
      </c>
      <c r="C5863" s="15" t="str">
        <f>IF(A5863="","",VLOOKUP(A5863,Tabulka3[[Číslo smlouvy   u pravidelné činnosti]:[Příjmení]],4,0))</f>
        <v/>
      </c>
      <c r="F5863" s="94"/>
      <c r="H5863" s="113"/>
      <c r="I5863" s="113"/>
      <c r="K5863" s="15"/>
      <c r="L5863" s="15"/>
      <c r="M5863" s="15">
        <f t="shared" si="273"/>
        <v>1</v>
      </c>
      <c r="N5863" s="15" t="str">
        <f t="shared" si="274"/>
        <v>-</v>
      </c>
      <c r="O5863" s="150">
        <f t="shared" si="275"/>
        <v>0</v>
      </c>
      <c r="P5863" s="15" t="str">
        <f>IF(COUNTIF('Personálie dobrovolníků '!U:X,N5863)&gt;0,"ANO","")</f>
        <v/>
      </c>
      <c r="Q5863" s="15"/>
    </row>
    <row r="5864" spans="2:17" s="25" customFormat="1" x14ac:dyDescent="0.3">
      <c r="B5864" s="15" t="str">
        <f>IF(A5864="","",VLOOKUP(A5864,Tabulka3[[Číslo smlouvy   u pravidelné činnosti]:[Příjmení]],3,0))</f>
        <v/>
      </c>
      <c r="C5864" s="15" t="str">
        <f>IF(A5864="","",VLOOKUP(A5864,Tabulka3[[Číslo smlouvy   u pravidelné činnosti]:[Příjmení]],4,0))</f>
        <v/>
      </c>
      <c r="F5864" s="94"/>
      <c r="H5864" s="113"/>
      <c r="I5864" s="113"/>
      <c r="K5864" s="15"/>
      <c r="L5864" s="15"/>
      <c r="M5864" s="15">
        <f t="shared" si="273"/>
        <v>1</v>
      </c>
      <c r="N5864" s="15" t="str">
        <f t="shared" si="274"/>
        <v>-</v>
      </c>
      <c r="O5864" s="150">
        <f t="shared" si="275"/>
        <v>0</v>
      </c>
      <c r="P5864" s="15" t="str">
        <f>IF(COUNTIF('Personálie dobrovolníků '!U:X,N5864)&gt;0,"ANO","")</f>
        <v/>
      </c>
      <c r="Q5864" s="15"/>
    </row>
    <row r="5865" spans="2:17" s="25" customFormat="1" x14ac:dyDescent="0.3">
      <c r="B5865" s="15" t="str">
        <f>IF(A5865="","",VLOOKUP(A5865,Tabulka3[[Číslo smlouvy   u pravidelné činnosti]:[Příjmení]],3,0))</f>
        <v/>
      </c>
      <c r="C5865" s="15" t="str">
        <f>IF(A5865="","",VLOOKUP(A5865,Tabulka3[[Číslo smlouvy   u pravidelné činnosti]:[Příjmení]],4,0))</f>
        <v/>
      </c>
      <c r="F5865" s="94"/>
      <c r="H5865" s="113"/>
      <c r="I5865" s="113"/>
      <c r="K5865" s="15"/>
      <c r="L5865" s="15"/>
      <c r="M5865" s="15">
        <f t="shared" si="273"/>
        <v>1</v>
      </c>
      <c r="N5865" s="15" t="str">
        <f t="shared" si="274"/>
        <v>-</v>
      </c>
      <c r="O5865" s="150">
        <f t="shared" si="275"/>
        <v>0</v>
      </c>
      <c r="P5865" s="15" t="str">
        <f>IF(COUNTIF('Personálie dobrovolníků '!U:X,N5865)&gt;0,"ANO","")</f>
        <v/>
      </c>
      <c r="Q5865" s="15"/>
    </row>
    <row r="5866" spans="2:17" s="25" customFormat="1" x14ac:dyDescent="0.3">
      <c r="B5866" s="15" t="str">
        <f>IF(A5866="","",VLOOKUP(A5866,Tabulka3[[Číslo smlouvy   u pravidelné činnosti]:[Příjmení]],3,0))</f>
        <v/>
      </c>
      <c r="C5866" s="15" t="str">
        <f>IF(A5866="","",VLOOKUP(A5866,Tabulka3[[Číslo smlouvy   u pravidelné činnosti]:[Příjmení]],4,0))</f>
        <v/>
      </c>
      <c r="F5866" s="94"/>
      <c r="H5866" s="113"/>
      <c r="I5866" s="113"/>
      <c r="K5866" s="15"/>
      <c r="L5866" s="15"/>
      <c r="M5866" s="15">
        <f t="shared" si="273"/>
        <v>1</v>
      </c>
      <c r="N5866" s="15" t="str">
        <f t="shared" si="274"/>
        <v>-</v>
      </c>
      <c r="O5866" s="150">
        <f t="shared" si="275"/>
        <v>0</v>
      </c>
      <c r="P5866" s="15" t="str">
        <f>IF(COUNTIF('Personálie dobrovolníků '!U:X,N5866)&gt;0,"ANO","")</f>
        <v/>
      </c>
      <c r="Q5866" s="15"/>
    </row>
    <row r="5867" spans="2:17" s="25" customFormat="1" x14ac:dyDescent="0.3">
      <c r="B5867" s="15" t="str">
        <f>IF(A5867="","",VLOOKUP(A5867,Tabulka3[[Číslo smlouvy   u pravidelné činnosti]:[Příjmení]],3,0))</f>
        <v/>
      </c>
      <c r="C5867" s="15" t="str">
        <f>IF(A5867="","",VLOOKUP(A5867,Tabulka3[[Číslo smlouvy   u pravidelné činnosti]:[Příjmení]],4,0))</f>
        <v/>
      </c>
      <c r="F5867" s="94"/>
      <c r="H5867" s="113"/>
      <c r="I5867" s="113"/>
      <c r="K5867" s="15"/>
      <c r="L5867" s="15"/>
      <c r="M5867" s="15">
        <f t="shared" si="273"/>
        <v>1</v>
      </c>
      <c r="N5867" s="15" t="str">
        <f t="shared" si="274"/>
        <v>-</v>
      </c>
      <c r="O5867" s="150">
        <f t="shared" si="275"/>
        <v>0</v>
      </c>
      <c r="P5867" s="15" t="str">
        <f>IF(COUNTIF('Personálie dobrovolníků '!U:X,N5867)&gt;0,"ANO","")</f>
        <v/>
      </c>
      <c r="Q5867" s="15"/>
    </row>
    <row r="5868" spans="2:17" s="25" customFormat="1" x14ac:dyDescent="0.3">
      <c r="B5868" s="15" t="str">
        <f>IF(A5868="","",VLOOKUP(A5868,Tabulka3[[Číslo smlouvy   u pravidelné činnosti]:[Příjmení]],3,0))</f>
        <v/>
      </c>
      <c r="C5868" s="15" t="str">
        <f>IF(A5868="","",VLOOKUP(A5868,Tabulka3[[Číslo smlouvy   u pravidelné činnosti]:[Příjmení]],4,0))</f>
        <v/>
      </c>
      <c r="F5868" s="94"/>
      <c r="H5868" s="113"/>
      <c r="I5868" s="113"/>
      <c r="K5868" s="15"/>
      <c r="L5868" s="15"/>
      <c r="M5868" s="15">
        <f t="shared" si="273"/>
        <v>1</v>
      </c>
      <c r="N5868" s="15" t="str">
        <f t="shared" si="274"/>
        <v>-</v>
      </c>
      <c r="O5868" s="150">
        <f t="shared" si="275"/>
        <v>0</v>
      </c>
      <c r="P5868" s="15" t="str">
        <f>IF(COUNTIF('Personálie dobrovolníků '!U:X,N5868)&gt;0,"ANO","")</f>
        <v/>
      </c>
      <c r="Q5868" s="15"/>
    </row>
    <row r="5869" spans="2:17" s="25" customFormat="1" x14ac:dyDescent="0.3">
      <c r="B5869" s="15" t="str">
        <f>IF(A5869="","",VLOOKUP(A5869,Tabulka3[[Číslo smlouvy   u pravidelné činnosti]:[Příjmení]],3,0))</f>
        <v/>
      </c>
      <c r="C5869" s="15" t="str">
        <f>IF(A5869="","",VLOOKUP(A5869,Tabulka3[[Číslo smlouvy   u pravidelné činnosti]:[Příjmení]],4,0))</f>
        <v/>
      </c>
      <c r="F5869" s="94"/>
      <c r="H5869" s="113"/>
      <c r="I5869" s="113"/>
      <c r="K5869" s="15"/>
      <c r="L5869" s="15"/>
      <c r="M5869" s="15">
        <f t="shared" si="273"/>
        <v>1</v>
      </c>
      <c r="N5869" s="15" t="str">
        <f t="shared" si="274"/>
        <v>-</v>
      </c>
      <c r="O5869" s="150">
        <f t="shared" si="275"/>
        <v>0</v>
      </c>
      <c r="P5869" s="15" t="str">
        <f>IF(COUNTIF('Personálie dobrovolníků '!U:X,N5869)&gt;0,"ANO","")</f>
        <v/>
      </c>
      <c r="Q5869" s="15"/>
    </row>
    <row r="5870" spans="2:17" s="25" customFormat="1" x14ac:dyDescent="0.3">
      <c r="B5870" s="15" t="str">
        <f>IF(A5870="","",VLOOKUP(A5870,Tabulka3[[Číslo smlouvy   u pravidelné činnosti]:[Příjmení]],3,0))</f>
        <v/>
      </c>
      <c r="C5870" s="15" t="str">
        <f>IF(A5870="","",VLOOKUP(A5870,Tabulka3[[Číslo smlouvy   u pravidelné činnosti]:[Příjmení]],4,0))</f>
        <v/>
      </c>
      <c r="F5870" s="94"/>
      <c r="H5870" s="113"/>
      <c r="I5870" s="113"/>
      <c r="K5870" s="15"/>
      <c r="L5870" s="15"/>
      <c r="M5870" s="15">
        <f t="shared" si="273"/>
        <v>1</v>
      </c>
      <c r="N5870" s="15" t="str">
        <f t="shared" si="274"/>
        <v>-</v>
      </c>
      <c r="O5870" s="150">
        <f t="shared" si="275"/>
        <v>0</v>
      </c>
      <c r="P5870" s="15" t="str">
        <f>IF(COUNTIF('Personálie dobrovolníků '!U:X,N5870)&gt;0,"ANO","")</f>
        <v/>
      </c>
      <c r="Q5870" s="15"/>
    </row>
    <row r="5871" spans="2:17" s="25" customFormat="1" x14ac:dyDescent="0.3">
      <c r="B5871" s="15" t="str">
        <f>IF(A5871="","",VLOOKUP(A5871,Tabulka3[[Číslo smlouvy   u pravidelné činnosti]:[Příjmení]],3,0))</f>
        <v/>
      </c>
      <c r="C5871" s="15" t="str">
        <f>IF(A5871="","",VLOOKUP(A5871,Tabulka3[[Číslo smlouvy   u pravidelné činnosti]:[Příjmení]],4,0))</f>
        <v/>
      </c>
      <c r="F5871" s="94"/>
      <c r="H5871" s="113"/>
      <c r="I5871" s="113"/>
      <c r="K5871" s="15"/>
      <c r="L5871" s="15"/>
      <c r="M5871" s="15">
        <f t="shared" si="273"/>
        <v>1</v>
      </c>
      <c r="N5871" s="15" t="str">
        <f t="shared" si="274"/>
        <v>-</v>
      </c>
      <c r="O5871" s="150">
        <f t="shared" si="275"/>
        <v>0</v>
      </c>
      <c r="P5871" s="15" t="str">
        <f>IF(COUNTIF('Personálie dobrovolníků '!U:X,N5871)&gt;0,"ANO","")</f>
        <v/>
      </c>
      <c r="Q5871" s="15"/>
    </row>
    <row r="5872" spans="2:17" s="25" customFormat="1" x14ac:dyDescent="0.3">
      <c r="B5872" s="15" t="str">
        <f>IF(A5872="","",VLOOKUP(A5872,Tabulka3[[Číslo smlouvy   u pravidelné činnosti]:[Příjmení]],3,0))</f>
        <v/>
      </c>
      <c r="C5872" s="15" t="str">
        <f>IF(A5872="","",VLOOKUP(A5872,Tabulka3[[Číslo smlouvy   u pravidelné činnosti]:[Příjmení]],4,0))</f>
        <v/>
      </c>
      <c r="F5872" s="94"/>
      <c r="H5872" s="113"/>
      <c r="I5872" s="113"/>
      <c r="K5872" s="15"/>
      <c r="L5872" s="15"/>
      <c r="M5872" s="15">
        <f t="shared" si="273"/>
        <v>1</v>
      </c>
      <c r="N5872" s="15" t="str">
        <f t="shared" si="274"/>
        <v>-</v>
      </c>
      <c r="O5872" s="150">
        <f t="shared" si="275"/>
        <v>0</v>
      </c>
      <c r="P5872" s="15" t="str">
        <f>IF(COUNTIF('Personálie dobrovolníků '!U:X,N5872)&gt;0,"ANO","")</f>
        <v/>
      </c>
      <c r="Q5872" s="15"/>
    </row>
    <row r="5873" spans="2:17" s="25" customFormat="1" x14ac:dyDescent="0.3">
      <c r="B5873" s="15" t="str">
        <f>IF(A5873="","",VLOOKUP(A5873,Tabulka3[[Číslo smlouvy   u pravidelné činnosti]:[Příjmení]],3,0))</f>
        <v/>
      </c>
      <c r="C5873" s="15" t="str">
        <f>IF(A5873="","",VLOOKUP(A5873,Tabulka3[[Číslo smlouvy   u pravidelné činnosti]:[Příjmení]],4,0))</f>
        <v/>
      </c>
      <c r="F5873" s="94"/>
      <c r="H5873" s="113"/>
      <c r="I5873" s="113"/>
      <c r="K5873" s="15"/>
      <c r="L5873" s="15"/>
      <c r="M5873" s="15">
        <f t="shared" si="273"/>
        <v>1</v>
      </c>
      <c r="N5873" s="15" t="str">
        <f t="shared" si="274"/>
        <v>-</v>
      </c>
      <c r="O5873" s="150">
        <f t="shared" si="275"/>
        <v>0</v>
      </c>
      <c r="P5873" s="15" t="str">
        <f>IF(COUNTIF('Personálie dobrovolníků '!U:X,N5873)&gt;0,"ANO","")</f>
        <v/>
      </c>
      <c r="Q5873" s="15"/>
    </row>
    <row r="5874" spans="2:17" s="25" customFormat="1" x14ac:dyDescent="0.3">
      <c r="B5874" s="15" t="str">
        <f>IF(A5874="","",VLOOKUP(A5874,Tabulka3[[Číslo smlouvy   u pravidelné činnosti]:[Příjmení]],3,0))</f>
        <v/>
      </c>
      <c r="C5874" s="15" t="str">
        <f>IF(A5874="","",VLOOKUP(A5874,Tabulka3[[Číslo smlouvy   u pravidelné činnosti]:[Příjmení]],4,0))</f>
        <v/>
      </c>
      <c r="F5874" s="94"/>
      <c r="H5874" s="113"/>
      <c r="I5874" s="113"/>
      <c r="K5874" s="15"/>
      <c r="L5874" s="15"/>
      <c r="M5874" s="15">
        <f t="shared" si="273"/>
        <v>1</v>
      </c>
      <c r="N5874" s="15" t="str">
        <f t="shared" si="274"/>
        <v>-</v>
      </c>
      <c r="O5874" s="150">
        <f t="shared" si="275"/>
        <v>0</v>
      </c>
      <c r="P5874" s="15" t="str">
        <f>IF(COUNTIF('Personálie dobrovolníků '!U:X,N5874)&gt;0,"ANO","")</f>
        <v/>
      </c>
      <c r="Q5874" s="15"/>
    </row>
    <row r="5875" spans="2:17" s="25" customFormat="1" x14ac:dyDescent="0.3">
      <c r="B5875" s="15" t="str">
        <f>IF(A5875="","",VLOOKUP(A5875,Tabulka3[[Číslo smlouvy   u pravidelné činnosti]:[Příjmení]],3,0))</f>
        <v/>
      </c>
      <c r="C5875" s="15" t="str">
        <f>IF(A5875="","",VLOOKUP(A5875,Tabulka3[[Číslo smlouvy   u pravidelné činnosti]:[Příjmení]],4,0))</f>
        <v/>
      </c>
      <c r="F5875" s="94"/>
      <c r="H5875" s="113"/>
      <c r="I5875" s="113"/>
      <c r="K5875" s="15"/>
      <c r="L5875" s="15"/>
      <c r="M5875" s="15">
        <f t="shared" si="273"/>
        <v>1</v>
      </c>
      <c r="N5875" s="15" t="str">
        <f t="shared" si="274"/>
        <v>-</v>
      </c>
      <c r="O5875" s="150">
        <f t="shared" si="275"/>
        <v>0</v>
      </c>
      <c r="P5875" s="15" t="str">
        <f>IF(COUNTIF('Personálie dobrovolníků '!U:X,N5875)&gt;0,"ANO","")</f>
        <v/>
      </c>
      <c r="Q5875" s="15"/>
    </row>
    <row r="5876" spans="2:17" s="25" customFormat="1" x14ac:dyDescent="0.3">
      <c r="B5876" s="15" t="str">
        <f>IF(A5876="","",VLOOKUP(A5876,Tabulka3[[Číslo smlouvy   u pravidelné činnosti]:[Příjmení]],3,0))</f>
        <v/>
      </c>
      <c r="C5876" s="15" t="str">
        <f>IF(A5876="","",VLOOKUP(A5876,Tabulka3[[Číslo smlouvy   u pravidelné činnosti]:[Příjmení]],4,0))</f>
        <v/>
      </c>
      <c r="F5876" s="94"/>
      <c r="H5876" s="113"/>
      <c r="I5876" s="113"/>
      <c r="K5876" s="15"/>
      <c r="L5876" s="15"/>
      <c r="M5876" s="15">
        <f t="shared" si="273"/>
        <v>1</v>
      </c>
      <c r="N5876" s="15" t="str">
        <f t="shared" si="274"/>
        <v>-</v>
      </c>
      <c r="O5876" s="150">
        <f t="shared" si="275"/>
        <v>0</v>
      </c>
      <c r="P5876" s="15" t="str">
        <f>IF(COUNTIF('Personálie dobrovolníků '!U:X,N5876)&gt;0,"ANO","")</f>
        <v/>
      </c>
      <c r="Q5876" s="15"/>
    </row>
    <row r="5877" spans="2:17" s="25" customFormat="1" x14ac:dyDescent="0.3">
      <c r="B5877" s="15" t="str">
        <f>IF(A5877="","",VLOOKUP(A5877,Tabulka3[[Číslo smlouvy   u pravidelné činnosti]:[Příjmení]],3,0))</f>
        <v/>
      </c>
      <c r="C5877" s="15" t="str">
        <f>IF(A5877="","",VLOOKUP(A5877,Tabulka3[[Číslo smlouvy   u pravidelné činnosti]:[Příjmení]],4,0))</f>
        <v/>
      </c>
      <c r="F5877" s="94"/>
      <c r="H5877" s="113"/>
      <c r="I5877" s="113"/>
      <c r="K5877" s="15"/>
      <c r="L5877" s="15"/>
      <c r="M5877" s="15">
        <f t="shared" si="273"/>
        <v>1</v>
      </c>
      <c r="N5877" s="15" t="str">
        <f t="shared" si="274"/>
        <v>-</v>
      </c>
      <c r="O5877" s="150">
        <f t="shared" si="275"/>
        <v>0</v>
      </c>
      <c r="P5877" s="15" t="str">
        <f>IF(COUNTIF('Personálie dobrovolníků '!U:X,N5877)&gt;0,"ANO","")</f>
        <v/>
      </c>
      <c r="Q5877" s="15"/>
    </row>
    <row r="5878" spans="2:17" s="25" customFormat="1" x14ac:dyDescent="0.3">
      <c r="B5878" s="15" t="str">
        <f>IF(A5878="","",VLOOKUP(A5878,Tabulka3[[Číslo smlouvy   u pravidelné činnosti]:[Příjmení]],3,0))</f>
        <v/>
      </c>
      <c r="C5878" s="15" t="str">
        <f>IF(A5878="","",VLOOKUP(A5878,Tabulka3[[Číslo smlouvy   u pravidelné činnosti]:[Příjmení]],4,0))</f>
        <v/>
      </c>
      <c r="F5878" s="94"/>
      <c r="H5878" s="113"/>
      <c r="I5878" s="113"/>
      <c r="K5878" s="15"/>
      <c r="L5878" s="15"/>
      <c r="M5878" s="15">
        <f t="shared" si="273"/>
        <v>1</v>
      </c>
      <c r="N5878" s="15" t="str">
        <f t="shared" si="274"/>
        <v>-</v>
      </c>
      <c r="O5878" s="150">
        <f t="shared" si="275"/>
        <v>0</v>
      </c>
      <c r="P5878" s="15" t="str">
        <f>IF(COUNTIF('Personálie dobrovolníků '!U:X,N5878)&gt;0,"ANO","")</f>
        <v/>
      </c>
      <c r="Q5878" s="15"/>
    </row>
    <row r="5879" spans="2:17" s="25" customFormat="1" x14ac:dyDescent="0.3">
      <c r="B5879" s="15" t="str">
        <f>IF(A5879="","",VLOOKUP(A5879,Tabulka3[[Číslo smlouvy   u pravidelné činnosti]:[Příjmení]],3,0))</f>
        <v/>
      </c>
      <c r="C5879" s="15" t="str">
        <f>IF(A5879="","",VLOOKUP(A5879,Tabulka3[[Číslo smlouvy   u pravidelné činnosti]:[Příjmení]],4,0))</f>
        <v/>
      </c>
      <c r="F5879" s="94"/>
      <c r="H5879" s="113"/>
      <c r="I5879" s="113"/>
      <c r="K5879" s="15"/>
      <c r="L5879" s="15"/>
      <c r="M5879" s="15">
        <f t="shared" si="273"/>
        <v>1</v>
      </c>
      <c r="N5879" s="15" t="str">
        <f t="shared" si="274"/>
        <v>-</v>
      </c>
      <c r="O5879" s="150">
        <f t="shared" si="275"/>
        <v>0</v>
      </c>
      <c r="P5879" s="15" t="str">
        <f>IF(COUNTIF('Personálie dobrovolníků '!U:X,N5879)&gt;0,"ANO","")</f>
        <v/>
      </c>
      <c r="Q5879" s="15"/>
    </row>
    <row r="5880" spans="2:17" s="25" customFormat="1" x14ac:dyDescent="0.3">
      <c r="B5880" s="15" t="str">
        <f>IF(A5880="","",VLOOKUP(A5880,Tabulka3[[Číslo smlouvy   u pravidelné činnosti]:[Příjmení]],3,0))</f>
        <v/>
      </c>
      <c r="C5880" s="15" t="str">
        <f>IF(A5880="","",VLOOKUP(A5880,Tabulka3[[Číslo smlouvy   u pravidelné činnosti]:[Příjmení]],4,0))</f>
        <v/>
      </c>
      <c r="F5880" s="94"/>
      <c r="H5880" s="113"/>
      <c r="I5880" s="113"/>
      <c r="K5880" s="15"/>
      <c r="L5880" s="15"/>
      <c r="M5880" s="15">
        <f t="shared" si="273"/>
        <v>1</v>
      </c>
      <c r="N5880" s="15" t="str">
        <f t="shared" si="274"/>
        <v>-</v>
      </c>
      <c r="O5880" s="150">
        <f t="shared" si="275"/>
        <v>0</v>
      </c>
      <c r="P5880" s="15" t="str">
        <f>IF(COUNTIF('Personálie dobrovolníků '!U:X,N5880)&gt;0,"ANO","")</f>
        <v/>
      </c>
      <c r="Q5880" s="15"/>
    </row>
    <row r="5881" spans="2:17" s="25" customFormat="1" x14ac:dyDescent="0.3">
      <c r="B5881" s="15" t="str">
        <f>IF(A5881="","",VLOOKUP(A5881,Tabulka3[[Číslo smlouvy   u pravidelné činnosti]:[Příjmení]],3,0))</f>
        <v/>
      </c>
      <c r="C5881" s="15" t="str">
        <f>IF(A5881="","",VLOOKUP(A5881,Tabulka3[[Číslo smlouvy   u pravidelné činnosti]:[Příjmení]],4,0))</f>
        <v/>
      </c>
      <c r="F5881" s="94"/>
      <c r="H5881" s="113"/>
      <c r="I5881" s="113"/>
      <c r="K5881" s="15"/>
      <c r="L5881" s="15"/>
      <c r="M5881" s="15">
        <f t="shared" si="273"/>
        <v>1</v>
      </c>
      <c r="N5881" s="15" t="str">
        <f t="shared" si="274"/>
        <v>-</v>
      </c>
      <c r="O5881" s="150">
        <f t="shared" si="275"/>
        <v>0</v>
      </c>
      <c r="P5881" s="15" t="str">
        <f>IF(COUNTIF('Personálie dobrovolníků '!U:X,N5881)&gt;0,"ANO","")</f>
        <v/>
      </c>
      <c r="Q5881" s="15"/>
    </row>
    <row r="5882" spans="2:17" s="25" customFormat="1" x14ac:dyDescent="0.3">
      <c r="B5882" s="15" t="str">
        <f>IF(A5882="","",VLOOKUP(A5882,Tabulka3[[Číslo smlouvy   u pravidelné činnosti]:[Příjmení]],3,0))</f>
        <v/>
      </c>
      <c r="C5882" s="15" t="str">
        <f>IF(A5882="","",VLOOKUP(A5882,Tabulka3[[Číslo smlouvy   u pravidelné činnosti]:[Příjmení]],4,0))</f>
        <v/>
      </c>
      <c r="F5882" s="94"/>
      <c r="H5882" s="113"/>
      <c r="I5882" s="113"/>
      <c r="K5882" s="15"/>
      <c r="L5882" s="15"/>
      <c r="M5882" s="15">
        <f t="shared" si="273"/>
        <v>1</v>
      </c>
      <c r="N5882" s="15" t="str">
        <f t="shared" si="274"/>
        <v>-</v>
      </c>
      <c r="O5882" s="150">
        <f t="shared" si="275"/>
        <v>0</v>
      </c>
      <c r="P5882" s="15" t="str">
        <f>IF(COUNTIF('Personálie dobrovolníků '!U:X,N5882)&gt;0,"ANO","")</f>
        <v/>
      </c>
      <c r="Q5882" s="15"/>
    </row>
    <row r="5883" spans="2:17" s="25" customFormat="1" x14ac:dyDescent="0.3">
      <c r="B5883" s="15" t="str">
        <f>IF(A5883="","",VLOOKUP(A5883,Tabulka3[[Číslo smlouvy   u pravidelné činnosti]:[Příjmení]],3,0))</f>
        <v/>
      </c>
      <c r="C5883" s="15" t="str">
        <f>IF(A5883="","",VLOOKUP(A5883,Tabulka3[[Číslo smlouvy   u pravidelné činnosti]:[Příjmení]],4,0))</f>
        <v/>
      </c>
      <c r="F5883" s="94"/>
      <c r="H5883" s="113"/>
      <c r="I5883" s="113"/>
      <c r="K5883" s="15"/>
      <c r="L5883" s="15"/>
      <c r="M5883" s="15">
        <f t="shared" si="273"/>
        <v>1</v>
      </c>
      <c r="N5883" s="15" t="str">
        <f t="shared" si="274"/>
        <v>-</v>
      </c>
      <c r="O5883" s="150">
        <f t="shared" si="275"/>
        <v>0</v>
      </c>
      <c r="P5883" s="15" t="str">
        <f>IF(COUNTIF('Personálie dobrovolníků '!U:X,N5883)&gt;0,"ANO","")</f>
        <v/>
      </c>
      <c r="Q5883" s="15"/>
    </row>
    <row r="5884" spans="2:17" s="25" customFormat="1" x14ac:dyDescent="0.3">
      <c r="B5884" s="15" t="str">
        <f>IF(A5884="","",VLOOKUP(A5884,Tabulka3[[Číslo smlouvy   u pravidelné činnosti]:[Příjmení]],3,0))</f>
        <v/>
      </c>
      <c r="C5884" s="15" t="str">
        <f>IF(A5884="","",VLOOKUP(A5884,Tabulka3[[Číslo smlouvy   u pravidelné činnosti]:[Příjmení]],4,0))</f>
        <v/>
      </c>
      <c r="F5884" s="94"/>
      <c r="H5884" s="113"/>
      <c r="I5884" s="113"/>
      <c r="K5884" s="15"/>
      <c r="L5884" s="15"/>
      <c r="M5884" s="15">
        <f t="shared" si="273"/>
        <v>1</v>
      </c>
      <c r="N5884" s="15" t="str">
        <f t="shared" si="274"/>
        <v>-</v>
      </c>
      <c r="O5884" s="150">
        <f t="shared" si="275"/>
        <v>0</v>
      </c>
      <c r="P5884" s="15" t="str">
        <f>IF(COUNTIF('Personálie dobrovolníků '!U:X,N5884)&gt;0,"ANO","")</f>
        <v/>
      </c>
      <c r="Q5884" s="15"/>
    </row>
    <row r="5885" spans="2:17" s="25" customFormat="1" x14ac:dyDescent="0.3">
      <c r="B5885" s="15" t="str">
        <f>IF(A5885="","",VLOOKUP(A5885,Tabulka3[[Číslo smlouvy   u pravidelné činnosti]:[Příjmení]],3,0))</f>
        <v/>
      </c>
      <c r="C5885" s="15" t="str">
        <f>IF(A5885="","",VLOOKUP(A5885,Tabulka3[[Číslo smlouvy   u pravidelné činnosti]:[Příjmení]],4,0))</f>
        <v/>
      </c>
      <c r="F5885" s="94"/>
      <c r="H5885" s="113"/>
      <c r="I5885" s="113"/>
      <c r="K5885" s="15"/>
      <c r="L5885" s="15"/>
      <c r="M5885" s="15">
        <f t="shared" si="273"/>
        <v>1</v>
      </c>
      <c r="N5885" s="15" t="str">
        <f t="shared" si="274"/>
        <v>-</v>
      </c>
      <c r="O5885" s="150">
        <f t="shared" si="275"/>
        <v>0</v>
      </c>
      <c r="P5885" s="15" t="str">
        <f>IF(COUNTIF('Personálie dobrovolníků '!U:X,N5885)&gt;0,"ANO","")</f>
        <v/>
      </c>
      <c r="Q5885" s="15"/>
    </row>
    <row r="5886" spans="2:17" s="25" customFormat="1" x14ac:dyDescent="0.3">
      <c r="B5886" s="15" t="str">
        <f>IF(A5886="","",VLOOKUP(A5886,Tabulka3[[Číslo smlouvy   u pravidelné činnosti]:[Příjmení]],3,0))</f>
        <v/>
      </c>
      <c r="C5886" s="15" t="str">
        <f>IF(A5886="","",VLOOKUP(A5886,Tabulka3[[Číslo smlouvy   u pravidelné činnosti]:[Příjmení]],4,0))</f>
        <v/>
      </c>
      <c r="F5886" s="94"/>
      <c r="H5886" s="113"/>
      <c r="I5886" s="113"/>
      <c r="K5886" s="15"/>
      <c r="L5886" s="15"/>
      <c r="M5886" s="15">
        <f t="shared" si="273"/>
        <v>1</v>
      </c>
      <c r="N5886" s="15" t="str">
        <f t="shared" si="274"/>
        <v>-</v>
      </c>
      <c r="O5886" s="150">
        <f t="shared" si="275"/>
        <v>0</v>
      </c>
      <c r="P5886" s="15" t="str">
        <f>IF(COUNTIF('Personálie dobrovolníků '!U:X,N5886)&gt;0,"ANO","")</f>
        <v/>
      </c>
      <c r="Q5886" s="15"/>
    </row>
    <row r="5887" spans="2:17" s="25" customFormat="1" x14ac:dyDescent="0.3">
      <c r="B5887" s="15" t="str">
        <f>IF(A5887="","",VLOOKUP(A5887,Tabulka3[[Číslo smlouvy   u pravidelné činnosti]:[Příjmení]],3,0))</f>
        <v/>
      </c>
      <c r="C5887" s="15" t="str">
        <f>IF(A5887="","",VLOOKUP(A5887,Tabulka3[[Číslo smlouvy   u pravidelné činnosti]:[Příjmení]],4,0))</f>
        <v/>
      </c>
      <c r="F5887" s="94"/>
      <c r="H5887" s="113"/>
      <c r="I5887" s="113"/>
      <c r="K5887" s="15"/>
      <c r="L5887" s="15"/>
      <c r="M5887" s="15">
        <f t="shared" si="273"/>
        <v>1</v>
      </c>
      <c r="N5887" s="15" t="str">
        <f t="shared" si="274"/>
        <v>-</v>
      </c>
      <c r="O5887" s="150">
        <f t="shared" si="275"/>
        <v>0</v>
      </c>
      <c r="P5887" s="15" t="str">
        <f>IF(COUNTIF('Personálie dobrovolníků '!U:X,N5887)&gt;0,"ANO","")</f>
        <v/>
      </c>
      <c r="Q5887" s="15"/>
    </row>
    <row r="5888" spans="2:17" s="25" customFormat="1" x14ac:dyDescent="0.3">
      <c r="B5888" s="15" t="str">
        <f>IF(A5888="","",VLOOKUP(A5888,Tabulka3[[Číslo smlouvy   u pravidelné činnosti]:[Příjmení]],3,0))</f>
        <v/>
      </c>
      <c r="C5888" s="15" t="str">
        <f>IF(A5888="","",VLOOKUP(A5888,Tabulka3[[Číslo smlouvy   u pravidelné činnosti]:[Příjmení]],4,0))</f>
        <v/>
      </c>
      <c r="F5888" s="94"/>
      <c r="H5888" s="113"/>
      <c r="I5888" s="113"/>
      <c r="K5888" s="15"/>
      <c r="L5888" s="15"/>
      <c r="M5888" s="15">
        <f t="shared" si="273"/>
        <v>1</v>
      </c>
      <c r="N5888" s="15" t="str">
        <f t="shared" si="274"/>
        <v>-</v>
      </c>
      <c r="O5888" s="150">
        <f t="shared" si="275"/>
        <v>0</v>
      </c>
      <c r="P5888" s="15" t="str">
        <f>IF(COUNTIF('Personálie dobrovolníků '!U:X,N5888)&gt;0,"ANO","")</f>
        <v/>
      </c>
      <c r="Q5888" s="15"/>
    </row>
    <row r="5889" spans="2:17" s="25" customFormat="1" x14ac:dyDescent="0.3">
      <c r="B5889" s="15" t="str">
        <f>IF(A5889="","",VLOOKUP(A5889,Tabulka3[[Číslo smlouvy   u pravidelné činnosti]:[Příjmení]],3,0))</f>
        <v/>
      </c>
      <c r="C5889" s="15" t="str">
        <f>IF(A5889="","",VLOOKUP(A5889,Tabulka3[[Číslo smlouvy   u pravidelné činnosti]:[Příjmení]],4,0))</f>
        <v/>
      </c>
      <c r="F5889" s="94"/>
      <c r="H5889" s="113"/>
      <c r="I5889" s="113"/>
      <c r="K5889" s="15"/>
      <c r="L5889" s="15"/>
      <c r="M5889" s="15">
        <f t="shared" si="273"/>
        <v>1</v>
      </c>
      <c r="N5889" s="15" t="str">
        <f t="shared" si="274"/>
        <v>-</v>
      </c>
      <c r="O5889" s="150">
        <f t="shared" si="275"/>
        <v>0</v>
      </c>
      <c r="P5889" s="15" t="str">
        <f>IF(COUNTIF('Personálie dobrovolníků '!U:X,N5889)&gt;0,"ANO","")</f>
        <v/>
      </c>
      <c r="Q5889" s="15"/>
    </row>
    <row r="5890" spans="2:17" s="25" customFormat="1" x14ac:dyDescent="0.3">
      <c r="B5890" s="15" t="str">
        <f>IF(A5890="","",VLOOKUP(A5890,Tabulka3[[Číslo smlouvy   u pravidelné činnosti]:[Příjmení]],3,0))</f>
        <v/>
      </c>
      <c r="C5890" s="15" t="str">
        <f>IF(A5890="","",VLOOKUP(A5890,Tabulka3[[Číslo smlouvy   u pravidelné činnosti]:[Příjmení]],4,0))</f>
        <v/>
      </c>
      <c r="F5890" s="94"/>
      <c r="H5890" s="113"/>
      <c r="I5890" s="113"/>
      <c r="K5890" s="15"/>
      <c r="L5890" s="15"/>
      <c r="M5890" s="15">
        <f t="shared" si="273"/>
        <v>1</v>
      </c>
      <c r="N5890" s="15" t="str">
        <f t="shared" si="274"/>
        <v>-</v>
      </c>
      <c r="O5890" s="150">
        <f t="shared" si="275"/>
        <v>0</v>
      </c>
      <c r="P5890" s="15" t="str">
        <f>IF(COUNTIF('Personálie dobrovolníků '!U:X,N5890)&gt;0,"ANO","")</f>
        <v/>
      </c>
      <c r="Q5890" s="15"/>
    </row>
    <row r="5891" spans="2:17" s="25" customFormat="1" x14ac:dyDescent="0.3">
      <c r="B5891" s="15" t="str">
        <f>IF(A5891="","",VLOOKUP(A5891,Tabulka3[[Číslo smlouvy   u pravidelné činnosti]:[Příjmení]],3,0))</f>
        <v/>
      </c>
      <c r="C5891" s="15" t="str">
        <f>IF(A5891="","",VLOOKUP(A5891,Tabulka3[[Číslo smlouvy   u pravidelné činnosti]:[Příjmení]],4,0))</f>
        <v/>
      </c>
      <c r="F5891" s="94"/>
      <c r="H5891" s="113"/>
      <c r="I5891" s="113"/>
      <c r="K5891" s="15"/>
      <c r="L5891" s="15"/>
      <c r="M5891" s="15">
        <f t="shared" si="273"/>
        <v>1</v>
      </c>
      <c r="N5891" s="15" t="str">
        <f t="shared" si="274"/>
        <v>-</v>
      </c>
      <c r="O5891" s="150">
        <f t="shared" si="275"/>
        <v>0</v>
      </c>
      <c r="P5891" s="15" t="str">
        <f>IF(COUNTIF('Personálie dobrovolníků '!U:X,N5891)&gt;0,"ANO","")</f>
        <v/>
      </c>
      <c r="Q5891" s="15"/>
    </row>
    <row r="5892" spans="2:17" s="25" customFormat="1" x14ac:dyDescent="0.3">
      <c r="B5892" s="15" t="str">
        <f>IF(A5892="","",VLOOKUP(A5892,Tabulka3[[Číslo smlouvy   u pravidelné činnosti]:[Příjmení]],3,0))</f>
        <v/>
      </c>
      <c r="C5892" s="15" t="str">
        <f>IF(A5892="","",VLOOKUP(A5892,Tabulka3[[Číslo smlouvy   u pravidelné činnosti]:[Příjmení]],4,0))</f>
        <v/>
      </c>
      <c r="F5892" s="94"/>
      <c r="H5892" s="113"/>
      <c r="I5892" s="113"/>
      <c r="K5892" s="15"/>
      <c r="L5892" s="15"/>
      <c r="M5892" s="15">
        <f t="shared" ref="M5892:M5955" si="276">IF(OR(
   AND($H5892=$K$12, $I5892=$L$4),
   AND($H5892=$K$12, $I5892=$L$5),
   AND($H5892=$K$12, $I5892=$L$6),
   AND($H5892=$K$12, $I5892=$L$7),
   AND($H5892=$K$11, $I5892=$L$4),
   AND($H5892=$K$11, $I5892=$L$5),
   AND($H5892=$K$11, $I5892=$L$6),
   AND($H5892=$K$11, $I5892=$L$7),
   AND($H5892=$K$5, $I5892=$L$5),
   AND($H5892=$K$6, $I5892=$L$4),
   AND($H5892=$K$6, $I5892=$L$5),
   AND($H5892=$K$6, $I5892=$L$7),
   AND($H5892=$K$4, $I5892=$L$6),
), 0, 1)</f>
        <v>1</v>
      </c>
      <c r="N5892" s="15" t="str">
        <f t="shared" ref="N5892:N5955" si="277">A5892 &amp; "-" &amp; J5892</f>
        <v>-</v>
      </c>
      <c r="O5892" s="150">
        <f t="shared" ref="O5892:O5955" si="278">IF(AND(M5892&lt;&gt;0, P5892="ANO"), 1, 0)</f>
        <v>0</v>
      </c>
      <c r="P5892" s="15" t="str">
        <f>IF(COUNTIF('Personálie dobrovolníků '!U:X,N5892)&gt;0,"ANO","")</f>
        <v/>
      </c>
      <c r="Q5892" s="15"/>
    </row>
    <row r="5893" spans="2:17" s="25" customFormat="1" x14ac:dyDescent="0.3">
      <c r="B5893" s="15" t="str">
        <f>IF(A5893="","",VLOOKUP(A5893,Tabulka3[[Číslo smlouvy   u pravidelné činnosti]:[Příjmení]],3,0))</f>
        <v/>
      </c>
      <c r="C5893" s="15" t="str">
        <f>IF(A5893="","",VLOOKUP(A5893,Tabulka3[[Číslo smlouvy   u pravidelné činnosti]:[Příjmení]],4,0))</f>
        <v/>
      </c>
      <c r="F5893" s="94"/>
      <c r="H5893" s="113"/>
      <c r="I5893" s="113"/>
      <c r="K5893" s="15"/>
      <c r="L5893" s="15"/>
      <c r="M5893" s="15">
        <f t="shared" si="276"/>
        <v>1</v>
      </c>
      <c r="N5893" s="15" t="str">
        <f t="shared" si="277"/>
        <v>-</v>
      </c>
      <c r="O5893" s="150">
        <f t="shared" si="278"/>
        <v>0</v>
      </c>
      <c r="P5893" s="15" t="str">
        <f>IF(COUNTIF('Personálie dobrovolníků '!U:X,N5893)&gt;0,"ANO","")</f>
        <v/>
      </c>
      <c r="Q5893" s="15"/>
    </row>
    <row r="5894" spans="2:17" s="25" customFormat="1" x14ac:dyDescent="0.3">
      <c r="B5894" s="15" t="str">
        <f>IF(A5894="","",VLOOKUP(A5894,Tabulka3[[Číslo smlouvy   u pravidelné činnosti]:[Příjmení]],3,0))</f>
        <v/>
      </c>
      <c r="C5894" s="15" t="str">
        <f>IF(A5894="","",VLOOKUP(A5894,Tabulka3[[Číslo smlouvy   u pravidelné činnosti]:[Příjmení]],4,0))</f>
        <v/>
      </c>
      <c r="F5894" s="94"/>
      <c r="H5894" s="113"/>
      <c r="I5894" s="113"/>
      <c r="K5894" s="15"/>
      <c r="L5894" s="15"/>
      <c r="M5894" s="15">
        <f t="shared" si="276"/>
        <v>1</v>
      </c>
      <c r="N5894" s="15" t="str">
        <f t="shared" si="277"/>
        <v>-</v>
      </c>
      <c r="O5894" s="150">
        <f t="shared" si="278"/>
        <v>0</v>
      </c>
      <c r="P5894" s="15" t="str">
        <f>IF(COUNTIF('Personálie dobrovolníků '!U:X,N5894)&gt;0,"ANO","")</f>
        <v/>
      </c>
      <c r="Q5894" s="15"/>
    </row>
    <row r="5895" spans="2:17" s="25" customFormat="1" x14ac:dyDescent="0.3">
      <c r="B5895" s="15" t="str">
        <f>IF(A5895="","",VLOOKUP(A5895,Tabulka3[[Číslo smlouvy   u pravidelné činnosti]:[Příjmení]],3,0))</f>
        <v/>
      </c>
      <c r="C5895" s="15" t="str">
        <f>IF(A5895="","",VLOOKUP(A5895,Tabulka3[[Číslo smlouvy   u pravidelné činnosti]:[Příjmení]],4,0))</f>
        <v/>
      </c>
      <c r="F5895" s="94"/>
      <c r="H5895" s="113"/>
      <c r="I5895" s="113"/>
      <c r="K5895" s="15"/>
      <c r="L5895" s="15"/>
      <c r="M5895" s="15">
        <f t="shared" si="276"/>
        <v>1</v>
      </c>
      <c r="N5895" s="15" t="str">
        <f t="shared" si="277"/>
        <v>-</v>
      </c>
      <c r="O5895" s="150">
        <f t="shared" si="278"/>
        <v>0</v>
      </c>
      <c r="P5895" s="15" t="str">
        <f>IF(COUNTIF('Personálie dobrovolníků '!U:X,N5895)&gt;0,"ANO","")</f>
        <v/>
      </c>
      <c r="Q5895" s="15"/>
    </row>
    <row r="5896" spans="2:17" s="25" customFormat="1" x14ac:dyDescent="0.3">
      <c r="B5896" s="15" t="str">
        <f>IF(A5896="","",VLOOKUP(A5896,Tabulka3[[Číslo smlouvy   u pravidelné činnosti]:[Příjmení]],3,0))</f>
        <v/>
      </c>
      <c r="C5896" s="15" t="str">
        <f>IF(A5896="","",VLOOKUP(A5896,Tabulka3[[Číslo smlouvy   u pravidelné činnosti]:[Příjmení]],4,0))</f>
        <v/>
      </c>
      <c r="F5896" s="94"/>
      <c r="H5896" s="113"/>
      <c r="I5896" s="113"/>
      <c r="K5896" s="15"/>
      <c r="L5896" s="15"/>
      <c r="M5896" s="15">
        <f t="shared" si="276"/>
        <v>1</v>
      </c>
      <c r="N5896" s="15" t="str">
        <f t="shared" si="277"/>
        <v>-</v>
      </c>
      <c r="O5896" s="150">
        <f t="shared" si="278"/>
        <v>0</v>
      </c>
      <c r="P5896" s="15" t="str">
        <f>IF(COUNTIF('Personálie dobrovolníků '!U:X,N5896)&gt;0,"ANO","")</f>
        <v/>
      </c>
      <c r="Q5896" s="15"/>
    </row>
    <row r="5897" spans="2:17" s="25" customFormat="1" x14ac:dyDescent="0.3">
      <c r="B5897" s="15" t="str">
        <f>IF(A5897="","",VLOOKUP(A5897,Tabulka3[[Číslo smlouvy   u pravidelné činnosti]:[Příjmení]],3,0))</f>
        <v/>
      </c>
      <c r="C5897" s="15" t="str">
        <f>IF(A5897="","",VLOOKUP(A5897,Tabulka3[[Číslo smlouvy   u pravidelné činnosti]:[Příjmení]],4,0))</f>
        <v/>
      </c>
      <c r="F5897" s="94"/>
      <c r="H5897" s="113"/>
      <c r="I5897" s="113"/>
      <c r="K5897" s="15"/>
      <c r="L5897" s="15"/>
      <c r="M5897" s="15">
        <f t="shared" si="276"/>
        <v>1</v>
      </c>
      <c r="N5897" s="15" t="str">
        <f t="shared" si="277"/>
        <v>-</v>
      </c>
      <c r="O5897" s="150">
        <f t="shared" si="278"/>
        <v>0</v>
      </c>
      <c r="P5897" s="15" t="str">
        <f>IF(COUNTIF('Personálie dobrovolníků '!U:X,N5897)&gt;0,"ANO","")</f>
        <v/>
      </c>
      <c r="Q5897" s="15"/>
    </row>
    <row r="5898" spans="2:17" s="25" customFormat="1" x14ac:dyDescent="0.3">
      <c r="B5898" s="15" t="str">
        <f>IF(A5898="","",VLOOKUP(A5898,Tabulka3[[Číslo smlouvy   u pravidelné činnosti]:[Příjmení]],3,0))</f>
        <v/>
      </c>
      <c r="C5898" s="15" t="str">
        <f>IF(A5898="","",VLOOKUP(A5898,Tabulka3[[Číslo smlouvy   u pravidelné činnosti]:[Příjmení]],4,0))</f>
        <v/>
      </c>
      <c r="F5898" s="94"/>
      <c r="H5898" s="113"/>
      <c r="I5898" s="113"/>
      <c r="K5898" s="15"/>
      <c r="L5898" s="15"/>
      <c r="M5898" s="15">
        <f t="shared" si="276"/>
        <v>1</v>
      </c>
      <c r="N5898" s="15" t="str">
        <f t="shared" si="277"/>
        <v>-</v>
      </c>
      <c r="O5898" s="150">
        <f t="shared" si="278"/>
        <v>0</v>
      </c>
      <c r="P5898" s="15" t="str">
        <f>IF(COUNTIF('Personálie dobrovolníků '!U:X,N5898)&gt;0,"ANO","")</f>
        <v/>
      </c>
      <c r="Q5898" s="15"/>
    </row>
    <row r="5899" spans="2:17" s="25" customFormat="1" x14ac:dyDescent="0.3">
      <c r="B5899" s="15" t="str">
        <f>IF(A5899="","",VLOOKUP(A5899,Tabulka3[[Číslo smlouvy   u pravidelné činnosti]:[Příjmení]],3,0))</f>
        <v/>
      </c>
      <c r="C5899" s="15" t="str">
        <f>IF(A5899="","",VLOOKUP(A5899,Tabulka3[[Číslo smlouvy   u pravidelné činnosti]:[Příjmení]],4,0))</f>
        <v/>
      </c>
      <c r="F5899" s="94"/>
      <c r="H5899" s="113"/>
      <c r="I5899" s="113"/>
      <c r="K5899" s="15"/>
      <c r="L5899" s="15"/>
      <c r="M5899" s="15">
        <f t="shared" si="276"/>
        <v>1</v>
      </c>
      <c r="N5899" s="15" t="str">
        <f t="shared" si="277"/>
        <v>-</v>
      </c>
      <c r="O5899" s="150">
        <f t="shared" si="278"/>
        <v>0</v>
      </c>
      <c r="P5899" s="15" t="str">
        <f>IF(COUNTIF('Personálie dobrovolníků '!U:X,N5899)&gt;0,"ANO","")</f>
        <v/>
      </c>
      <c r="Q5899" s="15"/>
    </row>
    <row r="5900" spans="2:17" s="25" customFormat="1" x14ac:dyDescent="0.3">
      <c r="B5900" s="15" t="str">
        <f>IF(A5900="","",VLOOKUP(A5900,Tabulka3[[Číslo smlouvy   u pravidelné činnosti]:[Příjmení]],3,0))</f>
        <v/>
      </c>
      <c r="C5900" s="15" t="str">
        <f>IF(A5900="","",VLOOKUP(A5900,Tabulka3[[Číslo smlouvy   u pravidelné činnosti]:[Příjmení]],4,0))</f>
        <v/>
      </c>
      <c r="F5900" s="94"/>
      <c r="H5900" s="113"/>
      <c r="I5900" s="113"/>
      <c r="K5900" s="15"/>
      <c r="L5900" s="15"/>
      <c r="M5900" s="15">
        <f t="shared" si="276"/>
        <v>1</v>
      </c>
      <c r="N5900" s="15" t="str">
        <f t="shared" si="277"/>
        <v>-</v>
      </c>
      <c r="O5900" s="150">
        <f t="shared" si="278"/>
        <v>0</v>
      </c>
      <c r="P5900" s="15" t="str">
        <f>IF(COUNTIF('Personálie dobrovolníků '!U:X,N5900)&gt;0,"ANO","")</f>
        <v/>
      </c>
      <c r="Q5900" s="15"/>
    </row>
    <row r="5901" spans="2:17" s="25" customFormat="1" x14ac:dyDescent="0.3">
      <c r="B5901" s="15" t="str">
        <f>IF(A5901="","",VLOOKUP(A5901,Tabulka3[[Číslo smlouvy   u pravidelné činnosti]:[Příjmení]],3,0))</f>
        <v/>
      </c>
      <c r="C5901" s="15" t="str">
        <f>IF(A5901="","",VLOOKUP(A5901,Tabulka3[[Číslo smlouvy   u pravidelné činnosti]:[Příjmení]],4,0))</f>
        <v/>
      </c>
      <c r="F5901" s="94"/>
      <c r="H5901" s="113"/>
      <c r="I5901" s="113"/>
      <c r="K5901" s="15"/>
      <c r="L5901" s="15"/>
      <c r="M5901" s="15">
        <f t="shared" si="276"/>
        <v>1</v>
      </c>
      <c r="N5901" s="15" t="str">
        <f t="shared" si="277"/>
        <v>-</v>
      </c>
      <c r="O5901" s="150">
        <f t="shared" si="278"/>
        <v>0</v>
      </c>
      <c r="P5901" s="15" t="str">
        <f>IF(COUNTIF('Personálie dobrovolníků '!U:X,N5901)&gt;0,"ANO","")</f>
        <v/>
      </c>
      <c r="Q5901" s="15"/>
    </row>
    <row r="5902" spans="2:17" s="25" customFormat="1" x14ac:dyDescent="0.3">
      <c r="B5902" s="15" t="str">
        <f>IF(A5902="","",VLOOKUP(A5902,Tabulka3[[Číslo smlouvy   u pravidelné činnosti]:[Příjmení]],3,0))</f>
        <v/>
      </c>
      <c r="C5902" s="15" t="str">
        <f>IF(A5902="","",VLOOKUP(A5902,Tabulka3[[Číslo smlouvy   u pravidelné činnosti]:[Příjmení]],4,0))</f>
        <v/>
      </c>
      <c r="F5902" s="94"/>
      <c r="H5902" s="113"/>
      <c r="I5902" s="113"/>
      <c r="K5902" s="15"/>
      <c r="L5902" s="15"/>
      <c r="M5902" s="15">
        <f t="shared" si="276"/>
        <v>1</v>
      </c>
      <c r="N5902" s="15" t="str">
        <f t="shared" si="277"/>
        <v>-</v>
      </c>
      <c r="O5902" s="150">
        <f t="shared" si="278"/>
        <v>0</v>
      </c>
      <c r="P5902" s="15" t="str">
        <f>IF(COUNTIF('Personálie dobrovolníků '!U:X,N5902)&gt;0,"ANO","")</f>
        <v/>
      </c>
      <c r="Q5902" s="15"/>
    </row>
    <row r="5903" spans="2:17" s="25" customFormat="1" x14ac:dyDescent="0.3">
      <c r="B5903" s="15" t="str">
        <f>IF(A5903="","",VLOOKUP(A5903,Tabulka3[[Číslo smlouvy   u pravidelné činnosti]:[Příjmení]],3,0))</f>
        <v/>
      </c>
      <c r="C5903" s="15" t="str">
        <f>IF(A5903="","",VLOOKUP(A5903,Tabulka3[[Číslo smlouvy   u pravidelné činnosti]:[Příjmení]],4,0))</f>
        <v/>
      </c>
      <c r="F5903" s="94"/>
      <c r="H5903" s="113"/>
      <c r="I5903" s="113"/>
      <c r="K5903" s="15"/>
      <c r="L5903" s="15"/>
      <c r="M5903" s="15">
        <f t="shared" si="276"/>
        <v>1</v>
      </c>
      <c r="N5903" s="15" t="str">
        <f t="shared" si="277"/>
        <v>-</v>
      </c>
      <c r="O5903" s="150">
        <f t="shared" si="278"/>
        <v>0</v>
      </c>
      <c r="P5903" s="15" t="str">
        <f>IF(COUNTIF('Personálie dobrovolníků '!U:X,N5903)&gt;0,"ANO","")</f>
        <v/>
      </c>
      <c r="Q5903" s="15"/>
    </row>
    <row r="5904" spans="2:17" s="25" customFormat="1" x14ac:dyDescent="0.3">
      <c r="B5904" s="15" t="str">
        <f>IF(A5904="","",VLOOKUP(A5904,Tabulka3[[Číslo smlouvy   u pravidelné činnosti]:[Příjmení]],3,0))</f>
        <v/>
      </c>
      <c r="C5904" s="15" t="str">
        <f>IF(A5904="","",VLOOKUP(A5904,Tabulka3[[Číslo smlouvy   u pravidelné činnosti]:[Příjmení]],4,0))</f>
        <v/>
      </c>
      <c r="F5904" s="94"/>
      <c r="H5904" s="113"/>
      <c r="I5904" s="113"/>
      <c r="K5904" s="15"/>
      <c r="L5904" s="15"/>
      <c r="M5904" s="15">
        <f t="shared" si="276"/>
        <v>1</v>
      </c>
      <c r="N5904" s="15" t="str">
        <f t="shared" si="277"/>
        <v>-</v>
      </c>
      <c r="O5904" s="150">
        <f t="shared" si="278"/>
        <v>0</v>
      </c>
      <c r="P5904" s="15" t="str">
        <f>IF(COUNTIF('Personálie dobrovolníků '!U:X,N5904)&gt;0,"ANO","")</f>
        <v/>
      </c>
      <c r="Q5904" s="15"/>
    </row>
    <row r="5905" spans="2:17" s="25" customFormat="1" x14ac:dyDescent="0.3">
      <c r="B5905" s="15" t="str">
        <f>IF(A5905="","",VLOOKUP(A5905,Tabulka3[[Číslo smlouvy   u pravidelné činnosti]:[Příjmení]],3,0))</f>
        <v/>
      </c>
      <c r="C5905" s="15" t="str">
        <f>IF(A5905="","",VLOOKUP(A5905,Tabulka3[[Číslo smlouvy   u pravidelné činnosti]:[Příjmení]],4,0))</f>
        <v/>
      </c>
      <c r="F5905" s="94"/>
      <c r="H5905" s="113"/>
      <c r="I5905" s="113"/>
      <c r="K5905" s="15"/>
      <c r="L5905" s="15"/>
      <c r="M5905" s="15">
        <f t="shared" si="276"/>
        <v>1</v>
      </c>
      <c r="N5905" s="15" t="str">
        <f t="shared" si="277"/>
        <v>-</v>
      </c>
      <c r="O5905" s="150">
        <f t="shared" si="278"/>
        <v>0</v>
      </c>
      <c r="P5905" s="15" t="str">
        <f>IF(COUNTIF('Personálie dobrovolníků '!U:X,N5905)&gt;0,"ANO","")</f>
        <v/>
      </c>
      <c r="Q5905" s="15"/>
    </row>
    <row r="5906" spans="2:17" s="25" customFormat="1" x14ac:dyDescent="0.3">
      <c r="B5906" s="15" t="str">
        <f>IF(A5906="","",VLOOKUP(A5906,Tabulka3[[Číslo smlouvy   u pravidelné činnosti]:[Příjmení]],3,0))</f>
        <v/>
      </c>
      <c r="C5906" s="15" t="str">
        <f>IF(A5906="","",VLOOKUP(A5906,Tabulka3[[Číslo smlouvy   u pravidelné činnosti]:[Příjmení]],4,0))</f>
        <v/>
      </c>
      <c r="F5906" s="94"/>
      <c r="H5906" s="113"/>
      <c r="I5906" s="113"/>
      <c r="K5906" s="15"/>
      <c r="L5906" s="15"/>
      <c r="M5906" s="15">
        <f t="shared" si="276"/>
        <v>1</v>
      </c>
      <c r="N5906" s="15" t="str">
        <f t="shared" si="277"/>
        <v>-</v>
      </c>
      <c r="O5906" s="150">
        <f t="shared" si="278"/>
        <v>0</v>
      </c>
      <c r="P5906" s="15" t="str">
        <f>IF(COUNTIF('Personálie dobrovolníků '!U:X,N5906)&gt;0,"ANO","")</f>
        <v/>
      </c>
      <c r="Q5906" s="15"/>
    </row>
    <row r="5907" spans="2:17" s="25" customFormat="1" x14ac:dyDescent="0.3">
      <c r="B5907" s="15" t="str">
        <f>IF(A5907="","",VLOOKUP(A5907,Tabulka3[[Číslo smlouvy   u pravidelné činnosti]:[Příjmení]],3,0))</f>
        <v/>
      </c>
      <c r="C5907" s="15" t="str">
        <f>IF(A5907="","",VLOOKUP(A5907,Tabulka3[[Číslo smlouvy   u pravidelné činnosti]:[Příjmení]],4,0))</f>
        <v/>
      </c>
      <c r="F5907" s="94"/>
      <c r="H5907" s="113"/>
      <c r="I5907" s="113"/>
      <c r="K5907" s="15"/>
      <c r="L5907" s="15"/>
      <c r="M5907" s="15">
        <f t="shared" si="276"/>
        <v>1</v>
      </c>
      <c r="N5907" s="15" t="str">
        <f t="shared" si="277"/>
        <v>-</v>
      </c>
      <c r="O5907" s="150">
        <f t="shared" si="278"/>
        <v>0</v>
      </c>
      <c r="P5907" s="15" t="str">
        <f>IF(COUNTIF('Personálie dobrovolníků '!U:X,N5907)&gt;0,"ANO","")</f>
        <v/>
      </c>
      <c r="Q5907" s="15"/>
    </row>
    <row r="5908" spans="2:17" s="25" customFormat="1" x14ac:dyDescent="0.3">
      <c r="B5908" s="15" t="str">
        <f>IF(A5908="","",VLOOKUP(A5908,Tabulka3[[Číslo smlouvy   u pravidelné činnosti]:[Příjmení]],3,0))</f>
        <v/>
      </c>
      <c r="C5908" s="15" t="str">
        <f>IF(A5908="","",VLOOKUP(A5908,Tabulka3[[Číslo smlouvy   u pravidelné činnosti]:[Příjmení]],4,0))</f>
        <v/>
      </c>
      <c r="F5908" s="94"/>
      <c r="H5908" s="113"/>
      <c r="I5908" s="113"/>
      <c r="K5908" s="15"/>
      <c r="L5908" s="15"/>
      <c r="M5908" s="15">
        <f t="shared" si="276"/>
        <v>1</v>
      </c>
      <c r="N5908" s="15" t="str">
        <f t="shared" si="277"/>
        <v>-</v>
      </c>
      <c r="O5908" s="150">
        <f t="shared" si="278"/>
        <v>0</v>
      </c>
      <c r="P5908" s="15" t="str">
        <f>IF(COUNTIF('Personálie dobrovolníků '!U:X,N5908)&gt;0,"ANO","")</f>
        <v/>
      </c>
      <c r="Q5908" s="15"/>
    </row>
    <row r="5909" spans="2:17" s="25" customFormat="1" x14ac:dyDescent="0.3">
      <c r="B5909" s="15" t="str">
        <f>IF(A5909="","",VLOOKUP(A5909,Tabulka3[[Číslo smlouvy   u pravidelné činnosti]:[Příjmení]],3,0))</f>
        <v/>
      </c>
      <c r="C5909" s="15" t="str">
        <f>IF(A5909="","",VLOOKUP(A5909,Tabulka3[[Číslo smlouvy   u pravidelné činnosti]:[Příjmení]],4,0))</f>
        <v/>
      </c>
      <c r="F5909" s="94"/>
      <c r="H5909" s="113"/>
      <c r="I5909" s="113"/>
      <c r="K5909" s="15"/>
      <c r="L5909" s="15"/>
      <c r="M5909" s="15">
        <f t="shared" si="276"/>
        <v>1</v>
      </c>
      <c r="N5909" s="15" t="str">
        <f t="shared" si="277"/>
        <v>-</v>
      </c>
      <c r="O5909" s="150">
        <f t="shared" si="278"/>
        <v>0</v>
      </c>
      <c r="P5909" s="15" t="str">
        <f>IF(COUNTIF('Personálie dobrovolníků '!U:X,N5909)&gt;0,"ANO","")</f>
        <v/>
      </c>
      <c r="Q5909" s="15"/>
    </row>
    <row r="5910" spans="2:17" s="25" customFormat="1" x14ac:dyDescent="0.3">
      <c r="B5910" s="15" t="str">
        <f>IF(A5910="","",VLOOKUP(A5910,Tabulka3[[Číslo smlouvy   u pravidelné činnosti]:[Příjmení]],3,0))</f>
        <v/>
      </c>
      <c r="C5910" s="15" t="str">
        <f>IF(A5910="","",VLOOKUP(A5910,Tabulka3[[Číslo smlouvy   u pravidelné činnosti]:[Příjmení]],4,0))</f>
        <v/>
      </c>
      <c r="F5910" s="94"/>
      <c r="H5910" s="113"/>
      <c r="I5910" s="113"/>
      <c r="K5910" s="15"/>
      <c r="L5910" s="15"/>
      <c r="M5910" s="15">
        <f t="shared" si="276"/>
        <v>1</v>
      </c>
      <c r="N5910" s="15" t="str">
        <f t="shared" si="277"/>
        <v>-</v>
      </c>
      <c r="O5910" s="150">
        <f t="shared" si="278"/>
        <v>0</v>
      </c>
      <c r="P5910" s="15" t="str">
        <f>IF(COUNTIF('Personálie dobrovolníků '!U:X,N5910)&gt;0,"ANO","")</f>
        <v/>
      </c>
      <c r="Q5910" s="15"/>
    </row>
    <row r="5911" spans="2:17" s="25" customFormat="1" x14ac:dyDescent="0.3">
      <c r="B5911" s="15" t="str">
        <f>IF(A5911="","",VLOOKUP(A5911,Tabulka3[[Číslo smlouvy   u pravidelné činnosti]:[Příjmení]],3,0))</f>
        <v/>
      </c>
      <c r="C5911" s="15" t="str">
        <f>IF(A5911="","",VLOOKUP(A5911,Tabulka3[[Číslo smlouvy   u pravidelné činnosti]:[Příjmení]],4,0))</f>
        <v/>
      </c>
      <c r="F5911" s="94"/>
      <c r="H5911" s="113"/>
      <c r="I5911" s="113"/>
      <c r="K5911" s="15"/>
      <c r="L5911" s="15"/>
      <c r="M5911" s="15">
        <f t="shared" si="276"/>
        <v>1</v>
      </c>
      <c r="N5911" s="15" t="str">
        <f t="shared" si="277"/>
        <v>-</v>
      </c>
      <c r="O5911" s="150">
        <f t="shared" si="278"/>
        <v>0</v>
      </c>
      <c r="P5911" s="15" t="str">
        <f>IF(COUNTIF('Personálie dobrovolníků '!U:X,N5911)&gt;0,"ANO","")</f>
        <v/>
      </c>
      <c r="Q5911" s="15"/>
    </row>
    <row r="5912" spans="2:17" s="25" customFormat="1" x14ac:dyDescent="0.3">
      <c r="B5912" s="15" t="str">
        <f>IF(A5912="","",VLOOKUP(A5912,Tabulka3[[Číslo smlouvy   u pravidelné činnosti]:[Příjmení]],3,0))</f>
        <v/>
      </c>
      <c r="C5912" s="15" t="str">
        <f>IF(A5912="","",VLOOKUP(A5912,Tabulka3[[Číslo smlouvy   u pravidelné činnosti]:[Příjmení]],4,0))</f>
        <v/>
      </c>
      <c r="F5912" s="94"/>
      <c r="H5912" s="113"/>
      <c r="I5912" s="113"/>
      <c r="K5912" s="15"/>
      <c r="L5912" s="15"/>
      <c r="M5912" s="15">
        <f t="shared" si="276"/>
        <v>1</v>
      </c>
      <c r="N5912" s="15" t="str">
        <f t="shared" si="277"/>
        <v>-</v>
      </c>
      <c r="O5912" s="150">
        <f t="shared" si="278"/>
        <v>0</v>
      </c>
      <c r="P5912" s="15" t="str">
        <f>IF(COUNTIF('Personálie dobrovolníků '!U:X,N5912)&gt;0,"ANO","")</f>
        <v/>
      </c>
      <c r="Q5912" s="15"/>
    </row>
    <row r="5913" spans="2:17" s="25" customFormat="1" x14ac:dyDescent="0.3">
      <c r="B5913" s="15" t="str">
        <f>IF(A5913="","",VLOOKUP(A5913,Tabulka3[[Číslo smlouvy   u pravidelné činnosti]:[Příjmení]],3,0))</f>
        <v/>
      </c>
      <c r="C5913" s="15" t="str">
        <f>IF(A5913="","",VLOOKUP(A5913,Tabulka3[[Číslo smlouvy   u pravidelné činnosti]:[Příjmení]],4,0))</f>
        <v/>
      </c>
      <c r="F5913" s="94"/>
      <c r="H5913" s="113"/>
      <c r="I5913" s="113"/>
      <c r="K5913" s="15"/>
      <c r="L5913" s="15"/>
      <c r="M5913" s="15">
        <f t="shared" si="276"/>
        <v>1</v>
      </c>
      <c r="N5913" s="15" t="str">
        <f t="shared" si="277"/>
        <v>-</v>
      </c>
      <c r="O5913" s="150">
        <f t="shared" si="278"/>
        <v>0</v>
      </c>
      <c r="P5913" s="15" t="str">
        <f>IF(COUNTIF('Personálie dobrovolníků '!U:X,N5913)&gt;0,"ANO","")</f>
        <v/>
      </c>
      <c r="Q5913" s="15"/>
    </row>
    <row r="5914" spans="2:17" s="25" customFormat="1" x14ac:dyDescent="0.3">
      <c r="B5914" s="15" t="str">
        <f>IF(A5914="","",VLOOKUP(A5914,Tabulka3[[Číslo smlouvy   u pravidelné činnosti]:[Příjmení]],3,0))</f>
        <v/>
      </c>
      <c r="C5914" s="15" t="str">
        <f>IF(A5914="","",VLOOKUP(A5914,Tabulka3[[Číslo smlouvy   u pravidelné činnosti]:[Příjmení]],4,0))</f>
        <v/>
      </c>
      <c r="F5914" s="94"/>
      <c r="H5914" s="113"/>
      <c r="I5914" s="113"/>
      <c r="K5914" s="15"/>
      <c r="L5914" s="15"/>
      <c r="M5914" s="15">
        <f t="shared" si="276"/>
        <v>1</v>
      </c>
      <c r="N5914" s="15" t="str">
        <f t="shared" si="277"/>
        <v>-</v>
      </c>
      <c r="O5914" s="150">
        <f t="shared" si="278"/>
        <v>0</v>
      </c>
      <c r="P5914" s="15" t="str">
        <f>IF(COUNTIF('Personálie dobrovolníků '!U:X,N5914)&gt;0,"ANO","")</f>
        <v/>
      </c>
      <c r="Q5914" s="15"/>
    </row>
    <row r="5915" spans="2:17" s="25" customFormat="1" x14ac:dyDescent="0.3">
      <c r="B5915" s="15" t="str">
        <f>IF(A5915="","",VLOOKUP(A5915,Tabulka3[[Číslo smlouvy   u pravidelné činnosti]:[Příjmení]],3,0))</f>
        <v/>
      </c>
      <c r="C5915" s="15" t="str">
        <f>IF(A5915="","",VLOOKUP(A5915,Tabulka3[[Číslo smlouvy   u pravidelné činnosti]:[Příjmení]],4,0))</f>
        <v/>
      </c>
      <c r="F5915" s="94"/>
      <c r="H5915" s="113"/>
      <c r="I5915" s="113"/>
      <c r="K5915" s="15"/>
      <c r="L5915" s="15"/>
      <c r="M5915" s="15">
        <f t="shared" si="276"/>
        <v>1</v>
      </c>
      <c r="N5915" s="15" t="str">
        <f t="shared" si="277"/>
        <v>-</v>
      </c>
      <c r="O5915" s="150">
        <f t="shared" si="278"/>
        <v>0</v>
      </c>
      <c r="P5915" s="15" t="str">
        <f>IF(COUNTIF('Personálie dobrovolníků '!U:X,N5915)&gt;0,"ANO","")</f>
        <v/>
      </c>
      <c r="Q5915" s="15"/>
    </row>
    <row r="5916" spans="2:17" s="25" customFormat="1" x14ac:dyDescent="0.3">
      <c r="B5916" s="15" t="str">
        <f>IF(A5916="","",VLOOKUP(A5916,Tabulka3[[Číslo smlouvy   u pravidelné činnosti]:[Příjmení]],3,0))</f>
        <v/>
      </c>
      <c r="C5916" s="15" t="str">
        <f>IF(A5916="","",VLOOKUP(A5916,Tabulka3[[Číslo smlouvy   u pravidelné činnosti]:[Příjmení]],4,0))</f>
        <v/>
      </c>
      <c r="F5916" s="94"/>
      <c r="H5916" s="113"/>
      <c r="I5916" s="113"/>
      <c r="K5916" s="15"/>
      <c r="L5916" s="15"/>
      <c r="M5916" s="15">
        <f t="shared" si="276"/>
        <v>1</v>
      </c>
      <c r="N5916" s="15" t="str">
        <f t="shared" si="277"/>
        <v>-</v>
      </c>
      <c r="O5916" s="150">
        <f t="shared" si="278"/>
        <v>0</v>
      </c>
      <c r="P5916" s="15" t="str">
        <f>IF(COUNTIF('Personálie dobrovolníků '!U:X,N5916)&gt;0,"ANO","")</f>
        <v/>
      </c>
      <c r="Q5916" s="15"/>
    </row>
    <row r="5917" spans="2:17" s="25" customFormat="1" x14ac:dyDescent="0.3">
      <c r="B5917" s="15" t="str">
        <f>IF(A5917="","",VLOOKUP(A5917,Tabulka3[[Číslo smlouvy   u pravidelné činnosti]:[Příjmení]],3,0))</f>
        <v/>
      </c>
      <c r="C5917" s="15" t="str">
        <f>IF(A5917="","",VLOOKUP(A5917,Tabulka3[[Číslo smlouvy   u pravidelné činnosti]:[Příjmení]],4,0))</f>
        <v/>
      </c>
      <c r="F5917" s="94"/>
      <c r="H5917" s="113"/>
      <c r="I5917" s="113"/>
      <c r="K5917" s="15"/>
      <c r="L5917" s="15"/>
      <c r="M5917" s="15">
        <f t="shared" si="276"/>
        <v>1</v>
      </c>
      <c r="N5917" s="15" t="str">
        <f t="shared" si="277"/>
        <v>-</v>
      </c>
      <c r="O5917" s="150">
        <f t="shared" si="278"/>
        <v>0</v>
      </c>
      <c r="P5917" s="15" t="str">
        <f>IF(COUNTIF('Personálie dobrovolníků '!U:X,N5917)&gt;0,"ANO","")</f>
        <v/>
      </c>
      <c r="Q5917" s="15"/>
    </row>
    <row r="5918" spans="2:17" s="25" customFormat="1" x14ac:dyDescent="0.3">
      <c r="B5918" s="15" t="str">
        <f>IF(A5918="","",VLOOKUP(A5918,Tabulka3[[Číslo smlouvy   u pravidelné činnosti]:[Příjmení]],3,0))</f>
        <v/>
      </c>
      <c r="C5918" s="15" t="str">
        <f>IF(A5918="","",VLOOKUP(A5918,Tabulka3[[Číslo smlouvy   u pravidelné činnosti]:[Příjmení]],4,0))</f>
        <v/>
      </c>
      <c r="F5918" s="94"/>
      <c r="H5918" s="113"/>
      <c r="I5918" s="113"/>
      <c r="K5918" s="15"/>
      <c r="L5918" s="15"/>
      <c r="M5918" s="15">
        <f t="shared" si="276"/>
        <v>1</v>
      </c>
      <c r="N5918" s="15" t="str">
        <f t="shared" si="277"/>
        <v>-</v>
      </c>
      <c r="O5918" s="150">
        <f t="shared" si="278"/>
        <v>0</v>
      </c>
      <c r="P5918" s="15" t="str">
        <f>IF(COUNTIF('Personálie dobrovolníků '!U:X,N5918)&gt;0,"ANO","")</f>
        <v/>
      </c>
      <c r="Q5918" s="15"/>
    </row>
    <row r="5919" spans="2:17" s="25" customFormat="1" x14ac:dyDescent="0.3">
      <c r="B5919" s="15" t="str">
        <f>IF(A5919="","",VLOOKUP(A5919,Tabulka3[[Číslo smlouvy   u pravidelné činnosti]:[Příjmení]],3,0))</f>
        <v/>
      </c>
      <c r="C5919" s="15" t="str">
        <f>IF(A5919="","",VLOOKUP(A5919,Tabulka3[[Číslo smlouvy   u pravidelné činnosti]:[Příjmení]],4,0))</f>
        <v/>
      </c>
      <c r="F5919" s="94"/>
      <c r="H5919" s="113"/>
      <c r="I5919" s="113"/>
      <c r="K5919" s="15"/>
      <c r="L5919" s="15"/>
      <c r="M5919" s="15">
        <f t="shared" si="276"/>
        <v>1</v>
      </c>
      <c r="N5919" s="15" t="str">
        <f t="shared" si="277"/>
        <v>-</v>
      </c>
      <c r="O5919" s="150">
        <f t="shared" si="278"/>
        <v>0</v>
      </c>
      <c r="P5919" s="15" t="str">
        <f>IF(COUNTIF('Personálie dobrovolníků '!U:X,N5919)&gt;0,"ANO","")</f>
        <v/>
      </c>
      <c r="Q5919" s="15"/>
    </row>
    <row r="5920" spans="2:17" s="25" customFormat="1" x14ac:dyDescent="0.3">
      <c r="B5920" s="15" t="str">
        <f>IF(A5920="","",VLOOKUP(A5920,Tabulka3[[Číslo smlouvy   u pravidelné činnosti]:[Příjmení]],3,0))</f>
        <v/>
      </c>
      <c r="C5920" s="15" t="str">
        <f>IF(A5920="","",VLOOKUP(A5920,Tabulka3[[Číslo smlouvy   u pravidelné činnosti]:[Příjmení]],4,0))</f>
        <v/>
      </c>
      <c r="F5920" s="94"/>
      <c r="H5920" s="113"/>
      <c r="I5920" s="113"/>
      <c r="K5920" s="15"/>
      <c r="L5920" s="15"/>
      <c r="M5920" s="15">
        <f t="shared" si="276"/>
        <v>1</v>
      </c>
      <c r="N5920" s="15" t="str">
        <f t="shared" si="277"/>
        <v>-</v>
      </c>
      <c r="O5920" s="150">
        <f t="shared" si="278"/>
        <v>0</v>
      </c>
      <c r="P5920" s="15" t="str">
        <f>IF(COUNTIF('Personálie dobrovolníků '!U:X,N5920)&gt;0,"ANO","")</f>
        <v/>
      </c>
      <c r="Q5920" s="15"/>
    </row>
    <row r="5921" spans="2:17" s="25" customFormat="1" x14ac:dyDescent="0.3">
      <c r="B5921" s="15" t="str">
        <f>IF(A5921="","",VLOOKUP(A5921,Tabulka3[[Číslo smlouvy   u pravidelné činnosti]:[Příjmení]],3,0))</f>
        <v/>
      </c>
      <c r="C5921" s="15" t="str">
        <f>IF(A5921="","",VLOOKUP(A5921,Tabulka3[[Číslo smlouvy   u pravidelné činnosti]:[Příjmení]],4,0))</f>
        <v/>
      </c>
      <c r="F5921" s="94"/>
      <c r="H5921" s="113"/>
      <c r="I5921" s="113"/>
      <c r="K5921" s="15"/>
      <c r="L5921" s="15"/>
      <c r="M5921" s="15">
        <f t="shared" si="276"/>
        <v>1</v>
      </c>
      <c r="N5921" s="15" t="str">
        <f t="shared" si="277"/>
        <v>-</v>
      </c>
      <c r="O5921" s="150">
        <f t="shared" si="278"/>
        <v>0</v>
      </c>
      <c r="P5921" s="15" t="str">
        <f>IF(COUNTIF('Personálie dobrovolníků '!U:X,N5921)&gt;0,"ANO","")</f>
        <v/>
      </c>
      <c r="Q5921" s="15"/>
    </row>
    <row r="5922" spans="2:17" s="25" customFormat="1" x14ac:dyDescent="0.3">
      <c r="B5922" s="15" t="str">
        <f>IF(A5922="","",VLOOKUP(A5922,Tabulka3[[Číslo smlouvy   u pravidelné činnosti]:[Příjmení]],3,0))</f>
        <v/>
      </c>
      <c r="C5922" s="15" t="str">
        <f>IF(A5922="","",VLOOKUP(A5922,Tabulka3[[Číslo smlouvy   u pravidelné činnosti]:[Příjmení]],4,0))</f>
        <v/>
      </c>
      <c r="F5922" s="94"/>
      <c r="H5922" s="113"/>
      <c r="I5922" s="113"/>
      <c r="K5922" s="15"/>
      <c r="L5922" s="15"/>
      <c r="M5922" s="15">
        <f t="shared" si="276"/>
        <v>1</v>
      </c>
      <c r="N5922" s="15" t="str">
        <f t="shared" si="277"/>
        <v>-</v>
      </c>
      <c r="O5922" s="150">
        <f t="shared" si="278"/>
        <v>0</v>
      </c>
      <c r="P5922" s="15" t="str">
        <f>IF(COUNTIF('Personálie dobrovolníků '!U:X,N5922)&gt;0,"ANO","")</f>
        <v/>
      </c>
      <c r="Q5922" s="15"/>
    </row>
    <row r="5923" spans="2:17" s="25" customFormat="1" x14ac:dyDescent="0.3">
      <c r="B5923" s="15" t="str">
        <f>IF(A5923="","",VLOOKUP(A5923,Tabulka3[[Číslo smlouvy   u pravidelné činnosti]:[Příjmení]],3,0))</f>
        <v/>
      </c>
      <c r="C5923" s="15" t="str">
        <f>IF(A5923="","",VLOOKUP(A5923,Tabulka3[[Číslo smlouvy   u pravidelné činnosti]:[Příjmení]],4,0))</f>
        <v/>
      </c>
      <c r="F5923" s="94"/>
      <c r="H5923" s="113"/>
      <c r="I5923" s="113"/>
      <c r="K5923" s="15"/>
      <c r="L5923" s="15"/>
      <c r="M5923" s="15">
        <f t="shared" si="276"/>
        <v>1</v>
      </c>
      <c r="N5923" s="15" t="str">
        <f t="shared" si="277"/>
        <v>-</v>
      </c>
      <c r="O5923" s="150">
        <f t="shared" si="278"/>
        <v>0</v>
      </c>
      <c r="P5923" s="15" t="str">
        <f>IF(COUNTIF('Personálie dobrovolníků '!U:X,N5923)&gt;0,"ANO","")</f>
        <v/>
      </c>
      <c r="Q5923" s="15"/>
    </row>
    <row r="5924" spans="2:17" s="25" customFormat="1" x14ac:dyDescent="0.3">
      <c r="B5924" s="15" t="str">
        <f>IF(A5924="","",VLOOKUP(A5924,Tabulka3[[Číslo smlouvy   u pravidelné činnosti]:[Příjmení]],3,0))</f>
        <v/>
      </c>
      <c r="C5924" s="15" t="str">
        <f>IF(A5924="","",VLOOKUP(A5924,Tabulka3[[Číslo smlouvy   u pravidelné činnosti]:[Příjmení]],4,0))</f>
        <v/>
      </c>
      <c r="F5924" s="94"/>
      <c r="H5924" s="113"/>
      <c r="I5924" s="113"/>
      <c r="K5924" s="15"/>
      <c r="L5924" s="15"/>
      <c r="M5924" s="15">
        <f t="shared" si="276"/>
        <v>1</v>
      </c>
      <c r="N5924" s="15" t="str">
        <f t="shared" si="277"/>
        <v>-</v>
      </c>
      <c r="O5924" s="150">
        <f t="shared" si="278"/>
        <v>0</v>
      </c>
      <c r="P5924" s="15" t="str">
        <f>IF(COUNTIF('Personálie dobrovolníků '!U:X,N5924)&gt;0,"ANO","")</f>
        <v/>
      </c>
      <c r="Q5924" s="15"/>
    </row>
    <row r="5925" spans="2:17" s="25" customFormat="1" x14ac:dyDescent="0.3">
      <c r="B5925" s="15" t="str">
        <f>IF(A5925="","",VLOOKUP(A5925,Tabulka3[[Číslo smlouvy   u pravidelné činnosti]:[Příjmení]],3,0))</f>
        <v/>
      </c>
      <c r="C5925" s="15" t="str">
        <f>IF(A5925="","",VLOOKUP(A5925,Tabulka3[[Číslo smlouvy   u pravidelné činnosti]:[Příjmení]],4,0))</f>
        <v/>
      </c>
      <c r="F5925" s="94"/>
      <c r="H5925" s="113"/>
      <c r="I5925" s="113"/>
      <c r="K5925" s="15"/>
      <c r="L5925" s="15"/>
      <c r="M5925" s="15">
        <f t="shared" si="276"/>
        <v>1</v>
      </c>
      <c r="N5925" s="15" t="str">
        <f t="shared" si="277"/>
        <v>-</v>
      </c>
      <c r="O5925" s="150">
        <f t="shared" si="278"/>
        <v>0</v>
      </c>
      <c r="P5925" s="15" t="str">
        <f>IF(COUNTIF('Personálie dobrovolníků '!U:X,N5925)&gt;0,"ANO","")</f>
        <v/>
      </c>
      <c r="Q5925" s="15"/>
    </row>
    <row r="5926" spans="2:17" s="25" customFormat="1" x14ac:dyDescent="0.3">
      <c r="B5926" s="15" t="str">
        <f>IF(A5926="","",VLOOKUP(A5926,Tabulka3[[Číslo smlouvy   u pravidelné činnosti]:[Příjmení]],3,0))</f>
        <v/>
      </c>
      <c r="C5926" s="15" t="str">
        <f>IF(A5926="","",VLOOKUP(A5926,Tabulka3[[Číslo smlouvy   u pravidelné činnosti]:[Příjmení]],4,0))</f>
        <v/>
      </c>
      <c r="F5926" s="94"/>
      <c r="H5926" s="113"/>
      <c r="I5926" s="113"/>
      <c r="K5926" s="15"/>
      <c r="L5926" s="15"/>
      <c r="M5926" s="15">
        <f t="shared" si="276"/>
        <v>1</v>
      </c>
      <c r="N5926" s="15" t="str">
        <f t="shared" si="277"/>
        <v>-</v>
      </c>
      <c r="O5926" s="150">
        <f t="shared" si="278"/>
        <v>0</v>
      </c>
      <c r="P5926" s="15" t="str">
        <f>IF(COUNTIF('Personálie dobrovolníků '!U:X,N5926)&gt;0,"ANO","")</f>
        <v/>
      </c>
      <c r="Q5926" s="15"/>
    </row>
    <row r="5927" spans="2:17" s="25" customFormat="1" x14ac:dyDescent="0.3">
      <c r="B5927" s="15" t="str">
        <f>IF(A5927="","",VLOOKUP(A5927,Tabulka3[[Číslo smlouvy   u pravidelné činnosti]:[Příjmení]],3,0))</f>
        <v/>
      </c>
      <c r="C5927" s="15" t="str">
        <f>IF(A5927="","",VLOOKUP(A5927,Tabulka3[[Číslo smlouvy   u pravidelné činnosti]:[Příjmení]],4,0))</f>
        <v/>
      </c>
      <c r="F5927" s="94"/>
      <c r="H5927" s="113"/>
      <c r="I5927" s="113"/>
      <c r="K5927" s="15"/>
      <c r="L5927" s="15"/>
      <c r="M5927" s="15">
        <f t="shared" si="276"/>
        <v>1</v>
      </c>
      <c r="N5927" s="15" t="str">
        <f t="shared" si="277"/>
        <v>-</v>
      </c>
      <c r="O5927" s="150">
        <f t="shared" si="278"/>
        <v>0</v>
      </c>
      <c r="P5927" s="15" t="str">
        <f>IF(COUNTIF('Personálie dobrovolníků '!U:X,N5927)&gt;0,"ANO","")</f>
        <v/>
      </c>
      <c r="Q5927" s="15"/>
    </row>
    <row r="5928" spans="2:17" s="25" customFormat="1" x14ac:dyDescent="0.3">
      <c r="B5928" s="15" t="str">
        <f>IF(A5928="","",VLOOKUP(A5928,Tabulka3[[Číslo smlouvy   u pravidelné činnosti]:[Příjmení]],3,0))</f>
        <v/>
      </c>
      <c r="C5928" s="15" t="str">
        <f>IF(A5928="","",VLOOKUP(A5928,Tabulka3[[Číslo smlouvy   u pravidelné činnosti]:[Příjmení]],4,0))</f>
        <v/>
      </c>
      <c r="F5928" s="94"/>
      <c r="H5928" s="113"/>
      <c r="I5928" s="113"/>
      <c r="K5928" s="15"/>
      <c r="L5928" s="15"/>
      <c r="M5928" s="15">
        <f t="shared" si="276"/>
        <v>1</v>
      </c>
      <c r="N5928" s="15" t="str">
        <f t="shared" si="277"/>
        <v>-</v>
      </c>
      <c r="O5928" s="150">
        <f t="shared" si="278"/>
        <v>0</v>
      </c>
      <c r="P5928" s="15" t="str">
        <f>IF(COUNTIF('Personálie dobrovolníků '!U:X,N5928)&gt;0,"ANO","")</f>
        <v/>
      </c>
      <c r="Q5928" s="15"/>
    </row>
    <row r="5929" spans="2:17" s="25" customFormat="1" x14ac:dyDescent="0.3">
      <c r="B5929" s="15" t="str">
        <f>IF(A5929="","",VLOOKUP(A5929,Tabulka3[[Číslo smlouvy   u pravidelné činnosti]:[Příjmení]],3,0))</f>
        <v/>
      </c>
      <c r="C5929" s="15" t="str">
        <f>IF(A5929="","",VLOOKUP(A5929,Tabulka3[[Číslo smlouvy   u pravidelné činnosti]:[Příjmení]],4,0))</f>
        <v/>
      </c>
      <c r="F5929" s="94"/>
      <c r="H5929" s="113"/>
      <c r="I5929" s="113"/>
      <c r="K5929" s="15"/>
      <c r="L5929" s="15"/>
      <c r="M5929" s="15">
        <f t="shared" si="276"/>
        <v>1</v>
      </c>
      <c r="N5929" s="15" t="str">
        <f t="shared" si="277"/>
        <v>-</v>
      </c>
      <c r="O5929" s="150">
        <f t="shared" si="278"/>
        <v>0</v>
      </c>
      <c r="P5929" s="15" t="str">
        <f>IF(COUNTIF('Personálie dobrovolníků '!U:X,N5929)&gt;0,"ANO","")</f>
        <v/>
      </c>
      <c r="Q5929" s="15"/>
    </row>
    <row r="5930" spans="2:17" s="25" customFormat="1" x14ac:dyDescent="0.3">
      <c r="B5930" s="15" t="str">
        <f>IF(A5930="","",VLOOKUP(A5930,Tabulka3[[Číslo smlouvy   u pravidelné činnosti]:[Příjmení]],3,0))</f>
        <v/>
      </c>
      <c r="C5930" s="15" t="str">
        <f>IF(A5930="","",VLOOKUP(A5930,Tabulka3[[Číslo smlouvy   u pravidelné činnosti]:[Příjmení]],4,0))</f>
        <v/>
      </c>
      <c r="F5930" s="94"/>
      <c r="H5930" s="113"/>
      <c r="I5930" s="113"/>
      <c r="K5930" s="15"/>
      <c r="L5930" s="15"/>
      <c r="M5930" s="15">
        <f t="shared" si="276"/>
        <v>1</v>
      </c>
      <c r="N5930" s="15" t="str">
        <f t="shared" si="277"/>
        <v>-</v>
      </c>
      <c r="O5930" s="150">
        <f t="shared" si="278"/>
        <v>0</v>
      </c>
      <c r="P5930" s="15" t="str">
        <f>IF(COUNTIF('Personálie dobrovolníků '!U:X,N5930)&gt;0,"ANO","")</f>
        <v/>
      </c>
      <c r="Q5930" s="15"/>
    </row>
    <row r="5931" spans="2:17" s="25" customFormat="1" x14ac:dyDescent="0.3">
      <c r="B5931" s="15" t="str">
        <f>IF(A5931="","",VLOOKUP(A5931,Tabulka3[[Číslo smlouvy   u pravidelné činnosti]:[Příjmení]],3,0))</f>
        <v/>
      </c>
      <c r="C5931" s="15" t="str">
        <f>IF(A5931="","",VLOOKUP(A5931,Tabulka3[[Číslo smlouvy   u pravidelné činnosti]:[Příjmení]],4,0))</f>
        <v/>
      </c>
      <c r="F5931" s="94"/>
      <c r="H5931" s="113"/>
      <c r="I5931" s="113"/>
      <c r="K5931" s="15"/>
      <c r="L5931" s="15"/>
      <c r="M5931" s="15">
        <f t="shared" si="276"/>
        <v>1</v>
      </c>
      <c r="N5931" s="15" t="str">
        <f t="shared" si="277"/>
        <v>-</v>
      </c>
      <c r="O5931" s="150">
        <f t="shared" si="278"/>
        <v>0</v>
      </c>
      <c r="P5931" s="15" t="str">
        <f>IF(COUNTIF('Personálie dobrovolníků '!U:X,N5931)&gt;0,"ANO","")</f>
        <v/>
      </c>
      <c r="Q5931" s="15"/>
    </row>
    <row r="5932" spans="2:17" s="25" customFormat="1" x14ac:dyDescent="0.3">
      <c r="B5932" s="15" t="str">
        <f>IF(A5932="","",VLOOKUP(A5932,Tabulka3[[Číslo smlouvy   u pravidelné činnosti]:[Příjmení]],3,0))</f>
        <v/>
      </c>
      <c r="C5932" s="15" t="str">
        <f>IF(A5932="","",VLOOKUP(A5932,Tabulka3[[Číslo smlouvy   u pravidelné činnosti]:[Příjmení]],4,0))</f>
        <v/>
      </c>
      <c r="F5932" s="94"/>
      <c r="H5932" s="113"/>
      <c r="I5932" s="113"/>
      <c r="K5932" s="15"/>
      <c r="L5932" s="15"/>
      <c r="M5932" s="15">
        <f t="shared" si="276"/>
        <v>1</v>
      </c>
      <c r="N5932" s="15" t="str">
        <f t="shared" si="277"/>
        <v>-</v>
      </c>
      <c r="O5932" s="150">
        <f t="shared" si="278"/>
        <v>0</v>
      </c>
      <c r="P5932" s="15" t="str">
        <f>IF(COUNTIF('Personálie dobrovolníků '!U:X,N5932)&gt;0,"ANO","")</f>
        <v/>
      </c>
      <c r="Q5932" s="15"/>
    </row>
    <row r="5933" spans="2:17" s="25" customFormat="1" x14ac:dyDescent="0.3">
      <c r="B5933" s="15" t="str">
        <f>IF(A5933="","",VLOOKUP(A5933,Tabulka3[[Číslo smlouvy   u pravidelné činnosti]:[Příjmení]],3,0))</f>
        <v/>
      </c>
      <c r="C5933" s="15" t="str">
        <f>IF(A5933="","",VLOOKUP(A5933,Tabulka3[[Číslo smlouvy   u pravidelné činnosti]:[Příjmení]],4,0))</f>
        <v/>
      </c>
      <c r="F5933" s="94"/>
      <c r="H5933" s="113"/>
      <c r="I5933" s="113"/>
      <c r="K5933" s="15"/>
      <c r="L5933" s="15"/>
      <c r="M5933" s="15">
        <f t="shared" si="276"/>
        <v>1</v>
      </c>
      <c r="N5933" s="15" t="str">
        <f t="shared" si="277"/>
        <v>-</v>
      </c>
      <c r="O5933" s="150">
        <f t="shared" si="278"/>
        <v>0</v>
      </c>
      <c r="P5933" s="15" t="str">
        <f>IF(COUNTIF('Personálie dobrovolníků '!U:X,N5933)&gt;0,"ANO","")</f>
        <v/>
      </c>
      <c r="Q5933" s="15"/>
    </row>
    <row r="5934" spans="2:17" s="25" customFormat="1" x14ac:dyDescent="0.3">
      <c r="B5934" s="15" t="str">
        <f>IF(A5934="","",VLOOKUP(A5934,Tabulka3[[Číslo smlouvy   u pravidelné činnosti]:[Příjmení]],3,0))</f>
        <v/>
      </c>
      <c r="C5934" s="15" t="str">
        <f>IF(A5934="","",VLOOKUP(A5934,Tabulka3[[Číslo smlouvy   u pravidelné činnosti]:[Příjmení]],4,0))</f>
        <v/>
      </c>
      <c r="F5934" s="94"/>
      <c r="H5934" s="113"/>
      <c r="I5934" s="113"/>
      <c r="K5934" s="15"/>
      <c r="L5934" s="15"/>
      <c r="M5934" s="15">
        <f t="shared" si="276"/>
        <v>1</v>
      </c>
      <c r="N5934" s="15" t="str">
        <f t="shared" si="277"/>
        <v>-</v>
      </c>
      <c r="O5934" s="150">
        <f t="shared" si="278"/>
        <v>0</v>
      </c>
      <c r="P5934" s="15" t="str">
        <f>IF(COUNTIF('Personálie dobrovolníků '!U:X,N5934)&gt;0,"ANO","")</f>
        <v/>
      </c>
      <c r="Q5934" s="15"/>
    </row>
    <row r="5935" spans="2:17" s="25" customFormat="1" x14ac:dyDescent="0.3">
      <c r="B5935" s="15" t="str">
        <f>IF(A5935="","",VLOOKUP(A5935,Tabulka3[[Číslo smlouvy   u pravidelné činnosti]:[Příjmení]],3,0))</f>
        <v/>
      </c>
      <c r="C5935" s="15" t="str">
        <f>IF(A5935="","",VLOOKUP(A5935,Tabulka3[[Číslo smlouvy   u pravidelné činnosti]:[Příjmení]],4,0))</f>
        <v/>
      </c>
      <c r="F5935" s="94"/>
      <c r="H5935" s="113"/>
      <c r="I5935" s="113"/>
      <c r="K5935" s="15"/>
      <c r="L5935" s="15"/>
      <c r="M5935" s="15">
        <f t="shared" si="276"/>
        <v>1</v>
      </c>
      <c r="N5935" s="15" t="str">
        <f t="shared" si="277"/>
        <v>-</v>
      </c>
      <c r="O5935" s="150">
        <f t="shared" si="278"/>
        <v>0</v>
      </c>
      <c r="P5935" s="15" t="str">
        <f>IF(COUNTIF('Personálie dobrovolníků '!U:X,N5935)&gt;0,"ANO","")</f>
        <v/>
      </c>
      <c r="Q5935" s="15"/>
    </row>
    <row r="5936" spans="2:17" s="25" customFormat="1" x14ac:dyDescent="0.3">
      <c r="B5936" s="15" t="str">
        <f>IF(A5936="","",VLOOKUP(A5936,Tabulka3[[Číslo smlouvy   u pravidelné činnosti]:[Příjmení]],3,0))</f>
        <v/>
      </c>
      <c r="C5936" s="15" t="str">
        <f>IF(A5936="","",VLOOKUP(A5936,Tabulka3[[Číslo smlouvy   u pravidelné činnosti]:[Příjmení]],4,0))</f>
        <v/>
      </c>
      <c r="F5936" s="94"/>
      <c r="H5936" s="113"/>
      <c r="I5936" s="113"/>
      <c r="K5936" s="15"/>
      <c r="L5936" s="15"/>
      <c r="M5936" s="15">
        <f t="shared" si="276"/>
        <v>1</v>
      </c>
      <c r="N5936" s="15" t="str">
        <f t="shared" si="277"/>
        <v>-</v>
      </c>
      <c r="O5936" s="150">
        <f t="shared" si="278"/>
        <v>0</v>
      </c>
      <c r="P5936" s="15" t="str">
        <f>IF(COUNTIF('Personálie dobrovolníků '!U:X,N5936)&gt;0,"ANO","")</f>
        <v/>
      </c>
      <c r="Q5936" s="15"/>
    </row>
    <row r="5937" spans="2:17" s="25" customFormat="1" x14ac:dyDescent="0.3">
      <c r="B5937" s="15" t="str">
        <f>IF(A5937="","",VLOOKUP(A5937,Tabulka3[[Číslo smlouvy   u pravidelné činnosti]:[Příjmení]],3,0))</f>
        <v/>
      </c>
      <c r="C5937" s="15" t="str">
        <f>IF(A5937="","",VLOOKUP(A5937,Tabulka3[[Číslo smlouvy   u pravidelné činnosti]:[Příjmení]],4,0))</f>
        <v/>
      </c>
      <c r="F5937" s="94"/>
      <c r="H5937" s="113"/>
      <c r="I5937" s="113"/>
      <c r="K5937" s="15"/>
      <c r="L5937" s="15"/>
      <c r="M5937" s="15">
        <f t="shared" si="276"/>
        <v>1</v>
      </c>
      <c r="N5937" s="15" t="str">
        <f t="shared" si="277"/>
        <v>-</v>
      </c>
      <c r="O5937" s="150">
        <f t="shared" si="278"/>
        <v>0</v>
      </c>
      <c r="P5937" s="15" t="str">
        <f>IF(COUNTIF('Personálie dobrovolníků '!U:X,N5937)&gt;0,"ANO","")</f>
        <v/>
      </c>
      <c r="Q5937" s="15"/>
    </row>
    <row r="5938" spans="2:17" s="25" customFormat="1" x14ac:dyDescent="0.3">
      <c r="B5938" s="15" t="str">
        <f>IF(A5938="","",VLOOKUP(A5938,Tabulka3[[Číslo smlouvy   u pravidelné činnosti]:[Příjmení]],3,0))</f>
        <v/>
      </c>
      <c r="C5938" s="15" t="str">
        <f>IF(A5938="","",VLOOKUP(A5938,Tabulka3[[Číslo smlouvy   u pravidelné činnosti]:[Příjmení]],4,0))</f>
        <v/>
      </c>
      <c r="F5938" s="94"/>
      <c r="H5938" s="113"/>
      <c r="I5938" s="113"/>
      <c r="K5938" s="15"/>
      <c r="L5938" s="15"/>
      <c r="M5938" s="15">
        <f t="shared" si="276"/>
        <v>1</v>
      </c>
      <c r="N5938" s="15" t="str">
        <f t="shared" si="277"/>
        <v>-</v>
      </c>
      <c r="O5938" s="150">
        <f t="shared" si="278"/>
        <v>0</v>
      </c>
      <c r="P5938" s="15" t="str">
        <f>IF(COUNTIF('Personálie dobrovolníků '!U:X,N5938)&gt;0,"ANO","")</f>
        <v/>
      </c>
      <c r="Q5938" s="15"/>
    </row>
    <row r="5939" spans="2:17" s="25" customFormat="1" x14ac:dyDescent="0.3">
      <c r="B5939" s="15" t="str">
        <f>IF(A5939="","",VLOOKUP(A5939,Tabulka3[[Číslo smlouvy   u pravidelné činnosti]:[Příjmení]],3,0))</f>
        <v/>
      </c>
      <c r="C5939" s="15" t="str">
        <f>IF(A5939="","",VLOOKUP(A5939,Tabulka3[[Číslo smlouvy   u pravidelné činnosti]:[Příjmení]],4,0))</f>
        <v/>
      </c>
      <c r="F5939" s="94"/>
      <c r="H5939" s="113"/>
      <c r="I5939" s="113"/>
      <c r="K5939" s="15"/>
      <c r="L5939" s="15"/>
      <c r="M5939" s="15">
        <f t="shared" si="276"/>
        <v>1</v>
      </c>
      <c r="N5939" s="15" t="str">
        <f t="shared" si="277"/>
        <v>-</v>
      </c>
      <c r="O5939" s="150">
        <f t="shared" si="278"/>
        <v>0</v>
      </c>
      <c r="P5939" s="15" t="str">
        <f>IF(COUNTIF('Personálie dobrovolníků '!U:X,N5939)&gt;0,"ANO","")</f>
        <v/>
      </c>
      <c r="Q5939" s="15"/>
    </row>
    <row r="5940" spans="2:17" s="25" customFormat="1" x14ac:dyDescent="0.3">
      <c r="B5940" s="15" t="str">
        <f>IF(A5940="","",VLOOKUP(A5940,Tabulka3[[Číslo smlouvy   u pravidelné činnosti]:[Příjmení]],3,0))</f>
        <v/>
      </c>
      <c r="C5940" s="15" t="str">
        <f>IF(A5940="","",VLOOKUP(A5940,Tabulka3[[Číslo smlouvy   u pravidelné činnosti]:[Příjmení]],4,0))</f>
        <v/>
      </c>
      <c r="F5940" s="94"/>
      <c r="H5940" s="113"/>
      <c r="I5940" s="113"/>
      <c r="K5940" s="15"/>
      <c r="L5940" s="15"/>
      <c r="M5940" s="15">
        <f t="shared" si="276"/>
        <v>1</v>
      </c>
      <c r="N5940" s="15" t="str">
        <f t="shared" si="277"/>
        <v>-</v>
      </c>
      <c r="O5940" s="150">
        <f t="shared" si="278"/>
        <v>0</v>
      </c>
      <c r="P5940" s="15" t="str">
        <f>IF(COUNTIF('Personálie dobrovolníků '!U:X,N5940)&gt;0,"ANO","")</f>
        <v/>
      </c>
      <c r="Q5940" s="15"/>
    </row>
    <row r="5941" spans="2:17" s="25" customFormat="1" x14ac:dyDescent="0.3">
      <c r="B5941" s="15" t="str">
        <f>IF(A5941="","",VLOOKUP(A5941,Tabulka3[[Číslo smlouvy   u pravidelné činnosti]:[Příjmení]],3,0))</f>
        <v/>
      </c>
      <c r="C5941" s="15" t="str">
        <f>IF(A5941="","",VLOOKUP(A5941,Tabulka3[[Číslo smlouvy   u pravidelné činnosti]:[Příjmení]],4,0))</f>
        <v/>
      </c>
      <c r="F5941" s="94"/>
      <c r="H5941" s="113"/>
      <c r="I5941" s="113"/>
      <c r="K5941" s="15"/>
      <c r="L5941" s="15"/>
      <c r="M5941" s="15">
        <f t="shared" si="276"/>
        <v>1</v>
      </c>
      <c r="N5941" s="15" t="str">
        <f t="shared" si="277"/>
        <v>-</v>
      </c>
      <c r="O5941" s="150">
        <f t="shared" si="278"/>
        <v>0</v>
      </c>
      <c r="P5941" s="15" t="str">
        <f>IF(COUNTIF('Personálie dobrovolníků '!U:X,N5941)&gt;0,"ANO","")</f>
        <v/>
      </c>
      <c r="Q5941" s="15"/>
    </row>
    <row r="5942" spans="2:17" s="25" customFormat="1" x14ac:dyDescent="0.3">
      <c r="B5942" s="15" t="str">
        <f>IF(A5942="","",VLOOKUP(A5942,Tabulka3[[Číslo smlouvy   u pravidelné činnosti]:[Příjmení]],3,0))</f>
        <v/>
      </c>
      <c r="C5942" s="15" t="str">
        <f>IF(A5942="","",VLOOKUP(A5942,Tabulka3[[Číslo smlouvy   u pravidelné činnosti]:[Příjmení]],4,0))</f>
        <v/>
      </c>
      <c r="F5942" s="94"/>
      <c r="H5942" s="113"/>
      <c r="I5942" s="113"/>
      <c r="K5942" s="15"/>
      <c r="L5942" s="15"/>
      <c r="M5942" s="15">
        <f t="shared" si="276"/>
        <v>1</v>
      </c>
      <c r="N5942" s="15" t="str">
        <f t="shared" si="277"/>
        <v>-</v>
      </c>
      <c r="O5942" s="150">
        <f t="shared" si="278"/>
        <v>0</v>
      </c>
      <c r="P5942" s="15" t="str">
        <f>IF(COUNTIF('Personálie dobrovolníků '!U:X,N5942)&gt;0,"ANO","")</f>
        <v/>
      </c>
      <c r="Q5942" s="15"/>
    </row>
    <row r="5943" spans="2:17" s="25" customFormat="1" x14ac:dyDescent="0.3">
      <c r="B5943" s="15" t="str">
        <f>IF(A5943="","",VLOOKUP(A5943,Tabulka3[[Číslo smlouvy   u pravidelné činnosti]:[Příjmení]],3,0))</f>
        <v/>
      </c>
      <c r="C5943" s="15" t="str">
        <f>IF(A5943="","",VLOOKUP(A5943,Tabulka3[[Číslo smlouvy   u pravidelné činnosti]:[Příjmení]],4,0))</f>
        <v/>
      </c>
      <c r="F5943" s="94"/>
      <c r="H5943" s="113"/>
      <c r="I5943" s="113"/>
      <c r="K5943" s="15"/>
      <c r="L5943" s="15"/>
      <c r="M5943" s="15">
        <f t="shared" si="276"/>
        <v>1</v>
      </c>
      <c r="N5943" s="15" t="str">
        <f t="shared" si="277"/>
        <v>-</v>
      </c>
      <c r="O5943" s="150">
        <f t="shared" si="278"/>
        <v>0</v>
      </c>
      <c r="P5943" s="15" t="str">
        <f>IF(COUNTIF('Personálie dobrovolníků '!U:X,N5943)&gt;0,"ANO","")</f>
        <v/>
      </c>
      <c r="Q5943" s="15"/>
    </row>
    <row r="5944" spans="2:17" s="25" customFormat="1" x14ac:dyDescent="0.3">
      <c r="B5944" s="15" t="str">
        <f>IF(A5944="","",VLOOKUP(A5944,Tabulka3[[Číslo smlouvy   u pravidelné činnosti]:[Příjmení]],3,0))</f>
        <v/>
      </c>
      <c r="C5944" s="15" t="str">
        <f>IF(A5944="","",VLOOKUP(A5944,Tabulka3[[Číslo smlouvy   u pravidelné činnosti]:[Příjmení]],4,0))</f>
        <v/>
      </c>
      <c r="F5944" s="94"/>
      <c r="H5944" s="113"/>
      <c r="I5944" s="113"/>
      <c r="K5944" s="15"/>
      <c r="L5944" s="15"/>
      <c r="M5944" s="15">
        <f t="shared" si="276"/>
        <v>1</v>
      </c>
      <c r="N5944" s="15" t="str">
        <f t="shared" si="277"/>
        <v>-</v>
      </c>
      <c r="O5944" s="150">
        <f t="shared" si="278"/>
        <v>0</v>
      </c>
      <c r="P5944" s="15" t="str">
        <f>IF(COUNTIF('Personálie dobrovolníků '!U:X,N5944)&gt;0,"ANO","")</f>
        <v/>
      </c>
      <c r="Q5944" s="15"/>
    </row>
    <row r="5945" spans="2:17" s="25" customFormat="1" x14ac:dyDescent="0.3">
      <c r="B5945" s="15" t="str">
        <f>IF(A5945="","",VLOOKUP(A5945,Tabulka3[[Číslo smlouvy   u pravidelné činnosti]:[Příjmení]],3,0))</f>
        <v/>
      </c>
      <c r="C5945" s="15" t="str">
        <f>IF(A5945="","",VLOOKUP(A5945,Tabulka3[[Číslo smlouvy   u pravidelné činnosti]:[Příjmení]],4,0))</f>
        <v/>
      </c>
      <c r="F5945" s="94"/>
      <c r="H5945" s="113"/>
      <c r="I5945" s="113"/>
      <c r="K5945" s="15"/>
      <c r="L5945" s="15"/>
      <c r="M5945" s="15">
        <f t="shared" si="276"/>
        <v>1</v>
      </c>
      <c r="N5945" s="15" t="str">
        <f t="shared" si="277"/>
        <v>-</v>
      </c>
      <c r="O5945" s="150">
        <f t="shared" si="278"/>
        <v>0</v>
      </c>
      <c r="P5945" s="15" t="str">
        <f>IF(COUNTIF('Personálie dobrovolníků '!U:X,N5945)&gt;0,"ANO","")</f>
        <v/>
      </c>
      <c r="Q5945" s="15"/>
    </row>
    <row r="5946" spans="2:17" s="25" customFormat="1" x14ac:dyDescent="0.3">
      <c r="B5946" s="15" t="str">
        <f>IF(A5946="","",VLOOKUP(A5946,Tabulka3[[Číslo smlouvy   u pravidelné činnosti]:[Příjmení]],3,0))</f>
        <v/>
      </c>
      <c r="C5946" s="15" t="str">
        <f>IF(A5946="","",VLOOKUP(A5946,Tabulka3[[Číslo smlouvy   u pravidelné činnosti]:[Příjmení]],4,0))</f>
        <v/>
      </c>
      <c r="F5946" s="94"/>
      <c r="H5946" s="113"/>
      <c r="I5946" s="113"/>
      <c r="K5946" s="15"/>
      <c r="L5946" s="15"/>
      <c r="M5946" s="15">
        <f t="shared" si="276"/>
        <v>1</v>
      </c>
      <c r="N5946" s="15" t="str">
        <f t="shared" si="277"/>
        <v>-</v>
      </c>
      <c r="O5946" s="150">
        <f t="shared" si="278"/>
        <v>0</v>
      </c>
      <c r="P5946" s="15" t="str">
        <f>IF(COUNTIF('Personálie dobrovolníků '!U:X,N5946)&gt;0,"ANO","")</f>
        <v/>
      </c>
      <c r="Q5946" s="15"/>
    </row>
    <row r="5947" spans="2:17" s="25" customFormat="1" x14ac:dyDescent="0.3">
      <c r="B5947" s="15" t="str">
        <f>IF(A5947="","",VLOOKUP(A5947,Tabulka3[[Číslo smlouvy   u pravidelné činnosti]:[Příjmení]],3,0))</f>
        <v/>
      </c>
      <c r="C5947" s="15" t="str">
        <f>IF(A5947="","",VLOOKUP(A5947,Tabulka3[[Číslo smlouvy   u pravidelné činnosti]:[Příjmení]],4,0))</f>
        <v/>
      </c>
      <c r="F5947" s="94"/>
      <c r="H5947" s="113"/>
      <c r="I5947" s="113"/>
      <c r="K5947" s="15"/>
      <c r="L5947" s="15"/>
      <c r="M5947" s="15">
        <f t="shared" si="276"/>
        <v>1</v>
      </c>
      <c r="N5947" s="15" t="str">
        <f t="shared" si="277"/>
        <v>-</v>
      </c>
      <c r="O5947" s="150">
        <f t="shared" si="278"/>
        <v>0</v>
      </c>
      <c r="P5947" s="15" t="str">
        <f>IF(COUNTIF('Personálie dobrovolníků '!U:X,N5947)&gt;0,"ANO","")</f>
        <v/>
      </c>
      <c r="Q5947" s="15"/>
    </row>
    <row r="5948" spans="2:17" s="25" customFormat="1" x14ac:dyDescent="0.3">
      <c r="B5948" s="15" t="str">
        <f>IF(A5948="","",VLOOKUP(A5948,Tabulka3[[Číslo smlouvy   u pravidelné činnosti]:[Příjmení]],3,0))</f>
        <v/>
      </c>
      <c r="C5948" s="15" t="str">
        <f>IF(A5948="","",VLOOKUP(A5948,Tabulka3[[Číslo smlouvy   u pravidelné činnosti]:[Příjmení]],4,0))</f>
        <v/>
      </c>
      <c r="F5948" s="94"/>
      <c r="H5948" s="113"/>
      <c r="I5948" s="113"/>
      <c r="K5948" s="15"/>
      <c r="L5948" s="15"/>
      <c r="M5948" s="15">
        <f t="shared" si="276"/>
        <v>1</v>
      </c>
      <c r="N5948" s="15" t="str">
        <f t="shared" si="277"/>
        <v>-</v>
      </c>
      <c r="O5948" s="150">
        <f t="shared" si="278"/>
        <v>0</v>
      </c>
      <c r="P5948" s="15" t="str">
        <f>IF(COUNTIF('Personálie dobrovolníků '!U:X,N5948)&gt;0,"ANO","")</f>
        <v/>
      </c>
      <c r="Q5948" s="15"/>
    </row>
    <row r="5949" spans="2:17" s="25" customFormat="1" x14ac:dyDescent="0.3">
      <c r="B5949" s="15" t="str">
        <f>IF(A5949="","",VLOOKUP(A5949,Tabulka3[[Číslo smlouvy   u pravidelné činnosti]:[Příjmení]],3,0))</f>
        <v/>
      </c>
      <c r="C5949" s="15" t="str">
        <f>IF(A5949="","",VLOOKUP(A5949,Tabulka3[[Číslo smlouvy   u pravidelné činnosti]:[Příjmení]],4,0))</f>
        <v/>
      </c>
      <c r="F5949" s="94"/>
      <c r="H5949" s="113"/>
      <c r="I5949" s="113"/>
      <c r="K5949" s="15"/>
      <c r="L5949" s="15"/>
      <c r="M5949" s="15">
        <f t="shared" si="276"/>
        <v>1</v>
      </c>
      <c r="N5949" s="15" t="str">
        <f t="shared" si="277"/>
        <v>-</v>
      </c>
      <c r="O5949" s="150">
        <f t="shared" si="278"/>
        <v>0</v>
      </c>
      <c r="P5949" s="15" t="str">
        <f>IF(COUNTIF('Personálie dobrovolníků '!U:X,N5949)&gt;0,"ANO","")</f>
        <v/>
      </c>
      <c r="Q5949" s="15"/>
    </row>
    <row r="5950" spans="2:17" s="25" customFormat="1" x14ac:dyDescent="0.3">
      <c r="B5950" s="15" t="str">
        <f>IF(A5950="","",VLOOKUP(A5950,Tabulka3[[Číslo smlouvy   u pravidelné činnosti]:[Příjmení]],3,0))</f>
        <v/>
      </c>
      <c r="C5950" s="15" t="str">
        <f>IF(A5950="","",VLOOKUP(A5950,Tabulka3[[Číslo smlouvy   u pravidelné činnosti]:[Příjmení]],4,0))</f>
        <v/>
      </c>
      <c r="F5950" s="94"/>
      <c r="H5950" s="113"/>
      <c r="I5950" s="113"/>
      <c r="K5950" s="15"/>
      <c r="L5950" s="15"/>
      <c r="M5950" s="15">
        <f t="shared" si="276"/>
        <v>1</v>
      </c>
      <c r="N5950" s="15" t="str">
        <f t="shared" si="277"/>
        <v>-</v>
      </c>
      <c r="O5950" s="150">
        <f t="shared" si="278"/>
        <v>0</v>
      </c>
      <c r="P5950" s="15" t="str">
        <f>IF(COUNTIF('Personálie dobrovolníků '!U:X,N5950)&gt;0,"ANO","")</f>
        <v/>
      </c>
      <c r="Q5950" s="15"/>
    </row>
    <row r="5951" spans="2:17" s="25" customFormat="1" x14ac:dyDescent="0.3">
      <c r="B5951" s="15" t="str">
        <f>IF(A5951="","",VLOOKUP(A5951,Tabulka3[[Číslo smlouvy   u pravidelné činnosti]:[Příjmení]],3,0))</f>
        <v/>
      </c>
      <c r="C5951" s="15" t="str">
        <f>IF(A5951="","",VLOOKUP(A5951,Tabulka3[[Číslo smlouvy   u pravidelné činnosti]:[Příjmení]],4,0))</f>
        <v/>
      </c>
      <c r="F5951" s="94"/>
      <c r="H5951" s="113"/>
      <c r="I5951" s="113"/>
      <c r="K5951" s="15"/>
      <c r="L5951" s="15"/>
      <c r="M5951" s="15">
        <f t="shared" si="276"/>
        <v>1</v>
      </c>
      <c r="N5951" s="15" t="str">
        <f t="shared" si="277"/>
        <v>-</v>
      </c>
      <c r="O5951" s="150">
        <f t="shared" si="278"/>
        <v>0</v>
      </c>
      <c r="P5951" s="15" t="str">
        <f>IF(COUNTIF('Personálie dobrovolníků '!U:X,N5951)&gt;0,"ANO","")</f>
        <v/>
      </c>
      <c r="Q5951" s="15"/>
    </row>
    <row r="5952" spans="2:17" s="25" customFormat="1" x14ac:dyDescent="0.3">
      <c r="B5952" s="15" t="str">
        <f>IF(A5952="","",VLOOKUP(A5952,Tabulka3[[Číslo smlouvy   u pravidelné činnosti]:[Příjmení]],3,0))</f>
        <v/>
      </c>
      <c r="C5952" s="15" t="str">
        <f>IF(A5952="","",VLOOKUP(A5952,Tabulka3[[Číslo smlouvy   u pravidelné činnosti]:[Příjmení]],4,0))</f>
        <v/>
      </c>
      <c r="F5952" s="94"/>
      <c r="H5952" s="113"/>
      <c r="I5952" s="113"/>
      <c r="K5952" s="15"/>
      <c r="L5952" s="15"/>
      <c r="M5952" s="15">
        <f t="shared" si="276"/>
        <v>1</v>
      </c>
      <c r="N5952" s="15" t="str">
        <f t="shared" si="277"/>
        <v>-</v>
      </c>
      <c r="O5952" s="150">
        <f t="shared" si="278"/>
        <v>0</v>
      </c>
      <c r="P5952" s="15" t="str">
        <f>IF(COUNTIF('Personálie dobrovolníků '!U:X,N5952)&gt;0,"ANO","")</f>
        <v/>
      </c>
      <c r="Q5952" s="15"/>
    </row>
    <row r="5953" spans="2:17" s="25" customFormat="1" x14ac:dyDescent="0.3">
      <c r="B5953" s="15" t="str">
        <f>IF(A5953="","",VLOOKUP(A5953,Tabulka3[[Číslo smlouvy   u pravidelné činnosti]:[Příjmení]],3,0))</f>
        <v/>
      </c>
      <c r="C5953" s="15" t="str">
        <f>IF(A5953="","",VLOOKUP(A5953,Tabulka3[[Číslo smlouvy   u pravidelné činnosti]:[Příjmení]],4,0))</f>
        <v/>
      </c>
      <c r="F5953" s="94"/>
      <c r="H5953" s="113"/>
      <c r="I5953" s="113"/>
      <c r="K5953" s="15"/>
      <c r="L5953" s="15"/>
      <c r="M5953" s="15">
        <f t="shared" si="276"/>
        <v>1</v>
      </c>
      <c r="N5953" s="15" t="str">
        <f t="shared" si="277"/>
        <v>-</v>
      </c>
      <c r="O5953" s="150">
        <f t="shared" si="278"/>
        <v>0</v>
      </c>
      <c r="P5953" s="15" t="str">
        <f>IF(COUNTIF('Personálie dobrovolníků '!U:X,N5953)&gt;0,"ANO","")</f>
        <v/>
      </c>
      <c r="Q5953" s="15"/>
    </row>
    <row r="5954" spans="2:17" s="25" customFormat="1" x14ac:dyDescent="0.3">
      <c r="B5954" s="15" t="str">
        <f>IF(A5954="","",VLOOKUP(A5954,Tabulka3[[Číslo smlouvy   u pravidelné činnosti]:[Příjmení]],3,0))</f>
        <v/>
      </c>
      <c r="C5954" s="15" t="str">
        <f>IF(A5954="","",VLOOKUP(A5954,Tabulka3[[Číslo smlouvy   u pravidelné činnosti]:[Příjmení]],4,0))</f>
        <v/>
      </c>
      <c r="F5954" s="94"/>
      <c r="H5954" s="113"/>
      <c r="I5954" s="113"/>
      <c r="K5954" s="15"/>
      <c r="L5954" s="15"/>
      <c r="M5954" s="15">
        <f t="shared" si="276"/>
        <v>1</v>
      </c>
      <c r="N5954" s="15" t="str">
        <f t="shared" si="277"/>
        <v>-</v>
      </c>
      <c r="O5954" s="150">
        <f t="shared" si="278"/>
        <v>0</v>
      </c>
      <c r="P5954" s="15" t="str">
        <f>IF(COUNTIF('Personálie dobrovolníků '!U:X,N5954)&gt;0,"ANO","")</f>
        <v/>
      </c>
      <c r="Q5954" s="15"/>
    </row>
    <row r="5955" spans="2:17" s="25" customFormat="1" x14ac:dyDescent="0.3">
      <c r="B5955" s="15" t="str">
        <f>IF(A5955="","",VLOOKUP(A5955,Tabulka3[[Číslo smlouvy   u pravidelné činnosti]:[Příjmení]],3,0))</f>
        <v/>
      </c>
      <c r="C5955" s="15" t="str">
        <f>IF(A5955="","",VLOOKUP(A5955,Tabulka3[[Číslo smlouvy   u pravidelné činnosti]:[Příjmení]],4,0))</f>
        <v/>
      </c>
      <c r="F5955" s="94"/>
      <c r="H5955" s="113"/>
      <c r="I5955" s="113"/>
      <c r="K5955" s="15"/>
      <c r="L5955" s="15"/>
      <c r="M5955" s="15">
        <f t="shared" si="276"/>
        <v>1</v>
      </c>
      <c r="N5955" s="15" t="str">
        <f t="shared" si="277"/>
        <v>-</v>
      </c>
      <c r="O5955" s="150">
        <f t="shared" si="278"/>
        <v>0</v>
      </c>
      <c r="P5955" s="15" t="str">
        <f>IF(COUNTIF('Personálie dobrovolníků '!U:X,N5955)&gt;0,"ANO","")</f>
        <v/>
      </c>
      <c r="Q5955" s="15"/>
    </row>
    <row r="5956" spans="2:17" s="25" customFormat="1" x14ac:dyDescent="0.3">
      <c r="B5956" s="15" t="str">
        <f>IF(A5956="","",VLOOKUP(A5956,Tabulka3[[Číslo smlouvy   u pravidelné činnosti]:[Příjmení]],3,0))</f>
        <v/>
      </c>
      <c r="C5956" s="15" t="str">
        <f>IF(A5956="","",VLOOKUP(A5956,Tabulka3[[Číslo smlouvy   u pravidelné činnosti]:[Příjmení]],4,0))</f>
        <v/>
      </c>
      <c r="F5956" s="94"/>
      <c r="H5956" s="113"/>
      <c r="I5956" s="113"/>
      <c r="K5956" s="15"/>
      <c r="L5956" s="15"/>
      <c r="M5956" s="15">
        <f t="shared" ref="M5956:M6019" si="279">IF(OR(
   AND($H5956=$K$12, $I5956=$L$4),
   AND($H5956=$K$12, $I5956=$L$5),
   AND($H5956=$K$12, $I5956=$L$6),
   AND($H5956=$K$12, $I5956=$L$7),
   AND($H5956=$K$11, $I5956=$L$4),
   AND($H5956=$K$11, $I5956=$L$5),
   AND($H5956=$K$11, $I5956=$L$6),
   AND($H5956=$K$11, $I5956=$L$7),
   AND($H5956=$K$5, $I5956=$L$5),
   AND($H5956=$K$6, $I5956=$L$4),
   AND($H5956=$K$6, $I5956=$L$5),
   AND($H5956=$K$6, $I5956=$L$7),
   AND($H5956=$K$4, $I5956=$L$6),
), 0, 1)</f>
        <v>1</v>
      </c>
      <c r="N5956" s="15" t="str">
        <f t="shared" ref="N5956:N6019" si="280">A5956 &amp; "-" &amp; J5956</f>
        <v>-</v>
      </c>
      <c r="O5956" s="150">
        <f t="shared" ref="O5956:O6019" si="281">IF(AND(M5956&lt;&gt;0, P5956="ANO"), 1, 0)</f>
        <v>0</v>
      </c>
      <c r="P5956" s="15" t="str">
        <f>IF(COUNTIF('Personálie dobrovolníků '!U:X,N5956)&gt;0,"ANO","")</f>
        <v/>
      </c>
      <c r="Q5956" s="15"/>
    </row>
    <row r="5957" spans="2:17" s="25" customFormat="1" x14ac:dyDescent="0.3">
      <c r="B5957" s="15" t="str">
        <f>IF(A5957="","",VLOOKUP(A5957,Tabulka3[[Číslo smlouvy   u pravidelné činnosti]:[Příjmení]],3,0))</f>
        <v/>
      </c>
      <c r="C5957" s="15" t="str">
        <f>IF(A5957="","",VLOOKUP(A5957,Tabulka3[[Číslo smlouvy   u pravidelné činnosti]:[Příjmení]],4,0))</f>
        <v/>
      </c>
      <c r="F5957" s="94"/>
      <c r="H5957" s="113"/>
      <c r="I5957" s="113"/>
      <c r="K5957" s="15"/>
      <c r="L5957" s="15"/>
      <c r="M5957" s="15">
        <f t="shared" si="279"/>
        <v>1</v>
      </c>
      <c r="N5957" s="15" t="str">
        <f t="shared" si="280"/>
        <v>-</v>
      </c>
      <c r="O5957" s="150">
        <f t="shared" si="281"/>
        <v>0</v>
      </c>
      <c r="P5957" s="15" t="str">
        <f>IF(COUNTIF('Personálie dobrovolníků '!U:X,N5957)&gt;0,"ANO","")</f>
        <v/>
      </c>
      <c r="Q5957" s="15"/>
    </row>
    <row r="5958" spans="2:17" s="25" customFormat="1" x14ac:dyDescent="0.3">
      <c r="B5958" s="15" t="str">
        <f>IF(A5958="","",VLOOKUP(A5958,Tabulka3[[Číslo smlouvy   u pravidelné činnosti]:[Příjmení]],3,0))</f>
        <v/>
      </c>
      <c r="C5958" s="15" t="str">
        <f>IF(A5958="","",VLOOKUP(A5958,Tabulka3[[Číslo smlouvy   u pravidelné činnosti]:[Příjmení]],4,0))</f>
        <v/>
      </c>
      <c r="F5958" s="94"/>
      <c r="H5958" s="113"/>
      <c r="I5958" s="113"/>
      <c r="K5958" s="15"/>
      <c r="L5958" s="15"/>
      <c r="M5958" s="15">
        <f t="shared" si="279"/>
        <v>1</v>
      </c>
      <c r="N5958" s="15" t="str">
        <f t="shared" si="280"/>
        <v>-</v>
      </c>
      <c r="O5958" s="150">
        <f t="shared" si="281"/>
        <v>0</v>
      </c>
      <c r="P5958" s="15" t="str">
        <f>IF(COUNTIF('Personálie dobrovolníků '!U:X,N5958)&gt;0,"ANO","")</f>
        <v/>
      </c>
      <c r="Q5958" s="15"/>
    </row>
    <row r="5959" spans="2:17" s="25" customFormat="1" x14ac:dyDescent="0.3">
      <c r="B5959" s="15" t="str">
        <f>IF(A5959="","",VLOOKUP(A5959,Tabulka3[[Číslo smlouvy   u pravidelné činnosti]:[Příjmení]],3,0))</f>
        <v/>
      </c>
      <c r="C5959" s="15" t="str">
        <f>IF(A5959="","",VLOOKUP(A5959,Tabulka3[[Číslo smlouvy   u pravidelné činnosti]:[Příjmení]],4,0))</f>
        <v/>
      </c>
      <c r="F5959" s="94"/>
      <c r="H5959" s="113"/>
      <c r="I5959" s="113"/>
      <c r="K5959" s="15"/>
      <c r="L5959" s="15"/>
      <c r="M5959" s="15">
        <f t="shared" si="279"/>
        <v>1</v>
      </c>
      <c r="N5959" s="15" t="str">
        <f t="shared" si="280"/>
        <v>-</v>
      </c>
      <c r="O5959" s="150">
        <f t="shared" si="281"/>
        <v>0</v>
      </c>
      <c r="P5959" s="15" t="str">
        <f>IF(COUNTIF('Personálie dobrovolníků '!U:X,N5959)&gt;0,"ANO","")</f>
        <v/>
      </c>
      <c r="Q5959" s="15"/>
    </row>
    <row r="5960" spans="2:17" s="25" customFormat="1" x14ac:dyDescent="0.3">
      <c r="B5960" s="15" t="str">
        <f>IF(A5960="","",VLOOKUP(A5960,Tabulka3[[Číslo smlouvy   u pravidelné činnosti]:[Příjmení]],3,0))</f>
        <v/>
      </c>
      <c r="C5960" s="15" t="str">
        <f>IF(A5960="","",VLOOKUP(A5960,Tabulka3[[Číslo smlouvy   u pravidelné činnosti]:[Příjmení]],4,0))</f>
        <v/>
      </c>
      <c r="F5960" s="94"/>
      <c r="H5960" s="113"/>
      <c r="I5960" s="113"/>
      <c r="K5960" s="15"/>
      <c r="L5960" s="15"/>
      <c r="M5960" s="15">
        <f t="shared" si="279"/>
        <v>1</v>
      </c>
      <c r="N5960" s="15" t="str">
        <f t="shared" si="280"/>
        <v>-</v>
      </c>
      <c r="O5960" s="150">
        <f t="shared" si="281"/>
        <v>0</v>
      </c>
      <c r="P5960" s="15" t="str">
        <f>IF(COUNTIF('Personálie dobrovolníků '!U:X,N5960)&gt;0,"ANO","")</f>
        <v/>
      </c>
      <c r="Q5960" s="15"/>
    </row>
    <row r="5961" spans="2:17" s="25" customFormat="1" x14ac:dyDescent="0.3">
      <c r="B5961" s="15" t="str">
        <f>IF(A5961="","",VLOOKUP(A5961,Tabulka3[[Číslo smlouvy   u pravidelné činnosti]:[Příjmení]],3,0))</f>
        <v/>
      </c>
      <c r="C5961" s="15" t="str">
        <f>IF(A5961="","",VLOOKUP(A5961,Tabulka3[[Číslo smlouvy   u pravidelné činnosti]:[Příjmení]],4,0))</f>
        <v/>
      </c>
      <c r="F5961" s="94"/>
      <c r="H5961" s="113"/>
      <c r="I5961" s="113"/>
      <c r="K5961" s="15"/>
      <c r="L5961" s="15"/>
      <c r="M5961" s="15">
        <f t="shared" si="279"/>
        <v>1</v>
      </c>
      <c r="N5961" s="15" t="str">
        <f t="shared" si="280"/>
        <v>-</v>
      </c>
      <c r="O5961" s="150">
        <f t="shared" si="281"/>
        <v>0</v>
      </c>
      <c r="P5961" s="15" t="str">
        <f>IF(COUNTIF('Personálie dobrovolníků '!U:X,N5961)&gt;0,"ANO","")</f>
        <v/>
      </c>
      <c r="Q5961" s="15"/>
    </row>
    <row r="5962" spans="2:17" s="25" customFormat="1" x14ac:dyDescent="0.3">
      <c r="B5962" s="15" t="str">
        <f>IF(A5962="","",VLOOKUP(A5962,Tabulka3[[Číslo smlouvy   u pravidelné činnosti]:[Příjmení]],3,0))</f>
        <v/>
      </c>
      <c r="C5962" s="15" t="str">
        <f>IF(A5962="","",VLOOKUP(A5962,Tabulka3[[Číslo smlouvy   u pravidelné činnosti]:[Příjmení]],4,0))</f>
        <v/>
      </c>
      <c r="F5962" s="94"/>
      <c r="H5962" s="113"/>
      <c r="I5962" s="113"/>
      <c r="K5962" s="15"/>
      <c r="L5962" s="15"/>
      <c r="M5962" s="15">
        <f t="shared" si="279"/>
        <v>1</v>
      </c>
      <c r="N5962" s="15" t="str">
        <f t="shared" si="280"/>
        <v>-</v>
      </c>
      <c r="O5962" s="150">
        <f t="shared" si="281"/>
        <v>0</v>
      </c>
      <c r="P5962" s="15" t="str">
        <f>IF(COUNTIF('Personálie dobrovolníků '!U:X,N5962)&gt;0,"ANO","")</f>
        <v/>
      </c>
      <c r="Q5962" s="15"/>
    </row>
    <row r="5963" spans="2:17" s="25" customFormat="1" x14ac:dyDescent="0.3">
      <c r="B5963" s="15" t="str">
        <f>IF(A5963="","",VLOOKUP(A5963,Tabulka3[[Číslo smlouvy   u pravidelné činnosti]:[Příjmení]],3,0))</f>
        <v/>
      </c>
      <c r="C5963" s="15" t="str">
        <f>IF(A5963="","",VLOOKUP(A5963,Tabulka3[[Číslo smlouvy   u pravidelné činnosti]:[Příjmení]],4,0))</f>
        <v/>
      </c>
      <c r="F5963" s="94"/>
      <c r="H5963" s="113"/>
      <c r="I5963" s="113"/>
      <c r="K5963" s="15"/>
      <c r="L5963" s="15"/>
      <c r="M5963" s="15">
        <f t="shared" si="279"/>
        <v>1</v>
      </c>
      <c r="N5963" s="15" t="str">
        <f t="shared" si="280"/>
        <v>-</v>
      </c>
      <c r="O5963" s="150">
        <f t="shared" si="281"/>
        <v>0</v>
      </c>
      <c r="P5963" s="15" t="str">
        <f>IF(COUNTIF('Personálie dobrovolníků '!U:X,N5963)&gt;0,"ANO","")</f>
        <v/>
      </c>
      <c r="Q5963" s="15"/>
    </row>
    <row r="5964" spans="2:17" s="25" customFormat="1" x14ac:dyDescent="0.3">
      <c r="B5964" s="15" t="str">
        <f>IF(A5964="","",VLOOKUP(A5964,Tabulka3[[Číslo smlouvy   u pravidelné činnosti]:[Příjmení]],3,0))</f>
        <v/>
      </c>
      <c r="C5964" s="15" t="str">
        <f>IF(A5964="","",VLOOKUP(A5964,Tabulka3[[Číslo smlouvy   u pravidelné činnosti]:[Příjmení]],4,0))</f>
        <v/>
      </c>
      <c r="F5964" s="94"/>
      <c r="H5964" s="113"/>
      <c r="I5964" s="113"/>
      <c r="K5964" s="15"/>
      <c r="L5964" s="15"/>
      <c r="M5964" s="15">
        <f t="shared" si="279"/>
        <v>1</v>
      </c>
      <c r="N5964" s="15" t="str">
        <f t="shared" si="280"/>
        <v>-</v>
      </c>
      <c r="O5964" s="150">
        <f t="shared" si="281"/>
        <v>0</v>
      </c>
      <c r="P5964" s="15" t="str">
        <f>IF(COUNTIF('Personálie dobrovolníků '!U:X,N5964)&gt;0,"ANO","")</f>
        <v/>
      </c>
      <c r="Q5964" s="15"/>
    </row>
    <row r="5965" spans="2:17" s="25" customFormat="1" x14ac:dyDescent="0.3">
      <c r="B5965" s="15" t="str">
        <f>IF(A5965="","",VLOOKUP(A5965,Tabulka3[[Číslo smlouvy   u pravidelné činnosti]:[Příjmení]],3,0))</f>
        <v/>
      </c>
      <c r="C5965" s="15" t="str">
        <f>IF(A5965="","",VLOOKUP(A5965,Tabulka3[[Číslo smlouvy   u pravidelné činnosti]:[Příjmení]],4,0))</f>
        <v/>
      </c>
      <c r="F5965" s="94"/>
      <c r="H5965" s="113"/>
      <c r="I5965" s="113"/>
      <c r="K5965" s="15"/>
      <c r="L5965" s="15"/>
      <c r="M5965" s="15">
        <f t="shared" si="279"/>
        <v>1</v>
      </c>
      <c r="N5965" s="15" t="str">
        <f t="shared" si="280"/>
        <v>-</v>
      </c>
      <c r="O5965" s="150">
        <f t="shared" si="281"/>
        <v>0</v>
      </c>
      <c r="P5965" s="15" t="str">
        <f>IF(COUNTIF('Personálie dobrovolníků '!U:X,N5965)&gt;0,"ANO","")</f>
        <v/>
      </c>
      <c r="Q5965" s="15"/>
    </row>
    <row r="5966" spans="2:17" s="25" customFormat="1" x14ac:dyDescent="0.3">
      <c r="B5966" s="15" t="str">
        <f>IF(A5966="","",VLOOKUP(A5966,Tabulka3[[Číslo smlouvy   u pravidelné činnosti]:[Příjmení]],3,0))</f>
        <v/>
      </c>
      <c r="C5966" s="15" t="str">
        <f>IF(A5966="","",VLOOKUP(A5966,Tabulka3[[Číslo smlouvy   u pravidelné činnosti]:[Příjmení]],4,0))</f>
        <v/>
      </c>
      <c r="F5966" s="94"/>
      <c r="H5966" s="113"/>
      <c r="I5966" s="113"/>
      <c r="K5966" s="15"/>
      <c r="L5966" s="15"/>
      <c r="M5966" s="15">
        <f t="shared" si="279"/>
        <v>1</v>
      </c>
      <c r="N5966" s="15" t="str">
        <f t="shared" si="280"/>
        <v>-</v>
      </c>
      <c r="O5966" s="150">
        <f t="shared" si="281"/>
        <v>0</v>
      </c>
      <c r="P5966" s="15" t="str">
        <f>IF(COUNTIF('Personálie dobrovolníků '!U:X,N5966)&gt;0,"ANO","")</f>
        <v/>
      </c>
      <c r="Q5966" s="15"/>
    </row>
    <row r="5967" spans="2:17" s="25" customFormat="1" x14ac:dyDescent="0.3">
      <c r="B5967" s="15" t="str">
        <f>IF(A5967="","",VLOOKUP(A5967,Tabulka3[[Číslo smlouvy   u pravidelné činnosti]:[Příjmení]],3,0))</f>
        <v/>
      </c>
      <c r="C5967" s="15" t="str">
        <f>IF(A5967="","",VLOOKUP(A5967,Tabulka3[[Číslo smlouvy   u pravidelné činnosti]:[Příjmení]],4,0))</f>
        <v/>
      </c>
      <c r="F5967" s="94"/>
      <c r="H5967" s="113"/>
      <c r="I5967" s="113"/>
      <c r="K5967" s="15"/>
      <c r="L5967" s="15"/>
      <c r="M5967" s="15">
        <f t="shared" si="279"/>
        <v>1</v>
      </c>
      <c r="N5967" s="15" t="str">
        <f t="shared" si="280"/>
        <v>-</v>
      </c>
      <c r="O5967" s="150">
        <f t="shared" si="281"/>
        <v>0</v>
      </c>
      <c r="P5967" s="15" t="str">
        <f>IF(COUNTIF('Personálie dobrovolníků '!U:X,N5967)&gt;0,"ANO","")</f>
        <v/>
      </c>
      <c r="Q5967" s="15"/>
    </row>
    <row r="5968" spans="2:17" s="25" customFormat="1" x14ac:dyDescent="0.3">
      <c r="B5968" s="15" t="str">
        <f>IF(A5968="","",VLOOKUP(A5968,Tabulka3[[Číslo smlouvy   u pravidelné činnosti]:[Příjmení]],3,0))</f>
        <v/>
      </c>
      <c r="C5968" s="15" t="str">
        <f>IF(A5968="","",VLOOKUP(A5968,Tabulka3[[Číslo smlouvy   u pravidelné činnosti]:[Příjmení]],4,0))</f>
        <v/>
      </c>
      <c r="F5968" s="94"/>
      <c r="H5968" s="113"/>
      <c r="I5968" s="113"/>
      <c r="K5968" s="15"/>
      <c r="L5968" s="15"/>
      <c r="M5968" s="15">
        <f t="shared" si="279"/>
        <v>1</v>
      </c>
      <c r="N5968" s="15" t="str">
        <f t="shared" si="280"/>
        <v>-</v>
      </c>
      <c r="O5968" s="150">
        <f t="shared" si="281"/>
        <v>0</v>
      </c>
      <c r="P5968" s="15" t="str">
        <f>IF(COUNTIF('Personálie dobrovolníků '!U:X,N5968)&gt;0,"ANO","")</f>
        <v/>
      </c>
      <c r="Q5968" s="15"/>
    </row>
    <row r="5969" spans="2:17" s="25" customFormat="1" x14ac:dyDescent="0.3">
      <c r="B5969" s="15" t="str">
        <f>IF(A5969="","",VLOOKUP(A5969,Tabulka3[[Číslo smlouvy   u pravidelné činnosti]:[Příjmení]],3,0))</f>
        <v/>
      </c>
      <c r="C5969" s="15" t="str">
        <f>IF(A5969="","",VLOOKUP(A5969,Tabulka3[[Číslo smlouvy   u pravidelné činnosti]:[Příjmení]],4,0))</f>
        <v/>
      </c>
      <c r="F5969" s="94"/>
      <c r="H5969" s="113"/>
      <c r="I5969" s="113"/>
      <c r="K5969" s="15"/>
      <c r="L5969" s="15"/>
      <c r="M5969" s="15">
        <f t="shared" si="279"/>
        <v>1</v>
      </c>
      <c r="N5969" s="15" t="str">
        <f t="shared" si="280"/>
        <v>-</v>
      </c>
      <c r="O5969" s="150">
        <f t="shared" si="281"/>
        <v>0</v>
      </c>
      <c r="P5969" s="15" t="str">
        <f>IF(COUNTIF('Personálie dobrovolníků '!U:X,N5969)&gt;0,"ANO","")</f>
        <v/>
      </c>
      <c r="Q5969" s="15"/>
    </row>
    <row r="5970" spans="2:17" s="25" customFormat="1" x14ac:dyDescent="0.3">
      <c r="B5970" s="15" t="str">
        <f>IF(A5970="","",VLOOKUP(A5970,Tabulka3[[Číslo smlouvy   u pravidelné činnosti]:[Příjmení]],3,0))</f>
        <v/>
      </c>
      <c r="C5970" s="15" t="str">
        <f>IF(A5970="","",VLOOKUP(A5970,Tabulka3[[Číslo smlouvy   u pravidelné činnosti]:[Příjmení]],4,0))</f>
        <v/>
      </c>
      <c r="F5970" s="94"/>
      <c r="H5970" s="113"/>
      <c r="I5970" s="113"/>
      <c r="K5970" s="15"/>
      <c r="L5970" s="15"/>
      <c r="M5970" s="15">
        <f t="shared" si="279"/>
        <v>1</v>
      </c>
      <c r="N5970" s="15" t="str">
        <f t="shared" si="280"/>
        <v>-</v>
      </c>
      <c r="O5970" s="150">
        <f t="shared" si="281"/>
        <v>0</v>
      </c>
      <c r="P5970" s="15" t="str">
        <f>IF(COUNTIF('Personálie dobrovolníků '!U:X,N5970)&gt;0,"ANO","")</f>
        <v/>
      </c>
      <c r="Q5970" s="15"/>
    </row>
    <row r="5971" spans="2:17" s="25" customFormat="1" x14ac:dyDescent="0.3">
      <c r="B5971" s="15" t="str">
        <f>IF(A5971="","",VLOOKUP(A5971,Tabulka3[[Číslo smlouvy   u pravidelné činnosti]:[Příjmení]],3,0))</f>
        <v/>
      </c>
      <c r="C5971" s="15" t="str">
        <f>IF(A5971="","",VLOOKUP(A5971,Tabulka3[[Číslo smlouvy   u pravidelné činnosti]:[Příjmení]],4,0))</f>
        <v/>
      </c>
      <c r="F5971" s="94"/>
      <c r="H5971" s="113"/>
      <c r="I5971" s="113"/>
      <c r="K5971" s="15"/>
      <c r="L5971" s="15"/>
      <c r="M5971" s="15">
        <f t="shared" si="279"/>
        <v>1</v>
      </c>
      <c r="N5971" s="15" t="str">
        <f t="shared" si="280"/>
        <v>-</v>
      </c>
      <c r="O5971" s="150">
        <f t="shared" si="281"/>
        <v>0</v>
      </c>
      <c r="P5971" s="15" t="str">
        <f>IF(COUNTIF('Personálie dobrovolníků '!U:X,N5971)&gt;0,"ANO","")</f>
        <v/>
      </c>
      <c r="Q5971" s="15"/>
    </row>
    <row r="5972" spans="2:17" s="25" customFormat="1" x14ac:dyDescent="0.3">
      <c r="B5972" s="15" t="str">
        <f>IF(A5972="","",VLOOKUP(A5972,Tabulka3[[Číslo smlouvy   u pravidelné činnosti]:[Příjmení]],3,0))</f>
        <v/>
      </c>
      <c r="C5972" s="15" t="str">
        <f>IF(A5972="","",VLOOKUP(A5972,Tabulka3[[Číslo smlouvy   u pravidelné činnosti]:[Příjmení]],4,0))</f>
        <v/>
      </c>
      <c r="F5972" s="94"/>
      <c r="H5972" s="113"/>
      <c r="I5972" s="113"/>
      <c r="K5972" s="15"/>
      <c r="L5972" s="15"/>
      <c r="M5972" s="15">
        <f t="shared" si="279"/>
        <v>1</v>
      </c>
      <c r="N5972" s="15" t="str">
        <f t="shared" si="280"/>
        <v>-</v>
      </c>
      <c r="O5972" s="150">
        <f t="shared" si="281"/>
        <v>0</v>
      </c>
      <c r="P5972" s="15" t="str">
        <f>IF(COUNTIF('Personálie dobrovolníků '!U:X,N5972)&gt;0,"ANO","")</f>
        <v/>
      </c>
      <c r="Q5972" s="15"/>
    </row>
    <row r="5973" spans="2:17" s="25" customFormat="1" x14ac:dyDescent="0.3">
      <c r="B5973" s="15" t="str">
        <f>IF(A5973="","",VLOOKUP(A5973,Tabulka3[[Číslo smlouvy   u pravidelné činnosti]:[Příjmení]],3,0))</f>
        <v/>
      </c>
      <c r="C5973" s="15" t="str">
        <f>IF(A5973="","",VLOOKUP(A5973,Tabulka3[[Číslo smlouvy   u pravidelné činnosti]:[Příjmení]],4,0))</f>
        <v/>
      </c>
      <c r="F5973" s="94"/>
      <c r="H5973" s="113"/>
      <c r="I5973" s="113"/>
      <c r="K5973" s="15"/>
      <c r="L5973" s="15"/>
      <c r="M5973" s="15">
        <f t="shared" si="279"/>
        <v>1</v>
      </c>
      <c r="N5973" s="15" t="str">
        <f t="shared" si="280"/>
        <v>-</v>
      </c>
      <c r="O5973" s="150">
        <f t="shared" si="281"/>
        <v>0</v>
      </c>
      <c r="P5973" s="15" t="str">
        <f>IF(COUNTIF('Personálie dobrovolníků '!U:X,N5973)&gt;0,"ANO","")</f>
        <v/>
      </c>
      <c r="Q5973" s="15"/>
    </row>
    <row r="5974" spans="2:17" s="25" customFormat="1" x14ac:dyDescent="0.3">
      <c r="B5974" s="15" t="str">
        <f>IF(A5974="","",VLOOKUP(A5974,Tabulka3[[Číslo smlouvy   u pravidelné činnosti]:[Příjmení]],3,0))</f>
        <v/>
      </c>
      <c r="C5974" s="15" t="str">
        <f>IF(A5974="","",VLOOKUP(A5974,Tabulka3[[Číslo smlouvy   u pravidelné činnosti]:[Příjmení]],4,0))</f>
        <v/>
      </c>
      <c r="F5974" s="94"/>
      <c r="H5974" s="113"/>
      <c r="I5974" s="113"/>
      <c r="K5974" s="15"/>
      <c r="L5974" s="15"/>
      <c r="M5974" s="15">
        <f t="shared" si="279"/>
        <v>1</v>
      </c>
      <c r="N5974" s="15" t="str">
        <f t="shared" si="280"/>
        <v>-</v>
      </c>
      <c r="O5974" s="150">
        <f t="shared" si="281"/>
        <v>0</v>
      </c>
      <c r="P5974" s="15" t="str">
        <f>IF(COUNTIF('Personálie dobrovolníků '!U:X,N5974)&gt;0,"ANO","")</f>
        <v/>
      </c>
      <c r="Q5974" s="15"/>
    </row>
    <row r="5975" spans="2:17" s="25" customFormat="1" x14ac:dyDescent="0.3">
      <c r="B5975" s="15" t="str">
        <f>IF(A5975="","",VLOOKUP(A5975,Tabulka3[[Číslo smlouvy   u pravidelné činnosti]:[Příjmení]],3,0))</f>
        <v/>
      </c>
      <c r="C5975" s="15" t="str">
        <f>IF(A5975="","",VLOOKUP(A5975,Tabulka3[[Číslo smlouvy   u pravidelné činnosti]:[Příjmení]],4,0))</f>
        <v/>
      </c>
      <c r="F5975" s="94"/>
      <c r="H5975" s="113"/>
      <c r="I5975" s="113"/>
      <c r="K5975" s="15"/>
      <c r="L5975" s="15"/>
      <c r="M5975" s="15">
        <f t="shared" si="279"/>
        <v>1</v>
      </c>
      <c r="N5975" s="15" t="str">
        <f t="shared" si="280"/>
        <v>-</v>
      </c>
      <c r="O5975" s="150">
        <f t="shared" si="281"/>
        <v>0</v>
      </c>
      <c r="P5975" s="15" t="str">
        <f>IF(COUNTIF('Personálie dobrovolníků '!U:X,N5975)&gt;0,"ANO","")</f>
        <v/>
      </c>
      <c r="Q5975" s="15"/>
    </row>
    <row r="5976" spans="2:17" s="25" customFormat="1" x14ac:dyDescent="0.3">
      <c r="B5976" s="15" t="str">
        <f>IF(A5976="","",VLOOKUP(A5976,Tabulka3[[Číslo smlouvy   u pravidelné činnosti]:[Příjmení]],3,0))</f>
        <v/>
      </c>
      <c r="C5976" s="15" t="str">
        <f>IF(A5976="","",VLOOKUP(A5976,Tabulka3[[Číslo smlouvy   u pravidelné činnosti]:[Příjmení]],4,0))</f>
        <v/>
      </c>
      <c r="F5976" s="94"/>
      <c r="H5976" s="113"/>
      <c r="I5976" s="113"/>
      <c r="K5976" s="15"/>
      <c r="L5976" s="15"/>
      <c r="M5976" s="15">
        <f t="shared" si="279"/>
        <v>1</v>
      </c>
      <c r="N5976" s="15" t="str">
        <f t="shared" si="280"/>
        <v>-</v>
      </c>
      <c r="O5976" s="150">
        <f t="shared" si="281"/>
        <v>0</v>
      </c>
      <c r="P5976" s="15" t="str">
        <f>IF(COUNTIF('Personálie dobrovolníků '!U:X,N5976)&gt;0,"ANO","")</f>
        <v/>
      </c>
      <c r="Q5976" s="15"/>
    </row>
    <row r="5977" spans="2:17" s="25" customFormat="1" x14ac:dyDescent="0.3">
      <c r="B5977" s="15" t="str">
        <f>IF(A5977="","",VLOOKUP(A5977,Tabulka3[[Číslo smlouvy   u pravidelné činnosti]:[Příjmení]],3,0))</f>
        <v/>
      </c>
      <c r="C5977" s="15" t="str">
        <f>IF(A5977="","",VLOOKUP(A5977,Tabulka3[[Číslo smlouvy   u pravidelné činnosti]:[Příjmení]],4,0))</f>
        <v/>
      </c>
      <c r="F5977" s="94"/>
      <c r="H5977" s="113"/>
      <c r="I5977" s="113"/>
      <c r="K5977" s="15"/>
      <c r="L5977" s="15"/>
      <c r="M5977" s="15">
        <f t="shared" si="279"/>
        <v>1</v>
      </c>
      <c r="N5977" s="15" t="str">
        <f t="shared" si="280"/>
        <v>-</v>
      </c>
      <c r="O5977" s="150">
        <f t="shared" si="281"/>
        <v>0</v>
      </c>
      <c r="P5977" s="15" t="str">
        <f>IF(COUNTIF('Personálie dobrovolníků '!U:X,N5977)&gt;0,"ANO","")</f>
        <v/>
      </c>
      <c r="Q5977" s="15"/>
    </row>
    <row r="5978" spans="2:17" s="25" customFormat="1" x14ac:dyDescent="0.3">
      <c r="B5978" s="15" t="str">
        <f>IF(A5978="","",VLOOKUP(A5978,Tabulka3[[Číslo smlouvy   u pravidelné činnosti]:[Příjmení]],3,0))</f>
        <v/>
      </c>
      <c r="C5978" s="15" t="str">
        <f>IF(A5978="","",VLOOKUP(A5978,Tabulka3[[Číslo smlouvy   u pravidelné činnosti]:[Příjmení]],4,0))</f>
        <v/>
      </c>
      <c r="F5978" s="94"/>
      <c r="H5978" s="113"/>
      <c r="I5978" s="113"/>
      <c r="K5978" s="15"/>
      <c r="L5978" s="15"/>
      <c r="M5978" s="15">
        <f t="shared" si="279"/>
        <v>1</v>
      </c>
      <c r="N5978" s="15" t="str">
        <f t="shared" si="280"/>
        <v>-</v>
      </c>
      <c r="O5978" s="150">
        <f t="shared" si="281"/>
        <v>0</v>
      </c>
      <c r="P5978" s="15" t="str">
        <f>IF(COUNTIF('Personálie dobrovolníků '!U:X,N5978)&gt;0,"ANO","")</f>
        <v/>
      </c>
      <c r="Q5978" s="15"/>
    </row>
    <row r="5979" spans="2:17" s="25" customFormat="1" x14ac:dyDescent="0.3">
      <c r="B5979" s="15" t="str">
        <f>IF(A5979="","",VLOOKUP(A5979,Tabulka3[[Číslo smlouvy   u pravidelné činnosti]:[Příjmení]],3,0))</f>
        <v/>
      </c>
      <c r="C5979" s="15" t="str">
        <f>IF(A5979="","",VLOOKUP(A5979,Tabulka3[[Číslo smlouvy   u pravidelné činnosti]:[Příjmení]],4,0))</f>
        <v/>
      </c>
      <c r="F5979" s="94"/>
      <c r="H5979" s="113"/>
      <c r="I5979" s="113"/>
      <c r="K5979" s="15"/>
      <c r="L5979" s="15"/>
      <c r="M5979" s="15">
        <f t="shared" si="279"/>
        <v>1</v>
      </c>
      <c r="N5979" s="15" t="str">
        <f t="shared" si="280"/>
        <v>-</v>
      </c>
      <c r="O5979" s="150">
        <f t="shared" si="281"/>
        <v>0</v>
      </c>
      <c r="P5979" s="15" t="str">
        <f>IF(COUNTIF('Personálie dobrovolníků '!U:X,N5979)&gt;0,"ANO","")</f>
        <v/>
      </c>
      <c r="Q5979" s="15"/>
    </row>
    <row r="5980" spans="2:17" s="25" customFormat="1" x14ac:dyDescent="0.3">
      <c r="B5980" s="15" t="str">
        <f>IF(A5980="","",VLOOKUP(A5980,Tabulka3[[Číslo smlouvy   u pravidelné činnosti]:[Příjmení]],3,0))</f>
        <v/>
      </c>
      <c r="C5980" s="15" t="str">
        <f>IF(A5980="","",VLOOKUP(A5980,Tabulka3[[Číslo smlouvy   u pravidelné činnosti]:[Příjmení]],4,0))</f>
        <v/>
      </c>
      <c r="F5980" s="94"/>
      <c r="H5980" s="113"/>
      <c r="I5980" s="113"/>
      <c r="K5980" s="15"/>
      <c r="L5980" s="15"/>
      <c r="M5980" s="15">
        <f t="shared" si="279"/>
        <v>1</v>
      </c>
      <c r="N5980" s="15" t="str">
        <f t="shared" si="280"/>
        <v>-</v>
      </c>
      <c r="O5980" s="150">
        <f t="shared" si="281"/>
        <v>0</v>
      </c>
      <c r="P5980" s="15" t="str">
        <f>IF(COUNTIF('Personálie dobrovolníků '!U:X,N5980)&gt;0,"ANO","")</f>
        <v/>
      </c>
      <c r="Q5980" s="15"/>
    </row>
    <row r="5981" spans="2:17" s="25" customFormat="1" x14ac:dyDescent="0.3">
      <c r="B5981" s="15" t="str">
        <f>IF(A5981="","",VLOOKUP(A5981,Tabulka3[[Číslo smlouvy   u pravidelné činnosti]:[Příjmení]],3,0))</f>
        <v/>
      </c>
      <c r="C5981" s="15" t="str">
        <f>IF(A5981="","",VLOOKUP(A5981,Tabulka3[[Číslo smlouvy   u pravidelné činnosti]:[Příjmení]],4,0))</f>
        <v/>
      </c>
      <c r="F5981" s="94"/>
      <c r="H5981" s="113"/>
      <c r="I5981" s="113"/>
      <c r="K5981" s="15"/>
      <c r="L5981" s="15"/>
      <c r="M5981" s="15">
        <f t="shared" si="279"/>
        <v>1</v>
      </c>
      <c r="N5981" s="15" t="str">
        <f t="shared" si="280"/>
        <v>-</v>
      </c>
      <c r="O5981" s="150">
        <f t="shared" si="281"/>
        <v>0</v>
      </c>
      <c r="P5981" s="15" t="str">
        <f>IF(COUNTIF('Personálie dobrovolníků '!U:X,N5981)&gt;0,"ANO","")</f>
        <v/>
      </c>
      <c r="Q5981" s="15"/>
    </row>
    <row r="5982" spans="2:17" s="25" customFormat="1" x14ac:dyDescent="0.3">
      <c r="B5982" s="15" t="str">
        <f>IF(A5982="","",VLOOKUP(A5982,Tabulka3[[Číslo smlouvy   u pravidelné činnosti]:[Příjmení]],3,0))</f>
        <v/>
      </c>
      <c r="C5982" s="15" t="str">
        <f>IF(A5982="","",VLOOKUP(A5982,Tabulka3[[Číslo smlouvy   u pravidelné činnosti]:[Příjmení]],4,0))</f>
        <v/>
      </c>
      <c r="F5982" s="94"/>
      <c r="H5982" s="113"/>
      <c r="I5982" s="113"/>
      <c r="K5982" s="15"/>
      <c r="L5982" s="15"/>
      <c r="M5982" s="15">
        <f t="shared" si="279"/>
        <v>1</v>
      </c>
      <c r="N5982" s="15" t="str">
        <f t="shared" si="280"/>
        <v>-</v>
      </c>
      <c r="O5982" s="150">
        <f t="shared" si="281"/>
        <v>0</v>
      </c>
      <c r="P5982" s="15" t="str">
        <f>IF(COUNTIF('Personálie dobrovolníků '!U:X,N5982)&gt;0,"ANO","")</f>
        <v/>
      </c>
      <c r="Q5982" s="15"/>
    </row>
    <row r="5983" spans="2:17" s="25" customFormat="1" x14ac:dyDescent="0.3">
      <c r="B5983" s="15" t="str">
        <f>IF(A5983="","",VLOOKUP(A5983,Tabulka3[[Číslo smlouvy   u pravidelné činnosti]:[Příjmení]],3,0))</f>
        <v/>
      </c>
      <c r="C5983" s="15" t="str">
        <f>IF(A5983="","",VLOOKUP(A5983,Tabulka3[[Číslo smlouvy   u pravidelné činnosti]:[Příjmení]],4,0))</f>
        <v/>
      </c>
      <c r="F5983" s="94"/>
      <c r="H5983" s="113"/>
      <c r="I5983" s="113"/>
      <c r="K5983" s="15"/>
      <c r="L5983" s="15"/>
      <c r="M5983" s="15">
        <f t="shared" si="279"/>
        <v>1</v>
      </c>
      <c r="N5983" s="15" t="str">
        <f t="shared" si="280"/>
        <v>-</v>
      </c>
      <c r="O5983" s="150">
        <f t="shared" si="281"/>
        <v>0</v>
      </c>
      <c r="P5983" s="15" t="str">
        <f>IF(COUNTIF('Personálie dobrovolníků '!U:X,N5983)&gt;0,"ANO","")</f>
        <v/>
      </c>
      <c r="Q5983" s="15"/>
    </row>
    <row r="5984" spans="2:17" s="25" customFormat="1" x14ac:dyDescent="0.3">
      <c r="B5984" s="15" t="str">
        <f>IF(A5984="","",VLOOKUP(A5984,Tabulka3[[Číslo smlouvy   u pravidelné činnosti]:[Příjmení]],3,0))</f>
        <v/>
      </c>
      <c r="C5984" s="15" t="str">
        <f>IF(A5984="","",VLOOKUP(A5984,Tabulka3[[Číslo smlouvy   u pravidelné činnosti]:[Příjmení]],4,0))</f>
        <v/>
      </c>
      <c r="F5984" s="94"/>
      <c r="H5984" s="113"/>
      <c r="I5984" s="113"/>
      <c r="K5984" s="15"/>
      <c r="L5984" s="15"/>
      <c r="M5984" s="15">
        <f t="shared" si="279"/>
        <v>1</v>
      </c>
      <c r="N5984" s="15" t="str">
        <f t="shared" si="280"/>
        <v>-</v>
      </c>
      <c r="O5984" s="150">
        <f t="shared" si="281"/>
        <v>0</v>
      </c>
      <c r="P5984" s="15" t="str">
        <f>IF(COUNTIF('Personálie dobrovolníků '!U:X,N5984)&gt;0,"ANO","")</f>
        <v/>
      </c>
      <c r="Q5984" s="15"/>
    </row>
    <row r="5985" spans="2:17" s="25" customFormat="1" x14ac:dyDescent="0.3">
      <c r="B5985" s="15" t="str">
        <f>IF(A5985="","",VLOOKUP(A5985,Tabulka3[[Číslo smlouvy   u pravidelné činnosti]:[Příjmení]],3,0))</f>
        <v/>
      </c>
      <c r="C5985" s="15" t="str">
        <f>IF(A5985="","",VLOOKUP(A5985,Tabulka3[[Číslo smlouvy   u pravidelné činnosti]:[Příjmení]],4,0))</f>
        <v/>
      </c>
      <c r="F5985" s="94"/>
      <c r="H5985" s="113"/>
      <c r="I5985" s="113"/>
      <c r="K5985" s="15"/>
      <c r="L5985" s="15"/>
      <c r="M5985" s="15">
        <f t="shared" si="279"/>
        <v>1</v>
      </c>
      <c r="N5985" s="15" t="str">
        <f t="shared" si="280"/>
        <v>-</v>
      </c>
      <c r="O5985" s="150">
        <f t="shared" si="281"/>
        <v>0</v>
      </c>
      <c r="P5985" s="15" t="str">
        <f>IF(COUNTIF('Personálie dobrovolníků '!U:X,N5985)&gt;0,"ANO","")</f>
        <v/>
      </c>
      <c r="Q5985" s="15"/>
    </row>
    <row r="5986" spans="2:17" s="25" customFormat="1" x14ac:dyDescent="0.3">
      <c r="B5986" s="15" t="str">
        <f>IF(A5986="","",VLOOKUP(A5986,Tabulka3[[Číslo smlouvy   u pravidelné činnosti]:[Příjmení]],3,0))</f>
        <v/>
      </c>
      <c r="C5986" s="15" t="str">
        <f>IF(A5986="","",VLOOKUP(A5986,Tabulka3[[Číslo smlouvy   u pravidelné činnosti]:[Příjmení]],4,0))</f>
        <v/>
      </c>
      <c r="F5986" s="94"/>
      <c r="H5986" s="113"/>
      <c r="I5986" s="113"/>
      <c r="K5986" s="15"/>
      <c r="L5986" s="15"/>
      <c r="M5986" s="15">
        <f t="shared" si="279"/>
        <v>1</v>
      </c>
      <c r="N5986" s="15" t="str">
        <f t="shared" si="280"/>
        <v>-</v>
      </c>
      <c r="O5986" s="150">
        <f t="shared" si="281"/>
        <v>0</v>
      </c>
      <c r="P5986" s="15" t="str">
        <f>IF(COUNTIF('Personálie dobrovolníků '!U:X,N5986)&gt;0,"ANO","")</f>
        <v/>
      </c>
      <c r="Q5986" s="15"/>
    </row>
    <row r="5987" spans="2:17" s="25" customFormat="1" x14ac:dyDescent="0.3">
      <c r="B5987" s="15" t="str">
        <f>IF(A5987="","",VLOOKUP(A5987,Tabulka3[[Číslo smlouvy   u pravidelné činnosti]:[Příjmení]],3,0))</f>
        <v/>
      </c>
      <c r="C5987" s="15" t="str">
        <f>IF(A5987="","",VLOOKUP(A5987,Tabulka3[[Číslo smlouvy   u pravidelné činnosti]:[Příjmení]],4,0))</f>
        <v/>
      </c>
      <c r="F5987" s="94"/>
      <c r="H5987" s="113"/>
      <c r="I5987" s="113"/>
      <c r="K5987" s="15"/>
      <c r="L5987" s="15"/>
      <c r="M5987" s="15">
        <f t="shared" si="279"/>
        <v>1</v>
      </c>
      <c r="N5987" s="15" t="str">
        <f t="shared" si="280"/>
        <v>-</v>
      </c>
      <c r="O5987" s="150">
        <f t="shared" si="281"/>
        <v>0</v>
      </c>
      <c r="P5987" s="15" t="str">
        <f>IF(COUNTIF('Personálie dobrovolníků '!U:X,N5987)&gt;0,"ANO","")</f>
        <v/>
      </c>
      <c r="Q5987" s="15"/>
    </row>
    <row r="5988" spans="2:17" s="25" customFormat="1" x14ac:dyDescent="0.3">
      <c r="B5988" s="15" t="str">
        <f>IF(A5988="","",VLOOKUP(A5988,Tabulka3[[Číslo smlouvy   u pravidelné činnosti]:[Příjmení]],3,0))</f>
        <v/>
      </c>
      <c r="C5988" s="15" t="str">
        <f>IF(A5988="","",VLOOKUP(A5988,Tabulka3[[Číslo smlouvy   u pravidelné činnosti]:[Příjmení]],4,0))</f>
        <v/>
      </c>
      <c r="F5988" s="94"/>
      <c r="H5988" s="113"/>
      <c r="I5988" s="113"/>
      <c r="K5988" s="15"/>
      <c r="L5988" s="15"/>
      <c r="M5988" s="15">
        <f t="shared" si="279"/>
        <v>1</v>
      </c>
      <c r="N5988" s="15" t="str">
        <f t="shared" si="280"/>
        <v>-</v>
      </c>
      <c r="O5988" s="150">
        <f t="shared" si="281"/>
        <v>0</v>
      </c>
      <c r="P5988" s="15" t="str">
        <f>IF(COUNTIF('Personálie dobrovolníků '!U:X,N5988)&gt;0,"ANO","")</f>
        <v/>
      </c>
      <c r="Q5988" s="15"/>
    </row>
    <row r="5989" spans="2:17" s="25" customFormat="1" x14ac:dyDescent="0.3">
      <c r="B5989" s="15" t="str">
        <f>IF(A5989="","",VLOOKUP(A5989,Tabulka3[[Číslo smlouvy   u pravidelné činnosti]:[Příjmení]],3,0))</f>
        <v/>
      </c>
      <c r="C5989" s="15" t="str">
        <f>IF(A5989="","",VLOOKUP(A5989,Tabulka3[[Číslo smlouvy   u pravidelné činnosti]:[Příjmení]],4,0))</f>
        <v/>
      </c>
      <c r="F5989" s="94"/>
      <c r="H5989" s="113"/>
      <c r="I5989" s="113"/>
      <c r="K5989" s="15"/>
      <c r="L5989" s="15"/>
      <c r="M5989" s="15">
        <f t="shared" si="279"/>
        <v>1</v>
      </c>
      <c r="N5989" s="15" t="str">
        <f t="shared" si="280"/>
        <v>-</v>
      </c>
      <c r="O5989" s="150">
        <f t="shared" si="281"/>
        <v>0</v>
      </c>
      <c r="P5989" s="15" t="str">
        <f>IF(COUNTIF('Personálie dobrovolníků '!U:X,N5989)&gt;0,"ANO","")</f>
        <v/>
      </c>
      <c r="Q5989" s="15"/>
    </row>
    <row r="5990" spans="2:17" s="25" customFormat="1" x14ac:dyDescent="0.3">
      <c r="B5990" s="15" t="str">
        <f>IF(A5990="","",VLOOKUP(A5990,Tabulka3[[Číslo smlouvy   u pravidelné činnosti]:[Příjmení]],3,0))</f>
        <v/>
      </c>
      <c r="C5990" s="15" t="str">
        <f>IF(A5990="","",VLOOKUP(A5990,Tabulka3[[Číslo smlouvy   u pravidelné činnosti]:[Příjmení]],4,0))</f>
        <v/>
      </c>
      <c r="F5990" s="94"/>
      <c r="H5990" s="113"/>
      <c r="I5990" s="113"/>
      <c r="K5990" s="15"/>
      <c r="L5990" s="15"/>
      <c r="M5990" s="15">
        <f t="shared" si="279"/>
        <v>1</v>
      </c>
      <c r="N5990" s="15" t="str">
        <f t="shared" si="280"/>
        <v>-</v>
      </c>
      <c r="O5990" s="150">
        <f t="shared" si="281"/>
        <v>0</v>
      </c>
      <c r="P5990" s="15" t="str">
        <f>IF(COUNTIF('Personálie dobrovolníků '!U:X,N5990)&gt;0,"ANO","")</f>
        <v/>
      </c>
      <c r="Q5990" s="15"/>
    </row>
    <row r="5991" spans="2:17" s="25" customFormat="1" x14ac:dyDescent="0.3">
      <c r="B5991" s="15" t="str">
        <f>IF(A5991="","",VLOOKUP(A5991,Tabulka3[[Číslo smlouvy   u pravidelné činnosti]:[Příjmení]],3,0))</f>
        <v/>
      </c>
      <c r="C5991" s="15" t="str">
        <f>IF(A5991="","",VLOOKUP(A5991,Tabulka3[[Číslo smlouvy   u pravidelné činnosti]:[Příjmení]],4,0))</f>
        <v/>
      </c>
      <c r="F5991" s="94"/>
      <c r="H5991" s="113"/>
      <c r="I5991" s="113"/>
      <c r="K5991" s="15"/>
      <c r="L5991" s="15"/>
      <c r="M5991" s="15">
        <f t="shared" si="279"/>
        <v>1</v>
      </c>
      <c r="N5991" s="15" t="str">
        <f t="shared" si="280"/>
        <v>-</v>
      </c>
      <c r="O5991" s="150">
        <f t="shared" si="281"/>
        <v>0</v>
      </c>
      <c r="P5991" s="15" t="str">
        <f>IF(COUNTIF('Personálie dobrovolníků '!U:X,N5991)&gt;0,"ANO","")</f>
        <v/>
      </c>
      <c r="Q5991" s="15"/>
    </row>
    <row r="5992" spans="2:17" s="25" customFormat="1" x14ac:dyDescent="0.3">
      <c r="B5992" s="15" t="str">
        <f>IF(A5992="","",VLOOKUP(A5992,Tabulka3[[Číslo smlouvy   u pravidelné činnosti]:[Příjmení]],3,0))</f>
        <v/>
      </c>
      <c r="C5992" s="15" t="str">
        <f>IF(A5992="","",VLOOKUP(A5992,Tabulka3[[Číslo smlouvy   u pravidelné činnosti]:[Příjmení]],4,0))</f>
        <v/>
      </c>
      <c r="F5992" s="94"/>
      <c r="H5992" s="113"/>
      <c r="I5992" s="113"/>
      <c r="K5992" s="15"/>
      <c r="L5992" s="15"/>
      <c r="M5992" s="15">
        <f t="shared" si="279"/>
        <v>1</v>
      </c>
      <c r="N5992" s="15" t="str">
        <f t="shared" si="280"/>
        <v>-</v>
      </c>
      <c r="O5992" s="150">
        <f t="shared" si="281"/>
        <v>0</v>
      </c>
      <c r="P5992" s="15" t="str">
        <f>IF(COUNTIF('Personálie dobrovolníků '!U:X,N5992)&gt;0,"ANO","")</f>
        <v/>
      </c>
      <c r="Q5992" s="15"/>
    </row>
    <row r="5993" spans="2:17" s="25" customFormat="1" x14ac:dyDescent="0.3">
      <c r="B5993" s="15" t="str">
        <f>IF(A5993="","",VLOOKUP(A5993,Tabulka3[[Číslo smlouvy   u pravidelné činnosti]:[Příjmení]],3,0))</f>
        <v/>
      </c>
      <c r="C5993" s="15" t="str">
        <f>IF(A5993="","",VLOOKUP(A5993,Tabulka3[[Číslo smlouvy   u pravidelné činnosti]:[Příjmení]],4,0))</f>
        <v/>
      </c>
      <c r="F5993" s="94"/>
      <c r="H5993" s="113"/>
      <c r="I5993" s="113"/>
      <c r="K5993" s="15"/>
      <c r="L5993" s="15"/>
      <c r="M5993" s="15">
        <f t="shared" si="279"/>
        <v>1</v>
      </c>
      <c r="N5993" s="15" t="str">
        <f t="shared" si="280"/>
        <v>-</v>
      </c>
      <c r="O5993" s="150">
        <f t="shared" si="281"/>
        <v>0</v>
      </c>
      <c r="P5993" s="15" t="str">
        <f>IF(COUNTIF('Personálie dobrovolníků '!U:X,N5993)&gt;0,"ANO","")</f>
        <v/>
      </c>
      <c r="Q5993" s="15"/>
    </row>
    <row r="5994" spans="2:17" s="25" customFormat="1" x14ac:dyDescent="0.3">
      <c r="B5994" s="15" t="str">
        <f>IF(A5994="","",VLOOKUP(A5994,Tabulka3[[Číslo smlouvy   u pravidelné činnosti]:[Příjmení]],3,0))</f>
        <v/>
      </c>
      <c r="C5994" s="15" t="str">
        <f>IF(A5994="","",VLOOKUP(A5994,Tabulka3[[Číslo smlouvy   u pravidelné činnosti]:[Příjmení]],4,0))</f>
        <v/>
      </c>
      <c r="F5994" s="94"/>
      <c r="H5994" s="113"/>
      <c r="I5994" s="113"/>
      <c r="K5994" s="15"/>
      <c r="L5994" s="15"/>
      <c r="M5994" s="15">
        <f t="shared" si="279"/>
        <v>1</v>
      </c>
      <c r="N5994" s="15" t="str">
        <f t="shared" si="280"/>
        <v>-</v>
      </c>
      <c r="O5994" s="150">
        <f t="shared" si="281"/>
        <v>0</v>
      </c>
      <c r="P5994" s="15" t="str">
        <f>IF(COUNTIF('Personálie dobrovolníků '!U:X,N5994)&gt;0,"ANO","")</f>
        <v/>
      </c>
      <c r="Q5994" s="15"/>
    </row>
    <row r="5995" spans="2:17" s="25" customFormat="1" x14ac:dyDescent="0.3">
      <c r="B5995" s="15" t="str">
        <f>IF(A5995="","",VLOOKUP(A5995,Tabulka3[[Číslo smlouvy   u pravidelné činnosti]:[Příjmení]],3,0))</f>
        <v/>
      </c>
      <c r="C5995" s="15" t="str">
        <f>IF(A5995="","",VLOOKUP(A5995,Tabulka3[[Číslo smlouvy   u pravidelné činnosti]:[Příjmení]],4,0))</f>
        <v/>
      </c>
      <c r="F5995" s="94"/>
      <c r="H5995" s="113"/>
      <c r="I5995" s="113"/>
      <c r="K5995" s="15"/>
      <c r="L5995" s="15"/>
      <c r="M5995" s="15">
        <f t="shared" si="279"/>
        <v>1</v>
      </c>
      <c r="N5995" s="15" t="str">
        <f t="shared" si="280"/>
        <v>-</v>
      </c>
      <c r="O5995" s="150">
        <f t="shared" si="281"/>
        <v>0</v>
      </c>
      <c r="P5995" s="15" t="str">
        <f>IF(COUNTIF('Personálie dobrovolníků '!U:X,N5995)&gt;0,"ANO","")</f>
        <v/>
      </c>
      <c r="Q5995" s="15"/>
    </row>
    <row r="5996" spans="2:17" s="25" customFormat="1" x14ac:dyDescent="0.3">
      <c r="B5996" s="15" t="str">
        <f>IF(A5996="","",VLOOKUP(A5996,Tabulka3[[Číslo smlouvy   u pravidelné činnosti]:[Příjmení]],3,0))</f>
        <v/>
      </c>
      <c r="C5996" s="15" t="str">
        <f>IF(A5996="","",VLOOKUP(A5996,Tabulka3[[Číslo smlouvy   u pravidelné činnosti]:[Příjmení]],4,0))</f>
        <v/>
      </c>
      <c r="F5996" s="94"/>
      <c r="H5996" s="113"/>
      <c r="I5996" s="113"/>
      <c r="K5996" s="15"/>
      <c r="L5996" s="15"/>
      <c r="M5996" s="15">
        <f t="shared" si="279"/>
        <v>1</v>
      </c>
      <c r="N5996" s="15" t="str">
        <f t="shared" si="280"/>
        <v>-</v>
      </c>
      <c r="O5996" s="150">
        <f t="shared" si="281"/>
        <v>0</v>
      </c>
      <c r="P5996" s="15" t="str">
        <f>IF(COUNTIF('Personálie dobrovolníků '!U:X,N5996)&gt;0,"ANO","")</f>
        <v/>
      </c>
      <c r="Q5996" s="15"/>
    </row>
    <row r="5997" spans="2:17" s="25" customFormat="1" x14ac:dyDescent="0.3">
      <c r="B5997" s="15" t="str">
        <f>IF(A5997="","",VLOOKUP(A5997,Tabulka3[[Číslo smlouvy   u pravidelné činnosti]:[Příjmení]],3,0))</f>
        <v/>
      </c>
      <c r="C5997" s="15" t="str">
        <f>IF(A5997="","",VLOOKUP(A5997,Tabulka3[[Číslo smlouvy   u pravidelné činnosti]:[Příjmení]],4,0))</f>
        <v/>
      </c>
      <c r="F5997" s="94"/>
      <c r="H5997" s="113"/>
      <c r="I5997" s="113"/>
      <c r="K5997" s="15"/>
      <c r="L5997" s="15"/>
      <c r="M5997" s="15">
        <f t="shared" si="279"/>
        <v>1</v>
      </c>
      <c r="N5997" s="15" t="str">
        <f t="shared" si="280"/>
        <v>-</v>
      </c>
      <c r="O5997" s="150">
        <f t="shared" si="281"/>
        <v>0</v>
      </c>
      <c r="P5997" s="15" t="str">
        <f>IF(COUNTIF('Personálie dobrovolníků '!U:X,N5997)&gt;0,"ANO","")</f>
        <v/>
      </c>
      <c r="Q5997" s="15"/>
    </row>
    <row r="5998" spans="2:17" s="25" customFormat="1" x14ac:dyDescent="0.3">
      <c r="B5998" s="15" t="str">
        <f>IF(A5998="","",VLOOKUP(A5998,Tabulka3[[Číslo smlouvy   u pravidelné činnosti]:[Příjmení]],3,0))</f>
        <v/>
      </c>
      <c r="C5998" s="15" t="str">
        <f>IF(A5998="","",VLOOKUP(A5998,Tabulka3[[Číslo smlouvy   u pravidelné činnosti]:[Příjmení]],4,0))</f>
        <v/>
      </c>
      <c r="F5998" s="94"/>
      <c r="H5998" s="113"/>
      <c r="I5998" s="113"/>
      <c r="K5998" s="15"/>
      <c r="L5998" s="15"/>
      <c r="M5998" s="15">
        <f t="shared" si="279"/>
        <v>1</v>
      </c>
      <c r="N5998" s="15" t="str">
        <f t="shared" si="280"/>
        <v>-</v>
      </c>
      <c r="O5998" s="150">
        <f t="shared" si="281"/>
        <v>0</v>
      </c>
      <c r="P5998" s="15" t="str">
        <f>IF(COUNTIF('Personálie dobrovolníků '!U:X,N5998)&gt;0,"ANO","")</f>
        <v/>
      </c>
      <c r="Q5998" s="15"/>
    </row>
    <row r="5999" spans="2:17" s="25" customFormat="1" x14ac:dyDescent="0.3">
      <c r="B5999" s="15" t="str">
        <f>IF(A5999="","",VLOOKUP(A5999,Tabulka3[[Číslo smlouvy   u pravidelné činnosti]:[Příjmení]],3,0))</f>
        <v/>
      </c>
      <c r="C5999" s="15" t="str">
        <f>IF(A5999="","",VLOOKUP(A5999,Tabulka3[[Číslo smlouvy   u pravidelné činnosti]:[Příjmení]],4,0))</f>
        <v/>
      </c>
      <c r="F5999" s="94"/>
      <c r="H5999" s="113"/>
      <c r="I5999" s="113"/>
      <c r="K5999" s="15"/>
      <c r="L5999" s="15"/>
      <c r="M5999" s="15">
        <f t="shared" si="279"/>
        <v>1</v>
      </c>
      <c r="N5999" s="15" t="str">
        <f t="shared" si="280"/>
        <v>-</v>
      </c>
      <c r="O5999" s="150">
        <f t="shared" si="281"/>
        <v>0</v>
      </c>
      <c r="P5999" s="15" t="str">
        <f>IF(COUNTIF('Personálie dobrovolníků '!U:X,N5999)&gt;0,"ANO","")</f>
        <v/>
      </c>
      <c r="Q5999" s="15"/>
    </row>
    <row r="6000" spans="2:17" s="25" customFormat="1" x14ac:dyDescent="0.3">
      <c r="B6000" s="15" t="str">
        <f>IF(A6000="","",VLOOKUP(A6000,Tabulka3[[Číslo smlouvy   u pravidelné činnosti]:[Příjmení]],3,0))</f>
        <v/>
      </c>
      <c r="C6000" s="15" t="str">
        <f>IF(A6000="","",VLOOKUP(A6000,Tabulka3[[Číslo smlouvy   u pravidelné činnosti]:[Příjmení]],4,0))</f>
        <v/>
      </c>
      <c r="F6000" s="94"/>
      <c r="H6000" s="113"/>
      <c r="I6000" s="113"/>
      <c r="K6000" s="15"/>
      <c r="L6000" s="15"/>
      <c r="M6000" s="15">
        <f t="shared" si="279"/>
        <v>1</v>
      </c>
      <c r="N6000" s="15" t="str">
        <f t="shared" si="280"/>
        <v>-</v>
      </c>
      <c r="O6000" s="150">
        <f t="shared" si="281"/>
        <v>0</v>
      </c>
      <c r="P6000" s="15" t="str">
        <f>IF(COUNTIF('Personálie dobrovolníků '!U:X,N6000)&gt;0,"ANO","")</f>
        <v/>
      </c>
      <c r="Q6000" s="15"/>
    </row>
    <row r="6001" spans="2:17" s="25" customFormat="1" x14ac:dyDescent="0.3">
      <c r="B6001" s="15" t="str">
        <f>IF(A6001="","",VLOOKUP(A6001,Tabulka3[[Číslo smlouvy   u pravidelné činnosti]:[Příjmení]],3,0))</f>
        <v/>
      </c>
      <c r="C6001" s="15" t="str">
        <f>IF(A6001="","",VLOOKUP(A6001,Tabulka3[[Číslo smlouvy   u pravidelné činnosti]:[Příjmení]],4,0))</f>
        <v/>
      </c>
      <c r="F6001" s="94"/>
      <c r="H6001" s="113"/>
      <c r="I6001" s="113"/>
      <c r="K6001" s="15"/>
      <c r="L6001" s="15"/>
      <c r="M6001" s="15">
        <f t="shared" si="279"/>
        <v>1</v>
      </c>
      <c r="N6001" s="15" t="str">
        <f t="shared" si="280"/>
        <v>-</v>
      </c>
      <c r="O6001" s="150">
        <f t="shared" si="281"/>
        <v>0</v>
      </c>
      <c r="P6001" s="15" t="str">
        <f>IF(COUNTIF('Personálie dobrovolníků '!U:X,N6001)&gt;0,"ANO","")</f>
        <v/>
      </c>
      <c r="Q6001" s="15"/>
    </row>
    <row r="6002" spans="2:17" s="25" customFormat="1" x14ac:dyDescent="0.3">
      <c r="B6002" s="15" t="str">
        <f>IF(A6002="","",VLOOKUP(A6002,Tabulka3[[Číslo smlouvy   u pravidelné činnosti]:[Příjmení]],3,0))</f>
        <v/>
      </c>
      <c r="C6002" s="15" t="str">
        <f>IF(A6002="","",VLOOKUP(A6002,Tabulka3[[Číslo smlouvy   u pravidelné činnosti]:[Příjmení]],4,0))</f>
        <v/>
      </c>
      <c r="F6002" s="94"/>
      <c r="H6002" s="113"/>
      <c r="I6002" s="113"/>
      <c r="K6002" s="15"/>
      <c r="L6002" s="15"/>
      <c r="M6002" s="15">
        <f t="shared" si="279"/>
        <v>1</v>
      </c>
      <c r="N6002" s="15" t="str">
        <f t="shared" si="280"/>
        <v>-</v>
      </c>
      <c r="O6002" s="150">
        <f t="shared" si="281"/>
        <v>0</v>
      </c>
      <c r="P6002" s="15" t="str">
        <f>IF(COUNTIF('Personálie dobrovolníků '!U:X,N6002)&gt;0,"ANO","")</f>
        <v/>
      </c>
      <c r="Q6002" s="15"/>
    </row>
    <row r="6003" spans="2:17" s="25" customFormat="1" x14ac:dyDescent="0.3">
      <c r="B6003" s="15" t="str">
        <f>IF(A6003="","",VLOOKUP(A6003,Tabulka3[[Číslo smlouvy   u pravidelné činnosti]:[Příjmení]],3,0))</f>
        <v/>
      </c>
      <c r="C6003" s="15" t="str">
        <f>IF(A6003="","",VLOOKUP(A6003,Tabulka3[[Číslo smlouvy   u pravidelné činnosti]:[Příjmení]],4,0))</f>
        <v/>
      </c>
      <c r="F6003" s="94"/>
      <c r="H6003" s="113"/>
      <c r="I6003" s="113"/>
      <c r="K6003" s="15"/>
      <c r="L6003" s="15"/>
      <c r="M6003" s="15">
        <f t="shared" si="279"/>
        <v>1</v>
      </c>
      <c r="N6003" s="15" t="str">
        <f t="shared" si="280"/>
        <v>-</v>
      </c>
      <c r="O6003" s="150">
        <f t="shared" si="281"/>
        <v>0</v>
      </c>
      <c r="P6003" s="15" t="str">
        <f>IF(COUNTIF('Personálie dobrovolníků '!U:X,N6003)&gt;0,"ANO","")</f>
        <v/>
      </c>
      <c r="Q6003" s="15"/>
    </row>
    <row r="6004" spans="2:17" s="25" customFormat="1" x14ac:dyDescent="0.3">
      <c r="B6004" s="15" t="str">
        <f>IF(A6004="","",VLOOKUP(A6004,Tabulka3[[Číslo smlouvy   u pravidelné činnosti]:[Příjmení]],3,0))</f>
        <v/>
      </c>
      <c r="C6004" s="15" t="str">
        <f>IF(A6004="","",VLOOKUP(A6004,Tabulka3[[Číslo smlouvy   u pravidelné činnosti]:[Příjmení]],4,0))</f>
        <v/>
      </c>
      <c r="F6004" s="94"/>
      <c r="H6004" s="113"/>
      <c r="I6004" s="113"/>
      <c r="K6004" s="15"/>
      <c r="L6004" s="15"/>
      <c r="M6004" s="15">
        <f t="shared" si="279"/>
        <v>1</v>
      </c>
      <c r="N6004" s="15" t="str">
        <f t="shared" si="280"/>
        <v>-</v>
      </c>
      <c r="O6004" s="150">
        <f t="shared" si="281"/>
        <v>0</v>
      </c>
      <c r="P6004" s="15" t="str">
        <f>IF(COUNTIF('Personálie dobrovolníků '!U:X,N6004)&gt;0,"ANO","")</f>
        <v/>
      </c>
      <c r="Q6004" s="15"/>
    </row>
    <row r="6005" spans="2:17" s="25" customFormat="1" x14ac:dyDescent="0.3">
      <c r="B6005" s="15" t="str">
        <f>IF(A6005="","",VLOOKUP(A6005,Tabulka3[[Číslo smlouvy   u pravidelné činnosti]:[Příjmení]],3,0))</f>
        <v/>
      </c>
      <c r="C6005" s="15" t="str">
        <f>IF(A6005="","",VLOOKUP(A6005,Tabulka3[[Číslo smlouvy   u pravidelné činnosti]:[Příjmení]],4,0))</f>
        <v/>
      </c>
      <c r="F6005" s="94"/>
      <c r="H6005" s="113"/>
      <c r="I6005" s="113"/>
      <c r="K6005" s="15"/>
      <c r="L6005" s="15"/>
      <c r="M6005" s="15">
        <f t="shared" si="279"/>
        <v>1</v>
      </c>
      <c r="N6005" s="15" t="str">
        <f t="shared" si="280"/>
        <v>-</v>
      </c>
      <c r="O6005" s="150">
        <f t="shared" si="281"/>
        <v>0</v>
      </c>
      <c r="P6005" s="15" t="str">
        <f>IF(COUNTIF('Personálie dobrovolníků '!U:X,N6005)&gt;0,"ANO","")</f>
        <v/>
      </c>
      <c r="Q6005" s="15"/>
    </row>
    <row r="6006" spans="2:17" s="25" customFormat="1" x14ac:dyDescent="0.3">
      <c r="B6006" s="15" t="str">
        <f>IF(A6006="","",VLOOKUP(A6006,Tabulka3[[Číslo smlouvy   u pravidelné činnosti]:[Příjmení]],3,0))</f>
        <v/>
      </c>
      <c r="C6006" s="15" t="str">
        <f>IF(A6006="","",VLOOKUP(A6006,Tabulka3[[Číslo smlouvy   u pravidelné činnosti]:[Příjmení]],4,0))</f>
        <v/>
      </c>
      <c r="F6006" s="94"/>
      <c r="H6006" s="113"/>
      <c r="I6006" s="113"/>
      <c r="K6006" s="15"/>
      <c r="L6006" s="15"/>
      <c r="M6006" s="15">
        <f t="shared" si="279"/>
        <v>1</v>
      </c>
      <c r="N6006" s="15" t="str">
        <f t="shared" si="280"/>
        <v>-</v>
      </c>
      <c r="O6006" s="150">
        <f t="shared" si="281"/>
        <v>0</v>
      </c>
      <c r="P6006" s="15" t="str">
        <f>IF(COUNTIF('Personálie dobrovolníků '!U:X,N6006)&gt;0,"ANO","")</f>
        <v/>
      </c>
      <c r="Q6006" s="15"/>
    </row>
    <row r="6007" spans="2:17" s="25" customFormat="1" x14ac:dyDescent="0.3">
      <c r="B6007" s="15" t="str">
        <f>IF(A6007="","",VLOOKUP(A6007,Tabulka3[[Číslo smlouvy   u pravidelné činnosti]:[Příjmení]],3,0))</f>
        <v/>
      </c>
      <c r="C6007" s="15" t="str">
        <f>IF(A6007="","",VLOOKUP(A6007,Tabulka3[[Číslo smlouvy   u pravidelné činnosti]:[Příjmení]],4,0))</f>
        <v/>
      </c>
      <c r="F6007" s="94"/>
      <c r="H6007" s="113"/>
      <c r="I6007" s="113"/>
      <c r="K6007" s="15"/>
      <c r="L6007" s="15"/>
      <c r="M6007" s="15">
        <f t="shared" si="279"/>
        <v>1</v>
      </c>
      <c r="N6007" s="15" t="str">
        <f t="shared" si="280"/>
        <v>-</v>
      </c>
      <c r="O6007" s="150">
        <f t="shared" si="281"/>
        <v>0</v>
      </c>
      <c r="P6007" s="15" t="str">
        <f>IF(COUNTIF('Personálie dobrovolníků '!U:X,N6007)&gt;0,"ANO","")</f>
        <v/>
      </c>
      <c r="Q6007" s="15"/>
    </row>
    <row r="6008" spans="2:17" s="25" customFormat="1" x14ac:dyDescent="0.3">
      <c r="B6008" s="15" t="str">
        <f>IF(A6008="","",VLOOKUP(A6008,Tabulka3[[Číslo smlouvy   u pravidelné činnosti]:[Příjmení]],3,0))</f>
        <v/>
      </c>
      <c r="C6008" s="15" t="str">
        <f>IF(A6008="","",VLOOKUP(A6008,Tabulka3[[Číslo smlouvy   u pravidelné činnosti]:[Příjmení]],4,0))</f>
        <v/>
      </c>
      <c r="F6008" s="94"/>
      <c r="H6008" s="113"/>
      <c r="I6008" s="113"/>
      <c r="K6008" s="15"/>
      <c r="L6008" s="15"/>
      <c r="M6008" s="15">
        <f t="shared" si="279"/>
        <v>1</v>
      </c>
      <c r="N6008" s="15" t="str">
        <f t="shared" si="280"/>
        <v>-</v>
      </c>
      <c r="O6008" s="150">
        <f t="shared" si="281"/>
        <v>0</v>
      </c>
      <c r="P6008" s="15" t="str">
        <f>IF(COUNTIF('Personálie dobrovolníků '!U:X,N6008)&gt;0,"ANO","")</f>
        <v/>
      </c>
      <c r="Q6008" s="15"/>
    </row>
    <row r="6009" spans="2:17" s="25" customFormat="1" x14ac:dyDescent="0.3">
      <c r="B6009" s="15" t="str">
        <f>IF(A6009="","",VLOOKUP(A6009,Tabulka3[[Číslo smlouvy   u pravidelné činnosti]:[Příjmení]],3,0))</f>
        <v/>
      </c>
      <c r="C6009" s="15" t="str">
        <f>IF(A6009="","",VLOOKUP(A6009,Tabulka3[[Číslo smlouvy   u pravidelné činnosti]:[Příjmení]],4,0))</f>
        <v/>
      </c>
      <c r="F6009" s="94"/>
      <c r="H6009" s="113"/>
      <c r="I6009" s="113"/>
      <c r="K6009" s="15"/>
      <c r="L6009" s="15"/>
      <c r="M6009" s="15">
        <f t="shared" si="279"/>
        <v>1</v>
      </c>
      <c r="N6009" s="15" t="str">
        <f t="shared" si="280"/>
        <v>-</v>
      </c>
      <c r="O6009" s="150">
        <f t="shared" si="281"/>
        <v>0</v>
      </c>
      <c r="P6009" s="15" t="str">
        <f>IF(COUNTIF('Personálie dobrovolníků '!U:X,N6009)&gt;0,"ANO","")</f>
        <v/>
      </c>
      <c r="Q6009" s="15"/>
    </row>
    <row r="6010" spans="2:17" s="25" customFormat="1" x14ac:dyDescent="0.3">
      <c r="B6010" s="15" t="str">
        <f>IF(A6010="","",VLOOKUP(A6010,Tabulka3[[Číslo smlouvy   u pravidelné činnosti]:[Příjmení]],3,0))</f>
        <v/>
      </c>
      <c r="C6010" s="15" t="str">
        <f>IF(A6010="","",VLOOKUP(A6010,Tabulka3[[Číslo smlouvy   u pravidelné činnosti]:[Příjmení]],4,0))</f>
        <v/>
      </c>
      <c r="F6010" s="94"/>
      <c r="H6010" s="113"/>
      <c r="I6010" s="113"/>
      <c r="K6010" s="15"/>
      <c r="L6010" s="15"/>
      <c r="M6010" s="15">
        <f t="shared" si="279"/>
        <v>1</v>
      </c>
      <c r="N6010" s="15" t="str">
        <f t="shared" si="280"/>
        <v>-</v>
      </c>
      <c r="O6010" s="150">
        <f t="shared" si="281"/>
        <v>0</v>
      </c>
      <c r="P6010" s="15" t="str">
        <f>IF(COUNTIF('Personálie dobrovolníků '!U:X,N6010)&gt;0,"ANO","")</f>
        <v/>
      </c>
      <c r="Q6010" s="15"/>
    </row>
    <row r="6011" spans="2:17" s="25" customFormat="1" x14ac:dyDescent="0.3">
      <c r="B6011" s="15" t="str">
        <f>IF(A6011="","",VLOOKUP(A6011,Tabulka3[[Číslo smlouvy   u pravidelné činnosti]:[Příjmení]],3,0))</f>
        <v/>
      </c>
      <c r="C6011" s="15" t="str">
        <f>IF(A6011="","",VLOOKUP(A6011,Tabulka3[[Číslo smlouvy   u pravidelné činnosti]:[Příjmení]],4,0))</f>
        <v/>
      </c>
      <c r="F6011" s="94"/>
      <c r="H6011" s="113"/>
      <c r="I6011" s="113"/>
      <c r="K6011" s="15"/>
      <c r="L6011" s="15"/>
      <c r="M6011" s="15">
        <f t="shared" si="279"/>
        <v>1</v>
      </c>
      <c r="N6011" s="15" t="str">
        <f t="shared" si="280"/>
        <v>-</v>
      </c>
      <c r="O6011" s="150">
        <f t="shared" si="281"/>
        <v>0</v>
      </c>
      <c r="P6011" s="15" t="str">
        <f>IF(COUNTIF('Personálie dobrovolníků '!U:X,N6011)&gt;0,"ANO","")</f>
        <v/>
      </c>
      <c r="Q6011" s="15"/>
    </row>
    <row r="6012" spans="2:17" s="25" customFormat="1" x14ac:dyDescent="0.3">
      <c r="B6012" s="15" t="str">
        <f>IF(A6012="","",VLOOKUP(A6012,Tabulka3[[Číslo smlouvy   u pravidelné činnosti]:[Příjmení]],3,0))</f>
        <v/>
      </c>
      <c r="C6012" s="15" t="str">
        <f>IF(A6012="","",VLOOKUP(A6012,Tabulka3[[Číslo smlouvy   u pravidelné činnosti]:[Příjmení]],4,0))</f>
        <v/>
      </c>
      <c r="F6012" s="94"/>
      <c r="H6012" s="113"/>
      <c r="I6012" s="113"/>
      <c r="K6012" s="15"/>
      <c r="L6012" s="15"/>
      <c r="M6012" s="15">
        <f t="shared" si="279"/>
        <v>1</v>
      </c>
      <c r="N6012" s="15" t="str">
        <f t="shared" si="280"/>
        <v>-</v>
      </c>
      <c r="O6012" s="150">
        <f t="shared" si="281"/>
        <v>0</v>
      </c>
      <c r="P6012" s="15" t="str">
        <f>IF(COUNTIF('Personálie dobrovolníků '!U:X,N6012)&gt;0,"ANO","")</f>
        <v/>
      </c>
      <c r="Q6012" s="15"/>
    </row>
    <row r="6013" spans="2:17" s="25" customFormat="1" x14ac:dyDescent="0.3">
      <c r="B6013" s="15" t="str">
        <f>IF(A6013="","",VLOOKUP(A6013,Tabulka3[[Číslo smlouvy   u pravidelné činnosti]:[Příjmení]],3,0))</f>
        <v/>
      </c>
      <c r="C6013" s="15" t="str">
        <f>IF(A6013="","",VLOOKUP(A6013,Tabulka3[[Číslo smlouvy   u pravidelné činnosti]:[Příjmení]],4,0))</f>
        <v/>
      </c>
      <c r="F6013" s="94"/>
      <c r="H6013" s="113"/>
      <c r="I6013" s="113"/>
      <c r="K6013" s="15"/>
      <c r="L6013" s="15"/>
      <c r="M6013" s="15">
        <f t="shared" si="279"/>
        <v>1</v>
      </c>
      <c r="N6013" s="15" t="str">
        <f t="shared" si="280"/>
        <v>-</v>
      </c>
      <c r="O6013" s="150">
        <f t="shared" si="281"/>
        <v>0</v>
      </c>
      <c r="P6013" s="15" t="str">
        <f>IF(COUNTIF('Personálie dobrovolníků '!U:X,N6013)&gt;0,"ANO","")</f>
        <v/>
      </c>
      <c r="Q6013" s="15"/>
    </row>
    <row r="6014" spans="2:17" s="25" customFormat="1" x14ac:dyDescent="0.3">
      <c r="B6014" s="15" t="str">
        <f>IF(A6014="","",VLOOKUP(A6014,Tabulka3[[Číslo smlouvy   u pravidelné činnosti]:[Příjmení]],3,0))</f>
        <v/>
      </c>
      <c r="C6014" s="15" t="str">
        <f>IF(A6014="","",VLOOKUP(A6014,Tabulka3[[Číslo smlouvy   u pravidelné činnosti]:[Příjmení]],4,0))</f>
        <v/>
      </c>
      <c r="F6014" s="94"/>
      <c r="H6014" s="113"/>
      <c r="I6014" s="113"/>
      <c r="K6014" s="15"/>
      <c r="L6014" s="15"/>
      <c r="M6014" s="15">
        <f t="shared" si="279"/>
        <v>1</v>
      </c>
      <c r="N6014" s="15" t="str">
        <f t="shared" si="280"/>
        <v>-</v>
      </c>
      <c r="O6014" s="150">
        <f t="shared" si="281"/>
        <v>0</v>
      </c>
      <c r="P6014" s="15" t="str">
        <f>IF(COUNTIF('Personálie dobrovolníků '!U:X,N6014)&gt;0,"ANO","")</f>
        <v/>
      </c>
      <c r="Q6014" s="15"/>
    </row>
    <row r="6015" spans="2:17" s="25" customFormat="1" x14ac:dyDescent="0.3">
      <c r="B6015" s="15" t="str">
        <f>IF(A6015="","",VLOOKUP(A6015,Tabulka3[[Číslo smlouvy   u pravidelné činnosti]:[Příjmení]],3,0))</f>
        <v/>
      </c>
      <c r="C6015" s="15" t="str">
        <f>IF(A6015="","",VLOOKUP(A6015,Tabulka3[[Číslo smlouvy   u pravidelné činnosti]:[Příjmení]],4,0))</f>
        <v/>
      </c>
      <c r="F6015" s="94"/>
      <c r="H6015" s="113"/>
      <c r="I6015" s="113"/>
      <c r="K6015" s="15"/>
      <c r="L6015" s="15"/>
      <c r="M6015" s="15">
        <f t="shared" si="279"/>
        <v>1</v>
      </c>
      <c r="N6015" s="15" t="str">
        <f t="shared" si="280"/>
        <v>-</v>
      </c>
      <c r="O6015" s="150">
        <f t="shared" si="281"/>
        <v>0</v>
      </c>
      <c r="P6015" s="15" t="str">
        <f>IF(COUNTIF('Personálie dobrovolníků '!U:X,N6015)&gt;0,"ANO","")</f>
        <v/>
      </c>
      <c r="Q6015" s="15"/>
    </row>
    <row r="6016" spans="2:17" s="25" customFormat="1" x14ac:dyDescent="0.3">
      <c r="B6016" s="15" t="str">
        <f>IF(A6016="","",VLOOKUP(A6016,Tabulka3[[Číslo smlouvy   u pravidelné činnosti]:[Příjmení]],3,0))</f>
        <v/>
      </c>
      <c r="C6016" s="15" t="str">
        <f>IF(A6016="","",VLOOKUP(A6016,Tabulka3[[Číslo smlouvy   u pravidelné činnosti]:[Příjmení]],4,0))</f>
        <v/>
      </c>
      <c r="F6016" s="94"/>
      <c r="H6016" s="113"/>
      <c r="I6016" s="113"/>
      <c r="K6016" s="15"/>
      <c r="L6016" s="15"/>
      <c r="M6016" s="15">
        <f t="shared" si="279"/>
        <v>1</v>
      </c>
      <c r="N6016" s="15" t="str">
        <f t="shared" si="280"/>
        <v>-</v>
      </c>
      <c r="O6016" s="150">
        <f t="shared" si="281"/>
        <v>0</v>
      </c>
      <c r="P6016" s="15" t="str">
        <f>IF(COUNTIF('Personálie dobrovolníků '!U:X,N6016)&gt;0,"ANO","")</f>
        <v/>
      </c>
      <c r="Q6016" s="15"/>
    </row>
    <row r="6017" spans="2:17" s="25" customFormat="1" x14ac:dyDescent="0.3">
      <c r="B6017" s="15" t="str">
        <f>IF(A6017="","",VLOOKUP(A6017,Tabulka3[[Číslo smlouvy   u pravidelné činnosti]:[Příjmení]],3,0))</f>
        <v/>
      </c>
      <c r="C6017" s="15" t="str">
        <f>IF(A6017="","",VLOOKUP(A6017,Tabulka3[[Číslo smlouvy   u pravidelné činnosti]:[Příjmení]],4,0))</f>
        <v/>
      </c>
      <c r="F6017" s="94"/>
      <c r="H6017" s="113"/>
      <c r="I6017" s="113"/>
      <c r="K6017" s="15"/>
      <c r="L6017" s="15"/>
      <c r="M6017" s="15">
        <f t="shared" si="279"/>
        <v>1</v>
      </c>
      <c r="N6017" s="15" t="str">
        <f t="shared" si="280"/>
        <v>-</v>
      </c>
      <c r="O6017" s="150">
        <f t="shared" si="281"/>
        <v>0</v>
      </c>
      <c r="P6017" s="15" t="str">
        <f>IF(COUNTIF('Personálie dobrovolníků '!U:X,N6017)&gt;0,"ANO","")</f>
        <v/>
      </c>
      <c r="Q6017" s="15"/>
    </row>
    <row r="6018" spans="2:17" s="25" customFormat="1" x14ac:dyDescent="0.3">
      <c r="B6018" s="15" t="str">
        <f>IF(A6018="","",VLOOKUP(A6018,Tabulka3[[Číslo smlouvy   u pravidelné činnosti]:[Příjmení]],3,0))</f>
        <v/>
      </c>
      <c r="C6018" s="15" t="str">
        <f>IF(A6018="","",VLOOKUP(A6018,Tabulka3[[Číslo smlouvy   u pravidelné činnosti]:[Příjmení]],4,0))</f>
        <v/>
      </c>
      <c r="F6018" s="94"/>
      <c r="H6018" s="113"/>
      <c r="I6018" s="113"/>
      <c r="K6018" s="15"/>
      <c r="L6018" s="15"/>
      <c r="M6018" s="15">
        <f t="shared" si="279"/>
        <v>1</v>
      </c>
      <c r="N6018" s="15" t="str">
        <f t="shared" si="280"/>
        <v>-</v>
      </c>
      <c r="O6018" s="150">
        <f t="shared" si="281"/>
        <v>0</v>
      </c>
      <c r="P6018" s="15" t="str">
        <f>IF(COUNTIF('Personálie dobrovolníků '!U:X,N6018)&gt;0,"ANO","")</f>
        <v/>
      </c>
      <c r="Q6018" s="15"/>
    </row>
    <row r="6019" spans="2:17" s="25" customFormat="1" x14ac:dyDescent="0.3">
      <c r="B6019" s="15" t="str">
        <f>IF(A6019="","",VLOOKUP(A6019,Tabulka3[[Číslo smlouvy   u pravidelné činnosti]:[Příjmení]],3,0))</f>
        <v/>
      </c>
      <c r="C6019" s="15" t="str">
        <f>IF(A6019="","",VLOOKUP(A6019,Tabulka3[[Číslo smlouvy   u pravidelné činnosti]:[Příjmení]],4,0))</f>
        <v/>
      </c>
      <c r="F6019" s="94"/>
      <c r="H6019" s="113"/>
      <c r="I6019" s="113"/>
      <c r="K6019" s="15"/>
      <c r="L6019" s="15"/>
      <c r="M6019" s="15">
        <f t="shared" si="279"/>
        <v>1</v>
      </c>
      <c r="N6019" s="15" t="str">
        <f t="shared" si="280"/>
        <v>-</v>
      </c>
      <c r="O6019" s="150">
        <f t="shared" si="281"/>
        <v>0</v>
      </c>
      <c r="P6019" s="15" t="str">
        <f>IF(COUNTIF('Personálie dobrovolníků '!U:X,N6019)&gt;0,"ANO","")</f>
        <v/>
      </c>
      <c r="Q6019" s="15"/>
    </row>
    <row r="6020" spans="2:17" s="25" customFormat="1" x14ac:dyDescent="0.3">
      <c r="B6020" s="15" t="str">
        <f>IF(A6020="","",VLOOKUP(A6020,Tabulka3[[Číslo smlouvy   u pravidelné činnosti]:[Příjmení]],3,0))</f>
        <v/>
      </c>
      <c r="C6020" s="15" t="str">
        <f>IF(A6020="","",VLOOKUP(A6020,Tabulka3[[Číslo smlouvy   u pravidelné činnosti]:[Příjmení]],4,0))</f>
        <v/>
      </c>
      <c r="F6020" s="94"/>
      <c r="H6020" s="113"/>
      <c r="I6020" s="113"/>
      <c r="K6020" s="15"/>
      <c r="L6020" s="15"/>
      <c r="M6020" s="15">
        <f t="shared" ref="M6020:M6083" si="282">IF(OR(
   AND($H6020=$K$12, $I6020=$L$4),
   AND($H6020=$K$12, $I6020=$L$5),
   AND($H6020=$K$12, $I6020=$L$6),
   AND($H6020=$K$12, $I6020=$L$7),
   AND($H6020=$K$11, $I6020=$L$4),
   AND($H6020=$K$11, $I6020=$L$5),
   AND($H6020=$K$11, $I6020=$L$6),
   AND($H6020=$K$11, $I6020=$L$7),
   AND($H6020=$K$5, $I6020=$L$5),
   AND($H6020=$K$6, $I6020=$L$4),
   AND($H6020=$K$6, $I6020=$L$5),
   AND($H6020=$K$6, $I6020=$L$7),
   AND($H6020=$K$4, $I6020=$L$6),
), 0, 1)</f>
        <v>1</v>
      </c>
      <c r="N6020" s="15" t="str">
        <f t="shared" ref="N6020:N6083" si="283">A6020 &amp; "-" &amp; J6020</f>
        <v>-</v>
      </c>
      <c r="O6020" s="150">
        <f t="shared" ref="O6020:O6083" si="284">IF(AND(M6020&lt;&gt;0, P6020="ANO"), 1, 0)</f>
        <v>0</v>
      </c>
      <c r="P6020" s="15" t="str">
        <f>IF(COUNTIF('Personálie dobrovolníků '!U:X,N6020)&gt;0,"ANO","")</f>
        <v/>
      </c>
      <c r="Q6020" s="15"/>
    </row>
    <row r="6021" spans="2:17" s="25" customFormat="1" x14ac:dyDescent="0.3">
      <c r="B6021" s="15" t="str">
        <f>IF(A6021="","",VLOOKUP(A6021,Tabulka3[[Číslo smlouvy   u pravidelné činnosti]:[Příjmení]],3,0))</f>
        <v/>
      </c>
      <c r="C6021" s="15" t="str">
        <f>IF(A6021="","",VLOOKUP(A6021,Tabulka3[[Číslo smlouvy   u pravidelné činnosti]:[Příjmení]],4,0))</f>
        <v/>
      </c>
      <c r="F6021" s="94"/>
      <c r="H6021" s="113"/>
      <c r="I6021" s="113"/>
      <c r="K6021" s="15"/>
      <c r="L6021" s="15"/>
      <c r="M6021" s="15">
        <f t="shared" si="282"/>
        <v>1</v>
      </c>
      <c r="N6021" s="15" t="str">
        <f t="shared" si="283"/>
        <v>-</v>
      </c>
      <c r="O6021" s="150">
        <f t="shared" si="284"/>
        <v>0</v>
      </c>
      <c r="P6021" s="15" t="str">
        <f>IF(COUNTIF('Personálie dobrovolníků '!U:X,N6021)&gt;0,"ANO","")</f>
        <v/>
      </c>
      <c r="Q6021" s="15"/>
    </row>
    <row r="6022" spans="2:17" s="25" customFormat="1" x14ac:dyDescent="0.3">
      <c r="B6022" s="15" t="str">
        <f>IF(A6022="","",VLOOKUP(A6022,Tabulka3[[Číslo smlouvy   u pravidelné činnosti]:[Příjmení]],3,0))</f>
        <v/>
      </c>
      <c r="C6022" s="15" t="str">
        <f>IF(A6022="","",VLOOKUP(A6022,Tabulka3[[Číslo smlouvy   u pravidelné činnosti]:[Příjmení]],4,0))</f>
        <v/>
      </c>
      <c r="F6022" s="94"/>
      <c r="H6022" s="113"/>
      <c r="I6022" s="113"/>
      <c r="K6022" s="15"/>
      <c r="L6022" s="15"/>
      <c r="M6022" s="15">
        <f t="shared" si="282"/>
        <v>1</v>
      </c>
      <c r="N6022" s="15" t="str">
        <f t="shared" si="283"/>
        <v>-</v>
      </c>
      <c r="O6022" s="150">
        <f t="shared" si="284"/>
        <v>0</v>
      </c>
      <c r="P6022" s="15" t="str">
        <f>IF(COUNTIF('Personálie dobrovolníků '!U:X,N6022)&gt;0,"ANO","")</f>
        <v/>
      </c>
      <c r="Q6022" s="15"/>
    </row>
    <row r="6023" spans="2:17" s="25" customFormat="1" x14ac:dyDescent="0.3">
      <c r="B6023" s="15" t="str">
        <f>IF(A6023="","",VLOOKUP(A6023,Tabulka3[[Číslo smlouvy   u pravidelné činnosti]:[Příjmení]],3,0))</f>
        <v/>
      </c>
      <c r="C6023" s="15" t="str">
        <f>IF(A6023="","",VLOOKUP(A6023,Tabulka3[[Číslo smlouvy   u pravidelné činnosti]:[Příjmení]],4,0))</f>
        <v/>
      </c>
      <c r="F6023" s="94"/>
      <c r="H6023" s="113"/>
      <c r="I6023" s="113"/>
      <c r="K6023" s="15"/>
      <c r="L6023" s="15"/>
      <c r="M6023" s="15">
        <f t="shared" si="282"/>
        <v>1</v>
      </c>
      <c r="N6023" s="15" t="str">
        <f t="shared" si="283"/>
        <v>-</v>
      </c>
      <c r="O6023" s="150">
        <f t="shared" si="284"/>
        <v>0</v>
      </c>
      <c r="P6023" s="15" t="str">
        <f>IF(COUNTIF('Personálie dobrovolníků '!U:X,N6023)&gt;0,"ANO","")</f>
        <v/>
      </c>
      <c r="Q6023" s="15"/>
    </row>
    <row r="6024" spans="2:17" s="25" customFormat="1" x14ac:dyDescent="0.3">
      <c r="B6024" s="15" t="str">
        <f>IF(A6024="","",VLOOKUP(A6024,Tabulka3[[Číslo smlouvy   u pravidelné činnosti]:[Příjmení]],3,0))</f>
        <v/>
      </c>
      <c r="C6024" s="15" t="str">
        <f>IF(A6024="","",VLOOKUP(A6024,Tabulka3[[Číslo smlouvy   u pravidelné činnosti]:[Příjmení]],4,0))</f>
        <v/>
      </c>
      <c r="F6024" s="94"/>
      <c r="H6024" s="113"/>
      <c r="I6024" s="113"/>
      <c r="K6024" s="15"/>
      <c r="L6024" s="15"/>
      <c r="M6024" s="15">
        <f t="shared" si="282"/>
        <v>1</v>
      </c>
      <c r="N6024" s="15" t="str">
        <f t="shared" si="283"/>
        <v>-</v>
      </c>
      <c r="O6024" s="150">
        <f t="shared" si="284"/>
        <v>0</v>
      </c>
      <c r="P6024" s="15" t="str">
        <f>IF(COUNTIF('Personálie dobrovolníků '!U:X,N6024)&gt;0,"ANO","")</f>
        <v/>
      </c>
      <c r="Q6024" s="15"/>
    </row>
    <row r="6025" spans="2:17" s="25" customFormat="1" x14ac:dyDescent="0.3">
      <c r="B6025" s="15" t="str">
        <f>IF(A6025="","",VLOOKUP(A6025,Tabulka3[[Číslo smlouvy   u pravidelné činnosti]:[Příjmení]],3,0))</f>
        <v/>
      </c>
      <c r="C6025" s="15" t="str">
        <f>IF(A6025="","",VLOOKUP(A6025,Tabulka3[[Číslo smlouvy   u pravidelné činnosti]:[Příjmení]],4,0))</f>
        <v/>
      </c>
      <c r="F6025" s="94"/>
      <c r="H6025" s="113"/>
      <c r="I6025" s="113"/>
      <c r="K6025" s="15"/>
      <c r="L6025" s="15"/>
      <c r="M6025" s="15">
        <f t="shared" si="282"/>
        <v>1</v>
      </c>
      <c r="N6025" s="15" t="str">
        <f t="shared" si="283"/>
        <v>-</v>
      </c>
      <c r="O6025" s="150">
        <f t="shared" si="284"/>
        <v>0</v>
      </c>
      <c r="P6025" s="15" t="str">
        <f>IF(COUNTIF('Personálie dobrovolníků '!U:X,N6025)&gt;0,"ANO","")</f>
        <v/>
      </c>
      <c r="Q6025" s="15"/>
    </row>
    <row r="6026" spans="2:17" s="25" customFormat="1" x14ac:dyDescent="0.3">
      <c r="B6026" s="15" t="str">
        <f>IF(A6026="","",VLOOKUP(A6026,Tabulka3[[Číslo smlouvy   u pravidelné činnosti]:[Příjmení]],3,0))</f>
        <v/>
      </c>
      <c r="C6026" s="15" t="str">
        <f>IF(A6026="","",VLOOKUP(A6026,Tabulka3[[Číslo smlouvy   u pravidelné činnosti]:[Příjmení]],4,0))</f>
        <v/>
      </c>
      <c r="F6026" s="94"/>
      <c r="H6026" s="113"/>
      <c r="I6026" s="113"/>
      <c r="K6026" s="15"/>
      <c r="L6026" s="15"/>
      <c r="M6026" s="15">
        <f t="shared" si="282"/>
        <v>1</v>
      </c>
      <c r="N6026" s="15" t="str">
        <f t="shared" si="283"/>
        <v>-</v>
      </c>
      <c r="O6026" s="150">
        <f t="shared" si="284"/>
        <v>0</v>
      </c>
      <c r="P6026" s="15" t="str">
        <f>IF(COUNTIF('Personálie dobrovolníků '!U:X,N6026)&gt;0,"ANO","")</f>
        <v/>
      </c>
      <c r="Q6026" s="15"/>
    </row>
    <row r="6027" spans="2:17" s="25" customFormat="1" x14ac:dyDescent="0.3">
      <c r="B6027" s="15" t="str">
        <f>IF(A6027="","",VLOOKUP(A6027,Tabulka3[[Číslo smlouvy   u pravidelné činnosti]:[Příjmení]],3,0))</f>
        <v/>
      </c>
      <c r="C6027" s="15" t="str">
        <f>IF(A6027="","",VLOOKUP(A6027,Tabulka3[[Číslo smlouvy   u pravidelné činnosti]:[Příjmení]],4,0))</f>
        <v/>
      </c>
      <c r="F6027" s="94"/>
      <c r="H6027" s="113"/>
      <c r="I6027" s="113"/>
      <c r="K6027" s="15"/>
      <c r="L6027" s="15"/>
      <c r="M6027" s="15">
        <f t="shared" si="282"/>
        <v>1</v>
      </c>
      <c r="N6027" s="15" t="str">
        <f t="shared" si="283"/>
        <v>-</v>
      </c>
      <c r="O6027" s="150">
        <f t="shared" si="284"/>
        <v>0</v>
      </c>
      <c r="P6027" s="15" t="str">
        <f>IF(COUNTIF('Personálie dobrovolníků '!U:X,N6027)&gt;0,"ANO","")</f>
        <v/>
      </c>
      <c r="Q6027" s="15"/>
    </row>
    <row r="6028" spans="2:17" s="25" customFormat="1" x14ac:dyDescent="0.3">
      <c r="B6028" s="15" t="str">
        <f>IF(A6028="","",VLOOKUP(A6028,Tabulka3[[Číslo smlouvy   u pravidelné činnosti]:[Příjmení]],3,0))</f>
        <v/>
      </c>
      <c r="C6028" s="15" t="str">
        <f>IF(A6028="","",VLOOKUP(A6028,Tabulka3[[Číslo smlouvy   u pravidelné činnosti]:[Příjmení]],4,0))</f>
        <v/>
      </c>
      <c r="F6028" s="94"/>
      <c r="H6028" s="113"/>
      <c r="I6028" s="113"/>
      <c r="K6028" s="15"/>
      <c r="L6028" s="15"/>
      <c r="M6028" s="15">
        <f t="shared" si="282"/>
        <v>1</v>
      </c>
      <c r="N6028" s="15" t="str">
        <f t="shared" si="283"/>
        <v>-</v>
      </c>
      <c r="O6028" s="150">
        <f t="shared" si="284"/>
        <v>0</v>
      </c>
      <c r="P6028" s="15" t="str">
        <f>IF(COUNTIF('Personálie dobrovolníků '!U:X,N6028)&gt;0,"ANO","")</f>
        <v/>
      </c>
      <c r="Q6028" s="15"/>
    </row>
    <row r="6029" spans="2:17" s="25" customFormat="1" x14ac:dyDescent="0.3">
      <c r="B6029" s="15" t="str">
        <f>IF(A6029="","",VLOOKUP(A6029,Tabulka3[[Číslo smlouvy   u pravidelné činnosti]:[Příjmení]],3,0))</f>
        <v/>
      </c>
      <c r="C6029" s="15" t="str">
        <f>IF(A6029="","",VLOOKUP(A6029,Tabulka3[[Číslo smlouvy   u pravidelné činnosti]:[Příjmení]],4,0))</f>
        <v/>
      </c>
      <c r="F6029" s="94"/>
      <c r="H6029" s="113"/>
      <c r="I6029" s="113"/>
      <c r="K6029" s="15"/>
      <c r="L6029" s="15"/>
      <c r="M6029" s="15">
        <f t="shared" si="282"/>
        <v>1</v>
      </c>
      <c r="N6029" s="15" t="str">
        <f t="shared" si="283"/>
        <v>-</v>
      </c>
      <c r="O6029" s="150">
        <f t="shared" si="284"/>
        <v>0</v>
      </c>
      <c r="P6029" s="15" t="str">
        <f>IF(COUNTIF('Personálie dobrovolníků '!U:X,N6029)&gt;0,"ANO","")</f>
        <v/>
      </c>
      <c r="Q6029" s="15"/>
    </row>
    <row r="6030" spans="2:17" s="25" customFormat="1" x14ac:dyDescent="0.3">
      <c r="B6030" s="15" t="str">
        <f>IF(A6030="","",VLOOKUP(A6030,Tabulka3[[Číslo smlouvy   u pravidelné činnosti]:[Příjmení]],3,0))</f>
        <v/>
      </c>
      <c r="C6030" s="15" t="str">
        <f>IF(A6030="","",VLOOKUP(A6030,Tabulka3[[Číslo smlouvy   u pravidelné činnosti]:[Příjmení]],4,0))</f>
        <v/>
      </c>
      <c r="F6030" s="94"/>
      <c r="H6030" s="113"/>
      <c r="I6030" s="113"/>
      <c r="K6030" s="15"/>
      <c r="L6030" s="15"/>
      <c r="M6030" s="15">
        <f t="shared" si="282"/>
        <v>1</v>
      </c>
      <c r="N6030" s="15" t="str">
        <f t="shared" si="283"/>
        <v>-</v>
      </c>
      <c r="O6030" s="150">
        <f t="shared" si="284"/>
        <v>0</v>
      </c>
      <c r="P6030" s="15" t="str">
        <f>IF(COUNTIF('Personálie dobrovolníků '!U:X,N6030)&gt;0,"ANO","")</f>
        <v/>
      </c>
      <c r="Q6030" s="15"/>
    </row>
    <row r="6031" spans="2:17" s="25" customFormat="1" x14ac:dyDescent="0.3">
      <c r="B6031" s="15" t="str">
        <f>IF(A6031="","",VLOOKUP(A6031,Tabulka3[[Číslo smlouvy   u pravidelné činnosti]:[Příjmení]],3,0))</f>
        <v/>
      </c>
      <c r="C6031" s="15" t="str">
        <f>IF(A6031="","",VLOOKUP(A6031,Tabulka3[[Číslo smlouvy   u pravidelné činnosti]:[Příjmení]],4,0))</f>
        <v/>
      </c>
      <c r="F6031" s="94"/>
      <c r="H6031" s="113"/>
      <c r="I6031" s="113"/>
      <c r="K6031" s="15"/>
      <c r="L6031" s="15"/>
      <c r="M6031" s="15">
        <f t="shared" si="282"/>
        <v>1</v>
      </c>
      <c r="N6031" s="15" t="str">
        <f t="shared" si="283"/>
        <v>-</v>
      </c>
      <c r="O6031" s="150">
        <f t="shared" si="284"/>
        <v>0</v>
      </c>
      <c r="P6031" s="15" t="str">
        <f>IF(COUNTIF('Personálie dobrovolníků '!U:X,N6031)&gt;0,"ANO","")</f>
        <v/>
      </c>
      <c r="Q6031" s="15"/>
    </row>
    <row r="6032" spans="2:17" s="25" customFormat="1" x14ac:dyDescent="0.3">
      <c r="B6032" s="15" t="str">
        <f>IF(A6032="","",VLOOKUP(A6032,Tabulka3[[Číslo smlouvy   u pravidelné činnosti]:[Příjmení]],3,0))</f>
        <v/>
      </c>
      <c r="C6032" s="15" t="str">
        <f>IF(A6032="","",VLOOKUP(A6032,Tabulka3[[Číslo smlouvy   u pravidelné činnosti]:[Příjmení]],4,0))</f>
        <v/>
      </c>
      <c r="F6032" s="94"/>
      <c r="H6032" s="113"/>
      <c r="I6032" s="113"/>
      <c r="K6032" s="15"/>
      <c r="L6032" s="15"/>
      <c r="M6032" s="15">
        <f t="shared" si="282"/>
        <v>1</v>
      </c>
      <c r="N6032" s="15" t="str">
        <f t="shared" si="283"/>
        <v>-</v>
      </c>
      <c r="O6032" s="150">
        <f t="shared" si="284"/>
        <v>0</v>
      </c>
      <c r="P6032" s="15" t="str">
        <f>IF(COUNTIF('Personálie dobrovolníků '!U:X,N6032)&gt;0,"ANO","")</f>
        <v/>
      </c>
      <c r="Q6032" s="15"/>
    </row>
    <row r="6033" spans="2:17" s="25" customFormat="1" x14ac:dyDescent="0.3">
      <c r="B6033" s="15" t="str">
        <f>IF(A6033="","",VLOOKUP(A6033,Tabulka3[[Číslo smlouvy   u pravidelné činnosti]:[Příjmení]],3,0))</f>
        <v/>
      </c>
      <c r="C6033" s="15" t="str">
        <f>IF(A6033="","",VLOOKUP(A6033,Tabulka3[[Číslo smlouvy   u pravidelné činnosti]:[Příjmení]],4,0))</f>
        <v/>
      </c>
      <c r="F6033" s="94"/>
      <c r="H6033" s="113"/>
      <c r="I6033" s="113"/>
      <c r="K6033" s="15"/>
      <c r="L6033" s="15"/>
      <c r="M6033" s="15">
        <f t="shared" si="282"/>
        <v>1</v>
      </c>
      <c r="N6033" s="15" t="str">
        <f t="shared" si="283"/>
        <v>-</v>
      </c>
      <c r="O6033" s="150">
        <f t="shared" si="284"/>
        <v>0</v>
      </c>
      <c r="P6033" s="15" t="str">
        <f>IF(COUNTIF('Personálie dobrovolníků '!U:X,N6033)&gt;0,"ANO","")</f>
        <v/>
      </c>
      <c r="Q6033" s="15"/>
    </row>
    <row r="6034" spans="2:17" s="25" customFormat="1" x14ac:dyDescent="0.3">
      <c r="B6034" s="15" t="str">
        <f>IF(A6034="","",VLOOKUP(A6034,Tabulka3[[Číslo smlouvy   u pravidelné činnosti]:[Příjmení]],3,0))</f>
        <v/>
      </c>
      <c r="C6034" s="15" t="str">
        <f>IF(A6034="","",VLOOKUP(A6034,Tabulka3[[Číslo smlouvy   u pravidelné činnosti]:[Příjmení]],4,0))</f>
        <v/>
      </c>
      <c r="F6034" s="94"/>
      <c r="H6034" s="113"/>
      <c r="I6034" s="113"/>
      <c r="K6034" s="15"/>
      <c r="L6034" s="15"/>
      <c r="M6034" s="15">
        <f t="shared" si="282"/>
        <v>1</v>
      </c>
      <c r="N6034" s="15" t="str">
        <f t="shared" si="283"/>
        <v>-</v>
      </c>
      <c r="O6034" s="150">
        <f t="shared" si="284"/>
        <v>0</v>
      </c>
      <c r="P6034" s="15" t="str">
        <f>IF(COUNTIF('Personálie dobrovolníků '!U:X,N6034)&gt;0,"ANO","")</f>
        <v/>
      </c>
      <c r="Q6034" s="15"/>
    </row>
    <row r="6035" spans="2:17" s="25" customFormat="1" x14ac:dyDescent="0.3">
      <c r="B6035" s="15" t="str">
        <f>IF(A6035="","",VLOOKUP(A6035,Tabulka3[[Číslo smlouvy   u pravidelné činnosti]:[Příjmení]],3,0))</f>
        <v/>
      </c>
      <c r="C6035" s="15" t="str">
        <f>IF(A6035="","",VLOOKUP(A6035,Tabulka3[[Číslo smlouvy   u pravidelné činnosti]:[Příjmení]],4,0))</f>
        <v/>
      </c>
      <c r="F6035" s="94"/>
      <c r="H6035" s="113"/>
      <c r="I6035" s="113"/>
      <c r="K6035" s="15"/>
      <c r="L6035" s="15"/>
      <c r="M6035" s="15">
        <f t="shared" si="282"/>
        <v>1</v>
      </c>
      <c r="N6035" s="15" t="str">
        <f t="shared" si="283"/>
        <v>-</v>
      </c>
      <c r="O6035" s="150">
        <f t="shared" si="284"/>
        <v>0</v>
      </c>
      <c r="P6035" s="15" t="str">
        <f>IF(COUNTIF('Personálie dobrovolníků '!U:X,N6035)&gt;0,"ANO","")</f>
        <v/>
      </c>
      <c r="Q6035" s="15"/>
    </row>
    <row r="6036" spans="2:17" s="25" customFormat="1" x14ac:dyDescent="0.3">
      <c r="B6036" s="15" t="str">
        <f>IF(A6036="","",VLOOKUP(A6036,Tabulka3[[Číslo smlouvy   u pravidelné činnosti]:[Příjmení]],3,0))</f>
        <v/>
      </c>
      <c r="C6036" s="15" t="str">
        <f>IF(A6036="","",VLOOKUP(A6036,Tabulka3[[Číslo smlouvy   u pravidelné činnosti]:[Příjmení]],4,0))</f>
        <v/>
      </c>
      <c r="F6036" s="94"/>
      <c r="H6036" s="113"/>
      <c r="I6036" s="113"/>
      <c r="K6036" s="15"/>
      <c r="L6036" s="15"/>
      <c r="M6036" s="15">
        <f t="shared" si="282"/>
        <v>1</v>
      </c>
      <c r="N6036" s="15" t="str">
        <f t="shared" si="283"/>
        <v>-</v>
      </c>
      <c r="O6036" s="150">
        <f t="shared" si="284"/>
        <v>0</v>
      </c>
      <c r="P6036" s="15" t="str">
        <f>IF(COUNTIF('Personálie dobrovolníků '!U:X,N6036)&gt;0,"ANO","")</f>
        <v/>
      </c>
      <c r="Q6036" s="15"/>
    </row>
    <row r="6037" spans="2:17" s="25" customFormat="1" x14ac:dyDescent="0.3">
      <c r="B6037" s="15" t="str">
        <f>IF(A6037="","",VLOOKUP(A6037,Tabulka3[[Číslo smlouvy   u pravidelné činnosti]:[Příjmení]],3,0))</f>
        <v/>
      </c>
      <c r="C6037" s="15" t="str">
        <f>IF(A6037="","",VLOOKUP(A6037,Tabulka3[[Číslo smlouvy   u pravidelné činnosti]:[Příjmení]],4,0))</f>
        <v/>
      </c>
      <c r="F6037" s="94"/>
      <c r="H6037" s="113"/>
      <c r="I6037" s="113"/>
      <c r="K6037" s="15"/>
      <c r="L6037" s="15"/>
      <c r="M6037" s="15">
        <f t="shared" si="282"/>
        <v>1</v>
      </c>
      <c r="N6037" s="15" t="str">
        <f t="shared" si="283"/>
        <v>-</v>
      </c>
      <c r="O6037" s="150">
        <f t="shared" si="284"/>
        <v>0</v>
      </c>
      <c r="P6037" s="15" t="str">
        <f>IF(COUNTIF('Personálie dobrovolníků '!U:X,N6037)&gt;0,"ANO","")</f>
        <v/>
      </c>
      <c r="Q6037" s="15"/>
    </row>
    <row r="6038" spans="2:17" s="25" customFormat="1" x14ac:dyDescent="0.3">
      <c r="B6038" s="15" t="str">
        <f>IF(A6038="","",VLOOKUP(A6038,Tabulka3[[Číslo smlouvy   u pravidelné činnosti]:[Příjmení]],3,0))</f>
        <v/>
      </c>
      <c r="C6038" s="15" t="str">
        <f>IF(A6038="","",VLOOKUP(A6038,Tabulka3[[Číslo smlouvy   u pravidelné činnosti]:[Příjmení]],4,0))</f>
        <v/>
      </c>
      <c r="F6038" s="94"/>
      <c r="H6038" s="113"/>
      <c r="I6038" s="113"/>
      <c r="K6038" s="15"/>
      <c r="L6038" s="15"/>
      <c r="M6038" s="15">
        <f t="shared" si="282"/>
        <v>1</v>
      </c>
      <c r="N6038" s="15" t="str">
        <f t="shared" si="283"/>
        <v>-</v>
      </c>
      <c r="O6038" s="150">
        <f t="shared" si="284"/>
        <v>0</v>
      </c>
      <c r="P6038" s="15" t="str">
        <f>IF(COUNTIF('Personálie dobrovolníků '!U:X,N6038)&gt;0,"ANO","")</f>
        <v/>
      </c>
      <c r="Q6038" s="15"/>
    </row>
    <row r="6039" spans="2:17" s="25" customFormat="1" x14ac:dyDescent="0.3">
      <c r="B6039" s="15" t="str">
        <f>IF(A6039="","",VLOOKUP(A6039,Tabulka3[[Číslo smlouvy   u pravidelné činnosti]:[Příjmení]],3,0))</f>
        <v/>
      </c>
      <c r="C6039" s="15" t="str">
        <f>IF(A6039="","",VLOOKUP(A6039,Tabulka3[[Číslo smlouvy   u pravidelné činnosti]:[Příjmení]],4,0))</f>
        <v/>
      </c>
      <c r="F6039" s="94"/>
      <c r="H6039" s="113"/>
      <c r="I6039" s="113"/>
      <c r="K6039" s="15"/>
      <c r="L6039" s="15"/>
      <c r="M6039" s="15">
        <f t="shared" si="282"/>
        <v>1</v>
      </c>
      <c r="N6039" s="15" t="str">
        <f t="shared" si="283"/>
        <v>-</v>
      </c>
      <c r="O6039" s="150">
        <f t="shared" si="284"/>
        <v>0</v>
      </c>
      <c r="P6039" s="15" t="str">
        <f>IF(COUNTIF('Personálie dobrovolníků '!U:X,N6039)&gt;0,"ANO","")</f>
        <v/>
      </c>
      <c r="Q6039" s="15"/>
    </row>
    <row r="6040" spans="2:17" s="25" customFormat="1" x14ac:dyDescent="0.3">
      <c r="B6040" s="15" t="str">
        <f>IF(A6040="","",VLOOKUP(A6040,Tabulka3[[Číslo smlouvy   u pravidelné činnosti]:[Příjmení]],3,0))</f>
        <v/>
      </c>
      <c r="C6040" s="15" t="str">
        <f>IF(A6040="","",VLOOKUP(A6040,Tabulka3[[Číslo smlouvy   u pravidelné činnosti]:[Příjmení]],4,0))</f>
        <v/>
      </c>
      <c r="F6040" s="94"/>
      <c r="H6040" s="113"/>
      <c r="I6040" s="113"/>
      <c r="K6040" s="15"/>
      <c r="L6040" s="15"/>
      <c r="M6040" s="15">
        <f t="shared" si="282"/>
        <v>1</v>
      </c>
      <c r="N6040" s="15" t="str">
        <f t="shared" si="283"/>
        <v>-</v>
      </c>
      <c r="O6040" s="150">
        <f t="shared" si="284"/>
        <v>0</v>
      </c>
      <c r="P6040" s="15" t="str">
        <f>IF(COUNTIF('Personálie dobrovolníků '!U:X,N6040)&gt;0,"ANO","")</f>
        <v/>
      </c>
      <c r="Q6040" s="15"/>
    </row>
    <row r="6041" spans="2:17" s="25" customFormat="1" x14ac:dyDescent="0.3">
      <c r="B6041" s="15" t="str">
        <f>IF(A6041="","",VLOOKUP(A6041,Tabulka3[[Číslo smlouvy   u pravidelné činnosti]:[Příjmení]],3,0))</f>
        <v/>
      </c>
      <c r="C6041" s="15" t="str">
        <f>IF(A6041="","",VLOOKUP(A6041,Tabulka3[[Číslo smlouvy   u pravidelné činnosti]:[Příjmení]],4,0))</f>
        <v/>
      </c>
      <c r="F6041" s="94"/>
      <c r="H6041" s="113"/>
      <c r="I6041" s="113"/>
      <c r="K6041" s="15"/>
      <c r="L6041" s="15"/>
      <c r="M6041" s="15">
        <f t="shared" si="282"/>
        <v>1</v>
      </c>
      <c r="N6041" s="15" t="str">
        <f t="shared" si="283"/>
        <v>-</v>
      </c>
      <c r="O6041" s="150">
        <f t="shared" si="284"/>
        <v>0</v>
      </c>
      <c r="P6041" s="15" t="str">
        <f>IF(COUNTIF('Personálie dobrovolníků '!U:X,N6041)&gt;0,"ANO","")</f>
        <v/>
      </c>
      <c r="Q6041" s="15"/>
    </row>
    <row r="6042" spans="2:17" s="25" customFormat="1" x14ac:dyDescent="0.3">
      <c r="B6042" s="15" t="str">
        <f>IF(A6042="","",VLOOKUP(A6042,Tabulka3[[Číslo smlouvy   u pravidelné činnosti]:[Příjmení]],3,0))</f>
        <v/>
      </c>
      <c r="C6042" s="15" t="str">
        <f>IF(A6042="","",VLOOKUP(A6042,Tabulka3[[Číslo smlouvy   u pravidelné činnosti]:[Příjmení]],4,0))</f>
        <v/>
      </c>
      <c r="F6042" s="94"/>
      <c r="H6042" s="113"/>
      <c r="I6042" s="113"/>
      <c r="K6042" s="15"/>
      <c r="L6042" s="15"/>
      <c r="M6042" s="15">
        <f t="shared" si="282"/>
        <v>1</v>
      </c>
      <c r="N6042" s="15" t="str">
        <f t="shared" si="283"/>
        <v>-</v>
      </c>
      <c r="O6042" s="150">
        <f t="shared" si="284"/>
        <v>0</v>
      </c>
      <c r="P6042" s="15" t="str">
        <f>IF(COUNTIF('Personálie dobrovolníků '!U:X,N6042)&gt;0,"ANO","")</f>
        <v/>
      </c>
      <c r="Q6042" s="15"/>
    </row>
    <row r="6043" spans="2:17" s="25" customFormat="1" x14ac:dyDescent="0.3">
      <c r="B6043" s="15" t="str">
        <f>IF(A6043="","",VLOOKUP(A6043,Tabulka3[[Číslo smlouvy   u pravidelné činnosti]:[Příjmení]],3,0))</f>
        <v/>
      </c>
      <c r="C6043" s="15" t="str">
        <f>IF(A6043="","",VLOOKUP(A6043,Tabulka3[[Číslo smlouvy   u pravidelné činnosti]:[Příjmení]],4,0))</f>
        <v/>
      </c>
      <c r="F6043" s="94"/>
      <c r="H6043" s="113"/>
      <c r="I6043" s="113"/>
      <c r="K6043" s="15"/>
      <c r="L6043" s="15"/>
      <c r="M6043" s="15">
        <f t="shared" si="282"/>
        <v>1</v>
      </c>
      <c r="N6043" s="15" t="str">
        <f t="shared" si="283"/>
        <v>-</v>
      </c>
      <c r="O6043" s="150">
        <f t="shared" si="284"/>
        <v>0</v>
      </c>
      <c r="P6043" s="15" t="str">
        <f>IF(COUNTIF('Personálie dobrovolníků '!U:X,N6043)&gt;0,"ANO","")</f>
        <v/>
      </c>
      <c r="Q6043" s="15"/>
    </row>
    <row r="6044" spans="2:17" s="25" customFormat="1" x14ac:dyDescent="0.3">
      <c r="B6044" s="15" t="str">
        <f>IF(A6044="","",VLOOKUP(A6044,Tabulka3[[Číslo smlouvy   u pravidelné činnosti]:[Příjmení]],3,0))</f>
        <v/>
      </c>
      <c r="C6044" s="15" t="str">
        <f>IF(A6044="","",VLOOKUP(A6044,Tabulka3[[Číslo smlouvy   u pravidelné činnosti]:[Příjmení]],4,0))</f>
        <v/>
      </c>
      <c r="F6044" s="94"/>
      <c r="H6044" s="113"/>
      <c r="I6044" s="113"/>
      <c r="K6044" s="15"/>
      <c r="L6044" s="15"/>
      <c r="M6044" s="15">
        <f t="shared" si="282"/>
        <v>1</v>
      </c>
      <c r="N6044" s="15" t="str">
        <f t="shared" si="283"/>
        <v>-</v>
      </c>
      <c r="O6044" s="150">
        <f t="shared" si="284"/>
        <v>0</v>
      </c>
      <c r="P6044" s="15" t="str">
        <f>IF(COUNTIF('Personálie dobrovolníků '!U:X,N6044)&gt;0,"ANO","")</f>
        <v/>
      </c>
      <c r="Q6044" s="15"/>
    </row>
    <row r="6045" spans="2:17" s="25" customFormat="1" x14ac:dyDescent="0.3">
      <c r="B6045" s="15" t="str">
        <f>IF(A6045="","",VLOOKUP(A6045,Tabulka3[[Číslo smlouvy   u pravidelné činnosti]:[Příjmení]],3,0))</f>
        <v/>
      </c>
      <c r="C6045" s="15" t="str">
        <f>IF(A6045="","",VLOOKUP(A6045,Tabulka3[[Číslo smlouvy   u pravidelné činnosti]:[Příjmení]],4,0))</f>
        <v/>
      </c>
      <c r="F6045" s="94"/>
      <c r="H6045" s="113"/>
      <c r="I6045" s="113"/>
      <c r="K6045" s="15"/>
      <c r="L6045" s="15"/>
      <c r="M6045" s="15">
        <f t="shared" si="282"/>
        <v>1</v>
      </c>
      <c r="N6045" s="15" t="str">
        <f t="shared" si="283"/>
        <v>-</v>
      </c>
      <c r="O6045" s="150">
        <f t="shared" si="284"/>
        <v>0</v>
      </c>
      <c r="P6045" s="15" t="str">
        <f>IF(COUNTIF('Personálie dobrovolníků '!U:X,N6045)&gt;0,"ANO","")</f>
        <v/>
      </c>
      <c r="Q6045" s="15"/>
    </row>
    <row r="6046" spans="2:17" s="25" customFormat="1" x14ac:dyDescent="0.3">
      <c r="B6046" s="15" t="str">
        <f>IF(A6046="","",VLOOKUP(A6046,Tabulka3[[Číslo smlouvy   u pravidelné činnosti]:[Příjmení]],3,0))</f>
        <v/>
      </c>
      <c r="C6046" s="15" t="str">
        <f>IF(A6046="","",VLOOKUP(A6046,Tabulka3[[Číslo smlouvy   u pravidelné činnosti]:[Příjmení]],4,0))</f>
        <v/>
      </c>
      <c r="F6046" s="94"/>
      <c r="H6046" s="113"/>
      <c r="I6046" s="113"/>
      <c r="K6046" s="15"/>
      <c r="L6046" s="15"/>
      <c r="M6046" s="15">
        <f t="shared" si="282"/>
        <v>1</v>
      </c>
      <c r="N6046" s="15" t="str">
        <f t="shared" si="283"/>
        <v>-</v>
      </c>
      <c r="O6046" s="150">
        <f t="shared" si="284"/>
        <v>0</v>
      </c>
      <c r="P6046" s="15" t="str">
        <f>IF(COUNTIF('Personálie dobrovolníků '!U:X,N6046)&gt;0,"ANO","")</f>
        <v/>
      </c>
      <c r="Q6046" s="15"/>
    </row>
    <row r="6047" spans="2:17" s="25" customFormat="1" x14ac:dyDescent="0.3">
      <c r="B6047" s="15" t="str">
        <f>IF(A6047="","",VLOOKUP(A6047,Tabulka3[[Číslo smlouvy   u pravidelné činnosti]:[Příjmení]],3,0))</f>
        <v/>
      </c>
      <c r="C6047" s="15" t="str">
        <f>IF(A6047="","",VLOOKUP(A6047,Tabulka3[[Číslo smlouvy   u pravidelné činnosti]:[Příjmení]],4,0))</f>
        <v/>
      </c>
      <c r="F6047" s="94"/>
      <c r="H6047" s="113"/>
      <c r="I6047" s="113"/>
      <c r="K6047" s="15"/>
      <c r="L6047" s="15"/>
      <c r="M6047" s="15">
        <f t="shared" si="282"/>
        <v>1</v>
      </c>
      <c r="N6047" s="15" t="str">
        <f t="shared" si="283"/>
        <v>-</v>
      </c>
      <c r="O6047" s="150">
        <f t="shared" si="284"/>
        <v>0</v>
      </c>
      <c r="P6047" s="15" t="str">
        <f>IF(COUNTIF('Personálie dobrovolníků '!U:X,N6047)&gt;0,"ANO","")</f>
        <v/>
      </c>
      <c r="Q6047" s="15"/>
    </row>
    <row r="6048" spans="2:17" s="25" customFormat="1" x14ac:dyDescent="0.3">
      <c r="B6048" s="15" t="str">
        <f>IF(A6048="","",VLOOKUP(A6048,Tabulka3[[Číslo smlouvy   u pravidelné činnosti]:[Příjmení]],3,0))</f>
        <v/>
      </c>
      <c r="C6048" s="15" t="str">
        <f>IF(A6048="","",VLOOKUP(A6048,Tabulka3[[Číslo smlouvy   u pravidelné činnosti]:[Příjmení]],4,0))</f>
        <v/>
      </c>
      <c r="F6048" s="94"/>
      <c r="H6048" s="113"/>
      <c r="I6048" s="113"/>
      <c r="K6048" s="15"/>
      <c r="L6048" s="15"/>
      <c r="M6048" s="15">
        <f t="shared" si="282"/>
        <v>1</v>
      </c>
      <c r="N6048" s="15" t="str">
        <f t="shared" si="283"/>
        <v>-</v>
      </c>
      <c r="O6048" s="150">
        <f t="shared" si="284"/>
        <v>0</v>
      </c>
      <c r="P6048" s="15" t="str">
        <f>IF(COUNTIF('Personálie dobrovolníků '!U:X,N6048)&gt;0,"ANO","")</f>
        <v/>
      </c>
      <c r="Q6048" s="15"/>
    </row>
    <row r="6049" spans="2:17" s="25" customFormat="1" x14ac:dyDescent="0.3">
      <c r="B6049" s="15" t="str">
        <f>IF(A6049="","",VLOOKUP(A6049,Tabulka3[[Číslo smlouvy   u pravidelné činnosti]:[Příjmení]],3,0))</f>
        <v/>
      </c>
      <c r="C6049" s="15" t="str">
        <f>IF(A6049="","",VLOOKUP(A6049,Tabulka3[[Číslo smlouvy   u pravidelné činnosti]:[Příjmení]],4,0))</f>
        <v/>
      </c>
      <c r="F6049" s="94"/>
      <c r="H6049" s="113"/>
      <c r="I6049" s="113"/>
      <c r="K6049" s="15"/>
      <c r="L6049" s="15"/>
      <c r="M6049" s="15">
        <f t="shared" si="282"/>
        <v>1</v>
      </c>
      <c r="N6049" s="15" t="str">
        <f t="shared" si="283"/>
        <v>-</v>
      </c>
      <c r="O6049" s="150">
        <f t="shared" si="284"/>
        <v>0</v>
      </c>
      <c r="P6049" s="15" t="str">
        <f>IF(COUNTIF('Personálie dobrovolníků '!U:X,N6049)&gt;0,"ANO","")</f>
        <v/>
      </c>
      <c r="Q6049" s="15"/>
    </row>
    <row r="6050" spans="2:17" s="25" customFormat="1" x14ac:dyDescent="0.3">
      <c r="B6050" s="15" t="str">
        <f>IF(A6050="","",VLOOKUP(A6050,Tabulka3[[Číslo smlouvy   u pravidelné činnosti]:[Příjmení]],3,0))</f>
        <v/>
      </c>
      <c r="C6050" s="15" t="str">
        <f>IF(A6050="","",VLOOKUP(A6050,Tabulka3[[Číslo smlouvy   u pravidelné činnosti]:[Příjmení]],4,0))</f>
        <v/>
      </c>
      <c r="F6050" s="94"/>
      <c r="H6050" s="113"/>
      <c r="I6050" s="113"/>
      <c r="K6050" s="15"/>
      <c r="L6050" s="15"/>
      <c r="M6050" s="15">
        <f t="shared" si="282"/>
        <v>1</v>
      </c>
      <c r="N6050" s="15" t="str">
        <f t="shared" si="283"/>
        <v>-</v>
      </c>
      <c r="O6050" s="150">
        <f t="shared" si="284"/>
        <v>0</v>
      </c>
      <c r="P6050" s="15" t="str">
        <f>IF(COUNTIF('Personálie dobrovolníků '!U:X,N6050)&gt;0,"ANO","")</f>
        <v/>
      </c>
      <c r="Q6050" s="15"/>
    </row>
    <row r="6051" spans="2:17" s="25" customFormat="1" x14ac:dyDescent="0.3">
      <c r="B6051" s="15" t="str">
        <f>IF(A6051="","",VLOOKUP(A6051,Tabulka3[[Číslo smlouvy   u pravidelné činnosti]:[Příjmení]],3,0))</f>
        <v/>
      </c>
      <c r="C6051" s="15" t="str">
        <f>IF(A6051="","",VLOOKUP(A6051,Tabulka3[[Číslo smlouvy   u pravidelné činnosti]:[Příjmení]],4,0))</f>
        <v/>
      </c>
      <c r="F6051" s="94"/>
      <c r="H6051" s="113"/>
      <c r="I6051" s="113"/>
      <c r="K6051" s="15"/>
      <c r="L6051" s="15"/>
      <c r="M6051" s="15">
        <f t="shared" si="282"/>
        <v>1</v>
      </c>
      <c r="N6051" s="15" t="str">
        <f t="shared" si="283"/>
        <v>-</v>
      </c>
      <c r="O6051" s="150">
        <f t="shared" si="284"/>
        <v>0</v>
      </c>
      <c r="P6051" s="15" t="str">
        <f>IF(COUNTIF('Personálie dobrovolníků '!U:X,N6051)&gt;0,"ANO","")</f>
        <v/>
      </c>
      <c r="Q6051" s="15"/>
    </row>
    <row r="6052" spans="2:17" s="25" customFormat="1" x14ac:dyDescent="0.3">
      <c r="B6052" s="15" t="str">
        <f>IF(A6052="","",VLOOKUP(A6052,Tabulka3[[Číslo smlouvy   u pravidelné činnosti]:[Příjmení]],3,0))</f>
        <v/>
      </c>
      <c r="C6052" s="15" t="str">
        <f>IF(A6052="","",VLOOKUP(A6052,Tabulka3[[Číslo smlouvy   u pravidelné činnosti]:[Příjmení]],4,0))</f>
        <v/>
      </c>
      <c r="F6052" s="94"/>
      <c r="H6052" s="113"/>
      <c r="I6052" s="113"/>
      <c r="K6052" s="15"/>
      <c r="L6052" s="15"/>
      <c r="M6052" s="15">
        <f t="shared" si="282"/>
        <v>1</v>
      </c>
      <c r="N6052" s="15" t="str">
        <f t="shared" si="283"/>
        <v>-</v>
      </c>
      <c r="O6052" s="150">
        <f t="shared" si="284"/>
        <v>0</v>
      </c>
      <c r="P6052" s="15" t="str">
        <f>IF(COUNTIF('Personálie dobrovolníků '!U:X,N6052)&gt;0,"ANO","")</f>
        <v/>
      </c>
      <c r="Q6052" s="15"/>
    </row>
    <row r="6053" spans="2:17" s="25" customFormat="1" x14ac:dyDescent="0.3">
      <c r="B6053" s="15" t="str">
        <f>IF(A6053="","",VLOOKUP(A6053,Tabulka3[[Číslo smlouvy   u pravidelné činnosti]:[Příjmení]],3,0))</f>
        <v/>
      </c>
      <c r="C6053" s="15" t="str">
        <f>IF(A6053="","",VLOOKUP(A6053,Tabulka3[[Číslo smlouvy   u pravidelné činnosti]:[Příjmení]],4,0))</f>
        <v/>
      </c>
      <c r="F6053" s="94"/>
      <c r="H6053" s="113"/>
      <c r="I6053" s="113"/>
      <c r="K6053" s="15"/>
      <c r="L6053" s="15"/>
      <c r="M6053" s="15">
        <f t="shared" si="282"/>
        <v>1</v>
      </c>
      <c r="N6053" s="15" t="str">
        <f t="shared" si="283"/>
        <v>-</v>
      </c>
      <c r="O6053" s="150">
        <f t="shared" si="284"/>
        <v>0</v>
      </c>
      <c r="P6053" s="15" t="str">
        <f>IF(COUNTIF('Personálie dobrovolníků '!U:X,N6053)&gt;0,"ANO","")</f>
        <v/>
      </c>
      <c r="Q6053" s="15"/>
    </row>
    <row r="6054" spans="2:17" s="25" customFormat="1" x14ac:dyDescent="0.3">
      <c r="B6054" s="15" t="str">
        <f>IF(A6054="","",VLOOKUP(A6054,Tabulka3[[Číslo smlouvy   u pravidelné činnosti]:[Příjmení]],3,0))</f>
        <v/>
      </c>
      <c r="C6054" s="15" t="str">
        <f>IF(A6054="","",VLOOKUP(A6054,Tabulka3[[Číslo smlouvy   u pravidelné činnosti]:[Příjmení]],4,0))</f>
        <v/>
      </c>
      <c r="F6054" s="94"/>
      <c r="H6054" s="113"/>
      <c r="I6054" s="113"/>
      <c r="K6054" s="15"/>
      <c r="L6054" s="15"/>
      <c r="M6054" s="15">
        <f t="shared" si="282"/>
        <v>1</v>
      </c>
      <c r="N6054" s="15" t="str">
        <f t="shared" si="283"/>
        <v>-</v>
      </c>
      <c r="O6054" s="150">
        <f t="shared" si="284"/>
        <v>0</v>
      </c>
      <c r="P6054" s="15" t="str">
        <f>IF(COUNTIF('Personálie dobrovolníků '!U:X,N6054)&gt;0,"ANO","")</f>
        <v/>
      </c>
      <c r="Q6054" s="15"/>
    </row>
    <row r="6055" spans="2:17" s="25" customFormat="1" x14ac:dyDescent="0.3">
      <c r="B6055" s="15" t="str">
        <f>IF(A6055="","",VLOOKUP(A6055,Tabulka3[[Číslo smlouvy   u pravidelné činnosti]:[Příjmení]],3,0))</f>
        <v/>
      </c>
      <c r="C6055" s="15" t="str">
        <f>IF(A6055="","",VLOOKUP(A6055,Tabulka3[[Číslo smlouvy   u pravidelné činnosti]:[Příjmení]],4,0))</f>
        <v/>
      </c>
      <c r="F6055" s="94"/>
      <c r="H6055" s="113"/>
      <c r="I6055" s="113"/>
      <c r="K6055" s="15"/>
      <c r="L6055" s="15"/>
      <c r="M6055" s="15">
        <f t="shared" si="282"/>
        <v>1</v>
      </c>
      <c r="N6055" s="15" t="str">
        <f t="shared" si="283"/>
        <v>-</v>
      </c>
      <c r="O6055" s="150">
        <f t="shared" si="284"/>
        <v>0</v>
      </c>
      <c r="P6055" s="15" t="str">
        <f>IF(COUNTIF('Personálie dobrovolníků '!U:X,N6055)&gt;0,"ANO","")</f>
        <v/>
      </c>
      <c r="Q6055" s="15"/>
    </row>
    <row r="6056" spans="2:17" s="25" customFormat="1" x14ac:dyDescent="0.3">
      <c r="B6056" s="15" t="str">
        <f>IF(A6056="","",VLOOKUP(A6056,Tabulka3[[Číslo smlouvy   u pravidelné činnosti]:[Příjmení]],3,0))</f>
        <v/>
      </c>
      <c r="C6056" s="15" t="str">
        <f>IF(A6056="","",VLOOKUP(A6056,Tabulka3[[Číslo smlouvy   u pravidelné činnosti]:[Příjmení]],4,0))</f>
        <v/>
      </c>
      <c r="F6056" s="94"/>
      <c r="H6056" s="113"/>
      <c r="I6056" s="113"/>
      <c r="K6056" s="15"/>
      <c r="L6056" s="15"/>
      <c r="M6056" s="15">
        <f t="shared" si="282"/>
        <v>1</v>
      </c>
      <c r="N6056" s="15" t="str">
        <f t="shared" si="283"/>
        <v>-</v>
      </c>
      <c r="O6056" s="150">
        <f t="shared" si="284"/>
        <v>0</v>
      </c>
      <c r="P6056" s="15" t="str">
        <f>IF(COUNTIF('Personálie dobrovolníků '!U:X,N6056)&gt;0,"ANO","")</f>
        <v/>
      </c>
      <c r="Q6056" s="15"/>
    </row>
    <row r="6057" spans="2:17" s="25" customFormat="1" x14ac:dyDescent="0.3">
      <c r="B6057" s="15" t="str">
        <f>IF(A6057="","",VLOOKUP(A6057,Tabulka3[[Číslo smlouvy   u pravidelné činnosti]:[Příjmení]],3,0))</f>
        <v/>
      </c>
      <c r="C6057" s="15" t="str">
        <f>IF(A6057="","",VLOOKUP(A6057,Tabulka3[[Číslo smlouvy   u pravidelné činnosti]:[Příjmení]],4,0))</f>
        <v/>
      </c>
      <c r="F6057" s="94"/>
      <c r="H6057" s="113"/>
      <c r="I6057" s="113"/>
      <c r="K6057" s="15"/>
      <c r="L6057" s="15"/>
      <c r="M6057" s="15">
        <f t="shared" si="282"/>
        <v>1</v>
      </c>
      <c r="N6057" s="15" t="str">
        <f t="shared" si="283"/>
        <v>-</v>
      </c>
      <c r="O6057" s="150">
        <f t="shared" si="284"/>
        <v>0</v>
      </c>
      <c r="P6057" s="15" t="str">
        <f>IF(COUNTIF('Personálie dobrovolníků '!U:X,N6057)&gt;0,"ANO","")</f>
        <v/>
      </c>
      <c r="Q6057" s="15"/>
    </row>
    <row r="6058" spans="2:17" s="25" customFormat="1" x14ac:dyDescent="0.3">
      <c r="B6058" s="15" t="str">
        <f>IF(A6058="","",VLOOKUP(A6058,Tabulka3[[Číslo smlouvy   u pravidelné činnosti]:[Příjmení]],3,0))</f>
        <v/>
      </c>
      <c r="C6058" s="15" t="str">
        <f>IF(A6058="","",VLOOKUP(A6058,Tabulka3[[Číslo smlouvy   u pravidelné činnosti]:[Příjmení]],4,0))</f>
        <v/>
      </c>
      <c r="F6058" s="94"/>
      <c r="H6058" s="113"/>
      <c r="I6058" s="113"/>
      <c r="K6058" s="15"/>
      <c r="L6058" s="15"/>
      <c r="M6058" s="15">
        <f t="shared" si="282"/>
        <v>1</v>
      </c>
      <c r="N6058" s="15" t="str">
        <f t="shared" si="283"/>
        <v>-</v>
      </c>
      <c r="O6058" s="150">
        <f t="shared" si="284"/>
        <v>0</v>
      </c>
      <c r="P6058" s="15" t="str">
        <f>IF(COUNTIF('Personálie dobrovolníků '!U:X,N6058)&gt;0,"ANO","")</f>
        <v/>
      </c>
      <c r="Q6058" s="15"/>
    </row>
    <row r="6059" spans="2:17" s="25" customFormat="1" x14ac:dyDescent="0.3">
      <c r="B6059" s="15" t="str">
        <f>IF(A6059="","",VLOOKUP(A6059,Tabulka3[[Číslo smlouvy   u pravidelné činnosti]:[Příjmení]],3,0))</f>
        <v/>
      </c>
      <c r="C6059" s="15" t="str">
        <f>IF(A6059="","",VLOOKUP(A6059,Tabulka3[[Číslo smlouvy   u pravidelné činnosti]:[Příjmení]],4,0))</f>
        <v/>
      </c>
      <c r="F6059" s="94"/>
      <c r="H6059" s="113"/>
      <c r="I6059" s="113"/>
      <c r="K6059" s="15"/>
      <c r="L6059" s="15"/>
      <c r="M6059" s="15">
        <f t="shared" si="282"/>
        <v>1</v>
      </c>
      <c r="N6059" s="15" t="str">
        <f t="shared" si="283"/>
        <v>-</v>
      </c>
      <c r="O6059" s="150">
        <f t="shared" si="284"/>
        <v>0</v>
      </c>
      <c r="P6059" s="15" t="str">
        <f>IF(COUNTIF('Personálie dobrovolníků '!U:X,N6059)&gt;0,"ANO","")</f>
        <v/>
      </c>
      <c r="Q6059" s="15"/>
    </row>
    <row r="6060" spans="2:17" s="25" customFormat="1" x14ac:dyDescent="0.3">
      <c r="B6060" s="15" t="str">
        <f>IF(A6060="","",VLOOKUP(A6060,Tabulka3[[Číslo smlouvy   u pravidelné činnosti]:[Příjmení]],3,0))</f>
        <v/>
      </c>
      <c r="C6060" s="15" t="str">
        <f>IF(A6060="","",VLOOKUP(A6060,Tabulka3[[Číslo smlouvy   u pravidelné činnosti]:[Příjmení]],4,0))</f>
        <v/>
      </c>
      <c r="F6060" s="94"/>
      <c r="H6060" s="113"/>
      <c r="I6060" s="113"/>
      <c r="K6060" s="15"/>
      <c r="L6060" s="15"/>
      <c r="M6060" s="15">
        <f t="shared" si="282"/>
        <v>1</v>
      </c>
      <c r="N6060" s="15" t="str">
        <f t="shared" si="283"/>
        <v>-</v>
      </c>
      <c r="O6060" s="150">
        <f t="shared" si="284"/>
        <v>0</v>
      </c>
      <c r="P6060" s="15" t="str">
        <f>IF(COUNTIF('Personálie dobrovolníků '!U:X,N6060)&gt;0,"ANO","")</f>
        <v/>
      </c>
      <c r="Q6060" s="15"/>
    </row>
    <row r="6061" spans="2:17" s="25" customFormat="1" x14ac:dyDescent="0.3">
      <c r="B6061" s="15" t="str">
        <f>IF(A6061="","",VLOOKUP(A6061,Tabulka3[[Číslo smlouvy   u pravidelné činnosti]:[Příjmení]],3,0))</f>
        <v/>
      </c>
      <c r="C6061" s="15" t="str">
        <f>IF(A6061="","",VLOOKUP(A6061,Tabulka3[[Číslo smlouvy   u pravidelné činnosti]:[Příjmení]],4,0))</f>
        <v/>
      </c>
      <c r="F6061" s="94"/>
      <c r="H6061" s="113"/>
      <c r="I6061" s="113"/>
      <c r="K6061" s="15"/>
      <c r="L6061" s="15"/>
      <c r="M6061" s="15">
        <f t="shared" si="282"/>
        <v>1</v>
      </c>
      <c r="N6061" s="15" t="str">
        <f t="shared" si="283"/>
        <v>-</v>
      </c>
      <c r="O6061" s="150">
        <f t="shared" si="284"/>
        <v>0</v>
      </c>
      <c r="P6061" s="15" t="str">
        <f>IF(COUNTIF('Personálie dobrovolníků '!U:X,N6061)&gt;0,"ANO","")</f>
        <v/>
      </c>
      <c r="Q6061" s="15"/>
    </row>
    <row r="6062" spans="2:17" s="25" customFormat="1" x14ac:dyDescent="0.3">
      <c r="B6062" s="15" t="str">
        <f>IF(A6062="","",VLOOKUP(A6062,Tabulka3[[Číslo smlouvy   u pravidelné činnosti]:[Příjmení]],3,0))</f>
        <v/>
      </c>
      <c r="C6062" s="15" t="str">
        <f>IF(A6062="","",VLOOKUP(A6062,Tabulka3[[Číslo smlouvy   u pravidelné činnosti]:[Příjmení]],4,0))</f>
        <v/>
      </c>
      <c r="F6062" s="94"/>
      <c r="H6062" s="113"/>
      <c r="I6062" s="113"/>
      <c r="K6062" s="15"/>
      <c r="L6062" s="15"/>
      <c r="M6062" s="15">
        <f t="shared" si="282"/>
        <v>1</v>
      </c>
      <c r="N6062" s="15" t="str">
        <f t="shared" si="283"/>
        <v>-</v>
      </c>
      <c r="O6062" s="150">
        <f t="shared" si="284"/>
        <v>0</v>
      </c>
      <c r="P6062" s="15" t="str">
        <f>IF(COUNTIF('Personálie dobrovolníků '!U:X,N6062)&gt;0,"ANO","")</f>
        <v/>
      </c>
      <c r="Q6062" s="15"/>
    </row>
    <row r="6063" spans="2:17" s="25" customFormat="1" x14ac:dyDescent="0.3">
      <c r="B6063" s="15" t="str">
        <f>IF(A6063="","",VLOOKUP(A6063,Tabulka3[[Číslo smlouvy   u pravidelné činnosti]:[Příjmení]],3,0))</f>
        <v/>
      </c>
      <c r="C6063" s="15" t="str">
        <f>IF(A6063="","",VLOOKUP(A6063,Tabulka3[[Číslo smlouvy   u pravidelné činnosti]:[Příjmení]],4,0))</f>
        <v/>
      </c>
      <c r="F6063" s="94"/>
      <c r="H6063" s="113"/>
      <c r="I6063" s="113"/>
      <c r="K6063" s="15"/>
      <c r="L6063" s="15"/>
      <c r="M6063" s="15">
        <f t="shared" si="282"/>
        <v>1</v>
      </c>
      <c r="N6063" s="15" t="str">
        <f t="shared" si="283"/>
        <v>-</v>
      </c>
      <c r="O6063" s="150">
        <f t="shared" si="284"/>
        <v>0</v>
      </c>
      <c r="P6063" s="15" t="str">
        <f>IF(COUNTIF('Personálie dobrovolníků '!U:X,N6063)&gt;0,"ANO","")</f>
        <v/>
      </c>
      <c r="Q6063" s="15"/>
    </row>
    <row r="6064" spans="2:17" s="25" customFormat="1" x14ac:dyDescent="0.3">
      <c r="B6064" s="15" t="str">
        <f>IF(A6064="","",VLOOKUP(A6064,Tabulka3[[Číslo smlouvy   u pravidelné činnosti]:[Příjmení]],3,0))</f>
        <v/>
      </c>
      <c r="C6064" s="15" t="str">
        <f>IF(A6064="","",VLOOKUP(A6064,Tabulka3[[Číslo smlouvy   u pravidelné činnosti]:[Příjmení]],4,0))</f>
        <v/>
      </c>
      <c r="F6064" s="94"/>
      <c r="H6064" s="113"/>
      <c r="I6064" s="113"/>
      <c r="K6064" s="15"/>
      <c r="L6064" s="15"/>
      <c r="M6064" s="15">
        <f t="shared" si="282"/>
        <v>1</v>
      </c>
      <c r="N6064" s="15" t="str">
        <f t="shared" si="283"/>
        <v>-</v>
      </c>
      <c r="O6064" s="150">
        <f t="shared" si="284"/>
        <v>0</v>
      </c>
      <c r="P6064" s="15" t="str">
        <f>IF(COUNTIF('Personálie dobrovolníků '!U:X,N6064)&gt;0,"ANO","")</f>
        <v/>
      </c>
      <c r="Q6064" s="15"/>
    </row>
    <row r="6065" spans="2:17" s="25" customFormat="1" x14ac:dyDescent="0.3">
      <c r="B6065" s="15" t="str">
        <f>IF(A6065="","",VLOOKUP(A6065,Tabulka3[[Číslo smlouvy   u pravidelné činnosti]:[Příjmení]],3,0))</f>
        <v/>
      </c>
      <c r="C6065" s="15" t="str">
        <f>IF(A6065="","",VLOOKUP(A6065,Tabulka3[[Číslo smlouvy   u pravidelné činnosti]:[Příjmení]],4,0))</f>
        <v/>
      </c>
      <c r="F6065" s="94"/>
      <c r="H6065" s="113"/>
      <c r="I6065" s="113"/>
      <c r="K6065" s="15"/>
      <c r="L6065" s="15"/>
      <c r="M6065" s="15">
        <f t="shared" si="282"/>
        <v>1</v>
      </c>
      <c r="N6065" s="15" t="str">
        <f t="shared" si="283"/>
        <v>-</v>
      </c>
      <c r="O6065" s="150">
        <f t="shared" si="284"/>
        <v>0</v>
      </c>
      <c r="P6065" s="15" t="str">
        <f>IF(COUNTIF('Personálie dobrovolníků '!U:X,N6065)&gt;0,"ANO","")</f>
        <v/>
      </c>
      <c r="Q6065" s="15"/>
    </row>
    <row r="6066" spans="2:17" s="25" customFormat="1" x14ac:dyDescent="0.3">
      <c r="B6066" s="15" t="str">
        <f>IF(A6066="","",VLOOKUP(A6066,Tabulka3[[Číslo smlouvy   u pravidelné činnosti]:[Příjmení]],3,0))</f>
        <v/>
      </c>
      <c r="C6066" s="15" t="str">
        <f>IF(A6066="","",VLOOKUP(A6066,Tabulka3[[Číslo smlouvy   u pravidelné činnosti]:[Příjmení]],4,0))</f>
        <v/>
      </c>
      <c r="F6066" s="94"/>
      <c r="H6066" s="113"/>
      <c r="I6066" s="113"/>
      <c r="K6066" s="15"/>
      <c r="L6066" s="15"/>
      <c r="M6066" s="15">
        <f t="shared" si="282"/>
        <v>1</v>
      </c>
      <c r="N6066" s="15" t="str">
        <f t="shared" si="283"/>
        <v>-</v>
      </c>
      <c r="O6066" s="150">
        <f t="shared" si="284"/>
        <v>0</v>
      </c>
      <c r="P6066" s="15" t="str">
        <f>IF(COUNTIF('Personálie dobrovolníků '!U:X,N6066)&gt;0,"ANO","")</f>
        <v/>
      </c>
      <c r="Q6066" s="15"/>
    </row>
    <row r="6067" spans="2:17" s="25" customFormat="1" x14ac:dyDescent="0.3">
      <c r="B6067" s="15" t="str">
        <f>IF(A6067="","",VLOOKUP(A6067,Tabulka3[[Číslo smlouvy   u pravidelné činnosti]:[Příjmení]],3,0))</f>
        <v/>
      </c>
      <c r="C6067" s="15" t="str">
        <f>IF(A6067="","",VLOOKUP(A6067,Tabulka3[[Číslo smlouvy   u pravidelné činnosti]:[Příjmení]],4,0))</f>
        <v/>
      </c>
      <c r="F6067" s="94"/>
      <c r="H6067" s="113"/>
      <c r="I6067" s="113"/>
      <c r="K6067" s="15"/>
      <c r="L6067" s="15"/>
      <c r="M6067" s="15">
        <f t="shared" si="282"/>
        <v>1</v>
      </c>
      <c r="N6067" s="15" t="str">
        <f t="shared" si="283"/>
        <v>-</v>
      </c>
      <c r="O6067" s="150">
        <f t="shared" si="284"/>
        <v>0</v>
      </c>
      <c r="P6067" s="15" t="str">
        <f>IF(COUNTIF('Personálie dobrovolníků '!U:X,N6067)&gt;0,"ANO","")</f>
        <v/>
      </c>
      <c r="Q6067" s="15"/>
    </row>
    <row r="6068" spans="2:17" s="25" customFormat="1" x14ac:dyDescent="0.3">
      <c r="B6068" s="15" t="str">
        <f>IF(A6068="","",VLOOKUP(A6068,Tabulka3[[Číslo smlouvy   u pravidelné činnosti]:[Příjmení]],3,0))</f>
        <v/>
      </c>
      <c r="C6068" s="15" t="str">
        <f>IF(A6068="","",VLOOKUP(A6068,Tabulka3[[Číslo smlouvy   u pravidelné činnosti]:[Příjmení]],4,0))</f>
        <v/>
      </c>
      <c r="F6068" s="94"/>
      <c r="H6068" s="113"/>
      <c r="I6068" s="113"/>
      <c r="K6068" s="15"/>
      <c r="L6068" s="15"/>
      <c r="M6068" s="15">
        <f t="shared" si="282"/>
        <v>1</v>
      </c>
      <c r="N6068" s="15" t="str">
        <f t="shared" si="283"/>
        <v>-</v>
      </c>
      <c r="O6068" s="150">
        <f t="shared" si="284"/>
        <v>0</v>
      </c>
      <c r="P6068" s="15" t="str">
        <f>IF(COUNTIF('Personálie dobrovolníků '!U:X,N6068)&gt;0,"ANO","")</f>
        <v/>
      </c>
      <c r="Q6068" s="15"/>
    </row>
    <row r="6069" spans="2:17" s="25" customFormat="1" x14ac:dyDescent="0.3">
      <c r="B6069" s="15" t="str">
        <f>IF(A6069="","",VLOOKUP(A6069,Tabulka3[[Číslo smlouvy   u pravidelné činnosti]:[Příjmení]],3,0))</f>
        <v/>
      </c>
      <c r="C6069" s="15" t="str">
        <f>IF(A6069="","",VLOOKUP(A6069,Tabulka3[[Číslo smlouvy   u pravidelné činnosti]:[Příjmení]],4,0))</f>
        <v/>
      </c>
      <c r="F6069" s="94"/>
      <c r="H6069" s="113"/>
      <c r="I6069" s="113"/>
      <c r="K6069" s="15"/>
      <c r="L6069" s="15"/>
      <c r="M6069" s="15">
        <f t="shared" si="282"/>
        <v>1</v>
      </c>
      <c r="N6069" s="15" t="str">
        <f t="shared" si="283"/>
        <v>-</v>
      </c>
      <c r="O6069" s="150">
        <f t="shared" si="284"/>
        <v>0</v>
      </c>
      <c r="P6069" s="15" t="str">
        <f>IF(COUNTIF('Personálie dobrovolníků '!U:X,N6069)&gt;0,"ANO","")</f>
        <v/>
      </c>
      <c r="Q6069" s="15"/>
    </row>
    <row r="6070" spans="2:17" s="25" customFormat="1" x14ac:dyDescent="0.3">
      <c r="B6070" s="15" t="str">
        <f>IF(A6070="","",VLOOKUP(A6070,Tabulka3[[Číslo smlouvy   u pravidelné činnosti]:[Příjmení]],3,0))</f>
        <v/>
      </c>
      <c r="C6070" s="15" t="str">
        <f>IF(A6070="","",VLOOKUP(A6070,Tabulka3[[Číslo smlouvy   u pravidelné činnosti]:[Příjmení]],4,0))</f>
        <v/>
      </c>
      <c r="F6070" s="94"/>
      <c r="H6070" s="113"/>
      <c r="I6070" s="113"/>
      <c r="K6070" s="15"/>
      <c r="L6070" s="15"/>
      <c r="M6070" s="15">
        <f t="shared" si="282"/>
        <v>1</v>
      </c>
      <c r="N6070" s="15" t="str">
        <f t="shared" si="283"/>
        <v>-</v>
      </c>
      <c r="O6070" s="150">
        <f t="shared" si="284"/>
        <v>0</v>
      </c>
      <c r="P6070" s="15" t="str">
        <f>IF(COUNTIF('Personálie dobrovolníků '!U:X,N6070)&gt;0,"ANO","")</f>
        <v/>
      </c>
      <c r="Q6070" s="15"/>
    </row>
    <row r="6071" spans="2:17" s="25" customFormat="1" x14ac:dyDescent="0.3">
      <c r="B6071" s="15" t="str">
        <f>IF(A6071="","",VLOOKUP(A6071,Tabulka3[[Číslo smlouvy   u pravidelné činnosti]:[Příjmení]],3,0))</f>
        <v/>
      </c>
      <c r="C6071" s="15" t="str">
        <f>IF(A6071="","",VLOOKUP(A6071,Tabulka3[[Číslo smlouvy   u pravidelné činnosti]:[Příjmení]],4,0))</f>
        <v/>
      </c>
      <c r="F6071" s="94"/>
      <c r="H6071" s="113"/>
      <c r="I6071" s="113"/>
      <c r="K6071" s="15"/>
      <c r="L6071" s="15"/>
      <c r="M6071" s="15">
        <f t="shared" si="282"/>
        <v>1</v>
      </c>
      <c r="N6071" s="15" t="str">
        <f t="shared" si="283"/>
        <v>-</v>
      </c>
      <c r="O6071" s="150">
        <f t="shared" si="284"/>
        <v>0</v>
      </c>
      <c r="P6071" s="15" t="str">
        <f>IF(COUNTIF('Personálie dobrovolníků '!U:X,N6071)&gt;0,"ANO","")</f>
        <v/>
      </c>
      <c r="Q6071" s="15"/>
    </row>
    <row r="6072" spans="2:17" s="25" customFormat="1" x14ac:dyDescent="0.3">
      <c r="B6072" s="15" t="str">
        <f>IF(A6072="","",VLOOKUP(A6072,Tabulka3[[Číslo smlouvy   u pravidelné činnosti]:[Příjmení]],3,0))</f>
        <v/>
      </c>
      <c r="C6072" s="15" t="str">
        <f>IF(A6072="","",VLOOKUP(A6072,Tabulka3[[Číslo smlouvy   u pravidelné činnosti]:[Příjmení]],4,0))</f>
        <v/>
      </c>
      <c r="F6072" s="94"/>
      <c r="H6072" s="113"/>
      <c r="I6072" s="113"/>
      <c r="K6072" s="15"/>
      <c r="L6072" s="15"/>
      <c r="M6072" s="15">
        <f t="shared" si="282"/>
        <v>1</v>
      </c>
      <c r="N6072" s="15" t="str">
        <f t="shared" si="283"/>
        <v>-</v>
      </c>
      <c r="O6072" s="150">
        <f t="shared" si="284"/>
        <v>0</v>
      </c>
      <c r="P6072" s="15" t="str">
        <f>IF(COUNTIF('Personálie dobrovolníků '!U:X,N6072)&gt;0,"ANO","")</f>
        <v/>
      </c>
      <c r="Q6072" s="15"/>
    </row>
    <row r="6073" spans="2:17" s="25" customFormat="1" x14ac:dyDescent="0.3">
      <c r="B6073" s="15" t="str">
        <f>IF(A6073="","",VLOOKUP(A6073,Tabulka3[[Číslo smlouvy   u pravidelné činnosti]:[Příjmení]],3,0))</f>
        <v/>
      </c>
      <c r="C6073" s="15" t="str">
        <f>IF(A6073="","",VLOOKUP(A6073,Tabulka3[[Číslo smlouvy   u pravidelné činnosti]:[Příjmení]],4,0))</f>
        <v/>
      </c>
      <c r="F6073" s="94"/>
      <c r="H6073" s="113"/>
      <c r="I6073" s="113"/>
      <c r="K6073" s="15"/>
      <c r="L6073" s="15"/>
      <c r="M6073" s="15">
        <f t="shared" si="282"/>
        <v>1</v>
      </c>
      <c r="N6073" s="15" t="str">
        <f t="shared" si="283"/>
        <v>-</v>
      </c>
      <c r="O6073" s="150">
        <f t="shared" si="284"/>
        <v>0</v>
      </c>
      <c r="P6073" s="15" t="str">
        <f>IF(COUNTIF('Personálie dobrovolníků '!U:X,N6073)&gt;0,"ANO","")</f>
        <v/>
      </c>
      <c r="Q6073" s="15"/>
    </row>
    <row r="6074" spans="2:17" s="25" customFormat="1" x14ac:dyDescent="0.3">
      <c r="B6074" s="15" t="str">
        <f>IF(A6074="","",VLOOKUP(A6074,Tabulka3[[Číslo smlouvy   u pravidelné činnosti]:[Příjmení]],3,0))</f>
        <v/>
      </c>
      <c r="C6074" s="15" t="str">
        <f>IF(A6074="","",VLOOKUP(A6074,Tabulka3[[Číslo smlouvy   u pravidelné činnosti]:[Příjmení]],4,0))</f>
        <v/>
      </c>
      <c r="F6074" s="94"/>
      <c r="H6074" s="113"/>
      <c r="I6074" s="113"/>
      <c r="K6074" s="15"/>
      <c r="L6074" s="15"/>
      <c r="M6074" s="15">
        <f t="shared" si="282"/>
        <v>1</v>
      </c>
      <c r="N6074" s="15" t="str">
        <f t="shared" si="283"/>
        <v>-</v>
      </c>
      <c r="O6074" s="150">
        <f t="shared" si="284"/>
        <v>0</v>
      </c>
      <c r="P6074" s="15" t="str">
        <f>IF(COUNTIF('Personálie dobrovolníků '!U:X,N6074)&gt;0,"ANO","")</f>
        <v/>
      </c>
      <c r="Q6074" s="15"/>
    </row>
    <row r="6075" spans="2:17" s="25" customFormat="1" x14ac:dyDescent="0.3">
      <c r="B6075" s="15" t="str">
        <f>IF(A6075="","",VLOOKUP(A6075,Tabulka3[[Číslo smlouvy   u pravidelné činnosti]:[Příjmení]],3,0))</f>
        <v/>
      </c>
      <c r="C6075" s="15" t="str">
        <f>IF(A6075="","",VLOOKUP(A6075,Tabulka3[[Číslo smlouvy   u pravidelné činnosti]:[Příjmení]],4,0))</f>
        <v/>
      </c>
      <c r="F6075" s="94"/>
      <c r="H6075" s="113"/>
      <c r="I6075" s="113"/>
      <c r="K6075" s="15"/>
      <c r="L6075" s="15"/>
      <c r="M6075" s="15">
        <f t="shared" si="282"/>
        <v>1</v>
      </c>
      <c r="N6075" s="15" t="str">
        <f t="shared" si="283"/>
        <v>-</v>
      </c>
      <c r="O6075" s="150">
        <f t="shared" si="284"/>
        <v>0</v>
      </c>
      <c r="P6075" s="15" t="str">
        <f>IF(COUNTIF('Personálie dobrovolníků '!U:X,N6075)&gt;0,"ANO","")</f>
        <v/>
      </c>
      <c r="Q6075" s="15"/>
    </row>
    <row r="6076" spans="2:17" s="25" customFormat="1" x14ac:dyDescent="0.3">
      <c r="B6076" s="15" t="str">
        <f>IF(A6076="","",VLOOKUP(A6076,Tabulka3[[Číslo smlouvy   u pravidelné činnosti]:[Příjmení]],3,0))</f>
        <v/>
      </c>
      <c r="C6076" s="15" t="str">
        <f>IF(A6076="","",VLOOKUP(A6076,Tabulka3[[Číslo smlouvy   u pravidelné činnosti]:[Příjmení]],4,0))</f>
        <v/>
      </c>
      <c r="F6076" s="94"/>
      <c r="H6076" s="113"/>
      <c r="I6076" s="113"/>
      <c r="K6076" s="15"/>
      <c r="L6076" s="15"/>
      <c r="M6076" s="15">
        <f t="shared" si="282"/>
        <v>1</v>
      </c>
      <c r="N6076" s="15" t="str">
        <f t="shared" si="283"/>
        <v>-</v>
      </c>
      <c r="O6076" s="150">
        <f t="shared" si="284"/>
        <v>0</v>
      </c>
      <c r="P6076" s="15" t="str">
        <f>IF(COUNTIF('Personálie dobrovolníků '!U:X,N6076)&gt;0,"ANO","")</f>
        <v/>
      </c>
      <c r="Q6076" s="15"/>
    </row>
    <row r="6077" spans="2:17" s="25" customFormat="1" x14ac:dyDescent="0.3">
      <c r="B6077" s="15" t="str">
        <f>IF(A6077="","",VLOOKUP(A6077,Tabulka3[[Číslo smlouvy   u pravidelné činnosti]:[Příjmení]],3,0))</f>
        <v/>
      </c>
      <c r="C6077" s="15" t="str">
        <f>IF(A6077="","",VLOOKUP(A6077,Tabulka3[[Číslo smlouvy   u pravidelné činnosti]:[Příjmení]],4,0))</f>
        <v/>
      </c>
      <c r="F6077" s="94"/>
      <c r="H6077" s="113"/>
      <c r="I6077" s="113"/>
      <c r="K6077" s="15"/>
      <c r="L6077" s="15"/>
      <c r="M6077" s="15">
        <f t="shared" si="282"/>
        <v>1</v>
      </c>
      <c r="N6077" s="15" t="str">
        <f t="shared" si="283"/>
        <v>-</v>
      </c>
      <c r="O6077" s="150">
        <f t="shared" si="284"/>
        <v>0</v>
      </c>
      <c r="P6077" s="15" t="str">
        <f>IF(COUNTIF('Personálie dobrovolníků '!U:X,N6077)&gt;0,"ANO","")</f>
        <v/>
      </c>
      <c r="Q6077" s="15"/>
    </row>
    <row r="6078" spans="2:17" s="25" customFormat="1" x14ac:dyDescent="0.3">
      <c r="B6078" s="15" t="str">
        <f>IF(A6078="","",VLOOKUP(A6078,Tabulka3[[Číslo smlouvy   u pravidelné činnosti]:[Příjmení]],3,0))</f>
        <v/>
      </c>
      <c r="C6078" s="15" t="str">
        <f>IF(A6078="","",VLOOKUP(A6078,Tabulka3[[Číslo smlouvy   u pravidelné činnosti]:[Příjmení]],4,0))</f>
        <v/>
      </c>
      <c r="F6078" s="94"/>
      <c r="H6078" s="113"/>
      <c r="I6078" s="113"/>
      <c r="K6078" s="15"/>
      <c r="L6078" s="15"/>
      <c r="M6078" s="15">
        <f t="shared" si="282"/>
        <v>1</v>
      </c>
      <c r="N6078" s="15" t="str">
        <f t="shared" si="283"/>
        <v>-</v>
      </c>
      <c r="O6078" s="150">
        <f t="shared" si="284"/>
        <v>0</v>
      </c>
      <c r="P6078" s="15" t="str">
        <f>IF(COUNTIF('Personálie dobrovolníků '!U:X,N6078)&gt;0,"ANO","")</f>
        <v/>
      </c>
      <c r="Q6078" s="15"/>
    </row>
    <row r="6079" spans="2:17" s="25" customFormat="1" x14ac:dyDescent="0.3">
      <c r="B6079" s="15" t="str">
        <f>IF(A6079="","",VLOOKUP(A6079,Tabulka3[[Číslo smlouvy   u pravidelné činnosti]:[Příjmení]],3,0))</f>
        <v/>
      </c>
      <c r="C6079" s="15" t="str">
        <f>IF(A6079="","",VLOOKUP(A6079,Tabulka3[[Číslo smlouvy   u pravidelné činnosti]:[Příjmení]],4,0))</f>
        <v/>
      </c>
      <c r="F6079" s="94"/>
      <c r="H6079" s="113"/>
      <c r="I6079" s="113"/>
      <c r="K6079" s="15"/>
      <c r="L6079" s="15"/>
      <c r="M6079" s="15">
        <f t="shared" si="282"/>
        <v>1</v>
      </c>
      <c r="N6079" s="15" t="str">
        <f t="shared" si="283"/>
        <v>-</v>
      </c>
      <c r="O6079" s="150">
        <f t="shared" si="284"/>
        <v>0</v>
      </c>
      <c r="P6079" s="15" t="str">
        <f>IF(COUNTIF('Personálie dobrovolníků '!U:X,N6079)&gt;0,"ANO","")</f>
        <v/>
      </c>
      <c r="Q6079" s="15"/>
    </row>
    <row r="6080" spans="2:17" s="25" customFormat="1" x14ac:dyDescent="0.3">
      <c r="B6080" s="15" t="str">
        <f>IF(A6080="","",VLOOKUP(A6080,Tabulka3[[Číslo smlouvy   u pravidelné činnosti]:[Příjmení]],3,0))</f>
        <v/>
      </c>
      <c r="C6080" s="15" t="str">
        <f>IF(A6080="","",VLOOKUP(A6080,Tabulka3[[Číslo smlouvy   u pravidelné činnosti]:[Příjmení]],4,0))</f>
        <v/>
      </c>
      <c r="F6080" s="94"/>
      <c r="H6080" s="113"/>
      <c r="I6080" s="113"/>
      <c r="K6080" s="15"/>
      <c r="L6080" s="15"/>
      <c r="M6080" s="15">
        <f t="shared" si="282"/>
        <v>1</v>
      </c>
      <c r="N6080" s="15" t="str">
        <f t="shared" si="283"/>
        <v>-</v>
      </c>
      <c r="O6080" s="150">
        <f t="shared" si="284"/>
        <v>0</v>
      </c>
      <c r="P6080" s="15" t="str">
        <f>IF(COUNTIF('Personálie dobrovolníků '!U:X,N6080)&gt;0,"ANO","")</f>
        <v/>
      </c>
      <c r="Q6080" s="15"/>
    </row>
    <row r="6081" spans="2:17" s="25" customFormat="1" x14ac:dyDescent="0.3">
      <c r="B6081" s="15" t="str">
        <f>IF(A6081="","",VLOOKUP(A6081,Tabulka3[[Číslo smlouvy   u pravidelné činnosti]:[Příjmení]],3,0))</f>
        <v/>
      </c>
      <c r="C6081" s="15" t="str">
        <f>IF(A6081="","",VLOOKUP(A6081,Tabulka3[[Číslo smlouvy   u pravidelné činnosti]:[Příjmení]],4,0))</f>
        <v/>
      </c>
      <c r="F6081" s="94"/>
      <c r="H6081" s="113"/>
      <c r="I6081" s="113"/>
      <c r="K6081" s="15"/>
      <c r="L6081" s="15"/>
      <c r="M6081" s="15">
        <f t="shared" si="282"/>
        <v>1</v>
      </c>
      <c r="N6081" s="15" t="str">
        <f t="shared" si="283"/>
        <v>-</v>
      </c>
      <c r="O6081" s="150">
        <f t="shared" si="284"/>
        <v>0</v>
      </c>
      <c r="P6081" s="15" t="str">
        <f>IF(COUNTIF('Personálie dobrovolníků '!U:X,N6081)&gt;0,"ANO","")</f>
        <v/>
      </c>
      <c r="Q6081" s="15"/>
    </row>
    <row r="6082" spans="2:17" s="25" customFormat="1" x14ac:dyDescent="0.3">
      <c r="B6082" s="15" t="str">
        <f>IF(A6082="","",VLOOKUP(A6082,Tabulka3[[Číslo smlouvy   u pravidelné činnosti]:[Příjmení]],3,0))</f>
        <v/>
      </c>
      <c r="C6082" s="15" t="str">
        <f>IF(A6082="","",VLOOKUP(A6082,Tabulka3[[Číslo smlouvy   u pravidelné činnosti]:[Příjmení]],4,0))</f>
        <v/>
      </c>
      <c r="F6082" s="94"/>
      <c r="H6082" s="113"/>
      <c r="I6082" s="113"/>
      <c r="K6082" s="15"/>
      <c r="L6082" s="15"/>
      <c r="M6082" s="15">
        <f t="shared" si="282"/>
        <v>1</v>
      </c>
      <c r="N6082" s="15" t="str">
        <f t="shared" si="283"/>
        <v>-</v>
      </c>
      <c r="O6082" s="150">
        <f t="shared" si="284"/>
        <v>0</v>
      </c>
      <c r="P6082" s="15" t="str">
        <f>IF(COUNTIF('Personálie dobrovolníků '!U:X,N6082)&gt;0,"ANO","")</f>
        <v/>
      </c>
      <c r="Q6082" s="15"/>
    </row>
    <row r="6083" spans="2:17" s="25" customFormat="1" x14ac:dyDescent="0.3">
      <c r="B6083" s="15" t="str">
        <f>IF(A6083="","",VLOOKUP(A6083,Tabulka3[[Číslo smlouvy   u pravidelné činnosti]:[Příjmení]],3,0))</f>
        <v/>
      </c>
      <c r="C6083" s="15" t="str">
        <f>IF(A6083="","",VLOOKUP(A6083,Tabulka3[[Číslo smlouvy   u pravidelné činnosti]:[Příjmení]],4,0))</f>
        <v/>
      </c>
      <c r="F6083" s="94"/>
      <c r="H6083" s="113"/>
      <c r="I6083" s="113"/>
      <c r="K6083" s="15"/>
      <c r="L6083" s="15"/>
      <c r="M6083" s="15">
        <f t="shared" si="282"/>
        <v>1</v>
      </c>
      <c r="N6083" s="15" t="str">
        <f t="shared" si="283"/>
        <v>-</v>
      </c>
      <c r="O6083" s="150">
        <f t="shared" si="284"/>
        <v>0</v>
      </c>
      <c r="P6083" s="15" t="str">
        <f>IF(COUNTIF('Personálie dobrovolníků '!U:X,N6083)&gt;0,"ANO","")</f>
        <v/>
      </c>
      <c r="Q6083" s="15"/>
    </row>
    <row r="6084" spans="2:17" s="25" customFormat="1" x14ac:dyDescent="0.3">
      <c r="B6084" s="15" t="str">
        <f>IF(A6084="","",VLOOKUP(A6084,Tabulka3[[Číslo smlouvy   u pravidelné činnosti]:[Příjmení]],3,0))</f>
        <v/>
      </c>
      <c r="C6084" s="15" t="str">
        <f>IF(A6084="","",VLOOKUP(A6084,Tabulka3[[Číslo smlouvy   u pravidelné činnosti]:[Příjmení]],4,0))</f>
        <v/>
      </c>
      <c r="F6084" s="94"/>
      <c r="H6084" s="113"/>
      <c r="I6084" s="113"/>
      <c r="K6084" s="15"/>
      <c r="L6084" s="15"/>
      <c r="M6084" s="15">
        <f t="shared" ref="M6084:M6147" si="285">IF(OR(
   AND($H6084=$K$12, $I6084=$L$4),
   AND($H6084=$K$12, $I6084=$L$5),
   AND($H6084=$K$12, $I6084=$L$6),
   AND($H6084=$K$12, $I6084=$L$7),
   AND($H6084=$K$11, $I6084=$L$4),
   AND($H6084=$K$11, $I6084=$L$5),
   AND($H6084=$K$11, $I6084=$L$6),
   AND($H6084=$K$11, $I6084=$L$7),
   AND($H6084=$K$5, $I6084=$L$5),
   AND($H6084=$K$6, $I6084=$L$4),
   AND($H6084=$K$6, $I6084=$L$5),
   AND($H6084=$K$6, $I6084=$L$7),
   AND($H6084=$K$4, $I6084=$L$6),
), 0, 1)</f>
        <v>1</v>
      </c>
      <c r="N6084" s="15" t="str">
        <f t="shared" ref="N6084:N6147" si="286">A6084 &amp; "-" &amp; J6084</f>
        <v>-</v>
      </c>
      <c r="O6084" s="150">
        <f t="shared" ref="O6084:O6147" si="287">IF(AND(M6084&lt;&gt;0, P6084="ANO"), 1, 0)</f>
        <v>0</v>
      </c>
      <c r="P6084" s="15" t="str">
        <f>IF(COUNTIF('Personálie dobrovolníků '!U:X,N6084)&gt;0,"ANO","")</f>
        <v/>
      </c>
      <c r="Q6084" s="15"/>
    </row>
    <row r="6085" spans="2:17" s="25" customFormat="1" x14ac:dyDescent="0.3">
      <c r="B6085" s="15" t="str">
        <f>IF(A6085="","",VLOOKUP(A6085,Tabulka3[[Číslo smlouvy   u pravidelné činnosti]:[Příjmení]],3,0))</f>
        <v/>
      </c>
      <c r="C6085" s="15" t="str">
        <f>IF(A6085="","",VLOOKUP(A6085,Tabulka3[[Číslo smlouvy   u pravidelné činnosti]:[Příjmení]],4,0))</f>
        <v/>
      </c>
      <c r="F6085" s="94"/>
      <c r="H6085" s="113"/>
      <c r="I6085" s="113"/>
      <c r="K6085" s="15"/>
      <c r="L6085" s="15"/>
      <c r="M6085" s="15">
        <f t="shared" si="285"/>
        <v>1</v>
      </c>
      <c r="N6085" s="15" t="str">
        <f t="shared" si="286"/>
        <v>-</v>
      </c>
      <c r="O6085" s="150">
        <f t="shared" si="287"/>
        <v>0</v>
      </c>
      <c r="P6085" s="15" t="str">
        <f>IF(COUNTIF('Personálie dobrovolníků '!U:X,N6085)&gt;0,"ANO","")</f>
        <v/>
      </c>
      <c r="Q6085" s="15"/>
    </row>
    <row r="6086" spans="2:17" s="25" customFormat="1" x14ac:dyDescent="0.3">
      <c r="B6086" s="15" t="str">
        <f>IF(A6086="","",VLOOKUP(A6086,Tabulka3[[Číslo smlouvy   u pravidelné činnosti]:[Příjmení]],3,0))</f>
        <v/>
      </c>
      <c r="C6086" s="15" t="str">
        <f>IF(A6086="","",VLOOKUP(A6086,Tabulka3[[Číslo smlouvy   u pravidelné činnosti]:[Příjmení]],4,0))</f>
        <v/>
      </c>
      <c r="F6086" s="94"/>
      <c r="H6086" s="113"/>
      <c r="I6086" s="113"/>
      <c r="K6086" s="15"/>
      <c r="L6086" s="15"/>
      <c r="M6086" s="15">
        <f t="shared" si="285"/>
        <v>1</v>
      </c>
      <c r="N6086" s="15" t="str">
        <f t="shared" si="286"/>
        <v>-</v>
      </c>
      <c r="O6086" s="150">
        <f t="shared" si="287"/>
        <v>0</v>
      </c>
      <c r="P6086" s="15" t="str">
        <f>IF(COUNTIF('Personálie dobrovolníků '!U:X,N6086)&gt;0,"ANO","")</f>
        <v/>
      </c>
      <c r="Q6086" s="15"/>
    </row>
    <row r="6087" spans="2:17" s="25" customFormat="1" x14ac:dyDescent="0.3">
      <c r="B6087" s="15" t="str">
        <f>IF(A6087="","",VLOOKUP(A6087,Tabulka3[[Číslo smlouvy   u pravidelné činnosti]:[Příjmení]],3,0))</f>
        <v/>
      </c>
      <c r="C6087" s="15" t="str">
        <f>IF(A6087="","",VLOOKUP(A6087,Tabulka3[[Číslo smlouvy   u pravidelné činnosti]:[Příjmení]],4,0))</f>
        <v/>
      </c>
      <c r="F6087" s="94"/>
      <c r="H6087" s="113"/>
      <c r="I6087" s="113"/>
      <c r="K6087" s="15"/>
      <c r="L6087" s="15"/>
      <c r="M6087" s="15">
        <f t="shared" si="285"/>
        <v>1</v>
      </c>
      <c r="N6087" s="15" t="str">
        <f t="shared" si="286"/>
        <v>-</v>
      </c>
      <c r="O6087" s="150">
        <f t="shared" si="287"/>
        <v>0</v>
      </c>
      <c r="P6087" s="15" t="str">
        <f>IF(COUNTIF('Personálie dobrovolníků '!U:X,N6087)&gt;0,"ANO","")</f>
        <v/>
      </c>
      <c r="Q6087" s="15"/>
    </row>
    <row r="6088" spans="2:17" s="25" customFormat="1" x14ac:dyDescent="0.3">
      <c r="B6088" s="15" t="str">
        <f>IF(A6088="","",VLOOKUP(A6088,Tabulka3[[Číslo smlouvy   u pravidelné činnosti]:[Příjmení]],3,0))</f>
        <v/>
      </c>
      <c r="C6088" s="15" t="str">
        <f>IF(A6088="","",VLOOKUP(A6088,Tabulka3[[Číslo smlouvy   u pravidelné činnosti]:[Příjmení]],4,0))</f>
        <v/>
      </c>
      <c r="F6088" s="94"/>
      <c r="H6088" s="113"/>
      <c r="I6088" s="113"/>
      <c r="K6088" s="15"/>
      <c r="L6088" s="15"/>
      <c r="M6088" s="15">
        <f t="shared" si="285"/>
        <v>1</v>
      </c>
      <c r="N6088" s="15" t="str">
        <f t="shared" si="286"/>
        <v>-</v>
      </c>
      <c r="O6088" s="150">
        <f t="shared" si="287"/>
        <v>0</v>
      </c>
      <c r="P6088" s="15" t="str">
        <f>IF(COUNTIF('Personálie dobrovolníků '!U:X,N6088)&gt;0,"ANO","")</f>
        <v/>
      </c>
      <c r="Q6088" s="15"/>
    </row>
    <row r="6089" spans="2:17" s="25" customFormat="1" x14ac:dyDescent="0.3">
      <c r="B6089" s="15" t="str">
        <f>IF(A6089="","",VLOOKUP(A6089,Tabulka3[[Číslo smlouvy   u pravidelné činnosti]:[Příjmení]],3,0))</f>
        <v/>
      </c>
      <c r="C6089" s="15" t="str">
        <f>IF(A6089="","",VLOOKUP(A6089,Tabulka3[[Číslo smlouvy   u pravidelné činnosti]:[Příjmení]],4,0))</f>
        <v/>
      </c>
      <c r="F6089" s="94"/>
      <c r="H6089" s="113"/>
      <c r="I6089" s="113"/>
      <c r="K6089" s="15"/>
      <c r="L6089" s="15"/>
      <c r="M6089" s="15">
        <f t="shared" si="285"/>
        <v>1</v>
      </c>
      <c r="N6089" s="15" t="str">
        <f t="shared" si="286"/>
        <v>-</v>
      </c>
      <c r="O6089" s="150">
        <f t="shared" si="287"/>
        <v>0</v>
      </c>
      <c r="P6089" s="15" t="str">
        <f>IF(COUNTIF('Personálie dobrovolníků '!U:X,N6089)&gt;0,"ANO","")</f>
        <v/>
      </c>
      <c r="Q6089" s="15"/>
    </row>
    <row r="6090" spans="2:17" s="25" customFormat="1" x14ac:dyDescent="0.3">
      <c r="B6090" s="15" t="str">
        <f>IF(A6090="","",VLOOKUP(A6090,Tabulka3[[Číslo smlouvy   u pravidelné činnosti]:[Příjmení]],3,0))</f>
        <v/>
      </c>
      <c r="C6090" s="15" t="str">
        <f>IF(A6090="","",VLOOKUP(A6090,Tabulka3[[Číslo smlouvy   u pravidelné činnosti]:[Příjmení]],4,0))</f>
        <v/>
      </c>
      <c r="F6090" s="94"/>
      <c r="H6090" s="113"/>
      <c r="I6090" s="113"/>
      <c r="K6090" s="15"/>
      <c r="L6090" s="15"/>
      <c r="M6090" s="15">
        <f t="shared" si="285"/>
        <v>1</v>
      </c>
      <c r="N6090" s="15" t="str">
        <f t="shared" si="286"/>
        <v>-</v>
      </c>
      <c r="O6090" s="150">
        <f t="shared" si="287"/>
        <v>0</v>
      </c>
      <c r="P6090" s="15" t="str">
        <f>IF(COUNTIF('Personálie dobrovolníků '!U:X,N6090)&gt;0,"ANO","")</f>
        <v/>
      </c>
      <c r="Q6090" s="15"/>
    </row>
    <row r="6091" spans="2:17" s="25" customFormat="1" x14ac:dyDescent="0.3">
      <c r="B6091" s="15" t="str">
        <f>IF(A6091="","",VLOOKUP(A6091,Tabulka3[[Číslo smlouvy   u pravidelné činnosti]:[Příjmení]],3,0))</f>
        <v/>
      </c>
      <c r="C6091" s="15" t="str">
        <f>IF(A6091="","",VLOOKUP(A6091,Tabulka3[[Číslo smlouvy   u pravidelné činnosti]:[Příjmení]],4,0))</f>
        <v/>
      </c>
      <c r="F6091" s="94"/>
      <c r="H6091" s="113"/>
      <c r="I6091" s="113"/>
      <c r="K6091" s="15"/>
      <c r="L6091" s="15"/>
      <c r="M6091" s="15">
        <f t="shared" si="285"/>
        <v>1</v>
      </c>
      <c r="N6091" s="15" t="str">
        <f t="shared" si="286"/>
        <v>-</v>
      </c>
      <c r="O6091" s="150">
        <f t="shared" si="287"/>
        <v>0</v>
      </c>
      <c r="P6091" s="15" t="str">
        <f>IF(COUNTIF('Personálie dobrovolníků '!U:X,N6091)&gt;0,"ANO","")</f>
        <v/>
      </c>
      <c r="Q6091" s="15"/>
    </row>
    <row r="6092" spans="2:17" s="25" customFormat="1" x14ac:dyDescent="0.3">
      <c r="B6092" s="15" t="str">
        <f>IF(A6092="","",VLOOKUP(A6092,Tabulka3[[Číslo smlouvy   u pravidelné činnosti]:[Příjmení]],3,0))</f>
        <v/>
      </c>
      <c r="C6092" s="15" t="str">
        <f>IF(A6092="","",VLOOKUP(A6092,Tabulka3[[Číslo smlouvy   u pravidelné činnosti]:[Příjmení]],4,0))</f>
        <v/>
      </c>
      <c r="F6092" s="94"/>
      <c r="H6092" s="113"/>
      <c r="I6092" s="113"/>
      <c r="K6092" s="15"/>
      <c r="L6092" s="15"/>
      <c r="M6092" s="15">
        <f t="shared" si="285"/>
        <v>1</v>
      </c>
      <c r="N6092" s="15" t="str">
        <f t="shared" si="286"/>
        <v>-</v>
      </c>
      <c r="O6092" s="150">
        <f t="shared" si="287"/>
        <v>0</v>
      </c>
      <c r="P6092" s="15" t="str">
        <f>IF(COUNTIF('Personálie dobrovolníků '!U:X,N6092)&gt;0,"ANO","")</f>
        <v/>
      </c>
      <c r="Q6092" s="15"/>
    </row>
    <row r="6093" spans="2:17" s="25" customFormat="1" x14ac:dyDescent="0.3">
      <c r="B6093" s="15" t="str">
        <f>IF(A6093="","",VLOOKUP(A6093,Tabulka3[[Číslo smlouvy   u pravidelné činnosti]:[Příjmení]],3,0))</f>
        <v/>
      </c>
      <c r="C6093" s="15" t="str">
        <f>IF(A6093="","",VLOOKUP(A6093,Tabulka3[[Číslo smlouvy   u pravidelné činnosti]:[Příjmení]],4,0))</f>
        <v/>
      </c>
      <c r="F6093" s="94"/>
      <c r="H6093" s="113"/>
      <c r="I6093" s="113"/>
      <c r="K6093" s="15"/>
      <c r="L6093" s="15"/>
      <c r="M6093" s="15">
        <f t="shared" si="285"/>
        <v>1</v>
      </c>
      <c r="N6093" s="15" t="str">
        <f t="shared" si="286"/>
        <v>-</v>
      </c>
      <c r="O6093" s="150">
        <f t="shared" si="287"/>
        <v>0</v>
      </c>
      <c r="P6093" s="15" t="str">
        <f>IF(COUNTIF('Personálie dobrovolníků '!U:X,N6093)&gt;0,"ANO","")</f>
        <v/>
      </c>
      <c r="Q6093" s="15"/>
    </row>
    <row r="6094" spans="2:17" s="25" customFormat="1" x14ac:dyDescent="0.3">
      <c r="B6094" s="15" t="str">
        <f>IF(A6094="","",VLOOKUP(A6094,Tabulka3[[Číslo smlouvy   u pravidelné činnosti]:[Příjmení]],3,0))</f>
        <v/>
      </c>
      <c r="C6094" s="15" t="str">
        <f>IF(A6094="","",VLOOKUP(A6094,Tabulka3[[Číslo smlouvy   u pravidelné činnosti]:[Příjmení]],4,0))</f>
        <v/>
      </c>
      <c r="F6094" s="94"/>
      <c r="H6094" s="113"/>
      <c r="I6094" s="113"/>
      <c r="K6094" s="15"/>
      <c r="L6094" s="15"/>
      <c r="M6094" s="15">
        <f t="shared" si="285"/>
        <v>1</v>
      </c>
      <c r="N6094" s="15" t="str">
        <f t="shared" si="286"/>
        <v>-</v>
      </c>
      <c r="O6094" s="150">
        <f t="shared" si="287"/>
        <v>0</v>
      </c>
      <c r="P6094" s="15" t="str">
        <f>IF(COUNTIF('Personálie dobrovolníků '!U:X,N6094)&gt;0,"ANO","")</f>
        <v/>
      </c>
      <c r="Q6094" s="15"/>
    </row>
    <row r="6095" spans="2:17" s="25" customFormat="1" x14ac:dyDescent="0.3">
      <c r="B6095" s="15" t="str">
        <f>IF(A6095="","",VLOOKUP(A6095,Tabulka3[[Číslo smlouvy   u pravidelné činnosti]:[Příjmení]],3,0))</f>
        <v/>
      </c>
      <c r="C6095" s="15" t="str">
        <f>IF(A6095="","",VLOOKUP(A6095,Tabulka3[[Číslo smlouvy   u pravidelné činnosti]:[Příjmení]],4,0))</f>
        <v/>
      </c>
      <c r="F6095" s="94"/>
      <c r="H6095" s="113"/>
      <c r="I6095" s="113"/>
      <c r="K6095" s="15"/>
      <c r="L6095" s="15"/>
      <c r="M6095" s="15">
        <f t="shared" si="285"/>
        <v>1</v>
      </c>
      <c r="N6095" s="15" t="str">
        <f t="shared" si="286"/>
        <v>-</v>
      </c>
      <c r="O6095" s="150">
        <f t="shared" si="287"/>
        <v>0</v>
      </c>
      <c r="P6095" s="15" t="str">
        <f>IF(COUNTIF('Personálie dobrovolníků '!U:X,N6095)&gt;0,"ANO","")</f>
        <v/>
      </c>
      <c r="Q6095" s="15"/>
    </row>
    <row r="6096" spans="2:17" s="25" customFormat="1" x14ac:dyDescent="0.3">
      <c r="B6096" s="15" t="str">
        <f>IF(A6096="","",VLOOKUP(A6096,Tabulka3[[Číslo smlouvy   u pravidelné činnosti]:[Příjmení]],3,0))</f>
        <v/>
      </c>
      <c r="C6096" s="15" t="str">
        <f>IF(A6096="","",VLOOKUP(A6096,Tabulka3[[Číslo smlouvy   u pravidelné činnosti]:[Příjmení]],4,0))</f>
        <v/>
      </c>
      <c r="F6096" s="94"/>
      <c r="H6096" s="113"/>
      <c r="I6096" s="113"/>
      <c r="K6096" s="15"/>
      <c r="L6096" s="15"/>
      <c r="M6096" s="15">
        <f t="shared" si="285"/>
        <v>1</v>
      </c>
      <c r="N6096" s="15" t="str">
        <f t="shared" si="286"/>
        <v>-</v>
      </c>
      <c r="O6096" s="150">
        <f t="shared" si="287"/>
        <v>0</v>
      </c>
      <c r="P6096" s="15" t="str">
        <f>IF(COUNTIF('Personálie dobrovolníků '!U:X,N6096)&gt;0,"ANO","")</f>
        <v/>
      </c>
      <c r="Q6096" s="15"/>
    </row>
    <row r="6097" spans="2:17" s="25" customFormat="1" x14ac:dyDescent="0.3">
      <c r="B6097" s="15" t="str">
        <f>IF(A6097="","",VLOOKUP(A6097,Tabulka3[[Číslo smlouvy   u pravidelné činnosti]:[Příjmení]],3,0))</f>
        <v/>
      </c>
      <c r="C6097" s="15" t="str">
        <f>IF(A6097="","",VLOOKUP(A6097,Tabulka3[[Číslo smlouvy   u pravidelné činnosti]:[Příjmení]],4,0))</f>
        <v/>
      </c>
      <c r="F6097" s="94"/>
      <c r="H6097" s="113"/>
      <c r="I6097" s="113"/>
      <c r="K6097" s="15"/>
      <c r="L6097" s="15"/>
      <c r="M6097" s="15">
        <f t="shared" si="285"/>
        <v>1</v>
      </c>
      <c r="N6097" s="15" t="str">
        <f t="shared" si="286"/>
        <v>-</v>
      </c>
      <c r="O6097" s="150">
        <f t="shared" si="287"/>
        <v>0</v>
      </c>
      <c r="P6097" s="15" t="str">
        <f>IF(COUNTIF('Personálie dobrovolníků '!U:X,N6097)&gt;0,"ANO","")</f>
        <v/>
      </c>
      <c r="Q6097" s="15"/>
    </row>
    <row r="6098" spans="2:17" s="25" customFormat="1" x14ac:dyDescent="0.3">
      <c r="B6098" s="15" t="str">
        <f>IF(A6098="","",VLOOKUP(A6098,Tabulka3[[Číslo smlouvy   u pravidelné činnosti]:[Příjmení]],3,0))</f>
        <v/>
      </c>
      <c r="C6098" s="15" t="str">
        <f>IF(A6098="","",VLOOKUP(A6098,Tabulka3[[Číslo smlouvy   u pravidelné činnosti]:[Příjmení]],4,0))</f>
        <v/>
      </c>
      <c r="F6098" s="94"/>
      <c r="H6098" s="113"/>
      <c r="I6098" s="113"/>
      <c r="K6098" s="15"/>
      <c r="L6098" s="15"/>
      <c r="M6098" s="15">
        <f t="shared" si="285"/>
        <v>1</v>
      </c>
      <c r="N6098" s="15" t="str">
        <f t="shared" si="286"/>
        <v>-</v>
      </c>
      <c r="O6098" s="150">
        <f t="shared" si="287"/>
        <v>0</v>
      </c>
      <c r="P6098" s="15" t="str">
        <f>IF(COUNTIF('Personálie dobrovolníků '!U:X,N6098)&gt;0,"ANO","")</f>
        <v/>
      </c>
      <c r="Q6098" s="15"/>
    </row>
    <row r="6099" spans="2:17" s="25" customFormat="1" x14ac:dyDescent="0.3">
      <c r="B6099" s="15" t="str">
        <f>IF(A6099="","",VLOOKUP(A6099,Tabulka3[[Číslo smlouvy   u pravidelné činnosti]:[Příjmení]],3,0))</f>
        <v/>
      </c>
      <c r="C6099" s="15" t="str">
        <f>IF(A6099="","",VLOOKUP(A6099,Tabulka3[[Číslo smlouvy   u pravidelné činnosti]:[Příjmení]],4,0))</f>
        <v/>
      </c>
      <c r="F6099" s="94"/>
      <c r="H6099" s="113"/>
      <c r="I6099" s="113"/>
      <c r="K6099" s="15"/>
      <c r="L6099" s="15"/>
      <c r="M6099" s="15">
        <f t="shared" si="285"/>
        <v>1</v>
      </c>
      <c r="N6099" s="15" t="str">
        <f t="shared" si="286"/>
        <v>-</v>
      </c>
      <c r="O6099" s="150">
        <f t="shared" si="287"/>
        <v>0</v>
      </c>
      <c r="P6099" s="15" t="str">
        <f>IF(COUNTIF('Personálie dobrovolníků '!U:X,N6099)&gt;0,"ANO","")</f>
        <v/>
      </c>
      <c r="Q6099" s="15"/>
    </row>
    <row r="6100" spans="2:17" s="25" customFormat="1" x14ac:dyDescent="0.3">
      <c r="B6100" s="15" t="str">
        <f>IF(A6100="","",VLOOKUP(A6100,Tabulka3[[Číslo smlouvy   u pravidelné činnosti]:[Příjmení]],3,0))</f>
        <v/>
      </c>
      <c r="C6100" s="15" t="str">
        <f>IF(A6100="","",VLOOKUP(A6100,Tabulka3[[Číslo smlouvy   u pravidelné činnosti]:[Příjmení]],4,0))</f>
        <v/>
      </c>
      <c r="F6100" s="94"/>
      <c r="H6100" s="113"/>
      <c r="I6100" s="113"/>
      <c r="K6100" s="15"/>
      <c r="L6100" s="15"/>
      <c r="M6100" s="15">
        <f t="shared" si="285"/>
        <v>1</v>
      </c>
      <c r="N6100" s="15" t="str">
        <f t="shared" si="286"/>
        <v>-</v>
      </c>
      <c r="O6100" s="150">
        <f t="shared" si="287"/>
        <v>0</v>
      </c>
      <c r="P6100" s="15" t="str">
        <f>IF(COUNTIF('Personálie dobrovolníků '!U:X,N6100)&gt;0,"ANO","")</f>
        <v/>
      </c>
      <c r="Q6100" s="15"/>
    </row>
    <row r="6101" spans="2:17" s="25" customFormat="1" x14ac:dyDescent="0.3">
      <c r="B6101" s="15" t="str">
        <f>IF(A6101="","",VLOOKUP(A6101,Tabulka3[[Číslo smlouvy   u pravidelné činnosti]:[Příjmení]],3,0))</f>
        <v/>
      </c>
      <c r="C6101" s="15" t="str">
        <f>IF(A6101="","",VLOOKUP(A6101,Tabulka3[[Číslo smlouvy   u pravidelné činnosti]:[Příjmení]],4,0))</f>
        <v/>
      </c>
      <c r="F6101" s="94"/>
      <c r="H6101" s="113"/>
      <c r="I6101" s="113"/>
      <c r="K6101" s="15"/>
      <c r="L6101" s="15"/>
      <c r="M6101" s="15">
        <f t="shared" si="285"/>
        <v>1</v>
      </c>
      <c r="N6101" s="15" t="str">
        <f t="shared" si="286"/>
        <v>-</v>
      </c>
      <c r="O6101" s="150">
        <f t="shared" si="287"/>
        <v>0</v>
      </c>
      <c r="P6101" s="15" t="str">
        <f>IF(COUNTIF('Personálie dobrovolníků '!U:X,N6101)&gt;0,"ANO","")</f>
        <v/>
      </c>
      <c r="Q6101" s="15"/>
    </row>
    <row r="6102" spans="2:17" s="25" customFormat="1" x14ac:dyDescent="0.3">
      <c r="B6102" s="15" t="str">
        <f>IF(A6102="","",VLOOKUP(A6102,Tabulka3[[Číslo smlouvy   u pravidelné činnosti]:[Příjmení]],3,0))</f>
        <v/>
      </c>
      <c r="C6102" s="15" t="str">
        <f>IF(A6102="","",VLOOKUP(A6102,Tabulka3[[Číslo smlouvy   u pravidelné činnosti]:[Příjmení]],4,0))</f>
        <v/>
      </c>
      <c r="F6102" s="94"/>
      <c r="H6102" s="113"/>
      <c r="I6102" s="113"/>
      <c r="K6102" s="15"/>
      <c r="L6102" s="15"/>
      <c r="M6102" s="15">
        <f t="shared" si="285"/>
        <v>1</v>
      </c>
      <c r="N6102" s="15" t="str">
        <f t="shared" si="286"/>
        <v>-</v>
      </c>
      <c r="O6102" s="150">
        <f t="shared" si="287"/>
        <v>0</v>
      </c>
      <c r="P6102" s="15" t="str">
        <f>IF(COUNTIF('Personálie dobrovolníků '!U:X,N6102)&gt;0,"ANO","")</f>
        <v/>
      </c>
      <c r="Q6102" s="15"/>
    </row>
    <row r="6103" spans="2:17" s="25" customFormat="1" x14ac:dyDescent="0.3">
      <c r="B6103" s="15" t="str">
        <f>IF(A6103="","",VLOOKUP(A6103,Tabulka3[[Číslo smlouvy   u pravidelné činnosti]:[Příjmení]],3,0))</f>
        <v/>
      </c>
      <c r="C6103" s="15" t="str">
        <f>IF(A6103="","",VLOOKUP(A6103,Tabulka3[[Číslo smlouvy   u pravidelné činnosti]:[Příjmení]],4,0))</f>
        <v/>
      </c>
      <c r="F6103" s="94"/>
      <c r="H6103" s="113"/>
      <c r="I6103" s="113"/>
      <c r="K6103" s="15"/>
      <c r="L6103" s="15"/>
      <c r="M6103" s="15">
        <f t="shared" si="285"/>
        <v>1</v>
      </c>
      <c r="N6103" s="15" t="str">
        <f t="shared" si="286"/>
        <v>-</v>
      </c>
      <c r="O6103" s="150">
        <f t="shared" si="287"/>
        <v>0</v>
      </c>
      <c r="P6103" s="15" t="str">
        <f>IF(COUNTIF('Personálie dobrovolníků '!U:X,N6103)&gt;0,"ANO","")</f>
        <v/>
      </c>
      <c r="Q6103" s="15"/>
    </row>
    <row r="6104" spans="2:17" s="25" customFormat="1" x14ac:dyDescent="0.3">
      <c r="B6104" s="15" t="str">
        <f>IF(A6104="","",VLOOKUP(A6104,Tabulka3[[Číslo smlouvy   u pravidelné činnosti]:[Příjmení]],3,0))</f>
        <v/>
      </c>
      <c r="C6104" s="15" t="str">
        <f>IF(A6104="","",VLOOKUP(A6104,Tabulka3[[Číslo smlouvy   u pravidelné činnosti]:[Příjmení]],4,0))</f>
        <v/>
      </c>
      <c r="F6104" s="94"/>
      <c r="H6104" s="113"/>
      <c r="I6104" s="113"/>
      <c r="K6104" s="15"/>
      <c r="L6104" s="15"/>
      <c r="M6104" s="15">
        <f t="shared" si="285"/>
        <v>1</v>
      </c>
      <c r="N6104" s="15" t="str">
        <f t="shared" si="286"/>
        <v>-</v>
      </c>
      <c r="O6104" s="150">
        <f t="shared" si="287"/>
        <v>0</v>
      </c>
      <c r="P6104" s="15" t="str">
        <f>IF(COUNTIF('Personálie dobrovolníků '!U:X,N6104)&gt;0,"ANO","")</f>
        <v/>
      </c>
      <c r="Q6104" s="15"/>
    </row>
    <row r="6105" spans="2:17" s="25" customFormat="1" x14ac:dyDescent="0.3">
      <c r="B6105" s="15" t="str">
        <f>IF(A6105="","",VLOOKUP(A6105,Tabulka3[[Číslo smlouvy   u pravidelné činnosti]:[Příjmení]],3,0))</f>
        <v/>
      </c>
      <c r="C6105" s="15" t="str">
        <f>IF(A6105="","",VLOOKUP(A6105,Tabulka3[[Číslo smlouvy   u pravidelné činnosti]:[Příjmení]],4,0))</f>
        <v/>
      </c>
      <c r="F6105" s="94"/>
      <c r="H6105" s="113"/>
      <c r="I6105" s="113"/>
      <c r="K6105" s="15"/>
      <c r="L6105" s="15"/>
      <c r="M6105" s="15">
        <f t="shared" si="285"/>
        <v>1</v>
      </c>
      <c r="N6105" s="15" t="str">
        <f t="shared" si="286"/>
        <v>-</v>
      </c>
      <c r="O6105" s="150">
        <f t="shared" si="287"/>
        <v>0</v>
      </c>
      <c r="P6105" s="15" t="str">
        <f>IF(COUNTIF('Personálie dobrovolníků '!U:X,N6105)&gt;0,"ANO","")</f>
        <v/>
      </c>
      <c r="Q6105" s="15"/>
    </row>
    <row r="6106" spans="2:17" s="25" customFormat="1" x14ac:dyDescent="0.3">
      <c r="B6106" s="15" t="str">
        <f>IF(A6106="","",VLOOKUP(A6106,Tabulka3[[Číslo smlouvy   u pravidelné činnosti]:[Příjmení]],3,0))</f>
        <v/>
      </c>
      <c r="C6106" s="15" t="str">
        <f>IF(A6106="","",VLOOKUP(A6106,Tabulka3[[Číslo smlouvy   u pravidelné činnosti]:[Příjmení]],4,0))</f>
        <v/>
      </c>
      <c r="F6106" s="94"/>
      <c r="H6106" s="113"/>
      <c r="I6106" s="113"/>
      <c r="K6106" s="15"/>
      <c r="L6106" s="15"/>
      <c r="M6106" s="15">
        <f t="shared" si="285"/>
        <v>1</v>
      </c>
      <c r="N6106" s="15" t="str">
        <f t="shared" si="286"/>
        <v>-</v>
      </c>
      <c r="O6106" s="150">
        <f t="shared" si="287"/>
        <v>0</v>
      </c>
      <c r="P6106" s="15" t="str">
        <f>IF(COUNTIF('Personálie dobrovolníků '!U:X,N6106)&gt;0,"ANO","")</f>
        <v/>
      </c>
      <c r="Q6106" s="15"/>
    </row>
    <row r="6107" spans="2:17" s="25" customFormat="1" x14ac:dyDescent="0.3">
      <c r="B6107" s="15" t="str">
        <f>IF(A6107="","",VLOOKUP(A6107,Tabulka3[[Číslo smlouvy   u pravidelné činnosti]:[Příjmení]],3,0))</f>
        <v/>
      </c>
      <c r="C6107" s="15" t="str">
        <f>IF(A6107="","",VLOOKUP(A6107,Tabulka3[[Číslo smlouvy   u pravidelné činnosti]:[Příjmení]],4,0))</f>
        <v/>
      </c>
      <c r="F6107" s="94"/>
      <c r="H6107" s="113"/>
      <c r="I6107" s="113"/>
      <c r="K6107" s="15"/>
      <c r="L6107" s="15"/>
      <c r="M6107" s="15">
        <f t="shared" si="285"/>
        <v>1</v>
      </c>
      <c r="N6107" s="15" t="str">
        <f t="shared" si="286"/>
        <v>-</v>
      </c>
      <c r="O6107" s="150">
        <f t="shared" si="287"/>
        <v>0</v>
      </c>
      <c r="P6107" s="15" t="str">
        <f>IF(COUNTIF('Personálie dobrovolníků '!U:X,N6107)&gt;0,"ANO","")</f>
        <v/>
      </c>
      <c r="Q6107" s="15"/>
    </row>
    <row r="6108" spans="2:17" s="25" customFormat="1" x14ac:dyDescent="0.3">
      <c r="B6108" s="15" t="str">
        <f>IF(A6108="","",VLOOKUP(A6108,Tabulka3[[Číslo smlouvy   u pravidelné činnosti]:[Příjmení]],3,0))</f>
        <v/>
      </c>
      <c r="C6108" s="15" t="str">
        <f>IF(A6108="","",VLOOKUP(A6108,Tabulka3[[Číslo smlouvy   u pravidelné činnosti]:[Příjmení]],4,0))</f>
        <v/>
      </c>
      <c r="F6108" s="94"/>
      <c r="H6108" s="113"/>
      <c r="I6108" s="113"/>
      <c r="K6108" s="15"/>
      <c r="L6108" s="15"/>
      <c r="M6108" s="15">
        <f t="shared" si="285"/>
        <v>1</v>
      </c>
      <c r="N6108" s="15" t="str">
        <f t="shared" si="286"/>
        <v>-</v>
      </c>
      <c r="O6108" s="150">
        <f t="shared" si="287"/>
        <v>0</v>
      </c>
      <c r="P6108" s="15" t="str">
        <f>IF(COUNTIF('Personálie dobrovolníků '!U:X,N6108)&gt;0,"ANO","")</f>
        <v/>
      </c>
      <c r="Q6108" s="15"/>
    </row>
    <row r="6109" spans="2:17" s="25" customFormat="1" x14ac:dyDescent="0.3">
      <c r="B6109" s="15" t="str">
        <f>IF(A6109="","",VLOOKUP(A6109,Tabulka3[[Číslo smlouvy   u pravidelné činnosti]:[Příjmení]],3,0))</f>
        <v/>
      </c>
      <c r="C6109" s="15" t="str">
        <f>IF(A6109="","",VLOOKUP(A6109,Tabulka3[[Číslo smlouvy   u pravidelné činnosti]:[Příjmení]],4,0))</f>
        <v/>
      </c>
      <c r="F6109" s="94"/>
      <c r="H6109" s="113"/>
      <c r="I6109" s="113"/>
      <c r="K6109" s="15"/>
      <c r="L6109" s="15"/>
      <c r="M6109" s="15">
        <f t="shared" si="285"/>
        <v>1</v>
      </c>
      <c r="N6109" s="15" t="str">
        <f t="shared" si="286"/>
        <v>-</v>
      </c>
      <c r="O6109" s="150">
        <f t="shared" si="287"/>
        <v>0</v>
      </c>
      <c r="P6109" s="15" t="str">
        <f>IF(COUNTIF('Personálie dobrovolníků '!U:X,N6109)&gt;0,"ANO","")</f>
        <v/>
      </c>
      <c r="Q6109" s="15"/>
    </row>
    <row r="6110" spans="2:17" s="25" customFormat="1" x14ac:dyDescent="0.3">
      <c r="B6110" s="15" t="str">
        <f>IF(A6110="","",VLOOKUP(A6110,Tabulka3[[Číslo smlouvy   u pravidelné činnosti]:[Příjmení]],3,0))</f>
        <v/>
      </c>
      <c r="C6110" s="15" t="str">
        <f>IF(A6110="","",VLOOKUP(A6110,Tabulka3[[Číslo smlouvy   u pravidelné činnosti]:[Příjmení]],4,0))</f>
        <v/>
      </c>
      <c r="F6110" s="94"/>
      <c r="H6110" s="113"/>
      <c r="I6110" s="113"/>
      <c r="K6110" s="15"/>
      <c r="L6110" s="15"/>
      <c r="M6110" s="15">
        <f t="shared" si="285"/>
        <v>1</v>
      </c>
      <c r="N6110" s="15" t="str">
        <f t="shared" si="286"/>
        <v>-</v>
      </c>
      <c r="O6110" s="150">
        <f t="shared" si="287"/>
        <v>0</v>
      </c>
      <c r="P6110" s="15" t="str">
        <f>IF(COUNTIF('Personálie dobrovolníků '!U:X,N6110)&gt;0,"ANO","")</f>
        <v/>
      </c>
      <c r="Q6110" s="15"/>
    </row>
    <row r="6111" spans="2:17" s="25" customFormat="1" x14ac:dyDescent="0.3">
      <c r="B6111" s="15" t="str">
        <f>IF(A6111="","",VLOOKUP(A6111,Tabulka3[[Číslo smlouvy   u pravidelné činnosti]:[Příjmení]],3,0))</f>
        <v/>
      </c>
      <c r="C6111" s="15" t="str">
        <f>IF(A6111="","",VLOOKUP(A6111,Tabulka3[[Číslo smlouvy   u pravidelné činnosti]:[Příjmení]],4,0))</f>
        <v/>
      </c>
      <c r="F6111" s="94"/>
      <c r="H6111" s="113"/>
      <c r="I6111" s="113"/>
      <c r="K6111" s="15"/>
      <c r="L6111" s="15"/>
      <c r="M6111" s="15">
        <f t="shared" si="285"/>
        <v>1</v>
      </c>
      <c r="N6111" s="15" t="str">
        <f t="shared" si="286"/>
        <v>-</v>
      </c>
      <c r="O6111" s="150">
        <f t="shared" si="287"/>
        <v>0</v>
      </c>
      <c r="P6111" s="15" t="str">
        <f>IF(COUNTIF('Personálie dobrovolníků '!U:X,N6111)&gt;0,"ANO","")</f>
        <v/>
      </c>
      <c r="Q6111" s="15"/>
    </row>
    <row r="6112" spans="2:17" s="25" customFormat="1" x14ac:dyDescent="0.3">
      <c r="B6112" s="15" t="str">
        <f>IF(A6112="","",VLOOKUP(A6112,Tabulka3[[Číslo smlouvy   u pravidelné činnosti]:[Příjmení]],3,0))</f>
        <v/>
      </c>
      <c r="C6112" s="15" t="str">
        <f>IF(A6112="","",VLOOKUP(A6112,Tabulka3[[Číslo smlouvy   u pravidelné činnosti]:[Příjmení]],4,0))</f>
        <v/>
      </c>
      <c r="F6112" s="94"/>
      <c r="H6112" s="113"/>
      <c r="I6112" s="113"/>
      <c r="K6112" s="15"/>
      <c r="L6112" s="15"/>
      <c r="M6112" s="15">
        <f t="shared" si="285"/>
        <v>1</v>
      </c>
      <c r="N6112" s="15" t="str">
        <f t="shared" si="286"/>
        <v>-</v>
      </c>
      <c r="O6112" s="150">
        <f t="shared" si="287"/>
        <v>0</v>
      </c>
      <c r="P6112" s="15" t="str">
        <f>IF(COUNTIF('Personálie dobrovolníků '!U:X,N6112)&gt;0,"ANO","")</f>
        <v/>
      </c>
      <c r="Q6112" s="15"/>
    </row>
    <row r="6113" spans="2:17" s="25" customFormat="1" x14ac:dyDescent="0.3">
      <c r="B6113" s="15" t="str">
        <f>IF(A6113="","",VLOOKUP(A6113,Tabulka3[[Číslo smlouvy   u pravidelné činnosti]:[Příjmení]],3,0))</f>
        <v/>
      </c>
      <c r="C6113" s="15" t="str">
        <f>IF(A6113="","",VLOOKUP(A6113,Tabulka3[[Číslo smlouvy   u pravidelné činnosti]:[Příjmení]],4,0))</f>
        <v/>
      </c>
      <c r="F6113" s="94"/>
      <c r="H6113" s="113"/>
      <c r="I6113" s="113"/>
      <c r="K6113" s="15"/>
      <c r="L6113" s="15"/>
      <c r="M6113" s="15">
        <f t="shared" si="285"/>
        <v>1</v>
      </c>
      <c r="N6113" s="15" t="str">
        <f t="shared" si="286"/>
        <v>-</v>
      </c>
      <c r="O6113" s="150">
        <f t="shared" si="287"/>
        <v>0</v>
      </c>
      <c r="P6113" s="15" t="str">
        <f>IF(COUNTIF('Personálie dobrovolníků '!U:X,N6113)&gt;0,"ANO","")</f>
        <v/>
      </c>
      <c r="Q6113" s="15"/>
    </row>
    <row r="6114" spans="2:17" s="25" customFormat="1" x14ac:dyDescent="0.3">
      <c r="B6114" s="15" t="str">
        <f>IF(A6114="","",VLOOKUP(A6114,Tabulka3[[Číslo smlouvy   u pravidelné činnosti]:[Příjmení]],3,0))</f>
        <v/>
      </c>
      <c r="C6114" s="15" t="str">
        <f>IF(A6114="","",VLOOKUP(A6114,Tabulka3[[Číslo smlouvy   u pravidelné činnosti]:[Příjmení]],4,0))</f>
        <v/>
      </c>
      <c r="F6114" s="94"/>
      <c r="H6114" s="113"/>
      <c r="I6114" s="113"/>
      <c r="K6114" s="15"/>
      <c r="L6114" s="15"/>
      <c r="M6114" s="15">
        <f t="shared" si="285"/>
        <v>1</v>
      </c>
      <c r="N6114" s="15" t="str">
        <f t="shared" si="286"/>
        <v>-</v>
      </c>
      <c r="O6114" s="150">
        <f t="shared" si="287"/>
        <v>0</v>
      </c>
      <c r="P6114" s="15" t="str">
        <f>IF(COUNTIF('Personálie dobrovolníků '!U:X,N6114)&gt;0,"ANO","")</f>
        <v/>
      </c>
      <c r="Q6114" s="15"/>
    </row>
    <row r="6115" spans="2:17" s="25" customFormat="1" x14ac:dyDescent="0.3">
      <c r="B6115" s="15" t="str">
        <f>IF(A6115="","",VLOOKUP(A6115,Tabulka3[[Číslo smlouvy   u pravidelné činnosti]:[Příjmení]],3,0))</f>
        <v/>
      </c>
      <c r="C6115" s="15" t="str">
        <f>IF(A6115="","",VLOOKUP(A6115,Tabulka3[[Číslo smlouvy   u pravidelné činnosti]:[Příjmení]],4,0))</f>
        <v/>
      </c>
      <c r="F6115" s="94"/>
      <c r="H6115" s="113"/>
      <c r="I6115" s="113"/>
      <c r="K6115" s="15"/>
      <c r="L6115" s="15"/>
      <c r="M6115" s="15">
        <f t="shared" si="285"/>
        <v>1</v>
      </c>
      <c r="N6115" s="15" t="str">
        <f t="shared" si="286"/>
        <v>-</v>
      </c>
      <c r="O6115" s="150">
        <f t="shared" si="287"/>
        <v>0</v>
      </c>
      <c r="P6115" s="15" t="str">
        <f>IF(COUNTIF('Personálie dobrovolníků '!U:X,N6115)&gt;0,"ANO","")</f>
        <v/>
      </c>
      <c r="Q6115" s="15"/>
    </row>
    <row r="6116" spans="2:17" s="25" customFormat="1" x14ac:dyDescent="0.3">
      <c r="B6116" s="15" t="str">
        <f>IF(A6116="","",VLOOKUP(A6116,Tabulka3[[Číslo smlouvy   u pravidelné činnosti]:[Příjmení]],3,0))</f>
        <v/>
      </c>
      <c r="C6116" s="15" t="str">
        <f>IF(A6116="","",VLOOKUP(A6116,Tabulka3[[Číslo smlouvy   u pravidelné činnosti]:[Příjmení]],4,0))</f>
        <v/>
      </c>
      <c r="F6116" s="94"/>
      <c r="H6116" s="113"/>
      <c r="I6116" s="113"/>
      <c r="K6116" s="15"/>
      <c r="L6116" s="15"/>
      <c r="M6116" s="15">
        <f t="shared" si="285"/>
        <v>1</v>
      </c>
      <c r="N6116" s="15" t="str">
        <f t="shared" si="286"/>
        <v>-</v>
      </c>
      <c r="O6116" s="150">
        <f t="shared" si="287"/>
        <v>0</v>
      </c>
      <c r="P6116" s="15" t="str">
        <f>IF(COUNTIF('Personálie dobrovolníků '!U:X,N6116)&gt;0,"ANO","")</f>
        <v/>
      </c>
      <c r="Q6116" s="15"/>
    </row>
    <row r="6117" spans="2:17" s="25" customFormat="1" x14ac:dyDescent="0.3">
      <c r="B6117" s="15" t="str">
        <f>IF(A6117="","",VLOOKUP(A6117,Tabulka3[[Číslo smlouvy   u pravidelné činnosti]:[Příjmení]],3,0))</f>
        <v/>
      </c>
      <c r="C6117" s="15" t="str">
        <f>IF(A6117="","",VLOOKUP(A6117,Tabulka3[[Číslo smlouvy   u pravidelné činnosti]:[Příjmení]],4,0))</f>
        <v/>
      </c>
      <c r="F6117" s="94"/>
      <c r="H6117" s="113"/>
      <c r="I6117" s="113"/>
      <c r="K6117" s="15"/>
      <c r="L6117" s="15"/>
      <c r="M6117" s="15">
        <f t="shared" si="285"/>
        <v>1</v>
      </c>
      <c r="N6117" s="15" t="str">
        <f t="shared" si="286"/>
        <v>-</v>
      </c>
      <c r="O6117" s="150">
        <f t="shared" si="287"/>
        <v>0</v>
      </c>
      <c r="P6117" s="15" t="str">
        <f>IF(COUNTIF('Personálie dobrovolníků '!U:X,N6117)&gt;0,"ANO","")</f>
        <v/>
      </c>
      <c r="Q6117" s="15"/>
    </row>
    <row r="6118" spans="2:17" s="25" customFormat="1" x14ac:dyDescent="0.3">
      <c r="B6118" s="15" t="str">
        <f>IF(A6118="","",VLOOKUP(A6118,Tabulka3[[Číslo smlouvy   u pravidelné činnosti]:[Příjmení]],3,0))</f>
        <v/>
      </c>
      <c r="C6118" s="15" t="str">
        <f>IF(A6118="","",VLOOKUP(A6118,Tabulka3[[Číslo smlouvy   u pravidelné činnosti]:[Příjmení]],4,0))</f>
        <v/>
      </c>
      <c r="F6118" s="94"/>
      <c r="H6118" s="113"/>
      <c r="I6118" s="113"/>
      <c r="K6118" s="15"/>
      <c r="L6118" s="15"/>
      <c r="M6118" s="15">
        <f t="shared" si="285"/>
        <v>1</v>
      </c>
      <c r="N6118" s="15" t="str">
        <f t="shared" si="286"/>
        <v>-</v>
      </c>
      <c r="O6118" s="150">
        <f t="shared" si="287"/>
        <v>0</v>
      </c>
      <c r="P6118" s="15" t="str">
        <f>IF(COUNTIF('Personálie dobrovolníků '!U:X,N6118)&gt;0,"ANO","")</f>
        <v/>
      </c>
      <c r="Q6118" s="15"/>
    </row>
    <row r="6119" spans="2:17" s="25" customFormat="1" x14ac:dyDescent="0.3">
      <c r="B6119" s="15" t="str">
        <f>IF(A6119="","",VLOOKUP(A6119,Tabulka3[[Číslo smlouvy   u pravidelné činnosti]:[Příjmení]],3,0))</f>
        <v/>
      </c>
      <c r="C6119" s="15" t="str">
        <f>IF(A6119="","",VLOOKUP(A6119,Tabulka3[[Číslo smlouvy   u pravidelné činnosti]:[Příjmení]],4,0))</f>
        <v/>
      </c>
      <c r="F6119" s="94"/>
      <c r="H6119" s="113"/>
      <c r="I6119" s="113"/>
      <c r="K6119" s="15"/>
      <c r="L6119" s="15"/>
      <c r="M6119" s="15">
        <f t="shared" si="285"/>
        <v>1</v>
      </c>
      <c r="N6119" s="15" t="str">
        <f t="shared" si="286"/>
        <v>-</v>
      </c>
      <c r="O6119" s="150">
        <f t="shared" si="287"/>
        <v>0</v>
      </c>
      <c r="P6119" s="15" t="str">
        <f>IF(COUNTIF('Personálie dobrovolníků '!U:X,N6119)&gt;0,"ANO","")</f>
        <v/>
      </c>
      <c r="Q6119" s="15"/>
    </row>
    <row r="6120" spans="2:17" s="25" customFormat="1" x14ac:dyDescent="0.3">
      <c r="B6120" s="15" t="str">
        <f>IF(A6120="","",VLOOKUP(A6120,Tabulka3[[Číslo smlouvy   u pravidelné činnosti]:[Příjmení]],3,0))</f>
        <v/>
      </c>
      <c r="C6120" s="15" t="str">
        <f>IF(A6120="","",VLOOKUP(A6120,Tabulka3[[Číslo smlouvy   u pravidelné činnosti]:[Příjmení]],4,0))</f>
        <v/>
      </c>
      <c r="F6120" s="94"/>
      <c r="H6120" s="113"/>
      <c r="I6120" s="113"/>
      <c r="K6120" s="15"/>
      <c r="L6120" s="15"/>
      <c r="M6120" s="15">
        <f t="shared" si="285"/>
        <v>1</v>
      </c>
      <c r="N6120" s="15" t="str">
        <f t="shared" si="286"/>
        <v>-</v>
      </c>
      <c r="O6120" s="150">
        <f t="shared" si="287"/>
        <v>0</v>
      </c>
      <c r="P6120" s="15" t="str">
        <f>IF(COUNTIF('Personálie dobrovolníků '!U:X,N6120)&gt;0,"ANO","")</f>
        <v/>
      </c>
      <c r="Q6120" s="15"/>
    </row>
    <row r="6121" spans="2:17" s="25" customFormat="1" x14ac:dyDescent="0.3">
      <c r="B6121" s="15" t="str">
        <f>IF(A6121="","",VLOOKUP(A6121,Tabulka3[[Číslo smlouvy   u pravidelné činnosti]:[Příjmení]],3,0))</f>
        <v/>
      </c>
      <c r="C6121" s="15" t="str">
        <f>IF(A6121="","",VLOOKUP(A6121,Tabulka3[[Číslo smlouvy   u pravidelné činnosti]:[Příjmení]],4,0))</f>
        <v/>
      </c>
      <c r="F6121" s="94"/>
      <c r="H6121" s="113"/>
      <c r="I6121" s="113"/>
      <c r="K6121" s="15"/>
      <c r="L6121" s="15"/>
      <c r="M6121" s="15">
        <f t="shared" si="285"/>
        <v>1</v>
      </c>
      <c r="N6121" s="15" t="str">
        <f t="shared" si="286"/>
        <v>-</v>
      </c>
      <c r="O6121" s="150">
        <f t="shared" si="287"/>
        <v>0</v>
      </c>
      <c r="P6121" s="15" t="str">
        <f>IF(COUNTIF('Personálie dobrovolníků '!U:X,N6121)&gt;0,"ANO","")</f>
        <v/>
      </c>
      <c r="Q6121" s="15"/>
    </row>
    <row r="6122" spans="2:17" s="25" customFormat="1" x14ac:dyDescent="0.3">
      <c r="B6122" s="15" t="str">
        <f>IF(A6122="","",VLOOKUP(A6122,Tabulka3[[Číslo smlouvy   u pravidelné činnosti]:[Příjmení]],3,0))</f>
        <v/>
      </c>
      <c r="C6122" s="15" t="str">
        <f>IF(A6122="","",VLOOKUP(A6122,Tabulka3[[Číslo smlouvy   u pravidelné činnosti]:[Příjmení]],4,0))</f>
        <v/>
      </c>
      <c r="F6122" s="94"/>
      <c r="H6122" s="113"/>
      <c r="I6122" s="113"/>
      <c r="K6122" s="15"/>
      <c r="L6122" s="15"/>
      <c r="M6122" s="15">
        <f t="shared" si="285"/>
        <v>1</v>
      </c>
      <c r="N6122" s="15" t="str">
        <f t="shared" si="286"/>
        <v>-</v>
      </c>
      <c r="O6122" s="150">
        <f t="shared" si="287"/>
        <v>0</v>
      </c>
      <c r="P6122" s="15" t="str">
        <f>IF(COUNTIF('Personálie dobrovolníků '!U:X,N6122)&gt;0,"ANO","")</f>
        <v/>
      </c>
      <c r="Q6122" s="15"/>
    </row>
    <row r="6123" spans="2:17" s="25" customFormat="1" x14ac:dyDescent="0.3">
      <c r="B6123" s="15" t="str">
        <f>IF(A6123="","",VLOOKUP(A6123,Tabulka3[[Číslo smlouvy   u pravidelné činnosti]:[Příjmení]],3,0))</f>
        <v/>
      </c>
      <c r="C6123" s="15" t="str">
        <f>IF(A6123="","",VLOOKUP(A6123,Tabulka3[[Číslo smlouvy   u pravidelné činnosti]:[Příjmení]],4,0))</f>
        <v/>
      </c>
      <c r="F6123" s="94"/>
      <c r="H6123" s="113"/>
      <c r="I6123" s="113"/>
      <c r="K6123" s="15"/>
      <c r="L6123" s="15"/>
      <c r="M6123" s="15">
        <f t="shared" si="285"/>
        <v>1</v>
      </c>
      <c r="N6123" s="15" t="str">
        <f t="shared" si="286"/>
        <v>-</v>
      </c>
      <c r="O6123" s="150">
        <f t="shared" si="287"/>
        <v>0</v>
      </c>
      <c r="P6123" s="15" t="str">
        <f>IF(COUNTIF('Personálie dobrovolníků '!U:X,N6123)&gt;0,"ANO","")</f>
        <v/>
      </c>
      <c r="Q6123" s="15"/>
    </row>
    <row r="6124" spans="2:17" s="25" customFormat="1" x14ac:dyDescent="0.3">
      <c r="B6124" s="15" t="str">
        <f>IF(A6124="","",VLOOKUP(A6124,Tabulka3[[Číslo smlouvy   u pravidelné činnosti]:[Příjmení]],3,0))</f>
        <v/>
      </c>
      <c r="C6124" s="15" t="str">
        <f>IF(A6124="","",VLOOKUP(A6124,Tabulka3[[Číslo smlouvy   u pravidelné činnosti]:[Příjmení]],4,0))</f>
        <v/>
      </c>
      <c r="F6124" s="94"/>
      <c r="H6124" s="113"/>
      <c r="I6124" s="113"/>
      <c r="K6124" s="15"/>
      <c r="L6124" s="15"/>
      <c r="M6124" s="15">
        <f t="shared" si="285"/>
        <v>1</v>
      </c>
      <c r="N6124" s="15" t="str">
        <f t="shared" si="286"/>
        <v>-</v>
      </c>
      <c r="O6124" s="150">
        <f t="shared" si="287"/>
        <v>0</v>
      </c>
      <c r="P6124" s="15" t="str">
        <f>IF(COUNTIF('Personálie dobrovolníků '!U:X,N6124)&gt;0,"ANO","")</f>
        <v/>
      </c>
      <c r="Q6124" s="15"/>
    </row>
    <row r="6125" spans="2:17" s="25" customFormat="1" x14ac:dyDescent="0.3">
      <c r="B6125" s="15" t="str">
        <f>IF(A6125="","",VLOOKUP(A6125,Tabulka3[[Číslo smlouvy   u pravidelné činnosti]:[Příjmení]],3,0))</f>
        <v/>
      </c>
      <c r="C6125" s="15" t="str">
        <f>IF(A6125="","",VLOOKUP(A6125,Tabulka3[[Číslo smlouvy   u pravidelné činnosti]:[Příjmení]],4,0))</f>
        <v/>
      </c>
      <c r="F6125" s="94"/>
      <c r="H6125" s="113"/>
      <c r="I6125" s="113"/>
      <c r="K6125" s="15"/>
      <c r="L6125" s="15"/>
      <c r="M6125" s="15">
        <f t="shared" si="285"/>
        <v>1</v>
      </c>
      <c r="N6125" s="15" t="str">
        <f t="shared" si="286"/>
        <v>-</v>
      </c>
      <c r="O6125" s="150">
        <f t="shared" si="287"/>
        <v>0</v>
      </c>
      <c r="P6125" s="15" t="str">
        <f>IF(COUNTIF('Personálie dobrovolníků '!U:X,N6125)&gt;0,"ANO","")</f>
        <v/>
      </c>
      <c r="Q6125" s="15"/>
    </row>
    <row r="6126" spans="2:17" s="25" customFormat="1" x14ac:dyDescent="0.3">
      <c r="B6126" s="15" t="str">
        <f>IF(A6126="","",VLOOKUP(A6126,Tabulka3[[Číslo smlouvy   u pravidelné činnosti]:[Příjmení]],3,0))</f>
        <v/>
      </c>
      <c r="C6126" s="15" t="str">
        <f>IF(A6126="","",VLOOKUP(A6126,Tabulka3[[Číslo smlouvy   u pravidelné činnosti]:[Příjmení]],4,0))</f>
        <v/>
      </c>
      <c r="F6126" s="94"/>
      <c r="H6126" s="113"/>
      <c r="I6126" s="113"/>
      <c r="K6126" s="15"/>
      <c r="L6126" s="15"/>
      <c r="M6126" s="15">
        <f t="shared" si="285"/>
        <v>1</v>
      </c>
      <c r="N6126" s="15" t="str">
        <f t="shared" si="286"/>
        <v>-</v>
      </c>
      <c r="O6126" s="150">
        <f t="shared" si="287"/>
        <v>0</v>
      </c>
      <c r="P6126" s="15" t="str">
        <f>IF(COUNTIF('Personálie dobrovolníků '!U:X,N6126)&gt;0,"ANO","")</f>
        <v/>
      </c>
      <c r="Q6126" s="15"/>
    </row>
    <row r="6127" spans="2:17" s="25" customFormat="1" x14ac:dyDescent="0.3">
      <c r="B6127" s="15" t="str">
        <f>IF(A6127="","",VLOOKUP(A6127,Tabulka3[[Číslo smlouvy   u pravidelné činnosti]:[Příjmení]],3,0))</f>
        <v/>
      </c>
      <c r="C6127" s="15" t="str">
        <f>IF(A6127="","",VLOOKUP(A6127,Tabulka3[[Číslo smlouvy   u pravidelné činnosti]:[Příjmení]],4,0))</f>
        <v/>
      </c>
      <c r="F6127" s="94"/>
      <c r="H6127" s="113"/>
      <c r="I6127" s="113"/>
      <c r="K6127" s="15"/>
      <c r="L6127" s="15"/>
      <c r="M6127" s="15">
        <f t="shared" si="285"/>
        <v>1</v>
      </c>
      <c r="N6127" s="15" t="str">
        <f t="shared" si="286"/>
        <v>-</v>
      </c>
      <c r="O6127" s="150">
        <f t="shared" si="287"/>
        <v>0</v>
      </c>
      <c r="P6127" s="15" t="str">
        <f>IF(COUNTIF('Personálie dobrovolníků '!U:X,N6127)&gt;0,"ANO","")</f>
        <v/>
      </c>
      <c r="Q6127" s="15"/>
    </row>
    <row r="6128" spans="2:17" s="25" customFormat="1" x14ac:dyDescent="0.3">
      <c r="B6128" s="15" t="str">
        <f>IF(A6128="","",VLOOKUP(A6128,Tabulka3[[Číslo smlouvy   u pravidelné činnosti]:[Příjmení]],3,0))</f>
        <v/>
      </c>
      <c r="C6128" s="15" t="str">
        <f>IF(A6128="","",VLOOKUP(A6128,Tabulka3[[Číslo smlouvy   u pravidelné činnosti]:[Příjmení]],4,0))</f>
        <v/>
      </c>
      <c r="F6128" s="94"/>
      <c r="H6128" s="113"/>
      <c r="I6128" s="113"/>
      <c r="K6128" s="15"/>
      <c r="L6128" s="15"/>
      <c r="M6128" s="15">
        <f t="shared" si="285"/>
        <v>1</v>
      </c>
      <c r="N6128" s="15" t="str">
        <f t="shared" si="286"/>
        <v>-</v>
      </c>
      <c r="O6128" s="150">
        <f t="shared" si="287"/>
        <v>0</v>
      </c>
      <c r="P6128" s="15" t="str">
        <f>IF(COUNTIF('Personálie dobrovolníků '!U:X,N6128)&gt;0,"ANO","")</f>
        <v/>
      </c>
      <c r="Q6128" s="15"/>
    </row>
    <row r="6129" spans="2:17" s="25" customFormat="1" x14ac:dyDescent="0.3">
      <c r="B6129" s="15" t="str">
        <f>IF(A6129="","",VLOOKUP(A6129,Tabulka3[[Číslo smlouvy   u pravidelné činnosti]:[Příjmení]],3,0))</f>
        <v/>
      </c>
      <c r="C6129" s="15" t="str">
        <f>IF(A6129="","",VLOOKUP(A6129,Tabulka3[[Číslo smlouvy   u pravidelné činnosti]:[Příjmení]],4,0))</f>
        <v/>
      </c>
      <c r="F6129" s="94"/>
      <c r="H6129" s="113"/>
      <c r="I6129" s="113"/>
      <c r="K6129" s="15"/>
      <c r="L6129" s="15"/>
      <c r="M6129" s="15">
        <f t="shared" si="285"/>
        <v>1</v>
      </c>
      <c r="N6129" s="15" t="str">
        <f t="shared" si="286"/>
        <v>-</v>
      </c>
      <c r="O6129" s="150">
        <f t="shared" si="287"/>
        <v>0</v>
      </c>
      <c r="P6129" s="15" t="str">
        <f>IF(COUNTIF('Personálie dobrovolníků '!U:X,N6129)&gt;0,"ANO","")</f>
        <v/>
      </c>
      <c r="Q6129" s="15"/>
    </row>
    <row r="6130" spans="2:17" s="25" customFormat="1" x14ac:dyDescent="0.3">
      <c r="B6130" s="15" t="str">
        <f>IF(A6130="","",VLOOKUP(A6130,Tabulka3[[Číslo smlouvy   u pravidelné činnosti]:[Příjmení]],3,0))</f>
        <v/>
      </c>
      <c r="C6130" s="15" t="str">
        <f>IF(A6130="","",VLOOKUP(A6130,Tabulka3[[Číslo smlouvy   u pravidelné činnosti]:[Příjmení]],4,0))</f>
        <v/>
      </c>
      <c r="F6130" s="94"/>
      <c r="H6130" s="113"/>
      <c r="I6130" s="113"/>
      <c r="K6130" s="15"/>
      <c r="L6130" s="15"/>
      <c r="M6130" s="15">
        <f t="shared" si="285"/>
        <v>1</v>
      </c>
      <c r="N6130" s="15" t="str">
        <f t="shared" si="286"/>
        <v>-</v>
      </c>
      <c r="O6130" s="150">
        <f t="shared" si="287"/>
        <v>0</v>
      </c>
      <c r="P6130" s="15" t="str">
        <f>IF(COUNTIF('Personálie dobrovolníků '!U:X,N6130)&gt;0,"ANO","")</f>
        <v/>
      </c>
      <c r="Q6130" s="15"/>
    </row>
    <row r="6131" spans="2:17" s="25" customFormat="1" x14ac:dyDescent="0.3">
      <c r="B6131" s="15" t="str">
        <f>IF(A6131="","",VLOOKUP(A6131,Tabulka3[[Číslo smlouvy   u pravidelné činnosti]:[Příjmení]],3,0))</f>
        <v/>
      </c>
      <c r="C6131" s="15" t="str">
        <f>IF(A6131="","",VLOOKUP(A6131,Tabulka3[[Číslo smlouvy   u pravidelné činnosti]:[Příjmení]],4,0))</f>
        <v/>
      </c>
      <c r="F6131" s="94"/>
      <c r="H6131" s="113"/>
      <c r="I6131" s="113"/>
      <c r="K6131" s="15"/>
      <c r="L6131" s="15"/>
      <c r="M6131" s="15">
        <f t="shared" si="285"/>
        <v>1</v>
      </c>
      <c r="N6131" s="15" t="str">
        <f t="shared" si="286"/>
        <v>-</v>
      </c>
      <c r="O6131" s="150">
        <f t="shared" si="287"/>
        <v>0</v>
      </c>
      <c r="P6131" s="15" t="str">
        <f>IF(COUNTIF('Personálie dobrovolníků '!U:X,N6131)&gt;0,"ANO","")</f>
        <v/>
      </c>
      <c r="Q6131" s="15"/>
    </row>
    <row r="6132" spans="2:17" s="25" customFormat="1" x14ac:dyDescent="0.3">
      <c r="B6132" s="15" t="str">
        <f>IF(A6132="","",VLOOKUP(A6132,Tabulka3[[Číslo smlouvy   u pravidelné činnosti]:[Příjmení]],3,0))</f>
        <v/>
      </c>
      <c r="C6132" s="15" t="str">
        <f>IF(A6132="","",VLOOKUP(A6132,Tabulka3[[Číslo smlouvy   u pravidelné činnosti]:[Příjmení]],4,0))</f>
        <v/>
      </c>
      <c r="F6132" s="94"/>
      <c r="H6132" s="113"/>
      <c r="I6132" s="113"/>
      <c r="K6132" s="15"/>
      <c r="L6132" s="15"/>
      <c r="M6132" s="15">
        <f t="shared" si="285"/>
        <v>1</v>
      </c>
      <c r="N6132" s="15" t="str">
        <f t="shared" si="286"/>
        <v>-</v>
      </c>
      <c r="O6132" s="150">
        <f t="shared" si="287"/>
        <v>0</v>
      </c>
      <c r="P6132" s="15" t="str">
        <f>IF(COUNTIF('Personálie dobrovolníků '!U:X,N6132)&gt;0,"ANO","")</f>
        <v/>
      </c>
      <c r="Q6132" s="15"/>
    </row>
    <row r="6133" spans="2:17" s="25" customFormat="1" x14ac:dyDescent="0.3">
      <c r="B6133" s="15" t="str">
        <f>IF(A6133="","",VLOOKUP(A6133,Tabulka3[[Číslo smlouvy   u pravidelné činnosti]:[Příjmení]],3,0))</f>
        <v/>
      </c>
      <c r="C6133" s="15" t="str">
        <f>IF(A6133="","",VLOOKUP(A6133,Tabulka3[[Číslo smlouvy   u pravidelné činnosti]:[Příjmení]],4,0))</f>
        <v/>
      </c>
      <c r="F6133" s="94"/>
      <c r="H6133" s="113"/>
      <c r="I6133" s="113"/>
      <c r="K6133" s="15"/>
      <c r="L6133" s="15"/>
      <c r="M6133" s="15">
        <f t="shared" si="285"/>
        <v>1</v>
      </c>
      <c r="N6133" s="15" t="str">
        <f t="shared" si="286"/>
        <v>-</v>
      </c>
      <c r="O6133" s="150">
        <f t="shared" si="287"/>
        <v>0</v>
      </c>
      <c r="P6133" s="15" t="str">
        <f>IF(COUNTIF('Personálie dobrovolníků '!U:X,N6133)&gt;0,"ANO","")</f>
        <v/>
      </c>
      <c r="Q6133" s="15"/>
    </row>
    <row r="6134" spans="2:17" s="25" customFormat="1" x14ac:dyDescent="0.3">
      <c r="B6134" s="15" t="str">
        <f>IF(A6134="","",VLOOKUP(A6134,Tabulka3[[Číslo smlouvy   u pravidelné činnosti]:[Příjmení]],3,0))</f>
        <v/>
      </c>
      <c r="C6134" s="15" t="str">
        <f>IF(A6134="","",VLOOKUP(A6134,Tabulka3[[Číslo smlouvy   u pravidelné činnosti]:[Příjmení]],4,0))</f>
        <v/>
      </c>
      <c r="F6134" s="94"/>
      <c r="H6134" s="113"/>
      <c r="I6134" s="113"/>
      <c r="K6134" s="15"/>
      <c r="L6134" s="15"/>
      <c r="M6134" s="15">
        <f t="shared" si="285"/>
        <v>1</v>
      </c>
      <c r="N6134" s="15" t="str">
        <f t="shared" si="286"/>
        <v>-</v>
      </c>
      <c r="O6134" s="150">
        <f t="shared" si="287"/>
        <v>0</v>
      </c>
      <c r="P6134" s="15" t="str">
        <f>IF(COUNTIF('Personálie dobrovolníků '!U:X,N6134)&gt;0,"ANO","")</f>
        <v/>
      </c>
      <c r="Q6134" s="15"/>
    </row>
    <row r="6135" spans="2:17" s="25" customFormat="1" x14ac:dyDescent="0.3">
      <c r="B6135" s="15" t="str">
        <f>IF(A6135="","",VLOOKUP(A6135,Tabulka3[[Číslo smlouvy   u pravidelné činnosti]:[Příjmení]],3,0))</f>
        <v/>
      </c>
      <c r="C6135" s="15" t="str">
        <f>IF(A6135="","",VLOOKUP(A6135,Tabulka3[[Číslo smlouvy   u pravidelné činnosti]:[Příjmení]],4,0))</f>
        <v/>
      </c>
      <c r="F6135" s="94"/>
      <c r="H6135" s="113"/>
      <c r="I6135" s="113"/>
      <c r="K6135" s="15"/>
      <c r="L6135" s="15"/>
      <c r="M6135" s="15">
        <f t="shared" si="285"/>
        <v>1</v>
      </c>
      <c r="N6135" s="15" t="str">
        <f t="shared" si="286"/>
        <v>-</v>
      </c>
      <c r="O6135" s="150">
        <f t="shared" si="287"/>
        <v>0</v>
      </c>
      <c r="P6135" s="15" t="str">
        <f>IF(COUNTIF('Personálie dobrovolníků '!U:X,N6135)&gt;0,"ANO","")</f>
        <v/>
      </c>
      <c r="Q6135" s="15"/>
    </row>
    <row r="6136" spans="2:17" s="25" customFormat="1" x14ac:dyDescent="0.3">
      <c r="B6136" s="15" t="str">
        <f>IF(A6136="","",VLOOKUP(A6136,Tabulka3[[Číslo smlouvy   u pravidelné činnosti]:[Příjmení]],3,0))</f>
        <v/>
      </c>
      <c r="C6136" s="15" t="str">
        <f>IF(A6136="","",VLOOKUP(A6136,Tabulka3[[Číslo smlouvy   u pravidelné činnosti]:[Příjmení]],4,0))</f>
        <v/>
      </c>
      <c r="F6136" s="94"/>
      <c r="H6136" s="113"/>
      <c r="I6136" s="113"/>
      <c r="K6136" s="15"/>
      <c r="L6136" s="15"/>
      <c r="M6136" s="15">
        <f t="shared" si="285"/>
        <v>1</v>
      </c>
      <c r="N6136" s="15" t="str">
        <f t="shared" si="286"/>
        <v>-</v>
      </c>
      <c r="O6136" s="150">
        <f t="shared" si="287"/>
        <v>0</v>
      </c>
      <c r="P6136" s="15" t="str">
        <f>IF(COUNTIF('Personálie dobrovolníků '!U:X,N6136)&gt;0,"ANO","")</f>
        <v/>
      </c>
      <c r="Q6136" s="15"/>
    </row>
    <row r="6137" spans="2:17" s="25" customFormat="1" x14ac:dyDescent="0.3">
      <c r="B6137" s="15" t="str">
        <f>IF(A6137="","",VLOOKUP(A6137,Tabulka3[[Číslo smlouvy   u pravidelné činnosti]:[Příjmení]],3,0))</f>
        <v/>
      </c>
      <c r="C6137" s="15" t="str">
        <f>IF(A6137="","",VLOOKUP(A6137,Tabulka3[[Číslo smlouvy   u pravidelné činnosti]:[Příjmení]],4,0))</f>
        <v/>
      </c>
      <c r="F6137" s="94"/>
      <c r="H6137" s="113"/>
      <c r="I6137" s="113"/>
      <c r="K6137" s="15"/>
      <c r="L6137" s="15"/>
      <c r="M6137" s="15">
        <f t="shared" si="285"/>
        <v>1</v>
      </c>
      <c r="N6137" s="15" t="str">
        <f t="shared" si="286"/>
        <v>-</v>
      </c>
      <c r="O6137" s="150">
        <f t="shared" si="287"/>
        <v>0</v>
      </c>
      <c r="P6137" s="15" t="str">
        <f>IF(COUNTIF('Personálie dobrovolníků '!U:X,N6137)&gt;0,"ANO","")</f>
        <v/>
      </c>
      <c r="Q6137" s="15"/>
    </row>
    <row r="6138" spans="2:17" s="25" customFormat="1" x14ac:dyDescent="0.3">
      <c r="B6138" s="15" t="str">
        <f>IF(A6138="","",VLOOKUP(A6138,Tabulka3[[Číslo smlouvy   u pravidelné činnosti]:[Příjmení]],3,0))</f>
        <v/>
      </c>
      <c r="C6138" s="15" t="str">
        <f>IF(A6138="","",VLOOKUP(A6138,Tabulka3[[Číslo smlouvy   u pravidelné činnosti]:[Příjmení]],4,0))</f>
        <v/>
      </c>
      <c r="F6138" s="94"/>
      <c r="H6138" s="113"/>
      <c r="I6138" s="113"/>
      <c r="K6138" s="15"/>
      <c r="L6138" s="15"/>
      <c r="M6138" s="15">
        <f t="shared" si="285"/>
        <v>1</v>
      </c>
      <c r="N6138" s="15" t="str">
        <f t="shared" si="286"/>
        <v>-</v>
      </c>
      <c r="O6138" s="150">
        <f t="shared" si="287"/>
        <v>0</v>
      </c>
      <c r="P6138" s="15" t="str">
        <f>IF(COUNTIF('Personálie dobrovolníků '!U:X,N6138)&gt;0,"ANO","")</f>
        <v/>
      </c>
      <c r="Q6138" s="15"/>
    </row>
    <row r="6139" spans="2:17" s="25" customFormat="1" x14ac:dyDescent="0.3">
      <c r="B6139" s="15" t="str">
        <f>IF(A6139="","",VLOOKUP(A6139,Tabulka3[[Číslo smlouvy   u pravidelné činnosti]:[Příjmení]],3,0))</f>
        <v/>
      </c>
      <c r="C6139" s="15" t="str">
        <f>IF(A6139="","",VLOOKUP(A6139,Tabulka3[[Číslo smlouvy   u pravidelné činnosti]:[Příjmení]],4,0))</f>
        <v/>
      </c>
      <c r="F6139" s="94"/>
      <c r="H6139" s="113"/>
      <c r="I6139" s="113"/>
      <c r="K6139" s="15"/>
      <c r="L6139" s="15"/>
      <c r="M6139" s="15">
        <f t="shared" si="285"/>
        <v>1</v>
      </c>
      <c r="N6139" s="15" t="str">
        <f t="shared" si="286"/>
        <v>-</v>
      </c>
      <c r="O6139" s="150">
        <f t="shared" si="287"/>
        <v>0</v>
      </c>
      <c r="P6139" s="15" t="str">
        <f>IF(COUNTIF('Personálie dobrovolníků '!U:X,N6139)&gt;0,"ANO","")</f>
        <v/>
      </c>
      <c r="Q6139" s="15"/>
    </row>
    <row r="6140" spans="2:17" s="25" customFormat="1" x14ac:dyDescent="0.3">
      <c r="B6140" s="15" t="str">
        <f>IF(A6140="","",VLOOKUP(A6140,Tabulka3[[Číslo smlouvy   u pravidelné činnosti]:[Příjmení]],3,0))</f>
        <v/>
      </c>
      <c r="C6140" s="15" t="str">
        <f>IF(A6140="","",VLOOKUP(A6140,Tabulka3[[Číslo smlouvy   u pravidelné činnosti]:[Příjmení]],4,0))</f>
        <v/>
      </c>
      <c r="F6140" s="94"/>
      <c r="H6140" s="113"/>
      <c r="I6140" s="113"/>
      <c r="K6140" s="15"/>
      <c r="L6140" s="15"/>
      <c r="M6140" s="15">
        <f t="shared" si="285"/>
        <v>1</v>
      </c>
      <c r="N6140" s="15" t="str">
        <f t="shared" si="286"/>
        <v>-</v>
      </c>
      <c r="O6140" s="150">
        <f t="shared" si="287"/>
        <v>0</v>
      </c>
      <c r="P6140" s="15" t="str">
        <f>IF(COUNTIF('Personálie dobrovolníků '!U:X,N6140)&gt;0,"ANO","")</f>
        <v/>
      </c>
      <c r="Q6140" s="15"/>
    </row>
    <row r="6141" spans="2:17" s="25" customFormat="1" x14ac:dyDescent="0.3">
      <c r="B6141" s="15" t="str">
        <f>IF(A6141="","",VLOOKUP(A6141,Tabulka3[[Číslo smlouvy   u pravidelné činnosti]:[Příjmení]],3,0))</f>
        <v/>
      </c>
      <c r="C6141" s="15" t="str">
        <f>IF(A6141="","",VLOOKUP(A6141,Tabulka3[[Číslo smlouvy   u pravidelné činnosti]:[Příjmení]],4,0))</f>
        <v/>
      </c>
      <c r="F6141" s="94"/>
      <c r="H6141" s="113"/>
      <c r="I6141" s="113"/>
      <c r="K6141" s="15"/>
      <c r="L6141" s="15"/>
      <c r="M6141" s="15">
        <f t="shared" si="285"/>
        <v>1</v>
      </c>
      <c r="N6141" s="15" t="str">
        <f t="shared" si="286"/>
        <v>-</v>
      </c>
      <c r="O6141" s="150">
        <f t="shared" si="287"/>
        <v>0</v>
      </c>
      <c r="P6141" s="15" t="str">
        <f>IF(COUNTIF('Personálie dobrovolníků '!U:X,N6141)&gt;0,"ANO","")</f>
        <v/>
      </c>
      <c r="Q6141" s="15"/>
    </row>
    <row r="6142" spans="2:17" s="25" customFormat="1" x14ac:dyDescent="0.3">
      <c r="B6142" s="15" t="str">
        <f>IF(A6142="","",VLOOKUP(A6142,Tabulka3[[Číslo smlouvy   u pravidelné činnosti]:[Příjmení]],3,0))</f>
        <v/>
      </c>
      <c r="C6142" s="15" t="str">
        <f>IF(A6142="","",VLOOKUP(A6142,Tabulka3[[Číslo smlouvy   u pravidelné činnosti]:[Příjmení]],4,0))</f>
        <v/>
      </c>
      <c r="F6142" s="94"/>
      <c r="H6142" s="113"/>
      <c r="I6142" s="113"/>
      <c r="K6142" s="15"/>
      <c r="L6142" s="15"/>
      <c r="M6142" s="15">
        <f t="shared" si="285"/>
        <v>1</v>
      </c>
      <c r="N6142" s="15" t="str">
        <f t="shared" si="286"/>
        <v>-</v>
      </c>
      <c r="O6142" s="150">
        <f t="shared" si="287"/>
        <v>0</v>
      </c>
      <c r="P6142" s="15" t="str">
        <f>IF(COUNTIF('Personálie dobrovolníků '!U:X,N6142)&gt;0,"ANO","")</f>
        <v/>
      </c>
      <c r="Q6142" s="15"/>
    </row>
    <row r="6143" spans="2:17" s="25" customFormat="1" x14ac:dyDescent="0.3">
      <c r="B6143" s="15" t="str">
        <f>IF(A6143="","",VLOOKUP(A6143,Tabulka3[[Číslo smlouvy   u pravidelné činnosti]:[Příjmení]],3,0))</f>
        <v/>
      </c>
      <c r="C6143" s="15" t="str">
        <f>IF(A6143="","",VLOOKUP(A6143,Tabulka3[[Číslo smlouvy   u pravidelné činnosti]:[Příjmení]],4,0))</f>
        <v/>
      </c>
      <c r="F6143" s="94"/>
      <c r="H6143" s="113"/>
      <c r="I6143" s="113"/>
      <c r="K6143" s="15"/>
      <c r="L6143" s="15"/>
      <c r="M6143" s="15">
        <f t="shared" si="285"/>
        <v>1</v>
      </c>
      <c r="N6143" s="15" t="str">
        <f t="shared" si="286"/>
        <v>-</v>
      </c>
      <c r="O6143" s="150">
        <f t="shared" si="287"/>
        <v>0</v>
      </c>
      <c r="P6143" s="15" t="str">
        <f>IF(COUNTIF('Personálie dobrovolníků '!U:X,N6143)&gt;0,"ANO","")</f>
        <v/>
      </c>
      <c r="Q6143" s="15"/>
    </row>
    <row r="6144" spans="2:17" s="25" customFormat="1" x14ac:dyDescent="0.3">
      <c r="B6144" s="15" t="str">
        <f>IF(A6144="","",VLOOKUP(A6144,Tabulka3[[Číslo smlouvy   u pravidelné činnosti]:[Příjmení]],3,0))</f>
        <v/>
      </c>
      <c r="C6144" s="15" t="str">
        <f>IF(A6144="","",VLOOKUP(A6144,Tabulka3[[Číslo smlouvy   u pravidelné činnosti]:[Příjmení]],4,0))</f>
        <v/>
      </c>
      <c r="F6144" s="94"/>
      <c r="H6144" s="113"/>
      <c r="I6144" s="113"/>
      <c r="K6144" s="15"/>
      <c r="L6144" s="15"/>
      <c r="M6144" s="15">
        <f t="shared" si="285"/>
        <v>1</v>
      </c>
      <c r="N6144" s="15" t="str">
        <f t="shared" si="286"/>
        <v>-</v>
      </c>
      <c r="O6144" s="150">
        <f t="shared" si="287"/>
        <v>0</v>
      </c>
      <c r="P6144" s="15" t="str">
        <f>IF(COUNTIF('Personálie dobrovolníků '!U:X,N6144)&gt;0,"ANO","")</f>
        <v/>
      </c>
      <c r="Q6144" s="15"/>
    </row>
    <row r="6145" spans="2:17" s="25" customFormat="1" x14ac:dyDescent="0.3">
      <c r="B6145" s="15" t="str">
        <f>IF(A6145="","",VLOOKUP(A6145,Tabulka3[[Číslo smlouvy   u pravidelné činnosti]:[Příjmení]],3,0))</f>
        <v/>
      </c>
      <c r="C6145" s="15" t="str">
        <f>IF(A6145="","",VLOOKUP(A6145,Tabulka3[[Číslo smlouvy   u pravidelné činnosti]:[Příjmení]],4,0))</f>
        <v/>
      </c>
      <c r="F6145" s="94"/>
      <c r="H6145" s="113"/>
      <c r="I6145" s="113"/>
      <c r="K6145" s="15"/>
      <c r="L6145" s="15"/>
      <c r="M6145" s="15">
        <f t="shared" si="285"/>
        <v>1</v>
      </c>
      <c r="N6145" s="15" t="str">
        <f t="shared" si="286"/>
        <v>-</v>
      </c>
      <c r="O6145" s="150">
        <f t="shared" si="287"/>
        <v>0</v>
      </c>
      <c r="P6145" s="15" t="str">
        <f>IF(COUNTIF('Personálie dobrovolníků '!U:X,N6145)&gt;0,"ANO","")</f>
        <v/>
      </c>
      <c r="Q6145" s="15"/>
    </row>
    <row r="6146" spans="2:17" s="25" customFormat="1" x14ac:dyDescent="0.3">
      <c r="B6146" s="15" t="str">
        <f>IF(A6146="","",VLOOKUP(A6146,Tabulka3[[Číslo smlouvy   u pravidelné činnosti]:[Příjmení]],3,0))</f>
        <v/>
      </c>
      <c r="C6146" s="15" t="str">
        <f>IF(A6146="","",VLOOKUP(A6146,Tabulka3[[Číslo smlouvy   u pravidelné činnosti]:[Příjmení]],4,0))</f>
        <v/>
      </c>
      <c r="F6146" s="94"/>
      <c r="H6146" s="113"/>
      <c r="I6146" s="113"/>
      <c r="K6146" s="15"/>
      <c r="L6146" s="15"/>
      <c r="M6146" s="15">
        <f t="shared" si="285"/>
        <v>1</v>
      </c>
      <c r="N6146" s="15" t="str">
        <f t="shared" si="286"/>
        <v>-</v>
      </c>
      <c r="O6146" s="150">
        <f t="shared" si="287"/>
        <v>0</v>
      </c>
      <c r="P6146" s="15" t="str">
        <f>IF(COUNTIF('Personálie dobrovolníků '!U:X,N6146)&gt;0,"ANO","")</f>
        <v/>
      </c>
      <c r="Q6146" s="15"/>
    </row>
    <row r="6147" spans="2:17" s="25" customFormat="1" x14ac:dyDescent="0.3">
      <c r="B6147" s="15" t="str">
        <f>IF(A6147="","",VLOOKUP(A6147,Tabulka3[[Číslo smlouvy   u pravidelné činnosti]:[Příjmení]],3,0))</f>
        <v/>
      </c>
      <c r="C6147" s="15" t="str">
        <f>IF(A6147="","",VLOOKUP(A6147,Tabulka3[[Číslo smlouvy   u pravidelné činnosti]:[Příjmení]],4,0))</f>
        <v/>
      </c>
      <c r="F6147" s="94"/>
      <c r="H6147" s="113"/>
      <c r="I6147" s="113"/>
      <c r="K6147" s="15"/>
      <c r="L6147" s="15"/>
      <c r="M6147" s="15">
        <f t="shared" si="285"/>
        <v>1</v>
      </c>
      <c r="N6147" s="15" t="str">
        <f t="shared" si="286"/>
        <v>-</v>
      </c>
      <c r="O6147" s="150">
        <f t="shared" si="287"/>
        <v>0</v>
      </c>
      <c r="P6147" s="15" t="str">
        <f>IF(COUNTIF('Personálie dobrovolníků '!U:X,N6147)&gt;0,"ANO","")</f>
        <v/>
      </c>
      <c r="Q6147" s="15"/>
    </row>
    <row r="6148" spans="2:17" s="25" customFormat="1" x14ac:dyDescent="0.3">
      <c r="B6148" s="15" t="str">
        <f>IF(A6148="","",VLOOKUP(A6148,Tabulka3[[Číslo smlouvy   u pravidelné činnosti]:[Příjmení]],3,0))</f>
        <v/>
      </c>
      <c r="C6148" s="15" t="str">
        <f>IF(A6148="","",VLOOKUP(A6148,Tabulka3[[Číslo smlouvy   u pravidelné činnosti]:[Příjmení]],4,0))</f>
        <v/>
      </c>
      <c r="F6148" s="94"/>
      <c r="H6148" s="113"/>
      <c r="I6148" s="113"/>
      <c r="K6148" s="15"/>
      <c r="L6148" s="15"/>
      <c r="M6148" s="15">
        <f t="shared" ref="M6148:M6211" si="288">IF(OR(
   AND($H6148=$K$12, $I6148=$L$4),
   AND($H6148=$K$12, $I6148=$L$5),
   AND($H6148=$K$12, $I6148=$L$6),
   AND($H6148=$K$12, $I6148=$L$7),
   AND($H6148=$K$11, $I6148=$L$4),
   AND($H6148=$K$11, $I6148=$L$5),
   AND($H6148=$K$11, $I6148=$L$6),
   AND($H6148=$K$11, $I6148=$L$7),
   AND($H6148=$K$5, $I6148=$L$5),
   AND($H6148=$K$6, $I6148=$L$4),
   AND($H6148=$K$6, $I6148=$L$5),
   AND($H6148=$K$6, $I6148=$L$7),
   AND($H6148=$K$4, $I6148=$L$6),
), 0, 1)</f>
        <v>1</v>
      </c>
      <c r="N6148" s="15" t="str">
        <f t="shared" ref="N6148:N6211" si="289">A6148 &amp; "-" &amp; J6148</f>
        <v>-</v>
      </c>
      <c r="O6148" s="150">
        <f t="shared" ref="O6148:O6211" si="290">IF(AND(M6148&lt;&gt;0, P6148="ANO"), 1, 0)</f>
        <v>0</v>
      </c>
      <c r="P6148" s="15" t="str">
        <f>IF(COUNTIF('Personálie dobrovolníků '!U:X,N6148)&gt;0,"ANO","")</f>
        <v/>
      </c>
      <c r="Q6148" s="15"/>
    </row>
    <row r="6149" spans="2:17" s="25" customFormat="1" x14ac:dyDescent="0.3">
      <c r="B6149" s="15" t="str">
        <f>IF(A6149="","",VLOOKUP(A6149,Tabulka3[[Číslo smlouvy   u pravidelné činnosti]:[Příjmení]],3,0))</f>
        <v/>
      </c>
      <c r="C6149" s="15" t="str">
        <f>IF(A6149="","",VLOOKUP(A6149,Tabulka3[[Číslo smlouvy   u pravidelné činnosti]:[Příjmení]],4,0))</f>
        <v/>
      </c>
      <c r="F6149" s="94"/>
      <c r="H6149" s="113"/>
      <c r="I6149" s="113"/>
      <c r="K6149" s="15"/>
      <c r="L6149" s="15"/>
      <c r="M6149" s="15">
        <f t="shared" si="288"/>
        <v>1</v>
      </c>
      <c r="N6149" s="15" t="str">
        <f t="shared" si="289"/>
        <v>-</v>
      </c>
      <c r="O6149" s="150">
        <f t="shared" si="290"/>
        <v>0</v>
      </c>
      <c r="P6149" s="15" t="str">
        <f>IF(COUNTIF('Personálie dobrovolníků '!U:X,N6149)&gt;0,"ANO","")</f>
        <v/>
      </c>
      <c r="Q6149" s="15"/>
    </row>
    <row r="6150" spans="2:17" s="25" customFormat="1" x14ac:dyDescent="0.3">
      <c r="B6150" s="15" t="str">
        <f>IF(A6150="","",VLOOKUP(A6150,Tabulka3[[Číslo smlouvy   u pravidelné činnosti]:[Příjmení]],3,0))</f>
        <v/>
      </c>
      <c r="C6150" s="15" t="str">
        <f>IF(A6150="","",VLOOKUP(A6150,Tabulka3[[Číslo smlouvy   u pravidelné činnosti]:[Příjmení]],4,0))</f>
        <v/>
      </c>
      <c r="F6150" s="94"/>
      <c r="H6150" s="113"/>
      <c r="I6150" s="113"/>
      <c r="K6150" s="15"/>
      <c r="L6150" s="15"/>
      <c r="M6150" s="15">
        <f t="shared" si="288"/>
        <v>1</v>
      </c>
      <c r="N6150" s="15" t="str">
        <f t="shared" si="289"/>
        <v>-</v>
      </c>
      <c r="O6150" s="150">
        <f t="shared" si="290"/>
        <v>0</v>
      </c>
      <c r="P6150" s="15" t="str">
        <f>IF(COUNTIF('Personálie dobrovolníků '!U:X,N6150)&gt;0,"ANO","")</f>
        <v/>
      </c>
      <c r="Q6150" s="15"/>
    </row>
    <row r="6151" spans="2:17" s="25" customFormat="1" x14ac:dyDescent="0.3">
      <c r="B6151" s="15" t="str">
        <f>IF(A6151="","",VLOOKUP(A6151,Tabulka3[[Číslo smlouvy   u pravidelné činnosti]:[Příjmení]],3,0))</f>
        <v/>
      </c>
      <c r="C6151" s="15" t="str">
        <f>IF(A6151="","",VLOOKUP(A6151,Tabulka3[[Číslo smlouvy   u pravidelné činnosti]:[Příjmení]],4,0))</f>
        <v/>
      </c>
      <c r="F6151" s="94"/>
      <c r="H6151" s="113"/>
      <c r="I6151" s="113"/>
      <c r="K6151" s="15"/>
      <c r="L6151" s="15"/>
      <c r="M6151" s="15">
        <f t="shared" si="288"/>
        <v>1</v>
      </c>
      <c r="N6151" s="15" t="str">
        <f t="shared" si="289"/>
        <v>-</v>
      </c>
      <c r="O6151" s="150">
        <f t="shared" si="290"/>
        <v>0</v>
      </c>
      <c r="P6151" s="15" t="str">
        <f>IF(COUNTIF('Personálie dobrovolníků '!U:X,N6151)&gt;0,"ANO","")</f>
        <v/>
      </c>
      <c r="Q6151" s="15"/>
    </row>
    <row r="6152" spans="2:17" s="25" customFormat="1" x14ac:dyDescent="0.3">
      <c r="B6152" s="15" t="str">
        <f>IF(A6152="","",VLOOKUP(A6152,Tabulka3[[Číslo smlouvy   u pravidelné činnosti]:[Příjmení]],3,0))</f>
        <v/>
      </c>
      <c r="C6152" s="15" t="str">
        <f>IF(A6152="","",VLOOKUP(A6152,Tabulka3[[Číslo smlouvy   u pravidelné činnosti]:[Příjmení]],4,0))</f>
        <v/>
      </c>
      <c r="F6152" s="94"/>
      <c r="H6152" s="113"/>
      <c r="I6152" s="113"/>
      <c r="K6152" s="15"/>
      <c r="L6152" s="15"/>
      <c r="M6152" s="15">
        <f t="shared" si="288"/>
        <v>1</v>
      </c>
      <c r="N6152" s="15" t="str">
        <f t="shared" si="289"/>
        <v>-</v>
      </c>
      <c r="O6152" s="150">
        <f t="shared" si="290"/>
        <v>0</v>
      </c>
      <c r="P6152" s="15" t="str">
        <f>IF(COUNTIF('Personálie dobrovolníků '!U:X,N6152)&gt;0,"ANO","")</f>
        <v/>
      </c>
      <c r="Q6152" s="15"/>
    </row>
    <row r="6153" spans="2:17" s="25" customFormat="1" x14ac:dyDescent="0.3">
      <c r="B6153" s="15" t="str">
        <f>IF(A6153="","",VLOOKUP(A6153,Tabulka3[[Číslo smlouvy   u pravidelné činnosti]:[Příjmení]],3,0))</f>
        <v/>
      </c>
      <c r="C6153" s="15" t="str">
        <f>IF(A6153="","",VLOOKUP(A6153,Tabulka3[[Číslo smlouvy   u pravidelné činnosti]:[Příjmení]],4,0))</f>
        <v/>
      </c>
      <c r="F6153" s="94"/>
      <c r="H6153" s="113"/>
      <c r="I6153" s="113"/>
      <c r="K6153" s="15"/>
      <c r="L6153" s="15"/>
      <c r="M6153" s="15">
        <f t="shared" si="288"/>
        <v>1</v>
      </c>
      <c r="N6153" s="15" t="str">
        <f t="shared" si="289"/>
        <v>-</v>
      </c>
      <c r="O6153" s="150">
        <f t="shared" si="290"/>
        <v>0</v>
      </c>
      <c r="P6153" s="15" t="str">
        <f>IF(COUNTIF('Personálie dobrovolníků '!U:X,N6153)&gt;0,"ANO","")</f>
        <v/>
      </c>
      <c r="Q6153" s="15"/>
    </row>
    <row r="6154" spans="2:17" s="25" customFormat="1" x14ac:dyDescent="0.3">
      <c r="B6154" s="15" t="str">
        <f>IF(A6154="","",VLOOKUP(A6154,Tabulka3[[Číslo smlouvy   u pravidelné činnosti]:[Příjmení]],3,0))</f>
        <v/>
      </c>
      <c r="C6154" s="15" t="str">
        <f>IF(A6154="","",VLOOKUP(A6154,Tabulka3[[Číslo smlouvy   u pravidelné činnosti]:[Příjmení]],4,0))</f>
        <v/>
      </c>
      <c r="F6154" s="94"/>
      <c r="H6154" s="113"/>
      <c r="I6154" s="113"/>
      <c r="K6154" s="15"/>
      <c r="L6154" s="15"/>
      <c r="M6154" s="15">
        <f t="shared" si="288"/>
        <v>1</v>
      </c>
      <c r="N6154" s="15" t="str">
        <f t="shared" si="289"/>
        <v>-</v>
      </c>
      <c r="O6154" s="150">
        <f t="shared" si="290"/>
        <v>0</v>
      </c>
      <c r="P6154" s="15" t="str">
        <f>IF(COUNTIF('Personálie dobrovolníků '!U:X,N6154)&gt;0,"ANO","")</f>
        <v/>
      </c>
      <c r="Q6154" s="15"/>
    </row>
    <row r="6155" spans="2:17" s="25" customFormat="1" x14ac:dyDescent="0.3">
      <c r="B6155" s="15" t="str">
        <f>IF(A6155="","",VLOOKUP(A6155,Tabulka3[[Číslo smlouvy   u pravidelné činnosti]:[Příjmení]],3,0))</f>
        <v/>
      </c>
      <c r="C6155" s="15" t="str">
        <f>IF(A6155="","",VLOOKUP(A6155,Tabulka3[[Číslo smlouvy   u pravidelné činnosti]:[Příjmení]],4,0))</f>
        <v/>
      </c>
      <c r="F6155" s="94"/>
      <c r="H6155" s="113"/>
      <c r="I6155" s="113"/>
      <c r="K6155" s="15"/>
      <c r="L6155" s="15"/>
      <c r="M6155" s="15">
        <f t="shared" si="288"/>
        <v>1</v>
      </c>
      <c r="N6155" s="15" t="str">
        <f t="shared" si="289"/>
        <v>-</v>
      </c>
      <c r="O6155" s="150">
        <f t="shared" si="290"/>
        <v>0</v>
      </c>
      <c r="P6155" s="15" t="str">
        <f>IF(COUNTIF('Personálie dobrovolníků '!U:X,N6155)&gt;0,"ANO","")</f>
        <v/>
      </c>
      <c r="Q6155" s="15"/>
    </row>
    <row r="6156" spans="2:17" s="25" customFormat="1" x14ac:dyDescent="0.3">
      <c r="B6156" s="15" t="str">
        <f>IF(A6156="","",VLOOKUP(A6156,Tabulka3[[Číslo smlouvy   u pravidelné činnosti]:[Příjmení]],3,0))</f>
        <v/>
      </c>
      <c r="C6156" s="15" t="str">
        <f>IF(A6156="","",VLOOKUP(A6156,Tabulka3[[Číslo smlouvy   u pravidelné činnosti]:[Příjmení]],4,0))</f>
        <v/>
      </c>
      <c r="F6156" s="94"/>
      <c r="H6156" s="113"/>
      <c r="I6156" s="113"/>
      <c r="K6156" s="15"/>
      <c r="L6156" s="15"/>
      <c r="M6156" s="15">
        <f t="shared" si="288"/>
        <v>1</v>
      </c>
      <c r="N6156" s="15" t="str">
        <f t="shared" si="289"/>
        <v>-</v>
      </c>
      <c r="O6156" s="150">
        <f t="shared" si="290"/>
        <v>0</v>
      </c>
      <c r="P6156" s="15" t="str">
        <f>IF(COUNTIF('Personálie dobrovolníků '!U:X,N6156)&gt;0,"ANO","")</f>
        <v/>
      </c>
      <c r="Q6156" s="15"/>
    </row>
    <row r="6157" spans="2:17" s="25" customFormat="1" x14ac:dyDescent="0.3">
      <c r="B6157" s="15" t="str">
        <f>IF(A6157="","",VLOOKUP(A6157,Tabulka3[[Číslo smlouvy   u pravidelné činnosti]:[Příjmení]],3,0))</f>
        <v/>
      </c>
      <c r="C6157" s="15" t="str">
        <f>IF(A6157="","",VLOOKUP(A6157,Tabulka3[[Číslo smlouvy   u pravidelné činnosti]:[Příjmení]],4,0))</f>
        <v/>
      </c>
      <c r="F6157" s="94"/>
      <c r="H6157" s="113"/>
      <c r="I6157" s="113"/>
      <c r="K6157" s="15"/>
      <c r="L6157" s="15"/>
      <c r="M6157" s="15">
        <f t="shared" si="288"/>
        <v>1</v>
      </c>
      <c r="N6157" s="15" t="str">
        <f t="shared" si="289"/>
        <v>-</v>
      </c>
      <c r="O6157" s="150">
        <f t="shared" si="290"/>
        <v>0</v>
      </c>
      <c r="P6157" s="15" t="str">
        <f>IF(COUNTIF('Personálie dobrovolníků '!U:X,N6157)&gt;0,"ANO","")</f>
        <v/>
      </c>
      <c r="Q6157" s="15"/>
    </row>
    <row r="6158" spans="2:17" s="25" customFormat="1" x14ac:dyDescent="0.3">
      <c r="B6158" s="15" t="str">
        <f>IF(A6158="","",VLOOKUP(A6158,Tabulka3[[Číslo smlouvy   u pravidelné činnosti]:[Příjmení]],3,0))</f>
        <v/>
      </c>
      <c r="C6158" s="15" t="str">
        <f>IF(A6158="","",VLOOKUP(A6158,Tabulka3[[Číslo smlouvy   u pravidelné činnosti]:[Příjmení]],4,0))</f>
        <v/>
      </c>
      <c r="F6158" s="94"/>
      <c r="H6158" s="113"/>
      <c r="I6158" s="113"/>
      <c r="K6158" s="15"/>
      <c r="L6158" s="15"/>
      <c r="M6158" s="15">
        <f t="shared" si="288"/>
        <v>1</v>
      </c>
      <c r="N6158" s="15" t="str">
        <f t="shared" si="289"/>
        <v>-</v>
      </c>
      <c r="O6158" s="150">
        <f t="shared" si="290"/>
        <v>0</v>
      </c>
      <c r="P6158" s="15" t="str">
        <f>IF(COUNTIF('Personálie dobrovolníků '!U:X,N6158)&gt;0,"ANO","")</f>
        <v/>
      </c>
      <c r="Q6158" s="15"/>
    </row>
    <row r="6159" spans="2:17" s="25" customFormat="1" x14ac:dyDescent="0.3">
      <c r="B6159" s="15" t="str">
        <f>IF(A6159="","",VLOOKUP(A6159,Tabulka3[[Číslo smlouvy   u pravidelné činnosti]:[Příjmení]],3,0))</f>
        <v/>
      </c>
      <c r="C6159" s="15" t="str">
        <f>IF(A6159="","",VLOOKUP(A6159,Tabulka3[[Číslo smlouvy   u pravidelné činnosti]:[Příjmení]],4,0))</f>
        <v/>
      </c>
      <c r="F6159" s="94"/>
      <c r="H6159" s="113"/>
      <c r="I6159" s="113"/>
      <c r="K6159" s="15"/>
      <c r="L6159" s="15"/>
      <c r="M6159" s="15">
        <f t="shared" si="288"/>
        <v>1</v>
      </c>
      <c r="N6159" s="15" t="str">
        <f t="shared" si="289"/>
        <v>-</v>
      </c>
      <c r="O6159" s="150">
        <f t="shared" si="290"/>
        <v>0</v>
      </c>
      <c r="P6159" s="15" t="str">
        <f>IF(COUNTIF('Personálie dobrovolníků '!U:X,N6159)&gt;0,"ANO","")</f>
        <v/>
      </c>
      <c r="Q6159" s="15"/>
    </row>
    <row r="6160" spans="2:17" s="25" customFormat="1" x14ac:dyDescent="0.3">
      <c r="B6160" s="15" t="str">
        <f>IF(A6160="","",VLOOKUP(A6160,Tabulka3[[Číslo smlouvy   u pravidelné činnosti]:[Příjmení]],3,0))</f>
        <v/>
      </c>
      <c r="C6160" s="15" t="str">
        <f>IF(A6160="","",VLOOKUP(A6160,Tabulka3[[Číslo smlouvy   u pravidelné činnosti]:[Příjmení]],4,0))</f>
        <v/>
      </c>
      <c r="F6160" s="94"/>
      <c r="H6160" s="113"/>
      <c r="I6160" s="113"/>
      <c r="K6160" s="15"/>
      <c r="L6160" s="15"/>
      <c r="M6160" s="15">
        <f t="shared" si="288"/>
        <v>1</v>
      </c>
      <c r="N6160" s="15" t="str">
        <f t="shared" si="289"/>
        <v>-</v>
      </c>
      <c r="O6160" s="150">
        <f t="shared" si="290"/>
        <v>0</v>
      </c>
      <c r="P6160" s="15" t="str">
        <f>IF(COUNTIF('Personálie dobrovolníků '!U:X,N6160)&gt;0,"ANO","")</f>
        <v/>
      </c>
      <c r="Q6160" s="15"/>
    </row>
    <row r="6161" spans="2:17" s="25" customFormat="1" x14ac:dyDescent="0.3">
      <c r="B6161" s="15" t="str">
        <f>IF(A6161="","",VLOOKUP(A6161,Tabulka3[[Číslo smlouvy   u pravidelné činnosti]:[Příjmení]],3,0))</f>
        <v/>
      </c>
      <c r="C6161" s="15" t="str">
        <f>IF(A6161="","",VLOOKUP(A6161,Tabulka3[[Číslo smlouvy   u pravidelné činnosti]:[Příjmení]],4,0))</f>
        <v/>
      </c>
      <c r="F6161" s="94"/>
      <c r="H6161" s="113"/>
      <c r="I6161" s="113"/>
      <c r="K6161" s="15"/>
      <c r="L6161" s="15"/>
      <c r="M6161" s="15">
        <f t="shared" si="288"/>
        <v>1</v>
      </c>
      <c r="N6161" s="15" t="str">
        <f t="shared" si="289"/>
        <v>-</v>
      </c>
      <c r="O6161" s="150">
        <f t="shared" si="290"/>
        <v>0</v>
      </c>
      <c r="P6161" s="15" t="str">
        <f>IF(COUNTIF('Personálie dobrovolníků '!U:X,N6161)&gt;0,"ANO","")</f>
        <v/>
      </c>
      <c r="Q6161" s="15"/>
    </row>
    <row r="6162" spans="2:17" s="25" customFormat="1" x14ac:dyDescent="0.3">
      <c r="B6162" s="15" t="str">
        <f>IF(A6162="","",VLOOKUP(A6162,Tabulka3[[Číslo smlouvy   u pravidelné činnosti]:[Příjmení]],3,0))</f>
        <v/>
      </c>
      <c r="C6162" s="15" t="str">
        <f>IF(A6162="","",VLOOKUP(A6162,Tabulka3[[Číslo smlouvy   u pravidelné činnosti]:[Příjmení]],4,0))</f>
        <v/>
      </c>
      <c r="F6162" s="94"/>
      <c r="H6162" s="113"/>
      <c r="I6162" s="113"/>
      <c r="K6162" s="15"/>
      <c r="L6162" s="15"/>
      <c r="M6162" s="15">
        <f t="shared" si="288"/>
        <v>1</v>
      </c>
      <c r="N6162" s="15" t="str">
        <f t="shared" si="289"/>
        <v>-</v>
      </c>
      <c r="O6162" s="150">
        <f t="shared" si="290"/>
        <v>0</v>
      </c>
      <c r="P6162" s="15" t="str">
        <f>IF(COUNTIF('Personálie dobrovolníků '!U:X,N6162)&gt;0,"ANO","")</f>
        <v/>
      </c>
      <c r="Q6162" s="15"/>
    </row>
    <row r="6163" spans="2:17" s="25" customFormat="1" x14ac:dyDescent="0.3">
      <c r="B6163" s="15" t="str">
        <f>IF(A6163="","",VLOOKUP(A6163,Tabulka3[[Číslo smlouvy   u pravidelné činnosti]:[Příjmení]],3,0))</f>
        <v/>
      </c>
      <c r="C6163" s="15" t="str">
        <f>IF(A6163="","",VLOOKUP(A6163,Tabulka3[[Číslo smlouvy   u pravidelné činnosti]:[Příjmení]],4,0))</f>
        <v/>
      </c>
      <c r="F6163" s="94"/>
      <c r="H6163" s="113"/>
      <c r="I6163" s="113"/>
      <c r="K6163" s="15"/>
      <c r="L6163" s="15"/>
      <c r="M6163" s="15">
        <f t="shared" si="288"/>
        <v>1</v>
      </c>
      <c r="N6163" s="15" t="str">
        <f t="shared" si="289"/>
        <v>-</v>
      </c>
      <c r="O6163" s="150">
        <f t="shared" si="290"/>
        <v>0</v>
      </c>
      <c r="P6163" s="15" t="str">
        <f>IF(COUNTIF('Personálie dobrovolníků '!U:X,N6163)&gt;0,"ANO","")</f>
        <v/>
      </c>
      <c r="Q6163" s="15"/>
    </row>
    <row r="6164" spans="2:17" s="25" customFormat="1" x14ac:dyDescent="0.3">
      <c r="B6164" s="15" t="str">
        <f>IF(A6164="","",VLOOKUP(A6164,Tabulka3[[Číslo smlouvy   u pravidelné činnosti]:[Příjmení]],3,0))</f>
        <v/>
      </c>
      <c r="C6164" s="15" t="str">
        <f>IF(A6164="","",VLOOKUP(A6164,Tabulka3[[Číslo smlouvy   u pravidelné činnosti]:[Příjmení]],4,0))</f>
        <v/>
      </c>
      <c r="F6164" s="94"/>
      <c r="H6164" s="113"/>
      <c r="I6164" s="113"/>
      <c r="K6164" s="15"/>
      <c r="L6164" s="15"/>
      <c r="M6164" s="15">
        <f t="shared" si="288"/>
        <v>1</v>
      </c>
      <c r="N6164" s="15" t="str">
        <f t="shared" si="289"/>
        <v>-</v>
      </c>
      <c r="O6164" s="150">
        <f t="shared" si="290"/>
        <v>0</v>
      </c>
      <c r="P6164" s="15" t="str">
        <f>IF(COUNTIF('Personálie dobrovolníků '!U:X,N6164)&gt;0,"ANO","")</f>
        <v/>
      </c>
      <c r="Q6164" s="15"/>
    </row>
    <row r="6165" spans="2:17" s="25" customFormat="1" x14ac:dyDescent="0.3">
      <c r="B6165" s="15" t="str">
        <f>IF(A6165="","",VLOOKUP(A6165,Tabulka3[[Číslo smlouvy   u pravidelné činnosti]:[Příjmení]],3,0))</f>
        <v/>
      </c>
      <c r="C6165" s="15" t="str">
        <f>IF(A6165="","",VLOOKUP(A6165,Tabulka3[[Číslo smlouvy   u pravidelné činnosti]:[Příjmení]],4,0))</f>
        <v/>
      </c>
      <c r="F6165" s="94"/>
      <c r="H6165" s="113"/>
      <c r="I6165" s="113"/>
      <c r="K6165" s="15"/>
      <c r="L6165" s="15"/>
      <c r="M6165" s="15">
        <f t="shared" si="288"/>
        <v>1</v>
      </c>
      <c r="N6165" s="15" t="str">
        <f t="shared" si="289"/>
        <v>-</v>
      </c>
      <c r="O6165" s="150">
        <f t="shared" si="290"/>
        <v>0</v>
      </c>
      <c r="P6165" s="15" t="str">
        <f>IF(COUNTIF('Personálie dobrovolníků '!U:X,N6165)&gt;0,"ANO","")</f>
        <v/>
      </c>
      <c r="Q6165" s="15"/>
    </row>
    <row r="6166" spans="2:17" s="25" customFormat="1" x14ac:dyDescent="0.3">
      <c r="B6166" s="15" t="str">
        <f>IF(A6166="","",VLOOKUP(A6166,Tabulka3[[Číslo smlouvy   u pravidelné činnosti]:[Příjmení]],3,0))</f>
        <v/>
      </c>
      <c r="C6166" s="15" t="str">
        <f>IF(A6166="","",VLOOKUP(A6166,Tabulka3[[Číslo smlouvy   u pravidelné činnosti]:[Příjmení]],4,0))</f>
        <v/>
      </c>
      <c r="F6166" s="94"/>
      <c r="H6166" s="113"/>
      <c r="I6166" s="113"/>
      <c r="K6166" s="15"/>
      <c r="L6166" s="15"/>
      <c r="M6166" s="15">
        <f t="shared" si="288"/>
        <v>1</v>
      </c>
      <c r="N6166" s="15" t="str">
        <f t="shared" si="289"/>
        <v>-</v>
      </c>
      <c r="O6166" s="150">
        <f t="shared" si="290"/>
        <v>0</v>
      </c>
      <c r="P6166" s="15" t="str">
        <f>IF(COUNTIF('Personálie dobrovolníků '!U:X,N6166)&gt;0,"ANO","")</f>
        <v/>
      </c>
      <c r="Q6166" s="15"/>
    </row>
    <row r="6167" spans="2:17" s="25" customFormat="1" x14ac:dyDescent="0.3">
      <c r="B6167" s="15" t="str">
        <f>IF(A6167="","",VLOOKUP(A6167,Tabulka3[[Číslo smlouvy   u pravidelné činnosti]:[Příjmení]],3,0))</f>
        <v/>
      </c>
      <c r="C6167" s="15" t="str">
        <f>IF(A6167="","",VLOOKUP(A6167,Tabulka3[[Číslo smlouvy   u pravidelné činnosti]:[Příjmení]],4,0))</f>
        <v/>
      </c>
      <c r="F6167" s="94"/>
      <c r="H6167" s="113"/>
      <c r="I6167" s="113"/>
      <c r="K6167" s="15"/>
      <c r="L6167" s="15"/>
      <c r="M6167" s="15">
        <f t="shared" si="288"/>
        <v>1</v>
      </c>
      <c r="N6167" s="15" t="str">
        <f t="shared" si="289"/>
        <v>-</v>
      </c>
      <c r="O6167" s="150">
        <f t="shared" si="290"/>
        <v>0</v>
      </c>
      <c r="P6167" s="15" t="str">
        <f>IF(COUNTIF('Personálie dobrovolníků '!U:X,N6167)&gt;0,"ANO","")</f>
        <v/>
      </c>
      <c r="Q6167" s="15"/>
    </row>
    <row r="6168" spans="2:17" s="25" customFormat="1" x14ac:dyDescent="0.3">
      <c r="B6168" s="15" t="str">
        <f>IF(A6168="","",VLOOKUP(A6168,Tabulka3[[Číslo smlouvy   u pravidelné činnosti]:[Příjmení]],3,0))</f>
        <v/>
      </c>
      <c r="C6168" s="15" t="str">
        <f>IF(A6168="","",VLOOKUP(A6168,Tabulka3[[Číslo smlouvy   u pravidelné činnosti]:[Příjmení]],4,0))</f>
        <v/>
      </c>
      <c r="F6168" s="94"/>
      <c r="H6168" s="113"/>
      <c r="I6168" s="113"/>
      <c r="K6168" s="15"/>
      <c r="L6168" s="15"/>
      <c r="M6168" s="15">
        <f t="shared" si="288"/>
        <v>1</v>
      </c>
      <c r="N6168" s="15" t="str">
        <f t="shared" si="289"/>
        <v>-</v>
      </c>
      <c r="O6168" s="150">
        <f t="shared" si="290"/>
        <v>0</v>
      </c>
      <c r="P6168" s="15" t="str">
        <f>IF(COUNTIF('Personálie dobrovolníků '!U:X,N6168)&gt;0,"ANO","")</f>
        <v/>
      </c>
      <c r="Q6168" s="15"/>
    </row>
    <row r="6169" spans="2:17" s="25" customFormat="1" x14ac:dyDescent="0.3">
      <c r="B6169" s="15" t="str">
        <f>IF(A6169="","",VLOOKUP(A6169,Tabulka3[[Číslo smlouvy   u pravidelné činnosti]:[Příjmení]],3,0))</f>
        <v/>
      </c>
      <c r="C6169" s="15" t="str">
        <f>IF(A6169="","",VLOOKUP(A6169,Tabulka3[[Číslo smlouvy   u pravidelné činnosti]:[Příjmení]],4,0))</f>
        <v/>
      </c>
      <c r="F6169" s="94"/>
      <c r="H6169" s="113"/>
      <c r="I6169" s="113"/>
      <c r="K6169" s="15"/>
      <c r="L6169" s="15"/>
      <c r="M6169" s="15">
        <f t="shared" si="288"/>
        <v>1</v>
      </c>
      <c r="N6169" s="15" t="str">
        <f t="shared" si="289"/>
        <v>-</v>
      </c>
      <c r="O6169" s="150">
        <f t="shared" si="290"/>
        <v>0</v>
      </c>
      <c r="P6169" s="15" t="str">
        <f>IF(COUNTIF('Personálie dobrovolníků '!U:X,N6169)&gt;0,"ANO","")</f>
        <v/>
      </c>
      <c r="Q6169" s="15"/>
    </row>
    <row r="6170" spans="2:17" s="25" customFormat="1" x14ac:dyDescent="0.3">
      <c r="B6170" s="15" t="str">
        <f>IF(A6170="","",VLOOKUP(A6170,Tabulka3[[Číslo smlouvy   u pravidelné činnosti]:[Příjmení]],3,0))</f>
        <v/>
      </c>
      <c r="C6170" s="15" t="str">
        <f>IF(A6170="","",VLOOKUP(A6170,Tabulka3[[Číslo smlouvy   u pravidelné činnosti]:[Příjmení]],4,0))</f>
        <v/>
      </c>
      <c r="F6170" s="94"/>
      <c r="H6170" s="113"/>
      <c r="I6170" s="113"/>
      <c r="K6170" s="15"/>
      <c r="L6170" s="15"/>
      <c r="M6170" s="15">
        <f t="shared" si="288"/>
        <v>1</v>
      </c>
      <c r="N6170" s="15" t="str">
        <f t="shared" si="289"/>
        <v>-</v>
      </c>
      <c r="O6170" s="150">
        <f t="shared" si="290"/>
        <v>0</v>
      </c>
      <c r="P6170" s="15" t="str">
        <f>IF(COUNTIF('Personálie dobrovolníků '!U:X,N6170)&gt;0,"ANO","")</f>
        <v/>
      </c>
      <c r="Q6170" s="15"/>
    </row>
    <row r="6171" spans="2:17" s="25" customFormat="1" x14ac:dyDescent="0.3">
      <c r="B6171" s="15" t="str">
        <f>IF(A6171="","",VLOOKUP(A6171,Tabulka3[[Číslo smlouvy   u pravidelné činnosti]:[Příjmení]],3,0))</f>
        <v/>
      </c>
      <c r="C6171" s="15" t="str">
        <f>IF(A6171="","",VLOOKUP(A6171,Tabulka3[[Číslo smlouvy   u pravidelné činnosti]:[Příjmení]],4,0))</f>
        <v/>
      </c>
      <c r="F6171" s="94"/>
      <c r="H6171" s="113"/>
      <c r="I6171" s="113"/>
      <c r="K6171" s="15"/>
      <c r="L6171" s="15"/>
      <c r="M6171" s="15">
        <f t="shared" si="288"/>
        <v>1</v>
      </c>
      <c r="N6171" s="15" t="str">
        <f t="shared" si="289"/>
        <v>-</v>
      </c>
      <c r="O6171" s="150">
        <f t="shared" si="290"/>
        <v>0</v>
      </c>
      <c r="P6171" s="15" t="str">
        <f>IF(COUNTIF('Personálie dobrovolníků '!U:X,N6171)&gt;0,"ANO","")</f>
        <v/>
      </c>
      <c r="Q6171" s="15"/>
    </row>
    <row r="6172" spans="2:17" s="25" customFormat="1" x14ac:dyDescent="0.3">
      <c r="B6172" s="15" t="str">
        <f>IF(A6172="","",VLOOKUP(A6172,Tabulka3[[Číslo smlouvy   u pravidelné činnosti]:[Příjmení]],3,0))</f>
        <v/>
      </c>
      <c r="C6172" s="15" t="str">
        <f>IF(A6172="","",VLOOKUP(A6172,Tabulka3[[Číslo smlouvy   u pravidelné činnosti]:[Příjmení]],4,0))</f>
        <v/>
      </c>
      <c r="F6172" s="94"/>
      <c r="H6172" s="113"/>
      <c r="I6172" s="113"/>
      <c r="K6172" s="15"/>
      <c r="L6172" s="15"/>
      <c r="M6172" s="15">
        <f t="shared" si="288"/>
        <v>1</v>
      </c>
      <c r="N6172" s="15" t="str">
        <f t="shared" si="289"/>
        <v>-</v>
      </c>
      <c r="O6172" s="150">
        <f t="shared" si="290"/>
        <v>0</v>
      </c>
      <c r="P6172" s="15" t="str">
        <f>IF(COUNTIF('Personálie dobrovolníků '!U:X,N6172)&gt;0,"ANO","")</f>
        <v/>
      </c>
      <c r="Q6172" s="15"/>
    </row>
    <row r="6173" spans="2:17" s="25" customFormat="1" x14ac:dyDescent="0.3">
      <c r="B6173" s="15" t="str">
        <f>IF(A6173="","",VLOOKUP(A6173,Tabulka3[[Číslo smlouvy   u pravidelné činnosti]:[Příjmení]],3,0))</f>
        <v/>
      </c>
      <c r="C6173" s="15" t="str">
        <f>IF(A6173="","",VLOOKUP(A6173,Tabulka3[[Číslo smlouvy   u pravidelné činnosti]:[Příjmení]],4,0))</f>
        <v/>
      </c>
      <c r="F6173" s="94"/>
      <c r="H6173" s="113"/>
      <c r="I6173" s="113"/>
      <c r="K6173" s="15"/>
      <c r="L6173" s="15"/>
      <c r="M6173" s="15">
        <f t="shared" si="288"/>
        <v>1</v>
      </c>
      <c r="N6173" s="15" t="str">
        <f t="shared" si="289"/>
        <v>-</v>
      </c>
      <c r="O6173" s="150">
        <f t="shared" si="290"/>
        <v>0</v>
      </c>
      <c r="P6173" s="15" t="str">
        <f>IF(COUNTIF('Personálie dobrovolníků '!U:X,N6173)&gt;0,"ANO","")</f>
        <v/>
      </c>
      <c r="Q6173" s="15"/>
    </row>
    <row r="6174" spans="2:17" s="25" customFormat="1" x14ac:dyDescent="0.3">
      <c r="B6174" s="15" t="str">
        <f>IF(A6174="","",VLOOKUP(A6174,Tabulka3[[Číslo smlouvy   u pravidelné činnosti]:[Příjmení]],3,0))</f>
        <v/>
      </c>
      <c r="C6174" s="15" t="str">
        <f>IF(A6174="","",VLOOKUP(A6174,Tabulka3[[Číslo smlouvy   u pravidelné činnosti]:[Příjmení]],4,0))</f>
        <v/>
      </c>
      <c r="F6174" s="94"/>
      <c r="H6174" s="113"/>
      <c r="I6174" s="113"/>
      <c r="K6174" s="15"/>
      <c r="L6174" s="15"/>
      <c r="M6174" s="15">
        <f t="shared" si="288"/>
        <v>1</v>
      </c>
      <c r="N6174" s="15" t="str">
        <f t="shared" si="289"/>
        <v>-</v>
      </c>
      <c r="O6174" s="150">
        <f t="shared" si="290"/>
        <v>0</v>
      </c>
      <c r="P6174" s="15" t="str">
        <f>IF(COUNTIF('Personálie dobrovolníků '!U:X,N6174)&gt;0,"ANO","")</f>
        <v/>
      </c>
      <c r="Q6174" s="15"/>
    </row>
    <row r="6175" spans="2:17" s="25" customFormat="1" x14ac:dyDescent="0.3">
      <c r="B6175" s="15" t="str">
        <f>IF(A6175="","",VLOOKUP(A6175,Tabulka3[[Číslo smlouvy   u pravidelné činnosti]:[Příjmení]],3,0))</f>
        <v/>
      </c>
      <c r="C6175" s="15" t="str">
        <f>IF(A6175="","",VLOOKUP(A6175,Tabulka3[[Číslo smlouvy   u pravidelné činnosti]:[Příjmení]],4,0))</f>
        <v/>
      </c>
      <c r="F6175" s="94"/>
      <c r="H6175" s="113"/>
      <c r="I6175" s="113"/>
      <c r="K6175" s="15"/>
      <c r="L6175" s="15"/>
      <c r="M6175" s="15">
        <f t="shared" si="288"/>
        <v>1</v>
      </c>
      <c r="N6175" s="15" t="str">
        <f t="shared" si="289"/>
        <v>-</v>
      </c>
      <c r="O6175" s="150">
        <f t="shared" si="290"/>
        <v>0</v>
      </c>
      <c r="P6175" s="15" t="str">
        <f>IF(COUNTIF('Personálie dobrovolníků '!U:X,N6175)&gt;0,"ANO","")</f>
        <v/>
      </c>
      <c r="Q6175" s="15"/>
    </row>
    <row r="6176" spans="2:17" s="25" customFormat="1" x14ac:dyDescent="0.3">
      <c r="B6176" s="15" t="str">
        <f>IF(A6176="","",VLOOKUP(A6176,Tabulka3[[Číslo smlouvy   u pravidelné činnosti]:[Příjmení]],3,0))</f>
        <v/>
      </c>
      <c r="C6176" s="15" t="str">
        <f>IF(A6176="","",VLOOKUP(A6176,Tabulka3[[Číslo smlouvy   u pravidelné činnosti]:[Příjmení]],4,0))</f>
        <v/>
      </c>
      <c r="F6176" s="94"/>
      <c r="H6176" s="113"/>
      <c r="I6176" s="113"/>
      <c r="K6176" s="15"/>
      <c r="L6176" s="15"/>
      <c r="M6176" s="15">
        <f t="shared" si="288"/>
        <v>1</v>
      </c>
      <c r="N6176" s="15" t="str">
        <f t="shared" si="289"/>
        <v>-</v>
      </c>
      <c r="O6176" s="150">
        <f t="shared" si="290"/>
        <v>0</v>
      </c>
      <c r="P6176" s="15" t="str">
        <f>IF(COUNTIF('Personálie dobrovolníků '!U:X,N6176)&gt;0,"ANO","")</f>
        <v/>
      </c>
      <c r="Q6176" s="15"/>
    </row>
    <row r="6177" spans="2:17" s="25" customFormat="1" x14ac:dyDescent="0.3">
      <c r="B6177" s="15" t="str">
        <f>IF(A6177="","",VLOOKUP(A6177,Tabulka3[[Číslo smlouvy   u pravidelné činnosti]:[Příjmení]],3,0))</f>
        <v/>
      </c>
      <c r="C6177" s="15" t="str">
        <f>IF(A6177="","",VLOOKUP(A6177,Tabulka3[[Číslo smlouvy   u pravidelné činnosti]:[Příjmení]],4,0))</f>
        <v/>
      </c>
      <c r="F6177" s="94"/>
      <c r="H6177" s="113"/>
      <c r="I6177" s="113"/>
      <c r="K6177" s="15"/>
      <c r="L6177" s="15"/>
      <c r="M6177" s="15">
        <f t="shared" si="288"/>
        <v>1</v>
      </c>
      <c r="N6177" s="15" t="str">
        <f t="shared" si="289"/>
        <v>-</v>
      </c>
      <c r="O6177" s="150">
        <f t="shared" si="290"/>
        <v>0</v>
      </c>
      <c r="P6177" s="15" t="str">
        <f>IF(COUNTIF('Personálie dobrovolníků '!U:X,N6177)&gt;0,"ANO","")</f>
        <v/>
      </c>
      <c r="Q6177" s="15"/>
    </row>
    <row r="6178" spans="2:17" s="25" customFormat="1" x14ac:dyDescent="0.3">
      <c r="B6178" s="15" t="str">
        <f>IF(A6178="","",VLOOKUP(A6178,Tabulka3[[Číslo smlouvy   u pravidelné činnosti]:[Příjmení]],3,0))</f>
        <v/>
      </c>
      <c r="C6178" s="15" t="str">
        <f>IF(A6178="","",VLOOKUP(A6178,Tabulka3[[Číslo smlouvy   u pravidelné činnosti]:[Příjmení]],4,0))</f>
        <v/>
      </c>
      <c r="F6178" s="94"/>
      <c r="H6178" s="113"/>
      <c r="I6178" s="113"/>
      <c r="K6178" s="15"/>
      <c r="L6178" s="15"/>
      <c r="M6178" s="15">
        <f t="shared" si="288"/>
        <v>1</v>
      </c>
      <c r="N6178" s="15" t="str">
        <f t="shared" si="289"/>
        <v>-</v>
      </c>
      <c r="O6178" s="150">
        <f t="shared" si="290"/>
        <v>0</v>
      </c>
      <c r="P6178" s="15" t="str">
        <f>IF(COUNTIF('Personálie dobrovolníků '!U:X,N6178)&gt;0,"ANO","")</f>
        <v/>
      </c>
      <c r="Q6178" s="15"/>
    </row>
    <row r="6179" spans="2:17" s="25" customFormat="1" x14ac:dyDescent="0.3">
      <c r="B6179" s="15" t="str">
        <f>IF(A6179="","",VLOOKUP(A6179,Tabulka3[[Číslo smlouvy   u pravidelné činnosti]:[Příjmení]],3,0))</f>
        <v/>
      </c>
      <c r="C6179" s="15" t="str">
        <f>IF(A6179="","",VLOOKUP(A6179,Tabulka3[[Číslo smlouvy   u pravidelné činnosti]:[Příjmení]],4,0))</f>
        <v/>
      </c>
      <c r="F6179" s="94"/>
      <c r="H6179" s="113"/>
      <c r="I6179" s="113"/>
      <c r="K6179" s="15"/>
      <c r="L6179" s="15"/>
      <c r="M6179" s="15">
        <f t="shared" si="288"/>
        <v>1</v>
      </c>
      <c r="N6179" s="15" t="str">
        <f t="shared" si="289"/>
        <v>-</v>
      </c>
      <c r="O6179" s="150">
        <f t="shared" si="290"/>
        <v>0</v>
      </c>
      <c r="P6179" s="15" t="str">
        <f>IF(COUNTIF('Personálie dobrovolníků '!U:X,N6179)&gt;0,"ANO","")</f>
        <v/>
      </c>
      <c r="Q6179" s="15"/>
    </row>
    <row r="6180" spans="2:17" s="25" customFormat="1" x14ac:dyDescent="0.3">
      <c r="B6180" s="15" t="str">
        <f>IF(A6180="","",VLOOKUP(A6180,Tabulka3[[Číslo smlouvy   u pravidelné činnosti]:[Příjmení]],3,0))</f>
        <v/>
      </c>
      <c r="C6180" s="15" t="str">
        <f>IF(A6180="","",VLOOKUP(A6180,Tabulka3[[Číslo smlouvy   u pravidelné činnosti]:[Příjmení]],4,0))</f>
        <v/>
      </c>
      <c r="F6180" s="94"/>
      <c r="H6180" s="113"/>
      <c r="I6180" s="113"/>
      <c r="K6180" s="15"/>
      <c r="L6180" s="15"/>
      <c r="M6180" s="15">
        <f t="shared" si="288"/>
        <v>1</v>
      </c>
      <c r="N6180" s="15" t="str">
        <f t="shared" si="289"/>
        <v>-</v>
      </c>
      <c r="O6180" s="150">
        <f t="shared" si="290"/>
        <v>0</v>
      </c>
      <c r="P6180" s="15" t="str">
        <f>IF(COUNTIF('Personálie dobrovolníků '!U:X,N6180)&gt;0,"ANO","")</f>
        <v/>
      </c>
      <c r="Q6180" s="15"/>
    </row>
    <row r="6181" spans="2:17" s="25" customFormat="1" x14ac:dyDescent="0.3">
      <c r="B6181" s="15" t="str">
        <f>IF(A6181="","",VLOOKUP(A6181,Tabulka3[[Číslo smlouvy   u pravidelné činnosti]:[Příjmení]],3,0))</f>
        <v/>
      </c>
      <c r="C6181" s="15" t="str">
        <f>IF(A6181="","",VLOOKUP(A6181,Tabulka3[[Číslo smlouvy   u pravidelné činnosti]:[Příjmení]],4,0))</f>
        <v/>
      </c>
      <c r="F6181" s="94"/>
      <c r="H6181" s="113"/>
      <c r="I6181" s="113"/>
      <c r="K6181" s="15"/>
      <c r="L6181" s="15"/>
      <c r="M6181" s="15">
        <f t="shared" si="288"/>
        <v>1</v>
      </c>
      <c r="N6181" s="15" t="str">
        <f t="shared" si="289"/>
        <v>-</v>
      </c>
      <c r="O6181" s="150">
        <f t="shared" si="290"/>
        <v>0</v>
      </c>
      <c r="P6181" s="15" t="str">
        <f>IF(COUNTIF('Personálie dobrovolníků '!U:X,N6181)&gt;0,"ANO","")</f>
        <v/>
      </c>
      <c r="Q6181" s="15"/>
    </row>
    <row r="6182" spans="2:17" s="25" customFormat="1" x14ac:dyDescent="0.3">
      <c r="B6182" s="15" t="str">
        <f>IF(A6182="","",VLOOKUP(A6182,Tabulka3[[Číslo smlouvy   u pravidelné činnosti]:[Příjmení]],3,0))</f>
        <v/>
      </c>
      <c r="C6182" s="15" t="str">
        <f>IF(A6182="","",VLOOKUP(A6182,Tabulka3[[Číslo smlouvy   u pravidelné činnosti]:[Příjmení]],4,0))</f>
        <v/>
      </c>
      <c r="F6182" s="94"/>
      <c r="H6182" s="113"/>
      <c r="I6182" s="113"/>
      <c r="K6182" s="15"/>
      <c r="L6182" s="15"/>
      <c r="M6182" s="15">
        <f t="shared" si="288"/>
        <v>1</v>
      </c>
      <c r="N6182" s="15" t="str">
        <f t="shared" si="289"/>
        <v>-</v>
      </c>
      <c r="O6182" s="150">
        <f t="shared" si="290"/>
        <v>0</v>
      </c>
      <c r="P6182" s="15" t="str">
        <f>IF(COUNTIF('Personálie dobrovolníků '!U:X,N6182)&gt;0,"ANO","")</f>
        <v/>
      </c>
      <c r="Q6182" s="15"/>
    </row>
    <row r="6183" spans="2:17" s="25" customFormat="1" x14ac:dyDescent="0.3">
      <c r="B6183" s="15" t="str">
        <f>IF(A6183="","",VLOOKUP(A6183,Tabulka3[[Číslo smlouvy   u pravidelné činnosti]:[Příjmení]],3,0))</f>
        <v/>
      </c>
      <c r="C6183" s="15" t="str">
        <f>IF(A6183="","",VLOOKUP(A6183,Tabulka3[[Číslo smlouvy   u pravidelné činnosti]:[Příjmení]],4,0))</f>
        <v/>
      </c>
      <c r="F6183" s="94"/>
      <c r="H6183" s="113"/>
      <c r="I6183" s="113"/>
      <c r="K6183" s="15"/>
      <c r="L6183" s="15"/>
      <c r="M6183" s="15">
        <f t="shared" si="288"/>
        <v>1</v>
      </c>
      <c r="N6183" s="15" t="str">
        <f t="shared" si="289"/>
        <v>-</v>
      </c>
      <c r="O6183" s="150">
        <f t="shared" si="290"/>
        <v>0</v>
      </c>
      <c r="P6183" s="15" t="str">
        <f>IF(COUNTIF('Personálie dobrovolníků '!U:X,N6183)&gt;0,"ANO","")</f>
        <v/>
      </c>
      <c r="Q6183" s="15"/>
    </row>
    <row r="6184" spans="2:17" s="25" customFormat="1" x14ac:dyDescent="0.3">
      <c r="B6184" s="15" t="str">
        <f>IF(A6184="","",VLOOKUP(A6184,Tabulka3[[Číslo smlouvy   u pravidelné činnosti]:[Příjmení]],3,0))</f>
        <v/>
      </c>
      <c r="C6184" s="15" t="str">
        <f>IF(A6184="","",VLOOKUP(A6184,Tabulka3[[Číslo smlouvy   u pravidelné činnosti]:[Příjmení]],4,0))</f>
        <v/>
      </c>
      <c r="F6184" s="94"/>
      <c r="H6184" s="113"/>
      <c r="I6184" s="113"/>
      <c r="K6184" s="15"/>
      <c r="L6184" s="15"/>
      <c r="M6184" s="15">
        <f t="shared" si="288"/>
        <v>1</v>
      </c>
      <c r="N6184" s="15" t="str">
        <f t="shared" si="289"/>
        <v>-</v>
      </c>
      <c r="O6184" s="150">
        <f t="shared" si="290"/>
        <v>0</v>
      </c>
      <c r="P6184" s="15" t="str">
        <f>IF(COUNTIF('Personálie dobrovolníků '!U:X,N6184)&gt;0,"ANO","")</f>
        <v/>
      </c>
      <c r="Q6184" s="15"/>
    </row>
    <row r="6185" spans="2:17" s="25" customFormat="1" x14ac:dyDescent="0.3">
      <c r="B6185" s="15" t="str">
        <f>IF(A6185="","",VLOOKUP(A6185,Tabulka3[[Číslo smlouvy   u pravidelné činnosti]:[Příjmení]],3,0))</f>
        <v/>
      </c>
      <c r="C6185" s="15" t="str">
        <f>IF(A6185="","",VLOOKUP(A6185,Tabulka3[[Číslo smlouvy   u pravidelné činnosti]:[Příjmení]],4,0))</f>
        <v/>
      </c>
      <c r="F6185" s="94"/>
      <c r="H6185" s="113"/>
      <c r="I6185" s="113"/>
      <c r="K6185" s="15"/>
      <c r="L6185" s="15"/>
      <c r="M6185" s="15">
        <f t="shared" si="288"/>
        <v>1</v>
      </c>
      <c r="N6185" s="15" t="str">
        <f t="shared" si="289"/>
        <v>-</v>
      </c>
      <c r="O6185" s="150">
        <f t="shared" si="290"/>
        <v>0</v>
      </c>
      <c r="P6185" s="15" t="str">
        <f>IF(COUNTIF('Personálie dobrovolníků '!U:X,N6185)&gt;0,"ANO","")</f>
        <v/>
      </c>
      <c r="Q6185" s="15"/>
    </row>
    <row r="6186" spans="2:17" s="25" customFormat="1" x14ac:dyDescent="0.3">
      <c r="B6186" s="15" t="str">
        <f>IF(A6186="","",VLOOKUP(A6186,Tabulka3[[Číslo smlouvy   u pravidelné činnosti]:[Příjmení]],3,0))</f>
        <v/>
      </c>
      <c r="C6186" s="15" t="str">
        <f>IF(A6186="","",VLOOKUP(A6186,Tabulka3[[Číslo smlouvy   u pravidelné činnosti]:[Příjmení]],4,0))</f>
        <v/>
      </c>
      <c r="F6186" s="94"/>
      <c r="H6186" s="113"/>
      <c r="I6186" s="113"/>
      <c r="K6186" s="15"/>
      <c r="L6186" s="15"/>
      <c r="M6186" s="15">
        <f t="shared" si="288"/>
        <v>1</v>
      </c>
      <c r="N6186" s="15" t="str">
        <f t="shared" si="289"/>
        <v>-</v>
      </c>
      <c r="O6186" s="150">
        <f t="shared" si="290"/>
        <v>0</v>
      </c>
      <c r="P6186" s="15" t="str">
        <f>IF(COUNTIF('Personálie dobrovolníků '!U:X,N6186)&gt;0,"ANO","")</f>
        <v/>
      </c>
      <c r="Q6186" s="15"/>
    </row>
    <row r="6187" spans="2:17" s="25" customFormat="1" x14ac:dyDescent="0.3">
      <c r="B6187" s="15" t="str">
        <f>IF(A6187="","",VLOOKUP(A6187,Tabulka3[[Číslo smlouvy   u pravidelné činnosti]:[Příjmení]],3,0))</f>
        <v/>
      </c>
      <c r="C6187" s="15" t="str">
        <f>IF(A6187="","",VLOOKUP(A6187,Tabulka3[[Číslo smlouvy   u pravidelné činnosti]:[Příjmení]],4,0))</f>
        <v/>
      </c>
      <c r="F6187" s="94"/>
      <c r="H6187" s="113"/>
      <c r="I6187" s="113"/>
      <c r="K6187" s="15"/>
      <c r="L6187" s="15"/>
      <c r="M6187" s="15">
        <f t="shared" si="288"/>
        <v>1</v>
      </c>
      <c r="N6187" s="15" t="str">
        <f t="shared" si="289"/>
        <v>-</v>
      </c>
      <c r="O6187" s="150">
        <f t="shared" si="290"/>
        <v>0</v>
      </c>
      <c r="P6187" s="15" t="str">
        <f>IF(COUNTIF('Personálie dobrovolníků '!U:X,N6187)&gt;0,"ANO","")</f>
        <v/>
      </c>
      <c r="Q6187" s="15"/>
    </row>
    <row r="6188" spans="2:17" s="25" customFormat="1" x14ac:dyDescent="0.3">
      <c r="B6188" s="15" t="str">
        <f>IF(A6188="","",VLOOKUP(A6188,Tabulka3[[Číslo smlouvy   u pravidelné činnosti]:[Příjmení]],3,0))</f>
        <v/>
      </c>
      <c r="C6188" s="15" t="str">
        <f>IF(A6188="","",VLOOKUP(A6188,Tabulka3[[Číslo smlouvy   u pravidelné činnosti]:[Příjmení]],4,0))</f>
        <v/>
      </c>
      <c r="F6188" s="94"/>
      <c r="H6188" s="113"/>
      <c r="I6188" s="113"/>
      <c r="K6188" s="15"/>
      <c r="L6188" s="15"/>
      <c r="M6188" s="15">
        <f t="shared" si="288"/>
        <v>1</v>
      </c>
      <c r="N6188" s="15" t="str">
        <f t="shared" si="289"/>
        <v>-</v>
      </c>
      <c r="O6188" s="150">
        <f t="shared" si="290"/>
        <v>0</v>
      </c>
      <c r="P6188" s="15" t="str">
        <f>IF(COUNTIF('Personálie dobrovolníků '!U:X,N6188)&gt;0,"ANO","")</f>
        <v/>
      </c>
      <c r="Q6188" s="15"/>
    </row>
    <row r="6189" spans="2:17" s="25" customFormat="1" x14ac:dyDescent="0.3">
      <c r="B6189" s="15" t="str">
        <f>IF(A6189="","",VLOOKUP(A6189,Tabulka3[[Číslo smlouvy   u pravidelné činnosti]:[Příjmení]],3,0))</f>
        <v/>
      </c>
      <c r="C6189" s="15" t="str">
        <f>IF(A6189="","",VLOOKUP(A6189,Tabulka3[[Číslo smlouvy   u pravidelné činnosti]:[Příjmení]],4,0))</f>
        <v/>
      </c>
      <c r="F6189" s="94"/>
      <c r="H6189" s="113"/>
      <c r="I6189" s="113"/>
      <c r="K6189" s="15"/>
      <c r="L6189" s="15"/>
      <c r="M6189" s="15">
        <f t="shared" si="288"/>
        <v>1</v>
      </c>
      <c r="N6189" s="15" t="str">
        <f t="shared" si="289"/>
        <v>-</v>
      </c>
      <c r="O6189" s="150">
        <f t="shared" si="290"/>
        <v>0</v>
      </c>
      <c r="P6189" s="15" t="str">
        <f>IF(COUNTIF('Personálie dobrovolníků '!U:X,N6189)&gt;0,"ANO","")</f>
        <v/>
      </c>
      <c r="Q6189" s="15"/>
    </row>
    <row r="6190" spans="2:17" s="25" customFormat="1" x14ac:dyDescent="0.3">
      <c r="B6190" s="15" t="str">
        <f>IF(A6190="","",VLOOKUP(A6190,Tabulka3[[Číslo smlouvy   u pravidelné činnosti]:[Příjmení]],3,0))</f>
        <v/>
      </c>
      <c r="C6190" s="15" t="str">
        <f>IF(A6190="","",VLOOKUP(A6190,Tabulka3[[Číslo smlouvy   u pravidelné činnosti]:[Příjmení]],4,0))</f>
        <v/>
      </c>
      <c r="F6190" s="94"/>
      <c r="H6190" s="113"/>
      <c r="I6190" s="113"/>
      <c r="K6190" s="15"/>
      <c r="L6190" s="15"/>
      <c r="M6190" s="15">
        <f t="shared" si="288"/>
        <v>1</v>
      </c>
      <c r="N6190" s="15" t="str">
        <f t="shared" si="289"/>
        <v>-</v>
      </c>
      <c r="O6190" s="150">
        <f t="shared" si="290"/>
        <v>0</v>
      </c>
      <c r="P6190" s="15" t="str">
        <f>IF(COUNTIF('Personálie dobrovolníků '!U:X,N6190)&gt;0,"ANO","")</f>
        <v/>
      </c>
      <c r="Q6190" s="15"/>
    </row>
    <row r="6191" spans="2:17" s="25" customFormat="1" x14ac:dyDescent="0.3">
      <c r="B6191" s="15" t="str">
        <f>IF(A6191="","",VLOOKUP(A6191,Tabulka3[[Číslo smlouvy   u pravidelné činnosti]:[Příjmení]],3,0))</f>
        <v/>
      </c>
      <c r="C6191" s="15" t="str">
        <f>IF(A6191="","",VLOOKUP(A6191,Tabulka3[[Číslo smlouvy   u pravidelné činnosti]:[Příjmení]],4,0))</f>
        <v/>
      </c>
      <c r="F6191" s="94"/>
      <c r="H6191" s="113"/>
      <c r="I6191" s="113"/>
      <c r="K6191" s="15"/>
      <c r="L6191" s="15"/>
      <c r="M6191" s="15">
        <f t="shared" si="288"/>
        <v>1</v>
      </c>
      <c r="N6191" s="15" t="str">
        <f t="shared" si="289"/>
        <v>-</v>
      </c>
      <c r="O6191" s="150">
        <f t="shared" si="290"/>
        <v>0</v>
      </c>
      <c r="P6191" s="15" t="str">
        <f>IF(COUNTIF('Personálie dobrovolníků '!U:X,N6191)&gt;0,"ANO","")</f>
        <v/>
      </c>
      <c r="Q6191" s="15"/>
    </row>
    <row r="6192" spans="2:17" s="25" customFormat="1" x14ac:dyDescent="0.3">
      <c r="B6192" s="15" t="str">
        <f>IF(A6192="","",VLOOKUP(A6192,Tabulka3[[Číslo smlouvy   u pravidelné činnosti]:[Příjmení]],3,0))</f>
        <v/>
      </c>
      <c r="C6192" s="15" t="str">
        <f>IF(A6192="","",VLOOKUP(A6192,Tabulka3[[Číslo smlouvy   u pravidelné činnosti]:[Příjmení]],4,0))</f>
        <v/>
      </c>
      <c r="F6192" s="94"/>
      <c r="H6192" s="113"/>
      <c r="I6192" s="113"/>
      <c r="K6192" s="15"/>
      <c r="L6192" s="15"/>
      <c r="M6192" s="15">
        <f t="shared" si="288"/>
        <v>1</v>
      </c>
      <c r="N6192" s="15" t="str">
        <f t="shared" si="289"/>
        <v>-</v>
      </c>
      <c r="O6192" s="150">
        <f t="shared" si="290"/>
        <v>0</v>
      </c>
      <c r="P6192" s="15" t="str">
        <f>IF(COUNTIF('Personálie dobrovolníků '!U:X,N6192)&gt;0,"ANO","")</f>
        <v/>
      </c>
      <c r="Q6192" s="15"/>
    </row>
    <row r="6193" spans="2:17" s="25" customFormat="1" x14ac:dyDescent="0.3">
      <c r="B6193" s="15" t="str">
        <f>IF(A6193="","",VLOOKUP(A6193,Tabulka3[[Číslo smlouvy   u pravidelné činnosti]:[Příjmení]],3,0))</f>
        <v/>
      </c>
      <c r="C6193" s="15" t="str">
        <f>IF(A6193="","",VLOOKUP(A6193,Tabulka3[[Číslo smlouvy   u pravidelné činnosti]:[Příjmení]],4,0))</f>
        <v/>
      </c>
      <c r="F6193" s="94"/>
      <c r="H6193" s="113"/>
      <c r="I6193" s="113"/>
      <c r="K6193" s="15"/>
      <c r="L6193" s="15"/>
      <c r="M6193" s="15">
        <f t="shared" si="288"/>
        <v>1</v>
      </c>
      <c r="N6193" s="15" t="str">
        <f t="shared" si="289"/>
        <v>-</v>
      </c>
      <c r="O6193" s="150">
        <f t="shared" si="290"/>
        <v>0</v>
      </c>
      <c r="P6193" s="15" t="str">
        <f>IF(COUNTIF('Personálie dobrovolníků '!U:X,N6193)&gt;0,"ANO","")</f>
        <v/>
      </c>
      <c r="Q6193" s="15"/>
    </row>
    <row r="6194" spans="2:17" s="25" customFormat="1" x14ac:dyDescent="0.3">
      <c r="B6194" s="15" t="str">
        <f>IF(A6194="","",VLOOKUP(A6194,Tabulka3[[Číslo smlouvy   u pravidelné činnosti]:[Příjmení]],3,0))</f>
        <v/>
      </c>
      <c r="C6194" s="15" t="str">
        <f>IF(A6194="","",VLOOKUP(A6194,Tabulka3[[Číslo smlouvy   u pravidelné činnosti]:[Příjmení]],4,0))</f>
        <v/>
      </c>
      <c r="F6194" s="94"/>
      <c r="H6194" s="113"/>
      <c r="I6194" s="113"/>
      <c r="K6194" s="15"/>
      <c r="L6194" s="15"/>
      <c r="M6194" s="15">
        <f t="shared" si="288"/>
        <v>1</v>
      </c>
      <c r="N6194" s="15" t="str">
        <f t="shared" si="289"/>
        <v>-</v>
      </c>
      <c r="O6194" s="150">
        <f t="shared" si="290"/>
        <v>0</v>
      </c>
      <c r="P6194" s="15" t="str">
        <f>IF(COUNTIF('Personálie dobrovolníků '!U:X,N6194)&gt;0,"ANO","")</f>
        <v/>
      </c>
      <c r="Q6194" s="15"/>
    </row>
    <row r="6195" spans="2:17" s="25" customFormat="1" x14ac:dyDescent="0.3">
      <c r="B6195" s="15" t="str">
        <f>IF(A6195="","",VLOOKUP(A6195,Tabulka3[[Číslo smlouvy   u pravidelné činnosti]:[Příjmení]],3,0))</f>
        <v/>
      </c>
      <c r="C6195" s="15" t="str">
        <f>IF(A6195="","",VLOOKUP(A6195,Tabulka3[[Číslo smlouvy   u pravidelné činnosti]:[Příjmení]],4,0))</f>
        <v/>
      </c>
      <c r="F6195" s="94"/>
      <c r="H6195" s="113"/>
      <c r="I6195" s="113"/>
      <c r="K6195" s="15"/>
      <c r="L6195" s="15"/>
      <c r="M6195" s="15">
        <f t="shared" si="288"/>
        <v>1</v>
      </c>
      <c r="N6195" s="15" t="str">
        <f t="shared" si="289"/>
        <v>-</v>
      </c>
      <c r="O6195" s="150">
        <f t="shared" si="290"/>
        <v>0</v>
      </c>
      <c r="P6195" s="15" t="str">
        <f>IF(COUNTIF('Personálie dobrovolníků '!U:X,N6195)&gt;0,"ANO","")</f>
        <v/>
      </c>
      <c r="Q6195" s="15"/>
    </row>
    <row r="6196" spans="2:17" s="25" customFormat="1" x14ac:dyDescent="0.3">
      <c r="B6196" s="15" t="str">
        <f>IF(A6196="","",VLOOKUP(A6196,Tabulka3[[Číslo smlouvy   u pravidelné činnosti]:[Příjmení]],3,0))</f>
        <v/>
      </c>
      <c r="C6196" s="15" t="str">
        <f>IF(A6196="","",VLOOKUP(A6196,Tabulka3[[Číslo smlouvy   u pravidelné činnosti]:[Příjmení]],4,0))</f>
        <v/>
      </c>
      <c r="F6196" s="94"/>
      <c r="H6196" s="113"/>
      <c r="I6196" s="113"/>
      <c r="K6196" s="15"/>
      <c r="L6196" s="15"/>
      <c r="M6196" s="15">
        <f t="shared" si="288"/>
        <v>1</v>
      </c>
      <c r="N6196" s="15" t="str">
        <f t="shared" si="289"/>
        <v>-</v>
      </c>
      <c r="O6196" s="150">
        <f t="shared" si="290"/>
        <v>0</v>
      </c>
      <c r="P6196" s="15" t="str">
        <f>IF(COUNTIF('Personálie dobrovolníků '!U:X,N6196)&gt;0,"ANO","")</f>
        <v/>
      </c>
      <c r="Q6196" s="15"/>
    </row>
    <row r="6197" spans="2:17" s="25" customFormat="1" x14ac:dyDescent="0.3">
      <c r="B6197" s="15" t="str">
        <f>IF(A6197="","",VLOOKUP(A6197,Tabulka3[[Číslo smlouvy   u pravidelné činnosti]:[Příjmení]],3,0))</f>
        <v/>
      </c>
      <c r="C6197" s="15" t="str">
        <f>IF(A6197="","",VLOOKUP(A6197,Tabulka3[[Číslo smlouvy   u pravidelné činnosti]:[Příjmení]],4,0))</f>
        <v/>
      </c>
      <c r="F6197" s="94"/>
      <c r="H6197" s="113"/>
      <c r="I6197" s="113"/>
      <c r="K6197" s="15"/>
      <c r="L6197" s="15"/>
      <c r="M6197" s="15">
        <f t="shared" si="288"/>
        <v>1</v>
      </c>
      <c r="N6197" s="15" t="str">
        <f t="shared" si="289"/>
        <v>-</v>
      </c>
      <c r="O6197" s="150">
        <f t="shared" si="290"/>
        <v>0</v>
      </c>
      <c r="P6197" s="15" t="str">
        <f>IF(COUNTIF('Personálie dobrovolníků '!U:X,N6197)&gt;0,"ANO","")</f>
        <v/>
      </c>
      <c r="Q6197" s="15"/>
    </row>
    <row r="6198" spans="2:17" s="25" customFormat="1" x14ac:dyDescent="0.3">
      <c r="B6198" s="15" t="str">
        <f>IF(A6198="","",VLOOKUP(A6198,Tabulka3[[Číslo smlouvy   u pravidelné činnosti]:[Příjmení]],3,0))</f>
        <v/>
      </c>
      <c r="C6198" s="15" t="str">
        <f>IF(A6198="","",VLOOKUP(A6198,Tabulka3[[Číslo smlouvy   u pravidelné činnosti]:[Příjmení]],4,0))</f>
        <v/>
      </c>
      <c r="F6198" s="94"/>
      <c r="H6198" s="113"/>
      <c r="I6198" s="113"/>
      <c r="K6198" s="15"/>
      <c r="L6198" s="15"/>
      <c r="M6198" s="15">
        <f t="shared" si="288"/>
        <v>1</v>
      </c>
      <c r="N6198" s="15" t="str">
        <f t="shared" si="289"/>
        <v>-</v>
      </c>
      <c r="O6198" s="150">
        <f t="shared" si="290"/>
        <v>0</v>
      </c>
      <c r="P6198" s="15" t="str">
        <f>IF(COUNTIF('Personálie dobrovolníků '!U:X,N6198)&gt;0,"ANO","")</f>
        <v/>
      </c>
      <c r="Q6198" s="15"/>
    </row>
    <row r="6199" spans="2:17" s="25" customFormat="1" x14ac:dyDescent="0.3">
      <c r="B6199" s="15" t="str">
        <f>IF(A6199="","",VLOOKUP(A6199,Tabulka3[[Číslo smlouvy   u pravidelné činnosti]:[Příjmení]],3,0))</f>
        <v/>
      </c>
      <c r="C6199" s="15" t="str">
        <f>IF(A6199="","",VLOOKUP(A6199,Tabulka3[[Číslo smlouvy   u pravidelné činnosti]:[Příjmení]],4,0))</f>
        <v/>
      </c>
      <c r="F6199" s="94"/>
      <c r="H6199" s="113"/>
      <c r="I6199" s="113"/>
      <c r="K6199" s="15"/>
      <c r="L6199" s="15"/>
      <c r="M6199" s="15">
        <f t="shared" si="288"/>
        <v>1</v>
      </c>
      <c r="N6199" s="15" t="str">
        <f t="shared" si="289"/>
        <v>-</v>
      </c>
      <c r="O6199" s="150">
        <f t="shared" si="290"/>
        <v>0</v>
      </c>
      <c r="P6199" s="15" t="str">
        <f>IF(COUNTIF('Personálie dobrovolníků '!U:X,N6199)&gt;0,"ANO","")</f>
        <v/>
      </c>
      <c r="Q6199" s="15"/>
    </row>
    <row r="6200" spans="2:17" s="25" customFormat="1" x14ac:dyDescent="0.3">
      <c r="B6200" s="15" t="str">
        <f>IF(A6200="","",VLOOKUP(A6200,Tabulka3[[Číslo smlouvy   u pravidelné činnosti]:[Příjmení]],3,0))</f>
        <v/>
      </c>
      <c r="C6200" s="15" t="str">
        <f>IF(A6200="","",VLOOKUP(A6200,Tabulka3[[Číslo smlouvy   u pravidelné činnosti]:[Příjmení]],4,0))</f>
        <v/>
      </c>
      <c r="F6200" s="94"/>
      <c r="H6200" s="113"/>
      <c r="I6200" s="113"/>
      <c r="K6200" s="15"/>
      <c r="L6200" s="15"/>
      <c r="M6200" s="15">
        <f t="shared" si="288"/>
        <v>1</v>
      </c>
      <c r="N6200" s="15" t="str">
        <f t="shared" si="289"/>
        <v>-</v>
      </c>
      <c r="O6200" s="150">
        <f t="shared" si="290"/>
        <v>0</v>
      </c>
      <c r="P6200" s="15" t="str">
        <f>IF(COUNTIF('Personálie dobrovolníků '!U:X,N6200)&gt;0,"ANO","")</f>
        <v/>
      </c>
      <c r="Q6200" s="15"/>
    </row>
    <row r="6201" spans="2:17" s="25" customFormat="1" x14ac:dyDescent="0.3">
      <c r="B6201" s="15" t="str">
        <f>IF(A6201="","",VLOOKUP(A6201,Tabulka3[[Číslo smlouvy   u pravidelné činnosti]:[Příjmení]],3,0))</f>
        <v/>
      </c>
      <c r="C6201" s="15" t="str">
        <f>IF(A6201="","",VLOOKUP(A6201,Tabulka3[[Číslo smlouvy   u pravidelné činnosti]:[Příjmení]],4,0))</f>
        <v/>
      </c>
      <c r="F6201" s="94"/>
      <c r="H6201" s="113"/>
      <c r="I6201" s="113"/>
      <c r="K6201" s="15"/>
      <c r="L6201" s="15"/>
      <c r="M6201" s="15">
        <f t="shared" si="288"/>
        <v>1</v>
      </c>
      <c r="N6201" s="15" t="str">
        <f t="shared" si="289"/>
        <v>-</v>
      </c>
      <c r="O6201" s="150">
        <f t="shared" si="290"/>
        <v>0</v>
      </c>
      <c r="P6201" s="15" t="str">
        <f>IF(COUNTIF('Personálie dobrovolníků '!U:X,N6201)&gt;0,"ANO","")</f>
        <v/>
      </c>
      <c r="Q6201" s="15"/>
    </row>
    <row r="6202" spans="2:17" s="25" customFormat="1" x14ac:dyDescent="0.3">
      <c r="B6202" s="15" t="str">
        <f>IF(A6202="","",VLOOKUP(A6202,Tabulka3[[Číslo smlouvy   u pravidelné činnosti]:[Příjmení]],3,0))</f>
        <v/>
      </c>
      <c r="C6202" s="15" t="str">
        <f>IF(A6202="","",VLOOKUP(A6202,Tabulka3[[Číslo smlouvy   u pravidelné činnosti]:[Příjmení]],4,0))</f>
        <v/>
      </c>
      <c r="F6202" s="94"/>
      <c r="H6202" s="113"/>
      <c r="I6202" s="113"/>
      <c r="K6202" s="15"/>
      <c r="L6202" s="15"/>
      <c r="M6202" s="15">
        <f t="shared" si="288"/>
        <v>1</v>
      </c>
      <c r="N6202" s="15" t="str">
        <f t="shared" si="289"/>
        <v>-</v>
      </c>
      <c r="O6202" s="150">
        <f t="shared" si="290"/>
        <v>0</v>
      </c>
      <c r="P6202" s="15" t="str">
        <f>IF(COUNTIF('Personálie dobrovolníků '!U:X,N6202)&gt;0,"ANO","")</f>
        <v/>
      </c>
      <c r="Q6202" s="15"/>
    </row>
    <row r="6203" spans="2:17" s="25" customFormat="1" x14ac:dyDescent="0.3">
      <c r="B6203" s="15" t="str">
        <f>IF(A6203="","",VLOOKUP(A6203,Tabulka3[[Číslo smlouvy   u pravidelné činnosti]:[Příjmení]],3,0))</f>
        <v/>
      </c>
      <c r="C6203" s="15" t="str">
        <f>IF(A6203="","",VLOOKUP(A6203,Tabulka3[[Číslo smlouvy   u pravidelné činnosti]:[Příjmení]],4,0))</f>
        <v/>
      </c>
      <c r="F6203" s="94"/>
      <c r="H6203" s="113"/>
      <c r="I6203" s="113"/>
      <c r="K6203" s="15"/>
      <c r="L6203" s="15"/>
      <c r="M6203" s="15">
        <f t="shared" si="288"/>
        <v>1</v>
      </c>
      <c r="N6203" s="15" t="str">
        <f t="shared" si="289"/>
        <v>-</v>
      </c>
      <c r="O6203" s="150">
        <f t="shared" si="290"/>
        <v>0</v>
      </c>
      <c r="P6203" s="15" t="str">
        <f>IF(COUNTIF('Personálie dobrovolníků '!U:X,N6203)&gt;0,"ANO","")</f>
        <v/>
      </c>
      <c r="Q6203" s="15"/>
    </row>
    <row r="6204" spans="2:17" s="25" customFormat="1" x14ac:dyDescent="0.3">
      <c r="B6204" s="15" t="str">
        <f>IF(A6204="","",VLOOKUP(A6204,Tabulka3[[Číslo smlouvy   u pravidelné činnosti]:[Příjmení]],3,0))</f>
        <v/>
      </c>
      <c r="C6204" s="15" t="str">
        <f>IF(A6204="","",VLOOKUP(A6204,Tabulka3[[Číslo smlouvy   u pravidelné činnosti]:[Příjmení]],4,0))</f>
        <v/>
      </c>
      <c r="F6204" s="94"/>
      <c r="H6204" s="113"/>
      <c r="I6204" s="113"/>
      <c r="K6204" s="15"/>
      <c r="L6204" s="15"/>
      <c r="M6204" s="15">
        <f t="shared" si="288"/>
        <v>1</v>
      </c>
      <c r="N6204" s="15" t="str">
        <f t="shared" si="289"/>
        <v>-</v>
      </c>
      <c r="O6204" s="150">
        <f t="shared" si="290"/>
        <v>0</v>
      </c>
      <c r="P6204" s="15" t="str">
        <f>IF(COUNTIF('Personálie dobrovolníků '!U:X,N6204)&gt;0,"ANO","")</f>
        <v/>
      </c>
      <c r="Q6204" s="15"/>
    </row>
    <row r="6205" spans="2:17" s="25" customFormat="1" x14ac:dyDescent="0.3">
      <c r="B6205" s="15" t="str">
        <f>IF(A6205="","",VLOOKUP(A6205,Tabulka3[[Číslo smlouvy   u pravidelné činnosti]:[Příjmení]],3,0))</f>
        <v/>
      </c>
      <c r="C6205" s="15" t="str">
        <f>IF(A6205="","",VLOOKUP(A6205,Tabulka3[[Číslo smlouvy   u pravidelné činnosti]:[Příjmení]],4,0))</f>
        <v/>
      </c>
      <c r="F6205" s="94"/>
      <c r="H6205" s="113"/>
      <c r="I6205" s="113"/>
      <c r="K6205" s="15"/>
      <c r="L6205" s="15"/>
      <c r="M6205" s="15">
        <f t="shared" si="288"/>
        <v>1</v>
      </c>
      <c r="N6205" s="15" t="str">
        <f t="shared" si="289"/>
        <v>-</v>
      </c>
      <c r="O6205" s="150">
        <f t="shared" si="290"/>
        <v>0</v>
      </c>
      <c r="P6205" s="15" t="str">
        <f>IF(COUNTIF('Personálie dobrovolníků '!U:X,N6205)&gt;0,"ANO","")</f>
        <v/>
      </c>
      <c r="Q6205" s="15"/>
    </row>
    <row r="6206" spans="2:17" s="25" customFormat="1" x14ac:dyDescent="0.3">
      <c r="B6206" s="15" t="str">
        <f>IF(A6206="","",VLOOKUP(A6206,Tabulka3[[Číslo smlouvy   u pravidelné činnosti]:[Příjmení]],3,0))</f>
        <v/>
      </c>
      <c r="C6206" s="15" t="str">
        <f>IF(A6206="","",VLOOKUP(A6206,Tabulka3[[Číslo smlouvy   u pravidelné činnosti]:[Příjmení]],4,0))</f>
        <v/>
      </c>
      <c r="F6206" s="94"/>
      <c r="H6206" s="113"/>
      <c r="I6206" s="113"/>
      <c r="K6206" s="15"/>
      <c r="L6206" s="15"/>
      <c r="M6206" s="15">
        <f t="shared" si="288"/>
        <v>1</v>
      </c>
      <c r="N6206" s="15" t="str">
        <f t="shared" si="289"/>
        <v>-</v>
      </c>
      <c r="O6206" s="150">
        <f t="shared" si="290"/>
        <v>0</v>
      </c>
      <c r="P6206" s="15" t="str">
        <f>IF(COUNTIF('Personálie dobrovolníků '!U:X,N6206)&gt;0,"ANO","")</f>
        <v/>
      </c>
      <c r="Q6206" s="15"/>
    </row>
    <row r="6207" spans="2:17" s="25" customFormat="1" x14ac:dyDescent="0.3">
      <c r="B6207" s="15" t="str">
        <f>IF(A6207="","",VLOOKUP(A6207,Tabulka3[[Číslo smlouvy   u pravidelné činnosti]:[Příjmení]],3,0))</f>
        <v/>
      </c>
      <c r="C6207" s="15" t="str">
        <f>IF(A6207="","",VLOOKUP(A6207,Tabulka3[[Číslo smlouvy   u pravidelné činnosti]:[Příjmení]],4,0))</f>
        <v/>
      </c>
      <c r="F6207" s="94"/>
      <c r="H6207" s="113"/>
      <c r="I6207" s="113"/>
      <c r="K6207" s="15"/>
      <c r="L6207" s="15"/>
      <c r="M6207" s="15">
        <f t="shared" si="288"/>
        <v>1</v>
      </c>
      <c r="N6207" s="15" t="str">
        <f t="shared" si="289"/>
        <v>-</v>
      </c>
      <c r="O6207" s="150">
        <f t="shared" si="290"/>
        <v>0</v>
      </c>
      <c r="P6207" s="15" t="str">
        <f>IF(COUNTIF('Personálie dobrovolníků '!U:X,N6207)&gt;0,"ANO","")</f>
        <v/>
      </c>
      <c r="Q6207" s="15"/>
    </row>
    <row r="6208" spans="2:17" s="25" customFormat="1" x14ac:dyDescent="0.3">
      <c r="B6208" s="15" t="str">
        <f>IF(A6208="","",VLOOKUP(A6208,Tabulka3[[Číslo smlouvy   u pravidelné činnosti]:[Příjmení]],3,0))</f>
        <v/>
      </c>
      <c r="C6208" s="15" t="str">
        <f>IF(A6208="","",VLOOKUP(A6208,Tabulka3[[Číslo smlouvy   u pravidelné činnosti]:[Příjmení]],4,0))</f>
        <v/>
      </c>
      <c r="F6208" s="94"/>
      <c r="H6208" s="113"/>
      <c r="I6208" s="113"/>
      <c r="K6208" s="15"/>
      <c r="L6208" s="15"/>
      <c r="M6208" s="15">
        <f t="shared" si="288"/>
        <v>1</v>
      </c>
      <c r="N6208" s="15" t="str">
        <f t="shared" si="289"/>
        <v>-</v>
      </c>
      <c r="O6208" s="150">
        <f t="shared" si="290"/>
        <v>0</v>
      </c>
      <c r="P6208" s="15" t="str">
        <f>IF(COUNTIF('Personálie dobrovolníků '!U:X,N6208)&gt;0,"ANO","")</f>
        <v/>
      </c>
      <c r="Q6208" s="15"/>
    </row>
    <row r="6209" spans="2:17" s="25" customFormat="1" x14ac:dyDescent="0.3">
      <c r="B6209" s="15" t="str">
        <f>IF(A6209="","",VLOOKUP(A6209,Tabulka3[[Číslo smlouvy   u pravidelné činnosti]:[Příjmení]],3,0))</f>
        <v/>
      </c>
      <c r="C6209" s="15" t="str">
        <f>IF(A6209="","",VLOOKUP(A6209,Tabulka3[[Číslo smlouvy   u pravidelné činnosti]:[Příjmení]],4,0))</f>
        <v/>
      </c>
      <c r="F6209" s="94"/>
      <c r="H6209" s="113"/>
      <c r="I6209" s="113"/>
      <c r="K6209" s="15"/>
      <c r="L6209" s="15"/>
      <c r="M6209" s="15">
        <f t="shared" si="288"/>
        <v>1</v>
      </c>
      <c r="N6209" s="15" t="str">
        <f t="shared" si="289"/>
        <v>-</v>
      </c>
      <c r="O6209" s="150">
        <f t="shared" si="290"/>
        <v>0</v>
      </c>
      <c r="P6209" s="15" t="str">
        <f>IF(COUNTIF('Personálie dobrovolníků '!U:X,N6209)&gt;0,"ANO","")</f>
        <v/>
      </c>
      <c r="Q6209" s="15"/>
    </row>
    <row r="6210" spans="2:17" s="25" customFormat="1" x14ac:dyDescent="0.3">
      <c r="B6210" s="15" t="str">
        <f>IF(A6210="","",VLOOKUP(A6210,Tabulka3[[Číslo smlouvy   u pravidelné činnosti]:[Příjmení]],3,0))</f>
        <v/>
      </c>
      <c r="C6210" s="15" t="str">
        <f>IF(A6210="","",VLOOKUP(A6210,Tabulka3[[Číslo smlouvy   u pravidelné činnosti]:[Příjmení]],4,0))</f>
        <v/>
      </c>
      <c r="F6210" s="94"/>
      <c r="H6210" s="113"/>
      <c r="I6210" s="113"/>
      <c r="K6210" s="15"/>
      <c r="L6210" s="15"/>
      <c r="M6210" s="15">
        <f t="shared" si="288"/>
        <v>1</v>
      </c>
      <c r="N6210" s="15" t="str">
        <f t="shared" si="289"/>
        <v>-</v>
      </c>
      <c r="O6210" s="150">
        <f t="shared" si="290"/>
        <v>0</v>
      </c>
      <c r="P6210" s="15" t="str">
        <f>IF(COUNTIF('Personálie dobrovolníků '!U:X,N6210)&gt;0,"ANO","")</f>
        <v/>
      </c>
      <c r="Q6210" s="15"/>
    </row>
    <row r="6211" spans="2:17" s="25" customFormat="1" x14ac:dyDescent="0.3">
      <c r="B6211" s="15" t="str">
        <f>IF(A6211="","",VLOOKUP(A6211,Tabulka3[[Číslo smlouvy   u pravidelné činnosti]:[Příjmení]],3,0))</f>
        <v/>
      </c>
      <c r="C6211" s="15" t="str">
        <f>IF(A6211="","",VLOOKUP(A6211,Tabulka3[[Číslo smlouvy   u pravidelné činnosti]:[Příjmení]],4,0))</f>
        <v/>
      </c>
      <c r="F6211" s="94"/>
      <c r="H6211" s="113"/>
      <c r="I6211" s="113"/>
      <c r="K6211" s="15"/>
      <c r="L6211" s="15"/>
      <c r="M6211" s="15">
        <f t="shared" si="288"/>
        <v>1</v>
      </c>
      <c r="N6211" s="15" t="str">
        <f t="shared" si="289"/>
        <v>-</v>
      </c>
      <c r="O6211" s="150">
        <f t="shared" si="290"/>
        <v>0</v>
      </c>
      <c r="P6211" s="15" t="str">
        <f>IF(COUNTIF('Personálie dobrovolníků '!U:X,N6211)&gt;0,"ANO","")</f>
        <v/>
      </c>
      <c r="Q6211" s="15"/>
    </row>
    <row r="6212" spans="2:17" s="25" customFormat="1" x14ac:dyDescent="0.3">
      <c r="B6212" s="15" t="str">
        <f>IF(A6212="","",VLOOKUP(A6212,Tabulka3[[Číslo smlouvy   u pravidelné činnosti]:[Příjmení]],3,0))</f>
        <v/>
      </c>
      <c r="C6212" s="15" t="str">
        <f>IF(A6212="","",VLOOKUP(A6212,Tabulka3[[Číslo smlouvy   u pravidelné činnosti]:[Příjmení]],4,0))</f>
        <v/>
      </c>
      <c r="F6212" s="94"/>
      <c r="H6212" s="113"/>
      <c r="I6212" s="113"/>
      <c r="K6212" s="15"/>
      <c r="L6212" s="15"/>
      <c r="M6212" s="15">
        <f t="shared" ref="M6212:M6275" si="291">IF(OR(
   AND($H6212=$K$12, $I6212=$L$4),
   AND($H6212=$K$12, $I6212=$L$5),
   AND($H6212=$K$12, $I6212=$L$6),
   AND($H6212=$K$12, $I6212=$L$7),
   AND($H6212=$K$11, $I6212=$L$4),
   AND($H6212=$K$11, $I6212=$L$5),
   AND($H6212=$K$11, $I6212=$L$6),
   AND($H6212=$K$11, $I6212=$L$7),
   AND($H6212=$K$5, $I6212=$L$5),
   AND($H6212=$K$6, $I6212=$L$4),
   AND($H6212=$K$6, $I6212=$L$5),
   AND($H6212=$K$6, $I6212=$L$7),
   AND($H6212=$K$4, $I6212=$L$6),
), 0, 1)</f>
        <v>1</v>
      </c>
      <c r="N6212" s="15" t="str">
        <f t="shared" ref="N6212:N6275" si="292">A6212 &amp; "-" &amp; J6212</f>
        <v>-</v>
      </c>
      <c r="O6212" s="150">
        <f t="shared" ref="O6212:O6275" si="293">IF(AND(M6212&lt;&gt;0, P6212="ANO"), 1, 0)</f>
        <v>0</v>
      </c>
      <c r="P6212" s="15" t="str">
        <f>IF(COUNTIF('Personálie dobrovolníků '!U:X,N6212)&gt;0,"ANO","")</f>
        <v/>
      </c>
      <c r="Q6212" s="15"/>
    </row>
    <row r="6213" spans="2:17" s="25" customFormat="1" x14ac:dyDescent="0.3">
      <c r="B6213" s="15" t="str">
        <f>IF(A6213="","",VLOOKUP(A6213,Tabulka3[[Číslo smlouvy   u pravidelné činnosti]:[Příjmení]],3,0))</f>
        <v/>
      </c>
      <c r="C6213" s="15" t="str">
        <f>IF(A6213="","",VLOOKUP(A6213,Tabulka3[[Číslo smlouvy   u pravidelné činnosti]:[Příjmení]],4,0))</f>
        <v/>
      </c>
      <c r="F6213" s="94"/>
      <c r="H6213" s="113"/>
      <c r="I6213" s="113"/>
      <c r="K6213" s="15"/>
      <c r="L6213" s="15"/>
      <c r="M6213" s="15">
        <f t="shared" si="291"/>
        <v>1</v>
      </c>
      <c r="N6213" s="15" t="str">
        <f t="shared" si="292"/>
        <v>-</v>
      </c>
      <c r="O6213" s="150">
        <f t="shared" si="293"/>
        <v>0</v>
      </c>
      <c r="P6213" s="15" t="str">
        <f>IF(COUNTIF('Personálie dobrovolníků '!U:X,N6213)&gt;0,"ANO","")</f>
        <v/>
      </c>
      <c r="Q6213" s="15"/>
    </row>
    <row r="6214" spans="2:17" s="25" customFormat="1" x14ac:dyDescent="0.3">
      <c r="B6214" s="15" t="str">
        <f>IF(A6214="","",VLOOKUP(A6214,Tabulka3[[Číslo smlouvy   u pravidelné činnosti]:[Příjmení]],3,0))</f>
        <v/>
      </c>
      <c r="C6214" s="15" t="str">
        <f>IF(A6214="","",VLOOKUP(A6214,Tabulka3[[Číslo smlouvy   u pravidelné činnosti]:[Příjmení]],4,0))</f>
        <v/>
      </c>
      <c r="F6214" s="94"/>
      <c r="H6214" s="113"/>
      <c r="I6214" s="113"/>
      <c r="K6214" s="15"/>
      <c r="L6214" s="15"/>
      <c r="M6214" s="15">
        <f t="shared" si="291"/>
        <v>1</v>
      </c>
      <c r="N6214" s="15" t="str">
        <f t="shared" si="292"/>
        <v>-</v>
      </c>
      <c r="O6214" s="150">
        <f t="shared" si="293"/>
        <v>0</v>
      </c>
      <c r="P6214" s="15" t="str">
        <f>IF(COUNTIF('Personálie dobrovolníků '!U:X,N6214)&gt;0,"ANO","")</f>
        <v/>
      </c>
      <c r="Q6214" s="15"/>
    </row>
    <row r="6215" spans="2:17" s="25" customFormat="1" x14ac:dyDescent="0.3">
      <c r="B6215" s="15" t="str">
        <f>IF(A6215="","",VLOOKUP(A6215,Tabulka3[[Číslo smlouvy   u pravidelné činnosti]:[Příjmení]],3,0))</f>
        <v/>
      </c>
      <c r="C6215" s="15" t="str">
        <f>IF(A6215="","",VLOOKUP(A6215,Tabulka3[[Číslo smlouvy   u pravidelné činnosti]:[Příjmení]],4,0))</f>
        <v/>
      </c>
      <c r="F6215" s="94"/>
      <c r="H6215" s="113"/>
      <c r="I6215" s="113"/>
      <c r="K6215" s="15"/>
      <c r="L6215" s="15"/>
      <c r="M6215" s="15">
        <f t="shared" si="291"/>
        <v>1</v>
      </c>
      <c r="N6215" s="15" t="str">
        <f t="shared" si="292"/>
        <v>-</v>
      </c>
      <c r="O6215" s="150">
        <f t="shared" si="293"/>
        <v>0</v>
      </c>
      <c r="P6215" s="15" t="str">
        <f>IF(COUNTIF('Personálie dobrovolníků '!U:X,N6215)&gt;0,"ANO","")</f>
        <v/>
      </c>
      <c r="Q6215" s="15"/>
    </row>
    <row r="6216" spans="2:17" s="25" customFormat="1" x14ac:dyDescent="0.3">
      <c r="B6216" s="15" t="str">
        <f>IF(A6216="","",VLOOKUP(A6216,Tabulka3[[Číslo smlouvy   u pravidelné činnosti]:[Příjmení]],3,0))</f>
        <v/>
      </c>
      <c r="C6216" s="15" t="str">
        <f>IF(A6216="","",VLOOKUP(A6216,Tabulka3[[Číslo smlouvy   u pravidelné činnosti]:[Příjmení]],4,0))</f>
        <v/>
      </c>
      <c r="F6216" s="94"/>
      <c r="H6216" s="113"/>
      <c r="I6216" s="113"/>
      <c r="K6216" s="15"/>
      <c r="L6216" s="15"/>
      <c r="M6216" s="15">
        <f t="shared" si="291"/>
        <v>1</v>
      </c>
      <c r="N6216" s="15" t="str">
        <f t="shared" si="292"/>
        <v>-</v>
      </c>
      <c r="O6216" s="150">
        <f t="shared" si="293"/>
        <v>0</v>
      </c>
      <c r="P6216" s="15" t="str">
        <f>IF(COUNTIF('Personálie dobrovolníků '!U:X,N6216)&gt;0,"ANO","")</f>
        <v/>
      </c>
      <c r="Q6216" s="15"/>
    </row>
    <row r="6217" spans="2:17" s="25" customFormat="1" x14ac:dyDescent="0.3">
      <c r="B6217" s="15" t="str">
        <f>IF(A6217="","",VLOOKUP(A6217,Tabulka3[[Číslo smlouvy   u pravidelné činnosti]:[Příjmení]],3,0))</f>
        <v/>
      </c>
      <c r="C6217" s="15" t="str">
        <f>IF(A6217="","",VLOOKUP(A6217,Tabulka3[[Číslo smlouvy   u pravidelné činnosti]:[Příjmení]],4,0))</f>
        <v/>
      </c>
      <c r="F6217" s="94"/>
      <c r="H6217" s="113"/>
      <c r="I6217" s="113"/>
      <c r="K6217" s="15"/>
      <c r="L6217" s="15"/>
      <c r="M6217" s="15">
        <f t="shared" si="291"/>
        <v>1</v>
      </c>
      <c r="N6217" s="15" t="str">
        <f t="shared" si="292"/>
        <v>-</v>
      </c>
      <c r="O6217" s="150">
        <f t="shared" si="293"/>
        <v>0</v>
      </c>
      <c r="P6217" s="15" t="str">
        <f>IF(COUNTIF('Personálie dobrovolníků '!U:X,N6217)&gt;0,"ANO","")</f>
        <v/>
      </c>
      <c r="Q6217" s="15"/>
    </row>
    <row r="6218" spans="2:17" s="25" customFormat="1" x14ac:dyDescent="0.3">
      <c r="B6218" s="15" t="str">
        <f>IF(A6218="","",VLOOKUP(A6218,Tabulka3[[Číslo smlouvy   u pravidelné činnosti]:[Příjmení]],3,0))</f>
        <v/>
      </c>
      <c r="C6218" s="15" t="str">
        <f>IF(A6218="","",VLOOKUP(A6218,Tabulka3[[Číslo smlouvy   u pravidelné činnosti]:[Příjmení]],4,0))</f>
        <v/>
      </c>
      <c r="F6218" s="94"/>
      <c r="H6218" s="113"/>
      <c r="I6218" s="113"/>
      <c r="K6218" s="15"/>
      <c r="L6218" s="15"/>
      <c r="M6218" s="15">
        <f t="shared" si="291"/>
        <v>1</v>
      </c>
      <c r="N6218" s="15" t="str">
        <f t="shared" si="292"/>
        <v>-</v>
      </c>
      <c r="O6218" s="150">
        <f t="shared" si="293"/>
        <v>0</v>
      </c>
      <c r="P6218" s="15" t="str">
        <f>IF(COUNTIF('Personálie dobrovolníků '!U:X,N6218)&gt;0,"ANO","")</f>
        <v/>
      </c>
      <c r="Q6218" s="15"/>
    </row>
    <row r="6219" spans="2:17" s="25" customFormat="1" x14ac:dyDescent="0.3">
      <c r="B6219" s="15" t="str">
        <f>IF(A6219="","",VLOOKUP(A6219,Tabulka3[[Číslo smlouvy   u pravidelné činnosti]:[Příjmení]],3,0))</f>
        <v/>
      </c>
      <c r="C6219" s="15" t="str">
        <f>IF(A6219="","",VLOOKUP(A6219,Tabulka3[[Číslo smlouvy   u pravidelné činnosti]:[Příjmení]],4,0))</f>
        <v/>
      </c>
      <c r="F6219" s="94"/>
      <c r="H6219" s="113"/>
      <c r="I6219" s="113"/>
      <c r="K6219" s="15"/>
      <c r="L6219" s="15"/>
      <c r="M6219" s="15">
        <f t="shared" si="291"/>
        <v>1</v>
      </c>
      <c r="N6219" s="15" t="str">
        <f t="shared" si="292"/>
        <v>-</v>
      </c>
      <c r="O6219" s="150">
        <f t="shared" si="293"/>
        <v>0</v>
      </c>
      <c r="P6219" s="15" t="str">
        <f>IF(COUNTIF('Personálie dobrovolníků '!U:X,N6219)&gt;0,"ANO","")</f>
        <v/>
      </c>
      <c r="Q6219" s="15"/>
    </row>
    <row r="6220" spans="2:17" s="25" customFormat="1" x14ac:dyDescent="0.3">
      <c r="B6220" s="15" t="str">
        <f>IF(A6220="","",VLOOKUP(A6220,Tabulka3[[Číslo smlouvy   u pravidelné činnosti]:[Příjmení]],3,0))</f>
        <v/>
      </c>
      <c r="C6220" s="15" t="str">
        <f>IF(A6220="","",VLOOKUP(A6220,Tabulka3[[Číslo smlouvy   u pravidelné činnosti]:[Příjmení]],4,0))</f>
        <v/>
      </c>
      <c r="F6220" s="94"/>
      <c r="H6220" s="113"/>
      <c r="I6220" s="113"/>
      <c r="K6220" s="15"/>
      <c r="L6220" s="15"/>
      <c r="M6220" s="15">
        <f t="shared" si="291"/>
        <v>1</v>
      </c>
      <c r="N6220" s="15" t="str">
        <f t="shared" si="292"/>
        <v>-</v>
      </c>
      <c r="O6220" s="150">
        <f t="shared" si="293"/>
        <v>0</v>
      </c>
      <c r="P6220" s="15" t="str">
        <f>IF(COUNTIF('Personálie dobrovolníků '!U:X,N6220)&gt;0,"ANO","")</f>
        <v/>
      </c>
      <c r="Q6220" s="15"/>
    </row>
    <row r="6221" spans="2:17" s="25" customFormat="1" x14ac:dyDescent="0.3">
      <c r="B6221" s="15" t="str">
        <f>IF(A6221="","",VLOOKUP(A6221,Tabulka3[[Číslo smlouvy   u pravidelné činnosti]:[Příjmení]],3,0))</f>
        <v/>
      </c>
      <c r="C6221" s="15" t="str">
        <f>IF(A6221="","",VLOOKUP(A6221,Tabulka3[[Číslo smlouvy   u pravidelné činnosti]:[Příjmení]],4,0))</f>
        <v/>
      </c>
      <c r="F6221" s="94"/>
      <c r="H6221" s="113"/>
      <c r="I6221" s="113"/>
      <c r="K6221" s="15"/>
      <c r="L6221" s="15"/>
      <c r="M6221" s="15">
        <f t="shared" si="291"/>
        <v>1</v>
      </c>
      <c r="N6221" s="15" t="str">
        <f t="shared" si="292"/>
        <v>-</v>
      </c>
      <c r="O6221" s="150">
        <f t="shared" si="293"/>
        <v>0</v>
      </c>
      <c r="P6221" s="15" t="str">
        <f>IF(COUNTIF('Personálie dobrovolníků '!U:X,N6221)&gt;0,"ANO","")</f>
        <v/>
      </c>
      <c r="Q6221" s="15"/>
    </row>
    <row r="6222" spans="2:17" s="25" customFormat="1" x14ac:dyDescent="0.3">
      <c r="B6222" s="15" t="str">
        <f>IF(A6222="","",VLOOKUP(A6222,Tabulka3[[Číslo smlouvy   u pravidelné činnosti]:[Příjmení]],3,0))</f>
        <v/>
      </c>
      <c r="C6222" s="15" t="str">
        <f>IF(A6222="","",VLOOKUP(A6222,Tabulka3[[Číslo smlouvy   u pravidelné činnosti]:[Příjmení]],4,0))</f>
        <v/>
      </c>
      <c r="F6222" s="94"/>
      <c r="H6222" s="113"/>
      <c r="I6222" s="113"/>
      <c r="K6222" s="15"/>
      <c r="L6222" s="15"/>
      <c r="M6222" s="15">
        <f t="shared" si="291"/>
        <v>1</v>
      </c>
      <c r="N6222" s="15" t="str">
        <f t="shared" si="292"/>
        <v>-</v>
      </c>
      <c r="O6222" s="150">
        <f t="shared" si="293"/>
        <v>0</v>
      </c>
      <c r="P6222" s="15" t="str">
        <f>IF(COUNTIF('Personálie dobrovolníků '!U:X,N6222)&gt;0,"ANO","")</f>
        <v/>
      </c>
      <c r="Q6222" s="15"/>
    </row>
    <row r="6223" spans="2:17" s="25" customFormat="1" x14ac:dyDescent="0.3">
      <c r="B6223" s="15" t="str">
        <f>IF(A6223="","",VLOOKUP(A6223,Tabulka3[[Číslo smlouvy   u pravidelné činnosti]:[Příjmení]],3,0))</f>
        <v/>
      </c>
      <c r="C6223" s="15" t="str">
        <f>IF(A6223="","",VLOOKUP(A6223,Tabulka3[[Číslo smlouvy   u pravidelné činnosti]:[Příjmení]],4,0))</f>
        <v/>
      </c>
      <c r="F6223" s="94"/>
      <c r="H6223" s="113"/>
      <c r="I6223" s="113"/>
      <c r="K6223" s="15"/>
      <c r="L6223" s="15"/>
      <c r="M6223" s="15">
        <f t="shared" si="291"/>
        <v>1</v>
      </c>
      <c r="N6223" s="15" t="str">
        <f t="shared" si="292"/>
        <v>-</v>
      </c>
      <c r="O6223" s="150">
        <f t="shared" si="293"/>
        <v>0</v>
      </c>
      <c r="P6223" s="15" t="str">
        <f>IF(COUNTIF('Personálie dobrovolníků '!U:X,N6223)&gt;0,"ANO","")</f>
        <v/>
      </c>
      <c r="Q6223" s="15"/>
    </row>
    <row r="6224" spans="2:17" s="25" customFormat="1" x14ac:dyDescent="0.3">
      <c r="B6224" s="15" t="str">
        <f>IF(A6224="","",VLOOKUP(A6224,Tabulka3[[Číslo smlouvy   u pravidelné činnosti]:[Příjmení]],3,0))</f>
        <v/>
      </c>
      <c r="C6224" s="15" t="str">
        <f>IF(A6224="","",VLOOKUP(A6224,Tabulka3[[Číslo smlouvy   u pravidelné činnosti]:[Příjmení]],4,0))</f>
        <v/>
      </c>
      <c r="F6224" s="94"/>
      <c r="H6224" s="113"/>
      <c r="I6224" s="113"/>
      <c r="K6224" s="15"/>
      <c r="L6224" s="15"/>
      <c r="M6224" s="15">
        <f t="shared" si="291"/>
        <v>1</v>
      </c>
      <c r="N6224" s="15" t="str">
        <f t="shared" si="292"/>
        <v>-</v>
      </c>
      <c r="O6224" s="150">
        <f t="shared" si="293"/>
        <v>0</v>
      </c>
      <c r="P6224" s="15" t="str">
        <f>IF(COUNTIF('Personálie dobrovolníků '!U:X,N6224)&gt;0,"ANO","")</f>
        <v/>
      </c>
      <c r="Q6224" s="15"/>
    </row>
    <row r="6225" spans="2:17" s="25" customFormat="1" x14ac:dyDescent="0.3">
      <c r="B6225" s="15" t="str">
        <f>IF(A6225="","",VLOOKUP(A6225,Tabulka3[[Číslo smlouvy   u pravidelné činnosti]:[Příjmení]],3,0))</f>
        <v/>
      </c>
      <c r="C6225" s="15" t="str">
        <f>IF(A6225="","",VLOOKUP(A6225,Tabulka3[[Číslo smlouvy   u pravidelné činnosti]:[Příjmení]],4,0))</f>
        <v/>
      </c>
      <c r="F6225" s="94"/>
      <c r="H6225" s="113"/>
      <c r="I6225" s="113"/>
      <c r="K6225" s="15"/>
      <c r="L6225" s="15"/>
      <c r="M6225" s="15">
        <f t="shared" si="291"/>
        <v>1</v>
      </c>
      <c r="N6225" s="15" t="str">
        <f t="shared" si="292"/>
        <v>-</v>
      </c>
      <c r="O6225" s="150">
        <f t="shared" si="293"/>
        <v>0</v>
      </c>
      <c r="P6225" s="15" t="str">
        <f>IF(COUNTIF('Personálie dobrovolníků '!U:X,N6225)&gt;0,"ANO","")</f>
        <v/>
      </c>
      <c r="Q6225" s="15"/>
    </row>
    <row r="6226" spans="2:17" s="25" customFormat="1" x14ac:dyDescent="0.3">
      <c r="B6226" s="15" t="str">
        <f>IF(A6226="","",VLOOKUP(A6226,Tabulka3[[Číslo smlouvy   u pravidelné činnosti]:[Příjmení]],3,0))</f>
        <v/>
      </c>
      <c r="C6226" s="15" t="str">
        <f>IF(A6226="","",VLOOKUP(A6226,Tabulka3[[Číslo smlouvy   u pravidelné činnosti]:[Příjmení]],4,0))</f>
        <v/>
      </c>
      <c r="F6226" s="94"/>
      <c r="H6226" s="113"/>
      <c r="I6226" s="113"/>
      <c r="K6226" s="15"/>
      <c r="L6226" s="15"/>
      <c r="M6226" s="15">
        <f t="shared" si="291"/>
        <v>1</v>
      </c>
      <c r="N6226" s="15" t="str">
        <f t="shared" si="292"/>
        <v>-</v>
      </c>
      <c r="O6226" s="150">
        <f t="shared" si="293"/>
        <v>0</v>
      </c>
      <c r="P6226" s="15" t="str">
        <f>IF(COUNTIF('Personálie dobrovolníků '!U:X,N6226)&gt;0,"ANO","")</f>
        <v/>
      </c>
      <c r="Q6226" s="15"/>
    </row>
    <row r="6227" spans="2:17" s="25" customFormat="1" x14ac:dyDescent="0.3">
      <c r="B6227" s="15" t="str">
        <f>IF(A6227="","",VLOOKUP(A6227,Tabulka3[[Číslo smlouvy   u pravidelné činnosti]:[Příjmení]],3,0))</f>
        <v/>
      </c>
      <c r="C6227" s="15" t="str">
        <f>IF(A6227="","",VLOOKUP(A6227,Tabulka3[[Číslo smlouvy   u pravidelné činnosti]:[Příjmení]],4,0))</f>
        <v/>
      </c>
      <c r="F6227" s="94"/>
      <c r="H6227" s="113"/>
      <c r="I6227" s="113"/>
      <c r="K6227" s="15"/>
      <c r="L6227" s="15"/>
      <c r="M6227" s="15">
        <f t="shared" si="291"/>
        <v>1</v>
      </c>
      <c r="N6227" s="15" t="str">
        <f t="shared" si="292"/>
        <v>-</v>
      </c>
      <c r="O6227" s="150">
        <f t="shared" si="293"/>
        <v>0</v>
      </c>
      <c r="P6227" s="15" t="str">
        <f>IF(COUNTIF('Personálie dobrovolníků '!U:X,N6227)&gt;0,"ANO","")</f>
        <v/>
      </c>
      <c r="Q6227" s="15"/>
    </row>
    <row r="6228" spans="2:17" s="25" customFormat="1" x14ac:dyDescent="0.3">
      <c r="B6228" s="15" t="str">
        <f>IF(A6228="","",VLOOKUP(A6228,Tabulka3[[Číslo smlouvy   u pravidelné činnosti]:[Příjmení]],3,0))</f>
        <v/>
      </c>
      <c r="C6228" s="15" t="str">
        <f>IF(A6228="","",VLOOKUP(A6228,Tabulka3[[Číslo smlouvy   u pravidelné činnosti]:[Příjmení]],4,0))</f>
        <v/>
      </c>
      <c r="F6228" s="94"/>
      <c r="H6228" s="113"/>
      <c r="I6228" s="113"/>
      <c r="K6228" s="15"/>
      <c r="L6228" s="15"/>
      <c r="M6228" s="15">
        <f t="shared" si="291"/>
        <v>1</v>
      </c>
      <c r="N6228" s="15" t="str">
        <f t="shared" si="292"/>
        <v>-</v>
      </c>
      <c r="O6228" s="150">
        <f t="shared" si="293"/>
        <v>0</v>
      </c>
      <c r="P6228" s="15" t="str">
        <f>IF(COUNTIF('Personálie dobrovolníků '!U:X,N6228)&gt;0,"ANO","")</f>
        <v/>
      </c>
      <c r="Q6228" s="15"/>
    </row>
    <row r="6229" spans="2:17" s="25" customFormat="1" x14ac:dyDescent="0.3">
      <c r="B6229" s="15" t="str">
        <f>IF(A6229="","",VLOOKUP(A6229,Tabulka3[[Číslo smlouvy   u pravidelné činnosti]:[Příjmení]],3,0))</f>
        <v/>
      </c>
      <c r="C6229" s="15" t="str">
        <f>IF(A6229="","",VLOOKUP(A6229,Tabulka3[[Číslo smlouvy   u pravidelné činnosti]:[Příjmení]],4,0))</f>
        <v/>
      </c>
      <c r="F6229" s="94"/>
      <c r="H6229" s="113"/>
      <c r="I6229" s="113"/>
      <c r="K6229" s="15"/>
      <c r="L6229" s="15"/>
      <c r="M6229" s="15">
        <f t="shared" si="291"/>
        <v>1</v>
      </c>
      <c r="N6229" s="15" t="str">
        <f t="shared" si="292"/>
        <v>-</v>
      </c>
      <c r="O6229" s="150">
        <f t="shared" si="293"/>
        <v>0</v>
      </c>
      <c r="P6229" s="15" t="str">
        <f>IF(COUNTIF('Personálie dobrovolníků '!U:X,N6229)&gt;0,"ANO","")</f>
        <v/>
      </c>
      <c r="Q6229" s="15"/>
    </row>
    <row r="6230" spans="2:17" s="25" customFormat="1" x14ac:dyDescent="0.3">
      <c r="B6230" s="15" t="str">
        <f>IF(A6230="","",VLOOKUP(A6230,Tabulka3[[Číslo smlouvy   u pravidelné činnosti]:[Příjmení]],3,0))</f>
        <v/>
      </c>
      <c r="C6230" s="15" t="str">
        <f>IF(A6230="","",VLOOKUP(A6230,Tabulka3[[Číslo smlouvy   u pravidelné činnosti]:[Příjmení]],4,0))</f>
        <v/>
      </c>
      <c r="F6230" s="94"/>
      <c r="H6230" s="113"/>
      <c r="I6230" s="113"/>
      <c r="K6230" s="15"/>
      <c r="L6230" s="15"/>
      <c r="M6230" s="15">
        <f t="shared" si="291"/>
        <v>1</v>
      </c>
      <c r="N6230" s="15" t="str">
        <f t="shared" si="292"/>
        <v>-</v>
      </c>
      <c r="O6230" s="150">
        <f t="shared" si="293"/>
        <v>0</v>
      </c>
      <c r="P6230" s="15" t="str">
        <f>IF(COUNTIF('Personálie dobrovolníků '!U:X,N6230)&gt;0,"ANO","")</f>
        <v/>
      </c>
      <c r="Q6230" s="15"/>
    </row>
    <row r="6231" spans="2:17" s="25" customFormat="1" x14ac:dyDescent="0.3">
      <c r="B6231" s="15" t="str">
        <f>IF(A6231="","",VLOOKUP(A6231,Tabulka3[[Číslo smlouvy   u pravidelné činnosti]:[Příjmení]],3,0))</f>
        <v/>
      </c>
      <c r="C6231" s="15" t="str">
        <f>IF(A6231="","",VLOOKUP(A6231,Tabulka3[[Číslo smlouvy   u pravidelné činnosti]:[Příjmení]],4,0))</f>
        <v/>
      </c>
      <c r="F6231" s="94"/>
      <c r="H6231" s="113"/>
      <c r="I6231" s="113"/>
      <c r="K6231" s="15"/>
      <c r="L6231" s="15"/>
      <c r="M6231" s="15">
        <f t="shared" si="291"/>
        <v>1</v>
      </c>
      <c r="N6231" s="15" t="str">
        <f t="shared" si="292"/>
        <v>-</v>
      </c>
      <c r="O6231" s="150">
        <f t="shared" si="293"/>
        <v>0</v>
      </c>
      <c r="P6231" s="15" t="str">
        <f>IF(COUNTIF('Personálie dobrovolníků '!U:X,N6231)&gt;0,"ANO","")</f>
        <v/>
      </c>
      <c r="Q6231" s="15"/>
    </row>
    <row r="6232" spans="2:17" s="25" customFormat="1" x14ac:dyDescent="0.3">
      <c r="B6232" s="15" t="str">
        <f>IF(A6232="","",VLOOKUP(A6232,Tabulka3[[Číslo smlouvy   u pravidelné činnosti]:[Příjmení]],3,0))</f>
        <v/>
      </c>
      <c r="C6232" s="15" t="str">
        <f>IF(A6232="","",VLOOKUP(A6232,Tabulka3[[Číslo smlouvy   u pravidelné činnosti]:[Příjmení]],4,0))</f>
        <v/>
      </c>
      <c r="F6232" s="94"/>
      <c r="H6232" s="113"/>
      <c r="I6232" s="113"/>
      <c r="K6232" s="15"/>
      <c r="L6232" s="15"/>
      <c r="M6232" s="15">
        <f t="shared" si="291"/>
        <v>1</v>
      </c>
      <c r="N6232" s="15" t="str">
        <f t="shared" si="292"/>
        <v>-</v>
      </c>
      <c r="O6232" s="150">
        <f t="shared" si="293"/>
        <v>0</v>
      </c>
      <c r="P6232" s="15" t="str">
        <f>IF(COUNTIF('Personálie dobrovolníků '!U:X,N6232)&gt;0,"ANO","")</f>
        <v/>
      </c>
      <c r="Q6232" s="15"/>
    </row>
    <row r="6233" spans="2:17" s="25" customFormat="1" x14ac:dyDescent="0.3">
      <c r="B6233" s="15" t="str">
        <f>IF(A6233="","",VLOOKUP(A6233,Tabulka3[[Číslo smlouvy   u pravidelné činnosti]:[Příjmení]],3,0))</f>
        <v/>
      </c>
      <c r="C6233" s="15" t="str">
        <f>IF(A6233="","",VLOOKUP(A6233,Tabulka3[[Číslo smlouvy   u pravidelné činnosti]:[Příjmení]],4,0))</f>
        <v/>
      </c>
      <c r="F6233" s="94"/>
      <c r="H6233" s="113"/>
      <c r="I6233" s="113"/>
      <c r="K6233" s="15"/>
      <c r="L6233" s="15"/>
      <c r="M6233" s="15">
        <f t="shared" si="291"/>
        <v>1</v>
      </c>
      <c r="N6233" s="15" t="str">
        <f t="shared" si="292"/>
        <v>-</v>
      </c>
      <c r="O6233" s="150">
        <f t="shared" si="293"/>
        <v>0</v>
      </c>
      <c r="P6233" s="15" t="str">
        <f>IF(COUNTIF('Personálie dobrovolníků '!U:X,N6233)&gt;0,"ANO","")</f>
        <v/>
      </c>
      <c r="Q6233" s="15"/>
    </row>
    <row r="6234" spans="2:17" s="25" customFormat="1" x14ac:dyDescent="0.3">
      <c r="B6234" s="15" t="str">
        <f>IF(A6234="","",VLOOKUP(A6234,Tabulka3[[Číslo smlouvy   u pravidelné činnosti]:[Příjmení]],3,0))</f>
        <v/>
      </c>
      <c r="C6234" s="15" t="str">
        <f>IF(A6234="","",VLOOKUP(A6234,Tabulka3[[Číslo smlouvy   u pravidelné činnosti]:[Příjmení]],4,0))</f>
        <v/>
      </c>
      <c r="F6234" s="94"/>
      <c r="H6234" s="113"/>
      <c r="I6234" s="113"/>
      <c r="K6234" s="15"/>
      <c r="L6234" s="15"/>
      <c r="M6234" s="15">
        <f t="shared" si="291"/>
        <v>1</v>
      </c>
      <c r="N6234" s="15" t="str">
        <f t="shared" si="292"/>
        <v>-</v>
      </c>
      <c r="O6234" s="150">
        <f t="shared" si="293"/>
        <v>0</v>
      </c>
      <c r="P6234" s="15" t="str">
        <f>IF(COUNTIF('Personálie dobrovolníků '!U:X,N6234)&gt;0,"ANO","")</f>
        <v/>
      </c>
      <c r="Q6234" s="15"/>
    </row>
    <row r="6235" spans="2:17" s="25" customFormat="1" x14ac:dyDescent="0.3">
      <c r="B6235" s="15" t="str">
        <f>IF(A6235="","",VLOOKUP(A6235,Tabulka3[[Číslo smlouvy   u pravidelné činnosti]:[Příjmení]],3,0))</f>
        <v/>
      </c>
      <c r="C6235" s="15" t="str">
        <f>IF(A6235="","",VLOOKUP(A6235,Tabulka3[[Číslo smlouvy   u pravidelné činnosti]:[Příjmení]],4,0))</f>
        <v/>
      </c>
      <c r="F6235" s="94"/>
      <c r="H6235" s="113"/>
      <c r="I6235" s="113"/>
      <c r="K6235" s="15"/>
      <c r="L6235" s="15"/>
      <c r="M6235" s="15">
        <f t="shared" si="291"/>
        <v>1</v>
      </c>
      <c r="N6235" s="15" t="str">
        <f t="shared" si="292"/>
        <v>-</v>
      </c>
      <c r="O6235" s="150">
        <f t="shared" si="293"/>
        <v>0</v>
      </c>
      <c r="P6235" s="15" t="str">
        <f>IF(COUNTIF('Personálie dobrovolníků '!U:X,N6235)&gt;0,"ANO","")</f>
        <v/>
      </c>
      <c r="Q6235" s="15"/>
    </row>
    <row r="6236" spans="2:17" s="25" customFormat="1" x14ac:dyDescent="0.3">
      <c r="B6236" s="15" t="str">
        <f>IF(A6236="","",VLOOKUP(A6236,Tabulka3[[Číslo smlouvy   u pravidelné činnosti]:[Příjmení]],3,0))</f>
        <v/>
      </c>
      <c r="C6236" s="15" t="str">
        <f>IF(A6236="","",VLOOKUP(A6236,Tabulka3[[Číslo smlouvy   u pravidelné činnosti]:[Příjmení]],4,0))</f>
        <v/>
      </c>
      <c r="F6236" s="94"/>
      <c r="H6236" s="113"/>
      <c r="I6236" s="113"/>
      <c r="K6236" s="15"/>
      <c r="L6236" s="15"/>
      <c r="M6236" s="15">
        <f t="shared" si="291"/>
        <v>1</v>
      </c>
      <c r="N6236" s="15" t="str">
        <f t="shared" si="292"/>
        <v>-</v>
      </c>
      <c r="O6236" s="150">
        <f t="shared" si="293"/>
        <v>0</v>
      </c>
      <c r="P6236" s="15" t="str">
        <f>IF(COUNTIF('Personálie dobrovolníků '!U:X,N6236)&gt;0,"ANO","")</f>
        <v/>
      </c>
      <c r="Q6236" s="15"/>
    </row>
    <row r="6237" spans="2:17" s="25" customFormat="1" x14ac:dyDescent="0.3">
      <c r="B6237" s="15" t="str">
        <f>IF(A6237="","",VLOOKUP(A6237,Tabulka3[[Číslo smlouvy   u pravidelné činnosti]:[Příjmení]],3,0))</f>
        <v/>
      </c>
      <c r="C6237" s="15" t="str">
        <f>IF(A6237="","",VLOOKUP(A6237,Tabulka3[[Číslo smlouvy   u pravidelné činnosti]:[Příjmení]],4,0))</f>
        <v/>
      </c>
      <c r="F6237" s="94"/>
      <c r="H6237" s="113"/>
      <c r="I6237" s="113"/>
      <c r="K6237" s="15"/>
      <c r="L6237" s="15"/>
      <c r="M6237" s="15">
        <f t="shared" si="291"/>
        <v>1</v>
      </c>
      <c r="N6237" s="15" t="str">
        <f t="shared" si="292"/>
        <v>-</v>
      </c>
      <c r="O6237" s="150">
        <f t="shared" si="293"/>
        <v>0</v>
      </c>
      <c r="P6237" s="15" t="str">
        <f>IF(COUNTIF('Personálie dobrovolníků '!U:X,N6237)&gt;0,"ANO","")</f>
        <v/>
      </c>
      <c r="Q6237" s="15"/>
    </row>
    <row r="6238" spans="2:17" s="25" customFormat="1" x14ac:dyDescent="0.3">
      <c r="B6238" s="15" t="str">
        <f>IF(A6238="","",VLOOKUP(A6238,Tabulka3[[Číslo smlouvy   u pravidelné činnosti]:[Příjmení]],3,0))</f>
        <v/>
      </c>
      <c r="C6238" s="15" t="str">
        <f>IF(A6238="","",VLOOKUP(A6238,Tabulka3[[Číslo smlouvy   u pravidelné činnosti]:[Příjmení]],4,0))</f>
        <v/>
      </c>
      <c r="F6238" s="94"/>
      <c r="H6238" s="113"/>
      <c r="I6238" s="113"/>
      <c r="K6238" s="15"/>
      <c r="L6238" s="15"/>
      <c r="M6238" s="15">
        <f t="shared" si="291"/>
        <v>1</v>
      </c>
      <c r="N6238" s="15" t="str">
        <f t="shared" si="292"/>
        <v>-</v>
      </c>
      <c r="O6238" s="150">
        <f t="shared" si="293"/>
        <v>0</v>
      </c>
      <c r="P6238" s="15" t="str">
        <f>IF(COUNTIF('Personálie dobrovolníků '!U:X,N6238)&gt;0,"ANO","")</f>
        <v/>
      </c>
      <c r="Q6238" s="15"/>
    </row>
    <row r="6239" spans="2:17" s="25" customFormat="1" x14ac:dyDescent="0.3">
      <c r="B6239" s="15" t="str">
        <f>IF(A6239="","",VLOOKUP(A6239,Tabulka3[[Číslo smlouvy   u pravidelné činnosti]:[Příjmení]],3,0))</f>
        <v/>
      </c>
      <c r="C6239" s="15" t="str">
        <f>IF(A6239="","",VLOOKUP(A6239,Tabulka3[[Číslo smlouvy   u pravidelné činnosti]:[Příjmení]],4,0))</f>
        <v/>
      </c>
      <c r="F6239" s="94"/>
      <c r="H6239" s="113"/>
      <c r="I6239" s="113"/>
      <c r="K6239" s="15"/>
      <c r="L6239" s="15"/>
      <c r="M6239" s="15">
        <f t="shared" si="291"/>
        <v>1</v>
      </c>
      <c r="N6239" s="15" t="str">
        <f t="shared" si="292"/>
        <v>-</v>
      </c>
      <c r="O6239" s="150">
        <f t="shared" si="293"/>
        <v>0</v>
      </c>
      <c r="P6239" s="15" t="str">
        <f>IF(COUNTIF('Personálie dobrovolníků '!U:X,N6239)&gt;0,"ANO","")</f>
        <v/>
      </c>
      <c r="Q6239" s="15"/>
    </row>
    <row r="6240" spans="2:17" s="25" customFormat="1" x14ac:dyDescent="0.3">
      <c r="B6240" s="15" t="str">
        <f>IF(A6240="","",VLOOKUP(A6240,Tabulka3[[Číslo smlouvy   u pravidelné činnosti]:[Příjmení]],3,0))</f>
        <v/>
      </c>
      <c r="C6240" s="15" t="str">
        <f>IF(A6240="","",VLOOKUP(A6240,Tabulka3[[Číslo smlouvy   u pravidelné činnosti]:[Příjmení]],4,0))</f>
        <v/>
      </c>
      <c r="F6240" s="94"/>
      <c r="H6240" s="113"/>
      <c r="I6240" s="113"/>
      <c r="K6240" s="15"/>
      <c r="L6240" s="15"/>
      <c r="M6240" s="15">
        <f t="shared" si="291"/>
        <v>1</v>
      </c>
      <c r="N6240" s="15" t="str">
        <f t="shared" si="292"/>
        <v>-</v>
      </c>
      <c r="O6240" s="150">
        <f t="shared" si="293"/>
        <v>0</v>
      </c>
      <c r="P6240" s="15" t="str">
        <f>IF(COUNTIF('Personálie dobrovolníků '!U:X,N6240)&gt;0,"ANO","")</f>
        <v/>
      </c>
      <c r="Q6240" s="15"/>
    </row>
    <row r="6241" spans="2:17" s="25" customFormat="1" x14ac:dyDescent="0.3">
      <c r="B6241" s="15" t="str">
        <f>IF(A6241="","",VLOOKUP(A6241,Tabulka3[[Číslo smlouvy   u pravidelné činnosti]:[Příjmení]],3,0))</f>
        <v/>
      </c>
      <c r="C6241" s="15" t="str">
        <f>IF(A6241="","",VLOOKUP(A6241,Tabulka3[[Číslo smlouvy   u pravidelné činnosti]:[Příjmení]],4,0))</f>
        <v/>
      </c>
      <c r="F6241" s="94"/>
      <c r="H6241" s="113"/>
      <c r="I6241" s="113"/>
      <c r="K6241" s="15"/>
      <c r="L6241" s="15"/>
      <c r="M6241" s="15">
        <f t="shared" si="291"/>
        <v>1</v>
      </c>
      <c r="N6241" s="15" t="str">
        <f t="shared" si="292"/>
        <v>-</v>
      </c>
      <c r="O6241" s="150">
        <f t="shared" si="293"/>
        <v>0</v>
      </c>
      <c r="P6241" s="15" t="str">
        <f>IF(COUNTIF('Personálie dobrovolníků '!U:X,N6241)&gt;0,"ANO","")</f>
        <v/>
      </c>
      <c r="Q6241" s="15"/>
    </row>
    <row r="6242" spans="2:17" s="25" customFormat="1" x14ac:dyDescent="0.3">
      <c r="B6242" s="15" t="str">
        <f>IF(A6242="","",VLOOKUP(A6242,Tabulka3[[Číslo smlouvy   u pravidelné činnosti]:[Příjmení]],3,0))</f>
        <v/>
      </c>
      <c r="C6242" s="15" t="str">
        <f>IF(A6242="","",VLOOKUP(A6242,Tabulka3[[Číslo smlouvy   u pravidelné činnosti]:[Příjmení]],4,0))</f>
        <v/>
      </c>
      <c r="F6242" s="94"/>
      <c r="H6242" s="113"/>
      <c r="I6242" s="113"/>
      <c r="K6242" s="15"/>
      <c r="L6242" s="15"/>
      <c r="M6242" s="15">
        <f t="shared" si="291"/>
        <v>1</v>
      </c>
      <c r="N6242" s="15" t="str">
        <f t="shared" si="292"/>
        <v>-</v>
      </c>
      <c r="O6242" s="150">
        <f t="shared" si="293"/>
        <v>0</v>
      </c>
      <c r="P6242" s="15" t="str">
        <f>IF(COUNTIF('Personálie dobrovolníků '!U:X,N6242)&gt;0,"ANO","")</f>
        <v/>
      </c>
      <c r="Q6242" s="15"/>
    </row>
    <row r="6243" spans="2:17" s="25" customFormat="1" x14ac:dyDescent="0.3">
      <c r="B6243" s="15" t="str">
        <f>IF(A6243="","",VLOOKUP(A6243,Tabulka3[[Číslo smlouvy   u pravidelné činnosti]:[Příjmení]],3,0))</f>
        <v/>
      </c>
      <c r="C6243" s="15" t="str">
        <f>IF(A6243="","",VLOOKUP(A6243,Tabulka3[[Číslo smlouvy   u pravidelné činnosti]:[Příjmení]],4,0))</f>
        <v/>
      </c>
      <c r="F6243" s="94"/>
      <c r="H6243" s="113"/>
      <c r="I6243" s="113"/>
      <c r="K6243" s="15"/>
      <c r="L6243" s="15"/>
      <c r="M6243" s="15">
        <f t="shared" si="291"/>
        <v>1</v>
      </c>
      <c r="N6243" s="15" t="str">
        <f t="shared" si="292"/>
        <v>-</v>
      </c>
      <c r="O6243" s="150">
        <f t="shared" si="293"/>
        <v>0</v>
      </c>
      <c r="P6243" s="15" t="str">
        <f>IF(COUNTIF('Personálie dobrovolníků '!U:X,N6243)&gt;0,"ANO","")</f>
        <v/>
      </c>
      <c r="Q6243" s="15"/>
    </row>
    <row r="6244" spans="2:17" s="25" customFormat="1" x14ac:dyDescent="0.3">
      <c r="B6244" s="15" t="str">
        <f>IF(A6244="","",VLOOKUP(A6244,Tabulka3[[Číslo smlouvy   u pravidelné činnosti]:[Příjmení]],3,0))</f>
        <v/>
      </c>
      <c r="C6244" s="15" t="str">
        <f>IF(A6244="","",VLOOKUP(A6244,Tabulka3[[Číslo smlouvy   u pravidelné činnosti]:[Příjmení]],4,0))</f>
        <v/>
      </c>
      <c r="F6244" s="94"/>
      <c r="H6244" s="113"/>
      <c r="I6244" s="113"/>
      <c r="K6244" s="15"/>
      <c r="L6244" s="15"/>
      <c r="M6244" s="15">
        <f t="shared" si="291"/>
        <v>1</v>
      </c>
      <c r="N6244" s="15" t="str">
        <f t="shared" si="292"/>
        <v>-</v>
      </c>
      <c r="O6244" s="150">
        <f t="shared" si="293"/>
        <v>0</v>
      </c>
      <c r="P6244" s="15" t="str">
        <f>IF(COUNTIF('Personálie dobrovolníků '!U:X,N6244)&gt;0,"ANO","")</f>
        <v/>
      </c>
      <c r="Q6244" s="15"/>
    </row>
    <row r="6245" spans="2:17" s="25" customFormat="1" x14ac:dyDescent="0.3">
      <c r="B6245" s="15" t="str">
        <f>IF(A6245="","",VLOOKUP(A6245,Tabulka3[[Číslo smlouvy   u pravidelné činnosti]:[Příjmení]],3,0))</f>
        <v/>
      </c>
      <c r="C6245" s="15" t="str">
        <f>IF(A6245="","",VLOOKUP(A6245,Tabulka3[[Číslo smlouvy   u pravidelné činnosti]:[Příjmení]],4,0))</f>
        <v/>
      </c>
      <c r="F6245" s="94"/>
      <c r="H6245" s="113"/>
      <c r="I6245" s="113"/>
      <c r="K6245" s="15"/>
      <c r="L6245" s="15"/>
      <c r="M6245" s="15">
        <f t="shared" si="291"/>
        <v>1</v>
      </c>
      <c r="N6245" s="15" t="str">
        <f t="shared" si="292"/>
        <v>-</v>
      </c>
      <c r="O6245" s="150">
        <f t="shared" si="293"/>
        <v>0</v>
      </c>
      <c r="P6245" s="15" t="str">
        <f>IF(COUNTIF('Personálie dobrovolníků '!U:X,N6245)&gt;0,"ANO","")</f>
        <v/>
      </c>
      <c r="Q6245" s="15"/>
    </row>
    <row r="6246" spans="2:17" s="25" customFormat="1" x14ac:dyDescent="0.3">
      <c r="B6246" s="15" t="str">
        <f>IF(A6246="","",VLOOKUP(A6246,Tabulka3[[Číslo smlouvy   u pravidelné činnosti]:[Příjmení]],3,0))</f>
        <v/>
      </c>
      <c r="C6246" s="15" t="str">
        <f>IF(A6246="","",VLOOKUP(A6246,Tabulka3[[Číslo smlouvy   u pravidelné činnosti]:[Příjmení]],4,0))</f>
        <v/>
      </c>
      <c r="F6246" s="94"/>
      <c r="H6246" s="113"/>
      <c r="I6246" s="113"/>
      <c r="K6246" s="15"/>
      <c r="L6246" s="15"/>
      <c r="M6246" s="15">
        <f t="shared" si="291"/>
        <v>1</v>
      </c>
      <c r="N6246" s="15" t="str">
        <f t="shared" si="292"/>
        <v>-</v>
      </c>
      <c r="O6246" s="150">
        <f t="shared" si="293"/>
        <v>0</v>
      </c>
      <c r="P6246" s="15" t="str">
        <f>IF(COUNTIF('Personálie dobrovolníků '!U:X,N6246)&gt;0,"ANO","")</f>
        <v/>
      </c>
      <c r="Q6246" s="15"/>
    </row>
    <row r="6247" spans="2:17" s="25" customFormat="1" x14ac:dyDescent="0.3">
      <c r="B6247" s="15" t="str">
        <f>IF(A6247="","",VLOOKUP(A6247,Tabulka3[[Číslo smlouvy   u pravidelné činnosti]:[Příjmení]],3,0))</f>
        <v/>
      </c>
      <c r="C6247" s="15" t="str">
        <f>IF(A6247="","",VLOOKUP(A6247,Tabulka3[[Číslo smlouvy   u pravidelné činnosti]:[Příjmení]],4,0))</f>
        <v/>
      </c>
      <c r="F6247" s="94"/>
      <c r="H6247" s="113"/>
      <c r="I6247" s="113"/>
      <c r="K6247" s="15"/>
      <c r="L6247" s="15"/>
      <c r="M6247" s="15">
        <f t="shared" si="291"/>
        <v>1</v>
      </c>
      <c r="N6247" s="15" t="str">
        <f t="shared" si="292"/>
        <v>-</v>
      </c>
      <c r="O6247" s="150">
        <f t="shared" si="293"/>
        <v>0</v>
      </c>
      <c r="P6247" s="15" t="str">
        <f>IF(COUNTIF('Personálie dobrovolníků '!U:X,N6247)&gt;0,"ANO","")</f>
        <v/>
      </c>
      <c r="Q6247" s="15"/>
    </row>
    <row r="6248" spans="2:17" s="25" customFormat="1" x14ac:dyDescent="0.3">
      <c r="B6248" s="15" t="str">
        <f>IF(A6248="","",VLOOKUP(A6248,Tabulka3[[Číslo smlouvy   u pravidelné činnosti]:[Příjmení]],3,0))</f>
        <v/>
      </c>
      <c r="C6248" s="15" t="str">
        <f>IF(A6248="","",VLOOKUP(A6248,Tabulka3[[Číslo smlouvy   u pravidelné činnosti]:[Příjmení]],4,0))</f>
        <v/>
      </c>
      <c r="F6248" s="94"/>
      <c r="H6248" s="113"/>
      <c r="I6248" s="113"/>
      <c r="K6248" s="15"/>
      <c r="L6248" s="15"/>
      <c r="M6248" s="15">
        <f t="shared" si="291"/>
        <v>1</v>
      </c>
      <c r="N6248" s="15" t="str">
        <f t="shared" si="292"/>
        <v>-</v>
      </c>
      <c r="O6248" s="150">
        <f t="shared" si="293"/>
        <v>0</v>
      </c>
      <c r="P6248" s="15" t="str">
        <f>IF(COUNTIF('Personálie dobrovolníků '!U:X,N6248)&gt;0,"ANO","")</f>
        <v/>
      </c>
      <c r="Q6248" s="15"/>
    </row>
    <row r="6249" spans="2:17" s="25" customFormat="1" x14ac:dyDescent="0.3">
      <c r="B6249" s="15" t="str">
        <f>IF(A6249="","",VLOOKUP(A6249,Tabulka3[[Číslo smlouvy   u pravidelné činnosti]:[Příjmení]],3,0))</f>
        <v/>
      </c>
      <c r="C6249" s="15" t="str">
        <f>IF(A6249="","",VLOOKUP(A6249,Tabulka3[[Číslo smlouvy   u pravidelné činnosti]:[Příjmení]],4,0))</f>
        <v/>
      </c>
      <c r="F6249" s="94"/>
      <c r="H6249" s="113"/>
      <c r="I6249" s="113"/>
      <c r="K6249" s="15"/>
      <c r="L6249" s="15"/>
      <c r="M6249" s="15">
        <f t="shared" si="291"/>
        <v>1</v>
      </c>
      <c r="N6249" s="15" t="str">
        <f t="shared" si="292"/>
        <v>-</v>
      </c>
      <c r="O6249" s="150">
        <f t="shared" si="293"/>
        <v>0</v>
      </c>
      <c r="P6249" s="15" t="str">
        <f>IF(COUNTIF('Personálie dobrovolníků '!U:X,N6249)&gt;0,"ANO","")</f>
        <v/>
      </c>
      <c r="Q6249" s="15"/>
    </row>
    <row r="6250" spans="2:17" s="25" customFormat="1" x14ac:dyDescent="0.3">
      <c r="B6250" s="15" t="str">
        <f>IF(A6250="","",VLOOKUP(A6250,Tabulka3[[Číslo smlouvy   u pravidelné činnosti]:[Příjmení]],3,0))</f>
        <v/>
      </c>
      <c r="C6250" s="15" t="str">
        <f>IF(A6250="","",VLOOKUP(A6250,Tabulka3[[Číslo smlouvy   u pravidelné činnosti]:[Příjmení]],4,0))</f>
        <v/>
      </c>
      <c r="F6250" s="94"/>
      <c r="H6250" s="113"/>
      <c r="I6250" s="113"/>
      <c r="K6250" s="15"/>
      <c r="L6250" s="15"/>
      <c r="M6250" s="15">
        <f t="shared" si="291"/>
        <v>1</v>
      </c>
      <c r="N6250" s="15" t="str">
        <f t="shared" si="292"/>
        <v>-</v>
      </c>
      <c r="O6250" s="150">
        <f t="shared" si="293"/>
        <v>0</v>
      </c>
      <c r="P6250" s="15" t="str">
        <f>IF(COUNTIF('Personálie dobrovolníků '!U:X,N6250)&gt;0,"ANO","")</f>
        <v/>
      </c>
      <c r="Q6250" s="15"/>
    </row>
    <row r="6251" spans="2:17" s="25" customFormat="1" x14ac:dyDescent="0.3">
      <c r="B6251" s="15" t="str">
        <f>IF(A6251="","",VLOOKUP(A6251,Tabulka3[[Číslo smlouvy   u pravidelné činnosti]:[Příjmení]],3,0))</f>
        <v/>
      </c>
      <c r="C6251" s="15" t="str">
        <f>IF(A6251="","",VLOOKUP(A6251,Tabulka3[[Číslo smlouvy   u pravidelné činnosti]:[Příjmení]],4,0))</f>
        <v/>
      </c>
      <c r="F6251" s="94"/>
      <c r="H6251" s="113"/>
      <c r="I6251" s="113"/>
      <c r="K6251" s="15"/>
      <c r="L6251" s="15"/>
      <c r="M6251" s="15">
        <f t="shared" si="291"/>
        <v>1</v>
      </c>
      <c r="N6251" s="15" t="str">
        <f t="shared" si="292"/>
        <v>-</v>
      </c>
      <c r="O6251" s="150">
        <f t="shared" si="293"/>
        <v>0</v>
      </c>
      <c r="P6251" s="15" t="str">
        <f>IF(COUNTIF('Personálie dobrovolníků '!U:X,N6251)&gt;0,"ANO","")</f>
        <v/>
      </c>
      <c r="Q6251" s="15"/>
    </row>
    <row r="6252" spans="2:17" s="25" customFormat="1" x14ac:dyDescent="0.3">
      <c r="B6252" s="15" t="str">
        <f>IF(A6252="","",VLOOKUP(A6252,Tabulka3[[Číslo smlouvy   u pravidelné činnosti]:[Příjmení]],3,0))</f>
        <v/>
      </c>
      <c r="C6252" s="15" t="str">
        <f>IF(A6252="","",VLOOKUP(A6252,Tabulka3[[Číslo smlouvy   u pravidelné činnosti]:[Příjmení]],4,0))</f>
        <v/>
      </c>
      <c r="F6252" s="94"/>
      <c r="H6252" s="113"/>
      <c r="I6252" s="113"/>
      <c r="K6252" s="15"/>
      <c r="L6252" s="15"/>
      <c r="M6252" s="15">
        <f t="shared" si="291"/>
        <v>1</v>
      </c>
      <c r="N6252" s="15" t="str">
        <f t="shared" si="292"/>
        <v>-</v>
      </c>
      <c r="O6252" s="150">
        <f t="shared" si="293"/>
        <v>0</v>
      </c>
      <c r="P6252" s="15" t="str">
        <f>IF(COUNTIF('Personálie dobrovolníků '!U:X,N6252)&gt;0,"ANO","")</f>
        <v/>
      </c>
      <c r="Q6252" s="15"/>
    </row>
    <row r="6253" spans="2:17" s="25" customFormat="1" x14ac:dyDescent="0.3">
      <c r="B6253" s="15" t="str">
        <f>IF(A6253="","",VLOOKUP(A6253,Tabulka3[[Číslo smlouvy   u pravidelné činnosti]:[Příjmení]],3,0))</f>
        <v/>
      </c>
      <c r="C6253" s="15" t="str">
        <f>IF(A6253="","",VLOOKUP(A6253,Tabulka3[[Číslo smlouvy   u pravidelné činnosti]:[Příjmení]],4,0))</f>
        <v/>
      </c>
      <c r="F6253" s="94"/>
      <c r="H6253" s="113"/>
      <c r="I6253" s="113"/>
      <c r="K6253" s="15"/>
      <c r="L6253" s="15"/>
      <c r="M6253" s="15">
        <f t="shared" si="291"/>
        <v>1</v>
      </c>
      <c r="N6253" s="15" t="str">
        <f t="shared" si="292"/>
        <v>-</v>
      </c>
      <c r="O6253" s="150">
        <f t="shared" si="293"/>
        <v>0</v>
      </c>
      <c r="P6253" s="15" t="str">
        <f>IF(COUNTIF('Personálie dobrovolníků '!U:X,N6253)&gt;0,"ANO","")</f>
        <v/>
      </c>
      <c r="Q6253" s="15"/>
    </row>
    <row r="6254" spans="2:17" s="25" customFormat="1" x14ac:dyDescent="0.3">
      <c r="B6254" s="15" t="str">
        <f>IF(A6254="","",VLOOKUP(A6254,Tabulka3[[Číslo smlouvy   u pravidelné činnosti]:[Příjmení]],3,0))</f>
        <v/>
      </c>
      <c r="C6254" s="15" t="str">
        <f>IF(A6254="","",VLOOKUP(A6254,Tabulka3[[Číslo smlouvy   u pravidelné činnosti]:[Příjmení]],4,0))</f>
        <v/>
      </c>
      <c r="F6254" s="94"/>
      <c r="H6254" s="113"/>
      <c r="I6254" s="113"/>
      <c r="K6254" s="15"/>
      <c r="L6254" s="15"/>
      <c r="M6254" s="15">
        <f t="shared" si="291"/>
        <v>1</v>
      </c>
      <c r="N6254" s="15" t="str">
        <f t="shared" si="292"/>
        <v>-</v>
      </c>
      <c r="O6254" s="150">
        <f t="shared" si="293"/>
        <v>0</v>
      </c>
      <c r="P6254" s="15" t="str">
        <f>IF(COUNTIF('Personálie dobrovolníků '!U:X,N6254)&gt;0,"ANO","")</f>
        <v/>
      </c>
      <c r="Q6254" s="15"/>
    </row>
    <row r="6255" spans="2:17" s="25" customFormat="1" x14ac:dyDescent="0.3">
      <c r="B6255" s="15" t="str">
        <f>IF(A6255="","",VLOOKUP(A6255,Tabulka3[[Číslo smlouvy   u pravidelné činnosti]:[Příjmení]],3,0))</f>
        <v/>
      </c>
      <c r="C6255" s="15" t="str">
        <f>IF(A6255="","",VLOOKUP(A6255,Tabulka3[[Číslo smlouvy   u pravidelné činnosti]:[Příjmení]],4,0))</f>
        <v/>
      </c>
      <c r="F6255" s="94"/>
      <c r="H6255" s="113"/>
      <c r="I6255" s="113"/>
      <c r="K6255" s="15"/>
      <c r="L6255" s="15"/>
      <c r="M6255" s="15">
        <f t="shared" si="291"/>
        <v>1</v>
      </c>
      <c r="N6255" s="15" t="str">
        <f t="shared" si="292"/>
        <v>-</v>
      </c>
      <c r="O6255" s="150">
        <f t="shared" si="293"/>
        <v>0</v>
      </c>
      <c r="P6255" s="15" t="str">
        <f>IF(COUNTIF('Personálie dobrovolníků '!U:X,N6255)&gt;0,"ANO","")</f>
        <v/>
      </c>
      <c r="Q6255" s="15"/>
    </row>
    <row r="6256" spans="2:17" s="25" customFormat="1" x14ac:dyDescent="0.3">
      <c r="B6256" s="15" t="str">
        <f>IF(A6256="","",VLOOKUP(A6256,Tabulka3[[Číslo smlouvy   u pravidelné činnosti]:[Příjmení]],3,0))</f>
        <v/>
      </c>
      <c r="C6256" s="15" t="str">
        <f>IF(A6256="","",VLOOKUP(A6256,Tabulka3[[Číslo smlouvy   u pravidelné činnosti]:[Příjmení]],4,0))</f>
        <v/>
      </c>
      <c r="F6256" s="94"/>
      <c r="H6256" s="113"/>
      <c r="I6256" s="113"/>
      <c r="K6256" s="15"/>
      <c r="L6256" s="15"/>
      <c r="M6256" s="15">
        <f t="shared" si="291"/>
        <v>1</v>
      </c>
      <c r="N6256" s="15" t="str">
        <f t="shared" si="292"/>
        <v>-</v>
      </c>
      <c r="O6256" s="150">
        <f t="shared" si="293"/>
        <v>0</v>
      </c>
      <c r="P6256" s="15" t="str">
        <f>IF(COUNTIF('Personálie dobrovolníků '!U:X,N6256)&gt;0,"ANO","")</f>
        <v/>
      </c>
      <c r="Q6256" s="15"/>
    </row>
    <row r="6257" spans="2:17" s="25" customFormat="1" x14ac:dyDescent="0.3">
      <c r="B6257" s="15" t="str">
        <f>IF(A6257="","",VLOOKUP(A6257,Tabulka3[[Číslo smlouvy   u pravidelné činnosti]:[Příjmení]],3,0))</f>
        <v/>
      </c>
      <c r="C6257" s="15" t="str">
        <f>IF(A6257="","",VLOOKUP(A6257,Tabulka3[[Číslo smlouvy   u pravidelné činnosti]:[Příjmení]],4,0))</f>
        <v/>
      </c>
      <c r="F6257" s="94"/>
      <c r="H6257" s="113"/>
      <c r="I6257" s="113"/>
      <c r="K6257" s="15"/>
      <c r="L6257" s="15"/>
      <c r="M6257" s="15">
        <f t="shared" si="291"/>
        <v>1</v>
      </c>
      <c r="N6257" s="15" t="str">
        <f t="shared" si="292"/>
        <v>-</v>
      </c>
      <c r="O6257" s="150">
        <f t="shared" si="293"/>
        <v>0</v>
      </c>
      <c r="P6257" s="15" t="str">
        <f>IF(COUNTIF('Personálie dobrovolníků '!U:X,N6257)&gt;0,"ANO","")</f>
        <v/>
      </c>
      <c r="Q6257" s="15"/>
    </row>
    <row r="6258" spans="2:17" s="25" customFormat="1" x14ac:dyDescent="0.3">
      <c r="B6258" s="15" t="str">
        <f>IF(A6258="","",VLOOKUP(A6258,Tabulka3[[Číslo smlouvy   u pravidelné činnosti]:[Příjmení]],3,0))</f>
        <v/>
      </c>
      <c r="C6258" s="15" t="str">
        <f>IF(A6258="","",VLOOKUP(A6258,Tabulka3[[Číslo smlouvy   u pravidelné činnosti]:[Příjmení]],4,0))</f>
        <v/>
      </c>
      <c r="F6258" s="94"/>
      <c r="H6258" s="113"/>
      <c r="I6258" s="113"/>
      <c r="K6258" s="15"/>
      <c r="L6258" s="15"/>
      <c r="M6258" s="15">
        <f t="shared" si="291"/>
        <v>1</v>
      </c>
      <c r="N6258" s="15" t="str">
        <f t="shared" si="292"/>
        <v>-</v>
      </c>
      <c r="O6258" s="150">
        <f t="shared" si="293"/>
        <v>0</v>
      </c>
      <c r="P6258" s="15" t="str">
        <f>IF(COUNTIF('Personálie dobrovolníků '!U:X,N6258)&gt;0,"ANO","")</f>
        <v/>
      </c>
      <c r="Q6258" s="15"/>
    </row>
    <row r="6259" spans="2:17" s="25" customFormat="1" x14ac:dyDescent="0.3">
      <c r="B6259" s="15" t="str">
        <f>IF(A6259="","",VLOOKUP(A6259,Tabulka3[[Číslo smlouvy   u pravidelné činnosti]:[Příjmení]],3,0))</f>
        <v/>
      </c>
      <c r="C6259" s="15" t="str">
        <f>IF(A6259="","",VLOOKUP(A6259,Tabulka3[[Číslo smlouvy   u pravidelné činnosti]:[Příjmení]],4,0))</f>
        <v/>
      </c>
      <c r="F6259" s="94"/>
      <c r="H6259" s="113"/>
      <c r="I6259" s="113"/>
      <c r="K6259" s="15"/>
      <c r="L6259" s="15"/>
      <c r="M6259" s="15">
        <f t="shared" si="291"/>
        <v>1</v>
      </c>
      <c r="N6259" s="15" t="str">
        <f t="shared" si="292"/>
        <v>-</v>
      </c>
      <c r="O6259" s="150">
        <f t="shared" si="293"/>
        <v>0</v>
      </c>
      <c r="P6259" s="15" t="str">
        <f>IF(COUNTIF('Personálie dobrovolníků '!U:X,N6259)&gt;0,"ANO","")</f>
        <v/>
      </c>
      <c r="Q6259" s="15"/>
    </row>
    <row r="6260" spans="2:17" s="25" customFormat="1" x14ac:dyDescent="0.3">
      <c r="B6260" s="15" t="str">
        <f>IF(A6260="","",VLOOKUP(A6260,Tabulka3[[Číslo smlouvy   u pravidelné činnosti]:[Příjmení]],3,0))</f>
        <v/>
      </c>
      <c r="C6260" s="15" t="str">
        <f>IF(A6260="","",VLOOKUP(A6260,Tabulka3[[Číslo smlouvy   u pravidelné činnosti]:[Příjmení]],4,0))</f>
        <v/>
      </c>
      <c r="F6260" s="94"/>
      <c r="H6260" s="113"/>
      <c r="I6260" s="113"/>
      <c r="K6260" s="15"/>
      <c r="L6260" s="15"/>
      <c r="M6260" s="15">
        <f t="shared" si="291"/>
        <v>1</v>
      </c>
      <c r="N6260" s="15" t="str">
        <f t="shared" si="292"/>
        <v>-</v>
      </c>
      <c r="O6260" s="150">
        <f t="shared" si="293"/>
        <v>0</v>
      </c>
      <c r="P6260" s="15" t="str">
        <f>IF(COUNTIF('Personálie dobrovolníků '!U:X,N6260)&gt;0,"ANO","")</f>
        <v/>
      </c>
      <c r="Q6260" s="15"/>
    </row>
    <row r="6261" spans="2:17" s="25" customFormat="1" x14ac:dyDescent="0.3">
      <c r="B6261" s="15" t="str">
        <f>IF(A6261="","",VLOOKUP(A6261,Tabulka3[[Číslo smlouvy   u pravidelné činnosti]:[Příjmení]],3,0))</f>
        <v/>
      </c>
      <c r="C6261" s="15" t="str">
        <f>IF(A6261="","",VLOOKUP(A6261,Tabulka3[[Číslo smlouvy   u pravidelné činnosti]:[Příjmení]],4,0))</f>
        <v/>
      </c>
      <c r="F6261" s="94"/>
      <c r="H6261" s="113"/>
      <c r="I6261" s="113"/>
      <c r="K6261" s="15"/>
      <c r="L6261" s="15"/>
      <c r="M6261" s="15">
        <f t="shared" si="291"/>
        <v>1</v>
      </c>
      <c r="N6261" s="15" t="str">
        <f t="shared" si="292"/>
        <v>-</v>
      </c>
      <c r="O6261" s="150">
        <f t="shared" si="293"/>
        <v>0</v>
      </c>
      <c r="P6261" s="15" t="str">
        <f>IF(COUNTIF('Personálie dobrovolníků '!U:X,N6261)&gt;0,"ANO","")</f>
        <v/>
      </c>
      <c r="Q6261" s="15"/>
    </row>
    <row r="6262" spans="2:17" s="25" customFormat="1" x14ac:dyDescent="0.3">
      <c r="B6262" s="15" t="str">
        <f>IF(A6262="","",VLOOKUP(A6262,Tabulka3[[Číslo smlouvy   u pravidelné činnosti]:[Příjmení]],3,0))</f>
        <v/>
      </c>
      <c r="C6262" s="15" t="str">
        <f>IF(A6262="","",VLOOKUP(A6262,Tabulka3[[Číslo smlouvy   u pravidelné činnosti]:[Příjmení]],4,0))</f>
        <v/>
      </c>
      <c r="F6262" s="94"/>
      <c r="H6262" s="113"/>
      <c r="I6262" s="113"/>
      <c r="K6262" s="15"/>
      <c r="L6262" s="15"/>
      <c r="M6262" s="15">
        <f t="shared" si="291"/>
        <v>1</v>
      </c>
      <c r="N6262" s="15" t="str">
        <f t="shared" si="292"/>
        <v>-</v>
      </c>
      <c r="O6262" s="150">
        <f t="shared" si="293"/>
        <v>0</v>
      </c>
      <c r="P6262" s="15" t="str">
        <f>IF(COUNTIF('Personálie dobrovolníků '!U:X,N6262)&gt;0,"ANO","")</f>
        <v/>
      </c>
      <c r="Q6262" s="15"/>
    </row>
    <row r="6263" spans="2:17" s="25" customFormat="1" x14ac:dyDescent="0.3">
      <c r="B6263" s="15" t="str">
        <f>IF(A6263="","",VLOOKUP(A6263,Tabulka3[[Číslo smlouvy   u pravidelné činnosti]:[Příjmení]],3,0))</f>
        <v/>
      </c>
      <c r="C6263" s="15" t="str">
        <f>IF(A6263="","",VLOOKUP(A6263,Tabulka3[[Číslo smlouvy   u pravidelné činnosti]:[Příjmení]],4,0))</f>
        <v/>
      </c>
      <c r="F6263" s="94"/>
      <c r="H6263" s="113"/>
      <c r="I6263" s="113"/>
      <c r="K6263" s="15"/>
      <c r="L6263" s="15"/>
      <c r="M6263" s="15">
        <f t="shared" si="291"/>
        <v>1</v>
      </c>
      <c r="N6263" s="15" t="str">
        <f t="shared" si="292"/>
        <v>-</v>
      </c>
      <c r="O6263" s="150">
        <f t="shared" si="293"/>
        <v>0</v>
      </c>
      <c r="P6263" s="15" t="str">
        <f>IF(COUNTIF('Personálie dobrovolníků '!U:X,N6263)&gt;0,"ANO","")</f>
        <v/>
      </c>
      <c r="Q6263" s="15"/>
    </row>
    <row r="6264" spans="2:17" s="25" customFormat="1" x14ac:dyDescent="0.3">
      <c r="B6264" s="15" t="str">
        <f>IF(A6264="","",VLOOKUP(A6264,Tabulka3[[Číslo smlouvy   u pravidelné činnosti]:[Příjmení]],3,0))</f>
        <v/>
      </c>
      <c r="C6264" s="15" t="str">
        <f>IF(A6264="","",VLOOKUP(A6264,Tabulka3[[Číslo smlouvy   u pravidelné činnosti]:[Příjmení]],4,0))</f>
        <v/>
      </c>
      <c r="F6264" s="94"/>
      <c r="H6264" s="113"/>
      <c r="I6264" s="113"/>
      <c r="K6264" s="15"/>
      <c r="L6264" s="15"/>
      <c r="M6264" s="15">
        <f t="shared" si="291"/>
        <v>1</v>
      </c>
      <c r="N6264" s="15" t="str">
        <f t="shared" si="292"/>
        <v>-</v>
      </c>
      <c r="O6264" s="150">
        <f t="shared" si="293"/>
        <v>0</v>
      </c>
      <c r="P6264" s="15" t="str">
        <f>IF(COUNTIF('Personálie dobrovolníků '!U:X,N6264)&gt;0,"ANO","")</f>
        <v/>
      </c>
      <c r="Q6264" s="15"/>
    </row>
    <row r="6265" spans="2:17" s="25" customFormat="1" x14ac:dyDescent="0.3">
      <c r="B6265" s="15" t="str">
        <f>IF(A6265="","",VLOOKUP(A6265,Tabulka3[[Číslo smlouvy   u pravidelné činnosti]:[Příjmení]],3,0))</f>
        <v/>
      </c>
      <c r="C6265" s="15" t="str">
        <f>IF(A6265="","",VLOOKUP(A6265,Tabulka3[[Číslo smlouvy   u pravidelné činnosti]:[Příjmení]],4,0))</f>
        <v/>
      </c>
      <c r="F6265" s="94"/>
      <c r="H6265" s="113"/>
      <c r="I6265" s="113"/>
      <c r="K6265" s="15"/>
      <c r="L6265" s="15"/>
      <c r="M6265" s="15">
        <f t="shared" si="291"/>
        <v>1</v>
      </c>
      <c r="N6265" s="15" t="str">
        <f t="shared" si="292"/>
        <v>-</v>
      </c>
      <c r="O6265" s="150">
        <f t="shared" si="293"/>
        <v>0</v>
      </c>
      <c r="P6265" s="15" t="str">
        <f>IF(COUNTIF('Personálie dobrovolníků '!U:X,N6265)&gt;0,"ANO","")</f>
        <v/>
      </c>
      <c r="Q6265" s="15"/>
    </row>
    <row r="6266" spans="2:17" s="25" customFormat="1" x14ac:dyDescent="0.3">
      <c r="B6266" s="15" t="str">
        <f>IF(A6266="","",VLOOKUP(A6266,Tabulka3[[Číslo smlouvy   u pravidelné činnosti]:[Příjmení]],3,0))</f>
        <v/>
      </c>
      <c r="C6266" s="15" t="str">
        <f>IF(A6266="","",VLOOKUP(A6266,Tabulka3[[Číslo smlouvy   u pravidelné činnosti]:[Příjmení]],4,0))</f>
        <v/>
      </c>
      <c r="F6266" s="94"/>
      <c r="H6266" s="113"/>
      <c r="I6266" s="113"/>
      <c r="K6266" s="15"/>
      <c r="L6266" s="15"/>
      <c r="M6266" s="15">
        <f t="shared" si="291"/>
        <v>1</v>
      </c>
      <c r="N6266" s="15" t="str">
        <f t="shared" si="292"/>
        <v>-</v>
      </c>
      <c r="O6266" s="150">
        <f t="shared" si="293"/>
        <v>0</v>
      </c>
      <c r="P6266" s="15" t="str">
        <f>IF(COUNTIF('Personálie dobrovolníků '!U:X,N6266)&gt;0,"ANO","")</f>
        <v/>
      </c>
      <c r="Q6266" s="15"/>
    </row>
    <row r="6267" spans="2:17" s="25" customFormat="1" x14ac:dyDescent="0.3">
      <c r="B6267" s="15" t="str">
        <f>IF(A6267="","",VLOOKUP(A6267,Tabulka3[[Číslo smlouvy   u pravidelné činnosti]:[Příjmení]],3,0))</f>
        <v/>
      </c>
      <c r="C6267" s="15" t="str">
        <f>IF(A6267="","",VLOOKUP(A6267,Tabulka3[[Číslo smlouvy   u pravidelné činnosti]:[Příjmení]],4,0))</f>
        <v/>
      </c>
      <c r="F6267" s="94"/>
      <c r="H6267" s="113"/>
      <c r="I6267" s="113"/>
      <c r="K6267" s="15"/>
      <c r="L6267" s="15"/>
      <c r="M6267" s="15">
        <f t="shared" si="291"/>
        <v>1</v>
      </c>
      <c r="N6267" s="15" t="str">
        <f t="shared" si="292"/>
        <v>-</v>
      </c>
      <c r="O6267" s="150">
        <f t="shared" si="293"/>
        <v>0</v>
      </c>
      <c r="P6267" s="15" t="str">
        <f>IF(COUNTIF('Personálie dobrovolníků '!U:X,N6267)&gt;0,"ANO","")</f>
        <v/>
      </c>
      <c r="Q6267" s="15"/>
    </row>
    <row r="6268" spans="2:17" s="25" customFormat="1" x14ac:dyDescent="0.3">
      <c r="B6268" s="15" t="str">
        <f>IF(A6268="","",VLOOKUP(A6268,Tabulka3[[Číslo smlouvy   u pravidelné činnosti]:[Příjmení]],3,0))</f>
        <v/>
      </c>
      <c r="C6268" s="15" t="str">
        <f>IF(A6268="","",VLOOKUP(A6268,Tabulka3[[Číslo smlouvy   u pravidelné činnosti]:[Příjmení]],4,0))</f>
        <v/>
      </c>
      <c r="F6268" s="94"/>
      <c r="H6268" s="113"/>
      <c r="I6268" s="113"/>
      <c r="K6268" s="15"/>
      <c r="L6268" s="15"/>
      <c r="M6268" s="15">
        <f t="shared" si="291"/>
        <v>1</v>
      </c>
      <c r="N6268" s="15" t="str">
        <f t="shared" si="292"/>
        <v>-</v>
      </c>
      <c r="O6268" s="150">
        <f t="shared" si="293"/>
        <v>0</v>
      </c>
      <c r="P6268" s="15" t="str">
        <f>IF(COUNTIF('Personálie dobrovolníků '!U:X,N6268)&gt;0,"ANO","")</f>
        <v/>
      </c>
      <c r="Q6268" s="15"/>
    </row>
    <row r="6269" spans="2:17" s="25" customFormat="1" x14ac:dyDescent="0.3">
      <c r="B6269" s="15" t="str">
        <f>IF(A6269="","",VLOOKUP(A6269,Tabulka3[[Číslo smlouvy   u pravidelné činnosti]:[Příjmení]],3,0))</f>
        <v/>
      </c>
      <c r="C6269" s="15" t="str">
        <f>IF(A6269="","",VLOOKUP(A6269,Tabulka3[[Číslo smlouvy   u pravidelné činnosti]:[Příjmení]],4,0))</f>
        <v/>
      </c>
      <c r="F6269" s="94"/>
      <c r="H6269" s="113"/>
      <c r="I6269" s="113"/>
      <c r="K6269" s="15"/>
      <c r="L6269" s="15"/>
      <c r="M6269" s="15">
        <f t="shared" si="291"/>
        <v>1</v>
      </c>
      <c r="N6269" s="15" t="str">
        <f t="shared" si="292"/>
        <v>-</v>
      </c>
      <c r="O6269" s="150">
        <f t="shared" si="293"/>
        <v>0</v>
      </c>
      <c r="P6269" s="15" t="str">
        <f>IF(COUNTIF('Personálie dobrovolníků '!U:X,N6269)&gt;0,"ANO","")</f>
        <v/>
      </c>
      <c r="Q6269" s="15"/>
    </row>
    <row r="6270" spans="2:17" s="25" customFormat="1" x14ac:dyDescent="0.3">
      <c r="B6270" s="15" t="str">
        <f>IF(A6270="","",VLOOKUP(A6270,Tabulka3[[Číslo smlouvy   u pravidelné činnosti]:[Příjmení]],3,0))</f>
        <v/>
      </c>
      <c r="C6270" s="15" t="str">
        <f>IF(A6270="","",VLOOKUP(A6270,Tabulka3[[Číslo smlouvy   u pravidelné činnosti]:[Příjmení]],4,0))</f>
        <v/>
      </c>
      <c r="F6270" s="94"/>
      <c r="H6270" s="113"/>
      <c r="I6270" s="113"/>
      <c r="K6270" s="15"/>
      <c r="L6270" s="15"/>
      <c r="M6270" s="15">
        <f t="shared" si="291"/>
        <v>1</v>
      </c>
      <c r="N6270" s="15" t="str">
        <f t="shared" si="292"/>
        <v>-</v>
      </c>
      <c r="O6270" s="150">
        <f t="shared" si="293"/>
        <v>0</v>
      </c>
      <c r="P6270" s="15" t="str">
        <f>IF(COUNTIF('Personálie dobrovolníků '!U:X,N6270)&gt;0,"ANO","")</f>
        <v/>
      </c>
      <c r="Q6270" s="15"/>
    </row>
    <row r="6271" spans="2:17" s="25" customFormat="1" x14ac:dyDescent="0.3">
      <c r="B6271" s="15" t="str">
        <f>IF(A6271="","",VLOOKUP(A6271,Tabulka3[[Číslo smlouvy   u pravidelné činnosti]:[Příjmení]],3,0))</f>
        <v/>
      </c>
      <c r="C6271" s="15" t="str">
        <f>IF(A6271="","",VLOOKUP(A6271,Tabulka3[[Číslo smlouvy   u pravidelné činnosti]:[Příjmení]],4,0))</f>
        <v/>
      </c>
      <c r="F6271" s="94"/>
      <c r="H6271" s="113"/>
      <c r="I6271" s="113"/>
      <c r="K6271" s="15"/>
      <c r="L6271" s="15"/>
      <c r="M6271" s="15">
        <f t="shared" si="291"/>
        <v>1</v>
      </c>
      <c r="N6271" s="15" t="str">
        <f t="shared" si="292"/>
        <v>-</v>
      </c>
      <c r="O6271" s="150">
        <f t="shared" si="293"/>
        <v>0</v>
      </c>
      <c r="P6271" s="15" t="str">
        <f>IF(COUNTIF('Personálie dobrovolníků '!U:X,N6271)&gt;0,"ANO","")</f>
        <v/>
      </c>
      <c r="Q6271" s="15"/>
    </row>
    <row r="6272" spans="2:17" s="25" customFormat="1" x14ac:dyDescent="0.3">
      <c r="B6272" s="15" t="str">
        <f>IF(A6272="","",VLOOKUP(A6272,Tabulka3[[Číslo smlouvy   u pravidelné činnosti]:[Příjmení]],3,0))</f>
        <v/>
      </c>
      <c r="C6272" s="15" t="str">
        <f>IF(A6272="","",VLOOKUP(A6272,Tabulka3[[Číslo smlouvy   u pravidelné činnosti]:[Příjmení]],4,0))</f>
        <v/>
      </c>
      <c r="F6272" s="94"/>
      <c r="H6272" s="113"/>
      <c r="I6272" s="113"/>
      <c r="K6272" s="15"/>
      <c r="L6272" s="15"/>
      <c r="M6272" s="15">
        <f t="shared" si="291"/>
        <v>1</v>
      </c>
      <c r="N6272" s="15" t="str">
        <f t="shared" si="292"/>
        <v>-</v>
      </c>
      <c r="O6272" s="150">
        <f t="shared" si="293"/>
        <v>0</v>
      </c>
      <c r="P6272" s="15" t="str">
        <f>IF(COUNTIF('Personálie dobrovolníků '!U:X,N6272)&gt;0,"ANO","")</f>
        <v/>
      </c>
      <c r="Q6272" s="15"/>
    </row>
    <row r="6273" spans="2:17" s="25" customFormat="1" x14ac:dyDescent="0.3">
      <c r="B6273" s="15" t="str">
        <f>IF(A6273="","",VLOOKUP(A6273,Tabulka3[[Číslo smlouvy   u pravidelné činnosti]:[Příjmení]],3,0))</f>
        <v/>
      </c>
      <c r="C6273" s="15" t="str">
        <f>IF(A6273="","",VLOOKUP(A6273,Tabulka3[[Číslo smlouvy   u pravidelné činnosti]:[Příjmení]],4,0))</f>
        <v/>
      </c>
      <c r="F6273" s="94"/>
      <c r="H6273" s="113"/>
      <c r="I6273" s="113"/>
      <c r="K6273" s="15"/>
      <c r="L6273" s="15"/>
      <c r="M6273" s="15">
        <f t="shared" si="291"/>
        <v>1</v>
      </c>
      <c r="N6273" s="15" t="str">
        <f t="shared" si="292"/>
        <v>-</v>
      </c>
      <c r="O6273" s="150">
        <f t="shared" si="293"/>
        <v>0</v>
      </c>
      <c r="P6273" s="15" t="str">
        <f>IF(COUNTIF('Personálie dobrovolníků '!U:X,N6273)&gt;0,"ANO","")</f>
        <v/>
      </c>
      <c r="Q6273" s="15"/>
    </row>
    <row r="6274" spans="2:17" s="25" customFormat="1" x14ac:dyDescent="0.3">
      <c r="B6274" s="15" t="str">
        <f>IF(A6274="","",VLOOKUP(A6274,Tabulka3[[Číslo smlouvy   u pravidelné činnosti]:[Příjmení]],3,0))</f>
        <v/>
      </c>
      <c r="C6274" s="15" t="str">
        <f>IF(A6274="","",VLOOKUP(A6274,Tabulka3[[Číslo smlouvy   u pravidelné činnosti]:[Příjmení]],4,0))</f>
        <v/>
      </c>
      <c r="F6274" s="94"/>
      <c r="H6274" s="113"/>
      <c r="I6274" s="113"/>
      <c r="K6274" s="15"/>
      <c r="L6274" s="15"/>
      <c r="M6274" s="15">
        <f t="shared" si="291"/>
        <v>1</v>
      </c>
      <c r="N6274" s="15" t="str">
        <f t="shared" si="292"/>
        <v>-</v>
      </c>
      <c r="O6274" s="150">
        <f t="shared" si="293"/>
        <v>0</v>
      </c>
      <c r="P6274" s="15" t="str">
        <f>IF(COUNTIF('Personálie dobrovolníků '!U:X,N6274)&gt;0,"ANO","")</f>
        <v/>
      </c>
      <c r="Q6274" s="15"/>
    </row>
    <row r="6275" spans="2:17" s="25" customFormat="1" x14ac:dyDescent="0.3">
      <c r="B6275" s="15" t="str">
        <f>IF(A6275="","",VLOOKUP(A6275,Tabulka3[[Číslo smlouvy   u pravidelné činnosti]:[Příjmení]],3,0))</f>
        <v/>
      </c>
      <c r="C6275" s="15" t="str">
        <f>IF(A6275="","",VLOOKUP(A6275,Tabulka3[[Číslo smlouvy   u pravidelné činnosti]:[Příjmení]],4,0))</f>
        <v/>
      </c>
      <c r="F6275" s="94"/>
      <c r="H6275" s="113"/>
      <c r="I6275" s="113"/>
      <c r="K6275" s="15"/>
      <c r="L6275" s="15"/>
      <c r="M6275" s="15">
        <f t="shared" si="291"/>
        <v>1</v>
      </c>
      <c r="N6275" s="15" t="str">
        <f t="shared" si="292"/>
        <v>-</v>
      </c>
      <c r="O6275" s="150">
        <f t="shared" si="293"/>
        <v>0</v>
      </c>
      <c r="P6275" s="15" t="str">
        <f>IF(COUNTIF('Personálie dobrovolníků '!U:X,N6275)&gt;0,"ANO","")</f>
        <v/>
      </c>
      <c r="Q6275" s="15"/>
    </row>
    <row r="6276" spans="2:17" s="25" customFormat="1" x14ac:dyDescent="0.3">
      <c r="B6276" s="15" t="str">
        <f>IF(A6276="","",VLOOKUP(A6276,Tabulka3[[Číslo smlouvy   u pravidelné činnosti]:[Příjmení]],3,0))</f>
        <v/>
      </c>
      <c r="C6276" s="15" t="str">
        <f>IF(A6276="","",VLOOKUP(A6276,Tabulka3[[Číslo smlouvy   u pravidelné činnosti]:[Příjmení]],4,0))</f>
        <v/>
      </c>
      <c r="F6276" s="94"/>
      <c r="H6276" s="113"/>
      <c r="I6276" s="113"/>
      <c r="K6276" s="15"/>
      <c r="L6276" s="15"/>
      <c r="M6276" s="15">
        <f t="shared" ref="M6276:M6339" si="294">IF(OR(
   AND($H6276=$K$12, $I6276=$L$4),
   AND($H6276=$K$12, $I6276=$L$5),
   AND($H6276=$K$12, $I6276=$L$6),
   AND($H6276=$K$12, $I6276=$L$7),
   AND($H6276=$K$11, $I6276=$L$4),
   AND($H6276=$K$11, $I6276=$L$5),
   AND($H6276=$K$11, $I6276=$L$6),
   AND($H6276=$K$11, $I6276=$L$7),
   AND($H6276=$K$5, $I6276=$L$5),
   AND($H6276=$K$6, $I6276=$L$4),
   AND($H6276=$K$6, $I6276=$L$5),
   AND($H6276=$K$6, $I6276=$L$7),
   AND($H6276=$K$4, $I6276=$L$6),
), 0, 1)</f>
        <v>1</v>
      </c>
      <c r="N6276" s="15" t="str">
        <f t="shared" ref="N6276:N6339" si="295">A6276 &amp; "-" &amp; J6276</f>
        <v>-</v>
      </c>
      <c r="O6276" s="150">
        <f t="shared" ref="O6276:O6339" si="296">IF(AND(M6276&lt;&gt;0, P6276="ANO"), 1, 0)</f>
        <v>0</v>
      </c>
      <c r="P6276" s="15" t="str">
        <f>IF(COUNTIF('Personálie dobrovolníků '!U:X,N6276)&gt;0,"ANO","")</f>
        <v/>
      </c>
      <c r="Q6276" s="15"/>
    </row>
    <row r="6277" spans="2:17" s="25" customFormat="1" x14ac:dyDescent="0.3">
      <c r="B6277" s="15" t="str">
        <f>IF(A6277="","",VLOOKUP(A6277,Tabulka3[[Číslo smlouvy   u pravidelné činnosti]:[Příjmení]],3,0))</f>
        <v/>
      </c>
      <c r="C6277" s="15" t="str">
        <f>IF(A6277="","",VLOOKUP(A6277,Tabulka3[[Číslo smlouvy   u pravidelné činnosti]:[Příjmení]],4,0))</f>
        <v/>
      </c>
      <c r="F6277" s="94"/>
      <c r="H6277" s="113"/>
      <c r="I6277" s="113"/>
      <c r="K6277" s="15"/>
      <c r="L6277" s="15"/>
      <c r="M6277" s="15">
        <f t="shared" si="294"/>
        <v>1</v>
      </c>
      <c r="N6277" s="15" t="str">
        <f t="shared" si="295"/>
        <v>-</v>
      </c>
      <c r="O6277" s="150">
        <f t="shared" si="296"/>
        <v>0</v>
      </c>
      <c r="P6277" s="15" t="str">
        <f>IF(COUNTIF('Personálie dobrovolníků '!U:X,N6277)&gt;0,"ANO","")</f>
        <v/>
      </c>
      <c r="Q6277" s="15"/>
    </row>
    <row r="6278" spans="2:17" s="25" customFormat="1" x14ac:dyDescent="0.3">
      <c r="B6278" s="15" t="str">
        <f>IF(A6278="","",VLOOKUP(A6278,Tabulka3[[Číslo smlouvy   u pravidelné činnosti]:[Příjmení]],3,0))</f>
        <v/>
      </c>
      <c r="C6278" s="15" t="str">
        <f>IF(A6278="","",VLOOKUP(A6278,Tabulka3[[Číslo smlouvy   u pravidelné činnosti]:[Příjmení]],4,0))</f>
        <v/>
      </c>
      <c r="F6278" s="94"/>
      <c r="H6278" s="113"/>
      <c r="I6278" s="113"/>
      <c r="K6278" s="15"/>
      <c r="L6278" s="15"/>
      <c r="M6278" s="15">
        <f t="shared" si="294"/>
        <v>1</v>
      </c>
      <c r="N6278" s="15" t="str">
        <f t="shared" si="295"/>
        <v>-</v>
      </c>
      <c r="O6278" s="150">
        <f t="shared" si="296"/>
        <v>0</v>
      </c>
      <c r="P6278" s="15" t="str">
        <f>IF(COUNTIF('Personálie dobrovolníků '!U:X,N6278)&gt;0,"ANO","")</f>
        <v/>
      </c>
      <c r="Q6278" s="15"/>
    </row>
    <row r="6279" spans="2:17" s="25" customFormat="1" x14ac:dyDescent="0.3">
      <c r="B6279" s="15" t="str">
        <f>IF(A6279="","",VLOOKUP(A6279,Tabulka3[[Číslo smlouvy   u pravidelné činnosti]:[Příjmení]],3,0))</f>
        <v/>
      </c>
      <c r="C6279" s="15" t="str">
        <f>IF(A6279="","",VLOOKUP(A6279,Tabulka3[[Číslo smlouvy   u pravidelné činnosti]:[Příjmení]],4,0))</f>
        <v/>
      </c>
      <c r="F6279" s="94"/>
      <c r="H6279" s="113"/>
      <c r="I6279" s="113"/>
      <c r="K6279" s="15"/>
      <c r="L6279" s="15"/>
      <c r="M6279" s="15">
        <f t="shared" si="294"/>
        <v>1</v>
      </c>
      <c r="N6279" s="15" t="str">
        <f t="shared" si="295"/>
        <v>-</v>
      </c>
      <c r="O6279" s="150">
        <f t="shared" si="296"/>
        <v>0</v>
      </c>
      <c r="P6279" s="15" t="str">
        <f>IF(COUNTIF('Personálie dobrovolníků '!U:X,N6279)&gt;0,"ANO","")</f>
        <v/>
      </c>
      <c r="Q6279" s="15"/>
    </row>
    <row r="6280" spans="2:17" s="25" customFormat="1" x14ac:dyDescent="0.3">
      <c r="B6280" s="15" t="str">
        <f>IF(A6280="","",VLOOKUP(A6280,Tabulka3[[Číslo smlouvy   u pravidelné činnosti]:[Příjmení]],3,0))</f>
        <v/>
      </c>
      <c r="C6280" s="15" t="str">
        <f>IF(A6280="","",VLOOKUP(A6280,Tabulka3[[Číslo smlouvy   u pravidelné činnosti]:[Příjmení]],4,0))</f>
        <v/>
      </c>
      <c r="F6280" s="94"/>
      <c r="H6280" s="113"/>
      <c r="I6280" s="113"/>
      <c r="K6280" s="15"/>
      <c r="L6280" s="15"/>
      <c r="M6280" s="15">
        <f t="shared" si="294"/>
        <v>1</v>
      </c>
      <c r="N6280" s="15" t="str">
        <f t="shared" si="295"/>
        <v>-</v>
      </c>
      <c r="O6280" s="150">
        <f t="shared" si="296"/>
        <v>0</v>
      </c>
      <c r="P6280" s="15" t="str">
        <f>IF(COUNTIF('Personálie dobrovolníků '!U:X,N6280)&gt;0,"ANO","")</f>
        <v/>
      </c>
      <c r="Q6280" s="15"/>
    </row>
    <row r="6281" spans="2:17" s="25" customFormat="1" x14ac:dyDescent="0.3">
      <c r="B6281" s="15" t="str">
        <f>IF(A6281="","",VLOOKUP(A6281,Tabulka3[[Číslo smlouvy   u pravidelné činnosti]:[Příjmení]],3,0))</f>
        <v/>
      </c>
      <c r="C6281" s="15" t="str">
        <f>IF(A6281="","",VLOOKUP(A6281,Tabulka3[[Číslo smlouvy   u pravidelné činnosti]:[Příjmení]],4,0))</f>
        <v/>
      </c>
      <c r="F6281" s="94"/>
      <c r="H6281" s="113"/>
      <c r="I6281" s="113"/>
      <c r="K6281" s="15"/>
      <c r="L6281" s="15"/>
      <c r="M6281" s="15">
        <f t="shared" si="294"/>
        <v>1</v>
      </c>
      <c r="N6281" s="15" t="str">
        <f t="shared" si="295"/>
        <v>-</v>
      </c>
      <c r="O6281" s="150">
        <f t="shared" si="296"/>
        <v>0</v>
      </c>
      <c r="P6281" s="15" t="str">
        <f>IF(COUNTIF('Personálie dobrovolníků '!U:X,N6281)&gt;0,"ANO","")</f>
        <v/>
      </c>
      <c r="Q6281" s="15"/>
    </row>
    <row r="6282" spans="2:17" s="25" customFormat="1" x14ac:dyDescent="0.3">
      <c r="B6282" s="15" t="str">
        <f>IF(A6282="","",VLOOKUP(A6282,Tabulka3[[Číslo smlouvy   u pravidelné činnosti]:[Příjmení]],3,0))</f>
        <v/>
      </c>
      <c r="C6282" s="15" t="str">
        <f>IF(A6282="","",VLOOKUP(A6282,Tabulka3[[Číslo smlouvy   u pravidelné činnosti]:[Příjmení]],4,0))</f>
        <v/>
      </c>
      <c r="F6282" s="94"/>
      <c r="H6282" s="113"/>
      <c r="I6282" s="113"/>
      <c r="K6282" s="15"/>
      <c r="L6282" s="15"/>
      <c r="M6282" s="15">
        <f t="shared" si="294"/>
        <v>1</v>
      </c>
      <c r="N6282" s="15" t="str">
        <f t="shared" si="295"/>
        <v>-</v>
      </c>
      <c r="O6282" s="150">
        <f t="shared" si="296"/>
        <v>0</v>
      </c>
      <c r="P6282" s="15" t="str">
        <f>IF(COUNTIF('Personálie dobrovolníků '!U:X,N6282)&gt;0,"ANO","")</f>
        <v/>
      </c>
      <c r="Q6282" s="15"/>
    </row>
    <row r="6283" spans="2:17" s="25" customFormat="1" x14ac:dyDescent="0.3">
      <c r="B6283" s="15" t="str">
        <f>IF(A6283="","",VLOOKUP(A6283,Tabulka3[[Číslo smlouvy   u pravidelné činnosti]:[Příjmení]],3,0))</f>
        <v/>
      </c>
      <c r="C6283" s="15" t="str">
        <f>IF(A6283="","",VLOOKUP(A6283,Tabulka3[[Číslo smlouvy   u pravidelné činnosti]:[Příjmení]],4,0))</f>
        <v/>
      </c>
      <c r="F6283" s="94"/>
      <c r="H6283" s="113"/>
      <c r="I6283" s="113"/>
      <c r="K6283" s="15"/>
      <c r="L6283" s="15"/>
      <c r="M6283" s="15">
        <f t="shared" si="294"/>
        <v>1</v>
      </c>
      <c r="N6283" s="15" t="str">
        <f t="shared" si="295"/>
        <v>-</v>
      </c>
      <c r="O6283" s="150">
        <f t="shared" si="296"/>
        <v>0</v>
      </c>
      <c r="P6283" s="15" t="str">
        <f>IF(COUNTIF('Personálie dobrovolníků '!U:X,N6283)&gt;0,"ANO","")</f>
        <v/>
      </c>
      <c r="Q6283" s="15"/>
    </row>
    <row r="6284" spans="2:17" s="25" customFormat="1" x14ac:dyDescent="0.3">
      <c r="B6284" s="15" t="str">
        <f>IF(A6284="","",VLOOKUP(A6284,Tabulka3[[Číslo smlouvy   u pravidelné činnosti]:[Příjmení]],3,0))</f>
        <v/>
      </c>
      <c r="C6284" s="15" t="str">
        <f>IF(A6284="","",VLOOKUP(A6284,Tabulka3[[Číslo smlouvy   u pravidelné činnosti]:[Příjmení]],4,0))</f>
        <v/>
      </c>
      <c r="F6284" s="94"/>
      <c r="H6284" s="113"/>
      <c r="I6284" s="113"/>
      <c r="K6284" s="15"/>
      <c r="L6284" s="15"/>
      <c r="M6284" s="15">
        <f t="shared" si="294"/>
        <v>1</v>
      </c>
      <c r="N6284" s="15" t="str">
        <f t="shared" si="295"/>
        <v>-</v>
      </c>
      <c r="O6284" s="150">
        <f t="shared" si="296"/>
        <v>0</v>
      </c>
      <c r="P6284" s="15" t="str">
        <f>IF(COUNTIF('Personálie dobrovolníků '!U:X,N6284)&gt;0,"ANO","")</f>
        <v/>
      </c>
      <c r="Q6284" s="15"/>
    </row>
    <row r="6285" spans="2:17" s="25" customFormat="1" x14ac:dyDescent="0.3">
      <c r="B6285" s="15" t="str">
        <f>IF(A6285="","",VLOOKUP(A6285,Tabulka3[[Číslo smlouvy   u pravidelné činnosti]:[Příjmení]],3,0))</f>
        <v/>
      </c>
      <c r="C6285" s="15" t="str">
        <f>IF(A6285="","",VLOOKUP(A6285,Tabulka3[[Číslo smlouvy   u pravidelné činnosti]:[Příjmení]],4,0))</f>
        <v/>
      </c>
      <c r="F6285" s="94"/>
      <c r="H6285" s="113"/>
      <c r="I6285" s="113"/>
      <c r="K6285" s="15"/>
      <c r="L6285" s="15"/>
      <c r="M6285" s="15">
        <f t="shared" si="294"/>
        <v>1</v>
      </c>
      <c r="N6285" s="15" t="str">
        <f t="shared" si="295"/>
        <v>-</v>
      </c>
      <c r="O6285" s="150">
        <f t="shared" si="296"/>
        <v>0</v>
      </c>
      <c r="P6285" s="15" t="str">
        <f>IF(COUNTIF('Personálie dobrovolníků '!U:X,N6285)&gt;0,"ANO","")</f>
        <v/>
      </c>
      <c r="Q6285" s="15"/>
    </row>
    <row r="6286" spans="2:17" s="25" customFormat="1" x14ac:dyDescent="0.3">
      <c r="B6286" s="15" t="str">
        <f>IF(A6286="","",VLOOKUP(A6286,Tabulka3[[Číslo smlouvy   u pravidelné činnosti]:[Příjmení]],3,0))</f>
        <v/>
      </c>
      <c r="C6286" s="15" t="str">
        <f>IF(A6286="","",VLOOKUP(A6286,Tabulka3[[Číslo smlouvy   u pravidelné činnosti]:[Příjmení]],4,0))</f>
        <v/>
      </c>
      <c r="F6286" s="94"/>
      <c r="H6286" s="113"/>
      <c r="I6286" s="113"/>
      <c r="K6286" s="15"/>
      <c r="L6286" s="15"/>
      <c r="M6286" s="15">
        <f t="shared" si="294"/>
        <v>1</v>
      </c>
      <c r="N6286" s="15" t="str">
        <f t="shared" si="295"/>
        <v>-</v>
      </c>
      <c r="O6286" s="150">
        <f t="shared" si="296"/>
        <v>0</v>
      </c>
      <c r="P6286" s="15" t="str">
        <f>IF(COUNTIF('Personálie dobrovolníků '!U:X,N6286)&gt;0,"ANO","")</f>
        <v/>
      </c>
      <c r="Q6286" s="15"/>
    </row>
    <row r="6287" spans="2:17" s="25" customFormat="1" x14ac:dyDescent="0.3">
      <c r="B6287" s="15" t="str">
        <f>IF(A6287="","",VLOOKUP(A6287,Tabulka3[[Číslo smlouvy   u pravidelné činnosti]:[Příjmení]],3,0))</f>
        <v/>
      </c>
      <c r="C6287" s="15" t="str">
        <f>IF(A6287="","",VLOOKUP(A6287,Tabulka3[[Číslo smlouvy   u pravidelné činnosti]:[Příjmení]],4,0))</f>
        <v/>
      </c>
      <c r="F6287" s="94"/>
      <c r="H6287" s="113"/>
      <c r="I6287" s="113"/>
      <c r="K6287" s="15"/>
      <c r="L6287" s="15"/>
      <c r="M6287" s="15">
        <f t="shared" si="294"/>
        <v>1</v>
      </c>
      <c r="N6287" s="15" t="str">
        <f t="shared" si="295"/>
        <v>-</v>
      </c>
      <c r="O6287" s="150">
        <f t="shared" si="296"/>
        <v>0</v>
      </c>
      <c r="P6287" s="15" t="str">
        <f>IF(COUNTIF('Personálie dobrovolníků '!U:X,N6287)&gt;0,"ANO","")</f>
        <v/>
      </c>
      <c r="Q6287" s="15"/>
    </row>
    <row r="6288" spans="2:17" s="25" customFormat="1" x14ac:dyDescent="0.3">
      <c r="B6288" s="15" t="str">
        <f>IF(A6288="","",VLOOKUP(A6288,Tabulka3[[Číslo smlouvy   u pravidelné činnosti]:[Příjmení]],3,0))</f>
        <v/>
      </c>
      <c r="C6288" s="15" t="str">
        <f>IF(A6288="","",VLOOKUP(A6288,Tabulka3[[Číslo smlouvy   u pravidelné činnosti]:[Příjmení]],4,0))</f>
        <v/>
      </c>
      <c r="F6288" s="94"/>
      <c r="H6288" s="113"/>
      <c r="I6288" s="113"/>
      <c r="K6288" s="15"/>
      <c r="L6288" s="15"/>
      <c r="M6288" s="15">
        <f t="shared" si="294"/>
        <v>1</v>
      </c>
      <c r="N6288" s="15" t="str">
        <f t="shared" si="295"/>
        <v>-</v>
      </c>
      <c r="O6288" s="150">
        <f t="shared" si="296"/>
        <v>0</v>
      </c>
      <c r="P6288" s="15" t="str">
        <f>IF(COUNTIF('Personálie dobrovolníků '!U:X,N6288)&gt;0,"ANO","")</f>
        <v/>
      </c>
      <c r="Q6288" s="15"/>
    </row>
    <row r="6289" spans="2:17" s="25" customFormat="1" x14ac:dyDescent="0.3">
      <c r="B6289" s="15" t="str">
        <f>IF(A6289="","",VLOOKUP(A6289,Tabulka3[[Číslo smlouvy   u pravidelné činnosti]:[Příjmení]],3,0))</f>
        <v/>
      </c>
      <c r="C6289" s="15" t="str">
        <f>IF(A6289="","",VLOOKUP(A6289,Tabulka3[[Číslo smlouvy   u pravidelné činnosti]:[Příjmení]],4,0))</f>
        <v/>
      </c>
      <c r="F6289" s="94"/>
      <c r="H6289" s="113"/>
      <c r="I6289" s="113"/>
      <c r="K6289" s="15"/>
      <c r="L6289" s="15"/>
      <c r="M6289" s="15">
        <f t="shared" si="294"/>
        <v>1</v>
      </c>
      <c r="N6289" s="15" t="str">
        <f t="shared" si="295"/>
        <v>-</v>
      </c>
      <c r="O6289" s="150">
        <f t="shared" si="296"/>
        <v>0</v>
      </c>
      <c r="P6289" s="15" t="str">
        <f>IF(COUNTIF('Personálie dobrovolníků '!U:X,N6289)&gt;0,"ANO","")</f>
        <v/>
      </c>
      <c r="Q6289" s="15"/>
    </row>
    <row r="6290" spans="2:17" s="25" customFormat="1" x14ac:dyDescent="0.3">
      <c r="B6290" s="15" t="str">
        <f>IF(A6290="","",VLOOKUP(A6290,Tabulka3[[Číslo smlouvy   u pravidelné činnosti]:[Příjmení]],3,0))</f>
        <v/>
      </c>
      <c r="C6290" s="15" t="str">
        <f>IF(A6290="","",VLOOKUP(A6290,Tabulka3[[Číslo smlouvy   u pravidelné činnosti]:[Příjmení]],4,0))</f>
        <v/>
      </c>
      <c r="F6290" s="94"/>
      <c r="H6290" s="113"/>
      <c r="I6290" s="113"/>
      <c r="K6290" s="15"/>
      <c r="L6290" s="15"/>
      <c r="M6290" s="15">
        <f t="shared" si="294"/>
        <v>1</v>
      </c>
      <c r="N6290" s="15" t="str">
        <f t="shared" si="295"/>
        <v>-</v>
      </c>
      <c r="O6290" s="150">
        <f t="shared" si="296"/>
        <v>0</v>
      </c>
      <c r="P6290" s="15" t="str">
        <f>IF(COUNTIF('Personálie dobrovolníků '!U:X,N6290)&gt;0,"ANO","")</f>
        <v/>
      </c>
      <c r="Q6290" s="15"/>
    </row>
    <row r="6291" spans="2:17" s="25" customFormat="1" x14ac:dyDescent="0.3">
      <c r="B6291" s="15" t="str">
        <f>IF(A6291="","",VLOOKUP(A6291,Tabulka3[[Číslo smlouvy   u pravidelné činnosti]:[Příjmení]],3,0))</f>
        <v/>
      </c>
      <c r="C6291" s="15" t="str">
        <f>IF(A6291="","",VLOOKUP(A6291,Tabulka3[[Číslo smlouvy   u pravidelné činnosti]:[Příjmení]],4,0))</f>
        <v/>
      </c>
      <c r="F6291" s="94"/>
      <c r="H6291" s="113"/>
      <c r="I6291" s="113"/>
      <c r="K6291" s="15"/>
      <c r="L6291" s="15"/>
      <c r="M6291" s="15">
        <f t="shared" si="294"/>
        <v>1</v>
      </c>
      <c r="N6291" s="15" t="str">
        <f t="shared" si="295"/>
        <v>-</v>
      </c>
      <c r="O6291" s="150">
        <f t="shared" si="296"/>
        <v>0</v>
      </c>
      <c r="P6291" s="15" t="str">
        <f>IF(COUNTIF('Personálie dobrovolníků '!U:X,N6291)&gt;0,"ANO","")</f>
        <v/>
      </c>
      <c r="Q6291" s="15"/>
    </row>
    <row r="6292" spans="2:17" s="25" customFormat="1" x14ac:dyDescent="0.3">
      <c r="B6292" s="15" t="str">
        <f>IF(A6292="","",VLOOKUP(A6292,Tabulka3[[Číslo smlouvy   u pravidelné činnosti]:[Příjmení]],3,0))</f>
        <v/>
      </c>
      <c r="C6292" s="15" t="str">
        <f>IF(A6292="","",VLOOKUP(A6292,Tabulka3[[Číslo smlouvy   u pravidelné činnosti]:[Příjmení]],4,0))</f>
        <v/>
      </c>
      <c r="F6292" s="94"/>
      <c r="H6292" s="113"/>
      <c r="I6292" s="113"/>
      <c r="K6292" s="15"/>
      <c r="L6292" s="15"/>
      <c r="M6292" s="15">
        <f t="shared" si="294"/>
        <v>1</v>
      </c>
      <c r="N6292" s="15" t="str">
        <f t="shared" si="295"/>
        <v>-</v>
      </c>
      <c r="O6292" s="150">
        <f t="shared" si="296"/>
        <v>0</v>
      </c>
      <c r="P6292" s="15" t="str">
        <f>IF(COUNTIF('Personálie dobrovolníků '!U:X,N6292)&gt;0,"ANO","")</f>
        <v/>
      </c>
      <c r="Q6292" s="15"/>
    </row>
    <row r="6293" spans="2:17" s="25" customFormat="1" x14ac:dyDescent="0.3">
      <c r="B6293" s="15" t="str">
        <f>IF(A6293="","",VLOOKUP(A6293,Tabulka3[[Číslo smlouvy   u pravidelné činnosti]:[Příjmení]],3,0))</f>
        <v/>
      </c>
      <c r="C6293" s="15" t="str">
        <f>IF(A6293="","",VLOOKUP(A6293,Tabulka3[[Číslo smlouvy   u pravidelné činnosti]:[Příjmení]],4,0))</f>
        <v/>
      </c>
      <c r="F6293" s="94"/>
      <c r="H6293" s="113"/>
      <c r="I6293" s="113"/>
      <c r="K6293" s="15"/>
      <c r="L6293" s="15"/>
      <c r="M6293" s="15">
        <f t="shared" si="294"/>
        <v>1</v>
      </c>
      <c r="N6293" s="15" t="str">
        <f t="shared" si="295"/>
        <v>-</v>
      </c>
      <c r="O6293" s="150">
        <f t="shared" si="296"/>
        <v>0</v>
      </c>
      <c r="P6293" s="15" t="str">
        <f>IF(COUNTIF('Personálie dobrovolníků '!U:X,N6293)&gt;0,"ANO","")</f>
        <v/>
      </c>
      <c r="Q6293" s="15"/>
    </row>
    <row r="6294" spans="2:17" s="25" customFormat="1" x14ac:dyDescent="0.3">
      <c r="B6294" s="15" t="str">
        <f>IF(A6294="","",VLOOKUP(A6294,Tabulka3[[Číslo smlouvy   u pravidelné činnosti]:[Příjmení]],3,0))</f>
        <v/>
      </c>
      <c r="C6294" s="15" t="str">
        <f>IF(A6294="","",VLOOKUP(A6294,Tabulka3[[Číslo smlouvy   u pravidelné činnosti]:[Příjmení]],4,0))</f>
        <v/>
      </c>
      <c r="F6294" s="94"/>
      <c r="H6294" s="113"/>
      <c r="I6294" s="113"/>
      <c r="K6294" s="15"/>
      <c r="L6294" s="15"/>
      <c r="M6294" s="15">
        <f t="shared" si="294"/>
        <v>1</v>
      </c>
      <c r="N6294" s="15" t="str">
        <f t="shared" si="295"/>
        <v>-</v>
      </c>
      <c r="O6294" s="150">
        <f t="shared" si="296"/>
        <v>0</v>
      </c>
      <c r="P6294" s="15" t="str">
        <f>IF(COUNTIF('Personálie dobrovolníků '!U:X,N6294)&gt;0,"ANO","")</f>
        <v/>
      </c>
      <c r="Q6294" s="15"/>
    </row>
    <row r="6295" spans="2:17" s="25" customFormat="1" x14ac:dyDescent="0.3">
      <c r="B6295" s="15" t="str">
        <f>IF(A6295="","",VLOOKUP(A6295,Tabulka3[[Číslo smlouvy   u pravidelné činnosti]:[Příjmení]],3,0))</f>
        <v/>
      </c>
      <c r="C6295" s="15" t="str">
        <f>IF(A6295="","",VLOOKUP(A6295,Tabulka3[[Číslo smlouvy   u pravidelné činnosti]:[Příjmení]],4,0))</f>
        <v/>
      </c>
      <c r="F6295" s="94"/>
      <c r="H6295" s="113"/>
      <c r="I6295" s="113"/>
      <c r="K6295" s="15"/>
      <c r="L6295" s="15"/>
      <c r="M6295" s="15">
        <f t="shared" si="294"/>
        <v>1</v>
      </c>
      <c r="N6295" s="15" t="str">
        <f t="shared" si="295"/>
        <v>-</v>
      </c>
      <c r="O6295" s="150">
        <f t="shared" si="296"/>
        <v>0</v>
      </c>
      <c r="P6295" s="15" t="str">
        <f>IF(COUNTIF('Personálie dobrovolníků '!U:X,N6295)&gt;0,"ANO","")</f>
        <v/>
      </c>
      <c r="Q6295" s="15"/>
    </row>
    <row r="6296" spans="2:17" s="25" customFormat="1" x14ac:dyDescent="0.3">
      <c r="B6296" s="15" t="str">
        <f>IF(A6296="","",VLOOKUP(A6296,Tabulka3[[Číslo smlouvy   u pravidelné činnosti]:[Příjmení]],3,0))</f>
        <v/>
      </c>
      <c r="C6296" s="15" t="str">
        <f>IF(A6296="","",VLOOKUP(A6296,Tabulka3[[Číslo smlouvy   u pravidelné činnosti]:[Příjmení]],4,0))</f>
        <v/>
      </c>
      <c r="F6296" s="94"/>
      <c r="H6296" s="113"/>
      <c r="I6296" s="113"/>
      <c r="K6296" s="15"/>
      <c r="L6296" s="15"/>
      <c r="M6296" s="15">
        <f t="shared" si="294"/>
        <v>1</v>
      </c>
      <c r="N6296" s="15" t="str">
        <f t="shared" si="295"/>
        <v>-</v>
      </c>
      <c r="O6296" s="150">
        <f t="shared" si="296"/>
        <v>0</v>
      </c>
      <c r="P6296" s="15" t="str">
        <f>IF(COUNTIF('Personálie dobrovolníků '!U:X,N6296)&gt;0,"ANO","")</f>
        <v/>
      </c>
      <c r="Q6296" s="15"/>
    </row>
    <row r="6297" spans="2:17" s="25" customFormat="1" x14ac:dyDescent="0.3">
      <c r="B6297" s="15" t="str">
        <f>IF(A6297="","",VLOOKUP(A6297,Tabulka3[[Číslo smlouvy   u pravidelné činnosti]:[Příjmení]],3,0))</f>
        <v/>
      </c>
      <c r="C6297" s="15" t="str">
        <f>IF(A6297="","",VLOOKUP(A6297,Tabulka3[[Číslo smlouvy   u pravidelné činnosti]:[Příjmení]],4,0))</f>
        <v/>
      </c>
      <c r="F6297" s="94"/>
      <c r="H6297" s="113"/>
      <c r="I6297" s="113"/>
      <c r="K6297" s="15"/>
      <c r="L6297" s="15"/>
      <c r="M6297" s="15">
        <f t="shared" si="294"/>
        <v>1</v>
      </c>
      <c r="N6297" s="15" t="str">
        <f t="shared" si="295"/>
        <v>-</v>
      </c>
      <c r="O6297" s="150">
        <f t="shared" si="296"/>
        <v>0</v>
      </c>
      <c r="P6297" s="15" t="str">
        <f>IF(COUNTIF('Personálie dobrovolníků '!U:X,N6297)&gt;0,"ANO","")</f>
        <v/>
      </c>
      <c r="Q6297" s="15"/>
    </row>
    <row r="6298" spans="2:17" s="25" customFormat="1" x14ac:dyDescent="0.3">
      <c r="B6298" s="15" t="str">
        <f>IF(A6298="","",VLOOKUP(A6298,Tabulka3[[Číslo smlouvy   u pravidelné činnosti]:[Příjmení]],3,0))</f>
        <v/>
      </c>
      <c r="C6298" s="15" t="str">
        <f>IF(A6298="","",VLOOKUP(A6298,Tabulka3[[Číslo smlouvy   u pravidelné činnosti]:[Příjmení]],4,0))</f>
        <v/>
      </c>
      <c r="F6298" s="94"/>
      <c r="H6298" s="113"/>
      <c r="I6298" s="113"/>
      <c r="K6298" s="15"/>
      <c r="L6298" s="15"/>
      <c r="M6298" s="15">
        <f t="shared" si="294"/>
        <v>1</v>
      </c>
      <c r="N6298" s="15" t="str">
        <f t="shared" si="295"/>
        <v>-</v>
      </c>
      <c r="O6298" s="150">
        <f t="shared" si="296"/>
        <v>0</v>
      </c>
      <c r="P6298" s="15" t="str">
        <f>IF(COUNTIF('Personálie dobrovolníků '!U:X,N6298)&gt;0,"ANO","")</f>
        <v/>
      </c>
      <c r="Q6298" s="15"/>
    </row>
    <row r="6299" spans="2:17" s="25" customFormat="1" x14ac:dyDescent="0.3">
      <c r="B6299" s="15" t="str">
        <f>IF(A6299="","",VLOOKUP(A6299,Tabulka3[[Číslo smlouvy   u pravidelné činnosti]:[Příjmení]],3,0))</f>
        <v/>
      </c>
      <c r="C6299" s="15" t="str">
        <f>IF(A6299="","",VLOOKUP(A6299,Tabulka3[[Číslo smlouvy   u pravidelné činnosti]:[Příjmení]],4,0))</f>
        <v/>
      </c>
      <c r="F6299" s="94"/>
      <c r="H6299" s="113"/>
      <c r="I6299" s="113"/>
      <c r="K6299" s="15"/>
      <c r="L6299" s="15"/>
      <c r="M6299" s="15">
        <f t="shared" si="294"/>
        <v>1</v>
      </c>
      <c r="N6299" s="15" t="str">
        <f t="shared" si="295"/>
        <v>-</v>
      </c>
      <c r="O6299" s="150">
        <f t="shared" si="296"/>
        <v>0</v>
      </c>
      <c r="P6299" s="15" t="str">
        <f>IF(COUNTIF('Personálie dobrovolníků '!U:X,N6299)&gt;0,"ANO","")</f>
        <v/>
      </c>
      <c r="Q6299" s="15"/>
    </row>
    <row r="6300" spans="2:17" s="25" customFormat="1" x14ac:dyDescent="0.3">
      <c r="B6300" s="15" t="str">
        <f>IF(A6300="","",VLOOKUP(A6300,Tabulka3[[Číslo smlouvy   u pravidelné činnosti]:[Příjmení]],3,0))</f>
        <v/>
      </c>
      <c r="C6300" s="15" t="str">
        <f>IF(A6300="","",VLOOKUP(A6300,Tabulka3[[Číslo smlouvy   u pravidelné činnosti]:[Příjmení]],4,0))</f>
        <v/>
      </c>
      <c r="F6300" s="94"/>
      <c r="H6300" s="113"/>
      <c r="I6300" s="113"/>
      <c r="K6300" s="15"/>
      <c r="L6300" s="15"/>
      <c r="M6300" s="15">
        <f t="shared" si="294"/>
        <v>1</v>
      </c>
      <c r="N6300" s="15" t="str">
        <f t="shared" si="295"/>
        <v>-</v>
      </c>
      <c r="O6300" s="150">
        <f t="shared" si="296"/>
        <v>0</v>
      </c>
      <c r="P6300" s="15" t="str">
        <f>IF(COUNTIF('Personálie dobrovolníků '!U:X,N6300)&gt;0,"ANO","")</f>
        <v/>
      </c>
      <c r="Q6300" s="15"/>
    </row>
    <row r="6301" spans="2:17" s="25" customFormat="1" x14ac:dyDescent="0.3">
      <c r="B6301" s="15" t="str">
        <f>IF(A6301="","",VLOOKUP(A6301,Tabulka3[[Číslo smlouvy   u pravidelné činnosti]:[Příjmení]],3,0))</f>
        <v/>
      </c>
      <c r="C6301" s="15" t="str">
        <f>IF(A6301="","",VLOOKUP(A6301,Tabulka3[[Číslo smlouvy   u pravidelné činnosti]:[Příjmení]],4,0))</f>
        <v/>
      </c>
      <c r="F6301" s="94"/>
      <c r="H6301" s="113"/>
      <c r="I6301" s="113"/>
      <c r="K6301" s="15"/>
      <c r="L6301" s="15"/>
      <c r="M6301" s="15">
        <f t="shared" si="294"/>
        <v>1</v>
      </c>
      <c r="N6301" s="15" t="str">
        <f t="shared" si="295"/>
        <v>-</v>
      </c>
      <c r="O6301" s="150">
        <f t="shared" si="296"/>
        <v>0</v>
      </c>
      <c r="P6301" s="15" t="str">
        <f>IF(COUNTIF('Personálie dobrovolníků '!U:X,N6301)&gt;0,"ANO","")</f>
        <v/>
      </c>
      <c r="Q6301" s="15"/>
    </row>
    <row r="6302" spans="2:17" s="25" customFormat="1" x14ac:dyDescent="0.3">
      <c r="B6302" s="15" t="str">
        <f>IF(A6302="","",VLOOKUP(A6302,Tabulka3[[Číslo smlouvy   u pravidelné činnosti]:[Příjmení]],3,0))</f>
        <v/>
      </c>
      <c r="C6302" s="15" t="str">
        <f>IF(A6302="","",VLOOKUP(A6302,Tabulka3[[Číslo smlouvy   u pravidelné činnosti]:[Příjmení]],4,0))</f>
        <v/>
      </c>
      <c r="F6302" s="94"/>
      <c r="H6302" s="113"/>
      <c r="I6302" s="113"/>
      <c r="K6302" s="15"/>
      <c r="L6302" s="15"/>
      <c r="M6302" s="15">
        <f t="shared" si="294"/>
        <v>1</v>
      </c>
      <c r="N6302" s="15" t="str">
        <f t="shared" si="295"/>
        <v>-</v>
      </c>
      <c r="O6302" s="150">
        <f t="shared" si="296"/>
        <v>0</v>
      </c>
      <c r="P6302" s="15" t="str">
        <f>IF(COUNTIF('Personálie dobrovolníků '!U:X,N6302)&gt;0,"ANO","")</f>
        <v/>
      </c>
      <c r="Q6302" s="15"/>
    </row>
    <row r="6303" spans="2:17" s="25" customFormat="1" x14ac:dyDescent="0.3">
      <c r="B6303" s="15" t="str">
        <f>IF(A6303="","",VLOOKUP(A6303,Tabulka3[[Číslo smlouvy   u pravidelné činnosti]:[Příjmení]],3,0))</f>
        <v/>
      </c>
      <c r="C6303" s="15" t="str">
        <f>IF(A6303="","",VLOOKUP(A6303,Tabulka3[[Číslo smlouvy   u pravidelné činnosti]:[Příjmení]],4,0))</f>
        <v/>
      </c>
      <c r="F6303" s="94"/>
      <c r="H6303" s="113"/>
      <c r="I6303" s="113"/>
      <c r="K6303" s="15"/>
      <c r="L6303" s="15"/>
      <c r="M6303" s="15">
        <f t="shared" si="294"/>
        <v>1</v>
      </c>
      <c r="N6303" s="15" t="str">
        <f t="shared" si="295"/>
        <v>-</v>
      </c>
      <c r="O6303" s="150">
        <f t="shared" si="296"/>
        <v>0</v>
      </c>
      <c r="P6303" s="15" t="str">
        <f>IF(COUNTIF('Personálie dobrovolníků '!U:X,N6303)&gt;0,"ANO","")</f>
        <v/>
      </c>
      <c r="Q6303" s="15"/>
    </row>
    <row r="6304" spans="2:17" s="25" customFormat="1" x14ac:dyDescent="0.3">
      <c r="B6304" s="15" t="str">
        <f>IF(A6304="","",VLOOKUP(A6304,Tabulka3[[Číslo smlouvy   u pravidelné činnosti]:[Příjmení]],3,0))</f>
        <v/>
      </c>
      <c r="C6304" s="15" t="str">
        <f>IF(A6304="","",VLOOKUP(A6304,Tabulka3[[Číslo smlouvy   u pravidelné činnosti]:[Příjmení]],4,0))</f>
        <v/>
      </c>
      <c r="F6304" s="94"/>
      <c r="H6304" s="113"/>
      <c r="I6304" s="113"/>
      <c r="K6304" s="15"/>
      <c r="L6304" s="15"/>
      <c r="M6304" s="15">
        <f t="shared" si="294"/>
        <v>1</v>
      </c>
      <c r="N6304" s="15" t="str">
        <f t="shared" si="295"/>
        <v>-</v>
      </c>
      <c r="O6304" s="150">
        <f t="shared" si="296"/>
        <v>0</v>
      </c>
      <c r="P6304" s="15" t="str">
        <f>IF(COUNTIF('Personálie dobrovolníků '!U:X,N6304)&gt;0,"ANO","")</f>
        <v/>
      </c>
      <c r="Q6304" s="15"/>
    </row>
    <row r="6305" spans="2:17" s="25" customFormat="1" x14ac:dyDescent="0.3">
      <c r="B6305" s="15" t="str">
        <f>IF(A6305="","",VLOOKUP(A6305,Tabulka3[[Číslo smlouvy   u pravidelné činnosti]:[Příjmení]],3,0))</f>
        <v/>
      </c>
      <c r="C6305" s="15" t="str">
        <f>IF(A6305="","",VLOOKUP(A6305,Tabulka3[[Číslo smlouvy   u pravidelné činnosti]:[Příjmení]],4,0))</f>
        <v/>
      </c>
      <c r="F6305" s="94"/>
      <c r="H6305" s="113"/>
      <c r="I6305" s="113"/>
      <c r="K6305" s="15"/>
      <c r="L6305" s="15"/>
      <c r="M6305" s="15">
        <f t="shared" si="294"/>
        <v>1</v>
      </c>
      <c r="N6305" s="15" t="str">
        <f t="shared" si="295"/>
        <v>-</v>
      </c>
      <c r="O6305" s="150">
        <f t="shared" si="296"/>
        <v>0</v>
      </c>
      <c r="P6305" s="15" t="str">
        <f>IF(COUNTIF('Personálie dobrovolníků '!U:X,N6305)&gt;0,"ANO","")</f>
        <v/>
      </c>
      <c r="Q6305" s="15"/>
    </row>
    <row r="6306" spans="2:17" s="25" customFormat="1" x14ac:dyDescent="0.3">
      <c r="B6306" s="15" t="str">
        <f>IF(A6306="","",VLOOKUP(A6306,Tabulka3[[Číslo smlouvy   u pravidelné činnosti]:[Příjmení]],3,0))</f>
        <v/>
      </c>
      <c r="C6306" s="15" t="str">
        <f>IF(A6306="","",VLOOKUP(A6306,Tabulka3[[Číslo smlouvy   u pravidelné činnosti]:[Příjmení]],4,0))</f>
        <v/>
      </c>
      <c r="F6306" s="94"/>
      <c r="H6306" s="113"/>
      <c r="I6306" s="113"/>
      <c r="K6306" s="15"/>
      <c r="L6306" s="15"/>
      <c r="M6306" s="15">
        <f t="shared" si="294"/>
        <v>1</v>
      </c>
      <c r="N6306" s="15" t="str">
        <f t="shared" si="295"/>
        <v>-</v>
      </c>
      <c r="O6306" s="150">
        <f t="shared" si="296"/>
        <v>0</v>
      </c>
      <c r="P6306" s="15" t="str">
        <f>IF(COUNTIF('Personálie dobrovolníků '!U:X,N6306)&gt;0,"ANO","")</f>
        <v/>
      </c>
      <c r="Q6306" s="15"/>
    </row>
    <row r="6307" spans="2:17" s="25" customFormat="1" x14ac:dyDescent="0.3">
      <c r="B6307" s="15" t="str">
        <f>IF(A6307="","",VLOOKUP(A6307,Tabulka3[[Číslo smlouvy   u pravidelné činnosti]:[Příjmení]],3,0))</f>
        <v/>
      </c>
      <c r="C6307" s="15" t="str">
        <f>IF(A6307="","",VLOOKUP(A6307,Tabulka3[[Číslo smlouvy   u pravidelné činnosti]:[Příjmení]],4,0))</f>
        <v/>
      </c>
      <c r="F6307" s="94"/>
      <c r="H6307" s="113"/>
      <c r="I6307" s="113"/>
      <c r="K6307" s="15"/>
      <c r="L6307" s="15"/>
      <c r="M6307" s="15">
        <f t="shared" si="294"/>
        <v>1</v>
      </c>
      <c r="N6307" s="15" t="str">
        <f t="shared" si="295"/>
        <v>-</v>
      </c>
      <c r="O6307" s="150">
        <f t="shared" si="296"/>
        <v>0</v>
      </c>
      <c r="P6307" s="15" t="str">
        <f>IF(COUNTIF('Personálie dobrovolníků '!U:X,N6307)&gt;0,"ANO","")</f>
        <v/>
      </c>
      <c r="Q6307" s="15"/>
    </row>
    <row r="6308" spans="2:17" s="25" customFormat="1" x14ac:dyDescent="0.3">
      <c r="B6308" s="15" t="str">
        <f>IF(A6308="","",VLOOKUP(A6308,Tabulka3[[Číslo smlouvy   u pravidelné činnosti]:[Příjmení]],3,0))</f>
        <v/>
      </c>
      <c r="C6308" s="15" t="str">
        <f>IF(A6308="","",VLOOKUP(A6308,Tabulka3[[Číslo smlouvy   u pravidelné činnosti]:[Příjmení]],4,0))</f>
        <v/>
      </c>
      <c r="F6308" s="94"/>
      <c r="H6308" s="113"/>
      <c r="I6308" s="113"/>
      <c r="K6308" s="15"/>
      <c r="L6308" s="15"/>
      <c r="M6308" s="15">
        <f t="shared" si="294"/>
        <v>1</v>
      </c>
      <c r="N6308" s="15" t="str">
        <f t="shared" si="295"/>
        <v>-</v>
      </c>
      <c r="O6308" s="150">
        <f t="shared" si="296"/>
        <v>0</v>
      </c>
      <c r="P6308" s="15" t="str">
        <f>IF(COUNTIF('Personálie dobrovolníků '!U:X,N6308)&gt;0,"ANO","")</f>
        <v/>
      </c>
      <c r="Q6308" s="15"/>
    </row>
    <row r="6309" spans="2:17" s="25" customFormat="1" x14ac:dyDescent="0.3">
      <c r="B6309" s="15" t="str">
        <f>IF(A6309="","",VLOOKUP(A6309,Tabulka3[[Číslo smlouvy   u pravidelné činnosti]:[Příjmení]],3,0))</f>
        <v/>
      </c>
      <c r="C6309" s="15" t="str">
        <f>IF(A6309="","",VLOOKUP(A6309,Tabulka3[[Číslo smlouvy   u pravidelné činnosti]:[Příjmení]],4,0))</f>
        <v/>
      </c>
      <c r="F6309" s="94"/>
      <c r="H6309" s="113"/>
      <c r="I6309" s="113"/>
      <c r="K6309" s="15"/>
      <c r="L6309" s="15"/>
      <c r="M6309" s="15">
        <f t="shared" si="294"/>
        <v>1</v>
      </c>
      <c r="N6309" s="15" t="str">
        <f t="shared" si="295"/>
        <v>-</v>
      </c>
      <c r="O6309" s="150">
        <f t="shared" si="296"/>
        <v>0</v>
      </c>
      <c r="P6309" s="15" t="str">
        <f>IF(COUNTIF('Personálie dobrovolníků '!U:X,N6309)&gt;0,"ANO","")</f>
        <v/>
      </c>
      <c r="Q6309" s="15"/>
    </row>
    <row r="6310" spans="2:17" s="25" customFormat="1" x14ac:dyDescent="0.3">
      <c r="B6310" s="15" t="str">
        <f>IF(A6310="","",VLOOKUP(A6310,Tabulka3[[Číslo smlouvy   u pravidelné činnosti]:[Příjmení]],3,0))</f>
        <v/>
      </c>
      <c r="C6310" s="15" t="str">
        <f>IF(A6310="","",VLOOKUP(A6310,Tabulka3[[Číslo smlouvy   u pravidelné činnosti]:[Příjmení]],4,0))</f>
        <v/>
      </c>
      <c r="F6310" s="94"/>
      <c r="H6310" s="113"/>
      <c r="I6310" s="113"/>
      <c r="K6310" s="15"/>
      <c r="L6310" s="15"/>
      <c r="M6310" s="15">
        <f t="shared" si="294"/>
        <v>1</v>
      </c>
      <c r="N6310" s="15" t="str">
        <f t="shared" si="295"/>
        <v>-</v>
      </c>
      <c r="O6310" s="150">
        <f t="shared" si="296"/>
        <v>0</v>
      </c>
      <c r="P6310" s="15" t="str">
        <f>IF(COUNTIF('Personálie dobrovolníků '!U:X,N6310)&gt;0,"ANO","")</f>
        <v/>
      </c>
      <c r="Q6310" s="15"/>
    </row>
    <row r="6311" spans="2:17" s="25" customFormat="1" x14ac:dyDescent="0.3">
      <c r="B6311" s="15" t="str">
        <f>IF(A6311="","",VLOOKUP(A6311,Tabulka3[[Číslo smlouvy   u pravidelné činnosti]:[Příjmení]],3,0))</f>
        <v/>
      </c>
      <c r="C6311" s="15" t="str">
        <f>IF(A6311="","",VLOOKUP(A6311,Tabulka3[[Číslo smlouvy   u pravidelné činnosti]:[Příjmení]],4,0))</f>
        <v/>
      </c>
      <c r="F6311" s="94"/>
      <c r="H6311" s="113"/>
      <c r="I6311" s="113"/>
      <c r="K6311" s="15"/>
      <c r="L6311" s="15"/>
      <c r="M6311" s="15">
        <f t="shared" si="294"/>
        <v>1</v>
      </c>
      <c r="N6311" s="15" t="str">
        <f t="shared" si="295"/>
        <v>-</v>
      </c>
      <c r="O6311" s="150">
        <f t="shared" si="296"/>
        <v>0</v>
      </c>
      <c r="P6311" s="15" t="str">
        <f>IF(COUNTIF('Personálie dobrovolníků '!U:X,N6311)&gt;0,"ANO","")</f>
        <v/>
      </c>
      <c r="Q6311" s="15"/>
    </row>
    <row r="6312" spans="2:17" s="25" customFormat="1" x14ac:dyDescent="0.3">
      <c r="B6312" s="15" t="str">
        <f>IF(A6312="","",VLOOKUP(A6312,Tabulka3[[Číslo smlouvy   u pravidelné činnosti]:[Příjmení]],3,0))</f>
        <v/>
      </c>
      <c r="C6312" s="15" t="str">
        <f>IF(A6312="","",VLOOKUP(A6312,Tabulka3[[Číslo smlouvy   u pravidelné činnosti]:[Příjmení]],4,0))</f>
        <v/>
      </c>
      <c r="F6312" s="94"/>
      <c r="H6312" s="113"/>
      <c r="I6312" s="113"/>
      <c r="K6312" s="15"/>
      <c r="L6312" s="15"/>
      <c r="M6312" s="15">
        <f t="shared" si="294"/>
        <v>1</v>
      </c>
      <c r="N6312" s="15" t="str">
        <f t="shared" si="295"/>
        <v>-</v>
      </c>
      <c r="O6312" s="150">
        <f t="shared" si="296"/>
        <v>0</v>
      </c>
      <c r="P6312" s="15" t="str">
        <f>IF(COUNTIF('Personálie dobrovolníků '!U:X,N6312)&gt;0,"ANO","")</f>
        <v/>
      </c>
      <c r="Q6312" s="15"/>
    </row>
    <row r="6313" spans="2:17" s="25" customFormat="1" x14ac:dyDescent="0.3">
      <c r="B6313" s="15" t="str">
        <f>IF(A6313="","",VLOOKUP(A6313,Tabulka3[[Číslo smlouvy   u pravidelné činnosti]:[Příjmení]],3,0))</f>
        <v/>
      </c>
      <c r="C6313" s="15" t="str">
        <f>IF(A6313="","",VLOOKUP(A6313,Tabulka3[[Číslo smlouvy   u pravidelné činnosti]:[Příjmení]],4,0))</f>
        <v/>
      </c>
      <c r="F6313" s="94"/>
      <c r="H6313" s="113"/>
      <c r="I6313" s="113"/>
      <c r="K6313" s="15"/>
      <c r="L6313" s="15"/>
      <c r="M6313" s="15">
        <f t="shared" si="294"/>
        <v>1</v>
      </c>
      <c r="N6313" s="15" t="str">
        <f t="shared" si="295"/>
        <v>-</v>
      </c>
      <c r="O6313" s="150">
        <f t="shared" si="296"/>
        <v>0</v>
      </c>
      <c r="P6313" s="15" t="str">
        <f>IF(COUNTIF('Personálie dobrovolníků '!U:X,N6313)&gt;0,"ANO","")</f>
        <v/>
      </c>
      <c r="Q6313" s="15"/>
    </row>
    <row r="6314" spans="2:17" s="25" customFormat="1" x14ac:dyDescent="0.3">
      <c r="B6314" s="15" t="str">
        <f>IF(A6314="","",VLOOKUP(A6314,Tabulka3[[Číslo smlouvy   u pravidelné činnosti]:[Příjmení]],3,0))</f>
        <v/>
      </c>
      <c r="C6314" s="15" t="str">
        <f>IF(A6314="","",VLOOKUP(A6314,Tabulka3[[Číslo smlouvy   u pravidelné činnosti]:[Příjmení]],4,0))</f>
        <v/>
      </c>
      <c r="F6314" s="94"/>
      <c r="H6314" s="113"/>
      <c r="I6314" s="113"/>
      <c r="K6314" s="15"/>
      <c r="L6314" s="15"/>
      <c r="M6314" s="15">
        <f t="shared" si="294"/>
        <v>1</v>
      </c>
      <c r="N6314" s="15" t="str">
        <f t="shared" si="295"/>
        <v>-</v>
      </c>
      <c r="O6314" s="150">
        <f t="shared" si="296"/>
        <v>0</v>
      </c>
      <c r="P6314" s="15" t="str">
        <f>IF(COUNTIF('Personálie dobrovolníků '!U:X,N6314)&gt;0,"ANO","")</f>
        <v/>
      </c>
      <c r="Q6314" s="15"/>
    </row>
    <row r="6315" spans="2:17" s="25" customFormat="1" x14ac:dyDescent="0.3">
      <c r="B6315" s="15" t="str">
        <f>IF(A6315="","",VLOOKUP(A6315,Tabulka3[[Číslo smlouvy   u pravidelné činnosti]:[Příjmení]],3,0))</f>
        <v/>
      </c>
      <c r="C6315" s="15" t="str">
        <f>IF(A6315="","",VLOOKUP(A6315,Tabulka3[[Číslo smlouvy   u pravidelné činnosti]:[Příjmení]],4,0))</f>
        <v/>
      </c>
      <c r="F6315" s="94"/>
      <c r="H6315" s="113"/>
      <c r="I6315" s="113"/>
      <c r="K6315" s="15"/>
      <c r="L6315" s="15"/>
      <c r="M6315" s="15">
        <f t="shared" si="294"/>
        <v>1</v>
      </c>
      <c r="N6315" s="15" t="str">
        <f t="shared" si="295"/>
        <v>-</v>
      </c>
      <c r="O6315" s="150">
        <f t="shared" si="296"/>
        <v>0</v>
      </c>
      <c r="P6315" s="15" t="str">
        <f>IF(COUNTIF('Personálie dobrovolníků '!U:X,N6315)&gt;0,"ANO","")</f>
        <v/>
      </c>
      <c r="Q6315" s="15"/>
    </row>
    <row r="6316" spans="2:17" s="25" customFormat="1" x14ac:dyDescent="0.3">
      <c r="B6316" s="15" t="str">
        <f>IF(A6316="","",VLOOKUP(A6316,Tabulka3[[Číslo smlouvy   u pravidelné činnosti]:[Příjmení]],3,0))</f>
        <v/>
      </c>
      <c r="C6316" s="15" t="str">
        <f>IF(A6316="","",VLOOKUP(A6316,Tabulka3[[Číslo smlouvy   u pravidelné činnosti]:[Příjmení]],4,0))</f>
        <v/>
      </c>
      <c r="F6316" s="94"/>
      <c r="H6316" s="113"/>
      <c r="I6316" s="113"/>
      <c r="K6316" s="15"/>
      <c r="L6316" s="15"/>
      <c r="M6316" s="15">
        <f t="shared" si="294"/>
        <v>1</v>
      </c>
      <c r="N6316" s="15" t="str">
        <f t="shared" si="295"/>
        <v>-</v>
      </c>
      <c r="O6316" s="150">
        <f t="shared" si="296"/>
        <v>0</v>
      </c>
      <c r="P6316" s="15" t="str">
        <f>IF(COUNTIF('Personálie dobrovolníků '!U:X,N6316)&gt;0,"ANO","")</f>
        <v/>
      </c>
      <c r="Q6316" s="15"/>
    </row>
    <row r="6317" spans="2:17" s="25" customFormat="1" x14ac:dyDescent="0.3">
      <c r="B6317" s="15" t="str">
        <f>IF(A6317="","",VLOOKUP(A6317,Tabulka3[[Číslo smlouvy   u pravidelné činnosti]:[Příjmení]],3,0))</f>
        <v/>
      </c>
      <c r="C6317" s="15" t="str">
        <f>IF(A6317="","",VLOOKUP(A6317,Tabulka3[[Číslo smlouvy   u pravidelné činnosti]:[Příjmení]],4,0))</f>
        <v/>
      </c>
      <c r="F6317" s="94"/>
      <c r="H6317" s="113"/>
      <c r="I6317" s="113"/>
      <c r="K6317" s="15"/>
      <c r="L6317" s="15"/>
      <c r="M6317" s="15">
        <f t="shared" si="294"/>
        <v>1</v>
      </c>
      <c r="N6317" s="15" t="str">
        <f t="shared" si="295"/>
        <v>-</v>
      </c>
      <c r="O6317" s="150">
        <f t="shared" si="296"/>
        <v>0</v>
      </c>
      <c r="P6317" s="15" t="str">
        <f>IF(COUNTIF('Personálie dobrovolníků '!U:X,N6317)&gt;0,"ANO","")</f>
        <v/>
      </c>
      <c r="Q6317" s="15"/>
    </row>
    <row r="6318" spans="2:17" s="25" customFormat="1" x14ac:dyDescent="0.3">
      <c r="B6318" s="15" t="str">
        <f>IF(A6318="","",VLOOKUP(A6318,Tabulka3[[Číslo smlouvy   u pravidelné činnosti]:[Příjmení]],3,0))</f>
        <v/>
      </c>
      <c r="C6318" s="15" t="str">
        <f>IF(A6318="","",VLOOKUP(A6318,Tabulka3[[Číslo smlouvy   u pravidelné činnosti]:[Příjmení]],4,0))</f>
        <v/>
      </c>
      <c r="F6318" s="94"/>
      <c r="H6318" s="113"/>
      <c r="I6318" s="113"/>
      <c r="K6318" s="15"/>
      <c r="L6318" s="15"/>
      <c r="M6318" s="15">
        <f t="shared" si="294"/>
        <v>1</v>
      </c>
      <c r="N6318" s="15" t="str">
        <f t="shared" si="295"/>
        <v>-</v>
      </c>
      <c r="O6318" s="150">
        <f t="shared" si="296"/>
        <v>0</v>
      </c>
      <c r="P6318" s="15" t="str">
        <f>IF(COUNTIF('Personálie dobrovolníků '!U:X,N6318)&gt;0,"ANO","")</f>
        <v/>
      </c>
      <c r="Q6318" s="15"/>
    </row>
    <row r="6319" spans="2:17" s="25" customFormat="1" x14ac:dyDescent="0.3">
      <c r="B6319" s="15" t="str">
        <f>IF(A6319="","",VLOOKUP(A6319,Tabulka3[[Číslo smlouvy   u pravidelné činnosti]:[Příjmení]],3,0))</f>
        <v/>
      </c>
      <c r="C6319" s="15" t="str">
        <f>IF(A6319="","",VLOOKUP(A6319,Tabulka3[[Číslo smlouvy   u pravidelné činnosti]:[Příjmení]],4,0))</f>
        <v/>
      </c>
      <c r="F6319" s="94"/>
      <c r="H6319" s="113"/>
      <c r="I6319" s="113"/>
      <c r="K6319" s="15"/>
      <c r="L6319" s="15"/>
      <c r="M6319" s="15">
        <f t="shared" si="294"/>
        <v>1</v>
      </c>
      <c r="N6319" s="15" t="str">
        <f t="shared" si="295"/>
        <v>-</v>
      </c>
      <c r="O6319" s="150">
        <f t="shared" si="296"/>
        <v>0</v>
      </c>
      <c r="P6319" s="15" t="str">
        <f>IF(COUNTIF('Personálie dobrovolníků '!U:X,N6319)&gt;0,"ANO","")</f>
        <v/>
      </c>
      <c r="Q6319" s="15"/>
    </row>
    <row r="6320" spans="2:17" s="25" customFormat="1" x14ac:dyDescent="0.3">
      <c r="B6320" s="15" t="str">
        <f>IF(A6320="","",VLOOKUP(A6320,Tabulka3[[Číslo smlouvy   u pravidelné činnosti]:[Příjmení]],3,0))</f>
        <v/>
      </c>
      <c r="C6320" s="15" t="str">
        <f>IF(A6320="","",VLOOKUP(A6320,Tabulka3[[Číslo smlouvy   u pravidelné činnosti]:[Příjmení]],4,0))</f>
        <v/>
      </c>
      <c r="F6320" s="94"/>
      <c r="H6320" s="113"/>
      <c r="I6320" s="113"/>
      <c r="K6320" s="15"/>
      <c r="L6320" s="15"/>
      <c r="M6320" s="15">
        <f t="shared" si="294"/>
        <v>1</v>
      </c>
      <c r="N6320" s="15" t="str">
        <f t="shared" si="295"/>
        <v>-</v>
      </c>
      <c r="O6320" s="150">
        <f t="shared" si="296"/>
        <v>0</v>
      </c>
      <c r="P6320" s="15" t="str">
        <f>IF(COUNTIF('Personálie dobrovolníků '!U:X,N6320)&gt;0,"ANO","")</f>
        <v/>
      </c>
      <c r="Q6320" s="15"/>
    </row>
    <row r="6321" spans="2:17" s="25" customFormat="1" x14ac:dyDescent="0.3">
      <c r="B6321" s="15" t="str">
        <f>IF(A6321="","",VLOOKUP(A6321,Tabulka3[[Číslo smlouvy   u pravidelné činnosti]:[Příjmení]],3,0))</f>
        <v/>
      </c>
      <c r="C6321" s="15" t="str">
        <f>IF(A6321="","",VLOOKUP(A6321,Tabulka3[[Číslo smlouvy   u pravidelné činnosti]:[Příjmení]],4,0))</f>
        <v/>
      </c>
      <c r="F6321" s="94"/>
      <c r="H6321" s="113"/>
      <c r="I6321" s="113"/>
      <c r="K6321" s="15"/>
      <c r="L6321" s="15"/>
      <c r="M6321" s="15">
        <f t="shared" si="294"/>
        <v>1</v>
      </c>
      <c r="N6321" s="15" t="str">
        <f t="shared" si="295"/>
        <v>-</v>
      </c>
      <c r="O6321" s="150">
        <f t="shared" si="296"/>
        <v>0</v>
      </c>
      <c r="P6321" s="15" t="str">
        <f>IF(COUNTIF('Personálie dobrovolníků '!U:X,N6321)&gt;0,"ANO","")</f>
        <v/>
      </c>
      <c r="Q6321" s="15"/>
    </row>
    <row r="6322" spans="2:17" s="25" customFormat="1" x14ac:dyDescent="0.3">
      <c r="B6322" s="15" t="str">
        <f>IF(A6322="","",VLOOKUP(A6322,Tabulka3[[Číslo smlouvy   u pravidelné činnosti]:[Příjmení]],3,0))</f>
        <v/>
      </c>
      <c r="C6322" s="15" t="str">
        <f>IF(A6322="","",VLOOKUP(A6322,Tabulka3[[Číslo smlouvy   u pravidelné činnosti]:[Příjmení]],4,0))</f>
        <v/>
      </c>
      <c r="F6322" s="94"/>
      <c r="H6322" s="113"/>
      <c r="I6322" s="113"/>
      <c r="K6322" s="15"/>
      <c r="L6322" s="15"/>
      <c r="M6322" s="15">
        <f t="shared" si="294"/>
        <v>1</v>
      </c>
      <c r="N6322" s="15" t="str">
        <f t="shared" si="295"/>
        <v>-</v>
      </c>
      <c r="O6322" s="150">
        <f t="shared" si="296"/>
        <v>0</v>
      </c>
      <c r="P6322" s="15" t="str">
        <f>IF(COUNTIF('Personálie dobrovolníků '!U:X,N6322)&gt;0,"ANO","")</f>
        <v/>
      </c>
      <c r="Q6322" s="15"/>
    </row>
    <row r="6323" spans="2:17" s="25" customFormat="1" x14ac:dyDescent="0.3">
      <c r="B6323" s="15" t="str">
        <f>IF(A6323="","",VLOOKUP(A6323,Tabulka3[[Číslo smlouvy   u pravidelné činnosti]:[Příjmení]],3,0))</f>
        <v/>
      </c>
      <c r="C6323" s="15" t="str">
        <f>IF(A6323="","",VLOOKUP(A6323,Tabulka3[[Číslo smlouvy   u pravidelné činnosti]:[Příjmení]],4,0))</f>
        <v/>
      </c>
      <c r="F6323" s="94"/>
      <c r="H6323" s="113"/>
      <c r="I6323" s="113"/>
      <c r="K6323" s="15"/>
      <c r="L6323" s="15"/>
      <c r="M6323" s="15">
        <f t="shared" si="294"/>
        <v>1</v>
      </c>
      <c r="N6323" s="15" t="str">
        <f t="shared" si="295"/>
        <v>-</v>
      </c>
      <c r="O6323" s="150">
        <f t="shared" si="296"/>
        <v>0</v>
      </c>
      <c r="P6323" s="15" t="str">
        <f>IF(COUNTIF('Personálie dobrovolníků '!U:X,N6323)&gt;0,"ANO","")</f>
        <v/>
      </c>
      <c r="Q6323" s="15"/>
    </row>
    <row r="6324" spans="2:17" s="25" customFormat="1" x14ac:dyDescent="0.3">
      <c r="B6324" s="15" t="str">
        <f>IF(A6324="","",VLOOKUP(A6324,Tabulka3[[Číslo smlouvy   u pravidelné činnosti]:[Příjmení]],3,0))</f>
        <v/>
      </c>
      <c r="C6324" s="15" t="str">
        <f>IF(A6324="","",VLOOKUP(A6324,Tabulka3[[Číslo smlouvy   u pravidelné činnosti]:[Příjmení]],4,0))</f>
        <v/>
      </c>
      <c r="F6324" s="94"/>
      <c r="H6324" s="113"/>
      <c r="I6324" s="113"/>
      <c r="K6324" s="15"/>
      <c r="L6324" s="15"/>
      <c r="M6324" s="15">
        <f t="shared" si="294"/>
        <v>1</v>
      </c>
      <c r="N6324" s="15" t="str">
        <f t="shared" si="295"/>
        <v>-</v>
      </c>
      <c r="O6324" s="150">
        <f t="shared" si="296"/>
        <v>0</v>
      </c>
      <c r="P6324" s="15" t="str">
        <f>IF(COUNTIF('Personálie dobrovolníků '!U:X,N6324)&gt;0,"ANO","")</f>
        <v/>
      </c>
      <c r="Q6324" s="15"/>
    </row>
    <row r="6325" spans="2:17" s="25" customFormat="1" x14ac:dyDescent="0.3">
      <c r="B6325" s="15" t="str">
        <f>IF(A6325="","",VLOOKUP(A6325,Tabulka3[[Číslo smlouvy   u pravidelné činnosti]:[Příjmení]],3,0))</f>
        <v/>
      </c>
      <c r="C6325" s="15" t="str">
        <f>IF(A6325="","",VLOOKUP(A6325,Tabulka3[[Číslo smlouvy   u pravidelné činnosti]:[Příjmení]],4,0))</f>
        <v/>
      </c>
      <c r="F6325" s="94"/>
      <c r="H6325" s="113"/>
      <c r="I6325" s="113"/>
      <c r="K6325" s="15"/>
      <c r="L6325" s="15"/>
      <c r="M6325" s="15">
        <f t="shared" si="294"/>
        <v>1</v>
      </c>
      <c r="N6325" s="15" t="str">
        <f t="shared" si="295"/>
        <v>-</v>
      </c>
      <c r="O6325" s="150">
        <f t="shared" si="296"/>
        <v>0</v>
      </c>
      <c r="P6325" s="15" t="str">
        <f>IF(COUNTIF('Personálie dobrovolníků '!U:X,N6325)&gt;0,"ANO","")</f>
        <v/>
      </c>
      <c r="Q6325" s="15"/>
    </row>
    <row r="6326" spans="2:17" s="25" customFormat="1" x14ac:dyDescent="0.3">
      <c r="B6326" s="15" t="str">
        <f>IF(A6326="","",VLOOKUP(A6326,Tabulka3[[Číslo smlouvy   u pravidelné činnosti]:[Příjmení]],3,0))</f>
        <v/>
      </c>
      <c r="C6326" s="15" t="str">
        <f>IF(A6326="","",VLOOKUP(A6326,Tabulka3[[Číslo smlouvy   u pravidelné činnosti]:[Příjmení]],4,0))</f>
        <v/>
      </c>
      <c r="F6326" s="94"/>
      <c r="H6326" s="113"/>
      <c r="I6326" s="113"/>
      <c r="K6326" s="15"/>
      <c r="L6326" s="15"/>
      <c r="M6326" s="15">
        <f t="shared" si="294"/>
        <v>1</v>
      </c>
      <c r="N6326" s="15" t="str">
        <f t="shared" si="295"/>
        <v>-</v>
      </c>
      <c r="O6326" s="150">
        <f t="shared" si="296"/>
        <v>0</v>
      </c>
      <c r="P6326" s="15" t="str">
        <f>IF(COUNTIF('Personálie dobrovolníků '!U:X,N6326)&gt;0,"ANO","")</f>
        <v/>
      </c>
      <c r="Q6326" s="15"/>
    </row>
    <row r="6327" spans="2:17" s="25" customFormat="1" x14ac:dyDescent="0.3">
      <c r="B6327" s="15" t="str">
        <f>IF(A6327="","",VLOOKUP(A6327,Tabulka3[[Číslo smlouvy   u pravidelné činnosti]:[Příjmení]],3,0))</f>
        <v/>
      </c>
      <c r="C6327" s="15" t="str">
        <f>IF(A6327="","",VLOOKUP(A6327,Tabulka3[[Číslo smlouvy   u pravidelné činnosti]:[Příjmení]],4,0))</f>
        <v/>
      </c>
      <c r="F6327" s="94"/>
      <c r="H6327" s="113"/>
      <c r="I6327" s="113"/>
      <c r="K6327" s="15"/>
      <c r="L6327" s="15"/>
      <c r="M6327" s="15">
        <f t="shared" si="294"/>
        <v>1</v>
      </c>
      <c r="N6327" s="15" t="str">
        <f t="shared" si="295"/>
        <v>-</v>
      </c>
      <c r="O6327" s="150">
        <f t="shared" si="296"/>
        <v>0</v>
      </c>
      <c r="P6327" s="15" t="str">
        <f>IF(COUNTIF('Personálie dobrovolníků '!U:X,N6327)&gt;0,"ANO","")</f>
        <v/>
      </c>
      <c r="Q6327" s="15"/>
    </row>
    <row r="6328" spans="2:17" s="25" customFormat="1" x14ac:dyDescent="0.3">
      <c r="B6328" s="15" t="str">
        <f>IF(A6328="","",VLOOKUP(A6328,Tabulka3[[Číslo smlouvy   u pravidelné činnosti]:[Příjmení]],3,0))</f>
        <v/>
      </c>
      <c r="C6328" s="15" t="str">
        <f>IF(A6328="","",VLOOKUP(A6328,Tabulka3[[Číslo smlouvy   u pravidelné činnosti]:[Příjmení]],4,0))</f>
        <v/>
      </c>
      <c r="F6328" s="94"/>
      <c r="H6328" s="113"/>
      <c r="I6328" s="113"/>
      <c r="K6328" s="15"/>
      <c r="L6328" s="15"/>
      <c r="M6328" s="15">
        <f t="shared" si="294"/>
        <v>1</v>
      </c>
      <c r="N6328" s="15" t="str">
        <f t="shared" si="295"/>
        <v>-</v>
      </c>
      <c r="O6328" s="150">
        <f t="shared" si="296"/>
        <v>0</v>
      </c>
      <c r="P6328" s="15" t="str">
        <f>IF(COUNTIF('Personálie dobrovolníků '!U:X,N6328)&gt;0,"ANO","")</f>
        <v/>
      </c>
      <c r="Q6328" s="15"/>
    </row>
    <row r="6329" spans="2:17" s="25" customFormat="1" x14ac:dyDescent="0.3">
      <c r="B6329" s="15" t="str">
        <f>IF(A6329="","",VLOOKUP(A6329,Tabulka3[[Číslo smlouvy   u pravidelné činnosti]:[Příjmení]],3,0))</f>
        <v/>
      </c>
      <c r="C6329" s="15" t="str">
        <f>IF(A6329="","",VLOOKUP(A6329,Tabulka3[[Číslo smlouvy   u pravidelné činnosti]:[Příjmení]],4,0))</f>
        <v/>
      </c>
      <c r="F6329" s="94"/>
      <c r="H6329" s="113"/>
      <c r="I6329" s="113"/>
      <c r="K6329" s="15"/>
      <c r="L6329" s="15"/>
      <c r="M6329" s="15">
        <f t="shared" si="294"/>
        <v>1</v>
      </c>
      <c r="N6329" s="15" t="str">
        <f t="shared" si="295"/>
        <v>-</v>
      </c>
      <c r="O6329" s="150">
        <f t="shared" si="296"/>
        <v>0</v>
      </c>
      <c r="P6329" s="15" t="str">
        <f>IF(COUNTIF('Personálie dobrovolníků '!U:X,N6329)&gt;0,"ANO","")</f>
        <v/>
      </c>
      <c r="Q6329" s="15"/>
    </row>
    <row r="6330" spans="2:17" s="25" customFormat="1" x14ac:dyDescent="0.3">
      <c r="B6330" s="15" t="str">
        <f>IF(A6330="","",VLOOKUP(A6330,Tabulka3[[Číslo smlouvy   u pravidelné činnosti]:[Příjmení]],3,0))</f>
        <v/>
      </c>
      <c r="C6330" s="15" t="str">
        <f>IF(A6330="","",VLOOKUP(A6330,Tabulka3[[Číslo smlouvy   u pravidelné činnosti]:[Příjmení]],4,0))</f>
        <v/>
      </c>
      <c r="F6330" s="94"/>
      <c r="H6330" s="113"/>
      <c r="I6330" s="113"/>
      <c r="K6330" s="15"/>
      <c r="L6330" s="15"/>
      <c r="M6330" s="15">
        <f t="shared" si="294"/>
        <v>1</v>
      </c>
      <c r="N6330" s="15" t="str">
        <f t="shared" si="295"/>
        <v>-</v>
      </c>
      <c r="O6330" s="150">
        <f t="shared" si="296"/>
        <v>0</v>
      </c>
      <c r="P6330" s="15" t="str">
        <f>IF(COUNTIF('Personálie dobrovolníků '!U:X,N6330)&gt;0,"ANO","")</f>
        <v/>
      </c>
      <c r="Q6330" s="15"/>
    </row>
    <row r="6331" spans="2:17" s="25" customFormat="1" x14ac:dyDescent="0.3">
      <c r="B6331" s="15" t="str">
        <f>IF(A6331="","",VLOOKUP(A6331,Tabulka3[[Číslo smlouvy   u pravidelné činnosti]:[Příjmení]],3,0))</f>
        <v/>
      </c>
      <c r="C6331" s="15" t="str">
        <f>IF(A6331="","",VLOOKUP(A6331,Tabulka3[[Číslo smlouvy   u pravidelné činnosti]:[Příjmení]],4,0))</f>
        <v/>
      </c>
      <c r="F6331" s="94"/>
      <c r="H6331" s="113"/>
      <c r="I6331" s="113"/>
      <c r="K6331" s="15"/>
      <c r="L6331" s="15"/>
      <c r="M6331" s="15">
        <f t="shared" si="294"/>
        <v>1</v>
      </c>
      <c r="N6331" s="15" t="str">
        <f t="shared" si="295"/>
        <v>-</v>
      </c>
      <c r="O6331" s="150">
        <f t="shared" si="296"/>
        <v>0</v>
      </c>
      <c r="P6331" s="15" t="str">
        <f>IF(COUNTIF('Personálie dobrovolníků '!U:X,N6331)&gt;0,"ANO","")</f>
        <v/>
      </c>
      <c r="Q6331" s="15"/>
    </row>
    <row r="6332" spans="2:17" s="25" customFormat="1" x14ac:dyDescent="0.3">
      <c r="B6332" s="15" t="str">
        <f>IF(A6332="","",VLOOKUP(A6332,Tabulka3[[Číslo smlouvy   u pravidelné činnosti]:[Příjmení]],3,0))</f>
        <v/>
      </c>
      <c r="C6332" s="15" t="str">
        <f>IF(A6332="","",VLOOKUP(A6332,Tabulka3[[Číslo smlouvy   u pravidelné činnosti]:[Příjmení]],4,0))</f>
        <v/>
      </c>
      <c r="F6332" s="94"/>
      <c r="H6332" s="113"/>
      <c r="I6332" s="113"/>
      <c r="K6332" s="15"/>
      <c r="L6332" s="15"/>
      <c r="M6332" s="15">
        <f t="shared" si="294"/>
        <v>1</v>
      </c>
      <c r="N6332" s="15" t="str">
        <f t="shared" si="295"/>
        <v>-</v>
      </c>
      <c r="O6332" s="150">
        <f t="shared" si="296"/>
        <v>0</v>
      </c>
      <c r="P6332" s="15" t="str">
        <f>IF(COUNTIF('Personálie dobrovolníků '!U:X,N6332)&gt;0,"ANO","")</f>
        <v/>
      </c>
      <c r="Q6332" s="15"/>
    </row>
    <row r="6333" spans="2:17" s="25" customFormat="1" x14ac:dyDescent="0.3">
      <c r="B6333" s="15" t="str">
        <f>IF(A6333="","",VLOOKUP(A6333,Tabulka3[[Číslo smlouvy   u pravidelné činnosti]:[Příjmení]],3,0))</f>
        <v/>
      </c>
      <c r="C6333" s="15" t="str">
        <f>IF(A6333="","",VLOOKUP(A6333,Tabulka3[[Číslo smlouvy   u pravidelné činnosti]:[Příjmení]],4,0))</f>
        <v/>
      </c>
      <c r="F6333" s="94"/>
      <c r="H6333" s="113"/>
      <c r="I6333" s="113"/>
      <c r="K6333" s="15"/>
      <c r="L6333" s="15"/>
      <c r="M6333" s="15">
        <f t="shared" si="294"/>
        <v>1</v>
      </c>
      <c r="N6333" s="15" t="str">
        <f t="shared" si="295"/>
        <v>-</v>
      </c>
      <c r="O6333" s="150">
        <f t="shared" si="296"/>
        <v>0</v>
      </c>
      <c r="P6333" s="15" t="str">
        <f>IF(COUNTIF('Personálie dobrovolníků '!U:X,N6333)&gt;0,"ANO","")</f>
        <v/>
      </c>
      <c r="Q6333" s="15"/>
    </row>
    <row r="6334" spans="2:17" s="25" customFormat="1" x14ac:dyDescent="0.3">
      <c r="B6334" s="15" t="str">
        <f>IF(A6334="","",VLOOKUP(A6334,Tabulka3[[Číslo smlouvy   u pravidelné činnosti]:[Příjmení]],3,0))</f>
        <v/>
      </c>
      <c r="C6334" s="15" t="str">
        <f>IF(A6334="","",VLOOKUP(A6334,Tabulka3[[Číslo smlouvy   u pravidelné činnosti]:[Příjmení]],4,0))</f>
        <v/>
      </c>
      <c r="F6334" s="94"/>
      <c r="H6334" s="113"/>
      <c r="I6334" s="113"/>
      <c r="K6334" s="15"/>
      <c r="L6334" s="15"/>
      <c r="M6334" s="15">
        <f t="shared" si="294"/>
        <v>1</v>
      </c>
      <c r="N6334" s="15" t="str">
        <f t="shared" si="295"/>
        <v>-</v>
      </c>
      <c r="O6334" s="150">
        <f t="shared" si="296"/>
        <v>0</v>
      </c>
      <c r="P6334" s="15" t="str">
        <f>IF(COUNTIF('Personálie dobrovolníků '!U:X,N6334)&gt;0,"ANO","")</f>
        <v/>
      </c>
      <c r="Q6334" s="15"/>
    </row>
    <row r="6335" spans="2:17" s="25" customFormat="1" x14ac:dyDescent="0.3">
      <c r="B6335" s="15" t="str">
        <f>IF(A6335="","",VLOOKUP(A6335,Tabulka3[[Číslo smlouvy   u pravidelné činnosti]:[Příjmení]],3,0))</f>
        <v/>
      </c>
      <c r="C6335" s="15" t="str">
        <f>IF(A6335="","",VLOOKUP(A6335,Tabulka3[[Číslo smlouvy   u pravidelné činnosti]:[Příjmení]],4,0))</f>
        <v/>
      </c>
      <c r="F6335" s="94"/>
      <c r="H6335" s="113"/>
      <c r="I6335" s="113"/>
      <c r="K6335" s="15"/>
      <c r="L6335" s="15"/>
      <c r="M6335" s="15">
        <f t="shared" si="294"/>
        <v>1</v>
      </c>
      <c r="N6335" s="15" t="str">
        <f t="shared" si="295"/>
        <v>-</v>
      </c>
      <c r="O6335" s="150">
        <f t="shared" si="296"/>
        <v>0</v>
      </c>
      <c r="P6335" s="15" t="str">
        <f>IF(COUNTIF('Personálie dobrovolníků '!U:X,N6335)&gt;0,"ANO","")</f>
        <v/>
      </c>
      <c r="Q6335" s="15"/>
    </row>
    <row r="6336" spans="2:17" s="25" customFormat="1" x14ac:dyDescent="0.3">
      <c r="B6336" s="15" t="str">
        <f>IF(A6336="","",VLOOKUP(A6336,Tabulka3[[Číslo smlouvy   u pravidelné činnosti]:[Příjmení]],3,0))</f>
        <v/>
      </c>
      <c r="C6336" s="15" t="str">
        <f>IF(A6336="","",VLOOKUP(A6336,Tabulka3[[Číslo smlouvy   u pravidelné činnosti]:[Příjmení]],4,0))</f>
        <v/>
      </c>
      <c r="F6336" s="94"/>
      <c r="H6336" s="113"/>
      <c r="I6336" s="113"/>
      <c r="K6336" s="15"/>
      <c r="L6336" s="15"/>
      <c r="M6336" s="15">
        <f t="shared" si="294"/>
        <v>1</v>
      </c>
      <c r="N6336" s="15" t="str">
        <f t="shared" si="295"/>
        <v>-</v>
      </c>
      <c r="O6336" s="150">
        <f t="shared" si="296"/>
        <v>0</v>
      </c>
      <c r="P6336" s="15" t="str">
        <f>IF(COUNTIF('Personálie dobrovolníků '!U:X,N6336)&gt;0,"ANO","")</f>
        <v/>
      </c>
      <c r="Q6336" s="15"/>
    </row>
    <row r="6337" spans="2:17" s="25" customFormat="1" x14ac:dyDescent="0.3">
      <c r="B6337" s="15" t="str">
        <f>IF(A6337="","",VLOOKUP(A6337,Tabulka3[[Číslo smlouvy   u pravidelné činnosti]:[Příjmení]],3,0))</f>
        <v/>
      </c>
      <c r="C6337" s="15" t="str">
        <f>IF(A6337="","",VLOOKUP(A6337,Tabulka3[[Číslo smlouvy   u pravidelné činnosti]:[Příjmení]],4,0))</f>
        <v/>
      </c>
      <c r="F6337" s="94"/>
      <c r="H6337" s="113"/>
      <c r="I6337" s="113"/>
      <c r="K6337" s="15"/>
      <c r="L6337" s="15"/>
      <c r="M6337" s="15">
        <f t="shared" si="294"/>
        <v>1</v>
      </c>
      <c r="N6337" s="15" t="str">
        <f t="shared" si="295"/>
        <v>-</v>
      </c>
      <c r="O6337" s="150">
        <f t="shared" si="296"/>
        <v>0</v>
      </c>
      <c r="P6337" s="15" t="str">
        <f>IF(COUNTIF('Personálie dobrovolníků '!U:X,N6337)&gt;0,"ANO","")</f>
        <v/>
      </c>
      <c r="Q6337" s="15"/>
    </row>
    <row r="6338" spans="2:17" s="25" customFormat="1" x14ac:dyDescent="0.3">
      <c r="B6338" s="15" t="str">
        <f>IF(A6338="","",VLOOKUP(A6338,Tabulka3[[Číslo smlouvy   u pravidelné činnosti]:[Příjmení]],3,0))</f>
        <v/>
      </c>
      <c r="C6338" s="15" t="str">
        <f>IF(A6338="","",VLOOKUP(A6338,Tabulka3[[Číslo smlouvy   u pravidelné činnosti]:[Příjmení]],4,0))</f>
        <v/>
      </c>
      <c r="F6338" s="94"/>
      <c r="H6338" s="113"/>
      <c r="I6338" s="113"/>
      <c r="K6338" s="15"/>
      <c r="L6338" s="15"/>
      <c r="M6338" s="15">
        <f t="shared" si="294"/>
        <v>1</v>
      </c>
      <c r="N6338" s="15" t="str">
        <f t="shared" si="295"/>
        <v>-</v>
      </c>
      <c r="O6338" s="150">
        <f t="shared" si="296"/>
        <v>0</v>
      </c>
      <c r="P6338" s="15" t="str">
        <f>IF(COUNTIF('Personálie dobrovolníků '!U:X,N6338)&gt;0,"ANO","")</f>
        <v/>
      </c>
      <c r="Q6338" s="15"/>
    </row>
    <row r="6339" spans="2:17" s="25" customFormat="1" x14ac:dyDescent="0.3">
      <c r="B6339" s="15" t="str">
        <f>IF(A6339="","",VLOOKUP(A6339,Tabulka3[[Číslo smlouvy   u pravidelné činnosti]:[Příjmení]],3,0))</f>
        <v/>
      </c>
      <c r="C6339" s="15" t="str">
        <f>IF(A6339="","",VLOOKUP(A6339,Tabulka3[[Číslo smlouvy   u pravidelné činnosti]:[Příjmení]],4,0))</f>
        <v/>
      </c>
      <c r="F6339" s="94"/>
      <c r="H6339" s="113"/>
      <c r="I6339" s="113"/>
      <c r="K6339" s="15"/>
      <c r="L6339" s="15"/>
      <c r="M6339" s="15">
        <f t="shared" si="294"/>
        <v>1</v>
      </c>
      <c r="N6339" s="15" t="str">
        <f t="shared" si="295"/>
        <v>-</v>
      </c>
      <c r="O6339" s="150">
        <f t="shared" si="296"/>
        <v>0</v>
      </c>
      <c r="P6339" s="15" t="str">
        <f>IF(COUNTIF('Personálie dobrovolníků '!U:X,N6339)&gt;0,"ANO","")</f>
        <v/>
      </c>
      <c r="Q6339" s="15"/>
    </row>
    <row r="6340" spans="2:17" s="25" customFormat="1" x14ac:dyDescent="0.3">
      <c r="B6340" s="15" t="str">
        <f>IF(A6340="","",VLOOKUP(A6340,Tabulka3[[Číslo smlouvy   u pravidelné činnosti]:[Příjmení]],3,0))</f>
        <v/>
      </c>
      <c r="C6340" s="15" t="str">
        <f>IF(A6340="","",VLOOKUP(A6340,Tabulka3[[Číslo smlouvy   u pravidelné činnosti]:[Příjmení]],4,0))</f>
        <v/>
      </c>
      <c r="F6340" s="94"/>
      <c r="H6340" s="113"/>
      <c r="I6340" s="113"/>
      <c r="K6340" s="15"/>
      <c r="L6340" s="15"/>
      <c r="M6340" s="15">
        <f t="shared" ref="M6340:M6403" si="297">IF(OR(
   AND($H6340=$K$12, $I6340=$L$4),
   AND($H6340=$K$12, $I6340=$L$5),
   AND($H6340=$K$12, $I6340=$L$6),
   AND($H6340=$K$12, $I6340=$L$7),
   AND($H6340=$K$11, $I6340=$L$4),
   AND($H6340=$K$11, $I6340=$L$5),
   AND($H6340=$K$11, $I6340=$L$6),
   AND($H6340=$K$11, $I6340=$L$7),
   AND($H6340=$K$5, $I6340=$L$5),
   AND($H6340=$K$6, $I6340=$L$4),
   AND($H6340=$K$6, $I6340=$L$5),
   AND($H6340=$K$6, $I6340=$L$7),
   AND($H6340=$K$4, $I6340=$L$6),
), 0, 1)</f>
        <v>1</v>
      </c>
      <c r="N6340" s="15" t="str">
        <f t="shared" ref="N6340:N6403" si="298">A6340 &amp; "-" &amp; J6340</f>
        <v>-</v>
      </c>
      <c r="O6340" s="150">
        <f t="shared" ref="O6340:O6403" si="299">IF(AND(M6340&lt;&gt;0, P6340="ANO"), 1, 0)</f>
        <v>0</v>
      </c>
      <c r="P6340" s="15" t="str">
        <f>IF(COUNTIF('Personálie dobrovolníků '!U:X,N6340)&gt;0,"ANO","")</f>
        <v/>
      </c>
      <c r="Q6340" s="15"/>
    </row>
    <row r="6341" spans="2:17" s="25" customFormat="1" x14ac:dyDescent="0.3">
      <c r="B6341" s="15" t="str">
        <f>IF(A6341="","",VLOOKUP(A6341,Tabulka3[[Číslo smlouvy   u pravidelné činnosti]:[Příjmení]],3,0))</f>
        <v/>
      </c>
      <c r="C6341" s="15" t="str">
        <f>IF(A6341="","",VLOOKUP(A6341,Tabulka3[[Číslo smlouvy   u pravidelné činnosti]:[Příjmení]],4,0))</f>
        <v/>
      </c>
      <c r="F6341" s="94"/>
      <c r="H6341" s="113"/>
      <c r="I6341" s="113"/>
      <c r="K6341" s="15"/>
      <c r="L6341" s="15"/>
      <c r="M6341" s="15">
        <f t="shared" si="297"/>
        <v>1</v>
      </c>
      <c r="N6341" s="15" t="str">
        <f t="shared" si="298"/>
        <v>-</v>
      </c>
      <c r="O6341" s="150">
        <f t="shared" si="299"/>
        <v>0</v>
      </c>
      <c r="P6341" s="15" t="str">
        <f>IF(COUNTIF('Personálie dobrovolníků '!U:X,N6341)&gt;0,"ANO","")</f>
        <v/>
      </c>
      <c r="Q6341" s="15"/>
    </row>
    <row r="6342" spans="2:17" s="25" customFormat="1" x14ac:dyDescent="0.3">
      <c r="B6342" s="15" t="str">
        <f>IF(A6342="","",VLOOKUP(A6342,Tabulka3[[Číslo smlouvy   u pravidelné činnosti]:[Příjmení]],3,0))</f>
        <v/>
      </c>
      <c r="C6342" s="15" t="str">
        <f>IF(A6342="","",VLOOKUP(A6342,Tabulka3[[Číslo smlouvy   u pravidelné činnosti]:[Příjmení]],4,0))</f>
        <v/>
      </c>
      <c r="F6342" s="94"/>
      <c r="H6342" s="113"/>
      <c r="I6342" s="113"/>
      <c r="K6342" s="15"/>
      <c r="L6342" s="15"/>
      <c r="M6342" s="15">
        <f t="shared" si="297"/>
        <v>1</v>
      </c>
      <c r="N6342" s="15" t="str">
        <f t="shared" si="298"/>
        <v>-</v>
      </c>
      <c r="O6342" s="150">
        <f t="shared" si="299"/>
        <v>0</v>
      </c>
      <c r="P6342" s="15" t="str">
        <f>IF(COUNTIF('Personálie dobrovolníků '!U:X,N6342)&gt;0,"ANO","")</f>
        <v/>
      </c>
      <c r="Q6342" s="15"/>
    </row>
    <row r="6343" spans="2:17" s="25" customFormat="1" x14ac:dyDescent="0.3">
      <c r="B6343" s="15" t="str">
        <f>IF(A6343="","",VLOOKUP(A6343,Tabulka3[[Číslo smlouvy   u pravidelné činnosti]:[Příjmení]],3,0))</f>
        <v/>
      </c>
      <c r="C6343" s="15" t="str">
        <f>IF(A6343="","",VLOOKUP(A6343,Tabulka3[[Číslo smlouvy   u pravidelné činnosti]:[Příjmení]],4,0))</f>
        <v/>
      </c>
      <c r="F6343" s="94"/>
      <c r="H6343" s="113"/>
      <c r="I6343" s="113"/>
      <c r="K6343" s="15"/>
      <c r="L6343" s="15"/>
      <c r="M6343" s="15">
        <f t="shared" si="297"/>
        <v>1</v>
      </c>
      <c r="N6343" s="15" t="str">
        <f t="shared" si="298"/>
        <v>-</v>
      </c>
      <c r="O6343" s="150">
        <f t="shared" si="299"/>
        <v>0</v>
      </c>
      <c r="P6343" s="15" t="str">
        <f>IF(COUNTIF('Personálie dobrovolníků '!U:X,N6343)&gt;0,"ANO","")</f>
        <v/>
      </c>
      <c r="Q6343" s="15"/>
    </row>
    <row r="6344" spans="2:17" s="25" customFormat="1" x14ac:dyDescent="0.3">
      <c r="B6344" s="15" t="str">
        <f>IF(A6344="","",VLOOKUP(A6344,Tabulka3[[Číslo smlouvy   u pravidelné činnosti]:[Příjmení]],3,0))</f>
        <v/>
      </c>
      <c r="C6344" s="15" t="str">
        <f>IF(A6344="","",VLOOKUP(A6344,Tabulka3[[Číslo smlouvy   u pravidelné činnosti]:[Příjmení]],4,0))</f>
        <v/>
      </c>
      <c r="F6344" s="94"/>
      <c r="H6344" s="113"/>
      <c r="I6344" s="113"/>
      <c r="K6344" s="15"/>
      <c r="L6344" s="15"/>
      <c r="M6344" s="15">
        <f t="shared" si="297"/>
        <v>1</v>
      </c>
      <c r="N6344" s="15" t="str">
        <f t="shared" si="298"/>
        <v>-</v>
      </c>
      <c r="O6344" s="150">
        <f t="shared" si="299"/>
        <v>0</v>
      </c>
      <c r="P6344" s="15" t="str">
        <f>IF(COUNTIF('Personálie dobrovolníků '!U:X,N6344)&gt;0,"ANO","")</f>
        <v/>
      </c>
      <c r="Q6344" s="15"/>
    </row>
    <row r="6345" spans="2:17" s="25" customFormat="1" x14ac:dyDescent="0.3">
      <c r="B6345" s="15" t="str">
        <f>IF(A6345="","",VLOOKUP(A6345,Tabulka3[[Číslo smlouvy   u pravidelné činnosti]:[Příjmení]],3,0))</f>
        <v/>
      </c>
      <c r="C6345" s="15" t="str">
        <f>IF(A6345="","",VLOOKUP(A6345,Tabulka3[[Číslo smlouvy   u pravidelné činnosti]:[Příjmení]],4,0))</f>
        <v/>
      </c>
      <c r="F6345" s="94"/>
      <c r="H6345" s="113"/>
      <c r="I6345" s="113"/>
      <c r="K6345" s="15"/>
      <c r="L6345" s="15"/>
      <c r="M6345" s="15">
        <f t="shared" si="297"/>
        <v>1</v>
      </c>
      <c r="N6345" s="15" t="str">
        <f t="shared" si="298"/>
        <v>-</v>
      </c>
      <c r="O6345" s="150">
        <f t="shared" si="299"/>
        <v>0</v>
      </c>
      <c r="P6345" s="15" t="str">
        <f>IF(COUNTIF('Personálie dobrovolníků '!U:X,N6345)&gt;0,"ANO","")</f>
        <v/>
      </c>
      <c r="Q6345" s="15"/>
    </row>
    <row r="6346" spans="2:17" s="25" customFormat="1" x14ac:dyDescent="0.3">
      <c r="B6346" s="15" t="str">
        <f>IF(A6346="","",VLOOKUP(A6346,Tabulka3[[Číslo smlouvy   u pravidelné činnosti]:[Příjmení]],3,0))</f>
        <v/>
      </c>
      <c r="C6346" s="15" t="str">
        <f>IF(A6346="","",VLOOKUP(A6346,Tabulka3[[Číslo smlouvy   u pravidelné činnosti]:[Příjmení]],4,0))</f>
        <v/>
      </c>
      <c r="F6346" s="94"/>
      <c r="H6346" s="113"/>
      <c r="I6346" s="113"/>
      <c r="K6346" s="15"/>
      <c r="L6346" s="15"/>
      <c r="M6346" s="15">
        <f t="shared" si="297"/>
        <v>1</v>
      </c>
      <c r="N6346" s="15" t="str">
        <f t="shared" si="298"/>
        <v>-</v>
      </c>
      <c r="O6346" s="150">
        <f t="shared" si="299"/>
        <v>0</v>
      </c>
      <c r="P6346" s="15" t="str">
        <f>IF(COUNTIF('Personálie dobrovolníků '!U:X,N6346)&gt;0,"ANO","")</f>
        <v/>
      </c>
      <c r="Q6346" s="15"/>
    </row>
    <row r="6347" spans="2:17" s="25" customFormat="1" x14ac:dyDescent="0.3">
      <c r="B6347" s="15" t="str">
        <f>IF(A6347="","",VLOOKUP(A6347,Tabulka3[[Číslo smlouvy   u pravidelné činnosti]:[Příjmení]],3,0))</f>
        <v/>
      </c>
      <c r="C6347" s="15" t="str">
        <f>IF(A6347="","",VLOOKUP(A6347,Tabulka3[[Číslo smlouvy   u pravidelné činnosti]:[Příjmení]],4,0))</f>
        <v/>
      </c>
      <c r="F6347" s="94"/>
      <c r="H6347" s="113"/>
      <c r="I6347" s="113"/>
      <c r="K6347" s="15"/>
      <c r="L6347" s="15"/>
      <c r="M6347" s="15">
        <f t="shared" si="297"/>
        <v>1</v>
      </c>
      <c r="N6347" s="15" t="str">
        <f t="shared" si="298"/>
        <v>-</v>
      </c>
      <c r="O6347" s="150">
        <f t="shared" si="299"/>
        <v>0</v>
      </c>
      <c r="P6347" s="15" t="str">
        <f>IF(COUNTIF('Personálie dobrovolníků '!U:X,N6347)&gt;0,"ANO","")</f>
        <v/>
      </c>
      <c r="Q6347" s="15"/>
    </row>
    <row r="6348" spans="2:17" s="25" customFormat="1" x14ac:dyDescent="0.3">
      <c r="B6348" s="15" t="str">
        <f>IF(A6348="","",VLOOKUP(A6348,Tabulka3[[Číslo smlouvy   u pravidelné činnosti]:[Příjmení]],3,0))</f>
        <v/>
      </c>
      <c r="C6348" s="15" t="str">
        <f>IF(A6348="","",VLOOKUP(A6348,Tabulka3[[Číslo smlouvy   u pravidelné činnosti]:[Příjmení]],4,0))</f>
        <v/>
      </c>
      <c r="F6348" s="94"/>
      <c r="H6348" s="113"/>
      <c r="I6348" s="113"/>
      <c r="K6348" s="15"/>
      <c r="L6348" s="15"/>
      <c r="M6348" s="15">
        <f t="shared" si="297"/>
        <v>1</v>
      </c>
      <c r="N6348" s="15" t="str">
        <f t="shared" si="298"/>
        <v>-</v>
      </c>
      <c r="O6348" s="150">
        <f t="shared" si="299"/>
        <v>0</v>
      </c>
      <c r="P6348" s="15" t="str">
        <f>IF(COUNTIF('Personálie dobrovolníků '!U:X,N6348)&gt;0,"ANO","")</f>
        <v/>
      </c>
      <c r="Q6348" s="15"/>
    </row>
    <row r="6349" spans="2:17" s="25" customFormat="1" x14ac:dyDescent="0.3">
      <c r="B6349" s="15" t="str">
        <f>IF(A6349="","",VLOOKUP(A6349,Tabulka3[[Číslo smlouvy   u pravidelné činnosti]:[Příjmení]],3,0))</f>
        <v/>
      </c>
      <c r="C6349" s="15" t="str">
        <f>IF(A6349="","",VLOOKUP(A6349,Tabulka3[[Číslo smlouvy   u pravidelné činnosti]:[Příjmení]],4,0))</f>
        <v/>
      </c>
      <c r="F6349" s="94"/>
      <c r="H6349" s="113"/>
      <c r="I6349" s="113"/>
      <c r="K6349" s="15"/>
      <c r="L6349" s="15"/>
      <c r="M6349" s="15">
        <f t="shared" si="297"/>
        <v>1</v>
      </c>
      <c r="N6349" s="15" t="str">
        <f t="shared" si="298"/>
        <v>-</v>
      </c>
      <c r="O6349" s="150">
        <f t="shared" si="299"/>
        <v>0</v>
      </c>
      <c r="P6349" s="15" t="str">
        <f>IF(COUNTIF('Personálie dobrovolníků '!U:X,N6349)&gt;0,"ANO","")</f>
        <v/>
      </c>
      <c r="Q6349" s="15"/>
    </row>
    <row r="6350" spans="2:17" s="25" customFormat="1" x14ac:dyDescent="0.3">
      <c r="B6350" s="15" t="str">
        <f>IF(A6350="","",VLOOKUP(A6350,Tabulka3[[Číslo smlouvy   u pravidelné činnosti]:[Příjmení]],3,0))</f>
        <v/>
      </c>
      <c r="C6350" s="15" t="str">
        <f>IF(A6350="","",VLOOKUP(A6350,Tabulka3[[Číslo smlouvy   u pravidelné činnosti]:[Příjmení]],4,0))</f>
        <v/>
      </c>
      <c r="F6350" s="94"/>
      <c r="H6350" s="113"/>
      <c r="I6350" s="113"/>
      <c r="K6350" s="15"/>
      <c r="L6350" s="15"/>
      <c r="M6350" s="15">
        <f t="shared" si="297"/>
        <v>1</v>
      </c>
      <c r="N6350" s="15" t="str">
        <f t="shared" si="298"/>
        <v>-</v>
      </c>
      <c r="O6350" s="150">
        <f t="shared" si="299"/>
        <v>0</v>
      </c>
      <c r="P6350" s="15" t="str">
        <f>IF(COUNTIF('Personálie dobrovolníků '!U:X,N6350)&gt;0,"ANO","")</f>
        <v/>
      </c>
      <c r="Q6350" s="15"/>
    </row>
    <row r="6351" spans="2:17" s="25" customFormat="1" x14ac:dyDescent="0.3">
      <c r="B6351" s="15" t="str">
        <f>IF(A6351="","",VLOOKUP(A6351,Tabulka3[[Číslo smlouvy   u pravidelné činnosti]:[Příjmení]],3,0))</f>
        <v/>
      </c>
      <c r="C6351" s="15" t="str">
        <f>IF(A6351="","",VLOOKUP(A6351,Tabulka3[[Číslo smlouvy   u pravidelné činnosti]:[Příjmení]],4,0))</f>
        <v/>
      </c>
      <c r="F6351" s="94"/>
      <c r="H6351" s="113"/>
      <c r="I6351" s="113"/>
      <c r="K6351" s="15"/>
      <c r="L6351" s="15"/>
      <c r="M6351" s="15">
        <f t="shared" si="297"/>
        <v>1</v>
      </c>
      <c r="N6351" s="15" t="str">
        <f t="shared" si="298"/>
        <v>-</v>
      </c>
      <c r="O6351" s="150">
        <f t="shared" si="299"/>
        <v>0</v>
      </c>
      <c r="P6351" s="15" t="str">
        <f>IF(COUNTIF('Personálie dobrovolníků '!U:X,N6351)&gt;0,"ANO","")</f>
        <v/>
      </c>
      <c r="Q6351" s="15"/>
    </row>
    <row r="6352" spans="2:17" s="25" customFormat="1" x14ac:dyDescent="0.3">
      <c r="B6352" s="15" t="str">
        <f>IF(A6352="","",VLOOKUP(A6352,Tabulka3[[Číslo smlouvy   u pravidelné činnosti]:[Příjmení]],3,0))</f>
        <v/>
      </c>
      <c r="C6352" s="15" t="str">
        <f>IF(A6352="","",VLOOKUP(A6352,Tabulka3[[Číslo smlouvy   u pravidelné činnosti]:[Příjmení]],4,0))</f>
        <v/>
      </c>
      <c r="F6352" s="94"/>
      <c r="H6352" s="113"/>
      <c r="I6352" s="113"/>
      <c r="K6352" s="15"/>
      <c r="L6352" s="15"/>
      <c r="M6352" s="15">
        <f t="shared" si="297"/>
        <v>1</v>
      </c>
      <c r="N6352" s="15" t="str">
        <f t="shared" si="298"/>
        <v>-</v>
      </c>
      <c r="O6352" s="150">
        <f t="shared" si="299"/>
        <v>0</v>
      </c>
      <c r="P6352" s="15" t="str">
        <f>IF(COUNTIF('Personálie dobrovolníků '!U:X,N6352)&gt;0,"ANO","")</f>
        <v/>
      </c>
      <c r="Q6352" s="15"/>
    </row>
    <row r="6353" spans="2:17" s="25" customFormat="1" x14ac:dyDescent="0.3">
      <c r="B6353" s="15" t="str">
        <f>IF(A6353="","",VLOOKUP(A6353,Tabulka3[[Číslo smlouvy   u pravidelné činnosti]:[Příjmení]],3,0))</f>
        <v/>
      </c>
      <c r="C6353" s="15" t="str">
        <f>IF(A6353="","",VLOOKUP(A6353,Tabulka3[[Číslo smlouvy   u pravidelné činnosti]:[Příjmení]],4,0))</f>
        <v/>
      </c>
      <c r="F6353" s="94"/>
      <c r="H6353" s="113"/>
      <c r="I6353" s="113"/>
      <c r="K6353" s="15"/>
      <c r="L6353" s="15"/>
      <c r="M6353" s="15">
        <f t="shared" si="297"/>
        <v>1</v>
      </c>
      <c r="N6353" s="15" t="str">
        <f t="shared" si="298"/>
        <v>-</v>
      </c>
      <c r="O6353" s="150">
        <f t="shared" si="299"/>
        <v>0</v>
      </c>
      <c r="P6353" s="15" t="str">
        <f>IF(COUNTIF('Personálie dobrovolníků '!U:X,N6353)&gt;0,"ANO","")</f>
        <v/>
      </c>
      <c r="Q6353" s="15"/>
    </row>
    <row r="6354" spans="2:17" s="25" customFormat="1" x14ac:dyDescent="0.3">
      <c r="B6354" s="15" t="str">
        <f>IF(A6354="","",VLOOKUP(A6354,Tabulka3[[Číslo smlouvy   u pravidelné činnosti]:[Příjmení]],3,0))</f>
        <v/>
      </c>
      <c r="C6354" s="15" t="str">
        <f>IF(A6354="","",VLOOKUP(A6354,Tabulka3[[Číslo smlouvy   u pravidelné činnosti]:[Příjmení]],4,0))</f>
        <v/>
      </c>
      <c r="F6354" s="94"/>
      <c r="H6354" s="113"/>
      <c r="I6354" s="113"/>
      <c r="K6354" s="15"/>
      <c r="L6354" s="15"/>
      <c r="M6354" s="15">
        <f t="shared" si="297"/>
        <v>1</v>
      </c>
      <c r="N6354" s="15" t="str">
        <f t="shared" si="298"/>
        <v>-</v>
      </c>
      <c r="O6354" s="150">
        <f t="shared" si="299"/>
        <v>0</v>
      </c>
      <c r="P6354" s="15" t="str">
        <f>IF(COUNTIF('Personálie dobrovolníků '!U:X,N6354)&gt;0,"ANO","")</f>
        <v/>
      </c>
      <c r="Q6354" s="15"/>
    </row>
    <row r="6355" spans="2:17" s="25" customFormat="1" x14ac:dyDescent="0.3">
      <c r="B6355" s="15" t="str">
        <f>IF(A6355="","",VLOOKUP(A6355,Tabulka3[[Číslo smlouvy   u pravidelné činnosti]:[Příjmení]],3,0))</f>
        <v/>
      </c>
      <c r="C6355" s="15" t="str">
        <f>IF(A6355="","",VLOOKUP(A6355,Tabulka3[[Číslo smlouvy   u pravidelné činnosti]:[Příjmení]],4,0))</f>
        <v/>
      </c>
      <c r="F6355" s="94"/>
      <c r="H6355" s="113"/>
      <c r="I6355" s="113"/>
      <c r="K6355" s="15"/>
      <c r="L6355" s="15"/>
      <c r="M6355" s="15">
        <f t="shared" si="297"/>
        <v>1</v>
      </c>
      <c r="N6355" s="15" t="str">
        <f t="shared" si="298"/>
        <v>-</v>
      </c>
      <c r="O6355" s="150">
        <f t="shared" si="299"/>
        <v>0</v>
      </c>
      <c r="P6355" s="15" t="str">
        <f>IF(COUNTIF('Personálie dobrovolníků '!U:X,N6355)&gt;0,"ANO","")</f>
        <v/>
      </c>
      <c r="Q6355" s="15"/>
    </row>
    <row r="6356" spans="2:17" s="25" customFormat="1" x14ac:dyDescent="0.3">
      <c r="B6356" s="15" t="str">
        <f>IF(A6356="","",VLOOKUP(A6356,Tabulka3[[Číslo smlouvy   u pravidelné činnosti]:[Příjmení]],3,0))</f>
        <v/>
      </c>
      <c r="C6356" s="15" t="str">
        <f>IF(A6356="","",VLOOKUP(A6356,Tabulka3[[Číslo smlouvy   u pravidelné činnosti]:[Příjmení]],4,0))</f>
        <v/>
      </c>
      <c r="F6356" s="94"/>
      <c r="H6356" s="113"/>
      <c r="I6356" s="113"/>
      <c r="K6356" s="15"/>
      <c r="L6356" s="15"/>
      <c r="M6356" s="15">
        <f t="shared" si="297"/>
        <v>1</v>
      </c>
      <c r="N6356" s="15" t="str">
        <f t="shared" si="298"/>
        <v>-</v>
      </c>
      <c r="O6356" s="150">
        <f t="shared" si="299"/>
        <v>0</v>
      </c>
      <c r="P6356" s="15" t="str">
        <f>IF(COUNTIF('Personálie dobrovolníků '!U:X,N6356)&gt;0,"ANO","")</f>
        <v/>
      </c>
      <c r="Q6356" s="15"/>
    </row>
    <row r="6357" spans="2:17" s="25" customFormat="1" x14ac:dyDescent="0.3">
      <c r="B6357" s="15" t="str">
        <f>IF(A6357="","",VLOOKUP(A6357,Tabulka3[[Číslo smlouvy   u pravidelné činnosti]:[Příjmení]],3,0))</f>
        <v/>
      </c>
      <c r="C6357" s="15" t="str">
        <f>IF(A6357="","",VLOOKUP(A6357,Tabulka3[[Číslo smlouvy   u pravidelné činnosti]:[Příjmení]],4,0))</f>
        <v/>
      </c>
      <c r="F6357" s="94"/>
      <c r="H6357" s="113"/>
      <c r="I6357" s="113"/>
      <c r="K6357" s="15"/>
      <c r="L6357" s="15"/>
      <c r="M6357" s="15">
        <f t="shared" si="297"/>
        <v>1</v>
      </c>
      <c r="N6357" s="15" t="str">
        <f t="shared" si="298"/>
        <v>-</v>
      </c>
      <c r="O6357" s="150">
        <f t="shared" si="299"/>
        <v>0</v>
      </c>
      <c r="P6357" s="15" t="str">
        <f>IF(COUNTIF('Personálie dobrovolníků '!U:X,N6357)&gt;0,"ANO","")</f>
        <v/>
      </c>
      <c r="Q6357" s="15"/>
    </row>
    <row r="6358" spans="2:17" s="25" customFormat="1" x14ac:dyDescent="0.3">
      <c r="B6358" s="15" t="str">
        <f>IF(A6358="","",VLOOKUP(A6358,Tabulka3[[Číslo smlouvy   u pravidelné činnosti]:[Příjmení]],3,0))</f>
        <v/>
      </c>
      <c r="C6358" s="15" t="str">
        <f>IF(A6358="","",VLOOKUP(A6358,Tabulka3[[Číslo smlouvy   u pravidelné činnosti]:[Příjmení]],4,0))</f>
        <v/>
      </c>
      <c r="F6358" s="94"/>
      <c r="H6358" s="113"/>
      <c r="I6358" s="113"/>
      <c r="K6358" s="15"/>
      <c r="L6358" s="15"/>
      <c r="M6358" s="15">
        <f t="shared" si="297"/>
        <v>1</v>
      </c>
      <c r="N6358" s="15" t="str">
        <f t="shared" si="298"/>
        <v>-</v>
      </c>
      <c r="O6358" s="150">
        <f t="shared" si="299"/>
        <v>0</v>
      </c>
      <c r="P6358" s="15" t="str">
        <f>IF(COUNTIF('Personálie dobrovolníků '!U:X,N6358)&gt;0,"ANO","")</f>
        <v/>
      </c>
      <c r="Q6358" s="15"/>
    </row>
    <row r="6359" spans="2:17" s="25" customFormat="1" x14ac:dyDescent="0.3">
      <c r="B6359" s="15" t="str">
        <f>IF(A6359="","",VLOOKUP(A6359,Tabulka3[[Číslo smlouvy   u pravidelné činnosti]:[Příjmení]],3,0))</f>
        <v/>
      </c>
      <c r="C6359" s="15" t="str">
        <f>IF(A6359="","",VLOOKUP(A6359,Tabulka3[[Číslo smlouvy   u pravidelné činnosti]:[Příjmení]],4,0))</f>
        <v/>
      </c>
      <c r="F6359" s="94"/>
      <c r="H6359" s="113"/>
      <c r="I6359" s="113"/>
      <c r="K6359" s="15"/>
      <c r="L6359" s="15"/>
      <c r="M6359" s="15">
        <f t="shared" si="297"/>
        <v>1</v>
      </c>
      <c r="N6359" s="15" t="str">
        <f t="shared" si="298"/>
        <v>-</v>
      </c>
      <c r="O6359" s="150">
        <f t="shared" si="299"/>
        <v>0</v>
      </c>
      <c r="P6359" s="15" t="str">
        <f>IF(COUNTIF('Personálie dobrovolníků '!U:X,N6359)&gt;0,"ANO","")</f>
        <v/>
      </c>
      <c r="Q6359" s="15"/>
    </row>
    <row r="6360" spans="2:17" s="25" customFormat="1" x14ac:dyDescent="0.3">
      <c r="B6360" s="15" t="str">
        <f>IF(A6360="","",VLOOKUP(A6360,Tabulka3[[Číslo smlouvy   u pravidelné činnosti]:[Příjmení]],3,0))</f>
        <v/>
      </c>
      <c r="C6360" s="15" t="str">
        <f>IF(A6360="","",VLOOKUP(A6360,Tabulka3[[Číslo smlouvy   u pravidelné činnosti]:[Příjmení]],4,0))</f>
        <v/>
      </c>
      <c r="F6360" s="94"/>
      <c r="H6360" s="113"/>
      <c r="I6360" s="113"/>
      <c r="K6360" s="15"/>
      <c r="L6360" s="15"/>
      <c r="M6360" s="15">
        <f t="shared" si="297"/>
        <v>1</v>
      </c>
      <c r="N6360" s="15" t="str">
        <f t="shared" si="298"/>
        <v>-</v>
      </c>
      <c r="O6360" s="150">
        <f t="shared" si="299"/>
        <v>0</v>
      </c>
      <c r="P6360" s="15" t="str">
        <f>IF(COUNTIF('Personálie dobrovolníků '!U:X,N6360)&gt;0,"ANO","")</f>
        <v/>
      </c>
      <c r="Q6360" s="15"/>
    </row>
    <row r="6361" spans="2:17" s="25" customFormat="1" x14ac:dyDescent="0.3">
      <c r="B6361" s="15" t="str">
        <f>IF(A6361="","",VLOOKUP(A6361,Tabulka3[[Číslo smlouvy   u pravidelné činnosti]:[Příjmení]],3,0))</f>
        <v/>
      </c>
      <c r="C6361" s="15" t="str">
        <f>IF(A6361="","",VLOOKUP(A6361,Tabulka3[[Číslo smlouvy   u pravidelné činnosti]:[Příjmení]],4,0))</f>
        <v/>
      </c>
      <c r="F6361" s="94"/>
      <c r="H6361" s="113"/>
      <c r="I6361" s="113"/>
      <c r="K6361" s="15"/>
      <c r="L6361" s="15"/>
      <c r="M6361" s="15">
        <f t="shared" si="297"/>
        <v>1</v>
      </c>
      <c r="N6361" s="15" t="str">
        <f t="shared" si="298"/>
        <v>-</v>
      </c>
      <c r="O6361" s="150">
        <f t="shared" si="299"/>
        <v>0</v>
      </c>
      <c r="P6361" s="15" t="str">
        <f>IF(COUNTIF('Personálie dobrovolníků '!U:X,N6361)&gt;0,"ANO","")</f>
        <v/>
      </c>
      <c r="Q6361" s="15"/>
    </row>
    <row r="6362" spans="2:17" s="25" customFormat="1" x14ac:dyDescent="0.3">
      <c r="B6362" s="15" t="str">
        <f>IF(A6362="","",VLOOKUP(A6362,Tabulka3[[Číslo smlouvy   u pravidelné činnosti]:[Příjmení]],3,0))</f>
        <v/>
      </c>
      <c r="C6362" s="15" t="str">
        <f>IF(A6362="","",VLOOKUP(A6362,Tabulka3[[Číslo smlouvy   u pravidelné činnosti]:[Příjmení]],4,0))</f>
        <v/>
      </c>
      <c r="F6362" s="94"/>
      <c r="H6362" s="113"/>
      <c r="I6362" s="113"/>
      <c r="K6362" s="15"/>
      <c r="L6362" s="15"/>
      <c r="M6362" s="15">
        <f t="shared" si="297"/>
        <v>1</v>
      </c>
      <c r="N6362" s="15" t="str">
        <f t="shared" si="298"/>
        <v>-</v>
      </c>
      <c r="O6362" s="150">
        <f t="shared" si="299"/>
        <v>0</v>
      </c>
      <c r="P6362" s="15" t="str">
        <f>IF(COUNTIF('Personálie dobrovolníků '!U:X,N6362)&gt;0,"ANO","")</f>
        <v/>
      </c>
      <c r="Q6362" s="15"/>
    </row>
    <row r="6363" spans="2:17" s="25" customFormat="1" x14ac:dyDescent="0.3">
      <c r="B6363" s="15" t="str">
        <f>IF(A6363="","",VLOOKUP(A6363,Tabulka3[[Číslo smlouvy   u pravidelné činnosti]:[Příjmení]],3,0))</f>
        <v/>
      </c>
      <c r="C6363" s="15" t="str">
        <f>IF(A6363="","",VLOOKUP(A6363,Tabulka3[[Číslo smlouvy   u pravidelné činnosti]:[Příjmení]],4,0))</f>
        <v/>
      </c>
      <c r="F6363" s="94"/>
      <c r="H6363" s="113"/>
      <c r="I6363" s="113"/>
      <c r="K6363" s="15"/>
      <c r="L6363" s="15"/>
      <c r="M6363" s="15">
        <f t="shared" si="297"/>
        <v>1</v>
      </c>
      <c r="N6363" s="15" t="str">
        <f t="shared" si="298"/>
        <v>-</v>
      </c>
      <c r="O6363" s="150">
        <f t="shared" si="299"/>
        <v>0</v>
      </c>
      <c r="P6363" s="15" t="str">
        <f>IF(COUNTIF('Personálie dobrovolníků '!U:X,N6363)&gt;0,"ANO","")</f>
        <v/>
      </c>
      <c r="Q6363" s="15"/>
    </row>
    <row r="6364" spans="2:17" s="25" customFormat="1" x14ac:dyDescent="0.3">
      <c r="B6364" s="15" t="str">
        <f>IF(A6364="","",VLOOKUP(A6364,Tabulka3[[Číslo smlouvy   u pravidelné činnosti]:[Příjmení]],3,0))</f>
        <v/>
      </c>
      <c r="C6364" s="15" t="str">
        <f>IF(A6364="","",VLOOKUP(A6364,Tabulka3[[Číslo smlouvy   u pravidelné činnosti]:[Příjmení]],4,0))</f>
        <v/>
      </c>
      <c r="F6364" s="94"/>
      <c r="H6364" s="113"/>
      <c r="I6364" s="113"/>
      <c r="K6364" s="15"/>
      <c r="L6364" s="15"/>
      <c r="M6364" s="15">
        <f t="shared" si="297"/>
        <v>1</v>
      </c>
      <c r="N6364" s="15" t="str">
        <f t="shared" si="298"/>
        <v>-</v>
      </c>
      <c r="O6364" s="150">
        <f t="shared" si="299"/>
        <v>0</v>
      </c>
      <c r="P6364" s="15" t="str">
        <f>IF(COUNTIF('Personálie dobrovolníků '!U:X,N6364)&gt;0,"ANO","")</f>
        <v/>
      </c>
      <c r="Q6364" s="15"/>
    </row>
    <row r="6365" spans="2:17" s="25" customFormat="1" x14ac:dyDescent="0.3">
      <c r="B6365" s="15" t="str">
        <f>IF(A6365="","",VLOOKUP(A6365,Tabulka3[[Číslo smlouvy   u pravidelné činnosti]:[Příjmení]],3,0))</f>
        <v/>
      </c>
      <c r="C6365" s="15" t="str">
        <f>IF(A6365="","",VLOOKUP(A6365,Tabulka3[[Číslo smlouvy   u pravidelné činnosti]:[Příjmení]],4,0))</f>
        <v/>
      </c>
      <c r="F6365" s="94"/>
      <c r="H6365" s="113"/>
      <c r="I6365" s="113"/>
      <c r="K6365" s="15"/>
      <c r="L6365" s="15"/>
      <c r="M6365" s="15">
        <f t="shared" si="297"/>
        <v>1</v>
      </c>
      <c r="N6365" s="15" t="str">
        <f t="shared" si="298"/>
        <v>-</v>
      </c>
      <c r="O6365" s="150">
        <f t="shared" si="299"/>
        <v>0</v>
      </c>
      <c r="P6365" s="15" t="str">
        <f>IF(COUNTIF('Personálie dobrovolníků '!U:X,N6365)&gt;0,"ANO","")</f>
        <v/>
      </c>
      <c r="Q6365" s="15"/>
    </row>
    <row r="6366" spans="2:17" s="25" customFormat="1" x14ac:dyDescent="0.3">
      <c r="B6366" s="15" t="str">
        <f>IF(A6366="","",VLOOKUP(A6366,Tabulka3[[Číslo smlouvy   u pravidelné činnosti]:[Příjmení]],3,0))</f>
        <v/>
      </c>
      <c r="C6366" s="15" t="str">
        <f>IF(A6366="","",VLOOKUP(A6366,Tabulka3[[Číslo smlouvy   u pravidelné činnosti]:[Příjmení]],4,0))</f>
        <v/>
      </c>
      <c r="F6366" s="94"/>
      <c r="H6366" s="113"/>
      <c r="I6366" s="113"/>
      <c r="K6366" s="15"/>
      <c r="L6366" s="15"/>
      <c r="M6366" s="15">
        <f t="shared" si="297"/>
        <v>1</v>
      </c>
      <c r="N6366" s="15" t="str">
        <f t="shared" si="298"/>
        <v>-</v>
      </c>
      <c r="O6366" s="150">
        <f t="shared" si="299"/>
        <v>0</v>
      </c>
      <c r="P6366" s="15" t="str">
        <f>IF(COUNTIF('Personálie dobrovolníků '!U:X,N6366)&gt;0,"ANO","")</f>
        <v/>
      </c>
      <c r="Q6366" s="15"/>
    </row>
    <row r="6367" spans="2:17" s="25" customFormat="1" x14ac:dyDescent="0.3">
      <c r="B6367" s="15" t="str">
        <f>IF(A6367="","",VLOOKUP(A6367,Tabulka3[[Číslo smlouvy   u pravidelné činnosti]:[Příjmení]],3,0))</f>
        <v/>
      </c>
      <c r="C6367" s="15" t="str">
        <f>IF(A6367="","",VLOOKUP(A6367,Tabulka3[[Číslo smlouvy   u pravidelné činnosti]:[Příjmení]],4,0))</f>
        <v/>
      </c>
      <c r="F6367" s="94"/>
      <c r="H6367" s="113"/>
      <c r="I6367" s="113"/>
      <c r="K6367" s="15"/>
      <c r="L6367" s="15"/>
      <c r="M6367" s="15">
        <f t="shared" si="297"/>
        <v>1</v>
      </c>
      <c r="N6367" s="15" t="str">
        <f t="shared" si="298"/>
        <v>-</v>
      </c>
      <c r="O6367" s="150">
        <f t="shared" si="299"/>
        <v>0</v>
      </c>
      <c r="P6367" s="15" t="str">
        <f>IF(COUNTIF('Personálie dobrovolníků '!U:X,N6367)&gt;0,"ANO","")</f>
        <v/>
      </c>
      <c r="Q6367" s="15"/>
    </row>
    <row r="6368" spans="2:17" s="25" customFormat="1" x14ac:dyDescent="0.3">
      <c r="B6368" s="15" t="str">
        <f>IF(A6368="","",VLOOKUP(A6368,Tabulka3[[Číslo smlouvy   u pravidelné činnosti]:[Příjmení]],3,0))</f>
        <v/>
      </c>
      <c r="C6368" s="15" t="str">
        <f>IF(A6368="","",VLOOKUP(A6368,Tabulka3[[Číslo smlouvy   u pravidelné činnosti]:[Příjmení]],4,0))</f>
        <v/>
      </c>
      <c r="F6368" s="94"/>
      <c r="H6368" s="113"/>
      <c r="I6368" s="113"/>
      <c r="K6368" s="15"/>
      <c r="L6368" s="15"/>
      <c r="M6368" s="15">
        <f t="shared" si="297"/>
        <v>1</v>
      </c>
      <c r="N6368" s="15" t="str">
        <f t="shared" si="298"/>
        <v>-</v>
      </c>
      <c r="O6368" s="150">
        <f t="shared" si="299"/>
        <v>0</v>
      </c>
      <c r="P6368" s="15" t="str">
        <f>IF(COUNTIF('Personálie dobrovolníků '!U:X,N6368)&gt;0,"ANO","")</f>
        <v/>
      </c>
      <c r="Q6368" s="15"/>
    </row>
    <row r="6369" spans="2:17" s="25" customFormat="1" x14ac:dyDescent="0.3">
      <c r="B6369" s="15" t="str">
        <f>IF(A6369="","",VLOOKUP(A6369,Tabulka3[[Číslo smlouvy   u pravidelné činnosti]:[Příjmení]],3,0))</f>
        <v/>
      </c>
      <c r="C6369" s="15" t="str">
        <f>IF(A6369="","",VLOOKUP(A6369,Tabulka3[[Číslo smlouvy   u pravidelné činnosti]:[Příjmení]],4,0))</f>
        <v/>
      </c>
      <c r="F6369" s="94"/>
      <c r="H6369" s="113"/>
      <c r="I6369" s="113"/>
      <c r="K6369" s="15"/>
      <c r="L6369" s="15"/>
      <c r="M6369" s="15">
        <f t="shared" si="297"/>
        <v>1</v>
      </c>
      <c r="N6369" s="15" t="str">
        <f t="shared" si="298"/>
        <v>-</v>
      </c>
      <c r="O6369" s="150">
        <f t="shared" si="299"/>
        <v>0</v>
      </c>
      <c r="P6369" s="15" t="str">
        <f>IF(COUNTIF('Personálie dobrovolníků '!U:X,N6369)&gt;0,"ANO","")</f>
        <v/>
      </c>
      <c r="Q6369" s="15"/>
    </row>
    <row r="6370" spans="2:17" s="25" customFormat="1" x14ac:dyDescent="0.3">
      <c r="B6370" s="15" t="str">
        <f>IF(A6370="","",VLOOKUP(A6370,Tabulka3[[Číslo smlouvy   u pravidelné činnosti]:[Příjmení]],3,0))</f>
        <v/>
      </c>
      <c r="C6370" s="15" t="str">
        <f>IF(A6370="","",VLOOKUP(A6370,Tabulka3[[Číslo smlouvy   u pravidelné činnosti]:[Příjmení]],4,0))</f>
        <v/>
      </c>
      <c r="F6370" s="94"/>
      <c r="H6370" s="113"/>
      <c r="I6370" s="113"/>
      <c r="K6370" s="15"/>
      <c r="L6370" s="15"/>
      <c r="M6370" s="15">
        <f t="shared" si="297"/>
        <v>1</v>
      </c>
      <c r="N6370" s="15" t="str">
        <f t="shared" si="298"/>
        <v>-</v>
      </c>
      <c r="O6370" s="150">
        <f t="shared" si="299"/>
        <v>0</v>
      </c>
      <c r="P6370" s="15" t="str">
        <f>IF(COUNTIF('Personálie dobrovolníků '!U:X,N6370)&gt;0,"ANO","")</f>
        <v/>
      </c>
      <c r="Q6370" s="15"/>
    </row>
    <row r="6371" spans="2:17" s="25" customFormat="1" x14ac:dyDescent="0.3">
      <c r="B6371" s="15" t="str">
        <f>IF(A6371="","",VLOOKUP(A6371,Tabulka3[[Číslo smlouvy   u pravidelné činnosti]:[Příjmení]],3,0))</f>
        <v/>
      </c>
      <c r="C6371" s="15" t="str">
        <f>IF(A6371="","",VLOOKUP(A6371,Tabulka3[[Číslo smlouvy   u pravidelné činnosti]:[Příjmení]],4,0))</f>
        <v/>
      </c>
      <c r="F6371" s="94"/>
      <c r="H6371" s="113"/>
      <c r="I6371" s="113"/>
      <c r="K6371" s="15"/>
      <c r="L6371" s="15"/>
      <c r="M6371" s="15">
        <f t="shared" si="297"/>
        <v>1</v>
      </c>
      <c r="N6371" s="15" t="str">
        <f t="shared" si="298"/>
        <v>-</v>
      </c>
      <c r="O6371" s="150">
        <f t="shared" si="299"/>
        <v>0</v>
      </c>
      <c r="P6371" s="15" t="str">
        <f>IF(COUNTIF('Personálie dobrovolníků '!U:X,N6371)&gt;0,"ANO","")</f>
        <v/>
      </c>
      <c r="Q6371" s="15"/>
    </row>
    <row r="6372" spans="2:17" s="25" customFormat="1" x14ac:dyDescent="0.3">
      <c r="B6372" s="15" t="str">
        <f>IF(A6372="","",VLOOKUP(A6372,Tabulka3[[Číslo smlouvy   u pravidelné činnosti]:[Příjmení]],3,0))</f>
        <v/>
      </c>
      <c r="C6372" s="15" t="str">
        <f>IF(A6372="","",VLOOKUP(A6372,Tabulka3[[Číslo smlouvy   u pravidelné činnosti]:[Příjmení]],4,0))</f>
        <v/>
      </c>
      <c r="F6372" s="94"/>
      <c r="H6372" s="113"/>
      <c r="I6372" s="113"/>
      <c r="K6372" s="15"/>
      <c r="L6372" s="15"/>
      <c r="M6372" s="15">
        <f t="shared" si="297"/>
        <v>1</v>
      </c>
      <c r="N6372" s="15" t="str">
        <f t="shared" si="298"/>
        <v>-</v>
      </c>
      <c r="O6372" s="150">
        <f t="shared" si="299"/>
        <v>0</v>
      </c>
      <c r="P6372" s="15" t="str">
        <f>IF(COUNTIF('Personálie dobrovolníků '!U:X,N6372)&gt;0,"ANO","")</f>
        <v/>
      </c>
      <c r="Q6372" s="15"/>
    </row>
    <row r="6373" spans="2:17" s="25" customFormat="1" x14ac:dyDescent="0.3">
      <c r="B6373" s="15" t="str">
        <f>IF(A6373="","",VLOOKUP(A6373,Tabulka3[[Číslo smlouvy   u pravidelné činnosti]:[Příjmení]],3,0))</f>
        <v/>
      </c>
      <c r="C6373" s="15" t="str">
        <f>IF(A6373="","",VLOOKUP(A6373,Tabulka3[[Číslo smlouvy   u pravidelné činnosti]:[Příjmení]],4,0))</f>
        <v/>
      </c>
      <c r="F6373" s="94"/>
      <c r="H6373" s="113"/>
      <c r="I6373" s="113"/>
      <c r="K6373" s="15"/>
      <c r="L6373" s="15"/>
      <c r="M6373" s="15">
        <f t="shared" si="297"/>
        <v>1</v>
      </c>
      <c r="N6373" s="15" t="str">
        <f t="shared" si="298"/>
        <v>-</v>
      </c>
      <c r="O6373" s="150">
        <f t="shared" si="299"/>
        <v>0</v>
      </c>
      <c r="P6373" s="15" t="str">
        <f>IF(COUNTIF('Personálie dobrovolníků '!U:X,N6373)&gt;0,"ANO","")</f>
        <v/>
      </c>
      <c r="Q6373" s="15"/>
    </row>
    <row r="6374" spans="2:17" s="25" customFormat="1" x14ac:dyDescent="0.3">
      <c r="B6374" s="15" t="str">
        <f>IF(A6374="","",VLOOKUP(A6374,Tabulka3[[Číslo smlouvy   u pravidelné činnosti]:[Příjmení]],3,0))</f>
        <v/>
      </c>
      <c r="C6374" s="15" t="str">
        <f>IF(A6374="","",VLOOKUP(A6374,Tabulka3[[Číslo smlouvy   u pravidelné činnosti]:[Příjmení]],4,0))</f>
        <v/>
      </c>
      <c r="F6374" s="94"/>
      <c r="H6374" s="113"/>
      <c r="I6374" s="113"/>
      <c r="K6374" s="15"/>
      <c r="L6374" s="15"/>
      <c r="M6374" s="15">
        <f t="shared" si="297"/>
        <v>1</v>
      </c>
      <c r="N6374" s="15" t="str">
        <f t="shared" si="298"/>
        <v>-</v>
      </c>
      <c r="O6374" s="150">
        <f t="shared" si="299"/>
        <v>0</v>
      </c>
      <c r="P6374" s="15" t="str">
        <f>IF(COUNTIF('Personálie dobrovolníků '!U:X,N6374)&gt;0,"ANO","")</f>
        <v/>
      </c>
      <c r="Q6374" s="15"/>
    </row>
    <row r="6375" spans="2:17" s="25" customFormat="1" x14ac:dyDescent="0.3">
      <c r="B6375" s="15" t="str">
        <f>IF(A6375="","",VLOOKUP(A6375,Tabulka3[[Číslo smlouvy   u pravidelné činnosti]:[Příjmení]],3,0))</f>
        <v/>
      </c>
      <c r="C6375" s="15" t="str">
        <f>IF(A6375="","",VLOOKUP(A6375,Tabulka3[[Číslo smlouvy   u pravidelné činnosti]:[Příjmení]],4,0))</f>
        <v/>
      </c>
      <c r="F6375" s="94"/>
      <c r="H6375" s="113"/>
      <c r="I6375" s="113"/>
      <c r="K6375" s="15"/>
      <c r="L6375" s="15"/>
      <c r="M6375" s="15">
        <f t="shared" si="297"/>
        <v>1</v>
      </c>
      <c r="N6375" s="15" t="str">
        <f t="shared" si="298"/>
        <v>-</v>
      </c>
      <c r="O6375" s="150">
        <f t="shared" si="299"/>
        <v>0</v>
      </c>
      <c r="P6375" s="15" t="str">
        <f>IF(COUNTIF('Personálie dobrovolníků '!U:X,N6375)&gt;0,"ANO","")</f>
        <v/>
      </c>
      <c r="Q6375" s="15"/>
    </row>
    <row r="6376" spans="2:17" s="25" customFormat="1" x14ac:dyDescent="0.3">
      <c r="B6376" s="15" t="str">
        <f>IF(A6376="","",VLOOKUP(A6376,Tabulka3[[Číslo smlouvy   u pravidelné činnosti]:[Příjmení]],3,0))</f>
        <v/>
      </c>
      <c r="C6376" s="15" t="str">
        <f>IF(A6376="","",VLOOKUP(A6376,Tabulka3[[Číslo smlouvy   u pravidelné činnosti]:[Příjmení]],4,0))</f>
        <v/>
      </c>
      <c r="F6376" s="94"/>
      <c r="H6376" s="113"/>
      <c r="I6376" s="113"/>
      <c r="K6376" s="15"/>
      <c r="L6376" s="15"/>
      <c r="M6376" s="15">
        <f t="shared" si="297"/>
        <v>1</v>
      </c>
      <c r="N6376" s="15" t="str">
        <f t="shared" si="298"/>
        <v>-</v>
      </c>
      <c r="O6376" s="150">
        <f t="shared" si="299"/>
        <v>0</v>
      </c>
      <c r="P6376" s="15" t="str">
        <f>IF(COUNTIF('Personálie dobrovolníků '!U:X,N6376)&gt;0,"ANO","")</f>
        <v/>
      </c>
      <c r="Q6376" s="15"/>
    </row>
    <row r="6377" spans="2:17" s="25" customFormat="1" x14ac:dyDescent="0.3">
      <c r="B6377" s="15" t="str">
        <f>IF(A6377="","",VLOOKUP(A6377,Tabulka3[[Číslo smlouvy   u pravidelné činnosti]:[Příjmení]],3,0))</f>
        <v/>
      </c>
      <c r="C6377" s="15" t="str">
        <f>IF(A6377="","",VLOOKUP(A6377,Tabulka3[[Číslo smlouvy   u pravidelné činnosti]:[Příjmení]],4,0))</f>
        <v/>
      </c>
      <c r="F6377" s="94"/>
      <c r="H6377" s="113"/>
      <c r="I6377" s="113"/>
      <c r="K6377" s="15"/>
      <c r="L6377" s="15"/>
      <c r="M6377" s="15">
        <f t="shared" si="297"/>
        <v>1</v>
      </c>
      <c r="N6377" s="15" t="str">
        <f t="shared" si="298"/>
        <v>-</v>
      </c>
      <c r="O6377" s="150">
        <f t="shared" si="299"/>
        <v>0</v>
      </c>
      <c r="P6377" s="15" t="str">
        <f>IF(COUNTIF('Personálie dobrovolníků '!U:X,N6377)&gt;0,"ANO","")</f>
        <v/>
      </c>
      <c r="Q6377" s="15"/>
    </row>
    <row r="6378" spans="2:17" s="25" customFormat="1" x14ac:dyDescent="0.3">
      <c r="B6378" s="15" t="str">
        <f>IF(A6378="","",VLOOKUP(A6378,Tabulka3[[Číslo smlouvy   u pravidelné činnosti]:[Příjmení]],3,0))</f>
        <v/>
      </c>
      <c r="C6378" s="15" t="str">
        <f>IF(A6378="","",VLOOKUP(A6378,Tabulka3[[Číslo smlouvy   u pravidelné činnosti]:[Příjmení]],4,0))</f>
        <v/>
      </c>
      <c r="F6378" s="94"/>
      <c r="H6378" s="113"/>
      <c r="I6378" s="113"/>
      <c r="K6378" s="15"/>
      <c r="L6378" s="15"/>
      <c r="M6378" s="15">
        <f t="shared" si="297"/>
        <v>1</v>
      </c>
      <c r="N6378" s="15" t="str">
        <f t="shared" si="298"/>
        <v>-</v>
      </c>
      <c r="O6378" s="150">
        <f t="shared" si="299"/>
        <v>0</v>
      </c>
      <c r="P6378" s="15" t="str">
        <f>IF(COUNTIF('Personálie dobrovolníků '!U:X,N6378)&gt;0,"ANO","")</f>
        <v/>
      </c>
      <c r="Q6378" s="15"/>
    </row>
    <row r="6379" spans="2:17" s="25" customFormat="1" x14ac:dyDescent="0.3">
      <c r="B6379" s="15" t="str">
        <f>IF(A6379="","",VLOOKUP(A6379,Tabulka3[[Číslo smlouvy   u pravidelné činnosti]:[Příjmení]],3,0))</f>
        <v/>
      </c>
      <c r="C6379" s="15" t="str">
        <f>IF(A6379="","",VLOOKUP(A6379,Tabulka3[[Číslo smlouvy   u pravidelné činnosti]:[Příjmení]],4,0))</f>
        <v/>
      </c>
      <c r="F6379" s="94"/>
      <c r="H6379" s="113"/>
      <c r="I6379" s="113"/>
      <c r="K6379" s="15"/>
      <c r="L6379" s="15"/>
      <c r="M6379" s="15">
        <f t="shared" si="297"/>
        <v>1</v>
      </c>
      <c r="N6379" s="15" t="str">
        <f t="shared" si="298"/>
        <v>-</v>
      </c>
      <c r="O6379" s="150">
        <f t="shared" si="299"/>
        <v>0</v>
      </c>
      <c r="P6379" s="15" t="str">
        <f>IF(COUNTIF('Personálie dobrovolníků '!U:X,N6379)&gt;0,"ANO","")</f>
        <v/>
      </c>
      <c r="Q6379" s="15"/>
    </row>
    <row r="6380" spans="2:17" s="25" customFormat="1" x14ac:dyDescent="0.3">
      <c r="B6380" s="15" t="str">
        <f>IF(A6380="","",VLOOKUP(A6380,Tabulka3[[Číslo smlouvy   u pravidelné činnosti]:[Příjmení]],3,0))</f>
        <v/>
      </c>
      <c r="C6380" s="15" t="str">
        <f>IF(A6380="","",VLOOKUP(A6380,Tabulka3[[Číslo smlouvy   u pravidelné činnosti]:[Příjmení]],4,0))</f>
        <v/>
      </c>
      <c r="F6380" s="94"/>
      <c r="H6380" s="113"/>
      <c r="I6380" s="113"/>
      <c r="K6380" s="15"/>
      <c r="L6380" s="15"/>
      <c r="M6380" s="15">
        <f t="shared" si="297"/>
        <v>1</v>
      </c>
      <c r="N6380" s="15" t="str">
        <f t="shared" si="298"/>
        <v>-</v>
      </c>
      <c r="O6380" s="150">
        <f t="shared" si="299"/>
        <v>0</v>
      </c>
      <c r="P6380" s="15" t="str">
        <f>IF(COUNTIF('Personálie dobrovolníků '!U:X,N6380)&gt;0,"ANO","")</f>
        <v/>
      </c>
      <c r="Q6380" s="15"/>
    </row>
    <row r="6381" spans="2:17" s="25" customFormat="1" x14ac:dyDescent="0.3">
      <c r="B6381" s="15" t="str">
        <f>IF(A6381="","",VLOOKUP(A6381,Tabulka3[[Číslo smlouvy   u pravidelné činnosti]:[Příjmení]],3,0))</f>
        <v/>
      </c>
      <c r="C6381" s="15" t="str">
        <f>IF(A6381="","",VLOOKUP(A6381,Tabulka3[[Číslo smlouvy   u pravidelné činnosti]:[Příjmení]],4,0))</f>
        <v/>
      </c>
      <c r="F6381" s="94"/>
      <c r="H6381" s="113"/>
      <c r="I6381" s="113"/>
      <c r="K6381" s="15"/>
      <c r="L6381" s="15"/>
      <c r="M6381" s="15">
        <f t="shared" si="297"/>
        <v>1</v>
      </c>
      <c r="N6381" s="15" t="str">
        <f t="shared" si="298"/>
        <v>-</v>
      </c>
      <c r="O6381" s="150">
        <f t="shared" si="299"/>
        <v>0</v>
      </c>
      <c r="P6381" s="15" t="str">
        <f>IF(COUNTIF('Personálie dobrovolníků '!U:X,N6381)&gt;0,"ANO","")</f>
        <v/>
      </c>
      <c r="Q6381" s="15"/>
    </row>
    <row r="6382" spans="2:17" s="25" customFormat="1" x14ac:dyDescent="0.3">
      <c r="B6382" s="15" t="str">
        <f>IF(A6382="","",VLOOKUP(A6382,Tabulka3[[Číslo smlouvy   u pravidelné činnosti]:[Příjmení]],3,0))</f>
        <v/>
      </c>
      <c r="C6382" s="15" t="str">
        <f>IF(A6382="","",VLOOKUP(A6382,Tabulka3[[Číslo smlouvy   u pravidelné činnosti]:[Příjmení]],4,0))</f>
        <v/>
      </c>
      <c r="F6382" s="94"/>
      <c r="H6382" s="113"/>
      <c r="I6382" s="113"/>
      <c r="K6382" s="15"/>
      <c r="L6382" s="15"/>
      <c r="M6382" s="15">
        <f t="shared" si="297"/>
        <v>1</v>
      </c>
      <c r="N6382" s="15" t="str">
        <f t="shared" si="298"/>
        <v>-</v>
      </c>
      <c r="O6382" s="150">
        <f t="shared" si="299"/>
        <v>0</v>
      </c>
      <c r="P6382" s="15" t="str">
        <f>IF(COUNTIF('Personálie dobrovolníků '!U:X,N6382)&gt;0,"ANO","")</f>
        <v/>
      </c>
      <c r="Q6382" s="15"/>
    </row>
    <row r="6383" spans="2:17" s="25" customFormat="1" x14ac:dyDescent="0.3">
      <c r="B6383" s="15" t="str">
        <f>IF(A6383="","",VLOOKUP(A6383,Tabulka3[[Číslo smlouvy   u pravidelné činnosti]:[Příjmení]],3,0))</f>
        <v/>
      </c>
      <c r="C6383" s="15" t="str">
        <f>IF(A6383="","",VLOOKUP(A6383,Tabulka3[[Číslo smlouvy   u pravidelné činnosti]:[Příjmení]],4,0))</f>
        <v/>
      </c>
      <c r="F6383" s="94"/>
      <c r="H6383" s="113"/>
      <c r="I6383" s="113"/>
      <c r="K6383" s="15"/>
      <c r="L6383" s="15"/>
      <c r="M6383" s="15">
        <f t="shared" si="297"/>
        <v>1</v>
      </c>
      <c r="N6383" s="15" t="str">
        <f t="shared" si="298"/>
        <v>-</v>
      </c>
      <c r="O6383" s="150">
        <f t="shared" si="299"/>
        <v>0</v>
      </c>
      <c r="P6383" s="15" t="str">
        <f>IF(COUNTIF('Personálie dobrovolníků '!U:X,N6383)&gt;0,"ANO","")</f>
        <v/>
      </c>
      <c r="Q6383" s="15"/>
    </row>
    <row r="6384" spans="2:17" s="25" customFormat="1" x14ac:dyDescent="0.3">
      <c r="B6384" s="15" t="str">
        <f>IF(A6384="","",VLOOKUP(A6384,Tabulka3[[Číslo smlouvy   u pravidelné činnosti]:[Příjmení]],3,0))</f>
        <v/>
      </c>
      <c r="C6384" s="15" t="str">
        <f>IF(A6384="","",VLOOKUP(A6384,Tabulka3[[Číslo smlouvy   u pravidelné činnosti]:[Příjmení]],4,0))</f>
        <v/>
      </c>
      <c r="F6384" s="94"/>
      <c r="H6384" s="113"/>
      <c r="I6384" s="113"/>
      <c r="K6384" s="15"/>
      <c r="L6384" s="15"/>
      <c r="M6384" s="15">
        <f t="shared" si="297"/>
        <v>1</v>
      </c>
      <c r="N6384" s="15" t="str">
        <f t="shared" si="298"/>
        <v>-</v>
      </c>
      <c r="O6384" s="150">
        <f t="shared" si="299"/>
        <v>0</v>
      </c>
      <c r="P6384" s="15" t="str">
        <f>IF(COUNTIF('Personálie dobrovolníků '!U:X,N6384)&gt;0,"ANO","")</f>
        <v/>
      </c>
      <c r="Q6384" s="15"/>
    </row>
    <row r="6385" spans="2:17" s="25" customFormat="1" x14ac:dyDescent="0.3">
      <c r="B6385" s="15" t="str">
        <f>IF(A6385="","",VLOOKUP(A6385,Tabulka3[[Číslo smlouvy   u pravidelné činnosti]:[Příjmení]],3,0))</f>
        <v/>
      </c>
      <c r="C6385" s="15" t="str">
        <f>IF(A6385="","",VLOOKUP(A6385,Tabulka3[[Číslo smlouvy   u pravidelné činnosti]:[Příjmení]],4,0))</f>
        <v/>
      </c>
      <c r="F6385" s="94"/>
      <c r="H6385" s="113"/>
      <c r="I6385" s="113"/>
      <c r="K6385" s="15"/>
      <c r="L6385" s="15"/>
      <c r="M6385" s="15">
        <f t="shared" si="297"/>
        <v>1</v>
      </c>
      <c r="N6385" s="15" t="str">
        <f t="shared" si="298"/>
        <v>-</v>
      </c>
      <c r="O6385" s="150">
        <f t="shared" si="299"/>
        <v>0</v>
      </c>
      <c r="P6385" s="15" t="str">
        <f>IF(COUNTIF('Personálie dobrovolníků '!U:X,N6385)&gt;0,"ANO","")</f>
        <v/>
      </c>
      <c r="Q6385" s="15"/>
    </row>
    <row r="6386" spans="2:17" s="25" customFormat="1" x14ac:dyDescent="0.3">
      <c r="B6386" s="15" t="str">
        <f>IF(A6386="","",VLOOKUP(A6386,Tabulka3[[Číslo smlouvy   u pravidelné činnosti]:[Příjmení]],3,0))</f>
        <v/>
      </c>
      <c r="C6386" s="15" t="str">
        <f>IF(A6386="","",VLOOKUP(A6386,Tabulka3[[Číslo smlouvy   u pravidelné činnosti]:[Příjmení]],4,0))</f>
        <v/>
      </c>
      <c r="F6386" s="94"/>
      <c r="H6386" s="113"/>
      <c r="I6386" s="113"/>
      <c r="K6386" s="15"/>
      <c r="L6386" s="15"/>
      <c r="M6386" s="15">
        <f t="shared" si="297"/>
        <v>1</v>
      </c>
      <c r="N6386" s="15" t="str">
        <f t="shared" si="298"/>
        <v>-</v>
      </c>
      <c r="O6386" s="150">
        <f t="shared" si="299"/>
        <v>0</v>
      </c>
      <c r="P6386" s="15" t="str">
        <f>IF(COUNTIF('Personálie dobrovolníků '!U:X,N6386)&gt;0,"ANO","")</f>
        <v/>
      </c>
      <c r="Q6386" s="15"/>
    </row>
    <row r="6387" spans="2:17" s="25" customFormat="1" x14ac:dyDescent="0.3">
      <c r="B6387" s="15" t="str">
        <f>IF(A6387="","",VLOOKUP(A6387,Tabulka3[[Číslo smlouvy   u pravidelné činnosti]:[Příjmení]],3,0))</f>
        <v/>
      </c>
      <c r="C6387" s="15" t="str">
        <f>IF(A6387="","",VLOOKUP(A6387,Tabulka3[[Číslo smlouvy   u pravidelné činnosti]:[Příjmení]],4,0))</f>
        <v/>
      </c>
      <c r="F6387" s="94"/>
      <c r="H6387" s="113"/>
      <c r="I6387" s="113"/>
      <c r="K6387" s="15"/>
      <c r="L6387" s="15"/>
      <c r="M6387" s="15">
        <f t="shared" si="297"/>
        <v>1</v>
      </c>
      <c r="N6387" s="15" t="str">
        <f t="shared" si="298"/>
        <v>-</v>
      </c>
      <c r="O6387" s="150">
        <f t="shared" si="299"/>
        <v>0</v>
      </c>
      <c r="P6387" s="15" t="str">
        <f>IF(COUNTIF('Personálie dobrovolníků '!U:X,N6387)&gt;0,"ANO","")</f>
        <v/>
      </c>
      <c r="Q6387" s="15"/>
    </row>
    <row r="6388" spans="2:17" s="25" customFormat="1" x14ac:dyDescent="0.3">
      <c r="B6388" s="15" t="str">
        <f>IF(A6388="","",VLOOKUP(A6388,Tabulka3[[Číslo smlouvy   u pravidelné činnosti]:[Příjmení]],3,0))</f>
        <v/>
      </c>
      <c r="C6388" s="15" t="str">
        <f>IF(A6388="","",VLOOKUP(A6388,Tabulka3[[Číslo smlouvy   u pravidelné činnosti]:[Příjmení]],4,0))</f>
        <v/>
      </c>
      <c r="F6388" s="94"/>
      <c r="H6388" s="113"/>
      <c r="I6388" s="113"/>
      <c r="K6388" s="15"/>
      <c r="L6388" s="15"/>
      <c r="M6388" s="15">
        <f t="shared" si="297"/>
        <v>1</v>
      </c>
      <c r="N6388" s="15" t="str">
        <f t="shared" si="298"/>
        <v>-</v>
      </c>
      <c r="O6388" s="150">
        <f t="shared" si="299"/>
        <v>0</v>
      </c>
      <c r="P6388" s="15" t="str">
        <f>IF(COUNTIF('Personálie dobrovolníků '!U:X,N6388)&gt;0,"ANO","")</f>
        <v/>
      </c>
      <c r="Q6388" s="15"/>
    </row>
    <row r="6389" spans="2:17" s="25" customFormat="1" x14ac:dyDescent="0.3">
      <c r="B6389" s="15" t="str">
        <f>IF(A6389="","",VLOOKUP(A6389,Tabulka3[[Číslo smlouvy   u pravidelné činnosti]:[Příjmení]],3,0))</f>
        <v/>
      </c>
      <c r="C6389" s="15" t="str">
        <f>IF(A6389="","",VLOOKUP(A6389,Tabulka3[[Číslo smlouvy   u pravidelné činnosti]:[Příjmení]],4,0))</f>
        <v/>
      </c>
      <c r="F6389" s="94"/>
      <c r="H6389" s="113"/>
      <c r="I6389" s="113"/>
      <c r="K6389" s="15"/>
      <c r="L6389" s="15"/>
      <c r="M6389" s="15">
        <f t="shared" si="297"/>
        <v>1</v>
      </c>
      <c r="N6389" s="15" t="str">
        <f t="shared" si="298"/>
        <v>-</v>
      </c>
      <c r="O6389" s="150">
        <f t="shared" si="299"/>
        <v>0</v>
      </c>
      <c r="P6389" s="15" t="str">
        <f>IF(COUNTIF('Personálie dobrovolníků '!U:X,N6389)&gt;0,"ANO","")</f>
        <v/>
      </c>
      <c r="Q6389" s="15"/>
    </row>
    <row r="6390" spans="2:17" s="25" customFormat="1" x14ac:dyDescent="0.3">
      <c r="B6390" s="15" t="str">
        <f>IF(A6390="","",VLOOKUP(A6390,Tabulka3[[Číslo smlouvy   u pravidelné činnosti]:[Příjmení]],3,0))</f>
        <v/>
      </c>
      <c r="C6390" s="15" t="str">
        <f>IF(A6390="","",VLOOKUP(A6390,Tabulka3[[Číslo smlouvy   u pravidelné činnosti]:[Příjmení]],4,0))</f>
        <v/>
      </c>
      <c r="F6390" s="94"/>
      <c r="H6390" s="113"/>
      <c r="I6390" s="113"/>
      <c r="K6390" s="15"/>
      <c r="L6390" s="15"/>
      <c r="M6390" s="15">
        <f t="shared" si="297"/>
        <v>1</v>
      </c>
      <c r="N6390" s="15" t="str">
        <f t="shared" si="298"/>
        <v>-</v>
      </c>
      <c r="O6390" s="150">
        <f t="shared" si="299"/>
        <v>0</v>
      </c>
      <c r="P6390" s="15" t="str">
        <f>IF(COUNTIF('Personálie dobrovolníků '!U:X,N6390)&gt;0,"ANO","")</f>
        <v/>
      </c>
      <c r="Q6390" s="15"/>
    </row>
    <row r="6391" spans="2:17" s="25" customFormat="1" x14ac:dyDescent="0.3">
      <c r="B6391" s="15" t="str">
        <f>IF(A6391="","",VLOOKUP(A6391,Tabulka3[[Číslo smlouvy   u pravidelné činnosti]:[Příjmení]],3,0))</f>
        <v/>
      </c>
      <c r="C6391" s="15" t="str">
        <f>IF(A6391="","",VLOOKUP(A6391,Tabulka3[[Číslo smlouvy   u pravidelné činnosti]:[Příjmení]],4,0))</f>
        <v/>
      </c>
      <c r="F6391" s="94"/>
      <c r="H6391" s="113"/>
      <c r="I6391" s="113"/>
      <c r="K6391" s="15"/>
      <c r="L6391" s="15"/>
      <c r="M6391" s="15">
        <f t="shared" si="297"/>
        <v>1</v>
      </c>
      <c r="N6391" s="15" t="str">
        <f t="shared" si="298"/>
        <v>-</v>
      </c>
      <c r="O6391" s="150">
        <f t="shared" si="299"/>
        <v>0</v>
      </c>
      <c r="P6391" s="15" t="str">
        <f>IF(COUNTIF('Personálie dobrovolníků '!U:X,N6391)&gt;0,"ANO","")</f>
        <v/>
      </c>
      <c r="Q6391" s="15"/>
    </row>
    <row r="6392" spans="2:17" s="25" customFormat="1" x14ac:dyDescent="0.3">
      <c r="B6392" s="15" t="str">
        <f>IF(A6392="","",VLOOKUP(A6392,Tabulka3[[Číslo smlouvy   u pravidelné činnosti]:[Příjmení]],3,0))</f>
        <v/>
      </c>
      <c r="C6392" s="15" t="str">
        <f>IF(A6392="","",VLOOKUP(A6392,Tabulka3[[Číslo smlouvy   u pravidelné činnosti]:[Příjmení]],4,0))</f>
        <v/>
      </c>
      <c r="F6392" s="94"/>
      <c r="H6392" s="113"/>
      <c r="I6392" s="113"/>
      <c r="K6392" s="15"/>
      <c r="L6392" s="15"/>
      <c r="M6392" s="15">
        <f t="shared" si="297"/>
        <v>1</v>
      </c>
      <c r="N6392" s="15" t="str">
        <f t="shared" si="298"/>
        <v>-</v>
      </c>
      <c r="O6392" s="150">
        <f t="shared" si="299"/>
        <v>0</v>
      </c>
      <c r="P6392" s="15" t="str">
        <f>IF(COUNTIF('Personálie dobrovolníků '!U:X,N6392)&gt;0,"ANO","")</f>
        <v/>
      </c>
      <c r="Q6392" s="15"/>
    </row>
    <row r="6393" spans="2:17" s="25" customFormat="1" x14ac:dyDescent="0.3">
      <c r="B6393" s="15" t="str">
        <f>IF(A6393="","",VLOOKUP(A6393,Tabulka3[[Číslo smlouvy   u pravidelné činnosti]:[Příjmení]],3,0))</f>
        <v/>
      </c>
      <c r="C6393" s="15" t="str">
        <f>IF(A6393="","",VLOOKUP(A6393,Tabulka3[[Číslo smlouvy   u pravidelné činnosti]:[Příjmení]],4,0))</f>
        <v/>
      </c>
      <c r="F6393" s="94"/>
      <c r="H6393" s="113"/>
      <c r="I6393" s="113"/>
      <c r="K6393" s="15"/>
      <c r="L6393" s="15"/>
      <c r="M6393" s="15">
        <f t="shared" si="297"/>
        <v>1</v>
      </c>
      <c r="N6393" s="15" t="str">
        <f t="shared" si="298"/>
        <v>-</v>
      </c>
      <c r="O6393" s="150">
        <f t="shared" si="299"/>
        <v>0</v>
      </c>
      <c r="P6393" s="15" t="str">
        <f>IF(COUNTIF('Personálie dobrovolníků '!U:X,N6393)&gt;0,"ANO","")</f>
        <v/>
      </c>
      <c r="Q6393" s="15"/>
    </row>
    <row r="6394" spans="2:17" s="25" customFormat="1" x14ac:dyDescent="0.3">
      <c r="B6394" s="15" t="str">
        <f>IF(A6394="","",VLOOKUP(A6394,Tabulka3[[Číslo smlouvy   u pravidelné činnosti]:[Příjmení]],3,0))</f>
        <v/>
      </c>
      <c r="C6394" s="15" t="str">
        <f>IF(A6394="","",VLOOKUP(A6394,Tabulka3[[Číslo smlouvy   u pravidelné činnosti]:[Příjmení]],4,0))</f>
        <v/>
      </c>
      <c r="F6394" s="94"/>
      <c r="H6394" s="113"/>
      <c r="I6394" s="113"/>
      <c r="K6394" s="15"/>
      <c r="L6394" s="15"/>
      <c r="M6394" s="15">
        <f t="shared" si="297"/>
        <v>1</v>
      </c>
      <c r="N6394" s="15" t="str">
        <f t="shared" si="298"/>
        <v>-</v>
      </c>
      <c r="O6394" s="150">
        <f t="shared" si="299"/>
        <v>0</v>
      </c>
      <c r="P6394" s="15" t="str">
        <f>IF(COUNTIF('Personálie dobrovolníků '!U:X,N6394)&gt;0,"ANO","")</f>
        <v/>
      </c>
      <c r="Q6394" s="15"/>
    </row>
    <row r="6395" spans="2:17" s="25" customFormat="1" x14ac:dyDescent="0.3">
      <c r="B6395" s="15" t="str">
        <f>IF(A6395="","",VLOOKUP(A6395,Tabulka3[[Číslo smlouvy   u pravidelné činnosti]:[Příjmení]],3,0))</f>
        <v/>
      </c>
      <c r="C6395" s="15" t="str">
        <f>IF(A6395="","",VLOOKUP(A6395,Tabulka3[[Číslo smlouvy   u pravidelné činnosti]:[Příjmení]],4,0))</f>
        <v/>
      </c>
      <c r="F6395" s="94"/>
      <c r="H6395" s="113"/>
      <c r="I6395" s="113"/>
      <c r="K6395" s="15"/>
      <c r="L6395" s="15"/>
      <c r="M6395" s="15">
        <f t="shared" si="297"/>
        <v>1</v>
      </c>
      <c r="N6395" s="15" t="str">
        <f t="shared" si="298"/>
        <v>-</v>
      </c>
      <c r="O6395" s="150">
        <f t="shared" si="299"/>
        <v>0</v>
      </c>
      <c r="P6395" s="15" t="str">
        <f>IF(COUNTIF('Personálie dobrovolníků '!U:X,N6395)&gt;0,"ANO","")</f>
        <v/>
      </c>
      <c r="Q6395" s="15"/>
    </row>
    <row r="6396" spans="2:17" s="25" customFormat="1" x14ac:dyDescent="0.3">
      <c r="B6396" s="15" t="str">
        <f>IF(A6396="","",VLOOKUP(A6396,Tabulka3[[Číslo smlouvy   u pravidelné činnosti]:[Příjmení]],3,0))</f>
        <v/>
      </c>
      <c r="C6396" s="15" t="str">
        <f>IF(A6396="","",VLOOKUP(A6396,Tabulka3[[Číslo smlouvy   u pravidelné činnosti]:[Příjmení]],4,0))</f>
        <v/>
      </c>
      <c r="F6396" s="94"/>
      <c r="H6396" s="113"/>
      <c r="I6396" s="113"/>
      <c r="K6396" s="15"/>
      <c r="L6396" s="15"/>
      <c r="M6396" s="15">
        <f t="shared" si="297"/>
        <v>1</v>
      </c>
      <c r="N6396" s="15" t="str">
        <f t="shared" si="298"/>
        <v>-</v>
      </c>
      <c r="O6396" s="150">
        <f t="shared" si="299"/>
        <v>0</v>
      </c>
      <c r="P6396" s="15" t="str">
        <f>IF(COUNTIF('Personálie dobrovolníků '!U:X,N6396)&gt;0,"ANO","")</f>
        <v/>
      </c>
      <c r="Q6396" s="15"/>
    </row>
    <row r="6397" spans="2:17" s="25" customFormat="1" x14ac:dyDescent="0.3">
      <c r="B6397" s="15" t="str">
        <f>IF(A6397="","",VLOOKUP(A6397,Tabulka3[[Číslo smlouvy   u pravidelné činnosti]:[Příjmení]],3,0))</f>
        <v/>
      </c>
      <c r="C6397" s="15" t="str">
        <f>IF(A6397="","",VLOOKUP(A6397,Tabulka3[[Číslo smlouvy   u pravidelné činnosti]:[Příjmení]],4,0))</f>
        <v/>
      </c>
      <c r="F6397" s="94"/>
      <c r="H6397" s="113"/>
      <c r="I6397" s="113"/>
      <c r="K6397" s="15"/>
      <c r="L6397" s="15"/>
      <c r="M6397" s="15">
        <f t="shared" si="297"/>
        <v>1</v>
      </c>
      <c r="N6397" s="15" t="str">
        <f t="shared" si="298"/>
        <v>-</v>
      </c>
      <c r="O6397" s="150">
        <f t="shared" si="299"/>
        <v>0</v>
      </c>
      <c r="P6397" s="15" t="str">
        <f>IF(COUNTIF('Personálie dobrovolníků '!U:X,N6397)&gt;0,"ANO","")</f>
        <v/>
      </c>
      <c r="Q6397" s="15"/>
    </row>
    <row r="6398" spans="2:17" s="25" customFormat="1" x14ac:dyDescent="0.3">
      <c r="B6398" s="15" t="str">
        <f>IF(A6398="","",VLOOKUP(A6398,Tabulka3[[Číslo smlouvy   u pravidelné činnosti]:[Příjmení]],3,0))</f>
        <v/>
      </c>
      <c r="C6398" s="15" t="str">
        <f>IF(A6398="","",VLOOKUP(A6398,Tabulka3[[Číslo smlouvy   u pravidelné činnosti]:[Příjmení]],4,0))</f>
        <v/>
      </c>
      <c r="F6398" s="94"/>
      <c r="H6398" s="113"/>
      <c r="I6398" s="113"/>
      <c r="K6398" s="15"/>
      <c r="L6398" s="15"/>
      <c r="M6398" s="15">
        <f t="shared" si="297"/>
        <v>1</v>
      </c>
      <c r="N6398" s="15" t="str">
        <f t="shared" si="298"/>
        <v>-</v>
      </c>
      <c r="O6398" s="150">
        <f t="shared" si="299"/>
        <v>0</v>
      </c>
      <c r="P6398" s="15" t="str">
        <f>IF(COUNTIF('Personálie dobrovolníků '!U:X,N6398)&gt;0,"ANO","")</f>
        <v/>
      </c>
      <c r="Q6398" s="15"/>
    </row>
    <row r="6399" spans="2:17" s="25" customFormat="1" x14ac:dyDescent="0.3">
      <c r="B6399" s="15" t="str">
        <f>IF(A6399="","",VLOOKUP(A6399,Tabulka3[[Číslo smlouvy   u pravidelné činnosti]:[Příjmení]],3,0))</f>
        <v/>
      </c>
      <c r="C6399" s="15" t="str">
        <f>IF(A6399="","",VLOOKUP(A6399,Tabulka3[[Číslo smlouvy   u pravidelné činnosti]:[Příjmení]],4,0))</f>
        <v/>
      </c>
      <c r="F6399" s="94"/>
      <c r="H6399" s="113"/>
      <c r="I6399" s="113"/>
      <c r="K6399" s="15"/>
      <c r="L6399" s="15"/>
      <c r="M6399" s="15">
        <f t="shared" si="297"/>
        <v>1</v>
      </c>
      <c r="N6399" s="15" t="str">
        <f t="shared" si="298"/>
        <v>-</v>
      </c>
      <c r="O6399" s="150">
        <f t="shared" si="299"/>
        <v>0</v>
      </c>
      <c r="P6399" s="15" t="str">
        <f>IF(COUNTIF('Personálie dobrovolníků '!U:X,N6399)&gt;0,"ANO","")</f>
        <v/>
      </c>
      <c r="Q6399" s="15"/>
    </row>
    <row r="6400" spans="2:17" s="25" customFormat="1" x14ac:dyDescent="0.3">
      <c r="B6400" s="15" t="str">
        <f>IF(A6400="","",VLOOKUP(A6400,Tabulka3[[Číslo smlouvy   u pravidelné činnosti]:[Příjmení]],3,0))</f>
        <v/>
      </c>
      <c r="C6400" s="15" t="str">
        <f>IF(A6400="","",VLOOKUP(A6400,Tabulka3[[Číslo smlouvy   u pravidelné činnosti]:[Příjmení]],4,0))</f>
        <v/>
      </c>
      <c r="F6400" s="94"/>
      <c r="H6400" s="113"/>
      <c r="I6400" s="113"/>
      <c r="K6400" s="15"/>
      <c r="L6400" s="15"/>
      <c r="M6400" s="15">
        <f t="shared" si="297"/>
        <v>1</v>
      </c>
      <c r="N6400" s="15" t="str">
        <f t="shared" si="298"/>
        <v>-</v>
      </c>
      <c r="O6400" s="150">
        <f t="shared" si="299"/>
        <v>0</v>
      </c>
      <c r="P6400" s="15" t="str">
        <f>IF(COUNTIF('Personálie dobrovolníků '!U:X,N6400)&gt;0,"ANO","")</f>
        <v/>
      </c>
      <c r="Q6400" s="15"/>
    </row>
    <row r="6401" spans="2:17" s="25" customFormat="1" x14ac:dyDescent="0.3">
      <c r="B6401" s="15" t="str">
        <f>IF(A6401="","",VLOOKUP(A6401,Tabulka3[[Číslo smlouvy   u pravidelné činnosti]:[Příjmení]],3,0))</f>
        <v/>
      </c>
      <c r="C6401" s="15" t="str">
        <f>IF(A6401="","",VLOOKUP(A6401,Tabulka3[[Číslo smlouvy   u pravidelné činnosti]:[Příjmení]],4,0))</f>
        <v/>
      </c>
      <c r="F6401" s="94"/>
      <c r="H6401" s="113"/>
      <c r="I6401" s="113"/>
      <c r="K6401" s="15"/>
      <c r="L6401" s="15"/>
      <c r="M6401" s="15">
        <f t="shared" si="297"/>
        <v>1</v>
      </c>
      <c r="N6401" s="15" t="str">
        <f t="shared" si="298"/>
        <v>-</v>
      </c>
      <c r="O6401" s="150">
        <f t="shared" si="299"/>
        <v>0</v>
      </c>
      <c r="P6401" s="15" t="str">
        <f>IF(COUNTIF('Personálie dobrovolníků '!U:X,N6401)&gt;0,"ANO","")</f>
        <v/>
      </c>
      <c r="Q6401" s="15"/>
    </row>
    <row r="6402" spans="2:17" s="25" customFormat="1" x14ac:dyDescent="0.3">
      <c r="B6402" s="15" t="str">
        <f>IF(A6402="","",VLOOKUP(A6402,Tabulka3[[Číslo smlouvy   u pravidelné činnosti]:[Příjmení]],3,0))</f>
        <v/>
      </c>
      <c r="C6402" s="15" t="str">
        <f>IF(A6402="","",VLOOKUP(A6402,Tabulka3[[Číslo smlouvy   u pravidelné činnosti]:[Příjmení]],4,0))</f>
        <v/>
      </c>
      <c r="F6402" s="94"/>
      <c r="H6402" s="113"/>
      <c r="I6402" s="113"/>
      <c r="K6402" s="15"/>
      <c r="L6402" s="15"/>
      <c r="M6402" s="15">
        <f t="shared" si="297"/>
        <v>1</v>
      </c>
      <c r="N6402" s="15" t="str">
        <f t="shared" si="298"/>
        <v>-</v>
      </c>
      <c r="O6402" s="150">
        <f t="shared" si="299"/>
        <v>0</v>
      </c>
      <c r="P6402" s="15" t="str">
        <f>IF(COUNTIF('Personálie dobrovolníků '!U:X,N6402)&gt;0,"ANO","")</f>
        <v/>
      </c>
      <c r="Q6402" s="15"/>
    </row>
    <row r="6403" spans="2:17" s="25" customFormat="1" x14ac:dyDescent="0.3">
      <c r="B6403" s="15" t="str">
        <f>IF(A6403="","",VLOOKUP(A6403,Tabulka3[[Číslo smlouvy   u pravidelné činnosti]:[Příjmení]],3,0))</f>
        <v/>
      </c>
      <c r="C6403" s="15" t="str">
        <f>IF(A6403="","",VLOOKUP(A6403,Tabulka3[[Číslo smlouvy   u pravidelné činnosti]:[Příjmení]],4,0))</f>
        <v/>
      </c>
      <c r="F6403" s="94"/>
      <c r="H6403" s="113"/>
      <c r="I6403" s="113"/>
      <c r="K6403" s="15"/>
      <c r="L6403" s="15"/>
      <c r="M6403" s="15">
        <f t="shared" si="297"/>
        <v>1</v>
      </c>
      <c r="N6403" s="15" t="str">
        <f t="shared" si="298"/>
        <v>-</v>
      </c>
      <c r="O6403" s="150">
        <f t="shared" si="299"/>
        <v>0</v>
      </c>
      <c r="P6403" s="15" t="str">
        <f>IF(COUNTIF('Personálie dobrovolníků '!U:X,N6403)&gt;0,"ANO","")</f>
        <v/>
      </c>
      <c r="Q6403" s="15"/>
    </row>
    <row r="6404" spans="2:17" s="25" customFormat="1" x14ac:dyDescent="0.3">
      <c r="B6404" s="15" t="str">
        <f>IF(A6404="","",VLOOKUP(A6404,Tabulka3[[Číslo smlouvy   u pravidelné činnosti]:[Příjmení]],3,0))</f>
        <v/>
      </c>
      <c r="C6404" s="15" t="str">
        <f>IF(A6404="","",VLOOKUP(A6404,Tabulka3[[Číslo smlouvy   u pravidelné činnosti]:[Příjmení]],4,0))</f>
        <v/>
      </c>
      <c r="F6404" s="94"/>
      <c r="H6404" s="113"/>
      <c r="I6404" s="113"/>
      <c r="K6404" s="15"/>
      <c r="L6404" s="15"/>
      <c r="M6404" s="15">
        <f t="shared" ref="M6404:M6467" si="300">IF(OR(
   AND($H6404=$K$12, $I6404=$L$4),
   AND($H6404=$K$12, $I6404=$L$5),
   AND($H6404=$K$12, $I6404=$L$6),
   AND($H6404=$K$12, $I6404=$L$7),
   AND($H6404=$K$11, $I6404=$L$4),
   AND($H6404=$K$11, $I6404=$L$5),
   AND($H6404=$K$11, $I6404=$L$6),
   AND($H6404=$K$11, $I6404=$L$7),
   AND($H6404=$K$5, $I6404=$L$5),
   AND($H6404=$K$6, $I6404=$L$4),
   AND($H6404=$K$6, $I6404=$L$5),
   AND($H6404=$K$6, $I6404=$L$7),
   AND($H6404=$K$4, $I6404=$L$6),
), 0, 1)</f>
        <v>1</v>
      </c>
      <c r="N6404" s="15" t="str">
        <f t="shared" ref="N6404:N6467" si="301">A6404 &amp; "-" &amp; J6404</f>
        <v>-</v>
      </c>
      <c r="O6404" s="150">
        <f t="shared" ref="O6404:O6467" si="302">IF(AND(M6404&lt;&gt;0, P6404="ANO"), 1, 0)</f>
        <v>0</v>
      </c>
      <c r="P6404" s="15" t="str">
        <f>IF(COUNTIF('Personálie dobrovolníků '!U:X,N6404)&gt;0,"ANO","")</f>
        <v/>
      </c>
      <c r="Q6404" s="15"/>
    </row>
    <row r="6405" spans="2:17" s="25" customFormat="1" x14ac:dyDescent="0.3">
      <c r="B6405" s="15" t="str">
        <f>IF(A6405="","",VLOOKUP(A6405,Tabulka3[[Číslo smlouvy   u pravidelné činnosti]:[Příjmení]],3,0))</f>
        <v/>
      </c>
      <c r="C6405" s="15" t="str">
        <f>IF(A6405="","",VLOOKUP(A6405,Tabulka3[[Číslo smlouvy   u pravidelné činnosti]:[Příjmení]],4,0))</f>
        <v/>
      </c>
      <c r="F6405" s="94"/>
      <c r="H6405" s="113"/>
      <c r="I6405" s="113"/>
      <c r="K6405" s="15"/>
      <c r="L6405" s="15"/>
      <c r="M6405" s="15">
        <f t="shared" si="300"/>
        <v>1</v>
      </c>
      <c r="N6405" s="15" t="str">
        <f t="shared" si="301"/>
        <v>-</v>
      </c>
      <c r="O6405" s="150">
        <f t="shared" si="302"/>
        <v>0</v>
      </c>
      <c r="P6405" s="15" t="str">
        <f>IF(COUNTIF('Personálie dobrovolníků '!U:X,N6405)&gt;0,"ANO","")</f>
        <v/>
      </c>
      <c r="Q6405" s="15"/>
    </row>
    <row r="6406" spans="2:17" s="25" customFormat="1" x14ac:dyDescent="0.3">
      <c r="B6406" s="15" t="str">
        <f>IF(A6406="","",VLOOKUP(A6406,Tabulka3[[Číslo smlouvy   u pravidelné činnosti]:[Příjmení]],3,0))</f>
        <v/>
      </c>
      <c r="C6406" s="15" t="str">
        <f>IF(A6406="","",VLOOKUP(A6406,Tabulka3[[Číslo smlouvy   u pravidelné činnosti]:[Příjmení]],4,0))</f>
        <v/>
      </c>
      <c r="F6406" s="94"/>
      <c r="H6406" s="113"/>
      <c r="I6406" s="113"/>
      <c r="K6406" s="15"/>
      <c r="L6406" s="15"/>
      <c r="M6406" s="15">
        <f t="shared" si="300"/>
        <v>1</v>
      </c>
      <c r="N6406" s="15" t="str">
        <f t="shared" si="301"/>
        <v>-</v>
      </c>
      <c r="O6406" s="150">
        <f t="shared" si="302"/>
        <v>0</v>
      </c>
      <c r="P6406" s="15" t="str">
        <f>IF(COUNTIF('Personálie dobrovolníků '!U:X,N6406)&gt;0,"ANO","")</f>
        <v/>
      </c>
      <c r="Q6406" s="15"/>
    </row>
    <row r="6407" spans="2:17" s="25" customFormat="1" x14ac:dyDescent="0.3">
      <c r="B6407" s="15" t="str">
        <f>IF(A6407="","",VLOOKUP(A6407,Tabulka3[[Číslo smlouvy   u pravidelné činnosti]:[Příjmení]],3,0))</f>
        <v/>
      </c>
      <c r="C6407" s="15" t="str">
        <f>IF(A6407="","",VLOOKUP(A6407,Tabulka3[[Číslo smlouvy   u pravidelné činnosti]:[Příjmení]],4,0))</f>
        <v/>
      </c>
      <c r="F6407" s="94"/>
      <c r="H6407" s="113"/>
      <c r="I6407" s="113"/>
      <c r="K6407" s="15"/>
      <c r="L6407" s="15"/>
      <c r="M6407" s="15">
        <f t="shared" si="300"/>
        <v>1</v>
      </c>
      <c r="N6407" s="15" t="str">
        <f t="shared" si="301"/>
        <v>-</v>
      </c>
      <c r="O6407" s="150">
        <f t="shared" si="302"/>
        <v>0</v>
      </c>
      <c r="P6407" s="15" t="str">
        <f>IF(COUNTIF('Personálie dobrovolníků '!U:X,N6407)&gt;0,"ANO","")</f>
        <v/>
      </c>
      <c r="Q6407" s="15"/>
    </row>
    <row r="6408" spans="2:17" s="25" customFormat="1" x14ac:dyDescent="0.3">
      <c r="B6408" s="15" t="str">
        <f>IF(A6408="","",VLOOKUP(A6408,Tabulka3[[Číslo smlouvy   u pravidelné činnosti]:[Příjmení]],3,0))</f>
        <v/>
      </c>
      <c r="C6408" s="15" t="str">
        <f>IF(A6408="","",VLOOKUP(A6408,Tabulka3[[Číslo smlouvy   u pravidelné činnosti]:[Příjmení]],4,0))</f>
        <v/>
      </c>
      <c r="F6408" s="94"/>
      <c r="H6408" s="113"/>
      <c r="I6408" s="113"/>
      <c r="K6408" s="15"/>
      <c r="L6408" s="15"/>
      <c r="M6408" s="15">
        <f t="shared" si="300"/>
        <v>1</v>
      </c>
      <c r="N6408" s="15" t="str">
        <f t="shared" si="301"/>
        <v>-</v>
      </c>
      <c r="O6408" s="150">
        <f t="shared" si="302"/>
        <v>0</v>
      </c>
      <c r="P6408" s="15" t="str">
        <f>IF(COUNTIF('Personálie dobrovolníků '!U:X,N6408)&gt;0,"ANO","")</f>
        <v/>
      </c>
      <c r="Q6408" s="15"/>
    </row>
    <row r="6409" spans="2:17" s="25" customFormat="1" x14ac:dyDescent="0.3">
      <c r="B6409" s="15" t="str">
        <f>IF(A6409="","",VLOOKUP(A6409,Tabulka3[[Číslo smlouvy   u pravidelné činnosti]:[Příjmení]],3,0))</f>
        <v/>
      </c>
      <c r="C6409" s="15" t="str">
        <f>IF(A6409="","",VLOOKUP(A6409,Tabulka3[[Číslo smlouvy   u pravidelné činnosti]:[Příjmení]],4,0))</f>
        <v/>
      </c>
      <c r="F6409" s="94"/>
      <c r="H6409" s="113"/>
      <c r="I6409" s="113"/>
      <c r="K6409" s="15"/>
      <c r="L6409" s="15"/>
      <c r="M6409" s="15">
        <f t="shared" si="300"/>
        <v>1</v>
      </c>
      <c r="N6409" s="15" t="str">
        <f t="shared" si="301"/>
        <v>-</v>
      </c>
      <c r="O6409" s="150">
        <f t="shared" si="302"/>
        <v>0</v>
      </c>
      <c r="P6409" s="15" t="str">
        <f>IF(COUNTIF('Personálie dobrovolníků '!U:X,N6409)&gt;0,"ANO","")</f>
        <v/>
      </c>
      <c r="Q6409" s="15"/>
    </row>
    <row r="6410" spans="2:17" s="25" customFormat="1" x14ac:dyDescent="0.3">
      <c r="B6410" s="15" t="str">
        <f>IF(A6410="","",VLOOKUP(A6410,Tabulka3[[Číslo smlouvy   u pravidelné činnosti]:[Příjmení]],3,0))</f>
        <v/>
      </c>
      <c r="C6410" s="15" t="str">
        <f>IF(A6410="","",VLOOKUP(A6410,Tabulka3[[Číslo smlouvy   u pravidelné činnosti]:[Příjmení]],4,0))</f>
        <v/>
      </c>
      <c r="F6410" s="94"/>
      <c r="H6410" s="113"/>
      <c r="I6410" s="113"/>
      <c r="K6410" s="15"/>
      <c r="L6410" s="15"/>
      <c r="M6410" s="15">
        <f t="shared" si="300"/>
        <v>1</v>
      </c>
      <c r="N6410" s="15" t="str">
        <f t="shared" si="301"/>
        <v>-</v>
      </c>
      <c r="O6410" s="150">
        <f t="shared" si="302"/>
        <v>0</v>
      </c>
      <c r="P6410" s="15" t="str">
        <f>IF(COUNTIF('Personálie dobrovolníků '!U:X,N6410)&gt;0,"ANO","")</f>
        <v/>
      </c>
      <c r="Q6410" s="15"/>
    </row>
    <row r="6411" spans="2:17" s="25" customFormat="1" x14ac:dyDescent="0.3">
      <c r="B6411" s="15" t="str">
        <f>IF(A6411="","",VLOOKUP(A6411,Tabulka3[[Číslo smlouvy   u pravidelné činnosti]:[Příjmení]],3,0))</f>
        <v/>
      </c>
      <c r="C6411" s="15" t="str">
        <f>IF(A6411="","",VLOOKUP(A6411,Tabulka3[[Číslo smlouvy   u pravidelné činnosti]:[Příjmení]],4,0))</f>
        <v/>
      </c>
      <c r="F6411" s="94"/>
      <c r="H6411" s="113"/>
      <c r="I6411" s="113"/>
      <c r="K6411" s="15"/>
      <c r="L6411" s="15"/>
      <c r="M6411" s="15">
        <f t="shared" si="300"/>
        <v>1</v>
      </c>
      <c r="N6411" s="15" t="str">
        <f t="shared" si="301"/>
        <v>-</v>
      </c>
      <c r="O6411" s="150">
        <f t="shared" si="302"/>
        <v>0</v>
      </c>
      <c r="P6411" s="15" t="str">
        <f>IF(COUNTIF('Personálie dobrovolníků '!U:X,N6411)&gt;0,"ANO","")</f>
        <v/>
      </c>
      <c r="Q6411" s="15"/>
    </row>
    <row r="6412" spans="2:17" s="25" customFormat="1" x14ac:dyDescent="0.3">
      <c r="B6412" s="15" t="str">
        <f>IF(A6412="","",VLOOKUP(A6412,Tabulka3[[Číslo smlouvy   u pravidelné činnosti]:[Příjmení]],3,0))</f>
        <v/>
      </c>
      <c r="C6412" s="15" t="str">
        <f>IF(A6412="","",VLOOKUP(A6412,Tabulka3[[Číslo smlouvy   u pravidelné činnosti]:[Příjmení]],4,0))</f>
        <v/>
      </c>
      <c r="F6412" s="94"/>
      <c r="H6412" s="113"/>
      <c r="I6412" s="113"/>
      <c r="K6412" s="15"/>
      <c r="L6412" s="15"/>
      <c r="M6412" s="15">
        <f t="shared" si="300"/>
        <v>1</v>
      </c>
      <c r="N6412" s="15" t="str">
        <f t="shared" si="301"/>
        <v>-</v>
      </c>
      <c r="O6412" s="150">
        <f t="shared" si="302"/>
        <v>0</v>
      </c>
      <c r="P6412" s="15" t="str">
        <f>IF(COUNTIF('Personálie dobrovolníků '!U:X,N6412)&gt;0,"ANO","")</f>
        <v/>
      </c>
      <c r="Q6412" s="15"/>
    </row>
    <row r="6413" spans="2:17" s="25" customFormat="1" x14ac:dyDescent="0.3">
      <c r="B6413" s="15" t="str">
        <f>IF(A6413="","",VLOOKUP(A6413,Tabulka3[[Číslo smlouvy   u pravidelné činnosti]:[Příjmení]],3,0))</f>
        <v/>
      </c>
      <c r="C6413" s="15" t="str">
        <f>IF(A6413="","",VLOOKUP(A6413,Tabulka3[[Číslo smlouvy   u pravidelné činnosti]:[Příjmení]],4,0))</f>
        <v/>
      </c>
      <c r="F6413" s="94"/>
      <c r="H6413" s="113"/>
      <c r="I6413" s="113"/>
      <c r="K6413" s="15"/>
      <c r="L6413" s="15"/>
      <c r="M6413" s="15">
        <f t="shared" si="300"/>
        <v>1</v>
      </c>
      <c r="N6413" s="15" t="str">
        <f t="shared" si="301"/>
        <v>-</v>
      </c>
      <c r="O6413" s="150">
        <f t="shared" si="302"/>
        <v>0</v>
      </c>
      <c r="P6413" s="15" t="str">
        <f>IF(COUNTIF('Personálie dobrovolníků '!U:X,N6413)&gt;0,"ANO","")</f>
        <v/>
      </c>
      <c r="Q6413" s="15"/>
    </row>
    <row r="6414" spans="2:17" s="25" customFormat="1" x14ac:dyDescent="0.3">
      <c r="B6414" s="15" t="str">
        <f>IF(A6414="","",VLOOKUP(A6414,Tabulka3[[Číslo smlouvy   u pravidelné činnosti]:[Příjmení]],3,0))</f>
        <v/>
      </c>
      <c r="C6414" s="15" t="str">
        <f>IF(A6414="","",VLOOKUP(A6414,Tabulka3[[Číslo smlouvy   u pravidelné činnosti]:[Příjmení]],4,0))</f>
        <v/>
      </c>
      <c r="F6414" s="94"/>
      <c r="H6414" s="113"/>
      <c r="I6414" s="113"/>
      <c r="K6414" s="15"/>
      <c r="L6414" s="15"/>
      <c r="M6414" s="15">
        <f t="shared" si="300"/>
        <v>1</v>
      </c>
      <c r="N6414" s="15" t="str">
        <f t="shared" si="301"/>
        <v>-</v>
      </c>
      <c r="O6414" s="150">
        <f t="shared" si="302"/>
        <v>0</v>
      </c>
      <c r="P6414" s="15" t="str">
        <f>IF(COUNTIF('Personálie dobrovolníků '!U:X,N6414)&gt;0,"ANO","")</f>
        <v/>
      </c>
      <c r="Q6414" s="15"/>
    </row>
    <row r="6415" spans="2:17" s="25" customFormat="1" x14ac:dyDescent="0.3">
      <c r="B6415" s="15" t="str">
        <f>IF(A6415="","",VLOOKUP(A6415,Tabulka3[[Číslo smlouvy   u pravidelné činnosti]:[Příjmení]],3,0))</f>
        <v/>
      </c>
      <c r="C6415" s="15" t="str">
        <f>IF(A6415="","",VLOOKUP(A6415,Tabulka3[[Číslo smlouvy   u pravidelné činnosti]:[Příjmení]],4,0))</f>
        <v/>
      </c>
      <c r="F6415" s="94"/>
      <c r="H6415" s="113"/>
      <c r="I6415" s="113"/>
      <c r="K6415" s="15"/>
      <c r="L6415" s="15"/>
      <c r="M6415" s="15">
        <f t="shared" si="300"/>
        <v>1</v>
      </c>
      <c r="N6415" s="15" t="str">
        <f t="shared" si="301"/>
        <v>-</v>
      </c>
      <c r="O6415" s="150">
        <f t="shared" si="302"/>
        <v>0</v>
      </c>
      <c r="P6415" s="15" t="str">
        <f>IF(COUNTIF('Personálie dobrovolníků '!U:X,N6415)&gt;0,"ANO","")</f>
        <v/>
      </c>
      <c r="Q6415" s="15"/>
    </row>
    <row r="6416" spans="2:17" s="25" customFormat="1" x14ac:dyDescent="0.3">
      <c r="B6416" s="15" t="str">
        <f>IF(A6416="","",VLOOKUP(A6416,Tabulka3[[Číslo smlouvy   u pravidelné činnosti]:[Příjmení]],3,0))</f>
        <v/>
      </c>
      <c r="C6416" s="15" t="str">
        <f>IF(A6416="","",VLOOKUP(A6416,Tabulka3[[Číslo smlouvy   u pravidelné činnosti]:[Příjmení]],4,0))</f>
        <v/>
      </c>
      <c r="F6416" s="94"/>
      <c r="H6416" s="113"/>
      <c r="I6416" s="113"/>
      <c r="K6416" s="15"/>
      <c r="L6416" s="15"/>
      <c r="M6416" s="15">
        <f t="shared" si="300"/>
        <v>1</v>
      </c>
      <c r="N6416" s="15" t="str">
        <f t="shared" si="301"/>
        <v>-</v>
      </c>
      <c r="O6416" s="150">
        <f t="shared" si="302"/>
        <v>0</v>
      </c>
      <c r="P6416" s="15" t="str">
        <f>IF(COUNTIF('Personálie dobrovolníků '!U:X,N6416)&gt;0,"ANO","")</f>
        <v/>
      </c>
      <c r="Q6416" s="15"/>
    </row>
    <row r="6417" spans="2:17" s="25" customFormat="1" x14ac:dyDescent="0.3">
      <c r="B6417" s="15" t="str">
        <f>IF(A6417="","",VLOOKUP(A6417,Tabulka3[[Číslo smlouvy   u pravidelné činnosti]:[Příjmení]],3,0))</f>
        <v/>
      </c>
      <c r="C6417" s="15" t="str">
        <f>IF(A6417="","",VLOOKUP(A6417,Tabulka3[[Číslo smlouvy   u pravidelné činnosti]:[Příjmení]],4,0))</f>
        <v/>
      </c>
      <c r="F6417" s="94"/>
      <c r="H6417" s="113"/>
      <c r="I6417" s="113"/>
      <c r="K6417" s="15"/>
      <c r="L6417" s="15"/>
      <c r="M6417" s="15">
        <f t="shared" si="300"/>
        <v>1</v>
      </c>
      <c r="N6417" s="15" t="str">
        <f t="shared" si="301"/>
        <v>-</v>
      </c>
      <c r="O6417" s="150">
        <f t="shared" si="302"/>
        <v>0</v>
      </c>
      <c r="P6417" s="15" t="str">
        <f>IF(COUNTIF('Personálie dobrovolníků '!U:X,N6417)&gt;0,"ANO","")</f>
        <v/>
      </c>
      <c r="Q6417" s="15"/>
    </row>
    <row r="6418" spans="2:17" s="25" customFormat="1" x14ac:dyDescent="0.3">
      <c r="B6418" s="15" t="str">
        <f>IF(A6418="","",VLOOKUP(A6418,Tabulka3[[Číslo smlouvy   u pravidelné činnosti]:[Příjmení]],3,0))</f>
        <v/>
      </c>
      <c r="C6418" s="15" t="str">
        <f>IF(A6418="","",VLOOKUP(A6418,Tabulka3[[Číslo smlouvy   u pravidelné činnosti]:[Příjmení]],4,0))</f>
        <v/>
      </c>
      <c r="F6418" s="94"/>
      <c r="H6418" s="113"/>
      <c r="I6418" s="113"/>
      <c r="K6418" s="15"/>
      <c r="L6418" s="15"/>
      <c r="M6418" s="15">
        <f t="shared" si="300"/>
        <v>1</v>
      </c>
      <c r="N6418" s="15" t="str">
        <f t="shared" si="301"/>
        <v>-</v>
      </c>
      <c r="O6418" s="150">
        <f t="shared" si="302"/>
        <v>0</v>
      </c>
      <c r="P6418" s="15" t="str">
        <f>IF(COUNTIF('Personálie dobrovolníků '!U:X,N6418)&gt;0,"ANO","")</f>
        <v/>
      </c>
      <c r="Q6418" s="15"/>
    </row>
    <row r="6419" spans="2:17" s="25" customFormat="1" x14ac:dyDescent="0.3">
      <c r="B6419" s="15" t="str">
        <f>IF(A6419="","",VLOOKUP(A6419,Tabulka3[[Číslo smlouvy   u pravidelné činnosti]:[Příjmení]],3,0))</f>
        <v/>
      </c>
      <c r="C6419" s="15" t="str">
        <f>IF(A6419="","",VLOOKUP(A6419,Tabulka3[[Číslo smlouvy   u pravidelné činnosti]:[Příjmení]],4,0))</f>
        <v/>
      </c>
      <c r="F6419" s="94"/>
      <c r="H6419" s="113"/>
      <c r="I6419" s="113"/>
      <c r="K6419" s="15"/>
      <c r="L6419" s="15"/>
      <c r="M6419" s="15">
        <f t="shared" si="300"/>
        <v>1</v>
      </c>
      <c r="N6419" s="15" t="str">
        <f t="shared" si="301"/>
        <v>-</v>
      </c>
      <c r="O6419" s="150">
        <f t="shared" si="302"/>
        <v>0</v>
      </c>
      <c r="P6419" s="15" t="str">
        <f>IF(COUNTIF('Personálie dobrovolníků '!U:X,N6419)&gt;0,"ANO","")</f>
        <v/>
      </c>
      <c r="Q6419" s="15"/>
    </row>
    <row r="6420" spans="2:17" s="25" customFormat="1" x14ac:dyDescent="0.3">
      <c r="B6420" s="15" t="str">
        <f>IF(A6420="","",VLOOKUP(A6420,Tabulka3[[Číslo smlouvy   u pravidelné činnosti]:[Příjmení]],3,0))</f>
        <v/>
      </c>
      <c r="C6420" s="15" t="str">
        <f>IF(A6420="","",VLOOKUP(A6420,Tabulka3[[Číslo smlouvy   u pravidelné činnosti]:[Příjmení]],4,0))</f>
        <v/>
      </c>
      <c r="F6420" s="94"/>
      <c r="H6420" s="113"/>
      <c r="I6420" s="113"/>
      <c r="K6420" s="15"/>
      <c r="L6420" s="15"/>
      <c r="M6420" s="15">
        <f t="shared" si="300"/>
        <v>1</v>
      </c>
      <c r="N6420" s="15" t="str">
        <f t="shared" si="301"/>
        <v>-</v>
      </c>
      <c r="O6420" s="150">
        <f t="shared" si="302"/>
        <v>0</v>
      </c>
      <c r="P6420" s="15" t="str">
        <f>IF(COUNTIF('Personálie dobrovolníků '!U:X,N6420)&gt;0,"ANO","")</f>
        <v/>
      </c>
      <c r="Q6420" s="15"/>
    </row>
    <row r="6421" spans="2:17" s="25" customFormat="1" x14ac:dyDescent="0.3">
      <c r="B6421" s="15" t="str">
        <f>IF(A6421="","",VLOOKUP(A6421,Tabulka3[[Číslo smlouvy   u pravidelné činnosti]:[Příjmení]],3,0))</f>
        <v/>
      </c>
      <c r="C6421" s="15" t="str">
        <f>IF(A6421="","",VLOOKUP(A6421,Tabulka3[[Číslo smlouvy   u pravidelné činnosti]:[Příjmení]],4,0))</f>
        <v/>
      </c>
      <c r="F6421" s="94"/>
      <c r="H6421" s="113"/>
      <c r="I6421" s="113"/>
      <c r="K6421" s="15"/>
      <c r="L6421" s="15"/>
      <c r="M6421" s="15">
        <f t="shared" si="300"/>
        <v>1</v>
      </c>
      <c r="N6421" s="15" t="str">
        <f t="shared" si="301"/>
        <v>-</v>
      </c>
      <c r="O6421" s="150">
        <f t="shared" si="302"/>
        <v>0</v>
      </c>
      <c r="P6421" s="15" t="str">
        <f>IF(COUNTIF('Personálie dobrovolníků '!U:X,N6421)&gt;0,"ANO","")</f>
        <v/>
      </c>
      <c r="Q6421" s="15"/>
    </row>
    <row r="6422" spans="2:17" s="25" customFormat="1" x14ac:dyDescent="0.3">
      <c r="B6422" s="15" t="str">
        <f>IF(A6422="","",VLOOKUP(A6422,Tabulka3[[Číslo smlouvy   u pravidelné činnosti]:[Příjmení]],3,0))</f>
        <v/>
      </c>
      <c r="C6422" s="15" t="str">
        <f>IF(A6422="","",VLOOKUP(A6422,Tabulka3[[Číslo smlouvy   u pravidelné činnosti]:[Příjmení]],4,0))</f>
        <v/>
      </c>
      <c r="F6422" s="94"/>
      <c r="H6422" s="113"/>
      <c r="I6422" s="113"/>
      <c r="K6422" s="15"/>
      <c r="L6422" s="15"/>
      <c r="M6422" s="15">
        <f t="shared" si="300"/>
        <v>1</v>
      </c>
      <c r="N6422" s="15" t="str">
        <f t="shared" si="301"/>
        <v>-</v>
      </c>
      <c r="O6422" s="150">
        <f t="shared" si="302"/>
        <v>0</v>
      </c>
      <c r="P6422" s="15" t="str">
        <f>IF(COUNTIF('Personálie dobrovolníků '!U:X,N6422)&gt;0,"ANO","")</f>
        <v/>
      </c>
      <c r="Q6422" s="15"/>
    </row>
    <row r="6423" spans="2:17" s="25" customFormat="1" x14ac:dyDescent="0.3">
      <c r="B6423" s="15" t="str">
        <f>IF(A6423="","",VLOOKUP(A6423,Tabulka3[[Číslo smlouvy   u pravidelné činnosti]:[Příjmení]],3,0))</f>
        <v/>
      </c>
      <c r="C6423" s="15" t="str">
        <f>IF(A6423="","",VLOOKUP(A6423,Tabulka3[[Číslo smlouvy   u pravidelné činnosti]:[Příjmení]],4,0))</f>
        <v/>
      </c>
      <c r="F6423" s="94"/>
      <c r="H6423" s="113"/>
      <c r="I6423" s="113"/>
      <c r="K6423" s="15"/>
      <c r="L6423" s="15"/>
      <c r="M6423" s="15">
        <f t="shared" si="300"/>
        <v>1</v>
      </c>
      <c r="N6423" s="15" t="str">
        <f t="shared" si="301"/>
        <v>-</v>
      </c>
      <c r="O6423" s="150">
        <f t="shared" si="302"/>
        <v>0</v>
      </c>
      <c r="P6423" s="15" t="str">
        <f>IF(COUNTIF('Personálie dobrovolníků '!U:X,N6423)&gt;0,"ANO","")</f>
        <v/>
      </c>
      <c r="Q6423" s="15"/>
    </row>
    <row r="6424" spans="2:17" s="25" customFormat="1" x14ac:dyDescent="0.3">
      <c r="B6424" s="15" t="str">
        <f>IF(A6424="","",VLOOKUP(A6424,Tabulka3[[Číslo smlouvy   u pravidelné činnosti]:[Příjmení]],3,0))</f>
        <v/>
      </c>
      <c r="C6424" s="15" t="str">
        <f>IF(A6424="","",VLOOKUP(A6424,Tabulka3[[Číslo smlouvy   u pravidelné činnosti]:[Příjmení]],4,0))</f>
        <v/>
      </c>
      <c r="F6424" s="94"/>
      <c r="H6424" s="113"/>
      <c r="I6424" s="113"/>
      <c r="K6424" s="15"/>
      <c r="L6424" s="15"/>
      <c r="M6424" s="15">
        <f t="shared" si="300"/>
        <v>1</v>
      </c>
      <c r="N6424" s="15" t="str">
        <f t="shared" si="301"/>
        <v>-</v>
      </c>
      <c r="O6424" s="150">
        <f t="shared" si="302"/>
        <v>0</v>
      </c>
      <c r="P6424" s="15" t="str">
        <f>IF(COUNTIF('Personálie dobrovolníků '!U:X,N6424)&gt;0,"ANO","")</f>
        <v/>
      </c>
      <c r="Q6424" s="15"/>
    </row>
    <row r="6425" spans="2:17" s="25" customFormat="1" x14ac:dyDescent="0.3">
      <c r="B6425" s="15" t="str">
        <f>IF(A6425="","",VLOOKUP(A6425,Tabulka3[[Číslo smlouvy   u pravidelné činnosti]:[Příjmení]],3,0))</f>
        <v/>
      </c>
      <c r="C6425" s="15" t="str">
        <f>IF(A6425="","",VLOOKUP(A6425,Tabulka3[[Číslo smlouvy   u pravidelné činnosti]:[Příjmení]],4,0))</f>
        <v/>
      </c>
      <c r="F6425" s="94"/>
      <c r="H6425" s="113"/>
      <c r="I6425" s="113"/>
      <c r="K6425" s="15"/>
      <c r="L6425" s="15"/>
      <c r="M6425" s="15">
        <f t="shared" si="300"/>
        <v>1</v>
      </c>
      <c r="N6425" s="15" t="str">
        <f t="shared" si="301"/>
        <v>-</v>
      </c>
      <c r="O6425" s="150">
        <f t="shared" si="302"/>
        <v>0</v>
      </c>
      <c r="P6425" s="15" t="str">
        <f>IF(COUNTIF('Personálie dobrovolníků '!U:X,N6425)&gt;0,"ANO","")</f>
        <v/>
      </c>
      <c r="Q6425" s="15"/>
    </row>
    <row r="6426" spans="2:17" s="25" customFormat="1" x14ac:dyDescent="0.3">
      <c r="B6426" s="15" t="str">
        <f>IF(A6426="","",VLOOKUP(A6426,Tabulka3[[Číslo smlouvy   u pravidelné činnosti]:[Příjmení]],3,0))</f>
        <v/>
      </c>
      <c r="C6426" s="15" t="str">
        <f>IF(A6426="","",VLOOKUP(A6426,Tabulka3[[Číslo smlouvy   u pravidelné činnosti]:[Příjmení]],4,0))</f>
        <v/>
      </c>
      <c r="F6426" s="94"/>
      <c r="H6426" s="113"/>
      <c r="I6426" s="113"/>
      <c r="K6426" s="15"/>
      <c r="L6426" s="15"/>
      <c r="M6426" s="15">
        <f t="shared" si="300"/>
        <v>1</v>
      </c>
      <c r="N6426" s="15" t="str">
        <f t="shared" si="301"/>
        <v>-</v>
      </c>
      <c r="O6426" s="150">
        <f t="shared" si="302"/>
        <v>0</v>
      </c>
      <c r="P6426" s="15" t="str">
        <f>IF(COUNTIF('Personálie dobrovolníků '!U:X,N6426)&gt;0,"ANO","")</f>
        <v/>
      </c>
      <c r="Q6426" s="15"/>
    </row>
    <row r="6427" spans="2:17" s="25" customFormat="1" x14ac:dyDescent="0.3">
      <c r="B6427" s="15" t="str">
        <f>IF(A6427="","",VLOOKUP(A6427,Tabulka3[[Číslo smlouvy   u pravidelné činnosti]:[Příjmení]],3,0))</f>
        <v/>
      </c>
      <c r="C6427" s="15" t="str">
        <f>IF(A6427="","",VLOOKUP(A6427,Tabulka3[[Číslo smlouvy   u pravidelné činnosti]:[Příjmení]],4,0))</f>
        <v/>
      </c>
      <c r="F6427" s="94"/>
      <c r="H6427" s="113"/>
      <c r="I6427" s="113"/>
      <c r="K6427" s="15"/>
      <c r="L6427" s="15"/>
      <c r="M6427" s="15">
        <f t="shared" si="300"/>
        <v>1</v>
      </c>
      <c r="N6427" s="15" t="str">
        <f t="shared" si="301"/>
        <v>-</v>
      </c>
      <c r="O6427" s="150">
        <f t="shared" si="302"/>
        <v>0</v>
      </c>
      <c r="P6427" s="15" t="str">
        <f>IF(COUNTIF('Personálie dobrovolníků '!U:X,N6427)&gt;0,"ANO","")</f>
        <v/>
      </c>
      <c r="Q6427" s="15"/>
    </row>
    <row r="6428" spans="2:17" s="25" customFormat="1" x14ac:dyDescent="0.3">
      <c r="B6428" s="15" t="str">
        <f>IF(A6428="","",VLOOKUP(A6428,Tabulka3[[Číslo smlouvy   u pravidelné činnosti]:[Příjmení]],3,0))</f>
        <v/>
      </c>
      <c r="C6428" s="15" t="str">
        <f>IF(A6428="","",VLOOKUP(A6428,Tabulka3[[Číslo smlouvy   u pravidelné činnosti]:[Příjmení]],4,0))</f>
        <v/>
      </c>
      <c r="F6428" s="94"/>
      <c r="H6428" s="113"/>
      <c r="I6428" s="113"/>
      <c r="K6428" s="15"/>
      <c r="L6428" s="15"/>
      <c r="M6428" s="15">
        <f t="shared" si="300"/>
        <v>1</v>
      </c>
      <c r="N6428" s="15" t="str">
        <f t="shared" si="301"/>
        <v>-</v>
      </c>
      <c r="O6428" s="150">
        <f t="shared" si="302"/>
        <v>0</v>
      </c>
      <c r="P6428" s="15" t="str">
        <f>IF(COUNTIF('Personálie dobrovolníků '!U:X,N6428)&gt;0,"ANO","")</f>
        <v/>
      </c>
      <c r="Q6428" s="15"/>
    </row>
    <row r="6429" spans="2:17" s="25" customFormat="1" x14ac:dyDescent="0.3">
      <c r="B6429" s="15" t="str">
        <f>IF(A6429="","",VLOOKUP(A6429,Tabulka3[[Číslo smlouvy   u pravidelné činnosti]:[Příjmení]],3,0))</f>
        <v/>
      </c>
      <c r="C6429" s="15" t="str">
        <f>IF(A6429="","",VLOOKUP(A6429,Tabulka3[[Číslo smlouvy   u pravidelné činnosti]:[Příjmení]],4,0))</f>
        <v/>
      </c>
      <c r="F6429" s="94"/>
      <c r="H6429" s="113"/>
      <c r="I6429" s="113"/>
      <c r="K6429" s="15"/>
      <c r="L6429" s="15"/>
      <c r="M6429" s="15">
        <f t="shared" si="300"/>
        <v>1</v>
      </c>
      <c r="N6429" s="15" t="str">
        <f t="shared" si="301"/>
        <v>-</v>
      </c>
      <c r="O6429" s="150">
        <f t="shared" si="302"/>
        <v>0</v>
      </c>
      <c r="P6429" s="15" t="str">
        <f>IF(COUNTIF('Personálie dobrovolníků '!U:X,N6429)&gt;0,"ANO","")</f>
        <v/>
      </c>
      <c r="Q6429" s="15"/>
    </row>
    <row r="6430" spans="2:17" s="25" customFormat="1" x14ac:dyDescent="0.3">
      <c r="B6430" s="15" t="str">
        <f>IF(A6430="","",VLOOKUP(A6430,Tabulka3[[Číslo smlouvy   u pravidelné činnosti]:[Příjmení]],3,0))</f>
        <v/>
      </c>
      <c r="C6430" s="15" t="str">
        <f>IF(A6430="","",VLOOKUP(A6430,Tabulka3[[Číslo smlouvy   u pravidelné činnosti]:[Příjmení]],4,0))</f>
        <v/>
      </c>
      <c r="F6430" s="94"/>
      <c r="H6430" s="113"/>
      <c r="I6430" s="113"/>
      <c r="K6430" s="15"/>
      <c r="L6430" s="15"/>
      <c r="M6430" s="15">
        <f t="shared" si="300"/>
        <v>1</v>
      </c>
      <c r="N6430" s="15" t="str">
        <f t="shared" si="301"/>
        <v>-</v>
      </c>
      <c r="O6430" s="150">
        <f t="shared" si="302"/>
        <v>0</v>
      </c>
      <c r="P6430" s="15" t="str">
        <f>IF(COUNTIF('Personálie dobrovolníků '!U:X,N6430)&gt;0,"ANO","")</f>
        <v/>
      </c>
      <c r="Q6430" s="15"/>
    </row>
    <row r="6431" spans="2:17" s="25" customFormat="1" x14ac:dyDescent="0.3">
      <c r="B6431" s="15" t="str">
        <f>IF(A6431="","",VLOOKUP(A6431,Tabulka3[[Číslo smlouvy   u pravidelné činnosti]:[Příjmení]],3,0))</f>
        <v/>
      </c>
      <c r="C6431" s="15" t="str">
        <f>IF(A6431="","",VLOOKUP(A6431,Tabulka3[[Číslo smlouvy   u pravidelné činnosti]:[Příjmení]],4,0))</f>
        <v/>
      </c>
      <c r="F6431" s="94"/>
      <c r="H6431" s="113"/>
      <c r="I6431" s="113"/>
      <c r="K6431" s="15"/>
      <c r="L6431" s="15"/>
      <c r="M6431" s="15">
        <f t="shared" si="300"/>
        <v>1</v>
      </c>
      <c r="N6431" s="15" t="str">
        <f t="shared" si="301"/>
        <v>-</v>
      </c>
      <c r="O6431" s="150">
        <f t="shared" si="302"/>
        <v>0</v>
      </c>
      <c r="P6431" s="15" t="str">
        <f>IF(COUNTIF('Personálie dobrovolníků '!U:X,N6431)&gt;0,"ANO","")</f>
        <v/>
      </c>
      <c r="Q6431" s="15"/>
    </row>
    <row r="6432" spans="2:17" s="25" customFormat="1" x14ac:dyDescent="0.3">
      <c r="B6432" s="15" t="str">
        <f>IF(A6432="","",VLOOKUP(A6432,Tabulka3[[Číslo smlouvy   u pravidelné činnosti]:[Příjmení]],3,0))</f>
        <v/>
      </c>
      <c r="C6432" s="15" t="str">
        <f>IF(A6432="","",VLOOKUP(A6432,Tabulka3[[Číslo smlouvy   u pravidelné činnosti]:[Příjmení]],4,0))</f>
        <v/>
      </c>
      <c r="F6432" s="94"/>
      <c r="H6432" s="113"/>
      <c r="I6432" s="113"/>
      <c r="K6432" s="15"/>
      <c r="L6432" s="15"/>
      <c r="M6432" s="15">
        <f t="shared" si="300"/>
        <v>1</v>
      </c>
      <c r="N6432" s="15" t="str">
        <f t="shared" si="301"/>
        <v>-</v>
      </c>
      <c r="O6432" s="150">
        <f t="shared" si="302"/>
        <v>0</v>
      </c>
      <c r="P6432" s="15" t="str">
        <f>IF(COUNTIF('Personálie dobrovolníků '!U:X,N6432)&gt;0,"ANO","")</f>
        <v/>
      </c>
      <c r="Q6432" s="15"/>
    </row>
    <row r="6433" spans="2:17" s="25" customFormat="1" x14ac:dyDescent="0.3">
      <c r="B6433" s="15" t="str">
        <f>IF(A6433="","",VLOOKUP(A6433,Tabulka3[[Číslo smlouvy   u pravidelné činnosti]:[Příjmení]],3,0))</f>
        <v/>
      </c>
      <c r="C6433" s="15" t="str">
        <f>IF(A6433="","",VLOOKUP(A6433,Tabulka3[[Číslo smlouvy   u pravidelné činnosti]:[Příjmení]],4,0))</f>
        <v/>
      </c>
      <c r="F6433" s="94"/>
      <c r="H6433" s="113"/>
      <c r="I6433" s="113"/>
      <c r="K6433" s="15"/>
      <c r="L6433" s="15"/>
      <c r="M6433" s="15">
        <f t="shared" si="300"/>
        <v>1</v>
      </c>
      <c r="N6433" s="15" t="str">
        <f t="shared" si="301"/>
        <v>-</v>
      </c>
      <c r="O6433" s="150">
        <f t="shared" si="302"/>
        <v>0</v>
      </c>
      <c r="P6433" s="15" t="str">
        <f>IF(COUNTIF('Personálie dobrovolníků '!U:X,N6433)&gt;0,"ANO","")</f>
        <v/>
      </c>
      <c r="Q6433" s="15"/>
    </row>
    <row r="6434" spans="2:17" s="25" customFormat="1" x14ac:dyDescent="0.3">
      <c r="B6434" s="15" t="str">
        <f>IF(A6434="","",VLOOKUP(A6434,Tabulka3[[Číslo smlouvy   u pravidelné činnosti]:[Příjmení]],3,0))</f>
        <v/>
      </c>
      <c r="C6434" s="15" t="str">
        <f>IF(A6434="","",VLOOKUP(A6434,Tabulka3[[Číslo smlouvy   u pravidelné činnosti]:[Příjmení]],4,0))</f>
        <v/>
      </c>
      <c r="F6434" s="94"/>
      <c r="H6434" s="113"/>
      <c r="I6434" s="113"/>
      <c r="K6434" s="15"/>
      <c r="L6434" s="15"/>
      <c r="M6434" s="15">
        <f t="shared" si="300"/>
        <v>1</v>
      </c>
      <c r="N6434" s="15" t="str">
        <f t="shared" si="301"/>
        <v>-</v>
      </c>
      <c r="O6434" s="150">
        <f t="shared" si="302"/>
        <v>0</v>
      </c>
      <c r="P6434" s="15" t="str">
        <f>IF(COUNTIF('Personálie dobrovolníků '!U:X,N6434)&gt;0,"ANO","")</f>
        <v/>
      </c>
      <c r="Q6434" s="15"/>
    </row>
    <row r="6435" spans="2:17" s="25" customFormat="1" x14ac:dyDescent="0.3">
      <c r="B6435" s="15" t="str">
        <f>IF(A6435="","",VLOOKUP(A6435,Tabulka3[[Číslo smlouvy   u pravidelné činnosti]:[Příjmení]],3,0))</f>
        <v/>
      </c>
      <c r="C6435" s="15" t="str">
        <f>IF(A6435="","",VLOOKUP(A6435,Tabulka3[[Číslo smlouvy   u pravidelné činnosti]:[Příjmení]],4,0))</f>
        <v/>
      </c>
      <c r="F6435" s="94"/>
      <c r="H6435" s="113"/>
      <c r="I6435" s="113"/>
      <c r="K6435" s="15"/>
      <c r="L6435" s="15"/>
      <c r="M6435" s="15">
        <f t="shared" si="300"/>
        <v>1</v>
      </c>
      <c r="N6435" s="15" t="str">
        <f t="shared" si="301"/>
        <v>-</v>
      </c>
      <c r="O6435" s="150">
        <f t="shared" si="302"/>
        <v>0</v>
      </c>
      <c r="P6435" s="15" t="str">
        <f>IF(COUNTIF('Personálie dobrovolníků '!U:X,N6435)&gt;0,"ANO","")</f>
        <v/>
      </c>
      <c r="Q6435" s="15"/>
    </row>
    <row r="6436" spans="2:17" s="25" customFormat="1" x14ac:dyDescent="0.3">
      <c r="B6436" s="15" t="str">
        <f>IF(A6436="","",VLOOKUP(A6436,Tabulka3[[Číslo smlouvy   u pravidelné činnosti]:[Příjmení]],3,0))</f>
        <v/>
      </c>
      <c r="C6436" s="15" t="str">
        <f>IF(A6436="","",VLOOKUP(A6436,Tabulka3[[Číslo smlouvy   u pravidelné činnosti]:[Příjmení]],4,0))</f>
        <v/>
      </c>
      <c r="F6436" s="94"/>
      <c r="H6436" s="113"/>
      <c r="I6436" s="113"/>
      <c r="K6436" s="15"/>
      <c r="L6436" s="15"/>
      <c r="M6436" s="15">
        <f t="shared" si="300"/>
        <v>1</v>
      </c>
      <c r="N6436" s="15" t="str">
        <f t="shared" si="301"/>
        <v>-</v>
      </c>
      <c r="O6436" s="150">
        <f t="shared" si="302"/>
        <v>0</v>
      </c>
      <c r="P6436" s="15" t="str">
        <f>IF(COUNTIF('Personálie dobrovolníků '!U:X,N6436)&gt;0,"ANO","")</f>
        <v/>
      </c>
      <c r="Q6436" s="15"/>
    </row>
    <row r="6437" spans="2:17" s="25" customFormat="1" x14ac:dyDescent="0.3">
      <c r="B6437" s="15" t="str">
        <f>IF(A6437="","",VLOOKUP(A6437,Tabulka3[[Číslo smlouvy   u pravidelné činnosti]:[Příjmení]],3,0))</f>
        <v/>
      </c>
      <c r="C6437" s="15" t="str">
        <f>IF(A6437="","",VLOOKUP(A6437,Tabulka3[[Číslo smlouvy   u pravidelné činnosti]:[Příjmení]],4,0))</f>
        <v/>
      </c>
      <c r="F6437" s="94"/>
      <c r="H6437" s="113"/>
      <c r="I6437" s="113"/>
      <c r="K6437" s="15"/>
      <c r="L6437" s="15"/>
      <c r="M6437" s="15">
        <f t="shared" si="300"/>
        <v>1</v>
      </c>
      <c r="N6437" s="15" t="str">
        <f t="shared" si="301"/>
        <v>-</v>
      </c>
      <c r="O6437" s="150">
        <f t="shared" si="302"/>
        <v>0</v>
      </c>
      <c r="P6437" s="15" t="str">
        <f>IF(COUNTIF('Personálie dobrovolníků '!U:X,N6437)&gt;0,"ANO","")</f>
        <v/>
      </c>
      <c r="Q6437" s="15"/>
    </row>
    <row r="6438" spans="2:17" s="25" customFormat="1" x14ac:dyDescent="0.3">
      <c r="B6438" s="15" t="str">
        <f>IF(A6438="","",VLOOKUP(A6438,Tabulka3[[Číslo smlouvy   u pravidelné činnosti]:[Příjmení]],3,0))</f>
        <v/>
      </c>
      <c r="C6438" s="15" t="str">
        <f>IF(A6438="","",VLOOKUP(A6438,Tabulka3[[Číslo smlouvy   u pravidelné činnosti]:[Příjmení]],4,0))</f>
        <v/>
      </c>
      <c r="F6438" s="94"/>
      <c r="H6438" s="113"/>
      <c r="I6438" s="113"/>
      <c r="K6438" s="15"/>
      <c r="L6438" s="15"/>
      <c r="M6438" s="15">
        <f t="shared" si="300"/>
        <v>1</v>
      </c>
      <c r="N6438" s="15" t="str">
        <f t="shared" si="301"/>
        <v>-</v>
      </c>
      <c r="O6438" s="150">
        <f t="shared" si="302"/>
        <v>0</v>
      </c>
      <c r="P6438" s="15" t="str">
        <f>IF(COUNTIF('Personálie dobrovolníků '!U:X,N6438)&gt;0,"ANO","")</f>
        <v/>
      </c>
      <c r="Q6438" s="15"/>
    </row>
    <row r="6439" spans="2:17" s="25" customFormat="1" x14ac:dyDescent="0.3">
      <c r="B6439" s="15" t="str">
        <f>IF(A6439="","",VLOOKUP(A6439,Tabulka3[[Číslo smlouvy   u pravidelné činnosti]:[Příjmení]],3,0))</f>
        <v/>
      </c>
      <c r="C6439" s="15" t="str">
        <f>IF(A6439="","",VLOOKUP(A6439,Tabulka3[[Číslo smlouvy   u pravidelné činnosti]:[Příjmení]],4,0))</f>
        <v/>
      </c>
      <c r="F6439" s="94"/>
      <c r="H6439" s="113"/>
      <c r="I6439" s="113"/>
      <c r="K6439" s="15"/>
      <c r="L6439" s="15"/>
      <c r="M6439" s="15">
        <f t="shared" si="300"/>
        <v>1</v>
      </c>
      <c r="N6439" s="15" t="str">
        <f t="shared" si="301"/>
        <v>-</v>
      </c>
      <c r="O6439" s="150">
        <f t="shared" si="302"/>
        <v>0</v>
      </c>
      <c r="P6439" s="15" t="str">
        <f>IF(COUNTIF('Personálie dobrovolníků '!U:X,N6439)&gt;0,"ANO","")</f>
        <v/>
      </c>
      <c r="Q6439" s="15"/>
    </row>
    <row r="6440" spans="2:17" s="25" customFormat="1" x14ac:dyDescent="0.3">
      <c r="B6440" s="15" t="str">
        <f>IF(A6440="","",VLOOKUP(A6440,Tabulka3[[Číslo smlouvy   u pravidelné činnosti]:[Příjmení]],3,0))</f>
        <v/>
      </c>
      <c r="C6440" s="15" t="str">
        <f>IF(A6440="","",VLOOKUP(A6440,Tabulka3[[Číslo smlouvy   u pravidelné činnosti]:[Příjmení]],4,0))</f>
        <v/>
      </c>
      <c r="F6440" s="94"/>
      <c r="H6440" s="113"/>
      <c r="I6440" s="113"/>
      <c r="K6440" s="15"/>
      <c r="L6440" s="15"/>
      <c r="M6440" s="15">
        <f t="shared" si="300"/>
        <v>1</v>
      </c>
      <c r="N6440" s="15" t="str">
        <f t="shared" si="301"/>
        <v>-</v>
      </c>
      <c r="O6440" s="150">
        <f t="shared" si="302"/>
        <v>0</v>
      </c>
      <c r="P6440" s="15" t="str">
        <f>IF(COUNTIF('Personálie dobrovolníků '!U:X,N6440)&gt;0,"ANO","")</f>
        <v/>
      </c>
      <c r="Q6440" s="15"/>
    </row>
    <row r="6441" spans="2:17" s="25" customFormat="1" x14ac:dyDescent="0.3">
      <c r="B6441" s="15" t="str">
        <f>IF(A6441="","",VLOOKUP(A6441,Tabulka3[[Číslo smlouvy   u pravidelné činnosti]:[Příjmení]],3,0))</f>
        <v/>
      </c>
      <c r="C6441" s="15" t="str">
        <f>IF(A6441="","",VLOOKUP(A6441,Tabulka3[[Číslo smlouvy   u pravidelné činnosti]:[Příjmení]],4,0))</f>
        <v/>
      </c>
      <c r="F6441" s="94"/>
      <c r="H6441" s="113"/>
      <c r="I6441" s="113"/>
      <c r="K6441" s="15"/>
      <c r="L6441" s="15"/>
      <c r="M6441" s="15">
        <f t="shared" si="300"/>
        <v>1</v>
      </c>
      <c r="N6441" s="15" t="str">
        <f t="shared" si="301"/>
        <v>-</v>
      </c>
      <c r="O6441" s="150">
        <f t="shared" si="302"/>
        <v>0</v>
      </c>
      <c r="P6441" s="15" t="str">
        <f>IF(COUNTIF('Personálie dobrovolníků '!U:X,N6441)&gt;0,"ANO","")</f>
        <v/>
      </c>
      <c r="Q6441" s="15"/>
    </row>
    <row r="6442" spans="2:17" s="25" customFormat="1" x14ac:dyDescent="0.3">
      <c r="B6442" s="15" t="str">
        <f>IF(A6442="","",VLOOKUP(A6442,Tabulka3[[Číslo smlouvy   u pravidelné činnosti]:[Příjmení]],3,0))</f>
        <v/>
      </c>
      <c r="C6442" s="15" t="str">
        <f>IF(A6442="","",VLOOKUP(A6442,Tabulka3[[Číslo smlouvy   u pravidelné činnosti]:[Příjmení]],4,0))</f>
        <v/>
      </c>
      <c r="F6442" s="94"/>
      <c r="H6442" s="113"/>
      <c r="I6442" s="113"/>
      <c r="K6442" s="15"/>
      <c r="L6442" s="15"/>
      <c r="M6442" s="15">
        <f t="shared" si="300"/>
        <v>1</v>
      </c>
      <c r="N6442" s="15" t="str">
        <f t="shared" si="301"/>
        <v>-</v>
      </c>
      <c r="O6442" s="150">
        <f t="shared" si="302"/>
        <v>0</v>
      </c>
      <c r="P6442" s="15" t="str">
        <f>IF(COUNTIF('Personálie dobrovolníků '!U:X,N6442)&gt;0,"ANO","")</f>
        <v/>
      </c>
      <c r="Q6442" s="15"/>
    </row>
    <row r="6443" spans="2:17" s="25" customFormat="1" x14ac:dyDescent="0.3">
      <c r="B6443" s="15" t="str">
        <f>IF(A6443="","",VLOOKUP(A6443,Tabulka3[[Číslo smlouvy   u pravidelné činnosti]:[Příjmení]],3,0))</f>
        <v/>
      </c>
      <c r="C6443" s="15" t="str">
        <f>IF(A6443="","",VLOOKUP(A6443,Tabulka3[[Číslo smlouvy   u pravidelné činnosti]:[Příjmení]],4,0))</f>
        <v/>
      </c>
      <c r="F6443" s="94"/>
      <c r="H6443" s="113"/>
      <c r="I6443" s="113"/>
      <c r="K6443" s="15"/>
      <c r="L6443" s="15"/>
      <c r="M6443" s="15">
        <f t="shared" si="300"/>
        <v>1</v>
      </c>
      <c r="N6443" s="15" t="str">
        <f t="shared" si="301"/>
        <v>-</v>
      </c>
      <c r="O6443" s="150">
        <f t="shared" si="302"/>
        <v>0</v>
      </c>
      <c r="P6443" s="15" t="str">
        <f>IF(COUNTIF('Personálie dobrovolníků '!U:X,N6443)&gt;0,"ANO","")</f>
        <v/>
      </c>
      <c r="Q6443" s="15"/>
    </row>
    <row r="6444" spans="2:17" s="25" customFormat="1" x14ac:dyDescent="0.3">
      <c r="B6444" s="15" t="str">
        <f>IF(A6444="","",VLOOKUP(A6444,Tabulka3[[Číslo smlouvy   u pravidelné činnosti]:[Příjmení]],3,0))</f>
        <v/>
      </c>
      <c r="C6444" s="15" t="str">
        <f>IF(A6444="","",VLOOKUP(A6444,Tabulka3[[Číslo smlouvy   u pravidelné činnosti]:[Příjmení]],4,0))</f>
        <v/>
      </c>
      <c r="F6444" s="94"/>
      <c r="H6444" s="113"/>
      <c r="I6444" s="113"/>
      <c r="K6444" s="15"/>
      <c r="L6444" s="15"/>
      <c r="M6444" s="15">
        <f t="shared" si="300"/>
        <v>1</v>
      </c>
      <c r="N6444" s="15" t="str">
        <f t="shared" si="301"/>
        <v>-</v>
      </c>
      <c r="O6444" s="150">
        <f t="shared" si="302"/>
        <v>0</v>
      </c>
      <c r="P6444" s="15" t="str">
        <f>IF(COUNTIF('Personálie dobrovolníků '!U:X,N6444)&gt;0,"ANO","")</f>
        <v/>
      </c>
      <c r="Q6444" s="15"/>
    </row>
    <row r="6445" spans="2:17" s="25" customFormat="1" x14ac:dyDescent="0.3">
      <c r="B6445" s="15" t="str">
        <f>IF(A6445="","",VLOOKUP(A6445,Tabulka3[[Číslo smlouvy   u pravidelné činnosti]:[Příjmení]],3,0))</f>
        <v/>
      </c>
      <c r="C6445" s="15" t="str">
        <f>IF(A6445="","",VLOOKUP(A6445,Tabulka3[[Číslo smlouvy   u pravidelné činnosti]:[Příjmení]],4,0))</f>
        <v/>
      </c>
      <c r="F6445" s="94"/>
      <c r="H6445" s="113"/>
      <c r="I6445" s="113"/>
      <c r="K6445" s="15"/>
      <c r="L6445" s="15"/>
      <c r="M6445" s="15">
        <f t="shared" si="300"/>
        <v>1</v>
      </c>
      <c r="N6445" s="15" t="str">
        <f t="shared" si="301"/>
        <v>-</v>
      </c>
      <c r="O6445" s="150">
        <f t="shared" si="302"/>
        <v>0</v>
      </c>
      <c r="P6445" s="15" t="str">
        <f>IF(COUNTIF('Personálie dobrovolníků '!U:X,N6445)&gt;0,"ANO","")</f>
        <v/>
      </c>
      <c r="Q6445" s="15"/>
    </row>
    <row r="6446" spans="2:17" s="25" customFormat="1" x14ac:dyDescent="0.3">
      <c r="B6446" s="15" t="str">
        <f>IF(A6446="","",VLOOKUP(A6446,Tabulka3[[Číslo smlouvy   u pravidelné činnosti]:[Příjmení]],3,0))</f>
        <v/>
      </c>
      <c r="C6446" s="15" t="str">
        <f>IF(A6446="","",VLOOKUP(A6446,Tabulka3[[Číslo smlouvy   u pravidelné činnosti]:[Příjmení]],4,0))</f>
        <v/>
      </c>
      <c r="F6446" s="94"/>
      <c r="H6446" s="113"/>
      <c r="I6446" s="113"/>
      <c r="K6446" s="15"/>
      <c r="L6446" s="15"/>
      <c r="M6446" s="15">
        <f t="shared" si="300"/>
        <v>1</v>
      </c>
      <c r="N6446" s="15" t="str">
        <f t="shared" si="301"/>
        <v>-</v>
      </c>
      <c r="O6446" s="150">
        <f t="shared" si="302"/>
        <v>0</v>
      </c>
      <c r="P6446" s="15" t="str">
        <f>IF(COUNTIF('Personálie dobrovolníků '!U:X,N6446)&gt;0,"ANO","")</f>
        <v/>
      </c>
      <c r="Q6446" s="15"/>
    </row>
    <row r="6447" spans="2:17" s="25" customFormat="1" x14ac:dyDescent="0.3">
      <c r="B6447" s="15" t="str">
        <f>IF(A6447="","",VLOOKUP(A6447,Tabulka3[[Číslo smlouvy   u pravidelné činnosti]:[Příjmení]],3,0))</f>
        <v/>
      </c>
      <c r="C6447" s="15" t="str">
        <f>IF(A6447="","",VLOOKUP(A6447,Tabulka3[[Číslo smlouvy   u pravidelné činnosti]:[Příjmení]],4,0))</f>
        <v/>
      </c>
      <c r="F6447" s="94"/>
      <c r="H6447" s="113"/>
      <c r="I6447" s="113"/>
      <c r="K6447" s="15"/>
      <c r="L6447" s="15"/>
      <c r="M6447" s="15">
        <f t="shared" si="300"/>
        <v>1</v>
      </c>
      <c r="N6447" s="15" t="str">
        <f t="shared" si="301"/>
        <v>-</v>
      </c>
      <c r="O6447" s="150">
        <f t="shared" si="302"/>
        <v>0</v>
      </c>
      <c r="P6447" s="15" t="str">
        <f>IF(COUNTIF('Personálie dobrovolníků '!U:X,N6447)&gt;0,"ANO","")</f>
        <v/>
      </c>
      <c r="Q6447" s="15"/>
    </row>
    <row r="6448" spans="2:17" s="25" customFormat="1" x14ac:dyDescent="0.3">
      <c r="B6448" s="15" t="str">
        <f>IF(A6448="","",VLOOKUP(A6448,Tabulka3[[Číslo smlouvy   u pravidelné činnosti]:[Příjmení]],3,0))</f>
        <v/>
      </c>
      <c r="C6448" s="15" t="str">
        <f>IF(A6448="","",VLOOKUP(A6448,Tabulka3[[Číslo smlouvy   u pravidelné činnosti]:[Příjmení]],4,0))</f>
        <v/>
      </c>
      <c r="F6448" s="94"/>
      <c r="H6448" s="113"/>
      <c r="I6448" s="113"/>
      <c r="K6448" s="15"/>
      <c r="L6448" s="15"/>
      <c r="M6448" s="15">
        <f t="shared" si="300"/>
        <v>1</v>
      </c>
      <c r="N6448" s="15" t="str">
        <f t="shared" si="301"/>
        <v>-</v>
      </c>
      <c r="O6448" s="150">
        <f t="shared" si="302"/>
        <v>0</v>
      </c>
      <c r="P6448" s="15" t="str">
        <f>IF(COUNTIF('Personálie dobrovolníků '!U:X,N6448)&gt;0,"ANO","")</f>
        <v/>
      </c>
      <c r="Q6448" s="15"/>
    </row>
    <row r="6449" spans="2:17" s="25" customFormat="1" x14ac:dyDescent="0.3">
      <c r="B6449" s="15" t="str">
        <f>IF(A6449="","",VLOOKUP(A6449,Tabulka3[[Číslo smlouvy   u pravidelné činnosti]:[Příjmení]],3,0))</f>
        <v/>
      </c>
      <c r="C6449" s="15" t="str">
        <f>IF(A6449="","",VLOOKUP(A6449,Tabulka3[[Číslo smlouvy   u pravidelné činnosti]:[Příjmení]],4,0))</f>
        <v/>
      </c>
      <c r="F6449" s="94"/>
      <c r="H6449" s="113"/>
      <c r="I6449" s="113"/>
      <c r="K6449" s="15"/>
      <c r="L6449" s="15"/>
      <c r="M6449" s="15">
        <f t="shared" si="300"/>
        <v>1</v>
      </c>
      <c r="N6449" s="15" t="str">
        <f t="shared" si="301"/>
        <v>-</v>
      </c>
      <c r="O6449" s="150">
        <f t="shared" si="302"/>
        <v>0</v>
      </c>
      <c r="P6449" s="15" t="str">
        <f>IF(COUNTIF('Personálie dobrovolníků '!U:X,N6449)&gt;0,"ANO","")</f>
        <v/>
      </c>
      <c r="Q6449" s="15"/>
    </row>
    <row r="6450" spans="2:17" s="25" customFormat="1" x14ac:dyDescent="0.3">
      <c r="B6450" s="15" t="str">
        <f>IF(A6450="","",VLOOKUP(A6450,Tabulka3[[Číslo smlouvy   u pravidelné činnosti]:[Příjmení]],3,0))</f>
        <v/>
      </c>
      <c r="C6450" s="15" t="str">
        <f>IF(A6450="","",VLOOKUP(A6450,Tabulka3[[Číslo smlouvy   u pravidelné činnosti]:[Příjmení]],4,0))</f>
        <v/>
      </c>
      <c r="F6450" s="94"/>
      <c r="H6450" s="113"/>
      <c r="I6450" s="113"/>
      <c r="K6450" s="15"/>
      <c r="L6450" s="15"/>
      <c r="M6450" s="15">
        <f t="shared" si="300"/>
        <v>1</v>
      </c>
      <c r="N6450" s="15" t="str">
        <f t="shared" si="301"/>
        <v>-</v>
      </c>
      <c r="O6450" s="150">
        <f t="shared" si="302"/>
        <v>0</v>
      </c>
      <c r="P6450" s="15" t="str">
        <f>IF(COUNTIF('Personálie dobrovolníků '!U:X,N6450)&gt;0,"ANO","")</f>
        <v/>
      </c>
      <c r="Q6450" s="15"/>
    </row>
    <row r="6451" spans="2:17" s="25" customFormat="1" x14ac:dyDescent="0.3">
      <c r="B6451" s="15" t="str">
        <f>IF(A6451="","",VLOOKUP(A6451,Tabulka3[[Číslo smlouvy   u pravidelné činnosti]:[Příjmení]],3,0))</f>
        <v/>
      </c>
      <c r="C6451" s="15" t="str">
        <f>IF(A6451="","",VLOOKUP(A6451,Tabulka3[[Číslo smlouvy   u pravidelné činnosti]:[Příjmení]],4,0))</f>
        <v/>
      </c>
      <c r="F6451" s="94"/>
      <c r="H6451" s="113"/>
      <c r="I6451" s="113"/>
      <c r="K6451" s="15"/>
      <c r="L6451" s="15"/>
      <c r="M6451" s="15">
        <f t="shared" si="300"/>
        <v>1</v>
      </c>
      <c r="N6451" s="15" t="str">
        <f t="shared" si="301"/>
        <v>-</v>
      </c>
      <c r="O6451" s="150">
        <f t="shared" si="302"/>
        <v>0</v>
      </c>
      <c r="P6451" s="15" t="str">
        <f>IF(COUNTIF('Personálie dobrovolníků '!U:X,N6451)&gt;0,"ANO","")</f>
        <v/>
      </c>
      <c r="Q6451" s="15"/>
    </row>
    <row r="6452" spans="2:17" s="25" customFormat="1" x14ac:dyDescent="0.3">
      <c r="B6452" s="15" t="str">
        <f>IF(A6452="","",VLOOKUP(A6452,Tabulka3[[Číslo smlouvy   u pravidelné činnosti]:[Příjmení]],3,0))</f>
        <v/>
      </c>
      <c r="C6452" s="15" t="str">
        <f>IF(A6452="","",VLOOKUP(A6452,Tabulka3[[Číslo smlouvy   u pravidelné činnosti]:[Příjmení]],4,0))</f>
        <v/>
      </c>
      <c r="F6452" s="94"/>
      <c r="H6452" s="113"/>
      <c r="I6452" s="113"/>
      <c r="K6452" s="15"/>
      <c r="L6452" s="15"/>
      <c r="M6452" s="15">
        <f t="shared" si="300"/>
        <v>1</v>
      </c>
      <c r="N6452" s="15" t="str">
        <f t="shared" si="301"/>
        <v>-</v>
      </c>
      <c r="O6452" s="150">
        <f t="shared" si="302"/>
        <v>0</v>
      </c>
      <c r="P6452" s="15" t="str">
        <f>IF(COUNTIF('Personálie dobrovolníků '!U:X,N6452)&gt;0,"ANO","")</f>
        <v/>
      </c>
      <c r="Q6452" s="15"/>
    </row>
    <row r="6453" spans="2:17" s="25" customFormat="1" x14ac:dyDescent="0.3">
      <c r="B6453" s="15" t="str">
        <f>IF(A6453="","",VLOOKUP(A6453,Tabulka3[[Číslo smlouvy   u pravidelné činnosti]:[Příjmení]],3,0))</f>
        <v/>
      </c>
      <c r="C6453" s="15" t="str">
        <f>IF(A6453="","",VLOOKUP(A6453,Tabulka3[[Číslo smlouvy   u pravidelné činnosti]:[Příjmení]],4,0))</f>
        <v/>
      </c>
      <c r="F6453" s="94"/>
      <c r="H6453" s="113"/>
      <c r="I6453" s="113"/>
      <c r="K6453" s="15"/>
      <c r="L6453" s="15"/>
      <c r="M6453" s="15">
        <f t="shared" si="300"/>
        <v>1</v>
      </c>
      <c r="N6453" s="15" t="str">
        <f t="shared" si="301"/>
        <v>-</v>
      </c>
      <c r="O6453" s="150">
        <f t="shared" si="302"/>
        <v>0</v>
      </c>
      <c r="P6453" s="15" t="str">
        <f>IF(COUNTIF('Personálie dobrovolníků '!U:X,N6453)&gt;0,"ANO","")</f>
        <v/>
      </c>
      <c r="Q6453" s="15"/>
    </row>
    <row r="6454" spans="2:17" s="25" customFormat="1" x14ac:dyDescent="0.3">
      <c r="B6454" s="15" t="str">
        <f>IF(A6454="","",VLOOKUP(A6454,Tabulka3[[Číslo smlouvy   u pravidelné činnosti]:[Příjmení]],3,0))</f>
        <v/>
      </c>
      <c r="C6454" s="15" t="str">
        <f>IF(A6454="","",VLOOKUP(A6454,Tabulka3[[Číslo smlouvy   u pravidelné činnosti]:[Příjmení]],4,0))</f>
        <v/>
      </c>
      <c r="F6454" s="94"/>
      <c r="H6454" s="113"/>
      <c r="I6454" s="113"/>
      <c r="K6454" s="15"/>
      <c r="L6454" s="15"/>
      <c r="M6454" s="15">
        <f t="shared" si="300"/>
        <v>1</v>
      </c>
      <c r="N6454" s="15" t="str">
        <f t="shared" si="301"/>
        <v>-</v>
      </c>
      <c r="O6454" s="150">
        <f t="shared" si="302"/>
        <v>0</v>
      </c>
      <c r="P6454" s="15" t="str">
        <f>IF(COUNTIF('Personálie dobrovolníků '!U:X,N6454)&gt;0,"ANO","")</f>
        <v/>
      </c>
      <c r="Q6454" s="15"/>
    </row>
    <row r="6455" spans="2:17" s="25" customFormat="1" x14ac:dyDescent="0.3">
      <c r="B6455" s="15" t="str">
        <f>IF(A6455="","",VLOOKUP(A6455,Tabulka3[[Číslo smlouvy   u pravidelné činnosti]:[Příjmení]],3,0))</f>
        <v/>
      </c>
      <c r="C6455" s="15" t="str">
        <f>IF(A6455="","",VLOOKUP(A6455,Tabulka3[[Číslo smlouvy   u pravidelné činnosti]:[Příjmení]],4,0))</f>
        <v/>
      </c>
      <c r="F6455" s="94"/>
      <c r="H6455" s="113"/>
      <c r="I6455" s="113"/>
      <c r="K6455" s="15"/>
      <c r="L6455" s="15"/>
      <c r="M6455" s="15">
        <f t="shared" si="300"/>
        <v>1</v>
      </c>
      <c r="N6455" s="15" t="str">
        <f t="shared" si="301"/>
        <v>-</v>
      </c>
      <c r="O6455" s="150">
        <f t="shared" si="302"/>
        <v>0</v>
      </c>
      <c r="P6455" s="15" t="str">
        <f>IF(COUNTIF('Personálie dobrovolníků '!U:X,N6455)&gt;0,"ANO","")</f>
        <v/>
      </c>
      <c r="Q6455" s="15"/>
    </row>
    <row r="6456" spans="2:17" s="25" customFormat="1" x14ac:dyDescent="0.3">
      <c r="B6456" s="15" t="str">
        <f>IF(A6456="","",VLOOKUP(A6456,Tabulka3[[Číslo smlouvy   u pravidelné činnosti]:[Příjmení]],3,0))</f>
        <v/>
      </c>
      <c r="C6456" s="15" t="str">
        <f>IF(A6456="","",VLOOKUP(A6456,Tabulka3[[Číslo smlouvy   u pravidelné činnosti]:[Příjmení]],4,0))</f>
        <v/>
      </c>
      <c r="F6456" s="94"/>
      <c r="H6456" s="113"/>
      <c r="I6456" s="113"/>
      <c r="K6456" s="15"/>
      <c r="L6456" s="15"/>
      <c r="M6456" s="15">
        <f t="shared" si="300"/>
        <v>1</v>
      </c>
      <c r="N6456" s="15" t="str">
        <f t="shared" si="301"/>
        <v>-</v>
      </c>
      <c r="O6456" s="150">
        <f t="shared" si="302"/>
        <v>0</v>
      </c>
      <c r="P6456" s="15" t="str">
        <f>IF(COUNTIF('Personálie dobrovolníků '!U:X,N6456)&gt;0,"ANO","")</f>
        <v/>
      </c>
      <c r="Q6456" s="15"/>
    </row>
    <row r="6457" spans="2:17" s="25" customFormat="1" x14ac:dyDescent="0.3">
      <c r="B6457" s="15" t="str">
        <f>IF(A6457="","",VLOOKUP(A6457,Tabulka3[[Číslo smlouvy   u pravidelné činnosti]:[Příjmení]],3,0))</f>
        <v/>
      </c>
      <c r="C6457" s="15" t="str">
        <f>IF(A6457="","",VLOOKUP(A6457,Tabulka3[[Číslo smlouvy   u pravidelné činnosti]:[Příjmení]],4,0))</f>
        <v/>
      </c>
      <c r="F6457" s="94"/>
      <c r="H6457" s="113"/>
      <c r="I6457" s="113"/>
      <c r="K6457" s="15"/>
      <c r="L6457" s="15"/>
      <c r="M6457" s="15">
        <f t="shared" si="300"/>
        <v>1</v>
      </c>
      <c r="N6457" s="15" t="str">
        <f t="shared" si="301"/>
        <v>-</v>
      </c>
      <c r="O6457" s="150">
        <f t="shared" si="302"/>
        <v>0</v>
      </c>
      <c r="P6457" s="15" t="str">
        <f>IF(COUNTIF('Personálie dobrovolníků '!U:X,N6457)&gt;0,"ANO","")</f>
        <v/>
      </c>
      <c r="Q6457" s="15"/>
    </row>
    <row r="6458" spans="2:17" s="25" customFormat="1" x14ac:dyDescent="0.3">
      <c r="B6458" s="15" t="str">
        <f>IF(A6458="","",VLOOKUP(A6458,Tabulka3[[Číslo smlouvy   u pravidelné činnosti]:[Příjmení]],3,0))</f>
        <v/>
      </c>
      <c r="C6458" s="15" t="str">
        <f>IF(A6458="","",VLOOKUP(A6458,Tabulka3[[Číslo smlouvy   u pravidelné činnosti]:[Příjmení]],4,0))</f>
        <v/>
      </c>
      <c r="F6458" s="94"/>
      <c r="H6458" s="113"/>
      <c r="I6458" s="113"/>
      <c r="K6458" s="15"/>
      <c r="L6458" s="15"/>
      <c r="M6458" s="15">
        <f t="shared" si="300"/>
        <v>1</v>
      </c>
      <c r="N6458" s="15" t="str">
        <f t="shared" si="301"/>
        <v>-</v>
      </c>
      <c r="O6458" s="150">
        <f t="shared" si="302"/>
        <v>0</v>
      </c>
      <c r="P6458" s="15" t="str">
        <f>IF(COUNTIF('Personálie dobrovolníků '!U:X,N6458)&gt;0,"ANO","")</f>
        <v/>
      </c>
      <c r="Q6458" s="15"/>
    </row>
    <row r="6459" spans="2:17" s="25" customFormat="1" x14ac:dyDescent="0.3">
      <c r="B6459" s="15" t="str">
        <f>IF(A6459="","",VLOOKUP(A6459,Tabulka3[[Číslo smlouvy   u pravidelné činnosti]:[Příjmení]],3,0))</f>
        <v/>
      </c>
      <c r="C6459" s="15" t="str">
        <f>IF(A6459="","",VLOOKUP(A6459,Tabulka3[[Číslo smlouvy   u pravidelné činnosti]:[Příjmení]],4,0))</f>
        <v/>
      </c>
      <c r="F6459" s="94"/>
      <c r="H6459" s="113"/>
      <c r="I6459" s="113"/>
      <c r="K6459" s="15"/>
      <c r="L6459" s="15"/>
      <c r="M6459" s="15">
        <f t="shared" si="300"/>
        <v>1</v>
      </c>
      <c r="N6459" s="15" t="str">
        <f t="shared" si="301"/>
        <v>-</v>
      </c>
      <c r="O6459" s="150">
        <f t="shared" si="302"/>
        <v>0</v>
      </c>
      <c r="P6459" s="15" t="str">
        <f>IF(COUNTIF('Personálie dobrovolníků '!U:X,N6459)&gt;0,"ANO","")</f>
        <v/>
      </c>
      <c r="Q6459" s="15"/>
    </row>
    <row r="6460" spans="2:17" s="25" customFormat="1" x14ac:dyDescent="0.3">
      <c r="B6460" s="15" t="str">
        <f>IF(A6460="","",VLOOKUP(A6460,Tabulka3[[Číslo smlouvy   u pravidelné činnosti]:[Příjmení]],3,0))</f>
        <v/>
      </c>
      <c r="C6460" s="15" t="str">
        <f>IF(A6460="","",VLOOKUP(A6460,Tabulka3[[Číslo smlouvy   u pravidelné činnosti]:[Příjmení]],4,0))</f>
        <v/>
      </c>
      <c r="F6460" s="94"/>
      <c r="H6460" s="113"/>
      <c r="I6460" s="113"/>
      <c r="K6460" s="15"/>
      <c r="L6460" s="15"/>
      <c r="M6460" s="15">
        <f t="shared" si="300"/>
        <v>1</v>
      </c>
      <c r="N6460" s="15" t="str">
        <f t="shared" si="301"/>
        <v>-</v>
      </c>
      <c r="O6460" s="150">
        <f t="shared" si="302"/>
        <v>0</v>
      </c>
      <c r="P6460" s="15" t="str">
        <f>IF(COUNTIF('Personálie dobrovolníků '!U:X,N6460)&gt;0,"ANO","")</f>
        <v/>
      </c>
      <c r="Q6460" s="15"/>
    </row>
    <row r="6461" spans="2:17" s="25" customFormat="1" x14ac:dyDescent="0.3">
      <c r="B6461" s="15" t="str">
        <f>IF(A6461="","",VLOOKUP(A6461,Tabulka3[[Číslo smlouvy   u pravidelné činnosti]:[Příjmení]],3,0))</f>
        <v/>
      </c>
      <c r="C6461" s="15" t="str">
        <f>IF(A6461="","",VLOOKUP(A6461,Tabulka3[[Číslo smlouvy   u pravidelné činnosti]:[Příjmení]],4,0))</f>
        <v/>
      </c>
      <c r="F6461" s="94"/>
      <c r="H6461" s="113"/>
      <c r="I6461" s="113"/>
      <c r="K6461" s="15"/>
      <c r="L6461" s="15"/>
      <c r="M6461" s="15">
        <f t="shared" si="300"/>
        <v>1</v>
      </c>
      <c r="N6461" s="15" t="str">
        <f t="shared" si="301"/>
        <v>-</v>
      </c>
      <c r="O6461" s="150">
        <f t="shared" si="302"/>
        <v>0</v>
      </c>
      <c r="P6461" s="15" t="str">
        <f>IF(COUNTIF('Personálie dobrovolníků '!U:X,N6461)&gt;0,"ANO","")</f>
        <v/>
      </c>
      <c r="Q6461" s="15"/>
    </row>
    <row r="6462" spans="2:17" s="25" customFormat="1" x14ac:dyDescent="0.3">
      <c r="B6462" s="15" t="str">
        <f>IF(A6462="","",VLOOKUP(A6462,Tabulka3[[Číslo smlouvy   u pravidelné činnosti]:[Příjmení]],3,0))</f>
        <v/>
      </c>
      <c r="C6462" s="15" t="str">
        <f>IF(A6462="","",VLOOKUP(A6462,Tabulka3[[Číslo smlouvy   u pravidelné činnosti]:[Příjmení]],4,0))</f>
        <v/>
      </c>
      <c r="F6462" s="94"/>
      <c r="H6462" s="113"/>
      <c r="I6462" s="113"/>
      <c r="K6462" s="15"/>
      <c r="L6462" s="15"/>
      <c r="M6462" s="15">
        <f t="shared" si="300"/>
        <v>1</v>
      </c>
      <c r="N6462" s="15" t="str">
        <f t="shared" si="301"/>
        <v>-</v>
      </c>
      <c r="O6462" s="150">
        <f t="shared" si="302"/>
        <v>0</v>
      </c>
      <c r="P6462" s="15" t="str">
        <f>IF(COUNTIF('Personálie dobrovolníků '!U:X,N6462)&gt;0,"ANO","")</f>
        <v/>
      </c>
      <c r="Q6462" s="15"/>
    </row>
    <row r="6463" spans="2:17" s="25" customFormat="1" x14ac:dyDescent="0.3">
      <c r="B6463" s="15" t="str">
        <f>IF(A6463="","",VLOOKUP(A6463,Tabulka3[[Číslo smlouvy   u pravidelné činnosti]:[Příjmení]],3,0))</f>
        <v/>
      </c>
      <c r="C6463" s="15" t="str">
        <f>IF(A6463="","",VLOOKUP(A6463,Tabulka3[[Číslo smlouvy   u pravidelné činnosti]:[Příjmení]],4,0))</f>
        <v/>
      </c>
      <c r="F6463" s="94"/>
      <c r="H6463" s="113"/>
      <c r="I6463" s="113"/>
      <c r="K6463" s="15"/>
      <c r="L6463" s="15"/>
      <c r="M6463" s="15">
        <f t="shared" si="300"/>
        <v>1</v>
      </c>
      <c r="N6463" s="15" t="str">
        <f t="shared" si="301"/>
        <v>-</v>
      </c>
      <c r="O6463" s="150">
        <f t="shared" si="302"/>
        <v>0</v>
      </c>
      <c r="P6463" s="15" t="str">
        <f>IF(COUNTIF('Personálie dobrovolníků '!U:X,N6463)&gt;0,"ANO","")</f>
        <v/>
      </c>
      <c r="Q6463" s="15"/>
    </row>
    <row r="6464" spans="2:17" s="25" customFormat="1" x14ac:dyDescent="0.3">
      <c r="B6464" s="15" t="str">
        <f>IF(A6464="","",VLOOKUP(A6464,Tabulka3[[Číslo smlouvy   u pravidelné činnosti]:[Příjmení]],3,0))</f>
        <v/>
      </c>
      <c r="C6464" s="15" t="str">
        <f>IF(A6464="","",VLOOKUP(A6464,Tabulka3[[Číslo smlouvy   u pravidelné činnosti]:[Příjmení]],4,0))</f>
        <v/>
      </c>
      <c r="F6464" s="94"/>
      <c r="H6464" s="113"/>
      <c r="I6464" s="113"/>
      <c r="K6464" s="15"/>
      <c r="L6464" s="15"/>
      <c r="M6464" s="15">
        <f t="shared" si="300"/>
        <v>1</v>
      </c>
      <c r="N6464" s="15" t="str">
        <f t="shared" si="301"/>
        <v>-</v>
      </c>
      <c r="O6464" s="150">
        <f t="shared" si="302"/>
        <v>0</v>
      </c>
      <c r="P6464" s="15" t="str">
        <f>IF(COUNTIF('Personálie dobrovolníků '!U:X,N6464)&gt;0,"ANO","")</f>
        <v/>
      </c>
      <c r="Q6464" s="15"/>
    </row>
    <row r="6465" spans="2:17" s="25" customFormat="1" x14ac:dyDescent="0.3">
      <c r="B6465" s="15" t="str">
        <f>IF(A6465="","",VLOOKUP(A6465,Tabulka3[[Číslo smlouvy   u pravidelné činnosti]:[Příjmení]],3,0))</f>
        <v/>
      </c>
      <c r="C6465" s="15" t="str">
        <f>IF(A6465="","",VLOOKUP(A6465,Tabulka3[[Číslo smlouvy   u pravidelné činnosti]:[Příjmení]],4,0))</f>
        <v/>
      </c>
      <c r="F6465" s="94"/>
      <c r="H6465" s="113"/>
      <c r="I6465" s="113"/>
      <c r="K6465" s="15"/>
      <c r="L6465" s="15"/>
      <c r="M6465" s="15">
        <f t="shared" si="300"/>
        <v>1</v>
      </c>
      <c r="N6465" s="15" t="str">
        <f t="shared" si="301"/>
        <v>-</v>
      </c>
      <c r="O6465" s="150">
        <f t="shared" si="302"/>
        <v>0</v>
      </c>
      <c r="P6465" s="15" t="str">
        <f>IF(COUNTIF('Personálie dobrovolníků '!U:X,N6465)&gt;0,"ANO","")</f>
        <v/>
      </c>
      <c r="Q6465" s="15"/>
    </row>
    <row r="6466" spans="2:17" s="25" customFormat="1" x14ac:dyDescent="0.3">
      <c r="B6466" s="15" t="str">
        <f>IF(A6466="","",VLOOKUP(A6466,Tabulka3[[Číslo smlouvy   u pravidelné činnosti]:[Příjmení]],3,0))</f>
        <v/>
      </c>
      <c r="C6466" s="15" t="str">
        <f>IF(A6466="","",VLOOKUP(A6466,Tabulka3[[Číslo smlouvy   u pravidelné činnosti]:[Příjmení]],4,0))</f>
        <v/>
      </c>
      <c r="F6466" s="94"/>
      <c r="H6466" s="113"/>
      <c r="I6466" s="113"/>
      <c r="K6466" s="15"/>
      <c r="L6466" s="15"/>
      <c r="M6466" s="15">
        <f t="shared" si="300"/>
        <v>1</v>
      </c>
      <c r="N6466" s="15" t="str">
        <f t="shared" si="301"/>
        <v>-</v>
      </c>
      <c r="O6466" s="150">
        <f t="shared" si="302"/>
        <v>0</v>
      </c>
      <c r="P6466" s="15" t="str">
        <f>IF(COUNTIF('Personálie dobrovolníků '!U:X,N6466)&gt;0,"ANO","")</f>
        <v/>
      </c>
      <c r="Q6466" s="15"/>
    </row>
    <row r="6467" spans="2:17" s="25" customFormat="1" x14ac:dyDescent="0.3">
      <c r="B6467" s="15" t="str">
        <f>IF(A6467="","",VLOOKUP(A6467,Tabulka3[[Číslo smlouvy   u pravidelné činnosti]:[Příjmení]],3,0))</f>
        <v/>
      </c>
      <c r="C6467" s="15" t="str">
        <f>IF(A6467="","",VLOOKUP(A6467,Tabulka3[[Číslo smlouvy   u pravidelné činnosti]:[Příjmení]],4,0))</f>
        <v/>
      </c>
      <c r="F6467" s="94"/>
      <c r="H6467" s="113"/>
      <c r="I6467" s="113"/>
      <c r="K6467" s="15"/>
      <c r="L6467" s="15"/>
      <c r="M6467" s="15">
        <f t="shared" si="300"/>
        <v>1</v>
      </c>
      <c r="N6467" s="15" t="str">
        <f t="shared" si="301"/>
        <v>-</v>
      </c>
      <c r="O6467" s="150">
        <f t="shared" si="302"/>
        <v>0</v>
      </c>
      <c r="P6467" s="15" t="str">
        <f>IF(COUNTIF('Personálie dobrovolníků '!U:X,N6467)&gt;0,"ANO","")</f>
        <v/>
      </c>
      <c r="Q6467" s="15"/>
    </row>
    <row r="6468" spans="2:17" s="25" customFormat="1" x14ac:dyDescent="0.3">
      <c r="B6468" s="15" t="str">
        <f>IF(A6468="","",VLOOKUP(A6468,Tabulka3[[Číslo smlouvy   u pravidelné činnosti]:[Příjmení]],3,0))</f>
        <v/>
      </c>
      <c r="C6468" s="15" t="str">
        <f>IF(A6468="","",VLOOKUP(A6468,Tabulka3[[Číslo smlouvy   u pravidelné činnosti]:[Příjmení]],4,0))</f>
        <v/>
      </c>
      <c r="F6468" s="94"/>
      <c r="H6468" s="113"/>
      <c r="I6468" s="113"/>
      <c r="K6468" s="15"/>
      <c r="L6468" s="15"/>
      <c r="M6468" s="15">
        <f t="shared" ref="M6468:M6531" si="303">IF(OR(
   AND($H6468=$K$12, $I6468=$L$4),
   AND($H6468=$K$12, $I6468=$L$5),
   AND($H6468=$K$12, $I6468=$L$6),
   AND($H6468=$K$12, $I6468=$L$7),
   AND($H6468=$K$11, $I6468=$L$4),
   AND($H6468=$K$11, $I6468=$L$5),
   AND($H6468=$K$11, $I6468=$L$6),
   AND($H6468=$K$11, $I6468=$L$7),
   AND($H6468=$K$5, $I6468=$L$5),
   AND($H6468=$K$6, $I6468=$L$4),
   AND($H6468=$K$6, $I6468=$L$5),
   AND($H6468=$K$6, $I6468=$L$7),
   AND($H6468=$K$4, $I6468=$L$6),
), 0, 1)</f>
        <v>1</v>
      </c>
      <c r="N6468" s="15" t="str">
        <f t="shared" ref="N6468:N6531" si="304">A6468 &amp; "-" &amp; J6468</f>
        <v>-</v>
      </c>
      <c r="O6468" s="150">
        <f t="shared" ref="O6468:O6531" si="305">IF(AND(M6468&lt;&gt;0, P6468="ANO"), 1, 0)</f>
        <v>0</v>
      </c>
      <c r="P6468" s="15" t="str">
        <f>IF(COUNTIF('Personálie dobrovolníků '!U:X,N6468)&gt;0,"ANO","")</f>
        <v/>
      </c>
      <c r="Q6468" s="15"/>
    </row>
    <row r="6469" spans="2:17" s="25" customFormat="1" x14ac:dyDescent="0.3">
      <c r="B6469" s="15" t="str">
        <f>IF(A6469="","",VLOOKUP(A6469,Tabulka3[[Číslo smlouvy   u pravidelné činnosti]:[Příjmení]],3,0))</f>
        <v/>
      </c>
      <c r="C6469" s="15" t="str">
        <f>IF(A6469="","",VLOOKUP(A6469,Tabulka3[[Číslo smlouvy   u pravidelné činnosti]:[Příjmení]],4,0))</f>
        <v/>
      </c>
      <c r="F6469" s="94"/>
      <c r="H6469" s="113"/>
      <c r="I6469" s="113"/>
      <c r="K6469" s="15"/>
      <c r="L6469" s="15"/>
      <c r="M6469" s="15">
        <f t="shared" si="303"/>
        <v>1</v>
      </c>
      <c r="N6469" s="15" t="str">
        <f t="shared" si="304"/>
        <v>-</v>
      </c>
      <c r="O6469" s="150">
        <f t="shared" si="305"/>
        <v>0</v>
      </c>
      <c r="P6469" s="15" t="str">
        <f>IF(COUNTIF('Personálie dobrovolníků '!U:X,N6469)&gt;0,"ANO","")</f>
        <v/>
      </c>
      <c r="Q6469" s="15"/>
    </row>
    <row r="6470" spans="2:17" s="25" customFormat="1" x14ac:dyDescent="0.3">
      <c r="B6470" s="15" t="str">
        <f>IF(A6470="","",VLOOKUP(A6470,Tabulka3[[Číslo smlouvy   u pravidelné činnosti]:[Příjmení]],3,0))</f>
        <v/>
      </c>
      <c r="C6470" s="15" t="str">
        <f>IF(A6470="","",VLOOKUP(A6470,Tabulka3[[Číslo smlouvy   u pravidelné činnosti]:[Příjmení]],4,0))</f>
        <v/>
      </c>
      <c r="F6470" s="94"/>
      <c r="H6470" s="113"/>
      <c r="I6470" s="113"/>
      <c r="K6470" s="15"/>
      <c r="L6470" s="15"/>
      <c r="M6470" s="15">
        <f t="shared" si="303"/>
        <v>1</v>
      </c>
      <c r="N6470" s="15" t="str">
        <f t="shared" si="304"/>
        <v>-</v>
      </c>
      <c r="O6470" s="150">
        <f t="shared" si="305"/>
        <v>0</v>
      </c>
      <c r="P6470" s="15" t="str">
        <f>IF(COUNTIF('Personálie dobrovolníků '!U:X,N6470)&gt;0,"ANO","")</f>
        <v/>
      </c>
      <c r="Q6470" s="15"/>
    </row>
    <row r="6471" spans="2:17" s="25" customFormat="1" x14ac:dyDescent="0.3">
      <c r="B6471" s="15" t="str">
        <f>IF(A6471="","",VLOOKUP(A6471,Tabulka3[[Číslo smlouvy   u pravidelné činnosti]:[Příjmení]],3,0))</f>
        <v/>
      </c>
      <c r="C6471" s="15" t="str">
        <f>IF(A6471="","",VLOOKUP(A6471,Tabulka3[[Číslo smlouvy   u pravidelné činnosti]:[Příjmení]],4,0))</f>
        <v/>
      </c>
      <c r="F6471" s="94"/>
      <c r="H6471" s="113"/>
      <c r="I6471" s="113"/>
      <c r="K6471" s="15"/>
      <c r="L6471" s="15"/>
      <c r="M6471" s="15">
        <f t="shared" si="303"/>
        <v>1</v>
      </c>
      <c r="N6471" s="15" t="str">
        <f t="shared" si="304"/>
        <v>-</v>
      </c>
      <c r="O6471" s="150">
        <f t="shared" si="305"/>
        <v>0</v>
      </c>
      <c r="P6471" s="15" t="str">
        <f>IF(COUNTIF('Personálie dobrovolníků '!U:X,N6471)&gt;0,"ANO","")</f>
        <v/>
      </c>
      <c r="Q6471" s="15"/>
    </row>
    <row r="6472" spans="2:17" s="25" customFormat="1" x14ac:dyDescent="0.3">
      <c r="B6472" s="15" t="str">
        <f>IF(A6472="","",VLOOKUP(A6472,Tabulka3[[Číslo smlouvy   u pravidelné činnosti]:[Příjmení]],3,0))</f>
        <v/>
      </c>
      <c r="C6472" s="15" t="str">
        <f>IF(A6472="","",VLOOKUP(A6472,Tabulka3[[Číslo smlouvy   u pravidelné činnosti]:[Příjmení]],4,0))</f>
        <v/>
      </c>
      <c r="F6472" s="94"/>
      <c r="H6472" s="113"/>
      <c r="I6472" s="113"/>
      <c r="K6472" s="15"/>
      <c r="L6472" s="15"/>
      <c r="M6472" s="15">
        <f t="shared" si="303"/>
        <v>1</v>
      </c>
      <c r="N6472" s="15" t="str">
        <f t="shared" si="304"/>
        <v>-</v>
      </c>
      <c r="O6472" s="150">
        <f t="shared" si="305"/>
        <v>0</v>
      </c>
      <c r="P6472" s="15" t="str">
        <f>IF(COUNTIF('Personálie dobrovolníků '!U:X,N6472)&gt;0,"ANO","")</f>
        <v/>
      </c>
      <c r="Q6472" s="15"/>
    </row>
    <row r="6473" spans="2:17" s="25" customFormat="1" x14ac:dyDescent="0.3">
      <c r="B6473" s="15" t="str">
        <f>IF(A6473="","",VLOOKUP(A6473,Tabulka3[[Číslo smlouvy   u pravidelné činnosti]:[Příjmení]],3,0))</f>
        <v/>
      </c>
      <c r="C6473" s="15" t="str">
        <f>IF(A6473="","",VLOOKUP(A6473,Tabulka3[[Číslo smlouvy   u pravidelné činnosti]:[Příjmení]],4,0))</f>
        <v/>
      </c>
      <c r="F6473" s="94"/>
      <c r="H6473" s="113"/>
      <c r="I6473" s="113"/>
      <c r="K6473" s="15"/>
      <c r="L6473" s="15"/>
      <c r="M6473" s="15">
        <f t="shared" si="303"/>
        <v>1</v>
      </c>
      <c r="N6473" s="15" t="str">
        <f t="shared" si="304"/>
        <v>-</v>
      </c>
      <c r="O6473" s="150">
        <f t="shared" si="305"/>
        <v>0</v>
      </c>
      <c r="P6473" s="15" t="str">
        <f>IF(COUNTIF('Personálie dobrovolníků '!U:X,N6473)&gt;0,"ANO","")</f>
        <v/>
      </c>
      <c r="Q6473" s="15"/>
    </row>
    <row r="6474" spans="2:17" s="25" customFormat="1" x14ac:dyDescent="0.3">
      <c r="B6474" s="15" t="str">
        <f>IF(A6474="","",VLOOKUP(A6474,Tabulka3[[Číslo smlouvy   u pravidelné činnosti]:[Příjmení]],3,0))</f>
        <v/>
      </c>
      <c r="C6474" s="15" t="str">
        <f>IF(A6474="","",VLOOKUP(A6474,Tabulka3[[Číslo smlouvy   u pravidelné činnosti]:[Příjmení]],4,0))</f>
        <v/>
      </c>
      <c r="F6474" s="94"/>
      <c r="H6474" s="113"/>
      <c r="I6474" s="113"/>
      <c r="K6474" s="15"/>
      <c r="L6474" s="15"/>
      <c r="M6474" s="15">
        <f t="shared" si="303"/>
        <v>1</v>
      </c>
      <c r="N6474" s="15" t="str">
        <f t="shared" si="304"/>
        <v>-</v>
      </c>
      <c r="O6474" s="150">
        <f t="shared" si="305"/>
        <v>0</v>
      </c>
      <c r="P6474" s="15" t="str">
        <f>IF(COUNTIF('Personálie dobrovolníků '!U:X,N6474)&gt;0,"ANO","")</f>
        <v/>
      </c>
      <c r="Q6474" s="15"/>
    </row>
    <row r="6475" spans="2:17" s="25" customFormat="1" x14ac:dyDescent="0.3">
      <c r="B6475" s="15" t="str">
        <f>IF(A6475="","",VLOOKUP(A6475,Tabulka3[[Číslo smlouvy   u pravidelné činnosti]:[Příjmení]],3,0))</f>
        <v/>
      </c>
      <c r="C6475" s="15" t="str">
        <f>IF(A6475="","",VLOOKUP(A6475,Tabulka3[[Číslo smlouvy   u pravidelné činnosti]:[Příjmení]],4,0))</f>
        <v/>
      </c>
      <c r="F6475" s="94"/>
      <c r="H6475" s="113"/>
      <c r="I6475" s="113"/>
      <c r="K6475" s="15"/>
      <c r="L6475" s="15"/>
      <c r="M6475" s="15">
        <f t="shared" si="303"/>
        <v>1</v>
      </c>
      <c r="N6475" s="15" t="str">
        <f t="shared" si="304"/>
        <v>-</v>
      </c>
      <c r="O6475" s="150">
        <f t="shared" si="305"/>
        <v>0</v>
      </c>
      <c r="P6475" s="15" t="str">
        <f>IF(COUNTIF('Personálie dobrovolníků '!U:X,N6475)&gt;0,"ANO","")</f>
        <v/>
      </c>
      <c r="Q6475" s="15"/>
    </row>
    <row r="6476" spans="2:17" s="25" customFormat="1" x14ac:dyDescent="0.3">
      <c r="B6476" s="15" t="str">
        <f>IF(A6476="","",VLOOKUP(A6476,Tabulka3[[Číslo smlouvy   u pravidelné činnosti]:[Příjmení]],3,0))</f>
        <v/>
      </c>
      <c r="C6476" s="15" t="str">
        <f>IF(A6476="","",VLOOKUP(A6476,Tabulka3[[Číslo smlouvy   u pravidelné činnosti]:[Příjmení]],4,0))</f>
        <v/>
      </c>
      <c r="F6476" s="94"/>
      <c r="H6476" s="113"/>
      <c r="I6476" s="113"/>
      <c r="K6476" s="15"/>
      <c r="L6476" s="15"/>
      <c r="M6476" s="15">
        <f t="shared" si="303"/>
        <v>1</v>
      </c>
      <c r="N6476" s="15" t="str">
        <f t="shared" si="304"/>
        <v>-</v>
      </c>
      <c r="O6476" s="150">
        <f t="shared" si="305"/>
        <v>0</v>
      </c>
      <c r="P6476" s="15" t="str">
        <f>IF(COUNTIF('Personálie dobrovolníků '!U:X,N6476)&gt;0,"ANO","")</f>
        <v/>
      </c>
      <c r="Q6476" s="15"/>
    </row>
    <row r="6477" spans="2:17" s="25" customFormat="1" x14ac:dyDescent="0.3">
      <c r="B6477" s="15" t="str">
        <f>IF(A6477="","",VLOOKUP(A6477,Tabulka3[[Číslo smlouvy   u pravidelné činnosti]:[Příjmení]],3,0))</f>
        <v/>
      </c>
      <c r="C6477" s="15" t="str">
        <f>IF(A6477="","",VLOOKUP(A6477,Tabulka3[[Číslo smlouvy   u pravidelné činnosti]:[Příjmení]],4,0))</f>
        <v/>
      </c>
      <c r="F6477" s="94"/>
      <c r="H6477" s="113"/>
      <c r="I6477" s="113"/>
      <c r="K6477" s="15"/>
      <c r="L6477" s="15"/>
      <c r="M6477" s="15">
        <f t="shared" si="303"/>
        <v>1</v>
      </c>
      <c r="N6477" s="15" t="str">
        <f t="shared" si="304"/>
        <v>-</v>
      </c>
      <c r="O6477" s="150">
        <f t="shared" si="305"/>
        <v>0</v>
      </c>
      <c r="P6477" s="15" t="str">
        <f>IF(COUNTIF('Personálie dobrovolníků '!U:X,N6477)&gt;0,"ANO","")</f>
        <v/>
      </c>
      <c r="Q6477" s="15"/>
    </row>
    <row r="6478" spans="2:17" s="25" customFormat="1" x14ac:dyDescent="0.3">
      <c r="B6478" s="15" t="str">
        <f>IF(A6478="","",VLOOKUP(A6478,Tabulka3[[Číslo smlouvy   u pravidelné činnosti]:[Příjmení]],3,0))</f>
        <v/>
      </c>
      <c r="C6478" s="15" t="str">
        <f>IF(A6478="","",VLOOKUP(A6478,Tabulka3[[Číslo smlouvy   u pravidelné činnosti]:[Příjmení]],4,0))</f>
        <v/>
      </c>
      <c r="F6478" s="94"/>
      <c r="H6478" s="113"/>
      <c r="I6478" s="113"/>
      <c r="K6478" s="15"/>
      <c r="L6478" s="15"/>
      <c r="M6478" s="15">
        <f t="shared" si="303"/>
        <v>1</v>
      </c>
      <c r="N6478" s="15" t="str">
        <f t="shared" si="304"/>
        <v>-</v>
      </c>
      <c r="O6478" s="150">
        <f t="shared" si="305"/>
        <v>0</v>
      </c>
      <c r="P6478" s="15" t="str">
        <f>IF(COUNTIF('Personálie dobrovolníků '!U:X,N6478)&gt;0,"ANO","")</f>
        <v/>
      </c>
      <c r="Q6478" s="15"/>
    </row>
    <row r="6479" spans="2:17" s="25" customFormat="1" x14ac:dyDescent="0.3">
      <c r="B6479" s="15" t="str">
        <f>IF(A6479="","",VLOOKUP(A6479,Tabulka3[[Číslo smlouvy   u pravidelné činnosti]:[Příjmení]],3,0))</f>
        <v/>
      </c>
      <c r="C6479" s="15" t="str">
        <f>IF(A6479="","",VLOOKUP(A6479,Tabulka3[[Číslo smlouvy   u pravidelné činnosti]:[Příjmení]],4,0))</f>
        <v/>
      </c>
      <c r="F6479" s="94"/>
      <c r="H6479" s="113"/>
      <c r="I6479" s="113"/>
      <c r="K6479" s="15"/>
      <c r="L6479" s="15"/>
      <c r="M6479" s="15">
        <f t="shared" si="303"/>
        <v>1</v>
      </c>
      <c r="N6479" s="15" t="str">
        <f t="shared" si="304"/>
        <v>-</v>
      </c>
      <c r="O6479" s="150">
        <f t="shared" si="305"/>
        <v>0</v>
      </c>
      <c r="P6479" s="15" t="str">
        <f>IF(COUNTIF('Personálie dobrovolníků '!U:X,N6479)&gt;0,"ANO","")</f>
        <v/>
      </c>
      <c r="Q6479" s="15"/>
    </row>
    <row r="6480" spans="2:17" s="25" customFormat="1" x14ac:dyDescent="0.3">
      <c r="B6480" s="15" t="str">
        <f>IF(A6480="","",VLOOKUP(A6480,Tabulka3[[Číslo smlouvy   u pravidelné činnosti]:[Příjmení]],3,0))</f>
        <v/>
      </c>
      <c r="C6480" s="15" t="str">
        <f>IF(A6480="","",VLOOKUP(A6480,Tabulka3[[Číslo smlouvy   u pravidelné činnosti]:[Příjmení]],4,0))</f>
        <v/>
      </c>
      <c r="F6480" s="94"/>
      <c r="H6480" s="113"/>
      <c r="I6480" s="113"/>
      <c r="K6480" s="15"/>
      <c r="L6480" s="15"/>
      <c r="M6480" s="15">
        <f t="shared" si="303"/>
        <v>1</v>
      </c>
      <c r="N6480" s="15" t="str">
        <f t="shared" si="304"/>
        <v>-</v>
      </c>
      <c r="O6480" s="150">
        <f t="shared" si="305"/>
        <v>0</v>
      </c>
      <c r="P6480" s="15" t="str">
        <f>IF(COUNTIF('Personálie dobrovolníků '!U:X,N6480)&gt;0,"ANO","")</f>
        <v/>
      </c>
      <c r="Q6480" s="15"/>
    </row>
    <row r="6481" spans="2:17" s="25" customFormat="1" x14ac:dyDescent="0.3">
      <c r="B6481" s="15" t="str">
        <f>IF(A6481="","",VLOOKUP(A6481,Tabulka3[[Číslo smlouvy   u pravidelné činnosti]:[Příjmení]],3,0))</f>
        <v/>
      </c>
      <c r="C6481" s="15" t="str">
        <f>IF(A6481="","",VLOOKUP(A6481,Tabulka3[[Číslo smlouvy   u pravidelné činnosti]:[Příjmení]],4,0))</f>
        <v/>
      </c>
      <c r="F6481" s="94"/>
      <c r="H6481" s="113"/>
      <c r="I6481" s="113"/>
      <c r="K6481" s="15"/>
      <c r="L6481" s="15"/>
      <c r="M6481" s="15">
        <f t="shared" si="303"/>
        <v>1</v>
      </c>
      <c r="N6481" s="15" t="str">
        <f t="shared" si="304"/>
        <v>-</v>
      </c>
      <c r="O6481" s="150">
        <f t="shared" si="305"/>
        <v>0</v>
      </c>
      <c r="P6481" s="15" t="str">
        <f>IF(COUNTIF('Personálie dobrovolníků '!U:X,N6481)&gt;0,"ANO","")</f>
        <v/>
      </c>
      <c r="Q6481" s="15"/>
    </row>
    <row r="6482" spans="2:17" s="25" customFormat="1" x14ac:dyDescent="0.3">
      <c r="B6482" s="15" t="str">
        <f>IF(A6482="","",VLOOKUP(A6482,Tabulka3[[Číslo smlouvy   u pravidelné činnosti]:[Příjmení]],3,0))</f>
        <v/>
      </c>
      <c r="C6482" s="15" t="str">
        <f>IF(A6482="","",VLOOKUP(A6482,Tabulka3[[Číslo smlouvy   u pravidelné činnosti]:[Příjmení]],4,0))</f>
        <v/>
      </c>
      <c r="F6482" s="94"/>
      <c r="H6482" s="113"/>
      <c r="I6482" s="113"/>
      <c r="K6482" s="15"/>
      <c r="L6482" s="15"/>
      <c r="M6482" s="15">
        <f t="shared" si="303"/>
        <v>1</v>
      </c>
      <c r="N6482" s="15" t="str">
        <f t="shared" si="304"/>
        <v>-</v>
      </c>
      <c r="O6482" s="150">
        <f t="shared" si="305"/>
        <v>0</v>
      </c>
      <c r="P6482" s="15" t="str">
        <f>IF(COUNTIF('Personálie dobrovolníků '!U:X,N6482)&gt;0,"ANO","")</f>
        <v/>
      </c>
      <c r="Q6482" s="15"/>
    </row>
    <row r="6483" spans="2:17" s="25" customFormat="1" x14ac:dyDescent="0.3">
      <c r="B6483" s="15" t="str">
        <f>IF(A6483="","",VLOOKUP(A6483,Tabulka3[[Číslo smlouvy   u pravidelné činnosti]:[Příjmení]],3,0))</f>
        <v/>
      </c>
      <c r="C6483" s="15" t="str">
        <f>IF(A6483="","",VLOOKUP(A6483,Tabulka3[[Číslo smlouvy   u pravidelné činnosti]:[Příjmení]],4,0))</f>
        <v/>
      </c>
      <c r="F6483" s="94"/>
      <c r="H6483" s="113"/>
      <c r="I6483" s="113"/>
      <c r="K6483" s="15"/>
      <c r="L6483" s="15"/>
      <c r="M6483" s="15">
        <f t="shared" si="303"/>
        <v>1</v>
      </c>
      <c r="N6483" s="15" t="str">
        <f t="shared" si="304"/>
        <v>-</v>
      </c>
      <c r="O6483" s="150">
        <f t="shared" si="305"/>
        <v>0</v>
      </c>
      <c r="P6483" s="15" t="str">
        <f>IF(COUNTIF('Personálie dobrovolníků '!U:X,N6483)&gt;0,"ANO","")</f>
        <v/>
      </c>
      <c r="Q6483" s="15"/>
    </row>
    <row r="6484" spans="2:17" s="25" customFormat="1" x14ac:dyDescent="0.3">
      <c r="B6484" s="15" t="str">
        <f>IF(A6484="","",VLOOKUP(A6484,Tabulka3[[Číslo smlouvy   u pravidelné činnosti]:[Příjmení]],3,0))</f>
        <v/>
      </c>
      <c r="C6484" s="15" t="str">
        <f>IF(A6484="","",VLOOKUP(A6484,Tabulka3[[Číslo smlouvy   u pravidelné činnosti]:[Příjmení]],4,0))</f>
        <v/>
      </c>
      <c r="F6484" s="94"/>
      <c r="H6484" s="113"/>
      <c r="I6484" s="113"/>
      <c r="K6484" s="15"/>
      <c r="L6484" s="15"/>
      <c r="M6484" s="15">
        <f t="shared" si="303"/>
        <v>1</v>
      </c>
      <c r="N6484" s="15" t="str">
        <f t="shared" si="304"/>
        <v>-</v>
      </c>
      <c r="O6484" s="150">
        <f t="shared" si="305"/>
        <v>0</v>
      </c>
      <c r="P6484" s="15" t="str">
        <f>IF(COUNTIF('Personálie dobrovolníků '!U:X,N6484)&gt;0,"ANO","")</f>
        <v/>
      </c>
      <c r="Q6484" s="15"/>
    </row>
    <row r="6485" spans="2:17" s="25" customFormat="1" x14ac:dyDescent="0.3">
      <c r="B6485" s="15" t="str">
        <f>IF(A6485="","",VLOOKUP(A6485,Tabulka3[[Číslo smlouvy   u pravidelné činnosti]:[Příjmení]],3,0))</f>
        <v/>
      </c>
      <c r="C6485" s="15" t="str">
        <f>IF(A6485="","",VLOOKUP(A6485,Tabulka3[[Číslo smlouvy   u pravidelné činnosti]:[Příjmení]],4,0))</f>
        <v/>
      </c>
      <c r="F6485" s="94"/>
      <c r="H6485" s="113"/>
      <c r="I6485" s="113"/>
      <c r="K6485" s="15"/>
      <c r="L6485" s="15"/>
      <c r="M6485" s="15">
        <f t="shared" si="303"/>
        <v>1</v>
      </c>
      <c r="N6485" s="15" t="str">
        <f t="shared" si="304"/>
        <v>-</v>
      </c>
      <c r="O6485" s="150">
        <f t="shared" si="305"/>
        <v>0</v>
      </c>
      <c r="P6485" s="15" t="str">
        <f>IF(COUNTIF('Personálie dobrovolníků '!U:X,N6485)&gt;0,"ANO","")</f>
        <v/>
      </c>
      <c r="Q6485" s="15"/>
    </row>
    <row r="6486" spans="2:17" s="25" customFormat="1" x14ac:dyDescent="0.3">
      <c r="B6486" s="15" t="str">
        <f>IF(A6486="","",VLOOKUP(A6486,Tabulka3[[Číslo smlouvy   u pravidelné činnosti]:[Příjmení]],3,0))</f>
        <v/>
      </c>
      <c r="C6486" s="15" t="str">
        <f>IF(A6486="","",VLOOKUP(A6486,Tabulka3[[Číslo smlouvy   u pravidelné činnosti]:[Příjmení]],4,0))</f>
        <v/>
      </c>
      <c r="F6486" s="94"/>
      <c r="H6486" s="113"/>
      <c r="I6486" s="113"/>
      <c r="K6486" s="15"/>
      <c r="L6486" s="15"/>
      <c r="M6486" s="15">
        <f t="shared" si="303"/>
        <v>1</v>
      </c>
      <c r="N6486" s="15" t="str">
        <f t="shared" si="304"/>
        <v>-</v>
      </c>
      <c r="O6486" s="150">
        <f t="shared" si="305"/>
        <v>0</v>
      </c>
      <c r="P6486" s="15" t="str">
        <f>IF(COUNTIF('Personálie dobrovolníků '!U:X,N6486)&gt;0,"ANO","")</f>
        <v/>
      </c>
      <c r="Q6486" s="15"/>
    </row>
    <row r="6487" spans="2:17" s="25" customFormat="1" x14ac:dyDescent="0.3">
      <c r="B6487" s="15" t="str">
        <f>IF(A6487="","",VLOOKUP(A6487,Tabulka3[[Číslo smlouvy   u pravidelné činnosti]:[Příjmení]],3,0))</f>
        <v/>
      </c>
      <c r="C6487" s="15" t="str">
        <f>IF(A6487="","",VLOOKUP(A6487,Tabulka3[[Číslo smlouvy   u pravidelné činnosti]:[Příjmení]],4,0))</f>
        <v/>
      </c>
      <c r="F6487" s="94"/>
      <c r="H6487" s="113"/>
      <c r="I6487" s="113"/>
      <c r="K6487" s="15"/>
      <c r="L6487" s="15"/>
      <c r="M6487" s="15">
        <f t="shared" si="303"/>
        <v>1</v>
      </c>
      <c r="N6487" s="15" t="str">
        <f t="shared" si="304"/>
        <v>-</v>
      </c>
      <c r="O6487" s="150">
        <f t="shared" si="305"/>
        <v>0</v>
      </c>
      <c r="P6487" s="15" t="str">
        <f>IF(COUNTIF('Personálie dobrovolníků '!U:X,N6487)&gt;0,"ANO","")</f>
        <v/>
      </c>
      <c r="Q6487" s="15"/>
    </row>
    <row r="6488" spans="2:17" s="25" customFormat="1" x14ac:dyDescent="0.3">
      <c r="B6488" s="15" t="str">
        <f>IF(A6488="","",VLOOKUP(A6488,Tabulka3[[Číslo smlouvy   u pravidelné činnosti]:[Příjmení]],3,0))</f>
        <v/>
      </c>
      <c r="C6488" s="15" t="str">
        <f>IF(A6488="","",VLOOKUP(A6488,Tabulka3[[Číslo smlouvy   u pravidelné činnosti]:[Příjmení]],4,0))</f>
        <v/>
      </c>
      <c r="F6488" s="94"/>
      <c r="H6488" s="113"/>
      <c r="I6488" s="113"/>
      <c r="K6488" s="15"/>
      <c r="L6488" s="15"/>
      <c r="M6488" s="15">
        <f t="shared" si="303"/>
        <v>1</v>
      </c>
      <c r="N6488" s="15" t="str">
        <f t="shared" si="304"/>
        <v>-</v>
      </c>
      <c r="O6488" s="150">
        <f t="shared" si="305"/>
        <v>0</v>
      </c>
      <c r="P6488" s="15" t="str">
        <f>IF(COUNTIF('Personálie dobrovolníků '!U:X,N6488)&gt;0,"ANO","")</f>
        <v/>
      </c>
      <c r="Q6488" s="15"/>
    </row>
    <row r="6489" spans="2:17" s="25" customFormat="1" x14ac:dyDescent="0.3">
      <c r="B6489" s="15" t="str">
        <f>IF(A6489="","",VLOOKUP(A6489,Tabulka3[[Číslo smlouvy   u pravidelné činnosti]:[Příjmení]],3,0))</f>
        <v/>
      </c>
      <c r="C6489" s="15" t="str">
        <f>IF(A6489="","",VLOOKUP(A6489,Tabulka3[[Číslo smlouvy   u pravidelné činnosti]:[Příjmení]],4,0))</f>
        <v/>
      </c>
      <c r="F6489" s="94"/>
      <c r="H6489" s="113"/>
      <c r="I6489" s="113"/>
      <c r="K6489" s="15"/>
      <c r="L6489" s="15"/>
      <c r="M6489" s="15">
        <f t="shared" si="303"/>
        <v>1</v>
      </c>
      <c r="N6489" s="15" t="str">
        <f t="shared" si="304"/>
        <v>-</v>
      </c>
      <c r="O6489" s="150">
        <f t="shared" si="305"/>
        <v>0</v>
      </c>
      <c r="P6489" s="15" t="str">
        <f>IF(COUNTIF('Personálie dobrovolníků '!U:X,N6489)&gt;0,"ANO","")</f>
        <v/>
      </c>
      <c r="Q6489" s="15"/>
    </row>
    <row r="6490" spans="2:17" s="25" customFormat="1" x14ac:dyDescent="0.3">
      <c r="B6490" s="15" t="str">
        <f>IF(A6490="","",VLOOKUP(A6490,Tabulka3[[Číslo smlouvy   u pravidelné činnosti]:[Příjmení]],3,0))</f>
        <v/>
      </c>
      <c r="C6490" s="15" t="str">
        <f>IF(A6490="","",VLOOKUP(A6490,Tabulka3[[Číslo smlouvy   u pravidelné činnosti]:[Příjmení]],4,0))</f>
        <v/>
      </c>
      <c r="F6490" s="94"/>
      <c r="H6490" s="113"/>
      <c r="I6490" s="113"/>
      <c r="K6490" s="15"/>
      <c r="L6490" s="15"/>
      <c r="M6490" s="15">
        <f t="shared" si="303"/>
        <v>1</v>
      </c>
      <c r="N6490" s="15" t="str">
        <f t="shared" si="304"/>
        <v>-</v>
      </c>
      <c r="O6490" s="150">
        <f t="shared" si="305"/>
        <v>0</v>
      </c>
      <c r="P6490" s="15" t="str">
        <f>IF(COUNTIF('Personálie dobrovolníků '!U:X,N6490)&gt;0,"ANO","")</f>
        <v/>
      </c>
      <c r="Q6490" s="15"/>
    </row>
    <row r="6491" spans="2:17" s="25" customFormat="1" x14ac:dyDescent="0.3">
      <c r="B6491" s="15" t="str">
        <f>IF(A6491="","",VLOOKUP(A6491,Tabulka3[[Číslo smlouvy   u pravidelné činnosti]:[Příjmení]],3,0))</f>
        <v/>
      </c>
      <c r="C6491" s="15" t="str">
        <f>IF(A6491="","",VLOOKUP(A6491,Tabulka3[[Číslo smlouvy   u pravidelné činnosti]:[Příjmení]],4,0))</f>
        <v/>
      </c>
      <c r="F6491" s="94"/>
      <c r="H6491" s="113"/>
      <c r="I6491" s="113"/>
      <c r="K6491" s="15"/>
      <c r="L6491" s="15"/>
      <c r="M6491" s="15">
        <f t="shared" si="303"/>
        <v>1</v>
      </c>
      <c r="N6491" s="15" t="str">
        <f t="shared" si="304"/>
        <v>-</v>
      </c>
      <c r="O6491" s="150">
        <f t="shared" si="305"/>
        <v>0</v>
      </c>
      <c r="P6491" s="15" t="str">
        <f>IF(COUNTIF('Personálie dobrovolníků '!U:X,N6491)&gt;0,"ANO","")</f>
        <v/>
      </c>
      <c r="Q6491" s="15"/>
    </row>
    <row r="6492" spans="2:17" s="25" customFormat="1" x14ac:dyDescent="0.3">
      <c r="B6492" s="15" t="str">
        <f>IF(A6492="","",VLOOKUP(A6492,Tabulka3[[Číslo smlouvy   u pravidelné činnosti]:[Příjmení]],3,0))</f>
        <v/>
      </c>
      <c r="C6492" s="15" t="str">
        <f>IF(A6492="","",VLOOKUP(A6492,Tabulka3[[Číslo smlouvy   u pravidelné činnosti]:[Příjmení]],4,0))</f>
        <v/>
      </c>
      <c r="F6492" s="94"/>
      <c r="H6492" s="113"/>
      <c r="I6492" s="113"/>
      <c r="K6492" s="15"/>
      <c r="L6492" s="15"/>
      <c r="M6492" s="15">
        <f t="shared" si="303"/>
        <v>1</v>
      </c>
      <c r="N6492" s="15" t="str">
        <f t="shared" si="304"/>
        <v>-</v>
      </c>
      <c r="O6492" s="150">
        <f t="shared" si="305"/>
        <v>0</v>
      </c>
      <c r="P6492" s="15" t="str">
        <f>IF(COUNTIF('Personálie dobrovolníků '!U:X,N6492)&gt;0,"ANO","")</f>
        <v/>
      </c>
      <c r="Q6492" s="15"/>
    </row>
    <row r="6493" spans="2:17" s="25" customFormat="1" x14ac:dyDescent="0.3">
      <c r="B6493" s="15" t="str">
        <f>IF(A6493="","",VLOOKUP(A6493,Tabulka3[[Číslo smlouvy   u pravidelné činnosti]:[Příjmení]],3,0))</f>
        <v/>
      </c>
      <c r="C6493" s="15" t="str">
        <f>IF(A6493="","",VLOOKUP(A6493,Tabulka3[[Číslo smlouvy   u pravidelné činnosti]:[Příjmení]],4,0))</f>
        <v/>
      </c>
      <c r="F6493" s="94"/>
      <c r="H6493" s="113"/>
      <c r="I6493" s="113"/>
      <c r="K6493" s="15"/>
      <c r="L6493" s="15"/>
      <c r="M6493" s="15">
        <f t="shared" si="303"/>
        <v>1</v>
      </c>
      <c r="N6493" s="15" t="str">
        <f t="shared" si="304"/>
        <v>-</v>
      </c>
      <c r="O6493" s="150">
        <f t="shared" si="305"/>
        <v>0</v>
      </c>
      <c r="P6493" s="15" t="str">
        <f>IF(COUNTIF('Personálie dobrovolníků '!U:X,N6493)&gt;0,"ANO","")</f>
        <v/>
      </c>
      <c r="Q6493" s="15"/>
    </row>
    <row r="6494" spans="2:17" s="25" customFormat="1" x14ac:dyDescent="0.3">
      <c r="B6494" s="15" t="str">
        <f>IF(A6494="","",VLOOKUP(A6494,Tabulka3[[Číslo smlouvy   u pravidelné činnosti]:[Příjmení]],3,0))</f>
        <v/>
      </c>
      <c r="C6494" s="15" t="str">
        <f>IF(A6494="","",VLOOKUP(A6494,Tabulka3[[Číslo smlouvy   u pravidelné činnosti]:[Příjmení]],4,0))</f>
        <v/>
      </c>
      <c r="F6494" s="94"/>
      <c r="H6494" s="113"/>
      <c r="I6494" s="113"/>
      <c r="K6494" s="15"/>
      <c r="L6494" s="15"/>
      <c r="M6494" s="15">
        <f t="shared" si="303"/>
        <v>1</v>
      </c>
      <c r="N6494" s="15" t="str">
        <f t="shared" si="304"/>
        <v>-</v>
      </c>
      <c r="O6494" s="150">
        <f t="shared" si="305"/>
        <v>0</v>
      </c>
      <c r="P6494" s="15" t="str">
        <f>IF(COUNTIF('Personálie dobrovolníků '!U:X,N6494)&gt;0,"ANO","")</f>
        <v/>
      </c>
      <c r="Q6494" s="15"/>
    </row>
    <row r="6495" spans="2:17" s="25" customFormat="1" x14ac:dyDescent="0.3">
      <c r="B6495" s="15" t="str">
        <f>IF(A6495="","",VLOOKUP(A6495,Tabulka3[[Číslo smlouvy   u pravidelné činnosti]:[Příjmení]],3,0))</f>
        <v/>
      </c>
      <c r="C6495" s="15" t="str">
        <f>IF(A6495="","",VLOOKUP(A6495,Tabulka3[[Číslo smlouvy   u pravidelné činnosti]:[Příjmení]],4,0))</f>
        <v/>
      </c>
      <c r="F6495" s="94"/>
      <c r="H6495" s="113"/>
      <c r="I6495" s="113"/>
      <c r="K6495" s="15"/>
      <c r="L6495" s="15"/>
      <c r="M6495" s="15">
        <f t="shared" si="303"/>
        <v>1</v>
      </c>
      <c r="N6495" s="15" t="str">
        <f t="shared" si="304"/>
        <v>-</v>
      </c>
      <c r="O6495" s="150">
        <f t="shared" si="305"/>
        <v>0</v>
      </c>
      <c r="P6495" s="15" t="str">
        <f>IF(COUNTIF('Personálie dobrovolníků '!U:X,N6495)&gt;0,"ANO","")</f>
        <v/>
      </c>
      <c r="Q6495" s="15"/>
    </row>
    <row r="6496" spans="2:17" s="25" customFormat="1" x14ac:dyDescent="0.3">
      <c r="B6496" s="15" t="str">
        <f>IF(A6496="","",VLOOKUP(A6496,Tabulka3[[Číslo smlouvy   u pravidelné činnosti]:[Příjmení]],3,0))</f>
        <v/>
      </c>
      <c r="C6496" s="15" t="str">
        <f>IF(A6496="","",VLOOKUP(A6496,Tabulka3[[Číslo smlouvy   u pravidelné činnosti]:[Příjmení]],4,0))</f>
        <v/>
      </c>
      <c r="F6496" s="94"/>
      <c r="H6496" s="113"/>
      <c r="I6496" s="113"/>
      <c r="K6496" s="15"/>
      <c r="L6496" s="15"/>
      <c r="M6496" s="15">
        <f t="shared" si="303"/>
        <v>1</v>
      </c>
      <c r="N6496" s="15" t="str">
        <f t="shared" si="304"/>
        <v>-</v>
      </c>
      <c r="O6496" s="150">
        <f t="shared" si="305"/>
        <v>0</v>
      </c>
      <c r="P6496" s="15" t="str">
        <f>IF(COUNTIF('Personálie dobrovolníků '!U:X,N6496)&gt;0,"ANO","")</f>
        <v/>
      </c>
      <c r="Q6496" s="15"/>
    </row>
    <row r="6497" spans="2:17" s="25" customFormat="1" x14ac:dyDescent="0.3">
      <c r="B6497" s="15" t="str">
        <f>IF(A6497="","",VLOOKUP(A6497,Tabulka3[[Číslo smlouvy   u pravidelné činnosti]:[Příjmení]],3,0))</f>
        <v/>
      </c>
      <c r="C6497" s="15" t="str">
        <f>IF(A6497="","",VLOOKUP(A6497,Tabulka3[[Číslo smlouvy   u pravidelné činnosti]:[Příjmení]],4,0))</f>
        <v/>
      </c>
      <c r="F6497" s="94"/>
      <c r="H6497" s="113"/>
      <c r="I6497" s="113"/>
      <c r="K6497" s="15"/>
      <c r="L6497" s="15"/>
      <c r="M6497" s="15">
        <f t="shared" si="303"/>
        <v>1</v>
      </c>
      <c r="N6497" s="15" t="str">
        <f t="shared" si="304"/>
        <v>-</v>
      </c>
      <c r="O6497" s="150">
        <f t="shared" si="305"/>
        <v>0</v>
      </c>
      <c r="P6497" s="15" t="str">
        <f>IF(COUNTIF('Personálie dobrovolníků '!U:X,N6497)&gt;0,"ANO","")</f>
        <v/>
      </c>
      <c r="Q6497" s="15"/>
    </row>
    <row r="6498" spans="2:17" s="25" customFormat="1" x14ac:dyDescent="0.3">
      <c r="B6498" s="15" t="str">
        <f>IF(A6498="","",VLOOKUP(A6498,Tabulka3[[Číslo smlouvy   u pravidelné činnosti]:[Příjmení]],3,0))</f>
        <v/>
      </c>
      <c r="C6498" s="15" t="str">
        <f>IF(A6498="","",VLOOKUP(A6498,Tabulka3[[Číslo smlouvy   u pravidelné činnosti]:[Příjmení]],4,0))</f>
        <v/>
      </c>
      <c r="F6498" s="94"/>
      <c r="H6498" s="113"/>
      <c r="I6498" s="113"/>
      <c r="K6498" s="15"/>
      <c r="L6498" s="15"/>
      <c r="M6498" s="15">
        <f t="shared" si="303"/>
        <v>1</v>
      </c>
      <c r="N6498" s="15" t="str">
        <f t="shared" si="304"/>
        <v>-</v>
      </c>
      <c r="O6498" s="150">
        <f t="shared" si="305"/>
        <v>0</v>
      </c>
      <c r="P6498" s="15" t="str">
        <f>IF(COUNTIF('Personálie dobrovolníků '!U:X,N6498)&gt;0,"ANO","")</f>
        <v/>
      </c>
      <c r="Q6498" s="15"/>
    </row>
    <row r="6499" spans="2:17" s="25" customFormat="1" x14ac:dyDescent="0.3">
      <c r="B6499" s="15" t="str">
        <f>IF(A6499="","",VLOOKUP(A6499,Tabulka3[[Číslo smlouvy   u pravidelné činnosti]:[Příjmení]],3,0))</f>
        <v/>
      </c>
      <c r="C6499" s="15" t="str">
        <f>IF(A6499="","",VLOOKUP(A6499,Tabulka3[[Číslo smlouvy   u pravidelné činnosti]:[Příjmení]],4,0))</f>
        <v/>
      </c>
      <c r="F6499" s="94"/>
      <c r="H6499" s="113"/>
      <c r="I6499" s="113"/>
      <c r="K6499" s="15"/>
      <c r="L6499" s="15"/>
      <c r="M6499" s="15">
        <f t="shared" si="303"/>
        <v>1</v>
      </c>
      <c r="N6499" s="15" t="str">
        <f t="shared" si="304"/>
        <v>-</v>
      </c>
      <c r="O6499" s="150">
        <f t="shared" si="305"/>
        <v>0</v>
      </c>
      <c r="P6499" s="15" t="str">
        <f>IF(COUNTIF('Personálie dobrovolníků '!U:X,N6499)&gt;0,"ANO","")</f>
        <v/>
      </c>
      <c r="Q6499" s="15"/>
    </row>
    <row r="6500" spans="2:17" s="25" customFormat="1" x14ac:dyDescent="0.3">
      <c r="B6500" s="15" t="str">
        <f>IF(A6500="","",VLOOKUP(A6500,Tabulka3[[Číslo smlouvy   u pravidelné činnosti]:[Příjmení]],3,0))</f>
        <v/>
      </c>
      <c r="C6500" s="15" t="str">
        <f>IF(A6500="","",VLOOKUP(A6500,Tabulka3[[Číslo smlouvy   u pravidelné činnosti]:[Příjmení]],4,0))</f>
        <v/>
      </c>
      <c r="F6500" s="94"/>
      <c r="H6500" s="113"/>
      <c r="I6500" s="113"/>
      <c r="K6500" s="15"/>
      <c r="L6500" s="15"/>
      <c r="M6500" s="15">
        <f t="shared" si="303"/>
        <v>1</v>
      </c>
      <c r="N6500" s="15" t="str">
        <f t="shared" si="304"/>
        <v>-</v>
      </c>
      <c r="O6500" s="150">
        <f t="shared" si="305"/>
        <v>0</v>
      </c>
      <c r="P6500" s="15" t="str">
        <f>IF(COUNTIF('Personálie dobrovolníků '!U:X,N6500)&gt;0,"ANO","")</f>
        <v/>
      </c>
      <c r="Q6500" s="15"/>
    </row>
    <row r="6501" spans="2:17" s="25" customFormat="1" x14ac:dyDescent="0.3">
      <c r="B6501" s="15" t="str">
        <f>IF(A6501="","",VLOOKUP(A6501,Tabulka3[[Číslo smlouvy   u pravidelné činnosti]:[Příjmení]],3,0))</f>
        <v/>
      </c>
      <c r="C6501" s="15" t="str">
        <f>IF(A6501="","",VLOOKUP(A6501,Tabulka3[[Číslo smlouvy   u pravidelné činnosti]:[Příjmení]],4,0))</f>
        <v/>
      </c>
      <c r="F6501" s="94"/>
      <c r="H6501" s="113"/>
      <c r="I6501" s="113"/>
      <c r="K6501" s="15"/>
      <c r="L6501" s="15"/>
      <c r="M6501" s="15">
        <f t="shared" si="303"/>
        <v>1</v>
      </c>
      <c r="N6501" s="15" t="str">
        <f t="shared" si="304"/>
        <v>-</v>
      </c>
      <c r="O6501" s="150">
        <f t="shared" si="305"/>
        <v>0</v>
      </c>
      <c r="P6501" s="15" t="str">
        <f>IF(COUNTIF('Personálie dobrovolníků '!U:X,N6501)&gt;0,"ANO","")</f>
        <v/>
      </c>
      <c r="Q6501" s="15"/>
    </row>
    <row r="6502" spans="2:17" s="25" customFormat="1" x14ac:dyDescent="0.3">
      <c r="B6502" s="15" t="str">
        <f>IF(A6502="","",VLOOKUP(A6502,Tabulka3[[Číslo smlouvy   u pravidelné činnosti]:[Příjmení]],3,0))</f>
        <v/>
      </c>
      <c r="C6502" s="15" t="str">
        <f>IF(A6502="","",VLOOKUP(A6502,Tabulka3[[Číslo smlouvy   u pravidelné činnosti]:[Příjmení]],4,0))</f>
        <v/>
      </c>
      <c r="F6502" s="94"/>
      <c r="H6502" s="113"/>
      <c r="I6502" s="113"/>
      <c r="K6502" s="15"/>
      <c r="L6502" s="15"/>
      <c r="M6502" s="15">
        <f t="shared" si="303"/>
        <v>1</v>
      </c>
      <c r="N6502" s="15" t="str">
        <f t="shared" si="304"/>
        <v>-</v>
      </c>
      <c r="O6502" s="150">
        <f t="shared" si="305"/>
        <v>0</v>
      </c>
      <c r="P6502" s="15" t="str">
        <f>IF(COUNTIF('Personálie dobrovolníků '!U:X,N6502)&gt;0,"ANO","")</f>
        <v/>
      </c>
      <c r="Q6502" s="15"/>
    </row>
    <row r="6503" spans="2:17" s="25" customFormat="1" x14ac:dyDescent="0.3">
      <c r="B6503" s="15" t="str">
        <f>IF(A6503="","",VLOOKUP(A6503,Tabulka3[[Číslo smlouvy   u pravidelné činnosti]:[Příjmení]],3,0))</f>
        <v/>
      </c>
      <c r="C6503" s="15" t="str">
        <f>IF(A6503="","",VLOOKUP(A6503,Tabulka3[[Číslo smlouvy   u pravidelné činnosti]:[Příjmení]],4,0))</f>
        <v/>
      </c>
      <c r="F6503" s="94"/>
      <c r="H6503" s="113"/>
      <c r="I6503" s="113"/>
      <c r="K6503" s="15"/>
      <c r="L6503" s="15"/>
      <c r="M6503" s="15">
        <f t="shared" si="303"/>
        <v>1</v>
      </c>
      <c r="N6503" s="15" t="str">
        <f t="shared" si="304"/>
        <v>-</v>
      </c>
      <c r="O6503" s="150">
        <f t="shared" si="305"/>
        <v>0</v>
      </c>
      <c r="P6503" s="15" t="str">
        <f>IF(COUNTIF('Personálie dobrovolníků '!U:X,N6503)&gt;0,"ANO","")</f>
        <v/>
      </c>
      <c r="Q6503" s="15"/>
    </row>
    <row r="6504" spans="2:17" s="25" customFormat="1" x14ac:dyDescent="0.3">
      <c r="B6504" s="15" t="str">
        <f>IF(A6504="","",VLOOKUP(A6504,Tabulka3[[Číslo smlouvy   u pravidelné činnosti]:[Příjmení]],3,0))</f>
        <v/>
      </c>
      <c r="C6504" s="15" t="str">
        <f>IF(A6504="","",VLOOKUP(A6504,Tabulka3[[Číslo smlouvy   u pravidelné činnosti]:[Příjmení]],4,0))</f>
        <v/>
      </c>
      <c r="F6504" s="94"/>
      <c r="H6504" s="113"/>
      <c r="I6504" s="113"/>
      <c r="K6504" s="15"/>
      <c r="L6504" s="15"/>
      <c r="M6504" s="15">
        <f t="shared" si="303"/>
        <v>1</v>
      </c>
      <c r="N6504" s="15" t="str">
        <f t="shared" si="304"/>
        <v>-</v>
      </c>
      <c r="O6504" s="150">
        <f t="shared" si="305"/>
        <v>0</v>
      </c>
      <c r="P6504" s="15" t="str">
        <f>IF(COUNTIF('Personálie dobrovolníků '!U:X,N6504)&gt;0,"ANO","")</f>
        <v/>
      </c>
      <c r="Q6504" s="15"/>
    </row>
    <row r="6505" spans="2:17" s="25" customFormat="1" x14ac:dyDescent="0.3">
      <c r="B6505" s="15" t="str">
        <f>IF(A6505="","",VLOOKUP(A6505,Tabulka3[[Číslo smlouvy   u pravidelné činnosti]:[Příjmení]],3,0))</f>
        <v/>
      </c>
      <c r="C6505" s="15" t="str">
        <f>IF(A6505="","",VLOOKUP(A6505,Tabulka3[[Číslo smlouvy   u pravidelné činnosti]:[Příjmení]],4,0))</f>
        <v/>
      </c>
      <c r="F6505" s="94"/>
      <c r="H6505" s="113"/>
      <c r="I6505" s="113"/>
      <c r="K6505" s="15"/>
      <c r="L6505" s="15"/>
      <c r="M6505" s="15">
        <f t="shared" si="303"/>
        <v>1</v>
      </c>
      <c r="N6505" s="15" t="str">
        <f t="shared" si="304"/>
        <v>-</v>
      </c>
      <c r="O6505" s="150">
        <f t="shared" si="305"/>
        <v>0</v>
      </c>
      <c r="P6505" s="15" t="str">
        <f>IF(COUNTIF('Personálie dobrovolníků '!U:X,N6505)&gt;0,"ANO","")</f>
        <v/>
      </c>
      <c r="Q6505" s="15"/>
    </row>
    <row r="6506" spans="2:17" s="25" customFormat="1" x14ac:dyDescent="0.3">
      <c r="B6506" s="15" t="str">
        <f>IF(A6506="","",VLOOKUP(A6506,Tabulka3[[Číslo smlouvy   u pravidelné činnosti]:[Příjmení]],3,0))</f>
        <v/>
      </c>
      <c r="C6506" s="15" t="str">
        <f>IF(A6506="","",VLOOKUP(A6506,Tabulka3[[Číslo smlouvy   u pravidelné činnosti]:[Příjmení]],4,0))</f>
        <v/>
      </c>
      <c r="F6506" s="94"/>
      <c r="H6506" s="113"/>
      <c r="I6506" s="113"/>
      <c r="K6506" s="15"/>
      <c r="L6506" s="15"/>
      <c r="M6506" s="15">
        <f t="shared" si="303"/>
        <v>1</v>
      </c>
      <c r="N6506" s="15" t="str">
        <f t="shared" si="304"/>
        <v>-</v>
      </c>
      <c r="O6506" s="150">
        <f t="shared" si="305"/>
        <v>0</v>
      </c>
      <c r="P6506" s="15" t="str">
        <f>IF(COUNTIF('Personálie dobrovolníků '!U:X,N6506)&gt;0,"ANO","")</f>
        <v/>
      </c>
      <c r="Q6506" s="15"/>
    </row>
    <row r="6507" spans="2:17" s="25" customFormat="1" x14ac:dyDescent="0.3">
      <c r="B6507" s="15" t="str">
        <f>IF(A6507="","",VLOOKUP(A6507,Tabulka3[[Číslo smlouvy   u pravidelné činnosti]:[Příjmení]],3,0))</f>
        <v/>
      </c>
      <c r="C6507" s="15" t="str">
        <f>IF(A6507="","",VLOOKUP(A6507,Tabulka3[[Číslo smlouvy   u pravidelné činnosti]:[Příjmení]],4,0))</f>
        <v/>
      </c>
      <c r="F6507" s="94"/>
      <c r="H6507" s="113"/>
      <c r="I6507" s="113"/>
      <c r="K6507" s="15"/>
      <c r="L6507" s="15"/>
      <c r="M6507" s="15">
        <f t="shared" si="303"/>
        <v>1</v>
      </c>
      <c r="N6507" s="15" t="str">
        <f t="shared" si="304"/>
        <v>-</v>
      </c>
      <c r="O6507" s="150">
        <f t="shared" si="305"/>
        <v>0</v>
      </c>
      <c r="P6507" s="15" t="str">
        <f>IF(COUNTIF('Personálie dobrovolníků '!U:X,N6507)&gt;0,"ANO","")</f>
        <v/>
      </c>
      <c r="Q6507" s="15"/>
    </row>
    <row r="6508" spans="2:17" s="25" customFormat="1" x14ac:dyDescent="0.3">
      <c r="B6508" s="15" t="str">
        <f>IF(A6508="","",VLOOKUP(A6508,Tabulka3[[Číslo smlouvy   u pravidelné činnosti]:[Příjmení]],3,0))</f>
        <v/>
      </c>
      <c r="C6508" s="15" t="str">
        <f>IF(A6508="","",VLOOKUP(A6508,Tabulka3[[Číslo smlouvy   u pravidelné činnosti]:[Příjmení]],4,0))</f>
        <v/>
      </c>
      <c r="F6508" s="94"/>
      <c r="H6508" s="113"/>
      <c r="I6508" s="113"/>
      <c r="K6508" s="15"/>
      <c r="L6508" s="15"/>
      <c r="M6508" s="15">
        <f t="shared" si="303"/>
        <v>1</v>
      </c>
      <c r="N6508" s="15" t="str">
        <f t="shared" si="304"/>
        <v>-</v>
      </c>
      <c r="O6508" s="150">
        <f t="shared" si="305"/>
        <v>0</v>
      </c>
      <c r="P6508" s="15" t="str">
        <f>IF(COUNTIF('Personálie dobrovolníků '!U:X,N6508)&gt;0,"ANO","")</f>
        <v/>
      </c>
      <c r="Q6508" s="15"/>
    </row>
    <row r="6509" spans="2:17" s="25" customFormat="1" x14ac:dyDescent="0.3">
      <c r="B6509" s="15" t="str">
        <f>IF(A6509="","",VLOOKUP(A6509,Tabulka3[[Číslo smlouvy   u pravidelné činnosti]:[Příjmení]],3,0))</f>
        <v/>
      </c>
      <c r="C6509" s="15" t="str">
        <f>IF(A6509="","",VLOOKUP(A6509,Tabulka3[[Číslo smlouvy   u pravidelné činnosti]:[Příjmení]],4,0))</f>
        <v/>
      </c>
      <c r="F6509" s="94"/>
      <c r="H6509" s="113"/>
      <c r="I6509" s="113"/>
      <c r="K6509" s="15"/>
      <c r="L6509" s="15"/>
      <c r="M6509" s="15">
        <f t="shared" si="303"/>
        <v>1</v>
      </c>
      <c r="N6509" s="15" t="str">
        <f t="shared" si="304"/>
        <v>-</v>
      </c>
      <c r="O6509" s="150">
        <f t="shared" si="305"/>
        <v>0</v>
      </c>
      <c r="P6509" s="15" t="str">
        <f>IF(COUNTIF('Personálie dobrovolníků '!U:X,N6509)&gt;0,"ANO","")</f>
        <v/>
      </c>
      <c r="Q6509" s="15"/>
    </row>
    <row r="6510" spans="2:17" s="25" customFormat="1" x14ac:dyDescent="0.3">
      <c r="B6510" s="15" t="str">
        <f>IF(A6510="","",VLOOKUP(A6510,Tabulka3[[Číslo smlouvy   u pravidelné činnosti]:[Příjmení]],3,0))</f>
        <v/>
      </c>
      <c r="C6510" s="15" t="str">
        <f>IF(A6510="","",VLOOKUP(A6510,Tabulka3[[Číslo smlouvy   u pravidelné činnosti]:[Příjmení]],4,0))</f>
        <v/>
      </c>
      <c r="F6510" s="94"/>
      <c r="H6510" s="113"/>
      <c r="I6510" s="113"/>
      <c r="K6510" s="15"/>
      <c r="L6510" s="15"/>
      <c r="M6510" s="15">
        <f t="shared" si="303"/>
        <v>1</v>
      </c>
      <c r="N6510" s="15" t="str">
        <f t="shared" si="304"/>
        <v>-</v>
      </c>
      <c r="O6510" s="150">
        <f t="shared" si="305"/>
        <v>0</v>
      </c>
      <c r="P6510" s="15" t="str">
        <f>IF(COUNTIF('Personálie dobrovolníků '!U:X,N6510)&gt;0,"ANO","")</f>
        <v/>
      </c>
      <c r="Q6510" s="15"/>
    </row>
    <row r="6511" spans="2:17" s="25" customFormat="1" x14ac:dyDescent="0.3">
      <c r="B6511" s="15" t="str">
        <f>IF(A6511="","",VLOOKUP(A6511,Tabulka3[[Číslo smlouvy   u pravidelné činnosti]:[Příjmení]],3,0))</f>
        <v/>
      </c>
      <c r="C6511" s="15" t="str">
        <f>IF(A6511="","",VLOOKUP(A6511,Tabulka3[[Číslo smlouvy   u pravidelné činnosti]:[Příjmení]],4,0))</f>
        <v/>
      </c>
      <c r="F6511" s="94"/>
      <c r="H6511" s="113"/>
      <c r="I6511" s="113"/>
      <c r="K6511" s="15"/>
      <c r="L6511" s="15"/>
      <c r="M6511" s="15">
        <f t="shared" si="303"/>
        <v>1</v>
      </c>
      <c r="N6511" s="15" t="str">
        <f t="shared" si="304"/>
        <v>-</v>
      </c>
      <c r="O6511" s="150">
        <f t="shared" si="305"/>
        <v>0</v>
      </c>
      <c r="P6511" s="15" t="str">
        <f>IF(COUNTIF('Personálie dobrovolníků '!U:X,N6511)&gt;0,"ANO","")</f>
        <v/>
      </c>
      <c r="Q6511" s="15"/>
    </row>
    <row r="6512" spans="2:17" s="25" customFormat="1" x14ac:dyDescent="0.3">
      <c r="B6512" s="15" t="str">
        <f>IF(A6512="","",VLOOKUP(A6512,Tabulka3[[Číslo smlouvy   u pravidelné činnosti]:[Příjmení]],3,0))</f>
        <v/>
      </c>
      <c r="C6512" s="15" t="str">
        <f>IF(A6512="","",VLOOKUP(A6512,Tabulka3[[Číslo smlouvy   u pravidelné činnosti]:[Příjmení]],4,0))</f>
        <v/>
      </c>
      <c r="F6512" s="94"/>
      <c r="H6512" s="113"/>
      <c r="I6512" s="113"/>
      <c r="K6512" s="15"/>
      <c r="L6512" s="15"/>
      <c r="M6512" s="15">
        <f t="shared" si="303"/>
        <v>1</v>
      </c>
      <c r="N6512" s="15" t="str">
        <f t="shared" si="304"/>
        <v>-</v>
      </c>
      <c r="O6512" s="150">
        <f t="shared" si="305"/>
        <v>0</v>
      </c>
      <c r="P6512" s="15" t="str">
        <f>IF(COUNTIF('Personálie dobrovolníků '!U:X,N6512)&gt;0,"ANO","")</f>
        <v/>
      </c>
      <c r="Q6512" s="15"/>
    </row>
    <row r="6513" spans="2:17" s="25" customFormat="1" x14ac:dyDescent="0.3">
      <c r="B6513" s="15" t="str">
        <f>IF(A6513="","",VLOOKUP(A6513,Tabulka3[[Číslo smlouvy   u pravidelné činnosti]:[Příjmení]],3,0))</f>
        <v/>
      </c>
      <c r="C6513" s="15" t="str">
        <f>IF(A6513="","",VLOOKUP(A6513,Tabulka3[[Číslo smlouvy   u pravidelné činnosti]:[Příjmení]],4,0))</f>
        <v/>
      </c>
      <c r="F6513" s="94"/>
      <c r="H6513" s="113"/>
      <c r="I6513" s="113"/>
      <c r="K6513" s="15"/>
      <c r="L6513" s="15"/>
      <c r="M6513" s="15">
        <f t="shared" si="303"/>
        <v>1</v>
      </c>
      <c r="N6513" s="15" t="str">
        <f t="shared" si="304"/>
        <v>-</v>
      </c>
      <c r="O6513" s="150">
        <f t="shared" si="305"/>
        <v>0</v>
      </c>
      <c r="P6513" s="15" t="str">
        <f>IF(COUNTIF('Personálie dobrovolníků '!U:X,N6513)&gt;0,"ANO","")</f>
        <v/>
      </c>
      <c r="Q6513" s="15"/>
    </row>
    <row r="6514" spans="2:17" s="25" customFormat="1" x14ac:dyDescent="0.3">
      <c r="B6514" s="15" t="str">
        <f>IF(A6514="","",VLOOKUP(A6514,Tabulka3[[Číslo smlouvy   u pravidelné činnosti]:[Příjmení]],3,0))</f>
        <v/>
      </c>
      <c r="C6514" s="15" t="str">
        <f>IF(A6514="","",VLOOKUP(A6514,Tabulka3[[Číslo smlouvy   u pravidelné činnosti]:[Příjmení]],4,0))</f>
        <v/>
      </c>
      <c r="F6514" s="94"/>
      <c r="H6514" s="113"/>
      <c r="I6514" s="113"/>
      <c r="K6514" s="15"/>
      <c r="L6514" s="15"/>
      <c r="M6514" s="15">
        <f t="shared" si="303"/>
        <v>1</v>
      </c>
      <c r="N6514" s="15" t="str">
        <f t="shared" si="304"/>
        <v>-</v>
      </c>
      <c r="O6514" s="150">
        <f t="shared" si="305"/>
        <v>0</v>
      </c>
      <c r="P6514" s="15" t="str">
        <f>IF(COUNTIF('Personálie dobrovolníků '!U:X,N6514)&gt;0,"ANO","")</f>
        <v/>
      </c>
      <c r="Q6514" s="15"/>
    </row>
    <row r="6515" spans="2:17" s="25" customFormat="1" x14ac:dyDescent="0.3">
      <c r="B6515" s="15" t="str">
        <f>IF(A6515="","",VLOOKUP(A6515,Tabulka3[[Číslo smlouvy   u pravidelné činnosti]:[Příjmení]],3,0))</f>
        <v/>
      </c>
      <c r="C6515" s="15" t="str">
        <f>IF(A6515="","",VLOOKUP(A6515,Tabulka3[[Číslo smlouvy   u pravidelné činnosti]:[Příjmení]],4,0))</f>
        <v/>
      </c>
      <c r="F6515" s="94"/>
      <c r="H6515" s="113"/>
      <c r="I6515" s="113"/>
      <c r="K6515" s="15"/>
      <c r="L6515" s="15"/>
      <c r="M6515" s="15">
        <f t="shared" si="303"/>
        <v>1</v>
      </c>
      <c r="N6515" s="15" t="str">
        <f t="shared" si="304"/>
        <v>-</v>
      </c>
      <c r="O6515" s="150">
        <f t="shared" si="305"/>
        <v>0</v>
      </c>
      <c r="P6515" s="15" t="str">
        <f>IF(COUNTIF('Personálie dobrovolníků '!U:X,N6515)&gt;0,"ANO","")</f>
        <v/>
      </c>
      <c r="Q6515" s="15"/>
    </row>
    <row r="6516" spans="2:17" s="25" customFormat="1" x14ac:dyDescent="0.3">
      <c r="B6516" s="15" t="str">
        <f>IF(A6516="","",VLOOKUP(A6516,Tabulka3[[Číslo smlouvy   u pravidelné činnosti]:[Příjmení]],3,0))</f>
        <v/>
      </c>
      <c r="C6516" s="15" t="str">
        <f>IF(A6516="","",VLOOKUP(A6516,Tabulka3[[Číslo smlouvy   u pravidelné činnosti]:[Příjmení]],4,0))</f>
        <v/>
      </c>
      <c r="F6516" s="94"/>
      <c r="H6516" s="113"/>
      <c r="I6516" s="113"/>
      <c r="K6516" s="15"/>
      <c r="L6516" s="15"/>
      <c r="M6516" s="15">
        <f t="shared" si="303"/>
        <v>1</v>
      </c>
      <c r="N6516" s="15" t="str">
        <f t="shared" si="304"/>
        <v>-</v>
      </c>
      <c r="O6516" s="150">
        <f t="shared" si="305"/>
        <v>0</v>
      </c>
      <c r="P6516" s="15" t="str">
        <f>IF(COUNTIF('Personálie dobrovolníků '!U:X,N6516)&gt;0,"ANO","")</f>
        <v/>
      </c>
      <c r="Q6516" s="15"/>
    </row>
    <row r="6517" spans="2:17" s="25" customFormat="1" x14ac:dyDescent="0.3">
      <c r="B6517" s="15" t="str">
        <f>IF(A6517="","",VLOOKUP(A6517,Tabulka3[[Číslo smlouvy   u pravidelné činnosti]:[Příjmení]],3,0))</f>
        <v/>
      </c>
      <c r="C6517" s="15" t="str">
        <f>IF(A6517="","",VLOOKUP(A6517,Tabulka3[[Číslo smlouvy   u pravidelné činnosti]:[Příjmení]],4,0))</f>
        <v/>
      </c>
      <c r="F6517" s="94"/>
      <c r="H6517" s="113"/>
      <c r="I6517" s="113"/>
      <c r="K6517" s="15"/>
      <c r="L6517" s="15"/>
      <c r="M6517" s="15">
        <f t="shared" si="303"/>
        <v>1</v>
      </c>
      <c r="N6517" s="15" t="str">
        <f t="shared" si="304"/>
        <v>-</v>
      </c>
      <c r="O6517" s="150">
        <f t="shared" si="305"/>
        <v>0</v>
      </c>
      <c r="P6517" s="15" t="str">
        <f>IF(COUNTIF('Personálie dobrovolníků '!U:X,N6517)&gt;0,"ANO","")</f>
        <v/>
      </c>
      <c r="Q6517" s="15"/>
    </row>
    <row r="6518" spans="2:17" s="25" customFormat="1" x14ac:dyDescent="0.3">
      <c r="B6518" s="15" t="str">
        <f>IF(A6518="","",VLOOKUP(A6518,Tabulka3[[Číslo smlouvy   u pravidelné činnosti]:[Příjmení]],3,0))</f>
        <v/>
      </c>
      <c r="C6518" s="15" t="str">
        <f>IF(A6518="","",VLOOKUP(A6518,Tabulka3[[Číslo smlouvy   u pravidelné činnosti]:[Příjmení]],4,0))</f>
        <v/>
      </c>
      <c r="F6518" s="94"/>
      <c r="H6518" s="113"/>
      <c r="I6518" s="113"/>
      <c r="K6518" s="15"/>
      <c r="L6518" s="15"/>
      <c r="M6518" s="15">
        <f t="shared" si="303"/>
        <v>1</v>
      </c>
      <c r="N6518" s="15" t="str">
        <f t="shared" si="304"/>
        <v>-</v>
      </c>
      <c r="O6518" s="150">
        <f t="shared" si="305"/>
        <v>0</v>
      </c>
      <c r="P6518" s="15" t="str">
        <f>IF(COUNTIF('Personálie dobrovolníků '!U:X,N6518)&gt;0,"ANO","")</f>
        <v/>
      </c>
      <c r="Q6518" s="15"/>
    </row>
    <row r="6519" spans="2:17" s="25" customFormat="1" x14ac:dyDescent="0.3">
      <c r="B6519" s="15" t="str">
        <f>IF(A6519="","",VLOOKUP(A6519,Tabulka3[[Číslo smlouvy   u pravidelné činnosti]:[Příjmení]],3,0))</f>
        <v/>
      </c>
      <c r="C6519" s="15" t="str">
        <f>IF(A6519="","",VLOOKUP(A6519,Tabulka3[[Číslo smlouvy   u pravidelné činnosti]:[Příjmení]],4,0))</f>
        <v/>
      </c>
      <c r="F6519" s="94"/>
      <c r="H6519" s="113"/>
      <c r="I6519" s="113"/>
      <c r="K6519" s="15"/>
      <c r="L6519" s="15"/>
      <c r="M6519" s="15">
        <f t="shared" si="303"/>
        <v>1</v>
      </c>
      <c r="N6519" s="15" t="str">
        <f t="shared" si="304"/>
        <v>-</v>
      </c>
      <c r="O6519" s="150">
        <f t="shared" si="305"/>
        <v>0</v>
      </c>
      <c r="P6519" s="15" t="str">
        <f>IF(COUNTIF('Personálie dobrovolníků '!U:X,N6519)&gt;0,"ANO","")</f>
        <v/>
      </c>
      <c r="Q6519" s="15"/>
    </row>
    <row r="6520" spans="2:17" s="25" customFormat="1" x14ac:dyDescent="0.3">
      <c r="B6520" s="15" t="str">
        <f>IF(A6520="","",VLOOKUP(A6520,Tabulka3[[Číslo smlouvy   u pravidelné činnosti]:[Příjmení]],3,0))</f>
        <v/>
      </c>
      <c r="C6520" s="15" t="str">
        <f>IF(A6520="","",VLOOKUP(A6520,Tabulka3[[Číslo smlouvy   u pravidelné činnosti]:[Příjmení]],4,0))</f>
        <v/>
      </c>
      <c r="F6520" s="94"/>
      <c r="H6520" s="113"/>
      <c r="I6520" s="113"/>
      <c r="K6520" s="15"/>
      <c r="L6520" s="15"/>
      <c r="M6520" s="15">
        <f t="shared" si="303"/>
        <v>1</v>
      </c>
      <c r="N6520" s="15" t="str">
        <f t="shared" si="304"/>
        <v>-</v>
      </c>
      <c r="O6520" s="150">
        <f t="shared" si="305"/>
        <v>0</v>
      </c>
      <c r="P6520" s="15" t="str">
        <f>IF(COUNTIF('Personálie dobrovolníků '!U:X,N6520)&gt;0,"ANO","")</f>
        <v/>
      </c>
      <c r="Q6520" s="15"/>
    </row>
    <row r="6521" spans="2:17" s="25" customFormat="1" x14ac:dyDescent="0.3">
      <c r="B6521" s="15" t="str">
        <f>IF(A6521="","",VLOOKUP(A6521,Tabulka3[[Číslo smlouvy   u pravidelné činnosti]:[Příjmení]],3,0))</f>
        <v/>
      </c>
      <c r="C6521" s="15" t="str">
        <f>IF(A6521="","",VLOOKUP(A6521,Tabulka3[[Číslo smlouvy   u pravidelné činnosti]:[Příjmení]],4,0))</f>
        <v/>
      </c>
      <c r="F6521" s="94"/>
      <c r="H6521" s="113"/>
      <c r="I6521" s="113"/>
      <c r="K6521" s="15"/>
      <c r="L6521" s="15"/>
      <c r="M6521" s="15">
        <f t="shared" si="303"/>
        <v>1</v>
      </c>
      <c r="N6521" s="15" t="str">
        <f t="shared" si="304"/>
        <v>-</v>
      </c>
      <c r="O6521" s="150">
        <f t="shared" si="305"/>
        <v>0</v>
      </c>
      <c r="P6521" s="15" t="str">
        <f>IF(COUNTIF('Personálie dobrovolníků '!U:X,N6521)&gt;0,"ANO","")</f>
        <v/>
      </c>
      <c r="Q6521" s="15"/>
    </row>
    <row r="6522" spans="2:17" s="25" customFormat="1" x14ac:dyDescent="0.3">
      <c r="B6522" s="15" t="str">
        <f>IF(A6522="","",VLOOKUP(A6522,Tabulka3[[Číslo smlouvy   u pravidelné činnosti]:[Příjmení]],3,0))</f>
        <v/>
      </c>
      <c r="C6522" s="15" t="str">
        <f>IF(A6522="","",VLOOKUP(A6522,Tabulka3[[Číslo smlouvy   u pravidelné činnosti]:[Příjmení]],4,0))</f>
        <v/>
      </c>
      <c r="F6522" s="94"/>
      <c r="H6522" s="113"/>
      <c r="I6522" s="113"/>
      <c r="K6522" s="15"/>
      <c r="L6522" s="15"/>
      <c r="M6522" s="15">
        <f t="shared" si="303"/>
        <v>1</v>
      </c>
      <c r="N6522" s="15" t="str">
        <f t="shared" si="304"/>
        <v>-</v>
      </c>
      <c r="O6522" s="150">
        <f t="shared" si="305"/>
        <v>0</v>
      </c>
      <c r="P6522" s="15" t="str">
        <f>IF(COUNTIF('Personálie dobrovolníků '!U:X,N6522)&gt;0,"ANO","")</f>
        <v/>
      </c>
      <c r="Q6522" s="15"/>
    </row>
    <row r="6523" spans="2:17" s="25" customFormat="1" x14ac:dyDescent="0.3">
      <c r="B6523" s="15" t="str">
        <f>IF(A6523="","",VLOOKUP(A6523,Tabulka3[[Číslo smlouvy   u pravidelné činnosti]:[Příjmení]],3,0))</f>
        <v/>
      </c>
      <c r="C6523" s="15" t="str">
        <f>IF(A6523="","",VLOOKUP(A6523,Tabulka3[[Číslo smlouvy   u pravidelné činnosti]:[Příjmení]],4,0))</f>
        <v/>
      </c>
      <c r="F6523" s="94"/>
      <c r="H6523" s="113"/>
      <c r="I6523" s="113"/>
      <c r="K6523" s="15"/>
      <c r="L6523" s="15"/>
      <c r="M6523" s="15">
        <f t="shared" si="303"/>
        <v>1</v>
      </c>
      <c r="N6523" s="15" t="str">
        <f t="shared" si="304"/>
        <v>-</v>
      </c>
      <c r="O6523" s="150">
        <f t="shared" si="305"/>
        <v>0</v>
      </c>
      <c r="P6523" s="15" t="str">
        <f>IF(COUNTIF('Personálie dobrovolníků '!U:X,N6523)&gt;0,"ANO","")</f>
        <v/>
      </c>
      <c r="Q6523" s="15"/>
    </row>
    <row r="6524" spans="2:17" s="25" customFormat="1" x14ac:dyDescent="0.3">
      <c r="B6524" s="15" t="str">
        <f>IF(A6524="","",VLOOKUP(A6524,Tabulka3[[Číslo smlouvy   u pravidelné činnosti]:[Příjmení]],3,0))</f>
        <v/>
      </c>
      <c r="C6524" s="15" t="str">
        <f>IF(A6524="","",VLOOKUP(A6524,Tabulka3[[Číslo smlouvy   u pravidelné činnosti]:[Příjmení]],4,0))</f>
        <v/>
      </c>
      <c r="F6524" s="94"/>
      <c r="H6524" s="113"/>
      <c r="I6524" s="113"/>
      <c r="K6524" s="15"/>
      <c r="L6524" s="15"/>
      <c r="M6524" s="15">
        <f t="shared" si="303"/>
        <v>1</v>
      </c>
      <c r="N6524" s="15" t="str">
        <f t="shared" si="304"/>
        <v>-</v>
      </c>
      <c r="O6524" s="150">
        <f t="shared" si="305"/>
        <v>0</v>
      </c>
      <c r="P6524" s="15" t="str">
        <f>IF(COUNTIF('Personálie dobrovolníků '!U:X,N6524)&gt;0,"ANO","")</f>
        <v/>
      </c>
      <c r="Q6524" s="15"/>
    </row>
    <row r="6525" spans="2:17" s="25" customFormat="1" x14ac:dyDescent="0.3">
      <c r="B6525" s="15" t="str">
        <f>IF(A6525="","",VLOOKUP(A6525,Tabulka3[[Číslo smlouvy   u pravidelné činnosti]:[Příjmení]],3,0))</f>
        <v/>
      </c>
      <c r="C6525" s="15" t="str">
        <f>IF(A6525="","",VLOOKUP(A6525,Tabulka3[[Číslo smlouvy   u pravidelné činnosti]:[Příjmení]],4,0))</f>
        <v/>
      </c>
      <c r="F6525" s="94"/>
      <c r="H6525" s="113"/>
      <c r="I6525" s="113"/>
      <c r="K6525" s="15"/>
      <c r="L6525" s="15"/>
      <c r="M6525" s="15">
        <f t="shared" si="303"/>
        <v>1</v>
      </c>
      <c r="N6525" s="15" t="str">
        <f t="shared" si="304"/>
        <v>-</v>
      </c>
      <c r="O6525" s="150">
        <f t="shared" si="305"/>
        <v>0</v>
      </c>
      <c r="P6525" s="15" t="str">
        <f>IF(COUNTIF('Personálie dobrovolníků '!U:X,N6525)&gt;0,"ANO","")</f>
        <v/>
      </c>
      <c r="Q6525" s="15"/>
    </row>
    <row r="6526" spans="2:17" s="25" customFormat="1" x14ac:dyDescent="0.3">
      <c r="B6526" s="15" t="str">
        <f>IF(A6526="","",VLOOKUP(A6526,Tabulka3[[Číslo smlouvy   u pravidelné činnosti]:[Příjmení]],3,0))</f>
        <v/>
      </c>
      <c r="C6526" s="15" t="str">
        <f>IF(A6526="","",VLOOKUP(A6526,Tabulka3[[Číslo smlouvy   u pravidelné činnosti]:[Příjmení]],4,0))</f>
        <v/>
      </c>
      <c r="F6526" s="94"/>
      <c r="H6526" s="113"/>
      <c r="I6526" s="113"/>
      <c r="K6526" s="15"/>
      <c r="L6526" s="15"/>
      <c r="M6526" s="15">
        <f t="shared" si="303"/>
        <v>1</v>
      </c>
      <c r="N6526" s="15" t="str">
        <f t="shared" si="304"/>
        <v>-</v>
      </c>
      <c r="O6526" s="150">
        <f t="shared" si="305"/>
        <v>0</v>
      </c>
      <c r="P6526" s="15" t="str">
        <f>IF(COUNTIF('Personálie dobrovolníků '!U:X,N6526)&gt;0,"ANO","")</f>
        <v/>
      </c>
      <c r="Q6526" s="15"/>
    </row>
    <row r="6527" spans="2:17" s="25" customFormat="1" x14ac:dyDescent="0.3">
      <c r="B6527" s="15" t="str">
        <f>IF(A6527="","",VLOOKUP(A6527,Tabulka3[[Číslo smlouvy   u pravidelné činnosti]:[Příjmení]],3,0))</f>
        <v/>
      </c>
      <c r="C6527" s="15" t="str">
        <f>IF(A6527="","",VLOOKUP(A6527,Tabulka3[[Číslo smlouvy   u pravidelné činnosti]:[Příjmení]],4,0))</f>
        <v/>
      </c>
      <c r="F6527" s="94"/>
      <c r="H6527" s="113"/>
      <c r="I6527" s="113"/>
      <c r="K6527" s="15"/>
      <c r="L6527" s="15"/>
      <c r="M6527" s="15">
        <f t="shared" si="303"/>
        <v>1</v>
      </c>
      <c r="N6527" s="15" t="str">
        <f t="shared" si="304"/>
        <v>-</v>
      </c>
      <c r="O6527" s="150">
        <f t="shared" si="305"/>
        <v>0</v>
      </c>
      <c r="P6527" s="15" t="str">
        <f>IF(COUNTIF('Personálie dobrovolníků '!U:X,N6527)&gt;0,"ANO","")</f>
        <v/>
      </c>
      <c r="Q6527" s="15"/>
    </row>
    <row r="6528" spans="2:17" s="25" customFormat="1" x14ac:dyDescent="0.3">
      <c r="B6528" s="15" t="str">
        <f>IF(A6528="","",VLOOKUP(A6528,Tabulka3[[Číslo smlouvy   u pravidelné činnosti]:[Příjmení]],3,0))</f>
        <v/>
      </c>
      <c r="C6528" s="15" t="str">
        <f>IF(A6528="","",VLOOKUP(A6528,Tabulka3[[Číslo smlouvy   u pravidelné činnosti]:[Příjmení]],4,0))</f>
        <v/>
      </c>
      <c r="F6528" s="94"/>
      <c r="H6528" s="113"/>
      <c r="I6528" s="113"/>
      <c r="K6528" s="15"/>
      <c r="L6528" s="15"/>
      <c r="M6528" s="15">
        <f t="shared" si="303"/>
        <v>1</v>
      </c>
      <c r="N6528" s="15" t="str">
        <f t="shared" si="304"/>
        <v>-</v>
      </c>
      <c r="O6528" s="150">
        <f t="shared" si="305"/>
        <v>0</v>
      </c>
      <c r="P6528" s="15" t="str">
        <f>IF(COUNTIF('Personálie dobrovolníků '!U:X,N6528)&gt;0,"ANO","")</f>
        <v/>
      </c>
      <c r="Q6528" s="15"/>
    </row>
    <row r="6529" spans="2:17" s="25" customFormat="1" x14ac:dyDescent="0.3">
      <c r="B6529" s="15" t="str">
        <f>IF(A6529="","",VLOOKUP(A6529,Tabulka3[[Číslo smlouvy   u pravidelné činnosti]:[Příjmení]],3,0))</f>
        <v/>
      </c>
      <c r="C6529" s="15" t="str">
        <f>IF(A6529="","",VLOOKUP(A6529,Tabulka3[[Číslo smlouvy   u pravidelné činnosti]:[Příjmení]],4,0))</f>
        <v/>
      </c>
      <c r="F6529" s="94"/>
      <c r="H6529" s="113"/>
      <c r="I6529" s="113"/>
      <c r="K6529" s="15"/>
      <c r="L6529" s="15"/>
      <c r="M6529" s="15">
        <f t="shared" si="303"/>
        <v>1</v>
      </c>
      <c r="N6529" s="15" t="str">
        <f t="shared" si="304"/>
        <v>-</v>
      </c>
      <c r="O6529" s="150">
        <f t="shared" si="305"/>
        <v>0</v>
      </c>
      <c r="P6529" s="15" t="str">
        <f>IF(COUNTIF('Personálie dobrovolníků '!U:X,N6529)&gt;0,"ANO","")</f>
        <v/>
      </c>
      <c r="Q6529" s="15"/>
    </row>
    <row r="6530" spans="2:17" s="25" customFormat="1" x14ac:dyDescent="0.3">
      <c r="B6530" s="15" t="str">
        <f>IF(A6530="","",VLOOKUP(A6530,Tabulka3[[Číslo smlouvy   u pravidelné činnosti]:[Příjmení]],3,0))</f>
        <v/>
      </c>
      <c r="C6530" s="15" t="str">
        <f>IF(A6530="","",VLOOKUP(A6530,Tabulka3[[Číslo smlouvy   u pravidelné činnosti]:[Příjmení]],4,0))</f>
        <v/>
      </c>
      <c r="F6530" s="94"/>
      <c r="H6530" s="113"/>
      <c r="I6530" s="113"/>
      <c r="K6530" s="15"/>
      <c r="L6530" s="15"/>
      <c r="M6530" s="15">
        <f t="shared" si="303"/>
        <v>1</v>
      </c>
      <c r="N6530" s="15" t="str">
        <f t="shared" si="304"/>
        <v>-</v>
      </c>
      <c r="O6530" s="150">
        <f t="shared" si="305"/>
        <v>0</v>
      </c>
      <c r="P6530" s="15" t="str">
        <f>IF(COUNTIF('Personálie dobrovolníků '!U:X,N6530)&gt;0,"ANO","")</f>
        <v/>
      </c>
      <c r="Q6530" s="15"/>
    </row>
    <row r="6531" spans="2:17" s="25" customFormat="1" x14ac:dyDescent="0.3">
      <c r="B6531" s="15" t="str">
        <f>IF(A6531="","",VLOOKUP(A6531,Tabulka3[[Číslo smlouvy   u pravidelné činnosti]:[Příjmení]],3,0))</f>
        <v/>
      </c>
      <c r="C6531" s="15" t="str">
        <f>IF(A6531="","",VLOOKUP(A6531,Tabulka3[[Číslo smlouvy   u pravidelné činnosti]:[Příjmení]],4,0))</f>
        <v/>
      </c>
      <c r="F6531" s="94"/>
      <c r="H6531" s="113"/>
      <c r="I6531" s="113"/>
      <c r="K6531" s="15"/>
      <c r="L6531" s="15"/>
      <c r="M6531" s="15">
        <f t="shared" si="303"/>
        <v>1</v>
      </c>
      <c r="N6531" s="15" t="str">
        <f t="shared" si="304"/>
        <v>-</v>
      </c>
      <c r="O6531" s="150">
        <f t="shared" si="305"/>
        <v>0</v>
      </c>
      <c r="P6531" s="15" t="str">
        <f>IF(COUNTIF('Personálie dobrovolníků '!U:X,N6531)&gt;0,"ANO","")</f>
        <v/>
      </c>
      <c r="Q6531" s="15"/>
    </row>
    <row r="6532" spans="2:17" s="25" customFormat="1" x14ac:dyDescent="0.3">
      <c r="B6532" s="15" t="str">
        <f>IF(A6532="","",VLOOKUP(A6532,Tabulka3[[Číslo smlouvy   u pravidelné činnosti]:[Příjmení]],3,0))</f>
        <v/>
      </c>
      <c r="C6532" s="15" t="str">
        <f>IF(A6532="","",VLOOKUP(A6532,Tabulka3[[Číslo smlouvy   u pravidelné činnosti]:[Příjmení]],4,0))</f>
        <v/>
      </c>
      <c r="F6532" s="94"/>
      <c r="H6532" s="113"/>
      <c r="I6532" s="113"/>
      <c r="K6532" s="15"/>
      <c r="L6532" s="15"/>
      <c r="M6532" s="15">
        <f t="shared" ref="M6532:M6595" si="306">IF(OR(
   AND($H6532=$K$12, $I6532=$L$4),
   AND($H6532=$K$12, $I6532=$L$5),
   AND($H6532=$K$12, $I6532=$L$6),
   AND($H6532=$K$12, $I6532=$L$7),
   AND($H6532=$K$11, $I6532=$L$4),
   AND($H6532=$K$11, $I6532=$L$5),
   AND($H6532=$K$11, $I6532=$L$6),
   AND($H6532=$K$11, $I6532=$L$7),
   AND($H6532=$K$5, $I6532=$L$5),
   AND($H6532=$K$6, $I6532=$L$4),
   AND($H6532=$K$6, $I6532=$L$5),
   AND($H6532=$K$6, $I6532=$L$7),
   AND($H6532=$K$4, $I6532=$L$6),
), 0, 1)</f>
        <v>1</v>
      </c>
      <c r="N6532" s="15" t="str">
        <f t="shared" ref="N6532:N6595" si="307">A6532 &amp; "-" &amp; J6532</f>
        <v>-</v>
      </c>
      <c r="O6532" s="150">
        <f t="shared" ref="O6532:O6595" si="308">IF(AND(M6532&lt;&gt;0, P6532="ANO"), 1, 0)</f>
        <v>0</v>
      </c>
      <c r="P6532" s="15" t="str">
        <f>IF(COUNTIF('Personálie dobrovolníků '!U:X,N6532)&gt;0,"ANO","")</f>
        <v/>
      </c>
      <c r="Q6532" s="15"/>
    </row>
    <row r="6533" spans="2:17" s="25" customFormat="1" x14ac:dyDescent="0.3">
      <c r="B6533" s="15" t="str">
        <f>IF(A6533="","",VLOOKUP(A6533,Tabulka3[[Číslo smlouvy   u pravidelné činnosti]:[Příjmení]],3,0))</f>
        <v/>
      </c>
      <c r="C6533" s="15" t="str">
        <f>IF(A6533="","",VLOOKUP(A6533,Tabulka3[[Číslo smlouvy   u pravidelné činnosti]:[Příjmení]],4,0))</f>
        <v/>
      </c>
      <c r="F6533" s="94"/>
      <c r="H6533" s="113"/>
      <c r="I6533" s="113"/>
      <c r="K6533" s="15"/>
      <c r="L6533" s="15"/>
      <c r="M6533" s="15">
        <f t="shared" si="306"/>
        <v>1</v>
      </c>
      <c r="N6533" s="15" t="str">
        <f t="shared" si="307"/>
        <v>-</v>
      </c>
      <c r="O6533" s="150">
        <f t="shared" si="308"/>
        <v>0</v>
      </c>
      <c r="P6533" s="15" t="str">
        <f>IF(COUNTIF('Personálie dobrovolníků '!U:X,N6533)&gt;0,"ANO","")</f>
        <v/>
      </c>
      <c r="Q6533" s="15"/>
    </row>
    <row r="6534" spans="2:17" s="25" customFormat="1" x14ac:dyDescent="0.3">
      <c r="B6534" s="15" t="str">
        <f>IF(A6534="","",VLOOKUP(A6534,Tabulka3[[Číslo smlouvy   u pravidelné činnosti]:[Příjmení]],3,0))</f>
        <v/>
      </c>
      <c r="C6534" s="15" t="str">
        <f>IF(A6534="","",VLOOKUP(A6534,Tabulka3[[Číslo smlouvy   u pravidelné činnosti]:[Příjmení]],4,0))</f>
        <v/>
      </c>
      <c r="F6534" s="94"/>
      <c r="H6534" s="113"/>
      <c r="I6534" s="113"/>
      <c r="K6534" s="15"/>
      <c r="L6534" s="15"/>
      <c r="M6534" s="15">
        <f t="shared" si="306"/>
        <v>1</v>
      </c>
      <c r="N6534" s="15" t="str">
        <f t="shared" si="307"/>
        <v>-</v>
      </c>
      <c r="O6534" s="150">
        <f t="shared" si="308"/>
        <v>0</v>
      </c>
      <c r="P6534" s="15" t="str">
        <f>IF(COUNTIF('Personálie dobrovolníků '!U:X,N6534)&gt;0,"ANO","")</f>
        <v/>
      </c>
      <c r="Q6534" s="15"/>
    </row>
    <row r="6535" spans="2:17" s="25" customFormat="1" x14ac:dyDescent="0.3">
      <c r="B6535" s="15" t="str">
        <f>IF(A6535="","",VLOOKUP(A6535,Tabulka3[[Číslo smlouvy   u pravidelné činnosti]:[Příjmení]],3,0))</f>
        <v/>
      </c>
      <c r="C6535" s="15" t="str">
        <f>IF(A6535="","",VLOOKUP(A6535,Tabulka3[[Číslo smlouvy   u pravidelné činnosti]:[Příjmení]],4,0))</f>
        <v/>
      </c>
      <c r="F6535" s="94"/>
      <c r="H6535" s="113"/>
      <c r="I6535" s="113"/>
      <c r="K6535" s="15"/>
      <c r="L6535" s="15"/>
      <c r="M6535" s="15">
        <f t="shared" si="306"/>
        <v>1</v>
      </c>
      <c r="N6535" s="15" t="str">
        <f t="shared" si="307"/>
        <v>-</v>
      </c>
      <c r="O6535" s="150">
        <f t="shared" si="308"/>
        <v>0</v>
      </c>
      <c r="P6535" s="15" t="str">
        <f>IF(COUNTIF('Personálie dobrovolníků '!U:X,N6535)&gt;0,"ANO","")</f>
        <v/>
      </c>
      <c r="Q6535" s="15"/>
    </row>
    <row r="6536" spans="2:17" s="25" customFormat="1" x14ac:dyDescent="0.3">
      <c r="B6536" s="15" t="str">
        <f>IF(A6536="","",VLOOKUP(A6536,Tabulka3[[Číslo smlouvy   u pravidelné činnosti]:[Příjmení]],3,0))</f>
        <v/>
      </c>
      <c r="C6536" s="15" t="str">
        <f>IF(A6536="","",VLOOKUP(A6536,Tabulka3[[Číslo smlouvy   u pravidelné činnosti]:[Příjmení]],4,0))</f>
        <v/>
      </c>
      <c r="F6536" s="94"/>
      <c r="H6536" s="113"/>
      <c r="I6536" s="113"/>
      <c r="K6536" s="15"/>
      <c r="L6536" s="15"/>
      <c r="M6536" s="15">
        <f t="shared" si="306"/>
        <v>1</v>
      </c>
      <c r="N6536" s="15" t="str">
        <f t="shared" si="307"/>
        <v>-</v>
      </c>
      <c r="O6536" s="150">
        <f t="shared" si="308"/>
        <v>0</v>
      </c>
      <c r="P6536" s="15" t="str">
        <f>IF(COUNTIF('Personálie dobrovolníků '!U:X,N6536)&gt;0,"ANO","")</f>
        <v/>
      </c>
      <c r="Q6536" s="15"/>
    </row>
    <row r="6537" spans="2:17" s="25" customFormat="1" x14ac:dyDescent="0.3">
      <c r="B6537" s="15" t="str">
        <f>IF(A6537="","",VLOOKUP(A6537,Tabulka3[[Číslo smlouvy   u pravidelné činnosti]:[Příjmení]],3,0))</f>
        <v/>
      </c>
      <c r="C6537" s="15" t="str">
        <f>IF(A6537="","",VLOOKUP(A6537,Tabulka3[[Číslo smlouvy   u pravidelné činnosti]:[Příjmení]],4,0))</f>
        <v/>
      </c>
      <c r="F6537" s="94"/>
      <c r="H6537" s="113"/>
      <c r="I6537" s="113"/>
      <c r="K6537" s="15"/>
      <c r="L6537" s="15"/>
      <c r="M6537" s="15">
        <f t="shared" si="306"/>
        <v>1</v>
      </c>
      <c r="N6537" s="15" t="str">
        <f t="shared" si="307"/>
        <v>-</v>
      </c>
      <c r="O6537" s="150">
        <f t="shared" si="308"/>
        <v>0</v>
      </c>
      <c r="P6537" s="15" t="str">
        <f>IF(COUNTIF('Personálie dobrovolníků '!U:X,N6537)&gt;0,"ANO","")</f>
        <v/>
      </c>
      <c r="Q6537" s="15"/>
    </row>
    <row r="6538" spans="2:17" s="25" customFormat="1" x14ac:dyDescent="0.3">
      <c r="B6538" s="15" t="str">
        <f>IF(A6538="","",VLOOKUP(A6538,Tabulka3[[Číslo smlouvy   u pravidelné činnosti]:[Příjmení]],3,0))</f>
        <v/>
      </c>
      <c r="C6538" s="15" t="str">
        <f>IF(A6538="","",VLOOKUP(A6538,Tabulka3[[Číslo smlouvy   u pravidelné činnosti]:[Příjmení]],4,0))</f>
        <v/>
      </c>
      <c r="F6538" s="94"/>
      <c r="H6538" s="113"/>
      <c r="I6538" s="113"/>
      <c r="K6538" s="15"/>
      <c r="L6538" s="15"/>
      <c r="M6538" s="15">
        <f t="shared" si="306"/>
        <v>1</v>
      </c>
      <c r="N6538" s="15" t="str">
        <f t="shared" si="307"/>
        <v>-</v>
      </c>
      <c r="O6538" s="150">
        <f t="shared" si="308"/>
        <v>0</v>
      </c>
      <c r="P6538" s="15" t="str">
        <f>IF(COUNTIF('Personálie dobrovolníků '!U:X,N6538)&gt;0,"ANO","")</f>
        <v/>
      </c>
      <c r="Q6538" s="15"/>
    </row>
    <row r="6539" spans="2:17" s="25" customFormat="1" x14ac:dyDescent="0.3">
      <c r="B6539" s="15" t="str">
        <f>IF(A6539="","",VLOOKUP(A6539,Tabulka3[[Číslo smlouvy   u pravidelné činnosti]:[Příjmení]],3,0))</f>
        <v/>
      </c>
      <c r="C6539" s="15" t="str">
        <f>IF(A6539="","",VLOOKUP(A6539,Tabulka3[[Číslo smlouvy   u pravidelné činnosti]:[Příjmení]],4,0))</f>
        <v/>
      </c>
      <c r="F6539" s="94"/>
      <c r="H6539" s="113"/>
      <c r="I6539" s="113"/>
      <c r="K6539" s="15"/>
      <c r="L6539" s="15"/>
      <c r="M6539" s="15">
        <f t="shared" si="306"/>
        <v>1</v>
      </c>
      <c r="N6539" s="15" t="str">
        <f t="shared" si="307"/>
        <v>-</v>
      </c>
      <c r="O6539" s="150">
        <f t="shared" si="308"/>
        <v>0</v>
      </c>
      <c r="P6539" s="15" t="str">
        <f>IF(COUNTIF('Personálie dobrovolníků '!U:X,N6539)&gt;0,"ANO","")</f>
        <v/>
      </c>
      <c r="Q6539" s="15"/>
    </row>
    <row r="6540" spans="2:17" s="25" customFormat="1" x14ac:dyDescent="0.3">
      <c r="B6540" s="15" t="str">
        <f>IF(A6540="","",VLOOKUP(A6540,Tabulka3[[Číslo smlouvy   u pravidelné činnosti]:[Příjmení]],3,0))</f>
        <v/>
      </c>
      <c r="C6540" s="15" t="str">
        <f>IF(A6540="","",VLOOKUP(A6540,Tabulka3[[Číslo smlouvy   u pravidelné činnosti]:[Příjmení]],4,0))</f>
        <v/>
      </c>
      <c r="F6540" s="94"/>
      <c r="H6540" s="113"/>
      <c r="I6540" s="113"/>
      <c r="K6540" s="15"/>
      <c r="L6540" s="15"/>
      <c r="M6540" s="15">
        <f t="shared" si="306"/>
        <v>1</v>
      </c>
      <c r="N6540" s="15" t="str">
        <f t="shared" si="307"/>
        <v>-</v>
      </c>
      <c r="O6540" s="150">
        <f t="shared" si="308"/>
        <v>0</v>
      </c>
      <c r="P6540" s="15" t="str">
        <f>IF(COUNTIF('Personálie dobrovolníků '!U:X,N6540)&gt;0,"ANO","")</f>
        <v/>
      </c>
      <c r="Q6540" s="15"/>
    </row>
    <row r="6541" spans="2:17" s="25" customFormat="1" x14ac:dyDescent="0.3">
      <c r="B6541" s="15" t="str">
        <f>IF(A6541="","",VLOOKUP(A6541,Tabulka3[[Číslo smlouvy   u pravidelné činnosti]:[Příjmení]],3,0))</f>
        <v/>
      </c>
      <c r="C6541" s="15" t="str">
        <f>IF(A6541="","",VLOOKUP(A6541,Tabulka3[[Číslo smlouvy   u pravidelné činnosti]:[Příjmení]],4,0))</f>
        <v/>
      </c>
      <c r="F6541" s="94"/>
      <c r="H6541" s="113"/>
      <c r="I6541" s="113"/>
      <c r="K6541" s="15"/>
      <c r="L6541" s="15"/>
      <c r="M6541" s="15">
        <f t="shared" si="306"/>
        <v>1</v>
      </c>
      <c r="N6541" s="15" t="str">
        <f t="shared" si="307"/>
        <v>-</v>
      </c>
      <c r="O6541" s="150">
        <f t="shared" si="308"/>
        <v>0</v>
      </c>
      <c r="P6541" s="15" t="str">
        <f>IF(COUNTIF('Personálie dobrovolníků '!U:X,N6541)&gt;0,"ANO","")</f>
        <v/>
      </c>
      <c r="Q6541" s="15"/>
    </row>
    <row r="6542" spans="2:17" s="25" customFormat="1" x14ac:dyDescent="0.3">
      <c r="B6542" s="15" t="str">
        <f>IF(A6542="","",VLOOKUP(A6542,Tabulka3[[Číslo smlouvy   u pravidelné činnosti]:[Příjmení]],3,0))</f>
        <v/>
      </c>
      <c r="C6542" s="15" t="str">
        <f>IF(A6542="","",VLOOKUP(A6542,Tabulka3[[Číslo smlouvy   u pravidelné činnosti]:[Příjmení]],4,0))</f>
        <v/>
      </c>
      <c r="F6542" s="94"/>
      <c r="H6542" s="113"/>
      <c r="I6542" s="113"/>
      <c r="K6542" s="15"/>
      <c r="L6542" s="15"/>
      <c r="M6542" s="15">
        <f t="shared" si="306"/>
        <v>1</v>
      </c>
      <c r="N6542" s="15" t="str">
        <f t="shared" si="307"/>
        <v>-</v>
      </c>
      <c r="O6542" s="150">
        <f t="shared" si="308"/>
        <v>0</v>
      </c>
      <c r="P6542" s="15" t="str">
        <f>IF(COUNTIF('Personálie dobrovolníků '!U:X,N6542)&gt;0,"ANO","")</f>
        <v/>
      </c>
      <c r="Q6542" s="15"/>
    </row>
    <row r="6543" spans="2:17" s="25" customFormat="1" x14ac:dyDescent="0.3">
      <c r="B6543" s="15" t="str">
        <f>IF(A6543="","",VLOOKUP(A6543,Tabulka3[[Číslo smlouvy   u pravidelné činnosti]:[Příjmení]],3,0))</f>
        <v/>
      </c>
      <c r="C6543" s="15" t="str">
        <f>IF(A6543="","",VLOOKUP(A6543,Tabulka3[[Číslo smlouvy   u pravidelné činnosti]:[Příjmení]],4,0))</f>
        <v/>
      </c>
      <c r="F6543" s="94"/>
      <c r="H6543" s="113"/>
      <c r="I6543" s="113"/>
      <c r="K6543" s="15"/>
      <c r="L6543" s="15"/>
      <c r="M6543" s="15">
        <f t="shared" si="306"/>
        <v>1</v>
      </c>
      <c r="N6543" s="15" t="str">
        <f t="shared" si="307"/>
        <v>-</v>
      </c>
      <c r="O6543" s="150">
        <f t="shared" si="308"/>
        <v>0</v>
      </c>
      <c r="P6543" s="15" t="str">
        <f>IF(COUNTIF('Personálie dobrovolníků '!U:X,N6543)&gt;0,"ANO","")</f>
        <v/>
      </c>
      <c r="Q6543" s="15"/>
    </row>
    <row r="6544" spans="2:17" s="25" customFormat="1" x14ac:dyDescent="0.3">
      <c r="B6544" s="15" t="str">
        <f>IF(A6544="","",VLOOKUP(A6544,Tabulka3[[Číslo smlouvy   u pravidelné činnosti]:[Příjmení]],3,0))</f>
        <v/>
      </c>
      <c r="C6544" s="15" t="str">
        <f>IF(A6544="","",VLOOKUP(A6544,Tabulka3[[Číslo smlouvy   u pravidelné činnosti]:[Příjmení]],4,0))</f>
        <v/>
      </c>
      <c r="F6544" s="94"/>
      <c r="H6544" s="113"/>
      <c r="I6544" s="113"/>
      <c r="K6544" s="15"/>
      <c r="L6544" s="15"/>
      <c r="M6544" s="15">
        <f t="shared" si="306"/>
        <v>1</v>
      </c>
      <c r="N6544" s="15" t="str">
        <f t="shared" si="307"/>
        <v>-</v>
      </c>
      <c r="O6544" s="150">
        <f t="shared" si="308"/>
        <v>0</v>
      </c>
      <c r="P6544" s="15" t="str">
        <f>IF(COUNTIF('Personálie dobrovolníků '!U:X,N6544)&gt;0,"ANO","")</f>
        <v/>
      </c>
      <c r="Q6544" s="15"/>
    </row>
    <row r="6545" spans="2:17" s="25" customFormat="1" x14ac:dyDescent="0.3">
      <c r="B6545" s="15" t="str">
        <f>IF(A6545="","",VLOOKUP(A6545,Tabulka3[[Číslo smlouvy   u pravidelné činnosti]:[Příjmení]],3,0))</f>
        <v/>
      </c>
      <c r="C6545" s="15" t="str">
        <f>IF(A6545="","",VLOOKUP(A6545,Tabulka3[[Číslo smlouvy   u pravidelné činnosti]:[Příjmení]],4,0))</f>
        <v/>
      </c>
      <c r="F6545" s="94"/>
      <c r="H6545" s="113"/>
      <c r="I6545" s="113"/>
      <c r="K6545" s="15"/>
      <c r="L6545" s="15"/>
      <c r="M6545" s="15">
        <f t="shared" si="306"/>
        <v>1</v>
      </c>
      <c r="N6545" s="15" t="str">
        <f t="shared" si="307"/>
        <v>-</v>
      </c>
      <c r="O6545" s="150">
        <f t="shared" si="308"/>
        <v>0</v>
      </c>
      <c r="P6545" s="15" t="str">
        <f>IF(COUNTIF('Personálie dobrovolníků '!U:X,N6545)&gt;0,"ANO","")</f>
        <v/>
      </c>
      <c r="Q6545" s="15"/>
    </row>
    <row r="6546" spans="2:17" s="25" customFormat="1" x14ac:dyDescent="0.3">
      <c r="B6546" s="15" t="str">
        <f>IF(A6546="","",VLOOKUP(A6546,Tabulka3[[Číslo smlouvy   u pravidelné činnosti]:[Příjmení]],3,0))</f>
        <v/>
      </c>
      <c r="C6546" s="15" t="str">
        <f>IF(A6546="","",VLOOKUP(A6546,Tabulka3[[Číslo smlouvy   u pravidelné činnosti]:[Příjmení]],4,0))</f>
        <v/>
      </c>
      <c r="F6546" s="94"/>
      <c r="H6546" s="113"/>
      <c r="I6546" s="113"/>
      <c r="K6546" s="15"/>
      <c r="L6546" s="15"/>
      <c r="M6546" s="15">
        <f t="shared" si="306"/>
        <v>1</v>
      </c>
      <c r="N6546" s="15" t="str">
        <f t="shared" si="307"/>
        <v>-</v>
      </c>
      <c r="O6546" s="150">
        <f t="shared" si="308"/>
        <v>0</v>
      </c>
      <c r="P6546" s="15" t="str">
        <f>IF(COUNTIF('Personálie dobrovolníků '!U:X,N6546)&gt;0,"ANO","")</f>
        <v/>
      </c>
      <c r="Q6546" s="15"/>
    </row>
    <row r="6547" spans="2:17" s="25" customFormat="1" x14ac:dyDescent="0.3">
      <c r="B6547" s="15" t="str">
        <f>IF(A6547="","",VLOOKUP(A6547,Tabulka3[[Číslo smlouvy   u pravidelné činnosti]:[Příjmení]],3,0))</f>
        <v/>
      </c>
      <c r="C6547" s="15" t="str">
        <f>IF(A6547="","",VLOOKUP(A6547,Tabulka3[[Číslo smlouvy   u pravidelné činnosti]:[Příjmení]],4,0))</f>
        <v/>
      </c>
      <c r="F6547" s="94"/>
      <c r="H6547" s="113"/>
      <c r="I6547" s="113"/>
      <c r="K6547" s="15"/>
      <c r="L6547" s="15"/>
      <c r="M6547" s="15">
        <f t="shared" si="306"/>
        <v>1</v>
      </c>
      <c r="N6547" s="15" t="str">
        <f t="shared" si="307"/>
        <v>-</v>
      </c>
      <c r="O6547" s="150">
        <f t="shared" si="308"/>
        <v>0</v>
      </c>
      <c r="P6547" s="15" t="str">
        <f>IF(COUNTIF('Personálie dobrovolníků '!U:X,N6547)&gt;0,"ANO","")</f>
        <v/>
      </c>
      <c r="Q6547" s="15"/>
    </row>
    <row r="6548" spans="2:17" s="25" customFormat="1" x14ac:dyDescent="0.3">
      <c r="B6548" s="15" t="str">
        <f>IF(A6548="","",VLOOKUP(A6548,Tabulka3[[Číslo smlouvy   u pravidelné činnosti]:[Příjmení]],3,0))</f>
        <v/>
      </c>
      <c r="C6548" s="15" t="str">
        <f>IF(A6548="","",VLOOKUP(A6548,Tabulka3[[Číslo smlouvy   u pravidelné činnosti]:[Příjmení]],4,0))</f>
        <v/>
      </c>
      <c r="F6548" s="94"/>
      <c r="H6548" s="113"/>
      <c r="I6548" s="113"/>
      <c r="K6548" s="15"/>
      <c r="L6548" s="15"/>
      <c r="M6548" s="15">
        <f t="shared" si="306"/>
        <v>1</v>
      </c>
      <c r="N6548" s="15" t="str">
        <f t="shared" si="307"/>
        <v>-</v>
      </c>
      <c r="O6548" s="150">
        <f t="shared" si="308"/>
        <v>0</v>
      </c>
      <c r="P6548" s="15" t="str">
        <f>IF(COUNTIF('Personálie dobrovolníků '!U:X,N6548)&gt;0,"ANO","")</f>
        <v/>
      </c>
      <c r="Q6548" s="15"/>
    </row>
    <row r="6549" spans="2:17" s="25" customFormat="1" x14ac:dyDescent="0.3">
      <c r="B6549" s="15" t="str">
        <f>IF(A6549="","",VLOOKUP(A6549,Tabulka3[[Číslo smlouvy   u pravidelné činnosti]:[Příjmení]],3,0))</f>
        <v/>
      </c>
      <c r="C6549" s="15" t="str">
        <f>IF(A6549="","",VLOOKUP(A6549,Tabulka3[[Číslo smlouvy   u pravidelné činnosti]:[Příjmení]],4,0))</f>
        <v/>
      </c>
      <c r="F6549" s="94"/>
      <c r="H6549" s="113"/>
      <c r="I6549" s="113"/>
      <c r="K6549" s="15"/>
      <c r="L6549" s="15"/>
      <c r="M6549" s="15">
        <f t="shared" si="306"/>
        <v>1</v>
      </c>
      <c r="N6549" s="15" t="str">
        <f t="shared" si="307"/>
        <v>-</v>
      </c>
      <c r="O6549" s="150">
        <f t="shared" si="308"/>
        <v>0</v>
      </c>
      <c r="P6549" s="15" t="str">
        <f>IF(COUNTIF('Personálie dobrovolníků '!U:X,N6549)&gt;0,"ANO","")</f>
        <v/>
      </c>
      <c r="Q6549" s="15"/>
    </row>
    <row r="6550" spans="2:17" s="25" customFormat="1" x14ac:dyDescent="0.3">
      <c r="B6550" s="15" t="str">
        <f>IF(A6550="","",VLOOKUP(A6550,Tabulka3[[Číslo smlouvy   u pravidelné činnosti]:[Příjmení]],3,0))</f>
        <v/>
      </c>
      <c r="C6550" s="15" t="str">
        <f>IF(A6550="","",VLOOKUP(A6550,Tabulka3[[Číslo smlouvy   u pravidelné činnosti]:[Příjmení]],4,0))</f>
        <v/>
      </c>
      <c r="F6550" s="94"/>
      <c r="H6550" s="113"/>
      <c r="I6550" s="113"/>
      <c r="K6550" s="15"/>
      <c r="L6550" s="15"/>
      <c r="M6550" s="15">
        <f t="shared" si="306"/>
        <v>1</v>
      </c>
      <c r="N6550" s="15" t="str">
        <f t="shared" si="307"/>
        <v>-</v>
      </c>
      <c r="O6550" s="150">
        <f t="shared" si="308"/>
        <v>0</v>
      </c>
      <c r="P6550" s="15" t="str">
        <f>IF(COUNTIF('Personálie dobrovolníků '!U:X,N6550)&gt;0,"ANO","")</f>
        <v/>
      </c>
      <c r="Q6550" s="15"/>
    </row>
    <row r="6551" spans="2:17" s="25" customFormat="1" x14ac:dyDescent="0.3">
      <c r="B6551" s="15" t="str">
        <f>IF(A6551="","",VLOOKUP(A6551,Tabulka3[[Číslo smlouvy   u pravidelné činnosti]:[Příjmení]],3,0))</f>
        <v/>
      </c>
      <c r="C6551" s="15" t="str">
        <f>IF(A6551="","",VLOOKUP(A6551,Tabulka3[[Číslo smlouvy   u pravidelné činnosti]:[Příjmení]],4,0))</f>
        <v/>
      </c>
      <c r="F6551" s="94"/>
      <c r="H6551" s="113"/>
      <c r="I6551" s="113"/>
      <c r="K6551" s="15"/>
      <c r="L6551" s="15"/>
      <c r="M6551" s="15">
        <f t="shared" si="306"/>
        <v>1</v>
      </c>
      <c r="N6551" s="15" t="str">
        <f t="shared" si="307"/>
        <v>-</v>
      </c>
      <c r="O6551" s="150">
        <f t="shared" si="308"/>
        <v>0</v>
      </c>
      <c r="P6551" s="15" t="str">
        <f>IF(COUNTIF('Personálie dobrovolníků '!U:X,N6551)&gt;0,"ANO","")</f>
        <v/>
      </c>
      <c r="Q6551" s="15"/>
    </row>
    <row r="6552" spans="2:17" s="25" customFormat="1" x14ac:dyDescent="0.3">
      <c r="B6552" s="15" t="str">
        <f>IF(A6552="","",VLOOKUP(A6552,Tabulka3[[Číslo smlouvy   u pravidelné činnosti]:[Příjmení]],3,0))</f>
        <v/>
      </c>
      <c r="C6552" s="15" t="str">
        <f>IF(A6552="","",VLOOKUP(A6552,Tabulka3[[Číslo smlouvy   u pravidelné činnosti]:[Příjmení]],4,0))</f>
        <v/>
      </c>
      <c r="F6552" s="94"/>
      <c r="H6552" s="113"/>
      <c r="I6552" s="113"/>
      <c r="K6552" s="15"/>
      <c r="L6552" s="15"/>
      <c r="M6552" s="15">
        <f t="shared" si="306"/>
        <v>1</v>
      </c>
      <c r="N6552" s="15" t="str">
        <f t="shared" si="307"/>
        <v>-</v>
      </c>
      <c r="O6552" s="150">
        <f t="shared" si="308"/>
        <v>0</v>
      </c>
      <c r="P6552" s="15" t="str">
        <f>IF(COUNTIF('Personálie dobrovolníků '!U:X,N6552)&gt;0,"ANO","")</f>
        <v/>
      </c>
      <c r="Q6552" s="15"/>
    </row>
    <row r="6553" spans="2:17" s="25" customFormat="1" x14ac:dyDescent="0.3">
      <c r="B6553" s="15" t="str">
        <f>IF(A6553="","",VLOOKUP(A6553,Tabulka3[[Číslo smlouvy   u pravidelné činnosti]:[Příjmení]],3,0))</f>
        <v/>
      </c>
      <c r="C6553" s="15" t="str">
        <f>IF(A6553="","",VLOOKUP(A6553,Tabulka3[[Číslo smlouvy   u pravidelné činnosti]:[Příjmení]],4,0))</f>
        <v/>
      </c>
      <c r="F6553" s="94"/>
      <c r="H6553" s="113"/>
      <c r="I6553" s="113"/>
      <c r="K6553" s="15"/>
      <c r="L6553" s="15"/>
      <c r="M6553" s="15">
        <f t="shared" si="306"/>
        <v>1</v>
      </c>
      <c r="N6553" s="15" t="str">
        <f t="shared" si="307"/>
        <v>-</v>
      </c>
      <c r="O6553" s="150">
        <f t="shared" si="308"/>
        <v>0</v>
      </c>
      <c r="P6553" s="15" t="str">
        <f>IF(COUNTIF('Personálie dobrovolníků '!U:X,N6553)&gt;0,"ANO","")</f>
        <v/>
      </c>
      <c r="Q6553" s="15"/>
    </row>
    <row r="6554" spans="2:17" s="25" customFormat="1" x14ac:dyDescent="0.3">
      <c r="B6554" s="15" t="str">
        <f>IF(A6554="","",VLOOKUP(A6554,Tabulka3[[Číslo smlouvy   u pravidelné činnosti]:[Příjmení]],3,0))</f>
        <v/>
      </c>
      <c r="C6554" s="15" t="str">
        <f>IF(A6554="","",VLOOKUP(A6554,Tabulka3[[Číslo smlouvy   u pravidelné činnosti]:[Příjmení]],4,0))</f>
        <v/>
      </c>
      <c r="F6554" s="94"/>
      <c r="H6554" s="113"/>
      <c r="I6554" s="113"/>
      <c r="K6554" s="15"/>
      <c r="L6554" s="15"/>
      <c r="M6554" s="15">
        <f t="shared" si="306"/>
        <v>1</v>
      </c>
      <c r="N6554" s="15" t="str">
        <f t="shared" si="307"/>
        <v>-</v>
      </c>
      <c r="O6554" s="150">
        <f t="shared" si="308"/>
        <v>0</v>
      </c>
      <c r="P6554" s="15" t="str">
        <f>IF(COUNTIF('Personálie dobrovolníků '!U:X,N6554)&gt;0,"ANO","")</f>
        <v/>
      </c>
      <c r="Q6554" s="15"/>
    </row>
    <row r="6555" spans="2:17" s="25" customFormat="1" x14ac:dyDescent="0.3">
      <c r="B6555" s="15" t="str">
        <f>IF(A6555="","",VLOOKUP(A6555,Tabulka3[[Číslo smlouvy   u pravidelné činnosti]:[Příjmení]],3,0))</f>
        <v/>
      </c>
      <c r="C6555" s="15" t="str">
        <f>IF(A6555="","",VLOOKUP(A6555,Tabulka3[[Číslo smlouvy   u pravidelné činnosti]:[Příjmení]],4,0))</f>
        <v/>
      </c>
      <c r="F6555" s="94"/>
      <c r="H6555" s="113"/>
      <c r="I6555" s="113"/>
      <c r="K6555" s="15"/>
      <c r="L6555" s="15"/>
      <c r="M6555" s="15">
        <f t="shared" si="306"/>
        <v>1</v>
      </c>
      <c r="N6555" s="15" t="str">
        <f t="shared" si="307"/>
        <v>-</v>
      </c>
      <c r="O6555" s="150">
        <f t="shared" si="308"/>
        <v>0</v>
      </c>
      <c r="P6555" s="15" t="str">
        <f>IF(COUNTIF('Personálie dobrovolníků '!U:X,N6555)&gt;0,"ANO","")</f>
        <v/>
      </c>
      <c r="Q6555" s="15"/>
    </row>
    <row r="6556" spans="2:17" s="25" customFormat="1" x14ac:dyDescent="0.3">
      <c r="B6556" s="15" t="str">
        <f>IF(A6556="","",VLOOKUP(A6556,Tabulka3[[Číslo smlouvy   u pravidelné činnosti]:[Příjmení]],3,0))</f>
        <v/>
      </c>
      <c r="C6556" s="15" t="str">
        <f>IF(A6556="","",VLOOKUP(A6556,Tabulka3[[Číslo smlouvy   u pravidelné činnosti]:[Příjmení]],4,0))</f>
        <v/>
      </c>
      <c r="F6556" s="94"/>
      <c r="H6556" s="113"/>
      <c r="I6556" s="113"/>
      <c r="K6556" s="15"/>
      <c r="L6556" s="15"/>
      <c r="M6556" s="15">
        <f t="shared" si="306"/>
        <v>1</v>
      </c>
      <c r="N6556" s="15" t="str">
        <f t="shared" si="307"/>
        <v>-</v>
      </c>
      <c r="O6556" s="150">
        <f t="shared" si="308"/>
        <v>0</v>
      </c>
      <c r="P6556" s="15" t="str">
        <f>IF(COUNTIF('Personálie dobrovolníků '!U:X,N6556)&gt;0,"ANO","")</f>
        <v/>
      </c>
      <c r="Q6556" s="15"/>
    </row>
    <row r="6557" spans="2:17" s="25" customFormat="1" x14ac:dyDescent="0.3">
      <c r="B6557" s="15" t="str">
        <f>IF(A6557="","",VLOOKUP(A6557,Tabulka3[[Číslo smlouvy   u pravidelné činnosti]:[Příjmení]],3,0))</f>
        <v/>
      </c>
      <c r="C6557" s="15" t="str">
        <f>IF(A6557="","",VLOOKUP(A6557,Tabulka3[[Číslo smlouvy   u pravidelné činnosti]:[Příjmení]],4,0))</f>
        <v/>
      </c>
      <c r="F6557" s="94"/>
      <c r="H6557" s="113"/>
      <c r="I6557" s="113"/>
      <c r="K6557" s="15"/>
      <c r="L6557" s="15"/>
      <c r="M6557" s="15">
        <f t="shared" si="306"/>
        <v>1</v>
      </c>
      <c r="N6557" s="15" t="str">
        <f t="shared" si="307"/>
        <v>-</v>
      </c>
      <c r="O6557" s="150">
        <f t="shared" si="308"/>
        <v>0</v>
      </c>
      <c r="P6557" s="15" t="str">
        <f>IF(COUNTIF('Personálie dobrovolníků '!U:X,N6557)&gt;0,"ANO","")</f>
        <v/>
      </c>
      <c r="Q6557" s="15"/>
    </row>
    <row r="6558" spans="2:17" s="25" customFormat="1" x14ac:dyDescent="0.3">
      <c r="B6558" s="15" t="str">
        <f>IF(A6558="","",VLOOKUP(A6558,Tabulka3[[Číslo smlouvy   u pravidelné činnosti]:[Příjmení]],3,0))</f>
        <v/>
      </c>
      <c r="C6558" s="15" t="str">
        <f>IF(A6558="","",VLOOKUP(A6558,Tabulka3[[Číslo smlouvy   u pravidelné činnosti]:[Příjmení]],4,0))</f>
        <v/>
      </c>
      <c r="F6558" s="94"/>
      <c r="H6558" s="113"/>
      <c r="I6558" s="113"/>
      <c r="K6558" s="15"/>
      <c r="L6558" s="15"/>
      <c r="M6558" s="15">
        <f t="shared" si="306"/>
        <v>1</v>
      </c>
      <c r="N6558" s="15" t="str">
        <f t="shared" si="307"/>
        <v>-</v>
      </c>
      <c r="O6558" s="150">
        <f t="shared" si="308"/>
        <v>0</v>
      </c>
      <c r="P6558" s="15" t="str">
        <f>IF(COUNTIF('Personálie dobrovolníků '!U:X,N6558)&gt;0,"ANO","")</f>
        <v/>
      </c>
      <c r="Q6558" s="15"/>
    </row>
    <row r="6559" spans="2:17" s="25" customFormat="1" x14ac:dyDescent="0.3">
      <c r="B6559" s="15" t="str">
        <f>IF(A6559="","",VLOOKUP(A6559,Tabulka3[[Číslo smlouvy   u pravidelné činnosti]:[Příjmení]],3,0))</f>
        <v/>
      </c>
      <c r="C6559" s="15" t="str">
        <f>IF(A6559="","",VLOOKUP(A6559,Tabulka3[[Číslo smlouvy   u pravidelné činnosti]:[Příjmení]],4,0))</f>
        <v/>
      </c>
      <c r="F6559" s="94"/>
      <c r="H6559" s="113"/>
      <c r="I6559" s="113"/>
      <c r="K6559" s="15"/>
      <c r="L6559" s="15"/>
      <c r="M6559" s="15">
        <f t="shared" si="306"/>
        <v>1</v>
      </c>
      <c r="N6559" s="15" t="str">
        <f t="shared" si="307"/>
        <v>-</v>
      </c>
      <c r="O6559" s="150">
        <f t="shared" si="308"/>
        <v>0</v>
      </c>
      <c r="P6559" s="15" t="str">
        <f>IF(COUNTIF('Personálie dobrovolníků '!U:X,N6559)&gt;0,"ANO","")</f>
        <v/>
      </c>
      <c r="Q6559" s="15"/>
    </row>
    <row r="6560" spans="2:17" s="25" customFormat="1" x14ac:dyDescent="0.3">
      <c r="B6560" s="15" t="str">
        <f>IF(A6560="","",VLOOKUP(A6560,Tabulka3[[Číslo smlouvy   u pravidelné činnosti]:[Příjmení]],3,0))</f>
        <v/>
      </c>
      <c r="C6560" s="15" t="str">
        <f>IF(A6560="","",VLOOKUP(A6560,Tabulka3[[Číslo smlouvy   u pravidelné činnosti]:[Příjmení]],4,0))</f>
        <v/>
      </c>
      <c r="F6560" s="94"/>
      <c r="H6560" s="113"/>
      <c r="I6560" s="113"/>
      <c r="K6560" s="15"/>
      <c r="L6560" s="15"/>
      <c r="M6560" s="15">
        <f t="shared" si="306"/>
        <v>1</v>
      </c>
      <c r="N6560" s="15" t="str">
        <f t="shared" si="307"/>
        <v>-</v>
      </c>
      <c r="O6560" s="150">
        <f t="shared" si="308"/>
        <v>0</v>
      </c>
      <c r="P6560" s="15" t="str">
        <f>IF(COUNTIF('Personálie dobrovolníků '!U:X,N6560)&gt;0,"ANO","")</f>
        <v/>
      </c>
      <c r="Q6560" s="15"/>
    </row>
    <row r="6561" spans="2:17" s="25" customFormat="1" x14ac:dyDescent="0.3">
      <c r="B6561" s="15" t="str">
        <f>IF(A6561="","",VLOOKUP(A6561,Tabulka3[[Číslo smlouvy   u pravidelné činnosti]:[Příjmení]],3,0))</f>
        <v/>
      </c>
      <c r="C6561" s="15" t="str">
        <f>IF(A6561="","",VLOOKUP(A6561,Tabulka3[[Číslo smlouvy   u pravidelné činnosti]:[Příjmení]],4,0))</f>
        <v/>
      </c>
      <c r="F6561" s="94"/>
      <c r="H6561" s="113"/>
      <c r="I6561" s="113"/>
      <c r="K6561" s="15"/>
      <c r="L6561" s="15"/>
      <c r="M6561" s="15">
        <f t="shared" si="306"/>
        <v>1</v>
      </c>
      <c r="N6561" s="15" t="str">
        <f t="shared" si="307"/>
        <v>-</v>
      </c>
      <c r="O6561" s="150">
        <f t="shared" si="308"/>
        <v>0</v>
      </c>
      <c r="P6561" s="15" t="str">
        <f>IF(COUNTIF('Personálie dobrovolníků '!U:X,N6561)&gt;0,"ANO","")</f>
        <v/>
      </c>
      <c r="Q6561" s="15"/>
    </row>
    <row r="6562" spans="2:17" s="25" customFormat="1" x14ac:dyDescent="0.3">
      <c r="B6562" s="15" t="str">
        <f>IF(A6562="","",VLOOKUP(A6562,Tabulka3[[Číslo smlouvy   u pravidelné činnosti]:[Příjmení]],3,0))</f>
        <v/>
      </c>
      <c r="C6562" s="15" t="str">
        <f>IF(A6562="","",VLOOKUP(A6562,Tabulka3[[Číslo smlouvy   u pravidelné činnosti]:[Příjmení]],4,0))</f>
        <v/>
      </c>
      <c r="F6562" s="94"/>
      <c r="H6562" s="113"/>
      <c r="I6562" s="113"/>
      <c r="K6562" s="15"/>
      <c r="L6562" s="15"/>
      <c r="M6562" s="15">
        <f t="shared" si="306"/>
        <v>1</v>
      </c>
      <c r="N6562" s="15" t="str">
        <f t="shared" si="307"/>
        <v>-</v>
      </c>
      <c r="O6562" s="150">
        <f t="shared" si="308"/>
        <v>0</v>
      </c>
      <c r="P6562" s="15" t="str">
        <f>IF(COUNTIF('Personálie dobrovolníků '!U:X,N6562)&gt;0,"ANO","")</f>
        <v/>
      </c>
      <c r="Q6562" s="15"/>
    </row>
    <row r="6563" spans="2:17" s="25" customFormat="1" x14ac:dyDescent="0.3">
      <c r="B6563" s="15" t="str">
        <f>IF(A6563="","",VLOOKUP(A6563,Tabulka3[[Číslo smlouvy   u pravidelné činnosti]:[Příjmení]],3,0))</f>
        <v/>
      </c>
      <c r="C6563" s="15" t="str">
        <f>IF(A6563="","",VLOOKUP(A6563,Tabulka3[[Číslo smlouvy   u pravidelné činnosti]:[Příjmení]],4,0))</f>
        <v/>
      </c>
      <c r="F6563" s="94"/>
      <c r="H6563" s="113"/>
      <c r="I6563" s="113"/>
      <c r="K6563" s="15"/>
      <c r="L6563" s="15"/>
      <c r="M6563" s="15">
        <f t="shared" si="306"/>
        <v>1</v>
      </c>
      <c r="N6563" s="15" t="str">
        <f t="shared" si="307"/>
        <v>-</v>
      </c>
      <c r="O6563" s="150">
        <f t="shared" si="308"/>
        <v>0</v>
      </c>
      <c r="P6563" s="15" t="str">
        <f>IF(COUNTIF('Personálie dobrovolníků '!U:X,N6563)&gt;0,"ANO","")</f>
        <v/>
      </c>
      <c r="Q6563" s="15"/>
    </row>
    <row r="6564" spans="2:17" s="25" customFormat="1" x14ac:dyDescent="0.3">
      <c r="B6564" s="15" t="str">
        <f>IF(A6564="","",VLOOKUP(A6564,Tabulka3[[Číslo smlouvy   u pravidelné činnosti]:[Příjmení]],3,0))</f>
        <v/>
      </c>
      <c r="C6564" s="15" t="str">
        <f>IF(A6564="","",VLOOKUP(A6564,Tabulka3[[Číslo smlouvy   u pravidelné činnosti]:[Příjmení]],4,0))</f>
        <v/>
      </c>
      <c r="F6564" s="94"/>
      <c r="H6564" s="113"/>
      <c r="I6564" s="113"/>
      <c r="K6564" s="15"/>
      <c r="L6564" s="15"/>
      <c r="M6564" s="15">
        <f t="shared" si="306"/>
        <v>1</v>
      </c>
      <c r="N6564" s="15" t="str">
        <f t="shared" si="307"/>
        <v>-</v>
      </c>
      <c r="O6564" s="150">
        <f t="shared" si="308"/>
        <v>0</v>
      </c>
      <c r="P6564" s="15" t="str">
        <f>IF(COUNTIF('Personálie dobrovolníků '!U:X,N6564)&gt;0,"ANO","")</f>
        <v/>
      </c>
      <c r="Q6564" s="15"/>
    </row>
    <row r="6565" spans="2:17" s="25" customFormat="1" x14ac:dyDescent="0.3">
      <c r="B6565" s="15" t="str">
        <f>IF(A6565="","",VLOOKUP(A6565,Tabulka3[[Číslo smlouvy   u pravidelné činnosti]:[Příjmení]],3,0))</f>
        <v/>
      </c>
      <c r="C6565" s="15" t="str">
        <f>IF(A6565="","",VLOOKUP(A6565,Tabulka3[[Číslo smlouvy   u pravidelné činnosti]:[Příjmení]],4,0))</f>
        <v/>
      </c>
      <c r="F6565" s="94"/>
      <c r="H6565" s="113"/>
      <c r="I6565" s="113"/>
      <c r="K6565" s="15"/>
      <c r="L6565" s="15"/>
      <c r="M6565" s="15">
        <f t="shared" si="306"/>
        <v>1</v>
      </c>
      <c r="N6565" s="15" t="str">
        <f t="shared" si="307"/>
        <v>-</v>
      </c>
      <c r="O6565" s="150">
        <f t="shared" si="308"/>
        <v>0</v>
      </c>
      <c r="P6565" s="15" t="str">
        <f>IF(COUNTIF('Personálie dobrovolníků '!U:X,N6565)&gt;0,"ANO","")</f>
        <v/>
      </c>
      <c r="Q6565" s="15"/>
    </row>
    <row r="6566" spans="2:17" s="25" customFormat="1" x14ac:dyDescent="0.3">
      <c r="B6566" s="15" t="str">
        <f>IF(A6566="","",VLOOKUP(A6566,Tabulka3[[Číslo smlouvy   u pravidelné činnosti]:[Příjmení]],3,0))</f>
        <v/>
      </c>
      <c r="C6566" s="15" t="str">
        <f>IF(A6566="","",VLOOKUP(A6566,Tabulka3[[Číslo smlouvy   u pravidelné činnosti]:[Příjmení]],4,0))</f>
        <v/>
      </c>
      <c r="F6566" s="94"/>
      <c r="H6566" s="113"/>
      <c r="I6566" s="113"/>
      <c r="K6566" s="15"/>
      <c r="L6566" s="15"/>
      <c r="M6566" s="15">
        <f t="shared" si="306"/>
        <v>1</v>
      </c>
      <c r="N6566" s="15" t="str">
        <f t="shared" si="307"/>
        <v>-</v>
      </c>
      <c r="O6566" s="150">
        <f t="shared" si="308"/>
        <v>0</v>
      </c>
      <c r="P6566" s="15" t="str">
        <f>IF(COUNTIF('Personálie dobrovolníků '!U:X,N6566)&gt;0,"ANO","")</f>
        <v/>
      </c>
      <c r="Q6566" s="15"/>
    </row>
    <row r="6567" spans="2:17" s="25" customFormat="1" x14ac:dyDescent="0.3">
      <c r="B6567" s="15" t="str">
        <f>IF(A6567="","",VLOOKUP(A6567,Tabulka3[[Číslo smlouvy   u pravidelné činnosti]:[Příjmení]],3,0))</f>
        <v/>
      </c>
      <c r="C6567" s="15" t="str">
        <f>IF(A6567="","",VLOOKUP(A6567,Tabulka3[[Číslo smlouvy   u pravidelné činnosti]:[Příjmení]],4,0))</f>
        <v/>
      </c>
      <c r="F6567" s="94"/>
      <c r="H6567" s="113"/>
      <c r="I6567" s="113"/>
      <c r="K6567" s="15"/>
      <c r="L6567" s="15"/>
      <c r="M6567" s="15">
        <f t="shared" si="306"/>
        <v>1</v>
      </c>
      <c r="N6567" s="15" t="str">
        <f t="shared" si="307"/>
        <v>-</v>
      </c>
      <c r="O6567" s="150">
        <f t="shared" si="308"/>
        <v>0</v>
      </c>
      <c r="P6567" s="15" t="str">
        <f>IF(COUNTIF('Personálie dobrovolníků '!U:X,N6567)&gt;0,"ANO","")</f>
        <v/>
      </c>
      <c r="Q6567" s="15"/>
    </row>
    <row r="6568" spans="2:17" s="25" customFormat="1" x14ac:dyDescent="0.3">
      <c r="B6568" s="15" t="str">
        <f>IF(A6568="","",VLOOKUP(A6568,Tabulka3[[Číslo smlouvy   u pravidelné činnosti]:[Příjmení]],3,0))</f>
        <v/>
      </c>
      <c r="C6568" s="15" t="str">
        <f>IF(A6568="","",VLOOKUP(A6568,Tabulka3[[Číslo smlouvy   u pravidelné činnosti]:[Příjmení]],4,0))</f>
        <v/>
      </c>
      <c r="F6568" s="94"/>
      <c r="H6568" s="113"/>
      <c r="I6568" s="113"/>
      <c r="K6568" s="15"/>
      <c r="L6568" s="15"/>
      <c r="M6568" s="15">
        <f t="shared" si="306"/>
        <v>1</v>
      </c>
      <c r="N6568" s="15" t="str">
        <f t="shared" si="307"/>
        <v>-</v>
      </c>
      <c r="O6568" s="150">
        <f t="shared" si="308"/>
        <v>0</v>
      </c>
      <c r="P6568" s="15" t="str">
        <f>IF(COUNTIF('Personálie dobrovolníků '!U:X,N6568)&gt;0,"ANO","")</f>
        <v/>
      </c>
      <c r="Q6568" s="15"/>
    </row>
    <row r="6569" spans="2:17" s="25" customFormat="1" x14ac:dyDescent="0.3">
      <c r="B6569" s="15" t="str">
        <f>IF(A6569="","",VLOOKUP(A6569,Tabulka3[[Číslo smlouvy   u pravidelné činnosti]:[Příjmení]],3,0))</f>
        <v/>
      </c>
      <c r="C6569" s="15" t="str">
        <f>IF(A6569="","",VLOOKUP(A6569,Tabulka3[[Číslo smlouvy   u pravidelné činnosti]:[Příjmení]],4,0))</f>
        <v/>
      </c>
      <c r="F6569" s="94"/>
      <c r="H6569" s="113"/>
      <c r="I6569" s="113"/>
      <c r="K6569" s="15"/>
      <c r="L6569" s="15"/>
      <c r="M6569" s="15">
        <f t="shared" si="306"/>
        <v>1</v>
      </c>
      <c r="N6569" s="15" t="str">
        <f t="shared" si="307"/>
        <v>-</v>
      </c>
      <c r="O6569" s="150">
        <f t="shared" si="308"/>
        <v>0</v>
      </c>
      <c r="P6569" s="15" t="str">
        <f>IF(COUNTIF('Personálie dobrovolníků '!U:X,N6569)&gt;0,"ANO","")</f>
        <v/>
      </c>
      <c r="Q6569" s="15"/>
    </row>
    <row r="6570" spans="2:17" s="25" customFormat="1" x14ac:dyDescent="0.3">
      <c r="B6570" s="15" t="str">
        <f>IF(A6570="","",VLOOKUP(A6570,Tabulka3[[Číslo smlouvy   u pravidelné činnosti]:[Příjmení]],3,0))</f>
        <v/>
      </c>
      <c r="C6570" s="15" t="str">
        <f>IF(A6570="","",VLOOKUP(A6570,Tabulka3[[Číslo smlouvy   u pravidelné činnosti]:[Příjmení]],4,0))</f>
        <v/>
      </c>
      <c r="F6570" s="94"/>
      <c r="H6570" s="113"/>
      <c r="I6570" s="113"/>
      <c r="K6570" s="15"/>
      <c r="L6570" s="15"/>
      <c r="M6570" s="15">
        <f t="shared" si="306"/>
        <v>1</v>
      </c>
      <c r="N6570" s="15" t="str">
        <f t="shared" si="307"/>
        <v>-</v>
      </c>
      <c r="O6570" s="150">
        <f t="shared" si="308"/>
        <v>0</v>
      </c>
      <c r="P6570" s="15" t="str">
        <f>IF(COUNTIF('Personálie dobrovolníků '!U:X,N6570)&gt;0,"ANO","")</f>
        <v/>
      </c>
      <c r="Q6570" s="15"/>
    </row>
    <row r="6571" spans="2:17" s="25" customFormat="1" x14ac:dyDescent="0.3">
      <c r="B6571" s="15" t="str">
        <f>IF(A6571="","",VLOOKUP(A6571,Tabulka3[[Číslo smlouvy   u pravidelné činnosti]:[Příjmení]],3,0))</f>
        <v/>
      </c>
      <c r="C6571" s="15" t="str">
        <f>IF(A6571="","",VLOOKUP(A6571,Tabulka3[[Číslo smlouvy   u pravidelné činnosti]:[Příjmení]],4,0))</f>
        <v/>
      </c>
      <c r="F6571" s="94"/>
      <c r="H6571" s="113"/>
      <c r="I6571" s="113"/>
      <c r="K6571" s="15"/>
      <c r="L6571" s="15"/>
      <c r="M6571" s="15">
        <f t="shared" si="306"/>
        <v>1</v>
      </c>
      <c r="N6571" s="15" t="str">
        <f t="shared" si="307"/>
        <v>-</v>
      </c>
      <c r="O6571" s="150">
        <f t="shared" si="308"/>
        <v>0</v>
      </c>
      <c r="P6571" s="15" t="str">
        <f>IF(COUNTIF('Personálie dobrovolníků '!U:X,N6571)&gt;0,"ANO","")</f>
        <v/>
      </c>
      <c r="Q6571" s="15"/>
    </row>
    <row r="6572" spans="2:17" s="25" customFormat="1" x14ac:dyDescent="0.3">
      <c r="B6572" s="15" t="str">
        <f>IF(A6572="","",VLOOKUP(A6572,Tabulka3[[Číslo smlouvy   u pravidelné činnosti]:[Příjmení]],3,0))</f>
        <v/>
      </c>
      <c r="C6572" s="15" t="str">
        <f>IF(A6572="","",VLOOKUP(A6572,Tabulka3[[Číslo smlouvy   u pravidelné činnosti]:[Příjmení]],4,0))</f>
        <v/>
      </c>
      <c r="F6572" s="94"/>
      <c r="H6572" s="113"/>
      <c r="I6572" s="113"/>
      <c r="K6572" s="15"/>
      <c r="L6572" s="15"/>
      <c r="M6572" s="15">
        <f t="shared" si="306"/>
        <v>1</v>
      </c>
      <c r="N6572" s="15" t="str">
        <f t="shared" si="307"/>
        <v>-</v>
      </c>
      <c r="O6572" s="150">
        <f t="shared" si="308"/>
        <v>0</v>
      </c>
      <c r="P6572" s="15" t="str">
        <f>IF(COUNTIF('Personálie dobrovolníků '!U:X,N6572)&gt;0,"ANO","")</f>
        <v/>
      </c>
      <c r="Q6572" s="15"/>
    </row>
    <row r="6573" spans="2:17" s="25" customFormat="1" x14ac:dyDescent="0.3">
      <c r="B6573" s="15" t="str">
        <f>IF(A6573="","",VLOOKUP(A6573,Tabulka3[[Číslo smlouvy   u pravidelné činnosti]:[Příjmení]],3,0))</f>
        <v/>
      </c>
      <c r="C6573" s="15" t="str">
        <f>IF(A6573="","",VLOOKUP(A6573,Tabulka3[[Číslo smlouvy   u pravidelné činnosti]:[Příjmení]],4,0))</f>
        <v/>
      </c>
      <c r="F6573" s="94"/>
      <c r="H6573" s="113"/>
      <c r="I6573" s="113"/>
      <c r="K6573" s="15"/>
      <c r="L6573" s="15"/>
      <c r="M6573" s="15">
        <f t="shared" si="306"/>
        <v>1</v>
      </c>
      <c r="N6573" s="15" t="str">
        <f t="shared" si="307"/>
        <v>-</v>
      </c>
      <c r="O6573" s="150">
        <f t="shared" si="308"/>
        <v>0</v>
      </c>
      <c r="P6573" s="15" t="str">
        <f>IF(COUNTIF('Personálie dobrovolníků '!U:X,N6573)&gt;0,"ANO","")</f>
        <v/>
      </c>
      <c r="Q6573" s="15"/>
    </row>
    <row r="6574" spans="2:17" s="25" customFormat="1" x14ac:dyDescent="0.3">
      <c r="B6574" s="15" t="str">
        <f>IF(A6574="","",VLOOKUP(A6574,Tabulka3[[Číslo smlouvy   u pravidelné činnosti]:[Příjmení]],3,0))</f>
        <v/>
      </c>
      <c r="C6574" s="15" t="str">
        <f>IF(A6574="","",VLOOKUP(A6574,Tabulka3[[Číslo smlouvy   u pravidelné činnosti]:[Příjmení]],4,0))</f>
        <v/>
      </c>
      <c r="F6574" s="94"/>
      <c r="H6574" s="113"/>
      <c r="I6574" s="113"/>
      <c r="K6574" s="15"/>
      <c r="L6574" s="15"/>
      <c r="M6574" s="15">
        <f t="shared" si="306"/>
        <v>1</v>
      </c>
      <c r="N6574" s="15" t="str">
        <f t="shared" si="307"/>
        <v>-</v>
      </c>
      <c r="O6574" s="150">
        <f t="shared" si="308"/>
        <v>0</v>
      </c>
      <c r="P6574" s="15" t="str">
        <f>IF(COUNTIF('Personálie dobrovolníků '!U:X,N6574)&gt;0,"ANO","")</f>
        <v/>
      </c>
      <c r="Q6574" s="15"/>
    </row>
    <row r="6575" spans="2:17" s="25" customFormat="1" x14ac:dyDescent="0.3">
      <c r="B6575" s="15" t="str">
        <f>IF(A6575="","",VLOOKUP(A6575,Tabulka3[[Číslo smlouvy   u pravidelné činnosti]:[Příjmení]],3,0))</f>
        <v/>
      </c>
      <c r="C6575" s="15" t="str">
        <f>IF(A6575="","",VLOOKUP(A6575,Tabulka3[[Číslo smlouvy   u pravidelné činnosti]:[Příjmení]],4,0))</f>
        <v/>
      </c>
      <c r="F6575" s="94"/>
      <c r="H6575" s="113"/>
      <c r="I6575" s="113"/>
      <c r="K6575" s="15"/>
      <c r="L6575" s="15"/>
      <c r="M6575" s="15">
        <f t="shared" si="306"/>
        <v>1</v>
      </c>
      <c r="N6575" s="15" t="str">
        <f t="shared" si="307"/>
        <v>-</v>
      </c>
      <c r="O6575" s="150">
        <f t="shared" si="308"/>
        <v>0</v>
      </c>
      <c r="P6575" s="15" t="str">
        <f>IF(COUNTIF('Personálie dobrovolníků '!U:X,N6575)&gt;0,"ANO","")</f>
        <v/>
      </c>
      <c r="Q6575" s="15"/>
    </row>
    <row r="6576" spans="2:17" s="25" customFormat="1" x14ac:dyDescent="0.3">
      <c r="B6576" s="15" t="str">
        <f>IF(A6576="","",VLOOKUP(A6576,Tabulka3[[Číslo smlouvy   u pravidelné činnosti]:[Příjmení]],3,0))</f>
        <v/>
      </c>
      <c r="C6576" s="15" t="str">
        <f>IF(A6576="","",VLOOKUP(A6576,Tabulka3[[Číslo smlouvy   u pravidelné činnosti]:[Příjmení]],4,0))</f>
        <v/>
      </c>
      <c r="F6576" s="94"/>
      <c r="H6576" s="113"/>
      <c r="I6576" s="113"/>
      <c r="K6576" s="15"/>
      <c r="L6576" s="15"/>
      <c r="M6576" s="15">
        <f t="shared" si="306"/>
        <v>1</v>
      </c>
      <c r="N6576" s="15" t="str">
        <f t="shared" si="307"/>
        <v>-</v>
      </c>
      <c r="O6576" s="150">
        <f t="shared" si="308"/>
        <v>0</v>
      </c>
      <c r="P6576" s="15" t="str">
        <f>IF(COUNTIF('Personálie dobrovolníků '!U:X,N6576)&gt;0,"ANO","")</f>
        <v/>
      </c>
      <c r="Q6576" s="15"/>
    </row>
    <row r="6577" spans="2:17" s="25" customFormat="1" x14ac:dyDescent="0.3">
      <c r="B6577" s="15" t="str">
        <f>IF(A6577="","",VLOOKUP(A6577,Tabulka3[[Číslo smlouvy   u pravidelné činnosti]:[Příjmení]],3,0))</f>
        <v/>
      </c>
      <c r="C6577" s="15" t="str">
        <f>IF(A6577="","",VLOOKUP(A6577,Tabulka3[[Číslo smlouvy   u pravidelné činnosti]:[Příjmení]],4,0))</f>
        <v/>
      </c>
      <c r="F6577" s="94"/>
      <c r="H6577" s="113"/>
      <c r="I6577" s="113"/>
      <c r="K6577" s="15"/>
      <c r="L6577" s="15"/>
      <c r="M6577" s="15">
        <f t="shared" si="306"/>
        <v>1</v>
      </c>
      <c r="N6577" s="15" t="str">
        <f t="shared" si="307"/>
        <v>-</v>
      </c>
      <c r="O6577" s="150">
        <f t="shared" si="308"/>
        <v>0</v>
      </c>
      <c r="P6577" s="15" t="str">
        <f>IF(COUNTIF('Personálie dobrovolníků '!U:X,N6577)&gt;0,"ANO","")</f>
        <v/>
      </c>
      <c r="Q6577" s="15"/>
    </row>
    <row r="6578" spans="2:17" s="25" customFormat="1" x14ac:dyDescent="0.3">
      <c r="B6578" s="15" t="str">
        <f>IF(A6578="","",VLOOKUP(A6578,Tabulka3[[Číslo smlouvy   u pravidelné činnosti]:[Příjmení]],3,0))</f>
        <v/>
      </c>
      <c r="C6578" s="15" t="str">
        <f>IF(A6578="","",VLOOKUP(A6578,Tabulka3[[Číslo smlouvy   u pravidelné činnosti]:[Příjmení]],4,0))</f>
        <v/>
      </c>
      <c r="F6578" s="94"/>
      <c r="H6578" s="113"/>
      <c r="I6578" s="113"/>
      <c r="K6578" s="15"/>
      <c r="L6578" s="15"/>
      <c r="M6578" s="15">
        <f t="shared" si="306"/>
        <v>1</v>
      </c>
      <c r="N6578" s="15" t="str">
        <f t="shared" si="307"/>
        <v>-</v>
      </c>
      <c r="O6578" s="150">
        <f t="shared" si="308"/>
        <v>0</v>
      </c>
      <c r="P6578" s="15" t="str">
        <f>IF(COUNTIF('Personálie dobrovolníků '!U:X,N6578)&gt;0,"ANO","")</f>
        <v/>
      </c>
      <c r="Q6578" s="15"/>
    </row>
    <row r="6579" spans="2:17" s="25" customFormat="1" x14ac:dyDescent="0.3">
      <c r="B6579" s="15" t="str">
        <f>IF(A6579="","",VLOOKUP(A6579,Tabulka3[[Číslo smlouvy   u pravidelné činnosti]:[Příjmení]],3,0))</f>
        <v/>
      </c>
      <c r="C6579" s="15" t="str">
        <f>IF(A6579="","",VLOOKUP(A6579,Tabulka3[[Číslo smlouvy   u pravidelné činnosti]:[Příjmení]],4,0))</f>
        <v/>
      </c>
      <c r="F6579" s="94"/>
      <c r="H6579" s="113"/>
      <c r="I6579" s="113"/>
      <c r="K6579" s="15"/>
      <c r="L6579" s="15"/>
      <c r="M6579" s="15">
        <f t="shared" si="306"/>
        <v>1</v>
      </c>
      <c r="N6579" s="15" t="str">
        <f t="shared" si="307"/>
        <v>-</v>
      </c>
      <c r="O6579" s="150">
        <f t="shared" si="308"/>
        <v>0</v>
      </c>
      <c r="P6579" s="15" t="str">
        <f>IF(COUNTIF('Personálie dobrovolníků '!U:X,N6579)&gt;0,"ANO","")</f>
        <v/>
      </c>
      <c r="Q6579" s="15"/>
    </row>
    <row r="6580" spans="2:17" s="25" customFormat="1" x14ac:dyDescent="0.3">
      <c r="B6580" s="15" t="str">
        <f>IF(A6580="","",VLOOKUP(A6580,Tabulka3[[Číslo smlouvy   u pravidelné činnosti]:[Příjmení]],3,0))</f>
        <v/>
      </c>
      <c r="C6580" s="15" t="str">
        <f>IF(A6580="","",VLOOKUP(A6580,Tabulka3[[Číslo smlouvy   u pravidelné činnosti]:[Příjmení]],4,0))</f>
        <v/>
      </c>
      <c r="F6580" s="94"/>
      <c r="H6580" s="113"/>
      <c r="I6580" s="113"/>
      <c r="K6580" s="15"/>
      <c r="L6580" s="15"/>
      <c r="M6580" s="15">
        <f t="shared" si="306"/>
        <v>1</v>
      </c>
      <c r="N6580" s="15" t="str">
        <f t="shared" si="307"/>
        <v>-</v>
      </c>
      <c r="O6580" s="150">
        <f t="shared" si="308"/>
        <v>0</v>
      </c>
      <c r="P6580" s="15" t="str">
        <f>IF(COUNTIF('Personálie dobrovolníků '!U:X,N6580)&gt;0,"ANO","")</f>
        <v/>
      </c>
      <c r="Q6580" s="15"/>
    </row>
    <row r="6581" spans="2:17" s="25" customFormat="1" x14ac:dyDescent="0.3">
      <c r="B6581" s="15" t="str">
        <f>IF(A6581="","",VLOOKUP(A6581,Tabulka3[[Číslo smlouvy   u pravidelné činnosti]:[Příjmení]],3,0))</f>
        <v/>
      </c>
      <c r="C6581" s="15" t="str">
        <f>IF(A6581="","",VLOOKUP(A6581,Tabulka3[[Číslo smlouvy   u pravidelné činnosti]:[Příjmení]],4,0))</f>
        <v/>
      </c>
      <c r="F6581" s="94"/>
      <c r="H6581" s="113"/>
      <c r="I6581" s="113"/>
      <c r="K6581" s="15"/>
      <c r="L6581" s="15"/>
      <c r="M6581" s="15">
        <f t="shared" si="306"/>
        <v>1</v>
      </c>
      <c r="N6581" s="15" t="str">
        <f t="shared" si="307"/>
        <v>-</v>
      </c>
      <c r="O6581" s="150">
        <f t="shared" si="308"/>
        <v>0</v>
      </c>
      <c r="P6581" s="15" t="str">
        <f>IF(COUNTIF('Personálie dobrovolníků '!U:X,N6581)&gt;0,"ANO","")</f>
        <v/>
      </c>
      <c r="Q6581" s="15"/>
    </row>
    <row r="6582" spans="2:17" s="25" customFormat="1" x14ac:dyDescent="0.3">
      <c r="B6582" s="15" t="str">
        <f>IF(A6582="","",VLOOKUP(A6582,Tabulka3[[Číslo smlouvy   u pravidelné činnosti]:[Příjmení]],3,0))</f>
        <v/>
      </c>
      <c r="C6582" s="15" t="str">
        <f>IF(A6582="","",VLOOKUP(A6582,Tabulka3[[Číslo smlouvy   u pravidelné činnosti]:[Příjmení]],4,0))</f>
        <v/>
      </c>
      <c r="F6582" s="94"/>
      <c r="H6582" s="113"/>
      <c r="I6582" s="113"/>
      <c r="K6582" s="15"/>
      <c r="L6582" s="15"/>
      <c r="M6582" s="15">
        <f t="shared" si="306"/>
        <v>1</v>
      </c>
      <c r="N6582" s="15" t="str">
        <f t="shared" si="307"/>
        <v>-</v>
      </c>
      <c r="O6582" s="150">
        <f t="shared" si="308"/>
        <v>0</v>
      </c>
      <c r="P6582" s="15" t="str">
        <f>IF(COUNTIF('Personálie dobrovolníků '!U:X,N6582)&gt;0,"ANO","")</f>
        <v/>
      </c>
      <c r="Q6582" s="15"/>
    </row>
    <row r="6583" spans="2:17" s="25" customFormat="1" x14ac:dyDescent="0.3">
      <c r="B6583" s="15" t="str">
        <f>IF(A6583="","",VLOOKUP(A6583,Tabulka3[[Číslo smlouvy   u pravidelné činnosti]:[Příjmení]],3,0))</f>
        <v/>
      </c>
      <c r="C6583" s="15" t="str">
        <f>IF(A6583="","",VLOOKUP(A6583,Tabulka3[[Číslo smlouvy   u pravidelné činnosti]:[Příjmení]],4,0))</f>
        <v/>
      </c>
      <c r="F6583" s="94"/>
      <c r="H6583" s="113"/>
      <c r="I6583" s="113"/>
      <c r="K6583" s="15"/>
      <c r="L6583" s="15"/>
      <c r="M6583" s="15">
        <f t="shared" si="306"/>
        <v>1</v>
      </c>
      <c r="N6583" s="15" t="str">
        <f t="shared" si="307"/>
        <v>-</v>
      </c>
      <c r="O6583" s="150">
        <f t="shared" si="308"/>
        <v>0</v>
      </c>
      <c r="P6583" s="15" t="str">
        <f>IF(COUNTIF('Personálie dobrovolníků '!U:X,N6583)&gt;0,"ANO","")</f>
        <v/>
      </c>
      <c r="Q6583" s="15"/>
    </row>
    <row r="6584" spans="2:17" s="25" customFormat="1" x14ac:dyDescent="0.3">
      <c r="B6584" s="15" t="str">
        <f>IF(A6584="","",VLOOKUP(A6584,Tabulka3[[Číslo smlouvy   u pravidelné činnosti]:[Příjmení]],3,0))</f>
        <v/>
      </c>
      <c r="C6584" s="15" t="str">
        <f>IF(A6584="","",VLOOKUP(A6584,Tabulka3[[Číslo smlouvy   u pravidelné činnosti]:[Příjmení]],4,0))</f>
        <v/>
      </c>
      <c r="F6584" s="94"/>
      <c r="H6584" s="113"/>
      <c r="I6584" s="113"/>
      <c r="K6584" s="15"/>
      <c r="L6584" s="15"/>
      <c r="M6584" s="15">
        <f t="shared" si="306"/>
        <v>1</v>
      </c>
      <c r="N6584" s="15" t="str">
        <f t="shared" si="307"/>
        <v>-</v>
      </c>
      <c r="O6584" s="150">
        <f t="shared" si="308"/>
        <v>0</v>
      </c>
      <c r="P6584" s="15" t="str">
        <f>IF(COUNTIF('Personálie dobrovolníků '!U:X,N6584)&gt;0,"ANO","")</f>
        <v/>
      </c>
      <c r="Q6584" s="15"/>
    </row>
    <row r="6585" spans="2:17" s="25" customFormat="1" x14ac:dyDescent="0.3">
      <c r="B6585" s="15" t="str">
        <f>IF(A6585="","",VLOOKUP(A6585,Tabulka3[[Číslo smlouvy   u pravidelné činnosti]:[Příjmení]],3,0))</f>
        <v/>
      </c>
      <c r="C6585" s="15" t="str">
        <f>IF(A6585="","",VLOOKUP(A6585,Tabulka3[[Číslo smlouvy   u pravidelné činnosti]:[Příjmení]],4,0))</f>
        <v/>
      </c>
      <c r="F6585" s="94"/>
      <c r="H6585" s="113"/>
      <c r="I6585" s="113"/>
      <c r="K6585" s="15"/>
      <c r="L6585" s="15"/>
      <c r="M6585" s="15">
        <f t="shared" si="306"/>
        <v>1</v>
      </c>
      <c r="N6585" s="15" t="str">
        <f t="shared" si="307"/>
        <v>-</v>
      </c>
      <c r="O6585" s="150">
        <f t="shared" si="308"/>
        <v>0</v>
      </c>
      <c r="P6585" s="15" t="str">
        <f>IF(COUNTIF('Personálie dobrovolníků '!U:X,N6585)&gt;0,"ANO","")</f>
        <v/>
      </c>
      <c r="Q6585" s="15"/>
    </row>
    <row r="6586" spans="2:17" s="25" customFormat="1" x14ac:dyDescent="0.3">
      <c r="B6586" s="15" t="str">
        <f>IF(A6586="","",VLOOKUP(A6586,Tabulka3[[Číslo smlouvy   u pravidelné činnosti]:[Příjmení]],3,0))</f>
        <v/>
      </c>
      <c r="C6586" s="15" t="str">
        <f>IF(A6586="","",VLOOKUP(A6586,Tabulka3[[Číslo smlouvy   u pravidelné činnosti]:[Příjmení]],4,0))</f>
        <v/>
      </c>
      <c r="F6586" s="94"/>
      <c r="H6586" s="113"/>
      <c r="I6586" s="113"/>
      <c r="K6586" s="15"/>
      <c r="L6586" s="15"/>
      <c r="M6586" s="15">
        <f t="shared" si="306"/>
        <v>1</v>
      </c>
      <c r="N6586" s="15" t="str">
        <f t="shared" si="307"/>
        <v>-</v>
      </c>
      <c r="O6586" s="150">
        <f t="shared" si="308"/>
        <v>0</v>
      </c>
      <c r="P6586" s="15" t="str">
        <f>IF(COUNTIF('Personálie dobrovolníků '!U:X,N6586)&gt;0,"ANO","")</f>
        <v/>
      </c>
      <c r="Q6586" s="15"/>
    </row>
    <row r="6587" spans="2:17" s="25" customFormat="1" x14ac:dyDescent="0.3">
      <c r="B6587" s="15" t="str">
        <f>IF(A6587="","",VLOOKUP(A6587,Tabulka3[[Číslo smlouvy   u pravidelné činnosti]:[Příjmení]],3,0))</f>
        <v/>
      </c>
      <c r="C6587" s="15" t="str">
        <f>IF(A6587="","",VLOOKUP(A6587,Tabulka3[[Číslo smlouvy   u pravidelné činnosti]:[Příjmení]],4,0))</f>
        <v/>
      </c>
      <c r="F6587" s="94"/>
      <c r="H6587" s="113"/>
      <c r="I6587" s="113"/>
      <c r="K6587" s="15"/>
      <c r="L6587" s="15"/>
      <c r="M6587" s="15">
        <f t="shared" si="306"/>
        <v>1</v>
      </c>
      <c r="N6587" s="15" t="str">
        <f t="shared" si="307"/>
        <v>-</v>
      </c>
      <c r="O6587" s="150">
        <f t="shared" si="308"/>
        <v>0</v>
      </c>
      <c r="P6587" s="15" t="str">
        <f>IF(COUNTIF('Personálie dobrovolníků '!U:X,N6587)&gt;0,"ANO","")</f>
        <v/>
      </c>
      <c r="Q6587" s="15"/>
    </row>
    <row r="6588" spans="2:17" s="25" customFormat="1" x14ac:dyDescent="0.3">
      <c r="B6588" s="15" t="str">
        <f>IF(A6588="","",VLOOKUP(A6588,Tabulka3[[Číslo smlouvy   u pravidelné činnosti]:[Příjmení]],3,0))</f>
        <v/>
      </c>
      <c r="C6588" s="15" t="str">
        <f>IF(A6588="","",VLOOKUP(A6588,Tabulka3[[Číslo smlouvy   u pravidelné činnosti]:[Příjmení]],4,0))</f>
        <v/>
      </c>
      <c r="F6588" s="94"/>
      <c r="H6588" s="113"/>
      <c r="I6588" s="113"/>
      <c r="K6588" s="15"/>
      <c r="L6588" s="15"/>
      <c r="M6588" s="15">
        <f t="shared" si="306"/>
        <v>1</v>
      </c>
      <c r="N6588" s="15" t="str">
        <f t="shared" si="307"/>
        <v>-</v>
      </c>
      <c r="O6588" s="150">
        <f t="shared" si="308"/>
        <v>0</v>
      </c>
      <c r="P6588" s="15" t="str">
        <f>IF(COUNTIF('Personálie dobrovolníků '!U:X,N6588)&gt;0,"ANO","")</f>
        <v/>
      </c>
      <c r="Q6588" s="15"/>
    </row>
    <row r="6589" spans="2:17" s="25" customFormat="1" x14ac:dyDescent="0.3">
      <c r="B6589" s="15" t="str">
        <f>IF(A6589="","",VLOOKUP(A6589,Tabulka3[[Číslo smlouvy   u pravidelné činnosti]:[Příjmení]],3,0))</f>
        <v/>
      </c>
      <c r="C6589" s="15" t="str">
        <f>IF(A6589="","",VLOOKUP(A6589,Tabulka3[[Číslo smlouvy   u pravidelné činnosti]:[Příjmení]],4,0))</f>
        <v/>
      </c>
      <c r="F6589" s="94"/>
      <c r="H6589" s="113"/>
      <c r="I6589" s="113"/>
      <c r="K6589" s="15"/>
      <c r="L6589" s="15"/>
      <c r="M6589" s="15">
        <f t="shared" si="306"/>
        <v>1</v>
      </c>
      <c r="N6589" s="15" t="str">
        <f t="shared" si="307"/>
        <v>-</v>
      </c>
      <c r="O6589" s="150">
        <f t="shared" si="308"/>
        <v>0</v>
      </c>
      <c r="P6589" s="15" t="str">
        <f>IF(COUNTIF('Personálie dobrovolníků '!U:X,N6589)&gt;0,"ANO","")</f>
        <v/>
      </c>
      <c r="Q6589" s="15"/>
    </row>
    <row r="6590" spans="2:17" s="25" customFormat="1" x14ac:dyDescent="0.3">
      <c r="B6590" s="15" t="str">
        <f>IF(A6590="","",VLOOKUP(A6590,Tabulka3[[Číslo smlouvy   u pravidelné činnosti]:[Příjmení]],3,0))</f>
        <v/>
      </c>
      <c r="C6590" s="15" t="str">
        <f>IF(A6590="","",VLOOKUP(A6590,Tabulka3[[Číslo smlouvy   u pravidelné činnosti]:[Příjmení]],4,0))</f>
        <v/>
      </c>
      <c r="F6590" s="94"/>
      <c r="H6590" s="113"/>
      <c r="I6590" s="113"/>
      <c r="K6590" s="15"/>
      <c r="L6590" s="15"/>
      <c r="M6590" s="15">
        <f t="shared" si="306"/>
        <v>1</v>
      </c>
      <c r="N6590" s="15" t="str">
        <f t="shared" si="307"/>
        <v>-</v>
      </c>
      <c r="O6590" s="150">
        <f t="shared" si="308"/>
        <v>0</v>
      </c>
      <c r="P6590" s="15" t="str">
        <f>IF(COUNTIF('Personálie dobrovolníků '!U:X,N6590)&gt;0,"ANO","")</f>
        <v/>
      </c>
      <c r="Q6590" s="15"/>
    </row>
    <row r="6591" spans="2:17" s="25" customFormat="1" x14ac:dyDescent="0.3">
      <c r="B6591" s="15" t="str">
        <f>IF(A6591="","",VLOOKUP(A6591,Tabulka3[[Číslo smlouvy   u pravidelné činnosti]:[Příjmení]],3,0))</f>
        <v/>
      </c>
      <c r="C6591" s="15" t="str">
        <f>IF(A6591="","",VLOOKUP(A6591,Tabulka3[[Číslo smlouvy   u pravidelné činnosti]:[Příjmení]],4,0))</f>
        <v/>
      </c>
      <c r="F6591" s="94"/>
      <c r="H6591" s="113"/>
      <c r="I6591" s="113"/>
      <c r="K6591" s="15"/>
      <c r="L6591" s="15"/>
      <c r="M6591" s="15">
        <f t="shared" si="306"/>
        <v>1</v>
      </c>
      <c r="N6591" s="15" t="str">
        <f t="shared" si="307"/>
        <v>-</v>
      </c>
      <c r="O6591" s="150">
        <f t="shared" si="308"/>
        <v>0</v>
      </c>
      <c r="P6591" s="15" t="str">
        <f>IF(COUNTIF('Personálie dobrovolníků '!U:X,N6591)&gt;0,"ANO","")</f>
        <v/>
      </c>
      <c r="Q6591" s="15"/>
    </row>
    <row r="6592" spans="2:17" s="25" customFormat="1" x14ac:dyDescent="0.3">
      <c r="B6592" s="15" t="str">
        <f>IF(A6592="","",VLOOKUP(A6592,Tabulka3[[Číslo smlouvy   u pravidelné činnosti]:[Příjmení]],3,0))</f>
        <v/>
      </c>
      <c r="C6592" s="15" t="str">
        <f>IF(A6592="","",VLOOKUP(A6592,Tabulka3[[Číslo smlouvy   u pravidelné činnosti]:[Příjmení]],4,0))</f>
        <v/>
      </c>
      <c r="F6592" s="94"/>
      <c r="H6592" s="113"/>
      <c r="I6592" s="113"/>
      <c r="K6592" s="15"/>
      <c r="L6592" s="15"/>
      <c r="M6592" s="15">
        <f t="shared" si="306"/>
        <v>1</v>
      </c>
      <c r="N6592" s="15" t="str">
        <f t="shared" si="307"/>
        <v>-</v>
      </c>
      <c r="O6592" s="150">
        <f t="shared" si="308"/>
        <v>0</v>
      </c>
      <c r="P6592" s="15" t="str">
        <f>IF(COUNTIF('Personálie dobrovolníků '!U:X,N6592)&gt;0,"ANO","")</f>
        <v/>
      </c>
      <c r="Q6592" s="15"/>
    </row>
    <row r="6593" spans="2:17" s="25" customFormat="1" x14ac:dyDescent="0.3">
      <c r="B6593" s="15" t="str">
        <f>IF(A6593="","",VLOOKUP(A6593,Tabulka3[[Číslo smlouvy   u pravidelné činnosti]:[Příjmení]],3,0))</f>
        <v/>
      </c>
      <c r="C6593" s="15" t="str">
        <f>IF(A6593="","",VLOOKUP(A6593,Tabulka3[[Číslo smlouvy   u pravidelné činnosti]:[Příjmení]],4,0))</f>
        <v/>
      </c>
      <c r="F6593" s="94"/>
      <c r="H6593" s="113"/>
      <c r="I6593" s="113"/>
      <c r="K6593" s="15"/>
      <c r="L6593" s="15"/>
      <c r="M6593" s="15">
        <f t="shared" si="306"/>
        <v>1</v>
      </c>
      <c r="N6593" s="15" t="str">
        <f t="shared" si="307"/>
        <v>-</v>
      </c>
      <c r="O6593" s="150">
        <f t="shared" si="308"/>
        <v>0</v>
      </c>
      <c r="P6593" s="15" t="str">
        <f>IF(COUNTIF('Personálie dobrovolníků '!U:X,N6593)&gt;0,"ANO","")</f>
        <v/>
      </c>
      <c r="Q6593" s="15"/>
    </row>
    <row r="6594" spans="2:17" s="25" customFormat="1" x14ac:dyDescent="0.3">
      <c r="B6594" s="15" t="str">
        <f>IF(A6594="","",VLOOKUP(A6594,Tabulka3[[Číslo smlouvy   u pravidelné činnosti]:[Příjmení]],3,0))</f>
        <v/>
      </c>
      <c r="C6594" s="15" t="str">
        <f>IF(A6594="","",VLOOKUP(A6594,Tabulka3[[Číslo smlouvy   u pravidelné činnosti]:[Příjmení]],4,0))</f>
        <v/>
      </c>
      <c r="F6594" s="94"/>
      <c r="H6594" s="113"/>
      <c r="I6594" s="113"/>
      <c r="K6594" s="15"/>
      <c r="L6594" s="15"/>
      <c r="M6594" s="15">
        <f t="shared" si="306"/>
        <v>1</v>
      </c>
      <c r="N6594" s="15" t="str">
        <f t="shared" si="307"/>
        <v>-</v>
      </c>
      <c r="O6594" s="150">
        <f t="shared" si="308"/>
        <v>0</v>
      </c>
      <c r="P6594" s="15" t="str">
        <f>IF(COUNTIF('Personálie dobrovolníků '!U:X,N6594)&gt;0,"ANO","")</f>
        <v/>
      </c>
      <c r="Q6594" s="15"/>
    </row>
    <row r="6595" spans="2:17" s="25" customFormat="1" x14ac:dyDescent="0.3">
      <c r="B6595" s="15" t="str">
        <f>IF(A6595="","",VLOOKUP(A6595,Tabulka3[[Číslo smlouvy   u pravidelné činnosti]:[Příjmení]],3,0))</f>
        <v/>
      </c>
      <c r="C6595" s="15" t="str">
        <f>IF(A6595="","",VLOOKUP(A6595,Tabulka3[[Číslo smlouvy   u pravidelné činnosti]:[Příjmení]],4,0))</f>
        <v/>
      </c>
      <c r="F6595" s="94"/>
      <c r="H6595" s="113"/>
      <c r="I6595" s="113"/>
      <c r="K6595" s="15"/>
      <c r="L6595" s="15"/>
      <c r="M6595" s="15">
        <f t="shared" si="306"/>
        <v>1</v>
      </c>
      <c r="N6595" s="15" t="str">
        <f t="shared" si="307"/>
        <v>-</v>
      </c>
      <c r="O6595" s="150">
        <f t="shared" si="308"/>
        <v>0</v>
      </c>
      <c r="P6595" s="15" t="str">
        <f>IF(COUNTIF('Personálie dobrovolníků '!U:X,N6595)&gt;0,"ANO","")</f>
        <v/>
      </c>
      <c r="Q6595" s="15"/>
    </row>
    <row r="6596" spans="2:17" s="25" customFormat="1" x14ac:dyDescent="0.3">
      <c r="B6596" s="15" t="str">
        <f>IF(A6596="","",VLOOKUP(A6596,Tabulka3[[Číslo smlouvy   u pravidelné činnosti]:[Příjmení]],3,0))</f>
        <v/>
      </c>
      <c r="C6596" s="15" t="str">
        <f>IF(A6596="","",VLOOKUP(A6596,Tabulka3[[Číslo smlouvy   u pravidelné činnosti]:[Příjmení]],4,0))</f>
        <v/>
      </c>
      <c r="F6596" s="94"/>
      <c r="H6596" s="113"/>
      <c r="I6596" s="113"/>
      <c r="K6596" s="15"/>
      <c r="L6596" s="15"/>
      <c r="M6596" s="15">
        <f t="shared" ref="M6596:M6659" si="309">IF(OR(
   AND($H6596=$K$12, $I6596=$L$4),
   AND($H6596=$K$12, $I6596=$L$5),
   AND($H6596=$K$12, $I6596=$L$6),
   AND($H6596=$K$12, $I6596=$L$7),
   AND($H6596=$K$11, $I6596=$L$4),
   AND($H6596=$K$11, $I6596=$L$5),
   AND($H6596=$K$11, $I6596=$L$6),
   AND($H6596=$K$11, $I6596=$L$7),
   AND($H6596=$K$5, $I6596=$L$5),
   AND($H6596=$K$6, $I6596=$L$4),
   AND($H6596=$K$6, $I6596=$L$5),
   AND($H6596=$K$6, $I6596=$L$7),
   AND($H6596=$K$4, $I6596=$L$6),
), 0, 1)</f>
        <v>1</v>
      </c>
      <c r="N6596" s="15" t="str">
        <f t="shared" ref="N6596:N6659" si="310">A6596 &amp; "-" &amp; J6596</f>
        <v>-</v>
      </c>
      <c r="O6596" s="150">
        <f t="shared" ref="O6596:O6659" si="311">IF(AND(M6596&lt;&gt;0, P6596="ANO"), 1, 0)</f>
        <v>0</v>
      </c>
      <c r="P6596" s="15" t="str">
        <f>IF(COUNTIF('Personálie dobrovolníků '!U:X,N6596)&gt;0,"ANO","")</f>
        <v/>
      </c>
      <c r="Q6596" s="15"/>
    </row>
    <row r="6597" spans="2:17" s="25" customFormat="1" x14ac:dyDescent="0.3">
      <c r="B6597" s="15" t="str">
        <f>IF(A6597="","",VLOOKUP(A6597,Tabulka3[[Číslo smlouvy   u pravidelné činnosti]:[Příjmení]],3,0))</f>
        <v/>
      </c>
      <c r="C6597" s="15" t="str">
        <f>IF(A6597="","",VLOOKUP(A6597,Tabulka3[[Číslo smlouvy   u pravidelné činnosti]:[Příjmení]],4,0))</f>
        <v/>
      </c>
      <c r="F6597" s="94"/>
      <c r="H6597" s="113"/>
      <c r="I6597" s="113"/>
      <c r="K6597" s="15"/>
      <c r="L6597" s="15"/>
      <c r="M6597" s="15">
        <f t="shared" si="309"/>
        <v>1</v>
      </c>
      <c r="N6597" s="15" t="str">
        <f t="shared" si="310"/>
        <v>-</v>
      </c>
      <c r="O6597" s="150">
        <f t="shared" si="311"/>
        <v>0</v>
      </c>
      <c r="P6597" s="15" t="str">
        <f>IF(COUNTIF('Personálie dobrovolníků '!U:X,N6597)&gt;0,"ANO","")</f>
        <v/>
      </c>
      <c r="Q6597" s="15"/>
    </row>
    <row r="6598" spans="2:17" s="25" customFormat="1" x14ac:dyDescent="0.3">
      <c r="B6598" s="15" t="str">
        <f>IF(A6598="","",VLOOKUP(A6598,Tabulka3[[Číslo smlouvy   u pravidelné činnosti]:[Příjmení]],3,0))</f>
        <v/>
      </c>
      <c r="C6598" s="15" t="str">
        <f>IF(A6598="","",VLOOKUP(A6598,Tabulka3[[Číslo smlouvy   u pravidelné činnosti]:[Příjmení]],4,0))</f>
        <v/>
      </c>
      <c r="F6598" s="94"/>
      <c r="H6598" s="113"/>
      <c r="I6598" s="113"/>
      <c r="K6598" s="15"/>
      <c r="L6598" s="15"/>
      <c r="M6598" s="15">
        <f t="shared" si="309"/>
        <v>1</v>
      </c>
      <c r="N6598" s="15" t="str">
        <f t="shared" si="310"/>
        <v>-</v>
      </c>
      <c r="O6598" s="150">
        <f t="shared" si="311"/>
        <v>0</v>
      </c>
      <c r="P6598" s="15" t="str">
        <f>IF(COUNTIF('Personálie dobrovolníků '!U:X,N6598)&gt;0,"ANO","")</f>
        <v/>
      </c>
      <c r="Q6598" s="15"/>
    </row>
    <row r="6599" spans="2:17" s="25" customFormat="1" x14ac:dyDescent="0.3">
      <c r="B6599" s="15" t="str">
        <f>IF(A6599="","",VLOOKUP(A6599,Tabulka3[[Číslo smlouvy   u pravidelné činnosti]:[Příjmení]],3,0))</f>
        <v/>
      </c>
      <c r="C6599" s="15" t="str">
        <f>IF(A6599="","",VLOOKUP(A6599,Tabulka3[[Číslo smlouvy   u pravidelné činnosti]:[Příjmení]],4,0))</f>
        <v/>
      </c>
      <c r="F6599" s="94"/>
      <c r="H6599" s="113"/>
      <c r="I6599" s="113"/>
      <c r="K6599" s="15"/>
      <c r="L6599" s="15"/>
      <c r="M6599" s="15">
        <f t="shared" si="309"/>
        <v>1</v>
      </c>
      <c r="N6599" s="15" t="str">
        <f t="shared" si="310"/>
        <v>-</v>
      </c>
      <c r="O6599" s="150">
        <f t="shared" si="311"/>
        <v>0</v>
      </c>
      <c r="P6599" s="15" t="str">
        <f>IF(COUNTIF('Personálie dobrovolníků '!U:X,N6599)&gt;0,"ANO","")</f>
        <v/>
      </c>
      <c r="Q6599" s="15"/>
    </row>
    <row r="6600" spans="2:17" s="25" customFormat="1" x14ac:dyDescent="0.3">
      <c r="B6600" s="15" t="str">
        <f>IF(A6600="","",VLOOKUP(A6600,Tabulka3[[Číslo smlouvy   u pravidelné činnosti]:[Příjmení]],3,0))</f>
        <v/>
      </c>
      <c r="C6600" s="15" t="str">
        <f>IF(A6600="","",VLOOKUP(A6600,Tabulka3[[Číslo smlouvy   u pravidelné činnosti]:[Příjmení]],4,0))</f>
        <v/>
      </c>
      <c r="F6600" s="94"/>
      <c r="H6600" s="113"/>
      <c r="I6600" s="113"/>
      <c r="K6600" s="15"/>
      <c r="L6600" s="15"/>
      <c r="M6600" s="15">
        <f t="shared" si="309"/>
        <v>1</v>
      </c>
      <c r="N6600" s="15" t="str">
        <f t="shared" si="310"/>
        <v>-</v>
      </c>
      <c r="O6600" s="150">
        <f t="shared" si="311"/>
        <v>0</v>
      </c>
      <c r="P6600" s="15" t="str">
        <f>IF(COUNTIF('Personálie dobrovolníků '!U:X,N6600)&gt;0,"ANO","")</f>
        <v/>
      </c>
      <c r="Q6600" s="15"/>
    </row>
    <row r="6601" spans="2:17" s="25" customFormat="1" x14ac:dyDescent="0.3">
      <c r="B6601" s="15" t="str">
        <f>IF(A6601="","",VLOOKUP(A6601,Tabulka3[[Číslo smlouvy   u pravidelné činnosti]:[Příjmení]],3,0))</f>
        <v/>
      </c>
      <c r="C6601" s="15" t="str">
        <f>IF(A6601="","",VLOOKUP(A6601,Tabulka3[[Číslo smlouvy   u pravidelné činnosti]:[Příjmení]],4,0))</f>
        <v/>
      </c>
      <c r="F6601" s="94"/>
      <c r="H6601" s="113"/>
      <c r="I6601" s="113"/>
      <c r="K6601" s="15"/>
      <c r="L6601" s="15"/>
      <c r="M6601" s="15">
        <f t="shared" si="309"/>
        <v>1</v>
      </c>
      <c r="N6601" s="15" t="str">
        <f t="shared" si="310"/>
        <v>-</v>
      </c>
      <c r="O6601" s="150">
        <f t="shared" si="311"/>
        <v>0</v>
      </c>
      <c r="P6601" s="15" t="str">
        <f>IF(COUNTIF('Personálie dobrovolníků '!U:X,N6601)&gt;0,"ANO","")</f>
        <v/>
      </c>
      <c r="Q6601" s="15"/>
    </row>
    <row r="6602" spans="2:17" s="25" customFormat="1" x14ac:dyDescent="0.3">
      <c r="B6602" s="15" t="str">
        <f>IF(A6602="","",VLOOKUP(A6602,Tabulka3[[Číslo smlouvy   u pravidelné činnosti]:[Příjmení]],3,0))</f>
        <v/>
      </c>
      <c r="C6602" s="15" t="str">
        <f>IF(A6602="","",VLOOKUP(A6602,Tabulka3[[Číslo smlouvy   u pravidelné činnosti]:[Příjmení]],4,0))</f>
        <v/>
      </c>
      <c r="F6602" s="94"/>
      <c r="H6602" s="113"/>
      <c r="I6602" s="113"/>
      <c r="K6602" s="15"/>
      <c r="L6602" s="15"/>
      <c r="M6602" s="15">
        <f t="shared" si="309"/>
        <v>1</v>
      </c>
      <c r="N6602" s="15" t="str">
        <f t="shared" si="310"/>
        <v>-</v>
      </c>
      <c r="O6602" s="150">
        <f t="shared" si="311"/>
        <v>0</v>
      </c>
      <c r="P6602" s="15" t="str">
        <f>IF(COUNTIF('Personálie dobrovolníků '!U:X,N6602)&gt;0,"ANO","")</f>
        <v/>
      </c>
      <c r="Q6602" s="15"/>
    </row>
    <row r="6603" spans="2:17" s="25" customFormat="1" x14ac:dyDescent="0.3">
      <c r="B6603" s="15" t="str">
        <f>IF(A6603="","",VLOOKUP(A6603,Tabulka3[[Číslo smlouvy   u pravidelné činnosti]:[Příjmení]],3,0))</f>
        <v/>
      </c>
      <c r="C6603" s="15" t="str">
        <f>IF(A6603="","",VLOOKUP(A6603,Tabulka3[[Číslo smlouvy   u pravidelné činnosti]:[Příjmení]],4,0))</f>
        <v/>
      </c>
      <c r="F6603" s="94"/>
      <c r="H6603" s="113"/>
      <c r="I6603" s="113"/>
      <c r="K6603" s="15"/>
      <c r="L6603" s="15"/>
      <c r="M6603" s="15">
        <f t="shared" si="309"/>
        <v>1</v>
      </c>
      <c r="N6603" s="15" t="str">
        <f t="shared" si="310"/>
        <v>-</v>
      </c>
      <c r="O6603" s="150">
        <f t="shared" si="311"/>
        <v>0</v>
      </c>
      <c r="P6603" s="15" t="str">
        <f>IF(COUNTIF('Personálie dobrovolníků '!U:X,N6603)&gt;0,"ANO","")</f>
        <v/>
      </c>
      <c r="Q6603" s="15"/>
    </row>
    <row r="6604" spans="2:17" s="25" customFormat="1" x14ac:dyDescent="0.3">
      <c r="B6604" s="15" t="str">
        <f>IF(A6604="","",VLOOKUP(A6604,Tabulka3[[Číslo smlouvy   u pravidelné činnosti]:[Příjmení]],3,0))</f>
        <v/>
      </c>
      <c r="C6604" s="15" t="str">
        <f>IF(A6604="","",VLOOKUP(A6604,Tabulka3[[Číslo smlouvy   u pravidelné činnosti]:[Příjmení]],4,0))</f>
        <v/>
      </c>
      <c r="F6604" s="94"/>
      <c r="H6604" s="113"/>
      <c r="I6604" s="113"/>
      <c r="K6604" s="15"/>
      <c r="L6604" s="15"/>
      <c r="M6604" s="15">
        <f t="shared" si="309"/>
        <v>1</v>
      </c>
      <c r="N6604" s="15" t="str">
        <f t="shared" si="310"/>
        <v>-</v>
      </c>
      <c r="O6604" s="150">
        <f t="shared" si="311"/>
        <v>0</v>
      </c>
      <c r="P6604" s="15" t="str">
        <f>IF(COUNTIF('Personálie dobrovolníků '!U:X,N6604)&gt;0,"ANO","")</f>
        <v/>
      </c>
      <c r="Q6604" s="15"/>
    </row>
    <row r="6605" spans="2:17" s="25" customFormat="1" x14ac:dyDescent="0.3">
      <c r="B6605" s="15" t="str">
        <f>IF(A6605="","",VLOOKUP(A6605,Tabulka3[[Číslo smlouvy   u pravidelné činnosti]:[Příjmení]],3,0))</f>
        <v/>
      </c>
      <c r="C6605" s="15" t="str">
        <f>IF(A6605="","",VLOOKUP(A6605,Tabulka3[[Číslo smlouvy   u pravidelné činnosti]:[Příjmení]],4,0))</f>
        <v/>
      </c>
      <c r="F6605" s="94"/>
      <c r="H6605" s="113"/>
      <c r="I6605" s="113"/>
      <c r="K6605" s="15"/>
      <c r="L6605" s="15"/>
      <c r="M6605" s="15">
        <f t="shared" si="309"/>
        <v>1</v>
      </c>
      <c r="N6605" s="15" t="str">
        <f t="shared" si="310"/>
        <v>-</v>
      </c>
      <c r="O6605" s="150">
        <f t="shared" si="311"/>
        <v>0</v>
      </c>
      <c r="P6605" s="15" t="str">
        <f>IF(COUNTIF('Personálie dobrovolníků '!U:X,N6605)&gt;0,"ANO","")</f>
        <v/>
      </c>
      <c r="Q6605" s="15"/>
    </row>
    <row r="6606" spans="2:17" s="25" customFormat="1" x14ac:dyDescent="0.3">
      <c r="B6606" s="15" t="str">
        <f>IF(A6606="","",VLOOKUP(A6606,Tabulka3[[Číslo smlouvy   u pravidelné činnosti]:[Příjmení]],3,0))</f>
        <v/>
      </c>
      <c r="C6606" s="15" t="str">
        <f>IF(A6606="","",VLOOKUP(A6606,Tabulka3[[Číslo smlouvy   u pravidelné činnosti]:[Příjmení]],4,0))</f>
        <v/>
      </c>
      <c r="F6606" s="94"/>
      <c r="H6606" s="113"/>
      <c r="I6606" s="113"/>
      <c r="K6606" s="15"/>
      <c r="L6606" s="15"/>
      <c r="M6606" s="15">
        <f t="shared" si="309"/>
        <v>1</v>
      </c>
      <c r="N6606" s="15" t="str">
        <f t="shared" si="310"/>
        <v>-</v>
      </c>
      <c r="O6606" s="150">
        <f t="shared" si="311"/>
        <v>0</v>
      </c>
      <c r="P6606" s="15" t="str">
        <f>IF(COUNTIF('Personálie dobrovolníků '!U:X,N6606)&gt;0,"ANO","")</f>
        <v/>
      </c>
      <c r="Q6606" s="15"/>
    </row>
    <row r="6607" spans="2:17" s="25" customFormat="1" x14ac:dyDescent="0.3">
      <c r="B6607" s="15" t="str">
        <f>IF(A6607="","",VLOOKUP(A6607,Tabulka3[[Číslo smlouvy   u pravidelné činnosti]:[Příjmení]],3,0))</f>
        <v/>
      </c>
      <c r="C6607" s="15" t="str">
        <f>IF(A6607="","",VLOOKUP(A6607,Tabulka3[[Číslo smlouvy   u pravidelné činnosti]:[Příjmení]],4,0))</f>
        <v/>
      </c>
      <c r="F6607" s="94"/>
      <c r="H6607" s="113"/>
      <c r="I6607" s="113"/>
      <c r="K6607" s="15"/>
      <c r="L6607" s="15"/>
      <c r="M6607" s="15">
        <f t="shared" si="309"/>
        <v>1</v>
      </c>
      <c r="N6607" s="15" t="str">
        <f t="shared" si="310"/>
        <v>-</v>
      </c>
      <c r="O6607" s="150">
        <f t="shared" si="311"/>
        <v>0</v>
      </c>
      <c r="P6607" s="15" t="str">
        <f>IF(COUNTIF('Personálie dobrovolníků '!U:X,N6607)&gt;0,"ANO","")</f>
        <v/>
      </c>
      <c r="Q6607" s="15"/>
    </row>
    <row r="6608" spans="2:17" s="25" customFormat="1" x14ac:dyDescent="0.3">
      <c r="B6608" s="15" t="str">
        <f>IF(A6608="","",VLOOKUP(A6608,Tabulka3[[Číslo smlouvy   u pravidelné činnosti]:[Příjmení]],3,0))</f>
        <v/>
      </c>
      <c r="C6608" s="15" t="str">
        <f>IF(A6608="","",VLOOKUP(A6608,Tabulka3[[Číslo smlouvy   u pravidelné činnosti]:[Příjmení]],4,0))</f>
        <v/>
      </c>
      <c r="F6608" s="94"/>
      <c r="H6608" s="113"/>
      <c r="I6608" s="113"/>
      <c r="K6608" s="15"/>
      <c r="L6608" s="15"/>
      <c r="M6608" s="15">
        <f t="shared" si="309"/>
        <v>1</v>
      </c>
      <c r="N6608" s="15" t="str">
        <f t="shared" si="310"/>
        <v>-</v>
      </c>
      <c r="O6608" s="150">
        <f t="shared" si="311"/>
        <v>0</v>
      </c>
      <c r="P6608" s="15" t="str">
        <f>IF(COUNTIF('Personálie dobrovolníků '!U:X,N6608)&gt;0,"ANO","")</f>
        <v/>
      </c>
      <c r="Q6608" s="15"/>
    </row>
    <row r="6609" spans="2:17" s="25" customFormat="1" x14ac:dyDescent="0.3">
      <c r="B6609" s="15" t="str">
        <f>IF(A6609="","",VLOOKUP(A6609,Tabulka3[[Číslo smlouvy   u pravidelné činnosti]:[Příjmení]],3,0))</f>
        <v/>
      </c>
      <c r="C6609" s="15" t="str">
        <f>IF(A6609="","",VLOOKUP(A6609,Tabulka3[[Číslo smlouvy   u pravidelné činnosti]:[Příjmení]],4,0))</f>
        <v/>
      </c>
      <c r="F6609" s="94"/>
      <c r="H6609" s="113"/>
      <c r="I6609" s="113"/>
      <c r="K6609" s="15"/>
      <c r="L6609" s="15"/>
      <c r="M6609" s="15">
        <f t="shared" si="309"/>
        <v>1</v>
      </c>
      <c r="N6609" s="15" t="str">
        <f t="shared" si="310"/>
        <v>-</v>
      </c>
      <c r="O6609" s="150">
        <f t="shared" si="311"/>
        <v>0</v>
      </c>
      <c r="P6609" s="15" t="str">
        <f>IF(COUNTIF('Personálie dobrovolníků '!U:X,N6609)&gt;0,"ANO","")</f>
        <v/>
      </c>
      <c r="Q6609" s="15"/>
    </row>
    <row r="6610" spans="2:17" s="25" customFormat="1" x14ac:dyDescent="0.3">
      <c r="B6610" s="15" t="str">
        <f>IF(A6610="","",VLOOKUP(A6610,Tabulka3[[Číslo smlouvy   u pravidelné činnosti]:[Příjmení]],3,0))</f>
        <v/>
      </c>
      <c r="C6610" s="15" t="str">
        <f>IF(A6610="","",VLOOKUP(A6610,Tabulka3[[Číslo smlouvy   u pravidelné činnosti]:[Příjmení]],4,0))</f>
        <v/>
      </c>
      <c r="F6610" s="94"/>
      <c r="H6610" s="113"/>
      <c r="I6610" s="113"/>
      <c r="K6610" s="15"/>
      <c r="L6610" s="15"/>
      <c r="M6610" s="15">
        <f t="shared" si="309"/>
        <v>1</v>
      </c>
      <c r="N6610" s="15" t="str">
        <f t="shared" si="310"/>
        <v>-</v>
      </c>
      <c r="O6610" s="150">
        <f t="shared" si="311"/>
        <v>0</v>
      </c>
      <c r="P6610" s="15" t="str">
        <f>IF(COUNTIF('Personálie dobrovolníků '!U:X,N6610)&gt;0,"ANO","")</f>
        <v/>
      </c>
      <c r="Q6610" s="15"/>
    </row>
    <row r="6611" spans="2:17" s="25" customFormat="1" x14ac:dyDescent="0.3">
      <c r="B6611" s="15" t="str">
        <f>IF(A6611="","",VLOOKUP(A6611,Tabulka3[[Číslo smlouvy   u pravidelné činnosti]:[Příjmení]],3,0))</f>
        <v/>
      </c>
      <c r="C6611" s="15" t="str">
        <f>IF(A6611="","",VLOOKUP(A6611,Tabulka3[[Číslo smlouvy   u pravidelné činnosti]:[Příjmení]],4,0))</f>
        <v/>
      </c>
      <c r="F6611" s="94"/>
      <c r="H6611" s="113"/>
      <c r="I6611" s="113"/>
      <c r="K6611" s="15"/>
      <c r="L6611" s="15"/>
      <c r="M6611" s="15">
        <f t="shared" si="309"/>
        <v>1</v>
      </c>
      <c r="N6611" s="15" t="str">
        <f t="shared" si="310"/>
        <v>-</v>
      </c>
      <c r="O6611" s="150">
        <f t="shared" si="311"/>
        <v>0</v>
      </c>
      <c r="P6611" s="15" t="str">
        <f>IF(COUNTIF('Personálie dobrovolníků '!U:X,N6611)&gt;0,"ANO","")</f>
        <v/>
      </c>
      <c r="Q6611" s="15"/>
    </row>
    <row r="6612" spans="2:17" s="25" customFormat="1" x14ac:dyDescent="0.3">
      <c r="B6612" s="15" t="str">
        <f>IF(A6612="","",VLOOKUP(A6612,Tabulka3[[Číslo smlouvy   u pravidelné činnosti]:[Příjmení]],3,0))</f>
        <v/>
      </c>
      <c r="C6612" s="15" t="str">
        <f>IF(A6612="","",VLOOKUP(A6612,Tabulka3[[Číslo smlouvy   u pravidelné činnosti]:[Příjmení]],4,0))</f>
        <v/>
      </c>
      <c r="F6612" s="94"/>
      <c r="H6612" s="113"/>
      <c r="I6612" s="113"/>
      <c r="K6612" s="15"/>
      <c r="L6612" s="15"/>
      <c r="M6612" s="15">
        <f t="shared" si="309"/>
        <v>1</v>
      </c>
      <c r="N6612" s="15" t="str">
        <f t="shared" si="310"/>
        <v>-</v>
      </c>
      <c r="O6612" s="150">
        <f t="shared" si="311"/>
        <v>0</v>
      </c>
      <c r="P6612" s="15" t="str">
        <f>IF(COUNTIF('Personálie dobrovolníků '!U:X,N6612)&gt;0,"ANO","")</f>
        <v/>
      </c>
      <c r="Q6612" s="15"/>
    </row>
    <row r="6613" spans="2:17" s="25" customFormat="1" x14ac:dyDescent="0.3">
      <c r="B6613" s="15" t="str">
        <f>IF(A6613="","",VLOOKUP(A6613,Tabulka3[[Číslo smlouvy   u pravidelné činnosti]:[Příjmení]],3,0))</f>
        <v/>
      </c>
      <c r="C6613" s="15" t="str">
        <f>IF(A6613="","",VLOOKUP(A6613,Tabulka3[[Číslo smlouvy   u pravidelné činnosti]:[Příjmení]],4,0))</f>
        <v/>
      </c>
      <c r="F6613" s="94"/>
      <c r="H6613" s="113"/>
      <c r="I6613" s="113"/>
      <c r="K6613" s="15"/>
      <c r="L6613" s="15"/>
      <c r="M6613" s="15">
        <f t="shared" si="309"/>
        <v>1</v>
      </c>
      <c r="N6613" s="15" t="str">
        <f t="shared" si="310"/>
        <v>-</v>
      </c>
      <c r="O6613" s="150">
        <f t="shared" si="311"/>
        <v>0</v>
      </c>
      <c r="P6613" s="15" t="str">
        <f>IF(COUNTIF('Personálie dobrovolníků '!U:X,N6613)&gt;0,"ANO","")</f>
        <v/>
      </c>
      <c r="Q6613" s="15"/>
    </row>
    <row r="6614" spans="2:17" s="25" customFormat="1" x14ac:dyDescent="0.3">
      <c r="B6614" s="15" t="str">
        <f>IF(A6614="","",VLOOKUP(A6614,Tabulka3[[Číslo smlouvy   u pravidelné činnosti]:[Příjmení]],3,0))</f>
        <v/>
      </c>
      <c r="C6614" s="15" t="str">
        <f>IF(A6614="","",VLOOKUP(A6614,Tabulka3[[Číslo smlouvy   u pravidelné činnosti]:[Příjmení]],4,0))</f>
        <v/>
      </c>
      <c r="F6614" s="94"/>
      <c r="H6614" s="113"/>
      <c r="I6614" s="113"/>
      <c r="K6614" s="15"/>
      <c r="L6614" s="15"/>
      <c r="M6614" s="15">
        <f t="shared" si="309"/>
        <v>1</v>
      </c>
      <c r="N6614" s="15" t="str">
        <f t="shared" si="310"/>
        <v>-</v>
      </c>
      <c r="O6614" s="150">
        <f t="shared" si="311"/>
        <v>0</v>
      </c>
      <c r="P6614" s="15" t="str">
        <f>IF(COUNTIF('Personálie dobrovolníků '!U:X,N6614)&gt;0,"ANO","")</f>
        <v/>
      </c>
      <c r="Q6614" s="15"/>
    </row>
    <row r="6615" spans="2:17" s="25" customFormat="1" x14ac:dyDescent="0.3">
      <c r="B6615" s="15" t="str">
        <f>IF(A6615="","",VLOOKUP(A6615,Tabulka3[[Číslo smlouvy   u pravidelné činnosti]:[Příjmení]],3,0))</f>
        <v/>
      </c>
      <c r="C6615" s="15" t="str">
        <f>IF(A6615="","",VLOOKUP(A6615,Tabulka3[[Číslo smlouvy   u pravidelné činnosti]:[Příjmení]],4,0))</f>
        <v/>
      </c>
      <c r="F6615" s="94"/>
      <c r="H6615" s="113"/>
      <c r="I6615" s="113"/>
      <c r="K6615" s="15"/>
      <c r="L6615" s="15"/>
      <c r="M6615" s="15">
        <f t="shared" si="309"/>
        <v>1</v>
      </c>
      <c r="N6615" s="15" t="str">
        <f t="shared" si="310"/>
        <v>-</v>
      </c>
      <c r="O6615" s="150">
        <f t="shared" si="311"/>
        <v>0</v>
      </c>
      <c r="P6615" s="15" t="str">
        <f>IF(COUNTIF('Personálie dobrovolníků '!U:X,N6615)&gt;0,"ANO","")</f>
        <v/>
      </c>
      <c r="Q6615" s="15"/>
    </row>
    <row r="6616" spans="2:17" s="25" customFormat="1" x14ac:dyDescent="0.3">
      <c r="B6616" s="15" t="str">
        <f>IF(A6616="","",VLOOKUP(A6616,Tabulka3[[Číslo smlouvy   u pravidelné činnosti]:[Příjmení]],3,0))</f>
        <v/>
      </c>
      <c r="C6616" s="15" t="str">
        <f>IF(A6616="","",VLOOKUP(A6616,Tabulka3[[Číslo smlouvy   u pravidelné činnosti]:[Příjmení]],4,0))</f>
        <v/>
      </c>
      <c r="F6616" s="94"/>
      <c r="H6616" s="113"/>
      <c r="I6616" s="113"/>
      <c r="K6616" s="15"/>
      <c r="L6616" s="15"/>
      <c r="M6616" s="15">
        <f t="shared" si="309"/>
        <v>1</v>
      </c>
      <c r="N6616" s="15" t="str">
        <f t="shared" si="310"/>
        <v>-</v>
      </c>
      <c r="O6616" s="150">
        <f t="shared" si="311"/>
        <v>0</v>
      </c>
      <c r="P6616" s="15" t="str">
        <f>IF(COUNTIF('Personálie dobrovolníků '!U:X,N6616)&gt;0,"ANO","")</f>
        <v/>
      </c>
      <c r="Q6616" s="15"/>
    </row>
    <row r="6617" spans="2:17" s="25" customFormat="1" x14ac:dyDescent="0.3">
      <c r="B6617" s="15" t="str">
        <f>IF(A6617="","",VLOOKUP(A6617,Tabulka3[[Číslo smlouvy   u pravidelné činnosti]:[Příjmení]],3,0))</f>
        <v/>
      </c>
      <c r="C6617" s="15" t="str">
        <f>IF(A6617="","",VLOOKUP(A6617,Tabulka3[[Číslo smlouvy   u pravidelné činnosti]:[Příjmení]],4,0))</f>
        <v/>
      </c>
      <c r="F6617" s="94"/>
      <c r="H6617" s="113"/>
      <c r="I6617" s="113"/>
      <c r="K6617" s="15"/>
      <c r="L6617" s="15"/>
      <c r="M6617" s="15">
        <f t="shared" si="309"/>
        <v>1</v>
      </c>
      <c r="N6617" s="15" t="str">
        <f t="shared" si="310"/>
        <v>-</v>
      </c>
      <c r="O6617" s="150">
        <f t="shared" si="311"/>
        <v>0</v>
      </c>
      <c r="P6617" s="15" t="str">
        <f>IF(COUNTIF('Personálie dobrovolníků '!U:X,N6617)&gt;0,"ANO","")</f>
        <v/>
      </c>
      <c r="Q6617" s="15"/>
    </row>
    <row r="6618" spans="2:17" s="25" customFormat="1" x14ac:dyDescent="0.3">
      <c r="B6618" s="15" t="str">
        <f>IF(A6618="","",VLOOKUP(A6618,Tabulka3[[Číslo smlouvy   u pravidelné činnosti]:[Příjmení]],3,0))</f>
        <v/>
      </c>
      <c r="C6618" s="15" t="str">
        <f>IF(A6618="","",VLOOKUP(A6618,Tabulka3[[Číslo smlouvy   u pravidelné činnosti]:[Příjmení]],4,0))</f>
        <v/>
      </c>
      <c r="F6618" s="94"/>
      <c r="H6618" s="113"/>
      <c r="I6618" s="113"/>
      <c r="K6618" s="15"/>
      <c r="L6618" s="15"/>
      <c r="M6618" s="15">
        <f t="shared" si="309"/>
        <v>1</v>
      </c>
      <c r="N6618" s="15" t="str">
        <f t="shared" si="310"/>
        <v>-</v>
      </c>
      <c r="O6618" s="150">
        <f t="shared" si="311"/>
        <v>0</v>
      </c>
      <c r="P6618" s="15" t="str">
        <f>IF(COUNTIF('Personálie dobrovolníků '!U:X,N6618)&gt;0,"ANO","")</f>
        <v/>
      </c>
      <c r="Q6618" s="15"/>
    </row>
    <row r="6619" spans="2:17" s="25" customFormat="1" x14ac:dyDescent="0.3">
      <c r="B6619" s="15" t="str">
        <f>IF(A6619="","",VLOOKUP(A6619,Tabulka3[[Číslo smlouvy   u pravidelné činnosti]:[Příjmení]],3,0))</f>
        <v/>
      </c>
      <c r="C6619" s="15" t="str">
        <f>IF(A6619="","",VLOOKUP(A6619,Tabulka3[[Číslo smlouvy   u pravidelné činnosti]:[Příjmení]],4,0))</f>
        <v/>
      </c>
      <c r="F6619" s="94"/>
      <c r="H6619" s="113"/>
      <c r="I6619" s="113"/>
      <c r="K6619" s="15"/>
      <c r="L6619" s="15"/>
      <c r="M6619" s="15">
        <f t="shared" si="309"/>
        <v>1</v>
      </c>
      <c r="N6619" s="15" t="str">
        <f t="shared" si="310"/>
        <v>-</v>
      </c>
      <c r="O6619" s="150">
        <f t="shared" si="311"/>
        <v>0</v>
      </c>
      <c r="P6619" s="15" t="str">
        <f>IF(COUNTIF('Personálie dobrovolníků '!U:X,N6619)&gt;0,"ANO","")</f>
        <v/>
      </c>
      <c r="Q6619" s="15"/>
    </row>
    <row r="6620" spans="2:17" s="25" customFormat="1" x14ac:dyDescent="0.3">
      <c r="B6620" s="15" t="str">
        <f>IF(A6620="","",VLOOKUP(A6620,Tabulka3[[Číslo smlouvy   u pravidelné činnosti]:[Příjmení]],3,0))</f>
        <v/>
      </c>
      <c r="C6620" s="15" t="str">
        <f>IF(A6620="","",VLOOKUP(A6620,Tabulka3[[Číslo smlouvy   u pravidelné činnosti]:[Příjmení]],4,0))</f>
        <v/>
      </c>
      <c r="F6620" s="94"/>
      <c r="H6620" s="113"/>
      <c r="I6620" s="113"/>
      <c r="K6620" s="15"/>
      <c r="L6620" s="15"/>
      <c r="M6620" s="15">
        <f t="shared" si="309"/>
        <v>1</v>
      </c>
      <c r="N6620" s="15" t="str">
        <f t="shared" si="310"/>
        <v>-</v>
      </c>
      <c r="O6620" s="150">
        <f t="shared" si="311"/>
        <v>0</v>
      </c>
      <c r="P6620" s="15" t="str">
        <f>IF(COUNTIF('Personálie dobrovolníků '!U:X,N6620)&gt;0,"ANO","")</f>
        <v/>
      </c>
      <c r="Q6620" s="15"/>
    </row>
    <row r="6621" spans="2:17" s="25" customFormat="1" x14ac:dyDescent="0.3">
      <c r="B6621" s="15" t="str">
        <f>IF(A6621="","",VLOOKUP(A6621,Tabulka3[[Číslo smlouvy   u pravidelné činnosti]:[Příjmení]],3,0))</f>
        <v/>
      </c>
      <c r="C6621" s="15" t="str">
        <f>IF(A6621="","",VLOOKUP(A6621,Tabulka3[[Číslo smlouvy   u pravidelné činnosti]:[Příjmení]],4,0))</f>
        <v/>
      </c>
      <c r="F6621" s="94"/>
      <c r="H6621" s="113"/>
      <c r="I6621" s="113"/>
      <c r="K6621" s="15"/>
      <c r="L6621" s="15"/>
      <c r="M6621" s="15">
        <f t="shared" si="309"/>
        <v>1</v>
      </c>
      <c r="N6621" s="15" t="str">
        <f t="shared" si="310"/>
        <v>-</v>
      </c>
      <c r="O6621" s="150">
        <f t="shared" si="311"/>
        <v>0</v>
      </c>
      <c r="P6621" s="15" t="str">
        <f>IF(COUNTIF('Personálie dobrovolníků '!U:X,N6621)&gt;0,"ANO","")</f>
        <v/>
      </c>
      <c r="Q6621" s="15"/>
    </row>
    <row r="6622" spans="2:17" s="25" customFormat="1" x14ac:dyDescent="0.3">
      <c r="B6622" s="15" t="str">
        <f>IF(A6622="","",VLOOKUP(A6622,Tabulka3[[Číslo smlouvy   u pravidelné činnosti]:[Příjmení]],3,0))</f>
        <v/>
      </c>
      <c r="C6622" s="15" t="str">
        <f>IF(A6622="","",VLOOKUP(A6622,Tabulka3[[Číslo smlouvy   u pravidelné činnosti]:[Příjmení]],4,0))</f>
        <v/>
      </c>
      <c r="F6622" s="94"/>
      <c r="H6622" s="113"/>
      <c r="I6622" s="113"/>
      <c r="K6622" s="15"/>
      <c r="L6622" s="15"/>
      <c r="M6622" s="15">
        <f t="shared" si="309"/>
        <v>1</v>
      </c>
      <c r="N6622" s="15" t="str">
        <f t="shared" si="310"/>
        <v>-</v>
      </c>
      <c r="O6622" s="150">
        <f t="shared" si="311"/>
        <v>0</v>
      </c>
      <c r="P6622" s="15" t="str">
        <f>IF(COUNTIF('Personálie dobrovolníků '!U:X,N6622)&gt;0,"ANO","")</f>
        <v/>
      </c>
      <c r="Q6622" s="15"/>
    </row>
    <row r="6623" spans="2:17" s="25" customFormat="1" x14ac:dyDescent="0.3">
      <c r="B6623" s="15" t="str">
        <f>IF(A6623="","",VLOOKUP(A6623,Tabulka3[[Číslo smlouvy   u pravidelné činnosti]:[Příjmení]],3,0))</f>
        <v/>
      </c>
      <c r="C6623" s="15" t="str">
        <f>IF(A6623="","",VLOOKUP(A6623,Tabulka3[[Číslo smlouvy   u pravidelné činnosti]:[Příjmení]],4,0))</f>
        <v/>
      </c>
      <c r="F6623" s="94"/>
      <c r="H6623" s="113"/>
      <c r="I6623" s="113"/>
      <c r="K6623" s="15"/>
      <c r="L6623" s="15"/>
      <c r="M6623" s="15">
        <f t="shared" si="309"/>
        <v>1</v>
      </c>
      <c r="N6623" s="15" t="str">
        <f t="shared" si="310"/>
        <v>-</v>
      </c>
      <c r="O6623" s="150">
        <f t="shared" si="311"/>
        <v>0</v>
      </c>
      <c r="P6623" s="15" t="str">
        <f>IF(COUNTIF('Personálie dobrovolníků '!U:X,N6623)&gt;0,"ANO","")</f>
        <v/>
      </c>
      <c r="Q6623" s="15"/>
    </row>
    <row r="6624" spans="2:17" s="25" customFormat="1" x14ac:dyDescent="0.3">
      <c r="B6624" s="15" t="str">
        <f>IF(A6624="","",VLOOKUP(A6624,Tabulka3[[Číslo smlouvy   u pravidelné činnosti]:[Příjmení]],3,0))</f>
        <v/>
      </c>
      <c r="C6624" s="15" t="str">
        <f>IF(A6624="","",VLOOKUP(A6624,Tabulka3[[Číslo smlouvy   u pravidelné činnosti]:[Příjmení]],4,0))</f>
        <v/>
      </c>
      <c r="F6624" s="94"/>
      <c r="H6624" s="113"/>
      <c r="I6624" s="113"/>
      <c r="K6624" s="15"/>
      <c r="L6624" s="15"/>
      <c r="M6624" s="15">
        <f t="shared" si="309"/>
        <v>1</v>
      </c>
      <c r="N6624" s="15" t="str">
        <f t="shared" si="310"/>
        <v>-</v>
      </c>
      <c r="O6624" s="150">
        <f t="shared" si="311"/>
        <v>0</v>
      </c>
      <c r="P6624" s="15" t="str">
        <f>IF(COUNTIF('Personálie dobrovolníků '!U:X,N6624)&gt;0,"ANO","")</f>
        <v/>
      </c>
      <c r="Q6624" s="15"/>
    </row>
    <row r="6625" spans="2:17" s="25" customFormat="1" x14ac:dyDescent="0.3">
      <c r="B6625" s="15" t="str">
        <f>IF(A6625="","",VLOOKUP(A6625,Tabulka3[[Číslo smlouvy   u pravidelné činnosti]:[Příjmení]],3,0))</f>
        <v/>
      </c>
      <c r="C6625" s="15" t="str">
        <f>IF(A6625="","",VLOOKUP(A6625,Tabulka3[[Číslo smlouvy   u pravidelné činnosti]:[Příjmení]],4,0))</f>
        <v/>
      </c>
      <c r="F6625" s="94"/>
      <c r="H6625" s="113"/>
      <c r="I6625" s="113"/>
      <c r="K6625" s="15"/>
      <c r="L6625" s="15"/>
      <c r="M6625" s="15">
        <f t="shared" si="309"/>
        <v>1</v>
      </c>
      <c r="N6625" s="15" t="str">
        <f t="shared" si="310"/>
        <v>-</v>
      </c>
      <c r="O6625" s="150">
        <f t="shared" si="311"/>
        <v>0</v>
      </c>
      <c r="P6625" s="15" t="str">
        <f>IF(COUNTIF('Personálie dobrovolníků '!U:X,N6625)&gt;0,"ANO","")</f>
        <v/>
      </c>
      <c r="Q6625" s="15"/>
    </row>
    <row r="6626" spans="2:17" s="25" customFormat="1" x14ac:dyDescent="0.3">
      <c r="B6626" s="15" t="str">
        <f>IF(A6626="","",VLOOKUP(A6626,Tabulka3[[Číslo smlouvy   u pravidelné činnosti]:[Příjmení]],3,0))</f>
        <v/>
      </c>
      <c r="C6626" s="15" t="str">
        <f>IF(A6626="","",VLOOKUP(A6626,Tabulka3[[Číslo smlouvy   u pravidelné činnosti]:[Příjmení]],4,0))</f>
        <v/>
      </c>
      <c r="F6626" s="94"/>
      <c r="H6626" s="113"/>
      <c r="I6626" s="113"/>
      <c r="K6626" s="15"/>
      <c r="L6626" s="15"/>
      <c r="M6626" s="15">
        <f t="shared" si="309"/>
        <v>1</v>
      </c>
      <c r="N6626" s="15" t="str">
        <f t="shared" si="310"/>
        <v>-</v>
      </c>
      <c r="O6626" s="150">
        <f t="shared" si="311"/>
        <v>0</v>
      </c>
      <c r="P6626" s="15" t="str">
        <f>IF(COUNTIF('Personálie dobrovolníků '!U:X,N6626)&gt;0,"ANO","")</f>
        <v/>
      </c>
      <c r="Q6626" s="15"/>
    </row>
    <row r="6627" spans="2:17" s="25" customFormat="1" x14ac:dyDescent="0.3">
      <c r="B6627" s="15" t="str">
        <f>IF(A6627="","",VLOOKUP(A6627,Tabulka3[[Číslo smlouvy   u pravidelné činnosti]:[Příjmení]],3,0))</f>
        <v/>
      </c>
      <c r="C6627" s="15" t="str">
        <f>IF(A6627="","",VLOOKUP(A6627,Tabulka3[[Číslo smlouvy   u pravidelné činnosti]:[Příjmení]],4,0))</f>
        <v/>
      </c>
      <c r="F6627" s="94"/>
      <c r="H6627" s="113"/>
      <c r="I6627" s="113"/>
      <c r="K6627" s="15"/>
      <c r="L6627" s="15"/>
      <c r="M6627" s="15">
        <f t="shared" si="309"/>
        <v>1</v>
      </c>
      <c r="N6627" s="15" t="str">
        <f t="shared" si="310"/>
        <v>-</v>
      </c>
      <c r="O6627" s="150">
        <f t="shared" si="311"/>
        <v>0</v>
      </c>
      <c r="P6627" s="15" t="str">
        <f>IF(COUNTIF('Personálie dobrovolníků '!U:X,N6627)&gt;0,"ANO","")</f>
        <v/>
      </c>
      <c r="Q6627" s="15"/>
    </row>
    <row r="6628" spans="2:17" s="25" customFormat="1" x14ac:dyDescent="0.3">
      <c r="B6628" s="15" t="str">
        <f>IF(A6628="","",VLOOKUP(A6628,Tabulka3[[Číslo smlouvy   u pravidelné činnosti]:[Příjmení]],3,0))</f>
        <v/>
      </c>
      <c r="C6628" s="15" t="str">
        <f>IF(A6628="","",VLOOKUP(A6628,Tabulka3[[Číslo smlouvy   u pravidelné činnosti]:[Příjmení]],4,0))</f>
        <v/>
      </c>
      <c r="F6628" s="94"/>
      <c r="H6628" s="113"/>
      <c r="I6628" s="113"/>
      <c r="K6628" s="15"/>
      <c r="L6628" s="15"/>
      <c r="M6628" s="15">
        <f t="shared" si="309"/>
        <v>1</v>
      </c>
      <c r="N6628" s="15" t="str">
        <f t="shared" si="310"/>
        <v>-</v>
      </c>
      <c r="O6628" s="150">
        <f t="shared" si="311"/>
        <v>0</v>
      </c>
      <c r="P6628" s="15" t="str">
        <f>IF(COUNTIF('Personálie dobrovolníků '!U:X,N6628)&gt;0,"ANO","")</f>
        <v/>
      </c>
      <c r="Q6628" s="15"/>
    </row>
    <row r="6629" spans="2:17" s="25" customFormat="1" x14ac:dyDescent="0.3">
      <c r="B6629" s="15" t="str">
        <f>IF(A6629="","",VLOOKUP(A6629,Tabulka3[[Číslo smlouvy   u pravidelné činnosti]:[Příjmení]],3,0))</f>
        <v/>
      </c>
      <c r="C6629" s="15" t="str">
        <f>IF(A6629="","",VLOOKUP(A6629,Tabulka3[[Číslo smlouvy   u pravidelné činnosti]:[Příjmení]],4,0))</f>
        <v/>
      </c>
      <c r="F6629" s="94"/>
      <c r="H6629" s="113"/>
      <c r="I6629" s="113"/>
      <c r="K6629" s="15"/>
      <c r="L6629" s="15"/>
      <c r="M6629" s="15">
        <f t="shared" si="309"/>
        <v>1</v>
      </c>
      <c r="N6629" s="15" t="str">
        <f t="shared" si="310"/>
        <v>-</v>
      </c>
      <c r="O6629" s="150">
        <f t="shared" si="311"/>
        <v>0</v>
      </c>
      <c r="P6629" s="15" t="str">
        <f>IF(COUNTIF('Personálie dobrovolníků '!U:X,N6629)&gt;0,"ANO","")</f>
        <v/>
      </c>
      <c r="Q6629" s="15"/>
    </row>
    <row r="6630" spans="2:17" s="25" customFormat="1" x14ac:dyDescent="0.3">
      <c r="B6630" s="15" t="str">
        <f>IF(A6630="","",VLOOKUP(A6630,Tabulka3[[Číslo smlouvy   u pravidelné činnosti]:[Příjmení]],3,0))</f>
        <v/>
      </c>
      <c r="C6630" s="15" t="str">
        <f>IF(A6630="","",VLOOKUP(A6630,Tabulka3[[Číslo smlouvy   u pravidelné činnosti]:[Příjmení]],4,0))</f>
        <v/>
      </c>
      <c r="F6630" s="94"/>
      <c r="H6630" s="113"/>
      <c r="I6630" s="113"/>
      <c r="K6630" s="15"/>
      <c r="L6630" s="15"/>
      <c r="M6630" s="15">
        <f t="shared" si="309"/>
        <v>1</v>
      </c>
      <c r="N6630" s="15" t="str">
        <f t="shared" si="310"/>
        <v>-</v>
      </c>
      <c r="O6630" s="150">
        <f t="shared" si="311"/>
        <v>0</v>
      </c>
      <c r="P6630" s="15" t="str">
        <f>IF(COUNTIF('Personálie dobrovolníků '!U:X,N6630)&gt;0,"ANO","")</f>
        <v/>
      </c>
      <c r="Q6630" s="15"/>
    </row>
    <row r="6631" spans="2:17" s="25" customFormat="1" x14ac:dyDescent="0.3">
      <c r="B6631" s="15" t="str">
        <f>IF(A6631="","",VLOOKUP(A6631,Tabulka3[[Číslo smlouvy   u pravidelné činnosti]:[Příjmení]],3,0))</f>
        <v/>
      </c>
      <c r="C6631" s="15" t="str">
        <f>IF(A6631="","",VLOOKUP(A6631,Tabulka3[[Číslo smlouvy   u pravidelné činnosti]:[Příjmení]],4,0))</f>
        <v/>
      </c>
      <c r="F6631" s="94"/>
      <c r="H6631" s="113"/>
      <c r="I6631" s="113"/>
      <c r="K6631" s="15"/>
      <c r="L6631" s="15"/>
      <c r="M6631" s="15">
        <f t="shared" si="309"/>
        <v>1</v>
      </c>
      <c r="N6631" s="15" t="str">
        <f t="shared" si="310"/>
        <v>-</v>
      </c>
      <c r="O6631" s="150">
        <f t="shared" si="311"/>
        <v>0</v>
      </c>
      <c r="P6631" s="15" t="str">
        <f>IF(COUNTIF('Personálie dobrovolníků '!U:X,N6631)&gt;0,"ANO","")</f>
        <v/>
      </c>
      <c r="Q6631" s="15"/>
    </row>
    <row r="6632" spans="2:17" s="25" customFormat="1" x14ac:dyDescent="0.3">
      <c r="B6632" s="15" t="str">
        <f>IF(A6632="","",VLOOKUP(A6632,Tabulka3[[Číslo smlouvy   u pravidelné činnosti]:[Příjmení]],3,0))</f>
        <v/>
      </c>
      <c r="C6632" s="15" t="str">
        <f>IF(A6632="","",VLOOKUP(A6632,Tabulka3[[Číslo smlouvy   u pravidelné činnosti]:[Příjmení]],4,0))</f>
        <v/>
      </c>
      <c r="F6632" s="94"/>
      <c r="H6632" s="113"/>
      <c r="I6632" s="113"/>
      <c r="K6632" s="15"/>
      <c r="L6632" s="15"/>
      <c r="M6632" s="15">
        <f t="shared" si="309"/>
        <v>1</v>
      </c>
      <c r="N6632" s="15" t="str">
        <f t="shared" si="310"/>
        <v>-</v>
      </c>
      <c r="O6632" s="150">
        <f t="shared" si="311"/>
        <v>0</v>
      </c>
      <c r="P6632" s="15" t="str">
        <f>IF(COUNTIF('Personálie dobrovolníků '!U:X,N6632)&gt;0,"ANO","")</f>
        <v/>
      </c>
      <c r="Q6632" s="15"/>
    </row>
    <row r="6633" spans="2:17" s="25" customFormat="1" x14ac:dyDescent="0.3">
      <c r="B6633" s="15" t="str">
        <f>IF(A6633="","",VLOOKUP(A6633,Tabulka3[[Číslo smlouvy   u pravidelné činnosti]:[Příjmení]],3,0))</f>
        <v/>
      </c>
      <c r="C6633" s="15" t="str">
        <f>IF(A6633="","",VLOOKUP(A6633,Tabulka3[[Číslo smlouvy   u pravidelné činnosti]:[Příjmení]],4,0))</f>
        <v/>
      </c>
      <c r="F6633" s="94"/>
      <c r="H6633" s="113"/>
      <c r="I6633" s="113"/>
      <c r="K6633" s="15"/>
      <c r="L6633" s="15"/>
      <c r="M6633" s="15">
        <f t="shared" si="309"/>
        <v>1</v>
      </c>
      <c r="N6633" s="15" t="str">
        <f t="shared" si="310"/>
        <v>-</v>
      </c>
      <c r="O6633" s="150">
        <f t="shared" si="311"/>
        <v>0</v>
      </c>
      <c r="P6633" s="15" t="str">
        <f>IF(COUNTIF('Personálie dobrovolníků '!U:X,N6633)&gt;0,"ANO","")</f>
        <v/>
      </c>
      <c r="Q6633" s="15"/>
    </row>
    <row r="6634" spans="2:17" s="25" customFormat="1" x14ac:dyDescent="0.3">
      <c r="B6634" s="15" t="str">
        <f>IF(A6634="","",VLOOKUP(A6634,Tabulka3[[Číslo smlouvy   u pravidelné činnosti]:[Příjmení]],3,0))</f>
        <v/>
      </c>
      <c r="C6634" s="15" t="str">
        <f>IF(A6634="","",VLOOKUP(A6634,Tabulka3[[Číslo smlouvy   u pravidelné činnosti]:[Příjmení]],4,0))</f>
        <v/>
      </c>
      <c r="F6634" s="94"/>
      <c r="H6634" s="113"/>
      <c r="I6634" s="113"/>
      <c r="K6634" s="15"/>
      <c r="L6634" s="15"/>
      <c r="M6634" s="15">
        <f t="shared" si="309"/>
        <v>1</v>
      </c>
      <c r="N6634" s="15" t="str">
        <f t="shared" si="310"/>
        <v>-</v>
      </c>
      <c r="O6634" s="150">
        <f t="shared" si="311"/>
        <v>0</v>
      </c>
      <c r="P6634" s="15" t="str">
        <f>IF(COUNTIF('Personálie dobrovolníků '!U:X,N6634)&gt;0,"ANO","")</f>
        <v/>
      </c>
      <c r="Q6634" s="15"/>
    </row>
    <row r="6635" spans="2:17" s="25" customFormat="1" x14ac:dyDescent="0.3">
      <c r="B6635" s="15" t="str">
        <f>IF(A6635="","",VLOOKUP(A6635,Tabulka3[[Číslo smlouvy   u pravidelné činnosti]:[Příjmení]],3,0))</f>
        <v/>
      </c>
      <c r="C6635" s="15" t="str">
        <f>IF(A6635="","",VLOOKUP(A6635,Tabulka3[[Číslo smlouvy   u pravidelné činnosti]:[Příjmení]],4,0))</f>
        <v/>
      </c>
      <c r="F6635" s="94"/>
      <c r="H6635" s="113"/>
      <c r="I6635" s="113"/>
      <c r="K6635" s="15"/>
      <c r="L6635" s="15"/>
      <c r="M6635" s="15">
        <f t="shared" si="309"/>
        <v>1</v>
      </c>
      <c r="N6635" s="15" t="str">
        <f t="shared" si="310"/>
        <v>-</v>
      </c>
      <c r="O6635" s="150">
        <f t="shared" si="311"/>
        <v>0</v>
      </c>
      <c r="P6635" s="15" t="str">
        <f>IF(COUNTIF('Personálie dobrovolníků '!U:X,N6635)&gt;0,"ANO","")</f>
        <v/>
      </c>
      <c r="Q6635" s="15"/>
    </row>
    <row r="6636" spans="2:17" s="25" customFormat="1" x14ac:dyDescent="0.3">
      <c r="B6636" s="15" t="str">
        <f>IF(A6636="","",VLOOKUP(A6636,Tabulka3[[Číslo smlouvy   u pravidelné činnosti]:[Příjmení]],3,0))</f>
        <v/>
      </c>
      <c r="C6636" s="15" t="str">
        <f>IF(A6636="","",VLOOKUP(A6636,Tabulka3[[Číslo smlouvy   u pravidelné činnosti]:[Příjmení]],4,0))</f>
        <v/>
      </c>
      <c r="F6636" s="94"/>
      <c r="H6636" s="113"/>
      <c r="I6636" s="113"/>
      <c r="K6636" s="15"/>
      <c r="L6636" s="15"/>
      <c r="M6636" s="15">
        <f t="shared" si="309"/>
        <v>1</v>
      </c>
      <c r="N6636" s="15" t="str">
        <f t="shared" si="310"/>
        <v>-</v>
      </c>
      <c r="O6636" s="150">
        <f t="shared" si="311"/>
        <v>0</v>
      </c>
      <c r="P6636" s="15" t="str">
        <f>IF(COUNTIF('Personálie dobrovolníků '!U:X,N6636)&gt;0,"ANO","")</f>
        <v/>
      </c>
      <c r="Q6636" s="15"/>
    </row>
    <row r="6637" spans="2:17" s="25" customFormat="1" x14ac:dyDescent="0.3">
      <c r="B6637" s="15" t="str">
        <f>IF(A6637="","",VLOOKUP(A6637,Tabulka3[[Číslo smlouvy   u pravidelné činnosti]:[Příjmení]],3,0))</f>
        <v/>
      </c>
      <c r="C6637" s="15" t="str">
        <f>IF(A6637="","",VLOOKUP(A6637,Tabulka3[[Číslo smlouvy   u pravidelné činnosti]:[Příjmení]],4,0))</f>
        <v/>
      </c>
      <c r="F6637" s="94"/>
      <c r="H6637" s="113"/>
      <c r="I6637" s="113"/>
      <c r="K6637" s="15"/>
      <c r="L6637" s="15"/>
      <c r="M6637" s="15">
        <f t="shared" si="309"/>
        <v>1</v>
      </c>
      <c r="N6637" s="15" t="str">
        <f t="shared" si="310"/>
        <v>-</v>
      </c>
      <c r="O6637" s="150">
        <f t="shared" si="311"/>
        <v>0</v>
      </c>
      <c r="P6637" s="15" t="str">
        <f>IF(COUNTIF('Personálie dobrovolníků '!U:X,N6637)&gt;0,"ANO","")</f>
        <v/>
      </c>
      <c r="Q6637" s="15"/>
    </row>
    <row r="6638" spans="2:17" s="25" customFormat="1" x14ac:dyDescent="0.3">
      <c r="B6638" s="15" t="str">
        <f>IF(A6638="","",VLOOKUP(A6638,Tabulka3[[Číslo smlouvy   u pravidelné činnosti]:[Příjmení]],3,0))</f>
        <v/>
      </c>
      <c r="C6638" s="15" t="str">
        <f>IF(A6638="","",VLOOKUP(A6638,Tabulka3[[Číslo smlouvy   u pravidelné činnosti]:[Příjmení]],4,0))</f>
        <v/>
      </c>
      <c r="F6638" s="94"/>
      <c r="H6638" s="113"/>
      <c r="I6638" s="113"/>
      <c r="K6638" s="15"/>
      <c r="L6638" s="15"/>
      <c r="M6638" s="15">
        <f t="shared" si="309"/>
        <v>1</v>
      </c>
      <c r="N6638" s="15" t="str">
        <f t="shared" si="310"/>
        <v>-</v>
      </c>
      <c r="O6638" s="150">
        <f t="shared" si="311"/>
        <v>0</v>
      </c>
      <c r="P6638" s="15" t="str">
        <f>IF(COUNTIF('Personálie dobrovolníků '!U:X,N6638)&gt;0,"ANO","")</f>
        <v/>
      </c>
      <c r="Q6638" s="15"/>
    </row>
    <row r="6639" spans="2:17" s="25" customFormat="1" x14ac:dyDescent="0.3">
      <c r="B6639" s="15" t="str">
        <f>IF(A6639="","",VLOOKUP(A6639,Tabulka3[[Číslo smlouvy   u pravidelné činnosti]:[Příjmení]],3,0))</f>
        <v/>
      </c>
      <c r="C6639" s="15" t="str">
        <f>IF(A6639="","",VLOOKUP(A6639,Tabulka3[[Číslo smlouvy   u pravidelné činnosti]:[Příjmení]],4,0))</f>
        <v/>
      </c>
      <c r="F6639" s="94"/>
      <c r="H6639" s="113"/>
      <c r="I6639" s="113"/>
      <c r="K6639" s="15"/>
      <c r="L6639" s="15"/>
      <c r="M6639" s="15">
        <f t="shared" si="309"/>
        <v>1</v>
      </c>
      <c r="N6639" s="15" t="str">
        <f t="shared" si="310"/>
        <v>-</v>
      </c>
      <c r="O6639" s="150">
        <f t="shared" si="311"/>
        <v>0</v>
      </c>
      <c r="P6639" s="15" t="str">
        <f>IF(COUNTIF('Personálie dobrovolníků '!U:X,N6639)&gt;0,"ANO","")</f>
        <v/>
      </c>
      <c r="Q6639" s="15"/>
    </row>
    <row r="6640" spans="2:17" s="25" customFormat="1" x14ac:dyDescent="0.3">
      <c r="B6640" s="15" t="str">
        <f>IF(A6640="","",VLOOKUP(A6640,Tabulka3[[Číslo smlouvy   u pravidelné činnosti]:[Příjmení]],3,0))</f>
        <v/>
      </c>
      <c r="C6640" s="15" t="str">
        <f>IF(A6640="","",VLOOKUP(A6640,Tabulka3[[Číslo smlouvy   u pravidelné činnosti]:[Příjmení]],4,0))</f>
        <v/>
      </c>
      <c r="F6640" s="94"/>
      <c r="H6640" s="113"/>
      <c r="I6640" s="113"/>
      <c r="K6640" s="15"/>
      <c r="L6640" s="15"/>
      <c r="M6640" s="15">
        <f t="shared" si="309"/>
        <v>1</v>
      </c>
      <c r="N6640" s="15" t="str">
        <f t="shared" si="310"/>
        <v>-</v>
      </c>
      <c r="O6640" s="150">
        <f t="shared" si="311"/>
        <v>0</v>
      </c>
      <c r="P6640" s="15" t="str">
        <f>IF(COUNTIF('Personálie dobrovolníků '!U:X,N6640)&gt;0,"ANO","")</f>
        <v/>
      </c>
      <c r="Q6640" s="15"/>
    </row>
    <row r="6641" spans="2:17" s="25" customFormat="1" x14ac:dyDescent="0.3">
      <c r="B6641" s="15" t="str">
        <f>IF(A6641="","",VLOOKUP(A6641,Tabulka3[[Číslo smlouvy   u pravidelné činnosti]:[Příjmení]],3,0))</f>
        <v/>
      </c>
      <c r="C6641" s="15" t="str">
        <f>IF(A6641="","",VLOOKUP(A6641,Tabulka3[[Číslo smlouvy   u pravidelné činnosti]:[Příjmení]],4,0))</f>
        <v/>
      </c>
      <c r="F6641" s="94"/>
      <c r="H6641" s="113"/>
      <c r="I6641" s="113"/>
      <c r="K6641" s="15"/>
      <c r="L6641" s="15"/>
      <c r="M6641" s="15">
        <f t="shared" si="309"/>
        <v>1</v>
      </c>
      <c r="N6641" s="15" t="str">
        <f t="shared" si="310"/>
        <v>-</v>
      </c>
      <c r="O6641" s="150">
        <f t="shared" si="311"/>
        <v>0</v>
      </c>
      <c r="P6641" s="15" t="str">
        <f>IF(COUNTIF('Personálie dobrovolníků '!U:X,N6641)&gt;0,"ANO","")</f>
        <v/>
      </c>
      <c r="Q6641" s="15"/>
    </row>
    <row r="6642" spans="2:17" s="25" customFormat="1" x14ac:dyDescent="0.3">
      <c r="B6642" s="15" t="str">
        <f>IF(A6642="","",VLOOKUP(A6642,Tabulka3[[Číslo smlouvy   u pravidelné činnosti]:[Příjmení]],3,0))</f>
        <v/>
      </c>
      <c r="C6642" s="15" t="str">
        <f>IF(A6642="","",VLOOKUP(A6642,Tabulka3[[Číslo smlouvy   u pravidelné činnosti]:[Příjmení]],4,0))</f>
        <v/>
      </c>
      <c r="F6642" s="94"/>
      <c r="H6642" s="113"/>
      <c r="I6642" s="113"/>
      <c r="K6642" s="15"/>
      <c r="L6642" s="15"/>
      <c r="M6642" s="15">
        <f t="shared" si="309"/>
        <v>1</v>
      </c>
      <c r="N6642" s="15" t="str">
        <f t="shared" si="310"/>
        <v>-</v>
      </c>
      <c r="O6642" s="150">
        <f t="shared" si="311"/>
        <v>0</v>
      </c>
      <c r="P6642" s="15" t="str">
        <f>IF(COUNTIF('Personálie dobrovolníků '!U:X,N6642)&gt;0,"ANO","")</f>
        <v/>
      </c>
      <c r="Q6642" s="15"/>
    </row>
    <row r="6643" spans="2:17" s="25" customFormat="1" x14ac:dyDescent="0.3">
      <c r="B6643" s="15" t="str">
        <f>IF(A6643="","",VLOOKUP(A6643,Tabulka3[[Číslo smlouvy   u pravidelné činnosti]:[Příjmení]],3,0))</f>
        <v/>
      </c>
      <c r="C6643" s="15" t="str">
        <f>IF(A6643="","",VLOOKUP(A6643,Tabulka3[[Číslo smlouvy   u pravidelné činnosti]:[Příjmení]],4,0))</f>
        <v/>
      </c>
      <c r="F6643" s="94"/>
      <c r="H6643" s="113"/>
      <c r="I6643" s="113"/>
      <c r="K6643" s="15"/>
      <c r="L6643" s="15"/>
      <c r="M6643" s="15">
        <f t="shared" si="309"/>
        <v>1</v>
      </c>
      <c r="N6643" s="15" t="str">
        <f t="shared" si="310"/>
        <v>-</v>
      </c>
      <c r="O6643" s="150">
        <f t="shared" si="311"/>
        <v>0</v>
      </c>
      <c r="P6643" s="15" t="str">
        <f>IF(COUNTIF('Personálie dobrovolníků '!U:X,N6643)&gt;0,"ANO","")</f>
        <v/>
      </c>
      <c r="Q6643" s="15"/>
    </row>
    <row r="6644" spans="2:17" s="25" customFormat="1" x14ac:dyDescent="0.3">
      <c r="B6644" s="15" t="str">
        <f>IF(A6644="","",VLOOKUP(A6644,Tabulka3[[Číslo smlouvy   u pravidelné činnosti]:[Příjmení]],3,0))</f>
        <v/>
      </c>
      <c r="C6644" s="15" t="str">
        <f>IF(A6644="","",VLOOKUP(A6644,Tabulka3[[Číslo smlouvy   u pravidelné činnosti]:[Příjmení]],4,0))</f>
        <v/>
      </c>
      <c r="F6644" s="94"/>
      <c r="H6644" s="113"/>
      <c r="I6644" s="113"/>
      <c r="K6644" s="15"/>
      <c r="L6644" s="15"/>
      <c r="M6644" s="15">
        <f t="shared" si="309"/>
        <v>1</v>
      </c>
      <c r="N6644" s="15" t="str">
        <f t="shared" si="310"/>
        <v>-</v>
      </c>
      <c r="O6644" s="150">
        <f t="shared" si="311"/>
        <v>0</v>
      </c>
      <c r="P6644" s="15" t="str">
        <f>IF(COUNTIF('Personálie dobrovolníků '!U:X,N6644)&gt;0,"ANO","")</f>
        <v/>
      </c>
      <c r="Q6644" s="15"/>
    </row>
    <row r="6645" spans="2:17" s="25" customFormat="1" x14ac:dyDescent="0.3">
      <c r="B6645" s="15" t="str">
        <f>IF(A6645="","",VLOOKUP(A6645,Tabulka3[[Číslo smlouvy   u pravidelné činnosti]:[Příjmení]],3,0))</f>
        <v/>
      </c>
      <c r="C6645" s="15" t="str">
        <f>IF(A6645="","",VLOOKUP(A6645,Tabulka3[[Číslo smlouvy   u pravidelné činnosti]:[Příjmení]],4,0))</f>
        <v/>
      </c>
      <c r="F6645" s="94"/>
      <c r="H6645" s="113"/>
      <c r="I6645" s="113"/>
      <c r="K6645" s="15"/>
      <c r="L6645" s="15"/>
      <c r="M6645" s="15">
        <f t="shared" si="309"/>
        <v>1</v>
      </c>
      <c r="N6645" s="15" t="str">
        <f t="shared" si="310"/>
        <v>-</v>
      </c>
      <c r="O6645" s="150">
        <f t="shared" si="311"/>
        <v>0</v>
      </c>
      <c r="P6645" s="15" t="str">
        <f>IF(COUNTIF('Personálie dobrovolníků '!U:X,N6645)&gt;0,"ANO","")</f>
        <v/>
      </c>
      <c r="Q6645" s="15"/>
    </row>
    <row r="6646" spans="2:17" s="25" customFormat="1" x14ac:dyDescent="0.3">
      <c r="B6646" s="15" t="str">
        <f>IF(A6646="","",VLOOKUP(A6646,Tabulka3[[Číslo smlouvy   u pravidelné činnosti]:[Příjmení]],3,0))</f>
        <v/>
      </c>
      <c r="C6646" s="15" t="str">
        <f>IF(A6646="","",VLOOKUP(A6646,Tabulka3[[Číslo smlouvy   u pravidelné činnosti]:[Příjmení]],4,0))</f>
        <v/>
      </c>
      <c r="F6646" s="94"/>
      <c r="H6646" s="113"/>
      <c r="I6646" s="113"/>
      <c r="K6646" s="15"/>
      <c r="L6646" s="15"/>
      <c r="M6646" s="15">
        <f t="shared" si="309"/>
        <v>1</v>
      </c>
      <c r="N6646" s="15" t="str">
        <f t="shared" si="310"/>
        <v>-</v>
      </c>
      <c r="O6646" s="150">
        <f t="shared" si="311"/>
        <v>0</v>
      </c>
      <c r="P6646" s="15" t="str">
        <f>IF(COUNTIF('Personálie dobrovolníků '!U:X,N6646)&gt;0,"ANO","")</f>
        <v/>
      </c>
      <c r="Q6646" s="15"/>
    </row>
    <row r="6647" spans="2:17" s="25" customFormat="1" x14ac:dyDescent="0.3">
      <c r="B6647" s="15" t="str">
        <f>IF(A6647="","",VLOOKUP(A6647,Tabulka3[[Číslo smlouvy   u pravidelné činnosti]:[Příjmení]],3,0))</f>
        <v/>
      </c>
      <c r="C6647" s="15" t="str">
        <f>IF(A6647="","",VLOOKUP(A6647,Tabulka3[[Číslo smlouvy   u pravidelné činnosti]:[Příjmení]],4,0))</f>
        <v/>
      </c>
      <c r="F6647" s="94"/>
      <c r="H6647" s="113"/>
      <c r="I6647" s="113"/>
      <c r="K6647" s="15"/>
      <c r="L6647" s="15"/>
      <c r="M6647" s="15">
        <f t="shared" si="309"/>
        <v>1</v>
      </c>
      <c r="N6647" s="15" t="str">
        <f t="shared" si="310"/>
        <v>-</v>
      </c>
      <c r="O6647" s="150">
        <f t="shared" si="311"/>
        <v>0</v>
      </c>
      <c r="P6647" s="15" t="str">
        <f>IF(COUNTIF('Personálie dobrovolníků '!U:X,N6647)&gt;0,"ANO","")</f>
        <v/>
      </c>
      <c r="Q6647" s="15"/>
    </row>
    <row r="6648" spans="2:17" s="25" customFormat="1" x14ac:dyDescent="0.3">
      <c r="B6648" s="15" t="str">
        <f>IF(A6648="","",VLOOKUP(A6648,Tabulka3[[Číslo smlouvy   u pravidelné činnosti]:[Příjmení]],3,0))</f>
        <v/>
      </c>
      <c r="C6648" s="15" t="str">
        <f>IF(A6648="","",VLOOKUP(A6648,Tabulka3[[Číslo smlouvy   u pravidelné činnosti]:[Příjmení]],4,0))</f>
        <v/>
      </c>
      <c r="F6648" s="94"/>
      <c r="H6648" s="113"/>
      <c r="I6648" s="113"/>
      <c r="K6648" s="15"/>
      <c r="L6648" s="15"/>
      <c r="M6648" s="15">
        <f t="shared" si="309"/>
        <v>1</v>
      </c>
      <c r="N6648" s="15" t="str">
        <f t="shared" si="310"/>
        <v>-</v>
      </c>
      <c r="O6648" s="150">
        <f t="shared" si="311"/>
        <v>0</v>
      </c>
      <c r="P6648" s="15" t="str">
        <f>IF(COUNTIF('Personálie dobrovolníků '!U:X,N6648)&gt;0,"ANO","")</f>
        <v/>
      </c>
      <c r="Q6648" s="15"/>
    </row>
    <row r="6649" spans="2:17" s="25" customFormat="1" x14ac:dyDescent="0.3">
      <c r="B6649" s="15" t="str">
        <f>IF(A6649="","",VLOOKUP(A6649,Tabulka3[[Číslo smlouvy   u pravidelné činnosti]:[Příjmení]],3,0))</f>
        <v/>
      </c>
      <c r="C6649" s="15" t="str">
        <f>IF(A6649="","",VLOOKUP(A6649,Tabulka3[[Číslo smlouvy   u pravidelné činnosti]:[Příjmení]],4,0))</f>
        <v/>
      </c>
      <c r="F6649" s="94"/>
      <c r="H6649" s="113"/>
      <c r="I6649" s="113"/>
      <c r="K6649" s="15"/>
      <c r="L6649" s="15"/>
      <c r="M6649" s="15">
        <f t="shared" si="309"/>
        <v>1</v>
      </c>
      <c r="N6649" s="15" t="str">
        <f t="shared" si="310"/>
        <v>-</v>
      </c>
      <c r="O6649" s="150">
        <f t="shared" si="311"/>
        <v>0</v>
      </c>
      <c r="P6649" s="15" t="str">
        <f>IF(COUNTIF('Personálie dobrovolníků '!U:X,N6649)&gt;0,"ANO","")</f>
        <v/>
      </c>
      <c r="Q6649" s="15"/>
    </row>
    <row r="6650" spans="2:17" s="25" customFormat="1" x14ac:dyDescent="0.3">
      <c r="B6650" s="15" t="str">
        <f>IF(A6650="","",VLOOKUP(A6650,Tabulka3[[Číslo smlouvy   u pravidelné činnosti]:[Příjmení]],3,0))</f>
        <v/>
      </c>
      <c r="C6650" s="15" t="str">
        <f>IF(A6650="","",VLOOKUP(A6650,Tabulka3[[Číslo smlouvy   u pravidelné činnosti]:[Příjmení]],4,0))</f>
        <v/>
      </c>
      <c r="F6650" s="94"/>
      <c r="H6650" s="113"/>
      <c r="I6650" s="113"/>
      <c r="K6650" s="15"/>
      <c r="L6650" s="15"/>
      <c r="M6650" s="15">
        <f t="shared" si="309"/>
        <v>1</v>
      </c>
      <c r="N6650" s="15" t="str">
        <f t="shared" si="310"/>
        <v>-</v>
      </c>
      <c r="O6650" s="150">
        <f t="shared" si="311"/>
        <v>0</v>
      </c>
      <c r="P6650" s="15" t="str">
        <f>IF(COUNTIF('Personálie dobrovolníků '!U:X,N6650)&gt;0,"ANO","")</f>
        <v/>
      </c>
      <c r="Q6650" s="15"/>
    </row>
    <row r="6651" spans="2:17" s="25" customFormat="1" x14ac:dyDescent="0.3">
      <c r="B6651" s="15" t="str">
        <f>IF(A6651="","",VLOOKUP(A6651,Tabulka3[[Číslo smlouvy   u pravidelné činnosti]:[Příjmení]],3,0))</f>
        <v/>
      </c>
      <c r="C6651" s="15" t="str">
        <f>IF(A6651="","",VLOOKUP(A6651,Tabulka3[[Číslo smlouvy   u pravidelné činnosti]:[Příjmení]],4,0))</f>
        <v/>
      </c>
      <c r="F6651" s="94"/>
      <c r="H6651" s="113"/>
      <c r="I6651" s="113"/>
      <c r="K6651" s="15"/>
      <c r="L6651" s="15"/>
      <c r="M6651" s="15">
        <f t="shared" si="309"/>
        <v>1</v>
      </c>
      <c r="N6651" s="15" t="str">
        <f t="shared" si="310"/>
        <v>-</v>
      </c>
      <c r="O6651" s="150">
        <f t="shared" si="311"/>
        <v>0</v>
      </c>
      <c r="P6651" s="15" t="str">
        <f>IF(COUNTIF('Personálie dobrovolníků '!U:X,N6651)&gt;0,"ANO","")</f>
        <v/>
      </c>
      <c r="Q6651" s="15"/>
    </row>
    <row r="6652" spans="2:17" s="25" customFormat="1" x14ac:dyDescent="0.3">
      <c r="B6652" s="15" t="str">
        <f>IF(A6652="","",VLOOKUP(A6652,Tabulka3[[Číslo smlouvy   u pravidelné činnosti]:[Příjmení]],3,0))</f>
        <v/>
      </c>
      <c r="C6652" s="15" t="str">
        <f>IF(A6652="","",VLOOKUP(A6652,Tabulka3[[Číslo smlouvy   u pravidelné činnosti]:[Příjmení]],4,0))</f>
        <v/>
      </c>
      <c r="F6652" s="94"/>
      <c r="H6652" s="113"/>
      <c r="I6652" s="113"/>
      <c r="K6652" s="15"/>
      <c r="L6652" s="15"/>
      <c r="M6652" s="15">
        <f t="shared" si="309"/>
        <v>1</v>
      </c>
      <c r="N6652" s="15" t="str">
        <f t="shared" si="310"/>
        <v>-</v>
      </c>
      <c r="O6652" s="150">
        <f t="shared" si="311"/>
        <v>0</v>
      </c>
      <c r="P6652" s="15" t="str">
        <f>IF(COUNTIF('Personálie dobrovolníků '!U:X,N6652)&gt;0,"ANO","")</f>
        <v/>
      </c>
      <c r="Q6652" s="15"/>
    </row>
    <row r="6653" spans="2:17" s="25" customFormat="1" x14ac:dyDescent="0.3">
      <c r="B6653" s="15" t="str">
        <f>IF(A6653="","",VLOOKUP(A6653,Tabulka3[[Číslo smlouvy   u pravidelné činnosti]:[Příjmení]],3,0))</f>
        <v/>
      </c>
      <c r="C6653" s="15" t="str">
        <f>IF(A6653="","",VLOOKUP(A6653,Tabulka3[[Číslo smlouvy   u pravidelné činnosti]:[Příjmení]],4,0))</f>
        <v/>
      </c>
      <c r="F6653" s="94"/>
      <c r="H6653" s="113"/>
      <c r="I6653" s="113"/>
      <c r="K6653" s="15"/>
      <c r="L6653" s="15"/>
      <c r="M6653" s="15">
        <f t="shared" si="309"/>
        <v>1</v>
      </c>
      <c r="N6653" s="15" t="str">
        <f t="shared" si="310"/>
        <v>-</v>
      </c>
      <c r="O6653" s="150">
        <f t="shared" si="311"/>
        <v>0</v>
      </c>
      <c r="P6653" s="15" t="str">
        <f>IF(COUNTIF('Personálie dobrovolníků '!U:X,N6653)&gt;0,"ANO","")</f>
        <v/>
      </c>
      <c r="Q6653" s="15"/>
    </row>
    <row r="6654" spans="2:17" s="25" customFormat="1" x14ac:dyDescent="0.3">
      <c r="B6654" s="15" t="str">
        <f>IF(A6654="","",VLOOKUP(A6654,Tabulka3[[Číslo smlouvy   u pravidelné činnosti]:[Příjmení]],3,0))</f>
        <v/>
      </c>
      <c r="C6654" s="15" t="str">
        <f>IF(A6654="","",VLOOKUP(A6654,Tabulka3[[Číslo smlouvy   u pravidelné činnosti]:[Příjmení]],4,0))</f>
        <v/>
      </c>
      <c r="F6654" s="94"/>
      <c r="H6654" s="113"/>
      <c r="I6654" s="113"/>
      <c r="K6654" s="15"/>
      <c r="L6654" s="15"/>
      <c r="M6654" s="15">
        <f t="shared" si="309"/>
        <v>1</v>
      </c>
      <c r="N6654" s="15" t="str">
        <f t="shared" si="310"/>
        <v>-</v>
      </c>
      <c r="O6654" s="150">
        <f t="shared" si="311"/>
        <v>0</v>
      </c>
      <c r="P6654" s="15" t="str">
        <f>IF(COUNTIF('Personálie dobrovolníků '!U:X,N6654)&gt;0,"ANO","")</f>
        <v/>
      </c>
      <c r="Q6654" s="15"/>
    </row>
    <row r="6655" spans="2:17" s="25" customFormat="1" x14ac:dyDescent="0.3">
      <c r="B6655" s="15" t="str">
        <f>IF(A6655="","",VLOOKUP(A6655,Tabulka3[[Číslo smlouvy   u pravidelné činnosti]:[Příjmení]],3,0))</f>
        <v/>
      </c>
      <c r="C6655" s="15" t="str">
        <f>IF(A6655="","",VLOOKUP(A6655,Tabulka3[[Číslo smlouvy   u pravidelné činnosti]:[Příjmení]],4,0))</f>
        <v/>
      </c>
      <c r="F6655" s="94"/>
      <c r="H6655" s="113"/>
      <c r="I6655" s="113"/>
      <c r="K6655" s="15"/>
      <c r="L6655" s="15"/>
      <c r="M6655" s="15">
        <f t="shared" si="309"/>
        <v>1</v>
      </c>
      <c r="N6655" s="15" t="str">
        <f t="shared" si="310"/>
        <v>-</v>
      </c>
      <c r="O6655" s="150">
        <f t="shared" si="311"/>
        <v>0</v>
      </c>
      <c r="P6655" s="15" t="str">
        <f>IF(COUNTIF('Personálie dobrovolníků '!U:X,N6655)&gt;0,"ANO","")</f>
        <v/>
      </c>
      <c r="Q6655" s="15"/>
    </row>
    <row r="6656" spans="2:17" s="25" customFormat="1" x14ac:dyDescent="0.3">
      <c r="B6656" s="15" t="str">
        <f>IF(A6656="","",VLOOKUP(A6656,Tabulka3[[Číslo smlouvy   u pravidelné činnosti]:[Příjmení]],3,0))</f>
        <v/>
      </c>
      <c r="C6656" s="15" t="str">
        <f>IF(A6656="","",VLOOKUP(A6656,Tabulka3[[Číslo smlouvy   u pravidelné činnosti]:[Příjmení]],4,0))</f>
        <v/>
      </c>
      <c r="F6656" s="94"/>
      <c r="H6656" s="113"/>
      <c r="I6656" s="113"/>
      <c r="K6656" s="15"/>
      <c r="L6656" s="15"/>
      <c r="M6656" s="15">
        <f t="shared" si="309"/>
        <v>1</v>
      </c>
      <c r="N6656" s="15" t="str">
        <f t="shared" si="310"/>
        <v>-</v>
      </c>
      <c r="O6656" s="150">
        <f t="shared" si="311"/>
        <v>0</v>
      </c>
      <c r="P6656" s="15" t="str">
        <f>IF(COUNTIF('Personálie dobrovolníků '!U:X,N6656)&gt;0,"ANO","")</f>
        <v/>
      </c>
      <c r="Q6656" s="15"/>
    </row>
    <row r="6657" spans="2:17" s="25" customFormat="1" x14ac:dyDescent="0.3">
      <c r="B6657" s="15" t="str">
        <f>IF(A6657="","",VLOOKUP(A6657,Tabulka3[[Číslo smlouvy   u pravidelné činnosti]:[Příjmení]],3,0))</f>
        <v/>
      </c>
      <c r="C6657" s="15" t="str">
        <f>IF(A6657="","",VLOOKUP(A6657,Tabulka3[[Číslo smlouvy   u pravidelné činnosti]:[Příjmení]],4,0))</f>
        <v/>
      </c>
      <c r="F6657" s="94"/>
      <c r="H6657" s="113"/>
      <c r="I6657" s="113"/>
      <c r="K6657" s="15"/>
      <c r="L6657" s="15"/>
      <c r="M6657" s="15">
        <f t="shared" si="309"/>
        <v>1</v>
      </c>
      <c r="N6657" s="15" t="str">
        <f t="shared" si="310"/>
        <v>-</v>
      </c>
      <c r="O6657" s="150">
        <f t="shared" si="311"/>
        <v>0</v>
      </c>
      <c r="P6657" s="15" t="str">
        <f>IF(COUNTIF('Personálie dobrovolníků '!U:X,N6657)&gt;0,"ANO","")</f>
        <v/>
      </c>
      <c r="Q6657" s="15"/>
    </row>
    <row r="6658" spans="2:17" s="25" customFormat="1" x14ac:dyDescent="0.3">
      <c r="B6658" s="15" t="str">
        <f>IF(A6658="","",VLOOKUP(A6658,Tabulka3[[Číslo smlouvy   u pravidelné činnosti]:[Příjmení]],3,0))</f>
        <v/>
      </c>
      <c r="C6658" s="15" t="str">
        <f>IF(A6658="","",VLOOKUP(A6658,Tabulka3[[Číslo smlouvy   u pravidelné činnosti]:[Příjmení]],4,0))</f>
        <v/>
      </c>
      <c r="F6658" s="94"/>
      <c r="H6658" s="113"/>
      <c r="I6658" s="113"/>
      <c r="K6658" s="15"/>
      <c r="L6658" s="15"/>
      <c r="M6658" s="15">
        <f t="shared" si="309"/>
        <v>1</v>
      </c>
      <c r="N6658" s="15" t="str">
        <f t="shared" si="310"/>
        <v>-</v>
      </c>
      <c r="O6658" s="150">
        <f t="shared" si="311"/>
        <v>0</v>
      </c>
      <c r="P6658" s="15" t="str">
        <f>IF(COUNTIF('Personálie dobrovolníků '!U:X,N6658)&gt;0,"ANO","")</f>
        <v/>
      </c>
      <c r="Q6658" s="15"/>
    </row>
    <row r="6659" spans="2:17" s="25" customFormat="1" x14ac:dyDescent="0.3">
      <c r="B6659" s="15" t="str">
        <f>IF(A6659="","",VLOOKUP(A6659,Tabulka3[[Číslo smlouvy   u pravidelné činnosti]:[Příjmení]],3,0))</f>
        <v/>
      </c>
      <c r="C6659" s="15" t="str">
        <f>IF(A6659="","",VLOOKUP(A6659,Tabulka3[[Číslo smlouvy   u pravidelné činnosti]:[Příjmení]],4,0))</f>
        <v/>
      </c>
      <c r="F6659" s="94"/>
      <c r="H6659" s="113"/>
      <c r="I6659" s="113"/>
      <c r="K6659" s="15"/>
      <c r="L6659" s="15"/>
      <c r="M6659" s="15">
        <f t="shared" si="309"/>
        <v>1</v>
      </c>
      <c r="N6659" s="15" t="str">
        <f t="shared" si="310"/>
        <v>-</v>
      </c>
      <c r="O6659" s="150">
        <f t="shared" si="311"/>
        <v>0</v>
      </c>
      <c r="P6659" s="15" t="str">
        <f>IF(COUNTIF('Personálie dobrovolníků '!U:X,N6659)&gt;0,"ANO","")</f>
        <v/>
      </c>
      <c r="Q6659" s="15"/>
    </row>
    <row r="6660" spans="2:17" s="25" customFormat="1" x14ac:dyDescent="0.3">
      <c r="B6660" s="15" t="str">
        <f>IF(A6660="","",VLOOKUP(A6660,Tabulka3[[Číslo smlouvy   u pravidelné činnosti]:[Příjmení]],3,0))</f>
        <v/>
      </c>
      <c r="C6660" s="15" t="str">
        <f>IF(A6660="","",VLOOKUP(A6660,Tabulka3[[Číslo smlouvy   u pravidelné činnosti]:[Příjmení]],4,0))</f>
        <v/>
      </c>
      <c r="F6660" s="94"/>
      <c r="H6660" s="113"/>
      <c r="I6660" s="113"/>
      <c r="K6660" s="15"/>
      <c r="L6660" s="15"/>
      <c r="M6660" s="15">
        <f t="shared" ref="M6660:M6723" si="312">IF(OR(
   AND($H6660=$K$12, $I6660=$L$4),
   AND($H6660=$K$12, $I6660=$L$5),
   AND($H6660=$K$12, $I6660=$L$6),
   AND($H6660=$K$12, $I6660=$L$7),
   AND($H6660=$K$11, $I6660=$L$4),
   AND($H6660=$K$11, $I6660=$L$5),
   AND($H6660=$K$11, $I6660=$L$6),
   AND($H6660=$K$11, $I6660=$L$7),
   AND($H6660=$K$5, $I6660=$L$5),
   AND($H6660=$K$6, $I6660=$L$4),
   AND($H6660=$K$6, $I6660=$L$5),
   AND($H6660=$K$6, $I6660=$L$7),
   AND($H6660=$K$4, $I6660=$L$6),
), 0, 1)</f>
        <v>1</v>
      </c>
      <c r="N6660" s="15" t="str">
        <f t="shared" ref="N6660:N6723" si="313">A6660 &amp; "-" &amp; J6660</f>
        <v>-</v>
      </c>
      <c r="O6660" s="150">
        <f t="shared" ref="O6660:O6723" si="314">IF(AND(M6660&lt;&gt;0, P6660="ANO"), 1, 0)</f>
        <v>0</v>
      </c>
      <c r="P6660" s="15" t="str">
        <f>IF(COUNTIF('Personálie dobrovolníků '!U:X,N6660)&gt;0,"ANO","")</f>
        <v/>
      </c>
      <c r="Q6660" s="15"/>
    </row>
    <row r="6661" spans="2:17" s="25" customFormat="1" x14ac:dyDescent="0.3">
      <c r="B6661" s="15" t="str">
        <f>IF(A6661="","",VLOOKUP(A6661,Tabulka3[[Číslo smlouvy   u pravidelné činnosti]:[Příjmení]],3,0))</f>
        <v/>
      </c>
      <c r="C6661" s="15" t="str">
        <f>IF(A6661="","",VLOOKUP(A6661,Tabulka3[[Číslo smlouvy   u pravidelné činnosti]:[Příjmení]],4,0))</f>
        <v/>
      </c>
      <c r="F6661" s="94"/>
      <c r="H6661" s="113"/>
      <c r="I6661" s="113"/>
      <c r="K6661" s="15"/>
      <c r="L6661" s="15"/>
      <c r="M6661" s="15">
        <f t="shared" si="312"/>
        <v>1</v>
      </c>
      <c r="N6661" s="15" t="str">
        <f t="shared" si="313"/>
        <v>-</v>
      </c>
      <c r="O6661" s="150">
        <f t="shared" si="314"/>
        <v>0</v>
      </c>
      <c r="P6661" s="15" t="str">
        <f>IF(COUNTIF('Personálie dobrovolníků '!U:X,N6661)&gt;0,"ANO","")</f>
        <v/>
      </c>
      <c r="Q6661" s="15"/>
    </row>
    <row r="6662" spans="2:17" s="25" customFormat="1" x14ac:dyDescent="0.3">
      <c r="B6662" s="15" t="str">
        <f>IF(A6662="","",VLOOKUP(A6662,Tabulka3[[Číslo smlouvy   u pravidelné činnosti]:[Příjmení]],3,0))</f>
        <v/>
      </c>
      <c r="C6662" s="15" t="str">
        <f>IF(A6662="","",VLOOKUP(A6662,Tabulka3[[Číslo smlouvy   u pravidelné činnosti]:[Příjmení]],4,0))</f>
        <v/>
      </c>
      <c r="F6662" s="94"/>
      <c r="H6662" s="113"/>
      <c r="I6662" s="113"/>
      <c r="K6662" s="15"/>
      <c r="L6662" s="15"/>
      <c r="M6662" s="15">
        <f t="shared" si="312"/>
        <v>1</v>
      </c>
      <c r="N6662" s="15" t="str">
        <f t="shared" si="313"/>
        <v>-</v>
      </c>
      <c r="O6662" s="150">
        <f t="shared" si="314"/>
        <v>0</v>
      </c>
      <c r="P6662" s="15" t="str">
        <f>IF(COUNTIF('Personálie dobrovolníků '!U:X,N6662)&gt;0,"ANO","")</f>
        <v/>
      </c>
      <c r="Q6662" s="15"/>
    </row>
    <row r="6663" spans="2:17" s="25" customFormat="1" x14ac:dyDescent="0.3">
      <c r="B6663" s="15" t="str">
        <f>IF(A6663="","",VLOOKUP(A6663,Tabulka3[[Číslo smlouvy   u pravidelné činnosti]:[Příjmení]],3,0))</f>
        <v/>
      </c>
      <c r="C6663" s="15" t="str">
        <f>IF(A6663="","",VLOOKUP(A6663,Tabulka3[[Číslo smlouvy   u pravidelné činnosti]:[Příjmení]],4,0))</f>
        <v/>
      </c>
      <c r="F6663" s="94"/>
      <c r="H6663" s="113"/>
      <c r="I6663" s="113"/>
      <c r="K6663" s="15"/>
      <c r="L6663" s="15"/>
      <c r="M6663" s="15">
        <f t="shared" si="312"/>
        <v>1</v>
      </c>
      <c r="N6663" s="15" t="str">
        <f t="shared" si="313"/>
        <v>-</v>
      </c>
      <c r="O6663" s="150">
        <f t="shared" si="314"/>
        <v>0</v>
      </c>
      <c r="P6663" s="15" t="str">
        <f>IF(COUNTIF('Personálie dobrovolníků '!U:X,N6663)&gt;0,"ANO","")</f>
        <v/>
      </c>
      <c r="Q6663" s="15"/>
    </row>
    <row r="6664" spans="2:17" s="25" customFormat="1" x14ac:dyDescent="0.3">
      <c r="B6664" s="15" t="str">
        <f>IF(A6664="","",VLOOKUP(A6664,Tabulka3[[Číslo smlouvy   u pravidelné činnosti]:[Příjmení]],3,0))</f>
        <v/>
      </c>
      <c r="C6664" s="15" t="str">
        <f>IF(A6664="","",VLOOKUP(A6664,Tabulka3[[Číslo smlouvy   u pravidelné činnosti]:[Příjmení]],4,0))</f>
        <v/>
      </c>
      <c r="F6664" s="94"/>
      <c r="H6664" s="113"/>
      <c r="I6664" s="113"/>
      <c r="K6664" s="15"/>
      <c r="L6664" s="15"/>
      <c r="M6664" s="15">
        <f t="shared" si="312"/>
        <v>1</v>
      </c>
      <c r="N6664" s="15" t="str">
        <f t="shared" si="313"/>
        <v>-</v>
      </c>
      <c r="O6664" s="150">
        <f t="shared" si="314"/>
        <v>0</v>
      </c>
      <c r="P6664" s="15" t="str">
        <f>IF(COUNTIF('Personálie dobrovolníků '!U:X,N6664)&gt;0,"ANO","")</f>
        <v/>
      </c>
      <c r="Q6664" s="15"/>
    </row>
    <row r="6665" spans="2:17" s="25" customFormat="1" x14ac:dyDescent="0.3">
      <c r="B6665" s="15" t="str">
        <f>IF(A6665="","",VLOOKUP(A6665,Tabulka3[[Číslo smlouvy   u pravidelné činnosti]:[Příjmení]],3,0))</f>
        <v/>
      </c>
      <c r="C6665" s="15" t="str">
        <f>IF(A6665="","",VLOOKUP(A6665,Tabulka3[[Číslo smlouvy   u pravidelné činnosti]:[Příjmení]],4,0))</f>
        <v/>
      </c>
      <c r="F6665" s="94"/>
      <c r="H6665" s="113"/>
      <c r="I6665" s="113"/>
      <c r="K6665" s="15"/>
      <c r="L6665" s="15"/>
      <c r="M6665" s="15">
        <f t="shared" si="312"/>
        <v>1</v>
      </c>
      <c r="N6665" s="15" t="str">
        <f t="shared" si="313"/>
        <v>-</v>
      </c>
      <c r="O6665" s="150">
        <f t="shared" si="314"/>
        <v>0</v>
      </c>
      <c r="P6665" s="15" t="str">
        <f>IF(COUNTIF('Personálie dobrovolníků '!U:X,N6665)&gt;0,"ANO","")</f>
        <v/>
      </c>
      <c r="Q6665" s="15"/>
    </row>
    <row r="6666" spans="2:17" s="25" customFormat="1" x14ac:dyDescent="0.3">
      <c r="B6666" s="15" t="str">
        <f>IF(A6666="","",VLOOKUP(A6666,Tabulka3[[Číslo smlouvy   u pravidelné činnosti]:[Příjmení]],3,0))</f>
        <v/>
      </c>
      <c r="C6666" s="15" t="str">
        <f>IF(A6666="","",VLOOKUP(A6666,Tabulka3[[Číslo smlouvy   u pravidelné činnosti]:[Příjmení]],4,0))</f>
        <v/>
      </c>
      <c r="F6666" s="94"/>
      <c r="H6666" s="113"/>
      <c r="I6666" s="113"/>
      <c r="K6666" s="15"/>
      <c r="L6666" s="15"/>
      <c r="M6666" s="15">
        <f t="shared" si="312"/>
        <v>1</v>
      </c>
      <c r="N6666" s="15" t="str">
        <f t="shared" si="313"/>
        <v>-</v>
      </c>
      <c r="O6666" s="150">
        <f t="shared" si="314"/>
        <v>0</v>
      </c>
      <c r="P6666" s="15" t="str">
        <f>IF(COUNTIF('Personálie dobrovolníků '!U:X,N6666)&gt;0,"ANO","")</f>
        <v/>
      </c>
      <c r="Q6666" s="15"/>
    </row>
    <row r="6667" spans="2:17" s="25" customFormat="1" x14ac:dyDescent="0.3">
      <c r="B6667" s="15" t="str">
        <f>IF(A6667="","",VLOOKUP(A6667,Tabulka3[[Číslo smlouvy   u pravidelné činnosti]:[Příjmení]],3,0))</f>
        <v/>
      </c>
      <c r="C6667" s="15" t="str">
        <f>IF(A6667="","",VLOOKUP(A6667,Tabulka3[[Číslo smlouvy   u pravidelné činnosti]:[Příjmení]],4,0))</f>
        <v/>
      </c>
      <c r="F6667" s="94"/>
      <c r="H6667" s="113"/>
      <c r="I6667" s="113"/>
      <c r="K6667" s="15"/>
      <c r="L6667" s="15"/>
      <c r="M6667" s="15">
        <f t="shared" si="312"/>
        <v>1</v>
      </c>
      <c r="N6667" s="15" t="str">
        <f t="shared" si="313"/>
        <v>-</v>
      </c>
      <c r="O6667" s="150">
        <f t="shared" si="314"/>
        <v>0</v>
      </c>
      <c r="P6667" s="15" t="str">
        <f>IF(COUNTIF('Personálie dobrovolníků '!U:X,N6667)&gt;0,"ANO","")</f>
        <v/>
      </c>
      <c r="Q6667" s="15"/>
    </row>
    <row r="6668" spans="2:17" s="25" customFormat="1" x14ac:dyDescent="0.3">
      <c r="B6668" s="15" t="str">
        <f>IF(A6668="","",VLOOKUP(A6668,Tabulka3[[Číslo smlouvy   u pravidelné činnosti]:[Příjmení]],3,0))</f>
        <v/>
      </c>
      <c r="C6668" s="15" t="str">
        <f>IF(A6668="","",VLOOKUP(A6668,Tabulka3[[Číslo smlouvy   u pravidelné činnosti]:[Příjmení]],4,0))</f>
        <v/>
      </c>
      <c r="F6668" s="94"/>
      <c r="H6668" s="113"/>
      <c r="I6668" s="113"/>
      <c r="K6668" s="15"/>
      <c r="L6668" s="15"/>
      <c r="M6668" s="15">
        <f t="shared" si="312"/>
        <v>1</v>
      </c>
      <c r="N6668" s="15" t="str">
        <f t="shared" si="313"/>
        <v>-</v>
      </c>
      <c r="O6668" s="150">
        <f t="shared" si="314"/>
        <v>0</v>
      </c>
      <c r="P6668" s="15" t="str">
        <f>IF(COUNTIF('Personálie dobrovolníků '!U:X,N6668)&gt;0,"ANO","")</f>
        <v/>
      </c>
      <c r="Q6668" s="15"/>
    </row>
    <row r="6669" spans="2:17" s="25" customFormat="1" x14ac:dyDescent="0.3">
      <c r="B6669" s="15" t="str">
        <f>IF(A6669="","",VLOOKUP(A6669,Tabulka3[[Číslo smlouvy   u pravidelné činnosti]:[Příjmení]],3,0))</f>
        <v/>
      </c>
      <c r="C6669" s="15" t="str">
        <f>IF(A6669="","",VLOOKUP(A6669,Tabulka3[[Číslo smlouvy   u pravidelné činnosti]:[Příjmení]],4,0))</f>
        <v/>
      </c>
      <c r="F6669" s="94"/>
      <c r="H6669" s="113"/>
      <c r="I6669" s="113"/>
      <c r="K6669" s="15"/>
      <c r="L6669" s="15"/>
      <c r="M6669" s="15">
        <f t="shared" si="312"/>
        <v>1</v>
      </c>
      <c r="N6669" s="15" t="str">
        <f t="shared" si="313"/>
        <v>-</v>
      </c>
      <c r="O6669" s="150">
        <f t="shared" si="314"/>
        <v>0</v>
      </c>
      <c r="P6669" s="15" t="str">
        <f>IF(COUNTIF('Personálie dobrovolníků '!U:X,N6669)&gt;0,"ANO","")</f>
        <v/>
      </c>
      <c r="Q6669" s="15"/>
    </row>
    <row r="6670" spans="2:17" s="25" customFormat="1" x14ac:dyDescent="0.3">
      <c r="B6670" s="15" t="str">
        <f>IF(A6670="","",VLOOKUP(A6670,Tabulka3[[Číslo smlouvy   u pravidelné činnosti]:[Příjmení]],3,0))</f>
        <v/>
      </c>
      <c r="C6670" s="15" t="str">
        <f>IF(A6670="","",VLOOKUP(A6670,Tabulka3[[Číslo smlouvy   u pravidelné činnosti]:[Příjmení]],4,0))</f>
        <v/>
      </c>
      <c r="F6670" s="94"/>
      <c r="H6670" s="113"/>
      <c r="I6670" s="113"/>
      <c r="K6670" s="15"/>
      <c r="L6670" s="15"/>
      <c r="M6670" s="15">
        <f t="shared" si="312"/>
        <v>1</v>
      </c>
      <c r="N6670" s="15" t="str">
        <f t="shared" si="313"/>
        <v>-</v>
      </c>
      <c r="O6670" s="150">
        <f t="shared" si="314"/>
        <v>0</v>
      </c>
      <c r="P6670" s="15" t="str">
        <f>IF(COUNTIF('Personálie dobrovolníků '!U:X,N6670)&gt;0,"ANO","")</f>
        <v/>
      </c>
      <c r="Q6670" s="15"/>
    </row>
    <row r="6671" spans="2:17" s="25" customFormat="1" x14ac:dyDescent="0.3">
      <c r="B6671" s="15" t="str">
        <f>IF(A6671="","",VLOOKUP(A6671,Tabulka3[[Číslo smlouvy   u pravidelné činnosti]:[Příjmení]],3,0))</f>
        <v/>
      </c>
      <c r="C6671" s="15" t="str">
        <f>IF(A6671="","",VLOOKUP(A6671,Tabulka3[[Číslo smlouvy   u pravidelné činnosti]:[Příjmení]],4,0))</f>
        <v/>
      </c>
      <c r="F6671" s="94"/>
      <c r="H6671" s="113"/>
      <c r="I6671" s="113"/>
      <c r="K6671" s="15"/>
      <c r="L6671" s="15"/>
      <c r="M6671" s="15">
        <f t="shared" si="312"/>
        <v>1</v>
      </c>
      <c r="N6671" s="15" t="str">
        <f t="shared" si="313"/>
        <v>-</v>
      </c>
      <c r="O6671" s="150">
        <f t="shared" si="314"/>
        <v>0</v>
      </c>
      <c r="P6671" s="15" t="str">
        <f>IF(COUNTIF('Personálie dobrovolníků '!U:X,N6671)&gt;0,"ANO","")</f>
        <v/>
      </c>
      <c r="Q6671" s="15"/>
    </row>
    <row r="6672" spans="2:17" s="25" customFormat="1" x14ac:dyDescent="0.3">
      <c r="B6672" s="15" t="str">
        <f>IF(A6672="","",VLOOKUP(A6672,Tabulka3[[Číslo smlouvy   u pravidelné činnosti]:[Příjmení]],3,0))</f>
        <v/>
      </c>
      <c r="C6672" s="15" t="str">
        <f>IF(A6672="","",VLOOKUP(A6672,Tabulka3[[Číslo smlouvy   u pravidelné činnosti]:[Příjmení]],4,0))</f>
        <v/>
      </c>
      <c r="F6672" s="94"/>
      <c r="H6672" s="113"/>
      <c r="I6672" s="113"/>
      <c r="K6672" s="15"/>
      <c r="L6672" s="15"/>
      <c r="M6672" s="15">
        <f t="shared" si="312"/>
        <v>1</v>
      </c>
      <c r="N6672" s="15" t="str">
        <f t="shared" si="313"/>
        <v>-</v>
      </c>
      <c r="O6672" s="150">
        <f t="shared" si="314"/>
        <v>0</v>
      </c>
      <c r="P6672" s="15" t="str">
        <f>IF(COUNTIF('Personálie dobrovolníků '!U:X,N6672)&gt;0,"ANO","")</f>
        <v/>
      </c>
      <c r="Q6672" s="15"/>
    </row>
    <row r="6673" spans="2:17" s="25" customFormat="1" x14ac:dyDescent="0.3">
      <c r="B6673" s="15" t="str">
        <f>IF(A6673="","",VLOOKUP(A6673,Tabulka3[[Číslo smlouvy   u pravidelné činnosti]:[Příjmení]],3,0))</f>
        <v/>
      </c>
      <c r="C6673" s="15" t="str">
        <f>IF(A6673="","",VLOOKUP(A6673,Tabulka3[[Číslo smlouvy   u pravidelné činnosti]:[Příjmení]],4,0))</f>
        <v/>
      </c>
      <c r="F6673" s="94"/>
      <c r="H6673" s="113"/>
      <c r="I6673" s="113"/>
      <c r="K6673" s="15"/>
      <c r="L6673" s="15"/>
      <c r="M6673" s="15">
        <f t="shared" si="312"/>
        <v>1</v>
      </c>
      <c r="N6673" s="15" t="str">
        <f t="shared" si="313"/>
        <v>-</v>
      </c>
      <c r="O6673" s="150">
        <f t="shared" si="314"/>
        <v>0</v>
      </c>
      <c r="P6673" s="15" t="str">
        <f>IF(COUNTIF('Personálie dobrovolníků '!U:X,N6673)&gt;0,"ANO","")</f>
        <v/>
      </c>
      <c r="Q6673" s="15"/>
    </row>
    <row r="6674" spans="2:17" s="25" customFormat="1" x14ac:dyDescent="0.3">
      <c r="B6674" s="15" t="str">
        <f>IF(A6674="","",VLOOKUP(A6674,Tabulka3[[Číslo smlouvy   u pravidelné činnosti]:[Příjmení]],3,0))</f>
        <v/>
      </c>
      <c r="C6674" s="15" t="str">
        <f>IF(A6674="","",VLOOKUP(A6674,Tabulka3[[Číslo smlouvy   u pravidelné činnosti]:[Příjmení]],4,0))</f>
        <v/>
      </c>
      <c r="F6674" s="94"/>
      <c r="H6674" s="113"/>
      <c r="I6674" s="113"/>
      <c r="K6674" s="15"/>
      <c r="L6674" s="15"/>
      <c r="M6674" s="15">
        <f t="shared" si="312"/>
        <v>1</v>
      </c>
      <c r="N6674" s="15" t="str">
        <f t="shared" si="313"/>
        <v>-</v>
      </c>
      <c r="O6674" s="150">
        <f t="shared" si="314"/>
        <v>0</v>
      </c>
      <c r="P6674" s="15" t="str">
        <f>IF(COUNTIF('Personálie dobrovolníků '!U:X,N6674)&gt;0,"ANO","")</f>
        <v/>
      </c>
      <c r="Q6674" s="15"/>
    </row>
    <row r="6675" spans="2:17" s="25" customFormat="1" x14ac:dyDescent="0.3">
      <c r="B6675" s="15" t="str">
        <f>IF(A6675="","",VLOOKUP(A6675,Tabulka3[[Číslo smlouvy   u pravidelné činnosti]:[Příjmení]],3,0))</f>
        <v/>
      </c>
      <c r="C6675" s="15" t="str">
        <f>IF(A6675="","",VLOOKUP(A6675,Tabulka3[[Číslo smlouvy   u pravidelné činnosti]:[Příjmení]],4,0))</f>
        <v/>
      </c>
      <c r="F6675" s="94"/>
      <c r="H6675" s="113"/>
      <c r="I6675" s="113"/>
      <c r="K6675" s="15"/>
      <c r="L6675" s="15"/>
      <c r="M6675" s="15">
        <f t="shared" si="312"/>
        <v>1</v>
      </c>
      <c r="N6675" s="15" t="str">
        <f t="shared" si="313"/>
        <v>-</v>
      </c>
      <c r="O6675" s="150">
        <f t="shared" si="314"/>
        <v>0</v>
      </c>
      <c r="P6675" s="15" t="str">
        <f>IF(COUNTIF('Personálie dobrovolníků '!U:X,N6675)&gt;0,"ANO","")</f>
        <v/>
      </c>
      <c r="Q6675" s="15"/>
    </row>
    <row r="6676" spans="2:17" s="25" customFormat="1" x14ac:dyDescent="0.3">
      <c r="B6676" s="15" t="str">
        <f>IF(A6676="","",VLOOKUP(A6676,Tabulka3[[Číslo smlouvy   u pravidelné činnosti]:[Příjmení]],3,0))</f>
        <v/>
      </c>
      <c r="C6676" s="15" t="str">
        <f>IF(A6676="","",VLOOKUP(A6676,Tabulka3[[Číslo smlouvy   u pravidelné činnosti]:[Příjmení]],4,0))</f>
        <v/>
      </c>
      <c r="F6676" s="94"/>
      <c r="H6676" s="113"/>
      <c r="I6676" s="113"/>
      <c r="K6676" s="15"/>
      <c r="L6676" s="15"/>
      <c r="M6676" s="15">
        <f t="shared" si="312"/>
        <v>1</v>
      </c>
      <c r="N6676" s="15" t="str">
        <f t="shared" si="313"/>
        <v>-</v>
      </c>
      <c r="O6676" s="150">
        <f t="shared" si="314"/>
        <v>0</v>
      </c>
      <c r="P6676" s="15" t="str">
        <f>IF(COUNTIF('Personálie dobrovolníků '!U:X,N6676)&gt;0,"ANO","")</f>
        <v/>
      </c>
      <c r="Q6676" s="15"/>
    </row>
    <row r="6677" spans="2:17" s="25" customFormat="1" x14ac:dyDescent="0.3">
      <c r="B6677" s="15" t="str">
        <f>IF(A6677="","",VLOOKUP(A6677,Tabulka3[[Číslo smlouvy   u pravidelné činnosti]:[Příjmení]],3,0))</f>
        <v/>
      </c>
      <c r="C6677" s="15" t="str">
        <f>IF(A6677="","",VLOOKUP(A6677,Tabulka3[[Číslo smlouvy   u pravidelné činnosti]:[Příjmení]],4,0))</f>
        <v/>
      </c>
      <c r="F6677" s="94"/>
      <c r="H6677" s="113"/>
      <c r="I6677" s="113"/>
      <c r="K6677" s="15"/>
      <c r="L6677" s="15"/>
      <c r="M6677" s="15">
        <f t="shared" si="312"/>
        <v>1</v>
      </c>
      <c r="N6677" s="15" t="str">
        <f t="shared" si="313"/>
        <v>-</v>
      </c>
      <c r="O6677" s="150">
        <f t="shared" si="314"/>
        <v>0</v>
      </c>
      <c r="P6677" s="15" t="str">
        <f>IF(COUNTIF('Personálie dobrovolníků '!U:X,N6677)&gt;0,"ANO","")</f>
        <v/>
      </c>
      <c r="Q6677" s="15"/>
    </row>
    <row r="6678" spans="2:17" s="25" customFormat="1" x14ac:dyDescent="0.3">
      <c r="B6678" s="15" t="str">
        <f>IF(A6678="","",VLOOKUP(A6678,Tabulka3[[Číslo smlouvy   u pravidelné činnosti]:[Příjmení]],3,0))</f>
        <v/>
      </c>
      <c r="C6678" s="15" t="str">
        <f>IF(A6678="","",VLOOKUP(A6678,Tabulka3[[Číslo smlouvy   u pravidelné činnosti]:[Příjmení]],4,0))</f>
        <v/>
      </c>
      <c r="F6678" s="94"/>
      <c r="H6678" s="113"/>
      <c r="I6678" s="113"/>
      <c r="K6678" s="15"/>
      <c r="L6678" s="15"/>
      <c r="M6678" s="15">
        <f t="shared" si="312"/>
        <v>1</v>
      </c>
      <c r="N6678" s="15" t="str">
        <f t="shared" si="313"/>
        <v>-</v>
      </c>
      <c r="O6678" s="150">
        <f t="shared" si="314"/>
        <v>0</v>
      </c>
      <c r="P6678" s="15" t="str">
        <f>IF(COUNTIF('Personálie dobrovolníků '!U:X,N6678)&gt;0,"ANO","")</f>
        <v/>
      </c>
      <c r="Q6678" s="15"/>
    </row>
    <row r="6679" spans="2:17" s="25" customFormat="1" x14ac:dyDescent="0.3">
      <c r="B6679" s="15" t="str">
        <f>IF(A6679="","",VLOOKUP(A6679,Tabulka3[[Číslo smlouvy   u pravidelné činnosti]:[Příjmení]],3,0))</f>
        <v/>
      </c>
      <c r="C6679" s="15" t="str">
        <f>IF(A6679="","",VLOOKUP(A6679,Tabulka3[[Číslo smlouvy   u pravidelné činnosti]:[Příjmení]],4,0))</f>
        <v/>
      </c>
      <c r="F6679" s="94"/>
      <c r="H6679" s="113"/>
      <c r="I6679" s="113"/>
      <c r="K6679" s="15"/>
      <c r="L6679" s="15"/>
      <c r="M6679" s="15">
        <f t="shared" si="312"/>
        <v>1</v>
      </c>
      <c r="N6679" s="15" t="str">
        <f t="shared" si="313"/>
        <v>-</v>
      </c>
      <c r="O6679" s="150">
        <f t="shared" si="314"/>
        <v>0</v>
      </c>
      <c r="P6679" s="15" t="str">
        <f>IF(COUNTIF('Personálie dobrovolníků '!U:X,N6679)&gt;0,"ANO","")</f>
        <v/>
      </c>
      <c r="Q6679" s="15"/>
    </row>
    <row r="6680" spans="2:17" s="25" customFormat="1" x14ac:dyDescent="0.3">
      <c r="B6680" s="15" t="str">
        <f>IF(A6680="","",VLOOKUP(A6680,Tabulka3[[Číslo smlouvy   u pravidelné činnosti]:[Příjmení]],3,0))</f>
        <v/>
      </c>
      <c r="C6680" s="15" t="str">
        <f>IF(A6680="","",VLOOKUP(A6680,Tabulka3[[Číslo smlouvy   u pravidelné činnosti]:[Příjmení]],4,0))</f>
        <v/>
      </c>
      <c r="F6680" s="94"/>
      <c r="H6680" s="113"/>
      <c r="I6680" s="113"/>
      <c r="K6680" s="15"/>
      <c r="L6680" s="15"/>
      <c r="M6680" s="15">
        <f t="shared" si="312"/>
        <v>1</v>
      </c>
      <c r="N6680" s="15" t="str">
        <f t="shared" si="313"/>
        <v>-</v>
      </c>
      <c r="O6680" s="150">
        <f t="shared" si="314"/>
        <v>0</v>
      </c>
      <c r="P6680" s="15" t="str">
        <f>IF(COUNTIF('Personálie dobrovolníků '!U:X,N6680)&gt;0,"ANO","")</f>
        <v/>
      </c>
      <c r="Q6680" s="15"/>
    </row>
    <row r="6681" spans="2:17" s="25" customFormat="1" x14ac:dyDescent="0.3">
      <c r="B6681" s="15" t="str">
        <f>IF(A6681="","",VLOOKUP(A6681,Tabulka3[[Číslo smlouvy   u pravidelné činnosti]:[Příjmení]],3,0))</f>
        <v/>
      </c>
      <c r="C6681" s="15" t="str">
        <f>IF(A6681="","",VLOOKUP(A6681,Tabulka3[[Číslo smlouvy   u pravidelné činnosti]:[Příjmení]],4,0))</f>
        <v/>
      </c>
      <c r="F6681" s="94"/>
      <c r="H6681" s="113"/>
      <c r="I6681" s="113"/>
      <c r="K6681" s="15"/>
      <c r="L6681" s="15"/>
      <c r="M6681" s="15">
        <f t="shared" si="312"/>
        <v>1</v>
      </c>
      <c r="N6681" s="15" t="str">
        <f t="shared" si="313"/>
        <v>-</v>
      </c>
      <c r="O6681" s="150">
        <f t="shared" si="314"/>
        <v>0</v>
      </c>
      <c r="P6681" s="15" t="str">
        <f>IF(COUNTIF('Personálie dobrovolníků '!U:X,N6681)&gt;0,"ANO","")</f>
        <v/>
      </c>
      <c r="Q6681" s="15"/>
    </row>
    <row r="6682" spans="2:17" s="25" customFormat="1" x14ac:dyDescent="0.3">
      <c r="B6682" s="15" t="str">
        <f>IF(A6682="","",VLOOKUP(A6682,Tabulka3[[Číslo smlouvy   u pravidelné činnosti]:[Příjmení]],3,0))</f>
        <v/>
      </c>
      <c r="C6682" s="15" t="str">
        <f>IF(A6682="","",VLOOKUP(A6682,Tabulka3[[Číslo smlouvy   u pravidelné činnosti]:[Příjmení]],4,0))</f>
        <v/>
      </c>
      <c r="F6682" s="94"/>
      <c r="H6682" s="113"/>
      <c r="I6682" s="113"/>
      <c r="K6682" s="15"/>
      <c r="L6682" s="15"/>
      <c r="M6682" s="15">
        <f t="shared" si="312"/>
        <v>1</v>
      </c>
      <c r="N6682" s="15" t="str">
        <f t="shared" si="313"/>
        <v>-</v>
      </c>
      <c r="O6682" s="150">
        <f t="shared" si="314"/>
        <v>0</v>
      </c>
      <c r="P6682" s="15" t="str">
        <f>IF(COUNTIF('Personálie dobrovolníků '!U:X,N6682)&gt;0,"ANO","")</f>
        <v/>
      </c>
      <c r="Q6682" s="15"/>
    </row>
    <row r="6683" spans="2:17" s="25" customFormat="1" x14ac:dyDescent="0.3">
      <c r="B6683" s="15" t="str">
        <f>IF(A6683="","",VLOOKUP(A6683,Tabulka3[[Číslo smlouvy   u pravidelné činnosti]:[Příjmení]],3,0))</f>
        <v/>
      </c>
      <c r="C6683" s="15" t="str">
        <f>IF(A6683="","",VLOOKUP(A6683,Tabulka3[[Číslo smlouvy   u pravidelné činnosti]:[Příjmení]],4,0))</f>
        <v/>
      </c>
      <c r="F6683" s="94"/>
      <c r="H6683" s="113"/>
      <c r="I6683" s="113"/>
      <c r="K6683" s="15"/>
      <c r="L6683" s="15"/>
      <c r="M6683" s="15">
        <f t="shared" si="312"/>
        <v>1</v>
      </c>
      <c r="N6683" s="15" t="str">
        <f t="shared" si="313"/>
        <v>-</v>
      </c>
      <c r="O6683" s="150">
        <f t="shared" si="314"/>
        <v>0</v>
      </c>
      <c r="P6683" s="15" t="str">
        <f>IF(COUNTIF('Personálie dobrovolníků '!U:X,N6683)&gt;0,"ANO","")</f>
        <v/>
      </c>
      <c r="Q6683" s="15"/>
    </row>
    <row r="6684" spans="2:17" s="25" customFormat="1" x14ac:dyDescent="0.3">
      <c r="B6684" s="15" t="str">
        <f>IF(A6684="","",VLOOKUP(A6684,Tabulka3[[Číslo smlouvy   u pravidelné činnosti]:[Příjmení]],3,0))</f>
        <v/>
      </c>
      <c r="C6684" s="15" t="str">
        <f>IF(A6684="","",VLOOKUP(A6684,Tabulka3[[Číslo smlouvy   u pravidelné činnosti]:[Příjmení]],4,0))</f>
        <v/>
      </c>
      <c r="F6684" s="94"/>
      <c r="H6684" s="113"/>
      <c r="I6684" s="113"/>
      <c r="K6684" s="15"/>
      <c r="L6684" s="15"/>
      <c r="M6684" s="15">
        <f t="shared" si="312"/>
        <v>1</v>
      </c>
      <c r="N6684" s="15" t="str">
        <f t="shared" si="313"/>
        <v>-</v>
      </c>
      <c r="O6684" s="150">
        <f t="shared" si="314"/>
        <v>0</v>
      </c>
      <c r="P6684" s="15" t="str">
        <f>IF(COUNTIF('Personálie dobrovolníků '!U:X,N6684)&gt;0,"ANO","")</f>
        <v/>
      </c>
      <c r="Q6684" s="15"/>
    </row>
    <row r="6685" spans="2:17" s="25" customFormat="1" x14ac:dyDescent="0.3">
      <c r="B6685" s="15" t="str">
        <f>IF(A6685="","",VLOOKUP(A6685,Tabulka3[[Číslo smlouvy   u pravidelné činnosti]:[Příjmení]],3,0))</f>
        <v/>
      </c>
      <c r="C6685" s="15" t="str">
        <f>IF(A6685="","",VLOOKUP(A6685,Tabulka3[[Číslo smlouvy   u pravidelné činnosti]:[Příjmení]],4,0))</f>
        <v/>
      </c>
      <c r="F6685" s="94"/>
      <c r="H6685" s="113"/>
      <c r="I6685" s="113"/>
      <c r="K6685" s="15"/>
      <c r="L6685" s="15"/>
      <c r="M6685" s="15">
        <f t="shared" si="312"/>
        <v>1</v>
      </c>
      <c r="N6685" s="15" t="str">
        <f t="shared" si="313"/>
        <v>-</v>
      </c>
      <c r="O6685" s="150">
        <f t="shared" si="314"/>
        <v>0</v>
      </c>
      <c r="P6685" s="15" t="str">
        <f>IF(COUNTIF('Personálie dobrovolníků '!U:X,N6685)&gt;0,"ANO","")</f>
        <v/>
      </c>
      <c r="Q6685" s="15"/>
    </row>
    <row r="6686" spans="2:17" s="25" customFormat="1" x14ac:dyDescent="0.3">
      <c r="B6686" s="15" t="str">
        <f>IF(A6686="","",VLOOKUP(A6686,Tabulka3[[Číslo smlouvy   u pravidelné činnosti]:[Příjmení]],3,0))</f>
        <v/>
      </c>
      <c r="C6686" s="15" t="str">
        <f>IF(A6686="","",VLOOKUP(A6686,Tabulka3[[Číslo smlouvy   u pravidelné činnosti]:[Příjmení]],4,0))</f>
        <v/>
      </c>
      <c r="F6686" s="94"/>
      <c r="H6686" s="113"/>
      <c r="I6686" s="113"/>
      <c r="K6686" s="15"/>
      <c r="L6686" s="15"/>
      <c r="M6686" s="15">
        <f t="shared" si="312"/>
        <v>1</v>
      </c>
      <c r="N6686" s="15" t="str">
        <f t="shared" si="313"/>
        <v>-</v>
      </c>
      <c r="O6686" s="150">
        <f t="shared" si="314"/>
        <v>0</v>
      </c>
      <c r="P6686" s="15" t="str">
        <f>IF(COUNTIF('Personálie dobrovolníků '!U:X,N6686)&gt;0,"ANO","")</f>
        <v/>
      </c>
      <c r="Q6686" s="15"/>
    </row>
    <row r="6687" spans="2:17" s="25" customFormat="1" x14ac:dyDescent="0.3">
      <c r="B6687" s="15" t="str">
        <f>IF(A6687="","",VLOOKUP(A6687,Tabulka3[[Číslo smlouvy   u pravidelné činnosti]:[Příjmení]],3,0))</f>
        <v/>
      </c>
      <c r="C6687" s="15" t="str">
        <f>IF(A6687="","",VLOOKUP(A6687,Tabulka3[[Číslo smlouvy   u pravidelné činnosti]:[Příjmení]],4,0))</f>
        <v/>
      </c>
      <c r="F6687" s="94"/>
      <c r="H6687" s="113"/>
      <c r="I6687" s="113"/>
      <c r="K6687" s="15"/>
      <c r="L6687" s="15"/>
      <c r="M6687" s="15">
        <f t="shared" si="312"/>
        <v>1</v>
      </c>
      <c r="N6687" s="15" t="str">
        <f t="shared" si="313"/>
        <v>-</v>
      </c>
      <c r="O6687" s="150">
        <f t="shared" si="314"/>
        <v>0</v>
      </c>
      <c r="P6687" s="15" t="str">
        <f>IF(COUNTIF('Personálie dobrovolníků '!U:X,N6687)&gt;0,"ANO","")</f>
        <v/>
      </c>
      <c r="Q6687" s="15"/>
    </row>
    <row r="6688" spans="2:17" s="25" customFormat="1" x14ac:dyDescent="0.3">
      <c r="B6688" s="15" t="str">
        <f>IF(A6688="","",VLOOKUP(A6688,Tabulka3[[Číslo smlouvy   u pravidelné činnosti]:[Příjmení]],3,0))</f>
        <v/>
      </c>
      <c r="C6688" s="15" t="str">
        <f>IF(A6688="","",VLOOKUP(A6688,Tabulka3[[Číslo smlouvy   u pravidelné činnosti]:[Příjmení]],4,0))</f>
        <v/>
      </c>
      <c r="F6688" s="94"/>
      <c r="H6688" s="113"/>
      <c r="I6688" s="113"/>
      <c r="K6688" s="15"/>
      <c r="L6688" s="15"/>
      <c r="M6688" s="15">
        <f t="shared" si="312"/>
        <v>1</v>
      </c>
      <c r="N6688" s="15" t="str">
        <f t="shared" si="313"/>
        <v>-</v>
      </c>
      <c r="O6688" s="150">
        <f t="shared" si="314"/>
        <v>0</v>
      </c>
      <c r="P6688" s="15" t="str">
        <f>IF(COUNTIF('Personálie dobrovolníků '!U:X,N6688)&gt;0,"ANO","")</f>
        <v/>
      </c>
      <c r="Q6688" s="15"/>
    </row>
    <row r="6689" spans="2:17" s="25" customFormat="1" x14ac:dyDescent="0.3">
      <c r="B6689" s="15" t="str">
        <f>IF(A6689="","",VLOOKUP(A6689,Tabulka3[[Číslo smlouvy   u pravidelné činnosti]:[Příjmení]],3,0))</f>
        <v/>
      </c>
      <c r="C6689" s="15" t="str">
        <f>IF(A6689="","",VLOOKUP(A6689,Tabulka3[[Číslo smlouvy   u pravidelné činnosti]:[Příjmení]],4,0))</f>
        <v/>
      </c>
      <c r="F6689" s="94"/>
      <c r="H6689" s="113"/>
      <c r="I6689" s="113"/>
      <c r="K6689" s="15"/>
      <c r="L6689" s="15"/>
      <c r="M6689" s="15">
        <f t="shared" si="312"/>
        <v>1</v>
      </c>
      <c r="N6689" s="15" t="str">
        <f t="shared" si="313"/>
        <v>-</v>
      </c>
      <c r="O6689" s="150">
        <f t="shared" si="314"/>
        <v>0</v>
      </c>
      <c r="P6689" s="15" t="str">
        <f>IF(COUNTIF('Personálie dobrovolníků '!U:X,N6689)&gt;0,"ANO","")</f>
        <v/>
      </c>
      <c r="Q6689" s="15"/>
    </row>
    <row r="6690" spans="2:17" s="25" customFormat="1" x14ac:dyDescent="0.3">
      <c r="B6690" s="15" t="str">
        <f>IF(A6690="","",VLOOKUP(A6690,Tabulka3[[Číslo smlouvy   u pravidelné činnosti]:[Příjmení]],3,0))</f>
        <v/>
      </c>
      <c r="C6690" s="15" t="str">
        <f>IF(A6690="","",VLOOKUP(A6690,Tabulka3[[Číslo smlouvy   u pravidelné činnosti]:[Příjmení]],4,0))</f>
        <v/>
      </c>
      <c r="F6690" s="94"/>
      <c r="H6690" s="113"/>
      <c r="I6690" s="113"/>
      <c r="K6690" s="15"/>
      <c r="L6690" s="15"/>
      <c r="M6690" s="15">
        <f t="shared" si="312"/>
        <v>1</v>
      </c>
      <c r="N6690" s="15" t="str">
        <f t="shared" si="313"/>
        <v>-</v>
      </c>
      <c r="O6690" s="150">
        <f t="shared" si="314"/>
        <v>0</v>
      </c>
      <c r="P6690" s="15" t="str">
        <f>IF(COUNTIF('Personálie dobrovolníků '!U:X,N6690)&gt;0,"ANO","")</f>
        <v/>
      </c>
      <c r="Q6690" s="15"/>
    </row>
    <row r="6691" spans="2:17" s="25" customFormat="1" x14ac:dyDescent="0.3">
      <c r="B6691" s="15" t="str">
        <f>IF(A6691="","",VLOOKUP(A6691,Tabulka3[[Číslo smlouvy   u pravidelné činnosti]:[Příjmení]],3,0))</f>
        <v/>
      </c>
      <c r="C6691" s="15" t="str">
        <f>IF(A6691="","",VLOOKUP(A6691,Tabulka3[[Číslo smlouvy   u pravidelné činnosti]:[Příjmení]],4,0))</f>
        <v/>
      </c>
      <c r="F6691" s="94"/>
      <c r="H6691" s="113"/>
      <c r="I6691" s="113"/>
      <c r="K6691" s="15"/>
      <c r="L6691" s="15"/>
      <c r="M6691" s="15">
        <f t="shared" si="312"/>
        <v>1</v>
      </c>
      <c r="N6691" s="15" t="str">
        <f t="shared" si="313"/>
        <v>-</v>
      </c>
      <c r="O6691" s="150">
        <f t="shared" si="314"/>
        <v>0</v>
      </c>
      <c r="P6691" s="15" t="str">
        <f>IF(COUNTIF('Personálie dobrovolníků '!U:X,N6691)&gt;0,"ANO","")</f>
        <v/>
      </c>
      <c r="Q6691" s="15"/>
    </row>
    <row r="6692" spans="2:17" s="25" customFormat="1" x14ac:dyDescent="0.3">
      <c r="B6692" s="15" t="str">
        <f>IF(A6692="","",VLOOKUP(A6692,Tabulka3[[Číslo smlouvy   u pravidelné činnosti]:[Příjmení]],3,0))</f>
        <v/>
      </c>
      <c r="C6692" s="15" t="str">
        <f>IF(A6692="","",VLOOKUP(A6692,Tabulka3[[Číslo smlouvy   u pravidelné činnosti]:[Příjmení]],4,0))</f>
        <v/>
      </c>
      <c r="F6692" s="94"/>
      <c r="H6692" s="113"/>
      <c r="I6692" s="113"/>
      <c r="K6692" s="15"/>
      <c r="L6692" s="15"/>
      <c r="M6692" s="15">
        <f t="shared" si="312"/>
        <v>1</v>
      </c>
      <c r="N6692" s="15" t="str">
        <f t="shared" si="313"/>
        <v>-</v>
      </c>
      <c r="O6692" s="150">
        <f t="shared" si="314"/>
        <v>0</v>
      </c>
      <c r="P6692" s="15" t="str">
        <f>IF(COUNTIF('Personálie dobrovolníků '!U:X,N6692)&gt;0,"ANO","")</f>
        <v/>
      </c>
      <c r="Q6692" s="15"/>
    </row>
    <row r="6693" spans="2:17" s="25" customFormat="1" x14ac:dyDescent="0.3">
      <c r="B6693" s="15" t="str">
        <f>IF(A6693="","",VLOOKUP(A6693,Tabulka3[[Číslo smlouvy   u pravidelné činnosti]:[Příjmení]],3,0))</f>
        <v/>
      </c>
      <c r="C6693" s="15" t="str">
        <f>IF(A6693="","",VLOOKUP(A6693,Tabulka3[[Číslo smlouvy   u pravidelné činnosti]:[Příjmení]],4,0))</f>
        <v/>
      </c>
      <c r="F6693" s="94"/>
      <c r="H6693" s="113"/>
      <c r="I6693" s="113"/>
      <c r="K6693" s="15"/>
      <c r="L6693" s="15"/>
      <c r="M6693" s="15">
        <f t="shared" si="312"/>
        <v>1</v>
      </c>
      <c r="N6693" s="15" t="str">
        <f t="shared" si="313"/>
        <v>-</v>
      </c>
      <c r="O6693" s="150">
        <f t="shared" si="314"/>
        <v>0</v>
      </c>
      <c r="P6693" s="15" t="str">
        <f>IF(COUNTIF('Personálie dobrovolníků '!U:X,N6693)&gt;0,"ANO","")</f>
        <v/>
      </c>
      <c r="Q6693" s="15"/>
    </row>
    <row r="6694" spans="2:17" s="25" customFormat="1" x14ac:dyDescent="0.3">
      <c r="B6694" s="15" t="str">
        <f>IF(A6694="","",VLOOKUP(A6694,Tabulka3[[Číslo smlouvy   u pravidelné činnosti]:[Příjmení]],3,0))</f>
        <v/>
      </c>
      <c r="C6694" s="15" t="str">
        <f>IF(A6694="","",VLOOKUP(A6694,Tabulka3[[Číslo smlouvy   u pravidelné činnosti]:[Příjmení]],4,0))</f>
        <v/>
      </c>
      <c r="F6694" s="94"/>
      <c r="H6694" s="113"/>
      <c r="I6694" s="113"/>
      <c r="K6694" s="15"/>
      <c r="L6694" s="15"/>
      <c r="M6694" s="15">
        <f t="shared" si="312"/>
        <v>1</v>
      </c>
      <c r="N6694" s="15" t="str">
        <f t="shared" si="313"/>
        <v>-</v>
      </c>
      <c r="O6694" s="150">
        <f t="shared" si="314"/>
        <v>0</v>
      </c>
      <c r="P6694" s="15" t="str">
        <f>IF(COUNTIF('Personálie dobrovolníků '!U:X,N6694)&gt;0,"ANO","")</f>
        <v/>
      </c>
      <c r="Q6694" s="15"/>
    </row>
    <row r="6695" spans="2:17" s="25" customFormat="1" x14ac:dyDescent="0.3">
      <c r="B6695" s="15" t="str">
        <f>IF(A6695="","",VLOOKUP(A6695,Tabulka3[[Číslo smlouvy   u pravidelné činnosti]:[Příjmení]],3,0))</f>
        <v/>
      </c>
      <c r="C6695" s="15" t="str">
        <f>IF(A6695="","",VLOOKUP(A6695,Tabulka3[[Číslo smlouvy   u pravidelné činnosti]:[Příjmení]],4,0))</f>
        <v/>
      </c>
      <c r="F6695" s="94"/>
      <c r="H6695" s="113"/>
      <c r="I6695" s="113"/>
      <c r="K6695" s="15"/>
      <c r="L6695" s="15"/>
      <c r="M6695" s="15">
        <f t="shared" si="312"/>
        <v>1</v>
      </c>
      <c r="N6695" s="15" t="str">
        <f t="shared" si="313"/>
        <v>-</v>
      </c>
      <c r="O6695" s="150">
        <f t="shared" si="314"/>
        <v>0</v>
      </c>
      <c r="P6695" s="15" t="str">
        <f>IF(COUNTIF('Personálie dobrovolníků '!U:X,N6695)&gt;0,"ANO","")</f>
        <v/>
      </c>
      <c r="Q6695" s="15"/>
    </row>
    <row r="6696" spans="2:17" s="25" customFormat="1" x14ac:dyDescent="0.3">
      <c r="B6696" s="15" t="str">
        <f>IF(A6696="","",VLOOKUP(A6696,Tabulka3[[Číslo smlouvy   u pravidelné činnosti]:[Příjmení]],3,0))</f>
        <v/>
      </c>
      <c r="C6696" s="15" t="str">
        <f>IF(A6696="","",VLOOKUP(A6696,Tabulka3[[Číslo smlouvy   u pravidelné činnosti]:[Příjmení]],4,0))</f>
        <v/>
      </c>
      <c r="F6696" s="94"/>
      <c r="H6696" s="113"/>
      <c r="I6696" s="113"/>
      <c r="K6696" s="15"/>
      <c r="L6696" s="15"/>
      <c r="M6696" s="15">
        <f t="shared" si="312"/>
        <v>1</v>
      </c>
      <c r="N6696" s="15" t="str">
        <f t="shared" si="313"/>
        <v>-</v>
      </c>
      <c r="O6696" s="150">
        <f t="shared" si="314"/>
        <v>0</v>
      </c>
      <c r="P6696" s="15" t="str">
        <f>IF(COUNTIF('Personálie dobrovolníků '!U:X,N6696)&gt;0,"ANO","")</f>
        <v/>
      </c>
      <c r="Q6696" s="15"/>
    </row>
    <row r="6697" spans="2:17" s="25" customFormat="1" x14ac:dyDescent="0.3">
      <c r="B6697" s="15" t="str">
        <f>IF(A6697="","",VLOOKUP(A6697,Tabulka3[[Číslo smlouvy   u pravidelné činnosti]:[Příjmení]],3,0))</f>
        <v/>
      </c>
      <c r="C6697" s="15" t="str">
        <f>IF(A6697="","",VLOOKUP(A6697,Tabulka3[[Číslo smlouvy   u pravidelné činnosti]:[Příjmení]],4,0))</f>
        <v/>
      </c>
      <c r="F6697" s="94"/>
      <c r="H6697" s="113"/>
      <c r="I6697" s="113"/>
      <c r="K6697" s="15"/>
      <c r="L6697" s="15"/>
      <c r="M6697" s="15">
        <f t="shared" si="312"/>
        <v>1</v>
      </c>
      <c r="N6697" s="15" t="str">
        <f t="shared" si="313"/>
        <v>-</v>
      </c>
      <c r="O6697" s="150">
        <f t="shared" si="314"/>
        <v>0</v>
      </c>
      <c r="P6697" s="15" t="str">
        <f>IF(COUNTIF('Personálie dobrovolníků '!U:X,N6697)&gt;0,"ANO","")</f>
        <v/>
      </c>
      <c r="Q6697" s="15"/>
    </row>
    <row r="6698" spans="2:17" s="25" customFormat="1" x14ac:dyDescent="0.3">
      <c r="B6698" s="15" t="str">
        <f>IF(A6698="","",VLOOKUP(A6698,Tabulka3[[Číslo smlouvy   u pravidelné činnosti]:[Příjmení]],3,0))</f>
        <v/>
      </c>
      <c r="C6698" s="15" t="str">
        <f>IF(A6698="","",VLOOKUP(A6698,Tabulka3[[Číslo smlouvy   u pravidelné činnosti]:[Příjmení]],4,0))</f>
        <v/>
      </c>
      <c r="F6698" s="94"/>
      <c r="H6698" s="113"/>
      <c r="I6698" s="113"/>
      <c r="K6698" s="15"/>
      <c r="L6698" s="15"/>
      <c r="M6698" s="15">
        <f t="shared" si="312"/>
        <v>1</v>
      </c>
      <c r="N6698" s="15" t="str">
        <f t="shared" si="313"/>
        <v>-</v>
      </c>
      <c r="O6698" s="150">
        <f t="shared" si="314"/>
        <v>0</v>
      </c>
      <c r="P6698" s="15" t="str">
        <f>IF(COUNTIF('Personálie dobrovolníků '!U:X,N6698)&gt;0,"ANO","")</f>
        <v/>
      </c>
      <c r="Q6698" s="15"/>
    </row>
    <row r="6699" spans="2:17" s="25" customFormat="1" x14ac:dyDescent="0.3">
      <c r="B6699" s="15" t="str">
        <f>IF(A6699="","",VLOOKUP(A6699,Tabulka3[[Číslo smlouvy   u pravidelné činnosti]:[Příjmení]],3,0))</f>
        <v/>
      </c>
      <c r="C6699" s="15" t="str">
        <f>IF(A6699="","",VLOOKUP(A6699,Tabulka3[[Číslo smlouvy   u pravidelné činnosti]:[Příjmení]],4,0))</f>
        <v/>
      </c>
      <c r="F6699" s="94"/>
      <c r="H6699" s="113"/>
      <c r="I6699" s="113"/>
      <c r="K6699" s="15"/>
      <c r="L6699" s="15"/>
      <c r="M6699" s="15">
        <f t="shared" si="312"/>
        <v>1</v>
      </c>
      <c r="N6699" s="15" t="str">
        <f t="shared" si="313"/>
        <v>-</v>
      </c>
      <c r="O6699" s="150">
        <f t="shared" si="314"/>
        <v>0</v>
      </c>
      <c r="P6699" s="15" t="str">
        <f>IF(COUNTIF('Personálie dobrovolníků '!U:X,N6699)&gt;0,"ANO","")</f>
        <v/>
      </c>
      <c r="Q6699" s="15"/>
    </row>
    <row r="6700" spans="2:17" s="25" customFormat="1" x14ac:dyDescent="0.3">
      <c r="B6700" s="15" t="str">
        <f>IF(A6700="","",VLOOKUP(A6700,Tabulka3[[Číslo smlouvy   u pravidelné činnosti]:[Příjmení]],3,0))</f>
        <v/>
      </c>
      <c r="C6700" s="15" t="str">
        <f>IF(A6700="","",VLOOKUP(A6700,Tabulka3[[Číslo smlouvy   u pravidelné činnosti]:[Příjmení]],4,0))</f>
        <v/>
      </c>
      <c r="F6700" s="94"/>
      <c r="H6700" s="113"/>
      <c r="I6700" s="113"/>
      <c r="K6700" s="15"/>
      <c r="L6700" s="15"/>
      <c r="M6700" s="15">
        <f t="shared" si="312"/>
        <v>1</v>
      </c>
      <c r="N6700" s="15" t="str">
        <f t="shared" si="313"/>
        <v>-</v>
      </c>
      <c r="O6700" s="150">
        <f t="shared" si="314"/>
        <v>0</v>
      </c>
      <c r="P6700" s="15" t="str">
        <f>IF(COUNTIF('Personálie dobrovolníků '!U:X,N6700)&gt;0,"ANO","")</f>
        <v/>
      </c>
      <c r="Q6700" s="15"/>
    </row>
    <row r="6701" spans="2:17" s="25" customFormat="1" x14ac:dyDescent="0.3">
      <c r="B6701" s="15" t="str">
        <f>IF(A6701="","",VLOOKUP(A6701,Tabulka3[[Číslo smlouvy   u pravidelné činnosti]:[Příjmení]],3,0))</f>
        <v/>
      </c>
      <c r="C6701" s="15" t="str">
        <f>IF(A6701="","",VLOOKUP(A6701,Tabulka3[[Číslo smlouvy   u pravidelné činnosti]:[Příjmení]],4,0))</f>
        <v/>
      </c>
      <c r="F6701" s="94"/>
      <c r="H6701" s="113"/>
      <c r="I6701" s="113"/>
      <c r="K6701" s="15"/>
      <c r="L6701" s="15"/>
      <c r="M6701" s="15">
        <f t="shared" si="312"/>
        <v>1</v>
      </c>
      <c r="N6701" s="15" t="str">
        <f t="shared" si="313"/>
        <v>-</v>
      </c>
      <c r="O6701" s="150">
        <f t="shared" si="314"/>
        <v>0</v>
      </c>
      <c r="P6701" s="15" t="str">
        <f>IF(COUNTIF('Personálie dobrovolníků '!U:X,N6701)&gt;0,"ANO","")</f>
        <v/>
      </c>
      <c r="Q6701" s="15"/>
    </row>
    <row r="6702" spans="2:17" s="25" customFormat="1" x14ac:dyDescent="0.3">
      <c r="B6702" s="15" t="str">
        <f>IF(A6702="","",VLOOKUP(A6702,Tabulka3[[Číslo smlouvy   u pravidelné činnosti]:[Příjmení]],3,0))</f>
        <v/>
      </c>
      <c r="C6702" s="15" t="str">
        <f>IF(A6702="","",VLOOKUP(A6702,Tabulka3[[Číslo smlouvy   u pravidelné činnosti]:[Příjmení]],4,0))</f>
        <v/>
      </c>
      <c r="F6702" s="94"/>
      <c r="H6702" s="113"/>
      <c r="I6702" s="113"/>
      <c r="K6702" s="15"/>
      <c r="L6702" s="15"/>
      <c r="M6702" s="15">
        <f t="shared" si="312"/>
        <v>1</v>
      </c>
      <c r="N6702" s="15" t="str">
        <f t="shared" si="313"/>
        <v>-</v>
      </c>
      <c r="O6702" s="150">
        <f t="shared" si="314"/>
        <v>0</v>
      </c>
      <c r="P6702" s="15" t="str">
        <f>IF(COUNTIF('Personálie dobrovolníků '!U:X,N6702)&gt;0,"ANO","")</f>
        <v/>
      </c>
      <c r="Q6702" s="15"/>
    </row>
    <row r="6703" spans="2:17" s="25" customFormat="1" x14ac:dyDescent="0.3">
      <c r="B6703" s="15" t="str">
        <f>IF(A6703="","",VLOOKUP(A6703,Tabulka3[[Číslo smlouvy   u pravidelné činnosti]:[Příjmení]],3,0))</f>
        <v/>
      </c>
      <c r="C6703" s="15" t="str">
        <f>IF(A6703="","",VLOOKUP(A6703,Tabulka3[[Číslo smlouvy   u pravidelné činnosti]:[Příjmení]],4,0))</f>
        <v/>
      </c>
      <c r="F6703" s="94"/>
      <c r="H6703" s="113"/>
      <c r="I6703" s="113"/>
      <c r="K6703" s="15"/>
      <c r="L6703" s="15"/>
      <c r="M6703" s="15">
        <f t="shared" si="312"/>
        <v>1</v>
      </c>
      <c r="N6703" s="15" t="str">
        <f t="shared" si="313"/>
        <v>-</v>
      </c>
      <c r="O6703" s="150">
        <f t="shared" si="314"/>
        <v>0</v>
      </c>
      <c r="P6703" s="15" t="str">
        <f>IF(COUNTIF('Personálie dobrovolníků '!U:X,N6703)&gt;0,"ANO","")</f>
        <v/>
      </c>
      <c r="Q6703" s="15"/>
    </row>
    <row r="6704" spans="2:17" s="25" customFormat="1" x14ac:dyDescent="0.3">
      <c r="B6704" s="15" t="str">
        <f>IF(A6704="","",VLOOKUP(A6704,Tabulka3[[Číslo smlouvy   u pravidelné činnosti]:[Příjmení]],3,0))</f>
        <v/>
      </c>
      <c r="C6704" s="15" t="str">
        <f>IF(A6704="","",VLOOKUP(A6704,Tabulka3[[Číslo smlouvy   u pravidelné činnosti]:[Příjmení]],4,0))</f>
        <v/>
      </c>
      <c r="F6704" s="94"/>
      <c r="H6704" s="113"/>
      <c r="I6704" s="113"/>
      <c r="K6704" s="15"/>
      <c r="L6704" s="15"/>
      <c r="M6704" s="15">
        <f t="shared" si="312"/>
        <v>1</v>
      </c>
      <c r="N6704" s="15" t="str">
        <f t="shared" si="313"/>
        <v>-</v>
      </c>
      <c r="O6704" s="150">
        <f t="shared" si="314"/>
        <v>0</v>
      </c>
      <c r="P6704" s="15" t="str">
        <f>IF(COUNTIF('Personálie dobrovolníků '!U:X,N6704)&gt;0,"ANO","")</f>
        <v/>
      </c>
      <c r="Q6704" s="15"/>
    </row>
    <row r="6705" spans="2:17" s="25" customFormat="1" x14ac:dyDescent="0.3">
      <c r="B6705" s="15" t="str">
        <f>IF(A6705="","",VLOOKUP(A6705,Tabulka3[[Číslo smlouvy   u pravidelné činnosti]:[Příjmení]],3,0))</f>
        <v/>
      </c>
      <c r="C6705" s="15" t="str">
        <f>IF(A6705="","",VLOOKUP(A6705,Tabulka3[[Číslo smlouvy   u pravidelné činnosti]:[Příjmení]],4,0))</f>
        <v/>
      </c>
      <c r="F6705" s="94"/>
      <c r="H6705" s="113"/>
      <c r="I6705" s="113"/>
      <c r="K6705" s="15"/>
      <c r="L6705" s="15"/>
      <c r="M6705" s="15">
        <f t="shared" si="312"/>
        <v>1</v>
      </c>
      <c r="N6705" s="15" t="str">
        <f t="shared" si="313"/>
        <v>-</v>
      </c>
      <c r="O6705" s="150">
        <f t="shared" si="314"/>
        <v>0</v>
      </c>
      <c r="P6705" s="15" t="str">
        <f>IF(COUNTIF('Personálie dobrovolníků '!U:X,N6705)&gt;0,"ANO","")</f>
        <v/>
      </c>
      <c r="Q6705" s="15"/>
    </row>
    <row r="6706" spans="2:17" s="25" customFormat="1" x14ac:dyDescent="0.3">
      <c r="B6706" s="15" t="str">
        <f>IF(A6706="","",VLOOKUP(A6706,Tabulka3[[Číslo smlouvy   u pravidelné činnosti]:[Příjmení]],3,0))</f>
        <v/>
      </c>
      <c r="C6706" s="15" t="str">
        <f>IF(A6706="","",VLOOKUP(A6706,Tabulka3[[Číslo smlouvy   u pravidelné činnosti]:[Příjmení]],4,0))</f>
        <v/>
      </c>
      <c r="F6706" s="94"/>
      <c r="H6706" s="113"/>
      <c r="I6706" s="113"/>
      <c r="K6706" s="15"/>
      <c r="L6706" s="15"/>
      <c r="M6706" s="15">
        <f t="shared" si="312"/>
        <v>1</v>
      </c>
      <c r="N6706" s="15" t="str">
        <f t="shared" si="313"/>
        <v>-</v>
      </c>
      <c r="O6706" s="150">
        <f t="shared" si="314"/>
        <v>0</v>
      </c>
      <c r="P6706" s="15" t="str">
        <f>IF(COUNTIF('Personálie dobrovolníků '!U:X,N6706)&gt;0,"ANO","")</f>
        <v/>
      </c>
      <c r="Q6706" s="15"/>
    </row>
    <row r="6707" spans="2:17" s="25" customFormat="1" x14ac:dyDescent="0.3">
      <c r="B6707" s="15" t="str">
        <f>IF(A6707="","",VLOOKUP(A6707,Tabulka3[[Číslo smlouvy   u pravidelné činnosti]:[Příjmení]],3,0))</f>
        <v/>
      </c>
      <c r="C6707" s="15" t="str">
        <f>IF(A6707="","",VLOOKUP(A6707,Tabulka3[[Číslo smlouvy   u pravidelné činnosti]:[Příjmení]],4,0))</f>
        <v/>
      </c>
      <c r="F6707" s="94"/>
      <c r="H6707" s="113"/>
      <c r="I6707" s="113"/>
      <c r="K6707" s="15"/>
      <c r="L6707" s="15"/>
      <c r="M6707" s="15">
        <f t="shared" si="312"/>
        <v>1</v>
      </c>
      <c r="N6707" s="15" t="str">
        <f t="shared" si="313"/>
        <v>-</v>
      </c>
      <c r="O6707" s="150">
        <f t="shared" si="314"/>
        <v>0</v>
      </c>
      <c r="P6707" s="15" t="str">
        <f>IF(COUNTIF('Personálie dobrovolníků '!U:X,N6707)&gt;0,"ANO","")</f>
        <v/>
      </c>
      <c r="Q6707" s="15"/>
    </row>
    <row r="6708" spans="2:17" s="25" customFormat="1" x14ac:dyDescent="0.3">
      <c r="B6708" s="15" t="str">
        <f>IF(A6708="","",VLOOKUP(A6708,Tabulka3[[Číslo smlouvy   u pravidelné činnosti]:[Příjmení]],3,0))</f>
        <v/>
      </c>
      <c r="C6708" s="15" t="str">
        <f>IF(A6708="","",VLOOKUP(A6708,Tabulka3[[Číslo smlouvy   u pravidelné činnosti]:[Příjmení]],4,0))</f>
        <v/>
      </c>
      <c r="F6708" s="94"/>
      <c r="H6708" s="113"/>
      <c r="I6708" s="113"/>
      <c r="K6708" s="15"/>
      <c r="L6708" s="15"/>
      <c r="M6708" s="15">
        <f t="shared" si="312"/>
        <v>1</v>
      </c>
      <c r="N6708" s="15" t="str">
        <f t="shared" si="313"/>
        <v>-</v>
      </c>
      <c r="O6708" s="150">
        <f t="shared" si="314"/>
        <v>0</v>
      </c>
      <c r="P6708" s="15" t="str">
        <f>IF(COUNTIF('Personálie dobrovolníků '!U:X,N6708)&gt;0,"ANO","")</f>
        <v/>
      </c>
      <c r="Q6708" s="15"/>
    </row>
    <row r="6709" spans="2:17" s="25" customFormat="1" x14ac:dyDescent="0.3">
      <c r="B6709" s="15" t="str">
        <f>IF(A6709="","",VLOOKUP(A6709,Tabulka3[[Číslo smlouvy   u pravidelné činnosti]:[Příjmení]],3,0))</f>
        <v/>
      </c>
      <c r="C6709" s="15" t="str">
        <f>IF(A6709="","",VLOOKUP(A6709,Tabulka3[[Číslo smlouvy   u pravidelné činnosti]:[Příjmení]],4,0))</f>
        <v/>
      </c>
      <c r="F6709" s="94"/>
      <c r="H6709" s="113"/>
      <c r="I6709" s="113"/>
      <c r="K6709" s="15"/>
      <c r="L6709" s="15"/>
      <c r="M6709" s="15">
        <f t="shared" si="312"/>
        <v>1</v>
      </c>
      <c r="N6709" s="15" t="str">
        <f t="shared" si="313"/>
        <v>-</v>
      </c>
      <c r="O6709" s="150">
        <f t="shared" si="314"/>
        <v>0</v>
      </c>
      <c r="P6709" s="15" t="str">
        <f>IF(COUNTIF('Personálie dobrovolníků '!U:X,N6709)&gt;0,"ANO","")</f>
        <v/>
      </c>
      <c r="Q6709" s="15"/>
    </row>
    <row r="6710" spans="2:17" s="25" customFormat="1" x14ac:dyDescent="0.3">
      <c r="B6710" s="15" t="str">
        <f>IF(A6710="","",VLOOKUP(A6710,Tabulka3[[Číslo smlouvy   u pravidelné činnosti]:[Příjmení]],3,0))</f>
        <v/>
      </c>
      <c r="C6710" s="15" t="str">
        <f>IF(A6710="","",VLOOKUP(A6710,Tabulka3[[Číslo smlouvy   u pravidelné činnosti]:[Příjmení]],4,0))</f>
        <v/>
      </c>
      <c r="F6710" s="94"/>
      <c r="H6710" s="113"/>
      <c r="I6710" s="113"/>
      <c r="K6710" s="15"/>
      <c r="L6710" s="15"/>
      <c r="M6710" s="15">
        <f t="shared" si="312"/>
        <v>1</v>
      </c>
      <c r="N6710" s="15" t="str">
        <f t="shared" si="313"/>
        <v>-</v>
      </c>
      <c r="O6710" s="150">
        <f t="shared" si="314"/>
        <v>0</v>
      </c>
      <c r="P6710" s="15" t="str">
        <f>IF(COUNTIF('Personálie dobrovolníků '!U:X,N6710)&gt;0,"ANO","")</f>
        <v/>
      </c>
      <c r="Q6710" s="15"/>
    </row>
    <row r="6711" spans="2:17" s="25" customFormat="1" x14ac:dyDescent="0.3">
      <c r="B6711" s="15" t="str">
        <f>IF(A6711="","",VLOOKUP(A6711,Tabulka3[[Číslo smlouvy   u pravidelné činnosti]:[Příjmení]],3,0))</f>
        <v/>
      </c>
      <c r="C6711" s="15" t="str">
        <f>IF(A6711="","",VLOOKUP(A6711,Tabulka3[[Číslo smlouvy   u pravidelné činnosti]:[Příjmení]],4,0))</f>
        <v/>
      </c>
      <c r="F6711" s="94"/>
      <c r="H6711" s="113"/>
      <c r="I6711" s="113"/>
      <c r="K6711" s="15"/>
      <c r="L6711" s="15"/>
      <c r="M6711" s="15">
        <f t="shared" si="312"/>
        <v>1</v>
      </c>
      <c r="N6711" s="15" t="str">
        <f t="shared" si="313"/>
        <v>-</v>
      </c>
      <c r="O6711" s="150">
        <f t="shared" si="314"/>
        <v>0</v>
      </c>
      <c r="P6711" s="15" t="str">
        <f>IF(COUNTIF('Personálie dobrovolníků '!U:X,N6711)&gt;0,"ANO","")</f>
        <v/>
      </c>
      <c r="Q6711" s="15"/>
    </row>
    <row r="6712" spans="2:17" s="25" customFormat="1" x14ac:dyDescent="0.3">
      <c r="B6712" s="15" t="str">
        <f>IF(A6712="","",VLOOKUP(A6712,Tabulka3[[Číslo smlouvy   u pravidelné činnosti]:[Příjmení]],3,0))</f>
        <v/>
      </c>
      <c r="C6712" s="15" t="str">
        <f>IF(A6712="","",VLOOKUP(A6712,Tabulka3[[Číslo smlouvy   u pravidelné činnosti]:[Příjmení]],4,0))</f>
        <v/>
      </c>
      <c r="F6712" s="94"/>
      <c r="H6712" s="113"/>
      <c r="I6712" s="113"/>
      <c r="K6712" s="15"/>
      <c r="L6712" s="15"/>
      <c r="M6712" s="15">
        <f t="shared" si="312"/>
        <v>1</v>
      </c>
      <c r="N6712" s="15" t="str">
        <f t="shared" si="313"/>
        <v>-</v>
      </c>
      <c r="O6712" s="150">
        <f t="shared" si="314"/>
        <v>0</v>
      </c>
      <c r="P6712" s="15" t="str">
        <f>IF(COUNTIF('Personálie dobrovolníků '!U:X,N6712)&gt;0,"ANO","")</f>
        <v/>
      </c>
      <c r="Q6712" s="15"/>
    </row>
    <row r="6713" spans="2:17" s="25" customFormat="1" x14ac:dyDescent="0.3">
      <c r="B6713" s="15" t="str">
        <f>IF(A6713="","",VLOOKUP(A6713,Tabulka3[[Číslo smlouvy   u pravidelné činnosti]:[Příjmení]],3,0))</f>
        <v/>
      </c>
      <c r="C6713" s="15" t="str">
        <f>IF(A6713="","",VLOOKUP(A6713,Tabulka3[[Číslo smlouvy   u pravidelné činnosti]:[Příjmení]],4,0))</f>
        <v/>
      </c>
      <c r="F6713" s="94"/>
      <c r="H6713" s="113"/>
      <c r="I6713" s="113"/>
      <c r="K6713" s="15"/>
      <c r="L6713" s="15"/>
      <c r="M6713" s="15">
        <f t="shared" si="312"/>
        <v>1</v>
      </c>
      <c r="N6713" s="15" t="str">
        <f t="shared" si="313"/>
        <v>-</v>
      </c>
      <c r="O6713" s="150">
        <f t="shared" si="314"/>
        <v>0</v>
      </c>
      <c r="P6713" s="15" t="str">
        <f>IF(COUNTIF('Personálie dobrovolníků '!U:X,N6713)&gt;0,"ANO","")</f>
        <v/>
      </c>
      <c r="Q6713" s="15"/>
    </row>
    <row r="6714" spans="2:17" s="25" customFormat="1" x14ac:dyDescent="0.3">
      <c r="B6714" s="15" t="str">
        <f>IF(A6714="","",VLOOKUP(A6714,Tabulka3[[Číslo smlouvy   u pravidelné činnosti]:[Příjmení]],3,0))</f>
        <v/>
      </c>
      <c r="C6714" s="15" t="str">
        <f>IF(A6714="","",VLOOKUP(A6714,Tabulka3[[Číslo smlouvy   u pravidelné činnosti]:[Příjmení]],4,0))</f>
        <v/>
      </c>
      <c r="F6714" s="94"/>
      <c r="H6714" s="113"/>
      <c r="I6714" s="113"/>
      <c r="K6714" s="15"/>
      <c r="L6714" s="15"/>
      <c r="M6714" s="15">
        <f t="shared" si="312"/>
        <v>1</v>
      </c>
      <c r="N6714" s="15" t="str">
        <f t="shared" si="313"/>
        <v>-</v>
      </c>
      <c r="O6714" s="150">
        <f t="shared" si="314"/>
        <v>0</v>
      </c>
      <c r="P6714" s="15" t="str">
        <f>IF(COUNTIF('Personálie dobrovolníků '!U:X,N6714)&gt;0,"ANO","")</f>
        <v/>
      </c>
      <c r="Q6714" s="15"/>
    </row>
    <row r="6715" spans="2:17" s="25" customFormat="1" x14ac:dyDescent="0.3">
      <c r="B6715" s="15" t="str">
        <f>IF(A6715="","",VLOOKUP(A6715,Tabulka3[[Číslo smlouvy   u pravidelné činnosti]:[Příjmení]],3,0))</f>
        <v/>
      </c>
      <c r="C6715" s="15" t="str">
        <f>IF(A6715="","",VLOOKUP(A6715,Tabulka3[[Číslo smlouvy   u pravidelné činnosti]:[Příjmení]],4,0))</f>
        <v/>
      </c>
      <c r="F6715" s="94"/>
      <c r="H6715" s="113"/>
      <c r="I6715" s="113"/>
      <c r="K6715" s="15"/>
      <c r="L6715" s="15"/>
      <c r="M6715" s="15">
        <f t="shared" si="312"/>
        <v>1</v>
      </c>
      <c r="N6715" s="15" t="str">
        <f t="shared" si="313"/>
        <v>-</v>
      </c>
      <c r="O6715" s="150">
        <f t="shared" si="314"/>
        <v>0</v>
      </c>
      <c r="P6715" s="15" t="str">
        <f>IF(COUNTIF('Personálie dobrovolníků '!U:X,N6715)&gt;0,"ANO","")</f>
        <v/>
      </c>
      <c r="Q6715" s="15"/>
    </row>
    <row r="6716" spans="2:17" s="25" customFormat="1" x14ac:dyDescent="0.3">
      <c r="B6716" s="15" t="str">
        <f>IF(A6716="","",VLOOKUP(A6716,Tabulka3[[Číslo smlouvy   u pravidelné činnosti]:[Příjmení]],3,0))</f>
        <v/>
      </c>
      <c r="C6716" s="15" t="str">
        <f>IF(A6716="","",VLOOKUP(A6716,Tabulka3[[Číslo smlouvy   u pravidelné činnosti]:[Příjmení]],4,0))</f>
        <v/>
      </c>
      <c r="F6716" s="94"/>
      <c r="H6716" s="113"/>
      <c r="I6716" s="113"/>
      <c r="K6716" s="15"/>
      <c r="L6716" s="15"/>
      <c r="M6716" s="15">
        <f t="shared" si="312"/>
        <v>1</v>
      </c>
      <c r="N6716" s="15" t="str">
        <f t="shared" si="313"/>
        <v>-</v>
      </c>
      <c r="O6716" s="150">
        <f t="shared" si="314"/>
        <v>0</v>
      </c>
      <c r="P6716" s="15" t="str">
        <f>IF(COUNTIF('Personálie dobrovolníků '!U:X,N6716)&gt;0,"ANO","")</f>
        <v/>
      </c>
      <c r="Q6716" s="15"/>
    </row>
    <row r="6717" spans="2:17" s="25" customFormat="1" x14ac:dyDescent="0.3">
      <c r="B6717" s="15" t="str">
        <f>IF(A6717="","",VLOOKUP(A6717,Tabulka3[[Číslo smlouvy   u pravidelné činnosti]:[Příjmení]],3,0))</f>
        <v/>
      </c>
      <c r="C6717" s="15" t="str">
        <f>IF(A6717="","",VLOOKUP(A6717,Tabulka3[[Číslo smlouvy   u pravidelné činnosti]:[Příjmení]],4,0))</f>
        <v/>
      </c>
      <c r="F6717" s="94"/>
      <c r="H6717" s="113"/>
      <c r="I6717" s="113"/>
      <c r="K6717" s="15"/>
      <c r="L6717" s="15"/>
      <c r="M6717" s="15">
        <f t="shared" si="312"/>
        <v>1</v>
      </c>
      <c r="N6717" s="15" t="str">
        <f t="shared" si="313"/>
        <v>-</v>
      </c>
      <c r="O6717" s="150">
        <f t="shared" si="314"/>
        <v>0</v>
      </c>
      <c r="P6717" s="15" t="str">
        <f>IF(COUNTIF('Personálie dobrovolníků '!U:X,N6717)&gt;0,"ANO","")</f>
        <v/>
      </c>
      <c r="Q6717" s="15"/>
    </row>
    <row r="6718" spans="2:17" s="25" customFormat="1" x14ac:dyDescent="0.3">
      <c r="B6718" s="15" t="str">
        <f>IF(A6718="","",VLOOKUP(A6718,Tabulka3[[Číslo smlouvy   u pravidelné činnosti]:[Příjmení]],3,0))</f>
        <v/>
      </c>
      <c r="C6718" s="15" t="str">
        <f>IF(A6718="","",VLOOKUP(A6718,Tabulka3[[Číslo smlouvy   u pravidelné činnosti]:[Příjmení]],4,0))</f>
        <v/>
      </c>
      <c r="F6718" s="94"/>
      <c r="H6718" s="113"/>
      <c r="I6718" s="113"/>
      <c r="K6718" s="15"/>
      <c r="L6718" s="15"/>
      <c r="M6718" s="15">
        <f t="shared" si="312"/>
        <v>1</v>
      </c>
      <c r="N6718" s="15" t="str">
        <f t="shared" si="313"/>
        <v>-</v>
      </c>
      <c r="O6718" s="150">
        <f t="shared" si="314"/>
        <v>0</v>
      </c>
      <c r="P6718" s="15" t="str">
        <f>IF(COUNTIF('Personálie dobrovolníků '!U:X,N6718)&gt;0,"ANO","")</f>
        <v/>
      </c>
      <c r="Q6718" s="15"/>
    </row>
    <row r="6719" spans="2:17" s="25" customFormat="1" x14ac:dyDescent="0.3">
      <c r="B6719" s="15" t="str">
        <f>IF(A6719="","",VLOOKUP(A6719,Tabulka3[[Číslo smlouvy   u pravidelné činnosti]:[Příjmení]],3,0))</f>
        <v/>
      </c>
      <c r="C6719" s="15" t="str">
        <f>IF(A6719="","",VLOOKUP(A6719,Tabulka3[[Číslo smlouvy   u pravidelné činnosti]:[Příjmení]],4,0))</f>
        <v/>
      </c>
      <c r="F6719" s="94"/>
      <c r="H6719" s="113"/>
      <c r="I6719" s="113"/>
      <c r="K6719" s="15"/>
      <c r="L6719" s="15"/>
      <c r="M6719" s="15">
        <f t="shared" si="312"/>
        <v>1</v>
      </c>
      <c r="N6719" s="15" t="str">
        <f t="shared" si="313"/>
        <v>-</v>
      </c>
      <c r="O6719" s="150">
        <f t="shared" si="314"/>
        <v>0</v>
      </c>
      <c r="P6719" s="15" t="str">
        <f>IF(COUNTIF('Personálie dobrovolníků '!U:X,N6719)&gt;0,"ANO","")</f>
        <v/>
      </c>
      <c r="Q6719" s="15"/>
    </row>
    <row r="6720" spans="2:17" s="25" customFormat="1" x14ac:dyDescent="0.3">
      <c r="B6720" s="15" t="str">
        <f>IF(A6720="","",VLOOKUP(A6720,Tabulka3[[Číslo smlouvy   u pravidelné činnosti]:[Příjmení]],3,0))</f>
        <v/>
      </c>
      <c r="C6720" s="15" t="str">
        <f>IF(A6720="","",VLOOKUP(A6720,Tabulka3[[Číslo smlouvy   u pravidelné činnosti]:[Příjmení]],4,0))</f>
        <v/>
      </c>
      <c r="F6720" s="94"/>
      <c r="H6720" s="113"/>
      <c r="I6720" s="113"/>
      <c r="K6720" s="15"/>
      <c r="L6720" s="15"/>
      <c r="M6720" s="15">
        <f t="shared" si="312"/>
        <v>1</v>
      </c>
      <c r="N6720" s="15" t="str">
        <f t="shared" si="313"/>
        <v>-</v>
      </c>
      <c r="O6720" s="150">
        <f t="shared" si="314"/>
        <v>0</v>
      </c>
      <c r="P6720" s="15" t="str">
        <f>IF(COUNTIF('Personálie dobrovolníků '!U:X,N6720)&gt;0,"ANO","")</f>
        <v/>
      </c>
      <c r="Q6720" s="15"/>
    </row>
    <row r="6721" spans="2:17" s="25" customFormat="1" x14ac:dyDescent="0.3">
      <c r="B6721" s="15" t="str">
        <f>IF(A6721="","",VLOOKUP(A6721,Tabulka3[[Číslo smlouvy   u pravidelné činnosti]:[Příjmení]],3,0))</f>
        <v/>
      </c>
      <c r="C6721" s="15" t="str">
        <f>IF(A6721="","",VLOOKUP(A6721,Tabulka3[[Číslo smlouvy   u pravidelné činnosti]:[Příjmení]],4,0))</f>
        <v/>
      </c>
      <c r="F6721" s="94"/>
      <c r="H6721" s="113"/>
      <c r="I6721" s="113"/>
      <c r="K6721" s="15"/>
      <c r="L6721" s="15"/>
      <c r="M6721" s="15">
        <f t="shared" si="312"/>
        <v>1</v>
      </c>
      <c r="N6721" s="15" t="str">
        <f t="shared" si="313"/>
        <v>-</v>
      </c>
      <c r="O6721" s="150">
        <f t="shared" si="314"/>
        <v>0</v>
      </c>
      <c r="P6721" s="15" t="str">
        <f>IF(COUNTIF('Personálie dobrovolníků '!U:X,N6721)&gt;0,"ANO","")</f>
        <v/>
      </c>
      <c r="Q6721" s="15"/>
    </row>
    <row r="6722" spans="2:17" s="25" customFormat="1" x14ac:dyDescent="0.3">
      <c r="B6722" s="15" t="str">
        <f>IF(A6722="","",VLOOKUP(A6722,Tabulka3[[Číslo smlouvy   u pravidelné činnosti]:[Příjmení]],3,0))</f>
        <v/>
      </c>
      <c r="C6722" s="15" t="str">
        <f>IF(A6722="","",VLOOKUP(A6722,Tabulka3[[Číslo smlouvy   u pravidelné činnosti]:[Příjmení]],4,0))</f>
        <v/>
      </c>
      <c r="F6722" s="94"/>
      <c r="H6722" s="113"/>
      <c r="I6722" s="113"/>
      <c r="K6722" s="15"/>
      <c r="L6722" s="15"/>
      <c r="M6722" s="15">
        <f t="shared" si="312"/>
        <v>1</v>
      </c>
      <c r="N6722" s="15" t="str">
        <f t="shared" si="313"/>
        <v>-</v>
      </c>
      <c r="O6722" s="150">
        <f t="shared" si="314"/>
        <v>0</v>
      </c>
      <c r="P6722" s="15" t="str">
        <f>IF(COUNTIF('Personálie dobrovolníků '!U:X,N6722)&gt;0,"ANO","")</f>
        <v/>
      </c>
      <c r="Q6722" s="15"/>
    </row>
    <row r="6723" spans="2:17" s="25" customFormat="1" x14ac:dyDescent="0.3">
      <c r="B6723" s="15" t="str">
        <f>IF(A6723="","",VLOOKUP(A6723,Tabulka3[[Číslo smlouvy   u pravidelné činnosti]:[Příjmení]],3,0))</f>
        <v/>
      </c>
      <c r="C6723" s="15" t="str">
        <f>IF(A6723="","",VLOOKUP(A6723,Tabulka3[[Číslo smlouvy   u pravidelné činnosti]:[Příjmení]],4,0))</f>
        <v/>
      </c>
      <c r="F6723" s="94"/>
      <c r="H6723" s="113"/>
      <c r="I6723" s="113"/>
      <c r="K6723" s="15"/>
      <c r="L6723" s="15"/>
      <c r="M6723" s="15">
        <f t="shared" si="312"/>
        <v>1</v>
      </c>
      <c r="N6723" s="15" t="str">
        <f t="shared" si="313"/>
        <v>-</v>
      </c>
      <c r="O6723" s="150">
        <f t="shared" si="314"/>
        <v>0</v>
      </c>
      <c r="P6723" s="15" t="str">
        <f>IF(COUNTIF('Personálie dobrovolníků '!U:X,N6723)&gt;0,"ANO","")</f>
        <v/>
      </c>
      <c r="Q6723" s="15"/>
    </row>
    <row r="6724" spans="2:17" s="25" customFormat="1" x14ac:dyDescent="0.3">
      <c r="B6724" s="15" t="str">
        <f>IF(A6724="","",VLOOKUP(A6724,Tabulka3[[Číslo smlouvy   u pravidelné činnosti]:[Příjmení]],3,0))</f>
        <v/>
      </c>
      <c r="C6724" s="15" t="str">
        <f>IF(A6724="","",VLOOKUP(A6724,Tabulka3[[Číslo smlouvy   u pravidelné činnosti]:[Příjmení]],4,0))</f>
        <v/>
      </c>
      <c r="F6724" s="94"/>
      <c r="H6724" s="113"/>
      <c r="I6724" s="113"/>
      <c r="K6724" s="15"/>
      <c r="L6724" s="15"/>
      <c r="M6724" s="15">
        <f t="shared" ref="M6724:M6787" si="315">IF(OR(
   AND($H6724=$K$12, $I6724=$L$4),
   AND($H6724=$K$12, $I6724=$L$5),
   AND($H6724=$K$12, $I6724=$L$6),
   AND($H6724=$K$12, $I6724=$L$7),
   AND($H6724=$K$11, $I6724=$L$4),
   AND($H6724=$K$11, $I6724=$L$5),
   AND($H6724=$K$11, $I6724=$L$6),
   AND($H6724=$K$11, $I6724=$L$7),
   AND($H6724=$K$5, $I6724=$L$5),
   AND($H6724=$K$6, $I6724=$L$4),
   AND($H6724=$K$6, $I6724=$L$5),
   AND($H6724=$K$6, $I6724=$L$7),
   AND($H6724=$K$4, $I6724=$L$6),
), 0, 1)</f>
        <v>1</v>
      </c>
      <c r="N6724" s="15" t="str">
        <f t="shared" ref="N6724:N6787" si="316">A6724 &amp; "-" &amp; J6724</f>
        <v>-</v>
      </c>
      <c r="O6724" s="150">
        <f t="shared" ref="O6724:O6787" si="317">IF(AND(M6724&lt;&gt;0, P6724="ANO"), 1, 0)</f>
        <v>0</v>
      </c>
      <c r="P6724" s="15" t="str">
        <f>IF(COUNTIF('Personálie dobrovolníků '!U:X,N6724)&gt;0,"ANO","")</f>
        <v/>
      </c>
      <c r="Q6724" s="15"/>
    </row>
    <row r="6725" spans="2:17" s="25" customFormat="1" x14ac:dyDescent="0.3">
      <c r="B6725" s="15" t="str">
        <f>IF(A6725="","",VLOOKUP(A6725,Tabulka3[[Číslo smlouvy   u pravidelné činnosti]:[Příjmení]],3,0))</f>
        <v/>
      </c>
      <c r="C6725" s="15" t="str">
        <f>IF(A6725="","",VLOOKUP(A6725,Tabulka3[[Číslo smlouvy   u pravidelné činnosti]:[Příjmení]],4,0))</f>
        <v/>
      </c>
      <c r="F6725" s="94"/>
      <c r="H6725" s="113"/>
      <c r="I6725" s="113"/>
      <c r="K6725" s="15"/>
      <c r="L6725" s="15"/>
      <c r="M6725" s="15">
        <f t="shared" si="315"/>
        <v>1</v>
      </c>
      <c r="N6725" s="15" t="str">
        <f t="shared" si="316"/>
        <v>-</v>
      </c>
      <c r="O6725" s="150">
        <f t="shared" si="317"/>
        <v>0</v>
      </c>
      <c r="P6725" s="15" t="str">
        <f>IF(COUNTIF('Personálie dobrovolníků '!U:X,N6725)&gt;0,"ANO","")</f>
        <v/>
      </c>
      <c r="Q6725" s="15"/>
    </row>
    <row r="6726" spans="2:17" s="25" customFormat="1" x14ac:dyDescent="0.3">
      <c r="B6726" s="15" t="str">
        <f>IF(A6726="","",VLOOKUP(A6726,Tabulka3[[Číslo smlouvy   u pravidelné činnosti]:[Příjmení]],3,0))</f>
        <v/>
      </c>
      <c r="C6726" s="15" t="str">
        <f>IF(A6726="","",VLOOKUP(A6726,Tabulka3[[Číslo smlouvy   u pravidelné činnosti]:[Příjmení]],4,0))</f>
        <v/>
      </c>
      <c r="F6726" s="94"/>
      <c r="H6726" s="113"/>
      <c r="I6726" s="113"/>
      <c r="K6726" s="15"/>
      <c r="L6726" s="15"/>
      <c r="M6726" s="15">
        <f t="shared" si="315"/>
        <v>1</v>
      </c>
      <c r="N6726" s="15" t="str">
        <f t="shared" si="316"/>
        <v>-</v>
      </c>
      <c r="O6726" s="150">
        <f t="shared" si="317"/>
        <v>0</v>
      </c>
      <c r="P6726" s="15" t="str">
        <f>IF(COUNTIF('Personálie dobrovolníků '!U:X,N6726)&gt;0,"ANO","")</f>
        <v/>
      </c>
      <c r="Q6726" s="15"/>
    </row>
    <row r="6727" spans="2:17" s="25" customFormat="1" x14ac:dyDescent="0.3">
      <c r="B6727" s="15" t="str">
        <f>IF(A6727="","",VLOOKUP(A6727,Tabulka3[[Číslo smlouvy   u pravidelné činnosti]:[Příjmení]],3,0))</f>
        <v/>
      </c>
      <c r="C6727" s="15" t="str">
        <f>IF(A6727="","",VLOOKUP(A6727,Tabulka3[[Číslo smlouvy   u pravidelné činnosti]:[Příjmení]],4,0))</f>
        <v/>
      </c>
      <c r="F6727" s="94"/>
      <c r="H6727" s="113"/>
      <c r="I6727" s="113"/>
      <c r="K6727" s="15"/>
      <c r="L6727" s="15"/>
      <c r="M6727" s="15">
        <f t="shared" si="315"/>
        <v>1</v>
      </c>
      <c r="N6727" s="15" t="str">
        <f t="shared" si="316"/>
        <v>-</v>
      </c>
      <c r="O6727" s="150">
        <f t="shared" si="317"/>
        <v>0</v>
      </c>
      <c r="P6727" s="15" t="str">
        <f>IF(COUNTIF('Personálie dobrovolníků '!U:X,N6727)&gt;0,"ANO","")</f>
        <v/>
      </c>
      <c r="Q6727" s="15"/>
    </row>
    <row r="6728" spans="2:17" s="25" customFormat="1" x14ac:dyDescent="0.3">
      <c r="B6728" s="15" t="str">
        <f>IF(A6728="","",VLOOKUP(A6728,Tabulka3[[Číslo smlouvy   u pravidelné činnosti]:[Příjmení]],3,0))</f>
        <v/>
      </c>
      <c r="C6728" s="15" t="str">
        <f>IF(A6728="","",VLOOKUP(A6728,Tabulka3[[Číslo smlouvy   u pravidelné činnosti]:[Příjmení]],4,0))</f>
        <v/>
      </c>
      <c r="F6728" s="94"/>
      <c r="H6728" s="113"/>
      <c r="I6728" s="113"/>
      <c r="K6728" s="15"/>
      <c r="L6728" s="15"/>
      <c r="M6728" s="15">
        <f t="shared" si="315"/>
        <v>1</v>
      </c>
      <c r="N6728" s="15" t="str">
        <f t="shared" si="316"/>
        <v>-</v>
      </c>
      <c r="O6728" s="150">
        <f t="shared" si="317"/>
        <v>0</v>
      </c>
      <c r="P6728" s="15" t="str">
        <f>IF(COUNTIF('Personálie dobrovolníků '!U:X,N6728)&gt;0,"ANO","")</f>
        <v/>
      </c>
      <c r="Q6728" s="15"/>
    </row>
    <row r="6729" spans="2:17" s="25" customFormat="1" x14ac:dyDescent="0.3">
      <c r="B6729" s="15" t="str">
        <f>IF(A6729="","",VLOOKUP(A6729,Tabulka3[[Číslo smlouvy   u pravidelné činnosti]:[Příjmení]],3,0))</f>
        <v/>
      </c>
      <c r="C6729" s="15" t="str">
        <f>IF(A6729="","",VLOOKUP(A6729,Tabulka3[[Číslo smlouvy   u pravidelné činnosti]:[Příjmení]],4,0))</f>
        <v/>
      </c>
      <c r="F6729" s="94"/>
      <c r="H6729" s="113"/>
      <c r="I6729" s="113"/>
      <c r="K6729" s="15"/>
      <c r="L6729" s="15"/>
      <c r="M6729" s="15">
        <f t="shared" si="315"/>
        <v>1</v>
      </c>
      <c r="N6729" s="15" t="str">
        <f t="shared" si="316"/>
        <v>-</v>
      </c>
      <c r="O6729" s="150">
        <f t="shared" si="317"/>
        <v>0</v>
      </c>
      <c r="P6729" s="15" t="str">
        <f>IF(COUNTIF('Personálie dobrovolníků '!U:X,N6729)&gt;0,"ANO","")</f>
        <v/>
      </c>
      <c r="Q6729" s="15"/>
    </row>
    <row r="6730" spans="2:17" s="25" customFormat="1" x14ac:dyDescent="0.3">
      <c r="B6730" s="15" t="str">
        <f>IF(A6730="","",VLOOKUP(A6730,Tabulka3[[Číslo smlouvy   u pravidelné činnosti]:[Příjmení]],3,0))</f>
        <v/>
      </c>
      <c r="C6730" s="15" t="str">
        <f>IF(A6730="","",VLOOKUP(A6730,Tabulka3[[Číslo smlouvy   u pravidelné činnosti]:[Příjmení]],4,0))</f>
        <v/>
      </c>
      <c r="F6730" s="94"/>
      <c r="H6730" s="113"/>
      <c r="I6730" s="113"/>
      <c r="K6730" s="15"/>
      <c r="L6730" s="15"/>
      <c r="M6730" s="15">
        <f t="shared" si="315"/>
        <v>1</v>
      </c>
      <c r="N6730" s="15" t="str">
        <f t="shared" si="316"/>
        <v>-</v>
      </c>
      <c r="O6730" s="150">
        <f t="shared" si="317"/>
        <v>0</v>
      </c>
      <c r="P6730" s="15" t="str">
        <f>IF(COUNTIF('Personálie dobrovolníků '!U:X,N6730)&gt;0,"ANO","")</f>
        <v/>
      </c>
      <c r="Q6730" s="15"/>
    </row>
    <row r="6731" spans="2:17" s="25" customFormat="1" x14ac:dyDescent="0.3">
      <c r="B6731" s="15" t="str">
        <f>IF(A6731="","",VLOOKUP(A6731,Tabulka3[[Číslo smlouvy   u pravidelné činnosti]:[Příjmení]],3,0))</f>
        <v/>
      </c>
      <c r="C6731" s="15" t="str">
        <f>IF(A6731="","",VLOOKUP(A6731,Tabulka3[[Číslo smlouvy   u pravidelné činnosti]:[Příjmení]],4,0))</f>
        <v/>
      </c>
      <c r="F6731" s="94"/>
      <c r="H6731" s="113"/>
      <c r="I6731" s="113"/>
      <c r="K6731" s="15"/>
      <c r="L6731" s="15"/>
      <c r="M6731" s="15">
        <f t="shared" si="315"/>
        <v>1</v>
      </c>
      <c r="N6731" s="15" t="str">
        <f t="shared" si="316"/>
        <v>-</v>
      </c>
      <c r="O6731" s="150">
        <f t="shared" si="317"/>
        <v>0</v>
      </c>
      <c r="P6731" s="15" t="str">
        <f>IF(COUNTIF('Personálie dobrovolníků '!U:X,N6731)&gt;0,"ANO","")</f>
        <v/>
      </c>
      <c r="Q6731" s="15"/>
    </row>
    <row r="6732" spans="2:17" s="25" customFormat="1" x14ac:dyDescent="0.3">
      <c r="B6732" s="15" t="str">
        <f>IF(A6732="","",VLOOKUP(A6732,Tabulka3[[Číslo smlouvy   u pravidelné činnosti]:[Příjmení]],3,0))</f>
        <v/>
      </c>
      <c r="C6732" s="15" t="str">
        <f>IF(A6732="","",VLOOKUP(A6732,Tabulka3[[Číslo smlouvy   u pravidelné činnosti]:[Příjmení]],4,0))</f>
        <v/>
      </c>
      <c r="F6732" s="94"/>
      <c r="H6732" s="113"/>
      <c r="I6732" s="113"/>
      <c r="K6732" s="15"/>
      <c r="L6732" s="15"/>
      <c r="M6732" s="15">
        <f t="shared" si="315"/>
        <v>1</v>
      </c>
      <c r="N6732" s="15" t="str">
        <f t="shared" si="316"/>
        <v>-</v>
      </c>
      <c r="O6732" s="150">
        <f t="shared" si="317"/>
        <v>0</v>
      </c>
      <c r="P6732" s="15" t="str">
        <f>IF(COUNTIF('Personálie dobrovolníků '!U:X,N6732)&gt;0,"ANO","")</f>
        <v/>
      </c>
      <c r="Q6732" s="15"/>
    </row>
    <row r="6733" spans="2:17" s="25" customFormat="1" x14ac:dyDescent="0.3">
      <c r="B6733" s="15" t="str">
        <f>IF(A6733="","",VLOOKUP(A6733,Tabulka3[[Číslo smlouvy   u pravidelné činnosti]:[Příjmení]],3,0))</f>
        <v/>
      </c>
      <c r="C6733" s="15" t="str">
        <f>IF(A6733="","",VLOOKUP(A6733,Tabulka3[[Číslo smlouvy   u pravidelné činnosti]:[Příjmení]],4,0))</f>
        <v/>
      </c>
      <c r="F6733" s="94"/>
      <c r="H6733" s="113"/>
      <c r="I6733" s="113"/>
      <c r="K6733" s="15"/>
      <c r="L6733" s="15"/>
      <c r="M6733" s="15">
        <f t="shared" si="315"/>
        <v>1</v>
      </c>
      <c r="N6733" s="15" t="str">
        <f t="shared" si="316"/>
        <v>-</v>
      </c>
      <c r="O6733" s="150">
        <f t="shared" si="317"/>
        <v>0</v>
      </c>
      <c r="P6733" s="15" t="str">
        <f>IF(COUNTIF('Personálie dobrovolníků '!U:X,N6733)&gt;0,"ANO","")</f>
        <v/>
      </c>
      <c r="Q6733" s="15"/>
    </row>
    <row r="6734" spans="2:17" s="25" customFormat="1" x14ac:dyDescent="0.3">
      <c r="B6734" s="15" t="str">
        <f>IF(A6734="","",VLOOKUP(A6734,Tabulka3[[Číslo smlouvy   u pravidelné činnosti]:[Příjmení]],3,0))</f>
        <v/>
      </c>
      <c r="C6734" s="15" t="str">
        <f>IF(A6734="","",VLOOKUP(A6734,Tabulka3[[Číslo smlouvy   u pravidelné činnosti]:[Příjmení]],4,0))</f>
        <v/>
      </c>
      <c r="F6734" s="94"/>
      <c r="H6734" s="113"/>
      <c r="I6734" s="113"/>
      <c r="K6734" s="15"/>
      <c r="L6734" s="15"/>
      <c r="M6734" s="15">
        <f t="shared" si="315"/>
        <v>1</v>
      </c>
      <c r="N6734" s="15" t="str">
        <f t="shared" si="316"/>
        <v>-</v>
      </c>
      <c r="O6734" s="150">
        <f t="shared" si="317"/>
        <v>0</v>
      </c>
      <c r="P6734" s="15" t="str">
        <f>IF(COUNTIF('Personálie dobrovolníků '!U:X,N6734)&gt;0,"ANO","")</f>
        <v/>
      </c>
      <c r="Q6734" s="15"/>
    </row>
    <row r="6735" spans="2:17" s="25" customFormat="1" x14ac:dyDescent="0.3">
      <c r="B6735" s="15" t="str">
        <f>IF(A6735="","",VLOOKUP(A6735,Tabulka3[[Číslo smlouvy   u pravidelné činnosti]:[Příjmení]],3,0))</f>
        <v/>
      </c>
      <c r="C6735" s="15" t="str">
        <f>IF(A6735="","",VLOOKUP(A6735,Tabulka3[[Číslo smlouvy   u pravidelné činnosti]:[Příjmení]],4,0))</f>
        <v/>
      </c>
      <c r="F6735" s="94"/>
      <c r="H6735" s="113"/>
      <c r="I6735" s="113"/>
      <c r="K6735" s="15"/>
      <c r="L6735" s="15"/>
      <c r="M6735" s="15">
        <f t="shared" si="315"/>
        <v>1</v>
      </c>
      <c r="N6735" s="15" t="str">
        <f t="shared" si="316"/>
        <v>-</v>
      </c>
      <c r="O6735" s="150">
        <f t="shared" si="317"/>
        <v>0</v>
      </c>
      <c r="P6735" s="15" t="str">
        <f>IF(COUNTIF('Personálie dobrovolníků '!U:X,N6735)&gt;0,"ANO","")</f>
        <v/>
      </c>
      <c r="Q6735" s="15"/>
    </row>
    <row r="6736" spans="2:17" s="25" customFormat="1" x14ac:dyDescent="0.3">
      <c r="B6736" s="15" t="str">
        <f>IF(A6736="","",VLOOKUP(A6736,Tabulka3[[Číslo smlouvy   u pravidelné činnosti]:[Příjmení]],3,0))</f>
        <v/>
      </c>
      <c r="C6736" s="15" t="str">
        <f>IF(A6736="","",VLOOKUP(A6736,Tabulka3[[Číslo smlouvy   u pravidelné činnosti]:[Příjmení]],4,0))</f>
        <v/>
      </c>
      <c r="F6736" s="94"/>
      <c r="H6736" s="113"/>
      <c r="I6736" s="113"/>
      <c r="K6736" s="15"/>
      <c r="L6736" s="15"/>
      <c r="M6736" s="15">
        <f t="shared" si="315"/>
        <v>1</v>
      </c>
      <c r="N6736" s="15" t="str">
        <f t="shared" si="316"/>
        <v>-</v>
      </c>
      <c r="O6736" s="150">
        <f t="shared" si="317"/>
        <v>0</v>
      </c>
      <c r="P6736" s="15" t="str">
        <f>IF(COUNTIF('Personálie dobrovolníků '!U:X,N6736)&gt;0,"ANO","")</f>
        <v/>
      </c>
      <c r="Q6736" s="15"/>
    </row>
    <row r="6737" spans="2:17" s="25" customFormat="1" x14ac:dyDescent="0.3">
      <c r="B6737" s="15" t="str">
        <f>IF(A6737="","",VLOOKUP(A6737,Tabulka3[[Číslo smlouvy   u pravidelné činnosti]:[Příjmení]],3,0))</f>
        <v/>
      </c>
      <c r="C6737" s="15" t="str">
        <f>IF(A6737="","",VLOOKUP(A6737,Tabulka3[[Číslo smlouvy   u pravidelné činnosti]:[Příjmení]],4,0))</f>
        <v/>
      </c>
      <c r="F6737" s="94"/>
      <c r="H6737" s="113"/>
      <c r="I6737" s="113"/>
      <c r="K6737" s="15"/>
      <c r="L6737" s="15"/>
      <c r="M6737" s="15">
        <f t="shared" si="315"/>
        <v>1</v>
      </c>
      <c r="N6737" s="15" t="str">
        <f t="shared" si="316"/>
        <v>-</v>
      </c>
      <c r="O6737" s="150">
        <f t="shared" si="317"/>
        <v>0</v>
      </c>
      <c r="P6737" s="15" t="str">
        <f>IF(COUNTIF('Personálie dobrovolníků '!U:X,N6737)&gt;0,"ANO","")</f>
        <v/>
      </c>
      <c r="Q6737" s="15"/>
    </row>
    <row r="6738" spans="2:17" s="25" customFormat="1" x14ac:dyDescent="0.3">
      <c r="B6738" s="15" t="str">
        <f>IF(A6738="","",VLOOKUP(A6738,Tabulka3[[Číslo smlouvy   u pravidelné činnosti]:[Příjmení]],3,0))</f>
        <v/>
      </c>
      <c r="C6738" s="15" t="str">
        <f>IF(A6738="","",VLOOKUP(A6738,Tabulka3[[Číslo smlouvy   u pravidelné činnosti]:[Příjmení]],4,0))</f>
        <v/>
      </c>
      <c r="F6738" s="94"/>
      <c r="H6738" s="113"/>
      <c r="I6738" s="113"/>
      <c r="K6738" s="15"/>
      <c r="L6738" s="15"/>
      <c r="M6738" s="15">
        <f t="shared" si="315"/>
        <v>1</v>
      </c>
      <c r="N6738" s="15" t="str">
        <f t="shared" si="316"/>
        <v>-</v>
      </c>
      <c r="O6738" s="150">
        <f t="shared" si="317"/>
        <v>0</v>
      </c>
      <c r="P6738" s="15" t="str">
        <f>IF(COUNTIF('Personálie dobrovolníků '!U:X,N6738)&gt;0,"ANO","")</f>
        <v/>
      </c>
      <c r="Q6738" s="15"/>
    </row>
    <row r="6739" spans="2:17" s="25" customFormat="1" x14ac:dyDescent="0.3">
      <c r="B6739" s="15" t="str">
        <f>IF(A6739="","",VLOOKUP(A6739,Tabulka3[[Číslo smlouvy   u pravidelné činnosti]:[Příjmení]],3,0))</f>
        <v/>
      </c>
      <c r="C6739" s="15" t="str">
        <f>IF(A6739="","",VLOOKUP(A6739,Tabulka3[[Číslo smlouvy   u pravidelné činnosti]:[Příjmení]],4,0))</f>
        <v/>
      </c>
      <c r="F6739" s="94"/>
      <c r="H6739" s="113"/>
      <c r="I6739" s="113"/>
      <c r="K6739" s="15"/>
      <c r="L6739" s="15"/>
      <c r="M6739" s="15">
        <f t="shared" si="315"/>
        <v>1</v>
      </c>
      <c r="N6739" s="15" t="str">
        <f t="shared" si="316"/>
        <v>-</v>
      </c>
      <c r="O6739" s="150">
        <f t="shared" si="317"/>
        <v>0</v>
      </c>
      <c r="P6739" s="15" t="str">
        <f>IF(COUNTIF('Personálie dobrovolníků '!U:X,N6739)&gt;0,"ANO","")</f>
        <v/>
      </c>
      <c r="Q6739" s="15"/>
    </row>
    <row r="6740" spans="2:17" s="25" customFormat="1" x14ac:dyDescent="0.3">
      <c r="B6740" s="15" t="str">
        <f>IF(A6740="","",VLOOKUP(A6740,Tabulka3[[Číslo smlouvy   u pravidelné činnosti]:[Příjmení]],3,0))</f>
        <v/>
      </c>
      <c r="C6740" s="15" t="str">
        <f>IF(A6740="","",VLOOKUP(A6740,Tabulka3[[Číslo smlouvy   u pravidelné činnosti]:[Příjmení]],4,0))</f>
        <v/>
      </c>
      <c r="F6740" s="94"/>
      <c r="H6740" s="113"/>
      <c r="I6740" s="113"/>
      <c r="K6740" s="15"/>
      <c r="L6740" s="15"/>
      <c r="M6740" s="15">
        <f t="shared" si="315"/>
        <v>1</v>
      </c>
      <c r="N6740" s="15" t="str">
        <f t="shared" si="316"/>
        <v>-</v>
      </c>
      <c r="O6740" s="150">
        <f t="shared" si="317"/>
        <v>0</v>
      </c>
      <c r="P6740" s="15" t="str">
        <f>IF(COUNTIF('Personálie dobrovolníků '!U:X,N6740)&gt;0,"ANO","")</f>
        <v/>
      </c>
      <c r="Q6740" s="15"/>
    </row>
    <row r="6741" spans="2:17" s="25" customFormat="1" x14ac:dyDescent="0.3">
      <c r="B6741" s="15" t="str">
        <f>IF(A6741="","",VLOOKUP(A6741,Tabulka3[[Číslo smlouvy   u pravidelné činnosti]:[Příjmení]],3,0))</f>
        <v/>
      </c>
      <c r="C6741" s="15" t="str">
        <f>IF(A6741="","",VLOOKUP(A6741,Tabulka3[[Číslo smlouvy   u pravidelné činnosti]:[Příjmení]],4,0))</f>
        <v/>
      </c>
      <c r="F6741" s="94"/>
      <c r="H6741" s="113"/>
      <c r="I6741" s="113"/>
      <c r="K6741" s="15"/>
      <c r="L6741" s="15"/>
      <c r="M6741" s="15">
        <f t="shared" si="315"/>
        <v>1</v>
      </c>
      <c r="N6741" s="15" t="str">
        <f t="shared" si="316"/>
        <v>-</v>
      </c>
      <c r="O6741" s="150">
        <f t="shared" si="317"/>
        <v>0</v>
      </c>
      <c r="P6741" s="15" t="str">
        <f>IF(COUNTIF('Personálie dobrovolníků '!U:X,N6741)&gt;0,"ANO","")</f>
        <v/>
      </c>
      <c r="Q6741" s="15"/>
    </row>
    <row r="6742" spans="2:17" s="25" customFormat="1" x14ac:dyDescent="0.3">
      <c r="B6742" s="15" t="str">
        <f>IF(A6742="","",VLOOKUP(A6742,Tabulka3[[Číslo smlouvy   u pravidelné činnosti]:[Příjmení]],3,0))</f>
        <v/>
      </c>
      <c r="C6742" s="15" t="str">
        <f>IF(A6742="","",VLOOKUP(A6742,Tabulka3[[Číslo smlouvy   u pravidelné činnosti]:[Příjmení]],4,0))</f>
        <v/>
      </c>
      <c r="F6742" s="94"/>
      <c r="H6742" s="113"/>
      <c r="I6742" s="113"/>
      <c r="K6742" s="15"/>
      <c r="L6742" s="15"/>
      <c r="M6742" s="15">
        <f t="shared" si="315"/>
        <v>1</v>
      </c>
      <c r="N6742" s="15" t="str">
        <f t="shared" si="316"/>
        <v>-</v>
      </c>
      <c r="O6742" s="150">
        <f t="shared" si="317"/>
        <v>0</v>
      </c>
      <c r="P6742" s="15" t="str">
        <f>IF(COUNTIF('Personálie dobrovolníků '!U:X,N6742)&gt;0,"ANO","")</f>
        <v/>
      </c>
      <c r="Q6742" s="15"/>
    </row>
    <row r="6743" spans="2:17" s="25" customFormat="1" x14ac:dyDescent="0.3">
      <c r="B6743" s="15" t="str">
        <f>IF(A6743="","",VLOOKUP(A6743,Tabulka3[[Číslo smlouvy   u pravidelné činnosti]:[Příjmení]],3,0))</f>
        <v/>
      </c>
      <c r="C6743" s="15" t="str">
        <f>IF(A6743="","",VLOOKUP(A6743,Tabulka3[[Číslo smlouvy   u pravidelné činnosti]:[Příjmení]],4,0))</f>
        <v/>
      </c>
      <c r="F6743" s="94"/>
      <c r="H6743" s="113"/>
      <c r="I6743" s="113"/>
      <c r="K6743" s="15"/>
      <c r="L6743" s="15"/>
      <c r="M6743" s="15">
        <f t="shared" si="315"/>
        <v>1</v>
      </c>
      <c r="N6743" s="15" t="str">
        <f t="shared" si="316"/>
        <v>-</v>
      </c>
      <c r="O6743" s="150">
        <f t="shared" si="317"/>
        <v>0</v>
      </c>
      <c r="P6743" s="15" t="str">
        <f>IF(COUNTIF('Personálie dobrovolníků '!U:X,N6743)&gt;0,"ANO","")</f>
        <v/>
      </c>
      <c r="Q6743" s="15"/>
    </row>
    <row r="6744" spans="2:17" s="25" customFormat="1" x14ac:dyDescent="0.3">
      <c r="B6744" s="15" t="str">
        <f>IF(A6744="","",VLOOKUP(A6744,Tabulka3[[Číslo smlouvy   u pravidelné činnosti]:[Příjmení]],3,0))</f>
        <v/>
      </c>
      <c r="C6744" s="15" t="str">
        <f>IF(A6744="","",VLOOKUP(A6744,Tabulka3[[Číslo smlouvy   u pravidelné činnosti]:[Příjmení]],4,0))</f>
        <v/>
      </c>
      <c r="F6744" s="94"/>
      <c r="H6744" s="113"/>
      <c r="I6744" s="113"/>
      <c r="K6744" s="15"/>
      <c r="L6744" s="15"/>
      <c r="M6744" s="15">
        <f t="shared" si="315"/>
        <v>1</v>
      </c>
      <c r="N6744" s="15" t="str">
        <f t="shared" si="316"/>
        <v>-</v>
      </c>
      <c r="O6744" s="150">
        <f t="shared" si="317"/>
        <v>0</v>
      </c>
      <c r="P6744" s="15" t="str">
        <f>IF(COUNTIF('Personálie dobrovolníků '!U:X,N6744)&gt;0,"ANO","")</f>
        <v/>
      </c>
      <c r="Q6744" s="15"/>
    </row>
    <row r="6745" spans="2:17" s="25" customFormat="1" x14ac:dyDescent="0.3">
      <c r="B6745" s="15" t="str">
        <f>IF(A6745="","",VLOOKUP(A6745,Tabulka3[[Číslo smlouvy   u pravidelné činnosti]:[Příjmení]],3,0))</f>
        <v/>
      </c>
      <c r="C6745" s="15" t="str">
        <f>IF(A6745="","",VLOOKUP(A6745,Tabulka3[[Číslo smlouvy   u pravidelné činnosti]:[Příjmení]],4,0))</f>
        <v/>
      </c>
      <c r="F6745" s="94"/>
      <c r="H6745" s="113"/>
      <c r="I6745" s="113"/>
      <c r="K6745" s="15"/>
      <c r="L6745" s="15"/>
      <c r="M6745" s="15">
        <f t="shared" si="315"/>
        <v>1</v>
      </c>
      <c r="N6745" s="15" t="str">
        <f t="shared" si="316"/>
        <v>-</v>
      </c>
      <c r="O6745" s="150">
        <f t="shared" si="317"/>
        <v>0</v>
      </c>
      <c r="P6745" s="15" t="str">
        <f>IF(COUNTIF('Personálie dobrovolníků '!U:X,N6745)&gt;0,"ANO","")</f>
        <v/>
      </c>
      <c r="Q6745" s="15"/>
    </row>
    <row r="6746" spans="2:17" s="25" customFormat="1" x14ac:dyDescent="0.3">
      <c r="B6746" s="15" t="str">
        <f>IF(A6746="","",VLOOKUP(A6746,Tabulka3[[Číslo smlouvy   u pravidelné činnosti]:[Příjmení]],3,0))</f>
        <v/>
      </c>
      <c r="C6746" s="15" t="str">
        <f>IF(A6746="","",VLOOKUP(A6746,Tabulka3[[Číslo smlouvy   u pravidelné činnosti]:[Příjmení]],4,0))</f>
        <v/>
      </c>
      <c r="F6746" s="94"/>
      <c r="H6746" s="113"/>
      <c r="I6746" s="113"/>
      <c r="K6746" s="15"/>
      <c r="L6746" s="15"/>
      <c r="M6746" s="15">
        <f t="shared" si="315"/>
        <v>1</v>
      </c>
      <c r="N6746" s="15" t="str">
        <f t="shared" si="316"/>
        <v>-</v>
      </c>
      <c r="O6746" s="150">
        <f t="shared" si="317"/>
        <v>0</v>
      </c>
      <c r="P6746" s="15" t="str">
        <f>IF(COUNTIF('Personálie dobrovolníků '!U:X,N6746)&gt;0,"ANO","")</f>
        <v/>
      </c>
      <c r="Q6746" s="15"/>
    </row>
    <row r="6747" spans="2:17" s="25" customFormat="1" x14ac:dyDescent="0.3">
      <c r="B6747" s="15" t="str">
        <f>IF(A6747="","",VLOOKUP(A6747,Tabulka3[[Číslo smlouvy   u pravidelné činnosti]:[Příjmení]],3,0))</f>
        <v/>
      </c>
      <c r="C6747" s="15" t="str">
        <f>IF(A6747="","",VLOOKUP(A6747,Tabulka3[[Číslo smlouvy   u pravidelné činnosti]:[Příjmení]],4,0))</f>
        <v/>
      </c>
      <c r="F6747" s="94"/>
      <c r="H6747" s="113"/>
      <c r="I6747" s="113"/>
      <c r="K6747" s="15"/>
      <c r="L6747" s="15"/>
      <c r="M6747" s="15">
        <f t="shared" si="315"/>
        <v>1</v>
      </c>
      <c r="N6747" s="15" t="str">
        <f t="shared" si="316"/>
        <v>-</v>
      </c>
      <c r="O6747" s="150">
        <f t="shared" si="317"/>
        <v>0</v>
      </c>
      <c r="P6747" s="15" t="str">
        <f>IF(COUNTIF('Personálie dobrovolníků '!U:X,N6747)&gt;0,"ANO","")</f>
        <v/>
      </c>
      <c r="Q6747" s="15"/>
    </row>
    <row r="6748" spans="2:17" s="25" customFormat="1" x14ac:dyDescent="0.3">
      <c r="B6748" s="15" t="str">
        <f>IF(A6748="","",VLOOKUP(A6748,Tabulka3[[Číslo smlouvy   u pravidelné činnosti]:[Příjmení]],3,0))</f>
        <v/>
      </c>
      <c r="C6748" s="15" t="str">
        <f>IF(A6748="","",VLOOKUP(A6748,Tabulka3[[Číslo smlouvy   u pravidelné činnosti]:[Příjmení]],4,0))</f>
        <v/>
      </c>
      <c r="F6748" s="94"/>
      <c r="H6748" s="113"/>
      <c r="I6748" s="113"/>
      <c r="K6748" s="15"/>
      <c r="L6748" s="15"/>
      <c r="M6748" s="15">
        <f t="shared" si="315"/>
        <v>1</v>
      </c>
      <c r="N6748" s="15" t="str">
        <f t="shared" si="316"/>
        <v>-</v>
      </c>
      <c r="O6748" s="150">
        <f t="shared" si="317"/>
        <v>0</v>
      </c>
      <c r="P6748" s="15" t="str">
        <f>IF(COUNTIF('Personálie dobrovolníků '!U:X,N6748)&gt;0,"ANO","")</f>
        <v/>
      </c>
      <c r="Q6748" s="15"/>
    </row>
    <row r="6749" spans="2:17" s="25" customFormat="1" x14ac:dyDescent="0.3">
      <c r="B6749" s="15" t="str">
        <f>IF(A6749="","",VLOOKUP(A6749,Tabulka3[[Číslo smlouvy   u pravidelné činnosti]:[Příjmení]],3,0))</f>
        <v/>
      </c>
      <c r="C6749" s="15" t="str">
        <f>IF(A6749="","",VLOOKUP(A6749,Tabulka3[[Číslo smlouvy   u pravidelné činnosti]:[Příjmení]],4,0))</f>
        <v/>
      </c>
      <c r="F6749" s="94"/>
      <c r="H6749" s="113"/>
      <c r="I6749" s="113"/>
      <c r="K6749" s="15"/>
      <c r="L6749" s="15"/>
      <c r="M6749" s="15">
        <f t="shared" si="315"/>
        <v>1</v>
      </c>
      <c r="N6749" s="15" t="str">
        <f t="shared" si="316"/>
        <v>-</v>
      </c>
      <c r="O6749" s="150">
        <f t="shared" si="317"/>
        <v>0</v>
      </c>
      <c r="P6749" s="15" t="str">
        <f>IF(COUNTIF('Personálie dobrovolníků '!U:X,N6749)&gt;0,"ANO","")</f>
        <v/>
      </c>
      <c r="Q6749" s="15"/>
    </row>
    <row r="6750" spans="2:17" s="25" customFormat="1" x14ac:dyDescent="0.3">
      <c r="B6750" s="15" t="str">
        <f>IF(A6750="","",VLOOKUP(A6750,Tabulka3[[Číslo smlouvy   u pravidelné činnosti]:[Příjmení]],3,0))</f>
        <v/>
      </c>
      <c r="C6750" s="15" t="str">
        <f>IF(A6750="","",VLOOKUP(A6750,Tabulka3[[Číslo smlouvy   u pravidelné činnosti]:[Příjmení]],4,0))</f>
        <v/>
      </c>
      <c r="F6750" s="94"/>
      <c r="H6750" s="113"/>
      <c r="I6750" s="113"/>
      <c r="K6750" s="15"/>
      <c r="L6750" s="15"/>
      <c r="M6750" s="15">
        <f t="shared" si="315"/>
        <v>1</v>
      </c>
      <c r="N6750" s="15" t="str">
        <f t="shared" si="316"/>
        <v>-</v>
      </c>
      <c r="O6750" s="150">
        <f t="shared" si="317"/>
        <v>0</v>
      </c>
      <c r="P6750" s="15" t="str">
        <f>IF(COUNTIF('Personálie dobrovolníků '!U:X,N6750)&gt;0,"ANO","")</f>
        <v/>
      </c>
      <c r="Q6750" s="15"/>
    </row>
    <row r="6751" spans="2:17" s="25" customFormat="1" x14ac:dyDescent="0.3">
      <c r="B6751" s="15" t="str">
        <f>IF(A6751="","",VLOOKUP(A6751,Tabulka3[[Číslo smlouvy   u pravidelné činnosti]:[Příjmení]],3,0))</f>
        <v/>
      </c>
      <c r="C6751" s="15" t="str">
        <f>IF(A6751="","",VLOOKUP(A6751,Tabulka3[[Číslo smlouvy   u pravidelné činnosti]:[Příjmení]],4,0))</f>
        <v/>
      </c>
      <c r="F6751" s="94"/>
      <c r="H6751" s="113"/>
      <c r="I6751" s="113"/>
      <c r="K6751" s="15"/>
      <c r="L6751" s="15"/>
      <c r="M6751" s="15">
        <f t="shared" si="315"/>
        <v>1</v>
      </c>
      <c r="N6751" s="15" t="str">
        <f t="shared" si="316"/>
        <v>-</v>
      </c>
      <c r="O6751" s="150">
        <f t="shared" si="317"/>
        <v>0</v>
      </c>
      <c r="P6751" s="15" t="str">
        <f>IF(COUNTIF('Personálie dobrovolníků '!U:X,N6751)&gt;0,"ANO","")</f>
        <v/>
      </c>
      <c r="Q6751" s="15"/>
    </row>
    <row r="6752" spans="2:17" s="25" customFormat="1" x14ac:dyDescent="0.3">
      <c r="B6752" s="15" t="str">
        <f>IF(A6752="","",VLOOKUP(A6752,Tabulka3[[Číslo smlouvy   u pravidelné činnosti]:[Příjmení]],3,0))</f>
        <v/>
      </c>
      <c r="C6752" s="15" t="str">
        <f>IF(A6752="","",VLOOKUP(A6752,Tabulka3[[Číslo smlouvy   u pravidelné činnosti]:[Příjmení]],4,0))</f>
        <v/>
      </c>
      <c r="F6752" s="94"/>
      <c r="H6752" s="113"/>
      <c r="I6752" s="113"/>
      <c r="K6752" s="15"/>
      <c r="L6752" s="15"/>
      <c r="M6752" s="15">
        <f t="shared" si="315"/>
        <v>1</v>
      </c>
      <c r="N6752" s="15" t="str">
        <f t="shared" si="316"/>
        <v>-</v>
      </c>
      <c r="O6752" s="150">
        <f t="shared" si="317"/>
        <v>0</v>
      </c>
      <c r="P6752" s="15" t="str">
        <f>IF(COUNTIF('Personálie dobrovolníků '!U:X,N6752)&gt;0,"ANO","")</f>
        <v/>
      </c>
      <c r="Q6752" s="15"/>
    </row>
    <row r="6753" spans="2:17" s="25" customFormat="1" x14ac:dyDescent="0.3">
      <c r="B6753" s="15" t="str">
        <f>IF(A6753="","",VLOOKUP(A6753,Tabulka3[[Číslo smlouvy   u pravidelné činnosti]:[Příjmení]],3,0))</f>
        <v/>
      </c>
      <c r="C6753" s="15" t="str">
        <f>IF(A6753="","",VLOOKUP(A6753,Tabulka3[[Číslo smlouvy   u pravidelné činnosti]:[Příjmení]],4,0))</f>
        <v/>
      </c>
      <c r="F6753" s="94"/>
      <c r="H6753" s="113"/>
      <c r="I6753" s="113"/>
      <c r="K6753" s="15"/>
      <c r="L6753" s="15"/>
      <c r="M6753" s="15">
        <f t="shared" si="315"/>
        <v>1</v>
      </c>
      <c r="N6753" s="15" t="str">
        <f t="shared" si="316"/>
        <v>-</v>
      </c>
      <c r="O6753" s="150">
        <f t="shared" si="317"/>
        <v>0</v>
      </c>
      <c r="P6753" s="15" t="str">
        <f>IF(COUNTIF('Personálie dobrovolníků '!U:X,N6753)&gt;0,"ANO","")</f>
        <v/>
      </c>
      <c r="Q6753" s="15"/>
    </row>
    <row r="6754" spans="2:17" s="25" customFormat="1" x14ac:dyDescent="0.3">
      <c r="B6754" s="15" t="str">
        <f>IF(A6754="","",VLOOKUP(A6754,Tabulka3[[Číslo smlouvy   u pravidelné činnosti]:[Příjmení]],3,0))</f>
        <v/>
      </c>
      <c r="C6754" s="15" t="str">
        <f>IF(A6754="","",VLOOKUP(A6754,Tabulka3[[Číslo smlouvy   u pravidelné činnosti]:[Příjmení]],4,0))</f>
        <v/>
      </c>
      <c r="F6754" s="94"/>
      <c r="H6754" s="113"/>
      <c r="I6754" s="113"/>
      <c r="K6754" s="15"/>
      <c r="L6754" s="15"/>
      <c r="M6754" s="15">
        <f t="shared" si="315"/>
        <v>1</v>
      </c>
      <c r="N6754" s="15" t="str">
        <f t="shared" si="316"/>
        <v>-</v>
      </c>
      <c r="O6754" s="150">
        <f t="shared" si="317"/>
        <v>0</v>
      </c>
      <c r="P6754" s="15" t="str">
        <f>IF(COUNTIF('Personálie dobrovolníků '!U:X,N6754)&gt;0,"ANO","")</f>
        <v/>
      </c>
      <c r="Q6754" s="15"/>
    </row>
    <row r="6755" spans="2:17" s="25" customFormat="1" x14ac:dyDescent="0.3">
      <c r="B6755" s="15" t="str">
        <f>IF(A6755="","",VLOOKUP(A6755,Tabulka3[[Číslo smlouvy   u pravidelné činnosti]:[Příjmení]],3,0))</f>
        <v/>
      </c>
      <c r="C6755" s="15" t="str">
        <f>IF(A6755="","",VLOOKUP(A6755,Tabulka3[[Číslo smlouvy   u pravidelné činnosti]:[Příjmení]],4,0))</f>
        <v/>
      </c>
      <c r="F6755" s="94"/>
      <c r="H6755" s="113"/>
      <c r="I6755" s="113"/>
      <c r="K6755" s="15"/>
      <c r="L6755" s="15"/>
      <c r="M6755" s="15">
        <f t="shared" si="315"/>
        <v>1</v>
      </c>
      <c r="N6755" s="15" t="str">
        <f t="shared" si="316"/>
        <v>-</v>
      </c>
      <c r="O6755" s="150">
        <f t="shared" si="317"/>
        <v>0</v>
      </c>
      <c r="P6755" s="15" t="str">
        <f>IF(COUNTIF('Personálie dobrovolníků '!U:X,N6755)&gt;0,"ANO","")</f>
        <v/>
      </c>
      <c r="Q6755" s="15"/>
    </row>
    <row r="6756" spans="2:17" s="25" customFormat="1" x14ac:dyDescent="0.3">
      <c r="B6756" s="15" t="str">
        <f>IF(A6756="","",VLOOKUP(A6756,Tabulka3[[Číslo smlouvy   u pravidelné činnosti]:[Příjmení]],3,0))</f>
        <v/>
      </c>
      <c r="C6756" s="15" t="str">
        <f>IF(A6756="","",VLOOKUP(A6756,Tabulka3[[Číslo smlouvy   u pravidelné činnosti]:[Příjmení]],4,0))</f>
        <v/>
      </c>
      <c r="F6756" s="94"/>
      <c r="H6756" s="113"/>
      <c r="I6756" s="113"/>
      <c r="K6756" s="15"/>
      <c r="L6756" s="15"/>
      <c r="M6756" s="15">
        <f t="shared" si="315"/>
        <v>1</v>
      </c>
      <c r="N6756" s="15" t="str">
        <f t="shared" si="316"/>
        <v>-</v>
      </c>
      <c r="O6756" s="150">
        <f t="shared" si="317"/>
        <v>0</v>
      </c>
      <c r="P6756" s="15" t="str">
        <f>IF(COUNTIF('Personálie dobrovolníků '!U:X,N6756)&gt;0,"ANO","")</f>
        <v/>
      </c>
      <c r="Q6756" s="15"/>
    </row>
    <row r="6757" spans="2:17" s="25" customFormat="1" x14ac:dyDescent="0.3">
      <c r="B6757" s="15" t="str">
        <f>IF(A6757="","",VLOOKUP(A6757,Tabulka3[[Číslo smlouvy   u pravidelné činnosti]:[Příjmení]],3,0))</f>
        <v/>
      </c>
      <c r="C6757" s="15" t="str">
        <f>IF(A6757="","",VLOOKUP(A6757,Tabulka3[[Číslo smlouvy   u pravidelné činnosti]:[Příjmení]],4,0))</f>
        <v/>
      </c>
      <c r="F6757" s="94"/>
      <c r="H6757" s="113"/>
      <c r="I6757" s="113"/>
      <c r="K6757" s="15"/>
      <c r="L6757" s="15"/>
      <c r="M6757" s="15">
        <f t="shared" si="315"/>
        <v>1</v>
      </c>
      <c r="N6757" s="15" t="str">
        <f t="shared" si="316"/>
        <v>-</v>
      </c>
      <c r="O6757" s="150">
        <f t="shared" si="317"/>
        <v>0</v>
      </c>
      <c r="P6757" s="15" t="str">
        <f>IF(COUNTIF('Personálie dobrovolníků '!U:X,N6757)&gt;0,"ANO","")</f>
        <v/>
      </c>
      <c r="Q6757" s="15"/>
    </row>
    <row r="6758" spans="2:17" s="25" customFormat="1" x14ac:dyDescent="0.3">
      <c r="B6758" s="15" t="str">
        <f>IF(A6758="","",VLOOKUP(A6758,Tabulka3[[Číslo smlouvy   u pravidelné činnosti]:[Příjmení]],3,0))</f>
        <v/>
      </c>
      <c r="C6758" s="15" t="str">
        <f>IF(A6758="","",VLOOKUP(A6758,Tabulka3[[Číslo smlouvy   u pravidelné činnosti]:[Příjmení]],4,0))</f>
        <v/>
      </c>
      <c r="F6758" s="94"/>
      <c r="H6758" s="113"/>
      <c r="I6758" s="113"/>
      <c r="K6758" s="15"/>
      <c r="L6758" s="15"/>
      <c r="M6758" s="15">
        <f t="shared" si="315"/>
        <v>1</v>
      </c>
      <c r="N6758" s="15" t="str">
        <f t="shared" si="316"/>
        <v>-</v>
      </c>
      <c r="O6758" s="150">
        <f t="shared" si="317"/>
        <v>0</v>
      </c>
      <c r="P6758" s="15" t="str">
        <f>IF(COUNTIF('Personálie dobrovolníků '!U:X,N6758)&gt;0,"ANO","")</f>
        <v/>
      </c>
      <c r="Q6758" s="15"/>
    </row>
    <row r="6759" spans="2:17" s="25" customFormat="1" x14ac:dyDescent="0.3">
      <c r="B6759" s="15" t="str">
        <f>IF(A6759="","",VLOOKUP(A6759,Tabulka3[[Číslo smlouvy   u pravidelné činnosti]:[Příjmení]],3,0))</f>
        <v/>
      </c>
      <c r="C6759" s="15" t="str">
        <f>IF(A6759="","",VLOOKUP(A6759,Tabulka3[[Číslo smlouvy   u pravidelné činnosti]:[Příjmení]],4,0))</f>
        <v/>
      </c>
      <c r="F6759" s="94"/>
      <c r="H6759" s="113"/>
      <c r="I6759" s="113"/>
      <c r="K6759" s="15"/>
      <c r="L6759" s="15"/>
      <c r="M6759" s="15">
        <f t="shared" si="315"/>
        <v>1</v>
      </c>
      <c r="N6759" s="15" t="str">
        <f t="shared" si="316"/>
        <v>-</v>
      </c>
      <c r="O6759" s="150">
        <f t="shared" si="317"/>
        <v>0</v>
      </c>
      <c r="P6759" s="15" t="str">
        <f>IF(COUNTIF('Personálie dobrovolníků '!U:X,N6759)&gt;0,"ANO","")</f>
        <v/>
      </c>
      <c r="Q6759" s="15"/>
    </row>
    <row r="6760" spans="2:17" s="25" customFormat="1" x14ac:dyDescent="0.3">
      <c r="B6760" s="15" t="str">
        <f>IF(A6760="","",VLOOKUP(A6760,Tabulka3[[Číslo smlouvy   u pravidelné činnosti]:[Příjmení]],3,0))</f>
        <v/>
      </c>
      <c r="C6760" s="15" t="str">
        <f>IF(A6760="","",VLOOKUP(A6760,Tabulka3[[Číslo smlouvy   u pravidelné činnosti]:[Příjmení]],4,0))</f>
        <v/>
      </c>
      <c r="F6760" s="94"/>
      <c r="H6760" s="113"/>
      <c r="I6760" s="113"/>
      <c r="K6760" s="15"/>
      <c r="L6760" s="15"/>
      <c r="M6760" s="15">
        <f t="shared" si="315"/>
        <v>1</v>
      </c>
      <c r="N6760" s="15" t="str">
        <f t="shared" si="316"/>
        <v>-</v>
      </c>
      <c r="O6760" s="150">
        <f t="shared" si="317"/>
        <v>0</v>
      </c>
      <c r="P6760" s="15" t="str">
        <f>IF(COUNTIF('Personálie dobrovolníků '!U:X,N6760)&gt;0,"ANO","")</f>
        <v/>
      </c>
      <c r="Q6760" s="15"/>
    </row>
    <row r="6761" spans="2:17" s="25" customFormat="1" x14ac:dyDescent="0.3">
      <c r="B6761" s="15" t="str">
        <f>IF(A6761="","",VLOOKUP(A6761,Tabulka3[[Číslo smlouvy   u pravidelné činnosti]:[Příjmení]],3,0))</f>
        <v/>
      </c>
      <c r="C6761" s="15" t="str">
        <f>IF(A6761="","",VLOOKUP(A6761,Tabulka3[[Číslo smlouvy   u pravidelné činnosti]:[Příjmení]],4,0))</f>
        <v/>
      </c>
      <c r="F6761" s="94"/>
      <c r="H6761" s="113"/>
      <c r="I6761" s="113"/>
      <c r="K6761" s="15"/>
      <c r="L6761" s="15"/>
      <c r="M6761" s="15">
        <f t="shared" si="315"/>
        <v>1</v>
      </c>
      <c r="N6761" s="15" t="str">
        <f t="shared" si="316"/>
        <v>-</v>
      </c>
      <c r="O6761" s="150">
        <f t="shared" si="317"/>
        <v>0</v>
      </c>
      <c r="P6761" s="15" t="str">
        <f>IF(COUNTIF('Personálie dobrovolníků '!U:X,N6761)&gt;0,"ANO","")</f>
        <v/>
      </c>
      <c r="Q6761" s="15"/>
    </row>
    <row r="6762" spans="2:17" s="25" customFormat="1" x14ac:dyDescent="0.3">
      <c r="B6762" s="15" t="str">
        <f>IF(A6762="","",VLOOKUP(A6762,Tabulka3[[Číslo smlouvy   u pravidelné činnosti]:[Příjmení]],3,0))</f>
        <v/>
      </c>
      <c r="C6762" s="15" t="str">
        <f>IF(A6762="","",VLOOKUP(A6762,Tabulka3[[Číslo smlouvy   u pravidelné činnosti]:[Příjmení]],4,0))</f>
        <v/>
      </c>
      <c r="F6762" s="94"/>
      <c r="H6762" s="113"/>
      <c r="I6762" s="113"/>
      <c r="K6762" s="15"/>
      <c r="L6762" s="15"/>
      <c r="M6762" s="15">
        <f t="shared" si="315"/>
        <v>1</v>
      </c>
      <c r="N6762" s="15" t="str">
        <f t="shared" si="316"/>
        <v>-</v>
      </c>
      <c r="O6762" s="150">
        <f t="shared" si="317"/>
        <v>0</v>
      </c>
      <c r="P6762" s="15" t="str">
        <f>IF(COUNTIF('Personálie dobrovolníků '!U:X,N6762)&gt;0,"ANO","")</f>
        <v/>
      </c>
      <c r="Q6762" s="15"/>
    </row>
    <row r="6763" spans="2:17" s="25" customFormat="1" x14ac:dyDescent="0.3">
      <c r="B6763" s="15" t="str">
        <f>IF(A6763="","",VLOOKUP(A6763,Tabulka3[[Číslo smlouvy   u pravidelné činnosti]:[Příjmení]],3,0))</f>
        <v/>
      </c>
      <c r="C6763" s="15" t="str">
        <f>IF(A6763="","",VLOOKUP(A6763,Tabulka3[[Číslo smlouvy   u pravidelné činnosti]:[Příjmení]],4,0))</f>
        <v/>
      </c>
      <c r="F6763" s="94"/>
      <c r="H6763" s="113"/>
      <c r="I6763" s="113"/>
      <c r="K6763" s="15"/>
      <c r="L6763" s="15"/>
      <c r="M6763" s="15">
        <f t="shared" si="315"/>
        <v>1</v>
      </c>
      <c r="N6763" s="15" t="str">
        <f t="shared" si="316"/>
        <v>-</v>
      </c>
      <c r="O6763" s="150">
        <f t="shared" si="317"/>
        <v>0</v>
      </c>
      <c r="P6763" s="15" t="str">
        <f>IF(COUNTIF('Personálie dobrovolníků '!U:X,N6763)&gt;0,"ANO","")</f>
        <v/>
      </c>
      <c r="Q6763" s="15"/>
    </row>
    <row r="6764" spans="2:17" s="25" customFormat="1" x14ac:dyDescent="0.3">
      <c r="B6764" s="15" t="str">
        <f>IF(A6764="","",VLOOKUP(A6764,Tabulka3[[Číslo smlouvy   u pravidelné činnosti]:[Příjmení]],3,0))</f>
        <v/>
      </c>
      <c r="C6764" s="15" t="str">
        <f>IF(A6764="","",VLOOKUP(A6764,Tabulka3[[Číslo smlouvy   u pravidelné činnosti]:[Příjmení]],4,0))</f>
        <v/>
      </c>
      <c r="F6764" s="94"/>
      <c r="H6764" s="113"/>
      <c r="I6764" s="113"/>
      <c r="K6764" s="15"/>
      <c r="L6764" s="15"/>
      <c r="M6764" s="15">
        <f t="shared" si="315"/>
        <v>1</v>
      </c>
      <c r="N6764" s="15" t="str">
        <f t="shared" si="316"/>
        <v>-</v>
      </c>
      <c r="O6764" s="150">
        <f t="shared" si="317"/>
        <v>0</v>
      </c>
      <c r="P6764" s="15" t="str">
        <f>IF(COUNTIF('Personálie dobrovolníků '!U:X,N6764)&gt;0,"ANO","")</f>
        <v/>
      </c>
      <c r="Q6764" s="15"/>
    </row>
    <row r="6765" spans="2:17" s="25" customFormat="1" x14ac:dyDescent="0.3">
      <c r="B6765" s="15" t="str">
        <f>IF(A6765="","",VLOOKUP(A6765,Tabulka3[[Číslo smlouvy   u pravidelné činnosti]:[Příjmení]],3,0))</f>
        <v/>
      </c>
      <c r="C6765" s="15" t="str">
        <f>IF(A6765="","",VLOOKUP(A6765,Tabulka3[[Číslo smlouvy   u pravidelné činnosti]:[Příjmení]],4,0))</f>
        <v/>
      </c>
      <c r="F6765" s="94"/>
      <c r="H6765" s="113"/>
      <c r="I6765" s="113"/>
      <c r="K6765" s="15"/>
      <c r="L6765" s="15"/>
      <c r="M6765" s="15">
        <f t="shared" si="315"/>
        <v>1</v>
      </c>
      <c r="N6765" s="15" t="str">
        <f t="shared" si="316"/>
        <v>-</v>
      </c>
      <c r="O6765" s="150">
        <f t="shared" si="317"/>
        <v>0</v>
      </c>
      <c r="P6765" s="15" t="str">
        <f>IF(COUNTIF('Personálie dobrovolníků '!U:X,N6765)&gt;0,"ANO","")</f>
        <v/>
      </c>
      <c r="Q6765" s="15"/>
    </row>
    <row r="6766" spans="2:17" s="25" customFormat="1" x14ac:dyDescent="0.3">
      <c r="B6766" s="15" t="str">
        <f>IF(A6766="","",VLOOKUP(A6766,Tabulka3[[Číslo smlouvy   u pravidelné činnosti]:[Příjmení]],3,0))</f>
        <v/>
      </c>
      <c r="C6766" s="15" t="str">
        <f>IF(A6766="","",VLOOKUP(A6766,Tabulka3[[Číslo smlouvy   u pravidelné činnosti]:[Příjmení]],4,0))</f>
        <v/>
      </c>
      <c r="F6766" s="94"/>
      <c r="H6766" s="113"/>
      <c r="I6766" s="113"/>
      <c r="K6766" s="15"/>
      <c r="L6766" s="15"/>
      <c r="M6766" s="15">
        <f t="shared" si="315"/>
        <v>1</v>
      </c>
      <c r="N6766" s="15" t="str">
        <f t="shared" si="316"/>
        <v>-</v>
      </c>
      <c r="O6766" s="150">
        <f t="shared" si="317"/>
        <v>0</v>
      </c>
      <c r="P6766" s="15" t="str">
        <f>IF(COUNTIF('Personálie dobrovolníků '!U:X,N6766)&gt;0,"ANO","")</f>
        <v/>
      </c>
      <c r="Q6766" s="15"/>
    </row>
    <row r="6767" spans="2:17" s="25" customFormat="1" x14ac:dyDescent="0.3">
      <c r="B6767" s="15" t="str">
        <f>IF(A6767="","",VLOOKUP(A6767,Tabulka3[[Číslo smlouvy   u pravidelné činnosti]:[Příjmení]],3,0))</f>
        <v/>
      </c>
      <c r="C6767" s="15" t="str">
        <f>IF(A6767="","",VLOOKUP(A6767,Tabulka3[[Číslo smlouvy   u pravidelné činnosti]:[Příjmení]],4,0))</f>
        <v/>
      </c>
      <c r="F6767" s="94"/>
      <c r="H6767" s="113"/>
      <c r="I6767" s="113"/>
      <c r="K6767" s="15"/>
      <c r="L6767" s="15"/>
      <c r="M6767" s="15">
        <f t="shared" si="315"/>
        <v>1</v>
      </c>
      <c r="N6767" s="15" t="str">
        <f t="shared" si="316"/>
        <v>-</v>
      </c>
      <c r="O6767" s="150">
        <f t="shared" si="317"/>
        <v>0</v>
      </c>
      <c r="P6767" s="15" t="str">
        <f>IF(COUNTIF('Personálie dobrovolníků '!U:X,N6767)&gt;0,"ANO","")</f>
        <v/>
      </c>
      <c r="Q6767" s="15"/>
    </row>
    <row r="6768" spans="2:17" s="25" customFormat="1" x14ac:dyDescent="0.3">
      <c r="B6768" s="15" t="str">
        <f>IF(A6768="","",VLOOKUP(A6768,Tabulka3[[Číslo smlouvy   u pravidelné činnosti]:[Příjmení]],3,0))</f>
        <v/>
      </c>
      <c r="C6768" s="15" t="str">
        <f>IF(A6768="","",VLOOKUP(A6768,Tabulka3[[Číslo smlouvy   u pravidelné činnosti]:[Příjmení]],4,0))</f>
        <v/>
      </c>
      <c r="F6768" s="94"/>
      <c r="H6768" s="113"/>
      <c r="I6768" s="113"/>
      <c r="K6768" s="15"/>
      <c r="L6768" s="15"/>
      <c r="M6768" s="15">
        <f t="shared" si="315"/>
        <v>1</v>
      </c>
      <c r="N6768" s="15" t="str">
        <f t="shared" si="316"/>
        <v>-</v>
      </c>
      <c r="O6768" s="150">
        <f t="shared" si="317"/>
        <v>0</v>
      </c>
      <c r="P6768" s="15" t="str">
        <f>IF(COUNTIF('Personálie dobrovolníků '!U:X,N6768)&gt;0,"ANO","")</f>
        <v/>
      </c>
      <c r="Q6768" s="15"/>
    </row>
    <row r="6769" spans="2:17" s="25" customFormat="1" x14ac:dyDescent="0.3">
      <c r="B6769" s="15" t="str">
        <f>IF(A6769="","",VLOOKUP(A6769,Tabulka3[[Číslo smlouvy   u pravidelné činnosti]:[Příjmení]],3,0))</f>
        <v/>
      </c>
      <c r="C6769" s="15" t="str">
        <f>IF(A6769="","",VLOOKUP(A6769,Tabulka3[[Číslo smlouvy   u pravidelné činnosti]:[Příjmení]],4,0))</f>
        <v/>
      </c>
      <c r="F6769" s="94"/>
      <c r="H6769" s="113"/>
      <c r="I6769" s="113"/>
      <c r="K6769" s="15"/>
      <c r="L6769" s="15"/>
      <c r="M6769" s="15">
        <f t="shared" si="315"/>
        <v>1</v>
      </c>
      <c r="N6769" s="15" t="str">
        <f t="shared" si="316"/>
        <v>-</v>
      </c>
      <c r="O6769" s="150">
        <f t="shared" si="317"/>
        <v>0</v>
      </c>
      <c r="P6769" s="15" t="str">
        <f>IF(COUNTIF('Personálie dobrovolníků '!U:X,N6769)&gt;0,"ANO","")</f>
        <v/>
      </c>
      <c r="Q6769" s="15"/>
    </row>
    <row r="6770" spans="2:17" s="25" customFormat="1" x14ac:dyDescent="0.3">
      <c r="B6770" s="15" t="str">
        <f>IF(A6770="","",VLOOKUP(A6770,Tabulka3[[Číslo smlouvy   u pravidelné činnosti]:[Příjmení]],3,0))</f>
        <v/>
      </c>
      <c r="C6770" s="15" t="str">
        <f>IF(A6770="","",VLOOKUP(A6770,Tabulka3[[Číslo smlouvy   u pravidelné činnosti]:[Příjmení]],4,0))</f>
        <v/>
      </c>
      <c r="F6770" s="94"/>
      <c r="H6770" s="113"/>
      <c r="I6770" s="113"/>
      <c r="K6770" s="15"/>
      <c r="L6770" s="15"/>
      <c r="M6770" s="15">
        <f t="shared" si="315"/>
        <v>1</v>
      </c>
      <c r="N6770" s="15" t="str">
        <f t="shared" si="316"/>
        <v>-</v>
      </c>
      <c r="O6770" s="150">
        <f t="shared" si="317"/>
        <v>0</v>
      </c>
      <c r="P6770" s="15" t="str">
        <f>IF(COUNTIF('Personálie dobrovolníků '!U:X,N6770)&gt;0,"ANO","")</f>
        <v/>
      </c>
      <c r="Q6770" s="15"/>
    </row>
    <row r="6771" spans="2:17" s="25" customFormat="1" x14ac:dyDescent="0.3">
      <c r="B6771" s="15" t="str">
        <f>IF(A6771="","",VLOOKUP(A6771,Tabulka3[[Číslo smlouvy   u pravidelné činnosti]:[Příjmení]],3,0))</f>
        <v/>
      </c>
      <c r="C6771" s="15" t="str">
        <f>IF(A6771="","",VLOOKUP(A6771,Tabulka3[[Číslo smlouvy   u pravidelné činnosti]:[Příjmení]],4,0))</f>
        <v/>
      </c>
      <c r="F6771" s="94"/>
      <c r="H6771" s="113"/>
      <c r="I6771" s="113"/>
      <c r="K6771" s="15"/>
      <c r="L6771" s="15"/>
      <c r="M6771" s="15">
        <f t="shared" si="315"/>
        <v>1</v>
      </c>
      <c r="N6771" s="15" t="str">
        <f t="shared" si="316"/>
        <v>-</v>
      </c>
      <c r="O6771" s="150">
        <f t="shared" si="317"/>
        <v>0</v>
      </c>
      <c r="P6771" s="15" t="str">
        <f>IF(COUNTIF('Personálie dobrovolníků '!U:X,N6771)&gt;0,"ANO","")</f>
        <v/>
      </c>
      <c r="Q6771" s="15"/>
    </row>
    <row r="6772" spans="2:17" s="25" customFormat="1" x14ac:dyDescent="0.3">
      <c r="B6772" s="15" t="str">
        <f>IF(A6772="","",VLOOKUP(A6772,Tabulka3[[Číslo smlouvy   u pravidelné činnosti]:[Příjmení]],3,0))</f>
        <v/>
      </c>
      <c r="C6772" s="15" t="str">
        <f>IF(A6772="","",VLOOKUP(A6772,Tabulka3[[Číslo smlouvy   u pravidelné činnosti]:[Příjmení]],4,0))</f>
        <v/>
      </c>
      <c r="F6772" s="94"/>
      <c r="H6772" s="113"/>
      <c r="I6772" s="113"/>
      <c r="K6772" s="15"/>
      <c r="L6772" s="15"/>
      <c r="M6772" s="15">
        <f t="shared" si="315"/>
        <v>1</v>
      </c>
      <c r="N6772" s="15" t="str">
        <f t="shared" si="316"/>
        <v>-</v>
      </c>
      <c r="O6772" s="150">
        <f t="shared" si="317"/>
        <v>0</v>
      </c>
      <c r="P6772" s="15" t="str">
        <f>IF(COUNTIF('Personálie dobrovolníků '!U:X,N6772)&gt;0,"ANO","")</f>
        <v/>
      </c>
      <c r="Q6772" s="15"/>
    </row>
    <row r="6773" spans="2:17" s="25" customFormat="1" x14ac:dyDescent="0.3">
      <c r="B6773" s="15" t="str">
        <f>IF(A6773="","",VLOOKUP(A6773,Tabulka3[[Číslo smlouvy   u pravidelné činnosti]:[Příjmení]],3,0))</f>
        <v/>
      </c>
      <c r="C6773" s="15" t="str">
        <f>IF(A6773="","",VLOOKUP(A6773,Tabulka3[[Číslo smlouvy   u pravidelné činnosti]:[Příjmení]],4,0))</f>
        <v/>
      </c>
      <c r="F6773" s="94"/>
      <c r="H6773" s="113"/>
      <c r="I6773" s="113"/>
      <c r="K6773" s="15"/>
      <c r="L6773" s="15"/>
      <c r="M6773" s="15">
        <f t="shared" si="315"/>
        <v>1</v>
      </c>
      <c r="N6773" s="15" t="str">
        <f t="shared" si="316"/>
        <v>-</v>
      </c>
      <c r="O6773" s="150">
        <f t="shared" si="317"/>
        <v>0</v>
      </c>
      <c r="P6773" s="15" t="str">
        <f>IF(COUNTIF('Personálie dobrovolníků '!U:X,N6773)&gt;0,"ANO","")</f>
        <v/>
      </c>
      <c r="Q6773" s="15"/>
    </row>
    <row r="6774" spans="2:17" s="25" customFormat="1" x14ac:dyDescent="0.3">
      <c r="B6774" s="15" t="str">
        <f>IF(A6774="","",VLOOKUP(A6774,Tabulka3[[Číslo smlouvy   u pravidelné činnosti]:[Příjmení]],3,0))</f>
        <v/>
      </c>
      <c r="C6774" s="15" t="str">
        <f>IF(A6774="","",VLOOKUP(A6774,Tabulka3[[Číslo smlouvy   u pravidelné činnosti]:[Příjmení]],4,0))</f>
        <v/>
      </c>
      <c r="F6774" s="94"/>
      <c r="H6774" s="113"/>
      <c r="I6774" s="113"/>
      <c r="K6774" s="15"/>
      <c r="L6774" s="15"/>
      <c r="M6774" s="15">
        <f t="shared" si="315"/>
        <v>1</v>
      </c>
      <c r="N6774" s="15" t="str">
        <f t="shared" si="316"/>
        <v>-</v>
      </c>
      <c r="O6774" s="150">
        <f t="shared" si="317"/>
        <v>0</v>
      </c>
      <c r="P6774" s="15" t="str">
        <f>IF(COUNTIF('Personálie dobrovolníků '!U:X,N6774)&gt;0,"ANO","")</f>
        <v/>
      </c>
      <c r="Q6774" s="15"/>
    </row>
    <row r="6775" spans="2:17" s="25" customFormat="1" x14ac:dyDescent="0.3">
      <c r="B6775" s="15" t="str">
        <f>IF(A6775="","",VLOOKUP(A6775,Tabulka3[[Číslo smlouvy   u pravidelné činnosti]:[Příjmení]],3,0))</f>
        <v/>
      </c>
      <c r="C6775" s="15" t="str">
        <f>IF(A6775="","",VLOOKUP(A6775,Tabulka3[[Číslo smlouvy   u pravidelné činnosti]:[Příjmení]],4,0))</f>
        <v/>
      </c>
      <c r="F6775" s="94"/>
      <c r="H6775" s="113"/>
      <c r="I6775" s="113"/>
      <c r="K6775" s="15"/>
      <c r="L6775" s="15"/>
      <c r="M6775" s="15">
        <f t="shared" si="315"/>
        <v>1</v>
      </c>
      <c r="N6775" s="15" t="str">
        <f t="shared" si="316"/>
        <v>-</v>
      </c>
      <c r="O6775" s="150">
        <f t="shared" si="317"/>
        <v>0</v>
      </c>
      <c r="P6775" s="15" t="str">
        <f>IF(COUNTIF('Personálie dobrovolníků '!U:X,N6775)&gt;0,"ANO","")</f>
        <v/>
      </c>
      <c r="Q6775" s="15"/>
    </row>
    <row r="6776" spans="2:17" s="25" customFormat="1" x14ac:dyDescent="0.3">
      <c r="B6776" s="15" t="str">
        <f>IF(A6776="","",VLOOKUP(A6776,Tabulka3[[Číslo smlouvy   u pravidelné činnosti]:[Příjmení]],3,0))</f>
        <v/>
      </c>
      <c r="C6776" s="15" t="str">
        <f>IF(A6776="","",VLOOKUP(A6776,Tabulka3[[Číslo smlouvy   u pravidelné činnosti]:[Příjmení]],4,0))</f>
        <v/>
      </c>
      <c r="F6776" s="94"/>
      <c r="H6776" s="113"/>
      <c r="I6776" s="113"/>
      <c r="K6776" s="15"/>
      <c r="L6776" s="15"/>
      <c r="M6776" s="15">
        <f t="shared" si="315"/>
        <v>1</v>
      </c>
      <c r="N6776" s="15" t="str">
        <f t="shared" si="316"/>
        <v>-</v>
      </c>
      <c r="O6776" s="150">
        <f t="shared" si="317"/>
        <v>0</v>
      </c>
      <c r="P6776" s="15" t="str">
        <f>IF(COUNTIF('Personálie dobrovolníků '!U:X,N6776)&gt;0,"ANO","")</f>
        <v/>
      </c>
      <c r="Q6776" s="15"/>
    </row>
    <row r="6777" spans="2:17" s="25" customFormat="1" x14ac:dyDescent="0.3">
      <c r="B6777" s="15" t="str">
        <f>IF(A6777="","",VLOOKUP(A6777,Tabulka3[[Číslo smlouvy   u pravidelné činnosti]:[Příjmení]],3,0))</f>
        <v/>
      </c>
      <c r="C6777" s="15" t="str">
        <f>IF(A6777="","",VLOOKUP(A6777,Tabulka3[[Číslo smlouvy   u pravidelné činnosti]:[Příjmení]],4,0))</f>
        <v/>
      </c>
      <c r="F6777" s="94"/>
      <c r="H6777" s="113"/>
      <c r="I6777" s="113"/>
      <c r="K6777" s="15"/>
      <c r="L6777" s="15"/>
      <c r="M6777" s="15">
        <f t="shared" si="315"/>
        <v>1</v>
      </c>
      <c r="N6777" s="15" t="str">
        <f t="shared" si="316"/>
        <v>-</v>
      </c>
      <c r="O6777" s="150">
        <f t="shared" si="317"/>
        <v>0</v>
      </c>
      <c r="P6777" s="15" t="str">
        <f>IF(COUNTIF('Personálie dobrovolníků '!U:X,N6777)&gt;0,"ANO","")</f>
        <v/>
      </c>
      <c r="Q6777" s="15"/>
    </row>
    <row r="6778" spans="2:17" s="25" customFormat="1" x14ac:dyDescent="0.3">
      <c r="B6778" s="15" t="str">
        <f>IF(A6778="","",VLOOKUP(A6778,Tabulka3[[Číslo smlouvy   u pravidelné činnosti]:[Příjmení]],3,0))</f>
        <v/>
      </c>
      <c r="C6778" s="15" t="str">
        <f>IF(A6778="","",VLOOKUP(A6778,Tabulka3[[Číslo smlouvy   u pravidelné činnosti]:[Příjmení]],4,0))</f>
        <v/>
      </c>
      <c r="F6778" s="94"/>
      <c r="H6778" s="113"/>
      <c r="I6778" s="113"/>
      <c r="K6778" s="15"/>
      <c r="L6778" s="15"/>
      <c r="M6778" s="15">
        <f t="shared" si="315"/>
        <v>1</v>
      </c>
      <c r="N6778" s="15" t="str">
        <f t="shared" si="316"/>
        <v>-</v>
      </c>
      <c r="O6778" s="150">
        <f t="shared" si="317"/>
        <v>0</v>
      </c>
      <c r="P6778" s="15" t="str">
        <f>IF(COUNTIF('Personálie dobrovolníků '!U:X,N6778)&gt;0,"ANO","")</f>
        <v/>
      </c>
      <c r="Q6778" s="15"/>
    </row>
    <row r="6779" spans="2:17" s="25" customFormat="1" x14ac:dyDescent="0.3">
      <c r="B6779" s="15" t="str">
        <f>IF(A6779="","",VLOOKUP(A6779,Tabulka3[[Číslo smlouvy   u pravidelné činnosti]:[Příjmení]],3,0))</f>
        <v/>
      </c>
      <c r="C6779" s="15" t="str">
        <f>IF(A6779="","",VLOOKUP(A6779,Tabulka3[[Číslo smlouvy   u pravidelné činnosti]:[Příjmení]],4,0))</f>
        <v/>
      </c>
      <c r="F6779" s="94"/>
      <c r="H6779" s="113"/>
      <c r="I6779" s="113"/>
      <c r="K6779" s="15"/>
      <c r="L6779" s="15"/>
      <c r="M6779" s="15">
        <f t="shared" si="315"/>
        <v>1</v>
      </c>
      <c r="N6779" s="15" t="str">
        <f t="shared" si="316"/>
        <v>-</v>
      </c>
      <c r="O6779" s="150">
        <f t="shared" si="317"/>
        <v>0</v>
      </c>
      <c r="P6779" s="15" t="str">
        <f>IF(COUNTIF('Personálie dobrovolníků '!U:X,N6779)&gt;0,"ANO","")</f>
        <v/>
      </c>
      <c r="Q6779" s="15"/>
    </row>
    <row r="6780" spans="2:17" s="25" customFormat="1" x14ac:dyDescent="0.3">
      <c r="B6780" s="15" t="str">
        <f>IF(A6780="","",VLOOKUP(A6780,Tabulka3[[Číslo smlouvy   u pravidelné činnosti]:[Příjmení]],3,0))</f>
        <v/>
      </c>
      <c r="C6780" s="15" t="str">
        <f>IF(A6780="","",VLOOKUP(A6780,Tabulka3[[Číslo smlouvy   u pravidelné činnosti]:[Příjmení]],4,0))</f>
        <v/>
      </c>
      <c r="F6780" s="94"/>
      <c r="H6780" s="113"/>
      <c r="I6780" s="113"/>
      <c r="K6780" s="15"/>
      <c r="L6780" s="15"/>
      <c r="M6780" s="15">
        <f t="shared" si="315"/>
        <v>1</v>
      </c>
      <c r="N6780" s="15" t="str">
        <f t="shared" si="316"/>
        <v>-</v>
      </c>
      <c r="O6780" s="150">
        <f t="shared" si="317"/>
        <v>0</v>
      </c>
      <c r="P6780" s="15" t="str">
        <f>IF(COUNTIF('Personálie dobrovolníků '!U:X,N6780)&gt;0,"ANO","")</f>
        <v/>
      </c>
      <c r="Q6780" s="15"/>
    </row>
    <row r="6781" spans="2:17" s="25" customFormat="1" x14ac:dyDescent="0.3">
      <c r="B6781" s="15" t="str">
        <f>IF(A6781="","",VLOOKUP(A6781,Tabulka3[[Číslo smlouvy   u pravidelné činnosti]:[Příjmení]],3,0))</f>
        <v/>
      </c>
      <c r="C6781" s="15" t="str">
        <f>IF(A6781="","",VLOOKUP(A6781,Tabulka3[[Číslo smlouvy   u pravidelné činnosti]:[Příjmení]],4,0))</f>
        <v/>
      </c>
      <c r="F6781" s="94"/>
      <c r="H6781" s="113"/>
      <c r="I6781" s="113"/>
      <c r="K6781" s="15"/>
      <c r="L6781" s="15"/>
      <c r="M6781" s="15">
        <f t="shared" si="315"/>
        <v>1</v>
      </c>
      <c r="N6781" s="15" t="str">
        <f t="shared" si="316"/>
        <v>-</v>
      </c>
      <c r="O6781" s="150">
        <f t="shared" si="317"/>
        <v>0</v>
      </c>
      <c r="P6781" s="15" t="str">
        <f>IF(COUNTIF('Personálie dobrovolníků '!U:X,N6781)&gt;0,"ANO","")</f>
        <v/>
      </c>
      <c r="Q6781" s="15"/>
    </row>
    <row r="6782" spans="2:17" s="25" customFormat="1" x14ac:dyDescent="0.3">
      <c r="B6782" s="15" t="str">
        <f>IF(A6782="","",VLOOKUP(A6782,Tabulka3[[Číslo smlouvy   u pravidelné činnosti]:[Příjmení]],3,0))</f>
        <v/>
      </c>
      <c r="C6782" s="15" t="str">
        <f>IF(A6782="","",VLOOKUP(A6782,Tabulka3[[Číslo smlouvy   u pravidelné činnosti]:[Příjmení]],4,0))</f>
        <v/>
      </c>
      <c r="F6782" s="94"/>
      <c r="H6782" s="113"/>
      <c r="I6782" s="113"/>
      <c r="K6782" s="15"/>
      <c r="L6782" s="15"/>
      <c r="M6782" s="15">
        <f t="shared" si="315"/>
        <v>1</v>
      </c>
      <c r="N6782" s="15" t="str">
        <f t="shared" si="316"/>
        <v>-</v>
      </c>
      <c r="O6782" s="150">
        <f t="shared" si="317"/>
        <v>0</v>
      </c>
      <c r="P6782" s="15" t="str">
        <f>IF(COUNTIF('Personálie dobrovolníků '!U:X,N6782)&gt;0,"ANO","")</f>
        <v/>
      </c>
      <c r="Q6782" s="15"/>
    </row>
    <row r="6783" spans="2:17" s="25" customFormat="1" x14ac:dyDescent="0.3">
      <c r="B6783" s="15" t="str">
        <f>IF(A6783="","",VLOOKUP(A6783,Tabulka3[[Číslo smlouvy   u pravidelné činnosti]:[Příjmení]],3,0))</f>
        <v/>
      </c>
      <c r="C6783" s="15" t="str">
        <f>IF(A6783="","",VLOOKUP(A6783,Tabulka3[[Číslo smlouvy   u pravidelné činnosti]:[Příjmení]],4,0))</f>
        <v/>
      </c>
      <c r="F6783" s="94"/>
      <c r="H6783" s="113"/>
      <c r="I6783" s="113"/>
      <c r="K6783" s="15"/>
      <c r="L6783" s="15"/>
      <c r="M6783" s="15">
        <f t="shared" si="315"/>
        <v>1</v>
      </c>
      <c r="N6783" s="15" t="str">
        <f t="shared" si="316"/>
        <v>-</v>
      </c>
      <c r="O6783" s="150">
        <f t="shared" si="317"/>
        <v>0</v>
      </c>
      <c r="P6783" s="15" t="str">
        <f>IF(COUNTIF('Personálie dobrovolníků '!U:X,N6783)&gt;0,"ANO","")</f>
        <v/>
      </c>
      <c r="Q6783" s="15"/>
    </row>
    <row r="6784" spans="2:17" s="25" customFormat="1" x14ac:dyDescent="0.3">
      <c r="B6784" s="15" t="str">
        <f>IF(A6784="","",VLOOKUP(A6784,Tabulka3[[Číslo smlouvy   u pravidelné činnosti]:[Příjmení]],3,0))</f>
        <v/>
      </c>
      <c r="C6784" s="15" t="str">
        <f>IF(A6784="","",VLOOKUP(A6784,Tabulka3[[Číslo smlouvy   u pravidelné činnosti]:[Příjmení]],4,0))</f>
        <v/>
      </c>
      <c r="F6784" s="94"/>
      <c r="H6784" s="113"/>
      <c r="I6784" s="113"/>
      <c r="K6784" s="15"/>
      <c r="L6784" s="15"/>
      <c r="M6784" s="15">
        <f t="shared" si="315"/>
        <v>1</v>
      </c>
      <c r="N6784" s="15" t="str">
        <f t="shared" si="316"/>
        <v>-</v>
      </c>
      <c r="O6784" s="150">
        <f t="shared" si="317"/>
        <v>0</v>
      </c>
      <c r="P6784" s="15" t="str">
        <f>IF(COUNTIF('Personálie dobrovolníků '!U:X,N6784)&gt;0,"ANO","")</f>
        <v/>
      </c>
      <c r="Q6784" s="15"/>
    </row>
    <row r="6785" spans="2:17" s="25" customFormat="1" x14ac:dyDescent="0.3">
      <c r="B6785" s="15" t="str">
        <f>IF(A6785="","",VLOOKUP(A6785,Tabulka3[[Číslo smlouvy   u pravidelné činnosti]:[Příjmení]],3,0))</f>
        <v/>
      </c>
      <c r="C6785" s="15" t="str">
        <f>IF(A6785="","",VLOOKUP(A6785,Tabulka3[[Číslo smlouvy   u pravidelné činnosti]:[Příjmení]],4,0))</f>
        <v/>
      </c>
      <c r="F6785" s="94"/>
      <c r="H6785" s="113"/>
      <c r="I6785" s="113"/>
      <c r="K6785" s="15"/>
      <c r="L6785" s="15"/>
      <c r="M6785" s="15">
        <f t="shared" si="315"/>
        <v>1</v>
      </c>
      <c r="N6785" s="15" t="str">
        <f t="shared" si="316"/>
        <v>-</v>
      </c>
      <c r="O6785" s="150">
        <f t="shared" si="317"/>
        <v>0</v>
      </c>
      <c r="P6785" s="15" t="str">
        <f>IF(COUNTIF('Personálie dobrovolníků '!U:X,N6785)&gt;0,"ANO","")</f>
        <v/>
      </c>
      <c r="Q6785" s="15"/>
    </row>
    <row r="6786" spans="2:17" s="25" customFormat="1" x14ac:dyDescent="0.3">
      <c r="B6786" s="15" t="str">
        <f>IF(A6786="","",VLOOKUP(A6786,Tabulka3[[Číslo smlouvy   u pravidelné činnosti]:[Příjmení]],3,0))</f>
        <v/>
      </c>
      <c r="C6786" s="15" t="str">
        <f>IF(A6786="","",VLOOKUP(A6786,Tabulka3[[Číslo smlouvy   u pravidelné činnosti]:[Příjmení]],4,0))</f>
        <v/>
      </c>
      <c r="F6786" s="94"/>
      <c r="H6786" s="113"/>
      <c r="I6786" s="113"/>
      <c r="K6786" s="15"/>
      <c r="L6786" s="15"/>
      <c r="M6786" s="15">
        <f t="shared" si="315"/>
        <v>1</v>
      </c>
      <c r="N6786" s="15" t="str">
        <f t="shared" si="316"/>
        <v>-</v>
      </c>
      <c r="O6786" s="150">
        <f t="shared" si="317"/>
        <v>0</v>
      </c>
      <c r="P6786" s="15" t="str">
        <f>IF(COUNTIF('Personálie dobrovolníků '!U:X,N6786)&gt;0,"ANO","")</f>
        <v/>
      </c>
      <c r="Q6786" s="15"/>
    </row>
    <row r="6787" spans="2:17" s="25" customFormat="1" x14ac:dyDescent="0.3">
      <c r="B6787" s="15" t="str">
        <f>IF(A6787="","",VLOOKUP(A6787,Tabulka3[[Číslo smlouvy   u pravidelné činnosti]:[Příjmení]],3,0))</f>
        <v/>
      </c>
      <c r="C6787" s="15" t="str">
        <f>IF(A6787="","",VLOOKUP(A6787,Tabulka3[[Číslo smlouvy   u pravidelné činnosti]:[Příjmení]],4,0))</f>
        <v/>
      </c>
      <c r="F6787" s="94"/>
      <c r="H6787" s="113"/>
      <c r="I6787" s="113"/>
      <c r="K6787" s="15"/>
      <c r="L6787" s="15"/>
      <c r="M6787" s="15">
        <f t="shared" si="315"/>
        <v>1</v>
      </c>
      <c r="N6787" s="15" t="str">
        <f t="shared" si="316"/>
        <v>-</v>
      </c>
      <c r="O6787" s="150">
        <f t="shared" si="317"/>
        <v>0</v>
      </c>
      <c r="P6787" s="15" t="str">
        <f>IF(COUNTIF('Personálie dobrovolníků '!U:X,N6787)&gt;0,"ANO","")</f>
        <v/>
      </c>
      <c r="Q6787" s="15"/>
    </row>
    <row r="6788" spans="2:17" s="25" customFormat="1" x14ac:dyDescent="0.3">
      <c r="B6788" s="15" t="str">
        <f>IF(A6788="","",VLOOKUP(A6788,Tabulka3[[Číslo smlouvy   u pravidelné činnosti]:[Příjmení]],3,0))</f>
        <v/>
      </c>
      <c r="C6788" s="15" t="str">
        <f>IF(A6788="","",VLOOKUP(A6788,Tabulka3[[Číslo smlouvy   u pravidelné činnosti]:[Příjmení]],4,0))</f>
        <v/>
      </c>
      <c r="F6788" s="94"/>
      <c r="H6788" s="113"/>
      <c r="I6788" s="113"/>
      <c r="K6788" s="15"/>
      <c r="L6788" s="15"/>
      <c r="M6788" s="15">
        <f t="shared" ref="M6788:M6851" si="318">IF(OR(
   AND($H6788=$K$12, $I6788=$L$4),
   AND($H6788=$K$12, $I6788=$L$5),
   AND($H6788=$K$12, $I6788=$L$6),
   AND($H6788=$K$12, $I6788=$L$7),
   AND($H6788=$K$11, $I6788=$L$4),
   AND($H6788=$K$11, $I6788=$L$5),
   AND($H6788=$K$11, $I6788=$L$6),
   AND($H6788=$K$11, $I6788=$L$7),
   AND($H6788=$K$5, $I6788=$L$5),
   AND($H6788=$K$6, $I6788=$L$4),
   AND($H6788=$K$6, $I6788=$L$5),
   AND($H6788=$K$6, $I6788=$L$7),
   AND($H6788=$K$4, $I6788=$L$6),
), 0, 1)</f>
        <v>1</v>
      </c>
      <c r="N6788" s="15" t="str">
        <f t="shared" ref="N6788:N6851" si="319">A6788 &amp; "-" &amp; J6788</f>
        <v>-</v>
      </c>
      <c r="O6788" s="150">
        <f t="shared" ref="O6788:O6851" si="320">IF(AND(M6788&lt;&gt;0, P6788="ANO"), 1, 0)</f>
        <v>0</v>
      </c>
      <c r="P6788" s="15" t="str">
        <f>IF(COUNTIF('Personálie dobrovolníků '!U:X,N6788)&gt;0,"ANO","")</f>
        <v/>
      </c>
      <c r="Q6788" s="15"/>
    </row>
    <row r="6789" spans="2:17" s="25" customFormat="1" x14ac:dyDescent="0.3">
      <c r="B6789" s="15" t="str">
        <f>IF(A6789="","",VLOOKUP(A6789,Tabulka3[[Číslo smlouvy   u pravidelné činnosti]:[Příjmení]],3,0))</f>
        <v/>
      </c>
      <c r="C6789" s="15" t="str">
        <f>IF(A6789="","",VLOOKUP(A6789,Tabulka3[[Číslo smlouvy   u pravidelné činnosti]:[Příjmení]],4,0))</f>
        <v/>
      </c>
      <c r="F6789" s="94"/>
      <c r="H6789" s="113"/>
      <c r="I6789" s="113"/>
      <c r="K6789" s="15"/>
      <c r="L6789" s="15"/>
      <c r="M6789" s="15">
        <f t="shared" si="318"/>
        <v>1</v>
      </c>
      <c r="N6789" s="15" t="str">
        <f t="shared" si="319"/>
        <v>-</v>
      </c>
      <c r="O6789" s="150">
        <f t="shared" si="320"/>
        <v>0</v>
      </c>
      <c r="P6789" s="15" t="str">
        <f>IF(COUNTIF('Personálie dobrovolníků '!U:X,N6789)&gt;0,"ANO","")</f>
        <v/>
      </c>
      <c r="Q6789" s="15"/>
    </row>
    <row r="6790" spans="2:17" s="25" customFormat="1" x14ac:dyDescent="0.3">
      <c r="B6790" s="15" t="str">
        <f>IF(A6790="","",VLOOKUP(A6790,Tabulka3[[Číslo smlouvy   u pravidelné činnosti]:[Příjmení]],3,0))</f>
        <v/>
      </c>
      <c r="C6790" s="15" t="str">
        <f>IF(A6790="","",VLOOKUP(A6790,Tabulka3[[Číslo smlouvy   u pravidelné činnosti]:[Příjmení]],4,0))</f>
        <v/>
      </c>
      <c r="F6790" s="94"/>
      <c r="H6790" s="113"/>
      <c r="I6790" s="113"/>
      <c r="K6790" s="15"/>
      <c r="L6790" s="15"/>
      <c r="M6790" s="15">
        <f t="shared" si="318"/>
        <v>1</v>
      </c>
      <c r="N6790" s="15" t="str">
        <f t="shared" si="319"/>
        <v>-</v>
      </c>
      <c r="O6790" s="150">
        <f t="shared" si="320"/>
        <v>0</v>
      </c>
      <c r="P6790" s="15" t="str">
        <f>IF(COUNTIF('Personálie dobrovolníků '!U:X,N6790)&gt;0,"ANO","")</f>
        <v/>
      </c>
      <c r="Q6790" s="15"/>
    </row>
    <row r="6791" spans="2:17" s="25" customFormat="1" x14ac:dyDescent="0.3">
      <c r="B6791" s="15" t="str">
        <f>IF(A6791="","",VLOOKUP(A6791,Tabulka3[[Číslo smlouvy   u pravidelné činnosti]:[Příjmení]],3,0))</f>
        <v/>
      </c>
      <c r="C6791" s="15" t="str">
        <f>IF(A6791="","",VLOOKUP(A6791,Tabulka3[[Číslo smlouvy   u pravidelné činnosti]:[Příjmení]],4,0))</f>
        <v/>
      </c>
      <c r="F6791" s="94"/>
      <c r="H6791" s="113"/>
      <c r="I6791" s="113"/>
      <c r="K6791" s="15"/>
      <c r="L6791" s="15"/>
      <c r="M6791" s="15">
        <f t="shared" si="318"/>
        <v>1</v>
      </c>
      <c r="N6791" s="15" t="str">
        <f t="shared" si="319"/>
        <v>-</v>
      </c>
      <c r="O6791" s="150">
        <f t="shared" si="320"/>
        <v>0</v>
      </c>
      <c r="P6791" s="15" t="str">
        <f>IF(COUNTIF('Personálie dobrovolníků '!U:X,N6791)&gt;0,"ANO","")</f>
        <v/>
      </c>
      <c r="Q6791" s="15"/>
    </row>
    <row r="6792" spans="2:17" s="25" customFormat="1" x14ac:dyDescent="0.3">
      <c r="B6792" s="15" t="str">
        <f>IF(A6792="","",VLOOKUP(A6792,Tabulka3[[Číslo smlouvy   u pravidelné činnosti]:[Příjmení]],3,0))</f>
        <v/>
      </c>
      <c r="C6792" s="15" t="str">
        <f>IF(A6792="","",VLOOKUP(A6792,Tabulka3[[Číslo smlouvy   u pravidelné činnosti]:[Příjmení]],4,0))</f>
        <v/>
      </c>
      <c r="F6792" s="94"/>
      <c r="H6792" s="113"/>
      <c r="I6792" s="113"/>
      <c r="K6792" s="15"/>
      <c r="L6792" s="15"/>
      <c r="M6792" s="15">
        <f t="shared" si="318"/>
        <v>1</v>
      </c>
      <c r="N6792" s="15" t="str">
        <f t="shared" si="319"/>
        <v>-</v>
      </c>
      <c r="O6792" s="150">
        <f t="shared" si="320"/>
        <v>0</v>
      </c>
      <c r="P6792" s="15" t="str">
        <f>IF(COUNTIF('Personálie dobrovolníků '!U:X,N6792)&gt;0,"ANO","")</f>
        <v/>
      </c>
      <c r="Q6792" s="15"/>
    </row>
    <row r="6793" spans="2:17" s="25" customFormat="1" x14ac:dyDescent="0.3">
      <c r="B6793" s="15" t="str">
        <f>IF(A6793="","",VLOOKUP(A6793,Tabulka3[[Číslo smlouvy   u pravidelné činnosti]:[Příjmení]],3,0))</f>
        <v/>
      </c>
      <c r="C6793" s="15" t="str">
        <f>IF(A6793="","",VLOOKUP(A6793,Tabulka3[[Číslo smlouvy   u pravidelné činnosti]:[Příjmení]],4,0))</f>
        <v/>
      </c>
      <c r="F6793" s="94"/>
      <c r="H6793" s="113"/>
      <c r="I6793" s="113"/>
      <c r="K6793" s="15"/>
      <c r="L6793" s="15"/>
      <c r="M6793" s="15">
        <f t="shared" si="318"/>
        <v>1</v>
      </c>
      <c r="N6793" s="15" t="str">
        <f t="shared" si="319"/>
        <v>-</v>
      </c>
      <c r="O6793" s="150">
        <f t="shared" si="320"/>
        <v>0</v>
      </c>
      <c r="P6793" s="15" t="str">
        <f>IF(COUNTIF('Personálie dobrovolníků '!U:X,N6793)&gt;0,"ANO","")</f>
        <v/>
      </c>
      <c r="Q6793" s="15"/>
    </row>
    <row r="6794" spans="2:17" s="25" customFormat="1" x14ac:dyDescent="0.3">
      <c r="B6794" s="15" t="str">
        <f>IF(A6794="","",VLOOKUP(A6794,Tabulka3[[Číslo smlouvy   u pravidelné činnosti]:[Příjmení]],3,0))</f>
        <v/>
      </c>
      <c r="C6794" s="15" t="str">
        <f>IF(A6794="","",VLOOKUP(A6794,Tabulka3[[Číslo smlouvy   u pravidelné činnosti]:[Příjmení]],4,0))</f>
        <v/>
      </c>
      <c r="F6794" s="94"/>
      <c r="H6794" s="113"/>
      <c r="I6794" s="113"/>
      <c r="K6794" s="15"/>
      <c r="L6794" s="15"/>
      <c r="M6794" s="15">
        <f t="shared" si="318"/>
        <v>1</v>
      </c>
      <c r="N6794" s="15" t="str">
        <f t="shared" si="319"/>
        <v>-</v>
      </c>
      <c r="O6794" s="150">
        <f t="shared" si="320"/>
        <v>0</v>
      </c>
      <c r="P6794" s="15" t="str">
        <f>IF(COUNTIF('Personálie dobrovolníků '!U:X,N6794)&gt;0,"ANO","")</f>
        <v/>
      </c>
      <c r="Q6794" s="15"/>
    </row>
    <row r="6795" spans="2:17" s="25" customFormat="1" x14ac:dyDescent="0.3">
      <c r="B6795" s="15" t="str">
        <f>IF(A6795="","",VLOOKUP(A6795,Tabulka3[[Číslo smlouvy   u pravidelné činnosti]:[Příjmení]],3,0))</f>
        <v/>
      </c>
      <c r="C6795" s="15" t="str">
        <f>IF(A6795="","",VLOOKUP(A6795,Tabulka3[[Číslo smlouvy   u pravidelné činnosti]:[Příjmení]],4,0))</f>
        <v/>
      </c>
      <c r="F6795" s="94"/>
      <c r="H6795" s="113"/>
      <c r="I6795" s="113"/>
      <c r="K6795" s="15"/>
      <c r="L6795" s="15"/>
      <c r="M6795" s="15">
        <f t="shared" si="318"/>
        <v>1</v>
      </c>
      <c r="N6795" s="15" t="str">
        <f t="shared" si="319"/>
        <v>-</v>
      </c>
      <c r="O6795" s="150">
        <f t="shared" si="320"/>
        <v>0</v>
      </c>
      <c r="P6795" s="15" t="str">
        <f>IF(COUNTIF('Personálie dobrovolníků '!U:X,N6795)&gt;0,"ANO","")</f>
        <v/>
      </c>
      <c r="Q6795" s="15"/>
    </row>
    <row r="6796" spans="2:17" s="25" customFormat="1" x14ac:dyDescent="0.3">
      <c r="B6796" s="15" t="str">
        <f>IF(A6796="","",VLOOKUP(A6796,Tabulka3[[Číslo smlouvy   u pravidelné činnosti]:[Příjmení]],3,0))</f>
        <v/>
      </c>
      <c r="C6796" s="15" t="str">
        <f>IF(A6796="","",VLOOKUP(A6796,Tabulka3[[Číslo smlouvy   u pravidelné činnosti]:[Příjmení]],4,0))</f>
        <v/>
      </c>
      <c r="F6796" s="94"/>
      <c r="H6796" s="113"/>
      <c r="I6796" s="113"/>
      <c r="K6796" s="15"/>
      <c r="L6796" s="15"/>
      <c r="M6796" s="15">
        <f t="shared" si="318"/>
        <v>1</v>
      </c>
      <c r="N6796" s="15" t="str">
        <f t="shared" si="319"/>
        <v>-</v>
      </c>
      <c r="O6796" s="150">
        <f t="shared" si="320"/>
        <v>0</v>
      </c>
      <c r="P6796" s="15" t="str">
        <f>IF(COUNTIF('Personálie dobrovolníků '!U:X,N6796)&gt;0,"ANO","")</f>
        <v/>
      </c>
      <c r="Q6796" s="15"/>
    </row>
    <row r="6797" spans="2:17" s="25" customFormat="1" x14ac:dyDescent="0.3">
      <c r="B6797" s="15" t="str">
        <f>IF(A6797="","",VLOOKUP(A6797,Tabulka3[[Číslo smlouvy   u pravidelné činnosti]:[Příjmení]],3,0))</f>
        <v/>
      </c>
      <c r="C6797" s="15" t="str">
        <f>IF(A6797="","",VLOOKUP(A6797,Tabulka3[[Číslo smlouvy   u pravidelné činnosti]:[Příjmení]],4,0))</f>
        <v/>
      </c>
      <c r="F6797" s="94"/>
      <c r="H6797" s="113"/>
      <c r="I6797" s="113"/>
      <c r="K6797" s="15"/>
      <c r="L6797" s="15"/>
      <c r="M6797" s="15">
        <f t="shared" si="318"/>
        <v>1</v>
      </c>
      <c r="N6797" s="15" t="str">
        <f t="shared" si="319"/>
        <v>-</v>
      </c>
      <c r="O6797" s="150">
        <f t="shared" si="320"/>
        <v>0</v>
      </c>
      <c r="P6797" s="15" t="str">
        <f>IF(COUNTIF('Personálie dobrovolníků '!U:X,N6797)&gt;0,"ANO","")</f>
        <v/>
      </c>
      <c r="Q6797" s="15"/>
    </row>
    <row r="6798" spans="2:17" s="25" customFormat="1" x14ac:dyDescent="0.3">
      <c r="B6798" s="15" t="str">
        <f>IF(A6798="","",VLOOKUP(A6798,Tabulka3[[Číslo smlouvy   u pravidelné činnosti]:[Příjmení]],3,0))</f>
        <v/>
      </c>
      <c r="C6798" s="15" t="str">
        <f>IF(A6798="","",VLOOKUP(A6798,Tabulka3[[Číslo smlouvy   u pravidelné činnosti]:[Příjmení]],4,0))</f>
        <v/>
      </c>
      <c r="F6798" s="94"/>
      <c r="H6798" s="113"/>
      <c r="I6798" s="113"/>
      <c r="K6798" s="15"/>
      <c r="L6798" s="15"/>
      <c r="M6798" s="15">
        <f t="shared" si="318"/>
        <v>1</v>
      </c>
      <c r="N6798" s="15" t="str">
        <f t="shared" si="319"/>
        <v>-</v>
      </c>
      <c r="O6798" s="150">
        <f t="shared" si="320"/>
        <v>0</v>
      </c>
      <c r="P6798" s="15" t="str">
        <f>IF(COUNTIF('Personálie dobrovolníků '!U:X,N6798)&gt;0,"ANO","")</f>
        <v/>
      </c>
      <c r="Q6798" s="15"/>
    </row>
    <row r="6799" spans="2:17" s="25" customFormat="1" x14ac:dyDescent="0.3">
      <c r="B6799" s="15" t="str">
        <f>IF(A6799="","",VLOOKUP(A6799,Tabulka3[[Číslo smlouvy   u pravidelné činnosti]:[Příjmení]],3,0))</f>
        <v/>
      </c>
      <c r="C6799" s="15" t="str">
        <f>IF(A6799="","",VLOOKUP(A6799,Tabulka3[[Číslo smlouvy   u pravidelné činnosti]:[Příjmení]],4,0))</f>
        <v/>
      </c>
      <c r="F6799" s="94"/>
      <c r="H6799" s="113"/>
      <c r="I6799" s="113"/>
      <c r="K6799" s="15"/>
      <c r="L6799" s="15"/>
      <c r="M6799" s="15">
        <f t="shared" si="318"/>
        <v>1</v>
      </c>
      <c r="N6799" s="15" t="str">
        <f t="shared" si="319"/>
        <v>-</v>
      </c>
      <c r="O6799" s="150">
        <f t="shared" si="320"/>
        <v>0</v>
      </c>
      <c r="P6799" s="15" t="str">
        <f>IF(COUNTIF('Personálie dobrovolníků '!U:X,N6799)&gt;0,"ANO","")</f>
        <v/>
      </c>
      <c r="Q6799" s="15"/>
    </row>
    <row r="6800" spans="2:17" s="25" customFormat="1" x14ac:dyDescent="0.3">
      <c r="B6800" s="15" t="str">
        <f>IF(A6800="","",VLOOKUP(A6800,Tabulka3[[Číslo smlouvy   u pravidelné činnosti]:[Příjmení]],3,0))</f>
        <v/>
      </c>
      <c r="C6800" s="15" t="str">
        <f>IF(A6800="","",VLOOKUP(A6800,Tabulka3[[Číslo smlouvy   u pravidelné činnosti]:[Příjmení]],4,0))</f>
        <v/>
      </c>
      <c r="F6800" s="94"/>
      <c r="H6800" s="113"/>
      <c r="I6800" s="113"/>
      <c r="K6800" s="15"/>
      <c r="L6800" s="15"/>
      <c r="M6800" s="15">
        <f t="shared" si="318"/>
        <v>1</v>
      </c>
      <c r="N6800" s="15" t="str">
        <f t="shared" si="319"/>
        <v>-</v>
      </c>
      <c r="O6800" s="150">
        <f t="shared" si="320"/>
        <v>0</v>
      </c>
      <c r="P6800" s="15" t="str">
        <f>IF(COUNTIF('Personálie dobrovolníků '!U:X,N6800)&gt;0,"ANO","")</f>
        <v/>
      </c>
      <c r="Q6800" s="15"/>
    </row>
    <row r="6801" spans="2:17" s="25" customFormat="1" x14ac:dyDescent="0.3">
      <c r="B6801" s="15" t="str">
        <f>IF(A6801="","",VLOOKUP(A6801,Tabulka3[[Číslo smlouvy   u pravidelné činnosti]:[Příjmení]],3,0))</f>
        <v/>
      </c>
      <c r="C6801" s="15" t="str">
        <f>IF(A6801="","",VLOOKUP(A6801,Tabulka3[[Číslo smlouvy   u pravidelné činnosti]:[Příjmení]],4,0))</f>
        <v/>
      </c>
      <c r="F6801" s="94"/>
      <c r="H6801" s="113"/>
      <c r="I6801" s="113"/>
      <c r="K6801" s="15"/>
      <c r="L6801" s="15"/>
      <c r="M6801" s="15">
        <f t="shared" si="318"/>
        <v>1</v>
      </c>
      <c r="N6801" s="15" t="str">
        <f t="shared" si="319"/>
        <v>-</v>
      </c>
      <c r="O6801" s="150">
        <f t="shared" si="320"/>
        <v>0</v>
      </c>
      <c r="P6801" s="15" t="str">
        <f>IF(COUNTIF('Personálie dobrovolníků '!U:X,N6801)&gt;0,"ANO","")</f>
        <v/>
      </c>
      <c r="Q6801" s="15"/>
    </row>
    <row r="6802" spans="2:17" s="25" customFormat="1" x14ac:dyDescent="0.3">
      <c r="B6802" s="15" t="str">
        <f>IF(A6802="","",VLOOKUP(A6802,Tabulka3[[Číslo smlouvy   u pravidelné činnosti]:[Příjmení]],3,0))</f>
        <v/>
      </c>
      <c r="C6802" s="15" t="str">
        <f>IF(A6802="","",VLOOKUP(A6802,Tabulka3[[Číslo smlouvy   u pravidelné činnosti]:[Příjmení]],4,0))</f>
        <v/>
      </c>
      <c r="F6802" s="94"/>
      <c r="H6802" s="113"/>
      <c r="I6802" s="113"/>
      <c r="K6802" s="15"/>
      <c r="L6802" s="15"/>
      <c r="M6802" s="15">
        <f t="shared" si="318"/>
        <v>1</v>
      </c>
      <c r="N6802" s="15" t="str">
        <f t="shared" si="319"/>
        <v>-</v>
      </c>
      <c r="O6802" s="150">
        <f t="shared" si="320"/>
        <v>0</v>
      </c>
      <c r="P6802" s="15" t="str">
        <f>IF(COUNTIF('Personálie dobrovolníků '!U:X,N6802)&gt;0,"ANO","")</f>
        <v/>
      </c>
      <c r="Q6802" s="15"/>
    </row>
    <row r="6803" spans="2:17" s="25" customFormat="1" x14ac:dyDescent="0.3">
      <c r="B6803" s="15" t="str">
        <f>IF(A6803="","",VLOOKUP(A6803,Tabulka3[[Číslo smlouvy   u pravidelné činnosti]:[Příjmení]],3,0))</f>
        <v/>
      </c>
      <c r="C6803" s="15" t="str">
        <f>IF(A6803="","",VLOOKUP(A6803,Tabulka3[[Číslo smlouvy   u pravidelné činnosti]:[Příjmení]],4,0))</f>
        <v/>
      </c>
      <c r="F6803" s="94"/>
      <c r="H6803" s="113"/>
      <c r="I6803" s="113"/>
      <c r="K6803" s="15"/>
      <c r="L6803" s="15"/>
      <c r="M6803" s="15">
        <f t="shared" si="318"/>
        <v>1</v>
      </c>
      <c r="N6803" s="15" t="str">
        <f t="shared" si="319"/>
        <v>-</v>
      </c>
      <c r="O6803" s="150">
        <f t="shared" si="320"/>
        <v>0</v>
      </c>
      <c r="P6803" s="15" t="str">
        <f>IF(COUNTIF('Personálie dobrovolníků '!U:X,N6803)&gt;0,"ANO","")</f>
        <v/>
      </c>
      <c r="Q6803" s="15"/>
    </row>
    <row r="6804" spans="2:17" s="25" customFormat="1" x14ac:dyDescent="0.3">
      <c r="B6804" s="15" t="str">
        <f>IF(A6804="","",VLOOKUP(A6804,Tabulka3[[Číslo smlouvy   u pravidelné činnosti]:[Příjmení]],3,0))</f>
        <v/>
      </c>
      <c r="C6804" s="15" t="str">
        <f>IF(A6804="","",VLOOKUP(A6804,Tabulka3[[Číslo smlouvy   u pravidelné činnosti]:[Příjmení]],4,0))</f>
        <v/>
      </c>
      <c r="F6804" s="94"/>
      <c r="H6804" s="113"/>
      <c r="I6804" s="113"/>
      <c r="K6804" s="15"/>
      <c r="L6804" s="15"/>
      <c r="M6804" s="15">
        <f t="shared" si="318"/>
        <v>1</v>
      </c>
      <c r="N6804" s="15" t="str">
        <f t="shared" si="319"/>
        <v>-</v>
      </c>
      <c r="O6804" s="150">
        <f t="shared" si="320"/>
        <v>0</v>
      </c>
      <c r="P6804" s="15" t="str">
        <f>IF(COUNTIF('Personálie dobrovolníků '!U:X,N6804)&gt;0,"ANO","")</f>
        <v/>
      </c>
      <c r="Q6804" s="15"/>
    </row>
    <row r="6805" spans="2:17" s="25" customFormat="1" x14ac:dyDescent="0.3">
      <c r="B6805" s="15" t="str">
        <f>IF(A6805="","",VLOOKUP(A6805,Tabulka3[[Číslo smlouvy   u pravidelné činnosti]:[Příjmení]],3,0))</f>
        <v/>
      </c>
      <c r="C6805" s="15" t="str">
        <f>IF(A6805="","",VLOOKUP(A6805,Tabulka3[[Číslo smlouvy   u pravidelné činnosti]:[Příjmení]],4,0))</f>
        <v/>
      </c>
      <c r="F6805" s="94"/>
      <c r="H6805" s="113"/>
      <c r="I6805" s="113"/>
      <c r="K6805" s="15"/>
      <c r="L6805" s="15"/>
      <c r="M6805" s="15">
        <f t="shared" si="318"/>
        <v>1</v>
      </c>
      <c r="N6805" s="15" t="str">
        <f t="shared" si="319"/>
        <v>-</v>
      </c>
      <c r="O6805" s="150">
        <f t="shared" si="320"/>
        <v>0</v>
      </c>
      <c r="P6805" s="15" t="str">
        <f>IF(COUNTIF('Personálie dobrovolníků '!U:X,N6805)&gt;0,"ANO","")</f>
        <v/>
      </c>
      <c r="Q6805" s="15"/>
    </row>
    <row r="6806" spans="2:17" s="25" customFormat="1" x14ac:dyDescent="0.3">
      <c r="B6806" s="15" t="str">
        <f>IF(A6806="","",VLOOKUP(A6806,Tabulka3[[Číslo smlouvy   u pravidelné činnosti]:[Příjmení]],3,0))</f>
        <v/>
      </c>
      <c r="C6806" s="15" t="str">
        <f>IF(A6806="","",VLOOKUP(A6806,Tabulka3[[Číslo smlouvy   u pravidelné činnosti]:[Příjmení]],4,0))</f>
        <v/>
      </c>
      <c r="F6806" s="94"/>
      <c r="H6806" s="113"/>
      <c r="I6806" s="113"/>
      <c r="K6806" s="15"/>
      <c r="L6806" s="15"/>
      <c r="M6806" s="15">
        <f t="shared" si="318"/>
        <v>1</v>
      </c>
      <c r="N6806" s="15" t="str">
        <f t="shared" si="319"/>
        <v>-</v>
      </c>
      <c r="O6806" s="150">
        <f t="shared" si="320"/>
        <v>0</v>
      </c>
      <c r="P6806" s="15" t="str">
        <f>IF(COUNTIF('Personálie dobrovolníků '!U:X,N6806)&gt;0,"ANO","")</f>
        <v/>
      </c>
      <c r="Q6806" s="15"/>
    </row>
    <row r="6807" spans="2:17" s="25" customFormat="1" x14ac:dyDescent="0.3">
      <c r="B6807" s="15" t="str">
        <f>IF(A6807="","",VLOOKUP(A6807,Tabulka3[[Číslo smlouvy   u pravidelné činnosti]:[Příjmení]],3,0))</f>
        <v/>
      </c>
      <c r="C6807" s="15" t="str">
        <f>IF(A6807="","",VLOOKUP(A6807,Tabulka3[[Číslo smlouvy   u pravidelné činnosti]:[Příjmení]],4,0))</f>
        <v/>
      </c>
      <c r="F6807" s="94"/>
      <c r="H6807" s="113"/>
      <c r="I6807" s="113"/>
      <c r="K6807" s="15"/>
      <c r="L6807" s="15"/>
      <c r="M6807" s="15">
        <f t="shared" si="318"/>
        <v>1</v>
      </c>
      <c r="N6807" s="15" t="str">
        <f t="shared" si="319"/>
        <v>-</v>
      </c>
      <c r="O6807" s="150">
        <f t="shared" si="320"/>
        <v>0</v>
      </c>
      <c r="P6807" s="15" t="str">
        <f>IF(COUNTIF('Personálie dobrovolníků '!U:X,N6807)&gt;0,"ANO","")</f>
        <v/>
      </c>
      <c r="Q6807" s="15"/>
    </row>
    <row r="6808" spans="2:17" s="25" customFormat="1" x14ac:dyDescent="0.3">
      <c r="B6808" s="15" t="str">
        <f>IF(A6808="","",VLOOKUP(A6808,Tabulka3[[Číslo smlouvy   u pravidelné činnosti]:[Příjmení]],3,0))</f>
        <v/>
      </c>
      <c r="C6808" s="15" t="str">
        <f>IF(A6808="","",VLOOKUP(A6808,Tabulka3[[Číslo smlouvy   u pravidelné činnosti]:[Příjmení]],4,0))</f>
        <v/>
      </c>
      <c r="F6808" s="94"/>
      <c r="H6808" s="113"/>
      <c r="I6808" s="113"/>
      <c r="K6808" s="15"/>
      <c r="L6808" s="15"/>
      <c r="M6808" s="15">
        <f t="shared" si="318"/>
        <v>1</v>
      </c>
      <c r="N6808" s="15" t="str">
        <f t="shared" si="319"/>
        <v>-</v>
      </c>
      <c r="O6808" s="150">
        <f t="shared" si="320"/>
        <v>0</v>
      </c>
      <c r="P6808" s="15" t="str">
        <f>IF(COUNTIF('Personálie dobrovolníků '!U:X,N6808)&gt;0,"ANO","")</f>
        <v/>
      </c>
      <c r="Q6808" s="15"/>
    </row>
    <row r="6809" spans="2:17" s="25" customFormat="1" x14ac:dyDescent="0.3">
      <c r="B6809" s="15" t="str">
        <f>IF(A6809="","",VLOOKUP(A6809,Tabulka3[[Číslo smlouvy   u pravidelné činnosti]:[Příjmení]],3,0))</f>
        <v/>
      </c>
      <c r="C6809" s="15" t="str">
        <f>IF(A6809="","",VLOOKUP(A6809,Tabulka3[[Číslo smlouvy   u pravidelné činnosti]:[Příjmení]],4,0))</f>
        <v/>
      </c>
      <c r="F6809" s="94"/>
      <c r="H6809" s="113"/>
      <c r="I6809" s="113"/>
      <c r="K6809" s="15"/>
      <c r="L6809" s="15"/>
      <c r="M6809" s="15">
        <f t="shared" si="318"/>
        <v>1</v>
      </c>
      <c r="N6809" s="15" t="str">
        <f t="shared" si="319"/>
        <v>-</v>
      </c>
      <c r="O6809" s="150">
        <f t="shared" si="320"/>
        <v>0</v>
      </c>
      <c r="P6809" s="15" t="str">
        <f>IF(COUNTIF('Personálie dobrovolníků '!U:X,N6809)&gt;0,"ANO","")</f>
        <v/>
      </c>
      <c r="Q6809" s="15"/>
    </row>
    <row r="6810" spans="2:17" s="25" customFormat="1" x14ac:dyDescent="0.3">
      <c r="B6810" s="15" t="str">
        <f>IF(A6810="","",VLOOKUP(A6810,Tabulka3[[Číslo smlouvy   u pravidelné činnosti]:[Příjmení]],3,0))</f>
        <v/>
      </c>
      <c r="C6810" s="15" t="str">
        <f>IF(A6810="","",VLOOKUP(A6810,Tabulka3[[Číslo smlouvy   u pravidelné činnosti]:[Příjmení]],4,0))</f>
        <v/>
      </c>
      <c r="F6810" s="94"/>
      <c r="H6810" s="113"/>
      <c r="I6810" s="113"/>
      <c r="K6810" s="15"/>
      <c r="L6810" s="15"/>
      <c r="M6810" s="15">
        <f t="shared" si="318"/>
        <v>1</v>
      </c>
      <c r="N6810" s="15" t="str">
        <f t="shared" si="319"/>
        <v>-</v>
      </c>
      <c r="O6810" s="150">
        <f t="shared" si="320"/>
        <v>0</v>
      </c>
      <c r="P6810" s="15" t="str">
        <f>IF(COUNTIF('Personálie dobrovolníků '!U:X,N6810)&gt;0,"ANO","")</f>
        <v/>
      </c>
      <c r="Q6810" s="15"/>
    </row>
    <row r="6811" spans="2:17" s="25" customFormat="1" x14ac:dyDescent="0.3">
      <c r="B6811" s="15" t="str">
        <f>IF(A6811="","",VLOOKUP(A6811,Tabulka3[[Číslo smlouvy   u pravidelné činnosti]:[Příjmení]],3,0))</f>
        <v/>
      </c>
      <c r="C6811" s="15" t="str">
        <f>IF(A6811="","",VLOOKUP(A6811,Tabulka3[[Číslo smlouvy   u pravidelné činnosti]:[Příjmení]],4,0))</f>
        <v/>
      </c>
      <c r="F6811" s="94"/>
      <c r="H6811" s="113"/>
      <c r="I6811" s="113"/>
      <c r="K6811" s="15"/>
      <c r="L6811" s="15"/>
      <c r="M6811" s="15">
        <f t="shared" si="318"/>
        <v>1</v>
      </c>
      <c r="N6811" s="15" t="str">
        <f t="shared" si="319"/>
        <v>-</v>
      </c>
      <c r="O6811" s="150">
        <f t="shared" si="320"/>
        <v>0</v>
      </c>
      <c r="P6811" s="15" t="str">
        <f>IF(COUNTIF('Personálie dobrovolníků '!U:X,N6811)&gt;0,"ANO","")</f>
        <v/>
      </c>
      <c r="Q6811" s="15"/>
    </row>
    <row r="6812" spans="2:17" s="25" customFormat="1" x14ac:dyDescent="0.3">
      <c r="B6812" s="15" t="str">
        <f>IF(A6812="","",VLOOKUP(A6812,Tabulka3[[Číslo smlouvy   u pravidelné činnosti]:[Příjmení]],3,0))</f>
        <v/>
      </c>
      <c r="C6812" s="15" t="str">
        <f>IF(A6812="","",VLOOKUP(A6812,Tabulka3[[Číslo smlouvy   u pravidelné činnosti]:[Příjmení]],4,0))</f>
        <v/>
      </c>
      <c r="F6812" s="94"/>
      <c r="H6812" s="113"/>
      <c r="I6812" s="113"/>
      <c r="K6812" s="15"/>
      <c r="L6812" s="15"/>
      <c r="M6812" s="15">
        <f t="shared" si="318"/>
        <v>1</v>
      </c>
      <c r="N6812" s="15" t="str">
        <f t="shared" si="319"/>
        <v>-</v>
      </c>
      <c r="O6812" s="150">
        <f t="shared" si="320"/>
        <v>0</v>
      </c>
      <c r="P6812" s="15" t="str">
        <f>IF(COUNTIF('Personálie dobrovolníků '!U:X,N6812)&gt;0,"ANO","")</f>
        <v/>
      </c>
      <c r="Q6812" s="15"/>
    </row>
    <row r="6813" spans="2:17" s="25" customFormat="1" x14ac:dyDescent="0.3">
      <c r="B6813" s="15" t="str">
        <f>IF(A6813="","",VLOOKUP(A6813,Tabulka3[[Číslo smlouvy   u pravidelné činnosti]:[Příjmení]],3,0))</f>
        <v/>
      </c>
      <c r="C6813" s="15" t="str">
        <f>IF(A6813="","",VLOOKUP(A6813,Tabulka3[[Číslo smlouvy   u pravidelné činnosti]:[Příjmení]],4,0))</f>
        <v/>
      </c>
      <c r="F6813" s="94"/>
      <c r="H6813" s="113"/>
      <c r="I6813" s="113"/>
      <c r="K6813" s="15"/>
      <c r="L6813" s="15"/>
      <c r="M6813" s="15">
        <f t="shared" si="318"/>
        <v>1</v>
      </c>
      <c r="N6813" s="15" t="str">
        <f t="shared" si="319"/>
        <v>-</v>
      </c>
      <c r="O6813" s="150">
        <f t="shared" si="320"/>
        <v>0</v>
      </c>
      <c r="P6813" s="15" t="str">
        <f>IF(COUNTIF('Personálie dobrovolníků '!U:X,N6813)&gt;0,"ANO","")</f>
        <v/>
      </c>
      <c r="Q6813" s="15"/>
    </row>
    <row r="6814" spans="2:17" s="25" customFormat="1" x14ac:dyDescent="0.3">
      <c r="B6814" s="15" t="str">
        <f>IF(A6814="","",VLOOKUP(A6814,Tabulka3[[Číslo smlouvy   u pravidelné činnosti]:[Příjmení]],3,0))</f>
        <v/>
      </c>
      <c r="C6814" s="15" t="str">
        <f>IF(A6814="","",VLOOKUP(A6814,Tabulka3[[Číslo smlouvy   u pravidelné činnosti]:[Příjmení]],4,0))</f>
        <v/>
      </c>
      <c r="F6814" s="94"/>
      <c r="H6814" s="113"/>
      <c r="I6814" s="113"/>
      <c r="K6814" s="15"/>
      <c r="L6814" s="15"/>
      <c r="M6814" s="15">
        <f t="shared" si="318"/>
        <v>1</v>
      </c>
      <c r="N6814" s="15" t="str">
        <f t="shared" si="319"/>
        <v>-</v>
      </c>
      <c r="O6814" s="150">
        <f t="shared" si="320"/>
        <v>0</v>
      </c>
      <c r="P6814" s="15" t="str">
        <f>IF(COUNTIF('Personálie dobrovolníků '!U:X,N6814)&gt;0,"ANO","")</f>
        <v/>
      </c>
      <c r="Q6814" s="15"/>
    </row>
    <row r="6815" spans="2:17" s="25" customFormat="1" x14ac:dyDescent="0.3">
      <c r="B6815" s="15" t="str">
        <f>IF(A6815="","",VLOOKUP(A6815,Tabulka3[[Číslo smlouvy   u pravidelné činnosti]:[Příjmení]],3,0))</f>
        <v/>
      </c>
      <c r="C6815" s="15" t="str">
        <f>IF(A6815="","",VLOOKUP(A6815,Tabulka3[[Číslo smlouvy   u pravidelné činnosti]:[Příjmení]],4,0))</f>
        <v/>
      </c>
      <c r="F6815" s="94"/>
      <c r="H6815" s="113"/>
      <c r="I6815" s="113"/>
      <c r="K6815" s="15"/>
      <c r="L6815" s="15"/>
      <c r="M6815" s="15">
        <f t="shared" si="318"/>
        <v>1</v>
      </c>
      <c r="N6815" s="15" t="str">
        <f t="shared" si="319"/>
        <v>-</v>
      </c>
      <c r="O6815" s="150">
        <f t="shared" si="320"/>
        <v>0</v>
      </c>
      <c r="P6815" s="15" t="str">
        <f>IF(COUNTIF('Personálie dobrovolníků '!U:X,N6815)&gt;0,"ANO","")</f>
        <v/>
      </c>
      <c r="Q6815" s="15"/>
    </row>
    <row r="6816" spans="2:17" s="25" customFormat="1" x14ac:dyDescent="0.3">
      <c r="B6816" s="15" t="str">
        <f>IF(A6816="","",VLOOKUP(A6816,Tabulka3[[Číslo smlouvy   u pravidelné činnosti]:[Příjmení]],3,0))</f>
        <v/>
      </c>
      <c r="C6816" s="15" t="str">
        <f>IF(A6816="","",VLOOKUP(A6816,Tabulka3[[Číslo smlouvy   u pravidelné činnosti]:[Příjmení]],4,0))</f>
        <v/>
      </c>
      <c r="F6816" s="94"/>
      <c r="H6816" s="113"/>
      <c r="I6816" s="113"/>
      <c r="K6816" s="15"/>
      <c r="L6816" s="15"/>
      <c r="M6816" s="15">
        <f t="shared" si="318"/>
        <v>1</v>
      </c>
      <c r="N6816" s="15" t="str">
        <f t="shared" si="319"/>
        <v>-</v>
      </c>
      <c r="O6816" s="150">
        <f t="shared" si="320"/>
        <v>0</v>
      </c>
      <c r="P6816" s="15" t="str">
        <f>IF(COUNTIF('Personálie dobrovolníků '!U:X,N6816)&gt;0,"ANO","")</f>
        <v/>
      </c>
      <c r="Q6816" s="15"/>
    </row>
    <row r="6817" spans="2:17" s="25" customFormat="1" x14ac:dyDescent="0.3">
      <c r="B6817" s="15" t="str">
        <f>IF(A6817="","",VLOOKUP(A6817,Tabulka3[[Číslo smlouvy   u pravidelné činnosti]:[Příjmení]],3,0))</f>
        <v/>
      </c>
      <c r="C6817" s="15" t="str">
        <f>IF(A6817="","",VLOOKUP(A6817,Tabulka3[[Číslo smlouvy   u pravidelné činnosti]:[Příjmení]],4,0))</f>
        <v/>
      </c>
      <c r="F6817" s="94"/>
      <c r="H6817" s="113"/>
      <c r="I6817" s="113"/>
      <c r="K6817" s="15"/>
      <c r="L6817" s="15"/>
      <c r="M6817" s="15">
        <f t="shared" si="318"/>
        <v>1</v>
      </c>
      <c r="N6817" s="15" t="str">
        <f t="shared" si="319"/>
        <v>-</v>
      </c>
      <c r="O6817" s="150">
        <f t="shared" si="320"/>
        <v>0</v>
      </c>
      <c r="P6817" s="15" t="str">
        <f>IF(COUNTIF('Personálie dobrovolníků '!U:X,N6817)&gt;0,"ANO","")</f>
        <v/>
      </c>
      <c r="Q6817" s="15"/>
    </row>
    <row r="6818" spans="2:17" s="25" customFormat="1" x14ac:dyDescent="0.3">
      <c r="B6818" s="15" t="str">
        <f>IF(A6818="","",VLOOKUP(A6818,Tabulka3[[Číslo smlouvy   u pravidelné činnosti]:[Příjmení]],3,0))</f>
        <v/>
      </c>
      <c r="C6818" s="15" t="str">
        <f>IF(A6818="","",VLOOKUP(A6818,Tabulka3[[Číslo smlouvy   u pravidelné činnosti]:[Příjmení]],4,0))</f>
        <v/>
      </c>
      <c r="F6818" s="94"/>
      <c r="H6818" s="113"/>
      <c r="I6818" s="113"/>
      <c r="K6818" s="15"/>
      <c r="L6818" s="15"/>
      <c r="M6818" s="15">
        <f t="shared" si="318"/>
        <v>1</v>
      </c>
      <c r="N6818" s="15" t="str">
        <f t="shared" si="319"/>
        <v>-</v>
      </c>
      <c r="O6818" s="150">
        <f t="shared" si="320"/>
        <v>0</v>
      </c>
      <c r="P6818" s="15" t="str">
        <f>IF(COUNTIF('Personálie dobrovolníků '!U:X,N6818)&gt;0,"ANO","")</f>
        <v/>
      </c>
      <c r="Q6818" s="15"/>
    </row>
    <row r="6819" spans="2:17" s="25" customFormat="1" x14ac:dyDescent="0.3">
      <c r="B6819" s="15" t="str">
        <f>IF(A6819="","",VLOOKUP(A6819,Tabulka3[[Číslo smlouvy   u pravidelné činnosti]:[Příjmení]],3,0))</f>
        <v/>
      </c>
      <c r="C6819" s="15" t="str">
        <f>IF(A6819="","",VLOOKUP(A6819,Tabulka3[[Číslo smlouvy   u pravidelné činnosti]:[Příjmení]],4,0))</f>
        <v/>
      </c>
      <c r="F6819" s="94"/>
      <c r="H6819" s="113"/>
      <c r="I6819" s="113"/>
      <c r="K6819" s="15"/>
      <c r="L6819" s="15"/>
      <c r="M6819" s="15">
        <f t="shared" si="318"/>
        <v>1</v>
      </c>
      <c r="N6819" s="15" t="str">
        <f t="shared" si="319"/>
        <v>-</v>
      </c>
      <c r="O6819" s="150">
        <f t="shared" si="320"/>
        <v>0</v>
      </c>
      <c r="P6819" s="15" t="str">
        <f>IF(COUNTIF('Personálie dobrovolníků '!U:X,N6819)&gt;0,"ANO","")</f>
        <v/>
      </c>
      <c r="Q6819" s="15"/>
    </row>
    <row r="6820" spans="2:17" s="25" customFormat="1" x14ac:dyDescent="0.3">
      <c r="B6820" s="15" t="str">
        <f>IF(A6820="","",VLOOKUP(A6820,Tabulka3[[Číslo smlouvy   u pravidelné činnosti]:[Příjmení]],3,0))</f>
        <v/>
      </c>
      <c r="C6820" s="15" t="str">
        <f>IF(A6820="","",VLOOKUP(A6820,Tabulka3[[Číslo smlouvy   u pravidelné činnosti]:[Příjmení]],4,0))</f>
        <v/>
      </c>
      <c r="F6820" s="94"/>
      <c r="H6820" s="113"/>
      <c r="I6820" s="113"/>
      <c r="K6820" s="15"/>
      <c r="L6820" s="15"/>
      <c r="M6820" s="15">
        <f t="shared" si="318"/>
        <v>1</v>
      </c>
      <c r="N6820" s="15" t="str">
        <f t="shared" si="319"/>
        <v>-</v>
      </c>
      <c r="O6820" s="150">
        <f t="shared" si="320"/>
        <v>0</v>
      </c>
      <c r="P6820" s="15" t="str">
        <f>IF(COUNTIF('Personálie dobrovolníků '!U:X,N6820)&gt;0,"ANO","")</f>
        <v/>
      </c>
      <c r="Q6820" s="15"/>
    </row>
    <row r="6821" spans="2:17" s="25" customFormat="1" x14ac:dyDescent="0.3">
      <c r="B6821" s="15" t="str">
        <f>IF(A6821="","",VLOOKUP(A6821,Tabulka3[[Číslo smlouvy   u pravidelné činnosti]:[Příjmení]],3,0))</f>
        <v/>
      </c>
      <c r="C6821" s="15" t="str">
        <f>IF(A6821="","",VLOOKUP(A6821,Tabulka3[[Číslo smlouvy   u pravidelné činnosti]:[Příjmení]],4,0))</f>
        <v/>
      </c>
      <c r="F6821" s="94"/>
      <c r="H6821" s="113"/>
      <c r="I6821" s="113"/>
      <c r="K6821" s="15"/>
      <c r="L6821" s="15"/>
      <c r="M6821" s="15">
        <f t="shared" si="318"/>
        <v>1</v>
      </c>
      <c r="N6821" s="15" t="str">
        <f t="shared" si="319"/>
        <v>-</v>
      </c>
      <c r="O6821" s="150">
        <f t="shared" si="320"/>
        <v>0</v>
      </c>
      <c r="P6821" s="15" t="str">
        <f>IF(COUNTIF('Personálie dobrovolníků '!U:X,N6821)&gt;0,"ANO","")</f>
        <v/>
      </c>
      <c r="Q6821" s="15"/>
    </row>
    <row r="6822" spans="2:17" s="25" customFormat="1" x14ac:dyDescent="0.3">
      <c r="B6822" s="15" t="str">
        <f>IF(A6822="","",VLOOKUP(A6822,Tabulka3[[Číslo smlouvy   u pravidelné činnosti]:[Příjmení]],3,0))</f>
        <v/>
      </c>
      <c r="C6822" s="15" t="str">
        <f>IF(A6822="","",VLOOKUP(A6822,Tabulka3[[Číslo smlouvy   u pravidelné činnosti]:[Příjmení]],4,0))</f>
        <v/>
      </c>
      <c r="F6822" s="94"/>
      <c r="H6822" s="113"/>
      <c r="I6822" s="113"/>
      <c r="K6822" s="15"/>
      <c r="L6822" s="15"/>
      <c r="M6822" s="15">
        <f t="shared" si="318"/>
        <v>1</v>
      </c>
      <c r="N6822" s="15" t="str">
        <f t="shared" si="319"/>
        <v>-</v>
      </c>
      <c r="O6822" s="150">
        <f t="shared" si="320"/>
        <v>0</v>
      </c>
      <c r="P6822" s="15" t="str">
        <f>IF(COUNTIF('Personálie dobrovolníků '!U:X,N6822)&gt;0,"ANO","")</f>
        <v/>
      </c>
      <c r="Q6822" s="15"/>
    </row>
    <row r="6823" spans="2:17" s="25" customFormat="1" x14ac:dyDescent="0.3">
      <c r="B6823" s="15" t="str">
        <f>IF(A6823="","",VLOOKUP(A6823,Tabulka3[[Číslo smlouvy   u pravidelné činnosti]:[Příjmení]],3,0))</f>
        <v/>
      </c>
      <c r="C6823" s="15" t="str">
        <f>IF(A6823="","",VLOOKUP(A6823,Tabulka3[[Číslo smlouvy   u pravidelné činnosti]:[Příjmení]],4,0))</f>
        <v/>
      </c>
      <c r="F6823" s="94"/>
      <c r="H6823" s="113"/>
      <c r="I6823" s="113"/>
      <c r="K6823" s="15"/>
      <c r="L6823" s="15"/>
      <c r="M6823" s="15">
        <f t="shared" si="318"/>
        <v>1</v>
      </c>
      <c r="N6823" s="15" t="str">
        <f t="shared" si="319"/>
        <v>-</v>
      </c>
      <c r="O6823" s="150">
        <f t="shared" si="320"/>
        <v>0</v>
      </c>
      <c r="P6823" s="15" t="str">
        <f>IF(COUNTIF('Personálie dobrovolníků '!U:X,N6823)&gt;0,"ANO","")</f>
        <v/>
      </c>
      <c r="Q6823" s="15"/>
    </row>
    <row r="6824" spans="2:17" s="25" customFormat="1" x14ac:dyDescent="0.3">
      <c r="B6824" s="15" t="str">
        <f>IF(A6824="","",VLOOKUP(A6824,Tabulka3[[Číslo smlouvy   u pravidelné činnosti]:[Příjmení]],3,0))</f>
        <v/>
      </c>
      <c r="C6824" s="15" t="str">
        <f>IF(A6824="","",VLOOKUP(A6824,Tabulka3[[Číslo smlouvy   u pravidelné činnosti]:[Příjmení]],4,0))</f>
        <v/>
      </c>
      <c r="F6824" s="94"/>
      <c r="H6824" s="113"/>
      <c r="I6824" s="113"/>
      <c r="K6824" s="15"/>
      <c r="L6824" s="15"/>
      <c r="M6824" s="15">
        <f t="shared" si="318"/>
        <v>1</v>
      </c>
      <c r="N6824" s="15" t="str">
        <f t="shared" si="319"/>
        <v>-</v>
      </c>
      <c r="O6824" s="150">
        <f t="shared" si="320"/>
        <v>0</v>
      </c>
      <c r="P6824" s="15" t="str">
        <f>IF(COUNTIF('Personálie dobrovolníků '!U:X,N6824)&gt;0,"ANO","")</f>
        <v/>
      </c>
      <c r="Q6824" s="15"/>
    </row>
    <row r="6825" spans="2:17" s="25" customFormat="1" x14ac:dyDescent="0.3">
      <c r="B6825" s="15" t="str">
        <f>IF(A6825="","",VLOOKUP(A6825,Tabulka3[[Číslo smlouvy   u pravidelné činnosti]:[Příjmení]],3,0))</f>
        <v/>
      </c>
      <c r="C6825" s="15" t="str">
        <f>IF(A6825="","",VLOOKUP(A6825,Tabulka3[[Číslo smlouvy   u pravidelné činnosti]:[Příjmení]],4,0))</f>
        <v/>
      </c>
      <c r="F6825" s="94"/>
      <c r="H6825" s="113"/>
      <c r="I6825" s="113"/>
      <c r="K6825" s="15"/>
      <c r="L6825" s="15"/>
      <c r="M6825" s="15">
        <f t="shared" si="318"/>
        <v>1</v>
      </c>
      <c r="N6825" s="15" t="str">
        <f t="shared" si="319"/>
        <v>-</v>
      </c>
      <c r="O6825" s="150">
        <f t="shared" si="320"/>
        <v>0</v>
      </c>
      <c r="P6825" s="15" t="str">
        <f>IF(COUNTIF('Personálie dobrovolníků '!U:X,N6825)&gt;0,"ANO","")</f>
        <v/>
      </c>
      <c r="Q6825" s="15"/>
    </row>
    <row r="6826" spans="2:17" s="25" customFormat="1" x14ac:dyDescent="0.3">
      <c r="B6826" s="15" t="str">
        <f>IF(A6826="","",VLOOKUP(A6826,Tabulka3[[Číslo smlouvy   u pravidelné činnosti]:[Příjmení]],3,0))</f>
        <v/>
      </c>
      <c r="C6826" s="15" t="str">
        <f>IF(A6826="","",VLOOKUP(A6826,Tabulka3[[Číslo smlouvy   u pravidelné činnosti]:[Příjmení]],4,0))</f>
        <v/>
      </c>
      <c r="F6826" s="94"/>
      <c r="H6826" s="113"/>
      <c r="I6826" s="113"/>
      <c r="K6826" s="15"/>
      <c r="L6826" s="15"/>
      <c r="M6826" s="15">
        <f t="shared" si="318"/>
        <v>1</v>
      </c>
      <c r="N6826" s="15" t="str">
        <f t="shared" si="319"/>
        <v>-</v>
      </c>
      <c r="O6826" s="150">
        <f t="shared" si="320"/>
        <v>0</v>
      </c>
      <c r="P6826" s="15" t="str">
        <f>IF(COUNTIF('Personálie dobrovolníků '!U:X,N6826)&gt;0,"ANO","")</f>
        <v/>
      </c>
      <c r="Q6826" s="15"/>
    </row>
    <row r="6827" spans="2:17" s="25" customFormat="1" x14ac:dyDescent="0.3">
      <c r="B6827" s="15" t="str">
        <f>IF(A6827="","",VLOOKUP(A6827,Tabulka3[[Číslo smlouvy   u pravidelné činnosti]:[Příjmení]],3,0))</f>
        <v/>
      </c>
      <c r="C6827" s="15" t="str">
        <f>IF(A6827="","",VLOOKUP(A6827,Tabulka3[[Číslo smlouvy   u pravidelné činnosti]:[Příjmení]],4,0))</f>
        <v/>
      </c>
      <c r="F6827" s="94"/>
      <c r="H6827" s="113"/>
      <c r="I6827" s="113"/>
      <c r="K6827" s="15"/>
      <c r="L6827" s="15"/>
      <c r="M6827" s="15">
        <f t="shared" si="318"/>
        <v>1</v>
      </c>
      <c r="N6827" s="15" t="str">
        <f t="shared" si="319"/>
        <v>-</v>
      </c>
      <c r="O6827" s="150">
        <f t="shared" si="320"/>
        <v>0</v>
      </c>
      <c r="P6827" s="15" t="str">
        <f>IF(COUNTIF('Personálie dobrovolníků '!U:X,N6827)&gt;0,"ANO","")</f>
        <v/>
      </c>
      <c r="Q6827" s="15"/>
    </row>
    <row r="6828" spans="2:17" s="25" customFormat="1" x14ac:dyDescent="0.3">
      <c r="B6828" s="15" t="str">
        <f>IF(A6828="","",VLOOKUP(A6828,Tabulka3[[Číslo smlouvy   u pravidelné činnosti]:[Příjmení]],3,0))</f>
        <v/>
      </c>
      <c r="C6828" s="15" t="str">
        <f>IF(A6828="","",VLOOKUP(A6828,Tabulka3[[Číslo smlouvy   u pravidelné činnosti]:[Příjmení]],4,0))</f>
        <v/>
      </c>
      <c r="F6828" s="94"/>
      <c r="H6828" s="113"/>
      <c r="I6828" s="113"/>
      <c r="K6828" s="15"/>
      <c r="L6828" s="15"/>
      <c r="M6828" s="15">
        <f t="shared" si="318"/>
        <v>1</v>
      </c>
      <c r="N6828" s="15" t="str">
        <f t="shared" si="319"/>
        <v>-</v>
      </c>
      <c r="O6828" s="150">
        <f t="shared" si="320"/>
        <v>0</v>
      </c>
      <c r="P6828" s="15" t="str">
        <f>IF(COUNTIF('Personálie dobrovolníků '!U:X,N6828)&gt;0,"ANO","")</f>
        <v/>
      </c>
      <c r="Q6828" s="15"/>
    </row>
    <row r="6829" spans="2:17" s="25" customFormat="1" x14ac:dyDescent="0.3">
      <c r="B6829" s="15" t="str">
        <f>IF(A6829="","",VLOOKUP(A6829,Tabulka3[[Číslo smlouvy   u pravidelné činnosti]:[Příjmení]],3,0))</f>
        <v/>
      </c>
      <c r="C6829" s="15" t="str">
        <f>IF(A6829="","",VLOOKUP(A6829,Tabulka3[[Číslo smlouvy   u pravidelné činnosti]:[Příjmení]],4,0))</f>
        <v/>
      </c>
      <c r="F6829" s="94"/>
      <c r="H6829" s="113"/>
      <c r="I6829" s="113"/>
      <c r="K6829" s="15"/>
      <c r="L6829" s="15"/>
      <c r="M6829" s="15">
        <f t="shared" si="318"/>
        <v>1</v>
      </c>
      <c r="N6829" s="15" t="str">
        <f t="shared" si="319"/>
        <v>-</v>
      </c>
      <c r="O6829" s="150">
        <f t="shared" si="320"/>
        <v>0</v>
      </c>
      <c r="P6829" s="15" t="str">
        <f>IF(COUNTIF('Personálie dobrovolníků '!U:X,N6829)&gt;0,"ANO","")</f>
        <v/>
      </c>
      <c r="Q6829" s="15"/>
    </row>
    <row r="6830" spans="2:17" s="25" customFormat="1" x14ac:dyDescent="0.3">
      <c r="B6830" s="15" t="str">
        <f>IF(A6830="","",VLOOKUP(A6830,Tabulka3[[Číslo smlouvy   u pravidelné činnosti]:[Příjmení]],3,0))</f>
        <v/>
      </c>
      <c r="C6830" s="15" t="str">
        <f>IF(A6830="","",VLOOKUP(A6830,Tabulka3[[Číslo smlouvy   u pravidelné činnosti]:[Příjmení]],4,0))</f>
        <v/>
      </c>
      <c r="F6830" s="94"/>
      <c r="H6830" s="113"/>
      <c r="I6830" s="113"/>
      <c r="K6830" s="15"/>
      <c r="L6830" s="15"/>
      <c r="M6830" s="15">
        <f t="shared" si="318"/>
        <v>1</v>
      </c>
      <c r="N6830" s="15" t="str">
        <f t="shared" si="319"/>
        <v>-</v>
      </c>
      <c r="O6830" s="150">
        <f t="shared" si="320"/>
        <v>0</v>
      </c>
      <c r="P6830" s="15" t="str">
        <f>IF(COUNTIF('Personálie dobrovolníků '!U:X,N6830)&gt;0,"ANO","")</f>
        <v/>
      </c>
      <c r="Q6830" s="15"/>
    </row>
    <row r="6831" spans="2:17" s="25" customFormat="1" x14ac:dyDescent="0.3">
      <c r="B6831" s="15" t="str">
        <f>IF(A6831="","",VLOOKUP(A6831,Tabulka3[[Číslo smlouvy   u pravidelné činnosti]:[Příjmení]],3,0))</f>
        <v/>
      </c>
      <c r="C6831" s="15" t="str">
        <f>IF(A6831="","",VLOOKUP(A6831,Tabulka3[[Číslo smlouvy   u pravidelné činnosti]:[Příjmení]],4,0))</f>
        <v/>
      </c>
      <c r="F6831" s="94"/>
      <c r="H6831" s="113"/>
      <c r="I6831" s="113"/>
      <c r="K6831" s="15"/>
      <c r="L6831" s="15"/>
      <c r="M6831" s="15">
        <f t="shared" si="318"/>
        <v>1</v>
      </c>
      <c r="N6831" s="15" t="str">
        <f t="shared" si="319"/>
        <v>-</v>
      </c>
      <c r="O6831" s="150">
        <f t="shared" si="320"/>
        <v>0</v>
      </c>
      <c r="P6831" s="15" t="str">
        <f>IF(COUNTIF('Personálie dobrovolníků '!U:X,N6831)&gt;0,"ANO","")</f>
        <v/>
      </c>
      <c r="Q6831" s="15"/>
    </row>
    <row r="6832" spans="2:17" s="25" customFormat="1" x14ac:dyDescent="0.3">
      <c r="B6832" s="15" t="str">
        <f>IF(A6832="","",VLOOKUP(A6832,Tabulka3[[Číslo smlouvy   u pravidelné činnosti]:[Příjmení]],3,0))</f>
        <v/>
      </c>
      <c r="C6832" s="15" t="str">
        <f>IF(A6832="","",VLOOKUP(A6832,Tabulka3[[Číslo smlouvy   u pravidelné činnosti]:[Příjmení]],4,0))</f>
        <v/>
      </c>
      <c r="F6832" s="94"/>
      <c r="H6832" s="113"/>
      <c r="I6832" s="113"/>
      <c r="K6832" s="15"/>
      <c r="L6832" s="15"/>
      <c r="M6832" s="15">
        <f t="shared" si="318"/>
        <v>1</v>
      </c>
      <c r="N6832" s="15" t="str">
        <f t="shared" si="319"/>
        <v>-</v>
      </c>
      <c r="O6832" s="150">
        <f t="shared" si="320"/>
        <v>0</v>
      </c>
      <c r="P6832" s="15" t="str">
        <f>IF(COUNTIF('Personálie dobrovolníků '!U:X,N6832)&gt;0,"ANO","")</f>
        <v/>
      </c>
      <c r="Q6832" s="15"/>
    </row>
    <row r="6833" spans="2:17" s="25" customFormat="1" x14ac:dyDescent="0.3">
      <c r="B6833" s="15" t="str">
        <f>IF(A6833="","",VLOOKUP(A6833,Tabulka3[[Číslo smlouvy   u pravidelné činnosti]:[Příjmení]],3,0))</f>
        <v/>
      </c>
      <c r="C6833" s="15" t="str">
        <f>IF(A6833="","",VLOOKUP(A6833,Tabulka3[[Číslo smlouvy   u pravidelné činnosti]:[Příjmení]],4,0))</f>
        <v/>
      </c>
      <c r="F6833" s="94"/>
      <c r="H6833" s="113"/>
      <c r="I6833" s="113"/>
      <c r="K6833" s="15"/>
      <c r="L6833" s="15"/>
      <c r="M6833" s="15">
        <f t="shared" si="318"/>
        <v>1</v>
      </c>
      <c r="N6833" s="15" t="str">
        <f t="shared" si="319"/>
        <v>-</v>
      </c>
      <c r="O6833" s="150">
        <f t="shared" si="320"/>
        <v>0</v>
      </c>
      <c r="P6833" s="15" t="str">
        <f>IF(COUNTIF('Personálie dobrovolníků '!U:X,N6833)&gt;0,"ANO","")</f>
        <v/>
      </c>
      <c r="Q6833" s="15"/>
    </row>
    <row r="6834" spans="2:17" s="25" customFormat="1" x14ac:dyDescent="0.3">
      <c r="B6834" s="15" t="str">
        <f>IF(A6834="","",VLOOKUP(A6834,Tabulka3[[Číslo smlouvy   u pravidelné činnosti]:[Příjmení]],3,0))</f>
        <v/>
      </c>
      <c r="C6834" s="15" t="str">
        <f>IF(A6834="","",VLOOKUP(A6834,Tabulka3[[Číslo smlouvy   u pravidelné činnosti]:[Příjmení]],4,0))</f>
        <v/>
      </c>
      <c r="F6834" s="94"/>
      <c r="H6834" s="113"/>
      <c r="I6834" s="113"/>
      <c r="K6834" s="15"/>
      <c r="L6834" s="15"/>
      <c r="M6834" s="15">
        <f t="shared" si="318"/>
        <v>1</v>
      </c>
      <c r="N6834" s="15" t="str">
        <f t="shared" si="319"/>
        <v>-</v>
      </c>
      <c r="O6834" s="150">
        <f t="shared" si="320"/>
        <v>0</v>
      </c>
      <c r="P6834" s="15" t="str">
        <f>IF(COUNTIF('Personálie dobrovolníků '!U:X,N6834)&gt;0,"ANO","")</f>
        <v/>
      </c>
      <c r="Q6834" s="15"/>
    </row>
    <row r="6835" spans="2:17" s="25" customFormat="1" x14ac:dyDescent="0.3">
      <c r="B6835" s="15" t="str">
        <f>IF(A6835="","",VLOOKUP(A6835,Tabulka3[[Číslo smlouvy   u pravidelné činnosti]:[Příjmení]],3,0))</f>
        <v/>
      </c>
      <c r="C6835" s="15" t="str">
        <f>IF(A6835="","",VLOOKUP(A6835,Tabulka3[[Číslo smlouvy   u pravidelné činnosti]:[Příjmení]],4,0))</f>
        <v/>
      </c>
      <c r="F6835" s="94"/>
      <c r="H6835" s="113"/>
      <c r="I6835" s="113"/>
      <c r="K6835" s="15"/>
      <c r="L6835" s="15"/>
      <c r="M6835" s="15">
        <f t="shared" si="318"/>
        <v>1</v>
      </c>
      <c r="N6835" s="15" t="str">
        <f t="shared" si="319"/>
        <v>-</v>
      </c>
      <c r="O6835" s="150">
        <f t="shared" si="320"/>
        <v>0</v>
      </c>
      <c r="P6835" s="15" t="str">
        <f>IF(COUNTIF('Personálie dobrovolníků '!U:X,N6835)&gt;0,"ANO","")</f>
        <v/>
      </c>
      <c r="Q6835" s="15"/>
    </row>
    <row r="6836" spans="2:17" s="25" customFormat="1" x14ac:dyDescent="0.3">
      <c r="B6836" s="15" t="str">
        <f>IF(A6836="","",VLOOKUP(A6836,Tabulka3[[Číslo smlouvy   u pravidelné činnosti]:[Příjmení]],3,0))</f>
        <v/>
      </c>
      <c r="C6836" s="15" t="str">
        <f>IF(A6836="","",VLOOKUP(A6836,Tabulka3[[Číslo smlouvy   u pravidelné činnosti]:[Příjmení]],4,0))</f>
        <v/>
      </c>
      <c r="F6836" s="94"/>
      <c r="H6836" s="113"/>
      <c r="I6836" s="113"/>
      <c r="K6836" s="15"/>
      <c r="L6836" s="15"/>
      <c r="M6836" s="15">
        <f t="shared" si="318"/>
        <v>1</v>
      </c>
      <c r="N6836" s="15" t="str">
        <f t="shared" si="319"/>
        <v>-</v>
      </c>
      <c r="O6836" s="150">
        <f t="shared" si="320"/>
        <v>0</v>
      </c>
      <c r="P6836" s="15" t="str">
        <f>IF(COUNTIF('Personálie dobrovolníků '!U:X,N6836)&gt;0,"ANO","")</f>
        <v/>
      </c>
      <c r="Q6836" s="15"/>
    </row>
    <row r="6837" spans="2:17" s="25" customFormat="1" x14ac:dyDescent="0.3">
      <c r="B6837" s="15" t="str">
        <f>IF(A6837="","",VLOOKUP(A6837,Tabulka3[[Číslo smlouvy   u pravidelné činnosti]:[Příjmení]],3,0))</f>
        <v/>
      </c>
      <c r="C6837" s="15" t="str">
        <f>IF(A6837="","",VLOOKUP(A6837,Tabulka3[[Číslo smlouvy   u pravidelné činnosti]:[Příjmení]],4,0))</f>
        <v/>
      </c>
      <c r="F6837" s="94"/>
      <c r="H6837" s="113"/>
      <c r="I6837" s="113"/>
      <c r="K6837" s="15"/>
      <c r="L6837" s="15"/>
      <c r="M6837" s="15">
        <f t="shared" si="318"/>
        <v>1</v>
      </c>
      <c r="N6837" s="15" t="str">
        <f t="shared" si="319"/>
        <v>-</v>
      </c>
      <c r="O6837" s="150">
        <f t="shared" si="320"/>
        <v>0</v>
      </c>
      <c r="P6837" s="15" t="str">
        <f>IF(COUNTIF('Personálie dobrovolníků '!U:X,N6837)&gt;0,"ANO","")</f>
        <v/>
      </c>
      <c r="Q6837" s="15"/>
    </row>
    <row r="6838" spans="2:17" s="25" customFormat="1" x14ac:dyDescent="0.3">
      <c r="B6838" s="15" t="str">
        <f>IF(A6838="","",VLOOKUP(A6838,Tabulka3[[Číslo smlouvy   u pravidelné činnosti]:[Příjmení]],3,0))</f>
        <v/>
      </c>
      <c r="C6838" s="15" t="str">
        <f>IF(A6838="","",VLOOKUP(A6838,Tabulka3[[Číslo smlouvy   u pravidelné činnosti]:[Příjmení]],4,0))</f>
        <v/>
      </c>
      <c r="F6838" s="94"/>
      <c r="H6838" s="113"/>
      <c r="I6838" s="113"/>
      <c r="K6838" s="15"/>
      <c r="L6838" s="15"/>
      <c r="M6838" s="15">
        <f t="shared" si="318"/>
        <v>1</v>
      </c>
      <c r="N6838" s="15" t="str">
        <f t="shared" si="319"/>
        <v>-</v>
      </c>
      <c r="O6838" s="150">
        <f t="shared" si="320"/>
        <v>0</v>
      </c>
      <c r="P6838" s="15" t="str">
        <f>IF(COUNTIF('Personálie dobrovolníků '!U:X,N6838)&gt;0,"ANO","")</f>
        <v/>
      </c>
      <c r="Q6838" s="15"/>
    </row>
    <row r="6839" spans="2:17" s="25" customFormat="1" x14ac:dyDescent="0.3">
      <c r="B6839" s="15" t="str">
        <f>IF(A6839="","",VLOOKUP(A6839,Tabulka3[[Číslo smlouvy   u pravidelné činnosti]:[Příjmení]],3,0))</f>
        <v/>
      </c>
      <c r="C6839" s="15" t="str">
        <f>IF(A6839="","",VLOOKUP(A6839,Tabulka3[[Číslo smlouvy   u pravidelné činnosti]:[Příjmení]],4,0))</f>
        <v/>
      </c>
      <c r="F6839" s="94"/>
      <c r="H6839" s="113"/>
      <c r="I6839" s="113"/>
      <c r="K6839" s="15"/>
      <c r="L6839" s="15"/>
      <c r="M6839" s="15">
        <f t="shared" si="318"/>
        <v>1</v>
      </c>
      <c r="N6839" s="15" t="str">
        <f t="shared" si="319"/>
        <v>-</v>
      </c>
      <c r="O6839" s="150">
        <f t="shared" si="320"/>
        <v>0</v>
      </c>
      <c r="P6839" s="15" t="str">
        <f>IF(COUNTIF('Personálie dobrovolníků '!U:X,N6839)&gt;0,"ANO","")</f>
        <v/>
      </c>
      <c r="Q6839" s="15"/>
    </row>
    <row r="6840" spans="2:17" s="25" customFormat="1" x14ac:dyDescent="0.3">
      <c r="B6840" s="15" t="str">
        <f>IF(A6840="","",VLOOKUP(A6840,Tabulka3[[Číslo smlouvy   u pravidelné činnosti]:[Příjmení]],3,0))</f>
        <v/>
      </c>
      <c r="C6840" s="15" t="str">
        <f>IF(A6840="","",VLOOKUP(A6840,Tabulka3[[Číslo smlouvy   u pravidelné činnosti]:[Příjmení]],4,0))</f>
        <v/>
      </c>
      <c r="F6840" s="94"/>
      <c r="H6840" s="113"/>
      <c r="I6840" s="113"/>
      <c r="K6840" s="15"/>
      <c r="L6840" s="15"/>
      <c r="M6840" s="15">
        <f t="shared" si="318"/>
        <v>1</v>
      </c>
      <c r="N6840" s="15" t="str">
        <f t="shared" si="319"/>
        <v>-</v>
      </c>
      <c r="O6840" s="150">
        <f t="shared" si="320"/>
        <v>0</v>
      </c>
      <c r="P6840" s="15" t="str">
        <f>IF(COUNTIF('Personálie dobrovolníků '!U:X,N6840)&gt;0,"ANO","")</f>
        <v/>
      </c>
      <c r="Q6840" s="15"/>
    </row>
    <row r="6841" spans="2:17" s="25" customFormat="1" x14ac:dyDescent="0.3">
      <c r="B6841" s="15" t="str">
        <f>IF(A6841="","",VLOOKUP(A6841,Tabulka3[[Číslo smlouvy   u pravidelné činnosti]:[Příjmení]],3,0))</f>
        <v/>
      </c>
      <c r="C6841" s="15" t="str">
        <f>IF(A6841="","",VLOOKUP(A6841,Tabulka3[[Číslo smlouvy   u pravidelné činnosti]:[Příjmení]],4,0))</f>
        <v/>
      </c>
      <c r="F6841" s="94"/>
      <c r="H6841" s="113"/>
      <c r="I6841" s="113"/>
      <c r="K6841" s="15"/>
      <c r="L6841" s="15"/>
      <c r="M6841" s="15">
        <f t="shared" si="318"/>
        <v>1</v>
      </c>
      <c r="N6841" s="15" t="str">
        <f t="shared" si="319"/>
        <v>-</v>
      </c>
      <c r="O6841" s="150">
        <f t="shared" si="320"/>
        <v>0</v>
      </c>
      <c r="P6841" s="15" t="str">
        <f>IF(COUNTIF('Personálie dobrovolníků '!U:X,N6841)&gt;0,"ANO","")</f>
        <v/>
      </c>
      <c r="Q6841" s="15"/>
    </row>
    <row r="6842" spans="2:17" s="25" customFormat="1" x14ac:dyDescent="0.3">
      <c r="B6842" s="15" t="str">
        <f>IF(A6842="","",VLOOKUP(A6842,Tabulka3[[Číslo smlouvy   u pravidelné činnosti]:[Příjmení]],3,0))</f>
        <v/>
      </c>
      <c r="C6842" s="15" t="str">
        <f>IF(A6842="","",VLOOKUP(A6842,Tabulka3[[Číslo smlouvy   u pravidelné činnosti]:[Příjmení]],4,0))</f>
        <v/>
      </c>
      <c r="F6842" s="94"/>
      <c r="H6842" s="113"/>
      <c r="I6842" s="113"/>
      <c r="K6842" s="15"/>
      <c r="L6842" s="15"/>
      <c r="M6842" s="15">
        <f t="shared" si="318"/>
        <v>1</v>
      </c>
      <c r="N6842" s="15" t="str">
        <f t="shared" si="319"/>
        <v>-</v>
      </c>
      <c r="O6842" s="150">
        <f t="shared" si="320"/>
        <v>0</v>
      </c>
      <c r="P6842" s="15" t="str">
        <f>IF(COUNTIF('Personálie dobrovolníků '!U:X,N6842)&gt;0,"ANO","")</f>
        <v/>
      </c>
      <c r="Q6842" s="15"/>
    </row>
    <row r="6843" spans="2:17" s="25" customFormat="1" x14ac:dyDescent="0.3">
      <c r="B6843" s="15" t="str">
        <f>IF(A6843="","",VLOOKUP(A6843,Tabulka3[[Číslo smlouvy   u pravidelné činnosti]:[Příjmení]],3,0))</f>
        <v/>
      </c>
      <c r="C6843" s="15" t="str">
        <f>IF(A6843="","",VLOOKUP(A6843,Tabulka3[[Číslo smlouvy   u pravidelné činnosti]:[Příjmení]],4,0))</f>
        <v/>
      </c>
      <c r="F6843" s="94"/>
      <c r="H6843" s="113"/>
      <c r="I6843" s="113"/>
      <c r="K6843" s="15"/>
      <c r="L6843" s="15"/>
      <c r="M6843" s="15">
        <f t="shared" si="318"/>
        <v>1</v>
      </c>
      <c r="N6843" s="15" t="str">
        <f t="shared" si="319"/>
        <v>-</v>
      </c>
      <c r="O6843" s="150">
        <f t="shared" si="320"/>
        <v>0</v>
      </c>
      <c r="P6843" s="15" t="str">
        <f>IF(COUNTIF('Personálie dobrovolníků '!U:X,N6843)&gt;0,"ANO","")</f>
        <v/>
      </c>
      <c r="Q6843" s="15"/>
    </row>
    <row r="6844" spans="2:17" s="25" customFormat="1" x14ac:dyDescent="0.3">
      <c r="B6844" s="15" t="str">
        <f>IF(A6844="","",VLOOKUP(A6844,Tabulka3[[Číslo smlouvy   u pravidelné činnosti]:[Příjmení]],3,0))</f>
        <v/>
      </c>
      <c r="C6844" s="15" t="str">
        <f>IF(A6844="","",VLOOKUP(A6844,Tabulka3[[Číslo smlouvy   u pravidelné činnosti]:[Příjmení]],4,0))</f>
        <v/>
      </c>
      <c r="F6844" s="94"/>
      <c r="H6844" s="113"/>
      <c r="I6844" s="113"/>
      <c r="K6844" s="15"/>
      <c r="L6844" s="15"/>
      <c r="M6844" s="15">
        <f t="shared" si="318"/>
        <v>1</v>
      </c>
      <c r="N6844" s="15" t="str">
        <f t="shared" si="319"/>
        <v>-</v>
      </c>
      <c r="O6844" s="150">
        <f t="shared" si="320"/>
        <v>0</v>
      </c>
      <c r="P6844" s="15" t="str">
        <f>IF(COUNTIF('Personálie dobrovolníků '!U:X,N6844)&gt;0,"ANO","")</f>
        <v/>
      </c>
      <c r="Q6844" s="15"/>
    </row>
    <row r="6845" spans="2:17" s="25" customFormat="1" x14ac:dyDescent="0.3">
      <c r="B6845" s="15" t="str">
        <f>IF(A6845="","",VLOOKUP(A6845,Tabulka3[[Číslo smlouvy   u pravidelné činnosti]:[Příjmení]],3,0))</f>
        <v/>
      </c>
      <c r="C6845" s="15" t="str">
        <f>IF(A6845="","",VLOOKUP(A6845,Tabulka3[[Číslo smlouvy   u pravidelné činnosti]:[Příjmení]],4,0))</f>
        <v/>
      </c>
      <c r="F6845" s="94"/>
      <c r="H6845" s="113"/>
      <c r="I6845" s="113"/>
      <c r="K6845" s="15"/>
      <c r="L6845" s="15"/>
      <c r="M6845" s="15">
        <f t="shared" si="318"/>
        <v>1</v>
      </c>
      <c r="N6845" s="15" t="str">
        <f t="shared" si="319"/>
        <v>-</v>
      </c>
      <c r="O6845" s="150">
        <f t="shared" si="320"/>
        <v>0</v>
      </c>
      <c r="P6845" s="15" t="str">
        <f>IF(COUNTIF('Personálie dobrovolníků '!U:X,N6845)&gt;0,"ANO","")</f>
        <v/>
      </c>
      <c r="Q6845" s="15"/>
    </row>
    <row r="6846" spans="2:17" s="25" customFormat="1" x14ac:dyDescent="0.3">
      <c r="B6846" s="15" t="str">
        <f>IF(A6846="","",VLOOKUP(A6846,Tabulka3[[Číslo smlouvy   u pravidelné činnosti]:[Příjmení]],3,0))</f>
        <v/>
      </c>
      <c r="C6846" s="15" t="str">
        <f>IF(A6846="","",VLOOKUP(A6846,Tabulka3[[Číslo smlouvy   u pravidelné činnosti]:[Příjmení]],4,0))</f>
        <v/>
      </c>
      <c r="F6846" s="94"/>
      <c r="H6846" s="113"/>
      <c r="I6846" s="113"/>
      <c r="K6846" s="15"/>
      <c r="L6846" s="15"/>
      <c r="M6846" s="15">
        <f t="shared" si="318"/>
        <v>1</v>
      </c>
      <c r="N6846" s="15" t="str">
        <f t="shared" si="319"/>
        <v>-</v>
      </c>
      <c r="O6846" s="150">
        <f t="shared" si="320"/>
        <v>0</v>
      </c>
      <c r="P6846" s="15" t="str">
        <f>IF(COUNTIF('Personálie dobrovolníků '!U:X,N6846)&gt;0,"ANO","")</f>
        <v/>
      </c>
      <c r="Q6846" s="15"/>
    </row>
    <row r="6847" spans="2:17" s="25" customFormat="1" x14ac:dyDescent="0.3">
      <c r="B6847" s="15" t="str">
        <f>IF(A6847="","",VLOOKUP(A6847,Tabulka3[[Číslo smlouvy   u pravidelné činnosti]:[Příjmení]],3,0))</f>
        <v/>
      </c>
      <c r="C6847" s="15" t="str">
        <f>IF(A6847="","",VLOOKUP(A6847,Tabulka3[[Číslo smlouvy   u pravidelné činnosti]:[Příjmení]],4,0))</f>
        <v/>
      </c>
      <c r="F6847" s="94"/>
      <c r="H6847" s="113"/>
      <c r="I6847" s="113"/>
      <c r="K6847" s="15"/>
      <c r="L6847" s="15"/>
      <c r="M6847" s="15">
        <f t="shared" si="318"/>
        <v>1</v>
      </c>
      <c r="N6847" s="15" t="str">
        <f t="shared" si="319"/>
        <v>-</v>
      </c>
      <c r="O6847" s="150">
        <f t="shared" si="320"/>
        <v>0</v>
      </c>
      <c r="P6847" s="15" t="str">
        <f>IF(COUNTIF('Personálie dobrovolníků '!U:X,N6847)&gt;0,"ANO","")</f>
        <v/>
      </c>
      <c r="Q6847" s="15"/>
    </row>
    <row r="6848" spans="2:17" s="25" customFormat="1" x14ac:dyDescent="0.3">
      <c r="B6848" s="15" t="str">
        <f>IF(A6848="","",VLOOKUP(A6848,Tabulka3[[Číslo smlouvy   u pravidelné činnosti]:[Příjmení]],3,0))</f>
        <v/>
      </c>
      <c r="C6848" s="15" t="str">
        <f>IF(A6848="","",VLOOKUP(A6848,Tabulka3[[Číslo smlouvy   u pravidelné činnosti]:[Příjmení]],4,0))</f>
        <v/>
      </c>
      <c r="F6848" s="94"/>
      <c r="H6848" s="113"/>
      <c r="I6848" s="113"/>
      <c r="K6848" s="15"/>
      <c r="L6848" s="15"/>
      <c r="M6848" s="15">
        <f t="shared" si="318"/>
        <v>1</v>
      </c>
      <c r="N6848" s="15" t="str">
        <f t="shared" si="319"/>
        <v>-</v>
      </c>
      <c r="O6848" s="150">
        <f t="shared" si="320"/>
        <v>0</v>
      </c>
      <c r="P6848" s="15" t="str">
        <f>IF(COUNTIF('Personálie dobrovolníků '!U:X,N6848)&gt;0,"ANO","")</f>
        <v/>
      </c>
      <c r="Q6848" s="15"/>
    </row>
    <row r="6849" spans="2:17" s="25" customFormat="1" x14ac:dyDescent="0.3">
      <c r="B6849" s="15" t="str">
        <f>IF(A6849="","",VLOOKUP(A6849,Tabulka3[[Číslo smlouvy   u pravidelné činnosti]:[Příjmení]],3,0))</f>
        <v/>
      </c>
      <c r="C6849" s="15" t="str">
        <f>IF(A6849="","",VLOOKUP(A6849,Tabulka3[[Číslo smlouvy   u pravidelné činnosti]:[Příjmení]],4,0))</f>
        <v/>
      </c>
      <c r="F6849" s="94"/>
      <c r="H6849" s="113"/>
      <c r="I6849" s="113"/>
      <c r="K6849" s="15"/>
      <c r="L6849" s="15"/>
      <c r="M6849" s="15">
        <f t="shared" si="318"/>
        <v>1</v>
      </c>
      <c r="N6849" s="15" t="str">
        <f t="shared" si="319"/>
        <v>-</v>
      </c>
      <c r="O6849" s="150">
        <f t="shared" si="320"/>
        <v>0</v>
      </c>
      <c r="P6849" s="15" t="str">
        <f>IF(COUNTIF('Personálie dobrovolníků '!U:X,N6849)&gt;0,"ANO","")</f>
        <v/>
      </c>
      <c r="Q6849" s="15"/>
    </row>
    <row r="6850" spans="2:17" s="25" customFormat="1" x14ac:dyDescent="0.3">
      <c r="B6850" s="15" t="str">
        <f>IF(A6850="","",VLOOKUP(A6850,Tabulka3[[Číslo smlouvy   u pravidelné činnosti]:[Příjmení]],3,0))</f>
        <v/>
      </c>
      <c r="C6850" s="15" t="str">
        <f>IF(A6850="","",VLOOKUP(A6850,Tabulka3[[Číslo smlouvy   u pravidelné činnosti]:[Příjmení]],4,0))</f>
        <v/>
      </c>
      <c r="F6850" s="94"/>
      <c r="H6850" s="113"/>
      <c r="I6850" s="113"/>
      <c r="K6850" s="15"/>
      <c r="L6850" s="15"/>
      <c r="M6850" s="15">
        <f t="shared" si="318"/>
        <v>1</v>
      </c>
      <c r="N6850" s="15" t="str">
        <f t="shared" si="319"/>
        <v>-</v>
      </c>
      <c r="O6850" s="150">
        <f t="shared" si="320"/>
        <v>0</v>
      </c>
      <c r="P6850" s="15" t="str">
        <f>IF(COUNTIF('Personálie dobrovolníků '!U:X,N6850)&gt;0,"ANO","")</f>
        <v/>
      </c>
      <c r="Q6850" s="15"/>
    </row>
    <row r="6851" spans="2:17" s="25" customFormat="1" x14ac:dyDescent="0.3">
      <c r="B6851" s="15" t="str">
        <f>IF(A6851="","",VLOOKUP(A6851,Tabulka3[[Číslo smlouvy   u pravidelné činnosti]:[Příjmení]],3,0))</f>
        <v/>
      </c>
      <c r="C6851" s="15" t="str">
        <f>IF(A6851="","",VLOOKUP(A6851,Tabulka3[[Číslo smlouvy   u pravidelné činnosti]:[Příjmení]],4,0))</f>
        <v/>
      </c>
      <c r="F6851" s="94"/>
      <c r="H6851" s="113"/>
      <c r="I6851" s="113"/>
      <c r="K6851" s="15"/>
      <c r="L6851" s="15"/>
      <c r="M6851" s="15">
        <f t="shared" si="318"/>
        <v>1</v>
      </c>
      <c r="N6851" s="15" t="str">
        <f t="shared" si="319"/>
        <v>-</v>
      </c>
      <c r="O6851" s="150">
        <f t="shared" si="320"/>
        <v>0</v>
      </c>
      <c r="P6851" s="15" t="str">
        <f>IF(COUNTIF('Personálie dobrovolníků '!U:X,N6851)&gt;0,"ANO","")</f>
        <v/>
      </c>
      <c r="Q6851" s="15"/>
    </row>
    <row r="6852" spans="2:17" s="25" customFormat="1" x14ac:dyDescent="0.3">
      <c r="B6852" s="15" t="str">
        <f>IF(A6852="","",VLOOKUP(A6852,Tabulka3[[Číslo smlouvy   u pravidelné činnosti]:[Příjmení]],3,0))</f>
        <v/>
      </c>
      <c r="C6852" s="15" t="str">
        <f>IF(A6852="","",VLOOKUP(A6852,Tabulka3[[Číslo smlouvy   u pravidelné činnosti]:[Příjmení]],4,0))</f>
        <v/>
      </c>
      <c r="F6852" s="94"/>
      <c r="H6852" s="113"/>
      <c r="I6852" s="113"/>
      <c r="K6852" s="15"/>
      <c r="L6852" s="15"/>
      <c r="M6852" s="15">
        <f t="shared" ref="M6852:M6915" si="321">IF(OR(
   AND($H6852=$K$12, $I6852=$L$4),
   AND($H6852=$K$12, $I6852=$L$5),
   AND($H6852=$K$12, $I6852=$L$6),
   AND($H6852=$K$12, $I6852=$L$7),
   AND($H6852=$K$11, $I6852=$L$4),
   AND($H6852=$K$11, $I6852=$L$5),
   AND($H6852=$K$11, $I6852=$L$6),
   AND($H6852=$K$11, $I6852=$L$7),
   AND($H6852=$K$5, $I6852=$L$5),
   AND($H6852=$K$6, $I6852=$L$4),
   AND($H6852=$K$6, $I6852=$L$5),
   AND($H6852=$K$6, $I6852=$L$7),
   AND($H6852=$K$4, $I6852=$L$6),
), 0, 1)</f>
        <v>1</v>
      </c>
      <c r="N6852" s="15" t="str">
        <f t="shared" ref="N6852:N6915" si="322">A6852 &amp; "-" &amp; J6852</f>
        <v>-</v>
      </c>
      <c r="O6852" s="150">
        <f t="shared" ref="O6852:O6915" si="323">IF(AND(M6852&lt;&gt;0, P6852="ANO"), 1, 0)</f>
        <v>0</v>
      </c>
      <c r="P6852" s="15" t="str">
        <f>IF(COUNTIF('Personálie dobrovolníků '!U:X,N6852)&gt;0,"ANO","")</f>
        <v/>
      </c>
      <c r="Q6852" s="15"/>
    </row>
    <row r="6853" spans="2:17" s="25" customFormat="1" x14ac:dyDescent="0.3">
      <c r="B6853" s="15" t="str">
        <f>IF(A6853="","",VLOOKUP(A6853,Tabulka3[[Číslo smlouvy   u pravidelné činnosti]:[Příjmení]],3,0))</f>
        <v/>
      </c>
      <c r="C6853" s="15" t="str">
        <f>IF(A6853="","",VLOOKUP(A6853,Tabulka3[[Číslo smlouvy   u pravidelné činnosti]:[Příjmení]],4,0))</f>
        <v/>
      </c>
      <c r="F6853" s="94"/>
      <c r="H6853" s="113"/>
      <c r="I6853" s="113"/>
      <c r="K6853" s="15"/>
      <c r="L6853" s="15"/>
      <c r="M6853" s="15">
        <f t="shared" si="321"/>
        <v>1</v>
      </c>
      <c r="N6853" s="15" t="str">
        <f t="shared" si="322"/>
        <v>-</v>
      </c>
      <c r="O6853" s="150">
        <f t="shared" si="323"/>
        <v>0</v>
      </c>
      <c r="P6853" s="15" t="str">
        <f>IF(COUNTIF('Personálie dobrovolníků '!U:X,N6853)&gt;0,"ANO","")</f>
        <v/>
      </c>
      <c r="Q6853" s="15"/>
    </row>
    <row r="6854" spans="2:17" s="25" customFormat="1" x14ac:dyDescent="0.3">
      <c r="B6854" s="15" t="str">
        <f>IF(A6854="","",VLOOKUP(A6854,Tabulka3[[Číslo smlouvy   u pravidelné činnosti]:[Příjmení]],3,0))</f>
        <v/>
      </c>
      <c r="C6854" s="15" t="str">
        <f>IF(A6854="","",VLOOKUP(A6854,Tabulka3[[Číslo smlouvy   u pravidelné činnosti]:[Příjmení]],4,0))</f>
        <v/>
      </c>
      <c r="F6854" s="94"/>
      <c r="H6854" s="113"/>
      <c r="I6854" s="113"/>
      <c r="K6854" s="15"/>
      <c r="L6854" s="15"/>
      <c r="M6854" s="15">
        <f t="shared" si="321"/>
        <v>1</v>
      </c>
      <c r="N6854" s="15" t="str">
        <f t="shared" si="322"/>
        <v>-</v>
      </c>
      <c r="O6854" s="150">
        <f t="shared" si="323"/>
        <v>0</v>
      </c>
      <c r="P6854" s="15" t="str">
        <f>IF(COUNTIF('Personálie dobrovolníků '!U:X,N6854)&gt;0,"ANO","")</f>
        <v/>
      </c>
      <c r="Q6854" s="15"/>
    </row>
    <row r="6855" spans="2:17" s="25" customFormat="1" x14ac:dyDescent="0.3">
      <c r="B6855" s="15" t="str">
        <f>IF(A6855="","",VLOOKUP(A6855,Tabulka3[[Číslo smlouvy   u pravidelné činnosti]:[Příjmení]],3,0))</f>
        <v/>
      </c>
      <c r="C6855" s="15" t="str">
        <f>IF(A6855="","",VLOOKUP(A6855,Tabulka3[[Číslo smlouvy   u pravidelné činnosti]:[Příjmení]],4,0))</f>
        <v/>
      </c>
      <c r="F6855" s="94"/>
      <c r="H6855" s="113"/>
      <c r="I6855" s="113"/>
      <c r="K6855" s="15"/>
      <c r="L6855" s="15"/>
      <c r="M6855" s="15">
        <f t="shared" si="321"/>
        <v>1</v>
      </c>
      <c r="N6855" s="15" t="str">
        <f t="shared" si="322"/>
        <v>-</v>
      </c>
      <c r="O6855" s="150">
        <f t="shared" si="323"/>
        <v>0</v>
      </c>
      <c r="P6855" s="15" t="str">
        <f>IF(COUNTIF('Personálie dobrovolníků '!U:X,N6855)&gt;0,"ANO","")</f>
        <v/>
      </c>
      <c r="Q6855" s="15"/>
    </row>
    <row r="6856" spans="2:17" s="25" customFormat="1" x14ac:dyDescent="0.3">
      <c r="B6856" s="15" t="str">
        <f>IF(A6856="","",VLOOKUP(A6856,Tabulka3[[Číslo smlouvy   u pravidelné činnosti]:[Příjmení]],3,0))</f>
        <v/>
      </c>
      <c r="C6856" s="15" t="str">
        <f>IF(A6856="","",VLOOKUP(A6856,Tabulka3[[Číslo smlouvy   u pravidelné činnosti]:[Příjmení]],4,0))</f>
        <v/>
      </c>
      <c r="F6856" s="94"/>
      <c r="H6856" s="113"/>
      <c r="I6856" s="113"/>
      <c r="K6856" s="15"/>
      <c r="L6856" s="15"/>
      <c r="M6856" s="15">
        <f t="shared" si="321"/>
        <v>1</v>
      </c>
      <c r="N6856" s="15" t="str">
        <f t="shared" si="322"/>
        <v>-</v>
      </c>
      <c r="O6856" s="150">
        <f t="shared" si="323"/>
        <v>0</v>
      </c>
      <c r="P6856" s="15" t="str">
        <f>IF(COUNTIF('Personálie dobrovolníků '!U:X,N6856)&gt;0,"ANO","")</f>
        <v/>
      </c>
      <c r="Q6856" s="15"/>
    </row>
    <row r="6857" spans="2:17" s="25" customFormat="1" x14ac:dyDescent="0.3">
      <c r="B6857" s="15" t="str">
        <f>IF(A6857="","",VLOOKUP(A6857,Tabulka3[[Číslo smlouvy   u pravidelné činnosti]:[Příjmení]],3,0))</f>
        <v/>
      </c>
      <c r="C6857" s="15" t="str">
        <f>IF(A6857="","",VLOOKUP(A6857,Tabulka3[[Číslo smlouvy   u pravidelné činnosti]:[Příjmení]],4,0))</f>
        <v/>
      </c>
      <c r="F6857" s="94"/>
      <c r="H6857" s="113"/>
      <c r="I6857" s="113"/>
      <c r="K6857" s="15"/>
      <c r="L6857" s="15"/>
      <c r="M6857" s="15">
        <f t="shared" si="321"/>
        <v>1</v>
      </c>
      <c r="N6857" s="15" t="str">
        <f t="shared" si="322"/>
        <v>-</v>
      </c>
      <c r="O6857" s="150">
        <f t="shared" si="323"/>
        <v>0</v>
      </c>
      <c r="P6857" s="15" t="str">
        <f>IF(COUNTIF('Personálie dobrovolníků '!U:X,N6857)&gt;0,"ANO","")</f>
        <v/>
      </c>
      <c r="Q6857" s="15"/>
    </row>
    <row r="6858" spans="2:17" s="25" customFormat="1" x14ac:dyDescent="0.3">
      <c r="B6858" s="15" t="str">
        <f>IF(A6858="","",VLOOKUP(A6858,Tabulka3[[Číslo smlouvy   u pravidelné činnosti]:[Příjmení]],3,0))</f>
        <v/>
      </c>
      <c r="C6858" s="15" t="str">
        <f>IF(A6858="","",VLOOKUP(A6858,Tabulka3[[Číslo smlouvy   u pravidelné činnosti]:[Příjmení]],4,0))</f>
        <v/>
      </c>
      <c r="F6858" s="94"/>
      <c r="H6858" s="113"/>
      <c r="I6858" s="113"/>
      <c r="K6858" s="15"/>
      <c r="L6858" s="15"/>
      <c r="M6858" s="15">
        <f t="shared" si="321"/>
        <v>1</v>
      </c>
      <c r="N6858" s="15" t="str">
        <f t="shared" si="322"/>
        <v>-</v>
      </c>
      <c r="O6858" s="150">
        <f t="shared" si="323"/>
        <v>0</v>
      </c>
      <c r="P6858" s="15" t="str">
        <f>IF(COUNTIF('Personálie dobrovolníků '!U:X,N6858)&gt;0,"ANO","")</f>
        <v/>
      </c>
      <c r="Q6858" s="15"/>
    </row>
    <row r="6859" spans="2:17" s="25" customFormat="1" x14ac:dyDescent="0.3">
      <c r="B6859" s="15" t="str">
        <f>IF(A6859="","",VLOOKUP(A6859,Tabulka3[[Číslo smlouvy   u pravidelné činnosti]:[Příjmení]],3,0))</f>
        <v/>
      </c>
      <c r="C6859" s="15" t="str">
        <f>IF(A6859="","",VLOOKUP(A6859,Tabulka3[[Číslo smlouvy   u pravidelné činnosti]:[Příjmení]],4,0))</f>
        <v/>
      </c>
      <c r="F6859" s="94"/>
      <c r="H6859" s="113"/>
      <c r="I6859" s="113"/>
      <c r="K6859" s="15"/>
      <c r="L6859" s="15"/>
      <c r="M6859" s="15">
        <f t="shared" si="321"/>
        <v>1</v>
      </c>
      <c r="N6859" s="15" t="str">
        <f t="shared" si="322"/>
        <v>-</v>
      </c>
      <c r="O6859" s="150">
        <f t="shared" si="323"/>
        <v>0</v>
      </c>
      <c r="P6859" s="15" t="str">
        <f>IF(COUNTIF('Personálie dobrovolníků '!U:X,N6859)&gt;0,"ANO","")</f>
        <v/>
      </c>
      <c r="Q6859" s="15"/>
    </row>
    <row r="6860" spans="2:17" s="25" customFormat="1" x14ac:dyDescent="0.3">
      <c r="B6860" s="15" t="str">
        <f>IF(A6860="","",VLOOKUP(A6860,Tabulka3[[Číslo smlouvy   u pravidelné činnosti]:[Příjmení]],3,0))</f>
        <v/>
      </c>
      <c r="C6860" s="15" t="str">
        <f>IF(A6860="","",VLOOKUP(A6860,Tabulka3[[Číslo smlouvy   u pravidelné činnosti]:[Příjmení]],4,0))</f>
        <v/>
      </c>
      <c r="F6860" s="94"/>
      <c r="H6860" s="113"/>
      <c r="I6860" s="113"/>
      <c r="K6860" s="15"/>
      <c r="L6860" s="15"/>
      <c r="M6860" s="15">
        <f t="shared" si="321"/>
        <v>1</v>
      </c>
      <c r="N6860" s="15" t="str">
        <f t="shared" si="322"/>
        <v>-</v>
      </c>
      <c r="O6860" s="150">
        <f t="shared" si="323"/>
        <v>0</v>
      </c>
      <c r="P6860" s="15" t="str">
        <f>IF(COUNTIF('Personálie dobrovolníků '!U:X,N6860)&gt;0,"ANO","")</f>
        <v/>
      </c>
      <c r="Q6860" s="15"/>
    </row>
    <row r="6861" spans="2:17" s="25" customFormat="1" x14ac:dyDescent="0.3">
      <c r="B6861" s="15" t="str">
        <f>IF(A6861="","",VLOOKUP(A6861,Tabulka3[[Číslo smlouvy   u pravidelné činnosti]:[Příjmení]],3,0))</f>
        <v/>
      </c>
      <c r="C6861" s="15" t="str">
        <f>IF(A6861="","",VLOOKUP(A6861,Tabulka3[[Číslo smlouvy   u pravidelné činnosti]:[Příjmení]],4,0))</f>
        <v/>
      </c>
      <c r="F6861" s="94"/>
      <c r="H6861" s="113"/>
      <c r="I6861" s="113"/>
      <c r="K6861" s="15"/>
      <c r="L6861" s="15"/>
      <c r="M6861" s="15">
        <f t="shared" si="321"/>
        <v>1</v>
      </c>
      <c r="N6861" s="15" t="str">
        <f t="shared" si="322"/>
        <v>-</v>
      </c>
      <c r="O6861" s="150">
        <f t="shared" si="323"/>
        <v>0</v>
      </c>
      <c r="P6861" s="15" t="str">
        <f>IF(COUNTIF('Personálie dobrovolníků '!U:X,N6861)&gt;0,"ANO","")</f>
        <v/>
      </c>
      <c r="Q6861" s="15"/>
    </row>
    <row r="6862" spans="2:17" s="25" customFormat="1" x14ac:dyDescent="0.3">
      <c r="B6862" s="15" t="str">
        <f>IF(A6862="","",VLOOKUP(A6862,Tabulka3[[Číslo smlouvy   u pravidelné činnosti]:[Příjmení]],3,0))</f>
        <v/>
      </c>
      <c r="C6862" s="15" t="str">
        <f>IF(A6862="","",VLOOKUP(A6862,Tabulka3[[Číslo smlouvy   u pravidelné činnosti]:[Příjmení]],4,0))</f>
        <v/>
      </c>
      <c r="F6862" s="94"/>
      <c r="H6862" s="113"/>
      <c r="I6862" s="113"/>
      <c r="K6862" s="15"/>
      <c r="L6862" s="15"/>
      <c r="M6862" s="15">
        <f t="shared" si="321"/>
        <v>1</v>
      </c>
      <c r="N6862" s="15" t="str">
        <f t="shared" si="322"/>
        <v>-</v>
      </c>
      <c r="O6862" s="150">
        <f t="shared" si="323"/>
        <v>0</v>
      </c>
      <c r="P6862" s="15" t="str">
        <f>IF(COUNTIF('Personálie dobrovolníků '!U:X,N6862)&gt;0,"ANO","")</f>
        <v/>
      </c>
      <c r="Q6862" s="15"/>
    </row>
    <row r="6863" spans="2:17" s="25" customFormat="1" x14ac:dyDescent="0.3">
      <c r="B6863" s="15" t="str">
        <f>IF(A6863="","",VLOOKUP(A6863,Tabulka3[[Číslo smlouvy   u pravidelné činnosti]:[Příjmení]],3,0))</f>
        <v/>
      </c>
      <c r="C6863" s="15" t="str">
        <f>IF(A6863="","",VLOOKUP(A6863,Tabulka3[[Číslo smlouvy   u pravidelné činnosti]:[Příjmení]],4,0))</f>
        <v/>
      </c>
      <c r="F6863" s="94"/>
      <c r="H6863" s="113"/>
      <c r="I6863" s="113"/>
      <c r="K6863" s="15"/>
      <c r="L6863" s="15"/>
      <c r="M6863" s="15">
        <f t="shared" si="321"/>
        <v>1</v>
      </c>
      <c r="N6863" s="15" t="str">
        <f t="shared" si="322"/>
        <v>-</v>
      </c>
      <c r="O6863" s="150">
        <f t="shared" si="323"/>
        <v>0</v>
      </c>
      <c r="P6863" s="15" t="str">
        <f>IF(COUNTIF('Personálie dobrovolníků '!U:X,N6863)&gt;0,"ANO","")</f>
        <v/>
      </c>
      <c r="Q6863" s="15"/>
    </row>
    <row r="6864" spans="2:17" s="25" customFormat="1" x14ac:dyDescent="0.3">
      <c r="B6864" s="15" t="str">
        <f>IF(A6864="","",VLOOKUP(A6864,Tabulka3[[Číslo smlouvy   u pravidelné činnosti]:[Příjmení]],3,0))</f>
        <v/>
      </c>
      <c r="C6864" s="15" t="str">
        <f>IF(A6864="","",VLOOKUP(A6864,Tabulka3[[Číslo smlouvy   u pravidelné činnosti]:[Příjmení]],4,0))</f>
        <v/>
      </c>
      <c r="F6864" s="94"/>
      <c r="H6864" s="113"/>
      <c r="I6864" s="113"/>
      <c r="K6864" s="15"/>
      <c r="L6864" s="15"/>
      <c r="M6864" s="15">
        <f t="shared" si="321"/>
        <v>1</v>
      </c>
      <c r="N6864" s="15" t="str">
        <f t="shared" si="322"/>
        <v>-</v>
      </c>
      <c r="O6864" s="150">
        <f t="shared" si="323"/>
        <v>0</v>
      </c>
      <c r="P6864" s="15" t="str">
        <f>IF(COUNTIF('Personálie dobrovolníků '!U:X,N6864)&gt;0,"ANO","")</f>
        <v/>
      </c>
      <c r="Q6864" s="15"/>
    </row>
    <row r="6865" spans="2:17" s="25" customFormat="1" x14ac:dyDescent="0.3">
      <c r="B6865" s="15" t="str">
        <f>IF(A6865="","",VLOOKUP(A6865,Tabulka3[[Číslo smlouvy   u pravidelné činnosti]:[Příjmení]],3,0))</f>
        <v/>
      </c>
      <c r="C6865" s="15" t="str">
        <f>IF(A6865="","",VLOOKUP(A6865,Tabulka3[[Číslo smlouvy   u pravidelné činnosti]:[Příjmení]],4,0))</f>
        <v/>
      </c>
      <c r="F6865" s="94"/>
      <c r="H6865" s="113"/>
      <c r="I6865" s="113"/>
      <c r="K6865" s="15"/>
      <c r="L6865" s="15"/>
      <c r="M6865" s="15">
        <f t="shared" si="321"/>
        <v>1</v>
      </c>
      <c r="N6865" s="15" t="str">
        <f t="shared" si="322"/>
        <v>-</v>
      </c>
      <c r="O6865" s="150">
        <f t="shared" si="323"/>
        <v>0</v>
      </c>
      <c r="P6865" s="15" t="str">
        <f>IF(COUNTIF('Personálie dobrovolníků '!U:X,N6865)&gt;0,"ANO","")</f>
        <v/>
      </c>
      <c r="Q6865" s="15"/>
    </row>
    <row r="6866" spans="2:17" s="25" customFormat="1" x14ac:dyDescent="0.3">
      <c r="B6866" s="15" t="str">
        <f>IF(A6866="","",VLOOKUP(A6866,Tabulka3[[Číslo smlouvy   u pravidelné činnosti]:[Příjmení]],3,0))</f>
        <v/>
      </c>
      <c r="C6866" s="15" t="str">
        <f>IF(A6866="","",VLOOKUP(A6866,Tabulka3[[Číslo smlouvy   u pravidelné činnosti]:[Příjmení]],4,0))</f>
        <v/>
      </c>
      <c r="F6866" s="94"/>
      <c r="H6866" s="113"/>
      <c r="I6866" s="113"/>
      <c r="K6866" s="15"/>
      <c r="L6866" s="15"/>
      <c r="M6866" s="15">
        <f t="shared" si="321"/>
        <v>1</v>
      </c>
      <c r="N6866" s="15" t="str">
        <f t="shared" si="322"/>
        <v>-</v>
      </c>
      <c r="O6866" s="150">
        <f t="shared" si="323"/>
        <v>0</v>
      </c>
      <c r="P6866" s="15" t="str">
        <f>IF(COUNTIF('Personálie dobrovolníků '!U:X,N6866)&gt;0,"ANO","")</f>
        <v/>
      </c>
      <c r="Q6866" s="15"/>
    </row>
    <row r="6867" spans="2:17" s="25" customFormat="1" x14ac:dyDescent="0.3">
      <c r="B6867" s="15" t="str">
        <f>IF(A6867="","",VLOOKUP(A6867,Tabulka3[[Číslo smlouvy   u pravidelné činnosti]:[Příjmení]],3,0))</f>
        <v/>
      </c>
      <c r="C6867" s="15" t="str">
        <f>IF(A6867="","",VLOOKUP(A6867,Tabulka3[[Číslo smlouvy   u pravidelné činnosti]:[Příjmení]],4,0))</f>
        <v/>
      </c>
      <c r="F6867" s="94"/>
      <c r="H6867" s="113"/>
      <c r="I6867" s="113"/>
      <c r="K6867" s="15"/>
      <c r="L6867" s="15"/>
      <c r="M6867" s="15">
        <f t="shared" si="321"/>
        <v>1</v>
      </c>
      <c r="N6867" s="15" t="str">
        <f t="shared" si="322"/>
        <v>-</v>
      </c>
      <c r="O6867" s="150">
        <f t="shared" si="323"/>
        <v>0</v>
      </c>
      <c r="P6867" s="15" t="str">
        <f>IF(COUNTIF('Personálie dobrovolníků '!U:X,N6867)&gt;0,"ANO","")</f>
        <v/>
      </c>
      <c r="Q6867" s="15"/>
    </row>
    <row r="6868" spans="2:17" s="25" customFormat="1" x14ac:dyDescent="0.3">
      <c r="B6868" s="15" t="str">
        <f>IF(A6868="","",VLOOKUP(A6868,Tabulka3[[Číslo smlouvy   u pravidelné činnosti]:[Příjmení]],3,0))</f>
        <v/>
      </c>
      <c r="C6868" s="15" t="str">
        <f>IF(A6868="","",VLOOKUP(A6868,Tabulka3[[Číslo smlouvy   u pravidelné činnosti]:[Příjmení]],4,0))</f>
        <v/>
      </c>
      <c r="F6868" s="94"/>
      <c r="H6868" s="113"/>
      <c r="I6868" s="113"/>
      <c r="K6868" s="15"/>
      <c r="L6868" s="15"/>
      <c r="M6868" s="15">
        <f t="shared" si="321"/>
        <v>1</v>
      </c>
      <c r="N6868" s="15" t="str">
        <f t="shared" si="322"/>
        <v>-</v>
      </c>
      <c r="O6868" s="150">
        <f t="shared" si="323"/>
        <v>0</v>
      </c>
      <c r="P6868" s="15" t="str">
        <f>IF(COUNTIF('Personálie dobrovolníků '!U:X,N6868)&gt;0,"ANO","")</f>
        <v/>
      </c>
      <c r="Q6868" s="15"/>
    </row>
    <row r="6869" spans="2:17" s="25" customFormat="1" x14ac:dyDescent="0.3">
      <c r="B6869" s="15" t="str">
        <f>IF(A6869="","",VLOOKUP(A6869,Tabulka3[[Číslo smlouvy   u pravidelné činnosti]:[Příjmení]],3,0))</f>
        <v/>
      </c>
      <c r="C6869" s="15" t="str">
        <f>IF(A6869="","",VLOOKUP(A6869,Tabulka3[[Číslo smlouvy   u pravidelné činnosti]:[Příjmení]],4,0))</f>
        <v/>
      </c>
      <c r="F6869" s="94"/>
      <c r="H6869" s="113"/>
      <c r="I6869" s="113"/>
      <c r="K6869" s="15"/>
      <c r="L6869" s="15"/>
      <c r="M6869" s="15">
        <f t="shared" si="321"/>
        <v>1</v>
      </c>
      <c r="N6869" s="15" t="str">
        <f t="shared" si="322"/>
        <v>-</v>
      </c>
      <c r="O6869" s="150">
        <f t="shared" si="323"/>
        <v>0</v>
      </c>
      <c r="P6869" s="15" t="str">
        <f>IF(COUNTIF('Personálie dobrovolníků '!U:X,N6869)&gt;0,"ANO","")</f>
        <v/>
      </c>
      <c r="Q6869" s="15"/>
    </row>
    <row r="6870" spans="2:17" s="25" customFormat="1" x14ac:dyDescent="0.3">
      <c r="B6870" s="15" t="str">
        <f>IF(A6870="","",VLOOKUP(A6870,Tabulka3[[Číslo smlouvy   u pravidelné činnosti]:[Příjmení]],3,0))</f>
        <v/>
      </c>
      <c r="C6870" s="15" t="str">
        <f>IF(A6870="","",VLOOKUP(A6870,Tabulka3[[Číslo smlouvy   u pravidelné činnosti]:[Příjmení]],4,0))</f>
        <v/>
      </c>
      <c r="F6870" s="94"/>
      <c r="H6870" s="113"/>
      <c r="I6870" s="113"/>
      <c r="K6870" s="15"/>
      <c r="L6870" s="15"/>
      <c r="M6870" s="15">
        <f t="shared" si="321"/>
        <v>1</v>
      </c>
      <c r="N6870" s="15" t="str">
        <f t="shared" si="322"/>
        <v>-</v>
      </c>
      <c r="O6870" s="150">
        <f t="shared" si="323"/>
        <v>0</v>
      </c>
      <c r="P6870" s="15" t="str">
        <f>IF(COUNTIF('Personálie dobrovolníků '!U:X,N6870)&gt;0,"ANO","")</f>
        <v/>
      </c>
      <c r="Q6870" s="15"/>
    </row>
    <row r="6871" spans="2:17" s="25" customFormat="1" x14ac:dyDescent="0.3">
      <c r="B6871" s="15" t="str">
        <f>IF(A6871="","",VLOOKUP(A6871,Tabulka3[[Číslo smlouvy   u pravidelné činnosti]:[Příjmení]],3,0))</f>
        <v/>
      </c>
      <c r="C6871" s="15" t="str">
        <f>IF(A6871="","",VLOOKUP(A6871,Tabulka3[[Číslo smlouvy   u pravidelné činnosti]:[Příjmení]],4,0))</f>
        <v/>
      </c>
      <c r="F6871" s="94"/>
      <c r="H6871" s="113"/>
      <c r="I6871" s="113"/>
      <c r="K6871" s="15"/>
      <c r="L6871" s="15"/>
      <c r="M6871" s="15">
        <f t="shared" si="321"/>
        <v>1</v>
      </c>
      <c r="N6871" s="15" t="str">
        <f t="shared" si="322"/>
        <v>-</v>
      </c>
      <c r="O6871" s="150">
        <f t="shared" si="323"/>
        <v>0</v>
      </c>
      <c r="P6871" s="15" t="str">
        <f>IF(COUNTIF('Personálie dobrovolníků '!U:X,N6871)&gt;0,"ANO","")</f>
        <v/>
      </c>
      <c r="Q6871" s="15"/>
    </row>
    <row r="6872" spans="2:17" s="25" customFormat="1" x14ac:dyDescent="0.3">
      <c r="B6872" s="15" t="str">
        <f>IF(A6872="","",VLOOKUP(A6872,Tabulka3[[Číslo smlouvy   u pravidelné činnosti]:[Příjmení]],3,0))</f>
        <v/>
      </c>
      <c r="C6872" s="15" t="str">
        <f>IF(A6872="","",VLOOKUP(A6872,Tabulka3[[Číslo smlouvy   u pravidelné činnosti]:[Příjmení]],4,0))</f>
        <v/>
      </c>
      <c r="F6872" s="94"/>
      <c r="H6872" s="113"/>
      <c r="I6872" s="113"/>
      <c r="K6872" s="15"/>
      <c r="L6872" s="15"/>
      <c r="M6872" s="15">
        <f t="shared" si="321"/>
        <v>1</v>
      </c>
      <c r="N6872" s="15" t="str">
        <f t="shared" si="322"/>
        <v>-</v>
      </c>
      <c r="O6872" s="150">
        <f t="shared" si="323"/>
        <v>0</v>
      </c>
      <c r="P6872" s="15" t="str">
        <f>IF(COUNTIF('Personálie dobrovolníků '!U:X,N6872)&gt;0,"ANO","")</f>
        <v/>
      </c>
      <c r="Q6872" s="15"/>
    </row>
    <row r="6873" spans="2:17" s="25" customFormat="1" x14ac:dyDescent="0.3">
      <c r="B6873" s="15" t="str">
        <f>IF(A6873="","",VLOOKUP(A6873,Tabulka3[[Číslo smlouvy   u pravidelné činnosti]:[Příjmení]],3,0))</f>
        <v/>
      </c>
      <c r="C6873" s="15" t="str">
        <f>IF(A6873="","",VLOOKUP(A6873,Tabulka3[[Číslo smlouvy   u pravidelné činnosti]:[Příjmení]],4,0))</f>
        <v/>
      </c>
      <c r="F6873" s="94"/>
      <c r="H6873" s="113"/>
      <c r="I6873" s="113"/>
      <c r="K6873" s="15"/>
      <c r="L6873" s="15"/>
      <c r="M6873" s="15">
        <f t="shared" si="321"/>
        <v>1</v>
      </c>
      <c r="N6873" s="15" t="str">
        <f t="shared" si="322"/>
        <v>-</v>
      </c>
      <c r="O6873" s="150">
        <f t="shared" si="323"/>
        <v>0</v>
      </c>
      <c r="P6873" s="15" t="str">
        <f>IF(COUNTIF('Personálie dobrovolníků '!U:X,N6873)&gt;0,"ANO","")</f>
        <v/>
      </c>
      <c r="Q6873" s="15"/>
    </row>
    <row r="6874" spans="2:17" s="25" customFormat="1" x14ac:dyDescent="0.3">
      <c r="B6874" s="15" t="str">
        <f>IF(A6874="","",VLOOKUP(A6874,Tabulka3[[Číslo smlouvy   u pravidelné činnosti]:[Příjmení]],3,0))</f>
        <v/>
      </c>
      <c r="C6874" s="15" t="str">
        <f>IF(A6874="","",VLOOKUP(A6874,Tabulka3[[Číslo smlouvy   u pravidelné činnosti]:[Příjmení]],4,0))</f>
        <v/>
      </c>
      <c r="F6874" s="94"/>
      <c r="H6874" s="113"/>
      <c r="I6874" s="113"/>
      <c r="K6874" s="15"/>
      <c r="L6874" s="15"/>
      <c r="M6874" s="15">
        <f t="shared" si="321"/>
        <v>1</v>
      </c>
      <c r="N6874" s="15" t="str">
        <f t="shared" si="322"/>
        <v>-</v>
      </c>
      <c r="O6874" s="150">
        <f t="shared" si="323"/>
        <v>0</v>
      </c>
      <c r="P6874" s="15" t="str">
        <f>IF(COUNTIF('Personálie dobrovolníků '!U:X,N6874)&gt;0,"ANO","")</f>
        <v/>
      </c>
      <c r="Q6874" s="15"/>
    </row>
    <row r="6875" spans="2:17" s="25" customFormat="1" x14ac:dyDescent="0.3">
      <c r="B6875" s="15" t="str">
        <f>IF(A6875="","",VLOOKUP(A6875,Tabulka3[[Číslo smlouvy   u pravidelné činnosti]:[Příjmení]],3,0))</f>
        <v/>
      </c>
      <c r="C6875" s="15" t="str">
        <f>IF(A6875="","",VLOOKUP(A6875,Tabulka3[[Číslo smlouvy   u pravidelné činnosti]:[Příjmení]],4,0))</f>
        <v/>
      </c>
      <c r="F6875" s="94"/>
      <c r="H6875" s="113"/>
      <c r="I6875" s="113"/>
      <c r="K6875" s="15"/>
      <c r="L6875" s="15"/>
      <c r="M6875" s="15">
        <f t="shared" si="321"/>
        <v>1</v>
      </c>
      <c r="N6875" s="15" t="str">
        <f t="shared" si="322"/>
        <v>-</v>
      </c>
      <c r="O6875" s="150">
        <f t="shared" si="323"/>
        <v>0</v>
      </c>
      <c r="P6875" s="15" t="str">
        <f>IF(COUNTIF('Personálie dobrovolníků '!U:X,N6875)&gt;0,"ANO","")</f>
        <v/>
      </c>
      <c r="Q6875" s="15"/>
    </row>
    <row r="6876" spans="2:17" s="25" customFormat="1" x14ac:dyDescent="0.3">
      <c r="B6876" s="15" t="str">
        <f>IF(A6876="","",VLOOKUP(A6876,Tabulka3[[Číslo smlouvy   u pravidelné činnosti]:[Příjmení]],3,0))</f>
        <v/>
      </c>
      <c r="C6876" s="15" t="str">
        <f>IF(A6876="","",VLOOKUP(A6876,Tabulka3[[Číslo smlouvy   u pravidelné činnosti]:[Příjmení]],4,0))</f>
        <v/>
      </c>
      <c r="F6876" s="94"/>
      <c r="H6876" s="113"/>
      <c r="I6876" s="113"/>
      <c r="K6876" s="15"/>
      <c r="L6876" s="15"/>
      <c r="M6876" s="15">
        <f t="shared" si="321"/>
        <v>1</v>
      </c>
      <c r="N6876" s="15" t="str">
        <f t="shared" si="322"/>
        <v>-</v>
      </c>
      <c r="O6876" s="150">
        <f t="shared" si="323"/>
        <v>0</v>
      </c>
      <c r="P6876" s="15" t="str">
        <f>IF(COUNTIF('Personálie dobrovolníků '!U:X,N6876)&gt;0,"ANO","")</f>
        <v/>
      </c>
      <c r="Q6876" s="15"/>
    </row>
    <row r="6877" spans="2:17" s="25" customFormat="1" x14ac:dyDescent="0.3">
      <c r="B6877" s="15" t="str">
        <f>IF(A6877="","",VLOOKUP(A6877,Tabulka3[[Číslo smlouvy   u pravidelné činnosti]:[Příjmení]],3,0))</f>
        <v/>
      </c>
      <c r="C6877" s="15" t="str">
        <f>IF(A6877="","",VLOOKUP(A6877,Tabulka3[[Číslo smlouvy   u pravidelné činnosti]:[Příjmení]],4,0))</f>
        <v/>
      </c>
      <c r="F6877" s="94"/>
      <c r="H6877" s="113"/>
      <c r="I6877" s="113"/>
      <c r="K6877" s="15"/>
      <c r="L6877" s="15"/>
      <c r="M6877" s="15">
        <f t="shared" si="321"/>
        <v>1</v>
      </c>
      <c r="N6877" s="15" t="str">
        <f t="shared" si="322"/>
        <v>-</v>
      </c>
      <c r="O6877" s="150">
        <f t="shared" si="323"/>
        <v>0</v>
      </c>
      <c r="P6877" s="15" t="str">
        <f>IF(COUNTIF('Personálie dobrovolníků '!U:X,N6877)&gt;0,"ANO","")</f>
        <v/>
      </c>
      <c r="Q6877" s="15"/>
    </row>
    <row r="6878" spans="2:17" s="25" customFormat="1" x14ac:dyDescent="0.3">
      <c r="B6878" s="15" t="str">
        <f>IF(A6878="","",VLOOKUP(A6878,Tabulka3[[Číslo smlouvy   u pravidelné činnosti]:[Příjmení]],3,0))</f>
        <v/>
      </c>
      <c r="C6878" s="15" t="str">
        <f>IF(A6878="","",VLOOKUP(A6878,Tabulka3[[Číslo smlouvy   u pravidelné činnosti]:[Příjmení]],4,0))</f>
        <v/>
      </c>
      <c r="F6878" s="94"/>
      <c r="H6878" s="113"/>
      <c r="I6878" s="113"/>
      <c r="K6878" s="15"/>
      <c r="L6878" s="15"/>
      <c r="M6878" s="15">
        <f t="shared" si="321"/>
        <v>1</v>
      </c>
      <c r="N6878" s="15" t="str">
        <f t="shared" si="322"/>
        <v>-</v>
      </c>
      <c r="O6878" s="150">
        <f t="shared" si="323"/>
        <v>0</v>
      </c>
      <c r="P6878" s="15" t="str">
        <f>IF(COUNTIF('Personálie dobrovolníků '!U:X,N6878)&gt;0,"ANO","")</f>
        <v/>
      </c>
      <c r="Q6878" s="15"/>
    </row>
    <row r="6879" spans="2:17" s="25" customFormat="1" x14ac:dyDescent="0.3">
      <c r="B6879" s="15" t="str">
        <f>IF(A6879="","",VLOOKUP(A6879,Tabulka3[[Číslo smlouvy   u pravidelné činnosti]:[Příjmení]],3,0))</f>
        <v/>
      </c>
      <c r="C6879" s="15" t="str">
        <f>IF(A6879="","",VLOOKUP(A6879,Tabulka3[[Číslo smlouvy   u pravidelné činnosti]:[Příjmení]],4,0))</f>
        <v/>
      </c>
      <c r="F6879" s="94"/>
      <c r="H6879" s="113"/>
      <c r="I6879" s="113"/>
      <c r="K6879" s="15"/>
      <c r="L6879" s="15"/>
      <c r="M6879" s="15">
        <f t="shared" si="321"/>
        <v>1</v>
      </c>
      <c r="N6879" s="15" t="str">
        <f t="shared" si="322"/>
        <v>-</v>
      </c>
      <c r="O6879" s="150">
        <f t="shared" si="323"/>
        <v>0</v>
      </c>
      <c r="P6879" s="15" t="str">
        <f>IF(COUNTIF('Personálie dobrovolníků '!U:X,N6879)&gt;0,"ANO","")</f>
        <v/>
      </c>
      <c r="Q6879" s="15"/>
    </row>
    <row r="6880" spans="2:17" s="25" customFormat="1" x14ac:dyDescent="0.3">
      <c r="B6880" s="15" t="str">
        <f>IF(A6880="","",VLOOKUP(A6880,Tabulka3[[Číslo smlouvy   u pravidelné činnosti]:[Příjmení]],3,0))</f>
        <v/>
      </c>
      <c r="C6880" s="15" t="str">
        <f>IF(A6880="","",VLOOKUP(A6880,Tabulka3[[Číslo smlouvy   u pravidelné činnosti]:[Příjmení]],4,0))</f>
        <v/>
      </c>
      <c r="F6880" s="94"/>
      <c r="H6880" s="113"/>
      <c r="I6880" s="113"/>
      <c r="K6880" s="15"/>
      <c r="L6880" s="15"/>
      <c r="M6880" s="15">
        <f t="shared" si="321"/>
        <v>1</v>
      </c>
      <c r="N6880" s="15" t="str">
        <f t="shared" si="322"/>
        <v>-</v>
      </c>
      <c r="O6880" s="150">
        <f t="shared" si="323"/>
        <v>0</v>
      </c>
      <c r="P6880" s="15" t="str">
        <f>IF(COUNTIF('Personálie dobrovolníků '!U:X,N6880)&gt;0,"ANO","")</f>
        <v/>
      </c>
      <c r="Q6880" s="15"/>
    </row>
    <row r="6881" spans="2:17" s="25" customFormat="1" x14ac:dyDescent="0.3">
      <c r="B6881" s="15" t="str">
        <f>IF(A6881="","",VLOOKUP(A6881,Tabulka3[[Číslo smlouvy   u pravidelné činnosti]:[Příjmení]],3,0))</f>
        <v/>
      </c>
      <c r="C6881" s="15" t="str">
        <f>IF(A6881="","",VLOOKUP(A6881,Tabulka3[[Číslo smlouvy   u pravidelné činnosti]:[Příjmení]],4,0))</f>
        <v/>
      </c>
      <c r="F6881" s="94"/>
      <c r="H6881" s="113"/>
      <c r="I6881" s="113"/>
      <c r="K6881" s="15"/>
      <c r="L6881" s="15"/>
      <c r="M6881" s="15">
        <f t="shared" si="321"/>
        <v>1</v>
      </c>
      <c r="N6881" s="15" t="str">
        <f t="shared" si="322"/>
        <v>-</v>
      </c>
      <c r="O6881" s="150">
        <f t="shared" si="323"/>
        <v>0</v>
      </c>
      <c r="P6881" s="15" t="str">
        <f>IF(COUNTIF('Personálie dobrovolníků '!U:X,N6881)&gt;0,"ANO","")</f>
        <v/>
      </c>
      <c r="Q6881" s="15"/>
    </row>
    <row r="6882" spans="2:17" s="25" customFormat="1" x14ac:dyDescent="0.3">
      <c r="B6882" s="15" t="str">
        <f>IF(A6882="","",VLOOKUP(A6882,Tabulka3[[Číslo smlouvy   u pravidelné činnosti]:[Příjmení]],3,0))</f>
        <v/>
      </c>
      <c r="C6882" s="15" t="str">
        <f>IF(A6882="","",VLOOKUP(A6882,Tabulka3[[Číslo smlouvy   u pravidelné činnosti]:[Příjmení]],4,0))</f>
        <v/>
      </c>
      <c r="F6882" s="94"/>
      <c r="H6882" s="113"/>
      <c r="I6882" s="113"/>
      <c r="K6882" s="15"/>
      <c r="L6882" s="15"/>
      <c r="M6882" s="15">
        <f t="shared" si="321"/>
        <v>1</v>
      </c>
      <c r="N6882" s="15" t="str">
        <f t="shared" si="322"/>
        <v>-</v>
      </c>
      <c r="O6882" s="150">
        <f t="shared" si="323"/>
        <v>0</v>
      </c>
      <c r="P6882" s="15" t="str">
        <f>IF(COUNTIF('Personálie dobrovolníků '!U:X,N6882)&gt;0,"ANO","")</f>
        <v/>
      </c>
      <c r="Q6882" s="15"/>
    </row>
    <row r="6883" spans="2:17" s="25" customFormat="1" x14ac:dyDescent="0.3">
      <c r="B6883" s="15" t="str">
        <f>IF(A6883="","",VLOOKUP(A6883,Tabulka3[[Číslo smlouvy   u pravidelné činnosti]:[Příjmení]],3,0))</f>
        <v/>
      </c>
      <c r="C6883" s="15" t="str">
        <f>IF(A6883="","",VLOOKUP(A6883,Tabulka3[[Číslo smlouvy   u pravidelné činnosti]:[Příjmení]],4,0))</f>
        <v/>
      </c>
      <c r="F6883" s="94"/>
      <c r="H6883" s="113"/>
      <c r="I6883" s="113"/>
      <c r="K6883" s="15"/>
      <c r="L6883" s="15"/>
      <c r="M6883" s="15">
        <f t="shared" si="321"/>
        <v>1</v>
      </c>
      <c r="N6883" s="15" t="str">
        <f t="shared" si="322"/>
        <v>-</v>
      </c>
      <c r="O6883" s="150">
        <f t="shared" si="323"/>
        <v>0</v>
      </c>
      <c r="P6883" s="15" t="str">
        <f>IF(COUNTIF('Personálie dobrovolníků '!U:X,N6883)&gt;0,"ANO","")</f>
        <v/>
      </c>
      <c r="Q6883" s="15"/>
    </row>
    <row r="6884" spans="2:17" s="25" customFormat="1" x14ac:dyDescent="0.3">
      <c r="B6884" s="15" t="str">
        <f>IF(A6884="","",VLOOKUP(A6884,Tabulka3[[Číslo smlouvy   u pravidelné činnosti]:[Příjmení]],3,0))</f>
        <v/>
      </c>
      <c r="C6884" s="15" t="str">
        <f>IF(A6884="","",VLOOKUP(A6884,Tabulka3[[Číslo smlouvy   u pravidelné činnosti]:[Příjmení]],4,0))</f>
        <v/>
      </c>
      <c r="F6884" s="94"/>
      <c r="H6884" s="113"/>
      <c r="I6884" s="113"/>
      <c r="K6884" s="15"/>
      <c r="L6884" s="15"/>
      <c r="M6884" s="15">
        <f t="shared" si="321"/>
        <v>1</v>
      </c>
      <c r="N6884" s="15" t="str">
        <f t="shared" si="322"/>
        <v>-</v>
      </c>
      <c r="O6884" s="150">
        <f t="shared" si="323"/>
        <v>0</v>
      </c>
      <c r="P6884" s="15" t="str">
        <f>IF(COUNTIF('Personálie dobrovolníků '!U:X,N6884)&gt;0,"ANO","")</f>
        <v/>
      </c>
      <c r="Q6884" s="15"/>
    </row>
    <row r="6885" spans="2:17" s="25" customFormat="1" x14ac:dyDescent="0.3">
      <c r="B6885" s="15" t="str">
        <f>IF(A6885="","",VLOOKUP(A6885,Tabulka3[[Číslo smlouvy   u pravidelné činnosti]:[Příjmení]],3,0))</f>
        <v/>
      </c>
      <c r="C6885" s="15" t="str">
        <f>IF(A6885="","",VLOOKUP(A6885,Tabulka3[[Číslo smlouvy   u pravidelné činnosti]:[Příjmení]],4,0))</f>
        <v/>
      </c>
      <c r="F6885" s="94"/>
      <c r="H6885" s="113"/>
      <c r="I6885" s="113"/>
      <c r="K6885" s="15"/>
      <c r="L6885" s="15"/>
      <c r="M6885" s="15">
        <f t="shared" si="321"/>
        <v>1</v>
      </c>
      <c r="N6885" s="15" t="str">
        <f t="shared" si="322"/>
        <v>-</v>
      </c>
      <c r="O6885" s="150">
        <f t="shared" si="323"/>
        <v>0</v>
      </c>
      <c r="P6885" s="15" t="str">
        <f>IF(COUNTIF('Personálie dobrovolníků '!U:X,N6885)&gt;0,"ANO","")</f>
        <v/>
      </c>
      <c r="Q6885" s="15"/>
    </row>
    <row r="6886" spans="2:17" s="25" customFormat="1" x14ac:dyDescent="0.3">
      <c r="B6886" s="15" t="str">
        <f>IF(A6886="","",VLOOKUP(A6886,Tabulka3[[Číslo smlouvy   u pravidelné činnosti]:[Příjmení]],3,0))</f>
        <v/>
      </c>
      <c r="C6886" s="15" t="str">
        <f>IF(A6886="","",VLOOKUP(A6886,Tabulka3[[Číslo smlouvy   u pravidelné činnosti]:[Příjmení]],4,0))</f>
        <v/>
      </c>
      <c r="F6886" s="94"/>
      <c r="H6886" s="113"/>
      <c r="I6886" s="113"/>
      <c r="K6886" s="15"/>
      <c r="L6886" s="15"/>
      <c r="M6886" s="15">
        <f t="shared" si="321"/>
        <v>1</v>
      </c>
      <c r="N6886" s="15" t="str">
        <f t="shared" si="322"/>
        <v>-</v>
      </c>
      <c r="O6886" s="150">
        <f t="shared" si="323"/>
        <v>0</v>
      </c>
      <c r="P6886" s="15" t="str">
        <f>IF(COUNTIF('Personálie dobrovolníků '!U:X,N6886)&gt;0,"ANO","")</f>
        <v/>
      </c>
      <c r="Q6886" s="15"/>
    </row>
    <row r="6887" spans="2:17" s="25" customFormat="1" x14ac:dyDescent="0.3">
      <c r="B6887" s="15" t="str">
        <f>IF(A6887="","",VLOOKUP(A6887,Tabulka3[[Číslo smlouvy   u pravidelné činnosti]:[Příjmení]],3,0))</f>
        <v/>
      </c>
      <c r="C6887" s="15" t="str">
        <f>IF(A6887="","",VLOOKUP(A6887,Tabulka3[[Číslo smlouvy   u pravidelné činnosti]:[Příjmení]],4,0))</f>
        <v/>
      </c>
      <c r="F6887" s="94"/>
      <c r="H6887" s="113"/>
      <c r="I6887" s="113"/>
      <c r="K6887" s="15"/>
      <c r="L6887" s="15"/>
      <c r="M6887" s="15">
        <f t="shared" si="321"/>
        <v>1</v>
      </c>
      <c r="N6887" s="15" t="str">
        <f t="shared" si="322"/>
        <v>-</v>
      </c>
      <c r="O6887" s="150">
        <f t="shared" si="323"/>
        <v>0</v>
      </c>
      <c r="P6887" s="15" t="str">
        <f>IF(COUNTIF('Personálie dobrovolníků '!U:X,N6887)&gt;0,"ANO","")</f>
        <v/>
      </c>
      <c r="Q6887" s="15"/>
    </row>
    <row r="6888" spans="2:17" s="25" customFormat="1" x14ac:dyDescent="0.3">
      <c r="B6888" s="15" t="str">
        <f>IF(A6888="","",VLOOKUP(A6888,Tabulka3[[Číslo smlouvy   u pravidelné činnosti]:[Příjmení]],3,0))</f>
        <v/>
      </c>
      <c r="C6888" s="15" t="str">
        <f>IF(A6888="","",VLOOKUP(A6888,Tabulka3[[Číslo smlouvy   u pravidelné činnosti]:[Příjmení]],4,0))</f>
        <v/>
      </c>
      <c r="F6888" s="94"/>
      <c r="H6888" s="113"/>
      <c r="I6888" s="113"/>
      <c r="K6888" s="15"/>
      <c r="L6888" s="15"/>
      <c r="M6888" s="15">
        <f t="shared" si="321"/>
        <v>1</v>
      </c>
      <c r="N6888" s="15" t="str">
        <f t="shared" si="322"/>
        <v>-</v>
      </c>
      <c r="O6888" s="150">
        <f t="shared" si="323"/>
        <v>0</v>
      </c>
      <c r="P6888" s="15" t="str">
        <f>IF(COUNTIF('Personálie dobrovolníků '!U:X,N6888)&gt;0,"ANO","")</f>
        <v/>
      </c>
      <c r="Q6888" s="15"/>
    </row>
    <row r="6889" spans="2:17" s="25" customFormat="1" x14ac:dyDescent="0.3">
      <c r="B6889" s="15" t="str">
        <f>IF(A6889="","",VLOOKUP(A6889,Tabulka3[[Číslo smlouvy   u pravidelné činnosti]:[Příjmení]],3,0))</f>
        <v/>
      </c>
      <c r="C6889" s="15" t="str">
        <f>IF(A6889="","",VLOOKUP(A6889,Tabulka3[[Číslo smlouvy   u pravidelné činnosti]:[Příjmení]],4,0))</f>
        <v/>
      </c>
      <c r="F6889" s="94"/>
      <c r="H6889" s="113"/>
      <c r="I6889" s="113"/>
      <c r="K6889" s="15"/>
      <c r="L6889" s="15"/>
      <c r="M6889" s="15">
        <f t="shared" si="321"/>
        <v>1</v>
      </c>
      <c r="N6889" s="15" t="str">
        <f t="shared" si="322"/>
        <v>-</v>
      </c>
      <c r="O6889" s="150">
        <f t="shared" si="323"/>
        <v>0</v>
      </c>
      <c r="P6889" s="15" t="str">
        <f>IF(COUNTIF('Personálie dobrovolníků '!U:X,N6889)&gt;0,"ANO","")</f>
        <v/>
      </c>
      <c r="Q6889" s="15"/>
    </row>
    <row r="6890" spans="2:17" s="25" customFormat="1" x14ac:dyDescent="0.3">
      <c r="B6890" s="15" t="str">
        <f>IF(A6890="","",VLOOKUP(A6890,Tabulka3[[Číslo smlouvy   u pravidelné činnosti]:[Příjmení]],3,0))</f>
        <v/>
      </c>
      <c r="C6890" s="15" t="str">
        <f>IF(A6890="","",VLOOKUP(A6890,Tabulka3[[Číslo smlouvy   u pravidelné činnosti]:[Příjmení]],4,0))</f>
        <v/>
      </c>
      <c r="F6890" s="94"/>
      <c r="H6890" s="113"/>
      <c r="I6890" s="113"/>
      <c r="K6890" s="15"/>
      <c r="L6890" s="15"/>
      <c r="M6890" s="15">
        <f t="shared" si="321"/>
        <v>1</v>
      </c>
      <c r="N6890" s="15" t="str">
        <f t="shared" si="322"/>
        <v>-</v>
      </c>
      <c r="O6890" s="150">
        <f t="shared" si="323"/>
        <v>0</v>
      </c>
      <c r="P6890" s="15" t="str">
        <f>IF(COUNTIF('Personálie dobrovolníků '!U:X,N6890)&gt;0,"ANO","")</f>
        <v/>
      </c>
      <c r="Q6890" s="15"/>
    </row>
    <row r="6891" spans="2:17" s="25" customFormat="1" x14ac:dyDescent="0.3">
      <c r="B6891" s="15" t="str">
        <f>IF(A6891="","",VLOOKUP(A6891,Tabulka3[[Číslo smlouvy   u pravidelné činnosti]:[Příjmení]],3,0))</f>
        <v/>
      </c>
      <c r="C6891" s="15" t="str">
        <f>IF(A6891="","",VLOOKUP(A6891,Tabulka3[[Číslo smlouvy   u pravidelné činnosti]:[Příjmení]],4,0))</f>
        <v/>
      </c>
      <c r="F6891" s="94"/>
      <c r="H6891" s="113"/>
      <c r="I6891" s="113"/>
      <c r="K6891" s="15"/>
      <c r="L6891" s="15"/>
      <c r="M6891" s="15">
        <f t="shared" si="321"/>
        <v>1</v>
      </c>
      <c r="N6891" s="15" t="str">
        <f t="shared" si="322"/>
        <v>-</v>
      </c>
      <c r="O6891" s="150">
        <f t="shared" si="323"/>
        <v>0</v>
      </c>
      <c r="P6891" s="15" t="str">
        <f>IF(COUNTIF('Personálie dobrovolníků '!U:X,N6891)&gt;0,"ANO","")</f>
        <v/>
      </c>
      <c r="Q6891" s="15"/>
    </row>
    <row r="6892" spans="2:17" s="25" customFormat="1" x14ac:dyDescent="0.3">
      <c r="B6892" s="15" t="str">
        <f>IF(A6892="","",VLOOKUP(A6892,Tabulka3[[Číslo smlouvy   u pravidelné činnosti]:[Příjmení]],3,0))</f>
        <v/>
      </c>
      <c r="C6892" s="15" t="str">
        <f>IF(A6892="","",VLOOKUP(A6892,Tabulka3[[Číslo smlouvy   u pravidelné činnosti]:[Příjmení]],4,0))</f>
        <v/>
      </c>
      <c r="F6892" s="94"/>
      <c r="H6892" s="113"/>
      <c r="I6892" s="113"/>
      <c r="K6892" s="15"/>
      <c r="L6892" s="15"/>
      <c r="M6892" s="15">
        <f t="shared" si="321"/>
        <v>1</v>
      </c>
      <c r="N6892" s="15" t="str">
        <f t="shared" si="322"/>
        <v>-</v>
      </c>
      <c r="O6892" s="150">
        <f t="shared" si="323"/>
        <v>0</v>
      </c>
      <c r="P6892" s="15" t="str">
        <f>IF(COUNTIF('Personálie dobrovolníků '!U:X,N6892)&gt;0,"ANO","")</f>
        <v/>
      </c>
      <c r="Q6892" s="15"/>
    </row>
    <row r="6893" spans="2:17" s="25" customFormat="1" x14ac:dyDescent="0.3">
      <c r="B6893" s="15" t="str">
        <f>IF(A6893="","",VLOOKUP(A6893,Tabulka3[[Číslo smlouvy   u pravidelné činnosti]:[Příjmení]],3,0))</f>
        <v/>
      </c>
      <c r="C6893" s="15" t="str">
        <f>IF(A6893="","",VLOOKUP(A6893,Tabulka3[[Číslo smlouvy   u pravidelné činnosti]:[Příjmení]],4,0))</f>
        <v/>
      </c>
      <c r="F6893" s="94"/>
      <c r="H6893" s="113"/>
      <c r="I6893" s="113"/>
      <c r="K6893" s="15"/>
      <c r="L6893" s="15"/>
      <c r="M6893" s="15">
        <f t="shared" si="321"/>
        <v>1</v>
      </c>
      <c r="N6893" s="15" t="str">
        <f t="shared" si="322"/>
        <v>-</v>
      </c>
      <c r="O6893" s="150">
        <f t="shared" si="323"/>
        <v>0</v>
      </c>
      <c r="P6893" s="15" t="str">
        <f>IF(COUNTIF('Personálie dobrovolníků '!U:X,N6893)&gt;0,"ANO","")</f>
        <v/>
      </c>
      <c r="Q6893" s="15"/>
    </row>
    <row r="6894" spans="2:17" s="25" customFormat="1" x14ac:dyDescent="0.3">
      <c r="B6894" s="15" t="str">
        <f>IF(A6894="","",VLOOKUP(A6894,Tabulka3[[Číslo smlouvy   u pravidelné činnosti]:[Příjmení]],3,0))</f>
        <v/>
      </c>
      <c r="C6894" s="15" t="str">
        <f>IF(A6894="","",VLOOKUP(A6894,Tabulka3[[Číslo smlouvy   u pravidelné činnosti]:[Příjmení]],4,0))</f>
        <v/>
      </c>
      <c r="F6894" s="94"/>
      <c r="H6894" s="113"/>
      <c r="I6894" s="113"/>
      <c r="K6894" s="15"/>
      <c r="L6894" s="15"/>
      <c r="M6894" s="15">
        <f t="shared" si="321"/>
        <v>1</v>
      </c>
      <c r="N6894" s="15" t="str">
        <f t="shared" si="322"/>
        <v>-</v>
      </c>
      <c r="O6894" s="150">
        <f t="shared" si="323"/>
        <v>0</v>
      </c>
      <c r="P6894" s="15" t="str">
        <f>IF(COUNTIF('Personálie dobrovolníků '!U:X,N6894)&gt;0,"ANO","")</f>
        <v/>
      </c>
      <c r="Q6894" s="15"/>
    </row>
    <row r="6895" spans="2:17" s="25" customFormat="1" x14ac:dyDescent="0.3">
      <c r="B6895" s="15" t="str">
        <f>IF(A6895="","",VLOOKUP(A6895,Tabulka3[[Číslo smlouvy   u pravidelné činnosti]:[Příjmení]],3,0))</f>
        <v/>
      </c>
      <c r="C6895" s="15" t="str">
        <f>IF(A6895="","",VLOOKUP(A6895,Tabulka3[[Číslo smlouvy   u pravidelné činnosti]:[Příjmení]],4,0))</f>
        <v/>
      </c>
      <c r="F6895" s="94"/>
      <c r="H6895" s="113"/>
      <c r="I6895" s="113"/>
      <c r="K6895" s="15"/>
      <c r="L6895" s="15"/>
      <c r="M6895" s="15">
        <f t="shared" si="321"/>
        <v>1</v>
      </c>
      <c r="N6895" s="15" t="str">
        <f t="shared" si="322"/>
        <v>-</v>
      </c>
      <c r="O6895" s="150">
        <f t="shared" si="323"/>
        <v>0</v>
      </c>
      <c r="P6895" s="15" t="str">
        <f>IF(COUNTIF('Personálie dobrovolníků '!U:X,N6895)&gt;0,"ANO","")</f>
        <v/>
      </c>
      <c r="Q6895" s="15"/>
    </row>
    <row r="6896" spans="2:17" s="25" customFormat="1" x14ac:dyDescent="0.3">
      <c r="B6896" s="15" t="str">
        <f>IF(A6896="","",VLOOKUP(A6896,Tabulka3[[Číslo smlouvy   u pravidelné činnosti]:[Příjmení]],3,0))</f>
        <v/>
      </c>
      <c r="C6896" s="15" t="str">
        <f>IF(A6896="","",VLOOKUP(A6896,Tabulka3[[Číslo smlouvy   u pravidelné činnosti]:[Příjmení]],4,0))</f>
        <v/>
      </c>
      <c r="F6896" s="94"/>
      <c r="H6896" s="113"/>
      <c r="I6896" s="113"/>
      <c r="K6896" s="15"/>
      <c r="L6896" s="15"/>
      <c r="M6896" s="15">
        <f t="shared" si="321"/>
        <v>1</v>
      </c>
      <c r="N6896" s="15" t="str">
        <f t="shared" si="322"/>
        <v>-</v>
      </c>
      <c r="O6896" s="150">
        <f t="shared" si="323"/>
        <v>0</v>
      </c>
      <c r="P6896" s="15" t="str">
        <f>IF(COUNTIF('Personálie dobrovolníků '!U:X,N6896)&gt;0,"ANO","")</f>
        <v/>
      </c>
      <c r="Q6896" s="15"/>
    </row>
    <row r="6897" spans="2:17" s="25" customFormat="1" x14ac:dyDescent="0.3">
      <c r="B6897" s="15" t="str">
        <f>IF(A6897="","",VLOOKUP(A6897,Tabulka3[[Číslo smlouvy   u pravidelné činnosti]:[Příjmení]],3,0))</f>
        <v/>
      </c>
      <c r="C6897" s="15" t="str">
        <f>IF(A6897="","",VLOOKUP(A6897,Tabulka3[[Číslo smlouvy   u pravidelné činnosti]:[Příjmení]],4,0))</f>
        <v/>
      </c>
      <c r="F6897" s="94"/>
      <c r="H6897" s="113"/>
      <c r="I6897" s="113"/>
      <c r="K6897" s="15"/>
      <c r="L6897" s="15"/>
      <c r="M6897" s="15">
        <f t="shared" si="321"/>
        <v>1</v>
      </c>
      <c r="N6897" s="15" t="str">
        <f t="shared" si="322"/>
        <v>-</v>
      </c>
      <c r="O6897" s="150">
        <f t="shared" si="323"/>
        <v>0</v>
      </c>
      <c r="P6897" s="15" t="str">
        <f>IF(COUNTIF('Personálie dobrovolníků '!U:X,N6897)&gt;0,"ANO","")</f>
        <v/>
      </c>
      <c r="Q6897" s="15"/>
    </row>
    <row r="6898" spans="2:17" s="25" customFormat="1" x14ac:dyDescent="0.3">
      <c r="B6898" s="15" t="str">
        <f>IF(A6898="","",VLOOKUP(A6898,Tabulka3[[Číslo smlouvy   u pravidelné činnosti]:[Příjmení]],3,0))</f>
        <v/>
      </c>
      <c r="C6898" s="15" t="str">
        <f>IF(A6898="","",VLOOKUP(A6898,Tabulka3[[Číslo smlouvy   u pravidelné činnosti]:[Příjmení]],4,0))</f>
        <v/>
      </c>
      <c r="F6898" s="94"/>
      <c r="H6898" s="113"/>
      <c r="I6898" s="113"/>
      <c r="K6898" s="15"/>
      <c r="L6898" s="15"/>
      <c r="M6898" s="15">
        <f t="shared" si="321"/>
        <v>1</v>
      </c>
      <c r="N6898" s="15" t="str">
        <f t="shared" si="322"/>
        <v>-</v>
      </c>
      <c r="O6898" s="150">
        <f t="shared" si="323"/>
        <v>0</v>
      </c>
      <c r="P6898" s="15" t="str">
        <f>IF(COUNTIF('Personálie dobrovolníků '!U:X,N6898)&gt;0,"ANO","")</f>
        <v/>
      </c>
      <c r="Q6898" s="15"/>
    </row>
    <row r="6899" spans="2:17" s="25" customFormat="1" x14ac:dyDescent="0.3">
      <c r="B6899" s="15" t="str">
        <f>IF(A6899="","",VLOOKUP(A6899,Tabulka3[[Číslo smlouvy   u pravidelné činnosti]:[Příjmení]],3,0))</f>
        <v/>
      </c>
      <c r="C6899" s="15" t="str">
        <f>IF(A6899="","",VLOOKUP(A6899,Tabulka3[[Číslo smlouvy   u pravidelné činnosti]:[Příjmení]],4,0))</f>
        <v/>
      </c>
      <c r="F6899" s="94"/>
      <c r="H6899" s="113"/>
      <c r="I6899" s="113"/>
      <c r="K6899" s="15"/>
      <c r="L6899" s="15"/>
      <c r="M6899" s="15">
        <f t="shared" si="321"/>
        <v>1</v>
      </c>
      <c r="N6899" s="15" t="str">
        <f t="shared" si="322"/>
        <v>-</v>
      </c>
      <c r="O6899" s="150">
        <f t="shared" si="323"/>
        <v>0</v>
      </c>
      <c r="P6899" s="15" t="str">
        <f>IF(COUNTIF('Personálie dobrovolníků '!U:X,N6899)&gt;0,"ANO","")</f>
        <v/>
      </c>
      <c r="Q6899" s="15"/>
    </row>
    <row r="6900" spans="2:17" s="25" customFormat="1" x14ac:dyDescent="0.3">
      <c r="B6900" s="15" t="str">
        <f>IF(A6900="","",VLOOKUP(A6900,Tabulka3[[Číslo smlouvy   u pravidelné činnosti]:[Příjmení]],3,0))</f>
        <v/>
      </c>
      <c r="C6900" s="15" t="str">
        <f>IF(A6900="","",VLOOKUP(A6900,Tabulka3[[Číslo smlouvy   u pravidelné činnosti]:[Příjmení]],4,0))</f>
        <v/>
      </c>
      <c r="F6900" s="94"/>
      <c r="H6900" s="113"/>
      <c r="I6900" s="113"/>
      <c r="K6900" s="15"/>
      <c r="L6900" s="15"/>
      <c r="M6900" s="15">
        <f t="shared" si="321"/>
        <v>1</v>
      </c>
      <c r="N6900" s="15" t="str">
        <f t="shared" si="322"/>
        <v>-</v>
      </c>
      <c r="O6900" s="150">
        <f t="shared" si="323"/>
        <v>0</v>
      </c>
      <c r="P6900" s="15" t="str">
        <f>IF(COUNTIF('Personálie dobrovolníků '!U:X,N6900)&gt;0,"ANO","")</f>
        <v/>
      </c>
      <c r="Q6900" s="15"/>
    </row>
    <row r="6901" spans="2:17" s="25" customFormat="1" x14ac:dyDescent="0.3">
      <c r="B6901" s="15" t="str">
        <f>IF(A6901="","",VLOOKUP(A6901,Tabulka3[[Číslo smlouvy   u pravidelné činnosti]:[Příjmení]],3,0))</f>
        <v/>
      </c>
      <c r="C6901" s="15" t="str">
        <f>IF(A6901="","",VLOOKUP(A6901,Tabulka3[[Číslo smlouvy   u pravidelné činnosti]:[Příjmení]],4,0))</f>
        <v/>
      </c>
      <c r="F6901" s="94"/>
      <c r="H6901" s="113"/>
      <c r="I6901" s="113"/>
      <c r="K6901" s="15"/>
      <c r="L6901" s="15"/>
      <c r="M6901" s="15">
        <f t="shared" si="321"/>
        <v>1</v>
      </c>
      <c r="N6901" s="15" t="str">
        <f t="shared" si="322"/>
        <v>-</v>
      </c>
      <c r="O6901" s="150">
        <f t="shared" si="323"/>
        <v>0</v>
      </c>
      <c r="P6901" s="15" t="str">
        <f>IF(COUNTIF('Personálie dobrovolníků '!U:X,N6901)&gt;0,"ANO","")</f>
        <v/>
      </c>
      <c r="Q6901" s="15"/>
    </row>
    <row r="6902" spans="2:17" s="25" customFormat="1" x14ac:dyDescent="0.3">
      <c r="B6902" s="15" t="str">
        <f>IF(A6902="","",VLOOKUP(A6902,Tabulka3[[Číslo smlouvy   u pravidelné činnosti]:[Příjmení]],3,0))</f>
        <v/>
      </c>
      <c r="C6902" s="15" t="str">
        <f>IF(A6902="","",VLOOKUP(A6902,Tabulka3[[Číslo smlouvy   u pravidelné činnosti]:[Příjmení]],4,0))</f>
        <v/>
      </c>
      <c r="F6902" s="94"/>
      <c r="H6902" s="113"/>
      <c r="I6902" s="113"/>
      <c r="K6902" s="15"/>
      <c r="L6902" s="15"/>
      <c r="M6902" s="15">
        <f t="shared" si="321"/>
        <v>1</v>
      </c>
      <c r="N6902" s="15" t="str">
        <f t="shared" si="322"/>
        <v>-</v>
      </c>
      <c r="O6902" s="150">
        <f t="shared" si="323"/>
        <v>0</v>
      </c>
      <c r="P6902" s="15" t="str">
        <f>IF(COUNTIF('Personálie dobrovolníků '!U:X,N6902)&gt;0,"ANO","")</f>
        <v/>
      </c>
      <c r="Q6902" s="15"/>
    </row>
    <row r="6903" spans="2:17" s="25" customFormat="1" x14ac:dyDescent="0.3">
      <c r="B6903" s="15" t="str">
        <f>IF(A6903="","",VLOOKUP(A6903,Tabulka3[[Číslo smlouvy   u pravidelné činnosti]:[Příjmení]],3,0))</f>
        <v/>
      </c>
      <c r="C6903" s="15" t="str">
        <f>IF(A6903="","",VLOOKUP(A6903,Tabulka3[[Číslo smlouvy   u pravidelné činnosti]:[Příjmení]],4,0))</f>
        <v/>
      </c>
      <c r="F6903" s="94"/>
      <c r="H6903" s="113"/>
      <c r="I6903" s="113"/>
      <c r="K6903" s="15"/>
      <c r="L6903" s="15"/>
      <c r="M6903" s="15">
        <f t="shared" si="321"/>
        <v>1</v>
      </c>
      <c r="N6903" s="15" t="str">
        <f t="shared" si="322"/>
        <v>-</v>
      </c>
      <c r="O6903" s="150">
        <f t="shared" si="323"/>
        <v>0</v>
      </c>
      <c r="P6903" s="15" t="str">
        <f>IF(COUNTIF('Personálie dobrovolníků '!U:X,N6903)&gt;0,"ANO","")</f>
        <v/>
      </c>
      <c r="Q6903" s="15"/>
    </row>
    <row r="6904" spans="2:17" s="25" customFormat="1" x14ac:dyDescent="0.3">
      <c r="B6904" s="15" t="str">
        <f>IF(A6904="","",VLOOKUP(A6904,Tabulka3[[Číslo smlouvy   u pravidelné činnosti]:[Příjmení]],3,0))</f>
        <v/>
      </c>
      <c r="C6904" s="15" t="str">
        <f>IF(A6904="","",VLOOKUP(A6904,Tabulka3[[Číslo smlouvy   u pravidelné činnosti]:[Příjmení]],4,0))</f>
        <v/>
      </c>
      <c r="F6904" s="94"/>
      <c r="H6904" s="113"/>
      <c r="I6904" s="113"/>
      <c r="K6904" s="15"/>
      <c r="L6904" s="15"/>
      <c r="M6904" s="15">
        <f t="shared" si="321"/>
        <v>1</v>
      </c>
      <c r="N6904" s="15" t="str">
        <f t="shared" si="322"/>
        <v>-</v>
      </c>
      <c r="O6904" s="150">
        <f t="shared" si="323"/>
        <v>0</v>
      </c>
      <c r="P6904" s="15" t="str">
        <f>IF(COUNTIF('Personálie dobrovolníků '!U:X,N6904)&gt;0,"ANO","")</f>
        <v/>
      </c>
      <c r="Q6904" s="15"/>
    </row>
    <row r="6905" spans="2:17" s="25" customFormat="1" x14ac:dyDescent="0.3">
      <c r="B6905" s="15" t="str">
        <f>IF(A6905="","",VLOOKUP(A6905,Tabulka3[[Číslo smlouvy   u pravidelné činnosti]:[Příjmení]],3,0))</f>
        <v/>
      </c>
      <c r="C6905" s="15" t="str">
        <f>IF(A6905="","",VLOOKUP(A6905,Tabulka3[[Číslo smlouvy   u pravidelné činnosti]:[Příjmení]],4,0))</f>
        <v/>
      </c>
      <c r="F6905" s="94"/>
      <c r="H6905" s="113"/>
      <c r="I6905" s="113"/>
      <c r="K6905" s="15"/>
      <c r="L6905" s="15"/>
      <c r="M6905" s="15">
        <f t="shared" si="321"/>
        <v>1</v>
      </c>
      <c r="N6905" s="15" t="str">
        <f t="shared" si="322"/>
        <v>-</v>
      </c>
      <c r="O6905" s="150">
        <f t="shared" si="323"/>
        <v>0</v>
      </c>
      <c r="P6905" s="15" t="str">
        <f>IF(COUNTIF('Personálie dobrovolníků '!U:X,N6905)&gt;0,"ANO","")</f>
        <v/>
      </c>
      <c r="Q6905" s="15"/>
    </row>
    <row r="6906" spans="2:17" s="25" customFormat="1" x14ac:dyDescent="0.3">
      <c r="B6906" s="15" t="str">
        <f>IF(A6906="","",VLOOKUP(A6906,Tabulka3[[Číslo smlouvy   u pravidelné činnosti]:[Příjmení]],3,0))</f>
        <v/>
      </c>
      <c r="C6906" s="15" t="str">
        <f>IF(A6906="","",VLOOKUP(A6906,Tabulka3[[Číslo smlouvy   u pravidelné činnosti]:[Příjmení]],4,0))</f>
        <v/>
      </c>
      <c r="F6906" s="94"/>
      <c r="H6906" s="113"/>
      <c r="I6906" s="113"/>
      <c r="K6906" s="15"/>
      <c r="L6906" s="15"/>
      <c r="M6906" s="15">
        <f t="shared" si="321"/>
        <v>1</v>
      </c>
      <c r="N6906" s="15" t="str">
        <f t="shared" si="322"/>
        <v>-</v>
      </c>
      <c r="O6906" s="150">
        <f t="shared" si="323"/>
        <v>0</v>
      </c>
      <c r="P6906" s="15" t="str">
        <f>IF(COUNTIF('Personálie dobrovolníků '!U:X,N6906)&gt;0,"ANO","")</f>
        <v/>
      </c>
      <c r="Q6906" s="15"/>
    </row>
    <row r="6907" spans="2:17" s="25" customFormat="1" x14ac:dyDescent="0.3">
      <c r="B6907" s="15" t="str">
        <f>IF(A6907="","",VLOOKUP(A6907,Tabulka3[[Číslo smlouvy   u pravidelné činnosti]:[Příjmení]],3,0))</f>
        <v/>
      </c>
      <c r="C6907" s="15" t="str">
        <f>IF(A6907="","",VLOOKUP(A6907,Tabulka3[[Číslo smlouvy   u pravidelné činnosti]:[Příjmení]],4,0))</f>
        <v/>
      </c>
      <c r="F6907" s="94"/>
      <c r="H6907" s="113"/>
      <c r="I6907" s="113"/>
      <c r="K6907" s="15"/>
      <c r="L6907" s="15"/>
      <c r="M6907" s="15">
        <f t="shared" si="321"/>
        <v>1</v>
      </c>
      <c r="N6907" s="15" t="str">
        <f t="shared" si="322"/>
        <v>-</v>
      </c>
      <c r="O6907" s="150">
        <f t="shared" si="323"/>
        <v>0</v>
      </c>
      <c r="P6907" s="15" t="str">
        <f>IF(COUNTIF('Personálie dobrovolníků '!U:X,N6907)&gt;0,"ANO","")</f>
        <v/>
      </c>
      <c r="Q6907" s="15"/>
    </row>
    <row r="6908" spans="2:17" s="25" customFormat="1" x14ac:dyDescent="0.3">
      <c r="B6908" s="15" t="str">
        <f>IF(A6908="","",VLOOKUP(A6908,Tabulka3[[Číslo smlouvy   u pravidelné činnosti]:[Příjmení]],3,0))</f>
        <v/>
      </c>
      <c r="C6908" s="15" t="str">
        <f>IF(A6908="","",VLOOKUP(A6908,Tabulka3[[Číslo smlouvy   u pravidelné činnosti]:[Příjmení]],4,0))</f>
        <v/>
      </c>
      <c r="F6908" s="94"/>
      <c r="H6908" s="113"/>
      <c r="I6908" s="113"/>
      <c r="K6908" s="15"/>
      <c r="L6908" s="15"/>
      <c r="M6908" s="15">
        <f t="shared" si="321"/>
        <v>1</v>
      </c>
      <c r="N6908" s="15" t="str">
        <f t="shared" si="322"/>
        <v>-</v>
      </c>
      <c r="O6908" s="150">
        <f t="shared" si="323"/>
        <v>0</v>
      </c>
      <c r="P6908" s="15" t="str">
        <f>IF(COUNTIF('Personálie dobrovolníků '!U:X,N6908)&gt;0,"ANO","")</f>
        <v/>
      </c>
      <c r="Q6908" s="15"/>
    </row>
    <row r="6909" spans="2:17" s="25" customFormat="1" x14ac:dyDescent="0.3">
      <c r="B6909" s="15" t="str">
        <f>IF(A6909="","",VLOOKUP(A6909,Tabulka3[[Číslo smlouvy   u pravidelné činnosti]:[Příjmení]],3,0))</f>
        <v/>
      </c>
      <c r="C6909" s="15" t="str">
        <f>IF(A6909="","",VLOOKUP(A6909,Tabulka3[[Číslo smlouvy   u pravidelné činnosti]:[Příjmení]],4,0))</f>
        <v/>
      </c>
      <c r="F6909" s="94"/>
      <c r="H6909" s="113"/>
      <c r="I6909" s="113"/>
      <c r="K6909" s="15"/>
      <c r="L6909" s="15"/>
      <c r="M6909" s="15">
        <f t="shared" si="321"/>
        <v>1</v>
      </c>
      <c r="N6909" s="15" t="str">
        <f t="shared" si="322"/>
        <v>-</v>
      </c>
      <c r="O6909" s="150">
        <f t="shared" si="323"/>
        <v>0</v>
      </c>
      <c r="P6909" s="15" t="str">
        <f>IF(COUNTIF('Personálie dobrovolníků '!U:X,N6909)&gt;0,"ANO","")</f>
        <v/>
      </c>
      <c r="Q6909" s="15"/>
    </row>
    <row r="6910" spans="2:17" s="25" customFormat="1" x14ac:dyDescent="0.3">
      <c r="B6910" s="15" t="str">
        <f>IF(A6910="","",VLOOKUP(A6910,Tabulka3[[Číslo smlouvy   u pravidelné činnosti]:[Příjmení]],3,0))</f>
        <v/>
      </c>
      <c r="C6910" s="15" t="str">
        <f>IF(A6910="","",VLOOKUP(A6910,Tabulka3[[Číslo smlouvy   u pravidelné činnosti]:[Příjmení]],4,0))</f>
        <v/>
      </c>
      <c r="F6910" s="94"/>
      <c r="H6910" s="113"/>
      <c r="I6910" s="113"/>
      <c r="K6910" s="15"/>
      <c r="L6910" s="15"/>
      <c r="M6910" s="15">
        <f t="shared" si="321"/>
        <v>1</v>
      </c>
      <c r="N6910" s="15" t="str">
        <f t="shared" si="322"/>
        <v>-</v>
      </c>
      <c r="O6910" s="150">
        <f t="shared" si="323"/>
        <v>0</v>
      </c>
      <c r="P6910" s="15" t="str">
        <f>IF(COUNTIF('Personálie dobrovolníků '!U:X,N6910)&gt;0,"ANO","")</f>
        <v/>
      </c>
      <c r="Q6910" s="15"/>
    </row>
    <row r="6911" spans="2:17" s="25" customFormat="1" x14ac:dyDescent="0.3">
      <c r="B6911" s="15" t="str">
        <f>IF(A6911="","",VLOOKUP(A6911,Tabulka3[[Číslo smlouvy   u pravidelné činnosti]:[Příjmení]],3,0))</f>
        <v/>
      </c>
      <c r="C6911" s="15" t="str">
        <f>IF(A6911="","",VLOOKUP(A6911,Tabulka3[[Číslo smlouvy   u pravidelné činnosti]:[Příjmení]],4,0))</f>
        <v/>
      </c>
      <c r="F6911" s="94"/>
      <c r="H6911" s="113"/>
      <c r="I6911" s="113"/>
      <c r="K6911" s="15"/>
      <c r="L6911" s="15"/>
      <c r="M6911" s="15">
        <f t="shared" si="321"/>
        <v>1</v>
      </c>
      <c r="N6911" s="15" t="str">
        <f t="shared" si="322"/>
        <v>-</v>
      </c>
      <c r="O6911" s="150">
        <f t="shared" si="323"/>
        <v>0</v>
      </c>
      <c r="P6911" s="15" t="str">
        <f>IF(COUNTIF('Personálie dobrovolníků '!U:X,N6911)&gt;0,"ANO","")</f>
        <v/>
      </c>
      <c r="Q6911" s="15"/>
    </row>
    <row r="6912" spans="2:17" s="25" customFormat="1" x14ac:dyDescent="0.3">
      <c r="B6912" s="15" t="str">
        <f>IF(A6912="","",VLOOKUP(A6912,Tabulka3[[Číslo smlouvy   u pravidelné činnosti]:[Příjmení]],3,0))</f>
        <v/>
      </c>
      <c r="C6912" s="15" t="str">
        <f>IF(A6912="","",VLOOKUP(A6912,Tabulka3[[Číslo smlouvy   u pravidelné činnosti]:[Příjmení]],4,0))</f>
        <v/>
      </c>
      <c r="F6912" s="94"/>
      <c r="H6912" s="113"/>
      <c r="I6912" s="113"/>
      <c r="K6912" s="15"/>
      <c r="L6912" s="15"/>
      <c r="M6912" s="15">
        <f t="shared" si="321"/>
        <v>1</v>
      </c>
      <c r="N6912" s="15" t="str">
        <f t="shared" si="322"/>
        <v>-</v>
      </c>
      <c r="O6912" s="150">
        <f t="shared" si="323"/>
        <v>0</v>
      </c>
      <c r="P6912" s="15" t="str">
        <f>IF(COUNTIF('Personálie dobrovolníků '!U:X,N6912)&gt;0,"ANO","")</f>
        <v/>
      </c>
      <c r="Q6912" s="15"/>
    </row>
    <row r="6913" spans="2:17" s="25" customFormat="1" x14ac:dyDescent="0.3">
      <c r="B6913" s="15" t="str">
        <f>IF(A6913="","",VLOOKUP(A6913,Tabulka3[[Číslo smlouvy   u pravidelné činnosti]:[Příjmení]],3,0))</f>
        <v/>
      </c>
      <c r="C6913" s="15" t="str">
        <f>IF(A6913="","",VLOOKUP(A6913,Tabulka3[[Číslo smlouvy   u pravidelné činnosti]:[Příjmení]],4,0))</f>
        <v/>
      </c>
      <c r="F6913" s="94"/>
      <c r="H6913" s="113"/>
      <c r="I6913" s="113"/>
      <c r="K6913" s="15"/>
      <c r="L6913" s="15"/>
      <c r="M6913" s="15">
        <f t="shared" si="321"/>
        <v>1</v>
      </c>
      <c r="N6913" s="15" t="str">
        <f t="shared" si="322"/>
        <v>-</v>
      </c>
      <c r="O6913" s="150">
        <f t="shared" si="323"/>
        <v>0</v>
      </c>
      <c r="P6913" s="15" t="str">
        <f>IF(COUNTIF('Personálie dobrovolníků '!U:X,N6913)&gt;0,"ANO","")</f>
        <v/>
      </c>
      <c r="Q6913" s="15"/>
    </row>
    <row r="6914" spans="2:17" s="25" customFormat="1" x14ac:dyDescent="0.3">
      <c r="B6914" s="15" t="str">
        <f>IF(A6914="","",VLOOKUP(A6914,Tabulka3[[Číslo smlouvy   u pravidelné činnosti]:[Příjmení]],3,0))</f>
        <v/>
      </c>
      <c r="C6914" s="15" t="str">
        <f>IF(A6914="","",VLOOKUP(A6914,Tabulka3[[Číslo smlouvy   u pravidelné činnosti]:[Příjmení]],4,0))</f>
        <v/>
      </c>
      <c r="F6914" s="94"/>
      <c r="H6914" s="113"/>
      <c r="I6914" s="113"/>
      <c r="K6914" s="15"/>
      <c r="L6914" s="15"/>
      <c r="M6914" s="15">
        <f t="shared" si="321"/>
        <v>1</v>
      </c>
      <c r="N6914" s="15" t="str">
        <f t="shared" si="322"/>
        <v>-</v>
      </c>
      <c r="O6914" s="150">
        <f t="shared" si="323"/>
        <v>0</v>
      </c>
      <c r="P6914" s="15" t="str">
        <f>IF(COUNTIF('Personálie dobrovolníků '!U:X,N6914)&gt;0,"ANO","")</f>
        <v/>
      </c>
      <c r="Q6914" s="15"/>
    </row>
    <row r="6915" spans="2:17" s="25" customFormat="1" x14ac:dyDescent="0.3">
      <c r="B6915" s="15" t="str">
        <f>IF(A6915="","",VLOOKUP(A6915,Tabulka3[[Číslo smlouvy   u pravidelné činnosti]:[Příjmení]],3,0))</f>
        <v/>
      </c>
      <c r="C6915" s="15" t="str">
        <f>IF(A6915="","",VLOOKUP(A6915,Tabulka3[[Číslo smlouvy   u pravidelné činnosti]:[Příjmení]],4,0))</f>
        <v/>
      </c>
      <c r="F6915" s="94"/>
      <c r="H6915" s="113"/>
      <c r="I6915" s="113"/>
      <c r="K6915" s="15"/>
      <c r="L6915" s="15"/>
      <c r="M6915" s="15">
        <f t="shared" si="321"/>
        <v>1</v>
      </c>
      <c r="N6915" s="15" t="str">
        <f t="shared" si="322"/>
        <v>-</v>
      </c>
      <c r="O6915" s="150">
        <f t="shared" si="323"/>
        <v>0</v>
      </c>
      <c r="P6915" s="15" t="str">
        <f>IF(COUNTIF('Personálie dobrovolníků '!U:X,N6915)&gt;0,"ANO","")</f>
        <v/>
      </c>
      <c r="Q6915" s="15"/>
    </row>
    <row r="6916" spans="2:17" s="25" customFormat="1" x14ac:dyDescent="0.3">
      <c r="B6916" s="15" t="str">
        <f>IF(A6916="","",VLOOKUP(A6916,Tabulka3[[Číslo smlouvy   u pravidelné činnosti]:[Příjmení]],3,0))</f>
        <v/>
      </c>
      <c r="C6916" s="15" t="str">
        <f>IF(A6916="","",VLOOKUP(A6916,Tabulka3[[Číslo smlouvy   u pravidelné činnosti]:[Příjmení]],4,0))</f>
        <v/>
      </c>
      <c r="F6916" s="94"/>
      <c r="H6916" s="113"/>
      <c r="I6916" s="113"/>
      <c r="K6916" s="15"/>
      <c r="L6916" s="15"/>
      <c r="M6916" s="15">
        <f t="shared" ref="M6916:M6979" si="324">IF(OR(
   AND($H6916=$K$12, $I6916=$L$4),
   AND($H6916=$K$12, $I6916=$L$5),
   AND($H6916=$K$12, $I6916=$L$6),
   AND($H6916=$K$12, $I6916=$L$7),
   AND($H6916=$K$11, $I6916=$L$4),
   AND($H6916=$K$11, $I6916=$L$5),
   AND($H6916=$K$11, $I6916=$L$6),
   AND($H6916=$K$11, $I6916=$L$7),
   AND($H6916=$K$5, $I6916=$L$5),
   AND($H6916=$K$6, $I6916=$L$4),
   AND($H6916=$K$6, $I6916=$L$5),
   AND($H6916=$K$6, $I6916=$L$7),
   AND($H6916=$K$4, $I6916=$L$6),
), 0, 1)</f>
        <v>1</v>
      </c>
      <c r="N6916" s="15" t="str">
        <f t="shared" ref="N6916:N6979" si="325">A6916 &amp; "-" &amp; J6916</f>
        <v>-</v>
      </c>
      <c r="O6916" s="150">
        <f t="shared" ref="O6916:O6979" si="326">IF(AND(M6916&lt;&gt;0, P6916="ANO"), 1, 0)</f>
        <v>0</v>
      </c>
      <c r="P6916" s="15" t="str">
        <f>IF(COUNTIF('Personálie dobrovolníků '!U:X,N6916)&gt;0,"ANO","")</f>
        <v/>
      </c>
      <c r="Q6916" s="15"/>
    </row>
    <row r="6917" spans="2:17" s="25" customFormat="1" x14ac:dyDescent="0.3">
      <c r="B6917" s="15" t="str">
        <f>IF(A6917="","",VLOOKUP(A6917,Tabulka3[[Číslo smlouvy   u pravidelné činnosti]:[Příjmení]],3,0))</f>
        <v/>
      </c>
      <c r="C6917" s="15" t="str">
        <f>IF(A6917="","",VLOOKUP(A6917,Tabulka3[[Číslo smlouvy   u pravidelné činnosti]:[Příjmení]],4,0))</f>
        <v/>
      </c>
      <c r="F6917" s="94"/>
      <c r="H6917" s="113"/>
      <c r="I6917" s="113"/>
      <c r="K6917" s="15"/>
      <c r="L6917" s="15"/>
      <c r="M6917" s="15">
        <f t="shared" si="324"/>
        <v>1</v>
      </c>
      <c r="N6917" s="15" t="str">
        <f t="shared" si="325"/>
        <v>-</v>
      </c>
      <c r="O6917" s="150">
        <f t="shared" si="326"/>
        <v>0</v>
      </c>
      <c r="P6917" s="15" t="str">
        <f>IF(COUNTIF('Personálie dobrovolníků '!U:X,N6917)&gt;0,"ANO","")</f>
        <v/>
      </c>
      <c r="Q6917" s="15"/>
    </row>
    <row r="6918" spans="2:17" s="25" customFormat="1" x14ac:dyDescent="0.3">
      <c r="B6918" s="15" t="str">
        <f>IF(A6918="","",VLOOKUP(A6918,Tabulka3[[Číslo smlouvy   u pravidelné činnosti]:[Příjmení]],3,0))</f>
        <v/>
      </c>
      <c r="C6918" s="15" t="str">
        <f>IF(A6918="","",VLOOKUP(A6918,Tabulka3[[Číslo smlouvy   u pravidelné činnosti]:[Příjmení]],4,0))</f>
        <v/>
      </c>
      <c r="F6918" s="94"/>
      <c r="H6918" s="113"/>
      <c r="I6918" s="113"/>
      <c r="K6918" s="15"/>
      <c r="L6918" s="15"/>
      <c r="M6918" s="15">
        <f t="shared" si="324"/>
        <v>1</v>
      </c>
      <c r="N6918" s="15" t="str">
        <f t="shared" si="325"/>
        <v>-</v>
      </c>
      <c r="O6918" s="150">
        <f t="shared" si="326"/>
        <v>0</v>
      </c>
      <c r="P6918" s="15" t="str">
        <f>IF(COUNTIF('Personálie dobrovolníků '!U:X,N6918)&gt;0,"ANO","")</f>
        <v/>
      </c>
      <c r="Q6918" s="15"/>
    </row>
    <row r="6919" spans="2:17" s="25" customFormat="1" x14ac:dyDescent="0.3">
      <c r="B6919" s="15" t="str">
        <f>IF(A6919="","",VLOOKUP(A6919,Tabulka3[[Číslo smlouvy   u pravidelné činnosti]:[Příjmení]],3,0))</f>
        <v/>
      </c>
      <c r="C6919" s="15" t="str">
        <f>IF(A6919="","",VLOOKUP(A6919,Tabulka3[[Číslo smlouvy   u pravidelné činnosti]:[Příjmení]],4,0))</f>
        <v/>
      </c>
      <c r="F6919" s="94"/>
      <c r="H6919" s="113"/>
      <c r="I6919" s="113"/>
      <c r="K6919" s="15"/>
      <c r="L6919" s="15"/>
      <c r="M6919" s="15">
        <f t="shared" si="324"/>
        <v>1</v>
      </c>
      <c r="N6919" s="15" t="str">
        <f t="shared" si="325"/>
        <v>-</v>
      </c>
      <c r="O6919" s="150">
        <f t="shared" si="326"/>
        <v>0</v>
      </c>
      <c r="P6919" s="15" t="str">
        <f>IF(COUNTIF('Personálie dobrovolníků '!U:X,N6919)&gt;0,"ANO","")</f>
        <v/>
      </c>
      <c r="Q6919" s="15"/>
    </row>
    <row r="6920" spans="2:17" s="25" customFormat="1" x14ac:dyDescent="0.3">
      <c r="B6920" s="15" t="str">
        <f>IF(A6920="","",VLOOKUP(A6920,Tabulka3[[Číslo smlouvy   u pravidelné činnosti]:[Příjmení]],3,0))</f>
        <v/>
      </c>
      <c r="C6920" s="15" t="str">
        <f>IF(A6920="","",VLOOKUP(A6920,Tabulka3[[Číslo smlouvy   u pravidelné činnosti]:[Příjmení]],4,0))</f>
        <v/>
      </c>
      <c r="F6920" s="94"/>
      <c r="H6920" s="113"/>
      <c r="I6920" s="113"/>
      <c r="K6920" s="15"/>
      <c r="L6920" s="15"/>
      <c r="M6920" s="15">
        <f t="shared" si="324"/>
        <v>1</v>
      </c>
      <c r="N6920" s="15" t="str">
        <f t="shared" si="325"/>
        <v>-</v>
      </c>
      <c r="O6920" s="150">
        <f t="shared" si="326"/>
        <v>0</v>
      </c>
      <c r="P6920" s="15" t="str">
        <f>IF(COUNTIF('Personálie dobrovolníků '!U:X,N6920)&gt;0,"ANO","")</f>
        <v/>
      </c>
      <c r="Q6920" s="15"/>
    </row>
    <row r="6921" spans="2:17" s="25" customFormat="1" x14ac:dyDescent="0.3">
      <c r="B6921" s="15" t="str">
        <f>IF(A6921="","",VLOOKUP(A6921,Tabulka3[[Číslo smlouvy   u pravidelné činnosti]:[Příjmení]],3,0))</f>
        <v/>
      </c>
      <c r="C6921" s="15" t="str">
        <f>IF(A6921="","",VLOOKUP(A6921,Tabulka3[[Číslo smlouvy   u pravidelné činnosti]:[Příjmení]],4,0))</f>
        <v/>
      </c>
      <c r="F6921" s="94"/>
      <c r="H6921" s="113"/>
      <c r="I6921" s="113"/>
      <c r="K6921" s="15"/>
      <c r="L6921" s="15"/>
      <c r="M6921" s="15">
        <f t="shared" si="324"/>
        <v>1</v>
      </c>
      <c r="N6921" s="15" t="str">
        <f t="shared" si="325"/>
        <v>-</v>
      </c>
      <c r="O6921" s="150">
        <f t="shared" si="326"/>
        <v>0</v>
      </c>
      <c r="P6921" s="15" t="str">
        <f>IF(COUNTIF('Personálie dobrovolníků '!U:X,N6921)&gt;0,"ANO","")</f>
        <v/>
      </c>
      <c r="Q6921" s="15"/>
    </row>
    <row r="6922" spans="2:17" s="25" customFormat="1" x14ac:dyDescent="0.3">
      <c r="B6922" s="15" t="str">
        <f>IF(A6922="","",VLOOKUP(A6922,Tabulka3[[Číslo smlouvy   u pravidelné činnosti]:[Příjmení]],3,0))</f>
        <v/>
      </c>
      <c r="C6922" s="15" t="str">
        <f>IF(A6922="","",VLOOKUP(A6922,Tabulka3[[Číslo smlouvy   u pravidelné činnosti]:[Příjmení]],4,0))</f>
        <v/>
      </c>
      <c r="F6922" s="94"/>
      <c r="H6922" s="113"/>
      <c r="I6922" s="113"/>
      <c r="K6922" s="15"/>
      <c r="L6922" s="15"/>
      <c r="M6922" s="15">
        <f t="shared" si="324"/>
        <v>1</v>
      </c>
      <c r="N6922" s="15" t="str">
        <f t="shared" si="325"/>
        <v>-</v>
      </c>
      <c r="O6922" s="150">
        <f t="shared" si="326"/>
        <v>0</v>
      </c>
      <c r="P6922" s="15" t="str">
        <f>IF(COUNTIF('Personálie dobrovolníků '!U:X,N6922)&gt;0,"ANO","")</f>
        <v/>
      </c>
      <c r="Q6922" s="15"/>
    </row>
    <row r="6923" spans="2:17" s="25" customFormat="1" x14ac:dyDescent="0.3">
      <c r="B6923" s="15" t="str">
        <f>IF(A6923="","",VLOOKUP(A6923,Tabulka3[[Číslo smlouvy   u pravidelné činnosti]:[Příjmení]],3,0))</f>
        <v/>
      </c>
      <c r="C6923" s="15" t="str">
        <f>IF(A6923="","",VLOOKUP(A6923,Tabulka3[[Číslo smlouvy   u pravidelné činnosti]:[Příjmení]],4,0))</f>
        <v/>
      </c>
      <c r="F6923" s="94"/>
      <c r="H6923" s="113"/>
      <c r="I6923" s="113"/>
      <c r="K6923" s="15"/>
      <c r="L6923" s="15"/>
      <c r="M6923" s="15">
        <f t="shared" si="324"/>
        <v>1</v>
      </c>
      <c r="N6923" s="15" t="str">
        <f t="shared" si="325"/>
        <v>-</v>
      </c>
      <c r="O6923" s="150">
        <f t="shared" si="326"/>
        <v>0</v>
      </c>
      <c r="P6923" s="15" t="str">
        <f>IF(COUNTIF('Personálie dobrovolníků '!U:X,N6923)&gt;0,"ANO","")</f>
        <v/>
      </c>
      <c r="Q6923" s="15"/>
    </row>
    <row r="6924" spans="2:17" s="25" customFormat="1" x14ac:dyDescent="0.3">
      <c r="B6924" s="15" t="str">
        <f>IF(A6924="","",VLOOKUP(A6924,Tabulka3[[Číslo smlouvy   u pravidelné činnosti]:[Příjmení]],3,0))</f>
        <v/>
      </c>
      <c r="C6924" s="15" t="str">
        <f>IF(A6924="","",VLOOKUP(A6924,Tabulka3[[Číslo smlouvy   u pravidelné činnosti]:[Příjmení]],4,0))</f>
        <v/>
      </c>
      <c r="F6924" s="94"/>
      <c r="H6924" s="113"/>
      <c r="I6924" s="113"/>
      <c r="K6924" s="15"/>
      <c r="L6924" s="15"/>
      <c r="M6924" s="15">
        <f t="shared" si="324"/>
        <v>1</v>
      </c>
      <c r="N6924" s="15" t="str">
        <f t="shared" si="325"/>
        <v>-</v>
      </c>
      <c r="O6924" s="150">
        <f t="shared" si="326"/>
        <v>0</v>
      </c>
      <c r="P6924" s="15" t="str">
        <f>IF(COUNTIF('Personálie dobrovolníků '!U:X,N6924)&gt;0,"ANO","")</f>
        <v/>
      </c>
      <c r="Q6924" s="15"/>
    </row>
    <row r="6925" spans="2:17" s="25" customFormat="1" x14ac:dyDescent="0.3">
      <c r="B6925" s="15" t="str">
        <f>IF(A6925="","",VLOOKUP(A6925,Tabulka3[[Číslo smlouvy   u pravidelné činnosti]:[Příjmení]],3,0))</f>
        <v/>
      </c>
      <c r="C6925" s="15" t="str">
        <f>IF(A6925="","",VLOOKUP(A6925,Tabulka3[[Číslo smlouvy   u pravidelné činnosti]:[Příjmení]],4,0))</f>
        <v/>
      </c>
      <c r="F6925" s="94"/>
      <c r="H6925" s="113"/>
      <c r="I6925" s="113"/>
      <c r="K6925" s="15"/>
      <c r="L6925" s="15"/>
      <c r="M6925" s="15">
        <f t="shared" si="324"/>
        <v>1</v>
      </c>
      <c r="N6925" s="15" t="str">
        <f t="shared" si="325"/>
        <v>-</v>
      </c>
      <c r="O6925" s="150">
        <f t="shared" si="326"/>
        <v>0</v>
      </c>
      <c r="P6925" s="15" t="str">
        <f>IF(COUNTIF('Personálie dobrovolníků '!U:X,N6925)&gt;0,"ANO","")</f>
        <v/>
      </c>
      <c r="Q6925" s="15"/>
    </row>
    <row r="6926" spans="2:17" s="25" customFormat="1" x14ac:dyDescent="0.3">
      <c r="B6926" s="15" t="str">
        <f>IF(A6926="","",VLOOKUP(A6926,Tabulka3[[Číslo smlouvy   u pravidelné činnosti]:[Příjmení]],3,0))</f>
        <v/>
      </c>
      <c r="C6926" s="15" t="str">
        <f>IF(A6926="","",VLOOKUP(A6926,Tabulka3[[Číslo smlouvy   u pravidelné činnosti]:[Příjmení]],4,0))</f>
        <v/>
      </c>
      <c r="F6926" s="94"/>
      <c r="H6926" s="113"/>
      <c r="I6926" s="113"/>
      <c r="K6926" s="15"/>
      <c r="L6926" s="15"/>
      <c r="M6926" s="15">
        <f t="shared" si="324"/>
        <v>1</v>
      </c>
      <c r="N6926" s="15" t="str">
        <f t="shared" si="325"/>
        <v>-</v>
      </c>
      <c r="O6926" s="150">
        <f t="shared" si="326"/>
        <v>0</v>
      </c>
      <c r="P6926" s="15" t="str">
        <f>IF(COUNTIF('Personálie dobrovolníků '!U:X,N6926)&gt;0,"ANO","")</f>
        <v/>
      </c>
      <c r="Q6926" s="15"/>
    </row>
    <row r="6927" spans="2:17" s="25" customFormat="1" x14ac:dyDescent="0.3">
      <c r="B6927" s="15" t="str">
        <f>IF(A6927="","",VLOOKUP(A6927,Tabulka3[[Číslo smlouvy   u pravidelné činnosti]:[Příjmení]],3,0))</f>
        <v/>
      </c>
      <c r="C6927" s="15" t="str">
        <f>IF(A6927="","",VLOOKUP(A6927,Tabulka3[[Číslo smlouvy   u pravidelné činnosti]:[Příjmení]],4,0))</f>
        <v/>
      </c>
      <c r="F6927" s="94"/>
      <c r="H6927" s="113"/>
      <c r="I6927" s="113"/>
      <c r="K6927" s="15"/>
      <c r="L6927" s="15"/>
      <c r="M6927" s="15">
        <f t="shared" si="324"/>
        <v>1</v>
      </c>
      <c r="N6927" s="15" t="str">
        <f t="shared" si="325"/>
        <v>-</v>
      </c>
      <c r="O6927" s="150">
        <f t="shared" si="326"/>
        <v>0</v>
      </c>
      <c r="P6927" s="15" t="str">
        <f>IF(COUNTIF('Personálie dobrovolníků '!U:X,N6927)&gt;0,"ANO","")</f>
        <v/>
      </c>
      <c r="Q6927" s="15"/>
    </row>
    <row r="6928" spans="2:17" s="25" customFormat="1" x14ac:dyDescent="0.3">
      <c r="B6928" s="15" t="str">
        <f>IF(A6928="","",VLOOKUP(A6928,Tabulka3[[Číslo smlouvy   u pravidelné činnosti]:[Příjmení]],3,0))</f>
        <v/>
      </c>
      <c r="C6928" s="15" t="str">
        <f>IF(A6928="","",VLOOKUP(A6928,Tabulka3[[Číslo smlouvy   u pravidelné činnosti]:[Příjmení]],4,0))</f>
        <v/>
      </c>
      <c r="F6928" s="94"/>
      <c r="H6928" s="113"/>
      <c r="I6928" s="113"/>
      <c r="K6928" s="15"/>
      <c r="L6928" s="15"/>
      <c r="M6928" s="15">
        <f t="shared" si="324"/>
        <v>1</v>
      </c>
      <c r="N6928" s="15" t="str">
        <f t="shared" si="325"/>
        <v>-</v>
      </c>
      <c r="O6928" s="150">
        <f t="shared" si="326"/>
        <v>0</v>
      </c>
      <c r="P6928" s="15" t="str">
        <f>IF(COUNTIF('Personálie dobrovolníků '!U:X,N6928)&gt;0,"ANO","")</f>
        <v/>
      </c>
      <c r="Q6928" s="15"/>
    </row>
    <row r="6929" spans="2:17" s="25" customFormat="1" x14ac:dyDescent="0.3">
      <c r="B6929" s="15" t="str">
        <f>IF(A6929="","",VLOOKUP(A6929,Tabulka3[[Číslo smlouvy   u pravidelné činnosti]:[Příjmení]],3,0))</f>
        <v/>
      </c>
      <c r="C6929" s="15" t="str">
        <f>IF(A6929="","",VLOOKUP(A6929,Tabulka3[[Číslo smlouvy   u pravidelné činnosti]:[Příjmení]],4,0))</f>
        <v/>
      </c>
      <c r="F6929" s="94"/>
      <c r="H6929" s="113"/>
      <c r="I6929" s="113"/>
      <c r="K6929" s="15"/>
      <c r="L6929" s="15"/>
      <c r="M6929" s="15">
        <f t="shared" si="324"/>
        <v>1</v>
      </c>
      <c r="N6929" s="15" t="str">
        <f t="shared" si="325"/>
        <v>-</v>
      </c>
      <c r="O6929" s="150">
        <f t="shared" si="326"/>
        <v>0</v>
      </c>
      <c r="P6929" s="15" t="str">
        <f>IF(COUNTIF('Personálie dobrovolníků '!U:X,N6929)&gt;0,"ANO","")</f>
        <v/>
      </c>
      <c r="Q6929" s="15"/>
    </row>
    <row r="6930" spans="2:17" s="25" customFormat="1" x14ac:dyDescent="0.3">
      <c r="B6930" s="15" t="str">
        <f>IF(A6930="","",VLOOKUP(A6930,Tabulka3[[Číslo smlouvy   u pravidelné činnosti]:[Příjmení]],3,0))</f>
        <v/>
      </c>
      <c r="C6930" s="15" t="str">
        <f>IF(A6930="","",VLOOKUP(A6930,Tabulka3[[Číslo smlouvy   u pravidelné činnosti]:[Příjmení]],4,0))</f>
        <v/>
      </c>
      <c r="F6930" s="94"/>
      <c r="H6930" s="113"/>
      <c r="I6930" s="113"/>
      <c r="K6930" s="15"/>
      <c r="L6930" s="15"/>
      <c r="M6930" s="15">
        <f t="shared" si="324"/>
        <v>1</v>
      </c>
      <c r="N6930" s="15" t="str">
        <f t="shared" si="325"/>
        <v>-</v>
      </c>
      <c r="O6930" s="150">
        <f t="shared" si="326"/>
        <v>0</v>
      </c>
      <c r="P6930" s="15" t="str">
        <f>IF(COUNTIF('Personálie dobrovolníků '!U:X,N6930)&gt;0,"ANO","")</f>
        <v/>
      </c>
      <c r="Q6930" s="15"/>
    </row>
    <row r="6931" spans="2:17" s="25" customFormat="1" x14ac:dyDescent="0.3">
      <c r="B6931" s="15" t="str">
        <f>IF(A6931="","",VLOOKUP(A6931,Tabulka3[[Číslo smlouvy   u pravidelné činnosti]:[Příjmení]],3,0))</f>
        <v/>
      </c>
      <c r="C6931" s="15" t="str">
        <f>IF(A6931="","",VLOOKUP(A6931,Tabulka3[[Číslo smlouvy   u pravidelné činnosti]:[Příjmení]],4,0))</f>
        <v/>
      </c>
      <c r="F6931" s="94"/>
      <c r="H6931" s="113"/>
      <c r="I6931" s="113"/>
      <c r="K6931" s="15"/>
      <c r="L6931" s="15"/>
      <c r="M6931" s="15">
        <f t="shared" si="324"/>
        <v>1</v>
      </c>
      <c r="N6931" s="15" t="str">
        <f t="shared" si="325"/>
        <v>-</v>
      </c>
      <c r="O6931" s="150">
        <f t="shared" si="326"/>
        <v>0</v>
      </c>
      <c r="P6931" s="15" t="str">
        <f>IF(COUNTIF('Personálie dobrovolníků '!U:X,N6931)&gt;0,"ANO","")</f>
        <v/>
      </c>
      <c r="Q6931" s="15"/>
    </row>
    <row r="6932" spans="2:17" s="25" customFormat="1" x14ac:dyDescent="0.3">
      <c r="B6932" s="15" t="str">
        <f>IF(A6932="","",VLOOKUP(A6932,Tabulka3[[Číslo smlouvy   u pravidelné činnosti]:[Příjmení]],3,0))</f>
        <v/>
      </c>
      <c r="C6932" s="15" t="str">
        <f>IF(A6932="","",VLOOKUP(A6932,Tabulka3[[Číslo smlouvy   u pravidelné činnosti]:[Příjmení]],4,0))</f>
        <v/>
      </c>
      <c r="F6932" s="94"/>
      <c r="H6932" s="113"/>
      <c r="I6932" s="113"/>
      <c r="K6932" s="15"/>
      <c r="L6932" s="15"/>
      <c r="M6932" s="15">
        <f t="shared" si="324"/>
        <v>1</v>
      </c>
      <c r="N6932" s="15" t="str">
        <f t="shared" si="325"/>
        <v>-</v>
      </c>
      <c r="O6932" s="150">
        <f t="shared" si="326"/>
        <v>0</v>
      </c>
      <c r="P6932" s="15" t="str">
        <f>IF(COUNTIF('Personálie dobrovolníků '!U:X,N6932)&gt;0,"ANO","")</f>
        <v/>
      </c>
      <c r="Q6932" s="15"/>
    </row>
    <row r="6933" spans="2:17" s="25" customFormat="1" x14ac:dyDescent="0.3">
      <c r="B6933" s="15" t="str">
        <f>IF(A6933="","",VLOOKUP(A6933,Tabulka3[[Číslo smlouvy   u pravidelné činnosti]:[Příjmení]],3,0))</f>
        <v/>
      </c>
      <c r="C6933" s="15" t="str">
        <f>IF(A6933="","",VLOOKUP(A6933,Tabulka3[[Číslo smlouvy   u pravidelné činnosti]:[Příjmení]],4,0))</f>
        <v/>
      </c>
      <c r="F6933" s="94"/>
      <c r="H6933" s="113"/>
      <c r="I6933" s="113"/>
      <c r="K6933" s="15"/>
      <c r="L6933" s="15"/>
      <c r="M6933" s="15">
        <f t="shared" si="324"/>
        <v>1</v>
      </c>
      <c r="N6933" s="15" t="str">
        <f t="shared" si="325"/>
        <v>-</v>
      </c>
      <c r="O6933" s="150">
        <f t="shared" si="326"/>
        <v>0</v>
      </c>
      <c r="P6933" s="15" t="str">
        <f>IF(COUNTIF('Personálie dobrovolníků '!U:X,N6933)&gt;0,"ANO","")</f>
        <v/>
      </c>
      <c r="Q6933" s="15"/>
    </row>
    <row r="6934" spans="2:17" s="25" customFormat="1" x14ac:dyDescent="0.3">
      <c r="B6934" s="15" t="str">
        <f>IF(A6934="","",VLOOKUP(A6934,Tabulka3[[Číslo smlouvy   u pravidelné činnosti]:[Příjmení]],3,0))</f>
        <v/>
      </c>
      <c r="C6934" s="15" t="str">
        <f>IF(A6934="","",VLOOKUP(A6934,Tabulka3[[Číslo smlouvy   u pravidelné činnosti]:[Příjmení]],4,0))</f>
        <v/>
      </c>
      <c r="F6934" s="94"/>
      <c r="H6934" s="113"/>
      <c r="I6934" s="113"/>
      <c r="K6934" s="15"/>
      <c r="L6934" s="15"/>
      <c r="M6934" s="15">
        <f t="shared" si="324"/>
        <v>1</v>
      </c>
      <c r="N6934" s="15" t="str">
        <f t="shared" si="325"/>
        <v>-</v>
      </c>
      <c r="O6934" s="150">
        <f t="shared" si="326"/>
        <v>0</v>
      </c>
      <c r="P6934" s="15" t="str">
        <f>IF(COUNTIF('Personálie dobrovolníků '!U:X,N6934)&gt;0,"ANO","")</f>
        <v/>
      </c>
      <c r="Q6934" s="15"/>
    </row>
    <row r="6935" spans="2:17" s="25" customFormat="1" x14ac:dyDescent="0.3">
      <c r="B6935" s="15" t="str">
        <f>IF(A6935="","",VLOOKUP(A6935,Tabulka3[[Číslo smlouvy   u pravidelné činnosti]:[Příjmení]],3,0))</f>
        <v/>
      </c>
      <c r="C6935" s="15" t="str">
        <f>IF(A6935="","",VLOOKUP(A6935,Tabulka3[[Číslo smlouvy   u pravidelné činnosti]:[Příjmení]],4,0))</f>
        <v/>
      </c>
      <c r="F6935" s="94"/>
      <c r="H6935" s="113"/>
      <c r="I6935" s="113"/>
      <c r="K6935" s="15"/>
      <c r="L6935" s="15"/>
      <c r="M6935" s="15">
        <f t="shared" si="324"/>
        <v>1</v>
      </c>
      <c r="N6935" s="15" t="str">
        <f t="shared" si="325"/>
        <v>-</v>
      </c>
      <c r="O6935" s="150">
        <f t="shared" si="326"/>
        <v>0</v>
      </c>
      <c r="P6935" s="15" t="str">
        <f>IF(COUNTIF('Personálie dobrovolníků '!U:X,N6935)&gt;0,"ANO","")</f>
        <v/>
      </c>
      <c r="Q6935" s="15"/>
    </row>
    <row r="6936" spans="2:17" s="25" customFormat="1" x14ac:dyDescent="0.3">
      <c r="B6936" s="15" t="str">
        <f>IF(A6936="","",VLOOKUP(A6936,Tabulka3[[Číslo smlouvy   u pravidelné činnosti]:[Příjmení]],3,0))</f>
        <v/>
      </c>
      <c r="C6936" s="15" t="str">
        <f>IF(A6936="","",VLOOKUP(A6936,Tabulka3[[Číslo smlouvy   u pravidelné činnosti]:[Příjmení]],4,0))</f>
        <v/>
      </c>
      <c r="F6936" s="94"/>
      <c r="H6936" s="113"/>
      <c r="I6936" s="113"/>
      <c r="K6936" s="15"/>
      <c r="L6936" s="15"/>
      <c r="M6936" s="15">
        <f t="shared" si="324"/>
        <v>1</v>
      </c>
      <c r="N6936" s="15" t="str">
        <f t="shared" si="325"/>
        <v>-</v>
      </c>
      <c r="O6936" s="150">
        <f t="shared" si="326"/>
        <v>0</v>
      </c>
      <c r="P6936" s="15" t="str">
        <f>IF(COUNTIF('Personálie dobrovolníků '!U:X,N6936)&gt;0,"ANO","")</f>
        <v/>
      </c>
      <c r="Q6936" s="15"/>
    </row>
    <row r="6937" spans="2:17" s="25" customFormat="1" x14ac:dyDescent="0.3">
      <c r="B6937" s="15" t="str">
        <f>IF(A6937="","",VLOOKUP(A6937,Tabulka3[[Číslo smlouvy   u pravidelné činnosti]:[Příjmení]],3,0))</f>
        <v/>
      </c>
      <c r="C6937" s="15" t="str">
        <f>IF(A6937="","",VLOOKUP(A6937,Tabulka3[[Číslo smlouvy   u pravidelné činnosti]:[Příjmení]],4,0))</f>
        <v/>
      </c>
      <c r="F6937" s="94"/>
      <c r="H6937" s="113"/>
      <c r="I6937" s="113"/>
      <c r="K6937" s="15"/>
      <c r="L6937" s="15"/>
      <c r="M6937" s="15">
        <f t="shared" si="324"/>
        <v>1</v>
      </c>
      <c r="N6937" s="15" t="str">
        <f t="shared" si="325"/>
        <v>-</v>
      </c>
      <c r="O6937" s="150">
        <f t="shared" si="326"/>
        <v>0</v>
      </c>
      <c r="P6937" s="15" t="str">
        <f>IF(COUNTIF('Personálie dobrovolníků '!U:X,N6937)&gt;0,"ANO","")</f>
        <v/>
      </c>
      <c r="Q6937" s="15"/>
    </row>
    <row r="6938" spans="2:17" s="25" customFormat="1" x14ac:dyDescent="0.3">
      <c r="B6938" s="15" t="str">
        <f>IF(A6938="","",VLOOKUP(A6938,Tabulka3[[Číslo smlouvy   u pravidelné činnosti]:[Příjmení]],3,0))</f>
        <v/>
      </c>
      <c r="C6938" s="15" t="str">
        <f>IF(A6938="","",VLOOKUP(A6938,Tabulka3[[Číslo smlouvy   u pravidelné činnosti]:[Příjmení]],4,0))</f>
        <v/>
      </c>
      <c r="F6938" s="94"/>
      <c r="H6938" s="113"/>
      <c r="I6938" s="113"/>
      <c r="K6938" s="15"/>
      <c r="L6938" s="15"/>
      <c r="M6938" s="15">
        <f t="shared" si="324"/>
        <v>1</v>
      </c>
      <c r="N6938" s="15" t="str">
        <f t="shared" si="325"/>
        <v>-</v>
      </c>
      <c r="O6938" s="150">
        <f t="shared" si="326"/>
        <v>0</v>
      </c>
      <c r="P6938" s="15" t="str">
        <f>IF(COUNTIF('Personálie dobrovolníků '!U:X,N6938)&gt;0,"ANO","")</f>
        <v/>
      </c>
      <c r="Q6938" s="15"/>
    </row>
    <row r="6939" spans="2:17" s="25" customFormat="1" x14ac:dyDescent="0.3">
      <c r="B6939" s="15" t="str">
        <f>IF(A6939="","",VLOOKUP(A6939,Tabulka3[[Číslo smlouvy   u pravidelné činnosti]:[Příjmení]],3,0))</f>
        <v/>
      </c>
      <c r="C6939" s="15" t="str">
        <f>IF(A6939="","",VLOOKUP(A6939,Tabulka3[[Číslo smlouvy   u pravidelné činnosti]:[Příjmení]],4,0))</f>
        <v/>
      </c>
      <c r="F6939" s="94"/>
      <c r="H6939" s="113"/>
      <c r="I6939" s="113"/>
      <c r="K6939" s="15"/>
      <c r="L6939" s="15"/>
      <c r="M6939" s="15">
        <f t="shared" si="324"/>
        <v>1</v>
      </c>
      <c r="N6939" s="15" t="str">
        <f t="shared" si="325"/>
        <v>-</v>
      </c>
      <c r="O6939" s="150">
        <f t="shared" si="326"/>
        <v>0</v>
      </c>
      <c r="P6939" s="15" t="str">
        <f>IF(COUNTIF('Personálie dobrovolníků '!U:X,N6939)&gt;0,"ANO","")</f>
        <v/>
      </c>
      <c r="Q6939" s="15"/>
    </row>
    <row r="6940" spans="2:17" s="25" customFormat="1" x14ac:dyDescent="0.3">
      <c r="B6940" s="15" t="str">
        <f>IF(A6940="","",VLOOKUP(A6940,Tabulka3[[Číslo smlouvy   u pravidelné činnosti]:[Příjmení]],3,0))</f>
        <v/>
      </c>
      <c r="C6940" s="15" t="str">
        <f>IF(A6940="","",VLOOKUP(A6940,Tabulka3[[Číslo smlouvy   u pravidelné činnosti]:[Příjmení]],4,0))</f>
        <v/>
      </c>
      <c r="F6940" s="94"/>
      <c r="H6940" s="113"/>
      <c r="I6940" s="113"/>
      <c r="K6940" s="15"/>
      <c r="L6940" s="15"/>
      <c r="M6940" s="15">
        <f t="shared" si="324"/>
        <v>1</v>
      </c>
      <c r="N6940" s="15" t="str">
        <f t="shared" si="325"/>
        <v>-</v>
      </c>
      <c r="O6940" s="150">
        <f t="shared" si="326"/>
        <v>0</v>
      </c>
      <c r="P6940" s="15" t="str">
        <f>IF(COUNTIF('Personálie dobrovolníků '!U:X,N6940)&gt;0,"ANO","")</f>
        <v/>
      </c>
      <c r="Q6940" s="15"/>
    </row>
    <row r="6941" spans="2:17" s="25" customFormat="1" x14ac:dyDescent="0.3">
      <c r="B6941" s="15" t="str">
        <f>IF(A6941="","",VLOOKUP(A6941,Tabulka3[[Číslo smlouvy   u pravidelné činnosti]:[Příjmení]],3,0))</f>
        <v/>
      </c>
      <c r="C6941" s="15" t="str">
        <f>IF(A6941="","",VLOOKUP(A6941,Tabulka3[[Číslo smlouvy   u pravidelné činnosti]:[Příjmení]],4,0))</f>
        <v/>
      </c>
      <c r="F6941" s="94"/>
      <c r="H6941" s="113"/>
      <c r="I6941" s="113"/>
      <c r="K6941" s="15"/>
      <c r="L6941" s="15"/>
      <c r="M6941" s="15">
        <f t="shared" si="324"/>
        <v>1</v>
      </c>
      <c r="N6941" s="15" t="str">
        <f t="shared" si="325"/>
        <v>-</v>
      </c>
      <c r="O6941" s="150">
        <f t="shared" si="326"/>
        <v>0</v>
      </c>
      <c r="P6941" s="15" t="str">
        <f>IF(COUNTIF('Personálie dobrovolníků '!U:X,N6941)&gt;0,"ANO","")</f>
        <v/>
      </c>
      <c r="Q6941" s="15"/>
    </row>
    <row r="6942" spans="2:17" s="25" customFormat="1" x14ac:dyDescent="0.3">
      <c r="B6942" s="15" t="str">
        <f>IF(A6942="","",VLOOKUP(A6942,Tabulka3[[Číslo smlouvy   u pravidelné činnosti]:[Příjmení]],3,0))</f>
        <v/>
      </c>
      <c r="C6942" s="15" t="str">
        <f>IF(A6942="","",VLOOKUP(A6942,Tabulka3[[Číslo smlouvy   u pravidelné činnosti]:[Příjmení]],4,0))</f>
        <v/>
      </c>
      <c r="F6942" s="94"/>
      <c r="H6942" s="113"/>
      <c r="I6942" s="113"/>
      <c r="K6942" s="15"/>
      <c r="L6942" s="15"/>
      <c r="M6942" s="15">
        <f t="shared" si="324"/>
        <v>1</v>
      </c>
      <c r="N6942" s="15" t="str">
        <f t="shared" si="325"/>
        <v>-</v>
      </c>
      <c r="O6942" s="150">
        <f t="shared" si="326"/>
        <v>0</v>
      </c>
      <c r="P6942" s="15" t="str">
        <f>IF(COUNTIF('Personálie dobrovolníků '!U:X,N6942)&gt;0,"ANO","")</f>
        <v/>
      </c>
      <c r="Q6942" s="15"/>
    </row>
    <row r="6943" spans="2:17" s="25" customFormat="1" x14ac:dyDescent="0.3">
      <c r="B6943" s="15" t="str">
        <f>IF(A6943="","",VLOOKUP(A6943,Tabulka3[[Číslo smlouvy   u pravidelné činnosti]:[Příjmení]],3,0))</f>
        <v/>
      </c>
      <c r="C6943" s="15" t="str">
        <f>IF(A6943="","",VLOOKUP(A6943,Tabulka3[[Číslo smlouvy   u pravidelné činnosti]:[Příjmení]],4,0))</f>
        <v/>
      </c>
      <c r="F6943" s="94"/>
      <c r="H6943" s="113"/>
      <c r="I6943" s="113"/>
      <c r="K6943" s="15"/>
      <c r="L6943" s="15"/>
      <c r="M6943" s="15">
        <f t="shared" si="324"/>
        <v>1</v>
      </c>
      <c r="N6943" s="15" t="str">
        <f t="shared" si="325"/>
        <v>-</v>
      </c>
      <c r="O6943" s="150">
        <f t="shared" si="326"/>
        <v>0</v>
      </c>
      <c r="P6943" s="15" t="str">
        <f>IF(COUNTIF('Personálie dobrovolníků '!U:X,N6943)&gt;0,"ANO","")</f>
        <v/>
      </c>
      <c r="Q6943" s="15"/>
    </row>
    <row r="6944" spans="2:17" s="25" customFormat="1" x14ac:dyDescent="0.3">
      <c r="B6944" s="15" t="str">
        <f>IF(A6944="","",VLOOKUP(A6944,Tabulka3[[Číslo smlouvy   u pravidelné činnosti]:[Příjmení]],3,0))</f>
        <v/>
      </c>
      <c r="C6944" s="15" t="str">
        <f>IF(A6944="","",VLOOKUP(A6944,Tabulka3[[Číslo smlouvy   u pravidelné činnosti]:[Příjmení]],4,0))</f>
        <v/>
      </c>
      <c r="F6944" s="94"/>
      <c r="H6944" s="113"/>
      <c r="I6944" s="113"/>
      <c r="K6944" s="15"/>
      <c r="L6944" s="15"/>
      <c r="M6944" s="15">
        <f t="shared" si="324"/>
        <v>1</v>
      </c>
      <c r="N6944" s="15" t="str">
        <f t="shared" si="325"/>
        <v>-</v>
      </c>
      <c r="O6944" s="150">
        <f t="shared" si="326"/>
        <v>0</v>
      </c>
      <c r="P6944" s="15" t="str">
        <f>IF(COUNTIF('Personálie dobrovolníků '!U:X,N6944)&gt;0,"ANO","")</f>
        <v/>
      </c>
      <c r="Q6944" s="15"/>
    </row>
    <row r="6945" spans="2:17" s="25" customFormat="1" x14ac:dyDescent="0.3">
      <c r="B6945" s="15" t="str">
        <f>IF(A6945="","",VLOOKUP(A6945,Tabulka3[[Číslo smlouvy   u pravidelné činnosti]:[Příjmení]],3,0))</f>
        <v/>
      </c>
      <c r="C6945" s="15" t="str">
        <f>IF(A6945="","",VLOOKUP(A6945,Tabulka3[[Číslo smlouvy   u pravidelné činnosti]:[Příjmení]],4,0))</f>
        <v/>
      </c>
      <c r="F6945" s="94"/>
      <c r="H6945" s="113"/>
      <c r="I6945" s="113"/>
      <c r="K6945" s="15"/>
      <c r="L6945" s="15"/>
      <c r="M6945" s="15">
        <f t="shared" si="324"/>
        <v>1</v>
      </c>
      <c r="N6945" s="15" t="str">
        <f t="shared" si="325"/>
        <v>-</v>
      </c>
      <c r="O6945" s="150">
        <f t="shared" si="326"/>
        <v>0</v>
      </c>
      <c r="P6945" s="15" t="str">
        <f>IF(COUNTIF('Personálie dobrovolníků '!U:X,N6945)&gt;0,"ANO","")</f>
        <v/>
      </c>
      <c r="Q6945" s="15"/>
    </row>
    <row r="6946" spans="2:17" s="25" customFormat="1" x14ac:dyDescent="0.3">
      <c r="B6946" s="15" t="str">
        <f>IF(A6946="","",VLOOKUP(A6946,Tabulka3[[Číslo smlouvy   u pravidelné činnosti]:[Příjmení]],3,0))</f>
        <v/>
      </c>
      <c r="C6946" s="15" t="str">
        <f>IF(A6946="","",VLOOKUP(A6946,Tabulka3[[Číslo smlouvy   u pravidelné činnosti]:[Příjmení]],4,0))</f>
        <v/>
      </c>
      <c r="F6946" s="94"/>
      <c r="H6946" s="113"/>
      <c r="I6946" s="113"/>
      <c r="K6946" s="15"/>
      <c r="L6946" s="15"/>
      <c r="M6946" s="15">
        <f t="shared" si="324"/>
        <v>1</v>
      </c>
      <c r="N6946" s="15" t="str">
        <f t="shared" si="325"/>
        <v>-</v>
      </c>
      <c r="O6946" s="150">
        <f t="shared" si="326"/>
        <v>0</v>
      </c>
      <c r="P6946" s="15" t="str">
        <f>IF(COUNTIF('Personálie dobrovolníků '!U:X,N6946)&gt;0,"ANO","")</f>
        <v/>
      </c>
      <c r="Q6946" s="15"/>
    </row>
    <row r="6947" spans="2:17" s="25" customFormat="1" x14ac:dyDescent="0.3">
      <c r="B6947" s="15" t="str">
        <f>IF(A6947="","",VLOOKUP(A6947,Tabulka3[[Číslo smlouvy   u pravidelné činnosti]:[Příjmení]],3,0))</f>
        <v/>
      </c>
      <c r="C6947" s="15" t="str">
        <f>IF(A6947="","",VLOOKUP(A6947,Tabulka3[[Číslo smlouvy   u pravidelné činnosti]:[Příjmení]],4,0))</f>
        <v/>
      </c>
      <c r="F6947" s="94"/>
      <c r="H6947" s="113"/>
      <c r="I6947" s="113"/>
      <c r="K6947" s="15"/>
      <c r="L6947" s="15"/>
      <c r="M6947" s="15">
        <f t="shared" si="324"/>
        <v>1</v>
      </c>
      <c r="N6947" s="15" t="str">
        <f t="shared" si="325"/>
        <v>-</v>
      </c>
      <c r="O6947" s="150">
        <f t="shared" si="326"/>
        <v>0</v>
      </c>
      <c r="P6947" s="15" t="str">
        <f>IF(COUNTIF('Personálie dobrovolníků '!U:X,N6947)&gt;0,"ANO","")</f>
        <v/>
      </c>
      <c r="Q6947" s="15"/>
    </row>
    <row r="6948" spans="2:17" s="25" customFormat="1" x14ac:dyDescent="0.3">
      <c r="B6948" s="15" t="str">
        <f>IF(A6948="","",VLOOKUP(A6948,Tabulka3[[Číslo smlouvy   u pravidelné činnosti]:[Příjmení]],3,0))</f>
        <v/>
      </c>
      <c r="C6948" s="15" t="str">
        <f>IF(A6948="","",VLOOKUP(A6948,Tabulka3[[Číslo smlouvy   u pravidelné činnosti]:[Příjmení]],4,0))</f>
        <v/>
      </c>
      <c r="F6948" s="94"/>
      <c r="H6948" s="113"/>
      <c r="I6948" s="113"/>
      <c r="K6948" s="15"/>
      <c r="L6948" s="15"/>
      <c r="M6948" s="15">
        <f t="shared" si="324"/>
        <v>1</v>
      </c>
      <c r="N6948" s="15" t="str">
        <f t="shared" si="325"/>
        <v>-</v>
      </c>
      <c r="O6948" s="150">
        <f t="shared" si="326"/>
        <v>0</v>
      </c>
      <c r="P6948" s="15" t="str">
        <f>IF(COUNTIF('Personálie dobrovolníků '!U:X,N6948)&gt;0,"ANO","")</f>
        <v/>
      </c>
      <c r="Q6948" s="15"/>
    </row>
    <row r="6949" spans="2:17" s="25" customFormat="1" x14ac:dyDescent="0.3">
      <c r="B6949" s="15" t="str">
        <f>IF(A6949="","",VLOOKUP(A6949,Tabulka3[[Číslo smlouvy   u pravidelné činnosti]:[Příjmení]],3,0))</f>
        <v/>
      </c>
      <c r="C6949" s="15" t="str">
        <f>IF(A6949="","",VLOOKUP(A6949,Tabulka3[[Číslo smlouvy   u pravidelné činnosti]:[Příjmení]],4,0))</f>
        <v/>
      </c>
      <c r="F6949" s="94"/>
      <c r="H6949" s="113"/>
      <c r="I6949" s="113"/>
      <c r="K6949" s="15"/>
      <c r="L6949" s="15"/>
      <c r="M6949" s="15">
        <f t="shared" si="324"/>
        <v>1</v>
      </c>
      <c r="N6949" s="15" t="str">
        <f t="shared" si="325"/>
        <v>-</v>
      </c>
      <c r="O6949" s="150">
        <f t="shared" si="326"/>
        <v>0</v>
      </c>
      <c r="P6949" s="15" t="str">
        <f>IF(COUNTIF('Personálie dobrovolníků '!U:X,N6949)&gt;0,"ANO","")</f>
        <v/>
      </c>
      <c r="Q6949" s="15"/>
    </row>
    <row r="6950" spans="2:17" s="25" customFormat="1" x14ac:dyDescent="0.3">
      <c r="B6950" s="15" t="str">
        <f>IF(A6950="","",VLOOKUP(A6950,Tabulka3[[Číslo smlouvy   u pravidelné činnosti]:[Příjmení]],3,0))</f>
        <v/>
      </c>
      <c r="C6950" s="15" t="str">
        <f>IF(A6950="","",VLOOKUP(A6950,Tabulka3[[Číslo smlouvy   u pravidelné činnosti]:[Příjmení]],4,0))</f>
        <v/>
      </c>
      <c r="F6950" s="94"/>
      <c r="H6950" s="113"/>
      <c r="I6950" s="113"/>
      <c r="K6950" s="15"/>
      <c r="L6950" s="15"/>
      <c r="M6950" s="15">
        <f t="shared" si="324"/>
        <v>1</v>
      </c>
      <c r="N6950" s="15" t="str">
        <f t="shared" si="325"/>
        <v>-</v>
      </c>
      <c r="O6950" s="150">
        <f t="shared" si="326"/>
        <v>0</v>
      </c>
      <c r="P6950" s="15" t="str">
        <f>IF(COUNTIF('Personálie dobrovolníků '!U:X,N6950)&gt;0,"ANO","")</f>
        <v/>
      </c>
      <c r="Q6950" s="15"/>
    </row>
    <row r="6951" spans="2:17" s="25" customFormat="1" x14ac:dyDescent="0.3">
      <c r="B6951" s="15" t="str">
        <f>IF(A6951="","",VLOOKUP(A6951,Tabulka3[[Číslo smlouvy   u pravidelné činnosti]:[Příjmení]],3,0))</f>
        <v/>
      </c>
      <c r="C6951" s="15" t="str">
        <f>IF(A6951="","",VLOOKUP(A6951,Tabulka3[[Číslo smlouvy   u pravidelné činnosti]:[Příjmení]],4,0))</f>
        <v/>
      </c>
      <c r="F6951" s="94"/>
      <c r="H6951" s="113"/>
      <c r="I6951" s="113"/>
      <c r="K6951" s="15"/>
      <c r="L6951" s="15"/>
      <c r="M6951" s="15">
        <f t="shared" si="324"/>
        <v>1</v>
      </c>
      <c r="N6951" s="15" t="str">
        <f t="shared" si="325"/>
        <v>-</v>
      </c>
      <c r="O6951" s="150">
        <f t="shared" si="326"/>
        <v>0</v>
      </c>
      <c r="P6951" s="15" t="str">
        <f>IF(COUNTIF('Personálie dobrovolníků '!U:X,N6951)&gt;0,"ANO","")</f>
        <v/>
      </c>
      <c r="Q6951" s="15"/>
    </row>
    <row r="6952" spans="2:17" s="25" customFormat="1" x14ac:dyDescent="0.3">
      <c r="B6952" s="15" t="str">
        <f>IF(A6952="","",VLOOKUP(A6952,Tabulka3[[Číslo smlouvy   u pravidelné činnosti]:[Příjmení]],3,0))</f>
        <v/>
      </c>
      <c r="C6952" s="15" t="str">
        <f>IF(A6952="","",VLOOKUP(A6952,Tabulka3[[Číslo smlouvy   u pravidelné činnosti]:[Příjmení]],4,0))</f>
        <v/>
      </c>
      <c r="F6952" s="94"/>
      <c r="H6952" s="113"/>
      <c r="I6952" s="113"/>
      <c r="K6952" s="15"/>
      <c r="L6952" s="15"/>
      <c r="M6952" s="15">
        <f t="shared" si="324"/>
        <v>1</v>
      </c>
      <c r="N6952" s="15" t="str">
        <f t="shared" si="325"/>
        <v>-</v>
      </c>
      <c r="O6952" s="150">
        <f t="shared" si="326"/>
        <v>0</v>
      </c>
      <c r="P6952" s="15" t="str">
        <f>IF(COUNTIF('Personálie dobrovolníků '!U:X,N6952)&gt;0,"ANO","")</f>
        <v/>
      </c>
      <c r="Q6952" s="15"/>
    </row>
    <row r="6953" spans="2:17" s="25" customFormat="1" x14ac:dyDescent="0.3">
      <c r="B6953" s="15" t="str">
        <f>IF(A6953="","",VLOOKUP(A6953,Tabulka3[[Číslo smlouvy   u pravidelné činnosti]:[Příjmení]],3,0))</f>
        <v/>
      </c>
      <c r="C6953" s="15" t="str">
        <f>IF(A6953="","",VLOOKUP(A6953,Tabulka3[[Číslo smlouvy   u pravidelné činnosti]:[Příjmení]],4,0))</f>
        <v/>
      </c>
      <c r="F6953" s="94"/>
      <c r="H6953" s="113"/>
      <c r="I6953" s="113"/>
      <c r="K6953" s="15"/>
      <c r="L6953" s="15"/>
      <c r="M6953" s="15">
        <f t="shared" si="324"/>
        <v>1</v>
      </c>
      <c r="N6953" s="15" t="str">
        <f t="shared" si="325"/>
        <v>-</v>
      </c>
      <c r="O6953" s="150">
        <f t="shared" si="326"/>
        <v>0</v>
      </c>
      <c r="P6953" s="15" t="str">
        <f>IF(COUNTIF('Personálie dobrovolníků '!U:X,N6953)&gt;0,"ANO","")</f>
        <v/>
      </c>
      <c r="Q6953" s="15"/>
    </row>
    <row r="6954" spans="2:17" s="25" customFormat="1" x14ac:dyDescent="0.3">
      <c r="B6954" s="15" t="str">
        <f>IF(A6954="","",VLOOKUP(A6954,Tabulka3[[Číslo smlouvy   u pravidelné činnosti]:[Příjmení]],3,0))</f>
        <v/>
      </c>
      <c r="C6954" s="15" t="str">
        <f>IF(A6954="","",VLOOKUP(A6954,Tabulka3[[Číslo smlouvy   u pravidelné činnosti]:[Příjmení]],4,0))</f>
        <v/>
      </c>
      <c r="F6954" s="94"/>
      <c r="H6954" s="113"/>
      <c r="I6954" s="113"/>
      <c r="K6954" s="15"/>
      <c r="L6954" s="15"/>
      <c r="M6954" s="15">
        <f t="shared" si="324"/>
        <v>1</v>
      </c>
      <c r="N6954" s="15" t="str">
        <f t="shared" si="325"/>
        <v>-</v>
      </c>
      <c r="O6954" s="150">
        <f t="shared" si="326"/>
        <v>0</v>
      </c>
      <c r="P6954" s="15" t="str">
        <f>IF(COUNTIF('Personálie dobrovolníků '!U:X,N6954)&gt;0,"ANO","")</f>
        <v/>
      </c>
      <c r="Q6954" s="15"/>
    </row>
    <row r="6955" spans="2:17" s="25" customFormat="1" x14ac:dyDescent="0.3">
      <c r="B6955" s="15" t="str">
        <f>IF(A6955="","",VLOOKUP(A6955,Tabulka3[[Číslo smlouvy   u pravidelné činnosti]:[Příjmení]],3,0))</f>
        <v/>
      </c>
      <c r="C6955" s="15" t="str">
        <f>IF(A6955="","",VLOOKUP(A6955,Tabulka3[[Číslo smlouvy   u pravidelné činnosti]:[Příjmení]],4,0))</f>
        <v/>
      </c>
      <c r="F6955" s="94"/>
      <c r="H6955" s="113"/>
      <c r="I6955" s="113"/>
      <c r="K6955" s="15"/>
      <c r="L6955" s="15"/>
      <c r="M6955" s="15">
        <f t="shared" si="324"/>
        <v>1</v>
      </c>
      <c r="N6955" s="15" t="str">
        <f t="shared" si="325"/>
        <v>-</v>
      </c>
      <c r="O6955" s="150">
        <f t="shared" si="326"/>
        <v>0</v>
      </c>
      <c r="P6955" s="15" t="str">
        <f>IF(COUNTIF('Personálie dobrovolníků '!U:X,N6955)&gt;0,"ANO","")</f>
        <v/>
      </c>
      <c r="Q6955" s="15"/>
    </row>
    <row r="6956" spans="2:17" s="25" customFormat="1" x14ac:dyDescent="0.3">
      <c r="B6956" s="15" t="str">
        <f>IF(A6956="","",VLOOKUP(A6956,Tabulka3[[Číslo smlouvy   u pravidelné činnosti]:[Příjmení]],3,0))</f>
        <v/>
      </c>
      <c r="C6956" s="15" t="str">
        <f>IF(A6956="","",VLOOKUP(A6956,Tabulka3[[Číslo smlouvy   u pravidelné činnosti]:[Příjmení]],4,0))</f>
        <v/>
      </c>
      <c r="F6956" s="94"/>
      <c r="H6956" s="113"/>
      <c r="I6956" s="113"/>
      <c r="K6956" s="15"/>
      <c r="L6956" s="15"/>
      <c r="M6956" s="15">
        <f t="shared" si="324"/>
        <v>1</v>
      </c>
      <c r="N6956" s="15" t="str">
        <f t="shared" si="325"/>
        <v>-</v>
      </c>
      <c r="O6956" s="150">
        <f t="shared" si="326"/>
        <v>0</v>
      </c>
      <c r="P6956" s="15" t="str">
        <f>IF(COUNTIF('Personálie dobrovolníků '!U:X,N6956)&gt;0,"ANO","")</f>
        <v/>
      </c>
      <c r="Q6956" s="15"/>
    </row>
    <row r="6957" spans="2:17" s="25" customFormat="1" x14ac:dyDescent="0.3">
      <c r="B6957" s="15" t="str">
        <f>IF(A6957="","",VLOOKUP(A6957,Tabulka3[[Číslo smlouvy   u pravidelné činnosti]:[Příjmení]],3,0))</f>
        <v/>
      </c>
      <c r="C6957" s="15" t="str">
        <f>IF(A6957="","",VLOOKUP(A6957,Tabulka3[[Číslo smlouvy   u pravidelné činnosti]:[Příjmení]],4,0))</f>
        <v/>
      </c>
      <c r="F6957" s="94"/>
      <c r="H6957" s="113"/>
      <c r="I6957" s="113"/>
      <c r="K6957" s="15"/>
      <c r="L6957" s="15"/>
      <c r="M6957" s="15">
        <f t="shared" si="324"/>
        <v>1</v>
      </c>
      <c r="N6957" s="15" t="str">
        <f t="shared" si="325"/>
        <v>-</v>
      </c>
      <c r="O6957" s="150">
        <f t="shared" si="326"/>
        <v>0</v>
      </c>
      <c r="P6957" s="15" t="str">
        <f>IF(COUNTIF('Personálie dobrovolníků '!U:X,N6957)&gt;0,"ANO","")</f>
        <v/>
      </c>
      <c r="Q6957" s="15"/>
    </row>
    <row r="6958" spans="2:17" s="25" customFormat="1" x14ac:dyDescent="0.3">
      <c r="B6958" s="15" t="str">
        <f>IF(A6958="","",VLOOKUP(A6958,Tabulka3[[Číslo smlouvy   u pravidelné činnosti]:[Příjmení]],3,0))</f>
        <v/>
      </c>
      <c r="C6958" s="15" t="str">
        <f>IF(A6958="","",VLOOKUP(A6958,Tabulka3[[Číslo smlouvy   u pravidelné činnosti]:[Příjmení]],4,0))</f>
        <v/>
      </c>
      <c r="F6958" s="94"/>
      <c r="H6958" s="113"/>
      <c r="I6958" s="113"/>
      <c r="K6958" s="15"/>
      <c r="L6958" s="15"/>
      <c r="M6958" s="15">
        <f t="shared" si="324"/>
        <v>1</v>
      </c>
      <c r="N6958" s="15" t="str">
        <f t="shared" si="325"/>
        <v>-</v>
      </c>
      <c r="O6958" s="150">
        <f t="shared" si="326"/>
        <v>0</v>
      </c>
      <c r="P6958" s="15" t="str">
        <f>IF(COUNTIF('Personálie dobrovolníků '!U:X,N6958)&gt;0,"ANO","")</f>
        <v/>
      </c>
      <c r="Q6958" s="15"/>
    </row>
    <row r="6959" spans="2:17" s="25" customFormat="1" x14ac:dyDescent="0.3">
      <c r="B6959" s="15" t="str">
        <f>IF(A6959="","",VLOOKUP(A6959,Tabulka3[[Číslo smlouvy   u pravidelné činnosti]:[Příjmení]],3,0))</f>
        <v/>
      </c>
      <c r="C6959" s="15" t="str">
        <f>IF(A6959="","",VLOOKUP(A6959,Tabulka3[[Číslo smlouvy   u pravidelné činnosti]:[Příjmení]],4,0))</f>
        <v/>
      </c>
      <c r="F6959" s="94"/>
      <c r="H6959" s="113"/>
      <c r="I6959" s="113"/>
      <c r="K6959" s="15"/>
      <c r="L6959" s="15"/>
      <c r="M6959" s="15">
        <f t="shared" si="324"/>
        <v>1</v>
      </c>
      <c r="N6959" s="15" t="str">
        <f t="shared" si="325"/>
        <v>-</v>
      </c>
      <c r="O6959" s="150">
        <f t="shared" si="326"/>
        <v>0</v>
      </c>
      <c r="P6959" s="15" t="str">
        <f>IF(COUNTIF('Personálie dobrovolníků '!U:X,N6959)&gt;0,"ANO","")</f>
        <v/>
      </c>
      <c r="Q6959" s="15"/>
    </row>
    <row r="6960" spans="2:17" s="25" customFormat="1" x14ac:dyDescent="0.3">
      <c r="B6960" s="15" t="str">
        <f>IF(A6960="","",VLOOKUP(A6960,Tabulka3[[Číslo smlouvy   u pravidelné činnosti]:[Příjmení]],3,0))</f>
        <v/>
      </c>
      <c r="C6960" s="15" t="str">
        <f>IF(A6960="","",VLOOKUP(A6960,Tabulka3[[Číslo smlouvy   u pravidelné činnosti]:[Příjmení]],4,0))</f>
        <v/>
      </c>
      <c r="F6960" s="94"/>
      <c r="H6960" s="113"/>
      <c r="I6960" s="113"/>
      <c r="K6960" s="15"/>
      <c r="L6960" s="15"/>
      <c r="M6960" s="15">
        <f t="shared" si="324"/>
        <v>1</v>
      </c>
      <c r="N6960" s="15" t="str">
        <f t="shared" si="325"/>
        <v>-</v>
      </c>
      <c r="O6960" s="150">
        <f t="shared" si="326"/>
        <v>0</v>
      </c>
      <c r="P6960" s="15" t="str">
        <f>IF(COUNTIF('Personálie dobrovolníků '!U:X,N6960)&gt;0,"ANO","")</f>
        <v/>
      </c>
      <c r="Q6960" s="15"/>
    </row>
    <row r="6961" spans="2:17" s="25" customFormat="1" x14ac:dyDescent="0.3">
      <c r="B6961" s="15" t="str">
        <f>IF(A6961="","",VLOOKUP(A6961,Tabulka3[[Číslo smlouvy   u pravidelné činnosti]:[Příjmení]],3,0))</f>
        <v/>
      </c>
      <c r="C6961" s="15" t="str">
        <f>IF(A6961="","",VLOOKUP(A6961,Tabulka3[[Číslo smlouvy   u pravidelné činnosti]:[Příjmení]],4,0))</f>
        <v/>
      </c>
      <c r="F6961" s="94"/>
      <c r="H6961" s="113"/>
      <c r="I6961" s="113"/>
      <c r="K6961" s="15"/>
      <c r="L6961" s="15"/>
      <c r="M6961" s="15">
        <f t="shared" si="324"/>
        <v>1</v>
      </c>
      <c r="N6961" s="15" t="str">
        <f t="shared" si="325"/>
        <v>-</v>
      </c>
      <c r="O6961" s="150">
        <f t="shared" si="326"/>
        <v>0</v>
      </c>
      <c r="P6961" s="15" t="str">
        <f>IF(COUNTIF('Personálie dobrovolníků '!U:X,N6961)&gt;0,"ANO","")</f>
        <v/>
      </c>
      <c r="Q6961" s="15"/>
    </row>
    <row r="6962" spans="2:17" s="25" customFormat="1" x14ac:dyDescent="0.3">
      <c r="B6962" s="15" t="str">
        <f>IF(A6962="","",VLOOKUP(A6962,Tabulka3[[Číslo smlouvy   u pravidelné činnosti]:[Příjmení]],3,0))</f>
        <v/>
      </c>
      <c r="C6962" s="15" t="str">
        <f>IF(A6962="","",VLOOKUP(A6962,Tabulka3[[Číslo smlouvy   u pravidelné činnosti]:[Příjmení]],4,0))</f>
        <v/>
      </c>
      <c r="F6962" s="94"/>
      <c r="H6962" s="113"/>
      <c r="I6962" s="113"/>
      <c r="K6962" s="15"/>
      <c r="L6962" s="15"/>
      <c r="M6962" s="15">
        <f t="shared" si="324"/>
        <v>1</v>
      </c>
      <c r="N6962" s="15" t="str">
        <f t="shared" si="325"/>
        <v>-</v>
      </c>
      <c r="O6962" s="150">
        <f t="shared" si="326"/>
        <v>0</v>
      </c>
      <c r="P6962" s="15" t="str">
        <f>IF(COUNTIF('Personálie dobrovolníků '!U:X,N6962)&gt;0,"ANO","")</f>
        <v/>
      </c>
      <c r="Q6962" s="15"/>
    </row>
    <row r="6963" spans="2:17" s="25" customFormat="1" x14ac:dyDescent="0.3">
      <c r="B6963" s="15" t="str">
        <f>IF(A6963="","",VLOOKUP(A6963,Tabulka3[[Číslo smlouvy   u pravidelné činnosti]:[Příjmení]],3,0))</f>
        <v/>
      </c>
      <c r="C6963" s="15" t="str">
        <f>IF(A6963="","",VLOOKUP(A6963,Tabulka3[[Číslo smlouvy   u pravidelné činnosti]:[Příjmení]],4,0))</f>
        <v/>
      </c>
      <c r="F6963" s="94"/>
      <c r="H6963" s="113"/>
      <c r="I6963" s="113"/>
      <c r="K6963" s="15"/>
      <c r="L6963" s="15"/>
      <c r="M6963" s="15">
        <f t="shared" si="324"/>
        <v>1</v>
      </c>
      <c r="N6963" s="15" t="str">
        <f t="shared" si="325"/>
        <v>-</v>
      </c>
      <c r="O6963" s="150">
        <f t="shared" si="326"/>
        <v>0</v>
      </c>
      <c r="P6963" s="15" t="str">
        <f>IF(COUNTIF('Personálie dobrovolníků '!U:X,N6963)&gt;0,"ANO","")</f>
        <v/>
      </c>
      <c r="Q6963" s="15"/>
    </row>
    <row r="6964" spans="2:17" s="25" customFormat="1" x14ac:dyDescent="0.3">
      <c r="B6964" s="15" t="str">
        <f>IF(A6964="","",VLOOKUP(A6964,Tabulka3[[Číslo smlouvy   u pravidelné činnosti]:[Příjmení]],3,0))</f>
        <v/>
      </c>
      <c r="C6964" s="15" t="str">
        <f>IF(A6964="","",VLOOKUP(A6964,Tabulka3[[Číslo smlouvy   u pravidelné činnosti]:[Příjmení]],4,0))</f>
        <v/>
      </c>
      <c r="F6964" s="94"/>
      <c r="H6964" s="113"/>
      <c r="I6964" s="113"/>
      <c r="K6964" s="15"/>
      <c r="L6964" s="15"/>
      <c r="M6964" s="15">
        <f t="shared" si="324"/>
        <v>1</v>
      </c>
      <c r="N6964" s="15" t="str">
        <f t="shared" si="325"/>
        <v>-</v>
      </c>
      <c r="O6964" s="150">
        <f t="shared" si="326"/>
        <v>0</v>
      </c>
      <c r="P6964" s="15" t="str">
        <f>IF(COUNTIF('Personálie dobrovolníků '!U:X,N6964)&gt;0,"ANO","")</f>
        <v/>
      </c>
      <c r="Q6964" s="15"/>
    </row>
    <row r="6965" spans="2:17" s="25" customFormat="1" x14ac:dyDescent="0.3">
      <c r="B6965" s="15" t="str">
        <f>IF(A6965="","",VLOOKUP(A6965,Tabulka3[[Číslo smlouvy   u pravidelné činnosti]:[Příjmení]],3,0))</f>
        <v/>
      </c>
      <c r="C6965" s="15" t="str">
        <f>IF(A6965="","",VLOOKUP(A6965,Tabulka3[[Číslo smlouvy   u pravidelné činnosti]:[Příjmení]],4,0))</f>
        <v/>
      </c>
      <c r="F6965" s="94"/>
      <c r="H6965" s="113"/>
      <c r="I6965" s="113"/>
      <c r="K6965" s="15"/>
      <c r="L6965" s="15"/>
      <c r="M6965" s="15">
        <f t="shared" si="324"/>
        <v>1</v>
      </c>
      <c r="N6965" s="15" t="str">
        <f t="shared" si="325"/>
        <v>-</v>
      </c>
      <c r="O6965" s="150">
        <f t="shared" si="326"/>
        <v>0</v>
      </c>
      <c r="P6965" s="15" t="str">
        <f>IF(COUNTIF('Personálie dobrovolníků '!U:X,N6965)&gt;0,"ANO","")</f>
        <v/>
      </c>
      <c r="Q6965" s="15"/>
    </row>
    <row r="6966" spans="2:17" s="25" customFormat="1" x14ac:dyDescent="0.3">
      <c r="B6966" s="15" t="str">
        <f>IF(A6966="","",VLOOKUP(A6966,Tabulka3[[Číslo smlouvy   u pravidelné činnosti]:[Příjmení]],3,0))</f>
        <v/>
      </c>
      <c r="C6966" s="15" t="str">
        <f>IF(A6966="","",VLOOKUP(A6966,Tabulka3[[Číslo smlouvy   u pravidelné činnosti]:[Příjmení]],4,0))</f>
        <v/>
      </c>
      <c r="F6966" s="94"/>
      <c r="H6966" s="113"/>
      <c r="I6966" s="113"/>
      <c r="K6966" s="15"/>
      <c r="L6966" s="15"/>
      <c r="M6966" s="15">
        <f t="shared" si="324"/>
        <v>1</v>
      </c>
      <c r="N6966" s="15" t="str">
        <f t="shared" si="325"/>
        <v>-</v>
      </c>
      <c r="O6966" s="150">
        <f t="shared" si="326"/>
        <v>0</v>
      </c>
      <c r="P6966" s="15" t="str">
        <f>IF(COUNTIF('Personálie dobrovolníků '!U:X,N6966)&gt;0,"ANO","")</f>
        <v/>
      </c>
      <c r="Q6966" s="15"/>
    </row>
    <row r="6967" spans="2:17" s="25" customFormat="1" x14ac:dyDescent="0.3">
      <c r="B6967" s="15" t="str">
        <f>IF(A6967="","",VLOOKUP(A6967,Tabulka3[[Číslo smlouvy   u pravidelné činnosti]:[Příjmení]],3,0))</f>
        <v/>
      </c>
      <c r="C6967" s="15" t="str">
        <f>IF(A6967="","",VLOOKUP(A6967,Tabulka3[[Číslo smlouvy   u pravidelné činnosti]:[Příjmení]],4,0))</f>
        <v/>
      </c>
      <c r="F6967" s="94"/>
      <c r="H6967" s="113"/>
      <c r="I6967" s="113"/>
      <c r="K6967" s="15"/>
      <c r="L6967" s="15"/>
      <c r="M6967" s="15">
        <f t="shared" si="324"/>
        <v>1</v>
      </c>
      <c r="N6967" s="15" t="str">
        <f t="shared" si="325"/>
        <v>-</v>
      </c>
      <c r="O6967" s="150">
        <f t="shared" si="326"/>
        <v>0</v>
      </c>
      <c r="P6967" s="15" t="str">
        <f>IF(COUNTIF('Personálie dobrovolníků '!U:X,N6967)&gt;0,"ANO","")</f>
        <v/>
      </c>
      <c r="Q6967" s="15"/>
    </row>
    <row r="6968" spans="2:17" s="25" customFormat="1" x14ac:dyDescent="0.3">
      <c r="B6968" s="15" t="str">
        <f>IF(A6968="","",VLOOKUP(A6968,Tabulka3[[Číslo smlouvy   u pravidelné činnosti]:[Příjmení]],3,0))</f>
        <v/>
      </c>
      <c r="C6968" s="15" t="str">
        <f>IF(A6968="","",VLOOKUP(A6968,Tabulka3[[Číslo smlouvy   u pravidelné činnosti]:[Příjmení]],4,0))</f>
        <v/>
      </c>
      <c r="F6968" s="94"/>
      <c r="H6968" s="113"/>
      <c r="I6968" s="113"/>
      <c r="K6968" s="15"/>
      <c r="L6968" s="15"/>
      <c r="M6968" s="15">
        <f t="shared" si="324"/>
        <v>1</v>
      </c>
      <c r="N6968" s="15" t="str">
        <f t="shared" si="325"/>
        <v>-</v>
      </c>
      <c r="O6968" s="150">
        <f t="shared" si="326"/>
        <v>0</v>
      </c>
      <c r="P6968" s="15" t="str">
        <f>IF(COUNTIF('Personálie dobrovolníků '!U:X,N6968)&gt;0,"ANO","")</f>
        <v/>
      </c>
      <c r="Q6968" s="15"/>
    </row>
    <row r="6969" spans="2:17" s="25" customFormat="1" x14ac:dyDescent="0.3">
      <c r="B6969" s="15" t="str">
        <f>IF(A6969="","",VLOOKUP(A6969,Tabulka3[[Číslo smlouvy   u pravidelné činnosti]:[Příjmení]],3,0))</f>
        <v/>
      </c>
      <c r="C6969" s="15" t="str">
        <f>IF(A6969="","",VLOOKUP(A6969,Tabulka3[[Číslo smlouvy   u pravidelné činnosti]:[Příjmení]],4,0))</f>
        <v/>
      </c>
      <c r="F6969" s="94"/>
      <c r="H6969" s="113"/>
      <c r="I6969" s="113"/>
      <c r="K6969" s="15"/>
      <c r="L6969" s="15"/>
      <c r="M6969" s="15">
        <f t="shared" si="324"/>
        <v>1</v>
      </c>
      <c r="N6969" s="15" t="str">
        <f t="shared" si="325"/>
        <v>-</v>
      </c>
      <c r="O6969" s="150">
        <f t="shared" si="326"/>
        <v>0</v>
      </c>
      <c r="P6969" s="15" t="str">
        <f>IF(COUNTIF('Personálie dobrovolníků '!U:X,N6969)&gt;0,"ANO","")</f>
        <v/>
      </c>
      <c r="Q6969" s="15"/>
    </row>
    <row r="6970" spans="2:17" s="25" customFormat="1" x14ac:dyDescent="0.3">
      <c r="B6970" s="15" t="str">
        <f>IF(A6970="","",VLOOKUP(A6970,Tabulka3[[Číslo smlouvy   u pravidelné činnosti]:[Příjmení]],3,0))</f>
        <v/>
      </c>
      <c r="C6970" s="15" t="str">
        <f>IF(A6970="","",VLOOKUP(A6970,Tabulka3[[Číslo smlouvy   u pravidelné činnosti]:[Příjmení]],4,0))</f>
        <v/>
      </c>
      <c r="F6970" s="94"/>
      <c r="H6970" s="113"/>
      <c r="I6970" s="113"/>
      <c r="K6970" s="15"/>
      <c r="L6970" s="15"/>
      <c r="M6970" s="15">
        <f t="shared" si="324"/>
        <v>1</v>
      </c>
      <c r="N6970" s="15" t="str">
        <f t="shared" si="325"/>
        <v>-</v>
      </c>
      <c r="O6970" s="150">
        <f t="shared" si="326"/>
        <v>0</v>
      </c>
      <c r="P6970" s="15" t="str">
        <f>IF(COUNTIF('Personálie dobrovolníků '!U:X,N6970)&gt;0,"ANO","")</f>
        <v/>
      </c>
      <c r="Q6970" s="15"/>
    </row>
    <row r="6971" spans="2:17" s="25" customFormat="1" x14ac:dyDescent="0.3">
      <c r="B6971" s="15" t="str">
        <f>IF(A6971="","",VLOOKUP(A6971,Tabulka3[[Číslo smlouvy   u pravidelné činnosti]:[Příjmení]],3,0))</f>
        <v/>
      </c>
      <c r="C6971" s="15" t="str">
        <f>IF(A6971="","",VLOOKUP(A6971,Tabulka3[[Číslo smlouvy   u pravidelné činnosti]:[Příjmení]],4,0))</f>
        <v/>
      </c>
      <c r="F6971" s="94"/>
      <c r="H6971" s="113"/>
      <c r="I6971" s="113"/>
      <c r="K6971" s="15"/>
      <c r="L6971" s="15"/>
      <c r="M6971" s="15">
        <f t="shared" si="324"/>
        <v>1</v>
      </c>
      <c r="N6971" s="15" t="str">
        <f t="shared" si="325"/>
        <v>-</v>
      </c>
      <c r="O6971" s="150">
        <f t="shared" si="326"/>
        <v>0</v>
      </c>
      <c r="P6971" s="15" t="str">
        <f>IF(COUNTIF('Personálie dobrovolníků '!U:X,N6971)&gt;0,"ANO","")</f>
        <v/>
      </c>
      <c r="Q6971" s="15"/>
    </row>
    <row r="6972" spans="2:17" s="25" customFormat="1" x14ac:dyDescent="0.3">
      <c r="B6972" s="15" t="str">
        <f>IF(A6972="","",VLOOKUP(A6972,Tabulka3[[Číslo smlouvy   u pravidelné činnosti]:[Příjmení]],3,0))</f>
        <v/>
      </c>
      <c r="C6972" s="15" t="str">
        <f>IF(A6972="","",VLOOKUP(A6972,Tabulka3[[Číslo smlouvy   u pravidelné činnosti]:[Příjmení]],4,0))</f>
        <v/>
      </c>
      <c r="F6972" s="94"/>
      <c r="H6972" s="113"/>
      <c r="I6972" s="113"/>
      <c r="K6972" s="15"/>
      <c r="L6972" s="15"/>
      <c r="M6972" s="15">
        <f t="shared" si="324"/>
        <v>1</v>
      </c>
      <c r="N6972" s="15" t="str">
        <f t="shared" si="325"/>
        <v>-</v>
      </c>
      <c r="O6972" s="150">
        <f t="shared" si="326"/>
        <v>0</v>
      </c>
      <c r="P6972" s="15" t="str">
        <f>IF(COUNTIF('Personálie dobrovolníků '!U:X,N6972)&gt;0,"ANO","")</f>
        <v/>
      </c>
      <c r="Q6972" s="15"/>
    </row>
    <row r="6973" spans="2:17" s="25" customFormat="1" x14ac:dyDescent="0.3">
      <c r="B6973" s="15" t="str">
        <f>IF(A6973="","",VLOOKUP(A6973,Tabulka3[[Číslo smlouvy   u pravidelné činnosti]:[Příjmení]],3,0))</f>
        <v/>
      </c>
      <c r="C6973" s="15" t="str">
        <f>IF(A6973="","",VLOOKUP(A6973,Tabulka3[[Číslo smlouvy   u pravidelné činnosti]:[Příjmení]],4,0))</f>
        <v/>
      </c>
      <c r="F6973" s="94"/>
      <c r="H6973" s="113"/>
      <c r="I6973" s="113"/>
      <c r="K6973" s="15"/>
      <c r="L6973" s="15"/>
      <c r="M6973" s="15">
        <f t="shared" si="324"/>
        <v>1</v>
      </c>
      <c r="N6973" s="15" t="str">
        <f t="shared" si="325"/>
        <v>-</v>
      </c>
      <c r="O6973" s="150">
        <f t="shared" si="326"/>
        <v>0</v>
      </c>
      <c r="P6973" s="15" t="str">
        <f>IF(COUNTIF('Personálie dobrovolníků '!U:X,N6973)&gt;0,"ANO","")</f>
        <v/>
      </c>
      <c r="Q6973" s="15"/>
    </row>
    <row r="6974" spans="2:17" s="25" customFormat="1" x14ac:dyDescent="0.3">
      <c r="B6974" s="15" t="str">
        <f>IF(A6974="","",VLOOKUP(A6974,Tabulka3[[Číslo smlouvy   u pravidelné činnosti]:[Příjmení]],3,0))</f>
        <v/>
      </c>
      <c r="C6974" s="15" t="str">
        <f>IF(A6974="","",VLOOKUP(A6974,Tabulka3[[Číslo smlouvy   u pravidelné činnosti]:[Příjmení]],4,0))</f>
        <v/>
      </c>
      <c r="F6974" s="94"/>
      <c r="H6974" s="113"/>
      <c r="I6974" s="113"/>
      <c r="K6974" s="15"/>
      <c r="L6974" s="15"/>
      <c r="M6974" s="15">
        <f t="shared" si="324"/>
        <v>1</v>
      </c>
      <c r="N6974" s="15" t="str">
        <f t="shared" si="325"/>
        <v>-</v>
      </c>
      <c r="O6974" s="150">
        <f t="shared" si="326"/>
        <v>0</v>
      </c>
      <c r="P6974" s="15" t="str">
        <f>IF(COUNTIF('Personálie dobrovolníků '!U:X,N6974)&gt;0,"ANO","")</f>
        <v/>
      </c>
      <c r="Q6974" s="15"/>
    </row>
    <row r="6975" spans="2:17" s="25" customFormat="1" x14ac:dyDescent="0.3">
      <c r="B6975" s="15" t="str">
        <f>IF(A6975="","",VLOOKUP(A6975,Tabulka3[[Číslo smlouvy   u pravidelné činnosti]:[Příjmení]],3,0))</f>
        <v/>
      </c>
      <c r="C6975" s="15" t="str">
        <f>IF(A6975="","",VLOOKUP(A6975,Tabulka3[[Číslo smlouvy   u pravidelné činnosti]:[Příjmení]],4,0))</f>
        <v/>
      </c>
      <c r="F6975" s="94"/>
      <c r="H6975" s="113"/>
      <c r="I6975" s="113"/>
      <c r="K6975" s="15"/>
      <c r="L6975" s="15"/>
      <c r="M6975" s="15">
        <f t="shared" si="324"/>
        <v>1</v>
      </c>
      <c r="N6975" s="15" t="str">
        <f t="shared" si="325"/>
        <v>-</v>
      </c>
      <c r="O6975" s="150">
        <f t="shared" si="326"/>
        <v>0</v>
      </c>
      <c r="P6975" s="15" t="str">
        <f>IF(COUNTIF('Personálie dobrovolníků '!U:X,N6975)&gt;0,"ANO","")</f>
        <v/>
      </c>
      <c r="Q6975" s="15"/>
    </row>
    <row r="6976" spans="2:17" s="25" customFormat="1" x14ac:dyDescent="0.3">
      <c r="B6976" s="15" t="str">
        <f>IF(A6976="","",VLOOKUP(A6976,Tabulka3[[Číslo smlouvy   u pravidelné činnosti]:[Příjmení]],3,0))</f>
        <v/>
      </c>
      <c r="C6976" s="15" t="str">
        <f>IF(A6976="","",VLOOKUP(A6976,Tabulka3[[Číslo smlouvy   u pravidelné činnosti]:[Příjmení]],4,0))</f>
        <v/>
      </c>
      <c r="F6976" s="94"/>
      <c r="H6976" s="113"/>
      <c r="I6976" s="113"/>
      <c r="K6976" s="15"/>
      <c r="L6976" s="15"/>
      <c r="M6976" s="15">
        <f t="shared" si="324"/>
        <v>1</v>
      </c>
      <c r="N6976" s="15" t="str">
        <f t="shared" si="325"/>
        <v>-</v>
      </c>
      <c r="O6976" s="150">
        <f t="shared" si="326"/>
        <v>0</v>
      </c>
      <c r="P6976" s="15" t="str">
        <f>IF(COUNTIF('Personálie dobrovolníků '!U:X,N6976)&gt;0,"ANO","")</f>
        <v/>
      </c>
      <c r="Q6976" s="15"/>
    </row>
    <row r="6977" spans="2:17" s="25" customFormat="1" x14ac:dyDescent="0.3">
      <c r="B6977" s="15" t="str">
        <f>IF(A6977="","",VLOOKUP(A6977,Tabulka3[[Číslo smlouvy   u pravidelné činnosti]:[Příjmení]],3,0))</f>
        <v/>
      </c>
      <c r="C6977" s="15" t="str">
        <f>IF(A6977="","",VLOOKUP(A6977,Tabulka3[[Číslo smlouvy   u pravidelné činnosti]:[Příjmení]],4,0))</f>
        <v/>
      </c>
      <c r="F6977" s="94"/>
      <c r="H6977" s="113"/>
      <c r="I6977" s="113"/>
      <c r="K6977" s="15"/>
      <c r="L6977" s="15"/>
      <c r="M6977" s="15">
        <f t="shared" si="324"/>
        <v>1</v>
      </c>
      <c r="N6977" s="15" t="str">
        <f t="shared" si="325"/>
        <v>-</v>
      </c>
      <c r="O6977" s="150">
        <f t="shared" si="326"/>
        <v>0</v>
      </c>
      <c r="P6977" s="15" t="str">
        <f>IF(COUNTIF('Personálie dobrovolníků '!U:X,N6977)&gt;0,"ANO","")</f>
        <v/>
      </c>
      <c r="Q6977" s="15"/>
    </row>
    <row r="6978" spans="2:17" s="25" customFormat="1" x14ac:dyDescent="0.3">
      <c r="B6978" s="15" t="str">
        <f>IF(A6978="","",VLOOKUP(A6978,Tabulka3[[Číslo smlouvy   u pravidelné činnosti]:[Příjmení]],3,0))</f>
        <v/>
      </c>
      <c r="C6978" s="15" t="str">
        <f>IF(A6978="","",VLOOKUP(A6978,Tabulka3[[Číslo smlouvy   u pravidelné činnosti]:[Příjmení]],4,0))</f>
        <v/>
      </c>
      <c r="F6978" s="94"/>
      <c r="H6978" s="113"/>
      <c r="I6978" s="113"/>
      <c r="K6978" s="15"/>
      <c r="L6978" s="15"/>
      <c r="M6978" s="15">
        <f t="shared" si="324"/>
        <v>1</v>
      </c>
      <c r="N6978" s="15" t="str">
        <f t="shared" si="325"/>
        <v>-</v>
      </c>
      <c r="O6978" s="150">
        <f t="shared" si="326"/>
        <v>0</v>
      </c>
      <c r="P6978" s="15" t="str">
        <f>IF(COUNTIF('Personálie dobrovolníků '!U:X,N6978)&gt;0,"ANO","")</f>
        <v/>
      </c>
      <c r="Q6978" s="15"/>
    </row>
    <row r="6979" spans="2:17" s="25" customFormat="1" x14ac:dyDescent="0.3">
      <c r="B6979" s="15" t="str">
        <f>IF(A6979="","",VLOOKUP(A6979,Tabulka3[[Číslo smlouvy   u pravidelné činnosti]:[Příjmení]],3,0))</f>
        <v/>
      </c>
      <c r="C6979" s="15" t="str">
        <f>IF(A6979="","",VLOOKUP(A6979,Tabulka3[[Číslo smlouvy   u pravidelné činnosti]:[Příjmení]],4,0))</f>
        <v/>
      </c>
      <c r="F6979" s="94"/>
      <c r="H6979" s="113"/>
      <c r="I6979" s="113"/>
      <c r="K6979" s="15"/>
      <c r="L6979" s="15"/>
      <c r="M6979" s="15">
        <f t="shared" si="324"/>
        <v>1</v>
      </c>
      <c r="N6979" s="15" t="str">
        <f t="shared" si="325"/>
        <v>-</v>
      </c>
      <c r="O6979" s="150">
        <f t="shared" si="326"/>
        <v>0</v>
      </c>
      <c r="P6979" s="15" t="str">
        <f>IF(COUNTIF('Personálie dobrovolníků '!U:X,N6979)&gt;0,"ANO","")</f>
        <v/>
      </c>
      <c r="Q6979" s="15"/>
    </row>
    <row r="6980" spans="2:17" s="25" customFormat="1" x14ac:dyDescent="0.3">
      <c r="B6980" s="15" t="str">
        <f>IF(A6980="","",VLOOKUP(A6980,Tabulka3[[Číslo smlouvy   u pravidelné činnosti]:[Příjmení]],3,0))</f>
        <v/>
      </c>
      <c r="C6980" s="15" t="str">
        <f>IF(A6980="","",VLOOKUP(A6980,Tabulka3[[Číslo smlouvy   u pravidelné činnosti]:[Příjmení]],4,0))</f>
        <v/>
      </c>
      <c r="F6980" s="94"/>
      <c r="H6980" s="113"/>
      <c r="I6980" s="113"/>
      <c r="K6980" s="15"/>
      <c r="L6980" s="15"/>
      <c r="M6980" s="15">
        <f t="shared" ref="M6980:M7043" si="327">IF(OR(
   AND($H6980=$K$12, $I6980=$L$4),
   AND($H6980=$K$12, $I6980=$L$5),
   AND($H6980=$K$12, $I6980=$L$6),
   AND($H6980=$K$12, $I6980=$L$7),
   AND($H6980=$K$11, $I6980=$L$4),
   AND($H6980=$K$11, $I6980=$L$5),
   AND($H6980=$K$11, $I6980=$L$6),
   AND($H6980=$K$11, $I6980=$L$7),
   AND($H6980=$K$5, $I6980=$L$5),
   AND($H6980=$K$6, $I6980=$L$4),
   AND($H6980=$K$6, $I6980=$L$5),
   AND($H6980=$K$6, $I6980=$L$7),
   AND($H6980=$K$4, $I6980=$L$6),
), 0, 1)</f>
        <v>1</v>
      </c>
      <c r="N6980" s="15" t="str">
        <f t="shared" ref="N6980:N7043" si="328">A6980 &amp; "-" &amp; J6980</f>
        <v>-</v>
      </c>
      <c r="O6980" s="150">
        <f t="shared" ref="O6980:O7043" si="329">IF(AND(M6980&lt;&gt;0, P6980="ANO"), 1, 0)</f>
        <v>0</v>
      </c>
      <c r="P6980" s="15" t="str">
        <f>IF(COUNTIF('Personálie dobrovolníků '!U:X,N6980)&gt;0,"ANO","")</f>
        <v/>
      </c>
      <c r="Q6980" s="15"/>
    </row>
    <row r="6981" spans="2:17" s="25" customFormat="1" x14ac:dyDescent="0.3">
      <c r="B6981" s="15" t="str">
        <f>IF(A6981="","",VLOOKUP(A6981,Tabulka3[[Číslo smlouvy   u pravidelné činnosti]:[Příjmení]],3,0))</f>
        <v/>
      </c>
      <c r="C6981" s="15" t="str">
        <f>IF(A6981="","",VLOOKUP(A6981,Tabulka3[[Číslo smlouvy   u pravidelné činnosti]:[Příjmení]],4,0))</f>
        <v/>
      </c>
      <c r="F6981" s="94"/>
      <c r="H6981" s="113"/>
      <c r="I6981" s="113"/>
      <c r="K6981" s="15"/>
      <c r="L6981" s="15"/>
      <c r="M6981" s="15">
        <f t="shared" si="327"/>
        <v>1</v>
      </c>
      <c r="N6981" s="15" t="str">
        <f t="shared" si="328"/>
        <v>-</v>
      </c>
      <c r="O6981" s="150">
        <f t="shared" si="329"/>
        <v>0</v>
      </c>
      <c r="P6981" s="15" t="str">
        <f>IF(COUNTIF('Personálie dobrovolníků '!U:X,N6981)&gt;0,"ANO","")</f>
        <v/>
      </c>
      <c r="Q6981" s="15"/>
    </row>
    <row r="6982" spans="2:17" s="25" customFormat="1" x14ac:dyDescent="0.3">
      <c r="B6982" s="15" t="str">
        <f>IF(A6982="","",VLOOKUP(A6982,Tabulka3[[Číslo smlouvy   u pravidelné činnosti]:[Příjmení]],3,0))</f>
        <v/>
      </c>
      <c r="C6982" s="15" t="str">
        <f>IF(A6982="","",VLOOKUP(A6982,Tabulka3[[Číslo smlouvy   u pravidelné činnosti]:[Příjmení]],4,0))</f>
        <v/>
      </c>
      <c r="F6982" s="94"/>
      <c r="H6982" s="113"/>
      <c r="I6982" s="113"/>
      <c r="K6982" s="15"/>
      <c r="L6982" s="15"/>
      <c r="M6982" s="15">
        <f t="shared" si="327"/>
        <v>1</v>
      </c>
      <c r="N6982" s="15" t="str">
        <f t="shared" si="328"/>
        <v>-</v>
      </c>
      <c r="O6982" s="150">
        <f t="shared" si="329"/>
        <v>0</v>
      </c>
      <c r="P6982" s="15" t="str">
        <f>IF(COUNTIF('Personálie dobrovolníků '!U:X,N6982)&gt;0,"ANO","")</f>
        <v/>
      </c>
      <c r="Q6982" s="15"/>
    </row>
    <row r="6983" spans="2:17" s="25" customFormat="1" x14ac:dyDescent="0.3">
      <c r="B6983" s="15" t="str">
        <f>IF(A6983="","",VLOOKUP(A6983,Tabulka3[[Číslo smlouvy   u pravidelné činnosti]:[Příjmení]],3,0))</f>
        <v/>
      </c>
      <c r="C6983" s="15" t="str">
        <f>IF(A6983="","",VLOOKUP(A6983,Tabulka3[[Číslo smlouvy   u pravidelné činnosti]:[Příjmení]],4,0))</f>
        <v/>
      </c>
      <c r="F6983" s="94"/>
      <c r="H6983" s="113"/>
      <c r="I6983" s="113"/>
      <c r="K6983" s="15"/>
      <c r="L6983" s="15"/>
      <c r="M6983" s="15">
        <f t="shared" si="327"/>
        <v>1</v>
      </c>
      <c r="N6983" s="15" t="str">
        <f t="shared" si="328"/>
        <v>-</v>
      </c>
      <c r="O6983" s="150">
        <f t="shared" si="329"/>
        <v>0</v>
      </c>
      <c r="P6983" s="15" t="str">
        <f>IF(COUNTIF('Personálie dobrovolníků '!U:X,N6983)&gt;0,"ANO","")</f>
        <v/>
      </c>
      <c r="Q6983" s="15"/>
    </row>
    <row r="6984" spans="2:17" s="25" customFormat="1" x14ac:dyDescent="0.3">
      <c r="B6984" s="15" t="str">
        <f>IF(A6984="","",VLOOKUP(A6984,Tabulka3[[Číslo smlouvy   u pravidelné činnosti]:[Příjmení]],3,0))</f>
        <v/>
      </c>
      <c r="C6984" s="15" t="str">
        <f>IF(A6984="","",VLOOKUP(A6984,Tabulka3[[Číslo smlouvy   u pravidelné činnosti]:[Příjmení]],4,0))</f>
        <v/>
      </c>
      <c r="F6984" s="94"/>
      <c r="H6984" s="113"/>
      <c r="I6984" s="113"/>
      <c r="K6984" s="15"/>
      <c r="L6984" s="15"/>
      <c r="M6984" s="15">
        <f t="shared" si="327"/>
        <v>1</v>
      </c>
      <c r="N6984" s="15" t="str">
        <f t="shared" si="328"/>
        <v>-</v>
      </c>
      <c r="O6984" s="150">
        <f t="shared" si="329"/>
        <v>0</v>
      </c>
      <c r="P6984" s="15" t="str">
        <f>IF(COUNTIF('Personálie dobrovolníků '!U:X,N6984)&gt;0,"ANO","")</f>
        <v/>
      </c>
      <c r="Q6984" s="15"/>
    </row>
    <row r="6985" spans="2:17" s="25" customFormat="1" x14ac:dyDescent="0.3">
      <c r="B6985" s="15" t="str">
        <f>IF(A6985="","",VLOOKUP(A6985,Tabulka3[[Číslo smlouvy   u pravidelné činnosti]:[Příjmení]],3,0))</f>
        <v/>
      </c>
      <c r="C6985" s="15" t="str">
        <f>IF(A6985="","",VLOOKUP(A6985,Tabulka3[[Číslo smlouvy   u pravidelné činnosti]:[Příjmení]],4,0))</f>
        <v/>
      </c>
      <c r="F6985" s="94"/>
      <c r="H6985" s="113"/>
      <c r="I6985" s="113"/>
      <c r="K6985" s="15"/>
      <c r="L6985" s="15"/>
      <c r="M6985" s="15">
        <f t="shared" si="327"/>
        <v>1</v>
      </c>
      <c r="N6985" s="15" t="str">
        <f t="shared" si="328"/>
        <v>-</v>
      </c>
      <c r="O6985" s="150">
        <f t="shared" si="329"/>
        <v>0</v>
      </c>
      <c r="P6985" s="15" t="str">
        <f>IF(COUNTIF('Personálie dobrovolníků '!U:X,N6985)&gt;0,"ANO","")</f>
        <v/>
      </c>
      <c r="Q6985" s="15"/>
    </row>
    <row r="6986" spans="2:17" s="25" customFormat="1" x14ac:dyDescent="0.3">
      <c r="B6986" s="15" t="str">
        <f>IF(A6986="","",VLOOKUP(A6986,Tabulka3[[Číslo smlouvy   u pravidelné činnosti]:[Příjmení]],3,0))</f>
        <v/>
      </c>
      <c r="C6986" s="15" t="str">
        <f>IF(A6986="","",VLOOKUP(A6986,Tabulka3[[Číslo smlouvy   u pravidelné činnosti]:[Příjmení]],4,0))</f>
        <v/>
      </c>
      <c r="F6986" s="94"/>
      <c r="H6986" s="113"/>
      <c r="I6986" s="113"/>
      <c r="K6986" s="15"/>
      <c r="L6986" s="15"/>
      <c r="M6986" s="15">
        <f t="shared" si="327"/>
        <v>1</v>
      </c>
      <c r="N6986" s="15" t="str">
        <f t="shared" si="328"/>
        <v>-</v>
      </c>
      <c r="O6986" s="150">
        <f t="shared" si="329"/>
        <v>0</v>
      </c>
      <c r="P6986" s="15" t="str">
        <f>IF(COUNTIF('Personálie dobrovolníků '!U:X,N6986)&gt;0,"ANO","")</f>
        <v/>
      </c>
      <c r="Q6986" s="15"/>
    </row>
    <row r="6987" spans="2:17" s="25" customFormat="1" x14ac:dyDescent="0.3">
      <c r="B6987" s="15" t="str">
        <f>IF(A6987="","",VLOOKUP(A6987,Tabulka3[[Číslo smlouvy   u pravidelné činnosti]:[Příjmení]],3,0))</f>
        <v/>
      </c>
      <c r="C6987" s="15" t="str">
        <f>IF(A6987="","",VLOOKUP(A6987,Tabulka3[[Číslo smlouvy   u pravidelné činnosti]:[Příjmení]],4,0))</f>
        <v/>
      </c>
      <c r="F6987" s="94"/>
      <c r="H6987" s="113"/>
      <c r="I6987" s="113"/>
      <c r="K6987" s="15"/>
      <c r="L6987" s="15"/>
      <c r="M6987" s="15">
        <f t="shared" si="327"/>
        <v>1</v>
      </c>
      <c r="N6987" s="15" t="str">
        <f t="shared" si="328"/>
        <v>-</v>
      </c>
      <c r="O6987" s="150">
        <f t="shared" si="329"/>
        <v>0</v>
      </c>
      <c r="P6987" s="15" t="str">
        <f>IF(COUNTIF('Personálie dobrovolníků '!U:X,N6987)&gt;0,"ANO","")</f>
        <v/>
      </c>
      <c r="Q6987" s="15"/>
    </row>
    <row r="6988" spans="2:17" s="25" customFormat="1" x14ac:dyDescent="0.3">
      <c r="B6988" s="15" t="str">
        <f>IF(A6988="","",VLOOKUP(A6988,Tabulka3[[Číslo smlouvy   u pravidelné činnosti]:[Příjmení]],3,0))</f>
        <v/>
      </c>
      <c r="C6988" s="15" t="str">
        <f>IF(A6988="","",VLOOKUP(A6988,Tabulka3[[Číslo smlouvy   u pravidelné činnosti]:[Příjmení]],4,0))</f>
        <v/>
      </c>
      <c r="F6988" s="94"/>
      <c r="H6988" s="113"/>
      <c r="I6988" s="113"/>
      <c r="K6988" s="15"/>
      <c r="L6988" s="15"/>
      <c r="M6988" s="15">
        <f t="shared" si="327"/>
        <v>1</v>
      </c>
      <c r="N6988" s="15" t="str">
        <f t="shared" si="328"/>
        <v>-</v>
      </c>
      <c r="O6988" s="150">
        <f t="shared" si="329"/>
        <v>0</v>
      </c>
      <c r="P6988" s="15" t="str">
        <f>IF(COUNTIF('Personálie dobrovolníků '!U:X,N6988)&gt;0,"ANO","")</f>
        <v/>
      </c>
      <c r="Q6988" s="15"/>
    </row>
    <row r="6989" spans="2:17" s="25" customFormat="1" x14ac:dyDescent="0.3">
      <c r="B6989" s="15" t="str">
        <f>IF(A6989="","",VLOOKUP(A6989,Tabulka3[[Číslo smlouvy   u pravidelné činnosti]:[Příjmení]],3,0))</f>
        <v/>
      </c>
      <c r="C6989" s="15" t="str">
        <f>IF(A6989="","",VLOOKUP(A6989,Tabulka3[[Číslo smlouvy   u pravidelné činnosti]:[Příjmení]],4,0))</f>
        <v/>
      </c>
      <c r="F6989" s="94"/>
      <c r="H6989" s="113"/>
      <c r="I6989" s="113"/>
      <c r="K6989" s="15"/>
      <c r="L6989" s="15"/>
      <c r="M6989" s="15">
        <f t="shared" si="327"/>
        <v>1</v>
      </c>
      <c r="N6989" s="15" t="str">
        <f t="shared" si="328"/>
        <v>-</v>
      </c>
      <c r="O6989" s="150">
        <f t="shared" si="329"/>
        <v>0</v>
      </c>
      <c r="P6989" s="15" t="str">
        <f>IF(COUNTIF('Personálie dobrovolníků '!U:X,N6989)&gt;0,"ANO","")</f>
        <v/>
      </c>
      <c r="Q6989" s="15"/>
    </row>
    <row r="6990" spans="2:17" s="25" customFormat="1" x14ac:dyDescent="0.3">
      <c r="B6990" s="15" t="str">
        <f>IF(A6990="","",VLOOKUP(A6990,Tabulka3[[Číslo smlouvy   u pravidelné činnosti]:[Příjmení]],3,0))</f>
        <v/>
      </c>
      <c r="C6990" s="15" t="str">
        <f>IF(A6990="","",VLOOKUP(A6990,Tabulka3[[Číslo smlouvy   u pravidelné činnosti]:[Příjmení]],4,0))</f>
        <v/>
      </c>
      <c r="F6990" s="94"/>
      <c r="H6990" s="113"/>
      <c r="I6990" s="113"/>
      <c r="K6990" s="15"/>
      <c r="L6990" s="15"/>
      <c r="M6990" s="15">
        <f t="shared" si="327"/>
        <v>1</v>
      </c>
      <c r="N6990" s="15" t="str">
        <f t="shared" si="328"/>
        <v>-</v>
      </c>
      <c r="O6990" s="150">
        <f t="shared" si="329"/>
        <v>0</v>
      </c>
      <c r="P6990" s="15" t="str">
        <f>IF(COUNTIF('Personálie dobrovolníků '!U:X,N6990)&gt;0,"ANO","")</f>
        <v/>
      </c>
      <c r="Q6990" s="15"/>
    </row>
    <row r="6991" spans="2:17" s="25" customFormat="1" x14ac:dyDescent="0.3">
      <c r="B6991" s="15" t="str">
        <f>IF(A6991="","",VLOOKUP(A6991,Tabulka3[[Číslo smlouvy   u pravidelné činnosti]:[Příjmení]],3,0))</f>
        <v/>
      </c>
      <c r="C6991" s="15" t="str">
        <f>IF(A6991="","",VLOOKUP(A6991,Tabulka3[[Číslo smlouvy   u pravidelné činnosti]:[Příjmení]],4,0))</f>
        <v/>
      </c>
      <c r="F6991" s="94"/>
      <c r="H6991" s="113"/>
      <c r="I6991" s="113"/>
      <c r="K6991" s="15"/>
      <c r="L6991" s="15"/>
      <c r="M6991" s="15">
        <f t="shared" si="327"/>
        <v>1</v>
      </c>
      <c r="N6991" s="15" t="str">
        <f t="shared" si="328"/>
        <v>-</v>
      </c>
      <c r="O6991" s="150">
        <f t="shared" si="329"/>
        <v>0</v>
      </c>
      <c r="P6991" s="15" t="str">
        <f>IF(COUNTIF('Personálie dobrovolníků '!U:X,N6991)&gt;0,"ANO","")</f>
        <v/>
      </c>
      <c r="Q6991" s="15"/>
    </row>
    <row r="6992" spans="2:17" s="25" customFormat="1" x14ac:dyDescent="0.3">
      <c r="B6992" s="15" t="str">
        <f>IF(A6992="","",VLOOKUP(A6992,Tabulka3[[Číslo smlouvy   u pravidelné činnosti]:[Příjmení]],3,0))</f>
        <v/>
      </c>
      <c r="C6992" s="15" t="str">
        <f>IF(A6992="","",VLOOKUP(A6992,Tabulka3[[Číslo smlouvy   u pravidelné činnosti]:[Příjmení]],4,0))</f>
        <v/>
      </c>
      <c r="F6992" s="94"/>
      <c r="H6992" s="113"/>
      <c r="I6992" s="113"/>
      <c r="K6992" s="15"/>
      <c r="L6992" s="15"/>
      <c r="M6992" s="15">
        <f t="shared" si="327"/>
        <v>1</v>
      </c>
      <c r="N6992" s="15" t="str">
        <f t="shared" si="328"/>
        <v>-</v>
      </c>
      <c r="O6992" s="150">
        <f t="shared" si="329"/>
        <v>0</v>
      </c>
      <c r="P6992" s="15" t="str">
        <f>IF(COUNTIF('Personálie dobrovolníků '!U:X,N6992)&gt;0,"ANO","")</f>
        <v/>
      </c>
      <c r="Q6992" s="15"/>
    </row>
    <row r="6993" spans="2:17" s="25" customFormat="1" x14ac:dyDescent="0.3">
      <c r="B6993" s="15" t="str">
        <f>IF(A6993="","",VLOOKUP(A6993,Tabulka3[[Číslo smlouvy   u pravidelné činnosti]:[Příjmení]],3,0))</f>
        <v/>
      </c>
      <c r="C6993" s="15" t="str">
        <f>IF(A6993="","",VLOOKUP(A6993,Tabulka3[[Číslo smlouvy   u pravidelné činnosti]:[Příjmení]],4,0))</f>
        <v/>
      </c>
      <c r="F6993" s="94"/>
      <c r="H6993" s="113"/>
      <c r="I6993" s="113"/>
      <c r="K6993" s="15"/>
      <c r="L6993" s="15"/>
      <c r="M6993" s="15">
        <f t="shared" si="327"/>
        <v>1</v>
      </c>
      <c r="N6993" s="15" t="str">
        <f t="shared" si="328"/>
        <v>-</v>
      </c>
      <c r="O6993" s="150">
        <f t="shared" si="329"/>
        <v>0</v>
      </c>
      <c r="P6993" s="15" t="str">
        <f>IF(COUNTIF('Personálie dobrovolníků '!U:X,N6993)&gt;0,"ANO","")</f>
        <v/>
      </c>
      <c r="Q6993" s="15"/>
    </row>
    <row r="6994" spans="2:17" s="25" customFormat="1" x14ac:dyDescent="0.3">
      <c r="B6994" s="15" t="str">
        <f>IF(A6994="","",VLOOKUP(A6994,Tabulka3[[Číslo smlouvy   u pravidelné činnosti]:[Příjmení]],3,0))</f>
        <v/>
      </c>
      <c r="C6994" s="15" t="str">
        <f>IF(A6994="","",VLOOKUP(A6994,Tabulka3[[Číslo smlouvy   u pravidelné činnosti]:[Příjmení]],4,0))</f>
        <v/>
      </c>
      <c r="F6994" s="94"/>
      <c r="H6994" s="113"/>
      <c r="I6994" s="113"/>
      <c r="K6994" s="15"/>
      <c r="L6994" s="15"/>
      <c r="M6994" s="15">
        <f t="shared" si="327"/>
        <v>1</v>
      </c>
      <c r="N6994" s="15" t="str">
        <f t="shared" si="328"/>
        <v>-</v>
      </c>
      <c r="O6994" s="150">
        <f t="shared" si="329"/>
        <v>0</v>
      </c>
      <c r="P6994" s="15" t="str">
        <f>IF(COUNTIF('Personálie dobrovolníků '!U:X,N6994)&gt;0,"ANO","")</f>
        <v/>
      </c>
      <c r="Q6994" s="15"/>
    </row>
    <row r="6995" spans="2:17" s="25" customFormat="1" x14ac:dyDescent="0.3">
      <c r="B6995" s="15" t="str">
        <f>IF(A6995="","",VLOOKUP(A6995,Tabulka3[[Číslo smlouvy   u pravidelné činnosti]:[Příjmení]],3,0))</f>
        <v/>
      </c>
      <c r="C6995" s="15" t="str">
        <f>IF(A6995="","",VLOOKUP(A6995,Tabulka3[[Číslo smlouvy   u pravidelné činnosti]:[Příjmení]],4,0))</f>
        <v/>
      </c>
      <c r="F6995" s="94"/>
      <c r="H6995" s="113"/>
      <c r="I6995" s="113"/>
      <c r="K6995" s="15"/>
      <c r="L6995" s="15"/>
      <c r="M6995" s="15">
        <f t="shared" si="327"/>
        <v>1</v>
      </c>
      <c r="N6995" s="15" t="str">
        <f t="shared" si="328"/>
        <v>-</v>
      </c>
      <c r="O6995" s="150">
        <f t="shared" si="329"/>
        <v>0</v>
      </c>
      <c r="P6995" s="15" t="str">
        <f>IF(COUNTIF('Personálie dobrovolníků '!U:X,N6995)&gt;0,"ANO","")</f>
        <v/>
      </c>
      <c r="Q6995" s="15"/>
    </row>
    <row r="6996" spans="2:17" s="25" customFormat="1" x14ac:dyDescent="0.3">
      <c r="B6996" s="15" t="str">
        <f>IF(A6996="","",VLOOKUP(A6996,Tabulka3[[Číslo smlouvy   u pravidelné činnosti]:[Příjmení]],3,0))</f>
        <v/>
      </c>
      <c r="C6996" s="15" t="str">
        <f>IF(A6996="","",VLOOKUP(A6996,Tabulka3[[Číslo smlouvy   u pravidelné činnosti]:[Příjmení]],4,0))</f>
        <v/>
      </c>
      <c r="F6996" s="94"/>
      <c r="H6996" s="113"/>
      <c r="I6996" s="113"/>
      <c r="K6996" s="15"/>
      <c r="L6996" s="15"/>
      <c r="M6996" s="15">
        <f t="shared" si="327"/>
        <v>1</v>
      </c>
      <c r="N6996" s="15" t="str">
        <f t="shared" si="328"/>
        <v>-</v>
      </c>
      <c r="O6996" s="150">
        <f t="shared" si="329"/>
        <v>0</v>
      </c>
      <c r="P6996" s="15" t="str">
        <f>IF(COUNTIF('Personálie dobrovolníků '!U:X,N6996)&gt;0,"ANO","")</f>
        <v/>
      </c>
      <c r="Q6996" s="15"/>
    </row>
    <row r="6997" spans="2:17" s="25" customFormat="1" x14ac:dyDescent="0.3">
      <c r="B6997" s="15" t="str">
        <f>IF(A6997="","",VLOOKUP(A6997,Tabulka3[[Číslo smlouvy   u pravidelné činnosti]:[Příjmení]],3,0))</f>
        <v/>
      </c>
      <c r="C6997" s="15" t="str">
        <f>IF(A6997="","",VLOOKUP(A6997,Tabulka3[[Číslo smlouvy   u pravidelné činnosti]:[Příjmení]],4,0))</f>
        <v/>
      </c>
      <c r="F6997" s="94"/>
      <c r="H6997" s="113"/>
      <c r="I6997" s="113"/>
      <c r="K6997" s="15"/>
      <c r="L6997" s="15"/>
      <c r="M6997" s="15">
        <f t="shared" si="327"/>
        <v>1</v>
      </c>
      <c r="N6997" s="15" t="str">
        <f t="shared" si="328"/>
        <v>-</v>
      </c>
      <c r="O6997" s="150">
        <f t="shared" si="329"/>
        <v>0</v>
      </c>
      <c r="P6997" s="15" t="str">
        <f>IF(COUNTIF('Personálie dobrovolníků '!U:X,N6997)&gt;0,"ANO","")</f>
        <v/>
      </c>
      <c r="Q6997" s="15"/>
    </row>
    <row r="6998" spans="2:17" s="25" customFormat="1" x14ac:dyDescent="0.3">
      <c r="B6998" s="15" t="str">
        <f>IF(A6998="","",VLOOKUP(A6998,Tabulka3[[Číslo smlouvy   u pravidelné činnosti]:[Příjmení]],3,0))</f>
        <v/>
      </c>
      <c r="C6998" s="15" t="str">
        <f>IF(A6998="","",VLOOKUP(A6998,Tabulka3[[Číslo smlouvy   u pravidelné činnosti]:[Příjmení]],4,0))</f>
        <v/>
      </c>
      <c r="F6998" s="94"/>
      <c r="H6998" s="113"/>
      <c r="I6998" s="113"/>
      <c r="K6998" s="15"/>
      <c r="L6998" s="15"/>
      <c r="M6998" s="15">
        <f t="shared" si="327"/>
        <v>1</v>
      </c>
      <c r="N6998" s="15" t="str">
        <f t="shared" si="328"/>
        <v>-</v>
      </c>
      <c r="O6998" s="150">
        <f t="shared" si="329"/>
        <v>0</v>
      </c>
      <c r="P6998" s="15" t="str">
        <f>IF(COUNTIF('Personálie dobrovolníků '!U:X,N6998)&gt;0,"ANO","")</f>
        <v/>
      </c>
      <c r="Q6998" s="15"/>
    </row>
    <row r="6999" spans="2:17" s="25" customFormat="1" x14ac:dyDescent="0.3">
      <c r="B6999" s="15" t="str">
        <f>IF(A6999="","",VLOOKUP(A6999,Tabulka3[[Číslo smlouvy   u pravidelné činnosti]:[Příjmení]],3,0))</f>
        <v/>
      </c>
      <c r="C6999" s="15" t="str">
        <f>IF(A6999="","",VLOOKUP(A6999,Tabulka3[[Číslo smlouvy   u pravidelné činnosti]:[Příjmení]],4,0))</f>
        <v/>
      </c>
      <c r="F6999" s="94"/>
      <c r="H6999" s="113"/>
      <c r="I6999" s="113"/>
      <c r="K6999" s="15"/>
      <c r="L6999" s="15"/>
      <c r="M6999" s="15">
        <f t="shared" si="327"/>
        <v>1</v>
      </c>
      <c r="N6999" s="15" t="str">
        <f t="shared" si="328"/>
        <v>-</v>
      </c>
      <c r="O6999" s="150">
        <f t="shared" si="329"/>
        <v>0</v>
      </c>
      <c r="P6999" s="15" t="str">
        <f>IF(COUNTIF('Personálie dobrovolníků '!U:X,N6999)&gt;0,"ANO","")</f>
        <v/>
      </c>
      <c r="Q6999" s="15"/>
    </row>
    <row r="7000" spans="2:17" s="25" customFormat="1" x14ac:dyDescent="0.3">
      <c r="B7000" s="15" t="str">
        <f>IF(A7000="","",VLOOKUP(A7000,Tabulka3[[Číslo smlouvy   u pravidelné činnosti]:[Příjmení]],3,0))</f>
        <v/>
      </c>
      <c r="C7000" s="15" t="str">
        <f>IF(A7000="","",VLOOKUP(A7000,Tabulka3[[Číslo smlouvy   u pravidelné činnosti]:[Příjmení]],4,0))</f>
        <v/>
      </c>
      <c r="F7000" s="94"/>
      <c r="H7000" s="113"/>
      <c r="I7000" s="113"/>
      <c r="K7000" s="15"/>
      <c r="L7000" s="15"/>
      <c r="M7000" s="15">
        <f t="shared" si="327"/>
        <v>1</v>
      </c>
      <c r="N7000" s="15" t="str">
        <f t="shared" si="328"/>
        <v>-</v>
      </c>
      <c r="O7000" s="150">
        <f t="shared" si="329"/>
        <v>0</v>
      </c>
      <c r="P7000" s="15" t="str">
        <f>IF(COUNTIF('Personálie dobrovolníků '!U:X,N7000)&gt;0,"ANO","")</f>
        <v/>
      </c>
      <c r="Q7000" s="15"/>
    </row>
    <row r="7001" spans="2:17" s="25" customFormat="1" x14ac:dyDescent="0.3">
      <c r="B7001" s="15" t="str">
        <f>IF(A7001="","",VLOOKUP(A7001,Tabulka3[[Číslo smlouvy   u pravidelné činnosti]:[Příjmení]],3,0))</f>
        <v/>
      </c>
      <c r="C7001" s="15" t="str">
        <f>IF(A7001="","",VLOOKUP(A7001,Tabulka3[[Číslo smlouvy   u pravidelné činnosti]:[Příjmení]],4,0))</f>
        <v/>
      </c>
      <c r="F7001" s="94"/>
      <c r="H7001" s="113"/>
      <c r="I7001" s="113"/>
      <c r="K7001" s="15"/>
      <c r="L7001" s="15"/>
      <c r="M7001" s="15">
        <f t="shared" si="327"/>
        <v>1</v>
      </c>
      <c r="N7001" s="15" t="str">
        <f t="shared" si="328"/>
        <v>-</v>
      </c>
      <c r="O7001" s="150">
        <f t="shared" si="329"/>
        <v>0</v>
      </c>
      <c r="P7001" s="15" t="str">
        <f>IF(COUNTIF('Personálie dobrovolníků '!U:X,N7001)&gt;0,"ANO","")</f>
        <v/>
      </c>
      <c r="Q7001" s="15"/>
    </row>
    <row r="7002" spans="2:17" s="25" customFormat="1" x14ac:dyDescent="0.3">
      <c r="B7002" s="15" t="str">
        <f>IF(A7002="","",VLOOKUP(A7002,Tabulka3[[Číslo smlouvy   u pravidelné činnosti]:[Příjmení]],3,0))</f>
        <v/>
      </c>
      <c r="C7002" s="15" t="str">
        <f>IF(A7002="","",VLOOKUP(A7002,Tabulka3[[Číslo smlouvy   u pravidelné činnosti]:[Příjmení]],4,0))</f>
        <v/>
      </c>
      <c r="F7002" s="94"/>
      <c r="H7002" s="113"/>
      <c r="I7002" s="113"/>
      <c r="K7002" s="15"/>
      <c r="L7002" s="15"/>
      <c r="M7002" s="15">
        <f t="shared" si="327"/>
        <v>1</v>
      </c>
      <c r="N7002" s="15" t="str">
        <f t="shared" si="328"/>
        <v>-</v>
      </c>
      <c r="O7002" s="150">
        <f t="shared" si="329"/>
        <v>0</v>
      </c>
      <c r="P7002" s="15" t="str">
        <f>IF(COUNTIF('Personálie dobrovolníků '!U:X,N7002)&gt;0,"ANO","")</f>
        <v/>
      </c>
      <c r="Q7002" s="15"/>
    </row>
    <row r="7003" spans="2:17" s="25" customFormat="1" x14ac:dyDescent="0.3">
      <c r="B7003" s="15" t="str">
        <f>IF(A7003="","",VLOOKUP(A7003,Tabulka3[[Číslo smlouvy   u pravidelné činnosti]:[Příjmení]],3,0))</f>
        <v/>
      </c>
      <c r="C7003" s="15" t="str">
        <f>IF(A7003="","",VLOOKUP(A7003,Tabulka3[[Číslo smlouvy   u pravidelné činnosti]:[Příjmení]],4,0))</f>
        <v/>
      </c>
      <c r="F7003" s="94"/>
      <c r="H7003" s="113"/>
      <c r="I7003" s="113"/>
      <c r="K7003" s="15"/>
      <c r="L7003" s="15"/>
      <c r="M7003" s="15">
        <f t="shared" si="327"/>
        <v>1</v>
      </c>
      <c r="N7003" s="15" t="str">
        <f t="shared" si="328"/>
        <v>-</v>
      </c>
      <c r="O7003" s="150">
        <f t="shared" si="329"/>
        <v>0</v>
      </c>
      <c r="P7003" s="15" t="str">
        <f>IF(COUNTIF('Personálie dobrovolníků '!U:X,N7003)&gt;0,"ANO","")</f>
        <v/>
      </c>
      <c r="Q7003" s="15"/>
    </row>
    <row r="7004" spans="2:17" s="25" customFormat="1" x14ac:dyDescent="0.3">
      <c r="B7004" s="15" t="str">
        <f>IF(A7004="","",VLOOKUP(A7004,Tabulka3[[Číslo smlouvy   u pravidelné činnosti]:[Příjmení]],3,0))</f>
        <v/>
      </c>
      <c r="C7004" s="15" t="str">
        <f>IF(A7004="","",VLOOKUP(A7004,Tabulka3[[Číslo smlouvy   u pravidelné činnosti]:[Příjmení]],4,0))</f>
        <v/>
      </c>
      <c r="F7004" s="94"/>
      <c r="H7004" s="113"/>
      <c r="I7004" s="113"/>
      <c r="K7004" s="15"/>
      <c r="L7004" s="15"/>
      <c r="M7004" s="15">
        <f t="shared" si="327"/>
        <v>1</v>
      </c>
      <c r="N7004" s="15" t="str">
        <f t="shared" si="328"/>
        <v>-</v>
      </c>
      <c r="O7004" s="150">
        <f t="shared" si="329"/>
        <v>0</v>
      </c>
      <c r="P7004" s="15" t="str">
        <f>IF(COUNTIF('Personálie dobrovolníků '!U:X,N7004)&gt;0,"ANO","")</f>
        <v/>
      </c>
      <c r="Q7004" s="15"/>
    </row>
    <row r="7005" spans="2:17" s="25" customFormat="1" x14ac:dyDescent="0.3">
      <c r="B7005" s="15" t="str">
        <f>IF(A7005="","",VLOOKUP(A7005,Tabulka3[[Číslo smlouvy   u pravidelné činnosti]:[Příjmení]],3,0))</f>
        <v/>
      </c>
      <c r="C7005" s="15" t="str">
        <f>IF(A7005="","",VLOOKUP(A7005,Tabulka3[[Číslo smlouvy   u pravidelné činnosti]:[Příjmení]],4,0))</f>
        <v/>
      </c>
      <c r="F7005" s="94"/>
      <c r="H7005" s="113"/>
      <c r="I7005" s="113"/>
      <c r="K7005" s="15"/>
      <c r="L7005" s="15"/>
      <c r="M7005" s="15">
        <f t="shared" si="327"/>
        <v>1</v>
      </c>
      <c r="N7005" s="15" t="str">
        <f t="shared" si="328"/>
        <v>-</v>
      </c>
      <c r="O7005" s="150">
        <f t="shared" si="329"/>
        <v>0</v>
      </c>
      <c r="P7005" s="15" t="str">
        <f>IF(COUNTIF('Personálie dobrovolníků '!U:X,N7005)&gt;0,"ANO","")</f>
        <v/>
      </c>
      <c r="Q7005" s="15"/>
    </row>
    <row r="7006" spans="2:17" s="25" customFormat="1" x14ac:dyDescent="0.3">
      <c r="B7006" s="15" t="str">
        <f>IF(A7006="","",VLOOKUP(A7006,Tabulka3[[Číslo smlouvy   u pravidelné činnosti]:[Příjmení]],3,0))</f>
        <v/>
      </c>
      <c r="C7006" s="15" t="str">
        <f>IF(A7006="","",VLOOKUP(A7006,Tabulka3[[Číslo smlouvy   u pravidelné činnosti]:[Příjmení]],4,0))</f>
        <v/>
      </c>
      <c r="F7006" s="94"/>
      <c r="H7006" s="113"/>
      <c r="I7006" s="113"/>
      <c r="K7006" s="15"/>
      <c r="L7006" s="15"/>
      <c r="M7006" s="15">
        <f t="shared" si="327"/>
        <v>1</v>
      </c>
      <c r="N7006" s="15" t="str">
        <f t="shared" si="328"/>
        <v>-</v>
      </c>
      <c r="O7006" s="150">
        <f t="shared" si="329"/>
        <v>0</v>
      </c>
      <c r="P7006" s="15" t="str">
        <f>IF(COUNTIF('Personálie dobrovolníků '!U:X,N7006)&gt;0,"ANO","")</f>
        <v/>
      </c>
      <c r="Q7006" s="15"/>
    </row>
    <row r="7007" spans="2:17" s="25" customFormat="1" x14ac:dyDescent="0.3">
      <c r="B7007" s="15" t="str">
        <f>IF(A7007="","",VLOOKUP(A7007,Tabulka3[[Číslo smlouvy   u pravidelné činnosti]:[Příjmení]],3,0))</f>
        <v/>
      </c>
      <c r="C7007" s="15" t="str">
        <f>IF(A7007="","",VLOOKUP(A7007,Tabulka3[[Číslo smlouvy   u pravidelné činnosti]:[Příjmení]],4,0))</f>
        <v/>
      </c>
      <c r="F7007" s="94"/>
      <c r="H7007" s="113"/>
      <c r="I7007" s="113"/>
      <c r="K7007" s="15"/>
      <c r="L7007" s="15"/>
      <c r="M7007" s="15">
        <f t="shared" si="327"/>
        <v>1</v>
      </c>
      <c r="N7007" s="15" t="str">
        <f t="shared" si="328"/>
        <v>-</v>
      </c>
      <c r="O7007" s="150">
        <f t="shared" si="329"/>
        <v>0</v>
      </c>
      <c r="P7007" s="15" t="str">
        <f>IF(COUNTIF('Personálie dobrovolníků '!U:X,N7007)&gt;0,"ANO","")</f>
        <v/>
      </c>
      <c r="Q7007" s="15"/>
    </row>
    <row r="7008" spans="2:17" s="25" customFormat="1" x14ac:dyDescent="0.3">
      <c r="B7008" s="15" t="str">
        <f>IF(A7008="","",VLOOKUP(A7008,Tabulka3[[Číslo smlouvy   u pravidelné činnosti]:[Příjmení]],3,0))</f>
        <v/>
      </c>
      <c r="C7008" s="15" t="str">
        <f>IF(A7008="","",VLOOKUP(A7008,Tabulka3[[Číslo smlouvy   u pravidelné činnosti]:[Příjmení]],4,0))</f>
        <v/>
      </c>
      <c r="F7008" s="94"/>
      <c r="H7008" s="113"/>
      <c r="I7008" s="113"/>
      <c r="K7008" s="15"/>
      <c r="L7008" s="15"/>
      <c r="M7008" s="15">
        <f t="shared" si="327"/>
        <v>1</v>
      </c>
      <c r="N7008" s="15" t="str">
        <f t="shared" si="328"/>
        <v>-</v>
      </c>
      <c r="O7008" s="150">
        <f t="shared" si="329"/>
        <v>0</v>
      </c>
      <c r="P7008" s="15" t="str">
        <f>IF(COUNTIF('Personálie dobrovolníků '!U:X,N7008)&gt;0,"ANO","")</f>
        <v/>
      </c>
      <c r="Q7008" s="15"/>
    </row>
    <row r="7009" spans="2:17" s="25" customFormat="1" x14ac:dyDescent="0.3">
      <c r="B7009" s="15" t="str">
        <f>IF(A7009="","",VLOOKUP(A7009,Tabulka3[[Číslo smlouvy   u pravidelné činnosti]:[Příjmení]],3,0))</f>
        <v/>
      </c>
      <c r="C7009" s="15" t="str">
        <f>IF(A7009="","",VLOOKUP(A7009,Tabulka3[[Číslo smlouvy   u pravidelné činnosti]:[Příjmení]],4,0))</f>
        <v/>
      </c>
      <c r="F7009" s="94"/>
      <c r="H7009" s="113"/>
      <c r="I7009" s="113"/>
      <c r="K7009" s="15"/>
      <c r="L7009" s="15"/>
      <c r="M7009" s="15">
        <f t="shared" si="327"/>
        <v>1</v>
      </c>
      <c r="N7009" s="15" t="str">
        <f t="shared" si="328"/>
        <v>-</v>
      </c>
      <c r="O7009" s="150">
        <f t="shared" si="329"/>
        <v>0</v>
      </c>
      <c r="P7009" s="15" t="str">
        <f>IF(COUNTIF('Personálie dobrovolníků '!U:X,N7009)&gt;0,"ANO","")</f>
        <v/>
      </c>
      <c r="Q7009" s="15"/>
    </row>
    <row r="7010" spans="2:17" s="25" customFormat="1" x14ac:dyDescent="0.3">
      <c r="B7010" s="15" t="str">
        <f>IF(A7010="","",VLOOKUP(A7010,Tabulka3[[Číslo smlouvy   u pravidelné činnosti]:[Příjmení]],3,0))</f>
        <v/>
      </c>
      <c r="C7010" s="15" t="str">
        <f>IF(A7010="","",VLOOKUP(A7010,Tabulka3[[Číslo smlouvy   u pravidelné činnosti]:[Příjmení]],4,0))</f>
        <v/>
      </c>
      <c r="F7010" s="94"/>
      <c r="H7010" s="113"/>
      <c r="I7010" s="113"/>
      <c r="K7010" s="15"/>
      <c r="L7010" s="15"/>
      <c r="M7010" s="15">
        <f t="shared" si="327"/>
        <v>1</v>
      </c>
      <c r="N7010" s="15" t="str">
        <f t="shared" si="328"/>
        <v>-</v>
      </c>
      <c r="O7010" s="150">
        <f t="shared" si="329"/>
        <v>0</v>
      </c>
      <c r="P7010" s="15" t="str">
        <f>IF(COUNTIF('Personálie dobrovolníků '!U:X,N7010)&gt;0,"ANO","")</f>
        <v/>
      </c>
      <c r="Q7010" s="15"/>
    </row>
    <row r="7011" spans="2:17" s="25" customFormat="1" x14ac:dyDescent="0.3">
      <c r="B7011" s="15" t="str">
        <f>IF(A7011="","",VLOOKUP(A7011,Tabulka3[[Číslo smlouvy   u pravidelné činnosti]:[Příjmení]],3,0))</f>
        <v/>
      </c>
      <c r="C7011" s="15" t="str">
        <f>IF(A7011="","",VLOOKUP(A7011,Tabulka3[[Číslo smlouvy   u pravidelné činnosti]:[Příjmení]],4,0))</f>
        <v/>
      </c>
      <c r="F7011" s="94"/>
      <c r="H7011" s="113"/>
      <c r="I7011" s="113"/>
      <c r="K7011" s="15"/>
      <c r="L7011" s="15"/>
      <c r="M7011" s="15">
        <f t="shared" si="327"/>
        <v>1</v>
      </c>
      <c r="N7011" s="15" t="str">
        <f t="shared" si="328"/>
        <v>-</v>
      </c>
      <c r="O7011" s="150">
        <f t="shared" si="329"/>
        <v>0</v>
      </c>
      <c r="P7011" s="15" t="str">
        <f>IF(COUNTIF('Personálie dobrovolníků '!U:X,N7011)&gt;0,"ANO","")</f>
        <v/>
      </c>
      <c r="Q7011" s="15"/>
    </row>
    <row r="7012" spans="2:17" s="25" customFormat="1" x14ac:dyDescent="0.3">
      <c r="B7012" s="15" t="str">
        <f>IF(A7012="","",VLOOKUP(A7012,Tabulka3[[Číslo smlouvy   u pravidelné činnosti]:[Příjmení]],3,0))</f>
        <v/>
      </c>
      <c r="C7012" s="15" t="str">
        <f>IF(A7012="","",VLOOKUP(A7012,Tabulka3[[Číslo smlouvy   u pravidelné činnosti]:[Příjmení]],4,0))</f>
        <v/>
      </c>
      <c r="F7012" s="94"/>
      <c r="H7012" s="113"/>
      <c r="I7012" s="113"/>
      <c r="K7012" s="15"/>
      <c r="L7012" s="15"/>
      <c r="M7012" s="15">
        <f t="shared" si="327"/>
        <v>1</v>
      </c>
      <c r="N7012" s="15" t="str">
        <f t="shared" si="328"/>
        <v>-</v>
      </c>
      <c r="O7012" s="150">
        <f t="shared" si="329"/>
        <v>0</v>
      </c>
      <c r="P7012" s="15" t="str">
        <f>IF(COUNTIF('Personálie dobrovolníků '!U:X,N7012)&gt;0,"ANO","")</f>
        <v/>
      </c>
      <c r="Q7012" s="15"/>
    </row>
    <row r="7013" spans="2:17" s="25" customFormat="1" x14ac:dyDescent="0.3">
      <c r="B7013" s="15" t="str">
        <f>IF(A7013="","",VLOOKUP(A7013,Tabulka3[[Číslo smlouvy   u pravidelné činnosti]:[Příjmení]],3,0))</f>
        <v/>
      </c>
      <c r="C7013" s="15" t="str">
        <f>IF(A7013="","",VLOOKUP(A7013,Tabulka3[[Číslo smlouvy   u pravidelné činnosti]:[Příjmení]],4,0))</f>
        <v/>
      </c>
      <c r="F7013" s="94"/>
      <c r="H7013" s="113"/>
      <c r="I7013" s="113"/>
      <c r="K7013" s="15"/>
      <c r="L7013" s="15"/>
      <c r="M7013" s="15">
        <f t="shared" si="327"/>
        <v>1</v>
      </c>
      <c r="N7013" s="15" t="str">
        <f t="shared" si="328"/>
        <v>-</v>
      </c>
      <c r="O7013" s="150">
        <f t="shared" si="329"/>
        <v>0</v>
      </c>
      <c r="P7013" s="15" t="str">
        <f>IF(COUNTIF('Personálie dobrovolníků '!U:X,N7013)&gt;0,"ANO","")</f>
        <v/>
      </c>
      <c r="Q7013" s="15"/>
    </row>
    <row r="7014" spans="2:17" s="25" customFormat="1" x14ac:dyDescent="0.3">
      <c r="B7014" s="15" t="str">
        <f>IF(A7014="","",VLOOKUP(A7014,Tabulka3[[Číslo smlouvy   u pravidelné činnosti]:[Příjmení]],3,0))</f>
        <v/>
      </c>
      <c r="C7014" s="15" t="str">
        <f>IF(A7014="","",VLOOKUP(A7014,Tabulka3[[Číslo smlouvy   u pravidelné činnosti]:[Příjmení]],4,0))</f>
        <v/>
      </c>
      <c r="F7014" s="94"/>
      <c r="H7014" s="113"/>
      <c r="I7014" s="113"/>
      <c r="K7014" s="15"/>
      <c r="L7014" s="15"/>
      <c r="M7014" s="15">
        <f t="shared" si="327"/>
        <v>1</v>
      </c>
      <c r="N7014" s="15" t="str">
        <f t="shared" si="328"/>
        <v>-</v>
      </c>
      <c r="O7014" s="150">
        <f t="shared" si="329"/>
        <v>0</v>
      </c>
      <c r="P7014" s="15" t="str">
        <f>IF(COUNTIF('Personálie dobrovolníků '!U:X,N7014)&gt;0,"ANO","")</f>
        <v/>
      </c>
      <c r="Q7014" s="15"/>
    </row>
    <row r="7015" spans="2:17" s="25" customFormat="1" x14ac:dyDescent="0.3">
      <c r="B7015" s="15" t="str">
        <f>IF(A7015="","",VLOOKUP(A7015,Tabulka3[[Číslo smlouvy   u pravidelné činnosti]:[Příjmení]],3,0))</f>
        <v/>
      </c>
      <c r="C7015" s="15" t="str">
        <f>IF(A7015="","",VLOOKUP(A7015,Tabulka3[[Číslo smlouvy   u pravidelné činnosti]:[Příjmení]],4,0))</f>
        <v/>
      </c>
      <c r="F7015" s="94"/>
      <c r="H7015" s="113"/>
      <c r="I7015" s="113"/>
      <c r="K7015" s="15"/>
      <c r="L7015" s="15"/>
      <c r="M7015" s="15">
        <f t="shared" si="327"/>
        <v>1</v>
      </c>
      <c r="N7015" s="15" t="str">
        <f t="shared" si="328"/>
        <v>-</v>
      </c>
      <c r="O7015" s="150">
        <f t="shared" si="329"/>
        <v>0</v>
      </c>
      <c r="P7015" s="15" t="str">
        <f>IF(COUNTIF('Personálie dobrovolníků '!U:X,N7015)&gt;0,"ANO","")</f>
        <v/>
      </c>
      <c r="Q7015" s="15"/>
    </row>
    <row r="7016" spans="2:17" s="25" customFormat="1" x14ac:dyDescent="0.3">
      <c r="B7016" s="15" t="str">
        <f>IF(A7016="","",VLOOKUP(A7016,Tabulka3[[Číslo smlouvy   u pravidelné činnosti]:[Příjmení]],3,0))</f>
        <v/>
      </c>
      <c r="C7016" s="15" t="str">
        <f>IF(A7016="","",VLOOKUP(A7016,Tabulka3[[Číslo smlouvy   u pravidelné činnosti]:[Příjmení]],4,0))</f>
        <v/>
      </c>
      <c r="F7016" s="94"/>
      <c r="H7016" s="113"/>
      <c r="I7016" s="113"/>
      <c r="K7016" s="15"/>
      <c r="L7016" s="15"/>
      <c r="M7016" s="15">
        <f t="shared" si="327"/>
        <v>1</v>
      </c>
      <c r="N7016" s="15" t="str">
        <f t="shared" si="328"/>
        <v>-</v>
      </c>
      <c r="O7016" s="150">
        <f t="shared" si="329"/>
        <v>0</v>
      </c>
      <c r="P7016" s="15" t="str">
        <f>IF(COUNTIF('Personálie dobrovolníků '!U:X,N7016)&gt;0,"ANO","")</f>
        <v/>
      </c>
      <c r="Q7016" s="15"/>
    </row>
    <row r="7017" spans="2:17" s="25" customFormat="1" x14ac:dyDescent="0.3">
      <c r="B7017" s="15" t="str">
        <f>IF(A7017="","",VLOOKUP(A7017,Tabulka3[[Číslo smlouvy   u pravidelné činnosti]:[Příjmení]],3,0))</f>
        <v/>
      </c>
      <c r="C7017" s="15" t="str">
        <f>IF(A7017="","",VLOOKUP(A7017,Tabulka3[[Číslo smlouvy   u pravidelné činnosti]:[Příjmení]],4,0))</f>
        <v/>
      </c>
      <c r="F7017" s="94"/>
      <c r="H7017" s="113"/>
      <c r="I7017" s="113"/>
      <c r="K7017" s="15"/>
      <c r="L7017" s="15"/>
      <c r="M7017" s="15">
        <f t="shared" si="327"/>
        <v>1</v>
      </c>
      <c r="N7017" s="15" t="str">
        <f t="shared" si="328"/>
        <v>-</v>
      </c>
      <c r="O7017" s="150">
        <f t="shared" si="329"/>
        <v>0</v>
      </c>
      <c r="P7017" s="15" t="str">
        <f>IF(COUNTIF('Personálie dobrovolníků '!U:X,N7017)&gt;0,"ANO","")</f>
        <v/>
      </c>
      <c r="Q7017" s="15"/>
    </row>
    <row r="7018" spans="2:17" s="25" customFormat="1" x14ac:dyDescent="0.3">
      <c r="B7018" s="15" t="str">
        <f>IF(A7018="","",VLOOKUP(A7018,Tabulka3[[Číslo smlouvy   u pravidelné činnosti]:[Příjmení]],3,0))</f>
        <v/>
      </c>
      <c r="C7018" s="15" t="str">
        <f>IF(A7018="","",VLOOKUP(A7018,Tabulka3[[Číslo smlouvy   u pravidelné činnosti]:[Příjmení]],4,0))</f>
        <v/>
      </c>
      <c r="F7018" s="94"/>
      <c r="H7018" s="113"/>
      <c r="I7018" s="113"/>
      <c r="K7018" s="15"/>
      <c r="L7018" s="15"/>
      <c r="M7018" s="15">
        <f t="shared" si="327"/>
        <v>1</v>
      </c>
      <c r="N7018" s="15" t="str">
        <f t="shared" si="328"/>
        <v>-</v>
      </c>
      <c r="O7018" s="150">
        <f t="shared" si="329"/>
        <v>0</v>
      </c>
      <c r="P7018" s="15" t="str">
        <f>IF(COUNTIF('Personálie dobrovolníků '!U:X,N7018)&gt;0,"ANO","")</f>
        <v/>
      </c>
      <c r="Q7018" s="15"/>
    </row>
    <row r="7019" spans="2:17" s="25" customFormat="1" x14ac:dyDescent="0.3">
      <c r="B7019" s="15" t="str">
        <f>IF(A7019="","",VLOOKUP(A7019,Tabulka3[[Číslo smlouvy   u pravidelné činnosti]:[Příjmení]],3,0))</f>
        <v/>
      </c>
      <c r="C7019" s="15" t="str">
        <f>IF(A7019="","",VLOOKUP(A7019,Tabulka3[[Číslo smlouvy   u pravidelné činnosti]:[Příjmení]],4,0))</f>
        <v/>
      </c>
      <c r="F7019" s="94"/>
      <c r="H7019" s="113"/>
      <c r="I7019" s="113"/>
      <c r="K7019" s="15"/>
      <c r="L7019" s="15"/>
      <c r="M7019" s="15">
        <f t="shared" si="327"/>
        <v>1</v>
      </c>
      <c r="N7019" s="15" t="str">
        <f t="shared" si="328"/>
        <v>-</v>
      </c>
      <c r="O7019" s="150">
        <f t="shared" si="329"/>
        <v>0</v>
      </c>
      <c r="P7019" s="15" t="str">
        <f>IF(COUNTIF('Personálie dobrovolníků '!U:X,N7019)&gt;0,"ANO","")</f>
        <v/>
      </c>
      <c r="Q7019" s="15"/>
    </row>
    <row r="7020" spans="2:17" s="25" customFormat="1" x14ac:dyDescent="0.3">
      <c r="B7020" s="15" t="str">
        <f>IF(A7020="","",VLOOKUP(A7020,Tabulka3[[Číslo smlouvy   u pravidelné činnosti]:[Příjmení]],3,0))</f>
        <v/>
      </c>
      <c r="C7020" s="15" t="str">
        <f>IF(A7020="","",VLOOKUP(A7020,Tabulka3[[Číslo smlouvy   u pravidelné činnosti]:[Příjmení]],4,0))</f>
        <v/>
      </c>
      <c r="F7020" s="94"/>
      <c r="H7020" s="113"/>
      <c r="I7020" s="113"/>
      <c r="K7020" s="15"/>
      <c r="L7020" s="15"/>
      <c r="M7020" s="15">
        <f t="shared" si="327"/>
        <v>1</v>
      </c>
      <c r="N7020" s="15" t="str">
        <f t="shared" si="328"/>
        <v>-</v>
      </c>
      <c r="O7020" s="150">
        <f t="shared" si="329"/>
        <v>0</v>
      </c>
      <c r="P7020" s="15" t="str">
        <f>IF(COUNTIF('Personálie dobrovolníků '!U:X,N7020)&gt;0,"ANO","")</f>
        <v/>
      </c>
      <c r="Q7020" s="15"/>
    </row>
    <row r="7021" spans="2:17" s="25" customFormat="1" x14ac:dyDescent="0.3">
      <c r="B7021" s="15" t="str">
        <f>IF(A7021="","",VLOOKUP(A7021,Tabulka3[[Číslo smlouvy   u pravidelné činnosti]:[Příjmení]],3,0))</f>
        <v/>
      </c>
      <c r="C7021" s="15" t="str">
        <f>IF(A7021="","",VLOOKUP(A7021,Tabulka3[[Číslo smlouvy   u pravidelné činnosti]:[Příjmení]],4,0))</f>
        <v/>
      </c>
      <c r="F7021" s="94"/>
      <c r="H7021" s="113"/>
      <c r="I7021" s="113"/>
      <c r="K7021" s="15"/>
      <c r="L7021" s="15"/>
      <c r="M7021" s="15">
        <f t="shared" si="327"/>
        <v>1</v>
      </c>
      <c r="N7021" s="15" t="str">
        <f t="shared" si="328"/>
        <v>-</v>
      </c>
      <c r="O7021" s="150">
        <f t="shared" si="329"/>
        <v>0</v>
      </c>
      <c r="P7021" s="15" t="str">
        <f>IF(COUNTIF('Personálie dobrovolníků '!U:X,N7021)&gt;0,"ANO","")</f>
        <v/>
      </c>
      <c r="Q7021" s="15"/>
    </row>
    <row r="7022" spans="2:17" s="25" customFormat="1" x14ac:dyDescent="0.3">
      <c r="B7022" s="15" t="str">
        <f>IF(A7022="","",VLOOKUP(A7022,Tabulka3[[Číslo smlouvy   u pravidelné činnosti]:[Příjmení]],3,0))</f>
        <v/>
      </c>
      <c r="C7022" s="15" t="str">
        <f>IF(A7022="","",VLOOKUP(A7022,Tabulka3[[Číslo smlouvy   u pravidelné činnosti]:[Příjmení]],4,0))</f>
        <v/>
      </c>
      <c r="F7022" s="94"/>
      <c r="H7022" s="113"/>
      <c r="I7022" s="113"/>
      <c r="K7022" s="15"/>
      <c r="L7022" s="15"/>
      <c r="M7022" s="15">
        <f t="shared" si="327"/>
        <v>1</v>
      </c>
      <c r="N7022" s="15" t="str">
        <f t="shared" si="328"/>
        <v>-</v>
      </c>
      <c r="O7022" s="150">
        <f t="shared" si="329"/>
        <v>0</v>
      </c>
      <c r="P7022" s="15" t="str">
        <f>IF(COUNTIF('Personálie dobrovolníků '!U:X,N7022)&gt;0,"ANO","")</f>
        <v/>
      </c>
      <c r="Q7022" s="15"/>
    </row>
    <row r="7023" spans="2:17" s="25" customFormat="1" x14ac:dyDescent="0.3">
      <c r="B7023" s="15" t="str">
        <f>IF(A7023="","",VLOOKUP(A7023,Tabulka3[[Číslo smlouvy   u pravidelné činnosti]:[Příjmení]],3,0))</f>
        <v/>
      </c>
      <c r="C7023" s="15" t="str">
        <f>IF(A7023="","",VLOOKUP(A7023,Tabulka3[[Číslo smlouvy   u pravidelné činnosti]:[Příjmení]],4,0))</f>
        <v/>
      </c>
      <c r="F7023" s="94"/>
      <c r="H7023" s="113"/>
      <c r="I7023" s="113"/>
      <c r="K7023" s="15"/>
      <c r="L7023" s="15"/>
      <c r="M7023" s="15">
        <f t="shared" si="327"/>
        <v>1</v>
      </c>
      <c r="N7023" s="15" t="str">
        <f t="shared" si="328"/>
        <v>-</v>
      </c>
      <c r="O7023" s="150">
        <f t="shared" si="329"/>
        <v>0</v>
      </c>
      <c r="P7023" s="15" t="str">
        <f>IF(COUNTIF('Personálie dobrovolníků '!U:X,N7023)&gt;0,"ANO","")</f>
        <v/>
      </c>
      <c r="Q7023" s="15"/>
    </row>
    <row r="7024" spans="2:17" s="25" customFormat="1" x14ac:dyDescent="0.3">
      <c r="B7024" s="15" t="str">
        <f>IF(A7024="","",VLOOKUP(A7024,Tabulka3[[Číslo smlouvy   u pravidelné činnosti]:[Příjmení]],3,0))</f>
        <v/>
      </c>
      <c r="C7024" s="15" t="str">
        <f>IF(A7024="","",VLOOKUP(A7024,Tabulka3[[Číslo smlouvy   u pravidelné činnosti]:[Příjmení]],4,0))</f>
        <v/>
      </c>
      <c r="F7024" s="94"/>
      <c r="H7024" s="113"/>
      <c r="I7024" s="113"/>
      <c r="K7024" s="15"/>
      <c r="L7024" s="15"/>
      <c r="M7024" s="15">
        <f t="shared" si="327"/>
        <v>1</v>
      </c>
      <c r="N7024" s="15" t="str">
        <f t="shared" si="328"/>
        <v>-</v>
      </c>
      <c r="O7024" s="150">
        <f t="shared" si="329"/>
        <v>0</v>
      </c>
      <c r="P7024" s="15" t="str">
        <f>IF(COUNTIF('Personálie dobrovolníků '!U:X,N7024)&gt;0,"ANO","")</f>
        <v/>
      </c>
      <c r="Q7024" s="15"/>
    </row>
    <row r="7025" spans="2:17" s="25" customFormat="1" x14ac:dyDescent="0.3">
      <c r="B7025" s="15" t="str">
        <f>IF(A7025="","",VLOOKUP(A7025,Tabulka3[[Číslo smlouvy   u pravidelné činnosti]:[Příjmení]],3,0))</f>
        <v/>
      </c>
      <c r="C7025" s="15" t="str">
        <f>IF(A7025="","",VLOOKUP(A7025,Tabulka3[[Číslo smlouvy   u pravidelné činnosti]:[Příjmení]],4,0))</f>
        <v/>
      </c>
      <c r="F7025" s="94"/>
      <c r="H7025" s="113"/>
      <c r="I7025" s="113"/>
      <c r="K7025" s="15"/>
      <c r="L7025" s="15"/>
      <c r="M7025" s="15">
        <f t="shared" si="327"/>
        <v>1</v>
      </c>
      <c r="N7025" s="15" t="str">
        <f t="shared" si="328"/>
        <v>-</v>
      </c>
      <c r="O7025" s="150">
        <f t="shared" si="329"/>
        <v>0</v>
      </c>
      <c r="P7025" s="15" t="str">
        <f>IF(COUNTIF('Personálie dobrovolníků '!U:X,N7025)&gt;0,"ANO","")</f>
        <v/>
      </c>
      <c r="Q7025" s="15"/>
    </row>
    <row r="7026" spans="2:17" s="25" customFormat="1" x14ac:dyDescent="0.3">
      <c r="B7026" s="15" t="str">
        <f>IF(A7026="","",VLOOKUP(A7026,Tabulka3[[Číslo smlouvy   u pravidelné činnosti]:[Příjmení]],3,0))</f>
        <v/>
      </c>
      <c r="C7026" s="15" t="str">
        <f>IF(A7026="","",VLOOKUP(A7026,Tabulka3[[Číslo smlouvy   u pravidelné činnosti]:[Příjmení]],4,0))</f>
        <v/>
      </c>
      <c r="F7026" s="94"/>
      <c r="H7026" s="113"/>
      <c r="I7026" s="113"/>
      <c r="K7026" s="15"/>
      <c r="L7026" s="15"/>
      <c r="M7026" s="15">
        <f t="shared" si="327"/>
        <v>1</v>
      </c>
      <c r="N7026" s="15" t="str">
        <f t="shared" si="328"/>
        <v>-</v>
      </c>
      <c r="O7026" s="150">
        <f t="shared" si="329"/>
        <v>0</v>
      </c>
      <c r="P7026" s="15" t="str">
        <f>IF(COUNTIF('Personálie dobrovolníků '!U:X,N7026)&gt;0,"ANO","")</f>
        <v/>
      </c>
      <c r="Q7026" s="15"/>
    </row>
    <row r="7027" spans="2:17" s="25" customFormat="1" x14ac:dyDescent="0.3">
      <c r="B7027" s="15" t="str">
        <f>IF(A7027="","",VLOOKUP(A7027,Tabulka3[[Číslo smlouvy   u pravidelné činnosti]:[Příjmení]],3,0))</f>
        <v/>
      </c>
      <c r="C7027" s="15" t="str">
        <f>IF(A7027="","",VLOOKUP(A7027,Tabulka3[[Číslo smlouvy   u pravidelné činnosti]:[Příjmení]],4,0))</f>
        <v/>
      </c>
      <c r="F7027" s="94"/>
      <c r="H7027" s="113"/>
      <c r="I7027" s="113"/>
      <c r="K7027" s="15"/>
      <c r="L7027" s="15"/>
      <c r="M7027" s="15">
        <f t="shared" si="327"/>
        <v>1</v>
      </c>
      <c r="N7027" s="15" t="str">
        <f t="shared" si="328"/>
        <v>-</v>
      </c>
      <c r="O7027" s="150">
        <f t="shared" si="329"/>
        <v>0</v>
      </c>
      <c r="P7027" s="15" t="str">
        <f>IF(COUNTIF('Personálie dobrovolníků '!U:X,N7027)&gt;0,"ANO","")</f>
        <v/>
      </c>
      <c r="Q7027" s="15"/>
    </row>
    <row r="7028" spans="2:17" s="25" customFormat="1" x14ac:dyDescent="0.3">
      <c r="B7028" s="15" t="str">
        <f>IF(A7028="","",VLOOKUP(A7028,Tabulka3[[Číslo smlouvy   u pravidelné činnosti]:[Příjmení]],3,0))</f>
        <v/>
      </c>
      <c r="C7028" s="15" t="str">
        <f>IF(A7028="","",VLOOKUP(A7028,Tabulka3[[Číslo smlouvy   u pravidelné činnosti]:[Příjmení]],4,0))</f>
        <v/>
      </c>
      <c r="F7028" s="94"/>
      <c r="H7028" s="113"/>
      <c r="I7028" s="113"/>
      <c r="K7028" s="15"/>
      <c r="L7028" s="15"/>
      <c r="M7028" s="15">
        <f t="shared" si="327"/>
        <v>1</v>
      </c>
      <c r="N7028" s="15" t="str">
        <f t="shared" si="328"/>
        <v>-</v>
      </c>
      <c r="O7028" s="150">
        <f t="shared" si="329"/>
        <v>0</v>
      </c>
      <c r="P7028" s="15" t="str">
        <f>IF(COUNTIF('Personálie dobrovolníků '!U:X,N7028)&gt;0,"ANO","")</f>
        <v/>
      </c>
      <c r="Q7028" s="15"/>
    </row>
    <row r="7029" spans="2:17" s="25" customFormat="1" x14ac:dyDescent="0.3">
      <c r="B7029" s="15" t="str">
        <f>IF(A7029="","",VLOOKUP(A7029,Tabulka3[[Číslo smlouvy   u pravidelné činnosti]:[Příjmení]],3,0))</f>
        <v/>
      </c>
      <c r="C7029" s="15" t="str">
        <f>IF(A7029="","",VLOOKUP(A7029,Tabulka3[[Číslo smlouvy   u pravidelné činnosti]:[Příjmení]],4,0))</f>
        <v/>
      </c>
      <c r="F7029" s="94"/>
      <c r="H7029" s="113"/>
      <c r="I7029" s="113"/>
      <c r="K7029" s="15"/>
      <c r="L7029" s="15"/>
      <c r="M7029" s="15">
        <f t="shared" si="327"/>
        <v>1</v>
      </c>
      <c r="N7029" s="15" t="str">
        <f t="shared" si="328"/>
        <v>-</v>
      </c>
      <c r="O7029" s="150">
        <f t="shared" si="329"/>
        <v>0</v>
      </c>
      <c r="P7029" s="15" t="str">
        <f>IF(COUNTIF('Personálie dobrovolníků '!U:X,N7029)&gt;0,"ANO","")</f>
        <v/>
      </c>
      <c r="Q7029" s="15"/>
    </row>
    <row r="7030" spans="2:17" s="25" customFormat="1" x14ac:dyDescent="0.3">
      <c r="B7030" s="15" t="str">
        <f>IF(A7030="","",VLOOKUP(A7030,Tabulka3[[Číslo smlouvy   u pravidelné činnosti]:[Příjmení]],3,0))</f>
        <v/>
      </c>
      <c r="C7030" s="15" t="str">
        <f>IF(A7030="","",VLOOKUP(A7030,Tabulka3[[Číslo smlouvy   u pravidelné činnosti]:[Příjmení]],4,0))</f>
        <v/>
      </c>
      <c r="F7030" s="94"/>
      <c r="H7030" s="113"/>
      <c r="I7030" s="113"/>
      <c r="K7030" s="15"/>
      <c r="L7030" s="15"/>
      <c r="M7030" s="15">
        <f t="shared" si="327"/>
        <v>1</v>
      </c>
      <c r="N7030" s="15" t="str">
        <f t="shared" si="328"/>
        <v>-</v>
      </c>
      <c r="O7030" s="150">
        <f t="shared" si="329"/>
        <v>0</v>
      </c>
      <c r="P7030" s="15" t="str">
        <f>IF(COUNTIF('Personálie dobrovolníků '!U:X,N7030)&gt;0,"ANO","")</f>
        <v/>
      </c>
      <c r="Q7030" s="15"/>
    </row>
    <row r="7031" spans="2:17" s="25" customFormat="1" x14ac:dyDescent="0.3">
      <c r="B7031" s="15" t="str">
        <f>IF(A7031="","",VLOOKUP(A7031,Tabulka3[[Číslo smlouvy   u pravidelné činnosti]:[Příjmení]],3,0))</f>
        <v/>
      </c>
      <c r="C7031" s="15" t="str">
        <f>IF(A7031="","",VLOOKUP(A7031,Tabulka3[[Číslo smlouvy   u pravidelné činnosti]:[Příjmení]],4,0))</f>
        <v/>
      </c>
      <c r="F7031" s="94"/>
      <c r="H7031" s="113"/>
      <c r="I7031" s="113"/>
      <c r="K7031" s="15"/>
      <c r="L7031" s="15"/>
      <c r="M7031" s="15">
        <f t="shared" si="327"/>
        <v>1</v>
      </c>
      <c r="N7031" s="15" t="str">
        <f t="shared" si="328"/>
        <v>-</v>
      </c>
      <c r="O7031" s="150">
        <f t="shared" si="329"/>
        <v>0</v>
      </c>
      <c r="P7031" s="15" t="str">
        <f>IF(COUNTIF('Personálie dobrovolníků '!U:X,N7031)&gt;0,"ANO","")</f>
        <v/>
      </c>
      <c r="Q7031" s="15"/>
    </row>
    <row r="7032" spans="2:17" s="25" customFormat="1" x14ac:dyDescent="0.3">
      <c r="B7032" s="15" t="str">
        <f>IF(A7032="","",VLOOKUP(A7032,Tabulka3[[Číslo smlouvy   u pravidelné činnosti]:[Příjmení]],3,0))</f>
        <v/>
      </c>
      <c r="C7032" s="15" t="str">
        <f>IF(A7032="","",VLOOKUP(A7032,Tabulka3[[Číslo smlouvy   u pravidelné činnosti]:[Příjmení]],4,0))</f>
        <v/>
      </c>
      <c r="F7032" s="94"/>
      <c r="H7032" s="113"/>
      <c r="I7032" s="113"/>
      <c r="K7032" s="15"/>
      <c r="L7032" s="15"/>
      <c r="M7032" s="15">
        <f t="shared" si="327"/>
        <v>1</v>
      </c>
      <c r="N7032" s="15" t="str">
        <f t="shared" si="328"/>
        <v>-</v>
      </c>
      <c r="O7032" s="150">
        <f t="shared" si="329"/>
        <v>0</v>
      </c>
      <c r="P7032" s="15" t="str">
        <f>IF(COUNTIF('Personálie dobrovolníků '!U:X,N7032)&gt;0,"ANO","")</f>
        <v/>
      </c>
      <c r="Q7032" s="15"/>
    </row>
    <row r="7033" spans="2:17" s="25" customFormat="1" x14ac:dyDescent="0.3">
      <c r="B7033" s="15" t="str">
        <f>IF(A7033="","",VLOOKUP(A7033,Tabulka3[[Číslo smlouvy   u pravidelné činnosti]:[Příjmení]],3,0))</f>
        <v/>
      </c>
      <c r="C7033" s="15" t="str">
        <f>IF(A7033="","",VLOOKUP(A7033,Tabulka3[[Číslo smlouvy   u pravidelné činnosti]:[Příjmení]],4,0))</f>
        <v/>
      </c>
      <c r="F7033" s="94"/>
      <c r="H7033" s="113"/>
      <c r="I7033" s="113"/>
      <c r="K7033" s="15"/>
      <c r="L7033" s="15"/>
      <c r="M7033" s="15">
        <f t="shared" si="327"/>
        <v>1</v>
      </c>
      <c r="N7033" s="15" t="str">
        <f t="shared" si="328"/>
        <v>-</v>
      </c>
      <c r="O7033" s="150">
        <f t="shared" si="329"/>
        <v>0</v>
      </c>
      <c r="P7033" s="15" t="str">
        <f>IF(COUNTIF('Personálie dobrovolníků '!U:X,N7033)&gt;0,"ANO","")</f>
        <v/>
      </c>
      <c r="Q7033" s="15"/>
    </row>
    <row r="7034" spans="2:17" s="25" customFormat="1" x14ac:dyDescent="0.3">
      <c r="B7034" s="15" t="str">
        <f>IF(A7034="","",VLOOKUP(A7034,Tabulka3[[Číslo smlouvy   u pravidelné činnosti]:[Příjmení]],3,0))</f>
        <v/>
      </c>
      <c r="C7034" s="15" t="str">
        <f>IF(A7034="","",VLOOKUP(A7034,Tabulka3[[Číslo smlouvy   u pravidelné činnosti]:[Příjmení]],4,0))</f>
        <v/>
      </c>
      <c r="F7034" s="94"/>
      <c r="H7034" s="113"/>
      <c r="I7034" s="113"/>
      <c r="K7034" s="15"/>
      <c r="L7034" s="15"/>
      <c r="M7034" s="15">
        <f t="shared" si="327"/>
        <v>1</v>
      </c>
      <c r="N7034" s="15" t="str">
        <f t="shared" si="328"/>
        <v>-</v>
      </c>
      <c r="O7034" s="150">
        <f t="shared" si="329"/>
        <v>0</v>
      </c>
      <c r="P7034" s="15" t="str">
        <f>IF(COUNTIF('Personálie dobrovolníků '!U:X,N7034)&gt;0,"ANO","")</f>
        <v/>
      </c>
      <c r="Q7034" s="15"/>
    </row>
    <row r="7035" spans="2:17" s="25" customFormat="1" x14ac:dyDescent="0.3">
      <c r="B7035" s="15" t="str">
        <f>IF(A7035="","",VLOOKUP(A7035,Tabulka3[[Číslo smlouvy   u pravidelné činnosti]:[Příjmení]],3,0))</f>
        <v/>
      </c>
      <c r="C7035" s="15" t="str">
        <f>IF(A7035="","",VLOOKUP(A7035,Tabulka3[[Číslo smlouvy   u pravidelné činnosti]:[Příjmení]],4,0))</f>
        <v/>
      </c>
      <c r="F7035" s="94"/>
      <c r="H7035" s="113"/>
      <c r="I7035" s="113"/>
      <c r="K7035" s="15"/>
      <c r="L7035" s="15"/>
      <c r="M7035" s="15">
        <f t="shared" si="327"/>
        <v>1</v>
      </c>
      <c r="N7035" s="15" t="str">
        <f t="shared" si="328"/>
        <v>-</v>
      </c>
      <c r="O7035" s="150">
        <f t="shared" si="329"/>
        <v>0</v>
      </c>
      <c r="P7035" s="15" t="str">
        <f>IF(COUNTIF('Personálie dobrovolníků '!U:X,N7035)&gt;0,"ANO","")</f>
        <v/>
      </c>
      <c r="Q7035" s="15"/>
    </row>
    <row r="7036" spans="2:17" s="25" customFormat="1" x14ac:dyDescent="0.3">
      <c r="B7036" s="15" t="str">
        <f>IF(A7036="","",VLOOKUP(A7036,Tabulka3[[Číslo smlouvy   u pravidelné činnosti]:[Příjmení]],3,0))</f>
        <v/>
      </c>
      <c r="C7036" s="15" t="str">
        <f>IF(A7036="","",VLOOKUP(A7036,Tabulka3[[Číslo smlouvy   u pravidelné činnosti]:[Příjmení]],4,0))</f>
        <v/>
      </c>
      <c r="F7036" s="94"/>
      <c r="H7036" s="113"/>
      <c r="I7036" s="113"/>
      <c r="K7036" s="15"/>
      <c r="L7036" s="15"/>
      <c r="M7036" s="15">
        <f t="shared" si="327"/>
        <v>1</v>
      </c>
      <c r="N7036" s="15" t="str">
        <f t="shared" si="328"/>
        <v>-</v>
      </c>
      <c r="O7036" s="150">
        <f t="shared" si="329"/>
        <v>0</v>
      </c>
      <c r="P7036" s="15" t="str">
        <f>IF(COUNTIF('Personálie dobrovolníků '!U:X,N7036)&gt;0,"ANO","")</f>
        <v/>
      </c>
      <c r="Q7036" s="15"/>
    </row>
    <row r="7037" spans="2:17" s="25" customFormat="1" x14ac:dyDescent="0.3">
      <c r="B7037" s="15" t="str">
        <f>IF(A7037="","",VLOOKUP(A7037,Tabulka3[[Číslo smlouvy   u pravidelné činnosti]:[Příjmení]],3,0))</f>
        <v/>
      </c>
      <c r="C7037" s="15" t="str">
        <f>IF(A7037="","",VLOOKUP(A7037,Tabulka3[[Číslo smlouvy   u pravidelné činnosti]:[Příjmení]],4,0))</f>
        <v/>
      </c>
      <c r="F7037" s="94"/>
      <c r="H7037" s="113"/>
      <c r="I7037" s="113"/>
      <c r="K7037" s="15"/>
      <c r="L7037" s="15"/>
      <c r="M7037" s="15">
        <f t="shared" si="327"/>
        <v>1</v>
      </c>
      <c r="N7037" s="15" t="str">
        <f t="shared" si="328"/>
        <v>-</v>
      </c>
      <c r="O7037" s="150">
        <f t="shared" si="329"/>
        <v>0</v>
      </c>
      <c r="P7037" s="15" t="str">
        <f>IF(COUNTIF('Personálie dobrovolníků '!U:X,N7037)&gt;0,"ANO","")</f>
        <v/>
      </c>
      <c r="Q7037" s="15"/>
    </row>
    <row r="7038" spans="2:17" s="25" customFormat="1" x14ac:dyDescent="0.3">
      <c r="B7038" s="15" t="str">
        <f>IF(A7038="","",VLOOKUP(A7038,Tabulka3[[Číslo smlouvy   u pravidelné činnosti]:[Příjmení]],3,0))</f>
        <v/>
      </c>
      <c r="C7038" s="15" t="str">
        <f>IF(A7038="","",VLOOKUP(A7038,Tabulka3[[Číslo smlouvy   u pravidelné činnosti]:[Příjmení]],4,0))</f>
        <v/>
      </c>
      <c r="F7038" s="94"/>
      <c r="H7038" s="113"/>
      <c r="I7038" s="113"/>
      <c r="K7038" s="15"/>
      <c r="L7038" s="15"/>
      <c r="M7038" s="15">
        <f t="shared" si="327"/>
        <v>1</v>
      </c>
      <c r="N7038" s="15" t="str">
        <f t="shared" si="328"/>
        <v>-</v>
      </c>
      <c r="O7038" s="150">
        <f t="shared" si="329"/>
        <v>0</v>
      </c>
      <c r="P7038" s="15" t="str">
        <f>IF(COUNTIF('Personálie dobrovolníků '!U:X,N7038)&gt;0,"ANO","")</f>
        <v/>
      </c>
      <c r="Q7038" s="15"/>
    </row>
    <row r="7039" spans="2:17" s="25" customFormat="1" x14ac:dyDescent="0.3">
      <c r="B7039" s="15" t="str">
        <f>IF(A7039="","",VLOOKUP(A7039,Tabulka3[[Číslo smlouvy   u pravidelné činnosti]:[Příjmení]],3,0))</f>
        <v/>
      </c>
      <c r="C7039" s="15" t="str">
        <f>IF(A7039="","",VLOOKUP(A7039,Tabulka3[[Číslo smlouvy   u pravidelné činnosti]:[Příjmení]],4,0))</f>
        <v/>
      </c>
      <c r="F7039" s="94"/>
      <c r="H7039" s="113"/>
      <c r="I7039" s="113"/>
      <c r="K7039" s="15"/>
      <c r="L7039" s="15"/>
      <c r="M7039" s="15">
        <f t="shared" si="327"/>
        <v>1</v>
      </c>
      <c r="N7039" s="15" t="str">
        <f t="shared" si="328"/>
        <v>-</v>
      </c>
      <c r="O7039" s="150">
        <f t="shared" si="329"/>
        <v>0</v>
      </c>
      <c r="P7039" s="15" t="str">
        <f>IF(COUNTIF('Personálie dobrovolníků '!U:X,N7039)&gt;0,"ANO","")</f>
        <v/>
      </c>
      <c r="Q7039" s="15"/>
    </row>
    <row r="7040" spans="2:17" s="25" customFormat="1" x14ac:dyDescent="0.3">
      <c r="B7040" s="15" t="str">
        <f>IF(A7040="","",VLOOKUP(A7040,Tabulka3[[Číslo smlouvy   u pravidelné činnosti]:[Příjmení]],3,0))</f>
        <v/>
      </c>
      <c r="C7040" s="15" t="str">
        <f>IF(A7040="","",VLOOKUP(A7040,Tabulka3[[Číslo smlouvy   u pravidelné činnosti]:[Příjmení]],4,0))</f>
        <v/>
      </c>
      <c r="F7040" s="94"/>
      <c r="H7040" s="113"/>
      <c r="I7040" s="113"/>
      <c r="K7040" s="15"/>
      <c r="L7040" s="15"/>
      <c r="M7040" s="15">
        <f t="shared" si="327"/>
        <v>1</v>
      </c>
      <c r="N7040" s="15" t="str">
        <f t="shared" si="328"/>
        <v>-</v>
      </c>
      <c r="O7040" s="150">
        <f t="shared" si="329"/>
        <v>0</v>
      </c>
      <c r="P7040" s="15" t="str">
        <f>IF(COUNTIF('Personálie dobrovolníků '!U:X,N7040)&gt;0,"ANO","")</f>
        <v/>
      </c>
      <c r="Q7040" s="15"/>
    </row>
    <row r="7041" spans="2:17" s="25" customFormat="1" x14ac:dyDescent="0.3">
      <c r="B7041" s="15" t="str">
        <f>IF(A7041="","",VLOOKUP(A7041,Tabulka3[[Číslo smlouvy   u pravidelné činnosti]:[Příjmení]],3,0))</f>
        <v/>
      </c>
      <c r="C7041" s="15" t="str">
        <f>IF(A7041="","",VLOOKUP(A7041,Tabulka3[[Číslo smlouvy   u pravidelné činnosti]:[Příjmení]],4,0))</f>
        <v/>
      </c>
      <c r="F7041" s="94"/>
      <c r="H7041" s="113"/>
      <c r="I7041" s="113"/>
      <c r="K7041" s="15"/>
      <c r="L7041" s="15"/>
      <c r="M7041" s="15">
        <f t="shared" si="327"/>
        <v>1</v>
      </c>
      <c r="N7041" s="15" t="str">
        <f t="shared" si="328"/>
        <v>-</v>
      </c>
      <c r="O7041" s="150">
        <f t="shared" si="329"/>
        <v>0</v>
      </c>
      <c r="P7041" s="15" t="str">
        <f>IF(COUNTIF('Personálie dobrovolníků '!U:X,N7041)&gt;0,"ANO","")</f>
        <v/>
      </c>
      <c r="Q7041" s="15"/>
    </row>
    <row r="7042" spans="2:17" s="25" customFormat="1" x14ac:dyDescent="0.3">
      <c r="B7042" s="15" t="str">
        <f>IF(A7042="","",VLOOKUP(A7042,Tabulka3[[Číslo smlouvy   u pravidelné činnosti]:[Příjmení]],3,0))</f>
        <v/>
      </c>
      <c r="C7042" s="15" t="str">
        <f>IF(A7042="","",VLOOKUP(A7042,Tabulka3[[Číslo smlouvy   u pravidelné činnosti]:[Příjmení]],4,0))</f>
        <v/>
      </c>
      <c r="F7042" s="94"/>
      <c r="H7042" s="113"/>
      <c r="I7042" s="113"/>
      <c r="K7042" s="15"/>
      <c r="L7042" s="15"/>
      <c r="M7042" s="15">
        <f t="shared" si="327"/>
        <v>1</v>
      </c>
      <c r="N7042" s="15" t="str">
        <f t="shared" si="328"/>
        <v>-</v>
      </c>
      <c r="O7042" s="150">
        <f t="shared" si="329"/>
        <v>0</v>
      </c>
      <c r="P7042" s="15" t="str">
        <f>IF(COUNTIF('Personálie dobrovolníků '!U:X,N7042)&gt;0,"ANO","")</f>
        <v/>
      </c>
      <c r="Q7042" s="15"/>
    </row>
    <row r="7043" spans="2:17" s="25" customFormat="1" x14ac:dyDescent="0.3">
      <c r="B7043" s="15" t="str">
        <f>IF(A7043="","",VLOOKUP(A7043,Tabulka3[[Číslo smlouvy   u pravidelné činnosti]:[Příjmení]],3,0))</f>
        <v/>
      </c>
      <c r="C7043" s="15" t="str">
        <f>IF(A7043="","",VLOOKUP(A7043,Tabulka3[[Číslo smlouvy   u pravidelné činnosti]:[Příjmení]],4,0))</f>
        <v/>
      </c>
      <c r="F7043" s="94"/>
      <c r="H7043" s="113"/>
      <c r="I7043" s="113"/>
      <c r="K7043" s="15"/>
      <c r="L7043" s="15"/>
      <c r="M7043" s="15">
        <f t="shared" si="327"/>
        <v>1</v>
      </c>
      <c r="N7043" s="15" t="str">
        <f t="shared" si="328"/>
        <v>-</v>
      </c>
      <c r="O7043" s="150">
        <f t="shared" si="329"/>
        <v>0</v>
      </c>
      <c r="P7043" s="15" t="str">
        <f>IF(COUNTIF('Personálie dobrovolníků '!U:X,N7043)&gt;0,"ANO","")</f>
        <v/>
      </c>
      <c r="Q7043" s="15"/>
    </row>
    <row r="7044" spans="2:17" s="25" customFormat="1" x14ac:dyDescent="0.3">
      <c r="B7044" s="15" t="str">
        <f>IF(A7044="","",VLOOKUP(A7044,Tabulka3[[Číslo smlouvy   u pravidelné činnosti]:[Příjmení]],3,0))</f>
        <v/>
      </c>
      <c r="C7044" s="15" t="str">
        <f>IF(A7044="","",VLOOKUP(A7044,Tabulka3[[Číslo smlouvy   u pravidelné činnosti]:[Příjmení]],4,0))</f>
        <v/>
      </c>
      <c r="F7044" s="94"/>
      <c r="H7044" s="113"/>
      <c r="I7044" s="113"/>
      <c r="K7044" s="15"/>
      <c r="L7044" s="15"/>
      <c r="M7044" s="15">
        <f t="shared" ref="M7044:M7107" si="330">IF(OR(
   AND($H7044=$K$12, $I7044=$L$4),
   AND($H7044=$K$12, $I7044=$L$5),
   AND($H7044=$K$12, $I7044=$L$6),
   AND($H7044=$K$12, $I7044=$L$7),
   AND($H7044=$K$11, $I7044=$L$4),
   AND($H7044=$K$11, $I7044=$L$5),
   AND($H7044=$K$11, $I7044=$L$6),
   AND($H7044=$K$11, $I7044=$L$7),
   AND($H7044=$K$5, $I7044=$L$5),
   AND($H7044=$K$6, $I7044=$L$4),
   AND($H7044=$K$6, $I7044=$L$5),
   AND($H7044=$K$6, $I7044=$L$7),
   AND($H7044=$K$4, $I7044=$L$6),
), 0, 1)</f>
        <v>1</v>
      </c>
      <c r="N7044" s="15" t="str">
        <f t="shared" ref="N7044:N7107" si="331">A7044 &amp; "-" &amp; J7044</f>
        <v>-</v>
      </c>
      <c r="O7044" s="150">
        <f t="shared" ref="O7044:O7107" si="332">IF(AND(M7044&lt;&gt;0, P7044="ANO"), 1, 0)</f>
        <v>0</v>
      </c>
      <c r="P7044" s="15" t="str">
        <f>IF(COUNTIF('Personálie dobrovolníků '!U:X,N7044)&gt;0,"ANO","")</f>
        <v/>
      </c>
      <c r="Q7044" s="15"/>
    </row>
    <row r="7045" spans="2:17" s="25" customFormat="1" x14ac:dyDescent="0.3">
      <c r="B7045" s="15" t="str">
        <f>IF(A7045="","",VLOOKUP(A7045,Tabulka3[[Číslo smlouvy   u pravidelné činnosti]:[Příjmení]],3,0))</f>
        <v/>
      </c>
      <c r="C7045" s="15" t="str">
        <f>IF(A7045="","",VLOOKUP(A7045,Tabulka3[[Číslo smlouvy   u pravidelné činnosti]:[Příjmení]],4,0))</f>
        <v/>
      </c>
      <c r="F7045" s="94"/>
      <c r="H7045" s="113"/>
      <c r="I7045" s="113"/>
      <c r="K7045" s="15"/>
      <c r="L7045" s="15"/>
      <c r="M7045" s="15">
        <f t="shared" si="330"/>
        <v>1</v>
      </c>
      <c r="N7045" s="15" t="str">
        <f t="shared" si="331"/>
        <v>-</v>
      </c>
      <c r="O7045" s="150">
        <f t="shared" si="332"/>
        <v>0</v>
      </c>
      <c r="P7045" s="15" t="str">
        <f>IF(COUNTIF('Personálie dobrovolníků '!U:X,N7045)&gt;0,"ANO","")</f>
        <v/>
      </c>
      <c r="Q7045" s="15"/>
    </row>
    <row r="7046" spans="2:17" s="25" customFormat="1" x14ac:dyDescent="0.3">
      <c r="B7046" s="15" t="str">
        <f>IF(A7046="","",VLOOKUP(A7046,Tabulka3[[Číslo smlouvy   u pravidelné činnosti]:[Příjmení]],3,0))</f>
        <v/>
      </c>
      <c r="C7046" s="15" t="str">
        <f>IF(A7046="","",VLOOKUP(A7046,Tabulka3[[Číslo smlouvy   u pravidelné činnosti]:[Příjmení]],4,0))</f>
        <v/>
      </c>
      <c r="F7046" s="94"/>
      <c r="H7046" s="113"/>
      <c r="I7046" s="113"/>
      <c r="K7046" s="15"/>
      <c r="L7046" s="15"/>
      <c r="M7046" s="15">
        <f t="shared" si="330"/>
        <v>1</v>
      </c>
      <c r="N7046" s="15" t="str">
        <f t="shared" si="331"/>
        <v>-</v>
      </c>
      <c r="O7046" s="150">
        <f t="shared" si="332"/>
        <v>0</v>
      </c>
      <c r="P7046" s="15" t="str">
        <f>IF(COUNTIF('Personálie dobrovolníků '!U:X,N7046)&gt;0,"ANO","")</f>
        <v/>
      </c>
      <c r="Q7046" s="15"/>
    </row>
    <row r="7047" spans="2:17" s="25" customFormat="1" x14ac:dyDescent="0.3">
      <c r="B7047" s="15" t="str">
        <f>IF(A7047="","",VLOOKUP(A7047,Tabulka3[[Číslo smlouvy   u pravidelné činnosti]:[Příjmení]],3,0))</f>
        <v/>
      </c>
      <c r="C7047" s="15" t="str">
        <f>IF(A7047="","",VLOOKUP(A7047,Tabulka3[[Číslo smlouvy   u pravidelné činnosti]:[Příjmení]],4,0))</f>
        <v/>
      </c>
      <c r="F7047" s="94"/>
      <c r="H7047" s="113"/>
      <c r="I7047" s="113"/>
      <c r="K7047" s="15"/>
      <c r="L7047" s="15"/>
      <c r="M7047" s="15">
        <f t="shared" si="330"/>
        <v>1</v>
      </c>
      <c r="N7047" s="15" t="str">
        <f t="shared" si="331"/>
        <v>-</v>
      </c>
      <c r="O7047" s="150">
        <f t="shared" si="332"/>
        <v>0</v>
      </c>
      <c r="P7047" s="15" t="str">
        <f>IF(COUNTIF('Personálie dobrovolníků '!U:X,N7047)&gt;0,"ANO","")</f>
        <v/>
      </c>
      <c r="Q7047" s="15"/>
    </row>
    <row r="7048" spans="2:17" s="25" customFormat="1" x14ac:dyDescent="0.3">
      <c r="B7048" s="15" t="str">
        <f>IF(A7048="","",VLOOKUP(A7048,Tabulka3[[Číslo smlouvy   u pravidelné činnosti]:[Příjmení]],3,0))</f>
        <v/>
      </c>
      <c r="C7048" s="15" t="str">
        <f>IF(A7048="","",VLOOKUP(A7048,Tabulka3[[Číslo smlouvy   u pravidelné činnosti]:[Příjmení]],4,0))</f>
        <v/>
      </c>
      <c r="F7048" s="94"/>
      <c r="H7048" s="113"/>
      <c r="I7048" s="113"/>
      <c r="K7048" s="15"/>
      <c r="L7048" s="15"/>
      <c r="M7048" s="15">
        <f t="shared" si="330"/>
        <v>1</v>
      </c>
      <c r="N7048" s="15" t="str">
        <f t="shared" si="331"/>
        <v>-</v>
      </c>
      <c r="O7048" s="150">
        <f t="shared" si="332"/>
        <v>0</v>
      </c>
      <c r="P7048" s="15" t="str">
        <f>IF(COUNTIF('Personálie dobrovolníků '!U:X,N7048)&gt;0,"ANO","")</f>
        <v/>
      </c>
      <c r="Q7048" s="15"/>
    </row>
    <row r="7049" spans="2:17" s="25" customFormat="1" x14ac:dyDescent="0.3">
      <c r="B7049" s="15" t="str">
        <f>IF(A7049="","",VLOOKUP(A7049,Tabulka3[[Číslo smlouvy   u pravidelné činnosti]:[Příjmení]],3,0))</f>
        <v/>
      </c>
      <c r="C7049" s="15" t="str">
        <f>IF(A7049="","",VLOOKUP(A7049,Tabulka3[[Číslo smlouvy   u pravidelné činnosti]:[Příjmení]],4,0))</f>
        <v/>
      </c>
      <c r="F7049" s="94"/>
      <c r="H7049" s="113"/>
      <c r="I7049" s="113"/>
      <c r="K7049" s="15"/>
      <c r="L7049" s="15"/>
      <c r="M7049" s="15">
        <f t="shared" si="330"/>
        <v>1</v>
      </c>
      <c r="N7049" s="15" t="str">
        <f t="shared" si="331"/>
        <v>-</v>
      </c>
      <c r="O7049" s="150">
        <f t="shared" si="332"/>
        <v>0</v>
      </c>
      <c r="P7049" s="15" t="str">
        <f>IF(COUNTIF('Personálie dobrovolníků '!U:X,N7049)&gt;0,"ANO","")</f>
        <v/>
      </c>
      <c r="Q7049" s="15"/>
    </row>
    <row r="7050" spans="2:17" s="25" customFormat="1" x14ac:dyDescent="0.3">
      <c r="B7050" s="15" t="str">
        <f>IF(A7050="","",VLOOKUP(A7050,Tabulka3[[Číslo smlouvy   u pravidelné činnosti]:[Příjmení]],3,0))</f>
        <v/>
      </c>
      <c r="C7050" s="15" t="str">
        <f>IF(A7050="","",VLOOKUP(A7050,Tabulka3[[Číslo smlouvy   u pravidelné činnosti]:[Příjmení]],4,0))</f>
        <v/>
      </c>
      <c r="F7050" s="94"/>
      <c r="H7050" s="113"/>
      <c r="I7050" s="113"/>
      <c r="K7050" s="15"/>
      <c r="L7050" s="15"/>
      <c r="M7050" s="15">
        <f t="shared" si="330"/>
        <v>1</v>
      </c>
      <c r="N7050" s="15" t="str">
        <f t="shared" si="331"/>
        <v>-</v>
      </c>
      <c r="O7050" s="150">
        <f t="shared" si="332"/>
        <v>0</v>
      </c>
      <c r="P7050" s="15" t="str">
        <f>IF(COUNTIF('Personálie dobrovolníků '!U:X,N7050)&gt;0,"ANO","")</f>
        <v/>
      </c>
      <c r="Q7050" s="15"/>
    </row>
    <row r="7051" spans="2:17" s="25" customFormat="1" x14ac:dyDescent="0.3">
      <c r="B7051" s="15" t="str">
        <f>IF(A7051="","",VLOOKUP(A7051,Tabulka3[[Číslo smlouvy   u pravidelné činnosti]:[Příjmení]],3,0))</f>
        <v/>
      </c>
      <c r="C7051" s="15" t="str">
        <f>IF(A7051="","",VLOOKUP(A7051,Tabulka3[[Číslo smlouvy   u pravidelné činnosti]:[Příjmení]],4,0))</f>
        <v/>
      </c>
      <c r="F7051" s="94"/>
      <c r="H7051" s="113"/>
      <c r="I7051" s="113"/>
      <c r="K7051" s="15"/>
      <c r="L7051" s="15"/>
      <c r="M7051" s="15">
        <f t="shared" si="330"/>
        <v>1</v>
      </c>
      <c r="N7051" s="15" t="str">
        <f t="shared" si="331"/>
        <v>-</v>
      </c>
      <c r="O7051" s="150">
        <f t="shared" si="332"/>
        <v>0</v>
      </c>
      <c r="P7051" s="15" t="str">
        <f>IF(COUNTIF('Personálie dobrovolníků '!U:X,N7051)&gt;0,"ANO","")</f>
        <v/>
      </c>
      <c r="Q7051" s="15"/>
    </row>
    <row r="7052" spans="2:17" s="25" customFormat="1" x14ac:dyDescent="0.3">
      <c r="B7052" s="15" t="str">
        <f>IF(A7052="","",VLOOKUP(A7052,Tabulka3[[Číslo smlouvy   u pravidelné činnosti]:[Příjmení]],3,0))</f>
        <v/>
      </c>
      <c r="C7052" s="15" t="str">
        <f>IF(A7052="","",VLOOKUP(A7052,Tabulka3[[Číslo smlouvy   u pravidelné činnosti]:[Příjmení]],4,0))</f>
        <v/>
      </c>
      <c r="F7052" s="94"/>
      <c r="H7052" s="113"/>
      <c r="I7052" s="113"/>
      <c r="K7052" s="15"/>
      <c r="L7052" s="15"/>
      <c r="M7052" s="15">
        <f t="shared" si="330"/>
        <v>1</v>
      </c>
      <c r="N7052" s="15" t="str">
        <f t="shared" si="331"/>
        <v>-</v>
      </c>
      <c r="O7052" s="150">
        <f t="shared" si="332"/>
        <v>0</v>
      </c>
      <c r="P7052" s="15" t="str">
        <f>IF(COUNTIF('Personálie dobrovolníků '!U:X,N7052)&gt;0,"ANO","")</f>
        <v/>
      </c>
      <c r="Q7052" s="15"/>
    </row>
    <row r="7053" spans="2:17" s="25" customFormat="1" x14ac:dyDescent="0.3">
      <c r="B7053" s="15" t="str">
        <f>IF(A7053="","",VLOOKUP(A7053,Tabulka3[[Číslo smlouvy   u pravidelné činnosti]:[Příjmení]],3,0))</f>
        <v/>
      </c>
      <c r="C7053" s="15" t="str">
        <f>IF(A7053="","",VLOOKUP(A7053,Tabulka3[[Číslo smlouvy   u pravidelné činnosti]:[Příjmení]],4,0))</f>
        <v/>
      </c>
      <c r="F7053" s="94"/>
      <c r="H7053" s="113"/>
      <c r="I7053" s="113"/>
      <c r="K7053" s="15"/>
      <c r="L7053" s="15"/>
      <c r="M7053" s="15">
        <f t="shared" si="330"/>
        <v>1</v>
      </c>
      <c r="N7053" s="15" t="str">
        <f t="shared" si="331"/>
        <v>-</v>
      </c>
      <c r="O7053" s="150">
        <f t="shared" si="332"/>
        <v>0</v>
      </c>
      <c r="P7053" s="15" t="str">
        <f>IF(COUNTIF('Personálie dobrovolníků '!U:X,N7053)&gt;0,"ANO","")</f>
        <v/>
      </c>
      <c r="Q7053" s="15"/>
    </row>
    <row r="7054" spans="2:17" s="25" customFormat="1" x14ac:dyDescent="0.3">
      <c r="B7054" s="15" t="str">
        <f>IF(A7054="","",VLOOKUP(A7054,Tabulka3[[Číslo smlouvy   u pravidelné činnosti]:[Příjmení]],3,0))</f>
        <v/>
      </c>
      <c r="C7054" s="15" t="str">
        <f>IF(A7054="","",VLOOKUP(A7054,Tabulka3[[Číslo smlouvy   u pravidelné činnosti]:[Příjmení]],4,0))</f>
        <v/>
      </c>
      <c r="F7054" s="94"/>
      <c r="H7054" s="113"/>
      <c r="I7054" s="113"/>
      <c r="K7054" s="15"/>
      <c r="L7054" s="15"/>
      <c r="M7054" s="15">
        <f t="shared" si="330"/>
        <v>1</v>
      </c>
      <c r="N7054" s="15" t="str">
        <f t="shared" si="331"/>
        <v>-</v>
      </c>
      <c r="O7054" s="150">
        <f t="shared" si="332"/>
        <v>0</v>
      </c>
      <c r="P7054" s="15" t="str">
        <f>IF(COUNTIF('Personálie dobrovolníků '!U:X,N7054)&gt;0,"ANO","")</f>
        <v/>
      </c>
      <c r="Q7054" s="15"/>
    </row>
    <row r="7055" spans="2:17" s="25" customFormat="1" x14ac:dyDescent="0.3">
      <c r="B7055" s="15" t="str">
        <f>IF(A7055="","",VLOOKUP(A7055,Tabulka3[[Číslo smlouvy   u pravidelné činnosti]:[Příjmení]],3,0))</f>
        <v/>
      </c>
      <c r="C7055" s="15" t="str">
        <f>IF(A7055="","",VLOOKUP(A7055,Tabulka3[[Číslo smlouvy   u pravidelné činnosti]:[Příjmení]],4,0))</f>
        <v/>
      </c>
      <c r="F7055" s="94"/>
      <c r="H7055" s="113"/>
      <c r="I7055" s="113"/>
      <c r="K7055" s="15"/>
      <c r="L7055" s="15"/>
      <c r="M7055" s="15">
        <f t="shared" si="330"/>
        <v>1</v>
      </c>
      <c r="N7055" s="15" t="str">
        <f t="shared" si="331"/>
        <v>-</v>
      </c>
      <c r="O7055" s="150">
        <f t="shared" si="332"/>
        <v>0</v>
      </c>
      <c r="P7055" s="15" t="str">
        <f>IF(COUNTIF('Personálie dobrovolníků '!U:X,N7055)&gt;0,"ANO","")</f>
        <v/>
      </c>
      <c r="Q7055" s="15"/>
    </row>
    <row r="7056" spans="2:17" s="25" customFormat="1" x14ac:dyDescent="0.3">
      <c r="B7056" s="15" t="str">
        <f>IF(A7056="","",VLOOKUP(A7056,Tabulka3[[Číslo smlouvy   u pravidelné činnosti]:[Příjmení]],3,0))</f>
        <v/>
      </c>
      <c r="C7056" s="15" t="str">
        <f>IF(A7056="","",VLOOKUP(A7056,Tabulka3[[Číslo smlouvy   u pravidelné činnosti]:[Příjmení]],4,0))</f>
        <v/>
      </c>
      <c r="F7056" s="94"/>
      <c r="H7056" s="113"/>
      <c r="I7056" s="113"/>
      <c r="K7056" s="15"/>
      <c r="L7056" s="15"/>
      <c r="M7056" s="15">
        <f t="shared" si="330"/>
        <v>1</v>
      </c>
      <c r="N7056" s="15" t="str">
        <f t="shared" si="331"/>
        <v>-</v>
      </c>
      <c r="O7056" s="150">
        <f t="shared" si="332"/>
        <v>0</v>
      </c>
      <c r="P7056" s="15" t="str">
        <f>IF(COUNTIF('Personálie dobrovolníků '!U:X,N7056)&gt;0,"ANO","")</f>
        <v/>
      </c>
      <c r="Q7056" s="15"/>
    </row>
    <row r="7057" spans="2:17" s="25" customFormat="1" x14ac:dyDescent="0.3">
      <c r="B7057" s="15" t="str">
        <f>IF(A7057="","",VLOOKUP(A7057,Tabulka3[[Číslo smlouvy   u pravidelné činnosti]:[Příjmení]],3,0))</f>
        <v/>
      </c>
      <c r="C7057" s="15" t="str">
        <f>IF(A7057="","",VLOOKUP(A7057,Tabulka3[[Číslo smlouvy   u pravidelné činnosti]:[Příjmení]],4,0))</f>
        <v/>
      </c>
      <c r="F7057" s="94"/>
      <c r="H7057" s="113"/>
      <c r="I7057" s="113"/>
      <c r="K7057" s="15"/>
      <c r="L7057" s="15"/>
      <c r="M7057" s="15">
        <f t="shared" si="330"/>
        <v>1</v>
      </c>
      <c r="N7057" s="15" t="str">
        <f t="shared" si="331"/>
        <v>-</v>
      </c>
      <c r="O7057" s="150">
        <f t="shared" si="332"/>
        <v>0</v>
      </c>
      <c r="P7057" s="15" t="str">
        <f>IF(COUNTIF('Personálie dobrovolníků '!U:X,N7057)&gt;0,"ANO","")</f>
        <v/>
      </c>
      <c r="Q7057" s="15"/>
    </row>
    <row r="7058" spans="2:17" s="25" customFormat="1" x14ac:dyDescent="0.3">
      <c r="B7058" s="15" t="str">
        <f>IF(A7058="","",VLOOKUP(A7058,Tabulka3[[Číslo smlouvy   u pravidelné činnosti]:[Příjmení]],3,0))</f>
        <v/>
      </c>
      <c r="C7058" s="15" t="str">
        <f>IF(A7058="","",VLOOKUP(A7058,Tabulka3[[Číslo smlouvy   u pravidelné činnosti]:[Příjmení]],4,0))</f>
        <v/>
      </c>
      <c r="F7058" s="94"/>
      <c r="H7058" s="113"/>
      <c r="I7058" s="113"/>
      <c r="K7058" s="15"/>
      <c r="L7058" s="15"/>
      <c r="M7058" s="15">
        <f t="shared" si="330"/>
        <v>1</v>
      </c>
      <c r="N7058" s="15" t="str">
        <f t="shared" si="331"/>
        <v>-</v>
      </c>
      <c r="O7058" s="150">
        <f t="shared" si="332"/>
        <v>0</v>
      </c>
      <c r="P7058" s="15" t="str">
        <f>IF(COUNTIF('Personálie dobrovolníků '!U:X,N7058)&gt;0,"ANO","")</f>
        <v/>
      </c>
      <c r="Q7058" s="15"/>
    </row>
    <row r="7059" spans="2:17" s="25" customFormat="1" x14ac:dyDescent="0.3">
      <c r="B7059" s="15" t="str">
        <f>IF(A7059="","",VLOOKUP(A7059,Tabulka3[[Číslo smlouvy   u pravidelné činnosti]:[Příjmení]],3,0))</f>
        <v/>
      </c>
      <c r="C7059" s="15" t="str">
        <f>IF(A7059="","",VLOOKUP(A7059,Tabulka3[[Číslo smlouvy   u pravidelné činnosti]:[Příjmení]],4,0))</f>
        <v/>
      </c>
      <c r="F7059" s="94"/>
      <c r="H7059" s="113"/>
      <c r="I7059" s="113"/>
      <c r="K7059" s="15"/>
      <c r="L7059" s="15"/>
      <c r="M7059" s="15">
        <f t="shared" si="330"/>
        <v>1</v>
      </c>
      <c r="N7059" s="15" t="str">
        <f t="shared" si="331"/>
        <v>-</v>
      </c>
      <c r="O7059" s="150">
        <f t="shared" si="332"/>
        <v>0</v>
      </c>
      <c r="P7059" s="15" t="str">
        <f>IF(COUNTIF('Personálie dobrovolníků '!U:X,N7059)&gt;0,"ANO","")</f>
        <v/>
      </c>
      <c r="Q7059" s="15"/>
    </row>
    <row r="7060" spans="2:17" s="25" customFormat="1" x14ac:dyDescent="0.3">
      <c r="B7060" s="15" t="str">
        <f>IF(A7060="","",VLOOKUP(A7060,Tabulka3[[Číslo smlouvy   u pravidelné činnosti]:[Příjmení]],3,0))</f>
        <v/>
      </c>
      <c r="C7060" s="15" t="str">
        <f>IF(A7060="","",VLOOKUP(A7060,Tabulka3[[Číslo smlouvy   u pravidelné činnosti]:[Příjmení]],4,0))</f>
        <v/>
      </c>
      <c r="F7060" s="94"/>
      <c r="H7060" s="113"/>
      <c r="I7060" s="113"/>
      <c r="K7060" s="15"/>
      <c r="L7060" s="15"/>
      <c r="M7060" s="15">
        <f t="shared" si="330"/>
        <v>1</v>
      </c>
      <c r="N7060" s="15" t="str">
        <f t="shared" si="331"/>
        <v>-</v>
      </c>
      <c r="O7060" s="150">
        <f t="shared" si="332"/>
        <v>0</v>
      </c>
      <c r="P7060" s="15" t="str">
        <f>IF(COUNTIF('Personálie dobrovolníků '!U:X,N7060)&gt;0,"ANO","")</f>
        <v/>
      </c>
      <c r="Q7060" s="15"/>
    </row>
    <row r="7061" spans="2:17" s="25" customFormat="1" x14ac:dyDescent="0.3">
      <c r="B7061" s="15" t="str">
        <f>IF(A7061="","",VLOOKUP(A7061,Tabulka3[[Číslo smlouvy   u pravidelné činnosti]:[Příjmení]],3,0))</f>
        <v/>
      </c>
      <c r="C7061" s="15" t="str">
        <f>IF(A7061="","",VLOOKUP(A7061,Tabulka3[[Číslo smlouvy   u pravidelné činnosti]:[Příjmení]],4,0))</f>
        <v/>
      </c>
      <c r="F7061" s="94"/>
      <c r="H7061" s="113"/>
      <c r="I7061" s="113"/>
      <c r="K7061" s="15"/>
      <c r="L7061" s="15"/>
      <c r="M7061" s="15">
        <f t="shared" si="330"/>
        <v>1</v>
      </c>
      <c r="N7061" s="15" t="str">
        <f t="shared" si="331"/>
        <v>-</v>
      </c>
      <c r="O7061" s="150">
        <f t="shared" si="332"/>
        <v>0</v>
      </c>
      <c r="P7061" s="15" t="str">
        <f>IF(COUNTIF('Personálie dobrovolníků '!U:X,N7061)&gt;0,"ANO","")</f>
        <v/>
      </c>
      <c r="Q7061" s="15"/>
    </row>
    <row r="7062" spans="2:17" s="25" customFormat="1" x14ac:dyDescent="0.3">
      <c r="B7062" s="15" t="str">
        <f>IF(A7062="","",VLOOKUP(A7062,Tabulka3[[Číslo smlouvy   u pravidelné činnosti]:[Příjmení]],3,0))</f>
        <v/>
      </c>
      <c r="C7062" s="15" t="str">
        <f>IF(A7062="","",VLOOKUP(A7062,Tabulka3[[Číslo smlouvy   u pravidelné činnosti]:[Příjmení]],4,0))</f>
        <v/>
      </c>
      <c r="F7062" s="94"/>
      <c r="H7062" s="113"/>
      <c r="I7062" s="113"/>
      <c r="K7062" s="15"/>
      <c r="L7062" s="15"/>
      <c r="M7062" s="15">
        <f t="shared" si="330"/>
        <v>1</v>
      </c>
      <c r="N7062" s="15" t="str">
        <f t="shared" si="331"/>
        <v>-</v>
      </c>
      <c r="O7062" s="150">
        <f t="shared" si="332"/>
        <v>0</v>
      </c>
      <c r="P7062" s="15" t="str">
        <f>IF(COUNTIF('Personálie dobrovolníků '!U:X,N7062)&gt;0,"ANO","")</f>
        <v/>
      </c>
      <c r="Q7062" s="15"/>
    </row>
    <row r="7063" spans="2:17" s="25" customFormat="1" x14ac:dyDescent="0.3">
      <c r="B7063" s="15" t="str">
        <f>IF(A7063="","",VLOOKUP(A7063,Tabulka3[[Číslo smlouvy   u pravidelné činnosti]:[Příjmení]],3,0))</f>
        <v/>
      </c>
      <c r="C7063" s="15" t="str">
        <f>IF(A7063="","",VLOOKUP(A7063,Tabulka3[[Číslo smlouvy   u pravidelné činnosti]:[Příjmení]],4,0))</f>
        <v/>
      </c>
      <c r="F7063" s="94"/>
      <c r="H7063" s="113"/>
      <c r="I7063" s="113"/>
      <c r="K7063" s="15"/>
      <c r="L7063" s="15"/>
      <c r="M7063" s="15">
        <f t="shared" si="330"/>
        <v>1</v>
      </c>
      <c r="N7063" s="15" t="str">
        <f t="shared" si="331"/>
        <v>-</v>
      </c>
      <c r="O7063" s="150">
        <f t="shared" si="332"/>
        <v>0</v>
      </c>
      <c r="P7063" s="15" t="str">
        <f>IF(COUNTIF('Personálie dobrovolníků '!U:X,N7063)&gt;0,"ANO","")</f>
        <v/>
      </c>
      <c r="Q7063" s="15"/>
    </row>
    <row r="7064" spans="2:17" s="25" customFormat="1" x14ac:dyDescent="0.3">
      <c r="B7064" s="15" t="str">
        <f>IF(A7064="","",VLOOKUP(A7064,Tabulka3[[Číslo smlouvy   u pravidelné činnosti]:[Příjmení]],3,0))</f>
        <v/>
      </c>
      <c r="C7064" s="15" t="str">
        <f>IF(A7064="","",VLOOKUP(A7064,Tabulka3[[Číslo smlouvy   u pravidelné činnosti]:[Příjmení]],4,0))</f>
        <v/>
      </c>
      <c r="F7064" s="94"/>
      <c r="H7064" s="113"/>
      <c r="I7064" s="113"/>
      <c r="K7064" s="15"/>
      <c r="L7064" s="15"/>
      <c r="M7064" s="15">
        <f t="shared" si="330"/>
        <v>1</v>
      </c>
      <c r="N7064" s="15" t="str">
        <f t="shared" si="331"/>
        <v>-</v>
      </c>
      <c r="O7064" s="150">
        <f t="shared" si="332"/>
        <v>0</v>
      </c>
      <c r="P7064" s="15" t="str">
        <f>IF(COUNTIF('Personálie dobrovolníků '!U:X,N7064)&gt;0,"ANO","")</f>
        <v/>
      </c>
      <c r="Q7064" s="15"/>
    </row>
    <row r="7065" spans="2:17" s="25" customFormat="1" x14ac:dyDescent="0.3">
      <c r="B7065" s="15" t="str">
        <f>IF(A7065="","",VLOOKUP(A7065,Tabulka3[[Číslo smlouvy   u pravidelné činnosti]:[Příjmení]],3,0))</f>
        <v/>
      </c>
      <c r="C7065" s="15" t="str">
        <f>IF(A7065="","",VLOOKUP(A7065,Tabulka3[[Číslo smlouvy   u pravidelné činnosti]:[Příjmení]],4,0))</f>
        <v/>
      </c>
      <c r="F7065" s="94"/>
      <c r="H7065" s="113"/>
      <c r="I7065" s="113"/>
      <c r="K7065" s="15"/>
      <c r="L7065" s="15"/>
      <c r="M7065" s="15">
        <f t="shared" si="330"/>
        <v>1</v>
      </c>
      <c r="N7065" s="15" t="str">
        <f t="shared" si="331"/>
        <v>-</v>
      </c>
      <c r="O7065" s="150">
        <f t="shared" si="332"/>
        <v>0</v>
      </c>
      <c r="P7065" s="15" t="str">
        <f>IF(COUNTIF('Personálie dobrovolníků '!U:X,N7065)&gt;0,"ANO","")</f>
        <v/>
      </c>
      <c r="Q7065" s="15"/>
    </row>
    <row r="7066" spans="2:17" s="25" customFormat="1" x14ac:dyDescent="0.3">
      <c r="B7066" s="15" t="str">
        <f>IF(A7066="","",VLOOKUP(A7066,Tabulka3[[Číslo smlouvy   u pravidelné činnosti]:[Příjmení]],3,0))</f>
        <v/>
      </c>
      <c r="C7066" s="15" t="str">
        <f>IF(A7066="","",VLOOKUP(A7066,Tabulka3[[Číslo smlouvy   u pravidelné činnosti]:[Příjmení]],4,0))</f>
        <v/>
      </c>
      <c r="F7066" s="94"/>
      <c r="H7066" s="113"/>
      <c r="I7066" s="113"/>
      <c r="K7066" s="15"/>
      <c r="L7066" s="15"/>
      <c r="M7066" s="15">
        <f t="shared" si="330"/>
        <v>1</v>
      </c>
      <c r="N7066" s="15" t="str">
        <f t="shared" si="331"/>
        <v>-</v>
      </c>
      <c r="O7066" s="150">
        <f t="shared" si="332"/>
        <v>0</v>
      </c>
      <c r="P7066" s="15" t="str">
        <f>IF(COUNTIF('Personálie dobrovolníků '!U:X,N7066)&gt;0,"ANO","")</f>
        <v/>
      </c>
      <c r="Q7066" s="15"/>
    </row>
    <row r="7067" spans="2:17" s="25" customFormat="1" x14ac:dyDescent="0.3">
      <c r="B7067" s="15" t="str">
        <f>IF(A7067="","",VLOOKUP(A7067,Tabulka3[[Číslo smlouvy   u pravidelné činnosti]:[Příjmení]],3,0))</f>
        <v/>
      </c>
      <c r="C7067" s="15" t="str">
        <f>IF(A7067="","",VLOOKUP(A7067,Tabulka3[[Číslo smlouvy   u pravidelné činnosti]:[Příjmení]],4,0))</f>
        <v/>
      </c>
      <c r="F7067" s="94"/>
      <c r="H7067" s="113"/>
      <c r="I7067" s="113"/>
      <c r="K7067" s="15"/>
      <c r="L7067" s="15"/>
      <c r="M7067" s="15">
        <f t="shared" si="330"/>
        <v>1</v>
      </c>
      <c r="N7067" s="15" t="str">
        <f t="shared" si="331"/>
        <v>-</v>
      </c>
      <c r="O7067" s="150">
        <f t="shared" si="332"/>
        <v>0</v>
      </c>
      <c r="P7067" s="15" t="str">
        <f>IF(COUNTIF('Personálie dobrovolníků '!U:X,N7067)&gt;0,"ANO","")</f>
        <v/>
      </c>
      <c r="Q7067" s="15"/>
    </row>
    <row r="7068" spans="2:17" s="25" customFormat="1" x14ac:dyDescent="0.3">
      <c r="B7068" s="15" t="str">
        <f>IF(A7068="","",VLOOKUP(A7068,Tabulka3[[Číslo smlouvy   u pravidelné činnosti]:[Příjmení]],3,0))</f>
        <v/>
      </c>
      <c r="C7068" s="15" t="str">
        <f>IF(A7068="","",VLOOKUP(A7068,Tabulka3[[Číslo smlouvy   u pravidelné činnosti]:[Příjmení]],4,0))</f>
        <v/>
      </c>
      <c r="F7068" s="94"/>
      <c r="H7068" s="113"/>
      <c r="I7068" s="113"/>
      <c r="K7068" s="15"/>
      <c r="L7068" s="15"/>
      <c r="M7068" s="15">
        <f t="shared" si="330"/>
        <v>1</v>
      </c>
      <c r="N7068" s="15" t="str">
        <f t="shared" si="331"/>
        <v>-</v>
      </c>
      <c r="O7068" s="150">
        <f t="shared" si="332"/>
        <v>0</v>
      </c>
      <c r="P7068" s="15" t="str">
        <f>IF(COUNTIF('Personálie dobrovolníků '!U:X,N7068)&gt;0,"ANO","")</f>
        <v/>
      </c>
      <c r="Q7068" s="15"/>
    </row>
    <row r="7069" spans="2:17" s="25" customFormat="1" x14ac:dyDescent="0.3">
      <c r="B7069" s="15" t="str">
        <f>IF(A7069="","",VLOOKUP(A7069,Tabulka3[[Číslo smlouvy   u pravidelné činnosti]:[Příjmení]],3,0))</f>
        <v/>
      </c>
      <c r="C7069" s="15" t="str">
        <f>IF(A7069="","",VLOOKUP(A7069,Tabulka3[[Číslo smlouvy   u pravidelné činnosti]:[Příjmení]],4,0))</f>
        <v/>
      </c>
      <c r="F7069" s="94"/>
      <c r="H7069" s="113"/>
      <c r="I7069" s="113"/>
      <c r="K7069" s="15"/>
      <c r="L7069" s="15"/>
      <c r="M7069" s="15">
        <f t="shared" si="330"/>
        <v>1</v>
      </c>
      <c r="N7069" s="15" t="str">
        <f t="shared" si="331"/>
        <v>-</v>
      </c>
      <c r="O7069" s="150">
        <f t="shared" si="332"/>
        <v>0</v>
      </c>
      <c r="P7069" s="15" t="str">
        <f>IF(COUNTIF('Personálie dobrovolníků '!U:X,N7069)&gt;0,"ANO","")</f>
        <v/>
      </c>
      <c r="Q7069" s="15"/>
    </row>
    <row r="7070" spans="2:17" s="25" customFormat="1" x14ac:dyDescent="0.3">
      <c r="B7070" s="15" t="str">
        <f>IF(A7070="","",VLOOKUP(A7070,Tabulka3[[Číslo smlouvy   u pravidelné činnosti]:[Příjmení]],3,0))</f>
        <v/>
      </c>
      <c r="C7070" s="15" t="str">
        <f>IF(A7070="","",VLOOKUP(A7070,Tabulka3[[Číslo smlouvy   u pravidelné činnosti]:[Příjmení]],4,0))</f>
        <v/>
      </c>
      <c r="F7070" s="94"/>
      <c r="H7070" s="113"/>
      <c r="I7070" s="113"/>
      <c r="K7070" s="15"/>
      <c r="L7070" s="15"/>
      <c r="M7070" s="15">
        <f t="shared" si="330"/>
        <v>1</v>
      </c>
      <c r="N7070" s="15" t="str">
        <f t="shared" si="331"/>
        <v>-</v>
      </c>
      <c r="O7070" s="150">
        <f t="shared" si="332"/>
        <v>0</v>
      </c>
      <c r="P7070" s="15" t="str">
        <f>IF(COUNTIF('Personálie dobrovolníků '!U:X,N7070)&gt;0,"ANO","")</f>
        <v/>
      </c>
      <c r="Q7070" s="15"/>
    </row>
    <row r="7071" spans="2:17" s="25" customFormat="1" x14ac:dyDescent="0.3">
      <c r="B7071" s="15" t="str">
        <f>IF(A7071="","",VLOOKUP(A7071,Tabulka3[[Číslo smlouvy   u pravidelné činnosti]:[Příjmení]],3,0))</f>
        <v/>
      </c>
      <c r="C7071" s="15" t="str">
        <f>IF(A7071="","",VLOOKUP(A7071,Tabulka3[[Číslo smlouvy   u pravidelné činnosti]:[Příjmení]],4,0))</f>
        <v/>
      </c>
      <c r="F7071" s="94"/>
      <c r="H7071" s="113"/>
      <c r="I7071" s="113"/>
      <c r="K7071" s="15"/>
      <c r="L7071" s="15"/>
      <c r="M7071" s="15">
        <f t="shared" si="330"/>
        <v>1</v>
      </c>
      <c r="N7071" s="15" t="str">
        <f t="shared" si="331"/>
        <v>-</v>
      </c>
      <c r="O7071" s="150">
        <f t="shared" si="332"/>
        <v>0</v>
      </c>
      <c r="P7071" s="15" t="str">
        <f>IF(COUNTIF('Personálie dobrovolníků '!U:X,N7071)&gt;0,"ANO","")</f>
        <v/>
      </c>
      <c r="Q7071" s="15"/>
    </row>
    <row r="7072" spans="2:17" s="25" customFormat="1" x14ac:dyDescent="0.3">
      <c r="B7072" s="15" t="str">
        <f>IF(A7072="","",VLOOKUP(A7072,Tabulka3[[Číslo smlouvy   u pravidelné činnosti]:[Příjmení]],3,0))</f>
        <v/>
      </c>
      <c r="C7072" s="15" t="str">
        <f>IF(A7072="","",VLOOKUP(A7072,Tabulka3[[Číslo smlouvy   u pravidelné činnosti]:[Příjmení]],4,0))</f>
        <v/>
      </c>
      <c r="F7072" s="94"/>
      <c r="H7072" s="113"/>
      <c r="I7072" s="113"/>
      <c r="K7072" s="15"/>
      <c r="L7072" s="15"/>
      <c r="M7072" s="15">
        <f t="shared" si="330"/>
        <v>1</v>
      </c>
      <c r="N7072" s="15" t="str">
        <f t="shared" si="331"/>
        <v>-</v>
      </c>
      <c r="O7072" s="150">
        <f t="shared" si="332"/>
        <v>0</v>
      </c>
      <c r="P7072" s="15" t="str">
        <f>IF(COUNTIF('Personálie dobrovolníků '!U:X,N7072)&gt;0,"ANO","")</f>
        <v/>
      </c>
      <c r="Q7072" s="15"/>
    </row>
    <row r="7073" spans="2:17" s="25" customFormat="1" x14ac:dyDescent="0.3">
      <c r="B7073" s="15" t="str">
        <f>IF(A7073="","",VLOOKUP(A7073,Tabulka3[[Číslo smlouvy   u pravidelné činnosti]:[Příjmení]],3,0))</f>
        <v/>
      </c>
      <c r="C7073" s="15" t="str">
        <f>IF(A7073="","",VLOOKUP(A7073,Tabulka3[[Číslo smlouvy   u pravidelné činnosti]:[Příjmení]],4,0))</f>
        <v/>
      </c>
      <c r="F7073" s="94"/>
      <c r="H7073" s="113"/>
      <c r="I7073" s="113"/>
      <c r="K7073" s="15"/>
      <c r="L7073" s="15"/>
      <c r="M7073" s="15">
        <f t="shared" si="330"/>
        <v>1</v>
      </c>
      <c r="N7073" s="15" t="str">
        <f t="shared" si="331"/>
        <v>-</v>
      </c>
      <c r="O7073" s="150">
        <f t="shared" si="332"/>
        <v>0</v>
      </c>
      <c r="P7073" s="15" t="str">
        <f>IF(COUNTIF('Personálie dobrovolníků '!U:X,N7073)&gt;0,"ANO","")</f>
        <v/>
      </c>
      <c r="Q7073" s="15"/>
    </row>
    <row r="7074" spans="2:17" s="25" customFormat="1" x14ac:dyDescent="0.3">
      <c r="B7074" s="15" t="str">
        <f>IF(A7074="","",VLOOKUP(A7074,Tabulka3[[Číslo smlouvy   u pravidelné činnosti]:[Příjmení]],3,0))</f>
        <v/>
      </c>
      <c r="C7074" s="15" t="str">
        <f>IF(A7074="","",VLOOKUP(A7074,Tabulka3[[Číslo smlouvy   u pravidelné činnosti]:[Příjmení]],4,0))</f>
        <v/>
      </c>
      <c r="F7074" s="94"/>
      <c r="H7074" s="113"/>
      <c r="I7074" s="113"/>
      <c r="K7074" s="15"/>
      <c r="L7074" s="15"/>
      <c r="M7074" s="15">
        <f t="shared" si="330"/>
        <v>1</v>
      </c>
      <c r="N7074" s="15" t="str">
        <f t="shared" si="331"/>
        <v>-</v>
      </c>
      <c r="O7074" s="150">
        <f t="shared" si="332"/>
        <v>0</v>
      </c>
      <c r="P7074" s="15" t="str">
        <f>IF(COUNTIF('Personálie dobrovolníků '!U:X,N7074)&gt;0,"ANO","")</f>
        <v/>
      </c>
      <c r="Q7074" s="15"/>
    </row>
    <row r="7075" spans="2:17" s="25" customFormat="1" x14ac:dyDescent="0.3">
      <c r="B7075" s="15" t="str">
        <f>IF(A7075="","",VLOOKUP(A7075,Tabulka3[[Číslo smlouvy   u pravidelné činnosti]:[Příjmení]],3,0))</f>
        <v/>
      </c>
      <c r="C7075" s="15" t="str">
        <f>IF(A7075="","",VLOOKUP(A7075,Tabulka3[[Číslo smlouvy   u pravidelné činnosti]:[Příjmení]],4,0))</f>
        <v/>
      </c>
      <c r="F7075" s="94"/>
      <c r="H7075" s="113"/>
      <c r="I7075" s="113"/>
      <c r="K7075" s="15"/>
      <c r="L7075" s="15"/>
      <c r="M7075" s="15">
        <f t="shared" si="330"/>
        <v>1</v>
      </c>
      <c r="N7075" s="15" t="str">
        <f t="shared" si="331"/>
        <v>-</v>
      </c>
      <c r="O7075" s="150">
        <f t="shared" si="332"/>
        <v>0</v>
      </c>
      <c r="P7075" s="15" t="str">
        <f>IF(COUNTIF('Personálie dobrovolníků '!U:X,N7075)&gt;0,"ANO","")</f>
        <v/>
      </c>
      <c r="Q7075" s="15"/>
    </row>
    <row r="7076" spans="2:17" s="25" customFormat="1" x14ac:dyDescent="0.3">
      <c r="B7076" s="15" t="str">
        <f>IF(A7076="","",VLOOKUP(A7076,Tabulka3[[Číslo smlouvy   u pravidelné činnosti]:[Příjmení]],3,0))</f>
        <v/>
      </c>
      <c r="C7076" s="15" t="str">
        <f>IF(A7076="","",VLOOKUP(A7076,Tabulka3[[Číslo smlouvy   u pravidelné činnosti]:[Příjmení]],4,0))</f>
        <v/>
      </c>
      <c r="F7076" s="94"/>
      <c r="H7076" s="113"/>
      <c r="I7076" s="113"/>
      <c r="K7076" s="15"/>
      <c r="L7076" s="15"/>
      <c r="M7076" s="15">
        <f t="shared" si="330"/>
        <v>1</v>
      </c>
      <c r="N7076" s="15" t="str">
        <f t="shared" si="331"/>
        <v>-</v>
      </c>
      <c r="O7076" s="150">
        <f t="shared" si="332"/>
        <v>0</v>
      </c>
      <c r="P7076" s="15" t="str">
        <f>IF(COUNTIF('Personálie dobrovolníků '!U:X,N7076)&gt;0,"ANO","")</f>
        <v/>
      </c>
      <c r="Q7076" s="15"/>
    </row>
    <row r="7077" spans="2:17" s="25" customFormat="1" x14ac:dyDescent="0.3">
      <c r="B7077" s="15" t="str">
        <f>IF(A7077="","",VLOOKUP(A7077,Tabulka3[[Číslo smlouvy   u pravidelné činnosti]:[Příjmení]],3,0))</f>
        <v/>
      </c>
      <c r="C7077" s="15" t="str">
        <f>IF(A7077="","",VLOOKUP(A7077,Tabulka3[[Číslo smlouvy   u pravidelné činnosti]:[Příjmení]],4,0))</f>
        <v/>
      </c>
      <c r="F7077" s="94"/>
      <c r="H7077" s="113"/>
      <c r="I7077" s="113"/>
      <c r="K7077" s="15"/>
      <c r="L7077" s="15"/>
      <c r="M7077" s="15">
        <f t="shared" si="330"/>
        <v>1</v>
      </c>
      <c r="N7077" s="15" t="str">
        <f t="shared" si="331"/>
        <v>-</v>
      </c>
      <c r="O7077" s="150">
        <f t="shared" si="332"/>
        <v>0</v>
      </c>
      <c r="P7077" s="15" t="str">
        <f>IF(COUNTIF('Personálie dobrovolníků '!U:X,N7077)&gt;0,"ANO","")</f>
        <v/>
      </c>
      <c r="Q7077" s="15"/>
    </row>
    <row r="7078" spans="2:17" s="25" customFormat="1" x14ac:dyDescent="0.3">
      <c r="B7078" s="15" t="str">
        <f>IF(A7078="","",VLOOKUP(A7078,Tabulka3[[Číslo smlouvy   u pravidelné činnosti]:[Příjmení]],3,0))</f>
        <v/>
      </c>
      <c r="C7078" s="15" t="str">
        <f>IF(A7078="","",VLOOKUP(A7078,Tabulka3[[Číslo smlouvy   u pravidelné činnosti]:[Příjmení]],4,0))</f>
        <v/>
      </c>
      <c r="F7078" s="94"/>
      <c r="H7078" s="113"/>
      <c r="I7078" s="113"/>
      <c r="K7078" s="15"/>
      <c r="L7078" s="15"/>
      <c r="M7078" s="15">
        <f t="shared" si="330"/>
        <v>1</v>
      </c>
      <c r="N7078" s="15" t="str">
        <f t="shared" si="331"/>
        <v>-</v>
      </c>
      <c r="O7078" s="150">
        <f t="shared" si="332"/>
        <v>0</v>
      </c>
      <c r="P7078" s="15" t="str">
        <f>IF(COUNTIF('Personálie dobrovolníků '!U:X,N7078)&gt;0,"ANO","")</f>
        <v/>
      </c>
      <c r="Q7078" s="15"/>
    </row>
    <row r="7079" spans="2:17" s="25" customFormat="1" x14ac:dyDescent="0.3">
      <c r="B7079" s="15" t="str">
        <f>IF(A7079="","",VLOOKUP(A7079,Tabulka3[[Číslo smlouvy   u pravidelné činnosti]:[Příjmení]],3,0))</f>
        <v/>
      </c>
      <c r="C7079" s="15" t="str">
        <f>IF(A7079="","",VLOOKUP(A7079,Tabulka3[[Číslo smlouvy   u pravidelné činnosti]:[Příjmení]],4,0))</f>
        <v/>
      </c>
      <c r="F7079" s="94"/>
      <c r="H7079" s="113"/>
      <c r="I7079" s="113"/>
      <c r="K7079" s="15"/>
      <c r="L7079" s="15"/>
      <c r="M7079" s="15">
        <f t="shared" si="330"/>
        <v>1</v>
      </c>
      <c r="N7079" s="15" t="str">
        <f t="shared" si="331"/>
        <v>-</v>
      </c>
      <c r="O7079" s="150">
        <f t="shared" si="332"/>
        <v>0</v>
      </c>
      <c r="P7079" s="15" t="str">
        <f>IF(COUNTIF('Personálie dobrovolníků '!U:X,N7079)&gt;0,"ANO","")</f>
        <v/>
      </c>
      <c r="Q7079" s="15"/>
    </row>
    <row r="7080" spans="2:17" s="25" customFormat="1" x14ac:dyDescent="0.3">
      <c r="B7080" s="15" t="str">
        <f>IF(A7080="","",VLOOKUP(A7080,Tabulka3[[Číslo smlouvy   u pravidelné činnosti]:[Příjmení]],3,0))</f>
        <v/>
      </c>
      <c r="C7080" s="15" t="str">
        <f>IF(A7080="","",VLOOKUP(A7080,Tabulka3[[Číslo smlouvy   u pravidelné činnosti]:[Příjmení]],4,0))</f>
        <v/>
      </c>
      <c r="F7080" s="94"/>
      <c r="H7080" s="113"/>
      <c r="I7080" s="113"/>
      <c r="K7080" s="15"/>
      <c r="L7080" s="15"/>
      <c r="M7080" s="15">
        <f t="shared" si="330"/>
        <v>1</v>
      </c>
      <c r="N7080" s="15" t="str">
        <f t="shared" si="331"/>
        <v>-</v>
      </c>
      <c r="O7080" s="150">
        <f t="shared" si="332"/>
        <v>0</v>
      </c>
      <c r="P7080" s="15" t="str">
        <f>IF(COUNTIF('Personálie dobrovolníků '!U:X,N7080)&gt;0,"ANO","")</f>
        <v/>
      </c>
      <c r="Q7080" s="15"/>
    </row>
    <row r="7081" spans="2:17" s="25" customFormat="1" x14ac:dyDescent="0.3">
      <c r="B7081" s="15" t="str">
        <f>IF(A7081="","",VLOOKUP(A7081,Tabulka3[[Číslo smlouvy   u pravidelné činnosti]:[Příjmení]],3,0))</f>
        <v/>
      </c>
      <c r="C7081" s="15" t="str">
        <f>IF(A7081="","",VLOOKUP(A7081,Tabulka3[[Číslo smlouvy   u pravidelné činnosti]:[Příjmení]],4,0))</f>
        <v/>
      </c>
      <c r="F7081" s="94"/>
      <c r="H7081" s="113"/>
      <c r="I7081" s="113"/>
      <c r="K7081" s="15"/>
      <c r="L7081" s="15"/>
      <c r="M7081" s="15">
        <f t="shared" si="330"/>
        <v>1</v>
      </c>
      <c r="N7081" s="15" t="str">
        <f t="shared" si="331"/>
        <v>-</v>
      </c>
      <c r="O7081" s="150">
        <f t="shared" si="332"/>
        <v>0</v>
      </c>
      <c r="P7081" s="15" t="str">
        <f>IF(COUNTIF('Personálie dobrovolníků '!U:X,N7081)&gt;0,"ANO","")</f>
        <v/>
      </c>
      <c r="Q7081" s="15"/>
    </row>
    <row r="7082" spans="2:17" s="25" customFormat="1" x14ac:dyDescent="0.3">
      <c r="B7082" s="15" t="str">
        <f>IF(A7082="","",VLOOKUP(A7082,Tabulka3[[Číslo smlouvy   u pravidelné činnosti]:[Příjmení]],3,0))</f>
        <v/>
      </c>
      <c r="C7082" s="15" t="str">
        <f>IF(A7082="","",VLOOKUP(A7082,Tabulka3[[Číslo smlouvy   u pravidelné činnosti]:[Příjmení]],4,0))</f>
        <v/>
      </c>
      <c r="F7082" s="94"/>
      <c r="H7082" s="113"/>
      <c r="I7082" s="113"/>
      <c r="K7082" s="15"/>
      <c r="L7082" s="15"/>
      <c r="M7082" s="15">
        <f t="shared" si="330"/>
        <v>1</v>
      </c>
      <c r="N7082" s="15" t="str">
        <f t="shared" si="331"/>
        <v>-</v>
      </c>
      <c r="O7082" s="150">
        <f t="shared" si="332"/>
        <v>0</v>
      </c>
      <c r="P7082" s="15" t="str">
        <f>IF(COUNTIF('Personálie dobrovolníků '!U:X,N7082)&gt;0,"ANO","")</f>
        <v/>
      </c>
      <c r="Q7082" s="15"/>
    </row>
    <row r="7083" spans="2:17" s="25" customFormat="1" x14ac:dyDescent="0.3">
      <c r="B7083" s="15" t="str">
        <f>IF(A7083="","",VLOOKUP(A7083,Tabulka3[[Číslo smlouvy   u pravidelné činnosti]:[Příjmení]],3,0))</f>
        <v/>
      </c>
      <c r="C7083" s="15" t="str">
        <f>IF(A7083="","",VLOOKUP(A7083,Tabulka3[[Číslo smlouvy   u pravidelné činnosti]:[Příjmení]],4,0))</f>
        <v/>
      </c>
      <c r="F7083" s="94"/>
      <c r="H7083" s="113"/>
      <c r="I7083" s="113"/>
      <c r="K7083" s="15"/>
      <c r="L7083" s="15"/>
      <c r="M7083" s="15">
        <f t="shared" si="330"/>
        <v>1</v>
      </c>
      <c r="N7083" s="15" t="str">
        <f t="shared" si="331"/>
        <v>-</v>
      </c>
      <c r="O7083" s="150">
        <f t="shared" si="332"/>
        <v>0</v>
      </c>
      <c r="P7083" s="15" t="str">
        <f>IF(COUNTIF('Personálie dobrovolníků '!U:X,N7083)&gt;0,"ANO","")</f>
        <v/>
      </c>
      <c r="Q7083" s="15"/>
    </row>
    <row r="7084" spans="2:17" s="25" customFormat="1" x14ac:dyDescent="0.3">
      <c r="B7084" s="15" t="str">
        <f>IF(A7084="","",VLOOKUP(A7084,Tabulka3[[Číslo smlouvy   u pravidelné činnosti]:[Příjmení]],3,0))</f>
        <v/>
      </c>
      <c r="C7084" s="15" t="str">
        <f>IF(A7084="","",VLOOKUP(A7084,Tabulka3[[Číslo smlouvy   u pravidelné činnosti]:[Příjmení]],4,0))</f>
        <v/>
      </c>
      <c r="F7084" s="94"/>
      <c r="H7084" s="113"/>
      <c r="I7084" s="113"/>
      <c r="K7084" s="15"/>
      <c r="L7084" s="15"/>
      <c r="M7084" s="15">
        <f t="shared" si="330"/>
        <v>1</v>
      </c>
      <c r="N7084" s="15" t="str">
        <f t="shared" si="331"/>
        <v>-</v>
      </c>
      <c r="O7084" s="150">
        <f t="shared" si="332"/>
        <v>0</v>
      </c>
      <c r="P7084" s="15" t="str">
        <f>IF(COUNTIF('Personálie dobrovolníků '!U:X,N7084)&gt;0,"ANO","")</f>
        <v/>
      </c>
      <c r="Q7084" s="15"/>
    </row>
    <row r="7085" spans="2:17" s="25" customFormat="1" x14ac:dyDescent="0.3">
      <c r="B7085" s="15" t="str">
        <f>IF(A7085="","",VLOOKUP(A7085,Tabulka3[[Číslo smlouvy   u pravidelné činnosti]:[Příjmení]],3,0))</f>
        <v/>
      </c>
      <c r="C7085" s="15" t="str">
        <f>IF(A7085="","",VLOOKUP(A7085,Tabulka3[[Číslo smlouvy   u pravidelné činnosti]:[Příjmení]],4,0))</f>
        <v/>
      </c>
      <c r="F7085" s="94"/>
      <c r="H7085" s="113"/>
      <c r="I7085" s="113"/>
      <c r="K7085" s="15"/>
      <c r="L7085" s="15"/>
      <c r="M7085" s="15">
        <f t="shared" si="330"/>
        <v>1</v>
      </c>
      <c r="N7085" s="15" t="str">
        <f t="shared" si="331"/>
        <v>-</v>
      </c>
      <c r="O7085" s="150">
        <f t="shared" si="332"/>
        <v>0</v>
      </c>
      <c r="P7085" s="15" t="str">
        <f>IF(COUNTIF('Personálie dobrovolníků '!U:X,N7085)&gt;0,"ANO","")</f>
        <v/>
      </c>
      <c r="Q7085" s="15"/>
    </row>
    <row r="7086" spans="2:17" s="25" customFormat="1" x14ac:dyDescent="0.3">
      <c r="B7086" s="15" t="str">
        <f>IF(A7086="","",VLOOKUP(A7086,Tabulka3[[Číslo smlouvy   u pravidelné činnosti]:[Příjmení]],3,0))</f>
        <v/>
      </c>
      <c r="C7086" s="15" t="str">
        <f>IF(A7086="","",VLOOKUP(A7086,Tabulka3[[Číslo smlouvy   u pravidelné činnosti]:[Příjmení]],4,0))</f>
        <v/>
      </c>
      <c r="F7086" s="94"/>
      <c r="H7086" s="113"/>
      <c r="I7086" s="113"/>
      <c r="K7086" s="15"/>
      <c r="L7086" s="15"/>
      <c r="M7086" s="15">
        <f t="shared" si="330"/>
        <v>1</v>
      </c>
      <c r="N7086" s="15" t="str">
        <f t="shared" si="331"/>
        <v>-</v>
      </c>
      <c r="O7086" s="150">
        <f t="shared" si="332"/>
        <v>0</v>
      </c>
      <c r="P7086" s="15" t="str">
        <f>IF(COUNTIF('Personálie dobrovolníků '!U:X,N7086)&gt;0,"ANO","")</f>
        <v/>
      </c>
      <c r="Q7086" s="15"/>
    </row>
    <row r="7087" spans="2:17" s="25" customFormat="1" x14ac:dyDescent="0.3">
      <c r="B7087" s="15" t="str">
        <f>IF(A7087="","",VLOOKUP(A7087,Tabulka3[[Číslo smlouvy   u pravidelné činnosti]:[Příjmení]],3,0))</f>
        <v/>
      </c>
      <c r="C7087" s="15" t="str">
        <f>IF(A7087="","",VLOOKUP(A7087,Tabulka3[[Číslo smlouvy   u pravidelné činnosti]:[Příjmení]],4,0))</f>
        <v/>
      </c>
      <c r="F7087" s="94"/>
      <c r="H7087" s="113"/>
      <c r="I7087" s="113"/>
      <c r="K7087" s="15"/>
      <c r="L7087" s="15"/>
      <c r="M7087" s="15">
        <f t="shared" si="330"/>
        <v>1</v>
      </c>
      <c r="N7087" s="15" t="str">
        <f t="shared" si="331"/>
        <v>-</v>
      </c>
      <c r="O7087" s="150">
        <f t="shared" si="332"/>
        <v>0</v>
      </c>
      <c r="P7087" s="15" t="str">
        <f>IF(COUNTIF('Personálie dobrovolníků '!U:X,N7087)&gt;0,"ANO","")</f>
        <v/>
      </c>
      <c r="Q7087" s="15"/>
    </row>
    <row r="7088" spans="2:17" s="25" customFormat="1" x14ac:dyDescent="0.3">
      <c r="B7088" s="15" t="str">
        <f>IF(A7088="","",VLOOKUP(A7088,Tabulka3[[Číslo smlouvy   u pravidelné činnosti]:[Příjmení]],3,0))</f>
        <v/>
      </c>
      <c r="C7088" s="15" t="str">
        <f>IF(A7088="","",VLOOKUP(A7088,Tabulka3[[Číslo smlouvy   u pravidelné činnosti]:[Příjmení]],4,0))</f>
        <v/>
      </c>
      <c r="F7088" s="94"/>
      <c r="H7088" s="113"/>
      <c r="I7088" s="113"/>
      <c r="K7088" s="15"/>
      <c r="L7088" s="15"/>
      <c r="M7088" s="15">
        <f t="shared" si="330"/>
        <v>1</v>
      </c>
      <c r="N7088" s="15" t="str">
        <f t="shared" si="331"/>
        <v>-</v>
      </c>
      <c r="O7088" s="150">
        <f t="shared" si="332"/>
        <v>0</v>
      </c>
      <c r="P7088" s="15" t="str">
        <f>IF(COUNTIF('Personálie dobrovolníků '!U:X,N7088)&gt;0,"ANO","")</f>
        <v/>
      </c>
      <c r="Q7088" s="15"/>
    </row>
    <row r="7089" spans="2:17" s="25" customFormat="1" x14ac:dyDescent="0.3">
      <c r="B7089" s="15" t="str">
        <f>IF(A7089="","",VLOOKUP(A7089,Tabulka3[[Číslo smlouvy   u pravidelné činnosti]:[Příjmení]],3,0))</f>
        <v/>
      </c>
      <c r="C7089" s="15" t="str">
        <f>IF(A7089="","",VLOOKUP(A7089,Tabulka3[[Číslo smlouvy   u pravidelné činnosti]:[Příjmení]],4,0))</f>
        <v/>
      </c>
      <c r="F7089" s="94"/>
      <c r="H7089" s="113"/>
      <c r="I7089" s="113"/>
      <c r="K7089" s="15"/>
      <c r="L7089" s="15"/>
      <c r="M7089" s="15">
        <f t="shared" si="330"/>
        <v>1</v>
      </c>
      <c r="N7089" s="15" t="str">
        <f t="shared" si="331"/>
        <v>-</v>
      </c>
      <c r="O7089" s="150">
        <f t="shared" si="332"/>
        <v>0</v>
      </c>
      <c r="P7089" s="15" t="str">
        <f>IF(COUNTIF('Personálie dobrovolníků '!U:X,N7089)&gt;0,"ANO","")</f>
        <v/>
      </c>
      <c r="Q7089" s="15"/>
    </row>
    <row r="7090" spans="2:17" s="25" customFormat="1" x14ac:dyDescent="0.3">
      <c r="B7090" s="15" t="str">
        <f>IF(A7090="","",VLOOKUP(A7090,Tabulka3[[Číslo smlouvy   u pravidelné činnosti]:[Příjmení]],3,0))</f>
        <v/>
      </c>
      <c r="C7090" s="15" t="str">
        <f>IF(A7090="","",VLOOKUP(A7090,Tabulka3[[Číslo smlouvy   u pravidelné činnosti]:[Příjmení]],4,0))</f>
        <v/>
      </c>
      <c r="F7090" s="94"/>
      <c r="H7090" s="113"/>
      <c r="I7090" s="113"/>
      <c r="K7090" s="15"/>
      <c r="L7090" s="15"/>
      <c r="M7090" s="15">
        <f t="shared" si="330"/>
        <v>1</v>
      </c>
      <c r="N7090" s="15" t="str">
        <f t="shared" si="331"/>
        <v>-</v>
      </c>
      <c r="O7090" s="150">
        <f t="shared" si="332"/>
        <v>0</v>
      </c>
      <c r="P7090" s="15" t="str">
        <f>IF(COUNTIF('Personálie dobrovolníků '!U:X,N7090)&gt;0,"ANO","")</f>
        <v/>
      </c>
      <c r="Q7090" s="15"/>
    </row>
    <row r="7091" spans="2:17" s="25" customFormat="1" x14ac:dyDescent="0.3">
      <c r="B7091" s="15" t="str">
        <f>IF(A7091="","",VLOOKUP(A7091,Tabulka3[[Číslo smlouvy   u pravidelné činnosti]:[Příjmení]],3,0))</f>
        <v/>
      </c>
      <c r="C7091" s="15" t="str">
        <f>IF(A7091="","",VLOOKUP(A7091,Tabulka3[[Číslo smlouvy   u pravidelné činnosti]:[Příjmení]],4,0))</f>
        <v/>
      </c>
      <c r="F7091" s="94"/>
      <c r="H7091" s="113"/>
      <c r="I7091" s="113"/>
      <c r="K7091" s="15"/>
      <c r="L7091" s="15"/>
      <c r="M7091" s="15">
        <f t="shared" si="330"/>
        <v>1</v>
      </c>
      <c r="N7091" s="15" t="str">
        <f t="shared" si="331"/>
        <v>-</v>
      </c>
      <c r="O7091" s="150">
        <f t="shared" si="332"/>
        <v>0</v>
      </c>
      <c r="P7091" s="15" t="str">
        <f>IF(COUNTIF('Personálie dobrovolníků '!U:X,N7091)&gt;0,"ANO","")</f>
        <v/>
      </c>
      <c r="Q7091" s="15"/>
    </row>
    <row r="7092" spans="2:17" s="25" customFormat="1" x14ac:dyDescent="0.3">
      <c r="B7092" s="15" t="str">
        <f>IF(A7092="","",VLOOKUP(A7092,Tabulka3[[Číslo smlouvy   u pravidelné činnosti]:[Příjmení]],3,0))</f>
        <v/>
      </c>
      <c r="C7092" s="15" t="str">
        <f>IF(A7092="","",VLOOKUP(A7092,Tabulka3[[Číslo smlouvy   u pravidelné činnosti]:[Příjmení]],4,0))</f>
        <v/>
      </c>
      <c r="F7092" s="94"/>
      <c r="H7092" s="113"/>
      <c r="I7092" s="113"/>
      <c r="K7092" s="15"/>
      <c r="L7092" s="15"/>
      <c r="M7092" s="15">
        <f t="shared" si="330"/>
        <v>1</v>
      </c>
      <c r="N7092" s="15" t="str">
        <f t="shared" si="331"/>
        <v>-</v>
      </c>
      <c r="O7092" s="150">
        <f t="shared" si="332"/>
        <v>0</v>
      </c>
      <c r="P7092" s="15" t="str">
        <f>IF(COUNTIF('Personálie dobrovolníků '!U:X,N7092)&gt;0,"ANO","")</f>
        <v/>
      </c>
      <c r="Q7092" s="15"/>
    </row>
    <row r="7093" spans="2:17" s="25" customFormat="1" x14ac:dyDescent="0.3">
      <c r="B7093" s="15" t="str">
        <f>IF(A7093="","",VLOOKUP(A7093,Tabulka3[[Číslo smlouvy   u pravidelné činnosti]:[Příjmení]],3,0))</f>
        <v/>
      </c>
      <c r="C7093" s="15" t="str">
        <f>IF(A7093="","",VLOOKUP(A7093,Tabulka3[[Číslo smlouvy   u pravidelné činnosti]:[Příjmení]],4,0))</f>
        <v/>
      </c>
      <c r="F7093" s="94"/>
      <c r="H7093" s="113"/>
      <c r="I7093" s="113"/>
      <c r="K7093" s="15"/>
      <c r="L7093" s="15"/>
      <c r="M7093" s="15">
        <f t="shared" si="330"/>
        <v>1</v>
      </c>
      <c r="N7093" s="15" t="str">
        <f t="shared" si="331"/>
        <v>-</v>
      </c>
      <c r="O7093" s="150">
        <f t="shared" si="332"/>
        <v>0</v>
      </c>
      <c r="P7093" s="15" t="str">
        <f>IF(COUNTIF('Personálie dobrovolníků '!U:X,N7093)&gt;0,"ANO","")</f>
        <v/>
      </c>
      <c r="Q7093" s="15"/>
    </row>
    <row r="7094" spans="2:17" s="25" customFormat="1" x14ac:dyDescent="0.3">
      <c r="B7094" s="15" t="str">
        <f>IF(A7094="","",VLOOKUP(A7094,Tabulka3[[Číslo smlouvy   u pravidelné činnosti]:[Příjmení]],3,0))</f>
        <v/>
      </c>
      <c r="C7094" s="15" t="str">
        <f>IF(A7094="","",VLOOKUP(A7094,Tabulka3[[Číslo smlouvy   u pravidelné činnosti]:[Příjmení]],4,0))</f>
        <v/>
      </c>
      <c r="F7094" s="94"/>
      <c r="H7094" s="113"/>
      <c r="I7094" s="113"/>
      <c r="K7094" s="15"/>
      <c r="L7094" s="15"/>
      <c r="M7094" s="15">
        <f t="shared" si="330"/>
        <v>1</v>
      </c>
      <c r="N7094" s="15" t="str">
        <f t="shared" si="331"/>
        <v>-</v>
      </c>
      <c r="O7094" s="150">
        <f t="shared" si="332"/>
        <v>0</v>
      </c>
      <c r="P7094" s="15" t="str">
        <f>IF(COUNTIF('Personálie dobrovolníků '!U:X,N7094)&gt;0,"ANO","")</f>
        <v/>
      </c>
      <c r="Q7094" s="15"/>
    </row>
    <row r="7095" spans="2:17" s="25" customFormat="1" x14ac:dyDescent="0.3">
      <c r="B7095" s="15" t="str">
        <f>IF(A7095="","",VLOOKUP(A7095,Tabulka3[[Číslo smlouvy   u pravidelné činnosti]:[Příjmení]],3,0))</f>
        <v/>
      </c>
      <c r="C7095" s="15" t="str">
        <f>IF(A7095="","",VLOOKUP(A7095,Tabulka3[[Číslo smlouvy   u pravidelné činnosti]:[Příjmení]],4,0))</f>
        <v/>
      </c>
      <c r="F7095" s="94"/>
      <c r="H7095" s="113"/>
      <c r="I7095" s="113"/>
      <c r="K7095" s="15"/>
      <c r="L7095" s="15"/>
      <c r="M7095" s="15">
        <f t="shared" si="330"/>
        <v>1</v>
      </c>
      <c r="N7095" s="15" t="str">
        <f t="shared" si="331"/>
        <v>-</v>
      </c>
      <c r="O7095" s="150">
        <f t="shared" si="332"/>
        <v>0</v>
      </c>
      <c r="P7095" s="15" t="str">
        <f>IF(COUNTIF('Personálie dobrovolníků '!U:X,N7095)&gt;0,"ANO","")</f>
        <v/>
      </c>
      <c r="Q7095" s="15"/>
    </row>
    <row r="7096" spans="2:17" s="25" customFormat="1" x14ac:dyDescent="0.3">
      <c r="B7096" s="15" t="str">
        <f>IF(A7096="","",VLOOKUP(A7096,Tabulka3[[Číslo smlouvy   u pravidelné činnosti]:[Příjmení]],3,0))</f>
        <v/>
      </c>
      <c r="C7096" s="15" t="str">
        <f>IF(A7096="","",VLOOKUP(A7096,Tabulka3[[Číslo smlouvy   u pravidelné činnosti]:[Příjmení]],4,0))</f>
        <v/>
      </c>
      <c r="F7096" s="94"/>
      <c r="H7096" s="113"/>
      <c r="I7096" s="113"/>
      <c r="K7096" s="15"/>
      <c r="L7096" s="15"/>
      <c r="M7096" s="15">
        <f t="shared" si="330"/>
        <v>1</v>
      </c>
      <c r="N7096" s="15" t="str">
        <f t="shared" si="331"/>
        <v>-</v>
      </c>
      <c r="O7096" s="150">
        <f t="shared" si="332"/>
        <v>0</v>
      </c>
      <c r="P7096" s="15" t="str">
        <f>IF(COUNTIF('Personálie dobrovolníků '!U:X,N7096)&gt;0,"ANO","")</f>
        <v/>
      </c>
      <c r="Q7096" s="15"/>
    </row>
    <row r="7097" spans="2:17" s="25" customFormat="1" x14ac:dyDescent="0.3">
      <c r="B7097" s="15" t="str">
        <f>IF(A7097="","",VLOOKUP(A7097,Tabulka3[[Číslo smlouvy   u pravidelné činnosti]:[Příjmení]],3,0))</f>
        <v/>
      </c>
      <c r="C7097" s="15" t="str">
        <f>IF(A7097="","",VLOOKUP(A7097,Tabulka3[[Číslo smlouvy   u pravidelné činnosti]:[Příjmení]],4,0))</f>
        <v/>
      </c>
      <c r="F7097" s="94"/>
      <c r="H7097" s="113"/>
      <c r="I7097" s="113"/>
      <c r="K7097" s="15"/>
      <c r="L7097" s="15"/>
      <c r="M7097" s="15">
        <f t="shared" si="330"/>
        <v>1</v>
      </c>
      <c r="N7097" s="15" t="str">
        <f t="shared" si="331"/>
        <v>-</v>
      </c>
      <c r="O7097" s="150">
        <f t="shared" si="332"/>
        <v>0</v>
      </c>
      <c r="P7097" s="15" t="str">
        <f>IF(COUNTIF('Personálie dobrovolníků '!U:X,N7097)&gt;0,"ANO","")</f>
        <v/>
      </c>
      <c r="Q7097" s="15"/>
    </row>
    <row r="7098" spans="2:17" s="25" customFormat="1" x14ac:dyDescent="0.3">
      <c r="B7098" s="15" t="str">
        <f>IF(A7098="","",VLOOKUP(A7098,Tabulka3[[Číslo smlouvy   u pravidelné činnosti]:[Příjmení]],3,0))</f>
        <v/>
      </c>
      <c r="C7098" s="15" t="str">
        <f>IF(A7098="","",VLOOKUP(A7098,Tabulka3[[Číslo smlouvy   u pravidelné činnosti]:[Příjmení]],4,0))</f>
        <v/>
      </c>
      <c r="F7098" s="94"/>
      <c r="H7098" s="113"/>
      <c r="I7098" s="113"/>
      <c r="K7098" s="15"/>
      <c r="L7098" s="15"/>
      <c r="M7098" s="15">
        <f t="shared" si="330"/>
        <v>1</v>
      </c>
      <c r="N7098" s="15" t="str">
        <f t="shared" si="331"/>
        <v>-</v>
      </c>
      <c r="O7098" s="150">
        <f t="shared" si="332"/>
        <v>0</v>
      </c>
      <c r="P7098" s="15" t="str">
        <f>IF(COUNTIF('Personálie dobrovolníků '!U:X,N7098)&gt;0,"ANO","")</f>
        <v/>
      </c>
      <c r="Q7098" s="15"/>
    </row>
    <row r="7099" spans="2:17" s="25" customFormat="1" x14ac:dyDescent="0.3">
      <c r="B7099" s="15" t="str">
        <f>IF(A7099="","",VLOOKUP(A7099,Tabulka3[[Číslo smlouvy   u pravidelné činnosti]:[Příjmení]],3,0))</f>
        <v/>
      </c>
      <c r="C7099" s="15" t="str">
        <f>IF(A7099="","",VLOOKUP(A7099,Tabulka3[[Číslo smlouvy   u pravidelné činnosti]:[Příjmení]],4,0))</f>
        <v/>
      </c>
      <c r="F7099" s="94"/>
      <c r="H7099" s="113"/>
      <c r="I7099" s="113"/>
      <c r="K7099" s="15"/>
      <c r="L7099" s="15"/>
      <c r="M7099" s="15">
        <f t="shared" si="330"/>
        <v>1</v>
      </c>
      <c r="N7099" s="15" t="str">
        <f t="shared" si="331"/>
        <v>-</v>
      </c>
      <c r="O7099" s="150">
        <f t="shared" si="332"/>
        <v>0</v>
      </c>
      <c r="P7099" s="15" t="str">
        <f>IF(COUNTIF('Personálie dobrovolníků '!U:X,N7099)&gt;0,"ANO","")</f>
        <v/>
      </c>
      <c r="Q7099" s="15"/>
    </row>
    <row r="7100" spans="2:17" s="25" customFormat="1" x14ac:dyDescent="0.3">
      <c r="B7100" s="15" t="str">
        <f>IF(A7100="","",VLOOKUP(A7100,Tabulka3[[Číslo smlouvy   u pravidelné činnosti]:[Příjmení]],3,0))</f>
        <v/>
      </c>
      <c r="C7100" s="15" t="str">
        <f>IF(A7100="","",VLOOKUP(A7100,Tabulka3[[Číslo smlouvy   u pravidelné činnosti]:[Příjmení]],4,0))</f>
        <v/>
      </c>
      <c r="F7100" s="94"/>
      <c r="H7100" s="113"/>
      <c r="I7100" s="113"/>
      <c r="K7100" s="15"/>
      <c r="L7100" s="15"/>
      <c r="M7100" s="15">
        <f t="shared" si="330"/>
        <v>1</v>
      </c>
      <c r="N7100" s="15" t="str">
        <f t="shared" si="331"/>
        <v>-</v>
      </c>
      <c r="O7100" s="150">
        <f t="shared" si="332"/>
        <v>0</v>
      </c>
      <c r="P7100" s="15" t="str">
        <f>IF(COUNTIF('Personálie dobrovolníků '!U:X,N7100)&gt;0,"ANO","")</f>
        <v/>
      </c>
      <c r="Q7100" s="15"/>
    </row>
    <row r="7101" spans="2:17" s="25" customFormat="1" x14ac:dyDescent="0.3">
      <c r="B7101" s="15" t="str">
        <f>IF(A7101="","",VLOOKUP(A7101,Tabulka3[[Číslo smlouvy   u pravidelné činnosti]:[Příjmení]],3,0))</f>
        <v/>
      </c>
      <c r="C7101" s="15" t="str">
        <f>IF(A7101="","",VLOOKUP(A7101,Tabulka3[[Číslo smlouvy   u pravidelné činnosti]:[Příjmení]],4,0))</f>
        <v/>
      </c>
      <c r="F7101" s="94"/>
      <c r="H7101" s="113"/>
      <c r="I7101" s="113"/>
      <c r="K7101" s="15"/>
      <c r="L7101" s="15"/>
      <c r="M7101" s="15">
        <f t="shared" si="330"/>
        <v>1</v>
      </c>
      <c r="N7101" s="15" t="str">
        <f t="shared" si="331"/>
        <v>-</v>
      </c>
      <c r="O7101" s="150">
        <f t="shared" si="332"/>
        <v>0</v>
      </c>
      <c r="P7101" s="15" t="str">
        <f>IF(COUNTIF('Personálie dobrovolníků '!U:X,N7101)&gt;0,"ANO","")</f>
        <v/>
      </c>
      <c r="Q7101" s="15"/>
    </row>
    <row r="7102" spans="2:17" s="25" customFormat="1" x14ac:dyDescent="0.3">
      <c r="B7102" s="15" t="str">
        <f>IF(A7102="","",VLOOKUP(A7102,Tabulka3[[Číslo smlouvy   u pravidelné činnosti]:[Příjmení]],3,0))</f>
        <v/>
      </c>
      <c r="C7102" s="15" t="str">
        <f>IF(A7102="","",VLOOKUP(A7102,Tabulka3[[Číslo smlouvy   u pravidelné činnosti]:[Příjmení]],4,0))</f>
        <v/>
      </c>
      <c r="F7102" s="94"/>
      <c r="H7102" s="113"/>
      <c r="I7102" s="113"/>
      <c r="K7102" s="15"/>
      <c r="L7102" s="15"/>
      <c r="M7102" s="15">
        <f t="shared" si="330"/>
        <v>1</v>
      </c>
      <c r="N7102" s="15" t="str">
        <f t="shared" si="331"/>
        <v>-</v>
      </c>
      <c r="O7102" s="150">
        <f t="shared" si="332"/>
        <v>0</v>
      </c>
      <c r="P7102" s="15" t="str">
        <f>IF(COUNTIF('Personálie dobrovolníků '!U:X,N7102)&gt;0,"ANO","")</f>
        <v/>
      </c>
      <c r="Q7102" s="15"/>
    </row>
    <row r="7103" spans="2:17" s="25" customFormat="1" x14ac:dyDescent="0.3">
      <c r="B7103" s="15" t="str">
        <f>IF(A7103="","",VLOOKUP(A7103,Tabulka3[[Číslo smlouvy   u pravidelné činnosti]:[Příjmení]],3,0))</f>
        <v/>
      </c>
      <c r="C7103" s="15" t="str">
        <f>IF(A7103="","",VLOOKUP(A7103,Tabulka3[[Číslo smlouvy   u pravidelné činnosti]:[Příjmení]],4,0))</f>
        <v/>
      </c>
      <c r="F7103" s="94"/>
      <c r="H7103" s="113"/>
      <c r="I7103" s="113"/>
      <c r="K7103" s="15"/>
      <c r="L7103" s="15"/>
      <c r="M7103" s="15">
        <f t="shared" si="330"/>
        <v>1</v>
      </c>
      <c r="N7103" s="15" t="str">
        <f t="shared" si="331"/>
        <v>-</v>
      </c>
      <c r="O7103" s="150">
        <f t="shared" si="332"/>
        <v>0</v>
      </c>
      <c r="P7103" s="15" t="str">
        <f>IF(COUNTIF('Personálie dobrovolníků '!U:X,N7103)&gt;0,"ANO","")</f>
        <v/>
      </c>
      <c r="Q7103" s="15"/>
    </row>
    <row r="7104" spans="2:17" s="25" customFormat="1" x14ac:dyDescent="0.3">
      <c r="B7104" s="15" t="str">
        <f>IF(A7104="","",VLOOKUP(A7104,Tabulka3[[Číslo smlouvy   u pravidelné činnosti]:[Příjmení]],3,0))</f>
        <v/>
      </c>
      <c r="C7104" s="15" t="str">
        <f>IF(A7104="","",VLOOKUP(A7104,Tabulka3[[Číslo smlouvy   u pravidelné činnosti]:[Příjmení]],4,0))</f>
        <v/>
      </c>
      <c r="F7104" s="94"/>
      <c r="H7104" s="113"/>
      <c r="I7104" s="113"/>
      <c r="K7104" s="15"/>
      <c r="L7104" s="15"/>
      <c r="M7104" s="15">
        <f t="shared" si="330"/>
        <v>1</v>
      </c>
      <c r="N7104" s="15" t="str">
        <f t="shared" si="331"/>
        <v>-</v>
      </c>
      <c r="O7104" s="150">
        <f t="shared" si="332"/>
        <v>0</v>
      </c>
      <c r="P7104" s="15" t="str">
        <f>IF(COUNTIF('Personálie dobrovolníků '!U:X,N7104)&gt;0,"ANO","")</f>
        <v/>
      </c>
      <c r="Q7104" s="15"/>
    </row>
    <row r="7105" spans="2:17" s="25" customFormat="1" x14ac:dyDescent="0.3">
      <c r="B7105" s="15" t="str">
        <f>IF(A7105="","",VLOOKUP(A7105,Tabulka3[[Číslo smlouvy   u pravidelné činnosti]:[Příjmení]],3,0))</f>
        <v/>
      </c>
      <c r="C7105" s="15" t="str">
        <f>IF(A7105="","",VLOOKUP(A7105,Tabulka3[[Číslo smlouvy   u pravidelné činnosti]:[Příjmení]],4,0))</f>
        <v/>
      </c>
      <c r="F7105" s="94"/>
      <c r="H7105" s="113"/>
      <c r="I7105" s="113"/>
      <c r="K7105" s="15"/>
      <c r="L7105" s="15"/>
      <c r="M7105" s="15">
        <f t="shared" si="330"/>
        <v>1</v>
      </c>
      <c r="N7105" s="15" t="str">
        <f t="shared" si="331"/>
        <v>-</v>
      </c>
      <c r="O7105" s="150">
        <f t="shared" si="332"/>
        <v>0</v>
      </c>
      <c r="P7105" s="15" t="str">
        <f>IF(COUNTIF('Personálie dobrovolníků '!U:X,N7105)&gt;0,"ANO","")</f>
        <v/>
      </c>
      <c r="Q7105" s="15"/>
    </row>
    <row r="7106" spans="2:17" s="25" customFormat="1" x14ac:dyDescent="0.3">
      <c r="B7106" s="15" t="str">
        <f>IF(A7106="","",VLOOKUP(A7106,Tabulka3[[Číslo smlouvy   u pravidelné činnosti]:[Příjmení]],3,0))</f>
        <v/>
      </c>
      <c r="C7106" s="15" t="str">
        <f>IF(A7106="","",VLOOKUP(A7106,Tabulka3[[Číslo smlouvy   u pravidelné činnosti]:[Příjmení]],4,0))</f>
        <v/>
      </c>
      <c r="F7106" s="94"/>
      <c r="H7106" s="113"/>
      <c r="I7106" s="113"/>
      <c r="K7106" s="15"/>
      <c r="L7106" s="15"/>
      <c r="M7106" s="15">
        <f t="shared" si="330"/>
        <v>1</v>
      </c>
      <c r="N7106" s="15" t="str">
        <f t="shared" si="331"/>
        <v>-</v>
      </c>
      <c r="O7106" s="150">
        <f t="shared" si="332"/>
        <v>0</v>
      </c>
      <c r="P7106" s="15" t="str">
        <f>IF(COUNTIF('Personálie dobrovolníků '!U:X,N7106)&gt;0,"ANO","")</f>
        <v/>
      </c>
      <c r="Q7106" s="15"/>
    </row>
    <row r="7107" spans="2:17" s="25" customFormat="1" x14ac:dyDescent="0.3">
      <c r="B7107" s="15" t="str">
        <f>IF(A7107="","",VLOOKUP(A7107,Tabulka3[[Číslo smlouvy   u pravidelné činnosti]:[Příjmení]],3,0))</f>
        <v/>
      </c>
      <c r="C7107" s="15" t="str">
        <f>IF(A7107="","",VLOOKUP(A7107,Tabulka3[[Číslo smlouvy   u pravidelné činnosti]:[Příjmení]],4,0))</f>
        <v/>
      </c>
      <c r="F7107" s="94"/>
      <c r="H7107" s="113"/>
      <c r="I7107" s="113"/>
      <c r="K7107" s="15"/>
      <c r="L7107" s="15"/>
      <c r="M7107" s="15">
        <f t="shared" si="330"/>
        <v>1</v>
      </c>
      <c r="N7107" s="15" t="str">
        <f t="shared" si="331"/>
        <v>-</v>
      </c>
      <c r="O7107" s="150">
        <f t="shared" si="332"/>
        <v>0</v>
      </c>
      <c r="P7107" s="15" t="str">
        <f>IF(COUNTIF('Personálie dobrovolníků '!U:X,N7107)&gt;0,"ANO","")</f>
        <v/>
      </c>
      <c r="Q7107" s="15"/>
    </row>
    <row r="7108" spans="2:17" s="25" customFormat="1" x14ac:dyDescent="0.3">
      <c r="B7108" s="15" t="str">
        <f>IF(A7108="","",VLOOKUP(A7108,Tabulka3[[Číslo smlouvy   u pravidelné činnosti]:[Příjmení]],3,0))</f>
        <v/>
      </c>
      <c r="C7108" s="15" t="str">
        <f>IF(A7108="","",VLOOKUP(A7108,Tabulka3[[Číslo smlouvy   u pravidelné činnosti]:[Příjmení]],4,0))</f>
        <v/>
      </c>
      <c r="F7108" s="94"/>
      <c r="H7108" s="113"/>
      <c r="I7108" s="113"/>
      <c r="K7108" s="15"/>
      <c r="L7108" s="15"/>
      <c r="M7108" s="15">
        <f t="shared" ref="M7108:M7171" si="333">IF(OR(
   AND($H7108=$K$12, $I7108=$L$4),
   AND($H7108=$K$12, $I7108=$L$5),
   AND($H7108=$K$12, $I7108=$L$6),
   AND($H7108=$K$12, $I7108=$L$7),
   AND($H7108=$K$11, $I7108=$L$4),
   AND($H7108=$K$11, $I7108=$L$5),
   AND($H7108=$K$11, $I7108=$L$6),
   AND($H7108=$K$11, $I7108=$L$7),
   AND($H7108=$K$5, $I7108=$L$5),
   AND($H7108=$K$6, $I7108=$L$4),
   AND($H7108=$K$6, $I7108=$L$5),
   AND($H7108=$K$6, $I7108=$L$7),
   AND($H7108=$K$4, $I7108=$L$6),
), 0, 1)</f>
        <v>1</v>
      </c>
      <c r="N7108" s="15" t="str">
        <f t="shared" ref="N7108:N7171" si="334">A7108 &amp; "-" &amp; J7108</f>
        <v>-</v>
      </c>
      <c r="O7108" s="150">
        <f t="shared" ref="O7108:O7171" si="335">IF(AND(M7108&lt;&gt;0, P7108="ANO"), 1, 0)</f>
        <v>0</v>
      </c>
      <c r="P7108" s="15" t="str">
        <f>IF(COUNTIF('Personálie dobrovolníků '!U:X,N7108)&gt;0,"ANO","")</f>
        <v/>
      </c>
      <c r="Q7108" s="15"/>
    </row>
    <row r="7109" spans="2:17" s="25" customFormat="1" x14ac:dyDescent="0.3">
      <c r="B7109" s="15" t="str">
        <f>IF(A7109="","",VLOOKUP(A7109,Tabulka3[[Číslo smlouvy   u pravidelné činnosti]:[Příjmení]],3,0))</f>
        <v/>
      </c>
      <c r="C7109" s="15" t="str">
        <f>IF(A7109="","",VLOOKUP(A7109,Tabulka3[[Číslo smlouvy   u pravidelné činnosti]:[Příjmení]],4,0))</f>
        <v/>
      </c>
      <c r="F7109" s="94"/>
      <c r="H7109" s="113"/>
      <c r="I7109" s="113"/>
      <c r="K7109" s="15"/>
      <c r="L7109" s="15"/>
      <c r="M7109" s="15">
        <f t="shared" si="333"/>
        <v>1</v>
      </c>
      <c r="N7109" s="15" t="str">
        <f t="shared" si="334"/>
        <v>-</v>
      </c>
      <c r="O7109" s="150">
        <f t="shared" si="335"/>
        <v>0</v>
      </c>
      <c r="P7109" s="15" t="str">
        <f>IF(COUNTIF('Personálie dobrovolníků '!U:X,N7109)&gt;0,"ANO","")</f>
        <v/>
      </c>
      <c r="Q7109" s="15"/>
    </row>
    <row r="7110" spans="2:17" s="25" customFormat="1" x14ac:dyDescent="0.3">
      <c r="B7110" s="15" t="str">
        <f>IF(A7110="","",VLOOKUP(A7110,Tabulka3[[Číslo smlouvy   u pravidelné činnosti]:[Příjmení]],3,0))</f>
        <v/>
      </c>
      <c r="C7110" s="15" t="str">
        <f>IF(A7110="","",VLOOKUP(A7110,Tabulka3[[Číslo smlouvy   u pravidelné činnosti]:[Příjmení]],4,0))</f>
        <v/>
      </c>
      <c r="F7110" s="94"/>
      <c r="H7110" s="113"/>
      <c r="I7110" s="113"/>
      <c r="K7110" s="15"/>
      <c r="L7110" s="15"/>
      <c r="M7110" s="15">
        <f t="shared" si="333"/>
        <v>1</v>
      </c>
      <c r="N7110" s="15" t="str">
        <f t="shared" si="334"/>
        <v>-</v>
      </c>
      <c r="O7110" s="150">
        <f t="shared" si="335"/>
        <v>0</v>
      </c>
      <c r="P7110" s="15" t="str">
        <f>IF(COUNTIF('Personálie dobrovolníků '!U:X,N7110)&gt;0,"ANO","")</f>
        <v/>
      </c>
      <c r="Q7110" s="15"/>
    </row>
    <row r="7111" spans="2:17" s="25" customFormat="1" x14ac:dyDescent="0.3">
      <c r="B7111" s="15" t="str">
        <f>IF(A7111="","",VLOOKUP(A7111,Tabulka3[[Číslo smlouvy   u pravidelné činnosti]:[Příjmení]],3,0))</f>
        <v/>
      </c>
      <c r="C7111" s="15" t="str">
        <f>IF(A7111="","",VLOOKUP(A7111,Tabulka3[[Číslo smlouvy   u pravidelné činnosti]:[Příjmení]],4,0))</f>
        <v/>
      </c>
      <c r="F7111" s="94"/>
      <c r="H7111" s="113"/>
      <c r="I7111" s="113"/>
      <c r="K7111" s="15"/>
      <c r="L7111" s="15"/>
      <c r="M7111" s="15">
        <f t="shared" si="333"/>
        <v>1</v>
      </c>
      <c r="N7111" s="15" t="str">
        <f t="shared" si="334"/>
        <v>-</v>
      </c>
      <c r="O7111" s="150">
        <f t="shared" si="335"/>
        <v>0</v>
      </c>
      <c r="P7111" s="15" t="str">
        <f>IF(COUNTIF('Personálie dobrovolníků '!U:X,N7111)&gt;0,"ANO","")</f>
        <v/>
      </c>
      <c r="Q7111" s="15"/>
    </row>
    <row r="7112" spans="2:17" s="25" customFormat="1" x14ac:dyDescent="0.3">
      <c r="B7112" s="15" t="str">
        <f>IF(A7112="","",VLOOKUP(A7112,Tabulka3[[Číslo smlouvy   u pravidelné činnosti]:[Příjmení]],3,0))</f>
        <v/>
      </c>
      <c r="C7112" s="15" t="str">
        <f>IF(A7112="","",VLOOKUP(A7112,Tabulka3[[Číslo smlouvy   u pravidelné činnosti]:[Příjmení]],4,0))</f>
        <v/>
      </c>
      <c r="F7112" s="94"/>
      <c r="H7112" s="113"/>
      <c r="I7112" s="113"/>
      <c r="K7112" s="15"/>
      <c r="L7112" s="15"/>
      <c r="M7112" s="15">
        <f t="shared" si="333"/>
        <v>1</v>
      </c>
      <c r="N7112" s="15" t="str">
        <f t="shared" si="334"/>
        <v>-</v>
      </c>
      <c r="O7112" s="150">
        <f t="shared" si="335"/>
        <v>0</v>
      </c>
      <c r="P7112" s="15" t="str">
        <f>IF(COUNTIF('Personálie dobrovolníků '!U:X,N7112)&gt;0,"ANO","")</f>
        <v/>
      </c>
      <c r="Q7112" s="15"/>
    </row>
    <row r="7113" spans="2:17" s="25" customFormat="1" x14ac:dyDescent="0.3">
      <c r="B7113" s="15" t="str">
        <f>IF(A7113="","",VLOOKUP(A7113,Tabulka3[[Číslo smlouvy   u pravidelné činnosti]:[Příjmení]],3,0))</f>
        <v/>
      </c>
      <c r="C7113" s="15" t="str">
        <f>IF(A7113="","",VLOOKUP(A7113,Tabulka3[[Číslo smlouvy   u pravidelné činnosti]:[Příjmení]],4,0))</f>
        <v/>
      </c>
      <c r="F7113" s="94"/>
      <c r="H7113" s="113"/>
      <c r="I7113" s="113"/>
      <c r="K7113" s="15"/>
      <c r="L7113" s="15"/>
      <c r="M7113" s="15">
        <f t="shared" si="333"/>
        <v>1</v>
      </c>
      <c r="N7113" s="15" t="str">
        <f t="shared" si="334"/>
        <v>-</v>
      </c>
      <c r="O7113" s="150">
        <f t="shared" si="335"/>
        <v>0</v>
      </c>
      <c r="P7113" s="15" t="str">
        <f>IF(COUNTIF('Personálie dobrovolníků '!U:X,N7113)&gt;0,"ANO","")</f>
        <v/>
      </c>
      <c r="Q7113" s="15"/>
    </row>
    <row r="7114" spans="2:17" s="25" customFormat="1" x14ac:dyDescent="0.3">
      <c r="B7114" s="15" t="str">
        <f>IF(A7114="","",VLOOKUP(A7114,Tabulka3[[Číslo smlouvy   u pravidelné činnosti]:[Příjmení]],3,0))</f>
        <v/>
      </c>
      <c r="C7114" s="15" t="str">
        <f>IF(A7114="","",VLOOKUP(A7114,Tabulka3[[Číslo smlouvy   u pravidelné činnosti]:[Příjmení]],4,0))</f>
        <v/>
      </c>
      <c r="F7114" s="94"/>
      <c r="H7114" s="113"/>
      <c r="I7114" s="113"/>
      <c r="K7114" s="15"/>
      <c r="L7114" s="15"/>
      <c r="M7114" s="15">
        <f t="shared" si="333"/>
        <v>1</v>
      </c>
      <c r="N7114" s="15" t="str">
        <f t="shared" si="334"/>
        <v>-</v>
      </c>
      <c r="O7114" s="150">
        <f t="shared" si="335"/>
        <v>0</v>
      </c>
      <c r="P7114" s="15" t="str">
        <f>IF(COUNTIF('Personálie dobrovolníků '!U:X,N7114)&gt;0,"ANO","")</f>
        <v/>
      </c>
      <c r="Q7114" s="15"/>
    </row>
    <row r="7115" spans="2:17" s="25" customFormat="1" x14ac:dyDescent="0.3">
      <c r="B7115" s="15" t="str">
        <f>IF(A7115="","",VLOOKUP(A7115,Tabulka3[[Číslo smlouvy   u pravidelné činnosti]:[Příjmení]],3,0))</f>
        <v/>
      </c>
      <c r="C7115" s="15" t="str">
        <f>IF(A7115="","",VLOOKUP(A7115,Tabulka3[[Číslo smlouvy   u pravidelné činnosti]:[Příjmení]],4,0))</f>
        <v/>
      </c>
      <c r="F7115" s="94"/>
      <c r="H7115" s="113"/>
      <c r="I7115" s="113"/>
      <c r="K7115" s="15"/>
      <c r="L7115" s="15"/>
      <c r="M7115" s="15">
        <f t="shared" si="333"/>
        <v>1</v>
      </c>
      <c r="N7115" s="15" t="str">
        <f t="shared" si="334"/>
        <v>-</v>
      </c>
      <c r="O7115" s="150">
        <f t="shared" si="335"/>
        <v>0</v>
      </c>
      <c r="P7115" s="15" t="str">
        <f>IF(COUNTIF('Personálie dobrovolníků '!U:X,N7115)&gt;0,"ANO","")</f>
        <v/>
      </c>
      <c r="Q7115" s="15"/>
    </row>
    <row r="7116" spans="2:17" s="25" customFormat="1" x14ac:dyDescent="0.3">
      <c r="B7116" s="15" t="str">
        <f>IF(A7116="","",VLOOKUP(A7116,Tabulka3[[Číslo smlouvy   u pravidelné činnosti]:[Příjmení]],3,0))</f>
        <v/>
      </c>
      <c r="C7116" s="15" t="str">
        <f>IF(A7116="","",VLOOKUP(A7116,Tabulka3[[Číslo smlouvy   u pravidelné činnosti]:[Příjmení]],4,0))</f>
        <v/>
      </c>
      <c r="F7116" s="94"/>
      <c r="H7116" s="113"/>
      <c r="I7116" s="113"/>
      <c r="K7116" s="15"/>
      <c r="L7116" s="15"/>
      <c r="M7116" s="15">
        <f t="shared" si="333"/>
        <v>1</v>
      </c>
      <c r="N7116" s="15" t="str">
        <f t="shared" si="334"/>
        <v>-</v>
      </c>
      <c r="O7116" s="150">
        <f t="shared" si="335"/>
        <v>0</v>
      </c>
      <c r="P7116" s="15" t="str">
        <f>IF(COUNTIF('Personálie dobrovolníků '!U:X,N7116)&gt;0,"ANO","")</f>
        <v/>
      </c>
      <c r="Q7116" s="15"/>
    </row>
    <row r="7117" spans="2:17" s="25" customFormat="1" x14ac:dyDescent="0.3">
      <c r="B7117" s="15" t="str">
        <f>IF(A7117="","",VLOOKUP(A7117,Tabulka3[[Číslo smlouvy   u pravidelné činnosti]:[Příjmení]],3,0))</f>
        <v/>
      </c>
      <c r="C7117" s="15" t="str">
        <f>IF(A7117="","",VLOOKUP(A7117,Tabulka3[[Číslo smlouvy   u pravidelné činnosti]:[Příjmení]],4,0))</f>
        <v/>
      </c>
      <c r="F7117" s="94"/>
      <c r="H7117" s="113"/>
      <c r="I7117" s="113"/>
      <c r="K7117" s="15"/>
      <c r="L7117" s="15"/>
      <c r="M7117" s="15">
        <f t="shared" si="333"/>
        <v>1</v>
      </c>
      <c r="N7117" s="15" t="str">
        <f t="shared" si="334"/>
        <v>-</v>
      </c>
      <c r="O7117" s="150">
        <f t="shared" si="335"/>
        <v>0</v>
      </c>
      <c r="P7117" s="15" t="str">
        <f>IF(COUNTIF('Personálie dobrovolníků '!U:X,N7117)&gt;0,"ANO","")</f>
        <v/>
      </c>
      <c r="Q7117" s="15"/>
    </row>
    <row r="7118" spans="2:17" s="25" customFormat="1" x14ac:dyDescent="0.3">
      <c r="B7118" s="15" t="str">
        <f>IF(A7118="","",VLOOKUP(A7118,Tabulka3[[Číslo smlouvy   u pravidelné činnosti]:[Příjmení]],3,0))</f>
        <v/>
      </c>
      <c r="C7118" s="15" t="str">
        <f>IF(A7118="","",VLOOKUP(A7118,Tabulka3[[Číslo smlouvy   u pravidelné činnosti]:[Příjmení]],4,0))</f>
        <v/>
      </c>
      <c r="F7118" s="94"/>
      <c r="H7118" s="113"/>
      <c r="I7118" s="113"/>
      <c r="K7118" s="15"/>
      <c r="L7118" s="15"/>
      <c r="M7118" s="15">
        <f t="shared" si="333"/>
        <v>1</v>
      </c>
      <c r="N7118" s="15" t="str">
        <f t="shared" si="334"/>
        <v>-</v>
      </c>
      <c r="O7118" s="150">
        <f t="shared" si="335"/>
        <v>0</v>
      </c>
      <c r="P7118" s="15" t="str">
        <f>IF(COUNTIF('Personálie dobrovolníků '!U:X,N7118)&gt;0,"ANO","")</f>
        <v/>
      </c>
      <c r="Q7118" s="15"/>
    </row>
    <row r="7119" spans="2:17" s="25" customFormat="1" x14ac:dyDescent="0.3">
      <c r="B7119" s="15" t="str">
        <f>IF(A7119="","",VLOOKUP(A7119,Tabulka3[[Číslo smlouvy   u pravidelné činnosti]:[Příjmení]],3,0))</f>
        <v/>
      </c>
      <c r="C7119" s="15" t="str">
        <f>IF(A7119="","",VLOOKUP(A7119,Tabulka3[[Číslo smlouvy   u pravidelné činnosti]:[Příjmení]],4,0))</f>
        <v/>
      </c>
      <c r="F7119" s="94"/>
      <c r="H7119" s="113"/>
      <c r="I7119" s="113"/>
      <c r="K7119" s="15"/>
      <c r="L7119" s="15"/>
      <c r="M7119" s="15">
        <f t="shared" si="333"/>
        <v>1</v>
      </c>
      <c r="N7119" s="15" t="str">
        <f t="shared" si="334"/>
        <v>-</v>
      </c>
      <c r="O7119" s="150">
        <f t="shared" si="335"/>
        <v>0</v>
      </c>
      <c r="P7119" s="15" t="str">
        <f>IF(COUNTIF('Personálie dobrovolníků '!U:X,N7119)&gt;0,"ANO","")</f>
        <v/>
      </c>
      <c r="Q7119" s="15"/>
    </row>
    <row r="7120" spans="2:17" s="25" customFormat="1" x14ac:dyDescent="0.3">
      <c r="B7120" s="15" t="str">
        <f>IF(A7120="","",VLOOKUP(A7120,Tabulka3[[Číslo smlouvy   u pravidelné činnosti]:[Příjmení]],3,0))</f>
        <v/>
      </c>
      <c r="C7120" s="15" t="str">
        <f>IF(A7120="","",VLOOKUP(A7120,Tabulka3[[Číslo smlouvy   u pravidelné činnosti]:[Příjmení]],4,0))</f>
        <v/>
      </c>
      <c r="F7120" s="94"/>
      <c r="H7120" s="113"/>
      <c r="I7120" s="113"/>
      <c r="K7120" s="15"/>
      <c r="L7120" s="15"/>
      <c r="M7120" s="15">
        <f t="shared" si="333"/>
        <v>1</v>
      </c>
      <c r="N7120" s="15" t="str">
        <f t="shared" si="334"/>
        <v>-</v>
      </c>
      <c r="O7120" s="150">
        <f t="shared" si="335"/>
        <v>0</v>
      </c>
      <c r="P7120" s="15" t="str">
        <f>IF(COUNTIF('Personálie dobrovolníků '!U:X,N7120)&gt;0,"ANO","")</f>
        <v/>
      </c>
      <c r="Q7120" s="15"/>
    </row>
    <row r="7121" spans="2:17" s="25" customFormat="1" x14ac:dyDescent="0.3">
      <c r="B7121" s="15" t="str">
        <f>IF(A7121="","",VLOOKUP(A7121,Tabulka3[[Číslo smlouvy   u pravidelné činnosti]:[Příjmení]],3,0))</f>
        <v/>
      </c>
      <c r="C7121" s="15" t="str">
        <f>IF(A7121="","",VLOOKUP(A7121,Tabulka3[[Číslo smlouvy   u pravidelné činnosti]:[Příjmení]],4,0))</f>
        <v/>
      </c>
      <c r="F7121" s="94"/>
      <c r="H7121" s="113"/>
      <c r="I7121" s="113"/>
      <c r="K7121" s="15"/>
      <c r="L7121" s="15"/>
      <c r="M7121" s="15">
        <f t="shared" si="333"/>
        <v>1</v>
      </c>
      <c r="N7121" s="15" t="str">
        <f t="shared" si="334"/>
        <v>-</v>
      </c>
      <c r="O7121" s="150">
        <f t="shared" si="335"/>
        <v>0</v>
      </c>
      <c r="P7121" s="15" t="str">
        <f>IF(COUNTIF('Personálie dobrovolníků '!U:X,N7121)&gt;0,"ANO","")</f>
        <v/>
      </c>
      <c r="Q7121" s="15"/>
    </row>
    <row r="7122" spans="2:17" s="25" customFormat="1" x14ac:dyDescent="0.3">
      <c r="B7122" s="15" t="str">
        <f>IF(A7122="","",VLOOKUP(A7122,Tabulka3[[Číslo smlouvy   u pravidelné činnosti]:[Příjmení]],3,0))</f>
        <v/>
      </c>
      <c r="C7122" s="15" t="str">
        <f>IF(A7122="","",VLOOKUP(A7122,Tabulka3[[Číslo smlouvy   u pravidelné činnosti]:[Příjmení]],4,0))</f>
        <v/>
      </c>
      <c r="F7122" s="94"/>
      <c r="H7122" s="113"/>
      <c r="I7122" s="113"/>
      <c r="K7122" s="15"/>
      <c r="L7122" s="15"/>
      <c r="M7122" s="15">
        <f t="shared" si="333"/>
        <v>1</v>
      </c>
      <c r="N7122" s="15" t="str">
        <f t="shared" si="334"/>
        <v>-</v>
      </c>
      <c r="O7122" s="150">
        <f t="shared" si="335"/>
        <v>0</v>
      </c>
      <c r="P7122" s="15" t="str">
        <f>IF(COUNTIF('Personálie dobrovolníků '!U:X,N7122)&gt;0,"ANO","")</f>
        <v/>
      </c>
      <c r="Q7122" s="15"/>
    </row>
    <row r="7123" spans="2:17" s="25" customFormat="1" x14ac:dyDescent="0.3">
      <c r="B7123" s="15" t="str">
        <f>IF(A7123="","",VLOOKUP(A7123,Tabulka3[[Číslo smlouvy   u pravidelné činnosti]:[Příjmení]],3,0))</f>
        <v/>
      </c>
      <c r="C7123" s="15" t="str">
        <f>IF(A7123="","",VLOOKUP(A7123,Tabulka3[[Číslo smlouvy   u pravidelné činnosti]:[Příjmení]],4,0))</f>
        <v/>
      </c>
      <c r="F7123" s="94"/>
      <c r="H7123" s="113"/>
      <c r="I7123" s="113"/>
      <c r="K7123" s="15"/>
      <c r="L7123" s="15"/>
      <c r="M7123" s="15">
        <f t="shared" si="333"/>
        <v>1</v>
      </c>
      <c r="N7123" s="15" t="str">
        <f t="shared" si="334"/>
        <v>-</v>
      </c>
      <c r="O7123" s="150">
        <f t="shared" si="335"/>
        <v>0</v>
      </c>
      <c r="P7123" s="15" t="str">
        <f>IF(COUNTIF('Personálie dobrovolníků '!U:X,N7123)&gt;0,"ANO","")</f>
        <v/>
      </c>
      <c r="Q7123" s="15"/>
    </row>
    <row r="7124" spans="2:17" s="25" customFormat="1" x14ac:dyDescent="0.3">
      <c r="B7124" s="15" t="str">
        <f>IF(A7124="","",VLOOKUP(A7124,Tabulka3[[Číslo smlouvy   u pravidelné činnosti]:[Příjmení]],3,0))</f>
        <v/>
      </c>
      <c r="C7124" s="15" t="str">
        <f>IF(A7124="","",VLOOKUP(A7124,Tabulka3[[Číslo smlouvy   u pravidelné činnosti]:[Příjmení]],4,0))</f>
        <v/>
      </c>
      <c r="F7124" s="94"/>
      <c r="H7124" s="113"/>
      <c r="I7124" s="113"/>
      <c r="K7124" s="15"/>
      <c r="L7124" s="15"/>
      <c r="M7124" s="15">
        <f t="shared" si="333"/>
        <v>1</v>
      </c>
      <c r="N7124" s="15" t="str">
        <f t="shared" si="334"/>
        <v>-</v>
      </c>
      <c r="O7124" s="150">
        <f t="shared" si="335"/>
        <v>0</v>
      </c>
      <c r="P7124" s="15" t="str">
        <f>IF(COUNTIF('Personálie dobrovolníků '!U:X,N7124)&gt;0,"ANO","")</f>
        <v/>
      </c>
      <c r="Q7124" s="15"/>
    </row>
    <row r="7125" spans="2:17" s="25" customFormat="1" x14ac:dyDescent="0.3">
      <c r="B7125" s="15" t="str">
        <f>IF(A7125="","",VLOOKUP(A7125,Tabulka3[[Číslo smlouvy   u pravidelné činnosti]:[Příjmení]],3,0))</f>
        <v/>
      </c>
      <c r="C7125" s="15" t="str">
        <f>IF(A7125="","",VLOOKUP(A7125,Tabulka3[[Číslo smlouvy   u pravidelné činnosti]:[Příjmení]],4,0))</f>
        <v/>
      </c>
      <c r="F7125" s="94"/>
      <c r="H7125" s="113"/>
      <c r="I7125" s="113"/>
      <c r="K7125" s="15"/>
      <c r="L7125" s="15"/>
      <c r="M7125" s="15">
        <f t="shared" si="333"/>
        <v>1</v>
      </c>
      <c r="N7125" s="15" t="str">
        <f t="shared" si="334"/>
        <v>-</v>
      </c>
      <c r="O7125" s="150">
        <f t="shared" si="335"/>
        <v>0</v>
      </c>
      <c r="P7125" s="15" t="str">
        <f>IF(COUNTIF('Personálie dobrovolníků '!U:X,N7125)&gt;0,"ANO","")</f>
        <v/>
      </c>
      <c r="Q7125" s="15"/>
    </row>
    <row r="7126" spans="2:17" s="25" customFormat="1" x14ac:dyDescent="0.3">
      <c r="B7126" s="15" t="str">
        <f>IF(A7126="","",VLOOKUP(A7126,Tabulka3[[Číslo smlouvy   u pravidelné činnosti]:[Příjmení]],3,0))</f>
        <v/>
      </c>
      <c r="C7126" s="15" t="str">
        <f>IF(A7126="","",VLOOKUP(A7126,Tabulka3[[Číslo smlouvy   u pravidelné činnosti]:[Příjmení]],4,0))</f>
        <v/>
      </c>
      <c r="F7126" s="94"/>
      <c r="H7126" s="113"/>
      <c r="I7126" s="113"/>
      <c r="K7126" s="15"/>
      <c r="L7126" s="15"/>
      <c r="M7126" s="15">
        <f t="shared" si="333"/>
        <v>1</v>
      </c>
      <c r="N7126" s="15" t="str">
        <f t="shared" si="334"/>
        <v>-</v>
      </c>
      <c r="O7126" s="150">
        <f t="shared" si="335"/>
        <v>0</v>
      </c>
      <c r="P7126" s="15" t="str">
        <f>IF(COUNTIF('Personálie dobrovolníků '!U:X,N7126)&gt;0,"ANO","")</f>
        <v/>
      </c>
      <c r="Q7126" s="15"/>
    </row>
    <row r="7127" spans="2:17" s="25" customFormat="1" x14ac:dyDescent="0.3">
      <c r="B7127" s="15" t="str">
        <f>IF(A7127="","",VLOOKUP(A7127,Tabulka3[[Číslo smlouvy   u pravidelné činnosti]:[Příjmení]],3,0))</f>
        <v/>
      </c>
      <c r="C7127" s="15" t="str">
        <f>IF(A7127="","",VLOOKUP(A7127,Tabulka3[[Číslo smlouvy   u pravidelné činnosti]:[Příjmení]],4,0))</f>
        <v/>
      </c>
      <c r="F7127" s="94"/>
      <c r="H7127" s="113"/>
      <c r="I7127" s="113"/>
      <c r="K7127" s="15"/>
      <c r="L7127" s="15"/>
      <c r="M7127" s="15">
        <f t="shared" si="333"/>
        <v>1</v>
      </c>
      <c r="N7127" s="15" t="str">
        <f t="shared" si="334"/>
        <v>-</v>
      </c>
      <c r="O7127" s="150">
        <f t="shared" si="335"/>
        <v>0</v>
      </c>
      <c r="P7127" s="15" t="str">
        <f>IF(COUNTIF('Personálie dobrovolníků '!U:X,N7127)&gt;0,"ANO","")</f>
        <v/>
      </c>
      <c r="Q7127" s="15"/>
    </row>
    <row r="7128" spans="2:17" s="25" customFormat="1" x14ac:dyDescent="0.3">
      <c r="B7128" s="15" t="str">
        <f>IF(A7128="","",VLOOKUP(A7128,Tabulka3[[Číslo smlouvy   u pravidelné činnosti]:[Příjmení]],3,0))</f>
        <v/>
      </c>
      <c r="C7128" s="15" t="str">
        <f>IF(A7128="","",VLOOKUP(A7128,Tabulka3[[Číslo smlouvy   u pravidelné činnosti]:[Příjmení]],4,0))</f>
        <v/>
      </c>
      <c r="F7128" s="94"/>
      <c r="H7128" s="113"/>
      <c r="I7128" s="113"/>
      <c r="K7128" s="15"/>
      <c r="L7128" s="15"/>
      <c r="M7128" s="15">
        <f t="shared" si="333"/>
        <v>1</v>
      </c>
      <c r="N7128" s="15" t="str">
        <f t="shared" si="334"/>
        <v>-</v>
      </c>
      <c r="O7128" s="150">
        <f t="shared" si="335"/>
        <v>0</v>
      </c>
      <c r="P7128" s="15" t="str">
        <f>IF(COUNTIF('Personálie dobrovolníků '!U:X,N7128)&gt;0,"ANO","")</f>
        <v/>
      </c>
      <c r="Q7128" s="15"/>
    </row>
    <row r="7129" spans="2:17" s="25" customFormat="1" x14ac:dyDescent="0.3">
      <c r="B7129" s="15" t="str">
        <f>IF(A7129="","",VLOOKUP(A7129,Tabulka3[[Číslo smlouvy   u pravidelné činnosti]:[Příjmení]],3,0))</f>
        <v/>
      </c>
      <c r="C7129" s="15" t="str">
        <f>IF(A7129="","",VLOOKUP(A7129,Tabulka3[[Číslo smlouvy   u pravidelné činnosti]:[Příjmení]],4,0))</f>
        <v/>
      </c>
      <c r="F7129" s="94"/>
      <c r="H7129" s="113"/>
      <c r="I7129" s="113"/>
      <c r="K7129" s="15"/>
      <c r="L7129" s="15"/>
      <c r="M7129" s="15">
        <f t="shared" si="333"/>
        <v>1</v>
      </c>
      <c r="N7129" s="15" t="str">
        <f t="shared" si="334"/>
        <v>-</v>
      </c>
      <c r="O7129" s="150">
        <f t="shared" si="335"/>
        <v>0</v>
      </c>
      <c r="P7129" s="15" t="str">
        <f>IF(COUNTIF('Personálie dobrovolníků '!U:X,N7129)&gt;0,"ANO","")</f>
        <v/>
      </c>
      <c r="Q7129" s="15"/>
    </row>
    <row r="7130" spans="2:17" s="25" customFormat="1" x14ac:dyDescent="0.3">
      <c r="B7130" s="15" t="str">
        <f>IF(A7130="","",VLOOKUP(A7130,Tabulka3[[Číslo smlouvy   u pravidelné činnosti]:[Příjmení]],3,0))</f>
        <v/>
      </c>
      <c r="C7130" s="15" t="str">
        <f>IF(A7130="","",VLOOKUP(A7130,Tabulka3[[Číslo smlouvy   u pravidelné činnosti]:[Příjmení]],4,0))</f>
        <v/>
      </c>
      <c r="F7130" s="94"/>
      <c r="H7130" s="113"/>
      <c r="I7130" s="113"/>
      <c r="K7130" s="15"/>
      <c r="L7130" s="15"/>
      <c r="M7130" s="15">
        <f t="shared" si="333"/>
        <v>1</v>
      </c>
      <c r="N7130" s="15" t="str">
        <f t="shared" si="334"/>
        <v>-</v>
      </c>
      <c r="O7130" s="150">
        <f t="shared" si="335"/>
        <v>0</v>
      </c>
      <c r="P7130" s="15" t="str">
        <f>IF(COUNTIF('Personálie dobrovolníků '!U:X,N7130)&gt;0,"ANO","")</f>
        <v/>
      </c>
      <c r="Q7130" s="15"/>
    </row>
    <row r="7131" spans="2:17" s="25" customFormat="1" x14ac:dyDescent="0.3">
      <c r="B7131" s="15" t="str">
        <f>IF(A7131="","",VLOOKUP(A7131,Tabulka3[[Číslo smlouvy   u pravidelné činnosti]:[Příjmení]],3,0))</f>
        <v/>
      </c>
      <c r="C7131" s="15" t="str">
        <f>IF(A7131="","",VLOOKUP(A7131,Tabulka3[[Číslo smlouvy   u pravidelné činnosti]:[Příjmení]],4,0))</f>
        <v/>
      </c>
      <c r="F7131" s="94"/>
      <c r="H7131" s="113"/>
      <c r="I7131" s="113"/>
      <c r="K7131" s="15"/>
      <c r="L7131" s="15"/>
      <c r="M7131" s="15">
        <f t="shared" si="333"/>
        <v>1</v>
      </c>
      <c r="N7131" s="15" t="str">
        <f t="shared" si="334"/>
        <v>-</v>
      </c>
      <c r="O7131" s="150">
        <f t="shared" si="335"/>
        <v>0</v>
      </c>
      <c r="P7131" s="15" t="str">
        <f>IF(COUNTIF('Personálie dobrovolníků '!U:X,N7131)&gt;0,"ANO","")</f>
        <v/>
      </c>
      <c r="Q7131" s="15"/>
    </row>
    <row r="7132" spans="2:17" s="25" customFormat="1" x14ac:dyDescent="0.3">
      <c r="B7132" s="15" t="str">
        <f>IF(A7132="","",VLOOKUP(A7132,Tabulka3[[Číslo smlouvy   u pravidelné činnosti]:[Příjmení]],3,0))</f>
        <v/>
      </c>
      <c r="C7132" s="15" t="str">
        <f>IF(A7132="","",VLOOKUP(A7132,Tabulka3[[Číslo smlouvy   u pravidelné činnosti]:[Příjmení]],4,0))</f>
        <v/>
      </c>
      <c r="F7132" s="94"/>
      <c r="H7132" s="113"/>
      <c r="I7132" s="113"/>
      <c r="K7132" s="15"/>
      <c r="L7132" s="15"/>
      <c r="M7132" s="15">
        <f t="shared" si="333"/>
        <v>1</v>
      </c>
      <c r="N7132" s="15" t="str">
        <f t="shared" si="334"/>
        <v>-</v>
      </c>
      <c r="O7132" s="150">
        <f t="shared" si="335"/>
        <v>0</v>
      </c>
      <c r="P7132" s="15" t="str">
        <f>IF(COUNTIF('Personálie dobrovolníků '!U:X,N7132)&gt;0,"ANO","")</f>
        <v/>
      </c>
      <c r="Q7132" s="15"/>
    </row>
    <row r="7133" spans="2:17" s="25" customFormat="1" x14ac:dyDescent="0.3">
      <c r="B7133" s="15" t="str">
        <f>IF(A7133="","",VLOOKUP(A7133,Tabulka3[[Číslo smlouvy   u pravidelné činnosti]:[Příjmení]],3,0))</f>
        <v/>
      </c>
      <c r="C7133" s="15" t="str">
        <f>IF(A7133="","",VLOOKUP(A7133,Tabulka3[[Číslo smlouvy   u pravidelné činnosti]:[Příjmení]],4,0))</f>
        <v/>
      </c>
      <c r="F7133" s="94"/>
      <c r="H7133" s="113"/>
      <c r="I7133" s="113"/>
      <c r="K7133" s="15"/>
      <c r="L7133" s="15"/>
      <c r="M7133" s="15">
        <f t="shared" si="333"/>
        <v>1</v>
      </c>
      <c r="N7133" s="15" t="str">
        <f t="shared" si="334"/>
        <v>-</v>
      </c>
      <c r="O7133" s="150">
        <f t="shared" si="335"/>
        <v>0</v>
      </c>
      <c r="P7133" s="15" t="str">
        <f>IF(COUNTIF('Personálie dobrovolníků '!U:X,N7133)&gt;0,"ANO","")</f>
        <v/>
      </c>
      <c r="Q7133" s="15"/>
    </row>
    <row r="7134" spans="2:17" s="25" customFormat="1" x14ac:dyDescent="0.3">
      <c r="B7134" s="15" t="str">
        <f>IF(A7134="","",VLOOKUP(A7134,Tabulka3[[Číslo smlouvy   u pravidelné činnosti]:[Příjmení]],3,0))</f>
        <v/>
      </c>
      <c r="C7134" s="15" t="str">
        <f>IF(A7134="","",VLOOKUP(A7134,Tabulka3[[Číslo smlouvy   u pravidelné činnosti]:[Příjmení]],4,0))</f>
        <v/>
      </c>
      <c r="F7134" s="94"/>
      <c r="H7134" s="113"/>
      <c r="I7134" s="113"/>
      <c r="K7134" s="15"/>
      <c r="L7134" s="15"/>
      <c r="M7134" s="15">
        <f t="shared" si="333"/>
        <v>1</v>
      </c>
      <c r="N7134" s="15" t="str">
        <f t="shared" si="334"/>
        <v>-</v>
      </c>
      <c r="O7134" s="150">
        <f t="shared" si="335"/>
        <v>0</v>
      </c>
      <c r="P7134" s="15" t="str">
        <f>IF(COUNTIF('Personálie dobrovolníků '!U:X,N7134)&gt;0,"ANO","")</f>
        <v/>
      </c>
      <c r="Q7134" s="15"/>
    </row>
    <row r="7135" spans="2:17" s="25" customFormat="1" x14ac:dyDescent="0.3">
      <c r="B7135" s="15" t="str">
        <f>IF(A7135="","",VLOOKUP(A7135,Tabulka3[[Číslo smlouvy   u pravidelné činnosti]:[Příjmení]],3,0))</f>
        <v/>
      </c>
      <c r="C7135" s="15" t="str">
        <f>IF(A7135="","",VLOOKUP(A7135,Tabulka3[[Číslo smlouvy   u pravidelné činnosti]:[Příjmení]],4,0))</f>
        <v/>
      </c>
      <c r="F7135" s="94"/>
      <c r="H7135" s="113"/>
      <c r="I7135" s="113"/>
      <c r="K7135" s="15"/>
      <c r="L7135" s="15"/>
      <c r="M7135" s="15">
        <f t="shared" si="333"/>
        <v>1</v>
      </c>
      <c r="N7135" s="15" t="str">
        <f t="shared" si="334"/>
        <v>-</v>
      </c>
      <c r="O7135" s="150">
        <f t="shared" si="335"/>
        <v>0</v>
      </c>
      <c r="P7135" s="15" t="str">
        <f>IF(COUNTIF('Personálie dobrovolníků '!U:X,N7135)&gt;0,"ANO","")</f>
        <v/>
      </c>
      <c r="Q7135" s="15"/>
    </row>
    <row r="7136" spans="2:17" s="25" customFormat="1" x14ac:dyDescent="0.3">
      <c r="B7136" s="15" t="str">
        <f>IF(A7136="","",VLOOKUP(A7136,Tabulka3[[Číslo smlouvy   u pravidelné činnosti]:[Příjmení]],3,0))</f>
        <v/>
      </c>
      <c r="C7136" s="15" t="str">
        <f>IF(A7136="","",VLOOKUP(A7136,Tabulka3[[Číslo smlouvy   u pravidelné činnosti]:[Příjmení]],4,0))</f>
        <v/>
      </c>
      <c r="F7136" s="94"/>
      <c r="H7136" s="113"/>
      <c r="I7136" s="113"/>
      <c r="K7136" s="15"/>
      <c r="L7136" s="15"/>
      <c r="M7136" s="15">
        <f t="shared" si="333"/>
        <v>1</v>
      </c>
      <c r="N7136" s="15" t="str">
        <f t="shared" si="334"/>
        <v>-</v>
      </c>
      <c r="O7136" s="150">
        <f t="shared" si="335"/>
        <v>0</v>
      </c>
      <c r="P7136" s="15" t="str">
        <f>IF(COUNTIF('Personálie dobrovolníků '!U:X,N7136)&gt;0,"ANO","")</f>
        <v/>
      </c>
      <c r="Q7136" s="15"/>
    </row>
    <row r="7137" spans="2:17" s="25" customFormat="1" x14ac:dyDescent="0.3">
      <c r="B7137" s="15" t="str">
        <f>IF(A7137="","",VLOOKUP(A7137,Tabulka3[[Číslo smlouvy   u pravidelné činnosti]:[Příjmení]],3,0))</f>
        <v/>
      </c>
      <c r="C7137" s="15" t="str">
        <f>IF(A7137="","",VLOOKUP(A7137,Tabulka3[[Číslo smlouvy   u pravidelné činnosti]:[Příjmení]],4,0))</f>
        <v/>
      </c>
      <c r="F7137" s="94"/>
      <c r="H7137" s="113"/>
      <c r="I7137" s="113"/>
      <c r="K7137" s="15"/>
      <c r="L7137" s="15"/>
      <c r="M7137" s="15">
        <f t="shared" si="333"/>
        <v>1</v>
      </c>
      <c r="N7137" s="15" t="str">
        <f t="shared" si="334"/>
        <v>-</v>
      </c>
      <c r="O7137" s="150">
        <f t="shared" si="335"/>
        <v>0</v>
      </c>
      <c r="P7137" s="15" t="str">
        <f>IF(COUNTIF('Personálie dobrovolníků '!U:X,N7137)&gt;0,"ANO","")</f>
        <v/>
      </c>
      <c r="Q7137" s="15"/>
    </row>
    <row r="7138" spans="2:17" s="25" customFormat="1" x14ac:dyDescent="0.3">
      <c r="B7138" s="15" t="str">
        <f>IF(A7138="","",VLOOKUP(A7138,Tabulka3[[Číslo smlouvy   u pravidelné činnosti]:[Příjmení]],3,0))</f>
        <v/>
      </c>
      <c r="C7138" s="15" t="str">
        <f>IF(A7138="","",VLOOKUP(A7138,Tabulka3[[Číslo smlouvy   u pravidelné činnosti]:[Příjmení]],4,0))</f>
        <v/>
      </c>
      <c r="F7138" s="94"/>
      <c r="H7138" s="113"/>
      <c r="I7138" s="113"/>
      <c r="K7138" s="15"/>
      <c r="L7138" s="15"/>
      <c r="M7138" s="15">
        <f t="shared" si="333"/>
        <v>1</v>
      </c>
      <c r="N7138" s="15" t="str">
        <f t="shared" si="334"/>
        <v>-</v>
      </c>
      <c r="O7138" s="150">
        <f t="shared" si="335"/>
        <v>0</v>
      </c>
      <c r="P7138" s="15" t="str">
        <f>IF(COUNTIF('Personálie dobrovolníků '!U:X,N7138)&gt;0,"ANO","")</f>
        <v/>
      </c>
      <c r="Q7138" s="15"/>
    </row>
    <row r="7139" spans="2:17" s="25" customFormat="1" x14ac:dyDescent="0.3">
      <c r="B7139" s="15" t="str">
        <f>IF(A7139="","",VLOOKUP(A7139,Tabulka3[[Číslo smlouvy   u pravidelné činnosti]:[Příjmení]],3,0))</f>
        <v/>
      </c>
      <c r="C7139" s="15" t="str">
        <f>IF(A7139="","",VLOOKUP(A7139,Tabulka3[[Číslo smlouvy   u pravidelné činnosti]:[Příjmení]],4,0))</f>
        <v/>
      </c>
      <c r="F7139" s="94"/>
      <c r="H7139" s="113"/>
      <c r="I7139" s="113"/>
      <c r="K7139" s="15"/>
      <c r="L7139" s="15"/>
      <c r="M7139" s="15">
        <f t="shared" si="333"/>
        <v>1</v>
      </c>
      <c r="N7139" s="15" t="str">
        <f t="shared" si="334"/>
        <v>-</v>
      </c>
      <c r="O7139" s="150">
        <f t="shared" si="335"/>
        <v>0</v>
      </c>
      <c r="P7139" s="15" t="str">
        <f>IF(COUNTIF('Personálie dobrovolníků '!U:X,N7139)&gt;0,"ANO","")</f>
        <v/>
      </c>
      <c r="Q7139" s="15"/>
    </row>
    <row r="7140" spans="2:17" s="25" customFormat="1" x14ac:dyDescent="0.3">
      <c r="B7140" s="15" t="str">
        <f>IF(A7140="","",VLOOKUP(A7140,Tabulka3[[Číslo smlouvy   u pravidelné činnosti]:[Příjmení]],3,0))</f>
        <v/>
      </c>
      <c r="C7140" s="15" t="str">
        <f>IF(A7140="","",VLOOKUP(A7140,Tabulka3[[Číslo smlouvy   u pravidelné činnosti]:[Příjmení]],4,0))</f>
        <v/>
      </c>
      <c r="F7140" s="94"/>
      <c r="H7140" s="113"/>
      <c r="I7140" s="113"/>
      <c r="K7140" s="15"/>
      <c r="L7140" s="15"/>
      <c r="M7140" s="15">
        <f t="shared" si="333"/>
        <v>1</v>
      </c>
      <c r="N7140" s="15" t="str">
        <f t="shared" si="334"/>
        <v>-</v>
      </c>
      <c r="O7140" s="150">
        <f t="shared" si="335"/>
        <v>0</v>
      </c>
      <c r="P7140" s="15" t="str">
        <f>IF(COUNTIF('Personálie dobrovolníků '!U:X,N7140)&gt;0,"ANO","")</f>
        <v/>
      </c>
      <c r="Q7140" s="15"/>
    </row>
    <row r="7141" spans="2:17" s="25" customFormat="1" x14ac:dyDescent="0.3">
      <c r="B7141" s="15" t="str">
        <f>IF(A7141="","",VLOOKUP(A7141,Tabulka3[[Číslo smlouvy   u pravidelné činnosti]:[Příjmení]],3,0))</f>
        <v/>
      </c>
      <c r="C7141" s="15" t="str">
        <f>IF(A7141="","",VLOOKUP(A7141,Tabulka3[[Číslo smlouvy   u pravidelné činnosti]:[Příjmení]],4,0))</f>
        <v/>
      </c>
      <c r="F7141" s="94"/>
      <c r="H7141" s="113"/>
      <c r="I7141" s="113"/>
      <c r="K7141" s="15"/>
      <c r="L7141" s="15"/>
      <c r="M7141" s="15">
        <f t="shared" si="333"/>
        <v>1</v>
      </c>
      <c r="N7141" s="15" t="str">
        <f t="shared" si="334"/>
        <v>-</v>
      </c>
      <c r="O7141" s="150">
        <f t="shared" si="335"/>
        <v>0</v>
      </c>
      <c r="P7141" s="15" t="str">
        <f>IF(COUNTIF('Personálie dobrovolníků '!U:X,N7141)&gt;0,"ANO","")</f>
        <v/>
      </c>
      <c r="Q7141" s="15"/>
    </row>
    <row r="7142" spans="2:17" s="25" customFormat="1" x14ac:dyDescent="0.3">
      <c r="B7142" s="15" t="str">
        <f>IF(A7142="","",VLOOKUP(A7142,Tabulka3[[Číslo smlouvy   u pravidelné činnosti]:[Příjmení]],3,0))</f>
        <v/>
      </c>
      <c r="C7142" s="15" t="str">
        <f>IF(A7142="","",VLOOKUP(A7142,Tabulka3[[Číslo smlouvy   u pravidelné činnosti]:[Příjmení]],4,0))</f>
        <v/>
      </c>
      <c r="F7142" s="94"/>
      <c r="H7142" s="113"/>
      <c r="I7142" s="113"/>
      <c r="K7142" s="15"/>
      <c r="L7142" s="15"/>
      <c r="M7142" s="15">
        <f t="shared" si="333"/>
        <v>1</v>
      </c>
      <c r="N7142" s="15" t="str">
        <f t="shared" si="334"/>
        <v>-</v>
      </c>
      <c r="O7142" s="150">
        <f t="shared" si="335"/>
        <v>0</v>
      </c>
      <c r="P7142" s="15" t="str">
        <f>IF(COUNTIF('Personálie dobrovolníků '!U:X,N7142)&gt;0,"ANO","")</f>
        <v/>
      </c>
      <c r="Q7142" s="15"/>
    </row>
    <row r="7143" spans="2:17" s="25" customFormat="1" x14ac:dyDescent="0.3">
      <c r="B7143" s="15" t="str">
        <f>IF(A7143="","",VLOOKUP(A7143,Tabulka3[[Číslo smlouvy   u pravidelné činnosti]:[Příjmení]],3,0))</f>
        <v/>
      </c>
      <c r="C7143" s="15" t="str">
        <f>IF(A7143="","",VLOOKUP(A7143,Tabulka3[[Číslo smlouvy   u pravidelné činnosti]:[Příjmení]],4,0))</f>
        <v/>
      </c>
      <c r="F7143" s="94"/>
      <c r="H7143" s="113"/>
      <c r="I7143" s="113"/>
      <c r="K7143" s="15"/>
      <c r="L7143" s="15"/>
      <c r="M7143" s="15">
        <f t="shared" si="333"/>
        <v>1</v>
      </c>
      <c r="N7143" s="15" t="str">
        <f t="shared" si="334"/>
        <v>-</v>
      </c>
      <c r="O7143" s="150">
        <f t="shared" si="335"/>
        <v>0</v>
      </c>
      <c r="P7143" s="15" t="str">
        <f>IF(COUNTIF('Personálie dobrovolníků '!U:X,N7143)&gt;0,"ANO","")</f>
        <v/>
      </c>
      <c r="Q7143" s="15"/>
    </row>
    <row r="7144" spans="2:17" s="25" customFormat="1" x14ac:dyDescent="0.3">
      <c r="B7144" s="15" t="str">
        <f>IF(A7144="","",VLOOKUP(A7144,Tabulka3[[Číslo smlouvy   u pravidelné činnosti]:[Příjmení]],3,0))</f>
        <v/>
      </c>
      <c r="C7144" s="15" t="str">
        <f>IF(A7144="","",VLOOKUP(A7144,Tabulka3[[Číslo smlouvy   u pravidelné činnosti]:[Příjmení]],4,0))</f>
        <v/>
      </c>
      <c r="F7144" s="94"/>
      <c r="H7144" s="113"/>
      <c r="I7144" s="113"/>
      <c r="K7144" s="15"/>
      <c r="L7144" s="15"/>
      <c r="M7144" s="15">
        <f t="shared" si="333"/>
        <v>1</v>
      </c>
      <c r="N7144" s="15" t="str">
        <f t="shared" si="334"/>
        <v>-</v>
      </c>
      <c r="O7144" s="150">
        <f t="shared" si="335"/>
        <v>0</v>
      </c>
      <c r="P7144" s="15" t="str">
        <f>IF(COUNTIF('Personálie dobrovolníků '!U:X,N7144)&gt;0,"ANO","")</f>
        <v/>
      </c>
      <c r="Q7144" s="15"/>
    </row>
    <row r="7145" spans="2:17" s="25" customFormat="1" x14ac:dyDescent="0.3">
      <c r="B7145" s="15" t="str">
        <f>IF(A7145="","",VLOOKUP(A7145,Tabulka3[[Číslo smlouvy   u pravidelné činnosti]:[Příjmení]],3,0))</f>
        <v/>
      </c>
      <c r="C7145" s="15" t="str">
        <f>IF(A7145="","",VLOOKUP(A7145,Tabulka3[[Číslo smlouvy   u pravidelné činnosti]:[Příjmení]],4,0))</f>
        <v/>
      </c>
      <c r="F7145" s="94"/>
      <c r="H7145" s="113"/>
      <c r="I7145" s="113"/>
      <c r="K7145" s="15"/>
      <c r="L7145" s="15"/>
      <c r="M7145" s="15">
        <f t="shared" si="333"/>
        <v>1</v>
      </c>
      <c r="N7145" s="15" t="str">
        <f t="shared" si="334"/>
        <v>-</v>
      </c>
      <c r="O7145" s="150">
        <f t="shared" si="335"/>
        <v>0</v>
      </c>
      <c r="P7145" s="15" t="str">
        <f>IF(COUNTIF('Personálie dobrovolníků '!U:X,N7145)&gt;0,"ANO","")</f>
        <v/>
      </c>
      <c r="Q7145" s="15"/>
    </row>
    <row r="7146" spans="2:17" s="25" customFormat="1" x14ac:dyDescent="0.3">
      <c r="B7146" s="15" t="str">
        <f>IF(A7146="","",VLOOKUP(A7146,Tabulka3[[Číslo smlouvy   u pravidelné činnosti]:[Příjmení]],3,0))</f>
        <v/>
      </c>
      <c r="C7146" s="15" t="str">
        <f>IF(A7146="","",VLOOKUP(A7146,Tabulka3[[Číslo smlouvy   u pravidelné činnosti]:[Příjmení]],4,0))</f>
        <v/>
      </c>
      <c r="F7146" s="94"/>
      <c r="H7146" s="113"/>
      <c r="I7146" s="113"/>
      <c r="K7146" s="15"/>
      <c r="L7146" s="15"/>
      <c r="M7146" s="15">
        <f t="shared" si="333"/>
        <v>1</v>
      </c>
      <c r="N7146" s="15" t="str">
        <f t="shared" si="334"/>
        <v>-</v>
      </c>
      <c r="O7146" s="150">
        <f t="shared" si="335"/>
        <v>0</v>
      </c>
      <c r="P7146" s="15" t="str">
        <f>IF(COUNTIF('Personálie dobrovolníků '!U:X,N7146)&gt;0,"ANO","")</f>
        <v/>
      </c>
      <c r="Q7146" s="15"/>
    </row>
    <row r="7147" spans="2:17" s="25" customFormat="1" x14ac:dyDescent="0.3">
      <c r="B7147" s="15" t="str">
        <f>IF(A7147="","",VLOOKUP(A7147,Tabulka3[[Číslo smlouvy   u pravidelné činnosti]:[Příjmení]],3,0))</f>
        <v/>
      </c>
      <c r="C7147" s="15" t="str">
        <f>IF(A7147="","",VLOOKUP(A7147,Tabulka3[[Číslo smlouvy   u pravidelné činnosti]:[Příjmení]],4,0))</f>
        <v/>
      </c>
      <c r="F7147" s="94"/>
      <c r="H7147" s="113"/>
      <c r="I7147" s="113"/>
      <c r="K7147" s="15"/>
      <c r="L7147" s="15"/>
      <c r="M7147" s="15">
        <f t="shared" si="333"/>
        <v>1</v>
      </c>
      <c r="N7147" s="15" t="str">
        <f t="shared" si="334"/>
        <v>-</v>
      </c>
      <c r="O7147" s="150">
        <f t="shared" si="335"/>
        <v>0</v>
      </c>
      <c r="P7147" s="15" t="str">
        <f>IF(COUNTIF('Personálie dobrovolníků '!U:X,N7147)&gt;0,"ANO","")</f>
        <v/>
      </c>
      <c r="Q7147" s="15"/>
    </row>
    <row r="7148" spans="2:17" s="25" customFormat="1" x14ac:dyDescent="0.3">
      <c r="B7148" s="15" t="str">
        <f>IF(A7148="","",VLOOKUP(A7148,Tabulka3[[Číslo smlouvy   u pravidelné činnosti]:[Příjmení]],3,0))</f>
        <v/>
      </c>
      <c r="C7148" s="15" t="str">
        <f>IF(A7148="","",VLOOKUP(A7148,Tabulka3[[Číslo smlouvy   u pravidelné činnosti]:[Příjmení]],4,0))</f>
        <v/>
      </c>
      <c r="F7148" s="94"/>
      <c r="H7148" s="113"/>
      <c r="I7148" s="113"/>
      <c r="K7148" s="15"/>
      <c r="L7148" s="15"/>
      <c r="M7148" s="15">
        <f t="shared" si="333"/>
        <v>1</v>
      </c>
      <c r="N7148" s="15" t="str">
        <f t="shared" si="334"/>
        <v>-</v>
      </c>
      <c r="O7148" s="150">
        <f t="shared" si="335"/>
        <v>0</v>
      </c>
      <c r="P7148" s="15" t="str">
        <f>IF(COUNTIF('Personálie dobrovolníků '!U:X,N7148)&gt;0,"ANO","")</f>
        <v/>
      </c>
      <c r="Q7148" s="15"/>
    </row>
    <row r="7149" spans="2:17" s="25" customFormat="1" x14ac:dyDescent="0.3">
      <c r="B7149" s="15" t="str">
        <f>IF(A7149="","",VLOOKUP(A7149,Tabulka3[[Číslo smlouvy   u pravidelné činnosti]:[Příjmení]],3,0))</f>
        <v/>
      </c>
      <c r="C7149" s="15" t="str">
        <f>IF(A7149="","",VLOOKUP(A7149,Tabulka3[[Číslo smlouvy   u pravidelné činnosti]:[Příjmení]],4,0))</f>
        <v/>
      </c>
      <c r="F7149" s="94"/>
      <c r="H7149" s="113"/>
      <c r="I7149" s="113"/>
      <c r="K7149" s="15"/>
      <c r="L7149" s="15"/>
      <c r="M7149" s="15">
        <f t="shared" si="333"/>
        <v>1</v>
      </c>
      <c r="N7149" s="15" t="str">
        <f t="shared" si="334"/>
        <v>-</v>
      </c>
      <c r="O7149" s="150">
        <f t="shared" si="335"/>
        <v>0</v>
      </c>
      <c r="P7149" s="15" t="str">
        <f>IF(COUNTIF('Personálie dobrovolníků '!U:X,N7149)&gt;0,"ANO","")</f>
        <v/>
      </c>
      <c r="Q7149" s="15"/>
    </row>
    <row r="7150" spans="2:17" s="25" customFormat="1" x14ac:dyDescent="0.3">
      <c r="B7150" s="15" t="str">
        <f>IF(A7150="","",VLOOKUP(A7150,Tabulka3[[Číslo smlouvy   u pravidelné činnosti]:[Příjmení]],3,0))</f>
        <v/>
      </c>
      <c r="C7150" s="15" t="str">
        <f>IF(A7150="","",VLOOKUP(A7150,Tabulka3[[Číslo smlouvy   u pravidelné činnosti]:[Příjmení]],4,0))</f>
        <v/>
      </c>
      <c r="F7150" s="94"/>
      <c r="H7150" s="113"/>
      <c r="I7150" s="113"/>
      <c r="K7150" s="15"/>
      <c r="L7150" s="15"/>
      <c r="M7150" s="15">
        <f t="shared" si="333"/>
        <v>1</v>
      </c>
      <c r="N7150" s="15" t="str">
        <f t="shared" si="334"/>
        <v>-</v>
      </c>
      <c r="O7150" s="150">
        <f t="shared" si="335"/>
        <v>0</v>
      </c>
      <c r="P7150" s="15" t="str">
        <f>IF(COUNTIF('Personálie dobrovolníků '!U:X,N7150)&gt;0,"ANO","")</f>
        <v/>
      </c>
      <c r="Q7150" s="15"/>
    </row>
    <row r="7151" spans="2:17" s="25" customFormat="1" x14ac:dyDescent="0.3">
      <c r="B7151" s="15" t="str">
        <f>IF(A7151="","",VLOOKUP(A7151,Tabulka3[[Číslo smlouvy   u pravidelné činnosti]:[Příjmení]],3,0))</f>
        <v/>
      </c>
      <c r="C7151" s="15" t="str">
        <f>IF(A7151="","",VLOOKUP(A7151,Tabulka3[[Číslo smlouvy   u pravidelné činnosti]:[Příjmení]],4,0))</f>
        <v/>
      </c>
      <c r="F7151" s="94"/>
      <c r="H7151" s="113"/>
      <c r="I7151" s="113"/>
      <c r="K7151" s="15"/>
      <c r="L7151" s="15"/>
      <c r="M7151" s="15">
        <f t="shared" si="333"/>
        <v>1</v>
      </c>
      <c r="N7151" s="15" t="str">
        <f t="shared" si="334"/>
        <v>-</v>
      </c>
      <c r="O7151" s="150">
        <f t="shared" si="335"/>
        <v>0</v>
      </c>
      <c r="P7151" s="15" t="str">
        <f>IF(COUNTIF('Personálie dobrovolníků '!U:X,N7151)&gt;0,"ANO","")</f>
        <v/>
      </c>
      <c r="Q7151" s="15"/>
    </row>
    <row r="7152" spans="2:17" s="25" customFormat="1" x14ac:dyDescent="0.3">
      <c r="B7152" s="15" t="str">
        <f>IF(A7152="","",VLOOKUP(A7152,Tabulka3[[Číslo smlouvy   u pravidelné činnosti]:[Příjmení]],3,0))</f>
        <v/>
      </c>
      <c r="C7152" s="15" t="str">
        <f>IF(A7152="","",VLOOKUP(A7152,Tabulka3[[Číslo smlouvy   u pravidelné činnosti]:[Příjmení]],4,0))</f>
        <v/>
      </c>
      <c r="F7152" s="94"/>
      <c r="H7152" s="113"/>
      <c r="I7152" s="113"/>
      <c r="K7152" s="15"/>
      <c r="L7152" s="15"/>
      <c r="M7152" s="15">
        <f t="shared" si="333"/>
        <v>1</v>
      </c>
      <c r="N7152" s="15" t="str">
        <f t="shared" si="334"/>
        <v>-</v>
      </c>
      <c r="O7152" s="150">
        <f t="shared" si="335"/>
        <v>0</v>
      </c>
      <c r="P7152" s="15" t="str">
        <f>IF(COUNTIF('Personálie dobrovolníků '!U:X,N7152)&gt;0,"ANO","")</f>
        <v/>
      </c>
      <c r="Q7152" s="15"/>
    </row>
    <row r="7153" spans="2:17" s="25" customFormat="1" x14ac:dyDescent="0.3">
      <c r="B7153" s="15" t="str">
        <f>IF(A7153="","",VLOOKUP(A7153,Tabulka3[[Číslo smlouvy   u pravidelné činnosti]:[Příjmení]],3,0))</f>
        <v/>
      </c>
      <c r="C7153" s="15" t="str">
        <f>IF(A7153="","",VLOOKUP(A7153,Tabulka3[[Číslo smlouvy   u pravidelné činnosti]:[Příjmení]],4,0))</f>
        <v/>
      </c>
      <c r="F7153" s="94"/>
      <c r="H7153" s="113"/>
      <c r="I7153" s="113"/>
      <c r="K7153" s="15"/>
      <c r="L7153" s="15"/>
      <c r="M7153" s="15">
        <f t="shared" si="333"/>
        <v>1</v>
      </c>
      <c r="N7153" s="15" t="str">
        <f t="shared" si="334"/>
        <v>-</v>
      </c>
      <c r="O7153" s="150">
        <f t="shared" si="335"/>
        <v>0</v>
      </c>
      <c r="P7153" s="15" t="str">
        <f>IF(COUNTIF('Personálie dobrovolníků '!U:X,N7153)&gt;0,"ANO","")</f>
        <v/>
      </c>
      <c r="Q7153" s="15"/>
    </row>
    <row r="7154" spans="2:17" s="25" customFormat="1" x14ac:dyDescent="0.3">
      <c r="B7154" s="15" t="str">
        <f>IF(A7154="","",VLOOKUP(A7154,Tabulka3[[Číslo smlouvy   u pravidelné činnosti]:[Příjmení]],3,0))</f>
        <v/>
      </c>
      <c r="C7154" s="15" t="str">
        <f>IF(A7154="","",VLOOKUP(A7154,Tabulka3[[Číslo smlouvy   u pravidelné činnosti]:[Příjmení]],4,0))</f>
        <v/>
      </c>
      <c r="F7154" s="94"/>
      <c r="H7154" s="113"/>
      <c r="I7154" s="113"/>
      <c r="K7154" s="15"/>
      <c r="L7154" s="15"/>
      <c r="M7154" s="15">
        <f t="shared" si="333"/>
        <v>1</v>
      </c>
      <c r="N7154" s="15" t="str">
        <f t="shared" si="334"/>
        <v>-</v>
      </c>
      <c r="O7154" s="150">
        <f t="shared" si="335"/>
        <v>0</v>
      </c>
      <c r="P7154" s="15" t="str">
        <f>IF(COUNTIF('Personálie dobrovolníků '!U:X,N7154)&gt;0,"ANO","")</f>
        <v/>
      </c>
      <c r="Q7154" s="15"/>
    </row>
    <row r="7155" spans="2:17" s="25" customFormat="1" x14ac:dyDescent="0.3">
      <c r="B7155" s="15" t="str">
        <f>IF(A7155="","",VLOOKUP(A7155,Tabulka3[[Číslo smlouvy   u pravidelné činnosti]:[Příjmení]],3,0))</f>
        <v/>
      </c>
      <c r="C7155" s="15" t="str">
        <f>IF(A7155="","",VLOOKUP(A7155,Tabulka3[[Číslo smlouvy   u pravidelné činnosti]:[Příjmení]],4,0))</f>
        <v/>
      </c>
      <c r="F7155" s="94"/>
      <c r="H7155" s="113"/>
      <c r="I7155" s="113"/>
      <c r="K7155" s="15"/>
      <c r="L7155" s="15"/>
      <c r="M7155" s="15">
        <f t="shared" si="333"/>
        <v>1</v>
      </c>
      <c r="N7155" s="15" t="str">
        <f t="shared" si="334"/>
        <v>-</v>
      </c>
      <c r="O7155" s="150">
        <f t="shared" si="335"/>
        <v>0</v>
      </c>
      <c r="P7155" s="15" t="str">
        <f>IF(COUNTIF('Personálie dobrovolníků '!U:X,N7155)&gt;0,"ANO","")</f>
        <v/>
      </c>
      <c r="Q7155" s="15"/>
    </row>
    <row r="7156" spans="2:17" s="25" customFormat="1" x14ac:dyDescent="0.3">
      <c r="B7156" s="15" t="str">
        <f>IF(A7156="","",VLOOKUP(A7156,Tabulka3[[Číslo smlouvy   u pravidelné činnosti]:[Příjmení]],3,0))</f>
        <v/>
      </c>
      <c r="C7156" s="15" t="str">
        <f>IF(A7156="","",VLOOKUP(A7156,Tabulka3[[Číslo smlouvy   u pravidelné činnosti]:[Příjmení]],4,0))</f>
        <v/>
      </c>
      <c r="F7156" s="94"/>
      <c r="H7156" s="113"/>
      <c r="I7156" s="113"/>
      <c r="K7156" s="15"/>
      <c r="L7156" s="15"/>
      <c r="M7156" s="15">
        <f t="shared" si="333"/>
        <v>1</v>
      </c>
      <c r="N7156" s="15" t="str">
        <f t="shared" si="334"/>
        <v>-</v>
      </c>
      <c r="O7156" s="150">
        <f t="shared" si="335"/>
        <v>0</v>
      </c>
      <c r="P7156" s="15" t="str">
        <f>IF(COUNTIF('Personálie dobrovolníků '!U:X,N7156)&gt;0,"ANO","")</f>
        <v/>
      </c>
      <c r="Q7156" s="15"/>
    </row>
    <row r="7157" spans="2:17" s="25" customFormat="1" x14ac:dyDescent="0.3">
      <c r="B7157" s="15" t="str">
        <f>IF(A7157="","",VLOOKUP(A7157,Tabulka3[[Číslo smlouvy   u pravidelné činnosti]:[Příjmení]],3,0))</f>
        <v/>
      </c>
      <c r="C7157" s="15" t="str">
        <f>IF(A7157="","",VLOOKUP(A7157,Tabulka3[[Číslo smlouvy   u pravidelné činnosti]:[Příjmení]],4,0))</f>
        <v/>
      </c>
      <c r="F7157" s="94"/>
      <c r="H7157" s="113"/>
      <c r="I7157" s="113"/>
      <c r="K7157" s="15"/>
      <c r="L7157" s="15"/>
      <c r="M7157" s="15">
        <f t="shared" si="333"/>
        <v>1</v>
      </c>
      <c r="N7157" s="15" t="str">
        <f t="shared" si="334"/>
        <v>-</v>
      </c>
      <c r="O7157" s="150">
        <f t="shared" si="335"/>
        <v>0</v>
      </c>
      <c r="P7157" s="15" t="str">
        <f>IF(COUNTIF('Personálie dobrovolníků '!U:X,N7157)&gt;0,"ANO","")</f>
        <v/>
      </c>
      <c r="Q7157" s="15"/>
    </row>
    <row r="7158" spans="2:17" s="25" customFormat="1" x14ac:dyDescent="0.3">
      <c r="B7158" s="15" t="str">
        <f>IF(A7158="","",VLOOKUP(A7158,Tabulka3[[Číslo smlouvy   u pravidelné činnosti]:[Příjmení]],3,0))</f>
        <v/>
      </c>
      <c r="C7158" s="15" t="str">
        <f>IF(A7158="","",VLOOKUP(A7158,Tabulka3[[Číslo smlouvy   u pravidelné činnosti]:[Příjmení]],4,0))</f>
        <v/>
      </c>
      <c r="F7158" s="94"/>
      <c r="H7158" s="113"/>
      <c r="I7158" s="113"/>
      <c r="K7158" s="15"/>
      <c r="L7158" s="15"/>
      <c r="M7158" s="15">
        <f t="shared" si="333"/>
        <v>1</v>
      </c>
      <c r="N7158" s="15" t="str">
        <f t="shared" si="334"/>
        <v>-</v>
      </c>
      <c r="O7158" s="150">
        <f t="shared" si="335"/>
        <v>0</v>
      </c>
      <c r="P7158" s="15" t="str">
        <f>IF(COUNTIF('Personálie dobrovolníků '!U:X,N7158)&gt;0,"ANO","")</f>
        <v/>
      </c>
      <c r="Q7158" s="15"/>
    </row>
    <row r="7159" spans="2:17" s="25" customFormat="1" x14ac:dyDescent="0.3">
      <c r="B7159" s="15" t="str">
        <f>IF(A7159="","",VLOOKUP(A7159,Tabulka3[[Číslo smlouvy   u pravidelné činnosti]:[Příjmení]],3,0))</f>
        <v/>
      </c>
      <c r="C7159" s="15" t="str">
        <f>IF(A7159="","",VLOOKUP(A7159,Tabulka3[[Číslo smlouvy   u pravidelné činnosti]:[Příjmení]],4,0))</f>
        <v/>
      </c>
      <c r="F7159" s="94"/>
      <c r="H7159" s="113"/>
      <c r="I7159" s="113"/>
      <c r="K7159" s="15"/>
      <c r="L7159" s="15"/>
      <c r="M7159" s="15">
        <f t="shared" si="333"/>
        <v>1</v>
      </c>
      <c r="N7159" s="15" t="str">
        <f t="shared" si="334"/>
        <v>-</v>
      </c>
      <c r="O7159" s="150">
        <f t="shared" si="335"/>
        <v>0</v>
      </c>
      <c r="P7159" s="15" t="str">
        <f>IF(COUNTIF('Personálie dobrovolníků '!U:X,N7159)&gt;0,"ANO","")</f>
        <v/>
      </c>
      <c r="Q7159" s="15"/>
    </row>
    <row r="7160" spans="2:17" s="25" customFormat="1" x14ac:dyDescent="0.3">
      <c r="B7160" s="15" t="str">
        <f>IF(A7160="","",VLOOKUP(A7160,Tabulka3[[Číslo smlouvy   u pravidelné činnosti]:[Příjmení]],3,0))</f>
        <v/>
      </c>
      <c r="C7160" s="15" t="str">
        <f>IF(A7160="","",VLOOKUP(A7160,Tabulka3[[Číslo smlouvy   u pravidelné činnosti]:[Příjmení]],4,0))</f>
        <v/>
      </c>
      <c r="F7160" s="94"/>
      <c r="H7160" s="113"/>
      <c r="I7160" s="113"/>
      <c r="K7160" s="15"/>
      <c r="L7160" s="15"/>
      <c r="M7160" s="15">
        <f t="shared" si="333"/>
        <v>1</v>
      </c>
      <c r="N7160" s="15" t="str">
        <f t="shared" si="334"/>
        <v>-</v>
      </c>
      <c r="O7160" s="150">
        <f t="shared" si="335"/>
        <v>0</v>
      </c>
      <c r="P7160" s="15" t="str">
        <f>IF(COUNTIF('Personálie dobrovolníků '!U:X,N7160)&gt;0,"ANO","")</f>
        <v/>
      </c>
      <c r="Q7160" s="15"/>
    </row>
    <row r="7161" spans="2:17" s="25" customFormat="1" x14ac:dyDescent="0.3">
      <c r="B7161" s="15" t="str">
        <f>IF(A7161="","",VLOOKUP(A7161,Tabulka3[[Číslo smlouvy   u pravidelné činnosti]:[Příjmení]],3,0))</f>
        <v/>
      </c>
      <c r="C7161" s="15" t="str">
        <f>IF(A7161="","",VLOOKUP(A7161,Tabulka3[[Číslo smlouvy   u pravidelné činnosti]:[Příjmení]],4,0))</f>
        <v/>
      </c>
      <c r="F7161" s="94"/>
      <c r="H7161" s="113"/>
      <c r="I7161" s="113"/>
      <c r="K7161" s="15"/>
      <c r="L7161" s="15"/>
      <c r="M7161" s="15">
        <f t="shared" si="333"/>
        <v>1</v>
      </c>
      <c r="N7161" s="15" t="str">
        <f t="shared" si="334"/>
        <v>-</v>
      </c>
      <c r="O7161" s="150">
        <f t="shared" si="335"/>
        <v>0</v>
      </c>
      <c r="P7161" s="15" t="str">
        <f>IF(COUNTIF('Personálie dobrovolníků '!U:X,N7161)&gt;0,"ANO","")</f>
        <v/>
      </c>
      <c r="Q7161" s="15"/>
    </row>
    <row r="7162" spans="2:17" s="25" customFormat="1" x14ac:dyDescent="0.3">
      <c r="B7162" s="15" t="str">
        <f>IF(A7162="","",VLOOKUP(A7162,Tabulka3[[Číslo smlouvy   u pravidelné činnosti]:[Příjmení]],3,0))</f>
        <v/>
      </c>
      <c r="C7162" s="15" t="str">
        <f>IF(A7162="","",VLOOKUP(A7162,Tabulka3[[Číslo smlouvy   u pravidelné činnosti]:[Příjmení]],4,0))</f>
        <v/>
      </c>
      <c r="F7162" s="94"/>
      <c r="H7162" s="113"/>
      <c r="I7162" s="113"/>
      <c r="K7162" s="15"/>
      <c r="L7162" s="15"/>
      <c r="M7162" s="15">
        <f t="shared" si="333"/>
        <v>1</v>
      </c>
      <c r="N7162" s="15" t="str">
        <f t="shared" si="334"/>
        <v>-</v>
      </c>
      <c r="O7162" s="150">
        <f t="shared" si="335"/>
        <v>0</v>
      </c>
      <c r="P7162" s="15" t="str">
        <f>IF(COUNTIF('Personálie dobrovolníků '!U:X,N7162)&gt;0,"ANO","")</f>
        <v/>
      </c>
      <c r="Q7162" s="15"/>
    </row>
    <row r="7163" spans="2:17" s="25" customFormat="1" x14ac:dyDescent="0.3">
      <c r="B7163" s="15" t="str">
        <f>IF(A7163="","",VLOOKUP(A7163,Tabulka3[[Číslo smlouvy   u pravidelné činnosti]:[Příjmení]],3,0))</f>
        <v/>
      </c>
      <c r="C7163" s="15" t="str">
        <f>IF(A7163="","",VLOOKUP(A7163,Tabulka3[[Číslo smlouvy   u pravidelné činnosti]:[Příjmení]],4,0))</f>
        <v/>
      </c>
      <c r="F7163" s="94"/>
      <c r="H7163" s="113"/>
      <c r="I7163" s="113"/>
      <c r="K7163" s="15"/>
      <c r="L7163" s="15"/>
      <c r="M7163" s="15">
        <f t="shared" si="333"/>
        <v>1</v>
      </c>
      <c r="N7163" s="15" t="str">
        <f t="shared" si="334"/>
        <v>-</v>
      </c>
      <c r="O7163" s="150">
        <f t="shared" si="335"/>
        <v>0</v>
      </c>
      <c r="P7163" s="15" t="str">
        <f>IF(COUNTIF('Personálie dobrovolníků '!U:X,N7163)&gt;0,"ANO","")</f>
        <v/>
      </c>
      <c r="Q7163" s="15"/>
    </row>
    <row r="7164" spans="2:17" s="25" customFormat="1" x14ac:dyDescent="0.3">
      <c r="B7164" s="15" t="str">
        <f>IF(A7164="","",VLOOKUP(A7164,Tabulka3[[Číslo smlouvy   u pravidelné činnosti]:[Příjmení]],3,0))</f>
        <v/>
      </c>
      <c r="C7164" s="15" t="str">
        <f>IF(A7164="","",VLOOKUP(A7164,Tabulka3[[Číslo smlouvy   u pravidelné činnosti]:[Příjmení]],4,0))</f>
        <v/>
      </c>
      <c r="F7164" s="94"/>
      <c r="H7164" s="113"/>
      <c r="I7164" s="113"/>
      <c r="K7164" s="15"/>
      <c r="L7164" s="15"/>
      <c r="M7164" s="15">
        <f t="shared" si="333"/>
        <v>1</v>
      </c>
      <c r="N7164" s="15" t="str">
        <f t="shared" si="334"/>
        <v>-</v>
      </c>
      <c r="O7164" s="150">
        <f t="shared" si="335"/>
        <v>0</v>
      </c>
      <c r="P7164" s="15" t="str">
        <f>IF(COUNTIF('Personálie dobrovolníků '!U:X,N7164)&gt;0,"ANO","")</f>
        <v/>
      </c>
      <c r="Q7164" s="15"/>
    </row>
    <row r="7165" spans="2:17" s="25" customFormat="1" x14ac:dyDescent="0.3">
      <c r="B7165" s="15" t="str">
        <f>IF(A7165="","",VLOOKUP(A7165,Tabulka3[[Číslo smlouvy   u pravidelné činnosti]:[Příjmení]],3,0))</f>
        <v/>
      </c>
      <c r="C7165" s="15" t="str">
        <f>IF(A7165="","",VLOOKUP(A7165,Tabulka3[[Číslo smlouvy   u pravidelné činnosti]:[Příjmení]],4,0))</f>
        <v/>
      </c>
      <c r="F7165" s="94"/>
      <c r="H7165" s="113"/>
      <c r="I7165" s="113"/>
      <c r="K7165" s="15"/>
      <c r="L7165" s="15"/>
      <c r="M7165" s="15">
        <f t="shared" si="333"/>
        <v>1</v>
      </c>
      <c r="N7165" s="15" t="str">
        <f t="shared" si="334"/>
        <v>-</v>
      </c>
      <c r="O7165" s="150">
        <f t="shared" si="335"/>
        <v>0</v>
      </c>
      <c r="P7165" s="15" t="str">
        <f>IF(COUNTIF('Personálie dobrovolníků '!U:X,N7165)&gt;0,"ANO","")</f>
        <v/>
      </c>
      <c r="Q7165" s="15"/>
    </row>
    <row r="7166" spans="2:17" s="25" customFormat="1" x14ac:dyDescent="0.3">
      <c r="B7166" s="15" t="str">
        <f>IF(A7166="","",VLOOKUP(A7166,Tabulka3[[Číslo smlouvy   u pravidelné činnosti]:[Příjmení]],3,0))</f>
        <v/>
      </c>
      <c r="C7166" s="15" t="str">
        <f>IF(A7166="","",VLOOKUP(A7166,Tabulka3[[Číslo smlouvy   u pravidelné činnosti]:[Příjmení]],4,0))</f>
        <v/>
      </c>
      <c r="F7166" s="94"/>
      <c r="H7166" s="113"/>
      <c r="I7166" s="113"/>
      <c r="K7166" s="15"/>
      <c r="L7166" s="15"/>
      <c r="M7166" s="15">
        <f t="shared" si="333"/>
        <v>1</v>
      </c>
      <c r="N7166" s="15" t="str">
        <f t="shared" si="334"/>
        <v>-</v>
      </c>
      <c r="O7166" s="150">
        <f t="shared" si="335"/>
        <v>0</v>
      </c>
      <c r="P7166" s="15" t="str">
        <f>IF(COUNTIF('Personálie dobrovolníků '!U:X,N7166)&gt;0,"ANO","")</f>
        <v/>
      </c>
      <c r="Q7166" s="15"/>
    </row>
    <row r="7167" spans="2:17" s="25" customFormat="1" x14ac:dyDescent="0.3">
      <c r="B7167" s="15" t="str">
        <f>IF(A7167="","",VLOOKUP(A7167,Tabulka3[[Číslo smlouvy   u pravidelné činnosti]:[Příjmení]],3,0))</f>
        <v/>
      </c>
      <c r="C7167" s="15" t="str">
        <f>IF(A7167="","",VLOOKUP(A7167,Tabulka3[[Číslo smlouvy   u pravidelné činnosti]:[Příjmení]],4,0))</f>
        <v/>
      </c>
      <c r="F7167" s="94"/>
      <c r="H7167" s="113"/>
      <c r="I7167" s="113"/>
      <c r="K7167" s="15"/>
      <c r="L7167" s="15"/>
      <c r="M7167" s="15">
        <f t="shared" si="333"/>
        <v>1</v>
      </c>
      <c r="N7167" s="15" t="str">
        <f t="shared" si="334"/>
        <v>-</v>
      </c>
      <c r="O7167" s="150">
        <f t="shared" si="335"/>
        <v>0</v>
      </c>
      <c r="P7167" s="15" t="str">
        <f>IF(COUNTIF('Personálie dobrovolníků '!U:X,N7167)&gt;0,"ANO","")</f>
        <v/>
      </c>
      <c r="Q7167" s="15"/>
    </row>
    <row r="7168" spans="2:17" s="25" customFormat="1" x14ac:dyDescent="0.3">
      <c r="B7168" s="15" t="str">
        <f>IF(A7168="","",VLOOKUP(A7168,Tabulka3[[Číslo smlouvy   u pravidelné činnosti]:[Příjmení]],3,0))</f>
        <v/>
      </c>
      <c r="C7168" s="15" t="str">
        <f>IF(A7168="","",VLOOKUP(A7168,Tabulka3[[Číslo smlouvy   u pravidelné činnosti]:[Příjmení]],4,0))</f>
        <v/>
      </c>
      <c r="F7168" s="94"/>
      <c r="H7168" s="113"/>
      <c r="I7168" s="113"/>
      <c r="K7168" s="15"/>
      <c r="L7168" s="15"/>
      <c r="M7168" s="15">
        <f t="shared" si="333"/>
        <v>1</v>
      </c>
      <c r="N7168" s="15" t="str">
        <f t="shared" si="334"/>
        <v>-</v>
      </c>
      <c r="O7168" s="150">
        <f t="shared" si="335"/>
        <v>0</v>
      </c>
      <c r="P7168" s="15" t="str">
        <f>IF(COUNTIF('Personálie dobrovolníků '!U:X,N7168)&gt;0,"ANO","")</f>
        <v/>
      </c>
      <c r="Q7168" s="15"/>
    </row>
    <row r="7169" spans="2:17" s="25" customFormat="1" x14ac:dyDescent="0.3">
      <c r="B7169" s="15" t="str">
        <f>IF(A7169="","",VLOOKUP(A7169,Tabulka3[[Číslo smlouvy   u pravidelné činnosti]:[Příjmení]],3,0))</f>
        <v/>
      </c>
      <c r="C7169" s="15" t="str">
        <f>IF(A7169="","",VLOOKUP(A7169,Tabulka3[[Číslo smlouvy   u pravidelné činnosti]:[Příjmení]],4,0))</f>
        <v/>
      </c>
      <c r="F7169" s="94"/>
      <c r="H7169" s="113"/>
      <c r="I7169" s="113"/>
      <c r="K7169" s="15"/>
      <c r="L7169" s="15"/>
      <c r="M7169" s="15">
        <f t="shared" si="333"/>
        <v>1</v>
      </c>
      <c r="N7169" s="15" t="str">
        <f t="shared" si="334"/>
        <v>-</v>
      </c>
      <c r="O7169" s="150">
        <f t="shared" si="335"/>
        <v>0</v>
      </c>
      <c r="P7169" s="15" t="str">
        <f>IF(COUNTIF('Personálie dobrovolníků '!U:X,N7169)&gt;0,"ANO","")</f>
        <v/>
      </c>
      <c r="Q7169" s="15"/>
    </row>
    <row r="7170" spans="2:17" s="25" customFormat="1" x14ac:dyDescent="0.3">
      <c r="B7170" s="15" t="str">
        <f>IF(A7170="","",VLOOKUP(A7170,Tabulka3[[Číslo smlouvy   u pravidelné činnosti]:[Příjmení]],3,0))</f>
        <v/>
      </c>
      <c r="C7170" s="15" t="str">
        <f>IF(A7170="","",VLOOKUP(A7170,Tabulka3[[Číslo smlouvy   u pravidelné činnosti]:[Příjmení]],4,0))</f>
        <v/>
      </c>
      <c r="F7170" s="94"/>
      <c r="H7170" s="113"/>
      <c r="I7170" s="113"/>
      <c r="K7170" s="15"/>
      <c r="L7170" s="15"/>
      <c r="M7170" s="15">
        <f t="shared" si="333"/>
        <v>1</v>
      </c>
      <c r="N7170" s="15" t="str">
        <f t="shared" si="334"/>
        <v>-</v>
      </c>
      <c r="O7170" s="150">
        <f t="shared" si="335"/>
        <v>0</v>
      </c>
      <c r="P7170" s="15" t="str">
        <f>IF(COUNTIF('Personálie dobrovolníků '!U:X,N7170)&gt;0,"ANO","")</f>
        <v/>
      </c>
      <c r="Q7170" s="15"/>
    </row>
    <row r="7171" spans="2:17" s="25" customFormat="1" x14ac:dyDescent="0.3">
      <c r="B7171" s="15" t="str">
        <f>IF(A7171="","",VLOOKUP(A7171,Tabulka3[[Číslo smlouvy   u pravidelné činnosti]:[Příjmení]],3,0))</f>
        <v/>
      </c>
      <c r="C7171" s="15" t="str">
        <f>IF(A7171="","",VLOOKUP(A7171,Tabulka3[[Číslo smlouvy   u pravidelné činnosti]:[Příjmení]],4,0))</f>
        <v/>
      </c>
      <c r="F7171" s="94"/>
      <c r="H7171" s="113"/>
      <c r="I7171" s="113"/>
      <c r="K7171" s="15"/>
      <c r="L7171" s="15"/>
      <c r="M7171" s="15">
        <f t="shared" si="333"/>
        <v>1</v>
      </c>
      <c r="N7171" s="15" t="str">
        <f t="shared" si="334"/>
        <v>-</v>
      </c>
      <c r="O7171" s="150">
        <f t="shared" si="335"/>
        <v>0</v>
      </c>
      <c r="P7171" s="15" t="str">
        <f>IF(COUNTIF('Personálie dobrovolníků '!U:X,N7171)&gt;0,"ANO","")</f>
        <v/>
      </c>
      <c r="Q7171" s="15"/>
    </row>
    <row r="7172" spans="2:17" s="25" customFormat="1" x14ac:dyDescent="0.3">
      <c r="B7172" s="15" t="str">
        <f>IF(A7172="","",VLOOKUP(A7172,Tabulka3[[Číslo smlouvy   u pravidelné činnosti]:[Příjmení]],3,0))</f>
        <v/>
      </c>
      <c r="C7172" s="15" t="str">
        <f>IF(A7172="","",VLOOKUP(A7172,Tabulka3[[Číslo smlouvy   u pravidelné činnosti]:[Příjmení]],4,0))</f>
        <v/>
      </c>
      <c r="F7172" s="94"/>
      <c r="H7172" s="113"/>
      <c r="I7172" s="113"/>
      <c r="K7172" s="15"/>
      <c r="L7172" s="15"/>
      <c r="M7172" s="15">
        <f t="shared" ref="M7172:M7235" si="336">IF(OR(
   AND($H7172=$K$12, $I7172=$L$4),
   AND($H7172=$K$12, $I7172=$L$5),
   AND($H7172=$K$12, $I7172=$L$6),
   AND($H7172=$K$12, $I7172=$L$7),
   AND($H7172=$K$11, $I7172=$L$4),
   AND($H7172=$K$11, $I7172=$L$5),
   AND($H7172=$K$11, $I7172=$L$6),
   AND($H7172=$K$11, $I7172=$L$7),
   AND($H7172=$K$5, $I7172=$L$5),
   AND($H7172=$K$6, $I7172=$L$4),
   AND($H7172=$K$6, $I7172=$L$5),
   AND($H7172=$K$6, $I7172=$L$7),
   AND($H7172=$K$4, $I7172=$L$6),
), 0, 1)</f>
        <v>1</v>
      </c>
      <c r="N7172" s="15" t="str">
        <f t="shared" ref="N7172:N7235" si="337">A7172 &amp; "-" &amp; J7172</f>
        <v>-</v>
      </c>
      <c r="O7172" s="150">
        <f t="shared" ref="O7172:O7235" si="338">IF(AND(M7172&lt;&gt;0, P7172="ANO"), 1, 0)</f>
        <v>0</v>
      </c>
      <c r="P7172" s="15" t="str">
        <f>IF(COUNTIF('Personálie dobrovolníků '!U:X,N7172)&gt;0,"ANO","")</f>
        <v/>
      </c>
      <c r="Q7172" s="15"/>
    </row>
    <row r="7173" spans="2:17" s="25" customFormat="1" x14ac:dyDescent="0.3">
      <c r="B7173" s="15" t="str">
        <f>IF(A7173="","",VLOOKUP(A7173,Tabulka3[[Číslo smlouvy   u pravidelné činnosti]:[Příjmení]],3,0))</f>
        <v/>
      </c>
      <c r="C7173" s="15" t="str">
        <f>IF(A7173="","",VLOOKUP(A7173,Tabulka3[[Číslo smlouvy   u pravidelné činnosti]:[Příjmení]],4,0))</f>
        <v/>
      </c>
      <c r="F7173" s="94"/>
      <c r="H7173" s="113"/>
      <c r="I7173" s="113"/>
      <c r="K7173" s="15"/>
      <c r="L7173" s="15"/>
      <c r="M7173" s="15">
        <f t="shared" si="336"/>
        <v>1</v>
      </c>
      <c r="N7173" s="15" t="str">
        <f t="shared" si="337"/>
        <v>-</v>
      </c>
      <c r="O7173" s="150">
        <f t="shared" si="338"/>
        <v>0</v>
      </c>
      <c r="P7173" s="15" t="str">
        <f>IF(COUNTIF('Personálie dobrovolníků '!U:X,N7173)&gt;0,"ANO","")</f>
        <v/>
      </c>
      <c r="Q7173" s="15"/>
    </row>
    <row r="7174" spans="2:17" s="25" customFormat="1" x14ac:dyDescent="0.3">
      <c r="B7174" s="15" t="str">
        <f>IF(A7174="","",VLOOKUP(A7174,Tabulka3[[Číslo smlouvy   u pravidelné činnosti]:[Příjmení]],3,0))</f>
        <v/>
      </c>
      <c r="C7174" s="15" t="str">
        <f>IF(A7174="","",VLOOKUP(A7174,Tabulka3[[Číslo smlouvy   u pravidelné činnosti]:[Příjmení]],4,0))</f>
        <v/>
      </c>
      <c r="F7174" s="94"/>
      <c r="H7174" s="113"/>
      <c r="I7174" s="113"/>
      <c r="K7174" s="15"/>
      <c r="L7174" s="15"/>
      <c r="M7174" s="15">
        <f t="shared" si="336"/>
        <v>1</v>
      </c>
      <c r="N7174" s="15" t="str">
        <f t="shared" si="337"/>
        <v>-</v>
      </c>
      <c r="O7174" s="150">
        <f t="shared" si="338"/>
        <v>0</v>
      </c>
      <c r="P7174" s="15" t="str">
        <f>IF(COUNTIF('Personálie dobrovolníků '!U:X,N7174)&gt;0,"ANO","")</f>
        <v/>
      </c>
      <c r="Q7174" s="15"/>
    </row>
    <row r="7175" spans="2:17" s="25" customFormat="1" x14ac:dyDescent="0.3">
      <c r="B7175" s="15" t="str">
        <f>IF(A7175="","",VLOOKUP(A7175,Tabulka3[[Číslo smlouvy   u pravidelné činnosti]:[Příjmení]],3,0))</f>
        <v/>
      </c>
      <c r="C7175" s="15" t="str">
        <f>IF(A7175="","",VLOOKUP(A7175,Tabulka3[[Číslo smlouvy   u pravidelné činnosti]:[Příjmení]],4,0))</f>
        <v/>
      </c>
      <c r="F7175" s="94"/>
      <c r="H7175" s="113"/>
      <c r="I7175" s="113"/>
      <c r="K7175" s="15"/>
      <c r="L7175" s="15"/>
      <c r="M7175" s="15">
        <f t="shared" si="336"/>
        <v>1</v>
      </c>
      <c r="N7175" s="15" t="str">
        <f t="shared" si="337"/>
        <v>-</v>
      </c>
      <c r="O7175" s="150">
        <f t="shared" si="338"/>
        <v>0</v>
      </c>
      <c r="P7175" s="15" t="str">
        <f>IF(COUNTIF('Personálie dobrovolníků '!U:X,N7175)&gt;0,"ANO","")</f>
        <v/>
      </c>
      <c r="Q7175" s="15"/>
    </row>
    <row r="7176" spans="2:17" s="25" customFormat="1" x14ac:dyDescent="0.3">
      <c r="B7176" s="15" t="str">
        <f>IF(A7176="","",VLOOKUP(A7176,Tabulka3[[Číslo smlouvy   u pravidelné činnosti]:[Příjmení]],3,0))</f>
        <v/>
      </c>
      <c r="C7176" s="15" t="str">
        <f>IF(A7176="","",VLOOKUP(A7176,Tabulka3[[Číslo smlouvy   u pravidelné činnosti]:[Příjmení]],4,0))</f>
        <v/>
      </c>
      <c r="F7176" s="94"/>
      <c r="H7176" s="113"/>
      <c r="I7176" s="113"/>
      <c r="K7176" s="15"/>
      <c r="L7176" s="15"/>
      <c r="M7176" s="15">
        <f t="shared" si="336"/>
        <v>1</v>
      </c>
      <c r="N7176" s="15" t="str">
        <f t="shared" si="337"/>
        <v>-</v>
      </c>
      <c r="O7176" s="150">
        <f t="shared" si="338"/>
        <v>0</v>
      </c>
      <c r="P7176" s="15" t="str">
        <f>IF(COUNTIF('Personálie dobrovolníků '!U:X,N7176)&gt;0,"ANO","")</f>
        <v/>
      </c>
      <c r="Q7176" s="15"/>
    </row>
    <row r="7177" spans="2:17" s="25" customFormat="1" x14ac:dyDescent="0.3">
      <c r="B7177" s="15" t="str">
        <f>IF(A7177="","",VLOOKUP(A7177,Tabulka3[[Číslo smlouvy   u pravidelné činnosti]:[Příjmení]],3,0))</f>
        <v/>
      </c>
      <c r="C7177" s="15" t="str">
        <f>IF(A7177="","",VLOOKUP(A7177,Tabulka3[[Číslo smlouvy   u pravidelné činnosti]:[Příjmení]],4,0))</f>
        <v/>
      </c>
      <c r="F7177" s="94"/>
      <c r="H7177" s="113"/>
      <c r="I7177" s="113"/>
      <c r="K7177" s="15"/>
      <c r="L7177" s="15"/>
      <c r="M7177" s="15">
        <f t="shared" si="336"/>
        <v>1</v>
      </c>
      <c r="N7177" s="15" t="str">
        <f t="shared" si="337"/>
        <v>-</v>
      </c>
      <c r="O7177" s="150">
        <f t="shared" si="338"/>
        <v>0</v>
      </c>
      <c r="P7177" s="15" t="str">
        <f>IF(COUNTIF('Personálie dobrovolníků '!U:X,N7177)&gt;0,"ANO","")</f>
        <v/>
      </c>
      <c r="Q7177" s="15"/>
    </row>
    <row r="7178" spans="2:17" s="25" customFormat="1" x14ac:dyDescent="0.3">
      <c r="B7178" s="15" t="str">
        <f>IF(A7178="","",VLOOKUP(A7178,Tabulka3[[Číslo smlouvy   u pravidelné činnosti]:[Příjmení]],3,0))</f>
        <v/>
      </c>
      <c r="C7178" s="15" t="str">
        <f>IF(A7178="","",VLOOKUP(A7178,Tabulka3[[Číslo smlouvy   u pravidelné činnosti]:[Příjmení]],4,0))</f>
        <v/>
      </c>
      <c r="F7178" s="94"/>
      <c r="H7178" s="113"/>
      <c r="I7178" s="113"/>
      <c r="K7178" s="15"/>
      <c r="L7178" s="15"/>
      <c r="M7178" s="15">
        <f t="shared" si="336"/>
        <v>1</v>
      </c>
      <c r="N7178" s="15" t="str">
        <f t="shared" si="337"/>
        <v>-</v>
      </c>
      <c r="O7178" s="150">
        <f t="shared" si="338"/>
        <v>0</v>
      </c>
      <c r="P7178" s="15" t="str">
        <f>IF(COUNTIF('Personálie dobrovolníků '!U:X,N7178)&gt;0,"ANO","")</f>
        <v/>
      </c>
      <c r="Q7178" s="15"/>
    </row>
    <row r="7179" spans="2:17" s="25" customFormat="1" x14ac:dyDescent="0.3">
      <c r="B7179" s="15" t="str">
        <f>IF(A7179="","",VLOOKUP(A7179,Tabulka3[[Číslo smlouvy   u pravidelné činnosti]:[Příjmení]],3,0))</f>
        <v/>
      </c>
      <c r="C7179" s="15" t="str">
        <f>IF(A7179="","",VLOOKUP(A7179,Tabulka3[[Číslo smlouvy   u pravidelné činnosti]:[Příjmení]],4,0))</f>
        <v/>
      </c>
      <c r="F7179" s="94"/>
      <c r="H7179" s="113"/>
      <c r="I7179" s="113"/>
      <c r="K7179" s="15"/>
      <c r="L7179" s="15"/>
      <c r="M7179" s="15">
        <f t="shared" si="336"/>
        <v>1</v>
      </c>
      <c r="N7179" s="15" t="str">
        <f t="shared" si="337"/>
        <v>-</v>
      </c>
      <c r="O7179" s="150">
        <f t="shared" si="338"/>
        <v>0</v>
      </c>
      <c r="P7179" s="15" t="str">
        <f>IF(COUNTIF('Personálie dobrovolníků '!U:X,N7179)&gt;0,"ANO","")</f>
        <v/>
      </c>
      <c r="Q7179" s="15"/>
    </row>
    <row r="7180" spans="2:17" s="25" customFormat="1" x14ac:dyDescent="0.3">
      <c r="B7180" s="15" t="str">
        <f>IF(A7180="","",VLOOKUP(A7180,Tabulka3[[Číslo smlouvy   u pravidelné činnosti]:[Příjmení]],3,0))</f>
        <v/>
      </c>
      <c r="C7180" s="15" t="str">
        <f>IF(A7180="","",VLOOKUP(A7180,Tabulka3[[Číslo smlouvy   u pravidelné činnosti]:[Příjmení]],4,0))</f>
        <v/>
      </c>
      <c r="F7180" s="94"/>
      <c r="H7180" s="113"/>
      <c r="I7180" s="113"/>
      <c r="K7180" s="15"/>
      <c r="L7180" s="15"/>
      <c r="M7180" s="15">
        <f t="shared" si="336"/>
        <v>1</v>
      </c>
      <c r="N7180" s="15" t="str">
        <f t="shared" si="337"/>
        <v>-</v>
      </c>
      <c r="O7180" s="150">
        <f t="shared" si="338"/>
        <v>0</v>
      </c>
      <c r="P7180" s="15" t="str">
        <f>IF(COUNTIF('Personálie dobrovolníků '!U:X,N7180)&gt;0,"ANO","")</f>
        <v/>
      </c>
      <c r="Q7180" s="15"/>
    </row>
    <row r="7181" spans="2:17" s="25" customFormat="1" x14ac:dyDescent="0.3">
      <c r="B7181" s="15" t="str">
        <f>IF(A7181="","",VLOOKUP(A7181,Tabulka3[[Číslo smlouvy   u pravidelné činnosti]:[Příjmení]],3,0))</f>
        <v/>
      </c>
      <c r="C7181" s="15" t="str">
        <f>IF(A7181="","",VLOOKUP(A7181,Tabulka3[[Číslo smlouvy   u pravidelné činnosti]:[Příjmení]],4,0))</f>
        <v/>
      </c>
      <c r="F7181" s="94"/>
      <c r="H7181" s="113"/>
      <c r="I7181" s="113"/>
      <c r="K7181" s="15"/>
      <c r="L7181" s="15"/>
      <c r="M7181" s="15">
        <f t="shared" si="336"/>
        <v>1</v>
      </c>
      <c r="N7181" s="15" t="str">
        <f t="shared" si="337"/>
        <v>-</v>
      </c>
      <c r="O7181" s="150">
        <f t="shared" si="338"/>
        <v>0</v>
      </c>
      <c r="P7181" s="15" t="str">
        <f>IF(COUNTIF('Personálie dobrovolníků '!U:X,N7181)&gt;0,"ANO","")</f>
        <v/>
      </c>
      <c r="Q7181" s="15"/>
    </row>
    <row r="7182" spans="2:17" s="25" customFormat="1" x14ac:dyDescent="0.3">
      <c r="B7182" s="15" t="str">
        <f>IF(A7182="","",VLOOKUP(A7182,Tabulka3[[Číslo smlouvy   u pravidelné činnosti]:[Příjmení]],3,0))</f>
        <v/>
      </c>
      <c r="C7182" s="15" t="str">
        <f>IF(A7182="","",VLOOKUP(A7182,Tabulka3[[Číslo smlouvy   u pravidelné činnosti]:[Příjmení]],4,0))</f>
        <v/>
      </c>
      <c r="F7182" s="94"/>
      <c r="H7182" s="113"/>
      <c r="I7182" s="113"/>
      <c r="K7182" s="15"/>
      <c r="L7182" s="15"/>
      <c r="M7182" s="15">
        <f t="shared" si="336"/>
        <v>1</v>
      </c>
      <c r="N7182" s="15" t="str">
        <f t="shared" si="337"/>
        <v>-</v>
      </c>
      <c r="O7182" s="150">
        <f t="shared" si="338"/>
        <v>0</v>
      </c>
      <c r="P7182" s="15" t="str">
        <f>IF(COUNTIF('Personálie dobrovolníků '!U:X,N7182)&gt;0,"ANO","")</f>
        <v/>
      </c>
      <c r="Q7182" s="15"/>
    </row>
    <row r="7183" spans="2:17" s="25" customFormat="1" x14ac:dyDescent="0.3">
      <c r="B7183" s="15" t="str">
        <f>IF(A7183="","",VLOOKUP(A7183,Tabulka3[[Číslo smlouvy   u pravidelné činnosti]:[Příjmení]],3,0))</f>
        <v/>
      </c>
      <c r="C7183" s="15" t="str">
        <f>IF(A7183="","",VLOOKUP(A7183,Tabulka3[[Číslo smlouvy   u pravidelné činnosti]:[Příjmení]],4,0))</f>
        <v/>
      </c>
      <c r="F7183" s="94"/>
      <c r="H7183" s="113"/>
      <c r="I7183" s="113"/>
      <c r="K7183" s="15"/>
      <c r="L7183" s="15"/>
      <c r="M7183" s="15">
        <f t="shared" si="336"/>
        <v>1</v>
      </c>
      <c r="N7183" s="15" t="str">
        <f t="shared" si="337"/>
        <v>-</v>
      </c>
      <c r="O7183" s="150">
        <f t="shared" si="338"/>
        <v>0</v>
      </c>
      <c r="P7183" s="15" t="str">
        <f>IF(COUNTIF('Personálie dobrovolníků '!U:X,N7183)&gt;0,"ANO","")</f>
        <v/>
      </c>
      <c r="Q7183" s="15"/>
    </row>
    <row r="7184" spans="2:17" s="25" customFormat="1" x14ac:dyDescent="0.3">
      <c r="B7184" s="15" t="str">
        <f>IF(A7184="","",VLOOKUP(A7184,Tabulka3[[Číslo smlouvy   u pravidelné činnosti]:[Příjmení]],3,0))</f>
        <v/>
      </c>
      <c r="C7184" s="15" t="str">
        <f>IF(A7184="","",VLOOKUP(A7184,Tabulka3[[Číslo smlouvy   u pravidelné činnosti]:[Příjmení]],4,0))</f>
        <v/>
      </c>
      <c r="F7184" s="94"/>
      <c r="H7184" s="113"/>
      <c r="I7184" s="113"/>
      <c r="K7184" s="15"/>
      <c r="L7184" s="15"/>
      <c r="M7184" s="15">
        <f t="shared" si="336"/>
        <v>1</v>
      </c>
      <c r="N7184" s="15" t="str">
        <f t="shared" si="337"/>
        <v>-</v>
      </c>
      <c r="O7184" s="150">
        <f t="shared" si="338"/>
        <v>0</v>
      </c>
      <c r="P7184" s="15" t="str">
        <f>IF(COUNTIF('Personálie dobrovolníků '!U:X,N7184)&gt;0,"ANO","")</f>
        <v/>
      </c>
      <c r="Q7184" s="15"/>
    </row>
    <row r="7185" spans="2:17" s="25" customFormat="1" x14ac:dyDescent="0.3">
      <c r="B7185" s="15" t="str">
        <f>IF(A7185="","",VLOOKUP(A7185,Tabulka3[[Číslo smlouvy   u pravidelné činnosti]:[Příjmení]],3,0))</f>
        <v/>
      </c>
      <c r="C7185" s="15" t="str">
        <f>IF(A7185="","",VLOOKUP(A7185,Tabulka3[[Číslo smlouvy   u pravidelné činnosti]:[Příjmení]],4,0))</f>
        <v/>
      </c>
      <c r="F7185" s="94"/>
      <c r="H7185" s="113"/>
      <c r="I7185" s="113"/>
      <c r="K7185" s="15"/>
      <c r="L7185" s="15"/>
      <c r="M7185" s="15">
        <f t="shared" si="336"/>
        <v>1</v>
      </c>
      <c r="N7185" s="15" t="str">
        <f t="shared" si="337"/>
        <v>-</v>
      </c>
      <c r="O7185" s="150">
        <f t="shared" si="338"/>
        <v>0</v>
      </c>
      <c r="P7185" s="15" t="str">
        <f>IF(COUNTIF('Personálie dobrovolníků '!U:X,N7185)&gt;0,"ANO","")</f>
        <v/>
      </c>
      <c r="Q7185" s="15"/>
    </row>
    <row r="7186" spans="2:17" s="25" customFormat="1" x14ac:dyDescent="0.3">
      <c r="B7186" s="15" t="str">
        <f>IF(A7186="","",VLOOKUP(A7186,Tabulka3[[Číslo smlouvy   u pravidelné činnosti]:[Příjmení]],3,0))</f>
        <v/>
      </c>
      <c r="C7186" s="15" t="str">
        <f>IF(A7186="","",VLOOKUP(A7186,Tabulka3[[Číslo smlouvy   u pravidelné činnosti]:[Příjmení]],4,0))</f>
        <v/>
      </c>
      <c r="F7186" s="94"/>
      <c r="H7186" s="113"/>
      <c r="I7186" s="113"/>
      <c r="K7186" s="15"/>
      <c r="L7186" s="15"/>
      <c r="M7186" s="15">
        <f t="shared" si="336"/>
        <v>1</v>
      </c>
      <c r="N7186" s="15" t="str">
        <f t="shared" si="337"/>
        <v>-</v>
      </c>
      <c r="O7186" s="150">
        <f t="shared" si="338"/>
        <v>0</v>
      </c>
      <c r="P7186" s="15" t="str">
        <f>IF(COUNTIF('Personálie dobrovolníků '!U:X,N7186)&gt;0,"ANO","")</f>
        <v/>
      </c>
      <c r="Q7186" s="15"/>
    </row>
    <row r="7187" spans="2:17" s="25" customFormat="1" x14ac:dyDescent="0.3">
      <c r="B7187" s="15" t="str">
        <f>IF(A7187="","",VLOOKUP(A7187,Tabulka3[[Číslo smlouvy   u pravidelné činnosti]:[Příjmení]],3,0))</f>
        <v/>
      </c>
      <c r="C7187" s="15" t="str">
        <f>IF(A7187="","",VLOOKUP(A7187,Tabulka3[[Číslo smlouvy   u pravidelné činnosti]:[Příjmení]],4,0))</f>
        <v/>
      </c>
      <c r="F7187" s="94"/>
      <c r="H7187" s="113"/>
      <c r="I7187" s="113"/>
      <c r="K7187" s="15"/>
      <c r="L7187" s="15"/>
      <c r="M7187" s="15">
        <f t="shared" si="336"/>
        <v>1</v>
      </c>
      <c r="N7187" s="15" t="str">
        <f t="shared" si="337"/>
        <v>-</v>
      </c>
      <c r="O7187" s="150">
        <f t="shared" si="338"/>
        <v>0</v>
      </c>
      <c r="P7187" s="15" t="str">
        <f>IF(COUNTIF('Personálie dobrovolníků '!U:X,N7187)&gt;0,"ANO","")</f>
        <v/>
      </c>
      <c r="Q7187" s="15"/>
    </row>
    <row r="7188" spans="2:17" s="25" customFormat="1" x14ac:dyDescent="0.3">
      <c r="B7188" s="15" t="str">
        <f>IF(A7188="","",VLOOKUP(A7188,Tabulka3[[Číslo smlouvy   u pravidelné činnosti]:[Příjmení]],3,0))</f>
        <v/>
      </c>
      <c r="C7188" s="15" t="str">
        <f>IF(A7188="","",VLOOKUP(A7188,Tabulka3[[Číslo smlouvy   u pravidelné činnosti]:[Příjmení]],4,0))</f>
        <v/>
      </c>
      <c r="F7188" s="94"/>
      <c r="H7188" s="113"/>
      <c r="I7188" s="113"/>
      <c r="K7188" s="15"/>
      <c r="L7188" s="15"/>
      <c r="M7188" s="15">
        <f t="shared" si="336"/>
        <v>1</v>
      </c>
      <c r="N7188" s="15" t="str">
        <f t="shared" si="337"/>
        <v>-</v>
      </c>
      <c r="O7188" s="150">
        <f t="shared" si="338"/>
        <v>0</v>
      </c>
      <c r="P7188" s="15" t="str">
        <f>IF(COUNTIF('Personálie dobrovolníků '!U:X,N7188)&gt;0,"ANO","")</f>
        <v/>
      </c>
      <c r="Q7188" s="15"/>
    </row>
    <row r="7189" spans="2:17" s="25" customFormat="1" x14ac:dyDescent="0.3">
      <c r="B7189" s="15" t="str">
        <f>IF(A7189="","",VLOOKUP(A7189,Tabulka3[[Číslo smlouvy   u pravidelné činnosti]:[Příjmení]],3,0))</f>
        <v/>
      </c>
      <c r="C7189" s="15" t="str">
        <f>IF(A7189="","",VLOOKUP(A7189,Tabulka3[[Číslo smlouvy   u pravidelné činnosti]:[Příjmení]],4,0))</f>
        <v/>
      </c>
      <c r="F7189" s="94"/>
      <c r="H7189" s="113"/>
      <c r="I7189" s="113"/>
      <c r="K7189" s="15"/>
      <c r="L7189" s="15"/>
      <c r="M7189" s="15">
        <f t="shared" si="336"/>
        <v>1</v>
      </c>
      <c r="N7189" s="15" t="str">
        <f t="shared" si="337"/>
        <v>-</v>
      </c>
      <c r="O7189" s="150">
        <f t="shared" si="338"/>
        <v>0</v>
      </c>
      <c r="P7189" s="15" t="str">
        <f>IF(COUNTIF('Personálie dobrovolníků '!U:X,N7189)&gt;0,"ANO","")</f>
        <v/>
      </c>
      <c r="Q7189" s="15"/>
    </row>
    <row r="7190" spans="2:17" s="25" customFormat="1" x14ac:dyDescent="0.3">
      <c r="B7190" s="15" t="str">
        <f>IF(A7190="","",VLOOKUP(A7190,Tabulka3[[Číslo smlouvy   u pravidelné činnosti]:[Příjmení]],3,0))</f>
        <v/>
      </c>
      <c r="C7190" s="15" t="str">
        <f>IF(A7190="","",VLOOKUP(A7190,Tabulka3[[Číslo smlouvy   u pravidelné činnosti]:[Příjmení]],4,0))</f>
        <v/>
      </c>
      <c r="F7190" s="94"/>
      <c r="H7190" s="113"/>
      <c r="I7190" s="113"/>
      <c r="K7190" s="15"/>
      <c r="L7190" s="15"/>
      <c r="M7190" s="15">
        <f t="shared" si="336"/>
        <v>1</v>
      </c>
      <c r="N7190" s="15" t="str">
        <f t="shared" si="337"/>
        <v>-</v>
      </c>
      <c r="O7190" s="150">
        <f t="shared" si="338"/>
        <v>0</v>
      </c>
      <c r="P7190" s="15" t="str">
        <f>IF(COUNTIF('Personálie dobrovolníků '!U:X,N7190)&gt;0,"ANO","")</f>
        <v/>
      </c>
      <c r="Q7190" s="15"/>
    </row>
    <row r="7191" spans="2:17" s="25" customFormat="1" x14ac:dyDescent="0.3">
      <c r="B7191" s="15" t="str">
        <f>IF(A7191="","",VLOOKUP(A7191,Tabulka3[[Číslo smlouvy   u pravidelné činnosti]:[Příjmení]],3,0))</f>
        <v/>
      </c>
      <c r="C7191" s="15" t="str">
        <f>IF(A7191="","",VLOOKUP(A7191,Tabulka3[[Číslo smlouvy   u pravidelné činnosti]:[Příjmení]],4,0))</f>
        <v/>
      </c>
      <c r="F7191" s="94"/>
      <c r="H7191" s="113"/>
      <c r="I7191" s="113"/>
      <c r="K7191" s="15"/>
      <c r="L7191" s="15"/>
      <c r="M7191" s="15">
        <f t="shared" si="336"/>
        <v>1</v>
      </c>
      <c r="N7191" s="15" t="str">
        <f t="shared" si="337"/>
        <v>-</v>
      </c>
      <c r="O7191" s="150">
        <f t="shared" si="338"/>
        <v>0</v>
      </c>
      <c r="P7191" s="15" t="str">
        <f>IF(COUNTIF('Personálie dobrovolníků '!U:X,N7191)&gt;0,"ANO","")</f>
        <v/>
      </c>
      <c r="Q7191" s="15"/>
    </row>
    <row r="7192" spans="2:17" s="25" customFormat="1" x14ac:dyDescent="0.3">
      <c r="B7192" s="15" t="str">
        <f>IF(A7192="","",VLOOKUP(A7192,Tabulka3[[Číslo smlouvy   u pravidelné činnosti]:[Příjmení]],3,0))</f>
        <v/>
      </c>
      <c r="C7192" s="15" t="str">
        <f>IF(A7192="","",VLOOKUP(A7192,Tabulka3[[Číslo smlouvy   u pravidelné činnosti]:[Příjmení]],4,0))</f>
        <v/>
      </c>
      <c r="F7192" s="94"/>
      <c r="H7192" s="113"/>
      <c r="I7192" s="113"/>
      <c r="K7192" s="15"/>
      <c r="L7192" s="15"/>
      <c r="M7192" s="15">
        <f t="shared" si="336"/>
        <v>1</v>
      </c>
      <c r="N7192" s="15" t="str">
        <f t="shared" si="337"/>
        <v>-</v>
      </c>
      <c r="O7192" s="150">
        <f t="shared" si="338"/>
        <v>0</v>
      </c>
      <c r="P7192" s="15" t="str">
        <f>IF(COUNTIF('Personálie dobrovolníků '!U:X,N7192)&gt;0,"ANO","")</f>
        <v/>
      </c>
      <c r="Q7192" s="15"/>
    </row>
    <row r="7193" spans="2:17" s="25" customFormat="1" x14ac:dyDescent="0.3">
      <c r="B7193" s="15" t="str">
        <f>IF(A7193="","",VLOOKUP(A7193,Tabulka3[[Číslo smlouvy   u pravidelné činnosti]:[Příjmení]],3,0))</f>
        <v/>
      </c>
      <c r="C7193" s="15" t="str">
        <f>IF(A7193="","",VLOOKUP(A7193,Tabulka3[[Číslo smlouvy   u pravidelné činnosti]:[Příjmení]],4,0))</f>
        <v/>
      </c>
      <c r="F7193" s="94"/>
      <c r="H7193" s="113"/>
      <c r="I7193" s="113"/>
      <c r="K7193" s="15"/>
      <c r="L7193" s="15"/>
      <c r="M7193" s="15">
        <f t="shared" si="336"/>
        <v>1</v>
      </c>
      <c r="N7193" s="15" t="str">
        <f t="shared" si="337"/>
        <v>-</v>
      </c>
      <c r="O7193" s="150">
        <f t="shared" si="338"/>
        <v>0</v>
      </c>
      <c r="P7193" s="15" t="str">
        <f>IF(COUNTIF('Personálie dobrovolníků '!U:X,N7193)&gt;0,"ANO","")</f>
        <v/>
      </c>
      <c r="Q7193" s="15"/>
    </row>
    <row r="7194" spans="2:17" s="25" customFormat="1" x14ac:dyDescent="0.3">
      <c r="B7194" s="15" t="str">
        <f>IF(A7194="","",VLOOKUP(A7194,Tabulka3[[Číslo smlouvy   u pravidelné činnosti]:[Příjmení]],3,0))</f>
        <v/>
      </c>
      <c r="C7194" s="15" t="str">
        <f>IF(A7194="","",VLOOKUP(A7194,Tabulka3[[Číslo smlouvy   u pravidelné činnosti]:[Příjmení]],4,0))</f>
        <v/>
      </c>
      <c r="F7194" s="94"/>
      <c r="H7194" s="113"/>
      <c r="I7194" s="113"/>
      <c r="K7194" s="15"/>
      <c r="L7194" s="15"/>
      <c r="M7194" s="15">
        <f t="shared" si="336"/>
        <v>1</v>
      </c>
      <c r="N7194" s="15" t="str">
        <f t="shared" si="337"/>
        <v>-</v>
      </c>
      <c r="O7194" s="150">
        <f t="shared" si="338"/>
        <v>0</v>
      </c>
      <c r="P7194" s="15" t="str">
        <f>IF(COUNTIF('Personálie dobrovolníků '!U:X,N7194)&gt;0,"ANO","")</f>
        <v/>
      </c>
      <c r="Q7194" s="15"/>
    </row>
    <row r="7195" spans="2:17" s="25" customFormat="1" x14ac:dyDescent="0.3">
      <c r="B7195" s="15" t="str">
        <f>IF(A7195="","",VLOOKUP(A7195,Tabulka3[[Číslo smlouvy   u pravidelné činnosti]:[Příjmení]],3,0))</f>
        <v/>
      </c>
      <c r="C7195" s="15" t="str">
        <f>IF(A7195="","",VLOOKUP(A7195,Tabulka3[[Číslo smlouvy   u pravidelné činnosti]:[Příjmení]],4,0))</f>
        <v/>
      </c>
      <c r="F7195" s="94"/>
      <c r="H7195" s="113"/>
      <c r="I7195" s="113"/>
      <c r="K7195" s="15"/>
      <c r="L7195" s="15"/>
      <c r="M7195" s="15">
        <f t="shared" si="336"/>
        <v>1</v>
      </c>
      <c r="N7195" s="15" t="str">
        <f t="shared" si="337"/>
        <v>-</v>
      </c>
      <c r="O7195" s="150">
        <f t="shared" si="338"/>
        <v>0</v>
      </c>
      <c r="P7195" s="15" t="str">
        <f>IF(COUNTIF('Personálie dobrovolníků '!U:X,N7195)&gt;0,"ANO","")</f>
        <v/>
      </c>
      <c r="Q7195" s="15"/>
    </row>
    <row r="7196" spans="2:17" s="25" customFormat="1" x14ac:dyDescent="0.3">
      <c r="B7196" s="15" t="str">
        <f>IF(A7196="","",VLOOKUP(A7196,Tabulka3[[Číslo smlouvy   u pravidelné činnosti]:[Příjmení]],3,0))</f>
        <v/>
      </c>
      <c r="C7196" s="15" t="str">
        <f>IF(A7196="","",VLOOKUP(A7196,Tabulka3[[Číslo smlouvy   u pravidelné činnosti]:[Příjmení]],4,0))</f>
        <v/>
      </c>
      <c r="F7196" s="94"/>
      <c r="H7196" s="113"/>
      <c r="I7196" s="113"/>
      <c r="K7196" s="15"/>
      <c r="L7196" s="15"/>
      <c r="M7196" s="15">
        <f t="shared" si="336"/>
        <v>1</v>
      </c>
      <c r="N7196" s="15" t="str">
        <f t="shared" si="337"/>
        <v>-</v>
      </c>
      <c r="O7196" s="150">
        <f t="shared" si="338"/>
        <v>0</v>
      </c>
      <c r="P7196" s="15" t="str">
        <f>IF(COUNTIF('Personálie dobrovolníků '!U:X,N7196)&gt;0,"ANO","")</f>
        <v/>
      </c>
      <c r="Q7196" s="15"/>
    </row>
    <row r="7197" spans="2:17" s="25" customFormat="1" x14ac:dyDescent="0.3">
      <c r="B7197" s="15" t="str">
        <f>IF(A7197="","",VLOOKUP(A7197,Tabulka3[[Číslo smlouvy   u pravidelné činnosti]:[Příjmení]],3,0))</f>
        <v/>
      </c>
      <c r="C7197" s="15" t="str">
        <f>IF(A7197="","",VLOOKUP(A7197,Tabulka3[[Číslo smlouvy   u pravidelné činnosti]:[Příjmení]],4,0))</f>
        <v/>
      </c>
      <c r="F7197" s="94"/>
      <c r="H7197" s="113"/>
      <c r="I7197" s="113"/>
      <c r="K7197" s="15"/>
      <c r="L7197" s="15"/>
      <c r="M7197" s="15">
        <f t="shared" si="336"/>
        <v>1</v>
      </c>
      <c r="N7197" s="15" t="str">
        <f t="shared" si="337"/>
        <v>-</v>
      </c>
      <c r="O7197" s="150">
        <f t="shared" si="338"/>
        <v>0</v>
      </c>
      <c r="P7197" s="15" t="str">
        <f>IF(COUNTIF('Personálie dobrovolníků '!U:X,N7197)&gt;0,"ANO","")</f>
        <v/>
      </c>
      <c r="Q7197" s="15"/>
    </row>
    <row r="7198" spans="2:17" s="25" customFormat="1" x14ac:dyDescent="0.3">
      <c r="B7198" s="15" t="str">
        <f>IF(A7198="","",VLOOKUP(A7198,Tabulka3[[Číslo smlouvy   u pravidelné činnosti]:[Příjmení]],3,0))</f>
        <v/>
      </c>
      <c r="C7198" s="15" t="str">
        <f>IF(A7198="","",VLOOKUP(A7198,Tabulka3[[Číslo smlouvy   u pravidelné činnosti]:[Příjmení]],4,0))</f>
        <v/>
      </c>
      <c r="F7198" s="94"/>
      <c r="H7198" s="113"/>
      <c r="I7198" s="113"/>
      <c r="K7198" s="15"/>
      <c r="L7198" s="15"/>
      <c r="M7198" s="15">
        <f t="shared" si="336"/>
        <v>1</v>
      </c>
      <c r="N7198" s="15" t="str">
        <f t="shared" si="337"/>
        <v>-</v>
      </c>
      <c r="O7198" s="150">
        <f t="shared" si="338"/>
        <v>0</v>
      </c>
      <c r="P7198" s="15" t="str">
        <f>IF(COUNTIF('Personálie dobrovolníků '!U:X,N7198)&gt;0,"ANO","")</f>
        <v/>
      </c>
      <c r="Q7198" s="15"/>
    </row>
    <row r="7199" spans="2:17" s="25" customFormat="1" x14ac:dyDescent="0.3">
      <c r="B7199" s="15" t="str">
        <f>IF(A7199="","",VLOOKUP(A7199,Tabulka3[[Číslo smlouvy   u pravidelné činnosti]:[Příjmení]],3,0))</f>
        <v/>
      </c>
      <c r="C7199" s="15" t="str">
        <f>IF(A7199="","",VLOOKUP(A7199,Tabulka3[[Číslo smlouvy   u pravidelné činnosti]:[Příjmení]],4,0))</f>
        <v/>
      </c>
      <c r="F7199" s="94"/>
      <c r="H7199" s="113"/>
      <c r="I7199" s="113"/>
      <c r="K7199" s="15"/>
      <c r="L7199" s="15"/>
      <c r="M7199" s="15">
        <f t="shared" si="336"/>
        <v>1</v>
      </c>
      <c r="N7199" s="15" t="str">
        <f t="shared" si="337"/>
        <v>-</v>
      </c>
      <c r="O7199" s="150">
        <f t="shared" si="338"/>
        <v>0</v>
      </c>
      <c r="P7199" s="15" t="str">
        <f>IF(COUNTIF('Personálie dobrovolníků '!U:X,N7199)&gt;0,"ANO","")</f>
        <v/>
      </c>
      <c r="Q7199" s="15"/>
    </row>
    <row r="7200" spans="2:17" s="25" customFormat="1" x14ac:dyDescent="0.3">
      <c r="B7200" s="15" t="str">
        <f>IF(A7200="","",VLOOKUP(A7200,Tabulka3[[Číslo smlouvy   u pravidelné činnosti]:[Příjmení]],3,0))</f>
        <v/>
      </c>
      <c r="C7200" s="15" t="str">
        <f>IF(A7200="","",VLOOKUP(A7200,Tabulka3[[Číslo smlouvy   u pravidelné činnosti]:[Příjmení]],4,0))</f>
        <v/>
      </c>
      <c r="F7200" s="94"/>
      <c r="H7200" s="113"/>
      <c r="I7200" s="113"/>
      <c r="K7200" s="15"/>
      <c r="L7200" s="15"/>
      <c r="M7200" s="15">
        <f t="shared" si="336"/>
        <v>1</v>
      </c>
      <c r="N7200" s="15" t="str">
        <f t="shared" si="337"/>
        <v>-</v>
      </c>
      <c r="O7200" s="150">
        <f t="shared" si="338"/>
        <v>0</v>
      </c>
      <c r="P7200" s="15" t="str">
        <f>IF(COUNTIF('Personálie dobrovolníků '!U:X,N7200)&gt;0,"ANO","")</f>
        <v/>
      </c>
      <c r="Q7200" s="15"/>
    </row>
    <row r="7201" spans="2:17" s="25" customFormat="1" x14ac:dyDescent="0.3">
      <c r="B7201" s="15" t="str">
        <f>IF(A7201="","",VLOOKUP(A7201,Tabulka3[[Číslo smlouvy   u pravidelné činnosti]:[Příjmení]],3,0))</f>
        <v/>
      </c>
      <c r="C7201" s="15" t="str">
        <f>IF(A7201="","",VLOOKUP(A7201,Tabulka3[[Číslo smlouvy   u pravidelné činnosti]:[Příjmení]],4,0))</f>
        <v/>
      </c>
      <c r="F7201" s="94"/>
      <c r="H7201" s="113"/>
      <c r="I7201" s="113"/>
      <c r="K7201" s="15"/>
      <c r="L7201" s="15"/>
      <c r="M7201" s="15">
        <f t="shared" si="336"/>
        <v>1</v>
      </c>
      <c r="N7201" s="15" t="str">
        <f t="shared" si="337"/>
        <v>-</v>
      </c>
      <c r="O7201" s="150">
        <f t="shared" si="338"/>
        <v>0</v>
      </c>
      <c r="P7201" s="15" t="str">
        <f>IF(COUNTIF('Personálie dobrovolníků '!U:X,N7201)&gt;0,"ANO","")</f>
        <v/>
      </c>
      <c r="Q7201" s="15"/>
    </row>
    <row r="7202" spans="2:17" s="25" customFormat="1" x14ac:dyDescent="0.3">
      <c r="B7202" s="15" t="str">
        <f>IF(A7202="","",VLOOKUP(A7202,Tabulka3[[Číslo smlouvy   u pravidelné činnosti]:[Příjmení]],3,0))</f>
        <v/>
      </c>
      <c r="C7202" s="15" t="str">
        <f>IF(A7202="","",VLOOKUP(A7202,Tabulka3[[Číslo smlouvy   u pravidelné činnosti]:[Příjmení]],4,0))</f>
        <v/>
      </c>
      <c r="F7202" s="94"/>
      <c r="H7202" s="113"/>
      <c r="I7202" s="113"/>
      <c r="K7202" s="15"/>
      <c r="L7202" s="15"/>
      <c r="M7202" s="15">
        <f t="shared" si="336"/>
        <v>1</v>
      </c>
      <c r="N7202" s="15" t="str">
        <f t="shared" si="337"/>
        <v>-</v>
      </c>
      <c r="O7202" s="150">
        <f t="shared" si="338"/>
        <v>0</v>
      </c>
      <c r="P7202" s="15" t="str">
        <f>IF(COUNTIF('Personálie dobrovolníků '!U:X,N7202)&gt;0,"ANO","")</f>
        <v/>
      </c>
      <c r="Q7202" s="15"/>
    </row>
    <row r="7203" spans="2:17" s="25" customFormat="1" x14ac:dyDescent="0.3">
      <c r="B7203" s="15" t="str">
        <f>IF(A7203="","",VLOOKUP(A7203,Tabulka3[[Číslo smlouvy   u pravidelné činnosti]:[Příjmení]],3,0))</f>
        <v/>
      </c>
      <c r="C7203" s="15" t="str">
        <f>IF(A7203="","",VLOOKUP(A7203,Tabulka3[[Číslo smlouvy   u pravidelné činnosti]:[Příjmení]],4,0))</f>
        <v/>
      </c>
      <c r="F7203" s="94"/>
      <c r="H7203" s="113"/>
      <c r="I7203" s="113"/>
      <c r="K7203" s="15"/>
      <c r="L7203" s="15"/>
      <c r="M7203" s="15">
        <f t="shared" si="336"/>
        <v>1</v>
      </c>
      <c r="N7203" s="15" t="str">
        <f t="shared" si="337"/>
        <v>-</v>
      </c>
      <c r="O7203" s="150">
        <f t="shared" si="338"/>
        <v>0</v>
      </c>
      <c r="P7203" s="15" t="str">
        <f>IF(COUNTIF('Personálie dobrovolníků '!U:X,N7203)&gt;0,"ANO","")</f>
        <v/>
      </c>
      <c r="Q7203" s="15"/>
    </row>
    <row r="7204" spans="2:17" s="25" customFormat="1" x14ac:dyDescent="0.3">
      <c r="B7204" s="15" t="str">
        <f>IF(A7204="","",VLOOKUP(A7204,Tabulka3[[Číslo smlouvy   u pravidelné činnosti]:[Příjmení]],3,0))</f>
        <v/>
      </c>
      <c r="C7204" s="15" t="str">
        <f>IF(A7204="","",VLOOKUP(A7204,Tabulka3[[Číslo smlouvy   u pravidelné činnosti]:[Příjmení]],4,0))</f>
        <v/>
      </c>
      <c r="F7204" s="94"/>
      <c r="H7204" s="113"/>
      <c r="I7204" s="113"/>
      <c r="K7204" s="15"/>
      <c r="L7204" s="15"/>
      <c r="M7204" s="15">
        <f t="shared" si="336"/>
        <v>1</v>
      </c>
      <c r="N7204" s="15" t="str">
        <f t="shared" si="337"/>
        <v>-</v>
      </c>
      <c r="O7204" s="150">
        <f t="shared" si="338"/>
        <v>0</v>
      </c>
      <c r="P7204" s="15" t="str">
        <f>IF(COUNTIF('Personálie dobrovolníků '!U:X,N7204)&gt;0,"ANO","")</f>
        <v/>
      </c>
      <c r="Q7204" s="15"/>
    </row>
    <row r="7205" spans="2:17" s="25" customFormat="1" x14ac:dyDescent="0.3">
      <c r="B7205" s="15" t="str">
        <f>IF(A7205="","",VLOOKUP(A7205,Tabulka3[[Číslo smlouvy   u pravidelné činnosti]:[Příjmení]],3,0))</f>
        <v/>
      </c>
      <c r="C7205" s="15" t="str">
        <f>IF(A7205="","",VLOOKUP(A7205,Tabulka3[[Číslo smlouvy   u pravidelné činnosti]:[Příjmení]],4,0))</f>
        <v/>
      </c>
      <c r="F7205" s="94"/>
      <c r="H7205" s="113"/>
      <c r="I7205" s="113"/>
      <c r="K7205" s="15"/>
      <c r="L7205" s="15"/>
      <c r="M7205" s="15">
        <f t="shared" si="336"/>
        <v>1</v>
      </c>
      <c r="N7205" s="15" t="str">
        <f t="shared" si="337"/>
        <v>-</v>
      </c>
      <c r="O7205" s="150">
        <f t="shared" si="338"/>
        <v>0</v>
      </c>
      <c r="P7205" s="15" t="str">
        <f>IF(COUNTIF('Personálie dobrovolníků '!U:X,N7205)&gt;0,"ANO","")</f>
        <v/>
      </c>
      <c r="Q7205" s="15"/>
    </row>
    <row r="7206" spans="2:17" s="25" customFormat="1" x14ac:dyDescent="0.3">
      <c r="B7206" s="15" t="str">
        <f>IF(A7206="","",VLOOKUP(A7206,Tabulka3[[Číslo smlouvy   u pravidelné činnosti]:[Příjmení]],3,0))</f>
        <v/>
      </c>
      <c r="C7206" s="15" t="str">
        <f>IF(A7206="","",VLOOKUP(A7206,Tabulka3[[Číslo smlouvy   u pravidelné činnosti]:[Příjmení]],4,0))</f>
        <v/>
      </c>
      <c r="F7206" s="94"/>
      <c r="H7206" s="113"/>
      <c r="I7206" s="113"/>
      <c r="K7206" s="15"/>
      <c r="L7206" s="15"/>
      <c r="M7206" s="15">
        <f t="shared" si="336"/>
        <v>1</v>
      </c>
      <c r="N7206" s="15" t="str">
        <f t="shared" si="337"/>
        <v>-</v>
      </c>
      <c r="O7206" s="150">
        <f t="shared" si="338"/>
        <v>0</v>
      </c>
      <c r="P7206" s="15" t="str">
        <f>IF(COUNTIF('Personálie dobrovolníků '!U:X,N7206)&gt;0,"ANO","")</f>
        <v/>
      </c>
      <c r="Q7206" s="15"/>
    </row>
    <row r="7207" spans="2:17" s="25" customFormat="1" x14ac:dyDescent="0.3">
      <c r="B7207" s="15" t="str">
        <f>IF(A7207="","",VLOOKUP(A7207,Tabulka3[[Číslo smlouvy   u pravidelné činnosti]:[Příjmení]],3,0))</f>
        <v/>
      </c>
      <c r="C7207" s="15" t="str">
        <f>IF(A7207="","",VLOOKUP(A7207,Tabulka3[[Číslo smlouvy   u pravidelné činnosti]:[Příjmení]],4,0))</f>
        <v/>
      </c>
      <c r="F7207" s="94"/>
      <c r="H7207" s="113"/>
      <c r="I7207" s="113"/>
      <c r="K7207" s="15"/>
      <c r="L7207" s="15"/>
      <c r="M7207" s="15">
        <f t="shared" si="336"/>
        <v>1</v>
      </c>
      <c r="N7207" s="15" t="str">
        <f t="shared" si="337"/>
        <v>-</v>
      </c>
      <c r="O7207" s="150">
        <f t="shared" si="338"/>
        <v>0</v>
      </c>
      <c r="P7207" s="15" t="str">
        <f>IF(COUNTIF('Personálie dobrovolníků '!U:X,N7207)&gt;0,"ANO","")</f>
        <v/>
      </c>
      <c r="Q7207" s="15"/>
    </row>
    <row r="7208" spans="2:17" s="25" customFormat="1" x14ac:dyDescent="0.3">
      <c r="B7208" s="15" t="str">
        <f>IF(A7208="","",VLOOKUP(A7208,Tabulka3[[Číslo smlouvy   u pravidelné činnosti]:[Příjmení]],3,0))</f>
        <v/>
      </c>
      <c r="C7208" s="15" t="str">
        <f>IF(A7208="","",VLOOKUP(A7208,Tabulka3[[Číslo smlouvy   u pravidelné činnosti]:[Příjmení]],4,0))</f>
        <v/>
      </c>
      <c r="F7208" s="94"/>
      <c r="H7208" s="113"/>
      <c r="I7208" s="113"/>
      <c r="K7208" s="15"/>
      <c r="L7208" s="15"/>
      <c r="M7208" s="15">
        <f t="shared" si="336"/>
        <v>1</v>
      </c>
      <c r="N7208" s="15" t="str">
        <f t="shared" si="337"/>
        <v>-</v>
      </c>
      <c r="O7208" s="150">
        <f t="shared" si="338"/>
        <v>0</v>
      </c>
      <c r="P7208" s="15" t="str">
        <f>IF(COUNTIF('Personálie dobrovolníků '!U:X,N7208)&gt;0,"ANO","")</f>
        <v/>
      </c>
      <c r="Q7208" s="15"/>
    </row>
    <row r="7209" spans="2:17" s="25" customFormat="1" x14ac:dyDescent="0.3">
      <c r="B7209" s="15" t="str">
        <f>IF(A7209="","",VLOOKUP(A7209,Tabulka3[[Číslo smlouvy   u pravidelné činnosti]:[Příjmení]],3,0))</f>
        <v/>
      </c>
      <c r="C7209" s="15" t="str">
        <f>IF(A7209="","",VLOOKUP(A7209,Tabulka3[[Číslo smlouvy   u pravidelné činnosti]:[Příjmení]],4,0))</f>
        <v/>
      </c>
      <c r="F7209" s="94"/>
      <c r="H7209" s="113"/>
      <c r="I7209" s="113"/>
      <c r="K7209" s="15"/>
      <c r="L7209" s="15"/>
      <c r="M7209" s="15">
        <f t="shared" si="336"/>
        <v>1</v>
      </c>
      <c r="N7209" s="15" t="str">
        <f t="shared" si="337"/>
        <v>-</v>
      </c>
      <c r="O7209" s="150">
        <f t="shared" si="338"/>
        <v>0</v>
      </c>
      <c r="P7209" s="15" t="str">
        <f>IF(COUNTIF('Personálie dobrovolníků '!U:X,N7209)&gt;0,"ANO","")</f>
        <v/>
      </c>
      <c r="Q7209" s="15"/>
    </row>
    <row r="7210" spans="2:17" s="25" customFormat="1" x14ac:dyDescent="0.3">
      <c r="B7210" s="15" t="str">
        <f>IF(A7210="","",VLOOKUP(A7210,Tabulka3[[Číslo smlouvy   u pravidelné činnosti]:[Příjmení]],3,0))</f>
        <v/>
      </c>
      <c r="C7210" s="15" t="str">
        <f>IF(A7210="","",VLOOKUP(A7210,Tabulka3[[Číslo smlouvy   u pravidelné činnosti]:[Příjmení]],4,0))</f>
        <v/>
      </c>
      <c r="F7210" s="94"/>
      <c r="H7210" s="113"/>
      <c r="I7210" s="113"/>
      <c r="K7210" s="15"/>
      <c r="L7210" s="15"/>
      <c r="M7210" s="15">
        <f t="shared" si="336"/>
        <v>1</v>
      </c>
      <c r="N7210" s="15" t="str">
        <f t="shared" si="337"/>
        <v>-</v>
      </c>
      <c r="O7210" s="150">
        <f t="shared" si="338"/>
        <v>0</v>
      </c>
      <c r="P7210" s="15" t="str">
        <f>IF(COUNTIF('Personálie dobrovolníků '!U:X,N7210)&gt;0,"ANO","")</f>
        <v/>
      </c>
      <c r="Q7210" s="15"/>
    </row>
    <row r="7211" spans="2:17" s="25" customFormat="1" x14ac:dyDescent="0.3">
      <c r="B7211" s="15" t="str">
        <f>IF(A7211="","",VLOOKUP(A7211,Tabulka3[[Číslo smlouvy   u pravidelné činnosti]:[Příjmení]],3,0))</f>
        <v/>
      </c>
      <c r="C7211" s="15" t="str">
        <f>IF(A7211="","",VLOOKUP(A7211,Tabulka3[[Číslo smlouvy   u pravidelné činnosti]:[Příjmení]],4,0))</f>
        <v/>
      </c>
      <c r="F7211" s="94"/>
      <c r="H7211" s="113"/>
      <c r="I7211" s="113"/>
      <c r="K7211" s="15"/>
      <c r="L7211" s="15"/>
      <c r="M7211" s="15">
        <f t="shared" si="336"/>
        <v>1</v>
      </c>
      <c r="N7211" s="15" t="str">
        <f t="shared" si="337"/>
        <v>-</v>
      </c>
      <c r="O7211" s="150">
        <f t="shared" si="338"/>
        <v>0</v>
      </c>
      <c r="P7211" s="15" t="str">
        <f>IF(COUNTIF('Personálie dobrovolníků '!U:X,N7211)&gt;0,"ANO","")</f>
        <v/>
      </c>
      <c r="Q7211" s="15"/>
    </row>
    <row r="7212" spans="2:17" s="25" customFormat="1" x14ac:dyDescent="0.3">
      <c r="B7212" s="15" t="str">
        <f>IF(A7212="","",VLOOKUP(A7212,Tabulka3[[Číslo smlouvy   u pravidelné činnosti]:[Příjmení]],3,0))</f>
        <v/>
      </c>
      <c r="C7212" s="15" t="str">
        <f>IF(A7212="","",VLOOKUP(A7212,Tabulka3[[Číslo smlouvy   u pravidelné činnosti]:[Příjmení]],4,0))</f>
        <v/>
      </c>
      <c r="F7212" s="94"/>
      <c r="H7212" s="113"/>
      <c r="I7212" s="113"/>
      <c r="K7212" s="15"/>
      <c r="L7212" s="15"/>
      <c r="M7212" s="15">
        <f t="shared" si="336"/>
        <v>1</v>
      </c>
      <c r="N7212" s="15" t="str">
        <f t="shared" si="337"/>
        <v>-</v>
      </c>
      <c r="O7212" s="150">
        <f t="shared" si="338"/>
        <v>0</v>
      </c>
      <c r="P7212" s="15" t="str">
        <f>IF(COUNTIF('Personálie dobrovolníků '!U:X,N7212)&gt;0,"ANO","")</f>
        <v/>
      </c>
      <c r="Q7212" s="15"/>
    </row>
    <row r="7213" spans="2:17" s="25" customFormat="1" x14ac:dyDescent="0.3">
      <c r="B7213" s="15" t="str">
        <f>IF(A7213="","",VLOOKUP(A7213,Tabulka3[[Číslo smlouvy   u pravidelné činnosti]:[Příjmení]],3,0))</f>
        <v/>
      </c>
      <c r="C7213" s="15" t="str">
        <f>IF(A7213="","",VLOOKUP(A7213,Tabulka3[[Číslo smlouvy   u pravidelné činnosti]:[Příjmení]],4,0))</f>
        <v/>
      </c>
      <c r="F7213" s="94"/>
      <c r="H7213" s="113"/>
      <c r="I7213" s="113"/>
      <c r="K7213" s="15"/>
      <c r="L7213" s="15"/>
      <c r="M7213" s="15">
        <f t="shared" si="336"/>
        <v>1</v>
      </c>
      <c r="N7213" s="15" t="str">
        <f t="shared" si="337"/>
        <v>-</v>
      </c>
      <c r="O7213" s="150">
        <f t="shared" si="338"/>
        <v>0</v>
      </c>
      <c r="P7213" s="15" t="str">
        <f>IF(COUNTIF('Personálie dobrovolníků '!U:X,N7213)&gt;0,"ANO","")</f>
        <v/>
      </c>
      <c r="Q7213" s="15"/>
    </row>
    <row r="7214" spans="2:17" s="25" customFormat="1" x14ac:dyDescent="0.3">
      <c r="B7214" s="15" t="str">
        <f>IF(A7214="","",VLOOKUP(A7214,Tabulka3[[Číslo smlouvy   u pravidelné činnosti]:[Příjmení]],3,0))</f>
        <v/>
      </c>
      <c r="C7214" s="15" t="str">
        <f>IF(A7214="","",VLOOKUP(A7214,Tabulka3[[Číslo smlouvy   u pravidelné činnosti]:[Příjmení]],4,0))</f>
        <v/>
      </c>
      <c r="F7214" s="94"/>
      <c r="H7214" s="113"/>
      <c r="I7214" s="113"/>
      <c r="K7214" s="15"/>
      <c r="L7214" s="15"/>
      <c r="M7214" s="15">
        <f t="shared" si="336"/>
        <v>1</v>
      </c>
      <c r="N7214" s="15" t="str">
        <f t="shared" si="337"/>
        <v>-</v>
      </c>
      <c r="O7214" s="150">
        <f t="shared" si="338"/>
        <v>0</v>
      </c>
      <c r="P7214" s="15" t="str">
        <f>IF(COUNTIF('Personálie dobrovolníků '!U:X,N7214)&gt;0,"ANO","")</f>
        <v/>
      </c>
      <c r="Q7214" s="15"/>
    </row>
    <row r="7215" spans="2:17" s="25" customFormat="1" x14ac:dyDescent="0.3">
      <c r="B7215" s="15" t="str">
        <f>IF(A7215="","",VLOOKUP(A7215,Tabulka3[[Číslo smlouvy   u pravidelné činnosti]:[Příjmení]],3,0))</f>
        <v/>
      </c>
      <c r="C7215" s="15" t="str">
        <f>IF(A7215="","",VLOOKUP(A7215,Tabulka3[[Číslo smlouvy   u pravidelné činnosti]:[Příjmení]],4,0))</f>
        <v/>
      </c>
      <c r="F7215" s="94"/>
      <c r="H7215" s="113"/>
      <c r="I7215" s="113"/>
      <c r="K7215" s="15"/>
      <c r="L7215" s="15"/>
      <c r="M7215" s="15">
        <f t="shared" si="336"/>
        <v>1</v>
      </c>
      <c r="N7215" s="15" t="str">
        <f t="shared" si="337"/>
        <v>-</v>
      </c>
      <c r="O7215" s="150">
        <f t="shared" si="338"/>
        <v>0</v>
      </c>
      <c r="P7215" s="15" t="str">
        <f>IF(COUNTIF('Personálie dobrovolníků '!U:X,N7215)&gt;0,"ANO","")</f>
        <v/>
      </c>
      <c r="Q7215" s="15"/>
    </row>
    <row r="7216" spans="2:17" s="25" customFormat="1" x14ac:dyDescent="0.3">
      <c r="B7216" s="15" t="str">
        <f>IF(A7216="","",VLOOKUP(A7216,Tabulka3[[Číslo smlouvy   u pravidelné činnosti]:[Příjmení]],3,0))</f>
        <v/>
      </c>
      <c r="C7216" s="15" t="str">
        <f>IF(A7216="","",VLOOKUP(A7216,Tabulka3[[Číslo smlouvy   u pravidelné činnosti]:[Příjmení]],4,0))</f>
        <v/>
      </c>
      <c r="F7216" s="94"/>
      <c r="H7216" s="113"/>
      <c r="I7216" s="113"/>
      <c r="K7216" s="15"/>
      <c r="L7216" s="15"/>
      <c r="M7216" s="15">
        <f t="shared" si="336"/>
        <v>1</v>
      </c>
      <c r="N7216" s="15" t="str">
        <f t="shared" si="337"/>
        <v>-</v>
      </c>
      <c r="O7216" s="150">
        <f t="shared" si="338"/>
        <v>0</v>
      </c>
      <c r="P7216" s="15" t="str">
        <f>IF(COUNTIF('Personálie dobrovolníků '!U:X,N7216)&gt;0,"ANO","")</f>
        <v/>
      </c>
      <c r="Q7216" s="15"/>
    </row>
    <row r="7217" spans="2:17" s="25" customFormat="1" x14ac:dyDescent="0.3">
      <c r="B7217" s="15" t="str">
        <f>IF(A7217="","",VLOOKUP(A7217,Tabulka3[[Číslo smlouvy   u pravidelné činnosti]:[Příjmení]],3,0))</f>
        <v/>
      </c>
      <c r="C7217" s="15" t="str">
        <f>IF(A7217="","",VLOOKUP(A7217,Tabulka3[[Číslo smlouvy   u pravidelné činnosti]:[Příjmení]],4,0))</f>
        <v/>
      </c>
      <c r="F7217" s="94"/>
      <c r="H7217" s="113"/>
      <c r="I7217" s="113"/>
      <c r="K7217" s="15"/>
      <c r="L7217" s="15"/>
      <c r="M7217" s="15">
        <f t="shared" si="336"/>
        <v>1</v>
      </c>
      <c r="N7217" s="15" t="str">
        <f t="shared" si="337"/>
        <v>-</v>
      </c>
      <c r="O7217" s="150">
        <f t="shared" si="338"/>
        <v>0</v>
      </c>
      <c r="P7217" s="15" t="str">
        <f>IF(COUNTIF('Personálie dobrovolníků '!U:X,N7217)&gt;0,"ANO","")</f>
        <v/>
      </c>
      <c r="Q7217" s="15"/>
    </row>
    <row r="7218" spans="2:17" s="25" customFormat="1" x14ac:dyDescent="0.3">
      <c r="B7218" s="15" t="str">
        <f>IF(A7218="","",VLOOKUP(A7218,Tabulka3[[Číslo smlouvy   u pravidelné činnosti]:[Příjmení]],3,0))</f>
        <v/>
      </c>
      <c r="C7218" s="15" t="str">
        <f>IF(A7218="","",VLOOKUP(A7218,Tabulka3[[Číslo smlouvy   u pravidelné činnosti]:[Příjmení]],4,0))</f>
        <v/>
      </c>
      <c r="F7218" s="94"/>
      <c r="H7218" s="113"/>
      <c r="I7218" s="113"/>
      <c r="K7218" s="15"/>
      <c r="L7218" s="15"/>
      <c r="M7218" s="15">
        <f t="shared" si="336"/>
        <v>1</v>
      </c>
      <c r="N7218" s="15" t="str">
        <f t="shared" si="337"/>
        <v>-</v>
      </c>
      <c r="O7218" s="150">
        <f t="shared" si="338"/>
        <v>0</v>
      </c>
      <c r="P7218" s="15" t="str">
        <f>IF(COUNTIF('Personálie dobrovolníků '!U:X,N7218)&gt;0,"ANO","")</f>
        <v/>
      </c>
      <c r="Q7218" s="15"/>
    </row>
    <row r="7219" spans="2:17" s="25" customFormat="1" x14ac:dyDescent="0.3">
      <c r="B7219" s="15" t="str">
        <f>IF(A7219="","",VLOOKUP(A7219,Tabulka3[[Číslo smlouvy   u pravidelné činnosti]:[Příjmení]],3,0))</f>
        <v/>
      </c>
      <c r="C7219" s="15" t="str">
        <f>IF(A7219="","",VLOOKUP(A7219,Tabulka3[[Číslo smlouvy   u pravidelné činnosti]:[Příjmení]],4,0))</f>
        <v/>
      </c>
      <c r="F7219" s="94"/>
      <c r="H7219" s="113"/>
      <c r="I7219" s="113"/>
      <c r="K7219" s="15"/>
      <c r="L7219" s="15"/>
      <c r="M7219" s="15">
        <f t="shared" si="336"/>
        <v>1</v>
      </c>
      <c r="N7219" s="15" t="str">
        <f t="shared" si="337"/>
        <v>-</v>
      </c>
      <c r="O7219" s="150">
        <f t="shared" si="338"/>
        <v>0</v>
      </c>
      <c r="P7219" s="15" t="str">
        <f>IF(COUNTIF('Personálie dobrovolníků '!U:X,N7219)&gt;0,"ANO","")</f>
        <v/>
      </c>
      <c r="Q7219" s="15"/>
    </row>
    <row r="7220" spans="2:17" s="25" customFormat="1" x14ac:dyDescent="0.3">
      <c r="B7220" s="15" t="str">
        <f>IF(A7220="","",VLOOKUP(A7220,Tabulka3[[Číslo smlouvy   u pravidelné činnosti]:[Příjmení]],3,0))</f>
        <v/>
      </c>
      <c r="C7220" s="15" t="str">
        <f>IF(A7220="","",VLOOKUP(A7220,Tabulka3[[Číslo smlouvy   u pravidelné činnosti]:[Příjmení]],4,0))</f>
        <v/>
      </c>
      <c r="F7220" s="94"/>
      <c r="H7220" s="113"/>
      <c r="I7220" s="113"/>
      <c r="K7220" s="15"/>
      <c r="L7220" s="15"/>
      <c r="M7220" s="15">
        <f t="shared" si="336"/>
        <v>1</v>
      </c>
      <c r="N7220" s="15" t="str">
        <f t="shared" si="337"/>
        <v>-</v>
      </c>
      <c r="O7220" s="150">
        <f t="shared" si="338"/>
        <v>0</v>
      </c>
      <c r="P7220" s="15" t="str">
        <f>IF(COUNTIF('Personálie dobrovolníků '!U:X,N7220)&gt;0,"ANO","")</f>
        <v/>
      </c>
      <c r="Q7220" s="15"/>
    </row>
    <row r="7221" spans="2:17" s="25" customFormat="1" x14ac:dyDescent="0.3">
      <c r="B7221" s="15" t="str">
        <f>IF(A7221="","",VLOOKUP(A7221,Tabulka3[[Číslo smlouvy   u pravidelné činnosti]:[Příjmení]],3,0))</f>
        <v/>
      </c>
      <c r="C7221" s="15" t="str">
        <f>IF(A7221="","",VLOOKUP(A7221,Tabulka3[[Číslo smlouvy   u pravidelné činnosti]:[Příjmení]],4,0))</f>
        <v/>
      </c>
      <c r="F7221" s="94"/>
      <c r="H7221" s="113"/>
      <c r="I7221" s="113"/>
      <c r="K7221" s="15"/>
      <c r="L7221" s="15"/>
      <c r="M7221" s="15">
        <f t="shared" si="336"/>
        <v>1</v>
      </c>
      <c r="N7221" s="15" t="str">
        <f t="shared" si="337"/>
        <v>-</v>
      </c>
      <c r="O7221" s="150">
        <f t="shared" si="338"/>
        <v>0</v>
      </c>
      <c r="P7221" s="15" t="str">
        <f>IF(COUNTIF('Personálie dobrovolníků '!U:X,N7221)&gt;0,"ANO","")</f>
        <v/>
      </c>
      <c r="Q7221" s="15"/>
    </row>
    <row r="7222" spans="2:17" s="25" customFormat="1" x14ac:dyDescent="0.3">
      <c r="B7222" s="15" t="str">
        <f>IF(A7222="","",VLOOKUP(A7222,Tabulka3[[Číslo smlouvy   u pravidelné činnosti]:[Příjmení]],3,0))</f>
        <v/>
      </c>
      <c r="C7222" s="15" t="str">
        <f>IF(A7222="","",VLOOKUP(A7222,Tabulka3[[Číslo smlouvy   u pravidelné činnosti]:[Příjmení]],4,0))</f>
        <v/>
      </c>
      <c r="F7222" s="94"/>
      <c r="H7222" s="113"/>
      <c r="I7222" s="113"/>
      <c r="K7222" s="15"/>
      <c r="L7222" s="15"/>
      <c r="M7222" s="15">
        <f t="shared" si="336"/>
        <v>1</v>
      </c>
      <c r="N7222" s="15" t="str">
        <f t="shared" si="337"/>
        <v>-</v>
      </c>
      <c r="O7222" s="150">
        <f t="shared" si="338"/>
        <v>0</v>
      </c>
      <c r="P7222" s="15" t="str">
        <f>IF(COUNTIF('Personálie dobrovolníků '!U:X,N7222)&gt;0,"ANO","")</f>
        <v/>
      </c>
      <c r="Q7222" s="15"/>
    </row>
    <row r="7223" spans="2:17" s="25" customFormat="1" x14ac:dyDescent="0.3">
      <c r="B7223" s="15" t="str">
        <f>IF(A7223="","",VLOOKUP(A7223,Tabulka3[[Číslo smlouvy   u pravidelné činnosti]:[Příjmení]],3,0))</f>
        <v/>
      </c>
      <c r="C7223" s="15" t="str">
        <f>IF(A7223="","",VLOOKUP(A7223,Tabulka3[[Číslo smlouvy   u pravidelné činnosti]:[Příjmení]],4,0))</f>
        <v/>
      </c>
      <c r="F7223" s="94"/>
      <c r="H7223" s="113"/>
      <c r="I7223" s="113"/>
      <c r="K7223" s="15"/>
      <c r="L7223" s="15"/>
      <c r="M7223" s="15">
        <f t="shared" si="336"/>
        <v>1</v>
      </c>
      <c r="N7223" s="15" t="str">
        <f t="shared" si="337"/>
        <v>-</v>
      </c>
      <c r="O7223" s="150">
        <f t="shared" si="338"/>
        <v>0</v>
      </c>
      <c r="P7223" s="15" t="str">
        <f>IF(COUNTIF('Personálie dobrovolníků '!U:X,N7223)&gt;0,"ANO","")</f>
        <v/>
      </c>
      <c r="Q7223" s="15"/>
    </row>
    <row r="7224" spans="2:17" s="25" customFormat="1" x14ac:dyDescent="0.3">
      <c r="B7224" s="15" t="str">
        <f>IF(A7224="","",VLOOKUP(A7224,Tabulka3[[Číslo smlouvy   u pravidelné činnosti]:[Příjmení]],3,0))</f>
        <v/>
      </c>
      <c r="C7224" s="15" t="str">
        <f>IF(A7224="","",VLOOKUP(A7224,Tabulka3[[Číslo smlouvy   u pravidelné činnosti]:[Příjmení]],4,0))</f>
        <v/>
      </c>
      <c r="F7224" s="94"/>
      <c r="H7224" s="113"/>
      <c r="I7224" s="113"/>
      <c r="K7224" s="15"/>
      <c r="L7224" s="15"/>
      <c r="M7224" s="15">
        <f t="shared" si="336"/>
        <v>1</v>
      </c>
      <c r="N7224" s="15" t="str">
        <f t="shared" si="337"/>
        <v>-</v>
      </c>
      <c r="O7224" s="150">
        <f t="shared" si="338"/>
        <v>0</v>
      </c>
      <c r="P7224" s="15" t="str">
        <f>IF(COUNTIF('Personálie dobrovolníků '!U:X,N7224)&gt;0,"ANO","")</f>
        <v/>
      </c>
      <c r="Q7224" s="15"/>
    </row>
    <row r="7225" spans="2:17" s="25" customFormat="1" x14ac:dyDescent="0.3">
      <c r="B7225" s="15" t="str">
        <f>IF(A7225="","",VLOOKUP(A7225,Tabulka3[[Číslo smlouvy   u pravidelné činnosti]:[Příjmení]],3,0))</f>
        <v/>
      </c>
      <c r="C7225" s="15" t="str">
        <f>IF(A7225="","",VLOOKUP(A7225,Tabulka3[[Číslo smlouvy   u pravidelné činnosti]:[Příjmení]],4,0))</f>
        <v/>
      </c>
      <c r="F7225" s="94"/>
      <c r="H7225" s="113"/>
      <c r="I7225" s="113"/>
      <c r="K7225" s="15"/>
      <c r="L7225" s="15"/>
      <c r="M7225" s="15">
        <f t="shared" si="336"/>
        <v>1</v>
      </c>
      <c r="N7225" s="15" t="str">
        <f t="shared" si="337"/>
        <v>-</v>
      </c>
      <c r="O7225" s="150">
        <f t="shared" si="338"/>
        <v>0</v>
      </c>
      <c r="P7225" s="15" t="str">
        <f>IF(COUNTIF('Personálie dobrovolníků '!U:X,N7225)&gt;0,"ANO","")</f>
        <v/>
      </c>
      <c r="Q7225" s="15"/>
    </row>
    <row r="7226" spans="2:17" s="25" customFormat="1" x14ac:dyDescent="0.3">
      <c r="B7226" s="15" t="str">
        <f>IF(A7226="","",VLOOKUP(A7226,Tabulka3[[Číslo smlouvy   u pravidelné činnosti]:[Příjmení]],3,0))</f>
        <v/>
      </c>
      <c r="C7226" s="15" t="str">
        <f>IF(A7226="","",VLOOKUP(A7226,Tabulka3[[Číslo smlouvy   u pravidelné činnosti]:[Příjmení]],4,0))</f>
        <v/>
      </c>
      <c r="F7226" s="94"/>
      <c r="H7226" s="113"/>
      <c r="I7226" s="113"/>
      <c r="K7226" s="15"/>
      <c r="L7226" s="15"/>
      <c r="M7226" s="15">
        <f t="shared" si="336"/>
        <v>1</v>
      </c>
      <c r="N7226" s="15" t="str">
        <f t="shared" si="337"/>
        <v>-</v>
      </c>
      <c r="O7226" s="150">
        <f t="shared" si="338"/>
        <v>0</v>
      </c>
      <c r="P7226" s="15" t="str">
        <f>IF(COUNTIF('Personálie dobrovolníků '!U:X,N7226)&gt;0,"ANO","")</f>
        <v/>
      </c>
      <c r="Q7226" s="15"/>
    </row>
    <row r="7227" spans="2:17" s="25" customFormat="1" x14ac:dyDescent="0.3">
      <c r="B7227" s="15" t="str">
        <f>IF(A7227="","",VLOOKUP(A7227,Tabulka3[[Číslo smlouvy   u pravidelné činnosti]:[Příjmení]],3,0))</f>
        <v/>
      </c>
      <c r="C7227" s="15" t="str">
        <f>IF(A7227="","",VLOOKUP(A7227,Tabulka3[[Číslo smlouvy   u pravidelné činnosti]:[Příjmení]],4,0))</f>
        <v/>
      </c>
      <c r="F7227" s="94"/>
      <c r="H7227" s="113"/>
      <c r="I7227" s="113"/>
      <c r="K7227" s="15"/>
      <c r="L7227" s="15"/>
      <c r="M7227" s="15">
        <f t="shared" si="336"/>
        <v>1</v>
      </c>
      <c r="N7227" s="15" t="str">
        <f t="shared" si="337"/>
        <v>-</v>
      </c>
      <c r="O7227" s="150">
        <f t="shared" si="338"/>
        <v>0</v>
      </c>
      <c r="P7227" s="15" t="str">
        <f>IF(COUNTIF('Personálie dobrovolníků '!U:X,N7227)&gt;0,"ANO","")</f>
        <v/>
      </c>
      <c r="Q7227" s="15"/>
    </row>
    <row r="7228" spans="2:17" s="25" customFormat="1" x14ac:dyDescent="0.3">
      <c r="B7228" s="15" t="str">
        <f>IF(A7228="","",VLOOKUP(A7228,Tabulka3[[Číslo smlouvy   u pravidelné činnosti]:[Příjmení]],3,0))</f>
        <v/>
      </c>
      <c r="C7228" s="15" t="str">
        <f>IF(A7228="","",VLOOKUP(A7228,Tabulka3[[Číslo smlouvy   u pravidelné činnosti]:[Příjmení]],4,0))</f>
        <v/>
      </c>
      <c r="F7228" s="94"/>
      <c r="H7228" s="113"/>
      <c r="I7228" s="113"/>
      <c r="K7228" s="15"/>
      <c r="L7228" s="15"/>
      <c r="M7228" s="15">
        <f t="shared" si="336"/>
        <v>1</v>
      </c>
      <c r="N7228" s="15" t="str">
        <f t="shared" si="337"/>
        <v>-</v>
      </c>
      <c r="O7228" s="150">
        <f t="shared" si="338"/>
        <v>0</v>
      </c>
      <c r="P7228" s="15" t="str">
        <f>IF(COUNTIF('Personálie dobrovolníků '!U:X,N7228)&gt;0,"ANO","")</f>
        <v/>
      </c>
      <c r="Q7228" s="15"/>
    </row>
    <row r="7229" spans="2:17" s="25" customFormat="1" x14ac:dyDescent="0.3">
      <c r="B7229" s="15" t="str">
        <f>IF(A7229="","",VLOOKUP(A7229,Tabulka3[[Číslo smlouvy   u pravidelné činnosti]:[Příjmení]],3,0))</f>
        <v/>
      </c>
      <c r="C7229" s="15" t="str">
        <f>IF(A7229="","",VLOOKUP(A7229,Tabulka3[[Číslo smlouvy   u pravidelné činnosti]:[Příjmení]],4,0))</f>
        <v/>
      </c>
      <c r="F7229" s="94"/>
      <c r="H7229" s="113"/>
      <c r="I7229" s="113"/>
      <c r="K7229" s="15"/>
      <c r="L7229" s="15"/>
      <c r="M7229" s="15">
        <f t="shared" si="336"/>
        <v>1</v>
      </c>
      <c r="N7229" s="15" t="str">
        <f t="shared" si="337"/>
        <v>-</v>
      </c>
      <c r="O7229" s="150">
        <f t="shared" si="338"/>
        <v>0</v>
      </c>
      <c r="P7229" s="15" t="str">
        <f>IF(COUNTIF('Personálie dobrovolníků '!U:X,N7229)&gt;0,"ANO","")</f>
        <v/>
      </c>
      <c r="Q7229" s="15"/>
    </row>
    <row r="7230" spans="2:17" s="25" customFormat="1" x14ac:dyDescent="0.3">
      <c r="B7230" s="15" t="str">
        <f>IF(A7230="","",VLOOKUP(A7230,Tabulka3[[Číslo smlouvy   u pravidelné činnosti]:[Příjmení]],3,0))</f>
        <v/>
      </c>
      <c r="C7230" s="15" t="str">
        <f>IF(A7230="","",VLOOKUP(A7230,Tabulka3[[Číslo smlouvy   u pravidelné činnosti]:[Příjmení]],4,0))</f>
        <v/>
      </c>
      <c r="F7230" s="94"/>
      <c r="H7230" s="113"/>
      <c r="I7230" s="113"/>
      <c r="K7230" s="15"/>
      <c r="L7230" s="15"/>
      <c r="M7230" s="15">
        <f t="shared" si="336"/>
        <v>1</v>
      </c>
      <c r="N7230" s="15" t="str">
        <f t="shared" si="337"/>
        <v>-</v>
      </c>
      <c r="O7230" s="150">
        <f t="shared" si="338"/>
        <v>0</v>
      </c>
      <c r="P7230" s="15" t="str">
        <f>IF(COUNTIF('Personálie dobrovolníků '!U:X,N7230)&gt;0,"ANO","")</f>
        <v/>
      </c>
      <c r="Q7230" s="15"/>
    </row>
    <row r="7231" spans="2:17" s="25" customFormat="1" x14ac:dyDescent="0.3">
      <c r="B7231" s="15" t="str">
        <f>IF(A7231="","",VLOOKUP(A7231,Tabulka3[[Číslo smlouvy   u pravidelné činnosti]:[Příjmení]],3,0))</f>
        <v/>
      </c>
      <c r="C7231" s="15" t="str">
        <f>IF(A7231="","",VLOOKUP(A7231,Tabulka3[[Číslo smlouvy   u pravidelné činnosti]:[Příjmení]],4,0))</f>
        <v/>
      </c>
      <c r="F7231" s="94"/>
      <c r="H7231" s="113"/>
      <c r="I7231" s="113"/>
      <c r="K7231" s="15"/>
      <c r="L7231" s="15"/>
      <c r="M7231" s="15">
        <f t="shared" si="336"/>
        <v>1</v>
      </c>
      <c r="N7231" s="15" t="str">
        <f t="shared" si="337"/>
        <v>-</v>
      </c>
      <c r="O7231" s="150">
        <f t="shared" si="338"/>
        <v>0</v>
      </c>
      <c r="P7231" s="15" t="str">
        <f>IF(COUNTIF('Personálie dobrovolníků '!U:X,N7231)&gt;0,"ANO","")</f>
        <v/>
      </c>
      <c r="Q7231" s="15"/>
    </row>
    <row r="7232" spans="2:17" s="25" customFormat="1" x14ac:dyDescent="0.3">
      <c r="B7232" s="15" t="str">
        <f>IF(A7232="","",VLOOKUP(A7232,Tabulka3[[Číslo smlouvy   u pravidelné činnosti]:[Příjmení]],3,0))</f>
        <v/>
      </c>
      <c r="C7232" s="15" t="str">
        <f>IF(A7232="","",VLOOKUP(A7232,Tabulka3[[Číslo smlouvy   u pravidelné činnosti]:[Příjmení]],4,0))</f>
        <v/>
      </c>
      <c r="F7232" s="94"/>
      <c r="H7232" s="113"/>
      <c r="I7232" s="113"/>
      <c r="K7232" s="15"/>
      <c r="L7232" s="15"/>
      <c r="M7232" s="15">
        <f t="shared" si="336"/>
        <v>1</v>
      </c>
      <c r="N7232" s="15" t="str">
        <f t="shared" si="337"/>
        <v>-</v>
      </c>
      <c r="O7232" s="150">
        <f t="shared" si="338"/>
        <v>0</v>
      </c>
      <c r="P7232" s="15" t="str">
        <f>IF(COUNTIF('Personálie dobrovolníků '!U:X,N7232)&gt;0,"ANO","")</f>
        <v/>
      </c>
      <c r="Q7232" s="15"/>
    </row>
    <row r="7233" spans="2:17" s="25" customFormat="1" x14ac:dyDescent="0.3">
      <c r="B7233" s="15" t="str">
        <f>IF(A7233="","",VLOOKUP(A7233,Tabulka3[[Číslo smlouvy   u pravidelné činnosti]:[Příjmení]],3,0))</f>
        <v/>
      </c>
      <c r="C7233" s="15" t="str">
        <f>IF(A7233="","",VLOOKUP(A7233,Tabulka3[[Číslo smlouvy   u pravidelné činnosti]:[Příjmení]],4,0))</f>
        <v/>
      </c>
      <c r="F7233" s="94"/>
      <c r="H7233" s="113"/>
      <c r="I7233" s="113"/>
      <c r="K7233" s="15"/>
      <c r="L7233" s="15"/>
      <c r="M7233" s="15">
        <f t="shared" si="336"/>
        <v>1</v>
      </c>
      <c r="N7233" s="15" t="str">
        <f t="shared" si="337"/>
        <v>-</v>
      </c>
      <c r="O7233" s="150">
        <f t="shared" si="338"/>
        <v>0</v>
      </c>
      <c r="P7233" s="15" t="str">
        <f>IF(COUNTIF('Personálie dobrovolníků '!U:X,N7233)&gt;0,"ANO","")</f>
        <v/>
      </c>
      <c r="Q7233" s="15"/>
    </row>
    <row r="7234" spans="2:17" s="25" customFormat="1" x14ac:dyDescent="0.3">
      <c r="B7234" s="15" t="str">
        <f>IF(A7234="","",VLOOKUP(A7234,Tabulka3[[Číslo smlouvy   u pravidelné činnosti]:[Příjmení]],3,0))</f>
        <v/>
      </c>
      <c r="C7234" s="15" t="str">
        <f>IF(A7234="","",VLOOKUP(A7234,Tabulka3[[Číslo smlouvy   u pravidelné činnosti]:[Příjmení]],4,0))</f>
        <v/>
      </c>
      <c r="F7234" s="94"/>
      <c r="H7234" s="113"/>
      <c r="I7234" s="113"/>
      <c r="K7234" s="15"/>
      <c r="L7234" s="15"/>
      <c r="M7234" s="15">
        <f t="shared" si="336"/>
        <v>1</v>
      </c>
      <c r="N7234" s="15" t="str">
        <f t="shared" si="337"/>
        <v>-</v>
      </c>
      <c r="O7234" s="150">
        <f t="shared" si="338"/>
        <v>0</v>
      </c>
      <c r="P7234" s="15" t="str">
        <f>IF(COUNTIF('Personálie dobrovolníků '!U:X,N7234)&gt;0,"ANO","")</f>
        <v/>
      </c>
      <c r="Q7234" s="15"/>
    </row>
    <row r="7235" spans="2:17" s="25" customFormat="1" x14ac:dyDescent="0.3">
      <c r="B7235" s="15" t="str">
        <f>IF(A7235="","",VLOOKUP(A7235,Tabulka3[[Číslo smlouvy   u pravidelné činnosti]:[Příjmení]],3,0))</f>
        <v/>
      </c>
      <c r="C7235" s="15" t="str">
        <f>IF(A7235="","",VLOOKUP(A7235,Tabulka3[[Číslo smlouvy   u pravidelné činnosti]:[Příjmení]],4,0))</f>
        <v/>
      </c>
      <c r="F7235" s="94"/>
      <c r="H7235" s="113"/>
      <c r="I7235" s="113"/>
      <c r="K7235" s="15"/>
      <c r="L7235" s="15"/>
      <c r="M7235" s="15">
        <f t="shared" si="336"/>
        <v>1</v>
      </c>
      <c r="N7235" s="15" t="str">
        <f t="shared" si="337"/>
        <v>-</v>
      </c>
      <c r="O7235" s="150">
        <f t="shared" si="338"/>
        <v>0</v>
      </c>
      <c r="P7235" s="15" t="str">
        <f>IF(COUNTIF('Personálie dobrovolníků '!U:X,N7235)&gt;0,"ANO","")</f>
        <v/>
      </c>
      <c r="Q7235" s="15"/>
    </row>
    <row r="7236" spans="2:17" s="25" customFormat="1" x14ac:dyDescent="0.3">
      <c r="B7236" s="15" t="str">
        <f>IF(A7236="","",VLOOKUP(A7236,Tabulka3[[Číslo smlouvy   u pravidelné činnosti]:[Příjmení]],3,0))</f>
        <v/>
      </c>
      <c r="C7236" s="15" t="str">
        <f>IF(A7236="","",VLOOKUP(A7236,Tabulka3[[Číslo smlouvy   u pravidelné činnosti]:[Příjmení]],4,0))</f>
        <v/>
      </c>
      <c r="F7236" s="94"/>
      <c r="H7236" s="113"/>
      <c r="I7236" s="113"/>
      <c r="K7236" s="15"/>
      <c r="L7236" s="15"/>
      <c r="M7236" s="15">
        <f t="shared" ref="M7236:M7299" si="339">IF(OR(
   AND($H7236=$K$12, $I7236=$L$4),
   AND($H7236=$K$12, $I7236=$L$5),
   AND($H7236=$K$12, $I7236=$L$6),
   AND($H7236=$K$12, $I7236=$L$7),
   AND($H7236=$K$11, $I7236=$L$4),
   AND($H7236=$K$11, $I7236=$L$5),
   AND($H7236=$K$11, $I7236=$L$6),
   AND($H7236=$K$11, $I7236=$L$7),
   AND($H7236=$K$5, $I7236=$L$5),
   AND($H7236=$K$6, $I7236=$L$4),
   AND($H7236=$K$6, $I7236=$L$5),
   AND($H7236=$K$6, $I7236=$L$7),
   AND($H7236=$K$4, $I7236=$L$6),
), 0, 1)</f>
        <v>1</v>
      </c>
      <c r="N7236" s="15" t="str">
        <f t="shared" ref="N7236:N7299" si="340">A7236 &amp; "-" &amp; J7236</f>
        <v>-</v>
      </c>
      <c r="O7236" s="150">
        <f t="shared" ref="O7236:O7299" si="341">IF(AND(M7236&lt;&gt;0, P7236="ANO"), 1, 0)</f>
        <v>0</v>
      </c>
      <c r="P7236" s="15" t="str">
        <f>IF(COUNTIF('Personálie dobrovolníků '!U:X,N7236)&gt;0,"ANO","")</f>
        <v/>
      </c>
      <c r="Q7236" s="15"/>
    </row>
    <row r="7237" spans="2:17" s="25" customFormat="1" x14ac:dyDescent="0.3">
      <c r="B7237" s="15" t="str">
        <f>IF(A7237="","",VLOOKUP(A7237,Tabulka3[[Číslo smlouvy   u pravidelné činnosti]:[Příjmení]],3,0))</f>
        <v/>
      </c>
      <c r="C7237" s="15" t="str">
        <f>IF(A7237="","",VLOOKUP(A7237,Tabulka3[[Číslo smlouvy   u pravidelné činnosti]:[Příjmení]],4,0))</f>
        <v/>
      </c>
      <c r="F7237" s="94"/>
      <c r="H7237" s="113"/>
      <c r="I7237" s="113"/>
      <c r="K7237" s="15"/>
      <c r="L7237" s="15"/>
      <c r="M7237" s="15">
        <f t="shared" si="339"/>
        <v>1</v>
      </c>
      <c r="N7237" s="15" t="str">
        <f t="shared" si="340"/>
        <v>-</v>
      </c>
      <c r="O7237" s="150">
        <f t="shared" si="341"/>
        <v>0</v>
      </c>
      <c r="P7237" s="15" t="str">
        <f>IF(COUNTIF('Personálie dobrovolníků '!U:X,N7237)&gt;0,"ANO","")</f>
        <v/>
      </c>
      <c r="Q7237" s="15"/>
    </row>
    <row r="7238" spans="2:17" s="25" customFormat="1" x14ac:dyDescent="0.3">
      <c r="B7238" s="15" t="str">
        <f>IF(A7238="","",VLOOKUP(A7238,Tabulka3[[Číslo smlouvy   u pravidelné činnosti]:[Příjmení]],3,0))</f>
        <v/>
      </c>
      <c r="C7238" s="15" t="str">
        <f>IF(A7238="","",VLOOKUP(A7238,Tabulka3[[Číslo smlouvy   u pravidelné činnosti]:[Příjmení]],4,0))</f>
        <v/>
      </c>
      <c r="F7238" s="94"/>
      <c r="H7238" s="113"/>
      <c r="I7238" s="113"/>
      <c r="K7238" s="15"/>
      <c r="L7238" s="15"/>
      <c r="M7238" s="15">
        <f t="shared" si="339"/>
        <v>1</v>
      </c>
      <c r="N7238" s="15" t="str">
        <f t="shared" si="340"/>
        <v>-</v>
      </c>
      <c r="O7238" s="150">
        <f t="shared" si="341"/>
        <v>0</v>
      </c>
      <c r="P7238" s="15" t="str">
        <f>IF(COUNTIF('Personálie dobrovolníků '!U:X,N7238)&gt;0,"ANO","")</f>
        <v/>
      </c>
      <c r="Q7238" s="15"/>
    </row>
    <row r="7239" spans="2:17" s="25" customFormat="1" x14ac:dyDescent="0.3">
      <c r="B7239" s="15" t="str">
        <f>IF(A7239="","",VLOOKUP(A7239,Tabulka3[[Číslo smlouvy   u pravidelné činnosti]:[Příjmení]],3,0))</f>
        <v/>
      </c>
      <c r="C7239" s="15" t="str">
        <f>IF(A7239="","",VLOOKUP(A7239,Tabulka3[[Číslo smlouvy   u pravidelné činnosti]:[Příjmení]],4,0))</f>
        <v/>
      </c>
      <c r="F7239" s="94"/>
      <c r="H7239" s="113"/>
      <c r="I7239" s="113"/>
      <c r="K7239" s="15"/>
      <c r="L7239" s="15"/>
      <c r="M7239" s="15">
        <f t="shared" si="339"/>
        <v>1</v>
      </c>
      <c r="N7239" s="15" t="str">
        <f t="shared" si="340"/>
        <v>-</v>
      </c>
      <c r="O7239" s="150">
        <f t="shared" si="341"/>
        <v>0</v>
      </c>
      <c r="P7239" s="15" t="str">
        <f>IF(COUNTIF('Personálie dobrovolníků '!U:X,N7239)&gt;0,"ANO","")</f>
        <v/>
      </c>
      <c r="Q7239" s="15"/>
    </row>
    <row r="7240" spans="2:17" s="25" customFormat="1" x14ac:dyDescent="0.3">
      <c r="B7240" s="15" t="str">
        <f>IF(A7240="","",VLOOKUP(A7240,Tabulka3[[Číslo smlouvy   u pravidelné činnosti]:[Příjmení]],3,0))</f>
        <v/>
      </c>
      <c r="C7240" s="15" t="str">
        <f>IF(A7240="","",VLOOKUP(A7240,Tabulka3[[Číslo smlouvy   u pravidelné činnosti]:[Příjmení]],4,0))</f>
        <v/>
      </c>
      <c r="F7240" s="94"/>
      <c r="H7240" s="113"/>
      <c r="I7240" s="113"/>
      <c r="K7240" s="15"/>
      <c r="L7240" s="15"/>
      <c r="M7240" s="15">
        <f t="shared" si="339"/>
        <v>1</v>
      </c>
      <c r="N7240" s="15" t="str">
        <f t="shared" si="340"/>
        <v>-</v>
      </c>
      <c r="O7240" s="150">
        <f t="shared" si="341"/>
        <v>0</v>
      </c>
      <c r="P7240" s="15" t="str">
        <f>IF(COUNTIF('Personálie dobrovolníků '!U:X,N7240)&gt;0,"ANO","")</f>
        <v/>
      </c>
      <c r="Q7240" s="15"/>
    </row>
    <row r="7241" spans="2:17" s="25" customFormat="1" x14ac:dyDescent="0.3">
      <c r="B7241" s="15" t="str">
        <f>IF(A7241="","",VLOOKUP(A7241,Tabulka3[[Číslo smlouvy   u pravidelné činnosti]:[Příjmení]],3,0))</f>
        <v/>
      </c>
      <c r="C7241" s="15" t="str">
        <f>IF(A7241="","",VLOOKUP(A7241,Tabulka3[[Číslo smlouvy   u pravidelné činnosti]:[Příjmení]],4,0))</f>
        <v/>
      </c>
      <c r="F7241" s="94"/>
      <c r="H7241" s="113"/>
      <c r="I7241" s="113"/>
      <c r="K7241" s="15"/>
      <c r="L7241" s="15"/>
      <c r="M7241" s="15">
        <f t="shared" si="339"/>
        <v>1</v>
      </c>
      <c r="N7241" s="15" t="str">
        <f t="shared" si="340"/>
        <v>-</v>
      </c>
      <c r="O7241" s="150">
        <f t="shared" si="341"/>
        <v>0</v>
      </c>
      <c r="P7241" s="15" t="str">
        <f>IF(COUNTIF('Personálie dobrovolníků '!U:X,N7241)&gt;0,"ANO","")</f>
        <v/>
      </c>
      <c r="Q7241" s="15"/>
    </row>
    <row r="7242" spans="2:17" s="25" customFormat="1" x14ac:dyDescent="0.3">
      <c r="B7242" s="15" t="str">
        <f>IF(A7242="","",VLOOKUP(A7242,Tabulka3[[Číslo smlouvy   u pravidelné činnosti]:[Příjmení]],3,0))</f>
        <v/>
      </c>
      <c r="C7242" s="15" t="str">
        <f>IF(A7242="","",VLOOKUP(A7242,Tabulka3[[Číslo smlouvy   u pravidelné činnosti]:[Příjmení]],4,0))</f>
        <v/>
      </c>
      <c r="F7242" s="94"/>
      <c r="H7242" s="113"/>
      <c r="I7242" s="113"/>
      <c r="K7242" s="15"/>
      <c r="L7242" s="15"/>
      <c r="M7242" s="15">
        <f t="shared" si="339"/>
        <v>1</v>
      </c>
      <c r="N7242" s="15" t="str">
        <f t="shared" si="340"/>
        <v>-</v>
      </c>
      <c r="O7242" s="150">
        <f t="shared" si="341"/>
        <v>0</v>
      </c>
      <c r="P7242" s="15" t="str">
        <f>IF(COUNTIF('Personálie dobrovolníků '!U:X,N7242)&gt;0,"ANO","")</f>
        <v/>
      </c>
      <c r="Q7242" s="15"/>
    </row>
    <row r="7243" spans="2:17" s="25" customFormat="1" x14ac:dyDescent="0.3">
      <c r="B7243" s="15" t="str">
        <f>IF(A7243="","",VLOOKUP(A7243,Tabulka3[[Číslo smlouvy   u pravidelné činnosti]:[Příjmení]],3,0))</f>
        <v/>
      </c>
      <c r="C7243" s="15" t="str">
        <f>IF(A7243="","",VLOOKUP(A7243,Tabulka3[[Číslo smlouvy   u pravidelné činnosti]:[Příjmení]],4,0))</f>
        <v/>
      </c>
      <c r="F7243" s="94"/>
      <c r="H7243" s="113"/>
      <c r="I7243" s="113"/>
      <c r="K7243" s="15"/>
      <c r="L7243" s="15"/>
      <c r="M7243" s="15">
        <f t="shared" si="339"/>
        <v>1</v>
      </c>
      <c r="N7243" s="15" t="str">
        <f t="shared" si="340"/>
        <v>-</v>
      </c>
      <c r="O7243" s="150">
        <f t="shared" si="341"/>
        <v>0</v>
      </c>
      <c r="P7243" s="15" t="str">
        <f>IF(COUNTIF('Personálie dobrovolníků '!U:X,N7243)&gt;0,"ANO","")</f>
        <v/>
      </c>
      <c r="Q7243" s="15"/>
    </row>
    <row r="7244" spans="2:17" s="25" customFormat="1" x14ac:dyDescent="0.3">
      <c r="B7244" s="15" t="str">
        <f>IF(A7244="","",VLOOKUP(A7244,Tabulka3[[Číslo smlouvy   u pravidelné činnosti]:[Příjmení]],3,0))</f>
        <v/>
      </c>
      <c r="C7244" s="15" t="str">
        <f>IF(A7244="","",VLOOKUP(A7244,Tabulka3[[Číslo smlouvy   u pravidelné činnosti]:[Příjmení]],4,0))</f>
        <v/>
      </c>
      <c r="F7244" s="94"/>
      <c r="H7244" s="113"/>
      <c r="I7244" s="113"/>
      <c r="K7244" s="15"/>
      <c r="L7244" s="15"/>
      <c r="M7244" s="15">
        <f t="shared" si="339"/>
        <v>1</v>
      </c>
      <c r="N7244" s="15" t="str">
        <f t="shared" si="340"/>
        <v>-</v>
      </c>
      <c r="O7244" s="150">
        <f t="shared" si="341"/>
        <v>0</v>
      </c>
      <c r="P7244" s="15" t="str">
        <f>IF(COUNTIF('Personálie dobrovolníků '!U:X,N7244)&gt;0,"ANO","")</f>
        <v/>
      </c>
      <c r="Q7244" s="15"/>
    </row>
    <row r="7245" spans="2:17" s="25" customFormat="1" x14ac:dyDescent="0.3">
      <c r="B7245" s="15" t="str">
        <f>IF(A7245="","",VLOOKUP(A7245,Tabulka3[[Číslo smlouvy   u pravidelné činnosti]:[Příjmení]],3,0))</f>
        <v/>
      </c>
      <c r="C7245" s="15" t="str">
        <f>IF(A7245="","",VLOOKUP(A7245,Tabulka3[[Číslo smlouvy   u pravidelné činnosti]:[Příjmení]],4,0))</f>
        <v/>
      </c>
      <c r="F7245" s="94"/>
      <c r="H7245" s="113"/>
      <c r="I7245" s="113"/>
      <c r="K7245" s="15"/>
      <c r="L7245" s="15"/>
      <c r="M7245" s="15">
        <f t="shared" si="339"/>
        <v>1</v>
      </c>
      <c r="N7245" s="15" t="str">
        <f t="shared" si="340"/>
        <v>-</v>
      </c>
      <c r="O7245" s="150">
        <f t="shared" si="341"/>
        <v>0</v>
      </c>
      <c r="P7245" s="15" t="str">
        <f>IF(COUNTIF('Personálie dobrovolníků '!U:X,N7245)&gt;0,"ANO","")</f>
        <v/>
      </c>
      <c r="Q7245" s="15"/>
    </row>
    <row r="7246" spans="2:17" s="25" customFormat="1" x14ac:dyDescent="0.3">
      <c r="B7246" s="15" t="str">
        <f>IF(A7246="","",VLOOKUP(A7246,Tabulka3[[Číslo smlouvy   u pravidelné činnosti]:[Příjmení]],3,0))</f>
        <v/>
      </c>
      <c r="C7246" s="15" t="str">
        <f>IF(A7246="","",VLOOKUP(A7246,Tabulka3[[Číslo smlouvy   u pravidelné činnosti]:[Příjmení]],4,0))</f>
        <v/>
      </c>
      <c r="F7246" s="94"/>
      <c r="H7246" s="113"/>
      <c r="I7246" s="113"/>
      <c r="K7246" s="15"/>
      <c r="L7246" s="15"/>
      <c r="M7246" s="15">
        <f t="shared" si="339"/>
        <v>1</v>
      </c>
      <c r="N7246" s="15" t="str">
        <f t="shared" si="340"/>
        <v>-</v>
      </c>
      <c r="O7246" s="150">
        <f t="shared" si="341"/>
        <v>0</v>
      </c>
      <c r="P7246" s="15" t="str">
        <f>IF(COUNTIF('Personálie dobrovolníků '!U:X,N7246)&gt;0,"ANO","")</f>
        <v/>
      </c>
      <c r="Q7246" s="15"/>
    </row>
    <row r="7247" spans="2:17" s="25" customFormat="1" x14ac:dyDescent="0.3">
      <c r="B7247" s="15" t="str">
        <f>IF(A7247="","",VLOOKUP(A7247,Tabulka3[[Číslo smlouvy   u pravidelné činnosti]:[Příjmení]],3,0))</f>
        <v/>
      </c>
      <c r="C7247" s="15" t="str">
        <f>IF(A7247="","",VLOOKUP(A7247,Tabulka3[[Číslo smlouvy   u pravidelné činnosti]:[Příjmení]],4,0))</f>
        <v/>
      </c>
      <c r="F7247" s="94"/>
      <c r="H7247" s="113"/>
      <c r="I7247" s="113"/>
      <c r="K7247" s="15"/>
      <c r="L7247" s="15"/>
      <c r="M7247" s="15">
        <f t="shared" si="339"/>
        <v>1</v>
      </c>
      <c r="N7247" s="15" t="str">
        <f t="shared" si="340"/>
        <v>-</v>
      </c>
      <c r="O7247" s="150">
        <f t="shared" si="341"/>
        <v>0</v>
      </c>
      <c r="P7247" s="15" t="str">
        <f>IF(COUNTIF('Personálie dobrovolníků '!U:X,N7247)&gt;0,"ANO","")</f>
        <v/>
      </c>
      <c r="Q7247" s="15"/>
    </row>
    <row r="7248" spans="2:17" s="25" customFormat="1" x14ac:dyDescent="0.3">
      <c r="B7248" s="15" t="str">
        <f>IF(A7248="","",VLOOKUP(A7248,Tabulka3[[Číslo smlouvy   u pravidelné činnosti]:[Příjmení]],3,0))</f>
        <v/>
      </c>
      <c r="C7248" s="15" t="str">
        <f>IF(A7248="","",VLOOKUP(A7248,Tabulka3[[Číslo smlouvy   u pravidelné činnosti]:[Příjmení]],4,0))</f>
        <v/>
      </c>
      <c r="F7248" s="94"/>
      <c r="H7248" s="113"/>
      <c r="I7248" s="113"/>
      <c r="K7248" s="15"/>
      <c r="L7248" s="15"/>
      <c r="M7248" s="15">
        <f t="shared" si="339"/>
        <v>1</v>
      </c>
      <c r="N7248" s="15" t="str">
        <f t="shared" si="340"/>
        <v>-</v>
      </c>
      <c r="O7248" s="150">
        <f t="shared" si="341"/>
        <v>0</v>
      </c>
      <c r="P7248" s="15" t="str">
        <f>IF(COUNTIF('Personálie dobrovolníků '!U:X,N7248)&gt;0,"ANO","")</f>
        <v/>
      </c>
      <c r="Q7248" s="15"/>
    </row>
    <row r="7249" spans="2:17" s="25" customFormat="1" x14ac:dyDescent="0.3">
      <c r="B7249" s="15" t="str">
        <f>IF(A7249="","",VLOOKUP(A7249,Tabulka3[[Číslo smlouvy   u pravidelné činnosti]:[Příjmení]],3,0))</f>
        <v/>
      </c>
      <c r="C7249" s="15" t="str">
        <f>IF(A7249="","",VLOOKUP(A7249,Tabulka3[[Číslo smlouvy   u pravidelné činnosti]:[Příjmení]],4,0))</f>
        <v/>
      </c>
      <c r="F7249" s="94"/>
      <c r="H7249" s="113"/>
      <c r="I7249" s="113"/>
      <c r="K7249" s="15"/>
      <c r="L7249" s="15"/>
      <c r="M7249" s="15">
        <f t="shared" si="339"/>
        <v>1</v>
      </c>
      <c r="N7249" s="15" t="str">
        <f t="shared" si="340"/>
        <v>-</v>
      </c>
      <c r="O7249" s="150">
        <f t="shared" si="341"/>
        <v>0</v>
      </c>
      <c r="P7249" s="15" t="str">
        <f>IF(COUNTIF('Personálie dobrovolníků '!U:X,N7249)&gt;0,"ANO","")</f>
        <v/>
      </c>
      <c r="Q7249" s="15"/>
    </row>
    <row r="7250" spans="2:17" s="25" customFormat="1" x14ac:dyDescent="0.3">
      <c r="B7250" s="15" t="str">
        <f>IF(A7250="","",VLOOKUP(A7250,Tabulka3[[Číslo smlouvy   u pravidelné činnosti]:[Příjmení]],3,0))</f>
        <v/>
      </c>
      <c r="C7250" s="15" t="str">
        <f>IF(A7250="","",VLOOKUP(A7250,Tabulka3[[Číslo smlouvy   u pravidelné činnosti]:[Příjmení]],4,0))</f>
        <v/>
      </c>
      <c r="F7250" s="94"/>
      <c r="H7250" s="113"/>
      <c r="I7250" s="113"/>
      <c r="K7250" s="15"/>
      <c r="L7250" s="15"/>
      <c r="M7250" s="15">
        <f t="shared" si="339"/>
        <v>1</v>
      </c>
      <c r="N7250" s="15" t="str">
        <f t="shared" si="340"/>
        <v>-</v>
      </c>
      <c r="O7250" s="150">
        <f t="shared" si="341"/>
        <v>0</v>
      </c>
      <c r="P7250" s="15" t="str">
        <f>IF(COUNTIF('Personálie dobrovolníků '!U:X,N7250)&gt;0,"ANO","")</f>
        <v/>
      </c>
      <c r="Q7250" s="15"/>
    </row>
    <row r="7251" spans="2:17" s="25" customFormat="1" x14ac:dyDescent="0.3">
      <c r="B7251" s="15" t="str">
        <f>IF(A7251="","",VLOOKUP(A7251,Tabulka3[[Číslo smlouvy   u pravidelné činnosti]:[Příjmení]],3,0))</f>
        <v/>
      </c>
      <c r="C7251" s="15" t="str">
        <f>IF(A7251="","",VLOOKUP(A7251,Tabulka3[[Číslo smlouvy   u pravidelné činnosti]:[Příjmení]],4,0))</f>
        <v/>
      </c>
      <c r="F7251" s="94"/>
      <c r="H7251" s="113"/>
      <c r="I7251" s="113"/>
      <c r="K7251" s="15"/>
      <c r="L7251" s="15"/>
      <c r="M7251" s="15">
        <f t="shared" si="339"/>
        <v>1</v>
      </c>
      <c r="N7251" s="15" t="str">
        <f t="shared" si="340"/>
        <v>-</v>
      </c>
      <c r="O7251" s="150">
        <f t="shared" si="341"/>
        <v>0</v>
      </c>
      <c r="P7251" s="15" t="str">
        <f>IF(COUNTIF('Personálie dobrovolníků '!U:X,N7251)&gt;0,"ANO","")</f>
        <v/>
      </c>
      <c r="Q7251" s="15"/>
    </row>
    <row r="7252" spans="2:17" s="25" customFormat="1" x14ac:dyDescent="0.3">
      <c r="B7252" s="15" t="str">
        <f>IF(A7252="","",VLOOKUP(A7252,Tabulka3[[Číslo smlouvy   u pravidelné činnosti]:[Příjmení]],3,0))</f>
        <v/>
      </c>
      <c r="C7252" s="15" t="str">
        <f>IF(A7252="","",VLOOKUP(A7252,Tabulka3[[Číslo smlouvy   u pravidelné činnosti]:[Příjmení]],4,0))</f>
        <v/>
      </c>
      <c r="F7252" s="94"/>
      <c r="H7252" s="113"/>
      <c r="I7252" s="113"/>
      <c r="K7252" s="15"/>
      <c r="L7252" s="15"/>
      <c r="M7252" s="15">
        <f t="shared" si="339"/>
        <v>1</v>
      </c>
      <c r="N7252" s="15" t="str">
        <f t="shared" si="340"/>
        <v>-</v>
      </c>
      <c r="O7252" s="150">
        <f t="shared" si="341"/>
        <v>0</v>
      </c>
      <c r="P7252" s="15" t="str">
        <f>IF(COUNTIF('Personálie dobrovolníků '!U:X,N7252)&gt;0,"ANO","")</f>
        <v/>
      </c>
      <c r="Q7252" s="15"/>
    </row>
    <row r="7253" spans="2:17" s="25" customFormat="1" x14ac:dyDescent="0.3">
      <c r="B7253" s="15" t="str">
        <f>IF(A7253="","",VLOOKUP(A7253,Tabulka3[[Číslo smlouvy   u pravidelné činnosti]:[Příjmení]],3,0))</f>
        <v/>
      </c>
      <c r="C7253" s="15" t="str">
        <f>IF(A7253="","",VLOOKUP(A7253,Tabulka3[[Číslo smlouvy   u pravidelné činnosti]:[Příjmení]],4,0))</f>
        <v/>
      </c>
      <c r="F7253" s="94"/>
      <c r="H7253" s="113"/>
      <c r="I7253" s="113"/>
      <c r="K7253" s="15"/>
      <c r="L7253" s="15"/>
      <c r="M7253" s="15">
        <f t="shared" si="339"/>
        <v>1</v>
      </c>
      <c r="N7253" s="15" t="str">
        <f t="shared" si="340"/>
        <v>-</v>
      </c>
      <c r="O7253" s="150">
        <f t="shared" si="341"/>
        <v>0</v>
      </c>
      <c r="P7253" s="15" t="str">
        <f>IF(COUNTIF('Personálie dobrovolníků '!U:X,N7253)&gt;0,"ANO","")</f>
        <v/>
      </c>
      <c r="Q7253" s="15"/>
    </row>
    <row r="7254" spans="2:17" s="25" customFormat="1" x14ac:dyDescent="0.3">
      <c r="B7254" s="15" t="str">
        <f>IF(A7254="","",VLOOKUP(A7254,Tabulka3[[Číslo smlouvy   u pravidelné činnosti]:[Příjmení]],3,0))</f>
        <v/>
      </c>
      <c r="C7254" s="15" t="str">
        <f>IF(A7254="","",VLOOKUP(A7254,Tabulka3[[Číslo smlouvy   u pravidelné činnosti]:[Příjmení]],4,0))</f>
        <v/>
      </c>
      <c r="F7254" s="94"/>
      <c r="H7254" s="113"/>
      <c r="I7254" s="113"/>
      <c r="K7254" s="15"/>
      <c r="L7254" s="15"/>
      <c r="M7254" s="15">
        <f t="shared" si="339"/>
        <v>1</v>
      </c>
      <c r="N7254" s="15" t="str">
        <f t="shared" si="340"/>
        <v>-</v>
      </c>
      <c r="O7254" s="150">
        <f t="shared" si="341"/>
        <v>0</v>
      </c>
      <c r="P7254" s="15" t="str">
        <f>IF(COUNTIF('Personálie dobrovolníků '!U:X,N7254)&gt;0,"ANO","")</f>
        <v/>
      </c>
      <c r="Q7254" s="15"/>
    </row>
    <row r="7255" spans="2:17" s="25" customFormat="1" x14ac:dyDescent="0.3">
      <c r="B7255" s="15" t="str">
        <f>IF(A7255="","",VLOOKUP(A7255,Tabulka3[[Číslo smlouvy   u pravidelné činnosti]:[Příjmení]],3,0))</f>
        <v/>
      </c>
      <c r="C7255" s="15" t="str">
        <f>IF(A7255="","",VLOOKUP(A7255,Tabulka3[[Číslo smlouvy   u pravidelné činnosti]:[Příjmení]],4,0))</f>
        <v/>
      </c>
      <c r="F7255" s="94"/>
      <c r="H7255" s="113"/>
      <c r="I7255" s="113"/>
      <c r="K7255" s="15"/>
      <c r="L7255" s="15"/>
      <c r="M7255" s="15">
        <f t="shared" si="339"/>
        <v>1</v>
      </c>
      <c r="N7255" s="15" t="str">
        <f t="shared" si="340"/>
        <v>-</v>
      </c>
      <c r="O7255" s="150">
        <f t="shared" si="341"/>
        <v>0</v>
      </c>
      <c r="P7255" s="15" t="str">
        <f>IF(COUNTIF('Personálie dobrovolníků '!U:X,N7255)&gt;0,"ANO","")</f>
        <v/>
      </c>
      <c r="Q7255" s="15"/>
    </row>
    <row r="7256" spans="2:17" s="25" customFormat="1" x14ac:dyDescent="0.3">
      <c r="B7256" s="15" t="str">
        <f>IF(A7256="","",VLOOKUP(A7256,Tabulka3[[Číslo smlouvy   u pravidelné činnosti]:[Příjmení]],3,0))</f>
        <v/>
      </c>
      <c r="C7256" s="15" t="str">
        <f>IF(A7256="","",VLOOKUP(A7256,Tabulka3[[Číslo smlouvy   u pravidelné činnosti]:[Příjmení]],4,0))</f>
        <v/>
      </c>
      <c r="F7256" s="94"/>
      <c r="H7256" s="113"/>
      <c r="I7256" s="113"/>
      <c r="K7256" s="15"/>
      <c r="L7256" s="15"/>
      <c r="M7256" s="15">
        <f t="shared" si="339"/>
        <v>1</v>
      </c>
      <c r="N7256" s="15" t="str">
        <f t="shared" si="340"/>
        <v>-</v>
      </c>
      <c r="O7256" s="150">
        <f t="shared" si="341"/>
        <v>0</v>
      </c>
      <c r="P7256" s="15" t="str">
        <f>IF(COUNTIF('Personálie dobrovolníků '!U:X,N7256)&gt;0,"ANO","")</f>
        <v/>
      </c>
      <c r="Q7256" s="15"/>
    </row>
    <row r="7257" spans="2:17" s="25" customFormat="1" x14ac:dyDescent="0.3">
      <c r="B7257" s="15" t="str">
        <f>IF(A7257="","",VLOOKUP(A7257,Tabulka3[[Číslo smlouvy   u pravidelné činnosti]:[Příjmení]],3,0))</f>
        <v/>
      </c>
      <c r="C7257" s="15" t="str">
        <f>IF(A7257="","",VLOOKUP(A7257,Tabulka3[[Číslo smlouvy   u pravidelné činnosti]:[Příjmení]],4,0))</f>
        <v/>
      </c>
      <c r="F7257" s="94"/>
      <c r="H7257" s="113"/>
      <c r="I7257" s="113"/>
      <c r="K7257" s="15"/>
      <c r="L7257" s="15"/>
      <c r="M7257" s="15">
        <f t="shared" si="339"/>
        <v>1</v>
      </c>
      <c r="N7257" s="15" t="str">
        <f t="shared" si="340"/>
        <v>-</v>
      </c>
      <c r="O7257" s="150">
        <f t="shared" si="341"/>
        <v>0</v>
      </c>
      <c r="P7257" s="15" t="str">
        <f>IF(COUNTIF('Personálie dobrovolníků '!U:X,N7257)&gt;0,"ANO","")</f>
        <v/>
      </c>
      <c r="Q7257" s="15"/>
    </row>
    <row r="7258" spans="2:17" s="25" customFormat="1" x14ac:dyDescent="0.3">
      <c r="B7258" s="15" t="str">
        <f>IF(A7258="","",VLOOKUP(A7258,Tabulka3[[Číslo smlouvy   u pravidelné činnosti]:[Příjmení]],3,0))</f>
        <v/>
      </c>
      <c r="C7258" s="15" t="str">
        <f>IF(A7258="","",VLOOKUP(A7258,Tabulka3[[Číslo smlouvy   u pravidelné činnosti]:[Příjmení]],4,0))</f>
        <v/>
      </c>
      <c r="F7258" s="94"/>
      <c r="H7258" s="113"/>
      <c r="I7258" s="113"/>
      <c r="K7258" s="15"/>
      <c r="L7258" s="15"/>
      <c r="M7258" s="15">
        <f t="shared" si="339"/>
        <v>1</v>
      </c>
      <c r="N7258" s="15" t="str">
        <f t="shared" si="340"/>
        <v>-</v>
      </c>
      <c r="O7258" s="150">
        <f t="shared" si="341"/>
        <v>0</v>
      </c>
      <c r="P7258" s="15" t="str">
        <f>IF(COUNTIF('Personálie dobrovolníků '!U:X,N7258)&gt;0,"ANO","")</f>
        <v/>
      </c>
      <c r="Q7258" s="15"/>
    </row>
    <row r="7259" spans="2:17" s="25" customFormat="1" x14ac:dyDescent="0.3">
      <c r="B7259" s="15" t="str">
        <f>IF(A7259="","",VLOOKUP(A7259,Tabulka3[[Číslo smlouvy   u pravidelné činnosti]:[Příjmení]],3,0))</f>
        <v/>
      </c>
      <c r="C7259" s="15" t="str">
        <f>IF(A7259="","",VLOOKUP(A7259,Tabulka3[[Číslo smlouvy   u pravidelné činnosti]:[Příjmení]],4,0))</f>
        <v/>
      </c>
      <c r="F7259" s="94"/>
      <c r="H7259" s="113"/>
      <c r="I7259" s="113"/>
      <c r="K7259" s="15"/>
      <c r="L7259" s="15"/>
      <c r="M7259" s="15">
        <f t="shared" si="339"/>
        <v>1</v>
      </c>
      <c r="N7259" s="15" t="str">
        <f t="shared" si="340"/>
        <v>-</v>
      </c>
      <c r="O7259" s="150">
        <f t="shared" si="341"/>
        <v>0</v>
      </c>
      <c r="P7259" s="15" t="str">
        <f>IF(COUNTIF('Personálie dobrovolníků '!U:X,N7259)&gt;0,"ANO","")</f>
        <v/>
      </c>
      <c r="Q7259" s="15"/>
    </row>
    <row r="7260" spans="2:17" s="25" customFormat="1" x14ac:dyDescent="0.3">
      <c r="B7260" s="15" t="str">
        <f>IF(A7260="","",VLOOKUP(A7260,Tabulka3[[Číslo smlouvy   u pravidelné činnosti]:[Příjmení]],3,0))</f>
        <v/>
      </c>
      <c r="C7260" s="15" t="str">
        <f>IF(A7260="","",VLOOKUP(A7260,Tabulka3[[Číslo smlouvy   u pravidelné činnosti]:[Příjmení]],4,0))</f>
        <v/>
      </c>
      <c r="F7260" s="94"/>
      <c r="H7260" s="113"/>
      <c r="I7260" s="113"/>
      <c r="K7260" s="15"/>
      <c r="L7260" s="15"/>
      <c r="M7260" s="15">
        <f t="shared" si="339"/>
        <v>1</v>
      </c>
      <c r="N7260" s="15" t="str">
        <f t="shared" si="340"/>
        <v>-</v>
      </c>
      <c r="O7260" s="150">
        <f t="shared" si="341"/>
        <v>0</v>
      </c>
      <c r="P7260" s="15" t="str">
        <f>IF(COUNTIF('Personálie dobrovolníků '!U:X,N7260)&gt;0,"ANO","")</f>
        <v/>
      </c>
      <c r="Q7260" s="15"/>
    </row>
    <row r="7261" spans="2:17" s="25" customFormat="1" x14ac:dyDescent="0.3">
      <c r="B7261" s="15" t="str">
        <f>IF(A7261="","",VLOOKUP(A7261,Tabulka3[[Číslo smlouvy   u pravidelné činnosti]:[Příjmení]],3,0))</f>
        <v/>
      </c>
      <c r="C7261" s="15" t="str">
        <f>IF(A7261="","",VLOOKUP(A7261,Tabulka3[[Číslo smlouvy   u pravidelné činnosti]:[Příjmení]],4,0))</f>
        <v/>
      </c>
      <c r="F7261" s="94"/>
      <c r="H7261" s="113"/>
      <c r="I7261" s="113"/>
      <c r="K7261" s="15"/>
      <c r="L7261" s="15"/>
      <c r="M7261" s="15">
        <f t="shared" si="339"/>
        <v>1</v>
      </c>
      <c r="N7261" s="15" t="str">
        <f t="shared" si="340"/>
        <v>-</v>
      </c>
      <c r="O7261" s="150">
        <f t="shared" si="341"/>
        <v>0</v>
      </c>
      <c r="P7261" s="15" t="str">
        <f>IF(COUNTIF('Personálie dobrovolníků '!U:X,N7261)&gt;0,"ANO","")</f>
        <v/>
      </c>
      <c r="Q7261" s="15"/>
    </row>
    <row r="7262" spans="2:17" s="25" customFormat="1" x14ac:dyDescent="0.3">
      <c r="B7262" s="15" t="str">
        <f>IF(A7262="","",VLOOKUP(A7262,Tabulka3[[Číslo smlouvy   u pravidelné činnosti]:[Příjmení]],3,0))</f>
        <v/>
      </c>
      <c r="C7262" s="15" t="str">
        <f>IF(A7262="","",VLOOKUP(A7262,Tabulka3[[Číslo smlouvy   u pravidelné činnosti]:[Příjmení]],4,0))</f>
        <v/>
      </c>
      <c r="F7262" s="94"/>
      <c r="H7262" s="113"/>
      <c r="I7262" s="113"/>
      <c r="K7262" s="15"/>
      <c r="L7262" s="15"/>
      <c r="M7262" s="15">
        <f t="shared" si="339"/>
        <v>1</v>
      </c>
      <c r="N7262" s="15" t="str">
        <f t="shared" si="340"/>
        <v>-</v>
      </c>
      <c r="O7262" s="150">
        <f t="shared" si="341"/>
        <v>0</v>
      </c>
      <c r="P7262" s="15" t="str">
        <f>IF(COUNTIF('Personálie dobrovolníků '!U:X,N7262)&gt;0,"ANO","")</f>
        <v/>
      </c>
      <c r="Q7262" s="15"/>
    </row>
    <row r="7263" spans="2:17" s="25" customFormat="1" x14ac:dyDescent="0.3">
      <c r="B7263" s="15" t="str">
        <f>IF(A7263="","",VLOOKUP(A7263,Tabulka3[[Číslo smlouvy   u pravidelné činnosti]:[Příjmení]],3,0))</f>
        <v/>
      </c>
      <c r="C7263" s="15" t="str">
        <f>IF(A7263="","",VLOOKUP(A7263,Tabulka3[[Číslo smlouvy   u pravidelné činnosti]:[Příjmení]],4,0))</f>
        <v/>
      </c>
      <c r="F7263" s="94"/>
      <c r="H7263" s="113"/>
      <c r="I7263" s="113"/>
      <c r="K7263" s="15"/>
      <c r="L7263" s="15"/>
      <c r="M7263" s="15">
        <f t="shared" si="339"/>
        <v>1</v>
      </c>
      <c r="N7263" s="15" t="str">
        <f t="shared" si="340"/>
        <v>-</v>
      </c>
      <c r="O7263" s="150">
        <f t="shared" si="341"/>
        <v>0</v>
      </c>
      <c r="P7263" s="15" t="str">
        <f>IF(COUNTIF('Personálie dobrovolníků '!U:X,N7263)&gt;0,"ANO","")</f>
        <v/>
      </c>
      <c r="Q7263" s="15"/>
    </row>
    <row r="7264" spans="2:17" s="25" customFormat="1" x14ac:dyDescent="0.3">
      <c r="B7264" s="15" t="str">
        <f>IF(A7264="","",VLOOKUP(A7264,Tabulka3[[Číslo smlouvy   u pravidelné činnosti]:[Příjmení]],3,0))</f>
        <v/>
      </c>
      <c r="C7264" s="15" t="str">
        <f>IF(A7264="","",VLOOKUP(A7264,Tabulka3[[Číslo smlouvy   u pravidelné činnosti]:[Příjmení]],4,0))</f>
        <v/>
      </c>
      <c r="F7264" s="94"/>
      <c r="H7264" s="113"/>
      <c r="I7264" s="113"/>
      <c r="K7264" s="15"/>
      <c r="L7264" s="15"/>
      <c r="M7264" s="15">
        <f t="shared" si="339"/>
        <v>1</v>
      </c>
      <c r="N7264" s="15" t="str">
        <f t="shared" si="340"/>
        <v>-</v>
      </c>
      <c r="O7264" s="150">
        <f t="shared" si="341"/>
        <v>0</v>
      </c>
      <c r="P7264" s="15" t="str">
        <f>IF(COUNTIF('Personálie dobrovolníků '!U:X,N7264)&gt;0,"ANO","")</f>
        <v/>
      </c>
      <c r="Q7264" s="15"/>
    </row>
    <row r="7265" spans="2:17" s="25" customFormat="1" x14ac:dyDescent="0.3">
      <c r="B7265" s="15" t="str">
        <f>IF(A7265="","",VLOOKUP(A7265,Tabulka3[[Číslo smlouvy   u pravidelné činnosti]:[Příjmení]],3,0))</f>
        <v/>
      </c>
      <c r="C7265" s="15" t="str">
        <f>IF(A7265="","",VLOOKUP(A7265,Tabulka3[[Číslo smlouvy   u pravidelné činnosti]:[Příjmení]],4,0))</f>
        <v/>
      </c>
      <c r="F7265" s="94"/>
      <c r="H7265" s="113"/>
      <c r="I7265" s="113"/>
      <c r="K7265" s="15"/>
      <c r="L7265" s="15"/>
      <c r="M7265" s="15">
        <f t="shared" si="339"/>
        <v>1</v>
      </c>
      <c r="N7265" s="15" t="str">
        <f t="shared" si="340"/>
        <v>-</v>
      </c>
      <c r="O7265" s="150">
        <f t="shared" si="341"/>
        <v>0</v>
      </c>
      <c r="P7265" s="15" t="str">
        <f>IF(COUNTIF('Personálie dobrovolníků '!U:X,N7265)&gt;0,"ANO","")</f>
        <v/>
      </c>
      <c r="Q7265" s="15"/>
    </row>
    <row r="7266" spans="2:17" s="25" customFormat="1" x14ac:dyDescent="0.3">
      <c r="B7266" s="15" t="str">
        <f>IF(A7266="","",VLOOKUP(A7266,Tabulka3[[Číslo smlouvy   u pravidelné činnosti]:[Příjmení]],3,0))</f>
        <v/>
      </c>
      <c r="C7266" s="15" t="str">
        <f>IF(A7266="","",VLOOKUP(A7266,Tabulka3[[Číslo smlouvy   u pravidelné činnosti]:[Příjmení]],4,0))</f>
        <v/>
      </c>
      <c r="F7266" s="94"/>
      <c r="H7266" s="113"/>
      <c r="I7266" s="113"/>
      <c r="K7266" s="15"/>
      <c r="L7266" s="15"/>
      <c r="M7266" s="15">
        <f t="shared" si="339"/>
        <v>1</v>
      </c>
      <c r="N7266" s="15" t="str">
        <f t="shared" si="340"/>
        <v>-</v>
      </c>
      <c r="O7266" s="150">
        <f t="shared" si="341"/>
        <v>0</v>
      </c>
      <c r="P7266" s="15" t="str">
        <f>IF(COUNTIF('Personálie dobrovolníků '!U:X,N7266)&gt;0,"ANO","")</f>
        <v/>
      </c>
      <c r="Q7266" s="15"/>
    </row>
    <row r="7267" spans="2:17" s="25" customFormat="1" x14ac:dyDescent="0.3">
      <c r="B7267" s="15" t="str">
        <f>IF(A7267="","",VLOOKUP(A7267,Tabulka3[[Číslo smlouvy   u pravidelné činnosti]:[Příjmení]],3,0))</f>
        <v/>
      </c>
      <c r="C7267" s="15" t="str">
        <f>IF(A7267="","",VLOOKUP(A7267,Tabulka3[[Číslo smlouvy   u pravidelné činnosti]:[Příjmení]],4,0))</f>
        <v/>
      </c>
      <c r="F7267" s="94"/>
      <c r="H7267" s="113"/>
      <c r="I7267" s="113"/>
      <c r="K7267" s="15"/>
      <c r="L7267" s="15"/>
      <c r="M7267" s="15">
        <f t="shared" si="339"/>
        <v>1</v>
      </c>
      <c r="N7267" s="15" t="str">
        <f t="shared" si="340"/>
        <v>-</v>
      </c>
      <c r="O7267" s="150">
        <f t="shared" si="341"/>
        <v>0</v>
      </c>
      <c r="P7267" s="15" t="str">
        <f>IF(COUNTIF('Personálie dobrovolníků '!U:X,N7267)&gt;0,"ANO","")</f>
        <v/>
      </c>
      <c r="Q7267" s="15"/>
    </row>
    <row r="7268" spans="2:17" s="25" customFormat="1" x14ac:dyDescent="0.3">
      <c r="B7268" s="15" t="str">
        <f>IF(A7268="","",VLOOKUP(A7268,Tabulka3[[Číslo smlouvy   u pravidelné činnosti]:[Příjmení]],3,0))</f>
        <v/>
      </c>
      <c r="C7268" s="15" t="str">
        <f>IF(A7268="","",VLOOKUP(A7268,Tabulka3[[Číslo smlouvy   u pravidelné činnosti]:[Příjmení]],4,0))</f>
        <v/>
      </c>
      <c r="F7268" s="94"/>
      <c r="H7268" s="113"/>
      <c r="I7268" s="113"/>
      <c r="K7268" s="15"/>
      <c r="L7268" s="15"/>
      <c r="M7268" s="15">
        <f t="shared" si="339"/>
        <v>1</v>
      </c>
      <c r="N7268" s="15" t="str">
        <f t="shared" si="340"/>
        <v>-</v>
      </c>
      <c r="O7268" s="150">
        <f t="shared" si="341"/>
        <v>0</v>
      </c>
      <c r="P7268" s="15" t="str">
        <f>IF(COUNTIF('Personálie dobrovolníků '!U:X,N7268)&gt;0,"ANO","")</f>
        <v/>
      </c>
      <c r="Q7268" s="15"/>
    </row>
    <row r="7269" spans="2:17" s="25" customFormat="1" x14ac:dyDescent="0.3">
      <c r="B7269" s="15" t="str">
        <f>IF(A7269="","",VLOOKUP(A7269,Tabulka3[[Číslo smlouvy   u pravidelné činnosti]:[Příjmení]],3,0))</f>
        <v/>
      </c>
      <c r="C7269" s="15" t="str">
        <f>IF(A7269="","",VLOOKUP(A7269,Tabulka3[[Číslo smlouvy   u pravidelné činnosti]:[Příjmení]],4,0))</f>
        <v/>
      </c>
      <c r="F7269" s="94"/>
      <c r="H7269" s="113"/>
      <c r="I7269" s="113"/>
      <c r="K7269" s="15"/>
      <c r="L7269" s="15"/>
      <c r="M7269" s="15">
        <f t="shared" si="339"/>
        <v>1</v>
      </c>
      <c r="N7269" s="15" t="str">
        <f t="shared" si="340"/>
        <v>-</v>
      </c>
      <c r="O7269" s="150">
        <f t="shared" si="341"/>
        <v>0</v>
      </c>
      <c r="P7269" s="15" t="str">
        <f>IF(COUNTIF('Personálie dobrovolníků '!U:X,N7269)&gt;0,"ANO","")</f>
        <v/>
      </c>
      <c r="Q7269" s="15"/>
    </row>
    <row r="7270" spans="2:17" s="25" customFormat="1" x14ac:dyDescent="0.3">
      <c r="B7270" s="15" t="str">
        <f>IF(A7270="","",VLOOKUP(A7270,Tabulka3[[Číslo smlouvy   u pravidelné činnosti]:[Příjmení]],3,0))</f>
        <v/>
      </c>
      <c r="C7270" s="15" t="str">
        <f>IF(A7270="","",VLOOKUP(A7270,Tabulka3[[Číslo smlouvy   u pravidelné činnosti]:[Příjmení]],4,0))</f>
        <v/>
      </c>
      <c r="F7270" s="94"/>
      <c r="H7270" s="113"/>
      <c r="I7270" s="113"/>
      <c r="K7270" s="15"/>
      <c r="L7270" s="15"/>
      <c r="M7270" s="15">
        <f t="shared" si="339"/>
        <v>1</v>
      </c>
      <c r="N7270" s="15" t="str">
        <f t="shared" si="340"/>
        <v>-</v>
      </c>
      <c r="O7270" s="150">
        <f t="shared" si="341"/>
        <v>0</v>
      </c>
      <c r="P7270" s="15" t="str">
        <f>IF(COUNTIF('Personálie dobrovolníků '!U:X,N7270)&gt;0,"ANO","")</f>
        <v/>
      </c>
      <c r="Q7270" s="15"/>
    </row>
    <row r="7271" spans="2:17" s="25" customFormat="1" x14ac:dyDescent="0.3">
      <c r="B7271" s="15" t="str">
        <f>IF(A7271="","",VLOOKUP(A7271,Tabulka3[[Číslo smlouvy   u pravidelné činnosti]:[Příjmení]],3,0))</f>
        <v/>
      </c>
      <c r="C7271" s="15" t="str">
        <f>IF(A7271="","",VLOOKUP(A7271,Tabulka3[[Číslo smlouvy   u pravidelné činnosti]:[Příjmení]],4,0))</f>
        <v/>
      </c>
      <c r="F7271" s="94"/>
      <c r="H7271" s="113"/>
      <c r="I7271" s="113"/>
      <c r="K7271" s="15"/>
      <c r="L7271" s="15"/>
      <c r="M7271" s="15">
        <f t="shared" si="339"/>
        <v>1</v>
      </c>
      <c r="N7271" s="15" t="str">
        <f t="shared" si="340"/>
        <v>-</v>
      </c>
      <c r="O7271" s="150">
        <f t="shared" si="341"/>
        <v>0</v>
      </c>
      <c r="P7271" s="15" t="str">
        <f>IF(COUNTIF('Personálie dobrovolníků '!U:X,N7271)&gt;0,"ANO","")</f>
        <v/>
      </c>
      <c r="Q7271" s="15"/>
    </row>
    <row r="7272" spans="2:17" s="25" customFormat="1" x14ac:dyDescent="0.3">
      <c r="B7272" s="15" t="str">
        <f>IF(A7272="","",VLOOKUP(A7272,Tabulka3[[Číslo smlouvy   u pravidelné činnosti]:[Příjmení]],3,0))</f>
        <v/>
      </c>
      <c r="C7272" s="15" t="str">
        <f>IF(A7272="","",VLOOKUP(A7272,Tabulka3[[Číslo smlouvy   u pravidelné činnosti]:[Příjmení]],4,0))</f>
        <v/>
      </c>
      <c r="F7272" s="94"/>
      <c r="H7272" s="113"/>
      <c r="I7272" s="113"/>
      <c r="K7272" s="15"/>
      <c r="L7272" s="15"/>
      <c r="M7272" s="15">
        <f t="shared" si="339"/>
        <v>1</v>
      </c>
      <c r="N7272" s="15" t="str">
        <f t="shared" si="340"/>
        <v>-</v>
      </c>
      <c r="O7272" s="150">
        <f t="shared" si="341"/>
        <v>0</v>
      </c>
      <c r="P7272" s="15" t="str">
        <f>IF(COUNTIF('Personálie dobrovolníků '!U:X,N7272)&gt;0,"ANO","")</f>
        <v/>
      </c>
      <c r="Q7272" s="15"/>
    </row>
    <row r="7273" spans="2:17" s="25" customFormat="1" x14ac:dyDescent="0.3">
      <c r="B7273" s="15" t="str">
        <f>IF(A7273="","",VLOOKUP(A7273,Tabulka3[[Číslo smlouvy   u pravidelné činnosti]:[Příjmení]],3,0))</f>
        <v/>
      </c>
      <c r="C7273" s="15" t="str">
        <f>IF(A7273="","",VLOOKUP(A7273,Tabulka3[[Číslo smlouvy   u pravidelné činnosti]:[Příjmení]],4,0))</f>
        <v/>
      </c>
      <c r="F7273" s="94"/>
      <c r="H7273" s="113"/>
      <c r="I7273" s="113"/>
      <c r="K7273" s="15"/>
      <c r="L7273" s="15"/>
      <c r="M7273" s="15">
        <f t="shared" si="339"/>
        <v>1</v>
      </c>
      <c r="N7273" s="15" t="str">
        <f t="shared" si="340"/>
        <v>-</v>
      </c>
      <c r="O7273" s="150">
        <f t="shared" si="341"/>
        <v>0</v>
      </c>
      <c r="P7273" s="15" t="str">
        <f>IF(COUNTIF('Personálie dobrovolníků '!U:X,N7273)&gt;0,"ANO","")</f>
        <v/>
      </c>
      <c r="Q7273" s="15"/>
    </row>
    <row r="7274" spans="2:17" s="25" customFormat="1" x14ac:dyDescent="0.3">
      <c r="B7274" s="15" t="str">
        <f>IF(A7274="","",VLOOKUP(A7274,Tabulka3[[Číslo smlouvy   u pravidelné činnosti]:[Příjmení]],3,0))</f>
        <v/>
      </c>
      <c r="C7274" s="15" t="str">
        <f>IF(A7274="","",VLOOKUP(A7274,Tabulka3[[Číslo smlouvy   u pravidelné činnosti]:[Příjmení]],4,0))</f>
        <v/>
      </c>
      <c r="F7274" s="94"/>
      <c r="H7274" s="113"/>
      <c r="I7274" s="113"/>
      <c r="K7274" s="15"/>
      <c r="L7274" s="15"/>
      <c r="M7274" s="15">
        <f t="shared" si="339"/>
        <v>1</v>
      </c>
      <c r="N7274" s="15" t="str">
        <f t="shared" si="340"/>
        <v>-</v>
      </c>
      <c r="O7274" s="150">
        <f t="shared" si="341"/>
        <v>0</v>
      </c>
      <c r="P7274" s="15" t="str">
        <f>IF(COUNTIF('Personálie dobrovolníků '!U:X,N7274)&gt;0,"ANO","")</f>
        <v/>
      </c>
      <c r="Q7274" s="15"/>
    </row>
    <row r="7275" spans="2:17" s="25" customFormat="1" x14ac:dyDescent="0.3">
      <c r="B7275" s="15" t="str">
        <f>IF(A7275="","",VLOOKUP(A7275,Tabulka3[[Číslo smlouvy   u pravidelné činnosti]:[Příjmení]],3,0))</f>
        <v/>
      </c>
      <c r="C7275" s="15" t="str">
        <f>IF(A7275="","",VLOOKUP(A7275,Tabulka3[[Číslo smlouvy   u pravidelné činnosti]:[Příjmení]],4,0))</f>
        <v/>
      </c>
      <c r="F7275" s="94"/>
      <c r="H7275" s="113"/>
      <c r="I7275" s="113"/>
      <c r="K7275" s="15"/>
      <c r="L7275" s="15"/>
      <c r="M7275" s="15">
        <f t="shared" si="339"/>
        <v>1</v>
      </c>
      <c r="N7275" s="15" t="str">
        <f t="shared" si="340"/>
        <v>-</v>
      </c>
      <c r="O7275" s="150">
        <f t="shared" si="341"/>
        <v>0</v>
      </c>
      <c r="P7275" s="15" t="str">
        <f>IF(COUNTIF('Personálie dobrovolníků '!U:X,N7275)&gt;0,"ANO","")</f>
        <v/>
      </c>
      <c r="Q7275" s="15"/>
    </row>
    <row r="7276" spans="2:17" s="25" customFormat="1" x14ac:dyDescent="0.3">
      <c r="B7276" s="15" t="str">
        <f>IF(A7276="","",VLOOKUP(A7276,Tabulka3[[Číslo smlouvy   u pravidelné činnosti]:[Příjmení]],3,0))</f>
        <v/>
      </c>
      <c r="C7276" s="15" t="str">
        <f>IF(A7276="","",VLOOKUP(A7276,Tabulka3[[Číslo smlouvy   u pravidelné činnosti]:[Příjmení]],4,0))</f>
        <v/>
      </c>
      <c r="F7276" s="94"/>
      <c r="H7276" s="113"/>
      <c r="I7276" s="113"/>
      <c r="K7276" s="15"/>
      <c r="L7276" s="15"/>
      <c r="M7276" s="15">
        <f t="shared" si="339"/>
        <v>1</v>
      </c>
      <c r="N7276" s="15" t="str">
        <f t="shared" si="340"/>
        <v>-</v>
      </c>
      <c r="O7276" s="150">
        <f t="shared" si="341"/>
        <v>0</v>
      </c>
      <c r="P7276" s="15" t="str">
        <f>IF(COUNTIF('Personálie dobrovolníků '!U:X,N7276)&gt;0,"ANO","")</f>
        <v/>
      </c>
      <c r="Q7276" s="15"/>
    </row>
    <row r="7277" spans="2:17" s="25" customFormat="1" x14ac:dyDescent="0.3">
      <c r="B7277" s="15" t="str">
        <f>IF(A7277="","",VLOOKUP(A7277,Tabulka3[[Číslo smlouvy   u pravidelné činnosti]:[Příjmení]],3,0))</f>
        <v/>
      </c>
      <c r="C7277" s="15" t="str">
        <f>IF(A7277="","",VLOOKUP(A7277,Tabulka3[[Číslo smlouvy   u pravidelné činnosti]:[Příjmení]],4,0))</f>
        <v/>
      </c>
      <c r="F7277" s="94"/>
      <c r="H7277" s="113"/>
      <c r="I7277" s="113"/>
      <c r="K7277" s="15"/>
      <c r="L7277" s="15"/>
      <c r="M7277" s="15">
        <f t="shared" si="339"/>
        <v>1</v>
      </c>
      <c r="N7277" s="15" t="str">
        <f t="shared" si="340"/>
        <v>-</v>
      </c>
      <c r="O7277" s="150">
        <f t="shared" si="341"/>
        <v>0</v>
      </c>
      <c r="P7277" s="15" t="str">
        <f>IF(COUNTIF('Personálie dobrovolníků '!U:X,N7277)&gt;0,"ANO","")</f>
        <v/>
      </c>
      <c r="Q7277" s="15"/>
    </row>
    <row r="7278" spans="2:17" s="25" customFormat="1" x14ac:dyDescent="0.3">
      <c r="B7278" s="15" t="str">
        <f>IF(A7278="","",VLOOKUP(A7278,Tabulka3[[Číslo smlouvy   u pravidelné činnosti]:[Příjmení]],3,0))</f>
        <v/>
      </c>
      <c r="C7278" s="15" t="str">
        <f>IF(A7278="","",VLOOKUP(A7278,Tabulka3[[Číslo smlouvy   u pravidelné činnosti]:[Příjmení]],4,0))</f>
        <v/>
      </c>
      <c r="F7278" s="94"/>
      <c r="H7278" s="113"/>
      <c r="I7278" s="113"/>
      <c r="K7278" s="15"/>
      <c r="L7278" s="15"/>
      <c r="M7278" s="15">
        <f t="shared" si="339"/>
        <v>1</v>
      </c>
      <c r="N7278" s="15" t="str">
        <f t="shared" si="340"/>
        <v>-</v>
      </c>
      <c r="O7278" s="150">
        <f t="shared" si="341"/>
        <v>0</v>
      </c>
      <c r="P7278" s="15" t="str">
        <f>IF(COUNTIF('Personálie dobrovolníků '!U:X,N7278)&gt;0,"ANO","")</f>
        <v/>
      </c>
      <c r="Q7278" s="15"/>
    </row>
    <row r="7279" spans="2:17" s="25" customFormat="1" x14ac:dyDescent="0.3">
      <c r="B7279" s="15" t="str">
        <f>IF(A7279="","",VLOOKUP(A7279,Tabulka3[[Číslo smlouvy   u pravidelné činnosti]:[Příjmení]],3,0))</f>
        <v/>
      </c>
      <c r="C7279" s="15" t="str">
        <f>IF(A7279="","",VLOOKUP(A7279,Tabulka3[[Číslo smlouvy   u pravidelné činnosti]:[Příjmení]],4,0))</f>
        <v/>
      </c>
      <c r="F7279" s="94"/>
      <c r="H7279" s="113"/>
      <c r="I7279" s="113"/>
      <c r="K7279" s="15"/>
      <c r="L7279" s="15"/>
      <c r="M7279" s="15">
        <f t="shared" si="339"/>
        <v>1</v>
      </c>
      <c r="N7279" s="15" t="str">
        <f t="shared" si="340"/>
        <v>-</v>
      </c>
      <c r="O7279" s="150">
        <f t="shared" si="341"/>
        <v>0</v>
      </c>
      <c r="P7279" s="15" t="str">
        <f>IF(COUNTIF('Personálie dobrovolníků '!U:X,N7279)&gt;0,"ANO","")</f>
        <v/>
      </c>
      <c r="Q7279" s="15"/>
    </row>
    <row r="7280" spans="2:17" s="25" customFormat="1" x14ac:dyDescent="0.3">
      <c r="B7280" s="15" t="str">
        <f>IF(A7280="","",VLOOKUP(A7280,Tabulka3[[Číslo smlouvy   u pravidelné činnosti]:[Příjmení]],3,0))</f>
        <v/>
      </c>
      <c r="C7280" s="15" t="str">
        <f>IF(A7280="","",VLOOKUP(A7280,Tabulka3[[Číslo smlouvy   u pravidelné činnosti]:[Příjmení]],4,0))</f>
        <v/>
      </c>
      <c r="F7280" s="94"/>
      <c r="H7280" s="113"/>
      <c r="I7280" s="113"/>
      <c r="K7280" s="15"/>
      <c r="L7280" s="15"/>
      <c r="M7280" s="15">
        <f t="shared" si="339"/>
        <v>1</v>
      </c>
      <c r="N7280" s="15" t="str">
        <f t="shared" si="340"/>
        <v>-</v>
      </c>
      <c r="O7280" s="150">
        <f t="shared" si="341"/>
        <v>0</v>
      </c>
      <c r="P7280" s="15" t="str">
        <f>IF(COUNTIF('Personálie dobrovolníků '!U:X,N7280)&gt;0,"ANO","")</f>
        <v/>
      </c>
      <c r="Q7280" s="15"/>
    </row>
    <row r="7281" spans="2:17" s="25" customFormat="1" x14ac:dyDescent="0.3">
      <c r="B7281" s="15" t="str">
        <f>IF(A7281="","",VLOOKUP(A7281,Tabulka3[[Číslo smlouvy   u pravidelné činnosti]:[Příjmení]],3,0))</f>
        <v/>
      </c>
      <c r="C7281" s="15" t="str">
        <f>IF(A7281="","",VLOOKUP(A7281,Tabulka3[[Číslo smlouvy   u pravidelné činnosti]:[Příjmení]],4,0))</f>
        <v/>
      </c>
      <c r="F7281" s="94"/>
      <c r="H7281" s="113"/>
      <c r="I7281" s="113"/>
      <c r="K7281" s="15"/>
      <c r="L7281" s="15"/>
      <c r="M7281" s="15">
        <f t="shared" si="339"/>
        <v>1</v>
      </c>
      <c r="N7281" s="15" t="str">
        <f t="shared" si="340"/>
        <v>-</v>
      </c>
      <c r="O7281" s="150">
        <f t="shared" si="341"/>
        <v>0</v>
      </c>
      <c r="P7281" s="15" t="str">
        <f>IF(COUNTIF('Personálie dobrovolníků '!U:X,N7281)&gt;0,"ANO","")</f>
        <v/>
      </c>
      <c r="Q7281" s="15"/>
    </row>
    <row r="7282" spans="2:17" s="25" customFormat="1" x14ac:dyDescent="0.3">
      <c r="B7282" s="15" t="str">
        <f>IF(A7282="","",VLOOKUP(A7282,Tabulka3[[Číslo smlouvy   u pravidelné činnosti]:[Příjmení]],3,0))</f>
        <v/>
      </c>
      <c r="C7282" s="15" t="str">
        <f>IF(A7282="","",VLOOKUP(A7282,Tabulka3[[Číslo smlouvy   u pravidelné činnosti]:[Příjmení]],4,0))</f>
        <v/>
      </c>
      <c r="F7282" s="94"/>
      <c r="H7282" s="113"/>
      <c r="I7282" s="113"/>
      <c r="K7282" s="15"/>
      <c r="L7282" s="15"/>
      <c r="M7282" s="15">
        <f t="shared" si="339"/>
        <v>1</v>
      </c>
      <c r="N7282" s="15" t="str">
        <f t="shared" si="340"/>
        <v>-</v>
      </c>
      <c r="O7282" s="150">
        <f t="shared" si="341"/>
        <v>0</v>
      </c>
      <c r="P7282" s="15" t="str">
        <f>IF(COUNTIF('Personálie dobrovolníků '!U:X,N7282)&gt;0,"ANO","")</f>
        <v/>
      </c>
      <c r="Q7282" s="15"/>
    </row>
    <row r="7283" spans="2:17" s="25" customFormat="1" x14ac:dyDescent="0.3">
      <c r="B7283" s="15" t="str">
        <f>IF(A7283="","",VLOOKUP(A7283,Tabulka3[[Číslo smlouvy   u pravidelné činnosti]:[Příjmení]],3,0))</f>
        <v/>
      </c>
      <c r="C7283" s="15" t="str">
        <f>IF(A7283="","",VLOOKUP(A7283,Tabulka3[[Číslo smlouvy   u pravidelné činnosti]:[Příjmení]],4,0))</f>
        <v/>
      </c>
      <c r="F7283" s="94"/>
      <c r="H7283" s="113"/>
      <c r="I7283" s="113"/>
      <c r="K7283" s="15"/>
      <c r="L7283" s="15"/>
      <c r="M7283" s="15">
        <f t="shared" si="339"/>
        <v>1</v>
      </c>
      <c r="N7283" s="15" t="str">
        <f t="shared" si="340"/>
        <v>-</v>
      </c>
      <c r="O7283" s="150">
        <f t="shared" si="341"/>
        <v>0</v>
      </c>
      <c r="P7283" s="15" t="str">
        <f>IF(COUNTIF('Personálie dobrovolníků '!U:X,N7283)&gt;0,"ANO","")</f>
        <v/>
      </c>
      <c r="Q7283" s="15"/>
    </row>
    <row r="7284" spans="2:17" s="25" customFormat="1" x14ac:dyDescent="0.3">
      <c r="B7284" s="15" t="str">
        <f>IF(A7284="","",VLOOKUP(A7284,Tabulka3[[Číslo smlouvy   u pravidelné činnosti]:[Příjmení]],3,0))</f>
        <v/>
      </c>
      <c r="C7284" s="15" t="str">
        <f>IF(A7284="","",VLOOKUP(A7284,Tabulka3[[Číslo smlouvy   u pravidelné činnosti]:[Příjmení]],4,0))</f>
        <v/>
      </c>
      <c r="F7284" s="94"/>
      <c r="H7284" s="113"/>
      <c r="I7284" s="113"/>
      <c r="K7284" s="15"/>
      <c r="L7284" s="15"/>
      <c r="M7284" s="15">
        <f t="shared" si="339"/>
        <v>1</v>
      </c>
      <c r="N7284" s="15" t="str">
        <f t="shared" si="340"/>
        <v>-</v>
      </c>
      <c r="O7284" s="150">
        <f t="shared" si="341"/>
        <v>0</v>
      </c>
      <c r="P7284" s="15" t="str">
        <f>IF(COUNTIF('Personálie dobrovolníků '!U:X,N7284)&gt;0,"ANO","")</f>
        <v/>
      </c>
      <c r="Q7284" s="15"/>
    </row>
    <row r="7285" spans="2:17" s="25" customFormat="1" x14ac:dyDescent="0.3">
      <c r="B7285" s="15" t="str">
        <f>IF(A7285="","",VLOOKUP(A7285,Tabulka3[[Číslo smlouvy   u pravidelné činnosti]:[Příjmení]],3,0))</f>
        <v/>
      </c>
      <c r="C7285" s="15" t="str">
        <f>IF(A7285="","",VLOOKUP(A7285,Tabulka3[[Číslo smlouvy   u pravidelné činnosti]:[Příjmení]],4,0))</f>
        <v/>
      </c>
      <c r="F7285" s="94"/>
      <c r="H7285" s="113"/>
      <c r="I7285" s="113"/>
      <c r="K7285" s="15"/>
      <c r="L7285" s="15"/>
      <c r="M7285" s="15">
        <f t="shared" si="339"/>
        <v>1</v>
      </c>
      <c r="N7285" s="15" t="str">
        <f t="shared" si="340"/>
        <v>-</v>
      </c>
      <c r="O7285" s="150">
        <f t="shared" si="341"/>
        <v>0</v>
      </c>
      <c r="P7285" s="15" t="str">
        <f>IF(COUNTIF('Personálie dobrovolníků '!U:X,N7285)&gt;0,"ANO","")</f>
        <v/>
      </c>
      <c r="Q7285" s="15"/>
    </row>
    <row r="7286" spans="2:17" s="25" customFormat="1" x14ac:dyDescent="0.3">
      <c r="B7286" s="15" t="str">
        <f>IF(A7286="","",VLOOKUP(A7286,Tabulka3[[Číslo smlouvy   u pravidelné činnosti]:[Příjmení]],3,0))</f>
        <v/>
      </c>
      <c r="C7286" s="15" t="str">
        <f>IF(A7286="","",VLOOKUP(A7286,Tabulka3[[Číslo smlouvy   u pravidelné činnosti]:[Příjmení]],4,0))</f>
        <v/>
      </c>
      <c r="F7286" s="94"/>
      <c r="H7286" s="113"/>
      <c r="I7286" s="113"/>
      <c r="K7286" s="15"/>
      <c r="L7286" s="15"/>
      <c r="M7286" s="15">
        <f t="shared" si="339"/>
        <v>1</v>
      </c>
      <c r="N7286" s="15" t="str">
        <f t="shared" si="340"/>
        <v>-</v>
      </c>
      <c r="O7286" s="150">
        <f t="shared" si="341"/>
        <v>0</v>
      </c>
      <c r="P7286" s="15" t="str">
        <f>IF(COUNTIF('Personálie dobrovolníků '!U:X,N7286)&gt;0,"ANO","")</f>
        <v/>
      </c>
      <c r="Q7286" s="15"/>
    </row>
    <row r="7287" spans="2:17" s="25" customFormat="1" x14ac:dyDescent="0.3">
      <c r="B7287" s="15" t="str">
        <f>IF(A7287="","",VLOOKUP(A7287,Tabulka3[[Číslo smlouvy   u pravidelné činnosti]:[Příjmení]],3,0))</f>
        <v/>
      </c>
      <c r="C7287" s="15" t="str">
        <f>IF(A7287="","",VLOOKUP(A7287,Tabulka3[[Číslo smlouvy   u pravidelné činnosti]:[Příjmení]],4,0))</f>
        <v/>
      </c>
      <c r="F7287" s="94"/>
      <c r="H7287" s="113"/>
      <c r="I7287" s="113"/>
      <c r="K7287" s="15"/>
      <c r="L7287" s="15"/>
      <c r="M7287" s="15">
        <f t="shared" si="339"/>
        <v>1</v>
      </c>
      <c r="N7287" s="15" t="str">
        <f t="shared" si="340"/>
        <v>-</v>
      </c>
      <c r="O7287" s="150">
        <f t="shared" si="341"/>
        <v>0</v>
      </c>
      <c r="P7287" s="15" t="str">
        <f>IF(COUNTIF('Personálie dobrovolníků '!U:X,N7287)&gt;0,"ANO","")</f>
        <v/>
      </c>
      <c r="Q7287" s="15"/>
    </row>
    <row r="7288" spans="2:17" s="25" customFormat="1" x14ac:dyDescent="0.3">
      <c r="B7288" s="15" t="str">
        <f>IF(A7288="","",VLOOKUP(A7288,Tabulka3[[Číslo smlouvy   u pravidelné činnosti]:[Příjmení]],3,0))</f>
        <v/>
      </c>
      <c r="C7288" s="15" t="str">
        <f>IF(A7288="","",VLOOKUP(A7288,Tabulka3[[Číslo smlouvy   u pravidelné činnosti]:[Příjmení]],4,0))</f>
        <v/>
      </c>
      <c r="F7288" s="94"/>
      <c r="H7288" s="113"/>
      <c r="I7288" s="113"/>
      <c r="K7288" s="15"/>
      <c r="L7288" s="15"/>
      <c r="M7288" s="15">
        <f t="shared" si="339"/>
        <v>1</v>
      </c>
      <c r="N7288" s="15" t="str">
        <f t="shared" si="340"/>
        <v>-</v>
      </c>
      <c r="O7288" s="150">
        <f t="shared" si="341"/>
        <v>0</v>
      </c>
      <c r="P7288" s="15" t="str">
        <f>IF(COUNTIF('Personálie dobrovolníků '!U:X,N7288)&gt;0,"ANO","")</f>
        <v/>
      </c>
      <c r="Q7288" s="15"/>
    </row>
    <row r="7289" spans="2:17" s="25" customFormat="1" x14ac:dyDescent="0.3">
      <c r="B7289" s="15" t="str">
        <f>IF(A7289="","",VLOOKUP(A7289,Tabulka3[[Číslo smlouvy   u pravidelné činnosti]:[Příjmení]],3,0))</f>
        <v/>
      </c>
      <c r="C7289" s="15" t="str">
        <f>IF(A7289="","",VLOOKUP(A7289,Tabulka3[[Číslo smlouvy   u pravidelné činnosti]:[Příjmení]],4,0))</f>
        <v/>
      </c>
      <c r="F7289" s="94"/>
      <c r="H7289" s="113"/>
      <c r="I7289" s="113"/>
      <c r="K7289" s="15"/>
      <c r="L7289" s="15"/>
      <c r="M7289" s="15">
        <f t="shared" si="339"/>
        <v>1</v>
      </c>
      <c r="N7289" s="15" t="str">
        <f t="shared" si="340"/>
        <v>-</v>
      </c>
      <c r="O7289" s="150">
        <f t="shared" si="341"/>
        <v>0</v>
      </c>
      <c r="P7289" s="15" t="str">
        <f>IF(COUNTIF('Personálie dobrovolníků '!U:X,N7289)&gt;0,"ANO","")</f>
        <v/>
      </c>
      <c r="Q7289" s="15"/>
    </row>
    <row r="7290" spans="2:17" s="25" customFormat="1" x14ac:dyDescent="0.3">
      <c r="B7290" s="15" t="str">
        <f>IF(A7290="","",VLOOKUP(A7290,Tabulka3[[Číslo smlouvy   u pravidelné činnosti]:[Příjmení]],3,0))</f>
        <v/>
      </c>
      <c r="C7290" s="15" t="str">
        <f>IF(A7290="","",VLOOKUP(A7290,Tabulka3[[Číslo smlouvy   u pravidelné činnosti]:[Příjmení]],4,0))</f>
        <v/>
      </c>
      <c r="F7290" s="94"/>
      <c r="H7290" s="113"/>
      <c r="I7290" s="113"/>
      <c r="K7290" s="15"/>
      <c r="L7290" s="15"/>
      <c r="M7290" s="15">
        <f t="shared" si="339"/>
        <v>1</v>
      </c>
      <c r="N7290" s="15" t="str">
        <f t="shared" si="340"/>
        <v>-</v>
      </c>
      <c r="O7290" s="150">
        <f t="shared" si="341"/>
        <v>0</v>
      </c>
      <c r="P7290" s="15" t="str">
        <f>IF(COUNTIF('Personálie dobrovolníků '!U:X,N7290)&gt;0,"ANO","")</f>
        <v/>
      </c>
      <c r="Q7290" s="15"/>
    </row>
    <row r="7291" spans="2:17" s="25" customFormat="1" x14ac:dyDescent="0.3">
      <c r="B7291" s="15" t="str">
        <f>IF(A7291="","",VLOOKUP(A7291,Tabulka3[[Číslo smlouvy   u pravidelné činnosti]:[Příjmení]],3,0))</f>
        <v/>
      </c>
      <c r="C7291" s="15" t="str">
        <f>IF(A7291="","",VLOOKUP(A7291,Tabulka3[[Číslo smlouvy   u pravidelné činnosti]:[Příjmení]],4,0))</f>
        <v/>
      </c>
      <c r="F7291" s="94"/>
      <c r="H7291" s="113"/>
      <c r="I7291" s="113"/>
      <c r="K7291" s="15"/>
      <c r="L7291" s="15"/>
      <c r="M7291" s="15">
        <f t="shared" si="339"/>
        <v>1</v>
      </c>
      <c r="N7291" s="15" t="str">
        <f t="shared" si="340"/>
        <v>-</v>
      </c>
      <c r="O7291" s="150">
        <f t="shared" si="341"/>
        <v>0</v>
      </c>
      <c r="P7291" s="15" t="str">
        <f>IF(COUNTIF('Personálie dobrovolníků '!U:X,N7291)&gt;0,"ANO","")</f>
        <v/>
      </c>
      <c r="Q7291" s="15"/>
    </row>
    <row r="7292" spans="2:17" s="25" customFormat="1" x14ac:dyDescent="0.3">
      <c r="B7292" s="15" t="str">
        <f>IF(A7292="","",VLOOKUP(A7292,Tabulka3[[Číslo smlouvy   u pravidelné činnosti]:[Příjmení]],3,0))</f>
        <v/>
      </c>
      <c r="C7292" s="15" t="str">
        <f>IF(A7292="","",VLOOKUP(A7292,Tabulka3[[Číslo smlouvy   u pravidelné činnosti]:[Příjmení]],4,0))</f>
        <v/>
      </c>
      <c r="F7292" s="94"/>
      <c r="H7292" s="113"/>
      <c r="I7292" s="113"/>
      <c r="K7292" s="15"/>
      <c r="L7292" s="15"/>
      <c r="M7292" s="15">
        <f t="shared" si="339"/>
        <v>1</v>
      </c>
      <c r="N7292" s="15" t="str">
        <f t="shared" si="340"/>
        <v>-</v>
      </c>
      <c r="O7292" s="150">
        <f t="shared" si="341"/>
        <v>0</v>
      </c>
      <c r="P7292" s="15" t="str">
        <f>IF(COUNTIF('Personálie dobrovolníků '!U:X,N7292)&gt;0,"ANO","")</f>
        <v/>
      </c>
      <c r="Q7292" s="15"/>
    </row>
    <row r="7293" spans="2:17" s="25" customFormat="1" x14ac:dyDescent="0.3">
      <c r="B7293" s="15" t="str">
        <f>IF(A7293="","",VLOOKUP(A7293,Tabulka3[[Číslo smlouvy   u pravidelné činnosti]:[Příjmení]],3,0))</f>
        <v/>
      </c>
      <c r="C7293" s="15" t="str">
        <f>IF(A7293="","",VLOOKUP(A7293,Tabulka3[[Číslo smlouvy   u pravidelné činnosti]:[Příjmení]],4,0))</f>
        <v/>
      </c>
      <c r="F7293" s="94"/>
      <c r="H7293" s="113"/>
      <c r="I7293" s="113"/>
      <c r="K7293" s="15"/>
      <c r="L7293" s="15"/>
      <c r="M7293" s="15">
        <f t="shared" si="339"/>
        <v>1</v>
      </c>
      <c r="N7293" s="15" t="str">
        <f t="shared" si="340"/>
        <v>-</v>
      </c>
      <c r="O7293" s="150">
        <f t="shared" si="341"/>
        <v>0</v>
      </c>
      <c r="P7293" s="15" t="str">
        <f>IF(COUNTIF('Personálie dobrovolníků '!U:X,N7293)&gt;0,"ANO","")</f>
        <v/>
      </c>
      <c r="Q7293" s="15"/>
    </row>
    <row r="7294" spans="2:17" s="25" customFormat="1" x14ac:dyDescent="0.3">
      <c r="B7294" s="15" t="str">
        <f>IF(A7294="","",VLOOKUP(A7294,Tabulka3[[Číslo smlouvy   u pravidelné činnosti]:[Příjmení]],3,0))</f>
        <v/>
      </c>
      <c r="C7294" s="15" t="str">
        <f>IF(A7294="","",VLOOKUP(A7294,Tabulka3[[Číslo smlouvy   u pravidelné činnosti]:[Příjmení]],4,0))</f>
        <v/>
      </c>
      <c r="F7294" s="94"/>
      <c r="H7294" s="113"/>
      <c r="I7294" s="113"/>
      <c r="K7294" s="15"/>
      <c r="L7294" s="15"/>
      <c r="M7294" s="15">
        <f t="shared" si="339"/>
        <v>1</v>
      </c>
      <c r="N7294" s="15" t="str">
        <f t="shared" si="340"/>
        <v>-</v>
      </c>
      <c r="O7294" s="150">
        <f t="shared" si="341"/>
        <v>0</v>
      </c>
      <c r="P7294" s="15" t="str">
        <f>IF(COUNTIF('Personálie dobrovolníků '!U:X,N7294)&gt;0,"ANO","")</f>
        <v/>
      </c>
      <c r="Q7294" s="15"/>
    </row>
    <row r="7295" spans="2:17" s="25" customFormat="1" x14ac:dyDescent="0.3">
      <c r="B7295" s="15" t="str">
        <f>IF(A7295="","",VLOOKUP(A7295,Tabulka3[[Číslo smlouvy   u pravidelné činnosti]:[Příjmení]],3,0))</f>
        <v/>
      </c>
      <c r="C7295" s="15" t="str">
        <f>IF(A7295="","",VLOOKUP(A7295,Tabulka3[[Číslo smlouvy   u pravidelné činnosti]:[Příjmení]],4,0))</f>
        <v/>
      </c>
      <c r="F7295" s="94"/>
      <c r="H7295" s="113"/>
      <c r="I7295" s="113"/>
      <c r="K7295" s="15"/>
      <c r="L7295" s="15"/>
      <c r="M7295" s="15">
        <f t="shared" si="339"/>
        <v>1</v>
      </c>
      <c r="N7295" s="15" t="str">
        <f t="shared" si="340"/>
        <v>-</v>
      </c>
      <c r="O7295" s="150">
        <f t="shared" si="341"/>
        <v>0</v>
      </c>
      <c r="P7295" s="15" t="str">
        <f>IF(COUNTIF('Personálie dobrovolníků '!U:X,N7295)&gt;0,"ANO","")</f>
        <v/>
      </c>
      <c r="Q7295" s="15"/>
    </row>
    <row r="7296" spans="2:17" s="25" customFormat="1" x14ac:dyDescent="0.3">
      <c r="B7296" s="15" t="str">
        <f>IF(A7296="","",VLOOKUP(A7296,Tabulka3[[Číslo smlouvy   u pravidelné činnosti]:[Příjmení]],3,0))</f>
        <v/>
      </c>
      <c r="C7296" s="15" t="str">
        <f>IF(A7296="","",VLOOKUP(A7296,Tabulka3[[Číslo smlouvy   u pravidelné činnosti]:[Příjmení]],4,0))</f>
        <v/>
      </c>
      <c r="F7296" s="94"/>
      <c r="H7296" s="113"/>
      <c r="I7296" s="113"/>
      <c r="K7296" s="15"/>
      <c r="L7296" s="15"/>
      <c r="M7296" s="15">
        <f t="shared" si="339"/>
        <v>1</v>
      </c>
      <c r="N7296" s="15" t="str">
        <f t="shared" si="340"/>
        <v>-</v>
      </c>
      <c r="O7296" s="150">
        <f t="shared" si="341"/>
        <v>0</v>
      </c>
      <c r="P7296" s="15" t="str">
        <f>IF(COUNTIF('Personálie dobrovolníků '!U:X,N7296)&gt;0,"ANO","")</f>
        <v/>
      </c>
      <c r="Q7296" s="15"/>
    </row>
    <row r="7297" spans="2:17" s="25" customFormat="1" x14ac:dyDescent="0.3">
      <c r="B7297" s="15" t="str">
        <f>IF(A7297="","",VLOOKUP(A7297,Tabulka3[[Číslo smlouvy   u pravidelné činnosti]:[Příjmení]],3,0))</f>
        <v/>
      </c>
      <c r="C7297" s="15" t="str">
        <f>IF(A7297="","",VLOOKUP(A7297,Tabulka3[[Číslo smlouvy   u pravidelné činnosti]:[Příjmení]],4,0))</f>
        <v/>
      </c>
      <c r="F7297" s="94"/>
      <c r="H7297" s="113"/>
      <c r="I7297" s="113"/>
      <c r="K7297" s="15"/>
      <c r="L7297" s="15"/>
      <c r="M7297" s="15">
        <f t="shared" si="339"/>
        <v>1</v>
      </c>
      <c r="N7297" s="15" t="str">
        <f t="shared" si="340"/>
        <v>-</v>
      </c>
      <c r="O7297" s="150">
        <f t="shared" si="341"/>
        <v>0</v>
      </c>
      <c r="P7297" s="15" t="str">
        <f>IF(COUNTIF('Personálie dobrovolníků '!U:X,N7297)&gt;0,"ANO","")</f>
        <v/>
      </c>
      <c r="Q7297" s="15"/>
    </row>
    <row r="7298" spans="2:17" s="25" customFormat="1" x14ac:dyDescent="0.3">
      <c r="B7298" s="15" t="str">
        <f>IF(A7298="","",VLOOKUP(A7298,Tabulka3[[Číslo smlouvy   u pravidelné činnosti]:[Příjmení]],3,0))</f>
        <v/>
      </c>
      <c r="C7298" s="15" t="str">
        <f>IF(A7298="","",VLOOKUP(A7298,Tabulka3[[Číslo smlouvy   u pravidelné činnosti]:[Příjmení]],4,0))</f>
        <v/>
      </c>
      <c r="F7298" s="94"/>
      <c r="H7298" s="113"/>
      <c r="I7298" s="113"/>
      <c r="K7298" s="15"/>
      <c r="L7298" s="15"/>
      <c r="M7298" s="15">
        <f t="shared" si="339"/>
        <v>1</v>
      </c>
      <c r="N7298" s="15" t="str">
        <f t="shared" si="340"/>
        <v>-</v>
      </c>
      <c r="O7298" s="150">
        <f t="shared" si="341"/>
        <v>0</v>
      </c>
      <c r="P7298" s="15" t="str">
        <f>IF(COUNTIF('Personálie dobrovolníků '!U:X,N7298)&gt;0,"ANO","")</f>
        <v/>
      </c>
      <c r="Q7298" s="15"/>
    </row>
    <row r="7299" spans="2:17" s="25" customFormat="1" x14ac:dyDescent="0.3">
      <c r="B7299" s="15" t="str">
        <f>IF(A7299="","",VLOOKUP(A7299,Tabulka3[[Číslo smlouvy   u pravidelné činnosti]:[Příjmení]],3,0))</f>
        <v/>
      </c>
      <c r="C7299" s="15" t="str">
        <f>IF(A7299="","",VLOOKUP(A7299,Tabulka3[[Číslo smlouvy   u pravidelné činnosti]:[Příjmení]],4,0))</f>
        <v/>
      </c>
      <c r="F7299" s="94"/>
      <c r="H7299" s="113"/>
      <c r="I7299" s="113"/>
      <c r="K7299" s="15"/>
      <c r="L7299" s="15"/>
      <c r="M7299" s="15">
        <f t="shared" si="339"/>
        <v>1</v>
      </c>
      <c r="N7299" s="15" t="str">
        <f t="shared" si="340"/>
        <v>-</v>
      </c>
      <c r="O7299" s="150">
        <f t="shared" si="341"/>
        <v>0</v>
      </c>
      <c r="P7299" s="15" t="str">
        <f>IF(COUNTIF('Personálie dobrovolníků '!U:X,N7299)&gt;0,"ANO","")</f>
        <v/>
      </c>
      <c r="Q7299" s="15"/>
    </row>
    <row r="7300" spans="2:17" s="25" customFormat="1" x14ac:dyDescent="0.3">
      <c r="B7300" s="15" t="str">
        <f>IF(A7300="","",VLOOKUP(A7300,Tabulka3[[Číslo smlouvy   u pravidelné činnosti]:[Příjmení]],3,0))</f>
        <v/>
      </c>
      <c r="C7300" s="15" t="str">
        <f>IF(A7300="","",VLOOKUP(A7300,Tabulka3[[Číslo smlouvy   u pravidelné činnosti]:[Příjmení]],4,0))</f>
        <v/>
      </c>
      <c r="F7300" s="94"/>
      <c r="H7300" s="113"/>
      <c r="I7300" s="113"/>
      <c r="K7300" s="15"/>
      <c r="L7300" s="15"/>
      <c r="M7300" s="15">
        <f t="shared" ref="M7300:M7363" si="342">IF(OR(
   AND($H7300=$K$12, $I7300=$L$4),
   AND($H7300=$K$12, $I7300=$L$5),
   AND($H7300=$K$12, $I7300=$L$6),
   AND($H7300=$K$12, $I7300=$L$7),
   AND($H7300=$K$11, $I7300=$L$4),
   AND($H7300=$K$11, $I7300=$L$5),
   AND($H7300=$K$11, $I7300=$L$6),
   AND($H7300=$K$11, $I7300=$L$7),
   AND($H7300=$K$5, $I7300=$L$5),
   AND($H7300=$K$6, $I7300=$L$4),
   AND($H7300=$K$6, $I7300=$L$5),
   AND($H7300=$K$6, $I7300=$L$7),
   AND($H7300=$K$4, $I7300=$L$6),
), 0, 1)</f>
        <v>1</v>
      </c>
      <c r="N7300" s="15" t="str">
        <f t="shared" ref="N7300:N7363" si="343">A7300 &amp; "-" &amp; J7300</f>
        <v>-</v>
      </c>
      <c r="O7300" s="150">
        <f t="shared" ref="O7300:O7363" si="344">IF(AND(M7300&lt;&gt;0, P7300="ANO"), 1, 0)</f>
        <v>0</v>
      </c>
      <c r="P7300" s="15" t="str">
        <f>IF(COUNTIF('Personálie dobrovolníků '!U:X,N7300)&gt;0,"ANO","")</f>
        <v/>
      </c>
      <c r="Q7300" s="15"/>
    </row>
    <row r="7301" spans="2:17" s="25" customFormat="1" x14ac:dyDescent="0.3">
      <c r="B7301" s="15" t="str">
        <f>IF(A7301="","",VLOOKUP(A7301,Tabulka3[[Číslo smlouvy   u pravidelné činnosti]:[Příjmení]],3,0))</f>
        <v/>
      </c>
      <c r="C7301" s="15" t="str">
        <f>IF(A7301="","",VLOOKUP(A7301,Tabulka3[[Číslo smlouvy   u pravidelné činnosti]:[Příjmení]],4,0))</f>
        <v/>
      </c>
      <c r="F7301" s="94"/>
      <c r="H7301" s="113"/>
      <c r="I7301" s="113"/>
      <c r="K7301" s="15"/>
      <c r="L7301" s="15"/>
      <c r="M7301" s="15">
        <f t="shared" si="342"/>
        <v>1</v>
      </c>
      <c r="N7301" s="15" t="str">
        <f t="shared" si="343"/>
        <v>-</v>
      </c>
      <c r="O7301" s="150">
        <f t="shared" si="344"/>
        <v>0</v>
      </c>
      <c r="P7301" s="15" t="str">
        <f>IF(COUNTIF('Personálie dobrovolníků '!U:X,N7301)&gt;0,"ANO","")</f>
        <v/>
      </c>
      <c r="Q7301" s="15"/>
    </row>
    <row r="7302" spans="2:17" s="25" customFormat="1" x14ac:dyDescent="0.3">
      <c r="B7302" s="15" t="str">
        <f>IF(A7302="","",VLOOKUP(A7302,Tabulka3[[Číslo smlouvy   u pravidelné činnosti]:[Příjmení]],3,0))</f>
        <v/>
      </c>
      <c r="C7302" s="15" t="str">
        <f>IF(A7302="","",VLOOKUP(A7302,Tabulka3[[Číslo smlouvy   u pravidelné činnosti]:[Příjmení]],4,0))</f>
        <v/>
      </c>
      <c r="F7302" s="94"/>
      <c r="H7302" s="113"/>
      <c r="I7302" s="113"/>
      <c r="K7302" s="15"/>
      <c r="L7302" s="15"/>
      <c r="M7302" s="15">
        <f t="shared" si="342"/>
        <v>1</v>
      </c>
      <c r="N7302" s="15" t="str">
        <f t="shared" si="343"/>
        <v>-</v>
      </c>
      <c r="O7302" s="150">
        <f t="shared" si="344"/>
        <v>0</v>
      </c>
      <c r="P7302" s="15" t="str">
        <f>IF(COUNTIF('Personálie dobrovolníků '!U:X,N7302)&gt;0,"ANO","")</f>
        <v/>
      </c>
      <c r="Q7302" s="15"/>
    </row>
    <row r="7303" spans="2:17" s="25" customFormat="1" x14ac:dyDescent="0.3">
      <c r="B7303" s="15" t="str">
        <f>IF(A7303="","",VLOOKUP(A7303,Tabulka3[[Číslo smlouvy   u pravidelné činnosti]:[Příjmení]],3,0))</f>
        <v/>
      </c>
      <c r="C7303" s="15" t="str">
        <f>IF(A7303="","",VLOOKUP(A7303,Tabulka3[[Číslo smlouvy   u pravidelné činnosti]:[Příjmení]],4,0))</f>
        <v/>
      </c>
      <c r="F7303" s="94"/>
      <c r="H7303" s="113"/>
      <c r="I7303" s="113"/>
      <c r="K7303" s="15"/>
      <c r="L7303" s="15"/>
      <c r="M7303" s="15">
        <f t="shared" si="342"/>
        <v>1</v>
      </c>
      <c r="N7303" s="15" t="str">
        <f t="shared" si="343"/>
        <v>-</v>
      </c>
      <c r="O7303" s="150">
        <f t="shared" si="344"/>
        <v>0</v>
      </c>
      <c r="P7303" s="15" t="str">
        <f>IF(COUNTIF('Personálie dobrovolníků '!U:X,N7303)&gt;0,"ANO","")</f>
        <v/>
      </c>
      <c r="Q7303" s="15"/>
    </row>
    <row r="7304" spans="2:17" s="25" customFormat="1" x14ac:dyDescent="0.3">
      <c r="B7304" s="15" t="str">
        <f>IF(A7304="","",VLOOKUP(A7304,Tabulka3[[Číslo smlouvy   u pravidelné činnosti]:[Příjmení]],3,0))</f>
        <v/>
      </c>
      <c r="C7304" s="15" t="str">
        <f>IF(A7304="","",VLOOKUP(A7304,Tabulka3[[Číslo smlouvy   u pravidelné činnosti]:[Příjmení]],4,0))</f>
        <v/>
      </c>
      <c r="F7304" s="94"/>
      <c r="H7304" s="113"/>
      <c r="I7304" s="113"/>
      <c r="K7304" s="15"/>
      <c r="L7304" s="15"/>
      <c r="M7304" s="15">
        <f t="shared" si="342"/>
        <v>1</v>
      </c>
      <c r="N7304" s="15" t="str">
        <f t="shared" si="343"/>
        <v>-</v>
      </c>
      <c r="O7304" s="150">
        <f t="shared" si="344"/>
        <v>0</v>
      </c>
      <c r="P7304" s="15" t="str">
        <f>IF(COUNTIF('Personálie dobrovolníků '!U:X,N7304)&gt;0,"ANO","")</f>
        <v/>
      </c>
      <c r="Q7304" s="15"/>
    </row>
    <row r="7305" spans="2:17" s="25" customFormat="1" x14ac:dyDescent="0.3">
      <c r="B7305" s="15" t="str">
        <f>IF(A7305="","",VLOOKUP(A7305,Tabulka3[[Číslo smlouvy   u pravidelné činnosti]:[Příjmení]],3,0))</f>
        <v/>
      </c>
      <c r="C7305" s="15" t="str">
        <f>IF(A7305="","",VLOOKUP(A7305,Tabulka3[[Číslo smlouvy   u pravidelné činnosti]:[Příjmení]],4,0))</f>
        <v/>
      </c>
      <c r="F7305" s="94"/>
      <c r="H7305" s="113"/>
      <c r="I7305" s="113"/>
      <c r="K7305" s="15"/>
      <c r="L7305" s="15"/>
      <c r="M7305" s="15">
        <f t="shared" si="342"/>
        <v>1</v>
      </c>
      <c r="N7305" s="15" t="str">
        <f t="shared" si="343"/>
        <v>-</v>
      </c>
      <c r="O7305" s="150">
        <f t="shared" si="344"/>
        <v>0</v>
      </c>
      <c r="P7305" s="15" t="str">
        <f>IF(COUNTIF('Personálie dobrovolníků '!U:X,N7305)&gt;0,"ANO","")</f>
        <v/>
      </c>
      <c r="Q7305" s="15"/>
    </row>
    <row r="7306" spans="2:17" s="25" customFormat="1" x14ac:dyDescent="0.3">
      <c r="B7306" s="15" t="str">
        <f>IF(A7306="","",VLOOKUP(A7306,Tabulka3[[Číslo smlouvy   u pravidelné činnosti]:[Příjmení]],3,0))</f>
        <v/>
      </c>
      <c r="C7306" s="15" t="str">
        <f>IF(A7306="","",VLOOKUP(A7306,Tabulka3[[Číslo smlouvy   u pravidelné činnosti]:[Příjmení]],4,0))</f>
        <v/>
      </c>
      <c r="F7306" s="94"/>
      <c r="H7306" s="113"/>
      <c r="I7306" s="113"/>
      <c r="K7306" s="15"/>
      <c r="L7306" s="15"/>
      <c r="M7306" s="15">
        <f t="shared" si="342"/>
        <v>1</v>
      </c>
      <c r="N7306" s="15" t="str">
        <f t="shared" si="343"/>
        <v>-</v>
      </c>
      <c r="O7306" s="150">
        <f t="shared" si="344"/>
        <v>0</v>
      </c>
      <c r="P7306" s="15" t="str">
        <f>IF(COUNTIF('Personálie dobrovolníků '!U:X,N7306)&gt;0,"ANO","")</f>
        <v/>
      </c>
      <c r="Q7306" s="15"/>
    </row>
    <row r="7307" spans="2:17" s="25" customFormat="1" x14ac:dyDescent="0.3">
      <c r="B7307" s="15" t="str">
        <f>IF(A7307="","",VLOOKUP(A7307,Tabulka3[[Číslo smlouvy   u pravidelné činnosti]:[Příjmení]],3,0))</f>
        <v/>
      </c>
      <c r="C7307" s="15" t="str">
        <f>IF(A7307="","",VLOOKUP(A7307,Tabulka3[[Číslo smlouvy   u pravidelné činnosti]:[Příjmení]],4,0))</f>
        <v/>
      </c>
      <c r="F7307" s="94"/>
      <c r="H7307" s="113"/>
      <c r="I7307" s="113"/>
      <c r="K7307" s="15"/>
      <c r="L7307" s="15"/>
      <c r="M7307" s="15">
        <f t="shared" si="342"/>
        <v>1</v>
      </c>
      <c r="N7307" s="15" t="str">
        <f t="shared" si="343"/>
        <v>-</v>
      </c>
      <c r="O7307" s="150">
        <f t="shared" si="344"/>
        <v>0</v>
      </c>
      <c r="P7307" s="15" t="str">
        <f>IF(COUNTIF('Personálie dobrovolníků '!U:X,N7307)&gt;0,"ANO","")</f>
        <v/>
      </c>
      <c r="Q7307" s="15"/>
    </row>
    <row r="7308" spans="2:17" s="25" customFormat="1" x14ac:dyDescent="0.3">
      <c r="B7308" s="15" t="str">
        <f>IF(A7308="","",VLOOKUP(A7308,Tabulka3[[Číslo smlouvy   u pravidelné činnosti]:[Příjmení]],3,0))</f>
        <v/>
      </c>
      <c r="C7308" s="15" t="str">
        <f>IF(A7308="","",VLOOKUP(A7308,Tabulka3[[Číslo smlouvy   u pravidelné činnosti]:[Příjmení]],4,0))</f>
        <v/>
      </c>
      <c r="F7308" s="94"/>
      <c r="H7308" s="113"/>
      <c r="I7308" s="113"/>
      <c r="K7308" s="15"/>
      <c r="L7308" s="15"/>
      <c r="M7308" s="15">
        <f t="shared" si="342"/>
        <v>1</v>
      </c>
      <c r="N7308" s="15" t="str">
        <f t="shared" si="343"/>
        <v>-</v>
      </c>
      <c r="O7308" s="150">
        <f t="shared" si="344"/>
        <v>0</v>
      </c>
      <c r="P7308" s="15" t="str">
        <f>IF(COUNTIF('Personálie dobrovolníků '!U:X,N7308)&gt;0,"ANO","")</f>
        <v/>
      </c>
      <c r="Q7308" s="15"/>
    </row>
    <row r="7309" spans="2:17" s="25" customFormat="1" x14ac:dyDescent="0.3">
      <c r="B7309" s="15" t="str">
        <f>IF(A7309="","",VLOOKUP(A7309,Tabulka3[[Číslo smlouvy   u pravidelné činnosti]:[Příjmení]],3,0))</f>
        <v/>
      </c>
      <c r="C7309" s="15" t="str">
        <f>IF(A7309="","",VLOOKUP(A7309,Tabulka3[[Číslo smlouvy   u pravidelné činnosti]:[Příjmení]],4,0))</f>
        <v/>
      </c>
      <c r="F7309" s="94"/>
      <c r="H7309" s="113"/>
      <c r="I7309" s="113"/>
      <c r="K7309" s="15"/>
      <c r="L7309" s="15"/>
      <c r="M7309" s="15">
        <f t="shared" si="342"/>
        <v>1</v>
      </c>
      <c r="N7309" s="15" t="str">
        <f t="shared" si="343"/>
        <v>-</v>
      </c>
      <c r="O7309" s="150">
        <f t="shared" si="344"/>
        <v>0</v>
      </c>
      <c r="P7309" s="15" t="str">
        <f>IF(COUNTIF('Personálie dobrovolníků '!U:X,N7309)&gt;0,"ANO","")</f>
        <v/>
      </c>
      <c r="Q7309" s="15"/>
    </row>
    <row r="7310" spans="2:17" s="25" customFormat="1" x14ac:dyDescent="0.3">
      <c r="B7310" s="15" t="str">
        <f>IF(A7310="","",VLOOKUP(A7310,Tabulka3[[Číslo smlouvy   u pravidelné činnosti]:[Příjmení]],3,0))</f>
        <v/>
      </c>
      <c r="C7310" s="15" t="str">
        <f>IF(A7310="","",VLOOKUP(A7310,Tabulka3[[Číslo smlouvy   u pravidelné činnosti]:[Příjmení]],4,0))</f>
        <v/>
      </c>
      <c r="F7310" s="94"/>
      <c r="H7310" s="113"/>
      <c r="I7310" s="113"/>
      <c r="K7310" s="15"/>
      <c r="L7310" s="15"/>
      <c r="M7310" s="15">
        <f t="shared" si="342"/>
        <v>1</v>
      </c>
      <c r="N7310" s="15" t="str">
        <f t="shared" si="343"/>
        <v>-</v>
      </c>
      <c r="O7310" s="150">
        <f t="shared" si="344"/>
        <v>0</v>
      </c>
      <c r="P7310" s="15" t="str">
        <f>IF(COUNTIF('Personálie dobrovolníků '!U:X,N7310)&gt;0,"ANO","")</f>
        <v/>
      </c>
      <c r="Q7310" s="15"/>
    </row>
    <row r="7311" spans="2:17" s="25" customFormat="1" x14ac:dyDescent="0.3">
      <c r="B7311" s="15" t="str">
        <f>IF(A7311="","",VLOOKUP(A7311,Tabulka3[[Číslo smlouvy   u pravidelné činnosti]:[Příjmení]],3,0))</f>
        <v/>
      </c>
      <c r="C7311" s="15" t="str">
        <f>IF(A7311="","",VLOOKUP(A7311,Tabulka3[[Číslo smlouvy   u pravidelné činnosti]:[Příjmení]],4,0))</f>
        <v/>
      </c>
      <c r="F7311" s="94"/>
      <c r="H7311" s="113"/>
      <c r="I7311" s="113"/>
      <c r="K7311" s="15"/>
      <c r="L7311" s="15"/>
      <c r="M7311" s="15">
        <f t="shared" si="342"/>
        <v>1</v>
      </c>
      <c r="N7311" s="15" t="str">
        <f t="shared" si="343"/>
        <v>-</v>
      </c>
      <c r="O7311" s="150">
        <f t="shared" si="344"/>
        <v>0</v>
      </c>
      <c r="P7311" s="15" t="str">
        <f>IF(COUNTIF('Personálie dobrovolníků '!U:X,N7311)&gt;0,"ANO","")</f>
        <v/>
      </c>
      <c r="Q7311" s="15"/>
    </row>
    <row r="7312" spans="2:17" s="25" customFormat="1" x14ac:dyDescent="0.3">
      <c r="B7312" s="15" t="str">
        <f>IF(A7312="","",VLOOKUP(A7312,Tabulka3[[Číslo smlouvy   u pravidelné činnosti]:[Příjmení]],3,0))</f>
        <v/>
      </c>
      <c r="C7312" s="15" t="str">
        <f>IF(A7312="","",VLOOKUP(A7312,Tabulka3[[Číslo smlouvy   u pravidelné činnosti]:[Příjmení]],4,0))</f>
        <v/>
      </c>
      <c r="F7312" s="94"/>
      <c r="H7312" s="113"/>
      <c r="I7312" s="113"/>
      <c r="K7312" s="15"/>
      <c r="L7312" s="15"/>
      <c r="M7312" s="15">
        <f t="shared" si="342"/>
        <v>1</v>
      </c>
      <c r="N7312" s="15" t="str">
        <f t="shared" si="343"/>
        <v>-</v>
      </c>
      <c r="O7312" s="150">
        <f t="shared" si="344"/>
        <v>0</v>
      </c>
      <c r="P7312" s="15" t="str">
        <f>IF(COUNTIF('Personálie dobrovolníků '!U:X,N7312)&gt;0,"ANO","")</f>
        <v/>
      </c>
      <c r="Q7312" s="15"/>
    </row>
    <row r="7313" spans="2:17" s="25" customFormat="1" x14ac:dyDescent="0.3">
      <c r="B7313" s="15" t="str">
        <f>IF(A7313="","",VLOOKUP(A7313,Tabulka3[[Číslo smlouvy   u pravidelné činnosti]:[Příjmení]],3,0))</f>
        <v/>
      </c>
      <c r="C7313" s="15" t="str">
        <f>IF(A7313="","",VLOOKUP(A7313,Tabulka3[[Číslo smlouvy   u pravidelné činnosti]:[Příjmení]],4,0))</f>
        <v/>
      </c>
      <c r="F7313" s="94"/>
      <c r="H7313" s="113"/>
      <c r="I7313" s="113"/>
      <c r="K7313" s="15"/>
      <c r="L7313" s="15"/>
      <c r="M7313" s="15">
        <f t="shared" si="342"/>
        <v>1</v>
      </c>
      <c r="N7313" s="15" t="str">
        <f t="shared" si="343"/>
        <v>-</v>
      </c>
      <c r="O7313" s="150">
        <f t="shared" si="344"/>
        <v>0</v>
      </c>
      <c r="P7313" s="15" t="str">
        <f>IF(COUNTIF('Personálie dobrovolníků '!U:X,N7313)&gt;0,"ANO","")</f>
        <v/>
      </c>
      <c r="Q7313" s="15"/>
    </row>
    <row r="7314" spans="2:17" s="25" customFormat="1" x14ac:dyDescent="0.3">
      <c r="B7314" s="15" t="str">
        <f>IF(A7314="","",VLOOKUP(A7314,Tabulka3[[Číslo smlouvy   u pravidelné činnosti]:[Příjmení]],3,0))</f>
        <v/>
      </c>
      <c r="C7314" s="15" t="str">
        <f>IF(A7314="","",VLOOKUP(A7314,Tabulka3[[Číslo smlouvy   u pravidelné činnosti]:[Příjmení]],4,0))</f>
        <v/>
      </c>
      <c r="F7314" s="94"/>
      <c r="H7314" s="113"/>
      <c r="I7314" s="113"/>
      <c r="K7314" s="15"/>
      <c r="L7314" s="15"/>
      <c r="M7314" s="15">
        <f t="shared" si="342"/>
        <v>1</v>
      </c>
      <c r="N7314" s="15" t="str">
        <f t="shared" si="343"/>
        <v>-</v>
      </c>
      <c r="O7314" s="150">
        <f t="shared" si="344"/>
        <v>0</v>
      </c>
      <c r="P7314" s="15" t="str">
        <f>IF(COUNTIF('Personálie dobrovolníků '!U:X,N7314)&gt;0,"ANO","")</f>
        <v/>
      </c>
      <c r="Q7314" s="15"/>
    </row>
    <row r="7315" spans="2:17" s="25" customFormat="1" x14ac:dyDescent="0.3">
      <c r="B7315" s="15" t="str">
        <f>IF(A7315="","",VLOOKUP(A7315,Tabulka3[[Číslo smlouvy   u pravidelné činnosti]:[Příjmení]],3,0))</f>
        <v/>
      </c>
      <c r="C7315" s="15" t="str">
        <f>IF(A7315="","",VLOOKUP(A7315,Tabulka3[[Číslo smlouvy   u pravidelné činnosti]:[Příjmení]],4,0))</f>
        <v/>
      </c>
      <c r="F7315" s="94"/>
      <c r="H7315" s="113"/>
      <c r="I7315" s="113"/>
      <c r="K7315" s="15"/>
      <c r="L7315" s="15"/>
      <c r="M7315" s="15">
        <f t="shared" si="342"/>
        <v>1</v>
      </c>
      <c r="N7315" s="15" t="str">
        <f t="shared" si="343"/>
        <v>-</v>
      </c>
      <c r="O7315" s="150">
        <f t="shared" si="344"/>
        <v>0</v>
      </c>
      <c r="P7315" s="15" t="str">
        <f>IF(COUNTIF('Personálie dobrovolníků '!U:X,N7315)&gt;0,"ANO","")</f>
        <v/>
      </c>
      <c r="Q7315" s="15"/>
    </row>
    <row r="7316" spans="2:17" s="25" customFormat="1" x14ac:dyDescent="0.3">
      <c r="B7316" s="15" t="str">
        <f>IF(A7316="","",VLOOKUP(A7316,Tabulka3[[Číslo smlouvy   u pravidelné činnosti]:[Příjmení]],3,0))</f>
        <v/>
      </c>
      <c r="C7316" s="15" t="str">
        <f>IF(A7316="","",VLOOKUP(A7316,Tabulka3[[Číslo smlouvy   u pravidelné činnosti]:[Příjmení]],4,0))</f>
        <v/>
      </c>
      <c r="F7316" s="94"/>
      <c r="H7316" s="113"/>
      <c r="I7316" s="113"/>
      <c r="K7316" s="15"/>
      <c r="L7316" s="15"/>
      <c r="M7316" s="15">
        <f t="shared" si="342"/>
        <v>1</v>
      </c>
      <c r="N7316" s="15" t="str">
        <f t="shared" si="343"/>
        <v>-</v>
      </c>
      <c r="O7316" s="150">
        <f t="shared" si="344"/>
        <v>0</v>
      </c>
      <c r="P7316" s="15" t="str">
        <f>IF(COUNTIF('Personálie dobrovolníků '!U:X,N7316)&gt;0,"ANO","")</f>
        <v/>
      </c>
      <c r="Q7316" s="15"/>
    </row>
    <row r="7317" spans="2:17" s="25" customFormat="1" x14ac:dyDescent="0.3">
      <c r="B7317" s="15" t="str">
        <f>IF(A7317="","",VLOOKUP(A7317,Tabulka3[[Číslo smlouvy   u pravidelné činnosti]:[Příjmení]],3,0))</f>
        <v/>
      </c>
      <c r="C7317" s="15" t="str">
        <f>IF(A7317="","",VLOOKUP(A7317,Tabulka3[[Číslo smlouvy   u pravidelné činnosti]:[Příjmení]],4,0))</f>
        <v/>
      </c>
      <c r="F7317" s="94"/>
      <c r="H7317" s="113"/>
      <c r="I7317" s="113"/>
      <c r="K7317" s="15"/>
      <c r="L7317" s="15"/>
      <c r="M7317" s="15">
        <f t="shared" si="342"/>
        <v>1</v>
      </c>
      <c r="N7317" s="15" t="str">
        <f t="shared" si="343"/>
        <v>-</v>
      </c>
      <c r="O7317" s="150">
        <f t="shared" si="344"/>
        <v>0</v>
      </c>
      <c r="P7317" s="15" t="str">
        <f>IF(COUNTIF('Personálie dobrovolníků '!U:X,N7317)&gt;0,"ANO","")</f>
        <v/>
      </c>
      <c r="Q7317" s="15"/>
    </row>
    <row r="7318" spans="2:17" s="25" customFormat="1" x14ac:dyDescent="0.3">
      <c r="B7318" s="15" t="str">
        <f>IF(A7318="","",VLOOKUP(A7318,Tabulka3[[Číslo smlouvy   u pravidelné činnosti]:[Příjmení]],3,0))</f>
        <v/>
      </c>
      <c r="C7318" s="15" t="str">
        <f>IF(A7318="","",VLOOKUP(A7318,Tabulka3[[Číslo smlouvy   u pravidelné činnosti]:[Příjmení]],4,0))</f>
        <v/>
      </c>
      <c r="F7318" s="94"/>
      <c r="H7318" s="113"/>
      <c r="I7318" s="113"/>
      <c r="K7318" s="15"/>
      <c r="L7318" s="15"/>
      <c r="M7318" s="15">
        <f t="shared" si="342"/>
        <v>1</v>
      </c>
      <c r="N7318" s="15" t="str">
        <f t="shared" si="343"/>
        <v>-</v>
      </c>
      <c r="O7318" s="150">
        <f t="shared" si="344"/>
        <v>0</v>
      </c>
      <c r="P7318" s="15" t="str">
        <f>IF(COUNTIF('Personálie dobrovolníků '!U:X,N7318)&gt;0,"ANO","")</f>
        <v/>
      </c>
      <c r="Q7318" s="15"/>
    </row>
    <row r="7319" spans="2:17" s="25" customFormat="1" x14ac:dyDescent="0.3">
      <c r="B7319" s="15" t="str">
        <f>IF(A7319="","",VLOOKUP(A7319,Tabulka3[[Číslo smlouvy   u pravidelné činnosti]:[Příjmení]],3,0))</f>
        <v/>
      </c>
      <c r="C7319" s="15" t="str">
        <f>IF(A7319="","",VLOOKUP(A7319,Tabulka3[[Číslo smlouvy   u pravidelné činnosti]:[Příjmení]],4,0))</f>
        <v/>
      </c>
      <c r="F7319" s="94"/>
      <c r="H7319" s="113"/>
      <c r="I7319" s="113"/>
      <c r="K7319" s="15"/>
      <c r="L7319" s="15"/>
      <c r="M7319" s="15">
        <f t="shared" si="342"/>
        <v>1</v>
      </c>
      <c r="N7319" s="15" t="str">
        <f t="shared" si="343"/>
        <v>-</v>
      </c>
      <c r="O7319" s="150">
        <f t="shared" si="344"/>
        <v>0</v>
      </c>
      <c r="P7319" s="15" t="str">
        <f>IF(COUNTIF('Personálie dobrovolníků '!U:X,N7319)&gt;0,"ANO","")</f>
        <v/>
      </c>
      <c r="Q7319" s="15"/>
    </row>
    <row r="7320" spans="2:17" s="25" customFormat="1" x14ac:dyDescent="0.3">
      <c r="B7320" s="15" t="str">
        <f>IF(A7320="","",VLOOKUP(A7320,Tabulka3[[Číslo smlouvy   u pravidelné činnosti]:[Příjmení]],3,0))</f>
        <v/>
      </c>
      <c r="C7320" s="15" t="str">
        <f>IF(A7320="","",VLOOKUP(A7320,Tabulka3[[Číslo smlouvy   u pravidelné činnosti]:[Příjmení]],4,0))</f>
        <v/>
      </c>
      <c r="F7320" s="94"/>
      <c r="H7320" s="113"/>
      <c r="I7320" s="113"/>
      <c r="K7320" s="15"/>
      <c r="L7320" s="15"/>
      <c r="M7320" s="15">
        <f t="shared" si="342"/>
        <v>1</v>
      </c>
      <c r="N7320" s="15" t="str">
        <f t="shared" si="343"/>
        <v>-</v>
      </c>
      <c r="O7320" s="150">
        <f t="shared" si="344"/>
        <v>0</v>
      </c>
      <c r="P7320" s="15" t="str">
        <f>IF(COUNTIF('Personálie dobrovolníků '!U:X,N7320)&gt;0,"ANO","")</f>
        <v/>
      </c>
      <c r="Q7320" s="15"/>
    </row>
    <row r="7321" spans="2:17" s="25" customFormat="1" x14ac:dyDescent="0.3">
      <c r="B7321" s="15" t="str">
        <f>IF(A7321="","",VLOOKUP(A7321,Tabulka3[[Číslo smlouvy   u pravidelné činnosti]:[Příjmení]],3,0))</f>
        <v/>
      </c>
      <c r="C7321" s="15" t="str">
        <f>IF(A7321="","",VLOOKUP(A7321,Tabulka3[[Číslo smlouvy   u pravidelné činnosti]:[Příjmení]],4,0))</f>
        <v/>
      </c>
      <c r="F7321" s="94"/>
      <c r="H7321" s="113"/>
      <c r="I7321" s="113"/>
      <c r="K7321" s="15"/>
      <c r="L7321" s="15"/>
      <c r="M7321" s="15">
        <f t="shared" si="342"/>
        <v>1</v>
      </c>
      <c r="N7321" s="15" t="str">
        <f t="shared" si="343"/>
        <v>-</v>
      </c>
      <c r="O7321" s="150">
        <f t="shared" si="344"/>
        <v>0</v>
      </c>
      <c r="P7321" s="15" t="str">
        <f>IF(COUNTIF('Personálie dobrovolníků '!U:X,N7321)&gt;0,"ANO","")</f>
        <v/>
      </c>
      <c r="Q7321" s="15"/>
    </row>
    <row r="7322" spans="2:17" s="25" customFormat="1" x14ac:dyDescent="0.3">
      <c r="B7322" s="15" t="str">
        <f>IF(A7322="","",VLOOKUP(A7322,Tabulka3[[Číslo smlouvy   u pravidelné činnosti]:[Příjmení]],3,0))</f>
        <v/>
      </c>
      <c r="C7322" s="15" t="str">
        <f>IF(A7322="","",VLOOKUP(A7322,Tabulka3[[Číslo smlouvy   u pravidelné činnosti]:[Příjmení]],4,0))</f>
        <v/>
      </c>
      <c r="F7322" s="94"/>
      <c r="H7322" s="113"/>
      <c r="I7322" s="113"/>
      <c r="K7322" s="15"/>
      <c r="L7322" s="15"/>
      <c r="M7322" s="15">
        <f t="shared" si="342"/>
        <v>1</v>
      </c>
      <c r="N7322" s="15" t="str">
        <f t="shared" si="343"/>
        <v>-</v>
      </c>
      <c r="O7322" s="150">
        <f t="shared" si="344"/>
        <v>0</v>
      </c>
      <c r="P7322" s="15" t="str">
        <f>IF(COUNTIF('Personálie dobrovolníků '!U:X,N7322)&gt;0,"ANO","")</f>
        <v/>
      </c>
      <c r="Q7322" s="15"/>
    </row>
    <row r="7323" spans="2:17" s="25" customFormat="1" x14ac:dyDescent="0.3">
      <c r="B7323" s="15" t="str">
        <f>IF(A7323="","",VLOOKUP(A7323,Tabulka3[[Číslo smlouvy   u pravidelné činnosti]:[Příjmení]],3,0))</f>
        <v/>
      </c>
      <c r="C7323" s="15" t="str">
        <f>IF(A7323="","",VLOOKUP(A7323,Tabulka3[[Číslo smlouvy   u pravidelné činnosti]:[Příjmení]],4,0))</f>
        <v/>
      </c>
      <c r="F7323" s="94"/>
      <c r="H7323" s="113"/>
      <c r="I7323" s="113"/>
      <c r="K7323" s="15"/>
      <c r="L7323" s="15"/>
      <c r="M7323" s="15">
        <f t="shared" si="342"/>
        <v>1</v>
      </c>
      <c r="N7323" s="15" t="str">
        <f t="shared" si="343"/>
        <v>-</v>
      </c>
      <c r="O7323" s="150">
        <f t="shared" si="344"/>
        <v>0</v>
      </c>
      <c r="P7323" s="15" t="str">
        <f>IF(COUNTIF('Personálie dobrovolníků '!U:X,N7323)&gt;0,"ANO","")</f>
        <v/>
      </c>
      <c r="Q7323" s="15"/>
    </row>
    <row r="7324" spans="2:17" s="25" customFormat="1" x14ac:dyDescent="0.3">
      <c r="B7324" s="15" t="str">
        <f>IF(A7324="","",VLOOKUP(A7324,Tabulka3[[Číslo smlouvy   u pravidelné činnosti]:[Příjmení]],3,0))</f>
        <v/>
      </c>
      <c r="C7324" s="15" t="str">
        <f>IF(A7324="","",VLOOKUP(A7324,Tabulka3[[Číslo smlouvy   u pravidelné činnosti]:[Příjmení]],4,0))</f>
        <v/>
      </c>
      <c r="F7324" s="94"/>
      <c r="H7324" s="113"/>
      <c r="I7324" s="113"/>
      <c r="K7324" s="15"/>
      <c r="L7324" s="15"/>
      <c r="M7324" s="15">
        <f t="shared" si="342"/>
        <v>1</v>
      </c>
      <c r="N7324" s="15" t="str">
        <f t="shared" si="343"/>
        <v>-</v>
      </c>
      <c r="O7324" s="150">
        <f t="shared" si="344"/>
        <v>0</v>
      </c>
      <c r="P7324" s="15" t="str">
        <f>IF(COUNTIF('Personálie dobrovolníků '!U:X,N7324)&gt;0,"ANO","")</f>
        <v/>
      </c>
      <c r="Q7324" s="15"/>
    </row>
    <row r="7325" spans="2:17" s="25" customFormat="1" x14ac:dyDescent="0.3">
      <c r="B7325" s="15" t="str">
        <f>IF(A7325="","",VLOOKUP(A7325,Tabulka3[[Číslo smlouvy   u pravidelné činnosti]:[Příjmení]],3,0))</f>
        <v/>
      </c>
      <c r="C7325" s="15" t="str">
        <f>IF(A7325="","",VLOOKUP(A7325,Tabulka3[[Číslo smlouvy   u pravidelné činnosti]:[Příjmení]],4,0))</f>
        <v/>
      </c>
      <c r="F7325" s="94"/>
      <c r="H7325" s="113"/>
      <c r="I7325" s="113"/>
      <c r="K7325" s="15"/>
      <c r="L7325" s="15"/>
      <c r="M7325" s="15">
        <f t="shared" si="342"/>
        <v>1</v>
      </c>
      <c r="N7325" s="15" t="str">
        <f t="shared" si="343"/>
        <v>-</v>
      </c>
      <c r="O7325" s="150">
        <f t="shared" si="344"/>
        <v>0</v>
      </c>
      <c r="P7325" s="15" t="str">
        <f>IF(COUNTIF('Personálie dobrovolníků '!U:X,N7325)&gt;0,"ANO","")</f>
        <v/>
      </c>
      <c r="Q7325" s="15"/>
    </row>
    <row r="7326" spans="2:17" s="25" customFormat="1" x14ac:dyDescent="0.3">
      <c r="B7326" s="15" t="str">
        <f>IF(A7326="","",VLOOKUP(A7326,Tabulka3[[Číslo smlouvy   u pravidelné činnosti]:[Příjmení]],3,0))</f>
        <v/>
      </c>
      <c r="C7326" s="15" t="str">
        <f>IF(A7326="","",VLOOKUP(A7326,Tabulka3[[Číslo smlouvy   u pravidelné činnosti]:[Příjmení]],4,0))</f>
        <v/>
      </c>
      <c r="F7326" s="94"/>
      <c r="H7326" s="113"/>
      <c r="I7326" s="113"/>
      <c r="K7326" s="15"/>
      <c r="L7326" s="15"/>
      <c r="M7326" s="15">
        <f t="shared" si="342"/>
        <v>1</v>
      </c>
      <c r="N7326" s="15" t="str">
        <f t="shared" si="343"/>
        <v>-</v>
      </c>
      <c r="O7326" s="150">
        <f t="shared" si="344"/>
        <v>0</v>
      </c>
      <c r="P7326" s="15" t="str">
        <f>IF(COUNTIF('Personálie dobrovolníků '!U:X,N7326)&gt;0,"ANO","")</f>
        <v/>
      </c>
      <c r="Q7326" s="15"/>
    </row>
    <row r="7327" spans="2:17" s="25" customFormat="1" x14ac:dyDescent="0.3">
      <c r="B7327" s="15" t="str">
        <f>IF(A7327="","",VLOOKUP(A7327,Tabulka3[[Číslo smlouvy   u pravidelné činnosti]:[Příjmení]],3,0))</f>
        <v/>
      </c>
      <c r="C7327" s="15" t="str">
        <f>IF(A7327="","",VLOOKUP(A7327,Tabulka3[[Číslo smlouvy   u pravidelné činnosti]:[Příjmení]],4,0))</f>
        <v/>
      </c>
      <c r="F7327" s="94"/>
      <c r="H7327" s="113"/>
      <c r="I7327" s="113"/>
      <c r="K7327" s="15"/>
      <c r="L7327" s="15"/>
      <c r="M7327" s="15">
        <f t="shared" si="342"/>
        <v>1</v>
      </c>
      <c r="N7327" s="15" t="str">
        <f t="shared" si="343"/>
        <v>-</v>
      </c>
      <c r="O7327" s="150">
        <f t="shared" si="344"/>
        <v>0</v>
      </c>
      <c r="P7327" s="15" t="str">
        <f>IF(COUNTIF('Personálie dobrovolníků '!U:X,N7327)&gt;0,"ANO","")</f>
        <v/>
      </c>
      <c r="Q7327" s="15"/>
    </row>
    <row r="7328" spans="2:17" s="25" customFormat="1" x14ac:dyDescent="0.3">
      <c r="B7328" s="15" t="str">
        <f>IF(A7328="","",VLOOKUP(A7328,Tabulka3[[Číslo smlouvy   u pravidelné činnosti]:[Příjmení]],3,0))</f>
        <v/>
      </c>
      <c r="C7328" s="15" t="str">
        <f>IF(A7328="","",VLOOKUP(A7328,Tabulka3[[Číslo smlouvy   u pravidelné činnosti]:[Příjmení]],4,0))</f>
        <v/>
      </c>
      <c r="F7328" s="94"/>
      <c r="H7328" s="113"/>
      <c r="I7328" s="113"/>
      <c r="K7328" s="15"/>
      <c r="L7328" s="15"/>
      <c r="M7328" s="15">
        <f t="shared" si="342"/>
        <v>1</v>
      </c>
      <c r="N7328" s="15" t="str">
        <f t="shared" si="343"/>
        <v>-</v>
      </c>
      <c r="O7328" s="150">
        <f t="shared" si="344"/>
        <v>0</v>
      </c>
      <c r="P7328" s="15" t="str">
        <f>IF(COUNTIF('Personálie dobrovolníků '!U:X,N7328)&gt;0,"ANO","")</f>
        <v/>
      </c>
      <c r="Q7328" s="15"/>
    </row>
    <row r="7329" spans="2:17" s="25" customFormat="1" x14ac:dyDescent="0.3">
      <c r="B7329" s="15" t="str">
        <f>IF(A7329="","",VLOOKUP(A7329,Tabulka3[[Číslo smlouvy   u pravidelné činnosti]:[Příjmení]],3,0))</f>
        <v/>
      </c>
      <c r="C7329" s="15" t="str">
        <f>IF(A7329="","",VLOOKUP(A7329,Tabulka3[[Číslo smlouvy   u pravidelné činnosti]:[Příjmení]],4,0))</f>
        <v/>
      </c>
      <c r="F7329" s="94"/>
      <c r="H7329" s="113"/>
      <c r="I7329" s="113"/>
      <c r="K7329" s="15"/>
      <c r="L7329" s="15"/>
      <c r="M7329" s="15">
        <f t="shared" si="342"/>
        <v>1</v>
      </c>
      <c r="N7329" s="15" t="str">
        <f t="shared" si="343"/>
        <v>-</v>
      </c>
      <c r="O7329" s="150">
        <f t="shared" si="344"/>
        <v>0</v>
      </c>
      <c r="P7329" s="15" t="str">
        <f>IF(COUNTIF('Personálie dobrovolníků '!U:X,N7329)&gt;0,"ANO","")</f>
        <v/>
      </c>
      <c r="Q7329" s="15"/>
    </row>
    <row r="7330" spans="2:17" s="25" customFormat="1" x14ac:dyDescent="0.3">
      <c r="B7330" s="15" t="str">
        <f>IF(A7330="","",VLOOKUP(A7330,Tabulka3[[Číslo smlouvy   u pravidelné činnosti]:[Příjmení]],3,0))</f>
        <v/>
      </c>
      <c r="C7330" s="15" t="str">
        <f>IF(A7330="","",VLOOKUP(A7330,Tabulka3[[Číslo smlouvy   u pravidelné činnosti]:[Příjmení]],4,0))</f>
        <v/>
      </c>
      <c r="F7330" s="94"/>
      <c r="H7330" s="113"/>
      <c r="I7330" s="113"/>
      <c r="K7330" s="15"/>
      <c r="L7330" s="15"/>
      <c r="M7330" s="15">
        <f t="shared" si="342"/>
        <v>1</v>
      </c>
      <c r="N7330" s="15" t="str">
        <f t="shared" si="343"/>
        <v>-</v>
      </c>
      <c r="O7330" s="150">
        <f t="shared" si="344"/>
        <v>0</v>
      </c>
      <c r="P7330" s="15" t="str">
        <f>IF(COUNTIF('Personálie dobrovolníků '!U:X,N7330)&gt;0,"ANO","")</f>
        <v/>
      </c>
      <c r="Q7330" s="15"/>
    </row>
    <row r="7331" spans="2:17" s="25" customFormat="1" x14ac:dyDescent="0.3">
      <c r="B7331" s="15" t="str">
        <f>IF(A7331="","",VLOOKUP(A7331,Tabulka3[[Číslo smlouvy   u pravidelné činnosti]:[Příjmení]],3,0))</f>
        <v/>
      </c>
      <c r="C7331" s="15" t="str">
        <f>IF(A7331="","",VLOOKUP(A7331,Tabulka3[[Číslo smlouvy   u pravidelné činnosti]:[Příjmení]],4,0))</f>
        <v/>
      </c>
      <c r="F7331" s="94"/>
      <c r="H7331" s="113"/>
      <c r="I7331" s="113"/>
      <c r="K7331" s="15"/>
      <c r="L7331" s="15"/>
      <c r="M7331" s="15">
        <f t="shared" si="342"/>
        <v>1</v>
      </c>
      <c r="N7331" s="15" t="str">
        <f t="shared" si="343"/>
        <v>-</v>
      </c>
      <c r="O7331" s="150">
        <f t="shared" si="344"/>
        <v>0</v>
      </c>
      <c r="P7331" s="15" t="str">
        <f>IF(COUNTIF('Personálie dobrovolníků '!U:X,N7331)&gt;0,"ANO","")</f>
        <v/>
      </c>
      <c r="Q7331" s="15"/>
    </row>
    <row r="7332" spans="2:17" s="25" customFormat="1" x14ac:dyDescent="0.3">
      <c r="B7332" s="15" t="str">
        <f>IF(A7332="","",VLOOKUP(A7332,Tabulka3[[Číslo smlouvy   u pravidelné činnosti]:[Příjmení]],3,0))</f>
        <v/>
      </c>
      <c r="C7332" s="15" t="str">
        <f>IF(A7332="","",VLOOKUP(A7332,Tabulka3[[Číslo smlouvy   u pravidelné činnosti]:[Příjmení]],4,0))</f>
        <v/>
      </c>
      <c r="F7332" s="94"/>
      <c r="H7332" s="113"/>
      <c r="I7332" s="113"/>
      <c r="K7332" s="15"/>
      <c r="L7332" s="15"/>
      <c r="M7332" s="15">
        <f t="shared" si="342"/>
        <v>1</v>
      </c>
      <c r="N7332" s="15" t="str">
        <f t="shared" si="343"/>
        <v>-</v>
      </c>
      <c r="O7332" s="150">
        <f t="shared" si="344"/>
        <v>0</v>
      </c>
      <c r="P7332" s="15" t="str">
        <f>IF(COUNTIF('Personálie dobrovolníků '!U:X,N7332)&gt;0,"ANO","")</f>
        <v/>
      </c>
      <c r="Q7332" s="15"/>
    </row>
    <row r="7333" spans="2:17" s="25" customFormat="1" x14ac:dyDescent="0.3">
      <c r="B7333" s="15" t="str">
        <f>IF(A7333="","",VLOOKUP(A7333,Tabulka3[[Číslo smlouvy   u pravidelné činnosti]:[Příjmení]],3,0))</f>
        <v/>
      </c>
      <c r="C7333" s="15" t="str">
        <f>IF(A7333="","",VLOOKUP(A7333,Tabulka3[[Číslo smlouvy   u pravidelné činnosti]:[Příjmení]],4,0))</f>
        <v/>
      </c>
      <c r="F7333" s="94"/>
      <c r="H7333" s="113"/>
      <c r="I7333" s="113"/>
      <c r="K7333" s="15"/>
      <c r="L7333" s="15"/>
      <c r="M7333" s="15">
        <f t="shared" si="342"/>
        <v>1</v>
      </c>
      <c r="N7333" s="15" t="str">
        <f t="shared" si="343"/>
        <v>-</v>
      </c>
      <c r="O7333" s="150">
        <f t="shared" si="344"/>
        <v>0</v>
      </c>
      <c r="P7333" s="15" t="str">
        <f>IF(COUNTIF('Personálie dobrovolníků '!U:X,N7333)&gt;0,"ANO","")</f>
        <v/>
      </c>
      <c r="Q7333" s="15"/>
    </row>
    <row r="7334" spans="2:17" s="25" customFormat="1" x14ac:dyDescent="0.3">
      <c r="B7334" s="15" t="str">
        <f>IF(A7334="","",VLOOKUP(A7334,Tabulka3[[Číslo smlouvy   u pravidelné činnosti]:[Příjmení]],3,0))</f>
        <v/>
      </c>
      <c r="C7334" s="15" t="str">
        <f>IF(A7334="","",VLOOKUP(A7334,Tabulka3[[Číslo smlouvy   u pravidelné činnosti]:[Příjmení]],4,0))</f>
        <v/>
      </c>
      <c r="F7334" s="94"/>
      <c r="H7334" s="113"/>
      <c r="I7334" s="113"/>
      <c r="K7334" s="15"/>
      <c r="L7334" s="15"/>
      <c r="M7334" s="15">
        <f t="shared" si="342"/>
        <v>1</v>
      </c>
      <c r="N7334" s="15" t="str">
        <f t="shared" si="343"/>
        <v>-</v>
      </c>
      <c r="O7334" s="150">
        <f t="shared" si="344"/>
        <v>0</v>
      </c>
      <c r="P7334" s="15" t="str">
        <f>IF(COUNTIF('Personálie dobrovolníků '!U:X,N7334)&gt;0,"ANO","")</f>
        <v/>
      </c>
      <c r="Q7334" s="15"/>
    </row>
    <row r="7335" spans="2:17" s="25" customFormat="1" x14ac:dyDescent="0.3">
      <c r="B7335" s="15" t="str">
        <f>IF(A7335="","",VLOOKUP(A7335,Tabulka3[[Číslo smlouvy   u pravidelné činnosti]:[Příjmení]],3,0))</f>
        <v/>
      </c>
      <c r="C7335" s="15" t="str">
        <f>IF(A7335="","",VLOOKUP(A7335,Tabulka3[[Číslo smlouvy   u pravidelné činnosti]:[Příjmení]],4,0))</f>
        <v/>
      </c>
      <c r="F7335" s="94"/>
      <c r="H7335" s="113"/>
      <c r="I7335" s="113"/>
      <c r="K7335" s="15"/>
      <c r="L7335" s="15"/>
      <c r="M7335" s="15">
        <f t="shared" si="342"/>
        <v>1</v>
      </c>
      <c r="N7335" s="15" t="str">
        <f t="shared" si="343"/>
        <v>-</v>
      </c>
      <c r="O7335" s="150">
        <f t="shared" si="344"/>
        <v>0</v>
      </c>
      <c r="P7335" s="15" t="str">
        <f>IF(COUNTIF('Personálie dobrovolníků '!U:X,N7335)&gt;0,"ANO","")</f>
        <v/>
      </c>
      <c r="Q7335" s="15"/>
    </row>
    <row r="7336" spans="2:17" s="25" customFormat="1" x14ac:dyDescent="0.3">
      <c r="B7336" s="15" t="str">
        <f>IF(A7336="","",VLOOKUP(A7336,Tabulka3[[Číslo smlouvy   u pravidelné činnosti]:[Příjmení]],3,0))</f>
        <v/>
      </c>
      <c r="C7336" s="15" t="str">
        <f>IF(A7336="","",VLOOKUP(A7336,Tabulka3[[Číslo smlouvy   u pravidelné činnosti]:[Příjmení]],4,0))</f>
        <v/>
      </c>
      <c r="F7336" s="94"/>
      <c r="H7336" s="113"/>
      <c r="I7336" s="113"/>
      <c r="K7336" s="15"/>
      <c r="L7336" s="15"/>
      <c r="M7336" s="15">
        <f t="shared" si="342"/>
        <v>1</v>
      </c>
      <c r="N7336" s="15" t="str">
        <f t="shared" si="343"/>
        <v>-</v>
      </c>
      <c r="O7336" s="150">
        <f t="shared" si="344"/>
        <v>0</v>
      </c>
      <c r="P7336" s="15" t="str">
        <f>IF(COUNTIF('Personálie dobrovolníků '!U:X,N7336)&gt;0,"ANO","")</f>
        <v/>
      </c>
      <c r="Q7336" s="15"/>
    </row>
    <row r="7337" spans="2:17" s="25" customFormat="1" x14ac:dyDescent="0.3">
      <c r="B7337" s="15" t="str">
        <f>IF(A7337="","",VLOOKUP(A7337,Tabulka3[[Číslo smlouvy   u pravidelné činnosti]:[Příjmení]],3,0))</f>
        <v/>
      </c>
      <c r="C7337" s="15" t="str">
        <f>IF(A7337="","",VLOOKUP(A7337,Tabulka3[[Číslo smlouvy   u pravidelné činnosti]:[Příjmení]],4,0))</f>
        <v/>
      </c>
      <c r="F7337" s="94"/>
      <c r="H7337" s="113"/>
      <c r="I7337" s="113"/>
      <c r="K7337" s="15"/>
      <c r="L7337" s="15"/>
      <c r="M7337" s="15">
        <f t="shared" si="342"/>
        <v>1</v>
      </c>
      <c r="N7337" s="15" t="str">
        <f t="shared" si="343"/>
        <v>-</v>
      </c>
      <c r="O7337" s="150">
        <f t="shared" si="344"/>
        <v>0</v>
      </c>
      <c r="P7337" s="15" t="str">
        <f>IF(COUNTIF('Personálie dobrovolníků '!U:X,N7337)&gt;0,"ANO","")</f>
        <v/>
      </c>
      <c r="Q7337" s="15"/>
    </row>
    <row r="7338" spans="2:17" s="25" customFormat="1" x14ac:dyDescent="0.3">
      <c r="B7338" s="15" t="str">
        <f>IF(A7338="","",VLOOKUP(A7338,Tabulka3[[Číslo smlouvy   u pravidelné činnosti]:[Příjmení]],3,0))</f>
        <v/>
      </c>
      <c r="C7338" s="15" t="str">
        <f>IF(A7338="","",VLOOKUP(A7338,Tabulka3[[Číslo smlouvy   u pravidelné činnosti]:[Příjmení]],4,0))</f>
        <v/>
      </c>
      <c r="F7338" s="94"/>
      <c r="H7338" s="113"/>
      <c r="I7338" s="113"/>
      <c r="K7338" s="15"/>
      <c r="L7338" s="15"/>
      <c r="M7338" s="15">
        <f t="shared" si="342"/>
        <v>1</v>
      </c>
      <c r="N7338" s="15" t="str">
        <f t="shared" si="343"/>
        <v>-</v>
      </c>
      <c r="O7338" s="150">
        <f t="shared" si="344"/>
        <v>0</v>
      </c>
      <c r="P7338" s="15" t="str">
        <f>IF(COUNTIF('Personálie dobrovolníků '!U:X,N7338)&gt;0,"ANO","")</f>
        <v/>
      </c>
      <c r="Q7338" s="15"/>
    </row>
    <row r="7339" spans="2:17" s="25" customFormat="1" x14ac:dyDescent="0.3">
      <c r="B7339" s="15" t="str">
        <f>IF(A7339="","",VLOOKUP(A7339,Tabulka3[[Číslo smlouvy   u pravidelné činnosti]:[Příjmení]],3,0))</f>
        <v/>
      </c>
      <c r="C7339" s="15" t="str">
        <f>IF(A7339="","",VLOOKUP(A7339,Tabulka3[[Číslo smlouvy   u pravidelné činnosti]:[Příjmení]],4,0))</f>
        <v/>
      </c>
      <c r="F7339" s="94"/>
      <c r="H7339" s="113"/>
      <c r="I7339" s="113"/>
      <c r="K7339" s="15"/>
      <c r="L7339" s="15"/>
      <c r="M7339" s="15">
        <f t="shared" si="342"/>
        <v>1</v>
      </c>
      <c r="N7339" s="15" t="str">
        <f t="shared" si="343"/>
        <v>-</v>
      </c>
      <c r="O7339" s="150">
        <f t="shared" si="344"/>
        <v>0</v>
      </c>
      <c r="P7339" s="15" t="str">
        <f>IF(COUNTIF('Personálie dobrovolníků '!U:X,N7339)&gt;0,"ANO","")</f>
        <v/>
      </c>
      <c r="Q7339" s="15"/>
    </row>
    <row r="7340" spans="2:17" s="25" customFormat="1" x14ac:dyDescent="0.3">
      <c r="B7340" s="15" t="str">
        <f>IF(A7340="","",VLOOKUP(A7340,Tabulka3[[Číslo smlouvy   u pravidelné činnosti]:[Příjmení]],3,0))</f>
        <v/>
      </c>
      <c r="C7340" s="15" t="str">
        <f>IF(A7340="","",VLOOKUP(A7340,Tabulka3[[Číslo smlouvy   u pravidelné činnosti]:[Příjmení]],4,0))</f>
        <v/>
      </c>
      <c r="F7340" s="94"/>
      <c r="H7340" s="113"/>
      <c r="I7340" s="113"/>
      <c r="K7340" s="15"/>
      <c r="L7340" s="15"/>
      <c r="M7340" s="15">
        <f t="shared" si="342"/>
        <v>1</v>
      </c>
      <c r="N7340" s="15" t="str">
        <f t="shared" si="343"/>
        <v>-</v>
      </c>
      <c r="O7340" s="150">
        <f t="shared" si="344"/>
        <v>0</v>
      </c>
      <c r="P7340" s="15" t="str">
        <f>IF(COUNTIF('Personálie dobrovolníků '!U:X,N7340)&gt;0,"ANO","")</f>
        <v/>
      </c>
      <c r="Q7340" s="15"/>
    </row>
    <row r="7341" spans="2:17" s="25" customFormat="1" x14ac:dyDescent="0.3">
      <c r="B7341" s="15" t="str">
        <f>IF(A7341="","",VLOOKUP(A7341,Tabulka3[[Číslo smlouvy   u pravidelné činnosti]:[Příjmení]],3,0))</f>
        <v/>
      </c>
      <c r="C7341" s="15" t="str">
        <f>IF(A7341="","",VLOOKUP(A7341,Tabulka3[[Číslo smlouvy   u pravidelné činnosti]:[Příjmení]],4,0))</f>
        <v/>
      </c>
      <c r="F7341" s="94"/>
      <c r="H7341" s="113"/>
      <c r="I7341" s="113"/>
      <c r="K7341" s="15"/>
      <c r="L7341" s="15"/>
      <c r="M7341" s="15">
        <f t="shared" si="342"/>
        <v>1</v>
      </c>
      <c r="N7341" s="15" t="str">
        <f t="shared" si="343"/>
        <v>-</v>
      </c>
      <c r="O7341" s="150">
        <f t="shared" si="344"/>
        <v>0</v>
      </c>
      <c r="P7341" s="15" t="str">
        <f>IF(COUNTIF('Personálie dobrovolníků '!U:X,N7341)&gt;0,"ANO","")</f>
        <v/>
      </c>
      <c r="Q7341" s="15"/>
    </row>
    <row r="7342" spans="2:17" s="25" customFormat="1" x14ac:dyDescent="0.3">
      <c r="B7342" s="15" t="str">
        <f>IF(A7342="","",VLOOKUP(A7342,Tabulka3[[Číslo smlouvy   u pravidelné činnosti]:[Příjmení]],3,0))</f>
        <v/>
      </c>
      <c r="C7342" s="15" t="str">
        <f>IF(A7342="","",VLOOKUP(A7342,Tabulka3[[Číslo smlouvy   u pravidelné činnosti]:[Příjmení]],4,0))</f>
        <v/>
      </c>
      <c r="F7342" s="94"/>
      <c r="H7342" s="113"/>
      <c r="I7342" s="113"/>
      <c r="K7342" s="15"/>
      <c r="L7342" s="15"/>
      <c r="M7342" s="15">
        <f t="shared" si="342"/>
        <v>1</v>
      </c>
      <c r="N7342" s="15" t="str">
        <f t="shared" si="343"/>
        <v>-</v>
      </c>
      <c r="O7342" s="150">
        <f t="shared" si="344"/>
        <v>0</v>
      </c>
      <c r="P7342" s="15" t="str">
        <f>IF(COUNTIF('Personálie dobrovolníků '!U:X,N7342)&gt;0,"ANO","")</f>
        <v/>
      </c>
      <c r="Q7342" s="15"/>
    </row>
    <row r="7343" spans="2:17" s="25" customFormat="1" x14ac:dyDescent="0.3">
      <c r="B7343" s="15" t="str">
        <f>IF(A7343="","",VLOOKUP(A7343,Tabulka3[[Číslo smlouvy   u pravidelné činnosti]:[Příjmení]],3,0))</f>
        <v/>
      </c>
      <c r="C7343" s="15" t="str">
        <f>IF(A7343="","",VLOOKUP(A7343,Tabulka3[[Číslo smlouvy   u pravidelné činnosti]:[Příjmení]],4,0))</f>
        <v/>
      </c>
      <c r="F7343" s="94"/>
      <c r="H7343" s="113"/>
      <c r="I7343" s="113"/>
      <c r="K7343" s="15"/>
      <c r="L7343" s="15"/>
      <c r="M7343" s="15">
        <f t="shared" si="342"/>
        <v>1</v>
      </c>
      <c r="N7343" s="15" t="str">
        <f t="shared" si="343"/>
        <v>-</v>
      </c>
      <c r="O7343" s="150">
        <f t="shared" si="344"/>
        <v>0</v>
      </c>
      <c r="P7343" s="15" t="str">
        <f>IF(COUNTIF('Personálie dobrovolníků '!U:X,N7343)&gt;0,"ANO","")</f>
        <v/>
      </c>
      <c r="Q7343" s="15"/>
    </row>
    <row r="7344" spans="2:17" s="25" customFormat="1" x14ac:dyDescent="0.3">
      <c r="B7344" s="15" t="str">
        <f>IF(A7344="","",VLOOKUP(A7344,Tabulka3[[Číslo smlouvy   u pravidelné činnosti]:[Příjmení]],3,0))</f>
        <v/>
      </c>
      <c r="C7344" s="15" t="str">
        <f>IF(A7344="","",VLOOKUP(A7344,Tabulka3[[Číslo smlouvy   u pravidelné činnosti]:[Příjmení]],4,0))</f>
        <v/>
      </c>
      <c r="F7344" s="94"/>
      <c r="H7344" s="113"/>
      <c r="I7344" s="113"/>
      <c r="K7344" s="15"/>
      <c r="L7344" s="15"/>
      <c r="M7344" s="15">
        <f t="shared" si="342"/>
        <v>1</v>
      </c>
      <c r="N7344" s="15" t="str">
        <f t="shared" si="343"/>
        <v>-</v>
      </c>
      <c r="O7344" s="150">
        <f t="shared" si="344"/>
        <v>0</v>
      </c>
      <c r="P7344" s="15" t="str">
        <f>IF(COUNTIF('Personálie dobrovolníků '!U:X,N7344)&gt;0,"ANO","")</f>
        <v/>
      </c>
      <c r="Q7344" s="15"/>
    </row>
    <row r="7345" spans="2:17" s="25" customFormat="1" x14ac:dyDescent="0.3">
      <c r="B7345" s="15" t="str">
        <f>IF(A7345="","",VLOOKUP(A7345,Tabulka3[[Číslo smlouvy   u pravidelné činnosti]:[Příjmení]],3,0))</f>
        <v/>
      </c>
      <c r="C7345" s="15" t="str">
        <f>IF(A7345="","",VLOOKUP(A7345,Tabulka3[[Číslo smlouvy   u pravidelné činnosti]:[Příjmení]],4,0))</f>
        <v/>
      </c>
      <c r="F7345" s="94"/>
      <c r="H7345" s="113"/>
      <c r="I7345" s="113"/>
      <c r="K7345" s="15"/>
      <c r="L7345" s="15"/>
      <c r="M7345" s="15">
        <f t="shared" si="342"/>
        <v>1</v>
      </c>
      <c r="N7345" s="15" t="str">
        <f t="shared" si="343"/>
        <v>-</v>
      </c>
      <c r="O7345" s="150">
        <f t="shared" si="344"/>
        <v>0</v>
      </c>
      <c r="P7345" s="15" t="str">
        <f>IF(COUNTIF('Personálie dobrovolníků '!U:X,N7345)&gt;0,"ANO","")</f>
        <v/>
      </c>
      <c r="Q7345" s="15"/>
    </row>
    <row r="7346" spans="2:17" s="25" customFormat="1" x14ac:dyDescent="0.3">
      <c r="B7346" s="15" t="str">
        <f>IF(A7346="","",VLOOKUP(A7346,Tabulka3[[Číslo smlouvy   u pravidelné činnosti]:[Příjmení]],3,0))</f>
        <v/>
      </c>
      <c r="C7346" s="15" t="str">
        <f>IF(A7346="","",VLOOKUP(A7346,Tabulka3[[Číslo smlouvy   u pravidelné činnosti]:[Příjmení]],4,0))</f>
        <v/>
      </c>
      <c r="F7346" s="94"/>
      <c r="H7346" s="113"/>
      <c r="I7346" s="113"/>
      <c r="K7346" s="15"/>
      <c r="L7346" s="15"/>
      <c r="M7346" s="15">
        <f t="shared" si="342"/>
        <v>1</v>
      </c>
      <c r="N7346" s="15" t="str">
        <f t="shared" si="343"/>
        <v>-</v>
      </c>
      <c r="O7346" s="150">
        <f t="shared" si="344"/>
        <v>0</v>
      </c>
      <c r="P7346" s="15" t="str">
        <f>IF(COUNTIF('Personálie dobrovolníků '!U:X,N7346)&gt;0,"ANO","")</f>
        <v/>
      </c>
      <c r="Q7346" s="15"/>
    </row>
    <row r="7347" spans="2:17" s="25" customFormat="1" x14ac:dyDescent="0.3">
      <c r="B7347" s="15" t="str">
        <f>IF(A7347="","",VLOOKUP(A7347,Tabulka3[[Číslo smlouvy   u pravidelné činnosti]:[Příjmení]],3,0))</f>
        <v/>
      </c>
      <c r="C7347" s="15" t="str">
        <f>IF(A7347="","",VLOOKUP(A7347,Tabulka3[[Číslo smlouvy   u pravidelné činnosti]:[Příjmení]],4,0))</f>
        <v/>
      </c>
      <c r="F7347" s="94"/>
      <c r="H7347" s="113"/>
      <c r="I7347" s="113"/>
      <c r="K7347" s="15"/>
      <c r="L7347" s="15"/>
      <c r="M7347" s="15">
        <f t="shared" si="342"/>
        <v>1</v>
      </c>
      <c r="N7347" s="15" t="str">
        <f t="shared" si="343"/>
        <v>-</v>
      </c>
      <c r="O7347" s="150">
        <f t="shared" si="344"/>
        <v>0</v>
      </c>
      <c r="P7347" s="15" t="str">
        <f>IF(COUNTIF('Personálie dobrovolníků '!U:X,N7347)&gt;0,"ANO","")</f>
        <v/>
      </c>
      <c r="Q7347" s="15"/>
    </row>
    <row r="7348" spans="2:17" s="25" customFormat="1" x14ac:dyDescent="0.3">
      <c r="B7348" s="15" t="str">
        <f>IF(A7348="","",VLOOKUP(A7348,Tabulka3[[Číslo smlouvy   u pravidelné činnosti]:[Příjmení]],3,0))</f>
        <v/>
      </c>
      <c r="C7348" s="15" t="str">
        <f>IF(A7348="","",VLOOKUP(A7348,Tabulka3[[Číslo smlouvy   u pravidelné činnosti]:[Příjmení]],4,0))</f>
        <v/>
      </c>
      <c r="F7348" s="94"/>
      <c r="H7348" s="113"/>
      <c r="I7348" s="113"/>
      <c r="K7348" s="15"/>
      <c r="L7348" s="15"/>
      <c r="M7348" s="15">
        <f t="shared" si="342"/>
        <v>1</v>
      </c>
      <c r="N7348" s="15" t="str">
        <f t="shared" si="343"/>
        <v>-</v>
      </c>
      <c r="O7348" s="150">
        <f t="shared" si="344"/>
        <v>0</v>
      </c>
      <c r="P7348" s="15" t="str">
        <f>IF(COUNTIF('Personálie dobrovolníků '!U:X,N7348)&gt;0,"ANO","")</f>
        <v/>
      </c>
      <c r="Q7348" s="15"/>
    </row>
    <row r="7349" spans="2:17" s="25" customFormat="1" x14ac:dyDescent="0.3">
      <c r="B7349" s="15" t="str">
        <f>IF(A7349="","",VLOOKUP(A7349,Tabulka3[[Číslo smlouvy   u pravidelné činnosti]:[Příjmení]],3,0))</f>
        <v/>
      </c>
      <c r="C7349" s="15" t="str">
        <f>IF(A7349="","",VLOOKUP(A7349,Tabulka3[[Číslo smlouvy   u pravidelné činnosti]:[Příjmení]],4,0))</f>
        <v/>
      </c>
      <c r="F7349" s="94"/>
      <c r="H7349" s="113"/>
      <c r="I7349" s="113"/>
      <c r="K7349" s="15"/>
      <c r="L7349" s="15"/>
      <c r="M7349" s="15">
        <f t="shared" si="342"/>
        <v>1</v>
      </c>
      <c r="N7349" s="15" t="str">
        <f t="shared" si="343"/>
        <v>-</v>
      </c>
      <c r="O7349" s="150">
        <f t="shared" si="344"/>
        <v>0</v>
      </c>
      <c r="P7349" s="15" t="str">
        <f>IF(COUNTIF('Personálie dobrovolníků '!U:X,N7349)&gt;0,"ANO","")</f>
        <v/>
      </c>
      <c r="Q7349" s="15"/>
    </row>
    <row r="7350" spans="2:17" s="25" customFormat="1" x14ac:dyDescent="0.3">
      <c r="B7350" s="15" t="str">
        <f>IF(A7350="","",VLOOKUP(A7350,Tabulka3[[Číslo smlouvy   u pravidelné činnosti]:[Příjmení]],3,0))</f>
        <v/>
      </c>
      <c r="C7350" s="15" t="str">
        <f>IF(A7350="","",VLOOKUP(A7350,Tabulka3[[Číslo smlouvy   u pravidelné činnosti]:[Příjmení]],4,0))</f>
        <v/>
      </c>
      <c r="F7350" s="94"/>
      <c r="H7350" s="113"/>
      <c r="I7350" s="113"/>
      <c r="K7350" s="15"/>
      <c r="L7350" s="15"/>
      <c r="M7350" s="15">
        <f t="shared" si="342"/>
        <v>1</v>
      </c>
      <c r="N7350" s="15" t="str">
        <f t="shared" si="343"/>
        <v>-</v>
      </c>
      <c r="O7350" s="150">
        <f t="shared" si="344"/>
        <v>0</v>
      </c>
      <c r="P7350" s="15" t="str">
        <f>IF(COUNTIF('Personálie dobrovolníků '!U:X,N7350)&gt;0,"ANO","")</f>
        <v/>
      </c>
      <c r="Q7350" s="15"/>
    </row>
    <row r="7351" spans="2:17" s="25" customFormat="1" x14ac:dyDescent="0.3">
      <c r="B7351" s="15" t="str">
        <f>IF(A7351="","",VLOOKUP(A7351,Tabulka3[[Číslo smlouvy   u pravidelné činnosti]:[Příjmení]],3,0))</f>
        <v/>
      </c>
      <c r="C7351" s="15" t="str">
        <f>IF(A7351="","",VLOOKUP(A7351,Tabulka3[[Číslo smlouvy   u pravidelné činnosti]:[Příjmení]],4,0))</f>
        <v/>
      </c>
      <c r="F7351" s="94"/>
      <c r="H7351" s="113"/>
      <c r="I7351" s="113"/>
      <c r="K7351" s="15"/>
      <c r="L7351" s="15"/>
      <c r="M7351" s="15">
        <f t="shared" si="342"/>
        <v>1</v>
      </c>
      <c r="N7351" s="15" t="str">
        <f t="shared" si="343"/>
        <v>-</v>
      </c>
      <c r="O7351" s="150">
        <f t="shared" si="344"/>
        <v>0</v>
      </c>
      <c r="P7351" s="15" t="str">
        <f>IF(COUNTIF('Personálie dobrovolníků '!U:X,N7351)&gt;0,"ANO","")</f>
        <v/>
      </c>
      <c r="Q7351" s="15"/>
    </row>
    <row r="7352" spans="2:17" s="25" customFormat="1" x14ac:dyDescent="0.3">
      <c r="B7352" s="15" t="str">
        <f>IF(A7352="","",VLOOKUP(A7352,Tabulka3[[Číslo smlouvy   u pravidelné činnosti]:[Příjmení]],3,0))</f>
        <v/>
      </c>
      <c r="C7352" s="15" t="str">
        <f>IF(A7352="","",VLOOKUP(A7352,Tabulka3[[Číslo smlouvy   u pravidelné činnosti]:[Příjmení]],4,0))</f>
        <v/>
      </c>
      <c r="F7352" s="94"/>
      <c r="H7352" s="113"/>
      <c r="I7352" s="113"/>
      <c r="K7352" s="15"/>
      <c r="L7352" s="15"/>
      <c r="M7352" s="15">
        <f t="shared" si="342"/>
        <v>1</v>
      </c>
      <c r="N7352" s="15" t="str">
        <f t="shared" si="343"/>
        <v>-</v>
      </c>
      <c r="O7352" s="150">
        <f t="shared" si="344"/>
        <v>0</v>
      </c>
      <c r="P7352" s="15" t="str">
        <f>IF(COUNTIF('Personálie dobrovolníků '!U:X,N7352)&gt;0,"ANO","")</f>
        <v/>
      </c>
      <c r="Q7352" s="15"/>
    </row>
    <row r="7353" spans="2:17" s="25" customFormat="1" x14ac:dyDescent="0.3">
      <c r="B7353" s="15" t="str">
        <f>IF(A7353="","",VLOOKUP(A7353,Tabulka3[[Číslo smlouvy   u pravidelné činnosti]:[Příjmení]],3,0))</f>
        <v/>
      </c>
      <c r="C7353" s="15" t="str">
        <f>IF(A7353="","",VLOOKUP(A7353,Tabulka3[[Číslo smlouvy   u pravidelné činnosti]:[Příjmení]],4,0))</f>
        <v/>
      </c>
      <c r="F7353" s="94"/>
      <c r="H7353" s="113"/>
      <c r="I7353" s="113"/>
      <c r="K7353" s="15"/>
      <c r="L7353" s="15"/>
      <c r="M7353" s="15">
        <f t="shared" si="342"/>
        <v>1</v>
      </c>
      <c r="N7353" s="15" t="str">
        <f t="shared" si="343"/>
        <v>-</v>
      </c>
      <c r="O7353" s="150">
        <f t="shared" si="344"/>
        <v>0</v>
      </c>
      <c r="P7353" s="15" t="str">
        <f>IF(COUNTIF('Personálie dobrovolníků '!U:X,N7353)&gt;0,"ANO","")</f>
        <v/>
      </c>
      <c r="Q7353" s="15"/>
    </row>
    <row r="7354" spans="2:17" s="25" customFormat="1" x14ac:dyDescent="0.3">
      <c r="B7354" s="15" t="str">
        <f>IF(A7354="","",VLOOKUP(A7354,Tabulka3[[Číslo smlouvy   u pravidelné činnosti]:[Příjmení]],3,0))</f>
        <v/>
      </c>
      <c r="C7354" s="15" t="str">
        <f>IF(A7354="","",VLOOKUP(A7354,Tabulka3[[Číslo smlouvy   u pravidelné činnosti]:[Příjmení]],4,0))</f>
        <v/>
      </c>
      <c r="F7354" s="94"/>
      <c r="H7354" s="113"/>
      <c r="I7354" s="113"/>
      <c r="K7354" s="15"/>
      <c r="L7354" s="15"/>
      <c r="M7354" s="15">
        <f t="shared" si="342"/>
        <v>1</v>
      </c>
      <c r="N7354" s="15" t="str">
        <f t="shared" si="343"/>
        <v>-</v>
      </c>
      <c r="O7354" s="150">
        <f t="shared" si="344"/>
        <v>0</v>
      </c>
      <c r="P7354" s="15" t="str">
        <f>IF(COUNTIF('Personálie dobrovolníků '!U:X,N7354)&gt;0,"ANO","")</f>
        <v/>
      </c>
      <c r="Q7354" s="15"/>
    </row>
    <row r="7355" spans="2:17" s="25" customFormat="1" x14ac:dyDescent="0.3">
      <c r="B7355" s="15" t="str">
        <f>IF(A7355="","",VLOOKUP(A7355,Tabulka3[[Číslo smlouvy   u pravidelné činnosti]:[Příjmení]],3,0))</f>
        <v/>
      </c>
      <c r="C7355" s="15" t="str">
        <f>IF(A7355="","",VLOOKUP(A7355,Tabulka3[[Číslo smlouvy   u pravidelné činnosti]:[Příjmení]],4,0))</f>
        <v/>
      </c>
      <c r="F7355" s="94"/>
      <c r="H7355" s="113"/>
      <c r="I7355" s="113"/>
      <c r="K7355" s="15"/>
      <c r="L7355" s="15"/>
      <c r="M7355" s="15">
        <f t="shared" si="342"/>
        <v>1</v>
      </c>
      <c r="N7355" s="15" t="str">
        <f t="shared" si="343"/>
        <v>-</v>
      </c>
      <c r="O7355" s="150">
        <f t="shared" si="344"/>
        <v>0</v>
      </c>
      <c r="P7355" s="15" t="str">
        <f>IF(COUNTIF('Personálie dobrovolníků '!U:X,N7355)&gt;0,"ANO","")</f>
        <v/>
      </c>
      <c r="Q7355" s="15"/>
    </row>
    <row r="7356" spans="2:17" s="25" customFormat="1" x14ac:dyDescent="0.3">
      <c r="B7356" s="15" t="str">
        <f>IF(A7356="","",VLOOKUP(A7356,Tabulka3[[Číslo smlouvy   u pravidelné činnosti]:[Příjmení]],3,0))</f>
        <v/>
      </c>
      <c r="C7356" s="15" t="str">
        <f>IF(A7356="","",VLOOKUP(A7356,Tabulka3[[Číslo smlouvy   u pravidelné činnosti]:[Příjmení]],4,0))</f>
        <v/>
      </c>
      <c r="F7356" s="94"/>
      <c r="H7356" s="113"/>
      <c r="I7356" s="113"/>
      <c r="K7356" s="15"/>
      <c r="L7356" s="15"/>
      <c r="M7356" s="15">
        <f t="shared" si="342"/>
        <v>1</v>
      </c>
      <c r="N7356" s="15" t="str">
        <f t="shared" si="343"/>
        <v>-</v>
      </c>
      <c r="O7356" s="150">
        <f t="shared" si="344"/>
        <v>0</v>
      </c>
      <c r="P7356" s="15" t="str">
        <f>IF(COUNTIF('Personálie dobrovolníků '!U:X,N7356)&gt;0,"ANO","")</f>
        <v/>
      </c>
      <c r="Q7356" s="15"/>
    </row>
    <row r="7357" spans="2:17" s="25" customFormat="1" x14ac:dyDescent="0.3">
      <c r="B7357" s="15" t="str">
        <f>IF(A7357="","",VLOOKUP(A7357,Tabulka3[[Číslo smlouvy   u pravidelné činnosti]:[Příjmení]],3,0))</f>
        <v/>
      </c>
      <c r="C7357" s="15" t="str">
        <f>IF(A7357="","",VLOOKUP(A7357,Tabulka3[[Číslo smlouvy   u pravidelné činnosti]:[Příjmení]],4,0))</f>
        <v/>
      </c>
      <c r="F7357" s="94"/>
      <c r="H7357" s="113"/>
      <c r="I7357" s="113"/>
      <c r="K7357" s="15"/>
      <c r="L7357" s="15"/>
      <c r="M7357" s="15">
        <f t="shared" si="342"/>
        <v>1</v>
      </c>
      <c r="N7357" s="15" t="str">
        <f t="shared" si="343"/>
        <v>-</v>
      </c>
      <c r="O7357" s="150">
        <f t="shared" si="344"/>
        <v>0</v>
      </c>
      <c r="P7357" s="15" t="str">
        <f>IF(COUNTIF('Personálie dobrovolníků '!U:X,N7357)&gt;0,"ANO","")</f>
        <v/>
      </c>
      <c r="Q7357" s="15"/>
    </row>
    <row r="7358" spans="2:17" s="25" customFormat="1" x14ac:dyDescent="0.3">
      <c r="B7358" s="15" t="str">
        <f>IF(A7358="","",VLOOKUP(A7358,Tabulka3[[Číslo smlouvy   u pravidelné činnosti]:[Příjmení]],3,0))</f>
        <v/>
      </c>
      <c r="C7358" s="15" t="str">
        <f>IF(A7358="","",VLOOKUP(A7358,Tabulka3[[Číslo smlouvy   u pravidelné činnosti]:[Příjmení]],4,0))</f>
        <v/>
      </c>
      <c r="F7358" s="94"/>
      <c r="H7358" s="113"/>
      <c r="I7358" s="113"/>
      <c r="K7358" s="15"/>
      <c r="L7358" s="15"/>
      <c r="M7358" s="15">
        <f t="shared" si="342"/>
        <v>1</v>
      </c>
      <c r="N7358" s="15" t="str">
        <f t="shared" si="343"/>
        <v>-</v>
      </c>
      <c r="O7358" s="150">
        <f t="shared" si="344"/>
        <v>0</v>
      </c>
      <c r="P7358" s="15" t="str">
        <f>IF(COUNTIF('Personálie dobrovolníků '!U:X,N7358)&gt;0,"ANO","")</f>
        <v/>
      </c>
      <c r="Q7358" s="15"/>
    </row>
    <row r="7359" spans="2:17" s="25" customFormat="1" x14ac:dyDescent="0.3">
      <c r="B7359" s="15" t="str">
        <f>IF(A7359="","",VLOOKUP(A7359,Tabulka3[[Číslo smlouvy   u pravidelné činnosti]:[Příjmení]],3,0))</f>
        <v/>
      </c>
      <c r="C7359" s="15" t="str">
        <f>IF(A7359="","",VLOOKUP(A7359,Tabulka3[[Číslo smlouvy   u pravidelné činnosti]:[Příjmení]],4,0))</f>
        <v/>
      </c>
      <c r="F7359" s="94"/>
      <c r="H7359" s="113"/>
      <c r="I7359" s="113"/>
      <c r="K7359" s="15"/>
      <c r="L7359" s="15"/>
      <c r="M7359" s="15">
        <f t="shared" si="342"/>
        <v>1</v>
      </c>
      <c r="N7359" s="15" t="str">
        <f t="shared" si="343"/>
        <v>-</v>
      </c>
      <c r="O7359" s="150">
        <f t="shared" si="344"/>
        <v>0</v>
      </c>
      <c r="P7359" s="15" t="str">
        <f>IF(COUNTIF('Personálie dobrovolníků '!U:X,N7359)&gt;0,"ANO","")</f>
        <v/>
      </c>
      <c r="Q7359" s="15"/>
    </row>
    <row r="7360" spans="2:17" s="25" customFormat="1" x14ac:dyDescent="0.3">
      <c r="B7360" s="15" t="str">
        <f>IF(A7360="","",VLOOKUP(A7360,Tabulka3[[Číslo smlouvy   u pravidelné činnosti]:[Příjmení]],3,0))</f>
        <v/>
      </c>
      <c r="C7360" s="15" t="str">
        <f>IF(A7360="","",VLOOKUP(A7360,Tabulka3[[Číslo smlouvy   u pravidelné činnosti]:[Příjmení]],4,0))</f>
        <v/>
      </c>
      <c r="F7360" s="94"/>
      <c r="H7360" s="113"/>
      <c r="I7360" s="113"/>
      <c r="K7360" s="15"/>
      <c r="L7360" s="15"/>
      <c r="M7360" s="15">
        <f t="shared" si="342"/>
        <v>1</v>
      </c>
      <c r="N7360" s="15" t="str">
        <f t="shared" si="343"/>
        <v>-</v>
      </c>
      <c r="O7360" s="150">
        <f t="shared" si="344"/>
        <v>0</v>
      </c>
      <c r="P7360" s="15" t="str">
        <f>IF(COUNTIF('Personálie dobrovolníků '!U:X,N7360)&gt;0,"ANO","")</f>
        <v/>
      </c>
      <c r="Q7360" s="15"/>
    </row>
    <row r="7361" spans="2:17" s="25" customFormat="1" x14ac:dyDescent="0.3">
      <c r="B7361" s="15" t="str">
        <f>IF(A7361="","",VLOOKUP(A7361,Tabulka3[[Číslo smlouvy   u pravidelné činnosti]:[Příjmení]],3,0))</f>
        <v/>
      </c>
      <c r="C7361" s="15" t="str">
        <f>IF(A7361="","",VLOOKUP(A7361,Tabulka3[[Číslo smlouvy   u pravidelné činnosti]:[Příjmení]],4,0))</f>
        <v/>
      </c>
      <c r="F7361" s="94"/>
      <c r="H7361" s="113"/>
      <c r="I7361" s="113"/>
      <c r="K7361" s="15"/>
      <c r="L7361" s="15"/>
      <c r="M7361" s="15">
        <f t="shared" si="342"/>
        <v>1</v>
      </c>
      <c r="N7361" s="15" t="str">
        <f t="shared" si="343"/>
        <v>-</v>
      </c>
      <c r="O7361" s="150">
        <f t="shared" si="344"/>
        <v>0</v>
      </c>
      <c r="P7361" s="15" t="str">
        <f>IF(COUNTIF('Personálie dobrovolníků '!U:X,N7361)&gt;0,"ANO","")</f>
        <v/>
      </c>
      <c r="Q7361" s="15"/>
    </row>
    <row r="7362" spans="2:17" s="25" customFormat="1" x14ac:dyDescent="0.3">
      <c r="B7362" s="15" t="str">
        <f>IF(A7362="","",VLOOKUP(A7362,Tabulka3[[Číslo smlouvy   u pravidelné činnosti]:[Příjmení]],3,0))</f>
        <v/>
      </c>
      <c r="C7362" s="15" t="str">
        <f>IF(A7362="","",VLOOKUP(A7362,Tabulka3[[Číslo smlouvy   u pravidelné činnosti]:[Příjmení]],4,0))</f>
        <v/>
      </c>
      <c r="F7362" s="94"/>
      <c r="H7362" s="113"/>
      <c r="I7362" s="113"/>
      <c r="K7362" s="15"/>
      <c r="L7362" s="15"/>
      <c r="M7362" s="15">
        <f t="shared" si="342"/>
        <v>1</v>
      </c>
      <c r="N7362" s="15" t="str">
        <f t="shared" si="343"/>
        <v>-</v>
      </c>
      <c r="O7362" s="150">
        <f t="shared" si="344"/>
        <v>0</v>
      </c>
      <c r="P7362" s="15" t="str">
        <f>IF(COUNTIF('Personálie dobrovolníků '!U:X,N7362)&gt;0,"ANO","")</f>
        <v/>
      </c>
      <c r="Q7362" s="15"/>
    </row>
    <row r="7363" spans="2:17" s="25" customFormat="1" x14ac:dyDescent="0.3">
      <c r="B7363" s="15" t="str">
        <f>IF(A7363="","",VLOOKUP(A7363,Tabulka3[[Číslo smlouvy   u pravidelné činnosti]:[Příjmení]],3,0))</f>
        <v/>
      </c>
      <c r="C7363" s="15" t="str">
        <f>IF(A7363="","",VLOOKUP(A7363,Tabulka3[[Číslo smlouvy   u pravidelné činnosti]:[Příjmení]],4,0))</f>
        <v/>
      </c>
      <c r="F7363" s="94"/>
      <c r="H7363" s="113"/>
      <c r="I7363" s="113"/>
      <c r="K7363" s="15"/>
      <c r="L7363" s="15"/>
      <c r="M7363" s="15">
        <f t="shared" si="342"/>
        <v>1</v>
      </c>
      <c r="N7363" s="15" t="str">
        <f t="shared" si="343"/>
        <v>-</v>
      </c>
      <c r="O7363" s="150">
        <f t="shared" si="344"/>
        <v>0</v>
      </c>
      <c r="P7363" s="15" t="str">
        <f>IF(COUNTIF('Personálie dobrovolníků '!U:X,N7363)&gt;0,"ANO","")</f>
        <v/>
      </c>
      <c r="Q7363" s="15"/>
    </row>
    <row r="7364" spans="2:17" s="25" customFormat="1" x14ac:dyDescent="0.3">
      <c r="B7364" s="15" t="str">
        <f>IF(A7364="","",VLOOKUP(A7364,Tabulka3[[Číslo smlouvy   u pravidelné činnosti]:[Příjmení]],3,0))</f>
        <v/>
      </c>
      <c r="C7364" s="15" t="str">
        <f>IF(A7364="","",VLOOKUP(A7364,Tabulka3[[Číslo smlouvy   u pravidelné činnosti]:[Příjmení]],4,0))</f>
        <v/>
      </c>
      <c r="F7364" s="94"/>
      <c r="H7364" s="113"/>
      <c r="I7364" s="113"/>
      <c r="K7364" s="15"/>
      <c r="L7364" s="15"/>
      <c r="M7364" s="15">
        <f t="shared" ref="M7364:M7427" si="345">IF(OR(
   AND($H7364=$K$12, $I7364=$L$4),
   AND($H7364=$K$12, $I7364=$L$5),
   AND($H7364=$K$12, $I7364=$L$6),
   AND($H7364=$K$12, $I7364=$L$7),
   AND($H7364=$K$11, $I7364=$L$4),
   AND($H7364=$K$11, $I7364=$L$5),
   AND($H7364=$K$11, $I7364=$L$6),
   AND($H7364=$K$11, $I7364=$L$7),
   AND($H7364=$K$5, $I7364=$L$5),
   AND($H7364=$K$6, $I7364=$L$4),
   AND($H7364=$K$6, $I7364=$L$5),
   AND($H7364=$K$6, $I7364=$L$7),
   AND($H7364=$K$4, $I7364=$L$6),
), 0, 1)</f>
        <v>1</v>
      </c>
      <c r="N7364" s="15" t="str">
        <f t="shared" ref="N7364:N7427" si="346">A7364 &amp; "-" &amp; J7364</f>
        <v>-</v>
      </c>
      <c r="O7364" s="150">
        <f t="shared" ref="O7364:O7427" si="347">IF(AND(M7364&lt;&gt;0, P7364="ANO"), 1, 0)</f>
        <v>0</v>
      </c>
      <c r="P7364" s="15" t="str">
        <f>IF(COUNTIF('Personálie dobrovolníků '!U:X,N7364)&gt;0,"ANO","")</f>
        <v/>
      </c>
      <c r="Q7364" s="15"/>
    </row>
    <row r="7365" spans="2:17" s="25" customFormat="1" x14ac:dyDescent="0.3">
      <c r="B7365" s="15" t="str">
        <f>IF(A7365="","",VLOOKUP(A7365,Tabulka3[[Číslo smlouvy   u pravidelné činnosti]:[Příjmení]],3,0))</f>
        <v/>
      </c>
      <c r="C7365" s="15" t="str">
        <f>IF(A7365="","",VLOOKUP(A7365,Tabulka3[[Číslo smlouvy   u pravidelné činnosti]:[Příjmení]],4,0))</f>
        <v/>
      </c>
      <c r="F7365" s="94"/>
      <c r="H7365" s="113"/>
      <c r="I7365" s="113"/>
      <c r="K7365" s="15"/>
      <c r="L7365" s="15"/>
      <c r="M7365" s="15">
        <f t="shared" si="345"/>
        <v>1</v>
      </c>
      <c r="N7365" s="15" t="str">
        <f t="shared" si="346"/>
        <v>-</v>
      </c>
      <c r="O7365" s="150">
        <f t="shared" si="347"/>
        <v>0</v>
      </c>
      <c r="P7365" s="15" t="str">
        <f>IF(COUNTIF('Personálie dobrovolníků '!U:X,N7365)&gt;0,"ANO","")</f>
        <v/>
      </c>
      <c r="Q7365" s="15"/>
    </row>
    <row r="7366" spans="2:17" s="25" customFormat="1" x14ac:dyDescent="0.3">
      <c r="B7366" s="15" t="str">
        <f>IF(A7366="","",VLOOKUP(A7366,Tabulka3[[Číslo smlouvy   u pravidelné činnosti]:[Příjmení]],3,0))</f>
        <v/>
      </c>
      <c r="C7366" s="15" t="str">
        <f>IF(A7366="","",VLOOKUP(A7366,Tabulka3[[Číslo smlouvy   u pravidelné činnosti]:[Příjmení]],4,0))</f>
        <v/>
      </c>
      <c r="F7366" s="94"/>
      <c r="H7366" s="113"/>
      <c r="I7366" s="113"/>
      <c r="K7366" s="15"/>
      <c r="L7366" s="15"/>
      <c r="M7366" s="15">
        <f t="shared" si="345"/>
        <v>1</v>
      </c>
      <c r="N7366" s="15" t="str">
        <f t="shared" si="346"/>
        <v>-</v>
      </c>
      <c r="O7366" s="150">
        <f t="shared" si="347"/>
        <v>0</v>
      </c>
      <c r="P7366" s="15" t="str">
        <f>IF(COUNTIF('Personálie dobrovolníků '!U:X,N7366)&gt;0,"ANO","")</f>
        <v/>
      </c>
      <c r="Q7366" s="15"/>
    </row>
    <row r="7367" spans="2:17" s="25" customFormat="1" x14ac:dyDescent="0.3">
      <c r="B7367" s="15" t="str">
        <f>IF(A7367="","",VLOOKUP(A7367,Tabulka3[[Číslo smlouvy   u pravidelné činnosti]:[Příjmení]],3,0))</f>
        <v/>
      </c>
      <c r="C7367" s="15" t="str">
        <f>IF(A7367="","",VLOOKUP(A7367,Tabulka3[[Číslo smlouvy   u pravidelné činnosti]:[Příjmení]],4,0))</f>
        <v/>
      </c>
      <c r="F7367" s="94"/>
      <c r="H7367" s="113"/>
      <c r="I7367" s="113"/>
      <c r="K7367" s="15"/>
      <c r="L7367" s="15"/>
      <c r="M7367" s="15">
        <f t="shared" si="345"/>
        <v>1</v>
      </c>
      <c r="N7367" s="15" t="str">
        <f t="shared" si="346"/>
        <v>-</v>
      </c>
      <c r="O7367" s="150">
        <f t="shared" si="347"/>
        <v>0</v>
      </c>
      <c r="P7367" s="15" t="str">
        <f>IF(COUNTIF('Personálie dobrovolníků '!U:X,N7367)&gt;0,"ANO","")</f>
        <v/>
      </c>
      <c r="Q7367" s="15"/>
    </row>
    <row r="7368" spans="2:17" s="25" customFormat="1" x14ac:dyDescent="0.3">
      <c r="B7368" s="15" t="str">
        <f>IF(A7368="","",VLOOKUP(A7368,Tabulka3[[Číslo smlouvy   u pravidelné činnosti]:[Příjmení]],3,0))</f>
        <v/>
      </c>
      <c r="C7368" s="15" t="str">
        <f>IF(A7368="","",VLOOKUP(A7368,Tabulka3[[Číslo smlouvy   u pravidelné činnosti]:[Příjmení]],4,0))</f>
        <v/>
      </c>
      <c r="F7368" s="94"/>
      <c r="H7368" s="113"/>
      <c r="I7368" s="113"/>
      <c r="K7368" s="15"/>
      <c r="L7368" s="15"/>
      <c r="M7368" s="15">
        <f t="shared" si="345"/>
        <v>1</v>
      </c>
      <c r="N7368" s="15" t="str">
        <f t="shared" si="346"/>
        <v>-</v>
      </c>
      <c r="O7368" s="150">
        <f t="shared" si="347"/>
        <v>0</v>
      </c>
      <c r="P7368" s="15" t="str">
        <f>IF(COUNTIF('Personálie dobrovolníků '!U:X,N7368)&gt;0,"ANO","")</f>
        <v/>
      </c>
      <c r="Q7368" s="15"/>
    </row>
    <row r="7369" spans="2:17" s="25" customFormat="1" x14ac:dyDescent="0.3">
      <c r="B7369" s="15" t="str">
        <f>IF(A7369="","",VLOOKUP(A7369,Tabulka3[[Číslo smlouvy   u pravidelné činnosti]:[Příjmení]],3,0))</f>
        <v/>
      </c>
      <c r="C7369" s="15" t="str">
        <f>IF(A7369="","",VLOOKUP(A7369,Tabulka3[[Číslo smlouvy   u pravidelné činnosti]:[Příjmení]],4,0))</f>
        <v/>
      </c>
      <c r="F7369" s="94"/>
      <c r="H7369" s="113"/>
      <c r="I7369" s="113"/>
      <c r="K7369" s="15"/>
      <c r="L7369" s="15"/>
      <c r="M7369" s="15">
        <f t="shared" si="345"/>
        <v>1</v>
      </c>
      <c r="N7369" s="15" t="str">
        <f t="shared" si="346"/>
        <v>-</v>
      </c>
      <c r="O7369" s="150">
        <f t="shared" si="347"/>
        <v>0</v>
      </c>
      <c r="P7369" s="15" t="str">
        <f>IF(COUNTIF('Personálie dobrovolníků '!U:X,N7369)&gt;0,"ANO","")</f>
        <v/>
      </c>
      <c r="Q7369" s="15"/>
    </row>
    <row r="7370" spans="2:17" s="25" customFormat="1" x14ac:dyDescent="0.3">
      <c r="B7370" s="15" t="str">
        <f>IF(A7370="","",VLOOKUP(A7370,Tabulka3[[Číslo smlouvy   u pravidelné činnosti]:[Příjmení]],3,0))</f>
        <v/>
      </c>
      <c r="C7370" s="15" t="str">
        <f>IF(A7370="","",VLOOKUP(A7370,Tabulka3[[Číslo smlouvy   u pravidelné činnosti]:[Příjmení]],4,0))</f>
        <v/>
      </c>
      <c r="F7370" s="94"/>
      <c r="H7370" s="113"/>
      <c r="I7370" s="113"/>
      <c r="K7370" s="15"/>
      <c r="L7370" s="15"/>
      <c r="M7370" s="15">
        <f t="shared" si="345"/>
        <v>1</v>
      </c>
      <c r="N7370" s="15" t="str">
        <f t="shared" si="346"/>
        <v>-</v>
      </c>
      <c r="O7370" s="150">
        <f t="shared" si="347"/>
        <v>0</v>
      </c>
      <c r="P7370" s="15" t="str">
        <f>IF(COUNTIF('Personálie dobrovolníků '!U:X,N7370)&gt;0,"ANO","")</f>
        <v/>
      </c>
      <c r="Q7370" s="15"/>
    </row>
    <row r="7371" spans="2:17" s="25" customFormat="1" x14ac:dyDescent="0.3">
      <c r="B7371" s="15" t="str">
        <f>IF(A7371="","",VLOOKUP(A7371,Tabulka3[[Číslo smlouvy   u pravidelné činnosti]:[Příjmení]],3,0))</f>
        <v/>
      </c>
      <c r="C7371" s="15" t="str">
        <f>IF(A7371="","",VLOOKUP(A7371,Tabulka3[[Číslo smlouvy   u pravidelné činnosti]:[Příjmení]],4,0))</f>
        <v/>
      </c>
      <c r="F7371" s="94"/>
      <c r="H7371" s="113"/>
      <c r="I7371" s="113"/>
      <c r="K7371" s="15"/>
      <c r="L7371" s="15"/>
      <c r="M7371" s="15">
        <f t="shared" si="345"/>
        <v>1</v>
      </c>
      <c r="N7371" s="15" t="str">
        <f t="shared" si="346"/>
        <v>-</v>
      </c>
      <c r="O7371" s="150">
        <f t="shared" si="347"/>
        <v>0</v>
      </c>
      <c r="P7371" s="15" t="str">
        <f>IF(COUNTIF('Personálie dobrovolníků '!U:X,N7371)&gt;0,"ANO","")</f>
        <v/>
      </c>
      <c r="Q7371" s="15"/>
    </row>
    <row r="7372" spans="2:17" s="25" customFormat="1" x14ac:dyDescent="0.3">
      <c r="B7372" s="15" t="str">
        <f>IF(A7372="","",VLOOKUP(A7372,Tabulka3[[Číslo smlouvy   u pravidelné činnosti]:[Příjmení]],3,0))</f>
        <v/>
      </c>
      <c r="C7372" s="15" t="str">
        <f>IF(A7372="","",VLOOKUP(A7372,Tabulka3[[Číslo smlouvy   u pravidelné činnosti]:[Příjmení]],4,0))</f>
        <v/>
      </c>
      <c r="F7372" s="94"/>
      <c r="H7372" s="113"/>
      <c r="I7372" s="113"/>
      <c r="K7372" s="15"/>
      <c r="L7372" s="15"/>
      <c r="M7372" s="15">
        <f t="shared" si="345"/>
        <v>1</v>
      </c>
      <c r="N7372" s="15" t="str">
        <f t="shared" si="346"/>
        <v>-</v>
      </c>
      <c r="O7372" s="150">
        <f t="shared" si="347"/>
        <v>0</v>
      </c>
      <c r="P7372" s="15" t="str">
        <f>IF(COUNTIF('Personálie dobrovolníků '!U:X,N7372)&gt;0,"ANO","")</f>
        <v/>
      </c>
      <c r="Q7372" s="15"/>
    </row>
    <row r="7373" spans="2:17" s="25" customFormat="1" x14ac:dyDescent="0.3">
      <c r="B7373" s="15" t="str">
        <f>IF(A7373="","",VLOOKUP(A7373,Tabulka3[[Číslo smlouvy   u pravidelné činnosti]:[Příjmení]],3,0))</f>
        <v/>
      </c>
      <c r="C7373" s="15" t="str">
        <f>IF(A7373="","",VLOOKUP(A7373,Tabulka3[[Číslo smlouvy   u pravidelné činnosti]:[Příjmení]],4,0))</f>
        <v/>
      </c>
      <c r="F7373" s="94"/>
      <c r="H7373" s="113"/>
      <c r="I7373" s="113"/>
      <c r="K7373" s="15"/>
      <c r="L7373" s="15"/>
      <c r="M7373" s="15">
        <f t="shared" si="345"/>
        <v>1</v>
      </c>
      <c r="N7373" s="15" t="str">
        <f t="shared" si="346"/>
        <v>-</v>
      </c>
      <c r="O7373" s="150">
        <f t="shared" si="347"/>
        <v>0</v>
      </c>
      <c r="P7373" s="15" t="str">
        <f>IF(COUNTIF('Personálie dobrovolníků '!U:X,N7373)&gt;0,"ANO","")</f>
        <v/>
      </c>
      <c r="Q7373" s="15"/>
    </row>
    <row r="7374" spans="2:17" s="25" customFormat="1" x14ac:dyDescent="0.3">
      <c r="B7374" s="15" t="str">
        <f>IF(A7374="","",VLOOKUP(A7374,Tabulka3[[Číslo smlouvy   u pravidelné činnosti]:[Příjmení]],3,0))</f>
        <v/>
      </c>
      <c r="C7374" s="15" t="str">
        <f>IF(A7374="","",VLOOKUP(A7374,Tabulka3[[Číslo smlouvy   u pravidelné činnosti]:[Příjmení]],4,0))</f>
        <v/>
      </c>
      <c r="F7374" s="94"/>
      <c r="H7374" s="113"/>
      <c r="I7374" s="113"/>
      <c r="K7374" s="15"/>
      <c r="L7374" s="15"/>
      <c r="M7374" s="15">
        <f t="shared" si="345"/>
        <v>1</v>
      </c>
      <c r="N7374" s="15" t="str">
        <f t="shared" si="346"/>
        <v>-</v>
      </c>
      <c r="O7374" s="150">
        <f t="shared" si="347"/>
        <v>0</v>
      </c>
      <c r="P7374" s="15" t="str">
        <f>IF(COUNTIF('Personálie dobrovolníků '!U:X,N7374)&gt;0,"ANO","")</f>
        <v/>
      </c>
      <c r="Q7374" s="15"/>
    </row>
    <row r="7375" spans="2:17" s="25" customFormat="1" x14ac:dyDescent="0.3">
      <c r="B7375" s="15" t="str">
        <f>IF(A7375="","",VLOOKUP(A7375,Tabulka3[[Číslo smlouvy   u pravidelné činnosti]:[Příjmení]],3,0))</f>
        <v/>
      </c>
      <c r="C7375" s="15" t="str">
        <f>IF(A7375="","",VLOOKUP(A7375,Tabulka3[[Číslo smlouvy   u pravidelné činnosti]:[Příjmení]],4,0))</f>
        <v/>
      </c>
      <c r="F7375" s="94"/>
      <c r="H7375" s="113"/>
      <c r="I7375" s="113"/>
      <c r="K7375" s="15"/>
      <c r="L7375" s="15"/>
      <c r="M7375" s="15">
        <f t="shared" si="345"/>
        <v>1</v>
      </c>
      <c r="N7375" s="15" t="str">
        <f t="shared" si="346"/>
        <v>-</v>
      </c>
      <c r="O7375" s="150">
        <f t="shared" si="347"/>
        <v>0</v>
      </c>
      <c r="P7375" s="15" t="str">
        <f>IF(COUNTIF('Personálie dobrovolníků '!U:X,N7375)&gt;0,"ANO","")</f>
        <v/>
      </c>
      <c r="Q7375" s="15"/>
    </row>
    <row r="7376" spans="2:17" s="25" customFormat="1" x14ac:dyDescent="0.3">
      <c r="B7376" s="15" t="str">
        <f>IF(A7376="","",VLOOKUP(A7376,Tabulka3[[Číslo smlouvy   u pravidelné činnosti]:[Příjmení]],3,0))</f>
        <v/>
      </c>
      <c r="C7376" s="15" t="str">
        <f>IF(A7376="","",VLOOKUP(A7376,Tabulka3[[Číslo smlouvy   u pravidelné činnosti]:[Příjmení]],4,0))</f>
        <v/>
      </c>
      <c r="F7376" s="94"/>
      <c r="H7376" s="113"/>
      <c r="I7376" s="113"/>
      <c r="K7376" s="15"/>
      <c r="L7376" s="15"/>
      <c r="M7376" s="15">
        <f t="shared" si="345"/>
        <v>1</v>
      </c>
      <c r="N7376" s="15" t="str">
        <f t="shared" si="346"/>
        <v>-</v>
      </c>
      <c r="O7376" s="150">
        <f t="shared" si="347"/>
        <v>0</v>
      </c>
      <c r="P7376" s="15" t="str">
        <f>IF(COUNTIF('Personálie dobrovolníků '!U:X,N7376)&gt;0,"ANO","")</f>
        <v/>
      </c>
      <c r="Q7376" s="15"/>
    </row>
    <row r="7377" spans="2:17" s="25" customFormat="1" x14ac:dyDescent="0.3">
      <c r="B7377" s="15" t="str">
        <f>IF(A7377="","",VLOOKUP(A7377,Tabulka3[[Číslo smlouvy   u pravidelné činnosti]:[Příjmení]],3,0))</f>
        <v/>
      </c>
      <c r="C7377" s="15" t="str">
        <f>IF(A7377="","",VLOOKUP(A7377,Tabulka3[[Číslo smlouvy   u pravidelné činnosti]:[Příjmení]],4,0))</f>
        <v/>
      </c>
      <c r="F7377" s="94"/>
      <c r="H7377" s="113"/>
      <c r="I7377" s="113"/>
      <c r="K7377" s="15"/>
      <c r="L7377" s="15"/>
      <c r="M7377" s="15">
        <f t="shared" si="345"/>
        <v>1</v>
      </c>
      <c r="N7377" s="15" t="str">
        <f t="shared" si="346"/>
        <v>-</v>
      </c>
      <c r="O7377" s="150">
        <f t="shared" si="347"/>
        <v>0</v>
      </c>
      <c r="P7377" s="15" t="str">
        <f>IF(COUNTIF('Personálie dobrovolníků '!U:X,N7377)&gt;0,"ANO","")</f>
        <v/>
      </c>
      <c r="Q7377" s="15"/>
    </row>
    <row r="7378" spans="2:17" s="25" customFormat="1" x14ac:dyDescent="0.3">
      <c r="B7378" s="15" t="str">
        <f>IF(A7378="","",VLOOKUP(A7378,Tabulka3[[Číslo smlouvy   u pravidelné činnosti]:[Příjmení]],3,0))</f>
        <v/>
      </c>
      <c r="C7378" s="15" t="str">
        <f>IF(A7378="","",VLOOKUP(A7378,Tabulka3[[Číslo smlouvy   u pravidelné činnosti]:[Příjmení]],4,0))</f>
        <v/>
      </c>
      <c r="F7378" s="94"/>
      <c r="H7378" s="113"/>
      <c r="I7378" s="113"/>
      <c r="K7378" s="15"/>
      <c r="L7378" s="15"/>
      <c r="M7378" s="15">
        <f t="shared" si="345"/>
        <v>1</v>
      </c>
      <c r="N7378" s="15" t="str">
        <f t="shared" si="346"/>
        <v>-</v>
      </c>
      <c r="O7378" s="150">
        <f t="shared" si="347"/>
        <v>0</v>
      </c>
      <c r="P7378" s="15" t="str">
        <f>IF(COUNTIF('Personálie dobrovolníků '!U:X,N7378)&gt;0,"ANO","")</f>
        <v/>
      </c>
      <c r="Q7378" s="15"/>
    </row>
    <row r="7379" spans="2:17" s="25" customFormat="1" x14ac:dyDescent="0.3">
      <c r="B7379" s="15" t="str">
        <f>IF(A7379="","",VLOOKUP(A7379,Tabulka3[[Číslo smlouvy   u pravidelné činnosti]:[Příjmení]],3,0))</f>
        <v/>
      </c>
      <c r="C7379" s="15" t="str">
        <f>IF(A7379="","",VLOOKUP(A7379,Tabulka3[[Číslo smlouvy   u pravidelné činnosti]:[Příjmení]],4,0))</f>
        <v/>
      </c>
      <c r="F7379" s="94"/>
      <c r="H7379" s="113"/>
      <c r="I7379" s="113"/>
      <c r="K7379" s="15"/>
      <c r="L7379" s="15"/>
      <c r="M7379" s="15">
        <f t="shared" si="345"/>
        <v>1</v>
      </c>
      <c r="N7379" s="15" t="str">
        <f t="shared" si="346"/>
        <v>-</v>
      </c>
      <c r="O7379" s="150">
        <f t="shared" si="347"/>
        <v>0</v>
      </c>
      <c r="P7379" s="15" t="str">
        <f>IF(COUNTIF('Personálie dobrovolníků '!U:X,N7379)&gt;0,"ANO","")</f>
        <v/>
      </c>
      <c r="Q7379" s="15"/>
    </row>
    <row r="7380" spans="2:17" s="25" customFormat="1" x14ac:dyDescent="0.3">
      <c r="B7380" s="15" t="str">
        <f>IF(A7380="","",VLOOKUP(A7380,Tabulka3[[Číslo smlouvy   u pravidelné činnosti]:[Příjmení]],3,0))</f>
        <v/>
      </c>
      <c r="C7380" s="15" t="str">
        <f>IF(A7380="","",VLOOKUP(A7380,Tabulka3[[Číslo smlouvy   u pravidelné činnosti]:[Příjmení]],4,0))</f>
        <v/>
      </c>
      <c r="F7380" s="94"/>
      <c r="H7380" s="113"/>
      <c r="I7380" s="113"/>
      <c r="K7380" s="15"/>
      <c r="L7380" s="15"/>
      <c r="M7380" s="15">
        <f t="shared" si="345"/>
        <v>1</v>
      </c>
      <c r="N7380" s="15" t="str">
        <f t="shared" si="346"/>
        <v>-</v>
      </c>
      <c r="O7380" s="150">
        <f t="shared" si="347"/>
        <v>0</v>
      </c>
      <c r="P7380" s="15" t="str">
        <f>IF(COUNTIF('Personálie dobrovolníků '!U:X,N7380)&gt;0,"ANO","")</f>
        <v/>
      </c>
      <c r="Q7380" s="15"/>
    </row>
    <row r="7381" spans="2:17" s="25" customFormat="1" x14ac:dyDescent="0.3">
      <c r="B7381" s="15" t="str">
        <f>IF(A7381="","",VLOOKUP(A7381,Tabulka3[[Číslo smlouvy   u pravidelné činnosti]:[Příjmení]],3,0))</f>
        <v/>
      </c>
      <c r="C7381" s="15" t="str">
        <f>IF(A7381="","",VLOOKUP(A7381,Tabulka3[[Číslo smlouvy   u pravidelné činnosti]:[Příjmení]],4,0))</f>
        <v/>
      </c>
      <c r="F7381" s="94"/>
      <c r="H7381" s="113"/>
      <c r="I7381" s="113"/>
      <c r="K7381" s="15"/>
      <c r="L7381" s="15"/>
      <c r="M7381" s="15">
        <f t="shared" si="345"/>
        <v>1</v>
      </c>
      <c r="N7381" s="15" t="str">
        <f t="shared" si="346"/>
        <v>-</v>
      </c>
      <c r="O7381" s="150">
        <f t="shared" si="347"/>
        <v>0</v>
      </c>
      <c r="P7381" s="15" t="str">
        <f>IF(COUNTIF('Personálie dobrovolníků '!U:X,N7381)&gt;0,"ANO","")</f>
        <v/>
      </c>
      <c r="Q7381" s="15"/>
    </row>
    <row r="7382" spans="2:17" s="25" customFormat="1" x14ac:dyDescent="0.3">
      <c r="B7382" s="15" t="str">
        <f>IF(A7382="","",VLOOKUP(A7382,Tabulka3[[Číslo smlouvy   u pravidelné činnosti]:[Příjmení]],3,0))</f>
        <v/>
      </c>
      <c r="C7382" s="15" t="str">
        <f>IF(A7382="","",VLOOKUP(A7382,Tabulka3[[Číslo smlouvy   u pravidelné činnosti]:[Příjmení]],4,0))</f>
        <v/>
      </c>
      <c r="F7382" s="94"/>
      <c r="H7382" s="113"/>
      <c r="I7382" s="113"/>
      <c r="K7382" s="15"/>
      <c r="L7382" s="15"/>
      <c r="M7382" s="15">
        <f t="shared" si="345"/>
        <v>1</v>
      </c>
      <c r="N7382" s="15" t="str">
        <f t="shared" si="346"/>
        <v>-</v>
      </c>
      <c r="O7382" s="150">
        <f t="shared" si="347"/>
        <v>0</v>
      </c>
      <c r="P7382" s="15" t="str">
        <f>IF(COUNTIF('Personálie dobrovolníků '!U:X,N7382)&gt;0,"ANO","")</f>
        <v/>
      </c>
      <c r="Q7382" s="15"/>
    </row>
    <row r="7383" spans="2:17" s="25" customFormat="1" x14ac:dyDescent="0.3">
      <c r="B7383" s="15" t="str">
        <f>IF(A7383="","",VLOOKUP(A7383,Tabulka3[[Číslo smlouvy   u pravidelné činnosti]:[Příjmení]],3,0))</f>
        <v/>
      </c>
      <c r="C7383" s="15" t="str">
        <f>IF(A7383="","",VLOOKUP(A7383,Tabulka3[[Číslo smlouvy   u pravidelné činnosti]:[Příjmení]],4,0))</f>
        <v/>
      </c>
      <c r="F7383" s="94"/>
      <c r="H7383" s="113"/>
      <c r="I7383" s="113"/>
      <c r="K7383" s="15"/>
      <c r="L7383" s="15"/>
      <c r="M7383" s="15">
        <f t="shared" si="345"/>
        <v>1</v>
      </c>
      <c r="N7383" s="15" t="str">
        <f t="shared" si="346"/>
        <v>-</v>
      </c>
      <c r="O7383" s="150">
        <f t="shared" si="347"/>
        <v>0</v>
      </c>
      <c r="P7383" s="15" t="str">
        <f>IF(COUNTIF('Personálie dobrovolníků '!U:X,N7383)&gt;0,"ANO","")</f>
        <v/>
      </c>
      <c r="Q7383" s="15"/>
    </row>
    <row r="7384" spans="2:17" s="25" customFormat="1" x14ac:dyDescent="0.3">
      <c r="B7384" s="15" t="str">
        <f>IF(A7384="","",VLOOKUP(A7384,Tabulka3[[Číslo smlouvy   u pravidelné činnosti]:[Příjmení]],3,0))</f>
        <v/>
      </c>
      <c r="C7384" s="15" t="str">
        <f>IF(A7384="","",VLOOKUP(A7384,Tabulka3[[Číslo smlouvy   u pravidelné činnosti]:[Příjmení]],4,0))</f>
        <v/>
      </c>
      <c r="F7384" s="94"/>
      <c r="H7384" s="113"/>
      <c r="I7384" s="113"/>
      <c r="K7384" s="15"/>
      <c r="L7384" s="15"/>
      <c r="M7384" s="15">
        <f t="shared" si="345"/>
        <v>1</v>
      </c>
      <c r="N7384" s="15" t="str">
        <f t="shared" si="346"/>
        <v>-</v>
      </c>
      <c r="O7384" s="150">
        <f t="shared" si="347"/>
        <v>0</v>
      </c>
      <c r="P7384" s="15" t="str">
        <f>IF(COUNTIF('Personálie dobrovolníků '!U:X,N7384)&gt;0,"ANO","")</f>
        <v/>
      </c>
      <c r="Q7384" s="15"/>
    </row>
    <row r="7385" spans="2:17" s="25" customFormat="1" x14ac:dyDescent="0.3">
      <c r="B7385" s="15" t="str">
        <f>IF(A7385="","",VLOOKUP(A7385,Tabulka3[[Číslo smlouvy   u pravidelné činnosti]:[Příjmení]],3,0))</f>
        <v/>
      </c>
      <c r="C7385" s="15" t="str">
        <f>IF(A7385="","",VLOOKUP(A7385,Tabulka3[[Číslo smlouvy   u pravidelné činnosti]:[Příjmení]],4,0))</f>
        <v/>
      </c>
      <c r="F7385" s="94"/>
      <c r="H7385" s="113"/>
      <c r="I7385" s="113"/>
      <c r="K7385" s="15"/>
      <c r="L7385" s="15"/>
      <c r="M7385" s="15">
        <f t="shared" si="345"/>
        <v>1</v>
      </c>
      <c r="N7385" s="15" t="str">
        <f t="shared" si="346"/>
        <v>-</v>
      </c>
      <c r="O7385" s="150">
        <f t="shared" si="347"/>
        <v>0</v>
      </c>
      <c r="P7385" s="15" t="str">
        <f>IF(COUNTIF('Personálie dobrovolníků '!U:X,N7385)&gt;0,"ANO","")</f>
        <v/>
      </c>
      <c r="Q7385" s="15"/>
    </row>
    <row r="7386" spans="2:17" s="25" customFormat="1" x14ac:dyDescent="0.3">
      <c r="B7386" s="15" t="str">
        <f>IF(A7386="","",VLOOKUP(A7386,Tabulka3[[Číslo smlouvy   u pravidelné činnosti]:[Příjmení]],3,0))</f>
        <v/>
      </c>
      <c r="C7386" s="15" t="str">
        <f>IF(A7386="","",VLOOKUP(A7386,Tabulka3[[Číslo smlouvy   u pravidelné činnosti]:[Příjmení]],4,0))</f>
        <v/>
      </c>
      <c r="F7386" s="94"/>
      <c r="H7386" s="113"/>
      <c r="I7386" s="113"/>
      <c r="K7386" s="15"/>
      <c r="L7386" s="15"/>
      <c r="M7386" s="15">
        <f t="shared" si="345"/>
        <v>1</v>
      </c>
      <c r="N7386" s="15" t="str">
        <f t="shared" si="346"/>
        <v>-</v>
      </c>
      <c r="O7386" s="150">
        <f t="shared" si="347"/>
        <v>0</v>
      </c>
      <c r="P7386" s="15" t="str">
        <f>IF(COUNTIF('Personálie dobrovolníků '!U:X,N7386)&gt;0,"ANO","")</f>
        <v/>
      </c>
      <c r="Q7386" s="15"/>
    </row>
    <row r="7387" spans="2:17" s="25" customFormat="1" x14ac:dyDescent="0.3">
      <c r="B7387" s="15" t="str">
        <f>IF(A7387="","",VLOOKUP(A7387,Tabulka3[[Číslo smlouvy   u pravidelné činnosti]:[Příjmení]],3,0))</f>
        <v/>
      </c>
      <c r="C7387" s="15" t="str">
        <f>IF(A7387="","",VLOOKUP(A7387,Tabulka3[[Číslo smlouvy   u pravidelné činnosti]:[Příjmení]],4,0))</f>
        <v/>
      </c>
      <c r="F7387" s="94"/>
      <c r="H7387" s="113"/>
      <c r="I7387" s="113"/>
      <c r="K7387" s="15"/>
      <c r="L7387" s="15"/>
      <c r="M7387" s="15">
        <f t="shared" si="345"/>
        <v>1</v>
      </c>
      <c r="N7387" s="15" t="str">
        <f t="shared" si="346"/>
        <v>-</v>
      </c>
      <c r="O7387" s="150">
        <f t="shared" si="347"/>
        <v>0</v>
      </c>
      <c r="P7387" s="15" t="str">
        <f>IF(COUNTIF('Personálie dobrovolníků '!U:X,N7387)&gt;0,"ANO","")</f>
        <v/>
      </c>
      <c r="Q7387" s="15"/>
    </row>
    <row r="7388" spans="2:17" s="25" customFormat="1" x14ac:dyDescent="0.3">
      <c r="B7388" s="15" t="str">
        <f>IF(A7388="","",VLOOKUP(A7388,Tabulka3[[Číslo smlouvy   u pravidelné činnosti]:[Příjmení]],3,0))</f>
        <v/>
      </c>
      <c r="C7388" s="15" t="str">
        <f>IF(A7388="","",VLOOKUP(A7388,Tabulka3[[Číslo smlouvy   u pravidelné činnosti]:[Příjmení]],4,0))</f>
        <v/>
      </c>
      <c r="F7388" s="94"/>
      <c r="H7388" s="113"/>
      <c r="I7388" s="113"/>
      <c r="K7388" s="15"/>
      <c r="L7388" s="15"/>
      <c r="M7388" s="15">
        <f t="shared" si="345"/>
        <v>1</v>
      </c>
      <c r="N7388" s="15" t="str">
        <f t="shared" si="346"/>
        <v>-</v>
      </c>
      <c r="O7388" s="150">
        <f t="shared" si="347"/>
        <v>0</v>
      </c>
      <c r="P7388" s="15" t="str">
        <f>IF(COUNTIF('Personálie dobrovolníků '!U:X,N7388)&gt;0,"ANO","")</f>
        <v/>
      </c>
      <c r="Q7388" s="15"/>
    </row>
    <row r="7389" spans="2:17" s="25" customFormat="1" x14ac:dyDescent="0.3">
      <c r="B7389" s="15" t="str">
        <f>IF(A7389="","",VLOOKUP(A7389,Tabulka3[[Číslo smlouvy   u pravidelné činnosti]:[Příjmení]],3,0))</f>
        <v/>
      </c>
      <c r="C7389" s="15" t="str">
        <f>IF(A7389="","",VLOOKUP(A7389,Tabulka3[[Číslo smlouvy   u pravidelné činnosti]:[Příjmení]],4,0))</f>
        <v/>
      </c>
      <c r="F7389" s="94"/>
      <c r="H7389" s="113"/>
      <c r="I7389" s="113"/>
      <c r="K7389" s="15"/>
      <c r="L7389" s="15"/>
      <c r="M7389" s="15">
        <f t="shared" si="345"/>
        <v>1</v>
      </c>
      <c r="N7389" s="15" t="str">
        <f t="shared" si="346"/>
        <v>-</v>
      </c>
      <c r="O7389" s="150">
        <f t="shared" si="347"/>
        <v>0</v>
      </c>
      <c r="P7389" s="15" t="str">
        <f>IF(COUNTIF('Personálie dobrovolníků '!U:X,N7389)&gt;0,"ANO","")</f>
        <v/>
      </c>
      <c r="Q7389" s="15"/>
    </row>
    <row r="7390" spans="2:17" s="25" customFormat="1" x14ac:dyDescent="0.3">
      <c r="B7390" s="15" t="str">
        <f>IF(A7390="","",VLOOKUP(A7390,Tabulka3[[Číslo smlouvy   u pravidelné činnosti]:[Příjmení]],3,0))</f>
        <v/>
      </c>
      <c r="C7390" s="15" t="str">
        <f>IF(A7390="","",VLOOKUP(A7390,Tabulka3[[Číslo smlouvy   u pravidelné činnosti]:[Příjmení]],4,0))</f>
        <v/>
      </c>
      <c r="F7390" s="94"/>
      <c r="H7390" s="113"/>
      <c r="I7390" s="113"/>
      <c r="K7390" s="15"/>
      <c r="L7390" s="15"/>
      <c r="M7390" s="15">
        <f t="shared" si="345"/>
        <v>1</v>
      </c>
      <c r="N7390" s="15" t="str">
        <f t="shared" si="346"/>
        <v>-</v>
      </c>
      <c r="O7390" s="150">
        <f t="shared" si="347"/>
        <v>0</v>
      </c>
      <c r="P7390" s="15" t="str">
        <f>IF(COUNTIF('Personálie dobrovolníků '!U:X,N7390)&gt;0,"ANO","")</f>
        <v/>
      </c>
      <c r="Q7390" s="15"/>
    </row>
    <row r="7391" spans="2:17" s="25" customFormat="1" x14ac:dyDescent="0.3">
      <c r="B7391" s="15" t="str">
        <f>IF(A7391="","",VLOOKUP(A7391,Tabulka3[[Číslo smlouvy   u pravidelné činnosti]:[Příjmení]],3,0))</f>
        <v/>
      </c>
      <c r="C7391" s="15" t="str">
        <f>IF(A7391="","",VLOOKUP(A7391,Tabulka3[[Číslo smlouvy   u pravidelné činnosti]:[Příjmení]],4,0))</f>
        <v/>
      </c>
      <c r="F7391" s="94"/>
      <c r="H7391" s="113"/>
      <c r="I7391" s="113"/>
      <c r="K7391" s="15"/>
      <c r="L7391" s="15"/>
      <c r="M7391" s="15">
        <f t="shared" si="345"/>
        <v>1</v>
      </c>
      <c r="N7391" s="15" t="str">
        <f t="shared" si="346"/>
        <v>-</v>
      </c>
      <c r="O7391" s="150">
        <f t="shared" si="347"/>
        <v>0</v>
      </c>
      <c r="P7391" s="15" t="str">
        <f>IF(COUNTIF('Personálie dobrovolníků '!U:X,N7391)&gt;0,"ANO","")</f>
        <v/>
      </c>
      <c r="Q7391" s="15"/>
    </row>
    <row r="7392" spans="2:17" s="25" customFormat="1" x14ac:dyDescent="0.3">
      <c r="B7392" s="15" t="str">
        <f>IF(A7392="","",VLOOKUP(A7392,Tabulka3[[Číslo smlouvy   u pravidelné činnosti]:[Příjmení]],3,0))</f>
        <v/>
      </c>
      <c r="C7392" s="15" t="str">
        <f>IF(A7392="","",VLOOKUP(A7392,Tabulka3[[Číslo smlouvy   u pravidelné činnosti]:[Příjmení]],4,0))</f>
        <v/>
      </c>
      <c r="F7392" s="94"/>
      <c r="H7392" s="113"/>
      <c r="I7392" s="113"/>
      <c r="K7392" s="15"/>
      <c r="L7392" s="15"/>
      <c r="M7392" s="15">
        <f t="shared" si="345"/>
        <v>1</v>
      </c>
      <c r="N7392" s="15" t="str">
        <f t="shared" si="346"/>
        <v>-</v>
      </c>
      <c r="O7392" s="150">
        <f t="shared" si="347"/>
        <v>0</v>
      </c>
      <c r="P7392" s="15" t="str">
        <f>IF(COUNTIF('Personálie dobrovolníků '!U:X,N7392)&gt;0,"ANO","")</f>
        <v/>
      </c>
      <c r="Q7392" s="15"/>
    </row>
    <row r="7393" spans="2:17" s="25" customFormat="1" x14ac:dyDescent="0.3">
      <c r="B7393" s="15" t="str">
        <f>IF(A7393="","",VLOOKUP(A7393,Tabulka3[[Číslo smlouvy   u pravidelné činnosti]:[Příjmení]],3,0))</f>
        <v/>
      </c>
      <c r="C7393" s="15" t="str">
        <f>IF(A7393="","",VLOOKUP(A7393,Tabulka3[[Číslo smlouvy   u pravidelné činnosti]:[Příjmení]],4,0))</f>
        <v/>
      </c>
      <c r="F7393" s="94"/>
      <c r="H7393" s="113"/>
      <c r="I7393" s="113"/>
      <c r="K7393" s="15"/>
      <c r="L7393" s="15"/>
      <c r="M7393" s="15">
        <f t="shared" si="345"/>
        <v>1</v>
      </c>
      <c r="N7393" s="15" t="str">
        <f t="shared" si="346"/>
        <v>-</v>
      </c>
      <c r="O7393" s="150">
        <f t="shared" si="347"/>
        <v>0</v>
      </c>
      <c r="P7393" s="15" t="str">
        <f>IF(COUNTIF('Personálie dobrovolníků '!U:X,N7393)&gt;0,"ANO","")</f>
        <v/>
      </c>
      <c r="Q7393" s="15"/>
    </row>
    <row r="7394" spans="2:17" s="25" customFormat="1" x14ac:dyDescent="0.3">
      <c r="B7394" s="15" t="str">
        <f>IF(A7394="","",VLOOKUP(A7394,Tabulka3[[Číslo smlouvy   u pravidelné činnosti]:[Příjmení]],3,0))</f>
        <v/>
      </c>
      <c r="C7394" s="15" t="str">
        <f>IF(A7394="","",VLOOKUP(A7394,Tabulka3[[Číslo smlouvy   u pravidelné činnosti]:[Příjmení]],4,0))</f>
        <v/>
      </c>
      <c r="F7394" s="94"/>
      <c r="H7394" s="113"/>
      <c r="I7394" s="113"/>
      <c r="K7394" s="15"/>
      <c r="L7394" s="15"/>
      <c r="M7394" s="15">
        <f t="shared" si="345"/>
        <v>1</v>
      </c>
      <c r="N7394" s="15" t="str">
        <f t="shared" si="346"/>
        <v>-</v>
      </c>
      <c r="O7394" s="150">
        <f t="shared" si="347"/>
        <v>0</v>
      </c>
      <c r="P7394" s="15" t="str">
        <f>IF(COUNTIF('Personálie dobrovolníků '!U:X,N7394)&gt;0,"ANO","")</f>
        <v/>
      </c>
      <c r="Q7394" s="15"/>
    </row>
    <row r="7395" spans="2:17" s="25" customFormat="1" x14ac:dyDescent="0.3">
      <c r="B7395" s="15" t="str">
        <f>IF(A7395="","",VLOOKUP(A7395,Tabulka3[[Číslo smlouvy   u pravidelné činnosti]:[Příjmení]],3,0))</f>
        <v/>
      </c>
      <c r="C7395" s="15" t="str">
        <f>IF(A7395="","",VLOOKUP(A7395,Tabulka3[[Číslo smlouvy   u pravidelné činnosti]:[Příjmení]],4,0))</f>
        <v/>
      </c>
      <c r="F7395" s="94"/>
      <c r="H7395" s="113"/>
      <c r="I7395" s="113"/>
      <c r="K7395" s="15"/>
      <c r="L7395" s="15"/>
      <c r="M7395" s="15">
        <f t="shared" si="345"/>
        <v>1</v>
      </c>
      <c r="N7395" s="15" t="str">
        <f t="shared" si="346"/>
        <v>-</v>
      </c>
      <c r="O7395" s="150">
        <f t="shared" si="347"/>
        <v>0</v>
      </c>
      <c r="P7395" s="15" t="str">
        <f>IF(COUNTIF('Personálie dobrovolníků '!U:X,N7395)&gt;0,"ANO","")</f>
        <v/>
      </c>
      <c r="Q7395" s="15"/>
    </row>
    <row r="7396" spans="2:17" s="25" customFormat="1" x14ac:dyDescent="0.3">
      <c r="B7396" s="15" t="str">
        <f>IF(A7396="","",VLOOKUP(A7396,Tabulka3[[Číslo smlouvy   u pravidelné činnosti]:[Příjmení]],3,0))</f>
        <v/>
      </c>
      <c r="C7396" s="15" t="str">
        <f>IF(A7396="","",VLOOKUP(A7396,Tabulka3[[Číslo smlouvy   u pravidelné činnosti]:[Příjmení]],4,0))</f>
        <v/>
      </c>
      <c r="F7396" s="94"/>
      <c r="H7396" s="113"/>
      <c r="I7396" s="113"/>
      <c r="K7396" s="15"/>
      <c r="L7396" s="15"/>
      <c r="M7396" s="15">
        <f t="shared" si="345"/>
        <v>1</v>
      </c>
      <c r="N7396" s="15" t="str">
        <f t="shared" si="346"/>
        <v>-</v>
      </c>
      <c r="O7396" s="150">
        <f t="shared" si="347"/>
        <v>0</v>
      </c>
      <c r="P7396" s="15" t="str">
        <f>IF(COUNTIF('Personálie dobrovolníků '!U:X,N7396)&gt;0,"ANO","")</f>
        <v/>
      </c>
      <c r="Q7396" s="15"/>
    </row>
    <row r="7397" spans="2:17" s="25" customFormat="1" x14ac:dyDescent="0.3">
      <c r="B7397" s="15" t="str">
        <f>IF(A7397="","",VLOOKUP(A7397,Tabulka3[[Číslo smlouvy   u pravidelné činnosti]:[Příjmení]],3,0))</f>
        <v/>
      </c>
      <c r="C7397" s="15" t="str">
        <f>IF(A7397="","",VLOOKUP(A7397,Tabulka3[[Číslo smlouvy   u pravidelné činnosti]:[Příjmení]],4,0))</f>
        <v/>
      </c>
      <c r="F7397" s="94"/>
      <c r="H7397" s="113"/>
      <c r="I7397" s="113"/>
      <c r="K7397" s="15"/>
      <c r="L7397" s="15"/>
      <c r="M7397" s="15">
        <f t="shared" si="345"/>
        <v>1</v>
      </c>
      <c r="N7397" s="15" t="str">
        <f t="shared" si="346"/>
        <v>-</v>
      </c>
      <c r="O7397" s="150">
        <f t="shared" si="347"/>
        <v>0</v>
      </c>
      <c r="P7397" s="15" t="str">
        <f>IF(COUNTIF('Personálie dobrovolníků '!U:X,N7397)&gt;0,"ANO","")</f>
        <v/>
      </c>
      <c r="Q7397" s="15"/>
    </row>
    <row r="7398" spans="2:17" s="25" customFormat="1" x14ac:dyDescent="0.3">
      <c r="B7398" s="15" t="str">
        <f>IF(A7398="","",VLOOKUP(A7398,Tabulka3[[Číslo smlouvy   u pravidelné činnosti]:[Příjmení]],3,0))</f>
        <v/>
      </c>
      <c r="C7398" s="15" t="str">
        <f>IF(A7398="","",VLOOKUP(A7398,Tabulka3[[Číslo smlouvy   u pravidelné činnosti]:[Příjmení]],4,0))</f>
        <v/>
      </c>
      <c r="F7398" s="94"/>
      <c r="H7398" s="113"/>
      <c r="I7398" s="113"/>
      <c r="K7398" s="15"/>
      <c r="L7398" s="15"/>
      <c r="M7398" s="15">
        <f t="shared" si="345"/>
        <v>1</v>
      </c>
      <c r="N7398" s="15" t="str">
        <f t="shared" si="346"/>
        <v>-</v>
      </c>
      <c r="O7398" s="150">
        <f t="shared" si="347"/>
        <v>0</v>
      </c>
      <c r="P7398" s="15" t="str">
        <f>IF(COUNTIF('Personálie dobrovolníků '!U:X,N7398)&gt;0,"ANO","")</f>
        <v/>
      </c>
      <c r="Q7398" s="15"/>
    </row>
    <row r="7399" spans="2:17" s="25" customFormat="1" x14ac:dyDescent="0.3">
      <c r="B7399" s="15" t="str">
        <f>IF(A7399="","",VLOOKUP(A7399,Tabulka3[[Číslo smlouvy   u pravidelné činnosti]:[Příjmení]],3,0))</f>
        <v/>
      </c>
      <c r="C7399" s="15" t="str">
        <f>IF(A7399="","",VLOOKUP(A7399,Tabulka3[[Číslo smlouvy   u pravidelné činnosti]:[Příjmení]],4,0))</f>
        <v/>
      </c>
      <c r="F7399" s="94"/>
      <c r="H7399" s="113"/>
      <c r="I7399" s="113"/>
      <c r="K7399" s="15"/>
      <c r="L7399" s="15"/>
      <c r="M7399" s="15">
        <f t="shared" si="345"/>
        <v>1</v>
      </c>
      <c r="N7399" s="15" t="str">
        <f t="shared" si="346"/>
        <v>-</v>
      </c>
      <c r="O7399" s="150">
        <f t="shared" si="347"/>
        <v>0</v>
      </c>
      <c r="P7399" s="15" t="str">
        <f>IF(COUNTIF('Personálie dobrovolníků '!U:X,N7399)&gt;0,"ANO","")</f>
        <v/>
      </c>
      <c r="Q7399" s="15"/>
    </row>
    <row r="7400" spans="2:17" s="25" customFormat="1" x14ac:dyDescent="0.3">
      <c r="B7400" s="15" t="str">
        <f>IF(A7400="","",VLOOKUP(A7400,Tabulka3[[Číslo smlouvy   u pravidelné činnosti]:[Příjmení]],3,0))</f>
        <v/>
      </c>
      <c r="C7400" s="15" t="str">
        <f>IF(A7400="","",VLOOKUP(A7400,Tabulka3[[Číslo smlouvy   u pravidelné činnosti]:[Příjmení]],4,0))</f>
        <v/>
      </c>
      <c r="F7400" s="94"/>
      <c r="H7400" s="113"/>
      <c r="I7400" s="113"/>
      <c r="K7400" s="15"/>
      <c r="L7400" s="15"/>
      <c r="M7400" s="15">
        <f t="shared" si="345"/>
        <v>1</v>
      </c>
      <c r="N7400" s="15" t="str">
        <f t="shared" si="346"/>
        <v>-</v>
      </c>
      <c r="O7400" s="150">
        <f t="shared" si="347"/>
        <v>0</v>
      </c>
      <c r="P7400" s="15" t="str">
        <f>IF(COUNTIF('Personálie dobrovolníků '!U:X,N7400)&gt;0,"ANO","")</f>
        <v/>
      </c>
      <c r="Q7400" s="15"/>
    </row>
    <row r="7401" spans="2:17" s="25" customFormat="1" x14ac:dyDescent="0.3">
      <c r="B7401" s="15" t="str">
        <f>IF(A7401="","",VLOOKUP(A7401,Tabulka3[[Číslo smlouvy   u pravidelné činnosti]:[Příjmení]],3,0))</f>
        <v/>
      </c>
      <c r="C7401" s="15" t="str">
        <f>IF(A7401="","",VLOOKUP(A7401,Tabulka3[[Číslo smlouvy   u pravidelné činnosti]:[Příjmení]],4,0))</f>
        <v/>
      </c>
      <c r="F7401" s="94"/>
      <c r="H7401" s="113"/>
      <c r="I7401" s="113"/>
      <c r="K7401" s="15"/>
      <c r="L7401" s="15"/>
      <c r="M7401" s="15">
        <f t="shared" si="345"/>
        <v>1</v>
      </c>
      <c r="N7401" s="15" t="str">
        <f t="shared" si="346"/>
        <v>-</v>
      </c>
      <c r="O7401" s="150">
        <f t="shared" si="347"/>
        <v>0</v>
      </c>
      <c r="P7401" s="15" t="str">
        <f>IF(COUNTIF('Personálie dobrovolníků '!U:X,N7401)&gt;0,"ANO","")</f>
        <v/>
      </c>
      <c r="Q7401" s="15"/>
    </row>
    <row r="7402" spans="2:17" s="25" customFormat="1" x14ac:dyDescent="0.3">
      <c r="B7402" s="15" t="str">
        <f>IF(A7402="","",VLOOKUP(A7402,Tabulka3[[Číslo smlouvy   u pravidelné činnosti]:[Příjmení]],3,0))</f>
        <v/>
      </c>
      <c r="C7402" s="15" t="str">
        <f>IF(A7402="","",VLOOKUP(A7402,Tabulka3[[Číslo smlouvy   u pravidelné činnosti]:[Příjmení]],4,0))</f>
        <v/>
      </c>
      <c r="F7402" s="94"/>
      <c r="H7402" s="113"/>
      <c r="I7402" s="113"/>
      <c r="K7402" s="15"/>
      <c r="L7402" s="15"/>
      <c r="M7402" s="15">
        <f t="shared" si="345"/>
        <v>1</v>
      </c>
      <c r="N7402" s="15" t="str">
        <f t="shared" si="346"/>
        <v>-</v>
      </c>
      <c r="O7402" s="150">
        <f t="shared" si="347"/>
        <v>0</v>
      </c>
      <c r="P7402" s="15" t="str">
        <f>IF(COUNTIF('Personálie dobrovolníků '!U:X,N7402)&gt;0,"ANO","")</f>
        <v/>
      </c>
      <c r="Q7402" s="15"/>
    </row>
    <row r="7403" spans="2:17" s="25" customFormat="1" x14ac:dyDescent="0.3">
      <c r="B7403" s="15" t="str">
        <f>IF(A7403="","",VLOOKUP(A7403,Tabulka3[[Číslo smlouvy   u pravidelné činnosti]:[Příjmení]],3,0))</f>
        <v/>
      </c>
      <c r="C7403" s="15" t="str">
        <f>IF(A7403="","",VLOOKUP(A7403,Tabulka3[[Číslo smlouvy   u pravidelné činnosti]:[Příjmení]],4,0))</f>
        <v/>
      </c>
      <c r="F7403" s="94"/>
      <c r="H7403" s="113"/>
      <c r="I7403" s="113"/>
      <c r="K7403" s="15"/>
      <c r="L7403" s="15"/>
      <c r="M7403" s="15">
        <f t="shared" si="345"/>
        <v>1</v>
      </c>
      <c r="N7403" s="15" t="str">
        <f t="shared" si="346"/>
        <v>-</v>
      </c>
      <c r="O7403" s="150">
        <f t="shared" si="347"/>
        <v>0</v>
      </c>
      <c r="P7403" s="15" t="str">
        <f>IF(COUNTIF('Personálie dobrovolníků '!U:X,N7403)&gt;0,"ANO","")</f>
        <v/>
      </c>
      <c r="Q7403" s="15"/>
    </row>
    <row r="7404" spans="2:17" s="25" customFormat="1" x14ac:dyDescent="0.3">
      <c r="B7404" s="15" t="str">
        <f>IF(A7404="","",VLOOKUP(A7404,Tabulka3[[Číslo smlouvy   u pravidelné činnosti]:[Příjmení]],3,0))</f>
        <v/>
      </c>
      <c r="C7404" s="15" t="str">
        <f>IF(A7404="","",VLOOKUP(A7404,Tabulka3[[Číslo smlouvy   u pravidelné činnosti]:[Příjmení]],4,0))</f>
        <v/>
      </c>
      <c r="F7404" s="94"/>
      <c r="H7404" s="113"/>
      <c r="I7404" s="113"/>
      <c r="K7404" s="15"/>
      <c r="L7404" s="15"/>
      <c r="M7404" s="15">
        <f t="shared" si="345"/>
        <v>1</v>
      </c>
      <c r="N7404" s="15" t="str">
        <f t="shared" si="346"/>
        <v>-</v>
      </c>
      <c r="O7404" s="150">
        <f t="shared" si="347"/>
        <v>0</v>
      </c>
      <c r="P7404" s="15" t="str">
        <f>IF(COUNTIF('Personálie dobrovolníků '!U:X,N7404)&gt;0,"ANO","")</f>
        <v/>
      </c>
      <c r="Q7404" s="15"/>
    </row>
    <row r="7405" spans="2:17" s="25" customFormat="1" x14ac:dyDescent="0.3">
      <c r="B7405" s="15" t="str">
        <f>IF(A7405="","",VLOOKUP(A7405,Tabulka3[[Číslo smlouvy   u pravidelné činnosti]:[Příjmení]],3,0))</f>
        <v/>
      </c>
      <c r="C7405" s="15" t="str">
        <f>IF(A7405="","",VLOOKUP(A7405,Tabulka3[[Číslo smlouvy   u pravidelné činnosti]:[Příjmení]],4,0))</f>
        <v/>
      </c>
      <c r="F7405" s="94"/>
      <c r="H7405" s="113"/>
      <c r="I7405" s="113"/>
      <c r="K7405" s="15"/>
      <c r="L7405" s="15"/>
      <c r="M7405" s="15">
        <f t="shared" si="345"/>
        <v>1</v>
      </c>
      <c r="N7405" s="15" t="str">
        <f t="shared" si="346"/>
        <v>-</v>
      </c>
      <c r="O7405" s="150">
        <f t="shared" si="347"/>
        <v>0</v>
      </c>
      <c r="P7405" s="15" t="str">
        <f>IF(COUNTIF('Personálie dobrovolníků '!U:X,N7405)&gt;0,"ANO","")</f>
        <v/>
      </c>
      <c r="Q7405" s="15"/>
    </row>
    <row r="7406" spans="2:17" s="25" customFormat="1" x14ac:dyDescent="0.3">
      <c r="B7406" s="15" t="str">
        <f>IF(A7406="","",VLOOKUP(A7406,Tabulka3[[Číslo smlouvy   u pravidelné činnosti]:[Příjmení]],3,0))</f>
        <v/>
      </c>
      <c r="C7406" s="15" t="str">
        <f>IF(A7406="","",VLOOKUP(A7406,Tabulka3[[Číslo smlouvy   u pravidelné činnosti]:[Příjmení]],4,0))</f>
        <v/>
      </c>
      <c r="F7406" s="94"/>
      <c r="H7406" s="113"/>
      <c r="I7406" s="113"/>
      <c r="K7406" s="15"/>
      <c r="L7406" s="15"/>
      <c r="M7406" s="15">
        <f t="shared" si="345"/>
        <v>1</v>
      </c>
      <c r="N7406" s="15" t="str">
        <f t="shared" si="346"/>
        <v>-</v>
      </c>
      <c r="O7406" s="150">
        <f t="shared" si="347"/>
        <v>0</v>
      </c>
      <c r="P7406" s="15" t="str">
        <f>IF(COUNTIF('Personálie dobrovolníků '!U:X,N7406)&gt;0,"ANO","")</f>
        <v/>
      </c>
      <c r="Q7406" s="15"/>
    </row>
    <row r="7407" spans="2:17" s="25" customFormat="1" x14ac:dyDescent="0.3">
      <c r="B7407" s="15" t="str">
        <f>IF(A7407="","",VLOOKUP(A7407,Tabulka3[[Číslo smlouvy   u pravidelné činnosti]:[Příjmení]],3,0))</f>
        <v/>
      </c>
      <c r="C7407" s="15" t="str">
        <f>IF(A7407="","",VLOOKUP(A7407,Tabulka3[[Číslo smlouvy   u pravidelné činnosti]:[Příjmení]],4,0))</f>
        <v/>
      </c>
      <c r="F7407" s="94"/>
      <c r="H7407" s="113"/>
      <c r="I7407" s="113"/>
      <c r="K7407" s="15"/>
      <c r="L7407" s="15"/>
      <c r="M7407" s="15">
        <f t="shared" si="345"/>
        <v>1</v>
      </c>
      <c r="N7407" s="15" t="str">
        <f t="shared" si="346"/>
        <v>-</v>
      </c>
      <c r="O7407" s="150">
        <f t="shared" si="347"/>
        <v>0</v>
      </c>
      <c r="P7407" s="15" t="str">
        <f>IF(COUNTIF('Personálie dobrovolníků '!U:X,N7407)&gt;0,"ANO","")</f>
        <v/>
      </c>
      <c r="Q7407" s="15"/>
    </row>
    <row r="7408" spans="2:17" s="25" customFormat="1" x14ac:dyDescent="0.3">
      <c r="B7408" s="15" t="str">
        <f>IF(A7408="","",VLOOKUP(A7408,Tabulka3[[Číslo smlouvy   u pravidelné činnosti]:[Příjmení]],3,0))</f>
        <v/>
      </c>
      <c r="C7408" s="15" t="str">
        <f>IF(A7408="","",VLOOKUP(A7408,Tabulka3[[Číslo smlouvy   u pravidelné činnosti]:[Příjmení]],4,0))</f>
        <v/>
      </c>
      <c r="F7408" s="94"/>
      <c r="H7408" s="113"/>
      <c r="I7408" s="113"/>
      <c r="K7408" s="15"/>
      <c r="L7408" s="15"/>
      <c r="M7408" s="15">
        <f t="shared" si="345"/>
        <v>1</v>
      </c>
      <c r="N7408" s="15" t="str">
        <f t="shared" si="346"/>
        <v>-</v>
      </c>
      <c r="O7408" s="150">
        <f t="shared" si="347"/>
        <v>0</v>
      </c>
      <c r="P7408" s="15" t="str">
        <f>IF(COUNTIF('Personálie dobrovolníků '!U:X,N7408)&gt;0,"ANO","")</f>
        <v/>
      </c>
      <c r="Q7408" s="15"/>
    </row>
    <row r="7409" spans="2:17" s="25" customFormat="1" x14ac:dyDescent="0.3">
      <c r="B7409" s="15" t="str">
        <f>IF(A7409="","",VLOOKUP(A7409,Tabulka3[[Číslo smlouvy   u pravidelné činnosti]:[Příjmení]],3,0))</f>
        <v/>
      </c>
      <c r="C7409" s="15" t="str">
        <f>IF(A7409="","",VLOOKUP(A7409,Tabulka3[[Číslo smlouvy   u pravidelné činnosti]:[Příjmení]],4,0))</f>
        <v/>
      </c>
      <c r="F7409" s="94"/>
      <c r="H7409" s="113"/>
      <c r="I7409" s="113"/>
      <c r="K7409" s="15"/>
      <c r="L7409" s="15"/>
      <c r="M7409" s="15">
        <f t="shared" si="345"/>
        <v>1</v>
      </c>
      <c r="N7409" s="15" t="str">
        <f t="shared" si="346"/>
        <v>-</v>
      </c>
      <c r="O7409" s="150">
        <f t="shared" si="347"/>
        <v>0</v>
      </c>
      <c r="P7409" s="15" t="str">
        <f>IF(COUNTIF('Personálie dobrovolníků '!U:X,N7409)&gt;0,"ANO","")</f>
        <v/>
      </c>
      <c r="Q7409" s="15"/>
    </row>
    <row r="7410" spans="2:17" s="25" customFormat="1" x14ac:dyDescent="0.3">
      <c r="B7410" s="15" t="str">
        <f>IF(A7410="","",VLOOKUP(A7410,Tabulka3[[Číslo smlouvy   u pravidelné činnosti]:[Příjmení]],3,0))</f>
        <v/>
      </c>
      <c r="C7410" s="15" t="str">
        <f>IF(A7410="","",VLOOKUP(A7410,Tabulka3[[Číslo smlouvy   u pravidelné činnosti]:[Příjmení]],4,0))</f>
        <v/>
      </c>
      <c r="F7410" s="94"/>
      <c r="H7410" s="113"/>
      <c r="I7410" s="113"/>
      <c r="K7410" s="15"/>
      <c r="L7410" s="15"/>
      <c r="M7410" s="15">
        <f t="shared" si="345"/>
        <v>1</v>
      </c>
      <c r="N7410" s="15" t="str">
        <f t="shared" si="346"/>
        <v>-</v>
      </c>
      <c r="O7410" s="150">
        <f t="shared" si="347"/>
        <v>0</v>
      </c>
      <c r="P7410" s="15" t="str">
        <f>IF(COUNTIF('Personálie dobrovolníků '!U:X,N7410)&gt;0,"ANO","")</f>
        <v/>
      </c>
      <c r="Q7410" s="15"/>
    </row>
    <row r="7411" spans="2:17" s="25" customFormat="1" x14ac:dyDescent="0.3">
      <c r="B7411" s="15" t="str">
        <f>IF(A7411="","",VLOOKUP(A7411,Tabulka3[[Číslo smlouvy   u pravidelné činnosti]:[Příjmení]],3,0))</f>
        <v/>
      </c>
      <c r="C7411" s="15" t="str">
        <f>IF(A7411="","",VLOOKUP(A7411,Tabulka3[[Číslo smlouvy   u pravidelné činnosti]:[Příjmení]],4,0))</f>
        <v/>
      </c>
      <c r="F7411" s="94"/>
      <c r="H7411" s="113"/>
      <c r="I7411" s="113"/>
      <c r="K7411" s="15"/>
      <c r="L7411" s="15"/>
      <c r="M7411" s="15">
        <f t="shared" si="345"/>
        <v>1</v>
      </c>
      <c r="N7411" s="15" t="str">
        <f t="shared" si="346"/>
        <v>-</v>
      </c>
      <c r="O7411" s="150">
        <f t="shared" si="347"/>
        <v>0</v>
      </c>
      <c r="P7411" s="15" t="str">
        <f>IF(COUNTIF('Personálie dobrovolníků '!U:X,N7411)&gt;0,"ANO","")</f>
        <v/>
      </c>
      <c r="Q7411" s="15"/>
    </row>
    <row r="7412" spans="2:17" s="25" customFormat="1" x14ac:dyDescent="0.3">
      <c r="B7412" s="15" t="str">
        <f>IF(A7412="","",VLOOKUP(A7412,Tabulka3[[Číslo smlouvy   u pravidelné činnosti]:[Příjmení]],3,0))</f>
        <v/>
      </c>
      <c r="C7412" s="15" t="str">
        <f>IF(A7412="","",VLOOKUP(A7412,Tabulka3[[Číslo smlouvy   u pravidelné činnosti]:[Příjmení]],4,0))</f>
        <v/>
      </c>
      <c r="F7412" s="94"/>
      <c r="H7412" s="113"/>
      <c r="I7412" s="113"/>
      <c r="K7412" s="15"/>
      <c r="L7412" s="15"/>
      <c r="M7412" s="15">
        <f t="shared" si="345"/>
        <v>1</v>
      </c>
      <c r="N7412" s="15" t="str">
        <f t="shared" si="346"/>
        <v>-</v>
      </c>
      <c r="O7412" s="150">
        <f t="shared" si="347"/>
        <v>0</v>
      </c>
      <c r="P7412" s="15" t="str">
        <f>IF(COUNTIF('Personálie dobrovolníků '!U:X,N7412)&gt;0,"ANO","")</f>
        <v/>
      </c>
      <c r="Q7412" s="15"/>
    </row>
    <row r="7413" spans="2:17" s="25" customFormat="1" x14ac:dyDescent="0.3">
      <c r="B7413" s="15" t="str">
        <f>IF(A7413="","",VLOOKUP(A7413,Tabulka3[[Číslo smlouvy   u pravidelné činnosti]:[Příjmení]],3,0))</f>
        <v/>
      </c>
      <c r="C7413" s="15" t="str">
        <f>IF(A7413="","",VLOOKUP(A7413,Tabulka3[[Číslo smlouvy   u pravidelné činnosti]:[Příjmení]],4,0))</f>
        <v/>
      </c>
      <c r="F7413" s="94"/>
      <c r="H7413" s="113"/>
      <c r="I7413" s="113"/>
      <c r="K7413" s="15"/>
      <c r="L7413" s="15"/>
      <c r="M7413" s="15">
        <f t="shared" si="345"/>
        <v>1</v>
      </c>
      <c r="N7413" s="15" t="str">
        <f t="shared" si="346"/>
        <v>-</v>
      </c>
      <c r="O7413" s="150">
        <f t="shared" si="347"/>
        <v>0</v>
      </c>
      <c r="P7413" s="15" t="str">
        <f>IF(COUNTIF('Personálie dobrovolníků '!U:X,N7413)&gt;0,"ANO","")</f>
        <v/>
      </c>
      <c r="Q7413" s="15"/>
    </row>
    <row r="7414" spans="2:17" s="25" customFormat="1" x14ac:dyDescent="0.3">
      <c r="B7414" s="15" t="str">
        <f>IF(A7414="","",VLOOKUP(A7414,Tabulka3[[Číslo smlouvy   u pravidelné činnosti]:[Příjmení]],3,0))</f>
        <v/>
      </c>
      <c r="C7414" s="15" t="str">
        <f>IF(A7414="","",VLOOKUP(A7414,Tabulka3[[Číslo smlouvy   u pravidelné činnosti]:[Příjmení]],4,0))</f>
        <v/>
      </c>
      <c r="F7414" s="94"/>
      <c r="H7414" s="113"/>
      <c r="I7414" s="113"/>
      <c r="K7414" s="15"/>
      <c r="L7414" s="15"/>
      <c r="M7414" s="15">
        <f t="shared" si="345"/>
        <v>1</v>
      </c>
      <c r="N7414" s="15" t="str">
        <f t="shared" si="346"/>
        <v>-</v>
      </c>
      <c r="O7414" s="150">
        <f t="shared" si="347"/>
        <v>0</v>
      </c>
      <c r="P7414" s="15" t="str">
        <f>IF(COUNTIF('Personálie dobrovolníků '!U:X,N7414)&gt;0,"ANO","")</f>
        <v/>
      </c>
      <c r="Q7414" s="15"/>
    </row>
    <row r="7415" spans="2:17" s="25" customFormat="1" x14ac:dyDescent="0.3">
      <c r="B7415" s="15" t="str">
        <f>IF(A7415="","",VLOOKUP(A7415,Tabulka3[[Číslo smlouvy   u pravidelné činnosti]:[Příjmení]],3,0))</f>
        <v/>
      </c>
      <c r="C7415" s="15" t="str">
        <f>IF(A7415="","",VLOOKUP(A7415,Tabulka3[[Číslo smlouvy   u pravidelné činnosti]:[Příjmení]],4,0))</f>
        <v/>
      </c>
      <c r="F7415" s="94"/>
      <c r="H7415" s="113"/>
      <c r="I7415" s="113"/>
      <c r="K7415" s="15"/>
      <c r="L7415" s="15"/>
      <c r="M7415" s="15">
        <f t="shared" si="345"/>
        <v>1</v>
      </c>
      <c r="N7415" s="15" t="str">
        <f t="shared" si="346"/>
        <v>-</v>
      </c>
      <c r="O7415" s="150">
        <f t="shared" si="347"/>
        <v>0</v>
      </c>
      <c r="P7415" s="15" t="str">
        <f>IF(COUNTIF('Personálie dobrovolníků '!U:X,N7415)&gt;0,"ANO","")</f>
        <v/>
      </c>
      <c r="Q7415" s="15"/>
    </row>
    <row r="7416" spans="2:17" s="25" customFormat="1" x14ac:dyDescent="0.3">
      <c r="B7416" s="15" t="str">
        <f>IF(A7416="","",VLOOKUP(A7416,Tabulka3[[Číslo smlouvy   u pravidelné činnosti]:[Příjmení]],3,0))</f>
        <v/>
      </c>
      <c r="C7416" s="15" t="str">
        <f>IF(A7416="","",VLOOKUP(A7416,Tabulka3[[Číslo smlouvy   u pravidelné činnosti]:[Příjmení]],4,0))</f>
        <v/>
      </c>
      <c r="F7416" s="94"/>
      <c r="H7416" s="113"/>
      <c r="I7416" s="113"/>
      <c r="K7416" s="15"/>
      <c r="L7416" s="15"/>
      <c r="M7416" s="15">
        <f t="shared" si="345"/>
        <v>1</v>
      </c>
      <c r="N7416" s="15" t="str">
        <f t="shared" si="346"/>
        <v>-</v>
      </c>
      <c r="O7416" s="150">
        <f t="shared" si="347"/>
        <v>0</v>
      </c>
      <c r="P7416" s="15" t="str">
        <f>IF(COUNTIF('Personálie dobrovolníků '!U:X,N7416)&gt;0,"ANO","")</f>
        <v/>
      </c>
      <c r="Q7416" s="15"/>
    </row>
    <row r="7417" spans="2:17" s="25" customFormat="1" x14ac:dyDescent="0.3">
      <c r="B7417" s="15" t="str">
        <f>IF(A7417="","",VLOOKUP(A7417,Tabulka3[[Číslo smlouvy   u pravidelné činnosti]:[Příjmení]],3,0))</f>
        <v/>
      </c>
      <c r="C7417" s="15" t="str">
        <f>IF(A7417="","",VLOOKUP(A7417,Tabulka3[[Číslo smlouvy   u pravidelné činnosti]:[Příjmení]],4,0))</f>
        <v/>
      </c>
      <c r="F7417" s="94"/>
      <c r="H7417" s="113"/>
      <c r="I7417" s="113"/>
      <c r="K7417" s="15"/>
      <c r="L7417" s="15"/>
      <c r="M7417" s="15">
        <f t="shared" si="345"/>
        <v>1</v>
      </c>
      <c r="N7417" s="15" t="str">
        <f t="shared" si="346"/>
        <v>-</v>
      </c>
      <c r="O7417" s="150">
        <f t="shared" si="347"/>
        <v>0</v>
      </c>
      <c r="P7417" s="15" t="str">
        <f>IF(COUNTIF('Personálie dobrovolníků '!U:X,N7417)&gt;0,"ANO","")</f>
        <v/>
      </c>
      <c r="Q7417" s="15"/>
    </row>
    <row r="7418" spans="2:17" s="25" customFormat="1" x14ac:dyDescent="0.3">
      <c r="B7418" s="15" t="str">
        <f>IF(A7418="","",VLOOKUP(A7418,Tabulka3[[Číslo smlouvy   u pravidelné činnosti]:[Příjmení]],3,0))</f>
        <v/>
      </c>
      <c r="C7418" s="15" t="str">
        <f>IF(A7418="","",VLOOKUP(A7418,Tabulka3[[Číslo smlouvy   u pravidelné činnosti]:[Příjmení]],4,0))</f>
        <v/>
      </c>
      <c r="F7418" s="94"/>
      <c r="H7418" s="113"/>
      <c r="I7418" s="113"/>
      <c r="K7418" s="15"/>
      <c r="L7418" s="15"/>
      <c r="M7418" s="15">
        <f t="shared" si="345"/>
        <v>1</v>
      </c>
      <c r="N7418" s="15" t="str">
        <f t="shared" si="346"/>
        <v>-</v>
      </c>
      <c r="O7418" s="150">
        <f t="shared" si="347"/>
        <v>0</v>
      </c>
      <c r="P7418" s="15" t="str">
        <f>IF(COUNTIF('Personálie dobrovolníků '!U:X,N7418)&gt;0,"ANO","")</f>
        <v/>
      </c>
      <c r="Q7418" s="15"/>
    </row>
    <row r="7419" spans="2:17" s="25" customFormat="1" x14ac:dyDescent="0.3">
      <c r="B7419" s="15" t="str">
        <f>IF(A7419="","",VLOOKUP(A7419,Tabulka3[[Číslo smlouvy   u pravidelné činnosti]:[Příjmení]],3,0))</f>
        <v/>
      </c>
      <c r="C7419" s="15" t="str">
        <f>IF(A7419="","",VLOOKUP(A7419,Tabulka3[[Číslo smlouvy   u pravidelné činnosti]:[Příjmení]],4,0))</f>
        <v/>
      </c>
      <c r="F7419" s="94"/>
      <c r="H7419" s="113"/>
      <c r="I7419" s="113"/>
      <c r="K7419" s="15"/>
      <c r="L7419" s="15"/>
      <c r="M7419" s="15">
        <f t="shared" si="345"/>
        <v>1</v>
      </c>
      <c r="N7419" s="15" t="str">
        <f t="shared" si="346"/>
        <v>-</v>
      </c>
      <c r="O7419" s="150">
        <f t="shared" si="347"/>
        <v>0</v>
      </c>
      <c r="P7419" s="15" t="str">
        <f>IF(COUNTIF('Personálie dobrovolníků '!U:X,N7419)&gt;0,"ANO","")</f>
        <v/>
      </c>
      <c r="Q7419" s="15"/>
    </row>
    <row r="7420" spans="2:17" s="25" customFormat="1" x14ac:dyDescent="0.3">
      <c r="B7420" s="15" t="str">
        <f>IF(A7420="","",VLOOKUP(A7420,Tabulka3[[Číslo smlouvy   u pravidelné činnosti]:[Příjmení]],3,0))</f>
        <v/>
      </c>
      <c r="C7420" s="15" t="str">
        <f>IF(A7420="","",VLOOKUP(A7420,Tabulka3[[Číslo smlouvy   u pravidelné činnosti]:[Příjmení]],4,0))</f>
        <v/>
      </c>
      <c r="F7420" s="94"/>
      <c r="H7420" s="113"/>
      <c r="I7420" s="113"/>
      <c r="K7420" s="15"/>
      <c r="L7420" s="15"/>
      <c r="M7420" s="15">
        <f t="shared" si="345"/>
        <v>1</v>
      </c>
      <c r="N7420" s="15" t="str">
        <f t="shared" si="346"/>
        <v>-</v>
      </c>
      <c r="O7420" s="150">
        <f t="shared" si="347"/>
        <v>0</v>
      </c>
      <c r="P7420" s="15" t="str">
        <f>IF(COUNTIF('Personálie dobrovolníků '!U:X,N7420)&gt;0,"ANO","")</f>
        <v/>
      </c>
      <c r="Q7420" s="15"/>
    </row>
    <row r="7421" spans="2:17" s="25" customFormat="1" x14ac:dyDescent="0.3">
      <c r="B7421" s="15" t="str">
        <f>IF(A7421="","",VLOOKUP(A7421,Tabulka3[[Číslo smlouvy   u pravidelné činnosti]:[Příjmení]],3,0))</f>
        <v/>
      </c>
      <c r="C7421" s="15" t="str">
        <f>IF(A7421="","",VLOOKUP(A7421,Tabulka3[[Číslo smlouvy   u pravidelné činnosti]:[Příjmení]],4,0))</f>
        <v/>
      </c>
      <c r="F7421" s="94"/>
      <c r="H7421" s="113"/>
      <c r="I7421" s="113"/>
      <c r="K7421" s="15"/>
      <c r="L7421" s="15"/>
      <c r="M7421" s="15">
        <f t="shared" si="345"/>
        <v>1</v>
      </c>
      <c r="N7421" s="15" t="str">
        <f t="shared" si="346"/>
        <v>-</v>
      </c>
      <c r="O7421" s="150">
        <f t="shared" si="347"/>
        <v>0</v>
      </c>
      <c r="P7421" s="15" t="str">
        <f>IF(COUNTIF('Personálie dobrovolníků '!U:X,N7421)&gt;0,"ANO","")</f>
        <v/>
      </c>
      <c r="Q7421" s="15"/>
    </row>
    <row r="7422" spans="2:17" s="25" customFormat="1" x14ac:dyDescent="0.3">
      <c r="B7422" s="15" t="str">
        <f>IF(A7422="","",VLOOKUP(A7422,Tabulka3[[Číslo smlouvy   u pravidelné činnosti]:[Příjmení]],3,0))</f>
        <v/>
      </c>
      <c r="C7422" s="15" t="str">
        <f>IF(A7422="","",VLOOKUP(A7422,Tabulka3[[Číslo smlouvy   u pravidelné činnosti]:[Příjmení]],4,0))</f>
        <v/>
      </c>
      <c r="F7422" s="94"/>
      <c r="H7422" s="113"/>
      <c r="I7422" s="113"/>
      <c r="K7422" s="15"/>
      <c r="L7422" s="15"/>
      <c r="M7422" s="15">
        <f t="shared" si="345"/>
        <v>1</v>
      </c>
      <c r="N7422" s="15" t="str">
        <f t="shared" si="346"/>
        <v>-</v>
      </c>
      <c r="O7422" s="150">
        <f t="shared" si="347"/>
        <v>0</v>
      </c>
      <c r="P7422" s="15" t="str">
        <f>IF(COUNTIF('Personálie dobrovolníků '!U:X,N7422)&gt;0,"ANO","")</f>
        <v/>
      </c>
      <c r="Q7422" s="15"/>
    </row>
    <row r="7423" spans="2:17" s="25" customFormat="1" x14ac:dyDescent="0.3">
      <c r="B7423" s="15" t="str">
        <f>IF(A7423="","",VLOOKUP(A7423,Tabulka3[[Číslo smlouvy   u pravidelné činnosti]:[Příjmení]],3,0))</f>
        <v/>
      </c>
      <c r="C7423" s="15" t="str">
        <f>IF(A7423="","",VLOOKUP(A7423,Tabulka3[[Číslo smlouvy   u pravidelné činnosti]:[Příjmení]],4,0))</f>
        <v/>
      </c>
      <c r="F7423" s="94"/>
      <c r="H7423" s="113"/>
      <c r="I7423" s="113"/>
      <c r="K7423" s="15"/>
      <c r="L7423" s="15"/>
      <c r="M7423" s="15">
        <f t="shared" si="345"/>
        <v>1</v>
      </c>
      <c r="N7423" s="15" t="str">
        <f t="shared" si="346"/>
        <v>-</v>
      </c>
      <c r="O7423" s="150">
        <f t="shared" si="347"/>
        <v>0</v>
      </c>
      <c r="P7423" s="15" t="str">
        <f>IF(COUNTIF('Personálie dobrovolníků '!U:X,N7423)&gt;0,"ANO","")</f>
        <v/>
      </c>
      <c r="Q7423" s="15"/>
    </row>
    <row r="7424" spans="2:17" s="25" customFormat="1" x14ac:dyDescent="0.3">
      <c r="B7424" s="15" t="str">
        <f>IF(A7424="","",VLOOKUP(A7424,Tabulka3[[Číslo smlouvy   u pravidelné činnosti]:[Příjmení]],3,0))</f>
        <v/>
      </c>
      <c r="C7424" s="15" t="str">
        <f>IF(A7424="","",VLOOKUP(A7424,Tabulka3[[Číslo smlouvy   u pravidelné činnosti]:[Příjmení]],4,0))</f>
        <v/>
      </c>
      <c r="F7424" s="94"/>
      <c r="H7424" s="113"/>
      <c r="I7424" s="113"/>
      <c r="K7424" s="15"/>
      <c r="L7424" s="15"/>
      <c r="M7424" s="15">
        <f t="shared" si="345"/>
        <v>1</v>
      </c>
      <c r="N7424" s="15" t="str">
        <f t="shared" si="346"/>
        <v>-</v>
      </c>
      <c r="O7424" s="150">
        <f t="shared" si="347"/>
        <v>0</v>
      </c>
      <c r="P7424" s="15" t="str">
        <f>IF(COUNTIF('Personálie dobrovolníků '!U:X,N7424)&gt;0,"ANO","")</f>
        <v/>
      </c>
      <c r="Q7424" s="15"/>
    </row>
    <row r="7425" spans="2:17" s="25" customFormat="1" x14ac:dyDescent="0.3">
      <c r="B7425" s="15" t="str">
        <f>IF(A7425="","",VLOOKUP(A7425,Tabulka3[[Číslo smlouvy   u pravidelné činnosti]:[Příjmení]],3,0))</f>
        <v/>
      </c>
      <c r="C7425" s="15" t="str">
        <f>IF(A7425="","",VLOOKUP(A7425,Tabulka3[[Číslo smlouvy   u pravidelné činnosti]:[Příjmení]],4,0))</f>
        <v/>
      </c>
      <c r="F7425" s="94"/>
      <c r="H7425" s="113"/>
      <c r="I7425" s="113"/>
      <c r="K7425" s="15"/>
      <c r="L7425" s="15"/>
      <c r="M7425" s="15">
        <f t="shared" si="345"/>
        <v>1</v>
      </c>
      <c r="N7425" s="15" t="str">
        <f t="shared" si="346"/>
        <v>-</v>
      </c>
      <c r="O7425" s="150">
        <f t="shared" si="347"/>
        <v>0</v>
      </c>
      <c r="P7425" s="15" t="str">
        <f>IF(COUNTIF('Personálie dobrovolníků '!U:X,N7425)&gt;0,"ANO","")</f>
        <v/>
      </c>
      <c r="Q7425" s="15"/>
    </row>
    <row r="7426" spans="2:17" s="25" customFormat="1" x14ac:dyDescent="0.3">
      <c r="B7426" s="15" t="str">
        <f>IF(A7426="","",VLOOKUP(A7426,Tabulka3[[Číslo smlouvy   u pravidelné činnosti]:[Příjmení]],3,0))</f>
        <v/>
      </c>
      <c r="C7426" s="15" t="str">
        <f>IF(A7426="","",VLOOKUP(A7426,Tabulka3[[Číslo smlouvy   u pravidelné činnosti]:[Příjmení]],4,0))</f>
        <v/>
      </c>
      <c r="F7426" s="94"/>
      <c r="H7426" s="113"/>
      <c r="I7426" s="113"/>
      <c r="K7426" s="15"/>
      <c r="L7426" s="15"/>
      <c r="M7426" s="15">
        <f t="shared" si="345"/>
        <v>1</v>
      </c>
      <c r="N7426" s="15" t="str">
        <f t="shared" si="346"/>
        <v>-</v>
      </c>
      <c r="O7426" s="150">
        <f t="shared" si="347"/>
        <v>0</v>
      </c>
      <c r="P7426" s="15" t="str">
        <f>IF(COUNTIF('Personálie dobrovolníků '!U:X,N7426)&gt;0,"ANO","")</f>
        <v/>
      </c>
      <c r="Q7426" s="15"/>
    </row>
    <row r="7427" spans="2:17" s="25" customFormat="1" x14ac:dyDescent="0.3">
      <c r="B7427" s="15" t="str">
        <f>IF(A7427="","",VLOOKUP(A7427,Tabulka3[[Číslo smlouvy   u pravidelné činnosti]:[Příjmení]],3,0))</f>
        <v/>
      </c>
      <c r="C7427" s="15" t="str">
        <f>IF(A7427="","",VLOOKUP(A7427,Tabulka3[[Číslo smlouvy   u pravidelné činnosti]:[Příjmení]],4,0))</f>
        <v/>
      </c>
      <c r="F7427" s="94"/>
      <c r="H7427" s="113"/>
      <c r="I7427" s="113"/>
      <c r="K7427" s="15"/>
      <c r="L7427" s="15"/>
      <c r="M7427" s="15">
        <f t="shared" si="345"/>
        <v>1</v>
      </c>
      <c r="N7427" s="15" t="str">
        <f t="shared" si="346"/>
        <v>-</v>
      </c>
      <c r="O7427" s="150">
        <f t="shared" si="347"/>
        <v>0</v>
      </c>
      <c r="P7427" s="15" t="str">
        <f>IF(COUNTIF('Personálie dobrovolníků '!U:X,N7427)&gt;0,"ANO","")</f>
        <v/>
      </c>
      <c r="Q7427" s="15"/>
    </row>
    <row r="7428" spans="2:17" s="25" customFormat="1" x14ac:dyDescent="0.3">
      <c r="B7428" s="15" t="str">
        <f>IF(A7428="","",VLOOKUP(A7428,Tabulka3[[Číslo smlouvy   u pravidelné činnosti]:[Příjmení]],3,0))</f>
        <v/>
      </c>
      <c r="C7428" s="15" t="str">
        <f>IF(A7428="","",VLOOKUP(A7428,Tabulka3[[Číslo smlouvy   u pravidelné činnosti]:[Příjmení]],4,0))</f>
        <v/>
      </c>
      <c r="F7428" s="94"/>
      <c r="H7428" s="113"/>
      <c r="I7428" s="113"/>
      <c r="K7428" s="15"/>
      <c r="L7428" s="15"/>
      <c r="M7428" s="15">
        <f t="shared" ref="M7428:M7491" si="348">IF(OR(
   AND($H7428=$K$12, $I7428=$L$4),
   AND($H7428=$K$12, $I7428=$L$5),
   AND($H7428=$K$12, $I7428=$L$6),
   AND($H7428=$K$12, $I7428=$L$7),
   AND($H7428=$K$11, $I7428=$L$4),
   AND($H7428=$K$11, $I7428=$L$5),
   AND($H7428=$K$11, $I7428=$L$6),
   AND($H7428=$K$11, $I7428=$L$7),
   AND($H7428=$K$5, $I7428=$L$5),
   AND($H7428=$K$6, $I7428=$L$4),
   AND($H7428=$K$6, $I7428=$L$5),
   AND($H7428=$K$6, $I7428=$L$7),
   AND($H7428=$K$4, $I7428=$L$6),
), 0, 1)</f>
        <v>1</v>
      </c>
      <c r="N7428" s="15" t="str">
        <f t="shared" ref="N7428:N7491" si="349">A7428 &amp; "-" &amp; J7428</f>
        <v>-</v>
      </c>
      <c r="O7428" s="150">
        <f t="shared" ref="O7428:O7491" si="350">IF(AND(M7428&lt;&gt;0, P7428="ANO"), 1, 0)</f>
        <v>0</v>
      </c>
      <c r="P7428" s="15" t="str">
        <f>IF(COUNTIF('Personálie dobrovolníků '!U:X,N7428)&gt;0,"ANO","")</f>
        <v/>
      </c>
      <c r="Q7428" s="15"/>
    </row>
    <row r="7429" spans="2:17" s="25" customFormat="1" x14ac:dyDescent="0.3">
      <c r="B7429" s="15" t="str">
        <f>IF(A7429="","",VLOOKUP(A7429,Tabulka3[[Číslo smlouvy   u pravidelné činnosti]:[Příjmení]],3,0))</f>
        <v/>
      </c>
      <c r="C7429" s="15" t="str">
        <f>IF(A7429="","",VLOOKUP(A7429,Tabulka3[[Číslo smlouvy   u pravidelné činnosti]:[Příjmení]],4,0))</f>
        <v/>
      </c>
      <c r="F7429" s="94"/>
      <c r="H7429" s="113"/>
      <c r="I7429" s="113"/>
      <c r="K7429" s="15"/>
      <c r="L7429" s="15"/>
      <c r="M7429" s="15">
        <f t="shared" si="348"/>
        <v>1</v>
      </c>
      <c r="N7429" s="15" t="str">
        <f t="shared" si="349"/>
        <v>-</v>
      </c>
      <c r="O7429" s="150">
        <f t="shared" si="350"/>
        <v>0</v>
      </c>
      <c r="P7429" s="15" t="str">
        <f>IF(COUNTIF('Personálie dobrovolníků '!U:X,N7429)&gt;0,"ANO","")</f>
        <v/>
      </c>
      <c r="Q7429" s="15"/>
    </row>
    <row r="7430" spans="2:17" s="25" customFormat="1" x14ac:dyDescent="0.3">
      <c r="B7430" s="15" t="str">
        <f>IF(A7430="","",VLOOKUP(A7430,Tabulka3[[Číslo smlouvy   u pravidelné činnosti]:[Příjmení]],3,0))</f>
        <v/>
      </c>
      <c r="C7430" s="15" t="str">
        <f>IF(A7430="","",VLOOKUP(A7430,Tabulka3[[Číslo smlouvy   u pravidelné činnosti]:[Příjmení]],4,0))</f>
        <v/>
      </c>
      <c r="F7430" s="94"/>
      <c r="H7430" s="113"/>
      <c r="I7430" s="113"/>
      <c r="K7430" s="15"/>
      <c r="L7430" s="15"/>
      <c r="M7430" s="15">
        <f t="shared" si="348"/>
        <v>1</v>
      </c>
      <c r="N7430" s="15" t="str">
        <f t="shared" si="349"/>
        <v>-</v>
      </c>
      <c r="O7430" s="150">
        <f t="shared" si="350"/>
        <v>0</v>
      </c>
      <c r="P7430" s="15" t="str">
        <f>IF(COUNTIF('Personálie dobrovolníků '!U:X,N7430)&gt;0,"ANO","")</f>
        <v/>
      </c>
      <c r="Q7430" s="15"/>
    </row>
    <row r="7431" spans="2:17" s="25" customFormat="1" x14ac:dyDescent="0.3">
      <c r="B7431" s="15" t="str">
        <f>IF(A7431="","",VLOOKUP(A7431,Tabulka3[[Číslo smlouvy   u pravidelné činnosti]:[Příjmení]],3,0))</f>
        <v/>
      </c>
      <c r="C7431" s="15" t="str">
        <f>IF(A7431="","",VLOOKUP(A7431,Tabulka3[[Číslo smlouvy   u pravidelné činnosti]:[Příjmení]],4,0))</f>
        <v/>
      </c>
      <c r="F7431" s="94"/>
      <c r="H7431" s="113"/>
      <c r="I7431" s="113"/>
      <c r="K7431" s="15"/>
      <c r="L7431" s="15"/>
      <c r="M7431" s="15">
        <f t="shared" si="348"/>
        <v>1</v>
      </c>
      <c r="N7431" s="15" t="str">
        <f t="shared" si="349"/>
        <v>-</v>
      </c>
      <c r="O7431" s="150">
        <f t="shared" si="350"/>
        <v>0</v>
      </c>
      <c r="P7431" s="15" t="str">
        <f>IF(COUNTIF('Personálie dobrovolníků '!U:X,N7431)&gt;0,"ANO","")</f>
        <v/>
      </c>
      <c r="Q7431" s="15"/>
    </row>
    <row r="7432" spans="2:17" s="25" customFormat="1" x14ac:dyDescent="0.3">
      <c r="B7432" s="15" t="str">
        <f>IF(A7432="","",VLOOKUP(A7432,Tabulka3[[Číslo smlouvy   u pravidelné činnosti]:[Příjmení]],3,0))</f>
        <v/>
      </c>
      <c r="C7432" s="15" t="str">
        <f>IF(A7432="","",VLOOKUP(A7432,Tabulka3[[Číslo smlouvy   u pravidelné činnosti]:[Příjmení]],4,0))</f>
        <v/>
      </c>
      <c r="F7432" s="94"/>
      <c r="H7432" s="113"/>
      <c r="I7432" s="113"/>
      <c r="K7432" s="15"/>
      <c r="L7432" s="15"/>
      <c r="M7432" s="15">
        <f t="shared" si="348"/>
        <v>1</v>
      </c>
      <c r="N7432" s="15" t="str">
        <f t="shared" si="349"/>
        <v>-</v>
      </c>
      <c r="O7432" s="150">
        <f t="shared" si="350"/>
        <v>0</v>
      </c>
      <c r="P7432" s="15" t="str">
        <f>IF(COUNTIF('Personálie dobrovolníků '!U:X,N7432)&gt;0,"ANO","")</f>
        <v/>
      </c>
      <c r="Q7432" s="15"/>
    </row>
    <row r="7433" spans="2:17" s="25" customFormat="1" x14ac:dyDescent="0.3">
      <c r="B7433" s="15" t="str">
        <f>IF(A7433="","",VLOOKUP(A7433,Tabulka3[[Číslo smlouvy   u pravidelné činnosti]:[Příjmení]],3,0))</f>
        <v/>
      </c>
      <c r="C7433" s="15" t="str">
        <f>IF(A7433="","",VLOOKUP(A7433,Tabulka3[[Číslo smlouvy   u pravidelné činnosti]:[Příjmení]],4,0))</f>
        <v/>
      </c>
      <c r="F7433" s="94"/>
      <c r="H7433" s="113"/>
      <c r="I7433" s="113"/>
      <c r="K7433" s="15"/>
      <c r="L7433" s="15"/>
      <c r="M7433" s="15">
        <f t="shared" si="348"/>
        <v>1</v>
      </c>
      <c r="N7433" s="15" t="str">
        <f t="shared" si="349"/>
        <v>-</v>
      </c>
      <c r="O7433" s="150">
        <f t="shared" si="350"/>
        <v>0</v>
      </c>
      <c r="P7433" s="15" t="str">
        <f>IF(COUNTIF('Personálie dobrovolníků '!U:X,N7433)&gt;0,"ANO","")</f>
        <v/>
      </c>
      <c r="Q7433" s="15"/>
    </row>
    <row r="7434" spans="2:17" s="25" customFormat="1" x14ac:dyDescent="0.3">
      <c r="B7434" s="15" t="str">
        <f>IF(A7434="","",VLOOKUP(A7434,Tabulka3[[Číslo smlouvy   u pravidelné činnosti]:[Příjmení]],3,0))</f>
        <v/>
      </c>
      <c r="C7434" s="15" t="str">
        <f>IF(A7434="","",VLOOKUP(A7434,Tabulka3[[Číslo smlouvy   u pravidelné činnosti]:[Příjmení]],4,0))</f>
        <v/>
      </c>
      <c r="F7434" s="94"/>
      <c r="H7434" s="113"/>
      <c r="I7434" s="113"/>
      <c r="K7434" s="15"/>
      <c r="L7434" s="15"/>
      <c r="M7434" s="15">
        <f t="shared" si="348"/>
        <v>1</v>
      </c>
      <c r="N7434" s="15" t="str">
        <f t="shared" si="349"/>
        <v>-</v>
      </c>
      <c r="O7434" s="150">
        <f t="shared" si="350"/>
        <v>0</v>
      </c>
      <c r="P7434" s="15" t="str">
        <f>IF(COUNTIF('Personálie dobrovolníků '!U:X,N7434)&gt;0,"ANO","")</f>
        <v/>
      </c>
      <c r="Q7434" s="15"/>
    </row>
    <row r="7435" spans="2:17" s="25" customFormat="1" x14ac:dyDescent="0.3">
      <c r="B7435" s="15" t="str">
        <f>IF(A7435="","",VLOOKUP(A7435,Tabulka3[[Číslo smlouvy   u pravidelné činnosti]:[Příjmení]],3,0))</f>
        <v/>
      </c>
      <c r="C7435" s="15" t="str">
        <f>IF(A7435="","",VLOOKUP(A7435,Tabulka3[[Číslo smlouvy   u pravidelné činnosti]:[Příjmení]],4,0))</f>
        <v/>
      </c>
      <c r="F7435" s="94"/>
      <c r="H7435" s="113"/>
      <c r="I7435" s="113"/>
      <c r="K7435" s="15"/>
      <c r="L7435" s="15"/>
      <c r="M7435" s="15">
        <f t="shared" si="348"/>
        <v>1</v>
      </c>
      <c r="N7435" s="15" t="str">
        <f t="shared" si="349"/>
        <v>-</v>
      </c>
      <c r="O7435" s="150">
        <f t="shared" si="350"/>
        <v>0</v>
      </c>
      <c r="P7435" s="15" t="str">
        <f>IF(COUNTIF('Personálie dobrovolníků '!U:X,N7435)&gt;0,"ANO","")</f>
        <v/>
      </c>
      <c r="Q7435" s="15"/>
    </row>
    <row r="7436" spans="2:17" s="25" customFormat="1" x14ac:dyDescent="0.3">
      <c r="B7436" s="15" t="str">
        <f>IF(A7436="","",VLOOKUP(A7436,Tabulka3[[Číslo smlouvy   u pravidelné činnosti]:[Příjmení]],3,0))</f>
        <v/>
      </c>
      <c r="C7436" s="15" t="str">
        <f>IF(A7436="","",VLOOKUP(A7436,Tabulka3[[Číslo smlouvy   u pravidelné činnosti]:[Příjmení]],4,0))</f>
        <v/>
      </c>
      <c r="F7436" s="94"/>
      <c r="H7436" s="113"/>
      <c r="I7436" s="113"/>
      <c r="K7436" s="15"/>
      <c r="L7436" s="15"/>
      <c r="M7436" s="15">
        <f t="shared" si="348"/>
        <v>1</v>
      </c>
      <c r="N7436" s="15" t="str">
        <f t="shared" si="349"/>
        <v>-</v>
      </c>
      <c r="O7436" s="150">
        <f t="shared" si="350"/>
        <v>0</v>
      </c>
      <c r="P7436" s="15" t="str">
        <f>IF(COUNTIF('Personálie dobrovolníků '!U:X,N7436)&gt;0,"ANO","")</f>
        <v/>
      </c>
      <c r="Q7436" s="15"/>
    </row>
    <row r="7437" spans="2:17" s="25" customFormat="1" x14ac:dyDescent="0.3">
      <c r="B7437" s="15" t="str">
        <f>IF(A7437="","",VLOOKUP(A7437,Tabulka3[[Číslo smlouvy   u pravidelné činnosti]:[Příjmení]],3,0))</f>
        <v/>
      </c>
      <c r="C7437" s="15" t="str">
        <f>IF(A7437="","",VLOOKUP(A7437,Tabulka3[[Číslo smlouvy   u pravidelné činnosti]:[Příjmení]],4,0))</f>
        <v/>
      </c>
      <c r="F7437" s="94"/>
      <c r="H7437" s="113"/>
      <c r="I7437" s="113"/>
      <c r="K7437" s="15"/>
      <c r="L7437" s="15"/>
      <c r="M7437" s="15">
        <f t="shared" si="348"/>
        <v>1</v>
      </c>
      <c r="N7437" s="15" t="str">
        <f t="shared" si="349"/>
        <v>-</v>
      </c>
      <c r="O7437" s="150">
        <f t="shared" si="350"/>
        <v>0</v>
      </c>
      <c r="P7437" s="15" t="str">
        <f>IF(COUNTIF('Personálie dobrovolníků '!U:X,N7437)&gt;0,"ANO","")</f>
        <v/>
      </c>
      <c r="Q7437" s="15"/>
    </row>
    <row r="7438" spans="2:17" s="25" customFormat="1" x14ac:dyDescent="0.3">
      <c r="B7438" s="15" t="str">
        <f>IF(A7438="","",VLOOKUP(A7438,Tabulka3[[Číslo smlouvy   u pravidelné činnosti]:[Příjmení]],3,0))</f>
        <v/>
      </c>
      <c r="C7438" s="15" t="str">
        <f>IF(A7438="","",VLOOKUP(A7438,Tabulka3[[Číslo smlouvy   u pravidelné činnosti]:[Příjmení]],4,0))</f>
        <v/>
      </c>
      <c r="F7438" s="94"/>
      <c r="H7438" s="113"/>
      <c r="I7438" s="113"/>
      <c r="K7438" s="15"/>
      <c r="L7438" s="15"/>
      <c r="M7438" s="15">
        <f t="shared" si="348"/>
        <v>1</v>
      </c>
      <c r="N7438" s="15" t="str">
        <f t="shared" si="349"/>
        <v>-</v>
      </c>
      <c r="O7438" s="150">
        <f t="shared" si="350"/>
        <v>0</v>
      </c>
      <c r="P7438" s="15" t="str">
        <f>IF(COUNTIF('Personálie dobrovolníků '!U:X,N7438)&gt;0,"ANO","")</f>
        <v/>
      </c>
      <c r="Q7438" s="15"/>
    </row>
    <row r="7439" spans="2:17" s="25" customFormat="1" x14ac:dyDescent="0.3">
      <c r="B7439" s="15" t="str">
        <f>IF(A7439="","",VLOOKUP(A7439,Tabulka3[[Číslo smlouvy   u pravidelné činnosti]:[Příjmení]],3,0))</f>
        <v/>
      </c>
      <c r="C7439" s="15" t="str">
        <f>IF(A7439="","",VLOOKUP(A7439,Tabulka3[[Číslo smlouvy   u pravidelné činnosti]:[Příjmení]],4,0))</f>
        <v/>
      </c>
      <c r="F7439" s="94"/>
      <c r="H7439" s="113"/>
      <c r="I7439" s="113"/>
      <c r="K7439" s="15"/>
      <c r="L7439" s="15"/>
      <c r="M7439" s="15">
        <f t="shared" si="348"/>
        <v>1</v>
      </c>
      <c r="N7439" s="15" t="str">
        <f t="shared" si="349"/>
        <v>-</v>
      </c>
      <c r="O7439" s="150">
        <f t="shared" si="350"/>
        <v>0</v>
      </c>
      <c r="P7439" s="15" t="str">
        <f>IF(COUNTIF('Personálie dobrovolníků '!U:X,N7439)&gt;0,"ANO","")</f>
        <v/>
      </c>
      <c r="Q7439" s="15"/>
    </row>
    <row r="7440" spans="2:17" s="25" customFormat="1" x14ac:dyDescent="0.3">
      <c r="B7440" s="15" t="str">
        <f>IF(A7440="","",VLOOKUP(A7440,Tabulka3[[Číslo smlouvy   u pravidelné činnosti]:[Příjmení]],3,0))</f>
        <v/>
      </c>
      <c r="C7440" s="15" t="str">
        <f>IF(A7440="","",VLOOKUP(A7440,Tabulka3[[Číslo smlouvy   u pravidelné činnosti]:[Příjmení]],4,0))</f>
        <v/>
      </c>
      <c r="F7440" s="94"/>
      <c r="H7440" s="113"/>
      <c r="I7440" s="113"/>
      <c r="K7440" s="15"/>
      <c r="L7440" s="15"/>
      <c r="M7440" s="15">
        <f t="shared" si="348"/>
        <v>1</v>
      </c>
      <c r="N7440" s="15" t="str">
        <f t="shared" si="349"/>
        <v>-</v>
      </c>
      <c r="O7440" s="150">
        <f t="shared" si="350"/>
        <v>0</v>
      </c>
      <c r="P7440" s="15" t="str">
        <f>IF(COUNTIF('Personálie dobrovolníků '!U:X,N7440)&gt;0,"ANO","")</f>
        <v/>
      </c>
      <c r="Q7440" s="15"/>
    </row>
    <row r="7441" spans="2:17" s="25" customFormat="1" x14ac:dyDescent="0.3">
      <c r="B7441" s="15" t="str">
        <f>IF(A7441="","",VLOOKUP(A7441,Tabulka3[[Číslo smlouvy   u pravidelné činnosti]:[Příjmení]],3,0))</f>
        <v/>
      </c>
      <c r="C7441" s="15" t="str">
        <f>IF(A7441="","",VLOOKUP(A7441,Tabulka3[[Číslo smlouvy   u pravidelné činnosti]:[Příjmení]],4,0))</f>
        <v/>
      </c>
      <c r="F7441" s="94"/>
      <c r="H7441" s="113"/>
      <c r="I7441" s="113"/>
      <c r="K7441" s="15"/>
      <c r="L7441" s="15"/>
      <c r="M7441" s="15">
        <f t="shared" si="348"/>
        <v>1</v>
      </c>
      <c r="N7441" s="15" t="str">
        <f t="shared" si="349"/>
        <v>-</v>
      </c>
      <c r="O7441" s="150">
        <f t="shared" si="350"/>
        <v>0</v>
      </c>
      <c r="P7441" s="15" t="str">
        <f>IF(COUNTIF('Personálie dobrovolníků '!U:X,N7441)&gt;0,"ANO","")</f>
        <v/>
      </c>
      <c r="Q7441" s="15"/>
    </row>
    <row r="7442" spans="2:17" s="25" customFormat="1" x14ac:dyDescent="0.3">
      <c r="B7442" s="15" t="str">
        <f>IF(A7442="","",VLOOKUP(A7442,Tabulka3[[Číslo smlouvy   u pravidelné činnosti]:[Příjmení]],3,0))</f>
        <v/>
      </c>
      <c r="C7442" s="15" t="str">
        <f>IF(A7442="","",VLOOKUP(A7442,Tabulka3[[Číslo smlouvy   u pravidelné činnosti]:[Příjmení]],4,0))</f>
        <v/>
      </c>
      <c r="F7442" s="94"/>
      <c r="H7442" s="113"/>
      <c r="I7442" s="113"/>
      <c r="K7442" s="15"/>
      <c r="L7442" s="15"/>
      <c r="M7442" s="15">
        <f t="shared" si="348"/>
        <v>1</v>
      </c>
      <c r="N7442" s="15" t="str">
        <f t="shared" si="349"/>
        <v>-</v>
      </c>
      <c r="O7442" s="150">
        <f t="shared" si="350"/>
        <v>0</v>
      </c>
      <c r="P7442" s="15" t="str">
        <f>IF(COUNTIF('Personálie dobrovolníků '!U:X,N7442)&gt;0,"ANO","")</f>
        <v/>
      </c>
      <c r="Q7442" s="15"/>
    </row>
    <row r="7443" spans="2:17" s="25" customFormat="1" x14ac:dyDescent="0.3">
      <c r="B7443" s="15" t="str">
        <f>IF(A7443="","",VLOOKUP(A7443,Tabulka3[[Číslo smlouvy   u pravidelné činnosti]:[Příjmení]],3,0))</f>
        <v/>
      </c>
      <c r="C7443" s="15" t="str">
        <f>IF(A7443="","",VLOOKUP(A7443,Tabulka3[[Číslo smlouvy   u pravidelné činnosti]:[Příjmení]],4,0))</f>
        <v/>
      </c>
      <c r="F7443" s="94"/>
      <c r="H7443" s="113"/>
      <c r="I7443" s="113"/>
      <c r="K7443" s="15"/>
      <c r="L7443" s="15"/>
      <c r="M7443" s="15">
        <f t="shared" si="348"/>
        <v>1</v>
      </c>
      <c r="N7443" s="15" t="str">
        <f t="shared" si="349"/>
        <v>-</v>
      </c>
      <c r="O7443" s="150">
        <f t="shared" si="350"/>
        <v>0</v>
      </c>
      <c r="P7443" s="15" t="str">
        <f>IF(COUNTIF('Personálie dobrovolníků '!U:X,N7443)&gt;0,"ANO","")</f>
        <v/>
      </c>
      <c r="Q7443" s="15"/>
    </row>
    <row r="7444" spans="2:17" s="25" customFormat="1" x14ac:dyDescent="0.3">
      <c r="B7444" s="15" t="str">
        <f>IF(A7444="","",VLOOKUP(A7444,Tabulka3[[Číslo smlouvy   u pravidelné činnosti]:[Příjmení]],3,0))</f>
        <v/>
      </c>
      <c r="C7444" s="15" t="str">
        <f>IF(A7444="","",VLOOKUP(A7444,Tabulka3[[Číslo smlouvy   u pravidelné činnosti]:[Příjmení]],4,0))</f>
        <v/>
      </c>
      <c r="F7444" s="94"/>
      <c r="H7444" s="113"/>
      <c r="I7444" s="113"/>
      <c r="K7444" s="15"/>
      <c r="L7444" s="15"/>
      <c r="M7444" s="15">
        <f t="shared" si="348"/>
        <v>1</v>
      </c>
      <c r="N7444" s="15" t="str">
        <f t="shared" si="349"/>
        <v>-</v>
      </c>
      <c r="O7444" s="150">
        <f t="shared" si="350"/>
        <v>0</v>
      </c>
      <c r="P7444" s="15" t="str">
        <f>IF(COUNTIF('Personálie dobrovolníků '!U:X,N7444)&gt;0,"ANO","")</f>
        <v/>
      </c>
      <c r="Q7444" s="15"/>
    </row>
    <row r="7445" spans="2:17" s="25" customFormat="1" x14ac:dyDescent="0.3">
      <c r="B7445" s="15" t="str">
        <f>IF(A7445="","",VLOOKUP(A7445,Tabulka3[[Číslo smlouvy   u pravidelné činnosti]:[Příjmení]],3,0))</f>
        <v/>
      </c>
      <c r="C7445" s="15" t="str">
        <f>IF(A7445="","",VLOOKUP(A7445,Tabulka3[[Číslo smlouvy   u pravidelné činnosti]:[Příjmení]],4,0))</f>
        <v/>
      </c>
      <c r="F7445" s="94"/>
      <c r="H7445" s="113"/>
      <c r="I7445" s="113"/>
      <c r="K7445" s="15"/>
      <c r="L7445" s="15"/>
      <c r="M7445" s="15">
        <f t="shared" si="348"/>
        <v>1</v>
      </c>
      <c r="N7445" s="15" t="str">
        <f t="shared" si="349"/>
        <v>-</v>
      </c>
      <c r="O7445" s="150">
        <f t="shared" si="350"/>
        <v>0</v>
      </c>
      <c r="P7445" s="15" t="str">
        <f>IF(COUNTIF('Personálie dobrovolníků '!U:X,N7445)&gt;0,"ANO","")</f>
        <v/>
      </c>
      <c r="Q7445" s="15"/>
    </row>
    <row r="7446" spans="2:17" s="25" customFormat="1" x14ac:dyDescent="0.3">
      <c r="B7446" s="15" t="str">
        <f>IF(A7446="","",VLOOKUP(A7446,Tabulka3[[Číslo smlouvy   u pravidelné činnosti]:[Příjmení]],3,0))</f>
        <v/>
      </c>
      <c r="C7446" s="15" t="str">
        <f>IF(A7446="","",VLOOKUP(A7446,Tabulka3[[Číslo smlouvy   u pravidelné činnosti]:[Příjmení]],4,0))</f>
        <v/>
      </c>
      <c r="F7446" s="94"/>
      <c r="H7446" s="113"/>
      <c r="I7446" s="113"/>
      <c r="K7446" s="15"/>
      <c r="L7446" s="15"/>
      <c r="M7446" s="15">
        <f t="shared" si="348"/>
        <v>1</v>
      </c>
      <c r="N7446" s="15" t="str">
        <f t="shared" si="349"/>
        <v>-</v>
      </c>
      <c r="O7446" s="150">
        <f t="shared" si="350"/>
        <v>0</v>
      </c>
      <c r="P7446" s="15" t="str">
        <f>IF(COUNTIF('Personálie dobrovolníků '!U:X,N7446)&gt;0,"ANO","")</f>
        <v/>
      </c>
      <c r="Q7446" s="15"/>
    </row>
    <row r="7447" spans="2:17" s="25" customFormat="1" x14ac:dyDescent="0.3">
      <c r="B7447" s="15" t="str">
        <f>IF(A7447="","",VLOOKUP(A7447,Tabulka3[[Číslo smlouvy   u pravidelné činnosti]:[Příjmení]],3,0))</f>
        <v/>
      </c>
      <c r="C7447" s="15" t="str">
        <f>IF(A7447="","",VLOOKUP(A7447,Tabulka3[[Číslo smlouvy   u pravidelné činnosti]:[Příjmení]],4,0))</f>
        <v/>
      </c>
      <c r="F7447" s="94"/>
      <c r="H7447" s="113"/>
      <c r="I7447" s="113"/>
      <c r="K7447" s="15"/>
      <c r="L7447" s="15"/>
      <c r="M7447" s="15">
        <f t="shared" si="348"/>
        <v>1</v>
      </c>
      <c r="N7447" s="15" t="str">
        <f t="shared" si="349"/>
        <v>-</v>
      </c>
      <c r="O7447" s="150">
        <f t="shared" si="350"/>
        <v>0</v>
      </c>
      <c r="P7447" s="15" t="str">
        <f>IF(COUNTIF('Personálie dobrovolníků '!U:X,N7447)&gt;0,"ANO","")</f>
        <v/>
      </c>
      <c r="Q7447" s="15"/>
    </row>
    <row r="7448" spans="2:17" s="25" customFormat="1" x14ac:dyDescent="0.3">
      <c r="B7448" s="15" t="str">
        <f>IF(A7448="","",VLOOKUP(A7448,Tabulka3[[Číslo smlouvy   u pravidelné činnosti]:[Příjmení]],3,0))</f>
        <v/>
      </c>
      <c r="C7448" s="15" t="str">
        <f>IF(A7448="","",VLOOKUP(A7448,Tabulka3[[Číslo smlouvy   u pravidelné činnosti]:[Příjmení]],4,0))</f>
        <v/>
      </c>
      <c r="F7448" s="94"/>
      <c r="H7448" s="113"/>
      <c r="I7448" s="113"/>
      <c r="K7448" s="15"/>
      <c r="L7448" s="15"/>
      <c r="M7448" s="15">
        <f t="shared" si="348"/>
        <v>1</v>
      </c>
      <c r="N7448" s="15" t="str">
        <f t="shared" si="349"/>
        <v>-</v>
      </c>
      <c r="O7448" s="150">
        <f t="shared" si="350"/>
        <v>0</v>
      </c>
      <c r="P7448" s="15" t="str">
        <f>IF(COUNTIF('Personálie dobrovolníků '!U:X,N7448)&gt;0,"ANO","")</f>
        <v/>
      </c>
      <c r="Q7448" s="15"/>
    </row>
    <row r="7449" spans="2:17" s="25" customFormat="1" x14ac:dyDescent="0.3">
      <c r="B7449" s="15" t="str">
        <f>IF(A7449="","",VLOOKUP(A7449,Tabulka3[[Číslo smlouvy   u pravidelné činnosti]:[Příjmení]],3,0))</f>
        <v/>
      </c>
      <c r="C7449" s="15" t="str">
        <f>IF(A7449="","",VLOOKUP(A7449,Tabulka3[[Číslo smlouvy   u pravidelné činnosti]:[Příjmení]],4,0))</f>
        <v/>
      </c>
      <c r="F7449" s="94"/>
      <c r="H7449" s="113"/>
      <c r="I7449" s="113"/>
      <c r="K7449" s="15"/>
      <c r="L7449" s="15"/>
      <c r="M7449" s="15">
        <f t="shared" si="348"/>
        <v>1</v>
      </c>
      <c r="N7449" s="15" t="str">
        <f t="shared" si="349"/>
        <v>-</v>
      </c>
      <c r="O7449" s="150">
        <f t="shared" si="350"/>
        <v>0</v>
      </c>
      <c r="P7449" s="15" t="str">
        <f>IF(COUNTIF('Personálie dobrovolníků '!U:X,N7449)&gt;0,"ANO","")</f>
        <v/>
      </c>
      <c r="Q7449" s="15"/>
    </row>
    <row r="7450" spans="2:17" s="25" customFormat="1" x14ac:dyDescent="0.3">
      <c r="B7450" s="15" t="str">
        <f>IF(A7450="","",VLOOKUP(A7450,Tabulka3[[Číslo smlouvy   u pravidelné činnosti]:[Příjmení]],3,0))</f>
        <v/>
      </c>
      <c r="C7450" s="15" t="str">
        <f>IF(A7450="","",VLOOKUP(A7450,Tabulka3[[Číslo smlouvy   u pravidelné činnosti]:[Příjmení]],4,0))</f>
        <v/>
      </c>
      <c r="F7450" s="94"/>
      <c r="H7450" s="113"/>
      <c r="I7450" s="113"/>
      <c r="K7450" s="15"/>
      <c r="L7450" s="15"/>
      <c r="M7450" s="15">
        <f t="shared" si="348"/>
        <v>1</v>
      </c>
      <c r="N7450" s="15" t="str">
        <f t="shared" si="349"/>
        <v>-</v>
      </c>
      <c r="O7450" s="150">
        <f t="shared" si="350"/>
        <v>0</v>
      </c>
      <c r="P7450" s="15" t="str">
        <f>IF(COUNTIF('Personálie dobrovolníků '!U:X,N7450)&gt;0,"ANO","")</f>
        <v/>
      </c>
      <c r="Q7450" s="15"/>
    </row>
    <row r="7451" spans="2:17" s="25" customFormat="1" x14ac:dyDescent="0.3">
      <c r="B7451" s="15" t="str">
        <f>IF(A7451="","",VLOOKUP(A7451,Tabulka3[[Číslo smlouvy   u pravidelné činnosti]:[Příjmení]],3,0))</f>
        <v/>
      </c>
      <c r="C7451" s="15" t="str">
        <f>IF(A7451="","",VLOOKUP(A7451,Tabulka3[[Číslo smlouvy   u pravidelné činnosti]:[Příjmení]],4,0))</f>
        <v/>
      </c>
      <c r="F7451" s="94"/>
      <c r="H7451" s="113"/>
      <c r="I7451" s="113"/>
      <c r="K7451" s="15"/>
      <c r="L7451" s="15"/>
      <c r="M7451" s="15">
        <f t="shared" si="348"/>
        <v>1</v>
      </c>
      <c r="N7451" s="15" t="str">
        <f t="shared" si="349"/>
        <v>-</v>
      </c>
      <c r="O7451" s="150">
        <f t="shared" si="350"/>
        <v>0</v>
      </c>
      <c r="P7451" s="15" t="str">
        <f>IF(COUNTIF('Personálie dobrovolníků '!U:X,N7451)&gt;0,"ANO","")</f>
        <v/>
      </c>
      <c r="Q7451" s="15"/>
    </row>
    <row r="7452" spans="2:17" s="25" customFormat="1" x14ac:dyDescent="0.3">
      <c r="B7452" s="15" t="str">
        <f>IF(A7452="","",VLOOKUP(A7452,Tabulka3[[Číslo smlouvy   u pravidelné činnosti]:[Příjmení]],3,0))</f>
        <v/>
      </c>
      <c r="C7452" s="15" t="str">
        <f>IF(A7452="","",VLOOKUP(A7452,Tabulka3[[Číslo smlouvy   u pravidelné činnosti]:[Příjmení]],4,0))</f>
        <v/>
      </c>
      <c r="F7452" s="94"/>
      <c r="H7452" s="113"/>
      <c r="I7452" s="113"/>
      <c r="K7452" s="15"/>
      <c r="L7452" s="15"/>
      <c r="M7452" s="15">
        <f t="shared" si="348"/>
        <v>1</v>
      </c>
      <c r="N7452" s="15" t="str">
        <f t="shared" si="349"/>
        <v>-</v>
      </c>
      <c r="O7452" s="150">
        <f t="shared" si="350"/>
        <v>0</v>
      </c>
      <c r="P7452" s="15" t="str">
        <f>IF(COUNTIF('Personálie dobrovolníků '!U:X,N7452)&gt;0,"ANO","")</f>
        <v/>
      </c>
      <c r="Q7452" s="15"/>
    </row>
    <row r="7453" spans="2:17" s="25" customFormat="1" x14ac:dyDescent="0.3">
      <c r="B7453" s="15" t="str">
        <f>IF(A7453="","",VLOOKUP(A7453,Tabulka3[[Číslo smlouvy   u pravidelné činnosti]:[Příjmení]],3,0))</f>
        <v/>
      </c>
      <c r="C7453" s="15" t="str">
        <f>IF(A7453="","",VLOOKUP(A7453,Tabulka3[[Číslo smlouvy   u pravidelné činnosti]:[Příjmení]],4,0))</f>
        <v/>
      </c>
      <c r="F7453" s="94"/>
      <c r="H7453" s="113"/>
      <c r="I7453" s="113"/>
      <c r="K7453" s="15"/>
      <c r="L7453" s="15"/>
      <c r="M7453" s="15">
        <f t="shared" si="348"/>
        <v>1</v>
      </c>
      <c r="N7453" s="15" t="str">
        <f t="shared" si="349"/>
        <v>-</v>
      </c>
      <c r="O7453" s="150">
        <f t="shared" si="350"/>
        <v>0</v>
      </c>
      <c r="P7453" s="15" t="str">
        <f>IF(COUNTIF('Personálie dobrovolníků '!U:X,N7453)&gt;0,"ANO","")</f>
        <v/>
      </c>
      <c r="Q7453" s="15"/>
    </row>
    <row r="7454" spans="2:17" s="25" customFormat="1" x14ac:dyDescent="0.3">
      <c r="B7454" s="15" t="str">
        <f>IF(A7454="","",VLOOKUP(A7454,Tabulka3[[Číslo smlouvy   u pravidelné činnosti]:[Příjmení]],3,0))</f>
        <v/>
      </c>
      <c r="C7454" s="15" t="str">
        <f>IF(A7454="","",VLOOKUP(A7454,Tabulka3[[Číslo smlouvy   u pravidelné činnosti]:[Příjmení]],4,0))</f>
        <v/>
      </c>
      <c r="F7454" s="94"/>
      <c r="H7454" s="113"/>
      <c r="I7454" s="113"/>
      <c r="K7454" s="15"/>
      <c r="L7454" s="15"/>
      <c r="M7454" s="15">
        <f t="shared" si="348"/>
        <v>1</v>
      </c>
      <c r="N7454" s="15" t="str">
        <f t="shared" si="349"/>
        <v>-</v>
      </c>
      <c r="O7454" s="150">
        <f t="shared" si="350"/>
        <v>0</v>
      </c>
      <c r="P7454" s="15" t="str">
        <f>IF(COUNTIF('Personálie dobrovolníků '!U:X,N7454)&gt;0,"ANO","")</f>
        <v/>
      </c>
      <c r="Q7454" s="15"/>
    </row>
    <row r="7455" spans="2:17" s="25" customFormat="1" x14ac:dyDescent="0.3">
      <c r="B7455" s="15" t="str">
        <f>IF(A7455="","",VLOOKUP(A7455,Tabulka3[[Číslo smlouvy   u pravidelné činnosti]:[Příjmení]],3,0))</f>
        <v/>
      </c>
      <c r="C7455" s="15" t="str">
        <f>IF(A7455="","",VLOOKUP(A7455,Tabulka3[[Číslo smlouvy   u pravidelné činnosti]:[Příjmení]],4,0))</f>
        <v/>
      </c>
      <c r="F7455" s="94"/>
      <c r="H7455" s="113"/>
      <c r="I7455" s="113"/>
      <c r="K7455" s="15"/>
      <c r="L7455" s="15"/>
      <c r="M7455" s="15">
        <f t="shared" si="348"/>
        <v>1</v>
      </c>
      <c r="N7455" s="15" t="str">
        <f t="shared" si="349"/>
        <v>-</v>
      </c>
      <c r="O7455" s="150">
        <f t="shared" si="350"/>
        <v>0</v>
      </c>
      <c r="P7455" s="15" t="str">
        <f>IF(COUNTIF('Personálie dobrovolníků '!U:X,N7455)&gt;0,"ANO","")</f>
        <v/>
      </c>
      <c r="Q7455" s="15"/>
    </row>
    <row r="7456" spans="2:17" s="25" customFormat="1" x14ac:dyDescent="0.3">
      <c r="B7456" s="15" t="str">
        <f>IF(A7456="","",VLOOKUP(A7456,Tabulka3[[Číslo smlouvy   u pravidelné činnosti]:[Příjmení]],3,0))</f>
        <v/>
      </c>
      <c r="C7456" s="15" t="str">
        <f>IF(A7456="","",VLOOKUP(A7456,Tabulka3[[Číslo smlouvy   u pravidelné činnosti]:[Příjmení]],4,0))</f>
        <v/>
      </c>
      <c r="F7456" s="94"/>
      <c r="H7456" s="113"/>
      <c r="I7456" s="113"/>
      <c r="K7456" s="15"/>
      <c r="L7456" s="15"/>
      <c r="M7456" s="15">
        <f t="shared" si="348"/>
        <v>1</v>
      </c>
      <c r="N7456" s="15" t="str">
        <f t="shared" si="349"/>
        <v>-</v>
      </c>
      <c r="O7456" s="150">
        <f t="shared" si="350"/>
        <v>0</v>
      </c>
      <c r="P7456" s="15" t="str">
        <f>IF(COUNTIF('Personálie dobrovolníků '!U:X,N7456)&gt;0,"ANO","")</f>
        <v/>
      </c>
      <c r="Q7456" s="15"/>
    </row>
    <row r="7457" spans="2:17" s="25" customFormat="1" x14ac:dyDescent="0.3">
      <c r="B7457" s="15" t="str">
        <f>IF(A7457="","",VLOOKUP(A7457,Tabulka3[[Číslo smlouvy   u pravidelné činnosti]:[Příjmení]],3,0))</f>
        <v/>
      </c>
      <c r="C7457" s="15" t="str">
        <f>IF(A7457="","",VLOOKUP(A7457,Tabulka3[[Číslo smlouvy   u pravidelné činnosti]:[Příjmení]],4,0))</f>
        <v/>
      </c>
      <c r="F7457" s="94"/>
      <c r="H7457" s="113"/>
      <c r="I7457" s="113"/>
      <c r="K7457" s="15"/>
      <c r="L7457" s="15"/>
      <c r="M7457" s="15">
        <f t="shared" si="348"/>
        <v>1</v>
      </c>
      <c r="N7457" s="15" t="str">
        <f t="shared" si="349"/>
        <v>-</v>
      </c>
      <c r="O7457" s="150">
        <f t="shared" si="350"/>
        <v>0</v>
      </c>
      <c r="P7457" s="15" t="str">
        <f>IF(COUNTIF('Personálie dobrovolníků '!U:X,N7457)&gt;0,"ANO","")</f>
        <v/>
      </c>
      <c r="Q7457" s="15"/>
    </row>
    <row r="7458" spans="2:17" s="25" customFormat="1" x14ac:dyDescent="0.3">
      <c r="B7458" s="15" t="str">
        <f>IF(A7458="","",VLOOKUP(A7458,Tabulka3[[Číslo smlouvy   u pravidelné činnosti]:[Příjmení]],3,0))</f>
        <v/>
      </c>
      <c r="C7458" s="15" t="str">
        <f>IF(A7458="","",VLOOKUP(A7458,Tabulka3[[Číslo smlouvy   u pravidelné činnosti]:[Příjmení]],4,0))</f>
        <v/>
      </c>
      <c r="F7458" s="94"/>
      <c r="H7458" s="113"/>
      <c r="I7458" s="113"/>
      <c r="K7458" s="15"/>
      <c r="L7458" s="15"/>
      <c r="M7458" s="15">
        <f t="shared" si="348"/>
        <v>1</v>
      </c>
      <c r="N7458" s="15" t="str">
        <f t="shared" si="349"/>
        <v>-</v>
      </c>
      <c r="O7458" s="150">
        <f t="shared" si="350"/>
        <v>0</v>
      </c>
      <c r="P7458" s="15" t="str">
        <f>IF(COUNTIF('Personálie dobrovolníků '!U:X,N7458)&gt;0,"ANO","")</f>
        <v/>
      </c>
      <c r="Q7458" s="15"/>
    </row>
    <row r="7459" spans="2:17" s="25" customFormat="1" x14ac:dyDescent="0.3">
      <c r="B7459" s="15" t="str">
        <f>IF(A7459="","",VLOOKUP(A7459,Tabulka3[[Číslo smlouvy   u pravidelné činnosti]:[Příjmení]],3,0))</f>
        <v/>
      </c>
      <c r="C7459" s="15" t="str">
        <f>IF(A7459="","",VLOOKUP(A7459,Tabulka3[[Číslo smlouvy   u pravidelné činnosti]:[Příjmení]],4,0))</f>
        <v/>
      </c>
      <c r="F7459" s="94"/>
      <c r="H7459" s="113"/>
      <c r="I7459" s="113"/>
      <c r="K7459" s="15"/>
      <c r="L7459" s="15"/>
      <c r="M7459" s="15">
        <f t="shared" si="348"/>
        <v>1</v>
      </c>
      <c r="N7459" s="15" t="str">
        <f t="shared" si="349"/>
        <v>-</v>
      </c>
      <c r="O7459" s="150">
        <f t="shared" si="350"/>
        <v>0</v>
      </c>
      <c r="P7459" s="15" t="str">
        <f>IF(COUNTIF('Personálie dobrovolníků '!U:X,N7459)&gt;0,"ANO","")</f>
        <v/>
      </c>
      <c r="Q7459" s="15"/>
    </row>
    <row r="7460" spans="2:17" s="25" customFormat="1" x14ac:dyDescent="0.3">
      <c r="B7460" s="15" t="str">
        <f>IF(A7460="","",VLOOKUP(A7460,Tabulka3[[Číslo smlouvy   u pravidelné činnosti]:[Příjmení]],3,0))</f>
        <v/>
      </c>
      <c r="C7460" s="15" t="str">
        <f>IF(A7460="","",VLOOKUP(A7460,Tabulka3[[Číslo smlouvy   u pravidelné činnosti]:[Příjmení]],4,0))</f>
        <v/>
      </c>
      <c r="F7460" s="94"/>
      <c r="H7460" s="113"/>
      <c r="I7460" s="113"/>
      <c r="K7460" s="15"/>
      <c r="L7460" s="15"/>
      <c r="M7460" s="15">
        <f t="shared" si="348"/>
        <v>1</v>
      </c>
      <c r="N7460" s="15" t="str">
        <f t="shared" si="349"/>
        <v>-</v>
      </c>
      <c r="O7460" s="150">
        <f t="shared" si="350"/>
        <v>0</v>
      </c>
      <c r="P7460" s="15" t="str">
        <f>IF(COUNTIF('Personálie dobrovolníků '!U:X,N7460)&gt;0,"ANO","")</f>
        <v/>
      </c>
      <c r="Q7460" s="15"/>
    </row>
    <row r="7461" spans="2:17" s="25" customFormat="1" x14ac:dyDescent="0.3">
      <c r="B7461" s="15" t="str">
        <f>IF(A7461="","",VLOOKUP(A7461,Tabulka3[[Číslo smlouvy   u pravidelné činnosti]:[Příjmení]],3,0))</f>
        <v/>
      </c>
      <c r="C7461" s="15" t="str">
        <f>IF(A7461="","",VLOOKUP(A7461,Tabulka3[[Číslo smlouvy   u pravidelné činnosti]:[Příjmení]],4,0))</f>
        <v/>
      </c>
      <c r="F7461" s="94"/>
      <c r="H7461" s="113"/>
      <c r="I7461" s="113"/>
      <c r="K7461" s="15"/>
      <c r="L7461" s="15"/>
      <c r="M7461" s="15">
        <f t="shared" si="348"/>
        <v>1</v>
      </c>
      <c r="N7461" s="15" t="str">
        <f t="shared" si="349"/>
        <v>-</v>
      </c>
      <c r="O7461" s="150">
        <f t="shared" si="350"/>
        <v>0</v>
      </c>
      <c r="P7461" s="15" t="str">
        <f>IF(COUNTIF('Personálie dobrovolníků '!U:X,N7461)&gt;0,"ANO","")</f>
        <v/>
      </c>
      <c r="Q7461" s="15"/>
    </row>
    <row r="7462" spans="2:17" s="25" customFormat="1" x14ac:dyDescent="0.3">
      <c r="B7462" s="15" t="str">
        <f>IF(A7462="","",VLOOKUP(A7462,Tabulka3[[Číslo smlouvy   u pravidelné činnosti]:[Příjmení]],3,0))</f>
        <v/>
      </c>
      <c r="C7462" s="15" t="str">
        <f>IF(A7462="","",VLOOKUP(A7462,Tabulka3[[Číslo smlouvy   u pravidelné činnosti]:[Příjmení]],4,0))</f>
        <v/>
      </c>
      <c r="F7462" s="94"/>
      <c r="H7462" s="113"/>
      <c r="I7462" s="113"/>
      <c r="K7462" s="15"/>
      <c r="L7462" s="15"/>
      <c r="M7462" s="15">
        <f t="shared" si="348"/>
        <v>1</v>
      </c>
      <c r="N7462" s="15" t="str">
        <f t="shared" si="349"/>
        <v>-</v>
      </c>
      <c r="O7462" s="150">
        <f t="shared" si="350"/>
        <v>0</v>
      </c>
      <c r="P7462" s="15" t="str">
        <f>IF(COUNTIF('Personálie dobrovolníků '!U:X,N7462)&gt;0,"ANO","")</f>
        <v/>
      </c>
      <c r="Q7462" s="15"/>
    </row>
    <row r="7463" spans="2:17" s="25" customFormat="1" x14ac:dyDescent="0.3">
      <c r="B7463" s="15" t="str">
        <f>IF(A7463="","",VLOOKUP(A7463,Tabulka3[[Číslo smlouvy   u pravidelné činnosti]:[Příjmení]],3,0))</f>
        <v/>
      </c>
      <c r="C7463" s="15" t="str">
        <f>IF(A7463="","",VLOOKUP(A7463,Tabulka3[[Číslo smlouvy   u pravidelné činnosti]:[Příjmení]],4,0))</f>
        <v/>
      </c>
      <c r="F7463" s="94"/>
      <c r="H7463" s="113"/>
      <c r="I7463" s="113"/>
      <c r="K7463" s="15"/>
      <c r="L7463" s="15"/>
      <c r="M7463" s="15">
        <f t="shared" si="348"/>
        <v>1</v>
      </c>
      <c r="N7463" s="15" t="str">
        <f t="shared" si="349"/>
        <v>-</v>
      </c>
      <c r="O7463" s="150">
        <f t="shared" si="350"/>
        <v>0</v>
      </c>
      <c r="P7463" s="15" t="str">
        <f>IF(COUNTIF('Personálie dobrovolníků '!U:X,N7463)&gt;0,"ANO","")</f>
        <v/>
      </c>
      <c r="Q7463" s="15"/>
    </row>
    <row r="7464" spans="2:17" s="25" customFormat="1" x14ac:dyDescent="0.3">
      <c r="B7464" s="15" t="str">
        <f>IF(A7464="","",VLOOKUP(A7464,Tabulka3[[Číslo smlouvy   u pravidelné činnosti]:[Příjmení]],3,0))</f>
        <v/>
      </c>
      <c r="C7464" s="15" t="str">
        <f>IF(A7464="","",VLOOKUP(A7464,Tabulka3[[Číslo smlouvy   u pravidelné činnosti]:[Příjmení]],4,0))</f>
        <v/>
      </c>
      <c r="F7464" s="94"/>
      <c r="H7464" s="113"/>
      <c r="I7464" s="113"/>
      <c r="K7464" s="15"/>
      <c r="L7464" s="15"/>
      <c r="M7464" s="15">
        <f t="shared" si="348"/>
        <v>1</v>
      </c>
      <c r="N7464" s="15" t="str">
        <f t="shared" si="349"/>
        <v>-</v>
      </c>
      <c r="O7464" s="150">
        <f t="shared" si="350"/>
        <v>0</v>
      </c>
      <c r="P7464" s="15" t="str">
        <f>IF(COUNTIF('Personálie dobrovolníků '!U:X,N7464)&gt;0,"ANO","")</f>
        <v/>
      </c>
      <c r="Q7464" s="15"/>
    </row>
    <row r="7465" spans="2:17" s="25" customFormat="1" x14ac:dyDescent="0.3">
      <c r="B7465" s="15" t="str">
        <f>IF(A7465="","",VLOOKUP(A7465,Tabulka3[[Číslo smlouvy   u pravidelné činnosti]:[Příjmení]],3,0))</f>
        <v/>
      </c>
      <c r="C7465" s="15" t="str">
        <f>IF(A7465="","",VLOOKUP(A7465,Tabulka3[[Číslo smlouvy   u pravidelné činnosti]:[Příjmení]],4,0))</f>
        <v/>
      </c>
      <c r="F7465" s="94"/>
      <c r="H7465" s="113"/>
      <c r="I7465" s="113"/>
      <c r="K7465" s="15"/>
      <c r="L7465" s="15"/>
      <c r="M7465" s="15">
        <f t="shared" si="348"/>
        <v>1</v>
      </c>
      <c r="N7465" s="15" t="str">
        <f t="shared" si="349"/>
        <v>-</v>
      </c>
      <c r="O7465" s="150">
        <f t="shared" si="350"/>
        <v>0</v>
      </c>
      <c r="P7465" s="15" t="str">
        <f>IF(COUNTIF('Personálie dobrovolníků '!U:X,N7465)&gt;0,"ANO","")</f>
        <v/>
      </c>
      <c r="Q7465" s="15"/>
    </row>
    <row r="7466" spans="2:17" s="25" customFormat="1" x14ac:dyDescent="0.3">
      <c r="B7466" s="15" t="str">
        <f>IF(A7466="","",VLOOKUP(A7466,Tabulka3[[Číslo smlouvy   u pravidelné činnosti]:[Příjmení]],3,0))</f>
        <v/>
      </c>
      <c r="C7466" s="15" t="str">
        <f>IF(A7466="","",VLOOKUP(A7466,Tabulka3[[Číslo smlouvy   u pravidelné činnosti]:[Příjmení]],4,0))</f>
        <v/>
      </c>
      <c r="F7466" s="94"/>
      <c r="H7466" s="113"/>
      <c r="I7466" s="113"/>
      <c r="K7466" s="15"/>
      <c r="L7466" s="15"/>
      <c r="M7466" s="15">
        <f t="shared" si="348"/>
        <v>1</v>
      </c>
      <c r="N7466" s="15" t="str">
        <f t="shared" si="349"/>
        <v>-</v>
      </c>
      <c r="O7466" s="150">
        <f t="shared" si="350"/>
        <v>0</v>
      </c>
      <c r="P7466" s="15" t="str">
        <f>IF(COUNTIF('Personálie dobrovolníků '!U:X,N7466)&gt;0,"ANO","")</f>
        <v/>
      </c>
      <c r="Q7466" s="15"/>
    </row>
    <row r="7467" spans="2:17" s="25" customFormat="1" x14ac:dyDescent="0.3">
      <c r="B7467" s="15" t="str">
        <f>IF(A7467="","",VLOOKUP(A7467,Tabulka3[[Číslo smlouvy   u pravidelné činnosti]:[Příjmení]],3,0))</f>
        <v/>
      </c>
      <c r="C7467" s="15" t="str">
        <f>IF(A7467="","",VLOOKUP(A7467,Tabulka3[[Číslo smlouvy   u pravidelné činnosti]:[Příjmení]],4,0))</f>
        <v/>
      </c>
      <c r="F7467" s="94"/>
      <c r="H7467" s="113"/>
      <c r="I7467" s="113"/>
      <c r="K7467" s="15"/>
      <c r="L7467" s="15"/>
      <c r="M7467" s="15">
        <f t="shared" si="348"/>
        <v>1</v>
      </c>
      <c r="N7467" s="15" t="str">
        <f t="shared" si="349"/>
        <v>-</v>
      </c>
      <c r="O7467" s="150">
        <f t="shared" si="350"/>
        <v>0</v>
      </c>
      <c r="P7467" s="15" t="str">
        <f>IF(COUNTIF('Personálie dobrovolníků '!U:X,N7467)&gt;0,"ANO","")</f>
        <v/>
      </c>
      <c r="Q7467" s="15"/>
    </row>
    <row r="7468" spans="2:17" s="25" customFormat="1" x14ac:dyDescent="0.3">
      <c r="B7468" s="15" t="str">
        <f>IF(A7468="","",VLOOKUP(A7468,Tabulka3[[Číslo smlouvy   u pravidelné činnosti]:[Příjmení]],3,0))</f>
        <v/>
      </c>
      <c r="C7468" s="15" t="str">
        <f>IF(A7468="","",VLOOKUP(A7468,Tabulka3[[Číslo smlouvy   u pravidelné činnosti]:[Příjmení]],4,0))</f>
        <v/>
      </c>
      <c r="F7468" s="94"/>
      <c r="H7468" s="113"/>
      <c r="I7468" s="113"/>
      <c r="K7468" s="15"/>
      <c r="L7468" s="15"/>
      <c r="M7468" s="15">
        <f t="shared" si="348"/>
        <v>1</v>
      </c>
      <c r="N7468" s="15" t="str">
        <f t="shared" si="349"/>
        <v>-</v>
      </c>
      <c r="O7468" s="150">
        <f t="shared" si="350"/>
        <v>0</v>
      </c>
      <c r="P7468" s="15" t="str">
        <f>IF(COUNTIF('Personálie dobrovolníků '!U:X,N7468)&gt;0,"ANO","")</f>
        <v/>
      </c>
      <c r="Q7468" s="15"/>
    </row>
    <row r="7469" spans="2:17" s="25" customFormat="1" x14ac:dyDescent="0.3">
      <c r="B7469" s="15" t="str">
        <f>IF(A7469="","",VLOOKUP(A7469,Tabulka3[[Číslo smlouvy   u pravidelné činnosti]:[Příjmení]],3,0))</f>
        <v/>
      </c>
      <c r="C7469" s="15" t="str">
        <f>IF(A7469="","",VLOOKUP(A7469,Tabulka3[[Číslo smlouvy   u pravidelné činnosti]:[Příjmení]],4,0))</f>
        <v/>
      </c>
      <c r="F7469" s="94"/>
      <c r="H7469" s="113"/>
      <c r="I7469" s="113"/>
      <c r="K7469" s="15"/>
      <c r="L7469" s="15"/>
      <c r="M7469" s="15">
        <f t="shared" si="348"/>
        <v>1</v>
      </c>
      <c r="N7469" s="15" t="str">
        <f t="shared" si="349"/>
        <v>-</v>
      </c>
      <c r="O7469" s="150">
        <f t="shared" si="350"/>
        <v>0</v>
      </c>
      <c r="P7469" s="15" t="str">
        <f>IF(COUNTIF('Personálie dobrovolníků '!U:X,N7469)&gt;0,"ANO","")</f>
        <v/>
      </c>
      <c r="Q7469" s="15"/>
    </row>
    <row r="7470" spans="2:17" s="25" customFormat="1" x14ac:dyDescent="0.3">
      <c r="B7470" s="15" t="str">
        <f>IF(A7470="","",VLOOKUP(A7470,Tabulka3[[Číslo smlouvy   u pravidelné činnosti]:[Příjmení]],3,0))</f>
        <v/>
      </c>
      <c r="C7470" s="15" t="str">
        <f>IF(A7470="","",VLOOKUP(A7470,Tabulka3[[Číslo smlouvy   u pravidelné činnosti]:[Příjmení]],4,0))</f>
        <v/>
      </c>
      <c r="F7470" s="94"/>
      <c r="H7470" s="113"/>
      <c r="I7470" s="113"/>
      <c r="K7470" s="15"/>
      <c r="L7470" s="15"/>
      <c r="M7470" s="15">
        <f t="shared" si="348"/>
        <v>1</v>
      </c>
      <c r="N7470" s="15" t="str">
        <f t="shared" si="349"/>
        <v>-</v>
      </c>
      <c r="O7470" s="150">
        <f t="shared" si="350"/>
        <v>0</v>
      </c>
      <c r="P7470" s="15" t="str">
        <f>IF(COUNTIF('Personálie dobrovolníků '!U:X,N7470)&gt;0,"ANO","")</f>
        <v/>
      </c>
      <c r="Q7470" s="15"/>
    </row>
    <row r="7471" spans="2:17" s="25" customFormat="1" x14ac:dyDescent="0.3">
      <c r="B7471" s="15" t="str">
        <f>IF(A7471="","",VLOOKUP(A7471,Tabulka3[[Číslo smlouvy   u pravidelné činnosti]:[Příjmení]],3,0))</f>
        <v/>
      </c>
      <c r="C7471" s="15" t="str">
        <f>IF(A7471="","",VLOOKUP(A7471,Tabulka3[[Číslo smlouvy   u pravidelné činnosti]:[Příjmení]],4,0))</f>
        <v/>
      </c>
      <c r="F7471" s="94"/>
      <c r="H7471" s="113"/>
      <c r="I7471" s="113"/>
      <c r="K7471" s="15"/>
      <c r="L7471" s="15"/>
      <c r="M7471" s="15">
        <f t="shared" si="348"/>
        <v>1</v>
      </c>
      <c r="N7471" s="15" t="str">
        <f t="shared" si="349"/>
        <v>-</v>
      </c>
      <c r="O7471" s="150">
        <f t="shared" si="350"/>
        <v>0</v>
      </c>
      <c r="P7471" s="15" t="str">
        <f>IF(COUNTIF('Personálie dobrovolníků '!U:X,N7471)&gt;0,"ANO","")</f>
        <v/>
      </c>
      <c r="Q7471" s="15"/>
    </row>
    <row r="7472" spans="2:17" s="25" customFormat="1" x14ac:dyDescent="0.3">
      <c r="B7472" s="15" t="str">
        <f>IF(A7472="","",VLOOKUP(A7472,Tabulka3[[Číslo smlouvy   u pravidelné činnosti]:[Příjmení]],3,0))</f>
        <v/>
      </c>
      <c r="C7472" s="15" t="str">
        <f>IF(A7472="","",VLOOKUP(A7472,Tabulka3[[Číslo smlouvy   u pravidelné činnosti]:[Příjmení]],4,0))</f>
        <v/>
      </c>
      <c r="F7472" s="94"/>
      <c r="H7472" s="113"/>
      <c r="I7472" s="113"/>
      <c r="K7472" s="15"/>
      <c r="L7472" s="15"/>
      <c r="M7472" s="15">
        <f t="shared" si="348"/>
        <v>1</v>
      </c>
      <c r="N7472" s="15" t="str">
        <f t="shared" si="349"/>
        <v>-</v>
      </c>
      <c r="O7472" s="150">
        <f t="shared" si="350"/>
        <v>0</v>
      </c>
      <c r="P7472" s="15" t="str">
        <f>IF(COUNTIF('Personálie dobrovolníků '!U:X,N7472)&gt;0,"ANO","")</f>
        <v/>
      </c>
      <c r="Q7472" s="15"/>
    </row>
    <row r="7473" spans="2:17" s="25" customFormat="1" x14ac:dyDescent="0.3">
      <c r="B7473" s="15" t="str">
        <f>IF(A7473="","",VLOOKUP(A7473,Tabulka3[[Číslo smlouvy   u pravidelné činnosti]:[Příjmení]],3,0))</f>
        <v/>
      </c>
      <c r="C7473" s="15" t="str">
        <f>IF(A7473="","",VLOOKUP(A7473,Tabulka3[[Číslo smlouvy   u pravidelné činnosti]:[Příjmení]],4,0))</f>
        <v/>
      </c>
      <c r="F7473" s="94"/>
      <c r="H7473" s="113"/>
      <c r="I7473" s="113"/>
      <c r="K7473" s="15"/>
      <c r="L7473" s="15"/>
      <c r="M7473" s="15">
        <f t="shared" si="348"/>
        <v>1</v>
      </c>
      <c r="N7473" s="15" t="str">
        <f t="shared" si="349"/>
        <v>-</v>
      </c>
      <c r="O7473" s="150">
        <f t="shared" si="350"/>
        <v>0</v>
      </c>
      <c r="P7473" s="15" t="str">
        <f>IF(COUNTIF('Personálie dobrovolníků '!U:X,N7473)&gt;0,"ANO","")</f>
        <v/>
      </c>
      <c r="Q7473" s="15"/>
    </row>
    <row r="7474" spans="2:17" s="25" customFormat="1" x14ac:dyDescent="0.3">
      <c r="B7474" s="15" t="str">
        <f>IF(A7474="","",VLOOKUP(A7474,Tabulka3[[Číslo smlouvy   u pravidelné činnosti]:[Příjmení]],3,0))</f>
        <v/>
      </c>
      <c r="C7474" s="15" t="str">
        <f>IF(A7474="","",VLOOKUP(A7474,Tabulka3[[Číslo smlouvy   u pravidelné činnosti]:[Příjmení]],4,0))</f>
        <v/>
      </c>
      <c r="F7474" s="94"/>
      <c r="H7474" s="113"/>
      <c r="I7474" s="113"/>
      <c r="K7474" s="15"/>
      <c r="L7474" s="15"/>
      <c r="M7474" s="15">
        <f t="shared" si="348"/>
        <v>1</v>
      </c>
      <c r="N7474" s="15" t="str">
        <f t="shared" si="349"/>
        <v>-</v>
      </c>
      <c r="O7474" s="150">
        <f t="shared" si="350"/>
        <v>0</v>
      </c>
      <c r="P7474" s="15" t="str">
        <f>IF(COUNTIF('Personálie dobrovolníků '!U:X,N7474)&gt;0,"ANO","")</f>
        <v/>
      </c>
      <c r="Q7474" s="15"/>
    </row>
    <row r="7475" spans="2:17" s="25" customFormat="1" x14ac:dyDescent="0.3">
      <c r="B7475" s="15" t="str">
        <f>IF(A7475="","",VLOOKUP(A7475,Tabulka3[[Číslo smlouvy   u pravidelné činnosti]:[Příjmení]],3,0))</f>
        <v/>
      </c>
      <c r="C7475" s="15" t="str">
        <f>IF(A7475="","",VLOOKUP(A7475,Tabulka3[[Číslo smlouvy   u pravidelné činnosti]:[Příjmení]],4,0))</f>
        <v/>
      </c>
      <c r="F7475" s="94"/>
      <c r="H7475" s="113"/>
      <c r="I7475" s="113"/>
      <c r="K7475" s="15"/>
      <c r="L7475" s="15"/>
      <c r="M7475" s="15">
        <f t="shared" si="348"/>
        <v>1</v>
      </c>
      <c r="N7475" s="15" t="str">
        <f t="shared" si="349"/>
        <v>-</v>
      </c>
      <c r="O7475" s="150">
        <f t="shared" si="350"/>
        <v>0</v>
      </c>
      <c r="P7475" s="15" t="str">
        <f>IF(COUNTIF('Personálie dobrovolníků '!U:X,N7475)&gt;0,"ANO","")</f>
        <v/>
      </c>
      <c r="Q7475" s="15"/>
    </row>
    <row r="7476" spans="2:17" s="25" customFormat="1" x14ac:dyDescent="0.3">
      <c r="B7476" s="15" t="str">
        <f>IF(A7476="","",VLOOKUP(A7476,Tabulka3[[Číslo smlouvy   u pravidelné činnosti]:[Příjmení]],3,0))</f>
        <v/>
      </c>
      <c r="C7476" s="15" t="str">
        <f>IF(A7476="","",VLOOKUP(A7476,Tabulka3[[Číslo smlouvy   u pravidelné činnosti]:[Příjmení]],4,0))</f>
        <v/>
      </c>
      <c r="F7476" s="94"/>
      <c r="H7476" s="113"/>
      <c r="I7476" s="113"/>
      <c r="K7476" s="15"/>
      <c r="L7476" s="15"/>
      <c r="M7476" s="15">
        <f t="shared" si="348"/>
        <v>1</v>
      </c>
      <c r="N7476" s="15" t="str">
        <f t="shared" si="349"/>
        <v>-</v>
      </c>
      <c r="O7476" s="150">
        <f t="shared" si="350"/>
        <v>0</v>
      </c>
      <c r="P7476" s="15" t="str">
        <f>IF(COUNTIF('Personálie dobrovolníků '!U:X,N7476)&gt;0,"ANO","")</f>
        <v/>
      </c>
      <c r="Q7476" s="15"/>
    </row>
    <row r="7477" spans="2:17" s="25" customFormat="1" x14ac:dyDescent="0.3">
      <c r="B7477" s="15" t="str">
        <f>IF(A7477="","",VLOOKUP(A7477,Tabulka3[[Číslo smlouvy   u pravidelné činnosti]:[Příjmení]],3,0))</f>
        <v/>
      </c>
      <c r="C7477" s="15" t="str">
        <f>IF(A7477="","",VLOOKUP(A7477,Tabulka3[[Číslo smlouvy   u pravidelné činnosti]:[Příjmení]],4,0))</f>
        <v/>
      </c>
      <c r="F7477" s="94"/>
      <c r="H7477" s="113"/>
      <c r="I7477" s="113"/>
      <c r="K7477" s="15"/>
      <c r="L7477" s="15"/>
      <c r="M7477" s="15">
        <f t="shared" si="348"/>
        <v>1</v>
      </c>
      <c r="N7477" s="15" t="str">
        <f t="shared" si="349"/>
        <v>-</v>
      </c>
      <c r="O7477" s="150">
        <f t="shared" si="350"/>
        <v>0</v>
      </c>
      <c r="P7477" s="15" t="str">
        <f>IF(COUNTIF('Personálie dobrovolníků '!U:X,N7477)&gt;0,"ANO","")</f>
        <v/>
      </c>
      <c r="Q7477" s="15"/>
    </row>
    <row r="7478" spans="2:17" s="25" customFormat="1" x14ac:dyDescent="0.3">
      <c r="B7478" s="15" t="str">
        <f>IF(A7478="","",VLOOKUP(A7478,Tabulka3[[Číslo smlouvy   u pravidelné činnosti]:[Příjmení]],3,0))</f>
        <v/>
      </c>
      <c r="C7478" s="15" t="str">
        <f>IF(A7478="","",VLOOKUP(A7478,Tabulka3[[Číslo smlouvy   u pravidelné činnosti]:[Příjmení]],4,0))</f>
        <v/>
      </c>
      <c r="F7478" s="94"/>
      <c r="H7478" s="113"/>
      <c r="I7478" s="113"/>
      <c r="K7478" s="15"/>
      <c r="L7478" s="15"/>
      <c r="M7478" s="15">
        <f t="shared" si="348"/>
        <v>1</v>
      </c>
      <c r="N7478" s="15" t="str">
        <f t="shared" si="349"/>
        <v>-</v>
      </c>
      <c r="O7478" s="150">
        <f t="shared" si="350"/>
        <v>0</v>
      </c>
      <c r="P7478" s="15" t="str">
        <f>IF(COUNTIF('Personálie dobrovolníků '!U:X,N7478)&gt;0,"ANO","")</f>
        <v/>
      </c>
      <c r="Q7478" s="15"/>
    </row>
    <row r="7479" spans="2:17" s="25" customFormat="1" x14ac:dyDescent="0.3">
      <c r="B7479" s="15" t="str">
        <f>IF(A7479="","",VLOOKUP(A7479,Tabulka3[[Číslo smlouvy   u pravidelné činnosti]:[Příjmení]],3,0))</f>
        <v/>
      </c>
      <c r="C7479" s="15" t="str">
        <f>IF(A7479="","",VLOOKUP(A7479,Tabulka3[[Číslo smlouvy   u pravidelné činnosti]:[Příjmení]],4,0))</f>
        <v/>
      </c>
      <c r="F7479" s="94"/>
      <c r="H7479" s="113"/>
      <c r="I7479" s="113"/>
      <c r="K7479" s="15"/>
      <c r="L7479" s="15"/>
      <c r="M7479" s="15">
        <f t="shared" si="348"/>
        <v>1</v>
      </c>
      <c r="N7479" s="15" t="str">
        <f t="shared" si="349"/>
        <v>-</v>
      </c>
      <c r="O7479" s="150">
        <f t="shared" si="350"/>
        <v>0</v>
      </c>
      <c r="P7479" s="15" t="str">
        <f>IF(COUNTIF('Personálie dobrovolníků '!U:X,N7479)&gt;0,"ANO","")</f>
        <v/>
      </c>
      <c r="Q7479" s="15"/>
    </row>
    <row r="7480" spans="2:17" s="25" customFormat="1" x14ac:dyDescent="0.3">
      <c r="B7480" s="15" t="str">
        <f>IF(A7480="","",VLOOKUP(A7480,Tabulka3[[Číslo smlouvy   u pravidelné činnosti]:[Příjmení]],3,0))</f>
        <v/>
      </c>
      <c r="C7480" s="15" t="str">
        <f>IF(A7480="","",VLOOKUP(A7480,Tabulka3[[Číslo smlouvy   u pravidelné činnosti]:[Příjmení]],4,0))</f>
        <v/>
      </c>
      <c r="F7480" s="94"/>
      <c r="H7480" s="113"/>
      <c r="I7480" s="113"/>
      <c r="K7480" s="15"/>
      <c r="L7480" s="15"/>
      <c r="M7480" s="15">
        <f t="shared" si="348"/>
        <v>1</v>
      </c>
      <c r="N7480" s="15" t="str">
        <f t="shared" si="349"/>
        <v>-</v>
      </c>
      <c r="O7480" s="150">
        <f t="shared" si="350"/>
        <v>0</v>
      </c>
      <c r="P7480" s="15" t="str">
        <f>IF(COUNTIF('Personálie dobrovolníků '!U:X,N7480)&gt;0,"ANO","")</f>
        <v/>
      </c>
      <c r="Q7480" s="15"/>
    </row>
    <row r="7481" spans="2:17" s="25" customFormat="1" x14ac:dyDescent="0.3">
      <c r="B7481" s="15" t="str">
        <f>IF(A7481="","",VLOOKUP(A7481,Tabulka3[[Číslo smlouvy   u pravidelné činnosti]:[Příjmení]],3,0))</f>
        <v/>
      </c>
      <c r="C7481" s="15" t="str">
        <f>IF(A7481="","",VLOOKUP(A7481,Tabulka3[[Číslo smlouvy   u pravidelné činnosti]:[Příjmení]],4,0))</f>
        <v/>
      </c>
      <c r="F7481" s="94"/>
      <c r="H7481" s="113"/>
      <c r="I7481" s="113"/>
      <c r="K7481" s="15"/>
      <c r="L7481" s="15"/>
      <c r="M7481" s="15">
        <f t="shared" si="348"/>
        <v>1</v>
      </c>
      <c r="N7481" s="15" t="str">
        <f t="shared" si="349"/>
        <v>-</v>
      </c>
      <c r="O7481" s="150">
        <f t="shared" si="350"/>
        <v>0</v>
      </c>
      <c r="P7481" s="15" t="str">
        <f>IF(COUNTIF('Personálie dobrovolníků '!U:X,N7481)&gt;0,"ANO","")</f>
        <v/>
      </c>
      <c r="Q7481" s="15"/>
    </row>
    <row r="7482" spans="2:17" s="25" customFormat="1" x14ac:dyDescent="0.3">
      <c r="B7482" s="15" t="str">
        <f>IF(A7482="","",VLOOKUP(A7482,Tabulka3[[Číslo smlouvy   u pravidelné činnosti]:[Příjmení]],3,0))</f>
        <v/>
      </c>
      <c r="C7482" s="15" t="str">
        <f>IF(A7482="","",VLOOKUP(A7482,Tabulka3[[Číslo smlouvy   u pravidelné činnosti]:[Příjmení]],4,0))</f>
        <v/>
      </c>
      <c r="F7482" s="94"/>
      <c r="H7482" s="113"/>
      <c r="I7482" s="113"/>
      <c r="K7482" s="15"/>
      <c r="L7482" s="15"/>
      <c r="M7482" s="15">
        <f t="shared" si="348"/>
        <v>1</v>
      </c>
      <c r="N7482" s="15" t="str">
        <f t="shared" si="349"/>
        <v>-</v>
      </c>
      <c r="O7482" s="150">
        <f t="shared" si="350"/>
        <v>0</v>
      </c>
      <c r="P7482" s="15" t="str">
        <f>IF(COUNTIF('Personálie dobrovolníků '!U:X,N7482)&gt;0,"ANO","")</f>
        <v/>
      </c>
      <c r="Q7482" s="15"/>
    </row>
    <row r="7483" spans="2:17" s="25" customFormat="1" x14ac:dyDescent="0.3">
      <c r="B7483" s="15" t="str">
        <f>IF(A7483="","",VLOOKUP(A7483,Tabulka3[[Číslo smlouvy   u pravidelné činnosti]:[Příjmení]],3,0))</f>
        <v/>
      </c>
      <c r="C7483" s="15" t="str">
        <f>IF(A7483="","",VLOOKUP(A7483,Tabulka3[[Číslo smlouvy   u pravidelné činnosti]:[Příjmení]],4,0))</f>
        <v/>
      </c>
      <c r="F7483" s="94"/>
      <c r="H7483" s="113"/>
      <c r="I7483" s="113"/>
      <c r="K7483" s="15"/>
      <c r="L7483" s="15"/>
      <c r="M7483" s="15">
        <f t="shared" si="348"/>
        <v>1</v>
      </c>
      <c r="N7483" s="15" t="str">
        <f t="shared" si="349"/>
        <v>-</v>
      </c>
      <c r="O7483" s="150">
        <f t="shared" si="350"/>
        <v>0</v>
      </c>
      <c r="P7483" s="15" t="str">
        <f>IF(COUNTIF('Personálie dobrovolníků '!U:X,N7483)&gt;0,"ANO","")</f>
        <v/>
      </c>
      <c r="Q7483" s="15"/>
    </row>
    <row r="7484" spans="2:17" s="25" customFormat="1" x14ac:dyDescent="0.3">
      <c r="B7484" s="15" t="str">
        <f>IF(A7484="","",VLOOKUP(A7484,Tabulka3[[Číslo smlouvy   u pravidelné činnosti]:[Příjmení]],3,0))</f>
        <v/>
      </c>
      <c r="C7484" s="15" t="str">
        <f>IF(A7484="","",VLOOKUP(A7484,Tabulka3[[Číslo smlouvy   u pravidelné činnosti]:[Příjmení]],4,0))</f>
        <v/>
      </c>
      <c r="F7484" s="94"/>
      <c r="H7484" s="113"/>
      <c r="I7484" s="113"/>
      <c r="K7484" s="15"/>
      <c r="L7484" s="15"/>
      <c r="M7484" s="15">
        <f t="shared" si="348"/>
        <v>1</v>
      </c>
      <c r="N7484" s="15" t="str">
        <f t="shared" si="349"/>
        <v>-</v>
      </c>
      <c r="O7484" s="150">
        <f t="shared" si="350"/>
        <v>0</v>
      </c>
      <c r="P7484" s="15" t="str">
        <f>IF(COUNTIF('Personálie dobrovolníků '!U:X,N7484)&gt;0,"ANO","")</f>
        <v/>
      </c>
      <c r="Q7484" s="15"/>
    </row>
    <row r="7485" spans="2:17" s="25" customFormat="1" x14ac:dyDescent="0.3">
      <c r="B7485" s="15" t="str">
        <f>IF(A7485="","",VLOOKUP(A7485,Tabulka3[[Číslo smlouvy   u pravidelné činnosti]:[Příjmení]],3,0))</f>
        <v/>
      </c>
      <c r="C7485" s="15" t="str">
        <f>IF(A7485="","",VLOOKUP(A7485,Tabulka3[[Číslo smlouvy   u pravidelné činnosti]:[Příjmení]],4,0))</f>
        <v/>
      </c>
      <c r="F7485" s="94"/>
      <c r="H7485" s="113"/>
      <c r="I7485" s="113"/>
      <c r="K7485" s="15"/>
      <c r="L7485" s="15"/>
      <c r="M7485" s="15">
        <f t="shared" si="348"/>
        <v>1</v>
      </c>
      <c r="N7485" s="15" t="str">
        <f t="shared" si="349"/>
        <v>-</v>
      </c>
      <c r="O7485" s="150">
        <f t="shared" si="350"/>
        <v>0</v>
      </c>
      <c r="P7485" s="15" t="str">
        <f>IF(COUNTIF('Personálie dobrovolníků '!U:X,N7485)&gt;0,"ANO","")</f>
        <v/>
      </c>
      <c r="Q7485" s="15"/>
    </row>
    <row r="7486" spans="2:17" s="25" customFormat="1" x14ac:dyDescent="0.3">
      <c r="B7486" s="15" t="str">
        <f>IF(A7486="","",VLOOKUP(A7486,Tabulka3[[Číslo smlouvy   u pravidelné činnosti]:[Příjmení]],3,0))</f>
        <v/>
      </c>
      <c r="C7486" s="15" t="str">
        <f>IF(A7486="","",VLOOKUP(A7486,Tabulka3[[Číslo smlouvy   u pravidelné činnosti]:[Příjmení]],4,0))</f>
        <v/>
      </c>
      <c r="F7486" s="94"/>
      <c r="H7486" s="113"/>
      <c r="I7486" s="113"/>
      <c r="K7486" s="15"/>
      <c r="L7486" s="15"/>
      <c r="M7486" s="15">
        <f t="shared" si="348"/>
        <v>1</v>
      </c>
      <c r="N7486" s="15" t="str">
        <f t="shared" si="349"/>
        <v>-</v>
      </c>
      <c r="O7486" s="150">
        <f t="shared" si="350"/>
        <v>0</v>
      </c>
      <c r="P7486" s="15" t="str">
        <f>IF(COUNTIF('Personálie dobrovolníků '!U:X,N7486)&gt;0,"ANO","")</f>
        <v/>
      </c>
      <c r="Q7486" s="15"/>
    </row>
    <row r="7487" spans="2:17" s="25" customFormat="1" x14ac:dyDescent="0.3">
      <c r="B7487" s="15" t="str">
        <f>IF(A7487="","",VLOOKUP(A7487,Tabulka3[[Číslo smlouvy   u pravidelné činnosti]:[Příjmení]],3,0))</f>
        <v/>
      </c>
      <c r="C7487" s="15" t="str">
        <f>IF(A7487="","",VLOOKUP(A7487,Tabulka3[[Číslo smlouvy   u pravidelné činnosti]:[Příjmení]],4,0))</f>
        <v/>
      </c>
      <c r="F7487" s="94"/>
      <c r="H7487" s="113"/>
      <c r="I7487" s="113"/>
      <c r="K7487" s="15"/>
      <c r="L7487" s="15"/>
      <c r="M7487" s="15">
        <f t="shared" si="348"/>
        <v>1</v>
      </c>
      <c r="N7487" s="15" t="str">
        <f t="shared" si="349"/>
        <v>-</v>
      </c>
      <c r="O7487" s="150">
        <f t="shared" si="350"/>
        <v>0</v>
      </c>
      <c r="P7487" s="15" t="str">
        <f>IF(COUNTIF('Personálie dobrovolníků '!U:X,N7487)&gt;0,"ANO","")</f>
        <v/>
      </c>
      <c r="Q7487" s="15"/>
    </row>
    <row r="7488" spans="2:17" s="25" customFormat="1" x14ac:dyDescent="0.3">
      <c r="B7488" s="15" t="str">
        <f>IF(A7488="","",VLOOKUP(A7488,Tabulka3[[Číslo smlouvy   u pravidelné činnosti]:[Příjmení]],3,0))</f>
        <v/>
      </c>
      <c r="C7488" s="15" t="str">
        <f>IF(A7488="","",VLOOKUP(A7488,Tabulka3[[Číslo smlouvy   u pravidelné činnosti]:[Příjmení]],4,0))</f>
        <v/>
      </c>
      <c r="F7488" s="94"/>
      <c r="H7488" s="113"/>
      <c r="I7488" s="113"/>
      <c r="K7488" s="15"/>
      <c r="L7488" s="15"/>
      <c r="M7488" s="15">
        <f t="shared" si="348"/>
        <v>1</v>
      </c>
      <c r="N7488" s="15" t="str">
        <f t="shared" si="349"/>
        <v>-</v>
      </c>
      <c r="O7488" s="150">
        <f t="shared" si="350"/>
        <v>0</v>
      </c>
      <c r="P7488" s="15" t="str">
        <f>IF(COUNTIF('Personálie dobrovolníků '!U:X,N7488)&gt;0,"ANO","")</f>
        <v/>
      </c>
      <c r="Q7488" s="15"/>
    </row>
    <row r="7489" spans="2:17" s="25" customFormat="1" x14ac:dyDescent="0.3">
      <c r="B7489" s="15" t="str">
        <f>IF(A7489="","",VLOOKUP(A7489,Tabulka3[[Číslo smlouvy   u pravidelné činnosti]:[Příjmení]],3,0))</f>
        <v/>
      </c>
      <c r="C7489" s="15" t="str">
        <f>IF(A7489="","",VLOOKUP(A7489,Tabulka3[[Číslo smlouvy   u pravidelné činnosti]:[Příjmení]],4,0))</f>
        <v/>
      </c>
      <c r="F7489" s="94"/>
      <c r="H7489" s="113"/>
      <c r="I7489" s="113"/>
      <c r="K7489" s="15"/>
      <c r="L7489" s="15"/>
      <c r="M7489" s="15">
        <f t="shared" si="348"/>
        <v>1</v>
      </c>
      <c r="N7489" s="15" t="str">
        <f t="shared" si="349"/>
        <v>-</v>
      </c>
      <c r="O7489" s="150">
        <f t="shared" si="350"/>
        <v>0</v>
      </c>
      <c r="P7489" s="15" t="str">
        <f>IF(COUNTIF('Personálie dobrovolníků '!U:X,N7489)&gt;0,"ANO","")</f>
        <v/>
      </c>
      <c r="Q7489" s="15"/>
    </row>
    <row r="7490" spans="2:17" s="25" customFormat="1" x14ac:dyDescent="0.3">
      <c r="B7490" s="15" t="str">
        <f>IF(A7490="","",VLOOKUP(A7490,Tabulka3[[Číslo smlouvy   u pravidelné činnosti]:[Příjmení]],3,0))</f>
        <v/>
      </c>
      <c r="C7490" s="15" t="str">
        <f>IF(A7490="","",VLOOKUP(A7490,Tabulka3[[Číslo smlouvy   u pravidelné činnosti]:[Příjmení]],4,0))</f>
        <v/>
      </c>
      <c r="F7490" s="94"/>
      <c r="H7490" s="113"/>
      <c r="I7490" s="113"/>
      <c r="K7490" s="15"/>
      <c r="L7490" s="15"/>
      <c r="M7490" s="15">
        <f t="shared" si="348"/>
        <v>1</v>
      </c>
      <c r="N7490" s="15" t="str">
        <f t="shared" si="349"/>
        <v>-</v>
      </c>
      <c r="O7490" s="150">
        <f t="shared" si="350"/>
        <v>0</v>
      </c>
      <c r="P7490" s="15" t="str">
        <f>IF(COUNTIF('Personálie dobrovolníků '!U:X,N7490)&gt;0,"ANO","")</f>
        <v/>
      </c>
      <c r="Q7490" s="15"/>
    </row>
    <row r="7491" spans="2:17" s="25" customFormat="1" x14ac:dyDescent="0.3">
      <c r="B7491" s="15" t="str">
        <f>IF(A7491="","",VLOOKUP(A7491,Tabulka3[[Číslo smlouvy   u pravidelné činnosti]:[Příjmení]],3,0))</f>
        <v/>
      </c>
      <c r="C7491" s="15" t="str">
        <f>IF(A7491="","",VLOOKUP(A7491,Tabulka3[[Číslo smlouvy   u pravidelné činnosti]:[Příjmení]],4,0))</f>
        <v/>
      </c>
      <c r="F7491" s="94"/>
      <c r="H7491" s="113"/>
      <c r="I7491" s="113"/>
      <c r="K7491" s="15"/>
      <c r="L7491" s="15"/>
      <c r="M7491" s="15">
        <f t="shared" si="348"/>
        <v>1</v>
      </c>
      <c r="N7491" s="15" t="str">
        <f t="shared" si="349"/>
        <v>-</v>
      </c>
      <c r="O7491" s="150">
        <f t="shared" si="350"/>
        <v>0</v>
      </c>
      <c r="P7491" s="15" t="str">
        <f>IF(COUNTIF('Personálie dobrovolníků '!U:X,N7491)&gt;0,"ANO","")</f>
        <v/>
      </c>
      <c r="Q7491" s="15"/>
    </row>
    <row r="7492" spans="2:17" s="25" customFormat="1" x14ac:dyDescent="0.3">
      <c r="B7492" s="15" t="str">
        <f>IF(A7492="","",VLOOKUP(A7492,Tabulka3[[Číslo smlouvy   u pravidelné činnosti]:[Příjmení]],3,0))</f>
        <v/>
      </c>
      <c r="C7492" s="15" t="str">
        <f>IF(A7492="","",VLOOKUP(A7492,Tabulka3[[Číslo smlouvy   u pravidelné činnosti]:[Příjmení]],4,0))</f>
        <v/>
      </c>
      <c r="F7492" s="94"/>
      <c r="H7492" s="113"/>
      <c r="I7492" s="113"/>
      <c r="K7492" s="15"/>
      <c r="L7492" s="15"/>
      <c r="M7492" s="15">
        <f t="shared" ref="M7492:M7555" si="351">IF(OR(
   AND($H7492=$K$12, $I7492=$L$4),
   AND($H7492=$K$12, $I7492=$L$5),
   AND($H7492=$K$12, $I7492=$L$6),
   AND($H7492=$K$12, $I7492=$L$7),
   AND($H7492=$K$11, $I7492=$L$4),
   AND($H7492=$K$11, $I7492=$L$5),
   AND($H7492=$K$11, $I7492=$L$6),
   AND($H7492=$K$11, $I7492=$L$7),
   AND($H7492=$K$5, $I7492=$L$5),
   AND($H7492=$K$6, $I7492=$L$4),
   AND($H7492=$K$6, $I7492=$L$5),
   AND($H7492=$K$6, $I7492=$L$7),
   AND($H7492=$K$4, $I7492=$L$6),
), 0, 1)</f>
        <v>1</v>
      </c>
      <c r="N7492" s="15" t="str">
        <f t="shared" ref="N7492:N7555" si="352">A7492 &amp; "-" &amp; J7492</f>
        <v>-</v>
      </c>
      <c r="O7492" s="150">
        <f t="shared" ref="O7492:O7555" si="353">IF(AND(M7492&lt;&gt;0, P7492="ANO"), 1, 0)</f>
        <v>0</v>
      </c>
      <c r="P7492" s="15" t="str">
        <f>IF(COUNTIF('Personálie dobrovolníků '!U:X,N7492)&gt;0,"ANO","")</f>
        <v/>
      </c>
      <c r="Q7492" s="15"/>
    </row>
    <row r="7493" spans="2:17" s="25" customFormat="1" x14ac:dyDescent="0.3">
      <c r="B7493" s="15" t="str">
        <f>IF(A7493="","",VLOOKUP(A7493,Tabulka3[[Číslo smlouvy   u pravidelné činnosti]:[Příjmení]],3,0))</f>
        <v/>
      </c>
      <c r="C7493" s="15" t="str">
        <f>IF(A7493="","",VLOOKUP(A7493,Tabulka3[[Číslo smlouvy   u pravidelné činnosti]:[Příjmení]],4,0))</f>
        <v/>
      </c>
      <c r="F7493" s="94"/>
      <c r="H7493" s="113"/>
      <c r="I7493" s="113"/>
      <c r="K7493" s="15"/>
      <c r="L7493" s="15"/>
      <c r="M7493" s="15">
        <f t="shared" si="351"/>
        <v>1</v>
      </c>
      <c r="N7493" s="15" t="str">
        <f t="shared" si="352"/>
        <v>-</v>
      </c>
      <c r="O7493" s="150">
        <f t="shared" si="353"/>
        <v>0</v>
      </c>
      <c r="P7493" s="15" t="str">
        <f>IF(COUNTIF('Personálie dobrovolníků '!U:X,N7493)&gt;0,"ANO","")</f>
        <v/>
      </c>
      <c r="Q7493" s="15"/>
    </row>
    <row r="7494" spans="2:17" s="25" customFormat="1" x14ac:dyDescent="0.3">
      <c r="B7494" s="15" t="str">
        <f>IF(A7494="","",VLOOKUP(A7494,Tabulka3[[Číslo smlouvy   u pravidelné činnosti]:[Příjmení]],3,0))</f>
        <v/>
      </c>
      <c r="C7494" s="15" t="str">
        <f>IF(A7494="","",VLOOKUP(A7494,Tabulka3[[Číslo smlouvy   u pravidelné činnosti]:[Příjmení]],4,0))</f>
        <v/>
      </c>
      <c r="F7494" s="94"/>
      <c r="H7494" s="113"/>
      <c r="I7494" s="113"/>
      <c r="K7494" s="15"/>
      <c r="L7494" s="15"/>
      <c r="M7494" s="15">
        <f t="shared" si="351"/>
        <v>1</v>
      </c>
      <c r="N7494" s="15" t="str">
        <f t="shared" si="352"/>
        <v>-</v>
      </c>
      <c r="O7494" s="150">
        <f t="shared" si="353"/>
        <v>0</v>
      </c>
      <c r="P7494" s="15" t="str">
        <f>IF(COUNTIF('Personálie dobrovolníků '!U:X,N7494)&gt;0,"ANO","")</f>
        <v/>
      </c>
      <c r="Q7494" s="15"/>
    </row>
    <row r="7495" spans="2:17" s="25" customFormat="1" x14ac:dyDescent="0.3">
      <c r="B7495" s="15" t="str">
        <f>IF(A7495="","",VLOOKUP(A7495,Tabulka3[[Číslo smlouvy   u pravidelné činnosti]:[Příjmení]],3,0))</f>
        <v/>
      </c>
      <c r="C7495" s="15" t="str">
        <f>IF(A7495="","",VLOOKUP(A7495,Tabulka3[[Číslo smlouvy   u pravidelné činnosti]:[Příjmení]],4,0))</f>
        <v/>
      </c>
      <c r="F7495" s="94"/>
      <c r="H7495" s="113"/>
      <c r="I7495" s="113"/>
      <c r="K7495" s="15"/>
      <c r="L7495" s="15"/>
      <c r="M7495" s="15">
        <f t="shared" si="351"/>
        <v>1</v>
      </c>
      <c r="N7495" s="15" t="str">
        <f t="shared" si="352"/>
        <v>-</v>
      </c>
      <c r="O7495" s="150">
        <f t="shared" si="353"/>
        <v>0</v>
      </c>
      <c r="P7495" s="15" t="str">
        <f>IF(COUNTIF('Personálie dobrovolníků '!U:X,N7495)&gt;0,"ANO","")</f>
        <v/>
      </c>
      <c r="Q7495" s="15"/>
    </row>
    <row r="7496" spans="2:17" s="25" customFormat="1" x14ac:dyDescent="0.3">
      <c r="B7496" s="15" t="str">
        <f>IF(A7496="","",VLOOKUP(A7496,Tabulka3[[Číslo smlouvy   u pravidelné činnosti]:[Příjmení]],3,0))</f>
        <v/>
      </c>
      <c r="C7496" s="15" t="str">
        <f>IF(A7496="","",VLOOKUP(A7496,Tabulka3[[Číslo smlouvy   u pravidelné činnosti]:[Příjmení]],4,0))</f>
        <v/>
      </c>
      <c r="F7496" s="94"/>
      <c r="H7496" s="113"/>
      <c r="I7496" s="113"/>
      <c r="K7496" s="15"/>
      <c r="L7496" s="15"/>
      <c r="M7496" s="15">
        <f t="shared" si="351"/>
        <v>1</v>
      </c>
      <c r="N7496" s="15" t="str">
        <f t="shared" si="352"/>
        <v>-</v>
      </c>
      <c r="O7496" s="150">
        <f t="shared" si="353"/>
        <v>0</v>
      </c>
      <c r="P7496" s="15" t="str">
        <f>IF(COUNTIF('Personálie dobrovolníků '!U:X,N7496)&gt;0,"ANO","")</f>
        <v/>
      </c>
      <c r="Q7496" s="15"/>
    </row>
    <row r="7497" spans="2:17" s="25" customFormat="1" x14ac:dyDescent="0.3">
      <c r="B7497" s="15" t="str">
        <f>IF(A7497="","",VLOOKUP(A7497,Tabulka3[[Číslo smlouvy   u pravidelné činnosti]:[Příjmení]],3,0))</f>
        <v/>
      </c>
      <c r="C7497" s="15" t="str">
        <f>IF(A7497="","",VLOOKUP(A7497,Tabulka3[[Číslo smlouvy   u pravidelné činnosti]:[Příjmení]],4,0))</f>
        <v/>
      </c>
      <c r="F7497" s="94"/>
      <c r="H7497" s="113"/>
      <c r="I7497" s="113"/>
      <c r="K7497" s="15"/>
      <c r="L7497" s="15"/>
      <c r="M7497" s="15">
        <f t="shared" si="351"/>
        <v>1</v>
      </c>
      <c r="N7497" s="15" t="str">
        <f t="shared" si="352"/>
        <v>-</v>
      </c>
      <c r="O7497" s="150">
        <f t="shared" si="353"/>
        <v>0</v>
      </c>
      <c r="P7497" s="15" t="str">
        <f>IF(COUNTIF('Personálie dobrovolníků '!U:X,N7497)&gt;0,"ANO","")</f>
        <v/>
      </c>
      <c r="Q7497" s="15"/>
    </row>
    <row r="7498" spans="2:17" s="25" customFormat="1" x14ac:dyDescent="0.3">
      <c r="B7498" s="15" t="str">
        <f>IF(A7498="","",VLOOKUP(A7498,Tabulka3[[Číslo smlouvy   u pravidelné činnosti]:[Příjmení]],3,0))</f>
        <v/>
      </c>
      <c r="C7498" s="15" t="str">
        <f>IF(A7498="","",VLOOKUP(A7498,Tabulka3[[Číslo smlouvy   u pravidelné činnosti]:[Příjmení]],4,0))</f>
        <v/>
      </c>
      <c r="F7498" s="94"/>
      <c r="H7498" s="113"/>
      <c r="I7498" s="113"/>
      <c r="K7498" s="15"/>
      <c r="L7498" s="15"/>
      <c r="M7498" s="15">
        <f t="shared" si="351"/>
        <v>1</v>
      </c>
      <c r="N7498" s="15" t="str">
        <f t="shared" si="352"/>
        <v>-</v>
      </c>
      <c r="O7498" s="150">
        <f t="shared" si="353"/>
        <v>0</v>
      </c>
      <c r="P7498" s="15" t="str">
        <f>IF(COUNTIF('Personálie dobrovolníků '!U:X,N7498)&gt;0,"ANO","")</f>
        <v/>
      </c>
      <c r="Q7498" s="15"/>
    </row>
    <row r="7499" spans="2:17" s="25" customFormat="1" x14ac:dyDescent="0.3">
      <c r="B7499" s="15" t="str">
        <f>IF(A7499="","",VLOOKUP(A7499,Tabulka3[[Číslo smlouvy   u pravidelné činnosti]:[Příjmení]],3,0))</f>
        <v/>
      </c>
      <c r="C7499" s="15" t="str">
        <f>IF(A7499="","",VLOOKUP(A7499,Tabulka3[[Číslo smlouvy   u pravidelné činnosti]:[Příjmení]],4,0))</f>
        <v/>
      </c>
      <c r="F7499" s="94"/>
      <c r="H7499" s="113"/>
      <c r="I7499" s="113"/>
      <c r="K7499" s="15"/>
      <c r="L7499" s="15"/>
      <c r="M7499" s="15">
        <f t="shared" si="351"/>
        <v>1</v>
      </c>
      <c r="N7499" s="15" t="str">
        <f t="shared" si="352"/>
        <v>-</v>
      </c>
      <c r="O7499" s="150">
        <f t="shared" si="353"/>
        <v>0</v>
      </c>
      <c r="P7499" s="15" t="str">
        <f>IF(COUNTIF('Personálie dobrovolníků '!U:X,N7499)&gt;0,"ANO","")</f>
        <v/>
      </c>
      <c r="Q7499" s="15"/>
    </row>
    <row r="7500" spans="2:17" s="25" customFormat="1" x14ac:dyDescent="0.3">
      <c r="B7500" s="15" t="str">
        <f>IF(A7500="","",VLOOKUP(A7500,Tabulka3[[Číslo smlouvy   u pravidelné činnosti]:[Příjmení]],3,0))</f>
        <v/>
      </c>
      <c r="C7500" s="15" t="str">
        <f>IF(A7500="","",VLOOKUP(A7500,Tabulka3[[Číslo smlouvy   u pravidelné činnosti]:[Příjmení]],4,0))</f>
        <v/>
      </c>
      <c r="F7500" s="94"/>
      <c r="H7500" s="113"/>
      <c r="I7500" s="113"/>
      <c r="K7500" s="15"/>
      <c r="L7500" s="15"/>
      <c r="M7500" s="15">
        <f t="shared" si="351"/>
        <v>1</v>
      </c>
      <c r="N7500" s="15" t="str">
        <f t="shared" si="352"/>
        <v>-</v>
      </c>
      <c r="O7500" s="150">
        <f t="shared" si="353"/>
        <v>0</v>
      </c>
      <c r="P7500" s="15" t="str">
        <f>IF(COUNTIF('Personálie dobrovolníků '!U:X,N7500)&gt;0,"ANO","")</f>
        <v/>
      </c>
      <c r="Q7500" s="15"/>
    </row>
    <row r="7501" spans="2:17" s="25" customFormat="1" x14ac:dyDescent="0.3">
      <c r="B7501" s="15" t="str">
        <f>IF(A7501="","",VLOOKUP(A7501,Tabulka3[[Číslo smlouvy   u pravidelné činnosti]:[Příjmení]],3,0))</f>
        <v/>
      </c>
      <c r="C7501" s="15" t="str">
        <f>IF(A7501="","",VLOOKUP(A7501,Tabulka3[[Číslo smlouvy   u pravidelné činnosti]:[Příjmení]],4,0))</f>
        <v/>
      </c>
      <c r="F7501" s="94"/>
      <c r="H7501" s="113"/>
      <c r="I7501" s="113"/>
      <c r="K7501" s="15"/>
      <c r="L7501" s="15"/>
      <c r="M7501" s="15">
        <f t="shared" si="351"/>
        <v>1</v>
      </c>
      <c r="N7501" s="15" t="str">
        <f t="shared" si="352"/>
        <v>-</v>
      </c>
      <c r="O7501" s="150">
        <f t="shared" si="353"/>
        <v>0</v>
      </c>
      <c r="P7501" s="15" t="str">
        <f>IF(COUNTIF('Personálie dobrovolníků '!U:X,N7501)&gt;0,"ANO","")</f>
        <v/>
      </c>
      <c r="Q7501" s="15"/>
    </row>
    <row r="7502" spans="2:17" s="25" customFormat="1" x14ac:dyDescent="0.3">
      <c r="B7502" s="15" t="str">
        <f>IF(A7502="","",VLOOKUP(A7502,Tabulka3[[Číslo smlouvy   u pravidelné činnosti]:[Příjmení]],3,0))</f>
        <v/>
      </c>
      <c r="C7502" s="15" t="str">
        <f>IF(A7502="","",VLOOKUP(A7502,Tabulka3[[Číslo smlouvy   u pravidelné činnosti]:[Příjmení]],4,0))</f>
        <v/>
      </c>
      <c r="F7502" s="94"/>
      <c r="H7502" s="113"/>
      <c r="I7502" s="113"/>
      <c r="K7502" s="15"/>
      <c r="L7502" s="15"/>
      <c r="M7502" s="15">
        <f t="shared" si="351"/>
        <v>1</v>
      </c>
      <c r="N7502" s="15" t="str">
        <f t="shared" si="352"/>
        <v>-</v>
      </c>
      <c r="O7502" s="150">
        <f t="shared" si="353"/>
        <v>0</v>
      </c>
      <c r="P7502" s="15" t="str">
        <f>IF(COUNTIF('Personálie dobrovolníků '!U:X,N7502)&gt;0,"ANO","")</f>
        <v/>
      </c>
      <c r="Q7502" s="15"/>
    </row>
    <row r="7503" spans="2:17" s="25" customFormat="1" x14ac:dyDescent="0.3">
      <c r="B7503" s="15" t="str">
        <f>IF(A7503="","",VLOOKUP(A7503,Tabulka3[[Číslo smlouvy   u pravidelné činnosti]:[Příjmení]],3,0))</f>
        <v/>
      </c>
      <c r="C7503" s="15" t="str">
        <f>IF(A7503="","",VLOOKUP(A7503,Tabulka3[[Číslo smlouvy   u pravidelné činnosti]:[Příjmení]],4,0))</f>
        <v/>
      </c>
      <c r="F7503" s="94"/>
      <c r="H7503" s="113"/>
      <c r="I7503" s="113"/>
      <c r="K7503" s="15"/>
      <c r="L7503" s="15"/>
      <c r="M7503" s="15">
        <f t="shared" si="351"/>
        <v>1</v>
      </c>
      <c r="N7503" s="15" t="str">
        <f t="shared" si="352"/>
        <v>-</v>
      </c>
      <c r="O7503" s="150">
        <f t="shared" si="353"/>
        <v>0</v>
      </c>
      <c r="P7503" s="15" t="str">
        <f>IF(COUNTIF('Personálie dobrovolníků '!U:X,N7503)&gt;0,"ANO","")</f>
        <v/>
      </c>
      <c r="Q7503" s="15"/>
    </row>
    <row r="7504" spans="2:17" s="25" customFormat="1" x14ac:dyDescent="0.3">
      <c r="B7504" s="15" t="str">
        <f>IF(A7504="","",VLOOKUP(A7504,Tabulka3[[Číslo smlouvy   u pravidelné činnosti]:[Příjmení]],3,0))</f>
        <v/>
      </c>
      <c r="C7504" s="15" t="str">
        <f>IF(A7504="","",VLOOKUP(A7504,Tabulka3[[Číslo smlouvy   u pravidelné činnosti]:[Příjmení]],4,0))</f>
        <v/>
      </c>
      <c r="F7504" s="94"/>
      <c r="H7504" s="113"/>
      <c r="I7504" s="113"/>
      <c r="K7504" s="15"/>
      <c r="L7504" s="15"/>
      <c r="M7504" s="15">
        <f t="shared" si="351"/>
        <v>1</v>
      </c>
      <c r="N7504" s="15" t="str">
        <f t="shared" si="352"/>
        <v>-</v>
      </c>
      <c r="O7504" s="150">
        <f t="shared" si="353"/>
        <v>0</v>
      </c>
      <c r="P7504" s="15" t="str">
        <f>IF(COUNTIF('Personálie dobrovolníků '!U:X,N7504)&gt;0,"ANO","")</f>
        <v/>
      </c>
      <c r="Q7504" s="15"/>
    </row>
    <row r="7505" spans="2:17" s="25" customFormat="1" x14ac:dyDescent="0.3">
      <c r="B7505" s="15" t="str">
        <f>IF(A7505="","",VLOOKUP(A7505,Tabulka3[[Číslo smlouvy   u pravidelné činnosti]:[Příjmení]],3,0))</f>
        <v/>
      </c>
      <c r="C7505" s="15" t="str">
        <f>IF(A7505="","",VLOOKUP(A7505,Tabulka3[[Číslo smlouvy   u pravidelné činnosti]:[Příjmení]],4,0))</f>
        <v/>
      </c>
      <c r="F7505" s="94"/>
      <c r="H7505" s="113"/>
      <c r="I7505" s="113"/>
      <c r="K7505" s="15"/>
      <c r="L7505" s="15"/>
      <c r="M7505" s="15">
        <f t="shared" si="351"/>
        <v>1</v>
      </c>
      <c r="N7505" s="15" t="str">
        <f t="shared" si="352"/>
        <v>-</v>
      </c>
      <c r="O7505" s="150">
        <f t="shared" si="353"/>
        <v>0</v>
      </c>
      <c r="P7505" s="15" t="str">
        <f>IF(COUNTIF('Personálie dobrovolníků '!U:X,N7505)&gt;0,"ANO","")</f>
        <v/>
      </c>
      <c r="Q7505" s="15"/>
    </row>
    <row r="7506" spans="2:17" s="25" customFormat="1" x14ac:dyDescent="0.3">
      <c r="B7506" s="15" t="str">
        <f>IF(A7506="","",VLOOKUP(A7506,Tabulka3[[Číslo smlouvy   u pravidelné činnosti]:[Příjmení]],3,0))</f>
        <v/>
      </c>
      <c r="C7506" s="15" t="str">
        <f>IF(A7506="","",VLOOKUP(A7506,Tabulka3[[Číslo smlouvy   u pravidelné činnosti]:[Příjmení]],4,0))</f>
        <v/>
      </c>
      <c r="F7506" s="94"/>
      <c r="H7506" s="113"/>
      <c r="I7506" s="113"/>
      <c r="K7506" s="15"/>
      <c r="L7506" s="15"/>
      <c r="M7506" s="15">
        <f t="shared" si="351"/>
        <v>1</v>
      </c>
      <c r="N7506" s="15" t="str">
        <f t="shared" si="352"/>
        <v>-</v>
      </c>
      <c r="O7506" s="150">
        <f t="shared" si="353"/>
        <v>0</v>
      </c>
      <c r="P7506" s="15" t="str">
        <f>IF(COUNTIF('Personálie dobrovolníků '!U:X,N7506)&gt;0,"ANO","")</f>
        <v/>
      </c>
      <c r="Q7506" s="15"/>
    </row>
    <row r="7507" spans="2:17" s="25" customFormat="1" x14ac:dyDescent="0.3">
      <c r="B7507" s="15" t="str">
        <f>IF(A7507="","",VLOOKUP(A7507,Tabulka3[[Číslo smlouvy   u pravidelné činnosti]:[Příjmení]],3,0))</f>
        <v/>
      </c>
      <c r="C7507" s="15" t="str">
        <f>IF(A7507="","",VLOOKUP(A7507,Tabulka3[[Číslo smlouvy   u pravidelné činnosti]:[Příjmení]],4,0))</f>
        <v/>
      </c>
      <c r="F7507" s="94"/>
      <c r="H7507" s="113"/>
      <c r="I7507" s="113"/>
      <c r="K7507" s="15"/>
      <c r="L7507" s="15"/>
      <c r="M7507" s="15">
        <f t="shared" si="351"/>
        <v>1</v>
      </c>
      <c r="N7507" s="15" t="str">
        <f t="shared" si="352"/>
        <v>-</v>
      </c>
      <c r="O7507" s="150">
        <f t="shared" si="353"/>
        <v>0</v>
      </c>
      <c r="P7507" s="15" t="str">
        <f>IF(COUNTIF('Personálie dobrovolníků '!U:X,N7507)&gt;0,"ANO","")</f>
        <v/>
      </c>
      <c r="Q7507" s="15"/>
    </row>
    <row r="7508" spans="2:17" s="25" customFormat="1" x14ac:dyDescent="0.3">
      <c r="B7508" s="15" t="str">
        <f>IF(A7508="","",VLOOKUP(A7508,Tabulka3[[Číslo smlouvy   u pravidelné činnosti]:[Příjmení]],3,0))</f>
        <v/>
      </c>
      <c r="C7508" s="15" t="str">
        <f>IF(A7508="","",VLOOKUP(A7508,Tabulka3[[Číslo smlouvy   u pravidelné činnosti]:[Příjmení]],4,0))</f>
        <v/>
      </c>
      <c r="F7508" s="94"/>
      <c r="H7508" s="113"/>
      <c r="I7508" s="113"/>
      <c r="K7508" s="15"/>
      <c r="L7508" s="15"/>
      <c r="M7508" s="15">
        <f t="shared" si="351"/>
        <v>1</v>
      </c>
      <c r="N7508" s="15" t="str">
        <f t="shared" si="352"/>
        <v>-</v>
      </c>
      <c r="O7508" s="150">
        <f t="shared" si="353"/>
        <v>0</v>
      </c>
      <c r="P7508" s="15" t="str">
        <f>IF(COUNTIF('Personálie dobrovolníků '!U:X,N7508)&gt;0,"ANO","")</f>
        <v/>
      </c>
      <c r="Q7508" s="15"/>
    </row>
    <row r="7509" spans="2:17" s="25" customFormat="1" x14ac:dyDescent="0.3">
      <c r="B7509" s="15" t="str">
        <f>IF(A7509="","",VLOOKUP(A7509,Tabulka3[[Číslo smlouvy   u pravidelné činnosti]:[Příjmení]],3,0))</f>
        <v/>
      </c>
      <c r="C7509" s="15" t="str">
        <f>IF(A7509="","",VLOOKUP(A7509,Tabulka3[[Číslo smlouvy   u pravidelné činnosti]:[Příjmení]],4,0))</f>
        <v/>
      </c>
      <c r="F7509" s="94"/>
      <c r="H7509" s="113"/>
      <c r="I7509" s="113"/>
      <c r="K7509" s="15"/>
      <c r="L7509" s="15"/>
      <c r="M7509" s="15">
        <f t="shared" si="351"/>
        <v>1</v>
      </c>
      <c r="N7509" s="15" t="str">
        <f t="shared" si="352"/>
        <v>-</v>
      </c>
      <c r="O7509" s="150">
        <f t="shared" si="353"/>
        <v>0</v>
      </c>
      <c r="P7509" s="15" t="str">
        <f>IF(COUNTIF('Personálie dobrovolníků '!U:X,N7509)&gt;0,"ANO","")</f>
        <v/>
      </c>
      <c r="Q7509" s="15"/>
    </row>
    <row r="7510" spans="2:17" s="25" customFormat="1" x14ac:dyDescent="0.3">
      <c r="B7510" s="15" t="str">
        <f>IF(A7510="","",VLOOKUP(A7510,Tabulka3[[Číslo smlouvy   u pravidelné činnosti]:[Příjmení]],3,0))</f>
        <v/>
      </c>
      <c r="C7510" s="15" t="str">
        <f>IF(A7510="","",VLOOKUP(A7510,Tabulka3[[Číslo smlouvy   u pravidelné činnosti]:[Příjmení]],4,0))</f>
        <v/>
      </c>
      <c r="F7510" s="94"/>
      <c r="H7510" s="113"/>
      <c r="I7510" s="113"/>
      <c r="K7510" s="15"/>
      <c r="L7510" s="15"/>
      <c r="M7510" s="15">
        <f t="shared" si="351"/>
        <v>1</v>
      </c>
      <c r="N7510" s="15" t="str">
        <f t="shared" si="352"/>
        <v>-</v>
      </c>
      <c r="O7510" s="150">
        <f t="shared" si="353"/>
        <v>0</v>
      </c>
      <c r="P7510" s="15" t="str">
        <f>IF(COUNTIF('Personálie dobrovolníků '!U:X,N7510)&gt;0,"ANO","")</f>
        <v/>
      </c>
      <c r="Q7510" s="15"/>
    </row>
    <row r="7511" spans="2:17" s="25" customFormat="1" x14ac:dyDescent="0.3">
      <c r="B7511" s="15" t="str">
        <f>IF(A7511="","",VLOOKUP(A7511,Tabulka3[[Číslo smlouvy   u pravidelné činnosti]:[Příjmení]],3,0))</f>
        <v/>
      </c>
      <c r="C7511" s="15" t="str">
        <f>IF(A7511="","",VLOOKUP(A7511,Tabulka3[[Číslo smlouvy   u pravidelné činnosti]:[Příjmení]],4,0))</f>
        <v/>
      </c>
      <c r="F7511" s="94"/>
      <c r="H7511" s="113"/>
      <c r="I7511" s="113"/>
      <c r="K7511" s="15"/>
      <c r="L7511" s="15"/>
      <c r="M7511" s="15">
        <f t="shared" si="351"/>
        <v>1</v>
      </c>
      <c r="N7511" s="15" t="str">
        <f t="shared" si="352"/>
        <v>-</v>
      </c>
      <c r="O7511" s="150">
        <f t="shared" si="353"/>
        <v>0</v>
      </c>
      <c r="P7511" s="15" t="str">
        <f>IF(COUNTIF('Personálie dobrovolníků '!U:X,N7511)&gt;0,"ANO","")</f>
        <v/>
      </c>
      <c r="Q7511" s="15"/>
    </row>
    <row r="7512" spans="2:17" s="25" customFormat="1" x14ac:dyDescent="0.3">
      <c r="B7512" s="15" t="str">
        <f>IF(A7512="","",VLOOKUP(A7512,Tabulka3[[Číslo smlouvy   u pravidelné činnosti]:[Příjmení]],3,0))</f>
        <v/>
      </c>
      <c r="C7512" s="15" t="str">
        <f>IF(A7512="","",VLOOKUP(A7512,Tabulka3[[Číslo smlouvy   u pravidelné činnosti]:[Příjmení]],4,0))</f>
        <v/>
      </c>
      <c r="F7512" s="94"/>
      <c r="H7512" s="113"/>
      <c r="I7512" s="113"/>
      <c r="K7512" s="15"/>
      <c r="L7512" s="15"/>
      <c r="M7512" s="15">
        <f t="shared" si="351"/>
        <v>1</v>
      </c>
      <c r="N7512" s="15" t="str">
        <f t="shared" si="352"/>
        <v>-</v>
      </c>
      <c r="O7512" s="150">
        <f t="shared" si="353"/>
        <v>0</v>
      </c>
      <c r="P7512" s="15" t="str">
        <f>IF(COUNTIF('Personálie dobrovolníků '!U:X,N7512)&gt;0,"ANO","")</f>
        <v/>
      </c>
      <c r="Q7512" s="15"/>
    </row>
    <row r="7513" spans="2:17" s="25" customFormat="1" x14ac:dyDescent="0.3">
      <c r="B7513" s="15" t="str">
        <f>IF(A7513="","",VLOOKUP(A7513,Tabulka3[[Číslo smlouvy   u pravidelné činnosti]:[Příjmení]],3,0))</f>
        <v/>
      </c>
      <c r="C7513" s="15" t="str">
        <f>IF(A7513="","",VLOOKUP(A7513,Tabulka3[[Číslo smlouvy   u pravidelné činnosti]:[Příjmení]],4,0))</f>
        <v/>
      </c>
      <c r="F7513" s="94"/>
      <c r="H7513" s="113"/>
      <c r="I7513" s="113"/>
      <c r="K7513" s="15"/>
      <c r="L7513" s="15"/>
      <c r="M7513" s="15">
        <f t="shared" si="351"/>
        <v>1</v>
      </c>
      <c r="N7513" s="15" t="str">
        <f t="shared" si="352"/>
        <v>-</v>
      </c>
      <c r="O7513" s="150">
        <f t="shared" si="353"/>
        <v>0</v>
      </c>
      <c r="P7513" s="15" t="str">
        <f>IF(COUNTIF('Personálie dobrovolníků '!U:X,N7513)&gt;0,"ANO","")</f>
        <v/>
      </c>
      <c r="Q7513" s="15"/>
    </row>
    <row r="7514" spans="2:17" s="25" customFormat="1" x14ac:dyDescent="0.3">
      <c r="B7514" s="15" t="str">
        <f>IF(A7514="","",VLOOKUP(A7514,Tabulka3[[Číslo smlouvy   u pravidelné činnosti]:[Příjmení]],3,0))</f>
        <v/>
      </c>
      <c r="C7514" s="15" t="str">
        <f>IF(A7514="","",VLOOKUP(A7514,Tabulka3[[Číslo smlouvy   u pravidelné činnosti]:[Příjmení]],4,0))</f>
        <v/>
      </c>
      <c r="F7514" s="94"/>
      <c r="H7514" s="113"/>
      <c r="I7514" s="113"/>
      <c r="K7514" s="15"/>
      <c r="L7514" s="15"/>
      <c r="M7514" s="15">
        <f t="shared" si="351"/>
        <v>1</v>
      </c>
      <c r="N7514" s="15" t="str">
        <f t="shared" si="352"/>
        <v>-</v>
      </c>
      <c r="O7514" s="150">
        <f t="shared" si="353"/>
        <v>0</v>
      </c>
      <c r="P7514" s="15" t="str">
        <f>IF(COUNTIF('Personálie dobrovolníků '!U:X,N7514)&gt;0,"ANO","")</f>
        <v/>
      </c>
      <c r="Q7514" s="15"/>
    </row>
    <row r="7515" spans="2:17" s="25" customFormat="1" x14ac:dyDescent="0.3">
      <c r="B7515" s="15" t="str">
        <f>IF(A7515="","",VLOOKUP(A7515,Tabulka3[[Číslo smlouvy   u pravidelné činnosti]:[Příjmení]],3,0))</f>
        <v/>
      </c>
      <c r="C7515" s="15" t="str">
        <f>IF(A7515="","",VLOOKUP(A7515,Tabulka3[[Číslo smlouvy   u pravidelné činnosti]:[Příjmení]],4,0))</f>
        <v/>
      </c>
      <c r="F7515" s="94"/>
      <c r="H7515" s="113"/>
      <c r="I7515" s="113"/>
      <c r="K7515" s="15"/>
      <c r="L7515" s="15"/>
      <c r="M7515" s="15">
        <f t="shared" si="351"/>
        <v>1</v>
      </c>
      <c r="N7515" s="15" t="str">
        <f t="shared" si="352"/>
        <v>-</v>
      </c>
      <c r="O7515" s="150">
        <f t="shared" si="353"/>
        <v>0</v>
      </c>
      <c r="P7515" s="15" t="str">
        <f>IF(COUNTIF('Personálie dobrovolníků '!U:X,N7515)&gt;0,"ANO","")</f>
        <v/>
      </c>
      <c r="Q7515" s="15"/>
    </row>
    <row r="7516" spans="2:17" s="25" customFormat="1" x14ac:dyDescent="0.3">
      <c r="B7516" s="15" t="str">
        <f>IF(A7516="","",VLOOKUP(A7516,Tabulka3[[Číslo smlouvy   u pravidelné činnosti]:[Příjmení]],3,0))</f>
        <v/>
      </c>
      <c r="C7516" s="15" t="str">
        <f>IF(A7516="","",VLOOKUP(A7516,Tabulka3[[Číslo smlouvy   u pravidelné činnosti]:[Příjmení]],4,0))</f>
        <v/>
      </c>
      <c r="F7516" s="94"/>
      <c r="H7516" s="113"/>
      <c r="I7516" s="113"/>
      <c r="K7516" s="15"/>
      <c r="L7516" s="15"/>
      <c r="M7516" s="15">
        <f t="shared" si="351"/>
        <v>1</v>
      </c>
      <c r="N7516" s="15" t="str">
        <f t="shared" si="352"/>
        <v>-</v>
      </c>
      <c r="O7516" s="150">
        <f t="shared" si="353"/>
        <v>0</v>
      </c>
      <c r="P7516" s="15" t="str">
        <f>IF(COUNTIF('Personálie dobrovolníků '!U:X,N7516)&gt;0,"ANO","")</f>
        <v/>
      </c>
      <c r="Q7516" s="15"/>
    </row>
    <row r="7517" spans="2:17" s="25" customFormat="1" x14ac:dyDescent="0.3">
      <c r="B7517" s="15" t="str">
        <f>IF(A7517="","",VLOOKUP(A7517,Tabulka3[[Číslo smlouvy   u pravidelné činnosti]:[Příjmení]],3,0))</f>
        <v/>
      </c>
      <c r="C7517" s="15" t="str">
        <f>IF(A7517="","",VLOOKUP(A7517,Tabulka3[[Číslo smlouvy   u pravidelné činnosti]:[Příjmení]],4,0))</f>
        <v/>
      </c>
      <c r="F7517" s="94"/>
      <c r="H7517" s="113"/>
      <c r="I7517" s="113"/>
      <c r="K7517" s="15"/>
      <c r="L7517" s="15"/>
      <c r="M7517" s="15">
        <f t="shared" si="351"/>
        <v>1</v>
      </c>
      <c r="N7517" s="15" t="str">
        <f t="shared" si="352"/>
        <v>-</v>
      </c>
      <c r="O7517" s="150">
        <f t="shared" si="353"/>
        <v>0</v>
      </c>
      <c r="P7517" s="15" t="str">
        <f>IF(COUNTIF('Personálie dobrovolníků '!U:X,N7517)&gt;0,"ANO","")</f>
        <v/>
      </c>
      <c r="Q7517" s="15"/>
    </row>
    <row r="7518" spans="2:17" s="25" customFormat="1" x14ac:dyDescent="0.3">
      <c r="B7518" s="15" t="str">
        <f>IF(A7518="","",VLOOKUP(A7518,Tabulka3[[Číslo smlouvy   u pravidelné činnosti]:[Příjmení]],3,0))</f>
        <v/>
      </c>
      <c r="C7518" s="15" t="str">
        <f>IF(A7518="","",VLOOKUP(A7518,Tabulka3[[Číslo smlouvy   u pravidelné činnosti]:[Příjmení]],4,0))</f>
        <v/>
      </c>
      <c r="F7518" s="94"/>
      <c r="H7518" s="113"/>
      <c r="I7518" s="113"/>
      <c r="K7518" s="15"/>
      <c r="L7518" s="15"/>
      <c r="M7518" s="15">
        <f t="shared" si="351"/>
        <v>1</v>
      </c>
      <c r="N7518" s="15" t="str">
        <f t="shared" si="352"/>
        <v>-</v>
      </c>
      <c r="O7518" s="150">
        <f t="shared" si="353"/>
        <v>0</v>
      </c>
      <c r="P7518" s="15" t="str">
        <f>IF(COUNTIF('Personálie dobrovolníků '!U:X,N7518)&gt;0,"ANO","")</f>
        <v/>
      </c>
      <c r="Q7518" s="15"/>
    </row>
    <row r="7519" spans="2:17" s="25" customFormat="1" x14ac:dyDescent="0.3">
      <c r="B7519" s="15" t="str">
        <f>IF(A7519="","",VLOOKUP(A7519,Tabulka3[[Číslo smlouvy   u pravidelné činnosti]:[Příjmení]],3,0))</f>
        <v/>
      </c>
      <c r="C7519" s="15" t="str">
        <f>IF(A7519="","",VLOOKUP(A7519,Tabulka3[[Číslo smlouvy   u pravidelné činnosti]:[Příjmení]],4,0))</f>
        <v/>
      </c>
      <c r="F7519" s="94"/>
      <c r="H7519" s="113"/>
      <c r="I7519" s="113"/>
      <c r="K7519" s="15"/>
      <c r="L7519" s="15"/>
      <c r="M7519" s="15">
        <f t="shared" si="351"/>
        <v>1</v>
      </c>
      <c r="N7519" s="15" t="str">
        <f t="shared" si="352"/>
        <v>-</v>
      </c>
      <c r="O7519" s="150">
        <f t="shared" si="353"/>
        <v>0</v>
      </c>
      <c r="P7519" s="15" t="str">
        <f>IF(COUNTIF('Personálie dobrovolníků '!U:X,N7519)&gt;0,"ANO","")</f>
        <v/>
      </c>
      <c r="Q7519" s="15"/>
    </row>
    <row r="7520" spans="2:17" s="25" customFormat="1" x14ac:dyDescent="0.3">
      <c r="B7520" s="15" t="str">
        <f>IF(A7520="","",VLOOKUP(A7520,Tabulka3[[Číslo smlouvy   u pravidelné činnosti]:[Příjmení]],3,0))</f>
        <v/>
      </c>
      <c r="C7520" s="15" t="str">
        <f>IF(A7520="","",VLOOKUP(A7520,Tabulka3[[Číslo smlouvy   u pravidelné činnosti]:[Příjmení]],4,0))</f>
        <v/>
      </c>
      <c r="F7520" s="94"/>
      <c r="H7520" s="113"/>
      <c r="I7520" s="113"/>
      <c r="K7520" s="15"/>
      <c r="L7520" s="15"/>
      <c r="M7520" s="15">
        <f t="shared" si="351"/>
        <v>1</v>
      </c>
      <c r="N7520" s="15" t="str">
        <f t="shared" si="352"/>
        <v>-</v>
      </c>
      <c r="O7520" s="150">
        <f t="shared" si="353"/>
        <v>0</v>
      </c>
      <c r="P7520" s="15" t="str">
        <f>IF(COUNTIF('Personálie dobrovolníků '!U:X,N7520)&gt;0,"ANO","")</f>
        <v/>
      </c>
      <c r="Q7520" s="15"/>
    </row>
    <row r="7521" spans="2:17" s="25" customFormat="1" x14ac:dyDescent="0.3">
      <c r="B7521" s="15" t="str">
        <f>IF(A7521="","",VLOOKUP(A7521,Tabulka3[[Číslo smlouvy   u pravidelné činnosti]:[Příjmení]],3,0))</f>
        <v/>
      </c>
      <c r="C7521" s="15" t="str">
        <f>IF(A7521="","",VLOOKUP(A7521,Tabulka3[[Číslo smlouvy   u pravidelné činnosti]:[Příjmení]],4,0))</f>
        <v/>
      </c>
      <c r="F7521" s="94"/>
      <c r="H7521" s="113"/>
      <c r="I7521" s="113"/>
      <c r="K7521" s="15"/>
      <c r="L7521" s="15"/>
      <c r="M7521" s="15">
        <f t="shared" si="351"/>
        <v>1</v>
      </c>
      <c r="N7521" s="15" t="str">
        <f t="shared" si="352"/>
        <v>-</v>
      </c>
      <c r="O7521" s="150">
        <f t="shared" si="353"/>
        <v>0</v>
      </c>
      <c r="P7521" s="15" t="str">
        <f>IF(COUNTIF('Personálie dobrovolníků '!U:X,N7521)&gt;0,"ANO","")</f>
        <v/>
      </c>
      <c r="Q7521" s="15"/>
    </row>
    <row r="7522" spans="2:17" s="25" customFormat="1" x14ac:dyDescent="0.3">
      <c r="B7522" s="15" t="str">
        <f>IF(A7522="","",VLOOKUP(A7522,Tabulka3[[Číslo smlouvy   u pravidelné činnosti]:[Příjmení]],3,0))</f>
        <v/>
      </c>
      <c r="C7522" s="15" t="str">
        <f>IF(A7522="","",VLOOKUP(A7522,Tabulka3[[Číslo smlouvy   u pravidelné činnosti]:[Příjmení]],4,0))</f>
        <v/>
      </c>
      <c r="F7522" s="94"/>
      <c r="H7522" s="113"/>
      <c r="I7522" s="113"/>
      <c r="K7522" s="15"/>
      <c r="L7522" s="15"/>
      <c r="M7522" s="15">
        <f t="shared" si="351"/>
        <v>1</v>
      </c>
      <c r="N7522" s="15" t="str">
        <f t="shared" si="352"/>
        <v>-</v>
      </c>
      <c r="O7522" s="150">
        <f t="shared" si="353"/>
        <v>0</v>
      </c>
      <c r="P7522" s="15" t="str">
        <f>IF(COUNTIF('Personálie dobrovolníků '!U:X,N7522)&gt;0,"ANO","")</f>
        <v/>
      </c>
      <c r="Q7522" s="15"/>
    </row>
    <row r="7523" spans="2:17" s="25" customFormat="1" x14ac:dyDescent="0.3">
      <c r="B7523" s="15" t="str">
        <f>IF(A7523="","",VLOOKUP(A7523,Tabulka3[[Číslo smlouvy   u pravidelné činnosti]:[Příjmení]],3,0))</f>
        <v/>
      </c>
      <c r="C7523" s="15" t="str">
        <f>IF(A7523="","",VLOOKUP(A7523,Tabulka3[[Číslo smlouvy   u pravidelné činnosti]:[Příjmení]],4,0))</f>
        <v/>
      </c>
      <c r="F7523" s="94"/>
      <c r="H7523" s="113"/>
      <c r="I7523" s="113"/>
      <c r="K7523" s="15"/>
      <c r="L7523" s="15"/>
      <c r="M7523" s="15">
        <f t="shared" si="351"/>
        <v>1</v>
      </c>
      <c r="N7523" s="15" t="str">
        <f t="shared" si="352"/>
        <v>-</v>
      </c>
      <c r="O7523" s="150">
        <f t="shared" si="353"/>
        <v>0</v>
      </c>
      <c r="P7523" s="15" t="str">
        <f>IF(COUNTIF('Personálie dobrovolníků '!U:X,N7523)&gt;0,"ANO","")</f>
        <v/>
      </c>
      <c r="Q7523" s="15"/>
    </row>
    <row r="7524" spans="2:17" s="25" customFormat="1" x14ac:dyDescent="0.3">
      <c r="B7524" s="15" t="str">
        <f>IF(A7524="","",VLOOKUP(A7524,Tabulka3[[Číslo smlouvy   u pravidelné činnosti]:[Příjmení]],3,0))</f>
        <v/>
      </c>
      <c r="C7524" s="15" t="str">
        <f>IF(A7524="","",VLOOKUP(A7524,Tabulka3[[Číslo smlouvy   u pravidelné činnosti]:[Příjmení]],4,0))</f>
        <v/>
      </c>
      <c r="F7524" s="94"/>
      <c r="H7524" s="113"/>
      <c r="I7524" s="113"/>
      <c r="K7524" s="15"/>
      <c r="L7524" s="15"/>
      <c r="M7524" s="15">
        <f t="shared" si="351"/>
        <v>1</v>
      </c>
      <c r="N7524" s="15" t="str">
        <f t="shared" si="352"/>
        <v>-</v>
      </c>
      <c r="O7524" s="150">
        <f t="shared" si="353"/>
        <v>0</v>
      </c>
      <c r="P7524" s="15" t="str">
        <f>IF(COUNTIF('Personálie dobrovolníků '!U:X,N7524)&gt;0,"ANO","")</f>
        <v/>
      </c>
      <c r="Q7524" s="15"/>
    </row>
    <row r="7525" spans="2:17" s="25" customFormat="1" x14ac:dyDescent="0.3">
      <c r="B7525" s="15" t="str">
        <f>IF(A7525="","",VLOOKUP(A7525,Tabulka3[[Číslo smlouvy   u pravidelné činnosti]:[Příjmení]],3,0))</f>
        <v/>
      </c>
      <c r="C7525" s="15" t="str">
        <f>IF(A7525="","",VLOOKUP(A7525,Tabulka3[[Číslo smlouvy   u pravidelné činnosti]:[Příjmení]],4,0))</f>
        <v/>
      </c>
      <c r="F7525" s="94"/>
      <c r="H7525" s="113"/>
      <c r="I7525" s="113"/>
      <c r="K7525" s="15"/>
      <c r="L7525" s="15"/>
      <c r="M7525" s="15">
        <f t="shared" si="351"/>
        <v>1</v>
      </c>
      <c r="N7525" s="15" t="str">
        <f t="shared" si="352"/>
        <v>-</v>
      </c>
      <c r="O7525" s="150">
        <f t="shared" si="353"/>
        <v>0</v>
      </c>
      <c r="P7525" s="15" t="str">
        <f>IF(COUNTIF('Personálie dobrovolníků '!U:X,N7525)&gt;0,"ANO","")</f>
        <v/>
      </c>
      <c r="Q7525" s="15"/>
    </row>
    <row r="7526" spans="2:17" s="25" customFormat="1" x14ac:dyDescent="0.3">
      <c r="B7526" s="15" t="str">
        <f>IF(A7526="","",VLOOKUP(A7526,Tabulka3[[Číslo smlouvy   u pravidelné činnosti]:[Příjmení]],3,0))</f>
        <v/>
      </c>
      <c r="C7526" s="15" t="str">
        <f>IF(A7526="","",VLOOKUP(A7526,Tabulka3[[Číslo smlouvy   u pravidelné činnosti]:[Příjmení]],4,0))</f>
        <v/>
      </c>
      <c r="F7526" s="94"/>
      <c r="H7526" s="113"/>
      <c r="I7526" s="113"/>
      <c r="K7526" s="15"/>
      <c r="L7526" s="15"/>
      <c r="M7526" s="15">
        <f t="shared" si="351"/>
        <v>1</v>
      </c>
      <c r="N7526" s="15" t="str">
        <f t="shared" si="352"/>
        <v>-</v>
      </c>
      <c r="O7526" s="150">
        <f t="shared" si="353"/>
        <v>0</v>
      </c>
      <c r="P7526" s="15" t="str">
        <f>IF(COUNTIF('Personálie dobrovolníků '!U:X,N7526)&gt;0,"ANO","")</f>
        <v/>
      </c>
      <c r="Q7526" s="15"/>
    </row>
    <row r="7527" spans="2:17" s="25" customFormat="1" x14ac:dyDescent="0.3">
      <c r="B7527" s="15" t="str">
        <f>IF(A7527="","",VLOOKUP(A7527,Tabulka3[[Číslo smlouvy   u pravidelné činnosti]:[Příjmení]],3,0))</f>
        <v/>
      </c>
      <c r="C7527" s="15" t="str">
        <f>IF(A7527="","",VLOOKUP(A7527,Tabulka3[[Číslo smlouvy   u pravidelné činnosti]:[Příjmení]],4,0))</f>
        <v/>
      </c>
      <c r="F7527" s="94"/>
      <c r="H7527" s="113"/>
      <c r="I7527" s="113"/>
      <c r="K7527" s="15"/>
      <c r="L7527" s="15"/>
      <c r="M7527" s="15">
        <f t="shared" si="351"/>
        <v>1</v>
      </c>
      <c r="N7527" s="15" t="str">
        <f t="shared" si="352"/>
        <v>-</v>
      </c>
      <c r="O7527" s="150">
        <f t="shared" si="353"/>
        <v>0</v>
      </c>
      <c r="P7527" s="15" t="str">
        <f>IF(COUNTIF('Personálie dobrovolníků '!U:X,N7527)&gt;0,"ANO","")</f>
        <v/>
      </c>
      <c r="Q7527" s="15"/>
    </row>
    <row r="7528" spans="2:17" s="25" customFormat="1" x14ac:dyDescent="0.3">
      <c r="B7528" s="15" t="str">
        <f>IF(A7528="","",VLOOKUP(A7528,Tabulka3[[Číslo smlouvy   u pravidelné činnosti]:[Příjmení]],3,0))</f>
        <v/>
      </c>
      <c r="C7528" s="15" t="str">
        <f>IF(A7528="","",VLOOKUP(A7528,Tabulka3[[Číslo smlouvy   u pravidelné činnosti]:[Příjmení]],4,0))</f>
        <v/>
      </c>
      <c r="F7528" s="94"/>
      <c r="H7528" s="113"/>
      <c r="I7528" s="113"/>
      <c r="K7528" s="15"/>
      <c r="L7528" s="15"/>
      <c r="M7528" s="15">
        <f t="shared" si="351"/>
        <v>1</v>
      </c>
      <c r="N7528" s="15" t="str">
        <f t="shared" si="352"/>
        <v>-</v>
      </c>
      <c r="O7528" s="150">
        <f t="shared" si="353"/>
        <v>0</v>
      </c>
      <c r="P7528" s="15" t="str">
        <f>IF(COUNTIF('Personálie dobrovolníků '!U:X,N7528)&gt;0,"ANO","")</f>
        <v/>
      </c>
      <c r="Q7528" s="15"/>
    </row>
    <row r="7529" spans="2:17" s="25" customFormat="1" x14ac:dyDescent="0.3">
      <c r="B7529" s="15" t="str">
        <f>IF(A7529="","",VLOOKUP(A7529,Tabulka3[[Číslo smlouvy   u pravidelné činnosti]:[Příjmení]],3,0))</f>
        <v/>
      </c>
      <c r="C7529" s="15" t="str">
        <f>IF(A7529="","",VLOOKUP(A7529,Tabulka3[[Číslo smlouvy   u pravidelné činnosti]:[Příjmení]],4,0))</f>
        <v/>
      </c>
      <c r="F7529" s="94"/>
      <c r="H7529" s="113"/>
      <c r="I7529" s="113"/>
      <c r="K7529" s="15"/>
      <c r="L7529" s="15"/>
      <c r="M7529" s="15">
        <f t="shared" si="351"/>
        <v>1</v>
      </c>
      <c r="N7529" s="15" t="str">
        <f t="shared" si="352"/>
        <v>-</v>
      </c>
      <c r="O7529" s="150">
        <f t="shared" si="353"/>
        <v>0</v>
      </c>
      <c r="P7529" s="15" t="str">
        <f>IF(COUNTIF('Personálie dobrovolníků '!U:X,N7529)&gt;0,"ANO","")</f>
        <v/>
      </c>
      <c r="Q7529" s="15"/>
    </row>
    <row r="7530" spans="2:17" s="25" customFormat="1" x14ac:dyDescent="0.3">
      <c r="B7530" s="15" t="str">
        <f>IF(A7530="","",VLOOKUP(A7530,Tabulka3[[Číslo smlouvy   u pravidelné činnosti]:[Příjmení]],3,0))</f>
        <v/>
      </c>
      <c r="C7530" s="15" t="str">
        <f>IF(A7530="","",VLOOKUP(A7530,Tabulka3[[Číslo smlouvy   u pravidelné činnosti]:[Příjmení]],4,0))</f>
        <v/>
      </c>
      <c r="F7530" s="94"/>
      <c r="H7530" s="113"/>
      <c r="I7530" s="113"/>
      <c r="K7530" s="15"/>
      <c r="L7530" s="15"/>
      <c r="M7530" s="15">
        <f t="shared" si="351"/>
        <v>1</v>
      </c>
      <c r="N7530" s="15" t="str">
        <f t="shared" si="352"/>
        <v>-</v>
      </c>
      <c r="O7530" s="150">
        <f t="shared" si="353"/>
        <v>0</v>
      </c>
      <c r="P7530" s="15" t="str">
        <f>IF(COUNTIF('Personálie dobrovolníků '!U:X,N7530)&gt;0,"ANO","")</f>
        <v/>
      </c>
      <c r="Q7530" s="15"/>
    </row>
    <row r="7531" spans="2:17" s="25" customFormat="1" x14ac:dyDescent="0.3">
      <c r="B7531" s="15" t="str">
        <f>IF(A7531="","",VLOOKUP(A7531,Tabulka3[[Číslo smlouvy   u pravidelné činnosti]:[Příjmení]],3,0))</f>
        <v/>
      </c>
      <c r="C7531" s="15" t="str">
        <f>IF(A7531="","",VLOOKUP(A7531,Tabulka3[[Číslo smlouvy   u pravidelné činnosti]:[Příjmení]],4,0))</f>
        <v/>
      </c>
      <c r="F7531" s="94"/>
      <c r="H7531" s="113"/>
      <c r="I7531" s="113"/>
      <c r="K7531" s="15"/>
      <c r="L7531" s="15"/>
      <c r="M7531" s="15">
        <f t="shared" si="351"/>
        <v>1</v>
      </c>
      <c r="N7531" s="15" t="str">
        <f t="shared" si="352"/>
        <v>-</v>
      </c>
      <c r="O7531" s="150">
        <f t="shared" si="353"/>
        <v>0</v>
      </c>
      <c r="P7531" s="15" t="str">
        <f>IF(COUNTIF('Personálie dobrovolníků '!U:X,N7531)&gt;0,"ANO","")</f>
        <v/>
      </c>
      <c r="Q7531" s="15"/>
    </row>
    <row r="7532" spans="2:17" s="25" customFormat="1" x14ac:dyDescent="0.3">
      <c r="B7532" s="15" t="str">
        <f>IF(A7532="","",VLOOKUP(A7532,Tabulka3[[Číslo smlouvy   u pravidelné činnosti]:[Příjmení]],3,0))</f>
        <v/>
      </c>
      <c r="C7532" s="15" t="str">
        <f>IF(A7532="","",VLOOKUP(A7532,Tabulka3[[Číslo smlouvy   u pravidelné činnosti]:[Příjmení]],4,0))</f>
        <v/>
      </c>
      <c r="F7532" s="94"/>
      <c r="H7532" s="113"/>
      <c r="I7532" s="113"/>
      <c r="K7532" s="15"/>
      <c r="L7532" s="15"/>
      <c r="M7532" s="15">
        <f t="shared" si="351"/>
        <v>1</v>
      </c>
      <c r="N7532" s="15" t="str">
        <f t="shared" si="352"/>
        <v>-</v>
      </c>
      <c r="O7532" s="150">
        <f t="shared" si="353"/>
        <v>0</v>
      </c>
      <c r="P7532" s="15" t="str">
        <f>IF(COUNTIF('Personálie dobrovolníků '!U:X,N7532)&gt;0,"ANO","")</f>
        <v/>
      </c>
      <c r="Q7532" s="15"/>
    </row>
    <row r="7533" spans="2:17" s="25" customFormat="1" x14ac:dyDescent="0.3">
      <c r="B7533" s="15" t="str">
        <f>IF(A7533="","",VLOOKUP(A7533,Tabulka3[[Číslo smlouvy   u pravidelné činnosti]:[Příjmení]],3,0))</f>
        <v/>
      </c>
      <c r="C7533" s="15" t="str">
        <f>IF(A7533="","",VLOOKUP(A7533,Tabulka3[[Číslo smlouvy   u pravidelné činnosti]:[Příjmení]],4,0))</f>
        <v/>
      </c>
      <c r="F7533" s="94"/>
      <c r="H7533" s="113"/>
      <c r="I7533" s="113"/>
      <c r="K7533" s="15"/>
      <c r="L7533" s="15"/>
      <c r="M7533" s="15">
        <f t="shared" si="351"/>
        <v>1</v>
      </c>
      <c r="N7533" s="15" t="str">
        <f t="shared" si="352"/>
        <v>-</v>
      </c>
      <c r="O7533" s="150">
        <f t="shared" si="353"/>
        <v>0</v>
      </c>
      <c r="P7533" s="15" t="str">
        <f>IF(COUNTIF('Personálie dobrovolníků '!U:X,N7533)&gt;0,"ANO","")</f>
        <v/>
      </c>
      <c r="Q7533" s="15"/>
    </row>
    <row r="7534" spans="2:17" s="25" customFormat="1" x14ac:dyDescent="0.3">
      <c r="B7534" s="15" t="str">
        <f>IF(A7534="","",VLOOKUP(A7534,Tabulka3[[Číslo smlouvy   u pravidelné činnosti]:[Příjmení]],3,0))</f>
        <v/>
      </c>
      <c r="C7534" s="15" t="str">
        <f>IF(A7534="","",VLOOKUP(A7534,Tabulka3[[Číslo smlouvy   u pravidelné činnosti]:[Příjmení]],4,0))</f>
        <v/>
      </c>
      <c r="F7534" s="94"/>
      <c r="H7534" s="113"/>
      <c r="I7534" s="113"/>
      <c r="K7534" s="15"/>
      <c r="L7534" s="15"/>
      <c r="M7534" s="15">
        <f t="shared" si="351"/>
        <v>1</v>
      </c>
      <c r="N7534" s="15" t="str">
        <f t="shared" si="352"/>
        <v>-</v>
      </c>
      <c r="O7534" s="150">
        <f t="shared" si="353"/>
        <v>0</v>
      </c>
      <c r="P7534" s="15" t="str">
        <f>IF(COUNTIF('Personálie dobrovolníků '!U:X,N7534)&gt;0,"ANO","")</f>
        <v/>
      </c>
      <c r="Q7534" s="15"/>
    </row>
    <row r="7535" spans="2:17" s="25" customFormat="1" x14ac:dyDescent="0.3">
      <c r="B7535" s="15" t="str">
        <f>IF(A7535="","",VLOOKUP(A7535,Tabulka3[[Číslo smlouvy   u pravidelné činnosti]:[Příjmení]],3,0))</f>
        <v/>
      </c>
      <c r="C7535" s="15" t="str">
        <f>IF(A7535="","",VLOOKUP(A7535,Tabulka3[[Číslo smlouvy   u pravidelné činnosti]:[Příjmení]],4,0))</f>
        <v/>
      </c>
      <c r="F7535" s="94"/>
      <c r="H7535" s="113"/>
      <c r="I7535" s="113"/>
      <c r="K7535" s="15"/>
      <c r="L7535" s="15"/>
      <c r="M7535" s="15">
        <f t="shared" si="351"/>
        <v>1</v>
      </c>
      <c r="N7535" s="15" t="str">
        <f t="shared" si="352"/>
        <v>-</v>
      </c>
      <c r="O7535" s="150">
        <f t="shared" si="353"/>
        <v>0</v>
      </c>
      <c r="P7535" s="15" t="str">
        <f>IF(COUNTIF('Personálie dobrovolníků '!U:X,N7535)&gt;0,"ANO","")</f>
        <v/>
      </c>
      <c r="Q7535" s="15"/>
    </row>
    <row r="7536" spans="2:17" s="25" customFormat="1" x14ac:dyDescent="0.3">
      <c r="B7536" s="15" t="str">
        <f>IF(A7536="","",VLOOKUP(A7536,Tabulka3[[Číslo smlouvy   u pravidelné činnosti]:[Příjmení]],3,0))</f>
        <v/>
      </c>
      <c r="C7536" s="15" t="str">
        <f>IF(A7536="","",VLOOKUP(A7536,Tabulka3[[Číslo smlouvy   u pravidelné činnosti]:[Příjmení]],4,0))</f>
        <v/>
      </c>
      <c r="F7536" s="94"/>
      <c r="H7536" s="113"/>
      <c r="I7536" s="113"/>
      <c r="K7536" s="15"/>
      <c r="L7536" s="15"/>
      <c r="M7536" s="15">
        <f t="shared" si="351"/>
        <v>1</v>
      </c>
      <c r="N7536" s="15" t="str">
        <f t="shared" si="352"/>
        <v>-</v>
      </c>
      <c r="O7536" s="150">
        <f t="shared" si="353"/>
        <v>0</v>
      </c>
      <c r="P7536" s="15" t="str">
        <f>IF(COUNTIF('Personálie dobrovolníků '!U:X,N7536)&gt;0,"ANO","")</f>
        <v/>
      </c>
      <c r="Q7536" s="15"/>
    </row>
    <row r="7537" spans="2:17" s="25" customFormat="1" x14ac:dyDescent="0.3">
      <c r="B7537" s="15" t="str">
        <f>IF(A7537="","",VLOOKUP(A7537,Tabulka3[[Číslo smlouvy   u pravidelné činnosti]:[Příjmení]],3,0))</f>
        <v/>
      </c>
      <c r="C7537" s="15" t="str">
        <f>IF(A7537="","",VLOOKUP(A7537,Tabulka3[[Číslo smlouvy   u pravidelné činnosti]:[Příjmení]],4,0))</f>
        <v/>
      </c>
      <c r="F7537" s="94"/>
      <c r="H7537" s="113"/>
      <c r="I7537" s="113"/>
      <c r="K7537" s="15"/>
      <c r="L7537" s="15"/>
      <c r="M7537" s="15">
        <f t="shared" si="351"/>
        <v>1</v>
      </c>
      <c r="N7537" s="15" t="str">
        <f t="shared" si="352"/>
        <v>-</v>
      </c>
      <c r="O7537" s="150">
        <f t="shared" si="353"/>
        <v>0</v>
      </c>
      <c r="P7537" s="15" t="str">
        <f>IF(COUNTIF('Personálie dobrovolníků '!U:X,N7537)&gt;0,"ANO","")</f>
        <v/>
      </c>
      <c r="Q7537" s="15"/>
    </row>
    <row r="7538" spans="2:17" s="25" customFormat="1" x14ac:dyDescent="0.3">
      <c r="B7538" s="15" t="str">
        <f>IF(A7538="","",VLOOKUP(A7538,Tabulka3[[Číslo smlouvy   u pravidelné činnosti]:[Příjmení]],3,0))</f>
        <v/>
      </c>
      <c r="C7538" s="15" t="str">
        <f>IF(A7538="","",VLOOKUP(A7538,Tabulka3[[Číslo smlouvy   u pravidelné činnosti]:[Příjmení]],4,0))</f>
        <v/>
      </c>
      <c r="F7538" s="94"/>
      <c r="H7538" s="113"/>
      <c r="I7538" s="113"/>
      <c r="K7538" s="15"/>
      <c r="L7538" s="15"/>
      <c r="M7538" s="15">
        <f t="shared" si="351"/>
        <v>1</v>
      </c>
      <c r="N7538" s="15" t="str">
        <f t="shared" si="352"/>
        <v>-</v>
      </c>
      <c r="O7538" s="150">
        <f t="shared" si="353"/>
        <v>0</v>
      </c>
      <c r="P7538" s="15" t="str">
        <f>IF(COUNTIF('Personálie dobrovolníků '!U:X,N7538)&gt;0,"ANO","")</f>
        <v/>
      </c>
      <c r="Q7538" s="15"/>
    </row>
    <row r="7539" spans="2:17" s="25" customFormat="1" x14ac:dyDescent="0.3">
      <c r="B7539" s="15" t="str">
        <f>IF(A7539="","",VLOOKUP(A7539,Tabulka3[[Číslo smlouvy   u pravidelné činnosti]:[Příjmení]],3,0))</f>
        <v/>
      </c>
      <c r="C7539" s="15" t="str">
        <f>IF(A7539="","",VLOOKUP(A7539,Tabulka3[[Číslo smlouvy   u pravidelné činnosti]:[Příjmení]],4,0))</f>
        <v/>
      </c>
      <c r="F7539" s="94"/>
      <c r="H7539" s="113"/>
      <c r="I7539" s="113"/>
      <c r="K7539" s="15"/>
      <c r="L7539" s="15"/>
      <c r="M7539" s="15">
        <f t="shared" si="351"/>
        <v>1</v>
      </c>
      <c r="N7539" s="15" t="str">
        <f t="shared" si="352"/>
        <v>-</v>
      </c>
      <c r="O7539" s="150">
        <f t="shared" si="353"/>
        <v>0</v>
      </c>
      <c r="P7539" s="15" t="str">
        <f>IF(COUNTIF('Personálie dobrovolníků '!U:X,N7539)&gt;0,"ANO","")</f>
        <v/>
      </c>
      <c r="Q7539" s="15"/>
    </row>
    <row r="7540" spans="2:17" s="25" customFormat="1" x14ac:dyDescent="0.3">
      <c r="B7540" s="15" t="str">
        <f>IF(A7540="","",VLOOKUP(A7540,Tabulka3[[Číslo smlouvy   u pravidelné činnosti]:[Příjmení]],3,0))</f>
        <v/>
      </c>
      <c r="C7540" s="15" t="str">
        <f>IF(A7540="","",VLOOKUP(A7540,Tabulka3[[Číslo smlouvy   u pravidelné činnosti]:[Příjmení]],4,0))</f>
        <v/>
      </c>
      <c r="F7540" s="94"/>
      <c r="H7540" s="113"/>
      <c r="I7540" s="113"/>
      <c r="K7540" s="15"/>
      <c r="L7540" s="15"/>
      <c r="M7540" s="15">
        <f t="shared" si="351"/>
        <v>1</v>
      </c>
      <c r="N7540" s="15" t="str">
        <f t="shared" si="352"/>
        <v>-</v>
      </c>
      <c r="O7540" s="150">
        <f t="shared" si="353"/>
        <v>0</v>
      </c>
      <c r="P7540" s="15" t="str">
        <f>IF(COUNTIF('Personálie dobrovolníků '!U:X,N7540)&gt;0,"ANO","")</f>
        <v/>
      </c>
      <c r="Q7540" s="15"/>
    </row>
    <row r="7541" spans="2:17" s="25" customFormat="1" x14ac:dyDescent="0.3">
      <c r="B7541" s="15" t="str">
        <f>IF(A7541="","",VLOOKUP(A7541,Tabulka3[[Číslo smlouvy   u pravidelné činnosti]:[Příjmení]],3,0))</f>
        <v/>
      </c>
      <c r="C7541" s="15" t="str">
        <f>IF(A7541="","",VLOOKUP(A7541,Tabulka3[[Číslo smlouvy   u pravidelné činnosti]:[Příjmení]],4,0))</f>
        <v/>
      </c>
      <c r="F7541" s="94"/>
      <c r="H7541" s="113"/>
      <c r="I7541" s="113"/>
      <c r="K7541" s="15"/>
      <c r="L7541" s="15"/>
      <c r="M7541" s="15">
        <f t="shared" si="351"/>
        <v>1</v>
      </c>
      <c r="N7541" s="15" t="str">
        <f t="shared" si="352"/>
        <v>-</v>
      </c>
      <c r="O7541" s="150">
        <f t="shared" si="353"/>
        <v>0</v>
      </c>
      <c r="P7541" s="15" t="str">
        <f>IF(COUNTIF('Personálie dobrovolníků '!U:X,N7541)&gt;0,"ANO","")</f>
        <v/>
      </c>
      <c r="Q7541" s="15"/>
    </row>
    <row r="7542" spans="2:17" s="25" customFormat="1" x14ac:dyDescent="0.3">
      <c r="B7542" s="15" t="str">
        <f>IF(A7542="","",VLOOKUP(A7542,Tabulka3[[Číslo smlouvy   u pravidelné činnosti]:[Příjmení]],3,0))</f>
        <v/>
      </c>
      <c r="C7542" s="15" t="str">
        <f>IF(A7542="","",VLOOKUP(A7542,Tabulka3[[Číslo smlouvy   u pravidelné činnosti]:[Příjmení]],4,0))</f>
        <v/>
      </c>
      <c r="F7542" s="94"/>
      <c r="H7542" s="113"/>
      <c r="I7542" s="113"/>
      <c r="K7542" s="15"/>
      <c r="L7542" s="15"/>
      <c r="M7542" s="15">
        <f t="shared" si="351"/>
        <v>1</v>
      </c>
      <c r="N7542" s="15" t="str">
        <f t="shared" si="352"/>
        <v>-</v>
      </c>
      <c r="O7542" s="150">
        <f t="shared" si="353"/>
        <v>0</v>
      </c>
      <c r="P7542" s="15" t="str">
        <f>IF(COUNTIF('Personálie dobrovolníků '!U:X,N7542)&gt;0,"ANO","")</f>
        <v/>
      </c>
      <c r="Q7542" s="15"/>
    </row>
    <row r="7543" spans="2:17" s="25" customFormat="1" x14ac:dyDescent="0.3">
      <c r="B7543" s="15" t="str">
        <f>IF(A7543="","",VLOOKUP(A7543,Tabulka3[[Číslo smlouvy   u pravidelné činnosti]:[Příjmení]],3,0))</f>
        <v/>
      </c>
      <c r="C7543" s="15" t="str">
        <f>IF(A7543="","",VLOOKUP(A7543,Tabulka3[[Číslo smlouvy   u pravidelné činnosti]:[Příjmení]],4,0))</f>
        <v/>
      </c>
      <c r="F7543" s="94"/>
      <c r="H7543" s="113"/>
      <c r="I7543" s="113"/>
      <c r="K7543" s="15"/>
      <c r="L7543" s="15"/>
      <c r="M7543" s="15">
        <f t="shared" si="351"/>
        <v>1</v>
      </c>
      <c r="N7543" s="15" t="str">
        <f t="shared" si="352"/>
        <v>-</v>
      </c>
      <c r="O7543" s="150">
        <f t="shared" si="353"/>
        <v>0</v>
      </c>
      <c r="P7543" s="15" t="str">
        <f>IF(COUNTIF('Personálie dobrovolníků '!U:X,N7543)&gt;0,"ANO","")</f>
        <v/>
      </c>
      <c r="Q7543" s="15"/>
    </row>
    <row r="7544" spans="2:17" s="25" customFormat="1" x14ac:dyDescent="0.3">
      <c r="B7544" s="15" t="str">
        <f>IF(A7544="","",VLOOKUP(A7544,Tabulka3[[Číslo smlouvy   u pravidelné činnosti]:[Příjmení]],3,0))</f>
        <v/>
      </c>
      <c r="C7544" s="15" t="str">
        <f>IF(A7544="","",VLOOKUP(A7544,Tabulka3[[Číslo smlouvy   u pravidelné činnosti]:[Příjmení]],4,0))</f>
        <v/>
      </c>
      <c r="F7544" s="94"/>
      <c r="H7544" s="113"/>
      <c r="I7544" s="113"/>
      <c r="K7544" s="15"/>
      <c r="L7544" s="15"/>
      <c r="M7544" s="15">
        <f t="shared" si="351"/>
        <v>1</v>
      </c>
      <c r="N7544" s="15" t="str">
        <f t="shared" si="352"/>
        <v>-</v>
      </c>
      <c r="O7544" s="150">
        <f t="shared" si="353"/>
        <v>0</v>
      </c>
      <c r="P7544" s="15" t="str">
        <f>IF(COUNTIF('Personálie dobrovolníků '!U:X,N7544)&gt;0,"ANO","")</f>
        <v/>
      </c>
      <c r="Q7544" s="15"/>
    </row>
    <row r="7545" spans="2:17" s="25" customFormat="1" x14ac:dyDescent="0.3">
      <c r="B7545" s="15" t="str">
        <f>IF(A7545="","",VLOOKUP(A7545,Tabulka3[[Číslo smlouvy   u pravidelné činnosti]:[Příjmení]],3,0))</f>
        <v/>
      </c>
      <c r="C7545" s="15" t="str">
        <f>IF(A7545="","",VLOOKUP(A7545,Tabulka3[[Číslo smlouvy   u pravidelné činnosti]:[Příjmení]],4,0))</f>
        <v/>
      </c>
      <c r="F7545" s="94"/>
      <c r="H7545" s="113"/>
      <c r="I7545" s="113"/>
      <c r="K7545" s="15"/>
      <c r="L7545" s="15"/>
      <c r="M7545" s="15">
        <f t="shared" si="351"/>
        <v>1</v>
      </c>
      <c r="N7545" s="15" t="str">
        <f t="shared" si="352"/>
        <v>-</v>
      </c>
      <c r="O7545" s="150">
        <f t="shared" si="353"/>
        <v>0</v>
      </c>
      <c r="P7545" s="15" t="str">
        <f>IF(COUNTIF('Personálie dobrovolníků '!U:X,N7545)&gt;0,"ANO","")</f>
        <v/>
      </c>
      <c r="Q7545" s="15"/>
    </row>
    <row r="7546" spans="2:17" s="25" customFormat="1" x14ac:dyDescent="0.3">
      <c r="B7546" s="15" t="str">
        <f>IF(A7546="","",VLOOKUP(A7546,Tabulka3[[Číslo smlouvy   u pravidelné činnosti]:[Příjmení]],3,0))</f>
        <v/>
      </c>
      <c r="C7546" s="15" t="str">
        <f>IF(A7546="","",VLOOKUP(A7546,Tabulka3[[Číslo smlouvy   u pravidelné činnosti]:[Příjmení]],4,0))</f>
        <v/>
      </c>
      <c r="F7546" s="94"/>
      <c r="H7546" s="113"/>
      <c r="I7546" s="113"/>
      <c r="K7546" s="15"/>
      <c r="L7546" s="15"/>
      <c r="M7546" s="15">
        <f t="shared" si="351"/>
        <v>1</v>
      </c>
      <c r="N7546" s="15" t="str">
        <f t="shared" si="352"/>
        <v>-</v>
      </c>
      <c r="O7546" s="150">
        <f t="shared" si="353"/>
        <v>0</v>
      </c>
      <c r="P7546" s="15" t="str">
        <f>IF(COUNTIF('Personálie dobrovolníků '!U:X,N7546)&gt;0,"ANO","")</f>
        <v/>
      </c>
      <c r="Q7546" s="15"/>
    </row>
    <row r="7547" spans="2:17" s="25" customFormat="1" x14ac:dyDescent="0.3">
      <c r="B7547" s="15" t="str">
        <f>IF(A7547="","",VLOOKUP(A7547,Tabulka3[[Číslo smlouvy   u pravidelné činnosti]:[Příjmení]],3,0))</f>
        <v/>
      </c>
      <c r="C7547" s="15" t="str">
        <f>IF(A7547="","",VLOOKUP(A7547,Tabulka3[[Číslo smlouvy   u pravidelné činnosti]:[Příjmení]],4,0))</f>
        <v/>
      </c>
      <c r="F7547" s="94"/>
      <c r="H7547" s="113"/>
      <c r="I7547" s="113"/>
      <c r="K7547" s="15"/>
      <c r="L7547" s="15"/>
      <c r="M7547" s="15">
        <f t="shared" si="351"/>
        <v>1</v>
      </c>
      <c r="N7547" s="15" t="str">
        <f t="shared" si="352"/>
        <v>-</v>
      </c>
      <c r="O7547" s="150">
        <f t="shared" si="353"/>
        <v>0</v>
      </c>
      <c r="P7547" s="15" t="str">
        <f>IF(COUNTIF('Personálie dobrovolníků '!U:X,N7547)&gt;0,"ANO","")</f>
        <v/>
      </c>
      <c r="Q7547" s="15"/>
    </row>
    <row r="7548" spans="2:17" s="25" customFormat="1" x14ac:dyDescent="0.3">
      <c r="B7548" s="15" t="str">
        <f>IF(A7548="","",VLOOKUP(A7548,Tabulka3[[Číslo smlouvy   u pravidelné činnosti]:[Příjmení]],3,0))</f>
        <v/>
      </c>
      <c r="C7548" s="15" t="str">
        <f>IF(A7548="","",VLOOKUP(A7548,Tabulka3[[Číslo smlouvy   u pravidelné činnosti]:[Příjmení]],4,0))</f>
        <v/>
      </c>
      <c r="F7548" s="94"/>
      <c r="H7548" s="113"/>
      <c r="I7548" s="113"/>
      <c r="K7548" s="15"/>
      <c r="L7548" s="15"/>
      <c r="M7548" s="15">
        <f t="shared" si="351"/>
        <v>1</v>
      </c>
      <c r="N7548" s="15" t="str">
        <f t="shared" si="352"/>
        <v>-</v>
      </c>
      <c r="O7548" s="150">
        <f t="shared" si="353"/>
        <v>0</v>
      </c>
      <c r="P7548" s="15" t="str">
        <f>IF(COUNTIF('Personálie dobrovolníků '!U:X,N7548)&gt;0,"ANO","")</f>
        <v/>
      </c>
      <c r="Q7548" s="15"/>
    </row>
    <row r="7549" spans="2:17" s="25" customFormat="1" x14ac:dyDescent="0.3">
      <c r="B7549" s="15" t="str">
        <f>IF(A7549="","",VLOOKUP(A7549,Tabulka3[[Číslo smlouvy   u pravidelné činnosti]:[Příjmení]],3,0))</f>
        <v/>
      </c>
      <c r="C7549" s="15" t="str">
        <f>IF(A7549="","",VLOOKUP(A7549,Tabulka3[[Číslo smlouvy   u pravidelné činnosti]:[Příjmení]],4,0))</f>
        <v/>
      </c>
      <c r="F7549" s="94"/>
      <c r="H7549" s="113"/>
      <c r="I7549" s="113"/>
      <c r="K7549" s="15"/>
      <c r="L7549" s="15"/>
      <c r="M7549" s="15">
        <f t="shared" si="351"/>
        <v>1</v>
      </c>
      <c r="N7549" s="15" t="str">
        <f t="shared" si="352"/>
        <v>-</v>
      </c>
      <c r="O7549" s="150">
        <f t="shared" si="353"/>
        <v>0</v>
      </c>
      <c r="P7549" s="15" t="str">
        <f>IF(COUNTIF('Personálie dobrovolníků '!U:X,N7549)&gt;0,"ANO","")</f>
        <v/>
      </c>
      <c r="Q7549" s="15"/>
    </row>
    <row r="7550" spans="2:17" s="25" customFormat="1" x14ac:dyDescent="0.3">
      <c r="B7550" s="15" t="str">
        <f>IF(A7550="","",VLOOKUP(A7550,Tabulka3[[Číslo smlouvy   u pravidelné činnosti]:[Příjmení]],3,0))</f>
        <v/>
      </c>
      <c r="C7550" s="15" t="str">
        <f>IF(A7550="","",VLOOKUP(A7550,Tabulka3[[Číslo smlouvy   u pravidelné činnosti]:[Příjmení]],4,0))</f>
        <v/>
      </c>
      <c r="F7550" s="94"/>
      <c r="H7550" s="113"/>
      <c r="I7550" s="113"/>
      <c r="K7550" s="15"/>
      <c r="L7550" s="15"/>
      <c r="M7550" s="15">
        <f t="shared" si="351"/>
        <v>1</v>
      </c>
      <c r="N7550" s="15" t="str">
        <f t="shared" si="352"/>
        <v>-</v>
      </c>
      <c r="O7550" s="150">
        <f t="shared" si="353"/>
        <v>0</v>
      </c>
      <c r="P7550" s="15" t="str">
        <f>IF(COUNTIF('Personálie dobrovolníků '!U:X,N7550)&gt;0,"ANO","")</f>
        <v/>
      </c>
      <c r="Q7550" s="15"/>
    </row>
    <row r="7551" spans="2:17" s="25" customFormat="1" x14ac:dyDescent="0.3">
      <c r="B7551" s="15" t="str">
        <f>IF(A7551="","",VLOOKUP(A7551,Tabulka3[[Číslo smlouvy   u pravidelné činnosti]:[Příjmení]],3,0))</f>
        <v/>
      </c>
      <c r="C7551" s="15" t="str">
        <f>IF(A7551="","",VLOOKUP(A7551,Tabulka3[[Číslo smlouvy   u pravidelné činnosti]:[Příjmení]],4,0))</f>
        <v/>
      </c>
      <c r="F7551" s="94"/>
      <c r="H7551" s="113"/>
      <c r="I7551" s="113"/>
      <c r="K7551" s="15"/>
      <c r="L7551" s="15"/>
      <c r="M7551" s="15">
        <f t="shared" si="351"/>
        <v>1</v>
      </c>
      <c r="N7551" s="15" t="str">
        <f t="shared" si="352"/>
        <v>-</v>
      </c>
      <c r="O7551" s="150">
        <f t="shared" si="353"/>
        <v>0</v>
      </c>
      <c r="P7551" s="15" t="str">
        <f>IF(COUNTIF('Personálie dobrovolníků '!U:X,N7551)&gt;0,"ANO","")</f>
        <v/>
      </c>
      <c r="Q7551" s="15"/>
    </row>
    <row r="7552" spans="2:17" s="25" customFormat="1" x14ac:dyDescent="0.3">
      <c r="B7552" s="15" t="str">
        <f>IF(A7552="","",VLOOKUP(A7552,Tabulka3[[Číslo smlouvy   u pravidelné činnosti]:[Příjmení]],3,0))</f>
        <v/>
      </c>
      <c r="C7552" s="15" t="str">
        <f>IF(A7552="","",VLOOKUP(A7552,Tabulka3[[Číslo smlouvy   u pravidelné činnosti]:[Příjmení]],4,0))</f>
        <v/>
      </c>
      <c r="F7552" s="94"/>
      <c r="H7552" s="113"/>
      <c r="I7552" s="113"/>
      <c r="K7552" s="15"/>
      <c r="L7552" s="15"/>
      <c r="M7552" s="15">
        <f t="shared" si="351"/>
        <v>1</v>
      </c>
      <c r="N7552" s="15" t="str">
        <f t="shared" si="352"/>
        <v>-</v>
      </c>
      <c r="O7552" s="150">
        <f t="shared" si="353"/>
        <v>0</v>
      </c>
      <c r="P7552" s="15" t="str">
        <f>IF(COUNTIF('Personálie dobrovolníků '!U:X,N7552)&gt;0,"ANO","")</f>
        <v/>
      </c>
      <c r="Q7552" s="15"/>
    </row>
    <row r="7553" spans="2:17" s="25" customFormat="1" x14ac:dyDescent="0.3">
      <c r="B7553" s="15" t="str">
        <f>IF(A7553="","",VLOOKUP(A7553,Tabulka3[[Číslo smlouvy   u pravidelné činnosti]:[Příjmení]],3,0))</f>
        <v/>
      </c>
      <c r="C7553" s="15" t="str">
        <f>IF(A7553="","",VLOOKUP(A7553,Tabulka3[[Číslo smlouvy   u pravidelné činnosti]:[Příjmení]],4,0))</f>
        <v/>
      </c>
      <c r="F7553" s="94"/>
      <c r="H7553" s="113"/>
      <c r="I7553" s="113"/>
      <c r="K7553" s="15"/>
      <c r="L7553" s="15"/>
      <c r="M7553" s="15">
        <f t="shared" si="351"/>
        <v>1</v>
      </c>
      <c r="N7553" s="15" t="str">
        <f t="shared" si="352"/>
        <v>-</v>
      </c>
      <c r="O7553" s="150">
        <f t="shared" si="353"/>
        <v>0</v>
      </c>
      <c r="P7553" s="15" t="str">
        <f>IF(COUNTIF('Personálie dobrovolníků '!U:X,N7553)&gt;0,"ANO","")</f>
        <v/>
      </c>
      <c r="Q7553" s="15"/>
    </row>
    <row r="7554" spans="2:17" s="25" customFormat="1" x14ac:dyDescent="0.3">
      <c r="B7554" s="15" t="str">
        <f>IF(A7554="","",VLOOKUP(A7554,Tabulka3[[Číslo smlouvy   u pravidelné činnosti]:[Příjmení]],3,0))</f>
        <v/>
      </c>
      <c r="C7554" s="15" t="str">
        <f>IF(A7554="","",VLOOKUP(A7554,Tabulka3[[Číslo smlouvy   u pravidelné činnosti]:[Příjmení]],4,0))</f>
        <v/>
      </c>
      <c r="F7554" s="94"/>
      <c r="H7554" s="113"/>
      <c r="I7554" s="113"/>
      <c r="K7554" s="15"/>
      <c r="L7554" s="15"/>
      <c r="M7554" s="15">
        <f t="shared" si="351"/>
        <v>1</v>
      </c>
      <c r="N7554" s="15" t="str">
        <f t="shared" si="352"/>
        <v>-</v>
      </c>
      <c r="O7554" s="150">
        <f t="shared" si="353"/>
        <v>0</v>
      </c>
      <c r="P7554" s="15" t="str">
        <f>IF(COUNTIF('Personálie dobrovolníků '!U:X,N7554)&gt;0,"ANO","")</f>
        <v/>
      </c>
      <c r="Q7554" s="15"/>
    </row>
    <row r="7555" spans="2:17" s="25" customFormat="1" x14ac:dyDescent="0.3">
      <c r="B7555" s="15" t="str">
        <f>IF(A7555="","",VLOOKUP(A7555,Tabulka3[[Číslo smlouvy   u pravidelné činnosti]:[Příjmení]],3,0))</f>
        <v/>
      </c>
      <c r="C7555" s="15" t="str">
        <f>IF(A7555="","",VLOOKUP(A7555,Tabulka3[[Číslo smlouvy   u pravidelné činnosti]:[Příjmení]],4,0))</f>
        <v/>
      </c>
      <c r="F7555" s="94"/>
      <c r="H7555" s="113"/>
      <c r="I7555" s="113"/>
      <c r="K7555" s="15"/>
      <c r="L7555" s="15"/>
      <c r="M7555" s="15">
        <f t="shared" si="351"/>
        <v>1</v>
      </c>
      <c r="N7555" s="15" t="str">
        <f t="shared" si="352"/>
        <v>-</v>
      </c>
      <c r="O7555" s="150">
        <f t="shared" si="353"/>
        <v>0</v>
      </c>
      <c r="P7555" s="15" t="str">
        <f>IF(COUNTIF('Personálie dobrovolníků '!U:X,N7555)&gt;0,"ANO","")</f>
        <v/>
      </c>
      <c r="Q7555" s="15"/>
    </row>
    <row r="7556" spans="2:17" s="25" customFormat="1" x14ac:dyDescent="0.3">
      <c r="B7556" s="15" t="str">
        <f>IF(A7556="","",VLOOKUP(A7556,Tabulka3[[Číslo smlouvy   u pravidelné činnosti]:[Příjmení]],3,0))</f>
        <v/>
      </c>
      <c r="C7556" s="15" t="str">
        <f>IF(A7556="","",VLOOKUP(A7556,Tabulka3[[Číslo smlouvy   u pravidelné činnosti]:[Příjmení]],4,0))</f>
        <v/>
      </c>
      <c r="F7556" s="94"/>
      <c r="H7556" s="113"/>
      <c r="I7556" s="113"/>
      <c r="K7556" s="15"/>
      <c r="L7556" s="15"/>
      <c r="M7556" s="15">
        <f t="shared" ref="M7556:M7619" si="354">IF(OR(
   AND($H7556=$K$12, $I7556=$L$4),
   AND($H7556=$K$12, $I7556=$L$5),
   AND($H7556=$K$12, $I7556=$L$6),
   AND($H7556=$K$12, $I7556=$L$7),
   AND($H7556=$K$11, $I7556=$L$4),
   AND($H7556=$K$11, $I7556=$L$5),
   AND($H7556=$K$11, $I7556=$L$6),
   AND($H7556=$K$11, $I7556=$L$7),
   AND($H7556=$K$5, $I7556=$L$5),
   AND($H7556=$K$6, $I7556=$L$4),
   AND($H7556=$K$6, $I7556=$L$5),
   AND($H7556=$K$6, $I7556=$L$7),
   AND($H7556=$K$4, $I7556=$L$6),
), 0, 1)</f>
        <v>1</v>
      </c>
      <c r="N7556" s="15" t="str">
        <f t="shared" ref="N7556:N7619" si="355">A7556 &amp; "-" &amp; J7556</f>
        <v>-</v>
      </c>
      <c r="O7556" s="150">
        <f t="shared" ref="O7556:O7619" si="356">IF(AND(M7556&lt;&gt;0, P7556="ANO"), 1, 0)</f>
        <v>0</v>
      </c>
      <c r="P7556" s="15" t="str">
        <f>IF(COUNTIF('Personálie dobrovolníků '!U:X,N7556)&gt;0,"ANO","")</f>
        <v/>
      </c>
      <c r="Q7556" s="15"/>
    </row>
    <row r="7557" spans="2:17" s="25" customFormat="1" x14ac:dyDescent="0.3">
      <c r="B7557" s="15" t="str">
        <f>IF(A7557="","",VLOOKUP(A7557,Tabulka3[[Číslo smlouvy   u pravidelné činnosti]:[Příjmení]],3,0))</f>
        <v/>
      </c>
      <c r="C7557" s="15" t="str">
        <f>IF(A7557="","",VLOOKUP(A7557,Tabulka3[[Číslo smlouvy   u pravidelné činnosti]:[Příjmení]],4,0))</f>
        <v/>
      </c>
      <c r="F7557" s="94"/>
      <c r="H7557" s="113"/>
      <c r="I7557" s="113"/>
      <c r="K7557" s="15"/>
      <c r="L7557" s="15"/>
      <c r="M7557" s="15">
        <f t="shared" si="354"/>
        <v>1</v>
      </c>
      <c r="N7557" s="15" t="str">
        <f t="shared" si="355"/>
        <v>-</v>
      </c>
      <c r="O7557" s="150">
        <f t="shared" si="356"/>
        <v>0</v>
      </c>
      <c r="P7557" s="15" t="str">
        <f>IF(COUNTIF('Personálie dobrovolníků '!U:X,N7557)&gt;0,"ANO","")</f>
        <v/>
      </c>
      <c r="Q7557" s="15"/>
    </row>
    <row r="7558" spans="2:17" s="25" customFormat="1" x14ac:dyDescent="0.3">
      <c r="B7558" s="15" t="str">
        <f>IF(A7558="","",VLOOKUP(A7558,Tabulka3[[Číslo smlouvy   u pravidelné činnosti]:[Příjmení]],3,0))</f>
        <v/>
      </c>
      <c r="C7558" s="15" t="str">
        <f>IF(A7558="","",VLOOKUP(A7558,Tabulka3[[Číslo smlouvy   u pravidelné činnosti]:[Příjmení]],4,0))</f>
        <v/>
      </c>
      <c r="F7558" s="94"/>
      <c r="H7558" s="113"/>
      <c r="I7558" s="113"/>
      <c r="K7558" s="15"/>
      <c r="L7558" s="15"/>
      <c r="M7558" s="15">
        <f t="shared" si="354"/>
        <v>1</v>
      </c>
      <c r="N7558" s="15" t="str">
        <f t="shared" si="355"/>
        <v>-</v>
      </c>
      <c r="O7558" s="150">
        <f t="shared" si="356"/>
        <v>0</v>
      </c>
      <c r="P7558" s="15" t="str">
        <f>IF(COUNTIF('Personálie dobrovolníků '!U:X,N7558)&gt;0,"ANO","")</f>
        <v/>
      </c>
      <c r="Q7558" s="15"/>
    </row>
    <row r="7559" spans="2:17" s="25" customFormat="1" x14ac:dyDescent="0.3">
      <c r="B7559" s="15" t="str">
        <f>IF(A7559="","",VLOOKUP(A7559,Tabulka3[[Číslo smlouvy   u pravidelné činnosti]:[Příjmení]],3,0))</f>
        <v/>
      </c>
      <c r="C7559" s="15" t="str">
        <f>IF(A7559="","",VLOOKUP(A7559,Tabulka3[[Číslo smlouvy   u pravidelné činnosti]:[Příjmení]],4,0))</f>
        <v/>
      </c>
      <c r="F7559" s="94"/>
      <c r="H7559" s="113"/>
      <c r="I7559" s="113"/>
      <c r="K7559" s="15"/>
      <c r="L7559" s="15"/>
      <c r="M7559" s="15">
        <f t="shared" si="354"/>
        <v>1</v>
      </c>
      <c r="N7559" s="15" t="str">
        <f t="shared" si="355"/>
        <v>-</v>
      </c>
      <c r="O7559" s="150">
        <f t="shared" si="356"/>
        <v>0</v>
      </c>
      <c r="P7559" s="15" t="str">
        <f>IF(COUNTIF('Personálie dobrovolníků '!U:X,N7559)&gt;0,"ANO","")</f>
        <v/>
      </c>
      <c r="Q7559" s="15"/>
    </row>
    <row r="7560" spans="2:17" s="25" customFormat="1" x14ac:dyDescent="0.3">
      <c r="B7560" s="15" t="str">
        <f>IF(A7560="","",VLOOKUP(A7560,Tabulka3[[Číslo smlouvy   u pravidelné činnosti]:[Příjmení]],3,0))</f>
        <v/>
      </c>
      <c r="C7560" s="15" t="str">
        <f>IF(A7560="","",VLOOKUP(A7560,Tabulka3[[Číslo smlouvy   u pravidelné činnosti]:[Příjmení]],4,0))</f>
        <v/>
      </c>
      <c r="F7560" s="94"/>
      <c r="H7560" s="113"/>
      <c r="I7560" s="113"/>
      <c r="K7560" s="15"/>
      <c r="L7560" s="15"/>
      <c r="M7560" s="15">
        <f t="shared" si="354"/>
        <v>1</v>
      </c>
      <c r="N7560" s="15" t="str">
        <f t="shared" si="355"/>
        <v>-</v>
      </c>
      <c r="O7560" s="150">
        <f t="shared" si="356"/>
        <v>0</v>
      </c>
      <c r="P7560" s="15" t="str">
        <f>IF(COUNTIF('Personálie dobrovolníků '!U:X,N7560)&gt;0,"ANO","")</f>
        <v/>
      </c>
      <c r="Q7560" s="15"/>
    </row>
    <row r="7561" spans="2:17" s="25" customFormat="1" x14ac:dyDescent="0.3">
      <c r="B7561" s="15" t="str">
        <f>IF(A7561="","",VLOOKUP(A7561,Tabulka3[[Číslo smlouvy   u pravidelné činnosti]:[Příjmení]],3,0))</f>
        <v/>
      </c>
      <c r="C7561" s="15" t="str">
        <f>IF(A7561="","",VLOOKUP(A7561,Tabulka3[[Číslo smlouvy   u pravidelné činnosti]:[Příjmení]],4,0))</f>
        <v/>
      </c>
      <c r="F7561" s="94"/>
      <c r="H7561" s="113"/>
      <c r="I7561" s="113"/>
      <c r="K7561" s="15"/>
      <c r="L7561" s="15"/>
      <c r="M7561" s="15">
        <f t="shared" si="354"/>
        <v>1</v>
      </c>
      <c r="N7561" s="15" t="str">
        <f t="shared" si="355"/>
        <v>-</v>
      </c>
      <c r="O7561" s="150">
        <f t="shared" si="356"/>
        <v>0</v>
      </c>
      <c r="P7561" s="15" t="str">
        <f>IF(COUNTIF('Personálie dobrovolníků '!U:X,N7561)&gt;0,"ANO","")</f>
        <v/>
      </c>
      <c r="Q7561" s="15"/>
    </row>
    <row r="7562" spans="2:17" s="25" customFormat="1" x14ac:dyDescent="0.3">
      <c r="B7562" s="15" t="str">
        <f>IF(A7562="","",VLOOKUP(A7562,Tabulka3[[Číslo smlouvy   u pravidelné činnosti]:[Příjmení]],3,0))</f>
        <v/>
      </c>
      <c r="C7562" s="15" t="str">
        <f>IF(A7562="","",VLOOKUP(A7562,Tabulka3[[Číslo smlouvy   u pravidelné činnosti]:[Příjmení]],4,0))</f>
        <v/>
      </c>
      <c r="F7562" s="94"/>
      <c r="H7562" s="113"/>
      <c r="I7562" s="113"/>
      <c r="K7562" s="15"/>
      <c r="L7562" s="15"/>
      <c r="M7562" s="15">
        <f t="shared" si="354"/>
        <v>1</v>
      </c>
      <c r="N7562" s="15" t="str">
        <f t="shared" si="355"/>
        <v>-</v>
      </c>
      <c r="O7562" s="150">
        <f t="shared" si="356"/>
        <v>0</v>
      </c>
      <c r="P7562" s="15" t="str">
        <f>IF(COUNTIF('Personálie dobrovolníků '!U:X,N7562)&gt;0,"ANO","")</f>
        <v/>
      </c>
      <c r="Q7562" s="15"/>
    </row>
    <row r="7563" spans="2:17" s="25" customFormat="1" x14ac:dyDescent="0.3">
      <c r="B7563" s="15" t="str">
        <f>IF(A7563="","",VLOOKUP(A7563,Tabulka3[[Číslo smlouvy   u pravidelné činnosti]:[Příjmení]],3,0))</f>
        <v/>
      </c>
      <c r="C7563" s="15" t="str">
        <f>IF(A7563="","",VLOOKUP(A7563,Tabulka3[[Číslo smlouvy   u pravidelné činnosti]:[Příjmení]],4,0))</f>
        <v/>
      </c>
      <c r="F7563" s="94"/>
      <c r="H7563" s="113"/>
      <c r="I7563" s="113"/>
      <c r="K7563" s="15"/>
      <c r="L7563" s="15"/>
      <c r="M7563" s="15">
        <f t="shared" si="354"/>
        <v>1</v>
      </c>
      <c r="N7563" s="15" t="str">
        <f t="shared" si="355"/>
        <v>-</v>
      </c>
      <c r="O7563" s="150">
        <f t="shared" si="356"/>
        <v>0</v>
      </c>
      <c r="P7563" s="15" t="str">
        <f>IF(COUNTIF('Personálie dobrovolníků '!U:X,N7563)&gt;0,"ANO","")</f>
        <v/>
      </c>
      <c r="Q7563" s="15"/>
    </row>
    <row r="7564" spans="2:17" s="25" customFormat="1" x14ac:dyDescent="0.3">
      <c r="B7564" s="15" t="str">
        <f>IF(A7564="","",VLOOKUP(A7564,Tabulka3[[Číslo smlouvy   u pravidelné činnosti]:[Příjmení]],3,0))</f>
        <v/>
      </c>
      <c r="C7564" s="15" t="str">
        <f>IF(A7564="","",VLOOKUP(A7564,Tabulka3[[Číslo smlouvy   u pravidelné činnosti]:[Příjmení]],4,0))</f>
        <v/>
      </c>
      <c r="F7564" s="94"/>
      <c r="H7564" s="113"/>
      <c r="I7564" s="113"/>
      <c r="K7564" s="15"/>
      <c r="L7564" s="15"/>
      <c r="M7564" s="15">
        <f t="shared" si="354"/>
        <v>1</v>
      </c>
      <c r="N7564" s="15" t="str">
        <f t="shared" si="355"/>
        <v>-</v>
      </c>
      <c r="O7564" s="150">
        <f t="shared" si="356"/>
        <v>0</v>
      </c>
      <c r="P7564" s="15" t="str">
        <f>IF(COUNTIF('Personálie dobrovolníků '!U:X,N7564)&gt;0,"ANO","")</f>
        <v/>
      </c>
      <c r="Q7564" s="15"/>
    </row>
    <row r="7565" spans="2:17" s="25" customFormat="1" x14ac:dyDescent="0.3">
      <c r="B7565" s="15" t="str">
        <f>IF(A7565="","",VLOOKUP(A7565,Tabulka3[[Číslo smlouvy   u pravidelné činnosti]:[Příjmení]],3,0))</f>
        <v/>
      </c>
      <c r="C7565" s="15" t="str">
        <f>IF(A7565="","",VLOOKUP(A7565,Tabulka3[[Číslo smlouvy   u pravidelné činnosti]:[Příjmení]],4,0))</f>
        <v/>
      </c>
      <c r="F7565" s="94"/>
      <c r="H7565" s="113"/>
      <c r="I7565" s="113"/>
      <c r="K7565" s="15"/>
      <c r="L7565" s="15"/>
      <c r="M7565" s="15">
        <f t="shared" si="354"/>
        <v>1</v>
      </c>
      <c r="N7565" s="15" t="str">
        <f t="shared" si="355"/>
        <v>-</v>
      </c>
      <c r="O7565" s="150">
        <f t="shared" si="356"/>
        <v>0</v>
      </c>
      <c r="P7565" s="15" t="str">
        <f>IF(COUNTIF('Personálie dobrovolníků '!U:X,N7565)&gt;0,"ANO","")</f>
        <v/>
      </c>
      <c r="Q7565" s="15"/>
    </row>
    <row r="7566" spans="2:17" s="25" customFormat="1" x14ac:dyDescent="0.3">
      <c r="B7566" s="15" t="str">
        <f>IF(A7566="","",VLOOKUP(A7566,Tabulka3[[Číslo smlouvy   u pravidelné činnosti]:[Příjmení]],3,0))</f>
        <v/>
      </c>
      <c r="C7566" s="15" t="str">
        <f>IF(A7566="","",VLOOKUP(A7566,Tabulka3[[Číslo smlouvy   u pravidelné činnosti]:[Příjmení]],4,0))</f>
        <v/>
      </c>
      <c r="F7566" s="94"/>
      <c r="H7566" s="113"/>
      <c r="I7566" s="113"/>
      <c r="K7566" s="15"/>
      <c r="L7566" s="15"/>
      <c r="M7566" s="15">
        <f t="shared" si="354"/>
        <v>1</v>
      </c>
      <c r="N7566" s="15" t="str">
        <f t="shared" si="355"/>
        <v>-</v>
      </c>
      <c r="O7566" s="150">
        <f t="shared" si="356"/>
        <v>0</v>
      </c>
      <c r="P7566" s="15" t="str">
        <f>IF(COUNTIF('Personálie dobrovolníků '!U:X,N7566)&gt;0,"ANO","")</f>
        <v/>
      </c>
      <c r="Q7566" s="15"/>
    </row>
    <row r="7567" spans="2:17" s="25" customFormat="1" x14ac:dyDescent="0.3">
      <c r="B7567" s="15" t="str">
        <f>IF(A7567="","",VLOOKUP(A7567,Tabulka3[[Číslo smlouvy   u pravidelné činnosti]:[Příjmení]],3,0))</f>
        <v/>
      </c>
      <c r="C7567" s="15" t="str">
        <f>IF(A7567="","",VLOOKUP(A7567,Tabulka3[[Číslo smlouvy   u pravidelné činnosti]:[Příjmení]],4,0))</f>
        <v/>
      </c>
      <c r="F7567" s="94"/>
      <c r="H7567" s="113"/>
      <c r="I7567" s="113"/>
      <c r="K7567" s="15"/>
      <c r="L7567" s="15"/>
      <c r="M7567" s="15">
        <f t="shared" si="354"/>
        <v>1</v>
      </c>
      <c r="N7567" s="15" t="str">
        <f t="shared" si="355"/>
        <v>-</v>
      </c>
      <c r="O7567" s="150">
        <f t="shared" si="356"/>
        <v>0</v>
      </c>
      <c r="P7567" s="15" t="str">
        <f>IF(COUNTIF('Personálie dobrovolníků '!U:X,N7567)&gt;0,"ANO","")</f>
        <v/>
      </c>
      <c r="Q7567" s="15"/>
    </row>
    <row r="7568" spans="2:17" s="25" customFormat="1" x14ac:dyDescent="0.3">
      <c r="B7568" s="15" t="str">
        <f>IF(A7568="","",VLOOKUP(A7568,Tabulka3[[Číslo smlouvy   u pravidelné činnosti]:[Příjmení]],3,0))</f>
        <v/>
      </c>
      <c r="C7568" s="15" t="str">
        <f>IF(A7568="","",VLOOKUP(A7568,Tabulka3[[Číslo smlouvy   u pravidelné činnosti]:[Příjmení]],4,0))</f>
        <v/>
      </c>
      <c r="F7568" s="94"/>
      <c r="H7568" s="113"/>
      <c r="I7568" s="113"/>
      <c r="K7568" s="15"/>
      <c r="L7568" s="15"/>
      <c r="M7568" s="15">
        <f t="shared" si="354"/>
        <v>1</v>
      </c>
      <c r="N7568" s="15" t="str">
        <f t="shared" si="355"/>
        <v>-</v>
      </c>
      <c r="O7568" s="150">
        <f t="shared" si="356"/>
        <v>0</v>
      </c>
      <c r="P7568" s="15" t="str">
        <f>IF(COUNTIF('Personálie dobrovolníků '!U:X,N7568)&gt;0,"ANO","")</f>
        <v/>
      </c>
      <c r="Q7568" s="15"/>
    </row>
    <row r="7569" spans="2:17" s="25" customFormat="1" x14ac:dyDescent="0.3">
      <c r="B7569" s="15" t="str">
        <f>IF(A7569="","",VLOOKUP(A7569,Tabulka3[[Číslo smlouvy   u pravidelné činnosti]:[Příjmení]],3,0))</f>
        <v/>
      </c>
      <c r="C7569" s="15" t="str">
        <f>IF(A7569="","",VLOOKUP(A7569,Tabulka3[[Číslo smlouvy   u pravidelné činnosti]:[Příjmení]],4,0))</f>
        <v/>
      </c>
      <c r="F7569" s="94"/>
      <c r="H7569" s="113"/>
      <c r="I7569" s="113"/>
      <c r="K7569" s="15"/>
      <c r="L7569" s="15"/>
      <c r="M7569" s="15">
        <f t="shared" si="354"/>
        <v>1</v>
      </c>
      <c r="N7569" s="15" t="str">
        <f t="shared" si="355"/>
        <v>-</v>
      </c>
      <c r="O7569" s="150">
        <f t="shared" si="356"/>
        <v>0</v>
      </c>
      <c r="P7569" s="15" t="str">
        <f>IF(COUNTIF('Personálie dobrovolníků '!U:X,N7569)&gt;0,"ANO","")</f>
        <v/>
      </c>
      <c r="Q7569" s="15"/>
    </row>
    <row r="7570" spans="2:17" s="25" customFormat="1" x14ac:dyDescent="0.3">
      <c r="B7570" s="15" t="str">
        <f>IF(A7570="","",VLOOKUP(A7570,Tabulka3[[Číslo smlouvy   u pravidelné činnosti]:[Příjmení]],3,0))</f>
        <v/>
      </c>
      <c r="C7570" s="15" t="str">
        <f>IF(A7570="","",VLOOKUP(A7570,Tabulka3[[Číslo smlouvy   u pravidelné činnosti]:[Příjmení]],4,0))</f>
        <v/>
      </c>
      <c r="F7570" s="94"/>
      <c r="H7570" s="113"/>
      <c r="I7570" s="113"/>
      <c r="K7570" s="15"/>
      <c r="L7570" s="15"/>
      <c r="M7570" s="15">
        <f t="shared" si="354"/>
        <v>1</v>
      </c>
      <c r="N7570" s="15" t="str">
        <f t="shared" si="355"/>
        <v>-</v>
      </c>
      <c r="O7570" s="150">
        <f t="shared" si="356"/>
        <v>0</v>
      </c>
      <c r="P7570" s="15" t="str">
        <f>IF(COUNTIF('Personálie dobrovolníků '!U:X,N7570)&gt;0,"ANO","")</f>
        <v/>
      </c>
      <c r="Q7570" s="15"/>
    </row>
    <row r="7571" spans="2:17" s="25" customFormat="1" x14ac:dyDescent="0.3">
      <c r="B7571" s="15" t="str">
        <f>IF(A7571="","",VLOOKUP(A7571,Tabulka3[[Číslo smlouvy   u pravidelné činnosti]:[Příjmení]],3,0))</f>
        <v/>
      </c>
      <c r="C7571" s="15" t="str">
        <f>IF(A7571="","",VLOOKUP(A7571,Tabulka3[[Číslo smlouvy   u pravidelné činnosti]:[Příjmení]],4,0))</f>
        <v/>
      </c>
      <c r="F7571" s="94"/>
      <c r="H7571" s="113"/>
      <c r="I7571" s="113"/>
      <c r="K7571" s="15"/>
      <c r="L7571" s="15"/>
      <c r="M7571" s="15">
        <f t="shared" si="354"/>
        <v>1</v>
      </c>
      <c r="N7571" s="15" t="str">
        <f t="shared" si="355"/>
        <v>-</v>
      </c>
      <c r="O7571" s="150">
        <f t="shared" si="356"/>
        <v>0</v>
      </c>
      <c r="P7571" s="15" t="str">
        <f>IF(COUNTIF('Personálie dobrovolníků '!U:X,N7571)&gt;0,"ANO","")</f>
        <v/>
      </c>
      <c r="Q7571" s="15"/>
    </row>
    <row r="7572" spans="2:17" s="25" customFormat="1" x14ac:dyDescent="0.3">
      <c r="B7572" s="15" t="str">
        <f>IF(A7572="","",VLOOKUP(A7572,Tabulka3[[Číslo smlouvy   u pravidelné činnosti]:[Příjmení]],3,0))</f>
        <v/>
      </c>
      <c r="C7572" s="15" t="str">
        <f>IF(A7572="","",VLOOKUP(A7572,Tabulka3[[Číslo smlouvy   u pravidelné činnosti]:[Příjmení]],4,0))</f>
        <v/>
      </c>
      <c r="F7572" s="94"/>
      <c r="H7572" s="113"/>
      <c r="I7572" s="113"/>
      <c r="K7572" s="15"/>
      <c r="L7572" s="15"/>
      <c r="M7572" s="15">
        <f t="shared" si="354"/>
        <v>1</v>
      </c>
      <c r="N7572" s="15" t="str">
        <f t="shared" si="355"/>
        <v>-</v>
      </c>
      <c r="O7572" s="150">
        <f t="shared" si="356"/>
        <v>0</v>
      </c>
      <c r="P7572" s="15" t="str">
        <f>IF(COUNTIF('Personálie dobrovolníků '!U:X,N7572)&gt;0,"ANO","")</f>
        <v/>
      </c>
      <c r="Q7572" s="15"/>
    </row>
    <row r="7573" spans="2:17" s="25" customFormat="1" x14ac:dyDescent="0.3">
      <c r="B7573" s="15" t="str">
        <f>IF(A7573="","",VLOOKUP(A7573,Tabulka3[[Číslo smlouvy   u pravidelné činnosti]:[Příjmení]],3,0))</f>
        <v/>
      </c>
      <c r="C7573" s="15" t="str">
        <f>IF(A7573="","",VLOOKUP(A7573,Tabulka3[[Číslo smlouvy   u pravidelné činnosti]:[Příjmení]],4,0))</f>
        <v/>
      </c>
      <c r="F7573" s="94"/>
      <c r="H7573" s="113"/>
      <c r="I7573" s="113"/>
      <c r="K7573" s="15"/>
      <c r="L7573" s="15"/>
      <c r="M7573" s="15">
        <f t="shared" si="354"/>
        <v>1</v>
      </c>
      <c r="N7573" s="15" t="str">
        <f t="shared" si="355"/>
        <v>-</v>
      </c>
      <c r="O7573" s="150">
        <f t="shared" si="356"/>
        <v>0</v>
      </c>
      <c r="P7573" s="15" t="str">
        <f>IF(COUNTIF('Personálie dobrovolníků '!U:X,N7573)&gt;0,"ANO","")</f>
        <v/>
      </c>
      <c r="Q7573" s="15"/>
    </row>
    <row r="7574" spans="2:17" s="25" customFormat="1" x14ac:dyDescent="0.3">
      <c r="B7574" s="15" t="str">
        <f>IF(A7574="","",VLOOKUP(A7574,Tabulka3[[Číslo smlouvy   u pravidelné činnosti]:[Příjmení]],3,0))</f>
        <v/>
      </c>
      <c r="C7574" s="15" t="str">
        <f>IF(A7574="","",VLOOKUP(A7574,Tabulka3[[Číslo smlouvy   u pravidelné činnosti]:[Příjmení]],4,0))</f>
        <v/>
      </c>
      <c r="F7574" s="94"/>
      <c r="H7574" s="113"/>
      <c r="I7574" s="113"/>
      <c r="K7574" s="15"/>
      <c r="L7574" s="15"/>
      <c r="M7574" s="15">
        <f t="shared" si="354"/>
        <v>1</v>
      </c>
      <c r="N7574" s="15" t="str">
        <f t="shared" si="355"/>
        <v>-</v>
      </c>
      <c r="O7574" s="150">
        <f t="shared" si="356"/>
        <v>0</v>
      </c>
      <c r="P7574" s="15" t="str">
        <f>IF(COUNTIF('Personálie dobrovolníků '!U:X,N7574)&gt;0,"ANO","")</f>
        <v/>
      </c>
      <c r="Q7574" s="15"/>
    </row>
    <row r="7575" spans="2:17" s="25" customFormat="1" x14ac:dyDescent="0.3">
      <c r="B7575" s="15" t="str">
        <f>IF(A7575="","",VLOOKUP(A7575,Tabulka3[[Číslo smlouvy   u pravidelné činnosti]:[Příjmení]],3,0))</f>
        <v/>
      </c>
      <c r="C7575" s="15" t="str">
        <f>IF(A7575="","",VLOOKUP(A7575,Tabulka3[[Číslo smlouvy   u pravidelné činnosti]:[Příjmení]],4,0))</f>
        <v/>
      </c>
      <c r="F7575" s="94"/>
      <c r="H7575" s="113"/>
      <c r="I7575" s="113"/>
      <c r="K7575" s="15"/>
      <c r="L7575" s="15"/>
      <c r="M7575" s="15">
        <f t="shared" si="354"/>
        <v>1</v>
      </c>
      <c r="N7575" s="15" t="str">
        <f t="shared" si="355"/>
        <v>-</v>
      </c>
      <c r="O7575" s="150">
        <f t="shared" si="356"/>
        <v>0</v>
      </c>
      <c r="P7575" s="15" t="str">
        <f>IF(COUNTIF('Personálie dobrovolníků '!U:X,N7575)&gt;0,"ANO","")</f>
        <v/>
      </c>
      <c r="Q7575" s="15"/>
    </row>
    <row r="7576" spans="2:17" s="25" customFormat="1" x14ac:dyDescent="0.3">
      <c r="B7576" s="15" t="str">
        <f>IF(A7576="","",VLOOKUP(A7576,Tabulka3[[Číslo smlouvy   u pravidelné činnosti]:[Příjmení]],3,0))</f>
        <v/>
      </c>
      <c r="C7576" s="15" t="str">
        <f>IF(A7576="","",VLOOKUP(A7576,Tabulka3[[Číslo smlouvy   u pravidelné činnosti]:[Příjmení]],4,0))</f>
        <v/>
      </c>
      <c r="F7576" s="94"/>
      <c r="H7576" s="113"/>
      <c r="I7576" s="113"/>
      <c r="K7576" s="15"/>
      <c r="L7576" s="15"/>
      <c r="M7576" s="15">
        <f t="shared" si="354"/>
        <v>1</v>
      </c>
      <c r="N7576" s="15" t="str">
        <f t="shared" si="355"/>
        <v>-</v>
      </c>
      <c r="O7576" s="150">
        <f t="shared" si="356"/>
        <v>0</v>
      </c>
      <c r="P7576" s="15" t="str">
        <f>IF(COUNTIF('Personálie dobrovolníků '!U:X,N7576)&gt;0,"ANO","")</f>
        <v/>
      </c>
      <c r="Q7576" s="15"/>
    </row>
    <row r="7577" spans="2:17" s="25" customFormat="1" x14ac:dyDescent="0.3">
      <c r="B7577" s="15" t="str">
        <f>IF(A7577="","",VLOOKUP(A7577,Tabulka3[[Číslo smlouvy   u pravidelné činnosti]:[Příjmení]],3,0))</f>
        <v/>
      </c>
      <c r="C7577" s="15" t="str">
        <f>IF(A7577="","",VLOOKUP(A7577,Tabulka3[[Číslo smlouvy   u pravidelné činnosti]:[Příjmení]],4,0))</f>
        <v/>
      </c>
      <c r="F7577" s="94"/>
      <c r="H7577" s="113"/>
      <c r="I7577" s="113"/>
      <c r="K7577" s="15"/>
      <c r="L7577" s="15"/>
      <c r="M7577" s="15">
        <f t="shared" si="354"/>
        <v>1</v>
      </c>
      <c r="N7577" s="15" t="str">
        <f t="shared" si="355"/>
        <v>-</v>
      </c>
      <c r="O7577" s="150">
        <f t="shared" si="356"/>
        <v>0</v>
      </c>
      <c r="P7577" s="15" t="str">
        <f>IF(COUNTIF('Personálie dobrovolníků '!U:X,N7577)&gt;0,"ANO","")</f>
        <v/>
      </c>
      <c r="Q7577" s="15"/>
    </row>
    <row r="7578" spans="2:17" s="25" customFormat="1" x14ac:dyDescent="0.3">
      <c r="B7578" s="15" t="str">
        <f>IF(A7578="","",VLOOKUP(A7578,Tabulka3[[Číslo smlouvy   u pravidelné činnosti]:[Příjmení]],3,0))</f>
        <v/>
      </c>
      <c r="C7578" s="15" t="str">
        <f>IF(A7578="","",VLOOKUP(A7578,Tabulka3[[Číslo smlouvy   u pravidelné činnosti]:[Příjmení]],4,0))</f>
        <v/>
      </c>
      <c r="F7578" s="94"/>
      <c r="H7578" s="113"/>
      <c r="I7578" s="113"/>
      <c r="K7578" s="15"/>
      <c r="L7578" s="15"/>
      <c r="M7578" s="15">
        <f t="shared" si="354"/>
        <v>1</v>
      </c>
      <c r="N7578" s="15" t="str">
        <f t="shared" si="355"/>
        <v>-</v>
      </c>
      <c r="O7578" s="150">
        <f t="shared" si="356"/>
        <v>0</v>
      </c>
      <c r="P7578" s="15" t="str">
        <f>IF(COUNTIF('Personálie dobrovolníků '!U:X,N7578)&gt;0,"ANO","")</f>
        <v/>
      </c>
      <c r="Q7578" s="15"/>
    </row>
    <row r="7579" spans="2:17" s="25" customFormat="1" x14ac:dyDescent="0.3">
      <c r="B7579" s="15" t="str">
        <f>IF(A7579="","",VLOOKUP(A7579,Tabulka3[[Číslo smlouvy   u pravidelné činnosti]:[Příjmení]],3,0))</f>
        <v/>
      </c>
      <c r="C7579" s="15" t="str">
        <f>IF(A7579="","",VLOOKUP(A7579,Tabulka3[[Číslo smlouvy   u pravidelné činnosti]:[Příjmení]],4,0))</f>
        <v/>
      </c>
      <c r="F7579" s="94"/>
      <c r="H7579" s="113"/>
      <c r="I7579" s="113"/>
      <c r="K7579" s="15"/>
      <c r="L7579" s="15"/>
      <c r="M7579" s="15">
        <f t="shared" si="354"/>
        <v>1</v>
      </c>
      <c r="N7579" s="15" t="str">
        <f t="shared" si="355"/>
        <v>-</v>
      </c>
      <c r="O7579" s="150">
        <f t="shared" si="356"/>
        <v>0</v>
      </c>
      <c r="P7579" s="15" t="str">
        <f>IF(COUNTIF('Personálie dobrovolníků '!U:X,N7579)&gt;0,"ANO","")</f>
        <v/>
      </c>
      <c r="Q7579" s="15"/>
    </row>
    <row r="7580" spans="2:17" s="25" customFormat="1" x14ac:dyDescent="0.3">
      <c r="B7580" s="15" t="str">
        <f>IF(A7580="","",VLOOKUP(A7580,Tabulka3[[Číslo smlouvy   u pravidelné činnosti]:[Příjmení]],3,0))</f>
        <v/>
      </c>
      <c r="C7580" s="15" t="str">
        <f>IF(A7580="","",VLOOKUP(A7580,Tabulka3[[Číslo smlouvy   u pravidelné činnosti]:[Příjmení]],4,0))</f>
        <v/>
      </c>
      <c r="F7580" s="94"/>
      <c r="H7580" s="113"/>
      <c r="I7580" s="113"/>
      <c r="K7580" s="15"/>
      <c r="L7580" s="15"/>
      <c r="M7580" s="15">
        <f t="shared" si="354"/>
        <v>1</v>
      </c>
      <c r="N7580" s="15" t="str">
        <f t="shared" si="355"/>
        <v>-</v>
      </c>
      <c r="O7580" s="150">
        <f t="shared" si="356"/>
        <v>0</v>
      </c>
      <c r="P7580" s="15" t="str">
        <f>IF(COUNTIF('Personálie dobrovolníků '!U:X,N7580)&gt;0,"ANO","")</f>
        <v/>
      </c>
      <c r="Q7580" s="15"/>
    </row>
    <row r="7581" spans="2:17" s="25" customFormat="1" x14ac:dyDescent="0.3">
      <c r="B7581" s="15" t="str">
        <f>IF(A7581="","",VLOOKUP(A7581,Tabulka3[[Číslo smlouvy   u pravidelné činnosti]:[Příjmení]],3,0))</f>
        <v/>
      </c>
      <c r="C7581" s="15" t="str">
        <f>IF(A7581="","",VLOOKUP(A7581,Tabulka3[[Číslo smlouvy   u pravidelné činnosti]:[Příjmení]],4,0))</f>
        <v/>
      </c>
      <c r="F7581" s="94"/>
      <c r="H7581" s="113"/>
      <c r="I7581" s="113"/>
      <c r="K7581" s="15"/>
      <c r="L7581" s="15"/>
      <c r="M7581" s="15">
        <f t="shared" si="354"/>
        <v>1</v>
      </c>
      <c r="N7581" s="15" t="str">
        <f t="shared" si="355"/>
        <v>-</v>
      </c>
      <c r="O7581" s="150">
        <f t="shared" si="356"/>
        <v>0</v>
      </c>
      <c r="P7581" s="15" t="str">
        <f>IF(COUNTIF('Personálie dobrovolníků '!U:X,N7581)&gt;0,"ANO","")</f>
        <v/>
      </c>
      <c r="Q7581" s="15"/>
    </row>
    <row r="7582" spans="2:17" s="25" customFormat="1" x14ac:dyDescent="0.3">
      <c r="B7582" s="15" t="str">
        <f>IF(A7582="","",VLOOKUP(A7582,Tabulka3[[Číslo smlouvy   u pravidelné činnosti]:[Příjmení]],3,0))</f>
        <v/>
      </c>
      <c r="C7582" s="15" t="str">
        <f>IF(A7582="","",VLOOKUP(A7582,Tabulka3[[Číslo smlouvy   u pravidelné činnosti]:[Příjmení]],4,0))</f>
        <v/>
      </c>
      <c r="F7582" s="94"/>
      <c r="H7582" s="113"/>
      <c r="I7582" s="113"/>
      <c r="K7582" s="15"/>
      <c r="L7582" s="15"/>
      <c r="M7582" s="15">
        <f t="shared" si="354"/>
        <v>1</v>
      </c>
      <c r="N7582" s="15" t="str">
        <f t="shared" si="355"/>
        <v>-</v>
      </c>
      <c r="O7582" s="150">
        <f t="shared" si="356"/>
        <v>0</v>
      </c>
      <c r="P7582" s="15" t="str">
        <f>IF(COUNTIF('Personálie dobrovolníků '!U:X,N7582)&gt;0,"ANO","")</f>
        <v/>
      </c>
      <c r="Q7582" s="15"/>
    </row>
    <row r="7583" spans="2:17" s="25" customFormat="1" x14ac:dyDescent="0.3">
      <c r="B7583" s="15" t="str">
        <f>IF(A7583="","",VLOOKUP(A7583,Tabulka3[[Číslo smlouvy   u pravidelné činnosti]:[Příjmení]],3,0))</f>
        <v/>
      </c>
      <c r="C7583" s="15" t="str">
        <f>IF(A7583="","",VLOOKUP(A7583,Tabulka3[[Číslo smlouvy   u pravidelné činnosti]:[Příjmení]],4,0))</f>
        <v/>
      </c>
      <c r="F7583" s="94"/>
      <c r="H7583" s="113"/>
      <c r="I7583" s="113"/>
      <c r="K7583" s="15"/>
      <c r="L7583" s="15"/>
      <c r="M7583" s="15">
        <f t="shared" si="354"/>
        <v>1</v>
      </c>
      <c r="N7583" s="15" t="str">
        <f t="shared" si="355"/>
        <v>-</v>
      </c>
      <c r="O7583" s="150">
        <f t="shared" si="356"/>
        <v>0</v>
      </c>
      <c r="P7583" s="15" t="str">
        <f>IF(COUNTIF('Personálie dobrovolníků '!U:X,N7583)&gt;0,"ANO","")</f>
        <v/>
      </c>
      <c r="Q7583" s="15"/>
    </row>
    <row r="7584" spans="2:17" s="25" customFormat="1" x14ac:dyDescent="0.3">
      <c r="B7584" s="15" t="str">
        <f>IF(A7584="","",VLOOKUP(A7584,Tabulka3[[Číslo smlouvy   u pravidelné činnosti]:[Příjmení]],3,0))</f>
        <v/>
      </c>
      <c r="C7584" s="15" t="str">
        <f>IF(A7584="","",VLOOKUP(A7584,Tabulka3[[Číslo smlouvy   u pravidelné činnosti]:[Příjmení]],4,0))</f>
        <v/>
      </c>
      <c r="F7584" s="94"/>
      <c r="H7584" s="113"/>
      <c r="I7584" s="113"/>
      <c r="K7584" s="15"/>
      <c r="L7584" s="15"/>
      <c r="M7584" s="15">
        <f t="shared" si="354"/>
        <v>1</v>
      </c>
      <c r="N7584" s="15" t="str">
        <f t="shared" si="355"/>
        <v>-</v>
      </c>
      <c r="O7584" s="150">
        <f t="shared" si="356"/>
        <v>0</v>
      </c>
      <c r="P7584" s="15" t="str">
        <f>IF(COUNTIF('Personálie dobrovolníků '!U:X,N7584)&gt;0,"ANO","")</f>
        <v/>
      </c>
      <c r="Q7584" s="15"/>
    </row>
    <row r="7585" spans="2:17" s="25" customFormat="1" x14ac:dyDescent="0.3">
      <c r="B7585" s="15" t="str">
        <f>IF(A7585="","",VLOOKUP(A7585,Tabulka3[[Číslo smlouvy   u pravidelné činnosti]:[Příjmení]],3,0))</f>
        <v/>
      </c>
      <c r="C7585" s="15" t="str">
        <f>IF(A7585="","",VLOOKUP(A7585,Tabulka3[[Číslo smlouvy   u pravidelné činnosti]:[Příjmení]],4,0))</f>
        <v/>
      </c>
      <c r="F7585" s="94"/>
      <c r="H7585" s="113"/>
      <c r="I7585" s="113"/>
      <c r="K7585" s="15"/>
      <c r="L7585" s="15"/>
      <c r="M7585" s="15">
        <f t="shared" si="354"/>
        <v>1</v>
      </c>
      <c r="N7585" s="15" t="str">
        <f t="shared" si="355"/>
        <v>-</v>
      </c>
      <c r="O7585" s="150">
        <f t="shared" si="356"/>
        <v>0</v>
      </c>
      <c r="P7585" s="15" t="str">
        <f>IF(COUNTIF('Personálie dobrovolníků '!U:X,N7585)&gt;0,"ANO","")</f>
        <v/>
      </c>
      <c r="Q7585" s="15"/>
    </row>
    <row r="7586" spans="2:17" s="25" customFormat="1" x14ac:dyDescent="0.3">
      <c r="B7586" s="15" t="str">
        <f>IF(A7586="","",VLOOKUP(A7586,Tabulka3[[Číslo smlouvy   u pravidelné činnosti]:[Příjmení]],3,0))</f>
        <v/>
      </c>
      <c r="C7586" s="15" t="str">
        <f>IF(A7586="","",VLOOKUP(A7586,Tabulka3[[Číslo smlouvy   u pravidelné činnosti]:[Příjmení]],4,0))</f>
        <v/>
      </c>
      <c r="F7586" s="94"/>
      <c r="H7586" s="113"/>
      <c r="I7586" s="113"/>
      <c r="K7586" s="15"/>
      <c r="L7586" s="15"/>
      <c r="M7586" s="15">
        <f t="shared" si="354"/>
        <v>1</v>
      </c>
      <c r="N7586" s="15" t="str">
        <f t="shared" si="355"/>
        <v>-</v>
      </c>
      <c r="O7586" s="150">
        <f t="shared" si="356"/>
        <v>0</v>
      </c>
      <c r="P7586" s="15" t="str">
        <f>IF(COUNTIF('Personálie dobrovolníků '!U:X,N7586)&gt;0,"ANO","")</f>
        <v/>
      </c>
      <c r="Q7586" s="15"/>
    </row>
    <row r="7587" spans="2:17" s="25" customFormat="1" x14ac:dyDescent="0.3">
      <c r="B7587" s="15" t="str">
        <f>IF(A7587="","",VLOOKUP(A7587,Tabulka3[[Číslo smlouvy   u pravidelné činnosti]:[Příjmení]],3,0))</f>
        <v/>
      </c>
      <c r="C7587" s="15" t="str">
        <f>IF(A7587="","",VLOOKUP(A7587,Tabulka3[[Číslo smlouvy   u pravidelné činnosti]:[Příjmení]],4,0))</f>
        <v/>
      </c>
      <c r="F7587" s="94"/>
      <c r="H7587" s="113"/>
      <c r="I7587" s="113"/>
      <c r="K7587" s="15"/>
      <c r="L7587" s="15"/>
      <c r="M7587" s="15">
        <f t="shared" si="354"/>
        <v>1</v>
      </c>
      <c r="N7587" s="15" t="str">
        <f t="shared" si="355"/>
        <v>-</v>
      </c>
      <c r="O7587" s="150">
        <f t="shared" si="356"/>
        <v>0</v>
      </c>
      <c r="P7587" s="15" t="str">
        <f>IF(COUNTIF('Personálie dobrovolníků '!U:X,N7587)&gt;0,"ANO","")</f>
        <v/>
      </c>
      <c r="Q7587" s="15"/>
    </row>
    <row r="7588" spans="2:17" s="25" customFormat="1" x14ac:dyDescent="0.3">
      <c r="B7588" s="15" t="str">
        <f>IF(A7588="","",VLOOKUP(A7588,Tabulka3[[Číslo smlouvy   u pravidelné činnosti]:[Příjmení]],3,0))</f>
        <v/>
      </c>
      <c r="C7588" s="15" t="str">
        <f>IF(A7588="","",VLOOKUP(A7588,Tabulka3[[Číslo smlouvy   u pravidelné činnosti]:[Příjmení]],4,0))</f>
        <v/>
      </c>
      <c r="F7588" s="94"/>
      <c r="H7588" s="113"/>
      <c r="I7588" s="113"/>
      <c r="K7588" s="15"/>
      <c r="L7588" s="15"/>
      <c r="M7588" s="15">
        <f t="shared" si="354"/>
        <v>1</v>
      </c>
      <c r="N7588" s="15" t="str">
        <f t="shared" si="355"/>
        <v>-</v>
      </c>
      <c r="O7588" s="150">
        <f t="shared" si="356"/>
        <v>0</v>
      </c>
      <c r="P7588" s="15" t="str">
        <f>IF(COUNTIF('Personálie dobrovolníků '!U:X,N7588)&gt;0,"ANO","")</f>
        <v/>
      </c>
      <c r="Q7588" s="15"/>
    </row>
    <row r="7589" spans="2:17" s="25" customFormat="1" x14ac:dyDescent="0.3">
      <c r="B7589" s="15" t="str">
        <f>IF(A7589="","",VLOOKUP(A7589,Tabulka3[[Číslo smlouvy   u pravidelné činnosti]:[Příjmení]],3,0))</f>
        <v/>
      </c>
      <c r="C7589" s="15" t="str">
        <f>IF(A7589="","",VLOOKUP(A7589,Tabulka3[[Číslo smlouvy   u pravidelné činnosti]:[Příjmení]],4,0))</f>
        <v/>
      </c>
      <c r="F7589" s="94"/>
      <c r="H7589" s="113"/>
      <c r="I7589" s="113"/>
      <c r="K7589" s="15"/>
      <c r="L7589" s="15"/>
      <c r="M7589" s="15">
        <f t="shared" si="354"/>
        <v>1</v>
      </c>
      <c r="N7589" s="15" t="str">
        <f t="shared" si="355"/>
        <v>-</v>
      </c>
      <c r="O7589" s="150">
        <f t="shared" si="356"/>
        <v>0</v>
      </c>
      <c r="P7589" s="15" t="str">
        <f>IF(COUNTIF('Personálie dobrovolníků '!U:X,N7589)&gt;0,"ANO","")</f>
        <v/>
      </c>
      <c r="Q7589" s="15"/>
    </row>
    <row r="7590" spans="2:17" s="25" customFormat="1" x14ac:dyDescent="0.3">
      <c r="B7590" s="15" t="str">
        <f>IF(A7590="","",VLOOKUP(A7590,Tabulka3[[Číslo smlouvy   u pravidelné činnosti]:[Příjmení]],3,0))</f>
        <v/>
      </c>
      <c r="C7590" s="15" t="str">
        <f>IF(A7590="","",VLOOKUP(A7590,Tabulka3[[Číslo smlouvy   u pravidelné činnosti]:[Příjmení]],4,0))</f>
        <v/>
      </c>
      <c r="F7590" s="94"/>
      <c r="H7590" s="113"/>
      <c r="I7590" s="113"/>
      <c r="K7590" s="15"/>
      <c r="L7590" s="15"/>
      <c r="M7590" s="15">
        <f t="shared" si="354"/>
        <v>1</v>
      </c>
      <c r="N7590" s="15" t="str">
        <f t="shared" si="355"/>
        <v>-</v>
      </c>
      <c r="O7590" s="150">
        <f t="shared" si="356"/>
        <v>0</v>
      </c>
      <c r="P7590" s="15" t="str">
        <f>IF(COUNTIF('Personálie dobrovolníků '!U:X,N7590)&gt;0,"ANO","")</f>
        <v/>
      </c>
      <c r="Q7590" s="15"/>
    </row>
    <row r="7591" spans="2:17" s="25" customFormat="1" x14ac:dyDescent="0.3">
      <c r="B7591" s="15" t="str">
        <f>IF(A7591="","",VLOOKUP(A7591,Tabulka3[[Číslo smlouvy   u pravidelné činnosti]:[Příjmení]],3,0))</f>
        <v/>
      </c>
      <c r="C7591" s="15" t="str">
        <f>IF(A7591="","",VLOOKUP(A7591,Tabulka3[[Číslo smlouvy   u pravidelné činnosti]:[Příjmení]],4,0))</f>
        <v/>
      </c>
      <c r="F7591" s="94"/>
      <c r="H7591" s="113"/>
      <c r="I7591" s="113"/>
      <c r="K7591" s="15"/>
      <c r="L7591" s="15"/>
      <c r="M7591" s="15">
        <f t="shared" si="354"/>
        <v>1</v>
      </c>
      <c r="N7591" s="15" t="str">
        <f t="shared" si="355"/>
        <v>-</v>
      </c>
      <c r="O7591" s="150">
        <f t="shared" si="356"/>
        <v>0</v>
      </c>
      <c r="P7591" s="15" t="str">
        <f>IF(COUNTIF('Personálie dobrovolníků '!U:X,N7591)&gt;0,"ANO","")</f>
        <v/>
      </c>
      <c r="Q7591" s="15"/>
    </row>
    <row r="7592" spans="2:17" s="25" customFormat="1" x14ac:dyDescent="0.3">
      <c r="B7592" s="15" t="str">
        <f>IF(A7592="","",VLOOKUP(A7592,Tabulka3[[Číslo smlouvy   u pravidelné činnosti]:[Příjmení]],3,0))</f>
        <v/>
      </c>
      <c r="C7592" s="15" t="str">
        <f>IF(A7592="","",VLOOKUP(A7592,Tabulka3[[Číslo smlouvy   u pravidelné činnosti]:[Příjmení]],4,0))</f>
        <v/>
      </c>
      <c r="F7592" s="94"/>
      <c r="H7592" s="113"/>
      <c r="I7592" s="113"/>
      <c r="K7592" s="15"/>
      <c r="L7592" s="15"/>
      <c r="M7592" s="15">
        <f t="shared" si="354"/>
        <v>1</v>
      </c>
      <c r="N7592" s="15" t="str">
        <f t="shared" si="355"/>
        <v>-</v>
      </c>
      <c r="O7592" s="150">
        <f t="shared" si="356"/>
        <v>0</v>
      </c>
      <c r="P7592" s="15" t="str">
        <f>IF(COUNTIF('Personálie dobrovolníků '!U:X,N7592)&gt;0,"ANO","")</f>
        <v/>
      </c>
      <c r="Q7592" s="15"/>
    </row>
    <row r="7593" spans="2:17" s="25" customFormat="1" x14ac:dyDescent="0.3">
      <c r="B7593" s="15" t="str">
        <f>IF(A7593="","",VLOOKUP(A7593,Tabulka3[[Číslo smlouvy   u pravidelné činnosti]:[Příjmení]],3,0))</f>
        <v/>
      </c>
      <c r="C7593" s="15" t="str">
        <f>IF(A7593="","",VLOOKUP(A7593,Tabulka3[[Číslo smlouvy   u pravidelné činnosti]:[Příjmení]],4,0))</f>
        <v/>
      </c>
      <c r="F7593" s="94"/>
      <c r="H7593" s="113"/>
      <c r="I7593" s="113"/>
      <c r="K7593" s="15"/>
      <c r="L7593" s="15"/>
      <c r="M7593" s="15">
        <f t="shared" si="354"/>
        <v>1</v>
      </c>
      <c r="N7593" s="15" t="str">
        <f t="shared" si="355"/>
        <v>-</v>
      </c>
      <c r="O7593" s="150">
        <f t="shared" si="356"/>
        <v>0</v>
      </c>
      <c r="P7593" s="15" t="str">
        <f>IF(COUNTIF('Personálie dobrovolníků '!U:X,N7593)&gt;0,"ANO","")</f>
        <v/>
      </c>
      <c r="Q7593" s="15"/>
    </row>
    <row r="7594" spans="2:17" s="25" customFormat="1" x14ac:dyDescent="0.3">
      <c r="B7594" s="15" t="str">
        <f>IF(A7594="","",VLOOKUP(A7594,Tabulka3[[Číslo smlouvy   u pravidelné činnosti]:[Příjmení]],3,0))</f>
        <v/>
      </c>
      <c r="C7594" s="15" t="str">
        <f>IF(A7594="","",VLOOKUP(A7594,Tabulka3[[Číslo smlouvy   u pravidelné činnosti]:[Příjmení]],4,0))</f>
        <v/>
      </c>
      <c r="F7594" s="94"/>
      <c r="H7594" s="113"/>
      <c r="I7594" s="113"/>
      <c r="K7594" s="15"/>
      <c r="L7594" s="15"/>
      <c r="M7594" s="15">
        <f t="shared" si="354"/>
        <v>1</v>
      </c>
      <c r="N7594" s="15" t="str">
        <f t="shared" si="355"/>
        <v>-</v>
      </c>
      <c r="O7594" s="150">
        <f t="shared" si="356"/>
        <v>0</v>
      </c>
      <c r="P7594" s="15" t="str">
        <f>IF(COUNTIF('Personálie dobrovolníků '!U:X,N7594)&gt;0,"ANO","")</f>
        <v/>
      </c>
      <c r="Q7594" s="15"/>
    </row>
    <row r="7595" spans="2:17" s="25" customFormat="1" x14ac:dyDescent="0.3">
      <c r="B7595" s="15" t="str">
        <f>IF(A7595="","",VLOOKUP(A7595,Tabulka3[[Číslo smlouvy   u pravidelné činnosti]:[Příjmení]],3,0))</f>
        <v/>
      </c>
      <c r="C7595" s="15" t="str">
        <f>IF(A7595="","",VLOOKUP(A7595,Tabulka3[[Číslo smlouvy   u pravidelné činnosti]:[Příjmení]],4,0))</f>
        <v/>
      </c>
      <c r="F7595" s="94"/>
      <c r="H7595" s="113"/>
      <c r="I7595" s="113"/>
      <c r="K7595" s="15"/>
      <c r="L7595" s="15"/>
      <c r="M7595" s="15">
        <f t="shared" si="354"/>
        <v>1</v>
      </c>
      <c r="N7595" s="15" t="str">
        <f t="shared" si="355"/>
        <v>-</v>
      </c>
      <c r="O7595" s="150">
        <f t="shared" si="356"/>
        <v>0</v>
      </c>
      <c r="P7595" s="15" t="str">
        <f>IF(COUNTIF('Personálie dobrovolníků '!U:X,N7595)&gt;0,"ANO","")</f>
        <v/>
      </c>
      <c r="Q7595" s="15"/>
    </row>
    <row r="7596" spans="2:17" s="25" customFormat="1" x14ac:dyDescent="0.3">
      <c r="B7596" s="15" t="str">
        <f>IF(A7596="","",VLOOKUP(A7596,Tabulka3[[Číslo smlouvy   u pravidelné činnosti]:[Příjmení]],3,0))</f>
        <v/>
      </c>
      <c r="C7596" s="15" t="str">
        <f>IF(A7596="","",VLOOKUP(A7596,Tabulka3[[Číslo smlouvy   u pravidelné činnosti]:[Příjmení]],4,0))</f>
        <v/>
      </c>
      <c r="F7596" s="94"/>
      <c r="H7596" s="113"/>
      <c r="I7596" s="113"/>
      <c r="K7596" s="15"/>
      <c r="L7596" s="15"/>
      <c r="M7596" s="15">
        <f t="shared" si="354"/>
        <v>1</v>
      </c>
      <c r="N7596" s="15" t="str">
        <f t="shared" si="355"/>
        <v>-</v>
      </c>
      <c r="O7596" s="150">
        <f t="shared" si="356"/>
        <v>0</v>
      </c>
      <c r="P7596" s="15" t="str">
        <f>IF(COUNTIF('Personálie dobrovolníků '!U:X,N7596)&gt;0,"ANO","")</f>
        <v/>
      </c>
      <c r="Q7596" s="15"/>
    </row>
    <row r="7597" spans="2:17" s="25" customFormat="1" x14ac:dyDescent="0.3">
      <c r="B7597" s="15" t="str">
        <f>IF(A7597="","",VLOOKUP(A7597,Tabulka3[[Číslo smlouvy   u pravidelné činnosti]:[Příjmení]],3,0))</f>
        <v/>
      </c>
      <c r="C7597" s="15" t="str">
        <f>IF(A7597="","",VLOOKUP(A7597,Tabulka3[[Číslo smlouvy   u pravidelné činnosti]:[Příjmení]],4,0))</f>
        <v/>
      </c>
      <c r="F7597" s="94"/>
      <c r="H7597" s="113"/>
      <c r="I7597" s="113"/>
      <c r="K7597" s="15"/>
      <c r="L7597" s="15"/>
      <c r="M7597" s="15">
        <f t="shared" si="354"/>
        <v>1</v>
      </c>
      <c r="N7597" s="15" t="str">
        <f t="shared" si="355"/>
        <v>-</v>
      </c>
      <c r="O7597" s="150">
        <f t="shared" si="356"/>
        <v>0</v>
      </c>
      <c r="P7597" s="15" t="str">
        <f>IF(COUNTIF('Personálie dobrovolníků '!U:X,N7597)&gt;0,"ANO","")</f>
        <v/>
      </c>
      <c r="Q7597" s="15"/>
    </row>
    <row r="7598" spans="2:17" s="25" customFormat="1" x14ac:dyDescent="0.3">
      <c r="B7598" s="15" t="str">
        <f>IF(A7598="","",VLOOKUP(A7598,Tabulka3[[Číslo smlouvy   u pravidelné činnosti]:[Příjmení]],3,0))</f>
        <v/>
      </c>
      <c r="C7598" s="15" t="str">
        <f>IF(A7598="","",VLOOKUP(A7598,Tabulka3[[Číslo smlouvy   u pravidelné činnosti]:[Příjmení]],4,0))</f>
        <v/>
      </c>
      <c r="F7598" s="94"/>
      <c r="H7598" s="113"/>
      <c r="I7598" s="113"/>
      <c r="K7598" s="15"/>
      <c r="L7598" s="15"/>
      <c r="M7598" s="15">
        <f t="shared" si="354"/>
        <v>1</v>
      </c>
      <c r="N7598" s="15" t="str">
        <f t="shared" si="355"/>
        <v>-</v>
      </c>
      <c r="O7598" s="150">
        <f t="shared" si="356"/>
        <v>0</v>
      </c>
      <c r="P7598" s="15" t="str">
        <f>IF(COUNTIF('Personálie dobrovolníků '!U:X,N7598)&gt;0,"ANO","")</f>
        <v/>
      </c>
      <c r="Q7598" s="15"/>
    </row>
    <row r="7599" spans="2:17" s="25" customFormat="1" x14ac:dyDescent="0.3">
      <c r="B7599" s="15" t="str">
        <f>IF(A7599="","",VLOOKUP(A7599,Tabulka3[[Číslo smlouvy   u pravidelné činnosti]:[Příjmení]],3,0))</f>
        <v/>
      </c>
      <c r="C7599" s="15" t="str">
        <f>IF(A7599="","",VLOOKUP(A7599,Tabulka3[[Číslo smlouvy   u pravidelné činnosti]:[Příjmení]],4,0))</f>
        <v/>
      </c>
      <c r="F7599" s="94"/>
      <c r="H7599" s="113"/>
      <c r="I7599" s="113"/>
      <c r="K7599" s="15"/>
      <c r="L7599" s="15"/>
      <c r="M7599" s="15">
        <f t="shared" si="354"/>
        <v>1</v>
      </c>
      <c r="N7599" s="15" t="str">
        <f t="shared" si="355"/>
        <v>-</v>
      </c>
      <c r="O7599" s="150">
        <f t="shared" si="356"/>
        <v>0</v>
      </c>
      <c r="P7599" s="15" t="str">
        <f>IF(COUNTIF('Personálie dobrovolníků '!U:X,N7599)&gt;0,"ANO","")</f>
        <v/>
      </c>
      <c r="Q7599" s="15"/>
    </row>
    <row r="7600" spans="2:17" s="25" customFormat="1" x14ac:dyDescent="0.3">
      <c r="B7600" s="15" t="str">
        <f>IF(A7600="","",VLOOKUP(A7600,Tabulka3[[Číslo smlouvy   u pravidelné činnosti]:[Příjmení]],3,0))</f>
        <v/>
      </c>
      <c r="C7600" s="15" t="str">
        <f>IF(A7600="","",VLOOKUP(A7600,Tabulka3[[Číslo smlouvy   u pravidelné činnosti]:[Příjmení]],4,0))</f>
        <v/>
      </c>
      <c r="F7600" s="94"/>
      <c r="H7600" s="113"/>
      <c r="I7600" s="113"/>
      <c r="K7600" s="15"/>
      <c r="L7600" s="15"/>
      <c r="M7600" s="15">
        <f t="shared" si="354"/>
        <v>1</v>
      </c>
      <c r="N7600" s="15" t="str">
        <f t="shared" si="355"/>
        <v>-</v>
      </c>
      <c r="O7600" s="150">
        <f t="shared" si="356"/>
        <v>0</v>
      </c>
      <c r="P7600" s="15" t="str">
        <f>IF(COUNTIF('Personálie dobrovolníků '!U:X,N7600)&gt;0,"ANO","")</f>
        <v/>
      </c>
      <c r="Q7600" s="15"/>
    </row>
    <row r="7601" spans="2:17" s="25" customFormat="1" x14ac:dyDescent="0.3">
      <c r="B7601" s="15" t="str">
        <f>IF(A7601="","",VLOOKUP(A7601,Tabulka3[[Číslo smlouvy   u pravidelné činnosti]:[Příjmení]],3,0))</f>
        <v/>
      </c>
      <c r="C7601" s="15" t="str">
        <f>IF(A7601="","",VLOOKUP(A7601,Tabulka3[[Číslo smlouvy   u pravidelné činnosti]:[Příjmení]],4,0))</f>
        <v/>
      </c>
      <c r="F7601" s="94"/>
      <c r="H7601" s="113"/>
      <c r="I7601" s="113"/>
      <c r="K7601" s="15"/>
      <c r="L7601" s="15"/>
      <c r="M7601" s="15">
        <f t="shared" si="354"/>
        <v>1</v>
      </c>
      <c r="N7601" s="15" t="str">
        <f t="shared" si="355"/>
        <v>-</v>
      </c>
      <c r="O7601" s="150">
        <f t="shared" si="356"/>
        <v>0</v>
      </c>
      <c r="P7601" s="15" t="str">
        <f>IF(COUNTIF('Personálie dobrovolníků '!U:X,N7601)&gt;0,"ANO","")</f>
        <v/>
      </c>
      <c r="Q7601" s="15"/>
    </row>
    <row r="7602" spans="2:17" s="25" customFormat="1" x14ac:dyDescent="0.3">
      <c r="B7602" s="15" t="str">
        <f>IF(A7602="","",VLOOKUP(A7602,Tabulka3[[Číslo smlouvy   u pravidelné činnosti]:[Příjmení]],3,0))</f>
        <v/>
      </c>
      <c r="C7602" s="15" t="str">
        <f>IF(A7602="","",VLOOKUP(A7602,Tabulka3[[Číslo smlouvy   u pravidelné činnosti]:[Příjmení]],4,0))</f>
        <v/>
      </c>
      <c r="F7602" s="94"/>
      <c r="H7602" s="113"/>
      <c r="I7602" s="113"/>
      <c r="K7602" s="15"/>
      <c r="L7602" s="15"/>
      <c r="M7602" s="15">
        <f t="shared" si="354"/>
        <v>1</v>
      </c>
      <c r="N7602" s="15" t="str">
        <f t="shared" si="355"/>
        <v>-</v>
      </c>
      <c r="O7602" s="150">
        <f t="shared" si="356"/>
        <v>0</v>
      </c>
      <c r="P7602" s="15" t="str">
        <f>IF(COUNTIF('Personálie dobrovolníků '!U:X,N7602)&gt;0,"ANO","")</f>
        <v/>
      </c>
      <c r="Q7602" s="15"/>
    </row>
    <row r="7603" spans="2:17" s="25" customFormat="1" x14ac:dyDescent="0.3">
      <c r="B7603" s="15" t="str">
        <f>IF(A7603="","",VLOOKUP(A7603,Tabulka3[[Číslo smlouvy   u pravidelné činnosti]:[Příjmení]],3,0))</f>
        <v/>
      </c>
      <c r="C7603" s="15" t="str">
        <f>IF(A7603="","",VLOOKUP(A7603,Tabulka3[[Číslo smlouvy   u pravidelné činnosti]:[Příjmení]],4,0))</f>
        <v/>
      </c>
      <c r="F7603" s="94"/>
      <c r="H7603" s="113"/>
      <c r="I7603" s="113"/>
      <c r="K7603" s="15"/>
      <c r="L7603" s="15"/>
      <c r="M7603" s="15">
        <f t="shared" si="354"/>
        <v>1</v>
      </c>
      <c r="N7603" s="15" t="str">
        <f t="shared" si="355"/>
        <v>-</v>
      </c>
      <c r="O7603" s="150">
        <f t="shared" si="356"/>
        <v>0</v>
      </c>
      <c r="P7603" s="15" t="str">
        <f>IF(COUNTIF('Personálie dobrovolníků '!U:X,N7603)&gt;0,"ANO","")</f>
        <v/>
      </c>
      <c r="Q7603" s="15"/>
    </row>
    <row r="7604" spans="2:17" s="25" customFormat="1" x14ac:dyDescent="0.3">
      <c r="B7604" s="15" t="str">
        <f>IF(A7604="","",VLOOKUP(A7604,Tabulka3[[Číslo smlouvy   u pravidelné činnosti]:[Příjmení]],3,0))</f>
        <v/>
      </c>
      <c r="C7604" s="15" t="str">
        <f>IF(A7604="","",VLOOKUP(A7604,Tabulka3[[Číslo smlouvy   u pravidelné činnosti]:[Příjmení]],4,0))</f>
        <v/>
      </c>
      <c r="F7604" s="94"/>
      <c r="H7604" s="113"/>
      <c r="I7604" s="113"/>
      <c r="K7604" s="15"/>
      <c r="L7604" s="15"/>
      <c r="M7604" s="15">
        <f t="shared" si="354"/>
        <v>1</v>
      </c>
      <c r="N7604" s="15" t="str">
        <f t="shared" si="355"/>
        <v>-</v>
      </c>
      <c r="O7604" s="150">
        <f t="shared" si="356"/>
        <v>0</v>
      </c>
      <c r="P7604" s="15" t="str">
        <f>IF(COUNTIF('Personálie dobrovolníků '!U:X,N7604)&gt;0,"ANO","")</f>
        <v/>
      </c>
      <c r="Q7604" s="15"/>
    </row>
    <row r="7605" spans="2:17" s="25" customFormat="1" x14ac:dyDescent="0.3">
      <c r="B7605" s="15" t="str">
        <f>IF(A7605="","",VLOOKUP(A7605,Tabulka3[[Číslo smlouvy   u pravidelné činnosti]:[Příjmení]],3,0))</f>
        <v/>
      </c>
      <c r="C7605" s="15" t="str">
        <f>IF(A7605="","",VLOOKUP(A7605,Tabulka3[[Číslo smlouvy   u pravidelné činnosti]:[Příjmení]],4,0))</f>
        <v/>
      </c>
      <c r="F7605" s="94"/>
      <c r="H7605" s="113"/>
      <c r="I7605" s="113"/>
      <c r="K7605" s="15"/>
      <c r="L7605" s="15"/>
      <c r="M7605" s="15">
        <f t="shared" si="354"/>
        <v>1</v>
      </c>
      <c r="N7605" s="15" t="str">
        <f t="shared" si="355"/>
        <v>-</v>
      </c>
      <c r="O7605" s="150">
        <f t="shared" si="356"/>
        <v>0</v>
      </c>
      <c r="P7605" s="15" t="str">
        <f>IF(COUNTIF('Personálie dobrovolníků '!U:X,N7605)&gt;0,"ANO","")</f>
        <v/>
      </c>
      <c r="Q7605" s="15"/>
    </row>
    <row r="7606" spans="2:17" s="25" customFormat="1" x14ac:dyDescent="0.3">
      <c r="B7606" s="15" t="str">
        <f>IF(A7606="","",VLOOKUP(A7606,Tabulka3[[Číslo smlouvy   u pravidelné činnosti]:[Příjmení]],3,0))</f>
        <v/>
      </c>
      <c r="C7606" s="15" t="str">
        <f>IF(A7606="","",VLOOKUP(A7606,Tabulka3[[Číslo smlouvy   u pravidelné činnosti]:[Příjmení]],4,0))</f>
        <v/>
      </c>
      <c r="F7606" s="94"/>
      <c r="H7606" s="113"/>
      <c r="I7606" s="113"/>
      <c r="K7606" s="15"/>
      <c r="L7606" s="15"/>
      <c r="M7606" s="15">
        <f t="shared" si="354"/>
        <v>1</v>
      </c>
      <c r="N7606" s="15" t="str">
        <f t="shared" si="355"/>
        <v>-</v>
      </c>
      <c r="O7606" s="150">
        <f t="shared" si="356"/>
        <v>0</v>
      </c>
      <c r="P7606" s="15" t="str">
        <f>IF(COUNTIF('Personálie dobrovolníků '!U:X,N7606)&gt;0,"ANO","")</f>
        <v/>
      </c>
      <c r="Q7606" s="15"/>
    </row>
    <row r="7607" spans="2:17" s="25" customFormat="1" x14ac:dyDescent="0.3">
      <c r="B7607" s="15" t="str">
        <f>IF(A7607="","",VLOOKUP(A7607,Tabulka3[[Číslo smlouvy   u pravidelné činnosti]:[Příjmení]],3,0))</f>
        <v/>
      </c>
      <c r="C7607" s="15" t="str">
        <f>IF(A7607="","",VLOOKUP(A7607,Tabulka3[[Číslo smlouvy   u pravidelné činnosti]:[Příjmení]],4,0))</f>
        <v/>
      </c>
      <c r="F7607" s="94"/>
      <c r="H7607" s="113"/>
      <c r="I7607" s="113"/>
      <c r="K7607" s="15"/>
      <c r="L7607" s="15"/>
      <c r="M7607" s="15">
        <f t="shared" si="354"/>
        <v>1</v>
      </c>
      <c r="N7607" s="15" t="str">
        <f t="shared" si="355"/>
        <v>-</v>
      </c>
      <c r="O7607" s="150">
        <f t="shared" si="356"/>
        <v>0</v>
      </c>
      <c r="P7607" s="15" t="str">
        <f>IF(COUNTIF('Personálie dobrovolníků '!U:X,N7607)&gt;0,"ANO","")</f>
        <v/>
      </c>
      <c r="Q7607" s="15"/>
    </row>
    <row r="7608" spans="2:17" s="25" customFormat="1" x14ac:dyDescent="0.3">
      <c r="B7608" s="15" t="str">
        <f>IF(A7608="","",VLOOKUP(A7608,Tabulka3[[Číslo smlouvy   u pravidelné činnosti]:[Příjmení]],3,0))</f>
        <v/>
      </c>
      <c r="C7608" s="15" t="str">
        <f>IF(A7608="","",VLOOKUP(A7608,Tabulka3[[Číslo smlouvy   u pravidelné činnosti]:[Příjmení]],4,0))</f>
        <v/>
      </c>
      <c r="F7608" s="94"/>
      <c r="H7608" s="113"/>
      <c r="I7608" s="113"/>
      <c r="K7608" s="15"/>
      <c r="L7608" s="15"/>
      <c r="M7608" s="15">
        <f t="shared" si="354"/>
        <v>1</v>
      </c>
      <c r="N7608" s="15" t="str">
        <f t="shared" si="355"/>
        <v>-</v>
      </c>
      <c r="O7608" s="150">
        <f t="shared" si="356"/>
        <v>0</v>
      </c>
      <c r="P7608" s="15" t="str">
        <f>IF(COUNTIF('Personálie dobrovolníků '!U:X,N7608)&gt;0,"ANO","")</f>
        <v/>
      </c>
      <c r="Q7608" s="15"/>
    </row>
    <row r="7609" spans="2:17" s="25" customFormat="1" x14ac:dyDescent="0.3">
      <c r="B7609" s="15" t="str">
        <f>IF(A7609="","",VLOOKUP(A7609,Tabulka3[[Číslo smlouvy   u pravidelné činnosti]:[Příjmení]],3,0))</f>
        <v/>
      </c>
      <c r="C7609" s="15" t="str">
        <f>IF(A7609="","",VLOOKUP(A7609,Tabulka3[[Číslo smlouvy   u pravidelné činnosti]:[Příjmení]],4,0))</f>
        <v/>
      </c>
      <c r="F7609" s="94"/>
      <c r="H7609" s="113"/>
      <c r="I7609" s="113"/>
      <c r="K7609" s="15"/>
      <c r="L7609" s="15"/>
      <c r="M7609" s="15">
        <f t="shared" si="354"/>
        <v>1</v>
      </c>
      <c r="N7609" s="15" t="str">
        <f t="shared" si="355"/>
        <v>-</v>
      </c>
      <c r="O7609" s="150">
        <f t="shared" si="356"/>
        <v>0</v>
      </c>
      <c r="P7609" s="15" t="str">
        <f>IF(COUNTIF('Personálie dobrovolníků '!U:X,N7609)&gt;0,"ANO","")</f>
        <v/>
      </c>
      <c r="Q7609" s="15"/>
    </row>
    <row r="7610" spans="2:17" s="25" customFormat="1" x14ac:dyDescent="0.3">
      <c r="B7610" s="15" t="str">
        <f>IF(A7610="","",VLOOKUP(A7610,Tabulka3[[Číslo smlouvy   u pravidelné činnosti]:[Příjmení]],3,0))</f>
        <v/>
      </c>
      <c r="C7610" s="15" t="str">
        <f>IF(A7610="","",VLOOKUP(A7610,Tabulka3[[Číslo smlouvy   u pravidelné činnosti]:[Příjmení]],4,0))</f>
        <v/>
      </c>
      <c r="F7610" s="94"/>
      <c r="H7610" s="113"/>
      <c r="I7610" s="113"/>
      <c r="K7610" s="15"/>
      <c r="L7610" s="15"/>
      <c r="M7610" s="15">
        <f t="shared" si="354"/>
        <v>1</v>
      </c>
      <c r="N7610" s="15" t="str">
        <f t="shared" si="355"/>
        <v>-</v>
      </c>
      <c r="O7610" s="150">
        <f t="shared" si="356"/>
        <v>0</v>
      </c>
      <c r="P7610" s="15" t="str">
        <f>IF(COUNTIF('Personálie dobrovolníků '!U:X,N7610)&gt;0,"ANO","")</f>
        <v/>
      </c>
      <c r="Q7610" s="15"/>
    </row>
    <row r="7611" spans="2:17" s="25" customFormat="1" x14ac:dyDescent="0.3">
      <c r="B7611" s="15" t="str">
        <f>IF(A7611="","",VLOOKUP(A7611,Tabulka3[[Číslo smlouvy   u pravidelné činnosti]:[Příjmení]],3,0))</f>
        <v/>
      </c>
      <c r="C7611" s="15" t="str">
        <f>IF(A7611="","",VLOOKUP(A7611,Tabulka3[[Číslo smlouvy   u pravidelné činnosti]:[Příjmení]],4,0))</f>
        <v/>
      </c>
      <c r="F7611" s="94"/>
      <c r="H7611" s="113"/>
      <c r="I7611" s="113"/>
      <c r="K7611" s="15"/>
      <c r="L7611" s="15"/>
      <c r="M7611" s="15">
        <f t="shared" si="354"/>
        <v>1</v>
      </c>
      <c r="N7611" s="15" t="str">
        <f t="shared" si="355"/>
        <v>-</v>
      </c>
      <c r="O7611" s="150">
        <f t="shared" si="356"/>
        <v>0</v>
      </c>
      <c r="P7611" s="15" t="str">
        <f>IF(COUNTIF('Personálie dobrovolníků '!U:X,N7611)&gt;0,"ANO","")</f>
        <v/>
      </c>
      <c r="Q7611" s="15"/>
    </row>
    <row r="7612" spans="2:17" s="25" customFormat="1" x14ac:dyDescent="0.3">
      <c r="B7612" s="15" t="str">
        <f>IF(A7612="","",VLOOKUP(A7612,Tabulka3[[Číslo smlouvy   u pravidelné činnosti]:[Příjmení]],3,0))</f>
        <v/>
      </c>
      <c r="C7612" s="15" t="str">
        <f>IF(A7612="","",VLOOKUP(A7612,Tabulka3[[Číslo smlouvy   u pravidelné činnosti]:[Příjmení]],4,0))</f>
        <v/>
      </c>
      <c r="F7612" s="94"/>
      <c r="H7612" s="113"/>
      <c r="I7612" s="113"/>
      <c r="K7612" s="15"/>
      <c r="L7612" s="15"/>
      <c r="M7612" s="15">
        <f t="shared" si="354"/>
        <v>1</v>
      </c>
      <c r="N7612" s="15" t="str">
        <f t="shared" si="355"/>
        <v>-</v>
      </c>
      <c r="O7612" s="150">
        <f t="shared" si="356"/>
        <v>0</v>
      </c>
      <c r="P7612" s="15" t="str">
        <f>IF(COUNTIF('Personálie dobrovolníků '!U:X,N7612)&gt;0,"ANO","")</f>
        <v/>
      </c>
      <c r="Q7612" s="15"/>
    </row>
    <row r="7613" spans="2:17" s="25" customFormat="1" x14ac:dyDescent="0.3">
      <c r="B7613" s="15" t="str">
        <f>IF(A7613="","",VLOOKUP(A7613,Tabulka3[[Číslo smlouvy   u pravidelné činnosti]:[Příjmení]],3,0))</f>
        <v/>
      </c>
      <c r="C7613" s="15" t="str">
        <f>IF(A7613="","",VLOOKUP(A7613,Tabulka3[[Číslo smlouvy   u pravidelné činnosti]:[Příjmení]],4,0))</f>
        <v/>
      </c>
      <c r="F7613" s="94"/>
      <c r="H7613" s="113"/>
      <c r="I7613" s="113"/>
      <c r="K7613" s="15"/>
      <c r="L7613" s="15"/>
      <c r="M7613" s="15">
        <f t="shared" si="354"/>
        <v>1</v>
      </c>
      <c r="N7613" s="15" t="str">
        <f t="shared" si="355"/>
        <v>-</v>
      </c>
      <c r="O7613" s="150">
        <f t="shared" si="356"/>
        <v>0</v>
      </c>
      <c r="P7613" s="15" t="str">
        <f>IF(COUNTIF('Personálie dobrovolníků '!U:X,N7613)&gt;0,"ANO","")</f>
        <v/>
      </c>
      <c r="Q7613" s="15"/>
    </row>
    <row r="7614" spans="2:17" s="25" customFormat="1" x14ac:dyDescent="0.3">
      <c r="B7614" s="15" t="str">
        <f>IF(A7614="","",VLOOKUP(A7614,Tabulka3[[Číslo smlouvy   u pravidelné činnosti]:[Příjmení]],3,0))</f>
        <v/>
      </c>
      <c r="C7614" s="15" t="str">
        <f>IF(A7614="","",VLOOKUP(A7614,Tabulka3[[Číslo smlouvy   u pravidelné činnosti]:[Příjmení]],4,0))</f>
        <v/>
      </c>
      <c r="F7614" s="94"/>
      <c r="H7614" s="113"/>
      <c r="I7614" s="113"/>
      <c r="K7614" s="15"/>
      <c r="L7614" s="15"/>
      <c r="M7614" s="15">
        <f t="shared" si="354"/>
        <v>1</v>
      </c>
      <c r="N7614" s="15" t="str">
        <f t="shared" si="355"/>
        <v>-</v>
      </c>
      <c r="O7614" s="150">
        <f t="shared" si="356"/>
        <v>0</v>
      </c>
      <c r="P7614" s="15" t="str">
        <f>IF(COUNTIF('Personálie dobrovolníků '!U:X,N7614)&gt;0,"ANO","")</f>
        <v/>
      </c>
      <c r="Q7614" s="15"/>
    </row>
    <row r="7615" spans="2:17" s="25" customFormat="1" x14ac:dyDescent="0.3">
      <c r="B7615" s="15" t="str">
        <f>IF(A7615="","",VLOOKUP(A7615,Tabulka3[[Číslo smlouvy   u pravidelné činnosti]:[Příjmení]],3,0))</f>
        <v/>
      </c>
      <c r="C7615" s="15" t="str">
        <f>IF(A7615="","",VLOOKUP(A7615,Tabulka3[[Číslo smlouvy   u pravidelné činnosti]:[Příjmení]],4,0))</f>
        <v/>
      </c>
      <c r="F7615" s="94"/>
      <c r="H7615" s="113"/>
      <c r="I7615" s="113"/>
      <c r="K7615" s="15"/>
      <c r="L7615" s="15"/>
      <c r="M7615" s="15">
        <f t="shared" si="354"/>
        <v>1</v>
      </c>
      <c r="N7615" s="15" t="str">
        <f t="shared" si="355"/>
        <v>-</v>
      </c>
      <c r="O7615" s="150">
        <f t="shared" si="356"/>
        <v>0</v>
      </c>
      <c r="P7615" s="15" t="str">
        <f>IF(COUNTIF('Personálie dobrovolníků '!U:X,N7615)&gt;0,"ANO","")</f>
        <v/>
      </c>
      <c r="Q7615" s="15"/>
    </row>
    <row r="7616" spans="2:17" s="25" customFormat="1" x14ac:dyDescent="0.3">
      <c r="B7616" s="15" t="str">
        <f>IF(A7616="","",VLOOKUP(A7616,Tabulka3[[Číslo smlouvy   u pravidelné činnosti]:[Příjmení]],3,0))</f>
        <v/>
      </c>
      <c r="C7616" s="15" t="str">
        <f>IF(A7616="","",VLOOKUP(A7616,Tabulka3[[Číslo smlouvy   u pravidelné činnosti]:[Příjmení]],4,0))</f>
        <v/>
      </c>
      <c r="F7616" s="94"/>
      <c r="H7616" s="113"/>
      <c r="I7616" s="113"/>
      <c r="K7616" s="15"/>
      <c r="L7616" s="15"/>
      <c r="M7616" s="15">
        <f t="shared" si="354"/>
        <v>1</v>
      </c>
      <c r="N7616" s="15" t="str">
        <f t="shared" si="355"/>
        <v>-</v>
      </c>
      <c r="O7616" s="150">
        <f t="shared" si="356"/>
        <v>0</v>
      </c>
      <c r="P7616" s="15" t="str">
        <f>IF(COUNTIF('Personálie dobrovolníků '!U:X,N7616)&gt;0,"ANO","")</f>
        <v/>
      </c>
      <c r="Q7616" s="15"/>
    </row>
    <row r="7617" spans="2:17" s="25" customFormat="1" x14ac:dyDescent="0.3">
      <c r="B7617" s="15" t="str">
        <f>IF(A7617="","",VLOOKUP(A7617,Tabulka3[[Číslo smlouvy   u pravidelné činnosti]:[Příjmení]],3,0))</f>
        <v/>
      </c>
      <c r="C7617" s="15" t="str">
        <f>IF(A7617="","",VLOOKUP(A7617,Tabulka3[[Číslo smlouvy   u pravidelné činnosti]:[Příjmení]],4,0))</f>
        <v/>
      </c>
      <c r="F7617" s="94"/>
      <c r="H7617" s="113"/>
      <c r="I7617" s="113"/>
      <c r="K7617" s="15"/>
      <c r="L7617" s="15"/>
      <c r="M7617" s="15">
        <f t="shared" si="354"/>
        <v>1</v>
      </c>
      <c r="N7617" s="15" t="str">
        <f t="shared" si="355"/>
        <v>-</v>
      </c>
      <c r="O7617" s="150">
        <f t="shared" si="356"/>
        <v>0</v>
      </c>
      <c r="P7617" s="15" t="str">
        <f>IF(COUNTIF('Personálie dobrovolníků '!U:X,N7617)&gt;0,"ANO","")</f>
        <v/>
      </c>
      <c r="Q7617" s="15"/>
    </row>
    <row r="7618" spans="2:17" s="25" customFormat="1" x14ac:dyDescent="0.3">
      <c r="B7618" s="15" t="str">
        <f>IF(A7618="","",VLOOKUP(A7618,Tabulka3[[Číslo smlouvy   u pravidelné činnosti]:[Příjmení]],3,0))</f>
        <v/>
      </c>
      <c r="C7618" s="15" t="str">
        <f>IF(A7618="","",VLOOKUP(A7618,Tabulka3[[Číslo smlouvy   u pravidelné činnosti]:[Příjmení]],4,0))</f>
        <v/>
      </c>
      <c r="F7618" s="94"/>
      <c r="H7618" s="113"/>
      <c r="I7618" s="113"/>
      <c r="K7618" s="15"/>
      <c r="L7618" s="15"/>
      <c r="M7618" s="15">
        <f t="shared" si="354"/>
        <v>1</v>
      </c>
      <c r="N7618" s="15" t="str">
        <f t="shared" si="355"/>
        <v>-</v>
      </c>
      <c r="O7618" s="150">
        <f t="shared" si="356"/>
        <v>0</v>
      </c>
      <c r="P7618" s="15" t="str">
        <f>IF(COUNTIF('Personálie dobrovolníků '!U:X,N7618)&gt;0,"ANO","")</f>
        <v/>
      </c>
      <c r="Q7618" s="15"/>
    </row>
    <row r="7619" spans="2:17" s="25" customFormat="1" x14ac:dyDescent="0.3">
      <c r="B7619" s="15" t="str">
        <f>IF(A7619="","",VLOOKUP(A7619,Tabulka3[[Číslo smlouvy   u pravidelné činnosti]:[Příjmení]],3,0))</f>
        <v/>
      </c>
      <c r="C7619" s="15" t="str">
        <f>IF(A7619="","",VLOOKUP(A7619,Tabulka3[[Číslo smlouvy   u pravidelné činnosti]:[Příjmení]],4,0))</f>
        <v/>
      </c>
      <c r="F7619" s="94"/>
      <c r="H7619" s="113"/>
      <c r="I7619" s="113"/>
      <c r="K7619" s="15"/>
      <c r="L7619" s="15"/>
      <c r="M7619" s="15">
        <f t="shared" si="354"/>
        <v>1</v>
      </c>
      <c r="N7619" s="15" t="str">
        <f t="shared" si="355"/>
        <v>-</v>
      </c>
      <c r="O7619" s="150">
        <f t="shared" si="356"/>
        <v>0</v>
      </c>
      <c r="P7619" s="15" t="str">
        <f>IF(COUNTIF('Personálie dobrovolníků '!U:X,N7619)&gt;0,"ANO","")</f>
        <v/>
      </c>
      <c r="Q7619" s="15"/>
    </row>
    <row r="7620" spans="2:17" s="25" customFormat="1" x14ac:dyDescent="0.3">
      <c r="B7620" s="15" t="str">
        <f>IF(A7620="","",VLOOKUP(A7620,Tabulka3[[Číslo smlouvy   u pravidelné činnosti]:[Příjmení]],3,0))</f>
        <v/>
      </c>
      <c r="C7620" s="15" t="str">
        <f>IF(A7620="","",VLOOKUP(A7620,Tabulka3[[Číslo smlouvy   u pravidelné činnosti]:[Příjmení]],4,0))</f>
        <v/>
      </c>
      <c r="F7620" s="94"/>
      <c r="H7620" s="113"/>
      <c r="I7620" s="113"/>
      <c r="K7620" s="15"/>
      <c r="L7620" s="15"/>
      <c r="M7620" s="15">
        <f t="shared" ref="M7620:M7683" si="357">IF(OR(
   AND($H7620=$K$12, $I7620=$L$4),
   AND($H7620=$K$12, $I7620=$L$5),
   AND($H7620=$K$12, $I7620=$L$6),
   AND($H7620=$K$12, $I7620=$L$7),
   AND($H7620=$K$11, $I7620=$L$4),
   AND($H7620=$K$11, $I7620=$L$5),
   AND($H7620=$K$11, $I7620=$L$6),
   AND($H7620=$K$11, $I7620=$L$7),
   AND($H7620=$K$5, $I7620=$L$5),
   AND($H7620=$K$6, $I7620=$L$4),
   AND($H7620=$K$6, $I7620=$L$5),
   AND($H7620=$K$6, $I7620=$L$7),
   AND($H7620=$K$4, $I7620=$L$6),
), 0, 1)</f>
        <v>1</v>
      </c>
      <c r="N7620" s="15" t="str">
        <f t="shared" ref="N7620:N7683" si="358">A7620 &amp; "-" &amp; J7620</f>
        <v>-</v>
      </c>
      <c r="O7620" s="150">
        <f t="shared" ref="O7620:O7683" si="359">IF(AND(M7620&lt;&gt;0, P7620="ANO"), 1, 0)</f>
        <v>0</v>
      </c>
      <c r="P7620" s="15" t="str">
        <f>IF(COUNTIF('Personálie dobrovolníků '!U:X,N7620)&gt;0,"ANO","")</f>
        <v/>
      </c>
      <c r="Q7620" s="15"/>
    </row>
    <row r="7621" spans="2:17" s="25" customFormat="1" x14ac:dyDescent="0.3">
      <c r="B7621" s="15" t="str">
        <f>IF(A7621="","",VLOOKUP(A7621,Tabulka3[[Číslo smlouvy   u pravidelné činnosti]:[Příjmení]],3,0))</f>
        <v/>
      </c>
      <c r="C7621" s="15" t="str">
        <f>IF(A7621="","",VLOOKUP(A7621,Tabulka3[[Číslo smlouvy   u pravidelné činnosti]:[Příjmení]],4,0))</f>
        <v/>
      </c>
      <c r="F7621" s="94"/>
      <c r="H7621" s="113"/>
      <c r="I7621" s="113"/>
      <c r="K7621" s="15"/>
      <c r="L7621" s="15"/>
      <c r="M7621" s="15">
        <f t="shared" si="357"/>
        <v>1</v>
      </c>
      <c r="N7621" s="15" t="str">
        <f t="shared" si="358"/>
        <v>-</v>
      </c>
      <c r="O7621" s="150">
        <f t="shared" si="359"/>
        <v>0</v>
      </c>
      <c r="P7621" s="15" t="str">
        <f>IF(COUNTIF('Personálie dobrovolníků '!U:X,N7621)&gt;0,"ANO","")</f>
        <v/>
      </c>
      <c r="Q7621" s="15"/>
    </row>
    <row r="7622" spans="2:17" s="25" customFormat="1" x14ac:dyDescent="0.3">
      <c r="B7622" s="15" t="str">
        <f>IF(A7622="","",VLOOKUP(A7622,Tabulka3[[Číslo smlouvy   u pravidelné činnosti]:[Příjmení]],3,0))</f>
        <v/>
      </c>
      <c r="C7622" s="15" t="str">
        <f>IF(A7622="","",VLOOKUP(A7622,Tabulka3[[Číslo smlouvy   u pravidelné činnosti]:[Příjmení]],4,0))</f>
        <v/>
      </c>
      <c r="F7622" s="94"/>
      <c r="H7622" s="113"/>
      <c r="I7622" s="113"/>
      <c r="K7622" s="15"/>
      <c r="L7622" s="15"/>
      <c r="M7622" s="15">
        <f t="shared" si="357"/>
        <v>1</v>
      </c>
      <c r="N7622" s="15" t="str">
        <f t="shared" si="358"/>
        <v>-</v>
      </c>
      <c r="O7622" s="150">
        <f t="shared" si="359"/>
        <v>0</v>
      </c>
      <c r="P7622" s="15" t="str">
        <f>IF(COUNTIF('Personálie dobrovolníků '!U:X,N7622)&gt;0,"ANO","")</f>
        <v/>
      </c>
      <c r="Q7622" s="15"/>
    </row>
    <row r="7623" spans="2:17" s="25" customFormat="1" x14ac:dyDescent="0.3">
      <c r="B7623" s="15" t="str">
        <f>IF(A7623="","",VLOOKUP(A7623,Tabulka3[[Číslo smlouvy   u pravidelné činnosti]:[Příjmení]],3,0))</f>
        <v/>
      </c>
      <c r="C7623" s="15" t="str">
        <f>IF(A7623="","",VLOOKUP(A7623,Tabulka3[[Číslo smlouvy   u pravidelné činnosti]:[Příjmení]],4,0))</f>
        <v/>
      </c>
      <c r="F7623" s="94"/>
      <c r="H7623" s="113"/>
      <c r="I7623" s="113"/>
      <c r="K7623" s="15"/>
      <c r="L7623" s="15"/>
      <c r="M7623" s="15">
        <f t="shared" si="357"/>
        <v>1</v>
      </c>
      <c r="N7623" s="15" t="str">
        <f t="shared" si="358"/>
        <v>-</v>
      </c>
      <c r="O7623" s="150">
        <f t="shared" si="359"/>
        <v>0</v>
      </c>
      <c r="P7623" s="15" t="str">
        <f>IF(COUNTIF('Personálie dobrovolníků '!U:X,N7623)&gt;0,"ANO","")</f>
        <v/>
      </c>
      <c r="Q7623" s="15"/>
    </row>
    <row r="7624" spans="2:17" s="25" customFormat="1" x14ac:dyDescent="0.3">
      <c r="B7624" s="15" t="str">
        <f>IF(A7624="","",VLOOKUP(A7624,Tabulka3[[Číslo smlouvy   u pravidelné činnosti]:[Příjmení]],3,0))</f>
        <v/>
      </c>
      <c r="C7624" s="15" t="str">
        <f>IF(A7624="","",VLOOKUP(A7624,Tabulka3[[Číslo smlouvy   u pravidelné činnosti]:[Příjmení]],4,0))</f>
        <v/>
      </c>
      <c r="F7624" s="94"/>
      <c r="H7624" s="113"/>
      <c r="I7624" s="113"/>
      <c r="K7624" s="15"/>
      <c r="L7624" s="15"/>
      <c r="M7624" s="15">
        <f t="shared" si="357"/>
        <v>1</v>
      </c>
      <c r="N7624" s="15" t="str">
        <f t="shared" si="358"/>
        <v>-</v>
      </c>
      <c r="O7624" s="150">
        <f t="shared" si="359"/>
        <v>0</v>
      </c>
      <c r="P7624" s="15" t="str">
        <f>IF(COUNTIF('Personálie dobrovolníků '!U:X,N7624)&gt;0,"ANO","")</f>
        <v/>
      </c>
      <c r="Q7624" s="15"/>
    </row>
    <row r="7625" spans="2:17" s="25" customFormat="1" x14ac:dyDescent="0.3">
      <c r="B7625" s="15" t="str">
        <f>IF(A7625="","",VLOOKUP(A7625,Tabulka3[[Číslo smlouvy   u pravidelné činnosti]:[Příjmení]],3,0))</f>
        <v/>
      </c>
      <c r="C7625" s="15" t="str">
        <f>IF(A7625="","",VLOOKUP(A7625,Tabulka3[[Číslo smlouvy   u pravidelné činnosti]:[Příjmení]],4,0))</f>
        <v/>
      </c>
      <c r="F7625" s="94"/>
      <c r="H7625" s="113"/>
      <c r="I7625" s="113"/>
      <c r="K7625" s="15"/>
      <c r="L7625" s="15"/>
      <c r="M7625" s="15">
        <f t="shared" si="357"/>
        <v>1</v>
      </c>
      <c r="N7625" s="15" t="str">
        <f t="shared" si="358"/>
        <v>-</v>
      </c>
      <c r="O7625" s="150">
        <f t="shared" si="359"/>
        <v>0</v>
      </c>
      <c r="P7625" s="15" t="str">
        <f>IF(COUNTIF('Personálie dobrovolníků '!U:X,N7625)&gt;0,"ANO","")</f>
        <v/>
      </c>
      <c r="Q7625" s="15"/>
    </row>
    <row r="7626" spans="2:17" s="25" customFormat="1" x14ac:dyDescent="0.3">
      <c r="B7626" s="15" t="str">
        <f>IF(A7626="","",VLOOKUP(A7626,Tabulka3[[Číslo smlouvy   u pravidelné činnosti]:[Příjmení]],3,0))</f>
        <v/>
      </c>
      <c r="C7626" s="15" t="str">
        <f>IF(A7626="","",VLOOKUP(A7626,Tabulka3[[Číslo smlouvy   u pravidelné činnosti]:[Příjmení]],4,0))</f>
        <v/>
      </c>
      <c r="F7626" s="94"/>
      <c r="H7626" s="113"/>
      <c r="I7626" s="113"/>
      <c r="K7626" s="15"/>
      <c r="L7626" s="15"/>
      <c r="M7626" s="15">
        <f t="shared" si="357"/>
        <v>1</v>
      </c>
      <c r="N7626" s="15" t="str">
        <f t="shared" si="358"/>
        <v>-</v>
      </c>
      <c r="O7626" s="150">
        <f t="shared" si="359"/>
        <v>0</v>
      </c>
      <c r="P7626" s="15" t="str">
        <f>IF(COUNTIF('Personálie dobrovolníků '!U:X,N7626)&gt;0,"ANO","")</f>
        <v/>
      </c>
      <c r="Q7626" s="15"/>
    </row>
    <row r="7627" spans="2:17" s="25" customFormat="1" x14ac:dyDescent="0.3">
      <c r="B7627" s="15" t="str">
        <f>IF(A7627="","",VLOOKUP(A7627,Tabulka3[[Číslo smlouvy   u pravidelné činnosti]:[Příjmení]],3,0))</f>
        <v/>
      </c>
      <c r="C7627" s="15" t="str">
        <f>IF(A7627="","",VLOOKUP(A7627,Tabulka3[[Číslo smlouvy   u pravidelné činnosti]:[Příjmení]],4,0))</f>
        <v/>
      </c>
      <c r="F7627" s="94"/>
      <c r="H7627" s="113"/>
      <c r="I7627" s="113"/>
      <c r="K7627" s="15"/>
      <c r="L7627" s="15"/>
      <c r="M7627" s="15">
        <f t="shared" si="357"/>
        <v>1</v>
      </c>
      <c r="N7627" s="15" t="str">
        <f t="shared" si="358"/>
        <v>-</v>
      </c>
      <c r="O7627" s="150">
        <f t="shared" si="359"/>
        <v>0</v>
      </c>
      <c r="P7627" s="15" t="str">
        <f>IF(COUNTIF('Personálie dobrovolníků '!U:X,N7627)&gt;0,"ANO","")</f>
        <v/>
      </c>
      <c r="Q7627" s="15"/>
    </row>
    <row r="7628" spans="2:17" s="25" customFormat="1" x14ac:dyDescent="0.3">
      <c r="B7628" s="15" t="str">
        <f>IF(A7628="","",VLOOKUP(A7628,Tabulka3[[Číslo smlouvy   u pravidelné činnosti]:[Příjmení]],3,0))</f>
        <v/>
      </c>
      <c r="C7628" s="15" t="str">
        <f>IF(A7628="","",VLOOKUP(A7628,Tabulka3[[Číslo smlouvy   u pravidelné činnosti]:[Příjmení]],4,0))</f>
        <v/>
      </c>
      <c r="F7628" s="94"/>
      <c r="H7628" s="113"/>
      <c r="I7628" s="113"/>
      <c r="K7628" s="15"/>
      <c r="L7628" s="15"/>
      <c r="M7628" s="15">
        <f t="shared" si="357"/>
        <v>1</v>
      </c>
      <c r="N7628" s="15" t="str">
        <f t="shared" si="358"/>
        <v>-</v>
      </c>
      <c r="O7628" s="150">
        <f t="shared" si="359"/>
        <v>0</v>
      </c>
      <c r="P7628" s="15" t="str">
        <f>IF(COUNTIF('Personálie dobrovolníků '!U:X,N7628)&gt;0,"ANO","")</f>
        <v/>
      </c>
      <c r="Q7628" s="15"/>
    </row>
    <row r="7629" spans="2:17" s="25" customFormat="1" x14ac:dyDescent="0.3">
      <c r="B7629" s="15" t="str">
        <f>IF(A7629="","",VLOOKUP(A7629,Tabulka3[[Číslo smlouvy   u pravidelné činnosti]:[Příjmení]],3,0))</f>
        <v/>
      </c>
      <c r="C7629" s="15" t="str">
        <f>IF(A7629="","",VLOOKUP(A7629,Tabulka3[[Číslo smlouvy   u pravidelné činnosti]:[Příjmení]],4,0))</f>
        <v/>
      </c>
      <c r="F7629" s="94"/>
      <c r="H7629" s="113"/>
      <c r="I7629" s="113"/>
      <c r="K7629" s="15"/>
      <c r="L7629" s="15"/>
      <c r="M7629" s="15">
        <f t="shared" si="357"/>
        <v>1</v>
      </c>
      <c r="N7629" s="15" t="str">
        <f t="shared" si="358"/>
        <v>-</v>
      </c>
      <c r="O7629" s="150">
        <f t="shared" si="359"/>
        <v>0</v>
      </c>
      <c r="P7629" s="15" t="str">
        <f>IF(COUNTIF('Personálie dobrovolníků '!U:X,N7629)&gt;0,"ANO","")</f>
        <v/>
      </c>
      <c r="Q7629" s="15"/>
    </row>
    <row r="7630" spans="2:17" s="25" customFormat="1" x14ac:dyDescent="0.3">
      <c r="B7630" s="15" t="str">
        <f>IF(A7630="","",VLOOKUP(A7630,Tabulka3[[Číslo smlouvy   u pravidelné činnosti]:[Příjmení]],3,0))</f>
        <v/>
      </c>
      <c r="C7630" s="15" t="str">
        <f>IF(A7630="","",VLOOKUP(A7630,Tabulka3[[Číslo smlouvy   u pravidelné činnosti]:[Příjmení]],4,0))</f>
        <v/>
      </c>
      <c r="F7630" s="94"/>
      <c r="H7630" s="113"/>
      <c r="I7630" s="113"/>
      <c r="K7630" s="15"/>
      <c r="L7630" s="15"/>
      <c r="M7630" s="15">
        <f t="shared" si="357"/>
        <v>1</v>
      </c>
      <c r="N7630" s="15" t="str">
        <f t="shared" si="358"/>
        <v>-</v>
      </c>
      <c r="O7630" s="150">
        <f t="shared" si="359"/>
        <v>0</v>
      </c>
      <c r="P7630" s="15" t="str">
        <f>IF(COUNTIF('Personálie dobrovolníků '!U:X,N7630)&gt;0,"ANO","")</f>
        <v/>
      </c>
      <c r="Q7630" s="15"/>
    </row>
    <row r="7631" spans="2:17" s="25" customFormat="1" x14ac:dyDescent="0.3">
      <c r="B7631" s="15" t="str">
        <f>IF(A7631="","",VLOOKUP(A7631,Tabulka3[[Číslo smlouvy   u pravidelné činnosti]:[Příjmení]],3,0))</f>
        <v/>
      </c>
      <c r="C7631" s="15" t="str">
        <f>IF(A7631="","",VLOOKUP(A7631,Tabulka3[[Číslo smlouvy   u pravidelné činnosti]:[Příjmení]],4,0))</f>
        <v/>
      </c>
      <c r="F7631" s="94"/>
      <c r="H7631" s="113"/>
      <c r="I7631" s="113"/>
      <c r="K7631" s="15"/>
      <c r="L7631" s="15"/>
      <c r="M7631" s="15">
        <f t="shared" si="357"/>
        <v>1</v>
      </c>
      <c r="N7631" s="15" t="str">
        <f t="shared" si="358"/>
        <v>-</v>
      </c>
      <c r="O7631" s="150">
        <f t="shared" si="359"/>
        <v>0</v>
      </c>
      <c r="P7631" s="15" t="str">
        <f>IF(COUNTIF('Personálie dobrovolníků '!U:X,N7631)&gt;0,"ANO","")</f>
        <v/>
      </c>
      <c r="Q7631" s="15"/>
    </row>
    <row r="7632" spans="2:17" s="25" customFormat="1" x14ac:dyDescent="0.3">
      <c r="B7632" s="15" t="str">
        <f>IF(A7632="","",VLOOKUP(A7632,Tabulka3[[Číslo smlouvy   u pravidelné činnosti]:[Příjmení]],3,0))</f>
        <v/>
      </c>
      <c r="C7632" s="15" t="str">
        <f>IF(A7632="","",VLOOKUP(A7632,Tabulka3[[Číslo smlouvy   u pravidelné činnosti]:[Příjmení]],4,0))</f>
        <v/>
      </c>
      <c r="F7632" s="94"/>
      <c r="H7632" s="113"/>
      <c r="I7632" s="113"/>
      <c r="K7632" s="15"/>
      <c r="L7632" s="15"/>
      <c r="M7632" s="15">
        <f t="shared" si="357"/>
        <v>1</v>
      </c>
      <c r="N7632" s="15" t="str">
        <f t="shared" si="358"/>
        <v>-</v>
      </c>
      <c r="O7632" s="150">
        <f t="shared" si="359"/>
        <v>0</v>
      </c>
      <c r="P7632" s="15" t="str">
        <f>IF(COUNTIF('Personálie dobrovolníků '!U:X,N7632)&gt;0,"ANO","")</f>
        <v/>
      </c>
      <c r="Q7632" s="15"/>
    </row>
    <row r="7633" spans="2:17" s="25" customFormat="1" x14ac:dyDescent="0.3">
      <c r="B7633" s="15" t="str">
        <f>IF(A7633="","",VLOOKUP(A7633,Tabulka3[[Číslo smlouvy   u pravidelné činnosti]:[Příjmení]],3,0))</f>
        <v/>
      </c>
      <c r="C7633" s="15" t="str">
        <f>IF(A7633="","",VLOOKUP(A7633,Tabulka3[[Číslo smlouvy   u pravidelné činnosti]:[Příjmení]],4,0))</f>
        <v/>
      </c>
      <c r="F7633" s="94"/>
      <c r="H7633" s="113"/>
      <c r="I7633" s="113"/>
      <c r="K7633" s="15"/>
      <c r="L7633" s="15"/>
      <c r="M7633" s="15">
        <f t="shared" si="357"/>
        <v>1</v>
      </c>
      <c r="N7633" s="15" t="str">
        <f t="shared" si="358"/>
        <v>-</v>
      </c>
      <c r="O7633" s="150">
        <f t="shared" si="359"/>
        <v>0</v>
      </c>
      <c r="P7633" s="15" t="str">
        <f>IF(COUNTIF('Personálie dobrovolníků '!U:X,N7633)&gt;0,"ANO","")</f>
        <v/>
      </c>
      <c r="Q7633" s="15"/>
    </row>
    <row r="7634" spans="2:17" s="25" customFormat="1" x14ac:dyDescent="0.3">
      <c r="B7634" s="15" t="str">
        <f>IF(A7634="","",VLOOKUP(A7634,Tabulka3[[Číslo smlouvy   u pravidelné činnosti]:[Příjmení]],3,0))</f>
        <v/>
      </c>
      <c r="C7634" s="15" t="str">
        <f>IF(A7634="","",VLOOKUP(A7634,Tabulka3[[Číslo smlouvy   u pravidelné činnosti]:[Příjmení]],4,0))</f>
        <v/>
      </c>
      <c r="F7634" s="94"/>
      <c r="H7634" s="113"/>
      <c r="I7634" s="113"/>
      <c r="K7634" s="15"/>
      <c r="L7634" s="15"/>
      <c r="M7634" s="15">
        <f t="shared" si="357"/>
        <v>1</v>
      </c>
      <c r="N7634" s="15" t="str">
        <f t="shared" si="358"/>
        <v>-</v>
      </c>
      <c r="O7634" s="150">
        <f t="shared" si="359"/>
        <v>0</v>
      </c>
      <c r="P7634" s="15" t="str">
        <f>IF(COUNTIF('Personálie dobrovolníků '!U:X,N7634)&gt;0,"ANO","")</f>
        <v/>
      </c>
      <c r="Q7634" s="15"/>
    </row>
    <row r="7635" spans="2:17" s="25" customFormat="1" x14ac:dyDescent="0.3">
      <c r="B7635" s="15" t="str">
        <f>IF(A7635="","",VLOOKUP(A7635,Tabulka3[[Číslo smlouvy   u pravidelné činnosti]:[Příjmení]],3,0))</f>
        <v/>
      </c>
      <c r="C7635" s="15" t="str">
        <f>IF(A7635="","",VLOOKUP(A7635,Tabulka3[[Číslo smlouvy   u pravidelné činnosti]:[Příjmení]],4,0))</f>
        <v/>
      </c>
      <c r="F7635" s="94"/>
      <c r="H7635" s="113"/>
      <c r="I7635" s="113"/>
      <c r="K7635" s="15"/>
      <c r="L7635" s="15"/>
      <c r="M7635" s="15">
        <f t="shared" si="357"/>
        <v>1</v>
      </c>
      <c r="N7635" s="15" t="str">
        <f t="shared" si="358"/>
        <v>-</v>
      </c>
      <c r="O7635" s="150">
        <f t="shared" si="359"/>
        <v>0</v>
      </c>
      <c r="P7635" s="15" t="str">
        <f>IF(COUNTIF('Personálie dobrovolníků '!U:X,N7635)&gt;0,"ANO","")</f>
        <v/>
      </c>
      <c r="Q7635" s="15"/>
    </row>
    <row r="7636" spans="2:17" s="25" customFormat="1" x14ac:dyDescent="0.3">
      <c r="B7636" s="15" t="str">
        <f>IF(A7636="","",VLOOKUP(A7636,Tabulka3[[Číslo smlouvy   u pravidelné činnosti]:[Příjmení]],3,0))</f>
        <v/>
      </c>
      <c r="C7636" s="15" t="str">
        <f>IF(A7636="","",VLOOKUP(A7636,Tabulka3[[Číslo smlouvy   u pravidelné činnosti]:[Příjmení]],4,0))</f>
        <v/>
      </c>
      <c r="F7636" s="94"/>
      <c r="H7636" s="113"/>
      <c r="I7636" s="113"/>
      <c r="K7636" s="15"/>
      <c r="L7636" s="15"/>
      <c r="M7636" s="15">
        <f t="shared" si="357"/>
        <v>1</v>
      </c>
      <c r="N7636" s="15" t="str">
        <f t="shared" si="358"/>
        <v>-</v>
      </c>
      <c r="O7636" s="150">
        <f t="shared" si="359"/>
        <v>0</v>
      </c>
      <c r="P7636" s="15" t="str">
        <f>IF(COUNTIF('Personálie dobrovolníků '!U:X,N7636)&gt;0,"ANO","")</f>
        <v/>
      </c>
      <c r="Q7636" s="15"/>
    </row>
    <row r="7637" spans="2:17" s="25" customFormat="1" x14ac:dyDescent="0.3">
      <c r="B7637" s="15" t="str">
        <f>IF(A7637="","",VLOOKUP(A7637,Tabulka3[[Číslo smlouvy   u pravidelné činnosti]:[Příjmení]],3,0))</f>
        <v/>
      </c>
      <c r="C7637" s="15" t="str">
        <f>IF(A7637="","",VLOOKUP(A7637,Tabulka3[[Číslo smlouvy   u pravidelné činnosti]:[Příjmení]],4,0))</f>
        <v/>
      </c>
      <c r="F7637" s="94"/>
      <c r="H7637" s="113"/>
      <c r="I7637" s="113"/>
      <c r="K7637" s="15"/>
      <c r="L7637" s="15"/>
      <c r="M7637" s="15">
        <f t="shared" si="357"/>
        <v>1</v>
      </c>
      <c r="N7637" s="15" t="str">
        <f t="shared" si="358"/>
        <v>-</v>
      </c>
      <c r="O7637" s="150">
        <f t="shared" si="359"/>
        <v>0</v>
      </c>
      <c r="P7637" s="15" t="str">
        <f>IF(COUNTIF('Personálie dobrovolníků '!U:X,N7637)&gt;0,"ANO","")</f>
        <v/>
      </c>
      <c r="Q7637" s="15"/>
    </row>
    <row r="7638" spans="2:17" s="25" customFormat="1" x14ac:dyDescent="0.3">
      <c r="B7638" s="15" t="str">
        <f>IF(A7638="","",VLOOKUP(A7638,Tabulka3[[Číslo smlouvy   u pravidelné činnosti]:[Příjmení]],3,0))</f>
        <v/>
      </c>
      <c r="C7638" s="15" t="str">
        <f>IF(A7638="","",VLOOKUP(A7638,Tabulka3[[Číslo smlouvy   u pravidelné činnosti]:[Příjmení]],4,0))</f>
        <v/>
      </c>
      <c r="F7638" s="94"/>
      <c r="H7638" s="113"/>
      <c r="I7638" s="113"/>
      <c r="K7638" s="15"/>
      <c r="L7638" s="15"/>
      <c r="M7638" s="15">
        <f t="shared" si="357"/>
        <v>1</v>
      </c>
      <c r="N7638" s="15" t="str">
        <f t="shared" si="358"/>
        <v>-</v>
      </c>
      <c r="O7638" s="150">
        <f t="shared" si="359"/>
        <v>0</v>
      </c>
      <c r="P7638" s="15" t="str">
        <f>IF(COUNTIF('Personálie dobrovolníků '!U:X,N7638)&gt;0,"ANO","")</f>
        <v/>
      </c>
      <c r="Q7638" s="15"/>
    </row>
    <row r="7639" spans="2:17" s="25" customFormat="1" x14ac:dyDescent="0.3">
      <c r="B7639" s="15" t="str">
        <f>IF(A7639="","",VLOOKUP(A7639,Tabulka3[[Číslo smlouvy   u pravidelné činnosti]:[Příjmení]],3,0))</f>
        <v/>
      </c>
      <c r="C7639" s="15" t="str">
        <f>IF(A7639="","",VLOOKUP(A7639,Tabulka3[[Číslo smlouvy   u pravidelné činnosti]:[Příjmení]],4,0))</f>
        <v/>
      </c>
      <c r="F7639" s="94"/>
      <c r="H7639" s="113"/>
      <c r="I7639" s="113"/>
      <c r="K7639" s="15"/>
      <c r="L7639" s="15"/>
      <c r="M7639" s="15">
        <f t="shared" si="357"/>
        <v>1</v>
      </c>
      <c r="N7639" s="15" t="str">
        <f t="shared" si="358"/>
        <v>-</v>
      </c>
      <c r="O7639" s="150">
        <f t="shared" si="359"/>
        <v>0</v>
      </c>
      <c r="P7639" s="15" t="str">
        <f>IF(COUNTIF('Personálie dobrovolníků '!U:X,N7639)&gt;0,"ANO","")</f>
        <v/>
      </c>
      <c r="Q7639" s="15"/>
    </row>
    <row r="7640" spans="2:17" s="25" customFormat="1" x14ac:dyDescent="0.3">
      <c r="B7640" s="15" t="str">
        <f>IF(A7640="","",VLOOKUP(A7640,Tabulka3[[Číslo smlouvy   u pravidelné činnosti]:[Příjmení]],3,0))</f>
        <v/>
      </c>
      <c r="C7640" s="15" t="str">
        <f>IF(A7640="","",VLOOKUP(A7640,Tabulka3[[Číslo smlouvy   u pravidelné činnosti]:[Příjmení]],4,0))</f>
        <v/>
      </c>
      <c r="F7640" s="94"/>
      <c r="H7640" s="113"/>
      <c r="I7640" s="113"/>
      <c r="K7640" s="15"/>
      <c r="L7640" s="15"/>
      <c r="M7640" s="15">
        <f t="shared" si="357"/>
        <v>1</v>
      </c>
      <c r="N7640" s="15" t="str">
        <f t="shared" si="358"/>
        <v>-</v>
      </c>
      <c r="O7640" s="150">
        <f t="shared" si="359"/>
        <v>0</v>
      </c>
      <c r="P7640" s="15" t="str">
        <f>IF(COUNTIF('Personálie dobrovolníků '!U:X,N7640)&gt;0,"ANO","")</f>
        <v/>
      </c>
      <c r="Q7640" s="15"/>
    </row>
    <row r="7641" spans="2:17" s="25" customFormat="1" x14ac:dyDescent="0.3">
      <c r="B7641" s="15" t="str">
        <f>IF(A7641="","",VLOOKUP(A7641,Tabulka3[[Číslo smlouvy   u pravidelné činnosti]:[Příjmení]],3,0))</f>
        <v/>
      </c>
      <c r="C7641" s="15" t="str">
        <f>IF(A7641="","",VLOOKUP(A7641,Tabulka3[[Číslo smlouvy   u pravidelné činnosti]:[Příjmení]],4,0))</f>
        <v/>
      </c>
      <c r="F7641" s="94"/>
      <c r="H7641" s="113"/>
      <c r="I7641" s="113"/>
      <c r="K7641" s="15"/>
      <c r="L7641" s="15"/>
      <c r="M7641" s="15">
        <f t="shared" si="357"/>
        <v>1</v>
      </c>
      <c r="N7641" s="15" t="str">
        <f t="shared" si="358"/>
        <v>-</v>
      </c>
      <c r="O7641" s="150">
        <f t="shared" si="359"/>
        <v>0</v>
      </c>
      <c r="P7641" s="15" t="str">
        <f>IF(COUNTIF('Personálie dobrovolníků '!U:X,N7641)&gt;0,"ANO","")</f>
        <v/>
      </c>
      <c r="Q7641" s="15"/>
    </row>
    <row r="7642" spans="2:17" s="25" customFormat="1" x14ac:dyDescent="0.3">
      <c r="B7642" s="15" t="str">
        <f>IF(A7642="","",VLOOKUP(A7642,Tabulka3[[Číslo smlouvy   u pravidelné činnosti]:[Příjmení]],3,0))</f>
        <v/>
      </c>
      <c r="C7642" s="15" t="str">
        <f>IF(A7642="","",VLOOKUP(A7642,Tabulka3[[Číslo smlouvy   u pravidelné činnosti]:[Příjmení]],4,0))</f>
        <v/>
      </c>
      <c r="F7642" s="94"/>
      <c r="H7642" s="113"/>
      <c r="I7642" s="113"/>
      <c r="K7642" s="15"/>
      <c r="L7642" s="15"/>
      <c r="M7642" s="15">
        <f t="shared" si="357"/>
        <v>1</v>
      </c>
      <c r="N7642" s="15" t="str">
        <f t="shared" si="358"/>
        <v>-</v>
      </c>
      <c r="O7642" s="150">
        <f t="shared" si="359"/>
        <v>0</v>
      </c>
      <c r="P7642" s="15" t="str">
        <f>IF(COUNTIF('Personálie dobrovolníků '!U:X,N7642)&gt;0,"ANO","")</f>
        <v/>
      </c>
      <c r="Q7642" s="15"/>
    </row>
    <row r="7643" spans="2:17" s="25" customFormat="1" x14ac:dyDescent="0.3">
      <c r="B7643" s="15" t="str">
        <f>IF(A7643="","",VLOOKUP(A7643,Tabulka3[[Číslo smlouvy   u pravidelné činnosti]:[Příjmení]],3,0))</f>
        <v/>
      </c>
      <c r="C7643" s="15" t="str">
        <f>IF(A7643="","",VLOOKUP(A7643,Tabulka3[[Číslo smlouvy   u pravidelné činnosti]:[Příjmení]],4,0))</f>
        <v/>
      </c>
      <c r="F7643" s="94"/>
      <c r="H7643" s="113"/>
      <c r="I7643" s="113"/>
      <c r="K7643" s="15"/>
      <c r="L7643" s="15"/>
      <c r="M7643" s="15">
        <f t="shared" si="357"/>
        <v>1</v>
      </c>
      <c r="N7643" s="15" t="str">
        <f t="shared" si="358"/>
        <v>-</v>
      </c>
      <c r="O7643" s="150">
        <f t="shared" si="359"/>
        <v>0</v>
      </c>
      <c r="P7643" s="15" t="str">
        <f>IF(COUNTIF('Personálie dobrovolníků '!U:X,N7643)&gt;0,"ANO","")</f>
        <v/>
      </c>
      <c r="Q7643" s="15"/>
    </row>
    <row r="7644" spans="2:17" s="25" customFormat="1" x14ac:dyDescent="0.3">
      <c r="B7644" s="15" t="str">
        <f>IF(A7644="","",VLOOKUP(A7644,Tabulka3[[Číslo smlouvy   u pravidelné činnosti]:[Příjmení]],3,0))</f>
        <v/>
      </c>
      <c r="C7644" s="15" t="str">
        <f>IF(A7644="","",VLOOKUP(A7644,Tabulka3[[Číslo smlouvy   u pravidelné činnosti]:[Příjmení]],4,0))</f>
        <v/>
      </c>
      <c r="F7644" s="94"/>
      <c r="H7644" s="113"/>
      <c r="I7644" s="113"/>
      <c r="K7644" s="15"/>
      <c r="L7644" s="15"/>
      <c r="M7644" s="15">
        <f t="shared" si="357"/>
        <v>1</v>
      </c>
      <c r="N7644" s="15" t="str">
        <f t="shared" si="358"/>
        <v>-</v>
      </c>
      <c r="O7644" s="150">
        <f t="shared" si="359"/>
        <v>0</v>
      </c>
      <c r="P7644" s="15" t="str">
        <f>IF(COUNTIF('Personálie dobrovolníků '!U:X,N7644)&gt;0,"ANO","")</f>
        <v/>
      </c>
      <c r="Q7644" s="15"/>
    </row>
    <row r="7645" spans="2:17" s="25" customFormat="1" x14ac:dyDescent="0.3">
      <c r="B7645" s="15" t="str">
        <f>IF(A7645="","",VLOOKUP(A7645,Tabulka3[[Číslo smlouvy   u pravidelné činnosti]:[Příjmení]],3,0))</f>
        <v/>
      </c>
      <c r="C7645" s="15" t="str">
        <f>IF(A7645="","",VLOOKUP(A7645,Tabulka3[[Číslo smlouvy   u pravidelné činnosti]:[Příjmení]],4,0))</f>
        <v/>
      </c>
      <c r="F7645" s="94"/>
      <c r="H7645" s="113"/>
      <c r="I7645" s="113"/>
      <c r="K7645" s="15"/>
      <c r="L7645" s="15"/>
      <c r="M7645" s="15">
        <f t="shared" si="357"/>
        <v>1</v>
      </c>
      <c r="N7645" s="15" t="str">
        <f t="shared" si="358"/>
        <v>-</v>
      </c>
      <c r="O7645" s="150">
        <f t="shared" si="359"/>
        <v>0</v>
      </c>
      <c r="P7645" s="15" t="str">
        <f>IF(COUNTIF('Personálie dobrovolníků '!U:X,N7645)&gt;0,"ANO","")</f>
        <v/>
      </c>
      <c r="Q7645" s="15"/>
    </row>
    <row r="7646" spans="2:17" s="25" customFormat="1" x14ac:dyDescent="0.3">
      <c r="B7646" s="15" t="str">
        <f>IF(A7646="","",VLOOKUP(A7646,Tabulka3[[Číslo smlouvy   u pravidelné činnosti]:[Příjmení]],3,0))</f>
        <v/>
      </c>
      <c r="C7646" s="15" t="str">
        <f>IF(A7646="","",VLOOKUP(A7646,Tabulka3[[Číslo smlouvy   u pravidelné činnosti]:[Příjmení]],4,0))</f>
        <v/>
      </c>
      <c r="F7646" s="94"/>
      <c r="H7646" s="113"/>
      <c r="I7646" s="113"/>
      <c r="K7646" s="15"/>
      <c r="L7646" s="15"/>
      <c r="M7646" s="15">
        <f t="shared" si="357"/>
        <v>1</v>
      </c>
      <c r="N7646" s="15" t="str">
        <f t="shared" si="358"/>
        <v>-</v>
      </c>
      <c r="O7646" s="150">
        <f t="shared" si="359"/>
        <v>0</v>
      </c>
      <c r="P7646" s="15" t="str">
        <f>IF(COUNTIF('Personálie dobrovolníků '!U:X,N7646)&gt;0,"ANO","")</f>
        <v/>
      </c>
      <c r="Q7646" s="15"/>
    </row>
    <row r="7647" spans="2:17" s="25" customFormat="1" x14ac:dyDescent="0.3">
      <c r="B7647" s="15" t="str">
        <f>IF(A7647="","",VLOOKUP(A7647,Tabulka3[[Číslo smlouvy   u pravidelné činnosti]:[Příjmení]],3,0))</f>
        <v/>
      </c>
      <c r="C7647" s="15" t="str">
        <f>IF(A7647="","",VLOOKUP(A7647,Tabulka3[[Číslo smlouvy   u pravidelné činnosti]:[Příjmení]],4,0))</f>
        <v/>
      </c>
      <c r="F7647" s="94"/>
      <c r="H7647" s="113"/>
      <c r="I7647" s="113"/>
      <c r="K7647" s="15"/>
      <c r="L7647" s="15"/>
      <c r="M7647" s="15">
        <f t="shared" si="357"/>
        <v>1</v>
      </c>
      <c r="N7647" s="15" t="str">
        <f t="shared" si="358"/>
        <v>-</v>
      </c>
      <c r="O7647" s="150">
        <f t="shared" si="359"/>
        <v>0</v>
      </c>
      <c r="P7647" s="15" t="str">
        <f>IF(COUNTIF('Personálie dobrovolníků '!U:X,N7647)&gt;0,"ANO","")</f>
        <v/>
      </c>
      <c r="Q7647" s="15"/>
    </row>
    <row r="7648" spans="2:17" s="25" customFormat="1" x14ac:dyDescent="0.3">
      <c r="B7648" s="15" t="str">
        <f>IF(A7648="","",VLOOKUP(A7648,Tabulka3[[Číslo smlouvy   u pravidelné činnosti]:[Příjmení]],3,0))</f>
        <v/>
      </c>
      <c r="C7648" s="15" t="str">
        <f>IF(A7648="","",VLOOKUP(A7648,Tabulka3[[Číslo smlouvy   u pravidelné činnosti]:[Příjmení]],4,0))</f>
        <v/>
      </c>
      <c r="F7648" s="94"/>
      <c r="H7648" s="113"/>
      <c r="I7648" s="113"/>
      <c r="K7648" s="15"/>
      <c r="L7648" s="15"/>
      <c r="M7648" s="15">
        <f t="shared" si="357"/>
        <v>1</v>
      </c>
      <c r="N7648" s="15" t="str">
        <f t="shared" si="358"/>
        <v>-</v>
      </c>
      <c r="O7648" s="150">
        <f t="shared" si="359"/>
        <v>0</v>
      </c>
      <c r="P7648" s="15" t="str">
        <f>IF(COUNTIF('Personálie dobrovolníků '!U:X,N7648)&gt;0,"ANO","")</f>
        <v/>
      </c>
      <c r="Q7648" s="15"/>
    </row>
    <row r="7649" spans="2:17" s="25" customFormat="1" x14ac:dyDescent="0.3">
      <c r="B7649" s="15" t="str">
        <f>IF(A7649="","",VLOOKUP(A7649,Tabulka3[[Číslo smlouvy   u pravidelné činnosti]:[Příjmení]],3,0))</f>
        <v/>
      </c>
      <c r="C7649" s="15" t="str">
        <f>IF(A7649="","",VLOOKUP(A7649,Tabulka3[[Číslo smlouvy   u pravidelné činnosti]:[Příjmení]],4,0))</f>
        <v/>
      </c>
      <c r="F7649" s="94"/>
      <c r="H7649" s="113"/>
      <c r="I7649" s="113"/>
      <c r="K7649" s="15"/>
      <c r="L7649" s="15"/>
      <c r="M7649" s="15">
        <f t="shared" si="357"/>
        <v>1</v>
      </c>
      <c r="N7649" s="15" t="str">
        <f t="shared" si="358"/>
        <v>-</v>
      </c>
      <c r="O7649" s="150">
        <f t="shared" si="359"/>
        <v>0</v>
      </c>
      <c r="P7649" s="15" t="str">
        <f>IF(COUNTIF('Personálie dobrovolníků '!U:X,N7649)&gt;0,"ANO","")</f>
        <v/>
      </c>
      <c r="Q7649" s="15"/>
    </row>
    <row r="7650" spans="2:17" s="25" customFormat="1" x14ac:dyDescent="0.3">
      <c r="B7650" s="15" t="str">
        <f>IF(A7650="","",VLOOKUP(A7650,Tabulka3[[Číslo smlouvy   u pravidelné činnosti]:[Příjmení]],3,0))</f>
        <v/>
      </c>
      <c r="C7650" s="15" t="str">
        <f>IF(A7650="","",VLOOKUP(A7650,Tabulka3[[Číslo smlouvy   u pravidelné činnosti]:[Příjmení]],4,0))</f>
        <v/>
      </c>
      <c r="F7650" s="94"/>
      <c r="H7650" s="113"/>
      <c r="I7650" s="113"/>
      <c r="K7650" s="15"/>
      <c r="L7650" s="15"/>
      <c r="M7650" s="15">
        <f t="shared" si="357"/>
        <v>1</v>
      </c>
      <c r="N7650" s="15" t="str">
        <f t="shared" si="358"/>
        <v>-</v>
      </c>
      <c r="O7650" s="150">
        <f t="shared" si="359"/>
        <v>0</v>
      </c>
      <c r="P7650" s="15" t="str">
        <f>IF(COUNTIF('Personálie dobrovolníků '!U:X,N7650)&gt;0,"ANO","")</f>
        <v/>
      </c>
      <c r="Q7650" s="15"/>
    </row>
    <row r="7651" spans="2:17" s="25" customFormat="1" x14ac:dyDescent="0.3">
      <c r="B7651" s="15" t="str">
        <f>IF(A7651="","",VLOOKUP(A7651,Tabulka3[[Číslo smlouvy   u pravidelné činnosti]:[Příjmení]],3,0))</f>
        <v/>
      </c>
      <c r="C7651" s="15" t="str">
        <f>IF(A7651="","",VLOOKUP(A7651,Tabulka3[[Číslo smlouvy   u pravidelné činnosti]:[Příjmení]],4,0))</f>
        <v/>
      </c>
      <c r="F7651" s="94"/>
      <c r="H7651" s="113"/>
      <c r="I7651" s="113"/>
      <c r="K7651" s="15"/>
      <c r="L7651" s="15"/>
      <c r="M7651" s="15">
        <f t="shared" si="357"/>
        <v>1</v>
      </c>
      <c r="N7651" s="15" t="str">
        <f t="shared" si="358"/>
        <v>-</v>
      </c>
      <c r="O7651" s="150">
        <f t="shared" si="359"/>
        <v>0</v>
      </c>
      <c r="P7651" s="15" t="str">
        <f>IF(COUNTIF('Personálie dobrovolníků '!U:X,N7651)&gt;0,"ANO","")</f>
        <v/>
      </c>
      <c r="Q7651" s="15"/>
    </row>
    <row r="7652" spans="2:17" s="25" customFormat="1" x14ac:dyDescent="0.3">
      <c r="B7652" s="15" t="str">
        <f>IF(A7652="","",VLOOKUP(A7652,Tabulka3[[Číslo smlouvy   u pravidelné činnosti]:[Příjmení]],3,0))</f>
        <v/>
      </c>
      <c r="C7652" s="15" t="str">
        <f>IF(A7652="","",VLOOKUP(A7652,Tabulka3[[Číslo smlouvy   u pravidelné činnosti]:[Příjmení]],4,0))</f>
        <v/>
      </c>
      <c r="F7652" s="94"/>
      <c r="H7652" s="113"/>
      <c r="I7652" s="113"/>
      <c r="K7652" s="15"/>
      <c r="L7652" s="15"/>
      <c r="M7652" s="15">
        <f t="shared" si="357"/>
        <v>1</v>
      </c>
      <c r="N7652" s="15" t="str">
        <f t="shared" si="358"/>
        <v>-</v>
      </c>
      <c r="O7652" s="150">
        <f t="shared" si="359"/>
        <v>0</v>
      </c>
      <c r="P7652" s="15" t="str">
        <f>IF(COUNTIF('Personálie dobrovolníků '!U:X,N7652)&gt;0,"ANO","")</f>
        <v/>
      </c>
      <c r="Q7652" s="15"/>
    </row>
    <row r="7653" spans="2:17" s="25" customFormat="1" x14ac:dyDescent="0.3">
      <c r="B7653" s="15" t="str">
        <f>IF(A7653="","",VLOOKUP(A7653,Tabulka3[[Číslo smlouvy   u pravidelné činnosti]:[Příjmení]],3,0))</f>
        <v/>
      </c>
      <c r="C7653" s="15" t="str">
        <f>IF(A7653="","",VLOOKUP(A7653,Tabulka3[[Číslo smlouvy   u pravidelné činnosti]:[Příjmení]],4,0))</f>
        <v/>
      </c>
      <c r="F7653" s="94"/>
      <c r="H7653" s="113"/>
      <c r="I7653" s="113"/>
      <c r="K7653" s="15"/>
      <c r="L7653" s="15"/>
      <c r="M7653" s="15">
        <f t="shared" si="357"/>
        <v>1</v>
      </c>
      <c r="N7653" s="15" t="str">
        <f t="shared" si="358"/>
        <v>-</v>
      </c>
      <c r="O7653" s="150">
        <f t="shared" si="359"/>
        <v>0</v>
      </c>
      <c r="P7653" s="15" t="str">
        <f>IF(COUNTIF('Personálie dobrovolníků '!U:X,N7653)&gt;0,"ANO","")</f>
        <v/>
      </c>
      <c r="Q7653" s="15"/>
    </row>
    <row r="7654" spans="2:17" s="25" customFormat="1" x14ac:dyDescent="0.3">
      <c r="B7654" s="15" t="str">
        <f>IF(A7654="","",VLOOKUP(A7654,Tabulka3[[Číslo smlouvy   u pravidelné činnosti]:[Příjmení]],3,0))</f>
        <v/>
      </c>
      <c r="C7654" s="15" t="str">
        <f>IF(A7654="","",VLOOKUP(A7654,Tabulka3[[Číslo smlouvy   u pravidelné činnosti]:[Příjmení]],4,0))</f>
        <v/>
      </c>
      <c r="F7654" s="94"/>
      <c r="H7654" s="113"/>
      <c r="I7654" s="113"/>
      <c r="K7654" s="15"/>
      <c r="L7654" s="15"/>
      <c r="M7654" s="15">
        <f t="shared" si="357"/>
        <v>1</v>
      </c>
      <c r="N7654" s="15" t="str">
        <f t="shared" si="358"/>
        <v>-</v>
      </c>
      <c r="O7654" s="150">
        <f t="shared" si="359"/>
        <v>0</v>
      </c>
      <c r="P7654" s="15" t="str">
        <f>IF(COUNTIF('Personálie dobrovolníků '!U:X,N7654)&gt;0,"ANO","")</f>
        <v/>
      </c>
      <c r="Q7654" s="15"/>
    </row>
    <row r="7655" spans="2:17" s="25" customFormat="1" x14ac:dyDescent="0.3">
      <c r="B7655" s="15" t="str">
        <f>IF(A7655="","",VLOOKUP(A7655,Tabulka3[[Číslo smlouvy   u pravidelné činnosti]:[Příjmení]],3,0))</f>
        <v/>
      </c>
      <c r="C7655" s="15" t="str">
        <f>IF(A7655="","",VLOOKUP(A7655,Tabulka3[[Číslo smlouvy   u pravidelné činnosti]:[Příjmení]],4,0))</f>
        <v/>
      </c>
      <c r="F7655" s="94"/>
      <c r="H7655" s="113"/>
      <c r="I7655" s="113"/>
      <c r="K7655" s="15"/>
      <c r="L7655" s="15"/>
      <c r="M7655" s="15">
        <f t="shared" si="357"/>
        <v>1</v>
      </c>
      <c r="N7655" s="15" t="str">
        <f t="shared" si="358"/>
        <v>-</v>
      </c>
      <c r="O7655" s="150">
        <f t="shared" si="359"/>
        <v>0</v>
      </c>
      <c r="P7655" s="15" t="str">
        <f>IF(COUNTIF('Personálie dobrovolníků '!U:X,N7655)&gt;0,"ANO","")</f>
        <v/>
      </c>
      <c r="Q7655" s="15"/>
    </row>
    <row r="7656" spans="2:17" s="25" customFormat="1" x14ac:dyDescent="0.3">
      <c r="B7656" s="15" t="str">
        <f>IF(A7656="","",VLOOKUP(A7656,Tabulka3[[Číslo smlouvy   u pravidelné činnosti]:[Příjmení]],3,0))</f>
        <v/>
      </c>
      <c r="C7656" s="15" t="str">
        <f>IF(A7656="","",VLOOKUP(A7656,Tabulka3[[Číslo smlouvy   u pravidelné činnosti]:[Příjmení]],4,0))</f>
        <v/>
      </c>
      <c r="F7656" s="94"/>
      <c r="H7656" s="113"/>
      <c r="I7656" s="113"/>
      <c r="K7656" s="15"/>
      <c r="L7656" s="15"/>
      <c r="M7656" s="15">
        <f t="shared" si="357"/>
        <v>1</v>
      </c>
      <c r="N7656" s="15" t="str">
        <f t="shared" si="358"/>
        <v>-</v>
      </c>
      <c r="O7656" s="150">
        <f t="shared" si="359"/>
        <v>0</v>
      </c>
      <c r="P7656" s="15" t="str">
        <f>IF(COUNTIF('Personálie dobrovolníků '!U:X,N7656)&gt;0,"ANO","")</f>
        <v/>
      </c>
      <c r="Q7656" s="15"/>
    </row>
    <row r="7657" spans="2:17" s="25" customFormat="1" x14ac:dyDescent="0.3">
      <c r="B7657" s="15" t="str">
        <f>IF(A7657="","",VLOOKUP(A7657,Tabulka3[[Číslo smlouvy   u pravidelné činnosti]:[Příjmení]],3,0))</f>
        <v/>
      </c>
      <c r="C7657" s="15" t="str">
        <f>IF(A7657="","",VLOOKUP(A7657,Tabulka3[[Číslo smlouvy   u pravidelné činnosti]:[Příjmení]],4,0))</f>
        <v/>
      </c>
      <c r="F7657" s="94"/>
      <c r="H7657" s="113"/>
      <c r="I7657" s="113"/>
      <c r="K7657" s="15"/>
      <c r="L7657" s="15"/>
      <c r="M7657" s="15">
        <f t="shared" si="357"/>
        <v>1</v>
      </c>
      <c r="N7657" s="15" t="str">
        <f t="shared" si="358"/>
        <v>-</v>
      </c>
      <c r="O7657" s="150">
        <f t="shared" si="359"/>
        <v>0</v>
      </c>
      <c r="P7657" s="15" t="str">
        <f>IF(COUNTIF('Personálie dobrovolníků '!U:X,N7657)&gt;0,"ANO","")</f>
        <v/>
      </c>
      <c r="Q7657" s="15"/>
    </row>
    <row r="7658" spans="2:17" s="25" customFormat="1" x14ac:dyDescent="0.3">
      <c r="B7658" s="15" t="str">
        <f>IF(A7658="","",VLOOKUP(A7658,Tabulka3[[Číslo smlouvy   u pravidelné činnosti]:[Příjmení]],3,0))</f>
        <v/>
      </c>
      <c r="C7658" s="15" t="str">
        <f>IF(A7658="","",VLOOKUP(A7658,Tabulka3[[Číslo smlouvy   u pravidelné činnosti]:[Příjmení]],4,0))</f>
        <v/>
      </c>
      <c r="F7658" s="94"/>
      <c r="H7658" s="113"/>
      <c r="I7658" s="113"/>
      <c r="K7658" s="15"/>
      <c r="L7658" s="15"/>
      <c r="M7658" s="15">
        <f t="shared" si="357"/>
        <v>1</v>
      </c>
      <c r="N7658" s="15" t="str">
        <f t="shared" si="358"/>
        <v>-</v>
      </c>
      <c r="O7658" s="150">
        <f t="shared" si="359"/>
        <v>0</v>
      </c>
      <c r="P7658" s="15" t="str">
        <f>IF(COUNTIF('Personálie dobrovolníků '!U:X,N7658)&gt;0,"ANO","")</f>
        <v/>
      </c>
      <c r="Q7658" s="15"/>
    </row>
    <row r="7659" spans="2:17" s="25" customFormat="1" x14ac:dyDescent="0.3">
      <c r="B7659" s="15" t="str">
        <f>IF(A7659="","",VLOOKUP(A7659,Tabulka3[[Číslo smlouvy   u pravidelné činnosti]:[Příjmení]],3,0))</f>
        <v/>
      </c>
      <c r="C7659" s="15" t="str">
        <f>IF(A7659="","",VLOOKUP(A7659,Tabulka3[[Číslo smlouvy   u pravidelné činnosti]:[Příjmení]],4,0))</f>
        <v/>
      </c>
      <c r="F7659" s="94"/>
      <c r="H7659" s="113"/>
      <c r="I7659" s="113"/>
      <c r="K7659" s="15"/>
      <c r="L7659" s="15"/>
      <c r="M7659" s="15">
        <f t="shared" si="357"/>
        <v>1</v>
      </c>
      <c r="N7659" s="15" t="str">
        <f t="shared" si="358"/>
        <v>-</v>
      </c>
      <c r="O7659" s="150">
        <f t="shared" si="359"/>
        <v>0</v>
      </c>
      <c r="P7659" s="15" t="str">
        <f>IF(COUNTIF('Personálie dobrovolníků '!U:X,N7659)&gt;0,"ANO","")</f>
        <v/>
      </c>
      <c r="Q7659" s="15"/>
    </row>
    <row r="7660" spans="2:17" s="25" customFormat="1" x14ac:dyDescent="0.3">
      <c r="B7660" s="15" t="str">
        <f>IF(A7660="","",VLOOKUP(A7660,Tabulka3[[Číslo smlouvy   u pravidelné činnosti]:[Příjmení]],3,0))</f>
        <v/>
      </c>
      <c r="C7660" s="15" t="str">
        <f>IF(A7660="","",VLOOKUP(A7660,Tabulka3[[Číslo smlouvy   u pravidelné činnosti]:[Příjmení]],4,0))</f>
        <v/>
      </c>
      <c r="F7660" s="94"/>
      <c r="H7660" s="113"/>
      <c r="I7660" s="113"/>
      <c r="K7660" s="15"/>
      <c r="L7660" s="15"/>
      <c r="M7660" s="15">
        <f t="shared" si="357"/>
        <v>1</v>
      </c>
      <c r="N7660" s="15" t="str">
        <f t="shared" si="358"/>
        <v>-</v>
      </c>
      <c r="O7660" s="150">
        <f t="shared" si="359"/>
        <v>0</v>
      </c>
      <c r="P7660" s="15" t="str">
        <f>IF(COUNTIF('Personálie dobrovolníků '!U:X,N7660)&gt;0,"ANO","")</f>
        <v/>
      </c>
      <c r="Q7660" s="15"/>
    </row>
    <row r="7661" spans="2:17" s="25" customFormat="1" x14ac:dyDescent="0.3">
      <c r="B7661" s="15" t="str">
        <f>IF(A7661="","",VLOOKUP(A7661,Tabulka3[[Číslo smlouvy   u pravidelné činnosti]:[Příjmení]],3,0))</f>
        <v/>
      </c>
      <c r="C7661" s="15" t="str">
        <f>IF(A7661="","",VLOOKUP(A7661,Tabulka3[[Číslo smlouvy   u pravidelné činnosti]:[Příjmení]],4,0))</f>
        <v/>
      </c>
      <c r="F7661" s="94"/>
      <c r="H7661" s="113"/>
      <c r="I7661" s="113"/>
      <c r="K7661" s="15"/>
      <c r="L7661" s="15"/>
      <c r="M7661" s="15">
        <f t="shared" si="357"/>
        <v>1</v>
      </c>
      <c r="N7661" s="15" t="str">
        <f t="shared" si="358"/>
        <v>-</v>
      </c>
      <c r="O7661" s="150">
        <f t="shared" si="359"/>
        <v>0</v>
      </c>
      <c r="P7661" s="15" t="str">
        <f>IF(COUNTIF('Personálie dobrovolníků '!U:X,N7661)&gt;0,"ANO","")</f>
        <v/>
      </c>
      <c r="Q7661" s="15"/>
    </row>
    <row r="7662" spans="2:17" s="25" customFormat="1" x14ac:dyDescent="0.3">
      <c r="B7662" s="15" t="str">
        <f>IF(A7662="","",VLOOKUP(A7662,Tabulka3[[Číslo smlouvy   u pravidelné činnosti]:[Příjmení]],3,0))</f>
        <v/>
      </c>
      <c r="C7662" s="15" t="str">
        <f>IF(A7662="","",VLOOKUP(A7662,Tabulka3[[Číslo smlouvy   u pravidelné činnosti]:[Příjmení]],4,0))</f>
        <v/>
      </c>
      <c r="F7662" s="94"/>
      <c r="H7662" s="113"/>
      <c r="I7662" s="113"/>
      <c r="K7662" s="15"/>
      <c r="L7662" s="15"/>
      <c r="M7662" s="15">
        <f t="shared" si="357"/>
        <v>1</v>
      </c>
      <c r="N7662" s="15" t="str">
        <f t="shared" si="358"/>
        <v>-</v>
      </c>
      <c r="O7662" s="150">
        <f t="shared" si="359"/>
        <v>0</v>
      </c>
      <c r="P7662" s="15" t="str">
        <f>IF(COUNTIF('Personálie dobrovolníků '!U:X,N7662)&gt;0,"ANO","")</f>
        <v/>
      </c>
      <c r="Q7662" s="15"/>
    </row>
    <row r="7663" spans="2:17" s="25" customFormat="1" x14ac:dyDescent="0.3">
      <c r="B7663" s="15" t="str">
        <f>IF(A7663="","",VLOOKUP(A7663,Tabulka3[[Číslo smlouvy   u pravidelné činnosti]:[Příjmení]],3,0))</f>
        <v/>
      </c>
      <c r="C7663" s="15" t="str">
        <f>IF(A7663="","",VLOOKUP(A7663,Tabulka3[[Číslo smlouvy   u pravidelné činnosti]:[Příjmení]],4,0))</f>
        <v/>
      </c>
      <c r="F7663" s="94"/>
      <c r="H7663" s="113"/>
      <c r="I7663" s="113"/>
      <c r="K7663" s="15"/>
      <c r="L7663" s="15"/>
      <c r="M7663" s="15">
        <f t="shared" si="357"/>
        <v>1</v>
      </c>
      <c r="N7663" s="15" t="str">
        <f t="shared" si="358"/>
        <v>-</v>
      </c>
      <c r="O7663" s="150">
        <f t="shared" si="359"/>
        <v>0</v>
      </c>
      <c r="P7663" s="15" t="str">
        <f>IF(COUNTIF('Personálie dobrovolníků '!U:X,N7663)&gt;0,"ANO","")</f>
        <v/>
      </c>
      <c r="Q7663" s="15"/>
    </row>
    <row r="7664" spans="2:17" s="25" customFormat="1" x14ac:dyDescent="0.3">
      <c r="B7664" s="15" t="str">
        <f>IF(A7664="","",VLOOKUP(A7664,Tabulka3[[Číslo smlouvy   u pravidelné činnosti]:[Příjmení]],3,0))</f>
        <v/>
      </c>
      <c r="C7664" s="15" t="str">
        <f>IF(A7664="","",VLOOKUP(A7664,Tabulka3[[Číslo smlouvy   u pravidelné činnosti]:[Příjmení]],4,0))</f>
        <v/>
      </c>
      <c r="F7664" s="94"/>
      <c r="H7664" s="113"/>
      <c r="I7664" s="113"/>
      <c r="K7664" s="15"/>
      <c r="L7664" s="15"/>
      <c r="M7664" s="15">
        <f t="shared" si="357"/>
        <v>1</v>
      </c>
      <c r="N7664" s="15" t="str">
        <f t="shared" si="358"/>
        <v>-</v>
      </c>
      <c r="O7664" s="150">
        <f t="shared" si="359"/>
        <v>0</v>
      </c>
      <c r="P7664" s="15" t="str">
        <f>IF(COUNTIF('Personálie dobrovolníků '!U:X,N7664)&gt;0,"ANO","")</f>
        <v/>
      </c>
      <c r="Q7664" s="15"/>
    </row>
    <row r="7665" spans="2:17" s="25" customFormat="1" x14ac:dyDescent="0.3">
      <c r="B7665" s="15" t="str">
        <f>IF(A7665="","",VLOOKUP(A7665,Tabulka3[[Číslo smlouvy   u pravidelné činnosti]:[Příjmení]],3,0))</f>
        <v/>
      </c>
      <c r="C7665" s="15" t="str">
        <f>IF(A7665="","",VLOOKUP(A7665,Tabulka3[[Číslo smlouvy   u pravidelné činnosti]:[Příjmení]],4,0))</f>
        <v/>
      </c>
      <c r="F7665" s="94"/>
      <c r="H7665" s="113"/>
      <c r="I7665" s="113"/>
      <c r="K7665" s="15"/>
      <c r="L7665" s="15"/>
      <c r="M7665" s="15">
        <f t="shared" si="357"/>
        <v>1</v>
      </c>
      <c r="N7665" s="15" t="str">
        <f t="shared" si="358"/>
        <v>-</v>
      </c>
      <c r="O7665" s="150">
        <f t="shared" si="359"/>
        <v>0</v>
      </c>
      <c r="P7665" s="15" t="str">
        <f>IF(COUNTIF('Personálie dobrovolníků '!U:X,N7665)&gt;0,"ANO","")</f>
        <v/>
      </c>
      <c r="Q7665" s="15"/>
    </row>
    <row r="7666" spans="2:17" s="25" customFormat="1" x14ac:dyDescent="0.3">
      <c r="B7666" s="15" t="str">
        <f>IF(A7666="","",VLOOKUP(A7666,Tabulka3[[Číslo smlouvy   u pravidelné činnosti]:[Příjmení]],3,0))</f>
        <v/>
      </c>
      <c r="C7666" s="15" t="str">
        <f>IF(A7666="","",VLOOKUP(A7666,Tabulka3[[Číslo smlouvy   u pravidelné činnosti]:[Příjmení]],4,0))</f>
        <v/>
      </c>
      <c r="F7666" s="94"/>
      <c r="H7666" s="113"/>
      <c r="I7666" s="113"/>
      <c r="K7666" s="15"/>
      <c r="L7666" s="15"/>
      <c r="M7666" s="15">
        <f t="shared" si="357"/>
        <v>1</v>
      </c>
      <c r="N7666" s="15" t="str">
        <f t="shared" si="358"/>
        <v>-</v>
      </c>
      <c r="O7666" s="150">
        <f t="shared" si="359"/>
        <v>0</v>
      </c>
      <c r="P7666" s="15" t="str">
        <f>IF(COUNTIF('Personálie dobrovolníků '!U:X,N7666)&gt;0,"ANO","")</f>
        <v/>
      </c>
      <c r="Q7666" s="15"/>
    </row>
    <row r="7667" spans="2:17" s="25" customFormat="1" x14ac:dyDescent="0.3">
      <c r="B7667" s="15" t="str">
        <f>IF(A7667="","",VLOOKUP(A7667,Tabulka3[[Číslo smlouvy   u pravidelné činnosti]:[Příjmení]],3,0))</f>
        <v/>
      </c>
      <c r="C7667" s="15" t="str">
        <f>IF(A7667="","",VLOOKUP(A7667,Tabulka3[[Číslo smlouvy   u pravidelné činnosti]:[Příjmení]],4,0))</f>
        <v/>
      </c>
      <c r="F7667" s="94"/>
      <c r="H7667" s="113"/>
      <c r="I7667" s="113"/>
      <c r="K7667" s="15"/>
      <c r="L7667" s="15"/>
      <c r="M7667" s="15">
        <f t="shared" si="357"/>
        <v>1</v>
      </c>
      <c r="N7667" s="15" t="str">
        <f t="shared" si="358"/>
        <v>-</v>
      </c>
      <c r="O7667" s="150">
        <f t="shared" si="359"/>
        <v>0</v>
      </c>
      <c r="P7667" s="15" t="str">
        <f>IF(COUNTIF('Personálie dobrovolníků '!U:X,N7667)&gt;0,"ANO","")</f>
        <v/>
      </c>
      <c r="Q7667" s="15"/>
    </row>
    <row r="7668" spans="2:17" s="25" customFormat="1" x14ac:dyDescent="0.3">
      <c r="B7668" s="15" t="str">
        <f>IF(A7668="","",VLOOKUP(A7668,Tabulka3[[Číslo smlouvy   u pravidelné činnosti]:[Příjmení]],3,0))</f>
        <v/>
      </c>
      <c r="C7668" s="15" t="str">
        <f>IF(A7668="","",VLOOKUP(A7668,Tabulka3[[Číslo smlouvy   u pravidelné činnosti]:[Příjmení]],4,0))</f>
        <v/>
      </c>
      <c r="F7668" s="94"/>
      <c r="H7668" s="113"/>
      <c r="I7668" s="113"/>
      <c r="K7668" s="15"/>
      <c r="L7668" s="15"/>
      <c r="M7668" s="15">
        <f t="shared" si="357"/>
        <v>1</v>
      </c>
      <c r="N7668" s="15" t="str">
        <f t="shared" si="358"/>
        <v>-</v>
      </c>
      <c r="O7668" s="150">
        <f t="shared" si="359"/>
        <v>0</v>
      </c>
      <c r="P7668" s="15" t="str">
        <f>IF(COUNTIF('Personálie dobrovolníků '!U:X,N7668)&gt;0,"ANO","")</f>
        <v/>
      </c>
      <c r="Q7668" s="15"/>
    </row>
    <row r="7669" spans="2:17" s="25" customFormat="1" x14ac:dyDescent="0.3">
      <c r="B7669" s="15" t="str">
        <f>IF(A7669="","",VLOOKUP(A7669,Tabulka3[[Číslo smlouvy   u pravidelné činnosti]:[Příjmení]],3,0))</f>
        <v/>
      </c>
      <c r="C7669" s="15" t="str">
        <f>IF(A7669="","",VLOOKUP(A7669,Tabulka3[[Číslo smlouvy   u pravidelné činnosti]:[Příjmení]],4,0))</f>
        <v/>
      </c>
      <c r="F7669" s="94"/>
      <c r="H7669" s="113"/>
      <c r="I7669" s="113"/>
      <c r="K7669" s="15"/>
      <c r="L7669" s="15"/>
      <c r="M7669" s="15">
        <f t="shared" si="357"/>
        <v>1</v>
      </c>
      <c r="N7669" s="15" t="str">
        <f t="shared" si="358"/>
        <v>-</v>
      </c>
      <c r="O7669" s="150">
        <f t="shared" si="359"/>
        <v>0</v>
      </c>
      <c r="P7669" s="15" t="str">
        <f>IF(COUNTIF('Personálie dobrovolníků '!U:X,N7669)&gt;0,"ANO","")</f>
        <v/>
      </c>
      <c r="Q7669" s="15"/>
    </row>
    <row r="7670" spans="2:17" s="25" customFormat="1" x14ac:dyDescent="0.3">
      <c r="B7670" s="15" t="str">
        <f>IF(A7670="","",VLOOKUP(A7670,Tabulka3[[Číslo smlouvy   u pravidelné činnosti]:[Příjmení]],3,0))</f>
        <v/>
      </c>
      <c r="C7670" s="15" t="str">
        <f>IF(A7670="","",VLOOKUP(A7670,Tabulka3[[Číslo smlouvy   u pravidelné činnosti]:[Příjmení]],4,0))</f>
        <v/>
      </c>
      <c r="F7670" s="94"/>
      <c r="H7670" s="113"/>
      <c r="I7670" s="113"/>
      <c r="K7670" s="15"/>
      <c r="L7670" s="15"/>
      <c r="M7670" s="15">
        <f t="shared" si="357"/>
        <v>1</v>
      </c>
      <c r="N7670" s="15" t="str">
        <f t="shared" si="358"/>
        <v>-</v>
      </c>
      <c r="O7670" s="150">
        <f t="shared" si="359"/>
        <v>0</v>
      </c>
      <c r="P7670" s="15" t="str">
        <f>IF(COUNTIF('Personálie dobrovolníků '!U:X,N7670)&gt;0,"ANO","")</f>
        <v/>
      </c>
      <c r="Q7670" s="15"/>
    </row>
    <row r="7671" spans="2:17" s="25" customFormat="1" x14ac:dyDescent="0.3">
      <c r="B7671" s="15" t="str">
        <f>IF(A7671="","",VLOOKUP(A7671,Tabulka3[[Číslo smlouvy   u pravidelné činnosti]:[Příjmení]],3,0))</f>
        <v/>
      </c>
      <c r="C7671" s="15" t="str">
        <f>IF(A7671="","",VLOOKUP(A7671,Tabulka3[[Číslo smlouvy   u pravidelné činnosti]:[Příjmení]],4,0))</f>
        <v/>
      </c>
      <c r="F7671" s="94"/>
      <c r="H7671" s="113"/>
      <c r="I7671" s="113"/>
      <c r="K7671" s="15"/>
      <c r="L7671" s="15"/>
      <c r="M7671" s="15">
        <f t="shared" si="357"/>
        <v>1</v>
      </c>
      <c r="N7671" s="15" t="str">
        <f t="shared" si="358"/>
        <v>-</v>
      </c>
      <c r="O7671" s="150">
        <f t="shared" si="359"/>
        <v>0</v>
      </c>
      <c r="P7671" s="15" t="str">
        <f>IF(COUNTIF('Personálie dobrovolníků '!U:X,N7671)&gt;0,"ANO","")</f>
        <v/>
      </c>
      <c r="Q7671" s="15"/>
    </row>
    <row r="7672" spans="2:17" s="25" customFormat="1" x14ac:dyDescent="0.3">
      <c r="B7672" s="15" t="str">
        <f>IF(A7672="","",VLOOKUP(A7672,Tabulka3[[Číslo smlouvy   u pravidelné činnosti]:[Příjmení]],3,0))</f>
        <v/>
      </c>
      <c r="C7672" s="15" t="str">
        <f>IF(A7672="","",VLOOKUP(A7672,Tabulka3[[Číslo smlouvy   u pravidelné činnosti]:[Příjmení]],4,0))</f>
        <v/>
      </c>
      <c r="F7672" s="94"/>
      <c r="H7672" s="113"/>
      <c r="I7672" s="113"/>
      <c r="K7672" s="15"/>
      <c r="L7672" s="15"/>
      <c r="M7672" s="15">
        <f t="shared" si="357"/>
        <v>1</v>
      </c>
      <c r="N7672" s="15" t="str">
        <f t="shared" si="358"/>
        <v>-</v>
      </c>
      <c r="O7672" s="150">
        <f t="shared" si="359"/>
        <v>0</v>
      </c>
      <c r="P7672" s="15" t="str">
        <f>IF(COUNTIF('Personálie dobrovolníků '!U:X,N7672)&gt;0,"ANO","")</f>
        <v/>
      </c>
      <c r="Q7672" s="15"/>
    </row>
    <row r="7673" spans="2:17" s="25" customFormat="1" x14ac:dyDescent="0.3">
      <c r="B7673" s="15" t="str">
        <f>IF(A7673="","",VLOOKUP(A7673,Tabulka3[[Číslo smlouvy   u pravidelné činnosti]:[Příjmení]],3,0))</f>
        <v/>
      </c>
      <c r="C7673" s="15" t="str">
        <f>IF(A7673="","",VLOOKUP(A7673,Tabulka3[[Číslo smlouvy   u pravidelné činnosti]:[Příjmení]],4,0))</f>
        <v/>
      </c>
      <c r="F7673" s="94"/>
      <c r="H7673" s="113"/>
      <c r="I7673" s="113"/>
      <c r="K7673" s="15"/>
      <c r="L7673" s="15"/>
      <c r="M7673" s="15">
        <f t="shared" si="357"/>
        <v>1</v>
      </c>
      <c r="N7673" s="15" t="str">
        <f t="shared" si="358"/>
        <v>-</v>
      </c>
      <c r="O7673" s="150">
        <f t="shared" si="359"/>
        <v>0</v>
      </c>
      <c r="P7673" s="15" t="str">
        <f>IF(COUNTIF('Personálie dobrovolníků '!U:X,N7673)&gt;0,"ANO","")</f>
        <v/>
      </c>
      <c r="Q7673" s="15"/>
    </row>
    <row r="7674" spans="2:17" s="25" customFormat="1" x14ac:dyDescent="0.3">
      <c r="B7674" s="15" t="str">
        <f>IF(A7674="","",VLOOKUP(A7674,Tabulka3[[Číslo smlouvy   u pravidelné činnosti]:[Příjmení]],3,0))</f>
        <v/>
      </c>
      <c r="C7674" s="15" t="str">
        <f>IF(A7674="","",VLOOKUP(A7674,Tabulka3[[Číslo smlouvy   u pravidelné činnosti]:[Příjmení]],4,0))</f>
        <v/>
      </c>
      <c r="F7674" s="94"/>
      <c r="H7674" s="113"/>
      <c r="I7674" s="113"/>
      <c r="K7674" s="15"/>
      <c r="L7674" s="15"/>
      <c r="M7674" s="15">
        <f t="shared" si="357"/>
        <v>1</v>
      </c>
      <c r="N7674" s="15" t="str">
        <f t="shared" si="358"/>
        <v>-</v>
      </c>
      <c r="O7674" s="150">
        <f t="shared" si="359"/>
        <v>0</v>
      </c>
      <c r="P7674" s="15" t="str">
        <f>IF(COUNTIF('Personálie dobrovolníků '!U:X,N7674)&gt;0,"ANO","")</f>
        <v/>
      </c>
      <c r="Q7674" s="15"/>
    </row>
    <row r="7675" spans="2:17" s="25" customFormat="1" x14ac:dyDescent="0.3">
      <c r="B7675" s="15" t="str">
        <f>IF(A7675="","",VLOOKUP(A7675,Tabulka3[[Číslo smlouvy   u pravidelné činnosti]:[Příjmení]],3,0))</f>
        <v/>
      </c>
      <c r="C7675" s="15" t="str">
        <f>IF(A7675="","",VLOOKUP(A7675,Tabulka3[[Číslo smlouvy   u pravidelné činnosti]:[Příjmení]],4,0))</f>
        <v/>
      </c>
      <c r="F7675" s="94"/>
      <c r="H7675" s="113"/>
      <c r="I7675" s="113"/>
      <c r="K7675" s="15"/>
      <c r="L7675" s="15"/>
      <c r="M7675" s="15">
        <f t="shared" si="357"/>
        <v>1</v>
      </c>
      <c r="N7675" s="15" t="str">
        <f t="shared" si="358"/>
        <v>-</v>
      </c>
      <c r="O7675" s="150">
        <f t="shared" si="359"/>
        <v>0</v>
      </c>
      <c r="P7675" s="15" t="str">
        <f>IF(COUNTIF('Personálie dobrovolníků '!U:X,N7675)&gt;0,"ANO","")</f>
        <v/>
      </c>
      <c r="Q7675" s="15"/>
    </row>
    <row r="7676" spans="2:17" s="25" customFormat="1" x14ac:dyDescent="0.3">
      <c r="B7676" s="15" t="str">
        <f>IF(A7676="","",VLOOKUP(A7676,Tabulka3[[Číslo smlouvy   u pravidelné činnosti]:[Příjmení]],3,0))</f>
        <v/>
      </c>
      <c r="C7676" s="15" t="str">
        <f>IF(A7676="","",VLOOKUP(A7676,Tabulka3[[Číslo smlouvy   u pravidelné činnosti]:[Příjmení]],4,0))</f>
        <v/>
      </c>
      <c r="F7676" s="94"/>
      <c r="H7676" s="113"/>
      <c r="I7676" s="113"/>
      <c r="K7676" s="15"/>
      <c r="L7676" s="15"/>
      <c r="M7676" s="15">
        <f t="shared" si="357"/>
        <v>1</v>
      </c>
      <c r="N7676" s="15" t="str">
        <f t="shared" si="358"/>
        <v>-</v>
      </c>
      <c r="O7676" s="150">
        <f t="shared" si="359"/>
        <v>0</v>
      </c>
      <c r="P7676" s="15" t="str">
        <f>IF(COUNTIF('Personálie dobrovolníků '!U:X,N7676)&gt;0,"ANO","")</f>
        <v/>
      </c>
      <c r="Q7676" s="15"/>
    </row>
    <row r="7677" spans="2:17" s="25" customFormat="1" x14ac:dyDescent="0.3">
      <c r="B7677" s="15" t="str">
        <f>IF(A7677="","",VLOOKUP(A7677,Tabulka3[[Číslo smlouvy   u pravidelné činnosti]:[Příjmení]],3,0))</f>
        <v/>
      </c>
      <c r="C7677" s="15" t="str">
        <f>IF(A7677="","",VLOOKUP(A7677,Tabulka3[[Číslo smlouvy   u pravidelné činnosti]:[Příjmení]],4,0))</f>
        <v/>
      </c>
      <c r="F7677" s="94"/>
      <c r="H7677" s="113"/>
      <c r="I7677" s="113"/>
      <c r="K7677" s="15"/>
      <c r="L7677" s="15"/>
      <c r="M7677" s="15">
        <f t="shared" si="357"/>
        <v>1</v>
      </c>
      <c r="N7677" s="15" t="str">
        <f t="shared" si="358"/>
        <v>-</v>
      </c>
      <c r="O7677" s="150">
        <f t="shared" si="359"/>
        <v>0</v>
      </c>
      <c r="P7677" s="15" t="str">
        <f>IF(COUNTIF('Personálie dobrovolníků '!U:X,N7677)&gt;0,"ANO","")</f>
        <v/>
      </c>
      <c r="Q7677" s="15"/>
    </row>
    <row r="7678" spans="2:17" s="25" customFormat="1" x14ac:dyDescent="0.3">
      <c r="B7678" s="15" t="str">
        <f>IF(A7678="","",VLOOKUP(A7678,Tabulka3[[Číslo smlouvy   u pravidelné činnosti]:[Příjmení]],3,0))</f>
        <v/>
      </c>
      <c r="C7678" s="15" t="str">
        <f>IF(A7678="","",VLOOKUP(A7678,Tabulka3[[Číslo smlouvy   u pravidelné činnosti]:[Příjmení]],4,0))</f>
        <v/>
      </c>
      <c r="F7678" s="94"/>
      <c r="H7678" s="113"/>
      <c r="I7678" s="113"/>
      <c r="K7678" s="15"/>
      <c r="L7678" s="15"/>
      <c r="M7678" s="15">
        <f t="shared" si="357"/>
        <v>1</v>
      </c>
      <c r="N7678" s="15" t="str">
        <f t="shared" si="358"/>
        <v>-</v>
      </c>
      <c r="O7678" s="150">
        <f t="shared" si="359"/>
        <v>0</v>
      </c>
      <c r="P7678" s="15" t="str">
        <f>IF(COUNTIF('Personálie dobrovolníků '!U:X,N7678)&gt;0,"ANO","")</f>
        <v/>
      </c>
      <c r="Q7678" s="15"/>
    </row>
    <row r="7679" spans="2:17" s="25" customFormat="1" x14ac:dyDescent="0.3">
      <c r="B7679" s="15" t="str">
        <f>IF(A7679="","",VLOOKUP(A7679,Tabulka3[[Číslo smlouvy   u pravidelné činnosti]:[Příjmení]],3,0))</f>
        <v/>
      </c>
      <c r="C7679" s="15" t="str">
        <f>IF(A7679="","",VLOOKUP(A7679,Tabulka3[[Číslo smlouvy   u pravidelné činnosti]:[Příjmení]],4,0))</f>
        <v/>
      </c>
      <c r="F7679" s="94"/>
      <c r="H7679" s="113"/>
      <c r="I7679" s="113"/>
      <c r="K7679" s="15"/>
      <c r="L7679" s="15"/>
      <c r="M7679" s="15">
        <f t="shared" si="357"/>
        <v>1</v>
      </c>
      <c r="N7679" s="15" t="str">
        <f t="shared" si="358"/>
        <v>-</v>
      </c>
      <c r="O7679" s="150">
        <f t="shared" si="359"/>
        <v>0</v>
      </c>
      <c r="P7679" s="15" t="str">
        <f>IF(COUNTIF('Personálie dobrovolníků '!U:X,N7679)&gt;0,"ANO","")</f>
        <v/>
      </c>
      <c r="Q7679" s="15"/>
    </row>
    <row r="7680" spans="2:17" s="25" customFormat="1" x14ac:dyDescent="0.3">
      <c r="B7680" s="15" t="str">
        <f>IF(A7680="","",VLOOKUP(A7680,Tabulka3[[Číslo smlouvy   u pravidelné činnosti]:[Příjmení]],3,0))</f>
        <v/>
      </c>
      <c r="C7680" s="15" t="str">
        <f>IF(A7680="","",VLOOKUP(A7680,Tabulka3[[Číslo smlouvy   u pravidelné činnosti]:[Příjmení]],4,0))</f>
        <v/>
      </c>
      <c r="F7680" s="94"/>
      <c r="H7680" s="113"/>
      <c r="I7680" s="113"/>
      <c r="K7680" s="15"/>
      <c r="L7680" s="15"/>
      <c r="M7680" s="15">
        <f t="shared" si="357"/>
        <v>1</v>
      </c>
      <c r="N7680" s="15" t="str">
        <f t="shared" si="358"/>
        <v>-</v>
      </c>
      <c r="O7680" s="150">
        <f t="shared" si="359"/>
        <v>0</v>
      </c>
      <c r="P7680" s="15" t="str">
        <f>IF(COUNTIF('Personálie dobrovolníků '!U:X,N7680)&gt;0,"ANO","")</f>
        <v/>
      </c>
      <c r="Q7680" s="15"/>
    </row>
    <row r="7681" spans="2:17" s="25" customFormat="1" x14ac:dyDescent="0.3">
      <c r="B7681" s="15" t="str">
        <f>IF(A7681="","",VLOOKUP(A7681,Tabulka3[[Číslo smlouvy   u pravidelné činnosti]:[Příjmení]],3,0))</f>
        <v/>
      </c>
      <c r="C7681" s="15" t="str">
        <f>IF(A7681="","",VLOOKUP(A7681,Tabulka3[[Číslo smlouvy   u pravidelné činnosti]:[Příjmení]],4,0))</f>
        <v/>
      </c>
      <c r="F7681" s="94"/>
      <c r="H7681" s="113"/>
      <c r="I7681" s="113"/>
      <c r="K7681" s="15"/>
      <c r="L7681" s="15"/>
      <c r="M7681" s="15">
        <f t="shared" si="357"/>
        <v>1</v>
      </c>
      <c r="N7681" s="15" t="str">
        <f t="shared" si="358"/>
        <v>-</v>
      </c>
      <c r="O7681" s="150">
        <f t="shared" si="359"/>
        <v>0</v>
      </c>
      <c r="P7681" s="15" t="str">
        <f>IF(COUNTIF('Personálie dobrovolníků '!U:X,N7681)&gt;0,"ANO","")</f>
        <v/>
      </c>
      <c r="Q7681" s="15"/>
    </row>
    <row r="7682" spans="2:17" s="25" customFormat="1" x14ac:dyDescent="0.3">
      <c r="B7682" s="15" t="str">
        <f>IF(A7682="","",VLOOKUP(A7682,Tabulka3[[Číslo smlouvy   u pravidelné činnosti]:[Příjmení]],3,0))</f>
        <v/>
      </c>
      <c r="C7682" s="15" t="str">
        <f>IF(A7682="","",VLOOKUP(A7682,Tabulka3[[Číslo smlouvy   u pravidelné činnosti]:[Příjmení]],4,0))</f>
        <v/>
      </c>
      <c r="F7682" s="94"/>
      <c r="H7682" s="113"/>
      <c r="I7682" s="113"/>
      <c r="K7682" s="15"/>
      <c r="L7682" s="15"/>
      <c r="M7682" s="15">
        <f t="shared" si="357"/>
        <v>1</v>
      </c>
      <c r="N7682" s="15" t="str">
        <f t="shared" si="358"/>
        <v>-</v>
      </c>
      <c r="O7682" s="150">
        <f t="shared" si="359"/>
        <v>0</v>
      </c>
      <c r="P7682" s="15" t="str">
        <f>IF(COUNTIF('Personálie dobrovolníků '!U:X,N7682)&gt;0,"ANO","")</f>
        <v/>
      </c>
      <c r="Q7682" s="15"/>
    </row>
    <row r="7683" spans="2:17" s="25" customFormat="1" x14ac:dyDescent="0.3">
      <c r="B7683" s="15" t="str">
        <f>IF(A7683="","",VLOOKUP(A7683,Tabulka3[[Číslo smlouvy   u pravidelné činnosti]:[Příjmení]],3,0))</f>
        <v/>
      </c>
      <c r="C7683" s="15" t="str">
        <f>IF(A7683="","",VLOOKUP(A7683,Tabulka3[[Číslo smlouvy   u pravidelné činnosti]:[Příjmení]],4,0))</f>
        <v/>
      </c>
      <c r="F7683" s="94"/>
      <c r="H7683" s="113"/>
      <c r="I7683" s="113"/>
      <c r="K7683" s="15"/>
      <c r="L7683" s="15"/>
      <c r="M7683" s="15">
        <f t="shared" si="357"/>
        <v>1</v>
      </c>
      <c r="N7683" s="15" t="str">
        <f t="shared" si="358"/>
        <v>-</v>
      </c>
      <c r="O7683" s="150">
        <f t="shared" si="359"/>
        <v>0</v>
      </c>
      <c r="P7683" s="15" t="str">
        <f>IF(COUNTIF('Personálie dobrovolníků '!U:X,N7683)&gt;0,"ANO","")</f>
        <v/>
      </c>
      <c r="Q7683" s="15"/>
    </row>
    <row r="7684" spans="2:17" s="25" customFormat="1" x14ac:dyDescent="0.3">
      <c r="B7684" s="15" t="str">
        <f>IF(A7684="","",VLOOKUP(A7684,Tabulka3[[Číslo smlouvy   u pravidelné činnosti]:[Příjmení]],3,0))</f>
        <v/>
      </c>
      <c r="C7684" s="15" t="str">
        <f>IF(A7684="","",VLOOKUP(A7684,Tabulka3[[Číslo smlouvy   u pravidelné činnosti]:[Příjmení]],4,0))</f>
        <v/>
      </c>
      <c r="F7684" s="94"/>
      <c r="H7684" s="113"/>
      <c r="I7684" s="113"/>
      <c r="K7684" s="15"/>
      <c r="L7684" s="15"/>
      <c r="M7684" s="15">
        <f t="shared" ref="M7684:M7747" si="360">IF(OR(
   AND($H7684=$K$12, $I7684=$L$4),
   AND($H7684=$K$12, $I7684=$L$5),
   AND($H7684=$K$12, $I7684=$L$6),
   AND($H7684=$K$12, $I7684=$L$7),
   AND($H7684=$K$11, $I7684=$L$4),
   AND($H7684=$K$11, $I7684=$L$5),
   AND($H7684=$K$11, $I7684=$L$6),
   AND($H7684=$K$11, $I7684=$L$7),
   AND($H7684=$K$5, $I7684=$L$5),
   AND($H7684=$K$6, $I7684=$L$4),
   AND($H7684=$K$6, $I7684=$L$5),
   AND($H7684=$K$6, $I7684=$L$7),
   AND($H7684=$K$4, $I7684=$L$6),
), 0, 1)</f>
        <v>1</v>
      </c>
      <c r="N7684" s="15" t="str">
        <f t="shared" ref="N7684:N7747" si="361">A7684 &amp; "-" &amp; J7684</f>
        <v>-</v>
      </c>
      <c r="O7684" s="150">
        <f t="shared" ref="O7684:O7747" si="362">IF(AND(M7684&lt;&gt;0, P7684="ANO"), 1, 0)</f>
        <v>0</v>
      </c>
      <c r="P7684" s="15" t="str">
        <f>IF(COUNTIF('Personálie dobrovolníků '!U:X,N7684)&gt;0,"ANO","")</f>
        <v/>
      </c>
      <c r="Q7684" s="15"/>
    </row>
    <row r="7685" spans="2:17" s="25" customFormat="1" x14ac:dyDescent="0.3">
      <c r="B7685" s="15" t="str">
        <f>IF(A7685="","",VLOOKUP(A7685,Tabulka3[[Číslo smlouvy   u pravidelné činnosti]:[Příjmení]],3,0))</f>
        <v/>
      </c>
      <c r="C7685" s="15" t="str">
        <f>IF(A7685="","",VLOOKUP(A7685,Tabulka3[[Číslo smlouvy   u pravidelné činnosti]:[Příjmení]],4,0))</f>
        <v/>
      </c>
      <c r="F7685" s="94"/>
      <c r="H7685" s="113"/>
      <c r="I7685" s="113"/>
      <c r="K7685" s="15"/>
      <c r="L7685" s="15"/>
      <c r="M7685" s="15">
        <f t="shared" si="360"/>
        <v>1</v>
      </c>
      <c r="N7685" s="15" t="str">
        <f t="shared" si="361"/>
        <v>-</v>
      </c>
      <c r="O7685" s="150">
        <f t="shared" si="362"/>
        <v>0</v>
      </c>
      <c r="P7685" s="15" t="str">
        <f>IF(COUNTIF('Personálie dobrovolníků '!U:X,N7685)&gt;0,"ANO","")</f>
        <v/>
      </c>
      <c r="Q7685" s="15"/>
    </row>
    <row r="7686" spans="2:17" s="25" customFormat="1" x14ac:dyDescent="0.3">
      <c r="B7686" s="15" t="str">
        <f>IF(A7686="","",VLOOKUP(A7686,Tabulka3[[Číslo smlouvy   u pravidelné činnosti]:[Příjmení]],3,0))</f>
        <v/>
      </c>
      <c r="C7686" s="15" t="str">
        <f>IF(A7686="","",VLOOKUP(A7686,Tabulka3[[Číslo smlouvy   u pravidelné činnosti]:[Příjmení]],4,0))</f>
        <v/>
      </c>
      <c r="F7686" s="94"/>
      <c r="H7686" s="113"/>
      <c r="I7686" s="113"/>
      <c r="K7686" s="15"/>
      <c r="L7686" s="15"/>
      <c r="M7686" s="15">
        <f t="shared" si="360"/>
        <v>1</v>
      </c>
      <c r="N7686" s="15" t="str">
        <f t="shared" si="361"/>
        <v>-</v>
      </c>
      <c r="O7686" s="150">
        <f t="shared" si="362"/>
        <v>0</v>
      </c>
      <c r="P7686" s="15" t="str">
        <f>IF(COUNTIF('Personálie dobrovolníků '!U:X,N7686)&gt;0,"ANO","")</f>
        <v/>
      </c>
      <c r="Q7686" s="15"/>
    </row>
    <row r="7687" spans="2:17" s="25" customFormat="1" x14ac:dyDescent="0.3">
      <c r="B7687" s="15" t="str">
        <f>IF(A7687="","",VLOOKUP(A7687,Tabulka3[[Číslo smlouvy   u pravidelné činnosti]:[Příjmení]],3,0))</f>
        <v/>
      </c>
      <c r="C7687" s="15" t="str">
        <f>IF(A7687="","",VLOOKUP(A7687,Tabulka3[[Číslo smlouvy   u pravidelné činnosti]:[Příjmení]],4,0))</f>
        <v/>
      </c>
      <c r="F7687" s="94"/>
      <c r="H7687" s="113"/>
      <c r="I7687" s="113"/>
      <c r="K7687" s="15"/>
      <c r="L7687" s="15"/>
      <c r="M7687" s="15">
        <f t="shared" si="360"/>
        <v>1</v>
      </c>
      <c r="N7687" s="15" t="str">
        <f t="shared" si="361"/>
        <v>-</v>
      </c>
      <c r="O7687" s="150">
        <f t="shared" si="362"/>
        <v>0</v>
      </c>
      <c r="P7687" s="15" t="str">
        <f>IF(COUNTIF('Personálie dobrovolníků '!U:X,N7687)&gt;0,"ANO","")</f>
        <v/>
      </c>
      <c r="Q7687" s="15"/>
    </row>
    <row r="7688" spans="2:17" s="25" customFormat="1" x14ac:dyDescent="0.3">
      <c r="B7688" s="15" t="str">
        <f>IF(A7688="","",VLOOKUP(A7688,Tabulka3[[Číslo smlouvy   u pravidelné činnosti]:[Příjmení]],3,0))</f>
        <v/>
      </c>
      <c r="C7688" s="15" t="str">
        <f>IF(A7688="","",VLOOKUP(A7688,Tabulka3[[Číslo smlouvy   u pravidelné činnosti]:[Příjmení]],4,0))</f>
        <v/>
      </c>
      <c r="F7688" s="94"/>
      <c r="H7688" s="113"/>
      <c r="I7688" s="113"/>
      <c r="K7688" s="15"/>
      <c r="L7688" s="15"/>
      <c r="M7688" s="15">
        <f t="shared" si="360"/>
        <v>1</v>
      </c>
      <c r="N7688" s="15" t="str">
        <f t="shared" si="361"/>
        <v>-</v>
      </c>
      <c r="O7688" s="150">
        <f t="shared" si="362"/>
        <v>0</v>
      </c>
      <c r="P7688" s="15" t="str">
        <f>IF(COUNTIF('Personálie dobrovolníků '!U:X,N7688)&gt;0,"ANO","")</f>
        <v/>
      </c>
      <c r="Q7688" s="15"/>
    </row>
    <row r="7689" spans="2:17" s="25" customFormat="1" x14ac:dyDescent="0.3">
      <c r="B7689" s="15" t="str">
        <f>IF(A7689="","",VLOOKUP(A7689,Tabulka3[[Číslo smlouvy   u pravidelné činnosti]:[Příjmení]],3,0))</f>
        <v/>
      </c>
      <c r="C7689" s="15" t="str">
        <f>IF(A7689="","",VLOOKUP(A7689,Tabulka3[[Číslo smlouvy   u pravidelné činnosti]:[Příjmení]],4,0))</f>
        <v/>
      </c>
      <c r="F7689" s="94"/>
      <c r="H7689" s="113"/>
      <c r="I7689" s="113"/>
      <c r="K7689" s="15"/>
      <c r="L7689" s="15"/>
      <c r="M7689" s="15">
        <f t="shared" si="360"/>
        <v>1</v>
      </c>
      <c r="N7689" s="15" t="str">
        <f t="shared" si="361"/>
        <v>-</v>
      </c>
      <c r="O7689" s="150">
        <f t="shared" si="362"/>
        <v>0</v>
      </c>
      <c r="P7689" s="15" t="str">
        <f>IF(COUNTIF('Personálie dobrovolníků '!U:X,N7689)&gt;0,"ANO","")</f>
        <v/>
      </c>
      <c r="Q7689" s="15"/>
    </row>
    <row r="7690" spans="2:17" s="25" customFormat="1" x14ac:dyDescent="0.3">
      <c r="B7690" s="15" t="str">
        <f>IF(A7690="","",VLOOKUP(A7690,Tabulka3[[Číslo smlouvy   u pravidelné činnosti]:[Příjmení]],3,0))</f>
        <v/>
      </c>
      <c r="C7690" s="15" t="str">
        <f>IF(A7690="","",VLOOKUP(A7690,Tabulka3[[Číslo smlouvy   u pravidelné činnosti]:[Příjmení]],4,0))</f>
        <v/>
      </c>
      <c r="F7690" s="94"/>
      <c r="H7690" s="113"/>
      <c r="I7690" s="113"/>
      <c r="K7690" s="15"/>
      <c r="L7690" s="15"/>
      <c r="M7690" s="15">
        <f t="shared" si="360"/>
        <v>1</v>
      </c>
      <c r="N7690" s="15" t="str">
        <f t="shared" si="361"/>
        <v>-</v>
      </c>
      <c r="O7690" s="150">
        <f t="shared" si="362"/>
        <v>0</v>
      </c>
      <c r="P7690" s="15" t="str">
        <f>IF(COUNTIF('Personálie dobrovolníků '!U:X,N7690)&gt;0,"ANO","")</f>
        <v/>
      </c>
      <c r="Q7690" s="15"/>
    </row>
    <row r="7691" spans="2:17" s="25" customFormat="1" x14ac:dyDescent="0.3">
      <c r="B7691" s="15" t="str">
        <f>IF(A7691="","",VLOOKUP(A7691,Tabulka3[[Číslo smlouvy   u pravidelné činnosti]:[Příjmení]],3,0))</f>
        <v/>
      </c>
      <c r="C7691" s="15" t="str">
        <f>IF(A7691="","",VLOOKUP(A7691,Tabulka3[[Číslo smlouvy   u pravidelné činnosti]:[Příjmení]],4,0))</f>
        <v/>
      </c>
      <c r="F7691" s="94"/>
      <c r="H7691" s="113"/>
      <c r="I7691" s="113"/>
      <c r="K7691" s="15"/>
      <c r="L7691" s="15"/>
      <c r="M7691" s="15">
        <f t="shared" si="360"/>
        <v>1</v>
      </c>
      <c r="N7691" s="15" t="str">
        <f t="shared" si="361"/>
        <v>-</v>
      </c>
      <c r="O7691" s="150">
        <f t="shared" si="362"/>
        <v>0</v>
      </c>
      <c r="P7691" s="15" t="str">
        <f>IF(COUNTIF('Personálie dobrovolníků '!U:X,N7691)&gt;0,"ANO","")</f>
        <v/>
      </c>
      <c r="Q7691" s="15"/>
    </row>
    <row r="7692" spans="2:17" s="25" customFormat="1" x14ac:dyDescent="0.3">
      <c r="B7692" s="15" t="str">
        <f>IF(A7692="","",VLOOKUP(A7692,Tabulka3[[Číslo smlouvy   u pravidelné činnosti]:[Příjmení]],3,0))</f>
        <v/>
      </c>
      <c r="C7692" s="15" t="str">
        <f>IF(A7692="","",VLOOKUP(A7692,Tabulka3[[Číslo smlouvy   u pravidelné činnosti]:[Příjmení]],4,0))</f>
        <v/>
      </c>
      <c r="F7692" s="94"/>
      <c r="H7692" s="113"/>
      <c r="I7692" s="113"/>
      <c r="K7692" s="15"/>
      <c r="L7692" s="15"/>
      <c r="M7692" s="15">
        <f t="shared" si="360"/>
        <v>1</v>
      </c>
      <c r="N7692" s="15" t="str">
        <f t="shared" si="361"/>
        <v>-</v>
      </c>
      <c r="O7692" s="150">
        <f t="shared" si="362"/>
        <v>0</v>
      </c>
      <c r="P7692" s="15" t="str">
        <f>IF(COUNTIF('Personálie dobrovolníků '!U:X,N7692)&gt;0,"ANO","")</f>
        <v/>
      </c>
      <c r="Q7692" s="15"/>
    </row>
    <row r="7693" spans="2:17" s="25" customFormat="1" x14ac:dyDescent="0.3">
      <c r="B7693" s="15" t="str">
        <f>IF(A7693="","",VLOOKUP(A7693,Tabulka3[[Číslo smlouvy   u pravidelné činnosti]:[Příjmení]],3,0))</f>
        <v/>
      </c>
      <c r="C7693" s="15" t="str">
        <f>IF(A7693="","",VLOOKUP(A7693,Tabulka3[[Číslo smlouvy   u pravidelné činnosti]:[Příjmení]],4,0))</f>
        <v/>
      </c>
      <c r="F7693" s="94"/>
      <c r="H7693" s="113"/>
      <c r="I7693" s="113"/>
      <c r="K7693" s="15"/>
      <c r="L7693" s="15"/>
      <c r="M7693" s="15">
        <f t="shared" si="360"/>
        <v>1</v>
      </c>
      <c r="N7693" s="15" t="str">
        <f t="shared" si="361"/>
        <v>-</v>
      </c>
      <c r="O7693" s="150">
        <f t="shared" si="362"/>
        <v>0</v>
      </c>
      <c r="P7693" s="15" t="str">
        <f>IF(COUNTIF('Personálie dobrovolníků '!U:X,N7693)&gt;0,"ANO","")</f>
        <v/>
      </c>
      <c r="Q7693" s="15"/>
    </row>
    <row r="7694" spans="2:17" s="25" customFormat="1" x14ac:dyDescent="0.3">
      <c r="B7694" s="15" t="str">
        <f>IF(A7694="","",VLOOKUP(A7694,Tabulka3[[Číslo smlouvy   u pravidelné činnosti]:[Příjmení]],3,0))</f>
        <v/>
      </c>
      <c r="C7694" s="15" t="str">
        <f>IF(A7694="","",VLOOKUP(A7694,Tabulka3[[Číslo smlouvy   u pravidelné činnosti]:[Příjmení]],4,0))</f>
        <v/>
      </c>
      <c r="F7694" s="94"/>
      <c r="H7694" s="113"/>
      <c r="I7694" s="113"/>
      <c r="K7694" s="15"/>
      <c r="L7694" s="15"/>
      <c r="M7694" s="15">
        <f t="shared" si="360"/>
        <v>1</v>
      </c>
      <c r="N7694" s="15" t="str">
        <f t="shared" si="361"/>
        <v>-</v>
      </c>
      <c r="O7694" s="150">
        <f t="shared" si="362"/>
        <v>0</v>
      </c>
      <c r="P7694" s="15" t="str">
        <f>IF(COUNTIF('Personálie dobrovolníků '!U:X,N7694)&gt;0,"ANO","")</f>
        <v/>
      </c>
      <c r="Q7694" s="15"/>
    </row>
    <row r="7695" spans="2:17" s="25" customFormat="1" x14ac:dyDescent="0.3">
      <c r="B7695" s="15" t="str">
        <f>IF(A7695="","",VLOOKUP(A7695,Tabulka3[[Číslo smlouvy   u pravidelné činnosti]:[Příjmení]],3,0))</f>
        <v/>
      </c>
      <c r="C7695" s="15" t="str">
        <f>IF(A7695="","",VLOOKUP(A7695,Tabulka3[[Číslo smlouvy   u pravidelné činnosti]:[Příjmení]],4,0))</f>
        <v/>
      </c>
      <c r="F7695" s="94"/>
      <c r="H7695" s="113"/>
      <c r="I7695" s="113"/>
      <c r="K7695" s="15"/>
      <c r="L7695" s="15"/>
      <c r="M7695" s="15">
        <f t="shared" si="360"/>
        <v>1</v>
      </c>
      <c r="N7695" s="15" t="str">
        <f t="shared" si="361"/>
        <v>-</v>
      </c>
      <c r="O7695" s="150">
        <f t="shared" si="362"/>
        <v>0</v>
      </c>
      <c r="P7695" s="15" t="str">
        <f>IF(COUNTIF('Personálie dobrovolníků '!U:X,N7695)&gt;0,"ANO","")</f>
        <v/>
      </c>
      <c r="Q7695" s="15"/>
    </row>
    <row r="7696" spans="2:17" s="25" customFormat="1" x14ac:dyDescent="0.3">
      <c r="B7696" s="15" t="str">
        <f>IF(A7696="","",VLOOKUP(A7696,Tabulka3[[Číslo smlouvy   u pravidelné činnosti]:[Příjmení]],3,0))</f>
        <v/>
      </c>
      <c r="C7696" s="15" t="str">
        <f>IF(A7696="","",VLOOKUP(A7696,Tabulka3[[Číslo smlouvy   u pravidelné činnosti]:[Příjmení]],4,0))</f>
        <v/>
      </c>
      <c r="F7696" s="94"/>
      <c r="H7696" s="113"/>
      <c r="I7696" s="113"/>
      <c r="K7696" s="15"/>
      <c r="L7696" s="15"/>
      <c r="M7696" s="15">
        <f t="shared" si="360"/>
        <v>1</v>
      </c>
      <c r="N7696" s="15" t="str">
        <f t="shared" si="361"/>
        <v>-</v>
      </c>
      <c r="O7696" s="150">
        <f t="shared" si="362"/>
        <v>0</v>
      </c>
      <c r="P7696" s="15" t="str">
        <f>IF(COUNTIF('Personálie dobrovolníků '!U:X,N7696)&gt;0,"ANO","")</f>
        <v/>
      </c>
      <c r="Q7696" s="15"/>
    </row>
    <row r="7697" spans="2:17" s="25" customFormat="1" x14ac:dyDescent="0.3">
      <c r="B7697" s="15" t="str">
        <f>IF(A7697="","",VLOOKUP(A7697,Tabulka3[[Číslo smlouvy   u pravidelné činnosti]:[Příjmení]],3,0))</f>
        <v/>
      </c>
      <c r="C7697" s="15" t="str">
        <f>IF(A7697="","",VLOOKUP(A7697,Tabulka3[[Číslo smlouvy   u pravidelné činnosti]:[Příjmení]],4,0))</f>
        <v/>
      </c>
      <c r="F7697" s="94"/>
      <c r="H7697" s="113"/>
      <c r="I7697" s="113"/>
      <c r="K7697" s="15"/>
      <c r="L7697" s="15"/>
      <c r="M7697" s="15">
        <f t="shared" si="360"/>
        <v>1</v>
      </c>
      <c r="N7697" s="15" t="str">
        <f t="shared" si="361"/>
        <v>-</v>
      </c>
      <c r="O7697" s="150">
        <f t="shared" si="362"/>
        <v>0</v>
      </c>
      <c r="P7697" s="15" t="str">
        <f>IF(COUNTIF('Personálie dobrovolníků '!U:X,N7697)&gt;0,"ANO","")</f>
        <v/>
      </c>
      <c r="Q7697" s="15"/>
    </row>
    <row r="7698" spans="2:17" s="25" customFormat="1" x14ac:dyDescent="0.3">
      <c r="B7698" s="15" t="str">
        <f>IF(A7698="","",VLOOKUP(A7698,Tabulka3[[Číslo smlouvy   u pravidelné činnosti]:[Příjmení]],3,0))</f>
        <v/>
      </c>
      <c r="C7698" s="15" t="str">
        <f>IF(A7698="","",VLOOKUP(A7698,Tabulka3[[Číslo smlouvy   u pravidelné činnosti]:[Příjmení]],4,0))</f>
        <v/>
      </c>
      <c r="F7698" s="94"/>
      <c r="H7698" s="113"/>
      <c r="I7698" s="113"/>
      <c r="K7698" s="15"/>
      <c r="L7698" s="15"/>
      <c r="M7698" s="15">
        <f t="shared" si="360"/>
        <v>1</v>
      </c>
      <c r="N7698" s="15" t="str">
        <f t="shared" si="361"/>
        <v>-</v>
      </c>
      <c r="O7698" s="150">
        <f t="shared" si="362"/>
        <v>0</v>
      </c>
      <c r="P7698" s="15" t="str">
        <f>IF(COUNTIF('Personálie dobrovolníků '!U:X,N7698)&gt;0,"ANO","")</f>
        <v/>
      </c>
      <c r="Q7698" s="15"/>
    </row>
    <row r="7699" spans="2:17" s="25" customFormat="1" x14ac:dyDescent="0.3">
      <c r="B7699" s="15" t="str">
        <f>IF(A7699="","",VLOOKUP(A7699,Tabulka3[[Číslo smlouvy   u pravidelné činnosti]:[Příjmení]],3,0))</f>
        <v/>
      </c>
      <c r="C7699" s="15" t="str">
        <f>IF(A7699="","",VLOOKUP(A7699,Tabulka3[[Číslo smlouvy   u pravidelné činnosti]:[Příjmení]],4,0))</f>
        <v/>
      </c>
      <c r="F7699" s="94"/>
      <c r="H7699" s="113"/>
      <c r="I7699" s="113"/>
      <c r="K7699" s="15"/>
      <c r="L7699" s="15"/>
      <c r="M7699" s="15">
        <f t="shared" si="360"/>
        <v>1</v>
      </c>
      <c r="N7699" s="15" t="str">
        <f t="shared" si="361"/>
        <v>-</v>
      </c>
      <c r="O7699" s="150">
        <f t="shared" si="362"/>
        <v>0</v>
      </c>
      <c r="P7699" s="15" t="str">
        <f>IF(COUNTIF('Personálie dobrovolníků '!U:X,N7699)&gt;0,"ANO","")</f>
        <v/>
      </c>
      <c r="Q7699" s="15"/>
    </row>
    <row r="7700" spans="2:17" s="25" customFormat="1" x14ac:dyDescent="0.3">
      <c r="B7700" s="15" t="str">
        <f>IF(A7700="","",VLOOKUP(A7700,Tabulka3[[Číslo smlouvy   u pravidelné činnosti]:[Příjmení]],3,0))</f>
        <v/>
      </c>
      <c r="C7700" s="15" t="str">
        <f>IF(A7700="","",VLOOKUP(A7700,Tabulka3[[Číslo smlouvy   u pravidelné činnosti]:[Příjmení]],4,0))</f>
        <v/>
      </c>
      <c r="F7700" s="94"/>
      <c r="H7700" s="113"/>
      <c r="I7700" s="113"/>
      <c r="K7700" s="15"/>
      <c r="L7700" s="15"/>
      <c r="M7700" s="15">
        <f t="shared" si="360"/>
        <v>1</v>
      </c>
      <c r="N7700" s="15" t="str">
        <f t="shared" si="361"/>
        <v>-</v>
      </c>
      <c r="O7700" s="150">
        <f t="shared" si="362"/>
        <v>0</v>
      </c>
      <c r="P7700" s="15" t="str">
        <f>IF(COUNTIF('Personálie dobrovolníků '!U:X,N7700)&gt;0,"ANO","")</f>
        <v/>
      </c>
      <c r="Q7700" s="15"/>
    </row>
    <row r="7701" spans="2:17" s="25" customFormat="1" x14ac:dyDescent="0.3">
      <c r="B7701" s="15" t="str">
        <f>IF(A7701="","",VLOOKUP(A7701,Tabulka3[[Číslo smlouvy   u pravidelné činnosti]:[Příjmení]],3,0))</f>
        <v/>
      </c>
      <c r="C7701" s="15" t="str">
        <f>IF(A7701="","",VLOOKUP(A7701,Tabulka3[[Číslo smlouvy   u pravidelné činnosti]:[Příjmení]],4,0))</f>
        <v/>
      </c>
      <c r="F7701" s="94"/>
      <c r="H7701" s="113"/>
      <c r="I7701" s="113"/>
      <c r="K7701" s="15"/>
      <c r="L7701" s="15"/>
      <c r="M7701" s="15">
        <f t="shared" si="360"/>
        <v>1</v>
      </c>
      <c r="N7701" s="15" t="str">
        <f t="shared" si="361"/>
        <v>-</v>
      </c>
      <c r="O7701" s="150">
        <f t="shared" si="362"/>
        <v>0</v>
      </c>
      <c r="P7701" s="15" t="str">
        <f>IF(COUNTIF('Personálie dobrovolníků '!U:X,N7701)&gt;0,"ANO","")</f>
        <v/>
      </c>
      <c r="Q7701" s="15"/>
    </row>
    <row r="7702" spans="2:17" s="25" customFormat="1" x14ac:dyDescent="0.3">
      <c r="B7702" s="15" t="str">
        <f>IF(A7702="","",VLOOKUP(A7702,Tabulka3[[Číslo smlouvy   u pravidelné činnosti]:[Příjmení]],3,0))</f>
        <v/>
      </c>
      <c r="C7702" s="15" t="str">
        <f>IF(A7702="","",VLOOKUP(A7702,Tabulka3[[Číslo smlouvy   u pravidelné činnosti]:[Příjmení]],4,0))</f>
        <v/>
      </c>
      <c r="F7702" s="94"/>
      <c r="H7702" s="113"/>
      <c r="I7702" s="113"/>
      <c r="K7702" s="15"/>
      <c r="L7702" s="15"/>
      <c r="M7702" s="15">
        <f t="shared" si="360"/>
        <v>1</v>
      </c>
      <c r="N7702" s="15" t="str">
        <f t="shared" si="361"/>
        <v>-</v>
      </c>
      <c r="O7702" s="150">
        <f t="shared" si="362"/>
        <v>0</v>
      </c>
      <c r="P7702" s="15" t="str">
        <f>IF(COUNTIF('Personálie dobrovolníků '!U:X,N7702)&gt;0,"ANO","")</f>
        <v/>
      </c>
      <c r="Q7702" s="15"/>
    </row>
    <row r="7703" spans="2:17" s="25" customFormat="1" x14ac:dyDescent="0.3">
      <c r="B7703" s="15" t="str">
        <f>IF(A7703="","",VLOOKUP(A7703,Tabulka3[[Číslo smlouvy   u pravidelné činnosti]:[Příjmení]],3,0))</f>
        <v/>
      </c>
      <c r="C7703" s="15" t="str">
        <f>IF(A7703="","",VLOOKUP(A7703,Tabulka3[[Číslo smlouvy   u pravidelné činnosti]:[Příjmení]],4,0))</f>
        <v/>
      </c>
      <c r="F7703" s="94"/>
      <c r="H7703" s="113"/>
      <c r="I7703" s="113"/>
      <c r="K7703" s="15"/>
      <c r="L7703" s="15"/>
      <c r="M7703" s="15">
        <f t="shared" si="360"/>
        <v>1</v>
      </c>
      <c r="N7703" s="15" t="str">
        <f t="shared" si="361"/>
        <v>-</v>
      </c>
      <c r="O7703" s="150">
        <f t="shared" si="362"/>
        <v>0</v>
      </c>
      <c r="P7703" s="15" t="str">
        <f>IF(COUNTIF('Personálie dobrovolníků '!U:X,N7703)&gt;0,"ANO","")</f>
        <v/>
      </c>
      <c r="Q7703" s="15"/>
    </row>
    <row r="7704" spans="2:17" s="25" customFormat="1" x14ac:dyDescent="0.3">
      <c r="B7704" s="15" t="str">
        <f>IF(A7704="","",VLOOKUP(A7704,Tabulka3[[Číslo smlouvy   u pravidelné činnosti]:[Příjmení]],3,0))</f>
        <v/>
      </c>
      <c r="C7704" s="15" t="str">
        <f>IF(A7704="","",VLOOKUP(A7704,Tabulka3[[Číslo smlouvy   u pravidelné činnosti]:[Příjmení]],4,0))</f>
        <v/>
      </c>
      <c r="F7704" s="94"/>
      <c r="H7704" s="113"/>
      <c r="I7704" s="113"/>
      <c r="K7704" s="15"/>
      <c r="L7704" s="15"/>
      <c r="M7704" s="15">
        <f t="shared" si="360"/>
        <v>1</v>
      </c>
      <c r="N7704" s="15" t="str">
        <f t="shared" si="361"/>
        <v>-</v>
      </c>
      <c r="O7704" s="150">
        <f t="shared" si="362"/>
        <v>0</v>
      </c>
      <c r="P7704" s="15" t="str">
        <f>IF(COUNTIF('Personálie dobrovolníků '!U:X,N7704)&gt;0,"ANO","")</f>
        <v/>
      </c>
      <c r="Q7704" s="15"/>
    </row>
    <row r="7705" spans="2:17" s="25" customFormat="1" x14ac:dyDescent="0.3">
      <c r="B7705" s="15" t="str">
        <f>IF(A7705="","",VLOOKUP(A7705,Tabulka3[[Číslo smlouvy   u pravidelné činnosti]:[Příjmení]],3,0))</f>
        <v/>
      </c>
      <c r="C7705" s="15" t="str">
        <f>IF(A7705="","",VLOOKUP(A7705,Tabulka3[[Číslo smlouvy   u pravidelné činnosti]:[Příjmení]],4,0))</f>
        <v/>
      </c>
      <c r="F7705" s="94"/>
      <c r="H7705" s="113"/>
      <c r="I7705" s="113"/>
      <c r="K7705" s="15"/>
      <c r="L7705" s="15"/>
      <c r="M7705" s="15">
        <f t="shared" si="360"/>
        <v>1</v>
      </c>
      <c r="N7705" s="15" t="str">
        <f t="shared" si="361"/>
        <v>-</v>
      </c>
      <c r="O7705" s="150">
        <f t="shared" si="362"/>
        <v>0</v>
      </c>
      <c r="P7705" s="15" t="str">
        <f>IF(COUNTIF('Personálie dobrovolníků '!U:X,N7705)&gt;0,"ANO","")</f>
        <v/>
      </c>
      <c r="Q7705" s="15"/>
    </row>
    <row r="7706" spans="2:17" s="25" customFormat="1" x14ac:dyDescent="0.3">
      <c r="B7706" s="15" t="str">
        <f>IF(A7706="","",VLOOKUP(A7706,Tabulka3[[Číslo smlouvy   u pravidelné činnosti]:[Příjmení]],3,0))</f>
        <v/>
      </c>
      <c r="C7706" s="15" t="str">
        <f>IF(A7706="","",VLOOKUP(A7706,Tabulka3[[Číslo smlouvy   u pravidelné činnosti]:[Příjmení]],4,0))</f>
        <v/>
      </c>
      <c r="F7706" s="94"/>
      <c r="H7706" s="113"/>
      <c r="I7706" s="113"/>
      <c r="K7706" s="15"/>
      <c r="L7706" s="15"/>
      <c r="M7706" s="15">
        <f t="shared" si="360"/>
        <v>1</v>
      </c>
      <c r="N7706" s="15" t="str">
        <f t="shared" si="361"/>
        <v>-</v>
      </c>
      <c r="O7706" s="150">
        <f t="shared" si="362"/>
        <v>0</v>
      </c>
      <c r="P7706" s="15" t="str">
        <f>IF(COUNTIF('Personálie dobrovolníků '!U:X,N7706)&gt;0,"ANO","")</f>
        <v/>
      </c>
      <c r="Q7706" s="15"/>
    </row>
    <row r="7707" spans="2:17" s="25" customFormat="1" x14ac:dyDescent="0.3">
      <c r="B7707" s="15" t="str">
        <f>IF(A7707="","",VLOOKUP(A7707,Tabulka3[[Číslo smlouvy   u pravidelné činnosti]:[Příjmení]],3,0))</f>
        <v/>
      </c>
      <c r="C7707" s="15" t="str">
        <f>IF(A7707="","",VLOOKUP(A7707,Tabulka3[[Číslo smlouvy   u pravidelné činnosti]:[Příjmení]],4,0))</f>
        <v/>
      </c>
      <c r="F7707" s="94"/>
      <c r="H7707" s="113"/>
      <c r="I7707" s="113"/>
      <c r="K7707" s="15"/>
      <c r="L7707" s="15"/>
      <c r="M7707" s="15">
        <f t="shared" si="360"/>
        <v>1</v>
      </c>
      <c r="N7707" s="15" t="str">
        <f t="shared" si="361"/>
        <v>-</v>
      </c>
      <c r="O7707" s="150">
        <f t="shared" si="362"/>
        <v>0</v>
      </c>
      <c r="P7707" s="15" t="str">
        <f>IF(COUNTIF('Personálie dobrovolníků '!U:X,N7707)&gt;0,"ANO","")</f>
        <v/>
      </c>
      <c r="Q7707" s="15"/>
    </row>
    <row r="7708" spans="2:17" s="25" customFormat="1" x14ac:dyDescent="0.3">
      <c r="B7708" s="15" t="str">
        <f>IF(A7708="","",VLOOKUP(A7708,Tabulka3[[Číslo smlouvy   u pravidelné činnosti]:[Příjmení]],3,0))</f>
        <v/>
      </c>
      <c r="C7708" s="15" t="str">
        <f>IF(A7708="","",VLOOKUP(A7708,Tabulka3[[Číslo smlouvy   u pravidelné činnosti]:[Příjmení]],4,0))</f>
        <v/>
      </c>
      <c r="F7708" s="94"/>
      <c r="H7708" s="113"/>
      <c r="I7708" s="113"/>
      <c r="K7708" s="15"/>
      <c r="L7708" s="15"/>
      <c r="M7708" s="15">
        <f t="shared" si="360"/>
        <v>1</v>
      </c>
      <c r="N7708" s="15" t="str">
        <f t="shared" si="361"/>
        <v>-</v>
      </c>
      <c r="O7708" s="150">
        <f t="shared" si="362"/>
        <v>0</v>
      </c>
      <c r="P7708" s="15" t="str">
        <f>IF(COUNTIF('Personálie dobrovolníků '!U:X,N7708)&gt;0,"ANO","")</f>
        <v/>
      </c>
      <c r="Q7708" s="15"/>
    </row>
    <row r="7709" spans="2:17" s="25" customFormat="1" x14ac:dyDescent="0.3">
      <c r="B7709" s="15" t="str">
        <f>IF(A7709="","",VLOOKUP(A7709,Tabulka3[[Číslo smlouvy   u pravidelné činnosti]:[Příjmení]],3,0))</f>
        <v/>
      </c>
      <c r="C7709" s="15" t="str">
        <f>IF(A7709="","",VLOOKUP(A7709,Tabulka3[[Číslo smlouvy   u pravidelné činnosti]:[Příjmení]],4,0))</f>
        <v/>
      </c>
      <c r="F7709" s="94"/>
      <c r="H7709" s="113"/>
      <c r="I7709" s="113"/>
      <c r="K7709" s="15"/>
      <c r="L7709" s="15"/>
      <c r="M7709" s="15">
        <f t="shared" si="360"/>
        <v>1</v>
      </c>
      <c r="N7709" s="15" t="str">
        <f t="shared" si="361"/>
        <v>-</v>
      </c>
      <c r="O7709" s="150">
        <f t="shared" si="362"/>
        <v>0</v>
      </c>
      <c r="P7709" s="15" t="str">
        <f>IF(COUNTIF('Personálie dobrovolníků '!U:X,N7709)&gt;0,"ANO","")</f>
        <v/>
      </c>
      <c r="Q7709" s="15"/>
    </row>
    <row r="7710" spans="2:17" s="25" customFormat="1" x14ac:dyDescent="0.3">
      <c r="B7710" s="15" t="str">
        <f>IF(A7710="","",VLOOKUP(A7710,Tabulka3[[Číslo smlouvy   u pravidelné činnosti]:[Příjmení]],3,0))</f>
        <v/>
      </c>
      <c r="C7710" s="15" t="str">
        <f>IF(A7710="","",VLOOKUP(A7710,Tabulka3[[Číslo smlouvy   u pravidelné činnosti]:[Příjmení]],4,0))</f>
        <v/>
      </c>
      <c r="F7710" s="94"/>
      <c r="H7710" s="113"/>
      <c r="I7710" s="113"/>
      <c r="K7710" s="15"/>
      <c r="L7710" s="15"/>
      <c r="M7710" s="15">
        <f t="shared" si="360"/>
        <v>1</v>
      </c>
      <c r="N7710" s="15" t="str">
        <f t="shared" si="361"/>
        <v>-</v>
      </c>
      <c r="O7710" s="150">
        <f t="shared" si="362"/>
        <v>0</v>
      </c>
      <c r="P7710" s="15" t="str">
        <f>IF(COUNTIF('Personálie dobrovolníků '!U:X,N7710)&gt;0,"ANO","")</f>
        <v/>
      </c>
      <c r="Q7710" s="15"/>
    </row>
    <row r="7711" spans="2:17" s="25" customFormat="1" x14ac:dyDescent="0.3">
      <c r="B7711" s="15" t="str">
        <f>IF(A7711="","",VLOOKUP(A7711,Tabulka3[[Číslo smlouvy   u pravidelné činnosti]:[Příjmení]],3,0))</f>
        <v/>
      </c>
      <c r="C7711" s="15" t="str">
        <f>IF(A7711="","",VLOOKUP(A7711,Tabulka3[[Číslo smlouvy   u pravidelné činnosti]:[Příjmení]],4,0))</f>
        <v/>
      </c>
      <c r="F7711" s="94"/>
      <c r="H7711" s="113"/>
      <c r="I7711" s="113"/>
      <c r="K7711" s="15"/>
      <c r="L7711" s="15"/>
      <c r="M7711" s="15">
        <f t="shared" si="360"/>
        <v>1</v>
      </c>
      <c r="N7711" s="15" t="str">
        <f t="shared" si="361"/>
        <v>-</v>
      </c>
      <c r="O7711" s="150">
        <f t="shared" si="362"/>
        <v>0</v>
      </c>
      <c r="P7711" s="15" t="str">
        <f>IF(COUNTIF('Personálie dobrovolníků '!U:X,N7711)&gt;0,"ANO","")</f>
        <v/>
      </c>
      <c r="Q7711" s="15"/>
    </row>
    <row r="7712" spans="2:17" s="25" customFormat="1" x14ac:dyDescent="0.3">
      <c r="B7712" s="15" t="str">
        <f>IF(A7712="","",VLOOKUP(A7712,Tabulka3[[Číslo smlouvy   u pravidelné činnosti]:[Příjmení]],3,0))</f>
        <v/>
      </c>
      <c r="C7712" s="15" t="str">
        <f>IF(A7712="","",VLOOKUP(A7712,Tabulka3[[Číslo smlouvy   u pravidelné činnosti]:[Příjmení]],4,0))</f>
        <v/>
      </c>
      <c r="F7712" s="94"/>
      <c r="H7712" s="113"/>
      <c r="I7712" s="113"/>
      <c r="K7712" s="15"/>
      <c r="L7712" s="15"/>
      <c r="M7712" s="15">
        <f t="shared" si="360"/>
        <v>1</v>
      </c>
      <c r="N7712" s="15" t="str">
        <f t="shared" si="361"/>
        <v>-</v>
      </c>
      <c r="O7712" s="150">
        <f t="shared" si="362"/>
        <v>0</v>
      </c>
      <c r="P7712" s="15" t="str">
        <f>IF(COUNTIF('Personálie dobrovolníků '!U:X,N7712)&gt;0,"ANO","")</f>
        <v/>
      </c>
      <c r="Q7712" s="15"/>
    </row>
    <row r="7713" spans="2:17" s="25" customFormat="1" x14ac:dyDescent="0.3">
      <c r="B7713" s="15" t="str">
        <f>IF(A7713="","",VLOOKUP(A7713,Tabulka3[[Číslo smlouvy   u pravidelné činnosti]:[Příjmení]],3,0))</f>
        <v/>
      </c>
      <c r="C7713" s="15" t="str">
        <f>IF(A7713="","",VLOOKUP(A7713,Tabulka3[[Číslo smlouvy   u pravidelné činnosti]:[Příjmení]],4,0))</f>
        <v/>
      </c>
      <c r="F7713" s="94"/>
      <c r="H7713" s="113"/>
      <c r="I7713" s="113"/>
      <c r="K7713" s="15"/>
      <c r="L7713" s="15"/>
      <c r="M7713" s="15">
        <f t="shared" si="360"/>
        <v>1</v>
      </c>
      <c r="N7713" s="15" t="str">
        <f t="shared" si="361"/>
        <v>-</v>
      </c>
      <c r="O7713" s="150">
        <f t="shared" si="362"/>
        <v>0</v>
      </c>
      <c r="P7713" s="15" t="str">
        <f>IF(COUNTIF('Personálie dobrovolníků '!U:X,N7713)&gt;0,"ANO","")</f>
        <v/>
      </c>
      <c r="Q7713" s="15"/>
    </row>
    <row r="7714" spans="2:17" s="25" customFormat="1" x14ac:dyDescent="0.3">
      <c r="B7714" s="15" t="str">
        <f>IF(A7714="","",VLOOKUP(A7714,Tabulka3[[Číslo smlouvy   u pravidelné činnosti]:[Příjmení]],3,0))</f>
        <v/>
      </c>
      <c r="C7714" s="15" t="str">
        <f>IF(A7714="","",VLOOKUP(A7714,Tabulka3[[Číslo smlouvy   u pravidelné činnosti]:[Příjmení]],4,0))</f>
        <v/>
      </c>
      <c r="F7714" s="94"/>
      <c r="H7714" s="113"/>
      <c r="I7714" s="113"/>
      <c r="K7714" s="15"/>
      <c r="L7714" s="15"/>
      <c r="M7714" s="15">
        <f t="shared" si="360"/>
        <v>1</v>
      </c>
      <c r="N7714" s="15" t="str">
        <f t="shared" si="361"/>
        <v>-</v>
      </c>
      <c r="O7714" s="150">
        <f t="shared" si="362"/>
        <v>0</v>
      </c>
      <c r="P7714" s="15" t="str">
        <f>IF(COUNTIF('Personálie dobrovolníků '!U:X,N7714)&gt;0,"ANO","")</f>
        <v/>
      </c>
      <c r="Q7714" s="15"/>
    </row>
    <row r="7715" spans="2:17" s="25" customFormat="1" x14ac:dyDescent="0.3">
      <c r="B7715" s="15" t="str">
        <f>IF(A7715="","",VLOOKUP(A7715,Tabulka3[[Číslo smlouvy   u pravidelné činnosti]:[Příjmení]],3,0))</f>
        <v/>
      </c>
      <c r="C7715" s="15" t="str">
        <f>IF(A7715="","",VLOOKUP(A7715,Tabulka3[[Číslo smlouvy   u pravidelné činnosti]:[Příjmení]],4,0))</f>
        <v/>
      </c>
      <c r="F7715" s="94"/>
      <c r="H7715" s="113"/>
      <c r="I7715" s="113"/>
      <c r="K7715" s="15"/>
      <c r="L7715" s="15"/>
      <c r="M7715" s="15">
        <f t="shared" si="360"/>
        <v>1</v>
      </c>
      <c r="N7715" s="15" t="str">
        <f t="shared" si="361"/>
        <v>-</v>
      </c>
      <c r="O7715" s="150">
        <f t="shared" si="362"/>
        <v>0</v>
      </c>
      <c r="P7715" s="15" t="str">
        <f>IF(COUNTIF('Personálie dobrovolníků '!U:X,N7715)&gt;0,"ANO","")</f>
        <v/>
      </c>
      <c r="Q7715" s="15"/>
    </row>
    <row r="7716" spans="2:17" s="25" customFormat="1" x14ac:dyDescent="0.3">
      <c r="B7716" s="15" t="str">
        <f>IF(A7716="","",VLOOKUP(A7716,Tabulka3[[Číslo smlouvy   u pravidelné činnosti]:[Příjmení]],3,0))</f>
        <v/>
      </c>
      <c r="C7716" s="15" t="str">
        <f>IF(A7716="","",VLOOKUP(A7716,Tabulka3[[Číslo smlouvy   u pravidelné činnosti]:[Příjmení]],4,0))</f>
        <v/>
      </c>
      <c r="F7716" s="94"/>
      <c r="H7716" s="113"/>
      <c r="I7716" s="113"/>
      <c r="K7716" s="15"/>
      <c r="L7716" s="15"/>
      <c r="M7716" s="15">
        <f t="shared" si="360"/>
        <v>1</v>
      </c>
      <c r="N7716" s="15" t="str">
        <f t="shared" si="361"/>
        <v>-</v>
      </c>
      <c r="O7716" s="150">
        <f t="shared" si="362"/>
        <v>0</v>
      </c>
      <c r="P7716" s="15" t="str">
        <f>IF(COUNTIF('Personálie dobrovolníků '!U:X,N7716)&gt;0,"ANO","")</f>
        <v/>
      </c>
      <c r="Q7716" s="15"/>
    </row>
    <row r="7717" spans="2:17" s="25" customFormat="1" x14ac:dyDescent="0.3">
      <c r="B7717" s="15" t="str">
        <f>IF(A7717="","",VLOOKUP(A7717,Tabulka3[[Číslo smlouvy   u pravidelné činnosti]:[Příjmení]],3,0))</f>
        <v/>
      </c>
      <c r="C7717" s="15" t="str">
        <f>IF(A7717="","",VLOOKUP(A7717,Tabulka3[[Číslo smlouvy   u pravidelné činnosti]:[Příjmení]],4,0))</f>
        <v/>
      </c>
      <c r="F7717" s="94"/>
      <c r="H7717" s="113"/>
      <c r="I7717" s="113"/>
      <c r="K7717" s="15"/>
      <c r="L7717" s="15"/>
      <c r="M7717" s="15">
        <f t="shared" si="360"/>
        <v>1</v>
      </c>
      <c r="N7717" s="15" t="str">
        <f t="shared" si="361"/>
        <v>-</v>
      </c>
      <c r="O7717" s="150">
        <f t="shared" si="362"/>
        <v>0</v>
      </c>
      <c r="P7717" s="15" t="str">
        <f>IF(COUNTIF('Personálie dobrovolníků '!U:X,N7717)&gt;0,"ANO","")</f>
        <v/>
      </c>
      <c r="Q7717" s="15"/>
    </row>
    <row r="7718" spans="2:17" s="25" customFormat="1" x14ac:dyDescent="0.3">
      <c r="B7718" s="15" t="str">
        <f>IF(A7718="","",VLOOKUP(A7718,Tabulka3[[Číslo smlouvy   u pravidelné činnosti]:[Příjmení]],3,0))</f>
        <v/>
      </c>
      <c r="C7718" s="15" t="str">
        <f>IF(A7718="","",VLOOKUP(A7718,Tabulka3[[Číslo smlouvy   u pravidelné činnosti]:[Příjmení]],4,0))</f>
        <v/>
      </c>
      <c r="F7718" s="94"/>
      <c r="H7718" s="113"/>
      <c r="I7718" s="113"/>
      <c r="K7718" s="15"/>
      <c r="L7718" s="15"/>
      <c r="M7718" s="15">
        <f t="shared" si="360"/>
        <v>1</v>
      </c>
      <c r="N7718" s="15" t="str">
        <f t="shared" si="361"/>
        <v>-</v>
      </c>
      <c r="O7718" s="150">
        <f t="shared" si="362"/>
        <v>0</v>
      </c>
      <c r="P7718" s="15" t="str">
        <f>IF(COUNTIF('Personálie dobrovolníků '!U:X,N7718)&gt;0,"ANO","")</f>
        <v/>
      </c>
      <c r="Q7718" s="15"/>
    </row>
    <row r="7719" spans="2:17" s="25" customFormat="1" x14ac:dyDescent="0.3">
      <c r="B7719" s="15" t="str">
        <f>IF(A7719="","",VLOOKUP(A7719,Tabulka3[[Číslo smlouvy   u pravidelné činnosti]:[Příjmení]],3,0))</f>
        <v/>
      </c>
      <c r="C7719" s="15" t="str">
        <f>IF(A7719="","",VLOOKUP(A7719,Tabulka3[[Číslo smlouvy   u pravidelné činnosti]:[Příjmení]],4,0))</f>
        <v/>
      </c>
      <c r="F7719" s="94"/>
      <c r="H7719" s="113"/>
      <c r="I7719" s="113"/>
      <c r="K7719" s="15"/>
      <c r="L7719" s="15"/>
      <c r="M7719" s="15">
        <f t="shared" si="360"/>
        <v>1</v>
      </c>
      <c r="N7719" s="15" t="str">
        <f t="shared" si="361"/>
        <v>-</v>
      </c>
      <c r="O7719" s="150">
        <f t="shared" si="362"/>
        <v>0</v>
      </c>
      <c r="P7719" s="15" t="str">
        <f>IF(COUNTIF('Personálie dobrovolníků '!U:X,N7719)&gt;0,"ANO","")</f>
        <v/>
      </c>
      <c r="Q7719" s="15"/>
    </row>
    <row r="7720" spans="2:17" s="25" customFormat="1" x14ac:dyDescent="0.3">
      <c r="B7720" s="15" t="str">
        <f>IF(A7720="","",VLOOKUP(A7720,Tabulka3[[Číslo smlouvy   u pravidelné činnosti]:[Příjmení]],3,0))</f>
        <v/>
      </c>
      <c r="C7720" s="15" t="str">
        <f>IF(A7720="","",VLOOKUP(A7720,Tabulka3[[Číslo smlouvy   u pravidelné činnosti]:[Příjmení]],4,0))</f>
        <v/>
      </c>
      <c r="F7720" s="94"/>
      <c r="H7720" s="113"/>
      <c r="I7720" s="113"/>
      <c r="K7720" s="15"/>
      <c r="L7720" s="15"/>
      <c r="M7720" s="15">
        <f t="shared" si="360"/>
        <v>1</v>
      </c>
      <c r="N7720" s="15" t="str">
        <f t="shared" si="361"/>
        <v>-</v>
      </c>
      <c r="O7720" s="150">
        <f t="shared" si="362"/>
        <v>0</v>
      </c>
      <c r="P7720" s="15" t="str">
        <f>IF(COUNTIF('Personálie dobrovolníků '!U:X,N7720)&gt;0,"ANO","")</f>
        <v/>
      </c>
      <c r="Q7720" s="15"/>
    </row>
    <row r="7721" spans="2:17" s="25" customFormat="1" x14ac:dyDescent="0.3">
      <c r="B7721" s="15" t="str">
        <f>IF(A7721="","",VLOOKUP(A7721,Tabulka3[[Číslo smlouvy   u pravidelné činnosti]:[Příjmení]],3,0))</f>
        <v/>
      </c>
      <c r="C7721" s="15" t="str">
        <f>IF(A7721="","",VLOOKUP(A7721,Tabulka3[[Číslo smlouvy   u pravidelné činnosti]:[Příjmení]],4,0))</f>
        <v/>
      </c>
      <c r="F7721" s="94"/>
      <c r="H7721" s="113"/>
      <c r="I7721" s="113"/>
      <c r="K7721" s="15"/>
      <c r="L7721" s="15"/>
      <c r="M7721" s="15">
        <f t="shared" si="360"/>
        <v>1</v>
      </c>
      <c r="N7721" s="15" t="str">
        <f t="shared" si="361"/>
        <v>-</v>
      </c>
      <c r="O7721" s="150">
        <f t="shared" si="362"/>
        <v>0</v>
      </c>
      <c r="P7721" s="15" t="str">
        <f>IF(COUNTIF('Personálie dobrovolníků '!U:X,N7721)&gt;0,"ANO","")</f>
        <v/>
      </c>
      <c r="Q7721" s="15"/>
    </row>
    <row r="7722" spans="2:17" s="25" customFormat="1" x14ac:dyDescent="0.3">
      <c r="B7722" s="15" t="str">
        <f>IF(A7722="","",VLOOKUP(A7722,Tabulka3[[Číslo smlouvy   u pravidelné činnosti]:[Příjmení]],3,0))</f>
        <v/>
      </c>
      <c r="C7722" s="15" t="str">
        <f>IF(A7722="","",VLOOKUP(A7722,Tabulka3[[Číslo smlouvy   u pravidelné činnosti]:[Příjmení]],4,0))</f>
        <v/>
      </c>
      <c r="F7722" s="94"/>
      <c r="H7722" s="113"/>
      <c r="I7722" s="113"/>
      <c r="K7722" s="15"/>
      <c r="L7722" s="15"/>
      <c r="M7722" s="15">
        <f t="shared" si="360"/>
        <v>1</v>
      </c>
      <c r="N7722" s="15" t="str">
        <f t="shared" si="361"/>
        <v>-</v>
      </c>
      <c r="O7722" s="150">
        <f t="shared" si="362"/>
        <v>0</v>
      </c>
      <c r="P7722" s="15" t="str">
        <f>IF(COUNTIF('Personálie dobrovolníků '!U:X,N7722)&gt;0,"ANO","")</f>
        <v/>
      </c>
      <c r="Q7722" s="15"/>
    </row>
    <row r="7723" spans="2:17" s="25" customFormat="1" x14ac:dyDescent="0.3">
      <c r="B7723" s="15" t="str">
        <f>IF(A7723="","",VLOOKUP(A7723,Tabulka3[[Číslo smlouvy   u pravidelné činnosti]:[Příjmení]],3,0))</f>
        <v/>
      </c>
      <c r="C7723" s="15" t="str">
        <f>IF(A7723="","",VLOOKUP(A7723,Tabulka3[[Číslo smlouvy   u pravidelné činnosti]:[Příjmení]],4,0))</f>
        <v/>
      </c>
      <c r="F7723" s="94"/>
      <c r="H7723" s="113"/>
      <c r="I7723" s="113"/>
      <c r="K7723" s="15"/>
      <c r="L7723" s="15"/>
      <c r="M7723" s="15">
        <f t="shared" si="360"/>
        <v>1</v>
      </c>
      <c r="N7723" s="15" t="str">
        <f t="shared" si="361"/>
        <v>-</v>
      </c>
      <c r="O7723" s="150">
        <f t="shared" si="362"/>
        <v>0</v>
      </c>
      <c r="P7723" s="15" t="str">
        <f>IF(COUNTIF('Personálie dobrovolníků '!U:X,N7723)&gt;0,"ANO","")</f>
        <v/>
      </c>
      <c r="Q7723" s="15"/>
    </row>
    <row r="7724" spans="2:17" s="25" customFormat="1" x14ac:dyDescent="0.3">
      <c r="B7724" s="15" t="str">
        <f>IF(A7724="","",VLOOKUP(A7724,Tabulka3[[Číslo smlouvy   u pravidelné činnosti]:[Příjmení]],3,0))</f>
        <v/>
      </c>
      <c r="C7724" s="15" t="str">
        <f>IF(A7724="","",VLOOKUP(A7724,Tabulka3[[Číslo smlouvy   u pravidelné činnosti]:[Příjmení]],4,0))</f>
        <v/>
      </c>
      <c r="F7724" s="94"/>
      <c r="H7724" s="113"/>
      <c r="I7724" s="113"/>
      <c r="K7724" s="15"/>
      <c r="L7724" s="15"/>
      <c r="M7724" s="15">
        <f t="shared" si="360"/>
        <v>1</v>
      </c>
      <c r="N7724" s="15" t="str">
        <f t="shared" si="361"/>
        <v>-</v>
      </c>
      <c r="O7724" s="150">
        <f t="shared" si="362"/>
        <v>0</v>
      </c>
      <c r="P7724" s="15" t="str">
        <f>IF(COUNTIF('Personálie dobrovolníků '!U:X,N7724)&gt;0,"ANO","")</f>
        <v/>
      </c>
      <c r="Q7724" s="15"/>
    </row>
    <row r="7725" spans="2:17" s="25" customFormat="1" x14ac:dyDescent="0.3">
      <c r="B7725" s="15" t="str">
        <f>IF(A7725="","",VLOOKUP(A7725,Tabulka3[[Číslo smlouvy   u pravidelné činnosti]:[Příjmení]],3,0))</f>
        <v/>
      </c>
      <c r="C7725" s="15" t="str">
        <f>IF(A7725="","",VLOOKUP(A7725,Tabulka3[[Číslo smlouvy   u pravidelné činnosti]:[Příjmení]],4,0))</f>
        <v/>
      </c>
      <c r="F7725" s="94"/>
      <c r="H7725" s="113"/>
      <c r="I7725" s="113"/>
      <c r="K7725" s="15"/>
      <c r="L7725" s="15"/>
      <c r="M7725" s="15">
        <f t="shared" si="360"/>
        <v>1</v>
      </c>
      <c r="N7725" s="15" t="str">
        <f t="shared" si="361"/>
        <v>-</v>
      </c>
      <c r="O7725" s="150">
        <f t="shared" si="362"/>
        <v>0</v>
      </c>
      <c r="P7725" s="15" t="str">
        <f>IF(COUNTIF('Personálie dobrovolníků '!U:X,N7725)&gt;0,"ANO","")</f>
        <v/>
      </c>
      <c r="Q7725" s="15"/>
    </row>
    <row r="7726" spans="2:17" s="25" customFormat="1" x14ac:dyDescent="0.3">
      <c r="B7726" s="15" t="str">
        <f>IF(A7726="","",VLOOKUP(A7726,Tabulka3[[Číslo smlouvy   u pravidelné činnosti]:[Příjmení]],3,0))</f>
        <v/>
      </c>
      <c r="C7726" s="15" t="str">
        <f>IF(A7726="","",VLOOKUP(A7726,Tabulka3[[Číslo smlouvy   u pravidelné činnosti]:[Příjmení]],4,0))</f>
        <v/>
      </c>
      <c r="F7726" s="94"/>
      <c r="H7726" s="113"/>
      <c r="I7726" s="113"/>
      <c r="K7726" s="15"/>
      <c r="L7726" s="15"/>
      <c r="M7726" s="15">
        <f t="shared" si="360"/>
        <v>1</v>
      </c>
      <c r="N7726" s="15" t="str">
        <f t="shared" si="361"/>
        <v>-</v>
      </c>
      <c r="O7726" s="150">
        <f t="shared" si="362"/>
        <v>0</v>
      </c>
      <c r="P7726" s="15" t="str">
        <f>IF(COUNTIF('Personálie dobrovolníků '!U:X,N7726)&gt;0,"ANO","")</f>
        <v/>
      </c>
      <c r="Q7726" s="15"/>
    </row>
    <row r="7727" spans="2:17" s="25" customFormat="1" x14ac:dyDescent="0.3">
      <c r="B7727" s="15" t="str">
        <f>IF(A7727="","",VLOOKUP(A7727,Tabulka3[[Číslo smlouvy   u pravidelné činnosti]:[Příjmení]],3,0))</f>
        <v/>
      </c>
      <c r="C7727" s="15" t="str">
        <f>IF(A7727="","",VLOOKUP(A7727,Tabulka3[[Číslo smlouvy   u pravidelné činnosti]:[Příjmení]],4,0))</f>
        <v/>
      </c>
      <c r="F7727" s="94"/>
      <c r="H7727" s="113"/>
      <c r="I7727" s="113"/>
      <c r="K7727" s="15"/>
      <c r="L7727" s="15"/>
      <c r="M7727" s="15">
        <f t="shared" si="360"/>
        <v>1</v>
      </c>
      <c r="N7727" s="15" t="str">
        <f t="shared" si="361"/>
        <v>-</v>
      </c>
      <c r="O7727" s="150">
        <f t="shared" si="362"/>
        <v>0</v>
      </c>
      <c r="P7727" s="15" t="str">
        <f>IF(COUNTIF('Personálie dobrovolníků '!U:X,N7727)&gt;0,"ANO","")</f>
        <v/>
      </c>
      <c r="Q7727" s="15"/>
    </row>
    <row r="7728" spans="2:17" s="25" customFormat="1" x14ac:dyDescent="0.3">
      <c r="B7728" s="15" t="str">
        <f>IF(A7728="","",VLOOKUP(A7728,Tabulka3[[Číslo smlouvy   u pravidelné činnosti]:[Příjmení]],3,0))</f>
        <v/>
      </c>
      <c r="C7728" s="15" t="str">
        <f>IF(A7728="","",VLOOKUP(A7728,Tabulka3[[Číslo smlouvy   u pravidelné činnosti]:[Příjmení]],4,0))</f>
        <v/>
      </c>
      <c r="F7728" s="94"/>
      <c r="H7728" s="113"/>
      <c r="I7728" s="113"/>
      <c r="K7728" s="15"/>
      <c r="L7728" s="15"/>
      <c r="M7728" s="15">
        <f t="shared" si="360"/>
        <v>1</v>
      </c>
      <c r="N7728" s="15" t="str">
        <f t="shared" si="361"/>
        <v>-</v>
      </c>
      <c r="O7728" s="150">
        <f t="shared" si="362"/>
        <v>0</v>
      </c>
      <c r="P7728" s="15" t="str">
        <f>IF(COUNTIF('Personálie dobrovolníků '!U:X,N7728)&gt;0,"ANO","")</f>
        <v/>
      </c>
      <c r="Q7728" s="15"/>
    </row>
    <row r="7729" spans="2:17" s="25" customFormat="1" x14ac:dyDescent="0.3">
      <c r="B7729" s="15" t="str">
        <f>IF(A7729="","",VLOOKUP(A7729,Tabulka3[[Číslo smlouvy   u pravidelné činnosti]:[Příjmení]],3,0))</f>
        <v/>
      </c>
      <c r="C7729" s="15" t="str">
        <f>IF(A7729="","",VLOOKUP(A7729,Tabulka3[[Číslo smlouvy   u pravidelné činnosti]:[Příjmení]],4,0))</f>
        <v/>
      </c>
      <c r="F7729" s="94"/>
      <c r="H7729" s="113"/>
      <c r="I7729" s="113"/>
      <c r="K7729" s="15"/>
      <c r="L7729" s="15"/>
      <c r="M7729" s="15">
        <f t="shared" si="360"/>
        <v>1</v>
      </c>
      <c r="N7729" s="15" t="str">
        <f t="shared" si="361"/>
        <v>-</v>
      </c>
      <c r="O7729" s="150">
        <f t="shared" si="362"/>
        <v>0</v>
      </c>
      <c r="P7729" s="15" t="str">
        <f>IF(COUNTIF('Personálie dobrovolníků '!U:X,N7729)&gt;0,"ANO","")</f>
        <v/>
      </c>
      <c r="Q7729" s="15"/>
    </row>
    <row r="7730" spans="2:17" s="25" customFormat="1" x14ac:dyDescent="0.3">
      <c r="B7730" s="15" t="str">
        <f>IF(A7730="","",VLOOKUP(A7730,Tabulka3[[Číslo smlouvy   u pravidelné činnosti]:[Příjmení]],3,0))</f>
        <v/>
      </c>
      <c r="C7730" s="15" t="str">
        <f>IF(A7730="","",VLOOKUP(A7730,Tabulka3[[Číslo smlouvy   u pravidelné činnosti]:[Příjmení]],4,0))</f>
        <v/>
      </c>
      <c r="F7730" s="94"/>
      <c r="H7730" s="113"/>
      <c r="I7730" s="113"/>
      <c r="K7730" s="15"/>
      <c r="L7730" s="15"/>
      <c r="M7730" s="15">
        <f t="shared" si="360"/>
        <v>1</v>
      </c>
      <c r="N7730" s="15" t="str">
        <f t="shared" si="361"/>
        <v>-</v>
      </c>
      <c r="O7730" s="150">
        <f t="shared" si="362"/>
        <v>0</v>
      </c>
      <c r="P7730" s="15" t="str">
        <f>IF(COUNTIF('Personálie dobrovolníků '!U:X,N7730)&gt;0,"ANO","")</f>
        <v/>
      </c>
      <c r="Q7730" s="15"/>
    </row>
    <row r="7731" spans="2:17" s="25" customFormat="1" x14ac:dyDescent="0.3">
      <c r="B7731" s="15" t="str">
        <f>IF(A7731="","",VLOOKUP(A7731,Tabulka3[[Číslo smlouvy   u pravidelné činnosti]:[Příjmení]],3,0))</f>
        <v/>
      </c>
      <c r="C7731" s="15" t="str">
        <f>IF(A7731="","",VLOOKUP(A7731,Tabulka3[[Číslo smlouvy   u pravidelné činnosti]:[Příjmení]],4,0))</f>
        <v/>
      </c>
      <c r="F7731" s="94"/>
      <c r="H7731" s="113"/>
      <c r="I7731" s="113"/>
      <c r="K7731" s="15"/>
      <c r="L7731" s="15"/>
      <c r="M7731" s="15">
        <f t="shared" si="360"/>
        <v>1</v>
      </c>
      <c r="N7731" s="15" t="str">
        <f t="shared" si="361"/>
        <v>-</v>
      </c>
      <c r="O7731" s="150">
        <f t="shared" si="362"/>
        <v>0</v>
      </c>
      <c r="P7731" s="15" t="str">
        <f>IF(COUNTIF('Personálie dobrovolníků '!U:X,N7731)&gt;0,"ANO","")</f>
        <v/>
      </c>
      <c r="Q7731" s="15"/>
    </row>
    <row r="7732" spans="2:17" s="25" customFormat="1" x14ac:dyDescent="0.3">
      <c r="B7732" s="15" t="str">
        <f>IF(A7732="","",VLOOKUP(A7732,Tabulka3[[Číslo smlouvy   u pravidelné činnosti]:[Příjmení]],3,0))</f>
        <v/>
      </c>
      <c r="C7732" s="15" t="str">
        <f>IF(A7732="","",VLOOKUP(A7732,Tabulka3[[Číslo smlouvy   u pravidelné činnosti]:[Příjmení]],4,0))</f>
        <v/>
      </c>
      <c r="F7732" s="94"/>
      <c r="H7732" s="113"/>
      <c r="I7732" s="113"/>
      <c r="K7732" s="15"/>
      <c r="L7732" s="15"/>
      <c r="M7732" s="15">
        <f t="shared" si="360"/>
        <v>1</v>
      </c>
      <c r="N7732" s="15" t="str">
        <f t="shared" si="361"/>
        <v>-</v>
      </c>
      <c r="O7732" s="150">
        <f t="shared" si="362"/>
        <v>0</v>
      </c>
      <c r="P7732" s="15" t="str">
        <f>IF(COUNTIF('Personálie dobrovolníků '!U:X,N7732)&gt;0,"ANO","")</f>
        <v/>
      </c>
      <c r="Q7732" s="15"/>
    </row>
    <row r="7733" spans="2:17" s="25" customFormat="1" x14ac:dyDescent="0.3">
      <c r="B7733" s="15" t="str">
        <f>IF(A7733="","",VLOOKUP(A7733,Tabulka3[[Číslo smlouvy   u pravidelné činnosti]:[Příjmení]],3,0))</f>
        <v/>
      </c>
      <c r="C7733" s="15" t="str">
        <f>IF(A7733="","",VLOOKUP(A7733,Tabulka3[[Číslo smlouvy   u pravidelné činnosti]:[Příjmení]],4,0))</f>
        <v/>
      </c>
      <c r="F7733" s="94"/>
      <c r="H7733" s="113"/>
      <c r="I7733" s="113"/>
      <c r="K7733" s="15"/>
      <c r="L7733" s="15"/>
      <c r="M7733" s="15">
        <f t="shared" si="360"/>
        <v>1</v>
      </c>
      <c r="N7733" s="15" t="str">
        <f t="shared" si="361"/>
        <v>-</v>
      </c>
      <c r="O7733" s="150">
        <f t="shared" si="362"/>
        <v>0</v>
      </c>
      <c r="P7733" s="15" t="str">
        <f>IF(COUNTIF('Personálie dobrovolníků '!U:X,N7733)&gt;0,"ANO","")</f>
        <v/>
      </c>
      <c r="Q7733" s="15"/>
    </row>
    <row r="7734" spans="2:17" s="25" customFormat="1" x14ac:dyDescent="0.3">
      <c r="B7734" s="15" t="str">
        <f>IF(A7734="","",VLOOKUP(A7734,Tabulka3[[Číslo smlouvy   u pravidelné činnosti]:[Příjmení]],3,0))</f>
        <v/>
      </c>
      <c r="C7734" s="15" t="str">
        <f>IF(A7734="","",VLOOKUP(A7734,Tabulka3[[Číslo smlouvy   u pravidelné činnosti]:[Příjmení]],4,0))</f>
        <v/>
      </c>
      <c r="F7734" s="94"/>
      <c r="H7734" s="113"/>
      <c r="I7734" s="113"/>
      <c r="K7734" s="15"/>
      <c r="L7734" s="15"/>
      <c r="M7734" s="15">
        <f t="shared" si="360"/>
        <v>1</v>
      </c>
      <c r="N7734" s="15" t="str">
        <f t="shared" si="361"/>
        <v>-</v>
      </c>
      <c r="O7734" s="150">
        <f t="shared" si="362"/>
        <v>0</v>
      </c>
      <c r="P7734" s="15" t="str">
        <f>IF(COUNTIF('Personálie dobrovolníků '!U:X,N7734)&gt;0,"ANO","")</f>
        <v/>
      </c>
      <c r="Q7734" s="15"/>
    </row>
    <row r="7735" spans="2:17" s="25" customFormat="1" x14ac:dyDescent="0.3">
      <c r="B7735" s="15" t="str">
        <f>IF(A7735="","",VLOOKUP(A7735,Tabulka3[[Číslo smlouvy   u pravidelné činnosti]:[Příjmení]],3,0))</f>
        <v/>
      </c>
      <c r="C7735" s="15" t="str">
        <f>IF(A7735="","",VLOOKUP(A7735,Tabulka3[[Číslo smlouvy   u pravidelné činnosti]:[Příjmení]],4,0))</f>
        <v/>
      </c>
      <c r="F7735" s="94"/>
      <c r="H7735" s="113"/>
      <c r="I7735" s="113"/>
      <c r="K7735" s="15"/>
      <c r="L7735" s="15"/>
      <c r="M7735" s="15">
        <f t="shared" si="360"/>
        <v>1</v>
      </c>
      <c r="N7735" s="15" t="str">
        <f t="shared" si="361"/>
        <v>-</v>
      </c>
      <c r="O7735" s="150">
        <f t="shared" si="362"/>
        <v>0</v>
      </c>
      <c r="P7735" s="15" t="str">
        <f>IF(COUNTIF('Personálie dobrovolníků '!U:X,N7735)&gt;0,"ANO","")</f>
        <v/>
      </c>
      <c r="Q7735" s="15"/>
    </row>
    <row r="7736" spans="2:17" s="25" customFormat="1" x14ac:dyDescent="0.3">
      <c r="B7736" s="15" t="str">
        <f>IF(A7736="","",VLOOKUP(A7736,Tabulka3[[Číslo smlouvy   u pravidelné činnosti]:[Příjmení]],3,0))</f>
        <v/>
      </c>
      <c r="C7736" s="15" t="str">
        <f>IF(A7736="","",VLOOKUP(A7736,Tabulka3[[Číslo smlouvy   u pravidelné činnosti]:[Příjmení]],4,0))</f>
        <v/>
      </c>
      <c r="F7736" s="94"/>
      <c r="H7736" s="113"/>
      <c r="I7736" s="113"/>
      <c r="K7736" s="15"/>
      <c r="L7736" s="15"/>
      <c r="M7736" s="15">
        <f t="shared" si="360"/>
        <v>1</v>
      </c>
      <c r="N7736" s="15" t="str">
        <f t="shared" si="361"/>
        <v>-</v>
      </c>
      <c r="O7736" s="150">
        <f t="shared" si="362"/>
        <v>0</v>
      </c>
      <c r="P7736" s="15" t="str">
        <f>IF(COUNTIF('Personálie dobrovolníků '!U:X,N7736)&gt;0,"ANO","")</f>
        <v/>
      </c>
      <c r="Q7736" s="15"/>
    </row>
    <row r="7737" spans="2:17" s="25" customFormat="1" x14ac:dyDescent="0.3">
      <c r="B7737" s="15" t="str">
        <f>IF(A7737="","",VLOOKUP(A7737,Tabulka3[[Číslo smlouvy   u pravidelné činnosti]:[Příjmení]],3,0))</f>
        <v/>
      </c>
      <c r="C7737" s="15" t="str">
        <f>IF(A7737="","",VLOOKUP(A7737,Tabulka3[[Číslo smlouvy   u pravidelné činnosti]:[Příjmení]],4,0))</f>
        <v/>
      </c>
      <c r="F7737" s="94"/>
      <c r="H7737" s="113"/>
      <c r="I7737" s="113"/>
      <c r="K7737" s="15"/>
      <c r="L7737" s="15"/>
      <c r="M7737" s="15">
        <f t="shared" si="360"/>
        <v>1</v>
      </c>
      <c r="N7737" s="15" t="str">
        <f t="shared" si="361"/>
        <v>-</v>
      </c>
      <c r="O7737" s="150">
        <f t="shared" si="362"/>
        <v>0</v>
      </c>
      <c r="P7737" s="15" t="str">
        <f>IF(COUNTIF('Personálie dobrovolníků '!U:X,N7737)&gt;0,"ANO","")</f>
        <v/>
      </c>
      <c r="Q7737" s="15"/>
    </row>
    <row r="7738" spans="2:17" s="25" customFormat="1" x14ac:dyDescent="0.3">
      <c r="B7738" s="15" t="str">
        <f>IF(A7738="","",VLOOKUP(A7738,Tabulka3[[Číslo smlouvy   u pravidelné činnosti]:[Příjmení]],3,0))</f>
        <v/>
      </c>
      <c r="C7738" s="15" t="str">
        <f>IF(A7738="","",VLOOKUP(A7738,Tabulka3[[Číslo smlouvy   u pravidelné činnosti]:[Příjmení]],4,0))</f>
        <v/>
      </c>
      <c r="F7738" s="94"/>
      <c r="H7738" s="113"/>
      <c r="I7738" s="113"/>
      <c r="K7738" s="15"/>
      <c r="L7738" s="15"/>
      <c r="M7738" s="15">
        <f t="shared" si="360"/>
        <v>1</v>
      </c>
      <c r="N7738" s="15" t="str">
        <f t="shared" si="361"/>
        <v>-</v>
      </c>
      <c r="O7738" s="150">
        <f t="shared" si="362"/>
        <v>0</v>
      </c>
      <c r="P7738" s="15" t="str">
        <f>IF(COUNTIF('Personálie dobrovolníků '!U:X,N7738)&gt;0,"ANO","")</f>
        <v/>
      </c>
      <c r="Q7738" s="15"/>
    </row>
    <row r="7739" spans="2:17" s="25" customFormat="1" x14ac:dyDescent="0.3">
      <c r="B7739" s="15" t="str">
        <f>IF(A7739="","",VLOOKUP(A7739,Tabulka3[[Číslo smlouvy   u pravidelné činnosti]:[Příjmení]],3,0))</f>
        <v/>
      </c>
      <c r="C7739" s="15" t="str">
        <f>IF(A7739="","",VLOOKUP(A7739,Tabulka3[[Číslo smlouvy   u pravidelné činnosti]:[Příjmení]],4,0))</f>
        <v/>
      </c>
      <c r="F7739" s="94"/>
      <c r="H7739" s="113"/>
      <c r="I7739" s="113"/>
      <c r="K7739" s="15"/>
      <c r="L7739" s="15"/>
      <c r="M7739" s="15">
        <f t="shared" si="360"/>
        <v>1</v>
      </c>
      <c r="N7739" s="15" t="str">
        <f t="shared" si="361"/>
        <v>-</v>
      </c>
      <c r="O7739" s="150">
        <f t="shared" si="362"/>
        <v>0</v>
      </c>
      <c r="P7739" s="15" t="str">
        <f>IF(COUNTIF('Personálie dobrovolníků '!U:X,N7739)&gt;0,"ANO","")</f>
        <v/>
      </c>
      <c r="Q7739" s="15"/>
    </row>
    <row r="7740" spans="2:17" s="25" customFormat="1" x14ac:dyDescent="0.3">
      <c r="B7740" s="15" t="str">
        <f>IF(A7740="","",VLOOKUP(A7740,Tabulka3[[Číslo smlouvy   u pravidelné činnosti]:[Příjmení]],3,0))</f>
        <v/>
      </c>
      <c r="C7740" s="15" t="str">
        <f>IF(A7740="","",VLOOKUP(A7740,Tabulka3[[Číslo smlouvy   u pravidelné činnosti]:[Příjmení]],4,0))</f>
        <v/>
      </c>
      <c r="F7740" s="94"/>
      <c r="H7740" s="113"/>
      <c r="I7740" s="113"/>
      <c r="K7740" s="15"/>
      <c r="L7740" s="15"/>
      <c r="M7740" s="15">
        <f t="shared" si="360"/>
        <v>1</v>
      </c>
      <c r="N7740" s="15" t="str">
        <f t="shared" si="361"/>
        <v>-</v>
      </c>
      <c r="O7740" s="150">
        <f t="shared" si="362"/>
        <v>0</v>
      </c>
      <c r="P7740" s="15" t="str">
        <f>IF(COUNTIF('Personálie dobrovolníků '!U:X,N7740)&gt;0,"ANO","")</f>
        <v/>
      </c>
      <c r="Q7740" s="15"/>
    </row>
    <row r="7741" spans="2:17" s="25" customFormat="1" x14ac:dyDescent="0.3">
      <c r="B7741" s="15" t="str">
        <f>IF(A7741="","",VLOOKUP(A7741,Tabulka3[[Číslo smlouvy   u pravidelné činnosti]:[Příjmení]],3,0))</f>
        <v/>
      </c>
      <c r="C7741" s="15" t="str">
        <f>IF(A7741="","",VLOOKUP(A7741,Tabulka3[[Číslo smlouvy   u pravidelné činnosti]:[Příjmení]],4,0))</f>
        <v/>
      </c>
      <c r="F7741" s="94"/>
      <c r="H7741" s="113"/>
      <c r="I7741" s="113"/>
      <c r="K7741" s="15"/>
      <c r="L7741" s="15"/>
      <c r="M7741" s="15">
        <f t="shared" si="360"/>
        <v>1</v>
      </c>
      <c r="N7741" s="15" t="str">
        <f t="shared" si="361"/>
        <v>-</v>
      </c>
      <c r="O7741" s="150">
        <f t="shared" si="362"/>
        <v>0</v>
      </c>
      <c r="P7741" s="15" t="str">
        <f>IF(COUNTIF('Personálie dobrovolníků '!U:X,N7741)&gt;0,"ANO","")</f>
        <v/>
      </c>
      <c r="Q7741" s="15"/>
    </row>
    <row r="7742" spans="2:17" s="25" customFormat="1" x14ac:dyDescent="0.3">
      <c r="B7742" s="15" t="str">
        <f>IF(A7742="","",VLOOKUP(A7742,Tabulka3[[Číslo smlouvy   u pravidelné činnosti]:[Příjmení]],3,0))</f>
        <v/>
      </c>
      <c r="C7742" s="15" t="str">
        <f>IF(A7742="","",VLOOKUP(A7742,Tabulka3[[Číslo smlouvy   u pravidelné činnosti]:[Příjmení]],4,0))</f>
        <v/>
      </c>
      <c r="F7742" s="94"/>
      <c r="H7742" s="113"/>
      <c r="I7742" s="113"/>
      <c r="K7742" s="15"/>
      <c r="L7742" s="15"/>
      <c r="M7742" s="15">
        <f t="shared" si="360"/>
        <v>1</v>
      </c>
      <c r="N7742" s="15" t="str">
        <f t="shared" si="361"/>
        <v>-</v>
      </c>
      <c r="O7742" s="150">
        <f t="shared" si="362"/>
        <v>0</v>
      </c>
      <c r="P7742" s="15" t="str">
        <f>IF(COUNTIF('Personálie dobrovolníků '!U:X,N7742)&gt;0,"ANO","")</f>
        <v/>
      </c>
      <c r="Q7742" s="15"/>
    </row>
    <row r="7743" spans="2:17" s="25" customFormat="1" x14ac:dyDescent="0.3">
      <c r="B7743" s="15" t="str">
        <f>IF(A7743="","",VLOOKUP(A7743,Tabulka3[[Číslo smlouvy   u pravidelné činnosti]:[Příjmení]],3,0))</f>
        <v/>
      </c>
      <c r="C7743" s="15" t="str">
        <f>IF(A7743="","",VLOOKUP(A7743,Tabulka3[[Číslo smlouvy   u pravidelné činnosti]:[Příjmení]],4,0))</f>
        <v/>
      </c>
      <c r="F7743" s="94"/>
      <c r="H7743" s="113"/>
      <c r="I7743" s="113"/>
      <c r="K7743" s="15"/>
      <c r="L7743" s="15"/>
      <c r="M7743" s="15">
        <f t="shared" si="360"/>
        <v>1</v>
      </c>
      <c r="N7743" s="15" t="str">
        <f t="shared" si="361"/>
        <v>-</v>
      </c>
      <c r="O7743" s="150">
        <f t="shared" si="362"/>
        <v>0</v>
      </c>
      <c r="P7743" s="15" t="str">
        <f>IF(COUNTIF('Personálie dobrovolníků '!U:X,N7743)&gt;0,"ANO","")</f>
        <v/>
      </c>
      <c r="Q7743" s="15"/>
    </row>
    <row r="7744" spans="2:17" s="25" customFormat="1" x14ac:dyDescent="0.3">
      <c r="B7744" s="15" t="str">
        <f>IF(A7744="","",VLOOKUP(A7744,Tabulka3[[Číslo smlouvy   u pravidelné činnosti]:[Příjmení]],3,0))</f>
        <v/>
      </c>
      <c r="C7744" s="15" t="str">
        <f>IF(A7744="","",VLOOKUP(A7744,Tabulka3[[Číslo smlouvy   u pravidelné činnosti]:[Příjmení]],4,0))</f>
        <v/>
      </c>
      <c r="F7744" s="94"/>
      <c r="H7744" s="113"/>
      <c r="I7744" s="113"/>
      <c r="K7744" s="15"/>
      <c r="L7744" s="15"/>
      <c r="M7744" s="15">
        <f t="shared" si="360"/>
        <v>1</v>
      </c>
      <c r="N7744" s="15" t="str">
        <f t="shared" si="361"/>
        <v>-</v>
      </c>
      <c r="O7744" s="150">
        <f t="shared" si="362"/>
        <v>0</v>
      </c>
      <c r="P7744" s="15" t="str">
        <f>IF(COUNTIF('Personálie dobrovolníků '!U:X,N7744)&gt;0,"ANO","")</f>
        <v/>
      </c>
      <c r="Q7744" s="15"/>
    </row>
    <row r="7745" spans="2:17" s="25" customFormat="1" x14ac:dyDescent="0.3">
      <c r="B7745" s="15" t="str">
        <f>IF(A7745="","",VLOOKUP(A7745,Tabulka3[[Číslo smlouvy   u pravidelné činnosti]:[Příjmení]],3,0))</f>
        <v/>
      </c>
      <c r="C7745" s="15" t="str">
        <f>IF(A7745="","",VLOOKUP(A7745,Tabulka3[[Číslo smlouvy   u pravidelné činnosti]:[Příjmení]],4,0))</f>
        <v/>
      </c>
      <c r="F7745" s="94"/>
      <c r="H7745" s="113"/>
      <c r="I7745" s="113"/>
      <c r="K7745" s="15"/>
      <c r="L7745" s="15"/>
      <c r="M7745" s="15">
        <f t="shared" si="360"/>
        <v>1</v>
      </c>
      <c r="N7745" s="15" t="str">
        <f t="shared" si="361"/>
        <v>-</v>
      </c>
      <c r="O7745" s="150">
        <f t="shared" si="362"/>
        <v>0</v>
      </c>
      <c r="P7745" s="15" t="str">
        <f>IF(COUNTIF('Personálie dobrovolníků '!U:X,N7745)&gt;0,"ANO","")</f>
        <v/>
      </c>
      <c r="Q7745" s="15"/>
    </row>
    <row r="7746" spans="2:17" s="25" customFormat="1" x14ac:dyDescent="0.3">
      <c r="B7746" s="15" t="str">
        <f>IF(A7746="","",VLOOKUP(A7746,Tabulka3[[Číslo smlouvy   u pravidelné činnosti]:[Příjmení]],3,0))</f>
        <v/>
      </c>
      <c r="C7746" s="15" t="str">
        <f>IF(A7746="","",VLOOKUP(A7746,Tabulka3[[Číslo smlouvy   u pravidelné činnosti]:[Příjmení]],4,0))</f>
        <v/>
      </c>
      <c r="F7746" s="94"/>
      <c r="H7746" s="113"/>
      <c r="I7746" s="113"/>
      <c r="K7746" s="15"/>
      <c r="L7746" s="15"/>
      <c r="M7746" s="15">
        <f t="shared" si="360"/>
        <v>1</v>
      </c>
      <c r="N7746" s="15" t="str">
        <f t="shared" si="361"/>
        <v>-</v>
      </c>
      <c r="O7746" s="150">
        <f t="shared" si="362"/>
        <v>0</v>
      </c>
      <c r="P7746" s="15" t="str">
        <f>IF(COUNTIF('Personálie dobrovolníků '!U:X,N7746)&gt;0,"ANO","")</f>
        <v/>
      </c>
      <c r="Q7746" s="15"/>
    </row>
    <row r="7747" spans="2:17" s="25" customFormat="1" x14ac:dyDescent="0.3">
      <c r="B7747" s="15" t="str">
        <f>IF(A7747="","",VLOOKUP(A7747,Tabulka3[[Číslo smlouvy   u pravidelné činnosti]:[Příjmení]],3,0))</f>
        <v/>
      </c>
      <c r="C7747" s="15" t="str">
        <f>IF(A7747="","",VLOOKUP(A7747,Tabulka3[[Číslo smlouvy   u pravidelné činnosti]:[Příjmení]],4,0))</f>
        <v/>
      </c>
      <c r="F7747" s="94"/>
      <c r="H7747" s="113"/>
      <c r="I7747" s="113"/>
      <c r="K7747" s="15"/>
      <c r="L7747" s="15"/>
      <c r="M7747" s="15">
        <f t="shared" si="360"/>
        <v>1</v>
      </c>
      <c r="N7747" s="15" t="str">
        <f t="shared" si="361"/>
        <v>-</v>
      </c>
      <c r="O7747" s="150">
        <f t="shared" si="362"/>
        <v>0</v>
      </c>
      <c r="P7747" s="15" t="str">
        <f>IF(COUNTIF('Personálie dobrovolníků '!U:X,N7747)&gt;0,"ANO","")</f>
        <v/>
      </c>
      <c r="Q7747" s="15"/>
    </row>
    <row r="7748" spans="2:17" s="25" customFormat="1" x14ac:dyDescent="0.3">
      <c r="B7748" s="15" t="str">
        <f>IF(A7748="","",VLOOKUP(A7748,Tabulka3[[Číslo smlouvy   u pravidelné činnosti]:[Příjmení]],3,0))</f>
        <v/>
      </c>
      <c r="C7748" s="15" t="str">
        <f>IF(A7748="","",VLOOKUP(A7748,Tabulka3[[Číslo smlouvy   u pravidelné činnosti]:[Příjmení]],4,0))</f>
        <v/>
      </c>
      <c r="F7748" s="94"/>
      <c r="H7748" s="113"/>
      <c r="I7748" s="113"/>
      <c r="K7748" s="15"/>
      <c r="L7748" s="15"/>
      <c r="M7748" s="15">
        <f t="shared" ref="M7748:M7811" si="363">IF(OR(
   AND($H7748=$K$12, $I7748=$L$4),
   AND($H7748=$K$12, $I7748=$L$5),
   AND($H7748=$K$12, $I7748=$L$6),
   AND($H7748=$K$12, $I7748=$L$7),
   AND($H7748=$K$11, $I7748=$L$4),
   AND($H7748=$K$11, $I7748=$L$5),
   AND($H7748=$K$11, $I7748=$L$6),
   AND($H7748=$K$11, $I7748=$L$7),
   AND($H7748=$K$5, $I7748=$L$5),
   AND($H7748=$K$6, $I7748=$L$4),
   AND($H7748=$K$6, $I7748=$L$5),
   AND($H7748=$K$6, $I7748=$L$7),
   AND($H7748=$K$4, $I7748=$L$6),
), 0, 1)</f>
        <v>1</v>
      </c>
      <c r="N7748" s="15" t="str">
        <f t="shared" ref="N7748:N7811" si="364">A7748 &amp; "-" &amp; J7748</f>
        <v>-</v>
      </c>
      <c r="O7748" s="150">
        <f t="shared" ref="O7748:O7811" si="365">IF(AND(M7748&lt;&gt;0, P7748="ANO"), 1, 0)</f>
        <v>0</v>
      </c>
      <c r="P7748" s="15" t="str">
        <f>IF(COUNTIF('Personálie dobrovolníků '!U:X,N7748)&gt;0,"ANO","")</f>
        <v/>
      </c>
      <c r="Q7748" s="15"/>
    </row>
    <row r="7749" spans="2:17" s="25" customFormat="1" x14ac:dyDescent="0.3">
      <c r="B7749" s="15" t="str">
        <f>IF(A7749="","",VLOOKUP(A7749,Tabulka3[[Číslo smlouvy   u pravidelné činnosti]:[Příjmení]],3,0))</f>
        <v/>
      </c>
      <c r="C7749" s="15" t="str">
        <f>IF(A7749="","",VLOOKUP(A7749,Tabulka3[[Číslo smlouvy   u pravidelné činnosti]:[Příjmení]],4,0))</f>
        <v/>
      </c>
      <c r="F7749" s="94"/>
      <c r="H7749" s="113"/>
      <c r="I7749" s="113"/>
      <c r="K7749" s="15"/>
      <c r="L7749" s="15"/>
      <c r="M7749" s="15">
        <f t="shared" si="363"/>
        <v>1</v>
      </c>
      <c r="N7749" s="15" t="str">
        <f t="shared" si="364"/>
        <v>-</v>
      </c>
      <c r="O7749" s="150">
        <f t="shared" si="365"/>
        <v>0</v>
      </c>
      <c r="P7749" s="15" t="str">
        <f>IF(COUNTIF('Personálie dobrovolníků '!U:X,N7749)&gt;0,"ANO","")</f>
        <v/>
      </c>
      <c r="Q7749" s="15"/>
    </row>
    <row r="7750" spans="2:17" s="25" customFormat="1" x14ac:dyDescent="0.3">
      <c r="B7750" s="15" t="str">
        <f>IF(A7750="","",VLOOKUP(A7750,Tabulka3[[Číslo smlouvy   u pravidelné činnosti]:[Příjmení]],3,0))</f>
        <v/>
      </c>
      <c r="C7750" s="15" t="str">
        <f>IF(A7750="","",VLOOKUP(A7750,Tabulka3[[Číslo smlouvy   u pravidelné činnosti]:[Příjmení]],4,0))</f>
        <v/>
      </c>
      <c r="F7750" s="94"/>
      <c r="H7750" s="113"/>
      <c r="I7750" s="113"/>
      <c r="K7750" s="15"/>
      <c r="L7750" s="15"/>
      <c r="M7750" s="15">
        <f t="shared" si="363"/>
        <v>1</v>
      </c>
      <c r="N7750" s="15" t="str">
        <f t="shared" si="364"/>
        <v>-</v>
      </c>
      <c r="O7750" s="150">
        <f t="shared" si="365"/>
        <v>0</v>
      </c>
      <c r="P7750" s="15" t="str">
        <f>IF(COUNTIF('Personálie dobrovolníků '!U:X,N7750)&gt;0,"ANO","")</f>
        <v/>
      </c>
      <c r="Q7750" s="15"/>
    </row>
    <row r="7751" spans="2:17" s="25" customFormat="1" x14ac:dyDescent="0.3">
      <c r="B7751" s="15" t="str">
        <f>IF(A7751="","",VLOOKUP(A7751,Tabulka3[[Číslo smlouvy   u pravidelné činnosti]:[Příjmení]],3,0))</f>
        <v/>
      </c>
      <c r="C7751" s="15" t="str">
        <f>IF(A7751="","",VLOOKUP(A7751,Tabulka3[[Číslo smlouvy   u pravidelné činnosti]:[Příjmení]],4,0))</f>
        <v/>
      </c>
      <c r="F7751" s="94"/>
      <c r="H7751" s="113"/>
      <c r="I7751" s="113"/>
      <c r="K7751" s="15"/>
      <c r="L7751" s="15"/>
      <c r="M7751" s="15">
        <f t="shared" si="363"/>
        <v>1</v>
      </c>
      <c r="N7751" s="15" t="str">
        <f t="shared" si="364"/>
        <v>-</v>
      </c>
      <c r="O7751" s="150">
        <f t="shared" si="365"/>
        <v>0</v>
      </c>
      <c r="P7751" s="15" t="str">
        <f>IF(COUNTIF('Personálie dobrovolníků '!U:X,N7751)&gt;0,"ANO","")</f>
        <v/>
      </c>
      <c r="Q7751" s="15"/>
    </row>
    <row r="7752" spans="2:17" s="25" customFormat="1" x14ac:dyDescent="0.3">
      <c r="B7752" s="15" t="str">
        <f>IF(A7752="","",VLOOKUP(A7752,Tabulka3[[Číslo smlouvy   u pravidelné činnosti]:[Příjmení]],3,0))</f>
        <v/>
      </c>
      <c r="C7752" s="15" t="str">
        <f>IF(A7752="","",VLOOKUP(A7752,Tabulka3[[Číslo smlouvy   u pravidelné činnosti]:[Příjmení]],4,0))</f>
        <v/>
      </c>
      <c r="F7752" s="94"/>
      <c r="H7752" s="113"/>
      <c r="I7752" s="113"/>
      <c r="K7752" s="15"/>
      <c r="L7752" s="15"/>
      <c r="M7752" s="15">
        <f t="shared" si="363"/>
        <v>1</v>
      </c>
      <c r="N7752" s="15" t="str">
        <f t="shared" si="364"/>
        <v>-</v>
      </c>
      <c r="O7752" s="150">
        <f t="shared" si="365"/>
        <v>0</v>
      </c>
      <c r="P7752" s="15" t="str">
        <f>IF(COUNTIF('Personálie dobrovolníků '!U:X,N7752)&gt;0,"ANO","")</f>
        <v/>
      </c>
      <c r="Q7752" s="15"/>
    </row>
    <row r="7753" spans="2:17" s="25" customFormat="1" x14ac:dyDescent="0.3">
      <c r="B7753" s="15" t="str">
        <f>IF(A7753="","",VLOOKUP(A7753,Tabulka3[[Číslo smlouvy   u pravidelné činnosti]:[Příjmení]],3,0))</f>
        <v/>
      </c>
      <c r="C7753" s="15" t="str">
        <f>IF(A7753="","",VLOOKUP(A7753,Tabulka3[[Číslo smlouvy   u pravidelné činnosti]:[Příjmení]],4,0))</f>
        <v/>
      </c>
      <c r="F7753" s="94"/>
      <c r="H7753" s="113"/>
      <c r="I7753" s="113"/>
      <c r="K7753" s="15"/>
      <c r="L7753" s="15"/>
      <c r="M7753" s="15">
        <f t="shared" si="363"/>
        <v>1</v>
      </c>
      <c r="N7753" s="15" t="str">
        <f t="shared" si="364"/>
        <v>-</v>
      </c>
      <c r="O7753" s="150">
        <f t="shared" si="365"/>
        <v>0</v>
      </c>
      <c r="P7753" s="15" t="str">
        <f>IF(COUNTIF('Personálie dobrovolníků '!U:X,N7753)&gt;0,"ANO","")</f>
        <v/>
      </c>
      <c r="Q7753" s="15"/>
    </row>
    <row r="7754" spans="2:17" s="25" customFormat="1" x14ac:dyDescent="0.3">
      <c r="B7754" s="15" t="str">
        <f>IF(A7754="","",VLOOKUP(A7754,Tabulka3[[Číslo smlouvy   u pravidelné činnosti]:[Příjmení]],3,0))</f>
        <v/>
      </c>
      <c r="C7754" s="15" t="str">
        <f>IF(A7754="","",VLOOKUP(A7754,Tabulka3[[Číslo smlouvy   u pravidelné činnosti]:[Příjmení]],4,0))</f>
        <v/>
      </c>
      <c r="F7754" s="94"/>
      <c r="H7754" s="113"/>
      <c r="I7754" s="113"/>
      <c r="K7754" s="15"/>
      <c r="L7754" s="15"/>
      <c r="M7754" s="15">
        <f t="shared" si="363"/>
        <v>1</v>
      </c>
      <c r="N7754" s="15" t="str">
        <f t="shared" si="364"/>
        <v>-</v>
      </c>
      <c r="O7754" s="150">
        <f t="shared" si="365"/>
        <v>0</v>
      </c>
      <c r="P7754" s="15" t="str">
        <f>IF(COUNTIF('Personálie dobrovolníků '!U:X,N7754)&gt;0,"ANO","")</f>
        <v/>
      </c>
      <c r="Q7754" s="15"/>
    </row>
    <row r="7755" spans="2:17" s="25" customFormat="1" x14ac:dyDescent="0.3">
      <c r="B7755" s="15" t="str">
        <f>IF(A7755="","",VLOOKUP(A7755,Tabulka3[[Číslo smlouvy   u pravidelné činnosti]:[Příjmení]],3,0))</f>
        <v/>
      </c>
      <c r="C7755" s="15" t="str">
        <f>IF(A7755="","",VLOOKUP(A7755,Tabulka3[[Číslo smlouvy   u pravidelné činnosti]:[Příjmení]],4,0))</f>
        <v/>
      </c>
      <c r="F7755" s="94"/>
      <c r="H7755" s="113"/>
      <c r="I7755" s="113"/>
      <c r="K7755" s="15"/>
      <c r="L7755" s="15"/>
      <c r="M7755" s="15">
        <f t="shared" si="363"/>
        <v>1</v>
      </c>
      <c r="N7755" s="15" t="str">
        <f t="shared" si="364"/>
        <v>-</v>
      </c>
      <c r="O7755" s="150">
        <f t="shared" si="365"/>
        <v>0</v>
      </c>
      <c r="P7755" s="15" t="str">
        <f>IF(COUNTIF('Personálie dobrovolníků '!U:X,N7755)&gt;0,"ANO","")</f>
        <v/>
      </c>
      <c r="Q7755" s="15"/>
    </row>
    <row r="7756" spans="2:17" s="25" customFormat="1" x14ac:dyDescent="0.3">
      <c r="B7756" s="15" t="str">
        <f>IF(A7756="","",VLOOKUP(A7756,Tabulka3[[Číslo smlouvy   u pravidelné činnosti]:[Příjmení]],3,0))</f>
        <v/>
      </c>
      <c r="C7756" s="15" t="str">
        <f>IF(A7756="","",VLOOKUP(A7756,Tabulka3[[Číslo smlouvy   u pravidelné činnosti]:[Příjmení]],4,0))</f>
        <v/>
      </c>
      <c r="F7756" s="94"/>
      <c r="H7756" s="113"/>
      <c r="I7756" s="113"/>
      <c r="K7756" s="15"/>
      <c r="L7756" s="15"/>
      <c r="M7756" s="15">
        <f t="shared" si="363"/>
        <v>1</v>
      </c>
      <c r="N7756" s="15" t="str">
        <f t="shared" si="364"/>
        <v>-</v>
      </c>
      <c r="O7756" s="150">
        <f t="shared" si="365"/>
        <v>0</v>
      </c>
      <c r="P7756" s="15" t="str">
        <f>IF(COUNTIF('Personálie dobrovolníků '!U:X,N7756)&gt;0,"ANO","")</f>
        <v/>
      </c>
      <c r="Q7756" s="15"/>
    </row>
    <row r="7757" spans="2:17" s="25" customFormat="1" x14ac:dyDescent="0.3">
      <c r="B7757" s="15" t="str">
        <f>IF(A7757="","",VLOOKUP(A7757,Tabulka3[[Číslo smlouvy   u pravidelné činnosti]:[Příjmení]],3,0))</f>
        <v/>
      </c>
      <c r="C7757" s="15" t="str">
        <f>IF(A7757="","",VLOOKUP(A7757,Tabulka3[[Číslo smlouvy   u pravidelné činnosti]:[Příjmení]],4,0))</f>
        <v/>
      </c>
      <c r="F7757" s="94"/>
      <c r="H7757" s="113"/>
      <c r="I7757" s="113"/>
      <c r="K7757" s="15"/>
      <c r="L7757" s="15"/>
      <c r="M7757" s="15">
        <f t="shared" si="363"/>
        <v>1</v>
      </c>
      <c r="N7757" s="15" t="str">
        <f t="shared" si="364"/>
        <v>-</v>
      </c>
      <c r="O7757" s="150">
        <f t="shared" si="365"/>
        <v>0</v>
      </c>
      <c r="P7757" s="15" t="str">
        <f>IF(COUNTIF('Personálie dobrovolníků '!U:X,N7757)&gt;0,"ANO","")</f>
        <v/>
      </c>
      <c r="Q7757" s="15"/>
    </row>
    <row r="7758" spans="2:17" s="25" customFormat="1" x14ac:dyDescent="0.3">
      <c r="B7758" s="15" t="str">
        <f>IF(A7758="","",VLOOKUP(A7758,Tabulka3[[Číslo smlouvy   u pravidelné činnosti]:[Příjmení]],3,0))</f>
        <v/>
      </c>
      <c r="C7758" s="15" t="str">
        <f>IF(A7758="","",VLOOKUP(A7758,Tabulka3[[Číslo smlouvy   u pravidelné činnosti]:[Příjmení]],4,0))</f>
        <v/>
      </c>
      <c r="F7758" s="94"/>
      <c r="H7758" s="113"/>
      <c r="I7758" s="113"/>
      <c r="K7758" s="15"/>
      <c r="L7758" s="15"/>
      <c r="M7758" s="15">
        <f t="shared" si="363"/>
        <v>1</v>
      </c>
      <c r="N7758" s="15" t="str">
        <f t="shared" si="364"/>
        <v>-</v>
      </c>
      <c r="O7758" s="150">
        <f t="shared" si="365"/>
        <v>0</v>
      </c>
      <c r="P7758" s="15" t="str">
        <f>IF(COUNTIF('Personálie dobrovolníků '!U:X,N7758)&gt;0,"ANO","")</f>
        <v/>
      </c>
      <c r="Q7758" s="15"/>
    </row>
    <row r="7759" spans="2:17" s="25" customFormat="1" x14ac:dyDescent="0.3">
      <c r="B7759" s="15" t="str">
        <f>IF(A7759="","",VLOOKUP(A7759,Tabulka3[[Číslo smlouvy   u pravidelné činnosti]:[Příjmení]],3,0))</f>
        <v/>
      </c>
      <c r="C7759" s="15" t="str">
        <f>IF(A7759="","",VLOOKUP(A7759,Tabulka3[[Číslo smlouvy   u pravidelné činnosti]:[Příjmení]],4,0))</f>
        <v/>
      </c>
      <c r="F7759" s="94"/>
      <c r="H7759" s="113"/>
      <c r="I7759" s="113"/>
      <c r="K7759" s="15"/>
      <c r="L7759" s="15"/>
      <c r="M7759" s="15">
        <f t="shared" si="363"/>
        <v>1</v>
      </c>
      <c r="N7759" s="15" t="str">
        <f t="shared" si="364"/>
        <v>-</v>
      </c>
      <c r="O7759" s="150">
        <f t="shared" si="365"/>
        <v>0</v>
      </c>
      <c r="P7759" s="15" t="str">
        <f>IF(COUNTIF('Personálie dobrovolníků '!U:X,N7759)&gt;0,"ANO","")</f>
        <v/>
      </c>
      <c r="Q7759" s="15"/>
    </row>
    <row r="7760" spans="2:17" s="25" customFormat="1" x14ac:dyDescent="0.3">
      <c r="B7760" s="15" t="str">
        <f>IF(A7760="","",VLOOKUP(A7760,Tabulka3[[Číslo smlouvy   u pravidelné činnosti]:[Příjmení]],3,0))</f>
        <v/>
      </c>
      <c r="C7760" s="15" t="str">
        <f>IF(A7760="","",VLOOKUP(A7760,Tabulka3[[Číslo smlouvy   u pravidelné činnosti]:[Příjmení]],4,0))</f>
        <v/>
      </c>
      <c r="F7760" s="94"/>
      <c r="H7760" s="113"/>
      <c r="I7760" s="113"/>
      <c r="K7760" s="15"/>
      <c r="L7760" s="15"/>
      <c r="M7760" s="15">
        <f t="shared" si="363"/>
        <v>1</v>
      </c>
      <c r="N7760" s="15" t="str">
        <f t="shared" si="364"/>
        <v>-</v>
      </c>
      <c r="O7760" s="150">
        <f t="shared" si="365"/>
        <v>0</v>
      </c>
      <c r="P7760" s="15" t="str">
        <f>IF(COUNTIF('Personálie dobrovolníků '!U:X,N7760)&gt;0,"ANO","")</f>
        <v/>
      </c>
      <c r="Q7760" s="15"/>
    </row>
    <row r="7761" spans="2:17" s="25" customFormat="1" x14ac:dyDescent="0.3">
      <c r="B7761" s="15" t="str">
        <f>IF(A7761="","",VLOOKUP(A7761,Tabulka3[[Číslo smlouvy   u pravidelné činnosti]:[Příjmení]],3,0))</f>
        <v/>
      </c>
      <c r="C7761" s="15" t="str">
        <f>IF(A7761="","",VLOOKUP(A7761,Tabulka3[[Číslo smlouvy   u pravidelné činnosti]:[Příjmení]],4,0))</f>
        <v/>
      </c>
      <c r="F7761" s="94"/>
      <c r="H7761" s="113"/>
      <c r="I7761" s="113"/>
      <c r="K7761" s="15"/>
      <c r="L7761" s="15"/>
      <c r="M7761" s="15">
        <f t="shared" si="363"/>
        <v>1</v>
      </c>
      <c r="N7761" s="15" t="str">
        <f t="shared" si="364"/>
        <v>-</v>
      </c>
      <c r="O7761" s="150">
        <f t="shared" si="365"/>
        <v>0</v>
      </c>
      <c r="P7761" s="15" t="str">
        <f>IF(COUNTIF('Personálie dobrovolníků '!U:X,N7761)&gt;0,"ANO","")</f>
        <v/>
      </c>
      <c r="Q7761" s="15"/>
    </row>
    <row r="7762" spans="2:17" s="25" customFormat="1" x14ac:dyDescent="0.3">
      <c r="B7762" s="15" t="str">
        <f>IF(A7762="","",VLOOKUP(A7762,Tabulka3[[Číslo smlouvy   u pravidelné činnosti]:[Příjmení]],3,0))</f>
        <v/>
      </c>
      <c r="C7762" s="15" t="str">
        <f>IF(A7762="","",VLOOKUP(A7762,Tabulka3[[Číslo smlouvy   u pravidelné činnosti]:[Příjmení]],4,0))</f>
        <v/>
      </c>
      <c r="F7762" s="94"/>
      <c r="H7762" s="113"/>
      <c r="I7762" s="113"/>
      <c r="K7762" s="15"/>
      <c r="L7762" s="15"/>
      <c r="M7762" s="15">
        <f t="shared" si="363"/>
        <v>1</v>
      </c>
      <c r="N7762" s="15" t="str">
        <f t="shared" si="364"/>
        <v>-</v>
      </c>
      <c r="O7762" s="150">
        <f t="shared" si="365"/>
        <v>0</v>
      </c>
      <c r="P7762" s="15" t="str">
        <f>IF(COUNTIF('Personálie dobrovolníků '!U:X,N7762)&gt;0,"ANO","")</f>
        <v/>
      </c>
      <c r="Q7762" s="15"/>
    </row>
    <row r="7763" spans="2:17" s="25" customFormat="1" x14ac:dyDescent="0.3">
      <c r="B7763" s="15" t="str">
        <f>IF(A7763="","",VLOOKUP(A7763,Tabulka3[[Číslo smlouvy   u pravidelné činnosti]:[Příjmení]],3,0))</f>
        <v/>
      </c>
      <c r="C7763" s="15" t="str">
        <f>IF(A7763="","",VLOOKUP(A7763,Tabulka3[[Číslo smlouvy   u pravidelné činnosti]:[Příjmení]],4,0))</f>
        <v/>
      </c>
      <c r="F7763" s="94"/>
      <c r="H7763" s="113"/>
      <c r="I7763" s="113"/>
      <c r="K7763" s="15"/>
      <c r="L7763" s="15"/>
      <c r="M7763" s="15">
        <f t="shared" si="363"/>
        <v>1</v>
      </c>
      <c r="N7763" s="15" t="str">
        <f t="shared" si="364"/>
        <v>-</v>
      </c>
      <c r="O7763" s="150">
        <f t="shared" si="365"/>
        <v>0</v>
      </c>
      <c r="P7763" s="15" t="str">
        <f>IF(COUNTIF('Personálie dobrovolníků '!U:X,N7763)&gt;0,"ANO","")</f>
        <v/>
      </c>
      <c r="Q7763" s="15"/>
    </row>
    <row r="7764" spans="2:17" s="25" customFormat="1" x14ac:dyDescent="0.3">
      <c r="B7764" s="15" t="str">
        <f>IF(A7764="","",VLOOKUP(A7764,Tabulka3[[Číslo smlouvy   u pravidelné činnosti]:[Příjmení]],3,0))</f>
        <v/>
      </c>
      <c r="C7764" s="15" t="str">
        <f>IF(A7764="","",VLOOKUP(A7764,Tabulka3[[Číslo smlouvy   u pravidelné činnosti]:[Příjmení]],4,0))</f>
        <v/>
      </c>
      <c r="F7764" s="94"/>
      <c r="H7764" s="113"/>
      <c r="I7764" s="113"/>
      <c r="K7764" s="15"/>
      <c r="L7764" s="15"/>
      <c r="M7764" s="15">
        <f t="shared" si="363"/>
        <v>1</v>
      </c>
      <c r="N7764" s="15" t="str">
        <f t="shared" si="364"/>
        <v>-</v>
      </c>
      <c r="O7764" s="150">
        <f t="shared" si="365"/>
        <v>0</v>
      </c>
      <c r="P7764" s="15" t="str">
        <f>IF(COUNTIF('Personálie dobrovolníků '!U:X,N7764)&gt;0,"ANO","")</f>
        <v/>
      </c>
      <c r="Q7764" s="15"/>
    </row>
    <row r="7765" spans="2:17" s="25" customFormat="1" x14ac:dyDescent="0.3">
      <c r="B7765" s="15" t="str">
        <f>IF(A7765="","",VLOOKUP(A7765,Tabulka3[[Číslo smlouvy   u pravidelné činnosti]:[Příjmení]],3,0))</f>
        <v/>
      </c>
      <c r="C7765" s="15" t="str">
        <f>IF(A7765="","",VLOOKUP(A7765,Tabulka3[[Číslo smlouvy   u pravidelné činnosti]:[Příjmení]],4,0))</f>
        <v/>
      </c>
      <c r="F7765" s="94"/>
      <c r="H7765" s="113"/>
      <c r="I7765" s="113"/>
      <c r="K7765" s="15"/>
      <c r="L7765" s="15"/>
      <c r="M7765" s="15">
        <f t="shared" si="363"/>
        <v>1</v>
      </c>
      <c r="N7765" s="15" t="str">
        <f t="shared" si="364"/>
        <v>-</v>
      </c>
      <c r="O7765" s="150">
        <f t="shared" si="365"/>
        <v>0</v>
      </c>
      <c r="P7765" s="15" t="str">
        <f>IF(COUNTIF('Personálie dobrovolníků '!U:X,N7765)&gt;0,"ANO","")</f>
        <v/>
      </c>
      <c r="Q7765" s="15"/>
    </row>
    <row r="7766" spans="2:17" s="25" customFormat="1" x14ac:dyDescent="0.3">
      <c r="B7766" s="15" t="str">
        <f>IF(A7766="","",VLOOKUP(A7766,Tabulka3[[Číslo smlouvy   u pravidelné činnosti]:[Příjmení]],3,0))</f>
        <v/>
      </c>
      <c r="C7766" s="15" t="str">
        <f>IF(A7766="","",VLOOKUP(A7766,Tabulka3[[Číslo smlouvy   u pravidelné činnosti]:[Příjmení]],4,0))</f>
        <v/>
      </c>
      <c r="F7766" s="94"/>
      <c r="H7766" s="113"/>
      <c r="I7766" s="113"/>
      <c r="K7766" s="15"/>
      <c r="L7766" s="15"/>
      <c r="M7766" s="15">
        <f t="shared" si="363"/>
        <v>1</v>
      </c>
      <c r="N7766" s="15" t="str">
        <f t="shared" si="364"/>
        <v>-</v>
      </c>
      <c r="O7766" s="150">
        <f t="shared" si="365"/>
        <v>0</v>
      </c>
      <c r="P7766" s="15" t="str">
        <f>IF(COUNTIF('Personálie dobrovolníků '!U:X,N7766)&gt;0,"ANO","")</f>
        <v/>
      </c>
      <c r="Q7766" s="15"/>
    </row>
    <row r="7767" spans="2:17" s="25" customFormat="1" x14ac:dyDescent="0.3">
      <c r="B7767" s="15" t="str">
        <f>IF(A7767="","",VLOOKUP(A7767,Tabulka3[[Číslo smlouvy   u pravidelné činnosti]:[Příjmení]],3,0))</f>
        <v/>
      </c>
      <c r="C7767" s="15" t="str">
        <f>IF(A7767="","",VLOOKUP(A7767,Tabulka3[[Číslo smlouvy   u pravidelné činnosti]:[Příjmení]],4,0))</f>
        <v/>
      </c>
      <c r="F7767" s="94"/>
      <c r="H7767" s="113"/>
      <c r="I7767" s="113"/>
      <c r="K7767" s="15"/>
      <c r="L7767" s="15"/>
      <c r="M7767" s="15">
        <f t="shared" si="363"/>
        <v>1</v>
      </c>
      <c r="N7767" s="15" t="str">
        <f t="shared" si="364"/>
        <v>-</v>
      </c>
      <c r="O7767" s="150">
        <f t="shared" si="365"/>
        <v>0</v>
      </c>
      <c r="P7767" s="15" t="str">
        <f>IF(COUNTIF('Personálie dobrovolníků '!U:X,N7767)&gt;0,"ANO","")</f>
        <v/>
      </c>
      <c r="Q7767" s="15"/>
    </row>
    <row r="7768" spans="2:17" s="25" customFormat="1" x14ac:dyDescent="0.3">
      <c r="B7768" s="15" t="str">
        <f>IF(A7768="","",VLOOKUP(A7768,Tabulka3[[Číslo smlouvy   u pravidelné činnosti]:[Příjmení]],3,0))</f>
        <v/>
      </c>
      <c r="C7768" s="15" t="str">
        <f>IF(A7768="","",VLOOKUP(A7768,Tabulka3[[Číslo smlouvy   u pravidelné činnosti]:[Příjmení]],4,0))</f>
        <v/>
      </c>
      <c r="F7768" s="94"/>
      <c r="H7768" s="113"/>
      <c r="I7768" s="113"/>
      <c r="K7768" s="15"/>
      <c r="L7768" s="15"/>
      <c r="M7768" s="15">
        <f t="shared" si="363"/>
        <v>1</v>
      </c>
      <c r="N7768" s="15" t="str">
        <f t="shared" si="364"/>
        <v>-</v>
      </c>
      <c r="O7768" s="150">
        <f t="shared" si="365"/>
        <v>0</v>
      </c>
      <c r="P7768" s="15" t="str">
        <f>IF(COUNTIF('Personálie dobrovolníků '!U:X,N7768)&gt;0,"ANO","")</f>
        <v/>
      </c>
      <c r="Q7768" s="15"/>
    </row>
    <row r="7769" spans="2:17" s="25" customFormat="1" x14ac:dyDescent="0.3">
      <c r="B7769" s="15" t="str">
        <f>IF(A7769="","",VLOOKUP(A7769,Tabulka3[[Číslo smlouvy   u pravidelné činnosti]:[Příjmení]],3,0))</f>
        <v/>
      </c>
      <c r="C7769" s="15" t="str">
        <f>IF(A7769="","",VLOOKUP(A7769,Tabulka3[[Číslo smlouvy   u pravidelné činnosti]:[Příjmení]],4,0))</f>
        <v/>
      </c>
      <c r="F7769" s="94"/>
      <c r="H7769" s="113"/>
      <c r="I7769" s="113"/>
      <c r="K7769" s="15"/>
      <c r="L7769" s="15"/>
      <c r="M7769" s="15">
        <f t="shared" si="363"/>
        <v>1</v>
      </c>
      <c r="N7769" s="15" t="str">
        <f t="shared" si="364"/>
        <v>-</v>
      </c>
      <c r="O7769" s="150">
        <f t="shared" si="365"/>
        <v>0</v>
      </c>
      <c r="P7769" s="15" t="str">
        <f>IF(COUNTIF('Personálie dobrovolníků '!U:X,N7769)&gt;0,"ANO","")</f>
        <v/>
      </c>
      <c r="Q7769" s="15"/>
    </row>
    <row r="7770" spans="2:17" s="25" customFormat="1" x14ac:dyDescent="0.3">
      <c r="B7770" s="15" t="str">
        <f>IF(A7770="","",VLOOKUP(A7770,Tabulka3[[Číslo smlouvy   u pravidelné činnosti]:[Příjmení]],3,0))</f>
        <v/>
      </c>
      <c r="C7770" s="15" t="str">
        <f>IF(A7770="","",VLOOKUP(A7770,Tabulka3[[Číslo smlouvy   u pravidelné činnosti]:[Příjmení]],4,0))</f>
        <v/>
      </c>
      <c r="F7770" s="94"/>
      <c r="H7770" s="113"/>
      <c r="I7770" s="113"/>
      <c r="K7770" s="15"/>
      <c r="L7770" s="15"/>
      <c r="M7770" s="15">
        <f t="shared" si="363"/>
        <v>1</v>
      </c>
      <c r="N7770" s="15" t="str">
        <f t="shared" si="364"/>
        <v>-</v>
      </c>
      <c r="O7770" s="150">
        <f t="shared" si="365"/>
        <v>0</v>
      </c>
      <c r="P7770" s="15" t="str">
        <f>IF(COUNTIF('Personálie dobrovolníků '!U:X,N7770)&gt;0,"ANO","")</f>
        <v/>
      </c>
      <c r="Q7770" s="15"/>
    </row>
    <row r="7771" spans="2:17" s="25" customFormat="1" x14ac:dyDescent="0.3">
      <c r="B7771" s="15" t="str">
        <f>IF(A7771="","",VLOOKUP(A7771,Tabulka3[[Číslo smlouvy   u pravidelné činnosti]:[Příjmení]],3,0))</f>
        <v/>
      </c>
      <c r="C7771" s="15" t="str">
        <f>IF(A7771="","",VLOOKUP(A7771,Tabulka3[[Číslo smlouvy   u pravidelné činnosti]:[Příjmení]],4,0))</f>
        <v/>
      </c>
      <c r="F7771" s="94"/>
      <c r="H7771" s="113"/>
      <c r="I7771" s="113"/>
      <c r="K7771" s="15"/>
      <c r="L7771" s="15"/>
      <c r="M7771" s="15">
        <f t="shared" si="363"/>
        <v>1</v>
      </c>
      <c r="N7771" s="15" t="str">
        <f t="shared" si="364"/>
        <v>-</v>
      </c>
      <c r="O7771" s="150">
        <f t="shared" si="365"/>
        <v>0</v>
      </c>
      <c r="P7771" s="15" t="str">
        <f>IF(COUNTIF('Personálie dobrovolníků '!U:X,N7771)&gt;0,"ANO","")</f>
        <v/>
      </c>
      <c r="Q7771" s="15"/>
    </row>
    <row r="7772" spans="2:17" s="25" customFormat="1" x14ac:dyDescent="0.3">
      <c r="B7772" s="15" t="str">
        <f>IF(A7772="","",VLOOKUP(A7772,Tabulka3[[Číslo smlouvy   u pravidelné činnosti]:[Příjmení]],3,0))</f>
        <v/>
      </c>
      <c r="C7772" s="15" t="str">
        <f>IF(A7772="","",VLOOKUP(A7772,Tabulka3[[Číslo smlouvy   u pravidelné činnosti]:[Příjmení]],4,0))</f>
        <v/>
      </c>
      <c r="F7772" s="94"/>
      <c r="H7772" s="113"/>
      <c r="I7772" s="113"/>
      <c r="K7772" s="15"/>
      <c r="L7772" s="15"/>
      <c r="M7772" s="15">
        <f t="shared" si="363"/>
        <v>1</v>
      </c>
      <c r="N7772" s="15" t="str">
        <f t="shared" si="364"/>
        <v>-</v>
      </c>
      <c r="O7772" s="150">
        <f t="shared" si="365"/>
        <v>0</v>
      </c>
      <c r="P7772" s="15" t="str">
        <f>IF(COUNTIF('Personálie dobrovolníků '!U:X,N7772)&gt;0,"ANO","")</f>
        <v/>
      </c>
      <c r="Q7772" s="15"/>
    </row>
    <row r="7773" spans="2:17" s="25" customFormat="1" x14ac:dyDescent="0.3">
      <c r="B7773" s="15" t="str">
        <f>IF(A7773="","",VLOOKUP(A7773,Tabulka3[[Číslo smlouvy   u pravidelné činnosti]:[Příjmení]],3,0))</f>
        <v/>
      </c>
      <c r="C7773" s="15" t="str">
        <f>IF(A7773="","",VLOOKUP(A7773,Tabulka3[[Číslo smlouvy   u pravidelné činnosti]:[Příjmení]],4,0))</f>
        <v/>
      </c>
      <c r="F7773" s="94"/>
      <c r="H7773" s="113"/>
      <c r="I7773" s="113"/>
      <c r="K7773" s="15"/>
      <c r="L7773" s="15"/>
      <c r="M7773" s="15">
        <f t="shared" si="363"/>
        <v>1</v>
      </c>
      <c r="N7773" s="15" t="str">
        <f t="shared" si="364"/>
        <v>-</v>
      </c>
      <c r="O7773" s="150">
        <f t="shared" si="365"/>
        <v>0</v>
      </c>
      <c r="P7773" s="15" t="str">
        <f>IF(COUNTIF('Personálie dobrovolníků '!U:X,N7773)&gt;0,"ANO","")</f>
        <v/>
      </c>
      <c r="Q7773" s="15"/>
    </row>
    <row r="7774" spans="2:17" s="25" customFormat="1" x14ac:dyDescent="0.3">
      <c r="B7774" s="15" t="str">
        <f>IF(A7774="","",VLOOKUP(A7774,Tabulka3[[Číslo smlouvy   u pravidelné činnosti]:[Příjmení]],3,0))</f>
        <v/>
      </c>
      <c r="C7774" s="15" t="str">
        <f>IF(A7774="","",VLOOKUP(A7774,Tabulka3[[Číslo smlouvy   u pravidelné činnosti]:[Příjmení]],4,0))</f>
        <v/>
      </c>
      <c r="F7774" s="94"/>
      <c r="H7774" s="113"/>
      <c r="I7774" s="113"/>
      <c r="K7774" s="15"/>
      <c r="L7774" s="15"/>
      <c r="M7774" s="15">
        <f t="shared" si="363"/>
        <v>1</v>
      </c>
      <c r="N7774" s="15" t="str">
        <f t="shared" si="364"/>
        <v>-</v>
      </c>
      <c r="O7774" s="150">
        <f t="shared" si="365"/>
        <v>0</v>
      </c>
      <c r="P7774" s="15" t="str">
        <f>IF(COUNTIF('Personálie dobrovolníků '!U:X,N7774)&gt;0,"ANO","")</f>
        <v/>
      </c>
      <c r="Q7774" s="15"/>
    </row>
    <row r="7775" spans="2:17" s="25" customFormat="1" x14ac:dyDescent="0.3">
      <c r="B7775" s="15" t="str">
        <f>IF(A7775="","",VLOOKUP(A7775,Tabulka3[[Číslo smlouvy   u pravidelné činnosti]:[Příjmení]],3,0))</f>
        <v/>
      </c>
      <c r="C7775" s="15" t="str">
        <f>IF(A7775="","",VLOOKUP(A7775,Tabulka3[[Číslo smlouvy   u pravidelné činnosti]:[Příjmení]],4,0))</f>
        <v/>
      </c>
      <c r="F7775" s="94"/>
      <c r="H7775" s="113"/>
      <c r="I7775" s="113"/>
      <c r="K7775" s="15"/>
      <c r="L7775" s="15"/>
      <c r="M7775" s="15">
        <f t="shared" si="363"/>
        <v>1</v>
      </c>
      <c r="N7775" s="15" t="str">
        <f t="shared" si="364"/>
        <v>-</v>
      </c>
      <c r="O7775" s="150">
        <f t="shared" si="365"/>
        <v>0</v>
      </c>
      <c r="P7775" s="15" t="str">
        <f>IF(COUNTIF('Personálie dobrovolníků '!U:X,N7775)&gt;0,"ANO","")</f>
        <v/>
      </c>
      <c r="Q7775" s="15"/>
    </row>
    <row r="7776" spans="2:17" s="25" customFormat="1" x14ac:dyDescent="0.3">
      <c r="B7776" s="15" t="str">
        <f>IF(A7776="","",VLOOKUP(A7776,Tabulka3[[Číslo smlouvy   u pravidelné činnosti]:[Příjmení]],3,0))</f>
        <v/>
      </c>
      <c r="C7776" s="15" t="str">
        <f>IF(A7776="","",VLOOKUP(A7776,Tabulka3[[Číslo smlouvy   u pravidelné činnosti]:[Příjmení]],4,0))</f>
        <v/>
      </c>
      <c r="F7776" s="94"/>
      <c r="H7776" s="113"/>
      <c r="I7776" s="113"/>
      <c r="K7776" s="15"/>
      <c r="L7776" s="15"/>
      <c r="M7776" s="15">
        <f t="shared" si="363"/>
        <v>1</v>
      </c>
      <c r="N7776" s="15" t="str">
        <f t="shared" si="364"/>
        <v>-</v>
      </c>
      <c r="O7776" s="150">
        <f t="shared" si="365"/>
        <v>0</v>
      </c>
      <c r="P7776" s="15" t="str">
        <f>IF(COUNTIF('Personálie dobrovolníků '!U:X,N7776)&gt;0,"ANO","")</f>
        <v/>
      </c>
      <c r="Q7776" s="15"/>
    </row>
    <row r="7777" spans="2:17" s="25" customFormat="1" x14ac:dyDescent="0.3">
      <c r="B7777" s="15" t="str">
        <f>IF(A7777="","",VLOOKUP(A7777,Tabulka3[[Číslo smlouvy   u pravidelné činnosti]:[Příjmení]],3,0))</f>
        <v/>
      </c>
      <c r="C7777" s="15" t="str">
        <f>IF(A7777="","",VLOOKUP(A7777,Tabulka3[[Číslo smlouvy   u pravidelné činnosti]:[Příjmení]],4,0))</f>
        <v/>
      </c>
      <c r="F7777" s="94"/>
      <c r="H7777" s="113"/>
      <c r="I7777" s="113"/>
      <c r="K7777" s="15"/>
      <c r="L7777" s="15"/>
      <c r="M7777" s="15">
        <f t="shared" si="363"/>
        <v>1</v>
      </c>
      <c r="N7777" s="15" t="str">
        <f t="shared" si="364"/>
        <v>-</v>
      </c>
      <c r="O7777" s="150">
        <f t="shared" si="365"/>
        <v>0</v>
      </c>
      <c r="P7777" s="15" t="str">
        <f>IF(COUNTIF('Personálie dobrovolníků '!U:X,N7777)&gt;0,"ANO","")</f>
        <v/>
      </c>
      <c r="Q7777" s="15"/>
    </row>
    <row r="7778" spans="2:17" s="25" customFormat="1" x14ac:dyDescent="0.3">
      <c r="B7778" s="15" t="str">
        <f>IF(A7778="","",VLOOKUP(A7778,Tabulka3[[Číslo smlouvy   u pravidelné činnosti]:[Příjmení]],3,0))</f>
        <v/>
      </c>
      <c r="C7778" s="15" t="str">
        <f>IF(A7778="","",VLOOKUP(A7778,Tabulka3[[Číslo smlouvy   u pravidelné činnosti]:[Příjmení]],4,0))</f>
        <v/>
      </c>
      <c r="F7778" s="94"/>
      <c r="H7778" s="113"/>
      <c r="I7778" s="113"/>
      <c r="K7778" s="15"/>
      <c r="L7778" s="15"/>
      <c r="M7778" s="15">
        <f t="shared" si="363"/>
        <v>1</v>
      </c>
      <c r="N7778" s="15" t="str">
        <f t="shared" si="364"/>
        <v>-</v>
      </c>
      <c r="O7778" s="150">
        <f t="shared" si="365"/>
        <v>0</v>
      </c>
      <c r="P7778" s="15" t="str">
        <f>IF(COUNTIF('Personálie dobrovolníků '!U:X,N7778)&gt;0,"ANO","")</f>
        <v/>
      </c>
      <c r="Q7778" s="15"/>
    </row>
    <row r="7779" spans="2:17" s="25" customFormat="1" x14ac:dyDescent="0.3">
      <c r="B7779" s="15" t="str">
        <f>IF(A7779="","",VLOOKUP(A7779,Tabulka3[[Číslo smlouvy   u pravidelné činnosti]:[Příjmení]],3,0))</f>
        <v/>
      </c>
      <c r="C7779" s="15" t="str">
        <f>IF(A7779="","",VLOOKUP(A7779,Tabulka3[[Číslo smlouvy   u pravidelné činnosti]:[Příjmení]],4,0))</f>
        <v/>
      </c>
      <c r="F7779" s="94"/>
      <c r="H7779" s="113"/>
      <c r="I7779" s="113"/>
      <c r="K7779" s="15"/>
      <c r="L7779" s="15"/>
      <c r="M7779" s="15">
        <f t="shared" si="363"/>
        <v>1</v>
      </c>
      <c r="N7779" s="15" t="str">
        <f t="shared" si="364"/>
        <v>-</v>
      </c>
      <c r="O7779" s="150">
        <f t="shared" si="365"/>
        <v>0</v>
      </c>
      <c r="P7779" s="15" t="str">
        <f>IF(COUNTIF('Personálie dobrovolníků '!U:X,N7779)&gt;0,"ANO","")</f>
        <v/>
      </c>
      <c r="Q7779" s="15"/>
    </row>
    <row r="7780" spans="2:17" s="25" customFormat="1" x14ac:dyDescent="0.3">
      <c r="B7780" s="15" t="str">
        <f>IF(A7780="","",VLOOKUP(A7780,Tabulka3[[Číslo smlouvy   u pravidelné činnosti]:[Příjmení]],3,0))</f>
        <v/>
      </c>
      <c r="C7780" s="15" t="str">
        <f>IF(A7780="","",VLOOKUP(A7780,Tabulka3[[Číslo smlouvy   u pravidelné činnosti]:[Příjmení]],4,0))</f>
        <v/>
      </c>
      <c r="F7780" s="94"/>
      <c r="H7780" s="113"/>
      <c r="I7780" s="113"/>
      <c r="K7780" s="15"/>
      <c r="L7780" s="15"/>
      <c r="M7780" s="15">
        <f t="shared" si="363"/>
        <v>1</v>
      </c>
      <c r="N7780" s="15" t="str">
        <f t="shared" si="364"/>
        <v>-</v>
      </c>
      <c r="O7780" s="150">
        <f t="shared" si="365"/>
        <v>0</v>
      </c>
      <c r="P7780" s="15" t="str">
        <f>IF(COUNTIF('Personálie dobrovolníků '!U:X,N7780)&gt;0,"ANO","")</f>
        <v/>
      </c>
      <c r="Q7780" s="15"/>
    </row>
    <row r="7781" spans="2:17" s="25" customFormat="1" x14ac:dyDescent="0.3">
      <c r="B7781" s="15" t="str">
        <f>IF(A7781="","",VLOOKUP(A7781,Tabulka3[[Číslo smlouvy   u pravidelné činnosti]:[Příjmení]],3,0))</f>
        <v/>
      </c>
      <c r="C7781" s="15" t="str">
        <f>IF(A7781="","",VLOOKUP(A7781,Tabulka3[[Číslo smlouvy   u pravidelné činnosti]:[Příjmení]],4,0))</f>
        <v/>
      </c>
      <c r="F7781" s="94"/>
      <c r="H7781" s="113"/>
      <c r="I7781" s="113"/>
      <c r="K7781" s="15"/>
      <c r="L7781" s="15"/>
      <c r="M7781" s="15">
        <f t="shared" si="363"/>
        <v>1</v>
      </c>
      <c r="N7781" s="15" t="str">
        <f t="shared" si="364"/>
        <v>-</v>
      </c>
      <c r="O7781" s="150">
        <f t="shared" si="365"/>
        <v>0</v>
      </c>
      <c r="P7781" s="15" t="str">
        <f>IF(COUNTIF('Personálie dobrovolníků '!U:X,N7781)&gt;0,"ANO","")</f>
        <v/>
      </c>
      <c r="Q7781" s="15"/>
    </row>
    <row r="7782" spans="2:17" s="25" customFormat="1" x14ac:dyDescent="0.3">
      <c r="B7782" s="15" t="str">
        <f>IF(A7782="","",VLOOKUP(A7782,Tabulka3[[Číslo smlouvy   u pravidelné činnosti]:[Příjmení]],3,0))</f>
        <v/>
      </c>
      <c r="C7782" s="15" t="str">
        <f>IF(A7782="","",VLOOKUP(A7782,Tabulka3[[Číslo smlouvy   u pravidelné činnosti]:[Příjmení]],4,0))</f>
        <v/>
      </c>
      <c r="F7782" s="94"/>
      <c r="H7782" s="113"/>
      <c r="I7782" s="113"/>
      <c r="K7782" s="15"/>
      <c r="L7782" s="15"/>
      <c r="M7782" s="15">
        <f t="shared" si="363"/>
        <v>1</v>
      </c>
      <c r="N7782" s="15" t="str">
        <f t="shared" si="364"/>
        <v>-</v>
      </c>
      <c r="O7782" s="150">
        <f t="shared" si="365"/>
        <v>0</v>
      </c>
      <c r="P7782" s="15" t="str">
        <f>IF(COUNTIF('Personálie dobrovolníků '!U:X,N7782)&gt;0,"ANO","")</f>
        <v/>
      </c>
      <c r="Q7782" s="15"/>
    </row>
    <row r="7783" spans="2:17" s="25" customFormat="1" x14ac:dyDescent="0.3">
      <c r="B7783" s="15" t="str">
        <f>IF(A7783="","",VLOOKUP(A7783,Tabulka3[[Číslo smlouvy   u pravidelné činnosti]:[Příjmení]],3,0))</f>
        <v/>
      </c>
      <c r="C7783" s="15" t="str">
        <f>IF(A7783="","",VLOOKUP(A7783,Tabulka3[[Číslo smlouvy   u pravidelné činnosti]:[Příjmení]],4,0))</f>
        <v/>
      </c>
      <c r="F7783" s="94"/>
      <c r="H7783" s="113"/>
      <c r="I7783" s="113"/>
      <c r="K7783" s="15"/>
      <c r="L7783" s="15"/>
      <c r="M7783" s="15">
        <f t="shared" si="363"/>
        <v>1</v>
      </c>
      <c r="N7783" s="15" t="str">
        <f t="shared" si="364"/>
        <v>-</v>
      </c>
      <c r="O7783" s="150">
        <f t="shared" si="365"/>
        <v>0</v>
      </c>
      <c r="P7783" s="15" t="str">
        <f>IF(COUNTIF('Personálie dobrovolníků '!U:X,N7783)&gt;0,"ANO","")</f>
        <v/>
      </c>
      <c r="Q7783" s="15"/>
    </row>
    <row r="7784" spans="2:17" s="25" customFormat="1" x14ac:dyDescent="0.3">
      <c r="B7784" s="15" t="str">
        <f>IF(A7784="","",VLOOKUP(A7784,Tabulka3[[Číslo smlouvy   u pravidelné činnosti]:[Příjmení]],3,0))</f>
        <v/>
      </c>
      <c r="C7784" s="15" t="str">
        <f>IF(A7784="","",VLOOKUP(A7784,Tabulka3[[Číslo smlouvy   u pravidelné činnosti]:[Příjmení]],4,0))</f>
        <v/>
      </c>
      <c r="F7784" s="94"/>
      <c r="H7784" s="113"/>
      <c r="I7784" s="113"/>
      <c r="K7784" s="15"/>
      <c r="L7784" s="15"/>
      <c r="M7784" s="15">
        <f t="shared" si="363"/>
        <v>1</v>
      </c>
      <c r="N7784" s="15" t="str">
        <f t="shared" si="364"/>
        <v>-</v>
      </c>
      <c r="O7784" s="150">
        <f t="shared" si="365"/>
        <v>0</v>
      </c>
      <c r="P7784" s="15" t="str">
        <f>IF(COUNTIF('Personálie dobrovolníků '!U:X,N7784)&gt;0,"ANO","")</f>
        <v/>
      </c>
      <c r="Q7784" s="15"/>
    </row>
    <row r="7785" spans="2:17" s="25" customFormat="1" x14ac:dyDescent="0.3">
      <c r="B7785" s="15" t="str">
        <f>IF(A7785="","",VLOOKUP(A7785,Tabulka3[[Číslo smlouvy   u pravidelné činnosti]:[Příjmení]],3,0))</f>
        <v/>
      </c>
      <c r="C7785" s="15" t="str">
        <f>IF(A7785="","",VLOOKUP(A7785,Tabulka3[[Číslo smlouvy   u pravidelné činnosti]:[Příjmení]],4,0))</f>
        <v/>
      </c>
      <c r="F7785" s="94"/>
      <c r="H7785" s="113"/>
      <c r="I7785" s="113"/>
      <c r="K7785" s="15"/>
      <c r="L7785" s="15"/>
      <c r="M7785" s="15">
        <f t="shared" si="363"/>
        <v>1</v>
      </c>
      <c r="N7785" s="15" t="str">
        <f t="shared" si="364"/>
        <v>-</v>
      </c>
      <c r="O7785" s="150">
        <f t="shared" si="365"/>
        <v>0</v>
      </c>
      <c r="P7785" s="15" t="str">
        <f>IF(COUNTIF('Personálie dobrovolníků '!U:X,N7785)&gt;0,"ANO","")</f>
        <v/>
      </c>
      <c r="Q7785" s="15"/>
    </row>
    <row r="7786" spans="2:17" s="25" customFormat="1" x14ac:dyDescent="0.3">
      <c r="B7786" s="15" t="str">
        <f>IF(A7786="","",VLOOKUP(A7786,Tabulka3[[Číslo smlouvy   u pravidelné činnosti]:[Příjmení]],3,0))</f>
        <v/>
      </c>
      <c r="C7786" s="15" t="str">
        <f>IF(A7786="","",VLOOKUP(A7786,Tabulka3[[Číslo smlouvy   u pravidelné činnosti]:[Příjmení]],4,0))</f>
        <v/>
      </c>
      <c r="F7786" s="94"/>
      <c r="H7786" s="113"/>
      <c r="I7786" s="113"/>
      <c r="K7786" s="15"/>
      <c r="L7786" s="15"/>
      <c r="M7786" s="15">
        <f t="shared" si="363"/>
        <v>1</v>
      </c>
      <c r="N7786" s="15" t="str">
        <f t="shared" si="364"/>
        <v>-</v>
      </c>
      <c r="O7786" s="150">
        <f t="shared" si="365"/>
        <v>0</v>
      </c>
      <c r="P7786" s="15" t="str">
        <f>IF(COUNTIF('Personálie dobrovolníků '!U:X,N7786)&gt;0,"ANO","")</f>
        <v/>
      </c>
      <c r="Q7786" s="15"/>
    </row>
    <row r="7787" spans="2:17" s="25" customFormat="1" x14ac:dyDescent="0.3">
      <c r="B7787" s="15" t="str">
        <f>IF(A7787="","",VLOOKUP(A7787,Tabulka3[[Číslo smlouvy   u pravidelné činnosti]:[Příjmení]],3,0))</f>
        <v/>
      </c>
      <c r="C7787" s="15" t="str">
        <f>IF(A7787="","",VLOOKUP(A7787,Tabulka3[[Číslo smlouvy   u pravidelné činnosti]:[Příjmení]],4,0))</f>
        <v/>
      </c>
      <c r="F7787" s="94"/>
      <c r="H7787" s="113"/>
      <c r="I7787" s="113"/>
      <c r="K7787" s="15"/>
      <c r="L7787" s="15"/>
      <c r="M7787" s="15">
        <f t="shared" si="363"/>
        <v>1</v>
      </c>
      <c r="N7787" s="15" t="str">
        <f t="shared" si="364"/>
        <v>-</v>
      </c>
      <c r="O7787" s="150">
        <f t="shared" si="365"/>
        <v>0</v>
      </c>
      <c r="P7787" s="15" t="str">
        <f>IF(COUNTIF('Personálie dobrovolníků '!U:X,N7787)&gt;0,"ANO","")</f>
        <v/>
      </c>
      <c r="Q7787" s="15"/>
    </row>
    <row r="7788" spans="2:17" s="25" customFormat="1" x14ac:dyDescent="0.3">
      <c r="B7788" s="15" t="str">
        <f>IF(A7788="","",VLOOKUP(A7788,Tabulka3[[Číslo smlouvy   u pravidelné činnosti]:[Příjmení]],3,0))</f>
        <v/>
      </c>
      <c r="C7788" s="15" t="str">
        <f>IF(A7788="","",VLOOKUP(A7788,Tabulka3[[Číslo smlouvy   u pravidelné činnosti]:[Příjmení]],4,0))</f>
        <v/>
      </c>
      <c r="F7788" s="94"/>
      <c r="H7788" s="113"/>
      <c r="I7788" s="113"/>
      <c r="K7788" s="15"/>
      <c r="L7788" s="15"/>
      <c r="M7788" s="15">
        <f t="shared" si="363"/>
        <v>1</v>
      </c>
      <c r="N7788" s="15" t="str">
        <f t="shared" si="364"/>
        <v>-</v>
      </c>
      <c r="O7788" s="150">
        <f t="shared" si="365"/>
        <v>0</v>
      </c>
      <c r="P7788" s="15" t="str">
        <f>IF(COUNTIF('Personálie dobrovolníků '!U:X,N7788)&gt;0,"ANO","")</f>
        <v/>
      </c>
      <c r="Q7788" s="15"/>
    </row>
    <row r="7789" spans="2:17" s="25" customFormat="1" x14ac:dyDescent="0.3">
      <c r="B7789" s="15" t="str">
        <f>IF(A7789="","",VLOOKUP(A7789,Tabulka3[[Číslo smlouvy   u pravidelné činnosti]:[Příjmení]],3,0))</f>
        <v/>
      </c>
      <c r="C7789" s="15" t="str">
        <f>IF(A7789="","",VLOOKUP(A7789,Tabulka3[[Číslo smlouvy   u pravidelné činnosti]:[Příjmení]],4,0))</f>
        <v/>
      </c>
      <c r="F7789" s="94"/>
      <c r="H7789" s="113"/>
      <c r="I7789" s="113"/>
      <c r="K7789" s="15"/>
      <c r="L7789" s="15"/>
      <c r="M7789" s="15">
        <f t="shared" si="363"/>
        <v>1</v>
      </c>
      <c r="N7789" s="15" t="str">
        <f t="shared" si="364"/>
        <v>-</v>
      </c>
      <c r="O7789" s="150">
        <f t="shared" si="365"/>
        <v>0</v>
      </c>
      <c r="P7789" s="15" t="str">
        <f>IF(COUNTIF('Personálie dobrovolníků '!U:X,N7789)&gt;0,"ANO","")</f>
        <v/>
      </c>
      <c r="Q7789" s="15"/>
    </row>
    <row r="7790" spans="2:17" s="25" customFormat="1" x14ac:dyDescent="0.3">
      <c r="B7790" s="15" t="str">
        <f>IF(A7790="","",VLOOKUP(A7790,Tabulka3[[Číslo smlouvy   u pravidelné činnosti]:[Příjmení]],3,0))</f>
        <v/>
      </c>
      <c r="C7790" s="15" t="str">
        <f>IF(A7790="","",VLOOKUP(A7790,Tabulka3[[Číslo smlouvy   u pravidelné činnosti]:[Příjmení]],4,0))</f>
        <v/>
      </c>
      <c r="F7790" s="94"/>
      <c r="H7790" s="113"/>
      <c r="I7790" s="113"/>
      <c r="K7790" s="15"/>
      <c r="L7790" s="15"/>
      <c r="M7790" s="15">
        <f t="shared" si="363"/>
        <v>1</v>
      </c>
      <c r="N7790" s="15" t="str">
        <f t="shared" si="364"/>
        <v>-</v>
      </c>
      <c r="O7790" s="150">
        <f t="shared" si="365"/>
        <v>0</v>
      </c>
      <c r="P7790" s="15" t="str">
        <f>IF(COUNTIF('Personálie dobrovolníků '!U:X,N7790)&gt;0,"ANO","")</f>
        <v/>
      </c>
      <c r="Q7790" s="15"/>
    </row>
    <row r="7791" spans="2:17" s="25" customFormat="1" x14ac:dyDescent="0.3">
      <c r="B7791" s="15" t="str">
        <f>IF(A7791="","",VLOOKUP(A7791,Tabulka3[[Číslo smlouvy   u pravidelné činnosti]:[Příjmení]],3,0))</f>
        <v/>
      </c>
      <c r="C7791" s="15" t="str">
        <f>IF(A7791="","",VLOOKUP(A7791,Tabulka3[[Číslo smlouvy   u pravidelné činnosti]:[Příjmení]],4,0))</f>
        <v/>
      </c>
      <c r="F7791" s="94"/>
      <c r="H7791" s="113"/>
      <c r="I7791" s="113"/>
      <c r="K7791" s="15"/>
      <c r="L7791" s="15"/>
      <c r="M7791" s="15">
        <f t="shared" si="363"/>
        <v>1</v>
      </c>
      <c r="N7791" s="15" t="str">
        <f t="shared" si="364"/>
        <v>-</v>
      </c>
      <c r="O7791" s="150">
        <f t="shared" si="365"/>
        <v>0</v>
      </c>
      <c r="P7791" s="15" t="str">
        <f>IF(COUNTIF('Personálie dobrovolníků '!U:X,N7791)&gt;0,"ANO","")</f>
        <v/>
      </c>
      <c r="Q7791" s="15"/>
    </row>
    <row r="7792" spans="2:17" s="25" customFormat="1" x14ac:dyDescent="0.3">
      <c r="B7792" s="15" t="str">
        <f>IF(A7792="","",VLOOKUP(A7792,Tabulka3[[Číslo smlouvy   u pravidelné činnosti]:[Příjmení]],3,0))</f>
        <v/>
      </c>
      <c r="C7792" s="15" t="str">
        <f>IF(A7792="","",VLOOKUP(A7792,Tabulka3[[Číslo smlouvy   u pravidelné činnosti]:[Příjmení]],4,0))</f>
        <v/>
      </c>
      <c r="F7792" s="94"/>
      <c r="H7792" s="113"/>
      <c r="I7792" s="113"/>
      <c r="K7792" s="15"/>
      <c r="L7792" s="15"/>
      <c r="M7792" s="15">
        <f t="shared" si="363"/>
        <v>1</v>
      </c>
      <c r="N7792" s="15" t="str">
        <f t="shared" si="364"/>
        <v>-</v>
      </c>
      <c r="O7792" s="150">
        <f t="shared" si="365"/>
        <v>0</v>
      </c>
      <c r="P7792" s="15" t="str">
        <f>IF(COUNTIF('Personálie dobrovolníků '!U:X,N7792)&gt;0,"ANO","")</f>
        <v/>
      </c>
      <c r="Q7792" s="15"/>
    </row>
    <row r="7793" spans="2:17" s="25" customFormat="1" x14ac:dyDescent="0.3">
      <c r="B7793" s="15" t="str">
        <f>IF(A7793="","",VLOOKUP(A7793,Tabulka3[[Číslo smlouvy   u pravidelné činnosti]:[Příjmení]],3,0))</f>
        <v/>
      </c>
      <c r="C7793" s="15" t="str">
        <f>IF(A7793="","",VLOOKUP(A7793,Tabulka3[[Číslo smlouvy   u pravidelné činnosti]:[Příjmení]],4,0))</f>
        <v/>
      </c>
      <c r="F7793" s="94"/>
      <c r="H7793" s="113"/>
      <c r="I7793" s="113"/>
      <c r="K7793" s="15"/>
      <c r="L7793" s="15"/>
      <c r="M7793" s="15">
        <f t="shared" si="363"/>
        <v>1</v>
      </c>
      <c r="N7793" s="15" t="str">
        <f t="shared" si="364"/>
        <v>-</v>
      </c>
      <c r="O7793" s="150">
        <f t="shared" si="365"/>
        <v>0</v>
      </c>
      <c r="P7793" s="15" t="str">
        <f>IF(COUNTIF('Personálie dobrovolníků '!U:X,N7793)&gt;0,"ANO","")</f>
        <v/>
      </c>
      <c r="Q7793" s="15"/>
    </row>
    <row r="7794" spans="2:17" s="25" customFormat="1" x14ac:dyDescent="0.3">
      <c r="B7794" s="15" t="str">
        <f>IF(A7794="","",VLOOKUP(A7794,Tabulka3[[Číslo smlouvy   u pravidelné činnosti]:[Příjmení]],3,0))</f>
        <v/>
      </c>
      <c r="C7794" s="15" t="str">
        <f>IF(A7794="","",VLOOKUP(A7794,Tabulka3[[Číslo smlouvy   u pravidelné činnosti]:[Příjmení]],4,0))</f>
        <v/>
      </c>
      <c r="F7794" s="94"/>
      <c r="H7794" s="113"/>
      <c r="I7794" s="113"/>
      <c r="K7794" s="15"/>
      <c r="L7794" s="15"/>
      <c r="M7794" s="15">
        <f t="shared" si="363"/>
        <v>1</v>
      </c>
      <c r="N7794" s="15" t="str">
        <f t="shared" si="364"/>
        <v>-</v>
      </c>
      <c r="O7794" s="150">
        <f t="shared" si="365"/>
        <v>0</v>
      </c>
      <c r="P7794" s="15" t="str">
        <f>IF(COUNTIF('Personálie dobrovolníků '!U:X,N7794)&gt;0,"ANO","")</f>
        <v/>
      </c>
      <c r="Q7794" s="15"/>
    </row>
    <row r="7795" spans="2:17" s="25" customFormat="1" x14ac:dyDescent="0.3">
      <c r="B7795" s="15" t="str">
        <f>IF(A7795="","",VLOOKUP(A7795,Tabulka3[[Číslo smlouvy   u pravidelné činnosti]:[Příjmení]],3,0))</f>
        <v/>
      </c>
      <c r="C7795" s="15" t="str">
        <f>IF(A7795="","",VLOOKUP(A7795,Tabulka3[[Číslo smlouvy   u pravidelné činnosti]:[Příjmení]],4,0))</f>
        <v/>
      </c>
      <c r="F7795" s="94"/>
      <c r="H7795" s="113"/>
      <c r="I7795" s="113"/>
      <c r="K7795" s="15"/>
      <c r="L7795" s="15"/>
      <c r="M7795" s="15">
        <f t="shared" si="363"/>
        <v>1</v>
      </c>
      <c r="N7795" s="15" t="str">
        <f t="shared" si="364"/>
        <v>-</v>
      </c>
      <c r="O7795" s="150">
        <f t="shared" si="365"/>
        <v>0</v>
      </c>
      <c r="P7795" s="15" t="str">
        <f>IF(COUNTIF('Personálie dobrovolníků '!U:X,N7795)&gt;0,"ANO","")</f>
        <v/>
      </c>
      <c r="Q7795" s="15"/>
    </row>
    <row r="7796" spans="2:17" s="25" customFormat="1" x14ac:dyDescent="0.3">
      <c r="B7796" s="15" t="str">
        <f>IF(A7796="","",VLOOKUP(A7796,Tabulka3[[Číslo smlouvy   u pravidelné činnosti]:[Příjmení]],3,0))</f>
        <v/>
      </c>
      <c r="C7796" s="15" t="str">
        <f>IF(A7796="","",VLOOKUP(A7796,Tabulka3[[Číslo smlouvy   u pravidelné činnosti]:[Příjmení]],4,0))</f>
        <v/>
      </c>
      <c r="F7796" s="94"/>
      <c r="H7796" s="113"/>
      <c r="I7796" s="113"/>
      <c r="K7796" s="15"/>
      <c r="L7796" s="15"/>
      <c r="M7796" s="15">
        <f t="shared" si="363"/>
        <v>1</v>
      </c>
      <c r="N7796" s="15" t="str">
        <f t="shared" si="364"/>
        <v>-</v>
      </c>
      <c r="O7796" s="150">
        <f t="shared" si="365"/>
        <v>0</v>
      </c>
      <c r="P7796" s="15" t="str">
        <f>IF(COUNTIF('Personálie dobrovolníků '!U:X,N7796)&gt;0,"ANO","")</f>
        <v/>
      </c>
      <c r="Q7796" s="15"/>
    </row>
    <row r="7797" spans="2:17" s="25" customFormat="1" x14ac:dyDescent="0.3">
      <c r="B7797" s="15" t="str">
        <f>IF(A7797="","",VLOOKUP(A7797,Tabulka3[[Číslo smlouvy   u pravidelné činnosti]:[Příjmení]],3,0))</f>
        <v/>
      </c>
      <c r="C7797" s="15" t="str">
        <f>IF(A7797="","",VLOOKUP(A7797,Tabulka3[[Číslo smlouvy   u pravidelné činnosti]:[Příjmení]],4,0))</f>
        <v/>
      </c>
      <c r="F7797" s="94"/>
      <c r="H7797" s="113"/>
      <c r="I7797" s="113"/>
      <c r="K7797" s="15"/>
      <c r="L7797" s="15"/>
      <c r="M7797" s="15">
        <f t="shared" si="363"/>
        <v>1</v>
      </c>
      <c r="N7797" s="15" t="str">
        <f t="shared" si="364"/>
        <v>-</v>
      </c>
      <c r="O7797" s="150">
        <f t="shared" si="365"/>
        <v>0</v>
      </c>
      <c r="P7797" s="15" t="str">
        <f>IF(COUNTIF('Personálie dobrovolníků '!U:X,N7797)&gt;0,"ANO","")</f>
        <v/>
      </c>
      <c r="Q7797" s="15"/>
    </row>
    <row r="7798" spans="2:17" s="25" customFormat="1" x14ac:dyDescent="0.3">
      <c r="B7798" s="15" t="str">
        <f>IF(A7798="","",VLOOKUP(A7798,Tabulka3[[Číslo smlouvy   u pravidelné činnosti]:[Příjmení]],3,0))</f>
        <v/>
      </c>
      <c r="C7798" s="15" t="str">
        <f>IF(A7798="","",VLOOKUP(A7798,Tabulka3[[Číslo smlouvy   u pravidelné činnosti]:[Příjmení]],4,0))</f>
        <v/>
      </c>
      <c r="F7798" s="94"/>
      <c r="H7798" s="113"/>
      <c r="I7798" s="113"/>
      <c r="K7798" s="15"/>
      <c r="L7798" s="15"/>
      <c r="M7798" s="15">
        <f t="shared" si="363"/>
        <v>1</v>
      </c>
      <c r="N7798" s="15" t="str">
        <f t="shared" si="364"/>
        <v>-</v>
      </c>
      <c r="O7798" s="150">
        <f t="shared" si="365"/>
        <v>0</v>
      </c>
      <c r="P7798" s="15" t="str">
        <f>IF(COUNTIF('Personálie dobrovolníků '!U:X,N7798)&gt;0,"ANO","")</f>
        <v/>
      </c>
      <c r="Q7798" s="15"/>
    </row>
    <row r="7799" spans="2:17" s="25" customFormat="1" x14ac:dyDescent="0.3">
      <c r="B7799" s="15" t="str">
        <f>IF(A7799="","",VLOOKUP(A7799,Tabulka3[[Číslo smlouvy   u pravidelné činnosti]:[Příjmení]],3,0))</f>
        <v/>
      </c>
      <c r="C7799" s="15" t="str">
        <f>IF(A7799="","",VLOOKUP(A7799,Tabulka3[[Číslo smlouvy   u pravidelné činnosti]:[Příjmení]],4,0))</f>
        <v/>
      </c>
      <c r="F7799" s="94"/>
      <c r="H7799" s="113"/>
      <c r="I7799" s="113"/>
      <c r="K7799" s="15"/>
      <c r="L7799" s="15"/>
      <c r="M7799" s="15">
        <f t="shared" si="363"/>
        <v>1</v>
      </c>
      <c r="N7799" s="15" t="str">
        <f t="shared" si="364"/>
        <v>-</v>
      </c>
      <c r="O7799" s="150">
        <f t="shared" si="365"/>
        <v>0</v>
      </c>
      <c r="P7799" s="15" t="str">
        <f>IF(COUNTIF('Personálie dobrovolníků '!U:X,N7799)&gt;0,"ANO","")</f>
        <v/>
      </c>
      <c r="Q7799" s="15"/>
    </row>
    <row r="7800" spans="2:17" s="25" customFormat="1" x14ac:dyDescent="0.3">
      <c r="B7800" s="15" t="str">
        <f>IF(A7800="","",VLOOKUP(A7800,Tabulka3[[Číslo smlouvy   u pravidelné činnosti]:[Příjmení]],3,0))</f>
        <v/>
      </c>
      <c r="C7800" s="15" t="str">
        <f>IF(A7800="","",VLOOKUP(A7800,Tabulka3[[Číslo smlouvy   u pravidelné činnosti]:[Příjmení]],4,0))</f>
        <v/>
      </c>
      <c r="F7800" s="94"/>
      <c r="H7800" s="113"/>
      <c r="I7800" s="113"/>
      <c r="K7800" s="15"/>
      <c r="L7800" s="15"/>
      <c r="M7800" s="15">
        <f t="shared" si="363"/>
        <v>1</v>
      </c>
      <c r="N7800" s="15" t="str">
        <f t="shared" si="364"/>
        <v>-</v>
      </c>
      <c r="O7800" s="150">
        <f t="shared" si="365"/>
        <v>0</v>
      </c>
      <c r="P7800" s="15" t="str">
        <f>IF(COUNTIF('Personálie dobrovolníků '!U:X,N7800)&gt;0,"ANO","")</f>
        <v/>
      </c>
      <c r="Q7800" s="15"/>
    </row>
    <row r="7801" spans="2:17" s="25" customFormat="1" x14ac:dyDescent="0.3">
      <c r="B7801" s="15" t="str">
        <f>IF(A7801="","",VLOOKUP(A7801,Tabulka3[[Číslo smlouvy   u pravidelné činnosti]:[Příjmení]],3,0))</f>
        <v/>
      </c>
      <c r="C7801" s="15" t="str">
        <f>IF(A7801="","",VLOOKUP(A7801,Tabulka3[[Číslo smlouvy   u pravidelné činnosti]:[Příjmení]],4,0))</f>
        <v/>
      </c>
      <c r="F7801" s="94"/>
      <c r="H7801" s="113"/>
      <c r="I7801" s="113"/>
      <c r="K7801" s="15"/>
      <c r="L7801" s="15"/>
      <c r="M7801" s="15">
        <f t="shared" si="363"/>
        <v>1</v>
      </c>
      <c r="N7801" s="15" t="str">
        <f t="shared" si="364"/>
        <v>-</v>
      </c>
      <c r="O7801" s="150">
        <f t="shared" si="365"/>
        <v>0</v>
      </c>
      <c r="P7801" s="15" t="str">
        <f>IF(COUNTIF('Personálie dobrovolníků '!U:X,N7801)&gt;0,"ANO","")</f>
        <v/>
      </c>
      <c r="Q7801" s="15"/>
    </row>
    <row r="7802" spans="2:17" s="25" customFormat="1" x14ac:dyDescent="0.3">
      <c r="B7802" s="15" t="str">
        <f>IF(A7802="","",VLOOKUP(A7802,Tabulka3[[Číslo smlouvy   u pravidelné činnosti]:[Příjmení]],3,0))</f>
        <v/>
      </c>
      <c r="C7802" s="15" t="str">
        <f>IF(A7802="","",VLOOKUP(A7802,Tabulka3[[Číslo smlouvy   u pravidelné činnosti]:[Příjmení]],4,0))</f>
        <v/>
      </c>
      <c r="F7802" s="94"/>
      <c r="H7802" s="113"/>
      <c r="I7802" s="113"/>
      <c r="K7802" s="15"/>
      <c r="L7802" s="15"/>
      <c r="M7802" s="15">
        <f t="shared" si="363"/>
        <v>1</v>
      </c>
      <c r="N7802" s="15" t="str">
        <f t="shared" si="364"/>
        <v>-</v>
      </c>
      <c r="O7802" s="150">
        <f t="shared" si="365"/>
        <v>0</v>
      </c>
      <c r="P7802" s="15" t="str">
        <f>IF(COUNTIF('Personálie dobrovolníků '!U:X,N7802)&gt;0,"ANO","")</f>
        <v/>
      </c>
      <c r="Q7802" s="15"/>
    </row>
    <row r="7803" spans="2:17" s="25" customFormat="1" x14ac:dyDescent="0.3">
      <c r="B7803" s="15" t="str">
        <f>IF(A7803="","",VLOOKUP(A7803,Tabulka3[[Číslo smlouvy   u pravidelné činnosti]:[Příjmení]],3,0))</f>
        <v/>
      </c>
      <c r="C7803" s="15" t="str">
        <f>IF(A7803="","",VLOOKUP(A7803,Tabulka3[[Číslo smlouvy   u pravidelné činnosti]:[Příjmení]],4,0))</f>
        <v/>
      </c>
      <c r="F7803" s="94"/>
      <c r="H7803" s="113"/>
      <c r="I7803" s="113"/>
      <c r="K7803" s="15"/>
      <c r="L7803" s="15"/>
      <c r="M7803" s="15">
        <f t="shared" si="363"/>
        <v>1</v>
      </c>
      <c r="N7803" s="15" t="str">
        <f t="shared" si="364"/>
        <v>-</v>
      </c>
      <c r="O7803" s="150">
        <f t="shared" si="365"/>
        <v>0</v>
      </c>
      <c r="P7803" s="15" t="str">
        <f>IF(COUNTIF('Personálie dobrovolníků '!U:X,N7803)&gt;0,"ANO","")</f>
        <v/>
      </c>
      <c r="Q7803" s="15"/>
    </row>
    <row r="7804" spans="2:17" s="25" customFormat="1" x14ac:dyDescent="0.3">
      <c r="B7804" s="15" t="str">
        <f>IF(A7804="","",VLOOKUP(A7804,Tabulka3[[Číslo smlouvy   u pravidelné činnosti]:[Příjmení]],3,0))</f>
        <v/>
      </c>
      <c r="C7804" s="15" t="str">
        <f>IF(A7804="","",VLOOKUP(A7804,Tabulka3[[Číslo smlouvy   u pravidelné činnosti]:[Příjmení]],4,0))</f>
        <v/>
      </c>
      <c r="F7804" s="94"/>
      <c r="H7804" s="113"/>
      <c r="I7804" s="113"/>
      <c r="K7804" s="15"/>
      <c r="L7804" s="15"/>
      <c r="M7804" s="15">
        <f t="shared" si="363"/>
        <v>1</v>
      </c>
      <c r="N7804" s="15" t="str">
        <f t="shared" si="364"/>
        <v>-</v>
      </c>
      <c r="O7804" s="150">
        <f t="shared" si="365"/>
        <v>0</v>
      </c>
      <c r="P7804" s="15" t="str">
        <f>IF(COUNTIF('Personálie dobrovolníků '!U:X,N7804)&gt;0,"ANO","")</f>
        <v/>
      </c>
      <c r="Q7804" s="15"/>
    </row>
    <row r="7805" spans="2:17" s="25" customFormat="1" x14ac:dyDescent="0.3">
      <c r="B7805" s="15" t="str">
        <f>IF(A7805="","",VLOOKUP(A7805,Tabulka3[[Číslo smlouvy   u pravidelné činnosti]:[Příjmení]],3,0))</f>
        <v/>
      </c>
      <c r="C7805" s="15" t="str">
        <f>IF(A7805="","",VLOOKUP(A7805,Tabulka3[[Číslo smlouvy   u pravidelné činnosti]:[Příjmení]],4,0))</f>
        <v/>
      </c>
      <c r="F7805" s="94"/>
      <c r="H7805" s="113"/>
      <c r="I7805" s="113"/>
      <c r="K7805" s="15"/>
      <c r="L7805" s="15"/>
      <c r="M7805" s="15">
        <f t="shared" si="363"/>
        <v>1</v>
      </c>
      <c r="N7805" s="15" t="str">
        <f t="shared" si="364"/>
        <v>-</v>
      </c>
      <c r="O7805" s="150">
        <f t="shared" si="365"/>
        <v>0</v>
      </c>
      <c r="P7805" s="15" t="str">
        <f>IF(COUNTIF('Personálie dobrovolníků '!U:X,N7805)&gt;0,"ANO","")</f>
        <v/>
      </c>
      <c r="Q7805" s="15"/>
    </row>
    <row r="7806" spans="2:17" s="25" customFormat="1" x14ac:dyDescent="0.3">
      <c r="B7806" s="15" t="str">
        <f>IF(A7806="","",VLOOKUP(A7806,Tabulka3[[Číslo smlouvy   u pravidelné činnosti]:[Příjmení]],3,0))</f>
        <v/>
      </c>
      <c r="C7806" s="15" t="str">
        <f>IF(A7806="","",VLOOKUP(A7806,Tabulka3[[Číslo smlouvy   u pravidelné činnosti]:[Příjmení]],4,0))</f>
        <v/>
      </c>
      <c r="F7806" s="94"/>
      <c r="H7806" s="113"/>
      <c r="I7806" s="113"/>
      <c r="K7806" s="15"/>
      <c r="L7806" s="15"/>
      <c r="M7806" s="15">
        <f t="shared" si="363"/>
        <v>1</v>
      </c>
      <c r="N7806" s="15" t="str">
        <f t="shared" si="364"/>
        <v>-</v>
      </c>
      <c r="O7806" s="150">
        <f t="shared" si="365"/>
        <v>0</v>
      </c>
      <c r="P7806" s="15" t="str">
        <f>IF(COUNTIF('Personálie dobrovolníků '!U:X,N7806)&gt;0,"ANO","")</f>
        <v/>
      </c>
      <c r="Q7806" s="15"/>
    </row>
    <row r="7807" spans="2:17" s="25" customFormat="1" x14ac:dyDescent="0.3">
      <c r="B7807" s="15" t="str">
        <f>IF(A7807="","",VLOOKUP(A7807,Tabulka3[[Číslo smlouvy   u pravidelné činnosti]:[Příjmení]],3,0))</f>
        <v/>
      </c>
      <c r="C7807" s="15" t="str">
        <f>IF(A7807="","",VLOOKUP(A7807,Tabulka3[[Číslo smlouvy   u pravidelné činnosti]:[Příjmení]],4,0))</f>
        <v/>
      </c>
      <c r="F7807" s="94"/>
      <c r="H7807" s="113"/>
      <c r="I7807" s="113"/>
      <c r="K7807" s="15"/>
      <c r="L7807" s="15"/>
      <c r="M7807" s="15">
        <f t="shared" si="363"/>
        <v>1</v>
      </c>
      <c r="N7807" s="15" t="str">
        <f t="shared" si="364"/>
        <v>-</v>
      </c>
      <c r="O7807" s="150">
        <f t="shared" si="365"/>
        <v>0</v>
      </c>
      <c r="P7807" s="15" t="str">
        <f>IF(COUNTIF('Personálie dobrovolníků '!U:X,N7807)&gt;0,"ANO","")</f>
        <v/>
      </c>
      <c r="Q7807" s="15"/>
    </row>
    <row r="7808" spans="2:17" s="25" customFormat="1" x14ac:dyDescent="0.3">
      <c r="B7808" s="15" t="str">
        <f>IF(A7808="","",VLOOKUP(A7808,Tabulka3[[Číslo smlouvy   u pravidelné činnosti]:[Příjmení]],3,0))</f>
        <v/>
      </c>
      <c r="C7808" s="15" t="str">
        <f>IF(A7808="","",VLOOKUP(A7808,Tabulka3[[Číslo smlouvy   u pravidelné činnosti]:[Příjmení]],4,0))</f>
        <v/>
      </c>
      <c r="F7808" s="94"/>
      <c r="H7808" s="113"/>
      <c r="I7808" s="113"/>
      <c r="K7808" s="15"/>
      <c r="L7808" s="15"/>
      <c r="M7808" s="15">
        <f t="shared" si="363"/>
        <v>1</v>
      </c>
      <c r="N7808" s="15" t="str">
        <f t="shared" si="364"/>
        <v>-</v>
      </c>
      <c r="O7808" s="150">
        <f t="shared" si="365"/>
        <v>0</v>
      </c>
      <c r="P7808" s="15" t="str">
        <f>IF(COUNTIF('Personálie dobrovolníků '!U:X,N7808)&gt;0,"ANO","")</f>
        <v/>
      </c>
      <c r="Q7808" s="15"/>
    </row>
    <row r="7809" spans="2:17" s="25" customFormat="1" x14ac:dyDescent="0.3">
      <c r="B7809" s="15" t="str">
        <f>IF(A7809="","",VLOOKUP(A7809,Tabulka3[[Číslo smlouvy   u pravidelné činnosti]:[Příjmení]],3,0))</f>
        <v/>
      </c>
      <c r="C7809" s="15" t="str">
        <f>IF(A7809="","",VLOOKUP(A7809,Tabulka3[[Číslo smlouvy   u pravidelné činnosti]:[Příjmení]],4,0))</f>
        <v/>
      </c>
      <c r="F7809" s="94"/>
      <c r="H7809" s="113"/>
      <c r="I7809" s="113"/>
      <c r="K7809" s="15"/>
      <c r="L7809" s="15"/>
      <c r="M7809" s="15">
        <f t="shared" si="363"/>
        <v>1</v>
      </c>
      <c r="N7809" s="15" t="str">
        <f t="shared" si="364"/>
        <v>-</v>
      </c>
      <c r="O7809" s="150">
        <f t="shared" si="365"/>
        <v>0</v>
      </c>
      <c r="P7809" s="15" t="str">
        <f>IF(COUNTIF('Personálie dobrovolníků '!U:X,N7809)&gt;0,"ANO","")</f>
        <v/>
      </c>
      <c r="Q7809" s="15"/>
    </row>
    <row r="7810" spans="2:17" s="25" customFormat="1" x14ac:dyDescent="0.3">
      <c r="B7810" s="15" t="str">
        <f>IF(A7810="","",VLOOKUP(A7810,Tabulka3[[Číslo smlouvy   u pravidelné činnosti]:[Příjmení]],3,0))</f>
        <v/>
      </c>
      <c r="C7810" s="15" t="str">
        <f>IF(A7810="","",VLOOKUP(A7810,Tabulka3[[Číslo smlouvy   u pravidelné činnosti]:[Příjmení]],4,0))</f>
        <v/>
      </c>
      <c r="F7810" s="94"/>
      <c r="H7810" s="113"/>
      <c r="I7810" s="113"/>
      <c r="K7810" s="15"/>
      <c r="L7810" s="15"/>
      <c r="M7810" s="15">
        <f t="shared" si="363"/>
        <v>1</v>
      </c>
      <c r="N7810" s="15" t="str">
        <f t="shared" si="364"/>
        <v>-</v>
      </c>
      <c r="O7810" s="150">
        <f t="shared" si="365"/>
        <v>0</v>
      </c>
      <c r="P7810" s="15" t="str">
        <f>IF(COUNTIF('Personálie dobrovolníků '!U:X,N7810)&gt;0,"ANO","")</f>
        <v/>
      </c>
      <c r="Q7810" s="15"/>
    </row>
    <row r="7811" spans="2:17" s="25" customFormat="1" x14ac:dyDescent="0.3">
      <c r="B7811" s="15" t="str">
        <f>IF(A7811="","",VLOOKUP(A7811,Tabulka3[[Číslo smlouvy   u pravidelné činnosti]:[Příjmení]],3,0))</f>
        <v/>
      </c>
      <c r="C7811" s="15" t="str">
        <f>IF(A7811="","",VLOOKUP(A7811,Tabulka3[[Číslo smlouvy   u pravidelné činnosti]:[Příjmení]],4,0))</f>
        <v/>
      </c>
      <c r="F7811" s="94"/>
      <c r="H7811" s="113"/>
      <c r="I7811" s="113"/>
      <c r="K7811" s="15"/>
      <c r="L7811" s="15"/>
      <c r="M7811" s="15">
        <f t="shared" si="363"/>
        <v>1</v>
      </c>
      <c r="N7811" s="15" t="str">
        <f t="shared" si="364"/>
        <v>-</v>
      </c>
      <c r="O7811" s="150">
        <f t="shared" si="365"/>
        <v>0</v>
      </c>
      <c r="P7811" s="15" t="str">
        <f>IF(COUNTIF('Personálie dobrovolníků '!U:X,N7811)&gt;0,"ANO","")</f>
        <v/>
      </c>
      <c r="Q7811" s="15"/>
    </row>
    <row r="7812" spans="2:17" s="25" customFormat="1" x14ac:dyDescent="0.3">
      <c r="B7812" s="15" t="str">
        <f>IF(A7812="","",VLOOKUP(A7812,Tabulka3[[Číslo smlouvy   u pravidelné činnosti]:[Příjmení]],3,0))</f>
        <v/>
      </c>
      <c r="C7812" s="15" t="str">
        <f>IF(A7812="","",VLOOKUP(A7812,Tabulka3[[Číslo smlouvy   u pravidelné činnosti]:[Příjmení]],4,0))</f>
        <v/>
      </c>
      <c r="F7812" s="94"/>
      <c r="H7812" s="113"/>
      <c r="I7812" s="113"/>
      <c r="K7812" s="15"/>
      <c r="L7812" s="15"/>
      <c r="M7812" s="15">
        <f t="shared" ref="M7812:M7875" si="366">IF(OR(
   AND($H7812=$K$12, $I7812=$L$4),
   AND($H7812=$K$12, $I7812=$L$5),
   AND($H7812=$K$12, $I7812=$L$6),
   AND($H7812=$K$12, $I7812=$L$7),
   AND($H7812=$K$11, $I7812=$L$4),
   AND($H7812=$K$11, $I7812=$L$5),
   AND($H7812=$K$11, $I7812=$L$6),
   AND($H7812=$K$11, $I7812=$L$7),
   AND($H7812=$K$5, $I7812=$L$5),
   AND($H7812=$K$6, $I7812=$L$4),
   AND($H7812=$K$6, $I7812=$L$5),
   AND($H7812=$K$6, $I7812=$L$7),
   AND($H7812=$K$4, $I7812=$L$6),
), 0, 1)</f>
        <v>1</v>
      </c>
      <c r="N7812" s="15" t="str">
        <f t="shared" ref="N7812:N7875" si="367">A7812 &amp; "-" &amp; J7812</f>
        <v>-</v>
      </c>
      <c r="O7812" s="150">
        <f t="shared" ref="O7812:O7875" si="368">IF(AND(M7812&lt;&gt;0, P7812="ANO"), 1, 0)</f>
        <v>0</v>
      </c>
      <c r="P7812" s="15" t="str">
        <f>IF(COUNTIF('Personálie dobrovolníků '!U:X,N7812)&gt;0,"ANO","")</f>
        <v/>
      </c>
      <c r="Q7812" s="15"/>
    </row>
    <row r="7813" spans="2:17" s="25" customFormat="1" x14ac:dyDescent="0.3">
      <c r="B7813" s="15" t="str">
        <f>IF(A7813="","",VLOOKUP(A7813,Tabulka3[[Číslo smlouvy   u pravidelné činnosti]:[Příjmení]],3,0))</f>
        <v/>
      </c>
      <c r="C7813" s="15" t="str">
        <f>IF(A7813="","",VLOOKUP(A7813,Tabulka3[[Číslo smlouvy   u pravidelné činnosti]:[Příjmení]],4,0))</f>
        <v/>
      </c>
      <c r="F7813" s="94"/>
      <c r="H7813" s="113"/>
      <c r="I7813" s="113"/>
      <c r="K7813" s="15"/>
      <c r="L7813" s="15"/>
      <c r="M7813" s="15">
        <f t="shared" si="366"/>
        <v>1</v>
      </c>
      <c r="N7813" s="15" t="str">
        <f t="shared" si="367"/>
        <v>-</v>
      </c>
      <c r="O7813" s="150">
        <f t="shared" si="368"/>
        <v>0</v>
      </c>
      <c r="P7813" s="15" t="str">
        <f>IF(COUNTIF('Personálie dobrovolníků '!U:X,N7813)&gt;0,"ANO","")</f>
        <v/>
      </c>
      <c r="Q7813" s="15"/>
    </row>
    <row r="7814" spans="2:17" s="25" customFormat="1" x14ac:dyDescent="0.3">
      <c r="B7814" s="15" t="str">
        <f>IF(A7814="","",VLOOKUP(A7814,Tabulka3[[Číslo smlouvy   u pravidelné činnosti]:[Příjmení]],3,0))</f>
        <v/>
      </c>
      <c r="C7814" s="15" t="str">
        <f>IF(A7814="","",VLOOKUP(A7814,Tabulka3[[Číslo smlouvy   u pravidelné činnosti]:[Příjmení]],4,0))</f>
        <v/>
      </c>
      <c r="F7814" s="94"/>
      <c r="H7814" s="113"/>
      <c r="I7814" s="113"/>
      <c r="K7814" s="15"/>
      <c r="L7814" s="15"/>
      <c r="M7814" s="15">
        <f t="shared" si="366"/>
        <v>1</v>
      </c>
      <c r="N7814" s="15" t="str">
        <f t="shared" si="367"/>
        <v>-</v>
      </c>
      <c r="O7814" s="150">
        <f t="shared" si="368"/>
        <v>0</v>
      </c>
      <c r="P7814" s="15" t="str">
        <f>IF(COUNTIF('Personálie dobrovolníků '!U:X,N7814)&gt;0,"ANO","")</f>
        <v/>
      </c>
      <c r="Q7814" s="15"/>
    </row>
    <row r="7815" spans="2:17" s="25" customFormat="1" x14ac:dyDescent="0.3">
      <c r="B7815" s="15" t="str">
        <f>IF(A7815="","",VLOOKUP(A7815,Tabulka3[[Číslo smlouvy   u pravidelné činnosti]:[Příjmení]],3,0))</f>
        <v/>
      </c>
      <c r="C7815" s="15" t="str">
        <f>IF(A7815="","",VLOOKUP(A7815,Tabulka3[[Číslo smlouvy   u pravidelné činnosti]:[Příjmení]],4,0))</f>
        <v/>
      </c>
      <c r="F7815" s="94"/>
      <c r="H7815" s="113"/>
      <c r="I7815" s="113"/>
      <c r="K7815" s="15"/>
      <c r="L7815" s="15"/>
      <c r="M7815" s="15">
        <f t="shared" si="366"/>
        <v>1</v>
      </c>
      <c r="N7815" s="15" t="str">
        <f t="shared" si="367"/>
        <v>-</v>
      </c>
      <c r="O7815" s="150">
        <f t="shared" si="368"/>
        <v>0</v>
      </c>
      <c r="P7815" s="15" t="str">
        <f>IF(COUNTIF('Personálie dobrovolníků '!U:X,N7815)&gt;0,"ANO","")</f>
        <v/>
      </c>
      <c r="Q7815" s="15"/>
    </row>
    <row r="7816" spans="2:17" s="25" customFormat="1" x14ac:dyDescent="0.3">
      <c r="B7816" s="15" t="str">
        <f>IF(A7816="","",VLOOKUP(A7816,Tabulka3[[Číslo smlouvy   u pravidelné činnosti]:[Příjmení]],3,0))</f>
        <v/>
      </c>
      <c r="C7816" s="15" t="str">
        <f>IF(A7816="","",VLOOKUP(A7816,Tabulka3[[Číslo smlouvy   u pravidelné činnosti]:[Příjmení]],4,0))</f>
        <v/>
      </c>
      <c r="F7816" s="94"/>
      <c r="H7816" s="113"/>
      <c r="I7816" s="113"/>
      <c r="K7816" s="15"/>
      <c r="L7816" s="15"/>
      <c r="M7816" s="15">
        <f t="shared" si="366"/>
        <v>1</v>
      </c>
      <c r="N7816" s="15" t="str">
        <f t="shared" si="367"/>
        <v>-</v>
      </c>
      <c r="O7816" s="150">
        <f t="shared" si="368"/>
        <v>0</v>
      </c>
      <c r="P7816" s="15" t="str">
        <f>IF(COUNTIF('Personálie dobrovolníků '!U:X,N7816)&gt;0,"ANO","")</f>
        <v/>
      </c>
      <c r="Q7816" s="15"/>
    </row>
    <row r="7817" spans="2:17" s="25" customFormat="1" x14ac:dyDescent="0.3">
      <c r="B7817" s="15" t="str">
        <f>IF(A7817="","",VLOOKUP(A7817,Tabulka3[[Číslo smlouvy   u pravidelné činnosti]:[Příjmení]],3,0))</f>
        <v/>
      </c>
      <c r="C7817" s="15" t="str">
        <f>IF(A7817="","",VLOOKUP(A7817,Tabulka3[[Číslo smlouvy   u pravidelné činnosti]:[Příjmení]],4,0))</f>
        <v/>
      </c>
      <c r="F7817" s="94"/>
      <c r="H7817" s="113"/>
      <c r="I7817" s="113"/>
      <c r="K7817" s="15"/>
      <c r="L7817" s="15"/>
      <c r="M7817" s="15">
        <f t="shared" si="366"/>
        <v>1</v>
      </c>
      <c r="N7817" s="15" t="str">
        <f t="shared" si="367"/>
        <v>-</v>
      </c>
      <c r="O7817" s="150">
        <f t="shared" si="368"/>
        <v>0</v>
      </c>
      <c r="P7817" s="15" t="str">
        <f>IF(COUNTIF('Personálie dobrovolníků '!U:X,N7817)&gt;0,"ANO","")</f>
        <v/>
      </c>
      <c r="Q7817" s="15"/>
    </row>
    <row r="7818" spans="2:17" s="25" customFormat="1" x14ac:dyDescent="0.3">
      <c r="B7818" s="15" t="str">
        <f>IF(A7818="","",VLOOKUP(A7818,Tabulka3[[Číslo smlouvy   u pravidelné činnosti]:[Příjmení]],3,0))</f>
        <v/>
      </c>
      <c r="C7818" s="15" t="str">
        <f>IF(A7818="","",VLOOKUP(A7818,Tabulka3[[Číslo smlouvy   u pravidelné činnosti]:[Příjmení]],4,0))</f>
        <v/>
      </c>
      <c r="F7818" s="94"/>
      <c r="H7818" s="113"/>
      <c r="I7818" s="113"/>
      <c r="K7818" s="15"/>
      <c r="L7818" s="15"/>
      <c r="M7818" s="15">
        <f t="shared" si="366"/>
        <v>1</v>
      </c>
      <c r="N7818" s="15" t="str">
        <f t="shared" si="367"/>
        <v>-</v>
      </c>
      <c r="O7818" s="150">
        <f t="shared" si="368"/>
        <v>0</v>
      </c>
      <c r="P7818" s="15" t="str">
        <f>IF(COUNTIF('Personálie dobrovolníků '!U:X,N7818)&gt;0,"ANO","")</f>
        <v/>
      </c>
      <c r="Q7818" s="15"/>
    </row>
    <row r="7819" spans="2:17" s="25" customFormat="1" x14ac:dyDescent="0.3">
      <c r="B7819" s="15" t="str">
        <f>IF(A7819="","",VLOOKUP(A7819,Tabulka3[[Číslo smlouvy   u pravidelné činnosti]:[Příjmení]],3,0))</f>
        <v/>
      </c>
      <c r="C7819" s="15" t="str">
        <f>IF(A7819="","",VLOOKUP(A7819,Tabulka3[[Číslo smlouvy   u pravidelné činnosti]:[Příjmení]],4,0))</f>
        <v/>
      </c>
      <c r="F7819" s="94"/>
      <c r="H7819" s="113"/>
      <c r="I7819" s="113"/>
      <c r="K7819" s="15"/>
      <c r="L7819" s="15"/>
      <c r="M7819" s="15">
        <f t="shared" si="366"/>
        <v>1</v>
      </c>
      <c r="N7819" s="15" t="str">
        <f t="shared" si="367"/>
        <v>-</v>
      </c>
      <c r="O7819" s="150">
        <f t="shared" si="368"/>
        <v>0</v>
      </c>
      <c r="P7819" s="15" t="str">
        <f>IF(COUNTIF('Personálie dobrovolníků '!U:X,N7819)&gt;0,"ANO","")</f>
        <v/>
      </c>
      <c r="Q7819" s="15"/>
    </row>
    <row r="7820" spans="2:17" s="25" customFormat="1" x14ac:dyDescent="0.3">
      <c r="B7820" s="15" t="str">
        <f>IF(A7820="","",VLOOKUP(A7820,Tabulka3[[Číslo smlouvy   u pravidelné činnosti]:[Příjmení]],3,0))</f>
        <v/>
      </c>
      <c r="C7820" s="15" t="str">
        <f>IF(A7820="","",VLOOKUP(A7820,Tabulka3[[Číslo smlouvy   u pravidelné činnosti]:[Příjmení]],4,0))</f>
        <v/>
      </c>
      <c r="F7820" s="94"/>
      <c r="H7820" s="113"/>
      <c r="I7820" s="113"/>
      <c r="K7820" s="15"/>
      <c r="L7820" s="15"/>
      <c r="M7820" s="15">
        <f t="shared" si="366"/>
        <v>1</v>
      </c>
      <c r="N7820" s="15" t="str">
        <f t="shared" si="367"/>
        <v>-</v>
      </c>
      <c r="O7820" s="150">
        <f t="shared" si="368"/>
        <v>0</v>
      </c>
      <c r="P7820" s="15" t="str">
        <f>IF(COUNTIF('Personálie dobrovolníků '!U:X,N7820)&gt;0,"ANO","")</f>
        <v/>
      </c>
      <c r="Q7820" s="15"/>
    </row>
    <row r="7821" spans="2:17" s="25" customFormat="1" x14ac:dyDescent="0.3">
      <c r="B7821" s="15" t="str">
        <f>IF(A7821="","",VLOOKUP(A7821,Tabulka3[[Číslo smlouvy   u pravidelné činnosti]:[Příjmení]],3,0))</f>
        <v/>
      </c>
      <c r="C7821" s="15" t="str">
        <f>IF(A7821="","",VLOOKUP(A7821,Tabulka3[[Číslo smlouvy   u pravidelné činnosti]:[Příjmení]],4,0))</f>
        <v/>
      </c>
      <c r="F7821" s="94"/>
      <c r="H7821" s="113"/>
      <c r="I7821" s="113"/>
      <c r="K7821" s="15"/>
      <c r="L7821" s="15"/>
      <c r="M7821" s="15">
        <f t="shared" si="366"/>
        <v>1</v>
      </c>
      <c r="N7821" s="15" t="str">
        <f t="shared" si="367"/>
        <v>-</v>
      </c>
      <c r="O7821" s="150">
        <f t="shared" si="368"/>
        <v>0</v>
      </c>
      <c r="P7821" s="15" t="str">
        <f>IF(COUNTIF('Personálie dobrovolníků '!U:X,N7821)&gt;0,"ANO","")</f>
        <v/>
      </c>
      <c r="Q7821" s="15"/>
    </row>
    <row r="7822" spans="2:17" s="25" customFormat="1" x14ac:dyDescent="0.3">
      <c r="B7822" s="15" t="str">
        <f>IF(A7822="","",VLOOKUP(A7822,Tabulka3[[Číslo smlouvy   u pravidelné činnosti]:[Příjmení]],3,0))</f>
        <v/>
      </c>
      <c r="C7822" s="15" t="str">
        <f>IF(A7822="","",VLOOKUP(A7822,Tabulka3[[Číslo smlouvy   u pravidelné činnosti]:[Příjmení]],4,0))</f>
        <v/>
      </c>
      <c r="F7822" s="94"/>
      <c r="H7822" s="113"/>
      <c r="I7822" s="113"/>
      <c r="K7822" s="15"/>
      <c r="L7822" s="15"/>
      <c r="M7822" s="15">
        <f t="shared" si="366"/>
        <v>1</v>
      </c>
      <c r="N7822" s="15" t="str">
        <f t="shared" si="367"/>
        <v>-</v>
      </c>
      <c r="O7822" s="150">
        <f t="shared" si="368"/>
        <v>0</v>
      </c>
      <c r="P7822" s="15" t="str">
        <f>IF(COUNTIF('Personálie dobrovolníků '!U:X,N7822)&gt;0,"ANO","")</f>
        <v/>
      </c>
      <c r="Q7822" s="15"/>
    </row>
    <row r="7823" spans="2:17" s="25" customFormat="1" x14ac:dyDescent="0.3">
      <c r="B7823" s="15" t="str">
        <f>IF(A7823="","",VLOOKUP(A7823,Tabulka3[[Číslo smlouvy   u pravidelné činnosti]:[Příjmení]],3,0))</f>
        <v/>
      </c>
      <c r="C7823" s="15" t="str">
        <f>IF(A7823="","",VLOOKUP(A7823,Tabulka3[[Číslo smlouvy   u pravidelné činnosti]:[Příjmení]],4,0))</f>
        <v/>
      </c>
      <c r="F7823" s="94"/>
      <c r="H7823" s="113"/>
      <c r="I7823" s="113"/>
      <c r="K7823" s="15"/>
      <c r="L7823" s="15"/>
      <c r="M7823" s="15">
        <f t="shared" si="366"/>
        <v>1</v>
      </c>
      <c r="N7823" s="15" t="str">
        <f t="shared" si="367"/>
        <v>-</v>
      </c>
      <c r="O7823" s="150">
        <f t="shared" si="368"/>
        <v>0</v>
      </c>
      <c r="P7823" s="15" t="str">
        <f>IF(COUNTIF('Personálie dobrovolníků '!U:X,N7823)&gt;0,"ANO","")</f>
        <v/>
      </c>
      <c r="Q7823" s="15"/>
    </row>
    <row r="7824" spans="2:17" s="25" customFormat="1" x14ac:dyDescent="0.3">
      <c r="B7824" s="15" t="str">
        <f>IF(A7824="","",VLOOKUP(A7824,Tabulka3[[Číslo smlouvy   u pravidelné činnosti]:[Příjmení]],3,0))</f>
        <v/>
      </c>
      <c r="C7824" s="15" t="str">
        <f>IF(A7824="","",VLOOKUP(A7824,Tabulka3[[Číslo smlouvy   u pravidelné činnosti]:[Příjmení]],4,0))</f>
        <v/>
      </c>
      <c r="F7824" s="94"/>
      <c r="H7824" s="113"/>
      <c r="I7824" s="113"/>
      <c r="K7824" s="15"/>
      <c r="L7824" s="15"/>
      <c r="M7824" s="15">
        <f t="shared" si="366"/>
        <v>1</v>
      </c>
      <c r="N7824" s="15" t="str">
        <f t="shared" si="367"/>
        <v>-</v>
      </c>
      <c r="O7824" s="150">
        <f t="shared" si="368"/>
        <v>0</v>
      </c>
      <c r="P7824" s="15" t="str">
        <f>IF(COUNTIF('Personálie dobrovolníků '!U:X,N7824)&gt;0,"ANO","")</f>
        <v/>
      </c>
      <c r="Q7824" s="15"/>
    </row>
    <row r="7825" spans="2:17" s="25" customFormat="1" x14ac:dyDescent="0.3">
      <c r="B7825" s="15" t="str">
        <f>IF(A7825="","",VLOOKUP(A7825,Tabulka3[[Číslo smlouvy   u pravidelné činnosti]:[Příjmení]],3,0))</f>
        <v/>
      </c>
      <c r="C7825" s="15" t="str">
        <f>IF(A7825="","",VLOOKUP(A7825,Tabulka3[[Číslo smlouvy   u pravidelné činnosti]:[Příjmení]],4,0))</f>
        <v/>
      </c>
      <c r="F7825" s="94"/>
      <c r="H7825" s="113"/>
      <c r="I7825" s="113"/>
      <c r="K7825" s="15"/>
      <c r="L7825" s="15"/>
      <c r="M7825" s="15">
        <f t="shared" si="366"/>
        <v>1</v>
      </c>
      <c r="N7825" s="15" t="str">
        <f t="shared" si="367"/>
        <v>-</v>
      </c>
      <c r="O7825" s="150">
        <f t="shared" si="368"/>
        <v>0</v>
      </c>
      <c r="P7825" s="15" t="str">
        <f>IF(COUNTIF('Personálie dobrovolníků '!U:X,N7825)&gt;0,"ANO","")</f>
        <v/>
      </c>
      <c r="Q7825" s="15"/>
    </row>
    <row r="7826" spans="2:17" s="25" customFormat="1" x14ac:dyDescent="0.3">
      <c r="B7826" s="15" t="str">
        <f>IF(A7826="","",VLOOKUP(A7826,Tabulka3[[Číslo smlouvy   u pravidelné činnosti]:[Příjmení]],3,0))</f>
        <v/>
      </c>
      <c r="C7826" s="15" t="str">
        <f>IF(A7826="","",VLOOKUP(A7826,Tabulka3[[Číslo smlouvy   u pravidelné činnosti]:[Příjmení]],4,0))</f>
        <v/>
      </c>
      <c r="F7826" s="94"/>
      <c r="H7826" s="113"/>
      <c r="I7826" s="113"/>
      <c r="K7826" s="15"/>
      <c r="L7826" s="15"/>
      <c r="M7826" s="15">
        <f t="shared" si="366"/>
        <v>1</v>
      </c>
      <c r="N7826" s="15" t="str">
        <f t="shared" si="367"/>
        <v>-</v>
      </c>
      <c r="O7826" s="150">
        <f t="shared" si="368"/>
        <v>0</v>
      </c>
      <c r="P7826" s="15" t="str">
        <f>IF(COUNTIF('Personálie dobrovolníků '!U:X,N7826)&gt;0,"ANO","")</f>
        <v/>
      </c>
      <c r="Q7826" s="15"/>
    </row>
    <row r="7827" spans="2:17" s="25" customFormat="1" x14ac:dyDescent="0.3">
      <c r="B7827" s="15" t="str">
        <f>IF(A7827="","",VLOOKUP(A7827,Tabulka3[[Číslo smlouvy   u pravidelné činnosti]:[Příjmení]],3,0))</f>
        <v/>
      </c>
      <c r="C7827" s="15" t="str">
        <f>IF(A7827="","",VLOOKUP(A7827,Tabulka3[[Číslo smlouvy   u pravidelné činnosti]:[Příjmení]],4,0))</f>
        <v/>
      </c>
      <c r="F7827" s="94"/>
      <c r="H7827" s="113"/>
      <c r="I7827" s="113"/>
      <c r="K7827" s="15"/>
      <c r="L7827" s="15"/>
      <c r="M7827" s="15">
        <f t="shared" si="366"/>
        <v>1</v>
      </c>
      <c r="N7827" s="15" t="str">
        <f t="shared" si="367"/>
        <v>-</v>
      </c>
      <c r="O7827" s="150">
        <f t="shared" si="368"/>
        <v>0</v>
      </c>
      <c r="P7827" s="15" t="str">
        <f>IF(COUNTIF('Personálie dobrovolníků '!U:X,N7827)&gt;0,"ANO","")</f>
        <v/>
      </c>
      <c r="Q7827" s="15"/>
    </row>
    <row r="7828" spans="2:17" s="25" customFormat="1" x14ac:dyDescent="0.3">
      <c r="B7828" s="15" t="str">
        <f>IF(A7828="","",VLOOKUP(A7828,Tabulka3[[Číslo smlouvy   u pravidelné činnosti]:[Příjmení]],3,0))</f>
        <v/>
      </c>
      <c r="C7828" s="15" t="str">
        <f>IF(A7828="","",VLOOKUP(A7828,Tabulka3[[Číslo smlouvy   u pravidelné činnosti]:[Příjmení]],4,0))</f>
        <v/>
      </c>
      <c r="F7828" s="94"/>
      <c r="H7828" s="113"/>
      <c r="I7828" s="113"/>
      <c r="K7828" s="15"/>
      <c r="L7828" s="15"/>
      <c r="M7828" s="15">
        <f t="shared" si="366"/>
        <v>1</v>
      </c>
      <c r="N7828" s="15" t="str">
        <f t="shared" si="367"/>
        <v>-</v>
      </c>
      <c r="O7828" s="150">
        <f t="shared" si="368"/>
        <v>0</v>
      </c>
      <c r="P7828" s="15" t="str">
        <f>IF(COUNTIF('Personálie dobrovolníků '!U:X,N7828)&gt;0,"ANO","")</f>
        <v/>
      </c>
      <c r="Q7828" s="15"/>
    </row>
    <row r="7829" spans="2:17" s="25" customFormat="1" x14ac:dyDescent="0.3">
      <c r="B7829" s="15" t="str">
        <f>IF(A7829="","",VLOOKUP(A7829,Tabulka3[[Číslo smlouvy   u pravidelné činnosti]:[Příjmení]],3,0))</f>
        <v/>
      </c>
      <c r="C7829" s="15" t="str">
        <f>IF(A7829="","",VLOOKUP(A7829,Tabulka3[[Číslo smlouvy   u pravidelné činnosti]:[Příjmení]],4,0))</f>
        <v/>
      </c>
      <c r="F7829" s="94"/>
      <c r="H7829" s="113"/>
      <c r="I7829" s="113"/>
      <c r="K7829" s="15"/>
      <c r="L7829" s="15"/>
      <c r="M7829" s="15">
        <f t="shared" si="366"/>
        <v>1</v>
      </c>
      <c r="N7829" s="15" t="str">
        <f t="shared" si="367"/>
        <v>-</v>
      </c>
      <c r="O7829" s="150">
        <f t="shared" si="368"/>
        <v>0</v>
      </c>
      <c r="P7829" s="15" t="str">
        <f>IF(COUNTIF('Personálie dobrovolníků '!U:X,N7829)&gt;0,"ANO","")</f>
        <v/>
      </c>
      <c r="Q7829" s="15"/>
    </row>
    <row r="7830" spans="2:17" s="25" customFormat="1" x14ac:dyDescent="0.3">
      <c r="B7830" s="15" t="str">
        <f>IF(A7830="","",VLOOKUP(A7830,Tabulka3[[Číslo smlouvy   u pravidelné činnosti]:[Příjmení]],3,0))</f>
        <v/>
      </c>
      <c r="C7830" s="15" t="str">
        <f>IF(A7830="","",VLOOKUP(A7830,Tabulka3[[Číslo smlouvy   u pravidelné činnosti]:[Příjmení]],4,0))</f>
        <v/>
      </c>
      <c r="F7830" s="94"/>
      <c r="H7830" s="113"/>
      <c r="I7830" s="113"/>
      <c r="K7830" s="15"/>
      <c r="L7830" s="15"/>
      <c r="M7830" s="15">
        <f t="shared" si="366"/>
        <v>1</v>
      </c>
      <c r="N7830" s="15" t="str">
        <f t="shared" si="367"/>
        <v>-</v>
      </c>
      <c r="O7830" s="150">
        <f t="shared" si="368"/>
        <v>0</v>
      </c>
      <c r="P7830" s="15" t="str">
        <f>IF(COUNTIF('Personálie dobrovolníků '!U:X,N7830)&gt;0,"ANO","")</f>
        <v/>
      </c>
      <c r="Q7830" s="15"/>
    </row>
    <row r="7831" spans="2:17" s="25" customFormat="1" x14ac:dyDescent="0.3">
      <c r="B7831" s="15" t="str">
        <f>IF(A7831="","",VLOOKUP(A7831,Tabulka3[[Číslo smlouvy   u pravidelné činnosti]:[Příjmení]],3,0))</f>
        <v/>
      </c>
      <c r="C7831" s="15" t="str">
        <f>IF(A7831="","",VLOOKUP(A7831,Tabulka3[[Číslo smlouvy   u pravidelné činnosti]:[Příjmení]],4,0))</f>
        <v/>
      </c>
      <c r="F7831" s="94"/>
      <c r="H7831" s="113"/>
      <c r="I7831" s="113"/>
      <c r="K7831" s="15"/>
      <c r="L7831" s="15"/>
      <c r="M7831" s="15">
        <f t="shared" si="366"/>
        <v>1</v>
      </c>
      <c r="N7831" s="15" t="str">
        <f t="shared" si="367"/>
        <v>-</v>
      </c>
      <c r="O7831" s="150">
        <f t="shared" si="368"/>
        <v>0</v>
      </c>
      <c r="P7831" s="15" t="str">
        <f>IF(COUNTIF('Personálie dobrovolníků '!U:X,N7831)&gt;0,"ANO","")</f>
        <v/>
      </c>
      <c r="Q7831" s="15"/>
    </row>
    <row r="7832" spans="2:17" s="25" customFormat="1" x14ac:dyDescent="0.3">
      <c r="B7832" s="15" t="str">
        <f>IF(A7832="","",VLOOKUP(A7832,Tabulka3[[Číslo smlouvy   u pravidelné činnosti]:[Příjmení]],3,0))</f>
        <v/>
      </c>
      <c r="C7832" s="15" t="str">
        <f>IF(A7832="","",VLOOKUP(A7832,Tabulka3[[Číslo smlouvy   u pravidelné činnosti]:[Příjmení]],4,0))</f>
        <v/>
      </c>
      <c r="F7832" s="94"/>
      <c r="H7832" s="113"/>
      <c r="I7832" s="113"/>
      <c r="K7832" s="15"/>
      <c r="L7832" s="15"/>
      <c r="M7832" s="15">
        <f t="shared" si="366"/>
        <v>1</v>
      </c>
      <c r="N7832" s="15" t="str">
        <f t="shared" si="367"/>
        <v>-</v>
      </c>
      <c r="O7832" s="150">
        <f t="shared" si="368"/>
        <v>0</v>
      </c>
      <c r="P7832" s="15" t="str">
        <f>IF(COUNTIF('Personálie dobrovolníků '!U:X,N7832)&gt;0,"ANO","")</f>
        <v/>
      </c>
      <c r="Q7832" s="15"/>
    </row>
    <row r="7833" spans="2:17" s="25" customFormat="1" x14ac:dyDescent="0.3">
      <c r="B7833" s="15" t="str">
        <f>IF(A7833="","",VLOOKUP(A7833,Tabulka3[[Číslo smlouvy   u pravidelné činnosti]:[Příjmení]],3,0))</f>
        <v/>
      </c>
      <c r="C7833" s="15" t="str">
        <f>IF(A7833="","",VLOOKUP(A7833,Tabulka3[[Číslo smlouvy   u pravidelné činnosti]:[Příjmení]],4,0))</f>
        <v/>
      </c>
      <c r="F7833" s="94"/>
      <c r="H7833" s="113"/>
      <c r="I7833" s="113"/>
      <c r="K7833" s="15"/>
      <c r="L7833" s="15"/>
      <c r="M7833" s="15">
        <f t="shared" si="366"/>
        <v>1</v>
      </c>
      <c r="N7833" s="15" t="str">
        <f t="shared" si="367"/>
        <v>-</v>
      </c>
      <c r="O7833" s="150">
        <f t="shared" si="368"/>
        <v>0</v>
      </c>
      <c r="P7833" s="15" t="str">
        <f>IF(COUNTIF('Personálie dobrovolníků '!U:X,N7833)&gt;0,"ANO","")</f>
        <v/>
      </c>
      <c r="Q7833" s="15"/>
    </row>
    <row r="7834" spans="2:17" s="25" customFormat="1" x14ac:dyDescent="0.3">
      <c r="B7834" s="15" t="str">
        <f>IF(A7834="","",VLOOKUP(A7834,Tabulka3[[Číslo smlouvy   u pravidelné činnosti]:[Příjmení]],3,0))</f>
        <v/>
      </c>
      <c r="C7834" s="15" t="str">
        <f>IF(A7834="","",VLOOKUP(A7834,Tabulka3[[Číslo smlouvy   u pravidelné činnosti]:[Příjmení]],4,0))</f>
        <v/>
      </c>
      <c r="F7834" s="94"/>
      <c r="H7834" s="113"/>
      <c r="I7834" s="113"/>
      <c r="K7834" s="15"/>
      <c r="L7834" s="15"/>
      <c r="M7834" s="15">
        <f t="shared" si="366"/>
        <v>1</v>
      </c>
      <c r="N7834" s="15" t="str">
        <f t="shared" si="367"/>
        <v>-</v>
      </c>
      <c r="O7834" s="150">
        <f t="shared" si="368"/>
        <v>0</v>
      </c>
      <c r="P7834" s="15" t="str">
        <f>IF(COUNTIF('Personálie dobrovolníků '!U:X,N7834)&gt;0,"ANO","")</f>
        <v/>
      </c>
      <c r="Q7834" s="15"/>
    </row>
    <row r="7835" spans="2:17" s="25" customFormat="1" x14ac:dyDescent="0.3">
      <c r="B7835" s="15" t="str">
        <f>IF(A7835="","",VLOOKUP(A7835,Tabulka3[[Číslo smlouvy   u pravidelné činnosti]:[Příjmení]],3,0))</f>
        <v/>
      </c>
      <c r="C7835" s="15" t="str">
        <f>IF(A7835="","",VLOOKUP(A7835,Tabulka3[[Číslo smlouvy   u pravidelné činnosti]:[Příjmení]],4,0))</f>
        <v/>
      </c>
      <c r="F7835" s="94"/>
      <c r="H7835" s="113"/>
      <c r="I7835" s="113"/>
      <c r="K7835" s="15"/>
      <c r="L7835" s="15"/>
      <c r="M7835" s="15">
        <f t="shared" si="366"/>
        <v>1</v>
      </c>
      <c r="N7835" s="15" t="str">
        <f t="shared" si="367"/>
        <v>-</v>
      </c>
      <c r="O7835" s="150">
        <f t="shared" si="368"/>
        <v>0</v>
      </c>
      <c r="P7835" s="15" t="str">
        <f>IF(COUNTIF('Personálie dobrovolníků '!U:X,N7835)&gt;0,"ANO","")</f>
        <v/>
      </c>
      <c r="Q7835" s="15"/>
    </row>
    <row r="7836" spans="2:17" s="25" customFormat="1" x14ac:dyDescent="0.3">
      <c r="B7836" s="15" t="str">
        <f>IF(A7836="","",VLOOKUP(A7836,Tabulka3[[Číslo smlouvy   u pravidelné činnosti]:[Příjmení]],3,0))</f>
        <v/>
      </c>
      <c r="C7836" s="15" t="str">
        <f>IF(A7836="","",VLOOKUP(A7836,Tabulka3[[Číslo smlouvy   u pravidelné činnosti]:[Příjmení]],4,0))</f>
        <v/>
      </c>
      <c r="F7836" s="94"/>
      <c r="H7836" s="113"/>
      <c r="I7836" s="113"/>
      <c r="K7836" s="15"/>
      <c r="L7836" s="15"/>
      <c r="M7836" s="15">
        <f t="shared" si="366"/>
        <v>1</v>
      </c>
      <c r="N7836" s="15" t="str">
        <f t="shared" si="367"/>
        <v>-</v>
      </c>
      <c r="O7836" s="150">
        <f t="shared" si="368"/>
        <v>0</v>
      </c>
      <c r="P7836" s="15" t="str">
        <f>IF(COUNTIF('Personálie dobrovolníků '!U:X,N7836)&gt;0,"ANO","")</f>
        <v/>
      </c>
      <c r="Q7836" s="15"/>
    </row>
    <row r="7837" spans="2:17" s="25" customFormat="1" x14ac:dyDescent="0.3">
      <c r="B7837" s="15" t="str">
        <f>IF(A7837="","",VLOOKUP(A7837,Tabulka3[[Číslo smlouvy   u pravidelné činnosti]:[Příjmení]],3,0))</f>
        <v/>
      </c>
      <c r="C7837" s="15" t="str">
        <f>IF(A7837="","",VLOOKUP(A7837,Tabulka3[[Číslo smlouvy   u pravidelné činnosti]:[Příjmení]],4,0))</f>
        <v/>
      </c>
      <c r="F7837" s="94"/>
      <c r="H7837" s="113"/>
      <c r="I7837" s="113"/>
      <c r="K7837" s="15"/>
      <c r="L7837" s="15"/>
      <c r="M7837" s="15">
        <f t="shared" si="366"/>
        <v>1</v>
      </c>
      <c r="N7837" s="15" t="str">
        <f t="shared" si="367"/>
        <v>-</v>
      </c>
      <c r="O7837" s="150">
        <f t="shared" si="368"/>
        <v>0</v>
      </c>
      <c r="P7837" s="15" t="str">
        <f>IF(COUNTIF('Personálie dobrovolníků '!U:X,N7837)&gt;0,"ANO","")</f>
        <v/>
      </c>
      <c r="Q7837" s="15"/>
    </row>
    <row r="7838" spans="2:17" s="25" customFormat="1" x14ac:dyDescent="0.3">
      <c r="B7838" s="15" t="str">
        <f>IF(A7838="","",VLOOKUP(A7838,Tabulka3[[Číslo smlouvy   u pravidelné činnosti]:[Příjmení]],3,0))</f>
        <v/>
      </c>
      <c r="C7838" s="15" t="str">
        <f>IF(A7838="","",VLOOKUP(A7838,Tabulka3[[Číslo smlouvy   u pravidelné činnosti]:[Příjmení]],4,0))</f>
        <v/>
      </c>
      <c r="F7838" s="94"/>
      <c r="H7838" s="113"/>
      <c r="I7838" s="113"/>
      <c r="K7838" s="15"/>
      <c r="L7838" s="15"/>
      <c r="M7838" s="15">
        <f t="shared" si="366"/>
        <v>1</v>
      </c>
      <c r="N7838" s="15" t="str">
        <f t="shared" si="367"/>
        <v>-</v>
      </c>
      <c r="O7838" s="150">
        <f t="shared" si="368"/>
        <v>0</v>
      </c>
      <c r="P7838" s="15" t="str">
        <f>IF(COUNTIF('Personálie dobrovolníků '!U:X,N7838)&gt;0,"ANO","")</f>
        <v/>
      </c>
      <c r="Q7838" s="15"/>
    </row>
    <row r="7839" spans="2:17" s="25" customFormat="1" x14ac:dyDescent="0.3">
      <c r="B7839" s="15" t="str">
        <f>IF(A7839="","",VLOOKUP(A7839,Tabulka3[[Číslo smlouvy   u pravidelné činnosti]:[Příjmení]],3,0))</f>
        <v/>
      </c>
      <c r="C7839" s="15" t="str">
        <f>IF(A7839="","",VLOOKUP(A7839,Tabulka3[[Číslo smlouvy   u pravidelné činnosti]:[Příjmení]],4,0))</f>
        <v/>
      </c>
      <c r="F7839" s="94"/>
      <c r="H7839" s="113"/>
      <c r="I7839" s="113"/>
      <c r="K7839" s="15"/>
      <c r="L7839" s="15"/>
      <c r="M7839" s="15">
        <f t="shared" si="366"/>
        <v>1</v>
      </c>
      <c r="N7839" s="15" t="str">
        <f t="shared" si="367"/>
        <v>-</v>
      </c>
      <c r="O7839" s="150">
        <f t="shared" si="368"/>
        <v>0</v>
      </c>
      <c r="P7839" s="15" t="str">
        <f>IF(COUNTIF('Personálie dobrovolníků '!U:X,N7839)&gt;0,"ANO","")</f>
        <v/>
      </c>
      <c r="Q7839" s="15"/>
    </row>
    <row r="7840" spans="2:17" s="25" customFormat="1" x14ac:dyDescent="0.3">
      <c r="B7840" s="15" t="str">
        <f>IF(A7840="","",VLOOKUP(A7840,Tabulka3[[Číslo smlouvy   u pravidelné činnosti]:[Příjmení]],3,0))</f>
        <v/>
      </c>
      <c r="C7840" s="15" t="str">
        <f>IF(A7840="","",VLOOKUP(A7840,Tabulka3[[Číslo smlouvy   u pravidelné činnosti]:[Příjmení]],4,0))</f>
        <v/>
      </c>
      <c r="F7840" s="94"/>
      <c r="H7840" s="113"/>
      <c r="I7840" s="113"/>
      <c r="K7840" s="15"/>
      <c r="L7840" s="15"/>
      <c r="M7840" s="15">
        <f t="shared" si="366"/>
        <v>1</v>
      </c>
      <c r="N7840" s="15" t="str">
        <f t="shared" si="367"/>
        <v>-</v>
      </c>
      <c r="O7840" s="150">
        <f t="shared" si="368"/>
        <v>0</v>
      </c>
      <c r="P7840" s="15" t="str">
        <f>IF(COUNTIF('Personálie dobrovolníků '!U:X,N7840)&gt;0,"ANO","")</f>
        <v/>
      </c>
      <c r="Q7840" s="15"/>
    </row>
    <row r="7841" spans="2:17" s="25" customFormat="1" x14ac:dyDescent="0.3">
      <c r="B7841" s="15" t="str">
        <f>IF(A7841="","",VLOOKUP(A7841,Tabulka3[[Číslo smlouvy   u pravidelné činnosti]:[Příjmení]],3,0))</f>
        <v/>
      </c>
      <c r="C7841" s="15" t="str">
        <f>IF(A7841="","",VLOOKUP(A7841,Tabulka3[[Číslo smlouvy   u pravidelné činnosti]:[Příjmení]],4,0))</f>
        <v/>
      </c>
      <c r="F7841" s="94"/>
      <c r="H7841" s="113"/>
      <c r="I7841" s="113"/>
      <c r="K7841" s="15"/>
      <c r="L7841" s="15"/>
      <c r="M7841" s="15">
        <f t="shared" si="366"/>
        <v>1</v>
      </c>
      <c r="N7841" s="15" t="str">
        <f t="shared" si="367"/>
        <v>-</v>
      </c>
      <c r="O7841" s="150">
        <f t="shared" si="368"/>
        <v>0</v>
      </c>
      <c r="P7841" s="15" t="str">
        <f>IF(COUNTIF('Personálie dobrovolníků '!U:X,N7841)&gt;0,"ANO","")</f>
        <v/>
      </c>
      <c r="Q7841" s="15"/>
    </row>
    <row r="7842" spans="2:17" s="25" customFormat="1" x14ac:dyDescent="0.3">
      <c r="B7842" s="15" t="str">
        <f>IF(A7842="","",VLOOKUP(A7842,Tabulka3[[Číslo smlouvy   u pravidelné činnosti]:[Příjmení]],3,0))</f>
        <v/>
      </c>
      <c r="C7842" s="15" t="str">
        <f>IF(A7842="","",VLOOKUP(A7842,Tabulka3[[Číslo smlouvy   u pravidelné činnosti]:[Příjmení]],4,0))</f>
        <v/>
      </c>
      <c r="F7842" s="94"/>
      <c r="H7842" s="113"/>
      <c r="I7842" s="113"/>
      <c r="K7842" s="15"/>
      <c r="L7842" s="15"/>
      <c r="M7842" s="15">
        <f t="shared" si="366"/>
        <v>1</v>
      </c>
      <c r="N7842" s="15" t="str">
        <f t="shared" si="367"/>
        <v>-</v>
      </c>
      <c r="O7842" s="150">
        <f t="shared" si="368"/>
        <v>0</v>
      </c>
      <c r="P7842" s="15" t="str">
        <f>IF(COUNTIF('Personálie dobrovolníků '!U:X,N7842)&gt;0,"ANO","")</f>
        <v/>
      </c>
      <c r="Q7842" s="15"/>
    </row>
    <row r="7843" spans="2:17" s="25" customFormat="1" x14ac:dyDescent="0.3">
      <c r="B7843" s="15" t="str">
        <f>IF(A7843="","",VLOOKUP(A7843,Tabulka3[[Číslo smlouvy   u pravidelné činnosti]:[Příjmení]],3,0))</f>
        <v/>
      </c>
      <c r="C7843" s="15" t="str">
        <f>IF(A7843="","",VLOOKUP(A7843,Tabulka3[[Číslo smlouvy   u pravidelné činnosti]:[Příjmení]],4,0))</f>
        <v/>
      </c>
      <c r="F7843" s="94"/>
      <c r="H7843" s="113"/>
      <c r="I7843" s="113"/>
      <c r="K7843" s="15"/>
      <c r="L7843" s="15"/>
      <c r="M7843" s="15">
        <f t="shared" si="366"/>
        <v>1</v>
      </c>
      <c r="N7843" s="15" t="str">
        <f t="shared" si="367"/>
        <v>-</v>
      </c>
      <c r="O7843" s="150">
        <f t="shared" si="368"/>
        <v>0</v>
      </c>
      <c r="P7843" s="15" t="str">
        <f>IF(COUNTIF('Personálie dobrovolníků '!U:X,N7843)&gt;0,"ANO","")</f>
        <v/>
      </c>
      <c r="Q7843" s="15"/>
    </row>
    <row r="7844" spans="2:17" s="25" customFormat="1" x14ac:dyDescent="0.3">
      <c r="B7844" s="15" t="str">
        <f>IF(A7844="","",VLOOKUP(A7844,Tabulka3[[Číslo smlouvy   u pravidelné činnosti]:[Příjmení]],3,0))</f>
        <v/>
      </c>
      <c r="C7844" s="15" t="str">
        <f>IF(A7844="","",VLOOKUP(A7844,Tabulka3[[Číslo smlouvy   u pravidelné činnosti]:[Příjmení]],4,0))</f>
        <v/>
      </c>
      <c r="F7844" s="94"/>
      <c r="H7844" s="113"/>
      <c r="I7844" s="113"/>
      <c r="K7844" s="15"/>
      <c r="L7844" s="15"/>
      <c r="M7844" s="15">
        <f t="shared" si="366"/>
        <v>1</v>
      </c>
      <c r="N7844" s="15" t="str">
        <f t="shared" si="367"/>
        <v>-</v>
      </c>
      <c r="O7844" s="150">
        <f t="shared" si="368"/>
        <v>0</v>
      </c>
      <c r="P7844" s="15" t="str">
        <f>IF(COUNTIF('Personálie dobrovolníků '!U:X,N7844)&gt;0,"ANO","")</f>
        <v/>
      </c>
      <c r="Q7844" s="15"/>
    </row>
    <row r="7845" spans="2:17" s="25" customFormat="1" x14ac:dyDescent="0.3">
      <c r="B7845" s="15" t="str">
        <f>IF(A7845="","",VLOOKUP(A7845,Tabulka3[[Číslo smlouvy   u pravidelné činnosti]:[Příjmení]],3,0))</f>
        <v/>
      </c>
      <c r="C7845" s="15" t="str">
        <f>IF(A7845="","",VLOOKUP(A7845,Tabulka3[[Číslo smlouvy   u pravidelné činnosti]:[Příjmení]],4,0))</f>
        <v/>
      </c>
      <c r="F7845" s="94"/>
      <c r="H7845" s="113"/>
      <c r="I7845" s="113"/>
      <c r="K7845" s="15"/>
      <c r="L7845" s="15"/>
      <c r="M7845" s="15">
        <f t="shared" si="366"/>
        <v>1</v>
      </c>
      <c r="N7845" s="15" t="str">
        <f t="shared" si="367"/>
        <v>-</v>
      </c>
      <c r="O7845" s="150">
        <f t="shared" si="368"/>
        <v>0</v>
      </c>
      <c r="P7845" s="15" t="str">
        <f>IF(COUNTIF('Personálie dobrovolníků '!U:X,N7845)&gt;0,"ANO","")</f>
        <v/>
      </c>
      <c r="Q7845" s="15"/>
    </row>
    <row r="7846" spans="2:17" s="25" customFormat="1" x14ac:dyDescent="0.3">
      <c r="B7846" s="15" t="str">
        <f>IF(A7846="","",VLOOKUP(A7846,Tabulka3[[Číslo smlouvy   u pravidelné činnosti]:[Příjmení]],3,0))</f>
        <v/>
      </c>
      <c r="C7846" s="15" t="str">
        <f>IF(A7846="","",VLOOKUP(A7846,Tabulka3[[Číslo smlouvy   u pravidelné činnosti]:[Příjmení]],4,0))</f>
        <v/>
      </c>
      <c r="F7846" s="94"/>
      <c r="H7846" s="113"/>
      <c r="I7846" s="113"/>
      <c r="K7846" s="15"/>
      <c r="L7846" s="15"/>
      <c r="M7846" s="15">
        <f t="shared" si="366"/>
        <v>1</v>
      </c>
      <c r="N7846" s="15" t="str">
        <f t="shared" si="367"/>
        <v>-</v>
      </c>
      <c r="O7846" s="150">
        <f t="shared" si="368"/>
        <v>0</v>
      </c>
      <c r="P7846" s="15" t="str">
        <f>IF(COUNTIF('Personálie dobrovolníků '!U:X,N7846)&gt;0,"ANO","")</f>
        <v/>
      </c>
      <c r="Q7846" s="15"/>
    </row>
    <row r="7847" spans="2:17" s="25" customFormat="1" x14ac:dyDescent="0.3">
      <c r="B7847" s="15" t="str">
        <f>IF(A7847="","",VLOOKUP(A7847,Tabulka3[[Číslo smlouvy   u pravidelné činnosti]:[Příjmení]],3,0))</f>
        <v/>
      </c>
      <c r="C7847" s="15" t="str">
        <f>IF(A7847="","",VLOOKUP(A7847,Tabulka3[[Číslo smlouvy   u pravidelné činnosti]:[Příjmení]],4,0))</f>
        <v/>
      </c>
      <c r="F7847" s="94"/>
      <c r="H7847" s="113"/>
      <c r="I7847" s="113"/>
      <c r="K7847" s="15"/>
      <c r="L7847" s="15"/>
      <c r="M7847" s="15">
        <f t="shared" si="366"/>
        <v>1</v>
      </c>
      <c r="N7847" s="15" t="str">
        <f t="shared" si="367"/>
        <v>-</v>
      </c>
      <c r="O7847" s="150">
        <f t="shared" si="368"/>
        <v>0</v>
      </c>
      <c r="P7847" s="15" t="str">
        <f>IF(COUNTIF('Personálie dobrovolníků '!U:X,N7847)&gt;0,"ANO","")</f>
        <v/>
      </c>
      <c r="Q7847" s="15"/>
    </row>
    <row r="7848" spans="2:17" s="25" customFormat="1" x14ac:dyDescent="0.3">
      <c r="B7848" s="15" t="str">
        <f>IF(A7848="","",VLOOKUP(A7848,Tabulka3[[Číslo smlouvy   u pravidelné činnosti]:[Příjmení]],3,0))</f>
        <v/>
      </c>
      <c r="C7848" s="15" t="str">
        <f>IF(A7848="","",VLOOKUP(A7848,Tabulka3[[Číslo smlouvy   u pravidelné činnosti]:[Příjmení]],4,0))</f>
        <v/>
      </c>
      <c r="F7848" s="94"/>
      <c r="H7848" s="113"/>
      <c r="I7848" s="113"/>
      <c r="K7848" s="15"/>
      <c r="L7848" s="15"/>
      <c r="M7848" s="15">
        <f t="shared" si="366"/>
        <v>1</v>
      </c>
      <c r="N7848" s="15" t="str">
        <f t="shared" si="367"/>
        <v>-</v>
      </c>
      <c r="O7848" s="150">
        <f t="shared" si="368"/>
        <v>0</v>
      </c>
      <c r="P7848" s="15" t="str">
        <f>IF(COUNTIF('Personálie dobrovolníků '!U:X,N7848)&gt;0,"ANO","")</f>
        <v/>
      </c>
      <c r="Q7848" s="15"/>
    </row>
    <row r="7849" spans="2:17" s="25" customFormat="1" x14ac:dyDescent="0.3">
      <c r="B7849" s="15" t="str">
        <f>IF(A7849="","",VLOOKUP(A7849,Tabulka3[[Číslo smlouvy   u pravidelné činnosti]:[Příjmení]],3,0))</f>
        <v/>
      </c>
      <c r="C7849" s="15" t="str">
        <f>IF(A7849="","",VLOOKUP(A7849,Tabulka3[[Číslo smlouvy   u pravidelné činnosti]:[Příjmení]],4,0))</f>
        <v/>
      </c>
      <c r="F7849" s="94"/>
      <c r="H7849" s="113"/>
      <c r="I7849" s="113"/>
      <c r="K7849" s="15"/>
      <c r="L7849" s="15"/>
      <c r="M7849" s="15">
        <f t="shared" si="366"/>
        <v>1</v>
      </c>
      <c r="N7849" s="15" t="str">
        <f t="shared" si="367"/>
        <v>-</v>
      </c>
      <c r="O7849" s="150">
        <f t="shared" si="368"/>
        <v>0</v>
      </c>
      <c r="P7849" s="15" t="str">
        <f>IF(COUNTIF('Personálie dobrovolníků '!U:X,N7849)&gt;0,"ANO","")</f>
        <v/>
      </c>
      <c r="Q7849" s="15"/>
    </row>
    <row r="7850" spans="2:17" s="25" customFormat="1" x14ac:dyDescent="0.3">
      <c r="B7850" s="15" t="str">
        <f>IF(A7850="","",VLOOKUP(A7850,Tabulka3[[Číslo smlouvy   u pravidelné činnosti]:[Příjmení]],3,0))</f>
        <v/>
      </c>
      <c r="C7850" s="15" t="str">
        <f>IF(A7850="","",VLOOKUP(A7850,Tabulka3[[Číslo smlouvy   u pravidelné činnosti]:[Příjmení]],4,0))</f>
        <v/>
      </c>
      <c r="F7850" s="94"/>
      <c r="H7850" s="113"/>
      <c r="I7850" s="113"/>
      <c r="K7850" s="15"/>
      <c r="L7850" s="15"/>
      <c r="M7850" s="15">
        <f t="shared" si="366"/>
        <v>1</v>
      </c>
      <c r="N7850" s="15" t="str">
        <f t="shared" si="367"/>
        <v>-</v>
      </c>
      <c r="O7850" s="150">
        <f t="shared" si="368"/>
        <v>0</v>
      </c>
      <c r="P7850" s="15" t="str">
        <f>IF(COUNTIF('Personálie dobrovolníků '!U:X,N7850)&gt;0,"ANO","")</f>
        <v/>
      </c>
      <c r="Q7850" s="15"/>
    </row>
    <row r="7851" spans="2:17" s="25" customFormat="1" x14ac:dyDescent="0.3">
      <c r="B7851" s="15" t="str">
        <f>IF(A7851="","",VLOOKUP(A7851,Tabulka3[[Číslo smlouvy   u pravidelné činnosti]:[Příjmení]],3,0))</f>
        <v/>
      </c>
      <c r="C7851" s="15" t="str">
        <f>IF(A7851="","",VLOOKUP(A7851,Tabulka3[[Číslo smlouvy   u pravidelné činnosti]:[Příjmení]],4,0))</f>
        <v/>
      </c>
      <c r="F7851" s="94"/>
      <c r="H7851" s="113"/>
      <c r="I7851" s="113"/>
      <c r="K7851" s="15"/>
      <c r="L7851" s="15"/>
      <c r="M7851" s="15">
        <f t="shared" si="366"/>
        <v>1</v>
      </c>
      <c r="N7851" s="15" t="str">
        <f t="shared" si="367"/>
        <v>-</v>
      </c>
      <c r="O7851" s="150">
        <f t="shared" si="368"/>
        <v>0</v>
      </c>
      <c r="P7851" s="15" t="str">
        <f>IF(COUNTIF('Personálie dobrovolníků '!U:X,N7851)&gt;0,"ANO","")</f>
        <v/>
      </c>
      <c r="Q7851" s="15"/>
    </row>
    <row r="7852" spans="2:17" s="25" customFormat="1" x14ac:dyDescent="0.3">
      <c r="B7852" s="15" t="str">
        <f>IF(A7852="","",VLOOKUP(A7852,Tabulka3[[Číslo smlouvy   u pravidelné činnosti]:[Příjmení]],3,0))</f>
        <v/>
      </c>
      <c r="C7852" s="15" t="str">
        <f>IF(A7852="","",VLOOKUP(A7852,Tabulka3[[Číslo smlouvy   u pravidelné činnosti]:[Příjmení]],4,0))</f>
        <v/>
      </c>
      <c r="F7852" s="94"/>
      <c r="H7852" s="113"/>
      <c r="I7852" s="113"/>
      <c r="K7852" s="15"/>
      <c r="L7852" s="15"/>
      <c r="M7852" s="15">
        <f t="shared" si="366"/>
        <v>1</v>
      </c>
      <c r="N7852" s="15" t="str">
        <f t="shared" si="367"/>
        <v>-</v>
      </c>
      <c r="O7852" s="150">
        <f t="shared" si="368"/>
        <v>0</v>
      </c>
      <c r="P7852" s="15" t="str">
        <f>IF(COUNTIF('Personálie dobrovolníků '!U:X,N7852)&gt;0,"ANO","")</f>
        <v/>
      </c>
      <c r="Q7852" s="15"/>
    </row>
    <row r="7853" spans="2:17" s="25" customFormat="1" x14ac:dyDescent="0.3">
      <c r="B7853" s="15" t="str">
        <f>IF(A7853="","",VLOOKUP(A7853,Tabulka3[[Číslo smlouvy   u pravidelné činnosti]:[Příjmení]],3,0))</f>
        <v/>
      </c>
      <c r="C7853" s="15" t="str">
        <f>IF(A7853="","",VLOOKUP(A7853,Tabulka3[[Číslo smlouvy   u pravidelné činnosti]:[Příjmení]],4,0))</f>
        <v/>
      </c>
      <c r="F7853" s="94"/>
      <c r="H7853" s="113"/>
      <c r="I7853" s="113"/>
      <c r="K7853" s="15"/>
      <c r="L7853" s="15"/>
      <c r="M7853" s="15">
        <f t="shared" si="366"/>
        <v>1</v>
      </c>
      <c r="N7853" s="15" t="str">
        <f t="shared" si="367"/>
        <v>-</v>
      </c>
      <c r="O7853" s="150">
        <f t="shared" si="368"/>
        <v>0</v>
      </c>
      <c r="P7853" s="15" t="str">
        <f>IF(COUNTIF('Personálie dobrovolníků '!U:X,N7853)&gt;0,"ANO","")</f>
        <v/>
      </c>
      <c r="Q7853" s="15"/>
    </row>
    <row r="7854" spans="2:17" s="25" customFormat="1" x14ac:dyDescent="0.3">
      <c r="B7854" s="15" t="str">
        <f>IF(A7854="","",VLOOKUP(A7854,Tabulka3[[Číslo smlouvy   u pravidelné činnosti]:[Příjmení]],3,0))</f>
        <v/>
      </c>
      <c r="C7854" s="15" t="str">
        <f>IF(A7854="","",VLOOKUP(A7854,Tabulka3[[Číslo smlouvy   u pravidelné činnosti]:[Příjmení]],4,0))</f>
        <v/>
      </c>
      <c r="F7854" s="94"/>
      <c r="H7854" s="113"/>
      <c r="I7854" s="113"/>
      <c r="K7854" s="15"/>
      <c r="L7854" s="15"/>
      <c r="M7854" s="15">
        <f t="shared" si="366"/>
        <v>1</v>
      </c>
      <c r="N7854" s="15" t="str">
        <f t="shared" si="367"/>
        <v>-</v>
      </c>
      <c r="O7854" s="150">
        <f t="shared" si="368"/>
        <v>0</v>
      </c>
      <c r="P7854" s="15" t="str">
        <f>IF(COUNTIF('Personálie dobrovolníků '!U:X,N7854)&gt;0,"ANO","")</f>
        <v/>
      </c>
      <c r="Q7854" s="15"/>
    </row>
    <row r="7855" spans="2:17" s="25" customFormat="1" x14ac:dyDescent="0.3">
      <c r="B7855" s="15" t="str">
        <f>IF(A7855="","",VLOOKUP(A7855,Tabulka3[[Číslo smlouvy   u pravidelné činnosti]:[Příjmení]],3,0))</f>
        <v/>
      </c>
      <c r="C7855" s="15" t="str">
        <f>IF(A7855="","",VLOOKUP(A7855,Tabulka3[[Číslo smlouvy   u pravidelné činnosti]:[Příjmení]],4,0))</f>
        <v/>
      </c>
      <c r="F7855" s="94"/>
      <c r="H7855" s="113"/>
      <c r="I7855" s="113"/>
      <c r="K7855" s="15"/>
      <c r="L7855" s="15"/>
      <c r="M7855" s="15">
        <f t="shared" si="366"/>
        <v>1</v>
      </c>
      <c r="N7855" s="15" t="str">
        <f t="shared" si="367"/>
        <v>-</v>
      </c>
      <c r="O7855" s="150">
        <f t="shared" si="368"/>
        <v>0</v>
      </c>
      <c r="P7855" s="15" t="str">
        <f>IF(COUNTIF('Personálie dobrovolníků '!U:X,N7855)&gt;0,"ANO","")</f>
        <v/>
      </c>
      <c r="Q7855" s="15"/>
    </row>
    <row r="7856" spans="2:17" s="25" customFormat="1" x14ac:dyDescent="0.3">
      <c r="B7856" s="15" t="str">
        <f>IF(A7856="","",VLOOKUP(A7856,Tabulka3[[Číslo smlouvy   u pravidelné činnosti]:[Příjmení]],3,0))</f>
        <v/>
      </c>
      <c r="C7856" s="15" t="str">
        <f>IF(A7856="","",VLOOKUP(A7856,Tabulka3[[Číslo smlouvy   u pravidelné činnosti]:[Příjmení]],4,0))</f>
        <v/>
      </c>
      <c r="F7856" s="94"/>
      <c r="H7856" s="113"/>
      <c r="I7856" s="113"/>
      <c r="K7856" s="15"/>
      <c r="L7856" s="15"/>
      <c r="M7856" s="15">
        <f t="shared" si="366"/>
        <v>1</v>
      </c>
      <c r="N7856" s="15" t="str">
        <f t="shared" si="367"/>
        <v>-</v>
      </c>
      <c r="O7856" s="150">
        <f t="shared" si="368"/>
        <v>0</v>
      </c>
      <c r="P7856" s="15" t="str">
        <f>IF(COUNTIF('Personálie dobrovolníků '!U:X,N7856)&gt;0,"ANO","")</f>
        <v/>
      </c>
      <c r="Q7856" s="15"/>
    </row>
    <row r="7857" spans="2:17" s="25" customFormat="1" x14ac:dyDescent="0.3">
      <c r="B7857" s="15" t="str">
        <f>IF(A7857="","",VLOOKUP(A7857,Tabulka3[[Číslo smlouvy   u pravidelné činnosti]:[Příjmení]],3,0))</f>
        <v/>
      </c>
      <c r="C7857" s="15" t="str">
        <f>IF(A7857="","",VLOOKUP(A7857,Tabulka3[[Číslo smlouvy   u pravidelné činnosti]:[Příjmení]],4,0))</f>
        <v/>
      </c>
      <c r="F7857" s="94"/>
      <c r="H7857" s="113"/>
      <c r="I7857" s="113"/>
      <c r="K7857" s="15"/>
      <c r="L7857" s="15"/>
      <c r="M7857" s="15">
        <f t="shared" si="366"/>
        <v>1</v>
      </c>
      <c r="N7857" s="15" t="str">
        <f t="shared" si="367"/>
        <v>-</v>
      </c>
      <c r="O7857" s="150">
        <f t="shared" si="368"/>
        <v>0</v>
      </c>
      <c r="P7857" s="15" t="str">
        <f>IF(COUNTIF('Personálie dobrovolníků '!U:X,N7857)&gt;0,"ANO","")</f>
        <v/>
      </c>
      <c r="Q7857" s="15"/>
    </row>
    <row r="7858" spans="2:17" s="25" customFormat="1" x14ac:dyDescent="0.3">
      <c r="B7858" s="15" t="str">
        <f>IF(A7858="","",VLOOKUP(A7858,Tabulka3[[Číslo smlouvy   u pravidelné činnosti]:[Příjmení]],3,0))</f>
        <v/>
      </c>
      <c r="C7858" s="15" t="str">
        <f>IF(A7858="","",VLOOKUP(A7858,Tabulka3[[Číslo smlouvy   u pravidelné činnosti]:[Příjmení]],4,0))</f>
        <v/>
      </c>
      <c r="F7858" s="94"/>
      <c r="H7858" s="113"/>
      <c r="I7858" s="113"/>
      <c r="K7858" s="15"/>
      <c r="L7858" s="15"/>
      <c r="M7858" s="15">
        <f t="shared" si="366"/>
        <v>1</v>
      </c>
      <c r="N7858" s="15" t="str">
        <f t="shared" si="367"/>
        <v>-</v>
      </c>
      <c r="O7858" s="150">
        <f t="shared" si="368"/>
        <v>0</v>
      </c>
      <c r="P7858" s="15" t="str">
        <f>IF(COUNTIF('Personálie dobrovolníků '!U:X,N7858)&gt;0,"ANO","")</f>
        <v/>
      </c>
      <c r="Q7858" s="15"/>
    </row>
    <row r="7859" spans="2:17" s="25" customFormat="1" x14ac:dyDescent="0.3">
      <c r="B7859" s="15" t="str">
        <f>IF(A7859="","",VLOOKUP(A7859,Tabulka3[[Číslo smlouvy   u pravidelné činnosti]:[Příjmení]],3,0))</f>
        <v/>
      </c>
      <c r="C7859" s="15" t="str">
        <f>IF(A7859="","",VLOOKUP(A7859,Tabulka3[[Číslo smlouvy   u pravidelné činnosti]:[Příjmení]],4,0))</f>
        <v/>
      </c>
      <c r="F7859" s="94"/>
      <c r="H7859" s="113"/>
      <c r="I7859" s="113"/>
      <c r="K7859" s="15"/>
      <c r="L7859" s="15"/>
      <c r="M7859" s="15">
        <f t="shared" si="366"/>
        <v>1</v>
      </c>
      <c r="N7859" s="15" t="str">
        <f t="shared" si="367"/>
        <v>-</v>
      </c>
      <c r="O7859" s="150">
        <f t="shared" si="368"/>
        <v>0</v>
      </c>
      <c r="P7859" s="15" t="str">
        <f>IF(COUNTIF('Personálie dobrovolníků '!U:X,N7859)&gt;0,"ANO","")</f>
        <v/>
      </c>
      <c r="Q7859" s="15"/>
    </row>
    <row r="7860" spans="2:17" s="25" customFormat="1" x14ac:dyDescent="0.3">
      <c r="B7860" s="15" t="str">
        <f>IF(A7860="","",VLOOKUP(A7860,Tabulka3[[Číslo smlouvy   u pravidelné činnosti]:[Příjmení]],3,0))</f>
        <v/>
      </c>
      <c r="C7860" s="15" t="str">
        <f>IF(A7860="","",VLOOKUP(A7860,Tabulka3[[Číslo smlouvy   u pravidelné činnosti]:[Příjmení]],4,0))</f>
        <v/>
      </c>
      <c r="F7860" s="94"/>
      <c r="H7860" s="113"/>
      <c r="I7860" s="113"/>
      <c r="K7860" s="15"/>
      <c r="L7860" s="15"/>
      <c r="M7860" s="15">
        <f t="shared" si="366"/>
        <v>1</v>
      </c>
      <c r="N7860" s="15" t="str">
        <f t="shared" si="367"/>
        <v>-</v>
      </c>
      <c r="O7860" s="150">
        <f t="shared" si="368"/>
        <v>0</v>
      </c>
      <c r="P7860" s="15" t="str">
        <f>IF(COUNTIF('Personálie dobrovolníků '!U:X,N7860)&gt;0,"ANO","")</f>
        <v/>
      </c>
      <c r="Q7860" s="15"/>
    </row>
    <row r="7861" spans="2:17" s="25" customFormat="1" x14ac:dyDescent="0.3">
      <c r="B7861" s="15" t="str">
        <f>IF(A7861="","",VLOOKUP(A7861,Tabulka3[[Číslo smlouvy   u pravidelné činnosti]:[Příjmení]],3,0))</f>
        <v/>
      </c>
      <c r="C7861" s="15" t="str">
        <f>IF(A7861="","",VLOOKUP(A7861,Tabulka3[[Číslo smlouvy   u pravidelné činnosti]:[Příjmení]],4,0))</f>
        <v/>
      </c>
      <c r="F7861" s="94"/>
      <c r="H7861" s="113"/>
      <c r="I7861" s="113"/>
      <c r="K7861" s="15"/>
      <c r="L7861" s="15"/>
      <c r="M7861" s="15">
        <f t="shared" si="366"/>
        <v>1</v>
      </c>
      <c r="N7861" s="15" t="str">
        <f t="shared" si="367"/>
        <v>-</v>
      </c>
      <c r="O7861" s="150">
        <f t="shared" si="368"/>
        <v>0</v>
      </c>
      <c r="P7861" s="15" t="str">
        <f>IF(COUNTIF('Personálie dobrovolníků '!U:X,N7861)&gt;0,"ANO","")</f>
        <v/>
      </c>
      <c r="Q7861" s="15"/>
    </row>
    <row r="7862" spans="2:17" s="25" customFormat="1" x14ac:dyDescent="0.3">
      <c r="B7862" s="15" t="str">
        <f>IF(A7862="","",VLOOKUP(A7862,Tabulka3[[Číslo smlouvy   u pravidelné činnosti]:[Příjmení]],3,0))</f>
        <v/>
      </c>
      <c r="C7862" s="15" t="str">
        <f>IF(A7862="","",VLOOKUP(A7862,Tabulka3[[Číslo smlouvy   u pravidelné činnosti]:[Příjmení]],4,0))</f>
        <v/>
      </c>
      <c r="F7862" s="94"/>
      <c r="H7862" s="113"/>
      <c r="I7862" s="113"/>
      <c r="K7862" s="15"/>
      <c r="L7862" s="15"/>
      <c r="M7862" s="15">
        <f t="shared" si="366"/>
        <v>1</v>
      </c>
      <c r="N7862" s="15" t="str">
        <f t="shared" si="367"/>
        <v>-</v>
      </c>
      <c r="O7862" s="150">
        <f t="shared" si="368"/>
        <v>0</v>
      </c>
      <c r="P7862" s="15" t="str">
        <f>IF(COUNTIF('Personálie dobrovolníků '!U:X,N7862)&gt;0,"ANO","")</f>
        <v/>
      </c>
      <c r="Q7862" s="15"/>
    </row>
    <row r="7863" spans="2:17" s="25" customFormat="1" x14ac:dyDescent="0.3">
      <c r="B7863" s="15" t="str">
        <f>IF(A7863="","",VLOOKUP(A7863,Tabulka3[[Číslo smlouvy   u pravidelné činnosti]:[Příjmení]],3,0))</f>
        <v/>
      </c>
      <c r="C7863" s="15" t="str">
        <f>IF(A7863="","",VLOOKUP(A7863,Tabulka3[[Číslo smlouvy   u pravidelné činnosti]:[Příjmení]],4,0))</f>
        <v/>
      </c>
      <c r="F7863" s="94"/>
      <c r="H7863" s="113"/>
      <c r="I7863" s="113"/>
      <c r="K7863" s="15"/>
      <c r="L7863" s="15"/>
      <c r="M7863" s="15">
        <f t="shared" si="366"/>
        <v>1</v>
      </c>
      <c r="N7863" s="15" t="str">
        <f t="shared" si="367"/>
        <v>-</v>
      </c>
      <c r="O7863" s="150">
        <f t="shared" si="368"/>
        <v>0</v>
      </c>
      <c r="P7863" s="15" t="str">
        <f>IF(COUNTIF('Personálie dobrovolníků '!U:X,N7863)&gt;0,"ANO","")</f>
        <v/>
      </c>
      <c r="Q7863" s="15"/>
    </row>
    <row r="7864" spans="2:17" s="25" customFormat="1" x14ac:dyDescent="0.3">
      <c r="B7864" s="15" t="str">
        <f>IF(A7864="","",VLOOKUP(A7864,Tabulka3[[Číslo smlouvy   u pravidelné činnosti]:[Příjmení]],3,0))</f>
        <v/>
      </c>
      <c r="C7864" s="15" t="str">
        <f>IF(A7864="","",VLOOKUP(A7864,Tabulka3[[Číslo smlouvy   u pravidelné činnosti]:[Příjmení]],4,0))</f>
        <v/>
      </c>
      <c r="F7864" s="94"/>
      <c r="H7864" s="113"/>
      <c r="I7864" s="113"/>
      <c r="K7864" s="15"/>
      <c r="L7864" s="15"/>
      <c r="M7864" s="15">
        <f t="shared" si="366"/>
        <v>1</v>
      </c>
      <c r="N7864" s="15" t="str">
        <f t="shared" si="367"/>
        <v>-</v>
      </c>
      <c r="O7864" s="150">
        <f t="shared" si="368"/>
        <v>0</v>
      </c>
      <c r="P7864" s="15" t="str">
        <f>IF(COUNTIF('Personálie dobrovolníků '!U:X,N7864)&gt;0,"ANO","")</f>
        <v/>
      </c>
      <c r="Q7864" s="15"/>
    </row>
    <row r="7865" spans="2:17" s="25" customFormat="1" x14ac:dyDescent="0.3">
      <c r="B7865" s="15" t="str">
        <f>IF(A7865="","",VLOOKUP(A7865,Tabulka3[[Číslo smlouvy   u pravidelné činnosti]:[Příjmení]],3,0))</f>
        <v/>
      </c>
      <c r="C7865" s="15" t="str">
        <f>IF(A7865="","",VLOOKUP(A7865,Tabulka3[[Číslo smlouvy   u pravidelné činnosti]:[Příjmení]],4,0))</f>
        <v/>
      </c>
      <c r="F7865" s="94"/>
      <c r="H7865" s="113"/>
      <c r="I7865" s="113"/>
      <c r="K7865" s="15"/>
      <c r="L7865" s="15"/>
      <c r="M7865" s="15">
        <f t="shared" si="366"/>
        <v>1</v>
      </c>
      <c r="N7865" s="15" t="str">
        <f t="shared" si="367"/>
        <v>-</v>
      </c>
      <c r="O7865" s="150">
        <f t="shared" si="368"/>
        <v>0</v>
      </c>
      <c r="P7865" s="15" t="str">
        <f>IF(COUNTIF('Personálie dobrovolníků '!U:X,N7865)&gt;0,"ANO","")</f>
        <v/>
      </c>
      <c r="Q7865" s="15"/>
    </row>
    <row r="7866" spans="2:17" s="25" customFormat="1" x14ac:dyDescent="0.3">
      <c r="B7866" s="15" t="str">
        <f>IF(A7866="","",VLOOKUP(A7866,Tabulka3[[Číslo smlouvy   u pravidelné činnosti]:[Příjmení]],3,0))</f>
        <v/>
      </c>
      <c r="C7866" s="15" t="str">
        <f>IF(A7866="","",VLOOKUP(A7866,Tabulka3[[Číslo smlouvy   u pravidelné činnosti]:[Příjmení]],4,0))</f>
        <v/>
      </c>
      <c r="F7866" s="94"/>
      <c r="H7866" s="113"/>
      <c r="I7866" s="113"/>
      <c r="K7866" s="15"/>
      <c r="L7866" s="15"/>
      <c r="M7866" s="15">
        <f t="shared" si="366"/>
        <v>1</v>
      </c>
      <c r="N7866" s="15" t="str">
        <f t="shared" si="367"/>
        <v>-</v>
      </c>
      <c r="O7866" s="150">
        <f t="shared" si="368"/>
        <v>0</v>
      </c>
      <c r="P7866" s="15" t="str">
        <f>IF(COUNTIF('Personálie dobrovolníků '!U:X,N7866)&gt;0,"ANO","")</f>
        <v/>
      </c>
      <c r="Q7866" s="15"/>
    </row>
    <row r="7867" spans="2:17" s="25" customFormat="1" x14ac:dyDescent="0.3">
      <c r="B7867" s="15" t="str">
        <f>IF(A7867="","",VLOOKUP(A7867,Tabulka3[[Číslo smlouvy   u pravidelné činnosti]:[Příjmení]],3,0))</f>
        <v/>
      </c>
      <c r="C7867" s="15" t="str">
        <f>IF(A7867="","",VLOOKUP(A7867,Tabulka3[[Číslo smlouvy   u pravidelné činnosti]:[Příjmení]],4,0))</f>
        <v/>
      </c>
      <c r="F7867" s="94"/>
      <c r="H7867" s="113"/>
      <c r="I7867" s="113"/>
      <c r="K7867" s="15"/>
      <c r="L7867" s="15"/>
      <c r="M7867" s="15">
        <f t="shared" si="366"/>
        <v>1</v>
      </c>
      <c r="N7867" s="15" t="str">
        <f t="shared" si="367"/>
        <v>-</v>
      </c>
      <c r="O7867" s="150">
        <f t="shared" si="368"/>
        <v>0</v>
      </c>
      <c r="P7867" s="15" t="str">
        <f>IF(COUNTIF('Personálie dobrovolníků '!U:X,N7867)&gt;0,"ANO","")</f>
        <v/>
      </c>
      <c r="Q7867" s="15"/>
    </row>
    <row r="7868" spans="2:17" s="25" customFormat="1" x14ac:dyDescent="0.3">
      <c r="B7868" s="15" t="str">
        <f>IF(A7868="","",VLOOKUP(A7868,Tabulka3[[Číslo smlouvy   u pravidelné činnosti]:[Příjmení]],3,0))</f>
        <v/>
      </c>
      <c r="C7868" s="15" t="str">
        <f>IF(A7868="","",VLOOKUP(A7868,Tabulka3[[Číslo smlouvy   u pravidelné činnosti]:[Příjmení]],4,0))</f>
        <v/>
      </c>
      <c r="F7868" s="94"/>
      <c r="H7868" s="113"/>
      <c r="I7868" s="113"/>
      <c r="K7868" s="15"/>
      <c r="L7868" s="15"/>
      <c r="M7868" s="15">
        <f t="shared" si="366"/>
        <v>1</v>
      </c>
      <c r="N7868" s="15" t="str">
        <f t="shared" si="367"/>
        <v>-</v>
      </c>
      <c r="O7868" s="150">
        <f t="shared" si="368"/>
        <v>0</v>
      </c>
      <c r="P7868" s="15" t="str">
        <f>IF(COUNTIF('Personálie dobrovolníků '!U:X,N7868)&gt;0,"ANO","")</f>
        <v/>
      </c>
      <c r="Q7868" s="15"/>
    </row>
    <row r="7869" spans="2:17" s="25" customFormat="1" x14ac:dyDescent="0.3">
      <c r="B7869" s="15" t="str">
        <f>IF(A7869="","",VLOOKUP(A7869,Tabulka3[[Číslo smlouvy   u pravidelné činnosti]:[Příjmení]],3,0))</f>
        <v/>
      </c>
      <c r="C7869" s="15" t="str">
        <f>IF(A7869="","",VLOOKUP(A7869,Tabulka3[[Číslo smlouvy   u pravidelné činnosti]:[Příjmení]],4,0))</f>
        <v/>
      </c>
      <c r="F7869" s="94"/>
      <c r="H7869" s="113"/>
      <c r="I7869" s="113"/>
      <c r="K7869" s="15"/>
      <c r="L7869" s="15"/>
      <c r="M7869" s="15">
        <f t="shared" si="366"/>
        <v>1</v>
      </c>
      <c r="N7869" s="15" t="str">
        <f t="shared" si="367"/>
        <v>-</v>
      </c>
      <c r="O7869" s="150">
        <f t="shared" si="368"/>
        <v>0</v>
      </c>
      <c r="P7869" s="15" t="str">
        <f>IF(COUNTIF('Personálie dobrovolníků '!U:X,N7869)&gt;0,"ANO","")</f>
        <v/>
      </c>
      <c r="Q7869" s="15"/>
    </row>
    <row r="7870" spans="2:17" s="25" customFormat="1" x14ac:dyDescent="0.3">
      <c r="B7870" s="15" t="str">
        <f>IF(A7870="","",VLOOKUP(A7870,Tabulka3[[Číslo smlouvy   u pravidelné činnosti]:[Příjmení]],3,0))</f>
        <v/>
      </c>
      <c r="C7870" s="15" t="str">
        <f>IF(A7870="","",VLOOKUP(A7870,Tabulka3[[Číslo smlouvy   u pravidelné činnosti]:[Příjmení]],4,0))</f>
        <v/>
      </c>
      <c r="F7870" s="94"/>
      <c r="H7870" s="113"/>
      <c r="I7870" s="113"/>
      <c r="K7870" s="15"/>
      <c r="L7870" s="15"/>
      <c r="M7870" s="15">
        <f t="shared" si="366"/>
        <v>1</v>
      </c>
      <c r="N7870" s="15" t="str">
        <f t="shared" si="367"/>
        <v>-</v>
      </c>
      <c r="O7870" s="150">
        <f t="shared" si="368"/>
        <v>0</v>
      </c>
      <c r="P7870" s="15" t="str">
        <f>IF(COUNTIF('Personálie dobrovolníků '!U:X,N7870)&gt;0,"ANO","")</f>
        <v/>
      </c>
      <c r="Q7870" s="15"/>
    </row>
    <row r="7871" spans="2:17" s="25" customFormat="1" x14ac:dyDescent="0.3">
      <c r="B7871" s="15" t="str">
        <f>IF(A7871="","",VLOOKUP(A7871,Tabulka3[[Číslo smlouvy   u pravidelné činnosti]:[Příjmení]],3,0))</f>
        <v/>
      </c>
      <c r="C7871" s="15" t="str">
        <f>IF(A7871="","",VLOOKUP(A7871,Tabulka3[[Číslo smlouvy   u pravidelné činnosti]:[Příjmení]],4,0))</f>
        <v/>
      </c>
      <c r="F7871" s="94"/>
      <c r="H7871" s="113"/>
      <c r="I7871" s="113"/>
      <c r="K7871" s="15"/>
      <c r="L7871" s="15"/>
      <c r="M7871" s="15">
        <f t="shared" si="366"/>
        <v>1</v>
      </c>
      <c r="N7871" s="15" t="str">
        <f t="shared" si="367"/>
        <v>-</v>
      </c>
      <c r="O7871" s="150">
        <f t="shared" si="368"/>
        <v>0</v>
      </c>
      <c r="P7871" s="15" t="str">
        <f>IF(COUNTIF('Personálie dobrovolníků '!U:X,N7871)&gt;0,"ANO","")</f>
        <v/>
      </c>
      <c r="Q7871" s="15"/>
    </row>
    <row r="7872" spans="2:17" s="25" customFormat="1" x14ac:dyDescent="0.3">
      <c r="B7872" s="15" t="str">
        <f>IF(A7872="","",VLOOKUP(A7872,Tabulka3[[Číslo smlouvy   u pravidelné činnosti]:[Příjmení]],3,0))</f>
        <v/>
      </c>
      <c r="C7872" s="15" t="str">
        <f>IF(A7872="","",VLOOKUP(A7872,Tabulka3[[Číslo smlouvy   u pravidelné činnosti]:[Příjmení]],4,0))</f>
        <v/>
      </c>
      <c r="F7872" s="94"/>
      <c r="H7872" s="113"/>
      <c r="I7872" s="113"/>
      <c r="K7872" s="15"/>
      <c r="L7872" s="15"/>
      <c r="M7872" s="15">
        <f t="shared" si="366"/>
        <v>1</v>
      </c>
      <c r="N7872" s="15" t="str">
        <f t="shared" si="367"/>
        <v>-</v>
      </c>
      <c r="O7872" s="150">
        <f t="shared" si="368"/>
        <v>0</v>
      </c>
      <c r="P7872" s="15" t="str">
        <f>IF(COUNTIF('Personálie dobrovolníků '!U:X,N7872)&gt;0,"ANO","")</f>
        <v/>
      </c>
      <c r="Q7872" s="15"/>
    </row>
    <row r="7873" spans="2:17" s="25" customFormat="1" x14ac:dyDescent="0.3">
      <c r="B7873" s="15" t="str">
        <f>IF(A7873="","",VLOOKUP(A7873,Tabulka3[[Číslo smlouvy   u pravidelné činnosti]:[Příjmení]],3,0))</f>
        <v/>
      </c>
      <c r="C7873" s="15" t="str">
        <f>IF(A7873="","",VLOOKUP(A7873,Tabulka3[[Číslo smlouvy   u pravidelné činnosti]:[Příjmení]],4,0))</f>
        <v/>
      </c>
      <c r="F7873" s="94"/>
      <c r="H7873" s="113"/>
      <c r="I7873" s="113"/>
      <c r="K7873" s="15"/>
      <c r="L7873" s="15"/>
      <c r="M7873" s="15">
        <f t="shared" si="366"/>
        <v>1</v>
      </c>
      <c r="N7873" s="15" t="str">
        <f t="shared" si="367"/>
        <v>-</v>
      </c>
      <c r="O7873" s="150">
        <f t="shared" si="368"/>
        <v>0</v>
      </c>
      <c r="P7873" s="15" t="str">
        <f>IF(COUNTIF('Personálie dobrovolníků '!U:X,N7873)&gt;0,"ANO","")</f>
        <v/>
      </c>
      <c r="Q7873" s="15"/>
    </row>
    <row r="7874" spans="2:17" s="25" customFormat="1" x14ac:dyDescent="0.3">
      <c r="B7874" s="15" t="str">
        <f>IF(A7874="","",VLOOKUP(A7874,Tabulka3[[Číslo smlouvy   u pravidelné činnosti]:[Příjmení]],3,0))</f>
        <v/>
      </c>
      <c r="C7874" s="15" t="str">
        <f>IF(A7874="","",VLOOKUP(A7874,Tabulka3[[Číslo smlouvy   u pravidelné činnosti]:[Příjmení]],4,0))</f>
        <v/>
      </c>
      <c r="F7874" s="94"/>
      <c r="H7874" s="113"/>
      <c r="I7874" s="113"/>
      <c r="K7874" s="15"/>
      <c r="L7874" s="15"/>
      <c r="M7874" s="15">
        <f t="shared" si="366"/>
        <v>1</v>
      </c>
      <c r="N7874" s="15" t="str">
        <f t="shared" si="367"/>
        <v>-</v>
      </c>
      <c r="O7874" s="150">
        <f t="shared" si="368"/>
        <v>0</v>
      </c>
      <c r="P7874" s="15" t="str">
        <f>IF(COUNTIF('Personálie dobrovolníků '!U:X,N7874)&gt;0,"ANO","")</f>
        <v/>
      </c>
      <c r="Q7874" s="15"/>
    </row>
    <row r="7875" spans="2:17" s="25" customFormat="1" x14ac:dyDescent="0.3">
      <c r="B7875" s="15" t="str">
        <f>IF(A7875="","",VLOOKUP(A7875,Tabulka3[[Číslo smlouvy   u pravidelné činnosti]:[Příjmení]],3,0))</f>
        <v/>
      </c>
      <c r="C7875" s="15" t="str">
        <f>IF(A7875="","",VLOOKUP(A7875,Tabulka3[[Číslo smlouvy   u pravidelné činnosti]:[Příjmení]],4,0))</f>
        <v/>
      </c>
      <c r="F7875" s="94"/>
      <c r="H7875" s="113"/>
      <c r="I7875" s="113"/>
      <c r="K7875" s="15"/>
      <c r="L7875" s="15"/>
      <c r="M7875" s="15">
        <f t="shared" si="366"/>
        <v>1</v>
      </c>
      <c r="N7875" s="15" t="str">
        <f t="shared" si="367"/>
        <v>-</v>
      </c>
      <c r="O7875" s="150">
        <f t="shared" si="368"/>
        <v>0</v>
      </c>
      <c r="P7875" s="15" t="str">
        <f>IF(COUNTIF('Personálie dobrovolníků '!U:X,N7875)&gt;0,"ANO","")</f>
        <v/>
      </c>
      <c r="Q7875" s="15"/>
    </row>
    <row r="7876" spans="2:17" s="25" customFormat="1" x14ac:dyDescent="0.3">
      <c r="B7876" s="15" t="str">
        <f>IF(A7876="","",VLOOKUP(A7876,Tabulka3[[Číslo smlouvy   u pravidelné činnosti]:[Příjmení]],3,0))</f>
        <v/>
      </c>
      <c r="C7876" s="15" t="str">
        <f>IF(A7876="","",VLOOKUP(A7876,Tabulka3[[Číslo smlouvy   u pravidelné činnosti]:[Příjmení]],4,0))</f>
        <v/>
      </c>
      <c r="F7876" s="94"/>
      <c r="H7876" s="113"/>
      <c r="I7876" s="113"/>
      <c r="K7876" s="15"/>
      <c r="L7876" s="15"/>
      <c r="M7876" s="15">
        <f t="shared" ref="M7876:M7939" si="369">IF(OR(
   AND($H7876=$K$12, $I7876=$L$4),
   AND($H7876=$K$12, $I7876=$L$5),
   AND($H7876=$K$12, $I7876=$L$6),
   AND($H7876=$K$12, $I7876=$L$7),
   AND($H7876=$K$11, $I7876=$L$4),
   AND($H7876=$K$11, $I7876=$L$5),
   AND($H7876=$K$11, $I7876=$L$6),
   AND($H7876=$K$11, $I7876=$L$7),
   AND($H7876=$K$5, $I7876=$L$5),
   AND($H7876=$K$6, $I7876=$L$4),
   AND($H7876=$K$6, $I7876=$L$5),
   AND($H7876=$K$6, $I7876=$L$7),
   AND($H7876=$K$4, $I7876=$L$6),
), 0, 1)</f>
        <v>1</v>
      </c>
      <c r="N7876" s="15" t="str">
        <f t="shared" ref="N7876:N7939" si="370">A7876 &amp; "-" &amp; J7876</f>
        <v>-</v>
      </c>
      <c r="O7876" s="150">
        <f t="shared" ref="O7876:O7939" si="371">IF(AND(M7876&lt;&gt;0, P7876="ANO"), 1, 0)</f>
        <v>0</v>
      </c>
      <c r="P7876" s="15" t="str">
        <f>IF(COUNTIF('Personálie dobrovolníků '!U:X,N7876)&gt;0,"ANO","")</f>
        <v/>
      </c>
      <c r="Q7876" s="15"/>
    </row>
    <row r="7877" spans="2:17" s="25" customFormat="1" x14ac:dyDescent="0.3">
      <c r="B7877" s="15" t="str">
        <f>IF(A7877="","",VLOOKUP(A7877,Tabulka3[[Číslo smlouvy   u pravidelné činnosti]:[Příjmení]],3,0))</f>
        <v/>
      </c>
      <c r="C7877" s="15" t="str">
        <f>IF(A7877="","",VLOOKUP(A7877,Tabulka3[[Číslo smlouvy   u pravidelné činnosti]:[Příjmení]],4,0))</f>
        <v/>
      </c>
      <c r="F7877" s="94"/>
      <c r="H7877" s="113"/>
      <c r="I7877" s="113"/>
      <c r="K7877" s="15"/>
      <c r="L7877" s="15"/>
      <c r="M7877" s="15">
        <f t="shared" si="369"/>
        <v>1</v>
      </c>
      <c r="N7877" s="15" t="str">
        <f t="shared" si="370"/>
        <v>-</v>
      </c>
      <c r="O7877" s="150">
        <f t="shared" si="371"/>
        <v>0</v>
      </c>
      <c r="P7877" s="15" t="str">
        <f>IF(COUNTIF('Personálie dobrovolníků '!U:X,N7877)&gt;0,"ANO","")</f>
        <v/>
      </c>
      <c r="Q7877" s="15"/>
    </row>
    <row r="7878" spans="2:17" s="25" customFormat="1" x14ac:dyDescent="0.3">
      <c r="B7878" s="15" t="str">
        <f>IF(A7878="","",VLOOKUP(A7878,Tabulka3[[Číslo smlouvy   u pravidelné činnosti]:[Příjmení]],3,0))</f>
        <v/>
      </c>
      <c r="C7878" s="15" t="str">
        <f>IF(A7878="","",VLOOKUP(A7878,Tabulka3[[Číslo smlouvy   u pravidelné činnosti]:[Příjmení]],4,0))</f>
        <v/>
      </c>
      <c r="F7878" s="94"/>
      <c r="H7878" s="113"/>
      <c r="I7878" s="113"/>
      <c r="K7878" s="15"/>
      <c r="L7878" s="15"/>
      <c r="M7878" s="15">
        <f t="shared" si="369"/>
        <v>1</v>
      </c>
      <c r="N7878" s="15" t="str">
        <f t="shared" si="370"/>
        <v>-</v>
      </c>
      <c r="O7878" s="150">
        <f t="shared" si="371"/>
        <v>0</v>
      </c>
      <c r="P7878" s="15" t="str">
        <f>IF(COUNTIF('Personálie dobrovolníků '!U:X,N7878)&gt;0,"ANO","")</f>
        <v/>
      </c>
      <c r="Q7878" s="15"/>
    </row>
    <row r="7879" spans="2:17" s="25" customFormat="1" x14ac:dyDescent="0.3">
      <c r="B7879" s="15" t="str">
        <f>IF(A7879="","",VLOOKUP(A7879,Tabulka3[[Číslo smlouvy   u pravidelné činnosti]:[Příjmení]],3,0))</f>
        <v/>
      </c>
      <c r="C7879" s="15" t="str">
        <f>IF(A7879="","",VLOOKUP(A7879,Tabulka3[[Číslo smlouvy   u pravidelné činnosti]:[Příjmení]],4,0))</f>
        <v/>
      </c>
      <c r="F7879" s="94"/>
      <c r="H7879" s="113"/>
      <c r="I7879" s="113"/>
      <c r="K7879" s="15"/>
      <c r="L7879" s="15"/>
      <c r="M7879" s="15">
        <f t="shared" si="369"/>
        <v>1</v>
      </c>
      <c r="N7879" s="15" t="str">
        <f t="shared" si="370"/>
        <v>-</v>
      </c>
      <c r="O7879" s="150">
        <f t="shared" si="371"/>
        <v>0</v>
      </c>
      <c r="P7879" s="15" t="str">
        <f>IF(COUNTIF('Personálie dobrovolníků '!U:X,N7879)&gt;0,"ANO","")</f>
        <v/>
      </c>
      <c r="Q7879" s="15"/>
    </row>
    <row r="7880" spans="2:17" s="25" customFormat="1" x14ac:dyDescent="0.3">
      <c r="B7880" s="15" t="str">
        <f>IF(A7880="","",VLOOKUP(A7880,Tabulka3[[Číslo smlouvy   u pravidelné činnosti]:[Příjmení]],3,0))</f>
        <v/>
      </c>
      <c r="C7880" s="15" t="str">
        <f>IF(A7880="","",VLOOKUP(A7880,Tabulka3[[Číslo smlouvy   u pravidelné činnosti]:[Příjmení]],4,0))</f>
        <v/>
      </c>
      <c r="F7880" s="94"/>
      <c r="H7880" s="113"/>
      <c r="I7880" s="113"/>
      <c r="K7880" s="15"/>
      <c r="L7880" s="15"/>
      <c r="M7880" s="15">
        <f t="shared" si="369"/>
        <v>1</v>
      </c>
      <c r="N7880" s="15" t="str">
        <f t="shared" si="370"/>
        <v>-</v>
      </c>
      <c r="O7880" s="150">
        <f t="shared" si="371"/>
        <v>0</v>
      </c>
      <c r="P7880" s="15" t="str">
        <f>IF(COUNTIF('Personálie dobrovolníků '!U:X,N7880)&gt;0,"ANO","")</f>
        <v/>
      </c>
      <c r="Q7880" s="15"/>
    </row>
    <row r="7881" spans="2:17" s="25" customFormat="1" x14ac:dyDescent="0.3">
      <c r="B7881" s="15" t="str">
        <f>IF(A7881="","",VLOOKUP(A7881,Tabulka3[[Číslo smlouvy   u pravidelné činnosti]:[Příjmení]],3,0))</f>
        <v/>
      </c>
      <c r="C7881" s="15" t="str">
        <f>IF(A7881="","",VLOOKUP(A7881,Tabulka3[[Číslo smlouvy   u pravidelné činnosti]:[Příjmení]],4,0))</f>
        <v/>
      </c>
      <c r="F7881" s="94"/>
      <c r="H7881" s="113"/>
      <c r="I7881" s="113"/>
      <c r="K7881" s="15"/>
      <c r="L7881" s="15"/>
      <c r="M7881" s="15">
        <f t="shared" si="369"/>
        <v>1</v>
      </c>
      <c r="N7881" s="15" t="str">
        <f t="shared" si="370"/>
        <v>-</v>
      </c>
      <c r="O7881" s="150">
        <f t="shared" si="371"/>
        <v>0</v>
      </c>
      <c r="P7881" s="15" t="str">
        <f>IF(COUNTIF('Personálie dobrovolníků '!U:X,N7881)&gt;0,"ANO","")</f>
        <v/>
      </c>
      <c r="Q7881" s="15"/>
    </row>
    <row r="7882" spans="2:17" s="25" customFormat="1" x14ac:dyDescent="0.3">
      <c r="B7882" s="15" t="str">
        <f>IF(A7882="","",VLOOKUP(A7882,Tabulka3[[Číslo smlouvy   u pravidelné činnosti]:[Příjmení]],3,0))</f>
        <v/>
      </c>
      <c r="C7882" s="15" t="str">
        <f>IF(A7882="","",VLOOKUP(A7882,Tabulka3[[Číslo smlouvy   u pravidelné činnosti]:[Příjmení]],4,0))</f>
        <v/>
      </c>
      <c r="F7882" s="94"/>
      <c r="H7882" s="113"/>
      <c r="I7882" s="113"/>
      <c r="K7882" s="15"/>
      <c r="L7882" s="15"/>
      <c r="M7882" s="15">
        <f t="shared" si="369"/>
        <v>1</v>
      </c>
      <c r="N7882" s="15" t="str">
        <f t="shared" si="370"/>
        <v>-</v>
      </c>
      <c r="O7882" s="150">
        <f t="shared" si="371"/>
        <v>0</v>
      </c>
      <c r="P7882" s="15" t="str">
        <f>IF(COUNTIF('Personálie dobrovolníků '!U:X,N7882)&gt;0,"ANO","")</f>
        <v/>
      </c>
      <c r="Q7882" s="15"/>
    </row>
    <row r="7883" spans="2:17" s="25" customFormat="1" x14ac:dyDescent="0.3">
      <c r="B7883" s="15" t="str">
        <f>IF(A7883="","",VLOOKUP(A7883,Tabulka3[[Číslo smlouvy   u pravidelné činnosti]:[Příjmení]],3,0))</f>
        <v/>
      </c>
      <c r="C7883" s="15" t="str">
        <f>IF(A7883="","",VLOOKUP(A7883,Tabulka3[[Číslo smlouvy   u pravidelné činnosti]:[Příjmení]],4,0))</f>
        <v/>
      </c>
      <c r="F7883" s="94"/>
      <c r="H7883" s="113"/>
      <c r="I7883" s="113"/>
      <c r="K7883" s="15"/>
      <c r="L7883" s="15"/>
      <c r="M7883" s="15">
        <f t="shared" si="369"/>
        <v>1</v>
      </c>
      <c r="N7883" s="15" t="str">
        <f t="shared" si="370"/>
        <v>-</v>
      </c>
      <c r="O7883" s="150">
        <f t="shared" si="371"/>
        <v>0</v>
      </c>
      <c r="P7883" s="15" t="str">
        <f>IF(COUNTIF('Personálie dobrovolníků '!U:X,N7883)&gt;0,"ANO","")</f>
        <v/>
      </c>
      <c r="Q7883" s="15"/>
    </row>
    <row r="7884" spans="2:17" s="25" customFormat="1" x14ac:dyDescent="0.3">
      <c r="B7884" s="15" t="str">
        <f>IF(A7884="","",VLOOKUP(A7884,Tabulka3[[Číslo smlouvy   u pravidelné činnosti]:[Příjmení]],3,0))</f>
        <v/>
      </c>
      <c r="C7884" s="15" t="str">
        <f>IF(A7884="","",VLOOKUP(A7884,Tabulka3[[Číslo smlouvy   u pravidelné činnosti]:[Příjmení]],4,0))</f>
        <v/>
      </c>
      <c r="F7884" s="94"/>
      <c r="H7884" s="113"/>
      <c r="I7884" s="113"/>
      <c r="K7884" s="15"/>
      <c r="L7884" s="15"/>
      <c r="M7884" s="15">
        <f t="shared" si="369"/>
        <v>1</v>
      </c>
      <c r="N7884" s="15" t="str">
        <f t="shared" si="370"/>
        <v>-</v>
      </c>
      <c r="O7884" s="150">
        <f t="shared" si="371"/>
        <v>0</v>
      </c>
      <c r="P7884" s="15" t="str">
        <f>IF(COUNTIF('Personálie dobrovolníků '!U:X,N7884)&gt;0,"ANO","")</f>
        <v/>
      </c>
      <c r="Q7884" s="15"/>
    </row>
    <row r="7885" spans="2:17" s="25" customFormat="1" x14ac:dyDescent="0.3">
      <c r="B7885" s="15" t="str">
        <f>IF(A7885="","",VLOOKUP(A7885,Tabulka3[[Číslo smlouvy   u pravidelné činnosti]:[Příjmení]],3,0))</f>
        <v/>
      </c>
      <c r="C7885" s="15" t="str">
        <f>IF(A7885="","",VLOOKUP(A7885,Tabulka3[[Číslo smlouvy   u pravidelné činnosti]:[Příjmení]],4,0))</f>
        <v/>
      </c>
      <c r="F7885" s="94"/>
      <c r="H7885" s="113"/>
      <c r="I7885" s="113"/>
      <c r="K7885" s="15"/>
      <c r="L7885" s="15"/>
      <c r="M7885" s="15">
        <f t="shared" si="369"/>
        <v>1</v>
      </c>
      <c r="N7885" s="15" t="str">
        <f t="shared" si="370"/>
        <v>-</v>
      </c>
      <c r="O7885" s="150">
        <f t="shared" si="371"/>
        <v>0</v>
      </c>
      <c r="P7885" s="15" t="str">
        <f>IF(COUNTIF('Personálie dobrovolníků '!U:X,N7885)&gt;0,"ANO","")</f>
        <v/>
      </c>
      <c r="Q7885" s="15"/>
    </row>
    <row r="7886" spans="2:17" s="25" customFormat="1" x14ac:dyDescent="0.3">
      <c r="B7886" s="15" t="str">
        <f>IF(A7886="","",VLOOKUP(A7886,Tabulka3[[Číslo smlouvy   u pravidelné činnosti]:[Příjmení]],3,0))</f>
        <v/>
      </c>
      <c r="C7886" s="15" t="str">
        <f>IF(A7886="","",VLOOKUP(A7886,Tabulka3[[Číslo smlouvy   u pravidelné činnosti]:[Příjmení]],4,0))</f>
        <v/>
      </c>
      <c r="F7886" s="94"/>
      <c r="H7886" s="113"/>
      <c r="I7886" s="113"/>
      <c r="K7886" s="15"/>
      <c r="L7886" s="15"/>
      <c r="M7886" s="15">
        <f t="shared" si="369"/>
        <v>1</v>
      </c>
      <c r="N7886" s="15" t="str">
        <f t="shared" si="370"/>
        <v>-</v>
      </c>
      <c r="O7886" s="150">
        <f t="shared" si="371"/>
        <v>0</v>
      </c>
      <c r="P7886" s="15" t="str">
        <f>IF(COUNTIF('Personálie dobrovolníků '!U:X,N7886)&gt;0,"ANO","")</f>
        <v/>
      </c>
      <c r="Q7886" s="15"/>
    </row>
    <row r="7887" spans="2:17" s="25" customFormat="1" x14ac:dyDescent="0.3">
      <c r="B7887" s="15" t="str">
        <f>IF(A7887="","",VLOOKUP(A7887,Tabulka3[[Číslo smlouvy   u pravidelné činnosti]:[Příjmení]],3,0))</f>
        <v/>
      </c>
      <c r="C7887" s="15" t="str">
        <f>IF(A7887="","",VLOOKUP(A7887,Tabulka3[[Číslo smlouvy   u pravidelné činnosti]:[Příjmení]],4,0))</f>
        <v/>
      </c>
      <c r="F7887" s="94"/>
      <c r="H7887" s="113"/>
      <c r="I7887" s="113"/>
      <c r="K7887" s="15"/>
      <c r="L7887" s="15"/>
      <c r="M7887" s="15">
        <f t="shared" si="369"/>
        <v>1</v>
      </c>
      <c r="N7887" s="15" t="str">
        <f t="shared" si="370"/>
        <v>-</v>
      </c>
      <c r="O7887" s="150">
        <f t="shared" si="371"/>
        <v>0</v>
      </c>
      <c r="P7887" s="15" t="str">
        <f>IF(COUNTIF('Personálie dobrovolníků '!U:X,N7887)&gt;0,"ANO","")</f>
        <v/>
      </c>
      <c r="Q7887" s="15"/>
    </row>
    <row r="7888" spans="2:17" s="25" customFormat="1" x14ac:dyDescent="0.3">
      <c r="B7888" s="15" t="str">
        <f>IF(A7888="","",VLOOKUP(A7888,Tabulka3[[Číslo smlouvy   u pravidelné činnosti]:[Příjmení]],3,0))</f>
        <v/>
      </c>
      <c r="C7888" s="15" t="str">
        <f>IF(A7888="","",VLOOKUP(A7888,Tabulka3[[Číslo smlouvy   u pravidelné činnosti]:[Příjmení]],4,0))</f>
        <v/>
      </c>
      <c r="F7888" s="94"/>
      <c r="H7888" s="113"/>
      <c r="I7888" s="113"/>
      <c r="K7888" s="15"/>
      <c r="L7888" s="15"/>
      <c r="M7888" s="15">
        <f t="shared" si="369"/>
        <v>1</v>
      </c>
      <c r="N7888" s="15" t="str">
        <f t="shared" si="370"/>
        <v>-</v>
      </c>
      <c r="O7888" s="150">
        <f t="shared" si="371"/>
        <v>0</v>
      </c>
      <c r="P7888" s="15" t="str">
        <f>IF(COUNTIF('Personálie dobrovolníků '!U:X,N7888)&gt;0,"ANO","")</f>
        <v/>
      </c>
      <c r="Q7888" s="15"/>
    </row>
    <row r="7889" spans="2:17" s="25" customFormat="1" x14ac:dyDescent="0.3">
      <c r="B7889" s="15" t="str">
        <f>IF(A7889="","",VLOOKUP(A7889,Tabulka3[[Číslo smlouvy   u pravidelné činnosti]:[Příjmení]],3,0))</f>
        <v/>
      </c>
      <c r="C7889" s="15" t="str">
        <f>IF(A7889="","",VLOOKUP(A7889,Tabulka3[[Číslo smlouvy   u pravidelné činnosti]:[Příjmení]],4,0))</f>
        <v/>
      </c>
      <c r="F7889" s="94"/>
      <c r="H7889" s="113"/>
      <c r="I7889" s="113"/>
      <c r="K7889" s="15"/>
      <c r="L7889" s="15"/>
      <c r="M7889" s="15">
        <f t="shared" si="369"/>
        <v>1</v>
      </c>
      <c r="N7889" s="15" t="str">
        <f t="shared" si="370"/>
        <v>-</v>
      </c>
      <c r="O7889" s="150">
        <f t="shared" si="371"/>
        <v>0</v>
      </c>
      <c r="P7889" s="15" t="str">
        <f>IF(COUNTIF('Personálie dobrovolníků '!U:X,N7889)&gt;0,"ANO","")</f>
        <v/>
      </c>
      <c r="Q7889" s="15"/>
    </row>
    <row r="7890" spans="2:17" s="25" customFormat="1" x14ac:dyDescent="0.3">
      <c r="B7890" s="15" t="str">
        <f>IF(A7890="","",VLOOKUP(A7890,Tabulka3[[Číslo smlouvy   u pravidelné činnosti]:[Příjmení]],3,0))</f>
        <v/>
      </c>
      <c r="C7890" s="15" t="str">
        <f>IF(A7890="","",VLOOKUP(A7890,Tabulka3[[Číslo smlouvy   u pravidelné činnosti]:[Příjmení]],4,0))</f>
        <v/>
      </c>
      <c r="F7890" s="94"/>
      <c r="H7890" s="113"/>
      <c r="I7890" s="113"/>
      <c r="K7890" s="15"/>
      <c r="L7890" s="15"/>
      <c r="M7890" s="15">
        <f t="shared" si="369"/>
        <v>1</v>
      </c>
      <c r="N7890" s="15" t="str">
        <f t="shared" si="370"/>
        <v>-</v>
      </c>
      <c r="O7890" s="150">
        <f t="shared" si="371"/>
        <v>0</v>
      </c>
      <c r="P7890" s="15" t="str">
        <f>IF(COUNTIF('Personálie dobrovolníků '!U:X,N7890)&gt;0,"ANO","")</f>
        <v/>
      </c>
      <c r="Q7890" s="15"/>
    </row>
    <row r="7891" spans="2:17" s="25" customFormat="1" x14ac:dyDescent="0.3">
      <c r="B7891" s="15" t="str">
        <f>IF(A7891="","",VLOOKUP(A7891,Tabulka3[[Číslo smlouvy   u pravidelné činnosti]:[Příjmení]],3,0))</f>
        <v/>
      </c>
      <c r="C7891" s="15" t="str">
        <f>IF(A7891="","",VLOOKUP(A7891,Tabulka3[[Číslo smlouvy   u pravidelné činnosti]:[Příjmení]],4,0))</f>
        <v/>
      </c>
      <c r="F7891" s="94"/>
      <c r="H7891" s="113"/>
      <c r="I7891" s="113"/>
      <c r="K7891" s="15"/>
      <c r="L7891" s="15"/>
      <c r="M7891" s="15">
        <f t="shared" si="369"/>
        <v>1</v>
      </c>
      <c r="N7891" s="15" t="str">
        <f t="shared" si="370"/>
        <v>-</v>
      </c>
      <c r="O7891" s="150">
        <f t="shared" si="371"/>
        <v>0</v>
      </c>
      <c r="P7891" s="15" t="str">
        <f>IF(COUNTIF('Personálie dobrovolníků '!U:X,N7891)&gt;0,"ANO","")</f>
        <v/>
      </c>
      <c r="Q7891" s="15"/>
    </row>
    <row r="7892" spans="2:17" s="25" customFormat="1" x14ac:dyDescent="0.3">
      <c r="B7892" s="15" t="str">
        <f>IF(A7892="","",VLOOKUP(A7892,Tabulka3[[Číslo smlouvy   u pravidelné činnosti]:[Příjmení]],3,0))</f>
        <v/>
      </c>
      <c r="C7892" s="15" t="str">
        <f>IF(A7892="","",VLOOKUP(A7892,Tabulka3[[Číslo smlouvy   u pravidelné činnosti]:[Příjmení]],4,0))</f>
        <v/>
      </c>
      <c r="F7892" s="94"/>
      <c r="H7892" s="113"/>
      <c r="I7892" s="113"/>
      <c r="K7892" s="15"/>
      <c r="L7892" s="15"/>
      <c r="M7892" s="15">
        <f t="shared" si="369"/>
        <v>1</v>
      </c>
      <c r="N7892" s="15" t="str">
        <f t="shared" si="370"/>
        <v>-</v>
      </c>
      <c r="O7892" s="150">
        <f t="shared" si="371"/>
        <v>0</v>
      </c>
      <c r="P7892" s="15" t="str">
        <f>IF(COUNTIF('Personálie dobrovolníků '!U:X,N7892)&gt;0,"ANO","")</f>
        <v/>
      </c>
      <c r="Q7892" s="15"/>
    </row>
    <row r="7893" spans="2:17" s="25" customFormat="1" x14ac:dyDescent="0.3">
      <c r="B7893" s="15" t="str">
        <f>IF(A7893="","",VLOOKUP(A7893,Tabulka3[[Číslo smlouvy   u pravidelné činnosti]:[Příjmení]],3,0))</f>
        <v/>
      </c>
      <c r="C7893" s="15" t="str">
        <f>IF(A7893="","",VLOOKUP(A7893,Tabulka3[[Číslo smlouvy   u pravidelné činnosti]:[Příjmení]],4,0))</f>
        <v/>
      </c>
      <c r="F7893" s="94"/>
      <c r="H7893" s="113"/>
      <c r="I7893" s="113"/>
      <c r="K7893" s="15"/>
      <c r="L7893" s="15"/>
      <c r="M7893" s="15">
        <f t="shared" si="369"/>
        <v>1</v>
      </c>
      <c r="N7893" s="15" t="str">
        <f t="shared" si="370"/>
        <v>-</v>
      </c>
      <c r="O7893" s="150">
        <f t="shared" si="371"/>
        <v>0</v>
      </c>
      <c r="P7893" s="15" t="str">
        <f>IF(COUNTIF('Personálie dobrovolníků '!U:X,N7893)&gt;0,"ANO","")</f>
        <v/>
      </c>
      <c r="Q7893" s="15"/>
    </row>
    <row r="7894" spans="2:17" s="25" customFormat="1" x14ac:dyDescent="0.3">
      <c r="B7894" s="15" t="str">
        <f>IF(A7894="","",VLOOKUP(A7894,Tabulka3[[Číslo smlouvy   u pravidelné činnosti]:[Příjmení]],3,0))</f>
        <v/>
      </c>
      <c r="C7894" s="15" t="str">
        <f>IF(A7894="","",VLOOKUP(A7894,Tabulka3[[Číslo smlouvy   u pravidelné činnosti]:[Příjmení]],4,0))</f>
        <v/>
      </c>
      <c r="F7894" s="94"/>
      <c r="H7894" s="113"/>
      <c r="I7894" s="113"/>
      <c r="K7894" s="15"/>
      <c r="L7894" s="15"/>
      <c r="M7894" s="15">
        <f t="shared" si="369"/>
        <v>1</v>
      </c>
      <c r="N7894" s="15" t="str">
        <f t="shared" si="370"/>
        <v>-</v>
      </c>
      <c r="O7894" s="150">
        <f t="shared" si="371"/>
        <v>0</v>
      </c>
      <c r="P7894" s="15" t="str">
        <f>IF(COUNTIF('Personálie dobrovolníků '!U:X,N7894)&gt;0,"ANO","")</f>
        <v/>
      </c>
      <c r="Q7894" s="15"/>
    </row>
    <row r="7895" spans="2:17" s="25" customFormat="1" x14ac:dyDescent="0.3">
      <c r="B7895" s="15" t="str">
        <f>IF(A7895="","",VLOOKUP(A7895,Tabulka3[[Číslo smlouvy   u pravidelné činnosti]:[Příjmení]],3,0))</f>
        <v/>
      </c>
      <c r="C7895" s="15" t="str">
        <f>IF(A7895="","",VLOOKUP(A7895,Tabulka3[[Číslo smlouvy   u pravidelné činnosti]:[Příjmení]],4,0))</f>
        <v/>
      </c>
      <c r="F7895" s="94"/>
      <c r="H7895" s="113"/>
      <c r="I7895" s="113"/>
      <c r="K7895" s="15"/>
      <c r="L7895" s="15"/>
      <c r="M7895" s="15">
        <f t="shared" si="369"/>
        <v>1</v>
      </c>
      <c r="N7895" s="15" t="str">
        <f t="shared" si="370"/>
        <v>-</v>
      </c>
      <c r="O7895" s="150">
        <f t="shared" si="371"/>
        <v>0</v>
      </c>
      <c r="P7895" s="15" t="str">
        <f>IF(COUNTIF('Personálie dobrovolníků '!U:X,N7895)&gt;0,"ANO","")</f>
        <v/>
      </c>
      <c r="Q7895" s="15"/>
    </row>
    <row r="7896" spans="2:17" s="25" customFormat="1" x14ac:dyDescent="0.3">
      <c r="B7896" s="15" t="str">
        <f>IF(A7896="","",VLOOKUP(A7896,Tabulka3[[Číslo smlouvy   u pravidelné činnosti]:[Příjmení]],3,0))</f>
        <v/>
      </c>
      <c r="C7896" s="15" t="str">
        <f>IF(A7896="","",VLOOKUP(A7896,Tabulka3[[Číslo smlouvy   u pravidelné činnosti]:[Příjmení]],4,0))</f>
        <v/>
      </c>
      <c r="F7896" s="94"/>
      <c r="H7896" s="113"/>
      <c r="I7896" s="113"/>
      <c r="K7896" s="15"/>
      <c r="L7896" s="15"/>
      <c r="M7896" s="15">
        <f t="shared" si="369"/>
        <v>1</v>
      </c>
      <c r="N7896" s="15" t="str">
        <f t="shared" si="370"/>
        <v>-</v>
      </c>
      <c r="O7896" s="150">
        <f t="shared" si="371"/>
        <v>0</v>
      </c>
      <c r="P7896" s="15" t="str">
        <f>IF(COUNTIF('Personálie dobrovolníků '!U:X,N7896)&gt;0,"ANO","")</f>
        <v/>
      </c>
      <c r="Q7896" s="15"/>
    </row>
    <row r="7897" spans="2:17" s="25" customFormat="1" x14ac:dyDescent="0.3">
      <c r="B7897" s="15" t="str">
        <f>IF(A7897="","",VLOOKUP(A7897,Tabulka3[[Číslo smlouvy   u pravidelné činnosti]:[Příjmení]],3,0))</f>
        <v/>
      </c>
      <c r="C7897" s="15" t="str">
        <f>IF(A7897="","",VLOOKUP(A7897,Tabulka3[[Číslo smlouvy   u pravidelné činnosti]:[Příjmení]],4,0))</f>
        <v/>
      </c>
      <c r="F7897" s="94"/>
      <c r="H7897" s="113"/>
      <c r="I7897" s="113"/>
      <c r="K7897" s="15"/>
      <c r="L7897" s="15"/>
      <c r="M7897" s="15">
        <f t="shared" si="369"/>
        <v>1</v>
      </c>
      <c r="N7897" s="15" t="str">
        <f t="shared" si="370"/>
        <v>-</v>
      </c>
      <c r="O7897" s="150">
        <f t="shared" si="371"/>
        <v>0</v>
      </c>
      <c r="P7897" s="15" t="str">
        <f>IF(COUNTIF('Personálie dobrovolníků '!U:X,N7897)&gt;0,"ANO","")</f>
        <v/>
      </c>
      <c r="Q7897" s="15"/>
    </row>
    <row r="7898" spans="2:17" s="25" customFormat="1" x14ac:dyDescent="0.3">
      <c r="B7898" s="15" t="str">
        <f>IF(A7898="","",VLOOKUP(A7898,Tabulka3[[Číslo smlouvy   u pravidelné činnosti]:[Příjmení]],3,0))</f>
        <v/>
      </c>
      <c r="C7898" s="15" t="str">
        <f>IF(A7898="","",VLOOKUP(A7898,Tabulka3[[Číslo smlouvy   u pravidelné činnosti]:[Příjmení]],4,0))</f>
        <v/>
      </c>
      <c r="F7898" s="94"/>
      <c r="H7898" s="113"/>
      <c r="I7898" s="113"/>
      <c r="K7898" s="15"/>
      <c r="L7898" s="15"/>
      <c r="M7898" s="15">
        <f t="shared" si="369"/>
        <v>1</v>
      </c>
      <c r="N7898" s="15" t="str">
        <f t="shared" si="370"/>
        <v>-</v>
      </c>
      <c r="O7898" s="150">
        <f t="shared" si="371"/>
        <v>0</v>
      </c>
      <c r="P7898" s="15" t="str">
        <f>IF(COUNTIF('Personálie dobrovolníků '!U:X,N7898)&gt;0,"ANO","")</f>
        <v/>
      </c>
      <c r="Q7898" s="15"/>
    </row>
    <row r="7899" spans="2:17" s="25" customFormat="1" x14ac:dyDescent="0.3">
      <c r="B7899" s="15" t="str">
        <f>IF(A7899="","",VLOOKUP(A7899,Tabulka3[[Číslo smlouvy   u pravidelné činnosti]:[Příjmení]],3,0))</f>
        <v/>
      </c>
      <c r="C7899" s="15" t="str">
        <f>IF(A7899="","",VLOOKUP(A7899,Tabulka3[[Číslo smlouvy   u pravidelné činnosti]:[Příjmení]],4,0))</f>
        <v/>
      </c>
      <c r="F7899" s="94"/>
      <c r="H7899" s="113"/>
      <c r="I7899" s="113"/>
      <c r="K7899" s="15"/>
      <c r="L7899" s="15"/>
      <c r="M7899" s="15">
        <f t="shared" si="369"/>
        <v>1</v>
      </c>
      <c r="N7899" s="15" t="str">
        <f t="shared" si="370"/>
        <v>-</v>
      </c>
      <c r="O7899" s="150">
        <f t="shared" si="371"/>
        <v>0</v>
      </c>
      <c r="P7899" s="15" t="str">
        <f>IF(COUNTIF('Personálie dobrovolníků '!U:X,N7899)&gt;0,"ANO","")</f>
        <v/>
      </c>
      <c r="Q7899" s="15"/>
    </row>
    <row r="7900" spans="2:17" s="25" customFormat="1" x14ac:dyDescent="0.3">
      <c r="B7900" s="15" t="str">
        <f>IF(A7900="","",VLOOKUP(A7900,Tabulka3[[Číslo smlouvy   u pravidelné činnosti]:[Příjmení]],3,0))</f>
        <v/>
      </c>
      <c r="C7900" s="15" t="str">
        <f>IF(A7900="","",VLOOKUP(A7900,Tabulka3[[Číslo smlouvy   u pravidelné činnosti]:[Příjmení]],4,0))</f>
        <v/>
      </c>
      <c r="F7900" s="94"/>
      <c r="H7900" s="113"/>
      <c r="I7900" s="113"/>
      <c r="K7900" s="15"/>
      <c r="L7900" s="15"/>
      <c r="M7900" s="15">
        <f t="shared" si="369"/>
        <v>1</v>
      </c>
      <c r="N7900" s="15" t="str">
        <f t="shared" si="370"/>
        <v>-</v>
      </c>
      <c r="O7900" s="150">
        <f t="shared" si="371"/>
        <v>0</v>
      </c>
      <c r="P7900" s="15" t="str">
        <f>IF(COUNTIF('Personálie dobrovolníků '!U:X,N7900)&gt;0,"ANO","")</f>
        <v/>
      </c>
      <c r="Q7900" s="15"/>
    </row>
    <row r="7901" spans="2:17" s="25" customFormat="1" x14ac:dyDescent="0.3">
      <c r="B7901" s="15" t="str">
        <f>IF(A7901="","",VLOOKUP(A7901,Tabulka3[[Číslo smlouvy   u pravidelné činnosti]:[Příjmení]],3,0))</f>
        <v/>
      </c>
      <c r="C7901" s="15" t="str">
        <f>IF(A7901="","",VLOOKUP(A7901,Tabulka3[[Číslo smlouvy   u pravidelné činnosti]:[Příjmení]],4,0))</f>
        <v/>
      </c>
      <c r="F7901" s="94"/>
      <c r="H7901" s="113"/>
      <c r="I7901" s="113"/>
      <c r="K7901" s="15"/>
      <c r="L7901" s="15"/>
      <c r="M7901" s="15">
        <f t="shared" si="369"/>
        <v>1</v>
      </c>
      <c r="N7901" s="15" t="str">
        <f t="shared" si="370"/>
        <v>-</v>
      </c>
      <c r="O7901" s="150">
        <f t="shared" si="371"/>
        <v>0</v>
      </c>
      <c r="P7901" s="15" t="str">
        <f>IF(COUNTIF('Personálie dobrovolníků '!U:X,N7901)&gt;0,"ANO","")</f>
        <v/>
      </c>
      <c r="Q7901" s="15"/>
    </row>
    <row r="7902" spans="2:17" s="25" customFormat="1" x14ac:dyDescent="0.3">
      <c r="B7902" s="15" t="str">
        <f>IF(A7902="","",VLOOKUP(A7902,Tabulka3[[Číslo smlouvy   u pravidelné činnosti]:[Příjmení]],3,0))</f>
        <v/>
      </c>
      <c r="C7902" s="15" t="str">
        <f>IF(A7902="","",VLOOKUP(A7902,Tabulka3[[Číslo smlouvy   u pravidelné činnosti]:[Příjmení]],4,0))</f>
        <v/>
      </c>
      <c r="F7902" s="94"/>
      <c r="H7902" s="113"/>
      <c r="I7902" s="113"/>
      <c r="K7902" s="15"/>
      <c r="L7902" s="15"/>
      <c r="M7902" s="15">
        <f t="shared" si="369"/>
        <v>1</v>
      </c>
      <c r="N7902" s="15" t="str">
        <f t="shared" si="370"/>
        <v>-</v>
      </c>
      <c r="O7902" s="150">
        <f t="shared" si="371"/>
        <v>0</v>
      </c>
      <c r="P7902" s="15" t="str">
        <f>IF(COUNTIF('Personálie dobrovolníků '!U:X,N7902)&gt;0,"ANO","")</f>
        <v/>
      </c>
      <c r="Q7902" s="15"/>
    </row>
    <row r="7903" spans="2:17" s="25" customFormat="1" x14ac:dyDescent="0.3">
      <c r="B7903" s="15" t="str">
        <f>IF(A7903="","",VLOOKUP(A7903,Tabulka3[[Číslo smlouvy   u pravidelné činnosti]:[Příjmení]],3,0))</f>
        <v/>
      </c>
      <c r="C7903" s="15" t="str">
        <f>IF(A7903="","",VLOOKUP(A7903,Tabulka3[[Číslo smlouvy   u pravidelné činnosti]:[Příjmení]],4,0))</f>
        <v/>
      </c>
      <c r="F7903" s="94"/>
      <c r="H7903" s="113"/>
      <c r="I7903" s="113"/>
      <c r="K7903" s="15"/>
      <c r="L7903" s="15"/>
      <c r="M7903" s="15">
        <f t="shared" si="369"/>
        <v>1</v>
      </c>
      <c r="N7903" s="15" t="str">
        <f t="shared" si="370"/>
        <v>-</v>
      </c>
      <c r="O7903" s="150">
        <f t="shared" si="371"/>
        <v>0</v>
      </c>
      <c r="P7903" s="15" t="str">
        <f>IF(COUNTIF('Personálie dobrovolníků '!U:X,N7903)&gt;0,"ANO","")</f>
        <v/>
      </c>
      <c r="Q7903" s="15"/>
    </row>
    <row r="7904" spans="2:17" s="25" customFormat="1" x14ac:dyDescent="0.3">
      <c r="B7904" s="15" t="str">
        <f>IF(A7904="","",VLOOKUP(A7904,Tabulka3[[Číslo smlouvy   u pravidelné činnosti]:[Příjmení]],3,0))</f>
        <v/>
      </c>
      <c r="C7904" s="15" t="str">
        <f>IF(A7904="","",VLOOKUP(A7904,Tabulka3[[Číslo smlouvy   u pravidelné činnosti]:[Příjmení]],4,0))</f>
        <v/>
      </c>
      <c r="F7904" s="94"/>
      <c r="H7904" s="113"/>
      <c r="I7904" s="113"/>
      <c r="K7904" s="15"/>
      <c r="L7904" s="15"/>
      <c r="M7904" s="15">
        <f t="shared" si="369"/>
        <v>1</v>
      </c>
      <c r="N7904" s="15" t="str">
        <f t="shared" si="370"/>
        <v>-</v>
      </c>
      <c r="O7904" s="150">
        <f t="shared" si="371"/>
        <v>0</v>
      </c>
      <c r="P7904" s="15" t="str">
        <f>IF(COUNTIF('Personálie dobrovolníků '!U:X,N7904)&gt;0,"ANO","")</f>
        <v/>
      </c>
      <c r="Q7904" s="15"/>
    </row>
    <row r="7905" spans="2:17" s="25" customFormat="1" x14ac:dyDescent="0.3">
      <c r="B7905" s="15" t="str">
        <f>IF(A7905="","",VLOOKUP(A7905,Tabulka3[[Číslo smlouvy   u pravidelné činnosti]:[Příjmení]],3,0))</f>
        <v/>
      </c>
      <c r="C7905" s="15" t="str">
        <f>IF(A7905="","",VLOOKUP(A7905,Tabulka3[[Číslo smlouvy   u pravidelné činnosti]:[Příjmení]],4,0))</f>
        <v/>
      </c>
      <c r="F7905" s="94"/>
      <c r="H7905" s="113"/>
      <c r="I7905" s="113"/>
      <c r="K7905" s="15"/>
      <c r="L7905" s="15"/>
      <c r="M7905" s="15">
        <f t="shared" si="369"/>
        <v>1</v>
      </c>
      <c r="N7905" s="15" t="str">
        <f t="shared" si="370"/>
        <v>-</v>
      </c>
      <c r="O7905" s="150">
        <f t="shared" si="371"/>
        <v>0</v>
      </c>
      <c r="P7905" s="15" t="str">
        <f>IF(COUNTIF('Personálie dobrovolníků '!U:X,N7905)&gt;0,"ANO","")</f>
        <v/>
      </c>
      <c r="Q7905" s="15"/>
    </row>
    <row r="7906" spans="2:17" s="25" customFormat="1" x14ac:dyDescent="0.3">
      <c r="B7906" s="15" t="str">
        <f>IF(A7906="","",VLOOKUP(A7906,Tabulka3[[Číslo smlouvy   u pravidelné činnosti]:[Příjmení]],3,0))</f>
        <v/>
      </c>
      <c r="C7906" s="15" t="str">
        <f>IF(A7906="","",VLOOKUP(A7906,Tabulka3[[Číslo smlouvy   u pravidelné činnosti]:[Příjmení]],4,0))</f>
        <v/>
      </c>
      <c r="F7906" s="94"/>
      <c r="H7906" s="113"/>
      <c r="I7906" s="113"/>
      <c r="K7906" s="15"/>
      <c r="L7906" s="15"/>
      <c r="M7906" s="15">
        <f t="shared" si="369"/>
        <v>1</v>
      </c>
      <c r="N7906" s="15" t="str">
        <f t="shared" si="370"/>
        <v>-</v>
      </c>
      <c r="O7906" s="150">
        <f t="shared" si="371"/>
        <v>0</v>
      </c>
      <c r="P7906" s="15" t="str">
        <f>IF(COUNTIF('Personálie dobrovolníků '!U:X,N7906)&gt;0,"ANO","")</f>
        <v/>
      </c>
      <c r="Q7906" s="15"/>
    </row>
    <row r="7907" spans="2:17" s="25" customFormat="1" x14ac:dyDescent="0.3">
      <c r="B7907" s="15" t="str">
        <f>IF(A7907="","",VLOOKUP(A7907,Tabulka3[[Číslo smlouvy   u pravidelné činnosti]:[Příjmení]],3,0))</f>
        <v/>
      </c>
      <c r="C7907" s="15" t="str">
        <f>IF(A7907="","",VLOOKUP(A7907,Tabulka3[[Číslo smlouvy   u pravidelné činnosti]:[Příjmení]],4,0))</f>
        <v/>
      </c>
      <c r="F7907" s="94"/>
      <c r="H7907" s="113"/>
      <c r="I7907" s="113"/>
      <c r="K7907" s="15"/>
      <c r="L7907" s="15"/>
      <c r="M7907" s="15">
        <f t="shared" si="369"/>
        <v>1</v>
      </c>
      <c r="N7907" s="15" t="str">
        <f t="shared" si="370"/>
        <v>-</v>
      </c>
      <c r="O7907" s="150">
        <f t="shared" si="371"/>
        <v>0</v>
      </c>
      <c r="P7907" s="15" t="str">
        <f>IF(COUNTIF('Personálie dobrovolníků '!U:X,N7907)&gt;0,"ANO","")</f>
        <v/>
      </c>
      <c r="Q7907" s="15"/>
    </row>
    <row r="7908" spans="2:17" s="25" customFormat="1" x14ac:dyDescent="0.3">
      <c r="B7908" s="15" t="str">
        <f>IF(A7908="","",VLOOKUP(A7908,Tabulka3[[Číslo smlouvy   u pravidelné činnosti]:[Příjmení]],3,0))</f>
        <v/>
      </c>
      <c r="C7908" s="15" t="str">
        <f>IF(A7908="","",VLOOKUP(A7908,Tabulka3[[Číslo smlouvy   u pravidelné činnosti]:[Příjmení]],4,0))</f>
        <v/>
      </c>
      <c r="F7908" s="94"/>
      <c r="H7908" s="113"/>
      <c r="I7908" s="113"/>
      <c r="K7908" s="15"/>
      <c r="L7908" s="15"/>
      <c r="M7908" s="15">
        <f t="shared" si="369"/>
        <v>1</v>
      </c>
      <c r="N7908" s="15" t="str">
        <f t="shared" si="370"/>
        <v>-</v>
      </c>
      <c r="O7908" s="150">
        <f t="shared" si="371"/>
        <v>0</v>
      </c>
      <c r="P7908" s="15" t="str">
        <f>IF(COUNTIF('Personálie dobrovolníků '!U:X,N7908)&gt;0,"ANO","")</f>
        <v/>
      </c>
      <c r="Q7908" s="15"/>
    </row>
    <row r="7909" spans="2:17" s="25" customFormat="1" x14ac:dyDescent="0.3">
      <c r="B7909" s="15" t="str">
        <f>IF(A7909="","",VLOOKUP(A7909,Tabulka3[[Číslo smlouvy   u pravidelné činnosti]:[Příjmení]],3,0))</f>
        <v/>
      </c>
      <c r="C7909" s="15" t="str">
        <f>IF(A7909="","",VLOOKUP(A7909,Tabulka3[[Číslo smlouvy   u pravidelné činnosti]:[Příjmení]],4,0))</f>
        <v/>
      </c>
      <c r="F7909" s="94"/>
      <c r="H7909" s="113"/>
      <c r="I7909" s="113"/>
      <c r="K7909" s="15"/>
      <c r="L7909" s="15"/>
      <c r="M7909" s="15">
        <f t="shared" si="369"/>
        <v>1</v>
      </c>
      <c r="N7909" s="15" t="str">
        <f t="shared" si="370"/>
        <v>-</v>
      </c>
      <c r="O7909" s="150">
        <f t="shared" si="371"/>
        <v>0</v>
      </c>
      <c r="P7909" s="15" t="str">
        <f>IF(COUNTIF('Personálie dobrovolníků '!U:X,N7909)&gt;0,"ANO","")</f>
        <v/>
      </c>
      <c r="Q7909" s="15"/>
    </row>
    <row r="7910" spans="2:17" s="25" customFormat="1" x14ac:dyDescent="0.3">
      <c r="B7910" s="15" t="str">
        <f>IF(A7910="","",VLOOKUP(A7910,Tabulka3[[Číslo smlouvy   u pravidelné činnosti]:[Příjmení]],3,0))</f>
        <v/>
      </c>
      <c r="C7910" s="15" t="str">
        <f>IF(A7910="","",VLOOKUP(A7910,Tabulka3[[Číslo smlouvy   u pravidelné činnosti]:[Příjmení]],4,0))</f>
        <v/>
      </c>
      <c r="F7910" s="94"/>
      <c r="H7910" s="113"/>
      <c r="I7910" s="113"/>
      <c r="K7910" s="15"/>
      <c r="L7910" s="15"/>
      <c r="M7910" s="15">
        <f t="shared" si="369"/>
        <v>1</v>
      </c>
      <c r="N7910" s="15" t="str">
        <f t="shared" si="370"/>
        <v>-</v>
      </c>
      <c r="O7910" s="150">
        <f t="shared" si="371"/>
        <v>0</v>
      </c>
      <c r="P7910" s="15" t="str">
        <f>IF(COUNTIF('Personálie dobrovolníků '!U:X,N7910)&gt;0,"ANO","")</f>
        <v/>
      </c>
      <c r="Q7910" s="15"/>
    </row>
    <row r="7911" spans="2:17" s="25" customFormat="1" x14ac:dyDescent="0.3">
      <c r="B7911" s="15" t="str">
        <f>IF(A7911="","",VLOOKUP(A7911,Tabulka3[[Číslo smlouvy   u pravidelné činnosti]:[Příjmení]],3,0))</f>
        <v/>
      </c>
      <c r="C7911" s="15" t="str">
        <f>IF(A7911="","",VLOOKUP(A7911,Tabulka3[[Číslo smlouvy   u pravidelné činnosti]:[Příjmení]],4,0))</f>
        <v/>
      </c>
      <c r="F7911" s="94"/>
      <c r="H7911" s="113"/>
      <c r="I7911" s="113"/>
      <c r="K7911" s="15"/>
      <c r="L7911" s="15"/>
      <c r="M7911" s="15">
        <f t="shared" si="369"/>
        <v>1</v>
      </c>
      <c r="N7911" s="15" t="str">
        <f t="shared" si="370"/>
        <v>-</v>
      </c>
      <c r="O7911" s="150">
        <f t="shared" si="371"/>
        <v>0</v>
      </c>
      <c r="P7911" s="15" t="str">
        <f>IF(COUNTIF('Personálie dobrovolníků '!U:X,N7911)&gt;0,"ANO","")</f>
        <v/>
      </c>
      <c r="Q7911" s="15"/>
    </row>
    <row r="7912" spans="2:17" s="25" customFormat="1" x14ac:dyDescent="0.3">
      <c r="B7912" s="15" t="str">
        <f>IF(A7912="","",VLOOKUP(A7912,Tabulka3[[Číslo smlouvy   u pravidelné činnosti]:[Příjmení]],3,0))</f>
        <v/>
      </c>
      <c r="C7912" s="15" t="str">
        <f>IF(A7912="","",VLOOKUP(A7912,Tabulka3[[Číslo smlouvy   u pravidelné činnosti]:[Příjmení]],4,0))</f>
        <v/>
      </c>
      <c r="F7912" s="94"/>
      <c r="H7912" s="113"/>
      <c r="I7912" s="113"/>
      <c r="K7912" s="15"/>
      <c r="L7912" s="15"/>
      <c r="M7912" s="15">
        <f t="shared" si="369"/>
        <v>1</v>
      </c>
      <c r="N7912" s="15" t="str">
        <f t="shared" si="370"/>
        <v>-</v>
      </c>
      <c r="O7912" s="150">
        <f t="shared" si="371"/>
        <v>0</v>
      </c>
      <c r="P7912" s="15" t="str">
        <f>IF(COUNTIF('Personálie dobrovolníků '!U:X,N7912)&gt;0,"ANO","")</f>
        <v/>
      </c>
      <c r="Q7912" s="15"/>
    </row>
    <row r="7913" spans="2:17" s="25" customFormat="1" x14ac:dyDescent="0.3">
      <c r="B7913" s="15" t="str">
        <f>IF(A7913="","",VLOOKUP(A7913,Tabulka3[[Číslo smlouvy   u pravidelné činnosti]:[Příjmení]],3,0))</f>
        <v/>
      </c>
      <c r="C7913" s="15" t="str">
        <f>IF(A7913="","",VLOOKUP(A7913,Tabulka3[[Číslo smlouvy   u pravidelné činnosti]:[Příjmení]],4,0))</f>
        <v/>
      </c>
      <c r="F7913" s="94"/>
      <c r="H7913" s="113"/>
      <c r="I7913" s="113"/>
      <c r="K7913" s="15"/>
      <c r="L7913" s="15"/>
      <c r="M7913" s="15">
        <f t="shared" si="369"/>
        <v>1</v>
      </c>
      <c r="N7913" s="15" t="str">
        <f t="shared" si="370"/>
        <v>-</v>
      </c>
      <c r="O7913" s="150">
        <f t="shared" si="371"/>
        <v>0</v>
      </c>
      <c r="P7913" s="15" t="str">
        <f>IF(COUNTIF('Personálie dobrovolníků '!U:X,N7913)&gt;0,"ANO","")</f>
        <v/>
      </c>
      <c r="Q7913" s="15"/>
    </row>
    <row r="7914" spans="2:17" s="25" customFormat="1" x14ac:dyDescent="0.3">
      <c r="B7914" s="15" t="str">
        <f>IF(A7914="","",VLOOKUP(A7914,Tabulka3[[Číslo smlouvy   u pravidelné činnosti]:[Příjmení]],3,0))</f>
        <v/>
      </c>
      <c r="C7914" s="15" t="str">
        <f>IF(A7914="","",VLOOKUP(A7914,Tabulka3[[Číslo smlouvy   u pravidelné činnosti]:[Příjmení]],4,0))</f>
        <v/>
      </c>
      <c r="F7914" s="94"/>
      <c r="H7914" s="113"/>
      <c r="I7914" s="113"/>
      <c r="K7914" s="15"/>
      <c r="L7914" s="15"/>
      <c r="M7914" s="15">
        <f t="shared" si="369"/>
        <v>1</v>
      </c>
      <c r="N7914" s="15" t="str">
        <f t="shared" si="370"/>
        <v>-</v>
      </c>
      <c r="O7914" s="150">
        <f t="shared" si="371"/>
        <v>0</v>
      </c>
      <c r="P7914" s="15" t="str">
        <f>IF(COUNTIF('Personálie dobrovolníků '!U:X,N7914)&gt;0,"ANO","")</f>
        <v/>
      </c>
      <c r="Q7914" s="15"/>
    </row>
    <row r="7915" spans="2:17" s="25" customFormat="1" x14ac:dyDescent="0.3">
      <c r="B7915" s="15" t="str">
        <f>IF(A7915="","",VLOOKUP(A7915,Tabulka3[[Číslo smlouvy   u pravidelné činnosti]:[Příjmení]],3,0))</f>
        <v/>
      </c>
      <c r="C7915" s="15" t="str">
        <f>IF(A7915="","",VLOOKUP(A7915,Tabulka3[[Číslo smlouvy   u pravidelné činnosti]:[Příjmení]],4,0))</f>
        <v/>
      </c>
      <c r="F7915" s="94"/>
      <c r="H7915" s="113"/>
      <c r="I7915" s="113"/>
      <c r="K7915" s="15"/>
      <c r="L7915" s="15"/>
      <c r="M7915" s="15">
        <f t="shared" si="369"/>
        <v>1</v>
      </c>
      <c r="N7915" s="15" t="str">
        <f t="shared" si="370"/>
        <v>-</v>
      </c>
      <c r="O7915" s="150">
        <f t="shared" si="371"/>
        <v>0</v>
      </c>
      <c r="P7915" s="15" t="str">
        <f>IF(COUNTIF('Personálie dobrovolníků '!U:X,N7915)&gt;0,"ANO","")</f>
        <v/>
      </c>
      <c r="Q7915" s="15"/>
    </row>
    <row r="7916" spans="2:17" s="25" customFormat="1" x14ac:dyDescent="0.3">
      <c r="B7916" s="15" t="str">
        <f>IF(A7916="","",VLOOKUP(A7916,Tabulka3[[Číslo smlouvy   u pravidelné činnosti]:[Příjmení]],3,0))</f>
        <v/>
      </c>
      <c r="C7916" s="15" t="str">
        <f>IF(A7916="","",VLOOKUP(A7916,Tabulka3[[Číslo smlouvy   u pravidelné činnosti]:[Příjmení]],4,0))</f>
        <v/>
      </c>
      <c r="F7916" s="94"/>
      <c r="H7916" s="113"/>
      <c r="I7916" s="113"/>
      <c r="K7916" s="15"/>
      <c r="L7916" s="15"/>
      <c r="M7916" s="15">
        <f t="shared" si="369"/>
        <v>1</v>
      </c>
      <c r="N7916" s="15" t="str">
        <f t="shared" si="370"/>
        <v>-</v>
      </c>
      <c r="O7916" s="150">
        <f t="shared" si="371"/>
        <v>0</v>
      </c>
      <c r="P7916" s="15" t="str">
        <f>IF(COUNTIF('Personálie dobrovolníků '!U:X,N7916)&gt;0,"ANO","")</f>
        <v/>
      </c>
      <c r="Q7916" s="15"/>
    </row>
    <row r="7917" spans="2:17" s="25" customFormat="1" x14ac:dyDescent="0.3">
      <c r="B7917" s="15" t="str">
        <f>IF(A7917="","",VLOOKUP(A7917,Tabulka3[[Číslo smlouvy   u pravidelné činnosti]:[Příjmení]],3,0))</f>
        <v/>
      </c>
      <c r="C7917" s="15" t="str">
        <f>IF(A7917="","",VLOOKUP(A7917,Tabulka3[[Číslo smlouvy   u pravidelné činnosti]:[Příjmení]],4,0))</f>
        <v/>
      </c>
      <c r="F7917" s="94"/>
      <c r="H7917" s="113"/>
      <c r="I7917" s="113"/>
      <c r="K7917" s="15"/>
      <c r="L7917" s="15"/>
      <c r="M7917" s="15">
        <f t="shared" si="369"/>
        <v>1</v>
      </c>
      <c r="N7917" s="15" t="str">
        <f t="shared" si="370"/>
        <v>-</v>
      </c>
      <c r="O7917" s="150">
        <f t="shared" si="371"/>
        <v>0</v>
      </c>
      <c r="P7917" s="15" t="str">
        <f>IF(COUNTIF('Personálie dobrovolníků '!U:X,N7917)&gt;0,"ANO","")</f>
        <v/>
      </c>
      <c r="Q7917" s="15"/>
    </row>
    <row r="7918" spans="2:17" s="25" customFormat="1" x14ac:dyDescent="0.3">
      <c r="B7918" s="15" t="str">
        <f>IF(A7918="","",VLOOKUP(A7918,Tabulka3[[Číslo smlouvy   u pravidelné činnosti]:[Příjmení]],3,0))</f>
        <v/>
      </c>
      <c r="C7918" s="15" t="str">
        <f>IF(A7918="","",VLOOKUP(A7918,Tabulka3[[Číslo smlouvy   u pravidelné činnosti]:[Příjmení]],4,0))</f>
        <v/>
      </c>
      <c r="F7918" s="94"/>
      <c r="H7918" s="113"/>
      <c r="I7918" s="113"/>
      <c r="K7918" s="15"/>
      <c r="L7918" s="15"/>
      <c r="M7918" s="15">
        <f t="shared" si="369"/>
        <v>1</v>
      </c>
      <c r="N7918" s="15" t="str">
        <f t="shared" si="370"/>
        <v>-</v>
      </c>
      <c r="O7918" s="150">
        <f t="shared" si="371"/>
        <v>0</v>
      </c>
      <c r="P7918" s="15" t="str">
        <f>IF(COUNTIF('Personálie dobrovolníků '!U:X,N7918)&gt;0,"ANO","")</f>
        <v/>
      </c>
      <c r="Q7918" s="15"/>
    </row>
    <row r="7919" spans="2:17" s="25" customFormat="1" x14ac:dyDescent="0.3">
      <c r="B7919" s="15" t="str">
        <f>IF(A7919="","",VLOOKUP(A7919,Tabulka3[[Číslo smlouvy   u pravidelné činnosti]:[Příjmení]],3,0))</f>
        <v/>
      </c>
      <c r="C7919" s="15" t="str">
        <f>IF(A7919="","",VLOOKUP(A7919,Tabulka3[[Číslo smlouvy   u pravidelné činnosti]:[Příjmení]],4,0))</f>
        <v/>
      </c>
      <c r="F7919" s="94"/>
      <c r="H7919" s="113"/>
      <c r="I7919" s="113"/>
      <c r="K7919" s="15"/>
      <c r="L7919" s="15"/>
      <c r="M7919" s="15">
        <f t="shared" si="369"/>
        <v>1</v>
      </c>
      <c r="N7919" s="15" t="str">
        <f t="shared" si="370"/>
        <v>-</v>
      </c>
      <c r="O7919" s="150">
        <f t="shared" si="371"/>
        <v>0</v>
      </c>
      <c r="P7919" s="15" t="str">
        <f>IF(COUNTIF('Personálie dobrovolníků '!U:X,N7919)&gt;0,"ANO","")</f>
        <v/>
      </c>
      <c r="Q7919" s="15"/>
    </row>
    <row r="7920" spans="2:17" s="25" customFormat="1" x14ac:dyDescent="0.3">
      <c r="B7920" s="15" t="str">
        <f>IF(A7920="","",VLOOKUP(A7920,Tabulka3[[Číslo smlouvy   u pravidelné činnosti]:[Příjmení]],3,0))</f>
        <v/>
      </c>
      <c r="C7920" s="15" t="str">
        <f>IF(A7920="","",VLOOKUP(A7920,Tabulka3[[Číslo smlouvy   u pravidelné činnosti]:[Příjmení]],4,0))</f>
        <v/>
      </c>
      <c r="F7920" s="94"/>
      <c r="H7920" s="113"/>
      <c r="I7920" s="113"/>
      <c r="K7920" s="15"/>
      <c r="L7920" s="15"/>
      <c r="M7920" s="15">
        <f t="shared" si="369"/>
        <v>1</v>
      </c>
      <c r="N7920" s="15" t="str">
        <f t="shared" si="370"/>
        <v>-</v>
      </c>
      <c r="O7920" s="150">
        <f t="shared" si="371"/>
        <v>0</v>
      </c>
      <c r="P7920" s="15" t="str">
        <f>IF(COUNTIF('Personálie dobrovolníků '!U:X,N7920)&gt;0,"ANO","")</f>
        <v/>
      </c>
      <c r="Q7920" s="15"/>
    </row>
    <row r="7921" spans="2:17" s="25" customFormat="1" x14ac:dyDescent="0.3">
      <c r="B7921" s="15" t="str">
        <f>IF(A7921="","",VLOOKUP(A7921,Tabulka3[[Číslo smlouvy   u pravidelné činnosti]:[Příjmení]],3,0))</f>
        <v/>
      </c>
      <c r="C7921" s="15" t="str">
        <f>IF(A7921="","",VLOOKUP(A7921,Tabulka3[[Číslo smlouvy   u pravidelné činnosti]:[Příjmení]],4,0))</f>
        <v/>
      </c>
      <c r="F7921" s="94"/>
      <c r="H7921" s="113"/>
      <c r="I7921" s="113"/>
      <c r="K7921" s="15"/>
      <c r="L7921" s="15"/>
      <c r="M7921" s="15">
        <f t="shared" si="369"/>
        <v>1</v>
      </c>
      <c r="N7921" s="15" t="str">
        <f t="shared" si="370"/>
        <v>-</v>
      </c>
      <c r="O7921" s="150">
        <f t="shared" si="371"/>
        <v>0</v>
      </c>
      <c r="P7921" s="15" t="str">
        <f>IF(COUNTIF('Personálie dobrovolníků '!U:X,N7921)&gt;0,"ANO","")</f>
        <v/>
      </c>
      <c r="Q7921" s="15"/>
    </row>
    <row r="7922" spans="2:17" s="25" customFormat="1" x14ac:dyDescent="0.3">
      <c r="B7922" s="15" t="str">
        <f>IF(A7922="","",VLOOKUP(A7922,Tabulka3[[Číslo smlouvy   u pravidelné činnosti]:[Příjmení]],3,0))</f>
        <v/>
      </c>
      <c r="C7922" s="15" t="str">
        <f>IF(A7922="","",VLOOKUP(A7922,Tabulka3[[Číslo smlouvy   u pravidelné činnosti]:[Příjmení]],4,0))</f>
        <v/>
      </c>
      <c r="F7922" s="94"/>
      <c r="H7922" s="113"/>
      <c r="I7922" s="113"/>
      <c r="K7922" s="15"/>
      <c r="L7922" s="15"/>
      <c r="M7922" s="15">
        <f t="shared" si="369"/>
        <v>1</v>
      </c>
      <c r="N7922" s="15" t="str">
        <f t="shared" si="370"/>
        <v>-</v>
      </c>
      <c r="O7922" s="150">
        <f t="shared" si="371"/>
        <v>0</v>
      </c>
      <c r="P7922" s="15" t="str">
        <f>IF(COUNTIF('Personálie dobrovolníků '!U:X,N7922)&gt;0,"ANO","")</f>
        <v/>
      </c>
      <c r="Q7922" s="15"/>
    </row>
    <row r="7923" spans="2:17" s="25" customFormat="1" x14ac:dyDescent="0.3">
      <c r="B7923" s="15" t="str">
        <f>IF(A7923="","",VLOOKUP(A7923,Tabulka3[[Číslo smlouvy   u pravidelné činnosti]:[Příjmení]],3,0))</f>
        <v/>
      </c>
      <c r="C7923" s="15" t="str">
        <f>IF(A7923="","",VLOOKUP(A7923,Tabulka3[[Číslo smlouvy   u pravidelné činnosti]:[Příjmení]],4,0))</f>
        <v/>
      </c>
      <c r="F7923" s="94"/>
      <c r="H7923" s="113"/>
      <c r="I7923" s="113"/>
      <c r="K7923" s="15"/>
      <c r="L7923" s="15"/>
      <c r="M7923" s="15">
        <f t="shared" si="369"/>
        <v>1</v>
      </c>
      <c r="N7923" s="15" t="str">
        <f t="shared" si="370"/>
        <v>-</v>
      </c>
      <c r="O7923" s="150">
        <f t="shared" si="371"/>
        <v>0</v>
      </c>
      <c r="P7923" s="15" t="str">
        <f>IF(COUNTIF('Personálie dobrovolníků '!U:X,N7923)&gt;0,"ANO","")</f>
        <v/>
      </c>
      <c r="Q7923" s="15"/>
    </row>
    <row r="7924" spans="2:17" s="25" customFormat="1" x14ac:dyDescent="0.3">
      <c r="B7924" s="15" t="str">
        <f>IF(A7924="","",VLOOKUP(A7924,Tabulka3[[Číslo smlouvy   u pravidelné činnosti]:[Příjmení]],3,0))</f>
        <v/>
      </c>
      <c r="C7924" s="15" t="str">
        <f>IF(A7924="","",VLOOKUP(A7924,Tabulka3[[Číslo smlouvy   u pravidelné činnosti]:[Příjmení]],4,0))</f>
        <v/>
      </c>
      <c r="F7924" s="94"/>
      <c r="H7924" s="113"/>
      <c r="I7924" s="113"/>
      <c r="K7924" s="15"/>
      <c r="L7924" s="15"/>
      <c r="M7924" s="15">
        <f t="shared" si="369"/>
        <v>1</v>
      </c>
      <c r="N7924" s="15" t="str">
        <f t="shared" si="370"/>
        <v>-</v>
      </c>
      <c r="O7924" s="150">
        <f t="shared" si="371"/>
        <v>0</v>
      </c>
      <c r="P7924" s="15" t="str">
        <f>IF(COUNTIF('Personálie dobrovolníků '!U:X,N7924)&gt;0,"ANO","")</f>
        <v/>
      </c>
      <c r="Q7924" s="15"/>
    </row>
    <row r="7925" spans="2:17" s="25" customFormat="1" x14ac:dyDescent="0.3">
      <c r="B7925" s="15" t="str">
        <f>IF(A7925="","",VLOOKUP(A7925,Tabulka3[[Číslo smlouvy   u pravidelné činnosti]:[Příjmení]],3,0))</f>
        <v/>
      </c>
      <c r="C7925" s="15" t="str">
        <f>IF(A7925="","",VLOOKUP(A7925,Tabulka3[[Číslo smlouvy   u pravidelné činnosti]:[Příjmení]],4,0))</f>
        <v/>
      </c>
      <c r="F7925" s="94"/>
      <c r="H7925" s="113"/>
      <c r="I7925" s="113"/>
      <c r="K7925" s="15"/>
      <c r="L7925" s="15"/>
      <c r="M7925" s="15">
        <f t="shared" si="369"/>
        <v>1</v>
      </c>
      <c r="N7925" s="15" t="str">
        <f t="shared" si="370"/>
        <v>-</v>
      </c>
      <c r="O7925" s="150">
        <f t="shared" si="371"/>
        <v>0</v>
      </c>
      <c r="P7925" s="15" t="str">
        <f>IF(COUNTIF('Personálie dobrovolníků '!U:X,N7925)&gt;0,"ANO","")</f>
        <v/>
      </c>
      <c r="Q7925" s="15"/>
    </row>
    <row r="7926" spans="2:17" s="25" customFormat="1" x14ac:dyDescent="0.3">
      <c r="B7926" s="15" t="str">
        <f>IF(A7926="","",VLOOKUP(A7926,Tabulka3[[Číslo smlouvy   u pravidelné činnosti]:[Příjmení]],3,0))</f>
        <v/>
      </c>
      <c r="C7926" s="15" t="str">
        <f>IF(A7926="","",VLOOKUP(A7926,Tabulka3[[Číslo smlouvy   u pravidelné činnosti]:[Příjmení]],4,0))</f>
        <v/>
      </c>
      <c r="F7926" s="94"/>
      <c r="H7926" s="113"/>
      <c r="I7926" s="113"/>
      <c r="K7926" s="15"/>
      <c r="L7926" s="15"/>
      <c r="M7926" s="15">
        <f t="shared" si="369"/>
        <v>1</v>
      </c>
      <c r="N7926" s="15" t="str">
        <f t="shared" si="370"/>
        <v>-</v>
      </c>
      <c r="O7926" s="150">
        <f t="shared" si="371"/>
        <v>0</v>
      </c>
      <c r="P7926" s="15" t="str">
        <f>IF(COUNTIF('Personálie dobrovolníků '!U:X,N7926)&gt;0,"ANO","")</f>
        <v/>
      </c>
      <c r="Q7926" s="15"/>
    </row>
    <row r="7927" spans="2:17" s="25" customFormat="1" x14ac:dyDescent="0.3">
      <c r="B7927" s="15" t="str">
        <f>IF(A7927="","",VLOOKUP(A7927,Tabulka3[[Číslo smlouvy   u pravidelné činnosti]:[Příjmení]],3,0))</f>
        <v/>
      </c>
      <c r="C7927" s="15" t="str">
        <f>IF(A7927="","",VLOOKUP(A7927,Tabulka3[[Číslo smlouvy   u pravidelné činnosti]:[Příjmení]],4,0))</f>
        <v/>
      </c>
      <c r="F7927" s="94"/>
      <c r="H7927" s="113"/>
      <c r="I7927" s="113"/>
      <c r="K7927" s="15"/>
      <c r="L7927" s="15"/>
      <c r="M7927" s="15">
        <f t="shared" si="369"/>
        <v>1</v>
      </c>
      <c r="N7927" s="15" t="str">
        <f t="shared" si="370"/>
        <v>-</v>
      </c>
      <c r="O7927" s="150">
        <f t="shared" si="371"/>
        <v>0</v>
      </c>
      <c r="P7927" s="15" t="str">
        <f>IF(COUNTIF('Personálie dobrovolníků '!U:X,N7927)&gt;0,"ANO","")</f>
        <v/>
      </c>
      <c r="Q7927" s="15"/>
    </row>
    <row r="7928" spans="2:17" s="25" customFormat="1" x14ac:dyDescent="0.3">
      <c r="B7928" s="15" t="str">
        <f>IF(A7928="","",VLOOKUP(A7928,Tabulka3[[Číslo smlouvy   u pravidelné činnosti]:[Příjmení]],3,0))</f>
        <v/>
      </c>
      <c r="C7928" s="15" t="str">
        <f>IF(A7928="","",VLOOKUP(A7928,Tabulka3[[Číslo smlouvy   u pravidelné činnosti]:[Příjmení]],4,0))</f>
        <v/>
      </c>
      <c r="F7928" s="94"/>
      <c r="H7928" s="113"/>
      <c r="I7928" s="113"/>
      <c r="K7928" s="15"/>
      <c r="L7928" s="15"/>
      <c r="M7928" s="15">
        <f t="shared" si="369"/>
        <v>1</v>
      </c>
      <c r="N7928" s="15" t="str">
        <f t="shared" si="370"/>
        <v>-</v>
      </c>
      <c r="O7928" s="150">
        <f t="shared" si="371"/>
        <v>0</v>
      </c>
      <c r="P7928" s="15" t="str">
        <f>IF(COUNTIF('Personálie dobrovolníků '!U:X,N7928)&gt;0,"ANO","")</f>
        <v/>
      </c>
      <c r="Q7928" s="15"/>
    </row>
    <row r="7929" spans="2:17" s="25" customFormat="1" x14ac:dyDescent="0.3">
      <c r="B7929" s="15" t="str">
        <f>IF(A7929="","",VLOOKUP(A7929,Tabulka3[[Číslo smlouvy   u pravidelné činnosti]:[Příjmení]],3,0))</f>
        <v/>
      </c>
      <c r="C7929" s="15" t="str">
        <f>IF(A7929="","",VLOOKUP(A7929,Tabulka3[[Číslo smlouvy   u pravidelné činnosti]:[Příjmení]],4,0))</f>
        <v/>
      </c>
      <c r="F7929" s="94"/>
      <c r="H7929" s="113"/>
      <c r="I7929" s="113"/>
      <c r="K7929" s="15"/>
      <c r="L7929" s="15"/>
      <c r="M7929" s="15">
        <f t="shared" si="369"/>
        <v>1</v>
      </c>
      <c r="N7929" s="15" t="str">
        <f t="shared" si="370"/>
        <v>-</v>
      </c>
      <c r="O7929" s="150">
        <f t="shared" si="371"/>
        <v>0</v>
      </c>
      <c r="P7929" s="15" t="str">
        <f>IF(COUNTIF('Personálie dobrovolníků '!U:X,N7929)&gt;0,"ANO","")</f>
        <v/>
      </c>
      <c r="Q7929" s="15"/>
    </row>
    <row r="7930" spans="2:17" s="25" customFormat="1" x14ac:dyDescent="0.3">
      <c r="B7930" s="15" t="str">
        <f>IF(A7930="","",VLOOKUP(A7930,Tabulka3[[Číslo smlouvy   u pravidelné činnosti]:[Příjmení]],3,0))</f>
        <v/>
      </c>
      <c r="C7930" s="15" t="str">
        <f>IF(A7930="","",VLOOKUP(A7930,Tabulka3[[Číslo smlouvy   u pravidelné činnosti]:[Příjmení]],4,0))</f>
        <v/>
      </c>
      <c r="F7930" s="94"/>
      <c r="H7930" s="113"/>
      <c r="I7930" s="113"/>
      <c r="K7930" s="15"/>
      <c r="L7930" s="15"/>
      <c r="M7930" s="15">
        <f t="shared" si="369"/>
        <v>1</v>
      </c>
      <c r="N7930" s="15" t="str">
        <f t="shared" si="370"/>
        <v>-</v>
      </c>
      <c r="O7930" s="150">
        <f t="shared" si="371"/>
        <v>0</v>
      </c>
      <c r="P7930" s="15" t="str">
        <f>IF(COUNTIF('Personálie dobrovolníků '!U:X,N7930)&gt;0,"ANO","")</f>
        <v/>
      </c>
      <c r="Q7930" s="15"/>
    </row>
    <row r="7931" spans="2:17" s="25" customFormat="1" x14ac:dyDescent="0.3">
      <c r="B7931" s="15" t="str">
        <f>IF(A7931="","",VLOOKUP(A7931,Tabulka3[[Číslo smlouvy   u pravidelné činnosti]:[Příjmení]],3,0))</f>
        <v/>
      </c>
      <c r="C7931" s="15" t="str">
        <f>IF(A7931="","",VLOOKUP(A7931,Tabulka3[[Číslo smlouvy   u pravidelné činnosti]:[Příjmení]],4,0))</f>
        <v/>
      </c>
      <c r="F7931" s="94"/>
      <c r="H7931" s="113"/>
      <c r="I7931" s="113"/>
      <c r="K7931" s="15"/>
      <c r="L7931" s="15"/>
      <c r="M7931" s="15">
        <f t="shared" si="369"/>
        <v>1</v>
      </c>
      <c r="N7931" s="15" t="str">
        <f t="shared" si="370"/>
        <v>-</v>
      </c>
      <c r="O7931" s="150">
        <f t="shared" si="371"/>
        <v>0</v>
      </c>
      <c r="P7931" s="15" t="str">
        <f>IF(COUNTIF('Personálie dobrovolníků '!U:X,N7931)&gt;0,"ANO","")</f>
        <v/>
      </c>
      <c r="Q7931" s="15"/>
    </row>
    <row r="7932" spans="2:17" s="25" customFormat="1" x14ac:dyDescent="0.3">
      <c r="B7932" s="15" t="str">
        <f>IF(A7932="","",VLOOKUP(A7932,Tabulka3[[Číslo smlouvy   u pravidelné činnosti]:[Příjmení]],3,0))</f>
        <v/>
      </c>
      <c r="C7932" s="15" t="str">
        <f>IF(A7932="","",VLOOKUP(A7932,Tabulka3[[Číslo smlouvy   u pravidelné činnosti]:[Příjmení]],4,0))</f>
        <v/>
      </c>
      <c r="F7932" s="94"/>
      <c r="H7932" s="113"/>
      <c r="I7932" s="113"/>
      <c r="K7932" s="15"/>
      <c r="L7932" s="15"/>
      <c r="M7932" s="15">
        <f t="shared" si="369"/>
        <v>1</v>
      </c>
      <c r="N7932" s="15" t="str">
        <f t="shared" si="370"/>
        <v>-</v>
      </c>
      <c r="O7932" s="150">
        <f t="shared" si="371"/>
        <v>0</v>
      </c>
      <c r="P7932" s="15" t="str">
        <f>IF(COUNTIF('Personálie dobrovolníků '!U:X,N7932)&gt;0,"ANO","")</f>
        <v/>
      </c>
      <c r="Q7932" s="15"/>
    </row>
    <row r="7933" spans="2:17" s="25" customFormat="1" x14ac:dyDescent="0.3">
      <c r="B7933" s="15" t="str">
        <f>IF(A7933="","",VLOOKUP(A7933,Tabulka3[[Číslo smlouvy   u pravidelné činnosti]:[Příjmení]],3,0))</f>
        <v/>
      </c>
      <c r="C7933" s="15" t="str">
        <f>IF(A7933="","",VLOOKUP(A7933,Tabulka3[[Číslo smlouvy   u pravidelné činnosti]:[Příjmení]],4,0))</f>
        <v/>
      </c>
      <c r="F7933" s="94"/>
      <c r="H7933" s="113"/>
      <c r="I7933" s="113"/>
      <c r="K7933" s="15"/>
      <c r="L7933" s="15"/>
      <c r="M7933" s="15">
        <f t="shared" si="369"/>
        <v>1</v>
      </c>
      <c r="N7933" s="15" t="str">
        <f t="shared" si="370"/>
        <v>-</v>
      </c>
      <c r="O7933" s="150">
        <f t="shared" si="371"/>
        <v>0</v>
      </c>
      <c r="P7933" s="15" t="str">
        <f>IF(COUNTIF('Personálie dobrovolníků '!U:X,N7933)&gt;0,"ANO","")</f>
        <v/>
      </c>
      <c r="Q7933" s="15"/>
    </row>
    <row r="7934" spans="2:17" s="25" customFormat="1" x14ac:dyDescent="0.3">
      <c r="B7934" s="15" t="str">
        <f>IF(A7934="","",VLOOKUP(A7934,Tabulka3[[Číslo smlouvy   u pravidelné činnosti]:[Příjmení]],3,0))</f>
        <v/>
      </c>
      <c r="C7934" s="15" t="str">
        <f>IF(A7934="","",VLOOKUP(A7934,Tabulka3[[Číslo smlouvy   u pravidelné činnosti]:[Příjmení]],4,0))</f>
        <v/>
      </c>
      <c r="F7934" s="94"/>
      <c r="H7934" s="113"/>
      <c r="I7934" s="113"/>
      <c r="K7934" s="15"/>
      <c r="L7934" s="15"/>
      <c r="M7934" s="15">
        <f t="shared" si="369"/>
        <v>1</v>
      </c>
      <c r="N7934" s="15" t="str">
        <f t="shared" si="370"/>
        <v>-</v>
      </c>
      <c r="O7934" s="150">
        <f t="shared" si="371"/>
        <v>0</v>
      </c>
      <c r="P7934" s="15" t="str">
        <f>IF(COUNTIF('Personálie dobrovolníků '!U:X,N7934)&gt;0,"ANO","")</f>
        <v/>
      </c>
      <c r="Q7934" s="15"/>
    </row>
    <row r="7935" spans="2:17" s="25" customFormat="1" x14ac:dyDescent="0.3">
      <c r="B7935" s="15" t="str">
        <f>IF(A7935="","",VLOOKUP(A7935,Tabulka3[[Číslo smlouvy   u pravidelné činnosti]:[Příjmení]],3,0))</f>
        <v/>
      </c>
      <c r="C7935" s="15" t="str">
        <f>IF(A7935="","",VLOOKUP(A7935,Tabulka3[[Číslo smlouvy   u pravidelné činnosti]:[Příjmení]],4,0))</f>
        <v/>
      </c>
      <c r="F7935" s="94"/>
      <c r="H7935" s="113"/>
      <c r="I7935" s="113"/>
      <c r="K7935" s="15"/>
      <c r="L7935" s="15"/>
      <c r="M7935" s="15">
        <f t="shared" si="369"/>
        <v>1</v>
      </c>
      <c r="N7935" s="15" t="str">
        <f t="shared" si="370"/>
        <v>-</v>
      </c>
      <c r="O7935" s="150">
        <f t="shared" si="371"/>
        <v>0</v>
      </c>
      <c r="P7935" s="15" t="str">
        <f>IF(COUNTIF('Personálie dobrovolníků '!U:X,N7935)&gt;0,"ANO","")</f>
        <v/>
      </c>
      <c r="Q7935" s="15"/>
    </row>
    <row r="7936" spans="2:17" s="25" customFormat="1" x14ac:dyDescent="0.3">
      <c r="B7936" s="15" t="str">
        <f>IF(A7936="","",VLOOKUP(A7936,Tabulka3[[Číslo smlouvy   u pravidelné činnosti]:[Příjmení]],3,0))</f>
        <v/>
      </c>
      <c r="C7936" s="15" t="str">
        <f>IF(A7936="","",VLOOKUP(A7936,Tabulka3[[Číslo smlouvy   u pravidelné činnosti]:[Příjmení]],4,0))</f>
        <v/>
      </c>
      <c r="F7936" s="94"/>
      <c r="H7936" s="113"/>
      <c r="I7936" s="113"/>
      <c r="K7936" s="15"/>
      <c r="L7936" s="15"/>
      <c r="M7936" s="15">
        <f t="shared" si="369"/>
        <v>1</v>
      </c>
      <c r="N7936" s="15" t="str">
        <f t="shared" si="370"/>
        <v>-</v>
      </c>
      <c r="O7936" s="150">
        <f t="shared" si="371"/>
        <v>0</v>
      </c>
      <c r="P7936" s="15" t="str">
        <f>IF(COUNTIF('Personálie dobrovolníků '!U:X,N7936)&gt;0,"ANO","")</f>
        <v/>
      </c>
      <c r="Q7936" s="15"/>
    </row>
    <row r="7937" spans="2:17" s="25" customFormat="1" x14ac:dyDescent="0.3">
      <c r="B7937" s="15" t="str">
        <f>IF(A7937="","",VLOOKUP(A7937,Tabulka3[[Číslo smlouvy   u pravidelné činnosti]:[Příjmení]],3,0))</f>
        <v/>
      </c>
      <c r="C7937" s="15" t="str">
        <f>IF(A7937="","",VLOOKUP(A7937,Tabulka3[[Číslo smlouvy   u pravidelné činnosti]:[Příjmení]],4,0))</f>
        <v/>
      </c>
      <c r="F7937" s="94"/>
      <c r="H7937" s="113"/>
      <c r="I7937" s="113"/>
      <c r="K7937" s="15"/>
      <c r="L7937" s="15"/>
      <c r="M7937" s="15">
        <f t="shared" si="369"/>
        <v>1</v>
      </c>
      <c r="N7937" s="15" t="str">
        <f t="shared" si="370"/>
        <v>-</v>
      </c>
      <c r="O7937" s="150">
        <f t="shared" si="371"/>
        <v>0</v>
      </c>
      <c r="P7937" s="15" t="str">
        <f>IF(COUNTIF('Personálie dobrovolníků '!U:X,N7937)&gt;0,"ANO","")</f>
        <v/>
      </c>
      <c r="Q7937" s="15"/>
    </row>
    <row r="7938" spans="2:17" s="25" customFormat="1" x14ac:dyDescent="0.3">
      <c r="B7938" s="15" t="str">
        <f>IF(A7938="","",VLOOKUP(A7938,Tabulka3[[Číslo smlouvy   u pravidelné činnosti]:[Příjmení]],3,0))</f>
        <v/>
      </c>
      <c r="C7938" s="15" t="str">
        <f>IF(A7938="","",VLOOKUP(A7938,Tabulka3[[Číslo smlouvy   u pravidelné činnosti]:[Příjmení]],4,0))</f>
        <v/>
      </c>
      <c r="F7938" s="94"/>
      <c r="H7938" s="113"/>
      <c r="I7938" s="113"/>
      <c r="K7938" s="15"/>
      <c r="L7938" s="15"/>
      <c r="M7938" s="15">
        <f t="shared" si="369"/>
        <v>1</v>
      </c>
      <c r="N7938" s="15" t="str">
        <f t="shared" si="370"/>
        <v>-</v>
      </c>
      <c r="O7938" s="150">
        <f t="shared" si="371"/>
        <v>0</v>
      </c>
      <c r="P7938" s="15" t="str">
        <f>IF(COUNTIF('Personálie dobrovolníků '!U:X,N7938)&gt;0,"ANO","")</f>
        <v/>
      </c>
      <c r="Q7938" s="15"/>
    </row>
    <row r="7939" spans="2:17" s="25" customFormat="1" x14ac:dyDescent="0.3">
      <c r="B7939" s="15" t="str">
        <f>IF(A7939="","",VLOOKUP(A7939,Tabulka3[[Číslo smlouvy   u pravidelné činnosti]:[Příjmení]],3,0))</f>
        <v/>
      </c>
      <c r="C7939" s="15" t="str">
        <f>IF(A7939="","",VLOOKUP(A7939,Tabulka3[[Číslo smlouvy   u pravidelné činnosti]:[Příjmení]],4,0))</f>
        <v/>
      </c>
      <c r="F7939" s="94"/>
      <c r="H7939" s="113"/>
      <c r="I7939" s="113"/>
      <c r="K7939" s="15"/>
      <c r="L7939" s="15"/>
      <c r="M7939" s="15">
        <f t="shared" si="369"/>
        <v>1</v>
      </c>
      <c r="N7939" s="15" t="str">
        <f t="shared" si="370"/>
        <v>-</v>
      </c>
      <c r="O7939" s="150">
        <f t="shared" si="371"/>
        <v>0</v>
      </c>
      <c r="P7939" s="15" t="str">
        <f>IF(COUNTIF('Personálie dobrovolníků '!U:X,N7939)&gt;0,"ANO","")</f>
        <v/>
      </c>
      <c r="Q7939" s="15"/>
    </row>
    <row r="7940" spans="2:17" s="25" customFormat="1" x14ac:dyDescent="0.3">
      <c r="B7940" s="15" t="str">
        <f>IF(A7940="","",VLOOKUP(A7940,Tabulka3[[Číslo smlouvy   u pravidelné činnosti]:[Příjmení]],3,0))</f>
        <v/>
      </c>
      <c r="C7940" s="15" t="str">
        <f>IF(A7940="","",VLOOKUP(A7940,Tabulka3[[Číslo smlouvy   u pravidelné činnosti]:[Příjmení]],4,0))</f>
        <v/>
      </c>
      <c r="F7940" s="94"/>
      <c r="H7940" s="113"/>
      <c r="I7940" s="113"/>
      <c r="K7940" s="15"/>
      <c r="L7940" s="15"/>
      <c r="M7940" s="15">
        <f t="shared" ref="M7940:M8003" si="372">IF(OR(
   AND($H7940=$K$12, $I7940=$L$4),
   AND($H7940=$K$12, $I7940=$L$5),
   AND($H7940=$K$12, $I7940=$L$6),
   AND($H7940=$K$12, $I7940=$L$7),
   AND($H7940=$K$11, $I7940=$L$4),
   AND($H7940=$K$11, $I7940=$L$5),
   AND($H7940=$K$11, $I7940=$L$6),
   AND($H7940=$K$11, $I7940=$L$7),
   AND($H7940=$K$5, $I7940=$L$5),
   AND($H7940=$K$6, $I7940=$L$4),
   AND($H7940=$K$6, $I7940=$L$5),
   AND($H7940=$K$6, $I7940=$L$7),
   AND($H7940=$K$4, $I7940=$L$6),
), 0, 1)</f>
        <v>1</v>
      </c>
      <c r="N7940" s="15" t="str">
        <f t="shared" ref="N7940:N8003" si="373">A7940 &amp; "-" &amp; J7940</f>
        <v>-</v>
      </c>
      <c r="O7940" s="150">
        <f t="shared" ref="O7940:O8003" si="374">IF(AND(M7940&lt;&gt;0, P7940="ANO"), 1, 0)</f>
        <v>0</v>
      </c>
      <c r="P7940" s="15" t="str">
        <f>IF(COUNTIF('Personálie dobrovolníků '!U:X,N7940)&gt;0,"ANO","")</f>
        <v/>
      </c>
      <c r="Q7940" s="15"/>
    </row>
    <row r="7941" spans="2:17" s="25" customFormat="1" x14ac:dyDescent="0.3">
      <c r="B7941" s="15" t="str">
        <f>IF(A7941="","",VLOOKUP(A7941,Tabulka3[[Číslo smlouvy   u pravidelné činnosti]:[Příjmení]],3,0))</f>
        <v/>
      </c>
      <c r="C7941" s="15" t="str">
        <f>IF(A7941="","",VLOOKUP(A7941,Tabulka3[[Číslo smlouvy   u pravidelné činnosti]:[Příjmení]],4,0))</f>
        <v/>
      </c>
      <c r="F7941" s="94"/>
      <c r="H7941" s="113"/>
      <c r="I7941" s="113"/>
      <c r="K7941" s="15"/>
      <c r="L7941" s="15"/>
      <c r="M7941" s="15">
        <f t="shared" si="372"/>
        <v>1</v>
      </c>
      <c r="N7941" s="15" t="str">
        <f t="shared" si="373"/>
        <v>-</v>
      </c>
      <c r="O7941" s="150">
        <f t="shared" si="374"/>
        <v>0</v>
      </c>
      <c r="P7941" s="15" t="str">
        <f>IF(COUNTIF('Personálie dobrovolníků '!U:X,N7941)&gt;0,"ANO","")</f>
        <v/>
      </c>
      <c r="Q7941" s="15"/>
    </row>
    <row r="7942" spans="2:17" s="25" customFormat="1" x14ac:dyDescent="0.3">
      <c r="B7942" s="15" t="str">
        <f>IF(A7942="","",VLOOKUP(A7942,Tabulka3[[Číslo smlouvy   u pravidelné činnosti]:[Příjmení]],3,0))</f>
        <v/>
      </c>
      <c r="C7942" s="15" t="str">
        <f>IF(A7942="","",VLOOKUP(A7942,Tabulka3[[Číslo smlouvy   u pravidelné činnosti]:[Příjmení]],4,0))</f>
        <v/>
      </c>
      <c r="F7942" s="94"/>
      <c r="H7942" s="113"/>
      <c r="I7942" s="113"/>
      <c r="K7942" s="15"/>
      <c r="L7942" s="15"/>
      <c r="M7942" s="15">
        <f t="shared" si="372"/>
        <v>1</v>
      </c>
      <c r="N7942" s="15" t="str">
        <f t="shared" si="373"/>
        <v>-</v>
      </c>
      <c r="O7942" s="150">
        <f t="shared" si="374"/>
        <v>0</v>
      </c>
      <c r="P7942" s="15" t="str">
        <f>IF(COUNTIF('Personálie dobrovolníků '!U:X,N7942)&gt;0,"ANO","")</f>
        <v/>
      </c>
      <c r="Q7942" s="15"/>
    </row>
    <row r="7943" spans="2:17" s="25" customFormat="1" x14ac:dyDescent="0.3">
      <c r="B7943" s="15" t="str">
        <f>IF(A7943="","",VLOOKUP(A7943,Tabulka3[[Číslo smlouvy   u pravidelné činnosti]:[Příjmení]],3,0))</f>
        <v/>
      </c>
      <c r="C7943" s="15" t="str">
        <f>IF(A7943="","",VLOOKUP(A7943,Tabulka3[[Číslo smlouvy   u pravidelné činnosti]:[Příjmení]],4,0))</f>
        <v/>
      </c>
      <c r="F7943" s="94"/>
      <c r="H7943" s="113"/>
      <c r="I7943" s="113"/>
      <c r="K7943" s="15"/>
      <c r="L7943" s="15"/>
      <c r="M7943" s="15">
        <f t="shared" si="372"/>
        <v>1</v>
      </c>
      <c r="N7943" s="15" t="str">
        <f t="shared" si="373"/>
        <v>-</v>
      </c>
      <c r="O7943" s="150">
        <f t="shared" si="374"/>
        <v>0</v>
      </c>
      <c r="P7943" s="15" t="str">
        <f>IF(COUNTIF('Personálie dobrovolníků '!U:X,N7943)&gt;0,"ANO","")</f>
        <v/>
      </c>
      <c r="Q7943" s="15"/>
    </row>
    <row r="7944" spans="2:17" s="25" customFormat="1" x14ac:dyDescent="0.3">
      <c r="B7944" s="15" t="str">
        <f>IF(A7944="","",VLOOKUP(A7944,Tabulka3[[Číslo smlouvy   u pravidelné činnosti]:[Příjmení]],3,0))</f>
        <v/>
      </c>
      <c r="C7944" s="15" t="str">
        <f>IF(A7944="","",VLOOKUP(A7944,Tabulka3[[Číslo smlouvy   u pravidelné činnosti]:[Příjmení]],4,0))</f>
        <v/>
      </c>
      <c r="F7944" s="94"/>
      <c r="H7944" s="113"/>
      <c r="I7944" s="113"/>
      <c r="K7944" s="15"/>
      <c r="L7944" s="15"/>
      <c r="M7944" s="15">
        <f t="shared" si="372"/>
        <v>1</v>
      </c>
      <c r="N7944" s="15" t="str">
        <f t="shared" si="373"/>
        <v>-</v>
      </c>
      <c r="O7944" s="150">
        <f t="shared" si="374"/>
        <v>0</v>
      </c>
      <c r="P7944" s="15" t="str">
        <f>IF(COUNTIF('Personálie dobrovolníků '!U:X,N7944)&gt;0,"ANO","")</f>
        <v/>
      </c>
      <c r="Q7944" s="15"/>
    </row>
    <row r="7945" spans="2:17" s="25" customFormat="1" x14ac:dyDescent="0.3">
      <c r="B7945" s="15" t="str">
        <f>IF(A7945="","",VLOOKUP(A7945,Tabulka3[[Číslo smlouvy   u pravidelné činnosti]:[Příjmení]],3,0))</f>
        <v/>
      </c>
      <c r="C7945" s="15" t="str">
        <f>IF(A7945="","",VLOOKUP(A7945,Tabulka3[[Číslo smlouvy   u pravidelné činnosti]:[Příjmení]],4,0))</f>
        <v/>
      </c>
      <c r="F7945" s="94"/>
      <c r="H7945" s="113"/>
      <c r="I7945" s="113"/>
      <c r="K7945" s="15"/>
      <c r="L7945" s="15"/>
      <c r="M7945" s="15">
        <f t="shared" si="372"/>
        <v>1</v>
      </c>
      <c r="N7945" s="15" t="str">
        <f t="shared" si="373"/>
        <v>-</v>
      </c>
      <c r="O7945" s="150">
        <f t="shared" si="374"/>
        <v>0</v>
      </c>
      <c r="P7945" s="15" t="str">
        <f>IF(COUNTIF('Personálie dobrovolníků '!U:X,N7945)&gt;0,"ANO","")</f>
        <v/>
      </c>
      <c r="Q7945" s="15"/>
    </row>
    <row r="7946" spans="2:17" s="25" customFormat="1" x14ac:dyDescent="0.3">
      <c r="B7946" s="15" t="str">
        <f>IF(A7946="","",VLOOKUP(A7946,Tabulka3[[Číslo smlouvy   u pravidelné činnosti]:[Příjmení]],3,0))</f>
        <v/>
      </c>
      <c r="C7946" s="15" t="str">
        <f>IF(A7946="","",VLOOKUP(A7946,Tabulka3[[Číslo smlouvy   u pravidelné činnosti]:[Příjmení]],4,0))</f>
        <v/>
      </c>
      <c r="F7946" s="94"/>
      <c r="H7946" s="113"/>
      <c r="I7946" s="113"/>
      <c r="K7946" s="15"/>
      <c r="L7946" s="15"/>
      <c r="M7946" s="15">
        <f t="shared" si="372"/>
        <v>1</v>
      </c>
      <c r="N7946" s="15" t="str">
        <f t="shared" si="373"/>
        <v>-</v>
      </c>
      <c r="O7946" s="150">
        <f t="shared" si="374"/>
        <v>0</v>
      </c>
      <c r="P7946" s="15" t="str">
        <f>IF(COUNTIF('Personálie dobrovolníků '!U:X,N7946)&gt;0,"ANO","")</f>
        <v/>
      </c>
      <c r="Q7946" s="15"/>
    </row>
    <row r="7947" spans="2:17" s="25" customFormat="1" x14ac:dyDescent="0.3">
      <c r="B7947" s="15" t="str">
        <f>IF(A7947="","",VLOOKUP(A7947,Tabulka3[[Číslo smlouvy   u pravidelné činnosti]:[Příjmení]],3,0))</f>
        <v/>
      </c>
      <c r="C7947" s="15" t="str">
        <f>IF(A7947="","",VLOOKUP(A7947,Tabulka3[[Číslo smlouvy   u pravidelné činnosti]:[Příjmení]],4,0))</f>
        <v/>
      </c>
      <c r="F7947" s="94"/>
      <c r="H7947" s="113"/>
      <c r="I7947" s="113"/>
      <c r="K7947" s="15"/>
      <c r="L7947" s="15"/>
      <c r="M7947" s="15">
        <f t="shared" si="372"/>
        <v>1</v>
      </c>
      <c r="N7947" s="15" t="str">
        <f t="shared" si="373"/>
        <v>-</v>
      </c>
      <c r="O7947" s="150">
        <f t="shared" si="374"/>
        <v>0</v>
      </c>
      <c r="P7947" s="15" t="str">
        <f>IF(COUNTIF('Personálie dobrovolníků '!U:X,N7947)&gt;0,"ANO","")</f>
        <v/>
      </c>
      <c r="Q7947" s="15"/>
    </row>
    <row r="7948" spans="2:17" s="25" customFormat="1" x14ac:dyDescent="0.3">
      <c r="B7948" s="15" t="str">
        <f>IF(A7948="","",VLOOKUP(A7948,Tabulka3[[Číslo smlouvy   u pravidelné činnosti]:[Příjmení]],3,0))</f>
        <v/>
      </c>
      <c r="C7948" s="15" t="str">
        <f>IF(A7948="","",VLOOKUP(A7948,Tabulka3[[Číslo smlouvy   u pravidelné činnosti]:[Příjmení]],4,0))</f>
        <v/>
      </c>
      <c r="F7948" s="94"/>
      <c r="H7948" s="113"/>
      <c r="I7948" s="113"/>
      <c r="K7948" s="15"/>
      <c r="L7948" s="15"/>
      <c r="M7948" s="15">
        <f t="shared" si="372"/>
        <v>1</v>
      </c>
      <c r="N7948" s="15" t="str">
        <f t="shared" si="373"/>
        <v>-</v>
      </c>
      <c r="O7948" s="150">
        <f t="shared" si="374"/>
        <v>0</v>
      </c>
      <c r="P7948" s="15" t="str">
        <f>IF(COUNTIF('Personálie dobrovolníků '!U:X,N7948)&gt;0,"ANO","")</f>
        <v/>
      </c>
      <c r="Q7948" s="15"/>
    </row>
    <row r="7949" spans="2:17" s="25" customFormat="1" x14ac:dyDescent="0.3">
      <c r="B7949" s="15" t="str">
        <f>IF(A7949="","",VLOOKUP(A7949,Tabulka3[[Číslo smlouvy   u pravidelné činnosti]:[Příjmení]],3,0))</f>
        <v/>
      </c>
      <c r="C7949" s="15" t="str">
        <f>IF(A7949="","",VLOOKUP(A7949,Tabulka3[[Číslo smlouvy   u pravidelné činnosti]:[Příjmení]],4,0))</f>
        <v/>
      </c>
      <c r="F7949" s="94"/>
      <c r="H7949" s="113"/>
      <c r="I7949" s="113"/>
      <c r="K7949" s="15"/>
      <c r="L7949" s="15"/>
      <c r="M7949" s="15">
        <f t="shared" si="372"/>
        <v>1</v>
      </c>
      <c r="N7949" s="15" t="str">
        <f t="shared" si="373"/>
        <v>-</v>
      </c>
      <c r="O7949" s="150">
        <f t="shared" si="374"/>
        <v>0</v>
      </c>
      <c r="P7949" s="15" t="str">
        <f>IF(COUNTIF('Personálie dobrovolníků '!U:X,N7949)&gt;0,"ANO","")</f>
        <v/>
      </c>
      <c r="Q7949" s="15"/>
    </row>
    <row r="7950" spans="2:17" s="25" customFormat="1" x14ac:dyDescent="0.3">
      <c r="B7950" s="15" t="str">
        <f>IF(A7950="","",VLOOKUP(A7950,Tabulka3[[Číslo smlouvy   u pravidelné činnosti]:[Příjmení]],3,0))</f>
        <v/>
      </c>
      <c r="C7950" s="15" t="str">
        <f>IF(A7950="","",VLOOKUP(A7950,Tabulka3[[Číslo smlouvy   u pravidelné činnosti]:[Příjmení]],4,0))</f>
        <v/>
      </c>
      <c r="F7950" s="94"/>
      <c r="H7950" s="113"/>
      <c r="I7950" s="113"/>
      <c r="K7950" s="15"/>
      <c r="L7950" s="15"/>
      <c r="M7950" s="15">
        <f t="shared" si="372"/>
        <v>1</v>
      </c>
      <c r="N7950" s="15" t="str">
        <f t="shared" si="373"/>
        <v>-</v>
      </c>
      <c r="O7950" s="150">
        <f t="shared" si="374"/>
        <v>0</v>
      </c>
      <c r="P7950" s="15" t="str">
        <f>IF(COUNTIF('Personálie dobrovolníků '!U:X,N7950)&gt;0,"ANO","")</f>
        <v/>
      </c>
      <c r="Q7950" s="15"/>
    </row>
    <row r="7951" spans="2:17" s="25" customFormat="1" x14ac:dyDescent="0.3">
      <c r="B7951" s="15" t="str">
        <f>IF(A7951="","",VLOOKUP(A7951,Tabulka3[[Číslo smlouvy   u pravidelné činnosti]:[Příjmení]],3,0))</f>
        <v/>
      </c>
      <c r="C7951" s="15" t="str">
        <f>IF(A7951="","",VLOOKUP(A7951,Tabulka3[[Číslo smlouvy   u pravidelné činnosti]:[Příjmení]],4,0))</f>
        <v/>
      </c>
      <c r="F7951" s="94"/>
      <c r="H7951" s="113"/>
      <c r="I7951" s="113"/>
      <c r="K7951" s="15"/>
      <c r="L7951" s="15"/>
      <c r="M7951" s="15">
        <f t="shared" si="372"/>
        <v>1</v>
      </c>
      <c r="N7951" s="15" t="str">
        <f t="shared" si="373"/>
        <v>-</v>
      </c>
      <c r="O7951" s="150">
        <f t="shared" si="374"/>
        <v>0</v>
      </c>
      <c r="P7951" s="15" t="str">
        <f>IF(COUNTIF('Personálie dobrovolníků '!U:X,N7951)&gt;0,"ANO","")</f>
        <v/>
      </c>
      <c r="Q7951" s="15"/>
    </row>
    <row r="7952" spans="2:17" s="25" customFormat="1" x14ac:dyDescent="0.3">
      <c r="B7952" s="15" t="str">
        <f>IF(A7952="","",VLOOKUP(A7952,Tabulka3[[Číslo smlouvy   u pravidelné činnosti]:[Příjmení]],3,0))</f>
        <v/>
      </c>
      <c r="C7952" s="15" t="str">
        <f>IF(A7952="","",VLOOKUP(A7952,Tabulka3[[Číslo smlouvy   u pravidelné činnosti]:[Příjmení]],4,0))</f>
        <v/>
      </c>
      <c r="F7952" s="94"/>
      <c r="H7952" s="113"/>
      <c r="I7952" s="113"/>
      <c r="K7952" s="15"/>
      <c r="L7952" s="15"/>
      <c r="M7952" s="15">
        <f t="shared" si="372"/>
        <v>1</v>
      </c>
      <c r="N7952" s="15" t="str">
        <f t="shared" si="373"/>
        <v>-</v>
      </c>
      <c r="O7952" s="150">
        <f t="shared" si="374"/>
        <v>0</v>
      </c>
      <c r="P7952" s="15" t="str">
        <f>IF(COUNTIF('Personálie dobrovolníků '!U:X,N7952)&gt;0,"ANO","")</f>
        <v/>
      </c>
      <c r="Q7952" s="15"/>
    </row>
    <row r="7953" spans="2:17" s="25" customFormat="1" x14ac:dyDescent="0.3">
      <c r="B7953" s="15" t="str">
        <f>IF(A7953="","",VLOOKUP(A7953,Tabulka3[[Číslo smlouvy   u pravidelné činnosti]:[Příjmení]],3,0))</f>
        <v/>
      </c>
      <c r="C7953" s="15" t="str">
        <f>IF(A7953="","",VLOOKUP(A7953,Tabulka3[[Číslo smlouvy   u pravidelné činnosti]:[Příjmení]],4,0))</f>
        <v/>
      </c>
      <c r="F7953" s="94"/>
      <c r="H7953" s="113"/>
      <c r="I7953" s="113"/>
      <c r="K7953" s="15"/>
      <c r="L7953" s="15"/>
      <c r="M7953" s="15">
        <f t="shared" si="372"/>
        <v>1</v>
      </c>
      <c r="N7953" s="15" t="str">
        <f t="shared" si="373"/>
        <v>-</v>
      </c>
      <c r="O7953" s="150">
        <f t="shared" si="374"/>
        <v>0</v>
      </c>
      <c r="P7953" s="15" t="str">
        <f>IF(COUNTIF('Personálie dobrovolníků '!U:X,N7953)&gt;0,"ANO","")</f>
        <v/>
      </c>
      <c r="Q7953" s="15"/>
    </row>
    <row r="7954" spans="2:17" s="25" customFormat="1" x14ac:dyDescent="0.3">
      <c r="B7954" s="15" t="str">
        <f>IF(A7954="","",VLOOKUP(A7954,Tabulka3[[Číslo smlouvy   u pravidelné činnosti]:[Příjmení]],3,0))</f>
        <v/>
      </c>
      <c r="C7954" s="15" t="str">
        <f>IF(A7954="","",VLOOKUP(A7954,Tabulka3[[Číslo smlouvy   u pravidelné činnosti]:[Příjmení]],4,0))</f>
        <v/>
      </c>
      <c r="F7954" s="94"/>
      <c r="H7954" s="113"/>
      <c r="I7954" s="113"/>
      <c r="K7954" s="15"/>
      <c r="L7954" s="15"/>
      <c r="M7954" s="15">
        <f t="shared" si="372"/>
        <v>1</v>
      </c>
      <c r="N7954" s="15" t="str">
        <f t="shared" si="373"/>
        <v>-</v>
      </c>
      <c r="O7954" s="150">
        <f t="shared" si="374"/>
        <v>0</v>
      </c>
      <c r="P7954" s="15" t="str">
        <f>IF(COUNTIF('Personálie dobrovolníků '!U:X,N7954)&gt;0,"ANO","")</f>
        <v/>
      </c>
      <c r="Q7954" s="15"/>
    </row>
    <row r="7955" spans="2:17" s="25" customFormat="1" x14ac:dyDescent="0.3">
      <c r="B7955" s="15" t="str">
        <f>IF(A7955="","",VLOOKUP(A7955,Tabulka3[[Číslo smlouvy   u pravidelné činnosti]:[Příjmení]],3,0))</f>
        <v/>
      </c>
      <c r="C7955" s="15" t="str">
        <f>IF(A7955="","",VLOOKUP(A7955,Tabulka3[[Číslo smlouvy   u pravidelné činnosti]:[Příjmení]],4,0))</f>
        <v/>
      </c>
      <c r="F7955" s="94"/>
      <c r="H7955" s="113"/>
      <c r="I7955" s="113"/>
      <c r="K7955" s="15"/>
      <c r="L7955" s="15"/>
      <c r="M7955" s="15">
        <f t="shared" si="372"/>
        <v>1</v>
      </c>
      <c r="N7955" s="15" t="str">
        <f t="shared" si="373"/>
        <v>-</v>
      </c>
      <c r="O7955" s="150">
        <f t="shared" si="374"/>
        <v>0</v>
      </c>
      <c r="P7955" s="15" t="str">
        <f>IF(COUNTIF('Personálie dobrovolníků '!U:X,N7955)&gt;0,"ANO","")</f>
        <v/>
      </c>
      <c r="Q7955" s="15"/>
    </row>
    <row r="7956" spans="2:17" s="25" customFormat="1" x14ac:dyDescent="0.3">
      <c r="B7956" s="15" t="str">
        <f>IF(A7956="","",VLOOKUP(A7956,Tabulka3[[Číslo smlouvy   u pravidelné činnosti]:[Příjmení]],3,0))</f>
        <v/>
      </c>
      <c r="C7956" s="15" t="str">
        <f>IF(A7956="","",VLOOKUP(A7956,Tabulka3[[Číslo smlouvy   u pravidelné činnosti]:[Příjmení]],4,0))</f>
        <v/>
      </c>
      <c r="F7956" s="94"/>
      <c r="H7956" s="113"/>
      <c r="I7956" s="113"/>
      <c r="K7956" s="15"/>
      <c r="L7956" s="15"/>
      <c r="M7956" s="15">
        <f t="shared" si="372"/>
        <v>1</v>
      </c>
      <c r="N7956" s="15" t="str">
        <f t="shared" si="373"/>
        <v>-</v>
      </c>
      <c r="O7956" s="150">
        <f t="shared" si="374"/>
        <v>0</v>
      </c>
      <c r="P7956" s="15" t="str">
        <f>IF(COUNTIF('Personálie dobrovolníků '!U:X,N7956)&gt;0,"ANO","")</f>
        <v/>
      </c>
      <c r="Q7956" s="15"/>
    </row>
    <row r="7957" spans="2:17" s="25" customFormat="1" x14ac:dyDescent="0.3">
      <c r="B7957" s="15" t="str">
        <f>IF(A7957="","",VLOOKUP(A7957,Tabulka3[[Číslo smlouvy   u pravidelné činnosti]:[Příjmení]],3,0))</f>
        <v/>
      </c>
      <c r="C7957" s="15" t="str">
        <f>IF(A7957="","",VLOOKUP(A7957,Tabulka3[[Číslo smlouvy   u pravidelné činnosti]:[Příjmení]],4,0))</f>
        <v/>
      </c>
      <c r="F7957" s="94"/>
      <c r="H7957" s="113"/>
      <c r="I7957" s="113"/>
      <c r="K7957" s="15"/>
      <c r="L7957" s="15"/>
      <c r="M7957" s="15">
        <f t="shared" si="372"/>
        <v>1</v>
      </c>
      <c r="N7957" s="15" t="str">
        <f t="shared" si="373"/>
        <v>-</v>
      </c>
      <c r="O7957" s="150">
        <f t="shared" si="374"/>
        <v>0</v>
      </c>
      <c r="P7957" s="15" t="str">
        <f>IF(COUNTIF('Personálie dobrovolníků '!U:X,N7957)&gt;0,"ANO","")</f>
        <v/>
      </c>
      <c r="Q7957" s="15"/>
    </row>
    <row r="7958" spans="2:17" s="25" customFormat="1" x14ac:dyDescent="0.3">
      <c r="B7958" s="15" t="str">
        <f>IF(A7958="","",VLOOKUP(A7958,Tabulka3[[Číslo smlouvy   u pravidelné činnosti]:[Příjmení]],3,0))</f>
        <v/>
      </c>
      <c r="C7958" s="15" t="str">
        <f>IF(A7958="","",VLOOKUP(A7958,Tabulka3[[Číslo smlouvy   u pravidelné činnosti]:[Příjmení]],4,0))</f>
        <v/>
      </c>
      <c r="F7958" s="94"/>
      <c r="H7958" s="113"/>
      <c r="I7958" s="113"/>
      <c r="K7958" s="15"/>
      <c r="L7958" s="15"/>
      <c r="M7958" s="15">
        <f t="shared" si="372"/>
        <v>1</v>
      </c>
      <c r="N7958" s="15" t="str">
        <f t="shared" si="373"/>
        <v>-</v>
      </c>
      <c r="O7958" s="150">
        <f t="shared" si="374"/>
        <v>0</v>
      </c>
      <c r="P7958" s="15" t="str">
        <f>IF(COUNTIF('Personálie dobrovolníků '!U:X,N7958)&gt;0,"ANO","")</f>
        <v/>
      </c>
      <c r="Q7958" s="15"/>
    </row>
    <row r="7959" spans="2:17" s="25" customFormat="1" x14ac:dyDescent="0.3">
      <c r="B7959" s="15" t="str">
        <f>IF(A7959="","",VLOOKUP(A7959,Tabulka3[[Číslo smlouvy   u pravidelné činnosti]:[Příjmení]],3,0))</f>
        <v/>
      </c>
      <c r="C7959" s="15" t="str">
        <f>IF(A7959="","",VLOOKUP(A7959,Tabulka3[[Číslo smlouvy   u pravidelné činnosti]:[Příjmení]],4,0))</f>
        <v/>
      </c>
      <c r="F7959" s="94"/>
      <c r="H7959" s="113"/>
      <c r="I7959" s="113"/>
      <c r="K7959" s="15"/>
      <c r="L7959" s="15"/>
      <c r="M7959" s="15">
        <f t="shared" si="372"/>
        <v>1</v>
      </c>
      <c r="N7959" s="15" t="str">
        <f t="shared" si="373"/>
        <v>-</v>
      </c>
      <c r="O7959" s="150">
        <f t="shared" si="374"/>
        <v>0</v>
      </c>
      <c r="P7959" s="15" t="str">
        <f>IF(COUNTIF('Personálie dobrovolníků '!U:X,N7959)&gt;0,"ANO","")</f>
        <v/>
      </c>
      <c r="Q7959" s="15"/>
    </row>
    <row r="7960" spans="2:17" s="25" customFormat="1" x14ac:dyDescent="0.3">
      <c r="B7960" s="15" t="str">
        <f>IF(A7960="","",VLOOKUP(A7960,Tabulka3[[Číslo smlouvy   u pravidelné činnosti]:[Příjmení]],3,0))</f>
        <v/>
      </c>
      <c r="C7960" s="15" t="str">
        <f>IF(A7960="","",VLOOKUP(A7960,Tabulka3[[Číslo smlouvy   u pravidelné činnosti]:[Příjmení]],4,0))</f>
        <v/>
      </c>
      <c r="F7960" s="94"/>
      <c r="H7960" s="113"/>
      <c r="I7960" s="113"/>
      <c r="K7960" s="15"/>
      <c r="L7960" s="15"/>
      <c r="M7960" s="15">
        <f t="shared" si="372"/>
        <v>1</v>
      </c>
      <c r="N7960" s="15" t="str">
        <f t="shared" si="373"/>
        <v>-</v>
      </c>
      <c r="O7960" s="150">
        <f t="shared" si="374"/>
        <v>0</v>
      </c>
      <c r="P7960" s="15" t="str">
        <f>IF(COUNTIF('Personálie dobrovolníků '!U:X,N7960)&gt;0,"ANO","")</f>
        <v/>
      </c>
      <c r="Q7960" s="15"/>
    </row>
    <row r="7961" spans="2:17" s="25" customFormat="1" x14ac:dyDescent="0.3">
      <c r="B7961" s="15" t="str">
        <f>IF(A7961="","",VLOOKUP(A7961,Tabulka3[[Číslo smlouvy   u pravidelné činnosti]:[Příjmení]],3,0))</f>
        <v/>
      </c>
      <c r="C7961" s="15" t="str">
        <f>IF(A7961="","",VLOOKUP(A7961,Tabulka3[[Číslo smlouvy   u pravidelné činnosti]:[Příjmení]],4,0))</f>
        <v/>
      </c>
      <c r="F7961" s="94"/>
      <c r="H7961" s="113"/>
      <c r="I7961" s="113"/>
      <c r="K7961" s="15"/>
      <c r="L7961" s="15"/>
      <c r="M7961" s="15">
        <f t="shared" si="372"/>
        <v>1</v>
      </c>
      <c r="N7961" s="15" t="str">
        <f t="shared" si="373"/>
        <v>-</v>
      </c>
      <c r="O7961" s="150">
        <f t="shared" si="374"/>
        <v>0</v>
      </c>
      <c r="P7961" s="15" t="str">
        <f>IF(COUNTIF('Personálie dobrovolníků '!U:X,N7961)&gt;0,"ANO","")</f>
        <v/>
      </c>
      <c r="Q7961" s="15"/>
    </row>
    <row r="7962" spans="2:17" s="25" customFormat="1" x14ac:dyDescent="0.3">
      <c r="B7962" s="15" t="str">
        <f>IF(A7962="","",VLOOKUP(A7962,Tabulka3[[Číslo smlouvy   u pravidelné činnosti]:[Příjmení]],3,0))</f>
        <v/>
      </c>
      <c r="C7962" s="15" t="str">
        <f>IF(A7962="","",VLOOKUP(A7962,Tabulka3[[Číslo smlouvy   u pravidelné činnosti]:[Příjmení]],4,0))</f>
        <v/>
      </c>
      <c r="F7962" s="94"/>
      <c r="H7962" s="113"/>
      <c r="I7962" s="113"/>
      <c r="K7962" s="15"/>
      <c r="L7962" s="15"/>
      <c r="M7962" s="15">
        <f t="shared" si="372"/>
        <v>1</v>
      </c>
      <c r="N7962" s="15" t="str">
        <f t="shared" si="373"/>
        <v>-</v>
      </c>
      <c r="O7962" s="150">
        <f t="shared" si="374"/>
        <v>0</v>
      </c>
      <c r="P7962" s="15" t="str">
        <f>IF(COUNTIF('Personálie dobrovolníků '!U:X,N7962)&gt;0,"ANO","")</f>
        <v/>
      </c>
      <c r="Q7962" s="15"/>
    </row>
    <row r="7963" spans="2:17" s="25" customFormat="1" x14ac:dyDescent="0.3">
      <c r="B7963" s="15" t="str">
        <f>IF(A7963="","",VLOOKUP(A7963,Tabulka3[[Číslo smlouvy   u pravidelné činnosti]:[Příjmení]],3,0))</f>
        <v/>
      </c>
      <c r="C7963" s="15" t="str">
        <f>IF(A7963="","",VLOOKUP(A7963,Tabulka3[[Číslo smlouvy   u pravidelné činnosti]:[Příjmení]],4,0))</f>
        <v/>
      </c>
      <c r="F7963" s="94"/>
      <c r="H7963" s="113"/>
      <c r="I7963" s="113"/>
      <c r="K7963" s="15"/>
      <c r="L7963" s="15"/>
      <c r="M7963" s="15">
        <f t="shared" si="372"/>
        <v>1</v>
      </c>
      <c r="N7963" s="15" t="str">
        <f t="shared" si="373"/>
        <v>-</v>
      </c>
      <c r="O7963" s="150">
        <f t="shared" si="374"/>
        <v>0</v>
      </c>
      <c r="P7963" s="15" t="str">
        <f>IF(COUNTIF('Personálie dobrovolníků '!U:X,N7963)&gt;0,"ANO","")</f>
        <v/>
      </c>
      <c r="Q7963" s="15"/>
    </row>
    <row r="7964" spans="2:17" s="25" customFormat="1" x14ac:dyDescent="0.3">
      <c r="B7964" s="15" t="str">
        <f>IF(A7964="","",VLOOKUP(A7964,Tabulka3[[Číslo smlouvy   u pravidelné činnosti]:[Příjmení]],3,0))</f>
        <v/>
      </c>
      <c r="C7964" s="15" t="str">
        <f>IF(A7964="","",VLOOKUP(A7964,Tabulka3[[Číslo smlouvy   u pravidelné činnosti]:[Příjmení]],4,0))</f>
        <v/>
      </c>
      <c r="F7964" s="94"/>
      <c r="H7964" s="113"/>
      <c r="I7964" s="113"/>
      <c r="K7964" s="15"/>
      <c r="L7964" s="15"/>
      <c r="M7964" s="15">
        <f t="shared" si="372"/>
        <v>1</v>
      </c>
      <c r="N7964" s="15" t="str">
        <f t="shared" si="373"/>
        <v>-</v>
      </c>
      <c r="O7964" s="150">
        <f t="shared" si="374"/>
        <v>0</v>
      </c>
      <c r="P7964" s="15" t="str">
        <f>IF(COUNTIF('Personálie dobrovolníků '!U:X,N7964)&gt;0,"ANO","")</f>
        <v/>
      </c>
      <c r="Q7964" s="15"/>
    </row>
    <row r="7965" spans="2:17" s="25" customFormat="1" x14ac:dyDescent="0.3">
      <c r="B7965" s="15" t="str">
        <f>IF(A7965="","",VLOOKUP(A7965,Tabulka3[[Číslo smlouvy   u pravidelné činnosti]:[Příjmení]],3,0))</f>
        <v/>
      </c>
      <c r="C7965" s="15" t="str">
        <f>IF(A7965="","",VLOOKUP(A7965,Tabulka3[[Číslo smlouvy   u pravidelné činnosti]:[Příjmení]],4,0))</f>
        <v/>
      </c>
      <c r="F7965" s="94"/>
      <c r="H7965" s="113"/>
      <c r="I7965" s="113"/>
      <c r="K7965" s="15"/>
      <c r="L7965" s="15"/>
      <c r="M7965" s="15">
        <f t="shared" si="372"/>
        <v>1</v>
      </c>
      <c r="N7965" s="15" t="str">
        <f t="shared" si="373"/>
        <v>-</v>
      </c>
      <c r="O7965" s="150">
        <f t="shared" si="374"/>
        <v>0</v>
      </c>
      <c r="P7965" s="15" t="str">
        <f>IF(COUNTIF('Personálie dobrovolníků '!U:X,N7965)&gt;0,"ANO","")</f>
        <v/>
      </c>
      <c r="Q7965" s="15"/>
    </row>
    <row r="7966" spans="2:17" s="25" customFormat="1" x14ac:dyDescent="0.3">
      <c r="B7966" s="15" t="str">
        <f>IF(A7966="","",VLOOKUP(A7966,Tabulka3[[Číslo smlouvy   u pravidelné činnosti]:[Příjmení]],3,0))</f>
        <v/>
      </c>
      <c r="C7966" s="15" t="str">
        <f>IF(A7966="","",VLOOKUP(A7966,Tabulka3[[Číslo smlouvy   u pravidelné činnosti]:[Příjmení]],4,0))</f>
        <v/>
      </c>
      <c r="F7966" s="94"/>
      <c r="H7966" s="113"/>
      <c r="I7966" s="113"/>
      <c r="K7966" s="15"/>
      <c r="L7966" s="15"/>
      <c r="M7966" s="15">
        <f t="shared" si="372"/>
        <v>1</v>
      </c>
      <c r="N7966" s="15" t="str">
        <f t="shared" si="373"/>
        <v>-</v>
      </c>
      <c r="O7966" s="150">
        <f t="shared" si="374"/>
        <v>0</v>
      </c>
      <c r="P7966" s="15" t="str">
        <f>IF(COUNTIF('Personálie dobrovolníků '!U:X,N7966)&gt;0,"ANO","")</f>
        <v/>
      </c>
      <c r="Q7966" s="15"/>
    </row>
    <row r="7967" spans="2:17" s="25" customFormat="1" x14ac:dyDescent="0.3">
      <c r="B7967" s="15" t="str">
        <f>IF(A7967="","",VLOOKUP(A7967,Tabulka3[[Číslo smlouvy   u pravidelné činnosti]:[Příjmení]],3,0))</f>
        <v/>
      </c>
      <c r="C7967" s="15" t="str">
        <f>IF(A7967="","",VLOOKUP(A7967,Tabulka3[[Číslo smlouvy   u pravidelné činnosti]:[Příjmení]],4,0))</f>
        <v/>
      </c>
      <c r="F7967" s="94"/>
      <c r="H7967" s="113"/>
      <c r="I7967" s="113"/>
      <c r="K7967" s="15"/>
      <c r="L7967" s="15"/>
      <c r="M7967" s="15">
        <f t="shared" si="372"/>
        <v>1</v>
      </c>
      <c r="N7967" s="15" t="str">
        <f t="shared" si="373"/>
        <v>-</v>
      </c>
      <c r="O7967" s="150">
        <f t="shared" si="374"/>
        <v>0</v>
      </c>
      <c r="P7967" s="15" t="str">
        <f>IF(COUNTIF('Personálie dobrovolníků '!U:X,N7967)&gt;0,"ANO","")</f>
        <v/>
      </c>
      <c r="Q7967" s="15"/>
    </row>
    <row r="7968" spans="2:17" s="25" customFormat="1" x14ac:dyDescent="0.3">
      <c r="B7968" s="15" t="str">
        <f>IF(A7968="","",VLOOKUP(A7968,Tabulka3[[Číslo smlouvy   u pravidelné činnosti]:[Příjmení]],3,0))</f>
        <v/>
      </c>
      <c r="C7968" s="15" t="str">
        <f>IF(A7968="","",VLOOKUP(A7968,Tabulka3[[Číslo smlouvy   u pravidelné činnosti]:[Příjmení]],4,0))</f>
        <v/>
      </c>
      <c r="F7968" s="94"/>
      <c r="H7968" s="113"/>
      <c r="I7968" s="113"/>
      <c r="K7968" s="15"/>
      <c r="L7968" s="15"/>
      <c r="M7968" s="15">
        <f t="shared" si="372"/>
        <v>1</v>
      </c>
      <c r="N7968" s="15" t="str">
        <f t="shared" si="373"/>
        <v>-</v>
      </c>
      <c r="O7968" s="150">
        <f t="shared" si="374"/>
        <v>0</v>
      </c>
      <c r="P7968" s="15" t="str">
        <f>IF(COUNTIF('Personálie dobrovolníků '!U:X,N7968)&gt;0,"ANO","")</f>
        <v/>
      </c>
      <c r="Q7968" s="15"/>
    </row>
    <row r="7969" spans="2:17" s="25" customFormat="1" x14ac:dyDescent="0.3">
      <c r="B7969" s="15" t="str">
        <f>IF(A7969="","",VLOOKUP(A7969,Tabulka3[[Číslo smlouvy   u pravidelné činnosti]:[Příjmení]],3,0))</f>
        <v/>
      </c>
      <c r="C7969" s="15" t="str">
        <f>IF(A7969="","",VLOOKUP(A7969,Tabulka3[[Číslo smlouvy   u pravidelné činnosti]:[Příjmení]],4,0))</f>
        <v/>
      </c>
      <c r="F7969" s="94"/>
      <c r="H7969" s="113"/>
      <c r="I7969" s="113"/>
      <c r="K7969" s="15"/>
      <c r="L7969" s="15"/>
      <c r="M7969" s="15">
        <f t="shared" si="372"/>
        <v>1</v>
      </c>
      <c r="N7969" s="15" t="str">
        <f t="shared" si="373"/>
        <v>-</v>
      </c>
      <c r="O7969" s="150">
        <f t="shared" si="374"/>
        <v>0</v>
      </c>
      <c r="P7969" s="15" t="str">
        <f>IF(COUNTIF('Personálie dobrovolníků '!U:X,N7969)&gt;0,"ANO","")</f>
        <v/>
      </c>
      <c r="Q7969" s="15"/>
    </row>
    <row r="7970" spans="2:17" s="25" customFormat="1" x14ac:dyDescent="0.3">
      <c r="B7970" s="15" t="str">
        <f>IF(A7970="","",VLOOKUP(A7970,Tabulka3[[Číslo smlouvy   u pravidelné činnosti]:[Příjmení]],3,0))</f>
        <v/>
      </c>
      <c r="C7970" s="15" t="str">
        <f>IF(A7970="","",VLOOKUP(A7970,Tabulka3[[Číslo smlouvy   u pravidelné činnosti]:[Příjmení]],4,0))</f>
        <v/>
      </c>
      <c r="F7970" s="94"/>
      <c r="H7970" s="113"/>
      <c r="I7970" s="113"/>
      <c r="K7970" s="15"/>
      <c r="L7970" s="15"/>
      <c r="M7970" s="15">
        <f t="shared" si="372"/>
        <v>1</v>
      </c>
      <c r="N7970" s="15" t="str">
        <f t="shared" si="373"/>
        <v>-</v>
      </c>
      <c r="O7970" s="150">
        <f t="shared" si="374"/>
        <v>0</v>
      </c>
      <c r="P7970" s="15" t="str">
        <f>IF(COUNTIF('Personálie dobrovolníků '!U:X,N7970)&gt;0,"ANO","")</f>
        <v/>
      </c>
      <c r="Q7970" s="15"/>
    </row>
    <row r="7971" spans="2:17" s="25" customFormat="1" x14ac:dyDescent="0.3">
      <c r="B7971" s="15" t="str">
        <f>IF(A7971="","",VLOOKUP(A7971,Tabulka3[[Číslo smlouvy   u pravidelné činnosti]:[Příjmení]],3,0))</f>
        <v/>
      </c>
      <c r="C7971" s="15" t="str">
        <f>IF(A7971="","",VLOOKUP(A7971,Tabulka3[[Číslo smlouvy   u pravidelné činnosti]:[Příjmení]],4,0))</f>
        <v/>
      </c>
      <c r="F7971" s="94"/>
      <c r="H7971" s="113"/>
      <c r="I7971" s="113"/>
      <c r="K7971" s="15"/>
      <c r="L7971" s="15"/>
      <c r="M7971" s="15">
        <f t="shared" si="372"/>
        <v>1</v>
      </c>
      <c r="N7971" s="15" t="str">
        <f t="shared" si="373"/>
        <v>-</v>
      </c>
      <c r="O7971" s="150">
        <f t="shared" si="374"/>
        <v>0</v>
      </c>
      <c r="P7971" s="15" t="str">
        <f>IF(COUNTIF('Personálie dobrovolníků '!U:X,N7971)&gt;0,"ANO","")</f>
        <v/>
      </c>
      <c r="Q7971" s="15"/>
    </row>
    <row r="7972" spans="2:17" s="25" customFormat="1" x14ac:dyDescent="0.3">
      <c r="B7972" s="15" t="str">
        <f>IF(A7972="","",VLOOKUP(A7972,Tabulka3[[Číslo smlouvy   u pravidelné činnosti]:[Příjmení]],3,0))</f>
        <v/>
      </c>
      <c r="C7972" s="15" t="str">
        <f>IF(A7972="","",VLOOKUP(A7972,Tabulka3[[Číslo smlouvy   u pravidelné činnosti]:[Příjmení]],4,0))</f>
        <v/>
      </c>
      <c r="F7972" s="94"/>
      <c r="H7972" s="113"/>
      <c r="I7972" s="113"/>
      <c r="K7972" s="15"/>
      <c r="L7972" s="15"/>
      <c r="M7972" s="15">
        <f t="shared" si="372"/>
        <v>1</v>
      </c>
      <c r="N7972" s="15" t="str">
        <f t="shared" si="373"/>
        <v>-</v>
      </c>
      <c r="O7972" s="150">
        <f t="shared" si="374"/>
        <v>0</v>
      </c>
      <c r="P7972" s="15" t="str">
        <f>IF(COUNTIF('Personálie dobrovolníků '!U:X,N7972)&gt;0,"ANO","")</f>
        <v/>
      </c>
      <c r="Q7972" s="15"/>
    </row>
    <row r="7973" spans="2:17" s="25" customFormat="1" x14ac:dyDescent="0.3">
      <c r="B7973" s="15" t="str">
        <f>IF(A7973="","",VLOOKUP(A7973,Tabulka3[[Číslo smlouvy   u pravidelné činnosti]:[Příjmení]],3,0))</f>
        <v/>
      </c>
      <c r="C7973" s="15" t="str">
        <f>IF(A7973="","",VLOOKUP(A7973,Tabulka3[[Číslo smlouvy   u pravidelné činnosti]:[Příjmení]],4,0))</f>
        <v/>
      </c>
      <c r="F7973" s="94"/>
      <c r="H7973" s="113"/>
      <c r="I7973" s="113"/>
      <c r="K7973" s="15"/>
      <c r="L7973" s="15"/>
      <c r="M7973" s="15">
        <f t="shared" si="372"/>
        <v>1</v>
      </c>
      <c r="N7973" s="15" t="str">
        <f t="shared" si="373"/>
        <v>-</v>
      </c>
      <c r="O7973" s="150">
        <f t="shared" si="374"/>
        <v>0</v>
      </c>
      <c r="P7973" s="15" t="str">
        <f>IF(COUNTIF('Personálie dobrovolníků '!U:X,N7973)&gt;0,"ANO","")</f>
        <v/>
      </c>
      <c r="Q7973" s="15"/>
    </row>
    <row r="7974" spans="2:17" s="25" customFormat="1" x14ac:dyDescent="0.3">
      <c r="B7974" s="15" t="str">
        <f>IF(A7974="","",VLOOKUP(A7974,Tabulka3[[Číslo smlouvy   u pravidelné činnosti]:[Příjmení]],3,0))</f>
        <v/>
      </c>
      <c r="C7974" s="15" t="str">
        <f>IF(A7974="","",VLOOKUP(A7974,Tabulka3[[Číslo smlouvy   u pravidelné činnosti]:[Příjmení]],4,0))</f>
        <v/>
      </c>
      <c r="F7974" s="94"/>
      <c r="H7974" s="113"/>
      <c r="I7974" s="113"/>
      <c r="K7974" s="15"/>
      <c r="L7974" s="15"/>
      <c r="M7974" s="15">
        <f t="shared" si="372"/>
        <v>1</v>
      </c>
      <c r="N7974" s="15" t="str">
        <f t="shared" si="373"/>
        <v>-</v>
      </c>
      <c r="O7974" s="150">
        <f t="shared" si="374"/>
        <v>0</v>
      </c>
      <c r="P7974" s="15" t="str">
        <f>IF(COUNTIF('Personálie dobrovolníků '!U:X,N7974)&gt;0,"ANO","")</f>
        <v/>
      </c>
      <c r="Q7974" s="15"/>
    </row>
    <row r="7975" spans="2:17" s="25" customFormat="1" x14ac:dyDescent="0.3">
      <c r="B7975" s="15" t="str">
        <f>IF(A7975="","",VLOOKUP(A7975,Tabulka3[[Číslo smlouvy   u pravidelné činnosti]:[Příjmení]],3,0))</f>
        <v/>
      </c>
      <c r="C7975" s="15" t="str">
        <f>IF(A7975="","",VLOOKUP(A7975,Tabulka3[[Číslo smlouvy   u pravidelné činnosti]:[Příjmení]],4,0))</f>
        <v/>
      </c>
      <c r="F7975" s="94"/>
      <c r="H7975" s="113"/>
      <c r="I7975" s="113"/>
      <c r="K7975" s="15"/>
      <c r="L7975" s="15"/>
      <c r="M7975" s="15">
        <f t="shared" si="372"/>
        <v>1</v>
      </c>
      <c r="N7975" s="15" t="str">
        <f t="shared" si="373"/>
        <v>-</v>
      </c>
      <c r="O7975" s="150">
        <f t="shared" si="374"/>
        <v>0</v>
      </c>
      <c r="P7975" s="15" t="str">
        <f>IF(COUNTIF('Personálie dobrovolníků '!U:X,N7975)&gt;0,"ANO","")</f>
        <v/>
      </c>
      <c r="Q7975" s="15"/>
    </row>
    <row r="7976" spans="2:17" s="25" customFormat="1" x14ac:dyDescent="0.3">
      <c r="B7976" s="15" t="str">
        <f>IF(A7976="","",VLOOKUP(A7976,Tabulka3[[Číslo smlouvy   u pravidelné činnosti]:[Příjmení]],3,0))</f>
        <v/>
      </c>
      <c r="C7976" s="15" t="str">
        <f>IF(A7976="","",VLOOKUP(A7976,Tabulka3[[Číslo smlouvy   u pravidelné činnosti]:[Příjmení]],4,0))</f>
        <v/>
      </c>
      <c r="F7976" s="94"/>
      <c r="H7976" s="113"/>
      <c r="I7976" s="113"/>
      <c r="K7976" s="15"/>
      <c r="L7976" s="15"/>
      <c r="M7976" s="15">
        <f t="shared" si="372"/>
        <v>1</v>
      </c>
      <c r="N7976" s="15" t="str">
        <f t="shared" si="373"/>
        <v>-</v>
      </c>
      <c r="O7976" s="150">
        <f t="shared" si="374"/>
        <v>0</v>
      </c>
      <c r="P7976" s="15" t="str">
        <f>IF(COUNTIF('Personálie dobrovolníků '!U:X,N7976)&gt;0,"ANO","")</f>
        <v/>
      </c>
      <c r="Q7976" s="15"/>
    </row>
    <row r="7977" spans="2:17" s="25" customFormat="1" x14ac:dyDescent="0.3">
      <c r="B7977" s="15" t="str">
        <f>IF(A7977="","",VLOOKUP(A7977,Tabulka3[[Číslo smlouvy   u pravidelné činnosti]:[Příjmení]],3,0))</f>
        <v/>
      </c>
      <c r="C7977" s="15" t="str">
        <f>IF(A7977="","",VLOOKUP(A7977,Tabulka3[[Číslo smlouvy   u pravidelné činnosti]:[Příjmení]],4,0))</f>
        <v/>
      </c>
      <c r="F7977" s="94"/>
      <c r="H7977" s="113"/>
      <c r="I7977" s="113"/>
      <c r="K7977" s="15"/>
      <c r="L7977" s="15"/>
      <c r="M7977" s="15">
        <f t="shared" si="372"/>
        <v>1</v>
      </c>
      <c r="N7977" s="15" t="str">
        <f t="shared" si="373"/>
        <v>-</v>
      </c>
      <c r="O7977" s="150">
        <f t="shared" si="374"/>
        <v>0</v>
      </c>
      <c r="P7977" s="15" t="str">
        <f>IF(COUNTIF('Personálie dobrovolníků '!U:X,N7977)&gt;0,"ANO","")</f>
        <v/>
      </c>
      <c r="Q7977" s="15"/>
    </row>
    <row r="7978" spans="2:17" s="25" customFormat="1" x14ac:dyDescent="0.3">
      <c r="B7978" s="15" t="str">
        <f>IF(A7978="","",VLOOKUP(A7978,Tabulka3[[Číslo smlouvy   u pravidelné činnosti]:[Příjmení]],3,0))</f>
        <v/>
      </c>
      <c r="C7978" s="15" t="str">
        <f>IF(A7978="","",VLOOKUP(A7978,Tabulka3[[Číslo smlouvy   u pravidelné činnosti]:[Příjmení]],4,0))</f>
        <v/>
      </c>
      <c r="F7978" s="94"/>
      <c r="H7978" s="113"/>
      <c r="I7978" s="113"/>
      <c r="K7978" s="15"/>
      <c r="L7978" s="15"/>
      <c r="M7978" s="15">
        <f t="shared" si="372"/>
        <v>1</v>
      </c>
      <c r="N7978" s="15" t="str">
        <f t="shared" si="373"/>
        <v>-</v>
      </c>
      <c r="O7978" s="150">
        <f t="shared" si="374"/>
        <v>0</v>
      </c>
      <c r="P7978" s="15" t="str">
        <f>IF(COUNTIF('Personálie dobrovolníků '!U:X,N7978)&gt;0,"ANO","")</f>
        <v/>
      </c>
      <c r="Q7978" s="15"/>
    </row>
    <row r="7979" spans="2:17" s="25" customFormat="1" x14ac:dyDescent="0.3">
      <c r="B7979" s="15" t="str">
        <f>IF(A7979="","",VLOOKUP(A7979,Tabulka3[[Číslo smlouvy   u pravidelné činnosti]:[Příjmení]],3,0))</f>
        <v/>
      </c>
      <c r="C7979" s="15" t="str">
        <f>IF(A7979="","",VLOOKUP(A7979,Tabulka3[[Číslo smlouvy   u pravidelné činnosti]:[Příjmení]],4,0))</f>
        <v/>
      </c>
      <c r="F7979" s="94"/>
      <c r="H7979" s="113"/>
      <c r="I7979" s="113"/>
      <c r="K7979" s="15"/>
      <c r="L7979" s="15"/>
      <c r="M7979" s="15">
        <f t="shared" si="372"/>
        <v>1</v>
      </c>
      <c r="N7979" s="15" t="str">
        <f t="shared" si="373"/>
        <v>-</v>
      </c>
      <c r="O7979" s="150">
        <f t="shared" si="374"/>
        <v>0</v>
      </c>
      <c r="P7979" s="15" t="str">
        <f>IF(COUNTIF('Personálie dobrovolníků '!U:X,N7979)&gt;0,"ANO","")</f>
        <v/>
      </c>
      <c r="Q7979" s="15"/>
    </row>
    <row r="7980" spans="2:17" s="25" customFormat="1" x14ac:dyDescent="0.3">
      <c r="B7980" s="15" t="str">
        <f>IF(A7980="","",VLOOKUP(A7980,Tabulka3[[Číslo smlouvy   u pravidelné činnosti]:[Příjmení]],3,0))</f>
        <v/>
      </c>
      <c r="C7980" s="15" t="str">
        <f>IF(A7980="","",VLOOKUP(A7980,Tabulka3[[Číslo smlouvy   u pravidelné činnosti]:[Příjmení]],4,0))</f>
        <v/>
      </c>
      <c r="F7980" s="94"/>
      <c r="H7980" s="113"/>
      <c r="I7980" s="113"/>
      <c r="K7980" s="15"/>
      <c r="L7980" s="15"/>
      <c r="M7980" s="15">
        <f t="shared" si="372"/>
        <v>1</v>
      </c>
      <c r="N7980" s="15" t="str">
        <f t="shared" si="373"/>
        <v>-</v>
      </c>
      <c r="O7980" s="150">
        <f t="shared" si="374"/>
        <v>0</v>
      </c>
      <c r="P7980" s="15" t="str">
        <f>IF(COUNTIF('Personálie dobrovolníků '!U:X,N7980)&gt;0,"ANO","")</f>
        <v/>
      </c>
      <c r="Q7980" s="15"/>
    </row>
    <row r="7981" spans="2:17" s="25" customFormat="1" x14ac:dyDescent="0.3">
      <c r="B7981" s="15" t="str">
        <f>IF(A7981="","",VLOOKUP(A7981,Tabulka3[[Číslo smlouvy   u pravidelné činnosti]:[Příjmení]],3,0))</f>
        <v/>
      </c>
      <c r="C7981" s="15" t="str">
        <f>IF(A7981="","",VLOOKUP(A7981,Tabulka3[[Číslo smlouvy   u pravidelné činnosti]:[Příjmení]],4,0))</f>
        <v/>
      </c>
      <c r="F7981" s="94"/>
      <c r="H7981" s="113"/>
      <c r="I7981" s="113"/>
      <c r="K7981" s="15"/>
      <c r="L7981" s="15"/>
      <c r="M7981" s="15">
        <f t="shared" si="372"/>
        <v>1</v>
      </c>
      <c r="N7981" s="15" t="str">
        <f t="shared" si="373"/>
        <v>-</v>
      </c>
      <c r="O7981" s="150">
        <f t="shared" si="374"/>
        <v>0</v>
      </c>
      <c r="P7981" s="15" t="str">
        <f>IF(COUNTIF('Personálie dobrovolníků '!U:X,N7981)&gt;0,"ANO","")</f>
        <v/>
      </c>
      <c r="Q7981" s="15"/>
    </row>
    <row r="7982" spans="2:17" s="25" customFormat="1" x14ac:dyDescent="0.3">
      <c r="B7982" s="15" t="str">
        <f>IF(A7982="","",VLOOKUP(A7982,Tabulka3[[Číslo smlouvy   u pravidelné činnosti]:[Příjmení]],3,0))</f>
        <v/>
      </c>
      <c r="C7982" s="15" t="str">
        <f>IF(A7982="","",VLOOKUP(A7982,Tabulka3[[Číslo smlouvy   u pravidelné činnosti]:[Příjmení]],4,0))</f>
        <v/>
      </c>
      <c r="F7982" s="94"/>
      <c r="H7982" s="113"/>
      <c r="I7982" s="113"/>
      <c r="K7982" s="15"/>
      <c r="L7982" s="15"/>
      <c r="M7982" s="15">
        <f t="shared" si="372"/>
        <v>1</v>
      </c>
      <c r="N7982" s="15" t="str">
        <f t="shared" si="373"/>
        <v>-</v>
      </c>
      <c r="O7982" s="150">
        <f t="shared" si="374"/>
        <v>0</v>
      </c>
      <c r="P7982" s="15" t="str">
        <f>IF(COUNTIF('Personálie dobrovolníků '!U:X,N7982)&gt;0,"ANO","")</f>
        <v/>
      </c>
      <c r="Q7982" s="15"/>
    </row>
    <row r="7983" spans="2:17" s="25" customFormat="1" x14ac:dyDescent="0.3">
      <c r="B7983" s="15" t="str">
        <f>IF(A7983="","",VLOOKUP(A7983,Tabulka3[[Číslo smlouvy   u pravidelné činnosti]:[Příjmení]],3,0))</f>
        <v/>
      </c>
      <c r="C7983" s="15" t="str">
        <f>IF(A7983="","",VLOOKUP(A7983,Tabulka3[[Číslo smlouvy   u pravidelné činnosti]:[Příjmení]],4,0))</f>
        <v/>
      </c>
      <c r="F7983" s="94"/>
      <c r="H7983" s="113"/>
      <c r="I7983" s="113"/>
      <c r="K7983" s="15"/>
      <c r="L7983" s="15"/>
      <c r="M7983" s="15">
        <f t="shared" si="372"/>
        <v>1</v>
      </c>
      <c r="N7983" s="15" t="str">
        <f t="shared" si="373"/>
        <v>-</v>
      </c>
      <c r="O7983" s="150">
        <f t="shared" si="374"/>
        <v>0</v>
      </c>
      <c r="P7983" s="15" t="str">
        <f>IF(COUNTIF('Personálie dobrovolníků '!U:X,N7983)&gt;0,"ANO","")</f>
        <v/>
      </c>
      <c r="Q7983" s="15"/>
    </row>
    <row r="7984" spans="2:17" s="25" customFormat="1" x14ac:dyDescent="0.3">
      <c r="B7984" s="15" t="str">
        <f>IF(A7984="","",VLOOKUP(A7984,Tabulka3[[Číslo smlouvy   u pravidelné činnosti]:[Příjmení]],3,0))</f>
        <v/>
      </c>
      <c r="C7984" s="15" t="str">
        <f>IF(A7984="","",VLOOKUP(A7984,Tabulka3[[Číslo smlouvy   u pravidelné činnosti]:[Příjmení]],4,0))</f>
        <v/>
      </c>
      <c r="F7984" s="94"/>
      <c r="H7984" s="113"/>
      <c r="I7984" s="113"/>
      <c r="K7984" s="15"/>
      <c r="L7984" s="15"/>
      <c r="M7984" s="15">
        <f t="shared" si="372"/>
        <v>1</v>
      </c>
      <c r="N7984" s="15" t="str">
        <f t="shared" si="373"/>
        <v>-</v>
      </c>
      <c r="O7984" s="150">
        <f t="shared" si="374"/>
        <v>0</v>
      </c>
      <c r="P7984" s="15" t="str">
        <f>IF(COUNTIF('Personálie dobrovolníků '!U:X,N7984)&gt;0,"ANO","")</f>
        <v/>
      </c>
      <c r="Q7984" s="15"/>
    </row>
    <row r="7985" spans="2:17" s="25" customFormat="1" x14ac:dyDescent="0.3">
      <c r="B7985" s="15" t="str">
        <f>IF(A7985="","",VLOOKUP(A7985,Tabulka3[[Číslo smlouvy   u pravidelné činnosti]:[Příjmení]],3,0))</f>
        <v/>
      </c>
      <c r="C7985" s="15" t="str">
        <f>IF(A7985="","",VLOOKUP(A7985,Tabulka3[[Číslo smlouvy   u pravidelné činnosti]:[Příjmení]],4,0))</f>
        <v/>
      </c>
      <c r="F7985" s="94"/>
      <c r="H7985" s="113"/>
      <c r="I7985" s="113"/>
      <c r="K7985" s="15"/>
      <c r="L7985" s="15"/>
      <c r="M7985" s="15">
        <f t="shared" si="372"/>
        <v>1</v>
      </c>
      <c r="N7985" s="15" t="str">
        <f t="shared" si="373"/>
        <v>-</v>
      </c>
      <c r="O7985" s="150">
        <f t="shared" si="374"/>
        <v>0</v>
      </c>
      <c r="P7985" s="15" t="str">
        <f>IF(COUNTIF('Personálie dobrovolníků '!U:X,N7985)&gt;0,"ANO","")</f>
        <v/>
      </c>
      <c r="Q7985" s="15"/>
    </row>
    <row r="7986" spans="2:17" s="25" customFormat="1" x14ac:dyDescent="0.3">
      <c r="B7986" s="15" t="str">
        <f>IF(A7986="","",VLOOKUP(A7986,Tabulka3[[Číslo smlouvy   u pravidelné činnosti]:[Příjmení]],3,0))</f>
        <v/>
      </c>
      <c r="C7986" s="15" t="str">
        <f>IF(A7986="","",VLOOKUP(A7986,Tabulka3[[Číslo smlouvy   u pravidelné činnosti]:[Příjmení]],4,0))</f>
        <v/>
      </c>
      <c r="F7986" s="94"/>
      <c r="H7986" s="113"/>
      <c r="I7986" s="113"/>
      <c r="K7986" s="15"/>
      <c r="L7986" s="15"/>
      <c r="M7986" s="15">
        <f t="shared" si="372"/>
        <v>1</v>
      </c>
      <c r="N7986" s="15" t="str">
        <f t="shared" si="373"/>
        <v>-</v>
      </c>
      <c r="O7986" s="150">
        <f t="shared" si="374"/>
        <v>0</v>
      </c>
      <c r="P7986" s="15" t="str">
        <f>IF(COUNTIF('Personálie dobrovolníků '!U:X,N7986)&gt;0,"ANO","")</f>
        <v/>
      </c>
      <c r="Q7986" s="15"/>
    </row>
    <row r="7987" spans="2:17" s="25" customFormat="1" x14ac:dyDescent="0.3">
      <c r="B7987" s="15" t="str">
        <f>IF(A7987="","",VLOOKUP(A7987,Tabulka3[[Číslo smlouvy   u pravidelné činnosti]:[Příjmení]],3,0))</f>
        <v/>
      </c>
      <c r="C7987" s="15" t="str">
        <f>IF(A7987="","",VLOOKUP(A7987,Tabulka3[[Číslo smlouvy   u pravidelné činnosti]:[Příjmení]],4,0))</f>
        <v/>
      </c>
      <c r="F7987" s="94"/>
      <c r="H7987" s="113"/>
      <c r="I7987" s="113"/>
      <c r="K7987" s="15"/>
      <c r="L7987" s="15"/>
      <c r="M7987" s="15">
        <f t="shared" si="372"/>
        <v>1</v>
      </c>
      <c r="N7987" s="15" t="str">
        <f t="shared" si="373"/>
        <v>-</v>
      </c>
      <c r="O7987" s="150">
        <f t="shared" si="374"/>
        <v>0</v>
      </c>
      <c r="P7987" s="15" t="str">
        <f>IF(COUNTIF('Personálie dobrovolníků '!U:X,N7987)&gt;0,"ANO","")</f>
        <v/>
      </c>
      <c r="Q7987" s="15"/>
    </row>
    <row r="7988" spans="2:17" s="25" customFormat="1" x14ac:dyDescent="0.3">
      <c r="B7988" s="15" t="str">
        <f>IF(A7988="","",VLOOKUP(A7988,Tabulka3[[Číslo smlouvy   u pravidelné činnosti]:[Příjmení]],3,0))</f>
        <v/>
      </c>
      <c r="C7988" s="15" t="str">
        <f>IF(A7988="","",VLOOKUP(A7988,Tabulka3[[Číslo smlouvy   u pravidelné činnosti]:[Příjmení]],4,0))</f>
        <v/>
      </c>
      <c r="F7988" s="94"/>
      <c r="H7988" s="113"/>
      <c r="I7988" s="113"/>
      <c r="K7988" s="15"/>
      <c r="L7988" s="15"/>
      <c r="M7988" s="15">
        <f t="shared" si="372"/>
        <v>1</v>
      </c>
      <c r="N7988" s="15" t="str">
        <f t="shared" si="373"/>
        <v>-</v>
      </c>
      <c r="O7988" s="150">
        <f t="shared" si="374"/>
        <v>0</v>
      </c>
      <c r="P7988" s="15" t="str">
        <f>IF(COUNTIF('Personálie dobrovolníků '!U:X,N7988)&gt;0,"ANO","")</f>
        <v/>
      </c>
      <c r="Q7988" s="15"/>
    </row>
    <row r="7989" spans="2:17" s="25" customFormat="1" x14ac:dyDescent="0.3">
      <c r="B7989" s="15" t="str">
        <f>IF(A7989="","",VLOOKUP(A7989,Tabulka3[[Číslo smlouvy   u pravidelné činnosti]:[Příjmení]],3,0))</f>
        <v/>
      </c>
      <c r="C7989" s="15" t="str">
        <f>IF(A7989="","",VLOOKUP(A7989,Tabulka3[[Číslo smlouvy   u pravidelné činnosti]:[Příjmení]],4,0))</f>
        <v/>
      </c>
      <c r="F7989" s="94"/>
      <c r="H7989" s="113"/>
      <c r="I7989" s="113"/>
      <c r="K7989" s="15"/>
      <c r="L7989" s="15"/>
      <c r="M7989" s="15">
        <f t="shared" si="372"/>
        <v>1</v>
      </c>
      <c r="N7989" s="15" t="str">
        <f t="shared" si="373"/>
        <v>-</v>
      </c>
      <c r="O7989" s="150">
        <f t="shared" si="374"/>
        <v>0</v>
      </c>
      <c r="P7989" s="15" t="str">
        <f>IF(COUNTIF('Personálie dobrovolníků '!U:X,N7989)&gt;0,"ANO","")</f>
        <v/>
      </c>
      <c r="Q7989" s="15"/>
    </row>
    <row r="7990" spans="2:17" s="25" customFormat="1" x14ac:dyDescent="0.3">
      <c r="B7990" s="15" t="str">
        <f>IF(A7990="","",VLOOKUP(A7990,Tabulka3[[Číslo smlouvy   u pravidelné činnosti]:[Příjmení]],3,0))</f>
        <v/>
      </c>
      <c r="C7990" s="15" t="str">
        <f>IF(A7990="","",VLOOKUP(A7990,Tabulka3[[Číslo smlouvy   u pravidelné činnosti]:[Příjmení]],4,0))</f>
        <v/>
      </c>
      <c r="F7990" s="94"/>
      <c r="H7990" s="113"/>
      <c r="I7990" s="113"/>
      <c r="K7990" s="15"/>
      <c r="L7990" s="15"/>
      <c r="M7990" s="15">
        <f t="shared" si="372"/>
        <v>1</v>
      </c>
      <c r="N7990" s="15" t="str">
        <f t="shared" si="373"/>
        <v>-</v>
      </c>
      <c r="O7990" s="150">
        <f t="shared" si="374"/>
        <v>0</v>
      </c>
      <c r="P7990" s="15" t="str">
        <f>IF(COUNTIF('Personálie dobrovolníků '!U:X,N7990)&gt;0,"ANO","")</f>
        <v/>
      </c>
      <c r="Q7990" s="15"/>
    </row>
    <row r="7991" spans="2:17" s="25" customFormat="1" x14ac:dyDescent="0.3">
      <c r="B7991" s="15" t="str">
        <f>IF(A7991="","",VLOOKUP(A7991,Tabulka3[[Číslo smlouvy   u pravidelné činnosti]:[Příjmení]],3,0))</f>
        <v/>
      </c>
      <c r="C7991" s="15" t="str">
        <f>IF(A7991="","",VLOOKUP(A7991,Tabulka3[[Číslo smlouvy   u pravidelné činnosti]:[Příjmení]],4,0))</f>
        <v/>
      </c>
      <c r="F7991" s="94"/>
      <c r="H7991" s="113"/>
      <c r="I7991" s="113"/>
      <c r="K7991" s="15"/>
      <c r="L7991" s="15"/>
      <c r="M7991" s="15">
        <f t="shared" si="372"/>
        <v>1</v>
      </c>
      <c r="N7991" s="15" t="str">
        <f t="shared" si="373"/>
        <v>-</v>
      </c>
      <c r="O7991" s="150">
        <f t="shared" si="374"/>
        <v>0</v>
      </c>
      <c r="P7991" s="15" t="str">
        <f>IF(COUNTIF('Personálie dobrovolníků '!U:X,N7991)&gt;0,"ANO","")</f>
        <v/>
      </c>
      <c r="Q7991" s="15"/>
    </row>
    <row r="7992" spans="2:17" s="25" customFormat="1" x14ac:dyDescent="0.3">
      <c r="B7992" s="15" t="str">
        <f>IF(A7992="","",VLOOKUP(A7992,Tabulka3[[Číslo smlouvy   u pravidelné činnosti]:[Příjmení]],3,0))</f>
        <v/>
      </c>
      <c r="C7992" s="15" t="str">
        <f>IF(A7992="","",VLOOKUP(A7992,Tabulka3[[Číslo smlouvy   u pravidelné činnosti]:[Příjmení]],4,0))</f>
        <v/>
      </c>
      <c r="F7992" s="94"/>
      <c r="H7992" s="113"/>
      <c r="I7992" s="113"/>
      <c r="K7992" s="15"/>
      <c r="L7992" s="15"/>
      <c r="M7992" s="15">
        <f t="shared" si="372"/>
        <v>1</v>
      </c>
      <c r="N7992" s="15" t="str">
        <f t="shared" si="373"/>
        <v>-</v>
      </c>
      <c r="O7992" s="150">
        <f t="shared" si="374"/>
        <v>0</v>
      </c>
      <c r="P7992" s="15" t="str">
        <f>IF(COUNTIF('Personálie dobrovolníků '!U:X,N7992)&gt;0,"ANO","")</f>
        <v/>
      </c>
      <c r="Q7992" s="15"/>
    </row>
    <row r="7993" spans="2:17" s="25" customFormat="1" x14ac:dyDescent="0.3">
      <c r="B7993" s="15" t="str">
        <f>IF(A7993="","",VLOOKUP(A7993,Tabulka3[[Číslo smlouvy   u pravidelné činnosti]:[Příjmení]],3,0))</f>
        <v/>
      </c>
      <c r="C7993" s="15" t="str">
        <f>IF(A7993="","",VLOOKUP(A7993,Tabulka3[[Číslo smlouvy   u pravidelné činnosti]:[Příjmení]],4,0))</f>
        <v/>
      </c>
      <c r="F7993" s="94"/>
      <c r="H7993" s="113"/>
      <c r="I7993" s="113"/>
      <c r="K7993" s="15"/>
      <c r="L7993" s="15"/>
      <c r="M7993" s="15">
        <f t="shared" si="372"/>
        <v>1</v>
      </c>
      <c r="N7993" s="15" t="str">
        <f t="shared" si="373"/>
        <v>-</v>
      </c>
      <c r="O7993" s="150">
        <f t="shared" si="374"/>
        <v>0</v>
      </c>
      <c r="P7993" s="15" t="str">
        <f>IF(COUNTIF('Personálie dobrovolníků '!U:X,N7993)&gt;0,"ANO","")</f>
        <v/>
      </c>
      <c r="Q7993" s="15"/>
    </row>
    <row r="7994" spans="2:17" s="25" customFormat="1" x14ac:dyDescent="0.3">
      <c r="B7994" s="15" t="str">
        <f>IF(A7994="","",VLOOKUP(A7994,Tabulka3[[Číslo smlouvy   u pravidelné činnosti]:[Příjmení]],3,0))</f>
        <v/>
      </c>
      <c r="C7994" s="15" t="str">
        <f>IF(A7994="","",VLOOKUP(A7994,Tabulka3[[Číslo smlouvy   u pravidelné činnosti]:[Příjmení]],4,0))</f>
        <v/>
      </c>
      <c r="F7994" s="94"/>
      <c r="H7994" s="113"/>
      <c r="I7994" s="113"/>
      <c r="K7994" s="15"/>
      <c r="L7994" s="15"/>
      <c r="M7994" s="15">
        <f t="shared" si="372"/>
        <v>1</v>
      </c>
      <c r="N7994" s="15" t="str">
        <f t="shared" si="373"/>
        <v>-</v>
      </c>
      <c r="O7994" s="150">
        <f t="shared" si="374"/>
        <v>0</v>
      </c>
      <c r="P7994" s="15" t="str">
        <f>IF(COUNTIF('Personálie dobrovolníků '!U:X,N7994)&gt;0,"ANO","")</f>
        <v/>
      </c>
      <c r="Q7994" s="15"/>
    </row>
    <row r="7995" spans="2:17" s="25" customFormat="1" x14ac:dyDescent="0.3">
      <c r="B7995" s="15" t="str">
        <f>IF(A7995="","",VLOOKUP(A7995,Tabulka3[[Číslo smlouvy   u pravidelné činnosti]:[Příjmení]],3,0))</f>
        <v/>
      </c>
      <c r="C7995" s="15" t="str">
        <f>IF(A7995="","",VLOOKUP(A7995,Tabulka3[[Číslo smlouvy   u pravidelné činnosti]:[Příjmení]],4,0))</f>
        <v/>
      </c>
      <c r="F7995" s="94"/>
      <c r="H7995" s="113"/>
      <c r="I7995" s="113"/>
      <c r="K7995" s="15"/>
      <c r="L7995" s="15"/>
      <c r="M7995" s="15">
        <f t="shared" si="372"/>
        <v>1</v>
      </c>
      <c r="N7995" s="15" t="str">
        <f t="shared" si="373"/>
        <v>-</v>
      </c>
      <c r="O7995" s="150">
        <f t="shared" si="374"/>
        <v>0</v>
      </c>
      <c r="P7995" s="15" t="str">
        <f>IF(COUNTIF('Personálie dobrovolníků '!U:X,N7995)&gt;0,"ANO","")</f>
        <v/>
      </c>
      <c r="Q7995" s="15"/>
    </row>
    <row r="7996" spans="2:17" s="25" customFormat="1" x14ac:dyDescent="0.3">
      <c r="B7996" s="15" t="str">
        <f>IF(A7996="","",VLOOKUP(A7996,Tabulka3[[Číslo smlouvy   u pravidelné činnosti]:[Příjmení]],3,0))</f>
        <v/>
      </c>
      <c r="C7996" s="15" t="str">
        <f>IF(A7996="","",VLOOKUP(A7996,Tabulka3[[Číslo smlouvy   u pravidelné činnosti]:[Příjmení]],4,0))</f>
        <v/>
      </c>
      <c r="F7996" s="94"/>
      <c r="H7996" s="113"/>
      <c r="I7996" s="113"/>
      <c r="K7996" s="15"/>
      <c r="L7996" s="15"/>
      <c r="M7996" s="15">
        <f t="shared" si="372"/>
        <v>1</v>
      </c>
      <c r="N7996" s="15" t="str">
        <f t="shared" si="373"/>
        <v>-</v>
      </c>
      <c r="O7996" s="150">
        <f t="shared" si="374"/>
        <v>0</v>
      </c>
      <c r="P7996" s="15" t="str">
        <f>IF(COUNTIF('Personálie dobrovolníků '!U:X,N7996)&gt;0,"ANO","")</f>
        <v/>
      </c>
      <c r="Q7996" s="15"/>
    </row>
    <row r="7997" spans="2:17" s="25" customFormat="1" x14ac:dyDescent="0.3">
      <c r="B7997" s="15" t="str">
        <f>IF(A7997="","",VLOOKUP(A7997,Tabulka3[[Číslo smlouvy   u pravidelné činnosti]:[Příjmení]],3,0))</f>
        <v/>
      </c>
      <c r="C7997" s="15" t="str">
        <f>IF(A7997="","",VLOOKUP(A7997,Tabulka3[[Číslo smlouvy   u pravidelné činnosti]:[Příjmení]],4,0))</f>
        <v/>
      </c>
      <c r="F7997" s="94"/>
      <c r="H7997" s="113"/>
      <c r="I7997" s="113"/>
      <c r="K7997" s="15"/>
      <c r="L7997" s="15"/>
      <c r="M7997" s="15">
        <f t="shared" si="372"/>
        <v>1</v>
      </c>
      <c r="N7997" s="15" t="str">
        <f t="shared" si="373"/>
        <v>-</v>
      </c>
      <c r="O7997" s="150">
        <f t="shared" si="374"/>
        <v>0</v>
      </c>
      <c r="P7997" s="15" t="str">
        <f>IF(COUNTIF('Personálie dobrovolníků '!U:X,N7997)&gt;0,"ANO","")</f>
        <v/>
      </c>
      <c r="Q7997" s="15"/>
    </row>
    <row r="7998" spans="2:17" s="25" customFormat="1" x14ac:dyDescent="0.3">
      <c r="B7998" s="15" t="str">
        <f>IF(A7998="","",VLOOKUP(A7998,Tabulka3[[Číslo smlouvy   u pravidelné činnosti]:[Příjmení]],3,0))</f>
        <v/>
      </c>
      <c r="C7998" s="15" t="str">
        <f>IF(A7998="","",VLOOKUP(A7998,Tabulka3[[Číslo smlouvy   u pravidelné činnosti]:[Příjmení]],4,0))</f>
        <v/>
      </c>
      <c r="F7998" s="94"/>
      <c r="H7998" s="113"/>
      <c r="I7998" s="113"/>
      <c r="K7998" s="15"/>
      <c r="L7998" s="15"/>
      <c r="M7998" s="15">
        <f t="shared" si="372"/>
        <v>1</v>
      </c>
      <c r="N7998" s="15" t="str">
        <f t="shared" si="373"/>
        <v>-</v>
      </c>
      <c r="O7998" s="150">
        <f t="shared" si="374"/>
        <v>0</v>
      </c>
      <c r="P7998" s="15" t="str">
        <f>IF(COUNTIF('Personálie dobrovolníků '!U:X,N7998)&gt;0,"ANO","")</f>
        <v/>
      </c>
      <c r="Q7998" s="15"/>
    </row>
    <row r="7999" spans="2:17" s="25" customFormat="1" x14ac:dyDescent="0.3">
      <c r="B7999" s="15" t="str">
        <f>IF(A7999="","",VLOOKUP(A7999,Tabulka3[[Číslo smlouvy   u pravidelné činnosti]:[Příjmení]],3,0))</f>
        <v/>
      </c>
      <c r="C7999" s="15" t="str">
        <f>IF(A7999="","",VLOOKUP(A7999,Tabulka3[[Číslo smlouvy   u pravidelné činnosti]:[Příjmení]],4,0))</f>
        <v/>
      </c>
      <c r="F7999" s="94"/>
      <c r="H7999" s="113"/>
      <c r="I7999" s="113"/>
      <c r="K7999" s="15"/>
      <c r="L7999" s="15"/>
      <c r="M7999" s="15">
        <f t="shared" si="372"/>
        <v>1</v>
      </c>
      <c r="N7999" s="15" t="str">
        <f t="shared" si="373"/>
        <v>-</v>
      </c>
      <c r="O7999" s="150">
        <f t="shared" si="374"/>
        <v>0</v>
      </c>
      <c r="P7999" s="15" t="str">
        <f>IF(COUNTIF('Personálie dobrovolníků '!U:X,N7999)&gt;0,"ANO","")</f>
        <v/>
      </c>
      <c r="Q7999" s="15"/>
    </row>
    <row r="8000" spans="2:17" s="25" customFormat="1" x14ac:dyDescent="0.3">
      <c r="B8000" s="15" t="str">
        <f>IF(A8000="","",VLOOKUP(A8000,Tabulka3[[Číslo smlouvy   u pravidelné činnosti]:[Příjmení]],3,0))</f>
        <v/>
      </c>
      <c r="C8000" s="15" t="str">
        <f>IF(A8000="","",VLOOKUP(A8000,Tabulka3[[Číslo smlouvy   u pravidelné činnosti]:[Příjmení]],4,0))</f>
        <v/>
      </c>
      <c r="F8000" s="94"/>
      <c r="H8000" s="113"/>
      <c r="I8000" s="113"/>
      <c r="K8000" s="15"/>
      <c r="L8000" s="15"/>
      <c r="M8000" s="15">
        <f t="shared" si="372"/>
        <v>1</v>
      </c>
      <c r="N8000" s="15" t="str">
        <f t="shared" si="373"/>
        <v>-</v>
      </c>
      <c r="O8000" s="150">
        <f t="shared" si="374"/>
        <v>0</v>
      </c>
      <c r="P8000" s="15" t="str">
        <f>IF(COUNTIF('Personálie dobrovolníků '!U:X,N8000)&gt;0,"ANO","")</f>
        <v/>
      </c>
      <c r="Q8000" s="15"/>
    </row>
    <row r="8001" spans="2:17" s="25" customFormat="1" x14ac:dyDescent="0.3">
      <c r="B8001" s="15" t="str">
        <f>IF(A8001="","",VLOOKUP(A8001,Tabulka3[[Číslo smlouvy   u pravidelné činnosti]:[Příjmení]],3,0))</f>
        <v/>
      </c>
      <c r="C8001" s="15" t="str">
        <f>IF(A8001="","",VLOOKUP(A8001,Tabulka3[[Číslo smlouvy   u pravidelné činnosti]:[Příjmení]],4,0))</f>
        <v/>
      </c>
      <c r="F8001" s="94"/>
      <c r="H8001" s="113"/>
      <c r="I8001" s="113"/>
      <c r="K8001" s="15"/>
      <c r="L8001" s="15"/>
      <c r="M8001" s="15">
        <f t="shared" si="372"/>
        <v>1</v>
      </c>
      <c r="N8001" s="15" t="str">
        <f t="shared" si="373"/>
        <v>-</v>
      </c>
      <c r="O8001" s="150">
        <f t="shared" si="374"/>
        <v>0</v>
      </c>
      <c r="P8001" s="15" t="str">
        <f>IF(COUNTIF('Personálie dobrovolníků '!U:X,N8001)&gt;0,"ANO","")</f>
        <v/>
      </c>
      <c r="Q8001" s="15"/>
    </row>
    <row r="8002" spans="2:17" s="25" customFormat="1" x14ac:dyDescent="0.3">
      <c r="B8002" s="15" t="str">
        <f>IF(A8002="","",VLOOKUP(A8002,Tabulka3[[Číslo smlouvy   u pravidelné činnosti]:[Příjmení]],3,0))</f>
        <v/>
      </c>
      <c r="C8002" s="15" t="str">
        <f>IF(A8002="","",VLOOKUP(A8002,Tabulka3[[Číslo smlouvy   u pravidelné činnosti]:[Příjmení]],4,0))</f>
        <v/>
      </c>
      <c r="F8002" s="94"/>
      <c r="H8002" s="113"/>
      <c r="I8002" s="113"/>
      <c r="K8002" s="15"/>
      <c r="L8002" s="15"/>
      <c r="M8002" s="15">
        <f t="shared" si="372"/>
        <v>1</v>
      </c>
      <c r="N8002" s="15" t="str">
        <f t="shared" si="373"/>
        <v>-</v>
      </c>
      <c r="O8002" s="150">
        <f t="shared" si="374"/>
        <v>0</v>
      </c>
      <c r="P8002" s="15" t="str">
        <f>IF(COUNTIF('Personálie dobrovolníků '!U:X,N8002)&gt;0,"ANO","")</f>
        <v/>
      </c>
      <c r="Q8002" s="15"/>
    </row>
    <row r="8003" spans="2:17" s="25" customFormat="1" x14ac:dyDescent="0.3">
      <c r="B8003" s="15" t="str">
        <f>IF(A8003="","",VLOOKUP(A8003,Tabulka3[[Číslo smlouvy   u pravidelné činnosti]:[Příjmení]],3,0))</f>
        <v/>
      </c>
      <c r="C8003" s="15" t="str">
        <f>IF(A8003="","",VLOOKUP(A8003,Tabulka3[[Číslo smlouvy   u pravidelné činnosti]:[Příjmení]],4,0))</f>
        <v/>
      </c>
      <c r="F8003" s="94"/>
      <c r="H8003" s="113"/>
      <c r="I8003" s="113"/>
      <c r="K8003" s="15"/>
      <c r="L8003" s="15"/>
      <c r="M8003" s="15">
        <f t="shared" si="372"/>
        <v>1</v>
      </c>
      <c r="N8003" s="15" t="str">
        <f t="shared" si="373"/>
        <v>-</v>
      </c>
      <c r="O8003" s="150">
        <f t="shared" si="374"/>
        <v>0</v>
      </c>
      <c r="P8003" s="15" t="str">
        <f>IF(COUNTIF('Personálie dobrovolníků '!U:X,N8003)&gt;0,"ANO","")</f>
        <v/>
      </c>
      <c r="Q8003" s="15"/>
    </row>
    <row r="8004" spans="2:17" s="25" customFormat="1" x14ac:dyDescent="0.3">
      <c r="B8004" s="15" t="str">
        <f>IF(A8004="","",VLOOKUP(A8004,Tabulka3[[Číslo smlouvy   u pravidelné činnosti]:[Příjmení]],3,0))</f>
        <v/>
      </c>
      <c r="C8004" s="15" t="str">
        <f>IF(A8004="","",VLOOKUP(A8004,Tabulka3[[Číslo smlouvy   u pravidelné činnosti]:[Příjmení]],4,0))</f>
        <v/>
      </c>
      <c r="F8004" s="94"/>
      <c r="H8004" s="113"/>
      <c r="I8004" s="113"/>
      <c r="K8004" s="15"/>
      <c r="L8004" s="15"/>
      <c r="M8004" s="15">
        <f t="shared" ref="M8004:M8067" si="375">IF(OR(
   AND($H8004=$K$12, $I8004=$L$4),
   AND($H8004=$K$12, $I8004=$L$5),
   AND($H8004=$K$12, $I8004=$L$6),
   AND($H8004=$K$12, $I8004=$L$7),
   AND($H8004=$K$11, $I8004=$L$4),
   AND($H8004=$K$11, $I8004=$L$5),
   AND($H8004=$K$11, $I8004=$L$6),
   AND($H8004=$K$11, $I8004=$L$7),
   AND($H8004=$K$5, $I8004=$L$5),
   AND($H8004=$K$6, $I8004=$L$4),
   AND($H8004=$K$6, $I8004=$L$5),
   AND($H8004=$K$6, $I8004=$L$7),
   AND($H8004=$K$4, $I8004=$L$6),
), 0, 1)</f>
        <v>1</v>
      </c>
      <c r="N8004" s="15" t="str">
        <f t="shared" ref="N8004:N8067" si="376">A8004 &amp; "-" &amp; J8004</f>
        <v>-</v>
      </c>
      <c r="O8004" s="150">
        <f t="shared" ref="O8004:O8067" si="377">IF(AND(M8004&lt;&gt;0, P8004="ANO"), 1, 0)</f>
        <v>0</v>
      </c>
      <c r="P8004" s="15" t="str">
        <f>IF(COUNTIF('Personálie dobrovolníků '!U:X,N8004)&gt;0,"ANO","")</f>
        <v/>
      </c>
      <c r="Q8004" s="15"/>
    </row>
    <row r="8005" spans="2:17" s="25" customFormat="1" x14ac:dyDescent="0.3">
      <c r="B8005" s="15" t="str">
        <f>IF(A8005="","",VLOOKUP(A8005,Tabulka3[[Číslo smlouvy   u pravidelné činnosti]:[Příjmení]],3,0))</f>
        <v/>
      </c>
      <c r="C8005" s="15" t="str">
        <f>IF(A8005="","",VLOOKUP(A8005,Tabulka3[[Číslo smlouvy   u pravidelné činnosti]:[Příjmení]],4,0))</f>
        <v/>
      </c>
      <c r="F8005" s="94"/>
      <c r="H8005" s="113"/>
      <c r="I8005" s="113"/>
      <c r="K8005" s="15"/>
      <c r="L8005" s="15"/>
      <c r="M8005" s="15">
        <f t="shared" si="375"/>
        <v>1</v>
      </c>
      <c r="N8005" s="15" t="str">
        <f t="shared" si="376"/>
        <v>-</v>
      </c>
      <c r="O8005" s="150">
        <f t="shared" si="377"/>
        <v>0</v>
      </c>
      <c r="P8005" s="15" t="str">
        <f>IF(COUNTIF('Personálie dobrovolníků '!U:X,N8005)&gt;0,"ANO","")</f>
        <v/>
      </c>
      <c r="Q8005" s="15"/>
    </row>
    <row r="8006" spans="2:17" s="25" customFormat="1" x14ac:dyDescent="0.3">
      <c r="B8006" s="15" t="str">
        <f>IF(A8006="","",VLOOKUP(A8006,Tabulka3[[Číslo smlouvy   u pravidelné činnosti]:[Příjmení]],3,0))</f>
        <v/>
      </c>
      <c r="C8006" s="15" t="str">
        <f>IF(A8006="","",VLOOKUP(A8006,Tabulka3[[Číslo smlouvy   u pravidelné činnosti]:[Příjmení]],4,0))</f>
        <v/>
      </c>
      <c r="F8006" s="94"/>
      <c r="H8006" s="113"/>
      <c r="I8006" s="113"/>
      <c r="K8006" s="15"/>
      <c r="L8006" s="15"/>
      <c r="M8006" s="15">
        <f t="shared" si="375"/>
        <v>1</v>
      </c>
      <c r="N8006" s="15" t="str">
        <f t="shared" si="376"/>
        <v>-</v>
      </c>
      <c r="O8006" s="150">
        <f t="shared" si="377"/>
        <v>0</v>
      </c>
      <c r="P8006" s="15" t="str">
        <f>IF(COUNTIF('Personálie dobrovolníků '!U:X,N8006)&gt;0,"ANO","")</f>
        <v/>
      </c>
      <c r="Q8006" s="15"/>
    </row>
    <row r="8007" spans="2:17" s="25" customFormat="1" x14ac:dyDescent="0.3">
      <c r="B8007" s="15" t="str">
        <f>IF(A8007="","",VLOOKUP(A8007,Tabulka3[[Číslo smlouvy   u pravidelné činnosti]:[Příjmení]],3,0))</f>
        <v/>
      </c>
      <c r="C8007" s="15" t="str">
        <f>IF(A8007="","",VLOOKUP(A8007,Tabulka3[[Číslo smlouvy   u pravidelné činnosti]:[Příjmení]],4,0))</f>
        <v/>
      </c>
      <c r="F8007" s="94"/>
      <c r="H8007" s="113"/>
      <c r="I8007" s="113"/>
      <c r="K8007" s="15"/>
      <c r="L8007" s="15"/>
      <c r="M8007" s="15">
        <f t="shared" si="375"/>
        <v>1</v>
      </c>
      <c r="N8007" s="15" t="str">
        <f t="shared" si="376"/>
        <v>-</v>
      </c>
      <c r="O8007" s="150">
        <f t="shared" si="377"/>
        <v>0</v>
      </c>
      <c r="P8007" s="15" t="str">
        <f>IF(COUNTIF('Personálie dobrovolníků '!U:X,N8007)&gt;0,"ANO","")</f>
        <v/>
      </c>
      <c r="Q8007" s="15"/>
    </row>
    <row r="8008" spans="2:17" s="25" customFormat="1" x14ac:dyDescent="0.3">
      <c r="B8008" s="15" t="str">
        <f>IF(A8008="","",VLOOKUP(A8008,Tabulka3[[Číslo smlouvy   u pravidelné činnosti]:[Příjmení]],3,0))</f>
        <v/>
      </c>
      <c r="C8008" s="15" t="str">
        <f>IF(A8008="","",VLOOKUP(A8008,Tabulka3[[Číslo smlouvy   u pravidelné činnosti]:[Příjmení]],4,0))</f>
        <v/>
      </c>
      <c r="F8008" s="94"/>
      <c r="H8008" s="113"/>
      <c r="I8008" s="113"/>
      <c r="K8008" s="15"/>
      <c r="L8008" s="15"/>
      <c r="M8008" s="15">
        <f t="shared" si="375"/>
        <v>1</v>
      </c>
      <c r="N8008" s="15" t="str">
        <f t="shared" si="376"/>
        <v>-</v>
      </c>
      <c r="O8008" s="150">
        <f t="shared" si="377"/>
        <v>0</v>
      </c>
      <c r="P8008" s="15" t="str">
        <f>IF(COUNTIF('Personálie dobrovolníků '!U:X,N8008)&gt;0,"ANO","")</f>
        <v/>
      </c>
      <c r="Q8008" s="15"/>
    </row>
    <row r="8009" spans="2:17" s="25" customFormat="1" x14ac:dyDescent="0.3">
      <c r="B8009" s="15" t="str">
        <f>IF(A8009="","",VLOOKUP(A8009,Tabulka3[[Číslo smlouvy   u pravidelné činnosti]:[Příjmení]],3,0))</f>
        <v/>
      </c>
      <c r="C8009" s="15" t="str">
        <f>IF(A8009="","",VLOOKUP(A8009,Tabulka3[[Číslo smlouvy   u pravidelné činnosti]:[Příjmení]],4,0))</f>
        <v/>
      </c>
      <c r="F8009" s="94"/>
      <c r="H8009" s="113"/>
      <c r="I8009" s="113"/>
      <c r="K8009" s="15"/>
      <c r="L8009" s="15"/>
      <c r="M8009" s="15">
        <f t="shared" si="375"/>
        <v>1</v>
      </c>
      <c r="N8009" s="15" t="str">
        <f t="shared" si="376"/>
        <v>-</v>
      </c>
      <c r="O8009" s="150">
        <f t="shared" si="377"/>
        <v>0</v>
      </c>
      <c r="P8009" s="15" t="str">
        <f>IF(COUNTIF('Personálie dobrovolníků '!U:X,N8009)&gt;0,"ANO","")</f>
        <v/>
      </c>
      <c r="Q8009" s="15"/>
    </row>
    <row r="8010" spans="2:17" s="25" customFormat="1" x14ac:dyDescent="0.3">
      <c r="B8010" s="15" t="str">
        <f>IF(A8010="","",VLOOKUP(A8010,Tabulka3[[Číslo smlouvy   u pravidelné činnosti]:[Příjmení]],3,0))</f>
        <v/>
      </c>
      <c r="C8010" s="15" t="str">
        <f>IF(A8010="","",VLOOKUP(A8010,Tabulka3[[Číslo smlouvy   u pravidelné činnosti]:[Příjmení]],4,0))</f>
        <v/>
      </c>
      <c r="F8010" s="94"/>
      <c r="H8010" s="113"/>
      <c r="I8010" s="113"/>
      <c r="K8010" s="15"/>
      <c r="L8010" s="15"/>
      <c r="M8010" s="15">
        <f t="shared" si="375"/>
        <v>1</v>
      </c>
      <c r="N8010" s="15" t="str">
        <f t="shared" si="376"/>
        <v>-</v>
      </c>
      <c r="O8010" s="150">
        <f t="shared" si="377"/>
        <v>0</v>
      </c>
      <c r="P8010" s="15" t="str">
        <f>IF(COUNTIF('Personálie dobrovolníků '!U:X,N8010)&gt;0,"ANO","")</f>
        <v/>
      </c>
      <c r="Q8010" s="15"/>
    </row>
    <row r="8011" spans="2:17" s="25" customFormat="1" x14ac:dyDescent="0.3">
      <c r="B8011" s="15" t="str">
        <f>IF(A8011="","",VLOOKUP(A8011,Tabulka3[[Číslo smlouvy   u pravidelné činnosti]:[Příjmení]],3,0))</f>
        <v/>
      </c>
      <c r="C8011" s="15" t="str">
        <f>IF(A8011="","",VLOOKUP(A8011,Tabulka3[[Číslo smlouvy   u pravidelné činnosti]:[Příjmení]],4,0))</f>
        <v/>
      </c>
      <c r="F8011" s="94"/>
      <c r="H8011" s="113"/>
      <c r="I8011" s="113"/>
      <c r="K8011" s="15"/>
      <c r="L8011" s="15"/>
      <c r="M8011" s="15">
        <f t="shared" si="375"/>
        <v>1</v>
      </c>
      <c r="N8011" s="15" t="str">
        <f t="shared" si="376"/>
        <v>-</v>
      </c>
      <c r="O8011" s="150">
        <f t="shared" si="377"/>
        <v>0</v>
      </c>
      <c r="P8011" s="15" t="str">
        <f>IF(COUNTIF('Personálie dobrovolníků '!U:X,N8011)&gt;0,"ANO","")</f>
        <v/>
      </c>
      <c r="Q8011" s="15"/>
    </row>
    <row r="8012" spans="2:17" s="25" customFormat="1" x14ac:dyDescent="0.3">
      <c r="B8012" s="15" t="str">
        <f>IF(A8012="","",VLOOKUP(A8012,Tabulka3[[Číslo smlouvy   u pravidelné činnosti]:[Příjmení]],3,0))</f>
        <v/>
      </c>
      <c r="C8012" s="15" t="str">
        <f>IF(A8012="","",VLOOKUP(A8012,Tabulka3[[Číslo smlouvy   u pravidelné činnosti]:[Příjmení]],4,0))</f>
        <v/>
      </c>
      <c r="F8012" s="94"/>
      <c r="H8012" s="113"/>
      <c r="I8012" s="113"/>
      <c r="K8012" s="15"/>
      <c r="L8012" s="15"/>
      <c r="M8012" s="15">
        <f t="shared" si="375"/>
        <v>1</v>
      </c>
      <c r="N8012" s="15" t="str">
        <f t="shared" si="376"/>
        <v>-</v>
      </c>
      <c r="O8012" s="150">
        <f t="shared" si="377"/>
        <v>0</v>
      </c>
      <c r="P8012" s="15" t="str">
        <f>IF(COUNTIF('Personálie dobrovolníků '!U:X,N8012)&gt;0,"ANO","")</f>
        <v/>
      </c>
      <c r="Q8012" s="15"/>
    </row>
    <row r="8013" spans="2:17" s="25" customFormat="1" x14ac:dyDescent="0.3">
      <c r="B8013" s="15" t="str">
        <f>IF(A8013="","",VLOOKUP(A8013,Tabulka3[[Číslo smlouvy   u pravidelné činnosti]:[Příjmení]],3,0))</f>
        <v/>
      </c>
      <c r="C8013" s="15" t="str">
        <f>IF(A8013="","",VLOOKUP(A8013,Tabulka3[[Číslo smlouvy   u pravidelné činnosti]:[Příjmení]],4,0))</f>
        <v/>
      </c>
      <c r="F8013" s="94"/>
      <c r="H8013" s="113"/>
      <c r="I8013" s="113"/>
      <c r="K8013" s="15"/>
      <c r="L8013" s="15"/>
      <c r="M8013" s="15">
        <f t="shared" si="375"/>
        <v>1</v>
      </c>
      <c r="N8013" s="15" t="str">
        <f t="shared" si="376"/>
        <v>-</v>
      </c>
      <c r="O8013" s="150">
        <f t="shared" si="377"/>
        <v>0</v>
      </c>
      <c r="P8013" s="15" t="str">
        <f>IF(COUNTIF('Personálie dobrovolníků '!U:X,N8013)&gt;0,"ANO","")</f>
        <v/>
      </c>
      <c r="Q8013" s="15"/>
    </row>
    <row r="8014" spans="2:17" s="25" customFormat="1" x14ac:dyDescent="0.3">
      <c r="B8014" s="15" t="str">
        <f>IF(A8014="","",VLOOKUP(A8014,Tabulka3[[Číslo smlouvy   u pravidelné činnosti]:[Příjmení]],3,0))</f>
        <v/>
      </c>
      <c r="C8014" s="15" t="str">
        <f>IF(A8014="","",VLOOKUP(A8014,Tabulka3[[Číslo smlouvy   u pravidelné činnosti]:[Příjmení]],4,0))</f>
        <v/>
      </c>
      <c r="F8014" s="94"/>
      <c r="H8014" s="113"/>
      <c r="I8014" s="113"/>
      <c r="K8014" s="15"/>
      <c r="L8014" s="15"/>
      <c r="M8014" s="15">
        <f t="shared" si="375"/>
        <v>1</v>
      </c>
      <c r="N8014" s="15" t="str">
        <f t="shared" si="376"/>
        <v>-</v>
      </c>
      <c r="O8014" s="150">
        <f t="shared" si="377"/>
        <v>0</v>
      </c>
      <c r="P8014" s="15" t="str">
        <f>IF(COUNTIF('Personálie dobrovolníků '!U:X,N8014)&gt;0,"ANO","")</f>
        <v/>
      </c>
      <c r="Q8014" s="15"/>
    </row>
    <row r="8015" spans="2:17" s="25" customFormat="1" x14ac:dyDescent="0.3">
      <c r="B8015" s="15" t="str">
        <f>IF(A8015="","",VLOOKUP(A8015,Tabulka3[[Číslo smlouvy   u pravidelné činnosti]:[Příjmení]],3,0))</f>
        <v/>
      </c>
      <c r="C8015" s="15" t="str">
        <f>IF(A8015="","",VLOOKUP(A8015,Tabulka3[[Číslo smlouvy   u pravidelné činnosti]:[Příjmení]],4,0))</f>
        <v/>
      </c>
      <c r="F8015" s="94"/>
      <c r="H8015" s="113"/>
      <c r="I8015" s="113"/>
      <c r="K8015" s="15"/>
      <c r="L8015" s="15"/>
      <c r="M8015" s="15">
        <f t="shared" si="375"/>
        <v>1</v>
      </c>
      <c r="N8015" s="15" t="str">
        <f t="shared" si="376"/>
        <v>-</v>
      </c>
      <c r="O8015" s="150">
        <f t="shared" si="377"/>
        <v>0</v>
      </c>
      <c r="P8015" s="15" t="str">
        <f>IF(COUNTIF('Personálie dobrovolníků '!U:X,N8015)&gt;0,"ANO","")</f>
        <v/>
      </c>
      <c r="Q8015" s="15"/>
    </row>
    <row r="8016" spans="2:17" s="25" customFormat="1" x14ac:dyDescent="0.3">
      <c r="B8016" s="15" t="str">
        <f>IF(A8016="","",VLOOKUP(A8016,Tabulka3[[Číslo smlouvy   u pravidelné činnosti]:[Příjmení]],3,0))</f>
        <v/>
      </c>
      <c r="C8016" s="15" t="str">
        <f>IF(A8016="","",VLOOKUP(A8016,Tabulka3[[Číslo smlouvy   u pravidelné činnosti]:[Příjmení]],4,0))</f>
        <v/>
      </c>
      <c r="F8016" s="94"/>
      <c r="H8016" s="113"/>
      <c r="I8016" s="113"/>
      <c r="K8016" s="15"/>
      <c r="L8016" s="15"/>
      <c r="M8016" s="15">
        <f t="shared" si="375"/>
        <v>1</v>
      </c>
      <c r="N8016" s="15" t="str">
        <f t="shared" si="376"/>
        <v>-</v>
      </c>
      <c r="O8016" s="150">
        <f t="shared" si="377"/>
        <v>0</v>
      </c>
      <c r="P8016" s="15" t="str">
        <f>IF(COUNTIF('Personálie dobrovolníků '!U:X,N8016)&gt;0,"ANO","")</f>
        <v/>
      </c>
      <c r="Q8016" s="15"/>
    </row>
    <row r="8017" spans="2:17" s="25" customFormat="1" x14ac:dyDescent="0.3">
      <c r="B8017" s="15" t="str">
        <f>IF(A8017="","",VLOOKUP(A8017,Tabulka3[[Číslo smlouvy   u pravidelné činnosti]:[Příjmení]],3,0))</f>
        <v/>
      </c>
      <c r="C8017" s="15" t="str">
        <f>IF(A8017="","",VLOOKUP(A8017,Tabulka3[[Číslo smlouvy   u pravidelné činnosti]:[Příjmení]],4,0))</f>
        <v/>
      </c>
      <c r="F8017" s="94"/>
      <c r="H8017" s="113"/>
      <c r="I8017" s="113"/>
      <c r="K8017" s="15"/>
      <c r="L8017" s="15"/>
      <c r="M8017" s="15">
        <f t="shared" si="375"/>
        <v>1</v>
      </c>
      <c r="N8017" s="15" t="str">
        <f t="shared" si="376"/>
        <v>-</v>
      </c>
      <c r="O8017" s="150">
        <f t="shared" si="377"/>
        <v>0</v>
      </c>
      <c r="P8017" s="15" t="str">
        <f>IF(COUNTIF('Personálie dobrovolníků '!U:X,N8017)&gt;0,"ANO","")</f>
        <v/>
      </c>
      <c r="Q8017" s="15"/>
    </row>
    <row r="8018" spans="2:17" s="25" customFormat="1" x14ac:dyDescent="0.3">
      <c r="B8018" s="15" t="str">
        <f>IF(A8018="","",VLOOKUP(A8018,Tabulka3[[Číslo smlouvy   u pravidelné činnosti]:[Příjmení]],3,0))</f>
        <v/>
      </c>
      <c r="C8018" s="15" t="str">
        <f>IF(A8018="","",VLOOKUP(A8018,Tabulka3[[Číslo smlouvy   u pravidelné činnosti]:[Příjmení]],4,0))</f>
        <v/>
      </c>
      <c r="F8018" s="94"/>
      <c r="H8018" s="113"/>
      <c r="I8018" s="113"/>
      <c r="K8018" s="15"/>
      <c r="L8018" s="15"/>
      <c r="M8018" s="15">
        <f t="shared" si="375"/>
        <v>1</v>
      </c>
      <c r="N8018" s="15" t="str">
        <f t="shared" si="376"/>
        <v>-</v>
      </c>
      <c r="O8018" s="150">
        <f t="shared" si="377"/>
        <v>0</v>
      </c>
      <c r="P8018" s="15" t="str">
        <f>IF(COUNTIF('Personálie dobrovolníků '!U:X,N8018)&gt;0,"ANO","")</f>
        <v/>
      </c>
      <c r="Q8018" s="15"/>
    </row>
    <row r="8019" spans="2:17" s="25" customFormat="1" x14ac:dyDescent="0.3">
      <c r="B8019" s="15" t="str">
        <f>IF(A8019="","",VLOOKUP(A8019,Tabulka3[[Číslo smlouvy   u pravidelné činnosti]:[Příjmení]],3,0))</f>
        <v/>
      </c>
      <c r="C8019" s="15" t="str">
        <f>IF(A8019="","",VLOOKUP(A8019,Tabulka3[[Číslo smlouvy   u pravidelné činnosti]:[Příjmení]],4,0))</f>
        <v/>
      </c>
      <c r="F8019" s="94"/>
      <c r="H8019" s="113"/>
      <c r="I8019" s="113"/>
      <c r="K8019" s="15"/>
      <c r="L8019" s="15"/>
      <c r="M8019" s="15">
        <f t="shared" si="375"/>
        <v>1</v>
      </c>
      <c r="N8019" s="15" t="str">
        <f t="shared" si="376"/>
        <v>-</v>
      </c>
      <c r="O8019" s="150">
        <f t="shared" si="377"/>
        <v>0</v>
      </c>
      <c r="P8019" s="15" t="str">
        <f>IF(COUNTIF('Personálie dobrovolníků '!U:X,N8019)&gt;0,"ANO","")</f>
        <v/>
      </c>
      <c r="Q8019" s="15"/>
    </row>
    <row r="8020" spans="2:17" s="25" customFormat="1" x14ac:dyDescent="0.3">
      <c r="B8020" s="15" t="str">
        <f>IF(A8020="","",VLOOKUP(A8020,Tabulka3[[Číslo smlouvy   u pravidelné činnosti]:[Příjmení]],3,0))</f>
        <v/>
      </c>
      <c r="C8020" s="15" t="str">
        <f>IF(A8020="","",VLOOKUP(A8020,Tabulka3[[Číslo smlouvy   u pravidelné činnosti]:[Příjmení]],4,0))</f>
        <v/>
      </c>
      <c r="F8020" s="94"/>
      <c r="H8020" s="113"/>
      <c r="I8020" s="113"/>
      <c r="K8020" s="15"/>
      <c r="L8020" s="15"/>
      <c r="M8020" s="15">
        <f t="shared" si="375"/>
        <v>1</v>
      </c>
      <c r="N8020" s="15" t="str">
        <f t="shared" si="376"/>
        <v>-</v>
      </c>
      <c r="O8020" s="150">
        <f t="shared" si="377"/>
        <v>0</v>
      </c>
      <c r="P8020" s="15" t="str">
        <f>IF(COUNTIF('Personálie dobrovolníků '!U:X,N8020)&gt;0,"ANO","")</f>
        <v/>
      </c>
      <c r="Q8020" s="15"/>
    </row>
    <row r="8021" spans="2:17" s="25" customFormat="1" x14ac:dyDescent="0.3">
      <c r="B8021" s="15" t="str">
        <f>IF(A8021="","",VLOOKUP(A8021,Tabulka3[[Číslo smlouvy   u pravidelné činnosti]:[Příjmení]],3,0))</f>
        <v/>
      </c>
      <c r="C8021" s="15" t="str">
        <f>IF(A8021="","",VLOOKUP(A8021,Tabulka3[[Číslo smlouvy   u pravidelné činnosti]:[Příjmení]],4,0))</f>
        <v/>
      </c>
      <c r="F8021" s="94"/>
      <c r="H8021" s="113"/>
      <c r="I8021" s="113"/>
      <c r="K8021" s="15"/>
      <c r="L8021" s="15"/>
      <c r="M8021" s="15">
        <f t="shared" si="375"/>
        <v>1</v>
      </c>
      <c r="N8021" s="15" t="str">
        <f t="shared" si="376"/>
        <v>-</v>
      </c>
      <c r="O8021" s="150">
        <f t="shared" si="377"/>
        <v>0</v>
      </c>
      <c r="P8021" s="15" t="str">
        <f>IF(COUNTIF('Personálie dobrovolníků '!U:X,N8021)&gt;0,"ANO","")</f>
        <v/>
      </c>
      <c r="Q8021" s="15"/>
    </row>
    <row r="8022" spans="2:17" s="25" customFormat="1" x14ac:dyDescent="0.3">
      <c r="B8022" s="15" t="str">
        <f>IF(A8022="","",VLOOKUP(A8022,Tabulka3[[Číslo smlouvy   u pravidelné činnosti]:[Příjmení]],3,0))</f>
        <v/>
      </c>
      <c r="C8022" s="15" t="str">
        <f>IF(A8022="","",VLOOKUP(A8022,Tabulka3[[Číslo smlouvy   u pravidelné činnosti]:[Příjmení]],4,0))</f>
        <v/>
      </c>
      <c r="F8022" s="94"/>
      <c r="H8022" s="113"/>
      <c r="I8022" s="113"/>
      <c r="K8022" s="15"/>
      <c r="L8022" s="15"/>
      <c r="M8022" s="15">
        <f t="shared" si="375"/>
        <v>1</v>
      </c>
      <c r="N8022" s="15" t="str">
        <f t="shared" si="376"/>
        <v>-</v>
      </c>
      <c r="O8022" s="150">
        <f t="shared" si="377"/>
        <v>0</v>
      </c>
      <c r="P8022" s="15" t="str">
        <f>IF(COUNTIF('Personálie dobrovolníků '!U:X,N8022)&gt;0,"ANO","")</f>
        <v/>
      </c>
      <c r="Q8022" s="15"/>
    </row>
    <row r="8023" spans="2:17" s="25" customFormat="1" x14ac:dyDescent="0.3">
      <c r="B8023" s="15" t="str">
        <f>IF(A8023="","",VLOOKUP(A8023,Tabulka3[[Číslo smlouvy   u pravidelné činnosti]:[Příjmení]],3,0))</f>
        <v/>
      </c>
      <c r="C8023" s="15" t="str">
        <f>IF(A8023="","",VLOOKUP(A8023,Tabulka3[[Číslo smlouvy   u pravidelné činnosti]:[Příjmení]],4,0))</f>
        <v/>
      </c>
      <c r="F8023" s="94"/>
      <c r="H8023" s="113"/>
      <c r="I8023" s="113"/>
      <c r="K8023" s="15"/>
      <c r="L8023" s="15"/>
      <c r="M8023" s="15">
        <f t="shared" si="375"/>
        <v>1</v>
      </c>
      <c r="N8023" s="15" t="str">
        <f t="shared" si="376"/>
        <v>-</v>
      </c>
      <c r="O8023" s="150">
        <f t="shared" si="377"/>
        <v>0</v>
      </c>
      <c r="P8023" s="15" t="str">
        <f>IF(COUNTIF('Personálie dobrovolníků '!U:X,N8023)&gt;0,"ANO","")</f>
        <v/>
      </c>
      <c r="Q8023" s="15"/>
    </row>
    <row r="8024" spans="2:17" s="25" customFormat="1" x14ac:dyDescent="0.3">
      <c r="B8024" s="15" t="str">
        <f>IF(A8024="","",VLOOKUP(A8024,Tabulka3[[Číslo smlouvy   u pravidelné činnosti]:[Příjmení]],3,0))</f>
        <v/>
      </c>
      <c r="C8024" s="15" t="str">
        <f>IF(A8024="","",VLOOKUP(A8024,Tabulka3[[Číslo smlouvy   u pravidelné činnosti]:[Příjmení]],4,0))</f>
        <v/>
      </c>
      <c r="F8024" s="94"/>
      <c r="H8024" s="113"/>
      <c r="I8024" s="113"/>
      <c r="K8024" s="15"/>
      <c r="L8024" s="15"/>
      <c r="M8024" s="15">
        <f t="shared" si="375"/>
        <v>1</v>
      </c>
      <c r="N8024" s="15" t="str">
        <f t="shared" si="376"/>
        <v>-</v>
      </c>
      <c r="O8024" s="150">
        <f t="shared" si="377"/>
        <v>0</v>
      </c>
      <c r="P8024" s="15" t="str">
        <f>IF(COUNTIF('Personálie dobrovolníků '!U:X,N8024)&gt;0,"ANO","")</f>
        <v/>
      </c>
      <c r="Q8024" s="15"/>
    </row>
    <row r="8025" spans="2:17" s="25" customFormat="1" x14ac:dyDescent="0.3">
      <c r="B8025" s="15" t="str">
        <f>IF(A8025="","",VLOOKUP(A8025,Tabulka3[[Číslo smlouvy   u pravidelné činnosti]:[Příjmení]],3,0))</f>
        <v/>
      </c>
      <c r="C8025" s="15" t="str">
        <f>IF(A8025="","",VLOOKUP(A8025,Tabulka3[[Číslo smlouvy   u pravidelné činnosti]:[Příjmení]],4,0))</f>
        <v/>
      </c>
      <c r="F8025" s="94"/>
      <c r="H8025" s="113"/>
      <c r="I8025" s="113"/>
      <c r="K8025" s="15"/>
      <c r="L8025" s="15"/>
      <c r="M8025" s="15">
        <f t="shared" si="375"/>
        <v>1</v>
      </c>
      <c r="N8025" s="15" t="str">
        <f t="shared" si="376"/>
        <v>-</v>
      </c>
      <c r="O8025" s="150">
        <f t="shared" si="377"/>
        <v>0</v>
      </c>
      <c r="P8025" s="15" t="str">
        <f>IF(COUNTIF('Personálie dobrovolníků '!U:X,N8025)&gt;0,"ANO","")</f>
        <v/>
      </c>
      <c r="Q8025" s="15"/>
    </row>
    <row r="8026" spans="2:17" s="25" customFormat="1" x14ac:dyDescent="0.3">
      <c r="B8026" s="15" t="str">
        <f>IF(A8026="","",VLOOKUP(A8026,Tabulka3[[Číslo smlouvy   u pravidelné činnosti]:[Příjmení]],3,0))</f>
        <v/>
      </c>
      <c r="C8026" s="15" t="str">
        <f>IF(A8026="","",VLOOKUP(A8026,Tabulka3[[Číslo smlouvy   u pravidelné činnosti]:[Příjmení]],4,0))</f>
        <v/>
      </c>
      <c r="F8026" s="94"/>
      <c r="H8026" s="113"/>
      <c r="I8026" s="113"/>
      <c r="K8026" s="15"/>
      <c r="L8026" s="15"/>
      <c r="M8026" s="15">
        <f t="shared" si="375"/>
        <v>1</v>
      </c>
      <c r="N8026" s="15" t="str">
        <f t="shared" si="376"/>
        <v>-</v>
      </c>
      <c r="O8026" s="150">
        <f t="shared" si="377"/>
        <v>0</v>
      </c>
      <c r="P8026" s="15" t="str">
        <f>IF(COUNTIF('Personálie dobrovolníků '!U:X,N8026)&gt;0,"ANO","")</f>
        <v/>
      </c>
      <c r="Q8026" s="15"/>
    </row>
    <row r="8027" spans="2:17" s="25" customFormat="1" x14ac:dyDescent="0.3">
      <c r="B8027" s="15" t="str">
        <f>IF(A8027="","",VLOOKUP(A8027,Tabulka3[[Číslo smlouvy   u pravidelné činnosti]:[Příjmení]],3,0))</f>
        <v/>
      </c>
      <c r="C8027" s="15" t="str">
        <f>IF(A8027="","",VLOOKUP(A8027,Tabulka3[[Číslo smlouvy   u pravidelné činnosti]:[Příjmení]],4,0))</f>
        <v/>
      </c>
      <c r="F8027" s="94"/>
      <c r="H8027" s="113"/>
      <c r="I8027" s="113"/>
      <c r="K8027" s="15"/>
      <c r="L8027" s="15"/>
      <c r="M8027" s="15">
        <f t="shared" si="375"/>
        <v>1</v>
      </c>
      <c r="N8027" s="15" t="str">
        <f t="shared" si="376"/>
        <v>-</v>
      </c>
      <c r="O8027" s="150">
        <f t="shared" si="377"/>
        <v>0</v>
      </c>
      <c r="P8027" s="15" t="str">
        <f>IF(COUNTIF('Personálie dobrovolníků '!U:X,N8027)&gt;0,"ANO","")</f>
        <v/>
      </c>
      <c r="Q8027" s="15"/>
    </row>
    <row r="8028" spans="2:17" s="25" customFormat="1" x14ac:dyDescent="0.3">
      <c r="B8028" s="15" t="str">
        <f>IF(A8028="","",VLOOKUP(A8028,Tabulka3[[Číslo smlouvy   u pravidelné činnosti]:[Příjmení]],3,0))</f>
        <v/>
      </c>
      <c r="C8028" s="15" t="str">
        <f>IF(A8028="","",VLOOKUP(A8028,Tabulka3[[Číslo smlouvy   u pravidelné činnosti]:[Příjmení]],4,0))</f>
        <v/>
      </c>
      <c r="F8028" s="94"/>
      <c r="H8028" s="113"/>
      <c r="I8028" s="113"/>
      <c r="K8028" s="15"/>
      <c r="L8028" s="15"/>
      <c r="M8028" s="15">
        <f t="shared" si="375"/>
        <v>1</v>
      </c>
      <c r="N8028" s="15" t="str">
        <f t="shared" si="376"/>
        <v>-</v>
      </c>
      <c r="O8028" s="150">
        <f t="shared" si="377"/>
        <v>0</v>
      </c>
      <c r="P8028" s="15" t="str">
        <f>IF(COUNTIF('Personálie dobrovolníků '!U:X,N8028)&gt;0,"ANO","")</f>
        <v/>
      </c>
      <c r="Q8028" s="15"/>
    </row>
    <row r="8029" spans="2:17" s="25" customFormat="1" x14ac:dyDescent="0.3">
      <c r="B8029" s="15" t="str">
        <f>IF(A8029="","",VLOOKUP(A8029,Tabulka3[[Číslo smlouvy   u pravidelné činnosti]:[Příjmení]],3,0))</f>
        <v/>
      </c>
      <c r="C8029" s="15" t="str">
        <f>IF(A8029="","",VLOOKUP(A8029,Tabulka3[[Číslo smlouvy   u pravidelné činnosti]:[Příjmení]],4,0))</f>
        <v/>
      </c>
      <c r="F8029" s="94"/>
      <c r="H8029" s="113"/>
      <c r="I8029" s="113"/>
      <c r="K8029" s="15"/>
      <c r="L8029" s="15"/>
      <c r="M8029" s="15">
        <f t="shared" si="375"/>
        <v>1</v>
      </c>
      <c r="N8029" s="15" t="str">
        <f t="shared" si="376"/>
        <v>-</v>
      </c>
      <c r="O8029" s="150">
        <f t="shared" si="377"/>
        <v>0</v>
      </c>
      <c r="P8029" s="15" t="str">
        <f>IF(COUNTIF('Personálie dobrovolníků '!U:X,N8029)&gt;0,"ANO","")</f>
        <v/>
      </c>
      <c r="Q8029" s="15"/>
    </row>
    <row r="8030" spans="2:17" s="25" customFormat="1" x14ac:dyDescent="0.3">
      <c r="B8030" s="15" t="str">
        <f>IF(A8030="","",VLOOKUP(A8030,Tabulka3[[Číslo smlouvy   u pravidelné činnosti]:[Příjmení]],3,0))</f>
        <v/>
      </c>
      <c r="C8030" s="15" t="str">
        <f>IF(A8030="","",VLOOKUP(A8030,Tabulka3[[Číslo smlouvy   u pravidelné činnosti]:[Příjmení]],4,0))</f>
        <v/>
      </c>
      <c r="F8030" s="94"/>
      <c r="H8030" s="113"/>
      <c r="I8030" s="113"/>
      <c r="K8030" s="15"/>
      <c r="L8030" s="15"/>
      <c r="M8030" s="15">
        <f t="shared" si="375"/>
        <v>1</v>
      </c>
      <c r="N8030" s="15" t="str">
        <f t="shared" si="376"/>
        <v>-</v>
      </c>
      <c r="O8030" s="150">
        <f t="shared" si="377"/>
        <v>0</v>
      </c>
      <c r="P8030" s="15" t="str">
        <f>IF(COUNTIF('Personálie dobrovolníků '!U:X,N8030)&gt;0,"ANO","")</f>
        <v/>
      </c>
      <c r="Q8030" s="15"/>
    </row>
    <row r="8031" spans="2:17" s="25" customFormat="1" x14ac:dyDescent="0.3">
      <c r="B8031" s="15" t="str">
        <f>IF(A8031="","",VLOOKUP(A8031,Tabulka3[[Číslo smlouvy   u pravidelné činnosti]:[Příjmení]],3,0))</f>
        <v/>
      </c>
      <c r="C8031" s="15" t="str">
        <f>IF(A8031="","",VLOOKUP(A8031,Tabulka3[[Číslo smlouvy   u pravidelné činnosti]:[Příjmení]],4,0))</f>
        <v/>
      </c>
      <c r="F8031" s="94"/>
      <c r="H8031" s="113"/>
      <c r="I8031" s="113"/>
      <c r="K8031" s="15"/>
      <c r="L8031" s="15"/>
      <c r="M8031" s="15">
        <f t="shared" si="375"/>
        <v>1</v>
      </c>
      <c r="N8031" s="15" t="str">
        <f t="shared" si="376"/>
        <v>-</v>
      </c>
      <c r="O8031" s="150">
        <f t="shared" si="377"/>
        <v>0</v>
      </c>
      <c r="P8031" s="15" t="str">
        <f>IF(COUNTIF('Personálie dobrovolníků '!U:X,N8031)&gt;0,"ANO","")</f>
        <v/>
      </c>
      <c r="Q8031" s="15"/>
    </row>
    <row r="8032" spans="2:17" s="25" customFormat="1" x14ac:dyDescent="0.3">
      <c r="B8032" s="15" t="str">
        <f>IF(A8032="","",VLOOKUP(A8032,Tabulka3[[Číslo smlouvy   u pravidelné činnosti]:[Příjmení]],3,0))</f>
        <v/>
      </c>
      <c r="C8032" s="15" t="str">
        <f>IF(A8032="","",VLOOKUP(A8032,Tabulka3[[Číslo smlouvy   u pravidelné činnosti]:[Příjmení]],4,0))</f>
        <v/>
      </c>
      <c r="F8032" s="94"/>
      <c r="H8032" s="113"/>
      <c r="I8032" s="113"/>
      <c r="K8032" s="15"/>
      <c r="L8032" s="15"/>
      <c r="M8032" s="15">
        <f t="shared" si="375"/>
        <v>1</v>
      </c>
      <c r="N8032" s="15" t="str">
        <f t="shared" si="376"/>
        <v>-</v>
      </c>
      <c r="O8032" s="150">
        <f t="shared" si="377"/>
        <v>0</v>
      </c>
      <c r="P8032" s="15" t="str">
        <f>IF(COUNTIF('Personálie dobrovolníků '!U:X,N8032)&gt;0,"ANO","")</f>
        <v/>
      </c>
      <c r="Q8032" s="15"/>
    </row>
    <row r="8033" spans="2:17" s="25" customFormat="1" x14ac:dyDescent="0.3">
      <c r="B8033" s="15" t="str">
        <f>IF(A8033="","",VLOOKUP(A8033,Tabulka3[[Číslo smlouvy   u pravidelné činnosti]:[Příjmení]],3,0))</f>
        <v/>
      </c>
      <c r="C8033" s="15" t="str">
        <f>IF(A8033="","",VLOOKUP(A8033,Tabulka3[[Číslo smlouvy   u pravidelné činnosti]:[Příjmení]],4,0))</f>
        <v/>
      </c>
      <c r="F8033" s="94"/>
      <c r="H8033" s="113"/>
      <c r="I8033" s="113"/>
      <c r="K8033" s="15"/>
      <c r="L8033" s="15"/>
      <c r="M8033" s="15">
        <f t="shared" si="375"/>
        <v>1</v>
      </c>
      <c r="N8033" s="15" t="str">
        <f t="shared" si="376"/>
        <v>-</v>
      </c>
      <c r="O8033" s="150">
        <f t="shared" si="377"/>
        <v>0</v>
      </c>
      <c r="P8033" s="15" t="str">
        <f>IF(COUNTIF('Personálie dobrovolníků '!U:X,N8033)&gt;0,"ANO","")</f>
        <v/>
      </c>
      <c r="Q8033" s="15"/>
    </row>
    <row r="8034" spans="2:17" s="25" customFormat="1" x14ac:dyDescent="0.3">
      <c r="B8034" s="15" t="str">
        <f>IF(A8034="","",VLOOKUP(A8034,Tabulka3[[Číslo smlouvy   u pravidelné činnosti]:[Příjmení]],3,0))</f>
        <v/>
      </c>
      <c r="C8034" s="15" t="str">
        <f>IF(A8034="","",VLOOKUP(A8034,Tabulka3[[Číslo smlouvy   u pravidelné činnosti]:[Příjmení]],4,0))</f>
        <v/>
      </c>
      <c r="F8034" s="94"/>
      <c r="H8034" s="113"/>
      <c r="I8034" s="113"/>
      <c r="K8034" s="15"/>
      <c r="L8034" s="15"/>
      <c r="M8034" s="15">
        <f t="shared" si="375"/>
        <v>1</v>
      </c>
      <c r="N8034" s="15" t="str">
        <f t="shared" si="376"/>
        <v>-</v>
      </c>
      <c r="O8034" s="150">
        <f t="shared" si="377"/>
        <v>0</v>
      </c>
      <c r="P8034" s="15" t="str">
        <f>IF(COUNTIF('Personálie dobrovolníků '!U:X,N8034)&gt;0,"ANO","")</f>
        <v/>
      </c>
      <c r="Q8034" s="15"/>
    </row>
    <row r="8035" spans="2:17" s="25" customFormat="1" x14ac:dyDescent="0.3">
      <c r="B8035" s="15" t="str">
        <f>IF(A8035="","",VLOOKUP(A8035,Tabulka3[[Číslo smlouvy   u pravidelné činnosti]:[Příjmení]],3,0))</f>
        <v/>
      </c>
      <c r="C8035" s="15" t="str">
        <f>IF(A8035="","",VLOOKUP(A8035,Tabulka3[[Číslo smlouvy   u pravidelné činnosti]:[Příjmení]],4,0))</f>
        <v/>
      </c>
      <c r="F8035" s="94"/>
      <c r="H8035" s="113"/>
      <c r="I8035" s="113"/>
      <c r="K8035" s="15"/>
      <c r="L8035" s="15"/>
      <c r="M8035" s="15">
        <f t="shared" si="375"/>
        <v>1</v>
      </c>
      <c r="N8035" s="15" t="str">
        <f t="shared" si="376"/>
        <v>-</v>
      </c>
      <c r="O8035" s="150">
        <f t="shared" si="377"/>
        <v>0</v>
      </c>
      <c r="P8035" s="15" t="str">
        <f>IF(COUNTIF('Personálie dobrovolníků '!U:X,N8035)&gt;0,"ANO","")</f>
        <v/>
      </c>
      <c r="Q8035" s="15"/>
    </row>
    <row r="8036" spans="2:17" s="25" customFormat="1" x14ac:dyDescent="0.3">
      <c r="B8036" s="15" t="str">
        <f>IF(A8036="","",VLOOKUP(A8036,Tabulka3[[Číslo smlouvy   u pravidelné činnosti]:[Příjmení]],3,0))</f>
        <v/>
      </c>
      <c r="C8036" s="15" t="str">
        <f>IF(A8036="","",VLOOKUP(A8036,Tabulka3[[Číslo smlouvy   u pravidelné činnosti]:[Příjmení]],4,0))</f>
        <v/>
      </c>
      <c r="F8036" s="94"/>
      <c r="H8036" s="113"/>
      <c r="I8036" s="113"/>
      <c r="K8036" s="15"/>
      <c r="L8036" s="15"/>
      <c r="M8036" s="15">
        <f t="shared" si="375"/>
        <v>1</v>
      </c>
      <c r="N8036" s="15" t="str">
        <f t="shared" si="376"/>
        <v>-</v>
      </c>
      <c r="O8036" s="150">
        <f t="shared" si="377"/>
        <v>0</v>
      </c>
      <c r="P8036" s="15" t="str">
        <f>IF(COUNTIF('Personálie dobrovolníků '!U:X,N8036)&gt;0,"ANO","")</f>
        <v/>
      </c>
      <c r="Q8036" s="15"/>
    </row>
    <row r="8037" spans="2:17" s="25" customFormat="1" x14ac:dyDescent="0.3">
      <c r="B8037" s="15" t="str">
        <f>IF(A8037="","",VLOOKUP(A8037,Tabulka3[[Číslo smlouvy   u pravidelné činnosti]:[Příjmení]],3,0))</f>
        <v/>
      </c>
      <c r="C8037" s="15" t="str">
        <f>IF(A8037="","",VLOOKUP(A8037,Tabulka3[[Číslo smlouvy   u pravidelné činnosti]:[Příjmení]],4,0))</f>
        <v/>
      </c>
      <c r="F8037" s="94"/>
      <c r="H8037" s="113"/>
      <c r="I8037" s="113"/>
      <c r="K8037" s="15"/>
      <c r="L8037" s="15"/>
      <c r="M8037" s="15">
        <f t="shared" si="375"/>
        <v>1</v>
      </c>
      <c r="N8037" s="15" t="str">
        <f t="shared" si="376"/>
        <v>-</v>
      </c>
      <c r="O8037" s="150">
        <f t="shared" si="377"/>
        <v>0</v>
      </c>
      <c r="P8037" s="15" t="str">
        <f>IF(COUNTIF('Personálie dobrovolníků '!U:X,N8037)&gt;0,"ANO","")</f>
        <v/>
      </c>
      <c r="Q8037" s="15"/>
    </row>
    <row r="8038" spans="2:17" s="25" customFormat="1" x14ac:dyDescent="0.3">
      <c r="B8038" s="15" t="str">
        <f>IF(A8038="","",VLOOKUP(A8038,Tabulka3[[Číslo smlouvy   u pravidelné činnosti]:[Příjmení]],3,0))</f>
        <v/>
      </c>
      <c r="C8038" s="15" t="str">
        <f>IF(A8038="","",VLOOKUP(A8038,Tabulka3[[Číslo smlouvy   u pravidelné činnosti]:[Příjmení]],4,0))</f>
        <v/>
      </c>
      <c r="F8038" s="94"/>
      <c r="H8038" s="113"/>
      <c r="I8038" s="113"/>
      <c r="K8038" s="15"/>
      <c r="L8038" s="15"/>
      <c r="M8038" s="15">
        <f t="shared" si="375"/>
        <v>1</v>
      </c>
      <c r="N8038" s="15" t="str">
        <f t="shared" si="376"/>
        <v>-</v>
      </c>
      <c r="O8038" s="150">
        <f t="shared" si="377"/>
        <v>0</v>
      </c>
      <c r="P8038" s="15" t="str">
        <f>IF(COUNTIF('Personálie dobrovolníků '!U:X,N8038)&gt;0,"ANO","")</f>
        <v/>
      </c>
      <c r="Q8038" s="15"/>
    </row>
    <row r="8039" spans="2:17" s="25" customFormat="1" x14ac:dyDescent="0.3">
      <c r="B8039" s="15" t="str">
        <f>IF(A8039="","",VLOOKUP(A8039,Tabulka3[[Číslo smlouvy   u pravidelné činnosti]:[Příjmení]],3,0))</f>
        <v/>
      </c>
      <c r="C8039" s="15" t="str">
        <f>IF(A8039="","",VLOOKUP(A8039,Tabulka3[[Číslo smlouvy   u pravidelné činnosti]:[Příjmení]],4,0))</f>
        <v/>
      </c>
      <c r="F8039" s="94"/>
      <c r="H8039" s="113"/>
      <c r="I8039" s="113"/>
      <c r="K8039" s="15"/>
      <c r="L8039" s="15"/>
      <c r="M8039" s="15">
        <f t="shared" si="375"/>
        <v>1</v>
      </c>
      <c r="N8039" s="15" t="str">
        <f t="shared" si="376"/>
        <v>-</v>
      </c>
      <c r="O8039" s="150">
        <f t="shared" si="377"/>
        <v>0</v>
      </c>
      <c r="P8039" s="15" t="str">
        <f>IF(COUNTIF('Personálie dobrovolníků '!U:X,N8039)&gt;0,"ANO","")</f>
        <v/>
      </c>
      <c r="Q8039" s="15"/>
    </row>
    <row r="8040" spans="2:17" s="25" customFormat="1" x14ac:dyDescent="0.3">
      <c r="B8040" s="15" t="str">
        <f>IF(A8040="","",VLOOKUP(A8040,Tabulka3[[Číslo smlouvy   u pravidelné činnosti]:[Příjmení]],3,0))</f>
        <v/>
      </c>
      <c r="C8040" s="15" t="str">
        <f>IF(A8040="","",VLOOKUP(A8040,Tabulka3[[Číslo smlouvy   u pravidelné činnosti]:[Příjmení]],4,0))</f>
        <v/>
      </c>
      <c r="F8040" s="94"/>
      <c r="H8040" s="113"/>
      <c r="I8040" s="113"/>
      <c r="K8040" s="15"/>
      <c r="L8040" s="15"/>
      <c r="M8040" s="15">
        <f t="shared" si="375"/>
        <v>1</v>
      </c>
      <c r="N8040" s="15" t="str">
        <f t="shared" si="376"/>
        <v>-</v>
      </c>
      <c r="O8040" s="150">
        <f t="shared" si="377"/>
        <v>0</v>
      </c>
      <c r="P8040" s="15" t="str">
        <f>IF(COUNTIF('Personálie dobrovolníků '!U:X,N8040)&gt;0,"ANO","")</f>
        <v/>
      </c>
      <c r="Q8040" s="15"/>
    </row>
    <row r="8041" spans="2:17" s="25" customFormat="1" x14ac:dyDescent="0.3">
      <c r="B8041" s="15" t="str">
        <f>IF(A8041="","",VLOOKUP(A8041,Tabulka3[[Číslo smlouvy   u pravidelné činnosti]:[Příjmení]],3,0))</f>
        <v/>
      </c>
      <c r="C8041" s="15" t="str">
        <f>IF(A8041="","",VLOOKUP(A8041,Tabulka3[[Číslo smlouvy   u pravidelné činnosti]:[Příjmení]],4,0))</f>
        <v/>
      </c>
      <c r="F8041" s="94"/>
      <c r="H8041" s="113"/>
      <c r="I8041" s="113"/>
      <c r="K8041" s="15"/>
      <c r="L8041" s="15"/>
      <c r="M8041" s="15">
        <f t="shared" si="375"/>
        <v>1</v>
      </c>
      <c r="N8041" s="15" t="str">
        <f t="shared" si="376"/>
        <v>-</v>
      </c>
      <c r="O8041" s="150">
        <f t="shared" si="377"/>
        <v>0</v>
      </c>
      <c r="P8041" s="15" t="str">
        <f>IF(COUNTIF('Personálie dobrovolníků '!U:X,N8041)&gt;0,"ANO","")</f>
        <v/>
      </c>
      <c r="Q8041" s="15"/>
    </row>
    <row r="8042" spans="2:17" s="25" customFormat="1" x14ac:dyDescent="0.3">
      <c r="B8042" s="15" t="str">
        <f>IF(A8042="","",VLOOKUP(A8042,Tabulka3[[Číslo smlouvy   u pravidelné činnosti]:[Příjmení]],3,0))</f>
        <v/>
      </c>
      <c r="C8042" s="15" t="str">
        <f>IF(A8042="","",VLOOKUP(A8042,Tabulka3[[Číslo smlouvy   u pravidelné činnosti]:[Příjmení]],4,0))</f>
        <v/>
      </c>
      <c r="F8042" s="94"/>
      <c r="H8042" s="113"/>
      <c r="I8042" s="113"/>
      <c r="K8042" s="15"/>
      <c r="L8042" s="15"/>
      <c r="M8042" s="15">
        <f t="shared" si="375"/>
        <v>1</v>
      </c>
      <c r="N8042" s="15" t="str">
        <f t="shared" si="376"/>
        <v>-</v>
      </c>
      <c r="O8042" s="150">
        <f t="shared" si="377"/>
        <v>0</v>
      </c>
      <c r="P8042" s="15" t="str">
        <f>IF(COUNTIF('Personálie dobrovolníků '!U:X,N8042)&gt;0,"ANO","")</f>
        <v/>
      </c>
      <c r="Q8042" s="15"/>
    </row>
    <row r="8043" spans="2:17" s="25" customFormat="1" x14ac:dyDescent="0.3">
      <c r="B8043" s="15" t="str">
        <f>IF(A8043="","",VLOOKUP(A8043,Tabulka3[[Číslo smlouvy   u pravidelné činnosti]:[Příjmení]],3,0))</f>
        <v/>
      </c>
      <c r="C8043" s="15" t="str">
        <f>IF(A8043="","",VLOOKUP(A8043,Tabulka3[[Číslo smlouvy   u pravidelné činnosti]:[Příjmení]],4,0))</f>
        <v/>
      </c>
      <c r="F8043" s="94"/>
      <c r="H8043" s="113"/>
      <c r="I8043" s="113"/>
      <c r="K8043" s="15"/>
      <c r="L8043" s="15"/>
      <c r="M8043" s="15">
        <f t="shared" si="375"/>
        <v>1</v>
      </c>
      <c r="N8043" s="15" t="str">
        <f t="shared" si="376"/>
        <v>-</v>
      </c>
      <c r="O8043" s="150">
        <f t="shared" si="377"/>
        <v>0</v>
      </c>
      <c r="P8043" s="15" t="str">
        <f>IF(COUNTIF('Personálie dobrovolníků '!U:X,N8043)&gt;0,"ANO","")</f>
        <v/>
      </c>
      <c r="Q8043" s="15"/>
    </row>
    <row r="8044" spans="2:17" s="25" customFormat="1" x14ac:dyDescent="0.3">
      <c r="B8044" s="15" t="str">
        <f>IF(A8044="","",VLOOKUP(A8044,Tabulka3[[Číslo smlouvy   u pravidelné činnosti]:[Příjmení]],3,0))</f>
        <v/>
      </c>
      <c r="C8044" s="15" t="str">
        <f>IF(A8044="","",VLOOKUP(A8044,Tabulka3[[Číslo smlouvy   u pravidelné činnosti]:[Příjmení]],4,0))</f>
        <v/>
      </c>
      <c r="F8044" s="94"/>
      <c r="H8044" s="113"/>
      <c r="I8044" s="113"/>
      <c r="K8044" s="15"/>
      <c r="L8044" s="15"/>
      <c r="M8044" s="15">
        <f t="shared" si="375"/>
        <v>1</v>
      </c>
      <c r="N8044" s="15" t="str">
        <f t="shared" si="376"/>
        <v>-</v>
      </c>
      <c r="O8044" s="150">
        <f t="shared" si="377"/>
        <v>0</v>
      </c>
      <c r="P8044" s="15" t="str">
        <f>IF(COUNTIF('Personálie dobrovolníků '!U:X,N8044)&gt;0,"ANO","")</f>
        <v/>
      </c>
      <c r="Q8044" s="15"/>
    </row>
    <row r="8045" spans="2:17" s="25" customFormat="1" x14ac:dyDescent="0.3">
      <c r="B8045" s="15" t="str">
        <f>IF(A8045="","",VLOOKUP(A8045,Tabulka3[[Číslo smlouvy   u pravidelné činnosti]:[Příjmení]],3,0))</f>
        <v/>
      </c>
      <c r="C8045" s="15" t="str">
        <f>IF(A8045="","",VLOOKUP(A8045,Tabulka3[[Číslo smlouvy   u pravidelné činnosti]:[Příjmení]],4,0))</f>
        <v/>
      </c>
      <c r="F8045" s="94"/>
      <c r="H8045" s="113"/>
      <c r="I8045" s="113"/>
      <c r="K8045" s="15"/>
      <c r="L8045" s="15"/>
      <c r="M8045" s="15">
        <f t="shared" si="375"/>
        <v>1</v>
      </c>
      <c r="N8045" s="15" t="str">
        <f t="shared" si="376"/>
        <v>-</v>
      </c>
      <c r="O8045" s="150">
        <f t="shared" si="377"/>
        <v>0</v>
      </c>
      <c r="P8045" s="15" t="str">
        <f>IF(COUNTIF('Personálie dobrovolníků '!U:X,N8045)&gt;0,"ANO","")</f>
        <v/>
      </c>
      <c r="Q8045" s="15"/>
    </row>
    <row r="8046" spans="2:17" s="25" customFormat="1" x14ac:dyDescent="0.3">
      <c r="B8046" s="15" t="str">
        <f>IF(A8046="","",VLOOKUP(A8046,Tabulka3[[Číslo smlouvy   u pravidelné činnosti]:[Příjmení]],3,0))</f>
        <v/>
      </c>
      <c r="C8046" s="15" t="str">
        <f>IF(A8046="","",VLOOKUP(A8046,Tabulka3[[Číslo smlouvy   u pravidelné činnosti]:[Příjmení]],4,0))</f>
        <v/>
      </c>
      <c r="F8046" s="94"/>
      <c r="H8046" s="113"/>
      <c r="I8046" s="113"/>
      <c r="K8046" s="15"/>
      <c r="L8046" s="15"/>
      <c r="M8046" s="15">
        <f t="shared" si="375"/>
        <v>1</v>
      </c>
      <c r="N8046" s="15" t="str">
        <f t="shared" si="376"/>
        <v>-</v>
      </c>
      <c r="O8046" s="150">
        <f t="shared" si="377"/>
        <v>0</v>
      </c>
      <c r="P8046" s="15" t="str">
        <f>IF(COUNTIF('Personálie dobrovolníků '!U:X,N8046)&gt;0,"ANO","")</f>
        <v/>
      </c>
      <c r="Q8046" s="15"/>
    </row>
    <row r="8047" spans="2:17" s="25" customFormat="1" x14ac:dyDescent="0.3">
      <c r="B8047" s="15" t="str">
        <f>IF(A8047="","",VLOOKUP(A8047,Tabulka3[[Číslo smlouvy   u pravidelné činnosti]:[Příjmení]],3,0))</f>
        <v/>
      </c>
      <c r="C8047" s="15" t="str">
        <f>IF(A8047="","",VLOOKUP(A8047,Tabulka3[[Číslo smlouvy   u pravidelné činnosti]:[Příjmení]],4,0))</f>
        <v/>
      </c>
      <c r="F8047" s="94"/>
      <c r="H8047" s="113"/>
      <c r="I8047" s="113"/>
      <c r="K8047" s="15"/>
      <c r="L8047" s="15"/>
      <c r="M8047" s="15">
        <f t="shared" si="375"/>
        <v>1</v>
      </c>
      <c r="N8047" s="15" t="str">
        <f t="shared" si="376"/>
        <v>-</v>
      </c>
      <c r="O8047" s="150">
        <f t="shared" si="377"/>
        <v>0</v>
      </c>
      <c r="P8047" s="15" t="str">
        <f>IF(COUNTIF('Personálie dobrovolníků '!U:X,N8047)&gt;0,"ANO","")</f>
        <v/>
      </c>
      <c r="Q8047" s="15"/>
    </row>
    <row r="8048" spans="2:17" s="25" customFormat="1" x14ac:dyDescent="0.3">
      <c r="B8048" s="15" t="str">
        <f>IF(A8048="","",VLOOKUP(A8048,Tabulka3[[Číslo smlouvy   u pravidelné činnosti]:[Příjmení]],3,0))</f>
        <v/>
      </c>
      <c r="C8048" s="15" t="str">
        <f>IF(A8048="","",VLOOKUP(A8048,Tabulka3[[Číslo smlouvy   u pravidelné činnosti]:[Příjmení]],4,0))</f>
        <v/>
      </c>
      <c r="F8048" s="94"/>
      <c r="H8048" s="113"/>
      <c r="I8048" s="113"/>
      <c r="K8048" s="15"/>
      <c r="L8048" s="15"/>
      <c r="M8048" s="15">
        <f t="shared" si="375"/>
        <v>1</v>
      </c>
      <c r="N8048" s="15" t="str">
        <f t="shared" si="376"/>
        <v>-</v>
      </c>
      <c r="O8048" s="150">
        <f t="shared" si="377"/>
        <v>0</v>
      </c>
      <c r="P8048" s="15" t="str">
        <f>IF(COUNTIF('Personálie dobrovolníků '!U:X,N8048)&gt;0,"ANO","")</f>
        <v/>
      </c>
      <c r="Q8048" s="15"/>
    </row>
    <row r="8049" spans="2:17" s="25" customFormat="1" x14ac:dyDescent="0.3">
      <c r="B8049" s="15" t="str">
        <f>IF(A8049="","",VLOOKUP(A8049,Tabulka3[[Číslo smlouvy   u pravidelné činnosti]:[Příjmení]],3,0))</f>
        <v/>
      </c>
      <c r="C8049" s="15" t="str">
        <f>IF(A8049="","",VLOOKUP(A8049,Tabulka3[[Číslo smlouvy   u pravidelné činnosti]:[Příjmení]],4,0))</f>
        <v/>
      </c>
      <c r="F8049" s="94"/>
      <c r="H8049" s="113"/>
      <c r="I8049" s="113"/>
      <c r="K8049" s="15"/>
      <c r="L8049" s="15"/>
      <c r="M8049" s="15">
        <f t="shared" si="375"/>
        <v>1</v>
      </c>
      <c r="N8049" s="15" t="str">
        <f t="shared" si="376"/>
        <v>-</v>
      </c>
      <c r="O8049" s="150">
        <f t="shared" si="377"/>
        <v>0</v>
      </c>
      <c r="P8049" s="15" t="str">
        <f>IF(COUNTIF('Personálie dobrovolníků '!U:X,N8049)&gt;0,"ANO","")</f>
        <v/>
      </c>
      <c r="Q8049" s="15"/>
    </row>
    <row r="8050" spans="2:17" s="25" customFormat="1" x14ac:dyDescent="0.3">
      <c r="B8050" s="15" t="str">
        <f>IF(A8050="","",VLOOKUP(A8050,Tabulka3[[Číslo smlouvy   u pravidelné činnosti]:[Příjmení]],3,0))</f>
        <v/>
      </c>
      <c r="C8050" s="15" t="str">
        <f>IF(A8050="","",VLOOKUP(A8050,Tabulka3[[Číslo smlouvy   u pravidelné činnosti]:[Příjmení]],4,0))</f>
        <v/>
      </c>
      <c r="F8050" s="94"/>
      <c r="H8050" s="113"/>
      <c r="I8050" s="113"/>
      <c r="K8050" s="15"/>
      <c r="L8050" s="15"/>
      <c r="M8050" s="15">
        <f t="shared" si="375"/>
        <v>1</v>
      </c>
      <c r="N8050" s="15" t="str">
        <f t="shared" si="376"/>
        <v>-</v>
      </c>
      <c r="O8050" s="150">
        <f t="shared" si="377"/>
        <v>0</v>
      </c>
      <c r="P8050" s="15" t="str">
        <f>IF(COUNTIF('Personálie dobrovolníků '!U:X,N8050)&gt;0,"ANO","")</f>
        <v/>
      </c>
      <c r="Q8050" s="15"/>
    </row>
    <row r="8051" spans="2:17" s="25" customFormat="1" x14ac:dyDescent="0.3">
      <c r="B8051" s="15" t="str">
        <f>IF(A8051="","",VLOOKUP(A8051,Tabulka3[[Číslo smlouvy   u pravidelné činnosti]:[Příjmení]],3,0))</f>
        <v/>
      </c>
      <c r="C8051" s="15" t="str">
        <f>IF(A8051="","",VLOOKUP(A8051,Tabulka3[[Číslo smlouvy   u pravidelné činnosti]:[Příjmení]],4,0))</f>
        <v/>
      </c>
      <c r="F8051" s="94"/>
      <c r="H8051" s="113"/>
      <c r="I8051" s="113"/>
      <c r="K8051" s="15"/>
      <c r="L8051" s="15"/>
      <c r="M8051" s="15">
        <f t="shared" si="375"/>
        <v>1</v>
      </c>
      <c r="N8051" s="15" t="str">
        <f t="shared" si="376"/>
        <v>-</v>
      </c>
      <c r="O8051" s="150">
        <f t="shared" si="377"/>
        <v>0</v>
      </c>
      <c r="P8051" s="15" t="str">
        <f>IF(COUNTIF('Personálie dobrovolníků '!U:X,N8051)&gt;0,"ANO","")</f>
        <v/>
      </c>
      <c r="Q8051" s="15"/>
    </row>
    <row r="8052" spans="2:17" s="25" customFormat="1" x14ac:dyDescent="0.3">
      <c r="B8052" s="15" t="str">
        <f>IF(A8052="","",VLOOKUP(A8052,Tabulka3[[Číslo smlouvy   u pravidelné činnosti]:[Příjmení]],3,0))</f>
        <v/>
      </c>
      <c r="C8052" s="15" t="str">
        <f>IF(A8052="","",VLOOKUP(A8052,Tabulka3[[Číslo smlouvy   u pravidelné činnosti]:[Příjmení]],4,0))</f>
        <v/>
      </c>
      <c r="F8052" s="94"/>
      <c r="H8052" s="113"/>
      <c r="I8052" s="113"/>
      <c r="K8052" s="15"/>
      <c r="L8052" s="15"/>
      <c r="M8052" s="15">
        <f t="shared" si="375"/>
        <v>1</v>
      </c>
      <c r="N8052" s="15" t="str">
        <f t="shared" si="376"/>
        <v>-</v>
      </c>
      <c r="O8052" s="150">
        <f t="shared" si="377"/>
        <v>0</v>
      </c>
      <c r="P8052" s="15" t="str">
        <f>IF(COUNTIF('Personálie dobrovolníků '!U:X,N8052)&gt;0,"ANO","")</f>
        <v/>
      </c>
      <c r="Q8052" s="15"/>
    </row>
    <row r="8053" spans="2:17" s="25" customFormat="1" x14ac:dyDescent="0.3">
      <c r="B8053" s="15" t="str">
        <f>IF(A8053="","",VLOOKUP(A8053,Tabulka3[[Číslo smlouvy   u pravidelné činnosti]:[Příjmení]],3,0))</f>
        <v/>
      </c>
      <c r="C8053" s="15" t="str">
        <f>IF(A8053="","",VLOOKUP(A8053,Tabulka3[[Číslo smlouvy   u pravidelné činnosti]:[Příjmení]],4,0))</f>
        <v/>
      </c>
      <c r="F8053" s="94"/>
      <c r="H8053" s="113"/>
      <c r="I8053" s="113"/>
      <c r="K8053" s="15"/>
      <c r="L8053" s="15"/>
      <c r="M8053" s="15">
        <f t="shared" si="375"/>
        <v>1</v>
      </c>
      <c r="N8053" s="15" t="str">
        <f t="shared" si="376"/>
        <v>-</v>
      </c>
      <c r="O8053" s="150">
        <f t="shared" si="377"/>
        <v>0</v>
      </c>
      <c r="P8053" s="15" t="str">
        <f>IF(COUNTIF('Personálie dobrovolníků '!U:X,N8053)&gt;0,"ANO","")</f>
        <v/>
      </c>
      <c r="Q8053" s="15"/>
    </row>
    <row r="8054" spans="2:17" s="25" customFormat="1" x14ac:dyDescent="0.3">
      <c r="B8054" s="15" t="str">
        <f>IF(A8054="","",VLOOKUP(A8054,Tabulka3[[Číslo smlouvy   u pravidelné činnosti]:[Příjmení]],3,0))</f>
        <v/>
      </c>
      <c r="C8054" s="15" t="str">
        <f>IF(A8054="","",VLOOKUP(A8054,Tabulka3[[Číslo smlouvy   u pravidelné činnosti]:[Příjmení]],4,0))</f>
        <v/>
      </c>
      <c r="F8054" s="94"/>
      <c r="H8054" s="113"/>
      <c r="I8054" s="113"/>
      <c r="K8054" s="15"/>
      <c r="L8054" s="15"/>
      <c r="M8054" s="15">
        <f t="shared" si="375"/>
        <v>1</v>
      </c>
      <c r="N8054" s="15" t="str">
        <f t="shared" si="376"/>
        <v>-</v>
      </c>
      <c r="O8054" s="150">
        <f t="shared" si="377"/>
        <v>0</v>
      </c>
      <c r="P8054" s="15" t="str">
        <f>IF(COUNTIF('Personálie dobrovolníků '!U:X,N8054)&gt;0,"ANO","")</f>
        <v/>
      </c>
      <c r="Q8054" s="15"/>
    </row>
    <row r="8055" spans="2:17" s="25" customFormat="1" x14ac:dyDescent="0.3">
      <c r="B8055" s="15" t="str">
        <f>IF(A8055="","",VLOOKUP(A8055,Tabulka3[[Číslo smlouvy   u pravidelné činnosti]:[Příjmení]],3,0))</f>
        <v/>
      </c>
      <c r="C8055" s="15" t="str">
        <f>IF(A8055="","",VLOOKUP(A8055,Tabulka3[[Číslo smlouvy   u pravidelné činnosti]:[Příjmení]],4,0))</f>
        <v/>
      </c>
      <c r="F8055" s="94"/>
      <c r="H8055" s="113"/>
      <c r="I8055" s="113"/>
      <c r="K8055" s="15"/>
      <c r="L8055" s="15"/>
      <c r="M8055" s="15">
        <f t="shared" si="375"/>
        <v>1</v>
      </c>
      <c r="N8055" s="15" t="str">
        <f t="shared" si="376"/>
        <v>-</v>
      </c>
      <c r="O8055" s="150">
        <f t="shared" si="377"/>
        <v>0</v>
      </c>
      <c r="P8055" s="15" t="str">
        <f>IF(COUNTIF('Personálie dobrovolníků '!U:X,N8055)&gt;0,"ANO","")</f>
        <v/>
      </c>
      <c r="Q8055" s="15"/>
    </row>
    <row r="8056" spans="2:17" s="25" customFormat="1" x14ac:dyDescent="0.3">
      <c r="B8056" s="15" t="str">
        <f>IF(A8056="","",VLOOKUP(A8056,Tabulka3[[Číslo smlouvy   u pravidelné činnosti]:[Příjmení]],3,0))</f>
        <v/>
      </c>
      <c r="C8056" s="15" t="str">
        <f>IF(A8056="","",VLOOKUP(A8056,Tabulka3[[Číslo smlouvy   u pravidelné činnosti]:[Příjmení]],4,0))</f>
        <v/>
      </c>
      <c r="F8056" s="94"/>
      <c r="H8056" s="113"/>
      <c r="I8056" s="113"/>
      <c r="K8056" s="15"/>
      <c r="L8056" s="15"/>
      <c r="M8056" s="15">
        <f t="shared" si="375"/>
        <v>1</v>
      </c>
      <c r="N8056" s="15" t="str">
        <f t="shared" si="376"/>
        <v>-</v>
      </c>
      <c r="O8056" s="150">
        <f t="shared" si="377"/>
        <v>0</v>
      </c>
      <c r="P8056" s="15" t="str">
        <f>IF(COUNTIF('Personálie dobrovolníků '!U:X,N8056)&gt;0,"ANO","")</f>
        <v/>
      </c>
      <c r="Q8056" s="15"/>
    </row>
    <row r="8057" spans="2:17" s="25" customFormat="1" x14ac:dyDescent="0.3">
      <c r="B8057" s="15" t="str">
        <f>IF(A8057="","",VLOOKUP(A8057,Tabulka3[[Číslo smlouvy   u pravidelné činnosti]:[Příjmení]],3,0))</f>
        <v/>
      </c>
      <c r="C8057" s="15" t="str">
        <f>IF(A8057="","",VLOOKUP(A8057,Tabulka3[[Číslo smlouvy   u pravidelné činnosti]:[Příjmení]],4,0))</f>
        <v/>
      </c>
      <c r="F8057" s="94"/>
      <c r="H8057" s="113"/>
      <c r="I8057" s="113"/>
      <c r="K8057" s="15"/>
      <c r="L8057" s="15"/>
      <c r="M8057" s="15">
        <f t="shared" si="375"/>
        <v>1</v>
      </c>
      <c r="N8057" s="15" t="str">
        <f t="shared" si="376"/>
        <v>-</v>
      </c>
      <c r="O8057" s="150">
        <f t="shared" si="377"/>
        <v>0</v>
      </c>
      <c r="P8057" s="15" t="str">
        <f>IF(COUNTIF('Personálie dobrovolníků '!U:X,N8057)&gt;0,"ANO","")</f>
        <v/>
      </c>
      <c r="Q8057" s="15"/>
    </row>
    <row r="8058" spans="2:17" s="25" customFormat="1" x14ac:dyDescent="0.3">
      <c r="B8058" s="15" t="str">
        <f>IF(A8058="","",VLOOKUP(A8058,Tabulka3[[Číslo smlouvy   u pravidelné činnosti]:[Příjmení]],3,0))</f>
        <v/>
      </c>
      <c r="C8058" s="15" t="str">
        <f>IF(A8058="","",VLOOKUP(A8058,Tabulka3[[Číslo smlouvy   u pravidelné činnosti]:[Příjmení]],4,0))</f>
        <v/>
      </c>
      <c r="F8058" s="94"/>
      <c r="H8058" s="113"/>
      <c r="I8058" s="113"/>
      <c r="K8058" s="15"/>
      <c r="L8058" s="15"/>
      <c r="M8058" s="15">
        <f t="shared" si="375"/>
        <v>1</v>
      </c>
      <c r="N8058" s="15" t="str">
        <f t="shared" si="376"/>
        <v>-</v>
      </c>
      <c r="O8058" s="150">
        <f t="shared" si="377"/>
        <v>0</v>
      </c>
      <c r="P8058" s="15" t="str">
        <f>IF(COUNTIF('Personálie dobrovolníků '!U:X,N8058)&gt;0,"ANO","")</f>
        <v/>
      </c>
      <c r="Q8058" s="15"/>
    </row>
    <row r="8059" spans="2:17" s="25" customFormat="1" x14ac:dyDescent="0.3">
      <c r="B8059" s="15" t="str">
        <f>IF(A8059="","",VLOOKUP(A8059,Tabulka3[[Číslo smlouvy   u pravidelné činnosti]:[Příjmení]],3,0))</f>
        <v/>
      </c>
      <c r="C8059" s="15" t="str">
        <f>IF(A8059="","",VLOOKUP(A8059,Tabulka3[[Číslo smlouvy   u pravidelné činnosti]:[Příjmení]],4,0))</f>
        <v/>
      </c>
      <c r="F8059" s="94"/>
      <c r="H8059" s="113"/>
      <c r="I8059" s="113"/>
      <c r="K8059" s="15"/>
      <c r="L8059" s="15"/>
      <c r="M8059" s="15">
        <f t="shared" si="375"/>
        <v>1</v>
      </c>
      <c r="N8059" s="15" t="str">
        <f t="shared" si="376"/>
        <v>-</v>
      </c>
      <c r="O8059" s="150">
        <f t="shared" si="377"/>
        <v>0</v>
      </c>
      <c r="P8059" s="15" t="str">
        <f>IF(COUNTIF('Personálie dobrovolníků '!U:X,N8059)&gt;0,"ANO","")</f>
        <v/>
      </c>
      <c r="Q8059" s="15"/>
    </row>
    <row r="8060" spans="2:17" s="25" customFormat="1" x14ac:dyDescent="0.3">
      <c r="B8060" s="15" t="str">
        <f>IF(A8060="","",VLOOKUP(A8060,Tabulka3[[Číslo smlouvy   u pravidelné činnosti]:[Příjmení]],3,0))</f>
        <v/>
      </c>
      <c r="C8060" s="15" t="str">
        <f>IF(A8060="","",VLOOKUP(A8060,Tabulka3[[Číslo smlouvy   u pravidelné činnosti]:[Příjmení]],4,0))</f>
        <v/>
      </c>
      <c r="F8060" s="94"/>
      <c r="H8060" s="113"/>
      <c r="I8060" s="113"/>
      <c r="K8060" s="15"/>
      <c r="L8060" s="15"/>
      <c r="M8060" s="15">
        <f t="shared" si="375"/>
        <v>1</v>
      </c>
      <c r="N8060" s="15" t="str">
        <f t="shared" si="376"/>
        <v>-</v>
      </c>
      <c r="O8060" s="150">
        <f t="shared" si="377"/>
        <v>0</v>
      </c>
      <c r="P8060" s="15" t="str">
        <f>IF(COUNTIF('Personálie dobrovolníků '!U:X,N8060)&gt;0,"ANO","")</f>
        <v/>
      </c>
      <c r="Q8060" s="15"/>
    </row>
    <row r="8061" spans="2:17" s="25" customFormat="1" x14ac:dyDescent="0.3">
      <c r="B8061" s="15" t="str">
        <f>IF(A8061="","",VLOOKUP(A8061,Tabulka3[[Číslo smlouvy   u pravidelné činnosti]:[Příjmení]],3,0))</f>
        <v/>
      </c>
      <c r="C8061" s="15" t="str">
        <f>IF(A8061="","",VLOOKUP(A8061,Tabulka3[[Číslo smlouvy   u pravidelné činnosti]:[Příjmení]],4,0))</f>
        <v/>
      </c>
      <c r="F8061" s="94"/>
      <c r="H8061" s="113"/>
      <c r="I8061" s="113"/>
      <c r="K8061" s="15"/>
      <c r="L8061" s="15"/>
      <c r="M8061" s="15">
        <f t="shared" si="375"/>
        <v>1</v>
      </c>
      <c r="N8061" s="15" t="str">
        <f t="shared" si="376"/>
        <v>-</v>
      </c>
      <c r="O8061" s="150">
        <f t="shared" si="377"/>
        <v>0</v>
      </c>
      <c r="P8061" s="15" t="str">
        <f>IF(COUNTIF('Personálie dobrovolníků '!U:X,N8061)&gt;0,"ANO","")</f>
        <v/>
      </c>
      <c r="Q8061" s="15"/>
    </row>
    <row r="8062" spans="2:17" s="25" customFormat="1" x14ac:dyDescent="0.3">
      <c r="B8062" s="15" t="str">
        <f>IF(A8062="","",VLOOKUP(A8062,Tabulka3[[Číslo smlouvy   u pravidelné činnosti]:[Příjmení]],3,0))</f>
        <v/>
      </c>
      <c r="C8062" s="15" t="str">
        <f>IF(A8062="","",VLOOKUP(A8062,Tabulka3[[Číslo smlouvy   u pravidelné činnosti]:[Příjmení]],4,0))</f>
        <v/>
      </c>
      <c r="F8062" s="94"/>
      <c r="H8062" s="113"/>
      <c r="I8062" s="113"/>
      <c r="K8062" s="15"/>
      <c r="L8062" s="15"/>
      <c r="M8062" s="15">
        <f t="shared" si="375"/>
        <v>1</v>
      </c>
      <c r="N8062" s="15" t="str">
        <f t="shared" si="376"/>
        <v>-</v>
      </c>
      <c r="O8062" s="150">
        <f t="shared" si="377"/>
        <v>0</v>
      </c>
      <c r="P8062" s="15" t="str">
        <f>IF(COUNTIF('Personálie dobrovolníků '!U:X,N8062)&gt;0,"ANO","")</f>
        <v/>
      </c>
      <c r="Q8062" s="15"/>
    </row>
    <row r="8063" spans="2:17" s="25" customFormat="1" x14ac:dyDescent="0.3">
      <c r="B8063" s="15" t="str">
        <f>IF(A8063="","",VLOOKUP(A8063,Tabulka3[[Číslo smlouvy   u pravidelné činnosti]:[Příjmení]],3,0))</f>
        <v/>
      </c>
      <c r="C8063" s="15" t="str">
        <f>IF(A8063="","",VLOOKUP(A8063,Tabulka3[[Číslo smlouvy   u pravidelné činnosti]:[Příjmení]],4,0))</f>
        <v/>
      </c>
      <c r="F8063" s="94"/>
      <c r="H8063" s="113"/>
      <c r="I8063" s="113"/>
      <c r="K8063" s="15"/>
      <c r="L8063" s="15"/>
      <c r="M8063" s="15">
        <f t="shared" si="375"/>
        <v>1</v>
      </c>
      <c r="N8063" s="15" t="str">
        <f t="shared" si="376"/>
        <v>-</v>
      </c>
      <c r="O8063" s="150">
        <f t="shared" si="377"/>
        <v>0</v>
      </c>
      <c r="P8063" s="15" t="str">
        <f>IF(COUNTIF('Personálie dobrovolníků '!U:X,N8063)&gt;0,"ANO","")</f>
        <v/>
      </c>
      <c r="Q8063" s="15"/>
    </row>
    <row r="8064" spans="2:17" s="25" customFormat="1" x14ac:dyDescent="0.3">
      <c r="B8064" s="15" t="str">
        <f>IF(A8064="","",VLOOKUP(A8064,Tabulka3[[Číslo smlouvy   u pravidelné činnosti]:[Příjmení]],3,0))</f>
        <v/>
      </c>
      <c r="C8064" s="15" t="str">
        <f>IF(A8064="","",VLOOKUP(A8064,Tabulka3[[Číslo smlouvy   u pravidelné činnosti]:[Příjmení]],4,0))</f>
        <v/>
      </c>
      <c r="F8064" s="94"/>
      <c r="H8064" s="113"/>
      <c r="I8064" s="113"/>
      <c r="K8064" s="15"/>
      <c r="L8064" s="15"/>
      <c r="M8064" s="15">
        <f t="shared" si="375"/>
        <v>1</v>
      </c>
      <c r="N8064" s="15" t="str">
        <f t="shared" si="376"/>
        <v>-</v>
      </c>
      <c r="O8064" s="150">
        <f t="shared" si="377"/>
        <v>0</v>
      </c>
      <c r="P8064" s="15" t="str">
        <f>IF(COUNTIF('Personálie dobrovolníků '!U:X,N8064)&gt;0,"ANO","")</f>
        <v/>
      </c>
      <c r="Q8064" s="15"/>
    </row>
    <row r="8065" spans="2:17" s="25" customFormat="1" x14ac:dyDescent="0.3">
      <c r="B8065" s="15" t="str">
        <f>IF(A8065="","",VLOOKUP(A8065,Tabulka3[[Číslo smlouvy   u pravidelné činnosti]:[Příjmení]],3,0))</f>
        <v/>
      </c>
      <c r="C8065" s="15" t="str">
        <f>IF(A8065="","",VLOOKUP(A8065,Tabulka3[[Číslo smlouvy   u pravidelné činnosti]:[Příjmení]],4,0))</f>
        <v/>
      </c>
      <c r="F8065" s="94"/>
      <c r="H8065" s="113"/>
      <c r="I8065" s="113"/>
      <c r="K8065" s="15"/>
      <c r="L8065" s="15"/>
      <c r="M8065" s="15">
        <f t="shared" si="375"/>
        <v>1</v>
      </c>
      <c r="N8065" s="15" t="str">
        <f t="shared" si="376"/>
        <v>-</v>
      </c>
      <c r="O8065" s="150">
        <f t="shared" si="377"/>
        <v>0</v>
      </c>
      <c r="P8065" s="15" t="str">
        <f>IF(COUNTIF('Personálie dobrovolníků '!U:X,N8065)&gt;0,"ANO","")</f>
        <v/>
      </c>
      <c r="Q8065" s="15"/>
    </row>
    <row r="8066" spans="2:17" s="25" customFormat="1" x14ac:dyDescent="0.3">
      <c r="B8066" s="15" t="str">
        <f>IF(A8066="","",VLOOKUP(A8066,Tabulka3[[Číslo smlouvy   u pravidelné činnosti]:[Příjmení]],3,0))</f>
        <v/>
      </c>
      <c r="C8066" s="15" t="str">
        <f>IF(A8066="","",VLOOKUP(A8066,Tabulka3[[Číslo smlouvy   u pravidelné činnosti]:[Příjmení]],4,0))</f>
        <v/>
      </c>
      <c r="F8066" s="94"/>
      <c r="H8066" s="113"/>
      <c r="I8066" s="113"/>
      <c r="K8066" s="15"/>
      <c r="L8066" s="15"/>
      <c r="M8066" s="15">
        <f t="shared" si="375"/>
        <v>1</v>
      </c>
      <c r="N8066" s="15" t="str">
        <f t="shared" si="376"/>
        <v>-</v>
      </c>
      <c r="O8066" s="150">
        <f t="shared" si="377"/>
        <v>0</v>
      </c>
      <c r="P8066" s="15" t="str">
        <f>IF(COUNTIF('Personálie dobrovolníků '!U:X,N8066)&gt;0,"ANO","")</f>
        <v/>
      </c>
      <c r="Q8066" s="15"/>
    </row>
    <row r="8067" spans="2:17" s="25" customFormat="1" x14ac:dyDescent="0.3">
      <c r="B8067" s="15" t="str">
        <f>IF(A8067="","",VLOOKUP(A8067,Tabulka3[[Číslo smlouvy   u pravidelné činnosti]:[Příjmení]],3,0))</f>
        <v/>
      </c>
      <c r="C8067" s="15" t="str">
        <f>IF(A8067="","",VLOOKUP(A8067,Tabulka3[[Číslo smlouvy   u pravidelné činnosti]:[Příjmení]],4,0))</f>
        <v/>
      </c>
      <c r="F8067" s="94"/>
      <c r="H8067" s="113"/>
      <c r="I8067" s="113"/>
      <c r="K8067" s="15"/>
      <c r="L8067" s="15"/>
      <c r="M8067" s="15">
        <f t="shared" si="375"/>
        <v>1</v>
      </c>
      <c r="N8067" s="15" t="str">
        <f t="shared" si="376"/>
        <v>-</v>
      </c>
      <c r="O8067" s="150">
        <f t="shared" si="377"/>
        <v>0</v>
      </c>
      <c r="P8067" s="15" t="str">
        <f>IF(COUNTIF('Personálie dobrovolníků '!U:X,N8067)&gt;0,"ANO","")</f>
        <v/>
      </c>
      <c r="Q8067" s="15"/>
    </row>
    <row r="8068" spans="2:17" s="25" customFormat="1" x14ac:dyDescent="0.3">
      <c r="B8068" s="15" t="str">
        <f>IF(A8068="","",VLOOKUP(A8068,Tabulka3[[Číslo smlouvy   u pravidelné činnosti]:[Příjmení]],3,0))</f>
        <v/>
      </c>
      <c r="C8068" s="15" t="str">
        <f>IF(A8068="","",VLOOKUP(A8068,Tabulka3[[Číslo smlouvy   u pravidelné činnosti]:[Příjmení]],4,0))</f>
        <v/>
      </c>
      <c r="F8068" s="94"/>
      <c r="H8068" s="113"/>
      <c r="I8068" s="113"/>
      <c r="K8068" s="15"/>
      <c r="L8068" s="15"/>
      <c r="M8068" s="15">
        <f t="shared" ref="M8068:M8131" si="378">IF(OR(
   AND($H8068=$K$12, $I8068=$L$4),
   AND($H8068=$K$12, $I8068=$L$5),
   AND($H8068=$K$12, $I8068=$L$6),
   AND($H8068=$K$12, $I8068=$L$7),
   AND($H8068=$K$11, $I8068=$L$4),
   AND($H8068=$K$11, $I8068=$L$5),
   AND($H8068=$K$11, $I8068=$L$6),
   AND($H8068=$K$11, $I8068=$L$7),
   AND($H8068=$K$5, $I8068=$L$5),
   AND($H8068=$K$6, $I8068=$L$4),
   AND($H8068=$K$6, $I8068=$L$5),
   AND($H8068=$K$6, $I8068=$L$7),
   AND($H8068=$K$4, $I8068=$L$6),
), 0, 1)</f>
        <v>1</v>
      </c>
      <c r="N8068" s="15" t="str">
        <f t="shared" ref="N8068:N8131" si="379">A8068 &amp; "-" &amp; J8068</f>
        <v>-</v>
      </c>
      <c r="O8068" s="150">
        <f t="shared" ref="O8068:O8131" si="380">IF(AND(M8068&lt;&gt;0, P8068="ANO"), 1, 0)</f>
        <v>0</v>
      </c>
      <c r="P8068" s="15" t="str">
        <f>IF(COUNTIF('Personálie dobrovolníků '!U:X,N8068)&gt;0,"ANO","")</f>
        <v/>
      </c>
      <c r="Q8068" s="15"/>
    </row>
    <row r="8069" spans="2:17" s="25" customFormat="1" x14ac:dyDescent="0.3">
      <c r="B8069" s="15" t="str">
        <f>IF(A8069="","",VLOOKUP(A8069,Tabulka3[[Číslo smlouvy   u pravidelné činnosti]:[Příjmení]],3,0))</f>
        <v/>
      </c>
      <c r="C8069" s="15" t="str">
        <f>IF(A8069="","",VLOOKUP(A8069,Tabulka3[[Číslo smlouvy   u pravidelné činnosti]:[Příjmení]],4,0))</f>
        <v/>
      </c>
      <c r="F8069" s="94"/>
      <c r="H8069" s="113"/>
      <c r="I8069" s="113"/>
      <c r="K8069" s="15"/>
      <c r="L8069" s="15"/>
      <c r="M8069" s="15">
        <f t="shared" si="378"/>
        <v>1</v>
      </c>
      <c r="N8069" s="15" t="str">
        <f t="shared" si="379"/>
        <v>-</v>
      </c>
      <c r="O8069" s="150">
        <f t="shared" si="380"/>
        <v>0</v>
      </c>
      <c r="P8069" s="15" t="str">
        <f>IF(COUNTIF('Personálie dobrovolníků '!U:X,N8069)&gt;0,"ANO","")</f>
        <v/>
      </c>
      <c r="Q8069" s="15"/>
    </row>
    <row r="8070" spans="2:17" s="25" customFormat="1" x14ac:dyDescent="0.3">
      <c r="B8070" s="15" t="str">
        <f>IF(A8070="","",VLOOKUP(A8070,Tabulka3[[Číslo smlouvy   u pravidelné činnosti]:[Příjmení]],3,0))</f>
        <v/>
      </c>
      <c r="C8070" s="15" t="str">
        <f>IF(A8070="","",VLOOKUP(A8070,Tabulka3[[Číslo smlouvy   u pravidelné činnosti]:[Příjmení]],4,0))</f>
        <v/>
      </c>
      <c r="F8070" s="94"/>
      <c r="H8070" s="113"/>
      <c r="I8070" s="113"/>
      <c r="K8070" s="15"/>
      <c r="L8070" s="15"/>
      <c r="M8070" s="15">
        <f t="shared" si="378"/>
        <v>1</v>
      </c>
      <c r="N8070" s="15" t="str">
        <f t="shared" si="379"/>
        <v>-</v>
      </c>
      <c r="O8070" s="150">
        <f t="shared" si="380"/>
        <v>0</v>
      </c>
      <c r="P8070" s="15" t="str">
        <f>IF(COUNTIF('Personálie dobrovolníků '!U:X,N8070)&gt;0,"ANO","")</f>
        <v/>
      </c>
      <c r="Q8070" s="15"/>
    </row>
    <row r="8071" spans="2:17" s="25" customFormat="1" x14ac:dyDescent="0.3">
      <c r="B8071" s="15" t="str">
        <f>IF(A8071="","",VLOOKUP(A8071,Tabulka3[[Číslo smlouvy   u pravidelné činnosti]:[Příjmení]],3,0))</f>
        <v/>
      </c>
      <c r="C8071" s="15" t="str">
        <f>IF(A8071="","",VLOOKUP(A8071,Tabulka3[[Číslo smlouvy   u pravidelné činnosti]:[Příjmení]],4,0))</f>
        <v/>
      </c>
      <c r="F8071" s="94"/>
      <c r="H8071" s="113"/>
      <c r="I8071" s="113"/>
      <c r="K8071" s="15"/>
      <c r="L8071" s="15"/>
      <c r="M8071" s="15">
        <f t="shared" si="378"/>
        <v>1</v>
      </c>
      <c r="N8071" s="15" t="str">
        <f t="shared" si="379"/>
        <v>-</v>
      </c>
      <c r="O8071" s="150">
        <f t="shared" si="380"/>
        <v>0</v>
      </c>
      <c r="P8071" s="15" t="str">
        <f>IF(COUNTIF('Personálie dobrovolníků '!U:X,N8071)&gt;0,"ANO","")</f>
        <v/>
      </c>
      <c r="Q8071" s="15"/>
    </row>
    <row r="8072" spans="2:17" s="25" customFormat="1" x14ac:dyDescent="0.3">
      <c r="B8072" s="15" t="str">
        <f>IF(A8072="","",VLOOKUP(A8072,Tabulka3[[Číslo smlouvy   u pravidelné činnosti]:[Příjmení]],3,0))</f>
        <v/>
      </c>
      <c r="C8072" s="15" t="str">
        <f>IF(A8072="","",VLOOKUP(A8072,Tabulka3[[Číslo smlouvy   u pravidelné činnosti]:[Příjmení]],4,0))</f>
        <v/>
      </c>
      <c r="F8072" s="94"/>
      <c r="H8072" s="113"/>
      <c r="I8072" s="113"/>
      <c r="K8072" s="15"/>
      <c r="L8072" s="15"/>
      <c r="M8072" s="15">
        <f t="shared" si="378"/>
        <v>1</v>
      </c>
      <c r="N8072" s="15" t="str">
        <f t="shared" si="379"/>
        <v>-</v>
      </c>
      <c r="O8072" s="150">
        <f t="shared" si="380"/>
        <v>0</v>
      </c>
      <c r="P8072" s="15" t="str">
        <f>IF(COUNTIF('Personálie dobrovolníků '!U:X,N8072)&gt;0,"ANO","")</f>
        <v/>
      </c>
      <c r="Q8072" s="15"/>
    </row>
    <row r="8073" spans="2:17" s="25" customFormat="1" x14ac:dyDescent="0.3">
      <c r="B8073" s="15" t="str">
        <f>IF(A8073="","",VLOOKUP(A8073,Tabulka3[[Číslo smlouvy   u pravidelné činnosti]:[Příjmení]],3,0))</f>
        <v/>
      </c>
      <c r="C8073" s="15" t="str">
        <f>IF(A8073="","",VLOOKUP(A8073,Tabulka3[[Číslo smlouvy   u pravidelné činnosti]:[Příjmení]],4,0))</f>
        <v/>
      </c>
      <c r="F8073" s="94"/>
      <c r="H8073" s="113"/>
      <c r="I8073" s="113"/>
      <c r="K8073" s="15"/>
      <c r="L8073" s="15"/>
      <c r="M8073" s="15">
        <f t="shared" si="378"/>
        <v>1</v>
      </c>
      <c r="N8073" s="15" t="str">
        <f t="shared" si="379"/>
        <v>-</v>
      </c>
      <c r="O8073" s="150">
        <f t="shared" si="380"/>
        <v>0</v>
      </c>
      <c r="P8073" s="15" t="str">
        <f>IF(COUNTIF('Personálie dobrovolníků '!U:X,N8073)&gt;0,"ANO","")</f>
        <v/>
      </c>
      <c r="Q8073" s="15"/>
    </row>
    <row r="8074" spans="2:17" s="25" customFormat="1" x14ac:dyDescent="0.3">
      <c r="B8074" s="15" t="str">
        <f>IF(A8074="","",VLOOKUP(A8074,Tabulka3[[Číslo smlouvy   u pravidelné činnosti]:[Příjmení]],3,0))</f>
        <v/>
      </c>
      <c r="C8074" s="15" t="str">
        <f>IF(A8074="","",VLOOKUP(A8074,Tabulka3[[Číslo smlouvy   u pravidelné činnosti]:[Příjmení]],4,0))</f>
        <v/>
      </c>
      <c r="F8074" s="94"/>
      <c r="H8074" s="113"/>
      <c r="I8074" s="113"/>
      <c r="K8074" s="15"/>
      <c r="L8074" s="15"/>
      <c r="M8074" s="15">
        <f t="shared" si="378"/>
        <v>1</v>
      </c>
      <c r="N8074" s="15" t="str">
        <f t="shared" si="379"/>
        <v>-</v>
      </c>
      <c r="O8074" s="150">
        <f t="shared" si="380"/>
        <v>0</v>
      </c>
      <c r="P8074" s="15" t="str">
        <f>IF(COUNTIF('Personálie dobrovolníků '!U:X,N8074)&gt;0,"ANO","")</f>
        <v/>
      </c>
      <c r="Q8074" s="15"/>
    </row>
    <row r="8075" spans="2:17" s="25" customFormat="1" x14ac:dyDescent="0.3">
      <c r="B8075" s="15" t="str">
        <f>IF(A8075="","",VLOOKUP(A8075,Tabulka3[[Číslo smlouvy   u pravidelné činnosti]:[Příjmení]],3,0))</f>
        <v/>
      </c>
      <c r="C8075" s="15" t="str">
        <f>IF(A8075="","",VLOOKUP(A8075,Tabulka3[[Číslo smlouvy   u pravidelné činnosti]:[Příjmení]],4,0))</f>
        <v/>
      </c>
      <c r="F8075" s="94"/>
      <c r="H8075" s="113"/>
      <c r="I8075" s="113"/>
      <c r="K8075" s="15"/>
      <c r="L8075" s="15"/>
      <c r="M8075" s="15">
        <f t="shared" si="378"/>
        <v>1</v>
      </c>
      <c r="N8075" s="15" t="str">
        <f t="shared" si="379"/>
        <v>-</v>
      </c>
      <c r="O8075" s="150">
        <f t="shared" si="380"/>
        <v>0</v>
      </c>
      <c r="P8075" s="15" t="str">
        <f>IF(COUNTIF('Personálie dobrovolníků '!U:X,N8075)&gt;0,"ANO","")</f>
        <v/>
      </c>
      <c r="Q8075" s="15"/>
    </row>
    <row r="8076" spans="2:17" s="25" customFormat="1" x14ac:dyDescent="0.3">
      <c r="B8076" s="15" t="str">
        <f>IF(A8076="","",VLOOKUP(A8076,Tabulka3[[Číslo smlouvy   u pravidelné činnosti]:[Příjmení]],3,0))</f>
        <v/>
      </c>
      <c r="C8076" s="15" t="str">
        <f>IF(A8076="","",VLOOKUP(A8076,Tabulka3[[Číslo smlouvy   u pravidelné činnosti]:[Příjmení]],4,0))</f>
        <v/>
      </c>
      <c r="F8076" s="94"/>
      <c r="H8076" s="113"/>
      <c r="I8076" s="113"/>
      <c r="K8076" s="15"/>
      <c r="L8076" s="15"/>
      <c r="M8076" s="15">
        <f t="shared" si="378"/>
        <v>1</v>
      </c>
      <c r="N8076" s="15" t="str">
        <f t="shared" si="379"/>
        <v>-</v>
      </c>
      <c r="O8076" s="150">
        <f t="shared" si="380"/>
        <v>0</v>
      </c>
      <c r="P8076" s="15" t="str">
        <f>IF(COUNTIF('Personálie dobrovolníků '!U:X,N8076)&gt;0,"ANO","")</f>
        <v/>
      </c>
      <c r="Q8076" s="15"/>
    </row>
    <row r="8077" spans="2:17" s="25" customFormat="1" x14ac:dyDescent="0.3">
      <c r="B8077" s="15" t="str">
        <f>IF(A8077="","",VLOOKUP(A8077,Tabulka3[[Číslo smlouvy   u pravidelné činnosti]:[Příjmení]],3,0))</f>
        <v/>
      </c>
      <c r="C8077" s="15" t="str">
        <f>IF(A8077="","",VLOOKUP(A8077,Tabulka3[[Číslo smlouvy   u pravidelné činnosti]:[Příjmení]],4,0))</f>
        <v/>
      </c>
      <c r="F8077" s="94"/>
      <c r="H8077" s="113"/>
      <c r="I8077" s="113"/>
      <c r="K8077" s="15"/>
      <c r="L8077" s="15"/>
      <c r="M8077" s="15">
        <f t="shared" si="378"/>
        <v>1</v>
      </c>
      <c r="N8077" s="15" t="str">
        <f t="shared" si="379"/>
        <v>-</v>
      </c>
      <c r="O8077" s="150">
        <f t="shared" si="380"/>
        <v>0</v>
      </c>
      <c r="P8077" s="15" t="str">
        <f>IF(COUNTIF('Personálie dobrovolníků '!U:X,N8077)&gt;0,"ANO","")</f>
        <v/>
      </c>
      <c r="Q8077" s="15"/>
    </row>
    <row r="8078" spans="2:17" s="25" customFormat="1" x14ac:dyDescent="0.3">
      <c r="B8078" s="15" t="str">
        <f>IF(A8078="","",VLOOKUP(A8078,Tabulka3[[Číslo smlouvy   u pravidelné činnosti]:[Příjmení]],3,0))</f>
        <v/>
      </c>
      <c r="C8078" s="15" t="str">
        <f>IF(A8078="","",VLOOKUP(A8078,Tabulka3[[Číslo smlouvy   u pravidelné činnosti]:[Příjmení]],4,0))</f>
        <v/>
      </c>
      <c r="F8078" s="94"/>
      <c r="H8078" s="113"/>
      <c r="I8078" s="113"/>
      <c r="K8078" s="15"/>
      <c r="L8078" s="15"/>
      <c r="M8078" s="15">
        <f t="shared" si="378"/>
        <v>1</v>
      </c>
      <c r="N8078" s="15" t="str">
        <f t="shared" si="379"/>
        <v>-</v>
      </c>
      <c r="O8078" s="150">
        <f t="shared" si="380"/>
        <v>0</v>
      </c>
      <c r="P8078" s="15" t="str">
        <f>IF(COUNTIF('Personálie dobrovolníků '!U:X,N8078)&gt;0,"ANO","")</f>
        <v/>
      </c>
      <c r="Q8078" s="15"/>
    </row>
    <row r="8079" spans="2:17" s="25" customFormat="1" x14ac:dyDescent="0.3">
      <c r="B8079" s="15" t="str">
        <f>IF(A8079="","",VLOOKUP(A8079,Tabulka3[[Číslo smlouvy   u pravidelné činnosti]:[Příjmení]],3,0))</f>
        <v/>
      </c>
      <c r="C8079" s="15" t="str">
        <f>IF(A8079="","",VLOOKUP(A8079,Tabulka3[[Číslo smlouvy   u pravidelné činnosti]:[Příjmení]],4,0))</f>
        <v/>
      </c>
      <c r="F8079" s="94"/>
      <c r="H8079" s="113"/>
      <c r="I8079" s="113"/>
      <c r="K8079" s="15"/>
      <c r="L8079" s="15"/>
      <c r="M8079" s="15">
        <f t="shared" si="378"/>
        <v>1</v>
      </c>
      <c r="N8079" s="15" t="str">
        <f t="shared" si="379"/>
        <v>-</v>
      </c>
      <c r="O8079" s="150">
        <f t="shared" si="380"/>
        <v>0</v>
      </c>
      <c r="P8079" s="15" t="str">
        <f>IF(COUNTIF('Personálie dobrovolníků '!U:X,N8079)&gt;0,"ANO","")</f>
        <v/>
      </c>
      <c r="Q8079" s="15"/>
    </row>
    <row r="8080" spans="2:17" s="25" customFormat="1" x14ac:dyDescent="0.3">
      <c r="B8080" s="15" t="str">
        <f>IF(A8080="","",VLOOKUP(A8080,Tabulka3[[Číslo smlouvy   u pravidelné činnosti]:[Příjmení]],3,0))</f>
        <v/>
      </c>
      <c r="C8080" s="15" t="str">
        <f>IF(A8080="","",VLOOKUP(A8080,Tabulka3[[Číslo smlouvy   u pravidelné činnosti]:[Příjmení]],4,0))</f>
        <v/>
      </c>
      <c r="F8080" s="94"/>
      <c r="H8080" s="113"/>
      <c r="I8080" s="113"/>
      <c r="K8080" s="15"/>
      <c r="L8080" s="15"/>
      <c r="M8080" s="15">
        <f t="shared" si="378"/>
        <v>1</v>
      </c>
      <c r="N8080" s="15" t="str">
        <f t="shared" si="379"/>
        <v>-</v>
      </c>
      <c r="O8080" s="150">
        <f t="shared" si="380"/>
        <v>0</v>
      </c>
      <c r="P8080" s="15" t="str">
        <f>IF(COUNTIF('Personálie dobrovolníků '!U:X,N8080)&gt;0,"ANO","")</f>
        <v/>
      </c>
      <c r="Q8080" s="15"/>
    </row>
    <row r="8081" spans="2:17" s="25" customFormat="1" x14ac:dyDescent="0.3">
      <c r="B8081" s="15" t="str">
        <f>IF(A8081="","",VLOOKUP(A8081,Tabulka3[[Číslo smlouvy   u pravidelné činnosti]:[Příjmení]],3,0))</f>
        <v/>
      </c>
      <c r="C8081" s="15" t="str">
        <f>IF(A8081="","",VLOOKUP(A8081,Tabulka3[[Číslo smlouvy   u pravidelné činnosti]:[Příjmení]],4,0))</f>
        <v/>
      </c>
      <c r="F8081" s="94"/>
      <c r="H8081" s="113"/>
      <c r="I8081" s="113"/>
      <c r="K8081" s="15"/>
      <c r="L8081" s="15"/>
      <c r="M8081" s="15">
        <f t="shared" si="378"/>
        <v>1</v>
      </c>
      <c r="N8081" s="15" t="str">
        <f t="shared" si="379"/>
        <v>-</v>
      </c>
      <c r="O8081" s="150">
        <f t="shared" si="380"/>
        <v>0</v>
      </c>
      <c r="P8081" s="15" t="str">
        <f>IF(COUNTIF('Personálie dobrovolníků '!U:X,N8081)&gt;0,"ANO","")</f>
        <v/>
      </c>
      <c r="Q8081" s="15"/>
    </row>
    <row r="8082" spans="2:17" s="25" customFormat="1" x14ac:dyDescent="0.3">
      <c r="B8082" s="15" t="str">
        <f>IF(A8082="","",VLOOKUP(A8082,Tabulka3[[Číslo smlouvy   u pravidelné činnosti]:[Příjmení]],3,0))</f>
        <v/>
      </c>
      <c r="C8082" s="15" t="str">
        <f>IF(A8082="","",VLOOKUP(A8082,Tabulka3[[Číslo smlouvy   u pravidelné činnosti]:[Příjmení]],4,0))</f>
        <v/>
      </c>
      <c r="F8082" s="94"/>
      <c r="H8082" s="113"/>
      <c r="I8082" s="113"/>
      <c r="K8082" s="15"/>
      <c r="L8082" s="15"/>
      <c r="M8082" s="15">
        <f t="shared" si="378"/>
        <v>1</v>
      </c>
      <c r="N8082" s="15" t="str">
        <f t="shared" si="379"/>
        <v>-</v>
      </c>
      <c r="O8082" s="150">
        <f t="shared" si="380"/>
        <v>0</v>
      </c>
      <c r="P8082" s="15" t="str">
        <f>IF(COUNTIF('Personálie dobrovolníků '!U:X,N8082)&gt;0,"ANO","")</f>
        <v/>
      </c>
      <c r="Q8082" s="15"/>
    </row>
    <row r="8083" spans="2:17" s="25" customFormat="1" x14ac:dyDescent="0.3">
      <c r="B8083" s="15" t="str">
        <f>IF(A8083="","",VLOOKUP(A8083,Tabulka3[[Číslo smlouvy   u pravidelné činnosti]:[Příjmení]],3,0))</f>
        <v/>
      </c>
      <c r="C8083" s="15" t="str">
        <f>IF(A8083="","",VLOOKUP(A8083,Tabulka3[[Číslo smlouvy   u pravidelné činnosti]:[Příjmení]],4,0))</f>
        <v/>
      </c>
      <c r="F8083" s="94"/>
      <c r="H8083" s="113"/>
      <c r="I8083" s="113"/>
      <c r="K8083" s="15"/>
      <c r="L8083" s="15"/>
      <c r="M8083" s="15">
        <f t="shared" si="378"/>
        <v>1</v>
      </c>
      <c r="N8083" s="15" t="str">
        <f t="shared" si="379"/>
        <v>-</v>
      </c>
      <c r="O8083" s="150">
        <f t="shared" si="380"/>
        <v>0</v>
      </c>
      <c r="P8083" s="15" t="str">
        <f>IF(COUNTIF('Personálie dobrovolníků '!U:X,N8083)&gt;0,"ANO","")</f>
        <v/>
      </c>
      <c r="Q8083" s="15"/>
    </row>
    <row r="8084" spans="2:17" s="25" customFormat="1" x14ac:dyDescent="0.3">
      <c r="B8084" s="15" t="str">
        <f>IF(A8084="","",VLOOKUP(A8084,Tabulka3[[Číslo smlouvy   u pravidelné činnosti]:[Příjmení]],3,0))</f>
        <v/>
      </c>
      <c r="C8084" s="15" t="str">
        <f>IF(A8084="","",VLOOKUP(A8084,Tabulka3[[Číslo smlouvy   u pravidelné činnosti]:[Příjmení]],4,0))</f>
        <v/>
      </c>
      <c r="F8084" s="94"/>
      <c r="H8084" s="113"/>
      <c r="I8084" s="113"/>
      <c r="K8084" s="15"/>
      <c r="L8084" s="15"/>
      <c r="M8084" s="15">
        <f t="shared" si="378"/>
        <v>1</v>
      </c>
      <c r="N8084" s="15" t="str">
        <f t="shared" si="379"/>
        <v>-</v>
      </c>
      <c r="O8084" s="150">
        <f t="shared" si="380"/>
        <v>0</v>
      </c>
      <c r="P8084" s="15" t="str">
        <f>IF(COUNTIF('Personálie dobrovolníků '!U:X,N8084)&gt;0,"ANO","")</f>
        <v/>
      </c>
      <c r="Q8084" s="15"/>
    </row>
    <row r="8085" spans="2:17" s="25" customFormat="1" x14ac:dyDescent="0.3">
      <c r="B8085" s="15" t="str">
        <f>IF(A8085="","",VLOOKUP(A8085,Tabulka3[[Číslo smlouvy   u pravidelné činnosti]:[Příjmení]],3,0))</f>
        <v/>
      </c>
      <c r="C8085" s="15" t="str">
        <f>IF(A8085="","",VLOOKUP(A8085,Tabulka3[[Číslo smlouvy   u pravidelné činnosti]:[Příjmení]],4,0))</f>
        <v/>
      </c>
      <c r="F8085" s="94"/>
      <c r="H8085" s="113"/>
      <c r="I8085" s="113"/>
      <c r="K8085" s="15"/>
      <c r="L8085" s="15"/>
      <c r="M8085" s="15">
        <f t="shared" si="378"/>
        <v>1</v>
      </c>
      <c r="N8085" s="15" t="str">
        <f t="shared" si="379"/>
        <v>-</v>
      </c>
      <c r="O8085" s="150">
        <f t="shared" si="380"/>
        <v>0</v>
      </c>
      <c r="P8085" s="15" t="str">
        <f>IF(COUNTIF('Personálie dobrovolníků '!U:X,N8085)&gt;0,"ANO","")</f>
        <v/>
      </c>
      <c r="Q8085" s="15"/>
    </row>
    <row r="8086" spans="2:17" s="25" customFormat="1" x14ac:dyDescent="0.3">
      <c r="B8086" s="15" t="str">
        <f>IF(A8086="","",VLOOKUP(A8086,Tabulka3[[Číslo smlouvy   u pravidelné činnosti]:[Příjmení]],3,0))</f>
        <v/>
      </c>
      <c r="C8086" s="15" t="str">
        <f>IF(A8086="","",VLOOKUP(A8086,Tabulka3[[Číslo smlouvy   u pravidelné činnosti]:[Příjmení]],4,0))</f>
        <v/>
      </c>
      <c r="F8086" s="94"/>
      <c r="H8086" s="113"/>
      <c r="I8086" s="113"/>
      <c r="K8086" s="15"/>
      <c r="L8086" s="15"/>
      <c r="M8086" s="15">
        <f t="shared" si="378"/>
        <v>1</v>
      </c>
      <c r="N8086" s="15" t="str">
        <f t="shared" si="379"/>
        <v>-</v>
      </c>
      <c r="O8086" s="150">
        <f t="shared" si="380"/>
        <v>0</v>
      </c>
      <c r="P8086" s="15" t="str">
        <f>IF(COUNTIF('Personálie dobrovolníků '!U:X,N8086)&gt;0,"ANO","")</f>
        <v/>
      </c>
      <c r="Q8086" s="15"/>
    </row>
    <row r="8087" spans="2:17" s="25" customFormat="1" x14ac:dyDescent="0.3">
      <c r="B8087" s="15" t="str">
        <f>IF(A8087="","",VLOOKUP(A8087,Tabulka3[[Číslo smlouvy   u pravidelné činnosti]:[Příjmení]],3,0))</f>
        <v/>
      </c>
      <c r="C8087" s="15" t="str">
        <f>IF(A8087="","",VLOOKUP(A8087,Tabulka3[[Číslo smlouvy   u pravidelné činnosti]:[Příjmení]],4,0))</f>
        <v/>
      </c>
      <c r="F8087" s="94"/>
      <c r="H8087" s="113"/>
      <c r="I8087" s="113"/>
      <c r="K8087" s="15"/>
      <c r="L8087" s="15"/>
      <c r="M8087" s="15">
        <f t="shared" si="378"/>
        <v>1</v>
      </c>
      <c r="N8087" s="15" t="str">
        <f t="shared" si="379"/>
        <v>-</v>
      </c>
      <c r="O8087" s="150">
        <f t="shared" si="380"/>
        <v>0</v>
      </c>
      <c r="P8087" s="15" t="str">
        <f>IF(COUNTIF('Personálie dobrovolníků '!U:X,N8087)&gt;0,"ANO","")</f>
        <v/>
      </c>
      <c r="Q8087" s="15"/>
    </row>
    <row r="8088" spans="2:17" s="25" customFormat="1" x14ac:dyDescent="0.3">
      <c r="B8088" s="15" t="str">
        <f>IF(A8088="","",VLOOKUP(A8088,Tabulka3[[Číslo smlouvy   u pravidelné činnosti]:[Příjmení]],3,0))</f>
        <v/>
      </c>
      <c r="C8088" s="15" t="str">
        <f>IF(A8088="","",VLOOKUP(A8088,Tabulka3[[Číslo smlouvy   u pravidelné činnosti]:[Příjmení]],4,0))</f>
        <v/>
      </c>
      <c r="F8088" s="94"/>
      <c r="H8088" s="113"/>
      <c r="I8088" s="113"/>
      <c r="K8088" s="15"/>
      <c r="L8088" s="15"/>
      <c r="M8088" s="15">
        <f t="shared" si="378"/>
        <v>1</v>
      </c>
      <c r="N8088" s="15" t="str">
        <f t="shared" si="379"/>
        <v>-</v>
      </c>
      <c r="O8088" s="150">
        <f t="shared" si="380"/>
        <v>0</v>
      </c>
      <c r="P8088" s="15" t="str">
        <f>IF(COUNTIF('Personálie dobrovolníků '!U:X,N8088)&gt;0,"ANO","")</f>
        <v/>
      </c>
      <c r="Q8088" s="15"/>
    </row>
    <row r="8089" spans="2:17" s="25" customFormat="1" x14ac:dyDescent="0.3">
      <c r="B8089" s="15" t="str">
        <f>IF(A8089="","",VLOOKUP(A8089,Tabulka3[[Číslo smlouvy   u pravidelné činnosti]:[Příjmení]],3,0))</f>
        <v/>
      </c>
      <c r="C8089" s="15" t="str">
        <f>IF(A8089="","",VLOOKUP(A8089,Tabulka3[[Číslo smlouvy   u pravidelné činnosti]:[Příjmení]],4,0))</f>
        <v/>
      </c>
      <c r="F8089" s="94"/>
      <c r="H8089" s="113"/>
      <c r="I8089" s="113"/>
      <c r="K8089" s="15"/>
      <c r="L8089" s="15"/>
      <c r="M8089" s="15">
        <f t="shared" si="378"/>
        <v>1</v>
      </c>
      <c r="N8089" s="15" t="str">
        <f t="shared" si="379"/>
        <v>-</v>
      </c>
      <c r="O8089" s="150">
        <f t="shared" si="380"/>
        <v>0</v>
      </c>
      <c r="P8089" s="15" t="str">
        <f>IF(COUNTIF('Personálie dobrovolníků '!U:X,N8089)&gt;0,"ANO","")</f>
        <v/>
      </c>
      <c r="Q8089" s="15"/>
    </row>
    <row r="8090" spans="2:17" s="25" customFormat="1" x14ac:dyDescent="0.3">
      <c r="B8090" s="15" t="str">
        <f>IF(A8090="","",VLOOKUP(A8090,Tabulka3[[Číslo smlouvy   u pravidelné činnosti]:[Příjmení]],3,0))</f>
        <v/>
      </c>
      <c r="C8090" s="15" t="str">
        <f>IF(A8090="","",VLOOKUP(A8090,Tabulka3[[Číslo smlouvy   u pravidelné činnosti]:[Příjmení]],4,0))</f>
        <v/>
      </c>
      <c r="F8090" s="94"/>
      <c r="H8090" s="113"/>
      <c r="I8090" s="113"/>
      <c r="K8090" s="15"/>
      <c r="L8090" s="15"/>
      <c r="M8090" s="15">
        <f t="shared" si="378"/>
        <v>1</v>
      </c>
      <c r="N8090" s="15" t="str">
        <f t="shared" si="379"/>
        <v>-</v>
      </c>
      <c r="O8090" s="150">
        <f t="shared" si="380"/>
        <v>0</v>
      </c>
      <c r="P8090" s="15" t="str">
        <f>IF(COUNTIF('Personálie dobrovolníků '!U:X,N8090)&gt;0,"ANO","")</f>
        <v/>
      </c>
      <c r="Q8090" s="15"/>
    </row>
    <row r="8091" spans="2:17" s="25" customFormat="1" x14ac:dyDescent="0.3">
      <c r="B8091" s="15" t="str">
        <f>IF(A8091="","",VLOOKUP(A8091,Tabulka3[[Číslo smlouvy   u pravidelné činnosti]:[Příjmení]],3,0))</f>
        <v/>
      </c>
      <c r="C8091" s="15" t="str">
        <f>IF(A8091="","",VLOOKUP(A8091,Tabulka3[[Číslo smlouvy   u pravidelné činnosti]:[Příjmení]],4,0))</f>
        <v/>
      </c>
      <c r="F8091" s="94"/>
      <c r="H8091" s="113"/>
      <c r="I8091" s="113"/>
      <c r="K8091" s="15"/>
      <c r="L8091" s="15"/>
      <c r="M8091" s="15">
        <f t="shared" si="378"/>
        <v>1</v>
      </c>
      <c r="N8091" s="15" t="str">
        <f t="shared" si="379"/>
        <v>-</v>
      </c>
      <c r="O8091" s="150">
        <f t="shared" si="380"/>
        <v>0</v>
      </c>
      <c r="P8091" s="15" t="str">
        <f>IF(COUNTIF('Personálie dobrovolníků '!U:X,N8091)&gt;0,"ANO","")</f>
        <v/>
      </c>
      <c r="Q8091" s="15"/>
    </row>
    <row r="8092" spans="2:17" s="25" customFormat="1" x14ac:dyDescent="0.3">
      <c r="B8092" s="15" t="str">
        <f>IF(A8092="","",VLOOKUP(A8092,Tabulka3[[Číslo smlouvy   u pravidelné činnosti]:[Příjmení]],3,0))</f>
        <v/>
      </c>
      <c r="C8092" s="15" t="str">
        <f>IF(A8092="","",VLOOKUP(A8092,Tabulka3[[Číslo smlouvy   u pravidelné činnosti]:[Příjmení]],4,0))</f>
        <v/>
      </c>
      <c r="F8092" s="94"/>
      <c r="H8092" s="113"/>
      <c r="I8092" s="113"/>
      <c r="K8092" s="15"/>
      <c r="L8092" s="15"/>
      <c r="M8092" s="15">
        <f t="shared" si="378"/>
        <v>1</v>
      </c>
      <c r="N8092" s="15" t="str">
        <f t="shared" si="379"/>
        <v>-</v>
      </c>
      <c r="O8092" s="150">
        <f t="shared" si="380"/>
        <v>0</v>
      </c>
      <c r="P8092" s="15" t="str">
        <f>IF(COUNTIF('Personálie dobrovolníků '!U:X,N8092)&gt;0,"ANO","")</f>
        <v/>
      </c>
      <c r="Q8092" s="15"/>
    </row>
    <row r="8093" spans="2:17" s="25" customFormat="1" x14ac:dyDescent="0.3">
      <c r="B8093" s="15" t="str">
        <f>IF(A8093="","",VLOOKUP(A8093,Tabulka3[[Číslo smlouvy   u pravidelné činnosti]:[Příjmení]],3,0))</f>
        <v/>
      </c>
      <c r="C8093" s="15" t="str">
        <f>IF(A8093="","",VLOOKUP(A8093,Tabulka3[[Číslo smlouvy   u pravidelné činnosti]:[Příjmení]],4,0))</f>
        <v/>
      </c>
      <c r="F8093" s="94"/>
      <c r="H8093" s="113"/>
      <c r="I8093" s="113"/>
      <c r="K8093" s="15"/>
      <c r="L8093" s="15"/>
      <c r="M8093" s="15">
        <f t="shared" si="378"/>
        <v>1</v>
      </c>
      <c r="N8093" s="15" t="str">
        <f t="shared" si="379"/>
        <v>-</v>
      </c>
      <c r="O8093" s="150">
        <f t="shared" si="380"/>
        <v>0</v>
      </c>
      <c r="P8093" s="15" t="str">
        <f>IF(COUNTIF('Personálie dobrovolníků '!U:X,N8093)&gt;0,"ANO","")</f>
        <v/>
      </c>
      <c r="Q8093" s="15"/>
    </row>
    <row r="8094" spans="2:17" s="25" customFormat="1" x14ac:dyDescent="0.3">
      <c r="B8094" s="15" t="str">
        <f>IF(A8094="","",VLOOKUP(A8094,Tabulka3[[Číslo smlouvy   u pravidelné činnosti]:[Příjmení]],3,0))</f>
        <v/>
      </c>
      <c r="C8094" s="15" t="str">
        <f>IF(A8094="","",VLOOKUP(A8094,Tabulka3[[Číslo smlouvy   u pravidelné činnosti]:[Příjmení]],4,0))</f>
        <v/>
      </c>
      <c r="F8094" s="94"/>
      <c r="H8094" s="113"/>
      <c r="I8094" s="113"/>
      <c r="K8094" s="15"/>
      <c r="L8094" s="15"/>
      <c r="M8094" s="15">
        <f t="shared" si="378"/>
        <v>1</v>
      </c>
      <c r="N8094" s="15" t="str">
        <f t="shared" si="379"/>
        <v>-</v>
      </c>
      <c r="O8094" s="150">
        <f t="shared" si="380"/>
        <v>0</v>
      </c>
      <c r="P8094" s="15" t="str">
        <f>IF(COUNTIF('Personálie dobrovolníků '!U:X,N8094)&gt;0,"ANO","")</f>
        <v/>
      </c>
      <c r="Q8094" s="15"/>
    </row>
    <row r="8095" spans="2:17" s="25" customFormat="1" x14ac:dyDescent="0.3">
      <c r="B8095" s="15" t="str">
        <f>IF(A8095="","",VLOOKUP(A8095,Tabulka3[[Číslo smlouvy   u pravidelné činnosti]:[Příjmení]],3,0))</f>
        <v/>
      </c>
      <c r="C8095" s="15" t="str">
        <f>IF(A8095="","",VLOOKUP(A8095,Tabulka3[[Číslo smlouvy   u pravidelné činnosti]:[Příjmení]],4,0))</f>
        <v/>
      </c>
      <c r="F8095" s="94"/>
      <c r="H8095" s="113"/>
      <c r="I8095" s="113"/>
      <c r="K8095" s="15"/>
      <c r="L8095" s="15"/>
      <c r="M8095" s="15">
        <f t="shared" si="378"/>
        <v>1</v>
      </c>
      <c r="N8095" s="15" t="str">
        <f t="shared" si="379"/>
        <v>-</v>
      </c>
      <c r="O8095" s="150">
        <f t="shared" si="380"/>
        <v>0</v>
      </c>
      <c r="P8095" s="15" t="str">
        <f>IF(COUNTIF('Personálie dobrovolníků '!U:X,N8095)&gt;0,"ANO","")</f>
        <v/>
      </c>
      <c r="Q8095" s="15"/>
    </row>
    <row r="8096" spans="2:17" s="25" customFormat="1" x14ac:dyDescent="0.3">
      <c r="B8096" s="15" t="str">
        <f>IF(A8096="","",VLOOKUP(A8096,Tabulka3[[Číslo smlouvy   u pravidelné činnosti]:[Příjmení]],3,0))</f>
        <v/>
      </c>
      <c r="C8096" s="15" t="str">
        <f>IF(A8096="","",VLOOKUP(A8096,Tabulka3[[Číslo smlouvy   u pravidelné činnosti]:[Příjmení]],4,0))</f>
        <v/>
      </c>
      <c r="F8096" s="94"/>
      <c r="H8096" s="113"/>
      <c r="I8096" s="113"/>
      <c r="K8096" s="15"/>
      <c r="L8096" s="15"/>
      <c r="M8096" s="15">
        <f t="shared" si="378"/>
        <v>1</v>
      </c>
      <c r="N8096" s="15" t="str">
        <f t="shared" si="379"/>
        <v>-</v>
      </c>
      <c r="O8096" s="150">
        <f t="shared" si="380"/>
        <v>0</v>
      </c>
      <c r="P8096" s="15" t="str">
        <f>IF(COUNTIF('Personálie dobrovolníků '!U:X,N8096)&gt;0,"ANO","")</f>
        <v/>
      </c>
      <c r="Q8096" s="15"/>
    </row>
    <row r="8097" spans="2:17" s="25" customFormat="1" x14ac:dyDescent="0.3">
      <c r="B8097" s="15" t="str">
        <f>IF(A8097="","",VLOOKUP(A8097,Tabulka3[[Číslo smlouvy   u pravidelné činnosti]:[Příjmení]],3,0))</f>
        <v/>
      </c>
      <c r="C8097" s="15" t="str">
        <f>IF(A8097="","",VLOOKUP(A8097,Tabulka3[[Číslo smlouvy   u pravidelné činnosti]:[Příjmení]],4,0))</f>
        <v/>
      </c>
      <c r="F8097" s="94"/>
      <c r="H8097" s="113"/>
      <c r="I8097" s="113"/>
      <c r="K8097" s="15"/>
      <c r="L8097" s="15"/>
      <c r="M8097" s="15">
        <f t="shared" si="378"/>
        <v>1</v>
      </c>
      <c r="N8097" s="15" t="str">
        <f t="shared" si="379"/>
        <v>-</v>
      </c>
      <c r="O8097" s="150">
        <f t="shared" si="380"/>
        <v>0</v>
      </c>
      <c r="P8097" s="15" t="str">
        <f>IF(COUNTIF('Personálie dobrovolníků '!U:X,N8097)&gt;0,"ANO","")</f>
        <v/>
      </c>
      <c r="Q8097" s="15"/>
    </row>
    <row r="8098" spans="2:17" s="25" customFormat="1" x14ac:dyDescent="0.3">
      <c r="B8098" s="15" t="str">
        <f>IF(A8098="","",VLOOKUP(A8098,Tabulka3[[Číslo smlouvy   u pravidelné činnosti]:[Příjmení]],3,0))</f>
        <v/>
      </c>
      <c r="C8098" s="15" t="str">
        <f>IF(A8098="","",VLOOKUP(A8098,Tabulka3[[Číslo smlouvy   u pravidelné činnosti]:[Příjmení]],4,0))</f>
        <v/>
      </c>
      <c r="F8098" s="94"/>
      <c r="H8098" s="113"/>
      <c r="I8098" s="113"/>
      <c r="K8098" s="15"/>
      <c r="L8098" s="15"/>
      <c r="M8098" s="15">
        <f t="shared" si="378"/>
        <v>1</v>
      </c>
      <c r="N8098" s="15" t="str">
        <f t="shared" si="379"/>
        <v>-</v>
      </c>
      <c r="O8098" s="150">
        <f t="shared" si="380"/>
        <v>0</v>
      </c>
      <c r="P8098" s="15" t="str">
        <f>IF(COUNTIF('Personálie dobrovolníků '!U:X,N8098)&gt;0,"ANO","")</f>
        <v/>
      </c>
      <c r="Q8098" s="15"/>
    </row>
    <row r="8099" spans="2:17" s="25" customFormat="1" x14ac:dyDescent="0.3">
      <c r="B8099" s="15" t="str">
        <f>IF(A8099="","",VLOOKUP(A8099,Tabulka3[[Číslo smlouvy   u pravidelné činnosti]:[Příjmení]],3,0))</f>
        <v/>
      </c>
      <c r="C8099" s="15" t="str">
        <f>IF(A8099="","",VLOOKUP(A8099,Tabulka3[[Číslo smlouvy   u pravidelné činnosti]:[Příjmení]],4,0))</f>
        <v/>
      </c>
      <c r="F8099" s="94"/>
      <c r="H8099" s="113"/>
      <c r="I8099" s="113"/>
      <c r="K8099" s="15"/>
      <c r="L8099" s="15"/>
      <c r="M8099" s="15">
        <f t="shared" si="378"/>
        <v>1</v>
      </c>
      <c r="N8099" s="15" t="str">
        <f t="shared" si="379"/>
        <v>-</v>
      </c>
      <c r="O8099" s="150">
        <f t="shared" si="380"/>
        <v>0</v>
      </c>
      <c r="P8099" s="15" t="str">
        <f>IF(COUNTIF('Personálie dobrovolníků '!U:X,N8099)&gt;0,"ANO","")</f>
        <v/>
      </c>
      <c r="Q8099" s="15"/>
    </row>
    <row r="8100" spans="2:17" s="25" customFormat="1" x14ac:dyDescent="0.3">
      <c r="B8100" s="15" t="str">
        <f>IF(A8100="","",VLOOKUP(A8100,Tabulka3[[Číslo smlouvy   u pravidelné činnosti]:[Příjmení]],3,0))</f>
        <v/>
      </c>
      <c r="C8100" s="15" t="str">
        <f>IF(A8100="","",VLOOKUP(A8100,Tabulka3[[Číslo smlouvy   u pravidelné činnosti]:[Příjmení]],4,0))</f>
        <v/>
      </c>
      <c r="F8100" s="94"/>
      <c r="H8100" s="113"/>
      <c r="I8100" s="113"/>
      <c r="K8100" s="15"/>
      <c r="L8100" s="15"/>
      <c r="M8100" s="15">
        <f t="shared" si="378"/>
        <v>1</v>
      </c>
      <c r="N8100" s="15" t="str">
        <f t="shared" si="379"/>
        <v>-</v>
      </c>
      <c r="O8100" s="150">
        <f t="shared" si="380"/>
        <v>0</v>
      </c>
      <c r="P8100" s="15" t="str">
        <f>IF(COUNTIF('Personálie dobrovolníků '!U:X,N8100)&gt;0,"ANO","")</f>
        <v/>
      </c>
      <c r="Q8100" s="15"/>
    </row>
    <row r="8101" spans="2:17" s="25" customFormat="1" x14ac:dyDescent="0.3">
      <c r="B8101" s="15" t="str">
        <f>IF(A8101="","",VLOOKUP(A8101,Tabulka3[[Číslo smlouvy   u pravidelné činnosti]:[Příjmení]],3,0))</f>
        <v/>
      </c>
      <c r="C8101" s="15" t="str">
        <f>IF(A8101="","",VLOOKUP(A8101,Tabulka3[[Číslo smlouvy   u pravidelné činnosti]:[Příjmení]],4,0))</f>
        <v/>
      </c>
      <c r="F8101" s="94"/>
      <c r="H8101" s="113"/>
      <c r="I8101" s="113"/>
      <c r="K8101" s="15"/>
      <c r="L8101" s="15"/>
      <c r="M8101" s="15">
        <f t="shared" si="378"/>
        <v>1</v>
      </c>
      <c r="N8101" s="15" t="str">
        <f t="shared" si="379"/>
        <v>-</v>
      </c>
      <c r="O8101" s="150">
        <f t="shared" si="380"/>
        <v>0</v>
      </c>
      <c r="P8101" s="15" t="str">
        <f>IF(COUNTIF('Personálie dobrovolníků '!U:X,N8101)&gt;0,"ANO","")</f>
        <v/>
      </c>
      <c r="Q8101" s="15"/>
    </row>
    <row r="8102" spans="2:17" s="25" customFormat="1" x14ac:dyDescent="0.3">
      <c r="B8102" s="15" t="str">
        <f>IF(A8102="","",VLOOKUP(A8102,Tabulka3[[Číslo smlouvy   u pravidelné činnosti]:[Příjmení]],3,0))</f>
        <v/>
      </c>
      <c r="C8102" s="15" t="str">
        <f>IF(A8102="","",VLOOKUP(A8102,Tabulka3[[Číslo smlouvy   u pravidelné činnosti]:[Příjmení]],4,0))</f>
        <v/>
      </c>
      <c r="F8102" s="94"/>
      <c r="H8102" s="113"/>
      <c r="I8102" s="113"/>
      <c r="K8102" s="15"/>
      <c r="L8102" s="15"/>
      <c r="M8102" s="15">
        <f t="shared" si="378"/>
        <v>1</v>
      </c>
      <c r="N8102" s="15" t="str">
        <f t="shared" si="379"/>
        <v>-</v>
      </c>
      <c r="O8102" s="150">
        <f t="shared" si="380"/>
        <v>0</v>
      </c>
      <c r="P8102" s="15" t="str">
        <f>IF(COUNTIF('Personálie dobrovolníků '!U:X,N8102)&gt;0,"ANO","")</f>
        <v/>
      </c>
      <c r="Q8102" s="15"/>
    </row>
    <row r="8103" spans="2:17" s="25" customFormat="1" x14ac:dyDescent="0.3">
      <c r="B8103" s="15" t="str">
        <f>IF(A8103="","",VLOOKUP(A8103,Tabulka3[[Číslo smlouvy   u pravidelné činnosti]:[Příjmení]],3,0))</f>
        <v/>
      </c>
      <c r="C8103" s="15" t="str">
        <f>IF(A8103="","",VLOOKUP(A8103,Tabulka3[[Číslo smlouvy   u pravidelné činnosti]:[Příjmení]],4,0))</f>
        <v/>
      </c>
      <c r="F8103" s="94"/>
      <c r="H8103" s="113"/>
      <c r="I8103" s="113"/>
      <c r="K8103" s="15"/>
      <c r="L8103" s="15"/>
      <c r="M8103" s="15">
        <f t="shared" si="378"/>
        <v>1</v>
      </c>
      <c r="N8103" s="15" t="str">
        <f t="shared" si="379"/>
        <v>-</v>
      </c>
      <c r="O8103" s="150">
        <f t="shared" si="380"/>
        <v>0</v>
      </c>
      <c r="P8103" s="15" t="str">
        <f>IF(COUNTIF('Personálie dobrovolníků '!U:X,N8103)&gt;0,"ANO","")</f>
        <v/>
      </c>
      <c r="Q8103" s="15"/>
    </row>
    <row r="8104" spans="2:17" s="25" customFormat="1" x14ac:dyDescent="0.3">
      <c r="B8104" s="15" t="str">
        <f>IF(A8104="","",VLOOKUP(A8104,Tabulka3[[Číslo smlouvy   u pravidelné činnosti]:[Příjmení]],3,0))</f>
        <v/>
      </c>
      <c r="C8104" s="15" t="str">
        <f>IF(A8104="","",VLOOKUP(A8104,Tabulka3[[Číslo smlouvy   u pravidelné činnosti]:[Příjmení]],4,0))</f>
        <v/>
      </c>
      <c r="F8104" s="94"/>
      <c r="H8104" s="113"/>
      <c r="I8104" s="113"/>
      <c r="K8104" s="15"/>
      <c r="L8104" s="15"/>
      <c r="M8104" s="15">
        <f t="shared" si="378"/>
        <v>1</v>
      </c>
      <c r="N8104" s="15" t="str">
        <f t="shared" si="379"/>
        <v>-</v>
      </c>
      <c r="O8104" s="150">
        <f t="shared" si="380"/>
        <v>0</v>
      </c>
      <c r="P8104" s="15" t="str">
        <f>IF(COUNTIF('Personálie dobrovolníků '!U:X,N8104)&gt;0,"ANO","")</f>
        <v/>
      </c>
      <c r="Q8104" s="15"/>
    </row>
    <row r="8105" spans="2:17" s="25" customFormat="1" x14ac:dyDescent="0.3">
      <c r="B8105" s="15" t="str">
        <f>IF(A8105="","",VLOOKUP(A8105,Tabulka3[[Číslo smlouvy   u pravidelné činnosti]:[Příjmení]],3,0))</f>
        <v/>
      </c>
      <c r="C8105" s="15" t="str">
        <f>IF(A8105="","",VLOOKUP(A8105,Tabulka3[[Číslo smlouvy   u pravidelné činnosti]:[Příjmení]],4,0))</f>
        <v/>
      </c>
      <c r="F8105" s="94"/>
      <c r="H8105" s="113"/>
      <c r="I8105" s="113"/>
      <c r="K8105" s="15"/>
      <c r="L8105" s="15"/>
      <c r="M8105" s="15">
        <f t="shared" si="378"/>
        <v>1</v>
      </c>
      <c r="N8105" s="15" t="str">
        <f t="shared" si="379"/>
        <v>-</v>
      </c>
      <c r="O8105" s="150">
        <f t="shared" si="380"/>
        <v>0</v>
      </c>
      <c r="P8105" s="15" t="str">
        <f>IF(COUNTIF('Personálie dobrovolníků '!U:X,N8105)&gt;0,"ANO","")</f>
        <v/>
      </c>
      <c r="Q8105" s="15"/>
    </row>
    <row r="8106" spans="2:17" s="25" customFormat="1" x14ac:dyDescent="0.3">
      <c r="B8106" s="15" t="str">
        <f>IF(A8106="","",VLOOKUP(A8106,Tabulka3[[Číslo smlouvy   u pravidelné činnosti]:[Příjmení]],3,0))</f>
        <v/>
      </c>
      <c r="C8106" s="15" t="str">
        <f>IF(A8106="","",VLOOKUP(A8106,Tabulka3[[Číslo smlouvy   u pravidelné činnosti]:[Příjmení]],4,0))</f>
        <v/>
      </c>
      <c r="F8106" s="94"/>
      <c r="H8106" s="113"/>
      <c r="I8106" s="113"/>
      <c r="K8106" s="15"/>
      <c r="L8106" s="15"/>
      <c r="M8106" s="15">
        <f t="shared" si="378"/>
        <v>1</v>
      </c>
      <c r="N8106" s="15" t="str">
        <f t="shared" si="379"/>
        <v>-</v>
      </c>
      <c r="O8106" s="150">
        <f t="shared" si="380"/>
        <v>0</v>
      </c>
      <c r="P8106" s="15" t="str">
        <f>IF(COUNTIF('Personálie dobrovolníků '!U:X,N8106)&gt;0,"ANO","")</f>
        <v/>
      </c>
      <c r="Q8106" s="15"/>
    </row>
    <row r="8107" spans="2:17" s="25" customFormat="1" x14ac:dyDescent="0.3">
      <c r="B8107" s="15" t="str">
        <f>IF(A8107="","",VLOOKUP(A8107,Tabulka3[[Číslo smlouvy   u pravidelné činnosti]:[Příjmení]],3,0))</f>
        <v/>
      </c>
      <c r="C8107" s="15" t="str">
        <f>IF(A8107="","",VLOOKUP(A8107,Tabulka3[[Číslo smlouvy   u pravidelné činnosti]:[Příjmení]],4,0))</f>
        <v/>
      </c>
      <c r="F8107" s="94"/>
      <c r="H8107" s="113"/>
      <c r="I8107" s="113"/>
      <c r="K8107" s="15"/>
      <c r="L8107" s="15"/>
      <c r="M8107" s="15">
        <f t="shared" si="378"/>
        <v>1</v>
      </c>
      <c r="N8107" s="15" t="str">
        <f t="shared" si="379"/>
        <v>-</v>
      </c>
      <c r="O8107" s="150">
        <f t="shared" si="380"/>
        <v>0</v>
      </c>
      <c r="P8107" s="15" t="str">
        <f>IF(COUNTIF('Personálie dobrovolníků '!U:X,N8107)&gt;0,"ANO","")</f>
        <v/>
      </c>
      <c r="Q8107" s="15"/>
    </row>
    <row r="8108" spans="2:17" s="25" customFormat="1" x14ac:dyDescent="0.3">
      <c r="B8108" s="15" t="str">
        <f>IF(A8108="","",VLOOKUP(A8108,Tabulka3[[Číslo smlouvy   u pravidelné činnosti]:[Příjmení]],3,0))</f>
        <v/>
      </c>
      <c r="C8108" s="15" t="str">
        <f>IF(A8108="","",VLOOKUP(A8108,Tabulka3[[Číslo smlouvy   u pravidelné činnosti]:[Příjmení]],4,0))</f>
        <v/>
      </c>
      <c r="F8108" s="94"/>
      <c r="H8108" s="113"/>
      <c r="I8108" s="113"/>
      <c r="K8108" s="15"/>
      <c r="L8108" s="15"/>
      <c r="M8108" s="15">
        <f t="shared" si="378"/>
        <v>1</v>
      </c>
      <c r="N8108" s="15" t="str">
        <f t="shared" si="379"/>
        <v>-</v>
      </c>
      <c r="O8108" s="150">
        <f t="shared" si="380"/>
        <v>0</v>
      </c>
      <c r="P8108" s="15" t="str">
        <f>IF(COUNTIF('Personálie dobrovolníků '!U:X,N8108)&gt;0,"ANO","")</f>
        <v/>
      </c>
      <c r="Q8108" s="15"/>
    </row>
    <row r="8109" spans="2:17" s="25" customFormat="1" x14ac:dyDescent="0.3">
      <c r="B8109" s="15" t="str">
        <f>IF(A8109="","",VLOOKUP(A8109,Tabulka3[[Číslo smlouvy   u pravidelné činnosti]:[Příjmení]],3,0))</f>
        <v/>
      </c>
      <c r="C8109" s="15" t="str">
        <f>IF(A8109="","",VLOOKUP(A8109,Tabulka3[[Číslo smlouvy   u pravidelné činnosti]:[Příjmení]],4,0))</f>
        <v/>
      </c>
      <c r="F8109" s="94"/>
      <c r="H8109" s="113"/>
      <c r="I8109" s="113"/>
      <c r="K8109" s="15"/>
      <c r="L8109" s="15"/>
      <c r="M8109" s="15">
        <f t="shared" si="378"/>
        <v>1</v>
      </c>
      <c r="N8109" s="15" t="str">
        <f t="shared" si="379"/>
        <v>-</v>
      </c>
      <c r="O8109" s="150">
        <f t="shared" si="380"/>
        <v>0</v>
      </c>
      <c r="P8109" s="15" t="str">
        <f>IF(COUNTIF('Personálie dobrovolníků '!U:X,N8109)&gt;0,"ANO","")</f>
        <v/>
      </c>
      <c r="Q8109" s="15"/>
    </row>
    <row r="8110" spans="2:17" s="25" customFormat="1" x14ac:dyDescent="0.3">
      <c r="B8110" s="15" t="str">
        <f>IF(A8110="","",VLOOKUP(A8110,Tabulka3[[Číslo smlouvy   u pravidelné činnosti]:[Příjmení]],3,0))</f>
        <v/>
      </c>
      <c r="C8110" s="15" t="str">
        <f>IF(A8110="","",VLOOKUP(A8110,Tabulka3[[Číslo smlouvy   u pravidelné činnosti]:[Příjmení]],4,0))</f>
        <v/>
      </c>
      <c r="F8110" s="94"/>
      <c r="H8110" s="113"/>
      <c r="I8110" s="113"/>
      <c r="K8110" s="15"/>
      <c r="L8110" s="15"/>
      <c r="M8110" s="15">
        <f t="shared" si="378"/>
        <v>1</v>
      </c>
      <c r="N8110" s="15" t="str">
        <f t="shared" si="379"/>
        <v>-</v>
      </c>
      <c r="O8110" s="150">
        <f t="shared" si="380"/>
        <v>0</v>
      </c>
      <c r="P8110" s="15" t="str">
        <f>IF(COUNTIF('Personálie dobrovolníků '!U:X,N8110)&gt;0,"ANO","")</f>
        <v/>
      </c>
      <c r="Q8110" s="15"/>
    </row>
    <row r="8111" spans="2:17" s="25" customFormat="1" x14ac:dyDescent="0.3">
      <c r="B8111" s="15" t="str">
        <f>IF(A8111="","",VLOOKUP(A8111,Tabulka3[[Číslo smlouvy   u pravidelné činnosti]:[Příjmení]],3,0))</f>
        <v/>
      </c>
      <c r="C8111" s="15" t="str">
        <f>IF(A8111="","",VLOOKUP(A8111,Tabulka3[[Číslo smlouvy   u pravidelné činnosti]:[Příjmení]],4,0))</f>
        <v/>
      </c>
      <c r="F8111" s="94"/>
      <c r="H8111" s="113"/>
      <c r="I8111" s="113"/>
      <c r="K8111" s="15"/>
      <c r="L8111" s="15"/>
      <c r="M8111" s="15">
        <f t="shared" si="378"/>
        <v>1</v>
      </c>
      <c r="N8111" s="15" t="str">
        <f t="shared" si="379"/>
        <v>-</v>
      </c>
      <c r="O8111" s="150">
        <f t="shared" si="380"/>
        <v>0</v>
      </c>
      <c r="P8111" s="15" t="str">
        <f>IF(COUNTIF('Personálie dobrovolníků '!U:X,N8111)&gt;0,"ANO","")</f>
        <v/>
      </c>
      <c r="Q8111" s="15"/>
    </row>
    <row r="8112" spans="2:17" s="25" customFormat="1" x14ac:dyDescent="0.3">
      <c r="B8112" s="15" t="str">
        <f>IF(A8112="","",VLOOKUP(A8112,Tabulka3[[Číslo smlouvy   u pravidelné činnosti]:[Příjmení]],3,0))</f>
        <v/>
      </c>
      <c r="C8112" s="15" t="str">
        <f>IF(A8112="","",VLOOKUP(A8112,Tabulka3[[Číslo smlouvy   u pravidelné činnosti]:[Příjmení]],4,0))</f>
        <v/>
      </c>
      <c r="F8112" s="94"/>
      <c r="H8112" s="113"/>
      <c r="I8112" s="113"/>
      <c r="K8112" s="15"/>
      <c r="L8112" s="15"/>
      <c r="M8112" s="15">
        <f t="shared" si="378"/>
        <v>1</v>
      </c>
      <c r="N8112" s="15" t="str">
        <f t="shared" si="379"/>
        <v>-</v>
      </c>
      <c r="O8112" s="150">
        <f t="shared" si="380"/>
        <v>0</v>
      </c>
      <c r="P8112" s="15" t="str">
        <f>IF(COUNTIF('Personálie dobrovolníků '!U:X,N8112)&gt;0,"ANO","")</f>
        <v/>
      </c>
      <c r="Q8112" s="15"/>
    </row>
    <row r="8113" spans="2:17" s="25" customFormat="1" x14ac:dyDescent="0.3">
      <c r="B8113" s="15" t="str">
        <f>IF(A8113="","",VLOOKUP(A8113,Tabulka3[[Číslo smlouvy   u pravidelné činnosti]:[Příjmení]],3,0))</f>
        <v/>
      </c>
      <c r="C8113" s="15" t="str">
        <f>IF(A8113="","",VLOOKUP(A8113,Tabulka3[[Číslo smlouvy   u pravidelné činnosti]:[Příjmení]],4,0))</f>
        <v/>
      </c>
      <c r="F8113" s="94"/>
      <c r="H8113" s="113"/>
      <c r="I8113" s="113"/>
      <c r="K8113" s="15"/>
      <c r="L8113" s="15"/>
      <c r="M8113" s="15">
        <f t="shared" si="378"/>
        <v>1</v>
      </c>
      <c r="N8113" s="15" t="str">
        <f t="shared" si="379"/>
        <v>-</v>
      </c>
      <c r="O8113" s="150">
        <f t="shared" si="380"/>
        <v>0</v>
      </c>
      <c r="P8113" s="15" t="str">
        <f>IF(COUNTIF('Personálie dobrovolníků '!U:X,N8113)&gt;0,"ANO","")</f>
        <v/>
      </c>
      <c r="Q8113" s="15"/>
    </row>
    <row r="8114" spans="2:17" s="25" customFormat="1" x14ac:dyDescent="0.3">
      <c r="B8114" s="15" t="str">
        <f>IF(A8114="","",VLOOKUP(A8114,Tabulka3[[Číslo smlouvy   u pravidelné činnosti]:[Příjmení]],3,0))</f>
        <v/>
      </c>
      <c r="C8114" s="15" t="str">
        <f>IF(A8114="","",VLOOKUP(A8114,Tabulka3[[Číslo smlouvy   u pravidelné činnosti]:[Příjmení]],4,0))</f>
        <v/>
      </c>
      <c r="F8114" s="94"/>
      <c r="H8114" s="113"/>
      <c r="I8114" s="113"/>
      <c r="K8114" s="15"/>
      <c r="L8114" s="15"/>
      <c r="M8114" s="15">
        <f t="shared" si="378"/>
        <v>1</v>
      </c>
      <c r="N8114" s="15" t="str">
        <f t="shared" si="379"/>
        <v>-</v>
      </c>
      <c r="O8114" s="150">
        <f t="shared" si="380"/>
        <v>0</v>
      </c>
      <c r="P8114" s="15" t="str">
        <f>IF(COUNTIF('Personálie dobrovolníků '!U:X,N8114)&gt;0,"ANO","")</f>
        <v/>
      </c>
      <c r="Q8114" s="15"/>
    </row>
    <row r="8115" spans="2:17" s="25" customFormat="1" x14ac:dyDescent="0.3">
      <c r="B8115" s="15" t="str">
        <f>IF(A8115="","",VLOOKUP(A8115,Tabulka3[[Číslo smlouvy   u pravidelné činnosti]:[Příjmení]],3,0))</f>
        <v/>
      </c>
      <c r="C8115" s="15" t="str">
        <f>IF(A8115="","",VLOOKUP(A8115,Tabulka3[[Číslo smlouvy   u pravidelné činnosti]:[Příjmení]],4,0))</f>
        <v/>
      </c>
      <c r="F8115" s="94"/>
      <c r="H8115" s="113"/>
      <c r="I8115" s="113"/>
      <c r="K8115" s="15"/>
      <c r="L8115" s="15"/>
      <c r="M8115" s="15">
        <f t="shared" si="378"/>
        <v>1</v>
      </c>
      <c r="N8115" s="15" t="str">
        <f t="shared" si="379"/>
        <v>-</v>
      </c>
      <c r="O8115" s="150">
        <f t="shared" si="380"/>
        <v>0</v>
      </c>
      <c r="P8115" s="15" t="str">
        <f>IF(COUNTIF('Personálie dobrovolníků '!U:X,N8115)&gt;0,"ANO","")</f>
        <v/>
      </c>
      <c r="Q8115" s="15"/>
    </row>
    <row r="8116" spans="2:17" s="25" customFormat="1" x14ac:dyDescent="0.3">
      <c r="B8116" s="15" t="str">
        <f>IF(A8116="","",VLOOKUP(A8116,Tabulka3[[Číslo smlouvy   u pravidelné činnosti]:[Příjmení]],3,0))</f>
        <v/>
      </c>
      <c r="C8116" s="15" t="str">
        <f>IF(A8116="","",VLOOKUP(A8116,Tabulka3[[Číslo smlouvy   u pravidelné činnosti]:[Příjmení]],4,0))</f>
        <v/>
      </c>
      <c r="F8116" s="94"/>
      <c r="H8116" s="113"/>
      <c r="I8116" s="113"/>
      <c r="K8116" s="15"/>
      <c r="L8116" s="15"/>
      <c r="M8116" s="15">
        <f t="shared" si="378"/>
        <v>1</v>
      </c>
      <c r="N8116" s="15" t="str">
        <f t="shared" si="379"/>
        <v>-</v>
      </c>
      <c r="O8116" s="150">
        <f t="shared" si="380"/>
        <v>0</v>
      </c>
      <c r="P8116" s="15" t="str">
        <f>IF(COUNTIF('Personálie dobrovolníků '!U:X,N8116)&gt;0,"ANO","")</f>
        <v/>
      </c>
      <c r="Q8116" s="15"/>
    </row>
    <row r="8117" spans="2:17" s="25" customFormat="1" x14ac:dyDescent="0.3">
      <c r="B8117" s="15" t="str">
        <f>IF(A8117="","",VLOOKUP(A8117,Tabulka3[[Číslo smlouvy   u pravidelné činnosti]:[Příjmení]],3,0))</f>
        <v/>
      </c>
      <c r="C8117" s="15" t="str">
        <f>IF(A8117="","",VLOOKUP(A8117,Tabulka3[[Číslo smlouvy   u pravidelné činnosti]:[Příjmení]],4,0))</f>
        <v/>
      </c>
      <c r="F8117" s="94"/>
      <c r="H8117" s="113"/>
      <c r="I8117" s="113"/>
      <c r="K8117" s="15"/>
      <c r="L8117" s="15"/>
      <c r="M8117" s="15">
        <f t="shared" si="378"/>
        <v>1</v>
      </c>
      <c r="N8117" s="15" t="str">
        <f t="shared" si="379"/>
        <v>-</v>
      </c>
      <c r="O8117" s="150">
        <f t="shared" si="380"/>
        <v>0</v>
      </c>
      <c r="P8117" s="15" t="str">
        <f>IF(COUNTIF('Personálie dobrovolníků '!U:X,N8117)&gt;0,"ANO","")</f>
        <v/>
      </c>
      <c r="Q8117" s="15"/>
    </row>
    <row r="8118" spans="2:17" s="25" customFormat="1" x14ac:dyDescent="0.3">
      <c r="B8118" s="15" t="str">
        <f>IF(A8118="","",VLOOKUP(A8118,Tabulka3[[Číslo smlouvy   u pravidelné činnosti]:[Příjmení]],3,0))</f>
        <v/>
      </c>
      <c r="C8118" s="15" t="str">
        <f>IF(A8118="","",VLOOKUP(A8118,Tabulka3[[Číslo smlouvy   u pravidelné činnosti]:[Příjmení]],4,0))</f>
        <v/>
      </c>
      <c r="F8118" s="94"/>
      <c r="H8118" s="113"/>
      <c r="I8118" s="113"/>
      <c r="K8118" s="15"/>
      <c r="L8118" s="15"/>
      <c r="M8118" s="15">
        <f t="shared" si="378"/>
        <v>1</v>
      </c>
      <c r="N8118" s="15" t="str">
        <f t="shared" si="379"/>
        <v>-</v>
      </c>
      <c r="O8118" s="150">
        <f t="shared" si="380"/>
        <v>0</v>
      </c>
      <c r="P8118" s="15" t="str">
        <f>IF(COUNTIF('Personálie dobrovolníků '!U:X,N8118)&gt;0,"ANO","")</f>
        <v/>
      </c>
      <c r="Q8118" s="15"/>
    </row>
    <row r="8119" spans="2:17" s="25" customFormat="1" x14ac:dyDescent="0.3">
      <c r="B8119" s="15" t="str">
        <f>IF(A8119="","",VLOOKUP(A8119,Tabulka3[[Číslo smlouvy   u pravidelné činnosti]:[Příjmení]],3,0))</f>
        <v/>
      </c>
      <c r="C8119" s="15" t="str">
        <f>IF(A8119="","",VLOOKUP(A8119,Tabulka3[[Číslo smlouvy   u pravidelné činnosti]:[Příjmení]],4,0))</f>
        <v/>
      </c>
      <c r="F8119" s="94"/>
      <c r="H8119" s="113"/>
      <c r="I8119" s="113"/>
      <c r="K8119" s="15"/>
      <c r="L8119" s="15"/>
      <c r="M8119" s="15">
        <f t="shared" si="378"/>
        <v>1</v>
      </c>
      <c r="N8119" s="15" t="str">
        <f t="shared" si="379"/>
        <v>-</v>
      </c>
      <c r="O8119" s="150">
        <f t="shared" si="380"/>
        <v>0</v>
      </c>
      <c r="P8119" s="15" t="str">
        <f>IF(COUNTIF('Personálie dobrovolníků '!U:X,N8119)&gt;0,"ANO","")</f>
        <v/>
      </c>
      <c r="Q8119" s="15"/>
    </row>
    <row r="8120" spans="2:17" s="25" customFormat="1" x14ac:dyDescent="0.3">
      <c r="B8120" s="15" t="str">
        <f>IF(A8120="","",VLOOKUP(A8120,Tabulka3[[Číslo smlouvy   u pravidelné činnosti]:[Příjmení]],3,0))</f>
        <v/>
      </c>
      <c r="C8120" s="15" t="str">
        <f>IF(A8120="","",VLOOKUP(A8120,Tabulka3[[Číslo smlouvy   u pravidelné činnosti]:[Příjmení]],4,0))</f>
        <v/>
      </c>
      <c r="F8120" s="94"/>
      <c r="H8120" s="113"/>
      <c r="I8120" s="113"/>
      <c r="K8120" s="15"/>
      <c r="L8120" s="15"/>
      <c r="M8120" s="15">
        <f t="shared" si="378"/>
        <v>1</v>
      </c>
      <c r="N8120" s="15" t="str">
        <f t="shared" si="379"/>
        <v>-</v>
      </c>
      <c r="O8120" s="150">
        <f t="shared" si="380"/>
        <v>0</v>
      </c>
      <c r="P8120" s="15" t="str">
        <f>IF(COUNTIF('Personálie dobrovolníků '!U:X,N8120)&gt;0,"ANO","")</f>
        <v/>
      </c>
      <c r="Q8120" s="15"/>
    </row>
    <row r="8121" spans="2:17" s="25" customFormat="1" x14ac:dyDescent="0.3">
      <c r="B8121" s="15" t="str">
        <f>IF(A8121="","",VLOOKUP(A8121,Tabulka3[[Číslo smlouvy   u pravidelné činnosti]:[Příjmení]],3,0))</f>
        <v/>
      </c>
      <c r="C8121" s="15" t="str">
        <f>IF(A8121="","",VLOOKUP(A8121,Tabulka3[[Číslo smlouvy   u pravidelné činnosti]:[Příjmení]],4,0))</f>
        <v/>
      </c>
      <c r="F8121" s="94"/>
      <c r="H8121" s="113"/>
      <c r="I8121" s="113"/>
      <c r="K8121" s="15"/>
      <c r="L8121" s="15"/>
      <c r="M8121" s="15">
        <f t="shared" si="378"/>
        <v>1</v>
      </c>
      <c r="N8121" s="15" t="str">
        <f t="shared" si="379"/>
        <v>-</v>
      </c>
      <c r="O8121" s="150">
        <f t="shared" si="380"/>
        <v>0</v>
      </c>
      <c r="P8121" s="15" t="str">
        <f>IF(COUNTIF('Personálie dobrovolníků '!U:X,N8121)&gt;0,"ANO","")</f>
        <v/>
      </c>
      <c r="Q8121" s="15"/>
    </row>
    <row r="8122" spans="2:17" s="25" customFormat="1" x14ac:dyDescent="0.3">
      <c r="B8122" s="15" t="str">
        <f>IF(A8122="","",VLOOKUP(A8122,Tabulka3[[Číslo smlouvy   u pravidelné činnosti]:[Příjmení]],3,0))</f>
        <v/>
      </c>
      <c r="C8122" s="15" t="str">
        <f>IF(A8122="","",VLOOKUP(A8122,Tabulka3[[Číslo smlouvy   u pravidelné činnosti]:[Příjmení]],4,0))</f>
        <v/>
      </c>
      <c r="F8122" s="94"/>
      <c r="H8122" s="113"/>
      <c r="I8122" s="113"/>
      <c r="K8122" s="15"/>
      <c r="L8122" s="15"/>
      <c r="M8122" s="15">
        <f t="shared" si="378"/>
        <v>1</v>
      </c>
      <c r="N8122" s="15" t="str">
        <f t="shared" si="379"/>
        <v>-</v>
      </c>
      <c r="O8122" s="150">
        <f t="shared" si="380"/>
        <v>0</v>
      </c>
      <c r="P8122" s="15" t="str">
        <f>IF(COUNTIF('Personálie dobrovolníků '!U:X,N8122)&gt;0,"ANO","")</f>
        <v/>
      </c>
      <c r="Q8122" s="15"/>
    </row>
    <row r="8123" spans="2:17" s="25" customFormat="1" x14ac:dyDescent="0.3">
      <c r="B8123" s="15" t="str">
        <f>IF(A8123="","",VLOOKUP(A8123,Tabulka3[[Číslo smlouvy   u pravidelné činnosti]:[Příjmení]],3,0))</f>
        <v/>
      </c>
      <c r="C8123" s="15" t="str">
        <f>IF(A8123="","",VLOOKUP(A8123,Tabulka3[[Číslo smlouvy   u pravidelné činnosti]:[Příjmení]],4,0))</f>
        <v/>
      </c>
      <c r="F8123" s="94"/>
      <c r="H8123" s="113"/>
      <c r="I8123" s="113"/>
      <c r="K8123" s="15"/>
      <c r="L8123" s="15"/>
      <c r="M8123" s="15">
        <f t="shared" si="378"/>
        <v>1</v>
      </c>
      <c r="N8123" s="15" t="str">
        <f t="shared" si="379"/>
        <v>-</v>
      </c>
      <c r="O8123" s="150">
        <f t="shared" si="380"/>
        <v>0</v>
      </c>
      <c r="P8123" s="15" t="str">
        <f>IF(COUNTIF('Personálie dobrovolníků '!U:X,N8123)&gt;0,"ANO","")</f>
        <v/>
      </c>
      <c r="Q8123" s="15"/>
    </row>
    <row r="8124" spans="2:17" s="25" customFormat="1" x14ac:dyDescent="0.3">
      <c r="B8124" s="15" t="str">
        <f>IF(A8124="","",VLOOKUP(A8124,Tabulka3[[Číslo smlouvy   u pravidelné činnosti]:[Příjmení]],3,0))</f>
        <v/>
      </c>
      <c r="C8124" s="15" t="str">
        <f>IF(A8124="","",VLOOKUP(A8124,Tabulka3[[Číslo smlouvy   u pravidelné činnosti]:[Příjmení]],4,0))</f>
        <v/>
      </c>
      <c r="F8124" s="94"/>
      <c r="H8124" s="113"/>
      <c r="I8124" s="113"/>
      <c r="K8124" s="15"/>
      <c r="L8124" s="15"/>
      <c r="M8124" s="15">
        <f t="shared" si="378"/>
        <v>1</v>
      </c>
      <c r="N8124" s="15" t="str">
        <f t="shared" si="379"/>
        <v>-</v>
      </c>
      <c r="O8124" s="150">
        <f t="shared" si="380"/>
        <v>0</v>
      </c>
      <c r="P8124" s="15" t="str">
        <f>IF(COUNTIF('Personálie dobrovolníků '!U:X,N8124)&gt;0,"ANO","")</f>
        <v/>
      </c>
      <c r="Q8124" s="15"/>
    </row>
    <row r="8125" spans="2:17" s="25" customFormat="1" x14ac:dyDescent="0.3">
      <c r="B8125" s="15" t="str">
        <f>IF(A8125="","",VLOOKUP(A8125,Tabulka3[[Číslo smlouvy   u pravidelné činnosti]:[Příjmení]],3,0))</f>
        <v/>
      </c>
      <c r="C8125" s="15" t="str">
        <f>IF(A8125="","",VLOOKUP(A8125,Tabulka3[[Číslo smlouvy   u pravidelné činnosti]:[Příjmení]],4,0))</f>
        <v/>
      </c>
      <c r="F8125" s="94"/>
      <c r="H8125" s="113"/>
      <c r="I8125" s="113"/>
      <c r="K8125" s="15"/>
      <c r="L8125" s="15"/>
      <c r="M8125" s="15">
        <f t="shared" si="378"/>
        <v>1</v>
      </c>
      <c r="N8125" s="15" t="str">
        <f t="shared" si="379"/>
        <v>-</v>
      </c>
      <c r="O8125" s="150">
        <f t="shared" si="380"/>
        <v>0</v>
      </c>
      <c r="P8125" s="15" t="str">
        <f>IF(COUNTIF('Personálie dobrovolníků '!U:X,N8125)&gt;0,"ANO","")</f>
        <v/>
      </c>
      <c r="Q8125" s="15"/>
    </row>
    <row r="8126" spans="2:17" s="25" customFormat="1" x14ac:dyDescent="0.3">
      <c r="B8126" s="15" t="str">
        <f>IF(A8126="","",VLOOKUP(A8126,Tabulka3[[Číslo smlouvy   u pravidelné činnosti]:[Příjmení]],3,0))</f>
        <v/>
      </c>
      <c r="C8126" s="15" t="str">
        <f>IF(A8126="","",VLOOKUP(A8126,Tabulka3[[Číslo smlouvy   u pravidelné činnosti]:[Příjmení]],4,0))</f>
        <v/>
      </c>
      <c r="F8126" s="94"/>
      <c r="H8126" s="113"/>
      <c r="I8126" s="113"/>
      <c r="K8126" s="15"/>
      <c r="L8126" s="15"/>
      <c r="M8126" s="15">
        <f t="shared" si="378"/>
        <v>1</v>
      </c>
      <c r="N8126" s="15" t="str">
        <f t="shared" si="379"/>
        <v>-</v>
      </c>
      <c r="O8126" s="150">
        <f t="shared" si="380"/>
        <v>0</v>
      </c>
      <c r="P8126" s="15" t="str">
        <f>IF(COUNTIF('Personálie dobrovolníků '!U:X,N8126)&gt;0,"ANO","")</f>
        <v/>
      </c>
      <c r="Q8126" s="15"/>
    </row>
    <row r="8127" spans="2:17" s="25" customFormat="1" x14ac:dyDescent="0.3">
      <c r="B8127" s="15" t="str">
        <f>IF(A8127="","",VLOOKUP(A8127,Tabulka3[[Číslo smlouvy   u pravidelné činnosti]:[Příjmení]],3,0))</f>
        <v/>
      </c>
      <c r="C8127" s="15" t="str">
        <f>IF(A8127="","",VLOOKUP(A8127,Tabulka3[[Číslo smlouvy   u pravidelné činnosti]:[Příjmení]],4,0))</f>
        <v/>
      </c>
      <c r="F8127" s="94"/>
      <c r="H8127" s="113"/>
      <c r="I8127" s="113"/>
      <c r="K8127" s="15"/>
      <c r="L8127" s="15"/>
      <c r="M8127" s="15">
        <f t="shared" si="378"/>
        <v>1</v>
      </c>
      <c r="N8127" s="15" t="str">
        <f t="shared" si="379"/>
        <v>-</v>
      </c>
      <c r="O8127" s="150">
        <f t="shared" si="380"/>
        <v>0</v>
      </c>
      <c r="P8127" s="15" t="str">
        <f>IF(COUNTIF('Personálie dobrovolníků '!U:X,N8127)&gt;0,"ANO","")</f>
        <v/>
      </c>
      <c r="Q8127" s="15"/>
    </row>
    <row r="8128" spans="2:17" s="25" customFormat="1" x14ac:dyDescent="0.3">
      <c r="B8128" s="15" t="str">
        <f>IF(A8128="","",VLOOKUP(A8128,Tabulka3[[Číslo smlouvy   u pravidelné činnosti]:[Příjmení]],3,0))</f>
        <v/>
      </c>
      <c r="C8128" s="15" t="str">
        <f>IF(A8128="","",VLOOKUP(A8128,Tabulka3[[Číslo smlouvy   u pravidelné činnosti]:[Příjmení]],4,0))</f>
        <v/>
      </c>
      <c r="F8128" s="94"/>
      <c r="H8128" s="113"/>
      <c r="I8128" s="113"/>
      <c r="K8128" s="15"/>
      <c r="L8128" s="15"/>
      <c r="M8128" s="15">
        <f t="shared" si="378"/>
        <v>1</v>
      </c>
      <c r="N8128" s="15" t="str">
        <f t="shared" si="379"/>
        <v>-</v>
      </c>
      <c r="O8128" s="150">
        <f t="shared" si="380"/>
        <v>0</v>
      </c>
      <c r="P8128" s="15" t="str">
        <f>IF(COUNTIF('Personálie dobrovolníků '!U:X,N8128)&gt;0,"ANO","")</f>
        <v/>
      </c>
      <c r="Q8128" s="15"/>
    </row>
    <row r="8129" spans="2:17" s="25" customFormat="1" x14ac:dyDescent="0.3">
      <c r="B8129" s="15" t="str">
        <f>IF(A8129="","",VLOOKUP(A8129,Tabulka3[[Číslo smlouvy   u pravidelné činnosti]:[Příjmení]],3,0))</f>
        <v/>
      </c>
      <c r="C8129" s="15" t="str">
        <f>IF(A8129="","",VLOOKUP(A8129,Tabulka3[[Číslo smlouvy   u pravidelné činnosti]:[Příjmení]],4,0))</f>
        <v/>
      </c>
      <c r="F8129" s="94"/>
      <c r="H8129" s="113"/>
      <c r="I8129" s="113"/>
      <c r="K8129" s="15"/>
      <c r="L8129" s="15"/>
      <c r="M8129" s="15">
        <f t="shared" si="378"/>
        <v>1</v>
      </c>
      <c r="N8129" s="15" t="str">
        <f t="shared" si="379"/>
        <v>-</v>
      </c>
      <c r="O8129" s="150">
        <f t="shared" si="380"/>
        <v>0</v>
      </c>
      <c r="P8129" s="15" t="str">
        <f>IF(COUNTIF('Personálie dobrovolníků '!U:X,N8129)&gt;0,"ANO","")</f>
        <v/>
      </c>
      <c r="Q8129" s="15"/>
    </row>
    <row r="8130" spans="2:17" s="25" customFormat="1" x14ac:dyDescent="0.3">
      <c r="B8130" s="15" t="str">
        <f>IF(A8130="","",VLOOKUP(A8130,Tabulka3[[Číslo smlouvy   u pravidelné činnosti]:[Příjmení]],3,0))</f>
        <v/>
      </c>
      <c r="C8130" s="15" t="str">
        <f>IF(A8130="","",VLOOKUP(A8130,Tabulka3[[Číslo smlouvy   u pravidelné činnosti]:[Příjmení]],4,0))</f>
        <v/>
      </c>
      <c r="F8130" s="94"/>
      <c r="H8130" s="113"/>
      <c r="I8130" s="113"/>
      <c r="K8130" s="15"/>
      <c r="L8130" s="15"/>
      <c r="M8130" s="15">
        <f t="shared" si="378"/>
        <v>1</v>
      </c>
      <c r="N8130" s="15" t="str">
        <f t="shared" si="379"/>
        <v>-</v>
      </c>
      <c r="O8130" s="150">
        <f t="shared" si="380"/>
        <v>0</v>
      </c>
      <c r="P8130" s="15" t="str">
        <f>IF(COUNTIF('Personálie dobrovolníků '!U:X,N8130)&gt;0,"ANO","")</f>
        <v/>
      </c>
      <c r="Q8130" s="15"/>
    </row>
    <row r="8131" spans="2:17" s="25" customFormat="1" x14ac:dyDescent="0.3">
      <c r="B8131" s="15" t="str">
        <f>IF(A8131="","",VLOOKUP(A8131,Tabulka3[[Číslo smlouvy   u pravidelné činnosti]:[Příjmení]],3,0))</f>
        <v/>
      </c>
      <c r="C8131" s="15" t="str">
        <f>IF(A8131="","",VLOOKUP(A8131,Tabulka3[[Číslo smlouvy   u pravidelné činnosti]:[Příjmení]],4,0))</f>
        <v/>
      </c>
      <c r="F8131" s="94"/>
      <c r="H8131" s="113"/>
      <c r="I8131" s="113"/>
      <c r="K8131" s="15"/>
      <c r="L8131" s="15"/>
      <c r="M8131" s="15">
        <f t="shared" si="378"/>
        <v>1</v>
      </c>
      <c r="N8131" s="15" t="str">
        <f t="shared" si="379"/>
        <v>-</v>
      </c>
      <c r="O8131" s="150">
        <f t="shared" si="380"/>
        <v>0</v>
      </c>
      <c r="P8131" s="15" t="str">
        <f>IF(COUNTIF('Personálie dobrovolníků '!U:X,N8131)&gt;0,"ANO","")</f>
        <v/>
      </c>
      <c r="Q8131" s="15"/>
    </row>
    <row r="8132" spans="2:17" s="25" customFormat="1" x14ac:dyDescent="0.3">
      <c r="B8132" s="15" t="str">
        <f>IF(A8132="","",VLOOKUP(A8132,Tabulka3[[Číslo smlouvy   u pravidelné činnosti]:[Příjmení]],3,0))</f>
        <v/>
      </c>
      <c r="C8132" s="15" t="str">
        <f>IF(A8132="","",VLOOKUP(A8132,Tabulka3[[Číslo smlouvy   u pravidelné činnosti]:[Příjmení]],4,0))</f>
        <v/>
      </c>
      <c r="F8132" s="94"/>
      <c r="H8132" s="113"/>
      <c r="I8132" s="113"/>
      <c r="K8132" s="15"/>
      <c r="L8132" s="15"/>
      <c r="M8132" s="15">
        <f t="shared" ref="M8132:M8195" si="381">IF(OR(
   AND($H8132=$K$12, $I8132=$L$4),
   AND($H8132=$K$12, $I8132=$L$5),
   AND($H8132=$K$12, $I8132=$L$6),
   AND($H8132=$K$12, $I8132=$L$7),
   AND($H8132=$K$11, $I8132=$L$4),
   AND($H8132=$K$11, $I8132=$L$5),
   AND($H8132=$K$11, $I8132=$L$6),
   AND($H8132=$K$11, $I8132=$L$7),
   AND($H8132=$K$5, $I8132=$L$5),
   AND($H8132=$K$6, $I8132=$L$4),
   AND($H8132=$K$6, $I8132=$L$5),
   AND($H8132=$K$6, $I8132=$L$7),
   AND($H8132=$K$4, $I8132=$L$6),
), 0, 1)</f>
        <v>1</v>
      </c>
      <c r="N8132" s="15" t="str">
        <f t="shared" ref="N8132:N8195" si="382">A8132 &amp; "-" &amp; J8132</f>
        <v>-</v>
      </c>
      <c r="O8132" s="150">
        <f t="shared" ref="O8132:O8195" si="383">IF(AND(M8132&lt;&gt;0, P8132="ANO"), 1, 0)</f>
        <v>0</v>
      </c>
      <c r="P8132" s="15" t="str">
        <f>IF(COUNTIF('Personálie dobrovolníků '!U:X,N8132)&gt;0,"ANO","")</f>
        <v/>
      </c>
      <c r="Q8132" s="15"/>
    </row>
    <row r="8133" spans="2:17" s="25" customFormat="1" x14ac:dyDescent="0.3">
      <c r="B8133" s="15" t="str">
        <f>IF(A8133="","",VLOOKUP(A8133,Tabulka3[[Číslo smlouvy   u pravidelné činnosti]:[Příjmení]],3,0))</f>
        <v/>
      </c>
      <c r="C8133" s="15" t="str">
        <f>IF(A8133="","",VLOOKUP(A8133,Tabulka3[[Číslo smlouvy   u pravidelné činnosti]:[Příjmení]],4,0))</f>
        <v/>
      </c>
      <c r="F8133" s="94"/>
      <c r="H8133" s="113"/>
      <c r="I8133" s="113"/>
      <c r="K8133" s="15"/>
      <c r="L8133" s="15"/>
      <c r="M8133" s="15">
        <f t="shared" si="381"/>
        <v>1</v>
      </c>
      <c r="N8133" s="15" t="str">
        <f t="shared" si="382"/>
        <v>-</v>
      </c>
      <c r="O8133" s="150">
        <f t="shared" si="383"/>
        <v>0</v>
      </c>
      <c r="P8133" s="15" t="str">
        <f>IF(COUNTIF('Personálie dobrovolníků '!U:X,N8133)&gt;0,"ANO","")</f>
        <v/>
      </c>
      <c r="Q8133" s="15"/>
    </row>
    <row r="8134" spans="2:17" s="25" customFormat="1" x14ac:dyDescent="0.3">
      <c r="B8134" s="15" t="str">
        <f>IF(A8134="","",VLOOKUP(A8134,Tabulka3[[Číslo smlouvy   u pravidelné činnosti]:[Příjmení]],3,0))</f>
        <v/>
      </c>
      <c r="C8134" s="15" t="str">
        <f>IF(A8134="","",VLOOKUP(A8134,Tabulka3[[Číslo smlouvy   u pravidelné činnosti]:[Příjmení]],4,0))</f>
        <v/>
      </c>
      <c r="F8134" s="94"/>
      <c r="H8134" s="113"/>
      <c r="I8134" s="113"/>
      <c r="K8134" s="15"/>
      <c r="L8134" s="15"/>
      <c r="M8134" s="15">
        <f t="shared" si="381"/>
        <v>1</v>
      </c>
      <c r="N8134" s="15" t="str">
        <f t="shared" si="382"/>
        <v>-</v>
      </c>
      <c r="O8134" s="150">
        <f t="shared" si="383"/>
        <v>0</v>
      </c>
      <c r="P8134" s="15" t="str">
        <f>IF(COUNTIF('Personálie dobrovolníků '!U:X,N8134)&gt;0,"ANO","")</f>
        <v/>
      </c>
      <c r="Q8134" s="15"/>
    </row>
    <row r="8135" spans="2:17" s="25" customFormat="1" x14ac:dyDescent="0.3">
      <c r="B8135" s="15" t="str">
        <f>IF(A8135="","",VLOOKUP(A8135,Tabulka3[[Číslo smlouvy   u pravidelné činnosti]:[Příjmení]],3,0))</f>
        <v/>
      </c>
      <c r="C8135" s="15" t="str">
        <f>IF(A8135="","",VLOOKUP(A8135,Tabulka3[[Číslo smlouvy   u pravidelné činnosti]:[Příjmení]],4,0))</f>
        <v/>
      </c>
      <c r="F8135" s="94"/>
      <c r="H8135" s="113"/>
      <c r="I8135" s="113"/>
      <c r="K8135" s="15"/>
      <c r="L8135" s="15"/>
      <c r="M8135" s="15">
        <f t="shared" si="381"/>
        <v>1</v>
      </c>
      <c r="N8135" s="15" t="str">
        <f t="shared" si="382"/>
        <v>-</v>
      </c>
      <c r="O8135" s="150">
        <f t="shared" si="383"/>
        <v>0</v>
      </c>
      <c r="P8135" s="15" t="str">
        <f>IF(COUNTIF('Personálie dobrovolníků '!U:X,N8135)&gt;0,"ANO","")</f>
        <v/>
      </c>
      <c r="Q8135" s="15"/>
    </row>
    <row r="8136" spans="2:17" s="25" customFormat="1" x14ac:dyDescent="0.3">
      <c r="B8136" s="15" t="str">
        <f>IF(A8136="","",VLOOKUP(A8136,Tabulka3[[Číslo smlouvy   u pravidelné činnosti]:[Příjmení]],3,0))</f>
        <v/>
      </c>
      <c r="C8136" s="15" t="str">
        <f>IF(A8136="","",VLOOKUP(A8136,Tabulka3[[Číslo smlouvy   u pravidelné činnosti]:[Příjmení]],4,0))</f>
        <v/>
      </c>
      <c r="F8136" s="94"/>
      <c r="H8136" s="113"/>
      <c r="I8136" s="113"/>
      <c r="K8136" s="15"/>
      <c r="L8136" s="15"/>
      <c r="M8136" s="15">
        <f t="shared" si="381"/>
        <v>1</v>
      </c>
      <c r="N8136" s="15" t="str">
        <f t="shared" si="382"/>
        <v>-</v>
      </c>
      <c r="O8136" s="150">
        <f t="shared" si="383"/>
        <v>0</v>
      </c>
      <c r="P8136" s="15" t="str">
        <f>IF(COUNTIF('Personálie dobrovolníků '!U:X,N8136)&gt;0,"ANO","")</f>
        <v/>
      </c>
      <c r="Q8136" s="15"/>
    </row>
    <row r="8137" spans="2:17" s="25" customFormat="1" x14ac:dyDescent="0.3">
      <c r="B8137" s="15" t="str">
        <f>IF(A8137="","",VLOOKUP(A8137,Tabulka3[[Číslo smlouvy   u pravidelné činnosti]:[Příjmení]],3,0))</f>
        <v/>
      </c>
      <c r="C8137" s="15" t="str">
        <f>IF(A8137="","",VLOOKUP(A8137,Tabulka3[[Číslo smlouvy   u pravidelné činnosti]:[Příjmení]],4,0))</f>
        <v/>
      </c>
      <c r="F8137" s="94"/>
      <c r="H8137" s="113"/>
      <c r="I8137" s="113"/>
      <c r="K8137" s="15"/>
      <c r="L8137" s="15"/>
      <c r="M8137" s="15">
        <f t="shared" si="381"/>
        <v>1</v>
      </c>
      <c r="N8137" s="15" t="str">
        <f t="shared" si="382"/>
        <v>-</v>
      </c>
      <c r="O8137" s="150">
        <f t="shared" si="383"/>
        <v>0</v>
      </c>
      <c r="P8137" s="15" t="str">
        <f>IF(COUNTIF('Personálie dobrovolníků '!U:X,N8137)&gt;0,"ANO","")</f>
        <v/>
      </c>
      <c r="Q8137" s="15"/>
    </row>
    <row r="8138" spans="2:17" s="25" customFormat="1" x14ac:dyDescent="0.3">
      <c r="B8138" s="15" t="str">
        <f>IF(A8138="","",VLOOKUP(A8138,Tabulka3[[Číslo smlouvy   u pravidelné činnosti]:[Příjmení]],3,0))</f>
        <v/>
      </c>
      <c r="C8138" s="15" t="str">
        <f>IF(A8138="","",VLOOKUP(A8138,Tabulka3[[Číslo smlouvy   u pravidelné činnosti]:[Příjmení]],4,0))</f>
        <v/>
      </c>
      <c r="F8138" s="94"/>
      <c r="H8138" s="113"/>
      <c r="I8138" s="113"/>
      <c r="K8138" s="15"/>
      <c r="L8138" s="15"/>
      <c r="M8138" s="15">
        <f t="shared" si="381"/>
        <v>1</v>
      </c>
      <c r="N8138" s="15" t="str">
        <f t="shared" si="382"/>
        <v>-</v>
      </c>
      <c r="O8138" s="150">
        <f t="shared" si="383"/>
        <v>0</v>
      </c>
      <c r="P8138" s="15" t="str">
        <f>IF(COUNTIF('Personálie dobrovolníků '!U:X,N8138)&gt;0,"ANO","")</f>
        <v/>
      </c>
      <c r="Q8138" s="15"/>
    </row>
    <row r="8139" spans="2:17" s="25" customFormat="1" x14ac:dyDescent="0.3">
      <c r="B8139" s="15" t="str">
        <f>IF(A8139="","",VLOOKUP(A8139,Tabulka3[[Číslo smlouvy   u pravidelné činnosti]:[Příjmení]],3,0))</f>
        <v/>
      </c>
      <c r="C8139" s="15" t="str">
        <f>IF(A8139="","",VLOOKUP(A8139,Tabulka3[[Číslo smlouvy   u pravidelné činnosti]:[Příjmení]],4,0))</f>
        <v/>
      </c>
      <c r="F8139" s="94"/>
      <c r="H8139" s="113"/>
      <c r="I8139" s="113"/>
      <c r="K8139" s="15"/>
      <c r="L8139" s="15"/>
      <c r="M8139" s="15">
        <f t="shared" si="381"/>
        <v>1</v>
      </c>
      <c r="N8139" s="15" t="str">
        <f t="shared" si="382"/>
        <v>-</v>
      </c>
      <c r="O8139" s="150">
        <f t="shared" si="383"/>
        <v>0</v>
      </c>
      <c r="P8139" s="15" t="str">
        <f>IF(COUNTIF('Personálie dobrovolníků '!U:X,N8139)&gt;0,"ANO","")</f>
        <v/>
      </c>
      <c r="Q8139" s="15"/>
    </row>
    <row r="8140" spans="2:17" s="25" customFormat="1" x14ac:dyDescent="0.3">
      <c r="B8140" s="15" t="str">
        <f>IF(A8140="","",VLOOKUP(A8140,Tabulka3[[Číslo smlouvy   u pravidelné činnosti]:[Příjmení]],3,0))</f>
        <v/>
      </c>
      <c r="C8140" s="15" t="str">
        <f>IF(A8140="","",VLOOKUP(A8140,Tabulka3[[Číslo smlouvy   u pravidelné činnosti]:[Příjmení]],4,0))</f>
        <v/>
      </c>
      <c r="F8140" s="94"/>
      <c r="H8140" s="113"/>
      <c r="I8140" s="113"/>
      <c r="K8140" s="15"/>
      <c r="L8140" s="15"/>
      <c r="M8140" s="15">
        <f t="shared" si="381"/>
        <v>1</v>
      </c>
      <c r="N8140" s="15" t="str">
        <f t="shared" si="382"/>
        <v>-</v>
      </c>
      <c r="O8140" s="150">
        <f t="shared" si="383"/>
        <v>0</v>
      </c>
      <c r="P8140" s="15" t="str">
        <f>IF(COUNTIF('Personálie dobrovolníků '!U:X,N8140)&gt;0,"ANO","")</f>
        <v/>
      </c>
      <c r="Q8140" s="15"/>
    </row>
    <row r="8141" spans="2:17" s="25" customFormat="1" x14ac:dyDescent="0.3">
      <c r="B8141" s="15" t="str">
        <f>IF(A8141="","",VLOOKUP(A8141,Tabulka3[[Číslo smlouvy   u pravidelné činnosti]:[Příjmení]],3,0))</f>
        <v/>
      </c>
      <c r="C8141" s="15" t="str">
        <f>IF(A8141="","",VLOOKUP(A8141,Tabulka3[[Číslo smlouvy   u pravidelné činnosti]:[Příjmení]],4,0))</f>
        <v/>
      </c>
      <c r="F8141" s="94"/>
      <c r="H8141" s="113"/>
      <c r="I8141" s="113"/>
      <c r="K8141" s="15"/>
      <c r="L8141" s="15"/>
      <c r="M8141" s="15">
        <f t="shared" si="381"/>
        <v>1</v>
      </c>
      <c r="N8141" s="15" t="str">
        <f t="shared" si="382"/>
        <v>-</v>
      </c>
      <c r="O8141" s="150">
        <f t="shared" si="383"/>
        <v>0</v>
      </c>
      <c r="P8141" s="15" t="str">
        <f>IF(COUNTIF('Personálie dobrovolníků '!U:X,N8141)&gt;0,"ANO","")</f>
        <v/>
      </c>
      <c r="Q8141" s="15"/>
    </row>
    <row r="8142" spans="2:17" s="25" customFormat="1" x14ac:dyDescent="0.3">
      <c r="B8142" s="15" t="str">
        <f>IF(A8142="","",VLOOKUP(A8142,Tabulka3[[Číslo smlouvy   u pravidelné činnosti]:[Příjmení]],3,0))</f>
        <v/>
      </c>
      <c r="C8142" s="15" t="str">
        <f>IF(A8142="","",VLOOKUP(A8142,Tabulka3[[Číslo smlouvy   u pravidelné činnosti]:[Příjmení]],4,0))</f>
        <v/>
      </c>
      <c r="F8142" s="94"/>
      <c r="H8142" s="113"/>
      <c r="I8142" s="113"/>
      <c r="K8142" s="15"/>
      <c r="L8142" s="15"/>
      <c r="M8142" s="15">
        <f t="shared" si="381"/>
        <v>1</v>
      </c>
      <c r="N8142" s="15" t="str">
        <f t="shared" si="382"/>
        <v>-</v>
      </c>
      <c r="O8142" s="150">
        <f t="shared" si="383"/>
        <v>0</v>
      </c>
      <c r="P8142" s="15" t="str">
        <f>IF(COUNTIF('Personálie dobrovolníků '!U:X,N8142)&gt;0,"ANO","")</f>
        <v/>
      </c>
      <c r="Q8142" s="15"/>
    </row>
    <row r="8143" spans="2:17" s="25" customFormat="1" x14ac:dyDescent="0.3">
      <c r="B8143" s="15" t="str">
        <f>IF(A8143="","",VLOOKUP(A8143,Tabulka3[[Číslo smlouvy   u pravidelné činnosti]:[Příjmení]],3,0))</f>
        <v/>
      </c>
      <c r="C8143" s="15" t="str">
        <f>IF(A8143="","",VLOOKUP(A8143,Tabulka3[[Číslo smlouvy   u pravidelné činnosti]:[Příjmení]],4,0))</f>
        <v/>
      </c>
      <c r="F8143" s="94"/>
      <c r="H8143" s="113"/>
      <c r="I8143" s="113"/>
      <c r="K8143" s="15"/>
      <c r="L8143" s="15"/>
      <c r="M8143" s="15">
        <f t="shared" si="381"/>
        <v>1</v>
      </c>
      <c r="N8143" s="15" t="str">
        <f t="shared" si="382"/>
        <v>-</v>
      </c>
      <c r="O8143" s="150">
        <f t="shared" si="383"/>
        <v>0</v>
      </c>
      <c r="P8143" s="15" t="str">
        <f>IF(COUNTIF('Personálie dobrovolníků '!U:X,N8143)&gt;0,"ANO","")</f>
        <v/>
      </c>
      <c r="Q8143" s="15"/>
    </row>
    <row r="8144" spans="2:17" s="25" customFormat="1" x14ac:dyDescent="0.3">
      <c r="B8144" s="15" t="str">
        <f>IF(A8144="","",VLOOKUP(A8144,Tabulka3[[Číslo smlouvy   u pravidelné činnosti]:[Příjmení]],3,0))</f>
        <v/>
      </c>
      <c r="C8144" s="15" t="str">
        <f>IF(A8144="","",VLOOKUP(A8144,Tabulka3[[Číslo smlouvy   u pravidelné činnosti]:[Příjmení]],4,0))</f>
        <v/>
      </c>
      <c r="F8144" s="94"/>
      <c r="H8144" s="113"/>
      <c r="I8144" s="113"/>
      <c r="K8144" s="15"/>
      <c r="L8144" s="15"/>
      <c r="M8144" s="15">
        <f t="shared" si="381"/>
        <v>1</v>
      </c>
      <c r="N8144" s="15" t="str">
        <f t="shared" si="382"/>
        <v>-</v>
      </c>
      <c r="O8144" s="150">
        <f t="shared" si="383"/>
        <v>0</v>
      </c>
      <c r="P8144" s="15" t="str">
        <f>IF(COUNTIF('Personálie dobrovolníků '!U:X,N8144)&gt;0,"ANO","")</f>
        <v/>
      </c>
      <c r="Q8144" s="15"/>
    </row>
    <row r="8145" spans="2:17" s="25" customFormat="1" x14ac:dyDescent="0.3">
      <c r="B8145" s="15" t="str">
        <f>IF(A8145="","",VLOOKUP(A8145,Tabulka3[[Číslo smlouvy   u pravidelné činnosti]:[Příjmení]],3,0))</f>
        <v/>
      </c>
      <c r="C8145" s="15" t="str">
        <f>IF(A8145="","",VLOOKUP(A8145,Tabulka3[[Číslo smlouvy   u pravidelné činnosti]:[Příjmení]],4,0))</f>
        <v/>
      </c>
      <c r="F8145" s="94"/>
      <c r="H8145" s="113"/>
      <c r="I8145" s="113"/>
      <c r="K8145" s="15"/>
      <c r="L8145" s="15"/>
      <c r="M8145" s="15">
        <f t="shared" si="381"/>
        <v>1</v>
      </c>
      <c r="N8145" s="15" t="str">
        <f t="shared" si="382"/>
        <v>-</v>
      </c>
      <c r="O8145" s="150">
        <f t="shared" si="383"/>
        <v>0</v>
      </c>
      <c r="P8145" s="15" t="str">
        <f>IF(COUNTIF('Personálie dobrovolníků '!U:X,N8145)&gt;0,"ANO","")</f>
        <v/>
      </c>
      <c r="Q8145" s="15"/>
    </row>
    <row r="8146" spans="2:17" s="25" customFormat="1" x14ac:dyDescent="0.3">
      <c r="B8146" s="15" t="str">
        <f>IF(A8146="","",VLOOKUP(A8146,Tabulka3[[Číslo smlouvy   u pravidelné činnosti]:[Příjmení]],3,0))</f>
        <v/>
      </c>
      <c r="C8146" s="15" t="str">
        <f>IF(A8146="","",VLOOKUP(A8146,Tabulka3[[Číslo smlouvy   u pravidelné činnosti]:[Příjmení]],4,0))</f>
        <v/>
      </c>
      <c r="F8146" s="94"/>
      <c r="H8146" s="113"/>
      <c r="I8146" s="113"/>
      <c r="K8146" s="15"/>
      <c r="L8146" s="15"/>
      <c r="M8146" s="15">
        <f t="shared" si="381"/>
        <v>1</v>
      </c>
      <c r="N8146" s="15" t="str">
        <f t="shared" si="382"/>
        <v>-</v>
      </c>
      <c r="O8146" s="150">
        <f t="shared" si="383"/>
        <v>0</v>
      </c>
      <c r="P8146" s="15" t="str">
        <f>IF(COUNTIF('Personálie dobrovolníků '!U:X,N8146)&gt;0,"ANO","")</f>
        <v/>
      </c>
      <c r="Q8146" s="15"/>
    </row>
    <row r="8147" spans="2:17" s="25" customFormat="1" x14ac:dyDescent="0.3">
      <c r="B8147" s="15" t="str">
        <f>IF(A8147="","",VLOOKUP(A8147,Tabulka3[[Číslo smlouvy   u pravidelné činnosti]:[Příjmení]],3,0))</f>
        <v/>
      </c>
      <c r="C8147" s="15" t="str">
        <f>IF(A8147="","",VLOOKUP(A8147,Tabulka3[[Číslo smlouvy   u pravidelné činnosti]:[Příjmení]],4,0))</f>
        <v/>
      </c>
      <c r="F8147" s="94"/>
      <c r="H8147" s="113"/>
      <c r="I8147" s="113"/>
      <c r="K8147" s="15"/>
      <c r="L8147" s="15"/>
      <c r="M8147" s="15">
        <f t="shared" si="381"/>
        <v>1</v>
      </c>
      <c r="N8147" s="15" t="str">
        <f t="shared" si="382"/>
        <v>-</v>
      </c>
      <c r="O8147" s="150">
        <f t="shared" si="383"/>
        <v>0</v>
      </c>
      <c r="P8147" s="15" t="str">
        <f>IF(COUNTIF('Personálie dobrovolníků '!U:X,N8147)&gt;0,"ANO","")</f>
        <v/>
      </c>
      <c r="Q8147" s="15"/>
    </row>
    <row r="8148" spans="2:17" s="25" customFormat="1" x14ac:dyDescent="0.3">
      <c r="B8148" s="15" t="str">
        <f>IF(A8148="","",VLOOKUP(A8148,Tabulka3[[Číslo smlouvy   u pravidelné činnosti]:[Příjmení]],3,0))</f>
        <v/>
      </c>
      <c r="C8148" s="15" t="str">
        <f>IF(A8148="","",VLOOKUP(A8148,Tabulka3[[Číslo smlouvy   u pravidelné činnosti]:[Příjmení]],4,0))</f>
        <v/>
      </c>
      <c r="F8148" s="94"/>
      <c r="H8148" s="113"/>
      <c r="I8148" s="113"/>
      <c r="K8148" s="15"/>
      <c r="L8148" s="15"/>
      <c r="M8148" s="15">
        <f t="shared" si="381"/>
        <v>1</v>
      </c>
      <c r="N8148" s="15" t="str">
        <f t="shared" si="382"/>
        <v>-</v>
      </c>
      <c r="O8148" s="150">
        <f t="shared" si="383"/>
        <v>0</v>
      </c>
      <c r="P8148" s="15" t="str">
        <f>IF(COUNTIF('Personálie dobrovolníků '!U:X,N8148)&gt;0,"ANO","")</f>
        <v/>
      </c>
      <c r="Q8148" s="15"/>
    </row>
    <row r="8149" spans="2:17" s="25" customFormat="1" x14ac:dyDescent="0.3">
      <c r="B8149" s="15" t="str">
        <f>IF(A8149="","",VLOOKUP(A8149,Tabulka3[[Číslo smlouvy   u pravidelné činnosti]:[Příjmení]],3,0))</f>
        <v/>
      </c>
      <c r="C8149" s="15" t="str">
        <f>IF(A8149="","",VLOOKUP(A8149,Tabulka3[[Číslo smlouvy   u pravidelné činnosti]:[Příjmení]],4,0))</f>
        <v/>
      </c>
      <c r="F8149" s="94"/>
      <c r="H8149" s="113"/>
      <c r="I8149" s="113"/>
      <c r="K8149" s="15"/>
      <c r="L8149" s="15"/>
      <c r="M8149" s="15">
        <f t="shared" si="381"/>
        <v>1</v>
      </c>
      <c r="N8149" s="15" t="str">
        <f t="shared" si="382"/>
        <v>-</v>
      </c>
      <c r="O8149" s="150">
        <f t="shared" si="383"/>
        <v>0</v>
      </c>
      <c r="P8149" s="15" t="str">
        <f>IF(COUNTIF('Personálie dobrovolníků '!U:X,N8149)&gt;0,"ANO","")</f>
        <v/>
      </c>
      <c r="Q8149" s="15"/>
    </row>
    <row r="8150" spans="2:17" s="25" customFormat="1" x14ac:dyDescent="0.3">
      <c r="B8150" s="15" t="str">
        <f>IF(A8150="","",VLOOKUP(A8150,Tabulka3[[Číslo smlouvy   u pravidelné činnosti]:[Příjmení]],3,0))</f>
        <v/>
      </c>
      <c r="C8150" s="15" t="str">
        <f>IF(A8150="","",VLOOKUP(A8150,Tabulka3[[Číslo smlouvy   u pravidelné činnosti]:[Příjmení]],4,0))</f>
        <v/>
      </c>
      <c r="F8150" s="94"/>
      <c r="H8150" s="113"/>
      <c r="I8150" s="113"/>
      <c r="K8150" s="15"/>
      <c r="L8150" s="15"/>
      <c r="M8150" s="15">
        <f t="shared" si="381"/>
        <v>1</v>
      </c>
      <c r="N8150" s="15" t="str">
        <f t="shared" si="382"/>
        <v>-</v>
      </c>
      <c r="O8150" s="150">
        <f t="shared" si="383"/>
        <v>0</v>
      </c>
      <c r="P8150" s="15" t="str">
        <f>IF(COUNTIF('Personálie dobrovolníků '!U:X,N8150)&gt;0,"ANO","")</f>
        <v/>
      </c>
      <c r="Q8150" s="15"/>
    </row>
    <row r="8151" spans="2:17" s="25" customFormat="1" x14ac:dyDescent="0.3">
      <c r="B8151" s="15" t="str">
        <f>IF(A8151="","",VLOOKUP(A8151,Tabulka3[[Číslo smlouvy   u pravidelné činnosti]:[Příjmení]],3,0))</f>
        <v/>
      </c>
      <c r="C8151" s="15" t="str">
        <f>IF(A8151="","",VLOOKUP(A8151,Tabulka3[[Číslo smlouvy   u pravidelné činnosti]:[Příjmení]],4,0))</f>
        <v/>
      </c>
      <c r="F8151" s="94"/>
      <c r="H8151" s="113"/>
      <c r="I8151" s="113"/>
      <c r="K8151" s="15"/>
      <c r="L8151" s="15"/>
      <c r="M8151" s="15">
        <f t="shared" si="381"/>
        <v>1</v>
      </c>
      <c r="N8151" s="15" t="str">
        <f t="shared" si="382"/>
        <v>-</v>
      </c>
      <c r="O8151" s="150">
        <f t="shared" si="383"/>
        <v>0</v>
      </c>
      <c r="P8151" s="15" t="str">
        <f>IF(COUNTIF('Personálie dobrovolníků '!U:X,N8151)&gt;0,"ANO","")</f>
        <v/>
      </c>
      <c r="Q8151" s="15"/>
    </row>
    <row r="8152" spans="2:17" s="25" customFormat="1" x14ac:dyDescent="0.3">
      <c r="B8152" s="15" t="str">
        <f>IF(A8152="","",VLOOKUP(A8152,Tabulka3[[Číslo smlouvy   u pravidelné činnosti]:[Příjmení]],3,0))</f>
        <v/>
      </c>
      <c r="C8152" s="15" t="str">
        <f>IF(A8152="","",VLOOKUP(A8152,Tabulka3[[Číslo smlouvy   u pravidelné činnosti]:[Příjmení]],4,0))</f>
        <v/>
      </c>
      <c r="F8152" s="94"/>
      <c r="H8152" s="113"/>
      <c r="I8152" s="113"/>
      <c r="K8152" s="15"/>
      <c r="L8152" s="15"/>
      <c r="M8152" s="15">
        <f t="shared" si="381"/>
        <v>1</v>
      </c>
      <c r="N8152" s="15" t="str">
        <f t="shared" si="382"/>
        <v>-</v>
      </c>
      <c r="O8152" s="150">
        <f t="shared" si="383"/>
        <v>0</v>
      </c>
      <c r="P8152" s="15" t="str">
        <f>IF(COUNTIF('Personálie dobrovolníků '!U:X,N8152)&gt;0,"ANO","")</f>
        <v/>
      </c>
      <c r="Q8152" s="15"/>
    </row>
    <row r="8153" spans="2:17" s="25" customFormat="1" x14ac:dyDescent="0.3">
      <c r="B8153" s="15" t="str">
        <f>IF(A8153="","",VLOOKUP(A8153,Tabulka3[[Číslo smlouvy   u pravidelné činnosti]:[Příjmení]],3,0))</f>
        <v/>
      </c>
      <c r="C8153" s="15" t="str">
        <f>IF(A8153="","",VLOOKUP(A8153,Tabulka3[[Číslo smlouvy   u pravidelné činnosti]:[Příjmení]],4,0))</f>
        <v/>
      </c>
      <c r="F8153" s="94"/>
      <c r="H8153" s="113"/>
      <c r="I8153" s="113"/>
      <c r="K8153" s="15"/>
      <c r="L8153" s="15"/>
      <c r="M8153" s="15">
        <f t="shared" si="381"/>
        <v>1</v>
      </c>
      <c r="N8153" s="15" t="str">
        <f t="shared" si="382"/>
        <v>-</v>
      </c>
      <c r="O8153" s="150">
        <f t="shared" si="383"/>
        <v>0</v>
      </c>
      <c r="P8153" s="15" t="str">
        <f>IF(COUNTIF('Personálie dobrovolníků '!U:X,N8153)&gt;0,"ANO","")</f>
        <v/>
      </c>
      <c r="Q8153" s="15"/>
    </row>
    <row r="8154" spans="2:17" s="25" customFormat="1" x14ac:dyDescent="0.3">
      <c r="B8154" s="15" t="str">
        <f>IF(A8154="","",VLOOKUP(A8154,Tabulka3[[Číslo smlouvy   u pravidelné činnosti]:[Příjmení]],3,0))</f>
        <v/>
      </c>
      <c r="C8154" s="15" t="str">
        <f>IF(A8154="","",VLOOKUP(A8154,Tabulka3[[Číslo smlouvy   u pravidelné činnosti]:[Příjmení]],4,0))</f>
        <v/>
      </c>
      <c r="F8154" s="94"/>
      <c r="H8154" s="113"/>
      <c r="I8154" s="113"/>
      <c r="K8154" s="15"/>
      <c r="L8154" s="15"/>
      <c r="M8154" s="15">
        <f t="shared" si="381"/>
        <v>1</v>
      </c>
      <c r="N8154" s="15" t="str">
        <f t="shared" si="382"/>
        <v>-</v>
      </c>
      <c r="O8154" s="150">
        <f t="shared" si="383"/>
        <v>0</v>
      </c>
      <c r="P8154" s="15" t="str">
        <f>IF(COUNTIF('Personálie dobrovolníků '!U:X,N8154)&gt;0,"ANO","")</f>
        <v/>
      </c>
      <c r="Q8154" s="15"/>
    </row>
    <row r="8155" spans="2:17" s="25" customFormat="1" x14ac:dyDescent="0.3">
      <c r="B8155" s="15" t="str">
        <f>IF(A8155="","",VLOOKUP(A8155,Tabulka3[[Číslo smlouvy   u pravidelné činnosti]:[Příjmení]],3,0))</f>
        <v/>
      </c>
      <c r="C8155" s="15" t="str">
        <f>IF(A8155="","",VLOOKUP(A8155,Tabulka3[[Číslo smlouvy   u pravidelné činnosti]:[Příjmení]],4,0))</f>
        <v/>
      </c>
      <c r="F8155" s="94"/>
      <c r="H8155" s="113"/>
      <c r="I8155" s="113"/>
      <c r="K8155" s="15"/>
      <c r="L8155" s="15"/>
      <c r="M8155" s="15">
        <f t="shared" si="381"/>
        <v>1</v>
      </c>
      <c r="N8155" s="15" t="str">
        <f t="shared" si="382"/>
        <v>-</v>
      </c>
      <c r="O8155" s="150">
        <f t="shared" si="383"/>
        <v>0</v>
      </c>
      <c r="P8155" s="15" t="str">
        <f>IF(COUNTIF('Personálie dobrovolníků '!U:X,N8155)&gt;0,"ANO","")</f>
        <v/>
      </c>
      <c r="Q8155" s="15"/>
    </row>
    <row r="8156" spans="2:17" s="25" customFormat="1" x14ac:dyDescent="0.3">
      <c r="B8156" s="15" t="str">
        <f>IF(A8156="","",VLOOKUP(A8156,Tabulka3[[Číslo smlouvy   u pravidelné činnosti]:[Příjmení]],3,0))</f>
        <v/>
      </c>
      <c r="C8156" s="15" t="str">
        <f>IF(A8156="","",VLOOKUP(A8156,Tabulka3[[Číslo smlouvy   u pravidelné činnosti]:[Příjmení]],4,0))</f>
        <v/>
      </c>
      <c r="F8156" s="94"/>
      <c r="H8156" s="113"/>
      <c r="I8156" s="113"/>
      <c r="K8156" s="15"/>
      <c r="L8156" s="15"/>
      <c r="M8156" s="15">
        <f t="shared" si="381"/>
        <v>1</v>
      </c>
      <c r="N8156" s="15" t="str">
        <f t="shared" si="382"/>
        <v>-</v>
      </c>
      <c r="O8156" s="150">
        <f t="shared" si="383"/>
        <v>0</v>
      </c>
      <c r="P8156" s="15" t="str">
        <f>IF(COUNTIF('Personálie dobrovolníků '!U:X,N8156)&gt;0,"ANO","")</f>
        <v/>
      </c>
      <c r="Q8156" s="15"/>
    </row>
    <row r="8157" spans="2:17" s="25" customFormat="1" x14ac:dyDescent="0.3">
      <c r="B8157" s="15" t="str">
        <f>IF(A8157="","",VLOOKUP(A8157,Tabulka3[[Číslo smlouvy   u pravidelné činnosti]:[Příjmení]],3,0))</f>
        <v/>
      </c>
      <c r="C8157" s="15" t="str">
        <f>IF(A8157="","",VLOOKUP(A8157,Tabulka3[[Číslo smlouvy   u pravidelné činnosti]:[Příjmení]],4,0))</f>
        <v/>
      </c>
      <c r="F8157" s="94"/>
      <c r="H8157" s="113"/>
      <c r="I8157" s="113"/>
      <c r="K8157" s="15"/>
      <c r="L8157" s="15"/>
      <c r="M8157" s="15">
        <f t="shared" si="381"/>
        <v>1</v>
      </c>
      <c r="N8157" s="15" t="str">
        <f t="shared" si="382"/>
        <v>-</v>
      </c>
      <c r="O8157" s="150">
        <f t="shared" si="383"/>
        <v>0</v>
      </c>
      <c r="P8157" s="15" t="str">
        <f>IF(COUNTIF('Personálie dobrovolníků '!U:X,N8157)&gt;0,"ANO","")</f>
        <v/>
      </c>
      <c r="Q8157" s="15"/>
    </row>
    <row r="8158" spans="2:17" s="25" customFormat="1" x14ac:dyDescent="0.3">
      <c r="B8158" s="15" t="str">
        <f>IF(A8158="","",VLOOKUP(A8158,Tabulka3[[Číslo smlouvy   u pravidelné činnosti]:[Příjmení]],3,0))</f>
        <v/>
      </c>
      <c r="C8158" s="15" t="str">
        <f>IF(A8158="","",VLOOKUP(A8158,Tabulka3[[Číslo smlouvy   u pravidelné činnosti]:[Příjmení]],4,0))</f>
        <v/>
      </c>
      <c r="F8158" s="94"/>
      <c r="H8158" s="113"/>
      <c r="I8158" s="113"/>
      <c r="K8158" s="15"/>
      <c r="L8158" s="15"/>
      <c r="M8158" s="15">
        <f t="shared" si="381"/>
        <v>1</v>
      </c>
      <c r="N8158" s="15" t="str">
        <f t="shared" si="382"/>
        <v>-</v>
      </c>
      <c r="O8158" s="150">
        <f t="shared" si="383"/>
        <v>0</v>
      </c>
      <c r="P8158" s="15" t="str">
        <f>IF(COUNTIF('Personálie dobrovolníků '!U:X,N8158)&gt;0,"ANO","")</f>
        <v/>
      </c>
      <c r="Q8158" s="15"/>
    </row>
    <row r="8159" spans="2:17" s="25" customFormat="1" x14ac:dyDescent="0.3">
      <c r="B8159" s="15" t="str">
        <f>IF(A8159="","",VLOOKUP(A8159,Tabulka3[[Číslo smlouvy   u pravidelné činnosti]:[Příjmení]],3,0))</f>
        <v/>
      </c>
      <c r="C8159" s="15" t="str">
        <f>IF(A8159="","",VLOOKUP(A8159,Tabulka3[[Číslo smlouvy   u pravidelné činnosti]:[Příjmení]],4,0))</f>
        <v/>
      </c>
      <c r="F8159" s="94"/>
      <c r="H8159" s="113"/>
      <c r="I8159" s="113"/>
      <c r="K8159" s="15"/>
      <c r="L8159" s="15"/>
      <c r="M8159" s="15">
        <f t="shared" si="381"/>
        <v>1</v>
      </c>
      <c r="N8159" s="15" t="str">
        <f t="shared" si="382"/>
        <v>-</v>
      </c>
      <c r="O8159" s="150">
        <f t="shared" si="383"/>
        <v>0</v>
      </c>
      <c r="P8159" s="15" t="str">
        <f>IF(COUNTIF('Personálie dobrovolníků '!U:X,N8159)&gt;0,"ANO","")</f>
        <v/>
      </c>
      <c r="Q8159" s="15"/>
    </row>
    <row r="8160" spans="2:17" s="25" customFormat="1" x14ac:dyDescent="0.3">
      <c r="B8160" s="15" t="str">
        <f>IF(A8160="","",VLOOKUP(A8160,Tabulka3[[Číslo smlouvy   u pravidelné činnosti]:[Příjmení]],3,0))</f>
        <v/>
      </c>
      <c r="C8160" s="15" t="str">
        <f>IF(A8160="","",VLOOKUP(A8160,Tabulka3[[Číslo smlouvy   u pravidelné činnosti]:[Příjmení]],4,0))</f>
        <v/>
      </c>
      <c r="F8160" s="94"/>
      <c r="H8160" s="113"/>
      <c r="I8160" s="113"/>
      <c r="K8160" s="15"/>
      <c r="L8160" s="15"/>
      <c r="M8160" s="15">
        <f t="shared" si="381"/>
        <v>1</v>
      </c>
      <c r="N8160" s="15" t="str">
        <f t="shared" si="382"/>
        <v>-</v>
      </c>
      <c r="O8160" s="150">
        <f t="shared" si="383"/>
        <v>0</v>
      </c>
      <c r="P8160" s="15" t="str">
        <f>IF(COUNTIF('Personálie dobrovolníků '!U:X,N8160)&gt;0,"ANO","")</f>
        <v/>
      </c>
      <c r="Q8160" s="15"/>
    </row>
    <row r="8161" spans="2:17" s="25" customFormat="1" x14ac:dyDescent="0.3">
      <c r="B8161" s="15" t="str">
        <f>IF(A8161="","",VLOOKUP(A8161,Tabulka3[[Číslo smlouvy   u pravidelné činnosti]:[Příjmení]],3,0))</f>
        <v/>
      </c>
      <c r="C8161" s="15" t="str">
        <f>IF(A8161="","",VLOOKUP(A8161,Tabulka3[[Číslo smlouvy   u pravidelné činnosti]:[Příjmení]],4,0))</f>
        <v/>
      </c>
      <c r="F8161" s="94"/>
      <c r="H8161" s="113"/>
      <c r="I8161" s="113"/>
      <c r="K8161" s="15"/>
      <c r="L8161" s="15"/>
      <c r="M8161" s="15">
        <f t="shared" si="381"/>
        <v>1</v>
      </c>
      <c r="N8161" s="15" t="str">
        <f t="shared" si="382"/>
        <v>-</v>
      </c>
      <c r="O8161" s="150">
        <f t="shared" si="383"/>
        <v>0</v>
      </c>
      <c r="P8161" s="15" t="str">
        <f>IF(COUNTIF('Personálie dobrovolníků '!U:X,N8161)&gt;0,"ANO","")</f>
        <v/>
      </c>
      <c r="Q8161" s="15"/>
    </row>
    <row r="8162" spans="2:17" s="25" customFormat="1" x14ac:dyDescent="0.3">
      <c r="B8162" s="15" t="str">
        <f>IF(A8162="","",VLOOKUP(A8162,Tabulka3[[Číslo smlouvy   u pravidelné činnosti]:[Příjmení]],3,0))</f>
        <v/>
      </c>
      <c r="C8162" s="15" t="str">
        <f>IF(A8162="","",VLOOKUP(A8162,Tabulka3[[Číslo smlouvy   u pravidelné činnosti]:[Příjmení]],4,0))</f>
        <v/>
      </c>
      <c r="F8162" s="94"/>
      <c r="H8162" s="113"/>
      <c r="I8162" s="113"/>
      <c r="K8162" s="15"/>
      <c r="L8162" s="15"/>
      <c r="M8162" s="15">
        <f t="shared" si="381"/>
        <v>1</v>
      </c>
      <c r="N8162" s="15" t="str">
        <f t="shared" si="382"/>
        <v>-</v>
      </c>
      <c r="O8162" s="150">
        <f t="shared" si="383"/>
        <v>0</v>
      </c>
      <c r="P8162" s="15" t="str">
        <f>IF(COUNTIF('Personálie dobrovolníků '!U:X,N8162)&gt;0,"ANO","")</f>
        <v/>
      </c>
      <c r="Q8162" s="15"/>
    </row>
    <row r="8163" spans="2:17" s="25" customFormat="1" x14ac:dyDescent="0.3">
      <c r="B8163" s="15" t="str">
        <f>IF(A8163="","",VLOOKUP(A8163,Tabulka3[[Číslo smlouvy   u pravidelné činnosti]:[Příjmení]],3,0))</f>
        <v/>
      </c>
      <c r="C8163" s="15" t="str">
        <f>IF(A8163="","",VLOOKUP(A8163,Tabulka3[[Číslo smlouvy   u pravidelné činnosti]:[Příjmení]],4,0))</f>
        <v/>
      </c>
      <c r="F8163" s="94"/>
      <c r="H8163" s="113"/>
      <c r="I8163" s="113"/>
      <c r="K8163" s="15"/>
      <c r="L8163" s="15"/>
      <c r="M8163" s="15">
        <f t="shared" si="381"/>
        <v>1</v>
      </c>
      <c r="N8163" s="15" t="str">
        <f t="shared" si="382"/>
        <v>-</v>
      </c>
      <c r="O8163" s="150">
        <f t="shared" si="383"/>
        <v>0</v>
      </c>
      <c r="P8163" s="15" t="str">
        <f>IF(COUNTIF('Personálie dobrovolníků '!U:X,N8163)&gt;0,"ANO","")</f>
        <v/>
      </c>
      <c r="Q8163" s="15"/>
    </row>
    <row r="8164" spans="2:17" s="25" customFormat="1" x14ac:dyDescent="0.3">
      <c r="B8164" s="15" t="str">
        <f>IF(A8164="","",VLOOKUP(A8164,Tabulka3[[Číslo smlouvy   u pravidelné činnosti]:[Příjmení]],3,0))</f>
        <v/>
      </c>
      <c r="C8164" s="15" t="str">
        <f>IF(A8164="","",VLOOKUP(A8164,Tabulka3[[Číslo smlouvy   u pravidelné činnosti]:[Příjmení]],4,0))</f>
        <v/>
      </c>
      <c r="F8164" s="94"/>
      <c r="H8164" s="113"/>
      <c r="I8164" s="113"/>
      <c r="K8164" s="15"/>
      <c r="L8164" s="15"/>
      <c r="M8164" s="15">
        <f t="shared" si="381"/>
        <v>1</v>
      </c>
      <c r="N8164" s="15" t="str">
        <f t="shared" si="382"/>
        <v>-</v>
      </c>
      <c r="O8164" s="150">
        <f t="shared" si="383"/>
        <v>0</v>
      </c>
      <c r="P8164" s="15" t="str">
        <f>IF(COUNTIF('Personálie dobrovolníků '!U:X,N8164)&gt;0,"ANO","")</f>
        <v/>
      </c>
      <c r="Q8164" s="15"/>
    </row>
    <row r="8165" spans="2:17" s="25" customFormat="1" x14ac:dyDescent="0.3">
      <c r="B8165" s="15" t="str">
        <f>IF(A8165="","",VLOOKUP(A8165,Tabulka3[[Číslo smlouvy   u pravidelné činnosti]:[Příjmení]],3,0))</f>
        <v/>
      </c>
      <c r="C8165" s="15" t="str">
        <f>IF(A8165="","",VLOOKUP(A8165,Tabulka3[[Číslo smlouvy   u pravidelné činnosti]:[Příjmení]],4,0))</f>
        <v/>
      </c>
      <c r="F8165" s="94"/>
      <c r="H8165" s="113"/>
      <c r="I8165" s="113"/>
      <c r="K8165" s="15"/>
      <c r="L8165" s="15"/>
      <c r="M8165" s="15">
        <f t="shared" si="381"/>
        <v>1</v>
      </c>
      <c r="N8165" s="15" t="str">
        <f t="shared" si="382"/>
        <v>-</v>
      </c>
      <c r="O8165" s="150">
        <f t="shared" si="383"/>
        <v>0</v>
      </c>
      <c r="P8165" s="15" t="str">
        <f>IF(COUNTIF('Personálie dobrovolníků '!U:X,N8165)&gt;0,"ANO","")</f>
        <v/>
      </c>
      <c r="Q8165" s="15"/>
    </row>
    <row r="8166" spans="2:17" s="25" customFormat="1" x14ac:dyDescent="0.3">
      <c r="B8166" s="15" t="str">
        <f>IF(A8166="","",VLOOKUP(A8166,Tabulka3[[Číslo smlouvy   u pravidelné činnosti]:[Příjmení]],3,0))</f>
        <v/>
      </c>
      <c r="C8166" s="15" t="str">
        <f>IF(A8166="","",VLOOKUP(A8166,Tabulka3[[Číslo smlouvy   u pravidelné činnosti]:[Příjmení]],4,0))</f>
        <v/>
      </c>
      <c r="F8166" s="94"/>
      <c r="H8166" s="113"/>
      <c r="I8166" s="113"/>
      <c r="K8166" s="15"/>
      <c r="L8166" s="15"/>
      <c r="M8166" s="15">
        <f t="shared" si="381"/>
        <v>1</v>
      </c>
      <c r="N8166" s="15" t="str">
        <f t="shared" si="382"/>
        <v>-</v>
      </c>
      <c r="O8166" s="150">
        <f t="shared" si="383"/>
        <v>0</v>
      </c>
      <c r="P8166" s="15" t="str">
        <f>IF(COUNTIF('Personálie dobrovolníků '!U:X,N8166)&gt;0,"ANO","")</f>
        <v/>
      </c>
      <c r="Q8166" s="15"/>
    </row>
    <row r="8167" spans="2:17" s="25" customFormat="1" x14ac:dyDescent="0.3">
      <c r="B8167" s="15" t="str">
        <f>IF(A8167="","",VLOOKUP(A8167,Tabulka3[[Číslo smlouvy   u pravidelné činnosti]:[Příjmení]],3,0))</f>
        <v/>
      </c>
      <c r="C8167" s="15" t="str">
        <f>IF(A8167="","",VLOOKUP(A8167,Tabulka3[[Číslo smlouvy   u pravidelné činnosti]:[Příjmení]],4,0))</f>
        <v/>
      </c>
      <c r="F8167" s="94"/>
      <c r="H8167" s="113"/>
      <c r="I8167" s="113"/>
      <c r="K8167" s="15"/>
      <c r="L8167" s="15"/>
      <c r="M8167" s="15">
        <f t="shared" si="381"/>
        <v>1</v>
      </c>
      <c r="N8167" s="15" t="str">
        <f t="shared" si="382"/>
        <v>-</v>
      </c>
      <c r="O8167" s="150">
        <f t="shared" si="383"/>
        <v>0</v>
      </c>
      <c r="P8167" s="15" t="str">
        <f>IF(COUNTIF('Personálie dobrovolníků '!U:X,N8167)&gt;0,"ANO","")</f>
        <v/>
      </c>
      <c r="Q8167" s="15"/>
    </row>
    <row r="8168" spans="2:17" s="25" customFormat="1" x14ac:dyDescent="0.3">
      <c r="B8168" s="15" t="str">
        <f>IF(A8168="","",VLOOKUP(A8168,Tabulka3[[Číslo smlouvy   u pravidelné činnosti]:[Příjmení]],3,0))</f>
        <v/>
      </c>
      <c r="C8168" s="15" t="str">
        <f>IF(A8168="","",VLOOKUP(A8168,Tabulka3[[Číslo smlouvy   u pravidelné činnosti]:[Příjmení]],4,0))</f>
        <v/>
      </c>
      <c r="F8168" s="94"/>
      <c r="H8168" s="113"/>
      <c r="I8168" s="113"/>
      <c r="K8168" s="15"/>
      <c r="L8168" s="15"/>
      <c r="M8168" s="15">
        <f t="shared" si="381"/>
        <v>1</v>
      </c>
      <c r="N8168" s="15" t="str">
        <f t="shared" si="382"/>
        <v>-</v>
      </c>
      <c r="O8168" s="150">
        <f t="shared" si="383"/>
        <v>0</v>
      </c>
      <c r="P8168" s="15" t="str">
        <f>IF(COUNTIF('Personálie dobrovolníků '!U:X,N8168)&gt;0,"ANO","")</f>
        <v/>
      </c>
      <c r="Q8168" s="15"/>
    </row>
    <row r="8169" spans="2:17" s="25" customFormat="1" x14ac:dyDescent="0.3">
      <c r="B8169" s="15" t="str">
        <f>IF(A8169="","",VLOOKUP(A8169,Tabulka3[[Číslo smlouvy   u pravidelné činnosti]:[Příjmení]],3,0))</f>
        <v/>
      </c>
      <c r="C8169" s="15" t="str">
        <f>IF(A8169="","",VLOOKUP(A8169,Tabulka3[[Číslo smlouvy   u pravidelné činnosti]:[Příjmení]],4,0))</f>
        <v/>
      </c>
      <c r="F8169" s="94"/>
      <c r="H8169" s="113"/>
      <c r="I8169" s="113"/>
      <c r="K8169" s="15"/>
      <c r="L8169" s="15"/>
      <c r="M8169" s="15">
        <f t="shared" si="381"/>
        <v>1</v>
      </c>
      <c r="N8169" s="15" t="str">
        <f t="shared" si="382"/>
        <v>-</v>
      </c>
      <c r="O8169" s="150">
        <f t="shared" si="383"/>
        <v>0</v>
      </c>
      <c r="P8169" s="15" t="str">
        <f>IF(COUNTIF('Personálie dobrovolníků '!U:X,N8169)&gt;0,"ANO","")</f>
        <v/>
      </c>
      <c r="Q8169" s="15"/>
    </row>
    <row r="8170" spans="2:17" s="25" customFormat="1" x14ac:dyDescent="0.3">
      <c r="B8170" s="15" t="str">
        <f>IF(A8170="","",VLOOKUP(A8170,Tabulka3[[Číslo smlouvy   u pravidelné činnosti]:[Příjmení]],3,0))</f>
        <v/>
      </c>
      <c r="C8170" s="15" t="str">
        <f>IF(A8170="","",VLOOKUP(A8170,Tabulka3[[Číslo smlouvy   u pravidelné činnosti]:[Příjmení]],4,0))</f>
        <v/>
      </c>
      <c r="F8170" s="94"/>
      <c r="H8170" s="113"/>
      <c r="I8170" s="113"/>
      <c r="K8170" s="15"/>
      <c r="L8170" s="15"/>
      <c r="M8170" s="15">
        <f t="shared" si="381"/>
        <v>1</v>
      </c>
      <c r="N8170" s="15" t="str">
        <f t="shared" si="382"/>
        <v>-</v>
      </c>
      <c r="O8170" s="150">
        <f t="shared" si="383"/>
        <v>0</v>
      </c>
      <c r="P8170" s="15" t="str">
        <f>IF(COUNTIF('Personálie dobrovolníků '!U:X,N8170)&gt;0,"ANO","")</f>
        <v/>
      </c>
      <c r="Q8170" s="15"/>
    </row>
    <row r="8171" spans="2:17" s="25" customFormat="1" x14ac:dyDescent="0.3">
      <c r="B8171" s="15" t="str">
        <f>IF(A8171="","",VLOOKUP(A8171,Tabulka3[[Číslo smlouvy   u pravidelné činnosti]:[Příjmení]],3,0))</f>
        <v/>
      </c>
      <c r="C8171" s="15" t="str">
        <f>IF(A8171="","",VLOOKUP(A8171,Tabulka3[[Číslo smlouvy   u pravidelné činnosti]:[Příjmení]],4,0))</f>
        <v/>
      </c>
      <c r="F8171" s="94"/>
      <c r="H8171" s="113"/>
      <c r="I8171" s="113"/>
      <c r="K8171" s="15"/>
      <c r="L8171" s="15"/>
      <c r="M8171" s="15">
        <f t="shared" si="381"/>
        <v>1</v>
      </c>
      <c r="N8171" s="15" t="str">
        <f t="shared" si="382"/>
        <v>-</v>
      </c>
      <c r="O8171" s="150">
        <f t="shared" si="383"/>
        <v>0</v>
      </c>
      <c r="P8171" s="15" t="str">
        <f>IF(COUNTIF('Personálie dobrovolníků '!U:X,N8171)&gt;0,"ANO","")</f>
        <v/>
      </c>
      <c r="Q8171" s="15"/>
    </row>
    <row r="8172" spans="2:17" s="25" customFormat="1" x14ac:dyDescent="0.3">
      <c r="B8172" s="15" t="str">
        <f>IF(A8172="","",VLOOKUP(A8172,Tabulka3[[Číslo smlouvy   u pravidelné činnosti]:[Příjmení]],3,0))</f>
        <v/>
      </c>
      <c r="C8172" s="15" t="str">
        <f>IF(A8172="","",VLOOKUP(A8172,Tabulka3[[Číslo smlouvy   u pravidelné činnosti]:[Příjmení]],4,0))</f>
        <v/>
      </c>
      <c r="F8172" s="94"/>
      <c r="H8172" s="113"/>
      <c r="I8172" s="113"/>
      <c r="K8172" s="15"/>
      <c r="L8172" s="15"/>
      <c r="M8172" s="15">
        <f t="shared" si="381"/>
        <v>1</v>
      </c>
      <c r="N8172" s="15" t="str">
        <f t="shared" si="382"/>
        <v>-</v>
      </c>
      <c r="O8172" s="150">
        <f t="shared" si="383"/>
        <v>0</v>
      </c>
      <c r="P8172" s="15" t="str">
        <f>IF(COUNTIF('Personálie dobrovolníků '!U:X,N8172)&gt;0,"ANO","")</f>
        <v/>
      </c>
      <c r="Q8172" s="15"/>
    </row>
    <row r="8173" spans="2:17" s="25" customFormat="1" x14ac:dyDescent="0.3">
      <c r="B8173" s="15" t="str">
        <f>IF(A8173="","",VLOOKUP(A8173,Tabulka3[[Číslo smlouvy   u pravidelné činnosti]:[Příjmení]],3,0))</f>
        <v/>
      </c>
      <c r="C8173" s="15" t="str">
        <f>IF(A8173="","",VLOOKUP(A8173,Tabulka3[[Číslo smlouvy   u pravidelné činnosti]:[Příjmení]],4,0))</f>
        <v/>
      </c>
      <c r="F8173" s="94"/>
      <c r="H8173" s="113"/>
      <c r="I8173" s="113"/>
      <c r="K8173" s="15"/>
      <c r="L8173" s="15"/>
      <c r="M8173" s="15">
        <f t="shared" si="381"/>
        <v>1</v>
      </c>
      <c r="N8173" s="15" t="str">
        <f t="shared" si="382"/>
        <v>-</v>
      </c>
      <c r="O8173" s="150">
        <f t="shared" si="383"/>
        <v>0</v>
      </c>
      <c r="P8173" s="15" t="str">
        <f>IF(COUNTIF('Personálie dobrovolníků '!U:X,N8173)&gt;0,"ANO","")</f>
        <v/>
      </c>
      <c r="Q8173" s="15"/>
    </row>
    <row r="8174" spans="2:17" s="25" customFormat="1" x14ac:dyDescent="0.3">
      <c r="B8174" s="15" t="str">
        <f>IF(A8174="","",VLOOKUP(A8174,Tabulka3[[Číslo smlouvy   u pravidelné činnosti]:[Příjmení]],3,0))</f>
        <v/>
      </c>
      <c r="C8174" s="15" t="str">
        <f>IF(A8174="","",VLOOKUP(A8174,Tabulka3[[Číslo smlouvy   u pravidelné činnosti]:[Příjmení]],4,0))</f>
        <v/>
      </c>
      <c r="F8174" s="94"/>
      <c r="H8174" s="113"/>
      <c r="I8174" s="113"/>
      <c r="K8174" s="15"/>
      <c r="L8174" s="15"/>
      <c r="M8174" s="15">
        <f t="shared" si="381"/>
        <v>1</v>
      </c>
      <c r="N8174" s="15" t="str">
        <f t="shared" si="382"/>
        <v>-</v>
      </c>
      <c r="O8174" s="150">
        <f t="shared" si="383"/>
        <v>0</v>
      </c>
      <c r="P8174" s="15" t="str">
        <f>IF(COUNTIF('Personálie dobrovolníků '!U:X,N8174)&gt;0,"ANO","")</f>
        <v/>
      </c>
      <c r="Q8174" s="15"/>
    </row>
    <row r="8175" spans="2:17" s="25" customFormat="1" x14ac:dyDescent="0.3">
      <c r="B8175" s="15" t="str">
        <f>IF(A8175="","",VLOOKUP(A8175,Tabulka3[[Číslo smlouvy   u pravidelné činnosti]:[Příjmení]],3,0))</f>
        <v/>
      </c>
      <c r="C8175" s="15" t="str">
        <f>IF(A8175="","",VLOOKUP(A8175,Tabulka3[[Číslo smlouvy   u pravidelné činnosti]:[Příjmení]],4,0))</f>
        <v/>
      </c>
      <c r="F8175" s="94"/>
      <c r="H8175" s="113"/>
      <c r="I8175" s="113"/>
      <c r="K8175" s="15"/>
      <c r="L8175" s="15"/>
      <c r="M8175" s="15">
        <f t="shared" si="381"/>
        <v>1</v>
      </c>
      <c r="N8175" s="15" t="str">
        <f t="shared" si="382"/>
        <v>-</v>
      </c>
      <c r="O8175" s="150">
        <f t="shared" si="383"/>
        <v>0</v>
      </c>
      <c r="P8175" s="15" t="str">
        <f>IF(COUNTIF('Personálie dobrovolníků '!U:X,N8175)&gt;0,"ANO","")</f>
        <v/>
      </c>
      <c r="Q8175" s="15"/>
    </row>
    <row r="8176" spans="2:17" s="25" customFormat="1" x14ac:dyDescent="0.3">
      <c r="B8176" s="15" t="str">
        <f>IF(A8176="","",VLOOKUP(A8176,Tabulka3[[Číslo smlouvy   u pravidelné činnosti]:[Příjmení]],3,0))</f>
        <v/>
      </c>
      <c r="C8176" s="15" t="str">
        <f>IF(A8176="","",VLOOKUP(A8176,Tabulka3[[Číslo smlouvy   u pravidelné činnosti]:[Příjmení]],4,0))</f>
        <v/>
      </c>
      <c r="F8176" s="94"/>
      <c r="H8176" s="113"/>
      <c r="I8176" s="113"/>
      <c r="K8176" s="15"/>
      <c r="L8176" s="15"/>
      <c r="M8176" s="15">
        <f t="shared" si="381"/>
        <v>1</v>
      </c>
      <c r="N8176" s="15" t="str">
        <f t="shared" si="382"/>
        <v>-</v>
      </c>
      <c r="O8176" s="150">
        <f t="shared" si="383"/>
        <v>0</v>
      </c>
      <c r="P8176" s="15" t="str">
        <f>IF(COUNTIF('Personálie dobrovolníků '!U:X,N8176)&gt;0,"ANO","")</f>
        <v/>
      </c>
      <c r="Q8176" s="15"/>
    </row>
    <row r="8177" spans="2:17" s="25" customFormat="1" x14ac:dyDescent="0.3">
      <c r="B8177" s="15" t="str">
        <f>IF(A8177="","",VLOOKUP(A8177,Tabulka3[[Číslo smlouvy   u pravidelné činnosti]:[Příjmení]],3,0))</f>
        <v/>
      </c>
      <c r="C8177" s="15" t="str">
        <f>IF(A8177="","",VLOOKUP(A8177,Tabulka3[[Číslo smlouvy   u pravidelné činnosti]:[Příjmení]],4,0))</f>
        <v/>
      </c>
      <c r="F8177" s="94"/>
      <c r="H8177" s="113"/>
      <c r="I8177" s="113"/>
      <c r="K8177" s="15"/>
      <c r="L8177" s="15"/>
      <c r="M8177" s="15">
        <f t="shared" si="381"/>
        <v>1</v>
      </c>
      <c r="N8177" s="15" t="str">
        <f t="shared" si="382"/>
        <v>-</v>
      </c>
      <c r="O8177" s="150">
        <f t="shared" si="383"/>
        <v>0</v>
      </c>
      <c r="P8177" s="15" t="str">
        <f>IF(COUNTIF('Personálie dobrovolníků '!U:X,N8177)&gt;0,"ANO","")</f>
        <v/>
      </c>
      <c r="Q8177" s="15"/>
    </row>
    <row r="8178" spans="2:17" s="25" customFormat="1" x14ac:dyDescent="0.3">
      <c r="B8178" s="15" t="str">
        <f>IF(A8178="","",VLOOKUP(A8178,Tabulka3[[Číslo smlouvy   u pravidelné činnosti]:[Příjmení]],3,0))</f>
        <v/>
      </c>
      <c r="C8178" s="15" t="str">
        <f>IF(A8178="","",VLOOKUP(A8178,Tabulka3[[Číslo smlouvy   u pravidelné činnosti]:[Příjmení]],4,0))</f>
        <v/>
      </c>
      <c r="F8178" s="94"/>
      <c r="H8178" s="113"/>
      <c r="I8178" s="113"/>
      <c r="K8178" s="15"/>
      <c r="L8178" s="15"/>
      <c r="M8178" s="15">
        <f t="shared" si="381"/>
        <v>1</v>
      </c>
      <c r="N8178" s="15" t="str">
        <f t="shared" si="382"/>
        <v>-</v>
      </c>
      <c r="O8178" s="150">
        <f t="shared" si="383"/>
        <v>0</v>
      </c>
      <c r="P8178" s="15" t="str">
        <f>IF(COUNTIF('Personálie dobrovolníků '!U:X,N8178)&gt;0,"ANO","")</f>
        <v/>
      </c>
      <c r="Q8178" s="15"/>
    </row>
    <row r="8179" spans="2:17" s="25" customFormat="1" x14ac:dyDescent="0.3">
      <c r="B8179" s="15" t="str">
        <f>IF(A8179="","",VLOOKUP(A8179,Tabulka3[[Číslo smlouvy   u pravidelné činnosti]:[Příjmení]],3,0))</f>
        <v/>
      </c>
      <c r="C8179" s="15" t="str">
        <f>IF(A8179="","",VLOOKUP(A8179,Tabulka3[[Číslo smlouvy   u pravidelné činnosti]:[Příjmení]],4,0))</f>
        <v/>
      </c>
      <c r="F8179" s="94"/>
      <c r="H8179" s="113"/>
      <c r="I8179" s="113"/>
      <c r="K8179" s="15"/>
      <c r="L8179" s="15"/>
      <c r="M8179" s="15">
        <f t="shared" si="381"/>
        <v>1</v>
      </c>
      <c r="N8179" s="15" t="str">
        <f t="shared" si="382"/>
        <v>-</v>
      </c>
      <c r="O8179" s="150">
        <f t="shared" si="383"/>
        <v>0</v>
      </c>
      <c r="P8179" s="15" t="str">
        <f>IF(COUNTIF('Personálie dobrovolníků '!U:X,N8179)&gt;0,"ANO","")</f>
        <v/>
      </c>
      <c r="Q8179" s="15"/>
    </row>
    <row r="8180" spans="2:17" s="25" customFormat="1" x14ac:dyDescent="0.3">
      <c r="B8180" s="15" t="str">
        <f>IF(A8180="","",VLOOKUP(A8180,Tabulka3[[Číslo smlouvy   u pravidelné činnosti]:[Příjmení]],3,0))</f>
        <v/>
      </c>
      <c r="C8180" s="15" t="str">
        <f>IF(A8180="","",VLOOKUP(A8180,Tabulka3[[Číslo smlouvy   u pravidelné činnosti]:[Příjmení]],4,0))</f>
        <v/>
      </c>
      <c r="F8180" s="94"/>
      <c r="H8180" s="113"/>
      <c r="I8180" s="113"/>
      <c r="K8180" s="15"/>
      <c r="L8180" s="15"/>
      <c r="M8180" s="15">
        <f t="shared" si="381"/>
        <v>1</v>
      </c>
      <c r="N8180" s="15" t="str">
        <f t="shared" si="382"/>
        <v>-</v>
      </c>
      <c r="O8180" s="150">
        <f t="shared" si="383"/>
        <v>0</v>
      </c>
      <c r="P8180" s="15" t="str">
        <f>IF(COUNTIF('Personálie dobrovolníků '!U:X,N8180)&gt;0,"ANO","")</f>
        <v/>
      </c>
      <c r="Q8180" s="15"/>
    </row>
    <row r="8181" spans="2:17" s="25" customFormat="1" x14ac:dyDescent="0.3">
      <c r="B8181" s="15" t="str">
        <f>IF(A8181="","",VLOOKUP(A8181,Tabulka3[[Číslo smlouvy   u pravidelné činnosti]:[Příjmení]],3,0))</f>
        <v/>
      </c>
      <c r="C8181" s="15" t="str">
        <f>IF(A8181="","",VLOOKUP(A8181,Tabulka3[[Číslo smlouvy   u pravidelné činnosti]:[Příjmení]],4,0))</f>
        <v/>
      </c>
      <c r="F8181" s="94"/>
      <c r="H8181" s="113"/>
      <c r="I8181" s="113"/>
      <c r="K8181" s="15"/>
      <c r="L8181" s="15"/>
      <c r="M8181" s="15">
        <f t="shared" si="381"/>
        <v>1</v>
      </c>
      <c r="N8181" s="15" t="str">
        <f t="shared" si="382"/>
        <v>-</v>
      </c>
      <c r="O8181" s="150">
        <f t="shared" si="383"/>
        <v>0</v>
      </c>
      <c r="P8181" s="15" t="str">
        <f>IF(COUNTIF('Personálie dobrovolníků '!U:X,N8181)&gt;0,"ANO","")</f>
        <v/>
      </c>
      <c r="Q8181" s="15"/>
    </row>
    <row r="8182" spans="2:17" s="25" customFormat="1" x14ac:dyDescent="0.3">
      <c r="B8182" s="15" t="str">
        <f>IF(A8182="","",VLOOKUP(A8182,Tabulka3[[Číslo smlouvy   u pravidelné činnosti]:[Příjmení]],3,0))</f>
        <v/>
      </c>
      <c r="C8182" s="15" t="str">
        <f>IF(A8182="","",VLOOKUP(A8182,Tabulka3[[Číslo smlouvy   u pravidelné činnosti]:[Příjmení]],4,0))</f>
        <v/>
      </c>
      <c r="F8182" s="94"/>
      <c r="H8182" s="113"/>
      <c r="I8182" s="113"/>
      <c r="K8182" s="15"/>
      <c r="L8182" s="15"/>
      <c r="M8182" s="15">
        <f t="shared" si="381"/>
        <v>1</v>
      </c>
      <c r="N8182" s="15" t="str">
        <f t="shared" si="382"/>
        <v>-</v>
      </c>
      <c r="O8182" s="150">
        <f t="shared" si="383"/>
        <v>0</v>
      </c>
      <c r="P8182" s="15" t="str">
        <f>IF(COUNTIF('Personálie dobrovolníků '!U:X,N8182)&gt;0,"ANO","")</f>
        <v/>
      </c>
      <c r="Q8182" s="15"/>
    </row>
    <row r="8183" spans="2:17" s="25" customFormat="1" x14ac:dyDescent="0.3">
      <c r="B8183" s="15" t="str">
        <f>IF(A8183="","",VLOOKUP(A8183,Tabulka3[[Číslo smlouvy   u pravidelné činnosti]:[Příjmení]],3,0))</f>
        <v/>
      </c>
      <c r="C8183" s="15" t="str">
        <f>IF(A8183="","",VLOOKUP(A8183,Tabulka3[[Číslo smlouvy   u pravidelné činnosti]:[Příjmení]],4,0))</f>
        <v/>
      </c>
      <c r="F8183" s="94"/>
      <c r="H8183" s="113"/>
      <c r="I8183" s="113"/>
      <c r="K8183" s="15"/>
      <c r="L8183" s="15"/>
      <c r="M8183" s="15">
        <f t="shared" si="381"/>
        <v>1</v>
      </c>
      <c r="N8183" s="15" t="str">
        <f t="shared" si="382"/>
        <v>-</v>
      </c>
      <c r="O8183" s="150">
        <f t="shared" si="383"/>
        <v>0</v>
      </c>
      <c r="P8183" s="15" t="str">
        <f>IF(COUNTIF('Personálie dobrovolníků '!U:X,N8183)&gt;0,"ANO","")</f>
        <v/>
      </c>
      <c r="Q8183" s="15"/>
    </row>
    <row r="8184" spans="2:17" s="25" customFormat="1" x14ac:dyDescent="0.3">
      <c r="B8184" s="15" t="str">
        <f>IF(A8184="","",VLOOKUP(A8184,Tabulka3[[Číslo smlouvy   u pravidelné činnosti]:[Příjmení]],3,0))</f>
        <v/>
      </c>
      <c r="C8184" s="15" t="str">
        <f>IF(A8184="","",VLOOKUP(A8184,Tabulka3[[Číslo smlouvy   u pravidelné činnosti]:[Příjmení]],4,0))</f>
        <v/>
      </c>
      <c r="F8184" s="94"/>
      <c r="H8184" s="113"/>
      <c r="I8184" s="113"/>
      <c r="K8184" s="15"/>
      <c r="L8184" s="15"/>
      <c r="M8184" s="15">
        <f t="shared" si="381"/>
        <v>1</v>
      </c>
      <c r="N8184" s="15" t="str">
        <f t="shared" si="382"/>
        <v>-</v>
      </c>
      <c r="O8184" s="150">
        <f t="shared" si="383"/>
        <v>0</v>
      </c>
      <c r="P8184" s="15" t="str">
        <f>IF(COUNTIF('Personálie dobrovolníků '!U:X,N8184)&gt;0,"ANO","")</f>
        <v/>
      </c>
      <c r="Q8184" s="15"/>
    </row>
    <row r="8185" spans="2:17" s="25" customFormat="1" x14ac:dyDescent="0.3">
      <c r="B8185" s="15" t="str">
        <f>IF(A8185="","",VLOOKUP(A8185,Tabulka3[[Číslo smlouvy   u pravidelné činnosti]:[Příjmení]],3,0))</f>
        <v/>
      </c>
      <c r="C8185" s="15" t="str">
        <f>IF(A8185="","",VLOOKUP(A8185,Tabulka3[[Číslo smlouvy   u pravidelné činnosti]:[Příjmení]],4,0))</f>
        <v/>
      </c>
      <c r="F8185" s="94"/>
      <c r="H8185" s="113"/>
      <c r="I8185" s="113"/>
      <c r="K8185" s="15"/>
      <c r="L8185" s="15"/>
      <c r="M8185" s="15">
        <f t="shared" si="381"/>
        <v>1</v>
      </c>
      <c r="N8185" s="15" t="str">
        <f t="shared" si="382"/>
        <v>-</v>
      </c>
      <c r="O8185" s="150">
        <f t="shared" si="383"/>
        <v>0</v>
      </c>
      <c r="P8185" s="15" t="str">
        <f>IF(COUNTIF('Personálie dobrovolníků '!U:X,N8185)&gt;0,"ANO","")</f>
        <v/>
      </c>
      <c r="Q8185" s="15"/>
    </row>
    <row r="8186" spans="2:17" s="25" customFormat="1" x14ac:dyDescent="0.3">
      <c r="B8186" s="15" t="str">
        <f>IF(A8186="","",VLOOKUP(A8186,Tabulka3[[Číslo smlouvy   u pravidelné činnosti]:[Příjmení]],3,0))</f>
        <v/>
      </c>
      <c r="C8186" s="15" t="str">
        <f>IF(A8186="","",VLOOKUP(A8186,Tabulka3[[Číslo smlouvy   u pravidelné činnosti]:[Příjmení]],4,0))</f>
        <v/>
      </c>
      <c r="F8186" s="94"/>
      <c r="H8186" s="113"/>
      <c r="I8186" s="113"/>
      <c r="K8186" s="15"/>
      <c r="L8186" s="15"/>
      <c r="M8186" s="15">
        <f t="shared" si="381"/>
        <v>1</v>
      </c>
      <c r="N8186" s="15" t="str">
        <f t="shared" si="382"/>
        <v>-</v>
      </c>
      <c r="O8186" s="150">
        <f t="shared" si="383"/>
        <v>0</v>
      </c>
      <c r="P8186" s="15" t="str">
        <f>IF(COUNTIF('Personálie dobrovolníků '!U:X,N8186)&gt;0,"ANO","")</f>
        <v/>
      </c>
      <c r="Q8186" s="15"/>
    </row>
    <row r="8187" spans="2:17" s="25" customFormat="1" x14ac:dyDescent="0.3">
      <c r="B8187" s="15" t="str">
        <f>IF(A8187="","",VLOOKUP(A8187,Tabulka3[[Číslo smlouvy   u pravidelné činnosti]:[Příjmení]],3,0))</f>
        <v/>
      </c>
      <c r="C8187" s="15" t="str">
        <f>IF(A8187="","",VLOOKUP(A8187,Tabulka3[[Číslo smlouvy   u pravidelné činnosti]:[Příjmení]],4,0))</f>
        <v/>
      </c>
      <c r="F8187" s="94"/>
      <c r="H8187" s="113"/>
      <c r="I8187" s="113"/>
      <c r="K8187" s="15"/>
      <c r="L8187" s="15"/>
      <c r="M8187" s="15">
        <f t="shared" si="381"/>
        <v>1</v>
      </c>
      <c r="N8187" s="15" t="str">
        <f t="shared" si="382"/>
        <v>-</v>
      </c>
      <c r="O8187" s="150">
        <f t="shared" si="383"/>
        <v>0</v>
      </c>
      <c r="P8187" s="15" t="str">
        <f>IF(COUNTIF('Personálie dobrovolníků '!U:X,N8187)&gt;0,"ANO","")</f>
        <v/>
      </c>
      <c r="Q8187" s="15"/>
    </row>
    <row r="8188" spans="2:17" s="25" customFormat="1" x14ac:dyDescent="0.3">
      <c r="B8188" s="15" t="str">
        <f>IF(A8188="","",VLOOKUP(A8188,Tabulka3[[Číslo smlouvy   u pravidelné činnosti]:[Příjmení]],3,0))</f>
        <v/>
      </c>
      <c r="C8188" s="15" t="str">
        <f>IF(A8188="","",VLOOKUP(A8188,Tabulka3[[Číslo smlouvy   u pravidelné činnosti]:[Příjmení]],4,0))</f>
        <v/>
      </c>
      <c r="F8188" s="94"/>
      <c r="H8188" s="113"/>
      <c r="I8188" s="113"/>
      <c r="K8188" s="15"/>
      <c r="L8188" s="15"/>
      <c r="M8188" s="15">
        <f t="shared" si="381"/>
        <v>1</v>
      </c>
      <c r="N8188" s="15" t="str">
        <f t="shared" si="382"/>
        <v>-</v>
      </c>
      <c r="O8188" s="150">
        <f t="shared" si="383"/>
        <v>0</v>
      </c>
      <c r="P8188" s="15" t="str">
        <f>IF(COUNTIF('Personálie dobrovolníků '!U:X,N8188)&gt;0,"ANO","")</f>
        <v/>
      </c>
      <c r="Q8188" s="15"/>
    </row>
    <row r="8189" spans="2:17" s="25" customFormat="1" x14ac:dyDescent="0.3">
      <c r="B8189" s="15" t="str">
        <f>IF(A8189="","",VLOOKUP(A8189,Tabulka3[[Číslo smlouvy   u pravidelné činnosti]:[Příjmení]],3,0))</f>
        <v/>
      </c>
      <c r="C8189" s="15" t="str">
        <f>IF(A8189="","",VLOOKUP(A8189,Tabulka3[[Číslo smlouvy   u pravidelné činnosti]:[Příjmení]],4,0))</f>
        <v/>
      </c>
      <c r="F8189" s="94"/>
      <c r="H8189" s="113"/>
      <c r="I8189" s="113"/>
      <c r="K8189" s="15"/>
      <c r="L8189" s="15"/>
      <c r="M8189" s="15">
        <f t="shared" si="381"/>
        <v>1</v>
      </c>
      <c r="N8189" s="15" t="str">
        <f t="shared" si="382"/>
        <v>-</v>
      </c>
      <c r="O8189" s="150">
        <f t="shared" si="383"/>
        <v>0</v>
      </c>
      <c r="P8189" s="15" t="str">
        <f>IF(COUNTIF('Personálie dobrovolníků '!U:X,N8189)&gt;0,"ANO","")</f>
        <v/>
      </c>
      <c r="Q8189" s="15"/>
    </row>
    <row r="8190" spans="2:17" s="25" customFormat="1" x14ac:dyDescent="0.3">
      <c r="B8190" s="15" t="str">
        <f>IF(A8190="","",VLOOKUP(A8190,Tabulka3[[Číslo smlouvy   u pravidelné činnosti]:[Příjmení]],3,0))</f>
        <v/>
      </c>
      <c r="C8190" s="15" t="str">
        <f>IF(A8190="","",VLOOKUP(A8190,Tabulka3[[Číslo smlouvy   u pravidelné činnosti]:[Příjmení]],4,0))</f>
        <v/>
      </c>
      <c r="F8190" s="94"/>
      <c r="H8190" s="113"/>
      <c r="I8190" s="113"/>
      <c r="K8190" s="15"/>
      <c r="L8190" s="15"/>
      <c r="M8190" s="15">
        <f t="shared" si="381"/>
        <v>1</v>
      </c>
      <c r="N8190" s="15" t="str">
        <f t="shared" si="382"/>
        <v>-</v>
      </c>
      <c r="O8190" s="150">
        <f t="shared" si="383"/>
        <v>0</v>
      </c>
      <c r="P8190" s="15" t="str">
        <f>IF(COUNTIF('Personálie dobrovolníků '!U:X,N8190)&gt;0,"ANO","")</f>
        <v/>
      </c>
      <c r="Q8190" s="15"/>
    </row>
    <row r="8191" spans="2:17" s="25" customFormat="1" x14ac:dyDescent="0.3">
      <c r="B8191" s="15" t="str">
        <f>IF(A8191="","",VLOOKUP(A8191,Tabulka3[[Číslo smlouvy   u pravidelné činnosti]:[Příjmení]],3,0))</f>
        <v/>
      </c>
      <c r="C8191" s="15" t="str">
        <f>IF(A8191="","",VLOOKUP(A8191,Tabulka3[[Číslo smlouvy   u pravidelné činnosti]:[Příjmení]],4,0))</f>
        <v/>
      </c>
      <c r="F8191" s="94"/>
      <c r="H8191" s="113"/>
      <c r="I8191" s="113"/>
      <c r="K8191" s="15"/>
      <c r="L8191" s="15"/>
      <c r="M8191" s="15">
        <f t="shared" si="381"/>
        <v>1</v>
      </c>
      <c r="N8191" s="15" t="str">
        <f t="shared" si="382"/>
        <v>-</v>
      </c>
      <c r="O8191" s="150">
        <f t="shared" si="383"/>
        <v>0</v>
      </c>
      <c r="P8191" s="15" t="str">
        <f>IF(COUNTIF('Personálie dobrovolníků '!U:X,N8191)&gt;0,"ANO","")</f>
        <v/>
      </c>
      <c r="Q8191" s="15"/>
    </row>
    <row r="8192" spans="2:17" s="25" customFormat="1" x14ac:dyDescent="0.3">
      <c r="B8192" s="15" t="str">
        <f>IF(A8192="","",VLOOKUP(A8192,Tabulka3[[Číslo smlouvy   u pravidelné činnosti]:[Příjmení]],3,0))</f>
        <v/>
      </c>
      <c r="C8192" s="15" t="str">
        <f>IF(A8192="","",VLOOKUP(A8192,Tabulka3[[Číslo smlouvy   u pravidelné činnosti]:[Příjmení]],4,0))</f>
        <v/>
      </c>
      <c r="F8192" s="94"/>
      <c r="H8192" s="113"/>
      <c r="I8192" s="113"/>
      <c r="K8192" s="15"/>
      <c r="L8192" s="15"/>
      <c r="M8192" s="15">
        <f t="shared" si="381"/>
        <v>1</v>
      </c>
      <c r="N8192" s="15" t="str">
        <f t="shared" si="382"/>
        <v>-</v>
      </c>
      <c r="O8192" s="150">
        <f t="shared" si="383"/>
        <v>0</v>
      </c>
      <c r="P8192" s="15" t="str">
        <f>IF(COUNTIF('Personálie dobrovolníků '!U:X,N8192)&gt;0,"ANO","")</f>
        <v/>
      </c>
      <c r="Q8192" s="15"/>
    </row>
    <row r="8193" spans="2:17" s="25" customFormat="1" x14ac:dyDescent="0.3">
      <c r="B8193" s="15" t="str">
        <f>IF(A8193="","",VLOOKUP(A8193,Tabulka3[[Číslo smlouvy   u pravidelné činnosti]:[Příjmení]],3,0))</f>
        <v/>
      </c>
      <c r="C8193" s="15" t="str">
        <f>IF(A8193="","",VLOOKUP(A8193,Tabulka3[[Číslo smlouvy   u pravidelné činnosti]:[Příjmení]],4,0))</f>
        <v/>
      </c>
      <c r="F8193" s="94"/>
      <c r="H8193" s="113"/>
      <c r="I8193" s="113"/>
      <c r="K8193" s="15"/>
      <c r="L8193" s="15"/>
      <c r="M8193" s="15">
        <f t="shared" si="381"/>
        <v>1</v>
      </c>
      <c r="N8193" s="15" t="str">
        <f t="shared" si="382"/>
        <v>-</v>
      </c>
      <c r="O8193" s="150">
        <f t="shared" si="383"/>
        <v>0</v>
      </c>
      <c r="P8193" s="15" t="str">
        <f>IF(COUNTIF('Personálie dobrovolníků '!U:X,N8193)&gt;0,"ANO","")</f>
        <v/>
      </c>
      <c r="Q8193" s="15"/>
    </row>
    <row r="8194" spans="2:17" s="25" customFormat="1" x14ac:dyDescent="0.3">
      <c r="B8194" s="15" t="str">
        <f>IF(A8194="","",VLOOKUP(A8194,Tabulka3[[Číslo smlouvy   u pravidelné činnosti]:[Příjmení]],3,0))</f>
        <v/>
      </c>
      <c r="C8194" s="15" t="str">
        <f>IF(A8194="","",VLOOKUP(A8194,Tabulka3[[Číslo smlouvy   u pravidelné činnosti]:[Příjmení]],4,0))</f>
        <v/>
      </c>
      <c r="F8194" s="94"/>
      <c r="H8194" s="113"/>
      <c r="I8194" s="113"/>
      <c r="K8194" s="15"/>
      <c r="L8194" s="15"/>
      <c r="M8194" s="15">
        <f t="shared" si="381"/>
        <v>1</v>
      </c>
      <c r="N8194" s="15" t="str">
        <f t="shared" si="382"/>
        <v>-</v>
      </c>
      <c r="O8194" s="150">
        <f t="shared" si="383"/>
        <v>0</v>
      </c>
      <c r="P8194" s="15" t="str">
        <f>IF(COUNTIF('Personálie dobrovolníků '!U:X,N8194)&gt;0,"ANO","")</f>
        <v/>
      </c>
      <c r="Q8194" s="15"/>
    </row>
    <row r="8195" spans="2:17" s="25" customFormat="1" x14ac:dyDescent="0.3">
      <c r="B8195" s="15" t="str">
        <f>IF(A8195="","",VLOOKUP(A8195,Tabulka3[[Číslo smlouvy   u pravidelné činnosti]:[Příjmení]],3,0))</f>
        <v/>
      </c>
      <c r="C8195" s="15" t="str">
        <f>IF(A8195="","",VLOOKUP(A8195,Tabulka3[[Číslo smlouvy   u pravidelné činnosti]:[Příjmení]],4,0))</f>
        <v/>
      </c>
      <c r="F8195" s="94"/>
      <c r="H8195" s="113"/>
      <c r="I8195" s="113"/>
      <c r="K8195" s="15"/>
      <c r="L8195" s="15"/>
      <c r="M8195" s="15">
        <f t="shared" si="381"/>
        <v>1</v>
      </c>
      <c r="N8195" s="15" t="str">
        <f t="shared" si="382"/>
        <v>-</v>
      </c>
      <c r="O8195" s="150">
        <f t="shared" si="383"/>
        <v>0</v>
      </c>
      <c r="P8195" s="15" t="str">
        <f>IF(COUNTIF('Personálie dobrovolníků '!U:X,N8195)&gt;0,"ANO","")</f>
        <v/>
      </c>
      <c r="Q8195" s="15"/>
    </row>
    <row r="8196" spans="2:17" s="25" customFormat="1" x14ac:dyDescent="0.3">
      <c r="B8196" s="15" t="str">
        <f>IF(A8196="","",VLOOKUP(A8196,Tabulka3[[Číslo smlouvy   u pravidelné činnosti]:[Příjmení]],3,0))</f>
        <v/>
      </c>
      <c r="C8196" s="15" t="str">
        <f>IF(A8196="","",VLOOKUP(A8196,Tabulka3[[Číslo smlouvy   u pravidelné činnosti]:[Příjmení]],4,0))</f>
        <v/>
      </c>
      <c r="F8196" s="94"/>
      <c r="H8196" s="113"/>
      <c r="I8196" s="113"/>
      <c r="K8196" s="15"/>
      <c r="L8196" s="15"/>
      <c r="M8196" s="15">
        <f t="shared" ref="M8196:M8259" si="384">IF(OR(
   AND($H8196=$K$12, $I8196=$L$4),
   AND($H8196=$K$12, $I8196=$L$5),
   AND($H8196=$K$12, $I8196=$L$6),
   AND($H8196=$K$12, $I8196=$L$7),
   AND($H8196=$K$11, $I8196=$L$4),
   AND($H8196=$K$11, $I8196=$L$5),
   AND($H8196=$K$11, $I8196=$L$6),
   AND($H8196=$K$11, $I8196=$L$7),
   AND($H8196=$K$5, $I8196=$L$5),
   AND($H8196=$K$6, $I8196=$L$4),
   AND($H8196=$K$6, $I8196=$L$5),
   AND($H8196=$K$6, $I8196=$L$7),
   AND($H8196=$K$4, $I8196=$L$6),
), 0, 1)</f>
        <v>1</v>
      </c>
      <c r="N8196" s="15" t="str">
        <f t="shared" ref="N8196:N8259" si="385">A8196 &amp; "-" &amp; J8196</f>
        <v>-</v>
      </c>
      <c r="O8196" s="150">
        <f t="shared" ref="O8196:O8259" si="386">IF(AND(M8196&lt;&gt;0, P8196="ANO"), 1, 0)</f>
        <v>0</v>
      </c>
      <c r="P8196" s="15" t="str">
        <f>IF(COUNTIF('Personálie dobrovolníků '!U:X,N8196)&gt;0,"ANO","")</f>
        <v/>
      </c>
      <c r="Q8196" s="15"/>
    </row>
    <row r="8197" spans="2:17" s="25" customFormat="1" x14ac:dyDescent="0.3">
      <c r="B8197" s="15" t="str">
        <f>IF(A8197="","",VLOOKUP(A8197,Tabulka3[[Číslo smlouvy   u pravidelné činnosti]:[Příjmení]],3,0))</f>
        <v/>
      </c>
      <c r="C8197" s="15" t="str">
        <f>IF(A8197="","",VLOOKUP(A8197,Tabulka3[[Číslo smlouvy   u pravidelné činnosti]:[Příjmení]],4,0))</f>
        <v/>
      </c>
      <c r="F8197" s="94"/>
      <c r="H8197" s="113"/>
      <c r="I8197" s="113"/>
      <c r="K8197" s="15"/>
      <c r="L8197" s="15"/>
      <c r="M8197" s="15">
        <f t="shared" si="384"/>
        <v>1</v>
      </c>
      <c r="N8197" s="15" t="str">
        <f t="shared" si="385"/>
        <v>-</v>
      </c>
      <c r="O8197" s="150">
        <f t="shared" si="386"/>
        <v>0</v>
      </c>
      <c r="P8197" s="15" t="str">
        <f>IF(COUNTIF('Personálie dobrovolníků '!U:X,N8197)&gt;0,"ANO","")</f>
        <v/>
      </c>
      <c r="Q8197" s="15"/>
    </row>
    <row r="8198" spans="2:17" s="25" customFormat="1" x14ac:dyDescent="0.3">
      <c r="B8198" s="15" t="str">
        <f>IF(A8198="","",VLOOKUP(A8198,Tabulka3[[Číslo smlouvy   u pravidelné činnosti]:[Příjmení]],3,0))</f>
        <v/>
      </c>
      <c r="C8198" s="15" t="str">
        <f>IF(A8198="","",VLOOKUP(A8198,Tabulka3[[Číslo smlouvy   u pravidelné činnosti]:[Příjmení]],4,0))</f>
        <v/>
      </c>
      <c r="F8198" s="94"/>
      <c r="H8198" s="113"/>
      <c r="I8198" s="113"/>
      <c r="K8198" s="15"/>
      <c r="L8198" s="15"/>
      <c r="M8198" s="15">
        <f t="shared" si="384"/>
        <v>1</v>
      </c>
      <c r="N8198" s="15" t="str">
        <f t="shared" si="385"/>
        <v>-</v>
      </c>
      <c r="O8198" s="150">
        <f t="shared" si="386"/>
        <v>0</v>
      </c>
      <c r="P8198" s="15" t="str">
        <f>IF(COUNTIF('Personálie dobrovolníků '!U:X,N8198)&gt;0,"ANO","")</f>
        <v/>
      </c>
      <c r="Q8198" s="15"/>
    </row>
    <row r="8199" spans="2:17" s="25" customFormat="1" x14ac:dyDescent="0.3">
      <c r="B8199" s="15" t="str">
        <f>IF(A8199="","",VLOOKUP(A8199,Tabulka3[[Číslo smlouvy   u pravidelné činnosti]:[Příjmení]],3,0))</f>
        <v/>
      </c>
      <c r="C8199" s="15" t="str">
        <f>IF(A8199="","",VLOOKUP(A8199,Tabulka3[[Číslo smlouvy   u pravidelné činnosti]:[Příjmení]],4,0))</f>
        <v/>
      </c>
      <c r="F8199" s="94"/>
      <c r="H8199" s="113"/>
      <c r="I8199" s="113"/>
      <c r="K8199" s="15"/>
      <c r="L8199" s="15"/>
      <c r="M8199" s="15">
        <f t="shared" si="384"/>
        <v>1</v>
      </c>
      <c r="N8199" s="15" t="str">
        <f t="shared" si="385"/>
        <v>-</v>
      </c>
      <c r="O8199" s="150">
        <f t="shared" si="386"/>
        <v>0</v>
      </c>
      <c r="P8199" s="15" t="str">
        <f>IF(COUNTIF('Personálie dobrovolníků '!U:X,N8199)&gt;0,"ANO","")</f>
        <v/>
      </c>
      <c r="Q8199" s="15"/>
    </row>
    <row r="8200" spans="2:17" s="25" customFormat="1" x14ac:dyDescent="0.3">
      <c r="B8200" s="15" t="str">
        <f>IF(A8200="","",VLOOKUP(A8200,Tabulka3[[Číslo smlouvy   u pravidelné činnosti]:[Příjmení]],3,0))</f>
        <v/>
      </c>
      <c r="C8200" s="15" t="str">
        <f>IF(A8200="","",VLOOKUP(A8200,Tabulka3[[Číslo smlouvy   u pravidelné činnosti]:[Příjmení]],4,0))</f>
        <v/>
      </c>
      <c r="F8200" s="94"/>
      <c r="H8200" s="113"/>
      <c r="I8200" s="113"/>
      <c r="K8200" s="15"/>
      <c r="L8200" s="15"/>
      <c r="M8200" s="15">
        <f t="shared" si="384"/>
        <v>1</v>
      </c>
      <c r="N8200" s="15" t="str">
        <f t="shared" si="385"/>
        <v>-</v>
      </c>
      <c r="O8200" s="150">
        <f t="shared" si="386"/>
        <v>0</v>
      </c>
      <c r="P8200" s="15" t="str">
        <f>IF(COUNTIF('Personálie dobrovolníků '!U:X,N8200)&gt;0,"ANO","")</f>
        <v/>
      </c>
      <c r="Q8200" s="15"/>
    </row>
    <row r="8201" spans="2:17" s="25" customFormat="1" x14ac:dyDescent="0.3">
      <c r="B8201" s="15" t="str">
        <f>IF(A8201="","",VLOOKUP(A8201,Tabulka3[[Číslo smlouvy   u pravidelné činnosti]:[Příjmení]],3,0))</f>
        <v/>
      </c>
      <c r="C8201" s="15" t="str">
        <f>IF(A8201="","",VLOOKUP(A8201,Tabulka3[[Číslo smlouvy   u pravidelné činnosti]:[Příjmení]],4,0))</f>
        <v/>
      </c>
      <c r="F8201" s="94"/>
      <c r="H8201" s="113"/>
      <c r="I8201" s="113"/>
      <c r="K8201" s="15"/>
      <c r="L8201" s="15"/>
      <c r="M8201" s="15">
        <f t="shared" si="384"/>
        <v>1</v>
      </c>
      <c r="N8201" s="15" t="str">
        <f t="shared" si="385"/>
        <v>-</v>
      </c>
      <c r="O8201" s="150">
        <f t="shared" si="386"/>
        <v>0</v>
      </c>
      <c r="P8201" s="15" t="str">
        <f>IF(COUNTIF('Personálie dobrovolníků '!U:X,N8201)&gt;0,"ANO","")</f>
        <v/>
      </c>
      <c r="Q8201" s="15"/>
    </row>
    <row r="8202" spans="2:17" s="25" customFormat="1" x14ac:dyDescent="0.3">
      <c r="B8202" s="15" t="str">
        <f>IF(A8202="","",VLOOKUP(A8202,Tabulka3[[Číslo smlouvy   u pravidelné činnosti]:[Příjmení]],3,0))</f>
        <v/>
      </c>
      <c r="C8202" s="15" t="str">
        <f>IF(A8202="","",VLOOKUP(A8202,Tabulka3[[Číslo smlouvy   u pravidelné činnosti]:[Příjmení]],4,0))</f>
        <v/>
      </c>
      <c r="F8202" s="94"/>
      <c r="H8202" s="113"/>
      <c r="I8202" s="113"/>
      <c r="K8202" s="15"/>
      <c r="L8202" s="15"/>
      <c r="M8202" s="15">
        <f t="shared" si="384"/>
        <v>1</v>
      </c>
      <c r="N8202" s="15" t="str">
        <f t="shared" si="385"/>
        <v>-</v>
      </c>
      <c r="O8202" s="150">
        <f t="shared" si="386"/>
        <v>0</v>
      </c>
      <c r="P8202" s="15" t="str">
        <f>IF(COUNTIF('Personálie dobrovolníků '!U:X,N8202)&gt;0,"ANO","")</f>
        <v/>
      </c>
      <c r="Q8202" s="15"/>
    </row>
    <row r="8203" spans="2:17" s="25" customFormat="1" x14ac:dyDescent="0.3">
      <c r="B8203" s="15" t="str">
        <f>IF(A8203="","",VLOOKUP(A8203,Tabulka3[[Číslo smlouvy   u pravidelné činnosti]:[Příjmení]],3,0))</f>
        <v/>
      </c>
      <c r="C8203" s="15" t="str">
        <f>IF(A8203="","",VLOOKUP(A8203,Tabulka3[[Číslo smlouvy   u pravidelné činnosti]:[Příjmení]],4,0))</f>
        <v/>
      </c>
      <c r="F8203" s="94"/>
      <c r="H8203" s="113"/>
      <c r="I8203" s="113"/>
      <c r="K8203" s="15"/>
      <c r="L8203" s="15"/>
      <c r="M8203" s="15">
        <f t="shared" si="384"/>
        <v>1</v>
      </c>
      <c r="N8203" s="15" t="str">
        <f t="shared" si="385"/>
        <v>-</v>
      </c>
      <c r="O8203" s="150">
        <f t="shared" si="386"/>
        <v>0</v>
      </c>
      <c r="P8203" s="15" t="str">
        <f>IF(COUNTIF('Personálie dobrovolníků '!U:X,N8203)&gt;0,"ANO","")</f>
        <v/>
      </c>
      <c r="Q8203" s="15"/>
    </row>
    <row r="8204" spans="2:17" s="25" customFormat="1" x14ac:dyDescent="0.3">
      <c r="B8204" s="15" t="str">
        <f>IF(A8204="","",VLOOKUP(A8204,Tabulka3[[Číslo smlouvy   u pravidelné činnosti]:[Příjmení]],3,0))</f>
        <v/>
      </c>
      <c r="C8204" s="15" t="str">
        <f>IF(A8204="","",VLOOKUP(A8204,Tabulka3[[Číslo smlouvy   u pravidelné činnosti]:[Příjmení]],4,0))</f>
        <v/>
      </c>
      <c r="F8204" s="94"/>
      <c r="H8204" s="113"/>
      <c r="I8204" s="113"/>
      <c r="K8204" s="15"/>
      <c r="L8204" s="15"/>
      <c r="M8204" s="15">
        <f t="shared" si="384"/>
        <v>1</v>
      </c>
      <c r="N8204" s="15" t="str">
        <f t="shared" si="385"/>
        <v>-</v>
      </c>
      <c r="O8204" s="150">
        <f t="shared" si="386"/>
        <v>0</v>
      </c>
      <c r="P8204" s="15" t="str">
        <f>IF(COUNTIF('Personálie dobrovolníků '!U:X,N8204)&gt;0,"ANO","")</f>
        <v/>
      </c>
      <c r="Q8204" s="15"/>
    </row>
    <row r="8205" spans="2:17" s="25" customFormat="1" x14ac:dyDescent="0.3">
      <c r="B8205" s="15" t="str">
        <f>IF(A8205="","",VLOOKUP(A8205,Tabulka3[[Číslo smlouvy   u pravidelné činnosti]:[Příjmení]],3,0))</f>
        <v/>
      </c>
      <c r="C8205" s="15" t="str">
        <f>IF(A8205="","",VLOOKUP(A8205,Tabulka3[[Číslo smlouvy   u pravidelné činnosti]:[Příjmení]],4,0))</f>
        <v/>
      </c>
      <c r="F8205" s="94"/>
      <c r="H8205" s="113"/>
      <c r="I8205" s="113"/>
      <c r="K8205" s="15"/>
      <c r="L8205" s="15"/>
      <c r="M8205" s="15">
        <f t="shared" si="384"/>
        <v>1</v>
      </c>
      <c r="N8205" s="15" t="str">
        <f t="shared" si="385"/>
        <v>-</v>
      </c>
      <c r="O8205" s="150">
        <f t="shared" si="386"/>
        <v>0</v>
      </c>
      <c r="P8205" s="15" t="str">
        <f>IF(COUNTIF('Personálie dobrovolníků '!U:X,N8205)&gt;0,"ANO","")</f>
        <v/>
      </c>
      <c r="Q8205" s="15"/>
    </row>
    <row r="8206" spans="2:17" s="25" customFormat="1" x14ac:dyDescent="0.3">
      <c r="B8206" s="15" t="str">
        <f>IF(A8206="","",VLOOKUP(A8206,Tabulka3[[Číslo smlouvy   u pravidelné činnosti]:[Příjmení]],3,0))</f>
        <v/>
      </c>
      <c r="C8206" s="15" t="str">
        <f>IF(A8206="","",VLOOKUP(A8206,Tabulka3[[Číslo smlouvy   u pravidelné činnosti]:[Příjmení]],4,0))</f>
        <v/>
      </c>
      <c r="F8206" s="94"/>
      <c r="H8206" s="113"/>
      <c r="I8206" s="113"/>
      <c r="K8206" s="15"/>
      <c r="L8206" s="15"/>
      <c r="M8206" s="15">
        <f t="shared" si="384"/>
        <v>1</v>
      </c>
      <c r="N8206" s="15" t="str">
        <f t="shared" si="385"/>
        <v>-</v>
      </c>
      <c r="O8206" s="150">
        <f t="shared" si="386"/>
        <v>0</v>
      </c>
      <c r="P8206" s="15" t="str">
        <f>IF(COUNTIF('Personálie dobrovolníků '!U:X,N8206)&gt;0,"ANO","")</f>
        <v/>
      </c>
      <c r="Q8206" s="15"/>
    </row>
    <row r="8207" spans="2:17" s="25" customFormat="1" x14ac:dyDescent="0.3">
      <c r="B8207" s="15" t="str">
        <f>IF(A8207="","",VLOOKUP(A8207,Tabulka3[[Číslo smlouvy   u pravidelné činnosti]:[Příjmení]],3,0))</f>
        <v/>
      </c>
      <c r="C8207" s="15" t="str">
        <f>IF(A8207="","",VLOOKUP(A8207,Tabulka3[[Číslo smlouvy   u pravidelné činnosti]:[Příjmení]],4,0))</f>
        <v/>
      </c>
      <c r="F8207" s="94"/>
      <c r="H8207" s="113"/>
      <c r="I8207" s="113"/>
      <c r="K8207" s="15"/>
      <c r="L8207" s="15"/>
      <c r="M8207" s="15">
        <f t="shared" si="384"/>
        <v>1</v>
      </c>
      <c r="N8207" s="15" t="str">
        <f t="shared" si="385"/>
        <v>-</v>
      </c>
      <c r="O8207" s="150">
        <f t="shared" si="386"/>
        <v>0</v>
      </c>
      <c r="P8207" s="15" t="str">
        <f>IF(COUNTIF('Personálie dobrovolníků '!U:X,N8207)&gt;0,"ANO","")</f>
        <v/>
      </c>
      <c r="Q8207" s="15"/>
    </row>
    <row r="8208" spans="2:17" s="25" customFormat="1" x14ac:dyDescent="0.3">
      <c r="B8208" s="15" t="str">
        <f>IF(A8208="","",VLOOKUP(A8208,Tabulka3[[Číslo smlouvy   u pravidelné činnosti]:[Příjmení]],3,0))</f>
        <v/>
      </c>
      <c r="C8208" s="15" t="str">
        <f>IF(A8208="","",VLOOKUP(A8208,Tabulka3[[Číslo smlouvy   u pravidelné činnosti]:[Příjmení]],4,0))</f>
        <v/>
      </c>
      <c r="F8208" s="94"/>
      <c r="H8208" s="113"/>
      <c r="I8208" s="113"/>
      <c r="K8208" s="15"/>
      <c r="L8208" s="15"/>
      <c r="M8208" s="15">
        <f t="shared" si="384"/>
        <v>1</v>
      </c>
      <c r="N8208" s="15" t="str">
        <f t="shared" si="385"/>
        <v>-</v>
      </c>
      <c r="O8208" s="150">
        <f t="shared" si="386"/>
        <v>0</v>
      </c>
      <c r="P8208" s="15" t="str">
        <f>IF(COUNTIF('Personálie dobrovolníků '!U:X,N8208)&gt;0,"ANO","")</f>
        <v/>
      </c>
      <c r="Q8208" s="15"/>
    </row>
    <row r="8209" spans="2:17" s="25" customFormat="1" x14ac:dyDescent="0.3">
      <c r="B8209" s="15" t="str">
        <f>IF(A8209="","",VLOOKUP(A8209,Tabulka3[[Číslo smlouvy   u pravidelné činnosti]:[Příjmení]],3,0))</f>
        <v/>
      </c>
      <c r="C8209" s="15" t="str">
        <f>IF(A8209="","",VLOOKUP(A8209,Tabulka3[[Číslo smlouvy   u pravidelné činnosti]:[Příjmení]],4,0))</f>
        <v/>
      </c>
      <c r="F8209" s="94"/>
      <c r="H8209" s="113"/>
      <c r="I8209" s="113"/>
      <c r="K8209" s="15"/>
      <c r="L8209" s="15"/>
      <c r="M8209" s="15">
        <f t="shared" si="384"/>
        <v>1</v>
      </c>
      <c r="N8209" s="15" t="str">
        <f t="shared" si="385"/>
        <v>-</v>
      </c>
      <c r="O8209" s="150">
        <f t="shared" si="386"/>
        <v>0</v>
      </c>
      <c r="P8209" s="15" t="str">
        <f>IF(COUNTIF('Personálie dobrovolníků '!U:X,N8209)&gt;0,"ANO","")</f>
        <v/>
      </c>
      <c r="Q8209" s="15"/>
    </row>
    <row r="8210" spans="2:17" s="25" customFormat="1" x14ac:dyDescent="0.3">
      <c r="B8210" s="15" t="str">
        <f>IF(A8210="","",VLOOKUP(A8210,Tabulka3[[Číslo smlouvy   u pravidelné činnosti]:[Příjmení]],3,0))</f>
        <v/>
      </c>
      <c r="C8210" s="15" t="str">
        <f>IF(A8210="","",VLOOKUP(A8210,Tabulka3[[Číslo smlouvy   u pravidelné činnosti]:[Příjmení]],4,0))</f>
        <v/>
      </c>
      <c r="F8210" s="94"/>
      <c r="H8210" s="113"/>
      <c r="I8210" s="113"/>
      <c r="K8210" s="15"/>
      <c r="L8210" s="15"/>
      <c r="M8210" s="15">
        <f t="shared" si="384"/>
        <v>1</v>
      </c>
      <c r="N8210" s="15" t="str">
        <f t="shared" si="385"/>
        <v>-</v>
      </c>
      <c r="O8210" s="150">
        <f t="shared" si="386"/>
        <v>0</v>
      </c>
      <c r="P8210" s="15" t="str">
        <f>IF(COUNTIF('Personálie dobrovolníků '!U:X,N8210)&gt;0,"ANO","")</f>
        <v/>
      </c>
      <c r="Q8210" s="15"/>
    </row>
    <row r="8211" spans="2:17" s="25" customFormat="1" x14ac:dyDescent="0.3">
      <c r="B8211" s="15" t="str">
        <f>IF(A8211="","",VLOOKUP(A8211,Tabulka3[[Číslo smlouvy   u pravidelné činnosti]:[Příjmení]],3,0))</f>
        <v/>
      </c>
      <c r="C8211" s="15" t="str">
        <f>IF(A8211="","",VLOOKUP(A8211,Tabulka3[[Číslo smlouvy   u pravidelné činnosti]:[Příjmení]],4,0))</f>
        <v/>
      </c>
      <c r="F8211" s="94"/>
      <c r="H8211" s="113"/>
      <c r="I8211" s="113"/>
      <c r="K8211" s="15"/>
      <c r="L8211" s="15"/>
      <c r="M8211" s="15">
        <f t="shared" si="384"/>
        <v>1</v>
      </c>
      <c r="N8211" s="15" t="str">
        <f t="shared" si="385"/>
        <v>-</v>
      </c>
      <c r="O8211" s="150">
        <f t="shared" si="386"/>
        <v>0</v>
      </c>
      <c r="P8211" s="15" t="str">
        <f>IF(COUNTIF('Personálie dobrovolníků '!U:X,N8211)&gt;0,"ANO","")</f>
        <v/>
      </c>
      <c r="Q8211" s="15"/>
    </row>
    <row r="8212" spans="2:17" s="25" customFormat="1" x14ac:dyDescent="0.3">
      <c r="B8212" s="15" t="str">
        <f>IF(A8212="","",VLOOKUP(A8212,Tabulka3[[Číslo smlouvy   u pravidelné činnosti]:[Příjmení]],3,0))</f>
        <v/>
      </c>
      <c r="C8212" s="15" t="str">
        <f>IF(A8212="","",VLOOKUP(A8212,Tabulka3[[Číslo smlouvy   u pravidelné činnosti]:[Příjmení]],4,0))</f>
        <v/>
      </c>
      <c r="F8212" s="94"/>
      <c r="H8212" s="113"/>
      <c r="I8212" s="113"/>
      <c r="K8212" s="15"/>
      <c r="L8212" s="15"/>
      <c r="M8212" s="15">
        <f t="shared" si="384"/>
        <v>1</v>
      </c>
      <c r="N8212" s="15" t="str">
        <f t="shared" si="385"/>
        <v>-</v>
      </c>
      <c r="O8212" s="150">
        <f t="shared" si="386"/>
        <v>0</v>
      </c>
      <c r="P8212" s="15" t="str">
        <f>IF(COUNTIF('Personálie dobrovolníků '!U:X,N8212)&gt;0,"ANO","")</f>
        <v/>
      </c>
      <c r="Q8212" s="15"/>
    </row>
    <row r="8213" spans="2:17" s="25" customFormat="1" x14ac:dyDescent="0.3">
      <c r="B8213" s="15" t="str">
        <f>IF(A8213="","",VLOOKUP(A8213,Tabulka3[[Číslo smlouvy   u pravidelné činnosti]:[Příjmení]],3,0))</f>
        <v/>
      </c>
      <c r="C8213" s="15" t="str">
        <f>IF(A8213="","",VLOOKUP(A8213,Tabulka3[[Číslo smlouvy   u pravidelné činnosti]:[Příjmení]],4,0))</f>
        <v/>
      </c>
      <c r="F8213" s="94"/>
      <c r="H8213" s="113"/>
      <c r="I8213" s="113"/>
      <c r="K8213" s="15"/>
      <c r="L8213" s="15"/>
      <c r="M8213" s="15">
        <f t="shared" si="384"/>
        <v>1</v>
      </c>
      <c r="N8213" s="15" t="str">
        <f t="shared" si="385"/>
        <v>-</v>
      </c>
      <c r="O8213" s="150">
        <f t="shared" si="386"/>
        <v>0</v>
      </c>
      <c r="P8213" s="15" t="str">
        <f>IF(COUNTIF('Personálie dobrovolníků '!U:X,N8213)&gt;0,"ANO","")</f>
        <v/>
      </c>
      <c r="Q8213" s="15"/>
    </row>
    <row r="8214" spans="2:17" s="25" customFormat="1" x14ac:dyDescent="0.3">
      <c r="B8214" s="15" t="str">
        <f>IF(A8214="","",VLOOKUP(A8214,Tabulka3[[Číslo smlouvy   u pravidelné činnosti]:[Příjmení]],3,0))</f>
        <v/>
      </c>
      <c r="C8214" s="15" t="str">
        <f>IF(A8214="","",VLOOKUP(A8214,Tabulka3[[Číslo smlouvy   u pravidelné činnosti]:[Příjmení]],4,0))</f>
        <v/>
      </c>
      <c r="F8214" s="94"/>
      <c r="H8214" s="113"/>
      <c r="I8214" s="113"/>
      <c r="K8214" s="15"/>
      <c r="L8214" s="15"/>
      <c r="M8214" s="15">
        <f t="shared" si="384"/>
        <v>1</v>
      </c>
      <c r="N8214" s="15" t="str">
        <f t="shared" si="385"/>
        <v>-</v>
      </c>
      <c r="O8214" s="150">
        <f t="shared" si="386"/>
        <v>0</v>
      </c>
      <c r="P8214" s="15" t="str">
        <f>IF(COUNTIF('Personálie dobrovolníků '!U:X,N8214)&gt;0,"ANO","")</f>
        <v/>
      </c>
      <c r="Q8214" s="15"/>
    </row>
    <row r="8215" spans="2:17" s="25" customFormat="1" x14ac:dyDescent="0.3">
      <c r="B8215" s="15" t="str">
        <f>IF(A8215="","",VLOOKUP(A8215,Tabulka3[[Číslo smlouvy   u pravidelné činnosti]:[Příjmení]],3,0))</f>
        <v/>
      </c>
      <c r="C8215" s="15" t="str">
        <f>IF(A8215="","",VLOOKUP(A8215,Tabulka3[[Číslo smlouvy   u pravidelné činnosti]:[Příjmení]],4,0))</f>
        <v/>
      </c>
      <c r="F8215" s="94"/>
      <c r="H8215" s="113"/>
      <c r="I8215" s="113"/>
      <c r="K8215" s="15"/>
      <c r="L8215" s="15"/>
      <c r="M8215" s="15">
        <f t="shared" si="384"/>
        <v>1</v>
      </c>
      <c r="N8215" s="15" t="str">
        <f t="shared" si="385"/>
        <v>-</v>
      </c>
      <c r="O8215" s="150">
        <f t="shared" si="386"/>
        <v>0</v>
      </c>
      <c r="P8215" s="15" t="str">
        <f>IF(COUNTIF('Personálie dobrovolníků '!U:X,N8215)&gt;0,"ANO","")</f>
        <v/>
      </c>
      <c r="Q8215" s="15"/>
    </row>
    <row r="8216" spans="2:17" s="25" customFormat="1" x14ac:dyDescent="0.3">
      <c r="B8216" s="15" t="str">
        <f>IF(A8216="","",VLOOKUP(A8216,Tabulka3[[Číslo smlouvy   u pravidelné činnosti]:[Příjmení]],3,0))</f>
        <v/>
      </c>
      <c r="C8216" s="15" t="str">
        <f>IF(A8216="","",VLOOKUP(A8216,Tabulka3[[Číslo smlouvy   u pravidelné činnosti]:[Příjmení]],4,0))</f>
        <v/>
      </c>
      <c r="F8216" s="94"/>
      <c r="H8216" s="113"/>
      <c r="I8216" s="113"/>
      <c r="K8216" s="15"/>
      <c r="L8216" s="15"/>
      <c r="M8216" s="15">
        <f t="shared" si="384"/>
        <v>1</v>
      </c>
      <c r="N8216" s="15" t="str">
        <f t="shared" si="385"/>
        <v>-</v>
      </c>
      <c r="O8216" s="150">
        <f t="shared" si="386"/>
        <v>0</v>
      </c>
      <c r="P8216" s="15" t="str">
        <f>IF(COUNTIF('Personálie dobrovolníků '!U:X,N8216)&gt;0,"ANO","")</f>
        <v/>
      </c>
      <c r="Q8216" s="15"/>
    </row>
    <row r="8217" spans="2:17" s="25" customFormat="1" x14ac:dyDescent="0.3">
      <c r="B8217" s="15" t="str">
        <f>IF(A8217="","",VLOOKUP(A8217,Tabulka3[[Číslo smlouvy   u pravidelné činnosti]:[Příjmení]],3,0))</f>
        <v/>
      </c>
      <c r="C8217" s="15" t="str">
        <f>IF(A8217="","",VLOOKUP(A8217,Tabulka3[[Číslo smlouvy   u pravidelné činnosti]:[Příjmení]],4,0))</f>
        <v/>
      </c>
      <c r="F8217" s="94"/>
      <c r="H8217" s="113"/>
      <c r="I8217" s="113"/>
      <c r="K8217" s="15"/>
      <c r="L8217" s="15"/>
      <c r="M8217" s="15">
        <f t="shared" si="384"/>
        <v>1</v>
      </c>
      <c r="N8217" s="15" t="str">
        <f t="shared" si="385"/>
        <v>-</v>
      </c>
      <c r="O8217" s="150">
        <f t="shared" si="386"/>
        <v>0</v>
      </c>
      <c r="P8217" s="15" t="str">
        <f>IF(COUNTIF('Personálie dobrovolníků '!U:X,N8217)&gt;0,"ANO","")</f>
        <v/>
      </c>
      <c r="Q8217" s="15"/>
    </row>
    <row r="8218" spans="2:17" s="25" customFormat="1" x14ac:dyDescent="0.3">
      <c r="B8218" s="15" t="str">
        <f>IF(A8218="","",VLOOKUP(A8218,Tabulka3[[Číslo smlouvy   u pravidelné činnosti]:[Příjmení]],3,0))</f>
        <v/>
      </c>
      <c r="C8218" s="15" t="str">
        <f>IF(A8218="","",VLOOKUP(A8218,Tabulka3[[Číslo smlouvy   u pravidelné činnosti]:[Příjmení]],4,0))</f>
        <v/>
      </c>
      <c r="F8218" s="94"/>
      <c r="H8218" s="113"/>
      <c r="I8218" s="113"/>
      <c r="K8218" s="15"/>
      <c r="L8218" s="15"/>
      <c r="M8218" s="15">
        <f t="shared" si="384"/>
        <v>1</v>
      </c>
      <c r="N8218" s="15" t="str">
        <f t="shared" si="385"/>
        <v>-</v>
      </c>
      <c r="O8218" s="150">
        <f t="shared" si="386"/>
        <v>0</v>
      </c>
      <c r="P8218" s="15" t="str">
        <f>IF(COUNTIF('Personálie dobrovolníků '!U:X,N8218)&gt;0,"ANO","")</f>
        <v/>
      </c>
      <c r="Q8218" s="15"/>
    </row>
    <row r="8219" spans="2:17" s="25" customFormat="1" x14ac:dyDescent="0.3">
      <c r="B8219" s="15" t="str">
        <f>IF(A8219="","",VLOOKUP(A8219,Tabulka3[[Číslo smlouvy   u pravidelné činnosti]:[Příjmení]],3,0))</f>
        <v/>
      </c>
      <c r="C8219" s="15" t="str">
        <f>IF(A8219="","",VLOOKUP(A8219,Tabulka3[[Číslo smlouvy   u pravidelné činnosti]:[Příjmení]],4,0))</f>
        <v/>
      </c>
      <c r="F8219" s="94"/>
      <c r="H8219" s="113"/>
      <c r="I8219" s="113"/>
      <c r="K8219" s="15"/>
      <c r="L8219" s="15"/>
      <c r="M8219" s="15">
        <f t="shared" si="384"/>
        <v>1</v>
      </c>
      <c r="N8219" s="15" t="str">
        <f t="shared" si="385"/>
        <v>-</v>
      </c>
      <c r="O8219" s="150">
        <f t="shared" si="386"/>
        <v>0</v>
      </c>
      <c r="P8219" s="15" t="str">
        <f>IF(COUNTIF('Personálie dobrovolníků '!U:X,N8219)&gt;0,"ANO","")</f>
        <v/>
      </c>
      <c r="Q8219" s="15"/>
    </row>
    <row r="8220" spans="2:17" s="25" customFormat="1" x14ac:dyDescent="0.3">
      <c r="B8220" s="15" t="str">
        <f>IF(A8220="","",VLOOKUP(A8220,Tabulka3[[Číslo smlouvy   u pravidelné činnosti]:[Příjmení]],3,0))</f>
        <v/>
      </c>
      <c r="C8220" s="15" t="str">
        <f>IF(A8220="","",VLOOKUP(A8220,Tabulka3[[Číslo smlouvy   u pravidelné činnosti]:[Příjmení]],4,0))</f>
        <v/>
      </c>
      <c r="F8220" s="94"/>
      <c r="H8220" s="113"/>
      <c r="I8220" s="113"/>
      <c r="K8220" s="15"/>
      <c r="L8220" s="15"/>
      <c r="M8220" s="15">
        <f t="shared" si="384"/>
        <v>1</v>
      </c>
      <c r="N8220" s="15" t="str">
        <f t="shared" si="385"/>
        <v>-</v>
      </c>
      <c r="O8220" s="150">
        <f t="shared" si="386"/>
        <v>0</v>
      </c>
      <c r="P8220" s="15" t="str">
        <f>IF(COUNTIF('Personálie dobrovolníků '!U:X,N8220)&gt;0,"ANO","")</f>
        <v/>
      </c>
      <c r="Q8220" s="15"/>
    </row>
    <row r="8221" spans="2:17" s="25" customFormat="1" x14ac:dyDescent="0.3">
      <c r="B8221" s="15" t="str">
        <f>IF(A8221="","",VLOOKUP(A8221,Tabulka3[[Číslo smlouvy   u pravidelné činnosti]:[Příjmení]],3,0))</f>
        <v/>
      </c>
      <c r="C8221" s="15" t="str">
        <f>IF(A8221="","",VLOOKUP(A8221,Tabulka3[[Číslo smlouvy   u pravidelné činnosti]:[Příjmení]],4,0))</f>
        <v/>
      </c>
      <c r="F8221" s="94"/>
      <c r="H8221" s="113"/>
      <c r="I8221" s="113"/>
      <c r="K8221" s="15"/>
      <c r="L8221" s="15"/>
      <c r="M8221" s="15">
        <f t="shared" si="384"/>
        <v>1</v>
      </c>
      <c r="N8221" s="15" t="str">
        <f t="shared" si="385"/>
        <v>-</v>
      </c>
      <c r="O8221" s="150">
        <f t="shared" si="386"/>
        <v>0</v>
      </c>
      <c r="P8221" s="15" t="str">
        <f>IF(COUNTIF('Personálie dobrovolníků '!U:X,N8221)&gt;0,"ANO","")</f>
        <v/>
      </c>
      <c r="Q8221" s="15"/>
    </row>
    <row r="8222" spans="2:17" s="25" customFormat="1" x14ac:dyDescent="0.3">
      <c r="B8222" s="15" t="str">
        <f>IF(A8222="","",VLOOKUP(A8222,Tabulka3[[Číslo smlouvy   u pravidelné činnosti]:[Příjmení]],3,0))</f>
        <v/>
      </c>
      <c r="C8222" s="15" t="str">
        <f>IF(A8222="","",VLOOKUP(A8222,Tabulka3[[Číslo smlouvy   u pravidelné činnosti]:[Příjmení]],4,0))</f>
        <v/>
      </c>
      <c r="F8222" s="94"/>
      <c r="H8222" s="113"/>
      <c r="I8222" s="113"/>
      <c r="K8222" s="15"/>
      <c r="L8222" s="15"/>
      <c r="M8222" s="15">
        <f t="shared" si="384"/>
        <v>1</v>
      </c>
      <c r="N8222" s="15" t="str">
        <f t="shared" si="385"/>
        <v>-</v>
      </c>
      <c r="O8222" s="150">
        <f t="shared" si="386"/>
        <v>0</v>
      </c>
      <c r="P8222" s="15" t="str">
        <f>IF(COUNTIF('Personálie dobrovolníků '!U:X,N8222)&gt;0,"ANO","")</f>
        <v/>
      </c>
      <c r="Q8222" s="15"/>
    </row>
    <row r="8223" spans="2:17" s="25" customFormat="1" x14ac:dyDescent="0.3">
      <c r="B8223" s="15" t="str">
        <f>IF(A8223="","",VLOOKUP(A8223,Tabulka3[[Číslo smlouvy   u pravidelné činnosti]:[Příjmení]],3,0))</f>
        <v/>
      </c>
      <c r="C8223" s="15" t="str">
        <f>IF(A8223="","",VLOOKUP(A8223,Tabulka3[[Číslo smlouvy   u pravidelné činnosti]:[Příjmení]],4,0))</f>
        <v/>
      </c>
      <c r="F8223" s="94"/>
      <c r="H8223" s="113"/>
      <c r="I8223" s="113"/>
      <c r="K8223" s="15"/>
      <c r="L8223" s="15"/>
      <c r="M8223" s="15">
        <f t="shared" si="384"/>
        <v>1</v>
      </c>
      <c r="N8223" s="15" t="str">
        <f t="shared" si="385"/>
        <v>-</v>
      </c>
      <c r="O8223" s="150">
        <f t="shared" si="386"/>
        <v>0</v>
      </c>
      <c r="P8223" s="15" t="str">
        <f>IF(COUNTIF('Personálie dobrovolníků '!U:X,N8223)&gt;0,"ANO","")</f>
        <v/>
      </c>
      <c r="Q8223" s="15"/>
    </row>
    <row r="8224" spans="2:17" s="25" customFormat="1" x14ac:dyDescent="0.3">
      <c r="B8224" s="15" t="str">
        <f>IF(A8224="","",VLOOKUP(A8224,Tabulka3[[Číslo smlouvy   u pravidelné činnosti]:[Příjmení]],3,0))</f>
        <v/>
      </c>
      <c r="C8224" s="15" t="str">
        <f>IF(A8224="","",VLOOKUP(A8224,Tabulka3[[Číslo smlouvy   u pravidelné činnosti]:[Příjmení]],4,0))</f>
        <v/>
      </c>
      <c r="F8224" s="94"/>
      <c r="H8224" s="113"/>
      <c r="I8224" s="113"/>
      <c r="K8224" s="15"/>
      <c r="L8224" s="15"/>
      <c r="M8224" s="15">
        <f t="shared" si="384"/>
        <v>1</v>
      </c>
      <c r="N8224" s="15" t="str">
        <f t="shared" si="385"/>
        <v>-</v>
      </c>
      <c r="O8224" s="150">
        <f t="shared" si="386"/>
        <v>0</v>
      </c>
      <c r="P8224" s="15" t="str">
        <f>IF(COUNTIF('Personálie dobrovolníků '!U:X,N8224)&gt;0,"ANO","")</f>
        <v/>
      </c>
      <c r="Q8224" s="15"/>
    </row>
    <row r="8225" spans="2:17" s="25" customFormat="1" x14ac:dyDescent="0.3">
      <c r="B8225" s="15" t="str">
        <f>IF(A8225="","",VLOOKUP(A8225,Tabulka3[[Číslo smlouvy   u pravidelné činnosti]:[Příjmení]],3,0))</f>
        <v/>
      </c>
      <c r="C8225" s="15" t="str">
        <f>IF(A8225="","",VLOOKUP(A8225,Tabulka3[[Číslo smlouvy   u pravidelné činnosti]:[Příjmení]],4,0))</f>
        <v/>
      </c>
      <c r="F8225" s="94"/>
      <c r="H8225" s="113"/>
      <c r="I8225" s="113"/>
      <c r="K8225" s="15"/>
      <c r="L8225" s="15"/>
      <c r="M8225" s="15">
        <f t="shared" si="384"/>
        <v>1</v>
      </c>
      <c r="N8225" s="15" t="str">
        <f t="shared" si="385"/>
        <v>-</v>
      </c>
      <c r="O8225" s="150">
        <f t="shared" si="386"/>
        <v>0</v>
      </c>
      <c r="P8225" s="15" t="str">
        <f>IF(COUNTIF('Personálie dobrovolníků '!U:X,N8225)&gt;0,"ANO","")</f>
        <v/>
      </c>
      <c r="Q8225" s="15"/>
    </row>
    <row r="8226" spans="2:17" s="25" customFormat="1" x14ac:dyDescent="0.3">
      <c r="B8226" s="15" t="str">
        <f>IF(A8226="","",VLOOKUP(A8226,Tabulka3[[Číslo smlouvy   u pravidelné činnosti]:[Příjmení]],3,0))</f>
        <v/>
      </c>
      <c r="C8226" s="15" t="str">
        <f>IF(A8226="","",VLOOKUP(A8226,Tabulka3[[Číslo smlouvy   u pravidelné činnosti]:[Příjmení]],4,0))</f>
        <v/>
      </c>
      <c r="F8226" s="94"/>
      <c r="H8226" s="113"/>
      <c r="I8226" s="113"/>
      <c r="K8226" s="15"/>
      <c r="L8226" s="15"/>
      <c r="M8226" s="15">
        <f t="shared" si="384"/>
        <v>1</v>
      </c>
      <c r="N8226" s="15" t="str">
        <f t="shared" si="385"/>
        <v>-</v>
      </c>
      <c r="O8226" s="150">
        <f t="shared" si="386"/>
        <v>0</v>
      </c>
      <c r="P8226" s="15" t="str">
        <f>IF(COUNTIF('Personálie dobrovolníků '!U:X,N8226)&gt;0,"ANO","")</f>
        <v/>
      </c>
      <c r="Q8226" s="15"/>
    </row>
    <row r="8227" spans="2:17" s="25" customFormat="1" x14ac:dyDescent="0.3">
      <c r="B8227" s="15" t="str">
        <f>IF(A8227="","",VLOOKUP(A8227,Tabulka3[[Číslo smlouvy   u pravidelné činnosti]:[Příjmení]],3,0))</f>
        <v/>
      </c>
      <c r="C8227" s="15" t="str">
        <f>IF(A8227="","",VLOOKUP(A8227,Tabulka3[[Číslo smlouvy   u pravidelné činnosti]:[Příjmení]],4,0))</f>
        <v/>
      </c>
      <c r="F8227" s="94"/>
      <c r="H8227" s="113"/>
      <c r="I8227" s="113"/>
      <c r="K8227" s="15"/>
      <c r="L8227" s="15"/>
      <c r="M8227" s="15">
        <f t="shared" si="384"/>
        <v>1</v>
      </c>
      <c r="N8227" s="15" t="str">
        <f t="shared" si="385"/>
        <v>-</v>
      </c>
      <c r="O8227" s="150">
        <f t="shared" si="386"/>
        <v>0</v>
      </c>
      <c r="P8227" s="15" t="str">
        <f>IF(COUNTIF('Personálie dobrovolníků '!U:X,N8227)&gt;0,"ANO","")</f>
        <v/>
      </c>
      <c r="Q8227" s="15"/>
    </row>
    <row r="8228" spans="2:17" s="25" customFormat="1" x14ac:dyDescent="0.3">
      <c r="B8228" s="15" t="str">
        <f>IF(A8228="","",VLOOKUP(A8228,Tabulka3[[Číslo smlouvy   u pravidelné činnosti]:[Příjmení]],3,0))</f>
        <v/>
      </c>
      <c r="C8228" s="15" t="str">
        <f>IF(A8228="","",VLOOKUP(A8228,Tabulka3[[Číslo smlouvy   u pravidelné činnosti]:[Příjmení]],4,0))</f>
        <v/>
      </c>
      <c r="F8228" s="94"/>
      <c r="H8228" s="113"/>
      <c r="I8228" s="113"/>
      <c r="K8228" s="15"/>
      <c r="L8228" s="15"/>
      <c r="M8228" s="15">
        <f t="shared" si="384"/>
        <v>1</v>
      </c>
      <c r="N8228" s="15" t="str">
        <f t="shared" si="385"/>
        <v>-</v>
      </c>
      <c r="O8228" s="150">
        <f t="shared" si="386"/>
        <v>0</v>
      </c>
      <c r="P8228" s="15" t="str">
        <f>IF(COUNTIF('Personálie dobrovolníků '!U:X,N8228)&gt;0,"ANO","")</f>
        <v/>
      </c>
      <c r="Q8228" s="15"/>
    </row>
    <row r="8229" spans="2:17" s="25" customFormat="1" x14ac:dyDescent="0.3">
      <c r="B8229" s="15" t="str">
        <f>IF(A8229="","",VLOOKUP(A8229,Tabulka3[[Číslo smlouvy   u pravidelné činnosti]:[Příjmení]],3,0))</f>
        <v/>
      </c>
      <c r="C8229" s="15" t="str">
        <f>IF(A8229="","",VLOOKUP(A8229,Tabulka3[[Číslo smlouvy   u pravidelné činnosti]:[Příjmení]],4,0))</f>
        <v/>
      </c>
      <c r="F8229" s="94"/>
      <c r="H8229" s="113"/>
      <c r="I8229" s="113"/>
      <c r="K8229" s="15"/>
      <c r="L8229" s="15"/>
      <c r="M8229" s="15">
        <f t="shared" si="384"/>
        <v>1</v>
      </c>
      <c r="N8229" s="15" t="str">
        <f t="shared" si="385"/>
        <v>-</v>
      </c>
      <c r="O8229" s="150">
        <f t="shared" si="386"/>
        <v>0</v>
      </c>
      <c r="P8229" s="15" t="str">
        <f>IF(COUNTIF('Personálie dobrovolníků '!U:X,N8229)&gt;0,"ANO","")</f>
        <v/>
      </c>
      <c r="Q8229" s="15"/>
    </row>
    <row r="8230" spans="2:17" s="25" customFormat="1" x14ac:dyDescent="0.3">
      <c r="B8230" s="15" t="str">
        <f>IF(A8230="","",VLOOKUP(A8230,Tabulka3[[Číslo smlouvy   u pravidelné činnosti]:[Příjmení]],3,0))</f>
        <v/>
      </c>
      <c r="C8230" s="15" t="str">
        <f>IF(A8230="","",VLOOKUP(A8230,Tabulka3[[Číslo smlouvy   u pravidelné činnosti]:[Příjmení]],4,0))</f>
        <v/>
      </c>
      <c r="F8230" s="94"/>
      <c r="H8230" s="113"/>
      <c r="I8230" s="113"/>
      <c r="K8230" s="15"/>
      <c r="L8230" s="15"/>
      <c r="M8230" s="15">
        <f t="shared" si="384"/>
        <v>1</v>
      </c>
      <c r="N8230" s="15" t="str">
        <f t="shared" si="385"/>
        <v>-</v>
      </c>
      <c r="O8230" s="150">
        <f t="shared" si="386"/>
        <v>0</v>
      </c>
      <c r="P8230" s="15" t="str">
        <f>IF(COUNTIF('Personálie dobrovolníků '!U:X,N8230)&gt;0,"ANO","")</f>
        <v/>
      </c>
      <c r="Q8230" s="15"/>
    </row>
    <row r="8231" spans="2:17" s="25" customFormat="1" x14ac:dyDescent="0.3">
      <c r="B8231" s="15" t="str">
        <f>IF(A8231="","",VLOOKUP(A8231,Tabulka3[[Číslo smlouvy   u pravidelné činnosti]:[Příjmení]],3,0))</f>
        <v/>
      </c>
      <c r="C8231" s="15" t="str">
        <f>IF(A8231="","",VLOOKUP(A8231,Tabulka3[[Číslo smlouvy   u pravidelné činnosti]:[Příjmení]],4,0))</f>
        <v/>
      </c>
      <c r="F8231" s="94"/>
      <c r="H8231" s="113"/>
      <c r="I8231" s="113"/>
      <c r="K8231" s="15"/>
      <c r="L8231" s="15"/>
      <c r="M8231" s="15">
        <f t="shared" si="384"/>
        <v>1</v>
      </c>
      <c r="N8231" s="15" t="str">
        <f t="shared" si="385"/>
        <v>-</v>
      </c>
      <c r="O8231" s="150">
        <f t="shared" si="386"/>
        <v>0</v>
      </c>
      <c r="P8231" s="15" t="str">
        <f>IF(COUNTIF('Personálie dobrovolníků '!U:X,N8231)&gt;0,"ANO","")</f>
        <v/>
      </c>
      <c r="Q8231" s="15"/>
    </row>
    <row r="8232" spans="2:17" s="25" customFormat="1" x14ac:dyDescent="0.3">
      <c r="B8232" s="15" t="str">
        <f>IF(A8232="","",VLOOKUP(A8232,Tabulka3[[Číslo smlouvy   u pravidelné činnosti]:[Příjmení]],3,0))</f>
        <v/>
      </c>
      <c r="C8232" s="15" t="str">
        <f>IF(A8232="","",VLOOKUP(A8232,Tabulka3[[Číslo smlouvy   u pravidelné činnosti]:[Příjmení]],4,0))</f>
        <v/>
      </c>
      <c r="F8232" s="94"/>
      <c r="H8232" s="113"/>
      <c r="I8232" s="113"/>
      <c r="K8232" s="15"/>
      <c r="L8232" s="15"/>
      <c r="M8232" s="15">
        <f t="shared" si="384"/>
        <v>1</v>
      </c>
      <c r="N8232" s="15" t="str">
        <f t="shared" si="385"/>
        <v>-</v>
      </c>
      <c r="O8232" s="150">
        <f t="shared" si="386"/>
        <v>0</v>
      </c>
      <c r="P8232" s="15" t="str">
        <f>IF(COUNTIF('Personálie dobrovolníků '!U:X,N8232)&gt;0,"ANO","")</f>
        <v/>
      </c>
      <c r="Q8232" s="15"/>
    </row>
    <row r="8233" spans="2:17" s="25" customFormat="1" x14ac:dyDescent="0.3">
      <c r="B8233" s="15" t="str">
        <f>IF(A8233="","",VLOOKUP(A8233,Tabulka3[[Číslo smlouvy   u pravidelné činnosti]:[Příjmení]],3,0))</f>
        <v/>
      </c>
      <c r="C8233" s="15" t="str">
        <f>IF(A8233="","",VLOOKUP(A8233,Tabulka3[[Číslo smlouvy   u pravidelné činnosti]:[Příjmení]],4,0))</f>
        <v/>
      </c>
      <c r="F8233" s="94"/>
      <c r="H8233" s="113"/>
      <c r="I8233" s="113"/>
      <c r="K8233" s="15"/>
      <c r="L8233" s="15"/>
      <c r="M8233" s="15">
        <f t="shared" si="384"/>
        <v>1</v>
      </c>
      <c r="N8233" s="15" t="str">
        <f t="shared" si="385"/>
        <v>-</v>
      </c>
      <c r="O8233" s="150">
        <f t="shared" si="386"/>
        <v>0</v>
      </c>
      <c r="P8233" s="15" t="str">
        <f>IF(COUNTIF('Personálie dobrovolníků '!U:X,N8233)&gt;0,"ANO","")</f>
        <v/>
      </c>
      <c r="Q8233" s="15"/>
    </row>
    <row r="8234" spans="2:17" s="25" customFormat="1" x14ac:dyDescent="0.3">
      <c r="B8234" s="15" t="str">
        <f>IF(A8234="","",VLOOKUP(A8234,Tabulka3[[Číslo smlouvy   u pravidelné činnosti]:[Příjmení]],3,0))</f>
        <v/>
      </c>
      <c r="C8234" s="15" t="str">
        <f>IF(A8234="","",VLOOKUP(A8234,Tabulka3[[Číslo smlouvy   u pravidelné činnosti]:[Příjmení]],4,0))</f>
        <v/>
      </c>
      <c r="F8234" s="94"/>
      <c r="H8234" s="113"/>
      <c r="I8234" s="113"/>
      <c r="K8234" s="15"/>
      <c r="L8234" s="15"/>
      <c r="M8234" s="15">
        <f t="shared" si="384"/>
        <v>1</v>
      </c>
      <c r="N8234" s="15" t="str">
        <f t="shared" si="385"/>
        <v>-</v>
      </c>
      <c r="O8234" s="150">
        <f t="shared" si="386"/>
        <v>0</v>
      </c>
      <c r="P8234" s="15" t="str">
        <f>IF(COUNTIF('Personálie dobrovolníků '!U:X,N8234)&gt;0,"ANO","")</f>
        <v/>
      </c>
      <c r="Q8234" s="15"/>
    </row>
    <row r="8235" spans="2:17" s="25" customFormat="1" x14ac:dyDescent="0.3">
      <c r="B8235" s="15" t="str">
        <f>IF(A8235="","",VLOOKUP(A8235,Tabulka3[[Číslo smlouvy   u pravidelné činnosti]:[Příjmení]],3,0))</f>
        <v/>
      </c>
      <c r="C8235" s="15" t="str">
        <f>IF(A8235="","",VLOOKUP(A8235,Tabulka3[[Číslo smlouvy   u pravidelné činnosti]:[Příjmení]],4,0))</f>
        <v/>
      </c>
      <c r="F8235" s="94"/>
      <c r="H8235" s="113"/>
      <c r="I8235" s="113"/>
      <c r="K8235" s="15"/>
      <c r="L8235" s="15"/>
      <c r="M8235" s="15">
        <f t="shared" si="384"/>
        <v>1</v>
      </c>
      <c r="N8235" s="15" t="str">
        <f t="shared" si="385"/>
        <v>-</v>
      </c>
      <c r="O8235" s="150">
        <f t="shared" si="386"/>
        <v>0</v>
      </c>
      <c r="P8235" s="15" t="str">
        <f>IF(COUNTIF('Personálie dobrovolníků '!U:X,N8235)&gt;0,"ANO","")</f>
        <v/>
      </c>
      <c r="Q8235" s="15"/>
    </row>
    <row r="8236" spans="2:17" s="25" customFormat="1" x14ac:dyDescent="0.3">
      <c r="B8236" s="15" t="str">
        <f>IF(A8236="","",VLOOKUP(A8236,Tabulka3[[Číslo smlouvy   u pravidelné činnosti]:[Příjmení]],3,0))</f>
        <v/>
      </c>
      <c r="C8236" s="15" t="str">
        <f>IF(A8236="","",VLOOKUP(A8236,Tabulka3[[Číslo smlouvy   u pravidelné činnosti]:[Příjmení]],4,0))</f>
        <v/>
      </c>
      <c r="F8236" s="94"/>
      <c r="H8236" s="113"/>
      <c r="I8236" s="113"/>
      <c r="K8236" s="15"/>
      <c r="L8236" s="15"/>
      <c r="M8236" s="15">
        <f t="shared" si="384"/>
        <v>1</v>
      </c>
      <c r="N8236" s="15" t="str">
        <f t="shared" si="385"/>
        <v>-</v>
      </c>
      <c r="O8236" s="150">
        <f t="shared" si="386"/>
        <v>0</v>
      </c>
      <c r="P8236" s="15" t="str">
        <f>IF(COUNTIF('Personálie dobrovolníků '!U:X,N8236)&gt;0,"ANO","")</f>
        <v/>
      </c>
      <c r="Q8236" s="15"/>
    </row>
    <row r="8237" spans="2:17" s="25" customFormat="1" x14ac:dyDescent="0.3">
      <c r="B8237" s="15" t="str">
        <f>IF(A8237="","",VLOOKUP(A8237,Tabulka3[[Číslo smlouvy   u pravidelné činnosti]:[Příjmení]],3,0))</f>
        <v/>
      </c>
      <c r="C8237" s="15" t="str">
        <f>IF(A8237="","",VLOOKUP(A8237,Tabulka3[[Číslo smlouvy   u pravidelné činnosti]:[Příjmení]],4,0))</f>
        <v/>
      </c>
      <c r="F8237" s="94"/>
      <c r="H8237" s="113"/>
      <c r="I8237" s="113"/>
      <c r="K8237" s="15"/>
      <c r="L8237" s="15"/>
      <c r="M8237" s="15">
        <f t="shared" si="384"/>
        <v>1</v>
      </c>
      <c r="N8237" s="15" t="str">
        <f t="shared" si="385"/>
        <v>-</v>
      </c>
      <c r="O8237" s="150">
        <f t="shared" si="386"/>
        <v>0</v>
      </c>
      <c r="P8237" s="15" t="str">
        <f>IF(COUNTIF('Personálie dobrovolníků '!U:X,N8237)&gt;0,"ANO","")</f>
        <v/>
      </c>
      <c r="Q8237" s="15"/>
    </row>
    <row r="8238" spans="2:17" s="25" customFormat="1" x14ac:dyDescent="0.3">
      <c r="B8238" s="15" t="str">
        <f>IF(A8238="","",VLOOKUP(A8238,Tabulka3[[Číslo smlouvy   u pravidelné činnosti]:[Příjmení]],3,0))</f>
        <v/>
      </c>
      <c r="C8238" s="15" t="str">
        <f>IF(A8238="","",VLOOKUP(A8238,Tabulka3[[Číslo smlouvy   u pravidelné činnosti]:[Příjmení]],4,0))</f>
        <v/>
      </c>
      <c r="F8238" s="94"/>
      <c r="H8238" s="113"/>
      <c r="I8238" s="113"/>
      <c r="K8238" s="15"/>
      <c r="L8238" s="15"/>
      <c r="M8238" s="15">
        <f t="shared" si="384"/>
        <v>1</v>
      </c>
      <c r="N8238" s="15" t="str">
        <f t="shared" si="385"/>
        <v>-</v>
      </c>
      <c r="O8238" s="150">
        <f t="shared" si="386"/>
        <v>0</v>
      </c>
      <c r="P8238" s="15" t="str">
        <f>IF(COUNTIF('Personálie dobrovolníků '!U:X,N8238)&gt;0,"ANO","")</f>
        <v/>
      </c>
      <c r="Q8238" s="15"/>
    </row>
    <row r="8239" spans="2:17" s="25" customFormat="1" x14ac:dyDescent="0.3">
      <c r="B8239" s="15" t="str">
        <f>IF(A8239="","",VLOOKUP(A8239,Tabulka3[[Číslo smlouvy   u pravidelné činnosti]:[Příjmení]],3,0))</f>
        <v/>
      </c>
      <c r="C8239" s="15" t="str">
        <f>IF(A8239="","",VLOOKUP(A8239,Tabulka3[[Číslo smlouvy   u pravidelné činnosti]:[Příjmení]],4,0))</f>
        <v/>
      </c>
      <c r="F8239" s="94"/>
      <c r="H8239" s="113"/>
      <c r="I8239" s="113"/>
      <c r="K8239" s="15"/>
      <c r="L8239" s="15"/>
      <c r="M8239" s="15">
        <f t="shared" si="384"/>
        <v>1</v>
      </c>
      <c r="N8239" s="15" t="str">
        <f t="shared" si="385"/>
        <v>-</v>
      </c>
      <c r="O8239" s="150">
        <f t="shared" si="386"/>
        <v>0</v>
      </c>
      <c r="P8239" s="15" t="str">
        <f>IF(COUNTIF('Personálie dobrovolníků '!U:X,N8239)&gt;0,"ANO","")</f>
        <v/>
      </c>
      <c r="Q8239" s="15"/>
    </row>
    <row r="8240" spans="2:17" s="25" customFormat="1" x14ac:dyDescent="0.3">
      <c r="B8240" s="15" t="str">
        <f>IF(A8240="","",VLOOKUP(A8240,Tabulka3[[Číslo smlouvy   u pravidelné činnosti]:[Příjmení]],3,0))</f>
        <v/>
      </c>
      <c r="C8240" s="15" t="str">
        <f>IF(A8240="","",VLOOKUP(A8240,Tabulka3[[Číslo smlouvy   u pravidelné činnosti]:[Příjmení]],4,0))</f>
        <v/>
      </c>
      <c r="F8240" s="94"/>
      <c r="H8240" s="113"/>
      <c r="I8240" s="113"/>
      <c r="K8240" s="15"/>
      <c r="L8240" s="15"/>
      <c r="M8240" s="15">
        <f t="shared" si="384"/>
        <v>1</v>
      </c>
      <c r="N8240" s="15" t="str">
        <f t="shared" si="385"/>
        <v>-</v>
      </c>
      <c r="O8240" s="150">
        <f t="shared" si="386"/>
        <v>0</v>
      </c>
      <c r="P8240" s="15" t="str">
        <f>IF(COUNTIF('Personálie dobrovolníků '!U:X,N8240)&gt;0,"ANO","")</f>
        <v/>
      </c>
      <c r="Q8240" s="15"/>
    </row>
    <row r="8241" spans="2:17" s="25" customFormat="1" x14ac:dyDescent="0.3">
      <c r="B8241" s="15" t="str">
        <f>IF(A8241="","",VLOOKUP(A8241,Tabulka3[[Číslo smlouvy   u pravidelné činnosti]:[Příjmení]],3,0))</f>
        <v/>
      </c>
      <c r="C8241" s="15" t="str">
        <f>IF(A8241="","",VLOOKUP(A8241,Tabulka3[[Číslo smlouvy   u pravidelné činnosti]:[Příjmení]],4,0))</f>
        <v/>
      </c>
      <c r="F8241" s="94"/>
      <c r="H8241" s="113"/>
      <c r="I8241" s="113"/>
      <c r="K8241" s="15"/>
      <c r="L8241" s="15"/>
      <c r="M8241" s="15">
        <f t="shared" si="384"/>
        <v>1</v>
      </c>
      <c r="N8241" s="15" t="str">
        <f t="shared" si="385"/>
        <v>-</v>
      </c>
      <c r="O8241" s="150">
        <f t="shared" si="386"/>
        <v>0</v>
      </c>
      <c r="P8241" s="15" t="str">
        <f>IF(COUNTIF('Personálie dobrovolníků '!U:X,N8241)&gt;0,"ANO","")</f>
        <v/>
      </c>
      <c r="Q8241" s="15"/>
    </row>
    <row r="8242" spans="2:17" s="25" customFormat="1" x14ac:dyDescent="0.3">
      <c r="B8242" s="15" t="str">
        <f>IF(A8242="","",VLOOKUP(A8242,Tabulka3[[Číslo smlouvy   u pravidelné činnosti]:[Příjmení]],3,0))</f>
        <v/>
      </c>
      <c r="C8242" s="15" t="str">
        <f>IF(A8242="","",VLOOKUP(A8242,Tabulka3[[Číslo smlouvy   u pravidelné činnosti]:[Příjmení]],4,0))</f>
        <v/>
      </c>
      <c r="F8242" s="94"/>
      <c r="H8242" s="113"/>
      <c r="I8242" s="113"/>
      <c r="K8242" s="15"/>
      <c r="L8242" s="15"/>
      <c r="M8242" s="15">
        <f t="shared" si="384"/>
        <v>1</v>
      </c>
      <c r="N8242" s="15" t="str">
        <f t="shared" si="385"/>
        <v>-</v>
      </c>
      <c r="O8242" s="150">
        <f t="shared" si="386"/>
        <v>0</v>
      </c>
      <c r="P8242" s="15" t="str">
        <f>IF(COUNTIF('Personálie dobrovolníků '!U:X,N8242)&gt;0,"ANO","")</f>
        <v/>
      </c>
      <c r="Q8242" s="15"/>
    </row>
    <row r="8243" spans="2:17" s="25" customFormat="1" x14ac:dyDescent="0.3">
      <c r="B8243" s="15" t="str">
        <f>IF(A8243="","",VLOOKUP(A8243,Tabulka3[[Číslo smlouvy   u pravidelné činnosti]:[Příjmení]],3,0))</f>
        <v/>
      </c>
      <c r="C8243" s="15" t="str">
        <f>IF(A8243="","",VLOOKUP(A8243,Tabulka3[[Číslo smlouvy   u pravidelné činnosti]:[Příjmení]],4,0))</f>
        <v/>
      </c>
      <c r="F8243" s="94"/>
      <c r="H8243" s="113"/>
      <c r="I8243" s="113"/>
      <c r="K8243" s="15"/>
      <c r="L8243" s="15"/>
      <c r="M8243" s="15">
        <f t="shared" si="384"/>
        <v>1</v>
      </c>
      <c r="N8243" s="15" t="str">
        <f t="shared" si="385"/>
        <v>-</v>
      </c>
      <c r="O8243" s="150">
        <f t="shared" si="386"/>
        <v>0</v>
      </c>
      <c r="P8243" s="15" t="str">
        <f>IF(COUNTIF('Personálie dobrovolníků '!U:X,N8243)&gt;0,"ANO","")</f>
        <v/>
      </c>
      <c r="Q8243" s="15"/>
    </row>
    <row r="8244" spans="2:17" s="25" customFormat="1" x14ac:dyDescent="0.3">
      <c r="B8244" s="15" t="str">
        <f>IF(A8244="","",VLOOKUP(A8244,Tabulka3[[Číslo smlouvy   u pravidelné činnosti]:[Příjmení]],3,0))</f>
        <v/>
      </c>
      <c r="C8244" s="15" t="str">
        <f>IF(A8244="","",VLOOKUP(A8244,Tabulka3[[Číslo smlouvy   u pravidelné činnosti]:[Příjmení]],4,0))</f>
        <v/>
      </c>
      <c r="F8244" s="94"/>
      <c r="H8244" s="113"/>
      <c r="I8244" s="113"/>
      <c r="K8244" s="15"/>
      <c r="L8244" s="15"/>
      <c r="M8244" s="15">
        <f t="shared" si="384"/>
        <v>1</v>
      </c>
      <c r="N8244" s="15" t="str">
        <f t="shared" si="385"/>
        <v>-</v>
      </c>
      <c r="O8244" s="150">
        <f t="shared" si="386"/>
        <v>0</v>
      </c>
      <c r="P8244" s="15" t="str">
        <f>IF(COUNTIF('Personálie dobrovolníků '!U:X,N8244)&gt;0,"ANO","")</f>
        <v/>
      </c>
      <c r="Q8244" s="15"/>
    </row>
    <row r="8245" spans="2:17" s="25" customFormat="1" x14ac:dyDescent="0.3">
      <c r="B8245" s="15" t="str">
        <f>IF(A8245="","",VLOOKUP(A8245,Tabulka3[[Číslo smlouvy   u pravidelné činnosti]:[Příjmení]],3,0))</f>
        <v/>
      </c>
      <c r="C8245" s="15" t="str">
        <f>IF(A8245="","",VLOOKUP(A8245,Tabulka3[[Číslo smlouvy   u pravidelné činnosti]:[Příjmení]],4,0))</f>
        <v/>
      </c>
      <c r="F8245" s="94"/>
      <c r="H8245" s="113"/>
      <c r="I8245" s="113"/>
      <c r="K8245" s="15"/>
      <c r="L8245" s="15"/>
      <c r="M8245" s="15">
        <f t="shared" si="384"/>
        <v>1</v>
      </c>
      <c r="N8245" s="15" t="str">
        <f t="shared" si="385"/>
        <v>-</v>
      </c>
      <c r="O8245" s="150">
        <f t="shared" si="386"/>
        <v>0</v>
      </c>
      <c r="P8245" s="15" t="str">
        <f>IF(COUNTIF('Personálie dobrovolníků '!U:X,N8245)&gt;0,"ANO","")</f>
        <v/>
      </c>
      <c r="Q8245" s="15"/>
    </row>
    <row r="8246" spans="2:17" s="25" customFormat="1" x14ac:dyDescent="0.3">
      <c r="B8246" s="15" t="str">
        <f>IF(A8246="","",VLOOKUP(A8246,Tabulka3[[Číslo smlouvy   u pravidelné činnosti]:[Příjmení]],3,0))</f>
        <v/>
      </c>
      <c r="C8246" s="15" t="str">
        <f>IF(A8246="","",VLOOKUP(A8246,Tabulka3[[Číslo smlouvy   u pravidelné činnosti]:[Příjmení]],4,0))</f>
        <v/>
      </c>
      <c r="F8246" s="94"/>
      <c r="H8246" s="113"/>
      <c r="I8246" s="113"/>
      <c r="K8246" s="15"/>
      <c r="L8246" s="15"/>
      <c r="M8246" s="15">
        <f t="shared" si="384"/>
        <v>1</v>
      </c>
      <c r="N8246" s="15" t="str">
        <f t="shared" si="385"/>
        <v>-</v>
      </c>
      <c r="O8246" s="150">
        <f t="shared" si="386"/>
        <v>0</v>
      </c>
      <c r="P8246" s="15" t="str">
        <f>IF(COUNTIF('Personálie dobrovolníků '!U:X,N8246)&gt;0,"ANO","")</f>
        <v/>
      </c>
      <c r="Q8246" s="15"/>
    </row>
    <row r="8247" spans="2:17" s="25" customFormat="1" x14ac:dyDescent="0.3">
      <c r="B8247" s="15" t="str">
        <f>IF(A8247="","",VLOOKUP(A8247,Tabulka3[[Číslo smlouvy   u pravidelné činnosti]:[Příjmení]],3,0))</f>
        <v/>
      </c>
      <c r="C8247" s="15" t="str">
        <f>IF(A8247="","",VLOOKUP(A8247,Tabulka3[[Číslo smlouvy   u pravidelné činnosti]:[Příjmení]],4,0))</f>
        <v/>
      </c>
      <c r="F8247" s="94"/>
      <c r="H8247" s="113"/>
      <c r="I8247" s="113"/>
      <c r="K8247" s="15"/>
      <c r="L8247" s="15"/>
      <c r="M8247" s="15">
        <f t="shared" si="384"/>
        <v>1</v>
      </c>
      <c r="N8247" s="15" t="str">
        <f t="shared" si="385"/>
        <v>-</v>
      </c>
      <c r="O8247" s="150">
        <f t="shared" si="386"/>
        <v>0</v>
      </c>
      <c r="P8247" s="15" t="str">
        <f>IF(COUNTIF('Personálie dobrovolníků '!U:X,N8247)&gt;0,"ANO","")</f>
        <v/>
      </c>
      <c r="Q8247" s="15"/>
    </row>
    <row r="8248" spans="2:17" s="25" customFormat="1" x14ac:dyDescent="0.3">
      <c r="B8248" s="15" t="str">
        <f>IF(A8248="","",VLOOKUP(A8248,Tabulka3[[Číslo smlouvy   u pravidelné činnosti]:[Příjmení]],3,0))</f>
        <v/>
      </c>
      <c r="C8248" s="15" t="str">
        <f>IF(A8248="","",VLOOKUP(A8248,Tabulka3[[Číslo smlouvy   u pravidelné činnosti]:[Příjmení]],4,0))</f>
        <v/>
      </c>
      <c r="F8248" s="94"/>
      <c r="H8248" s="113"/>
      <c r="I8248" s="113"/>
      <c r="K8248" s="15"/>
      <c r="L8248" s="15"/>
      <c r="M8248" s="15">
        <f t="shared" si="384"/>
        <v>1</v>
      </c>
      <c r="N8248" s="15" t="str">
        <f t="shared" si="385"/>
        <v>-</v>
      </c>
      <c r="O8248" s="150">
        <f t="shared" si="386"/>
        <v>0</v>
      </c>
      <c r="P8248" s="15" t="str">
        <f>IF(COUNTIF('Personálie dobrovolníků '!U:X,N8248)&gt;0,"ANO","")</f>
        <v/>
      </c>
      <c r="Q8248" s="15"/>
    </row>
    <row r="8249" spans="2:17" s="25" customFormat="1" x14ac:dyDescent="0.3">
      <c r="B8249" s="15" t="str">
        <f>IF(A8249="","",VLOOKUP(A8249,Tabulka3[[Číslo smlouvy   u pravidelné činnosti]:[Příjmení]],3,0))</f>
        <v/>
      </c>
      <c r="C8249" s="15" t="str">
        <f>IF(A8249="","",VLOOKUP(A8249,Tabulka3[[Číslo smlouvy   u pravidelné činnosti]:[Příjmení]],4,0))</f>
        <v/>
      </c>
      <c r="F8249" s="94"/>
      <c r="H8249" s="113"/>
      <c r="I8249" s="113"/>
      <c r="K8249" s="15"/>
      <c r="L8249" s="15"/>
      <c r="M8249" s="15">
        <f t="shared" si="384"/>
        <v>1</v>
      </c>
      <c r="N8249" s="15" t="str">
        <f t="shared" si="385"/>
        <v>-</v>
      </c>
      <c r="O8249" s="150">
        <f t="shared" si="386"/>
        <v>0</v>
      </c>
      <c r="P8249" s="15" t="str">
        <f>IF(COUNTIF('Personálie dobrovolníků '!U:X,N8249)&gt;0,"ANO","")</f>
        <v/>
      </c>
      <c r="Q8249" s="15"/>
    </row>
    <row r="8250" spans="2:17" s="25" customFormat="1" x14ac:dyDescent="0.3">
      <c r="B8250" s="15" t="str">
        <f>IF(A8250="","",VLOOKUP(A8250,Tabulka3[[Číslo smlouvy   u pravidelné činnosti]:[Příjmení]],3,0))</f>
        <v/>
      </c>
      <c r="C8250" s="15" t="str">
        <f>IF(A8250="","",VLOOKUP(A8250,Tabulka3[[Číslo smlouvy   u pravidelné činnosti]:[Příjmení]],4,0))</f>
        <v/>
      </c>
      <c r="F8250" s="94"/>
      <c r="H8250" s="113"/>
      <c r="I8250" s="113"/>
      <c r="K8250" s="15"/>
      <c r="L8250" s="15"/>
      <c r="M8250" s="15">
        <f t="shared" si="384"/>
        <v>1</v>
      </c>
      <c r="N8250" s="15" t="str">
        <f t="shared" si="385"/>
        <v>-</v>
      </c>
      <c r="O8250" s="150">
        <f t="shared" si="386"/>
        <v>0</v>
      </c>
      <c r="P8250" s="15" t="str">
        <f>IF(COUNTIF('Personálie dobrovolníků '!U:X,N8250)&gt;0,"ANO","")</f>
        <v/>
      </c>
      <c r="Q8250" s="15"/>
    </row>
    <row r="8251" spans="2:17" s="25" customFormat="1" x14ac:dyDescent="0.3">
      <c r="B8251" s="15" t="str">
        <f>IF(A8251="","",VLOOKUP(A8251,Tabulka3[[Číslo smlouvy   u pravidelné činnosti]:[Příjmení]],3,0))</f>
        <v/>
      </c>
      <c r="C8251" s="15" t="str">
        <f>IF(A8251="","",VLOOKUP(A8251,Tabulka3[[Číslo smlouvy   u pravidelné činnosti]:[Příjmení]],4,0))</f>
        <v/>
      </c>
      <c r="F8251" s="94"/>
      <c r="H8251" s="113"/>
      <c r="I8251" s="113"/>
      <c r="K8251" s="15"/>
      <c r="L8251" s="15"/>
      <c r="M8251" s="15">
        <f t="shared" si="384"/>
        <v>1</v>
      </c>
      <c r="N8251" s="15" t="str">
        <f t="shared" si="385"/>
        <v>-</v>
      </c>
      <c r="O8251" s="150">
        <f t="shared" si="386"/>
        <v>0</v>
      </c>
      <c r="P8251" s="15" t="str">
        <f>IF(COUNTIF('Personálie dobrovolníků '!U:X,N8251)&gt;0,"ANO","")</f>
        <v/>
      </c>
      <c r="Q8251" s="15"/>
    </row>
    <row r="8252" spans="2:17" s="25" customFormat="1" x14ac:dyDescent="0.3">
      <c r="B8252" s="15" t="str">
        <f>IF(A8252="","",VLOOKUP(A8252,Tabulka3[[Číslo smlouvy   u pravidelné činnosti]:[Příjmení]],3,0))</f>
        <v/>
      </c>
      <c r="C8252" s="15" t="str">
        <f>IF(A8252="","",VLOOKUP(A8252,Tabulka3[[Číslo smlouvy   u pravidelné činnosti]:[Příjmení]],4,0))</f>
        <v/>
      </c>
      <c r="F8252" s="94"/>
      <c r="H8252" s="113"/>
      <c r="I8252" s="113"/>
      <c r="K8252" s="15"/>
      <c r="L8252" s="15"/>
      <c r="M8252" s="15">
        <f t="shared" si="384"/>
        <v>1</v>
      </c>
      <c r="N8252" s="15" t="str">
        <f t="shared" si="385"/>
        <v>-</v>
      </c>
      <c r="O8252" s="150">
        <f t="shared" si="386"/>
        <v>0</v>
      </c>
      <c r="P8252" s="15" t="str">
        <f>IF(COUNTIF('Personálie dobrovolníků '!U:X,N8252)&gt;0,"ANO","")</f>
        <v/>
      </c>
      <c r="Q8252" s="15"/>
    </row>
    <row r="8253" spans="2:17" s="25" customFormat="1" x14ac:dyDescent="0.3">
      <c r="B8253" s="15" t="str">
        <f>IF(A8253="","",VLOOKUP(A8253,Tabulka3[[Číslo smlouvy   u pravidelné činnosti]:[Příjmení]],3,0))</f>
        <v/>
      </c>
      <c r="C8253" s="15" t="str">
        <f>IF(A8253="","",VLOOKUP(A8253,Tabulka3[[Číslo smlouvy   u pravidelné činnosti]:[Příjmení]],4,0))</f>
        <v/>
      </c>
      <c r="F8253" s="94"/>
      <c r="H8253" s="113"/>
      <c r="I8253" s="113"/>
      <c r="K8253" s="15"/>
      <c r="L8253" s="15"/>
      <c r="M8253" s="15">
        <f t="shared" si="384"/>
        <v>1</v>
      </c>
      <c r="N8253" s="15" t="str">
        <f t="shared" si="385"/>
        <v>-</v>
      </c>
      <c r="O8253" s="150">
        <f t="shared" si="386"/>
        <v>0</v>
      </c>
      <c r="P8253" s="15" t="str">
        <f>IF(COUNTIF('Personálie dobrovolníků '!U:X,N8253)&gt;0,"ANO","")</f>
        <v/>
      </c>
      <c r="Q8253" s="15"/>
    </row>
    <row r="8254" spans="2:17" s="25" customFormat="1" x14ac:dyDescent="0.3">
      <c r="B8254" s="15" t="str">
        <f>IF(A8254="","",VLOOKUP(A8254,Tabulka3[[Číslo smlouvy   u pravidelné činnosti]:[Příjmení]],3,0))</f>
        <v/>
      </c>
      <c r="C8254" s="15" t="str">
        <f>IF(A8254="","",VLOOKUP(A8254,Tabulka3[[Číslo smlouvy   u pravidelné činnosti]:[Příjmení]],4,0))</f>
        <v/>
      </c>
      <c r="F8254" s="94"/>
      <c r="H8254" s="113"/>
      <c r="I8254" s="113"/>
      <c r="K8254" s="15"/>
      <c r="L8254" s="15"/>
      <c r="M8254" s="15">
        <f t="shared" si="384"/>
        <v>1</v>
      </c>
      <c r="N8254" s="15" t="str">
        <f t="shared" si="385"/>
        <v>-</v>
      </c>
      <c r="O8254" s="150">
        <f t="shared" si="386"/>
        <v>0</v>
      </c>
      <c r="P8254" s="15" t="str">
        <f>IF(COUNTIF('Personálie dobrovolníků '!U:X,N8254)&gt;0,"ANO","")</f>
        <v/>
      </c>
      <c r="Q8254" s="15"/>
    </row>
    <row r="8255" spans="2:17" s="25" customFormat="1" x14ac:dyDescent="0.3">
      <c r="B8255" s="15" t="str">
        <f>IF(A8255="","",VLOOKUP(A8255,Tabulka3[[Číslo smlouvy   u pravidelné činnosti]:[Příjmení]],3,0))</f>
        <v/>
      </c>
      <c r="C8255" s="15" t="str">
        <f>IF(A8255="","",VLOOKUP(A8255,Tabulka3[[Číslo smlouvy   u pravidelné činnosti]:[Příjmení]],4,0))</f>
        <v/>
      </c>
      <c r="F8255" s="94"/>
      <c r="H8255" s="113"/>
      <c r="I8255" s="113"/>
      <c r="K8255" s="15"/>
      <c r="L8255" s="15"/>
      <c r="M8255" s="15">
        <f t="shared" si="384"/>
        <v>1</v>
      </c>
      <c r="N8255" s="15" t="str">
        <f t="shared" si="385"/>
        <v>-</v>
      </c>
      <c r="O8255" s="150">
        <f t="shared" si="386"/>
        <v>0</v>
      </c>
      <c r="P8255" s="15" t="str">
        <f>IF(COUNTIF('Personálie dobrovolníků '!U:X,N8255)&gt;0,"ANO","")</f>
        <v/>
      </c>
      <c r="Q8255" s="15"/>
    </row>
    <row r="8256" spans="2:17" s="25" customFormat="1" x14ac:dyDescent="0.3">
      <c r="B8256" s="15" t="str">
        <f>IF(A8256="","",VLOOKUP(A8256,Tabulka3[[Číslo smlouvy   u pravidelné činnosti]:[Příjmení]],3,0))</f>
        <v/>
      </c>
      <c r="C8256" s="15" t="str">
        <f>IF(A8256="","",VLOOKUP(A8256,Tabulka3[[Číslo smlouvy   u pravidelné činnosti]:[Příjmení]],4,0))</f>
        <v/>
      </c>
      <c r="F8256" s="94"/>
      <c r="H8256" s="113"/>
      <c r="I8256" s="113"/>
      <c r="K8256" s="15"/>
      <c r="L8256" s="15"/>
      <c r="M8256" s="15">
        <f t="shared" si="384"/>
        <v>1</v>
      </c>
      <c r="N8256" s="15" t="str">
        <f t="shared" si="385"/>
        <v>-</v>
      </c>
      <c r="O8256" s="150">
        <f t="shared" si="386"/>
        <v>0</v>
      </c>
      <c r="P8256" s="15" t="str">
        <f>IF(COUNTIF('Personálie dobrovolníků '!U:X,N8256)&gt;0,"ANO","")</f>
        <v/>
      </c>
      <c r="Q8256" s="15"/>
    </row>
    <row r="8257" spans="2:17" s="25" customFormat="1" x14ac:dyDescent="0.3">
      <c r="B8257" s="15" t="str">
        <f>IF(A8257="","",VLOOKUP(A8257,Tabulka3[[Číslo smlouvy   u pravidelné činnosti]:[Příjmení]],3,0))</f>
        <v/>
      </c>
      <c r="C8257" s="15" t="str">
        <f>IF(A8257="","",VLOOKUP(A8257,Tabulka3[[Číslo smlouvy   u pravidelné činnosti]:[Příjmení]],4,0))</f>
        <v/>
      </c>
      <c r="F8257" s="94"/>
      <c r="H8257" s="113"/>
      <c r="I8257" s="113"/>
      <c r="K8257" s="15"/>
      <c r="L8257" s="15"/>
      <c r="M8257" s="15">
        <f t="shared" si="384"/>
        <v>1</v>
      </c>
      <c r="N8257" s="15" t="str">
        <f t="shared" si="385"/>
        <v>-</v>
      </c>
      <c r="O8257" s="150">
        <f t="shared" si="386"/>
        <v>0</v>
      </c>
      <c r="P8257" s="15" t="str">
        <f>IF(COUNTIF('Personálie dobrovolníků '!U:X,N8257)&gt;0,"ANO","")</f>
        <v/>
      </c>
      <c r="Q8257" s="15"/>
    </row>
    <row r="8258" spans="2:17" s="25" customFormat="1" x14ac:dyDescent="0.3">
      <c r="B8258" s="15" t="str">
        <f>IF(A8258="","",VLOOKUP(A8258,Tabulka3[[Číslo smlouvy   u pravidelné činnosti]:[Příjmení]],3,0))</f>
        <v/>
      </c>
      <c r="C8258" s="15" t="str">
        <f>IF(A8258="","",VLOOKUP(A8258,Tabulka3[[Číslo smlouvy   u pravidelné činnosti]:[Příjmení]],4,0))</f>
        <v/>
      </c>
      <c r="F8258" s="94"/>
      <c r="H8258" s="113"/>
      <c r="I8258" s="113"/>
      <c r="K8258" s="15"/>
      <c r="L8258" s="15"/>
      <c r="M8258" s="15">
        <f t="shared" si="384"/>
        <v>1</v>
      </c>
      <c r="N8258" s="15" t="str">
        <f t="shared" si="385"/>
        <v>-</v>
      </c>
      <c r="O8258" s="150">
        <f t="shared" si="386"/>
        <v>0</v>
      </c>
      <c r="P8258" s="15" t="str">
        <f>IF(COUNTIF('Personálie dobrovolníků '!U:X,N8258)&gt;0,"ANO","")</f>
        <v/>
      </c>
      <c r="Q8258" s="15"/>
    </row>
    <row r="8259" spans="2:17" s="25" customFormat="1" x14ac:dyDescent="0.3">
      <c r="B8259" s="15" t="str">
        <f>IF(A8259="","",VLOOKUP(A8259,Tabulka3[[Číslo smlouvy   u pravidelné činnosti]:[Příjmení]],3,0))</f>
        <v/>
      </c>
      <c r="C8259" s="15" t="str">
        <f>IF(A8259="","",VLOOKUP(A8259,Tabulka3[[Číslo smlouvy   u pravidelné činnosti]:[Příjmení]],4,0))</f>
        <v/>
      </c>
      <c r="F8259" s="94"/>
      <c r="H8259" s="113"/>
      <c r="I8259" s="113"/>
      <c r="K8259" s="15"/>
      <c r="L8259" s="15"/>
      <c r="M8259" s="15">
        <f t="shared" si="384"/>
        <v>1</v>
      </c>
      <c r="N8259" s="15" t="str">
        <f t="shared" si="385"/>
        <v>-</v>
      </c>
      <c r="O8259" s="150">
        <f t="shared" si="386"/>
        <v>0</v>
      </c>
      <c r="P8259" s="15" t="str">
        <f>IF(COUNTIF('Personálie dobrovolníků '!U:X,N8259)&gt;0,"ANO","")</f>
        <v/>
      </c>
      <c r="Q8259" s="15"/>
    </row>
    <row r="8260" spans="2:17" s="25" customFormat="1" x14ac:dyDescent="0.3">
      <c r="B8260" s="15" t="str">
        <f>IF(A8260="","",VLOOKUP(A8260,Tabulka3[[Číslo smlouvy   u pravidelné činnosti]:[Příjmení]],3,0))</f>
        <v/>
      </c>
      <c r="C8260" s="15" t="str">
        <f>IF(A8260="","",VLOOKUP(A8260,Tabulka3[[Číslo smlouvy   u pravidelné činnosti]:[Příjmení]],4,0))</f>
        <v/>
      </c>
      <c r="F8260" s="94"/>
      <c r="H8260" s="113"/>
      <c r="I8260" s="113"/>
      <c r="K8260" s="15"/>
      <c r="L8260" s="15"/>
      <c r="M8260" s="15">
        <f t="shared" ref="M8260:M8323" si="387">IF(OR(
   AND($H8260=$K$12, $I8260=$L$4),
   AND($H8260=$K$12, $I8260=$L$5),
   AND($H8260=$K$12, $I8260=$L$6),
   AND($H8260=$K$12, $I8260=$L$7),
   AND($H8260=$K$11, $I8260=$L$4),
   AND($H8260=$K$11, $I8260=$L$5),
   AND($H8260=$K$11, $I8260=$L$6),
   AND($H8260=$K$11, $I8260=$L$7),
   AND($H8260=$K$5, $I8260=$L$5),
   AND($H8260=$K$6, $I8260=$L$4),
   AND($H8260=$K$6, $I8260=$L$5),
   AND($H8260=$K$6, $I8260=$L$7),
   AND($H8260=$K$4, $I8260=$L$6),
), 0, 1)</f>
        <v>1</v>
      </c>
      <c r="N8260" s="15" t="str">
        <f t="shared" ref="N8260:N8323" si="388">A8260 &amp; "-" &amp; J8260</f>
        <v>-</v>
      </c>
      <c r="O8260" s="150">
        <f t="shared" ref="O8260:O8323" si="389">IF(AND(M8260&lt;&gt;0, P8260="ANO"), 1, 0)</f>
        <v>0</v>
      </c>
      <c r="P8260" s="15" t="str">
        <f>IF(COUNTIF('Personálie dobrovolníků '!U:X,N8260)&gt;0,"ANO","")</f>
        <v/>
      </c>
      <c r="Q8260" s="15"/>
    </row>
    <row r="8261" spans="2:17" s="25" customFormat="1" x14ac:dyDescent="0.3">
      <c r="B8261" s="15" t="str">
        <f>IF(A8261="","",VLOOKUP(A8261,Tabulka3[[Číslo smlouvy   u pravidelné činnosti]:[Příjmení]],3,0))</f>
        <v/>
      </c>
      <c r="C8261" s="15" t="str">
        <f>IF(A8261="","",VLOOKUP(A8261,Tabulka3[[Číslo smlouvy   u pravidelné činnosti]:[Příjmení]],4,0))</f>
        <v/>
      </c>
      <c r="F8261" s="94"/>
      <c r="H8261" s="113"/>
      <c r="I8261" s="113"/>
      <c r="K8261" s="15"/>
      <c r="L8261" s="15"/>
      <c r="M8261" s="15">
        <f t="shared" si="387"/>
        <v>1</v>
      </c>
      <c r="N8261" s="15" t="str">
        <f t="shared" si="388"/>
        <v>-</v>
      </c>
      <c r="O8261" s="150">
        <f t="shared" si="389"/>
        <v>0</v>
      </c>
      <c r="P8261" s="15" t="str">
        <f>IF(COUNTIF('Personálie dobrovolníků '!U:X,N8261)&gt;0,"ANO","")</f>
        <v/>
      </c>
      <c r="Q8261" s="15"/>
    </row>
    <row r="8262" spans="2:17" s="25" customFormat="1" x14ac:dyDescent="0.3">
      <c r="B8262" s="15" t="str">
        <f>IF(A8262="","",VLOOKUP(A8262,Tabulka3[[Číslo smlouvy   u pravidelné činnosti]:[Příjmení]],3,0))</f>
        <v/>
      </c>
      <c r="C8262" s="15" t="str">
        <f>IF(A8262="","",VLOOKUP(A8262,Tabulka3[[Číslo smlouvy   u pravidelné činnosti]:[Příjmení]],4,0))</f>
        <v/>
      </c>
      <c r="F8262" s="94"/>
      <c r="H8262" s="113"/>
      <c r="I8262" s="113"/>
      <c r="K8262" s="15"/>
      <c r="L8262" s="15"/>
      <c r="M8262" s="15">
        <f t="shared" si="387"/>
        <v>1</v>
      </c>
      <c r="N8262" s="15" t="str">
        <f t="shared" si="388"/>
        <v>-</v>
      </c>
      <c r="O8262" s="150">
        <f t="shared" si="389"/>
        <v>0</v>
      </c>
      <c r="P8262" s="15" t="str">
        <f>IF(COUNTIF('Personálie dobrovolníků '!U:X,N8262)&gt;0,"ANO","")</f>
        <v/>
      </c>
      <c r="Q8262" s="15"/>
    </row>
    <row r="8263" spans="2:17" s="25" customFormat="1" x14ac:dyDescent="0.3">
      <c r="B8263" s="15" t="str">
        <f>IF(A8263="","",VLOOKUP(A8263,Tabulka3[[Číslo smlouvy   u pravidelné činnosti]:[Příjmení]],3,0))</f>
        <v/>
      </c>
      <c r="C8263" s="15" t="str">
        <f>IF(A8263="","",VLOOKUP(A8263,Tabulka3[[Číslo smlouvy   u pravidelné činnosti]:[Příjmení]],4,0))</f>
        <v/>
      </c>
      <c r="F8263" s="94"/>
      <c r="H8263" s="113"/>
      <c r="I8263" s="113"/>
      <c r="K8263" s="15"/>
      <c r="L8263" s="15"/>
      <c r="M8263" s="15">
        <f t="shared" si="387"/>
        <v>1</v>
      </c>
      <c r="N8263" s="15" t="str">
        <f t="shared" si="388"/>
        <v>-</v>
      </c>
      <c r="O8263" s="150">
        <f t="shared" si="389"/>
        <v>0</v>
      </c>
      <c r="P8263" s="15" t="str">
        <f>IF(COUNTIF('Personálie dobrovolníků '!U:X,N8263)&gt;0,"ANO","")</f>
        <v/>
      </c>
      <c r="Q8263" s="15"/>
    </row>
    <row r="8264" spans="2:17" s="25" customFormat="1" x14ac:dyDescent="0.3">
      <c r="B8264" s="15" t="str">
        <f>IF(A8264="","",VLOOKUP(A8264,Tabulka3[[Číslo smlouvy   u pravidelné činnosti]:[Příjmení]],3,0))</f>
        <v/>
      </c>
      <c r="C8264" s="15" t="str">
        <f>IF(A8264="","",VLOOKUP(A8264,Tabulka3[[Číslo smlouvy   u pravidelné činnosti]:[Příjmení]],4,0))</f>
        <v/>
      </c>
      <c r="F8264" s="94"/>
      <c r="H8264" s="113"/>
      <c r="I8264" s="113"/>
      <c r="K8264" s="15"/>
      <c r="L8264" s="15"/>
      <c r="M8264" s="15">
        <f t="shared" si="387"/>
        <v>1</v>
      </c>
      <c r="N8264" s="15" t="str">
        <f t="shared" si="388"/>
        <v>-</v>
      </c>
      <c r="O8264" s="150">
        <f t="shared" si="389"/>
        <v>0</v>
      </c>
      <c r="P8264" s="15" t="str">
        <f>IF(COUNTIF('Personálie dobrovolníků '!U:X,N8264)&gt;0,"ANO","")</f>
        <v/>
      </c>
      <c r="Q8264" s="15"/>
    </row>
    <row r="8265" spans="2:17" s="25" customFormat="1" x14ac:dyDescent="0.3">
      <c r="B8265" s="15" t="str">
        <f>IF(A8265="","",VLOOKUP(A8265,Tabulka3[[Číslo smlouvy   u pravidelné činnosti]:[Příjmení]],3,0))</f>
        <v/>
      </c>
      <c r="C8265" s="15" t="str">
        <f>IF(A8265="","",VLOOKUP(A8265,Tabulka3[[Číslo smlouvy   u pravidelné činnosti]:[Příjmení]],4,0))</f>
        <v/>
      </c>
      <c r="F8265" s="94"/>
      <c r="H8265" s="113"/>
      <c r="I8265" s="113"/>
      <c r="K8265" s="15"/>
      <c r="L8265" s="15"/>
      <c r="M8265" s="15">
        <f t="shared" si="387"/>
        <v>1</v>
      </c>
      <c r="N8265" s="15" t="str">
        <f t="shared" si="388"/>
        <v>-</v>
      </c>
      <c r="O8265" s="150">
        <f t="shared" si="389"/>
        <v>0</v>
      </c>
      <c r="P8265" s="15" t="str">
        <f>IF(COUNTIF('Personálie dobrovolníků '!U:X,N8265)&gt;0,"ANO","")</f>
        <v/>
      </c>
      <c r="Q8265" s="15"/>
    </row>
    <row r="8266" spans="2:17" s="25" customFormat="1" x14ac:dyDescent="0.3">
      <c r="B8266" s="15" t="str">
        <f>IF(A8266="","",VLOOKUP(A8266,Tabulka3[[Číslo smlouvy   u pravidelné činnosti]:[Příjmení]],3,0))</f>
        <v/>
      </c>
      <c r="C8266" s="15" t="str">
        <f>IF(A8266="","",VLOOKUP(A8266,Tabulka3[[Číslo smlouvy   u pravidelné činnosti]:[Příjmení]],4,0))</f>
        <v/>
      </c>
      <c r="F8266" s="94"/>
      <c r="H8266" s="113"/>
      <c r="I8266" s="113"/>
      <c r="K8266" s="15"/>
      <c r="L8266" s="15"/>
      <c r="M8266" s="15">
        <f t="shared" si="387"/>
        <v>1</v>
      </c>
      <c r="N8266" s="15" t="str">
        <f t="shared" si="388"/>
        <v>-</v>
      </c>
      <c r="O8266" s="150">
        <f t="shared" si="389"/>
        <v>0</v>
      </c>
      <c r="P8266" s="15" t="str">
        <f>IF(COUNTIF('Personálie dobrovolníků '!U:X,N8266)&gt;0,"ANO","")</f>
        <v/>
      </c>
      <c r="Q8266" s="15"/>
    </row>
    <row r="8267" spans="2:17" s="25" customFormat="1" x14ac:dyDescent="0.3">
      <c r="B8267" s="15" t="str">
        <f>IF(A8267="","",VLOOKUP(A8267,Tabulka3[[Číslo smlouvy   u pravidelné činnosti]:[Příjmení]],3,0))</f>
        <v/>
      </c>
      <c r="C8267" s="15" t="str">
        <f>IF(A8267="","",VLOOKUP(A8267,Tabulka3[[Číslo smlouvy   u pravidelné činnosti]:[Příjmení]],4,0))</f>
        <v/>
      </c>
      <c r="F8267" s="94"/>
      <c r="H8267" s="113"/>
      <c r="I8267" s="113"/>
      <c r="K8267" s="15"/>
      <c r="L8267" s="15"/>
      <c r="M8267" s="15">
        <f t="shared" si="387"/>
        <v>1</v>
      </c>
      <c r="N8267" s="15" t="str">
        <f t="shared" si="388"/>
        <v>-</v>
      </c>
      <c r="O8267" s="150">
        <f t="shared" si="389"/>
        <v>0</v>
      </c>
      <c r="P8267" s="15" t="str">
        <f>IF(COUNTIF('Personálie dobrovolníků '!U:X,N8267)&gt;0,"ANO","")</f>
        <v/>
      </c>
      <c r="Q8267" s="15"/>
    </row>
    <row r="8268" spans="2:17" s="25" customFormat="1" x14ac:dyDescent="0.3">
      <c r="B8268" s="15" t="str">
        <f>IF(A8268="","",VLOOKUP(A8268,Tabulka3[[Číslo smlouvy   u pravidelné činnosti]:[Příjmení]],3,0))</f>
        <v/>
      </c>
      <c r="C8268" s="15" t="str">
        <f>IF(A8268="","",VLOOKUP(A8268,Tabulka3[[Číslo smlouvy   u pravidelné činnosti]:[Příjmení]],4,0))</f>
        <v/>
      </c>
      <c r="F8268" s="94"/>
      <c r="H8268" s="113"/>
      <c r="I8268" s="113"/>
      <c r="K8268" s="15"/>
      <c r="L8268" s="15"/>
      <c r="M8268" s="15">
        <f t="shared" si="387"/>
        <v>1</v>
      </c>
      <c r="N8268" s="15" t="str">
        <f t="shared" si="388"/>
        <v>-</v>
      </c>
      <c r="O8268" s="150">
        <f t="shared" si="389"/>
        <v>0</v>
      </c>
      <c r="P8268" s="15" t="str">
        <f>IF(COUNTIF('Personálie dobrovolníků '!U:X,N8268)&gt;0,"ANO","")</f>
        <v/>
      </c>
      <c r="Q8268" s="15"/>
    </row>
    <row r="8269" spans="2:17" s="25" customFormat="1" x14ac:dyDescent="0.3">
      <c r="B8269" s="15" t="str">
        <f>IF(A8269="","",VLOOKUP(A8269,Tabulka3[[Číslo smlouvy   u pravidelné činnosti]:[Příjmení]],3,0))</f>
        <v/>
      </c>
      <c r="C8269" s="15" t="str">
        <f>IF(A8269="","",VLOOKUP(A8269,Tabulka3[[Číslo smlouvy   u pravidelné činnosti]:[Příjmení]],4,0))</f>
        <v/>
      </c>
      <c r="F8269" s="94"/>
      <c r="H8269" s="113"/>
      <c r="I8269" s="113"/>
      <c r="K8269" s="15"/>
      <c r="L8269" s="15"/>
      <c r="M8269" s="15">
        <f t="shared" si="387"/>
        <v>1</v>
      </c>
      <c r="N8269" s="15" t="str">
        <f t="shared" si="388"/>
        <v>-</v>
      </c>
      <c r="O8269" s="150">
        <f t="shared" si="389"/>
        <v>0</v>
      </c>
      <c r="P8269" s="15" t="str">
        <f>IF(COUNTIF('Personálie dobrovolníků '!U:X,N8269)&gt;0,"ANO","")</f>
        <v/>
      </c>
      <c r="Q8269" s="15"/>
    </row>
    <row r="8270" spans="2:17" s="25" customFormat="1" x14ac:dyDescent="0.3">
      <c r="B8270" s="15" t="str">
        <f>IF(A8270="","",VLOOKUP(A8270,Tabulka3[[Číslo smlouvy   u pravidelné činnosti]:[Příjmení]],3,0))</f>
        <v/>
      </c>
      <c r="C8270" s="15" t="str">
        <f>IF(A8270="","",VLOOKUP(A8270,Tabulka3[[Číslo smlouvy   u pravidelné činnosti]:[Příjmení]],4,0))</f>
        <v/>
      </c>
      <c r="F8270" s="94"/>
      <c r="H8270" s="113"/>
      <c r="I8270" s="113"/>
      <c r="K8270" s="15"/>
      <c r="L8270" s="15"/>
      <c r="M8270" s="15">
        <f t="shared" si="387"/>
        <v>1</v>
      </c>
      <c r="N8270" s="15" t="str">
        <f t="shared" si="388"/>
        <v>-</v>
      </c>
      <c r="O8270" s="150">
        <f t="shared" si="389"/>
        <v>0</v>
      </c>
      <c r="P8270" s="15" t="str">
        <f>IF(COUNTIF('Personálie dobrovolníků '!U:X,N8270)&gt;0,"ANO","")</f>
        <v/>
      </c>
      <c r="Q8270" s="15"/>
    </row>
    <row r="8271" spans="2:17" s="25" customFormat="1" x14ac:dyDescent="0.3">
      <c r="B8271" s="15" t="str">
        <f>IF(A8271="","",VLOOKUP(A8271,Tabulka3[[Číslo smlouvy   u pravidelné činnosti]:[Příjmení]],3,0))</f>
        <v/>
      </c>
      <c r="C8271" s="15" t="str">
        <f>IF(A8271="","",VLOOKUP(A8271,Tabulka3[[Číslo smlouvy   u pravidelné činnosti]:[Příjmení]],4,0))</f>
        <v/>
      </c>
      <c r="F8271" s="94"/>
      <c r="H8271" s="113"/>
      <c r="I8271" s="113"/>
      <c r="K8271" s="15"/>
      <c r="L8271" s="15"/>
      <c r="M8271" s="15">
        <f t="shared" si="387"/>
        <v>1</v>
      </c>
      <c r="N8271" s="15" t="str">
        <f t="shared" si="388"/>
        <v>-</v>
      </c>
      <c r="O8271" s="150">
        <f t="shared" si="389"/>
        <v>0</v>
      </c>
      <c r="P8271" s="15" t="str">
        <f>IF(COUNTIF('Personálie dobrovolníků '!U:X,N8271)&gt;0,"ANO","")</f>
        <v/>
      </c>
      <c r="Q8271" s="15"/>
    </row>
    <row r="8272" spans="2:17" s="25" customFormat="1" x14ac:dyDescent="0.3">
      <c r="B8272" s="15" t="str">
        <f>IF(A8272="","",VLOOKUP(A8272,Tabulka3[[Číslo smlouvy   u pravidelné činnosti]:[Příjmení]],3,0))</f>
        <v/>
      </c>
      <c r="C8272" s="15" t="str">
        <f>IF(A8272="","",VLOOKUP(A8272,Tabulka3[[Číslo smlouvy   u pravidelné činnosti]:[Příjmení]],4,0))</f>
        <v/>
      </c>
      <c r="F8272" s="94"/>
      <c r="H8272" s="113"/>
      <c r="I8272" s="113"/>
      <c r="K8272" s="15"/>
      <c r="L8272" s="15"/>
      <c r="M8272" s="15">
        <f t="shared" si="387"/>
        <v>1</v>
      </c>
      <c r="N8272" s="15" t="str">
        <f t="shared" si="388"/>
        <v>-</v>
      </c>
      <c r="O8272" s="150">
        <f t="shared" si="389"/>
        <v>0</v>
      </c>
      <c r="P8272" s="15" t="str">
        <f>IF(COUNTIF('Personálie dobrovolníků '!U:X,N8272)&gt;0,"ANO","")</f>
        <v/>
      </c>
      <c r="Q8272" s="15"/>
    </row>
    <row r="8273" spans="2:17" s="25" customFormat="1" x14ac:dyDescent="0.3">
      <c r="B8273" s="15" t="str">
        <f>IF(A8273="","",VLOOKUP(A8273,Tabulka3[[Číslo smlouvy   u pravidelné činnosti]:[Příjmení]],3,0))</f>
        <v/>
      </c>
      <c r="C8273" s="15" t="str">
        <f>IF(A8273="","",VLOOKUP(A8273,Tabulka3[[Číslo smlouvy   u pravidelné činnosti]:[Příjmení]],4,0))</f>
        <v/>
      </c>
      <c r="F8273" s="94"/>
      <c r="H8273" s="113"/>
      <c r="I8273" s="113"/>
      <c r="K8273" s="15"/>
      <c r="L8273" s="15"/>
      <c r="M8273" s="15">
        <f t="shared" si="387"/>
        <v>1</v>
      </c>
      <c r="N8273" s="15" t="str">
        <f t="shared" si="388"/>
        <v>-</v>
      </c>
      <c r="O8273" s="150">
        <f t="shared" si="389"/>
        <v>0</v>
      </c>
      <c r="P8273" s="15" t="str">
        <f>IF(COUNTIF('Personálie dobrovolníků '!U:X,N8273)&gt;0,"ANO","")</f>
        <v/>
      </c>
      <c r="Q8273" s="15"/>
    </row>
    <row r="8274" spans="2:17" s="25" customFormat="1" x14ac:dyDescent="0.3">
      <c r="B8274" s="15" t="str">
        <f>IF(A8274="","",VLOOKUP(A8274,Tabulka3[[Číslo smlouvy   u pravidelné činnosti]:[Příjmení]],3,0))</f>
        <v/>
      </c>
      <c r="C8274" s="15" t="str">
        <f>IF(A8274="","",VLOOKUP(A8274,Tabulka3[[Číslo smlouvy   u pravidelné činnosti]:[Příjmení]],4,0))</f>
        <v/>
      </c>
      <c r="F8274" s="94"/>
      <c r="H8274" s="113"/>
      <c r="I8274" s="113"/>
      <c r="K8274" s="15"/>
      <c r="L8274" s="15"/>
      <c r="M8274" s="15">
        <f t="shared" si="387"/>
        <v>1</v>
      </c>
      <c r="N8274" s="15" t="str">
        <f t="shared" si="388"/>
        <v>-</v>
      </c>
      <c r="O8274" s="150">
        <f t="shared" si="389"/>
        <v>0</v>
      </c>
      <c r="P8274" s="15" t="str">
        <f>IF(COUNTIF('Personálie dobrovolníků '!U:X,N8274)&gt;0,"ANO","")</f>
        <v/>
      </c>
      <c r="Q8274" s="15"/>
    </row>
    <row r="8275" spans="2:17" s="25" customFormat="1" x14ac:dyDescent="0.3">
      <c r="B8275" s="15" t="str">
        <f>IF(A8275="","",VLOOKUP(A8275,Tabulka3[[Číslo smlouvy   u pravidelné činnosti]:[Příjmení]],3,0))</f>
        <v/>
      </c>
      <c r="C8275" s="15" t="str">
        <f>IF(A8275="","",VLOOKUP(A8275,Tabulka3[[Číslo smlouvy   u pravidelné činnosti]:[Příjmení]],4,0))</f>
        <v/>
      </c>
      <c r="F8275" s="94"/>
      <c r="H8275" s="113"/>
      <c r="I8275" s="113"/>
      <c r="K8275" s="15"/>
      <c r="L8275" s="15"/>
      <c r="M8275" s="15">
        <f t="shared" si="387"/>
        <v>1</v>
      </c>
      <c r="N8275" s="15" t="str">
        <f t="shared" si="388"/>
        <v>-</v>
      </c>
      <c r="O8275" s="150">
        <f t="shared" si="389"/>
        <v>0</v>
      </c>
      <c r="P8275" s="15" t="str">
        <f>IF(COUNTIF('Personálie dobrovolníků '!U:X,N8275)&gt;0,"ANO","")</f>
        <v/>
      </c>
      <c r="Q8275" s="15"/>
    </row>
    <row r="8276" spans="2:17" s="25" customFormat="1" x14ac:dyDescent="0.3">
      <c r="B8276" s="15" t="str">
        <f>IF(A8276="","",VLOOKUP(A8276,Tabulka3[[Číslo smlouvy   u pravidelné činnosti]:[Příjmení]],3,0))</f>
        <v/>
      </c>
      <c r="C8276" s="15" t="str">
        <f>IF(A8276="","",VLOOKUP(A8276,Tabulka3[[Číslo smlouvy   u pravidelné činnosti]:[Příjmení]],4,0))</f>
        <v/>
      </c>
      <c r="F8276" s="94"/>
      <c r="H8276" s="113"/>
      <c r="I8276" s="113"/>
      <c r="K8276" s="15"/>
      <c r="L8276" s="15"/>
      <c r="M8276" s="15">
        <f t="shared" si="387"/>
        <v>1</v>
      </c>
      <c r="N8276" s="15" t="str">
        <f t="shared" si="388"/>
        <v>-</v>
      </c>
      <c r="O8276" s="150">
        <f t="shared" si="389"/>
        <v>0</v>
      </c>
      <c r="P8276" s="15" t="str">
        <f>IF(COUNTIF('Personálie dobrovolníků '!U:X,N8276)&gt;0,"ANO","")</f>
        <v/>
      </c>
      <c r="Q8276" s="15"/>
    </row>
    <row r="8277" spans="2:17" s="25" customFormat="1" x14ac:dyDescent="0.3">
      <c r="B8277" s="15" t="str">
        <f>IF(A8277="","",VLOOKUP(A8277,Tabulka3[[Číslo smlouvy   u pravidelné činnosti]:[Příjmení]],3,0))</f>
        <v/>
      </c>
      <c r="C8277" s="15" t="str">
        <f>IF(A8277="","",VLOOKUP(A8277,Tabulka3[[Číslo smlouvy   u pravidelné činnosti]:[Příjmení]],4,0))</f>
        <v/>
      </c>
      <c r="F8277" s="94"/>
      <c r="H8277" s="113"/>
      <c r="I8277" s="113"/>
      <c r="K8277" s="15"/>
      <c r="L8277" s="15"/>
      <c r="M8277" s="15">
        <f t="shared" si="387"/>
        <v>1</v>
      </c>
      <c r="N8277" s="15" t="str">
        <f t="shared" si="388"/>
        <v>-</v>
      </c>
      <c r="O8277" s="150">
        <f t="shared" si="389"/>
        <v>0</v>
      </c>
      <c r="P8277" s="15" t="str">
        <f>IF(COUNTIF('Personálie dobrovolníků '!U:X,N8277)&gt;0,"ANO","")</f>
        <v/>
      </c>
      <c r="Q8277" s="15"/>
    </row>
    <row r="8278" spans="2:17" s="25" customFormat="1" x14ac:dyDescent="0.3">
      <c r="B8278" s="15" t="str">
        <f>IF(A8278="","",VLOOKUP(A8278,Tabulka3[[Číslo smlouvy   u pravidelné činnosti]:[Příjmení]],3,0))</f>
        <v/>
      </c>
      <c r="C8278" s="15" t="str">
        <f>IF(A8278="","",VLOOKUP(A8278,Tabulka3[[Číslo smlouvy   u pravidelné činnosti]:[Příjmení]],4,0))</f>
        <v/>
      </c>
      <c r="F8278" s="94"/>
      <c r="H8278" s="113"/>
      <c r="I8278" s="113"/>
      <c r="K8278" s="15"/>
      <c r="L8278" s="15"/>
      <c r="M8278" s="15">
        <f t="shared" si="387"/>
        <v>1</v>
      </c>
      <c r="N8278" s="15" t="str">
        <f t="shared" si="388"/>
        <v>-</v>
      </c>
      <c r="O8278" s="150">
        <f t="shared" si="389"/>
        <v>0</v>
      </c>
      <c r="P8278" s="15" t="str">
        <f>IF(COUNTIF('Personálie dobrovolníků '!U:X,N8278)&gt;0,"ANO","")</f>
        <v/>
      </c>
      <c r="Q8278" s="15"/>
    </row>
    <row r="8279" spans="2:17" s="25" customFormat="1" x14ac:dyDescent="0.3">
      <c r="B8279" s="15" t="str">
        <f>IF(A8279="","",VLOOKUP(A8279,Tabulka3[[Číslo smlouvy   u pravidelné činnosti]:[Příjmení]],3,0))</f>
        <v/>
      </c>
      <c r="C8279" s="15" t="str">
        <f>IF(A8279="","",VLOOKUP(A8279,Tabulka3[[Číslo smlouvy   u pravidelné činnosti]:[Příjmení]],4,0))</f>
        <v/>
      </c>
      <c r="F8279" s="94"/>
      <c r="H8279" s="113"/>
      <c r="I8279" s="113"/>
      <c r="K8279" s="15"/>
      <c r="L8279" s="15"/>
      <c r="M8279" s="15">
        <f t="shared" si="387"/>
        <v>1</v>
      </c>
      <c r="N8279" s="15" t="str">
        <f t="shared" si="388"/>
        <v>-</v>
      </c>
      <c r="O8279" s="150">
        <f t="shared" si="389"/>
        <v>0</v>
      </c>
      <c r="P8279" s="15" t="str">
        <f>IF(COUNTIF('Personálie dobrovolníků '!U:X,N8279)&gt;0,"ANO","")</f>
        <v/>
      </c>
      <c r="Q8279" s="15"/>
    </row>
    <row r="8280" spans="2:17" s="25" customFormat="1" x14ac:dyDescent="0.3">
      <c r="B8280" s="15" t="str">
        <f>IF(A8280="","",VLOOKUP(A8280,Tabulka3[[Číslo smlouvy   u pravidelné činnosti]:[Příjmení]],3,0))</f>
        <v/>
      </c>
      <c r="C8280" s="15" t="str">
        <f>IF(A8280="","",VLOOKUP(A8280,Tabulka3[[Číslo smlouvy   u pravidelné činnosti]:[Příjmení]],4,0))</f>
        <v/>
      </c>
      <c r="F8280" s="94"/>
      <c r="H8280" s="113"/>
      <c r="I8280" s="113"/>
      <c r="K8280" s="15"/>
      <c r="L8280" s="15"/>
      <c r="M8280" s="15">
        <f t="shared" si="387"/>
        <v>1</v>
      </c>
      <c r="N8280" s="15" t="str">
        <f t="shared" si="388"/>
        <v>-</v>
      </c>
      <c r="O8280" s="150">
        <f t="shared" si="389"/>
        <v>0</v>
      </c>
      <c r="P8280" s="15" t="str">
        <f>IF(COUNTIF('Personálie dobrovolníků '!U:X,N8280)&gt;0,"ANO","")</f>
        <v/>
      </c>
      <c r="Q8280" s="15"/>
    </row>
    <row r="8281" spans="2:17" s="25" customFormat="1" x14ac:dyDescent="0.3">
      <c r="B8281" s="15" t="str">
        <f>IF(A8281="","",VLOOKUP(A8281,Tabulka3[[Číslo smlouvy   u pravidelné činnosti]:[Příjmení]],3,0))</f>
        <v/>
      </c>
      <c r="C8281" s="15" t="str">
        <f>IF(A8281="","",VLOOKUP(A8281,Tabulka3[[Číslo smlouvy   u pravidelné činnosti]:[Příjmení]],4,0))</f>
        <v/>
      </c>
      <c r="F8281" s="94"/>
      <c r="H8281" s="113"/>
      <c r="I8281" s="113"/>
      <c r="K8281" s="15"/>
      <c r="L8281" s="15"/>
      <c r="M8281" s="15">
        <f t="shared" si="387"/>
        <v>1</v>
      </c>
      <c r="N8281" s="15" t="str">
        <f t="shared" si="388"/>
        <v>-</v>
      </c>
      <c r="O8281" s="150">
        <f t="shared" si="389"/>
        <v>0</v>
      </c>
      <c r="P8281" s="15" t="str">
        <f>IF(COUNTIF('Personálie dobrovolníků '!U:X,N8281)&gt;0,"ANO","")</f>
        <v/>
      </c>
      <c r="Q8281" s="15"/>
    </row>
    <row r="8282" spans="2:17" s="25" customFormat="1" x14ac:dyDescent="0.3">
      <c r="B8282" s="15" t="str">
        <f>IF(A8282="","",VLOOKUP(A8282,Tabulka3[[Číslo smlouvy   u pravidelné činnosti]:[Příjmení]],3,0))</f>
        <v/>
      </c>
      <c r="C8282" s="15" t="str">
        <f>IF(A8282="","",VLOOKUP(A8282,Tabulka3[[Číslo smlouvy   u pravidelné činnosti]:[Příjmení]],4,0))</f>
        <v/>
      </c>
      <c r="F8282" s="94"/>
      <c r="H8282" s="113"/>
      <c r="I8282" s="113"/>
      <c r="K8282" s="15"/>
      <c r="L8282" s="15"/>
      <c r="M8282" s="15">
        <f t="shared" si="387"/>
        <v>1</v>
      </c>
      <c r="N8282" s="15" t="str">
        <f t="shared" si="388"/>
        <v>-</v>
      </c>
      <c r="O8282" s="150">
        <f t="shared" si="389"/>
        <v>0</v>
      </c>
      <c r="P8282" s="15" t="str">
        <f>IF(COUNTIF('Personálie dobrovolníků '!U:X,N8282)&gt;0,"ANO","")</f>
        <v/>
      </c>
      <c r="Q8282" s="15"/>
    </row>
    <row r="8283" spans="2:17" s="25" customFormat="1" x14ac:dyDescent="0.3">
      <c r="B8283" s="15" t="str">
        <f>IF(A8283="","",VLOOKUP(A8283,Tabulka3[[Číslo smlouvy   u pravidelné činnosti]:[Příjmení]],3,0))</f>
        <v/>
      </c>
      <c r="C8283" s="15" t="str">
        <f>IF(A8283="","",VLOOKUP(A8283,Tabulka3[[Číslo smlouvy   u pravidelné činnosti]:[Příjmení]],4,0))</f>
        <v/>
      </c>
      <c r="F8283" s="94"/>
      <c r="H8283" s="113"/>
      <c r="I8283" s="113"/>
      <c r="K8283" s="15"/>
      <c r="L8283" s="15"/>
      <c r="M8283" s="15">
        <f t="shared" si="387"/>
        <v>1</v>
      </c>
      <c r="N8283" s="15" t="str">
        <f t="shared" si="388"/>
        <v>-</v>
      </c>
      <c r="O8283" s="150">
        <f t="shared" si="389"/>
        <v>0</v>
      </c>
      <c r="P8283" s="15" t="str">
        <f>IF(COUNTIF('Personálie dobrovolníků '!U:X,N8283)&gt;0,"ANO","")</f>
        <v/>
      </c>
      <c r="Q8283" s="15"/>
    </row>
    <row r="8284" spans="2:17" s="25" customFormat="1" x14ac:dyDescent="0.3">
      <c r="B8284" s="15" t="str">
        <f>IF(A8284="","",VLOOKUP(A8284,Tabulka3[[Číslo smlouvy   u pravidelné činnosti]:[Příjmení]],3,0))</f>
        <v/>
      </c>
      <c r="C8284" s="15" t="str">
        <f>IF(A8284="","",VLOOKUP(A8284,Tabulka3[[Číslo smlouvy   u pravidelné činnosti]:[Příjmení]],4,0))</f>
        <v/>
      </c>
      <c r="F8284" s="94"/>
      <c r="H8284" s="113"/>
      <c r="I8284" s="113"/>
      <c r="K8284" s="15"/>
      <c r="L8284" s="15"/>
      <c r="M8284" s="15">
        <f t="shared" si="387"/>
        <v>1</v>
      </c>
      <c r="N8284" s="15" t="str">
        <f t="shared" si="388"/>
        <v>-</v>
      </c>
      <c r="O8284" s="150">
        <f t="shared" si="389"/>
        <v>0</v>
      </c>
      <c r="P8284" s="15" t="str">
        <f>IF(COUNTIF('Personálie dobrovolníků '!U:X,N8284)&gt;0,"ANO","")</f>
        <v/>
      </c>
      <c r="Q8284" s="15"/>
    </row>
    <row r="8285" spans="2:17" s="25" customFormat="1" x14ac:dyDescent="0.3">
      <c r="B8285" s="15" t="str">
        <f>IF(A8285="","",VLOOKUP(A8285,Tabulka3[[Číslo smlouvy   u pravidelné činnosti]:[Příjmení]],3,0))</f>
        <v/>
      </c>
      <c r="C8285" s="15" t="str">
        <f>IF(A8285="","",VLOOKUP(A8285,Tabulka3[[Číslo smlouvy   u pravidelné činnosti]:[Příjmení]],4,0))</f>
        <v/>
      </c>
      <c r="F8285" s="94"/>
      <c r="H8285" s="113"/>
      <c r="I8285" s="113"/>
      <c r="K8285" s="15"/>
      <c r="L8285" s="15"/>
      <c r="M8285" s="15">
        <f t="shared" si="387"/>
        <v>1</v>
      </c>
      <c r="N8285" s="15" t="str">
        <f t="shared" si="388"/>
        <v>-</v>
      </c>
      <c r="O8285" s="150">
        <f t="shared" si="389"/>
        <v>0</v>
      </c>
      <c r="P8285" s="15" t="str">
        <f>IF(COUNTIF('Personálie dobrovolníků '!U:X,N8285)&gt;0,"ANO","")</f>
        <v/>
      </c>
      <c r="Q8285" s="15"/>
    </row>
    <row r="8286" spans="2:17" s="25" customFormat="1" x14ac:dyDescent="0.3">
      <c r="B8286" s="15" t="str">
        <f>IF(A8286="","",VLOOKUP(A8286,Tabulka3[[Číslo smlouvy   u pravidelné činnosti]:[Příjmení]],3,0))</f>
        <v/>
      </c>
      <c r="C8286" s="15" t="str">
        <f>IF(A8286="","",VLOOKUP(A8286,Tabulka3[[Číslo smlouvy   u pravidelné činnosti]:[Příjmení]],4,0))</f>
        <v/>
      </c>
      <c r="F8286" s="94"/>
      <c r="H8286" s="113"/>
      <c r="I8286" s="113"/>
      <c r="K8286" s="15"/>
      <c r="L8286" s="15"/>
      <c r="M8286" s="15">
        <f t="shared" si="387"/>
        <v>1</v>
      </c>
      <c r="N8286" s="15" t="str">
        <f t="shared" si="388"/>
        <v>-</v>
      </c>
      <c r="O8286" s="150">
        <f t="shared" si="389"/>
        <v>0</v>
      </c>
      <c r="P8286" s="15" t="str">
        <f>IF(COUNTIF('Personálie dobrovolníků '!U:X,N8286)&gt;0,"ANO","")</f>
        <v/>
      </c>
      <c r="Q8286" s="15"/>
    </row>
    <row r="8287" spans="2:17" s="25" customFormat="1" x14ac:dyDescent="0.3">
      <c r="B8287" s="15" t="str">
        <f>IF(A8287="","",VLOOKUP(A8287,Tabulka3[[Číslo smlouvy   u pravidelné činnosti]:[Příjmení]],3,0))</f>
        <v/>
      </c>
      <c r="C8287" s="15" t="str">
        <f>IF(A8287="","",VLOOKUP(A8287,Tabulka3[[Číslo smlouvy   u pravidelné činnosti]:[Příjmení]],4,0))</f>
        <v/>
      </c>
      <c r="F8287" s="94"/>
      <c r="H8287" s="113"/>
      <c r="I8287" s="113"/>
      <c r="K8287" s="15"/>
      <c r="L8287" s="15"/>
      <c r="M8287" s="15">
        <f t="shared" si="387"/>
        <v>1</v>
      </c>
      <c r="N8287" s="15" t="str">
        <f t="shared" si="388"/>
        <v>-</v>
      </c>
      <c r="O8287" s="150">
        <f t="shared" si="389"/>
        <v>0</v>
      </c>
      <c r="P8287" s="15" t="str">
        <f>IF(COUNTIF('Personálie dobrovolníků '!U:X,N8287)&gt;0,"ANO","")</f>
        <v/>
      </c>
      <c r="Q8287" s="15"/>
    </row>
    <row r="8288" spans="2:17" s="25" customFormat="1" x14ac:dyDescent="0.3">
      <c r="B8288" s="15" t="str">
        <f>IF(A8288="","",VLOOKUP(A8288,Tabulka3[[Číslo smlouvy   u pravidelné činnosti]:[Příjmení]],3,0))</f>
        <v/>
      </c>
      <c r="C8288" s="15" t="str">
        <f>IF(A8288="","",VLOOKUP(A8288,Tabulka3[[Číslo smlouvy   u pravidelné činnosti]:[Příjmení]],4,0))</f>
        <v/>
      </c>
      <c r="F8288" s="94"/>
      <c r="H8288" s="113"/>
      <c r="I8288" s="113"/>
      <c r="K8288" s="15"/>
      <c r="L8288" s="15"/>
      <c r="M8288" s="15">
        <f t="shared" si="387"/>
        <v>1</v>
      </c>
      <c r="N8288" s="15" t="str">
        <f t="shared" si="388"/>
        <v>-</v>
      </c>
      <c r="O8288" s="150">
        <f t="shared" si="389"/>
        <v>0</v>
      </c>
      <c r="P8288" s="15" t="str">
        <f>IF(COUNTIF('Personálie dobrovolníků '!U:X,N8288)&gt;0,"ANO","")</f>
        <v/>
      </c>
      <c r="Q8288" s="15"/>
    </row>
    <row r="8289" spans="2:17" s="25" customFormat="1" x14ac:dyDescent="0.3">
      <c r="B8289" s="15" t="str">
        <f>IF(A8289="","",VLOOKUP(A8289,Tabulka3[[Číslo smlouvy   u pravidelné činnosti]:[Příjmení]],3,0))</f>
        <v/>
      </c>
      <c r="C8289" s="15" t="str">
        <f>IF(A8289="","",VLOOKUP(A8289,Tabulka3[[Číslo smlouvy   u pravidelné činnosti]:[Příjmení]],4,0))</f>
        <v/>
      </c>
      <c r="F8289" s="94"/>
      <c r="H8289" s="113"/>
      <c r="I8289" s="113"/>
      <c r="K8289" s="15"/>
      <c r="L8289" s="15"/>
      <c r="M8289" s="15">
        <f t="shared" si="387"/>
        <v>1</v>
      </c>
      <c r="N8289" s="15" t="str">
        <f t="shared" si="388"/>
        <v>-</v>
      </c>
      <c r="O8289" s="150">
        <f t="shared" si="389"/>
        <v>0</v>
      </c>
      <c r="P8289" s="15" t="str">
        <f>IF(COUNTIF('Personálie dobrovolníků '!U:X,N8289)&gt;0,"ANO","")</f>
        <v/>
      </c>
      <c r="Q8289" s="15"/>
    </row>
    <row r="8290" spans="2:17" s="25" customFormat="1" x14ac:dyDescent="0.3">
      <c r="B8290" s="15" t="str">
        <f>IF(A8290="","",VLOOKUP(A8290,Tabulka3[[Číslo smlouvy   u pravidelné činnosti]:[Příjmení]],3,0))</f>
        <v/>
      </c>
      <c r="C8290" s="15" t="str">
        <f>IF(A8290="","",VLOOKUP(A8290,Tabulka3[[Číslo smlouvy   u pravidelné činnosti]:[Příjmení]],4,0))</f>
        <v/>
      </c>
      <c r="F8290" s="94"/>
      <c r="H8290" s="113"/>
      <c r="I8290" s="113"/>
      <c r="K8290" s="15"/>
      <c r="L8290" s="15"/>
      <c r="M8290" s="15">
        <f t="shared" si="387"/>
        <v>1</v>
      </c>
      <c r="N8290" s="15" t="str">
        <f t="shared" si="388"/>
        <v>-</v>
      </c>
      <c r="O8290" s="150">
        <f t="shared" si="389"/>
        <v>0</v>
      </c>
      <c r="P8290" s="15" t="str">
        <f>IF(COUNTIF('Personálie dobrovolníků '!U:X,N8290)&gt;0,"ANO","")</f>
        <v/>
      </c>
      <c r="Q8290" s="15"/>
    </row>
    <row r="8291" spans="2:17" s="25" customFormat="1" x14ac:dyDescent="0.3">
      <c r="B8291" s="15" t="str">
        <f>IF(A8291="","",VLOOKUP(A8291,Tabulka3[[Číslo smlouvy   u pravidelné činnosti]:[Příjmení]],3,0))</f>
        <v/>
      </c>
      <c r="C8291" s="15" t="str">
        <f>IF(A8291="","",VLOOKUP(A8291,Tabulka3[[Číslo smlouvy   u pravidelné činnosti]:[Příjmení]],4,0))</f>
        <v/>
      </c>
      <c r="F8291" s="94"/>
      <c r="H8291" s="113"/>
      <c r="I8291" s="113"/>
      <c r="K8291" s="15"/>
      <c r="L8291" s="15"/>
      <c r="M8291" s="15">
        <f t="shared" si="387"/>
        <v>1</v>
      </c>
      <c r="N8291" s="15" t="str">
        <f t="shared" si="388"/>
        <v>-</v>
      </c>
      <c r="O8291" s="150">
        <f t="shared" si="389"/>
        <v>0</v>
      </c>
      <c r="P8291" s="15" t="str">
        <f>IF(COUNTIF('Personálie dobrovolníků '!U:X,N8291)&gt;0,"ANO","")</f>
        <v/>
      </c>
      <c r="Q8291" s="15"/>
    </row>
    <row r="8292" spans="2:17" s="25" customFormat="1" x14ac:dyDescent="0.3">
      <c r="B8292" s="15" t="str">
        <f>IF(A8292="","",VLOOKUP(A8292,Tabulka3[[Číslo smlouvy   u pravidelné činnosti]:[Příjmení]],3,0))</f>
        <v/>
      </c>
      <c r="C8292" s="15" t="str">
        <f>IF(A8292="","",VLOOKUP(A8292,Tabulka3[[Číslo smlouvy   u pravidelné činnosti]:[Příjmení]],4,0))</f>
        <v/>
      </c>
      <c r="F8292" s="94"/>
      <c r="H8292" s="113"/>
      <c r="I8292" s="113"/>
      <c r="K8292" s="15"/>
      <c r="L8292" s="15"/>
      <c r="M8292" s="15">
        <f t="shared" si="387"/>
        <v>1</v>
      </c>
      <c r="N8292" s="15" t="str">
        <f t="shared" si="388"/>
        <v>-</v>
      </c>
      <c r="O8292" s="150">
        <f t="shared" si="389"/>
        <v>0</v>
      </c>
      <c r="P8292" s="15" t="str">
        <f>IF(COUNTIF('Personálie dobrovolníků '!U:X,N8292)&gt;0,"ANO","")</f>
        <v/>
      </c>
      <c r="Q8292" s="15"/>
    </row>
    <row r="8293" spans="2:17" s="25" customFormat="1" x14ac:dyDescent="0.3">
      <c r="B8293" s="15" t="str">
        <f>IF(A8293="","",VLOOKUP(A8293,Tabulka3[[Číslo smlouvy   u pravidelné činnosti]:[Příjmení]],3,0))</f>
        <v/>
      </c>
      <c r="C8293" s="15" t="str">
        <f>IF(A8293="","",VLOOKUP(A8293,Tabulka3[[Číslo smlouvy   u pravidelné činnosti]:[Příjmení]],4,0))</f>
        <v/>
      </c>
      <c r="F8293" s="94"/>
      <c r="H8293" s="113"/>
      <c r="I8293" s="113"/>
      <c r="K8293" s="15"/>
      <c r="L8293" s="15"/>
      <c r="M8293" s="15">
        <f t="shared" si="387"/>
        <v>1</v>
      </c>
      <c r="N8293" s="15" t="str">
        <f t="shared" si="388"/>
        <v>-</v>
      </c>
      <c r="O8293" s="150">
        <f t="shared" si="389"/>
        <v>0</v>
      </c>
      <c r="P8293" s="15" t="str">
        <f>IF(COUNTIF('Personálie dobrovolníků '!U:X,N8293)&gt;0,"ANO","")</f>
        <v/>
      </c>
      <c r="Q8293" s="15"/>
    </row>
    <row r="8294" spans="2:17" s="25" customFormat="1" x14ac:dyDescent="0.3">
      <c r="B8294" s="15" t="str">
        <f>IF(A8294="","",VLOOKUP(A8294,Tabulka3[[Číslo smlouvy   u pravidelné činnosti]:[Příjmení]],3,0))</f>
        <v/>
      </c>
      <c r="C8294" s="15" t="str">
        <f>IF(A8294="","",VLOOKUP(A8294,Tabulka3[[Číslo smlouvy   u pravidelné činnosti]:[Příjmení]],4,0))</f>
        <v/>
      </c>
      <c r="F8294" s="94"/>
      <c r="H8294" s="113"/>
      <c r="I8294" s="113"/>
      <c r="K8294" s="15"/>
      <c r="L8294" s="15"/>
      <c r="M8294" s="15">
        <f t="shared" si="387"/>
        <v>1</v>
      </c>
      <c r="N8294" s="15" t="str">
        <f t="shared" si="388"/>
        <v>-</v>
      </c>
      <c r="O8294" s="150">
        <f t="shared" si="389"/>
        <v>0</v>
      </c>
      <c r="P8294" s="15" t="str">
        <f>IF(COUNTIF('Personálie dobrovolníků '!U:X,N8294)&gt;0,"ANO","")</f>
        <v/>
      </c>
      <c r="Q8294" s="15"/>
    </row>
    <row r="8295" spans="2:17" s="25" customFormat="1" x14ac:dyDescent="0.3">
      <c r="B8295" s="15" t="str">
        <f>IF(A8295="","",VLOOKUP(A8295,Tabulka3[[Číslo smlouvy   u pravidelné činnosti]:[Příjmení]],3,0))</f>
        <v/>
      </c>
      <c r="C8295" s="15" t="str">
        <f>IF(A8295="","",VLOOKUP(A8295,Tabulka3[[Číslo smlouvy   u pravidelné činnosti]:[Příjmení]],4,0))</f>
        <v/>
      </c>
      <c r="F8295" s="94"/>
      <c r="H8295" s="113"/>
      <c r="I8295" s="113"/>
      <c r="K8295" s="15"/>
      <c r="L8295" s="15"/>
      <c r="M8295" s="15">
        <f t="shared" si="387"/>
        <v>1</v>
      </c>
      <c r="N8295" s="15" t="str">
        <f t="shared" si="388"/>
        <v>-</v>
      </c>
      <c r="O8295" s="150">
        <f t="shared" si="389"/>
        <v>0</v>
      </c>
      <c r="P8295" s="15" t="str">
        <f>IF(COUNTIF('Personálie dobrovolníků '!U:X,N8295)&gt;0,"ANO","")</f>
        <v/>
      </c>
      <c r="Q8295" s="15"/>
    </row>
    <row r="8296" spans="2:17" s="25" customFormat="1" x14ac:dyDescent="0.3">
      <c r="B8296" s="15" t="str">
        <f>IF(A8296="","",VLOOKUP(A8296,Tabulka3[[Číslo smlouvy   u pravidelné činnosti]:[Příjmení]],3,0))</f>
        <v/>
      </c>
      <c r="C8296" s="15" t="str">
        <f>IF(A8296="","",VLOOKUP(A8296,Tabulka3[[Číslo smlouvy   u pravidelné činnosti]:[Příjmení]],4,0))</f>
        <v/>
      </c>
      <c r="F8296" s="94"/>
      <c r="H8296" s="113"/>
      <c r="I8296" s="113"/>
      <c r="K8296" s="15"/>
      <c r="L8296" s="15"/>
      <c r="M8296" s="15">
        <f t="shared" si="387"/>
        <v>1</v>
      </c>
      <c r="N8296" s="15" t="str">
        <f t="shared" si="388"/>
        <v>-</v>
      </c>
      <c r="O8296" s="150">
        <f t="shared" si="389"/>
        <v>0</v>
      </c>
      <c r="P8296" s="15" t="str">
        <f>IF(COUNTIF('Personálie dobrovolníků '!U:X,N8296)&gt;0,"ANO","")</f>
        <v/>
      </c>
      <c r="Q8296" s="15"/>
    </row>
    <row r="8297" spans="2:17" s="25" customFormat="1" x14ac:dyDescent="0.3">
      <c r="B8297" s="15" t="str">
        <f>IF(A8297="","",VLOOKUP(A8297,Tabulka3[[Číslo smlouvy   u pravidelné činnosti]:[Příjmení]],3,0))</f>
        <v/>
      </c>
      <c r="C8297" s="15" t="str">
        <f>IF(A8297="","",VLOOKUP(A8297,Tabulka3[[Číslo smlouvy   u pravidelné činnosti]:[Příjmení]],4,0))</f>
        <v/>
      </c>
      <c r="F8297" s="94"/>
      <c r="H8297" s="113"/>
      <c r="I8297" s="113"/>
      <c r="K8297" s="15"/>
      <c r="L8297" s="15"/>
      <c r="M8297" s="15">
        <f t="shared" si="387"/>
        <v>1</v>
      </c>
      <c r="N8297" s="15" t="str">
        <f t="shared" si="388"/>
        <v>-</v>
      </c>
      <c r="O8297" s="150">
        <f t="shared" si="389"/>
        <v>0</v>
      </c>
      <c r="P8297" s="15" t="str">
        <f>IF(COUNTIF('Personálie dobrovolníků '!U:X,N8297)&gt;0,"ANO","")</f>
        <v/>
      </c>
      <c r="Q8297" s="15"/>
    </row>
    <row r="8298" spans="2:17" s="25" customFormat="1" x14ac:dyDescent="0.3">
      <c r="B8298" s="15" t="str">
        <f>IF(A8298="","",VLOOKUP(A8298,Tabulka3[[Číslo smlouvy   u pravidelné činnosti]:[Příjmení]],3,0))</f>
        <v/>
      </c>
      <c r="C8298" s="15" t="str">
        <f>IF(A8298="","",VLOOKUP(A8298,Tabulka3[[Číslo smlouvy   u pravidelné činnosti]:[Příjmení]],4,0))</f>
        <v/>
      </c>
      <c r="F8298" s="94"/>
      <c r="H8298" s="113"/>
      <c r="I8298" s="113"/>
      <c r="K8298" s="15"/>
      <c r="L8298" s="15"/>
      <c r="M8298" s="15">
        <f t="shared" si="387"/>
        <v>1</v>
      </c>
      <c r="N8298" s="15" t="str">
        <f t="shared" si="388"/>
        <v>-</v>
      </c>
      <c r="O8298" s="150">
        <f t="shared" si="389"/>
        <v>0</v>
      </c>
      <c r="P8298" s="15" t="str">
        <f>IF(COUNTIF('Personálie dobrovolníků '!U:X,N8298)&gt;0,"ANO","")</f>
        <v/>
      </c>
      <c r="Q8298" s="15"/>
    </row>
    <row r="8299" spans="2:17" s="25" customFormat="1" x14ac:dyDescent="0.3">
      <c r="B8299" s="15" t="str">
        <f>IF(A8299="","",VLOOKUP(A8299,Tabulka3[[Číslo smlouvy   u pravidelné činnosti]:[Příjmení]],3,0))</f>
        <v/>
      </c>
      <c r="C8299" s="15" t="str">
        <f>IF(A8299="","",VLOOKUP(A8299,Tabulka3[[Číslo smlouvy   u pravidelné činnosti]:[Příjmení]],4,0))</f>
        <v/>
      </c>
      <c r="F8299" s="94"/>
      <c r="H8299" s="113"/>
      <c r="I8299" s="113"/>
      <c r="K8299" s="15"/>
      <c r="L8299" s="15"/>
      <c r="M8299" s="15">
        <f t="shared" si="387"/>
        <v>1</v>
      </c>
      <c r="N8299" s="15" t="str">
        <f t="shared" si="388"/>
        <v>-</v>
      </c>
      <c r="O8299" s="150">
        <f t="shared" si="389"/>
        <v>0</v>
      </c>
      <c r="P8299" s="15" t="str">
        <f>IF(COUNTIF('Personálie dobrovolníků '!U:X,N8299)&gt;0,"ANO","")</f>
        <v/>
      </c>
      <c r="Q8299" s="15"/>
    </row>
    <row r="8300" spans="2:17" s="25" customFormat="1" x14ac:dyDescent="0.3">
      <c r="B8300" s="15" t="str">
        <f>IF(A8300="","",VLOOKUP(A8300,Tabulka3[[Číslo smlouvy   u pravidelné činnosti]:[Příjmení]],3,0))</f>
        <v/>
      </c>
      <c r="C8300" s="15" t="str">
        <f>IF(A8300="","",VLOOKUP(A8300,Tabulka3[[Číslo smlouvy   u pravidelné činnosti]:[Příjmení]],4,0))</f>
        <v/>
      </c>
      <c r="F8300" s="94"/>
      <c r="H8300" s="113"/>
      <c r="I8300" s="113"/>
      <c r="K8300" s="15"/>
      <c r="L8300" s="15"/>
      <c r="M8300" s="15">
        <f t="shared" si="387"/>
        <v>1</v>
      </c>
      <c r="N8300" s="15" t="str">
        <f t="shared" si="388"/>
        <v>-</v>
      </c>
      <c r="O8300" s="150">
        <f t="shared" si="389"/>
        <v>0</v>
      </c>
      <c r="P8300" s="15" t="str">
        <f>IF(COUNTIF('Personálie dobrovolníků '!U:X,N8300)&gt;0,"ANO","")</f>
        <v/>
      </c>
      <c r="Q8300" s="15"/>
    </row>
    <row r="8301" spans="2:17" s="25" customFormat="1" x14ac:dyDescent="0.3">
      <c r="B8301" s="15" t="str">
        <f>IF(A8301="","",VLOOKUP(A8301,Tabulka3[[Číslo smlouvy   u pravidelné činnosti]:[Příjmení]],3,0))</f>
        <v/>
      </c>
      <c r="C8301" s="15" t="str">
        <f>IF(A8301="","",VLOOKUP(A8301,Tabulka3[[Číslo smlouvy   u pravidelné činnosti]:[Příjmení]],4,0))</f>
        <v/>
      </c>
      <c r="F8301" s="94"/>
      <c r="H8301" s="113"/>
      <c r="I8301" s="113"/>
      <c r="K8301" s="15"/>
      <c r="L8301" s="15"/>
      <c r="M8301" s="15">
        <f t="shared" si="387"/>
        <v>1</v>
      </c>
      <c r="N8301" s="15" t="str">
        <f t="shared" si="388"/>
        <v>-</v>
      </c>
      <c r="O8301" s="150">
        <f t="shared" si="389"/>
        <v>0</v>
      </c>
      <c r="P8301" s="15" t="str">
        <f>IF(COUNTIF('Personálie dobrovolníků '!U:X,N8301)&gt;0,"ANO","")</f>
        <v/>
      </c>
      <c r="Q8301" s="15"/>
    </row>
    <row r="8302" spans="2:17" s="25" customFormat="1" x14ac:dyDescent="0.3">
      <c r="B8302" s="15" t="str">
        <f>IF(A8302="","",VLOOKUP(A8302,Tabulka3[[Číslo smlouvy   u pravidelné činnosti]:[Příjmení]],3,0))</f>
        <v/>
      </c>
      <c r="C8302" s="15" t="str">
        <f>IF(A8302="","",VLOOKUP(A8302,Tabulka3[[Číslo smlouvy   u pravidelné činnosti]:[Příjmení]],4,0))</f>
        <v/>
      </c>
      <c r="F8302" s="94"/>
      <c r="H8302" s="113"/>
      <c r="I8302" s="113"/>
      <c r="K8302" s="15"/>
      <c r="L8302" s="15"/>
      <c r="M8302" s="15">
        <f t="shared" si="387"/>
        <v>1</v>
      </c>
      <c r="N8302" s="15" t="str">
        <f t="shared" si="388"/>
        <v>-</v>
      </c>
      <c r="O8302" s="150">
        <f t="shared" si="389"/>
        <v>0</v>
      </c>
      <c r="P8302" s="15" t="str">
        <f>IF(COUNTIF('Personálie dobrovolníků '!U:X,N8302)&gt;0,"ANO","")</f>
        <v/>
      </c>
      <c r="Q8302" s="15"/>
    </row>
    <row r="8303" spans="2:17" s="25" customFormat="1" x14ac:dyDescent="0.3">
      <c r="B8303" s="15" t="str">
        <f>IF(A8303="","",VLOOKUP(A8303,Tabulka3[[Číslo smlouvy   u pravidelné činnosti]:[Příjmení]],3,0))</f>
        <v/>
      </c>
      <c r="C8303" s="15" t="str">
        <f>IF(A8303="","",VLOOKUP(A8303,Tabulka3[[Číslo smlouvy   u pravidelné činnosti]:[Příjmení]],4,0))</f>
        <v/>
      </c>
      <c r="F8303" s="94"/>
      <c r="H8303" s="113"/>
      <c r="I8303" s="113"/>
      <c r="K8303" s="15"/>
      <c r="L8303" s="15"/>
      <c r="M8303" s="15">
        <f t="shared" si="387"/>
        <v>1</v>
      </c>
      <c r="N8303" s="15" t="str">
        <f t="shared" si="388"/>
        <v>-</v>
      </c>
      <c r="O8303" s="150">
        <f t="shared" si="389"/>
        <v>0</v>
      </c>
      <c r="P8303" s="15" t="str">
        <f>IF(COUNTIF('Personálie dobrovolníků '!U:X,N8303)&gt;0,"ANO","")</f>
        <v/>
      </c>
      <c r="Q8303" s="15"/>
    </row>
    <row r="8304" spans="2:17" s="25" customFormat="1" x14ac:dyDescent="0.3">
      <c r="B8304" s="15" t="str">
        <f>IF(A8304="","",VLOOKUP(A8304,Tabulka3[[Číslo smlouvy   u pravidelné činnosti]:[Příjmení]],3,0))</f>
        <v/>
      </c>
      <c r="C8304" s="15" t="str">
        <f>IF(A8304="","",VLOOKUP(A8304,Tabulka3[[Číslo smlouvy   u pravidelné činnosti]:[Příjmení]],4,0))</f>
        <v/>
      </c>
      <c r="F8304" s="94"/>
      <c r="H8304" s="113"/>
      <c r="I8304" s="113"/>
      <c r="K8304" s="15"/>
      <c r="L8304" s="15"/>
      <c r="M8304" s="15">
        <f t="shared" si="387"/>
        <v>1</v>
      </c>
      <c r="N8304" s="15" t="str">
        <f t="shared" si="388"/>
        <v>-</v>
      </c>
      <c r="O8304" s="150">
        <f t="shared" si="389"/>
        <v>0</v>
      </c>
      <c r="P8304" s="15" t="str">
        <f>IF(COUNTIF('Personálie dobrovolníků '!U:X,N8304)&gt;0,"ANO","")</f>
        <v/>
      </c>
      <c r="Q8304" s="15"/>
    </row>
    <row r="8305" spans="2:17" s="25" customFormat="1" x14ac:dyDescent="0.3">
      <c r="B8305" s="15" t="str">
        <f>IF(A8305="","",VLOOKUP(A8305,Tabulka3[[Číslo smlouvy   u pravidelné činnosti]:[Příjmení]],3,0))</f>
        <v/>
      </c>
      <c r="C8305" s="15" t="str">
        <f>IF(A8305="","",VLOOKUP(A8305,Tabulka3[[Číslo smlouvy   u pravidelné činnosti]:[Příjmení]],4,0))</f>
        <v/>
      </c>
      <c r="F8305" s="94"/>
      <c r="H8305" s="113"/>
      <c r="I8305" s="113"/>
      <c r="K8305" s="15"/>
      <c r="L8305" s="15"/>
      <c r="M8305" s="15">
        <f t="shared" si="387"/>
        <v>1</v>
      </c>
      <c r="N8305" s="15" t="str">
        <f t="shared" si="388"/>
        <v>-</v>
      </c>
      <c r="O8305" s="150">
        <f t="shared" si="389"/>
        <v>0</v>
      </c>
      <c r="P8305" s="15" t="str">
        <f>IF(COUNTIF('Personálie dobrovolníků '!U:X,N8305)&gt;0,"ANO","")</f>
        <v/>
      </c>
      <c r="Q8305" s="15"/>
    </row>
    <row r="8306" spans="2:17" s="25" customFormat="1" x14ac:dyDescent="0.3">
      <c r="B8306" s="15" t="str">
        <f>IF(A8306="","",VLOOKUP(A8306,Tabulka3[[Číslo smlouvy   u pravidelné činnosti]:[Příjmení]],3,0))</f>
        <v/>
      </c>
      <c r="C8306" s="15" t="str">
        <f>IF(A8306="","",VLOOKUP(A8306,Tabulka3[[Číslo smlouvy   u pravidelné činnosti]:[Příjmení]],4,0))</f>
        <v/>
      </c>
      <c r="F8306" s="94"/>
      <c r="H8306" s="113"/>
      <c r="I8306" s="113"/>
      <c r="K8306" s="15"/>
      <c r="L8306" s="15"/>
      <c r="M8306" s="15">
        <f t="shared" si="387"/>
        <v>1</v>
      </c>
      <c r="N8306" s="15" t="str">
        <f t="shared" si="388"/>
        <v>-</v>
      </c>
      <c r="O8306" s="150">
        <f t="shared" si="389"/>
        <v>0</v>
      </c>
      <c r="P8306" s="15" t="str">
        <f>IF(COUNTIF('Personálie dobrovolníků '!U:X,N8306)&gt;0,"ANO","")</f>
        <v/>
      </c>
      <c r="Q8306" s="15"/>
    </row>
    <row r="8307" spans="2:17" s="25" customFormat="1" x14ac:dyDescent="0.3">
      <c r="B8307" s="15" t="str">
        <f>IF(A8307="","",VLOOKUP(A8307,Tabulka3[[Číslo smlouvy   u pravidelné činnosti]:[Příjmení]],3,0))</f>
        <v/>
      </c>
      <c r="C8307" s="15" t="str">
        <f>IF(A8307="","",VLOOKUP(A8307,Tabulka3[[Číslo smlouvy   u pravidelné činnosti]:[Příjmení]],4,0))</f>
        <v/>
      </c>
      <c r="F8307" s="94"/>
      <c r="H8307" s="113"/>
      <c r="I8307" s="113"/>
      <c r="K8307" s="15"/>
      <c r="L8307" s="15"/>
      <c r="M8307" s="15">
        <f t="shared" si="387"/>
        <v>1</v>
      </c>
      <c r="N8307" s="15" t="str">
        <f t="shared" si="388"/>
        <v>-</v>
      </c>
      <c r="O8307" s="150">
        <f t="shared" si="389"/>
        <v>0</v>
      </c>
      <c r="P8307" s="15" t="str">
        <f>IF(COUNTIF('Personálie dobrovolníků '!U:X,N8307)&gt;0,"ANO","")</f>
        <v/>
      </c>
      <c r="Q8307" s="15"/>
    </row>
    <row r="8308" spans="2:17" s="25" customFormat="1" x14ac:dyDescent="0.3">
      <c r="B8308" s="15" t="str">
        <f>IF(A8308="","",VLOOKUP(A8308,Tabulka3[[Číslo smlouvy   u pravidelné činnosti]:[Příjmení]],3,0))</f>
        <v/>
      </c>
      <c r="C8308" s="15" t="str">
        <f>IF(A8308="","",VLOOKUP(A8308,Tabulka3[[Číslo smlouvy   u pravidelné činnosti]:[Příjmení]],4,0))</f>
        <v/>
      </c>
      <c r="F8308" s="94"/>
      <c r="H8308" s="113"/>
      <c r="I8308" s="113"/>
      <c r="K8308" s="15"/>
      <c r="L8308" s="15"/>
      <c r="M8308" s="15">
        <f t="shared" si="387"/>
        <v>1</v>
      </c>
      <c r="N8308" s="15" t="str">
        <f t="shared" si="388"/>
        <v>-</v>
      </c>
      <c r="O8308" s="150">
        <f t="shared" si="389"/>
        <v>0</v>
      </c>
      <c r="P8308" s="15" t="str">
        <f>IF(COUNTIF('Personálie dobrovolníků '!U:X,N8308)&gt;0,"ANO","")</f>
        <v/>
      </c>
      <c r="Q8308" s="15"/>
    </row>
    <row r="8309" spans="2:17" s="25" customFormat="1" x14ac:dyDescent="0.3">
      <c r="B8309" s="15" t="str">
        <f>IF(A8309="","",VLOOKUP(A8309,Tabulka3[[Číslo smlouvy   u pravidelné činnosti]:[Příjmení]],3,0))</f>
        <v/>
      </c>
      <c r="C8309" s="15" t="str">
        <f>IF(A8309="","",VLOOKUP(A8309,Tabulka3[[Číslo smlouvy   u pravidelné činnosti]:[Příjmení]],4,0))</f>
        <v/>
      </c>
      <c r="F8309" s="94"/>
      <c r="H8309" s="113"/>
      <c r="I8309" s="113"/>
      <c r="K8309" s="15"/>
      <c r="L8309" s="15"/>
      <c r="M8309" s="15">
        <f t="shared" si="387"/>
        <v>1</v>
      </c>
      <c r="N8309" s="15" t="str">
        <f t="shared" si="388"/>
        <v>-</v>
      </c>
      <c r="O8309" s="150">
        <f t="shared" si="389"/>
        <v>0</v>
      </c>
      <c r="P8309" s="15" t="str">
        <f>IF(COUNTIF('Personálie dobrovolníků '!U:X,N8309)&gt;0,"ANO","")</f>
        <v/>
      </c>
      <c r="Q8309" s="15"/>
    </row>
    <row r="8310" spans="2:17" s="25" customFormat="1" x14ac:dyDescent="0.3">
      <c r="B8310" s="15" t="str">
        <f>IF(A8310="","",VLOOKUP(A8310,Tabulka3[[Číslo smlouvy   u pravidelné činnosti]:[Příjmení]],3,0))</f>
        <v/>
      </c>
      <c r="C8310" s="15" t="str">
        <f>IF(A8310="","",VLOOKUP(A8310,Tabulka3[[Číslo smlouvy   u pravidelné činnosti]:[Příjmení]],4,0))</f>
        <v/>
      </c>
      <c r="F8310" s="94"/>
      <c r="H8310" s="113"/>
      <c r="I8310" s="113"/>
      <c r="K8310" s="15"/>
      <c r="L8310" s="15"/>
      <c r="M8310" s="15">
        <f t="shared" si="387"/>
        <v>1</v>
      </c>
      <c r="N8310" s="15" t="str">
        <f t="shared" si="388"/>
        <v>-</v>
      </c>
      <c r="O8310" s="150">
        <f t="shared" si="389"/>
        <v>0</v>
      </c>
      <c r="P8310" s="15" t="str">
        <f>IF(COUNTIF('Personálie dobrovolníků '!U:X,N8310)&gt;0,"ANO","")</f>
        <v/>
      </c>
      <c r="Q8310" s="15"/>
    </row>
    <row r="8311" spans="2:17" s="25" customFormat="1" x14ac:dyDescent="0.3">
      <c r="B8311" s="15" t="str">
        <f>IF(A8311="","",VLOOKUP(A8311,Tabulka3[[Číslo smlouvy   u pravidelné činnosti]:[Příjmení]],3,0))</f>
        <v/>
      </c>
      <c r="C8311" s="15" t="str">
        <f>IF(A8311="","",VLOOKUP(A8311,Tabulka3[[Číslo smlouvy   u pravidelné činnosti]:[Příjmení]],4,0))</f>
        <v/>
      </c>
      <c r="F8311" s="94"/>
      <c r="H8311" s="113"/>
      <c r="I8311" s="113"/>
      <c r="K8311" s="15"/>
      <c r="L8311" s="15"/>
      <c r="M8311" s="15">
        <f t="shared" si="387"/>
        <v>1</v>
      </c>
      <c r="N8311" s="15" t="str">
        <f t="shared" si="388"/>
        <v>-</v>
      </c>
      <c r="O8311" s="150">
        <f t="shared" si="389"/>
        <v>0</v>
      </c>
      <c r="P8311" s="15" t="str">
        <f>IF(COUNTIF('Personálie dobrovolníků '!U:X,N8311)&gt;0,"ANO","")</f>
        <v/>
      </c>
      <c r="Q8311" s="15"/>
    </row>
    <row r="8312" spans="2:17" s="25" customFormat="1" x14ac:dyDescent="0.3">
      <c r="B8312" s="15" t="str">
        <f>IF(A8312="","",VLOOKUP(A8312,Tabulka3[[Číslo smlouvy   u pravidelné činnosti]:[Příjmení]],3,0))</f>
        <v/>
      </c>
      <c r="C8312" s="15" t="str">
        <f>IF(A8312="","",VLOOKUP(A8312,Tabulka3[[Číslo smlouvy   u pravidelné činnosti]:[Příjmení]],4,0))</f>
        <v/>
      </c>
      <c r="F8312" s="94"/>
      <c r="H8312" s="113"/>
      <c r="I8312" s="113"/>
      <c r="K8312" s="15"/>
      <c r="L8312" s="15"/>
      <c r="M8312" s="15">
        <f t="shared" si="387"/>
        <v>1</v>
      </c>
      <c r="N8312" s="15" t="str">
        <f t="shared" si="388"/>
        <v>-</v>
      </c>
      <c r="O8312" s="150">
        <f t="shared" si="389"/>
        <v>0</v>
      </c>
      <c r="P8312" s="15" t="str">
        <f>IF(COUNTIF('Personálie dobrovolníků '!U:X,N8312)&gt;0,"ANO","")</f>
        <v/>
      </c>
      <c r="Q8312" s="15"/>
    </row>
    <row r="8313" spans="2:17" s="25" customFormat="1" x14ac:dyDescent="0.3">
      <c r="B8313" s="15" t="str">
        <f>IF(A8313="","",VLOOKUP(A8313,Tabulka3[[Číslo smlouvy   u pravidelné činnosti]:[Příjmení]],3,0))</f>
        <v/>
      </c>
      <c r="C8313" s="15" t="str">
        <f>IF(A8313="","",VLOOKUP(A8313,Tabulka3[[Číslo smlouvy   u pravidelné činnosti]:[Příjmení]],4,0))</f>
        <v/>
      </c>
      <c r="F8313" s="94"/>
      <c r="H8313" s="113"/>
      <c r="I8313" s="113"/>
      <c r="K8313" s="15"/>
      <c r="L8313" s="15"/>
      <c r="M8313" s="15">
        <f t="shared" si="387"/>
        <v>1</v>
      </c>
      <c r="N8313" s="15" t="str">
        <f t="shared" si="388"/>
        <v>-</v>
      </c>
      <c r="O8313" s="150">
        <f t="shared" si="389"/>
        <v>0</v>
      </c>
      <c r="P8313" s="15" t="str">
        <f>IF(COUNTIF('Personálie dobrovolníků '!U:X,N8313)&gt;0,"ANO","")</f>
        <v/>
      </c>
      <c r="Q8313" s="15"/>
    </row>
    <row r="8314" spans="2:17" s="25" customFormat="1" x14ac:dyDescent="0.3">
      <c r="B8314" s="15" t="str">
        <f>IF(A8314="","",VLOOKUP(A8314,Tabulka3[[Číslo smlouvy   u pravidelné činnosti]:[Příjmení]],3,0))</f>
        <v/>
      </c>
      <c r="C8314" s="15" t="str">
        <f>IF(A8314="","",VLOOKUP(A8314,Tabulka3[[Číslo smlouvy   u pravidelné činnosti]:[Příjmení]],4,0))</f>
        <v/>
      </c>
      <c r="F8314" s="94"/>
      <c r="H8314" s="113"/>
      <c r="I8314" s="113"/>
      <c r="K8314" s="15"/>
      <c r="L8314" s="15"/>
      <c r="M8314" s="15">
        <f t="shared" si="387"/>
        <v>1</v>
      </c>
      <c r="N8314" s="15" t="str">
        <f t="shared" si="388"/>
        <v>-</v>
      </c>
      <c r="O8314" s="150">
        <f t="shared" si="389"/>
        <v>0</v>
      </c>
      <c r="P8314" s="15" t="str">
        <f>IF(COUNTIF('Personálie dobrovolníků '!U:X,N8314)&gt;0,"ANO","")</f>
        <v/>
      </c>
      <c r="Q8314" s="15"/>
    </row>
    <row r="8315" spans="2:17" s="25" customFormat="1" x14ac:dyDescent="0.3">
      <c r="B8315" s="15" t="str">
        <f>IF(A8315="","",VLOOKUP(A8315,Tabulka3[[Číslo smlouvy   u pravidelné činnosti]:[Příjmení]],3,0))</f>
        <v/>
      </c>
      <c r="C8315" s="15" t="str">
        <f>IF(A8315="","",VLOOKUP(A8315,Tabulka3[[Číslo smlouvy   u pravidelné činnosti]:[Příjmení]],4,0))</f>
        <v/>
      </c>
      <c r="F8315" s="94"/>
      <c r="H8315" s="113"/>
      <c r="I8315" s="113"/>
      <c r="K8315" s="15"/>
      <c r="L8315" s="15"/>
      <c r="M8315" s="15">
        <f t="shared" si="387"/>
        <v>1</v>
      </c>
      <c r="N8315" s="15" t="str">
        <f t="shared" si="388"/>
        <v>-</v>
      </c>
      <c r="O8315" s="150">
        <f t="shared" si="389"/>
        <v>0</v>
      </c>
      <c r="P8315" s="15" t="str">
        <f>IF(COUNTIF('Personálie dobrovolníků '!U:X,N8315)&gt;0,"ANO","")</f>
        <v/>
      </c>
      <c r="Q8315" s="15"/>
    </row>
    <row r="8316" spans="2:17" s="25" customFormat="1" x14ac:dyDescent="0.3">
      <c r="B8316" s="15" t="str">
        <f>IF(A8316="","",VLOOKUP(A8316,Tabulka3[[Číslo smlouvy   u pravidelné činnosti]:[Příjmení]],3,0))</f>
        <v/>
      </c>
      <c r="C8316" s="15" t="str">
        <f>IF(A8316="","",VLOOKUP(A8316,Tabulka3[[Číslo smlouvy   u pravidelné činnosti]:[Příjmení]],4,0))</f>
        <v/>
      </c>
      <c r="F8316" s="94"/>
      <c r="H8316" s="113"/>
      <c r="I8316" s="113"/>
      <c r="K8316" s="15"/>
      <c r="L8316" s="15"/>
      <c r="M8316" s="15">
        <f t="shared" si="387"/>
        <v>1</v>
      </c>
      <c r="N8316" s="15" t="str">
        <f t="shared" si="388"/>
        <v>-</v>
      </c>
      <c r="O8316" s="150">
        <f t="shared" si="389"/>
        <v>0</v>
      </c>
      <c r="P8316" s="15" t="str">
        <f>IF(COUNTIF('Personálie dobrovolníků '!U:X,N8316)&gt;0,"ANO","")</f>
        <v/>
      </c>
      <c r="Q8316" s="15"/>
    </row>
    <row r="8317" spans="2:17" s="25" customFormat="1" x14ac:dyDescent="0.3">
      <c r="B8317" s="15" t="str">
        <f>IF(A8317="","",VLOOKUP(A8317,Tabulka3[[Číslo smlouvy   u pravidelné činnosti]:[Příjmení]],3,0))</f>
        <v/>
      </c>
      <c r="C8317" s="15" t="str">
        <f>IF(A8317="","",VLOOKUP(A8317,Tabulka3[[Číslo smlouvy   u pravidelné činnosti]:[Příjmení]],4,0))</f>
        <v/>
      </c>
      <c r="F8317" s="94"/>
      <c r="H8317" s="113"/>
      <c r="I8317" s="113"/>
      <c r="K8317" s="15"/>
      <c r="L8317" s="15"/>
      <c r="M8317" s="15">
        <f t="shared" si="387"/>
        <v>1</v>
      </c>
      <c r="N8317" s="15" t="str">
        <f t="shared" si="388"/>
        <v>-</v>
      </c>
      <c r="O8317" s="150">
        <f t="shared" si="389"/>
        <v>0</v>
      </c>
      <c r="P8317" s="15" t="str">
        <f>IF(COUNTIF('Personálie dobrovolníků '!U:X,N8317)&gt;0,"ANO","")</f>
        <v/>
      </c>
      <c r="Q8317" s="15"/>
    </row>
    <row r="8318" spans="2:17" s="25" customFormat="1" x14ac:dyDescent="0.3">
      <c r="B8318" s="15" t="str">
        <f>IF(A8318="","",VLOOKUP(A8318,Tabulka3[[Číslo smlouvy   u pravidelné činnosti]:[Příjmení]],3,0))</f>
        <v/>
      </c>
      <c r="C8318" s="15" t="str">
        <f>IF(A8318="","",VLOOKUP(A8318,Tabulka3[[Číslo smlouvy   u pravidelné činnosti]:[Příjmení]],4,0))</f>
        <v/>
      </c>
      <c r="F8318" s="94"/>
      <c r="H8318" s="113"/>
      <c r="I8318" s="113"/>
      <c r="K8318" s="15"/>
      <c r="L8318" s="15"/>
      <c r="M8318" s="15">
        <f t="shared" si="387"/>
        <v>1</v>
      </c>
      <c r="N8318" s="15" t="str">
        <f t="shared" si="388"/>
        <v>-</v>
      </c>
      <c r="O8318" s="150">
        <f t="shared" si="389"/>
        <v>0</v>
      </c>
      <c r="P8318" s="15" t="str">
        <f>IF(COUNTIF('Personálie dobrovolníků '!U:X,N8318)&gt;0,"ANO","")</f>
        <v/>
      </c>
      <c r="Q8318" s="15"/>
    </row>
    <row r="8319" spans="2:17" s="25" customFormat="1" x14ac:dyDescent="0.3">
      <c r="B8319" s="15" t="str">
        <f>IF(A8319="","",VLOOKUP(A8319,Tabulka3[[Číslo smlouvy   u pravidelné činnosti]:[Příjmení]],3,0))</f>
        <v/>
      </c>
      <c r="C8319" s="15" t="str">
        <f>IF(A8319="","",VLOOKUP(A8319,Tabulka3[[Číslo smlouvy   u pravidelné činnosti]:[Příjmení]],4,0))</f>
        <v/>
      </c>
      <c r="F8319" s="94"/>
      <c r="H8319" s="113"/>
      <c r="I8319" s="113"/>
      <c r="K8319" s="15"/>
      <c r="L8319" s="15"/>
      <c r="M8319" s="15">
        <f t="shared" si="387"/>
        <v>1</v>
      </c>
      <c r="N8319" s="15" t="str">
        <f t="shared" si="388"/>
        <v>-</v>
      </c>
      <c r="O8319" s="150">
        <f t="shared" si="389"/>
        <v>0</v>
      </c>
      <c r="P8319" s="15" t="str">
        <f>IF(COUNTIF('Personálie dobrovolníků '!U:X,N8319)&gt;0,"ANO","")</f>
        <v/>
      </c>
      <c r="Q8319" s="15"/>
    </row>
    <row r="8320" spans="2:17" s="25" customFormat="1" x14ac:dyDescent="0.3">
      <c r="B8320" s="15" t="str">
        <f>IF(A8320="","",VLOOKUP(A8320,Tabulka3[[Číslo smlouvy   u pravidelné činnosti]:[Příjmení]],3,0))</f>
        <v/>
      </c>
      <c r="C8320" s="15" t="str">
        <f>IF(A8320="","",VLOOKUP(A8320,Tabulka3[[Číslo smlouvy   u pravidelné činnosti]:[Příjmení]],4,0))</f>
        <v/>
      </c>
      <c r="F8320" s="94"/>
      <c r="H8320" s="113"/>
      <c r="I8320" s="113"/>
      <c r="K8320" s="15"/>
      <c r="L8320" s="15"/>
      <c r="M8320" s="15">
        <f t="shared" si="387"/>
        <v>1</v>
      </c>
      <c r="N8320" s="15" t="str">
        <f t="shared" si="388"/>
        <v>-</v>
      </c>
      <c r="O8320" s="150">
        <f t="shared" si="389"/>
        <v>0</v>
      </c>
      <c r="P8320" s="15" t="str">
        <f>IF(COUNTIF('Personálie dobrovolníků '!U:X,N8320)&gt;0,"ANO","")</f>
        <v/>
      </c>
      <c r="Q8320" s="15"/>
    </row>
    <row r="8321" spans="2:17" s="25" customFormat="1" x14ac:dyDescent="0.3">
      <c r="B8321" s="15" t="str">
        <f>IF(A8321="","",VLOOKUP(A8321,Tabulka3[[Číslo smlouvy   u pravidelné činnosti]:[Příjmení]],3,0))</f>
        <v/>
      </c>
      <c r="C8321" s="15" t="str">
        <f>IF(A8321="","",VLOOKUP(A8321,Tabulka3[[Číslo smlouvy   u pravidelné činnosti]:[Příjmení]],4,0))</f>
        <v/>
      </c>
      <c r="F8321" s="94"/>
      <c r="H8321" s="113"/>
      <c r="I8321" s="113"/>
      <c r="K8321" s="15"/>
      <c r="L8321" s="15"/>
      <c r="M8321" s="15">
        <f t="shared" si="387"/>
        <v>1</v>
      </c>
      <c r="N8321" s="15" t="str">
        <f t="shared" si="388"/>
        <v>-</v>
      </c>
      <c r="O8321" s="150">
        <f t="shared" si="389"/>
        <v>0</v>
      </c>
      <c r="P8321" s="15" t="str">
        <f>IF(COUNTIF('Personálie dobrovolníků '!U:X,N8321)&gt;0,"ANO","")</f>
        <v/>
      </c>
      <c r="Q8321" s="15"/>
    </row>
    <row r="8322" spans="2:17" s="25" customFormat="1" x14ac:dyDescent="0.3">
      <c r="B8322" s="15" t="str">
        <f>IF(A8322="","",VLOOKUP(A8322,Tabulka3[[Číslo smlouvy   u pravidelné činnosti]:[Příjmení]],3,0))</f>
        <v/>
      </c>
      <c r="C8322" s="15" t="str">
        <f>IF(A8322="","",VLOOKUP(A8322,Tabulka3[[Číslo smlouvy   u pravidelné činnosti]:[Příjmení]],4,0))</f>
        <v/>
      </c>
      <c r="F8322" s="94"/>
      <c r="H8322" s="113"/>
      <c r="I8322" s="113"/>
      <c r="K8322" s="15"/>
      <c r="L8322" s="15"/>
      <c r="M8322" s="15">
        <f t="shared" si="387"/>
        <v>1</v>
      </c>
      <c r="N8322" s="15" t="str">
        <f t="shared" si="388"/>
        <v>-</v>
      </c>
      <c r="O8322" s="150">
        <f t="shared" si="389"/>
        <v>0</v>
      </c>
      <c r="P8322" s="15" t="str">
        <f>IF(COUNTIF('Personálie dobrovolníků '!U:X,N8322)&gt;0,"ANO","")</f>
        <v/>
      </c>
      <c r="Q8322" s="15"/>
    </row>
    <row r="8323" spans="2:17" s="25" customFormat="1" x14ac:dyDescent="0.3">
      <c r="B8323" s="15" t="str">
        <f>IF(A8323="","",VLOOKUP(A8323,Tabulka3[[Číslo smlouvy   u pravidelné činnosti]:[Příjmení]],3,0))</f>
        <v/>
      </c>
      <c r="C8323" s="15" t="str">
        <f>IF(A8323="","",VLOOKUP(A8323,Tabulka3[[Číslo smlouvy   u pravidelné činnosti]:[Příjmení]],4,0))</f>
        <v/>
      </c>
      <c r="F8323" s="94"/>
      <c r="H8323" s="113"/>
      <c r="I8323" s="113"/>
      <c r="K8323" s="15"/>
      <c r="L8323" s="15"/>
      <c r="M8323" s="15">
        <f t="shared" si="387"/>
        <v>1</v>
      </c>
      <c r="N8323" s="15" t="str">
        <f t="shared" si="388"/>
        <v>-</v>
      </c>
      <c r="O8323" s="150">
        <f t="shared" si="389"/>
        <v>0</v>
      </c>
      <c r="P8323" s="15" t="str">
        <f>IF(COUNTIF('Personálie dobrovolníků '!U:X,N8323)&gt;0,"ANO","")</f>
        <v/>
      </c>
      <c r="Q8323" s="15"/>
    </row>
    <row r="8324" spans="2:17" s="25" customFormat="1" x14ac:dyDescent="0.3">
      <c r="B8324" s="15" t="str">
        <f>IF(A8324="","",VLOOKUP(A8324,Tabulka3[[Číslo smlouvy   u pravidelné činnosti]:[Příjmení]],3,0))</f>
        <v/>
      </c>
      <c r="C8324" s="15" t="str">
        <f>IF(A8324="","",VLOOKUP(A8324,Tabulka3[[Číslo smlouvy   u pravidelné činnosti]:[Příjmení]],4,0))</f>
        <v/>
      </c>
      <c r="F8324" s="94"/>
      <c r="H8324" s="113"/>
      <c r="I8324" s="113"/>
      <c r="K8324" s="15"/>
      <c r="L8324" s="15"/>
      <c r="M8324" s="15">
        <f t="shared" ref="M8324:M8387" si="390">IF(OR(
   AND($H8324=$K$12, $I8324=$L$4),
   AND($H8324=$K$12, $I8324=$L$5),
   AND($H8324=$K$12, $I8324=$L$6),
   AND($H8324=$K$12, $I8324=$L$7),
   AND($H8324=$K$11, $I8324=$L$4),
   AND($H8324=$K$11, $I8324=$L$5),
   AND($H8324=$K$11, $I8324=$L$6),
   AND($H8324=$K$11, $I8324=$L$7),
   AND($H8324=$K$5, $I8324=$L$5),
   AND($H8324=$K$6, $I8324=$L$4),
   AND($H8324=$K$6, $I8324=$L$5),
   AND($H8324=$K$6, $I8324=$L$7),
   AND($H8324=$K$4, $I8324=$L$6),
), 0, 1)</f>
        <v>1</v>
      </c>
      <c r="N8324" s="15" t="str">
        <f t="shared" ref="N8324:N8387" si="391">A8324 &amp; "-" &amp; J8324</f>
        <v>-</v>
      </c>
      <c r="O8324" s="150">
        <f t="shared" ref="O8324:O8387" si="392">IF(AND(M8324&lt;&gt;0, P8324="ANO"), 1, 0)</f>
        <v>0</v>
      </c>
      <c r="P8324" s="15" t="str">
        <f>IF(COUNTIF('Personálie dobrovolníků '!U:X,N8324)&gt;0,"ANO","")</f>
        <v/>
      </c>
      <c r="Q8324" s="15"/>
    </row>
    <row r="8325" spans="2:17" s="25" customFormat="1" x14ac:dyDescent="0.3">
      <c r="B8325" s="15" t="str">
        <f>IF(A8325="","",VLOOKUP(A8325,Tabulka3[[Číslo smlouvy   u pravidelné činnosti]:[Příjmení]],3,0))</f>
        <v/>
      </c>
      <c r="C8325" s="15" t="str">
        <f>IF(A8325="","",VLOOKUP(A8325,Tabulka3[[Číslo smlouvy   u pravidelné činnosti]:[Příjmení]],4,0))</f>
        <v/>
      </c>
      <c r="F8325" s="94"/>
      <c r="H8325" s="113"/>
      <c r="I8325" s="113"/>
      <c r="K8325" s="15"/>
      <c r="L8325" s="15"/>
      <c r="M8325" s="15">
        <f t="shared" si="390"/>
        <v>1</v>
      </c>
      <c r="N8325" s="15" t="str">
        <f t="shared" si="391"/>
        <v>-</v>
      </c>
      <c r="O8325" s="150">
        <f t="shared" si="392"/>
        <v>0</v>
      </c>
      <c r="P8325" s="15" t="str">
        <f>IF(COUNTIF('Personálie dobrovolníků '!U:X,N8325)&gt;0,"ANO","")</f>
        <v/>
      </c>
      <c r="Q8325" s="15"/>
    </row>
    <row r="8326" spans="2:17" s="25" customFormat="1" x14ac:dyDescent="0.3">
      <c r="B8326" s="15" t="str">
        <f>IF(A8326="","",VLOOKUP(A8326,Tabulka3[[Číslo smlouvy   u pravidelné činnosti]:[Příjmení]],3,0))</f>
        <v/>
      </c>
      <c r="C8326" s="15" t="str">
        <f>IF(A8326="","",VLOOKUP(A8326,Tabulka3[[Číslo smlouvy   u pravidelné činnosti]:[Příjmení]],4,0))</f>
        <v/>
      </c>
      <c r="F8326" s="94"/>
      <c r="H8326" s="113"/>
      <c r="I8326" s="113"/>
      <c r="K8326" s="15"/>
      <c r="L8326" s="15"/>
      <c r="M8326" s="15">
        <f t="shared" si="390"/>
        <v>1</v>
      </c>
      <c r="N8326" s="15" t="str">
        <f t="shared" si="391"/>
        <v>-</v>
      </c>
      <c r="O8326" s="150">
        <f t="shared" si="392"/>
        <v>0</v>
      </c>
      <c r="P8326" s="15" t="str">
        <f>IF(COUNTIF('Personálie dobrovolníků '!U:X,N8326)&gt;0,"ANO","")</f>
        <v/>
      </c>
      <c r="Q8326" s="15"/>
    </row>
    <row r="8327" spans="2:17" s="25" customFormat="1" x14ac:dyDescent="0.3">
      <c r="B8327" s="15" t="str">
        <f>IF(A8327="","",VLOOKUP(A8327,Tabulka3[[Číslo smlouvy   u pravidelné činnosti]:[Příjmení]],3,0))</f>
        <v/>
      </c>
      <c r="C8327" s="15" t="str">
        <f>IF(A8327="","",VLOOKUP(A8327,Tabulka3[[Číslo smlouvy   u pravidelné činnosti]:[Příjmení]],4,0))</f>
        <v/>
      </c>
      <c r="F8327" s="94"/>
      <c r="H8327" s="113"/>
      <c r="I8327" s="113"/>
      <c r="K8327" s="15"/>
      <c r="L8327" s="15"/>
      <c r="M8327" s="15">
        <f t="shared" si="390"/>
        <v>1</v>
      </c>
      <c r="N8327" s="15" t="str">
        <f t="shared" si="391"/>
        <v>-</v>
      </c>
      <c r="O8327" s="150">
        <f t="shared" si="392"/>
        <v>0</v>
      </c>
      <c r="P8327" s="15" t="str">
        <f>IF(COUNTIF('Personálie dobrovolníků '!U:X,N8327)&gt;0,"ANO","")</f>
        <v/>
      </c>
      <c r="Q8327" s="15"/>
    </row>
    <row r="8328" spans="2:17" s="25" customFormat="1" x14ac:dyDescent="0.3">
      <c r="B8328" s="15" t="str">
        <f>IF(A8328="","",VLOOKUP(A8328,Tabulka3[[Číslo smlouvy   u pravidelné činnosti]:[Příjmení]],3,0))</f>
        <v/>
      </c>
      <c r="C8328" s="15" t="str">
        <f>IF(A8328="","",VLOOKUP(A8328,Tabulka3[[Číslo smlouvy   u pravidelné činnosti]:[Příjmení]],4,0))</f>
        <v/>
      </c>
      <c r="F8328" s="94"/>
      <c r="H8328" s="113"/>
      <c r="I8328" s="113"/>
      <c r="K8328" s="15"/>
      <c r="L8328" s="15"/>
      <c r="M8328" s="15">
        <f t="shared" si="390"/>
        <v>1</v>
      </c>
      <c r="N8328" s="15" t="str">
        <f t="shared" si="391"/>
        <v>-</v>
      </c>
      <c r="O8328" s="150">
        <f t="shared" si="392"/>
        <v>0</v>
      </c>
      <c r="P8328" s="15" t="str">
        <f>IF(COUNTIF('Personálie dobrovolníků '!U:X,N8328)&gt;0,"ANO","")</f>
        <v/>
      </c>
      <c r="Q8328" s="15"/>
    </row>
    <row r="8329" spans="2:17" s="25" customFormat="1" x14ac:dyDescent="0.3">
      <c r="B8329" s="15" t="str">
        <f>IF(A8329="","",VLOOKUP(A8329,Tabulka3[[Číslo smlouvy   u pravidelné činnosti]:[Příjmení]],3,0))</f>
        <v/>
      </c>
      <c r="C8329" s="15" t="str">
        <f>IF(A8329="","",VLOOKUP(A8329,Tabulka3[[Číslo smlouvy   u pravidelné činnosti]:[Příjmení]],4,0))</f>
        <v/>
      </c>
      <c r="F8329" s="94"/>
      <c r="H8329" s="113"/>
      <c r="I8329" s="113"/>
      <c r="K8329" s="15"/>
      <c r="L8329" s="15"/>
      <c r="M8329" s="15">
        <f t="shared" si="390"/>
        <v>1</v>
      </c>
      <c r="N8329" s="15" t="str">
        <f t="shared" si="391"/>
        <v>-</v>
      </c>
      <c r="O8329" s="150">
        <f t="shared" si="392"/>
        <v>0</v>
      </c>
      <c r="P8329" s="15" t="str">
        <f>IF(COUNTIF('Personálie dobrovolníků '!U:X,N8329)&gt;0,"ANO","")</f>
        <v/>
      </c>
      <c r="Q8329" s="15"/>
    </row>
    <row r="8330" spans="2:17" s="25" customFormat="1" x14ac:dyDescent="0.3">
      <c r="B8330" s="15" t="str">
        <f>IF(A8330="","",VLOOKUP(A8330,Tabulka3[[Číslo smlouvy   u pravidelné činnosti]:[Příjmení]],3,0))</f>
        <v/>
      </c>
      <c r="C8330" s="15" t="str">
        <f>IF(A8330="","",VLOOKUP(A8330,Tabulka3[[Číslo smlouvy   u pravidelné činnosti]:[Příjmení]],4,0))</f>
        <v/>
      </c>
      <c r="F8330" s="94"/>
      <c r="H8330" s="113"/>
      <c r="I8330" s="113"/>
      <c r="K8330" s="15"/>
      <c r="L8330" s="15"/>
      <c r="M8330" s="15">
        <f t="shared" si="390"/>
        <v>1</v>
      </c>
      <c r="N8330" s="15" t="str">
        <f t="shared" si="391"/>
        <v>-</v>
      </c>
      <c r="O8330" s="150">
        <f t="shared" si="392"/>
        <v>0</v>
      </c>
      <c r="P8330" s="15" t="str">
        <f>IF(COUNTIF('Personálie dobrovolníků '!U:X,N8330)&gt;0,"ANO","")</f>
        <v/>
      </c>
      <c r="Q8330" s="15"/>
    </row>
    <row r="8331" spans="2:17" s="25" customFormat="1" x14ac:dyDescent="0.3">
      <c r="B8331" s="15" t="str">
        <f>IF(A8331="","",VLOOKUP(A8331,Tabulka3[[Číslo smlouvy   u pravidelné činnosti]:[Příjmení]],3,0))</f>
        <v/>
      </c>
      <c r="C8331" s="15" t="str">
        <f>IF(A8331="","",VLOOKUP(A8331,Tabulka3[[Číslo smlouvy   u pravidelné činnosti]:[Příjmení]],4,0))</f>
        <v/>
      </c>
      <c r="F8331" s="94"/>
      <c r="H8331" s="113"/>
      <c r="I8331" s="113"/>
      <c r="K8331" s="15"/>
      <c r="L8331" s="15"/>
      <c r="M8331" s="15">
        <f t="shared" si="390"/>
        <v>1</v>
      </c>
      <c r="N8331" s="15" t="str">
        <f t="shared" si="391"/>
        <v>-</v>
      </c>
      <c r="O8331" s="150">
        <f t="shared" si="392"/>
        <v>0</v>
      </c>
      <c r="P8331" s="15" t="str">
        <f>IF(COUNTIF('Personálie dobrovolníků '!U:X,N8331)&gt;0,"ANO","")</f>
        <v/>
      </c>
      <c r="Q8331" s="15"/>
    </row>
    <row r="8332" spans="2:17" s="25" customFormat="1" x14ac:dyDescent="0.3">
      <c r="B8332" s="15" t="str">
        <f>IF(A8332="","",VLOOKUP(A8332,Tabulka3[[Číslo smlouvy   u pravidelné činnosti]:[Příjmení]],3,0))</f>
        <v/>
      </c>
      <c r="C8332" s="15" t="str">
        <f>IF(A8332="","",VLOOKUP(A8332,Tabulka3[[Číslo smlouvy   u pravidelné činnosti]:[Příjmení]],4,0))</f>
        <v/>
      </c>
      <c r="F8332" s="94"/>
      <c r="H8332" s="113"/>
      <c r="I8332" s="113"/>
      <c r="K8332" s="15"/>
      <c r="L8332" s="15"/>
      <c r="M8332" s="15">
        <f t="shared" si="390"/>
        <v>1</v>
      </c>
      <c r="N8332" s="15" t="str">
        <f t="shared" si="391"/>
        <v>-</v>
      </c>
      <c r="O8332" s="150">
        <f t="shared" si="392"/>
        <v>0</v>
      </c>
      <c r="P8332" s="15" t="str">
        <f>IF(COUNTIF('Personálie dobrovolníků '!U:X,N8332)&gt;0,"ANO","")</f>
        <v/>
      </c>
      <c r="Q8332" s="15"/>
    </row>
    <row r="8333" spans="2:17" s="25" customFormat="1" x14ac:dyDescent="0.3">
      <c r="B8333" s="15" t="str">
        <f>IF(A8333="","",VLOOKUP(A8333,Tabulka3[[Číslo smlouvy   u pravidelné činnosti]:[Příjmení]],3,0))</f>
        <v/>
      </c>
      <c r="C8333" s="15" t="str">
        <f>IF(A8333="","",VLOOKUP(A8333,Tabulka3[[Číslo smlouvy   u pravidelné činnosti]:[Příjmení]],4,0))</f>
        <v/>
      </c>
      <c r="F8333" s="94"/>
      <c r="H8333" s="113"/>
      <c r="I8333" s="113"/>
      <c r="K8333" s="15"/>
      <c r="L8333" s="15"/>
      <c r="M8333" s="15">
        <f t="shared" si="390"/>
        <v>1</v>
      </c>
      <c r="N8333" s="15" t="str">
        <f t="shared" si="391"/>
        <v>-</v>
      </c>
      <c r="O8333" s="150">
        <f t="shared" si="392"/>
        <v>0</v>
      </c>
      <c r="P8333" s="15" t="str">
        <f>IF(COUNTIF('Personálie dobrovolníků '!U:X,N8333)&gt;0,"ANO","")</f>
        <v/>
      </c>
      <c r="Q8333" s="15"/>
    </row>
    <row r="8334" spans="2:17" s="25" customFormat="1" x14ac:dyDescent="0.3">
      <c r="B8334" s="15" t="str">
        <f>IF(A8334="","",VLOOKUP(A8334,Tabulka3[[Číslo smlouvy   u pravidelné činnosti]:[Příjmení]],3,0))</f>
        <v/>
      </c>
      <c r="C8334" s="15" t="str">
        <f>IF(A8334="","",VLOOKUP(A8334,Tabulka3[[Číslo smlouvy   u pravidelné činnosti]:[Příjmení]],4,0))</f>
        <v/>
      </c>
      <c r="F8334" s="94"/>
      <c r="H8334" s="113"/>
      <c r="I8334" s="113"/>
      <c r="K8334" s="15"/>
      <c r="L8334" s="15"/>
      <c r="M8334" s="15">
        <f t="shared" si="390"/>
        <v>1</v>
      </c>
      <c r="N8334" s="15" t="str">
        <f t="shared" si="391"/>
        <v>-</v>
      </c>
      <c r="O8334" s="150">
        <f t="shared" si="392"/>
        <v>0</v>
      </c>
      <c r="P8334" s="15" t="str">
        <f>IF(COUNTIF('Personálie dobrovolníků '!U:X,N8334)&gt;0,"ANO","")</f>
        <v/>
      </c>
      <c r="Q8334" s="15"/>
    </row>
    <row r="8335" spans="2:17" s="25" customFormat="1" x14ac:dyDescent="0.3">
      <c r="B8335" s="15" t="str">
        <f>IF(A8335="","",VLOOKUP(A8335,Tabulka3[[Číslo smlouvy   u pravidelné činnosti]:[Příjmení]],3,0))</f>
        <v/>
      </c>
      <c r="C8335" s="15" t="str">
        <f>IF(A8335="","",VLOOKUP(A8335,Tabulka3[[Číslo smlouvy   u pravidelné činnosti]:[Příjmení]],4,0))</f>
        <v/>
      </c>
      <c r="F8335" s="94"/>
      <c r="H8335" s="113"/>
      <c r="I8335" s="113"/>
      <c r="K8335" s="15"/>
      <c r="L8335" s="15"/>
      <c r="M8335" s="15">
        <f t="shared" si="390"/>
        <v>1</v>
      </c>
      <c r="N8335" s="15" t="str">
        <f t="shared" si="391"/>
        <v>-</v>
      </c>
      <c r="O8335" s="150">
        <f t="shared" si="392"/>
        <v>0</v>
      </c>
      <c r="P8335" s="15" t="str">
        <f>IF(COUNTIF('Personálie dobrovolníků '!U:X,N8335)&gt;0,"ANO","")</f>
        <v/>
      </c>
      <c r="Q8335" s="15"/>
    </row>
    <row r="8336" spans="2:17" s="25" customFormat="1" x14ac:dyDescent="0.3">
      <c r="B8336" s="15" t="str">
        <f>IF(A8336="","",VLOOKUP(A8336,Tabulka3[[Číslo smlouvy   u pravidelné činnosti]:[Příjmení]],3,0))</f>
        <v/>
      </c>
      <c r="C8336" s="15" t="str">
        <f>IF(A8336="","",VLOOKUP(A8336,Tabulka3[[Číslo smlouvy   u pravidelné činnosti]:[Příjmení]],4,0))</f>
        <v/>
      </c>
      <c r="F8336" s="94"/>
      <c r="H8336" s="113"/>
      <c r="I8336" s="113"/>
      <c r="K8336" s="15"/>
      <c r="L8336" s="15"/>
      <c r="M8336" s="15">
        <f t="shared" si="390"/>
        <v>1</v>
      </c>
      <c r="N8336" s="15" t="str">
        <f t="shared" si="391"/>
        <v>-</v>
      </c>
      <c r="O8336" s="150">
        <f t="shared" si="392"/>
        <v>0</v>
      </c>
      <c r="P8336" s="15" t="str">
        <f>IF(COUNTIF('Personálie dobrovolníků '!U:X,N8336)&gt;0,"ANO","")</f>
        <v/>
      </c>
      <c r="Q8336" s="15"/>
    </row>
    <row r="8337" spans="2:17" s="25" customFormat="1" x14ac:dyDescent="0.3">
      <c r="B8337" s="15" t="str">
        <f>IF(A8337="","",VLOOKUP(A8337,Tabulka3[[Číslo smlouvy   u pravidelné činnosti]:[Příjmení]],3,0))</f>
        <v/>
      </c>
      <c r="C8337" s="15" t="str">
        <f>IF(A8337="","",VLOOKUP(A8337,Tabulka3[[Číslo smlouvy   u pravidelné činnosti]:[Příjmení]],4,0))</f>
        <v/>
      </c>
      <c r="F8337" s="94"/>
      <c r="H8337" s="113"/>
      <c r="I8337" s="113"/>
      <c r="K8337" s="15"/>
      <c r="L8337" s="15"/>
      <c r="M8337" s="15">
        <f t="shared" si="390"/>
        <v>1</v>
      </c>
      <c r="N8337" s="15" t="str">
        <f t="shared" si="391"/>
        <v>-</v>
      </c>
      <c r="O8337" s="150">
        <f t="shared" si="392"/>
        <v>0</v>
      </c>
      <c r="P8337" s="15" t="str">
        <f>IF(COUNTIF('Personálie dobrovolníků '!U:X,N8337)&gt;0,"ANO","")</f>
        <v/>
      </c>
      <c r="Q8337" s="15"/>
    </row>
    <row r="8338" spans="2:17" s="25" customFormat="1" x14ac:dyDescent="0.3">
      <c r="B8338" s="15" t="str">
        <f>IF(A8338="","",VLOOKUP(A8338,Tabulka3[[Číslo smlouvy   u pravidelné činnosti]:[Příjmení]],3,0))</f>
        <v/>
      </c>
      <c r="C8338" s="15" t="str">
        <f>IF(A8338="","",VLOOKUP(A8338,Tabulka3[[Číslo smlouvy   u pravidelné činnosti]:[Příjmení]],4,0))</f>
        <v/>
      </c>
      <c r="F8338" s="94"/>
      <c r="H8338" s="113"/>
      <c r="I8338" s="113"/>
      <c r="K8338" s="15"/>
      <c r="L8338" s="15"/>
      <c r="M8338" s="15">
        <f t="shared" si="390"/>
        <v>1</v>
      </c>
      <c r="N8338" s="15" t="str">
        <f t="shared" si="391"/>
        <v>-</v>
      </c>
      <c r="O8338" s="150">
        <f t="shared" si="392"/>
        <v>0</v>
      </c>
      <c r="P8338" s="15" t="str">
        <f>IF(COUNTIF('Personálie dobrovolníků '!U:X,N8338)&gt;0,"ANO","")</f>
        <v/>
      </c>
      <c r="Q8338" s="15"/>
    </row>
    <row r="8339" spans="2:17" s="25" customFormat="1" x14ac:dyDescent="0.3">
      <c r="B8339" s="15" t="str">
        <f>IF(A8339="","",VLOOKUP(A8339,Tabulka3[[Číslo smlouvy   u pravidelné činnosti]:[Příjmení]],3,0))</f>
        <v/>
      </c>
      <c r="C8339" s="15" t="str">
        <f>IF(A8339="","",VLOOKUP(A8339,Tabulka3[[Číslo smlouvy   u pravidelné činnosti]:[Příjmení]],4,0))</f>
        <v/>
      </c>
      <c r="F8339" s="94"/>
      <c r="H8339" s="113"/>
      <c r="I8339" s="113"/>
      <c r="K8339" s="15"/>
      <c r="L8339" s="15"/>
      <c r="M8339" s="15">
        <f t="shared" si="390"/>
        <v>1</v>
      </c>
      <c r="N8339" s="15" t="str">
        <f t="shared" si="391"/>
        <v>-</v>
      </c>
      <c r="O8339" s="150">
        <f t="shared" si="392"/>
        <v>0</v>
      </c>
      <c r="P8339" s="15" t="str">
        <f>IF(COUNTIF('Personálie dobrovolníků '!U:X,N8339)&gt;0,"ANO","")</f>
        <v/>
      </c>
      <c r="Q8339" s="15"/>
    </row>
    <row r="8340" spans="2:17" s="25" customFormat="1" x14ac:dyDescent="0.3">
      <c r="B8340" s="15" t="str">
        <f>IF(A8340="","",VLOOKUP(A8340,Tabulka3[[Číslo smlouvy   u pravidelné činnosti]:[Příjmení]],3,0))</f>
        <v/>
      </c>
      <c r="C8340" s="15" t="str">
        <f>IF(A8340="","",VLOOKUP(A8340,Tabulka3[[Číslo smlouvy   u pravidelné činnosti]:[Příjmení]],4,0))</f>
        <v/>
      </c>
      <c r="F8340" s="94"/>
      <c r="H8340" s="113"/>
      <c r="I8340" s="113"/>
      <c r="K8340" s="15"/>
      <c r="L8340" s="15"/>
      <c r="M8340" s="15">
        <f t="shared" si="390"/>
        <v>1</v>
      </c>
      <c r="N8340" s="15" t="str">
        <f t="shared" si="391"/>
        <v>-</v>
      </c>
      <c r="O8340" s="150">
        <f t="shared" si="392"/>
        <v>0</v>
      </c>
      <c r="P8340" s="15" t="str">
        <f>IF(COUNTIF('Personálie dobrovolníků '!U:X,N8340)&gt;0,"ANO","")</f>
        <v/>
      </c>
      <c r="Q8340" s="15"/>
    </row>
    <row r="8341" spans="2:17" s="25" customFormat="1" x14ac:dyDescent="0.3">
      <c r="B8341" s="15" t="str">
        <f>IF(A8341="","",VLOOKUP(A8341,Tabulka3[[Číslo smlouvy   u pravidelné činnosti]:[Příjmení]],3,0))</f>
        <v/>
      </c>
      <c r="C8341" s="15" t="str">
        <f>IF(A8341="","",VLOOKUP(A8341,Tabulka3[[Číslo smlouvy   u pravidelné činnosti]:[Příjmení]],4,0))</f>
        <v/>
      </c>
      <c r="F8341" s="94"/>
      <c r="H8341" s="113"/>
      <c r="I8341" s="113"/>
      <c r="K8341" s="15"/>
      <c r="L8341" s="15"/>
      <c r="M8341" s="15">
        <f t="shared" si="390"/>
        <v>1</v>
      </c>
      <c r="N8341" s="15" t="str">
        <f t="shared" si="391"/>
        <v>-</v>
      </c>
      <c r="O8341" s="150">
        <f t="shared" si="392"/>
        <v>0</v>
      </c>
      <c r="P8341" s="15" t="str">
        <f>IF(COUNTIF('Personálie dobrovolníků '!U:X,N8341)&gt;0,"ANO","")</f>
        <v/>
      </c>
      <c r="Q8341" s="15"/>
    </row>
    <row r="8342" spans="2:17" s="25" customFormat="1" x14ac:dyDescent="0.3">
      <c r="B8342" s="15" t="str">
        <f>IF(A8342="","",VLOOKUP(A8342,Tabulka3[[Číslo smlouvy   u pravidelné činnosti]:[Příjmení]],3,0))</f>
        <v/>
      </c>
      <c r="C8342" s="15" t="str">
        <f>IF(A8342="","",VLOOKUP(A8342,Tabulka3[[Číslo smlouvy   u pravidelné činnosti]:[Příjmení]],4,0))</f>
        <v/>
      </c>
      <c r="F8342" s="94"/>
      <c r="H8342" s="113"/>
      <c r="I8342" s="113"/>
      <c r="K8342" s="15"/>
      <c r="L8342" s="15"/>
      <c r="M8342" s="15">
        <f t="shared" si="390"/>
        <v>1</v>
      </c>
      <c r="N8342" s="15" t="str">
        <f t="shared" si="391"/>
        <v>-</v>
      </c>
      <c r="O8342" s="150">
        <f t="shared" si="392"/>
        <v>0</v>
      </c>
      <c r="P8342" s="15" t="str">
        <f>IF(COUNTIF('Personálie dobrovolníků '!U:X,N8342)&gt;0,"ANO","")</f>
        <v/>
      </c>
      <c r="Q8342" s="15"/>
    </row>
    <row r="8343" spans="2:17" s="25" customFormat="1" x14ac:dyDescent="0.3">
      <c r="B8343" s="15" t="str">
        <f>IF(A8343="","",VLOOKUP(A8343,Tabulka3[[Číslo smlouvy   u pravidelné činnosti]:[Příjmení]],3,0))</f>
        <v/>
      </c>
      <c r="C8343" s="15" t="str">
        <f>IF(A8343="","",VLOOKUP(A8343,Tabulka3[[Číslo smlouvy   u pravidelné činnosti]:[Příjmení]],4,0))</f>
        <v/>
      </c>
      <c r="F8343" s="94"/>
      <c r="H8343" s="113"/>
      <c r="I8343" s="113"/>
      <c r="K8343" s="15"/>
      <c r="L8343" s="15"/>
      <c r="M8343" s="15">
        <f t="shared" si="390"/>
        <v>1</v>
      </c>
      <c r="N8343" s="15" t="str">
        <f t="shared" si="391"/>
        <v>-</v>
      </c>
      <c r="O8343" s="150">
        <f t="shared" si="392"/>
        <v>0</v>
      </c>
      <c r="P8343" s="15" t="str">
        <f>IF(COUNTIF('Personálie dobrovolníků '!U:X,N8343)&gt;0,"ANO","")</f>
        <v/>
      </c>
      <c r="Q8343" s="15"/>
    </row>
    <row r="8344" spans="2:17" s="25" customFormat="1" x14ac:dyDescent="0.3">
      <c r="B8344" s="15" t="str">
        <f>IF(A8344="","",VLOOKUP(A8344,Tabulka3[[Číslo smlouvy   u pravidelné činnosti]:[Příjmení]],3,0))</f>
        <v/>
      </c>
      <c r="C8344" s="15" t="str">
        <f>IF(A8344="","",VLOOKUP(A8344,Tabulka3[[Číslo smlouvy   u pravidelné činnosti]:[Příjmení]],4,0))</f>
        <v/>
      </c>
      <c r="F8344" s="94"/>
      <c r="H8344" s="113"/>
      <c r="I8344" s="113"/>
      <c r="K8344" s="15"/>
      <c r="L8344" s="15"/>
      <c r="M8344" s="15">
        <f t="shared" si="390"/>
        <v>1</v>
      </c>
      <c r="N8344" s="15" t="str">
        <f t="shared" si="391"/>
        <v>-</v>
      </c>
      <c r="O8344" s="150">
        <f t="shared" si="392"/>
        <v>0</v>
      </c>
      <c r="P8344" s="15" t="str">
        <f>IF(COUNTIF('Personálie dobrovolníků '!U:X,N8344)&gt;0,"ANO","")</f>
        <v/>
      </c>
      <c r="Q8344" s="15"/>
    </row>
    <row r="8345" spans="2:17" s="25" customFormat="1" x14ac:dyDescent="0.3">
      <c r="B8345" s="15" t="str">
        <f>IF(A8345="","",VLOOKUP(A8345,Tabulka3[[Číslo smlouvy   u pravidelné činnosti]:[Příjmení]],3,0))</f>
        <v/>
      </c>
      <c r="C8345" s="15" t="str">
        <f>IF(A8345="","",VLOOKUP(A8345,Tabulka3[[Číslo smlouvy   u pravidelné činnosti]:[Příjmení]],4,0))</f>
        <v/>
      </c>
      <c r="F8345" s="94"/>
      <c r="H8345" s="113"/>
      <c r="I8345" s="113"/>
      <c r="K8345" s="15"/>
      <c r="L8345" s="15"/>
      <c r="M8345" s="15">
        <f t="shared" si="390"/>
        <v>1</v>
      </c>
      <c r="N8345" s="15" t="str">
        <f t="shared" si="391"/>
        <v>-</v>
      </c>
      <c r="O8345" s="150">
        <f t="shared" si="392"/>
        <v>0</v>
      </c>
      <c r="P8345" s="15" t="str">
        <f>IF(COUNTIF('Personálie dobrovolníků '!U:X,N8345)&gt;0,"ANO","")</f>
        <v/>
      </c>
      <c r="Q8345" s="15"/>
    </row>
    <row r="8346" spans="2:17" s="25" customFormat="1" x14ac:dyDescent="0.3">
      <c r="B8346" s="15" t="str">
        <f>IF(A8346="","",VLOOKUP(A8346,Tabulka3[[Číslo smlouvy   u pravidelné činnosti]:[Příjmení]],3,0))</f>
        <v/>
      </c>
      <c r="C8346" s="15" t="str">
        <f>IF(A8346="","",VLOOKUP(A8346,Tabulka3[[Číslo smlouvy   u pravidelné činnosti]:[Příjmení]],4,0))</f>
        <v/>
      </c>
      <c r="F8346" s="94"/>
      <c r="H8346" s="113"/>
      <c r="I8346" s="113"/>
      <c r="K8346" s="15"/>
      <c r="L8346" s="15"/>
      <c r="M8346" s="15">
        <f t="shared" si="390"/>
        <v>1</v>
      </c>
      <c r="N8346" s="15" t="str">
        <f t="shared" si="391"/>
        <v>-</v>
      </c>
      <c r="O8346" s="150">
        <f t="shared" si="392"/>
        <v>0</v>
      </c>
      <c r="P8346" s="15" t="str">
        <f>IF(COUNTIF('Personálie dobrovolníků '!U:X,N8346)&gt;0,"ANO","")</f>
        <v/>
      </c>
      <c r="Q8346" s="15"/>
    </row>
    <row r="8347" spans="2:17" s="25" customFormat="1" x14ac:dyDescent="0.3">
      <c r="B8347" s="15" t="str">
        <f>IF(A8347="","",VLOOKUP(A8347,Tabulka3[[Číslo smlouvy   u pravidelné činnosti]:[Příjmení]],3,0))</f>
        <v/>
      </c>
      <c r="C8347" s="15" t="str">
        <f>IF(A8347="","",VLOOKUP(A8347,Tabulka3[[Číslo smlouvy   u pravidelné činnosti]:[Příjmení]],4,0))</f>
        <v/>
      </c>
      <c r="F8347" s="94"/>
      <c r="H8347" s="113"/>
      <c r="I8347" s="113"/>
      <c r="K8347" s="15"/>
      <c r="L8347" s="15"/>
      <c r="M8347" s="15">
        <f t="shared" si="390"/>
        <v>1</v>
      </c>
      <c r="N8347" s="15" t="str">
        <f t="shared" si="391"/>
        <v>-</v>
      </c>
      <c r="O8347" s="150">
        <f t="shared" si="392"/>
        <v>0</v>
      </c>
      <c r="P8347" s="15" t="str">
        <f>IF(COUNTIF('Personálie dobrovolníků '!U:X,N8347)&gt;0,"ANO","")</f>
        <v/>
      </c>
      <c r="Q8347" s="15"/>
    </row>
    <row r="8348" spans="2:17" s="25" customFormat="1" x14ac:dyDescent="0.3">
      <c r="B8348" s="15" t="str">
        <f>IF(A8348="","",VLOOKUP(A8348,Tabulka3[[Číslo smlouvy   u pravidelné činnosti]:[Příjmení]],3,0))</f>
        <v/>
      </c>
      <c r="C8348" s="15" t="str">
        <f>IF(A8348="","",VLOOKUP(A8348,Tabulka3[[Číslo smlouvy   u pravidelné činnosti]:[Příjmení]],4,0))</f>
        <v/>
      </c>
      <c r="F8348" s="94"/>
      <c r="H8348" s="113"/>
      <c r="I8348" s="113"/>
      <c r="K8348" s="15"/>
      <c r="L8348" s="15"/>
      <c r="M8348" s="15">
        <f t="shared" si="390"/>
        <v>1</v>
      </c>
      <c r="N8348" s="15" t="str">
        <f t="shared" si="391"/>
        <v>-</v>
      </c>
      <c r="O8348" s="150">
        <f t="shared" si="392"/>
        <v>0</v>
      </c>
      <c r="P8348" s="15" t="str">
        <f>IF(COUNTIF('Personálie dobrovolníků '!U:X,N8348)&gt;0,"ANO","")</f>
        <v/>
      </c>
      <c r="Q8348" s="15"/>
    </row>
    <row r="8349" spans="2:17" s="25" customFormat="1" x14ac:dyDescent="0.3">
      <c r="B8349" s="15" t="str">
        <f>IF(A8349="","",VLOOKUP(A8349,Tabulka3[[Číslo smlouvy   u pravidelné činnosti]:[Příjmení]],3,0))</f>
        <v/>
      </c>
      <c r="C8349" s="15" t="str">
        <f>IF(A8349="","",VLOOKUP(A8349,Tabulka3[[Číslo smlouvy   u pravidelné činnosti]:[Příjmení]],4,0))</f>
        <v/>
      </c>
      <c r="F8349" s="94"/>
      <c r="H8349" s="113"/>
      <c r="I8349" s="113"/>
      <c r="K8349" s="15"/>
      <c r="L8349" s="15"/>
      <c r="M8349" s="15">
        <f t="shared" si="390"/>
        <v>1</v>
      </c>
      <c r="N8349" s="15" t="str">
        <f t="shared" si="391"/>
        <v>-</v>
      </c>
      <c r="O8349" s="150">
        <f t="shared" si="392"/>
        <v>0</v>
      </c>
      <c r="P8349" s="15" t="str">
        <f>IF(COUNTIF('Personálie dobrovolníků '!U:X,N8349)&gt;0,"ANO","")</f>
        <v/>
      </c>
      <c r="Q8349" s="15"/>
    </row>
    <row r="8350" spans="2:17" s="25" customFormat="1" x14ac:dyDescent="0.3">
      <c r="B8350" s="15" t="str">
        <f>IF(A8350="","",VLOOKUP(A8350,Tabulka3[[Číslo smlouvy   u pravidelné činnosti]:[Příjmení]],3,0))</f>
        <v/>
      </c>
      <c r="C8350" s="15" t="str">
        <f>IF(A8350="","",VLOOKUP(A8350,Tabulka3[[Číslo smlouvy   u pravidelné činnosti]:[Příjmení]],4,0))</f>
        <v/>
      </c>
      <c r="F8350" s="94"/>
      <c r="H8350" s="113"/>
      <c r="I8350" s="113"/>
      <c r="K8350" s="15"/>
      <c r="L8350" s="15"/>
      <c r="M8350" s="15">
        <f t="shared" si="390"/>
        <v>1</v>
      </c>
      <c r="N8350" s="15" t="str">
        <f t="shared" si="391"/>
        <v>-</v>
      </c>
      <c r="O8350" s="150">
        <f t="shared" si="392"/>
        <v>0</v>
      </c>
      <c r="P8350" s="15" t="str">
        <f>IF(COUNTIF('Personálie dobrovolníků '!U:X,N8350)&gt;0,"ANO","")</f>
        <v/>
      </c>
      <c r="Q8350" s="15"/>
    </row>
    <row r="8351" spans="2:17" s="25" customFormat="1" x14ac:dyDescent="0.3">
      <c r="B8351" s="15" t="str">
        <f>IF(A8351="","",VLOOKUP(A8351,Tabulka3[[Číslo smlouvy   u pravidelné činnosti]:[Příjmení]],3,0))</f>
        <v/>
      </c>
      <c r="C8351" s="15" t="str">
        <f>IF(A8351="","",VLOOKUP(A8351,Tabulka3[[Číslo smlouvy   u pravidelné činnosti]:[Příjmení]],4,0))</f>
        <v/>
      </c>
      <c r="F8351" s="94"/>
      <c r="H8351" s="113"/>
      <c r="I8351" s="113"/>
      <c r="K8351" s="15"/>
      <c r="L8351" s="15"/>
      <c r="M8351" s="15">
        <f t="shared" si="390"/>
        <v>1</v>
      </c>
      <c r="N8351" s="15" t="str">
        <f t="shared" si="391"/>
        <v>-</v>
      </c>
      <c r="O8351" s="150">
        <f t="shared" si="392"/>
        <v>0</v>
      </c>
      <c r="P8351" s="15" t="str">
        <f>IF(COUNTIF('Personálie dobrovolníků '!U:X,N8351)&gt;0,"ANO","")</f>
        <v/>
      </c>
      <c r="Q8351" s="15"/>
    </row>
    <row r="8352" spans="2:17" s="25" customFormat="1" x14ac:dyDescent="0.3">
      <c r="B8352" s="15" t="str">
        <f>IF(A8352="","",VLOOKUP(A8352,Tabulka3[[Číslo smlouvy   u pravidelné činnosti]:[Příjmení]],3,0))</f>
        <v/>
      </c>
      <c r="C8352" s="15" t="str">
        <f>IF(A8352="","",VLOOKUP(A8352,Tabulka3[[Číslo smlouvy   u pravidelné činnosti]:[Příjmení]],4,0))</f>
        <v/>
      </c>
      <c r="F8352" s="94"/>
      <c r="H8352" s="113"/>
      <c r="I8352" s="113"/>
      <c r="K8352" s="15"/>
      <c r="L8352" s="15"/>
      <c r="M8352" s="15">
        <f t="shared" si="390"/>
        <v>1</v>
      </c>
      <c r="N8352" s="15" t="str">
        <f t="shared" si="391"/>
        <v>-</v>
      </c>
      <c r="O8352" s="150">
        <f t="shared" si="392"/>
        <v>0</v>
      </c>
      <c r="P8352" s="15" t="str">
        <f>IF(COUNTIF('Personálie dobrovolníků '!U:X,N8352)&gt;0,"ANO","")</f>
        <v/>
      </c>
      <c r="Q8352" s="15"/>
    </row>
    <row r="8353" spans="2:17" s="25" customFormat="1" x14ac:dyDescent="0.3">
      <c r="B8353" s="15" t="str">
        <f>IF(A8353="","",VLOOKUP(A8353,Tabulka3[[Číslo smlouvy   u pravidelné činnosti]:[Příjmení]],3,0))</f>
        <v/>
      </c>
      <c r="C8353" s="15" t="str">
        <f>IF(A8353="","",VLOOKUP(A8353,Tabulka3[[Číslo smlouvy   u pravidelné činnosti]:[Příjmení]],4,0))</f>
        <v/>
      </c>
      <c r="F8353" s="94"/>
      <c r="H8353" s="113"/>
      <c r="I8353" s="113"/>
      <c r="K8353" s="15"/>
      <c r="L8353" s="15"/>
      <c r="M8353" s="15">
        <f t="shared" si="390"/>
        <v>1</v>
      </c>
      <c r="N8353" s="15" t="str">
        <f t="shared" si="391"/>
        <v>-</v>
      </c>
      <c r="O8353" s="150">
        <f t="shared" si="392"/>
        <v>0</v>
      </c>
      <c r="P8353" s="15" t="str">
        <f>IF(COUNTIF('Personálie dobrovolníků '!U:X,N8353)&gt;0,"ANO","")</f>
        <v/>
      </c>
      <c r="Q8353" s="15"/>
    </row>
    <row r="8354" spans="2:17" s="25" customFormat="1" x14ac:dyDescent="0.3">
      <c r="B8354" s="15" t="str">
        <f>IF(A8354="","",VLOOKUP(A8354,Tabulka3[[Číslo smlouvy   u pravidelné činnosti]:[Příjmení]],3,0))</f>
        <v/>
      </c>
      <c r="C8354" s="15" t="str">
        <f>IF(A8354="","",VLOOKUP(A8354,Tabulka3[[Číslo smlouvy   u pravidelné činnosti]:[Příjmení]],4,0))</f>
        <v/>
      </c>
      <c r="F8354" s="94"/>
      <c r="H8354" s="113"/>
      <c r="I8354" s="113"/>
      <c r="K8354" s="15"/>
      <c r="L8354" s="15"/>
      <c r="M8354" s="15">
        <f t="shared" si="390"/>
        <v>1</v>
      </c>
      <c r="N8354" s="15" t="str">
        <f t="shared" si="391"/>
        <v>-</v>
      </c>
      <c r="O8354" s="150">
        <f t="shared" si="392"/>
        <v>0</v>
      </c>
      <c r="P8354" s="15" t="str">
        <f>IF(COUNTIF('Personálie dobrovolníků '!U:X,N8354)&gt;0,"ANO","")</f>
        <v/>
      </c>
      <c r="Q8354" s="15"/>
    </row>
    <row r="8355" spans="2:17" s="25" customFormat="1" x14ac:dyDescent="0.3">
      <c r="B8355" s="15" t="str">
        <f>IF(A8355="","",VLOOKUP(A8355,Tabulka3[[Číslo smlouvy   u pravidelné činnosti]:[Příjmení]],3,0))</f>
        <v/>
      </c>
      <c r="C8355" s="15" t="str">
        <f>IF(A8355="","",VLOOKUP(A8355,Tabulka3[[Číslo smlouvy   u pravidelné činnosti]:[Příjmení]],4,0))</f>
        <v/>
      </c>
      <c r="F8355" s="94"/>
      <c r="H8355" s="113"/>
      <c r="I8355" s="113"/>
      <c r="K8355" s="15"/>
      <c r="L8355" s="15"/>
      <c r="M8355" s="15">
        <f t="shared" si="390"/>
        <v>1</v>
      </c>
      <c r="N8355" s="15" t="str">
        <f t="shared" si="391"/>
        <v>-</v>
      </c>
      <c r="O8355" s="150">
        <f t="shared" si="392"/>
        <v>0</v>
      </c>
      <c r="P8355" s="15" t="str">
        <f>IF(COUNTIF('Personálie dobrovolníků '!U:X,N8355)&gt;0,"ANO","")</f>
        <v/>
      </c>
      <c r="Q8355" s="15"/>
    </row>
    <row r="8356" spans="2:17" s="25" customFormat="1" x14ac:dyDescent="0.3">
      <c r="B8356" s="15" t="str">
        <f>IF(A8356="","",VLOOKUP(A8356,Tabulka3[[Číslo smlouvy   u pravidelné činnosti]:[Příjmení]],3,0))</f>
        <v/>
      </c>
      <c r="C8356" s="15" t="str">
        <f>IF(A8356="","",VLOOKUP(A8356,Tabulka3[[Číslo smlouvy   u pravidelné činnosti]:[Příjmení]],4,0))</f>
        <v/>
      </c>
      <c r="F8356" s="94"/>
      <c r="H8356" s="113"/>
      <c r="I8356" s="113"/>
      <c r="K8356" s="15"/>
      <c r="L8356" s="15"/>
      <c r="M8356" s="15">
        <f t="shared" si="390"/>
        <v>1</v>
      </c>
      <c r="N8356" s="15" t="str">
        <f t="shared" si="391"/>
        <v>-</v>
      </c>
      <c r="O8356" s="150">
        <f t="shared" si="392"/>
        <v>0</v>
      </c>
      <c r="P8356" s="15" t="str">
        <f>IF(COUNTIF('Personálie dobrovolníků '!U:X,N8356)&gt;0,"ANO","")</f>
        <v/>
      </c>
      <c r="Q8356" s="15"/>
    </row>
    <row r="8357" spans="2:17" s="25" customFormat="1" x14ac:dyDescent="0.3">
      <c r="B8357" s="15" t="str">
        <f>IF(A8357="","",VLOOKUP(A8357,Tabulka3[[Číslo smlouvy   u pravidelné činnosti]:[Příjmení]],3,0))</f>
        <v/>
      </c>
      <c r="C8357" s="15" t="str">
        <f>IF(A8357="","",VLOOKUP(A8357,Tabulka3[[Číslo smlouvy   u pravidelné činnosti]:[Příjmení]],4,0))</f>
        <v/>
      </c>
      <c r="F8357" s="94"/>
      <c r="H8357" s="113"/>
      <c r="I8357" s="113"/>
      <c r="K8357" s="15"/>
      <c r="L8357" s="15"/>
      <c r="M8357" s="15">
        <f t="shared" si="390"/>
        <v>1</v>
      </c>
      <c r="N8357" s="15" t="str">
        <f t="shared" si="391"/>
        <v>-</v>
      </c>
      <c r="O8357" s="150">
        <f t="shared" si="392"/>
        <v>0</v>
      </c>
      <c r="P8357" s="15" t="str">
        <f>IF(COUNTIF('Personálie dobrovolníků '!U:X,N8357)&gt;0,"ANO","")</f>
        <v/>
      </c>
      <c r="Q8357" s="15"/>
    </row>
    <row r="8358" spans="2:17" s="25" customFormat="1" x14ac:dyDescent="0.3">
      <c r="B8358" s="15" t="str">
        <f>IF(A8358="","",VLOOKUP(A8358,Tabulka3[[Číslo smlouvy   u pravidelné činnosti]:[Příjmení]],3,0))</f>
        <v/>
      </c>
      <c r="C8358" s="15" t="str">
        <f>IF(A8358="","",VLOOKUP(A8358,Tabulka3[[Číslo smlouvy   u pravidelné činnosti]:[Příjmení]],4,0))</f>
        <v/>
      </c>
      <c r="F8358" s="94"/>
      <c r="H8358" s="113"/>
      <c r="I8358" s="113"/>
      <c r="K8358" s="15"/>
      <c r="L8358" s="15"/>
      <c r="M8358" s="15">
        <f t="shared" si="390"/>
        <v>1</v>
      </c>
      <c r="N8358" s="15" t="str">
        <f t="shared" si="391"/>
        <v>-</v>
      </c>
      <c r="O8358" s="150">
        <f t="shared" si="392"/>
        <v>0</v>
      </c>
      <c r="P8358" s="15" t="str">
        <f>IF(COUNTIF('Personálie dobrovolníků '!U:X,N8358)&gt;0,"ANO","")</f>
        <v/>
      </c>
      <c r="Q8358" s="15"/>
    </row>
    <row r="8359" spans="2:17" s="25" customFormat="1" x14ac:dyDescent="0.3">
      <c r="B8359" s="15" t="str">
        <f>IF(A8359="","",VLOOKUP(A8359,Tabulka3[[Číslo smlouvy   u pravidelné činnosti]:[Příjmení]],3,0))</f>
        <v/>
      </c>
      <c r="C8359" s="15" t="str">
        <f>IF(A8359="","",VLOOKUP(A8359,Tabulka3[[Číslo smlouvy   u pravidelné činnosti]:[Příjmení]],4,0))</f>
        <v/>
      </c>
      <c r="F8359" s="94"/>
      <c r="H8359" s="113"/>
      <c r="I8359" s="113"/>
      <c r="K8359" s="15"/>
      <c r="L8359" s="15"/>
      <c r="M8359" s="15">
        <f t="shared" si="390"/>
        <v>1</v>
      </c>
      <c r="N8359" s="15" t="str">
        <f t="shared" si="391"/>
        <v>-</v>
      </c>
      <c r="O8359" s="150">
        <f t="shared" si="392"/>
        <v>0</v>
      </c>
      <c r="P8359" s="15" t="str">
        <f>IF(COUNTIF('Personálie dobrovolníků '!U:X,N8359)&gt;0,"ANO","")</f>
        <v/>
      </c>
      <c r="Q8359" s="15"/>
    </row>
    <row r="8360" spans="2:17" s="25" customFormat="1" x14ac:dyDescent="0.3">
      <c r="B8360" s="15" t="str">
        <f>IF(A8360="","",VLOOKUP(A8360,Tabulka3[[Číslo smlouvy   u pravidelné činnosti]:[Příjmení]],3,0))</f>
        <v/>
      </c>
      <c r="C8360" s="15" t="str">
        <f>IF(A8360="","",VLOOKUP(A8360,Tabulka3[[Číslo smlouvy   u pravidelné činnosti]:[Příjmení]],4,0))</f>
        <v/>
      </c>
      <c r="F8360" s="94"/>
      <c r="H8360" s="113"/>
      <c r="I8360" s="113"/>
      <c r="K8360" s="15"/>
      <c r="L8360" s="15"/>
      <c r="M8360" s="15">
        <f t="shared" si="390"/>
        <v>1</v>
      </c>
      <c r="N8360" s="15" t="str">
        <f t="shared" si="391"/>
        <v>-</v>
      </c>
      <c r="O8360" s="150">
        <f t="shared" si="392"/>
        <v>0</v>
      </c>
      <c r="P8360" s="15" t="str">
        <f>IF(COUNTIF('Personálie dobrovolníků '!U:X,N8360)&gt;0,"ANO","")</f>
        <v/>
      </c>
      <c r="Q8360" s="15"/>
    </row>
    <row r="8361" spans="2:17" s="25" customFormat="1" x14ac:dyDescent="0.3">
      <c r="B8361" s="15" t="str">
        <f>IF(A8361="","",VLOOKUP(A8361,Tabulka3[[Číslo smlouvy   u pravidelné činnosti]:[Příjmení]],3,0))</f>
        <v/>
      </c>
      <c r="C8361" s="15" t="str">
        <f>IF(A8361="","",VLOOKUP(A8361,Tabulka3[[Číslo smlouvy   u pravidelné činnosti]:[Příjmení]],4,0))</f>
        <v/>
      </c>
      <c r="F8361" s="94"/>
      <c r="H8361" s="113"/>
      <c r="I8361" s="113"/>
      <c r="K8361" s="15"/>
      <c r="L8361" s="15"/>
      <c r="M8361" s="15">
        <f t="shared" si="390"/>
        <v>1</v>
      </c>
      <c r="N8361" s="15" t="str">
        <f t="shared" si="391"/>
        <v>-</v>
      </c>
      <c r="O8361" s="150">
        <f t="shared" si="392"/>
        <v>0</v>
      </c>
      <c r="P8361" s="15" t="str">
        <f>IF(COUNTIF('Personálie dobrovolníků '!U:X,N8361)&gt;0,"ANO","")</f>
        <v/>
      </c>
      <c r="Q8361" s="15"/>
    </row>
    <row r="8362" spans="2:17" s="25" customFormat="1" x14ac:dyDescent="0.3">
      <c r="B8362" s="15" t="str">
        <f>IF(A8362="","",VLOOKUP(A8362,Tabulka3[[Číslo smlouvy   u pravidelné činnosti]:[Příjmení]],3,0))</f>
        <v/>
      </c>
      <c r="C8362" s="15" t="str">
        <f>IF(A8362="","",VLOOKUP(A8362,Tabulka3[[Číslo smlouvy   u pravidelné činnosti]:[Příjmení]],4,0))</f>
        <v/>
      </c>
      <c r="F8362" s="94"/>
      <c r="H8362" s="113"/>
      <c r="I8362" s="113"/>
      <c r="K8362" s="15"/>
      <c r="L8362" s="15"/>
      <c r="M8362" s="15">
        <f t="shared" si="390"/>
        <v>1</v>
      </c>
      <c r="N8362" s="15" t="str">
        <f t="shared" si="391"/>
        <v>-</v>
      </c>
      <c r="O8362" s="150">
        <f t="shared" si="392"/>
        <v>0</v>
      </c>
      <c r="P8362" s="15" t="str">
        <f>IF(COUNTIF('Personálie dobrovolníků '!U:X,N8362)&gt;0,"ANO","")</f>
        <v/>
      </c>
      <c r="Q8362" s="15"/>
    </row>
    <row r="8363" spans="2:17" s="25" customFormat="1" x14ac:dyDescent="0.3">
      <c r="B8363" s="15" t="str">
        <f>IF(A8363="","",VLOOKUP(A8363,Tabulka3[[Číslo smlouvy   u pravidelné činnosti]:[Příjmení]],3,0))</f>
        <v/>
      </c>
      <c r="C8363" s="15" t="str">
        <f>IF(A8363="","",VLOOKUP(A8363,Tabulka3[[Číslo smlouvy   u pravidelné činnosti]:[Příjmení]],4,0))</f>
        <v/>
      </c>
      <c r="F8363" s="94"/>
      <c r="H8363" s="113"/>
      <c r="I8363" s="113"/>
      <c r="K8363" s="15"/>
      <c r="L8363" s="15"/>
      <c r="M8363" s="15">
        <f t="shared" si="390"/>
        <v>1</v>
      </c>
      <c r="N8363" s="15" t="str">
        <f t="shared" si="391"/>
        <v>-</v>
      </c>
      <c r="O8363" s="150">
        <f t="shared" si="392"/>
        <v>0</v>
      </c>
      <c r="P8363" s="15" t="str">
        <f>IF(COUNTIF('Personálie dobrovolníků '!U:X,N8363)&gt;0,"ANO","")</f>
        <v/>
      </c>
      <c r="Q8363" s="15"/>
    </row>
    <row r="8364" spans="2:17" s="25" customFormat="1" x14ac:dyDescent="0.3">
      <c r="B8364" s="15" t="str">
        <f>IF(A8364="","",VLOOKUP(A8364,Tabulka3[[Číslo smlouvy   u pravidelné činnosti]:[Příjmení]],3,0))</f>
        <v/>
      </c>
      <c r="C8364" s="15" t="str">
        <f>IF(A8364="","",VLOOKUP(A8364,Tabulka3[[Číslo smlouvy   u pravidelné činnosti]:[Příjmení]],4,0))</f>
        <v/>
      </c>
      <c r="F8364" s="94"/>
      <c r="H8364" s="113"/>
      <c r="I8364" s="113"/>
      <c r="K8364" s="15"/>
      <c r="L8364" s="15"/>
      <c r="M8364" s="15">
        <f t="shared" si="390"/>
        <v>1</v>
      </c>
      <c r="N8364" s="15" t="str">
        <f t="shared" si="391"/>
        <v>-</v>
      </c>
      <c r="O8364" s="150">
        <f t="shared" si="392"/>
        <v>0</v>
      </c>
      <c r="P8364" s="15" t="str">
        <f>IF(COUNTIF('Personálie dobrovolníků '!U:X,N8364)&gt;0,"ANO","")</f>
        <v/>
      </c>
      <c r="Q8364" s="15"/>
    </row>
    <row r="8365" spans="2:17" s="25" customFormat="1" x14ac:dyDescent="0.3">
      <c r="B8365" s="15" t="str">
        <f>IF(A8365="","",VLOOKUP(A8365,Tabulka3[[Číslo smlouvy   u pravidelné činnosti]:[Příjmení]],3,0))</f>
        <v/>
      </c>
      <c r="C8365" s="15" t="str">
        <f>IF(A8365="","",VLOOKUP(A8365,Tabulka3[[Číslo smlouvy   u pravidelné činnosti]:[Příjmení]],4,0))</f>
        <v/>
      </c>
      <c r="F8365" s="94"/>
      <c r="H8365" s="113"/>
      <c r="I8365" s="113"/>
      <c r="K8365" s="15"/>
      <c r="L8365" s="15"/>
      <c r="M8365" s="15">
        <f t="shared" si="390"/>
        <v>1</v>
      </c>
      <c r="N8365" s="15" t="str">
        <f t="shared" si="391"/>
        <v>-</v>
      </c>
      <c r="O8365" s="150">
        <f t="shared" si="392"/>
        <v>0</v>
      </c>
      <c r="P8365" s="15" t="str">
        <f>IF(COUNTIF('Personálie dobrovolníků '!U:X,N8365)&gt;0,"ANO","")</f>
        <v/>
      </c>
      <c r="Q8365" s="15"/>
    </row>
    <row r="8366" spans="2:17" s="25" customFormat="1" x14ac:dyDescent="0.3">
      <c r="B8366" s="15" t="str">
        <f>IF(A8366="","",VLOOKUP(A8366,Tabulka3[[Číslo smlouvy   u pravidelné činnosti]:[Příjmení]],3,0))</f>
        <v/>
      </c>
      <c r="C8366" s="15" t="str">
        <f>IF(A8366="","",VLOOKUP(A8366,Tabulka3[[Číslo smlouvy   u pravidelné činnosti]:[Příjmení]],4,0))</f>
        <v/>
      </c>
      <c r="F8366" s="94"/>
      <c r="H8366" s="113"/>
      <c r="I8366" s="113"/>
      <c r="K8366" s="15"/>
      <c r="L8366" s="15"/>
      <c r="M8366" s="15">
        <f t="shared" si="390"/>
        <v>1</v>
      </c>
      <c r="N8366" s="15" t="str">
        <f t="shared" si="391"/>
        <v>-</v>
      </c>
      <c r="O8366" s="150">
        <f t="shared" si="392"/>
        <v>0</v>
      </c>
      <c r="P8366" s="15" t="str">
        <f>IF(COUNTIF('Personálie dobrovolníků '!U:X,N8366)&gt;0,"ANO","")</f>
        <v/>
      </c>
      <c r="Q8366" s="15"/>
    </row>
    <row r="8367" spans="2:17" s="25" customFormat="1" x14ac:dyDescent="0.3">
      <c r="B8367" s="15" t="str">
        <f>IF(A8367="","",VLOOKUP(A8367,Tabulka3[[Číslo smlouvy   u pravidelné činnosti]:[Příjmení]],3,0))</f>
        <v/>
      </c>
      <c r="C8367" s="15" t="str">
        <f>IF(A8367="","",VLOOKUP(A8367,Tabulka3[[Číslo smlouvy   u pravidelné činnosti]:[Příjmení]],4,0))</f>
        <v/>
      </c>
      <c r="F8367" s="94"/>
      <c r="H8367" s="113"/>
      <c r="I8367" s="113"/>
      <c r="K8367" s="15"/>
      <c r="L8367" s="15"/>
      <c r="M8367" s="15">
        <f t="shared" si="390"/>
        <v>1</v>
      </c>
      <c r="N8367" s="15" t="str">
        <f t="shared" si="391"/>
        <v>-</v>
      </c>
      <c r="O8367" s="150">
        <f t="shared" si="392"/>
        <v>0</v>
      </c>
      <c r="P8367" s="15" t="str">
        <f>IF(COUNTIF('Personálie dobrovolníků '!U:X,N8367)&gt;0,"ANO","")</f>
        <v/>
      </c>
      <c r="Q8367" s="15"/>
    </row>
    <row r="8368" spans="2:17" s="25" customFormat="1" x14ac:dyDescent="0.3">
      <c r="B8368" s="15" t="str">
        <f>IF(A8368="","",VLOOKUP(A8368,Tabulka3[[Číslo smlouvy   u pravidelné činnosti]:[Příjmení]],3,0))</f>
        <v/>
      </c>
      <c r="C8368" s="15" t="str">
        <f>IF(A8368="","",VLOOKUP(A8368,Tabulka3[[Číslo smlouvy   u pravidelné činnosti]:[Příjmení]],4,0))</f>
        <v/>
      </c>
      <c r="F8368" s="94"/>
      <c r="H8368" s="113"/>
      <c r="I8368" s="113"/>
      <c r="K8368" s="15"/>
      <c r="L8368" s="15"/>
      <c r="M8368" s="15">
        <f t="shared" si="390"/>
        <v>1</v>
      </c>
      <c r="N8368" s="15" t="str">
        <f t="shared" si="391"/>
        <v>-</v>
      </c>
      <c r="O8368" s="150">
        <f t="shared" si="392"/>
        <v>0</v>
      </c>
      <c r="P8368" s="15" t="str">
        <f>IF(COUNTIF('Personálie dobrovolníků '!U:X,N8368)&gt;0,"ANO","")</f>
        <v/>
      </c>
      <c r="Q8368" s="15"/>
    </row>
    <row r="8369" spans="2:17" s="25" customFormat="1" x14ac:dyDescent="0.3">
      <c r="B8369" s="15" t="str">
        <f>IF(A8369="","",VLOOKUP(A8369,Tabulka3[[Číslo smlouvy   u pravidelné činnosti]:[Příjmení]],3,0))</f>
        <v/>
      </c>
      <c r="C8369" s="15" t="str">
        <f>IF(A8369="","",VLOOKUP(A8369,Tabulka3[[Číslo smlouvy   u pravidelné činnosti]:[Příjmení]],4,0))</f>
        <v/>
      </c>
      <c r="F8369" s="94"/>
      <c r="H8369" s="113"/>
      <c r="I8369" s="113"/>
      <c r="K8369" s="15"/>
      <c r="L8369" s="15"/>
      <c r="M8369" s="15">
        <f t="shared" si="390"/>
        <v>1</v>
      </c>
      <c r="N8369" s="15" t="str">
        <f t="shared" si="391"/>
        <v>-</v>
      </c>
      <c r="O8369" s="150">
        <f t="shared" si="392"/>
        <v>0</v>
      </c>
      <c r="P8369" s="15" t="str">
        <f>IF(COUNTIF('Personálie dobrovolníků '!U:X,N8369)&gt;0,"ANO","")</f>
        <v/>
      </c>
      <c r="Q8369" s="15"/>
    </row>
    <row r="8370" spans="2:17" s="25" customFormat="1" x14ac:dyDescent="0.3">
      <c r="B8370" s="15" t="str">
        <f>IF(A8370="","",VLOOKUP(A8370,Tabulka3[[Číslo smlouvy   u pravidelné činnosti]:[Příjmení]],3,0))</f>
        <v/>
      </c>
      <c r="C8370" s="15" t="str">
        <f>IF(A8370="","",VLOOKUP(A8370,Tabulka3[[Číslo smlouvy   u pravidelné činnosti]:[Příjmení]],4,0))</f>
        <v/>
      </c>
      <c r="F8370" s="94"/>
      <c r="H8370" s="113"/>
      <c r="I8370" s="113"/>
      <c r="K8370" s="15"/>
      <c r="L8370" s="15"/>
      <c r="M8370" s="15">
        <f t="shared" si="390"/>
        <v>1</v>
      </c>
      <c r="N8370" s="15" t="str">
        <f t="shared" si="391"/>
        <v>-</v>
      </c>
      <c r="O8370" s="150">
        <f t="shared" si="392"/>
        <v>0</v>
      </c>
      <c r="P8370" s="15" t="str">
        <f>IF(COUNTIF('Personálie dobrovolníků '!U:X,N8370)&gt;0,"ANO","")</f>
        <v/>
      </c>
      <c r="Q8370" s="15"/>
    </row>
    <row r="8371" spans="2:17" s="25" customFormat="1" x14ac:dyDescent="0.3">
      <c r="B8371" s="15" t="str">
        <f>IF(A8371="","",VLOOKUP(A8371,Tabulka3[[Číslo smlouvy   u pravidelné činnosti]:[Příjmení]],3,0))</f>
        <v/>
      </c>
      <c r="C8371" s="15" t="str">
        <f>IF(A8371="","",VLOOKUP(A8371,Tabulka3[[Číslo smlouvy   u pravidelné činnosti]:[Příjmení]],4,0))</f>
        <v/>
      </c>
      <c r="F8371" s="94"/>
      <c r="H8371" s="113"/>
      <c r="I8371" s="113"/>
      <c r="K8371" s="15"/>
      <c r="L8371" s="15"/>
      <c r="M8371" s="15">
        <f t="shared" si="390"/>
        <v>1</v>
      </c>
      <c r="N8371" s="15" t="str">
        <f t="shared" si="391"/>
        <v>-</v>
      </c>
      <c r="O8371" s="150">
        <f t="shared" si="392"/>
        <v>0</v>
      </c>
      <c r="P8371" s="15" t="str">
        <f>IF(COUNTIF('Personálie dobrovolníků '!U:X,N8371)&gt;0,"ANO","")</f>
        <v/>
      </c>
      <c r="Q8371" s="15"/>
    </row>
    <row r="8372" spans="2:17" s="25" customFormat="1" x14ac:dyDescent="0.3">
      <c r="B8372" s="15" t="str">
        <f>IF(A8372="","",VLOOKUP(A8372,Tabulka3[[Číslo smlouvy   u pravidelné činnosti]:[Příjmení]],3,0))</f>
        <v/>
      </c>
      <c r="C8372" s="15" t="str">
        <f>IF(A8372="","",VLOOKUP(A8372,Tabulka3[[Číslo smlouvy   u pravidelné činnosti]:[Příjmení]],4,0))</f>
        <v/>
      </c>
      <c r="F8372" s="94"/>
      <c r="H8372" s="113"/>
      <c r="I8372" s="113"/>
      <c r="K8372" s="15"/>
      <c r="L8372" s="15"/>
      <c r="M8372" s="15">
        <f t="shared" si="390"/>
        <v>1</v>
      </c>
      <c r="N8372" s="15" t="str">
        <f t="shared" si="391"/>
        <v>-</v>
      </c>
      <c r="O8372" s="150">
        <f t="shared" si="392"/>
        <v>0</v>
      </c>
      <c r="P8372" s="15" t="str">
        <f>IF(COUNTIF('Personálie dobrovolníků '!U:X,N8372)&gt;0,"ANO","")</f>
        <v/>
      </c>
      <c r="Q8372" s="15"/>
    </row>
    <row r="8373" spans="2:17" s="25" customFormat="1" x14ac:dyDescent="0.3">
      <c r="B8373" s="15" t="str">
        <f>IF(A8373="","",VLOOKUP(A8373,Tabulka3[[Číslo smlouvy   u pravidelné činnosti]:[Příjmení]],3,0))</f>
        <v/>
      </c>
      <c r="C8373" s="15" t="str">
        <f>IF(A8373="","",VLOOKUP(A8373,Tabulka3[[Číslo smlouvy   u pravidelné činnosti]:[Příjmení]],4,0))</f>
        <v/>
      </c>
      <c r="F8373" s="94"/>
      <c r="H8373" s="113"/>
      <c r="I8373" s="113"/>
      <c r="K8373" s="15"/>
      <c r="L8373" s="15"/>
      <c r="M8373" s="15">
        <f t="shared" si="390"/>
        <v>1</v>
      </c>
      <c r="N8373" s="15" t="str">
        <f t="shared" si="391"/>
        <v>-</v>
      </c>
      <c r="O8373" s="150">
        <f t="shared" si="392"/>
        <v>0</v>
      </c>
      <c r="P8373" s="15" t="str">
        <f>IF(COUNTIF('Personálie dobrovolníků '!U:X,N8373)&gt;0,"ANO","")</f>
        <v/>
      </c>
      <c r="Q8373" s="15"/>
    </row>
    <row r="8374" spans="2:17" s="25" customFormat="1" x14ac:dyDescent="0.3">
      <c r="B8374" s="15" t="str">
        <f>IF(A8374="","",VLOOKUP(A8374,Tabulka3[[Číslo smlouvy   u pravidelné činnosti]:[Příjmení]],3,0))</f>
        <v/>
      </c>
      <c r="C8374" s="15" t="str">
        <f>IF(A8374="","",VLOOKUP(A8374,Tabulka3[[Číslo smlouvy   u pravidelné činnosti]:[Příjmení]],4,0))</f>
        <v/>
      </c>
      <c r="F8374" s="94"/>
      <c r="H8374" s="113"/>
      <c r="I8374" s="113"/>
      <c r="K8374" s="15"/>
      <c r="L8374" s="15"/>
      <c r="M8374" s="15">
        <f t="shared" si="390"/>
        <v>1</v>
      </c>
      <c r="N8374" s="15" t="str">
        <f t="shared" si="391"/>
        <v>-</v>
      </c>
      <c r="O8374" s="150">
        <f t="shared" si="392"/>
        <v>0</v>
      </c>
      <c r="P8374" s="15" t="str">
        <f>IF(COUNTIF('Personálie dobrovolníků '!U:X,N8374)&gt;0,"ANO","")</f>
        <v/>
      </c>
      <c r="Q8374" s="15"/>
    </row>
    <row r="8375" spans="2:17" s="25" customFormat="1" x14ac:dyDescent="0.3">
      <c r="B8375" s="15" t="str">
        <f>IF(A8375="","",VLOOKUP(A8375,Tabulka3[[Číslo smlouvy   u pravidelné činnosti]:[Příjmení]],3,0))</f>
        <v/>
      </c>
      <c r="C8375" s="15" t="str">
        <f>IF(A8375="","",VLOOKUP(A8375,Tabulka3[[Číslo smlouvy   u pravidelné činnosti]:[Příjmení]],4,0))</f>
        <v/>
      </c>
      <c r="F8375" s="94"/>
      <c r="H8375" s="113"/>
      <c r="I8375" s="113"/>
      <c r="K8375" s="15"/>
      <c r="L8375" s="15"/>
      <c r="M8375" s="15">
        <f t="shared" si="390"/>
        <v>1</v>
      </c>
      <c r="N8375" s="15" t="str">
        <f t="shared" si="391"/>
        <v>-</v>
      </c>
      <c r="O8375" s="150">
        <f t="shared" si="392"/>
        <v>0</v>
      </c>
      <c r="P8375" s="15" t="str">
        <f>IF(COUNTIF('Personálie dobrovolníků '!U:X,N8375)&gt;0,"ANO","")</f>
        <v/>
      </c>
      <c r="Q8375" s="15"/>
    </row>
    <row r="8376" spans="2:17" s="25" customFormat="1" x14ac:dyDescent="0.3">
      <c r="B8376" s="15" t="str">
        <f>IF(A8376="","",VLOOKUP(A8376,Tabulka3[[Číslo smlouvy   u pravidelné činnosti]:[Příjmení]],3,0))</f>
        <v/>
      </c>
      <c r="C8376" s="15" t="str">
        <f>IF(A8376="","",VLOOKUP(A8376,Tabulka3[[Číslo smlouvy   u pravidelné činnosti]:[Příjmení]],4,0))</f>
        <v/>
      </c>
      <c r="F8376" s="94"/>
      <c r="H8376" s="113"/>
      <c r="I8376" s="113"/>
      <c r="K8376" s="15"/>
      <c r="L8376" s="15"/>
      <c r="M8376" s="15">
        <f t="shared" si="390"/>
        <v>1</v>
      </c>
      <c r="N8376" s="15" t="str">
        <f t="shared" si="391"/>
        <v>-</v>
      </c>
      <c r="O8376" s="150">
        <f t="shared" si="392"/>
        <v>0</v>
      </c>
      <c r="P8376" s="15" t="str">
        <f>IF(COUNTIF('Personálie dobrovolníků '!U:X,N8376)&gt;0,"ANO","")</f>
        <v/>
      </c>
      <c r="Q8376" s="15"/>
    </row>
    <row r="8377" spans="2:17" s="25" customFormat="1" x14ac:dyDescent="0.3">
      <c r="B8377" s="15" t="str">
        <f>IF(A8377="","",VLOOKUP(A8377,Tabulka3[[Číslo smlouvy   u pravidelné činnosti]:[Příjmení]],3,0))</f>
        <v/>
      </c>
      <c r="C8377" s="15" t="str">
        <f>IF(A8377="","",VLOOKUP(A8377,Tabulka3[[Číslo smlouvy   u pravidelné činnosti]:[Příjmení]],4,0))</f>
        <v/>
      </c>
      <c r="F8377" s="94"/>
      <c r="H8377" s="113"/>
      <c r="I8377" s="113"/>
      <c r="K8377" s="15"/>
      <c r="L8377" s="15"/>
      <c r="M8377" s="15">
        <f t="shared" si="390"/>
        <v>1</v>
      </c>
      <c r="N8377" s="15" t="str">
        <f t="shared" si="391"/>
        <v>-</v>
      </c>
      <c r="O8377" s="150">
        <f t="shared" si="392"/>
        <v>0</v>
      </c>
      <c r="P8377" s="15" t="str">
        <f>IF(COUNTIF('Personálie dobrovolníků '!U:X,N8377)&gt;0,"ANO","")</f>
        <v/>
      </c>
      <c r="Q8377" s="15"/>
    </row>
    <row r="8378" spans="2:17" s="25" customFormat="1" x14ac:dyDescent="0.3">
      <c r="B8378" s="15" t="str">
        <f>IF(A8378="","",VLOOKUP(A8378,Tabulka3[[Číslo smlouvy   u pravidelné činnosti]:[Příjmení]],3,0))</f>
        <v/>
      </c>
      <c r="C8378" s="15" t="str">
        <f>IF(A8378="","",VLOOKUP(A8378,Tabulka3[[Číslo smlouvy   u pravidelné činnosti]:[Příjmení]],4,0))</f>
        <v/>
      </c>
      <c r="F8378" s="94"/>
      <c r="H8378" s="113"/>
      <c r="I8378" s="113"/>
      <c r="K8378" s="15"/>
      <c r="L8378" s="15"/>
      <c r="M8378" s="15">
        <f t="shared" si="390"/>
        <v>1</v>
      </c>
      <c r="N8378" s="15" t="str">
        <f t="shared" si="391"/>
        <v>-</v>
      </c>
      <c r="O8378" s="150">
        <f t="shared" si="392"/>
        <v>0</v>
      </c>
      <c r="P8378" s="15" t="str">
        <f>IF(COUNTIF('Personálie dobrovolníků '!U:X,N8378)&gt;0,"ANO","")</f>
        <v/>
      </c>
      <c r="Q8378" s="15"/>
    </row>
    <row r="8379" spans="2:17" s="25" customFormat="1" x14ac:dyDescent="0.3">
      <c r="B8379" s="15" t="str">
        <f>IF(A8379="","",VLOOKUP(A8379,Tabulka3[[Číslo smlouvy   u pravidelné činnosti]:[Příjmení]],3,0))</f>
        <v/>
      </c>
      <c r="C8379" s="15" t="str">
        <f>IF(A8379="","",VLOOKUP(A8379,Tabulka3[[Číslo smlouvy   u pravidelné činnosti]:[Příjmení]],4,0))</f>
        <v/>
      </c>
      <c r="F8379" s="94"/>
      <c r="H8379" s="113"/>
      <c r="I8379" s="113"/>
      <c r="K8379" s="15"/>
      <c r="L8379" s="15"/>
      <c r="M8379" s="15">
        <f t="shared" si="390"/>
        <v>1</v>
      </c>
      <c r="N8379" s="15" t="str">
        <f t="shared" si="391"/>
        <v>-</v>
      </c>
      <c r="O8379" s="150">
        <f t="shared" si="392"/>
        <v>0</v>
      </c>
      <c r="P8379" s="15" t="str">
        <f>IF(COUNTIF('Personálie dobrovolníků '!U:X,N8379)&gt;0,"ANO","")</f>
        <v/>
      </c>
      <c r="Q8379" s="15"/>
    </row>
    <row r="8380" spans="2:17" s="25" customFormat="1" x14ac:dyDescent="0.3">
      <c r="B8380" s="15" t="str">
        <f>IF(A8380="","",VLOOKUP(A8380,Tabulka3[[Číslo smlouvy   u pravidelné činnosti]:[Příjmení]],3,0))</f>
        <v/>
      </c>
      <c r="C8380" s="15" t="str">
        <f>IF(A8380="","",VLOOKUP(A8380,Tabulka3[[Číslo smlouvy   u pravidelné činnosti]:[Příjmení]],4,0))</f>
        <v/>
      </c>
      <c r="F8380" s="94"/>
      <c r="H8380" s="113"/>
      <c r="I8380" s="113"/>
      <c r="K8380" s="15"/>
      <c r="L8380" s="15"/>
      <c r="M8380" s="15">
        <f t="shared" si="390"/>
        <v>1</v>
      </c>
      <c r="N8380" s="15" t="str">
        <f t="shared" si="391"/>
        <v>-</v>
      </c>
      <c r="O8380" s="150">
        <f t="shared" si="392"/>
        <v>0</v>
      </c>
      <c r="P8380" s="15" t="str">
        <f>IF(COUNTIF('Personálie dobrovolníků '!U:X,N8380)&gt;0,"ANO","")</f>
        <v/>
      </c>
      <c r="Q8380" s="15"/>
    </row>
    <row r="8381" spans="2:17" s="25" customFormat="1" x14ac:dyDescent="0.3">
      <c r="B8381" s="15" t="str">
        <f>IF(A8381="","",VLOOKUP(A8381,Tabulka3[[Číslo smlouvy   u pravidelné činnosti]:[Příjmení]],3,0))</f>
        <v/>
      </c>
      <c r="C8381" s="15" t="str">
        <f>IF(A8381="","",VLOOKUP(A8381,Tabulka3[[Číslo smlouvy   u pravidelné činnosti]:[Příjmení]],4,0))</f>
        <v/>
      </c>
      <c r="F8381" s="94"/>
      <c r="H8381" s="113"/>
      <c r="I8381" s="113"/>
      <c r="K8381" s="15"/>
      <c r="L8381" s="15"/>
      <c r="M8381" s="15">
        <f t="shared" si="390"/>
        <v>1</v>
      </c>
      <c r="N8381" s="15" t="str">
        <f t="shared" si="391"/>
        <v>-</v>
      </c>
      <c r="O8381" s="150">
        <f t="shared" si="392"/>
        <v>0</v>
      </c>
      <c r="P8381" s="15" t="str">
        <f>IF(COUNTIF('Personálie dobrovolníků '!U:X,N8381)&gt;0,"ANO","")</f>
        <v/>
      </c>
      <c r="Q8381" s="15"/>
    </row>
    <row r="8382" spans="2:17" s="25" customFormat="1" x14ac:dyDescent="0.3">
      <c r="B8382" s="15" t="str">
        <f>IF(A8382="","",VLOOKUP(A8382,Tabulka3[[Číslo smlouvy   u pravidelné činnosti]:[Příjmení]],3,0))</f>
        <v/>
      </c>
      <c r="C8382" s="15" t="str">
        <f>IF(A8382="","",VLOOKUP(A8382,Tabulka3[[Číslo smlouvy   u pravidelné činnosti]:[Příjmení]],4,0))</f>
        <v/>
      </c>
      <c r="F8382" s="94"/>
      <c r="H8382" s="113"/>
      <c r="I8382" s="113"/>
      <c r="K8382" s="15"/>
      <c r="L8382" s="15"/>
      <c r="M8382" s="15">
        <f t="shared" si="390"/>
        <v>1</v>
      </c>
      <c r="N8382" s="15" t="str">
        <f t="shared" si="391"/>
        <v>-</v>
      </c>
      <c r="O8382" s="150">
        <f t="shared" si="392"/>
        <v>0</v>
      </c>
      <c r="P8382" s="15" t="str">
        <f>IF(COUNTIF('Personálie dobrovolníků '!U:X,N8382)&gt;0,"ANO","")</f>
        <v/>
      </c>
      <c r="Q8382" s="15"/>
    </row>
    <row r="8383" spans="2:17" s="25" customFormat="1" x14ac:dyDescent="0.3">
      <c r="B8383" s="15" t="str">
        <f>IF(A8383="","",VLOOKUP(A8383,Tabulka3[[Číslo smlouvy   u pravidelné činnosti]:[Příjmení]],3,0))</f>
        <v/>
      </c>
      <c r="C8383" s="15" t="str">
        <f>IF(A8383="","",VLOOKUP(A8383,Tabulka3[[Číslo smlouvy   u pravidelné činnosti]:[Příjmení]],4,0))</f>
        <v/>
      </c>
      <c r="F8383" s="94"/>
      <c r="H8383" s="113"/>
      <c r="I8383" s="113"/>
      <c r="K8383" s="15"/>
      <c r="L8383" s="15"/>
      <c r="M8383" s="15">
        <f t="shared" si="390"/>
        <v>1</v>
      </c>
      <c r="N8383" s="15" t="str">
        <f t="shared" si="391"/>
        <v>-</v>
      </c>
      <c r="O8383" s="150">
        <f t="shared" si="392"/>
        <v>0</v>
      </c>
      <c r="P8383" s="15" t="str">
        <f>IF(COUNTIF('Personálie dobrovolníků '!U:X,N8383)&gt;0,"ANO","")</f>
        <v/>
      </c>
      <c r="Q8383" s="15"/>
    </row>
    <row r="8384" spans="2:17" s="25" customFormat="1" x14ac:dyDescent="0.3">
      <c r="B8384" s="15" t="str">
        <f>IF(A8384="","",VLOOKUP(A8384,Tabulka3[[Číslo smlouvy   u pravidelné činnosti]:[Příjmení]],3,0))</f>
        <v/>
      </c>
      <c r="C8384" s="15" t="str">
        <f>IF(A8384="","",VLOOKUP(A8384,Tabulka3[[Číslo smlouvy   u pravidelné činnosti]:[Příjmení]],4,0))</f>
        <v/>
      </c>
      <c r="F8384" s="94"/>
      <c r="H8384" s="113"/>
      <c r="I8384" s="113"/>
      <c r="K8384" s="15"/>
      <c r="L8384" s="15"/>
      <c r="M8384" s="15">
        <f t="shared" si="390"/>
        <v>1</v>
      </c>
      <c r="N8384" s="15" t="str">
        <f t="shared" si="391"/>
        <v>-</v>
      </c>
      <c r="O8384" s="150">
        <f t="shared" si="392"/>
        <v>0</v>
      </c>
      <c r="P8384" s="15" t="str">
        <f>IF(COUNTIF('Personálie dobrovolníků '!U:X,N8384)&gt;0,"ANO","")</f>
        <v/>
      </c>
      <c r="Q8384" s="15"/>
    </row>
    <row r="8385" spans="2:17" s="25" customFormat="1" x14ac:dyDescent="0.3">
      <c r="B8385" s="15" t="str">
        <f>IF(A8385="","",VLOOKUP(A8385,Tabulka3[[Číslo smlouvy   u pravidelné činnosti]:[Příjmení]],3,0))</f>
        <v/>
      </c>
      <c r="C8385" s="15" t="str">
        <f>IF(A8385="","",VLOOKUP(A8385,Tabulka3[[Číslo smlouvy   u pravidelné činnosti]:[Příjmení]],4,0))</f>
        <v/>
      </c>
      <c r="F8385" s="94"/>
      <c r="H8385" s="113"/>
      <c r="I8385" s="113"/>
      <c r="K8385" s="15"/>
      <c r="L8385" s="15"/>
      <c r="M8385" s="15">
        <f t="shared" si="390"/>
        <v>1</v>
      </c>
      <c r="N8385" s="15" t="str">
        <f t="shared" si="391"/>
        <v>-</v>
      </c>
      <c r="O8385" s="150">
        <f t="shared" si="392"/>
        <v>0</v>
      </c>
      <c r="P8385" s="15" t="str">
        <f>IF(COUNTIF('Personálie dobrovolníků '!U:X,N8385)&gt;0,"ANO","")</f>
        <v/>
      </c>
      <c r="Q8385" s="15"/>
    </row>
    <row r="8386" spans="2:17" s="25" customFormat="1" x14ac:dyDescent="0.3">
      <c r="B8386" s="15" t="str">
        <f>IF(A8386="","",VLOOKUP(A8386,Tabulka3[[Číslo smlouvy   u pravidelné činnosti]:[Příjmení]],3,0))</f>
        <v/>
      </c>
      <c r="C8386" s="15" t="str">
        <f>IF(A8386="","",VLOOKUP(A8386,Tabulka3[[Číslo smlouvy   u pravidelné činnosti]:[Příjmení]],4,0))</f>
        <v/>
      </c>
      <c r="F8386" s="94"/>
      <c r="H8386" s="113"/>
      <c r="I8386" s="113"/>
      <c r="K8386" s="15"/>
      <c r="L8386" s="15"/>
      <c r="M8386" s="15">
        <f t="shared" si="390"/>
        <v>1</v>
      </c>
      <c r="N8386" s="15" t="str">
        <f t="shared" si="391"/>
        <v>-</v>
      </c>
      <c r="O8386" s="150">
        <f t="shared" si="392"/>
        <v>0</v>
      </c>
      <c r="P8386" s="15" t="str">
        <f>IF(COUNTIF('Personálie dobrovolníků '!U:X,N8386)&gt;0,"ANO","")</f>
        <v/>
      </c>
      <c r="Q8386" s="15"/>
    </row>
    <row r="8387" spans="2:17" s="25" customFormat="1" x14ac:dyDescent="0.3">
      <c r="B8387" s="15" t="str">
        <f>IF(A8387="","",VLOOKUP(A8387,Tabulka3[[Číslo smlouvy   u pravidelné činnosti]:[Příjmení]],3,0))</f>
        <v/>
      </c>
      <c r="C8387" s="15" t="str">
        <f>IF(A8387="","",VLOOKUP(A8387,Tabulka3[[Číslo smlouvy   u pravidelné činnosti]:[Příjmení]],4,0))</f>
        <v/>
      </c>
      <c r="F8387" s="94"/>
      <c r="H8387" s="113"/>
      <c r="I8387" s="113"/>
      <c r="K8387" s="15"/>
      <c r="L8387" s="15"/>
      <c r="M8387" s="15">
        <f t="shared" si="390"/>
        <v>1</v>
      </c>
      <c r="N8387" s="15" t="str">
        <f t="shared" si="391"/>
        <v>-</v>
      </c>
      <c r="O8387" s="150">
        <f t="shared" si="392"/>
        <v>0</v>
      </c>
      <c r="P8387" s="15" t="str">
        <f>IF(COUNTIF('Personálie dobrovolníků '!U:X,N8387)&gt;0,"ANO","")</f>
        <v/>
      </c>
      <c r="Q8387" s="15"/>
    </row>
    <row r="8388" spans="2:17" s="25" customFormat="1" x14ac:dyDescent="0.3">
      <c r="B8388" s="15" t="str">
        <f>IF(A8388="","",VLOOKUP(A8388,Tabulka3[[Číslo smlouvy   u pravidelné činnosti]:[Příjmení]],3,0))</f>
        <v/>
      </c>
      <c r="C8388" s="15" t="str">
        <f>IF(A8388="","",VLOOKUP(A8388,Tabulka3[[Číslo smlouvy   u pravidelné činnosti]:[Příjmení]],4,0))</f>
        <v/>
      </c>
      <c r="F8388" s="94"/>
      <c r="H8388" s="113"/>
      <c r="I8388" s="113"/>
      <c r="K8388" s="15"/>
      <c r="L8388" s="15"/>
      <c r="M8388" s="15">
        <f t="shared" ref="M8388:M8451" si="393">IF(OR(
   AND($H8388=$K$12, $I8388=$L$4),
   AND($H8388=$K$12, $I8388=$L$5),
   AND($H8388=$K$12, $I8388=$L$6),
   AND($H8388=$K$12, $I8388=$L$7),
   AND($H8388=$K$11, $I8388=$L$4),
   AND($H8388=$K$11, $I8388=$L$5),
   AND($H8388=$K$11, $I8388=$L$6),
   AND($H8388=$K$11, $I8388=$L$7),
   AND($H8388=$K$5, $I8388=$L$5),
   AND($H8388=$K$6, $I8388=$L$4),
   AND($H8388=$K$6, $I8388=$L$5),
   AND($H8388=$K$6, $I8388=$L$7),
   AND($H8388=$K$4, $I8388=$L$6),
), 0, 1)</f>
        <v>1</v>
      </c>
      <c r="N8388" s="15" t="str">
        <f t="shared" ref="N8388:N8451" si="394">A8388 &amp; "-" &amp; J8388</f>
        <v>-</v>
      </c>
      <c r="O8388" s="150">
        <f t="shared" ref="O8388:O8451" si="395">IF(AND(M8388&lt;&gt;0, P8388="ANO"), 1, 0)</f>
        <v>0</v>
      </c>
      <c r="P8388" s="15" t="str">
        <f>IF(COUNTIF('Personálie dobrovolníků '!U:X,N8388)&gt;0,"ANO","")</f>
        <v/>
      </c>
      <c r="Q8388" s="15"/>
    </row>
    <row r="8389" spans="2:17" s="25" customFormat="1" x14ac:dyDescent="0.3">
      <c r="B8389" s="15" t="str">
        <f>IF(A8389="","",VLOOKUP(A8389,Tabulka3[[Číslo smlouvy   u pravidelné činnosti]:[Příjmení]],3,0))</f>
        <v/>
      </c>
      <c r="C8389" s="15" t="str">
        <f>IF(A8389="","",VLOOKUP(A8389,Tabulka3[[Číslo smlouvy   u pravidelné činnosti]:[Příjmení]],4,0))</f>
        <v/>
      </c>
      <c r="F8389" s="94"/>
      <c r="H8389" s="113"/>
      <c r="I8389" s="113"/>
      <c r="K8389" s="15"/>
      <c r="L8389" s="15"/>
      <c r="M8389" s="15">
        <f t="shared" si="393"/>
        <v>1</v>
      </c>
      <c r="N8389" s="15" t="str">
        <f t="shared" si="394"/>
        <v>-</v>
      </c>
      <c r="O8389" s="150">
        <f t="shared" si="395"/>
        <v>0</v>
      </c>
      <c r="P8389" s="15" t="str">
        <f>IF(COUNTIF('Personálie dobrovolníků '!U:X,N8389)&gt;0,"ANO","")</f>
        <v/>
      </c>
      <c r="Q8389" s="15"/>
    </row>
    <row r="8390" spans="2:17" s="25" customFormat="1" x14ac:dyDescent="0.3">
      <c r="B8390" s="15" t="str">
        <f>IF(A8390="","",VLOOKUP(A8390,Tabulka3[[Číslo smlouvy   u pravidelné činnosti]:[Příjmení]],3,0))</f>
        <v/>
      </c>
      <c r="C8390" s="15" t="str">
        <f>IF(A8390="","",VLOOKUP(A8390,Tabulka3[[Číslo smlouvy   u pravidelné činnosti]:[Příjmení]],4,0))</f>
        <v/>
      </c>
      <c r="F8390" s="94"/>
      <c r="H8390" s="113"/>
      <c r="I8390" s="113"/>
      <c r="K8390" s="15"/>
      <c r="L8390" s="15"/>
      <c r="M8390" s="15">
        <f t="shared" si="393"/>
        <v>1</v>
      </c>
      <c r="N8390" s="15" t="str">
        <f t="shared" si="394"/>
        <v>-</v>
      </c>
      <c r="O8390" s="150">
        <f t="shared" si="395"/>
        <v>0</v>
      </c>
      <c r="P8390" s="15" t="str">
        <f>IF(COUNTIF('Personálie dobrovolníků '!U:X,N8390)&gt;0,"ANO","")</f>
        <v/>
      </c>
      <c r="Q8390" s="15"/>
    </row>
    <row r="8391" spans="2:17" s="25" customFormat="1" x14ac:dyDescent="0.3">
      <c r="B8391" s="15" t="str">
        <f>IF(A8391="","",VLOOKUP(A8391,Tabulka3[[Číslo smlouvy   u pravidelné činnosti]:[Příjmení]],3,0))</f>
        <v/>
      </c>
      <c r="C8391" s="15" t="str">
        <f>IF(A8391="","",VLOOKUP(A8391,Tabulka3[[Číslo smlouvy   u pravidelné činnosti]:[Příjmení]],4,0))</f>
        <v/>
      </c>
      <c r="F8391" s="94"/>
      <c r="H8391" s="113"/>
      <c r="I8391" s="113"/>
      <c r="K8391" s="15"/>
      <c r="L8391" s="15"/>
      <c r="M8391" s="15">
        <f t="shared" si="393"/>
        <v>1</v>
      </c>
      <c r="N8391" s="15" t="str">
        <f t="shared" si="394"/>
        <v>-</v>
      </c>
      <c r="O8391" s="150">
        <f t="shared" si="395"/>
        <v>0</v>
      </c>
      <c r="P8391" s="15" t="str">
        <f>IF(COUNTIF('Personálie dobrovolníků '!U:X,N8391)&gt;0,"ANO","")</f>
        <v/>
      </c>
      <c r="Q8391" s="15"/>
    </row>
    <row r="8392" spans="2:17" s="25" customFormat="1" x14ac:dyDescent="0.3">
      <c r="B8392" s="15" t="str">
        <f>IF(A8392="","",VLOOKUP(A8392,Tabulka3[[Číslo smlouvy   u pravidelné činnosti]:[Příjmení]],3,0))</f>
        <v/>
      </c>
      <c r="C8392" s="15" t="str">
        <f>IF(A8392="","",VLOOKUP(A8392,Tabulka3[[Číslo smlouvy   u pravidelné činnosti]:[Příjmení]],4,0))</f>
        <v/>
      </c>
      <c r="F8392" s="94"/>
      <c r="H8392" s="113"/>
      <c r="I8392" s="113"/>
      <c r="K8392" s="15"/>
      <c r="L8392" s="15"/>
      <c r="M8392" s="15">
        <f t="shared" si="393"/>
        <v>1</v>
      </c>
      <c r="N8392" s="15" t="str">
        <f t="shared" si="394"/>
        <v>-</v>
      </c>
      <c r="O8392" s="150">
        <f t="shared" si="395"/>
        <v>0</v>
      </c>
      <c r="P8392" s="15" t="str">
        <f>IF(COUNTIF('Personálie dobrovolníků '!U:X,N8392)&gt;0,"ANO","")</f>
        <v/>
      </c>
      <c r="Q8392" s="15"/>
    </row>
    <row r="8393" spans="2:17" s="25" customFormat="1" x14ac:dyDescent="0.3">
      <c r="B8393" s="15" t="str">
        <f>IF(A8393="","",VLOOKUP(A8393,Tabulka3[[Číslo smlouvy   u pravidelné činnosti]:[Příjmení]],3,0))</f>
        <v/>
      </c>
      <c r="C8393" s="15" t="str">
        <f>IF(A8393="","",VLOOKUP(A8393,Tabulka3[[Číslo smlouvy   u pravidelné činnosti]:[Příjmení]],4,0))</f>
        <v/>
      </c>
      <c r="F8393" s="94"/>
      <c r="H8393" s="113"/>
      <c r="I8393" s="113"/>
      <c r="K8393" s="15"/>
      <c r="L8393" s="15"/>
      <c r="M8393" s="15">
        <f t="shared" si="393"/>
        <v>1</v>
      </c>
      <c r="N8393" s="15" t="str">
        <f t="shared" si="394"/>
        <v>-</v>
      </c>
      <c r="O8393" s="150">
        <f t="shared" si="395"/>
        <v>0</v>
      </c>
      <c r="P8393" s="15" t="str">
        <f>IF(COUNTIF('Personálie dobrovolníků '!U:X,N8393)&gt;0,"ANO","")</f>
        <v/>
      </c>
      <c r="Q8393" s="15"/>
    </row>
    <row r="8394" spans="2:17" s="25" customFormat="1" x14ac:dyDescent="0.3">
      <c r="B8394" s="15" t="str">
        <f>IF(A8394="","",VLOOKUP(A8394,Tabulka3[[Číslo smlouvy   u pravidelné činnosti]:[Příjmení]],3,0))</f>
        <v/>
      </c>
      <c r="C8394" s="15" t="str">
        <f>IF(A8394="","",VLOOKUP(A8394,Tabulka3[[Číslo smlouvy   u pravidelné činnosti]:[Příjmení]],4,0))</f>
        <v/>
      </c>
      <c r="F8394" s="94"/>
      <c r="H8394" s="113"/>
      <c r="I8394" s="113"/>
      <c r="K8394" s="15"/>
      <c r="L8394" s="15"/>
      <c r="M8394" s="15">
        <f t="shared" si="393"/>
        <v>1</v>
      </c>
      <c r="N8394" s="15" t="str">
        <f t="shared" si="394"/>
        <v>-</v>
      </c>
      <c r="O8394" s="150">
        <f t="shared" si="395"/>
        <v>0</v>
      </c>
      <c r="P8394" s="15" t="str">
        <f>IF(COUNTIF('Personálie dobrovolníků '!U:X,N8394)&gt;0,"ANO","")</f>
        <v/>
      </c>
      <c r="Q8394" s="15"/>
    </row>
    <row r="8395" spans="2:17" s="25" customFormat="1" x14ac:dyDescent="0.3">
      <c r="B8395" s="15" t="str">
        <f>IF(A8395="","",VLOOKUP(A8395,Tabulka3[[Číslo smlouvy   u pravidelné činnosti]:[Příjmení]],3,0))</f>
        <v/>
      </c>
      <c r="C8395" s="15" t="str">
        <f>IF(A8395="","",VLOOKUP(A8395,Tabulka3[[Číslo smlouvy   u pravidelné činnosti]:[Příjmení]],4,0))</f>
        <v/>
      </c>
      <c r="F8395" s="94"/>
      <c r="H8395" s="113"/>
      <c r="I8395" s="113"/>
      <c r="K8395" s="15"/>
      <c r="L8395" s="15"/>
      <c r="M8395" s="15">
        <f t="shared" si="393"/>
        <v>1</v>
      </c>
      <c r="N8395" s="15" t="str">
        <f t="shared" si="394"/>
        <v>-</v>
      </c>
      <c r="O8395" s="150">
        <f t="shared" si="395"/>
        <v>0</v>
      </c>
      <c r="P8395" s="15" t="str">
        <f>IF(COUNTIF('Personálie dobrovolníků '!U:X,N8395)&gt;0,"ANO","")</f>
        <v/>
      </c>
      <c r="Q8395" s="15"/>
    </row>
    <row r="8396" spans="2:17" s="25" customFormat="1" x14ac:dyDescent="0.3">
      <c r="B8396" s="15" t="str">
        <f>IF(A8396="","",VLOOKUP(A8396,Tabulka3[[Číslo smlouvy   u pravidelné činnosti]:[Příjmení]],3,0))</f>
        <v/>
      </c>
      <c r="C8396" s="15" t="str">
        <f>IF(A8396="","",VLOOKUP(A8396,Tabulka3[[Číslo smlouvy   u pravidelné činnosti]:[Příjmení]],4,0))</f>
        <v/>
      </c>
      <c r="F8396" s="94"/>
      <c r="H8396" s="113"/>
      <c r="I8396" s="113"/>
      <c r="K8396" s="15"/>
      <c r="L8396" s="15"/>
      <c r="M8396" s="15">
        <f t="shared" si="393"/>
        <v>1</v>
      </c>
      <c r="N8396" s="15" t="str">
        <f t="shared" si="394"/>
        <v>-</v>
      </c>
      <c r="O8396" s="150">
        <f t="shared" si="395"/>
        <v>0</v>
      </c>
      <c r="P8396" s="15" t="str">
        <f>IF(COUNTIF('Personálie dobrovolníků '!U:X,N8396)&gt;0,"ANO","")</f>
        <v/>
      </c>
      <c r="Q8396" s="15"/>
    </row>
    <row r="8397" spans="2:17" s="25" customFormat="1" x14ac:dyDescent="0.3">
      <c r="B8397" s="15" t="str">
        <f>IF(A8397="","",VLOOKUP(A8397,Tabulka3[[Číslo smlouvy   u pravidelné činnosti]:[Příjmení]],3,0))</f>
        <v/>
      </c>
      <c r="C8397" s="15" t="str">
        <f>IF(A8397="","",VLOOKUP(A8397,Tabulka3[[Číslo smlouvy   u pravidelné činnosti]:[Příjmení]],4,0))</f>
        <v/>
      </c>
      <c r="F8397" s="94"/>
      <c r="H8397" s="113"/>
      <c r="I8397" s="113"/>
      <c r="K8397" s="15"/>
      <c r="L8397" s="15"/>
      <c r="M8397" s="15">
        <f t="shared" si="393"/>
        <v>1</v>
      </c>
      <c r="N8397" s="15" t="str">
        <f t="shared" si="394"/>
        <v>-</v>
      </c>
      <c r="O8397" s="150">
        <f t="shared" si="395"/>
        <v>0</v>
      </c>
      <c r="P8397" s="15" t="str">
        <f>IF(COUNTIF('Personálie dobrovolníků '!U:X,N8397)&gt;0,"ANO","")</f>
        <v/>
      </c>
      <c r="Q8397" s="15"/>
    </row>
    <row r="8398" spans="2:17" s="25" customFormat="1" x14ac:dyDescent="0.3">
      <c r="B8398" s="15" t="str">
        <f>IF(A8398="","",VLOOKUP(A8398,Tabulka3[[Číslo smlouvy   u pravidelné činnosti]:[Příjmení]],3,0))</f>
        <v/>
      </c>
      <c r="C8398" s="15" t="str">
        <f>IF(A8398="","",VLOOKUP(A8398,Tabulka3[[Číslo smlouvy   u pravidelné činnosti]:[Příjmení]],4,0))</f>
        <v/>
      </c>
      <c r="F8398" s="94"/>
      <c r="H8398" s="113"/>
      <c r="I8398" s="113"/>
      <c r="K8398" s="15"/>
      <c r="L8398" s="15"/>
      <c r="M8398" s="15">
        <f t="shared" si="393"/>
        <v>1</v>
      </c>
      <c r="N8398" s="15" t="str">
        <f t="shared" si="394"/>
        <v>-</v>
      </c>
      <c r="O8398" s="150">
        <f t="shared" si="395"/>
        <v>0</v>
      </c>
      <c r="P8398" s="15" t="str">
        <f>IF(COUNTIF('Personálie dobrovolníků '!U:X,N8398)&gt;0,"ANO","")</f>
        <v/>
      </c>
      <c r="Q8398" s="15"/>
    </row>
    <row r="8399" spans="2:17" s="25" customFormat="1" x14ac:dyDescent="0.3">
      <c r="B8399" s="15" t="str">
        <f>IF(A8399="","",VLOOKUP(A8399,Tabulka3[[Číslo smlouvy   u pravidelné činnosti]:[Příjmení]],3,0))</f>
        <v/>
      </c>
      <c r="C8399" s="15" t="str">
        <f>IF(A8399="","",VLOOKUP(A8399,Tabulka3[[Číslo smlouvy   u pravidelné činnosti]:[Příjmení]],4,0))</f>
        <v/>
      </c>
      <c r="F8399" s="94"/>
      <c r="H8399" s="113"/>
      <c r="I8399" s="113"/>
      <c r="K8399" s="15"/>
      <c r="L8399" s="15"/>
      <c r="M8399" s="15">
        <f t="shared" si="393"/>
        <v>1</v>
      </c>
      <c r="N8399" s="15" t="str">
        <f t="shared" si="394"/>
        <v>-</v>
      </c>
      <c r="O8399" s="150">
        <f t="shared" si="395"/>
        <v>0</v>
      </c>
      <c r="P8399" s="15" t="str">
        <f>IF(COUNTIF('Personálie dobrovolníků '!U:X,N8399)&gt;0,"ANO","")</f>
        <v/>
      </c>
      <c r="Q8399" s="15"/>
    </row>
    <row r="8400" spans="2:17" s="25" customFormat="1" x14ac:dyDescent="0.3">
      <c r="B8400" s="15" t="str">
        <f>IF(A8400="","",VLOOKUP(A8400,Tabulka3[[Číslo smlouvy   u pravidelné činnosti]:[Příjmení]],3,0))</f>
        <v/>
      </c>
      <c r="C8400" s="15" t="str">
        <f>IF(A8400="","",VLOOKUP(A8400,Tabulka3[[Číslo smlouvy   u pravidelné činnosti]:[Příjmení]],4,0))</f>
        <v/>
      </c>
      <c r="F8400" s="94"/>
      <c r="H8400" s="113"/>
      <c r="I8400" s="113"/>
      <c r="K8400" s="15"/>
      <c r="L8400" s="15"/>
      <c r="M8400" s="15">
        <f t="shared" si="393"/>
        <v>1</v>
      </c>
      <c r="N8400" s="15" t="str">
        <f t="shared" si="394"/>
        <v>-</v>
      </c>
      <c r="O8400" s="150">
        <f t="shared" si="395"/>
        <v>0</v>
      </c>
      <c r="P8400" s="15" t="str">
        <f>IF(COUNTIF('Personálie dobrovolníků '!U:X,N8400)&gt;0,"ANO","")</f>
        <v/>
      </c>
      <c r="Q8400" s="15"/>
    </row>
    <row r="8401" spans="2:17" s="25" customFormat="1" x14ac:dyDescent="0.3">
      <c r="B8401" s="15" t="str">
        <f>IF(A8401="","",VLOOKUP(A8401,Tabulka3[[Číslo smlouvy   u pravidelné činnosti]:[Příjmení]],3,0))</f>
        <v/>
      </c>
      <c r="C8401" s="15" t="str">
        <f>IF(A8401="","",VLOOKUP(A8401,Tabulka3[[Číslo smlouvy   u pravidelné činnosti]:[Příjmení]],4,0))</f>
        <v/>
      </c>
      <c r="F8401" s="94"/>
      <c r="H8401" s="113"/>
      <c r="I8401" s="113"/>
      <c r="K8401" s="15"/>
      <c r="L8401" s="15"/>
      <c r="M8401" s="15">
        <f t="shared" si="393"/>
        <v>1</v>
      </c>
      <c r="N8401" s="15" t="str">
        <f t="shared" si="394"/>
        <v>-</v>
      </c>
      <c r="O8401" s="150">
        <f t="shared" si="395"/>
        <v>0</v>
      </c>
      <c r="P8401" s="15" t="str">
        <f>IF(COUNTIF('Personálie dobrovolníků '!U:X,N8401)&gt;0,"ANO","")</f>
        <v/>
      </c>
      <c r="Q8401" s="15"/>
    </row>
    <row r="8402" spans="2:17" s="25" customFormat="1" x14ac:dyDescent="0.3">
      <c r="B8402" s="15" t="str">
        <f>IF(A8402="","",VLOOKUP(A8402,Tabulka3[[Číslo smlouvy   u pravidelné činnosti]:[Příjmení]],3,0))</f>
        <v/>
      </c>
      <c r="C8402" s="15" t="str">
        <f>IF(A8402="","",VLOOKUP(A8402,Tabulka3[[Číslo smlouvy   u pravidelné činnosti]:[Příjmení]],4,0))</f>
        <v/>
      </c>
      <c r="F8402" s="94"/>
      <c r="H8402" s="113"/>
      <c r="I8402" s="113"/>
      <c r="K8402" s="15"/>
      <c r="L8402" s="15"/>
      <c r="M8402" s="15">
        <f t="shared" si="393"/>
        <v>1</v>
      </c>
      <c r="N8402" s="15" t="str">
        <f t="shared" si="394"/>
        <v>-</v>
      </c>
      <c r="O8402" s="150">
        <f t="shared" si="395"/>
        <v>0</v>
      </c>
      <c r="P8402" s="15" t="str">
        <f>IF(COUNTIF('Personálie dobrovolníků '!U:X,N8402)&gt;0,"ANO","")</f>
        <v/>
      </c>
      <c r="Q8402" s="15"/>
    </row>
    <row r="8403" spans="2:17" s="25" customFormat="1" x14ac:dyDescent="0.3">
      <c r="B8403" s="15" t="str">
        <f>IF(A8403="","",VLOOKUP(A8403,Tabulka3[[Číslo smlouvy   u pravidelné činnosti]:[Příjmení]],3,0))</f>
        <v/>
      </c>
      <c r="C8403" s="15" t="str">
        <f>IF(A8403="","",VLOOKUP(A8403,Tabulka3[[Číslo smlouvy   u pravidelné činnosti]:[Příjmení]],4,0))</f>
        <v/>
      </c>
      <c r="F8403" s="94"/>
      <c r="H8403" s="113"/>
      <c r="I8403" s="113"/>
      <c r="K8403" s="15"/>
      <c r="L8403" s="15"/>
      <c r="M8403" s="15">
        <f t="shared" si="393"/>
        <v>1</v>
      </c>
      <c r="N8403" s="15" t="str">
        <f t="shared" si="394"/>
        <v>-</v>
      </c>
      <c r="O8403" s="150">
        <f t="shared" si="395"/>
        <v>0</v>
      </c>
      <c r="P8403" s="15" t="str">
        <f>IF(COUNTIF('Personálie dobrovolníků '!U:X,N8403)&gt;0,"ANO","")</f>
        <v/>
      </c>
      <c r="Q8403" s="15"/>
    </row>
    <row r="8404" spans="2:17" s="25" customFormat="1" x14ac:dyDescent="0.3">
      <c r="B8404" s="15" t="str">
        <f>IF(A8404="","",VLOOKUP(A8404,Tabulka3[[Číslo smlouvy   u pravidelné činnosti]:[Příjmení]],3,0))</f>
        <v/>
      </c>
      <c r="C8404" s="15" t="str">
        <f>IF(A8404="","",VLOOKUP(A8404,Tabulka3[[Číslo smlouvy   u pravidelné činnosti]:[Příjmení]],4,0))</f>
        <v/>
      </c>
      <c r="F8404" s="94"/>
      <c r="H8404" s="113"/>
      <c r="I8404" s="113"/>
      <c r="K8404" s="15"/>
      <c r="L8404" s="15"/>
      <c r="M8404" s="15">
        <f t="shared" si="393"/>
        <v>1</v>
      </c>
      <c r="N8404" s="15" t="str">
        <f t="shared" si="394"/>
        <v>-</v>
      </c>
      <c r="O8404" s="150">
        <f t="shared" si="395"/>
        <v>0</v>
      </c>
      <c r="P8404" s="15" t="str">
        <f>IF(COUNTIF('Personálie dobrovolníků '!U:X,N8404)&gt;0,"ANO","")</f>
        <v/>
      </c>
      <c r="Q8404" s="15"/>
    </row>
    <row r="8405" spans="2:17" s="25" customFormat="1" x14ac:dyDescent="0.3">
      <c r="B8405" s="15" t="str">
        <f>IF(A8405="","",VLOOKUP(A8405,Tabulka3[[Číslo smlouvy   u pravidelné činnosti]:[Příjmení]],3,0))</f>
        <v/>
      </c>
      <c r="C8405" s="15" t="str">
        <f>IF(A8405="","",VLOOKUP(A8405,Tabulka3[[Číslo smlouvy   u pravidelné činnosti]:[Příjmení]],4,0))</f>
        <v/>
      </c>
      <c r="F8405" s="94"/>
      <c r="H8405" s="113"/>
      <c r="I8405" s="113"/>
      <c r="K8405" s="15"/>
      <c r="L8405" s="15"/>
      <c r="M8405" s="15">
        <f t="shared" si="393"/>
        <v>1</v>
      </c>
      <c r="N8405" s="15" t="str">
        <f t="shared" si="394"/>
        <v>-</v>
      </c>
      <c r="O8405" s="150">
        <f t="shared" si="395"/>
        <v>0</v>
      </c>
      <c r="P8405" s="15" t="str">
        <f>IF(COUNTIF('Personálie dobrovolníků '!U:X,N8405)&gt;0,"ANO","")</f>
        <v/>
      </c>
      <c r="Q8405" s="15"/>
    </row>
    <row r="8406" spans="2:17" s="25" customFormat="1" x14ac:dyDescent="0.3">
      <c r="B8406" s="15" t="str">
        <f>IF(A8406="","",VLOOKUP(A8406,Tabulka3[[Číslo smlouvy   u pravidelné činnosti]:[Příjmení]],3,0))</f>
        <v/>
      </c>
      <c r="C8406" s="15" t="str">
        <f>IF(A8406="","",VLOOKUP(A8406,Tabulka3[[Číslo smlouvy   u pravidelné činnosti]:[Příjmení]],4,0))</f>
        <v/>
      </c>
      <c r="F8406" s="94"/>
      <c r="H8406" s="113"/>
      <c r="I8406" s="113"/>
      <c r="K8406" s="15"/>
      <c r="L8406" s="15"/>
      <c r="M8406" s="15">
        <f t="shared" si="393"/>
        <v>1</v>
      </c>
      <c r="N8406" s="15" t="str">
        <f t="shared" si="394"/>
        <v>-</v>
      </c>
      <c r="O8406" s="150">
        <f t="shared" si="395"/>
        <v>0</v>
      </c>
      <c r="P8406" s="15" t="str">
        <f>IF(COUNTIF('Personálie dobrovolníků '!U:X,N8406)&gt;0,"ANO","")</f>
        <v/>
      </c>
      <c r="Q8406" s="15"/>
    </row>
    <row r="8407" spans="2:17" s="25" customFormat="1" x14ac:dyDescent="0.3">
      <c r="B8407" s="15" t="str">
        <f>IF(A8407="","",VLOOKUP(A8407,Tabulka3[[Číslo smlouvy   u pravidelné činnosti]:[Příjmení]],3,0))</f>
        <v/>
      </c>
      <c r="C8407" s="15" t="str">
        <f>IF(A8407="","",VLOOKUP(A8407,Tabulka3[[Číslo smlouvy   u pravidelné činnosti]:[Příjmení]],4,0))</f>
        <v/>
      </c>
      <c r="F8407" s="94"/>
      <c r="H8407" s="113"/>
      <c r="I8407" s="113"/>
      <c r="K8407" s="15"/>
      <c r="L8407" s="15"/>
      <c r="M8407" s="15">
        <f t="shared" si="393"/>
        <v>1</v>
      </c>
      <c r="N8407" s="15" t="str">
        <f t="shared" si="394"/>
        <v>-</v>
      </c>
      <c r="O8407" s="150">
        <f t="shared" si="395"/>
        <v>0</v>
      </c>
      <c r="P8407" s="15" t="str">
        <f>IF(COUNTIF('Personálie dobrovolníků '!U:X,N8407)&gt;0,"ANO","")</f>
        <v/>
      </c>
      <c r="Q8407" s="15"/>
    </row>
    <row r="8408" spans="2:17" s="25" customFormat="1" x14ac:dyDescent="0.3">
      <c r="B8408" s="15" t="str">
        <f>IF(A8408="","",VLOOKUP(A8408,Tabulka3[[Číslo smlouvy   u pravidelné činnosti]:[Příjmení]],3,0))</f>
        <v/>
      </c>
      <c r="C8408" s="15" t="str">
        <f>IF(A8408="","",VLOOKUP(A8408,Tabulka3[[Číslo smlouvy   u pravidelné činnosti]:[Příjmení]],4,0))</f>
        <v/>
      </c>
      <c r="F8408" s="94"/>
      <c r="H8408" s="113"/>
      <c r="I8408" s="113"/>
      <c r="K8408" s="15"/>
      <c r="L8408" s="15"/>
      <c r="M8408" s="15">
        <f t="shared" si="393"/>
        <v>1</v>
      </c>
      <c r="N8408" s="15" t="str">
        <f t="shared" si="394"/>
        <v>-</v>
      </c>
      <c r="O8408" s="150">
        <f t="shared" si="395"/>
        <v>0</v>
      </c>
      <c r="P8408" s="15" t="str">
        <f>IF(COUNTIF('Personálie dobrovolníků '!U:X,N8408)&gt;0,"ANO","")</f>
        <v/>
      </c>
      <c r="Q8408" s="15"/>
    </row>
    <row r="8409" spans="2:17" s="25" customFormat="1" x14ac:dyDescent="0.3">
      <c r="B8409" s="15" t="str">
        <f>IF(A8409="","",VLOOKUP(A8409,Tabulka3[[Číslo smlouvy   u pravidelné činnosti]:[Příjmení]],3,0))</f>
        <v/>
      </c>
      <c r="C8409" s="15" t="str">
        <f>IF(A8409="","",VLOOKUP(A8409,Tabulka3[[Číslo smlouvy   u pravidelné činnosti]:[Příjmení]],4,0))</f>
        <v/>
      </c>
      <c r="F8409" s="94"/>
      <c r="H8409" s="113"/>
      <c r="I8409" s="113"/>
      <c r="K8409" s="15"/>
      <c r="L8409" s="15"/>
      <c r="M8409" s="15">
        <f t="shared" si="393"/>
        <v>1</v>
      </c>
      <c r="N8409" s="15" t="str">
        <f t="shared" si="394"/>
        <v>-</v>
      </c>
      <c r="O8409" s="150">
        <f t="shared" si="395"/>
        <v>0</v>
      </c>
      <c r="P8409" s="15" t="str">
        <f>IF(COUNTIF('Personálie dobrovolníků '!U:X,N8409)&gt;0,"ANO","")</f>
        <v/>
      </c>
      <c r="Q8409" s="15"/>
    </row>
    <row r="8410" spans="2:17" s="25" customFormat="1" x14ac:dyDescent="0.3">
      <c r="B8410" s="15" t="str">
        <f>IF(A8410="","",VLOOKUP(A8410,Tabulka3[[Číslo smlouvy   u pravidelné činnosti]:[Příjmení]],3,0))</f>
        <v/>
      </c>
      <c r="C8410" s="15" t="str">
        <f>IF(A8410="","",VLOOKUP(A8410,Tabulka3[[Číslo smlouvy   u pravidelné činnosti]:[Příjmení]],4,0))</f>
        <v/>
      </c>
      <c r="F8410" s="94"/>
      <c r="H8410" s="113"/>
      <c r="I8410" s="113"/>
      <c r="K8410" s="15"/>
      <c r="L8410" s="15"/>
      <c r="M8410" s="15">
        <f t="shared" si="393"/>
        <v>1</v>
      </c>
      <c r="N8410" s="15" t="str">
        <f t="shared" si="394"/>
        <v>-</v>
      </c>
      <c r="O8410" s="150">
        <f t="shared" si="395"/>
        <v>0</v>
      </c>
      <c r="P8410" s="15" t="str">
        <f>IF(COUNTIF('Personálie dobrovolníků '!U:X,N8410)&gt;0,"ANO","")</f>
        <v/>
      </c>
      <c r="Q8410" s="15"/>
    </row>
    <row r="8411" spans="2:17" s="25" customFormat="1" x14ac:dyDescent="0.3">
      <c r="B8411" s="15" t="str">
        <f>IF(A8411="","",VLOOKUP(A8411,Tabulka3[[Číslo smlouvy   u pravidelné činnosti]:[Příjmení]],3,0))</f>
        <v/>
      </c>
      <c r="C8411" s="15" t="str">
        <f>IF(A8411="","",VLOOKUP(A8411,Tabulka3[[Číslo smlouvy   u pravidelné činnosti]:[Příjmení]],4,0))</f>
        <v/>
      </c>
      <c r="F8411" s="94"/>
      <c r="H8411" s="113"/>
      <c r="I8411" s="113"/>
      <c r="K8411" s="15"/>
      <c r="L8411" s="15"/>
      <c r="M8411" s="15">
        <f t="shared" si="393"/>
        <v>1</v>
      </c>
      <c r="N8411" s="15" t="str">
        <f t="shared" si="394"/>
        <v>-</v>
      </c>
      <c r="O8411" s="150">
        <f t="shared" si="395"/>
        <v>0</v>
      </c>
      <c r="P8411" s="15" t="str">
        <f>IF(COUNTIF('Personálie dobrovolníků '!U:X,N8411)&gt;0,"ANO","")</f>
        <v/>
      </c>
      <c r="Q8411" s="15"/>
    </row>
    <row r="8412" spans="2:17" s="25" customFormat="1" x14ac:dyDescent="0.3">
      <c r="B8412" s="15" t="str">
        <f>IF(A8412="","",VLOOKUP(A8412,Tabulka3[[Číslo smlouvy   u pravidelné činnosti]:[Příjmení]],3,0))</f>
        <v/>
      </c>
      <c r="C8412" s="15" t="str">
        <f>IF(A8412="","",VLOOKUP(A8412,Tabulka3[[Číslo smlouvy   u pravidelné činnosti]:[Příjmení]],4,0))</f>
        <v/>
      </c>
      <c r="F8412" s="94"/>
      <c r="H8412" s="113"/>
      <c r="I8412" s="113"/>
      <c r="K8412" s="15"/>
      <c r="L8412" s="15"/>
      <c r="M8412" s="15">
        <f t="shared" si="393"/>
        <v>1</v>
      </c>
      <c r="N8412" s="15" t="str">
        <f t="shared" si="394"/>
        <v>-</v>
      </c>
      <c r="O8412" s="150">
        <f t="shared" si="395"/>
        <v>0</v>
      </c>
      <c r="P8412" s="15" t="str">
        <f>IF(COUNTIF('Personálie dobrovolníků '!U:X,N8412)&gt;0,"ANO","")</f>
        <v/>
      </c>
      <c r="Q8412" s="15"/>
    </row>
    <row r="8413" spans="2:17" s="25" customFormat="1" x14ac:dyDescent="0.3">
      <c r="B8413" s="15" t="str">
        <f>IF(A8413="","",VLOOKUP(A8413,Tabulka3[[Číslo smlouvy   u pravidelné činnosti]:[Příjmení]],3,0))</f>
        <v/>
      </c>
      <c r="C8413" s="15" t="str">
        <f>IF(A8413="","",VLOOKUP(A8413,Tabulka3[[Číslo smlouvy   u pravidelné činnosti]:[Příjmení]],4,0))</f>
        <v/>
      </c>
      <c r="F8413" s="94"/>
      <c r="H8413" s="113"/>
      <c r="I8413" s="113"/>
      <c r="K8413" s="15"/>
      <c r="L8413" s="15"/>
      <c r="M8413" s="15">
        <f t="shared" si="393"/>
        <v>1</v>
      </c>
      <c r="N8413" s="15" t="str">
        <f t="shared" si="394"/>
        <v>-</v>
      </c>
      <c r="O8413" s="150">
        <f t="shared" si="395"/>
        <v>0</v>
      </c>
      <c r="P8413" s="15" t="str">
        <f>IF(COUNTIF('Personálie dobrovolníků '!U:X,N8413)&gt;0,"ANO","")</f>
        <v/>
      </c>
      <c r="Q8413" s="15"/>
    </row>
    <row r="8414" spans="2:17" s="25" customFormat="1" x14ac:dyDescent="0.3">
      <c r="B8414" s="15" t="str">
        <f>IF(A8414="","",VLOOKUP(A8414,Tabulka3[[Číslo smlouvy   u pravidelné činnosti]:[Příjmení]],3,0))</f>
        <v/>
      </c>
      <c r="C8414" s="15" t="str">
        <f>IF(A8414="","",VLOOKUP(A8414,Tabulka3[[Číslo smlouvy   u pravidelné činnosti]:[Příjmení]],4,0))</f>
        <v/>
      </c>
      <c r="F8414" s="94"/>
      <c r="H8414" s="113"/>
      <c r="I8414" s="113"/>
      <c r="K8414" s="15"/>
      <c r="L8414" s="15"/>
      <c r="M8414" s="15">
        <f t="shared" si="393"/>
        <v>1</v>
      </c>
      <c r="N8414" s="15" t="str">
        <f t="shared" si="394"/>
        <v>-</v>
      </c>
      <c r="O8414" s="150">
        <f t="shared" si="395"/>
        <v>0</v>
      </c>
      <c r="P8414" s="15" t="str">
        <f>IF(COUNTIF('Personálie dobrovolníků '!U:X,N8414)&gt;0,"ANO","")</f>
        <v/>
      </c>
      <c r="Q8414" s="15"/>
    </row>
    <row r="8415" spans="2:17" s="25" customFormat="1" x14ac:dyDescent="0.3">
      <c r="B8415" s="15" t="str">
        <f>IF(A8415="","",VLOOKUP(A8415,Tabulka3[[Číslo smlouvy   u pravidelné činnosti]:[Příjmení]],3,0))</f>
        <v/>
      </c>
      <c r="C8415" s="15" t="str">
        <f>IF(A8415="","",VLOOKUP(A8415,Tabulka3[[Číslo smlouvy   u pravidelné činnosti]:[Příjmení]],4,0))</f>
        <v/>
      </c>
      <c r="F8415" s="94"/>
      <c r="H8415" s="113"/>
      <c r="I8415" s="113"/>
      <c r="K8415" s="15"/>
      <c r="L8415" s="15"/>
      <c r="M8415" s="15">
        <f t="shared" si="393"/>
        <v>1</v>
      </c>
      <c r="N8415" s="15" t="str">
        <f t="shared" si="394"/>
        <v>-</v>
      </c>
      <c r="O8415" s="150">
        <f t="shared" si="395"/>
        <v>0</v>
      </c>
      <c r="P8415" s="15" t="str">
        <f>IF(COUNTIF('Personálie dobrovolníků '!U:X,N8415)&gt;0,"ANO","")</f>
        <v/>
      </c>
      <c r="Q8415" s="15"/>
    </row>
    <row r="8416" spans="2:17" s="25" customFormat="1" x14ac:dyDescent="0.3">
      <c r="B8416" s="15" t="str">
        <f>IF(A8416="","",VLOOKUP(A8416,Tabulka3[[Číslo smlouvy   u pravidelné činnosti]:[Příjmení]],3,0))</f>
        <v/>
      </c>
      <c r="C8416" s="15" t="str">
        <f>IF(A8416="","",VLOOKUP(A8416,Tabulka3[[Číslo smlouvy   u pravidelné činnosti]:[Příjmení]],4,0))</f>
        <v/>
      </c>
      <c r="F8416" s="94"/>
      <c r="H8416" s="113"/>
      <c r="I8416" s="113"/>
      <c r="K8416" s="15"/>
      <c r="L8416" s="15"/>
      <c r="M8416" s="15">
        <f t="shared" si="393"/>
        <v>1</v>
      </c>
      <c r="N8416" s="15" t="str">
        <f t="shared" si="394"/>
        <v>-</v>
      </c>
      <c r="O8416" s="150">
        <f t="shared" si="395"/>
        <v>0</v>
      </c>
      <c r="P8416" s="15" t="str">
        <f>IF(COUNTIF('Personálie dobrovolníků '!U:X,N8416)&gt;0,"ANO","")</f>
        <v/>
      </c>
      <c r="Q8416" s="15"/>
    </row>
    <row r="8417" spans="2:17" s="25" customFormat="1" x14ac:dyDescent="0.3">
      <c r="B8417" s="15" t="str">
        <f>IF(A8417="","",VLOOKUP(A8417,Tabulka3[[Číslo smlouvy   u pravidelné činnosti]:[Příjmení]],3,0))</f>
        <v/>
      </c>
      <c r="C8417" s="15" t="str">
        <f>IF(A8417="","",VLOOKUP(A8417,Tabulka3[[Číslo smlouvy   u pravidelné činnosti]:[Příjmení]],4,0))</f>
        <v/>
      </c>
      <c r="F8417" s="94"/>
      <c r="H8417" s="113"/>
      <c r="I8417" s="113"/>
      <c r="K8417" s="15"/>
      <c r="L8417" s="15"/>
      <c r="M8417" s="15">
        <f t="shared" si="393"/>
        <v>1</v>
      </c>
      <c r="N8417" s="15" t="str">
        <f t="shared" si="394"/>
        <v>-</v>
      </c>
      <c r="O8417" s="150">
        <f t="shared" si="395"/>
        <v>0</v>
      </c>
      <c r="P8417" s="15" t="str">
        <f>IF(COUNTIF('Personálie dobrovolníků '!U:X,N8417)&gt;0,"ANO","")</f>
        <v/>
      </c>
      <c r="Q8417" s="15"/>
    </row>
    <row r="8418" spans="2:17" s="25" customFormat="1" x14ac:dyDescent="0.3">
      <c r="B8418" s="15" t="str">
        <f>IF(A8418="","",VLOOKUP(A8418,Tabulka3[[Číslo smlouvy   u pravidelné činnosti]:[Příjmení]],3,0))</f>
        <v/>
      </c>
      <c r="C8418" s="15" t="str">
        <f>IF(A8418="","",VLOOKUP(A8418,Tabulka3[[Číslo smlouvy   u pravidelné činnosti]:[Příjmení]],4,0))</f>
        <v/>
      </c>
      <c r="F8418" s="94"/>
      <c r="H8418" s="113"/>
      <c r="I8418" s="113"/>
      <c r="K8418" s="15"/>
      <c r="L8418" s="15"/>
      <c r="M8418" s="15">
        <f t="shared" si="393"/>
        <v>1</v>
      </c>
      <c r="N8418" s="15" t="str">
        <f t="shared" si="394"/>
        <v>-</v>
      </c>
      <c r="O8418" s="150">
        <f t="shared" si="395"/>
        <v>0</v>
      </c>
      <c r="P8418" s="15" t="str">
        <f>IF(COUNTIF('Personálie dobrovolníků '!U:X,N8418)&gt;0,"ANO","")</f>
        <v/>
      </c>
      <c r="Q8418" s="15"/>
    </row>
    <row r="8419" spans="2:17" s="25" customFormat="1" x14ac:dyDescent="0.3">
      <c r="B8419" s="15" t="str">
        <f>IF(A8419="","",VLOOKUP(A8419,Tabulka3[[Číslo smlouvy   u pravidelné činnosti]:[Příjmení]],3,0))</f>
        <v/>
      </c>
      <c r="C8419" s="15" t="str">
        <f>IF(A8419="","",VLOOKUP(A8419,Tabulka3[[Číslo smlouvy   u pravidelné činnosti]:[Příjmení]],4,0))</f>
        <v/>
      </c>
      <c r="F8419" s="94"/>
      <c r="H8419" s="113"/>
      <c r="I8419" s="113"/>
      <c r="K8419" s="15"/>
      <c r="L8419" s="15"/>
      <c r="M8419" s="15">
        <f t="shared" si="393"/>
        <v>1</v>
      </c>
      <c r="N8419" s="15" t="str">
        <f t="shared" si="394"/>
        <v>-</v>
      </c>
      <c r="O8419" s="150">
        <f t="shared" si="395"/>
        <v>0</v>
      </c>
      <c r="P8419" s="15" t="str">
        <f>IF(COUNTIF('Personálie dobrovolníků '!U:X,N8419)&gt;0,"ANO","")</f>
        <v/>
      </c>
      <c r="Q8419" s="15"/>
    </row>
    <row r="8420" spans="2:17" s="25" customFormat="1" x14ac:dyDescent="0.3">
      <c r="B8420" s="15" t="str">
        <f>IF(A8420="","",VLOOKUP(A8420,Tabulka3[[Číslo smlouvy   u pravidelné činnosti]:[Příjmení]],3,0))</f>
        <v/>
      </c>
      <c r="C8420" s="15" t="str">
        <f>IF(A8420="","",VLOOKUP(A8420,Tabulka3[[Číslo smlouvy   u pravidelné činnosti]:[Příjmení]],4,0))</f>
        <v/>
      </c>
      <c r="F8420" s="94"/>
      <c r="H8420" s="113"/>
      <c r="I8420" s="113"/>
      <c r="K8420" s="15"/>
      <c r="L8420" s="15"/>
      <c r="M8420" s="15">
        <f t="shared" si="393"/>
        <v>1</v>
      </c>
      <c r="N8420" s="15" t="str">
        <f t="shared" si="394"/>
        <v>-</v>
      </c>
      <c r="O8420" s="150">
        <f t="shared" si="395"/>
        <v>0</v>
      </c>
      <c r="P8420" s="15" t="str">
        <f>IF(COUNTIF('Personálie dobrovolníků '!U:X,N8420)&gt;0,"ANO","")</f>
        <v/>
      </c>
      <c r="Q8420" s="15"/>
    </row>
    <row r="8421" spans="2:17" s="25" customFormat="1" x14ac:dyDescent="0.3">
      <c r="B8421" s="15" t="str">
        <f>IF(A8421="","",VLOOKUP(A8421,Tabulka3[[Číslo smlouvy   u pravidelné činnosti]:[Příjmení]],3,0))</f>
        <v/>
      </c>
      <c r="C8421" s="15" t="str">
        <f>IF(A8421="","",VLOOKUP(A8421,Tabulka3[[Číslo smlouvy   u pravidelné činnosti]:[Příjmení]],4,0))</f>
        <v/>
      </c>
      <c r="F8421" s="94"/>
      <c r="H8421" s="113"/>
      <c r="I8421" s="113"/>
      <c r="K8421" s="15"/>
      <c r="L8421" s="15"/>
      <c r="M8421" s="15">
        <f t="shared" si="393"/>
        <v>1</v>
      </c>
      <c r="N8421" s="15" t="str">
        <f t="shared" si="394"/>
        <v>-</v>
      </c>
      <c r="O8421" s="150">
        <f t="shared" si="395"/>
        <v>0</v>
      </c>
      <c r="P8421" s="15" t="str">
        <f>IF(COUNTIF('Personálie dobrovolníků '!U:X,N8421)&gt;0,"ANO","")</f>
        <v/>
      </c>
      <c r="Q8421" s="15"/>
    </row>
    <row r="8422" spans="2:17" s="25" customFormat="1" x14ac:dyDescent="0.3">
      <c r="B8422" s="15" t="str">
        <f>IF(A8422="","",VLOOKUP(A8422,Tabulka3[[Číslo smlouvy   u pravidelné činnosti]:[Příjmení]],3,0))</f>
        <v/>
      </c>
      <c r="C8422" s="15" t="str">
        <f>IF(A8422="","",VLOOKUP(A8422,Tabulka3[[Číslo smlouvy   u pravidelné činnosti]:[Příjmení]],4,0))</f>
        <v/>
      </c>
      <c r="F8422" s="94"/>
      <c r="H8422" s="113"/>
      <c r="I8422" s="113"/>
      <c r="K8422" s="15"/>
      <c r="L8422" s="15"/>
      <c r="M8422" s="15">
        <f t="shared" si="393"/>
        <v>1</v>
      </c>
      <c r="N8422" s="15" t="str">
        <f t="shared" si="394"/>
        <v>-</v>
      </c>
      <c r="O8422" s="150">
        <f t="shared" si="395"/>
        <v>0</v>
      </c>
      <c r="P8422" s="15" t="str">
        <f>IF(COUNTIF('Personálie dobrovolníků '!U:X,N8422)&gt;0,"ANO","")</f>
        <v/>
      </c>
      <c r="Q8422" s="15"/>
    </row>
    <row r="8423" spans="2:17" s="25" customFormat="1" x14ac:dyDescent="0.3">
      <c r="B8423" s="15" t="str">
        <f>IF(A8423="","",VLOOKUP(A8423,Tabulka3[[Číslo smlouvy   u pravidelné činnosti]:[Příjmení]],3,0))</f>
        <v/>
      </c>
      <c r="C8423" s="15" t="str">
        <f>IF(A8423="","",VLOOKUP(A8423,Tabulka3[[Číslo smlouvy   u pravidelné činnosti]:[Příjmení]],4,0))</f>
        <v/>
      </c>
      <c r="F8423" s="94"/>
      <c r="H8423" s="113"/>
      <c r="I8423" s="113"/>
      <c r="K8423" s="15"/>
      <c r="L8423" s="15"/>
      <c r="M8423" s="15">
        <f t="shared" si="393"/>
        <v>1</v>
      </c>
      <c r="N8423" s="15" t="str">
        <f t="shared" si="394"/>
        <v>-</v>
      </c>
      <c r="O8423" s="150">
        <f t="shared" si="395"/>
        <v>0</v>
      </c>
      <c r="P8423" s="15" t="str">
        <f>IF(COUNTIF('Personálie dobrovolníků '!U:X,N8423)&gt;0,"ANO","")</f>
        <v/>
      </c>
      <c r="Q8423" s="15"/>
    </row>
    <row r="8424" spans="2:17" s="25" customFormat="1" x14ac:dyDescent="0.3">
      <c r="B8424" s="15" t="str">
        <f>IF(A8424="","",VLOOKUP(A8424,Tabulka3[[Číslo smlouvy   u pravidelné činnosti]:[Příjmení]],3,0))</f>
        <v/>
      </c>
      <c r="C8424" s="15" t="str">
        <f>IF(A8424="","",VLOOKUP(A8424,Tabulka3[[Číslo smlouvy   u pravidelné činnosti]:[Příjmení]],4,0))</f>
        <v/>
      </c>
      <c r="F8424" s="94"/>
      <c r="H8424" s="113"/>
      <c r="I8424" s="113"/>
      <c r="K8424" s="15"/>
      <c r="L8424" s="15"/>
      <c r="M8424" s="15">
        <f t="shared" si="393"/>
        <v>1</v>
      </c>
      <c r="N8424" s="15" t="str">
        <f t="shared" si="394"/>
        <v>-</v>
      </c>
      <c r="O8424" s="150">
        <f t="shared" si="395"/>
        <v>0</v>
      </c>
      <c r="P8424" s="15" t="str">
        <f>IF(COUNTIF('Personálie dobrovolníků '!U:X,N8424)&gt;0,"ANO","")</f>
        <v/>
      </c>
      <c r="Q8424" s="15"/>
    </row>
    <row r="8425" spans="2:17" s="25" customFormat="1" x14ac:dyDescent="0.3">
      <c r="B8425" s="15" t="str">
        <f>IF(A8425="","",VLOOKUP(A8425,Tabulka3[[Číslo smlouvy   u pravidelné činnosti]:[Příjmení]],3,0))</f>
        <v/>
      </c>
      <c r="C8425" s="15" t="str">
        <f>IF(A8425="","",VLOOKUP(A8425,Tabulka3[[Číslo smlouvy   u pravidelné činnosti]:[Příjmení]],4,0))</f>
        <v/>
      </c>
      <c r="F8425" s="94"/>
      <c r="H8425" s="113"/>
      <c r="I8425" s="113"/>
      <c r="K8425" s="15"/>
      <c r="L8425" s="15"/>
      <c r="M8425" s="15">
        <f t="shared" si="393"/>
        <v>1</v>
      </c>
      <c r="N8425" s="15" t="str">
        <f t="shared" si="394"/>
        <v>-</v>
      </c>
      <c r="O8425" s="150">
        <f t="shared" si="395"/>
        <v>0</v>
      </c>
      <c r="P8425" s="15" t="str">
        <f>IF(COUNTIF('Personálie dobrovolníků '!U:X,N8425)&gt;0,"ANO","")</f>
        <v/>
      </c>
      <c r="Q8425" s="15"/>
    </row>
    <row r="8426" spans="2:17" s="25" customFormat="1" x14ac:dyDescent="0.3">
      <c r="B8426" s="15" t="str">
        <f>IF(A8426="","",VLOOKUP(A8426,Tabulka3[[Číslo smlouvy   u pravidelné činnosti]:[Příjmení]],3,0))</f>
        <v/>
      </c>
      <c r="C8426" s="15" t="str">
        <f>IF(A8426="","",VLOOKUP(A8426,Tabulka3[[Číslo smlouvy   u pravidelné činnosti]:[Příjmení]],4,0))</f>
        <v/>
      </c>
      <c r="F8426" s="94"/>
      <c r="H8426" s="113"/>
      <c r="I8426" s="113"/>
      <c r="K8426" s="15"/>
      <c r="L8426" s="15"/>
      <c r="M8426" s="15">
        <f t="shared" si="393"/>
        <v>1</v>
      </c>
      <c r="N8426" s="15" t="str">
        <f t="shared" si="394"/>
        <v>-</v>
      </c>
      <c r="O8426" s="150">
        <f t="shared" si="395"/>
        <v>0</v>
      </c>
      <c r="P8426" s="15" t="str">
        <f>IF(COUNTIF('Personálie dobrovolníků '!U:X,N8426)&gt;0,"ANO","")</f>
        <v/>
      </c>
      <c r="Q8426" s="15"/>
    </row>
    <row r="8427" spans="2:17" s="25" customFormat="1" x14ac:dyDescent="0.3">
      <c r="B8427" s="15" t="str">
        <f>IF(A8427="","",VLOOKUP(A8427,Tabulka3[[Číslo smlouvy   u pravidelné činnosti]:[Příjmení]],3,0))</f>
        <v/>
      </c>
      <c r="C8427" s="15" t="str">
        <f>IF(A8427="","",VLOOKUP(A8427,Tabulka3[[Číslo smlouvy   u pravidelné činnosti]:[Příjmení]],4,0))</f>
        <v/>
      </c>
      <c r="F8427" s="94"/>
      <c r="H8427" s="113"/>
      <c r="I8427" s="113"/>
      <c r="K8427" s="15"/>
      <c r="L8427" s="15"/>
      <c r="M8427" s="15">
        <f t="shared" si="393"/>
        <v>1</v>
      </c>
      <c r="N8427" s="15" t="str">
        <f t="shared" si="394"/>
        <v>-</v>
      </c>
      <c r="O8427" s="150">
        <f t="shared" si="395"/>
        <v>0</v>
      </c>
      <c r="P8427" s="15" t="str">
        <f>IF(COUNTIF('Personálie dobrovolníků '!U:X,N8427)&gt;0,"ANO","")</f>
        <v/>
      </c>
      <c r="Q8427" s="15"/>
    </row>
    <row r="8428" spans="2:17" s="25" customFormat="1" x14ac:dyDescent="0.3">
      <c r="B8428" s="15" t="str">
        <f>IF(A8428="","",VLOOKUP(A8428,Tabulka3[[Číslo smlouvy   u pravidelné činnosti]:[Příjmení]],3,0))</f>
        <v/>
      </c>
      <c r="C8428" s="15" t="str">
        <f>IF(A8428="","",VLOOKUP(A8428,Tabulka3[[Číslo smlouvy   u pravidelné činnosti]:[Příjmení]],4,0))</f>
        <v/>
      </c>
      <c r="F8428" s="94"/>
      <c r="H8428" s="113"/>
      <c r="I8428" s="113"/>
      <c r="K8428" s="15"/>
      <c r="L8428" s="15"/>
      <c r="M8428" s="15">
        <f t="shared" si="393"/>
        <v>1</v>
      </c>
      <c r="N8428" s="15" t="str">
        <f t="shared" si="394"/>
        <v>-</v>
      </c>
      <c r="O8428" s="150">
        <f t="shared" si="395"/>
        <v>0</v>
      </c>
      <c r="P8428" s="15" t="str">
        <f>IF(COUNTIF('Personálie dobrovolníků '!U:X,N8428)&gt;0,"ANO","")</f>
        <v/>
      </c>
      <c r="Q8428" s="15"/>
    </row>
    <row r="8429" spans="2:17" s="25" customFormat="1" x14ac:dyDescent="0.3">
      <c r="B8429" s="15" t="str">
        <f>IF(A8429="","",VLOOKUP(A8429,Tabulka3[[Číslo smlouvy   u pravidelné činnosti]:[Příjmení]],3,0))</f>
        <v/>
      </c>
      <c r="C8429" s="15" t="str">
        <f>IF(A8429="","",VLOOKUP(A8429,Tabulka3[[Číslo smlouvy   u pravidelné činnosti]:[Příjmení]],4,0))</f>
        <v/>
      </c>
      <c r="F8429" s="94"/>
      <c r="H8429" s="113"/>
      <c r="I8429" s="113"/>
      <c r="K8429" s="15"/>
      <c r="L8429" s="15"/>
      <c r="M8429" s="15">
        <f t="shared" si="393"/>
        <v>1</v>
      </c>
      <c r="N8429" s="15" t="str">
        <f t="shared" si="394"/>
        <v>-</v>
      </c>
      <c r="O8429" s="150">
        <f t="shared" si="395"/>
        <v>0</v>
      </c>
      <c r="P8429" s="15" t="str">
        <f>IF(COUNTIF('Personálie dobrovolníků '!U:X,N8429)&gt;0,"ANO","")</f>
        <v/>
      </c>
      <c r="Q8429" s="15"/>
    </row>
    <row r="8430" spans="2:17" s="25" customFormat="1" x14ac:dyDescent="0.3">
      <c r="B8430" s="15" t="str">
        <f>IF(A8430="","",VLOOKUP(A8430,Tabulka3[[Číslo smlouvy   u pravidelné činnosti]:[Příjmení]],3,0))</f>
        <v/>
      </c>
      <c r="C8430" s="15" t="str">
        <f>IF(A8430="","",VLOOKUP(A8430,Tabulka3[[Číslo smlouvy   u pravidelné činnosti]:[Příjmení]],4,0))</f>
        <v/>
      </c>
      <c r="F8430" s="94"/>
      <c r="H8430" s="113"/>
      <c r="I8430" s="113"/>
      <c r="K8430" s="15"/>
      <c r="L8430" s="15"/>
      <c r="M8430" s="15">
        <f t="shared" si="393"/>
        <v>1</v>
      </c>
      <c r="N8430" s="15" t="str">
        <f t="shared" si="394"/>
        <v>-</v>
      </c>
      <c r="O8430" s="150">
        <f t="shared" si="395"/>
        <v>0</v>
      </c>
      <c r="P8430" s="15" t="str">
        <f>IF(COUNTIF('Personálie dobrovolníků '!U:X,N8430)&gt;0,"ANO","")</f>
        <v/>
      </c>
      <c r="Q8430" s="15"/>
    </row>
    <row r="8431" spans="2:17" s="25" customFormat="1" x14ac:dyDescent="0.3">
      <c r="B8431" s="15" t="str">
        <f>IF(A8431="","",VLOOKUP(A8431,Tabulka3[[Číslo smlouvy   u pravidelné činnosti]:[Příjmení]],3,0))</f>
        <v/>
      </c>
      <c r="C8431" s="15" t="str">
        <f>IF(A8431="","",VLOOKUP(A8431,Tabulka3[[Číslo smlouvy   u pravidelné činnosti]:[Příjmení]],4,0))</f>
        <v/>
      </c>
      <c r="F8431" s="94"/>
      <c r="H8431" s="113"/>
      <c r="I8431" s="113"/>
      <c r="K8431" s="15"/>
      <c r="L8431" s="15"/>
      <c r="M8431" s="15">
        <f t="shared" si="393"/>
        <v>1</v>
      </c>
      <c r="N8431" s="15" t="str">
        <f t="shared" si="394"/>
        <v>-</v>
      </c>
      <c r="O8431" s="150">
        <f t="shared" si="395"/>
        <v>0</v>
      </c>
      <c r="P8431" s="15" t="str">
        <f>IF(COUNTIF('Personálie dobrovolníků '!U:X,N8431)&gt;0,"ANO","")</f>
        <v/>
      </c>
      <c r="Q8431" s="15"/>
    </row>
    <row r="8432" spans="2:17" s="25" customFormat="1" x14ac:dyDescent="0.3">
      <c r="B8432" s="15" t="str">
        <f>IF(A8432="","",VLOOKUP(A8432,Tabulka3[[Číslo smlouvy   u pravidelné činnosti]:[Příjmení]],3,0))</f>
        <v/>
      </c>
      <c r="C8432" s="15" t="str">
        <f>IF(A8432="","",VLOOKUP(A8432,Tabulka3[[Číslo smlouvy   u pravidelné činnosti]:[Příjmení]],4,0))</f>
        <v/>
      </c>
      <c r="F8432" s="94"/>
      <c r="H8432" s="113"/>
      <c r="I8432" s="113"/>
      <c r="K8432" s="15"/>
      <c r="L8432" s="15"/>
      <c r="M8432" s="15">
        <f t="shared" si="393"/>
        <v>1</v>
      </c>
      <c r="N8432" s="15" t="str">
        <f t="shared" si="394"/>
        <v>-</v>
      </c>
      <c r="O8432" s="150">
        <f t="shared" si="395"/>
        <v>0</v>
      </c>
      <c r="P8432" s="15" t="str">
        <f>IF(COUNTIF('Personálie dobrovolníků '!U:X,N8432)&gt;0,"ANO","")</f>
        <v/>
      </c>
      <c r="Q8432" s="15"/>
    </row>
    <row r="8433" spans="2:17" s="25" customFormat="1" x14ac:dyDescent="0.3">
      <c r="B8433" s="15" t="str">
        <f>IF(A8433="","",VLOOKUP(A8433,Tabulka3[[Číslo smlouvy   u pravidelné činnosti]:[Příjmení]],3,0))</f>
        <v/>
      </c>
      <c r="C8433" s="15" t="str">
        <f>IF(A8433="","",VLOOKUP(A8433,Tabulka3[[Číslo smlouvy   u pravidelné činnosti]:[Příjmení]],4,0))</f>
        <v/>
      </c>
      <c r="F8433" s="94"/>
      <c r="H8433" s="113"/>
      <c r="I8433" s="113"/>
      <c r="K8433" s="15"/>
      <c r="L8433" s="15"/>
      <c r="M8433" s="15">
        <f t="shared" si="393"/>
        <v>1</v>
      </c>
      <c r="N8433" s="15" t="str">
        <f t="shared" si="394"/>
        <v>-</v>
      </c>
      <c r="O8433" s="150">
        <f t="shared" si="395"/>
        <v>0</v>
      </c>
      <c r="P8433" s="15" t="str">
        <f>IF(COUNTIF('Personálie dobrovolníků '!U:X,N8433)&gt;0,"ANO","")</f>
        <v/>
      </c>
      <c r="Q8433" s="15"/>
    </row>
    <row r="8434" spans="2:17" s="25" customFormat="1" x14ac:dyDescent="0.3">
      <c r="B8434" s="15" t="str">
        <f>IF(A8434="","",VLOOKUP(A8434,Tabulka3[[Číslo smlouvy   u pravidelné činnosti]:[Příjmení]],3,0))</f>
        <v/>
      </c>
      <c r="C8434" s="15" t="str">
        <f>IF(A8434="","",VLOOKUP(A8434,Tabulka3[[Číslo smlouvy   u pravidelné činnosti]:[Příjmení]],4,0))</f>
        <v/>
      </c>
      <c r="F8434" s="94"/>
      <c r="H8434" s="113"/>
      <c r="I8434" s="113"/>
      <c r="K8434" s="15"/>
      <c r="L8434" s="15"/>
      <c r="M8434" s="15">
        <f t="shared" si="393"/>
        <v>1</v>
      </c>
      <c r="N8434" s="15" t="str">
        <f t="shared" si="394"/>
        <v>-</v>
      </c>
      <c r="O8434" s="150">
        <f t="shared" si="395"/>
        <v>0</v>
      </c>
      <c r="P8434" s="15" t="str">
        <f>IF(COUNTIF('Personálie dobrovolníků '!U:X,N8434)&gt;0,"ANO","")</f>
        <v/>
      </c>
      <c r="Q8434" s="15"/>
    </row>
    <row r="8435" spans="2:17" s="25" customFormat="1" x14ac:dyDescent="0.3">
      <c r="B8435" s="15" t="str">
        <f>IF(A8435="","",VLOOKUP(A8435,Tabulka3[[Číslo smlouvy   u pravidelné činnosti]:[Příjmení]],3,0))</f>
        <v/>
      </c>
      <c r="C8435" s="15" t="str">
        <f>IF(A8435="","",VLOOKUP(A8435,Tabulka3[[Číslo smlouvy   u pravidelné činnosti]:[Příjmení]],4,0))</f>
        <v/>
      </c>
      <c r="F8435" s="94"/>
      <c r="H8435" s="113"/>
      <c r="I8435" s="113"/>
      <c r="K8435" s="15"/>
      <c r="L8435" s="15"/>
      <c r="M8435" s="15">
        <f t="shared" si="393"/>
        <v>1</v>
      </c>
      <c r="N8435" s="15" t="str">
        <f t="shared" si="394"/>
        <v>-</v>
      </c>
      <c r="O8435" s="150">
        <f t="shared" si="395"/>
        <v>0</v>
      </c>
      <c r="P8435" s="15" t="str">
        <f>IF(COUNTIF('Personálie dobrovolníků '!U:X,N8435)&gt;0,"ANO","")</f>
        <v/>
      </c>
      <c r="Q8435" s="15"/>
    </row>
    <row r="8436" spans="2:17" s="25" customFormat="1" x14ac:dyDescent="0.3">
      <c r="B8436" s="15" t="str">
        <f>IF(A8436="","",VLOOKUP(A8436,Tabulka3[[Číslo smlouvy   u pravidelné činnosti]:[Příjmení]],3,0))</f>
        <v/>
      </c>
      <c r="C8436" s="15" t="str">
        <f>IF(A8436="","",VLOOKUP(A8436,Tabulka3[[Číslo smlouvy   u pravidelné činnosti]:[Příjmení]],4,0))</f>
        <v/>
      </c>
      <c r="F8436" s="94"/>
      <c r="H8436" s="113"/>
      <c r="I8436" s="113"/>
      <c r="K8436" s="15"/>
      <c r="L8436" s="15"/>
      <c r="M8436" s="15">
        <f t="shared" si="393"/>
        <v>1</v>
      </c>
      <c r="N8436" s="15" t="str">
        <f t="shared" si="394"/>
        <v>-</v>
      </c>
      <c r="O8436" s="150">
        <f t="shared" si="395"/>
        <v>0</v>
      </c>
      <c r="P8436" s="15" t="str">
        <f>IF(COUNTIF('Personálie dobrovolníků '!U:X,N8436)&gt;0,"ANO","")</f>
        <v/>
      </c>
      <c r="Q8436" s="15"/>
    </row>
    <row r="8437" spans="2:17" s="25" customFormat="1" x14ac:dyDescent="0.3">
      <c r="B8437" s="15" t="str">
        <f>IF(A8437="","",VLOOKUP(A8437,Tabulka3[[Číslo smlouvy   u pravidelné činnosti]:[Příjmení]],3,0))</f>
        <v/>
      </c>
      <c r="C8437" s="15" t="str">
        <f>IF(A8437="","",VLOOKUP(A8437,Tabulka3[[Číslo smlouvy   u pravidelné činnosti]:[Příjmení]],4,0))</f>
        <v/>
      </c>
      <c r="F8437" s="94"/>
      <c r="H8437" s="113"/>
      <c r="I8437" s="113"/>
      <c r="K8437" s="15"/>
      <c r="L8437" s="15"/>
      <c r="M8437" s="15">
        <f t="shared" si="393"/>
        <v>1</v>
      </c>
      <c r="N8437" s="15" t="str">
        <f t="shared" si="394"/>
        <v>-</v>
      </c>
      <c r="O8437" s="150">
        <f t="shared" si="395"/>
        <v>0</v>
      </c>
      <c r="P8437" s="15" t="str">
        <f>IF(COUNTIF('Personálie dobrovolníků '!U:X,N8437)&gt;0,"ANO","")</f>
        <v/>
      </c>
      <c r="Q8437" s="15"/>
    </row>
    <row r="8438" spans="2:17" s="25" customFormat="1" x14ac:dyDescent="0.3">
      <c r="B8438" s="15" t="str">
        <f>IF(A8438="","",VLOOKUP(A8438,Tabulka3[[Číslo smlouvy   u pravidelné činnosti]:[Příjmení]],3,0))</f>
        <v/>
      </c>
      <c r="C8438" s="15" t="str">
        <f>IF(A8438="","",VLOOKUP(A8438,Tabulka3[[Číslo smlouvy   u pravidelné činnosti]:[Příjmení]],4,0))</f>
        <v/>
      </c>
      <c r="F8438" s="94"/>
      <c r="H8438" s="113"/>
      <c r="I8438" s="113"/>
      <c r="K8438" s="15"/>
      <c r="L8438" s="15"/>
      <c r="M8438" s="15">
        <f t="shared" si="393"/>
        <v>1</v>
      </c>
      <c r="N8438" s="15" t="str">
        <f t="shared" si="394"/>
        <v>-</v>
      </c>
      <c r="O8438" s="150">
        <f t="shared" si="395"/>
        <v>0</v>
      </c>
      <c r="P8438" s="15" t="str">
        <f>IF(COUNTIF('Personálie dobrovolníků '!U:X,N8438)&gt;0,"ANO","")</f>
        <v/>
      </c>
      <c r="Q8438" s="15"/>
    </row>
    <row r="8439" spans="2:17" s="25" customFormat="1" x14ac:dyDescent="0.3">
      <c r="B8439" s="15" t="str">
        <f>IF(A8439="","",VLOOKUP(A8439,Tabulka3[[Číslo smlouvy   u pravidelné činnosti]:[Příjmení]],3,0))</f>
        <v/>
      </c>
      <c r="C8439" s="15" t="str">
        <f>IF(A8439="","",VLOOKUP(A8439,Tabulka3[[Číslo smlouvy   u pravidelné činnosti]:[Příjmení]],4,0))</f>
        <v/>
      </c>
      <c r="F8439" s="94"/>
      <c r="H8439" s="113"/>
      <c r="I8439" s="113"/>
      <c r="K8439" s="15"/>
      <c r="L8439" s="15"/>
      <c r="M8439" s="15">
        <f t="shared" si="393"/>
        <v>1</v>
      </c>
      <c r="N8439" s="15" t="str">
        <f t="shared" si="394"/>
        <v>-</v>
      </c>
      <c r="O8439" s="150">
        <f t="shared" si="395"/>
        <v>0</v>
      </c>
      <c r="P8439" s="15" t="str">
        <f>IF(COUNTIF('Personálie dobrovolníků '!U:X,N8439)&gt;0,"ANO","")</f>
        <v/>
      </c>
      <c r="Q8439" s="15"/>
    </row>
    <row r="8440" spans="2:17" s="25" customFormat="1" x14ac:dyDescent="0.3">
      <c r="B8440" s="15" t="str">
        <f>IF(A8440="","",VLOOKUP(A8440,Tabulka3[[Číslo smlouvy   u pravidelné činnosti]:[Příjmení]],3,0))</f>
        <v/>
      </c>
      <c r="C8440" s="15" t="str">
        <f>IF(A8440="","",VLOOKUP(A8440,Tabulka3[[Číslo smlouvy   u pravidelné činnosti]:[Příjmení]],4,0))</f>
        <v/>
      </c>
      <c r="F8440" s="94"/>
      <c r="H8440" s="113"/>
      <c r="I8440" s="113"/>
      <c r="K8440" s="15"/>
      <c r="L8440" s="15"/>
      <c r="M8440" s="15">
        <f t="shared" si="393"/>
        <v>1</v>
      </c>
      <c r="N8440" s="15" t="str">
        <f t="shared" si="394"/>
        <v>-</v>
      </c>
      <c r="O8440" s="150">
        <f t="shared" si="395"/>
        <v>0</v>
      </c>
      <c r="P8440" s="15" t="str">
        <f>IF(COUNTIF('Personálie dobrovolníků '!U:X,N8440)&gt;0,"ANO","")</f>
        <v/>
      </c>
      <c r="Q8440" s="15"/>
    </row>
    <row r="8441" spans="2:17" s="25" customFormat="1" x14ac:dyDescent="0.3">
      <c r="B8441" s="15" t="str">
        <f>IF(A8441="","",VLOOKUP(A8441,Tabulka3[[Číslo smlouvy   u pravidelné činnosti]:[Příjmení]],3,0))</f>
        <v/>
      </c>
      <c r="C8441" s="15" t="str">
        <f>IF(A8441="","",VLOOKUP(A8441,Tabulka3[[Číslo smlouvy   u pravidelné činnosti]:[Příjmení]],4,0))</f>
        <v/>
      </c>
      <c r="F8441" s="94"/>
      <c r="H8441" s="113"/>
      <c r="I8441" s="113"/>
      <c r="K8441" s="15"/>
      <c r="L8441" s="15"/>
      <c r="M8441" s="15">
        <f t="shared" si="393"/>
        <v>1</v>
      </c>
      <c r="N8441" s="15" t="str">
        <f t="shared" si="394"/>
        <v>-</v>
      </c>
      <c r="O8441" s="150">
        <f t="shared" si="395"/>
        <v>0</v>
      </c>
      <c r="P8441" s="15" t="str">
        <f>IF(COUNTIF('Personálie dobrovolníků '!U:X,N8441)&gt;0,"ANO","")</f>
        <v/>
      </c>
      <c r="Q8441" s="15"/>
    </row>
    <row r="8442" spans="2:17" s="25" customFormat="1" x14ac:dyDescent="0.3">
      <c r="B8442" s="15" t="str">
        <f>IF(A8442="","",VLOOKUP(A8442,Tabulka3[[Číslo smlouvy   u pravidelné činnosti]:[Příjmení]],3,0))</f>
        <v/>
      </c>
      <c r="C8442" s="15" t="str">
        <f>IF(A8442="","",VLOOKUP(A8442,Tabulka3[[Číslo smlouvy   u pravidelné činnosti]:[Příjmení]],4,0))</f>
        <v/>
      </c>
      <c r="F8442" s="94"/>
      <c r="H8442" s="113"/>
      <c r="I8442" s="113"/>
      <c r="K8442" s="15"/>
      <c r="L8442" s="15"/>
      <c r="M8442" s="15">
        <f t="shared" si="393"/>
        <v>1</v>
      </c>
      <c r="N8442" s="15" t="str">
        <f t="shared" si="394"/>
        <v>-</v>
      </c>
      <c r="O8442" s="150">
        <f t="shared" si="395"/>
        <v>0</v>
      </c>
      <c r="P8442" s="15" t="str">
        <f>IF(COUNTIF('Personálie dobrovolníků '!U:X,N8442)&gt;0,"ANO","")</f>
        <v/>
      </c>
      <c r="Q8442" s="15"/>
    </row>
    <row r="8443" spans="2:17" s="25" customFormat="1" x14ac:dyDescent="0.3">
      <c r="B8443" s="15" t="str">
        <f>IF(A8443="","",VLOOKUP(A8443,Tabulka3[[Číslo smlouvy   u pravidelné činnosti]:[Příjmení]],3,0))</f>
        <v/>
      </c>
      <c r="C8443" s="15" t="str">
        <f>IF(A8443="","",VLOOKUP(A8443,Tabulka3[[Číslo smlouvy   u pravidelné činnosti]:[Příjmení]],4,0))</f>
        <v/>
      </c>
      <c r="F8443" s="94"/>
      <c r="H8443" s="113"/>
      <c r="I8443" s="113"/>
      <c r="K8443" s="15"/>
      <c r="L8443" s="15"/>
      <c r="M8443" s="15">
        <f t="shared" si="393"/>
        <v>1</v>
      </c>
      <c r="N8443" s="15" t="str">
        <f t="shared" si="394"/>
        <v>-</v>
      </c>
      <c r="O8443" s="150">
        <f t="shared" si="395"/>
        <v>0</v>
      </c>
      <c r="P8443" s="15" t="str">
        <f>IF(COUNTIF('Personálie dobrovolníků '!U:X,N8443)&gt;0,"ANO","")</f>
        <v/>
      </c>
      <c r="Q8443" s="15"/>
    </row>
    <row r="8444" spans="2:17" s="25" customFormat="1" x14ac:dyDescent="0.3">
      <c r="B8444" s="15" t="str">
        <f>IF(A8444="","",VLOOKUP(A8444,Tabulka3[[Číslo smlouvy   u pravidelné činnosti]:[Příjmení]],3,0))</f>
        <v/>
      </c>
      <c r="C8444" s="15" t="str">
        <f>IF(A8444="","",VLOOKUP(A8444,Tabulka3[[Číslo smlouvy   u pravidelné činnosti]:[Příjmení]],4,0))</f>
        <v/>
      </c>
      <c r="F8444" s="94"/>
      <c r="H8444" s="113"/>
      <c r="I8444" s="113"/>
      <c r="K8444" s="15"/>
      <c r="L8444" s="15"/>
      <c r="M8444" s="15">
        <f t="shared" si="393"/>
        <v>1</v>
      </c>
      <c r="N8444" s="15" t="str">
        <f t="shared" si="394"/>
        <v>-</v>
      </c>
      <c r="O8444" s="150">
        <f t="shared" si="395"/>
        <v>0</v>
      </c>
      <c r="P8444" s="15" t="str">
        <f>IF(COUNTIF('Personálie dobrovolníků '!U:X,N8444)&gt;0,"ANO","")</f>
        <v/>
      </c>
      <c r="Q8444" s="15"/>
    </row>
    <row r="8445" spans="2:17" s="25" customFormat="1" x14ac:dyDescent="0.3">
      <c r="B8445" s="15" t="str">
        <f>IF(A8445="","",VLOOKUP(A8445,Tabulka3[[Číslo smlouvy   u pravidelné činnosti]:[Příjmení]],3,0))</f>
        <v/>
      </c>
      <c r="C8445" s="15" t="str">
        <f>IF(A8445="","",VLOOKUP(A8445,Tabulka3[[Číslo smlouvy   u pravidelné činnosti]:[Příjmení]],4,0))</f>
        <v/>
      </c>
      <c r="F8445" s="94"/>
      <c r="H8445" s="113"/>
      <c r="I8445" s="113"/>
      <c r="K8445" s="15"/>
      <c r="L8445" s="15"/>
      <c r="M8445" s="15">
        <f t="shared" si="393"/>
        <v>1</v>
      </c>
      <c r="N8445" s="15" t="str">
        <f t="shared" si="394"/>
        <v>-</v>
      </c>
      <c r="O8445" s="150">
        <f t="shared" si="395"/>
        <v>0</v>
      </c>
      <c r="P8445" s="15" t="str">
        <f>IF(COUNTIF('Personálie dobrovolníků '!U:X,N8445)&gt;0,"ANO","")</f>
        <v/>
      </c>
      <c r="Q8445" s="15"/>
    </row>
    <row r="8446" spans="2:17" s="25" customFormat="1" x14ac:dyDescent="0.3">
      <c r="B8446" s="15" t="str">
        <f>IF(A8446="","",VLOOKUP(A8446,Tabulka3[[Číslo smlouvy   u pravidelné činnosti]:[Příjmení]],3,0))</f>
        <v/>
      </c>
      <c r="C8446" s="15" t="str">
        <f>IF(A8446="","",VLOOKUP(A8446,Tabulka3[[Číslo smlouvy   u pravidelné činnosti]:[Příjmení]],4,0))</f>
        <v/>
      </c>
      <c r="F8446" s="94"/>
      <c r="H8446" s="113"/>
      <c r="I8446" s="113"/>
      <c r="K8446" s="15"/>
      <c r="L8446" s="15"/>
      <c r="M8446" s="15">
        <f t="shared" si="393"/>
        <v>1</v>
      </c>
      <c r="N8446" s="15" t="str">
        <f t="shared" si="394"/>
        <v>-</v>
      </c>
      <c r="O8446" s="150">
        <f t="shared" si="395"/>
        <v>0</v>
      </c>
      <c r="P8446" s="15" t="str">
        <f>IF(COUNTIF('Personálie dobrovolníků '!U:X,N8446)&gt;0,"ANO","")</f>
        <v/>
      </c>
      <c r="Q8446" s="15"/>
    </row>
    <row r="8447" spans="2:17" s="25" customFormat="1" x14ac:dyDescent="0.3">
      <c r="B8447" s="15" t="str">
        <f>IF(A8447="","",VLOOKUP(A8447,Tabulka3[[Číslo smlouvy   u pravidelné činnosti]:[Příjmení]],3,0))</f>
        <v/>
      </c>
      <c r="C8447" s="15" t="str">
        <f>IF(A8447="","",VLOOKUP(A8447,Tabulka3[[Číslo smlouvy   u pravidelné činnosti]:[Příjmení]],4,0))</f>
        <v/>
      </c>
      <c r="F8447" s="94"/>
      <c r="H8447" s="113"/>
      <c r="I8447" s="113"/>
      <c r="K8447" s="15"/>
      <c r="L8447" s="15"/>
      <c r="M8447" s="15">
        <f t="shared" si="393"/>
        <v>1</v>
      </c>
      <c r="N8447" s="15" t="str">
        <f t="shared" si="394"/>
        <v>-</v>
      </c>
      <c r="O8447" s="150">
        <f t="shared" si="395"/>
        <v>0</v>
      </c>
      <c r="P8447" s="15" t="str">
        <f>IF(COUNTIF('Personálie dobrovolníků '!U:X,N8447)&gt;0,"ANO","")</f>
        <v/>
      </c>
      <c r="Q8447" s="15"/>
    </row>
    <row r="8448" spans="2:17" s="25" customFormat="1" x14ac:dyDescent="0.3">
      <c r="B8448" s="15" t="str">
        <f>IF(A8448="","",VLOOKUP(A8448,Tabulka3[[Číslo smlouvy   u pravidelné činnosti]:[Příjmení]],3,0))</f>
        <v/>
      </c>
      <c r="C8448" s="15" t="str">
        <f>IF(A8448="","",VLOOKUP(A8448,Tabulka3[[Číslo smlouvy   u pravidelné činnosti]:[Příjmení]],4,0))</f>
        <v/>
      </c>
      <c r="F8448" s="94"/>
      <c r="H8448" s="113"/>
      <c r="I8448" s="113"/>
      <c r="K8448" s="15"/>
      <c r="L8448" s="15"/>
      <c r="M8448" s="15">
        <f t="shared" si="393"/>
        <v>1</v>
      </c>
      <c r="N8448" s="15" t="str">
        <f t="shared" si="394"/>
        <v>-</v>
      </c>
      <c r="O8448" s="150">
        <f t="shared" si="395"/>
        <v>0</v>
      </c>
      <c r="P8448" s="15" t="str">
        <f>IF(COUNTIF('Personálie dobrovolníků '!U:X,N8448)&gt;0,"ANO","")</f>
        <v/>
      </c>
      <c r="Q8448" s="15"/>
    </row>
    <row r="8449" spans="2:17" s="25" customFormat="1" x14ac:dyDescent="0.3">
      <c r="B8449" s="15" t="str">
        <f>IF(A8449="","",VLOOKUP(A8449,Tabulka3[[Číslo smlouvy   u pravidelné činnosti]:[Příjmení]],3,0))</f>
        <v/>
      </c>
      <c r="C8449" s="15" t="str">
        <f>IF(A8449="","",VLOOKUP(A8449,Tabulka3[[Číslo smlouvy   u pravidelné činnosti]:[Příjmení]],4,0))</f>
        <v/>
      </c>
      <c r="F8449" s="94"/>
      <c r="H8449" s="113"/>
      <c r="I8449" s="113"/>
      <c r="K8449" s="15"/>
      <c r="L8449" s="15"/>
      <c r="M8449" s="15">
        <f t="shared" si="393"/>
        <v>1</v>
      </c>
      <c r="N8449" s="15" t="str">
        <f t="shared" si="394"/>
        <v>-</v>
      </c>
      <c r="O8449" s="150">
        <f t="shared" si="395"/>
        <v>0</v>
      </c>
      <c r="P8449" s="15" t="str">
        <f>IF(COUNTIF('Personálie dobrovolníků '!U:X,N8449)&gt;0,"ANO","")</f>
        <v/>
      </c>
      <c r="Q8449" s="15"/>
    </row>
    <row r="8450" spans="2:17" s="25" customFormat="1" x14ac:dyDescent="0.3">
      <c r="B8450" s="15" t="str">
        <f>IF(A8450="","",VLOOKUP(A8450,Tabulka3[[Číslo smlouvy   u pravidelné činnosti]:[Příjmení]],3,0))</f>
        <v/>
      </c>
      <c r="C8450" s="15" t="str">
        <f>IF(A8450="","",VLOOKUP(A8450,Tabulka3[[Číslo smlouvy   u pravidelné činnosti]:[Příjmení]],4,0))</f>
        <v/>
      </c>
      <c r="F8450" s="94"/>
      <c r="H8450" s="113"/>
      <c r="I8450" s="113"/>
      <c r="K8450" s="15"/>
      <c r="L8450" s="15"/>
      <c r="M8450" s="15">
        <f t="shared" si="393"/>
        <v>1</v>
      </c>
      <c r="N8450" s="15" t="str">
        <f t="shared" si="394"/>
        <v>-</v>
      </c>
      <c r="O8450" s="150">
        <f t="shared" si="395"/>
        <v>0</v>
      </c>
      <c r="P8450" s="15" t="str">
        <f>IF(COUNTIF('Personálie dobrovolníků '!U:X,N8450)&gt;0,"ANO","")</f>
        <v/>
      </c>
      <c r="Q8450" s="15"/>
    </row>
    <row r="8451" spans="2:17" s="25" customFormat="1" x14ac:dyDescent="0.3">
      <c r="B8451" s="15" t="str">
        <f>IF(A8451="","",VLOOKUP(A8451,Tabulka3[[Číslo smlouvy   u pravidelné činnosti]:[Příjmení]],3,0))</f>
        <v/>
      </c>
      <c r="C8451" s="15" t="str">
        <f>IF(A8451="","",VLOOKUP(A8451,Tabulka3[[Číslo smlouvy   u pravidelné činnosti]:[Příjmení]],4,0))</f>
        <v/>
      </c>
      <c r="F8451" s="94"/>
      <c r="H8451" s="113"/>
      <c r="I8451" s="113"/>
      <c r="K8451" s="15"/>
      <c r="L8451" s="15"/>
      <c r="M8451" s="15">
        <f t="shared" si="393"/>
        <v>1</v>
      </c>
      <c r="N8451" s="15" t="str">
        <f t="shared" si="394"/>
        <v>-</v>
      </c>
      <c r="O8451" s="150">
        <f t="shared" si="395"/>
        <v>0</v>
      </c>
      <c r="P8451" s="15" t="str">
        <f>IF(COUNTIF('Personálie dobrovolníků '!U:X,N8451)&gt;0,"ANO","")</f>
        <v/>
      </c>
      <c r="Q8451" s="15"/>
    </row>
    <row r="8452" spans="2:17" s="25" customFormat="1" x14ac:dyDescent="0.3">
      <c r="B8452" s="15" t="str">
        <f>IF(A8452="","",VLOOKUP(A8452,Tabulka3[[Číslo smlouvy   u pravidelné činnosti]:[Příjmení]],3,0))</f>
        <v/>
      </c>
      <c r="C8452" s="15" t="str">
        <f>IF(A8452="","",VLOOKUP(A8452,Tabulka3[[Číslo smlouvy   u pravidelné činnosti]:[Příjmení]],4,0))</f>
        <v/>
      </c>
      <c r="F8452" s="94"/>
      <c r="H8452" s="113"/>
      <c r="I8452" s="113"/>
      <c r="K8452" s="15"/>
      <c r="L8452" s="15"/>
      <c r="M8452" s="15">
        <f t="shared" ref="M8452:M8515" si="396">IF(OR(
   AND($H8452=$K$12, $I8452=$L$4),
   AND($H8452=$K$12, $I8452=$L$5),
   AND($H8452=$K$12, $I8452=$L$6),
   AND($H8452=$K$12, $I8452=$L$7),
   AND($H8452=$K$11, $I8452=$L$4),
   AND($H8452=$K$11, $I8452=$L$5),
   AND($H8452=$K$11, $I8452=$L$6),
   AND($H8452=$K$11, $I8452=$L$7),
   AND($H8452=$K$5, $I8452=$L$5),
   AND($H8452=$K$6, $I8452=$L$4),
   AND($H8452=$K$6, $I8452=$L$5),
   AND($H8452=$K$6, $I8452=$L$7),
   AND($H8452=$K$4, $I8452=$L$6),
), 0, 1)</f>
        <v>1</v>
      </c>
      <c r="N8452" s="15" t="str">
        <f t="shared" ref="N8452:N8515" si="397">A8452 &amp; "-" &amp; J8452</f>
        <v>-</v>
      </c>
      <c r="O8452" s="150">
        <f t="shared" ref="O8452:O8515" si="398">IF(AND(M8452&lt;&gt;0, P8452="ANO"), 1, 0)</f>
        <v>0</v>
      </c>
      <c r="P8452" s="15" t="str">
        <f>IF(COUNTIF('Personálie dobrovolníků '!U:X,N8452)&gt;0,"ANO","")</f>
        <v/>
      </c>
      <c r="Q8452" s="15"/>
    </row>
    <row r="8453" spans="2:17" s="25" customFormat="1" x14ac:dyDescent="0.3">
      <c r="B8453" s="15" t="str">
        <f>IF(A8453="","",VLOOKUP(A8453,Tabulka3[[Číslo smlouvy   u pravidelné činnosti]:[Příjmení]],3,0))</f>
        <v/>
      </c>
      <c r="C8453" s="15" t="str">
        <f>IF(A8453="","",VLOOKUP(A8453,Tabulka3[[Číslo smlouvy   u pravidelné činnosti]:[Příjmení]],4,0))</f>
        <v/>
      </c>
      <c r="F8453" s="94"/>
      <c r="H8453" s="113"/>
      <c r="I8453" s="113"/>
      <c r="K8453" s="15"/>
      <c r="L8453" s="15"/>
      <c r="M8453" s="15">
        <f t="shared" si="396"/>
        <v>1</v>
      </c>
      <c r="N8453" s="15" t="str">
        <f t="shared" si="397"/>
        <v>-</v>
      </c>
      <c r="O8453" s="150">
        <f t="shared" si="398"/>
        <v>0</v>
      </c>
      <c r="P8453" s="15" t="str">
        <f>IF(COUNTIF('Personálie dobrovolníků '!U:X,N8453)&gt;0,"ANO","")</f>
        <v/>
      </c>
      <c r="Q8453" s="15"/>
    </row>
    <row r="8454" spans="2:17" s="25" customFormat="1" x14ac:dyDescent="0.3">
      <c r="B8454" s="15" t="str">
        <f>IF(A8454="","",VLOOKUP(A8454,Tabulka3[[Číslo smlouvy   u pravidelné činnosti]:[Příjmení]],3,0))</f>
        <v/>
      </c>
      <c r="C8454" s="15" t="str">
        <f>IF(A8454="","",VLOOKUP(A8454,Tabulka3[[Číslo smlouvy   u pravidelné činnosti]:[Příjmení]],4,0))</f>
        <v/>
      </c>
      <c r="F8454" s="94"/>
      <c r="H8454" s="113"/>
      <c r="I8454" s="113"/>
      <c r="K8454" s="15"/>
      <c r="L8454" s="15"/>
      <c r="M8454" s="15">
        <f t="shared" si="396"/>
        <v>1</v>
      </c>
      <c r="N8454" s="15" t="str">
        <f t="shared" si="397"/>
        <v>-</v>
      </c>
      <c r="O8454" s="150">
        <f t="shared" si="398"/>
        <v>0</v>
      </c>
      <c r="P8454" s="15" t="str">
        <f>IF(COUNTIF('Personálie dobrovolníků '!U:X,N8454)&gt;0,"ANO","")</f>
        <v/>
      </c>
      <c r="Q8454" s="15"/>
    </row>
    <row r="8455" spans="2:17" s="25" customFormat="1" x14ac:dyDescent="0.3">
      <c r="B8455" s="15" t="str">
        <f>IF(A8455="","",VLOOKUP(A8455,Tabulka3[[Číslo smlouvy   u pravidelné činnosti]:[Příjmení]],3,0))</f>
        <v/>
      </c>
      <c r="C8455" s="15" t="str">
        <f>IF(A8455="","",VLOOKUP(A8455,Tabulka3[[Číslo smlouvy   u pravidelné činnosti]:[Příjmení]],4,0))</f>
        <v/>
      </c>
      <c r="F8455" s="94"/>
      <c r="H8455" s="113"/>
      <c r="I8455" s="113"/>
      <c r="K8455" s="15"/>
      <c r="L8455" s="15"/>
      <c r="M8455" s="15">
        <f t="shared" si="396"/>
        <v>1</v>
      </c>
      <c r="N8455" s="15" t="str">
        <f t="shared" si="397"/>
        <v>-</v>
      </c>
      <c r="O8455" s="150">
        <f t="shared" si="398"/>
        <v>0</v>
      </c>
      <c r="P8455" s="15" t="str">
        <f>IF(COUNTIF('Personálie dobrovolníků '!U:X,N8455)&gt;0,"ANO","")</f>
        <v/>
      </c>
      <c r="Q8455" s="15"/>
    </row>
    <row r="8456" spans="2:17" s="25" customFormat="1" x14ac:dyDescent="0.3">
      <c r="B8456" s="15" t="str">
        <f>IF(A8456="","",VLOOKUP(A8456,Tabulka3[[Číslo smlouvy   u pravidelné činnosti]:[Příjmení]],3,0))</f>
        <v/>
      </c>
      <c r="C8456" s="15" t="str">
        <f>IF(A8456="","",VLOOKUP(A8456,Tabulka3[[Číslo smlouvy   u pravidelné činnosti]:[Příjmení]],4,0))</f>
        <v/>
      </c>
      <c r="F8456" s="94"/>
      <c r="H8456" s="113"/>
      <c r="I8456" s="113"/>
      <c r="K8456" s="15"/>
      <c r="L8456" s="15"/>
      <c r="M8456" s="15">
        <f t="shared" si="396"/>
        <v>1</v>
      </c>
      <c r="N8456" s="15" t="str">
        <f t="shared" si="397"/>
        <v>-</v>
      </c>
      <c r="O8456" s="150">
        <f t="shared" si="398"/>
        <v>0</v>
      </c>
      <c r="P8456" s="15" t="str">
        <f>IF(COUNTIF('Personálie dobrovolníků '!U:X,N8456)&gt;0,"ANO","")</f>
        <v/>
      </c>
      <c r="Q8456" s="15"/>
    </row>
    <row r="8457" spans="2:17" s="25" customFormat="1" x14ac:dyDescent="0.3">
      <c r="B8457" s="15" t="str">
        <f>IF(A8457="","",VLOOKUP(A8457,Tabulka3[[Číslo smlouvy   u pravidelné činnosti]:[Příjmení]],3,0))</f>
        <v/>
      </c>
      <c r="C8457" s="15" t="str">
        <f>IF(A8457="","",VLOOKUP(A8457,Tabulka3[[Číslo smlouvy   u pravidelné činnosti]:[Příjmení]],4,0))</f>
        <v/>
      </c>
      <c r="F8457" s="94"/>
      <c r="H8457" s="113"/>
      <c r="I8457" s="113"/>
      <c r="K8457" s="15"/>
      <c r="L8457" s="15"/>
      <c r="M8457" s="15">
        <f t="shared" si="396"/>
        <v>1</v>
      </c>
      <c r="N8457" s="15" t="str">
        <f t="shared" si="397"/>
        <v>-</v>
      </c>
      <c r="O8457" s="150">
        <f t="shared" si="398"/>
        <v>0</v>
      </c>
      <c r="P8457" s="15" t="str">
        <f>IF(COUNTIF('Personálie dobrovolníků '!U:X,N8457)&gt;0,"ANO","")</f>
        <v/>
      </c>
      <c r="Q8457" s="15"/>
    </row>
    <row r="8458" spans="2:17" s="25" customFormat="1" x14ac:dyDescent="0.3">
      <c r="B8458" s="15" t="str">
        <f>IF(A8458="","",VLOOKUP(A8458,Tabulka3[[Číslo smlouvy   u pravidelné činnosti]:[Příjmení]],3,0))</f>
        <v/>
      </c>
      <c r="C8458" s="15" t="str">
        <f>IF(A8458="","",VLOOKUP(A8458,Tabulka3[[Číslo smlouvy   u pravidelné činnosti]:[Příjmení]],4,0))</f>
        <v/>
      </c>
      <c r="F8458" s="94"/>
      <c r="H8458" s="113"/>
      <c r="I8458" s="113"/>
      <c r="K8458" s="15"/>
      <c r="L8458" s="15"/>
      <c r="M8458" s="15">
        <f t="shared" si="396"/>
        <v>1</v>
      </c>
      <c r="N8458" s="15" t="str">
        <f t="shared" si="397"/>
        <v>-</v>
      </c>
      <c r="O8458" s="150">
        <f t="shared" si="398"/>
        <v>0</v>
      </c>
      <c r="P8458" s="15" t="str">
        <f>IF(COUNTIF('Personálie dobrovolníků '!U:X,N8458)&gt;0,"ANO","")</f>
        <v/>
      </c>
      <c r="Q8458" s="15"/>
    </row>
    <row r="8459" spans="2:17" s="25" customFormat="1" x14ac:dyDescent="0.3">
      <c r="B8459" s="15" t="str">
        <f>IF(A8459="","",VLOOKUP(A8459,Tabulka3[[Číslo smlouvy   u pravidelné činnosti]:[Příjmení]],3,0))</f>
        <v/>
      </c>
      <c r="C8459" s="15" t="str">
        <f>IF(A8459="","",VLOOKUP(A8459,Tabulka3[[Číslo smlouvy   u pravidelné činnosti]:[Příjmení]],4,0))</f>
        <v/>
      </c>
      <c r="F8459" s="94"/>
      <c r="H8459" s="113"/>
      <c r="I8459" s="113"/>
      <c r="K8459" s="15"/>
      <c r="L8459" s="15"/>
      <c r="M8459" s="15">
        <f t="shared" si="396"/>
        <v>1</v>
      </c>
      <c r="N8459" s="15" t="str">
        <f t="shared" si="397"/>
        <v>-</v>
      </c>
      <c r="O8459" s="150">
        <f t="shared" si="398"/>
        <v>0</v>
      </c>
      <c r="P8459" s="15" t="str">
        <f>IF(COUNTIF('Personálie dobrovolníků '!U:X,N8459)&gt;0,"ANO","")</f>
        <v/>
      </c>
      <c r="Q8459" s="15"/>
    </row>
    <row r="8460" spans="2:17" s="25" customFormat="1" x14ac:dyDescent="0.3">
      <c r="B8460" s="15" t="str">
        <f>IF(A8460="","",VLOOKUP(A8460,Tabulka3[[Číslo smlouvy   u pravidelné činnosti]:[Příjmení]],3,0))</f>
        <v/>
      </c>
      <c r="C8460" s="15" t="str">
        <f>IF(A8460="","",VLOOKUP(A8460,Tabulka3[[Číslo smlouvy   u pravidelné činnosti]:[Příjmení]],4,0))</f>
        <v/>
      </c>
      <c r="F8460" s="94"/>
      <c r="H8460" s="113"/>
      <c r="I8460" s="113"/>
      <c r="K8460" s="15"/>
      <c r="L8460" s="15"/>
      <c r="M8460" s="15">
        <f t="shared" si="396"/>
        <v>1</v>
      </c>
      <c r="N8460" s="15" t="str">
        <f t="shared" si="397"/>
        <v>-</v>
      </c>
      <c r="O8460" s="150">
        <f t="shared" si="398"/>
        <v>0</v>
      </c>
      <c r="P8460" s="15" t="str">
        <f>IF(COUNTIF('Personálie dobrovolníků '!U:X,N8460)&gt;0,"ANO","")</f>
        <v/>
      </c>
      <c r="Q8460" s="15"/>
    </row>
    <row r="8461" spans="2:17" s="25" customFormat="1" x14ac:dyDescent="0.3">
      <c r="B8461" s="15" t="str">
        <f>IF(A8461="","",VLOOKUP(A8461,Tabulka3[[Číslo smlouvy   u pravidelné činnosti]:[Příjmení]],3,0))</f>
        <v/>
      </c>
      <c r="C8461" s="15" t="str">
        <f>IF(A8461="","",VLOOKUP(A8461,Tabulka3[[Číslo smlouvy   u pravidelné činnosti]:[Příjmení]],4,0))</f>
        <v/>
      </c>
      <c r="F8461" s="94"/>
      <c r="H8461" s="113"/>
      <c r="I8461" s="113"/>
      <c r="K8461" s="15"/>
      <c r="L8461" s="15"/>
      <c r="M8461" s="15">
        <f t="shared" si="396"/>
        <v>1</v>
      </c>
      <c r="N8461" s="15" t="str">
        <f t="shared" si="397"/>
        <v>-</v>
      </c>
      <c r="O8461" s="150">
        <f t="shared" si="398"/>
        <v>0</v>
      </c>
      <c r="P8461" s="15" t="str">
        <f>IF(COUNTIF('Personálie dobrovolníků '!U:X,N8461)&gt;0,"ANO","")</f>
        <v/>
      </c>
      <c r="Q8461" s="15"/>
    </row>
    <row r="8462" spans="2:17" s="25" customFormat="1" x14ac:dyDescent="0.3">
      <c r="B8462" s="15" t="str">
        <f>IF(A8462="","",VLOOKUP(A8462,Tabulka3[[Číslo smlouvy   u pravidelné činnosti]:[Příjmení]],3,0))</f>
        <v/>
      </c>
      <c r="C8462" s="15" t="str">
        <f>IF(A8462="","",VLOOKUP(A8462,Tabulka3[[Číslo smlouvy   u pravidelné činnosti]:[Příjmení]],4,0))</f>
        <v/>
      </c>
      <c r="F8462" s="94"/>
      <c r="H8462" s="113"/>
      <c r="I8462" s="113"/>
      <c r="K8462" s="15"/>
      <c r="L8462" s="15"/>
      <c r="M8462" s="15">
        <f t="shared" si="396"/>
        <v>1</v>
      </c>
      <c r="N8462" s="15" t="str">
        <f t="shared" si="397"/>
        <v>-</v>
      </c>
      <c r="O8462" s="150">
        <f t="shared" si="398"/>
        <v>0</v>
      </c>
      <c r="P8462" s="15" t="str">
        <f>IF(COUNTIF('Personálie dobrovolníků '!U:X,N8462)&gt;0,"ANO","")</f>
        <v/>
      </c>
      <c r="Q8462" s="15"/>
    </row>
    <row r="8463" spans="2:17" s="25" customFormat="1" x14ac:dyDescent="0.3">
      <c r="B8463" s="15" t="str">
        <f>IF(A8463="","",VLOOKUP(A8463,Tabulka3[[Číslo smlouvy   u pravidelné činnosti]:[Příjmení]],3,0))</f>
        <v/>
      </c>
      <c r="C8463" s="15" t="str">
        <f>IF(A8463="","",VLOOKUP(A8463,Tabulka3[[Číslo smlouvy   u pravidelné činnosti]:[Příjmení]],4,0))</f>
        <v/>
      </c>
      <c r="F8463" s="94"/>
      <c r="H8463" s="113"/>
      <c r="I8463" s="113"/>
      <c r="K8463" s="15"/>
      <c r="L8463" s="15"/>
      <c r="M8463" s="15">
        <f t="shared" si="396"/>
        <v>1</v>
      </c>
      <c r="N8463" s="15" t="str">
        <f t="shared" si="397"/>
        <v>-</v>
      </c>
      <c r="O8463" s="150">
        <f t="shared" si="398"/>
        <v>0</v>
      </c>
      <c r="P8463" s="15" t="str">
        <f>IF(COUNTIF('Personálie dobrovolníků '!U:X,N8463)&gt;0,"ANO","")</f>
        <v/>
      </c>
      <c r="Q8463" s="15"/>
    </row>
    <row r="8464" spans="2:17" s="25" customFormat="1" x14ac:dyDescent="0.3">
      <c r="B8464" s="15" t="str">
        <f>IF(A8464="","",VLOOKUP(A8464,Tabulka3[[Číslo smlouvy   u pravidelné činnosti]:[Příjmení]],3,0))</f>
        <v/>
      </c>
      <c r="C8464" s="15" t="str">
        <f>IF(A8464="","",VLOOKUP(A8464,Tabulka3[[Číslo smlouvy   u pravidelné činnosti]:[Příjmení]],4,0))</f>
        <v/>
      </c>
      <c r="F8464" s="94"/>
      <c r="H8464" s="113"/>
      <c r="I8464" s="113"/>
      <c r="K8464" s="15"/>
      <c r="L8464" s="15"/>
      <c r="M8464" s="15">
        <f t="shared" si="396"/>
        <v>1</v>
      </c>
      <c r="N8464" s="15" t="str">
        <f t="shared" si="397"/>
        <v>-</v>
      </c>
      <c r="O8464" s="150">
        <f t="shared" si="398"/>
        <v>0</v>
      </c>
      <c r="P8464" s="15" t="str">
        <f>IF(COUNTIF('Personálie dobrovolníků '!U:X,N8464)&gt;0,"ANO","")</f>
        <v/>
      </c>
      <c r="Q8464" s="15"/>
    </row>
    <row r="8465" spans="2:17" s="25" customFormat="1" x14ac:dyDescent="0.3">
      <c r="B8465" s="15" t="str">
        <f>IF(A8465="","",VLOOKUP(A8465,Tabulka3[[Číslo smlouvy   u pravidelné činnosti]:[Příjmení]],3,0))</f>
        <v/>
      </c>
      <c r="C8465" s="15" t="str">
        <f>IF(A8465="","",VLOOKUP(A8465,Tabulka3[[Číslo smlouvy   u pravidelné činnosti]:[Příjmení]],4,0))</f>
        <v/>
      </c>
      <c r="F8465" s="94"/>
      <c r="H8465" s="113"/>
      <c r="I8465" s="113"/>
      <c r="K8465" s="15"/>
      <c r="L8465" s="15"/>
      <c r="M8465" s="15">
        <f t="shared" si="396"/>
        <v>1</v>
      </c>
      <c r="N8465" s="15" t="str">
        <f t="shared" si="397"/>
        <v>-</v>
      </c>
      <c r="O8465" s="150">
        <f t="shared" si="398"/>
        <v>0</v>
      </c>
      <c r="P8465" s="15" t="str">
        <f>IF(COUNTIF('Personálie dobrovolníků '!U:X,N8465)&gt;0,"ANO","")</f>
        <v/>
      </c>
      <c r="Q8465" s="15"/>
    </row>
    <row r="8466" spans="2:17" s="25" customFormat="1" x14ac:dyDescent="0.3">
      <c r="B8466" s="15" t="str">
        <f>IF(A8466="","",VLOOKUP(A8466,Tabulka3[[Číslo smlouvy   u pravidelné činnosti]:[Příjmení]],3,0))</f>
        <v/>
      </c>
      <c r="C8466" s="15" t="str">
        <f>IF(A8466="","",VLOOKUP(A8466,Tabulka3[[Číslo smlouvy   u pravidelné činnosti]:[Příjmení]],4,0))</f>
        <v/>
      </c>
      <c r="F8466" s="94"/>
      <c r="H8466" s="113"/>
      <c r="I8466" s="113"/>
      <c r="K8466" s="15"/>
      <c r="L8466" s="15"/>
      <c r="M8466" s="15">
        <f t="shared" si="396"/>
        <v>1</v>
      </c>
      <c r="N8466" s="15" t="str">
        <f t="shared" si="397"/>
        <v>-</v>
      </c>
      <c r="O8466" s="150">
        <f t="shared" si="398"/>
        <v>0</v>
      </c>
      <c r="P8466" s="15" t="str">
        <f>IF(COUNTIF('Personálie dobrovolníků '!U:X,N8466)&gt;0,"ANO","")</f>
        <v/>
      </c>
      <c r="Q8466" s="15"/>
    </row>
    <row r="8467" spans="2:17" s="25" customFormat="1" x14ac:dyDescent="0.3">
      <c r="B8467" s="15" t="str">
        <f>IF(A8467="","",VLOOKUP(A8467,Tabulka3[[Číslo smlouvy   u pravidelné činnosti]:[Příjmení]],3,0))</f>
        <v/>
      </c>
      <c r="C8467" s="15" t="str">
        <f>IF(A8467="","",VLOOKUP(A8467,Tabulka3[[Číslo smlouvy   u pravidelné činnosti]:[Příjmení]],4,0))</f>
        <v/>
      </c>
      <c r="F8467" s="94"/>
      <c r="H8467" s="113"/>
      <c r="I8467" s="113"/>
      <c r="K8467" s="15"/>
      <c r="L8467" s="15"/>
      <c r="M8467" s="15">
        <f t="shared" si="396"/>
        <v>1</v>
      </c>
      <c r="N8467" s="15" t="str">
        <f t="shared" si="397"/>
        <v>-</v>
      </c>
      <c r="O8467" s="150">
        <f t="shared" si="398"/>
        <v>0</v>
      </c>
      <c r="P8467" s="15" t="str">
        <f>IF(COUNTIF('Personálie dobrovolníků '!U:X,N8467)&gt;0,"ANO","")</f>
        <v/>
      </c>
      <c r="Q8467" s="15"/>
    </row>
    <row r="8468" spans="2:17" s="25" customFormat="1" x14ac:dyDescent="0.3">
      <c r="B8468" s="15" t="str">
        <f>IF(A8468="","",VLOOKUP(A8468,Tabulka3[[Číslo smlouvy   u pravidelné činnosti]:[Příjmení]],3,0))</f>
        <v/>
      </c>
      <c r="C8468" s="15" t="str">
        <f>IF(A8468="","",VLOOKUP(A8468,Tabulka3[[Číslo smlouvy   u pravidelné činnosti]:[Příjmení]],4,0))</f>
        <v/>
      </c>
      <c r="F8468" s="94"/>
      <c r="H8468" s="113"/>
      <c r="I8468" s="113"/>
      <c r="K8468" s="15"/>
      <c r="L8468" s="15"/>
      <c r="M8468" s="15">
        <f t="shared" si="396"/>
        <v>1</v>
      </c>
      <c r="N8468" s="15" t="str">
        <f t="shared" si="397"/>
        <v>-</v>
      </c>
      <c r="O8468" s="150">
        <f t="shared" si="398"/>
        <v>0</v>
      </c>
      <c r="P8468" s="15" t="str">
        <f>IF(COUNTIF('Personálie dobrovolníků '!U:X,N8468)&gt;0,"ANO","")</f>
        <v/>
      </c>
      <c r="Q8468" s="15"/>
    </row>
    <row r="8469" spans="2:17" s="25" customFormat="1" x14ac:dyDescent="0.3">
      <c r="B8469" s="15" t="str">
        <f>IF(A8469="","",VLOOKUP(A8469,Tabulka3[[Číslo smlouvy   u pravidelné činnosti]:[Příjmení]],3,0))</f>
        <v/>
      </c>
      <c r="C8469" s="15" t="str">
        <f>IF(A8469="","",VLOOKUP(A8469,Tabulka3[[Číslo smlouvy   u pravidelné činnosti]:[Příjmení]],4,0))</f>
        <v/>
      </c>
      <c r="F8469" s="94"/>
      <c r="H8469" s="113"/>
      <c r="I8469" s="113"/>
      <c r="K8469" s="15"/>
      <c r="L8469" s="15"/>
      <c r="M8469" s="15">
        <f t="shared" si="396"/>
        <v>1</v>
      </c>
      <c r="N8469" s="15" t="str">
        <f t="shared" si="397"/>
        <v>-</v>
      </c>
      <c r="O8469" s="150">
        <f t="shared" si="398"/>
        <v>0</v>
      </c>
      <c r="P8469" s="15" t="str">
        <f>IF(COUNTIF('Personálie dobrovolníků '!U:X,N8469)&gt;0,"ANO","")</f>
        <v/>
      </c>
      <c r="Q8469" s="15"/>
    </row>
    <row r="8470" spans="2:17" s="25" customFormat="1" x14ac:dyDescent="0.3">
      <c r="B8470" s="15" t="str">
        <f>IF(A8470="","",VLOOKUP(A8470,Tabulka3[[Číslo smlouvy   u pravidelné činnosti]:[Příjmení]],3,0))</f>
        <v/>
      </c>
      <c r="C8470" s="15" t="str">
        <f>IF(A8470="","",VLOOKUP(A8470,Tabulka3[[Číslo smlouvy   u pravidelné činnosti]:[Příjmení]],4,0))</f>
        <v/>
      </c>
      <c r="F8470" s="94"/>
      <c r="H8470" s="113"/>
      <c r="I8470" s="113"/>
      <c r="K8470" s="15"/>
      <c r="L8470" s="15"/>
      <c r="M8470" s="15">
        <f t="shared" si="396"/>
        <v>1</v>
      </c>
      <c r="N8470" s="15" t="str">
        <f t="shared" si="397"/>
        <v>-</v>
      </c>
      <c r="O8470" s="150">
        <f t="shared" si="398"/>
        <v>0</v>
      </c>
      <c r="P8470" s="15" t="str">
        <f>IF(COUNTIF('Personálie dobrovolníků '!U:X,N8470)&gt;0,"ANO","")</f>
        <v/>
      </c>
      <c r="Q8470" s="15"/>
    </row>
    <row r="8471" spans="2:17" s="25" customFormat="1" x14ac:dyDescent="0.3">
      <c r="B8471" s="15" t="str">
        <f>IF(A8471="","",VLOOKUP(A8471,Tabulka3[[Číslo smlouvy   u pravidelné činnosti]:[Příjmení]],3,0))</f>
        <v/>
      </c>
      <c r="C8471" s="15" t="str">
        <f>IF(A8471="","",VLOOKUP(A8471,Tabulka3[[Číslo smlouvy   u pravidelné činnosti]:[Příjmení]],4,0))</f>
        <v/>
      </c>
      <c r="F8471" s="94"/>
      <c r="H8471" s="113"/>
      <c r="I8471" s="113"/>
      <c r="K8471" s="15"/>
      <c r="L8471" s="15"/>
      <c r="M8471" s="15">
        <f t="shared" si="396"/>
        <v>1</v>
      </c>
      <c r="N8471" s="15" t="str">
        <f t="shared" si="397"/>
        <v>-</v>
      </c>
      <c r="O8471" s="150">
        <f t="shared" si="398"/>
        <v>0</v>
      </c>
      <c r="P8471" s="15" t="str">
        <f>IF(COUNTIF('Personálie dobrovolníků '!U:X,N8471)&gt;0,"ANO","")</f>
        <v/>
      </c>
      <c r="Q8471" s="15"/>
    </row>
    <row r="8472" spans="2:17" s="25" customFormat="1" x14ac:dyDescent="0.3">
      <c r="B8472" s="15" t="str">
        <f>IF(A8472="","",VLOOKUP(A8472,Tabulka3[[Číslo smlouvy   u pravidelné činnosti]:[Příjmení]],3,0))</f>
        <v/>
      </c>
      <c r="C8472" s="15" t="str">
        <f>IF(A8472="","",VLOOKUP(A8472,Tabulka3[[Číslo smlouvy   u pravidelné činnosti]:[Příjmení]],4,0))</f>
        <v/>
      </c>
      <c r="F8472" s="94"/>
      <c r="H8472" s="113"/>
      <c r="I8472" s="113"/>
      <c r="K8472" s="15"/>
      <c r="L8472" s="15"/>
      <c r="M8472" s="15">
        <f t="shared" si="396"/>
        <v>1</v>
      </c>
      <c r="N8472" s="15" t="str">
        <f t="shared" si="397"/>
        <v>-</v>
      </c>
      <c r="O8472" s="150">
        <f t="shared" si="398"/>
        <v>0</v>
      </c>
      <c r="P8472" s="15" t="str">
        <f>IF(COUNTIF('Personálie dobrovolníků '!U:X,N8472)&gt;0,"ANO","")</f>
        <v/>
      </c>
      <c r="Q8472" s="15"/>
    </row>
    <row r="8473" spans="2:17" s="25" customFormat="1" x14ac:dyDescent="0.3">
      <c r="B8473" s="15" t="str">
        <f>IF(A8473="","",VLOOKUP(A8473,Tabulka3[[Číslo smlouvy   u pravidelné činnosti]:[Příjmení]],3,0))</f>
        <v/>
      </c>
      <c r="C8473" s="15" t="str">
        <f>IF(A8473="","",VLOOKUP(A8473,Tabulka3[[Číslo smlouvy   u pravidelné činnosti]:[Příjmení]],4,0))</f>
        <v/>
      </c>
      <c r="F8473" s="94"/>
      <c r="H8473" s="113"/>
      <c r="I8473" s="113"/>
      <c r="K8473" s="15"/>
      <c r="L8473" s="15"/>
      <c r="M8473" s="15">
        <f t="shared" si="396"/>
        <v>1</v>
      </c>
      <c r="N8473" s="15" t="str">
        <f t="shared" si="397"/>
        <v>-</v>
      </c>
      <c r="O8473" s="150">
        <f t="shared" si="398"/>
        <v>0</v>
      </c>
      <c r="P8473" s="15" t="str">
        <f>IF(COUNTIF('Personálie dobrovolníků '!U:X,N8473)&gt;0,"ANO","")</f>
        <v/>
      </c>
      <c r="Q8473" s="15"/>
    </row>
    <row r="8474" spans="2:17" s="25" customFormat="1" x14ac:dyDescent="0.3">
      <c r="B8474" s="15" t="str">
        <f>IF(A8474="","",VLOOKUP(A8474,Tabulka3[[Číslo smlouvy   u pravidelné činnosti]:[Příjmení]],3,0))</f>
        <v/>
      </c>
      <c r="C8474" s="15" t="str">
        <f>IF(A8474="","",VLOOKUP(A8474,Tabulka3[[Číslo smlouvy   u pravidelné činnosti]:[Příjmení]],4,0))</f>
        <v/>
      </c>
      <c r="F8474" s="94"/>
      <c r="H8474" s="113"/>
      <c r="I8474" s="113"/>
      <c r="K8474" s="15"/>
      <c r="L8474" s="15"/>
      <c r="M8474" s="15">
        <f t="shared" si="396"/>
        <v>1</v>
      </c>
      <c r="N8474" s="15" t="str">
        <f t="shared" si="397"/>
        <v>-</v>
      </c>
      <c r="O8474" s="150">
        <f t="shared" si="398"/>
        <v>0</v>
      </c>
      <c r="P8474" s="15" t="str">
        <f>IF(COUNTIF('Personálie dobrovolníků '!U:X,N8474)&gt;0,"ANO","")</f>
        <v/>
      </c>
      <c r="Q8474" s="15"/>
    </row>
    <row r="8475" spans="2:17" s="25" customFormat="1" x14ac:dyDescent="0.3">
      <c r="B8475" s="15" t="str">
        <f>IF(A8475="","",VLOOKUP(A8475,Tabulka3[[Číslo smlouvy   u pravidelné činnosti]:[Příjmení]],3,0))</f>
        <v/>
      </c>
      <c r="C8475" s="15" t="str">
        <f>IF(A8475="","",VLOOKUP(A8475,Tabulka3[[Číslo smlouvy   u pravidelné činnosti]:[Příjmení]],4,0))</f>
        <v/>
      </c>
      <c r="F8475" s="94"/>
      <c r="H8475" s="113"/>
      <c r="I8475" s="113"/>
      <c r="K8475" s="15"/>
      <c r="L8475" s="15"/>
      <c r="M8475" s="15">
        <f t="shared" si="396"/>
        <v>1</v>
      </c>
      <c r="N8475" s="15" t="str">
        <f t="shared" si="397"/>
        <v>-</v>
      </c>
      <c r="O8475" s="150">
        <f t="shared" si="398"/>
        <v>0</v>
      </c>
      <c r="P8475" s="15" t="str">
        <f>IF(COUNTIF('Personálie dobrovolníků '!U:X,N8475)&gt;0,"ANO","")</f>
        <v/>
      </c>
      <c r="Q8475" s="15"/>
    </row>
    <row r="8476" spans="2:17" s="25" customFormat="1" x14ac:dyDescent="0.3">
      <c r="B8476" s="15" t="str">
        <f>IF(A8476="","",VLOOKUP(A8476,Tabulka3[[Číslo smlouvy   u pravidelné činnosti]:[Příjmení]],3,0))</f>
        <v/>
      </c>
      <c r="C8476" s="15" t="str">
        <f>IF(A8476="","",VLOOKUP(A8476,Tabulka3[[Číslo smlouvy   u pravidelné činnosti]:[Příjmení]],4,0))</f>
        <v/>
      </c>
      <c r="F8476" s="94"/>
      <c r="H8476" s="113"/>
      <c r="I8476" s="113"/>
      <c r="K8476" s="15"/>
      <c r="L8476" s="15"/>
      <c r="M8476" s="15">
        <f t="shared" si="396"/>
        <v>1</v>
      </c>
      <c r="N8476" s="15" t="str">
        <f t="shared" si="397"/>
        <v>-</v>
      </c>
      <c r="O8476" s="150">
        <f t="shared" si="398"/>
        <v>0</v>
      </c>
      <c r="P8476" s="15" t="str">
        <f>IF(COUNTIF('Personálie dobrovolníků '!U:X,N8476)&gt;0,"ANO","")</f>
        <v/>
      </c>
      <c r="Q8476" s="15"/>
    </row>
    <row r="8477" spans="2:17" s="25" customFormat="1" x14ac:dyDescent="0.3">
      <c r="B8477" s="15" t="str">
        <f>IF(A8477="","",VLOOKUP(A8477,Tabulka3[[Číslo smlouvy   u pravidelné činnosti]:[Příjmení]],3,0))</f>
        <v/>
      </c>
      <c r="C8477" s="15" t="str">
        <f>IF(A8477="","",VLOOKUP(A8477,Tabulka3[[Číslo smlouvy   u pravidelné činnosti]:[Příjmení]],4,0))</f>
        <v/>
      </c>
      <c r="F8477" s="94"/>
      <c r="H8477" s="113"/>
      <c r="I8477" s="113"/>
      <c r="K8477" s="15"/>
      <c r="L8477" s="15"/>
      <c r="M8477" s="15">
        <f t="shared" si="396"/>
        <v>1</v>
      </c>
      <c r="N8477" s="15" t="str">
        <f t="shared" si="397"/>
        <v>-</v>
      </c>
      <c r="O8477" s="150">
        <f t="shared" si="398"/>
        <v>0</v>
      </c>
      <c r="P8477" s="15" t="str">
        <f>IF(COUNTIF('Personálie dobrovolníků '!U:X,N8477)&gt;0,"ANO","")</f>
        <v/>
      </c>
      <c r="Q8477" s="15"/>
    </row>
    <row r="8478" spans="2:17" s="25" customFormat="1" x14ac:dyDescent="0.3">
      <c r="B8478" s="15" t="str">
        <f>IF(A8478="","",VLOOKUP(A8478,Tabulka3[[Číslo smlouvy   u pravidelné činnosti]:[Příjmení]],3,0))</f>
        <v/>
      </c>
      <c r="C8478" s="15" t="str">
        <f>IF(A8478="","",VLOOKUP(A8478,Tabulka3[[Číslo smlouvy   u pravidelné činnosti]:[Příjmení]],4,0))</f>
        <v/>
      </c>
      <c r="F8478" s="94"/>
      <c r="H8478" s="113"/>
      <c r="I8478" s="113"/>
      <c r="K8478" s="15"/>
      <c r="L8478" s="15"/>
      <c r="M8478" s="15">
        <f t="shared" si="396"/>
        <v>1</v>
      </c>
      <c r="N8478" s="15" t="str">
        <f t="shared" si="397"/>
        <v>-</v>
      </c>
      <c r="O8478" s="150">
        <f t="shared" si="398"/>
        <v>0</v>
      </c>
      <c r="P8478" s="15" t="str">
        <f>IF(COUNTIF('Personálie dobrovolníků '!U:X,N8478)&gt;0,"ANO","")</f>
        <v/>
      </c>
      <c r="Q8478" s="15"/>
    </row>
    <row r="8479" spans="2:17" s="25" customFormat="1" x14ac:dyDescent="0.3">
      <c r="B8479" s="15" t="str">
        <f>IF(A8479="","",VLOOKUP(A8479,Tabulka3[[Číslo smlouvy   u pravidelné činnosti]:[Příjmení]],3,0))</f>
        <v/>
      </c>
      <c r="C8479" s="15" t="str">
        <f>IF(A8479="","",VLOOKUP(A8479,Tabulka3[[Číslo smlouvy   u pravidelné činnosti]:[Příjmení]],4,0))</f>
        <v/>
      </c>
      <c r="F8479" s="94"/>
      <c r="H8479" s="113"/>
      <c r="I8479" s="113"/>
      <c r="K8479" s="15"/>
      <c r="L8479" s="15"/>
      <c r="M8479" s="15">
        <f t="shared" si="396"/>
        <v>1</v>
      </c>
      <c r="N8479" s="15" t="str">
        <f t="shared" si="397"/>
        <v>-</v>
      </c>
      <c r="O8479" s="150">
        <f t="shared" si="398"/>
        <v>0</v>
      </c>
      <c r="P8479" s="15" t="str">
        <f>IF(COUNTIF('Personálie dobrovolníků '!U:X,N8479)&gt;0,"ANO","")</f>
        <v/>
      </c>
      <c r="Q8479" s="15"/>
    </row>
    <row r="8480" spans="2:17" s="25" customFormat="1" x14ac:dyDescent="0.3">
      <c r="B8480" s="15" t="str">
        <f>IF(A8480="","",VLOOKUP(A8480,Tabulka3[[Číslo smlouvy   u pravidelné činnosti]:[Příjmení]],3,0))</f>
        <v/>
      </c>
      <c r="C8480" s="15" t="str">
        <f>IF(A8480="","",VLOOKUP(A8480,Tabulka3[[Číslo smlouvy   u pravidelné činnosti]:[Příjmení]],4,0))</f>
        <v/>
      </c>
      <c r="F8480" s="94"/>
      <c r="H8480" s="113"/>
      <c r="I8480" s="113"/>
      <c r="K8480" s="15"/>
      <c r="L8480" s="15"/>
      <c r="M8480" s="15">
        <f t="shared" si="396"/>
        <v>1</v>
      </c>
      <c r="N8480" s="15" t="str">
        <f t="shared" si="397"/>
        <v>-</v>
      </c>
      <c r="O8480" s="150">
        <f t="shared" si="398"/>
        <v>0</v>
      </c>
      <c r="P8480" s="15" t="str">
        <f>IF(COUNTIF('Personálie dobrovolníků '!U:X,N8480)&gt;0,"ANO","")</f>
        <v/>
      </c>
      <c r="Q8480" s="15"/>
    </row>
    <row r="8481" spans="2:17" s="25" customFormat="1" x14ac:dyDescent="0.3">
      <c r="B8481" s="15" t="str">
        <f>IF(A8481="","",VLOOKUP(A8481,Tabulka3[[Číslo smlouvy   u pravidelné činnosti]:[Příjmení]],3,0))</f>
        <v/>
      </c>
      <c r="C8481" s="15" t="str">
        <f>IF(A8481="","",VLOOKUP(A8481,Tabulka3[[Číslo smlouvy   u pravidelné činnosti]:[Příjmení]],4,0))</f>
        <v/>
      </c>
      <c r="F8481" s="94"/>
      <c r="H8481" s="113"/>
      <c r="I8481" s="113"/>
      <c r="K8481" s="15"/>
      <c r="L8481" s="15"/>
      <c r="M8481" s="15">
        <f t="shared" si="396"/>
        <v>1</v>
      </c>
      <c r="N8481" s="15" t="str">
        <f t="shared" si="397"/>
        <v>-</v>
      </c>
      <c r="O8481" s="150">
        <f t="shared" si="398"/>
        <v>0</v>
      </c>
      <c r="P8481" s="15" t="str">
        <f>IF(COUNTIF('Personálie dobrovolníků '!U:X,N8481)&gt;0,"ANO","")</f>
        <v/>
      </c>
      <c r="Q8481" s="15"/>
    </row>
    <row r="8482" spans="2:17" s="25" customFormat="1" x14ac:dyDescent="0.3">
      <c r="B8482" s="15" t="str">
        <f>IF(A8482="","",VLOOKUP(A8482,Tabulka3[[Číslo smlouvy   u pravidelné činnosti]:[Příjmení]],3,0))</f>
        <v/>
      </c>
      <c r="C8482" s="15" t="str">
        <f>IF(A8482="","",VLOOKUP(A8482,Tabulka3[[Číslo smlouvy   u pravidelné činnosti]:[Příjmení]],4,0))</f>
        <v/>
      </c>
      <c r="F8482" s="94"/>
      <c r="H8482" s="113"/>
      <c r="I8482" s="113"/>
      <c r="K8482" s="15"/>
      <c r="L8482" s="15"/>
      <c r="M8482" s="15">
        <f t="shared" si="396"/>
        <v>1</v>
      </c>
      <c r="N8482" s="15" t="str">
        <f t="shared" si="397"/>
        <v>-</v>
      </c>
      <c r="O8482" s="150">
        <f t="shared" si="398"/>
        <v>0</v>
      </c>
      <c r="P8482" s="15" t="str">
        <f>IF(COUNTIF('Personálie dobrovolníků '!U:X,N8482)&gt;0,"ANO","")</f>
        <v/>
      </c>
      <c r="Q8482" s="15"/>
    </row>
    <row r="8483" spans="2:17" s="25" customFormat="1" x14ac:dyDescent="0.3">
      <c r="B8483" s="15" t="str">
        <f>IF(A8483="","",VLOOKUP(A8483,Tabulka3[[Číslo smlouvy   u pravidelné činnosti]:[Příjmení]],3,0))</f>
        <v/>
      </c>
      <c r="C8483" s="15" t="str">
        <f>IF(A8483="","",VLOOKUP(A8483,Tabulka3[[Číslo smlouvy   u pravidelné činnosti]:[Příjmení]],4,0))</f>
        <v/>
      </c>
      <c r="F8483" s="94"/>
      <c r="H8483" s="113"/>
      <c r="I8483" s="113"/>
      <c r="K8483" s="15"/>
      <c r="L8483" s="15"/>
      <c r="M8483" s="15">
        <f t="shared" si="396"/>
        <v>1</v>
      </c>
      <c r="N8483" s="15" t="str">
        <f t="shared" si="397"/>
        <v>-</v>
      </c>
      <c r="O8483" s="150">
        <f t="shared" si="398"/>
        <v>0</v>
      </c>
      <c r="P8483" s="15" t="str">
        <f>IF(COUNTIF('Personálie dobrovolníků '!U:X,N8483)&gt;0,"ANO","")</f>
        <v/>
      </c>
      <c r="Q8483" s="15"/>
    </row>
    <row r="8484" spans="2:17" s="25" customFormat="1" x14ac:dyDescent="0.3">
      <c r="B8484" s="15" t="str">
        <f>IF(A8484="","",VLOOKUP(A8484,Tabulka3[[Číslo smlouvy   u pravidelné činnosti]:[Příjmení]],3,0))</f>
        <v/>
      </c>
      <c r="C8484" s="15" t="str">
        <f>IF(A8484="","",VLOOKUP(A8484,Tabulka3[[Číslo smlouvy   u pravidelné činnosti]:[Příjmení]],4,0))</f>
        <v/>
      </c>
      <c r="F8484" s="94"/>
      <c r="H8484" s="113"/>
      <c r="I8484" s="113"/>
      <c r="K8484" s="15"/>
      <c r="L8484" s="15"/>
      <c r="M8484" s="15">
        <f t="shared" si="396"/>
        <v>1</v>
      </c>
      <c r="N8484" s="15" t="str">
        <f t="shared" si="397"/>
        <v>-</v>
      </c>
      <c r="O8484" s="150">
        <f t="shared" si="398"/>
        <v>0</v>
      </c>
      <c r="P8484" s="15" t="str">
        <f>IF(COUNTIF('Personálie dobrovolníků '!U:X,N8484)&gt;0,"ANO","")</f>
        <v/>
      </c>
      <c r="Q8484" s="15"/>
    </row>
    <row r="8485" spans="2:17" s="25" customFormat="1" x14ac:dyDescent="0.3">
      <c r="B8485" s="15" t="str">
        <f>IF(A8485="","",VLOOKUP(A8485,Tabulka3[[Číslo smlouvy   u pravidelné činnosti]:[Příjmení]],3,0))</f>
        <v/>
      </c>
      <c r="C8485" s="15" t="str">
        <f>IF(A8485="","",VLOOKUP(A8485,Tabulka3[[Číslo smlouvy   u pravidelné činnosti]:[Příjmení]],4,0))</f>
        <v/>
      </c>
      <c r="F8485" s="94"/>
      <c r="H8485" s="113"/>
      <c r="I8485" s="113"/>
      <c r="K8485" s="15"/>
      <c r="L8485" s="15"/>
      <c r="M8485" s="15">
        <f t="shared" si="396"/>
        <v>1</v>
      </c>
      <c r="N8485" s="15" t="str">
        <f t="shared" si="397"/>
        <v>-</v>
      </c>
      <c r="O8485" s="150">
        <f t="shared" si="398"/>
        <v>0</v>
      </c>
      <c r="P8485" s="15" t="str">
        <f>IF(COUNTIF('Personálie dobrovolníků '!U:X,N8485)&gt;0,"ANO","")</f>
        <v/>
      </c>
      <c r="Q8485" s="15"/>
    </row>
    <row r="8486" spans="2:17" s="25" customFormat="1" x14ac:dyDescent="0.3">
      <c r="B8486" s="15" t="str">
        <f>IF(A8486="","",VLOOKUP(A8486,Tabulka3[[Číslo smlouvy   u pravidelné činnosti]:[Příjmení]],3,0))</f>
        <v/>
      </c>
      <c r="C8486" s="15" t="str">
        <f>IF(A8486="","",VLOOKUP(A8486,Tabulka3[[Číslo smlouvy   u pravidelné činnosti]:[Příjmení]],4,0))</f>
        <v/>
      </c>
      <c r="F8486" s="94"/>
      <c r="H8486" s="113"/>
      <c r="I8486" s="113"/>
      <c r="K8486" s="15"/>
      <c r="L8486" s="15"/>
      <c r="M8486" s="15">
        <f t="shared" si="396"/>
        <v>1</v>
      </c>
      <c r="N8486" s="15" t="str">
        <f t="shared" si="397"/>
        <v>-</v>
      </c>
      <c r="O8486" s="150">
        <f t="shared" si="398"/>
        <v>0</v>
      </c>
      <c r="P8486" s="15" t="str">
        <f>IF(COUNTIF('Personálie dobrovolníků '!U:X,N8486)&gt;0,"ANO","")</f>
        <v/>
      </c>
      <c r="Q8486" s="15"/>
    </row>
    <row r="8487" spans="2:17" s="25" customFormat="1" x14ac:dyDescent="0.3">
      <c r="B8487" s="15" t="str">
        <f>IF(A8487="","",VLOOKUP(A8487,Tabulka3[[Číslo smlouvy   u pravidelné činnosti]:[Příjmení]],3,0))</f>
        <v/>
      </c>
      <c r="C8487" s="15" t="str">
        <f>IF(A8487="","",VLOOKUP(A8487,Tabulka3[[Číslo smlouvy   u pravidelné činnosti]:[Příjmení]],4,0))</f>
        <v/>
      </c>
      <c r="F8487" s="94"/>
      <c r="H8487" s="113"/>
      <c r="I8487" s="113"/>
      <c r="K8487" s="15"/>
      <c r="L8487" s="15"/>
      <c r="M8487" s="15">
        <f t="shared" si="396"/>
        <v>1</v>
      </c>
      <c r="N8487" s="15" t="str">
        <f t="shared" si="397"/>
        <v>-</v>
      </c>
      <c r="O8487" s="150">
        <f t="shared" si="398"/>
        <v>0</v>
      </c>
      <c r="P8487" s="15" t="str">
        <f>IF(COUNTIF('Personálie dobrovolníků '!U:X,N8487)&gt;0,"ANO","")</f>
        <v/>
      </c>
      <c r="Q8487" s="15"/>
    </row>
    <row r="8488" spans="2:17" s="25" customFormat="1" x14ac:dyDescent="0.3">
      <c r="B8488" s="15" t="str">
        <f>IF(A8488="","",VLOOKUP(A8488,Tabulka3[[Číslo smlouvy   u pravidelné činnosti]:[Příjmení]],3,0))</f>
        <v/>
      </c>
      <c r="C8488" s="15" t="str">
        <f>IF(A8488="","",VLOOKUP(A8488,Tabulka3[[Číslo smlouvy   u pravidelné činnosti]:[Příjmení]],4,0))</f>
        <v/>
      </c>
      <c r="F8488" s="94"/>
      <c r="H8488" s="113"/>
      <c r="I8488" s="113"/>
      <c r="K8488" s="15"/>
      <c r="L8488" s="15"/>
      <c r="M8488" s="15">
        <f t="shared" si="396"/>
        <v>1</v>
      </c>
      <c r="N8488" s="15" t="str">
        <f t="shared" si="397"/>
        <v>-</v>
      </c>
      <c r="O8488" s="150">
        <f t="shared" si="398"/>
        <v>0</v>
      </c>
      <c r="P8488" s="15" t="str">
        <f>IF(COUNTIF('Personálie dobrovolníků '!U:X,N8488)&gt;0,"ANO","")</f>
        <v/>
      </c>
      <c r="Q8488" s="15"/>
    </row>
    <row r="8489" spans="2:17" s="25" customFormat="1" x14ac:dyDescent="0.3">
      <c r="B8489" s="15" t="str">
        <f>IF(A8489="","",VLOOKUP(A8489,Tabulka3[[Číslo smlouvy   u pravidelné činnosti]:[Příjmení]],3,0))</f>
        <v/>
      </c>
      <c r="C8489" s="15" t="str">
        <f>IF(A8489="","",VLOOKUP(A8489,Tabulka3[[Číslo smlouvy   u pravidelné činnosti]:[Příjmení]],4,0))</f>
        <v/>
      </c>
      <c r="F8489" s="94"/>
      <c r="H8489" s="113"/>
      <c r="I8489" s="113"/>
      <c r="K8489" s="15"/>
      <c r="L8489" s="15"/>
      <c r="M8489" s="15">
        <f t="shared" si="396"/>
        <v>1</v>
      </c>
      <c r="N8489" s="15" t="str">
        <f t="shared" si="397"/>
        <v>-</v>
      </c>
      <c r="O8489" s="150">
        <f t="shared" si="398"/>
        <v>0</v>
      </c>
      <c r="P8489" s="15" t="str">
        <f>IF(COUNTIF('Personálie dobrovolníků '!U:X,N8489)&gt;0,"ANO","")</f>
        <v/>
      </c>
      <c r="Q8489" s="15"/>
    </row>
    <row r="8490" spans="2:17" s="25" customFormat="1" x14ac:dyDescent="0.3">
      <c r="B8490" s="15" t="str">
        <f>IF(A8490="","",VLOOKUP(A8490,Tabulka3[[Číslo smlouvy   u pravidelné činnosti]:[Příjmení]],3,0))</f>
        <v/>
      </c>
      <c r="C8490" s="15" t="str">
        <f>IF(A8490="","",VLOOKUP(A8490,Tabulka3[[Číslo smlouvy   u pravidelné činnosti]:[Příjmení]],4,0))</f>
        <v/>
      </c>
      <c r="F8490" s="94"/>
      <c r="H8490" s="113"/>
      <c r="I8490" s="113"/>
      <c r="K8490" s="15"/>
      <c r="L8490" s="15"/>
      <c r="M8490" s="15">
        <f t="shared" si="396"/>
        <v>1</v>
      </c>
      <c r="N8490" s="15" t="str">
        <f t="shared" si="397"/>
        <v>-</v>
      </c>
      <c r="O8490" s="150">
        <f t="shared" si="398"/>
        <v>0</v>
      </c>
      <c r="P8490" s="15" t="str">
        <f>IF(COUNTIF('Personálie dobrovolníků '!U:X,N8490)&gt;0,"ANO","")</f>
        <v/>
      </c>
      <c r="Q8490" s="15"/>
    </row>
    <row r="8491" spans="2:17" s="25" customFormat="1" x14ac:dyDescent="0.3">
      <c r="B8491" s="15" t="str">
        <f>IF(A8491="","",VLOOKUP(A8491,Tabulka3[[Číslo smlouvy   u pravidelné činnosti]:[Příjmení]],3,0))</f>
        <v/>
      </c>
      <c r="C8491" s="15" t="str">
        <f>IF(A8491="","",VLOOKUP(A8491,Tabulka3[[Číslo smlouvy   u pravidelné činnosti]:[Příjmení]],4,0))</f>
        <v/>
      </c>
      <c r="F8491" s="94"/>
      <c r="H8491" s="113"/>
      <c r="I8491" s="113"/>
      <c r="K8491" s="15"/>
      <c r="L8491" s="15"/>
      <c r="M8491" s="15">
        <f t="shared" si="396"/>
        <v>1</v>
      </c>
      <c r="N8491" s="15" t="str">
        <f t="shared" si="397"/>
        <v>-</v>
      </c>
      <c r="O8491" s="150">
        <f t="shared" si="398"/>
        <v>0</v>
      </c>
      <c r="P8491" s="15" t="str">
        <f>IF(COUNTIF('Personálie dobrovolníků '!U:X,N8491)&gt;0,"ANO","")</f>
        <v/>
      </c>
      <c r="Q8491" s="15"/>
    </row>
    <row r="8492" spans="2:17" s="25" customFormat="1" x14ac:dyDescent="0.3">
      <c r="B8492" s="15" t="str">
        <f>IF(A8492="","",VLOOKUP(A8492,Tabulka3[[Číslo smlouvy   u pravidelné činnosti]:[Příjmení]],3,0))</f>
        <v/>
      </c>
      <c r="C8492" s="15" t="str">
        <f>IF(A8492="","",VLOOKUP(A8492,Tabulka3[[Číslo smlouvy   u pravidelné činnosti]:[Příjmení]],4,0))</f>
        <v/>
      </c>
      <c r="F8492" s="94"/>
      <c r="H8492" s="113"/>
      <c r="I8492" s="113"/>
      <c r="K8492" s="15"/>
      <c r="L8492" s="15"/>
      <c r="M8492" s="15">
        <f t="shared" si="396"/>
        <v>1</v>
      </c>
      <c r="N8492" s="15" t="str">
        <f t="shared" si="397"/>
        <v>-</v>
      </c>
      <c r="O8492" s="150">
        <f t="shared" si="398"/>
        <v>0</v>
      </c>
      <c r="P8492" s="15" t="str">
        <f>IF(COUNTIF('Personálie dobrovolníků '!U:X,N8492)&gt;0,"ANO","")</f>
        <v/>
      </c>
      <c r="Q8492" s="15"/>
    </row>
    <row r="8493" spans="2:17" s="25" customFormat="1" x14ac:dyDescent="0.3">
      <c r="B8493" s="15" t="str">
        <f>IF(A8493="","",VLOOKUP(A8493,Tabulka3[[Číslo smlouvy   u pravidelné činnosti]:[Příjmení]],3,0))</f>
        <v/>
      </c>
      <c r="C8493" s="15" t="str">
        <f>IF(A8493="","",VLOOKUP(A8493,Tabulka3[[Číslo smlouvy   u pravidelné činnosti]:[Příjmení]],4,0))</f>
        <v/>
      </c>
      <c r="F8493" s="94"/>
      <c r="H8493" s="113"/>
      <c r="I8493" s="113"/>
      <c r="K8493" s="15"/>
      <c r="L8493" s="15"/>
      <c r="M8493" s="15">
        <f t="shared" si="396"/>
        <v>1</v>
      </c>
      <c r="N8493" s="15" t="str">
        <f t="shared" si="397"/>
        <v>-</v>
      </c>
      <c r="O8493" s="150">
        <f t="shared" si="398"/>
        <v>0</v>
      </c>
      <c r="P8493" s="15" t="str">
        <f>IF(COUNTIF('Personálie dobrovolníků '!U:X,N8493)&gt;0,"ANO","")</f>
        <v/>
      </c>
      <c r="Q8493" s="15"/>
    </row>
    <row r="8494" spans="2:17" s="25" customFormat="1" x14ac:dyDescent="0.3">
      <c r="B8494" s="15" t="str">
        <f>IF(A8494="","",VLOOKUP(A8494,Tabulka3[[Číslo smlouvy   u pravidelné činnosti]:[Příjmení]],3,0))</f>
        <v/>
      </c>
      <c r="C8494" s="15" t="str">
        <f>IF(A8494="","",VLOOKUP(A8494,Tabulka3[[Číslo smlouvy   u pravidelné činnosti]:[Příjmení]],4,0))</f>
        <v/>
      </c>
      <c r="F8494" s="94"/>
      <c r="H8494" s="113"/>
      <c r="I8494" s="113"/>
      <c r="K8494" s="15"/>
      <c r="L8494" s="15"/>
      <c r="M8494" s="15">
        <f t="shared" si="396"/>
        <v>1</v>
      </c>
      <c r="N8494" s="15" t="str">
        <f t="shared" si="397"/>
        <v>-</v>
      </c>
      <c r="O8494" s="150">
        <f t="shared" si="398"/>
        <v>0</v>
      </c>
      <c r="P8494" s="15" t="str">
        <f>IF(COUNTIF('Personálie dobrovolníků '!U:X,N8494)&gt;0,"ANO","")</f>
        <v/>
      </c>
      <c r="Q8494" s="15"/>
    </row>
    <row r="8495" spans="2:17" s="25" customFormat="1" x14ac:dyDescent="0.3">
      <c r="B8495" s="15" t="str">
        <f>IF(A8495="","",VLOOKUP(A8495,Tabulka3[[Číslo smlouvy   u pravidelné činnosti]:[Příjmení]],3,0))</f>
        <v/>
      </c>
      <c r="C8495" s="15" t="str">
        <f>IF(A8495="","",VLOOKUP(A8495,Tabulka3[[Číslo smlouvy   u pravidelné činnosti]:[Příjmení]],4,0))</f>
        <v/>
      </c>
      <c r="F8495" s="94"/>
      <c r="H8495" s="113"/>
      <c r="I8495" s="113"/>
      <c r="K8495" s="15"/>
      <c r="L8495" s="15"/>
      <c r="M8495" s="15">
        <f t="shared" si="396"/>
        <v>1</v>
      </c>
      <c r="N8495" s="15" t="str">
        <f t="shared" si="397"/>
        <v>-</v>
      </c>
      <c r="O8495" s="150">
        <f t="shared" si="398"/>
        <v>0</v>
      </c>
      <c r="P8495" s="15" t="str">
        <f>IF(COUNTIF('Personálie dobrovolníků '!U:X,N8495)&gt;0,"ANO","")</f>
        <v/>
      </c>
      <c r="Q8495" s="15"/>
    </row>
    <row r="8496" spans="2:17" s="25" customFormat="1" x14ac:dyDescent="0.3">
      <c r="B8496" s="15" t="str">
        <f>IF(A8496="","",VLOOKUP(A8496,Tabulka3[[Číslo smlouvy   u pravidelné činnosti]:[Příjmení]],3,0))</f>
        <v/>
      </c>
      <c r="C8496" s="15" t="str">
        <f>IF(A8496="","",VLOOKUP(A8496,Tabulka3[[Číslo smlouvy   u pravidelné činnosti]:[Příjmení]],4,0))</f>
        <v/>
      </c>
      <c r="F8496" s="94"/>
      <c r="H8496" s="113"/>
      <c r="I8496" s="113"/>
      <c r="K8496" s="15"/>
      <c r="L8496" s="15"/>
      <c r="M8496" s="15">
        <f t="shared" si="396"/>
        <v>1</v>
      </c>
      <c r="N8496" s="15" t="str">
        <f t="shared" si="397"/>
        <v>-</v>
      </c>
      <c r="O8496" s="150">
        <f t="shared" si="398"/>
        <v>0</v>
      </c>
      <c r="P8496" s="15" t="str">
        <f>IF(COUNTIF('Personálie dobrovolníků '!U:X,N8496)&gt;0,"ANO","")</f>
        <v/>
      </c>
      <c r="Q8496" s="15"/>
    </row>
    <row r="8497" spans="2:17" s="25" customFormat="1" x14ac:dyDescent="0.3">
      <c r="B8497" s="15" t="str">
        <f>IF(A8497="","",VLOOKUP(A8497,Tabulka3[[Číslo smlouvy   u pravidelné činnosti]:[Příjmení]],3,0))</f>
        <v/>
      </c>
      <c r="C8497" s="15" t="str">
        <f>IF(A8497="","",VLOOKUP(A8497,Tabulka3[[Číslo smlouvy   u pravidelné činnosti]:[Příjmení]],4,0))</f>
        <v/>
      </c>
      <c r="F8497" s="94"/>
      <c r="H8497" s="113"/>
      <c r="I8497" s="113"/>
      <c r="K8497" s="15"/>
      <c r="L8497" s="15"/>
      <c r="M8497" s="15">
        <f t="shared" si="396"/>
        <v>1</v>
      </c>
      <c r="N8497" s="15" t="str">
        <f t="shared" si="397"/>
        <v>-</v>
      </c>
      <c r="O8497" s="150">
        <f t="shared" si="398"/>
        <v>0</v>
      </c>
      <c r="P8497" s="15" t="str">
        <f>IF(COUNTIF('Personálie dobrovolníků '!U:X,N8497)&gt;0,"ANO","")</f>
        <v/>
      </c>
      <c r="Q8497" s="15"/>
    </row>
    <row r="8498" spans="2:17" s="25" customFormat="1" x14ac:dyDescent="0.3">
      <c r="B8498" s="15" t="str">
        <f>IF(A8498="","",VLOOKUP(A8498,Tabulka3[[Číslo smlouvy   u pravidelné činnosti]:[Příjmení]],3,0))</f>
        <v/>
      </c>
      <c r="C8498" s="15" t="str">
        <f>IF(A8498="","",VLOOKUP(A8498,Tabulka3[[Číslo smlouvy   u pravidelné činnosti]:[Příjmení]],4,0))</f>
        <v/>
      </c>
      <c r="F8498" s="94"/>
      <c r="H8498" s="113"/>
      <c r="I8498" s="113"/>
      <c r="K8498" s="15"/>
      <c r="L8498" s="15"/>
      <c r="M8498" s="15">
        <f t="shared" si="396"/>
        <v>1</v>
      </c>
      <c r="N8498" s="15" t="str">
        <f t="shared" si="397"/>
        <v>-</v>
      </c>
      <c r="O8498" s="150">
        <f t="shared" si="398"/>
        <v>0</v>
      </c>
      <c r="P8498" s="15" t="str">
        <f>IF(COUNTIF('Personálie dobrovolníků '!U:X,N8498)&gt;0,"ANO","")</f>
        <v/>
      </c>
      <c r="Q8498" s="15"/>
    </row>
    <row r="8499" spans="2:17" s="25" customFormat="1" x14ac:dyDescent="0.3">
      <c r="B8499" s="15" t="str">
        <f>IF(A8499="","",VLOOKUP(A8499,Tabulka3[[Číslo smlouvy   u pravidelné činnosti]:[Příjmení]],3,0))</f>
        <v/>
      </c>
      <c r="C8499" s="15" t="str">
        <f>IF(A8499="","",VLOOKUP(A8499,Tabulka3[[Číslo smlouvy   u pravidelné činnosti]:[Příjmení]],4,0))</f>
        <v/>
      </c>
      <c r="F8499" s="94"/>
      <c r="H8499" s="113"/>
      <c r="I8499" s="113"/>
      <c r="K8499" s="15"/>
      <c r="L8499" s="15"/>
      <c r="M8499" s="15">
        <f t="shared" si="396"/>
        <v>1</v>
      </c>
      <c r="N8499" s="15" t="str">
        <f t="shared" si="397"/>
        <v>-</v>
      </c>
      <c r="O8499" s="150">
        <f t="shared" si="398"/>
        <v>0</v>
      </c>
      <c r="P8499" s="15" t="str">
        <f>IF(COUNTIF('Personálie dobrovolníků '!U:X,N8499)&gt;0,"ANO","")</f>
        <v/>
      </c>
      <c r="Q8499" s="15"/>
    </row>
    <row r="8500" spans="2:17" s="25" customFormat="1" x14ac:dyDescent="0.3">
      <c r="B8500" s="15" t="str">
        <f>IF(A8500="","",VLOOKUP(A8500,Tabulka3[[Číslo smlouvy   u pravidelné činnosti]:[Příjmení]],3,0))</f>
        <v/>
      </c>
      <c r="C8500" s="15" t="str">
        <f>IF(A8500="","",VLOOKUP(A8500,Tabulka3[[Číslo smlouvy   u pravidelné činnosti]:[Příjmení]],4,0))</f>
        <v/>
      </c>
      <c r="F8500" s="94"/>
      <c r="H8500" s="113"/>
      <c r="I8500" s="113"/>
      <c r="K8500" s="15"/>
      <c r="L8500" s="15"/>
      <c r="M8500" s="15">
        <f t="shared" si="396"/>
        <v>1</v>
      </c>
      <c r="N8500" s="15" t="str">
        <f t="shared" si="397"/>
        <v>-</v>
      </c>
      <c r="O8500" s="150">
        <f t="shared" si="398"/>
        <v>0</v>
      </c>
      <c r="P8500" s="15" t="str">
        <f>IF(COUNTIF('Personálie dobrovolníků '!U:X,N8500)&gt;0,"ANO","")</f>
        <v/>
      </c>
      <c r="Q8500" s="15"/>
    </row>
    <row r="8501" spans="2:17" s="25" customFormat="1" x14ac:dyDescent="0.3">
      <c r="B8501" s="15" t="str">
        <f>IF(A8501="","",VLOOKUP(A8501,Tabulka3[[Číslo smlouvy   u pravidelné činnosti]:[Příjmení]],3,0))</f>
        <v/>
      </c>
      <c r="C8501" s="15" t="str">
        <f>IF(A8501="","",VLOOKUP(A8501,Tabulka3[[Číslo smlouvy   u pravidelné činnosti]:[Příjmení]],4,0))</f>
        <v/>
      </c>
      <c r="F8501" s="94"/>
      <c r="H8501" s="113"/>
      <c r="I8501" s="113"/>
      <c r="K8501" s="15"/>
      <c r="L8501" s="15"/>
      <c r="M8501" s="15">
        <f t="shared" si="396"/>
        <v>1</v>
      </c>
      <c r="N8501" s="15" t="str">
        <f t="shared" si="397"/>
        <v>-</v>
      </c>
      <c r="O8501" s="150">
        <f t="shared" si="398"/>
        <v>0</v>
      </c>
      <c r="P8501" s="15" t="str">
        <f>IF(COUNTIF('Personálie dobrovolníků '!U:X,N8501)&gt;0,"ANO","")</f>
        <v/>
      </c>
      <c r="Q8501" s="15"/>
    </row>
    <row r="8502" spans="2:17" s="25" customFormat="1" x14ac:dyDescent="0.3">
      <c r="B8502" s="15" t="str">
        <f>IF(A8502="","",VLOOKUP(A8502,Tabulka3[[Číslo smlouvy   u pravidelné činnosti]:[Příjmení]],3,0))</f>
        <v/>
      </c>
      <c r="C8502" s="15" t="str">
        <f>IF(A8502="","",VLOOKUP(A8502,Tabulka3[[Číslo smlouvy   u pravidelné činnosti]:[Příjmení]],4,0))</f>
        <v/>
      </c>
      <c r="F8502" s="94"/>
      <c r="H8502" s="113"/>
      <c r="I8502" s="113"/>
      <c r="K8502" s="15"/>
      <c r="L8502" s="15"/>
      <c r="M8502" s="15">
        <f t="shared" si="396"/>
        <v>1</v>
      </c>
      <c r="N8502" s="15" t="str">
        <f t="shared" si="397"/>
        <v>-</v>
      </c>
      <c r="O8502" s="150">
        <f t="shared" si="398"/>
        <v>0</v>
      </c>
      <c r="P8502" s="15" t="str">
        <f>IF(COUNTIF('Personálie dobrovolníků '!U:X,N8502)&gt;0,"ANO","")</f>
        <v/>
      </c>
      <c r="Q8502" s="15"/>
    </row>
    <row r="8503" spans="2:17" s="25" customFormat="1" x14ac:dyDescent="0.3">
      <c r="B8503" s="15" t="str">
        <f>IF(A8503="","",VLOOKUP(A8503,Tabulka3[[Číslo smlouvy   u pravidelné činnosti]:[Příjmení]],3,0))</f>
        <v/>
      </c>
      <c r="C8503" s="15" t="str">
        <f>IF(A8503="","",VLOOKUP(A8503,Tabulka3[[Číslo smlouvy   u pravidelné činnosti]:[Příjmení]],4,0))</f>
        <v/>
      </c>
      <c r="F8503" s="94"/>
      <c r="H8503" s="113"/>
      <c r="I8503" s="113"/>
      <c r="K8503" s="15"/>
      <c r="L8503" s="15"/>
      <c r="M8503" s="15">
        <f t="shared" si="396"/>
        <v>1</v>
      </c>
      <c r="N8503" s="15" t="str">
        <f t="shared" si="397"/>
        <v>-</v>
      </c>
      <c r="O8503" s="150">
        <f t="shared" si="398"/>
        <v>0</v>
      </c>
      <c r="P8503" s="15" t="str">
        <f>IF(COUNTIF('Personálie dobrovolníků '!U:X,N8503)&gt;0,"ANO","")</f>
        <v/>
      </c>
      <c r="Q8503" s="15"/>
    </row>
    <row r="8504" spans="2:17" s="25" customFormat="1" x14ac:dyDescent="0.3">
      <c r="B8504" s="15" t="str">
        <f>IF(A8504="","",VLOOKUP(A8504,Tabulka3[[Číslo smlouvy   u pravidelné činnosti]:[Příjmení]],3,0))</f>
        <v/>
      </c>
      <c r="C8504" s="15" t="str">
        <f>IF(A8504="","",VLOOKUP(A8504,Tabulka3[[Číslo smlouvy   u pravidelné činnosti]:[Příjmení]],4,0))</f>
        <v/>
      </c>
      <c r="F8504" s="94"/>
      <c r="H8504" s="113"/>
      <c r="I8504" s="113"/>
      <c r="K8504" s="15"/>
      <c r="L8504" s="15"/>
      <c r="M8504" s="15">
        <f t="shared" si="396"/>
        <v>1</v>
      </c>
      <c r="N8504" s="15" t="str">
        <f t="shared" si="397"/>
        <v>-</v>
      </c>
      <c r="O8504" s="150">
        <f t="shared" si="398"/>
        <v>0</v>
      </c>
      <c r="P8504" s="15" t="str">
        <f>IF(COUNTIF('Personálie dobrovolníků '!U:X,N8504)&gt;0,"ANO","")</f>
        <v/>
      </c>
      <c r="Q8504" s="15"/>
    </row>
    <row r="8505" spans="2:17" s="25" customFormat="1" x14ac:dyDescent="0.3">
      <c r="B8505" s="15" t="str">
        <f>IF(A8505="","",VLOOKUP(A8505,Tabulka3[[Číslo smlouvy   u pravidelné činnosti]:[Příjmení]],3,0))</f>
        <v/>
      </c>
      <c r="C8505" s="15" t="str">
        <f>IF(A8505="","",VLOOKUP(A8505,Tabulka3[[Číslo smlouvy   u pravidelné činnosti]:[Příjmení]],4,0))</f>
        <v/>
      </c>
      <c r="F8505" s="94"/>
      <c r="H8505" s="113"/>
      <c r="I8505" s="113"/>
      <c r="K8505" s="15"/>
      <c r="L8505" s="15"/>
      <c r="M8505" s="15">
        <f t="shared" si="396"/>
        <v>1</v>
      </c>
      <c r="N8505" s="15" t="str">
        <f t="shared" si="397"/>
        <v>-</v>
      </c>
      <c r="O8505" s="150">
        <f t="shared" si="398"/>
        <v>0</v>
      </c>
      <c r="P8505" s="15" t="str">
        <f>IF(COUNTIF('Personálie dobrovolníků '!U:X,N8505)&gt;0,"ANO","")</f>
        <v/>
      </c>
      <c r="Q8505" s="15"/>
    </row>
    <row r="8506" spans="2:17" s="25" customFormat="1" x14ac:dyDescent="0.3">
      <c r="B8506" s="15" t="str">
        <f>IF(A8506="","",VLOOKUP(A8506,Tabulka3[[Číslo smlouvy   u pravidelné činnosti]:[Příjmení]],3,0))</f>
        <v/>
      </c>
      <c r="C8506" s="15" t="str">
        <f>IF(A8506="","",VLOOKUP(A8506,Tabulka3[[Číslo smlouvy   u pravidelné činnosti]:[Příjmení]],4,0))</f>
        <v/>
      </c>
      <c r="F8506" s="94"/>
      <c r="H8506" s="113"/>
      <c r="I8506" s="113"/>
      <c r="K8506" s="15"/>
      <c r="L8506" s="15"/>
      <c r="M8506" s="15">
        <f t="shared" si="396"/>
        <v>1</v>
      </c>
      <c r="N8506" s="15" t="str">
        <f t="shared" si="397"/>
        <v>-</v>
      </c>
      <c r="O8506" s="150">
        <f t="shared" si="398"/>
        <v>0</v>
      </c>
      <c r="P8506" s="15" t="str">
        <f>IF(COUNTIF('Personálie dobrovolníků '!U:X,N8506)&gt;0,"ANO","")</f>
        <v/>
      </c>
      <c r="Q8506" s="15"/>
    </row>
    <row r="8507" spans="2:17" s="25" customFormat="1" x14ac:dyDescent="0.3">
      <c r="B8507" s="15" t="str">
        <f>IF(A8507="","",VLOOKUP(A8507,Tabulka3[[Číslo smlouvy   u pravidelné činnosti]:[Příjmení]],3,0))</f>
        <v/>
      </c>
      <c r="C8507" s="15" t="str">
        <f>IF(A8507="","",VLOOKUP(A8507,Tabulka3[[Číslo smlouvy   u pravidelné činnosti]:[Příjmení]],4,0))</f>
        <v/>
      </c>
      <c r="F8507" s="94"/>
      <c r="H8507" s="113"/>
      <c r="I8507" s="113"/>
      <c r="K8507" s="15"/>
      <c r="L8507" s="15"/>
      <c r="M8507" s="15">
        <f t="shared" si="396"/>
        <v>1</v>
      </c>
      <c r="N8507" s="15" t="str">
        <f t="shared" si="397"/>
        <v>-</v>
      </c>
      <c r="O8507" s="150">
        <f t="shared" si="398"/>
        <v>0</v>
      </c>
      <c r="P8507" s="15" t="str">
        <f>IF(COUNTIF('Personálie dobrovolníků '!U:X,N8507)&gt;0,"ANO","")</f>
        <v/>
      </c>
      <c r="Q8507" s="15"/>
    </row>
    <row r="8508" spans="2:17" s="25" customFormat="1" x14ac:dyDescent="0.3">
      <c r="B8508" s="15" t="str">
        <f>IF(A8508="","",VLOOKUP(A8508,Tabulka3[[Číslo smlouvy   u pravidelné činnosti]:[Příjmení]],3,0))</f>
        <v/>
      </c>
      <c r="C8508" s="15" t="str">
        <f>IF(A8508="","",VLOOKUP(A8508,Tabulka3[[Číslo smlouvy   u pravidelné činnosti]:[Příjmení]],4,0))</f>
        <v/>
      </c>
      <c r="F8508" s="94"/>
      <c r="H8508" s="113"/>
      <c r="I8508" s="113"/>
      <c r="K8508" s="15"/>
      <c r="L8508" s="15"/>
      <c r="M8508" s="15">
        <f t="shared" si="396"/>
        <v>1</v>
      </c>
      <c r="N8508" s="15" t="str">
        <f t="shared" si="397"/>
        <v>-</v>
      </c>
      <c r="O8508" s="150">
        <f t="shared" si="398"/>
        <v>0</v>
      </c>
      <c r="P8508" s="15" t="str">
        <f>IF(COUNTIF('Personálie dobrovolníků '!U:X,N8508)&gt;0,"ANO","")</f>
        <v/>
      </c>
      <c r="Q8508" s="15"/>
    </row>
    <row r="8509" spans="2:17" s="25" customFormat="1" x14ac:dyDescent="0.3">
      <c r="B8509" s="15" t="str">
        <f>IF(A8509="","",VLOOKUP(A8509,Tabulka3[[Číslo smlouvy   u pravidelné činnosti]:[Příjmení]],3,0))</f>
        <v/>
      </c>
      <c r="C8509" s="15" t="str">
        <f>IF(A8509="","",VLOOKUP(A8509,Tabulka3[[Číslo smlouvy   u pravidelné činnosti]:[Příjmení]],4,0))</f>
        <v/>
      </c>
      <c r="F8509" s="94"/>
      <c r="H8509" s="113"/>
      <c r="I8509" s="113"/>
      <c r="K8509" s="15"/>
      <c r="L8509" s="15"/>
      <c r="M8509" s="15">
        <f t="shared" si="396"/>
        <v>1</v>
      </c>
      <c r="N8509" s="15" t="str">
        <f t="shared" si="397"/>
        <v>-</v>
      </c>
      <c r="O8509" s="150">
        <f t="shared" si="398"/>
        <v>0</v>
      </c>
      <c r="P8509" s="15" t="str">
        <f>IF(COUNTIF('Personálie dobrovolníků '!U:X,N8509)&gt;0,"ANO","")</f>
        <v/>
      </c>
      <c r="Q8509" s="15"/>
    </row>
    <row r="8510" spans="2:17" s="25" customFormat="1" x14ac:dyDescent="0.3">
      <c r="B8510" s="15" t="str">
        <f>IF(A8510="","",VLOOKUP(A8510,Tabulka3[[Číslo smlouvy   u pravidelné činnosti]:[Příjmení]],3,0))</f>
        <v/>
      </c>
      <c r="C8510" s="15" t="str">
        <f>IF(A8510="","",VLOOKUP(A8510,Tabulka3[[Číslo smlouvy   u pravidelné činnosti]:[Příjmení]],4,0))</f>
        <v/>
      </c>
      <c r="F8510" s="94"/>
      <c r="H8510" s="113"/>
      <c r="I8510" s="113"/>
      <c r="K8510" s="15"/>
      <c r="L8510" s="15"/>
      <c r="M8510" s="15">
        <f t="shared" si="396"/>
        <v>1</v>
      </c>
      <c r="N8510" s="15" t="str">
        <f t="shared" si="397"/>
        <v>-</v>
      </c>
      <c r="O8510" s="150">
        <f t="shared" si="398"/>
        <v>0</v>
      </c>
      <c r="P8510" s="15" t="str">
        <f>IF(COUNTIF('Personálie dobrovolníků '!U:X,N8510)&gt;0,"ANO","")</f>
        <v/>
      </c>
      <c r="Q8510" s="15"/>
    </row>
    <row r="8511" spans="2:17" s="25" customFormat="1" x14ac:dyDescent="0.3">
      <c r="B8511" s="15" t="str">
        <f>IF(A8511="","",VLOOKUP(A8511,Tabulka3[[Číslo smlouvy   u pravidelné činnosti]:[Příjmení]],3,0))</f>
        <v/>
      </c>
      <c r="C8511" s="15" t="str">
        <f>IF(A8511="","",VLOOKUP(A8511,Tabulka3[[Číslo smlouvy   u pravidelné činnosti]:[Příjmení]],4,0))</f>
        <v/>
      </c>
      <c r="F8511" s="94"/>
      <c r="H8511" s="113"/>
      <c r="I8511" s="113"/>
      <c r="K8511" s="15"/>
      <c r="L8511" s="15"/>
      <c r="M8511" s="15">
        <f t="shared" si="396"/>
        <v>1</v>
      </c>
      <c r="N8511" s="15" t="str">
        <f t="shared" si="397"/>
        <v>-</v>
      </c>
      <c r="O8511" s="150">
        <f t="shared" si="398"/>
        <v>0</v>
      </c>
      <c r="P8511" s="15" t="str">
        <f>IF(COUNTIF('Personálie dobrovolníků '!U:X,N8511)&gt;0,"ANO","")</f>
        <v/>
      </c>
      <c r="Q8511" s="15"/>
    </row>
    <row r="8512" spans="2:17" s="25" customFormat="1" x14ac:dyDescent="0.3">
      <c r="B8512" s="15" t="str">
        <f>IF(A8512="","",VLOOKUP(A8512,Tabulka3[[Číslo smlouvy   u pravidelné činnosti]:[Příjmení]],3,0))</f>
        <v/>
      </c>
      <c r="C8512" s="15" t="str">
        <f>IF(A8512="","",VLOOKUP(A8512,Tabulka3[[Číslo smlouvy   u pravidelné činnosti]:[Příjmení]],4,0))</f>
        <v/>
      </c>
      <c r="F8512" s="94"/>
      <c r="H8512" s="113"/>
      <c r="I8512" s="113"/>
      <c r="K8512" s="15"/>
      <c r="L8512" s="15"/>
      <c r="M8512" s="15">
        <f t="shared" si="396"/>
        <v>1</v>
      </c>
      <c r="N8512" s="15" t="str">
        <f t="shared" si="397"/>
        <v>-</v>
      </c>
      <c r="O8512" s="150">
        <f t="shared" si="398"/>
        <v>0</v>
      </c>
      <c r="P8512" s="15" t="str">
        <f>IF(COUNTIF('Personálie dobrovolníků '!U:X,N8512)&gt;0,"ANO","")</f>
        <v/>
      </c>
      <c r="Q8512" s="15"/>
    </row>
    <row r="8513" spans="2:17" s="25" customFormat="1" x14ac:dyDescent="0.3">
      <c r="B8513" s="15" t="str">
        <f>IF(A8513="","",VLOOKUP(A8513,Tabulka3[[Číslo smlouvy   u pravidelné činnosti]:[Příjmení]],3,0))</f>
        <v/>
      </c>
      <c r="C8513" s="15" t="str">
        <f>IF(A8513="","",VLOOKUP(A8513,Tabulka3[[Číslo smlouvy   u pravidelné činnosti]:[Příjmení]],4,0))</f>
        <v/>
      </c>
      <c r="F8513" s="94"/>
      <c r="H8513" s="113"/>
      <c r="I8513" s="113"/>
      <c r="K8513" s="15"/>
      <c r="L8513" s="15"/>
      <c r="M8513" s="15">
        <f t="shared" si="396"/>
        <v>1</v>
      </c>
      <c r="N8513" s="15" t="str">
        <f t="shared" si="397"/>
        <v>-</v>
      </c>
      <c r="O8513" s="150">
        <f t="shared" si="398"/>
        <v>0</v>
      </c>
      <c r="P8513" s="15" t="str">
        <f>IF(COUNTIF('Personálie dobrovolníků '!U:X,N8513)&gt;0,"ANO","")</f>
        <v/>
      </c>
      <c r="Q8513" s="15"/>
    </row>
    <row r="8514" spans="2:17" s="25" customFormat="1" x14ac:dyDescent="0.3">
      <c r="B8514" s="15" t="str">
        <f>IF(A8514="","",VLOOKUP(A8514,Tabulka3[[Číslo smlouvy   u pravidelné činnosti]:[Příjmení]],3,0))</f>
        <v/>
      </c>
      <c r="C8514" s="15" t="str">
        <f>IF(A8514="","",VLOOKUP(A8514,Tabulka3[[Číslo smlouvy   u pravidelné činnosti]:[Příjmení]],4,0))</f>
        <v/>
      </c>
      <c r="F8514" s="94"/>
      <c r="H8514" s="113"/>
      <c r="I8514" s="113"/>
      <c r="K8514" s="15"/>
      <c r="L8514" s="15"/>
      <c r="M8514" s="15">
        <f t="shared" si="396"/>
        <v>1</v>
      </c>
      <c r="N8514" s="15" t="str">
        <f t="shared" si="397"/>
        <v>-</v>
      </c>
      <c r="O8514" s="150">
        <f t="shared" si="398"/>
        <v>0</v>
      </c>
      <c r="P8514" s="15" t="str">
        <f>IF(COUNTIF('Personálie dobrovolníků '!U:X,N8514)&gt;0,"ANO","")</f>
        <v/>
      </c>
      <c r="Q8514" s="15"/>
    </row>
    <row r="8515" spans="2:17" s="25" customFormat="1" x14ac:dyDescent="0.3">
      <c r="B8515" s="15" t="str">
        <f>IF(A8515="","",VLOOKUP(A8515,Tabulka3[[Číslo smlouvy   u pravidelné činnosti]:[Příjmení]],3,0))</f>
        <v/>
      </c>
      <c r="C8515" s="15" t="str">
        <f>IF(A8515="","",VLOOKUP(A8515,Tabulka3[[Číslo smlouvy   u pravidelné činnosti]:[Příjmení]],4,0))</f>
        <v/>
      </c>
      <c r="F8515" s="94"/>
      <c r="H8515" s="113"/>
      <c r="I8515" s="113"/>
      <c r="K8515" s="15"/>
      <c r="L8515" s="15"/>
      <c r="M8515" s="15">
        <f t="shared" si="396"/>
        <v>1</v>
      </c>
      <c r="N8515" s="15" t="str">
        <f t="shared" si="397"/>
        <v>-</v>
      </c>
      <c r="O8515" s="150">
        <f t="shared" si="398"/>
        <v>0</v>
      </c>
      <c r="P8515" s="15" t="str">
        <f>IF(COUNTIF('Personálie dobrovolníků '!U:X,N8515)&gt;0,"ANO","")</f>
        <v/>
      </c>
      <c r="Q8515" s="15"/>
    </row>
    <row r="8516" spans="2:17" s="25" customFormat="1" x14ac:dyDescent="0.3">
      <c r="B8516" s="15" t="str">
        <f>IF(A8516="","",VLOOKUP(A8516,Tabulka3[[Číslo smlouvy   u pravidelné činnosti]:[Příjmení]],3,0))</f>
        <v/>
      </c>
      <c r="C8516" s="15" t="str">
        <f>IF(A8516="","",VLOOKUP(A8516,Tabulka3[[Číslo smlouvy   u pravidelné činnosti]:[Příjmení]],4,0))</f>
        <v/>
      </c>
      <c r="F8516" s="94"/>
      <c r="H8516" s="113"/>
      <c r="I8516" s="113"/>
      <c r="K8516" s="15"/>
      <c r="L8516" s="15"/>
      <c r="M8516" s="15">
        <f t="shared" ref="M8516:M8579" si="399">IF(OR(
   AND($H8516=$K$12, $I8516=$L$4),
   AND($H8516=$K$12, $I8516=$L$5),
   AND($H8516=$K$12, $I8516=$L$6),
   AND($H8516=$K$12, $I8516=$L$7),
   AND($H8516=$K$11, $I8516=$L$4),
   AND($H8516=$K$11, $I8516=$L$5),
   AND($H8516=$K$11, $I8516=$L$6),
   AND($H8516=$K$11, $I8516=$L$7),
   AND($H8516=$K$5, $I8516=$L$5),
   AND($H8516=$K$6, $I8516=$L$4),
   AND($H8516=$K$6, $I8516=$L$5),
   AND($H8516=$K$6, $I8516=$L$7),
   AND($H8516=$K$4, $I8516=$L$6),
), 0, 1)</f>
        <v>1</v>
      </c>
      <c r="N8516" s="15" t="str">
        <f t="shared" ref="N8516:N8579" si="400">A8516 &amp; "-" &amp; J8516</f>
        <v>-</v>
      </c>
      <c r="O8516" s="150">
        <f t="shared" ref="O8516:O8579" si="401">IF(AND(M8516&lt;&gt;0, P8516="ANO"), 1, 0)</f>
        <v>0</v>
      </c>
      <c r="P8516" s="15" t="str">
        <f>IF(COUNTIF('Personálie dobrovolníků '!U:X,N8516)&gt;0,"ANO","")</f>
        <v/>
      </c>
      <c r="Q8516" s="15"/>
    </row>
    <row r="8517" spans="2:17" s="25" customFormat="1" x14ac:dyDescent="0.3">
      <c r="B8517" s="15" t="str">
        <f>IF(A8517="","",VLOOKUP(A8517,Tabulka3[[Číslo smlouvy   u pravidelné činnosti]:[Příjmení]],3,0))</f>
        <v/>
      </c>
      <c r="C8517" s="15" t="str">
        <f>IF(A8517="","",VLOOKUP(A8517,Tabulka3[[Číslo smlouvy   u pravidelné činnosti]:[Příjmení]],4,0))</f>
        <v/>
      </c>
      <c r="F8517" s="94"/>
      <c r="H8517" s="113"/>
      <c r="I8517" s="113"/>
      <c r="K8517" s="15"/>
      <c r="L8517" s="15"/>
      <c r="M8517" s="15">
        <f t="shared" si="399"/>
        <v>1</v>
      </c>
      <c r="N8517" s="15" t="str">
        <f t="shared" si="400"/>
        <v>-</v>
      </c>
      <c r="O8517" s="150">
        <f t="shared" si="401"/>
        <v>0</v>
      </c>
      <c r="P8517" s="15" t="str">
        <f>IF(COUNTIF('Personálie dobrovolníků '!U:X,N8517)&gt;0,"ANO","")</f>
        <v/>
      </c>
      <c r="Q8517" s="15"/>
    </row>
    <row r="8518" spans="2:17" s="25" customFormat="1" x14ac:dyDescent="0.3">
      <c r="B8518" s="15" t="str">
        <f>IF(A8518="","",VLOOKUP(A8518,Tabulka3[[Číslo smlouvy   u pravidelné činnosti]:[Příjmení]],3,0))</f>
        <v/>
      </c>
      <c r="C8518" s="15" t="str">
        <f>IF(A8518="","",VLOOKUP(A8518,Tabulka3[[Číslo smlouvy   u pravidelné činnosti]:[Příjmení]],4,0))</f>
        <v/>
      </c>
      <c r="F8518" s="94"/>
      <c r="H8518" s="113"/>
      <c r="I8518" s="113"/>
      <c r="K8518" s="15"/>
      <c r="L8518" s="15"/>
      <c r="M8518" s="15">
        <f t="shared" si="399"/>
        <v>1</v>
      </c>
      <c r="N8518" s="15" t="str">
        <f t="shared" si="400"/>
        <v>-</v>
      </c>
      <c r="O8518" s="150">
        <f t="shared" si="401"/>
        <v>0</v>
      </c>
      <c r="P8518" s="15" t="str">
        <f>IF(COUNTIF('Personálie dobrovolníků '!U:X,N8518)&gt;0,"ANO","")</f>
        <v/>
      </c>
      <c r="Q8518" s="15"/>
    </row>
    <row r="8519" spans="2:17" s="25" customFormat="1" x14ac:dyDescent="0.3">
      <c r="B8519" s="15" t="str">
        <f>IF(A8519="","",VLOOKUP(A8519,Tabulka3[[Číslo smlouvy   u pravidelné činnosti]:[Příjmení]],3,0))</f>
        <v/>
      </c>
      <c r="C8519" s="15" t="str">
        <f>IF(A8519="","",VLOOKUP(A8519,Tabulka3[[Číslo smlouvy   u pravidelné činnosti]:[Příjmení]],4,0))</f>
        <v/>
      </c>
      <c r="F8519" s="94"/>
      <c r="H8519" s="113"/>
      <c r="I8519" s="113"/>
      <c r="K8519" s="15"/>
      <c r="L8519" s="15"/>
      <c r="M8519" s="15">
        <f t="shared" si="399"/>
        <v>1</v>
      </c>
      <c r="N8519" s="15" t="str">
        <f t="shared" si="400"/>
        <v>-</v>
      </c>
      <c r="O8519" s="150">
        <f t="shared" si="401"/>
        <v>0</v>
      </c>
      <c r="P8519" s="15" t="str">
        <f>IF(COUNTIF('Personálie dobrovolníků '!U:X,N8519)&gt;0,"ANO","")</f>
        <v/>
      </c>
      <c r="Q8519" s="15"/>
    </row>
    <row r="8520" spans="2:17" s="25" customFormat="1" x14ac:dyDescent="0.3">
      <c r="B8520" s="15" t="str">
        <f>IF(A8520="","",VLOOKUP(A8520,Tabulka3[[Číslo smlouvy   u pravidelné činnosti]:[Příjmení]],3,0))</f>
        <v/>
      </c>
      <c r="C8520" s="15" t="str">
        <f>IF(A8520="","",VLOOKUP(A8520,Tabulka3[[Číslo smlouvy   u pravidelné činnosti]:[Příjmení]],4,0))</f>
        <v/>
      </c>
      <c r="F8520" s="94"/>
      <c r="H8520" s="113"/>
      <c r="I8520" s="113"/>
      <c r="K8520" s="15"/>
      <c r="L8520" s="15"/>
      <c r="M8520" s="15">
        <f t="shared" si="399"/>
        <v>1</v>
      </c>
      <c r="N8520" s="15" t="str">
        <f t="shared" si="400"/>
        <v>-</v>
      </c>
      <c r="O8520" s="150">
        <f t="shared" si="401"/>
        <v>0</v>
      </c>
      <c r="P8520" s="15" t="str">
        <f>IF(COUNTIF('Personálie dobrovolníků '!U:X,N8520)&gt;0,"ANO","")</f>
        <v/>
      </c>
      <c r="Q8520" s="15"/>
    </row>
    <row r="8521" spans="2:17" s="25" customFormat="1" x14ac:dyDescent="0.3">
      <c r="B8521" s="15" t="str">
        <f>IF(A8521="","",VLOOKUP(A8521,Tabulka3[[Číslo smlouvy   u pravidelné činnosti]:[Příjmení]],3,0))</f>
        <v/>
      </c>
      <c r="C8521" s="15" t="str">
        <f>IF(A8521="","",VLOOKUP(A8521,Tabulka3[[Číslo smlouvy   u pravidelné činnosti]:[Příjmení]],4,0))</f>
        <v/>
      </c>
      <c r="F8521" s="94"/>
      <c r="H8521" s="113"/>
      <c r="I8521" s="113"/>
      <c r="K8521" s="15"/>
      <c r="L8521" s="15"/>
      <c r="M8521" s="15">
        <f t="shared" si="399"/>
        <v>1</v>
      </c>
      <c r="N8521" s="15" t="str">
        <f t="shared" si="400"/>
        <v>-</v>
      </c>
      <c r="O8521" s="150">
        <f t="shared" si="401"/>
        <v>0</v>
      </c>
      <c r="P8521" s="15" t="str">
        <f>IF(COUNTIF('Personálie dobrovolníků '!U:X,N8521)&gt;0,"ANO","")</f>
        <v/>
      </c>
      <c r="Q8521" s="15"/>
    </row>
    <row r="8522" spans="2:17" s="25" customFormat="1" x14ac:dyDescent="0.3">
      <c r="B8522" s="15" t="str">
        <f>IF(A8522="","",VLOOKUP(A8522,Tabulka3[[Číslo smlouvy   u pravidelné činnosti]:[Příjmení]],3,0))</f>
        <v/>
      </c>
      <c r="C8522" s="15" t="str">
        <f>IF(A8522="","",VLOOKUP(A8522,Tabulka3[[Číslo smlouvy   u pravidelné činnosti]:[Příjmení]],4,0))</f>
        <v/>
      </c>
      <c r="F8522" s="94"/>
      <c r="H8522" s="113"/>
      <c r="I8522" s="113"/>
      <c r="K8522" s="15"/>
      <c r="L8522" s="15"/>
      <c r="M8522" s="15">
        <f t="shared" si="399"/>
        <v>1</v>
      </c>
      <c r="N8522" s="15" t="str">
        <f t="shared" si="400"/>
        <v>-</v>
      </c>
      <c r="O8522" s="150">
        <f t="shared" si="401"/>
        <v>0</v>
      </c>
      <c r="P8522" s="15" t="str">
        <f>IF(COUNTIF('Personálie dobrovolníků '!U:X,N8522)&gt;0,"ANO","")</f>
        <v/>
      </c>
      <c r="Q8522" s="15"/>
    </row>
    <row r="8523" spans="2:17" s="25" customFormat="1" x14ac:dyDescent="0.3">
      <c r="B8523" s="15" t="str">
        <f>IF(A8523="","",VLOOKUP(A8523,Tabulka3[[Číslo smlouvy   u pravidelné činnosti]:[Příjmení]],3,0))</f>
        <v/>
      </c>
      <c r="C8523" s="15" t="str">
        <f>IF(A8523="","",VLOOKUP(A8523,Tabulka3[[Číslo smlouvy   u pravidelné činnosti]:[Příjmení]],4,0))</f>
        <v/>
      </c>
      <c r="F8523" s="94"/>
      <c r="H8523" s="113"/>
      <c r="I8523" s="113"/>
      <c r="K8523" s="15"/>
      <c r="L8523" s="15"/>
      <c r="M8523" s="15">
        <f t="shared" si="399"/>
        <v>1</v>
      </c>
      <c r="N8523" s="15" t="str">
        <f t="shared" si="400"/>
        <v>-</v>
      </c>
      <c r="O8523" s="150">
        <f t="shared" si="401"/>
        <v>0</v>
      </c>
      <c r="P8523" s="15" t="str">
        <f>IF(COUNTIF('Personálie dobrovolníků '!U:X,N8523)&gt;0,"ANO","")</f>
        <v/>
      </c>
      <c r="Q8523" s="15"/>
    </row>
    <row r="8524" spans="2:17" s="25" customFormat="1" x14ac:dyDescent="0.3">
      <c r="B8524" s="15" t="str">
        <f>IF(A8524="","",VLOOKUP(A8524,Tabulka3[[Číslo smlouvy   u pravidelné činnosti]:[Příjmení]],3,0))</f>
        <v/>
      </c>
      <c r="C8524" s="15" t="str">
        <f>IF(A8524="","",VLOOKUP(A8524,Tabulka3[[Číslo smlouvy   u pravidelné činnosti]:[Příjmení]],4,0))</f>
        <v/>
      </c>
      <c r="F8524" s="94"/>
      <c r="H8524" s="113"/>
      <c r="I8524" s="113"/>
      <c r="K8524" s="15"/>
      <c r="L8524" s="15"/>
      <c r="M8524" s="15">
        <f t="shared" si="399"/>
        <v>1</v>
      </c>
      <c r="N8524" s="15" t="str">
        <f t="shared" si="400"/>
        <v>-</v>
      </c>
      <c r="O8524" s="150">
        <f t="shared" si="401"/>
        <v>0</v>
      </c>
      <c r="P8524" s="15" t="str">
        <f>IF(COUNTIF('Personálie dobrovolníků '!U:X,N8524)&gt;0,"ANO","")</f>
        <v/>
      </c>
      <c r="Q8524" s="15"/>
    </row>
    <row r="8525" spans="2:17" s="25" customFormat="1" x14ac:dyDescent="0.3">
      <c r="B8525" s="15" t="str">
        <f>IF(A8525="","",VLOOKUP(A8525,Tabulka3[[Číslo smlouvy   u pravidelné činnosti]:[Příjmení]],3,0))</f>
        <v/>
      </c>
      <c r="C8525" s="15" t="str">
        <f>IF(A8525="","",VLOOKUP(A8525,Tabulka3[[Číslo smlouvy   u pravidelné činnosti]:[Příjmení]],4,0))</f>
        <v/>
      </c>
      <c r="F8525" s="94"/>
      <c r="H8525" s="113"/>
      <c r="I8525" s="113"/>
      <c r="K8525" s="15"/>
      <c r="L8525" s="15"/>
      <c r="M8525" s="15">
        <f t="shared" si="399"/>
        <v>1</v>
      </c>
      <c r="N8525" s="15" t="str">
        <f t="shared" si="400"/>
        <v>-</v>
      </c>
      <c r="O8525" s="150">
        <f t="shared" si="401"/>
        <v>0</v>
      </c>
      <c r="P8525" s="15" t="str">
        <f>IF(COUNTIF('Personálie dobrovolníků '!U:X,N8525)&gt;0,"ANO","")</f>
        <v/>
      </c>
      <c r="Q8525" s="15"/>
    </row>
    <row r="8526" spans="2:17" s="25" customFormat="1" x14ac:dyDescent="0.3">
      <c r="B8526" s="15" t="str">
        <f>IF(A8526="","",VLOOKUP(A8526,Tabulka3[[Číslo smlouvy   u pravidelné činnosti]:[Příjmení]],3,0))</f>
        <v/>
      </c>
      <c r="C8526" s="15" t="str">
        <f>IF(A8526="","",VLOOKUP(A8526,Tabulka3[[Číslo smlouvy   u pravidelné činnosti]:[Příjmení]],4,0))</f>
        <v/>
      </c>
      <c r="F8526" s="94"/>
      <c r="H8526" s="113"/>
      <c r="I8526" s="113"/>
      <c r="K8526" s="15"/>
      <c r="L8526" s="15"/>
      <c r="M8526" s="15">
        <f t="shared" si="399"/>
        <v>1</v>
      </c>
      <c r="N8526" s="15" t="str">
        <f t="shared" si="400"/>
        <v>-</v>
      </c>
      <c r="O8526" s="150">
        <f t="shared" si="401"/>
        <v>0</v>
      </c>
      <c r="P8526" s="15" t="str">
        <f>IF(COUNTIF('Personálie dobrovolníků '!U:X,N8526)&gt;0,"ANO","")</f>
        <v/>
      </c>
      <c r="Q8526" s="15"/>
    </row>
    <row r="8527" spans="2:17" s="25" customFormat="1" x14ac:dyDescent="0.3">
      <c r="B8527" s="15" t="str">
        <f>IF(A8527="","",VLOOKUP(A8527,Tabulka3[[Číslo smlouvy   u pravidelné činnosti]:[Příjmení]],3,0))</f>
        <v/>
      </c>
      <c r="C8527" s="15" t="str">
        <f>IF(A8527="","",VLOOKUP(A8527,Tabulka3[[Číslo smlouvy   u pravidelné činnosti]:[Příjmení]],4,0))</f>
        <v/>
      </c>
      <c r="F8527" s="94"/>
      <c r="H8527" s="113"/>
      <c r="I8527" s="113"/>
      <c r="K8527" s="15"/>
      <c r="L8527" s="15"/>
      <c r="M8527" s="15">
        <f t="shared" si="399"/>
        <v>1</v>
      </c>
      <c r="N8527" s="15" t="str">
        <f t="shared" si="400"/>
        <v>-</v>
      </c>
      <c r="O8527" s="150">
        <f t="shared" si="401"/>
        <v>0</v>
      </c>
      <c r="P8527" s="15" t="str">
        <f>IF(COUNTIF('Personálie dobrovolníků '!U:X,N8527)&gt;0,"ANO","")</f>
        <v/>
      </c>
      <c r="Q8527" s="15"/>
    </row>
    <row r="8528" spans="2:17" s="25" customFormat="1" x14ac:dyDescent="0.3">
      <c r="B8528" s="15" t="str">
        <f>IF(A8528="","",VLOOKUP(A8528,Tabulka3[[Číslo smlouvy   u pravidelné činnosti]:[Příjmení]],3,0))</f>
        <v/>
      </c>
      <c r="C8528" s="15" t="str">
        <f>IF(A8528="","",VLOOKUP(A8528,Tabulka3[[Číslo smlouvy   u pravidelné činnosti]:[Příjmení]],4,0))</f>
        <v/>
      </c>
      <c r="F8528" s="94"/>
      <c r="H8528" s="113"/>
      <c r="I8528" s="113"/>
      <c r="K8528" s="15"/>
      <c r="L8528" s="15"/>
      <c r="M8528" s="15">
        <f t="shared" si="399"/>
        <v>1</v>
      </c>
      <c r="N8528" s="15" t="str">
        <f t="shared" si="400"/>
        <v>-</v>
      </c>
      <c r="O8528" s="150">
        <f t="shared" si="401"/>
        <v>0</v>
      </c>
      <c r="P8528" s="15" t="str">
        <f>IF(COUNTIF('Personálie dobrovolníků '!U:X,N8528)&gt;0,"ANO","")</f>
        <v/>
      </c>
      <c r="Q8528" s="15"/>
    </row>
    <row r="8529" spans="2:17" s="25" customFormat="1" x14ac:dyDescent="0.3">
      <c r="B8529" s="15" t="str">
        <f>IF(A8529="","",VLOOKUP(A8529,Tabulka3[[Číslo smlouvy   u pravidelné činnosti]:[Příjmení]],3,0))</f>
        <v/>
      </c>
      <c r="C8529" s="15" t="str">
        <f>IF(A8529="","",VLOOKUP(A8529,Tabulka3[[Číslo smlouvy   u pravidelné činnosti]:[Příjmení]],4,0))</f>
        <v/>
      </c>
      <c r="F8529" s="94"/>
      <c r="H8529" s="113"/>
      <c r="I8529" s="113"/>
      <c r="K8529" s="15"/>
      <c r="L8529" s="15"/>
      <c r="M8529" s="15">
        <f t="shared" si="399"/>
        <v>1</v>
      </c>
      <c r="N8529" s="15" t="str">
        <f t="shared" si="400"/>
        <v>-</v>
      </c>
      <c r="O8529" s="150">
        <f t="shared" si="401"/>
        <v>0</v>
      </c>
      <c r="P8529" s="15" t="str">
        <f>IF(COUNTIF('Personálie dobrovolníků '!U:X,N8529)&gt;0,"ANO","")</f>
        <v/>
      </c>
      <c r="Q8529" s="15"/>
    </row>
    <row r="8530" spans="2:17" s="25" customFormat="1" x14ac:dyDescent="0.3">
      <c r="B8530" s="15" t="str">
        <f>IF(A8530="","",VLOOKUP(A8530,Tabulka3[[Číslo smlouvy   u pravidelné činnosti]:[Příjmení]],3,0))</f>
        <v/>
      </c>
      <c r="C8530" s="15" t="str">
        <f>IF(A8530="","",VLOOKUP(A8530,Tabulka3[[Číslo smlouvy   u pravidelné činnosti]:[Příjmení]],4,0))</f>
        <v/>
      </c>
      <c r="F8530" s="94"/>
      <c r="H8530" s="113"/>
      <c r="I8530" s="113"/>
      <c r="K8530" s="15"/>
      <c r="L8530" s="15"/>
      <c r="M8530" s="15">
        <f t="shared" si="399"/>
        <v>1</v>
      </c>
      <c r="N8530" s="15" t="str">
        <f t="shared" si="400"/>
        <v>-</v>
      </c>
      <c r="O8530" s="150">
        <f t="shared" si="401"/>
        <v>0</v>
      </c>
      <c r="P8530" s="15" t="str">
        <f>IF(COUNTIF('Personálie dobrovolníků '!U:X,N8530)&gt;0,"ANO","")</f>
        <v/>
      </c>
      <c r="Q8530" s="15"/>
    </row>
    <row r="8531" spans="2:17" s="25" customFormat="1" x14ac:dyDescent="0.3">
      <c r="B8531" s="15" t="str">
        <f>IF(A8531="","",VLOOKUP(A8531,Tabulka3[[Číslo smlouvy   u pravidelné činnosti]:[Příjmení]],3,0))</f>
        <v/>
      </c>
      <c r="C8531" s="15" t="str">
        <f>IF(A8531="","",VLOOKUP(A8531,Tabulka3[[Číslo smlouvy   u pravidelné činnosti]:[Příjmení]],4,0))</f>
        <v/>
      </c>
      <c r="F8531" s="94"/>
      <c r="H8531" s="113"/>
      <c r="I8531" s="113"/>
      <c r="K8531" s="15"/>
      <c r="L8531" s="15"/>
      <c r="M8531" s="15">
        <f t="shared" si="399"/>
        <v>1</v>
      </c>
      <c r="N8531" s="15" t="str">
        <f t="shared" si="400"/>
        <v>-</v>
      </c>
      <c r="O8531" s="150">
        <f t="shared" si="401"/>
        <v>0</v>
      </c>
      <c r="P8531" s="15" t="str">
        <f>IF(COUNTIF('Personálie dobrovolníků '!U:X,N8531)&gt;0,"ANO","")</f>
        <v/>
      </c>
      <c r="Q8531" s="15"/>
    </row>
    <row r="8532" spans="2:17" s="25" customFormat="1" x14ac:dyDescent="0.3">
      <c r="B8532" s="15" t="str">
        <f>IF(A8532="","",VLOOKUP(A8532,Tabulka3[[Číslo smlouvy   u pravidelné činnosti]:[Příjmení]],3,0))</f>
        <v/>
      </c>
      <c r="C8532" s="15" t="str">
        <f>IF(A8532="","",VLOOKUP(A8532,Tabulka3[[Číslo smlouvy   u pravidelné činnosti]:[Příjmení]],4,0))</f>
        <v/>
      </c>
      <c r="F8532" s="94"/>
      <c r="H8532" s="113"/>
      <c r="I8532" s="113"/>
      <c r="K8532" s="15"/>
      <c r="L8532" s="15"/>
      <c r="M8532" s="15">
        <f t="shared" si="399"/>
        <v>1</v>
      </c>
      <c r="N8532" s="15" t="str">
        <f t="shared" si="400"/>
        <v>-</v>
      </c>
      <c r="O8532" s="150">
        <f t="shared" si="401"/>
        <v>0</v>
      </c>
      <c r="P8532" s="15" t="str">
        <f>IF(COUNTIF('Personálie dobrovolníků '!U:X,N8532)&gt;0,"ANO","")</f>
        <v/>
      </c>
      <c r="Q8532" s="15"/>
    </row>
    <row r="8533" spans="2:17" s="25" customFormat="1" x14ac:dyDescent="0.3">
      <c r="B8533" s="15" t="str">
        <f>IF(A8533="","",VLOOKUP(A8533,Tabulka3[[Číslo smlouvy   u pravidelné činnosti]:[Příjmení]],3,0))</f>
        <v/>
      </c>
      <c r="C8533" s="15" t="str">
        <f>IF(A8533="","",VLOOKUP(A8533,Tabulka3[[Číslo smlouvy   u pravidelné činnosti]:[Příjmení]],4,0))</f>
        <v/>
      </c>
      <c r="F8533" s="94"/>
      <c r="H8533" s="113"/>
      <c r="I8533" s="113"/>
      <c r="K8533" s="15"/>
      <c r="L8533" s="15"/>
      <c r="M8533" s="15">
        <f t="shared" si="399"/>
        <v>1</v>
      </c>
      <c r="N8533" s="15" t="str">
        <f t="shared" si="400"/>
        <v>-</v>
      </c>
      <c r="O8533" s="150">
        <f t="shared" si="401"/>
        <v>0</v>
      </c>
      <c r="P8533" s="15" t="str">
        <f>IF(COUNTIF('Personálie dobrovolníků '!U:X,N8533)&gt;0,"ANO","")</f>
        <v/>
      </c>
      <c r="Q8533" s="15"/>
    </row>
    <row r="8534" spans="2:17" s="25" customFormat="1" x14ac:dyDescent="0.3">
      <c r="B8534" s="15" t="str">
        <f>IF(A8534="","",VLOOKUP(A8534,Tabulka3[[Číslo smlouvy   u pravidelné činnosti]:[Příjmení]],3,0))</f>
        <v/>
      </c>
      <c r="C8534" s="15" t="str">
        <f>IF(A8534="","",VLOOKUP(A8534,Tabulka3[[Číslo smlouvy   u pravidelné činnosti]:[Příjmení]],4,0))</f>
        <v/>
      </c>
      <c r="F8534" s="94"/>
      <c r="H8534" s="113"/>
      <c r="I8534" s="113"/>
      <c r="K8534" s="15"/>
      <c r="L8534" s="15"/>
      <c r="M8534" s="15">
        <f t="shared" si="399"/>
        <v>1</v>
      </c>
      <c r="N8534" s="15" t="str">
        <f t="shared" si="400"/>
        <v>-</v>
      </c>
      <c r="O8534" s="150">
        <f t="shared" si="401"/>
        <v>0</v>
      </c>
      <c r="P8534" s="15" t="str">
        <f>IF(COUNTIF('Personálie dobrovolníků '!U:X,N8534)&gt;0,"ANO","")</f>
        <v/>
      </c>
      <c r="Q8534" s="15"/>
    </row>
    <row r="8535" spans="2:17" s="25" customFormat="1" x14ac:dyDescent="0.3">
      <c r="B8535" s="15" t="str">
        <f>IF(A8535="","",VLOOKUP(A8535,Tabulka3[[Číslo smlouvy   u pravidelné činnosti]:[Příjmení]],3,0))</f>
        <v/>
      </c>
      <c r="C8535" s="15" t="str">
        <f>IF(A8535="","",VLOOKUP(A8535,Tabulka3[[Číslo smlouvy   u pravidelné činnosti]:[Příjmení]],4,0))</f>
        <v/>
      </c>
      <c r="F8535" s="94"/>
      <c r="H8535" s="113"/>
      <c r="I8535" s="113"/>
      <c r="K8535" s="15"/>
      <c r="L8535" s="15"/>
      <c r="M8535" s="15">
        <f t="shared" si="399"/>
        <v>1</v>
      </c>
      <c r="N8535" s="15" t="str">
        <f t="shared" si="400"/>
        <v>-</v>
      </c>
      <c r="O8535" s="150">
        <f t="shared" si="401"/>
        <v>0</v>
      </c>
      <c r="P8535" s="15" t="str">
        <f>IF(COUNTIF('Personálie dobrovolníků '!U:X,N8535)&gt;0,"ANO","")</f>
        <v/>
      </c>
      <c r="Q8535" s="15"/>
    </row>
    <row r="8536" spans="2:17" s="25" customFormat="1" x14ac:dyDescent="0.3">
      <c r="B8536" s="15" t="str">
        <f>IF(A8536="","",VLOOKUP(A8536,Tabulka3[[Číslo smlouvy   u pravidelné činnosti]:[Příjmení]],3,0))</f>
        <v/>
      </c>
      <c r="C8536" s="15" t="str">
        <f>IF(A8536="","",VLOOKUP(A8536,Tabulka3[[Číslo smlouvy   u pravidelné činnosti]:[Příjmení]],4,0))</f>
        <v/>
      </c>
      <c r="F8536" s="94"/>
      <c r="H8536" s="113"/>
      <c r="I8536" s="113"/>
      <c r="K8536" s="15"/>
      <c r="L8536" s="15"/>
      <c r="M8536" s="15">
        <f t="shared" si="399"/>
        <v>1</v>
      </c>
      <c r="N8536" s="15" t="str">
        <f t="shared" si="400"/>
        <v>-</v>
      </c>
      <c r="O8536" s="150">
        <f t="shared" si="401"/>
        <v>0</v>
      </c>
      <c r="P8536" s="15" t="str">
        <f>IF(COUNTIF('Personálie dobrovolníků '!U:X,N8536)&gt;0,"ANO","")</f>
        <v/>
      </c>
      <c r="Q8536" s="15"/>
    </row>
    <row r="8537" spans="2:17" s="25" customFormat="1" x14ac:dyDescent="0.3">
      <c r="B8537" s="15" t="str">
        <f>IF(A8537="","",VLOOKUP(A8537,Tabulka3[[Číslo smlouvy   u pravidelné činnosti]:[Příjmení]],3,0))</f>
        <v/>
      </c>
      <c r="C8537" s="15" t="str">
        <f>IF(A8537="","",VLOOKUP(A8537,Tabulka3[[Číslo smlouvy   u pravidelné činnosti]:[Příjmení]],4,0))</f>
        <v/>
      </c>
      <c r="F8537" s="94"/>
      <c r="H8537" s="113"/>
      <c r="I8537" s="113"/>
      <c r="K8537" s="15"/>
      <c r="L8537" s="15"/>
      <c r="M8537" s="15">
        <f t="shared" si="399"/>
        <v>1</v>
      </c>
      <c r="N8537" s="15" t="str">
        <f t="shared" si="400"/>
        <v>-</v>
      </c>
      <c r="O8537" s="150">
        <f t="shared" si="401"/>
        <v>0</v>
      </c>
      <c r="P8537" s="15" t="str">
        <f>IF(COUNTIF('Personálie dobrovolníků '!U:X,N8537)&gt;0,"ANO","")</f>
        <v/>
      </c>
      <c r="Q8537" s="15"/>
    </row>
    <row r="8538" spans="2:17" s="25" customFormat="1" x14ac:dyDescent="0.3">
      <c r="B8538" s="15" t="str">
        <f>IF(A8538="","",VLOOKUP(A8538,Tabulka3[[Číslo smlouvy   u pravidelné činnosti]:[Příjmení]],3,0))</f>
        <v/>
      </c>
      <c r="C8538" s="15" t="str">
        <f>IF(A8538="","",VLOOKUP(A8538,Tabulka3[[Číslo smlouvy   u pravidelné činnosti]:[Příjmení]],4,0))</f>
        <v/>
      </c>
      <c r="F8538" s="94"/>
      <c r="H8538" s="113"/>
      <c r="I8538" s="113"/>
      <c r="K8538" s="15"/>
      <c r="L8538" s="15"/>
      <c r="M8538" s="15">
        <f t="shared" si="399"/>
        <v>1</v>
      </c>
      <c r="N8538" s="15" t="str">
        <f t="shared" si="400"/>
        <v>-</v>
      </c>
      <c r="O8538" s="150">
        <f t="shared" si="401"/>
        <v>0</v>
      </c>
      <c r="P8538" s="15" t="str">
        <f>IF(COUNTIF('Personálie dobrovolníků '!U:X,N8538)&gt;0,"ANO","")</f>
        <v/>
      </c>
      <c r="Q8538" s="15"/>
    </row>
    <row r="8539" spans="2:17" s="25" customFormat="1" x14ac:dyDescent="0.3">
      <c r="B8539" s="15" t="str">
        <f>IF(A8539="","",VLOOKUP(A8539,Tabulka3[[Číslo smlouvy   u pravidelné činnosti]:[Příjmení]],3,0))</f>
        <v/>
      </c>
      <c r="C8539" s="15" t="str">
        <f>IF(A8539="","",VLOOKUP(A8539,Tabulka3[[Číslo smlouvy   u pravidelné činnosti]:[Příjmení]],4,0))</f>
        <v/>
      </c>
      <c r="F8539" s="94"/>
      <c r="H8539" s="113"/>
      <c r="I8539" s="113"/>
      <c r="K8539" s="15"/>
      <c r="L8539" s="15"/>
      <c r="M8539" s="15">
        <f t="shared" si="399"/>
        <v>1</v>
      </c>
      <c r="N8539" s="15" t="str">
        <f t="shared" si="400"/>
        <v>-</v>
      </c>
      <c r="O8539" s="150">
        <f t="shared" si="401"/>
        <v>0</v>
      </c>
      <c r="P8539" s="15" t="str">
        <f>IF(COUNTIF('Personálie dobrovolníků '!U:X,N8539)&gt;0,"ANO","")</f>
        <v/>
      </c>
      <c r="Q8539" s="15"/>
    </row>
    <row r="8540" spans="2:17" s="25" customFormat="1" x14ac:dyDescent="0.3">
      <c r="B8540" s="15" t="str">
        <f>IF(A8540="","",VLOOKUP(A8540,Tabulka3[[Číslo smlouvy   u pravidelné činnosti]:[Příjmení]],3,0))</f>
        <v/>
      </c>
      <c r="C8540" s="15" t="str">
        <f>IF(A8540="","",VLOOKUP(A8540,Tabulka3[[Číslo smlouvy   u pravidelné činnosti]:[Příjmení]],4,0))</f>
        <v/>
      </c>
      <c r="F8540" s="94"/>
      <c r="H8540" s="113"/>
      <c r="I8540" s="113"/>
      <c r="K8540" s="15"/>
      <c r="L8540" s="15"/>
      <c r="M8540" s="15">
        <f t="shared" si="399"/>
        <v>1</v>
      </c>
      <c r="N8540" s="15" t="str">
        <f t="shared" si="400"/>
        <v>-</v>
      </c>
      <c r="O8540" s="150">
        <f t="shared" si="401"/>
        <v>0</v>
      </c>
      <c r="P8540" s="15" t="str">
        <f>IF(COUNTIF('Personálie dobrovolníků '!U:X,N8540)&gt;0,"ANO","")</f>
        <v/>
      </c>
      <c r="Q8540" s="15"/>
    </row>
    <row r="8541" spans="2:17" s="25" customFormat="1" x14ac:dyDescent="0.3">
      <c r="B8541" s="15" t="str">
        <f>IF(A8541="","",VLOOKUP(A8541,Tabulka3[[Číslo smlouvy   u pravidelné činnosti]:[Příjmení]],3,0))</f>
        <v/>
      </c>
      <c r="C8541" s="15" t="str">
        <f>IF(A8541="","",VLOOKUP(A8541,Tabulka3[[Číslo smlouvy   u pravidelné činnosti]:[Příjmení]],4,0))</f>
        <v/>
      </c>
      <c r="F8541" s="94"/>
      <c r="H8541" s="113"/>
      <c r="I8541" s="113"/>
      <c r="K8541" s="15"/>
      <c r="L8541" s="15"/>
      <c r="M8541" s="15">
        <f t="shared" si="399"/>
        <v>1</v>
      </c>
      <c r="N8541" s="15" t="str">
        <f t="shared" si="400"/>
        <v>-</v>
      </c>
      <c r="O8541" s="150">
        <f t="shared" si="401"/>
        <v>0</v>
      </c>
      <c r="P8541" s="15" t="str">
        <f>IF(COUNTIF('Personálie dobrovolníků '!U:X,N8541)&gt;0,"ANO","")</f>
        <v/>
      </c>
      <c r="Q8541" s="15"/>
    </row>
    <row r="8542" spans="2:17" s="25" customFormat="1" x14ac:dyDescent="0.3">
      <c r="B8542" s="15" t="str">
        <f>IF(A8542="","",VLOOKUP(A8542,Tabulka3[[Číslo smlouvy   u pravidelné činnosti]:[Příjmení]],3,0))</f>
        <v/>
      </c>
      <c r="C8542" s="15" t="str">
        <f>IF(A8542="","",VLOOKUP(A8542,Tabulka3[[Číslo smlouvy   u pravidelné činnosti]:[Příjmení]],4,0))</f>
        <v/>
      </c>
      <c r="F8542" s="94"/>
      <c r="H8542" s="113"/>
      <c r="I8542" s="113"/>
      <c r="K8542" s="15"/>
      <c r="L8542" s="15"/>
      <c r="M8542" s="15">
        <f t="shared" si="399"/>
        <v>1</v>
      </c>
      <c r="N8542" s="15" t="str">
        <f t="shared" si="400"/>
        <v>-</v>
      </c>
      <c r="O8542" s="150">
        <f t="shared" si="401"/>
        <v>0</v>
      </c>
      <c r="P8542" s="15" t="str">
        <f>IF(COUNTIF('Personálie dobrovolníků '!U:X,N8542)&gt;0,"ANO","")</f>
        <v/>
      </c>
      <c r="Q8542" s="15"/>
    </row>
    <row r="8543" spans="2:17" s="25" customFormat="1" x14ac:dyDescent="0.3">
      <c r="B8543" s="15" t="str">
        <f>IF(A8543="","",VLOOKUP(A8543,Tabulka3[[Číslo smlouvy   u pravidelné činnosti]:[Příjmení]],3,0))</f>
        <v/>
      </c>
      <c r="C8543" s="15" t="str">
        <f>IF(A8543="","",VLOOKUP(A8543,Tabulka3[[Číslo smlouvy   u pravidelné činnosti]:[Příjmení]],4,0))</f>
        <v/>
      </c>
      <c r="F8543" s="94"/>
      <c r="H8543" s="113"/>
      <c r="I8543" s="113"/>
      <c r="K8543" s="15"/>
      <c r="L8543" s="15"/>
      <c r="M8543" s="15">
        <f t="shared" si="399"/>
        <v>1</v>
      </c>
      <c r="N8543" s="15" t="str">
        <f t="shared" si="400"/>
        <v>-</v>
      </c>
      <c r="O8543" s="150">
        <f t="shared" si="401"/>
        <v>0</v>
      </c>
      <c r="P8543" s="15" t="str">
        <f>IF(COUNTIF('Personálie dobrovolníků '!U:X,N8543)&gt;0,"ANO","")</f>
        <v/>
      </c>
      <c r="Q8543" s="15"/>
    </row>
    <row r="8544" spans="2:17" s="25" customFormat="1" x14ac:dyDescent="0.3">
      <c r="B8544" s="15" t="str">
        <f>IF(A8544="","",VLOOKUP(A8544,Tabulka3[[Číslo smlouvy   u pravidelné činnosti]:[Příjmení]],3,0))</f>
        <v/>
      </c>
      <c r="C8544" s="15" t="str">
        <f>IF(A8544="","",VLOOKUP(A8544,Tabulka3[[Číslo smlouvy   u pravidelné činnosti]:[Příjmení]],4,0))</f>
        <v/>
      </c>
      <c r="F8544" s="94"/>
      <c r="H8544" s="113"/>
      <c r="I8544" s="113"/>
      <c r="K8544" s="15"/>
      <c r="L8544" s="15"/>
      <c r="M8544" s="15">
        <f t="shared" si="399"/>
        <v>1</v>
      </c>
      <c r="N8544" s="15" t="str">
        <f t="shared" si="400"/>
        <v>-</v>
      </c>
      <c r="O8544" s="150">
        <f t="shared" si="401"/>
        <v>0</v>
      </c>
      <c r="P8544" s="15" t="str">
        <f>IF(COUNTIF('Personálie dobrovolníků '!U:X,N8544)&gt;0,"ANO","")</f>
        <v/>
      </c>
      <c r="Q8544" s="15"/>
    </row>
    <row r="8545" spans="2:17" s="25" customFormat="1" x14ac:dyDescent="0.3">
      <c r="B8545" s="15" t="str">
        <f>IF(A8545="","",VLOOKUP(A8545,Tabulka3[[Číslo smlouvy   u pravidelné činnosti]:[Příjmení]],3,0))</f>
        <v/>
      </c>
      <c r="C8545" s="15" t="str">
        <f>IF(A8545="","",VLOOKUP(A8545,Tabulka3[[Číslo smlouvy   u pravidelné činnosti]:[Příjmení]],4,0))</f>
        <v/>
      </c>
      <c r="F8545" s="94"/>
      <c r="H8545" s="113"/>
      <c r="I8545" s="113"/>
      <c r="K8545" s="15"/>
      <c r="L8545" s="15"/>
      <c r="M8545" s="15">
        <f t="shared" si="399"/>
        <v>1</v>
      </c>
      <c r="N8545" s="15" t="str">
        <f t="shared" si="400"/>
        <v>-</v>
      </c>
      <c r="O8545" s="150">
        <f t="shared" si="401"/>
        <v>0</v>
      </c>
      <c r="P8545" s="15" t="str">
        <f>IF(COUNTIF('Personálie dobrovolníků '!U:X,N8545)&gt;0,"ANO","")</f>
        <v/>
      </c>
      <c r="Q8545" s="15"/>
    </row>
    <row r="8546" spans="2:17" s="25" customFormat="1" x14ac:dyDescent="0.3">
      <c r="B8546" s="15" t="str">
        <f>IF(A8546="","",VLOOKUP(A8546,Tabulka3[[Číslo smlouvy   u pravidelné činnosti]:[Příjmení]],3,0))</f>
        <v/>
      </c>
      <c r="C8546" s="15" t="str">
        <f>IF(A8546="","",VLOOKUP(A8546,Tabulka3[[Číslo smlouvy   u pravidelné činnosti]:[Příjmení]],4,0))</f>
        <v/>
      </c>
      <c r="F8546" s="94"/>
      <c r="H8546" s="113"/>
      <c r="I8546" s="113"/>
      <c r="K8546" s="15"/>
      <c r="L8546" s="15"/>
      <c r="M8546" s="15">
        <f t="shared" si="399"/>
        <v>1</v>
      </c>
      <c r="N8546" s="15" t="str">
        <f t="shared" si="400"/>
        <v>-</v>
      </c>
      <c r="O8546" s="150">
        <f t="shared" si="401"/>
        <v>0</v>
      </c>
      <c r="P8546" s="15" t="str">
        <f>IF(COUNTIF('Personálie dobrovolníků '!U:X,N8546)&gt;0,"ANO","")</f>
        <v/>
      </c>
      <c r="Q8546" s="15"/>
    </row>
    <row r="8547" spans="2:17" s="25" customFormat="1" x14ac:dyDescent="0.3">
      <c r="B8547" s="15" t="str">
        <f>IF(A8547="","",VLOOKUP(A8547,Tabulka3[[Číslo smlouvy   u pravidelné činnosti]:[Příjmení]],3,0))</f>
        <v/>
      </c>
      <c r="C8547" s="15" t="str">
        <f>IF(A8547="","",VLOOKUP(A8547,Tabulka3[[Číslo smlouvy   u pravidelné činnosti]:[Příjmení]],4,0))</f>
        <v/>
      </c>
      <c r="F8547" s="94"/>
      <c r="H8547" s="113"/>
      <c r="I8547" s="113"/>
      <c r="K8547" s="15"/>
      <c r="L8547" s="15"/>
      <c r="M8547" s="15">
        <f t="shared" si="399"/>
        <v>1</v>
      </c>
      <c r="N8547" s="15" t="str">
        <f t="shared" si="400"/>
        <v>-</v>
      </c>
      <c r="O8547" s="150">
        <f t="shared" si="401"/>
        <v>0</v>
      </c>
      <c r="P8547" s="15" t="str">
        <f>IF(COUNTIF('Personálie dobrovolníků '!U:X,N8547)&gt;0,"ANO","")</f>
        <v/>
      </c>
      <c r="Q8547" s="15"/>
    </row>
    <row r="8548" spans="2:17" s="25" customFormat="1" x14ac:dyDescent="0.3">
      <c r="B8548" s="15" t="str">
        <f>IF(A8548="","",VLOOKUP(A8548,Tabulka3[[Číslo smlouvy   u pravidelné činnosti]:[Příjmení]],3,0))</f>
        <v/>
      </c>
      <c r="C8548" s="15" t="str">
        <f>IF(A8548="","",VLOOKUP(A8548,Tabulka3[[Číslo smlouvy   u pravidelné činnosti]:[Příjmení]],4,0))</f>
        <v/>
      </c>
      <c r="F8548" s="94"/>
      <c r="H8548" s="113"/>
      <c r="I8548" s="113"/>
      <c r="K8548" s="15"/>
      <c r="L8548" s="15"/>
      <c r="M8548" s="15">
        <f t="shared" si="399"/>
        <v>1</v>
      </c>
      <c r="N8548" s="15" t="str">
        <f t="shared" si="400"/>
        <v>-</v>
      </c>
      <c r="O8548" s="150">
        <f t="shared" si="401"/>
        <v>0</v>
      </c>
      <c r="P8548" s="15" t="str">
        <f>IF(COUNTIF('Personálie dobrovolníků '!U:X,N8548)&gt;0,"ANO","")</f>
        <v/>
      </c>
      <c r="Q8548" s="15"/>
    </row>
    <row r="8549" spans="2:17" s="25" customFormat="1" x14ac:dyDescent="0.3">
      <c r="B8549" s="15" t="str">
        <f>IF(A8549="","",VLOOKUP(A8549,Tabulka3[[Číslo smlouvy   u pravidelné činnosti]:[Příjmení]],3,0))</f>
        <v/>
      </c>
      <c r="C8549" s="15" t="str">
        <f>IF(A8549="","",VLOOKUP(A8549,Tabulka3[[Číslo smlouvy   u pravidelné činnosti]:[Příjmení]],4,0))</f>
        <v/>
      </c>
      <c r="F8549" s="94"/>
      <c r="H8549" s="113"/>
      <c r="I8549" s="113"/>
      <c r="K8549" s="15"/>
      <c r="L8549" s="15"/>
      <c r="M8549" s="15">
        <f t="shared" si="399"/>
        <v>1</v>
      </c>
      <c r="N8549" s="15" t="str">
        <f t="shared" si="400"/>
        <v>-</v>
      </c>
      <c r="O8549" s="150">
        <f t="shared" si="401"/>
        <v>0</v>
      </c>
      <c r="P8549" s="15" t="str">
        <f>IF(COUNTIF('Personálie dobrovolníků '!U:X,N8549)&gt;0,"ANO","")</f>
        <v/>
      </c>
      <c r="Q8549" s="15"/>
    </row>
    <row r="8550" spans="2:17" s="25" customFormat="1" x14ac:dyDescent="0.3">
      <c r="B8550" s="15" t="str">
        <f>IF(A8550="","",VLOOKUP(A8550,Tabulka3[[Číslo smlouvy   u pravidelné činnosti]:[Příjmení]],3,0))</f>
        <v/>
      </c>
      <c r="C8550" s="15" t="str">
        <f>IF(A8550="","",VLOOKUP(A8550,Tabulka3[[Číslo smlouvy   u pravidelné činnosti]:[Příjmení]],4,0))</f>
        <v/>
      </c>
      <c r="F8550" s="94"/>
      <c r="H8550" s="113"/>
      <c r="I8550" s="113"/>
      <c r="K8550" s="15"/>
      <c r="L8550" s="15"/>
      <c r="M8550" s="15">
        <f t="shared" si="399"/>
        <v>1</v>
      </c>
      <c r="N8550" s="15" t="str">
        <f t="shared" si="400"/>
        <v>-</v>
      </c>
      <c r="O8550" s="150">
        <f t="shared" si="401"/>
        <v>0</v>
      </c>
      <c r="P8550" s="15" t="str">
        <f>IF(COUNTIF('Personálie dobrovolníků '!U:X,N8550)&gt;0,"ANO","")</f>
        <v/>
      </c>
      <c r="Q8550" s="15"/>
    </row>
    <row r="8551" spans="2:17" s="25" customFormat="1" x14ac:dyDescent="0.3">
      <c r="B8551" s="15" t="str">
        <f>IF(A8551="","",VLOOKUP(A8551,Tabulka3[[Číslo smlouvy   u pravidelné činnosti]:[Příjmení]],3,0))</f>
        <v/>
      </c>
      <c r="C8551" s="15" t="str">
        <f>IF(A8551="","",VLOOKUP(A8551,Tabulka3[[Číslo smlouvy   u pravidelné činnosti]:[Příjmení]],4,0))</f>
        <v/>
      </c>
      <c r="F8551" s="94"/>
      <c r="H8551" s="113"/>
      <c r="I8551" s="113"/>
      <c r="K8551" s="15"/>
      <c r="L8551" s="15"/>
      <c r="M8551" s="15">
        <f t="shared" si="399"/>
        <v>1</v>
      </c>
      <c r="N8551" s="15" t="str">
        <f t="shared" si="400"/>
        <v>-</v>
      </c>
      <c r="O8551" s="150">
        <f t="shared" si="401"/>
        <v>0</v>
      </c>
      <c r="P8551" s="15" t="str">
        <f>IF(COUNTIF('Personálie dobrovolníků '!U:X,N8551)&gt;0,"ANO","")</f>
        <v/>
      </c>
      <c r="Q8551" s="15"/>
    </row>
    <row r="8552" spans="2:17" s="25" customFormat="1" x14ac:dyDescent="0.3">
      <c r="B8552" s="15" t="str">
        <f>IF(A8552="","",VLOOKUP(A8552,Tabulka3[[Číslo smlouvy   u pravidelné činnosti]:[Příjmení]],3,0))</f>
        <v/>
      </c>
      <c r="C8552" s="15" t="str">
        <f>IF(A8552="","",VLOOKUP(A8552,Tabulka3[[Číslo smlouvy   u pravidelné činnosti]:[Příjmení]],4,0))</f>
        <v/>
      </c>
      <c r="F8552" s="94"/>
      <c r="H8552" s="113"/>
      <c r="I8552" s="113"/>
      <c r="K8552" s="15"/>
      <c r="L8552" s="15"/>
      <c r="M8552" s="15">
        <f t="shared" si="399"/>
        <v>1</v>
      </c>
      <c r="N8552" s="15" t="str">
        <f t="shared" si="400"/>
        <v>-</v>
      </c>
      <c r="O8552" s="150">
        <f t="shared" si="401"/>
        <v>0</v>
      </c>
      <c r="P8552" s="15" t="str">
        <f>IF(COUNTIF('Personálie dobrovolníků '!U:X,N8552)&gt;0,"ANO","")</f>
        <v/>
      </c>
      <c r="Q8552" s="15"/>
    </row>
    <row r="8553" spans="2:17" s="25" customFormat="1" x14ac:dyDescent="0.3">
      <c r="B8553" s="15" t="str">
        <f>IF(A8553="","",VLOOKUP(A8553,Tabulka3[[Číslo smlouvy   u pravidelné činnosti]:[Příjmení]],3,0))</f>
        <v/>
      </c>
      <c r="C8553" s="15" t="str">
        <f>IF(A8553="","",VLOOKUP(A8553,Tabulka3[[Číslo smlouvy   u pravidelné činnosti]:[Příjmení]],4,0))</f>
        <v/>
      </c>
      <c r="F8553" s="94"/>
      <c r="H8553" s="113"/>
      <c r="I8553" s="113"/>
      <c r="K8553" s="15"/>
      <c r="L8553" s="15"/>
      <c r="M8553" s="15">
        <f t="shared" si="399"/>
        <v>1</v>
      </c>
      <c r="N8553" s="15" t="str">
        <f t="shared" si="400"/>
        <v>-</v>
      </c>
      <c r="O8553" s="150">
        <f t="shared" si="401"/>
        <v>0</v>
      </c>
      <c r="P8553" s="15" t="str">
        <f>IF(COUNTIF('Personálie dobrovolníků '!U:X,N8553)&gt;0,"ANO","")</f>
        <v/>
      </c>
      <c r="Q8553" s="15"/>
    </row>
    <row r="8554" spans="2:17" s="25" customFormat="1" x14ac:dyDescent="0.3">
      <c r="B8554" s="15" t="str">
        <f>IF(A8554="","",VLOOKUP(A8554,Tabulka3[[Číslo smlouvy   u pravidelné činnosti]:[Příjmení]],3,0))</f>
        <v/>
      </c>
      <c r="C8554" s="15" t="str">
        <f>IF(A8554="","",VLOOKUP(A8554,Tabulka3[[Číslo smlouvy   u pravidelné činnosti]:[Příjmení]],4,0))</f>
        <v/>
      </c>
      <c r="F8554" s="94"/>
      <c r="H8554" s="113"/>
      <c r="I8554" s="113"/>
      <c r="K8554" s="15"/>
      <c r="L8554" s="15"/>
      <c r="M8554" s="15">
        <f t="shared" si="399"/>
        <v>1</v>
      </c>
      <c r="N8554" s="15" t="str">
        <f t="shared" si="400"/>
        <v>-</v>
      </c>
      <c r="O8554" s="150">
        <f t="shared" si="401"/>
        <v>0</v>
      </c>
      <c r="P8554" s="15" t="str">
        <f>IF(COUNTIF('Personálie dobrovolníků '!U:X,N8554)&gt;0,"ANO","")</f>
        <v/>
      </c>
      <c r="Q8554" s="15"/>
    </row>
    <row r="8555" spans="2:17" s="25" customFormat="1" x14ac:dyDescent="0.3">
      <c r="B8555" s="15" t="str">
        <f>IF(A8555="","",VLOOKUP(A8555,Tabulka3[[Číslo smlouvy   u pravidelné činnosti]:[Příjmení]],3,0))</f>
        <v/>
      </c>
      <c r="C8555" s="15" t="str">
        <f>IF(A8555="","",VLOOKUP(A8555,Tabulka3[[Číslo smlouvy   u pravidelné činnosti]:[Příjmení]],4,0))</f>
        <v/>
      </c>
      <c r="F8555" s="94"/>
      <c r="H8555" s="113"/>
      <c r="I8555" s="113"/>
      <c r="K8555" s="15"/>
      <c r="L8555" s="15"/>
      <c r="M8555" s="15">
        <f t="shared" si="399"/>
        <v>1</v>
      </c>
      <c r="N8555" s="15" t="str">
        <f t="shared" si="400"/>
        <v>-</v>
      </c>
      <c r="O8555" s="150">
        <f t="shared" si="401"/>
        <v>0</v>
      </c>
      <c r="P8555" s="15" t="str">
        <f>IF(COUNTIF('Personálie dobrovolníků '!U:X,N8555)&gt;0,"ANO","")</f>
        <v/>
      </c>
      <c r="Q8555" s="15"/>
    </row>
    <row r="8556" spans="2:17" s="25" customFormat="1" x14ac:dyDescent="0.3">
      <c r="B8556" s="15" t="str">
        <f>IF(A8556="","",VLOOKUP(A8556,Tabulka3[[Číslo smlouvy   u pravidelné činnosti]:[Příjmení]],3,0))</f>
        <v/>
      </c>
      <c r="C8556" s="15" t="str">
        <f>IF(A8556="","",VLOOKUP(A8556,Tabulka3[[Číslo smlouvy   u pravidelné činnosti]:[Příjmení]],4,0))</f>
        <v/>
      </c>
      <c r="F8556" s="94"/>
      <c r="H8556" s="113"/>
      <c r="I8556" s="113"/>
      <c r="K8556" s="15"/>
      <c r="L8556" s="15"/>
      <c r="M8556" s="15">
        <f t="shared" si="399"/>
        <v>1</v>
      </c>
      <c r="N8556" s="15" t="str">
        <f t="shared" si="400"/>
        <v>-</v>
      </c>
      <c r="O8556" s="150">
        <f t="shared" si="401"/>
        <v>0</v>
      </c>
      <c r="P8556" s="15" t="str">
        <f>IF(COUNTIF('Personálie dobrovolníků '!U:X,N8556)&gt;0,"ANO","")</f>
        <v/>
      </c>
      <c r="Q8556" s="15"/>
    </row>
    <row r="8557" spans="2:17" s="25" customFormat="1" x14ac:dyDescent="0.3">
      <c r="B8557" s="15" t="str">
        <f>IF(A8557="","",VLOOKUP(A8557,Tabulka3[[Číslo smlouvy   u pravidelné činnosti]:[Příjmení]],3,0))</f>
        <v/>
      </c>
      <c r="C8557" s="15" t="str">
        <f>IF(A8557="","",VLOOKUP(A8557,Tabulka3[[Číslo smlouvy   u pravidelné činnosti]:[Příjmení]],4,0))</f>
        <v/>
      </c>
      <c r="F8557" s="94"/>
      <c r="H8557" s="113"/>
      <c r="I8557" s="113"/>
      <c r="K8557" s="15"/>
      <c r="L8557" s="15"/>
      <c r="M8557" s="15">
        <f t="shared" si="399"/>
        <v>1</v>
      </c>
      <c r="N8557" s="15" t="str">
        <f t="shared" si="400"/>
        <v>-</v>
      </c>
      <c r="O8557" s="150">
        <f t="shared" si="401"/>
        <v>0</v>
      </c>
      <c r="P8557" s="15" t="str">
        <f>IF(COUNTIF('Personálie dobrovolníků '!U:X,N8557)&gt;0,"ANO","")</f>
        <v/>
      </c>
      <c r="Q8557" s="15"/>
    </row>
    <row r="8558" spans="2:17" s="25" customFormat="1" x14ac:dyDescent="0.3">
      <c r="B8558" s="15" t="str">
        <f>IF(A8558="","",VLOOKUP(A8558,Tabulka3[[Číslo smlouvy   u pravidelné činnosti]:[Příjmení]],3,0))</f>
        <v/>
      </c>
      <c r="C8558" s="15" t="str">
        <f>IF(A8558="","",VLOOKUP(A8558,Tabulka3[[Číslo smlouvy   u pravidelné činnosti]:[Příjmení]],4,0))</f>
        <v/>
      </c>
      <c r="F8558" s="94"/>
      <c r="H8558" s="113"/>
      <c r="I8558" s="113"/>
      <c r="K8558" s="15"/>
      <c r="L8558" s="15"/>
      <c r="M8558" s="15">
        <f t="shared" si="399"/>
        <v>1</v>
      </c>
      <c r="N8558" s="15" t="str">
        <f t="shared" si="400"/>
        <v>-</v>
      </c>
      <c r="O8558" s="150">
        <f t="shared" si="401"/>
        <v>0</v>
      </c>
      <c r="P8558" s="15" t="str">
        <f>IF(COUNTIF('Personálie dobrovolníků '!U:X,N8558)&gt;0,"ANO","")</f>
        <v/>
      </c>
      <c r="Q8558" s="15"/>
    </row>
    <row r="8559" spans="2:17" s="25" customFormat="1" x14ac:dyDescent="0.3">
      <c r="B8559" s="15" t="str">
        <f>IF(A8559="","",VLOOKUP(A8559,Tabulka3[[Číslo smlouvy   u pravidelné činnosti]:[Příjmení]],3,0))</f>
        <v/>
      </c>
      <c r="C8559" s="15" t="str">
        <f>IF(A8559="","",VLOOKUP(A8559,Tabulka3[[Číslo smlouvy   u pravidelné činnosti]:[Příjmení]],4,0))</f>
        <v/>
      </c>
      <c r="F8559" s="94"/>
      <c r="H8559" s="113"/>
      <c r="I8559" s="113"/>
      <c r="K8559" s="15"/>
      <c r="L8559" s="15"/>
      <c r="M8559" s="15">
        <f t="shared" si="399"/>
        <v>1</v>
      </c>
      <c r="N8559" s="15" t="str">
        <f t="shared" si="400"/>
        <v>-</v>
      </c>
      <c r="O8559" s="150">
        <f t="shared" si="401"/>
        <v>0</v>
      </c>
      <c r="P8559" s="15" t="str">
        <f>IF(COUNTIF('Personálie dobrovolníků '!U:X,N8559)&gt;0,"ANO","")</f>
        <v/>
      </c>
      <c r="Q8559" s="15"/>
    </row>
    <row r="8560" spans="2:17" s="25" customFormat="1" x14ac:dyDescent="0.3">
      <c r="B8560" s="15" t="str">
        <f>IF(A8560="","",VLOOKUP(A8560,Tabulka3[[Číslo smlouvy   u pravidelné činnosti]:[Příjmení]],3,0))</f>
        <v/>
      </c>
      <c r="C8560" s="15" t="str">
        <f>IF(A8560="","",VLOOKUP(A8560,Tabulka3[[Číslo smlouvy   u pravidelné činnosti]:[Příjmení]],4,0))</f>
        <v/>
      </c>
      <c r="F8560" s="94"/>
      <c r="H8560" s="113"/>
      <c r="I8560" s="113"/>
      <c r="K8560" s="15"/>
      <c r="L8560" s="15"/>
      <c r="M8560" s="15">
        <f t="shared" si="399"/>
        <v>1</v>
      </c>
      <c r="N8560" s="15" t="str">
        <f t="shared" si="400"/>
        <v>-</v>
      </c>
      <c r="O8560" s="150">
        <f t="shared" si="401"/>
        <v>0</v>
      </c>
      <c r="P8560" s="15" t="str">
        <f>IF(COUNTIF('Personálie dobrovolníků '!U:X,N8560)&gt;0,"ANO","")</f>
        <v/>
      </c>
      <c r="Q8560" s="15"/>
    </row>
    <row r="8561" spans="2:17" s="25" customFormat="1" x14ac:dyDescent="0.3">
      <c r="B8561" s="15" t="str">
        <f>IF(A8561="","",VLOOKUP(A8561,Tabulka3[[Číslo smlouvy   u pravidelné činnosti]:[Příjmení]],3,0))</f>
        <v/>
      </c>
      <c r="C8561" s="15" t="str">
        <f>IF(A8561="","",VLOOKUP(A8561,Tabulka3[[Číslo smlouvy   u pravidelné činnosti]:[Příjmení]],4,0))</f>
        <v/>
      </c>
      <c r="F8561" s="94"/>
      <c r="H8561" s="113"/>
      <c r="I8561" s="113"/>
      <c r="K8561" s="15"/>
      <c r="L8561" s="15"/>
      <c r="M8561" s="15">
        <f t="shared" si="399"/>
        <v>1</v>
      </c>
      <c r="N8561" s="15" t="str">
        <f t="shared" si="400"/>
        <v>-</v>
      </c>
      <c r="O8561" s="150">
        <f t="shared" si="401"/>
        <v>0</v>
      </c>
      <c r="P8561" s="15" t="str">
        <f>IF(COUNTIF('Personálie dobrovolníků '!U:X,N8561)&gt;0,"ANO","")</f>
        <v/>
      </c>
      <c r="Q8561" s="15"/>
    </row>
    <row r="8562" spans="2:17" s="25" customFormat="1" x14ac:dyDescent="0.3">
      <c r="B8562" s="15" t="str">
        <f>IF(A8562="","",VLOOKUP(A8562,Tabulka3[[Číslo smlouvy   u pravidelné činnosti]:[Příjmení]],3,0))</f>
        <v/>
      </c>
      <c r="C8562" s="15" t="str">
        <f>IF(A8562="","",VLOOKUP(A8562,Tabulka3[[Číslo smlouvy   u pravidelné činnosti]:[Příjmení]],4,0))</f>
        <v/>
      </c>
      <c r="F8562" s="94"/>
      <c r="H8562" s="113"/>
      <c r="I8562" s="113"/>
      <c r="K8562" s="15"/>
      <c r="L8562" s="15"/>
      <c r="M8562" s="15">
        <f t="shared" si="399"/>
        <v>1</v>
      </c>
      <c r="N8562" s="15" t="str">
        <f t="shared" si="400"/>
        <v>-</v>
      </c>
      <c r="O8562" s="150">
        <f t="shared" si="401"/>
        <v>0</v>
      </c>
      <c r="P8562" s="15" t="str">
        <f>IF(COUNTIF('Personálie dobrovolníků '!U:X,N8562)&gt;0,"ANO","")</f>
        <v/>
      </c>
      <c r="Q8562" s="15"/>
    </row>
    <row r="8563" spans="2:17" s="25" customFormat="1" x14ac:dyDescent="0.3">
      <c r="B8563" s="15" t="str">
        <f>IF(A8563="","",VLOOKUP(A8563,Tabulka3[[Číslo smlouvy   u pravidelné činnosti]:[Příjmení]],3,0))</f>
        <v/>
      </c>
      <c r="C8563" s="15" t="str">
        <f>IF(A8563="","",VLOOKUP(A8563,Tabulka3[[Číslo smlouvy   u pravidelné činnosti]:[Příjmení]],4,0))</f>
        <v/>
      </c>
      <c r="F8563" s="94"/>
      <c r="H8563" s="113"/>
      <c r="I8563" s="113"/>
      <c r="K8563" s="15"/>
      <c r="L8563" s="15"/>
      <c r="M8563" s="15">
        <f t="shared" si="399"/>
        <v>1</v>
      </c>
      <c r="N8563" s="15" t="str">
        <f t="shared" si="400"/>
        <v>-</v>
      </c>
      <c r="O8563" s="150">
        <f t="shared" si="401"/>
        <v>0</v>
      </c>
      <c r="P8563" s="15" t="str">
        <f>IF(COUNTIF('Personálie dobrovolníků '!U:X,N8563)&gt;0,"ANO","")</f>
        <v/>
      </c>
      <c r="Q8563" s="15"/>
    </row>
    <row r="8564" spans="2:17" s="25" customFormat="1" x14ac:dyDescent="0.3">
      <c r="B8564" s="15" t="str">
        <f>IF(A8564="","",VLOOKUP(A8564,Tabulka3[[Číslo smlouvy   u pravidelné činnosti]:[Příjmení]],3,0))</f>
        <v/>
      </c>
      <c r="C8564" s="15" t="str">
        <f>IF(A8564="","",VLOOKUP(A8564,Tabulka3[[Číslo smlouvy   u pravidelné činnosti]:[Příjmení]],4,0))</f>
        <v/>
      </c>
      <c r="F8564" s="94"/>
      <c r="H8564" s="113"/>
      <c r="I8564" s="113"/>
      <c r="K8564" s="15"/>
      <c r="L8564" s="15"/>
      <c r="M8564" s="15">
        <f t="shared" si="399"/>
        <v>1</v>
      </c>
      <c r="N8564" s="15" t="str">
        <f t="shared" si="400"/>
        <v>-</v>
      </c>
      <c r="O8564" s="150">
        <f t="shared" si="401"/>
        <v>0</v>
      </c>
      <c r="P8564" s="15" t="str">
        <f>IF(COUNTIF('Personálie dobrovolníků '!U:X,N8564)&gt;0,"ANO","")</f>
        <v/>
      </c>
      <c r="Q8564" s="15"/>
    </row>
    <row r="8565" spans="2:17" s="25" customFormat="1" x14ac:dyDescent="0.3">
      <c r="B8565" s="15" t="str">
        <f>IF(A8565="","",VLOOKUP(A8565,Tabulka3[[Číslo smlouvy   u pravidelné činnosti]:[Příjmení]],3,0))</f>
        <v/>
      </c>
      <c r="C8565" s="15" t="str">
        <f>IF(A8565="","",VLOOKUP(A8565,Tabulka3[[Číslo smlouvy   u pravidelné činnosti]:[Příjmení]],4,0))</f>
        <v/>
      </c>
      <c r="F8565" s="94"/>
      <c r="H8565" s="113"/>
      <c r="I8565" s="113"/>
      <c r="K8565" s="15"/>
      <c r="L8565" s="15"/>
      <c r="M8565" s="15">
        <f t="shared" si="399"/>
        <v>1</v>
      </c>
      <c r="N8565" s="15" t="str">
        <f t="shared" si="400"/>
        <v>-</v>
      </c>
      <c r="O8565" s="150">
        <f t="shared" si="401"/>
        <v>0</v>
      </c>
      <c r="P8565" s="15" t="str">
        <f>IF(COUNTIF('Personálie dobrovolníků '!U:X,N8565)&gt;0,"ANO","")</f>
        <v/>
      </c>
      <c r="Q8565" s="15"/>
    </row>
    <row r="8566" spans="2:17" s="25" customFormat="1" x14ac:dyDescent="0.3">
      <c r="B8566" s="15" t="str">
        <f>IF(A8566="","",VLOOKUP(A8566,Tabulka3[[Číslo smlouvy   u pravidelné činnosti]:[Příjmení]],3,0))</f>
        <v/>
      </c>
      <c r="C8566" s="15" t="str">
        <f>IF(A8566="","",VLOOKUP(A8566,Tabulka3[[Číslo smlouvy   u pravidelné činnosti]:[Příjmení]],4,0))</f>
        <v/>
      </c>
      <c r="F8566" s="94"/>
      <c r="H8566" s="113"/>
      <c r="I8566" s="113"/>
      <c r="K8566" s="15"/>
      <c r="L8566" s="15"/>
      <c r="M8566" s="15">
        <f t="shared" si="399"/>
        <v>1</v>
      </c>
      <c r="N8566" s="15" t="str">
        <f t="shared" si="400"/>
        <v>-</v>
      </c>
      <c r="O8566" s="150">
        <f t="shared" si="401"/>
        <v>0</v>
      </c>
      <c r="P8566" s="15" t="str">
        <f>IF(COUNTIF('Personálie dobrovolníků '!U:X,N8566)&gt;0,"ANO","")</f>
        <v/>
      </c>
      <c r="Q8566" s="15"/>
    </row>
    <row r="8567" spans="2:17" s="25" customFormat="1" x14ac:dyDescent="0.3">
      <c r="B8567" s="15" t="str">
        <f>IF(A8567="","",VLOOKUP(A8567,Tabulka3[[Číslo smlouvy   u pravidelné činnosti]:[Příjmení]],3,0))</f>
        <v/>
      </c>
      <c r="C8567" s="15" t="str">
        <f>IF(A8567="","",VLOOKUP(A8567,Tabulka3[[Číslo smlouvy   u pravidelné činnosti]:[Příjmení]],4,0))</f>
        <v/>
      </c>
      <c r="F8567" s="94"/>
      <c r="H8567" s="113"/>
      <c r="I8567" s="113"/>
      <c r="K8567" s="15"/>
      <c r="L8567" s="15"/>
      <c r="M8567" s="15">
        <f t="shared" si="399"/>
        <v>1</v>
      </c>
      <c r="N8567" s="15" t="str">
        <f t="shared" si="400"/>
        <v>-</v>
      </c>
      <c r="O8567" s="150">
        <f t="shared" si="401"/>
        <v>0</v>
      </c>
      <c r="P8567" s="15" t="str">
        <f>IF(COUNTIF('Personálie dobrovolníků '!U:X,N8567)&gt;0,"ANO","")</f>
        <v/>
      </c>
      <c r="Q8567" s="15"/>
    </row>
    <row r="8568" spans="2:17" s="25" customFormat="1" x14ac:dyDescent="0.3">
      <c r="B8568" s="15" t="str">
        <f>IF(A8568="","",VLOOKUP(A8568,Tabulka3[[Číslo smlouvy   u pravidelné činnosti]:[Příjmení]],3,0))</f>
        <v/>
      </c>
      <c r="C8568" s="15" t="str">
        <f>IF(A8568="","",VLOOKUP(A8568,Tabulka3[[Číslo smlouvy   u pravidelné činnosti]:[Příjmení]],4,0))</f>
        <v/>
      </c>
      <c r="F8568" s="94"/>
      <c r="H8568" s="113"/>
      <c r="I8568" s="113"/>
      <c r="K8568" s="15"/>
      <c r="L8568" s="15"/>
      <c r="M8568" s="15">
        <f t="shared" si="399"/>
        <v>1</v>
      </c>
      <c r="N8568" s="15" t="str">
        <f t="shared" si="400"/>
        <v>-</v>
      </c>
      <c r="O8568" s="150">
        <f t="shared" si="401"/>
        <v>0</v>
      </c>
      <c r="P8568" s="15" t="str">
        <f>IF(COUNTIF('Personálie dobrovolníků '!U:X,N8568)&gt;0,"ANO","")</f>
        <v/>
      </c>
      <c r="Q8568" s="15"/>
    </row>
    <row r="8569" spans="2:17" s="25" customFormat="1" x14ac:dyDescent="0.3">
      <c r="B8569" s="15" t="str">
        <f>IF(A8569="","",VLOOKUP(A8569,Tabulka3[[Číslo smlouvy   u pravidelné činnosti]:[Příjmení]],3,0))</f>
        <v/>
      </c>
      <c r="C8569" s="15" t="str">
        <f>IF(A8569="","",VLOOKUP(A8569,Tabulka3[[Číslo smlouvy   u pravidelné činnosti]:[Příjmení]],4,0))</f>
        <v/>
      </c>
      <c r="F8569" s="94"/>
      <c r="H8569" s="113"/>
      <c r="I8569" s="113"/>
      <c r="K8569" s="15"/>
      <c r="L8569" s="15"/>
      <c r="M8569" s="15">
        <f t="shared" si="399"/>
        <v>1</v>
      </c>
      <c r="N8569" s="15" t="str">
        <f t="shared" si="400"/>
        <v>-</v>
      </c>
      <c r="O8569" s="150">
        <f t="shared" si="401"/>
        <v>0</v>
      </c>
      <c r="P8569" s="15" t="str">
        <f>IF(COUNTIF('Personálie dobrovolníků '!U:X,N8569)&gt;0,"ANO","")</f>
        <v/>
      </c>
      <c r="Q8569" s="15"/>
    </row>
    <row r="8570" spans="2:17" s="25" customFormat="1" x14ac:dyDescent="0.3">
      <c r="B8570" s="15" t="str">
        <f>IF(A8570="","",VLOOKUP(A8570,Tabulka3[[Číslo smlouvy   u pravidelné činnosti]:[Příjmení]],3,0))</f>
        <v/>
      </c>
      <c r="C8570" s="15" t="str">
        <f>IF(A8570="","",VLOOKUP(A8570,Tabulka3[[Číslo smlouvy   u pravidelné činnosti]:[Příjmení]],4,0))</f>
        <v/>
      </c>
      <c r="F8570" s="94"/>
      <c r="H8570" s="113"/>
      <c r="I8570" s="113"/>
      <c r="K8570" s="15"/>
      <c r="L8570" s="15"/>
      <c r="M8570" s="15">
        <f t="shared" si="399"/>
        <v>1</v>
      </c>
      <c r="N8570" s="15" t="str">
        <f t="shared" si="400"/>
        <v>-</v>
      </c>
      <c r="O8570" s="150">
        <f t="shared" si="401"/>
        <v>0</v>
      </c>
      <c r="P8570" s="15" t="str">
        <f>IF(COUNTIF('Personálie dobrovolníků '!U:X,N8570)&gt;0,"ANO","")</f>
        <v/>
      </c>
      <c r="Q8570" s="15"/>
    </row>
    <row r="8571" spans="2:17" s="25" customFormat="1" x14ac:dyDescent="0.3">
      <c r="B8571" s="15" t="str">
        <f>IF(A8571="","",VLOOKUP(A8571,Tabulka3[[Číslo smlouvy   u pravidelné činnosti]:[Příjmení]],3,0))</f>
        <v/>
      </c>
      <c r="C8571" s="15" t="str">
        <f>IF(A8571="","",VLOOKUP(A8571,Tabulka3[[Číslo smlouvy   u pravidelné činnosti]:[Příjmení]],4,0))</f>
        <v/>
      </c>
      <c r="F8571" s="94"/>
      <c r="H8571" s="113"/>
      <c r="I8571" s="113"/>
      <c r="K8571" s="15"/>
      <c r="L8571" s="15"/>
      <c r="M8571" s="15">
        <f t="shared" si="399"/>
        <v>1</v>
      </c>
      <c r="N8571" s="15" t="str">
        <f t="shared" si="400"/>
        <v>-</v>
      </c>
      <c r="O8571" s="150">
        <f t="shared" si="401"/>
        <v>0</v>
      </c>
      <c r="P8571" s="15" t="str">
        <f>IF(COUNTIF('Personálie dobrovolníků '!U:X,N8571)&gt;0,"ANO","")</f>
        <v/>
      </c>
      <c r="Q8571" s="15"/>
    </row>
    <row r="8572" spans="2:17" s="25" customFormat="1" x14ac:dyDescent="0.3">
      <c r="B8572" s="15" t="str">
        <f>IF(A8572="","",VLOOKUP(A8572,Tabulka3[[Číslo smlouvy   u pravidelné činnosti]:[Příjmení]],3,0))</f>
        <v/>
      </c>
      <c r="C8572" s="15" t="str">
        <f>IF(A8572="","",VLOOKUP(A8572,Tabulka3[[Číslo smlouvy   u pravidelné činnosti]:[Příjmení]],4,0))</f>
        <v/>
      </c>
      <c r="F8572" s="94"/>
      <c r="H8572" s="113"/>
      <c r="I8572" s="113"/>
      <c r="K8572" s="15"/>
      <c r="L8572" s="15"/>
      <c r="M8572" s="15">
        <f t="shared" si="399"/>
        <v>1</v>
      </c>
      <c r="N8572" s="15" t="str">
        <f t="shared" si="400"/>
        <v>-</v>
      </c>
      <c r="O8572" s="150">
        <f t="shared" si="401"/>
        <v>0</v>
      </c>
      <c r="P8572" s="15" t="str">
        <f>IF(COUNTIF('Personálie dobrovolníků '!U:X,N8572)&gt;0,"ANO","")</f>
        <v/>
      </c>
      <c r="Q8572" s="15"/>
    </row>
    <row r="8573" spans="2:17" s="25" customFormat="1" x14ac:dyDescent="0.3">
      <c r="B8573" s="15" t="str">
        <f>IF(A8573="","",VLOOKUP(A8573,Tabulka3[[Číslo smlouvy   u pravidelné činnosti]:[Příjmení]],3,0))</f>
        <v/>
      </c>
      <c r="C8573" s="15" t="str">
        <f>IF(A8573="","",VLOOKUP(A8573,Tabulka3[[Číslo smlouvy   u pravidelné činnosti]:[Příjmení]],4,0))</f>
        <v/>
      </c>
      <c r="F8573" s="94"/>
      <c r="H8573" s="113"/>
      <c r="I8573" s="113"/>
      <c r="K8573" s="15"/>
      <c r="L8573" s="15"/>
      <c r="M8573" s="15">
        <f t="shared" si="399"/>
        <v>1</v>
      </c>
      <c r="N8573" s="15" t="str">
        <f t="shared" si="400"/>
        <v>-</v>
      </c>
      <c r="O8573" s="150">
        <f t="shared" si="401"/>
        <v>0</v>
      </c>
      <c r="P8573" s="15" t="str">
        <f>IF(COUNTIF('Personálie dobrovolníků '!U:X,N8573)&gt;0,"ANO","")</f>
        <v/>
      </c>
      <c r="Q8573" s="15"/>
    </row>
    <row r="8574" spans="2:17" s="25" customFormat="1" x14ac:dyDescent="0.3">
      <c r="B8574" s="15" t="str">
        <f>IF(A8574="","",VLOOKUP(A8574,Tabulka3[[Číslo smlouvy   u pravidelné činnosti]:[Příjmení]],3,0))</f>
        <v/>
      </c>
      <c r="C8574" s="15" t="str">
        <f>IF(A8574="","",VLOOKUP(A8574,Tabulka3[[Číslo smlouvy   u pravidelné činnosti]:[Příjmení]],4,0))</f>
        <v/>
      </c>
      <c r="F8574" s="94"/>
      <c r="H8574" s="113"/>
      <c r="I8574" s="113"/>
      <c r="K8574" s="15"/>
      <c r="L8574" s="15"/>
      <c r="M8574" s="15">
        <f t="shared" si="399"/>
        <v>1</v>
      </c>
      <c r="N8574" s="15" t="str">
        <f t="shared" si="400"/>
        <v>-</v>
      </c>
      <c r="O8574" s="150">
        <f t="shared" si="401"/>
        <v>0</v>
      </c>
      <c r="P8574" s="15" t="str">
        <f>IF(COUNTIF('Personálie dobrovolníků '!U:X,N8574)&gt;0,"ANO","")</f>
        <v/>
      </c>
      <c r="Q8574" s="15"/>
    </row>
    <row r="8575" spans="2:17" s="25" customFormat="1" x14ac:dyDescent="0.3">
      <c r="B8575" s="15" t="str">
        <f>IF(A8575="","",VLOOKUP(A8575,Tabulka3[[Číslo smlouvy   u pravidelné činnosti]:[Příjmení]],3,0))</f>
        <v/>
      </c>
      <c r="C8575" s="15" t="str">
        <f>IF(A8575="","",VLOOKUP(A8575,Tabulka3[[Číslo smlouvy   u pravidelné činnosti]:[Příjmení]],4,0))</f>
        <v/>
      </c>
      <c r="F8575" s="94"/>
      <c r="H8575" s="113"/>
      <c r="I8575" s="113"/>
      <c r="K8575" s="15"/>
      <c r="L8575" s="15"/>
      <c r="M8575" s="15">
        <f t="shared" si="399"/>
        <v>1</v>
      </c>
      <c r="N8575" s="15" t="str">
        <f t="shared" si="400"/>
        <v>-</v>
      </c>
      <c r="O8575" s="150">
        <f t="shared" si="401"/>
        <v>0</v>
      </c>
      <c r="P8575" s="15" t="str">
        <f>IF(COUNTIF('Personálie dobrovolníků '!U:X,N8575)&gt;0,"ANO","")</f>
        <v/>
      </c>
      <c r="Q8575" s="15"/>
    </row>
    <row r="8576" spans="2:17" s="25" customFormat="1" x14ac:dyDescent="0.3">
      <c r="B8576" s="15" t="str">
        <f>IF(A8576="","",VLOOKUP(A8576,Tabulka3[[Číslo smlouvy   u pravidelné činnosti]:[Příjmení]],3,0))</f>
        <v/>
      </c>
      <c r="C8576" s="15" t="str">
        <f>IF(A8576="","",VLOOKUP(A8576,Tabulka3[[Číslo smlouvy   u pravidelné činnosti]:[Příjmení]],4,0))</f>
        <v/>
      </c>
      <c r="F8576" s="94"/>
      <c r="H8576" s="113"/>
      <c r="I8576" s="113"/>
      <c r="K8576" s="15"/>
      <c r="L8576" s="15"/>
      <c r="M8576" s="15">
        <f t="shared" si="399"/>
        <v>1</v>
      </c>
      <c r="N8576" s="15" t="str">
        <f t="shared" si="400"/>
        <v>-</v>
      </c>
      <c r="O8576" s="150">
        <f t="shared" si="401"/>
        <v>0</v>
      </c>
      <c r="P8576" s="15" t="str">
        <f>IF(COUNTIF('Personálie dobrovolníků '!U:X,N8576)&gt;0,"ANO","")</f>
        <v/>
      </c>
      <c r="Q8576" s="15"/>
    </row>
    <row r="8577" spans="2:17" s="25" customFormat="1" x14ac:dyDescent="0.3">
      <c r="B8577" s="15" t="str">
        <f>IF(A8577="","",VLOOKUP(A8577,Tabulka3[[Číslo smlouvy   u pravidelné činnosti]:[Příjmení]],3,0))</f>
        <v/>
      </c>
      <c r="C8577" s="15" t="str">
        <f>IF(A8577="","",VLOOKUP(A8577,Tabulka3[[Číslo smlouvy   u pravidelné činnosti]:[Příjmení]],4,0))</f>
        <v/>
      </c>
      <c r="F8577" s="94"/>
      <c r="H8577" s="113"/>
      <c r="I8577" s="113"/>
      <c r="K8577" s="15"/>
      <c r="L8577" s="15"/>
      <c r="M8577" s="15">
        <f t="shared" si="399"/>
        <v>1</v>
      </c>
      <c r="N8577" s="15" t="str">
        <f t="shared" si="400"/>
        <v>-</v>
      </c>
      <c r="O8577" s="150">
        <f t="shared" si="401"/>
        <v>0</v>
      </c>
      <c r="P8577" s="15" t="str">
        <f>IF(COUNTIF('Personálie dobrovolníků '!U:X,N8577)&gt;0,"ANO","")</f>
        <v/>
      </c>
      <c r="Q8577" s="15"/>
    </row>
    <row r="8578" spans="2:17" s="25" customFormat="1" x14ac:dyDescent="0.3">
      <c r="B8578" s="15" t="str">
        <f>IF(A8578="","",VLOOKUP(A8578,Tabulka3[[Číslo smlouvy   u pravidelné činnosti]:[Příjmení]],3,0))</f>
        <v/>
      </c>
      <c r="C8578" s="15" t="str">
        <f>IF(A8578="","",VLOOKUP(A8578,Tabulka3[[Číslo smlouvy   u pravidelné činnosti]:[Příjmení]],4,0))</f>
        <v/>
      </c>
      <c r="F8578" s="94"/>
      <c r="H8578" s="113"/>
      <c r="I8578" s="113"/>
      <c r="K8578" s="15"/>
      <c r="L8578" s="15"/>
      <c r="M8578" s="15">
        <f t="shared" si="399"/>
        <v>1</v>
      </c>
      <c r="N8578" s="15" t="str">
        <f t="shared" si="400"/>
        <v>-</v>
      </c>
      <c r="O8578" s="150">
        <f t="shared" si="401"/>
        <v>0</v>
      </c>
      <c r="P8578" s="15" t="str">
        <f>IF(COUNTIF('Personálie dobrovolníků '!U:X,N8578)&gt;0,"ANO","")</f>
        <v/>
      </c>
      <c r="Q8578" s="15"/>
    </row>
    <row r="8579" spans="2:17" s="25" customFormat="1" x14ac:dyDescent="0.3">
      <c r="B8579" s="15" t="str">
        <f>IF(A8579="","",VLOOKUP(A8579,Tabulka3[[Číslo smlouvy   u pravidelné činnosti]:[Příjmení]],3,0))</f>
        <v/>
      </c>
      <c r="C8579" s="15" t="str">
        <f>IF(A8579="","",VLOOKUP(A8579,Tabulka3[[Číslo smlouvy   u pravidelné činnosti]:[Příjmení]],4,0))</f>
        <v/>
      </c>
      <c r="F8579" s="94"/>
      <c r="H8579" s="113"/>
      <c r="I8579" s="113"/>
      <c r="K8579" s="15"/>
      <c r="L8579" s="15"/>
      <c r="M8579" s="15">
        <f t="shared" si="399"/>
        <v>1</v>
      </c>
      <c r="N8579" s="15" t="str">
        <f t="shared" si="400"/>
        <v>-</v>
      </c>
      <c r="O8579" s="150">
        <f t="shared" si="401"/>
        <v>0</v>
      </c>
      <c r="P8579" s="15" t="str">
        <f>IF(COUNTIF('Personálie dobrovolníků '!U:X,N8579)&gt;0,"ANO","")</f>
        <v/>
      </c>
      <c r="Q8579" s="15"/>
    </row>
    <row r="8580" spans="2:17" s="25" customFormat="1" x14ac:dyDescent="0.3">
      <c r="B8580" s="15" t="str">
        <f>IF(A8580="","",VLOOKUP(A8580,Tabulka3[[Číslo smlouvy   u pravidelné činnosti]:[Příjmení]],3,0))</f>
        <v/>
      </c>
      <c r="C8580" s="15" t="str">
        <f>IF(A8580="","",VLOOKUP(A8580,Tabulka3[[Číslo smlouvy   u pravidelné činnosti]:[Příjmení]],4,0))</f>
        <v/>
      </c>
      <c r="F8580" s="94"/>
      <c r="H8580" s="113"/>
      <c r="I8580" s="113"/>
      <c r="K8580" s="15"/>
      <c r="L8580" s="15"/>
      <c r="M8580" s="15">
        <f t="shared" ref="M8580:M8643" si="402">IF(OR(
   AND($H8580=$K$12, $I8580=$L$4),
   AND($H8580=$K$12, $I8580=$L$5),
   AND($H8580=$K$12, $I8580=$L$6),
   AND($H8580=$K$12, $I8580=$L$7),
   AND($H8580=$K$11, $I8580=$L$4),
   AND($H8580=$K$11, $I8580=$L$5),
   AND($H8580=$K$11, $I8580=$L$6),
   AND($H8580=$K$11, $I8580=$L$7),
   AND($H8580=$K$5, $I8580=$L$5),
   AND($H8580=$K$6, $I8580=$L$4),
   AND($H8580=$K$6, $I8580=$L$5),
   AND($H8580=$K$6, $I8580=$L$7),
   AND($H8580=$K$4, $I8580=$L$6),
), 0, 1)</f>
        <v>1</v>
      </c>
      <c r="N8580" s="15" t="str">
        <f t="shared" ref="N8580:N8643" si="403">A8580 &amp; "-" &amp; J8580</f>
        <v>-</v>
      </c>
      <c r="O8580" s="150">
        <f t="shared" ref="O8580:O8643" si="404">IF(AND(M8580&lt;&gt;0, P8580="ANO"), 1, 0)</f>
        <v>0</v>
      </c>
      <c r="P8580" s="15" t="str">
        <f>IF(COUNTIF('Personálie dobrovolníků '!U:X,N8580)&gt;0,"ANO","")</f>
        <v/>
      </c>
      <c r="Q8580" s="15"/>
    </row>
    <row r="8581" spans="2:17" s="25" customFormat="1" x14ac:dyDescent="0.3">
      <c r="B8581" s="15" t="str">
        <f>IF(A8581="","",VLOOKUP(A8581,Tabulka3[[Číslo smlouvy   u pravidelné činnosti]:[Příjmení]],3,0))</f>
        <v/>
      </c>
      <c r="C8581" s="15" t="str">
        <f>IF(A8581="","",VLOOKUP(A8581,Tabulka3[[Číslo smlouvy   u pravidelné činnosti]:[Příjmení]],4,0))</f>
        <v/>
      </c>
      <c r="F8581" s="94"/>
      <c r="H8581" s="113"/>
      <c r="I8581" s="113"/>
      <c r="K8581" s="15"/>
      <c r="L8581" s="15"/>
      <c r="M8581" s="15">
        <f t="shared" si="402"/>
        <v>1</v>
      </c>
      <c r="N8581" s="15" t="str">
        <f t="shared" si="403"/>
        <v>-</v>
      </c>
      <c r="O8581" s="150">
        <f t="shared" si="404"/>
        <v>0</v>
      </c>
      <c r="P8581" s="15" t="str">
        <f>IF(COUNTIF('Personálie dobrovolníků '!U:X,N8581)&gt;0,"ANO","")</f>
        <v/>
      </c>
      <c r="Q8581" s="15"/>
    </row>
    <row r="8582" spans="2:17" s="25" customFormat="1" x14ac:dyDescent="0.3">
      <c r="B8582" s="15" t="str">
        <f>IF(A8582="","",VLOOKUP(A8582,Tabulka3[[Číslo smlouvy   u pravidelné činnosti]:[Příjmení]],3,0))</f>
        <v/>
      </c>
      <c r="C8582" s="15" t="str">
        <f>IF(A8582="","",VLOOKUP(A8582,Tabulka3[[Číslo smlouvy   u pravidelné činnosti]:[Příjmení]],4,0))</f>
        <v/>
      </c>
      <c r="F8582" s="94"/>
      <c r="H8582" s="113"/>
      <c r="I8582" s="113"/>
      <c r="K8582" s="15"/>
      <c r="L8582" s="15"/>
      <c r="M8582" s="15">
        <f t="shared" si="402"/>
        <v>1</v>
      </c>
      <c r="N8582" s="15" t="str">
        <f t="shared" si="403"/>
        <v>-</v>
      </c>
      <c r="O8582" s="150">
        <f t="shared" si="404"/>
        <v>0</v>
      </c>
      <c r="P8582" s="15" t="str">
        <f>IF(COUNTIF('Personálie dobrovolníků '!U:X,N8582)&gt;0,"ANO","")</f>
        <v/>
      </c>
      <c r="Q8582" s="15"/>
    </row>
    <row r="8583" spans="2:17" s="25" customFormat="1" x14ac:dyDescent="0.3">
      <c r="B8583" s="15" t="str">
        <f>IF(A8583="","",VLOOKUP(A8583,Tabulka3[[Číslo smlouvy   u pravidelné činnosti]:[Příjmení]],3,0))</f>
        <v/>
      </c>
      <c r="C8583" s="15" t="str">
        <f>IF(A8583="","",VLOOKUP(A8583,Tabulka3[[Číslo smlouvy   u pravidelné činnosti]:[Příjmení]],4,0))</f>
        <v/>
      </c>
      <c r="F8583" s="94"/>
      <c r="H8583" s="113"/>
      <c r="I8583" s="113"/>
      <c r="K8583" s="15"/>
      <c r="L8583" s="15"/>
      <c r="M8583" s="15">
        <f t="shared" si="402"/>
        <v>1</v>
      </c>
      <c r="N8583" s="15" t="str">
        <f t="shared" si="403"/>
        <v>-</v>
      </c>
      <c r="O8583" s="150">
        <f t="shared" si="404"/>
        <v>0</v>
      </c>
      <c r="P8583" s="15" t="str">
        <f>IF(COUNTIF('Personálie dobrovolníků '!U:X,N8583)&gt;0,"ANO","")</f>
        <v/>
      </c>
      <c r="Q8583" s="15"/>
    </row>
    <row r="8584" spans="2:17" s="25" customFormat="1" x14ac:dyDescent="0.3">
      <c r="B8584" s="15" t="str">
        <f>IF(A8584="","",VLOOKUP(A8584,Tabulka3[[Číslo smlouvy   u pravidelné činnosti]:[Příjmení]],3,0))</f>
        <v/>
      </c>
      <c r="C8584" s="15" t="str">
        <f>IF(A8584="","",VLOOKUP(A8584,Tabulka3[[Číslo smlouvy   u pravidelné činnosti]:[Příjmení]],4,0))</f>
        <v/>
      </c>
      <c r="F8584" s="94"/>
      <c r="H8584" s="113"/>
      <c r="I8584" s="113"/>
      <c r="K8584" s="15"/>
      <c r="L8584" s="15"/>
      <c r="M8584" s="15">
        <f t="shared" si="402"/>
        <v>1</v>
      </c>
      <c r="N8584" s="15" t="str">
        <f t="shared" si="403"/>
        <v>-</v>
      </c>
      <c r="O8584" s="150">
        <f t="shared" si="404"/>
        <v>0</v>
      </c>
      <c r="P8584" s="15" t="str">
        <f>IF(COUNTIF('Personálie dobrovolníků '!U:X,N8584)&gt;0,"ANO","")</f>
        <v/>
      </c>
      <c r="Q8584" s="15"/>
    </row>
    <row r="8585" spans="2:17" s="25" customFormat="1" x14ac:dyDescent="0.3">
      <c r="B8585" s="15" t="str">
        <f>IF(A8585="","",VLOOKUP(A8585,Tabulka3[[Číslo smlouvy   u pravidelné činnosti]:[Příjmení]],3,0))</f>
        <v/>
      </c>
      <c r="C8585" s="15" t="str">
        <f>IF(A8585="","",VLOOKUP(A8585,Tabulka3[[Číslo smlouvy   u pravidelné činnosti]:[Příjmení]],4,0))</f>
        <v/>
      </c>
      <c r="F8585" s="94"/>
      <c r="H8585" s="113"/>
      <c r="I8585" s="113"/>
      <c r="K8585" s="15"/>
      <c r="L8585" s="15"/>
      <c r="M8585" s="15">
        <f t="shared" si="402"/>
        <v>1</v>
      </c>
      <c r="N8585" s="15" t="str">
        <f t="shared" si="403"/>
        <v>-</v>
      </c>
      <c r="O8585" s="150">
        <f t="shared" si="404"/>
        <v>0</v>
      </c>
      <c r="P8585" s="15" t="str">
        <f>IF(COUNTIF('Personálie dobrovolníků '!U:X,N8585)&gt;0,"ANO","")</f>
        <v/>
      </c>
      <c r="Q8585" s="15"/>
    </row>
    <row r="8586" spans="2:17" s="25" customFormat="1" x14ac:dyDescent="0.3">
      <c r="B8586" s="15" t="str">
        <f>IF(A8586="","",VLOOKUP(A8586,Tabulka3[[Číslo smlouvy   u pravidelné činnosti]:[Příjmení]],3,0))</f>
        <v/>
      </c>
      <c r="C8586" s="15" t="str">
        <f>IF(A8586="","",VLOOKUP(A8586,Tabulka3[[Číslo smlouvy   u pravidelné činnosti]:[Příjmení]],4,0))</f>
        <v/>
      </c>
      <c r="F8586" s="94"/>
      <c r="H8586" s="113"/>
      <c r="I8586" s="113"/>
      <c r="K8586" s="15"/>
      <c r="L8586" s="15"/>
      <c r="M8586" s="15">
        <f t="shared" si="402"/>
        <v>1</v>
      </c>
      <c r="N8586" s="15" t="str">
        <f t="shared" si="403"/>
        <v>-</v>
      </c>
      <c r="O8586" s="150">
        <f t="shared" si="404"/>
        <v>0</v>
      </c>
      <c r="P8586" s="15" t="str">
        <f>IF(COUNTIF('Personálie dobrovolníků '!U:X,N8586)&gt;0,"ANO","")</f>
        <v/>
      </c>
      <c r="Q8586" s="15"/>
    </row>
    <row r="8587" spans="2:17" s="25" customFormat="1" x14ac:dyDescent="0.3">
      <c r="B8587" s="15" t="str">
        <f>IF(A8587="","",VLOOKUP(A8587,Tabulka3[[Číslo smlouvy   u pravidelné činnosti]:[Příjmení]],3,0))</f>
        <v/>
      </c>
      <c r="C8587" s="15" t="str">
        <f>IF(A8587="","",VLOOKUP(A8587,Tabulka3[[Číslo smlouvy   u pravidelné činnosti]:[Příjmení]],4,0))</f>
        <v/>
      </c>
      <c r="F8587" s="94"/>
      <c r="H8587" s="113"/>
      <c r="I8587" s="113"/>
      <c r="K8587" s="15"/>
      <c r="L8587" s="15"/>
      <c r="M8587" s="15">
        <f t="shared" si="402"/>
        <v>1</v>
      </c>
      <c r="N8587" s="15" t="str">
        <f t="shared" si="403"/>
        <v>-</v>
      </c>
      <c r="O8587" s="150">
        <f t="shared" si="404"/>
        <v>0</v>
      </c>
      <c r="P8587" s="15" t="str">
        <f>IF(COUNTIF('Personálie dobrovolníků '!U:X,N8587)&gt;0,"ANO","")</f>
        <v/>
      </c>
      <c r="Q8587" s="15"/>
    </row>
    <row r="8588" spans="2:17" s="25" customFormat="1" x14ac:dyDescent="0.3">
      <c r="B8588" s="15" t="str">
        <f>IF(A8588="","",VLOOKUP(A8588,Tabulka3[[Číslo smlouvy   u pravidelné činnosti]:[Příjmení]],3,0))</f>
        <v/>
      </c>
      <c r="C8588" s="15" t="str">
        <f>IF(A8588="","",VLOOKUP(A8588,Tabulka3[[Číslo smlouvy   u pravidelné činnosti]:[Příjmení]],4,0))</f>
        <v/>
      </c>
      <c r="F8588" s="94"/>
      <c r="H8588" s="113"/>
      <c r="I8588" s="113"/>
      <c r="K8588" s="15"/>
      <c r="L8588" s="15"/>
      <c r="M8588" s="15">
        <f t="shared" si="402"/>
        <v>1</v>
      </c>
      <c r="N8588" s="15" t="str">
        <f t="shared" si="403"/>
        <v>-</v>
      </c>
      <c r="O8588" s="150">
        <f t="shared" si="404"/>
        <v>0</v>
      </c>
      <c r="P8588" s="15" t="str">
        <f>IF(COUNTIF('Personálie dobrovolníků '!U:X,N8588)&gt;0,"ANO","")</f>
        <v/>
      </c>
      <c r="Q8588" s="15"/>
    </row>
    <row r="8589" spans="2:17" s="25" customFormat="1" x14ac:dyDescent="0.3">
      <c r="B8589" s="15" t="str">
        <f>IF(A8589="","",VLOOKUP(A8589,Tabulka3[[Číslo smlouvy   u pravidelné činnosti]:[Příjmení]],3,0))</f>
        <v/>
      </c>
      <c r="C8589" s="15" t="str">
        <f>IF(A8589="","",VLOOKUP(A8589,Tabulka3[[Číslo smlouvy   u pravidelné činnosti]:[Příjmení]],4,0))</f>
        <v/>
      </c>
      <c r="F8589" s="94"/>
      <c r="H8589" s="113"/>
      <c r="I8589" s="113"/>
      <c r="K8589" s="15"/>
      <c r="L8589" s="15"/>
      <c r="M8589" s="15">
        <f t="shared" si="402"/>
        <v>1</v>
      </c>
      <c r="N8589" s="15" t="str">
        <f t="shared" si="403"/>
        <v>-</v>
      </c>
      <c r="O8589" s="150">
        <f t="shared" si="404"/>
        <v>0</v>
      </c>
      <c r="P8589" s="15" t="str">
        <f>IF(COUNTIF('Personálie dobrovolníků '!U:X,N8589)&gt;0,"ANO","")</f>
        <v/>
      </c>
      <c r="Q8589" s="15"/>
    </row>
    <row r="8590" spans="2:17" s="25" customFormat="1" x14ac:dyDescent="0.3">
      <c r="B8590" s="15" t="str">
        <f>IF(A8590="","",VLOOKUP(A8590,Tabulka3[[Číslo smlouvy   u pravidelné činnosti]:[Příjmení]],3,0))</f>
        <v/>
      </c>
      <c r="C8590" s="15" t="str">
        <f>IF(A8590="","",VLOOKUP(A8590,Tabulka3[[Číslo smlouvy   u pravidelné činnosti]:[Příjmení]],4,0))</f>
        <v/>
      </c>
      <c r="F8590" s="94"/>
      <c r="H8590" s="113"/>
      <c r="I8590" s="113"/>
      <c r="K8590" s="15"/>
      <c r="L8590" s="15"/>
      <c r="M8590" s="15">
        <f t="shared" si="402"/>
        <v>1</v>
      </c>
      <c r="N8590" s="15" t="str">
        <f t="shared" si="403"/>
        <v>-</v>
      </c>
      <c r="O8590" s="150">
        <f t="shared" si="404"/>
        <v>0</v>
      </c>
      <c r="P8590" s="15" t="str">
        <f>IF(COUNTIF('Personálie dobrovolníků '!U:X,N8590)&gt;0,"ANO","")</f>
        <v/>
      </c>
      <c r="Q8590" s="15"/>
    </row>
    <row r="8591" spans="2:17" s="25" customFormat="1" x14ac:dyDescent="0.3">
      <c r="B8591" s="15" t="str">
        <f>IF(A8591="","",VLOOKUP(A8591,Tabulka3[[Číslo smlouvy   u pravidelné činnosti]:[Příjmení]],3,0))</f>
        <v/>
      </c>
      <c r="C8591" s="15" t="str">
        <f>IF(A8591="","",VLOOKUP(A8591,Tabulka3[[Číslo smlouvy   u pravidelné činnosti]:[Příjmení]],4,0))</f>
        <v/>
      </c>
      <c r="F8591" s="94"/>
      <c r="H8591" s="113"/>
      <c r="I8591" s="113"/>
      <c r="K8591" s="15"/>
      <c r="L8591" s="15"/>
      <c r="M8591" s="15">
        <f t="shared" si="402"/>
        <v>1</v>
      </c>
      <c r="N8591" s="15" t="str">
        <f t="shared" si="403"/>
        <v>-</v>
      </c>
      <c r="O8591" s="150">
        <f t="shared" si="404"/>
        <v>0</v>
      </c>
      <c r="P8591" s="15" t="str">
        <f>IF(COUNTIF('Personálie dobrovolníků '!U:X,N8591)&gt;0,"ANO","")</f>
        <v/>
      </c>
      <c r="Q8591" s="15"/>
    </row>
    <row r="8592" spans="2:17" s="25" customFormat="1" x14ac:dyDescent="0.3">
      <c r="B8592" s="15" t="str">
        <f>IF(A8592="","",VLOOKUP(A8592,Tabulka3[[Číslo smlouvy   u pravidelné činnosti]:[Příjmení]],3,0))</f>
        <v/>
      </c>
      <c r="C8592" s="15" t="str">
        <f>IF(A8592="","",VLOOKUP(A8592,Tabulka3[[Číslo smlouvy   u pravidelné činnosti]:[Příjmení]],4,0))</f>
        <v/>
      </c>
      <c r="F8592" s="94"/>
      <c r="H8592" s="113"/>
      <c r="I8592" s="113"/>
      <c r="K8592" s="15"/>
      <c r="L8592" s="15"/>
      <c r="M8592" s="15">
        <f t="shared" si="402"/>
        <v>1</v>
      </c>
      <c r="N8592" s="15" t="str">
        <f t="shared" si="403"/>
        <v>-</v>
      </c>
      <c r="O8592" s="150">
        <f t="shared" si="404"/>
        <v>0</v>
      </c>
      <c r="P8592" s="15" t="str">
        <f>IF(COUNTIF('Personálie dobrovolníků '!U:X,N8592)&gt;0,"ANO","")</f>
        <v/>
      </c>
      <c r="Q8592" s="15"/>
    </row>
    <row r="8593" spans="2:17" s="25" customFormat="1" x14ac:dyDescent="0.3">
      <c r="B8593" s="15" t="str">
        <f>IF(A8593="","",VLOOKUP(A8593,Tabulka3[[Číslo smlouvy   u pravidelné činnosti]:[Příjmení]],3,0))</f>
        <v/>
      </c>
      <c r="C8593" s="15" t="str">
        <f>IF(A8593="","",VLOOKUP(A8593,Tabulka3[[Číslo smlouvy   u pravidelné činnosti]:[Příjmení]],4,0))</f>
        <v/>
      </c>
      <c r="F8593" s="94"/>
      <c r="H8593" s="113"/>
      <c r="I8593" s="113"/>
      <c r="K8593" s="15"/>
      <c r="L8593" s="15"/>
      <c r="M8593" s="15">
        <f t="shared" si="402"/>
        <v>1</v>
      </c>
      <c r="N8593" s="15" t="str">
        <f t="shared" si="403"/>
        <v>-</v>
      </c>
      <c r="O8593" s="150">
        <f t="shared" si="404"/>
        <v>0</v>
      </c>
      <c r="P8593" s="15" t="str">
        <f>IF(COUNTIF('Personálie dobrovolníků '!U:X,N8593)&gt;0,"ANO","")</f>
        <v/>
      </c>
      <c r="Q8593" s="15"/>
    </row>
    <row r="8594" spans="2:17" s="25" customFormat="1" x14ac:dyDescent="0.3">
      <c r="B8594" s="15" t="str">
        <f>IF(A8594="","",VLOOKUP(A8594,Tabulka3[[Číslo smlouvy   u pravidelné činnosti]:[Příjmení]],3,0))</f>
        <v/>
      </c>
      <c r="C8594" s="15" t="str">
        <f>IF(A8594="","",VLOOKUP(A8594,Tabulka3[[Číslo smlouvy   u pravidelné činnosti]:[Příjmení]],4,0))</f>
        <v/>
      </c>
      <c r="F8594" s="94"/>
      <c r="H8594" s="113"/>
      <c r="I8594" s="113"/>
      <c r="K8594" s="15"/>
      <c r="L8594" s="15"/>
      <c r="M8594" s="15">
        <f t="shared" si="402"/>
        <v>1</v>
      </c>
      <c r="N8594" s="15" t="str">
        <f t="shared" si="403"/>
        <v>-</v>
      </c>
      <c r="O8594" s="150">
        <f t="shared" si="404"/>
        <v>0</v>
      </c>
      <c r="P8594" s="15" t="str">
        <f>IF(COUNTIF('Personálie dobrovolníků '!U:X,N8594)&gt;0,"ANO","")</f>
        <v/>
      </c>
      <c r="Q8594" s="15"/>
    </row>
    <row r="8595" spans="2:17" s="25" customFormat="1" x14ac:dyDescent="0.3">
      <c r="B8595" s="15" t="str">
        <f>IF(A8595="","",VLOOKUP(A8595,Tabulka3[[Číslo smlouvy   u pravidelné činnosti]:[Příjmení]],3,0))</f>
        <v/>
      </c>
      <c r="C8595" s="15" t="str">
        <f>IF(A8595="","",VLOOKUP(A8595,Tabulka3[[Číslo smlouvy   u pravidelné činnosti]:[Příjmení]],4,0))</f>
        <v/>
      </c>
      <c r="F8595" s="94"/>
      <c r="H8595" s="113"/>
      <c r="I8595" s="113"/>
      <c r="K8595" s="15"/>
      <c r="L8595" s="15"/>
      <c r="M8595" s="15">
        <f t="shared" si="402"/>
        <v>1</v>
      </c>
      <c r="N8595" s="15" t="str">
        <f t="shared" si="403"/>
        <v>-</v>
      </c>
      <c r="O8595" s="150">
        <f t="shared" si="404"/>
        <v>0</v>
      </c>
      <c r="P8595" s="15" t="str">
        <f>IF(COUNTIF('Personálie dobrovolníků '!U:X,N8595)&gt;0,"ANO","")</f>
        <v/>
      </c>
      <c r="Q8595" s="15"/>
    </row>
    <row r="8596" spans="2:17" s="25" customFormat="1" x14ac:dyDescent="0.3">
      <c r="B8596" s="15" t="str">
        <f>IF(A8596="","",VLOOKUP(A8596,Tabulka3[[Číslo smlouvy   u pravidelné činnosti]:[Příjmení]],3,0))</f>
        <v/>
      </c>
      <c r="C8596" s="15" t="str">
        <f>IF(A8596="","",VLOOKUP(A8596,Tabulka3[[Číslo smlouvy   u pravidelné činnosti]:[Příjmení]],4,0))</f>
        <v/>
      </c>
      <c r="F8596" s="94"/>
      <c r="H8596" s="113"/>
      <c r="I8596" s="113"/>
      <c r="K8596" s="15"/>
      <c r="L8596" s="15"/>
      <c r="M8596" s="15">
        <f t="shared" si="402"/>
        <v>1</v>
      </c>
      <c r="N8596" s="15" t="str">
        <f t="shared" si="403"/>
        <v>-</v>
      </c>
      <c r="O8596" s="150">
        <f t="shared" si="404"/>
        <v>0</v>
      </c>
      <c r="P8596" s="15" t="str">
        <f>IF(COUNTIF('Personálie dobrovolníků '!U:X,N8596)&gt;0,"ANO","")</f>
        <v/>
      </c>
      <c r="Q8596" s="15"/>
    </row>
    <row r="8597" spans="2:17" s="25" customFormat="1" x14ac:dyDescent="0.3">
      <c r="B8597" s="15" t="str">
        <f>IF(A8597="","",VLOOKUP(A8597,Tabulka3[[Číslo smlouvy   u pravidelné činnosti]:[Příjmení]],3,0))</f>
        <v/>
      </c>
      <c r="C8597" s="15" t="str">
        <f>IF(A8597="","",VLOOKUP(A8597,Tabulka3[[Číslo smlouvy   u pravidelné činnosti]:[Příjmení]],4,0))</f>
        <v/>
      </c>
      <c r="F8597" s="94"/>
      <c r="H8597" s="113"/>
      <c r="I8597" s="113"/>
      <c r="K8597" s="15"/>
      <c r="L8597" s="15"/>
      <c r="M8597" s="15">
        <f t="shared" si="402"/>
        <v>1</v>
      </c>
      <c r="N8597" s="15" t="str">
        <f t="shared" si="403"/>
        <v>-</v>
      </c>
      <c r="O8597" s="150">
        <f t="shared" si="404"/>
        <v>0</v>
      </c>
      <c r="P8597" s="15" t="str">
        <f>IF(COUNTIF('Personálie dobrovolníků '!U:X,N8597)&gt;0,"ANO","")</f>
        <v/>
      </c>
      <c r="Q8597" s="15"/>
    </row>
    <row r="8598" spans="2:17" s="25" customFormat="1" x14ac:dyDescent="0.3">
      <c r="B8598" s="15" t="str">
        <f>IF(A8598="","",VLOOKUP(A8598,Tabulka3[[Číslo smlouvy   u pravidelné činnosti]:[Příjmení]],3,0))</f>
        <v/>
      </c>
      <c r="C8598" s="15" t="str">
        <f>IF(A8598="","",VLOOKUP(A8598,Tabulka3[[Číslo smlouvy   u pravidelné činnosti]:[Příjmení]],4,0))</f>
        <v/>
      </c>
      <c r="F8598" s="94"/>
      <c r="H8598" s="113"/>
      <c r="I8598" s="113"/>
      <c r="K8598" s="15"/>
      <c r="L8598" s="15"/>
      <c r="M8598" s="15">
        <f t="shared" si="402"/>
        <v>1</v>
      </c>
      <c r="N8598" s="15" t="str">
        <f t="shared" si="403"/>
        <v>-</v>
      </c>
      <c r="O8598" s="150">
        <f t="shared" si="404"/>
        <v>0</v>
      </c>
      <c r="P8598" s="15" t="str">
        <f>IF(COUNTIF('Personálie dobrovolníků '!U:X,N8598)&gt;0,"ANO","")</f>
        <v/>
      </c>
      <c r="Q8598" s="15"/>
    </row>
    <row r="8599" spans="2:17" s="25" customFormat="1" x14ac:dyDescent="0.3">
      <c r="B8599" s="15" t="str">
        <f>IF(A8599="","",VLOOKUP(A8599,Tabulka3[[Číslo smlouvy   u pravidelné činnosti]:[Příjmení]],3,0))</f>
        <v/>
      </c>
      <c r="C8599" s="15" t="str">
        <f>IF(A8599="","",VLOOKUP(A8599,Tabulka3[[Číslo smlouvy   u pravidelné činnosti]:[Příjmení]],4,0))</f>
        <v/>
      </c>
      <c r="F8599" s="94"/>
      <c r="H8599" s="113"/>
      <c r="I8599" s="113"/>
      <c r="K8599" s="15"/>
      <c r="L8599" s="15"/>
      <c r="M8599" s="15">
        <f t="shared" si="402"/>
        <v>1</v>
      </c>
      <c r="N8599" s="15" t="str">
        <f t="shared" si="403"/>
        <v>-</v>
      </c>
      <c r="O8599" s="150">
        <f t="shared" si="404"/>
        <v>0</v>
      </c>
      <c r="P8599" s="15" t="str">
        <f>IF(COUNTIF('Personálie dobrovolníků '!U:X,N8599)&gt;0,"ANO","")</f>
        <v/>
      </c>
      <c r="Q8599" s="15"/>
    </row>
    <row r="8600" spans="2:17" s="25" customFormat="1" x14ac:dyDescent="0.3">
      <c r="B8600" s="15" t="str">
        <f>IF(A8600="","",VLOOKUP(A8600,Tabulka3[[Číslo smlouvy   u pravidelné činnosti]:[Příjmení]],3,0))</f>
        <v/>
      </c>
      <c r="C8600" s="15" t="str">
        <f>IF(A8600="","",VLOOKUP(A8600,Tabulka3[[Číslo smlouvy   u pravidelné činnosti]:[Příjmení]],4,0))</f>
        <v/>
      </c>
      <c r="F8600" s="94"/>
      <c r="H8600" s="113"/>
      <c r="I8600" s="113"/>
      <c r="K8600" s="15"/>
      <c r="L8600" s="15"/>
      <c r="M8600" s="15">
        <f t="shared" si="402"/>
        <v>1</v>
      </c>
      <c r="N8600" s="15" t="str">
        <f t="shared" si="403"/>
        <v>-</v>
      </c>
      <c r="O8600" s="150">
        <f t="shared" si="404"/>
        <v>0</v>
      </c>
      <c r="P8600" s="15" t="str">
        <f>IF(COUNTIF('Personálie dobrovolníků '!U:X,N8600)&gt;0,"ANO","")</f>
        <v/>
      </c>
      <c r="Q8600" s="15"/>
    </row>
    <row r="8601" spans="2:17" s="25" customFormat="1" x14ac:dyDescent="0.3">
      <c r="B8601" s="15" t="str">
        <f>IF(A8601="","",VLOOKUP(A8601,Tabulka3[[Číslo smlouvy   u pravidelné činnosti]:[Příjmení]],3,0))</f>
        <v/>
      </c>
      <c r="C8601" s="15" t="str">
        <f>IF(A8601="","",VLOOKUP(A8601,Tabulka3[[Číslo smlouvy   u pravidelné činnosti]:[Příjmení]],4,0))</f>
        <v/>
      </c>
      <c r="F8601" s="94"/>
      <c r="H8601" s="113"/>
      <c r="I8601" s="113"/>
      <c r="K8601" s="15"/>
      <c r="L8601" s="15"/>
      <c r="M8601" s="15">
        <f t="shared" si="402"/>
        <v>1</v>
      </c>
      <c r="N8601" s="15" t="str">
        <f t="shared" si="403"/>
        <v>-</v>
      </c>
      <c r="O8601" s="150">
        <f t="shared" si="404"/>
        <v>0</v>
      </c>
      <c r="P8601" s="15" t="str">
        <f>IF(COUNTIF('Personálie dobrovolníků '!U:X,N8601)&gt;0,"ANO","")</f>
        <v/>
      </c>
      <c r="Q8601" s="15"/>
    </row>
    <row r="8602" spans="2:17" s="25" customFormat="1" x14ac:dyDescent="0.3">
      <c r="B8602" s="15" t="str">
        <f>IF(A8602="","",VLOOKUP(A8602,Tabulka3[[Číslo smlouvy   u pravidelné činnosti]:[Příjmení]],3,0))</f>
        <v/>
      </c>
      <c r="C8602" s="15" t="str">
        <f>IF(A8602="","",VLOOKUP(A8602,Tabulka3[[Číslo smlouvy   u pravidelné činnosti]:[Příjmení]],4,0))</f>
        <v/>
      </c>
      <c r="F8602" s="94"/>
      <c r="H8602" s="113"/>
      <c r="I8602" s="113"/>
      <c r="K8602" s="15"/>
      <c r="L8602" s="15"/>
      <c r="M8602" s="15">
        <f t="shared" si="402"/>
        <v>1</v>
      </c>
      <c r="N8602" s="15" t="str">
        <f t="shared" si="403"/>
        <v>-</v>
      </c>
      <c r="O8602" s="150">
        <f t="shared" si="404"/>
        <v>0</v>
      </c>
      <c r="P8602" s="15" t="str">
        <f>IF(COUNTIF('Personálie dobrovolníků '!U:X,N8602)&gt;0,"ANO","")</f>
        <v/>
      </c>
      <c r="Q8602" s="15"/>
    </row>
    <row r="8603" spans="2:17" s="25" customFormat="1" x14ac:dyDescent="0.3">
      <c r="B8603" s="15" t="str">
        <f>IF(A8603="","",VLOOKUP(A8603,Tabulka3[[Číslo smlouvy   u pravidelné činnosti]:[Příjmení]],3,0))</f>
        <v/>
      </c>
      <c r="C8603" s="15" t="str">
        <f>IF(A8603="","",VLOOKUP(A8603,Tabulka3[[Číslo smlouvy   u pravidelné činnosti]:[Příjmení]],4,0))</f>
        <v/>
      </c>
      <c r="F8603" s="94"/>
      <c r="H8603" s="113"/>
      <c r="I8603" s="113"/>
      <c r="K8603" s="15"/>
      <c r="L8603" s="15"/>
      <c r="M8603" s="15">
        <f t="shared" si="402"/>
        <v>1</v>
      </c>
      <c r="N8603" s="15" t="str">
        <f t="shared" si="403"/>
        <v>-</v>
      </c>
      <c r="O8603" s="150">
        <f t="shared" si="404"/>
        <v>0</v>
      </c>
      <c r="P8603" s="15" t="str">
        <f>IF(COUNTIF('Personálie dobrovolníků '!U:X,N8603)&gt;0,"ANO","")</f>
        <v/>
      </c>
      <c r="Q8603" s="15"/>
    </row>
    <row r="8604" spans="2:17" s="25" customFormat="1" x14ac:dyDescent="0.3">
      <c r="B8604" s="15" t="str">
        <f>IF(A8604="","",VLOOKUP(A8604,Tabulka3[[Číslo smlouvy   u pravidelné činnosti]:[Příjmení]],3,0))</f>
        <v/>
      </c>
      <c r="C8604" s="15" t="str">
        <f>IF(A8604="","",VLOOKUP(A8604,Tabulka3[[Číslo smlouvy   u pravidelné činnosti]:[Příjmení]],4,0))</f>
        <v/>
      </c>
      <c r="F8604" s="94"/>
      <c r="H8604" s="113"/>
      <c r="I8604" s="113"/>
      <c r="K8604" s="15"/>
      <c r="L8604" s="15"/>
      <c r="M8604" s="15">
        <f t="shared" si="402"/>
        <v>1</v>
      </c>
      <c r="N8604" s="15" t="str">
        <f t="shared" si="403"/>
        <v>-</v>
      </c>
      <c r="O8604" s="150">
        <f t="shared" si="404"/>
        <v>0</v>
      </c>
      <c r="P8604" s="15" t="str">
        <f>IF(COUNTIF('Personálie dobrovolníků '!U:X,N8604)&gt;0,"ANO","")</f>
        <v/>
      </c>
      <c r="Q8604" s="15"/>
    </row>
    <row r="8605" spans="2:17" s="25" customFormat="1" x14ac:dyDescent="0.3">
      <c r="B8605" s="15" t="str">
        <f>IF(A8605="","",VLOOKUP(A8605,Tabulka3[[Číslo smlouvy   u pravidelné činnosti]:[Příjmení]],3,0))</f>
        <v/>
      </c>
      <c r="C8605" s="15" t="str">
        <f>IF(A8605="","",VLOOKUP(A8605,Tabulka3[[Číslo smlouvy   u pravidelné činnosti]:[Příjmení]],4,0))</f>
        <v/>
      </c>
      <c r="F8605" s="94"/>
      <c r="H8605" s="113"/>
      <c r="I8605" s="113"/>
      <c r="K8605" s="15"/>
      <c r="L8605" s="15"/>
      <c r="M8605" s="15">
        <f t="shared" si="402"/>
        <v>1</v>
      </c>
      <c r="N8605" s="15" t="str">
        <f t="shared" si="403"/>
        <v>-</v>
      </c>
      <c r="O8605" s="150">
        <f t="shared" si="404"/>
        <v>0</v>
      </c>
      <c r="P8605" s="15" t="str">
        <f>IF(COUNTIF('Personálie dobrovolníků '!U:X,N8605)&gt;0,"ANO","")</f>
        <v/>
      </c>
      <c r="Q8605" s="15"/>
    </row>
    <row r="8606" spans="2:17" s="25" customFormat="1" x14ac:dyDescent="0.3">
      <c r="B8606" s="15" t="str">
        <f>IF(A8606="","",VLOOKUP(A8606,Tabulka3[[Číslo smlouvy   u pravidelné činnosti]:[Příjmení]],3,0))</f>
        <v/>
      </c>
      <c r="C8606" s="15" t="str">
        <f>IF(A8606="","",VLOOKUP(A8606,Tabulka3[[Číslo smlouvy   u pravidelné činnosti]:[Příjmení]],4,0))</f>
        <v/>
      </c>
      <c r="F8606" s="94"/>
      <c r="H8606" s="113"/>
      <c r="I8606" s="113"/>
      <c r="K8606" s="15"/>
      <c r="L8606" s="15"/>
      <c r="M8606" s="15">
        <f t="shared" si="402"/>
        <v>1</v>
      </c>
      <c r="N8606" s="15" t="str">
        <f t="shared" si="403"/>
        <v>-</v>
      </c>
      <c r="O8606" s="150">
        <f t="shared" si="404"/>
        <v>0</v>
      </c>
      <c r="P8606" s="15" t="str">
        <f>IF(COUNTIF('Personálie dobrovolníků '!U:X,N8606)&gt;0,"ANO","")</f>
        <v/>
      </c>
      <c r="Q8606" s="15"/>
    </row>
    <row r="8607" spans="2:17" s="25" customFormat="1" x14ac:dyDescent="0.3">
      <c r="B8607" s="15" t="str">
        <f>IF(A8607="","",VLOOKUP(A8607,Tabulka3[[Číslo smlouvy   u pravidelné činnosti]:[Příjmení]],3,0))</f>
        <v/>
      </c>
      <c r="C8607" s="15" t="str">
        <f>IF(A8607="","",VLOOKUP(A8607,Tabulka3[[Číslo smlouvy   u pravidelné činnosti]:[Příjmení]],4,0))</f>
        <v/>
      </c>
      <c r="F8607" s="94"/>
      <c r="H8607" s="113"/>
      <c r="I8607" s="113"/>
      <c r="K8607" s="15"/>
      <c r="L8607" s="15"/>
      <c r="M8607" s="15">
        <f t="shared" si="402"/>
        <v>1</v>
      </c>
      <c r="N8607" s="15" t="str">
        <f t="shared" si="403"/>
        <v>-</v>
      </c>
      <c r="O8607" s="150">
        <f t="shared" si="404"/>
        <v>0</v>
      </c>
      <c r="P8607" s="15" t="str">
        <f>IF(COUNTIF('Personálie dobrovolníků '!U:X,N8607)&gt;0,"ANO","")</f>
        <v/>
      </c>
      <c r="Q8607" s="15"/>
    </row>
    <row r="8608" spans="2:17" s="25" customFormat="1" x14ac:dyDescent="0.3">
      <c r="B8608" s="15" t="str">
        <f>IF(A8608="","",VLOOKUP(A8608,Tabulka3[[Číslo smlouvy   u pravidelné činnosti]:[Příjmení]],3,0))</f>
        <v/>
      </c>
      <c r="C8608" s="15" t="str">
        <f>IF(A8608="","",VLOOKUP(A8608,Tabulka3[[Číslo smlouvy   u pravidelné činnosti]:[Příjmení]],4,0))</f>
        <v/>
      </c>
      <c r="F8608" s="94"/>
      <c r="H8608" s="113"/>
      <c r="I8608" s="113"/>
      <c r="K8608" s="15"/>
      <c r="L8608" s="15"/>
      <c r="M8608" s="15">
        <f t="shared" si="402"/>
        <v>1</v>
      </c>
      <c r="N8608" s="15" t="str">
        <f t="shared" si="403"/>
        <v>-</v>
      </c>
      <c r="O8608" s="150">
        <f t="shared" si="404"/>
        <v>0</v>
      </c>
      <c r="P8608" s="15" t="str">
        <f>IF(COUNTIF('Personálie dobrovolníků '!U:X,N8608)&gt;0,"ANO","")</f>
        <v/>
      </c>
      <c r="Q8608" s="15"/>
    </row>
    <row r="8609" spans="2:17" s="25" customFormat="1" x14ac:dyDescent="0.3">
      <c r="B8609" s="15" t="str">
        <f>IF(A8609="","",VLOOKUP(A8609,Tabulka3[[Číslo smlouvy   u pravidelné činnosti]:[Příjmení]],3,0))</f>
        <v/>
      </c>
      <c r="C8609" s="15" t="str">
        <f>IF(A8609="","",VLOOKUP(A8609,Tabulka3[[Číslo smlouvy   u pravidelné činnosti]:[Příjmení]],4,0))</f>
        <v/>
      </c>
      <c r="F8609" s="94"/>
      <c r="H8609" s="113"/>
      <c r="I8609" s="113"/>
      <c r="K8609" s="15"/>
      <c r="L8609" s="15"/>
      <c r="M8609" s="15">
        <f t="shared" si="402"/>
        <v>1</v>
      </c>
      <c r="N8609" s="15" t="str">
        <f t="shared" si="403"/>
        <v>-</v>
      </c>
      <c r="O8609" s="150">
        <f t="shared" si="404"/>
        <v>0</v>
      </c>
      <c r="P8609" s="15" t="str">
        <f>IF(COUNTIF('Personálie dobrovolníků '!U:X,N8609)&gt;0,"ANO","")</f>
        <v/>
      </c>
      <c r="Q8609" s="15"/>
    </row>
    <row r="8610" spans="2:17" s="25" customFormat="1" x14ac:dyDescent="0.3">
      <c r="B8610" s="15" t="str">
        <f>IF(A8610="","",VLOOKUP(A8610,Tabulka3[[Číslo smlouvy   u pravidelné činnosti]:[Příjmení]],3,0))</f>
        <v/>
      </c>
      <c r="C8610" s="15" t="str">
        <f>IF(A8610="","",VLOOKUP(A8610,Tabulka3[[Číslo smlouvy   u pravidelné činnosti]:[Příjmení]],4,0))</f>
        <v/>
      </c>
      <c r="F8610" s="94"/>
      <c r="H8610" s="113"/>
      <c r="I8610" s="113"/>
      <c r="K8610" s="15"/>
      <c r="L8610" s="15"/>
      <c r="M8610" s="15">
        <f t="shared" si="402"/>
        <v>1</v>
      </c>
      <c r="N8610" s="15" t="str">
        <f t="shared" si="403"/>
        <v>-</v>
      </c>
      <c r="O8610" s="150">
        <f t="shared" si="404"/>
        <v>0</v>
      </c>
      <c r="P8610" s="15" t="str">
        <f>IF(COUNTIF('Personálie dobrovolníků '!U:X,N8610)&gt;0,"ANO","")</f>
        <v/>
      </c>
      <c r="Q8610" s="15"/>
    </row>
    <row r="8611" spans="2:17" s="25" customFormat="1" x14ac:dyDescent="0.3">
      <c r="B8611" s="15" t="str">
        <f>IF(A8611="","",VLOOKUP(A8611,Tabulka3[[Číslo smlouvy   u pravidelné činnosti]:[Příjmení]],3,0))</f>
        <v/>
      </c>
      <c r="C8611" s="15" t="str">
        <f>IF(A8611="","",VLOOKUP(A8611,Tabulka3[[Číslo smlouvy   u pravidelné činnosti]:[Příjmení]],4,0))</f>
        <v/>
      </c>
      <c r="F8611" s="94"/>
      <c r="H8611" s="113"/>
      <c r="I8611" s="113"/>
      <c r="K8611" s="15"/>
      <c r="L8611" s="15"/>
      <c r="M8611" s="15">
        <f t="shared" si="402"/>
        <v>1</v>
      </c>
      <c r="N8611" s="15" t="str">
        <f t="shared" si="403"/>
        <v>-</v>
      </c>
      <c r="O8611" s="150">
        <f t="shared" si="404"/>
        <v>0</v>
      </c>
      <c r="P8611" s="15" t="str">
        <f>IF(COUNTIF('Personálie dobrovolníků '!U:X,N8611)&gt;0,"ANO","")</f>
        <v/>
      </c>
      <c r="Q8611" s="15"/>
    </row>
    <row r="8612" spans="2:17" s="25" customFormat="1" x14ac:dyDescent="0.3">
      <c r="B8612" s="15" t="str">
        <f>IF(A8612="","",VLOOKUP(A8612,Tabulka3[[Číslo smlouvy   u pravidelné činnosti]:[Příjmení]],3,0))</f>
        <v/>
      </c>
      <c r="C8612" s="15" t="str">
        <f>IF(A8612="","",VLOOKUP(A8612,Tabulka3[[Číslo smlouvy   u pravidelné činnosti]:[Příjmení]],4,0))</f>
        <v/>
      </c>
      <c r="F8612" s="94"/>
      <c r="H8612" s="113"/>
      <c r="I8612" s="113"/>
      <c r="K8612" s="15"/>
      <c r="L8612" s="15"/>
      <c r="M8612" s="15">
        <f t="shared" si="402"/>
        <v>1</v>
      </c>
      <c r="N8612" s="15" t="str">
        <f t="shared" si="403"/>
        <v>-</v>
      </c>
      <c r="O8612" s="150">
        <f t="shared" si="404"/>
        <v>0</v>
      </c>
      <c r="P8612" s="15" t="str">
        <f>IF(COUNTIF('Personálie dobrovolníků '!U:X,N8612)&gt;0,"ANO","")</f>
        <v/>
      </c>
      <c r="Q8612" s="15"/>
    </row>
    <row r="8613" spans="2:17" s="25" customFormat="1" x14ac:dyDescent="0.3">
      <c r="B8613" s="15" t="str">
        <f>IF(A8613="","",VLOOKUP(A8613,Tabulka3[[Číslo smlouvy   u pravidelné činnosti]:[Příjmení]],3,0))</f>
        <v/>
      </c>
      <c r="C8613" s="15" t="str">
        <f>IF(A8613="","",VLOOKUP(A8613,Tabulka3[[Číslo smlouvy   u pravidelné činnosti]:[Příjmení]],4,0))</f>
        <v/>
      </c>
      <c r="F8613" s="94"/>
      <c r="H8613" s="113"/>
      <c r="I8613" s="113"/>
      <c r="K8613" s="15"/>
      <c r="L8613" s="15"/>
      <c r="M8613" s="15">
        <f t="shared" si="402"/>
        <v>1</v>
      </c>
      <c r="N8613" s="15" t="str">
        <f t="shared" si="403"/>
        <v>-</v>
      </c>
      <c r="O8613" s="150">
        <f t="shared" si="404"/>
        <v>0</v>
      </c>
      <c r="P8613" s="15" t="str">
        <f>IF(COUNTIF('Personálie dobrovolníků '!U:X,N8613)&gt;0,"ANO","")</f>
        <v/>
      </c>
      <c r="Q8613" s="15"/>
    </row>
    <row r="8614" spans="2:17" s="25" customFormat="1" x14ac:dyDescent="0.3">
      <c r="B8614" s="15" t="str">
        <f>IF(A8614="","",VLOOKUP(A8614,Tabulka3[[Číslo smlouvy   u pravidelné činnosti]:[Příjmení]],3,0))</f>
        <v/>
      </c>
      <c r="C8614" s="15" t="str">
        <f>IF(A8614="","",VLOOKUP(A8614,Tabulka3[[Číslo smlouvy   u pravidelné činnosti]:[Příjmení]],4,0))</f>
        <v/>
      </c>
      <c r="F8614" s="94"/>
      <c r="H8614" s="113"/>
      <c r="I8614" s="113"/>
      <c r="K8614" s="15"/>
      <c r="L8614" s="15"/>
      <c r="M8614" s="15">
        <f t="shared" si="402"/>
        <v>1</v>
      </c>
      <c r="N8614" s="15" t="str">
        <f t="shared" si="403"/>
        <v>-</v>
      </c>
      <c r="O8614" s="150">
        <f t="shared" si="404"/>
        <v>0</v>
      </c>
      <c r="P8614" s="15" t="str">
        <f>IF(COUNTIF('Personálie dobrovolníků '!U:X,N8614)&gt;0,"ANO","")</f>
        <v/>
      </c>
      <c r="Q8614" s="15"/>
    </row>
    <row r="8615" spans="2:17" s="25" customFormat="1" x14ac:dyDescent="0.3">
      <c r="B8615" s="15" t="str">
        <f>IF(A8615="","",VLOOKUP(A8615,Tabulka3[[Číslo smlouvy   u pravidelné činnosti]:[Příjmení]],3,0))</f>
        <v/>
      </c>
      <c r="C8615" s="15" t="str">
        <f>IF(A8615="","",VLOOKUP(A8615,Tabulka3[[Číslo smlouvy   u pravidelné činnosti]:[Příjmení]],4,0))</f>
        <v/>
      </c>
      <c r="F8615" s="94"/>
      <c r="H8615" s="113"/>
      <c r="I8615" s="113"/>
      <c r="K8615" s="15"/>
      <c r="L8615" s="15"/>
      <c r="M8615" s="15">
        <f t="shared" si="402"/>
        <v>1</v>
      </c>
      <c r="N8615" s="15" t="str">
        <f t="shared" si="403"/>
        <v>-</v>
      </c>
      <c r="O8615" s="150">
        <f t="shared" si="404"/>
        <v>0</v>
      </c>
      <c r="P8615" s="15" t="str">
        <f>IF(COUNTIF('Personálie dobrovolníků '!U:X,N8615)&gt;0,"ANO","")</f>
        <v/>
      </c>
      <c r="Q8615" s="15"/>
    </row>
    <row r="8616" spans="2:17" s="25" customFormat="1" x14ac:dyDescent="0.3">
      <c r="B8616" s="15" t="str">
        <f>IF(A8616="","",VLOOKUP(A8616,Tabulka3[[Číslo smlouvy   u pravidelné činnosti]:[Příjmení]],3,0))</f>
        <v/>
      </c>
      <c r="C8616" s="15" t="str">
        <f>IF(A8616="","",VLOOKUP(A8616,Tabulka3[[Číslo smlouvy   u pravidelné činnosti]:[Příjmení]],4,0))</f>
        <v/>
      </c>
      <c r="F8616" s="94"/>
      <c r="H8616" s="113"/>
      <c r="I8616" s="113"/>
      <c r="K8616" s="15"/>
      <c r="L8616" s="15"/>
      <c r="M8616" s="15">
        <f t="shared" si="402"/>
        <v>1</v>
      </c>
      <c r="N8616" s="15" t="str">
        <f t="shared" si="403"/>
        <v>-</v>
      </c>
      <c r="O8616" s="150">
        <f t="shared" si="404"/>
        <v>0</v>
      </c>
      <c r="P8616" s="15" t="str">
        <f>IF(COUNTIF('Personálie dobrovolníků '!U:X,N8616)&gt;0,"ANO","")</f>
        <v/>
      </c>
      <c r="Q8616" s="15"/>
    </row>
    <row r="8617" spans="2:17" s="25" customFormat="1" x14ac:dyDescent="0.3">
      <c r="B8617" s="15" t="str">
        <f>IF(A8617="","",VLOOKUP(A8617,Tabulka3[[Číslo smlouvy   u pravidelné činnosti]:[Příjmení]],3,0))</f>
        <v/>
      </c>
      <c r="C8617" s="15" t="str">
        <f>IF(A8617="","",VLOOKUP(A8617,Tabulka3[[Číslo smlouvy   u pravidelné činnosti]:[Příjmení]],4,0))</f>
        <v/>
      </c>
      <c r="F8617" s="94"/>
      <c r="H8617" s="113"/>
      <c r="I8617" s="113"/>
      <c r="K8617" s="15"/>
      <c r="L8617" s="15"/>
      <c r="M8617" s="15">
        <f t="shared" si="402"/>
        <v>1</v>
      </c>
      <c r="N8617" s="15" t="str">
        <f t="shared" si="403"/>
        <v>-</v>
      </c>
      <c r="O8617" s="150">
        <f t="shared" si="404"/>
        <v>0</v>
      </c>
      <c r="P8617" s="15" t="str">
        <f>IF(COUNTIF('Personálie dobrovolníků '!U:X,N8617)&gt;0,"ANO","")</f>
        <v/>
      </c>
      <c r="Q8617" s="15"/>
    </row>
    <row r="8618" spans="2:17" s="25" customFormat="1" x14ac:dyDescent="0.3">
      <c r="B8618" s="15" t="str">
        <f>IF(A8618="","",VLOOKUP(A8618,Tabulka3[[Číslo smlouvy   u pravidelné činnosti]:[Příjmení]],3,0))</f>
        <v/>
      </c>
      <c r="C8618" s="15" t="str">
        <f>IF(A8618="","",VLOOKUP(A8618,Tabulka3[[Číslo smlouvy   u pravidelné činnosti]:[Příjmení]],4,0))</f>
        <v/>
      </c>
      <c r="F8618" s="94"/>
      <c r="H8618" s="113"/>
      <c r="I8618" s="113"/>
      <c r="K8618" s="15"/>
      <c r="L8618" s="15"/>
      <c r="M8618" s="15">
        <f t="shared" si="402"/>
        <v>1</v>
      </c>
      <c r="N8618" s="15" t="str">
        <f t="shared" si="403"/>
        <v>-</v>
      </c>
      <c r="O8618" s="150">
        <f t="shared" si="404"/>
        <v>0</v>
      </c>
      <c r="P8618" s="15" t="str">
        <f>IF(COUNTIF('Personálie dobrovolníků '!U:X,N8618)&gt;0,"ANO","")</f>
        <v/>
      </c>
      <c r="Q8618" s="15"/>
    </row>
    <row r="8619" spans="2:17" s="25" customFormat="1" x14ac:dyDescent="0.3">
      <c r="B8619" s="15" t="str">
        <f>IF(A8619="","",VLOOKUP(A8619,Tabulka3[[Číslo smlouvy   u pravidelné činnosti]:[Příjmení]],3,0))</f>
        <v/>
      </c>
      <c r="C8619" s="15" t="str">
        <f>IF(A8619="","",VLOOKUP(A8619,Tabulka3[[Číslo smlouvy   u pravidelné činnosti]:[Příjmení]],4,0))</f>
        <v/>
      </c>
      <c r="F8619" s="94"/>
      <c r="H8619" s="113"/>
      <c r="I8619" s="113"/>
      <c r="K8619" s="15"/>
      <c r="L8619" s="15"/>
      <c r="M8619" s="15">
        <f t="shared" si="402"/>
        <v>1</v>
      </c>
      <c r="N8619" s="15" t="str">
        <f t="shared" si="403"/>
        <v>-</v>
      </c>
      <c r="O8619" s="150">
        <f t="shared" si="404"/>
        <v>0</v>
      </c>
      <c r="P8619" s="15" t="str">
        <f>IF(COUNTIF('Personálie dobrovolníků '!U:X,N8619)&gt;0,"ANO","")</f>
        <v/>
      </c>
      <c r="Q8619" s="15"/>
    </row>
    <row r="8620" spans="2:17" s="25" customFormat="1" x14ac:dyDescent="0.3">
      <c r="B8620" s="15" t="str">
        <f>IF(A8620="","",VLOOKUP(A8620,Tabulka3[[Číslo smlouvy   u pravidelné činnosti]:[Příjmení]],3,0))</f>
        <v/>
      </c>
      <c r="C8620" s="15" t="str">
        <f>IF(A8620="","",VLOOKUP(A8620,Tabulka3[[Číslo smlouvy   u pravidelné činnosti]:[Příjmení]],4,0))</f>
        <v/>
      </c>
      <c r="F8620" s="94"/>
      <c r="H8620" s="113"/>
      <c r="I8620" s="113"/>
      <c r="K8620" s="15"/>
      <c r="L8620" s="15"/>
      <c r="M8620" s="15">
        <f t="shared" si="402"/>
        <v>1</v>
      </c>
      <c r="N8620" s="15" t="str">
        <f t="shared" si="403"/>
        <v>-</v>
      </c>
      <c r="O8620" s="150">
        <f t="shared" si="404"/>
        <v>0</v>
      </c>
      <c r="P8620" s="15" t="str">
        <f>IF(COUNTIF('Personálie dobrovolníků '!U:X,N8620)&gt;0,"ANO","")</f>
        <v/>
      </c>
      <c r="Q8620" s="15"/>
    </row>
    <row r="8621" spans="2:17" s="25" customFormat="1" x14ac:dyDescent="0.3">
      <c r="B8621" s="15" t="str">
        <f>IF(A8621="","",VLOOKUP(A8621,Tabulka3[[Číslo smlouvy   u pravidelné činnosti]:[Příjmení]],3,0))</f>
        <v/>
      </c>
      <c r="C8621" s="15" t="str">
        <f>IF(A8621="","",VLOOKUP(A8621,Tabulka3[[Číslo smlouvy   u pravidelné činnosti]:[Příjmení]],4,0))</f>
        <v/>
      </c>
      <c r="F8621" s="94"/>
      <c r="H8621" s="113"/>
      <c r="I8621" s="113"/>
      <c r="K8621" s="15"/>
      <c r="L8621" s="15"/>
      <c r="M8621" s="15">
        <f t="shared" si="402"/>
        <v>1</v>
      </c>
      <c r="N8621" s="15" t="str">
        <f t="shared" si="403"/>
        <v>-</v>
      </c>
      <c r="O8621" s="150">
        <f t="shared" si="404"/>
        <v>0</v>
      </c>
      <c r="P8621" s="15" t="str">
        <f>IF(COUNTIF('Personálie dobrovolníků '!U:X,N8621)&gt;0,"ANO","")</f>
        <v/>
      </c>
      <c r="Q8621" s="15"/>
    </row>
    <row r="8622" spans="2:17" s="25" customFormat="1" x14ac:dyDescent="0.3">
      <c r="B8622" s="15" t="str">
        <f>IF(A8622="","",VLOOKUP(A8622,Tabulka3[[Číslo smlouvy   u pravidelné činnosti]:[Příjmení]],3,0))</f>
        <v/>
      </c>
      <c r="C8622" s="15" t="str">
        <f>IF(A8622="","",VLOOKUP(A8622,Tabulka3[[Číslo smlouvy   u pravidelné činnosti]:[Příjmení]],4,0))</f>
        <v/>
      </c>
      <c r="F8622" s="94"/>
      <c r="H8622" s="113"/>
      <c r="I8622" s="113"/>
      <c r="K8622" s="15"/>
      <c r="L8622" s="15"/>
      <c r="M8622" s="15">
        <f t="shared" si="402"/>
        <v>1</v>
      </c>
      <c r="N8622" s="15" t="str">
        <f t="shared" si="403"/>
        <v>-</v>
      </c>
      <c r="O8622" s="150">
        <f t="shared" si="404"/>
        <v>0</v>
      </c>
      <c r="P8622" s="15" t="str">
        <f>IF(COUNTIF('Personálie dobrovolníků '!U:X,N8622)&gt;0,"ANO","")</f>
        <v/>
      </c>
      <c r="Q8622" s="15"/>
    </row>
    <row r="8623" spans="2:17" s="25" customFormat="1" x14ac:dyDescent="0.3">
      <c r="B8623" s="15" t="str">
        <f>IF(A8623="","",VLOOKUP(A8623,Tabulka3[[Číslo smlouvy   u pravidelné činnosti]:[Příjmení]],3,0))</f>
        <v/>
      </c>
      <c r="C8623" s="15" t="str">
        <f>IF(A8623="","",VLOOKUP(A8623,Tabulka3[[Číslo smlouvy   u pravidelné činnosti]:[Příjmení]],4,0))</f>
        <v/>
      </c>
      <c r="F8623" s="94"/>
      <c r="H8623" s="113"/>
      <c r="I8623" s="113"/>
      <c r="K8623" s="15"/>
      <c r="L8623" s="15"/>
      <c r="M8623" s="15">
        <f t="shared" si="402"/>
        <v>1</v>
      </c>
      <c r="N8623" s="15" t="str">
        <f t="shared" si="403"/>
        <v>-</v>
      </c>
      <c r="O8623" s="150">
        <f t="shared" si="404"/>
        <v>0</v>
      </c>
      <c r="P8623" s="15" t="str">
        <f>IF(COUNTIF('Personálie dobrovolníků '!U:X,N8623)&gt;0,"ANO","")</f>
        <v/>
      </c>
      <c r="Q8623" s="15"/>
    </row>
    <row r="8624" spans="2:17" s="25" customFormat="1" x14ac:dyDescent="0.3">
      <c r="B8624" s="15" t="str">
        <f>IF(A8624="","",VLOOKUP(A8624,Tabulka3[[Číslo smlouvy   u pravidelné činnosti]:[Příjmení]],3,0))</f>
        <v/>
      </c>
      <c r="C8624" s="15" t="str">
        <f>IF(A8624="","",VLOOKUP(A8624,Tabulka3[[Číslo smlouvy   u pravidelné činnosti]:[Příjmení]],4,0))</f>
        <v/>
      </c>
      <c r="F8624" s="94"/>
      <c r="H8624" s="113"/>
      <c r="I8624" s="113"/>
      <c r="K8624" s="15"/>
      <c r="L8624" s="15"/>
      <c r="M8624" s="15">
        <f t="shared" si="402"/>
        <v>1</v>
      </c>
      <c r="N8624" s="15" t="str">
        <f t="shared" si="403"/>
        <v>-</v>
      </c>
      <c r="O8624" s="150">
        <f t="shared" si="404"/>
        <v>0</v>
      </c>
      <c r="P8624" s="15" t="str">
        <f>IF(COUNTIF('Personálie dobrovolníků '!U:X,N8624)&gt;0,"ANO","")</f>
        <v/>
      </c>
      <c r="Q8624" s="15"/>
    </row>
    <row r="8625" spans="2:17" s="25" customFormat="1" x14ac:dyDescent="0.3">
      <c r="B8625" s="15" t="str">
        <f>IF(A8625="","",VLOOKUP(A8625,Tabulka3[[Číslo smlouvy   u pravidelné činnosti]:[Příjmení]],3,0))</f>
        <v/>
      </c>
      <c r="C8625" s="15" t="str">
        <f>IF(A8625="","",VLOOKUP(A8625,Tabulka3[[Číslo smlouvy   u pravidelné činnosti]:[Příjmení]],4,0))</f>
        <v/>
      </c>
      <c r="F8625" s="94"/>
      <c r="H8625" s="113"/>
      <c r="I8625" s="113"/>
      <c r="K8625" s="15"/>
      <c r="L8625" s="15"/>
      <c r="M8625" s="15">
        <f t="shared" si="402"/>
        <v>1</v>
      </c>
      <c r="N8625" s="15" t="str">
        <f t="shared" si="403"/>
        <v>-</v>
      </c>
      <c r="O8625" s="150">
        <f t="shared" si="404"/>
        <v>0</v>
      </c>
      <c r="P8625" s="15" t="str">
        <f>IF(COUNTIF('Personálie dobrovolníků '!U:X,N8625)&gt;0,"ANO","")</f>
        <v/>
      </c>
      <c r="Q8625" s="15"/>
    </row>
    <row r="8626" spans="2:17" s="25" customFormat="1" x14ac:dyDescent="0.3">
      <c r="B8626" s="15" t="str">
        <f>IF(A8626="","",VLOOKUP(A8626,Tabulka3[[Číslo smlouvy   u pravidelné činnosti]:[Příjmení]],3,0))</f>
        <v/>
      </c>
      <c r="C8626" s="15" t="str">
        <f>IF(A8626="","",VLOOKUP(A8626,Tabulka3[[Číslo smlouvy   u pravidelné činnosti]:[Příjmení]],4,0))</f>
        <v/>
      </c>
      <c r="F8626" s="94"/>
      <c r="H8626" s="113"/>
      <c r="I8626" s="113"/>
      <c r="K8626" s="15"/>
      <c r="L8626" s="15"/>
      <c r="M8626" s="15">
        <f t="shared" si="402"/>
        <v>1</v>
      </c>
      <c r="N8626" s="15" t="str">
        <f t="shared" si="403"/>
        <v>-</v>
      </c>
      <c r="O8626" s="150">
        <f t="shared" si="404"/>
        <v>0</v>
      </c>
      <c r="P8626" s="15" t="str">
        <f>IF(COUNTIF('Personálie dobrovolníků '!U:X,N8626)&gt;0,"ANO","")</f>
        <v/>
      </c>
      <c r="Q8626" s="15"/>
    </row>
    <row r="8627" spans="2:17" s="25" customFormat="1" x14ac:dyDescent="0.3">
      <c r="B8627" s="15" t="str">
        <f>IF(A8627="","",VLOOKUP(A8627,Tabulka3[[Číslo smlouvy   u pravidelné činnosti]:[Příjmení]],3,0))</f>
        <v/>
      </c>
      <c r="C8627" s="15" t="str">
        <f>IF(A8627="","",VLOOKUP(A8627,Tabulka3[[Číslo smlouvy   u pravidelné činnosti]:[Příjmení]],4,0))</f>
        <v/>
      </c>
      <c r="F8627" s="94"/>
      <c r="H8627" s="113"/>
      <c r="I8627" s="113"/>
      <c r="K8627" s="15"/>
      <c r="L8627" s="15"/>
      <c r="M8627" s="15">
        <f t="shared" si="402"/>
        <v>1</v>
      </c>
      <c r="N8627" s="15" t="str">
        <f t="shared" si="403"/>
        <v>-</v>
      </c>
      <c r="O8627" s="150">
        <f t="shared" si="404"/>
        <v>0</v>
      </c>
      <c r="P8627" s="15" t="str">
        <f>IF(COUNTIF('Personálie dobrovolníků '!U:X,N8627)&gt;0,"ANO","")</f>
        <v/>
      </c>
      <c r="Q8627" s="15"/>
    </row>
    <row r="8628" spans="2:17" s="25" customFormat="1" x14ac:dyDescent="0.3">
      <c r="B8628" s="15" t="str">
        <f>IF(A8628="","",VLOOKUP(A8628,Tabulka3[[Číslo smlouvy   u pravidelné činnosti]:[Příjmení]],3,0))</f>
        <v/>
      </c>
      <c r="C8628" s="15" t="str">
        <f>IF(A8628="","",VLOOKUP(A8628,Tabulka3[[Číslo smlouvy   u pravidelné činnosti]:[Příjmení]],4,0))</f>
        <v/>
      </c>
      <c r="F8628" s="94"/>
      <c r="H8628" s="113"/>
      <c r="I8628" s="113"/>
      <c r="K8628" s="15"/>
      <c r="L8628" s="15"/>
      <c r="M8628" s="15">
        <f t="shared" si="402"/>
        <v>1</v>
      </c>
      <c r="N8628" s="15" t="str">
        <f t="shared" si="403"/>
        <v>-</v>
      </c>
      <c r="O8628" s="150">
        <f t="shared" si="404"/>
        <v>0</v>
      </c>
      <c r="P8628" s="15" t="str">
        <f>IF(COUNTIF('Personálie dobrovolníků '!U:X,N8628)&gt;0,"ANO","")</f>
        <v/>
      </c>
      <c r="Q8628" s="15"/>
    </row>
    <row r="8629" spans="2:17" s="25" customFormat="1" x14ac:dyDescent="0.3">
      <c r="B8629" s="15" t="str">
        <f>IF(A8629="","",VLOOKUP(A8629,Tabulka3[[Číslo smlouvy   u pravidelné činnosti]:[Příjmení]],3,0))</f>
        <v/>
      </c>
      <c r="C8629" s="15" t="str">
        <f>IF(A8629="","",VLOOKUP(A8629,Tabulka3[[Číslo smlouvy   u pravidelné činnosti]:[Příjmení]],4,0))</f>
        <v/>
      </c>
      <c r="F8629" s="94"/>
      <c r="H8629" s="113"/>
      <c r="I8629" s="113"/>
      <c r="K8629" s="15"/>
      <c r="L8629" s="15"/>
      <c r="M8629" s="15">
        <f t="shared" si="402"/>
        <v>1</v>
      </c>
      <c r="N8629" s="15" t="str">
        <f t="shared" si="403"/>
        <v>-</v>
      </c>
      <c r="O8629" s="150">
        <f t="shared" si="404"/>
        <v>0</v>
      </c>
      <c r="P8629" s="15" t="str">
        <f>IF(COUNTIF('Personálie dobrovolníků '!U:X,N8629)&gt;0,"ANO","")</f>
        <v/>
      </c>
      <c r="Q8629" s="15"/>
    </row>
    <row r="8630" spans="2:17" s="25" customFormat="1" x14ac:dyDescent="0.3">
      <c r="B8630" s="15" t="str">
        <f>IF(A8630="","",VLOOKUP(A8630,Tabulka3[[Číslo smlouvy   u pravidelné činnosti]:[Příjmení]],3,0))</f>
        <v/>
      </c>
      <c r="C8630" s="15" t="str">
        <f>IF(A8630="","",VLOOKUP(A8630,Tabulka3[[Číslo smlouvy   u pravidelné činnosti]:[Příjmení]],4,0))</f>
        <v/>
      </c>
      <c r="F8630" s="94"/>
      <c r="H8630" s="113"/>
      <c r="I8630" s="113"/>
      <c r="K8630" s="15"/>
      <c r="L8630" s="15"/>
      <c r="M8630" s="15">
        <f t="shared" si="402"/>
        <v>1</v>
      </c>
      <c r="N8630" s="15" t="str">
        <f t="shared" si="403"/>
        <v>-</v>
      </c>
      <c r="O8630" s="150">
        <f t="shared" si="404"/>
        <v>0</v>
      </c>
      <c r="P8630" s="15" t="str">
        <f>IF(COUNTIF('Personálie dobrovolníků '!U:X,N8630)&gt;0,"ANO","")</f>
        <v/>
      </c>
      <c r="Q8630" s="15"/>
    </row>
    <row r="8631" spans="2:17" s="25" customFormat="1" x14ac:dyDescent="0.3">
      <c r="B8631" s="15" t="str">
        <f>IF(A8631="","",VLOOKUP(A8631,Tabulka3[[Číslo smlouvy   u pravidelné činnosti]:[Příjmení]],3,0))</f>
        <v/>
      </c>
      <c r="C8631" s="15" t="str">
        <f>IF(A8631="","",VLOOKUP(A8631,Tabulka3[[Číslo smlouvy   u pravidelné činnosti]:[Příjmení]],4,0))</f>
        <v/>
      </c>
      <c r="F8631" s="94"/>
      <c r="H8631" s="113"/>
      <c r="I8631" s="113"/>
      <c r="K8631" s="15"/>
      <c r="L8631" s="15"/>
      <c r="M8631" s="15">
        <f t="shared" si="402"/>
        <v>1</v>
      </c>
      <c r="N8631" s="15" t="str">
        <f t="shared" si="403"/>
        <v>-</v>
      </c>
      <c r="O8631" s="150">
        <f t="shared" si="404"/>
        <v>0</v>
      </c>
      <c r="P8631" s="15" t="str">
        <f>IF(COUNTIF('Personálie dobrovolníků '!U:X,N8631)&gt;0,"ANO","")</f>
        <v/>
      </c>
      <c r="Q8631" s="15"/>
    </row>
    <row r="8632" spans="2:17" s="25" customFormat="1" x14ac:dyDescent="0.3">
      <c r="B8632" s="15" t="str">
        <f>IF(A8632="","",VLOOKUP(A8632,Tabulka3[[Číslo smlouvy   u pravidelné činnosti]:[Příjmení]],3,0))</f>
        <v/>
      </c>
      <c r="C8632" s="15" t="str">
        <f>IF(A8632="","",VLOOKUP(A8632,Tabulka3[[Číslo smlouvy   u pravidelné činnosti]:[Příjmení]],4,0))</f>
        <v/>
      </c>
      <c r="F8632" s="94"/>
      <c r="H8632" s="113"/>
      <c r="I8632" s="113"/>
      <c r="K8632" s="15"/>
      <c r="L8632" s="15"/>
      <c r="M8632" s="15">
        <f t="shared" si="402"/>
        <v>1</v>
      </c>
      <c r="N8632" s="15" t="str">
        <f t="shared" si="403"/>
        <v>-</v>
      </c>
      <c r="O8632" s="150">
        <f t="shared" si="404"/>
        <v>0</v>
      </c>
      <c r="P8632" s="15" t="str">
        <f>IF(COUNTIF('Personálie dobrovolníků '!U:X,N8632)&gt;0,"ANO","")</f>
        <v/>
      </c>
      <c r="Q8632" s="15"/>
    </row>
    <row r="8633" spans="2:17" s="25" customFormat="1" x14ac:dyDescent="0.3">
      <c r="B8633" s="15" t="str">
        <f>IF(A8633="","",VLOOKUP(A8633,Tabulka3[[Číslo smlouvy   u pravidelné činnosti]:[Příjmení]],3,0))</f>
        <v/>
      </c>
      <c r="C8633" s="15" t="str">
        <f>IF(A8633="","",VLOOKUP(A8633,Tabulka3[[Číslo smlouvy   u pravidelné činnosti]:[Příjmení]],4,0))</f>
        <v/>
      </c>
      <c r="F8633" s="94"/>
      <c r="H8633" s="113"/>
      <c r="I8633" s="113"/>
      <c r="K8633" s="15"/>
      <c r="L8633" s="15"/>
      <c r="M8633" s="15">
        <f t="shared" si="402"/>
        <v>1</v>
      </c>
      <c r="N8633" s="15" t="str">
        <f t="shared" si="403"/>
        <v>-</v>
      </c>
      <c r="O8633" s="150">
        <f t="shared" si="404"/>
        <v>0</v>
      </c>
      <c r="P8633" s="15" t="str">
        <f>IF(COUNTIF('Personálie dobrovolníků '!U:X,N8633)&gt;0,"ANO","")</f>
        <v/>
      </c>
      <c r="Q8633" s="15"/>
    </row>
    <row r="8634" spans="2:17" s="25" customFormat="1" x14ac:dyDescent="0.3">
      <c r="B8634" s="15" t="str">
        <f>IF(A8634="","",VLOOKUP(A8634,Tabulka3[[Číslo smlouvy   u pravidelné činnosti]:[Příjmení]],3,0))</f>
        <v/>
      </c>
      <c r="C8634" s="15" t="str">
        <f>IF(A8634="","",VLOOKUP(A8634,Tabulka3[[Číslo smlouvy   u pravidelné činnosti]:[Příjmení]],4,0))</f>
        <v/>
      </c>
      <c r="F8634" s="94"/>
      <c r="H8634" s="113"/>
      <c r="I8634" s="113"/>
      <c r="K8634" s="15"/>
      <c r="L8634" s="15"/>
      <c r="M8634" s="15">
        <f t="shared" si="402"/>
        <v>1</v>
      </c>
      <c r="N8634" s="15" t="str">
        <f t="shared" si="403"/>
        <v>-</v>
      </c>
      <c r="O8634" s="150">
        <f t="shared" si="404"/>
        <v>0</v>
      </c>
      <c r="P8634" s="15" t="str">
        <f>IF(COUNTIF('Personálie dobrovolníků '!U:X,N8634)&gt;0,"ANO","")</f>
        <v/>
      </c>
      <c r="Q8634" s="15"/>
    </row>
    <row r="8635" spans="2:17" s="25" customFormat="1" x14ac:dyDescent="0.3">
      <c r="B8635" s="15" t="str">
        <f>IF(A8635="","",VLOOKUP(A8635,Tabulka3[[Číslo smlouvy   u pravidelné činnosti]:[Příjmení]],3,0))</f>
        <v/>
      </c>
      <c r="C8635" s="15" t="str">
        <f>IF(A8635="","",VLOOKUP(A8635,Tabulka3[[Číslo smlouvy   u pravidelné činnosti]:[Příjmení]],4,0))</f>
        <v/>
      </c>
      <c r="F8635" s="94"/>
      <c r="H8635" s="113"/>
      <c r="I8635" s="113"/>
      <c r="K8635" s="15"/>
      <c r="L8635" s="15"/>
      <c r="M8635" s="15">
        <f t="shared" si="402"/>
        <v>1</v>
      </c>
      <c r="N8635" s="15" t="str">
        <f t="shared" si="403"/>
        <v>-</v>
      </c>
      <c r="O8635" s="150">
        <f t="shared" si="404"/>
        <v>0</v>
      </c>
      <c r="P8635" s="15" t="str">
        <f>IF(COUNTIF('Personálie dobrovolníků '!U:X,N8635)&gt;0,"ANO","")</f>
        <v/>
      </c>
      <c r="Q8635" s="15"/>
    </row>
    <row r="8636" spans="2:17" s="25" customFormat="1" x14ac:dyDescent="0.3">
      <c r="B8636" s="15" t="str">
        <f>IF(A8636="","",VLOOKUP(A8636,Tabulka3[[Číslo smlouvy   u pravidelné činnosti]:[Příjmení]],3,0))</f>
        <v/>
      </c>
      <c r="C8636" s="15" t="str">
        <f>IF(A8636="","",VLOOKUP(A8636,Tabulka3[[Číslo smlouvy   u pravidelné činnosti]:[Příjmení]],4,0))</f>
        <v/>
      </c>
      <c r="F8636" s="94"/>
      <c r="H8636" s="113"/>
      <c r="I8636" s="113"/>
      <c r="K8636" s="15"/>
      <c r="L8636" s="15"/>
      <c r="M8636" s="15">
        <f t="shared" si="402"/>
        <v>1</v>
      </c>
      <c r="N8636" s="15" t="str">
        <f t="shared" si="403"/>
        <v>-</v>
      </c>
      <c r="O8636" s="150">
        <f t="shared" si="404"/>
        <v>0</v>
      </c>
      <c r="P8636" s="15" t="str">
        <f>IF(COUNTIF('Personálie dobrovolníků '!U:X,N8636)&gt;0,"ANO","")</f>
        <v/>
      </c>
      <c r="Q8636" s="15"/>
    </row>
    <row r="8637" spans="2:17" s="25" customFormat="1" x14ac:dyDescent="0.3">
      <c r="B8637" s="15" t="str">
        <f>IF(A8637="","",VLOOKUP(A8637,Tabulka3[[Číslo smlouvy   u pravidelné činnosti]:[Příjmení]],3,0))</f>
        <v/>
      </c>
      <c r="C8637" s="15" t="str">
        <f>IF(A8637="","",VLOOKUP(A8637,Tabulka3[[Číslo smlouvy   u pravidelné činnosti]:[Příjmení]],4,0))</f>
        <v/>
      </c>
      <c r="F8637" s="94"/>
      <c r="H8637" s="113"/>
      <c r="I8637" s="113"/>
      <c r="K8637" s="15"/>
      <c r="L8637" s="15"/>
      <c r="M8637" s="15">
        <f t="shared" si="402"/>
        <v>1</v>
      </c>
      <c r="N8637" s="15" t="str">
        <f t="shared" si="403"/>
        <v>-</v>
      </c>
      <c r="O8637" s="150">
        <f t="shared" si="404"/>
        <v>0</v>
      </c>
      <c r="P8637" s="15" t="str">
        <f>IF(COUNTIF('Personálie dobrovolníků '!U:X,N8637)&gt;0,"ANO","")</f>
        <v/>
      </c>
      <c r="Q8637" s="15"/>
    </row>
    <row r="8638" spans="2:17" s="25" customFormat="1" x14ac:dyDescent="0.3">
      <c r="B8638" s="15" t="str">
        <f>IF(A8638="","",VLOOKUP(A8638,Tabulka3[[Číslo smlouvy   u pravidelné činnosti]:[Příjmení]],3,0))</f>
        <v/>
      </c>
      <c r="C8638" s="15" t="str">
        <f>IF(A8638="","",VLOOKUP(A8638,Tabulka3[[Číslo smlouvy   u pravidelné činnosti]:[Příjmení]],4,0))</f>
        <v/>
      </c>
      <c r="F8638" s="94"/>
      <c r="H8638" s="113"/>
      <c r="I8638" s="113"/>
      <c r="K8638" s="15"/>
      <c r="L8638" s="15"/>
      <c r="M8638" s="15">
        <f t="shared" si="402"/>
        <v>1</v>
      </c>
      <c r="N8638" s="15" t="str">
        <f t="shared" si="403"/>
        <v>-</v>
      </c>
      <c r="O8638" s="150">
        <f t="shared" si="404"/>
        <v>0</v>
      </c>
      <c r="P8638" s="15" t="str">
        <f>IF(COUNTIF('Personálie dobrovolníků '!U:X,N8638)&gt;0,"ANO","")</f>
        <v/>
      </c>
      <c r="Q8638" s="15"/>
    </row>
    <row r="8639" spans="2:17" s="25" customFormat="1" x14ac:dyDescent="0.3">
      <c r="B8639" s="15" t="str">
        <f>IF(A8639="","",VLOOKUP(A8639,Tabulka3[[Číslo smlouvy   u pravidelné činnosti]:[Příjmení]],3,0))</f>
        <v/>
      </c>
      <c r="C8639" s="15" t="str">
        <f>IF(A8639="","",VLOOKUP(A8639,Tabulka3[[Číslo smlouvy   u pravidelné činnosti]:[Příjmení]],4,0))</f>
        <v/>
      </c>
      <c r="F8639" s="94"/>
      <c r="H8639" s="113"/>
      <c r="I8639" s="113"/>
      <c r="K8639" s="15"/>
      <c r="L8639" s="15"/>
      <c r="M8639" s="15">
        <f t="shared" si="402"/>
        <v>1</v>
      </c>
      <c r="N8639" s="15" t="str">
        <f t="shared" si="403"/>
        <v>-</v>
      </c>
      <c r="O8639" s="150">
        <f t="shared" si="404"/>
        <v>0</v>
      </c>
      <c r="P8639" s="15" t="str">
        <f>IF(COUNTIF('Personálie dobrovolníků '!U:X,N8639)&gt;0,"ANO","")</f>
        <v/>
      </c>
      <c r="Q8639" s="15"/>
    </row>
    <row r="8640" spans="2:17" s="25" customFormat="1" x14ac:dyDescent="0.3">
      <c r="B8640" s="15" t="str">
        <f>IF(A8640="","",VLOOKUP(A8640,Tabulka3[[Číslo smlouvy   u pravidelné činnosti]:[Příjmení]],3,0))</f>
        <v/>
      </c>
      <c r="C8640" s="15" t="str">
        <f>IF(A8640="","",VLOOKUP(A8640,Tabulka3[[Číslo smlouvy   u pravidelné činnosti]:[Příjmení]],4,0))</f>
        <v/>
      </c>
      <c r="F8640" s="94"/>
      <c r="H8640" s="113"/>
      <c r="I8640" s="113"/>
      <c r="K8640" s="15"/>
      <c r="L8640" s="15"/>
      <c r="M8640" s="15">
        <f t="shared" si="402"/>
        <v>1</v>
      </c>
      <c r="N8640" s="15" t="str">
        <f t="shared" si="403"/>
        <v>-</v>
      </c>
      <c r="O8640" s="150">
        <f t="shared" si="404"/>
        <v>0</v>
      </c>
      <c r="P8640" s="15" t="str">
        <f>IF(COUNTIF('Personálie dobrovolníků '!U:X,N8640)&gt;0,"ANO","")</f>
        <v/>
      </c>
      <c r="Q8640" s="15"/>
    </row>
    <row r="8641" spans="2:17" s="25" customFormat="1" x14ac:dyDescent="0.3">
      <c r="B8641" s="15" t="str">
        <f>IF(A8641="","",VLOOKUP(A8641,Tabulka3[[Číslo smlouvy   u pravidelné činnosti]:[Příjmení]],3,0))</f>
        <v/>
      </c>
      <c r="C8641" s="15" t="str">
        <f>IF(A8641="","",VLOOKUP(A8641,Tabulka3[[Číslo smlouvy   u pravidelné činnosti]:[Příjmení]],4,0))</f>
        <v/>
      </c>
      <c r="F8641" s="94"/>
      <c r="H8641" s="113"/>
      <c r="I8641" s="113"/>
      <c r="K8641" s="15"/>
      <c r="L8641" s="15"/>
      <c r="M8641" s="15">
        <f t="shared" si="402"/>
        <v>1</v>
      </c>
      <c r="N8641" s="15" t="str">
        <f t="shared" si="403"/>
        <v>-</v>
      </c>
      <c r="O8641" s="150">
        <f t="shared" si="404"/>
        <v>0</v>
      </c>
      <c r="P8641" s="15" t="str">
        <f>IF(COUNTIF('Personálie dobrovolníků '!U:X,N8641)&gt;0,"ANO","")</f>
        <v/>
      </c>
      <c r="Q8641" s="15"/>
    </row>
    <row r="8642" spans="2:17" s="25" customFormat="1" x14ac:dyDescent="0.3">
      <c r="B8642" s="15" t="str">
        <f>IF(A8642="","",VLOOKUP(A8642,Tabulka3[[Číslo smlouvy   u pravidelné činnosti]:[Příjmení]],3,0))</f>
        <v/>
      </c>
      <c r="C8642" s="15" t="str">
        <f>IF(A8642="","",VLOOKUP(A8642,Tabulka3[[Číslo smlouvy   u pravidelné činnosti]:[Příjmení]],4,0))</f>
        <v/>
      </c>
      <c r="F8642" s="94"/>
      <c r="H8642" s="113"/>
      <c r="I8642" s="113"/>
      <c r="K8642" s="15"/>
      <c r="L8642" s="15"/>
      <c r="M8642" s="15">
        <f t="shared" si="402"/>
        <v>1</v>
      </c>
      <c r="N8642" s="15" t="str">
        <f t="shared" si="403"/>
        <v>-</v>
      </c>
      <c r="O8642" s="150">
        <f t="shared" si="404"/>
        <v>0</v>
      </c>
      <c r="P8642" s="15" t="str">
        <f>IF(COUNTIF('Personálie dobrovolníků '!U:X,N8642)&gt;0,"ANO","")</f>
        <v/>
      </c>
      <c r="Q8642" s="15"/>
    </row>
    <row r="8643" spans="2:17" s="25" customFormat="1" x14ac:dyDescent="0.3">
      <c r="B8643" s="15" t="str">
        <f>IF(A8643="","",VLOOKUP(A8643,Tabulka3[[Číslo smlouvy   u pravidelné činnosti]:[Příjmení]],3,0))</f>
        <v/>
      </c>
      <c r="C8643" s="15" t="str">
        <f>IF(A8643="","",VLOOKUP(A8643,Tabulka3[[Číslo smlouvy   u pravidelné činnosti]:[Příjmení]],4,0))</f>
        <v/>
      </c>
      <c r="F8643" s="94"/>
      <c r="H8643" s="113"/>
      <c r="I8643" s="113"/>
      <c r="K8643" s="15"/>
      <c r="L8643" s="15"/>
      <c r="M8643" s="15">
        <f t="shared" si="402"/>
        <v>1</v>
      </c>
      <c r="N8643" s="15" t="str">
        <f t="shared" si="403"/>
        <v>-</v>
      </c>
      <c r="O8643" s="150">
        <f t="shared" si="404"/>
        <v>0</v>
      </c>
      <c r="P8643" s="15" t="str">
        <f>IF(COUNTIF('Personálie dobrovolníků '!U:X,N8643)&gt;0,"ANO","")</f>
        <v/>
      </c>
      <c r="Q8643" s="15"/>
    </row>
    <row r="8644" spans="2:17" s="25" customFormat="1" x14ac:dyDescent="0.3">
      <c r="B8644" s="15" t="str">
        <f>IF(A8644="","",VLOOKUP(A8644,Tabulka3[[Číslo smlouvy   u pravidelné činnosti]:[Příjmení]],3,0))</f>
        <v/>
      </c>
      <c r="C8644" s="15" t="str">
        <f>IF(A8644="","",VLOOKUP(A8644,Tabulka3[[Číslo smlouvy   u pravidelné činnosti]:[Příjmení]],4,0))</f>
        <v/>
      </c>
      <c r="F8644" s="94"/>
      <c r="H8644" s="113"/>
      <c r="I8644" s="113"/>
      <c r="K8644" s="15"/>
      <c r="L8644" s="15"/>
      <c r="M8644" s="15">
        <f t="shared" ref="M8644:M8707" si="405">IF(OR(
   AND($H8644=$K$12, $I8644=$L$4),
   AND($H8644=$K$12, $I8644=$L$5),
   AND($H8644=$K$12, $I8644=$L$6),
   AND($H8644=$K$12, $I8644=$L$7),
   AND($H8644=$K$11, $I8644=$L$4),
   AND($H8644=$K$11, $I8644=$L$5),
   AND($H8644=$K$11, $I8644=$L$6),
   AND($H8644=$K$11, $I8644=$L$7),
   AND($H8644=$K$5, $I8644=$L$5),
   AND($H8644=$K$6, $I8644=$L$4),
   AND($H8644=$K$6, $I8644=$L$5),
   AND($H8644=$K$6, $I8644=$L$7),
   AND($H8644=$K$4, $I8644=$L$6),
), 0, 1)</f>
        <v>1</v>
      </c>
      <c r="N8644" s="15" t="str">
        <f t="shared" ref="N8644:N8707" si="406">A8644 &amp; "-" &amp; J8644</f>
        <v>-</v>
      </c>
      <c r="O8644" s="150">
        <f t="shared" ref="O8644:O8707" si="407">IF(AND(M8644&lt;&gt;0, P8644="ANO"), 1, 0)</f>
        <v>0</v>
      </c>
      <c r="P8644" s="15" t="str">
        <f>IF(COUNTIF('Personálie dobrovolníků '!U:X,N8644)&gt;0,"ANO","")</f>
        <v/>
      </c>
      <c r="Q8644" s="15"/>
    </row>
    <row r="8645" spans="2:17" s="25" customFormat="1" x14ac:dyDescent="0.3">
      <c r="B8645" s="15" t="str">
        <f>IF(A8645="","",VLOOKUP(A8645,Tabulka3[[Číslo smlouvy   u pravidelné činnosti]:[Příjmení]],3,0))</f>
        <v/>
      </c>
      <c r="C8645" s="15" t="str">
        <f>IF(A8645="","",VLOOKUP(A8645,Tabulka3[[Číslo smlouvy   u pravidelné činnosti]:[Příjmení]],4,0))</f>
        <v/>
      </c>
      <c r="F8645" s="94"/>
      <c r="H8645" s="113"/>
      <c r="I8645" s="113"/>
      <c r="K8645" s="15"/>
      <c r="L8645" s="15"/>
      <c r="M8645" s="15">
        <f t="shared" si="405"/>
        <v>1</v>
      </c>
      <c r="N8645" s="15" t="str">
        <f t="shared" si="406"/>
        <v>-</v>
      </c>
      <c r="O8645" s="150">
        <f t="shared" si="407"/>
        <v>0</v>
      </c>
      <c r="P8645" s="15" t="str">
        <f>IF(COUNTIF('Personálie dobrovolníků '!U:X,N8645)&gt;0,"ANO","")</f>
        <v/>
      </c>
      <c r="Q8645" s="15"/>
    </row>
    <row r="8646" spans="2:17" s="25" customFormat="1" x14ac:dyDescent="0.3">
      <c r="B8646" s="15" t="str">
        <f>IF(A8646="","",VLOOKUP(A8646,Tabulka3[[Číslo smlouvy   u pravidelné činnosti]:[Příjmení]],3,0))</f>
        <v/>
      </c>
      <c r="C8646" s="15" t="str">
        <f>IF(A8646="","",VLOOKUP(A8646,Tabulka3[[Číslo smlouvy   u pravidelné činnosti]:[Příjmení]],4,0))</f>
        <v/>
      </c>
      <c r="F8646" s="94"/>
      <c r="H8646" s="113"/>
      <c r="I8646" s="113"/>
      <c r="K8646" s="15"/>
      <c r="L8646" s="15"/>
      <c r="M8646" s="15">
        <f t="shared" si="405"/>
        <v>1</v>
      </c>
      <c r="N8646" s="15" t="str">
        <f t="shared" si="406"/>
        <v>-</v>
      </c>
      <c r="O8646" s="150">
        <f t="shared" si="407"/>
        <v>0</v>
      </c>
      <c r="P8646" s="15" t="str">
        <f>IF(COUNTIF('Personálie dobrovolníků '!U:X,N8646)&gt;0,"ANO","")</f>
        <v/>
      </c>
      <c r="Q8646" s="15"/>
    </row>
    <row r="8647" spans="2:17" s="25" customFormat="1" x14ac:dyDescent="0.3">
      <c r="B8647" s="15" t="str">
        <f>IF(A8647="","",VLOOKUP(A8647,Tabulka3[[Číslo smlouvy   u pravidelné činnosti]:[Příjmení]],3,0))</f>
        <v/>
      </c>
      <c r="C8647" s="15" t="str">
        <f>IF(A8647="","",VLOOKUP(A8647,Tabulka3[[Číslo smlouvy   u pravidelné činnosti]:[Příjmení]],4,0))</f>
        <v/>
      </c>
      <c r="F8647" s="94"/>
      <c r="H8647" s="113"/>
      <c r="I8647" s="113"/>
      <c r="K8647" s="15"/>
      <c r="L8647" s="15"/>
      <c r="M8647" s="15">
        <f t="shared" si="405"/>
        <v>1</v>
      </c>
      <c r="N8647" s="15" t="str">
        <f t="shared" si="406"/>
        <v>-</v>
      </c>
      <c r="O8647" s="150">
        <f t="shared" si="407"/>
        <v>0</v>
      </c>
      <c r="P8647" s="15" t="str">
        <f>IF(COUNTIF('Personálie dobrovolníků '!U:X,N8647)&gt;0,"ANO","")</f>
        <v/>
      </c>
      <c r="Q8647" s="15"/>
    </row>
    <row r="8648" spans="2:17" s="25" customFormat="1" x14ac:dyDescent="0.3">
      <c r="B8648" s="15" t="str">
        <f>IF(A8648="","",VLOOKUP(A8648,Tabulka3[[Číslo smlouvy   u pravidelné činnosti]:[Příjmení]],3,0))</f>
        <v/>
      </c>
      <c r="C8648" s="15" t="str">
        <f>IF(A8648="","",VLOOKUP(A8648,Tabulka3[[Číslo smlouvy   u pravidelné činnosti]:[Příjmení]],4,0))</f>
        <v/>
      </c>
      <c r="F8648" s="94"/>
      <c r="H8648" s="113"/>
      <c r="I8648" s="113"/>
      <c r="K8648" s="15"/>
      <c r="L8648" s="15"/>
      <c r="M8648" s="15">
        <f t="shared" si="405"/>
        <v>1</v>
      </c>
      <c r="N8648" s="15" t="str">
        <f t="shared" si="406"/>
        <v>-</v>
      </c>
      <c r="O8648" s="150">
        <f t="shared" si="407"/>
        <v>0</v>
      </c>
      <c r="P8648" s="15" t="str">
        <f>IF(COUNTIF('Personálie dobrovolníků '!U:X,N8648)&gt;0,"ANO","")</f>
        <v/>
      </c>
      <c r="Q8648" s="15"/>
    </row>
    <row r="8649" spans="2:17" s="25" customFormat="1" x14ac:dyDescent="0.3">
      <c r="B8649" s="15" t="str">
        <f>IF(A8649="","",VLOOKUP(A8649,Tabulka3[[Číslo smlouvy   u pravidelné činnosti]:[Příjmení]],3,0))</f>
        <v/>
      </c>
      <c r="C8649" s="15" t="str">
        <f>IF(A8649="","",VLOOKUP(A8649,Tabulka3[[Číslo smlouvy   u pravidelné činnosti]:[Příjmení]],4,0))</f>
        <v/>
      </c>
      <c r="F8649" s="94"/>
      <c r="H8649" s="113"/>
      <c r="I8649" s="113"/>
      <c r="K8649" s="15"/>
      <c r="L8649" s="15"/>
      <c r="M8649" s="15">
        <f t="shared" si="405"/>
        <v>1</v>
      </c>
      <c r="N8649" s="15" t="str">
        <f t="shared" si="406"/>
        <v>-</v>
      </c>
      <c r="O8649" s="150">
        <f t="shared" si="407"/>
        <v>0</v>
      </c>
      <c r="P8649" s="15" t="str">
        <f>IF(COUNTIF('Personálie dobrovolníků '!U:X,N8649)&gt;0,"ANO","")</f>
        <v/>
      </c>
      <c r="Q8649" s="15"/>
    </row>
    <row r="8650" spans="2:17" s="25" customFormat="1" x14ac:dyDescent="0.3">
      <c r="B8650" s="15" t="str">
        <f>IF(A8650="","",VLOOKUP(A8650,Tabulka3[[Číslo smlouvy   u pravidelné činnosti]:[Příjmení]],3,0))</f>
        <v/>
      </c>
      <c r="C8650" s="15" t="str">
        <f>IF(A8650="","",VLOOKUP(A8650,Tabulka3[[Číslo smlouvy   u pravidelné činnosti]:[Příjmení]],4,0))</f>
        <v/>
      </c>
      <c r="F8650" s="94"/>
      <c r="H8650" s="113"/>
      <c r="I8650" s="113"/>
      <c r="K8650" s="15"/>
      <c r="L8650" s="15"/>
      <c r="M8650" s="15">
        <f t="shared" si="405"/>
        <v>1</v>
      </c>
      <c r="N8650" s="15" t="str">
        <f t="shared" si="406"/>
        <v>-</v>
      </c>
      <c r="O8650" s="150">
        <f t="shared" si="407"/>
        <v>0</v>
      </c>
      <c r="P8650" s="15" t="str">
        <f>IF(COUNTIF('Personálie dobrovolníků '!U:X,N8650)&gt;0,"ANO","")</f>
        <v/>
      </c>
      <c r="Q8650" s="15"/>
    </row>
    <row r="8651" spans="2:17" s="25" customFormat="1" x14ac:dyDescent="0.3">
      <c r="B8651" s="15" t="str">
        <f>IF(A8651="","",VLOOKUP(A8651,Tabulka3[[Číslo smlouvy   u pravidelné činnosti]:[Příjmení]],3,0))</f>
        <v/>
      </c>
      <c r="C8651" s="15" t="str">
        <f>IF(A8651="","",VLOOKUP(A8651,Tabulka3[[Číslo smlouvy   u pravidelné činnosti]:[Příjmení]],4,0))</f>
        <v/>
      </c>
      <c r="F8651" s="94"/>
      <c r="H8651" s="113"/>
      <c r="I8651" s="113"/>
      <c r="K8651" s="15"/>
      <c r="L8651" s="15"/>
      <c r="M8651" s="15">
        <f t="shared" si="405"/>
        <v>1</v>
      </c>
      <c r="N8651" s="15" t="str">
        <f t="shared" si="406"/>
        <v>-</v>
      </c>
      <c r="O8651" s="150">
        <f t="shared" si="407"/>
        <v>0</v>
      </c>
      <c r="P8651" s="15" t="str">
        <f>IF(COUNTIF('Personálie dobrovolníků '!U:X,N8651)&gt;0,"ANO","")</f>
        <v/>
      </c>
      <c r="Q8651" s="15"/>
    </row>
    <row r="8652" spans="2:17" s="25" customFormat="1" x14ac:dyDescent="0.3">
      <c r="B8652" s="15" t="str">
        <f>IF(A8652="","",VLOOKUP(A8652,Tabulka3[[Číslo smlouvy   u pravidelné činnosti]:[Příjmení]],3,0))</f>
        <v/>
      </c>
      <c r="C8652" s="15" t="str">
        <f>IF(A8652="","",VLOOKUP(A8652,Tabulka3[[Číslo smlouvy   u pravidelné činnosti]:[Příjmení]],4,0))</f>
        <v/>
      </c>
      <c r="F8652" s="94"/>
      <c r="H8652" s="113"/>
      <c r="I8652" s="113"/>
      <c r="K8652" s="15"/>
      <c r="L8652" s="15"/>
      <c r="M8652" s="15">
        <f t="shared" si="405"/>
        <v>1</v>
      </c>
      <c r="N8652" s="15" t="str">
        <f t="shared" si="406"/>
        <v>-</v>
      </c>
      <c r="O8652" s="150">
        <f t="shared" si="407"/>
        <v>0</v>
      </c>
      <c r="P8652" s="15" t="str">
        <f>IF(COUNTIF('Personálie dobrovolníků '!U:X,N8652)&gt;0,"ANO","")</f>
        <v/>
      </c>
      <c r="Q8652" s="15"/>
    </row>
    <row r="8653" spans="2:17" s="25" customFormat="1" x14ac:dyDescent="0.3">
      <c r="B8653" s="15" t="str">
        <f>IF(A8653="","",VLOOKUP(A8653,Tabulka3[[Číslo smlouvy   u pravidelné činnosti]:[Příjmení]],3,0))</f>
        <v/>
      </c>
      <c r="C8653" s="15" t="str">
        <f>IF(A8653="","",VLOOKUP(A8653,Tabulka3[[Číslo smlouvy   u pravidelné činnosti]:[Příjmení]],4,0))</f>
        <v/>
      </c>
      <c r="F8653" s="94"/>
      <c r="H8653" s="113"/>
      <c r="I8653" s="113"/>
      <c r="K8653" s="15"/>
      <c r="L8653" s="15"/>
      <c r="M8653" s="15">
        <f t="shared" si="405"/>
        <v>1</v>
      </c>
      <c r="N8653" s="15" t="str">
        <f t="shared" si="406"/>
        <v>-</v>
      </c>
      <c r="O8653" s="150">
        <f t="shared" si="407"/>
        <v>0</v>
      </c>
      <c r="P8653" s="15" t="str">
        <f>IF(COUNTIF('Personálie dobrovolníků '!U:X,N8653)&gt;0,"ANO","")</f>
        <v/>
      </c>
      <c r="Q8653" s="15"/>
    </row>
    <row r="8654" spans="2:17" s="25" customFormat="1" x14ac:dyDescent="0.3">
      <c r="B8654" s="15" t="str">
        <f>IF(A8654="","",VLOOKUP(A8654,Tabulka3[[Číslo smlouvy   u pravidelné činnosti]:[Příjmení]],3,0))</f>
        <v/>
      </c>
      <c r="C8654" s="15" t="str">
        <f>IF(A8654="","",VLOOKUP(A8654,Tabulka3[[Číslo smlouvy   u pravidelné činnosti]:[Příjmení]],4,0))</f>
        <v/>
      </c>
      <c r="F8654" s="94"/>
      <c r="H8654" s="113"/>
      <c r="I8654" s="113"/>
      <c r="K8654" s="15"/>
      <c r="L8654" s="15"/>
      <c r="M8654" s="15">
        <f t="shared" si="405"/>
        <v>1</v>
      </c>
      <c r="N8654" s="15" t="str">
        <f t="shared" si="406"/>
        <v>-</v>
      </c>
      <c r="O8654" s="150">
        <f t="shared" si="407"/>
        <v>0</v>
      </c>
      <c r="P8654" s="15" t="str">
        <f>IF(COUNTIF('Personálie dobrovolníků '!U:X,N8654)&gt;0,"ANO","")</f>
        <v/>
      </c>
      <c r="Q8654" s="15"/>
    </row>
    <row r="8655" spans="2:17" s="25" customFormat="1" x14ac:dyDescent="0.3">
      <c r="B8655" s="15" t="str">
        <f>IF(A8655="","",VLOOKUP(A8655,Tabulka3[[Číslo smlouvy   u pravidelné činnosti]:[Příjmení]],3,0))</f>
        <v/>
      </c>
      <c r="C8655" s="15" t="str">
        <f>IF(A8655="","",VLOOKUP(A8655,Tabulka3[[Číslo smlouvy   u pravidelné činnosti]:[Příjmení]],4,0))</f>
        <v/>
      </c>
      <c r="F8655" s="94"/>
      <c r="H8655" s="113"/>
      <c r="I8655" s="113"/>
      <c r="K8655" s="15"/>
      <c r="L8655" s="15"/>
      <c r="M8655" s="15">
        <f t="shared" si="405"/>
        <v>1</v>
      </c>
      <c r="N8655" s="15" t="str">
        <f t="shared" si="406"/>
        <v>-</v>
      </c>
      <c r="O8655" s="150">
        <f t="shared" si="407"/>
        <v>0</v>
      </c>
      <c r="P8655" s="15" t="str">
        <f>IF(COUNTIF('Personálie dobrovolníků '!U:X,N8655)&gt;0,"ANO","")</f>
        <v/>
      </c>
      <c r="Q8655" s="15"/>
    </row>
    <row r="8656" spans="2:17" s="25" customFormat="1" x14ac:dyDescent="0.3">
      <c r="B8656" s="15" t="str">
        <f>IF(A8656="","",VLOOKUP(A8656,Tabulka3[[Číslo smlouvy   u pravidelné činnosti]:[Příjmení]],3,0))</f>
        <v/>
      </c>
      <c r="C8656" s="15" t="str">
        <f>IF(A8656="","",VLOOKUP(A8656,Tabulka3[[Číslo smlouvy   u pravidelné činnosti]:[Příjmení]],4,0))</f>
        <v/>
      </c>
      <c r="F8656" s="94"/>
      <c r="H8656" s="113"/>
      <c r="I8656" s="113"/>
      <c r="K8656" s="15"/>
      <c r="L8656" s="15"/>
      <c r="M8656" s="15">
        <f t="shared" si="405"/>
        <v>1</v>
      </c>
      <c r="N8656" s="15" t="str">
        <f t="shared" si="406"/>
        <v>-</v>
      </c>
      <c r="O8656" s="150">
        <f t="shared" si="407"/>
        <v>0</v>
      </c>
      <c r="P8656" s="15" t="str">
        <f>IF(COUNTIF('Personálie dobrovolníků '!U:X,N8656)&gt;0,"ANO","")</f>
        <v/>
      </c>
      <c r="Q8656" s="15"/>
    </row>
    <row r="8657" spans="2:17" s="25" customFormat="1" x14ac:dyDescent="0.3">
      <c r="B8657" s="15" t="str">
        <f>IF(A8657="","",VLOOKUP(A8657,Tabulka3[[Číslo smlouvy   u pravidelné činnosti]:[Příjmení]],3,0))</f>
        <v/>
      </c>
      <c r="C8657" s="15" t="str">
        <f>IF(A8657="","",VLOOKUP(A8657,Tabulka3[[Číslo smlouvy   u pravidelné činnosti]:[Příjmení]],4,0))</f>
        <v/>
      </c>
      <c r="F8657" s="94"/>
      <c r="H8657" s="113"/>
      <c r="I8657" s="113"/>
      <c r="K8657" s="15"/>
      <c r="L8657" s="15"/>
      <c r="M8657" s="15">
        <f t="shared" si="405"/>
        <v>1</v>
      </c>
      <c r="N8657" s="15" t="str">
        <f t="shared" si="406"/>
        <v>-</v>
      </c>
      <c r="O8657" s="150">
        <f t="shared" si="407"/>
        <v>0</v>
      </c>
      <c r="P8657" s="15" t="str">
        <f>IF(COUNTIF('Personálie dobrovolníků '!U:X,N8657)&gt;0,"ANO","")</f>
        <v/>
      </c>
      <c r="Q8657" s="15"/>
    </row>
    <row r="8658" spans="2:17" s="25" customFormat="1" x14ac:dyDescent="0.3">
      <c r="B8658" s="15" t="str">
        <f>IF(A8658="","",VLOOKUP(A8658,Tabulka3[[Číslo smlouvy   u pravidelné činnosti]:[Příjmení]],3,0))</f>
        <v/>
      </c>
      <c r="C8658" s="15" t="str">
        <f>IF(A8658="","",VLOOKUP(A8658,Tabulka3[[Číslo smlouvy   u pravidelné činnosti]:[Příjmení]],4,0))</f>
        <v/>
      </c>
      <c r="F8658" s="94"/>
      <c r="H8658" s="113"/>
      <c r="I8658" s="113"/>
      <c r="K8658" s="15"/>
      <c r="L8658" s="15"/>
      <c r="M8658" s="15">
        <f t="shared" si="405"/>
        <v>1</v>
      </c>
      <c r="N8658" s="15" t="str">
        <f t="shared" si="406"/>
        <v>-</v>
      </c>
      <c r="O8658" s="150">
        <f t="shared" si="407"/>
        <v>0</v>
      </c>
      <c r="P8658" s="15" t="str">
        <f>IF(COUNTIF('Personálie dobrovolníků '!U:X,N8658)&gt;0,"ANO","")</f>
        <v/>
      </c>
      <c r="Q8658" s="15"/>
    </row>
    <row r="8659" spans="2:17" s="25" customFormat="1" x14ac:dyDescent="0.3">
      <c r="B8659" s="15" t="str">
        <f>IF(A8659="","",VLOOKUP(A8659,Tabulka3[[Číslo smlouvy   u pravidelné činnosti]:[Příjmení]],3,0))</f>
        <v/>
      </c>
      <c r="C8659" s="15" t="str">
        <f>IF(A8659="","",VLOOKUP(A8659,Tabulka3[[Číslo smlouvy   u pravidelné činnosti]:[Příjmení]],4,0))</f>
        <v/>
      </c>
      <c r="F8659" s="94"/>
      <c r="H8659" s="113"/>
      <c r="I8659" s="113"/>
      <c r="K8659" s="15"/>
      <c r="L8659" s="15"/>
      <c r="M8659" s="15">
        <f t="shared" si="405"/>
        <v>1</v>
      </c>
      <c r="N8659" s="15" t="str">
        <f t="shared" si="406"/>
        <v>-</v>
      </c>
      <c r="O8659" s="150">
        <f t="shared" si="407"/>
        <v>0</v>
      </c>
      <c r="P8659" s="15" t="str">
        <f>IF(COUNTIF('Personálie dobrovolníků '!U:X,N8659)&gt;0,"ANO","")</f>
        <v/>
      </c>
      <c r="Q8659" s="15"/>
    </row>
    <row r="8660" spans="2:17" s="25" customFormat="1" x14ac:dyDescent="0.3">
      <c r="B8660" s="15" t="str">
        <f>IF(A8660="","",VLOOKUP(A8660,Tabulka3[[Číslo smlouvy   u pravidelné činnosti]:[Příjmení]],3,0))</f>
        <v/>
      </c>
      <c r="C8660" s="15" t="str">
        <f>IF(A8660="","",VLOOKUP(A8660,Tabulka3[[Číslo smlouvy   u pravidelné činnosti]:[Příjmení]],4,0))</f>
        <v/>
      </c>
      <c r="F8660" s="94"/>
      <c r="H8660" s="113"/>
      <c r="I8660" s="113"/>
      <c r="K8660" s="15"/>
      <c r="L8660" s="15"/>
      <c r="M8660" s="15">
        <f t="shared" si="405"/>
        <v>1</v>
      </c>
      <c r="N8660" s="15" t="str">
        <f t="shared" si="406"/>
        <v>-</v>
      </c>
      <c r="O8660" s="150">
        <f t="shared" si="407"/>
        <v>0</v>
      </c>
      <c r="P8660" s="15" t="str">
        <f>IF(COUNTIF('Personálie dobrovolníků '!U:X,N8660)&gt;0,"ANO","")</f>
        <v/>
      </c>
      <c r="Q8660" s="15"/>
    </row>
    <row r="8661" spans="2:17" s="25" customFormat="1" x14ac:dyDescent="0.3">
      <c r="B8661" s="15" t="str">
        <f>IF(A8661="","",VLOOKUP(A8661,Tabulka3[[Číslo smlouvy   u pravidelné činnosti]:[Příjmení]],3,0))</f>
        <v/>
      </c>
      <c r="C8661" s="15" t="str">
        <f>IF(A8661="","",VLOOKUP(A8661,Tabulka3[[Číslo smlouvy   u pravidelné činnosti]:[Příjmení]],4,0))</f>
        <v/>
      </c>
      <c r="F8661" s="94"/>
      <c r="H8661" s="113"/>
      <c r="I8661" s="113"/>
      <c r="K8661" s="15"/>
      <c r="L8661" s="15"/>
      <c r="M8661" s="15">
        <f t="shared" si="405"/>
        <v>1</v>
      </c>
      <c r="N8661" s="15" t="str">
        <f t="shared" si="406"/>
        <v>-</v>
      </c>
      <c r="O8661" s="150">
        <f t="shared" si="407"/>
        <v>0</v>
      </c>
      <c r="P8661" s="15" t="str">
        <f>IF(COUNTIF('Personálie dobrovolníků '!U:X,N8661)&gt;0,"ANO","")</f>
        <v/>
      </c>
      <c r="Q8661" s="15"/>
    </row>
    <row r="8662" spans="2:17" s="25" customFormat="1" x14ac:dyDescent="0.3">
      <c r="B8662" s="15" t="str">
        <f>IF(A8662="","",VLOOKUP(A8662,Tabulka3[[Číslo smlouvy   u pravidelné činnosti]:[Příjmení]],3,0))</f>
        <v/>
      </c>
      <c r="C8662" s="15" t="str">
        <f>IF(A8662="","",VLOOKUP(A8662,Tabulka3[[Číslo smlouvy   u pravidelné činnosti]:[Příjmení]],4,0))</f>
        <v/>
      </c>
      <c r="F8662" s="94"/>
      <c r="H8662" s="113"/>
      <c r="I8662" s="113"/>
      <c r="K8662" s="15"/>
      <c r="L8662" s="15"/>
      <c r="M8662" s="15">
        <f t="shared" si="405"/>
        <v>1</v>
      </c>
      <c r="N8662" s="15" t="str">
        <f t="shared" si="406"/>
        <v>-</v>
      </c>
      <c r="O8662" s="150">
        <f t="shared" si="407"/>
        <v>0</v>
      </c>
      <c r="P8662" s="15" t="str">
        <f>IF(COUNTIF('Personálie dobrovolníků '!U:X,N8662)&gt;0,"ANO","")</f>
        <v/>
      </c>
      <c r="Q8662" s="15"/>
    </row>
    <row r="8663" spans="2:17" s="25" customFormat="1" x14ac:dyDescent="0.3">
      <c r="B8663" s="15" t="str">
        <f>IF(A8663="","",VLOOKUP(A8663,Tabulka3[[Číslo smlouvy   u pravidelné činnosti]:[Příjmení]],3,0))</f>
        <v/>
      </c>
      <c r="C8663" s="15" t="str">
        <f>IF(A8663="","",VLOOKUP(A8663,Tabulka3[[Číslo smlouvy   u pravidelné činnosti]:[Příjmení]],4,0))</f>
        <v/>
      </c>
      <c r="F8663" s="94"/>
      <c r="H8663" s="113"/>
      <c r="I8663" s="113"/>
      <c r="K8663" s="15"/>
      <c r="L8663" s="15"/>
      <c r="M8663" s="15">
        <f t="shared" si="405"/>
        <v>1</v>
      </c>
      <c r="N8663" s="15" t="str">
        <f t="shared" si="406"/>
        <v>-</v>
      </c>
      <c r="O8663" s="150">
        <f t="shared" si="407"/>
        <v>0</v>
      </c>
      <c r="P8663" s="15" t="str">
        <f>IF(COUNTIF('Personálie dobrovolníků '!U:X,N8663)&gt;0,"ANO","")</f>
        <v/>
      </c>
      <c r="Q8663" s="15"/>
    </row>
    <row r="8664" spans="2:17" s="25" customFormat="1" x14ac:dyDescent="0.3">
      <c r="B8664" s="15" t="str">
        <f>IF(A8664="","",VLOOKUP(A8664,Tabulka3[[Číslo smlouvy   u pravidelné činnosti]:[Příjmení]],3,0))</f>
        <v/>
      </c>
      <c r="C8664" s="15" t="str">
        <f>IF(A8664="","",VLOOKUP(A8664,Tabulka3[[Číslo smlouvy   u pravidelné činnosti]:[Příjmení]],4,0))</f>
        <v/>
      </c>
      <c r="F8664" s="94"/>
      <c r="H8664" s="113"/>
      <c r="I8664" s="113"/>
      <c r="K8664" s="15"/>
      <c r="L8664" s="15"/>
      <c r="M8664" s="15">
        <f t="shared" si="405"/>
        <v>1</v>
      </c>
      <c r="N8664" s="15" t="str">
        <f t="shared" si="406"/>
        <v>-</v>
      </c>
      <c r="O8664" s="150">
        <f t="shared" si="407"/>
        <v>0</v>
      </c>
      <c r="P8664" s="15" t="str">
        <f>IF(COUNTIF('Personálie dobrovolníků '!U:X,N8664)&gt;0,"ANO","")</f>
        <v/>
      </c>
      <c r="Q8664" s="15"/>
    </row>
    <row r="8665" spans="2:17" s="25" customFormat="1" x14ac:dyDescent="0.3">
      <c r="B8665" s="15" t="str">
        <f>IF(A8665="","",VLOOKUP(A8665,Tabulka3[[Číslo smlouvy   u pravidelné činnosti]:[Příjmení]],3,0))</f>
        <v/>
      </c>
      <c r="C8665" s="15" t="str">
        <f>IF(A8665="","",VLOOKUP(A8665,Tabulka3[[Číslo smlouvy   u pravidelné činnosti]:[Příjmení]],4,0))</f>
        <v/>
      </c>
      <c r="F8665" s="94"/>
      <c r="H8665" s="113"/>
      <c r="I8665" s="113"/>
      <c r="K8665" s="15"/>
      <c r="L8665" s="15"/>
      <c r="M8665" s="15">
        <f t="shared" si="405"/>
        <v>1</v>
      </c>
      <c r="N8665" s="15" t="str">
        <f t="shared" si="406"/>
        <v>-</v>
      </c>
      <c r="O8665" s="150">
        <f t="shared" si="407"/>
        <v>0</v>
      </c>
      <c r="P8665" s="15" t="str">
        <f>IF(COUNTIF('Personálie dobrovolníků '!U:X,N8665)&gt;0,"ANO","")</f>
        <v/>
      </c>
      <c r="Q8665" s="15"/>
    </row>
    <row r="8666" spans="2:17" s="25" customFormat="1" x14ac:dyDescent="0.3">
      <c r="B8666" s="15" t="str">
        <f>IF(A8666="","",VLOOKUP(A8666,Tabulka3[[Číslo smlouvy   u pravidelné činnosti]:[Příjmení]],3,0))</f>
        <v/>
      </c>
      <c r="C8666" s="15" t="str">
        <f>IF(A8666="","",VLOOKUP(A8666,Tabulka3[[Číslo smlouvy   u pravidelné činnosti]:[Příjmení]],4,0))</f>
        <v/>
      </c>
      <c r="F8666" s="94"/>
      <c r="H8666" s="113"/>
      <c r="I8666" s="113"/>
      <c r="K8666" s="15"/>
      <c r="L8666" s="15"/>
      <c r="M8666" s="15">
        <f t="shared" si="405"/>
        <v>1</v>
      </c>
      <c r="N8666" s="15" t="str">
        <f t="shared" si="406"/>
        <v>-</v>
      </c>
      <c r="O8666" s="150">
        <f t="shared" si="407"/>
        <v>0</v>
      </c>
      <c r="P8666" s="15" t="str">
        <f>IF(COUNTIF('Personálie dobrovolníků '!U:X,N8666)&gt;0,"ANO","")</f>
        <v/>
      </c>
      <c r="Q8666" s="15"/>
    </row>
    <row r="8667" spans="2:17" s="25" customFormat="1" x14ac:dyDescent="0.3">
      <c r="B8667" s="15" t="str">
        <f>IF(A8667="","",VLOOKUP(A8667,Tabulka3[[Číslo smlouvy   u pravidelné činnosti]:[Příjmení]],3,0))</f>
        <v/>
      </c>
      <c r="C8667" s="15" t="str">
        <f>IF(A8667="","",VLOOKUP(A8667,Tabulka3[[Číslo smlouvy   u pravidelné činnosti]:[Příjmení]],4,0))</f>
        <v/>
      </c>
      <c r="F8667" s="94"/>
      <c r="H8667" s="113"/>
      <c r="I8667" s="113"/>
      <c r="K8667" s="15"/>
      <c r="L8667" s="15"/>
      <c r="M8667" s="15">
        <f t="shared" si="405"/>
        <v>1</v>
      </c>
      <c r="N8667" s="15" t="str">
        <f t="shared" si="406"/>
        <v>-</v>
      </c>
      <c r="O8667" s="150">
        <f t="shared" si="407"/>
        <v>0</v>
      </c>
      <c r="P8667" s="15" t="str">
        <f>IF(COUNTIF('Personálie dobrovolníků '!U:X,N8667)&gt;0,"ANO","")</f>
        <v/>
      </c>
      <c r="Q8667" s="15"/>
    </row>
    <row r="8668" spans="2:17" s="25" customFormat="1" x14ac:dyDescent="0.3">
      <c r="B8668" s="15" t="str">
        <f>IF(A8668="","",VLOOKUP(A8668,Tabulka3[[Číslo smlouvy   u pravidelné činnosti]:[Příjmení]],3,0))</f>
        <v/>
      </c>
      <c r="C8668" s="15" t="str">
        <f>IF(A8668="","",VLOOKUP(A8668,Tabulka3[[Číslo smlouvy   u pravidelné činnosti]:[Příjmení]],4,0))</f>
        <v/>
      </c>
      <c r="F8668" s="94"/>
      <c r="H8668" s="113"/>
      <c r="I8668" s="113"/>
      <c r="K8668" s="15"/>
      <c r="L8668" s="15"/>
      <c r="M8668" s="15">
        <f t="shared" si="405"/>
        <v>1</v>
      </c>
      <c r="N8668" s="15" t="str">
        <f t="shared" si="406"/>
        <v>-</v>
      </c>
      <c r="O8668" s="150">
        <f t="shared" si="407"/>
        <v>0</v>
      </c>
      <c r="P8668" s="15" t="str">
        <f>IF(COUNTIF('Personálie dobrovolníků '!U:X,N8668)&gt;0,"ANO","")</f>
        <v/>
      </c>
      <c r="Q8668" s="15"/>
    </row>
    <row r="8669" spans="2:17" s="25" customFormat="1" x14ac:dyDescent="0.3">
      <c r="B8669" s="15" t="str">
        <f>IF(A8669="","",VLOOKUP(A8669,Tabulka3[[Číslo smlouvy   u pravidelné činnosti]:[Příjmení]],3,0))</f>
        <v/>
      </c>
      <c r="C8669" s="15" t="str">
        <f>IF(A8669="","",VLOOKUP(A8669,Tabulka3[[Číslo smlouvy   u pravidelné činnosti]:[Příjmení]],4,0))</f>
        <v/>
      </c>
      <c r="F8669" s="94"/>
      <c r="H8669" s="113"/>
      <c r="I8669" s="113"/>
      <c r="K8669" s="15"/>
      <c r="L8669" s="15"/>
      <c r="M8669" s="15">
        <f t="shared" si="405"/>
        <v>1</v>
      </c>
      <c r="N8669" s="15" t="str">
        <f t="shared" si="406"/>
        <v>-</v>
      </c>
      <c r="O8669" s="150">
        <f t="shared" si="407"/>
        <v>0</v>
      </c>
      <c r="P8669" s="15" t="str">
        <f>IF(COUNTIF('Personálie dobrovolníků '!U:X,N8669)&gt;0,"ANO","")</f>
        <v/>
      </c>
      <c r="Q8669" s="15"/>
    </row>
    <row r="8670" spans="2:17" s="25" customFormat="1" x14ac:dyDescent="0.3">
      <c r="B8670" s="15" t="str">
        <f>IF(A8670="","",VLOOKUP(A8670,Tabulka3[[Číslo smlouvy   u pravidelné činnosti]:[Příjmení]],3,0))</f>
        <v/>
      </c>
      <c r="C8670" s="15" t="str">
        <f>IF(A8670="","",VLOOKUP(A8670,Tabulka3[[Číslo smlouvy   u pravidelné činnosti]:[Příjmení]],4,0))</f>
        <v/>
      </c>
      <c r="F8670" s="94"/>
      <c r="H8670" s="113"/>
      <c r="I8670" s="113"/>
      <c r="K8670" s="15"/>
      <c r="L8670" s="15"/>
      <c r="M8670" s="15">
        <f t="shared" si="405"/>
        <v>1</v>
      </c>
      <c r="N8670" s="15" t="str">
        <f t="shared" si="406"/>
        <v>-</v>
      </c>
      <c r="O8670" s="150">
        <f t="shared" si="407"/>
        <v>0</v>
      </c>
      <c r="P8670" s="15" t="str">
        <f>IF(COUNTIF('Personálie dobrovolníků '!U:X,N8670)&gt;0,"ANO","")</f>
        <v/>
      </c>
      <c r="Q8670" s="15"/>
    </row>
    <row r="8671" spans="2:17" s="25" customFormat="1" x14ac:dyDescent="0.3">
      <c r="B8671" s="15" t="str">
        <f>IF(A8671="","",VLOOKUP(A8671,Tabulka3[[Číslo smlouvy   u pravidelné činnosti]:[Příjmení]],3,0))</f>
        <v/>
      </c>
      <c r="C8671" s="15" t="str">
        <f>IF(A8671="","",VLOOKUP(A8671,Tabulka3[[Číslo smlouvy   u pravidelné činnosti]:[Příjmení]],4,0))</f>
        <v/>
      </c>
      <c r="F8671" s="94"/>
      <c r="H8671" s="113"/>
      <c r="I8671" s="113"/>
      <c r="K8671" s="15"/>
      <c r="L8671" s="15"/>
      <c r="M8671" s="15">
        <f t="shared" si="405"/>
        <v>1</v>
      </c>
      <c r="N8671" s="15" t="str">
        <f t="shared" si="406"/>
        <v>-</v>
      </c>
      <c r="O8671" s="150">
        <f t="shared" si="407"/>
        <v>0</v>
      </c>
      <c r="P8671" s="15" t="str">
        <f>IF(COUNTIF('Personálie dobrovolníků '!U:X,N8671)&gt;0,"ANO","")</f>
        <v/>
      </c>
      <c r="Q8671" s="15"/>
    </row>
    <row r="8672" spans="2:17" s="25" customFormat="1" x14ac:dyDescent="0.3">
      <c r="B8672" s="15" t="str">
        <f>IF(A8672="","",VLOOKUP(A8672,Tabulka3[[Číslo smlouvy   u pravidelné činnosti]:[Příjmení]],3,0))</f>
        <v/>
      </c>
      <c r="C8672" s="15" t="str">
        <f>IF(A8672="","",VLOOKUP(A8672,Tabulka3[[Číslo smlouvy   u pravidelné činnosti]:[Příjmení]],4,0))</f>
        <v/>
      </c>
      <c r="F8672" s="94"/>
      <c r="H8672" s="113"/>
      <c r="I8672" s="113"/>
      <c r="K8672" s="15"/>
      <c r="L8672" s="15"/>
      <c r="M8672" s="15">
        <f t="shared" si="405"/>
        <v>1</v>
      </c>
      <c r="N8672" s="15" t="str">
        <f t="shared" si="406"/>
        <v>-</v>
      </c>
      <c r="O8672" s="150">
        <f t="shared" si="407"/>
        <v>0</v>
      </c>
      <c r="P8672" s="15" t="str">
        <f>IF(COUNTIF('Personálie dobrovolníků '!U:X,N8672)&gt;0,"ANO","")</f>
        <v/>
      </c>
      <c r="Q8672" s="15"/>
    </row>
    <row r="8673" spans="2:17" s="25" customFormat="1" x14ac:dyDescent="0.3">
      <c r="B8673" s="15" t="str">
        <f>IF(A8673="","",VLOOKUP(A8673,Tabulka3[[Číslo smlouvy   u pravidelné činnosti]:[Příjmení]],3,0))</f>
        <v/>
      </c>
      <c r="C8673" s="15" t="str">
        <f>IF(A8673="","",VLOOKUP(A8673,Tabulka3[[Číslo smlouvy   u pravidelné činnosti]:[Příjmení]],4,0))</f>
        <v/>
      </c>
      <c r="F8673" s="94"/>
      <c r="H8673" s="113"/>
      <c r="I8673" s="113"/>
      <c r="K8673" s="15"/>
      <c r="L8673" s="15"/>
      <c r="M8673" s="15">
        <f t="shared" si="405"/>
        <v>1</v>
      </c>
      <c r="N8673" s="15" t="str">
        <f t="shared" si="406"/>
        <v>-</v>
      </c>
      <c r="O8673" s="150">
        <f t="shared" si="407"/>
        <v>0</v>
      </c>
      <c r="P8673" s="15" t="str">
        <f>IF(COUNTIF('Personálie dobrovolníků '!U:X,N8673)&gt;0,"ANO","")</f>
        <v/>
      </c>
      <c r="Q8673" s="15"/>
    </row>
    <row r="8674" spans="2:17" s="25" customFormat="1" x14ac:dyDescent="0.3">
      <c r="B8674" s="15" t="str">
        <f>IF(A8674="","",VLOOKUP(A8674,Tabulka3[[Číslo smlouvy   u pravidelné činnosti]:[Příjmení]],3,0))</f>
        <v/>
      </c>
      <c r="C8674" s="15" t="str">
        <f>IF(A8674="","",VLOOKUP(A8674,Tabulka3[[Číslo smlouvy   u pravidelné činnosti]:[Příjmení]],4,0))</f>
        <v/>
      </c>
      <c r="F8674" s="94"/>
      <c r="H8674" s="113"/>
      <c r="I8674" s="113"/>
      <c r="K8674" s="15"/>
      <c r="L8674" s="15"/>
      <c r="M8674" s="15">
        <f t="shared" si="405"/>
        <v>1</v>
      </c>
      <c r="N8674" s="15" t="str">
        <f t="shared" si="406"/>
        <v>-</v>
      </c>
      <c r="O8674" s="150">
        <f t="shared" si="407"/>
        <v>0</v>
      </c>
      <c r="P8674" s="15" t="str">
        <f>IF(COUNTIF('Personálie dobrovolníků '!U:X,N8674)&gt;0,"ANO","")</f>
        <v/>
      </c>
      <c r="Q8674" s="15"/>
    </row>
    <row r="8675" spans="2:17" s="25" customFormat="1" x14ac:dyDescent="0.3">
      <c r="B8675" s="15" t="str">
        <f>IF(A8675="","",VLOOKUP(A8675,Tabulka3[[Číslo smlouvy   u pravidelné činnosti]:[Příjmení]],3,0))</f>
        <v/>
      </c>
      <c r="C8675" s="15" t="str">
        <f>IF(A8675="","",VLOOKUP(A8675,Tabulka3[[Číslo smlouvy   u pravidelné činnosti]:[Příjmení]],4,0))</f>
        <v/>
      </c>
      <c r="F8675" s="94"/>
      <c r="H8675" s="113"/>
      <c r="I8675" s="113"/>
      <c r="K8675" s="15"/>
      <c r="L8675" s="15"/>
      <c r="M8675" s="15">
        <f t="shared" si="405"/>
        <v>1</v>
      </c>
      <c r="N8675" s="15" t="str">
        <f t="shared" si="406"/>
        <v>-</v>
      </c>
      <c r="O8675" s="150">
        <f t="shared" si="407"/>
        <v>0</v>
      </c>
      <c r="P8675" s="15" t="str">
        <f>IF(COUNTIF('Personálie dobrovolníků '!U:X,N8675)&gt;0,"ANO","")</f>
        <v/>
      </c>
      <c r="Q8675" s="15"/>
    </row>
    <row r="8676" spans="2:17" s="25" customFormat="1" x14ac:dyDescent="0.3">
      <c r="B8676" s="15" t="str">
        <f>IF(A8676="","",VLOOKUP(A8676,Tabulka3[[Číslo smlouvy   u pravidelné činnosti]:[Příjmení]],3,0))</f>
        <v/>
      </c>
      <c r="C8676" s="15" t="str">
        <f>IF(A8676="","",VLOOKUP(A8676,Tabulka3[[Číslo smlouvy   u pravidelné činnosti]:[Příjmení]],4,0))</f>
        <v/>
      </c>
      <c r="F8676" s="94"/>
      <c r="H8676" s="113"/>
      <c r="I8676" s="113"/>
      <c r="K8676" s="15"/>
      <c r="L8676" s="15"/>
      <c r="M8676" s="15">
        <f t="shared" si="405"/>
        <v>1</v>
      </c>
      <c r="N8676" s="15" t="str">
        <f t="shared" si="406"/>
        <v>-</v>
      </c>
      <c r="O8676" s="150">
        <f t="shared" si="407"/>
        <v>0</v>
      </c>
      <c r="P8676" s="15" t="str">
        <f>IF(COUNTIF('Personálie dobrovolníků '!U:X,N8676)&gt;0,"ANO","")</f>
        <v/>
      </c>
      <c r="Q8676" s="15"/>
    </row>
    <row r="8677" spans="2:17" s="25" customFormat="1" x14ac:dyDescent="0.3">
      <c r="B8677" s="15" t="str">
        <f>IF(A8677="","",VLOOKUP(A8677,Tabulka3[[Číslo smlouvy   u pravidelné činnosti]:[Příjmení]],3,0))</f>
        <v/>
      </c>
      <c r="C8677" s="15" t="str">
        <f>IF(A8677="","",VLOOKUP(A8677,Tabulka3[[Číslo smlouvy   u pravidelné činnosti]:[Příjmení]],4,0))</f>
        <v/>
      </c>
      <c r="F8677" s="94"/>
      <c r="H8677" s="113"/>
      <c r="I8677" s="113"/>
      <c r="K8677" s="15"/>
      <c r="L8677" s="15"/>
      <c r="M8677" s="15">
        <f t="shared" si="405"/>
        <v>1</v>
      </c>
      <c r="N8677" s="15" t="str">
        <f t="shared" si="406"/>
        <v>-</v>
      </c>
      <c r="O8677" s="150">
        <f t="shared" si="407"/>
        <v>0</v>
      </c>
      <c r="P8677" s="15" t="str">
        <f>IF(COUNTIF('Personálie dobrovolníků '!U:X,N8677)&gt;0,"ANO","")</f>
        <v/>
      </c>
      <c r="Q8677" s="15"/>
    </row>
    <row r="8678" spans="2:17" s="25" customFormat="1" x14ac:dyDescent="0.3">
      <c r="B8678" s="15" t="str">
        <f>IF(A8678="","",VLOOKUP(A8678,Tabulka3[[Číslo smlouvy   u pravidelné činnosti]:[Příjmení]],3,0))</f>
        <v/>
      </c>
      <c r="C8678" s="15" t="str">
        <f>IF(A8678="","",VLOOKUP(A8678,Tabulka3[[Číslo smlouvy   u pravidelné činnosti]:[Příjmení]],4,0))</f>
        <v/>
      </c>
      <c r="F8678" s="94"/>
      <c r="H8678" s="113"/>
      <c r="I8678" s="113"/>
      <c r="K8678" s="15"/>
      <c r="L8678" s="15"/>
      <c r="M8678" s="15">
        <f t="shared" si="405"/>
        <v>1</v>
      </c>
      <c r="N8678" s="15" t="str">
        <f t="shared" si="406"/>
        <v>-</v>
      </c>
      <c r="O8678" s="150">
        <f t="shared" si="407"/>
        <v>0</v>
      </c>
      <c r="P8678" s="15" t="str">
        <f>IF(COUNTIF('Personálie dobrovolníků '!U:X,N8678)&gt;0,"ANO","")</f>
        <v/>
      </c>
      <c r="Q8678" s="15"/>
    </row>
    <row r="8679" spans="2:17" s="25" customFormat="1" x14ac:dyDescent="0.3">
      <c r="B8679" s="15" t="str">
        <f>IF(A8679="","",VLOOKUP(A8679,Tabulka3[[Číslo smlouvy   u pravidelné činnosti]:[Příjmení]],3,0))</f>
        <v/>
      </c>
      <c r="C8679" s="15" t="str">
        <f>IF(A8679="","",VLOOKUP(A8679,Tabulka3[[Číslo smlouvy   u pravidelné činnosti]:[Příjmení]],4,0))</f>
        <v/>
      </c>
      <c r="F8679" s="94"/>
      <c r="H8679" s="113"/>
      <c r="I8679" s="113"/>
      <c r="K8679" s="15"/>
      <c r="L8679" s="15"/>
      <c r="M8679" s="15">
        <f t="shared" si="405"/>
        <v>1</v>
      </c>
      <c r="N8679" s="15" t="str">
        <f t="shared" si="406"/>
        <v>-</v>
      </c>
      <c r="O8679" s="150">
        <f t="shared" si="407"/>
        <v>0</v>
      </c>
      <c r="P8679" s="15" t="str">
        <f>IF(COUNTIF('Personálie dobrovolníků '!U:X,N8679)&gt;0,"ANO","")</f>
        <v/>
      </c>
      <c r="Q8679" s="15"/>
    </row>
    <row r="8680" spans="2:17" s="25" customFormat="1" x14ac:dyDescent="0.3">
      <c r="B8680" s="15" t="str">
        <f>IF(A8680="","",VLOOKUP(A8680,Tabulka3[[Číslo smlouvy   u pravidelné činnosti]:[Příjmení]],3,0))</f>
        <v/>
      </c>
      <c r="C8680" s="15" t="str">
        <f>IF(A8680="","",VLOOKUP(A8680,Tabulka3[[Číslo smlouvy   u pravidelné činnosti]:[Příjmení]],4,0))</f>
        <v/>
      </c>
      <c r="F8680" s="94"/>
      <c r="H8680" s="113"/>
      <c r="I8680" s="113"/>
      <c r="K8680" s="15"/>
      <c r="L8680" s="15"/>
      <c r="M8680" s="15">
        <f t="shared" si="405"/>
        <v>1</v>
      </c>
      <c r="N8680" s="15" t="str">
        <f t="shared" si="406"/>
        <v>-</v>
      </c>
      <c r="O8680" s="150">
        <f t="shared" si="407"/>
        <v>0</v>
      </c>
      <c r="P8680" s="15" t="str">
        <f>IF(COUNTIF('Personálie dobrovolníků '!U:X,N8680)&gt;0,"ANO","")</f>
        <v/>
      </c>
      <c r="Q8680" s="15"/>
    </row>
    <row r="8681" spans="2:17" s="25" customFormat="1" x14ac:dyDescent="0.3">
      <c r="B8681" s="15" t="str">
        <f>IF(A8681="","",VLOOKUP(A8681,Tabulka3[[Číslo smlouvy   u pravidelné činnosti]:[Příjmení]],3,0))</f>
        <v/>
      </c>
      <c r="C8681" s="15" t="str">
        <f>IF(A8681="","",VLOOKUP(A8681,Tabulka3[[Číslo smlouvy   u pravidelné činnosti]:[Příjmení]],4,0))</f>
        <v/>
      </c>
      <c r="F8681" s="94"/>
      <c r="H8681" s="113"/>
      <c r="I8681" s="113"/>
      <c r="K8681" s="15"/>
      <c r="L8681" s="15"/>
      <c r="M8681" s="15">
        <f t="shared" si="405"/>
        <v>1</v>
      </c>
      <c r="N8681" s="15" t="str">
        <f t="shared" si="406"/>
        <v>-</v>
      </c>
      <c r="O8681" s="150">
        <f t="shared" si="407"/>
        <v>0</v>
      </c>
      <c r="P8681" s="15" t="str">
        <f>IF(COUNTIF('Personálie dobrovolníků '!U:X,N8681)&gt;0,"ANO","")</f>
        <v/>
      </c>
      <c r="Q8681" s="15"/>
    </row>
    <row r="8682" spans="2:17" s="25" customFormat="1" x14ac:dyDescent="0.3">
      <c r="B8682" s="15" t="str">
        <f>IF(A8682="","",VLOOKUP(A8682,Tabulka3[[Číslo smlouvy   u pravidelné činnosti]:[Příjmení]],3,0))</f>
        <v/>
      </c>
      <c r="C8682" s="15" t="str">
        <f>IF(A8682="","",VLOOKUP(A8682,Tabulka3[[Číslo smlouvy   u pravidelné činnosti]:[Příjmení]],4,0))</f>
        <v/>
      </c>
      <c r="F8682" s="94"/>
      <c r="H8682" s="113"/>
      <c r="I8682" s="113"/>
      <c r="K8682" s="15"/>
      <c r="L8682" s="15"/>
      <c r="M8682" s="15">
        <f t="shared" si="405"/>
        <v>1</v>
      </c>
      <c r="N8682" s="15" t="str">
        <f t="shared" si="406"/>
        <v>-</v>
      </c>
      <c r="O8682" s="150">
        <f t="shared" si="407"/>
        <v>0</v>
      </c>
      <c r="P8682" s="15" t="str">
        <f>IF(COUNTIF('Personálie dobrovolníků '!U:X,N8682)&gt;0,"ANO","")</f>
        <v/>
      </c>
      <c r="Q8682" s="15"/>
    </row>
    <row r="8683" spans="2:17" s="25" customFormat="1" x14ac:dyDescent="0.3">
      <c r="B8683" s="15" t="str">
        <f>IF(A8683="","",VLOOKUP(A8683,Tabulka3[[Číslo smlouvy   u pravidelné činnosti]:[Příjmení]],3,0))</f>
        <v/>
      </c>
      <c r="C8683" s="15" t="str">
        <f>IF(A8683="","",VLOOKUP(A8683,Tabulka3[[Číslo smlouvy   u pravidelné činnosti]:[Příjmení]],4,0))</f>
        <v/>
      </c>
      <c r="F8683" s="94"/>
      <c r="H8683" s="113"/>
      <c r="I8683" s="113"/>
      <c r="K8683" s="15"/>
      <c r="L8683" s="15"/>
      <c r="M8683" s="15">
        <f t="shared" si="405"/>
        <v>1</v>
      </c>
      <c r="N8683" s="15" t="str">
        <f t="shared" si="406"/>
        <v>-</v>
      </c>
      <c r="O8683" s="150">
        <f t="shared" si="407"/>
        <v>0</v>
      </c>
      <c r="P8683" s="15" t="str">
        <f>IF(COUNTIF('Personálie dobrovolníků '!U:X,N8683)&gt;0,"ANO","")</f>
        <v/>
      </c>
      <c r="Q8683" s="15"/>
    </row>
    <row r="8684" spans="2:17" s="25" customFormat="1" x14ac:dyDescent="0.3">
      <c r="B8684" s="15" t="str">
        <f>IF(A8684="","",VLOOKUP(A8684,Tabulka3[[Číslo smlouvy   u pravidelné činnosti]:[Příjmení]],3,0))</f>
        <v/>
      </c>
      <c r="C8684" s="15" t="str">
        <f>IF(A8684="","",VLOOKUP(A8684,Tabulka3[[Číslo smlouvy   u pravidelné činnosti]:[Příjmení]],4,0))</f>
        <v/>
      </c>
      <c r="F8684" s="94"/>
      <c r="H8684" s="113"/>
      <c r="I8684" s="113"/>
      <c r="K8684" s="15"/>
      <c r="L8684" s="15"/>
      <c r="M8684" s="15">
        <f t="shared" si="405"/>
        <v>1</v>
      </c>
      <c r="N8684" s="15" t="str">
        <f t="shared" si="406"/>
        <v>-</v>
      </c>
      <c r="O8684" s="150">
        <f t="shared" si="407"/>
        <v>0</v>
      </c>
      <c r="P8684" s="15" t="str">
        <f>IF(COUNTIF('Personálie dobrovolníků '!U:X,N8684)&gt;0,"ANO","")</f>
        <v/>
      </c>
      <c r="Q8684" s="15"/>
    </row>
    <row r="8685" spans="2:17" s="25" customFormat="1" x14ac:dyDescent="0.3">
      <c r="B8685" s="15" t="str">
        <f>IF(A8685="","",VLOOKUP(A8685,Tabulka3[[Číslo smlouvy   u pravidelné činnosti]:[Příjmení]],3,0))</f>
        <v/>
      </c>
      <c r="C8685" s="15" t="str">
        <f>IF(A8685="","",VLOOKUP(A8685,Tabulka3[[Číslo smlouvy   u pravidelné činnosti]:[Příjmení]],4,0))</f>
        <v/>
      </c>
      <c r="F8685" s="94"/>
      <c r="H8685" s="113"/>
      <c r="I8685" s="113"/>
      <c r="K8685" s="15"/>
      <c r="L8685" s="15"/>
      <c r="M8685" s="15">
        <f t="shared" si="405"/>
        <v>1</v>
      </c>
      <c r="N8685" s="15" t="str">
        <f t="shared" si="406"/>
        <v>-</v>
      </c>
      <c r="O8685" s="150">
        <f t="shared" si="407"/>
        <v>0</v>
      </c>
      <c r="P8685" s="15" t="str">
        <f>IF(COUNTIF('Personálie dobrovolníků '!U:X,N8685)&gt;0,"ANO","")</f>
        <v/>
      </c>
      <c r="Q8685" s="15"/>
    </row>
    <row r="8686" spans="2:17" s="25" customFormat="1" x14ac:dyDescent="0.3">
      <c r="B8686" s="15" t="str">
        <f>IF(A8686="","",VLOOKUP(A8686,Tabulka3[[Číslo smlouvy   u pravidelné činnosti]:[Příjmení]],3,0))</f>
        <v/>
      </c>
      <c r="C8686" s="15" t="str">
        <f>IF(A8686="","",VLOOKUP(A8686,Tabulka3[[Číslo smlouvy   u pravidelné činnosti]:[Příjmení]],4,0))</f>
        <v/>
      </c>
      <c r="F8686" s="94"/>
      <c r="H8686" s="113"/>
      <c r="I8686" s="113"/>
      <c r="K8686" s="15"/>
      <c r="L8686" s="15"/>
      <c r="M8686" s="15">
        <f t="shared" si="405"/>
        <v>1</v>
      </c>
      <c r="N8686" s="15" t="str">
        <f t="shared" si="406"/>
        <v>-</v>
      </c>
      <c r="O8686" s="150">
        <f t="shared" si="407"/>
        <v>0</v>
      </c>
      <c r="P8686" s="15" t="str">
        <f>IF(COUNTIF('Personálie dobrovolníků '!U:X,N8686)&gt;0,"ANO","")</f>
        <v/>
      </c>
      <c r="Q8686" s="15"/>
    </row>
    <row r="8687" spans="2:17" s="25" customFormat="1" x14ac:dyDescent="0.3">
      <c r="B8687" s="15" t="str">
        <f>IF(A8687="","",VLOOKUP(A8687,Tabulka3[[Číslo smlouvy   u pravidelné činnosti]:[Příjmení]],3,0))</f>
        <v/>
      </c>
      <c r="C8687" s="15" t="str">
        <f>IF(A8687="","",VLOOKUP(A8687,Tabulka3[[Číslo smlouvy   u pravidelné činnosti]:[Příjmení]],4,0))</f>
        <v/>
      </c>
      <c r="F8687" s="94"/>
      <c r="H8687" s="113"/>
      <c r="I8687" s="113"/>
      <c r="K8687" s="15"/>
      <c r="L8687" s="15"/>
      <c r="M8687" s="15">
        <f t="shared" si="405"/>
        <v>1</v>
      </c>
      <c r="N8687" s="15" t="str">
        <f t="shared" si="406"/>
        <v>-</v>
      </c>
      <c r="O8687" s="150">
        <f t="shared" si="407"/>
        <v>0</v>
      </c>
      <c r="P8687" s="15" t="str">
        <f>IF(COUNTIF('Personálie dobrovolníků '!U:X,N8687)&gt;0,"ANO","")</f>
        <v/>
      </c>
      <c r="Q8687" s="15"/>
    </row>
    <row r="8688" spans="2:17" s="25" customFormat="1" x14ac:dyDescent="0.3">
      <c r="B8688" s="15" t="str">
        <f>IF(A8688="","",VLOOKUP(A8688,Tabulka3[[Číslo smlouvy   u pravidelné činnosti]:[Příjmení]],3,0))</f>
        <v/>
      </c>
      <c r="C8688" s="15" t="str">
        <f>IF(A8688="","",VLOOKUP(A8688,Tabulka3[[Číslo smlouvy   u pravidelné činnosti]:[Příjmení]],4,0))</f>
        <v/>
      </c>
      <c r="F8688" s="94"/>
      <c r="H8688" s="113"/>
      <c r="I8688" s="113"/>
      <c r="K8688" s="15"/>
      <c r="L8688" s="15"/>
      <c r="M8688" s="15">
        <f t="shared" si="405"/>
        <v>1</v>
      </c>
      <c r="N8688" s="15" t="str">
        <f t="shared" si="406"/>
        <v>-</v>
      </c>
      <c r="O8688" s="150">
        <f t="shared" si="407"/>
        <v>0</v>
      </c>
      <c r="P8688" s="15" t="str">
        <f>IF(COUNTIF('Personálie dobrovolníků '!U:X,N8688)&gt;0,"ANO","")</f>
        <v/>
      </c>
      <c r="Q8688" s="15"/>
    </row>
    <row r="8689" spans="2:17" s="25" customFormat="1" x14ac:dyDescent="0.3">
      <c r="B8689" s="15" t="str">
        <f>IF(A8689="","",VLOOKUP(A8689,Tabulka3[[Číslo smlouvy   u pravidelné činnosti]:[Příjmení]],3,0))</f>
        <v/>
      </c>
      <c r="C8689" s="15" t="str">
        <f>IF(A8689="","",VLOOKUP(A8689,Tabulka3[[Číslo smlouvy   u pravidelné činnosti]:[Příjmení]],4,0))</f>
        <v/>
      </c>
      <c r="F8689" s="94"/>
      <c r="H8689" s="113"/>
      <c r="I8689" s="113"/>
      <c r="K8689" s="15"/>
      <c r="L8689" s="15"/>
      <c r="M8689" s="15">
        <f t="shared" si="405"/>
        <v>1</v>
      </c>
      <c r="N8689" s="15" t="str">
        <f t="shared" si="406"/>
        <v>-</v>
      </c>
      <c r="O8689" s="150">
        <f t="shared" si="407"/>
        <v>0</v>
      </c>
      <c r="P8689" s="15" t="str">
        <f>IF(COUNTIF('Personálie dobrovolníků '!U:X,N8689)&gt;0,"ANO","")</f>
        <v/>
      </c>
      <c r="Q8689" s="15"/>
    </row>
    <row r="8690" spans="2:17" s="25" customFormat="1" x14ac:dyDescent="0.3">
      <c r="B8690" s="15" t="str">
        <f>IF(A8690="","",VLOOKUP(A8690,Tabulka3[[Číslo smlouvy   u pravidelné činnosti]:[Příjmení]],3,0))</f>
        <v/>
      </c>
      <c r="C8690" s="15" t="str">
        <f>IF(A8690="","",VLOOKUP(A8690,Tabulka3[[Číslo smlouvy   u pravidelné činnosti]:[Příjmení]],4,0))</f>
        <v/>
      </c>
      <c r="F8690" s="94"/>
      <c r="H8690" s="113"/>
      <c r="I8690" s="113"/>
      <c r="K8690" s="15"/>
      <c r="L8690" s="15"/>
      <c r="M8690" s="15">
        <f t="shared" si="405"/>
        <v>1</v>
      </c>
      <c r="N8690" s="15" t="str">
        <f t="shared" si="406"/>
        <v>-</v>
      </c>
      <c r="O8690" s="150">
        <f t="shared" si="407"/>
        <v>0</v>
      </c>
      <c r="P8690" s="15" t="str">
        <f>IF(COUNTIF('Personálie dobrovolníků '!U:X,N8690)&gt;0,"ANO","")</f>
        <v/>
      </c>
      <c r="Q8690" s="15"/>
    </row>
    <row r="8691" spans="2:17" s="25" customFormat="1" x14ac:dyDescent="0.3">
      <c r="B8691" s="15" t="str">
        <f>IF(A8691="","",VLOOKUP(A8691,Tabulka3[[Číslo smlouvy   u pravidelné činnosti]:[Příjmení]],3,0))</f>
        <v/>
      </c>
      <c r="C8691" s="15" t="str">
        <f>IF(A8691="","",VLOOKUP(A8691,Tabulka3[[Číslo smlouvy   u pravidelné činnosti]:[Příjmení]],4,0))</f>
        <v/>
      </c>
      <c r="F8691" s="94"/>
      <c r="H8691" s="113"/>
      <c r="I8691" s="113"/>
      <c r="K8691" s="15"/>
      <c r="L8691" s="15"/>
      <c r="M8691" s="15">
        <f t="shared" si="405"/>
        <v>1</v>
      </c>
      <c r="N8691" s="15" t="str">
        <f t="shared" si="406"/>
        <v>-</v>
      </c>
      <c r="O8691" s="150">
        <f t="shared" si="407"/>
        <v>0</v>
      </c>
      <c r="P8691" s="15" t="str">
        <f>IF(COUNTIF('Personálie dobrovolníků '!U:X,N8691)&gt;0,"ANO","")</f>
        <v/>
      </c>
      <c r="Q8691" s="15"/>
    </row>
    <row r="8692" spans="2:17" s="25" customFormat="1" x14ac:dyDescent="0.3">
      <c r="B8692" s="15" t="str">
        <f>IF(A8692="","",VLOOKUP(A8692,Tabulka3[[Číslo smlouvy   u pravidelné činnosti]:[Příjmení]],3,0))</f>
        <v/>
      </c>
      <c r="C8692" s="15" t="str">
        <f>IF(A8692="","",VLOOKUP(A8692,Tabulka3[[Číslo smlouvy   u pravidelné činnosti]:[Příjmení]],4,0))</f>
        <v/>
      </c>
      <c r="F8692" s="94"/>
      <c r="H8692" s="113"/>
      <c r="I8692" s="113"/>
      <c r="K8692" s="15"/>
      <c r="L8692" s="15"/>
      <c r="M8692" s="15">
        <f t="shared" si="405"/>
        <v>1</v>
      </c>
      <c r="N8692" s="15" t="str">
        <f t="shared" si="406"/>
        <v>-</v>
      </c>
      <c r="O8692" s="150">
        <f t="shared" si="407"/>
        <v>0</v>
      </c>
      <c r="P8692" s="15" t="str">
        <f>IF(COUNTIF('Personálie dobrovolníků '!U:X,N8692)&gt;0,"ANO","")</f>
        <v/>
      </c>
      <c r="Q8692" s="15"/>
    </row>
    <row r="8693" spans="2:17" s="25" customFormat="1" x14ac:dyDescent="0.3">
      <c r="B8693" s="15" t="str">
        <f>IF(A8693="","",VLOOKUP(A8693,Tabulka3[[Číslo smlouvy   u pravidelné činnosti]:[Příjmení]],3,0))</f>
        <v/>
      </c>
      <c r="C8693" s="15" t="str">
        <f>IF(A8693="","",VLOOKUP(A8693,Tabulka3[[Číslo smlouvy   u pravidelné činnosti]:[Příjmení]],4,0))</f>
        <v/>
      </c>
      <c r="F8693" s="94"/>
      <c r="H8693" s="113"/>
      <c r="I8693" s="113"/>
      <c r="K8693" s="15"/>
      <c r="L8693" s="15"/>
      <c r="M8693" s="15">
        <f t="shared" si="405"/>
        <v>1</v>
      </c>
      <c r="N8693" s="15" t="str">
        <f t="shared" si="406"/>
        <v>-</v>
      </c>
      <c r="O8693" s="150">
        <f t="shared" si="407"/>
        <v>0</v>
      </c>
      <c r="P8693" s="15" t="str">
        <f>IF(COUNTIF('Personálie dobrovolníků '!U:X,N8693)&gt;0,"ANO","")</f>
        <v/>
      </c>
      <c r="Q8693" s="15"/>
    </row>
    <row r="8694" spans="2:17" s="25" customFormat="1" x14ac:dyDescent="0.3">
      <c r="B8694" s="15" t="str">
        <f>IF(A8694="","",VLOOKUP(A8694,Tabulka3[[Číslo smlouvy   u pravidelné činnosti]:[Příjmení]],3,0))</f>
        <v/>
      </c>
      <c r="C8694" s="15" t="str">
        <f>IF(A8694="","",VLOOKUP(A8694,Tabulka3[[Číslo smlouvy   u pravidelné činnosti]:[Příjmení]],4,0))</f>
        <v/>
      </c>
      <c r="F8694" s="94"/>
      <c r="H8694" s="113"/>
      <c r="I8694" s="113"/>
      <c r="K8694" s="15"/>
      <c r="L8694" s="15"/>
      <c r="M8694" s="15">
        <f t="shared" si="405"/>
        <v>1</v>
      </c>
      <c r="N8694" s="15" t="str">
        <f t="shared" si="406"/>
        <v>-</v>
      </c>
      <c r="O8694" s="150">
        <f t="shared" si="407"/>
        <v>0</v>
      </c>
      <c r="P8694" s="15" t="str">
        <f>IF(COUNTIF('Personálie dobrovolníků '!U:X,N8694)&gt;0,"ANO","")</f>
        <v/>
      </c>
      <c r="Q8694" s="15"/>
    </row>
    <row r="8695" spans="2:17" s="25" customFormat="1" x14ac:dyDescent="0.3">
      <c r="B8695" s="15" t="str">
        <f>IF(A8695="","",VLOOKUP(A8695,Tabulka3[[Číslo smlouvy   u pravidelné činnosti]:[Příjmení]],3,0))</f>
        <v/>
      </c>
      <c r="C8695" s="15" t="str">
        <f>IF(A8695="","",VLOOKUP(A8695,Tabulka3[[Číslo smlouvy   u pravidelné činnosti]:[Příjmení]],4,0))</f>
        <v/>
      </c>
      <c r="F8695" s="94"/>
      <c r="H8695" s="113"/>
      <c r="I8695" s="113"/>
      <c r="K8695" s="15"/>
      <c r="L8695" s="15"/>
      <c r="M8695" s="15">
        <f t="shared" si="405"/>
        <v>1</v>
      </c>
      <c r="N8695" s="15" t="str">
        <f t="shared" si="406"/>
        <v>-</v>
      </c>
      <c r="O8695" s="150">
        <f t="shared" si="407"/>
        <v>0</v>
      </c>
      <c r="P8695" s="15" t="str">
        <f>IF(COUNTIF('Personálie dobrovolníků '!U:X,N8695)&gt;0,"ANO","")</f>
        <v/>
      </c>
      <c r="Q8695" s="15"/>
    </row>
    <row r="8696" spans="2:17" s="25" customFormat="1" x14ac:dyDescent="0.3">
      <c r="B8696" s="15" t="str">
        <f>IF(A8696="","",VLOOKUP(A8696,Tabulka3[[Číslo smlouvy   u pravidelné činnosti]:[Příjmení]],3,0))</f>
        <v/>
      </c>
      <c r="C8696" s="15" t="str">
        <f>IF(A8696="","",VLOOKUP(A8696,Tabulka3[[Číslo smlouvy   u pravidelné činnosti]:[Příjmení]],4,0))</f>
        <v/>
      </c>
      <c r="F8696" s="94"/>
      <c r="H8696" s="113"/>
      <c r="I8696" s="113"/>
      <c r="K8696" s="15"/>
      <c r="L8696" s="15"/>
      <c r="M8696" s="15">
        <f t="shared" si="405"/>
        <v>1</v>
      </c>
      <c r="N8696" s="15" t="str">
        <f t="shared" si="406"/>
        <v>-</v>
      </c>
      <c r="O8696" s="150">
        <f t="shared" si="407"/>
        <v>0</v>
      </c>
      <c r="P8696" s="15" t="str">
        <f>IF(COUNTIF('Personálie dobrovolníků '!U:X,N8696)&gt;0,"ANO","")</f>
        <v/>
      </c>
      <c r="Q8696" s="15"/>
    </row>
    <row r="8697" spans="2:17" s="25" customFormat="1" x14ac:dyDescent="0.3">
      <c r="B8697" s="15" t="str">
        <f>IF(A8697="","",VLOOKUP(A8697,Tabulka3[[Číslo smlouvy   u pravidelné činnosti]:[Příjmení]],3,0))</f>
        <v/>
      </c>
      <c r="C8697" s="15" t="str">
        <f>IF(A8697="","",VLOOKUP(A8697,Tabulka3[[Číslo smlouvy   u pravidelné činnosti]:[Příjmení]],4,0))</f>
        <v/>
      </c>
      <c r="F8697" s="94"/>
      <c r="H8697" s="113"/>
      <c r="I8697" s="113"/>
      <c r="K8697" s="15"/>
      <c r="L8697" s="15"/>
      <c r="M8697" s="15">
        <f t="shared" si="405"/>
        <v>1</v>
      </c>
      <c r="N8697" s="15" t="str">
        <f t="shared" si="406"/>
        <v>-</v>
      </c>
      <c r="O8697" s="150">
        <f t="shared" si="407"/>
        <v>0</v>
      </c>
      <c r="P8697" s="15" t="str">
        <f>IF(COUNTIF('Personálie dobrovolníků '!U:X,N8697)&gt;0,"ANO","")</f>
        <v/>
      </c>
      <c r="Q8697" s="15"/>
    </row>
    <row r="8698" spans="2:17" s="25" customFormat="1" x14ac:dyDescent="0.3">
      <c r="B8698" s="15" t="str">
        <f>IF(A8698="","",VLOOKUP(A8698,Tabulka3[[Číslo smlouvy   u pravidelné činnosti]:[Příjmení]],3,0))</f>
        <v/>
      </c>
      <c r="C8698" s="15" t="str">
        <f>IF(A8698="","",VLOOKUP(A8698,Tabulka3[[Číslo smlouvy   u pravidelné činnosti]:[Příjmení]],4,0))</f>
        <v/>
      </c>
      <c r="F8698" s="94"/>
      <c r="H8698" s="113"/>
      <c r="I8698" s="113"/>
      <c r="K8698" s="15"/>
      <c r="L8698" s="15"/>
      <c r="M8698" s="15">
        <f t="shared" si="405"/>
        <v>1</v>
      </c>
      <c r="N8698" s="15" t="str">
        <f t="shared" si="406"/>
        <v>-</v>
      </c>
      <c r="O8698" s="150">
        <f t="shared" si="407"/>
        <v>0</v>
      </c>
      <c r="P8698" s="15" t="str">
        <f>IF(COUNTIF('Personálie dobrovolníků '!U:X,N8698)&gt;0,"ANO","")</f>
        <v/>
      </c>
      <c r="Q8698" s="15"/>
    </row>
    <row r="8699" spans="2:17" s="25" customFormat="1" x14ac:dyDescent="0.3">
      <c r="B8699" s="15" t="str">
        <f>IF(A8699="","",VLOOKUP(A8699,Tabulka3[[Číslo smlouvy   u pravidelné činnosti]:[Příjmení]],3,0))</f>
        <v/>
      </c>
      <c r="C8699" s="15" t="str">
        <f>IF(A8699="","",VLOOKUP(A8699,Tabulka3[[Číslo smlouvy   u pravidelné činnosti]:[Příjmení]],4,0))</f>
        <v/>
      </c>
      <c r="F8699" s="94"/>
      <c r="H8699" s="113"/>
      <c r="I8699" s="113"/>
      <c r="K8699" s="15"/>
      <c r="L8699" s="15"/>
      <c r="M8699" s="15">
        <f t="shared" si="405"/>
        <v>1</v>
      </c>
      <c r="N8699" s="15" t="str">
        <f t="shared" si="406"/>
        <v>-</v>
      </c>
      <c r="O8699" s="150">
        <f t="shared" si="407"/>
        <v>0</v>
      </c>
      <c r="P8699" s="15" t="str">
        <f>IF(COUNTIF('Personálie dobrovolníků '!U:X,N8699)&gt;0,"ANO","")</f>
        <v/>
      </c>
      <c r="Q8699" s="15"/>
    </row>
    <row r="8700" spans="2:17" s="25" customFormat="1" x14ac:dyDescent="0.3">
      <c r="B8700" s="15" t="str">
        <f>IF(A8700="","",VLOOKUP(A8700,Tabulka3[[Číslo smlouvy   u pravidelné činnosti]:[Příjmení]],3,0))</f>
        <v/>
      </c>
      <c r="C8700" s="15" t="str">
        <f>IF(A8700="","",VLOOKUP(A8700,Tabulka3[[Číslo smlouvy   u pravidelné činnosti]:[Příjmení]],4,0))</f>
        <v/>
      </c>
      <c r="F8700" s="94"/>
      <c r="H8700" s="113"/>
      <c r="I8700" s="113"/>
      <c r="K8700" s="15"/>
      <c r="L8700" s="15"/>
      <c r="M8700" s="15">
        <f t="shared" si="405"/>
        <v>1</v>
      </c>
      <c r="N8700" s="15" t="str">
        <f t="shared" si="406"/>
        <v>-</v>
      </c>
      <c r="O8700" s="150">
        <f t="shared" si="407"/>
        <v>0</v>
      </c>
      <c r="P8700" s="15" t="str">
        <f>IF(COUNTIF('Personálie dobrovolníků '!U:X,N8700)&gt;0,"ANO","")</f>
        <v/>
      </c>
      <c r="Q8700" s="15"/>
    </row>
    <row r="8701" spans="2:17" s="25" customFormat="1" x14ac:dyDescent="0.3">
      <c r="B8701" s="15" t="str">
        <f>IF(A8701="","",VLOOKUP(A8701,Tabulka3[[Číslo smlouvy   u pravidelné činnosti]:[Příjmení]],3,0))</f>
        <v/>
      </c>
      <c r="C8701" s="15" t="str">
        <f>IF(A8701="","",VLOOKUP(A8701,Tabulka3[[Číslo smlouvy   u pravidelné činnosti]:[Příjmení]],4,0))</f>
        <v/>
      </c>
      <c r="F8701" s="94"/>
      <c r="H8701" s="113"/>
      <c r="I8701" s="113"/>
      <c r="K8701" s="15"/>
      <c r="L8701" s="15"/>
      <c r="M8701" s="15">
        <f t="shared" si="405"/>
        <v>1</v>
      </c>
      <c r="N8701" s="15" t="str">
        <f t="shared" si="406"/>
        <v>-</v>
      </c>
      <c r="O8701" s="150">
        <f t="shared" si="407"/>
        <v>0</v>
      </c>
      <c r="P8701" s="15" t="str">
        <f>IF(COUNTIF('Personálie dobrovolníků '!U:X,N8701)&gt;0,"ANO","")</f>
        <v/>
      </c>
      <c r="Q8701" s="15"/>
    </row>
    <row r="8702" spans="2:17" s="25" customFormat="1" x14ac:dyDescent="0.3">
      <c r="B8702" s="15" t="str">
        <f>IF(A8702="","",VLOOKUP(A8702,Tabulka3[[Číslo smlouvy   u pravidelné činnosti]:[Příjmení]],3,0))</f>
        <v/>
      </c>
      <c r="C8702" s="15" t="str">
        <f>IF(A8702="","",VLOOKUP(A8702,Tabulka3[[Číslo smlouvy   u pravidelné činnosti]:[Příjmení]],4,0))</f>
        <v/>
      </c>
      <c r="F8702" s="94"/>
      <c r="H8702" s="113"/>
      <c r="I8702" s="113"/>
      <c r="K8702" s="15"/>
      <c r="L8702" s="15"/>
      <c r="M8702" s="15">
        <f t="shared" si="405"/>
        <v>1</v>
      </c>
      <c r="N8702" s="15" t="str">
        <f t="shared" si="406"/>
        <v>-</v>
      </c>
      <c r="O8702" s="150">
        <f t="shared" si="407"/>
        <v>0</v>
      </c>
      <c r="P8702" s="15" t="str">
        <f>IF(COUNTIF('Personálie dobrovolníků '!U:X,N8702)&gt;0,"ANO","")</f>
        <v/>
      </c>
      <c r="Q8702" s="15"/>
    </row>
    <row r="8703" spans="2:17" s="25" customFormat="1" x14ac:dyDescent="0.3">
      <c r="B8703" s="15" t="str">
        <f>IF(A8703="","",VLOOKUP(A8703,Tabulka3[[Číslo smlouvy   u pravidelné činnosti]:[Příjmení]],3,0))</f>
        <v/>
      </c>
      <c r="C8703" s="15" t="str">
        <f>IF(A8703="","",VLOOKUP(A8703,Tabulka3[[Číslo smlouvy   u pravidelné činnosti]:[Příjmení]],4,0))</f>
        <v/>
      </c>
      <c r="F8703" s="94"/>
      <c r="H8703" s="113"/>
      <c r="I8703" s="113"/>
      <c r="K8703" s="15"/>
      <c r="L8703" s="15"/>
      <c r="M8703" s="15">
        <f t="shared" si="405"/>
        <v>1</v>
      </c>
      <c r="N8703" s="15" t="str">
        <f t="shared" si="406"/>
        <v>-</v>
      </c>
      <c r="O8703" s="150">
        <f t="shared" si="407"/>
        <v>0</v>
      </c>
      <c r="P8703" s="15" t="str">
        <f>IF(COUNTIF('Personálie dobrovolníků '!U:X,N8703)&gt;0,"ANO","")</f>
        <v/>
      </c>
      <c r="Q8703" s="15"/>
    </row>
    <row r="8704" spans="2:17" s="25" customFormat="1" x14ac:dyDescent="0.3">
      <c r="B8704" s="15" t="str">
        <f>IF(A8704="","",VLOOKUP(A8704,Tabulka3[[Číslo smlouvy   u pravidelné činnosti]:[Příjmení]],3,0))</f>
        <v/>
      </c>
      <c r="C8704" s="15" t="str">
        <f>IF(A8704="","",VLOOKUP(A8704,Tabulka3[[Číslo smlouvy   u pravidelné činnosti]:[Příjmení]],4,0))</f>
        <v/>
      </c>
      <c r="F8704" s="94"/>
      <c r="H8704" s="113"/>
      <c r="I8704" s="113"/>
      <c r="K8704" s="15"/>
      <c r="L8704" s="15"/>
      <c r="M8704" s="15">
        <f t="shared" si="405"/>
        <v>1</v>
      </c>
      <c r="N8704" s="15" t="str">
        <f t="shared" si="406"/>
        <v>-</v>
      </c>
      <c r="O8704" s="150">
        <f t="shared" si="407"/>
        <v>0</v>
      </c>
      <c r="P8704" s="15" t="str">
        <f>IF(COUNTIF('Personálie dobrovolníků '!U:X,N8704)&gt;0,"ANO","")</f>
        <v/>
      </c>
      <c r="Q8704" s="15"/>
    </row>
    <row r="8705" spans="2:17" s="25" customFormat="1" x14ac:dyDescent="0.3">
      <c r="B8705" s="15" t="str">
        <f>IF(A8705="","",VLOOKUP(A8705,Tabulka3[[Číslo smlouvy   u pravidelné činnosti]:[Příjmení]],3,0))</f>
        <v/>
      </c>
      <c r="C8705" s="15" t="str">
        <f>IF(A8705="","",VLOOKUP(A8705,Tabulka3[[Číslo smlouvy   u pravidelné činnosti]:[Příjmení]],4,0))</f>
        <v/>
      </c>
      <c r="F8705" s="94"/>
      <c r="H8705" s="113"/>
      <c r="I8705" s="113"/>
      <c r="K8705" s="15"/>
      <c r="L8705" s="15"/>
      <c r="M8705" s="15">
        <f t="shared" si="405"/>
        <v>1</v>
      </c>
      <c r="N8705" s="15" t="str">
        <f t="shared" si="406"/>
        <v>-</v>
      </c>
      <c r="O8705" s="150">
        <f t="shared" si="407"/>
        <v>0</v>
      </c>
      <c r="P8705" s="15" t="str">
        <f>IF(COUNTIF('Personálie dobrovolníků '!U:X,N8705)&gt;0,"ANO","")</f>
        <v/>
      </c>
      <c r="Q8705" s="15"/>
    </row>
    <row r="8706" spans="2:17" s="25" customFormat="1" x14ac:dyDescent="0.3">
      <c r="B8706" s="15" t="str">
        <f>IF(A8706="","",VLOOKUP(A8706,Tabulka3[[Číslo smlouvy   u pravidelné činnosti]:[Příjmení]],3,0))</f>
        <v/>
      </c>
      <c r="C8706" s="15" t="str">
        <f>IF(A8706="","",VLOOKUP(A8706,Tabulka3[[Číslo smlouvy   u pravidelné činnosti]:[Příjmení]],4,0))</f>
        <v/>
      </c>
      <c r="F8706" s="94"/>
      <c r="H8706" s="113"/>
      <c r="I8706" s="113"/>
      <c r="K8706" s="15"/>
      <c r="L8706" s="15"/>
      <c r="M8706" s="15">
        <f t="shared" si="405"/>
        <v>1</v>
      </c>
      <c r="N8706" s="15" t="str">
        <f t="shared" si="406"/>
        <v>-</v>
      </c>
      <c r="O8706" s="150">
        <f t="shared" si="407"/>
        <v>0</v>
      </c>
      <c r="P8706" s="15" t="str">
        <f>IF(COUNTIF('Personálie dobrovolníků '!U:X,N8706)&gt;0,"ANO","")</f>
        <v/>
      </c>
      <c r="Q8706" s="15"/>
    </row>
    <row r="8707" spans="2:17" s="25" customFormat="1" x14ac:dyDescent="0.3">
      <c r="B8707" s="15" t="str">
        <f>IF(A8707="","",VLOOKUP(A8707,Tabulka3[[Číslo smlouvy   u pravidelné činnosti]:[Příjmení]],3,0))</f>
        <v/>
      </c>
      <c r="C8707" s="15" t="str">
        <f>IF(A8707="","",VLOOKUP(A8707,Tabulka3[[Číslo smlouvy   u pravidelné činnosti]:[Příjmení]],4,0))</f>
        <v/>
      </c>
      <c r="F8707" s="94"/>
      <c r="H8707" s="113"/>
      <c r="I8707" s="113"/>
      <c r="K8707" s="15"/>
      <c r="L8707" s="15"/>
      <c r="M8707" s="15">
        <f t="shared" si="405"/>
        <v>1</v>
      </c>
      <c r="N8707" s="15" t="str">
        <f t="shared" si="406"/>
        <v>-</v>
      </c>
      <c r="O8707" s="150">
        <f t="shared" si="407"/>
        <v>0</v>
      </c>
      <c r="P8707" s="15" t="str">
        <f>IF(COUNTIF('Personálie dobrovolníků '!U:X,N8707)&gt;0,"ANO","")</f>
        <v/>
      </c>
      <c r="Q8707" s="15"/>
    </row>
    <row r="8708" spans="2:17" s="25" customFormat="1" x14ac:dyDescent="0.3">
      <c r="B8708" s="15" t="str">
        <f>IF(A8708="","",VLOOKUP(A8708,Tabulka3[[Číslo smlouvy   u pravidelné činnosti]:[Příjmení]],3,0))</f>
        <v/>
      </c>
      <c r="C8708" s="15" t="str">
        <f>IF(A8708="","",VLOOKUP(A8708,Tabulka3[[Číslo smlouvy   u pravidelné činnosti]:[Příjmení]],4,0))</f>
        <v/>
      </c>
      <c r="F8708" s="94"/>
      <c r="H8708" s="113"/>
      <c r="I8708" s="113"/>
      <c r="K8708" s="15"/>
      <c r="L8708" s="15"/>
      <c r="M8708" s="15">
        <f t="shared" ref="M8708:M8771" si="408">IF(OR(
   AND($H8708=$K$12, $I8708=$L$4),
   AND($H8708=$K$12, $I8708=$L$5),
   AND($H8708=$K$12, $I8708=$L$6),
   AND($H8708=$K$12, $I8708=$L$7),
   AND($H8708=$K$11, $I8708=$L$4),
   AND($H8708=$K$11, $I8708=$L$5),
   AND($H8708=$K$11, $I8708=$L$6),
   AND($H8708=$K$11, $I8708=$L$7),
   AND($H8708=$K$5, $I8708=$L$5),
   AND($H8708=$K$6, $I8708=$L$4),
   AND($H8708=$K$6, $I8708=$L$5),
   AND($H8708=$K$6, $I8708=$L$7),
   AND($H8708=$K$4, $I8708=$L$6),
), 0, 1)</f>
        <v>1</v>
      </c>
      <c r="N8708" s="15" t="str">
        <f t="shared" ref="N8708:N8771" si="409">A8708 &amp; "-" &amp; J8708</f>
        <v>-</v>
      </c>
      <c r="O8708" s="150">
        <f t="shared" ref="O8708:O8771" si="410">IF(AND(M8708&lt;&gt;0, P8708="ANO"), 1, 0)</f>
        <v>0</v>
      </c>
      <c r="P8708" s="15" t="str">
        <f>IF(COUNTIF('Personálie dobrovolníků '!U:X,N8708)&gt;0,"ANO","")</f>
        <v/>
      </c>
      <c r="Q8708" s="15"/>
    </row>
    <row r="8709" spans="2:17" s="25" customFormat="1" x14ac:dyDescent="0.3">
      <c r="B8709" s="15" t="str">
        <f>IF(A8709="","",VLOOKUP(A8709,Tabulka3[[Číslo smlouvy   u pravidelné činnosti]:[Příjmení]],3,0))</f>
        <v/>
      </c>
      <c r="C8709" s="15" t="str">
        <f>IF(A8709="","",VLOOKUP(A8709,Tabulka3[[Číslo smlouvy   u pravidelné činnosti]:[Příjmení]],4,0))</f>
        <v/>
      </c>
      <c r="F8709" s="94"/>
      <c r="H8709" s="113"/>
      <c r="I8709" s="113"/>
      <c r="K8709" s="15"/>
      <c r="L8709" s="15"/>
      <c r="M8709" s="15">
        <f t="shared" si="408"/>
        <v>1</v>
      </c>
      <c r="N8709" s="15" t="str">
        <f t="shared" si="409"/>
        <v>-</v>
      </c>
      <c r="O8709" s="150">
        <f t="shared" si="410"/>
        <v>0</v>
      </c>
      <c r="P8709" s="15" t="str">
        <f>IF(COUNTIF('Personálie dobrovolníků '!U:X,N8709)&gt;0,"ANO","")</f>
        <v/>
      </c>
      <c r="Q8709" s="15"/>
    </row>
    <row r="8710" spans="2:17" s="25" customFormat="1" x14ac:dyDescent="0.3">
      <c r="B8710" s="15" t="str">
        <f>IF(A8710="","",VLOOKUP(A8710,Tabulka3[[Číslo smlouvy   u pravidelné činnosti]:[Příjmení]],3,0))</f>
        <v/>
      </c>
      <c r="C8710" s="15" t="str">
        <f>IF(A8710="","",VLOOKUP(A8710,Tabulka3[[Číslo smlouvy   u pravidelné činnosti]:[Příjmení]],4,0))</f>
        <v/>
      </c>
      <c r="F8710" s="94"/>
      <c r="H8710" s="113"/>
      <c r="I8710" s="113"/>
      <c r="K8710" s="15"/>
      <c r="L8710" s="15"/>
      <c r="M8710" s="15">
        <f t="shared" si="408"/>
        <v>1</v>
      </c>
      <c r="N8710" s="15" t="str">
        <f t="shared" si="409"/>
        <v>-</v>
      </c>
      <c r="O8710" s="150">
        <f t="shared" si="410"/>
        <v>0</v>
      </c>
      <c r="P8710" s="15" t="str">
        <f>IF(COUNTIF('Personálie dobrovolníků '!U:X,N8710)&gt;0,"ANO","")</f>
        <v/>
      </c>
      <c r="Q8710" s="15"/>
    </row>
    <row r="8711" spans="2:17" s="25" customFormat="1" x14ac:dyDescent="0.3">
      <c r="B8711" s="15" t="str">
        <f>IF(A8711="","",VLOOKUP(A8711,Tabulka3[[Číslo smlouvy   u pravidelné činnosti]:[Příjmení]],3,0))</f>
        <v/>
      </c>
      <c r="C8711" s="15" t="str">
        <f>IF(A8711="","",VLOOKUP(A8711,Tabulka3[[Číslo smlouvy   u pravidelné činnosti]:[Příjmení]],4,0))</f>
        <v/>
      </c>
      <c r="F8711" s="94"/>
      <c r="H8711" s="113"/>
      <c r="I8711" s="113"/>
      <c r="K8711" s="15"/>
      <c r="L8711" s="15"/>
      <c r="M8711" s="15">
        <f t="shared" si="408"/>
        <v>1</v>
      </c>
      <c r="N8711" s="15" t="str">
        <f t="shared" si="409"/>
        <v>-</v>
      </c>
      <c r="O8711" s="150">
        <f t="shared" si="410"/>
        <v>0</v>
      </c>
      <c r="P8711" s="15" t="str">
        <f>IF(COUNTIF('Personálie dobrovolníků '!U:X,N8711)&gt;0,"ANO","")</f>
        <v/>
      </c>
      <c r="Q8711" s="15"/>
    </row>
    <row r="8712" spans="2:17" s="25" customFormat="1" x14ac:dyDescent="0.3">
      <c r="B8712" s="15" t="str">
        <f>IF(A8712="","",VLOOKUP(A8712,Tabulka3[[Číslo smlouvy   u pravidelné činnosti]:[Příjmení]],3,0))</f>
        <v/>
      </c>
      <c r="C8712" s="15" t="str">
        <f>IF(A8712="","",VLOOKUP(A8712,Tabulka3[[Číslo smlouvy   u pravidelné činnosti]:[Příjmení]],4,0))</f>
        <v/>
      </c>
      <c r="F8712" s="94"/>
      <c r="H8712" s="113"/>
      <c r="I8712" s="113"/>
      <c r="K8712" s="15"/>
      <c r="L8712" s="15"/>
      <c r="M8712" s="15">
        <f t="shared" si="408"/>
        <v>1</v>
      </c>
      <c r="N8712" s="15" t="str">
        <f t="shared" si="409"/>
        <v>-</v>
      </c>
      <c r="O8712" s="150">
        <f t="shared" si="410"/>
        <v>0</v>
      </c>
      <c r="P8712" s="15" t="str">
        <f>IF(COUNTIF('Personálie dobrovolníků '!U:X,N8712)&gt;0,"ANO","")</f>
        <v/>
      </c>
      <c r="Q8712" s="15"/>
    </row>
    <row r="8713" spans="2:17" s="25" customFormat="1" x14ac:dyDescent="0.3">
      <c r="B8713" s="15" t="str">
        <f>IF(A8713="","",VLOOKUP(A8713,Tabulka3[[Číslo smlouvy   u pravidelné činnosti]:[Příjmení]],3,0))</f>
        <v/>
      </c>
      <c r="C8713" s="15" t="str">
        <f>IF(A8713="","",VLOOKUP(A8713,Tabulka3[[Číslo smlouvy   u pravidelné činnosti]:[Příjmení]],4,0))</f>
        <v/>
      </c>
      <c r="F8713" s="94"/>
      <c r="H8713" s="113"/>
      <c r="I8713" s="113"/>
      <c r="K8713" s="15"/>
      <c r="L8713" s="15"/>
      <c r="M8713" s="15">
        <f t="shared" si="408"/>
        <v>1</v>
      </c>
      <c r="N8713" s="15" t="str">
        <f t="shared" si="409"/>
        <v>-</v>
      </c>
      <c r="O8713" s="150">
        <f t="shared" si="410"/>
        <v>0</v>
      </c>
      <c r="P8713" s="15" t="str">
        <f>IF(COUNTIF('Personálie dobrovolníků '!U:X,N8713)&gt;0,"ANO","")</f>
        <v/>
      </c>
      <c r="Q8713" s="15"/>
    </row>
    <row r="8714" spans="2:17" s="25" customFormat="1" x14ac:dyDescent="0.3">
      <c r="B8714" s="15" t="str">
        <f>IF(A8714="","",VLOOKUP(A8714,Tabulka3[[Číslo smlouvy   u pravidelné činnosti]:[Příjmení]],3,0))</f>
        <v/>
      </c>
      <c r="C8714" s="15" t="str">
        <f>IF(A8714="","",VLOOKUP(A8714,Tabulka3[[Číslo smlouvy   u pravidelné činnosti]:[Příjmení]],4,0))</f>
        <v/>
      </c>
      <c r="F8714" s="94"/>
      <c r="H8714" s="113"/>
      <c r="I8714" s="113"/>
      <c r="K8714" s="15"/>
      <c r="L8714" s="15"/>
      <c r="M8714" s="15">
        <f t="shared" si="408"/>
        <v>1</v>
      </c>
      <c r="N8714" s="15" t="str">
        <f t="shared" si="409"/>
        <v>-</v>
      </c>
      <c r="O8714" s="150">
        <f t="shared" si="410"/>
        <v>0</v>
      </c>
      <c r="P8714" s="15" t="str">
        <f>IF(COUNTIF('Personálie dobrovolníků '!U:X,N8714)&gt;0,"ANO","")</f>
        <v/>
      </c>
      <c r="Q8714" s="15"/>
    </row>
    <row r="8715" spans="2:17" s="25" customFormat="1" x14ac:dyDescent="0.3">
      <c r="B8715" s="15" t="str">
        <f>IF(A8715="","",VLOOKUP(A8715,Tabulka3[[Číslo smlouvy   u pravidelné činnosti]:[Příjmení]],3,0))</f>
        <v/>
      </c>
      <c r="C8715" s="15" t="str">
        <f>IF(A8715="","",VLOOKUP(A8715,Tabulka3[[Číslo smlouvy   u pravidelné činnosti]:[Příjmení]],4,0))</f>
        <v/>
      </c>
      <c r="F8715" s="94"/>
      <c r="H8715" s="113"/>
      <c r="I8715" s="113"/>
      <c r="K8715" s="15"/>
      <c r="L8715" s="15"/>
      <c r="M8715" s="15">
        <f t="shared" si="408"/>
        <v>1</v>
      </c>
      <c r="N8715" s="15" t="str">
        <f t="shared" si="409"/>
        <v>-</v>
      </c>
      <c r="O8715" s="150">
        <f t="shared" si="410"/>
        <v>0</v>
      </c>
      <c r="P8715" s="15" t="str">
        <f>IF(COUNTIF('Personálie dobrovolníků '!U:X,N8715)&gt;0,"ANO","")</f>
        <v/>
      </c>
      <c r="Q8715" s="15"/>
    </row>
    <row r="8716" spans="2:17" s="25" customFormat="1" x14ac:dyDescent="0.3">
      <c r="B8716" s="15" t="str">
        <f>IF(A8716="","",VLOOKUP(A8716,Tabulka3[[Číslo smlouvy   u pravidelné činnosti]:[Příjmení]],3,0))</f>
        <v/>
      </c>
      <c r="C8716" s="15" t="str">
        <f>IF(A8716="","",VLOOKUP(A8716,Tabulka3[[Číslo smlouvy   u pravidelné činnosti]:[Příjmení]],4,0))</f>
        <v/>
      </c>
      <c r="F8716" s="94"/>
      <c r="H8716" s="113"/>
      <c r="I8716" s="113"/>
      <c r="K8716" s="15"/>
      <c r="L8716" s="15"/>
      <c r="M8716" s="15">
        <f t="shared" si="408"/>
        <v>1</v>
      </c>
      <c r="N8716" s="15" t="str">
        <f t="shared" si="409"/>
        <v>-</v>
      </c>
      <c r="O8716" s="150">
        <f t="shared" si="410"/>
        <v>0</v>
      </c>
      <c r="P8716" s="15" t="str">
        <f>IF(COUNTIF('Personálie dobrovolníků '!U:X,N8716)&gt;0,"ANO","")</f>
        <v/>
      </c>
      <c r="Q8716" s="15"/>
    </row>
    <row r="8717" spans="2:17" s="25" customFormat="1" x14ac:dyDescent="0.3">
      <c r="B8717" s="15" t="str">
        <f>IF(A8717="","",VLOOKUP(A8717,Tabulka3[[Číslo smlouvy   u pravidelné činnosti]:[Příjmení]],3,0))</f>
        <v/>
      </c>
      <c r="C8717" s="15" t="str">
        <f>IF(A8717="","",VLOOKUP(A8717,Tabulka3[[Číslo smlouvy   u pravidelné činnosti]:[Příjmení]],4,0))</f>
        <v/>
      </c>
      <c r="F8717" s="94"/>
      <c r="H8717" s="113"/>
      <c r="I8717" s="113"/>
      <c r="K8717" s="15"/>
      <c r="L8717" s="15"/>
      <c r="M8717" s="15">
        <f t="shared" si="408"/>
        <v>1</v>
      </c>
      <c r="N8717" s="15" t="str">
        <f t="shared" si="409"/>
        <v>-</v>
      </c>
      <c r="O8717" s="150">
        <f t="shared" si="410"/>
        <v>0</v>
      </c>
      <c r="P8717" s="15" t="str">
        <f>IF(COUNTIF('Personálie dobrovolníků '!U:X,N8717)&gt;0,"ANO","")</f>
        <v/>
      </c>
      <c r="Q8717" s="15"/>
    </row>
    <row r="8718" spans="2:17" s="25" customFormat="1" x14ac:dyDescent="0.3">
      <c r="B8718" s="15" t="str">
        <f>IF(A8718="","",VLOOKUP(A8718,Tabulka3[[Číslo smlouvy   u pravidelné činnosti]:[Příjmení]],3,0))</f>
        <v/>
      </c>
      <c r="C8718" s="15" t="str">
        <f>IF(A8718="","",VLOOKUP(A8718,Tabulka3[[Číslo smlouvy   u pravidelné činnosti]:[Příjmení]],4,0))</f>
        <v/>
      </c>
      <c r="F8718" s="94"/>
      <c r="H8718" s="113"/>
      <c r="I8718" s="113"/>
      <c r="K8718" s="15"/>
      <c r="L8718" s="15"/>
      <c r="M8718" s="15">
        <f t="shared" si="408"/>
        <v>1</v>
      </c>
      <c r="N8718" s="15" t="str">
        <f t="shared" si="409"/>
        <v>-</v>
      </c>
      <c r="O8718" s="150">
        <f t="shared" si="410"/>
        <v>0</v>
      </c>
      <c r="P8718" s="15" t="str">
        <f>IF(COUNTIF('Personálie dobrovolníků '!U:X,N8718)&gt;0,"ANO","")</f>
        <v/>
      </c>
      <c r="Q8718" s="15"/>
    </row>
    <row r="8719" spans="2:17" s="25" customFormat="1" x14ac:dyDescent="0.3">
      <c r="B8719" s="15" t="str">
        <f>IF(A8719="","",VLOOKUP(A8719,Tabulka3[[Číslo smlouvy   u pravidelné činnosti]:[Příjmení]],3,0))</f>
        <v/>
      </c>
      <c r="C8719" s="15" t="str">
        <f>IF(A8719="","",VLOOKUP(A8719,Tabulka3[[Číslo smlouvy   u pravidelné činnosti]:[Příjmení]],4,0))</f>
        <v/>
      </c>
      <c r="F8719" s="94"/>
      <c r="H8719" s="113"/>
      <c r="I8719" s="113"/>
      <c r="K8719" s="15"/>
      <c r="L8719" s="15"/>
      <c r="M8719" s="15">
        <f t="shared" si="408"/>
        <v>1</v>
      </c>
      <c r="N8719" s="15" t="str">
        <f t="shared" si="409"/>
        <v>-</v>
      </c>
      <c r="O8719" s="150">
        <f t="shared" si="410"/>
        <v>0</v>
      </c>
      <c r="P8719" s="15" t="str">
        <f>IF(COUNTIF('Personálie dobrovolníků '!U:X,N8719)&gt;0,"ANO","")</f>
        <v/>
      </c>
      <c r="Q8719" s="15"/>
    </row>
    <row r="8720" spans="2:17" s="25" customFormat="1" x14ac:dyDescent="0.3">
      <c r="B8720" s="15" t="str">
        <f>IF(A8720="","",VLOOKUP(A8720,Tabulka3[[Číslo smlouvy   u pravidelné činnosti]:[Příjmení]],3,0))</f>
        <v/>
      </c>
      <c r="C8720" s="15" t="str">
        <f>IF(A8720="","",VLOOKUP(A8720,Tabulka3[[Číslo smlouvy   u pravidelné činnosti]:[Příjmení]],4,0))</f>
        <v/>
      </c>
      <c r="F8720" s="94"/>
      <c r="H8720" s="113"/>
      <c r="I8720" s="113"/>
      <c r="K8720" s="15"/>
      <c r="L8720" s="15"/>
      <c r="M8720" s="15">
        <f t="shared" si="408"/>
        <v>1</v>
      </c>
      <c r="N8720" s="15" t="str">
        <f t="shared" si="409"/>
        <v>-</v>
      </c>
      <c r="O8720" s="150">
        <f t="shared" si="410"/>
        <v>0</v>
      </c>
      <c r="P8720" s="15" t="str">
        <f>IF(COUNTIF('Personálie dobrovolníků '!U:X,N8720)&gt;0,"ANO","")</f>
        <v/>
      </c>
      <c r="Q8720" s="15"/>
    </row>
    <row r="8721" spans="2:17" s="25" customFormat="1" x14ac:dyDescent="0.3">
      <c r="B8721" s="15" t="str">
        <f>IF(A8721="","",VLOOKUP(A8721,Tabulka3[[Číslo smlouvy   u pravidelné činnosti]:[Příjmení]],3,0))</f>
        <v/>
      </c>
      <c r="C8721" s="15" t="str">
        <f>IF(A8721="","",VLOOKUP(A8721,Tabulka3[[Číslo smlouvy   u pravidelné činnosti]:[Příjmení]],4,0))</f>
        <v/>
      </c>
      <c r="F8721" s="94"/>
      <c r="H8721" s="113"/>
      <c r="I8721" s="113"/>
      <c r="K8721" s="15"/>
      <c r="L8721" s="15"/>
      <c r="M8721" s="15">
        <f t="shared" si="408"/>
        <v>1</v>
      </c>
      <c r="N8721" s="15" t="str">
        <f t="shared" si="409"/>
        <v>-</v>
      </c>
      <c r="O8721" s="150">
        <f t="shared" si="410"/>
        <v>0</v>
      </c>
      <c r="P8721" s="15" t="str">
        <f>IF(COUNTIF('Personálie dobrovolníků '!U:X,N8721)&gt;0,"ANO","")</f>
        <v/>
      </c>
      <c r="Q8721" s="15"/>
    </row>
    <row r="8722" spans="2:17" s="25" customFormat="1" x14ac:dyDescent="0.3">
      <c r="B8722" s="15" t="str">
        <f>IF(A8722="","",VLOOKUP(A8722,Tabulka3[[Číslo smlouvy   u pravidelné činnosti]:[Příjmení]],3,0))</f>
        <v/>
      </c>
      <c r="C8722" s="15" t="str">
        <f>IF(A8722="","",VLOOKUP(A8722,Tabulka3[[Číslo smlouvy   u pravidelné činnosti]:[Příjmení]],4,0))</f>
        <v/>
      </c>
      <c r="F8722" s="94"/>
      <c r="H8722" s="113"/>
      <c r="I8722" s="113"/>
      <c r="K8722" s="15"/>
      <c r="L8722" s="15"/>
      <c r="M8722" s="15">
        <f t="shared" si="408"/>
        <v>1</v>
      </c>
      <c r="N8722" s="15" t="str">
        <f t="shared" si="409"/>
        <v>-</v>
      </c>
      <c r="O8722" s="150">
        <f t="shared" si="410"/>
        <v>0</v>
      </c>
      <c r="P8722" s="15" t="str">
        <f>IF(COUNTIF('Personálie dobrovolníků '!U:X,N8722)&gt;0,"ANO","")</f>
        <v/>
      </c>
      <c r="Q8722" s="15"/>
    </row>
    <row r="8723" spans="2:17" s="25" customFormat="1" x14ac:dyDescent="0.3">
      <c r="B8723" s="15" t="str">
        <f>IF(A8723="","",VLOOKUP(A8723,Tabulka3[[Číslo smlouvy   u pravidelné činnosti]:[Příjmení]],3,0))</f>
        <v/>
      </c>
      <c r="C8723" s="15" t="str">
        <f>IF(A8723="","",VLOOKUP(A8723,Tabulka3[[Číslo smlouvy   u pravidelné činnosti]:[Příjmení]],4,0))</f>
        <v/>
      </c>
      <c r="F8723" s="94"/>
      <c r="H8723" s="113"/>
      <c r="I8723" s="113"/>
      <c r="K8723" s="15"/>
      <c r="L8723" s="15"/>
      <c r="M8723" s="15">
        <f t="shared" si="408"/>
        <v>1</v>
      </c>
      <c r="N8723" s="15" t="str">
        <f t="shared" si="409"/>
        <v>-</v>
      </c>
      <c r="O8723" s="150">
        <f t="shared" si="410"/>
        <v>0</v>
      </c>
      <c r="P8723" s="15" t="str">
        <f>IF(COUNTIF('Personálie dobrovolníků '!U:X,N8723)&gt;0,"ANO","")</f>
        <v/>
      </c>
      <c r="Q8723" s="15"/>
    </row>
    <row r="8724" spans="2:17" s="25" customFormat="1" x14ac:dyDescent="0.3">
      <c r="B8724" s="15" t="str">
        <f>IF(A8724="","",VLOOKUP(A8724,Tabulka3[[Číslo smlouvy   u pravidelné činnosti]:[Příjmení]],3,0))</f>
        <v/>
      </c>
      <c r="C8724" s="15" t="str">
        <f>IF(A8724="","",VLOOKUP(A8724,Tabulka3[[Číslo smlouvy   u pravidelné činnosti]:[Příjmení]],4,0))</f>
        <v/>
      </c>
      <c r="F8724" s="94"/>
      <c r="H8724" s="113"/>
      <c r="I8724" s="113"/>
      <c r="K8724" s="15"/>
      <c r="L8724" s="15"/>
      <c r="M8724" s="15">
        <f t="shared" si="408"/>
        <v>1</v>
      </c>
      <c r="N8724" s="15" t="str">
        <f t="shared" si="409"/>
        <v>-</v>
      </c>
      <c r="O8724" s="150">
        <f t="shared" si="410"/>
        <v>0</v>
      </c>
      <c r="P8724" s="15" t="str">
        <f>IF(COUNTIF('Personálie dobrovolníků '!U:X,N8724)&gt;0,"ANO","")</f>
        <v/>
      </c>
      <c r="Q8724" s="15"/>
    </row>
    <row r="8725" spans="2:17" s="25" customFormat="1" x14ac:dyDescent="0.3">
      <c r="B8725" s="15" t="str">
        <f>IF(A8725="","",VLOOKUP(A8725,Tabulka3[[Číslo smlouvy   u pravidelné činnosti]:[Příjmení]],3,0))</f>
        <v/>
      </c>
      <c r="C8725" s="15" t="str">
        <f>IF(A8725="","",VLOOKUP(A8725,Tabulka3[[Číslo smlouvy   u pravidelné činnosti]:[Příjmení]],4,0))</f>
        <v/>
      </c>
      <c r="F8725" s="94"/>
      <c r="H8725" s="113"/>
      <c r="I8725" s="113"/>
      <c r="K8725" s="15"/>
      <c r="L8725" s="15"/>
      <c r="M8725" s="15">
        <f t="shared" si="408"/>
        <v>1</v>
      </c>
      <c r="N8725" s="15" t="str">
        <f t="shared" si="409"/>
        <v>-</v>
      </c>
      <c r="O8725" s="150">
        <f t="shared" si="410"/>
        <v>0</v>
      </c>
      <c r="P8725" s="15" t="str">
        <f>IF(COUNTIF('Personálie dobrovolníků '!U:X,N8725)&gt;0,"ANO","")</f>
        <v/>
      </c>
      <c r="Q8725" s="15"/>
    </row>
    <row r="8726" spans="2:17" s="25" customFormat="1" x14ac:dyDescent="0.3">
      <c r="B8726" s="15" t="str">
        <f>IF(A8726="","",VLOOKUP(A8726,Tabulka3[[Číslo smlouvy   u pravidelné činnosti]:[Příjmení]],3,0))</f>
        <v/>
      </c>
      <c r="C8726" s="15" t="str">
        <f>IF(A8726="","",VLOOKUP(A8726,Tabulka3[[Číslo smlouvy   u pravidelné činnosti]:[Příjmení]],4,0))</f>
        <v/>
      </c>
      <c r="F8726" s="94"/>
      <c r="H8726" s="113"/>
      <c r="I8726" s="113"/>
      <c r="K8726" s="15"/>
      <c r="L8726" s="15"/>
      <c r="M8726" s="15">
        <f t="shared" si="408"/>
        <v>1</v>
      </c>
      <c r="N8726" s="15" t="str">
        <f t="shared" si="409"/>
        <v>-</v>
      </c>
      <c r="O8726" s="150">
        <f t="shared" si="410"/>
        <v>0</v>
      </c>
      <c r="P8726" s="15" t="str">
        <f>IF(COUNTIF('Personálie dobrovolníků '!U:X,N8726)&gt;0,"ANO","")</f>
        <v/>
      </c>
      <c r="Q8726" s="15"/>
    </row>
    <row r="8727" spans="2:17" s="25" customFormat="1" x14ac:dyDescent="0.3">
      <c r="B8727" s="15" t="str">
        <f>IF(A8727="","",VLOOKUP(A8727,Tabulka3[[Číslo smlouvy   u pravidelné činnosti]:[Příjmení]],3,0))</f>
        <v/>
      </c>
      <c r="C8727" s="15" t="str">
        <f>IF(A8727="","",VLOOKUP(A8727,Tabulka3[[Číslo smlouvy   u pravidelné činnosti]:[Příjmení]],4,0))</f>
        <v/>
      </c>
      <c r="F8727" s="94"/>
      <c r="H8727" s="113"/>
      <c r="I8727" s="113"/>
      <c r="K8727" s="15"/>
      <c r="L8727" s="15"/>
      <c r="M8727" s="15">
        <f t="shared" si="408"/>
        <v>1</v>
      </c>
      <c r="N8727" s="15" t="str">
        <f t="shared" si="409"/>
        <v>-</v>
      </c>
      <c r="O8727" s="150">
        <f t="shared" si="410"/>
        <v>0</v>
      </c>
      <c r="P8727" s="15" t="str">
        <f>IF(COUNTIF('Personálie dobrovolníků '!U:X,N8727)&gt;0,"ANO","")</f>
        <v/>
      </c>
      <c r="Q8727" s="15"/>
    </row>
    <row r="8728" spans="2:17" s="25" customFormat="1" x14ac:dyDescent="0.3">
      <c r="B8728" s="15" t="str">
        <f>IF(A8728="","",VLOOKUP(A8728,Tabulka3[[Číslo smlouvy   u pravidelné činnosti]:[Příjmení]],3,0))</f>
        <v/>
      </c>
      <c r="C8728" s="15" t="str">
        <f>IF(A8728="","",VLOOKUP(A8728,Tabulka3[[Číslo smlouvy   u pravidelné činnosti]:[Příjmení]],4,0))</f>
        <v/>
      </c>
      <c r="F8728" s="94"/>
      <c r="H8728" s="113"/>
      <c r="I8728" s="113"/>
      <c r="K8728" s="15"/>
      <c r="L8728" s="15"/>
      <c r="M8728" s="15">
        <f t="shared" si="408"/>
        <v>1</v>
      </c>
      <c r="N8728" s="15" t="str">
        <f t="shared" si="409"/>
        <v>-</v>
      </c>
      <c r="O8728" s="150">
        <f t="shared" si="410"/>
        <v>0</v>
      </c>
      <c r="P8728" s="15" t="str">
        <f>IF(COUNTIF('Personálie dobrovolníků '!U:X,N8728)&gt;0,"ANO","")</f>
        <v/>
      </c>
      <c r="Q8728" s="15"/>
    </row>
    <row r="8729" spans="2:17" s="25" customFormat="1" x14ac:dyDescent="0.3">
      <c r="B8729" s="15" t="str">
        <f>IF(A8729="","",VLOOKUP(A8729,Tabulka3[[Číslo smlouvy   u pravidelné činnosti]:[Příjmení]],3,0))</f>
        <v/>
      </c>
      <c r="C8729" s="15" t="str">
        <f>IF(A8729="","",VLOOKUP(A8729,Tabulka3[[Číslo smlouvy   u pravidelné činnosti]:[Příjmení]],4,0))</f>
        <v/>
      </c>
      <c r="F8729" s="94"/>
      <c r="H8729" s="113"/>
      <c r="I8729" s="113"/>
      <c r="K8729" s="15"/>
      <c r="L8729" s="15"/>
      <c r="M8729" s="15">
        <f t="shared" si="408"/>
        <v>1</v>
      </c>
      <c r="N8729" s="15" t="str">
        <f t="shared" si="409"/>
        <v>-</v>
      </c>
      <c r="O8729" s="150">
        <f t="shared" si="410"/>
        <v>0</v>
      </c>
      <c r="P8729" s="15" t="str">
        <f>IF(COUNTIF('Personálie dobrovolníků '!U:X,N8729)&gt;0,"ANO","")</f>
        <v/>
      </c>
      <c r="Q8729" s="15"/>
    </row>
    <row r="8730" spans="2:17" s="25" customFormat="1" x14ac:dyDescent="0.3">
      <c r="B8730" s="15" t="str">
        <f>IF(A8730="","",VLOOKUP(A8730,Tabulka3[[Číslo smlouvy   u pravidelné činnosti]:[Příjmení]],3,0))</f>
        <v/>
      </c>
      <c r="C8730" s="15" t="str">
        <f>IF(A8730="","",VLOOKUP(A8730,Tabulka3[[Číslo smlouvy   u pravidelné činnosti]:[Příjmení]],4,0))</f>
        <v/>
      </c>
      <c r="F8730" s="94"/>
      <c r="H8730" s="113"/>
      <c r="I8730" s="113"/>
      <c r="K8730" s="15"/>
      <c r="L8730" s="15"/>
      <c r="M8730" s="15">
        <f t="shared" si="408"/>
        <v>1</v>
      </c>
      <c r="N8730" s="15" t="str">
        <f t="shared" si="409"/>
        <v>-</v>
      </c>
      <c r="O8730" s="150">
        <f t="shared" si="410"/>
        <v>0</v>
      </c>
      <c r="P8730" s="15" t="str">
        <f>IF(COUNTIF('Personálie dobrovolníků '!U:X,N8730)&gt;0,"ANO","")</f>
        <v/>
      </c>
      <c r="Q8730" s="15"/>
    </row>
    <row r="8731" spans="2:17" s="25" customFormat="1" x14ac:dyDescent="0.3">
      <c r="B8731" s="15" t="str">
        <f>IF(A8731="","",VLOOKUP(A8731,Tabulka3[[Číslo smlouvy   u pravidelné činnosti]:[Příjmení]],3,0))</f>
        <v/>
      </c>
      <c r="C8731" s="15" t="str">
        <f>IF(A8731="","",VLOOKUP(A8731,Tabulka3[[Číslo smlouvy   u pravidelné činnosti]:[Příjmení]],4,0))</f>
        <v/>
      </c>
      <c r="F8731" s="94"/>
      <c r="H8731" s="113"/>
      <c r="I8731" s="113"/>
      <c r="K8731" s="15"/>
      <c r="L8731" s="15"/>
      <c r="M8731" s="15">
        <f t="shared" si="408"/>
        <v>1</v>
      </c>
      <c r="N8731" s="15" t="str">
        <f t="shared" si="409"/>
        <v>-</v>
      </c>
      <c r="O8731" s="150">
        <f t="shared" si="410"/>
        <v>0</v>
      </c>
      <c r="P8731" s="15" t="str">
        <f>IF(COUNTIF('Personálie dobrovolníků '!U:X,N8731)&gt;0,"ANO","")</f>
        <v/>
      </c>
      <c r="Q8731" s="15"/>
    </row>
    <row r="8732" spans="2:17" s="25" customFormat="1" x14ac:dyDescent="0.3">
      <c r="B8732" s="15" t="str">
        <f>IF(A8732="","",VLOOKUP(A8732,Tabulka3[[Číslo smlouvy   u pravidelné činnosti]:[Příjmení]],3,0))</f>
        <v/>
      </c>
      <c r="C8732" s="15" t="str">
        <f>IF(A8732="","",VLOOKUP(A8732,Tabulka3[[Číslo smlouvy   u pravidelné činnosti]:[Příjmení]],4,0))</f>
        <v/>
      </c>
      <c r="F8732" s="94"/>
      <c r="H8732" s="113"/>
      <c r="I8732" s="113"/>
      <c r="K8732" s="15"/>
      <c r="L8732" s="15"/>
      <c r="M8732" s="15">
        <f t="shared" si="408"/>
        <v>1</v>
      </c>
      <c r="N8732" s="15" t="str">
        <f t="shared" si="409"/>
        <v>-</v>
      </c>
      <c r="O8732" s="150">
        <f t="shared" si="410"/>
        <v>0</v>
      </c>
      <c r="P8732" s="15" t="str">
        <f>IF(COUNTIF('Personálie dobrovolníků '!U:X,N8732)&gt;0,"ANO","")</f>
        <v/>
      </c>
      <c r="Q8732" s="15"/>
    </row>
    <row r="8733" spans="2:17" s="25" customFormat="1" x14ac:dyDescent="0.3">
      <c r="B8733" s="15" t="str">
        <f>IF(A8733="","",VLOOKUP(A8733,Tabulka3[[Číslo smlouvy   u pravidelné činnosti]:[Příjmení]],3,0))</f>
        <v/>
      </c>
      <c r="C8733" s="15" t="str">
        <f>IF(A8733="","",VLOOKUP(A8733,Tabulka3[[Číslo smlouvy   u pravidelné činnosti]:[Příjmení]],4,0))</f>
        <v/>
      </c>
      <c r="F8733" s="94"/>
      <c r="H8733" s="113"/>
      <c r="I8733" s="113"/>
      <c r="K8733" s="15"/>
      <c r="L8733" s="15"/>
      <c r="M8733" s="15">
        <f t="shared" si="408"/>
        <v>1</v>
      </c>
      <c r="N8733" s="15" t="str">
        <f t="shared" si="409"/>
        <v>-</v>
      </c>
      <c r="O8733" s="150">
        <f t="shared" si="410"/>
        <v>0</v>
      </c>
      <c r="P8733" s="15" t="str">
        <f>IF(COUNTIF('Personálie dobrovolníků '!U:X,N8733)&gt;0,"ANO","")</f>
        <v/>
      </c>
      <c r="Q8733" s="15"/>
    </row>
    <row r="8734" spans="2:17" s="25" customFormat="1" x14ac:dyDescent="0.3">
      <c r="B8734" s="15" t="str">
        <f>IF(A8734="","",VLOOKUP(A8734,Tabulka3[[Číslo smlouvy   u pravidelné činnosti]:[Příjmení]],3,0))</f>
        <v/>
      </c>
      <c r="C8734" s="15" t="str">
        <f>IF(A8734="","",VLOOKUP(A8734,Tabulka3[[Číslo smlouvy   u pravidelné činnosti]:[Příjmení]],4,0))</f>
        <v/>
      </c>
      <c r="F8734" s="94"/>
      <c r="H8734" s="113"/>
      <c r="I8734" s="113"/>
      <c r="K8734" s="15"/>
      <c r="L8734" s="15"/>
      <c r="M8734" s="15">
        <f t="shared" si="408"/>
        <v>1</v>
      </c>
      <c r="N8734" s="15" t="str">
        <f t="shared" si="409"/>
        <v>-</v>
      </c>
      <c r="O8734" s="150">
        <f t="shared" si="410"/>
        <v>0</v>
      </c>
      <c r="P8734" s="15" t="str">
        <f>IF(COUNTIF('Personálie dobrovolníků '!U:X,N8734)&gt;0,"ANO","")</f>
        <v/>
      </c>
      <c r="Q8734" s="15"/>
    </row>
    <row r="8735" spans="2:17" s="25" customFormat="1" x14ac:dyDescent="0.3">
      <c r="B8735" s="15" t="str">
        <f>IF(A8735="","",VLOOKUP(A8735,Tabulka3[[Číslo smlouvy   u pravidelné činnosti]:[Příjmení]],3,0))</f>
        <v/>
      </c>
      <c r="C8735" s="15" t="str">
        <f>IF(A8735="","",VLOOKUP(A8735,Tabulka3[[Číslo smlouvy   u pravidelné činnosti]:[Příjmení]],4,0))</f>
        <v/>
      </c>
      <c r="F8735" s="94"/>
      <c r="H8735" s="113"/>
      <c r="I8735" s="113"/>
      <c r="K8735" s="15"/>
      <c r="L8735" s="15"/>
      <c r="M8735" s="15">
        <f t="shared" si="408"/>
        <v>1</v>
      </c>
      <c r="N8735" s="15" t="str">
        <f t="shared" si="409"/>
        <v>-</v>
      </c>
      <c r="O8735" s="150">
        <f t="shared" si="410"/>
        <v>0</v>
      </c>
      <c r="P8735" s="15" t="str">
        <f>IF(COUNTIF('Personálie dobrovolníků '!U:X,N8735)&gt;0,"ANO","")</f>
        <v/>
      </c>
      <c r="Q8735" s="15"/>
    </row>
    <row r="8736" spans="2:17" s="25" customFormat="1" x14ac:dyDescent="0.3">
      <c r="B8736" s="15" t="str">
        <f>IF(A8736="","",VLOOKUP(A8736,Tabulka3[[Číslo smlouvy   u pravidelné činnosti]:[Příjmení]],3,0))</f>
        <v/>
      </c>
      <c r="C8736" s="15" t="str">
        <f>IF(A8736="","",VLOOKUP(A8736,Tabulka3[[Číslo smlouvy   u pravidelné činnosti]:[Příjmení]],4,0))</f>
        <v/>
      </c>
      <c r="F8736" s="94"/>
      <c r="H8736" s="113"/>
      <c r="I8736" s="113"/>
      <c r="K8736" s="15"/>
      <c r="L8736" s="15"/>
      <c r="M8736" s="15">
        <f t="shared" si="408"/>
        <v>1</v>
      </c>
      <c r="N8736" s="15" t="str">
        <f t="shared" si="409"/>
        <v>-</v>
      </c>
      <c r="O8736" s="150">
        <f t="shared" si="410"/>
        <v>0</v>
      </c>
      <c r="P8736" s="15" t="str">
        <f>IF(COUNTIF('Personálie dobrovolníků '!U:X,N8736)&gt;0,"ANO","")</f>
        <v/>
      </c>
      <c r="Q8736" s="15"/>
    </row>
    <row r="8737" spans="2:17" s="25" customFormat="1" x14ac:dyDescent="0.3">
      <c r="B8737" s="15" t="str">
        <f>IF(A8737="","",VLOOKUP(A8737,Tabulka3[[Číslo smlouvy   u pravidelné činnosti]:[Příjmení]],3,0))</f>
        <v/>
      </c>
      <c r="C8737" s="15" t="str">
        <f>IF(A8737="","",VLOOKUP(A8737,Tabulka3[[Číslo smlouvy   u pravidelné činnosti]:[Příjmení]],4,0))</f>
        <v/>
      </c>
      <c r="F8737" s="94"/>
      <c r="H8737" s="113"/>
      <c r="I8737" s="113"/>
      <c r="K8737" s="15"/>
      <c r="L8737" s="15"/>
      <c r="M8737" s="15">
        <f t="shared" si="408"/>
        <v>1</v>
      </c>
      <c r="N8737" s="15" t="str">
        <f t="shared" si="409"/>
        <v>-</v>
      </c>
      <c r="O8737" s="150">
        <f t="shared" si="410"/>
        <v>0</v>
      </c>
      <c r="P8737" s="15" t="str">
        <f>IF(COUNTIF('Personálie dobrovolníků '!U:X,N8737)&gt;0,"ANO","")</f>
        <v/>
      </c>
      <c r="Q8737" s="15"/>
    </row>
    <row r="8738" spans="2:17" s="25" customFormat="1" x14ac:dyDescent="0.3">
      <c r="B8738" s="15" t="str">
        <f>IF(A8738="","",VLOOKUP(A8738,Tabulka3[[Číslo smlouvy   u pravidelné činnosti]:[Příjmení]],3,0))</f>
        <v/>
      </c>
      <c r="C8738" s="15" t="str">
        <f>IF(A8738="","",VLOOKUP(A8738,Tabulka3[[Číslo smlouvy   u pravidelné činnosti]:[Příjmení]],4,0))</f>
        <v/>
      </c>
      <c r="F8738" s="94"/>
      <c r="H8738" s="113"/>
      <c r="I8738" s="113"/>
      <c r="K8738" s="15"/>
      <c r="L8738" s="15"/>
      <c r="M8738" s="15">
        <f t="shared" si="408"/>
        <v>1</v>
      </c>
      <c r="N8738" s="15" t="str">
        <f t="shared" si="409"/>
        <v>-</v>
      </c>
      <c r="O8738" s="150">
        <f t="shared" si="410"/>
        <v>0</v>
      </c>
      <c r="P8738" s="15" t="str">
        <f>IF(COUNTIF('Personálie dobrovolníků '!U:X,N8738)&gt;0,"ANO","")</f>
        <v/>
      </c>
      <c r="Q8738" s="15"/>
    </row>
    <row r="8739" spans="2:17" s="25" customFormat="1" x14ac:dyDescent="0.3">
      <c r="B8739" s="15" t="str">
        <f>IF(A8739="","",VLOOKUP(A8739,Tabulka3[[Číslo smlouvy   u pravidelné činnosti]:[Příjmení]],3,0))</f>
        <v/>
      </c>
      <c r="C8739" s="15" t="str">
        <f>IF(A8739="","",VLOOKUP(A8739,Tabulka3[[Číslo smlouvy   u pravidelné činnosti]:[Příjmení]],4,0))</f>
        <v/>
      </c>
      <c r="F8739" s="94"/>
      <c r="H8739" s="113"/>
      <c r="I8739" s="113"/>
      <c r="K8739" s="15"/>
      <c r="L8739" s="15"/>
      <c r="M8739" s="15">
        <f t="shared" si="408"/>
        <v>1</v>
      </c>
      <c r="N8739" s="15" t="str">
        <f t="shared" si="409"/>
        <v>-</v>
      </c>
      <c r="O8739" s="150">
        <f t="shared" si="410"/>
        <v>0</v>
      </c>
      <c r="P8739" s="15" t="str">
        <f>IF(COUNTIF('Personálie dobrovolníků '!U:X,N8739)&gt;0,"ANO","")</f>
        <v/>
      </c>
      <c r="Q8739" s="15"/>
    </row>
    <row r="8740" spans="2:17" s="25" customFormat="1" x14ac:dyDescent="0.3">
      <c r="B8740" s="15" t="str">
        <f>IF(A8740="","",VLOOKUP(A8740,Tabulka3[[Číslo smlouvy   u pravidelné činnosti]:[Příjmení]],3,0))</f>
        <v/>
      </c>
      <c r="C8740" s="15" t="str">
        <f>IF(A8740="","",VLOOKUP(A8740,Tabulka3[[Číslo smlouvy   u pravidelné činnosti]:[Příjmení]],4,0))</f>
        <v/>
      </c>
      <c r="F8740" s="94"/>
      <c r="H8740" s="113"/>
      <c r="I8740" s="113"/>
      <c r="K8740" s="15"/>
      <c r="L8740" s="15"/>
      <c r="M8740" s="15">
        <f t="shared" si="408"/>
        <v>1</v>
      </c>
      <c r="N8740" s="15" t="str">
        <f t="shared" si="409"/>
        <v>-</v>
      </c>
      <c r="O8740" s="150">
        <f t="shared" si="410"/>
        <v>0</v>
      </c>
      <c r="P8740" s="15" t="str">
        <f>IF(COUNTIF('Personálie dobrovolníků '!U:X,N8740)&gt;0,"ANO","")</f>
        <v/>
      </c>
      <c r="Q8740" s="15"/>
    </row>
    <row r="8741" spans="2:17" s="25" customFormat="1" x14ac:dyDescent="0.3">
      <c r="B8741" s="15" t="str">
        <f>IF(A8741="","",VLOOKUP(A8741,Tabulka3[[Číslo smlouvy   u pravidelné činnosti]:[Příjmení]],3,0))</f>
        <v/>
      </c>
      <c r="C8741" s="15" t="str">
        <f>IF(A8741="","",VLOOKUP(A8741,Tabulka3[[Číslo smlouvy   u pravidelné činnosti]:[Příjmení]],4,0))</f>
        <v/>
      </c>
      <c r="F8741" s="94"/>
      <c r="H8741" s="113"/>
      <c r="I8741" s="113"/>
      <c r="K8741" s="15"/>
      <c r="L8741" s="15"/>
      <c r="M8741" s="15">
        <f t="shared" si="408"/>
        <v>1</v>
      </c>
      <c r="N8741" s="15" t="str">
        <f t="shared" si="409"/>
        <v>-</v>
      </c>
      <c r="O8741" s="150">
        <f t="shared" si="410"/>
        <v>0</v>
      </c>
      <c r="P8741" s="15" t="str">
        <f>IF(COUNTIF('Personálie dobrovolníků '!U:X,N8741)&gt;0,"ANO","")</f>
        <v/>
      </c>
      <c r="Q8741" s="15"/>
    </row>
    <row r="8742" spans="2:17" s="25" customFormat="1" x14ac:dyDescent="0.3">
      <c r="B8742" s="15" t="str">
        <f>IF(A8742="","",VLOOKUP(A8742,Tabulka3[[Číslo smlouvy   u pravidelné činnosti]:[Příjmení]],3,0))</f>
        <v/>
      </c>
      <c r="C8742" s="15" t="str">
        <f>IF(A8742="","",VLOOKUP(A8742,Tabulka3[[Číslo smlouvy   u pravidelné činnosti]:[Příjmení]],4,0))</f>
        <v/>
      </c>
      <c r="F8742" s="94"/>
      <c r="H8742" s="113"/>
      <c r="I8742" s="113"/>
      <c r="K8742" s="15"/>
      <c r="L8742" s="15"/>
      <c r="M8742" s="15">
        <f t="shared" si="408"/>
        <v>1</v>
      </c>
      <c r="N8742" s="15" t="str">
        <f t="shared" si="409"/>
        <v>-</v>
      </c>
      <c r="O8742" s="150">
        <f t="shared" si="410"/>
        <v>0</v>
      </c>
      <c r="P8742" s="15" t="str">
        <f>IF(COUNTIF('Personálie dobrovolníků '!U:X,N8742)&gt;0,"ANO","")</f>
        <v/>
      </c>
      <c r="Q8742" s="15"/>
    </row>
    <row r="8743" spans="2:17" s="25" customFormat="1" x14ac:dyDescent="0.3">
      <c r="B8743" s="15" t="str">
        <f>IF(A8743="","",VLOOKUP(A8743,Tabulka3[[Číslo smlouvy   u pravidelné činnosti]:[Příjmení]],3,0))</f>
        <v/>
      </c>
      <c r="C8743" s="15" t="str">
        <f>IF(A8743="","",VLOOKUP(A8743,Tabulka3[[Číslo smlouvy   u pravidelné činnosti]:[Příjmení]],4,0))</f>
        <v/>
      </c>
      <c r="F8743" s="94"/>
      <c r="H8743" s="113"/>
      <c r="I8743" s="113"/>
      <c r="K8743" s="15"/>
      <c r="L8743" s="15"/>
      <c r="M8743" s="15">
        <f t="shared" si="408"/>
        <v>1</v>
      </c>
      <c r="N8743" s="15" t="str">
        <f t="shared" si="409"/>
        <v>-</v>
      </c>
      <c r="O8743" s="150">
        <f t="shared" si="410"/>
        <v>0</v>
      </c>
      <c r="P8743" s="15" t="str">
        <f>IF(COUNTIF('Personálie dobrovolníků '!U:X,N8743)&gt;0,"ANO","")</f>
        <v/>
      </c>
      <c r="Q8743" s="15"/>
    </row>
    <row r="8744" spans="2:17" s="25" customFormat="1" x14ac:dyDescent="0.3">
      <c r="B8744" s="15" t="str">
        <f>IF(A8744="","",VLOOKUP(A8744,Tabulka3[[Číslo smlouvy   u pravidelné činnosti]:[Příjmení]],3,0))</f>
        <v/>
      </c>
      <c r="C8744" s="15" t="str">
        <f>IF(A8744="","",VLOOKUP(A8744,Tabulka3[[Číslo smlouvy   u pravidelné činnosti]:[Příjmení]],4,0))</f>
        <v/>
      </c>
      <c r="F8744" s="94"/>
      <c r="H8744" s="113"/>
      <c r="I8744" s="113"/>
      <c r="K8744" s="15"/>
      <c r="L8744" s="15"/>
      <c r="M8744" s="15">
        <f t="shared" si="408"/>
        <v>1</v>
      </c>
      <c r="N8744" s="15" t="str">
        <f t="shared" si="409"/>
        <v>-</v>
      </c>
      <c r="O8744" s="150">
        <f t="shared" si="410"/>
        <v>0</v>
      </c>
      <c r="P8744" s="15" t="str">
        <f>IF(COUNTIF('Personálie dobrovolníků '!U:X,N8744)&gt;0,"ANO","")</f>
        <v/>
      </c>
      <c r="Q8744" s="15"/>
    </row>
    <row r="8745" spans="2:17" s="25" customFormat="1" x14ac:dyDescent="0.3">
      <c r="B8745" s="15" t="str">
        <f>IF(A8745="","",VLOOKUP(A8745,Tabulka3[[Číslo smlouvy   u pravidelné činnosti]:[Příjmení]],3,0))</f>
        <v/>
      </c>
      <c r="C8745" s="15" t="str">
        <f>IF(A8745="","",VLOOKUP(A8745,Tabulka3[[Číslo smlouvy   u pravidelné činnosti]:[Příjmení]],4,0))</f>
        <v/>
      </c>
      <c r="F8745" s="94"/>
      <c r="H8745" s="113"/>
      <c r="I8745" s="113"/>
      <c r="K8745" s="15"/>
      <c r="L8745" s="15"/>
      <c r="M8745" s="15">
        <f t="shared" si="408"/>
        <v>1</v>
      </c>
      <c r="N8745" s="15" t="str">
        <f t="shared" si="409"/>
        <v>-</v>
      </c>
      <c r="O8745" s="150">
        <f t="shared" si="410"/>
        <v>0</v>
      </c>
      <c r="P8745" s="15" t="str">
        <f>IF(COUNTIF('Personálie dobrovolníků '!U:X,N8745)&gt;0,"ANO","")</f>
        <v/>
      </c>
      <c r="Q8745" s="15"/>
    </row>
    <row r="8746" spans="2:17" s="25" customFormat="1" x14ac:dyDescent="0.3">
      <c r="B8746" s="15" t="str">
        <f>IF(A8746="","",VLOOKUP(A8746,Tabulka3[[Číslo smlouvy   u pravidelné činnosti]:[Příjmení]],3,0))</f>
        <v/>
      </c>
      <c r="C8746" s="15" t="str">
        <f>IF(A8746="","",VLOOKUP(A8746,Tabulka3[[Číslo smlouvy   u pravidelné činnosti]:[Příjmení]],4,0))</f>
        <v/>
      </c>
      <c r="F8746" s="94"/>
      <c r="H8746" s="113"/>
      <c r="I8746" s="113"/>
      <c r="K8746" s="15"/>
      <c r="L8746" s="15"/>
      <c r="M8746" s="15">
        <f t="shared" si="408"/>
        <v>1</v>
      </c>
      <c r="N8746" s="15" t="str">
        <f t="shared" si="409"/>
        <v>-</v>
      </c>
      <c r="O8746" s="150">
        <f t="shared" si="410"/>
        <v>0</v>
      </c>
      <c r="P8746" s="15" t="str">
        <f>IF(COUNTIF('Personálie dobrovolníků '!U:X,N8746)&gt;0,"ANO","")</f>
        <v/>
      </c>
      <c r="Q8746" s="15"/>
    </row>
    <row r="8747" spans="2:17" s="25" customFormat="1" x14ac:dyDescent="0.3">
      <c r="B8747" s="15" t="str">
        <f>IF(A8747="","",VLOOKUP(A8747,Tabulka3[[Číslo smlouvy   u pravidelné činnosti]:[Příjmení]],3,0))</f>
        <v/>
      </c>
      <c r="C8747" s="15" t="str">
        <f>IF(A8747="","",VLOOKUP(A8747,Tabulka3[[Číslo smlouvy   u pravidelné činnosti]:[Příjmení]],4,0))</f>
        <v/>
      </c>
      <c r="F8747" s="94"/>
      <c r="H8747" s="113"/>
      <c r="I8747" s="113"/>
      <c r="K8747" s="15"/>
      <c r="L8747" s="15"/>
      <c r="M8747" s="15">
        <f t="shared" si="408"/>
        <v>1</v>
      </c>
      <c r="N8747" s="15" t="str">
        <f t="shared" si="409"/>
        <v>-</v>
      </c>
      <c r="O8747" s="150">
        <f t="shared" si="410"/>
        <v>0</v>
      </c>
      <c r="P8747" s="15" t="str">
        <f>IF(COUNTIF('Personálie dobrovolníků '!U:X,N8747)&gt;0,"ANO","")</f>
        <v/>
      </c>
      <c r="Q8747" s="15"/>
    </row>
    <row r="8748" spans="2:17" s="25" customFormat="1" x14ac:dyDescent="0.3">
      <c r="B8748" s="15" t="str">
        <f>IF(A8748="","",VLOOKUP(A8748,Tabulka3[[Číslo smlouvy   u pravidelné činnosti]:[Příjmení]],3,0))</f>
        <v/>
      </c>
      <c r="C8748" s="15" t="str">
        <f>IF(A8748="","",VLOOKUP(A8748,Tabulka3[[Číslo smlouvy   u pravidelné činnosti]:[Příjmení]],4,0))</f>
        <v/>
      </c>
      <c r="F8748" s="94"/>
      <c r="H8748" s="113"/>
      <c r="I8748" s="113"/>
      <c r="K8748" s="15"/>
      <c r="L8748" s="15"/>
      <c r="M8748" s="15">
        <f t="shared" si="408"/>
        <v>1</v>
      </c>
      <c r="N8748" s="15" t="str">
        <f t="shared" si="409"/>
        <v>-</v>
      </c>
      <c r="O8748" s="150">
        <f t="shared" si="410"/>
        <v>0</v>
      </c>
      <c r="P8748" s="15" t="str">
        <f>IF(COUNTIF('Personálie dobrovolníků '!U:X,N8748)&gt;0,"ANO","")</f>
        <v/>
      </c>
      <c r="Q8748" s="15"/>
    </row>
    <row r="8749" spans="2:17" s="25" customFormat="1" x14ac:dyDescent="0.3">
      <c r="B8749" s="15" t="str">
        <f>IF(A8749="","",VLOOKUP(A8749,Tabulka3[[Číslo smlouvy   u pravidelné činnosti]:[Příjmení]],3,0))</f>
        <v/>
      </c>
      <c r="C8749" s="15" t="str">
        <f>IF(A8749="","",VLOOKUP(A8749,Tabulka3[[Číslo smlouvy   u pravidelné činnosti]:[Příjmení]],4,0))</f>
        <v/>
      </c>
      <c r="F8749" s="94"/>
      <c r="H8749" s="113"/>
      <c r="I8749" s="113"/>
      <c r="K8749" s="15"/>
      <c r="L8749" s="15"/>
      <c r="M8749" s="15">
        <f t="shared" si="408"/>
        <v>1</v>
      </c>
      <c r="N8749" s="15" t="str">
        <f t="shared" si="409"/>
        <v>-</v>
      </c>
      <c r="O8749" s="150">
        <f t="shared" si="410"/>
        <v>0</v>
      </c>
      <c r="P8749" s="15" t="str">
        <f>IF(COUNTIF('Personálie dobrovolníků '!U:X,N8749)&gt;0,"ANO","")</f>
        <v/>
      </c>
      <c r="Q8749" s="15"/>
    </row>
    <row r="8750" spans="2:17" s="25" customFormat="1" x14ac:dyDescent="0.3">
      <c r="B8750" s="15" t="str">
        <f>IF(A8750="","",VLOOKUP(A8750,Tabulka3[[Číslo smlouvy   u pravidelné činnosti]:[Příjmení]],3,0))</f>
        <v/>
      </c>
      <c r="C8750" s="15" t="str">
        <f>IF(A8750="","",VLOOKUP(A8750,Tabulka3[[Číslo smlouvy   u pravidelné činnosti]:[Příjmení]],4,0))</f>
        <v/>
      </c>
      <c r="F8750" s="94"/>
      <c r="H8750" s="113"/>
      <c r="I8750" s="113"/>
      <c r="K8750" s="15"/>
      <c r="L8750" s="15"/>
      <c r="M8750" s="15">
        <f t="shared" si="408"/>
        <v>1</v>
      </c>
      <c r="N8750" s="15" t="str">
        <f t="shared" si="409"/>
        <v>-</v>
      </c>
      <c r="O8750" s="150">
        <f t="shared" si="410"/>
        <v>0</v>
      </c>
      <c r="P8750" s="15" t="str">
        <f>IF(COUNTIF('Personálie dobrovolníků '!U:X,N8750)&gt;0,"ANO","")</f>
        <v/>
      </c>
      <c r="Q8750" s="15"/>
    </row>
    <row r="8751" spans="2:17" s="25" customFormat="1" x14ac:dyDescent="0.3">
      <c r="B8751" s="15" t="str">
        <f>IF(A8751="","",VLOOKUP(A8751,Tabulka3[[Číslo smlouvy   u pravidelné činnosti]:[Příjmení]],3,0))</f>
        <v/>
      </c>
      <c r="C8751" s="15" t="str">
        <f>IF(A8751="","",VLOOKUP(A8751,Tabulka3[[Číslo smlouvy   u pravidelné činnosti]:[Příjmení]],4,0))</f>
        <v/>
      </c>
      <c r="F8751" s="94"/>
      <c r="H8751" s="113"/>
      <c r="I8751" s="113"/>
      <c r="K8751" s="15"/>
      <c r="L8751" s="15"/>
      <c r="M8751" s="15">
        <f t="shared" si="408"/>
        <v>1</v>
      </c>
      <c r="N8751" s="15" t="str">
        <f t="shared" si="409"/>
        <v>-</v>
      </c>
      <c r="O8751" s="150">
        <f t="shared" si="410"/>
        <v>0</v>
      </c>
      <c r="P8751" s="15" t="str">
        <f>IF(COUNTIF('Personálie dobrovolníků '!U:X,N8751)&gt;0,"ANO","")</f>
        <v/>
      </c>
      <c r="Q8751" s="15"/>
    </row>
    <row r="8752" spans="2:17" s="25" customFormat="1" x14ac:dyDescent="0.3">
      <c r="B8752" s="15" t="str">
        <f>IF(A8752="","",VLOOKUP(A8752,Tabulka3[[Číslo smlouvy   u pravidelné činnosti]:[Příjmení]],3,0))</f>
        <v/>
      </c>
      <c r="C8752" s="15" t="str">
        <f>IF(A8752="","",VLOOKUP(A8752,Tabulka3[[Číslo smlouvy   u pravidelné činnosti]:[Příjmení]],4,0))</f>
        <v/>
      </c>
      <c r="F8752" s="94"/>
      <c r="H8752" s="113"/>
      <c r="I8752" s="113"/>
      <c r="K8752" s="15"/>
      <c r="L8752" s="15"/>
      <c r="M8752" s="15">
        <f t="shared" si="408"/>
        <v>1</v>
      </c>
      <c r="N8752" s="15" t="str">
        <f t="shared" si="409"/>
        <v>-</v>
      </c>
      <c r="O8752" s="150">
        <f t="shared" si="410"/>
        <v>0</v>
      </c>
      <c r="P8752" s="15" t="str">
        <f>IF(COUNTIF('Personálie dobrovolníků '!U:X,N8752)&gt;0,"ANO","")</f>
        <v/>
      </c>
      <c r="Q8752" s="15"/>
    </row>
    <row r="8753" spans="2:17" s="25" customFormat="1" x14ac:dyDescent="0.3">
      <c r="B8753" s="15" t="str">
        <f>IF(A8753="","",VLOOKUP(A8753,Tabulka3[[Číslo smlouvy   u pravidelné činnosti]:[Příjmení]],3,0))</f>
        <v/>
      </c>
      <c r="C8753" s="15" t="str">
        <f>IF(A8753="","",VLOOKUP(A8753,Tabulka3[[Číslo smlouvy   u pravidelné činnosti]:[Příjmení]],4,0))</f>
        <v/>
      </c>
      <c r="F8753" s="94"/>
      <c r="H8753" s="113"/>
      <c r="I8753" s="113"/>
      <c r="K8753" s="15"/>
      <c r="L8753" s="15"/>
      <c r="M8753" s="15">
        <f t="shared" si="408"/>
        <v>1</v>
      </c>
      <c r="N8753" s="15" t="str">
        <f t="shared" si="409"/>
        <v>-</v>
      </c>
      <c r="O8753" s="150">
        <f t="shared" si="410"/>
        <v>0</v>
      </c>
      <c r="P8753" s="15" t="str">
        <f>IF(COUNTIF('Personálie dobrovolníků '!U:X,N8753)&gt;0,"ANO","")</f>
        <v/>
      </c>
      <c r="Q8753" s="15"/>
    </row>
    <row r="8754" spans="2:17" s="25" customFormat="1" x14ac:dyDescent="0.3">
      <c r="B8754" s="15" t="str">
        <f>IF(A8754="","",VLOOKUP(A8754,Tabulka3[[Číslo smlouvy   u pravidelné činnosti]:[Příjmení]],3,0))</f>
        <v/>
      </c>
      <c r="C8754" s="15" t="str">
        <f>IF(A8754="","",VLOOKUP(A8754,Tabulka3[[Číslo smlouvy   u pravidelné činnosti]:[Příjmení]],4,0))</f>
        <v/>
      </c>
      <c r="F8754" s="94"/>
      <c r="H8754" s="113"/>
      <c r="I8754" s="113"/>
      <c r="K8754" s="15"/>
      <c r="L8754" s="15"/>
      <c r="M8754" s="15">
        <f t="shared" si="408"/>
        <v>1</v>
      </c>
      <c r="N8754" s="15" t="str">
        <f t="shared" si="409"/>
        <v>-</v>
      </c>
      <c r="O8754" s="150">
        <f t="shared" si="410"/>
        <v>0</v>
      </c>
      <c r="P8754" s="15" t="str">
        <f>IF(COUNTIF('Personálie dobrovolníků '!U:X,N8754)&gt;0,"ANO","")</f>
        <v/>
      </c>
      <c r="Q8754" s="15"/>
    </row>
    <row r="8755" spans="2:17" s="25" customFormat="1" x14ac:dyDescent="0.3">
      <c r="B8755" s="15" t="str">
        <f>IF(A8755="","",VLOOKUP(A8755,Tabulka3[[Číslo smlouvy   u pravidelné činnosti]:[Příjmení]],3,0))</f>
        <v/>
      </c>
      <c r="C8755" s="15" t="str">
        <f>IF(A8755="","",VLOOKUP(A8755,Tabulka3[[Číslo smlouvy   u pravidelné činnosti]:[Příjmení]],4,0))</f>
        <v/>
      </c>
      <c r="F8755" s="94"/>
      <c r="H8755" s="113"/>
      <c r="I8755" s="113"/>
      <c r="K8755" s="15"/>
      <c r="L8755" s="15"/>
      <c r="M8755" s="15">
        <f t="shared" si="408"/>
        <v>1</v>
      </c>
      <c r="N8755" s="15" t="str">
        <f t="shared" si="409"/>
        <v>-</v>
      </c>
      <c r="O8755" s="150">
        <f t="shared" si="410"/>
        <v>0</v>
      </c>
      <c r="P8755" s="15" t="str">
        <f>IF(COUNTIF('Personálie dobrovolníků '!U:X,N8755)&gt;0,"ANO","")</f>
        <v/>
      </c>
      <c r="Q8755" s="15"/>
    </row>
    <row r="8756" spans="2:17" s="25" customFormat="1" x14ac:dyDescent="0.3">
      <c r="B8756" s="15" t="str">
        <f>IF(A8756="","",VLOOKUP(A8756,Tabulka3[[Číslo smlouvy   u pravidelné činnosti]:[Příjmení]],3,0))</f>
        <v/>
      </c>
      <c r="C8756" s="15" t="str">
        <f>IF(A8756="","",VLOOKUP(A8756,Tabulka3[[Číslo smlouvy   u pravidelné činnosti]:[Příjmení]],4,0))</f>
        <v/>
      </c>
      <c r="F8756" s="94"/>
      <c r="H8756" s="113"/>
      <c r="I8756" s="113"/>
      <c r="K8756" s="15"/>
      <c r="L8756" s="15"/>
      <c r="M8756" s="15">
        <f t="shared" si="408"/>
        <v>1</v>
      </c>
      <c r="N8756" s="15" t="str">
        <f t="shared" si="409"/>
        <v>-</v>
      </c>
      <c r="O8756" s="150">
        <f t="shared" si="410"/>
        <v>0</v>
      </c>
      <c r="P8756" s="15" t="str">
        <f>IF(COUNTIF('Personálie dobrovolníků '!U:X,N8756)&gt;0,"ANO","")</f>
        <v/>
      </c>
      <c r="Q8756" s="15"/>
    </row>
    <row r="8757" spans="2:17" s="25" customFormat="1" x14ac:dyDescent="0.3">
      <c r="B8757" s="15" t="str">
        <f>IF(A8757="","",VLOOKUP(A8757,Tabulka3[[Číslo smlouvy   u pravidelné činnosti]:[Příjmení]],3,0))</f>
        <v/>
      </c>
      <c r="C8757" s="15" t="str">
        <f>IF(A8757="","",VLOOKUP(A8757,Tabulka3[[Číslo smlouvy   u pravidelné činnosti]:[Příjmení]],4,0))</f>
        <v/>
      </c>
      <c r="F8757" s="94"/>
      <c r="H8757" s="113"/>
      <c r="I8757" s="113"/>
      <c r="K8757" s="15"/>
      <c r="L8757" s="15"/>
      <c r="M8757" s="15">
        <f t="shared" si="408"/>
        <v>1</v>
      </c>
      <c r="N8757" s="15" t="str">
        <f t="shared" si="409"/>
        <v>-</v>
      </c>
      <c r="O8757" s="150">
        <f t="shared" si="410"/>
        <v>0</v>
      </c>
      <c r="P8757" s="15" t="str">
        <f>IF(COUNTIF('Personálie dobrovolníků '!U:X,N8757)&gt;0,"ANO","")</f>
        <v/>
      </c>
      <c r="Q8757" s="15"/>
    </row>
    <row r="8758" spans="2:17" s="25" customFormat="1" x14ac:dyDescent="0.3">
      <c r="B8758" s="15" t="str">
        <f>IF(A8758="","",VLOOKUP(A8758,Tabulka3[[Číslo smlouvy   u pravidelné činnosti]:[Příjmení]],3,0))</f>
        <v/>
      </c>
      <c r="C8758" s="15" t="str">
        <f>IF(A8758="","",VLOOKUP(A8758,Tabulka3[[Číslo smlouvy   u pravidelné činnosti]:[Příjmení]],4,0))</f>
        <v/>
      </c>
      <c r="F8758" s="94"/>
      <c r="H8758" s="113"/>
      <c r="I8758" s="113"/>
      <c r="K8758" s="15"/>
      <c r="L8758" s="15"/>
      <c r="M8758" s="15">
        <f t="shared" si="408"/>
        <v>1</v>
      </c>
      <c r="N8758" s="15" t="str">
        <f t="shared" si="409"/>
        <v>-</v>
      </c>
      <c r="O8758" s="150">
        <f t="shared" si="410"/>
        <v>0</v>
      </c>
      <c r="P8758" s="15" t="str">
        <f>IF(COUNTIF('Personálie dobrovolníků '!U:X,N8758)&gt;0,"ANO","")</f>
        <v/>
      </c>
      <c r="Q8758" s="15"/>
    </row>
    <row r="8759" spans="2:17" s="25" customFormat="1" x14ac:dyDescent="0.3">
      <c r="B8759" s="15" t="str">
        <f>IF(A8759="","",VLOOKUP(A8759,Tabulka3[[Číslo smlouvy   u pravidelné činnosti]:[Příjmení]],3,0))</f>
        <v/>
      </c>
      <c r="C8759" s="15" t="str">
        <f>IF(A8759="","",VLOOKUP(A8759,Tabulka3[[Číslo smlouvy   u pravidelné činnosti]:[Příjmení]],4,0))</f>
        <v/>
      </c>
      <c r="F8759" s="94"/>
      <c r="H8759" s="113"/>
      <c r="I8759" s="113"/>
      <c r="K8759" s="15"/>
      <c r="L8759" s="15"/>
      <c r="M8759" s="15">
        <f t="shared" si="408"/>
        <v>1</v>
      </c>
      <c r="N8759" s="15" t="str">
        <f t="shared" si="409"/>
        <v>-</v>
      </c>
      <c r="O8759" s="150">
        <f t="shared" si="410"/>
        <v>0</v>
      </c>
      <c r="P8759" s="15" t="str">
        <f>IF(COUNTIF('Personálie dobrovolníků '!U:X,N8759)&gt;0,"ANO","")</f>
        <v/>
      </c>
      <c r="Q8759" s="15"/>
    </row>
    <row r="8760" spans="2:17" s="25" customFormat="1" x14ac:dyDescent="0.3">
      <c r="B8760" s="15" t="str">
        <f>IF(A8760="","",VLOOKUP(A8760,Tabulka3[[Číslo smlouvy   u pravidelné činnosti]:[Příjmení]],3,0))</f>
        <v/>
      </c>
      <c r="C8760" s="15" t="str">
        <f>IF(A8760="","",VLOOKUP(A8760,Tabulka3[[Číslo smlouvy   u pravidelné činnosti]:[Příjmení]],4,0))</f>
        <v/>
      </c>
      <c r="F8760" s="94"/>
      <c r="H8760" s="113"/>
      <c r="I8760" s="113"/>
      <c r="K8760" s="15"/>
      <c r="L8760" s="15"/>
      <c r="M8760" s="15">
        <f t="shared" si="408"/>
        <v>1</v>
      </c>
      <c r="N8760" s="15" t="str">
        <f t="shared" si="409"/>
        <v>-</v>
      </c>
      <c r="O8760" s="150">
        <f t="shared" si="410"/>
        <v>0</v>
      </c>
      <c r="P8760" s="15" t="str">
        <f>IF(COUNTIF('Personálie dobrovolníků '!U:X,N8760)&gt;0,"ANO","")</f>
        <v/>
      </c>
      <c r="Q8760" s="15"/>
    </row>
    <row r="8761" spans="2:17" s="25" customFormat="1" x14ac:dyDescent="0.3">
      <c r="B8761" s="15" t="str">
        <f>IF(A8761="","",VLOOKUP(A8761,Tabulka3[[Číslo smlouvy   u pravidelné činnosti]:[Příjmení]],3,0))</f>
        <v/>
      </c>
      <c r="C8761" s="15" t="str">
        <f>IF(A8761="","",VLOOKUP(A8761,Tabulka3[[Číslo smlouvy   u pravidelné činnosti]:[Příjmení]],4,0))</f>
        <v/>
      </c>
      <c r="F8761" s="94"/>
      <c r="H8761" s="113"/>
      <c r="I8761" s="113"/>
      <c r="K8761" s="15"/>
      <c r="L8761" s="15"/>
      <c r="M8761" s="15">
        <f t="shared" si="408"/>
        <v>1</v>
      </c>
      <c r="N8761" s="15" t="str">
        <f t="shared" si="409"/>
        <v>-</v>
      </c>
      <c r="O8761" s="150">
        <f t="shared" si="410"/>
        <v>0</v>
      </c>
      <c r="P8761" s="15" t="str">
        <f>IF(COUNTIF('Personálie dobrovolníků '!U:X,N8761)&gt;0,"ANO","")</f>
        <v/>
      </c>
      <c r="Q8761" s="15"/>
    </row>
    <row r="8762" spans="2:17" s="25" customFormat="1" x14ac:dyDescent="0.3">
      <c r="B8762" s="15" t="str">
        <f>IF(A8762="","",VLOOKUP(A8762,Tabulka3[[Číslo smlouvy   u pravidelné činnosti]:[Příjmení]],3,0))</f>
        <v/>
      </c>
      <c r="C8762" s="15" t="str">
        <f>IF(A8762="","",VLOOKUP(A8762,Tabulka3[[Číslo smlouvy   u pravidelné činnosti]:[Příjmení]],4,0))</f>
        <v/>
      </c>
      <c r="F8762" s="94"/>
      <c r="H8762" s="113"/>
      <c r="I8762" s="113"/>
      <c r="K8762" s="15"/>
      <c r="L8762" s="15"/>
      <c r="M8762" s="15">
        <f t="shared" si="408"/>
        <v>1</v>
      </c>
      <c r="N8762" s="15" t="str">
        <f t="shared" si="409"/>
        <v>-</v>
      </c>
      <c r="O8762" s="150">
        <f t="shared" si="410"/>
        <v>0</v>
      </c>
      <c r="P8762" s="15" t="str">
        <f>IF(COUNTIF('Personálie dobrovolníků '!U:X,N8762)&gt;0,"ANO","")</f>
        <v/>
      </c>
      <c r="Q8762" s="15"/>
    </row>
    <row r="8763" spans="2:17" s="25" customFormat="1" x14ac:dyDescent="0.3">
      <c r="B8763" s="15" t="str">
        <f>IF(A8763="","",VLOOKUP(A8763,Tabulka3[[Číslo smlouvy   u pravidelné činnosti]:[Příjmení]],3,0))</f>
        <v/>
      </c>
      <c r="C8763" s="15" t="str">
        <f>IF(A8763="","",VLOOKUP(A8763,Tabulka3[[Číslo smlouvy   u pravidelné činnosti]:[Příjmení]],4,0))</f>
        <v/>
      </c>
      <c r="F8763" s="94"/>
      <c r="H8763" s="113"/>
      <c r="I8763" s="113"/>
      <c r="K8763" s="15"/>
      <c r="L8763" s="15"/>
      <c r="M8763" s="15">
        <f t="shared" si="408"/>
        <v>1</v>
      </c>
      <c r="N8763" s="15" t="str">
        <f t="shared" si="409"/>
        <v>-</v>
      </c>
      <c r="O8763" s="150">
        <f t="shared" si="410"/>
        <v>0</v>
      </c>
      <c r="P8763" s="15" t="str">
        <f>IF(COUNTIF('Personálie dobrovolníků '!U:X,N8763)&gt;0,"ANO","")</f>
        <v/>
      </c>
      <c r="Q8763" s="15"/>
    </row>
    <row r="8764" spans="2:17" s="25" customFormat="1" x14ac:dyDescent="0.3">
      <c r="B8764" s="15" t="str">
        <f>IF(A8764="","",VLOOKUP(A8764,Tabulka3[[Číslo smlouvy   u pravidelné činnosti]:[Příjmení]],3,0))</f>
        <v/>
      </c>
      <c r="C8764" s="15" t="str">
        <f>IF(A8764="","",VLOOKUP(A8764,Tabulka3[[Číslo smlouvy   u pravidelné činnosti]:[Příjmení]],4,0))</f>
        <v/>
      </c>
      <c r="F8764" s="94"/>
      <c r="H8764" s="113"/>
      <c r="I8764" s="113"/>
      <c r="K8764" s="15"/>
      <c r="L8764" s="15"/>
      <c r="M8764" s="15">
        <f t="shared" si="408"/>
        <v>1</v>
      </c>
      <c r="N8764" s="15" t="str">
        <f t="shared" si="409"/>
        <v>-</v>
      </c>
      <c r="O8764" s="150">
        <f t="shared" si="410"/>
        <v>0</v>
      </c>
      <c r="P8764" s="15" t="str">
        <f>IF(COUNTIF('Personálie dobrovolníků '!U:X,N8764)&gt;0,"ANO","")</f>
        <v/>
      </c>
      <c r="Q8764" s="15"/>
    </row>
    <row r="8765" spans="2:17" s="25" customFormat="1" x14ac:dyDescent="0.3">
      <c r="B8765" s="15" t="str">
        <f>IF(A8765="","",VLOOKUP(A8765,Tabulka3[[Číslo smlouvy   u pravidelné činnosti]:[Příjmení]],3,0))</f>
        <v/>
      </c>
      <c r="C8765" s="15" t="str">
        <f>IF(A8765="","",VLOOKUP(A8765,Tabulka3[[Číslo smlouvy   u pravidelné činnosti]:[Příjmení]],4,0))</f>
        <v/>
      </c>
      <c r="F8765" s="94"/>
      <c r="H8765" s="113"/>
      <c r="I8765" s="113"/>
      <c r="K8765" s="15"/>
      <c r="L8765" s="15"/>
      <c r="M8765" s="15">
        <f t="shared" si="408"/>
        <v>1</v>
      </c>
      <c r="N8765" s="15" t="str">
        <f t="shared" si="409"/>
        <v>-</v>
      </c>
      <c r="O8765" s="150">
        <f t="shared" si="410"/>
        <v>0</v>
      </c>
      <c r="P8765" s="15" t="str">
        <f>IF(COUNTIF('Personálie dobrovolníků '!U:X,N8765)&gt;0,"ANO","")</f>
        <v/>
      </c>
      <c r="Q8765" s="15"/>
    </row>
    <row r="8766" spans="2:17" s="25" customFormat="1" x14ac:dyDescent="0.3">
      <c r="B8766" s="15" t="str">
        <f>IF(A8766="","",VLOOKUP(A8766,Tabulka3[[Číslo smlouvy   u pravidelné činnosti]:[Příjmení]],3,0))</f>
        <v/>
      </c>
      <c r="C8766" s="15" t="str">
        <f>IF(A8766="","",VLOOKUP(A8766,Tabulka3[[Číslo smlouvy   u pravidelné činnosti]:[Příjmení]],4,0))</f>
        <v/>
      </c>
      <c r="F8766" s="94"/>
      <c r="H8766" s="113"/>
      <c r="I8766" s="113"/>
      <c r="K8766" s="15"/>
      <c r="L8766" s="15"/>
      <c r="M8766" s="15">
        <f t="shared" si="408"/>
        <v>1</v>
      </c>
      <c r="N8766" s="15" t="str">
        <f t="shared" si="409"/>
        <v>-</v>
      </c>
      <c r="O8766" s="150">
        <f t="shared" si="410"/>
        <v>0</v>
      </c>
      <c r="P8766" s="15" t="str">
        <f>IF(COUNTIF('Personálie dobrovolníků '!U:X,N8766)&gt;0,"ANO","")</f>
        <v/>
      </c>
      <c r="Q8766" s="15"/>
    </row>
    <row r="8767" spans="2:17" s="25" customFormat="1" x14ac:dyDescent="0.3">
      <c r="B8767" s="15" t="str">
        <f>IF(A8767="","",VLOOKUP(A8767,Tabulka3[[Číslo smlouvy   u pravidelné činnosti]:[Příjmení]],3,0))</f>
        <v/>
      </c>
      <c r="C8767" s="15" t="str">
        <f>IF(A8767="","",VLOOKUP(A8767,Tabulka3[[Číslo smlouvy   u pravidelné činnosti]:[Příjmení]],4,0))</f>
        <v/>
      </c>
      <c r="F8767" s="94"/>
      <c r="H8767" s="113"/>
      <c r="I8767" s="113"/>
      <c r="K8767" s="15"/>
      <c r="L8767" s="15"/>
      <c r="M8767" s="15">
        <f t="shared" si="408"/>
        <v>1</v>
      </c>
      <c r="N8767" s="15" t="str">
        <f t="shared" si="409"/>
        <v>-</v>
      </c>
      <c r="O8767" s="150">
        <f t="shared" si="410"/>
        <v>0</v>
      </c>
      <c r="P8767" s="15" t="str">
        <f>IF(COUNTIF('Personálie dobrovolníků '!U:X,N8767)&gt;0,"ANO","")</f>
        <v/>
      </c>
      <c r="Q8767" s="15"/>
    </row>
    <row r="8768" spans="2:17" s="25" customFormat="1" x14ac:dyDescent="0.3">
      <c r="B8768" s="15" t="str">
        <f>IF(A8768="","",VLOOKUP(A8768,Tabulka3[[Číslo smlouvy   u pravidelné činnosti]:[Příjmení]],3,0))</f>
        <v/>
      </c>
      <c r="C8768" s="15" t="str">
        <f>IF(A8768="","",VLOOKUP(A8768,Tabulka3[[Číslo smlouvy   u pravidelné činnosti]:[Příjmení]],4,0))</f>
        <v/>
      </c>
      <c r="F8768" s="94"/>
      <c r="H8768" s="113"/>
      <c r="I8768" s="113"/>
      <c r="K8768" s="15"/>
      <c r="L8768" s="15"/>
      <c r="M8768" s="15">
        <f t="shared" si="408"/>
        <v>1</v>
      </c>
      <c r="N8768" s="15" t="str">
        <f t="shared" si="409"/>
        <v>-</v>
      </c>
      <c r="O8768" s="150">
        <f t="shared" si="410"/>
        <v>0</v>
      </c>
      <c r="P8768" s="15" t="str">
        <f>IF(COUNTIF('Personálie dobrovolníků '!U:X,N8768)&gt;0,"ANO","")</f>
        <v/>
      </c>
      <c r="Q8768" s="15"/>
    </row>
    <row r="8769" spans="2:17" s="25" customFormat="1" x14ac:dyDescent="0.3">
      <c r="B8769" s="15" t="str">
        <f>IF(A8769="","",VLOOKUP(A8769,Tabulka3[[Číslo smlouvy   u pravidelné činnosti]:[Příjmení]],3,0))</f>
        <v/>
      </c>
      <c r="C8769" s="15" t="str">
        <f>IF(A8769="","",VLOOKUP(A8769,Tabulka3[[Číslo smlouvy   u pravidelné činnosti]:[Příjmení]],4,0))</f>
        <v/>
      </c>
      <c r="F8769" s="94"/>
      <c r="H8769" s="113"/>
      <c r="I8769" s="113"/>
      <c r="K8769" s="15"/>
      <c r="L8769" s="15"/>
      <c r="M8769" s="15">
        <f t="shared" si="408"/>
        <v>1</v>
      </c>
      <c r="N8769" s="15" t="str">
        <f t="shared" si="409"/>
        <v>-</v>
      </c>
      <c r="O8769" s="150">
        <f t="shared" si="410"/>
        <v>0</v>
      </c>
      <c r="P8769" s="15" t="str">
        <f>IF(COUNTIF('Personálie dobrovolníků '!U:X,N8769)&gt;0,"ANO","")</f>
        <v/>
      </c>
      <c r="Q8769" s="15"/>
    </row>
    <row r="8770" spans="2:17" s="25" customFormat="1" x14ac:dyDescent="0.3">
      <c r="B8770" s="15" t="str">
        <f>IF(A8770="","",VLOOKUP(A8770,Tabulka3[[Číslo smlouvy   u pravidelné činnosti]:[Příjmení]],3,0))</f>
        <v/>
      </c>
      <c r="C8770" s="15" t="str">
        <f>IF(A8770="","",VLOOKUP(A8770,Tabulka3[[Číslo smlouvy   u pravidelné činnosti]:[Příjmení]],4,0))</f>
        <v/>
      </c>
      <c r="F8770" s="94"/>
      <c r="H8770" s="113"/>
      <c r="I8770" s="113"/>
      <c r="K8770" s="15"/>
      <c r="L8770" s="15"/>
      <c r="M8770" s="15">
        <f t="shared" si="408"/>
        <v>1</v>
      </c>
      <c r="N8770" s="15" t="str">
        <f t="shared" si="409"/>
        <v>-</v>
      </c>
      <c r="O8770" s="150">
        <f t="shared" si="410"/>
        <v>0</v>
      </c>
      <c r="P8770" s="15" t="str">
        <f>IF(COUNTIF('Personálie dobrovolníků '!U:X,N8770)&gt;0,"ANO","")</f>
        <v/>
      </c>
      <c r="Q8770" s="15"/>
    </row>
    <row r="8771" spans="2:17" s="25" customFormat="1" x14ac:dyDescent="0.3">
      <c r="B8771" s="15" t="str">
        <f>IF(A8771="","",VLOOKUP(A8771,Tabulka3[[Číslo smlouvy   u pravidelné činnosti]:[Příjmení]],3,0))</f>
        <v/>
      </c>
      <c r="C8771" s="15" t="str">
        <f>IF(A8771="","",VLOOKUP(A8771,Tabulka3[[Číslo smlouvy   u pravidelné činnosti]:[Příjmení]],4,0))</f>
        <v/>
      </c>
      <c r="F8771" s="94"/>
      <c r="H8771" s="113"/>
      <c r="I8771" s="113"/>
      <c r="K8771" s="15"/>
      <c r="L8771" s="15"/>
      <c r="M8771" s="15">
        <f t="shared" si="408"/>
        <v>1</v>
      </c>
      <c r="N8771" s="15" t="str">
        <f t="shared" si="409"/>
        <v>-</v>
      </c>
      <c r="O8771" s="150">
        <f t="shared" si="410"/>
        <v>0</v>
      </c>
      <c r="P8771" s="15" t="str">
        <f>IF(COUNTIF('Personálie dobrovolníků '!U:X,N8771)&gt;0,"ANO","")</f>
        <v/>
      </c>
      <c r="Q8771" s="15"/>
    </row>
    <row r="8772" spans="2:17" s="25" customFormat="1" x14ac:dyDescent="0.3">
      <c r="B8772" s="15" t="str">
        <f>IF(A8772="","",VLOOKUP(A8772,Tabulka3[[Číslo smlouvy   u pravidelné činnosti]:[Příjmení]],3,0))</f>
        <v/>
      </c>
      <c r="C8772" s="15" t="str">
        <f>IF(A8772="","",VLOOKUP(A8772,Tabulka3[[Číslo smlouvy   u pravidelné činnosti]:[Příjmení]],4,0))</f>
        <v/>
      </c>
      <c r="F8772" s="94"/>
      <c r="H8772" s="113"/>
      <c r="I8772" s="113"/>
      <c r="K8772" s="15"/>
      <c r="L8772" s="15"/>
      <c r="M8772" s="15">
        <f t="shared" ref="M8772:M8835" si="411">IF(OR(
   AND($H8772=$K$12, $I8772=$L$4),
   AND($H8772=$K$12, $I8772=$L$5),
   AND($H8772=$K$12, $I8772=$L$6),
   AND($H8772=$K$12, $I8772=$L$7),
   AND($H8772=$K$11, $I8772=$L$4),
   AND($H8772=$K$11, $I8772=$L$5),
   AND($H8772=$K$11, $I8772=$L$6),
   AND($H8772=$K$11, $I8772=$L$7),
   AND($H8772=$K$5, $I8772=$L$5),
   AND($H8772=$K$6, $I8772=$L$4),
   AND($H8772=$K$6, $I8772=$L$5),
   AND($H8772=$K$6, $I8772=$L$7),
   AND($H8772=$K$4, $I8772=$L$6),
), 0, 1)</f>
        <v>1</v>
      </c>
      <c r="N8772" s="15" t="str">
        <f t="shared" ref="N8772:N8835" si="412">A8772 &amp; "-" &amp; J8772</f>
        <v>-</v>
      </c>
      <c r="O8772" s="150">
        <f t="shared" ref="O8772:O8835" si="413">IF(AND(M8772&lt;&gt;0, P8772="ANO"), 1, 0)</f>
        <v>0</v>
      </c>
      <c r="P8772" s="15" t="str">
        <f>IF(COUNTIF('Personálie dobrovolníků '!U:X,N8772)&gt;0,"ANO","")</f>
        <v/>
      </c>
      <c r="Q8772" s="15"/>
    </row>
    <row r="8773" spans="2:17" s="25" customFormat="1" x14ac:dyDescent="0.3">
      <c r="B8773" s="15" t="str">
        <f>IF(A8773="","",VLOOKUP(A8773,Tabulka3[[Číslo smlouvy   u pravidelné činnosti]:[Příjmení]],3,0))</f>
        <v/>
      </c>
      <c r="C8773" s="15" t="str">
        <f>IF(A8773="","",VLOOKUP(A8773,Tabulka3[[Číslo smlouvy   u pravidelné činnosti]:[Příjmení]],4,0))</f>
        <v/>
      </c>
      <c r="F8773" s="94"/>
      <c r="H8773" s="113"/>
      <c r="I8773" s="113"/>
      <c r="K8773" s="15"/>
      <c r="L8773" s="15"/>
      <c r="M8773" s="15">
        <f t="shared" si="411"/>
        <v>1</v>
      </c>
      <c r="N8773" s="15" t="str">
        <f t="shared" si="412"/>
        <v>-</v>
      </c>
      <c r="O8773" s="150">
        <f t="shared" si="413"/>
        <v>0</v>
      </c>
      <c r="P8773" s="15" t="str">
        <f>IF(COUNTIF('Personálie dobrovolníků '!U:X,N8773)&gt;0,"ANO","")</f>
        <v/>
      </c>
      <c r="Q8773" s="15"/>
    </row>
    <row r="8774" spans="2:17" s="25" customFormat="1" x14ac:dyDescent="0.3">
      <c r="B8774" s="15" t="str">
        <f>IF(A8774="","",VLOOKUP(A8774,Tabulka3[[Číslo smlouvy   u pravidelné činnosti]:[Příjmení]],3,0))</f>
        <v/>
      </c>
      <c r="C8774" s="15" t="str">
        <f>IF(A8774="","",VLOOKUP(A8774,Tabulka3[[Číslo smlouvy   u pravidelné činnosti]:[Příjmení]],4,0))</f>
        <v/>
      </c>
      <c r="F8774" s="94"/>
      <c r="H8774" s="113"/>
      <c r="I8774" s="113"/>
      <c r="K8774" s="15"/>
      <c r="L8774" s="15"/>
      <c r="M8774" s="15">
        <f t="shared" si="411"/>
        <v>1</v>
      </c>
      <c r="N8774" s="15" t="str">
        <f t="shared" si="412"/>
        <v>-</v>
      </c>
      <c r="O8774" s="150">
        <f t="shared" si="413"/>
        <v>0</v>
      </c>
      <c r="P8774" s="15" t="str">
        <f>IF(COUNTIF('Personálie dobrovolníků '!U:X,N8774)&gt;0,"ANO","")</f>
        <v/>
      </c>
      <c r="Q8774" s="15"/>
    </row>
    <row r="8775" spans="2:17" s="25" customFormat="1" x14ac:dyDescent="0.3">
      <c r="B8775" s="15" t="str">
        <f>IF(A8775="","",VLOOKUP(A8775,Tabulka3[[Číslo smlouvy   u pravidelné činnosti]:[Příjmení]],3,0))</f>
        <v/>
      </c>
      <c r="C8775" s="15" t="str">
        <f>IF(A8775="","",VLOOKUP(A8775,Tabulka3[[Číslo smlouvy   u pravidelné činnosti]:[Příjmení]],4,0))</f>
        <v/>
      </c>
      <c r="F8775" s="94"/>
      <c r="H8775" s="113"/>
      <c r="I8775" s="113"/>
      <c r="K8775" s="15"/>
      <c r="L8775" s="15"/>
      <c r="M8775" s="15">
        <f t="shared" si="411"/>
        <v>1</v>
      </c>
      <c r="N8775" s="15" t="str">
        <f t="shared" si="412"/>
        <v>-</v>
      </c>
      <c r="O8775" s="150">
        <f t="shared" si="413"/>
        <v>0</v>
      </c>
      <c r="P8775" s="15" t="str">
        <f>IF(COUNTIF('Personálie dobrovolníků '!U:X,N8775)&gt;0,"ANO","")</f>
        <v/>
      </c>
      <c r="Q8775" s="15"/>
    </row>
    <row r="8776" spans="2:17" s="25" customFormat="1" x14ac:dyDescent="0.3">
      <c r="B8776" s="15" t="str">
        <f>IF(A8776="","",VLOOKUP(A8776,Tabulka3[[Číslo smlouvy   u pravidelné činnosti]:[Příjmení]],3,0))</f>
        <v/>
      </c>
      <c r="C8776" s="15" t="str">
        <f>IF(A8776="","",VLOOKUP(A8776,Tabulka3[[Číslo smlouvy   u pravidelné činnosti]:[Příjmení]],4,0))</f>
        <v/>
      </c>
      <c r="F8776" s="94"/>
      <c r="H8776" s="113"/>
      <c r="I8776" s="113"/>
      <c r="K8776" s="15"/>
      <c r="L8776" s="15"/>
      <c r="M8776" s="15">
        <f t="shared" si="411"/>
        <v>1</v>
      </c>
      <c r="N8776" s="15" t="str">
        <f t="shared" si="412"/>
        <v>-</v>
      </c>
      <c r="O8776" s="150">
        <f t="shared" si="413"/>
        <v>0</v>
      </c>
      <c r="P8776" s="15" t="str">
        <f>IF(COUNTIF('Personálie dobrovolníků '!U:X,N8776)&gt;0,"ANO","")</f>
        <v/>
      </c>
      <c r="Q8776" s="15"/>
    </row>
    <row r="8777" spans="2:17" s="25" customFormat="1" x14ac:dyDescent="0.3">
      <c r="B8777" s="15" t="str">
        <f>IF(A8777="","",VLOOKUP(A8777,Tabulka3[[Číslo smlouvy   u pravidelné činnosti]:[Příjmení]],3,0))</f>
        <v/>
      </c>
      <c r="C8777" s="15" t="str">
        <f>IF(A8777="","",VLOOKUP(A8777,Tabulka3[[Číslo smlouvy   u pravidelné činnosti]:[Příjmení]],4,0))</f>
        <v/>
      </c>
      <c r="F8777" s="94"/>
      <c r="H8777" s="113"/>
      <c r="I8777" s="113"/>
      <c r="K8777" s="15"/>
      <c r="L8777" s="15"/>
      <c r="M8777" s="15">
        <f t="shared" si="411"/>
        <v>1</v>
      </c>
      <c r="N8777" s="15" t="str">
        <f t="shared" si="412"/>
        <v>-</v>
      </c>
      <c r="O8777" s="150">
        <f t="shared" si="413"/>
        <v>0</v>
      </c>
      <c r="P8777" s="15" t="str">
        <f>IF(COUNTIF('Personálie dobrovolníků '!U:X,N8777)&gt;0,"ANO","")</f>
        <v/>
      </c>
      <c r="Q8777" s="15"/>
    </row>
    <row r="8778" spans="2:17" s="25" customFormat="1" x14ac:dyDescent="0.3">
      <c r="B8778" s="15" t="str">
        <f>IF(A8778="","",VLOOKUP(A8778,Tabulka3[[Číslo smlouvy   u pravidelné činnosti]:[Příjmení]],3,0))</f>
        <v/>
      </c>
      <c r="C8778" s="15" t="str">
        <f>IF(A8778="","",VLOOKUP(A8778,Tabulka3[[Číslo smlouvy   u pravidelné činnosti]:[Příjmení]],4,0))</f>
        <v/>
      </c>
      <c r="F8778" s="94"/>
      <c r="H8778" s="113"/>
      <c r="I8778" s="113"/>
      <c r="K8778" s="15"/>
      <c r="L8778" s="15"/>
      <c r="M8778" s="15">
        <f t="shared" si="411"/>
        <v>1</v>
      </c>
      <c r="N8778" s="15" t="str">
        <f t="shared" si="412"/>
        <v>-</v>
      </c>
      <c r="O8778" s="150">
        <f t="shared" si="413"/>
        <v>0</v>
      </c>
      <c r="P8778" s="15" t="str">
        <f>IF(COUNTIF('Personálie dobrovolníků '!U:X,N8778)&gt;0,"ANO","")</f>
        <v/>
      </c>
      <c r="Q8778" s="15"/>
    </row>
    <row r="8779" spans="2:17" s="25" customFormat="1" x14ac:dyDescent="0.3">
      <c r="B8779" s="15" t="str">
        <f>IF(A8779="","",VLOOKUP(A8779,Tabulka3[[Číslo smlouvy   u pravidelné činnosti]:[Příjmení]],3,0))</f>
        <v/>
      </c>
      <c r="C8779" s="15" t="str">
        <f>IF(A8779="","",VLOOKUP(A8779,Tabulka3[[Číslo smlouvy   u pravidelné činnosti]:[Příjmení]],4,0))</f>
        <v/>
      </c>
      <c r="F8779" s="94"/>
      <c r="H8779" s="113"/>
      <c r="I8779" s="113"/>
      <c r="K8779" s="15"/>
      <c r="L8779" s="15"/>
      <c r="M8779" s="15">
        <f t="shared" si="411"/>
        <v>1</v>
      </c>
      <c r="N8779" s="15" t="str">
        <f t="shared" si="412"/>
        <v>-</v>
      </c>
      <c r="O8779" s="150">
        <f t="shared" si="413"/>
        <v>0</v>
      </c>
      <c r="P8779" s="15" t="str">
        <f>IF(COUNTIF('Personálie dobrovolníků '!U:X,N8779)&gt;0,"ANO","")</f>
        <v/>
      </c>
      <c r="Q8779" s="15"/>
    </row>
    <row r="8780" spans="2:17" s="25" customFormat="1" x14ac:dyDescent="0.3">
      <c r="B8780" s="15" t="str">
        <f>IF(A8780="","",VLOOKUP(A8780,Tabulka3[[Číslo smlouvy   u pravidelné činnosti]:[Příjmení]],3,0))</f>
        <v/>
      </c>
      <c r="C8780" s="15" t="str">
        <f>IF(A8780="","",VLOOKUP(A8780,Tabulka3[[Číslo smlouvy   u pravidelné činnosti]:[Příjmení]],4,0))</f>
        <v/>
      </c>
      <c r="F8780" s="94"/>
      <c r="H8780" s="113"/>
      <c r="I8780" s="113"/>
      <c r="K8780" s="15"/>
      <c r="L8780" s="15"/>
      <c r="M8780" s="15">
        <f t="shared" si="411"/>
        <v>1</v>
      </c>
      <c r="N8780" s="15" t="str">
        <f t="shared" si="412"/>
        <v>-</v>
      </c>
      <c r="O8780" s="150">
        <f t="shared" si="413"/>
        <v>0</v>
      </c>
      <c r="P8780" s="15" t="str">
        <f>IF(COUNTIF('Personálie dobrovolníků '!U:X,N8780)&gt;0,"ANO","")</f>
        <v/>
      </c>
      <c r="Q8780" s="15"/>
    </row>
    <row r="8781" spans="2:17" s="25" customFormat="1" x14ac:dyDescent="0.3">
      <c r="B8781" s="15" t="str">
        <f>IF(A8781="","",VLOOKUP(A8781,Tabulka3[[Číslo smlouvy   u pravidelné činnosti]:[Příjmení]],3,0))</f>
        <v/>
      </c>
      <c r="C8781" s="15" t="str">
        <f>IF(A8781="","",VLOOKUP(A8781,Tabulka3[[Číslo smlouvy   u pravidelné činnosti]:[Příjmení]],4,0))</f>
        <v/>
      </c>
      <c r="F8781" s="94"/>
      <c r="H8781" s="113"/>
      <c r="I8781" s="113"/>
      <c r="K8781" s="15"/>
      <c r="L8781" s="15"/>
      <c r="M8781" s="15">
        <f t="shared" si="411"/>
        <v>1</v>
      </c>
      <c r="N8781" s="15" t="str">
        <f t="shared" si="412"/>
        <v>-</v>
      </c>
      <c r="O8781" s="150">
        <f t="shared" si="413"/>
        <v>0</v>
      </c>
      <c r="P8781" s="15" t="str">
        <f>IF(COUNTIF('Personálie dobrovolníků '!U:X,N8781)&gt;0,"ANO","")</f>
        <v/>
      </c>
      <c r="Q8781" s="15"/>
    </row>
    <row r="8782" spans="2:17" s="25" customFormat="1" x14ac:dyDescent="0.3">
      <c r="B8782" s="15" t="str">
        <f>IF(A8782="","",VLOOKUP(A8782,Tabulka3[[Číslo smlouvy   u pravidelné činnosti]:[Příjmení]],3,0))</f>
        <v/>
      </c>
      <c r="C8782" s="15" t="str">
        <f>IF(A8782="","",VLOOKUP(A8782,Tabulka3[[Číslo smlouvy   u pravidelné činnosti]:[Příjmení]],4,0))</f>
        <v/>
      </c>
      <c r="F8782" s="94"/>
      <c r="H8782" s="113"/>
      <c r="I8782" s="113"/>
      <c r="K8782" s="15"/>
      <c r="L8782" s="15"/>
      <c r="M8782" s="15">
        <f t="shared" si="411"/>
        <v>1</v>
      </c>
      <c r="N8782" s="15" t="str">
        <f t="shared" si="412"/>
        <v>-</v>
      </c>
      <c r="O8782" s="150">
        <f t="shared" si="413"/>
        <v>0</v>
      </c>
      <c r="P8782" s="15" t="str">
        <f>IF(COUNTIF('Personálie dobrovolníků '!U:X,N8782)&gt;0,"ANO","")</f>
        <v/>
      </c>
      <c r="Q8782" s="15"/>
    </row>
    <row r="8783" spans="2:17" s="25" customFormat="1" x14ac:dyDescent="0.3">
      <c r="B8783" s="15" t="str">
        <f>IF(A8783="","",VLOOKUP(A8783,Tabulka3[[Číslo smlouvy   u pravidelné činnosti]:[Příjmení]],3,0))</f>
        <v/>
      </c>
      <c r="C8783" s="15" t="str">
        <f>IF(A8783="","",VLOOKUP(A8783,Tabulka3[[Číslo smlouvy   u pravidelné činnosti]:[Příjmení]],4,0))</f>
        <v/>
      </c>
      <c r="F8783" s="94"/>
      <c r="H8783" s="113"/>
      <c r="I8783" s="113"/>
      <c r="K8783" s="15"/>
      <c r="L8783" s="15"/>
      <c r="M8783" s="15">
        <f t="shared" si="411"/>
        <v>1</v>
      </c>
      <c r="N8783" s="15" t="str">
        <f t="shared" si="412"/>
        <v>-</v>
      </c>
      <c r="O8783" s="150">
        <f t="shared" si="413"/>
        <v>0</v>
      </c>
      <c r="P8783" s="15" t="str">
        <f>IF(COUNTIF('Personálie dobrovolníků '!U:X,N8783)&gt;0,"ANO","")</f>
        <v/>
      </c>
      <c r="Q8783" s="15"/>
    </row>
    <row r="8784" spans="2:17" s="25" customFormat="1" x14ac:dyDescent="0.3">
      <c r="B8784" s="15" t="str">
        <f>IF(A8784="","",VLOOKUP(A8784,Tabulka3[[Číslo smlouvy   u pravidelné činnosti]:[Příjmení]],3,0))</f>
        <v/>
      </c>
      <c r="C8784" s="15" t="str">
        <f>IF(A8784="","",VLOOKUP(A8784,Tabulka3[[Číslo smlouvy   u pravidelné činnosti]:[Příjmení]],4,0))</f>
        <v/>
      </c>
      <c r="F8784" s="94"/>
      <c r="H8784" s="113"/>
      <c r="I8784" s="113"/>
      <c r="K8784" s="15"/>
      <c r="L8784" s="15"/>
      <c r="M8784" s="15">
        <f t="shared" si="411"/>
        <v>1</v>
      </c>
      <c r="N8784" s="15" t="str">
        <f t="shared" si="412"/>
        <v>-</v>
      </c>
      <c r="O8784" s="150">
        <f t="shared" si="413"/>
        <v>0</v>
      </c>
      <c r="P8784" s="15" t="str">
        <f>IF(COUNTIF('Personálie dobrovolníků '!U:X,N8784)&gt;0,"ANO","")</f>
        <v/>
      </c>
      <c r="Q8784" s="15"/>
    </row>
    <row r="8785" spans="2:17" s="25" customFormat="1" x14ac:dyDescent="0.3">
      <c r="B8785" s="15" t="str">
        <f>IF(A8785="","",VLOOKUP(A8785,Tabulka3[[Číslo smlouvy   u pravidelné činnosti]:[Příjmení]],3,0))</f>
        <v/>
      </c>
      <c r="C8785" s="15" t="str">
        <f>IF(A8785="","",VLOOKUP(A8785,Tabulka3[[Číslo smlouvy   u pravidelné činnosti]:[Příjmení]],4,0))</f>
        <v/>
      </c>
      <c r="F8785" s="94"/>
      <c r="H8785" s="113"/>
      <c r="I8785" s="113"/>
      <c r="K8785" s="15"/>
      <c r="L8785" s="15"/>
      <c r="M8785" s="15">
        <f t="shared" si="411"/>
        <v>1</v>
      </c>
      <c r="N8785" s="15" t="str">
        <f t="shared" si="412"/>
        <v>-</v>
      </c>
      <c r="O8785" s="150">
        <f t="shared" si="413"/>
        <v>0</v>
      </c>
      <c r="P8785" s="15" t="str">
        <f>IF(COUNTIF('Personálie dobrovolníků '!U:X,N8785)&gt;0,"ANO","")</f>
        <v/>
      </c>
      <c r="Q8785" s="15"/>
    </row>
    <row r="8786" spans="2:17" s="25" customFormat="1" x14ac:dyDescent="0.3">
      <c r="B8786" s="15" t="str">
        <f>IF(A8786="","",VLOOKUP(A8786,Tabulka3[[Číslo smlouvy   u pravidelné činnosti]:[Příjmení]],3,0))</f>
        <v/>
      </c>
      <c r="C8786" s="15" t="str">
        <f>IF(A8786="","",VLOOKUP(A8786,Tabulka3[[Číslo smlouvy   u pravidelné činnosti]:[Příjmení]],4,0))</f>
        <v/>
      </c>
      <c r="F8786" s="94"/>
      <c r="H8786" s="113"/>
      <c r="I8786" s="113"/>
      <c r="K8786" s="15"/>
      <c r="L8786" s="15"/>
      <c r="M8786" s="15">
        <f t="shared" si="411"/>
        <v>1</v>
      </c>
      <c r="N8786" s="15" t="str">
        <f t="shared" si="412"/>
        <v>-</v>
      </c>
      <c r="O8786" s="150">
        <f t="shared" si="413"/>
        <v>0</v>
      </c>
      <c r="P8786" s="15" t="str">
        <f>IF(COUNTIF('Personálie dobrovolníků '!U:X,N8786)&gt;0,"ANO","")</f>
        <v/>
      </c>
      <c r="Q8786" s="15"/>
    </row>
    <row r="8787" spans="2:17" s="25" customFormat="1" x14ac:dyDescent="0.3">
      <c r="B8787" s="15" t="str">
        <f>IF(A8787="","",VLOOKUP(A8787,Tabulka3[[Číslo smlouvy   u pravidelné činnosti]:[Příjmení]],3,0))</f>
        <v/>
      </c>
      <c r="C8787" s="15" t="str">
        <f>IF(A8787="","",VLOOKUP(A8787,Tabulka3[[Číslo smlouvy   u pravidelné činnosti]:[Příjmení]],4,0))</f>
        <v/>
      </c>
      <c r="F8787" s="94"/>
      <c r="H8787" s="113"/>
      <c r="I8787" s="113"/>
      <c r="K8787" s="15"/>
      <c r="L8787" s="15"/>
      <c r="M8787" s="15">
        <f t="shared" si="411"/>
        <v>1</v>
      </c>
      <c r="N8787" s="15" t="str">
        <f t="shared" si="412"/>
        <v>-</v>
      </c>
      <c r="O8787" s="150">
        <f t="shared" si="413"/>
        <v>0</v>
      </c>
      <c r="P8787" s="15" t="str">
        <f>IF(COUNTIF('Personálie dobrovolníků '!U:X,N8787)&gt;0,"ANO","")</f>
        <v/>
      </c>
      <c r="Q8787" s="15"/>
    </row>
    <row r="8788" spans="2:17" s="25" customFormat="1" x14ac:dyDescent="0.3">
      <c r="B8788" s="15" t="str">
        <f>IF(A8788="","",VLOOKUP(A8788,Tabulka3[[Číslo smlouvy   u pravidelné činnosti]:[Příjmení]],3,0))</f>
        <v/>
      </c>
      <c r="C8788" s="15" t="str">
        <f>IF(A8788="","",VLOOKUP(A8788,Tabulka3[[Číslo smlouvy   u pravidelné činnosti]:[Příjmení]],4,0))</f>
        <v/>
      </c>
      <c r="F8788" s="94"/>
      <c r="H8788" s="113"/>
      <c r="I8788" s="113"/>
      <c r="K8788" s="15"/>
      <c r="L8788" s="15"/>
      <c r="M8788" s="15">
        <f t="shared" si="411"/>
        <v>1</v>
      </c>
      <c r="N8788" s="15" t="str">
        <f t="shared" si="412"/>
        <v>-</v>
      </c>
      <c r="O8788" s="150">
        <f t="shared" si="413"/>
        <v>0</v>
      </c>
      <c r="P8788" s="15" t="str">
        <f>IF(COUNTIF('Personálie dobrovolníků '!U:X,N8788)&gt;0,"ANO","")</f>
        <v/>
      </c>
      <c r="Q8788" s="15"/>
    </row>
    <row r="8789" spans="2:17" s="25" customFormat="1" x14ac:dyDescent="0.3">
      <c r="B8789" s="15" t="str">
        <f>IF(A8789="","",VLOOKUP(A8789,Tabulka3[[Číslo smlouvy   u pravidelné činnosti]:[Příjmení]],3,0))</f>
        <v/>
      </c>
      <c r="C8789" s="15" t="str">
        <f>IF(A8789="","",VLOOKUP(A8789,Tabulka3[[Číslo smlouvy   u pravidelné činnosti]:[Příjmení]],4,0))</f>
        <v/>
      </c>
      <c r="F8789" s="94"/>
      <c r="H8789" s="113"/>
      <c r="I8789" s="113"/>
      <c r="K8789" s="15"/>
      <c r="L8789" s="15"/>
      <c r="M8789" s="15">
        <f t="shared" si="411"/>
        <v>1</v>
      </c>
      <c r="N8789" s="15" t="str">
        <f t="shared" si="412"/>
        <v>-</v>
      </c>
      <c r="O8789" s="150">
        <f t="shared" si="413"/>
        <v>0</v>
      </c>
      <c r="P8789" s="15" t="str">
        <f>IF(COUNTIF('Personálie dobrovolníků '!U:X,N8789)&gt;0,"ANO","")</f>
        <v/>
      </c>
      <c r="Q8789" s="15"/>
    </row>
    <row r="8790" spans="2:17" s="25" customFormat="1" x14ac:dyDescent="0.3">
      <c r="B8790" s="15" t="str">
        <f>IF(A8790="","",VLOOKUP(A8790,Tabulka3[[Číslo smlouvy   u pravidelné činnosti]:[Příjmení]],3,0))</f>
        <v/>
      </c>
      <c r="C8790" s="15" t="str">
        <f>IF(A8790="","",VLOOKUP(A8790,Tabulka3[[Číslo smlouvy   u pravidelné činnosti]:[Příjmení]],4,0))</f>
        <v/>
      </c>
      <c r="F8790" s="94"/>
      <c r="H8790" s="113"/>
      <c r="I8790" s="113"/>
      <c r="K8790" s="15"/>
      <c r="L8790" s="15"/>
      <c r="M8790" s="15">
        <f t="shared" si="411"/>
        <v>1</v>
      </c>
      <c r="N8790" s="15" t="str">
        <f t="shared" si="412"/>
        <v>-</v>
      </c>
      <c r="O8790" s="150">
        <f t="shared" si="413"/>
        <v>0</v>
      </c>
      <c r="P8790" s="15" t="str">
        <f>IF(COUNTIF('Personálie dobrovolníků '!U:X,N8790)&gt;0,"ANO","")</f>
        <v/>
      </c>
      <c r="Q8790" s="15"/>
    </row>
    <row r="8791" spans="2:17" s="25" customFormat="1" x14ac:dyDescent="0.3">
      <c r="B8791" s="15" t="str">
        <f>IF(A8791="","",VLOOKUP(A8791,Tabulka3[[Číslo smlouvy   u pravidelné činnosti]:[Příjmení]],3,0))</f>
        <v/>
      </c>
      <c r="C8791" s="15" t="str">
        <f>IF(A8791="","",VLOOKUP(A8791,Tabulka3[[Číslo smlouvy   u pravidelné činnosti]:[Příjmení]],4,0))</f>
        <v/>
      </c>
      <c r="F8791" s="94"/>
      <c r="H8791" s="113"/>
      <c r="I8791" s="113"/>
      <c r="K8791" s="15"/>
      <c r="L8791" s="15"/>
      <c r="M8791" s="15">
        <f t="shared" si="411"/>
        <v>1</v>
      </c>
      <c r="N8791" s="15" t="str">
        <f t="shared" si="412"/>
        <v>-</v>
      </c>
      <c r="O8791" s="150">
        <f t="shared" si="413"/>
        <v>0</v>
      </c>
      <c r="P8791" s="15" t="str">
        <f>IF(COUNTIF('Personálie dobrovolníků '!U:X,N8791)&gt;0,"ANO","")</f>
        <v/>
      </c>
      <c r="Q8791" s="15"/>
    </row>
    <row r="8792" spans="2:17" s="25" customFormat="1" x14ac:dyDescent="0.3">
      <c r="B8792" s="15" t="str">
        <f>IF(A8792="","",VLOOKUP(A8792,Tabulka3[[Číslo smlouvy   u pravidelné činnosti]:[Příjmení]],3,0))</f>
        <v/>
      </c>
      <c r="C8792" s="15" t="str">
        <f>IF(A8792="","",VLOOKUP(A8792,Tabulka3[[Číslo smlouvy   u pravidelné činnosti]:[Příjmení]],4,0))</f>
        <v/>
      </c>
      <c r="F8792" s="94"/>
      <c r="H8792" s="113"/>
      <c r="I8792" s="113"/>
      <c r="K8792" s="15"/>
      <c r="L8792" s="15"/>
      <c r="M8792" s="15">
        <f t="shared" si="411"/>
        <v>1</v>
      </c>
      <c r="N8792" s="15" t="str">
        <f t="shared" si="412"/>
        <v>-</v>
      </c>
      <c r="O8792" s="150">
        <f t="shared" si="413"/>
        <v>0</v>
      </c>
      <c r="P8792" s="15" t="str">
        <f>IF(COUNTIF('Personálie dobrovolníků '!U:X,N8792)&gt;0,"ANO","")</f>
        <v/>
      </c>
      <c r="Q8792" s="15"/>
    </row>
    <row r="8793" spans="2:17" s="25" customFormat="1" x14ac:dyDescent="0.3">
      <c r="B8793" s="15" t="str">
        <f>IF(A8793="","",VLOOKUP(A8793,Tabulka3[[Číslo smlouvy   u pravidelné činnosti]:[Příjmení]],3,0))</f>
        <v/>
      </c>
      <c r="C8793" s="15" t="str">
        <f>IF(A8793="","",VLOOKUP(A8793,Tabulka3[[Číslo smlouvy   u pravidelné činnosti]:[Příjmení]],4,0))</f>
        <v/>
      </c>
      <c r="F8793" s="94"/>
      <c r="H8793" s="113"/>
      <c r="I8793" s="113"/>
      <c r="K8793" s="15"/>
      <c r="L8793" s="15"/>
      <c r="M8793" s="15">
        <f t="shared" si="411"/>
        <v>1</v>
      </c>
      <c r="N8793" s="15" t="str">
        <f t="shared" si="412"/>
        <v>-</v>
      </c>
      <c r="O8793" s="150">
        <f t="shared" si="413"/>
        <v>0</v>
      </c>
      <c r="P8793" s="15" t="str">
        <f>IF(COUNTIF('Personálie dobrovolníků '!U:X,N8793)&gt;0,"ANO","")</f>
        <v/>
      </c>
      <c r="Q8793" s="15"/>
    </row>
    <row r="8794" spans="2:17" s="25" customFormat="1" x14ac:dyDescent="0.3">
      <c r="B8794" s="15" t="str">
        <f>IF(A8794="","",VLOOKUP(A8794,Tabulka3[[Číslo smlouvy   u pravidelné činnosti]:[Příjmení]],3,0))</f>
        <v/>
      </c>
      <c r="C8794" s="15" t="str">
        <f>IF(A8794="","",VLOOKUP(A8794,Tabulka3[[Číslo smlouvy   u pravidelné činnosti]:[Příjmení]],4,0))</f>
        <v/>
      </c>
      <c r="F8794" s="94"/>
      <c r="H8794" s="113"/>
      <c r="I8794" s="113"/>
      <c r="K8794" s="15"/>
      <c r="L8794" s="15"/>
      <c r="M8794" s="15">
        <f t="shared" si="411"/>
        <v>1</v>
      </c>
      <c r="N8794" s="15" t="str">
        <f t="shared" si="412"/>
        <v>-</v>
      </c>
      <c r="O8794" s="150">
        <f t="shared" si="413"/>
        <v>0</v>
      </c>
      <c r="P8794" s="15" t="str">
        <f>IF(COUNTIF('Personálie dobrovolníků '!U:X,N8794)&gt;0,"ANO","")</f>
        <v/>
      </c>
      <c r="Q8794" s="15"/>
    </row>
    <row r="8795" spans="2:17" s="25" customFormat="1" x14ac:dyDescent="0.3">
      <c r="B8795" s="15" t="str">
        <f>IF(A8795="","",VLOOKUP(A8795,Tabulka3[[Číslo smlouvy   u pravidelné činnosti]:[Příjmení]],3,0))</f>
        <v/>
      </c>
      <c r="C8795" s="15" t="str">
        <f>IF(A8795="","",VLOOKUP(A8795,Tabulka3[[Číslo smlouvy   u pravidelné činnosti]:[Příjmení]],4,0))</f>
        <v/>
      </c>
      <c r="F8795" s="94"/>
      <c r="H8795" s="113"/>
      <c r="I8795" s="113"/>
      <c r="K8795" s="15"/>
      <c r="L8795" s="15"/>
      <c r="M8795" s="15">
        <f t="shared" si="411"/>
        <v>1</v>
      </c>
      <c r="N8795" s="15" t="str">
        <f t="shared" si="412"/>
        <v>-</v>
      </c>
      <c r="O8795" s="150">
        <f t="shared" si="413"/>
        <v>0</v>
      </c>
      <c r="P8795" s="15" t="str">
        <f>IF(COUNTIF('Personálie dobrovolníků '!U:X,N8795)&gt;0,"ANO","")</f>
        <v/>
      </c>
      <c r="Q8795" s="15"/>
    </row>
    <row r="8796" spans="2:17" s="25" customFormat="1" x14ac:dyDescent="0.3">
      <c r="B8796" s="15" t="str">
        <f>IF(A8796="","",VLOOKUP(A8796,Tabulka3[[Číslo smlouvy   u pravidelné činnosti]:[Příjmení]],3,0))</f>
        <v/>
      </c>
      <c r="C8796" s="15" t="str">
        <f>IF(A8796="","",VLOOKUP(A8796,Tabulka3[[Číslo smlouvy   u pravidelné činnosti]:[Příjmení]],4,0))</f>
        <v/>
      </c>
      <c r="F8796" s="94"/>
      <c r="H8796" s="113"/>
      <c r="I8796" s="113"/>
      <c r="K8796" s="15"/>
      <c r="L8796" s="15"/>
      <c r="M8796" s="15">
        <f t="shared" si="411"/>
        <v>1</v>
      </c>
      <c r="N8796" s="15" t="str">
        <f t="shared" si="412"/>
        <v>-</v>
      </c>
      <c r="O8796" s="150">
        <f t="shared" si="413"/>
        <v>0</v>
      </c>
      <c r="P8796" s="15" t="str">
        <f>IF(COUNTIF('Personálie dobrovolníků '!U:X,N8796)&gt;0,"ANO","")</f>
        <v/>
      </c>
      <c r="Q8796" s="15"/>
    </row>
    <row r="8797" spans="2:17" s="25" customFormat="1" x14ac:dyDescent="0.3">
      <c r="B8797" s="15" t="str">
        <f>IF(A8797="","",VLOOKUP(A8797,Tabulka3[[Číslo smlouvy   u pravidelné činnosti]:[Příjmení]],3,0))</f>
        <v/>
      </c>
      <c r="C8797" s="15" t="str">
        <f>IF(A8797="","",VLOOKUP(A8797,Tabulka3[[Číslo smlouvy   u pravidelné činnosti]:[Příjmení]],4,0))</f>
        <v/>
      </c>
      <c r="F8797" s="94"/>
      <c r="H8797" s="113"/>
      <c r="I8797" s="113"/>
      <c r="K8797" s="15"/>
      <c r="L8797" s="15"/>
      <c r="M8797" s="15">
        <f t="shared" si="411"/>
        <v>1</v>
      </c>
      <c r="N8797" s="15" t="str">
        <f t="shared" si="412"/>
        <v>-</v>
      </c>
      <c r="O8797" s="150">
        <f t="shared" si="413"/>
        <v>0</v>
      </c>
      <c r="P8797" s="15" t="str">
        <f>IF(COUNTIF('Personálie dobrovolníků '!U:X,N8797)&gt;0,"ANO","")</f>
        <v/>
      </c>
      <c r="Q8797" s="15"/>
    </row>
    <row r="8798" spans="2:17" s="25" customFormat="1" x14ac:dyDescent="0.3">
      <c r="B8798" s="15" t="str">
        <f>IF(A8798="","",VLOOKUP(A8798,Tabulka3[[Číslo smlouvy   u pravidelné činnosti]:[Příjmení]],3,0))</f>
        <v/>
      </c>
      <c r="C8798" s="15" t="str">
        <f>IF(A8798="","",VLOOKUP(A8798,Tabulka3[[Číslo smlouvy   u pravidelné činnosti]:[Příjmení]],4,0))</f>
        <v/>
      </c>
      <c r="F8798" s="94"/>
      <c r="H8798" s="113"/>
      <c r="I8798" s="113"/>
      <c r="K8798" s="15"/>
      <c r="L8798" s="15"/>
      <c r="M8798" s="15">
        <f t="shared" si="411"/>
        <v>1</v>
      </c>
      <c r="N8798" s="15" t="str">
        <f t="shared" si="412"/>
        <v>-</v>
      </c>
      <c r="O8798" s="150">
        <f t="shared" si="413"/>
        <v>0</v>
      </c>
      <c r="P8798" s="15" t="str">
        <f>IF(COUNTIF('Personálie dobrovolníků '!U:X,N8798)&gt;0,"ANO","")</f>
        <v/>
      </c>
      <c r="Q8798" s="15"/>
    </row>
    <row r="8799" spans="2:17" s="25" customFormat="1" x14ac:dyDescent="0.3">
      <c r="B8799" s="15" t="str">
        <f>IF(A8799="","",VLOOKUP(A8799,Tabulka3[[Číslo smlouvy   u pravidelné činnosti]:[Příjmení]],3,0))</f>
        <v/>
      </c>
      <c r="C8799" s="15" t="str">
        <f>IF(A8799="","",VLOOKUP(A8799,Tabulka3[[Číslo smlouvy   u pravidelné činnosti]:[Příjmení]],4,0))</f>
        <v/>
      </c>
      <c r="F8799" s="94"/>
      <c r="H8799" s="113"/>
      <c r="I8799" s="113"/>
      <c r="K8799" s="15"/>
      <c r="L8799" s="15"/>
      <c r="M8799" s="15">
        <f t="shared" si="411"/>
        <v>1</v>
      </c>
      <c r="N8799" s="15" t="str">
        <f t="shared" si="412"/>
        <v>-</v>
      </c>
      <c r="O8799" s="150">
        <f t="shared" si="413"/>
        <v>0</v>
      </c>
      <c r="P8799" s="15" t="str">
        <f>IF(COUNTIF('Personálie dobrovolníků '!U:X,N8799)&gt;0,"ANO","")</f>
        <v/>
      </c>
      <c r="Q8799" s="15"/>
    </row>
    <row r="8800" spans="2:17" s="25" customFormat="1" x14ac:dyDescent="0.3">
      <c r="B8800" s="15" t="str">
        <f>IF(A8800="","",VLOOKUP(A8800,Tabulka3[[Číslo smlouvy   u pravidelné činnosti]:[Příjmení]],3,0))</f>
        <v/>
      </c>
      <c r="C8800" s="15" t="str">
        <f>IF(A8800="","",VLOOKUP(A8800,Tabulka3[[Číslo smlouvy   u pravidelné činnosti]:[Příjmení]],4,0))</f>
        <v/>
      </c>
      <c r="F8800" s="94"/>
      <c r="H8800" s="113"/>
      <c r="I8800" s="113"/>
      <c r="K8800" s="15"/>
      <c r="L8800" s="15"/>
      <c r="M8800" s="15">
        <f t="shared" si="411"/>
        <v>1</v>
      </c>
      <c r="N8800" s="15" t="str">
        <f t="shared" si="412"/>
        <v>-</v>
      </c>
      <c r="O8800" s="150">
        <f t="shared" si="413"/>
        <v>0</v>
      </c>
      <c r="P8800" s="15" t="str">
        <f>IF(COUNTIF('Personálie dobrovolníků '!U:X,N8800)&gt;0,"ANO","")</f>
        <v/>
      </c>
      <c r="Q8800" s="15"/>
    </row>
    <row r="8801" spans="2:17" s="25" customFormat="1" x14ac:dyDescent="0.3">
      <c r="B8801" s="15" t="str">
        <f>IF(A8801="","",VLOOKUP(A8801,Tabulka3[[Číslo smlouvy   u pravidelné činnosti]:[Příjmení]],3,0))</f>
        <v/>
      </c>
      <c r="C8801" s="15" t="str">
        <f>IF(A8801="","",VLOOKUP(A8801,Tabulka3[[Číslo smlouvy   u pravidelné činnosti]:[Příjmení]],4,0))</f>
        <v/>
      </c>
      <c r="F8801" s="94"/>
      <c r="H8801" s="113"/>
      <c r="I8801" s="113"/>
      <c r="K8801" s="15"/>
      <c r="L8801" s="15"/>
      <c r="M8801" s="15">
        <f t="shared" si="411"/>
        <v>1</v>
      </c>
      <c r="N8801" s="15" t="str">
        <f t="shared" si="412"/>
        <v>-</v>
      </c>
      <c r="O8801" s="150">
        <f t="shared" si="413"/>
        <v>0</v>
      </c>
      <c r="P8801" s="15" t="str">
        <f>IF(COUNTIF('Personálie dobrovolníků '!U:X,N8801)&gt;0,"ANO","")</f>
        <v/>
      </c>
      <c r="Q8801" s="15"/>
    </row>
    <row r="8802" spans="2:17" s="25" customFormat="1" x14ac:dyDescent="0.3">
      <c r="B8802" s="15" t="str">
        <f>IF(A8802="","",VLOOKUP(A8802,Tabulka3[[Číslo smlouvy   u pravidelné činnosti]:[Příjmení]],3,0))</f>
        <v/>
      </c>
      <c r="C8802" s="15" t="str">
        <f>IF(A8802="","",VLOOKUP(A8802,Tabulka3[[Číslo smlouvy   u pravidelné činnosti]:[Příjmení]],4,0))</f>
        <v/>
      </c>
      <c r="F8802" s="94"/>
      <c r="H8802" s="113"/>
      <c r="I8802" s="113"/>
      <c r="K8802" s="15"/>
      <c r="L8802" s="15"/>
      <c r="M8802" s="15">
        <f t="shared" si="411"/>
        <v>1</v>
      </c>
      <c r="N8802" s="15" t="str">
        <f t="shared" si="412"/>
        <v>-</v>
      </c>
      <c r="O8802" s="150">
        <f t="shared" si="413"/>
        <v>0</v>
      </c>
      <c r="P8802" s="15" t="str">
        <f>IF(COUNTIF('Personálie dobrovolníků '!U:X,N8802)&gt;0,"ANO","")</f>
        <v/>
      </c>
      <c r="Q8802" s="15"/>
    </row>
    <row r="8803" spans="2:17" s="25" customFormat="1" x14ac:dyDescent="0.3">
      <c r="B8803" s="15" t="str">
        <f>IF(A8803="","",VLOOKUP(A8803,Tabulka3[[Číslo smlouvy   u pravidelné činnosti]:[Příjmení]],3,0))</f>
        <v/>
      </c>
      <c r="C8803" s="15" t="str">
        <f>IF(A8803="","",VLOOKUP(A8803,Tabulka3[[Číslo smlouvy   u pravidelné činnosti]:[Příjmení]],4,0))</f>
        <v/>
      </c>
      <c r="F8803" s="94"/>
      <c r="H8803" s="113"/>
      <c r="I8803" s="113"/>
      <c r="K8803" s="15"/>
      <c r="L8803" s="15"/>
      <c r="M8803" s="15">
        <f t="shared" si="411"/>
        <v>1</v>
      </c>
      <c r="N8803" s="15" t="str">
        <f t="shared" si="412"/>
        <v>-</v>
      </c>
      <c r="O8803" s="150">
        <f t="shared" si="413"/>
        <v>0</v>
      </c>
      <c r="P8803" s="15" t="str">
        <f>IF(COUNTIF('Personálie dobrovolníků '!U:X,N8803)&gt;0,"ANO","")</f>
        <v/>
      </c>
      <c r="Q8803" s="15"/>
    </row>
    <row r="8804" spans="2:17" s="25" customFormat="1" x14ac:dyDescent="0.3">
      <c r="B8804" s="15" t="str">
        <f>IF(A8804="","",VLOOKUP(A8804,Tabulka3[[Číslo smlouvy   u pravidelné činnosti]:[Příjmení]],3,0))</f>
        <v/>
      </c>
      <c r="C8804" s="15" t="str">
        <f>IF(A8804="","",VLOOKUP(A8804,Tabulka3[[Číslo smlouvy   u pravidelné činnosti]:[Příjmení]],4,0))</f>
        <v/>
      </c>
      <c r="F8804" s="94"/>
      <c r="H8804" s="113"/>
      <c r="I8804" s="113"/>
      <c r="K8804" s="15"/>
      <c r="L8804" s="15"/>
      <c r="M8804" s="15">
        <f t="shared" si="411"/>
        <v>1</v>
      </c>
      <c r="N8804" s="15" t="str">
        <f t="shared" si="412"/>
        <v>-</v>
      </c>
      <c r="O8804" s="150">
        <f t="shared" si="413"/>
        <v>0</v>
      </c>
      <c r="P8804" s="15" t="str">
        <f>IF(COUNTIF('Personálie dobrovolníků '!U:X,N8804)&gt;0,"ANO","")</f>
        <v/>
      </c>
      <c r="Q8804" s="15"/>
    </row>
    <row r="8805" spans="2:17" s="25" customFormat="1" x14ac:dyDescent="0.3">
      <c r="B8805" s="15" t="str">
        <f>IF(A8805="","",VLOOKUP(A8805,Tabulka3[[Číslo smlouvy   u pravidelné činnosti]:[Příjmení]],3,0))</f>
        <v/>
      </c>
      <c r="C8805" s="15" t="str">
        <f>IF(A8805="","",VLOOKUP(A8805,Tabulka3[[Číslo smlouvy   u pravidelné činnosti]:[Příjmení]],4,0))</f>
        <v/>
      </c>
      <c r="F8805" s="94"/>
      <c r="H8805" s="113"/>
      <c r="I8805" s="113"/>
      <c r="K8805" s="15"/>
      <c r="L8805" s="15"/>
      <c r="M8805" s="15">
        <f t="shared" si="411"/>
        <v>1</v>
      </c>
      <c r="N8805" s="15" t="str">
        <f t="shared" si="412"/>
        <v>-</v>
      </c>
      <c r="O8805" s="150">
        <f t="shared" si="413"/>
        <v>0</v>
      </c>
      <c r="P8805" s="15" t="str">
        <f>IF(COUNTIF('Personálie dobrovolníků '!U:X,N8805)&gt;0,"ANO","")</f>
        <v/>
      </c>
      <c r="Q8805" s="15"/>
    </row>
    <row r="8806" spans="2:17" s="25" customFormat="1" x14ac:dyDescent="0.3">
      <c r="B8806" s="15" t="str">
        <f>IF(A8806="","",VLOOKUP(A8806,Tabulka3[[Číslo smlouvy   u pravidelné činnosti]:[Příjmení]],3,0))</f>
        <v/>
      </c>
      <c r="C8806" s="15" t="str">
        <f>IF(A8806="","",VLOOKUP(A8806,Tabulka3[[Číslo smlouvy   u pravidelné činnosti]:[Příjmení]],4,0))</f>
        <v/>
      </c>
      <c r="F8806" s="94"/>
      <c r="H8806" s="113"/>
      <c r="I8806" s="113"/>
      <c r="K8806" s="15"/>
      <c r="L8806" s="15"/>
      <c r="M8806" s="15">
        <f t="shared" si="411"/>
        <v>1</v>
      </c>
      <c r="N8806" s="15" t="str">
        <f t="shared" si="412"/>
        <v>-</v>
      </c>
      <c r="O8806" s="150">
        <f t="shared" si="413"/>
        <v>0</v>
      </c>
      <c r="P8806" s="15" t="str">
        <f>IF(COUNTIF('Personálie dobrovolníků '!U:X,N8806)&gt;0,"ANO","")</f>
        <v/>
      </c>
      <c r="Q8806" s="15"/>
    </row>
    <row r="8807" spans="2:17" s="25" customFormat="1" x14ac:dyDescent="0.3">
      <c r="B8807" s="15" t="str">
        <f>IF(A8807="","",VLOOKUP(A8807,Tabulka3[[Číslo smlouvy   u pravidelné činnosti]:[Příjmení]],3,0))</f>
        <v/>
      </c>
      <c r="C8807" s="15" t="str">
        <f>IF(A8807="","",VLOOKUP(A8807,Tabulka3[[Číslo smlouvy   u pravidelné činnosti]:[Příjmení]],4,0))</f>
        <v/>
      </c>
      <c r="F8807" s="94"/>
      <c r="H8807" s="113"/>
      <c r="I8807" s="113"/>
      <c r="K8807" s="15"/>
      <c r="L8807" s="15"/>
      <c r="M8807" s="15">
        <f t="shared" si="411"/>
        <v>1</v>
      </c>
      <c r="N8807" s="15" t="str">
        <f t="shared" si="412"/>
        <v>-</v>
      </c>
      <c r="O8807" s="150">
        <f t="shared" si="413"/>
        <v>0</v>
      </c>
      <c r="P8807" s="15" t="str">
        <f>IF(COUNTIF('Personálie dobrovolníků '!U:X,N8807)&gt;0,"ANO","")</f>
        <v/>
      </c>
      <c r="Q8807" s="15"/>
    </row>
    <row r="8808" spans="2:17" s="25" customFormat="1" x14ac:dyDescent="0.3">
      <c r="B8808" s="15" t="str">
        <f>IF(A8808="","",VLOOKUP(A8808,Tabulka3[[Číslo smlouvy   u pravidelné činnosti]:[Příjmení]],3,0))</f>
        <v/>
      </c>
      <c r="C8808" s="15" t="str">
        <f>IF(A8808="","",VLOOKUP(A8808,Tabulka3[[Číslo smlouvy   u pravidelné činnosti]:[Příjmení]],4,0))</f>
        <v/>
      </c>
      <c r="F8808" s="94"/>
      <c r="H8808" s="113"/>
      <c r="I8808" s="113"/>
      <c r="K8808" s="15"/>
      <c r="L8808" s="15"/>
      <c r="M8808" s="15">
        <f t="shared" si="411"/>
        <v>1</v>
      </c>
      <c r="N8808" s="15" t="str">
        <f t="shared" si="412"/>
        <v>-</v>
      </c>
      <c r="O8808" s="150">
        <f t="shared" si="413"/>
        <v>0</v>
      </c>
      <c r="P8808" s="15" t="str">
        <f>IF(COUNTIF('Personálie dobrovolníků '!U:X,N8808)&gt;0,"ANO","")</f>
        <v/>
      </c>
      <c r="Q8808" s="15"/>
    </row>
    <row r="8809" spans="2:17" s="25" customFormat="1" x14ac:dyDescent="0.3">
      <c r="B8809" s="15" t="str">
        <f>IF(A8809="","",VLOOKUP(A8809,Tabulka3[[Číslo smlouvy   u pravidelné činnosti]:[Příjmení]],3,0))</f>
        <v/>
      </c>
      <c r="C8809" s="15" t="str">
        <f>IF(A8809="","",VLOOKUP(A8809,Tabulka3[[Číslo smlouvy   u pravidelné činnosti]:[Příjmení]],4,0))</f>
        <v/>
      </c>
      <c r="F8809" s="94"/>
      <c r="H8809" s="113"/>
      <c r="I8809" s="113"/>
      <c r="K8809" s="15"/>
      <c r="L8809" s="15"/>
      <c r="M8809" s="15">
        <f t="shared" si="411"/>
        <v>1</v>
      </c>
      <c r="N8809" s="15" t="str">
        <f t="shared" si="412"/>
        <v>-</v>
      </c>
      <c r="O8809" s="150">
        <f t="shared" si="413"/>
        <v>0</v>
      </c>
      <c r="P8809" s="15" t="str">
        <f>IF(COUNTIF('Personálie dobrovolníků '!U:X,N8809)&gt;0,"ANO","")</f>
        <v/>
      </c>
      <c r="Q8809" s="15"/>
    </row>
    <row r="8810" spans="2:17" s="25" customFormat="1" x14ac:dyDescent="0.3">
      <c r="B8810" s="15" t="str">
        <f>IF(A8810="","",VLOOKUP(A8810,Tabulka3[[Číslo smlouvy   u pravidelné činnosti]:[Příjmení]],3,0))</f>
        <v/>
      </c>
      <c r="C8810" s="15" t="str">
        <f>IF(A8810="","",VLOOKUP(A8810,Tabulka3[[Číslo smlouvy   u pravidelné činnosti]:[Příjmení]],4,0))</f>
        <v/>
      </c>
      <c r="F8810" s="94"/>
      <c r="H8810" s="113"/>
      <c r="I8810" s="113"/>
      <c r="K8810" s="15"/>
      <c r="L8810" s="15"/>
      <c r="M8810" s="15">
        <f t="shared" si="411"/>
        <v>1</v>
      </c>
      <c r="N8810" s="15" t="str">
        <f t="shared" si="412"/>
        <v>-</v>
      </c>
      <c r="O8810" s="150">
        <f t="shared" si="413"/>
        <v>0</v>
      </c>
      <c r="P8810" s="15" t="str">
        <f>IF(COUNTIF('Personálie dobrovolníků '!U:X,N8810)&gt;0,"ANO","")</f>
        <v/>
      </c>
      <c r="Q8810" s="15"/>
    </row>
    <row r="8811" spans="2:17" s="25" customFormat="1" x14ac:dyDescent="0.3">
      <c r="B8811" s="15" t="str">
        <f>IF(A8811="","",VLOOKUP(A8811,Tabulka3[[Číslo smlouvy   u pravidelné činnosti]:[Příjmení]],3,0))</f>
        <v/>
      </c>
      <c r="C8811" s="15" t="str">
        <f>IF(A8811="","",VLOOKUP(A8811,Tabulka3[[Číslo smlouvy   u pravidelné činnosti]:[Příjmení]],4,0))</f>
        <v/>
      </c>
      <c r="F8811" s="94"/>
      <c r="H8811" s="113"/>
      <c r="I8811" s="113"/>
      <c r="K8811" s="15"/>
      <c r="L8811" s="15"/>
      <c r="M8811" s="15">
        <f t="shared" si="411"/>
        <v>1</v>
      </c>
      <c r="N8811" s="15" t="str">
        <f t="shared" si="412"/>
        <v>-</v>
      </c>
      <c r="O8811" s="150">
        <f t="shared" si="413"/>
        <v>0</v>
      </c>
      <c r="P8811" s="15" t="str">
        <f>IF(COUNTIF('Personálie dobrovolníků '!U:X,N8811)&gt;0,"ANO","")</f>
        <v/>
      </c>
      <c r="Q8811" s="15"/>
    </row>
    <row r="8812" spans="2:17" s="25" customFormat="1" x14ac:dyDescent="0.3">
      <c r="B8812" s="15" t="str">
        <f>IF(A8812="","",VLOOKUP(A8812,Tabulka3[[Číslo smlouvy   u pravidelné činnosti]:[Příjmení]],3,0))</f>
        <v/>
      </c>
      <c r="C8812" s="15" t="str">
        <f>IF(A8812="","",VLOOKUP(A8812,Tabulka3[[Číslo smlouvy   u pravidelné činnosti]:[Příjmení]],4,0))</f>
        <v/>
      </c>
      <c r="F8812" s="94"/>
      <c r="H8812" s="113"/>
      <c r="I8812" s="113"/>
      <c r="K8812" s="15"/>
      <c r="L8812" s="15"/>
      <c r="M8812" s="15">
        <f t="shared" si="411"/>
        <v>1</v>
      </c>
      <c r="N8812" s="15" t="str">
        <f t="shared" si="412"/>
        <v>-</v>
      </c>
      <c r="O8812" s="150">
        <f t="shared" si="413"/>
        <v>0</v>
      </c>
      <c r="P8812" s="15" t="str">
        <f>IF(COUNTIF('Personálie dobrovolníků '!U:X,N8812)&gt;0,"ANO","")</f>
        <v/>
      </c>
      <c r="Q8812" s="15"/>
    </row>
    <row r="8813" spans="2:17" s="25" customFormat="1" x14ac:dyDescent="0.3">
      <c r="B8813" s="15" t="str">
        <f>IF(A8813="","",VLOOKUP(A8813,Tabulka3[[Číslo smlouvy   u pravidelné činnosti]:[Příjmení]],3,0))</f>
        <v/>
      </c>
      <c r="C8813" s="15" t="str">
        <f>IF(A8813="","",VLOOKUP(A8813,Tabulka3[[Číslo smlouvy   u pravidelné činnosti]:[Příjmení]],4,0))</f>
        <v/>
      </c>
      <c r="F8813" s="94"/>
      <c r="H8813" s="113"/>
      <c r="I8813" s="113"/>
      <c r="K8813" s="15"/>
      <c r="L8813" s="15"/>
      <c r="M8813" s="15">
        <f t="shared" si="411"/>
        <v>1</v>
      </c>
      <c r="N8813" s="15" t="str">
        <f t="shared" si="412"/>
        <v>-</v>
      </c>
      <c r="O8813" s="150">
        <f t="shared" si="413"/>
        <v>0</v>
      </c>
      <c r="P8813" s="15" t="str">
        <f>IF(COUNTIF('Personálie dobrovolníků '!U:X,N8813)&gt;0,"ANO","")</f>
        <v/>
      </c>
      <c r="Q8813" s="15"/>
    </row>
    <row r="8814" spans="2:17" s="25" customFormat="1" x14ac:dyDescent="0.3">
      <c r="B8814" s="15" t="str">
        <f>IF(A8814="","",VLOOKUP(A8814,Tabulka3[[Číslo smlouvy   u pravidelné činnosti]:[Příjmení]],3,0))</f>
        <v/>
      </c>
      <c r="C8814" s="15" t="str">
        <f>IF(A8814="","",VLOOKUP(A8814,Tabulka3[[Číslo smlouvy   u pravidelné činnosti]:[Příjmení]],4,0))</f>
        <v/>
      </c>
      <c r="F8814" s="94"/>
      <c r="H8814" s="113"/>
      <c r="I8814" s="113"/>
      <c r="K8814" s="15"/>
      <c r="L8814" s="15"/>
      <c r="M8814" s="15">
        <f t="shared" si="411"/>
        <v>1</v>
      </c>
      <c r="N8814" s="15" t="str">
        <f t="shared" si="412"/>
        <v>-</v>
      </c>
      <c r="O8814" s="150">
        <f t="shared" si="413"/>
        <v>0</v>
      </c>
      <c r="P8814" s="15" t="str">
        <f>IF(COUNTIF('Personálie dobrovolníků '!U:X,N8814)&gt;0,"ANO","")</f>
        <v/>
      </c>
      <c r="Q8814" s="15"/>
    </row>
    <row r="8815" spans="2:17" s="25" customFormat="1" x14ac:dyDescent="0.3">
      <c r="B8815" s="15" t="str">
        <f>IF(A8815="","",VLOOKUP(A8815,Tabulka3[[Číslo smlouvy   u pravidelné činnosti]:[Příjmení]],3,0))</f>
        <v/>
      </c>
      <c r="C8815" s="15" t="str">
        <f>IF(A8815="","",VLOOKUP(A8815,Tabulka3[[Číslo smlouvy   u pravidelné činnosti]:[Příjmení]],4,0))</f>
        <v/>
      </c>
      <c r="F8815" s="94"/>
      <c r="H8815" s="113"/>
      <c r="I8815" s="113"/>
      <c r="K8815" s="15"/>
      <c r="L8815" s="15"/>
      <c r="M8815" s="15">
        <f t="shared" si="411"/>
        <v>1</v>
      </c>
      <c r="N8815" s="15" t="str">
        <f t="shared" si="412"/>
        <v>-</v>
      </c>
      <c r="O8815" s="150">
        <f t="shared" si="413"/>
        <v>0</v>
      </c>
      <c r="P8815" s="15" t="str">
        <f>IF(COUNTIF('Personálie dobrovolníků '!U:X,N8815)&gt;0,"ANO","")</f>
        <v/>
      </c>
      <c r="Q8815" s="15"/>
    </row>
    <row r="8816" spans="2:17" s="25" customFormat="1" x14ac:dyDescent="0.3">
      <c r="B8816" s="15" t="str">
        <f>IF(A8816="","",VLOOKUP(A8816,Tabulka3[[Číslo smlouvy   u pravidelné činnosti]:[Příjmení]],3,0))</f>
        <v/>
      </c>
      <c r="C8816" s="15" t="str">
        <f>IF(A8816="","",VLOOKUP(A8816,Tabulka3[[Číslo smlouvy   u pravidelné činnosti]:[Příjmení]],4,0))</f>
        <v/>
      </c>
      <c r="F8816" s="94"/>
      <c r="H8816" s="113"/>
      <c r="I8816" s="113"/>
      <c r="K8816" s="15"/>
      <c r="L8816" s="15"/>
      <c r="M8816" s="15">
        <f t="shared" si="411"/>
        <v>1</v>
      </c>
      <c r="N8816" s="15" t="str">
        <f t="shared" si="412"/>
        <v>-</v>
      </c>
      <c r="O8816" s="150">
        <f t="shared" si="413"/>
        <v>0</v>
      </c>
      <c r="P8816" s="15" t="str">
        <f>IF(COUNTIF('Personálie dobrovolníků '!U:X,N8816)&gt;0,"ANO","")</f>
        <v/>
      </c>
      <c r="Q8816" s="15"/>
    </row>
    <row r="8817" spans="2:17" s="25" customFormat="1" x14ac:dyDescent="0.3">
      <c r="B8817" s="15" t="str">
        <f>IF(A8817="","",VLOOKUP(A8817,Tabulka3[[Číslo smlouvy   u pravidelné činnosti]:[Příjmení]],3,0))</f>
        <v/>
      </c>
      <c r="C8817" s="15" t="str">
        <f>IF(A8817="","",VLOOKUP(A8817,Tabulka3[[Číslo smlouvy   u pravidelné činnosti]:[Příjmení]],4,0))</f>
        <v/>
      </c>
      <c r="F8817" s="94"/>
      <c r="H8817" s="113"/>
      <c r="I8817" s="113"/>
      <c r="K8817" s="15"/>
      <c r="L8817" s="15"/>
      <c r="M8817" s="15">
        <f t="shared" si="411"/>
        <v>1</v>
      </c>
      <c r="N8817" s="15" t="str">
        <f t="shared" si="412"/>
        <v>-</v>
      </c>
      <c r="O8817" s="150">
        <f t="shared" si="413"/>
        <v>0</v>
      </c>
      <c r="P8817" s="15" t="str">
        <f>IF(COUNTIF('Personálie dobrovolníků '!U:X,N8817)&gt;0,"ANO","")</f>
        <v/>
      </c>
      <c r="Q8817" s="15"/>
    </row>
    <row r="8818" spans="2:17" s="25" customFormat="1" x14ac:dyDescent="0.3">
      <c r="B8818" s="15" t="str">
        <f>IF(A8818="","",VLOOKUP(A8818,Tabulka3[[Číslo smlouvy   u pravidelné činnosti]:[Příjmení]],3,0))</f>
        <v/>
      </c>
      <c r="C8818" s="15" t="str">
        <f>IF(A8818="","",VLOOKUP(A8818,Tabulka3[[Číslo smlouvy   u pravidelné činnosti]:[Příjmení]],4,0))</f>
        <v/>
      </c>
      <c r="F8818" s="94"/>
      <c r="H8818" s="113"/>
      <c r="I8818" s="113"/>
      <c r="K8818" s="15"/>
      <c r="L8818" s="15"/>
      <c r="M8818" s="15">
        <f t="shared" si="411"/>
        <v>1</v>
      </c>
      <c r="N8818" s="15" t="str">
        <f t="shared" si="412"/>
        <v>-</v>
      </c>
      <c r="O8818" s="150">
        <f t="shared" si="413"/>
        <v>0</v>
      </c>
      <c r="P8818" s="15" t="str">
        <f>IF(COUNTIF('Personálie dobrovolníků '!U:X,N8818)&gt;0,"ANO","")</f>
        <v/>
      </c>
      <c r="Q8818" s="15"/>
    </row>
    <row r="8819" spans="2:17" s="25" customFormat="1" x14ac:dyDescent="0.3">
      <c r="B8819" s="15" t="str">
        <f>IF(A8819="","",VLOOKUP(A8819,Tabulka3[[Číslo smlouvy   u pravidelné činnosti]:[Příjmení]],3,0))</f>
        <v/>
      </c>
      <c r="C8819" s="15" t="str">
        <f>IF(A8819="","",VLOOKUP(A8819,Tabulka3[[Číslo smlouvy   u pravidelné činnosti]:[Příjmení]],4,0))</f>
        <v/>
      </c>
      <c r="F8819" s="94"/>
      <c r="H8819" s="113"/>
      <c r="I8819" s="113"/>
      <c r="K8819" s="15"/>
      <c r="L8819" s="15"/>
      <c r="M8819" s="15">
        <f t="shared" si="411"/>
        <v>1</v>
      </c>
      <c r="N8819" s="15" t="str">
        <f t="shared" si="412"/>
        <v>-</v>
      </c>
      <c r="O8819" s="150">
        <f t="shared" si="413"/>
        <v>0</v>
      </c>
      <c r="P8819" s="15" t="str">
        <f>IF(COUNTIF('Personálie dobrovolníků '!U:X,N8819)&gt;0,"ANO","")</f>
        <v/>
      </c>
      <c r="Q8819" s="15"/>
    </row>
    <row r="8820" spans="2:17" s="25" customFormat="1" x14ac:dyDescent="0.3">
      <c r="B8820" s="15" t="str">
        <f>IF(A8820="","",VLOOKUP(A8820,Tabulka3[[Číslo smlouvy   u pravidelné činnosti]:[Příjmení]],3,0))</f>
        <v/>
      </c>
      <c r="C8820" s="15" t="str">
        <f>IF(A8820="","",VLOOKUP(A8820,Tabulka3[[Číslo smlouvy   u pravidelné činnosti]:[Příjmení]],4,0))</f>
        <v/>
      </c>
      <c r="F8820" s="94"/>
      <c r="H8820" s="113"/>
      <c r="I8820" s="113"/>
      <c r="K8820" s="15"/>
      <c r="L8820" s="15"/>
      <c r="M8820" s="15">
        <f t="shared" si="411"/>
        <v>1</v>
      </c>
      <c r="N8820" s="15" t="str">
        <f t="shared" si="412"/>
        <v>-</v>
      </c>
      <c r="O8820" s="150">
        <f t="shared" si="413"/>
        <v>0</v>
      </c>
      <c r="P8820" s="15" t="str">
        <f>IF(COUNTIF('Personálie dobrovolníků '!U:X,N8820)&gt;0,"ANO","")</f>
        <v/>
      </c>
      <c r="Q8820" s="15"/>
    </row>
    <row r="8821" spans="2:17" s="25" customFormat="1" x14ac:dyDescent="0.3">
      <c r="B8821" s="15" t="str">
        <f>IF(A8821="","",VLOOKUP(A8821,Tabulka3[[Číslo smlouvy   u pravidelné činnosti]:[Příjmení]],3,0))</f>
        <v/>
      </c>
      <c r="C8821" s="15" t="str">
        <f>IF(A8821="","",VLOOKUP(A8821,Tabulka3[[Číslo smlouvy   u pravidelné činnosti]:[Příjmení]],4,0))</f>
        <v/>
      </c>
      <c r="F8821" s="94"/>
      <c r="H8821" s="113"/>
      <c r="I8821" s="113"/>
      <c r="K8821" s="15"/>
      <c r="L8821" s="15"/>
      <c r="M8821" s="15">
        <f t="shared" si="411"/>
        <v>1</v>
      </c>
      <c r="N8821" s="15" t="str">
        <f t="shared" si="412"/>
        <v>-</v>
      </c>
      <c r="O8821" s="150">
        <f t="shared" si="413"/>
        <v>0</v>
      </c>
      <c r="P8821" s="15" t="str">
        <f>IF(COUNTIF('Personálie dobrovolníků '!U:X,N8821)&gt;0,"ANO","")</f>
        <v/>
      </c>
      <c r="Q8821" s="15"/>
    </row>
    <row r="8822" spans="2:17" s="25" customFormat="1" x14ac:dyDescent="0.3">
      <c r="B8822" s="15" t="str">
        <f>IF(A8822="","",VLOOKUP(A8822,Tabulka3[[Číslo smlouvy   u pravidelné činnosti]:[Příjmení]],3,0))</f>
        <v/>
      </c>
      <c r="C8822" s="15" t="str">
        <f>IF(A8822="","",VLOOKUP(A8822,Tabulka3[[Číslo smlouvy   u pravidelné činnosti]:[Příjmení]],4,0))</f>
        <v/>
      </c>
      <c r="F8822" s="94"/>
      <c r="H8822" s="113"/>
      <c r="I8822" s="113"/>
      <c r="K8822" s="15"/>
      <c r="L8822" s="15"/>
      <c r="M8822" s="15">
        <f t="shared" si="411"/>
        <v>1</v>
      </c>
      <c r="N8822" s="15" t="str">
        <f t="shared" si="412"/>
        <v>-</v>
      </c>
      <c r="O8822" s="150">
        <f t="shared" si="413"/>
        <v>0</v>
      </c>
      <c r="P8822" s="15" t="str">
        <f>IF(COUNTIF('Personálie dobrovolníků '!U:X,N8822)&gt;0,"ANO","")</f>
        <v/>
      </c>
      <c r="Q8822" s="15"/>
    </row>
    <row r="8823" spans="2:17" s="25" customFormat="1" x14ac:dyDescent="0.3">
      <c r="B8823" s="15" t="str">
        <f>IF(A8823="","",VLOOKUP(A8823,Tabulka3[[Číslo smlouvy   u pravidelné činnosti]:[Příjmení]],3,0))</f>
        <v/>
      </c>
      <c r="C8823" s="15" t="str">
        <f>IF(A8823="","",VLOOKUP(A8823,Tabulka3[[Číslo smlouvy   u pravidelné činnosti]:[Příjmení]],4,0))</f>
        <v/>
      </c>
      <c r="F8823" s="94"/>
      <c r="H8823" s="113"/>
      <c r="I8823" s="113"/>
      <c r="K8823" s="15"/>
      <c r="L8823" s="15"/>
      <c r="M8823" s="15">
        <f t="shared" si="411"/>
        <v>1</v>
      </c>
      <c r="N8823" s="15" t="str">
        <f t="shared" si="412"/>
        <v>-</v>
      </c>
      <c r="O8823" s="150">
        <f t="shared" si="413"/>
        <v>0</v>
      </c>
      <c r="P8823" s="15" t="str">
        <f>IF(COUNTIF('Personálie dobrovolníků '!U:X,N8823)&gt;0,"ANO","")</f>
        <v/>
      </c>
      <c r="Q8823" s="15"/>
    </row>
    <row r="8824" spans="2:17" s="25" customFormat="1" x14ac:dyDescent="0.3">
      <c r="B8824" s="15" t="str">
        <f>IF(A8824="","",VLOOKUP(A8824,Tabulka3[[Číslo smlouvy   u pravidelné činnosti]:[Příjmení]],3,0))</f>
        <v/>
      </c>
      <c r="C8824" s="15" t="str">
        <f>IF(A8824="","",VLOOKUP(A8824,Tabulka3[[Číslo smlouvy   u pravidelné činnosti]:[Příjmení]],4,0))</f>
        <v/>
      </c>
      <c r="F8824" s="94"/>
      <c r="H8824" s="113"/>
      <c r="I8824" s="113"/>
      <c r="K8824" s="15"/>
      <c r="L8824" s="15"/>
      <c r="M8824" s="15">
        <f t="shared" si="411"/>
        <v>1</v>
      </c>
      <c r="N8824" s="15" t="str">
        <f t="shared" si="412"/>
        <v>-</v>
      </c>
      <c r="O8824" s="150">
        <f t="shared" si="413"/>
        <v>0</v>
      </c>
      <c r="P8824" s="15" t="str">
        <f>IF(COUNTIF('Personálie dobrovolníků '!U:X,N8824)&gt;0,"ANO","")</f>
        <v/>
      </c>
      <c r="Q8824" s="15"/>
    </row>
    <row r="8825" spans="2:17" s="25" customFormat="1" x14ac:dyDescent="0.3">
      <c r="B8825" s="15" t="str">
        <f>IF(A8825="","",VLOOKUP(A8825,Tabulka3[[Číslo smlouvy   u pravidelné činnosti]:[Příjmení]],3,0))</f>
        <v/>
      </c>
      <c r="C8825" s="15" t="str">
        <f>IF(A8825="","",VLOOKUP(A8825,Tabulka3[[Číslo smlouvy   u pravidelné činnosti]:[Příjmení]],4,0))</f>
        <v/>
      </c>
      <c r="F8825" s="94"/>
      <c r="H8825" s="113"/>
      <c r="I8825" s="113"/>
      <c r="K8825" s="15"/>
      <c r="L8825" s="15"/>
      <c r="M8825" s="15">
        <f t="shared" si="411"/>
        <v>1</v>
      </c>
      <c r="N8825" s="15" t="str">
        <f t="shared" si="412"/>
        <v>-</v>
      </c>
      <c r="O8825" s="150">
        <f t="shared" si="413"/>
        <v>0</v>
      </c>
      <c r="P8825" s="15" t="str">
        <f>IF(COUNTIF('Personálie dobrovolníků '!U:X,N8825)&gt;0,"ANO","")</f>
        <v/>
      </c>
      <c r="Q8825" s="15"/>
    </row>
    <row r="8826" spans="2:17" s="25" customFormat="1" x14ac:dyDescent="0.3">
      <c r="B8826" s="15" t="str">
        <f>IF(A8826="","",VLOOKUP(A8826,Tabulka3[[Číslo smlouvy   u pravidelné činnosti]:[Příjmení]],3,0))</f>
        <v/>
      </c>
      <c r="C8826" s="15" t="str">
        <f>IF(A8826="","",VLOOKUP(A8826,Tabulka3[[Číslo smlouvy   u pravidelné činnosti]:[Příjmení]],4,0))</f>
        <v/>
      </c>
      <c r="F8826" s="94"/>
      <c r="H8826" s="113"/>
      <c r="I8826" s="113"/>
      <c r="K8826" s="15"/>
      <c r="L8826" s="15"/>
      <c r="M8826" s="15">
        <f t="shared" si="411"/>
        <v>1</v>
      </c>
      <c r="N8826" s="15" t="str">
        <f t="shared" si="412"/>
        <v>-</v>
      </c>
      <c r="O8826" s="150">
        <f t="shared" si="413"/>
        <v>0</v>
      </c>
      <c r="P8826" s="15" t="str">
        <f>IF(COUNTIF('Personálie dobrovolníků '!U:X,N8826)&gt;0,"ANO","")</f>
        <v/>
      </c>
      <c r="Q8826" s="15"/>
    </row>
    <row r="8827" spans="2:17" s="25" customFormat="1" x14ac:dyDescent="0.3">
      <c r="B8827" s="15" t="str">
        <f>IF(A8827="","",VLOOKUP(A8827,Tabulka3[[Číslo smlouvy   u pravidelné činnosti]:[Příjmení]],3,0))</f>
        <v/>
      </c>
      <c r="C8827" s="15" t="str">
        <f>IF(A8827="","",VLOOKUP(A8827,Tabulka3[[Číslo smlouvy   u pravidelné činnosti]:[Příjmení]],4,0))</f>
        <v/>
      </c>
      <c r="F8827" s="94"/>
      <c r="H8827" s="113"/>
      <c r="I8827" s="113"/>
      <c r="K8827" s="15"/>
      <c r="L8827" s="15"/>
      <c r="M8827" s="15">
        <f t="shared" si="411"/>
        <v>1</v>
      </c>
      <c r="N8827" s="15" t="str">
        <f t="shared" si="412"/>
        <v>-</v>
      </c>
      <c r="O8827" s="150">
        <f t="shared" si="413"/>
        <v>0</v>
      </c>
      <c r="P8827" s="15" t="str">
        <f>IF(COUNTIF('Personálie dobrovolníků '!U:X,N8827)&gt;0,"ANO","")</f>
        <v/>
      </c>
      <c r="Q8827" s="15"/>
    </row>
    <row r="8828" spans="2:17" s="25" customFormat="1" x14ac:dyDescent="0.3">
      <c r="B8828" s="15" t="str">
        <f>IF(A8828="","",VLOOKUP(A8828,Tabulka3[[Číslo smlouvy   u pravidelné činnosti]:[Příjmení]],3,0))</f>
        <v/>
      </c>
      <c r="C8828" s="15" t="str">
        <f>IF(A8828="","",VLOOKUP(A8828,Tabulka3[[Číslo smlouvy   u pravidelné činnosti]:[Příjmení]],4,0))</f>
        <v/>
      </c>
      <c r="F8828" s="94"/>
      <c r="H8828" s="113"/>
      <c r="I8828" s="113"/>
      <c r="K8828" s="15"/>
      <c r="L8828" s="15"/>
      <c r="M8828" s="15">
        <f t="shared" si="411"/>
        <v>1</v>
      </c>
      <c r="N8828" s="15" t="str">
        <f t="shared" si="412"/>
        <v>-</v>
      </c>
      <c r="O8828" s="150">
        <f t="shared" si="413"/>
        <v>0</v>
      </c>
      <c r="P8828" s="15" t="str">
        <f>IF(COUNTIF('Personálie dobrovolníků '!U:X,N8828)&gt;0,"ANO","")</f>
        <v/>
      </c>
      <c r="Q8828" s="15"/>
    </row>
    <row r="8829" spans="2:17" s="25" customFormat="1" x14ac:dyDescent="0.3">
      <c r="B8829" s="15" t="str">
        <f>IF(A8829="","",VLOOKUP(A8829,Tabulka3[[Číslo smlouvy   u pravidelné činnosti]:[Příjmení]],3,0))</f>
        <v/>
      </c>
      <c r="C8829" s="15" t="str">
        <f>IF(A8829="","",VLOOKUP(A8829,Tabulka3[[Číslo smlouvy   u pravidelné činnosti]:[Příjmení]],4,0))</f>
        <v/>
      </c>
      <c r="F8829" s="94"/>
      <c r="H8829" s="113"/>
      <c r="I8829" s="113"/>
      <c r="K8829" s="15"/>
      <c r="L8829" s="15"/>
      <c r="M8829" s="15">
        <f t="shared" si="411"/>
        <v>1</v>
      </c>
      <c r="N8829" s="15" t="str">
        <f t="shared" si="412"/>
        <v>-</v>
      </c>
      <c r="O8829" s="150">
        <f t="shared" si="413"/>
        <v>0</v>
      </c>
      <c r="P8829" s="15" t="str">
        <f>IF(COUNTIF('Personálie dobrovolníků '!U:X,N8829)&gt;0,"ANO","")</f>
        <v/>
      </c>
      <c r="Q8829" s="15"/>
    </row>
    <row r="8830" spans="2:17" s="25" customFormat="1" x14ac:dyDescent="0.3">
      <c r="B8830" s="15" t="str">
        <f>IF(A8830="","",VLOOKUP(A8830,Tabulka3[[Číslo smlouvy   u pravidelné činnosti]:[Příjmení]],3,0))</f>
        <v/>
      </c>
      <c r="C8830" s="15" t="str">
        <f>IF(A8830="","",VLOOKUP(A8830,Tabulka3[[Číslo smlouvy   u pravidelné činnosti]:[Příjmení]],4,0))</f>
        <v/>
      </c>
      <c r="F8830" s="94"/>
      <c r="H8830" s="113"/>
      <c r="I8830" s="113"/>
      <c r="K8830" s="15"/>
      <c r="L8830" s="15"/>
      <c r="M8830" s="15">
        <f t="shared" si="411"/>
        <v>1</v>
      </c>
      <c r="N8830" s="15" t="str">
        <f t="shared" si="412"/>
        <v>-</v>
      </c>
      <c r="O8830" s="150">
        <f t="shared" si="413"/>
        <v>0</v>
      </c>
      <c r="P8830" s="15" t="str">
        <f>IF(COUNTIF('Personálie dobrovolníků '!U:X,N8830)&gt;0,"ANO","")</f>
        <v/>
      </c>
      <c r="Q8830" s="15"/>
    </row>
    <row r="8831" spans="2:17" s="25" customFormat="1" x14ac:dyDescent="0.3">
      <c r="B8831" s="15" t="str">
        <f>IF(A8831="","",VLOOKUP(A8831,Tabulka3[[Číslo smlouvy   u pravidelné činnosti]:[Příjmení]],3,0))</f>
        <v/>
      </c>
      <c r="C8831" s="15" t="str">
        <f>IF(A8831="","",VLOOKUP(A8831,Tabulka3[[Číslo smlouvy   u pravidelné činnosti]:[Příjmení]],4,0))</f>
        <v/>
      </c>
      <c r="F8831" s="94"/>
      <c r="H8831" s="113"/>
      <c r="I8831" s="113"/>
      <c r="K8831" s="15"/>
      <c r="L8831" s="15"/>
      <c r="M8831" s="15">
        <f t="shared" si="411"/>
        <v>1</v>
      </c>
      <c r="N8831" s="15" t="str">
        <f t="shared" si="412"/>
        <v>-</v>
      </c>
      <c r="O8831" s="150">
        <f t="shared" si="413"/>
        <v>0</v>
      </c>
      <c r="P8831" s="15" t="str">
        <f>IF(COUNTIF('Personálie dobrovolníků '!U:X,N8831)&gt;0,"ANO","")</f>
        <v/>
      </c>
      <c r="Q8831" s="15"/>
    </row>
    <row r="8832" spans="2:17" s="25" customFormat="1" x14ac:dyDescent="0.3">
      <c r="B8832" s="15" t="str">
        <f>IF(A8832="","",VLOOKUP(A8832,Tabulka3[[Číslo smlouvy   u pravidelné činnosti]:[Příjmení]],3,0))</f>
        <v/>
      </c>
      <c r="C8832" s="15" t="str">
        <f>IF(A8832="","",VLOOKUP(A8832,Tabulka3[[Číslo smlouvy   u pravidelné činnosti]:[Příjmení]],4,0))</f>
        <v/>
      </c>
      <c r="F8832" s="94"/>
      <c r="H8832" s="113"/>
      <c r="I8832" s="113"/>
      <c r="K8832" s="15"/>
      <c r="L8832" s="15"/>
      <c r="M8832" s="15">
        <f t="shared" si="411"/>
        <v>1</v>
      </c>
      <c r="N8832" s="15" t="str">
        <f t="shared" si="412"/>
        <v>-</v>
      </c>
      <c r="O8832" s="150">
        <f t="shared" si="413"/>
        <v>0</v>
      </c>
      <c r="P8832" s="15" t="str">
        <f>IF(COUNTIF('Personálie dobrovolníků '!U:X,N8832)&gt;0,"ANO","")</f>
        <v/>
      </c>
      <c r="Q8832" s="15"/>
    </row>
    <row r="8833" spans="2:17" s="25" customFormat="1" x14ac:dyDescent="0.3">
      <c r="B8833" s="15" t="str">
        <f>IF(A8833="","",VLOOKUP(A8833,Tabulka3[[Číslo smlouvy   u pravidelné činnosti]:[Příjmení]],3,0))</f>
        <v/>
      </c>
      <c r="C8833" s="15" t="str">
        <f>IF(A8833="","",VLOOKUP(A8833,Tabulka3[[Číslo smlouvy   u pravidelné činnosti]:[Příjmení]],4,0))</f>
        <v/>
      </c>
      <c r="F8833" s="94"/>
      <c r="H8833" s="113"/>
      <c r="I8833" s="113"/>
      <c r="K8833" s="15"/>
      <c r="L8833" s="15"/>
      <c r="M8833" s="15">
        <f t="shared" si="411"/>
        <v>1</v>
      </c>
      <c r="N8833" s="15" t="str">
        <f t="shared" si="412"/>
        <v>-</v>
      </c>
      <c r="O8833" s="150">
        <f t="shared" si="413"/>
        <v>0</v>
      </c>
      <c r="P8833" s="15" t="str">
        <f>IF(COUNTIF('Personálie dobrovolníků '!U:X,N8833)&gt;0,"ANO","")</f>
        <v/>
      </c>
      <c r="Q8833" s="15"/>
    </row>
    <row r="8834" spans="2:17" s="25" customFormat="1" x14ac:dyDescent="0.3">
      <c r="B8834" s="15" t="str">
        <f>IF(A8834="","",VLOOKUP(A8834,Tabulka3[[Číslo smlouvy   u pravidelné činnosti]:[Příjmení]],3,0))</f>
        <v/>
      </c>
      <c r="C8834" s="15" t="str">
        <f>IF(A8834="","",VLOOKUP(A8834,Tabulka3[[Číslo smlouvy   u pravidelné činnosti]:[Příjmení]],4,0))</f>
        <v/>
      </c>
      <c r="F8834" s="94"/>
      <c r="H8834" s="113"/>
      <c r="I8834" s="113"/>
      <c r="K8834" s="15"/>
      <c r="L8834" s="15"/>
      <c r="M8834" s="15">
        <f t="shared" si="411"/>
        <v>1</v>
      </c>
      <c r="N8834" s="15" t="str">
        <f t="shared" si="412"/>
        <v>-</v>
      </c>
      <c r="O8834" s="150">
        <f t="shared" si="413"/>
        <v>0</v>
      </c>
      <c r="P8834" s="15" t="str">
        <f>IF(COUNTIF('Personálie dobrovolníků '!U:X,N8834)&gt;0,"ANO","")</f>
        <v/>
      </c>
      <c r="Q8834" s="15"/>
    </row>
    <row r="8835" spans="2:17" s="25" customFormat="1" x14ac:dyDescent="0.3">
      <c r="B8835" s="15" t="str">
        <f>IF(A8835="","",VLOOKUP(A8835,Tabulka3[[Číslo smlouvy   u pravidelné činnosti]:[Příjmení]],3,0))</f>
        <v/>
      </c>
      <c r="C8835" s="15" t="str">
        <f>IF(A8835="","",VLOOKUP(A8835,Tabulka3[[Číslo smlouvy   u pravidelné činnosti]:[Příjmení]],4,0))</f>
        <v/>
      </c>
      <c r="F8835" s="94"/>
      <c r="H8835" s="113"/>
      <c r="I8835" s="113"/>
      <c r="K8835" s="15"/>
      <c r="L8835" s="15"/>
      <c r="M8835" s="15">
        <f t="shared" si="411"/>
        <v>1</v>
      </c>
      <c r="N8835" s="15" t="str">
        <f t="shared" si="412"/>
        <v>-</v>
      </c>
      <c r="O8835" s="150">
        <f t="shared" si="413"/>
        <v>0</v>
      </c>
      <c r="P8835" s="15" t="str">
        <f>IF(COUNTIF('Personálie dobrovolníků '!U:X,N8835)&gt;0,"ANO","")</f>
        <v/>
      </c>
      <c r="Q8835" s="15"/>
    </row>
    <row r="8836" spans="2:17" s="25" customFormat="1" x14ac:dyDescent="0.3">
      <c r="B8836" s="15" t="str">
        <f>IF(A8836="","",VLOOKUP(A8836,Tabulka3[[Číslo smlouvy   u pravidelné činnosti]:[Příjmení]],3,0))</f>
        <v/>
      </c>
      <c r="C8836" s="15" t="str">
        <f>IF(A8836="","",VLOOKUP(A8836,Tabulka3[[Číslo smlouvy   u pravidelné činnosti]:[Příjmení]],4,0))</f>
        <v/>
      </c>
      <c r="F8836" s="94"/>
      <c r="H8836" s="113"/>
      <c r="I8836" s="113"/>
      <c r="K8836" s="15"/>
      <c r="L8836" s="15"/>
      <c r="M8836" s="15">
        <f t="shared" ref="M8836:M8899" si="414">IF(OR(
   AND($H8836=$K$12, $I8836=$L$4),
   AND($H8836=$K$12, $I8836=$L$5),
   AND($H8836=$K$12, $I8836=$L$6),
   AND($H8836=$K$12, $I8836=$L$7),
   AND($H8836=$K$11, $I8836=$L$4),
   AND($H8836=$K$11, $I8836=$L$5),
   AND($H8836=$K$11, $I8836=$L$6),
   AND($H8836=$K$11, $I8836=$L$7),
   AND($H8836=$K$5, $I8836=$L$5),
   AND($H8836=$K$6, $I8836=$L$4),
   AND($H8836=$K$6, $I8836=$L$5),
   AND($H8836=$K$6, $I8836=$L$7),
   AND($H8836=$K$4, $I8836=$L$6),
), 0, 1)</f>
        <v>1</v>
      </c>
      <c r="N8836" s="15" t="str">
        <f t="shared" ref="N8836:N8899" si="415">A8836 &amp; "-" &amp; J8836</f>
        <v>-</v>
      </c>
      <c r="O8836" s="150">
        <f t="shared" ref="O8836:O8899" si="416">IF(AND(M8836&lt;&gt;0, P8836="ANO"), 1, 0)</f>
        <v>0</v>
      </c>
      <c r="P8836" s="15" t="str">
        <f>IF(COUNTIF('Personálie dobrovolníků '!U:X,N8836)&gt;0,"ANO","")</f>
        <v/>
      </c>
      <c r="Q8836" s="15"/>
    </row>
    <row r="8837" spans="2:17" s="25" customFormat="1" x14ac:dyDescent="0.3">
      <c r="B8837" s="15" t="str">
        <f>IF(A8837="","",VLOOKUP(A8837,Tabulka3[[Číslo smlouvy   u pravidelné činnosti]:[Příjmení]],3,0))</f>
        <v/>
      </c>
      <c r="C8837" s="15" t="str">
        <f>IF(A8837="","",VLOOKUP(A8837,Tabulka3[[Číslo smlouvy   u pravidelné činnosti]:[Příjmení]],4,0))</f>
        <v/>
      </c>
      <c r="F8837" s="94"/>
      <c r="H8837" s="113"/>
      <c r="I8837" s="113"/>
      <c r="K8837" s="15"/>
      <c r="L8837" s="15"/>
      <c r="M8837" s="15">
        <f t="shared" si="414"/>
        <v>1</v>
      </c>
      <c r="N8837" s="15" t="str">
        <f t="shared" si="415"/>
        <v>-</v>
      </c>
      <c r="O8837" s="150">
        <f t="shared" si="416"/>
        <v>0</v>
      </c>
      <c r="P8837" s="15" t="str">
        <f>IF(COUNTIF('Personálie dobrovolníků '!U:X,N8837)&gt;0,"ANO","")</f>
        <v/>
      </c>
      <c r="Q8837" s="15"/>
    </row>
    <row r="8838" spans="2:17" s="25" customFormat="1" x14ac:dyDescent="0.3">
      <c r="B8838" s="15" t="str">
        <f>IF(A8838="","",VLOOKUP(A8838,Tabulka3[[Číslo smlouvy   u pravidelné činnosti]:[Příjmení]],3,0))</f>
        <v/>
      </c>
      <c r="C8838" s="15" t="str">
        <f>IF(A8838="","",VLOOKUP(A8838,Tabulka3[[Číslo smlouvy   u pravidelné činnosti]:[Příjmení]],4,0))</f>
        <v/>
      </c>
      <c r="F8838" s="94"/>
      <c r="H8838" s="113"/>
      <c r="I8838" s="113"/>
      <c r="K8838" s="15"/>
      <c r="L8838" s="15"/>
      <c r="M8838" s="15">
        <f t="shared" si="414"/>
        <v>1</v>
      </c>
      <c r="N8838" s="15" t="str">
        <f t="shared" si="415"/>
        <v>-</v>
      </c>
      <c r="O8838" s="150">
        <f t="shared" si="416"/>
        <v>0</v>
      </c>
      <c r="P8838" s="15" t="str">
        <f>IF(COUNTIF('Personálie dobrovolníků '!U:X,N8838)&gt;0,"ANO","")</f>
        <v/>
      </c>
      <c r="Q8838" s="15"/>
    </row>
    <row r="8839" spans="2:17" s="25" customFormat="1" x14ac:dyDescent="0.3">
      <c r="B8839" s="15" t="str">
        <f>IF(A8839="","",VLOOKUP(A8839,Tabulka3[[Číslo smlouvy   u pravidelné činnosti]:[Příjmení]],3,0))</f>
        <v/>
      </c>
      <c r="C8839" s="15" t="str">
        <f>IF(A8839="","",VLOOKUP(A8839,Tabulka3[[Číslo smlouvy   u pravidelné činnosti]:[Příjmení]],4,0))</f>
        <v/>
      </c>
      <c r="F8839" s="94"/>
      <c r="H8839" s="113"/>
      <c r="I8839" s="113"/>
      <c r="K8839" s="15"/>
      <c r="L8839" s="15"/>
      <c r="M8839" s="15">
        <f t="shared" si="414"/>
        <v>1</v>
      </c>
      <c r="N8839" s="15" t="str">
        <f t="shared" si="415"/>
        <v>-</v>
      </c>
      <c r="O8839" s="150">
        <f t="shared" si="416"/>
        <v>0</v>
      </c>
      <c r="P8839" s="15" t="str">
        <f>IF(COUNTIF('Personálie dobrovolníků '!U:X,N8839)&gt;0,"ANO","")</f>
        <v/>
      </c>
      <c r="Q8839" s="15"/>
    </row>
    <row r="8840" spans="2:17" s="25" customFormat="1" x14ac:dyDescent="0.3">
      <c r="B8840" s="15" t="str">
        <f>IF(A8840="","",VLOOKUP(A8840,Tabulka3[[Číslo smlouvy   u pravidelné činnosti]:[Příjmení]],3,0))</f>
        <v/>
      </c>
      <c r="C8840" s="15" t="str">
        <f>IF(A8840="","",VLOOKUP(A8840,Tabulka3[[Číslo smlouvy   u pravidelné činnosti]:[Příjmení]],4,0))</f>
        <v/>
      </c>
      <c r="F8840" s="94"/>
      <c r="H8840" s="113"/>
      <c r="I8840" s="113"/>
      <c r="K8840" s="15"/>
      <c r="L8840" s="15"/>
      <c r="M8840" s="15">
        <f t="shared" si="414"/>
        <v>1</v>
      </c>
      <c r="N8840" s="15" t="str">
        <f t="shared" si="415"/>
        <v>-</v>
      </c>
      <c r="O8840" s="150">
        <f t="shared" si="416"/>
        <v>0</v>
      </c>
      <c r="P8840" s="15" t="str">
        <f>IF(COUNTIF('Personálie dobrovolníků '!U:X,N8840)&gt;0,"ANO","")</f>
        <v/>
      </c>
      <c r="Q8840" s="15"/>
    </row>
    <row r="8841" spans="2:17" s="25" customFormat="1" x14ac:dyDescent="0.3">
      <c r="B8841" s="15" t="str">
        <f>IF(A8841="","",VLOOKUP(A8841,Tabulka3[[Číslo smlouvy   u pravidelné činnosti]:[Příjmení]],3,0))</f>
        <v/>
      </c>
      <c r="C8841" s="15" t="str">
        <f>IF(A8841="","",VLOOKUP(A8841,Tabulka3[[Číslo smlouvy   u pravidelné činnosti]:[Příjmení]],4,0))</f>
        <v/>
      </c>
      <c r="F8841" s="94"/>
      <c r="H8841" s="113"/>
      <c r="I8841" s="113"/>
      <c r="K8841" s="15"/>
      <c r="L8841" s="15"/>
      <c r="M8841" s="15">
        <f t="shared" si="414"/>
        <v>1</v>
      </c>
      <c r="N8841" s="15" t="str">
        <f t="shared" si="415"/>
        <v>-</v>
      </c>
      <c r="O8841" s="150">
        <f t="shared" si="416"/>
        <v>0</v>
      </c>
      <c r="P8841" s="15" t="str">
        <f>IF(COUNTIF('Personálie dobrovolníků '!U:X,N8841)&gt;0,"ANO","")</f>
        <v/>
      </c>
      <c r="Q8841" s="15"/>
    </row>
    <row r="8842" spans="2:17" s="25" customFormat="1" x14ac:dyDescent="0.3">
      <c r="B8842" s="15" t="str">
        <f>IF(A8842="","",VLOOKUP(A8842,Tabulka3[[Číslo smlouvy   u pravidelné činnosti]:[Příjmení]],3,0))</f>
        <v/>
      </c>
      <c r="C8842" s="15" t="str">
        <f>IF(A8842="","",VLOOKUP(A8842,Tabulka3[[Číslo smlouvy   u pravidelné činnosti]:[Příjmení]],4,0))</f>
        <v/>
      </c>
      <c r="F8842" s="94"/>
      <c r="H8842" s="113"/>
      <c r="I8842" s="113"/>
      <c r="K8842" s="15"/>
      <c r="L8842" s="15"/>
      <c r="M8842" s="15">
        <f t="shared" si="414"/>
        <v>1</v>
      </c>
      <c r="N8842" s="15" t="str">
        <f t="shared" si="415"/>
        <v>-</v>
      </c>
      <c r="O8842" s="150">
        <f t="shared" si="416"/>
        <v>0</v>
      </c>
      <c r="P8842" s="15" t="str">
        <f>IF(COUNTIF('Personálie dobrovolníků '!U:X,N8842)&gt;0,"ANO","")</f>
        <v/>
      </c>
      <c r="Q8842" s="15"/>
    </row>
    <row r="8843" spans="2:17" s="25" customFormat="1" x14ac:dyDescent="0.3">
      <c r="B8843" s="15" t="str">
        <f>IF(A8843="","",VLOOKUP(A8843,Tabulka3[[Číslo smlouvy   u pravidelné činnosti]:[Příjmení]],3,0))</f>
        <v/>
      </c>
      <c r="C8843" s="15" t="str">
        <f>IF(A8843="","",VLOOKUP(A8843,Tabulka3[[Číslo smlouvy   u pravidelné činnosti]:[Příjmení]],4,0))</f>
        <v/>
      </c>
      <c r="F8843" s="94"/>
      <c r="H8843" s="113"/>
      <c r="I8843" s="113"/>
      <c r="K8843" s="15"/>
      <c r="L8843" s="15"/>
      <c r="M8843" s="15">
        <f t="shared" si="414"/>
        <v>1</v>
      </c>
      <c r="N8843" s="15" t="str">
        <f t="shared" si="415"/>
        <v>-</v>
      </c>
      <c r="O8843" s="150">
        <f t="shared" si="416"/>
        <v>0</v>
      </c>
      <c r="P8843" s="15" t="str">
        <f>IF(COUNTIF('Personálie dobrovolníků '!U:X,N8843)&gt;0,"ANO","")</f>
        <v/>
      </c>
      <c r="Q8843" s="15"/>
    </row>
    <row r="8844" spans="2:17" s="25" customFormat="1" x14ac:dyDescent="0.3">
      <c r="B8844" s="15" t="str">
        <f>IF(A8844="","",VLOOKUP(A8844,Tabulka3[[Číslo smlouvy   u pravidelné činnosti]:[Příjmení]],3,0))</f>
        <v/>
      </c>
      <c r="C8844" s="15" t="str">
        <f>IF(A8844="","",VLOOKUP(A8844,Tabulka3[[Číslo smlouvy   u pravidelné činnosti]:[Příjmení]],4,0))</f>
        <v/>
      </c>
      <c r="F8844" s="94"/>
      <c r="H8844" s="113"/>
      <c r="I8844" s="113"/>
      <c r="K8844" s="15"/>
      <c r="L8844" s="15"/>
      <c r="M8844" s="15">
        <f t="shared" si="414"/>
        <v>1</v>
      </c>
      <c r="N8844" s="15" t="str">
        <f t="shared" si="415"/>
        <v>-</v>
      </c>
      <c r="O8844" s="150">
        <f t="shared" si="416"/>
        <v>0</v>
      </c>
      <c r="P8844" s="15" t="str">
        <f>IF(COUNTIF('Personálie dobrovolníků '!U:X,N8844)&gt;0,"ANO","")</f>
        <v/>
      </c>
      <c r="Q8844" s="15"/>
    </row>
    <row r="8845" spans="2:17" s="25" customFormat="1" x14ac:dyDescent="0.3">
      <c r="B8845" s="15" t="str">
        <f>IF(A8845="","",VLOOKUP(A8845,Tabulka3[[Číslo smlouvy   u pravidelné činnosti]:[Příjmení]],3,0))</f>
        <v/>
      </c>
      <c r="C8845" s="15" t="str">
        <f>IF(A8845="","",VLOOKUP(A8845,Tabulka3[[Číslo smlouvy   u pravidelné činnosti]:[Příjmení]],4,0))</f>
        <v/>
      </c>
      <c r="F8845" s="94"/>
      <c r="H8845" s="113"/>
      <c r="I8845" s="113"/>
      <c r="K8845" s="15"/>
      <c r="L8845" s="15"/>
      <c r="M8845" s="15">
        <f t="shared" si="414"/>
        <v>1</v>
      </c>
      <c r="N8845" s="15" t="str">
        <f t="shared" si="415"/>
        <v>-</v>
      </c>
      <c r="O8845" s="150">
        <f t="shared" si="416"/>
        <v>0</v>
      </c>
      <c r="P8845" s="15" t="str">
        <f>IF(COUNTIF('Personálie dobrovolníků '!U:X,N8845)&gt;0,"ANO","")</f>
        <v/>
      </c>
      <c r="Q8845" s="15"/>
    </row>
    <row r="8846" spans="2:17" s="25" customFormat="1" x14ac:dyDescent="0.3">
      <c r="B8846" s="15" t="str">
        <f>IF(A8846="","",VLOOKUP(A8846,Tabulka3[[Číslo smlouvy   u pravidelné činnosti]:[Příjmení]],3,0))</f>
        <v/>
      </c>
      <c r="C8846" s="15" t="str">
        <f>IF(A8846="","",VLOOKUP(A8846,Tabulka3[[Číslo smlouvy   u pravidelné činnosti]:[Příjmení]],4,0))</f>
        <v/>
      </c>
      <c r="F8846" s="94"/>
      <c r="H8846" s="113"/>
      <c r="I8846" s="113"/>
      <c r="K8846" s="15"/>
      <c r="L8846" s="15"/>
      <c r="M8846" s="15">
        <f t="shared" si="414"/>
        <v>1</v>
      </c>
      <c r="N8846" s="15" t="str">
        <f t="shared" si="415"/>
        <v>-</v>
      </c>
      <c r="O8846" s="150">
        <f t="shared" si="416"/>
        <v>0</v>
      </c>
      <c r="P8846" s="15" t="str">
        <f>IF(COUNTIF('Personálie dobrovolníků '!U:X,N8846)&gt;0,"ANO","")</f>
        <v/>
      </c>
      <c r="Q8846" s="15"/>
    </row>
    <row r="8847" spans="2:17" s="25" customFormat="1" x14ac:dyDescent="0.3">
      <c r="B8847" s="15" t="str">
        <f>IF(A8847="","",VLOOKUP(A8847,Tabulka3[[Číslo smlouvy   u pravidelné činnosti]:[Příjmení]],3,0))</f>
        <v/>
      </c>
      <c r="C8847" s="15" t="str">
        <f>IF(A8847="","",VLOOKUP(A8847,Tabulka3[[Číslo smlouvy   u pravidelné činnosti]:[Příjmení]],4,0))</f>
        <v/>
      </c>
      <c r="F8847" s="94"/>
      <c r="H8847" s="113"/>
      <c r="I8847" s="113"/>
      <c r="K8847" s="15"/>
      <c r="L8847" s="15"/>
      <c r="M8847" s="15">
        <f t="shared" si="414"/>
        <v>1</v>
      </c>
      <c r="N8847" s="15" t="str">
        <f t="shared" si="415"/>
        <v>-</v>
      </c>
      <c r="O8847" s="150">
        <f t="shared" si="416"/>
        <v>0</v>
      </c>
      <c r="P8847" s="15" t="str">
        <f>IF(COUNTIF('Personálie dobrovolníků '!U:X,N8847)&gt;0,"ANO","")</f>
        <v/>
      </c>
      <c r="Q8847" s="15"/>
    </row>
    <row r="8848" spans="2:17" s="25" customFormat="1" x14ac:dyDescent="0.3">
      <c r="B8848" s="15" t="str">
        <f>IF(A8848="","",VLOOKUP(A8848,Tabulka3[[Číslo smlouvy   u pravidelné činnosti]:[Příjmení]],3,0))</f>
        <v/>
      </c>
      <c r="C8848" s="15" t="str">
        <f>IF(A8848="","",VLOOKUP(A8848,Tabulka3[[Číslo smlouvy   u pravidelné činnosti]:[Příjmení]],4,0))</f>
        <v/>
      </c>
      <c r="F8848" s="94"/>
      <c r="H8848" s="113"/>
      <c r="I8848" s="113"/>
      <c r="K8848" s="15"/>
      <c r="L8848" s="15"/>
      <c r="M8848" s="15">
        <f t="shared" si="414"/>
        <v>1</v>
      </c>
      <c r="N8848" s="15" t="str">
        <f t="shared" si="415"/>
        <v>-</v>
      </c>
      <c r="O8848" s="150">
        <f t="shared" si="416"/>
        <v>0</v>
      </c>
      <c r="P8848" s="15" t="str">
        <f>IF(COUNTIF('Personálie dobrovolníků '!U:X,N8848)&gt;0,"ANO","")</f>
        <v/>
      </c>
      <c r="Q8848" s="15"/>
    </row>
    <row r="8849" spans="2:17" s="25" customFormat="1" x14ac:dyDescent="0.3">
      <c r="B8849" s="15" t="str">
        <f>IF(A8849="","",VLOOKUP(A8849,Tabulka3[[Číslo smlouvy   u pravidelné činnosti]:[Příjmení]],3,0))</f>
        <v/>
      </c>
      <c r="C8849" s="15" t="str">
        <f>IF(A8849="","",VLOOKUP(A8849,Tabulka3[[Číslo smlouvy   u pravidelné činnosti]:[Příjmení]],4,0))</f>
        <v/>
      </c>
      <c r="F8849" s="94"/>
      <c r="H8849" s="113"/>
      <c r="I8849" s="113"/>
      <c r="K8849" s="15"/>
      <c r="L8849" s="15"/>
      <c r="M8849" s="15">
        <f t="shared" si="414"/>
        <v>1</v>
      </c>
      <c r="N8849" s="15" t="str">
        <f t="shared" si="415"/>
        <v>-</v>
      </c>
      <c r="O8849" s="150">
        <f t="shared" si="416"/>
        <v>0</v>
      </c>
      <c r="P8849" s="15" t="str">
        <f>IF(COUNTIF('Personálie dobrovolníků '!U:X,N8849)&gt;0,"ANO","")</f>
        <v/>
      </c>
      <c r="Q8849" s="15"/>
    </row>
    <row r="8850" spans="2:17" s="25" customFormat="1" x14ac:dyDescent="0.3">
      <c r="B8850" s="15" t="str">
        <f>IF(A8850="","",VLOOKUP(A8850,Tabulka3[[Číslo smlouvy   u pravidelné činnosti]:[Příjmení]],3,0))</f>
        <v/>
      </c>
      <c r="C8850" s="15" t="str">
        <f>IF(A8850="","",VLOOKUP(A8850,Tabulka3[[Číslo smlouvy   u pravidelné činnosti]:[Příjmení]],4,0))</f>
        <v/>
      </c>
      <c r="F8850" s="94"/>
      <c r="H8850" s="113"/>
      <c r="I8850" s="113"/>
      <c r="K8850" s="15"/>
      <c r="L8850" s="15"/>
      <c r="M8850" s="15">
        <f t="shared" si="414"/>
        <v>1</v>
      </c>
      <c r="N8850" s="15" t="str">
        <f t="shared" si="415"/>
        <v>-</v>
      </c>
      <c r="O8850" s="150">
        <f t="shared" si="416"/>
        <v>0</v>
      </c>
      <c r="P8850" s="15" t="str">
        <f>IF(COUNTIF('Personálie dobrovolníků '!U:X,N8850)&gt;0,"ANO","")</f>
        <v/>
      </c>
      <c r="Q8850" s="15"/>
    </row>
    <row r="8851" spans="2:17" s="25" customFormat="1" x14ac:dyDescent="0.3">
      <c r="B8851" s="15" t="str">
        <f>IF(A8851="","",VLOOKUP(A8851,Tabulka3[[Číslo smlouvy   u pravidelné činnosti]:[Příjmení]],3,0))</f>
        <v/>
      </c>
      <c r="C8851" s="15" t="str">
        <f>IF(A8851="","",VLOOKUP(A8851,Tabulka3[[Číslo smlouvy   u pravidelné činnosti]:[Příjmení]],4,0))</f>
        <v/>
      </c>
      <c r="F8851" s="94"/>
      <c r="H8851" s="113"/>
      <c r="I8851" s="113"/>
      <c r="K8851" s="15"/>
      <c r="L8851" s="15"/>
      <c r="M8851" s="15">
        <f t="shared" si="414"/>
        <v>1</v>
      </c>
      <c r="N8851" s="15" t="str">
        <f t="shared" si="415"/>
        <v>-</v>
      </c>
      <c r="O8851" s="150">
        <f t="shared" si="416"/>
        <v>0</v>
      </c>
      <c r="P8851" s="15" t="str">
        <f>IF(COUNTIF('Personálie dobrovolníků '!U:X,N8851)&gt;0,"ANO","")</f>
        <v/>
      </c>
      <c r="Q8851" s="15"/>
    </row>
    <row r="8852" spans="2:17" s="25" customFormat="1" x14ac:dyDescent="0.3">
      <c r="B8852" s="15" t="str">
        <f>IF(A8852="","",VLOOKUP(A8852,Tabulka3[[Číslo smlouvy   u pravidelné činnosti]:[Příjmení]],3,0))</f>
        <v/>
      </c>
      <c r="C8852" s="15" t="str">
        <f>IF(A8852="","",VLOOKUP(A8852,Tabulka3[[Číslo smlouvy   u pravidelné činnosti]:[Příjmení]],4,0))</f>
        <v/>
      </c>
      <c r="F8852" s="94"/>
      <c r="H8852" s="113"/>
      <c r="I8852" s="113"/>
      <c r="K8852" s="15"/>
      <c r="L8852" s="15"/>
      <c r="M8852" s="15">
        <f t="shared" si="414"/>
        <v>1</v>
      </c>
      <c r="N8852" s="15" t="str">
        <f t="shared" si="415"/>
        <v>-</v>
      </c>
      <c r="O8852" s="150">
        <f t="shared" si="416"/>
        <v>0</v>
      </c>
      <c r="P8852" s="15" t="str">
        <f>IF(COUNTIF('Personálie dobrovolníků '!U:X,N8852)&gt;0,"ANO","")</f>
        <v/>
      </c>
      <c r="Q8852" s="15"/>
    </row>
    <row r="8853" spans="2:17" s="25" customFormat="1" x14ac:dyDescent="0.3">
      <c r="B8853" s="15" t="str">
        <f>IF(A8853="","",VLOOKUP(A8853,Tabulka3[[Číslo smlouvy   u pravidelné činnosti]:[Příjmení]],3,0))</f>
        <v/>
      </c>
      <c r="C8853" s="15" t="str">
        <f>IF(A8853="","",VLOOKUP(A8853,Tabulka3[[Číslo smlouvy   u pravidelné činnosti]:[Příjmení]],4,0))</f>
        <v/>
      </c>
      <c r="F8853" s="94"/>
      <c r="H8853" s="113"/>
      <c r="I8853" s="113"/>
      <c r="K8853" s="15"/>
      <c r="L8853" s="15"/>
      <c r="M8853" s="15">
        <f t="shared" si="414"/>
        <v>1</v>
      </c>
      <c r="N8853" s="15" t="str">
        <f t="shared" si="415"/>
        <v>-</v>
      </c>
      <c r="O8853" s="150">
        <f t="shared" si="416"/>
        <v>0</v>
      </c>
      <c r="P8853" s="15" t="str">
        <f>IF(COUNTIF('Personálie dobrovolníků '!U:X,N8853)&gt;0,"ANO","")</f>
        <v/>
      </c>
      <c r="Q8853" s="15"/>
    </row>
    <row r="8854" spans="2:17" s="25" customFormat="1" x14ac:dyDescent="0.3">
      <c r="B8854" s="15" t="str">
        <f>IF(A8854="","",VLOOKUP(A8854,Tabulka3[[Číslo smlouvy   u pravidelné činnosti]:[Příjmení]],3,0))</f>
        <v/>
      </c>
      <c r="C8854" s="15" t="str">
        <f>IF(A8854="","",VLOOKUP(A8854,Tabulka3[[Číslo smlouvy   u pravidelné činnosti]:[Příjmení]],4,0))</f>
        <v/>
      </c>
      <c r="F8854" s="94"/>
      <c r="H8854" s="113"/>
      <c r="I8854" s="113"/>
      <c r="K8854" s="15"/>
      <c r="L8854" s="15"/>
      <c r="M8854" s="15">
        <f t="shared" si="414"/>
        <v>1</v>
      </c>
      <c r="N8854" s="15" t="str">
        <f t="shared" si="415"/>
        <v>-</v>
      </c>
      <c r="O8854" s="150">
        <f t="shared" si="416"/>
        <v>0</v>
      </c>
      <c r="P8854" s="15" t="str">
        <f>IF(COUNTIF('Personálie dobrovolníků '!U:X,N8854)&gt;0,"ANO","")</f>
        <v/>
      </c>
      <c r="Q8854" s="15"/>
    </row>
    <row r="8855" spans="2:17" s="25" customFormat="1" x14ac:dyDescent="0.3">
      <c r="B8855" s="15" t="str">
        <f>IF(A8855="","",VLOOKUP(A8855,Tabulka3[[Číslo smlouvy   u pravidelné činnosti]:[Příjmení]],3,0))</f>
        <v/>
      </c>
      <c r="C8855" s="15" t="str">
        <f>IF(A8855="","",VLOOKUP(A8855,Tabulka3[[Číslo smlouvy   u pravidelné činnosti]:[Příjmení]],4,0))</f>
        <v/>
      </c>
      <c r="F8855" s="94"/>
      <c r="H8855" s="113"/>
      <c r="I8855" s="113"/>
      <c r="K8855" s="15"/>
      <c r="L8855" s="15"/>
      <c r="M8855" s="15">
        <f t="shared" si="414"/>
        <v>1</v>
      </c>
      <c r="N8855" s="15" t="str">
        <f t="shared" si="415"/>
        <v>-</v>
      </c>
      <c r="O8855" s="150">
        <f t="shared" si="416"/>
        <v>0</v>
      </c>
      <c r="P8855" s="15" t="str">
        <f>IF(COUNTIF('Personálie dobrovolníků '!U:X,N8855)&gt;0,"ANO","")</f>
        <v/>
      </c>
      <c r="Q8855" s="15"/>
    </row>
    <row r="8856" spans="2:17" s="25" customFormat="1" x14ac:dyDescent="0.3">
      <c r="B8856" s="15" t="str">
        <f>IF(A8856="","",VLOOKUP(A8856,Tabulka3[[Číslo smlouvy   u pravidelné činnosti]:[Příjmení]],3,0))</f>
        <v/>
      </c>
      <c r="C8856" s="15" t="str">
        <f>IF(A8856="","",VLOOKUP(A8856,Tabulka3[[Číslo smlouvy   u pravidelné činnosti]:[Příjmení]],4,0))</f>
        <v/>
      </c>
      <c r="F8856" s="94"/>
      <c r="H8856" s="113"/>
      <c r="I8856" s="113"/>
      <c r="K8856" s="15"/>
      <c r="L8856" s="15"/>
      <c r="M8856" s="15">
        <f t="shared" si="414"/>
        <v>1</v>
      </c>
      <c r="N8856" s="15" t="str">
        <f t="shared" si="415"/>
        <v>-</v>
      </c>
      <c r="O8856" s="150">
        <f t="shared" si="416"/>
        <v>0</v>
      </c>
      <c r="P8856" s="15" t="str">
        <f>IF(COUNTIF('Personálie dobrovolníků '!U:X,N8856)&gt;0,"ANO","")</f>
        <v/>
      </c>
      <c r="Q8856" s="15"/>
    </row>
    <row r="8857" spans="2:17" s="25" customFormat="1" x14ac:dyDescent="0.3">
      <c r="B8857" s="15" t="str">
        <f>IF(A8857="","",VLOOKUP(A8857,Tabulka3[[Číslo smlouvy   u pravidelné činnosti]:[Příjmení]],3,0))</f>
        <v/>
      </c>
      <c r="C8857" s="15" t="str">
        <f>IF(A8857="","",VLOOKUP(A8857,Tabulka3[[Číslo smlouvy   u pravidelné činnosti]:[Příjmení]],4,0))</f>
        <v/>
      </c>
      <c r="F8857" s="94"/>
      <c r="H8857" s="113"/>
      <c r="I8857" s="113"/>
      <c r="K8857" s="15"/>
      <c r="L8857" s="15"/>
      <c r="M8857" s="15">
        <f t="shared" si="414"/>
        <v>1</v>
      </c>
      <c r="N8857" s="15" t="str">
        <f t="shared" si="415"/>
        <v>-</v>
      </c>
      <c r="O8857" s="150">
        <f t="shared" si="416"/>
        <v>0</v>
      </c>
      <c r="P8857" s="15" t="str">
        <f>IF(COUNTIF('Personálie dobrovolníků '!U:X,N8857)&gt;0,"ANO","")</f>
        <v/>
      </c>
      <c r="Q8857" s="15"/>
    </row>
    <row r="8858" spans="2:17" s="25" customFormat="1" x14ac:dyDescent="0.3">
      <c r="B8858" s="15" t="str">
        <f>IF(A8858="","",VLOOKUP(A8858,Tabulka3[[Číslo smlouvy   u pravidelné činnosti]:[Příjmení]],3,0))</f>
        <v/>
      </c>
      <c r="C8858" s="15" t="str">
        <f>IF(A8858="","",VLOOKUP(A8858,Tabulka3[[Číslo smlouvy   u pravidelné činnosti]:[Příjmení]],4,0))</f>
        <v/>
      </c>
      <c r="F8858" s="94"/>
      <c r="H8858" s="113"/>
      <c r="I8858" s="113"/>
      <c r="K8858" s="15"/>
      <c r="L8858" s="15"/>
      <c r="M8858" s="15">
        <f t="shared" si="414"/>
        <v>1</v>
      </c>
      <c r="N8858" s="15" t="str">
        <f t="shared" si="415"/>
        <v>-</v>
      </c>
      <c r="O8858" s="150">
        <f t="shared" si="416"/>
        <v>0</v>
      </c>
      <c r="P8858" s="15" t="str">
        <f>IF(COUNTIF('Personálie dobrovolníků '!U:X,N8858)&gt;0,"ANO","")</f>
        <v/>
      </c>
      <c r="Q8858" s="15"/>
    </row>
    <row r="8859" spans="2:17" s="25" customFormat="1" x14ac:dyDescent="0.3">
      <c r="B8859" s="15" t="str">
        <f>IF(A8859="","",VLOOKUP(A8859,Tabulka3[[Číslo smlouvy   u pravidelné činnosti]:[Příjmení]],3,0))</f>
        <v/>
      </c>
      <c r="C8859" s="15" t="str">
        <f>IF(A8859="","",VLOOKUP(A8859,Tabulka3[[Číslo smlouvy   u pravidelné činnosti]:[Příjmení]],4,0))</f>
        <v/>
      </c>
      <c r="F8859" s="94"/>
      <c r="H8859" s="113"/>
      <c r="I8859" s="113"/>
      <c r="K8859" s="15"/>
      <c r="L8859" s="15"/>
      <c r="M8859" s="15">
        <f t="shared" si="414"/>
        <v>1</v>
      </c>
      <c r="N8859" s="15" t="str">
        <f t="shared" si="415"/>
        <v>-</v>
      </c>
      <c r="O8859" s="150">
        <f t="shared" si="416"/>
        <v>0</v>
      </c>
      <c r="P8859" s="15" t="str">
        <f>IF(COUNTIF('Personálie dobrovolníků '!U:X,N8859)&gt;0,"ANO","")</f>
        <v/>
      </c>
      <c r="Q8859" s="15"/>
    </row>
    <row r="8860" spans="2:17" s="25" customFormat="1" x14ac:dyDescent="0.3">
      <c r="B8860" s="15" t="str">
        <f>IF(A8860="","",VLOOKUP(A8860,Tabulka3[[Číslo smlouvy   u pravidelné činnosti]:[Příjmení]],3,0))</f>
        <v/>
      </c>
      <c r="C8860" s="15" t="str">
        <f>IF(A8860="","",VLOOKUP(A8860,Tabulka3[[Číslo smlouvy   u pravidelné činnosti]:[Příjmení]],4,0))</f>
        <v/>
      </c>
      <c r="F8860" s="94"/>
      <c r="H8860" s="113"/>
      <c r="I8860" s="113"/>
      <c r="K8860" s="15"/>
      <c r="L8860" s="15"/>
      <c r="M8860" s="15">
        <f t="shared" si="414"/>
        <v>1</v>
      </c>
      <c r="N8860" s="15" t="str">
        <f t="shared" si="415"/>
        <v>-</v>
      </c>
      <c r="O8860" s="150">
        <f t="shared" si="416"/>
        <v>0</v>
      </c>
      <c r="P8860" s="15" t="str">
        <f>IF(COUNTIF('Personálie dobrovolníků '!U:X,N8860)&gt;0,"ANO","")</f>
        <v/>
      </c>
      <c r="Q8860" s="15"/>
    </row>
    <row r="8861" spans="2:17" s="25" customFormat="1" x14ac:dyDescent="0.3">
      <c r="B8861" s="15" t="str">
        <f>IF(A8861="","",VLOOKUP(A8861,Tabulka3[[Číslo smlouvy   u pravidelné činnosti]:[Příjmení]],3,0))</f>
        <v/>
      </c>
      <c r="C8861" s="15" t="str">
        <f>IF(A8861="","",VLOOKUP(A8861,Tabulka3[[Číslo smlouvy   u pravidelné činnosti]:[Příjmení]],4,0))</f>
        <v/>
      </c>
      <c r="F8861" s="94"/>
      <c r="H8861" s="113"/>
      <c r="I8861" s="113"/>
      <c r="K8861" s="15"/>
      <c r="L8861" s="15"/>
      <c r="M8861" s="15">
        <f t="shared" si="414"/>
        <v>1</v>
      </c>
      <c r="N8861" s="15" t="str">
        <f t="shared" si="415"/>
        <v>-</v>
      </c>
      <c r="O8861" s="150">
        <f t="shared" si="416"/>
        <v>0</v>
      </c>
      <c r="P8861" s="15" t="str">
        <f>IF(COUNTIF('Personálie dobrovolníků '!U:X,N8861)&gt;0,"ANO","")</f>
        <v/>
      </c>
      <c r="Q8861" s="15"/>
    </row>
    <row r="8862" spans="2:17" s="25" customFormat="1" x14ac:dyDescent="0.3">
      <c r="B8862" s="15" t="str">
        <f>IF(A8862="","",VLOOKUP(A8862,Tabulka3[[Číslo smlouvy   u pravidelné činnosti]:[Příjmení]],3,0))</f>
        <v/>
      </c>
      <c r="C8862" s="15" t="str">
        <f>IF(A8862="","",VLOOKUP(A8862,Tabulka3[[Číslo smlouvy   u pravidelné činnosti]:[Příjmení]],4,0))</f>
        <v/>
      </c>
      <c r="F8862" s="94"/>
      <c r="H8862" s="113"/>
      <c r="I8862" s="113"/>
      <c r="K8862" s="15"/>
      <c r="L8862" s="15"/>
      <c r="M8862" s="15">
        <f t="shared" si="414"/>
        <v>1</v>
      </c>
      <c r="N8862" s="15" t="str">
        <f t="shared" si="415"/>
        <v>-</v>
      </c>
      <c r="O8862" s="150">
        <f t="shared" si="416"/>
        <v>0</v>
      </c>
      <c r="P8862" s="15" t="str">
        <f>IF(COUNTIF('Personálie dobrovolníků '!U:X,N8862)&gt;0,"ANO","")</f>
        <v/>
      </c>
      <c r="Q8862" s="15"/>
    </row>
    <row r="8863" spans="2:17" s="25" customFormat="1" x14ac:dyDescent="0.3">
      <c r="B8863" s="15" t="str">
        <f>IF(A8863="","",VLOOKUP(A8863,Tabulka3[[Číslo smlouvy   u pravidelné činnosti]:[Příjmení]],3,0))</f>
        <v/>
      </c>
      <c r="C8863" s="15" t="str">
        <f>IF(A8863="","",VLOOKUP(A8863,Tabulka3[[Číslo smlouvy   u pravidelné činnosti]:[Příjmení]],4,0))</f>
        <v/>
      </c>
      <c r="F8863" s="94"/>
      <c r="H8863" s="113"/>
      <c r="I8863" s="113"/>
      <c r="K8863" s="15"/>
      <c r="L8863" s="15"/>
      <c r="M8863" s="15">
        <f t="shared" si="414"/>
        <v>1</v>
      </c>
      <c r="N8863" s="15" t="str">
        <f t="shared" si="415"/>
        <v>-</v>
      </c>
      <c r="O8863" s="150">
        <f t="shared" si="416"/>
        <v>0</v>
      </c>
      <c r="P8863" s="15" t="str">
        <f>IF(COUNTIF('Personálie dobrovolníků '!U:X,N8863)&gt;0,"ANO","")</f>
        <v/>
      </c>
      <c r="Q8863" s="15"/>
    </row>
    <row r="8864" spans="2:17" s="25" customFormat="1" x14ac:dyDescent="0.3">
      <c r="B8864" s="15" t="str">
        <f>IF(A8864="","",VLOOKUP(A8864,Tabulka3[[Číslo smlouvy   u pravidelné činnosti]:[Příjmení]],3,0))</f>
        <v/>
      </c>
      <c r="C8864" s="15" t="str">
        <f>IF(A8864="","",VLOOKUP(A8864,Tabulka3[[Číslo smlouvy   u pravidelné činnosti]:[Příjmení]],4,0))</f>
        <v/>
      </c>
      <c r="F8864" s="94"/>
      <c r="H8864" s="113"/>
      <c r="I8864" s="113"/>
      <c r="K8864" s="15"/>
      <c r="L8864" s="15"/>
      <c r="M8864" s="15">
        <f t="shared" si="414"/>
        <v>1</v>
      </c>
      <c r="N8864" s="15" t="str">
        <f t="shared" si="415"/>
        <v>-</v>
      </c>
      <c r="O8864" s="150">
        <f t="shared" si="416"/>
        <v>0</v>
      </c>
      <c r="P8864" s="15" t="str">
        <f>IF(COUNTIF('Personálie dobrovolníků '!U:X,N8864)&gt;0,"ANO","")</f>
        <v/>
      </c>
      <c r="Q8864" s="15"/>
    </row>
    <row r="8865" spans="2:17" s="25" customFormat="1" x14ac:dyDescent="0.3">
      <c r="B8865" s="15" t="str">
        <f>IF(A8865="","",VLOOKUP(A8865,Tabulka3[[Číslo smlouvy   u pravidelné činnosti]:[Příjmení]],3,0))</f>
        <v/>
      </c>
      <c r="C8865" s="15" t="str">
        <f>IF(A8865="","",VLOOKUP(A8865,Tabulka3[[Číslo smlouvy   u pravidelné činnosti]:[Příjmení]],4,0))</f>
        <v/>
      </c>
      <c r="F8865" s="94"/>
      <c r="H8865" s="113"/>
      <c r="I8865" s="113"/>
      <c r="K8865" s="15"/>
      <c r="L8865" s="15"/>
      <c r="M8865" s="15">
        <f t="shared" si="414"/>
        <v>1</v>
      </c>
      <c r="N8865" s="15" t="str">
        <f t="shared" si="415"/>
        <v>-</v>
      </c>
      <c r="O8865" s="150">
        <f t="shared" si="416"/>
        <v>0</v>
      </c>
      <c r="P8865" s="15" t="str">
        <f>IF(COUNTIF('Personálie dobrovolníků '!U:X,N8865)&gt;0,"ANO","")</f>
        <v/>
      </c>
      <c r="Q8865" s="15"/>
    </row>
    <row r="8866" spans="2:17" s="25" customFormat="1" x14ac:dyDescent="0.3">
      <c r="B8866" s="15" t="str">
        <f>IF(A8866="","",VLOOKUP(A8866,Tabulka3[[Číslo smlouvy   u pravidelné činnosti]:[Příjmení]],3,0))</f>
        <v/>
      </c>
      <c r="C8866" s="15" t="str">
        <f>IF(A8866="","",VLOOKUP(A8866,Tabulka3[[Číslo smlouvy   u pravidelné činnosti]:[Příjmení]],4,0))</f>
        <v/>
      </c>
      <c r="F8866" s="94"/>
      <c r="H8866" s="113"/>
      <c r="I8866" s="113"/>
      <c r="K8866" s="15"/>
      <c r="L8866" s="15"/>
      <c r="M8866" s="15">
        <f t="shared" si="414"/>
        <v>1</v>
      </c>
      <c r="N8866" s="15" t="str">
        <f t="shared" si="415"/>
        <v>-</v>
      </c>
      <c r="O8866" s="150">
        <f t="shared" si="416"/>
        <v>0</v>
      </c>
      <c r="P8866" s="15" t="str">
        <f>IF(COUNTIF('Personálie dobrovolníků '!U:X,N8866)&gt;0,"ANO","")</f>
        <v/>
      </c>
      <c r="Q8866" s="15"/>
    </row>
    <row r="8867" spans="2:17" s="25" customFormat="1" x14ac:dyDescent="0.3">
      <c r="B8867" s="15" t="str">
        <f>IF(A8867="","",VLOOKUP(A8867,Tabulka3[[Číslo smlouvy   u pravidelné činnosti]:[Příjmení]],3,0))</f>
        <v/>
      </c>
      <c r="C8867" s="15" t="str">
        <f>IF(A8867="","",VLOOKUP(A8867,Tabulka3[[Číslo smlouvy   u pravidelné činnosti]:[Příjmení]],4,0))</f>
        <v/>
      </c>
      <c r="F8867" s="94"/>
      <c r="H8867" s="113"/>
      <c r="I8867" s="113"/>
      <c r="K8867" s="15"/>
      <c r="L8867" s="15"/>
      <c r="M8867" s="15">
        <f t="shared" si="414"/>
        <v>1</v>
      </c>
      <c r="N8867" s="15" t="str">
        <f t="shared" si="415"/>
        <v>-</v>
      </c>
      <c r="O8867" s="150">
        <f t="shared" si="416"/>
        <v>0</v>
      </c>
      <c r="P8867" s="15" t="str">
        <f>IF(COUNTIF('Personálie dobrovolníků '!U:X,N8867)&gt;0,"ANO","")</f>
        <v/>
      </c>
      <c r="Q8867" s="15"/>
    </row>
    <row r="8868" spans="2:17" s="25" customFormat="1" x14ac:dyDescent="0.3">
      <c r="B8868" s="15" t="str">
        <f>IF(A8868="","",VLOOKUP(A8868,Tabulka3[[Číslo smlouvy   u pravidelné činnosti]:[Příjmení]],3,0))</f>
        <v/>
      </c>
      <c r="C8868" s="15" t="str">
        <f>IF(A8868="","",VLOOKUP(A8868,Tabulka3[[Číslo smlouvy   u pravidelné činnosti]:[Příjmení]],4,0))</f>
        <v/>
      </c>
      <c r="F8868" s="94"/>
      <c r="H8868" s="113"/>
      <c r="I8868" s="113"/>
      <c r="K8868" s="15"/>
      <c r="L8868" s="15"/>
      <c r="M8868" s="15">
        <f t="shared" si="414"/>
        <v>1</v>
      </c>
      <c r="N8868" s="15" t="str">
        <f t="shared" si="415"/>
        <v>-</v>
      </c>
      <c r="O8868" s="150">
        <f t="shared" si="416"/>
        <v>0</v>
      </c>
      <c r="P8868" s="15" t="str">
        <f>IF(COUNTIF('Personálie dobrovolníků '!U:X,N8868)&gt;0,"ANO","")</f>
        <v/>
      </c>
      <c r="Q8868" s="15"/>
    </row>
    <row r="8869" spans="2:17" s="25" customFormat="1" x14ac:dyDescent="0.3">
      <c r="B8869" s="15" t="str">
        <f>IF(A8869="","",VLOOKUP(A8869,Tabulka3[[Číslo smlouvy   u pravidelné činnosti]:[Příjmení]],3,0))</f>
        <v/>
      </c>
      <c r="C8869" s="15" t="str">
        <f>IF(A8869="","",VLOOKUP(A8869,Tabulka3[[Číslo smlouvy   u pravidelné činnosti]:[Příjmení]],4,0))</f>
        <v/>
      </c>
      <c r="F8869" s="94"/>
      <c r="H8869" s="113"/>
      <c r="I8869" s="113"/>
      <c r="K8869" s="15"/>
      <c r="L8869" s="15"/>
      <c r="M8869" s="15">
        <f t="shared" si="414"/>
        <v>1</v>
      </c>
      <c r="N8869" s="15" t="str">
        <f t="shared" si="415"/>
        <v>-</v>
      </c>
      <c r="O8869" s="150">
        <f t="shared" si="416"/>
        <v>0</v>
      </c>
      <c r="P8869" s="15" t="str">
        <f>IF(COUNTIF('Personálie dobrovolníků '!U:X,N8869)&gt;0,"ANO","")</f>
        <v/>
      </c>
      <c r="Q8869" s="15"/>
    </row>
    <row r="8870" spans="2:17" s="25" customFormat="1" x14ac:dyDescent="0.3">
      <c r="B8870" s="15" t="str">
        <f>IF(A8870="","",VLOOKUP(A8870,Tabulka3[[Číslo smlouvy   u pravidelné činnosti]:[Příjmení]],3,0))</f>
        <v/>
      </c>
      <c r="C8870" s="15" t="str">
        <f>IF(A8870="","",VLOOKUP(A8870,Tabulka3[[Číslo smlouvy   u pravidelné činnosti]:[Příjmení]],4,0))</f>
        <v/>
      </c>
      <c r="F8870" s="94"/>
      <c r="H8870" s="113"/>
      <c r="I8870" s="113"/>
      <c r="K8870" s="15"/>
      <c r="L8870" s="15"/>
      <c r="M8870" s="15">
        <f t="shared" si="414"/>
        <v>1</v>
      </c>
      <c r="N8870" s="15" t="str">
        <f t="shared" si="415"/>
        <v>-</v>
      </c>
      <c r="O8870" s="150">
        <f t="shared" si="416"/>
        <v>0</v>
      </c>
      <c r="P8870" s="15" t="str">
        <f>IF(COUNTIF('Personálie dobrovolníků '!U:X,N8870)&gt;0,"ANO","")</f>
        <v/>
      </c>
      <c r="Q8870" s="15"/>
    </row>
    <row r="8871" spans="2:17" s="25" customFormat="1" x14ac:dyDescent="0.3">
      <c r="B8871" s="15" t="str">
        <f>IF(A8871="","",VLOOKUP(A8871,Tabulka3[[Číslo smlouvy   u pravidelné činnosti]:[Příjmení]],3,0))</f>
        <v/>
      </c>
      <c r="C8871" s="15" t="str">
        <f>IF(A8871="","",VLOOKUP(A8871,Tabulka3[[Číslo smlouvy   u pravidelné činnosti]:[Příjmení]],4,0))</f>
        <v/>
      </c>
      <c r="F8871" s="94"/>
      <c r="H8871" s="113"/>
      <c r="I8871" s="113"/>
      <c r="K8871" s="15"/>
      <c r="L8871" s="15"/>
      <c r="M8871" s="15">
        <f t="shared" si="414"/>
        <v>1</v>
      </c>
      <c r="N8871" s="15" t="str">
        <f t="shared" si="415"/>
        <v>-</v>
      </c>
      <c r="O8871" s="150">
        <f t="shared" si="416"/>
        <v>0</v>
      </c>
      <c r="P8871" s="15" t="str">
        <f>IF(COUNTIF('Personálie dobrovolníků '!U:X,N8871)&gt;0,"ANO","")</f>
        <v/>
      </c>
      <c r="Q8871" s="15"/>
    </row>
    <row r="8872" spans="2:17" s="25" customFormat="1" x14ac:dyDescent="0.3">
      <c r="B8872" s="15" t="str">
        <f>IF(A8872="","",VLOOKUP(A8872,Tabulka3[[Číslo smlouvy   u pravidelné činnosti]:[Příjmení]],3,0))</f>
        <v/>
      </c>
      <c r="C8872" s="15" t="str">
        <f>IF(A8872="","",VLOOKUP(A8872,Tabulka3[[Číslo smlouvy   u pravidelné činnosti]:[Příjmení]],4,0))</f>
        <v/>
      </c>
      <c r="F8872" s="94"/>
      <c r="H8872" s="113"/>
      <c r="I8872" s="113"/>
      <c r="K8872" s="15"/>
      <c r="L8872" s="15"/>
      <c r="M8872" s="15">
        <f t="shared" si="414"/>
        <v>1</v>
      </c>
      <c r="N8872" s="15" t="str">
        <f t="shared" si="415"/>
        <v>-</v>
      </c>
      <c r="O8872" s="150">
        <f t="shared" si="416"/>
        <v>0</v>
      </c>
      <c r="P8872" s="15" t="str">
        <f>IF(COUNTIF('Personálie dobrovolníků '!U:X,N8872)&gt;0,"ANO","")</f>
        <v/>
      </c>
      <c r="Q8872" s="15"/>
    </row>
    <row r="8873" spans="2:17" s="25" customFormat="1" x14ac:dyDescent="0.3">
      <c r="B8873" s="15" t="str">
        <f>IF(A8873="","",VLOOKUP(A8873,Tabulka3[[Číslo smlouvy   u pravidelné činnosti]:[Příjmení]],3,0))</f>
        <v/>
      </c>
      <c r="C8873" s="15" t="str">
        <f>IF(A8873="","",VLOOKUP(A8873,Tabulka3[[Číslo smlouvy   u pravidelné činnosti]:[Příjmení]],4,0))</f>
        <v/>
      </c>
      <c r="F8873" s="94"/>
      <c r="H8873" s="113"/>
      <c r="I8873" s="113"/>
      <c r="K8873" s="15"/>
      <c r="L8873" s="15"/>
      <c r="M8873" s="15">
        <f t="shared" si="414"/>
        <v>1</v>
      </c>
      <c r="N8873" s="15" t="str">
        <f t="shared" si="415"/>
        <v>-</v>
      </c>
      <c r="O8873" s="150">
        <f t="shared" si="416"/>
        <v>0</v>
      </c>
      <c r="P8873" s="15" t="str">
        <f>IF(COUNTIF('Personálie dobrovolníků '!U:X,N8873)&gt;0,"ANO","")</f>
        <v/>
      </c>
      <c r="Q8873" s="15"/>
    </row>
    <row r="8874" spans="2:17" s="25" customFormat="1" x14ac:dyDescent="0.3">
      <c r="B8874" s="15" t="str">
        <f>IF(A8874="","",VLOOKUP(A8874,Tabulka3[[Číslo smlouvy   u pravidelné činnosti]:[Příjmení]],3,0))</f>
        <v/>
      </c>
      <c r="C8874" s="15" t="str">
        <f>IF(A8874="","",VLOOKUP(A8874,Tabulka3[[Číslo smlouvy   u pravidelné činnosti]:[Příjmení]],4,0))</f>
        <v/>
      </c>
      <c r="F8874" s="94"/>
      <c r="H8874" s="113"/>
      <c r="I8874" s="113"/>
      <c r="K8874" s="15"/>
      <c r="L8874" s="15"/>
      <c r="M8874" s="15">
        <f t="shared" si="414"/>
        <v>1</v>
      </c>
      <c r="N8874" s="15" t="str">
        <f t="shared" si="415"/>
        <v>-</v>
      </c>
      <c r="O8874" s="150">
        <f t="shared" si="416"/>
        <v>0</v>
      </c>
      <c r="P8874" s="15" t="str">
        <f>IF(COUNTIF('Personálie dobrovolníků '!U:X,N8874)&gt;0,"ANO","")</f>
        <v/>
      </c>
      <c r="Q8874" s="15"/>
    </row>
    <row r="8875" spans="2:17" s="25" customFormat="1" x14ac:dyDescent="0.3">
      <c r="B8875" s="15" t="str">
        <f>IF(A8875="","",VLOOKUP(A8875,Tabulka3[[Číslo smlouvy   u pravidelné činnosti]:[Příjmení]],3,0))</f>
        <v/>
      </c>
      <c r="C8875" s="15" t="str">
        <f>IF(A8875="","",VLOOKUP(A8875,Tabulka3[[Číslo smlouvy   u pravidelné činnosti]:[Příjmení]],4,0))</f>
        <v/>
      </c>
      <c r="F8875" s="94"/>
      <c r="H8875" s="113"/>
      <c r="I8875" s="113"/>
      <c r="K8875" s="15"/>
      <c r="L8875" s="15"/>
      <c r="M8875" s="15">
        <f t="shared" si="414"/>
        <v>1</v>
      </c>
      <c r="N8875" s="15" t="str">
        <f t="shared" si="415"/>
        <v>-</v>
      </c>
      <c r="O8875" s="150">
        <f t="shared" si="416"/>
        <v>0</v>
      </c>
      <c r="P8875" s="15" t="str">
        <f>IF(COUNTIF('Personálie dobrovolníků '!U:X,N8875)&gt;0,"ANO","")</f>
        <v/>
      </c>
      <c r="Q8875" s="15"/>
    </row>
    <row r="8876" spans="2:17" s="25" customFormat="1" x14ac:dyDescent="0.3">
      <c r="B8876" s="15" t="str">
        <f>IF(A8876="","",VLOOKUP(A8876,Tabulka3[[Číslo smlouvy   u pravidelné činnosti]:[Příjmení]],3,0))</f>
        <v/>
      </c>
      <c r="C8876" s="15" t="str">
        <f>IF(A8876="","",VLOOKUP(A8876,Tabulka3[[Číslo smlouvy   u pravidelné činnosti]:[Příjmení]],4,0))</f>
        <v/>
      </c>
      <c r="F8876" s="94"/>
      <c r="H8876" s="113"/>
      <c r="I8876" s="113"/>
      <c r="K8876" s="15"/>
      <c r="L8876" s="15"/>
      <c r="M8876" s="15">
        <f t="shared" si="414"/>
        <v>1</v>
      </c>
      <c r="N8876" s="15" t="str">
        <f t="shared" si="415"/>
        <v>-</v>
      </c>
      <c r="O8876" s="150">
        <f t="shared" si="416"/>
        <v>0</v>
      </c>
      <c r="P8876" s="15" t="str">
        <f>IF(COUNTIF('Personálie dobrovolníků '!U:X,N8876)&gt;0,"ANO","")</f>
        <v/>
      </c>
      <c r="Q8876" s="15"/>
    </row>
    <row r="8877" spans="2:17" s="25" customFormat="1" x14ac:dyDescent="0.3">
      <c r="B8877" s="15" t="str">
        <f>IF(A8877="","",VLOOKUP(A8877,Tabulka3[[Číslo smlouvy   u pravidelné činnosti]:[Příjmení]],3,0))</f>
        <v/>
      </c>
      <c r="C8877" s="15" t="str">
        <f>IF(A8877="","",VLOOKUP(A8877,Tabulka3[[Číslo smlouvy   u pravidelné činnosti]:[Příjmení]],4,0))</f>
        <v/>
      </c>
      <c r="F8877" s="94"/>
      <c r="H8877" s="113"/>
      <c r="I8877" s="113"/>
      <c r="K8877" s="15"/>
      <c r="L8877" s="15"/>
      <c r="M8877" s="15">
        <f t="shared" si="414"/>
        <v>1</v>
      </c>
      <c r="N8877" s="15" t="str">
        <f t="shared" si="415"/>
        <v>-</v>
      </c>
      <c r="O8877" s="150">
        <f t="shared" si="416"/>
        <v>0</v>
      </c>
      <c r="P8877" s="15" t="str">
        <f>IF(COUNTIF('Personálie dobrovolníků '!U:X,N8877)&gt;0,"ANO","")</f>
        <v/>
      </c>
      <c r="Q8877" s="15"/>
    </row>
    <row r="8878" spans="2:17" s="25" customFormat="1" x14ac:dyDescent="0.3">
      <c r="B8878" s="15" t="str">
        <f>IF(A8878="","",VLOOKUP(A8878,Tabulka3[[Číslo smlouvy   u pravidelné činnosti]:[Příjmení]],3,0))</f>
        <v/>
      </c>
      <c r="C8878" s="15" t="str">
        <f>IF(A8878="","",VLOOKUP(A8878,Tabulka3[[Číslo smlouvy   u pravidelné činnosti]:[Příjmení]],4,0))</f>
        <v/>
      </c>
      <c r="F8878" s="94"/>
      <c r="H8878" s="113"/>
      <c r="I8878" s="113"/>
      <c r="K8878" s="15"/>
      <c r="L8878" s="15"/>
      <c r="M8878" s="15">
        <f t="shared" si="414"/>
        <v>1</v>
      </c>
      <c r="N8878" s="15" t="str">
        <f t="shared" si="415"/>
        <v>-</v>
      </c>
      <c r="O8878" s="150">
        <f t="shared" si="416"/>
        <v>0</v>
      </c>
      <c r="P8878" s="15" t="str">
        <f>IF(COUNTIF('Personálie dobrovolníků '!U:X,N8878)&gt;0,"ANO","")</f>
        <v/>
      </c>
      <c r="Q8878" s="15"/>
    </row>
    <row r="8879" spans="2:17" s="25" customFormat="1" x14ac:dyDescent="0.3">
      <c r="B8879" s="15" t="str">
        <f>IF(A8879="","",VLOOKUP(A8879,Tabulka3[[Číslo smlouvy   u pravidelné činnosti]:[Příjmení]],3,0))</f>
        <v/>
      </c>
      <c r="C8879" s="15" t="str">
        <f>IF(A8879="","",VLOOKUP(A8879,Tabulka3[[Číslo smlouvy   u pravidelné činnosti]:[Příjmení]],4,0))</f>
        <v/>
      </c>
      <c r="F8879" s="94"/>
      <c r="H8879" s="113"/>
      <c r="I8879" s="113"/>
      <c r="K8879" s="15"/>
      <c r="L8879" s="15"/>
      <c r="M8879" s="15">
        <f t="shared" si="414"/>
        <v>1</v>
      </c>
      <c r="N8879" s="15" t="str">
        <f t="shared" si="415"/>
        <v>-</v>
      </c>
      <c r="O8879" s="150">
        <f t="shared" si="416"/>
        <v>0</v>
      </c>
      <c r="P8879" s="15" t="str">
        <f>IF(COUNTIF('Personálie dobrovolníků '!U:X,N8879)&gt;0,"ANO","")</f>
        <v/>
      </c>
      <c r="Q8879" s="15"/>
    </row>
    <row r="8880" spans="2:17" s="25" customFormat="1" x14ac:dyDescent="0.3">
      <c r="B8880" s="15" t="str">
        <f>IF(A8880="","",VLOOKUP(A8880,Tabulka3[[Číslo smlouvy   u pravidelné činnosti]:[Příjmení]],3,0))</f>
        <v/>
      </c>
      <c r="C8880" s="15" t="str">
        <f>IF(A8880="","",VLOOKUP(A8880,Tabulka3[[Číslo smlouvy   u pravidelné činnosti]:[Příjmení]],4,0))</f>
        <v/>
      </c>
      <c r="F8880" s="94"/>
      <c r="H8880" s="113"/>
      <c r="I8880" s="113"/>
      <c r="K8880" s="15"/>
      <c r="L8880" s="15"/>
      <c r="M8880" s="15">
        <f t="shared" si="414"/>
        <v>1</v>
      </c>
      <c r="N8880" s="15" t="str">
        <f t="shared" si="415"/>
        <v>-</v>
      </c>
      <c r="O8880" s="150">
        <f t="shared" si="416"/>
        <v>0</v>
      </c>
      <c r="P8880" s="15" t="str">
        <f>IF(COUNTIF('Personálie dobrovolníků '!U:X,N8880)&gt;0,"ANO","")</f>
        <v/>
      </c>
      <c r="Q8880" s="15"/>
    </row>
    <row r="8881" spans="2:17" s="25" customFormat="1" x14ac:dyDescent="0.3">
      <c r="B8881" s="15" t="str">
        <f>IF(A8881="","",VLOOKUP(A8881,Tabulka3[[Číslo smlouvy   u pravidelné činnosti]:[Příjmení]],3,0))</f>
        <v/>
      </c>
      <c r="C8881" s="15" t="str">
        <f>IF(A8881="","",VLOOKUP(A8881,Tabulka3[[Číslo smlouvy   u pravidelné činnosti]:[Příjmení]],4,0))</f>
        <v/>
      </c>
      <c r="F8881" s="94"/>
      <c r="H8881" s="113"/>
      <c r="I8881" s="113"/>
      <c r="K8881" s="15"/>
      <c r="L8881" s="15"/>
      <c r="M8881" s="15">
        <f t="shared" si="414"/>
        <v>1</v>
      </c>
      <c r="N8881" s="15" t="str">
        <f t="shared" si="415"/>
        <v>-</v>
      </c>
      <c r="O8881" s="150">
        <f t="shared" si="416"/>
        <v>0</v>
      </c>
      <c r="P8881" s="15" t="str">
        <f>IF(COUNTIF('Personálie dobrovolníků '!U:X,N8881)&gt;0,"ANO","")</f>
        <v/>
      </c>
      <c r="Q8881" s="15"/>
    </row>
    <row r="8882" spans="2:17" s="25" customFormat="1" x14ac:dyDescent="0.3">
      <c r="B8882" s="15" t="str">
        <f>IF(A8882="","",VLOOKUP(A8882,Tabulka3[[Číslo smlouvy   u pravidelné činnosti]:[Příjmení]],3,0))</f>
        <v/>
      </c>
      <c r="C8882" s="15" t="str">
        <f>IF(A8882="","",VLOOKUP(A8882,Tabulka3[[Číslo smlouvy   u pravidelné činnosti]:[Příjmení]],4,0))</f>
        <v/>
      </c>
      <c r="F8882" s="94"/>
      <c r="H8882" s="113"/>
      <c r="I8882" s="113"/>
      <c r="K8882" s="15"/>
      <c r="L8882" s="15"/>
      <c r="M8882" s="15">
        <f t="shared" si="414"/>
        <v>1</v>
      </c>
      <c r="N8882" s="15" t="str">
        <f t="shared" si="415"/>
        <v>-</v>
      </c>
      <c r="O8882" s="150">
        <f t="shared" si="416"/>
        <v>0</v>
      </c>
      <c r="P8882" s="15" t="str">
        <f>IF(COUNTIF('Personálie dobrovolníků '!U:X,N8882)&gt;0,"ANO","")</f>
        <v/>
      </c>
      <c r="Q8882" s="15"/>
    </row>
    <row r="8883" spans="2:17" s="25" customFormat="1" x14ac:dyDescent="0.3">
      <c r="B8883" s="15" t="str">
        <f>IF(A8883="","",VLOOKUP(A8883,Tabulka3[[Číslo smlouvy   u pravidelné činnosti]:[Příjmení]],3,0))</f>
        <v/>
      </c>
      <c r="C8883" s="15" t="str">
        <f>IF(A8883="","",VLOOKUP(A8883,Tabulka3[[Číslo smlouvy   u pravidelné činnosti]:[Příjmení]],4,0))</f>
        <v/>
      </c>
      <c r="F8883" s="94"/>
      <c r="H8883" s="113"/>
      <c r="I8883" s="113"/>
      <c r="K8883" s="15"/>
      <c r="L8883" s="15"/>
      <c r="M8883" s="15">
        <f t="shared" si="414"/>
        <v>1</v>
      </c>
      <c r="N8883" s="15" t="str">
        <f t="shared" si="415"/>
        <v>-</v>
      </c>
      <c r="O8883" s="150">
        <f t="shared" si="416"/>
        <v>0</v>
      </c>
      <c r="P8883" s="15" t="str">
        <f>IF(COUNTIF('Personálie dobrovolníků '!U:X,N8883)&gt;0,"ANO","")</f>
        <v/>
      </c>
      <c r="Q8883" s="15"/>
    </row>
    <row r="8884" spans="2:17" s="25" customFormat="1" x14ac:dyDescent="0.3">
      <c r="B8884" s="15" t="str">
        <f>IF(A8884="","",VLOOKUP(A8884,Tabulka3[[Číslo smlouvy   u pravidelné činnosti]:[Příjmení]],3,0))</f>
        <v/>
      </c>
      <c r="C8884" s="15" t="str">
        <f>IF(A8884="","",VLOOKUP(A8884,Tabulka3[[Číslo smlouvy   u pravidelné činnosti]:[Příjmení]],4,0))</f>
        <v/>
      </c>
      <c r="F8884" s="94"/>
      <c r="H8884" s="113"/>
      <c r="I8884" s="113"/>
      <c r="K8884" s="15"/>
      <c r="L8884" s="15"/>
      <c r="M8884" s="15">
        <f t="shared" si="414"/>
        <v>1</v>
      </c>
      <c r="N8884" s="15" t="str">
        <f t="shared" si="415"/>
        <v>-</v>
      </c>
      <c r="O8884" s="150">
        <f t="shared" si="416"/>
        <v>0</v>
      </c>
      <c r="P8884" s="15" t="str">
        <f>IF(COUNTIF('Personálie dobrovolníků '!U:X,N8884)&gt;0,"ANO","")</f>
        <v/>
      </c>
      <c r="Q8884" s="15"/>
    </row>
    <row r="8885" spans="2:17" s="25" customFormat="1" x14ac:dyDescent="0.3">
      <c r="B8885" s="15" t="str">
        <f>IF(A8885="","",VLOOKUP(A8885,Tabulka3[[Číslo smlouvy   u pravidelné činnosti]:[Příjmení]],3,0))</f>
        <v/>
      </c>
      <c r="C8885" s="15" t="str">
        <f>IF(A8885="","",VLOOKUP(A8885,Tabulka3[[Číslo smlouvy   u pravidelné činnosti]:[Příjmení]],4,0))</f>
        <v/>
      </c>
      <c r="F8885" s="94"/>
      <c r="H8885" s="113"/>
      <c r="I8885" s="113"/>
      <c r="K8885" s="15"/>
      <c r="L8885" s="15"/>
      <c r="M8885" s="15">
        <f t="shared" si="414"/>
        <v>1</v>
      </c>
      <c r="N8885" s="15" t="str">
        <f t="shared" si="415"/>
        <v>-</v>
      </c>
      <c r="O8885" s="150">
        <f t="shared" si="416"/>
        <v>0</v>
      </c>
      <c r="P8885" s="15" t="str">
        <f>IF(COUNTIF('Personálie dobrovolníků '!U:X,N8885)&gt;0,"ANO","")</f>
        <v/>
      </c>
      <c r="Q8885" s="15"/>
    </row>
    <row r="8886" spans="2:17" s="25" customFormat="1" x14ac:dyDescent="0.3">
      <c r="B8886" s="15" t="str">
        <f>IF(A8886="","",VLOOKUP(A8886,Tabulka3[[Číslo smlouvy   u pravidelné činnosti]:[Příjmení]],3,0))</f>
        <v/>
      </c>
      <c r="C8886" s="15" t="str">
        <f>IF(A8886="","",VLOOKUP(A8886,Tabulka3[[Číslo smlouvy   u pravidelné činnosti]:[Příjmení]],4,0))</f>
        <v/>
      </c>
      <c r="F8886" s="94"/>
      <c r="H8886" s="113"/>
      <c r="I8886" s="113"/>
      <c r="K8886" s="15"/>
      <c r="L8886" s="15"/>
      <c r="M8886" s="15">
        <f t="shared" si="414"/>
        <v>1</v>
      </c>
      <c r="N8886" s="15" t="str">
        <f t="shared" si="415"/>
        <v>-</v>
      </c>
      <c r="O8886" s="150">
        <f t="shared" si="416"/>
        <v>0</v>
      </c>
      <c r="P8886" s="15" t="str">
        <f>IF(COUNTIF('Personálie dobrovolníků '!U:X,N8886)&gt;0,"ANO","")</f>
        <v/>
      </c>
      <c r="Q8886" s="15"/>
    </row>
    <row r="8887" spans="2:17" s="25" customFormat="1" x14ac:dyDescent="0.3">
      <c r="B8887" s="15" t="str">
        <f>IF(A8887="","",VLOOKUP(A8887,Tabulka3[[Číslo smlouvy   u pravidelné činnosti]:[Příjmení]],3,0))</f>
        <v/>
      </c>
      <c r="C8887" s="15" t="str">
        <f>IF(A8887="","",VLOOKUP(A8887,Tabulka3[[Číslo smlouvy   u pravidelné činnosti]:[Příjmení]],4,0))</f>
        <v/>
      </c>
      <c r="F8887" s="94"/>
      <c r="H8887" s="113"/>
      <c r="I8887" s="113"/>
      <c r="K8887" s="15"/>
      <c r="L8887" s="15"/>
      <c r="M8887" s="15">
        <f t="shared" si="414"/>
        <v>1</v>
      </c>
      <c r="N8887" s="15" t="str">
        <f t="shared" si="415"/>
        <v>-</v>
      </c>
      <c r="O8887" s="150">
        <f t="shared" si="416"/>
        <v>0</v>
      </c>
      <c r="P8887" s="15" t="str">
        <f>IF(COUNTIF('Personálie dobrovolníků '!U:X,N8887)&gt;0,"ANO","")</f>
        <v/>
      </c>
      <c r="Q8887" s="15"/>
    </row>
    <row r="8888" spans="2:17" s="25" customFormat="1" x14ac:dyDescent="0.3">
      <c r="B8888" s="15" t="str">
        <f>IF(A8888="","",VLOOKUP(A8888,Tabulka3[[Číslo smlouvy   u pravidelné činnosti]:[Příjmení]],3,0))</f>
        <v/>
      </c>
      <c r="C8888" s="15" t="str">
        <f>IF(A8888="","",VLOOKUP(A8888,Tabulka3[[Číslo smlouvy   u pravidelné činnosti]:[Příjmení]],4,0))</f>
        <v/>
      </c>
      <c r="F8888" s="94"/>
      <c r="H8888" s="113"/>
      <c r="I8888" s="113"/>
      <c r="K8888" s="15"/>
      <c r="L8888" s="15"/>
      <c r="M8888" s="15">
        <f t="shared" si="414"/>
        <v>1</v>
      </c>
      <c r="N8888" s="15" t="str">
        <f t="shared" si="415"/>
        <v>-</v>
      </c>
      <c r="O8888" s="150">
        <f t="shared" si="416"/>
        <v>0</v>
      </c>
      <c r="P8888" s="15" t="str">
        <f>IF(COUNTIF('Personálie dobrovolníků '!U:X,N8888)&gt;0,"ANO","")</f>
        <v/>
      </c>
      <c r="Q8888" s="15"/>
    </row>
    <row r="8889" spans="2:17" s="25" customFormat="1" x14ac:dyDescent="0.3">
      <c r="B8889" s="15" t="str">
        <f>IF(A8889="","",VLOOKUP(A8889,Tabulka3[[Číslo smlouvy   u pravidelné činnosti]:[Příjmení]],3,0))</f>
        <v/>
      </c>
      <c r="C8889" s="15" t="str">
        <f>IF(A8889="","",VLOOKUP(A8889,Tabulka3[[Číslo smlouvy   u pravidelné činnosti]:[Příjmení]],4,0))</f>
        <v/>
      </c>
      <c r="F8889" s="94"/>
      <c r="H8889" s="113"/>
      <c r="I8889" s="113"/>
      <c r="K8889" s="15"/>
      <c r="L8889" s="15"/>
      <c r="M8889" s="15">
        <f t="shared" si="414"/>
        <v>1</v>
      </c>
      <c r="N8889" s="15" t="str">
        <f t="shared" si="415"/>
        <v>-</v>
      </c>
      <c r="O8889" s="150">
        <f t="shared" si="416"/>
        <v>0</v>
      </c>
      <c r="P8889" s="15" t="str">
        <f>IF(COUNTIF('Personálie dobrovolníků '!U:X,N8889)&gt;0,"ANO","")</f>
        <v/>
      </c>
      <c r="Q8889" s="15"/>
    </row>
    <row r="8890" spans="2:17" s="25" customFormat="1" x14ac:dyDescent="0.3">
      <c r="B8890" s="15" t="str">
        <f>IF(A8890="","",VLOOKUP(A8890,Tabulka3[[Číslo smlouvy   u pravidelné činnosti]:[Příjmení]],3,0))</f>
        <v/>
      </c>
      <c r="C8890" s="15" t="str">
        <f>IF(A8890="","",VLOOKUP(A8890,Tabulka3[[Číslo smlouvy   u pravidelné činnosti]:[Příjmení]],4,0))</f>
        <v/>
      </c>
      <c r="F8890" s="94"/>
      <c r="H8890" s="113"/>
      <c r="I8890" s="113"/>
      <c r="K8890" s="15"/>
      <c r="L8890" s="15"/>
      <c r="M8890" s="15">
        <f t="shared" si="414"/>
        <v>1</v>
      </c>
      <c r="N8890" s="15" t="str">
        <f t="shared" si="415"/>
        <v>-</v>
      </c>
      <c r="O8890" s="150">
        <f t="shared" si="416"/>
        <v>0</v>
      </c>
      <c r="P8890" s="15" t="str">
        <f>IF(COUNTIF('Personálie dobrovolníků '!U:X,N8890)&gt;0,"ANO","")</f>
        <v/>
      </c>
      <c r="Q8890" s="15"/>
    </row>
    <row r="8891" spans="2:17" s="25" customFormat="1" x14ac:dyDescent="0.3">
      <c r="B8891" s="15" t="str">
        <f>IF(A8891="","",VLOOKUP(A8891,Tabulka3[[Číslo smlouvy   u pravidelné činnosti]:[Příjmení]],3,0))</f>
        <v/>
      </c>
      <c r="C8891" s="15" t="str">
        <f>IF(A8891="","",VLOOKUP(A8891,Tabulka3[[Číslo smlouvy   u pravidelné činnosti]:[Příjmení]],4,0))</f>
        <v/>
      </c>
      <c r="F8891" s="94"/>
      <c r="H8891" s="113"/>
      <c r="I8891" s="113"/>
      <c r="K8891" s="15"/>
      <c r="L8891" s="15"/>
      <c r="M8891" s="15">
        <f t="shared" si="414"/>
        <v>1</v>
      </c>
      <c r="N8891" s="15" t="str">
        <f t="shared" si="415"/>
        <v>-</v>
      </c>
      <c r="O8891" s="150">
        <f t="shared" si="416"/>
        <v>0</v>
      </c>
      <c r="P8891" s="15" t="str">
        <f>IF(COUNTIF('Personálie dobrovolníků '!U:X,N8891)&gt;0,"ANO","")</f>
        <v/>
      </c>
      <c r="Q8891" s="15"/>
    </row>
    <row r="8892" spans="2:17" s="25" customFormat="1" x14ac:dyDescent="0.3">
      <c r="B8892" s="15" t="str">
        <f>IF(A8892="","",VLOOKUP(A8892,Tabulka3[[Číslo smlouvy   u pravidelné činnosti]:[Příjmení]],3,0))</f>
        <v/>
      </c>
      <c r="C8892" s="15" t="str">
        <f>IF(A8892="","",VLOOKUP(A8892,Tabulka3[[Číslo smlouvy   u pravidelné činnosti]:[Příjmení]],4,0))</f>
        <v/>
      </c>
      <c r="F8892" s="94"/>
      <c r="H8892" s="113"/>
      <c r="I8892" s="113"/>
      <c r="K8892" s="15"/>
      <c r="L8892" s="15"/>
      <c r="M8892" s="15">
        <f t="shared" si="414"/>
        <v>1</v>
      </c>
      <c r="N8892" s="15" t="str">
        <f t="shared" si="415"/>
        <v>-</v>
      </c>
      <c r="O8892" s="150">
        <f t="shared" si="416"/>
        <v>0</v>
      </c>
      <c r="P8892" s="15" t="str">
        <f>IF(COUNTIF('Personálie dobrovolníků '!U:X,N8892)&gt;0,"ANO","")</f>
        <v/>
      </c>
      <c r="Q8892" s="15"/>
    </row>
    <row r="8893" spans="2:17" s="25" customFormat="1" x14ac:dyDescent="0.3">
      <c r="B8893" s="15" t="str">
        <f>IF(A8893="","",VLOOKUP(A8893,Tabulka3[[Číslo smlouvy   u pravidelné činnosti]:[Příjmení]],3,0))</f>
        <v/>
      </c>
      <c r="C8893" s="15" t="str">
        <f>IF(A8893="","",VLOOKUP(A8893,Tabulka3[[Číslo smlouvy   u pravidelné činnosti]:[Příjmení]],4,0))</f>
        <v/>
      </c>
      <c r="F8893" s="94"/>
      <c r="H8893" s="113"/>
      <c r="I8893" s="113"/>
      <c r="K8893" s="15"/>
      <c r="L8893" s="15"/>
      <c r="M8893" s="15">
        <f t="shared" si="414"/>
        <v>1</v>
      </c>
      <c r="N8893" s="15" t="str">
        <f t="shared" si="415"/>
        <v>-</v>
      </c>
      <c r="O8893" s="150">
        <f t="shared" si="416"/>
        <v>0</v>
      </c>
      <c r="P8893" s="15" t="str">
        <f>IF(COUNTIF('Personálie dobrovolníků '!U:X,N8893)&gt;0,"ANO","")</f>
        <v/>
      </c>
      <c r="Q8893" s="15"/>
    </row>
    <row r="8894" spans="2:17" s="25" customFormat="1" x14ac:dyDescent="0.3">
      <c r="B8894" s="15" t="str">
        <f>IF(A8894="","",VLOOKUP(A8894,Tabulka3[[Číslo smlouvy   u pravidelné činnosti]:[Příjmení]],3,0))</f>
        <v/>
      </c>
      <c r="C8894" s="15" t="str">
        <f>IF(A8894="","",VLOOKUP(A8894,Tabulka3[[Číslo smlouvy   u pravidelné činnosti]:[Příjmení]],4,0))</f>
        <v/>
      </c>
      <c r="F8894" s="94"/>
      <c r="H8894" s="113"/>
      <c r="I8894" s="113"/>
      <c r="K8894" s="15"/>
      <c r="L8894" s="15"/>
      <c r="M8894" s="15">
        <f t="shared" si="414"/>
        <v>1</v>
      </c>
      <c r="N8894" s="15" t="str">
        <f t="shared" si="415"/>
        <v>-</v>
      </c>
      <c r="O8894" s="150">
        <f t="shared" si="416"/>
        <v>0</v>
      </c>
      <c r="P8894" s="15" t="str">
        <f>IF(COUNTIF('Personálie dobrovolníků '!U:X,N8894)&gt;0,"ANO","")</f>
        <v/>
      </c>
      <c r="Q8894" s="15"/>
    </row>
    <row r="8895" spans="2:17" s="25" customFormat="1" x14ac:dyDescent="0.3">
      <c r="B8895" s="15" t="str">
        <f>IF(A8895="","",VLOOKUP(A8895,Tabulka3[[Číslo smlouvy   u pravidelné činnosti]:[Příjmení]],3,0))</f>
        <v/>
      </c>
      <c r="C8895" s="15" t="str">
        <f>IF(A8895="","",VLOOKUP(A8895,Tabulka3[[Číslo smlouvy   u pravidelné činnosti]:[Příjmení]],4,0))</f>
        <v/>
      </c>
      <c r="F8895" s="94"/>
      <c r="H8895" s="113"/>
      <c r="I8895" s="113"/>
      <c r="K8895" s="15"/>
      <c r="L8895" s="15"/>
      <c r="M8895" s="15">
        <f t="shared" si="414"/>
        <v>1</v>
      </c>
      <c r="N8895" s="15" t="str">
        <f t="shared" si="415"/>
        <v>-</v>
      </c>
      <c r="O8895" s="150">
        <f t="shared" si="416"/>
        <v>0</v>
      </c>
      <c r="P8895" s="15" t="str">
        <f>IF(COUNTIF('Personálie dobrovolníků '!U:X,N8895)&gt;0,"ANO","")</f>
        <v/>
      </c>
      <c r="Q8895" s="15"/>
    </row>
    <row r="8896" spans="2:17" s="25" customFormat="1" x14ac:dyDescent="0.3">
      <c r="B8896" s="15" t="str">
        <f>IF(A8896="","",VLOOKUP(A8896,Tabulka3[[Číslo smlouvy   u pravidelné činnosti]:[Příjmení]],3,0))</f>
        <v/>
      </c>
      <c r="C8896" s="15" t="str">
        <f>IF(A8896="","",VLOOKUP(A8896,Tabulka3[[Číslo smlouvy   u pravidelné činnosti]:[Příjmení]],4,0))</f>
        <v/>
      </c>
      <c r="F8896" s="94"/>
      <c r="H8896" s="113"/>
      <c r="I8896" s="113"/>
      <c r="K8896" s="15"/>
      <c r="L8896" s="15"/>
      <c r="M8896" s="15">
        <f t="shared" si="414"/>
        <v>1</v>
      </c>
      <c r="N8896" s="15" t="str">
        <f t="shared" si="415"/>
        <v>-</v>
      </c>
      <c r="O8896" s="150">
        <f t="shared" si="416"/>
        <v>0</v>
      </c>
      <c r="P8896" s="15" t="str">
        <f>IF(COUNTIF('Personálie dobrovolníků '!U:X,N8896)&gt;0,"ANO","")</f>
        <v/>
      </c>
      <c r="Q8896" s="15"/>
    </row>
    <row r="8897" spans="2:17" s="25" customFormat="1" x14ac:dyDescent="0.3">
      <c r="B8897" s="15" t="str">
        <f>IF(A8897="","",VLOOKUP(A8897,Tabulka3[[Číslo smlouvy   u pravidelné činnosti]:[Příjmení]],3,0))</f>
        <v/>
      </c>
      <c r="C8897" s="15" t="str">
        <f>IF(A8897="","",VLOOKUP(A8897,Tabulka3[[Číslo smlouvy   u pravidelné činnosti]:[Příjmení]],4,0))</f>
        <v/>
      </c>
      <c r="F8897" s="94"/>
      <c r="H8897" s="113"/>
      <c r="I8897" s="113"/>
      <c r="K8897" s="15"/>
      <c r="L8897" s="15"/>
      <c r="M8897" s="15">
        <f t="shared" si="414"/>
        <v>1</v>
      </c>
      <c r="N8897" s="15" t="str">
        <f t="shared" si="415"/>
        <v>-</v>
      </c>
      <c r="O8897" s="150">
        <f t="shared" si="416"/>
        <v>0</v>
      </c>
      <c r="P8897" s="15" t="str">
        <f>IF(COUNTIF('Personálie dobrovolníků '!U:X,N8897)&gt;0,"ANO","")</f>
        <v/>
      </c>
      <c r="Q8897" s="15"/>
    </row>
    <row r="8898" spans="2:17" s="25" customFormat="1" x14ac:dyDescent="0.3">
      <c r="B8898" s="15" t="str">
        <f>IF(A8898="","",VLOOKUP(A8898,Tabulka3[[Číslo smlouvy   u pravidelné činnosti]:[Příjmení]],3,0))</f>
        <v/>
      </c>
      <c r="C8898" s="15" t="str">
        <f>IF(A8898="","",VLOOKUP(A8898,Tabulka3[[Číslo smlouvy   u pravidelné činnosti]:[Příjmení]],4,0))</f>
        <v/>
      </c>
      <c r="F8898" s="94"/>
      <c r="H8898" s="113"/>
      <c r="I8898" s="113"/>
      <c r="K8898" s="15"/>
      <c r="L8898" s="15"/>
      <c r="M8898" s="15">
        <f t="shared" si="414"/>
        <v>1</v>
      </c>
      <c r="N8898" s="15" t="str">
        <f t="shared" si="415"/>
        <v>-</v>
      </c>
      <c r="O8898" s="150">
        <f t="shared" si="416"/>
        <v>0</v>
      </c>
      <c r="P8898" s="15" t="str">
        <f>IF(COUNTIF('Personálie dobrovolníků '!U:X,N8898)&gt;0,"ANO","")</f>
        <v/>
      </c>
      <c r="Q8898" s="15"/>
    </row>
    <row r="8899" spans="2:17" s="25" customFormat="1" x14ac:dyDescent="0.3">
      <c r="B8899" s="15" t="str">
        <f>IF(A8899="","",VLOOKUP(A8899,Tabulka3[[Číslo smlouvy   u pravidelné činnosti]:[Příjmení]],3,0))</f>
        <v/>
      </c>
      <c r="C8899" s="15" t="str">
        <f>IF(A8899="","",VLOOKUP(A8899,Tabulka3[[Číslo smlouvy   u pravidelné činnosti]:[Příjmení]],4,0))</f>
        <v/>
      </c>
      <c r="F8899" s="94"/>
      <c r="H8899" s="113"/>
      <c r="I8899" s="113"/>
      <c r="K8899" s="15"/>
      <c r="L8899" s="15"/>
      <c r="M8899" s="15">
        <f t="shared" si="414"/>
        <v>1</v>
      </c>
      <c r="N8899" s="15" t="str">
        <f t="shared" si="415"/>
        <v>-</v>
      </c>
      <c r="O8899" s="150">
        <f t="shared" si="416"/>
        <v>0</v>
      </c>
      <c r="P8899" s="15" t="str">
        <f>IF(COUNTIF('Personálie dobrovolníků '!U:X,N8899)&gt;0,"ANO","")</f>
        <v/>
      </c>
      <c r="Q8899" s="15"/>
    </row>
    <row r="8900" spans="2:17" s="25" customFormat="1" x14ac:dyDescent="0.3">
      <c r="B8900" s="15" t="str">
        <f>IF(A8900="","",VLOOKUP(A8900,Tabulka3[[Číslo smlouvy   u pravidelné činnosti]:[Příjmení]],3,0))</f>
        <v/>
      </c>
      <c r="C8900" s="15" t="str">
        <f>IF(A8900="","",VLOOKUP(A8900,Tabulka3[[Číslo smlouvy   u pravidelné činnosti]:[Příjmení]],4,0))</f>
        <v/>
      </c>
      <c r="F8900" s="94"/>
      <c r="H8900" s="113"/>
      <c r="I8900" s="113"/>
      <c r="K8900" s="15"/>
      <c r="L8900" s="15"/>
      <c r="M8900" s="15">
        <f t="shared" ref="M8900:M8963" si="417">IF(OR(
   AND($H8900=$K$12, $I8900=$L$4),
   AND($H8900=$K$12, $I8900=$L$5),
   AND($H8900=$K$12, $I8900=$L$6),
   AND($H8900=$K$12, $I8900=$L$7),
   AND($H8900=$K$11, $I8900=$L$4),
   AND($H8900=$K$11, $I8900=$L$5),
   AND($H8900=$K$11, $I8900=$L$6),
   AND($H8900=$K$11, $I8900=$L$7),
   AND($H8900=$K$5, $I8900=$L$5),
   AND($H8900=$K$6, $I8900=$L$4),
   AND($H8900=$K$6, $I8900=$L$5),
   AND($H8900=$K$6, $I8900=$L$7),
   AND($H8900=$K$4, $I8900=$L$6),
), 0, 1)</f>
        <v>1</v>
      </c>
      <c r="N8900" s="15" t="str">
        <f t="shared" ref="N8900:N8963" si="418">A8900 &amp; "-" &amp; J8900</f>
        <v>-</v>
      </c>
      <c r="O8900" s="150">
        <f t="shared" ref="O8900:O8963" si="419">IF(AND(M8900&lt;&gt;0, P8900="ANO"), 1, 0)</f>
        <v>0</v>
      </c>
      <c r="P8900" s="15" t="str">
        <f>IF(COUNTIF('Personálie dobrovolníků '!U:X,N8900)&gt;0,"ANO","")</f>
        <v/>
      </c>
      <c r="Q8900" s="15"/>
    </row>
    <row r="8901" spans="2:17" s="25" customFormat="1" x14ac:dyDescent="0.3">
      <c r="B8901" s="15" t="str">
        <f>IF(A8901="","",VLOOKUP(A8901,Tabulka3[[Číslo smlouvy   u pravidelné činnosti]:[Příjmení]],3,0))</f>
        <v/>
      </c>
      <c r="C8901" s="15" t="str">
        <f>IF(A8901="","",VLOOKUP(A8901,Tabulka3[[Číslo smlouvy   u pravidelné činnosti]:[Příjmení]],4,0))</f>
        <v/>
      </c>
      <c r="F8901" s="94"/>
      <c r="H8901" s="113"/>
      <c r="I8901" s="113"/>
      <c r="K8901" s="15"/>
      <c r="L8901" s="15"/>
      <c r="M8901" s="15">
        <f t="shared" si="417"/>
        <v>1</v>
      </c>
      <c r="N8901" s="15" t="str">
        <f t="shared" si="418"/>
        <v>-</v>
      </c>
      <c r="O8901" s="150">
        <f t="shared" si="419"/>
        <v>0</v>
      </c>
      <c r="P8901" s="15" t="str">
        <f>IF(COUNTIF('Personálie dobrovolníků '!U:X,N8901)&gt;0,"ANO","")</f>
        <v/>
      </c>
      <c r="Q8901" s="15"/>
    </row>
    <row r="8902" spans="2:17" s="25" customFormat="1" x14ac:dyDescent="0.3">
      <c r="B8902" s="15" t="str">
        <f>IF(A8902="","",VLOOKUP(A8902,Tabulka3[[Číslo smlouvy   u pravidelné činnosti]:[Příjmení]],3,0))</f>
        <v/>
      </c>
      <c r="C8902" s="15" t="str">
        <f>IF(A8902="","",VLOOKUP(A8902,Tabulka3[[Číslo smlouvy   u pravidelné činnosti]:[Příjmení]],4,0))</f>
        <v/>
      </c>
      <c r="F8902" s="94"/>
      <c r="H8902" s="113"/>
      <c r="I8902" s="113"/>
      <c r="K8902" s="15"/>
      <c r="L8902" s="15"/>
      <c r="M8902" s="15">
        <f t="shared" si="417"/>
        <v>1</v>
      </c>
      <c r="N8902" s="15" t="str">
        <f t="shared" si="418"/>
        <v>-</v>
      </c>
      <c r="O8902" s="150">
        <f t="shared" si="419"/>
        <v>0</v>
      </c>
      <c r="P8902" s="15" t="str">
        <f>IF(COUNTIF('Personálie dobrovolníků '!U:X,N8902)&gt;0,"ANO","")</f>
        <v/>
      </c>
      <c r="Q8902" s="15"/>
    </row>
    <row r="8903" spans="2:17" s="25" customFormat="1" x14ac:dyDescent="0.3">
      <c r="B8903" s="15" t="str">
        <f>IF(A8903="","",VLOOKUP(A8903,Tabulka3[[Číslo smlouvy   u pravidelné činnosti]:[Příjmení]],3,0))</f>
        <v/>
      </c>
      <c r="C8903" s="15" t="str">
        <f>IF(A8903="","",VLOOKUP(A8903,Tabulka3[[Číslo smlouvy   u pravidelné činnosti]:[Příjmení]],4,0))</f>
        <v/>
      </c>
      <c r="F8903" s="94"/>
      <c r="H8903" s="113"/>
      <c r="I8903" s="113"/>
      <c r="K8903" s="15"/>
      <c r="L8903" s="15"/>
      <c r="M8903" s="15">
        <f t="shared" si="417"/>
        <v>1</v>
      </c>
      <c r="N8903" s="15" t="str">
        <f t="shared" si="418"/>
        <v>-</v>
      </c>
      <c r="O8903" s="150">
        <f t="shared" si="419"/>
        <v>0</v>
      </c>
      <c r="P8903" s="15" t="str">
        <f>IF(COUNTIF('Personálie dobrovolníků '!U:X,N8903)&gt;0,"ANO","")</f>
        <v/>
      </c>
      <c r="Q8903" s="15"/>
    </row>
    <row r="8904" spans="2:17" s="25" customFormat="1" x14ac:dyDescent="0.3">
      <c r="B8904" s="15" t="str">
        <f>IF(A8904="","",VLOOKUP(A8904,Tabulka3[[Číslo smlouvy   u pravidelné činnosti]:[Příjmení]],3,0))</f>
        <v/>
      </c>
      <c r="C8904" s="15" t="str">
        <f>IF(A8904="","",VLOOKUP(A8904,Tabulka3[[Číslo smlouvy   u pravidelné činnosti]:[Příjmení]],4,0))</f>
        <v/>
      </c>
      <c r="F8904" s="94"/>
      <c r="H8904" s="113"/>
      <c r="I8904" s="113"/>
      <c r="K8904" s="15"/>
      <c r="L8904" s="15"/>
      <c r="M8904" s="15">
        <f t="shared" si="417"/>
        <v>1</v>
      </c>
      <c r="N8904" s="15" t="str">
        <f t="shared" si="418"/>
        <v>-</v>
      </c>
      <c r="O8904" s="150">
        <f t="shared" si="419"/>
        <v>0</v>
      </c>
      <c r="P8904" s="15" t="str">
        <f>IF(COUNTIF('Personálie dobrovolníků '!U:X,N8904)&gt;0,"ANO","")</f>
        <v/>
      </c>
      <c r="Q8904" s="15"/>
    </row>
    <row r="8905" spans="2:17" s="25" customFormat="1" x14ac:dyDescent="0.3">
      <c r="B8905" s="15" t="str">
        <f>IF(A8905="","",VLOOKUP(A8905,Tabulka3[[Číslo smlouvy   u pravidelné činnosti]:[Příjmení]],3,0))</f>
        <v/>
      </c>
      <c r="C8905" s="15" t="str">
        <f>IF(A8905="","",VLOOKUP(A8905,Tabulka3[[Číslo smlouvy   u pravidelné činnosti]:[Příjmení]],4,0))</f>
        <v/>
      </c>
      <c r="F8905" s="94"/>
      <c r="H8905" s="113"/>
      <c r="I8905" s="113"/>
      <c r="K8905" s="15"/>
      <c r="L8905" s="15"/>
      <c r="M8905" s="15">
        <f t="shared" si="417"/>
        <v>1</v>
      </c>
      <c r="N8905" s="15" t="str">
        <f t="shared" si="418"/>
        <v>-</v>
      </c>
      <c r="O8905" s="150">
        <f t="shared" si="419"/>
        <v>0</v>
      </c>
      <c r="P8905" s="15" t="str">
        <f>IF(COUNTIF('Personálie dobrovolníků '!U:X,N8905)&gt;0,"ANO","")</f>
        <v/>
      </c>
      <c r="Q8905" s="15"/>
    </row>
    <row r="8906" spans="2:17" s="25" customFormat="1" x14ac:dyDescent="0.3">
      <c r="B8906" s="15" t="str">
        <f>IF(A8906="","",VLOOKUP(A8906,Tabulka3[[Číslo smlouvy   u pravidelné činnosti]:[Příjmení]],3,0))</f>
        <v/>
      </c>
      <c r="C8906" s="15" t="str">
        <f>IF(A8906="","",VLOOKUP(A8906,Tabulka3[[Číslo smlouvy   u pravidelné činnosti]:[Příjmení]],4,0))</f>
        <v/>
      </c>
      <c r="F8906" s="94"/>
      <c r="H8906" s="113"/>
      <c r="I8906" s="113"/>
      <c r="K8906" s="15"/>
      <c r="L8906" s="15"/>
      <c r="M8906" s="15">
        <f t="shared" si="417"/>
        <v>1</v>
      </c>
      <c r="N8906" s="15" t="str">
        <f t="shared" si="418"/>
        <v>-</v>
      </c>
      <c r="O8906" s="150">
        <f t="shared" si="419"/>
        <v>0</v>
      </c>
      <c r="P8906" s="15" t="str">
        <f>IF(COUNTIF('Personálie dobrovolníků '!U:X,N8906)&gt;0,"ANO","")</f>
        <v/>
      </c>
      <c r="Q8906" s="15"/>
    </row>
    <row r="8907" spans="2:17" s="25" customFormat="1" x14ac:dyDescent="0.3">
      <c r="B8907" s="15" t="str">
        <f>IF(A8907="","",VLOOKUP(A8907,Tabulka3[[Číslo smlouvy   u pravidelné činnosti]:[Příjmení]],3,0))</f>
        <v/>
      </c>
      <c r="C8907" s="15" t="str">
        <f>IF(A8907="","",VLOOKUP(A8907,Tabulka3[[Číslo smlouvy   u pravidelné činnosti]:[Příjmení]],4,0))</f>
        <v/>
      </c>
      <c r="F8907" s="94"/>
      <c r="H8907" s="113"/>
      <c r="I8907" s="113"/>
      <c r="K8907" s="15"/>
      <c r="L8907" s="15"/>
      <c r="M8907" s="15">
        <f t="shared" si="417"/>
        <v>1</v>
      </c>
      <c r="N8907" s="15" t="str">
        <f t="shared" si="418"/>
        <v>-</v>
      </c>
      <c r="O8907" s="150">
        <f t="shared" si="419"/>
        <v>0</v>
      </c>
      <c r="P8907" s="15" t="str">
        <f>IF(COUNTIF('Personálie dobrovolníků '!U:X,N8907)&gt;0,"ANO","")</f>
        <v/>
      </c>
      <c r="Q8907" s="15"/>
    </row>
    <row r="8908" spans="2:17" s="25" customFormat="1" x14ac:dyDescent="0.3">
      <c r="B8908" s="15" t="str">
        <f>IF(A8908="","",VLOOKUP(A8908,Tabulka3[[Číslo smlouvy   u pravidelné činnosti]:[Příjmení]],3,0))</f>
        <v/>
      </c>
      <c r="C8908" s="15" t="str">
        <f>IF(A8908="","",VLOOKUP(A8908,Tabulka3[[Číslo smlouvy   u pravidelné činnosti]:[Příjmení]],4,0))</f>
        <v/>
      </c>
      <c r="F8908" s="94"/>
      <c r="H8908" s="113"/>
      <c r="I8908" s="113"/>
      <c r="K8908" s="15"/>
      <c r="L8908" s="15"/>
      <c r="M8908" s="15">
        <f t="shared" si="417"/>
        <v>1</v>
      </c>
      <c r="N8908" s="15" t="str">
        <f t="shared" si="418"/>
        <v>-</v>
      </c>
      <c r="O8908" s="150">
        <f t="shared" si="419"/>
        <v>0</v>
      </c>
      <c r="P8908" s="15" t="str">
        <f>IF(COUNTIF('Personálie dobrovolníků '!U:X,N8908)&gt;0,"ANO","")</f>
        <v/>
      </c>
      <c r="Q8908" s="15"/>
    </row>
    <row r="8909" spans="2:17" s="25" customFormat="1" x14ac:dyDescent="0.3">
      <c r="B8909" s="15" t="str">
        <f>IF(A8909="","",VLOOKUP(A8909,Tabulka3[[Číslo smlouvy   u pravidelné činnosti]:[Příjmení]],3,0))</f>
        <v/>
      </c>
      <c r="C8909" s="15" t="str">
        <f>IF(A8909="","",VLOOKUP(A8909,Tabulka3[[Číslo smlouvy   u pravidelné činnosti]:[Příjmení]],4,0))</f>
        <v/>
      </c>
      <c r="F8909" s="94"/>
      <c r="H8909" s="113"/>
      <c r="I8909" s="113"/>
      <c r="K8909" s="15"/>
      <c r="L8909" s="15"/>
      <c r="M8909" s="15">
        <f t="shared" si="417"/>
        <v>1</v>
      </c>
      <c r="N8909" s="15" t="str">
        <f t="shared" si="418"/>
        <v>-</v>
      </c>
      <c r="O8909" s="150">
        <f t="shared" si="419"/>
        <v>0</v>
      </c>
      <c r="P8909" s="15" t="str">
        <f>IF(COUNTIF('Personálie dobrovolníků '!U:X,N8909)&gt;0,"ANO","")</f>
        <v/>
      </c>
      <c r="Q8909" s="15"/>
    </row>
    <row r="8910" spans="2:17" s="25" customFormat="1" x14ac:dyDescent="0.3">
      <c r="B8910" s="15" t="str">
        <f>IF(A8910="","",VLOOKUP(A8910,Tabulka3[[Číslo smlouvy   u pravidelné činnosti]:[Příjmení]],3,0))</f>
        <v/>
      </c>
      <c r="C8910" s="15" t="str">
        <f>IF(A8910="","",VLOOKUP(A8910,Tabulka3[[Číslo smlouvy   u pravidelné činnosti]:[Příjmení]],4,0))</f>
        <v/>
      </c>
      <c r="F8910" s="94"/>
      <c r="H8910" s="113"/>
      <c r="I8910" s="113"/>
      <c r="K8910" s="15"/>
      <c r="L8910" s="15"/>
      <c r="M8910" s="15">
        <f t="shared" si="417"/>
        <v>1</v>
      </c>
      <c r="N8910" s="15" t="str">
        <f t="shared" si="418"/>
        <v>-</v>
      </c>
      <c r="O8910" s="150">
        <f t="shared" si="419"/>
        <v>0</v>
      </c>
      <c r="P8910" s="15" t="str">
        <f>IF(COUNTIF('Personálie dobrovolníků '!U:X,N8910)&gt;0,"ANO","")</f>
        <v/>
      </c>
      <c r="Q8910" s="15"/>
    </row>
    <row r="8911" spans="2:17" s="25" customFormat="1" x14ac:dyDescent="0.3">
      <c r="B8911" s="15" t="str">
        <f>IF(A8911="","",VLOOKUP(A8911,Tabulka3[[Číslo smlouvy   u pravidelné činnosti]:[Příjmení]],3,0))</f>
        <v/>
      </c>
      <c r="C8911" s="15" t="str">
        <f>IF(A8911="","",VLOOKUP(A8911,Tabulka3[[Číslo smlouvy   u pravidelné činnosti]:[Příjmení]],4,0))</f>
        <v/>
      </c>
      <c r="F8911" s="94"/>
      <c r="H8911" s="113"/>
      <c r="I8911" s="113"/>
      <c r="K8911" s="15"/>
      <c r="L8911" s="15"/>
      <c r="M8911" s="15">
        <f t="shared" si="417"/>
        <v>1</v>
      </c>
      <c r="N8911" s="15" t="str">
        <f t="shared" si="418"/>
        <v>-</v>
      </c>
      <c r="O8911" s="150">
        <f t="shared" si="419"/>
        <v>0</v>
      </c>
      <c r="P8911" s="15" t="str">
        <f>IF(COUNTIF('Personálie dobrovolníků '!U:X,N8911)&gt;0,"ANO","")</f>
        <v/>
      </c>
      <c r="Q8911" s="15"/>
    </row>
    <row r="8912" spans="2:17" s="25" customFormat="1" x14ac:dyDescent="0.3">
      <c r="B8912" s="15" t="str">
        <f>IF(A8912="","",VLOOKUP(A8912,Tabulka3[[Číslo smlouvy   u pravidelné činnosti]:[Příjmení]],3,0))</f>
        <v/>
      </c>
      <c r="C8912" s="15" t="str">
        <f>IF(A8912="","",VLOOKUP(A8912,Tabulka3[[Číslo smlouvy   u pravidelné činnosti]:[Příjmení]],4,0))</f>
        <v/>
      </c>
      <c r="F8912" s="94"/>
      <c r="H8912" s="113"/>
      <c r="I8912" s="113"/>
      <c r="K8912" s="15"/>
      <c r="L8912" s="15"/>
      <c r="M8912" s="15">
        <f t="shared" si="417"/>
        <v>1</v>
      </c>
      <c r="N8912" s="15" t="str">
        <f t="shared" si="418"/>
        <v>-</v>
      </c>
      <c r="O8912" s="150">
        <f t="shared" si="419"/>
        <v>0</v>
      </c>
      <c r="P8912" s="15" t="str">
        <f>IF(COUNTIF('Personálie dobrovolníků '!U:X,N8912)&gt;0,"ANO","")</f>
        <v/>
      </c>
      <c r="Q8912" s="15"/>
    </row>
    <row r="8913" spans="2:17" s="25" customFormat="1" x14ac:dyDescent="0.3">
      <c r="B8913" s="15" t="str">
        <f>IF(A8913="","",VLOOKUP(A8913,Tabulka3[[Číslo smlouvy   u pravidelné činnosti]:[Příjmení]],3,0))</f>
        <v/>
      </c>
      <c r="C8913" s="15" t="str">
        <f>IF(A8913="","",VLOOKUP(A8913,Tabulka3[[Číslo smlouvy   u pravidelné činnosti]:[Příjmení]],4,0))</f>
        <v/>
      </c>
      <c r="F8913" s="94"/>
      <c r="H8913" s="113"/>
      <c r="I8913" s="113"/>
      <c r="K8913" s="15"/>
      <c r="L8913" s="15"/>
      <c r="M8913" s="15">
        <f t="shared" si="417"/>
        <v>1</v>
      </c>
      <c r="N8913" s="15" t="str">
        <f t="shared" si="418"/>
        <v>-</v>
      </c>
      <c r="O8913" s="150">
        <f t="shared" si="419"/>
        <v>0</v>
      </c>
      <c r="P8913" s="15" t="str">
        <f>IF(COUNTIF('Personálie dobrovolníků '!U:X,N8913)&gt;0,"ANO","")</f>
        <v/>
      </c>
      <c r="Q8913" s="15"/>
    </row>
    <row r="8914" spans="2:17" s="25" customFormat="1" x14ac:dyDescent="0.3">
      <c r="B8914" s="15" t="str">
        <f>IF(A8914="","",VLOOKUP(A8914,Tabulka3[[Číslo smlouvy   u pravidelné činnosti]:[Příjmení]],3,0))</f>
        <v/>
      </c>
      <c r="C8914" s="15" t="str">
        <f>IF(A8914="","",VLOOKUP(A8914,Tabulka3[[Číslo smlouvy   u pravidelné činnosti]:[Příjmení]],4,0))</f>
        <v/>
      </c>
      <c r="F8914" s="94"/>
      <c r="H8914" s="113"/>
      <c r="I8914" s="113"/>
      <c r="K8914" s="15"/>
      <c r="L8914" s="15"/>
      <c r="M8914" s="15">
        <f t="shared" si="417"/>
        <v>1</v>
      </c>
      <c r="N8914" s="15" t="str">
        <f t="shared" si="418"/>
        <v>-</v>
      </c>
      <c r="O8914" s="150">
        <f t="shared" si="419"/>
        <v>0</v>
      </c>
      <c r="P8914" s="15" t="str">
        <f>IF(COUNTIF('Personálie dobrovolníků '!U:X,N8914)&gt;0,"ANO","")</f>
        <v/>
      </c>
      <c r="Q8914" s="15"/>
    </row>
    <row r="8915" spans="2:17" s="25" customFormat="1" x14ac:dyDescent="0.3">
      <c r="B8915" s="15" t="str">
        <f>IF(A8915="","",VLOOKUP(A8915,Tabulka3[[Číslo smlouvy   u pravidelné činnosti]:[Příjmení]],3,0))</f>
        <v/>
      </c>
      <c r="C8915" s="15" t="str">
        <f>IF(A8915="","",VLOOKUP(A8915,Tabulka3[[Číslo smlouvy   u pravidelné činnosti]:[Příjmení]],4,0))</f>
        <v/>
      </c>
      <c r="F8915" s="94"/>
      <c r="H8915" s="113"/>
      <c r="I8915" s="113"/>
      <c r="K8915" s="15"/>
      <c r="L8915" s="15"/>
      <c r="M8915" s="15">
        <f t="shared" si="417"/>
        <v>1</v>
      </c>
      <c r="N8915" s="15" t="str">
        <f t="shared" si="418"/>
        <v>-</v>
      </c>
      <c r="O8915" s="150">
        <f t="shared" si="419"/>
        <v>0</v>
      </c>
      <c r="P8915" s="15" t="str">
        <f>IF(COUNTIF('Personálie dobrovolníků '!U:X,N8915)&gt;0,"ANO","")</f>
        <v/>
      </c>
      <c r="Q8915" s="15"/>
    </row>
    <row r="8916" spans="2:17" s="25" customFormat="1" x14ac:dyDescent="0.3">
      <c r="B8916" s="15" t="str">
        <f>IF(A8916="","",VLOOKUP(A8916,Tabulka3[[Číslo smlouvy   u pravidelné činnosti]:[Příjmení]],3,0))</f>
        <v/>
      </c>
      <c r="C8916" s="15" t="str">
        <f>IF(A8916="","",VLOOKUP(A8916,Tabulka3[[Číslo smlouvy   u pravidelné činnosti]:[Příjmení]],4,0))</f>
        <v/>
      </c>
      <c r="F8916" s="94"/>
      <c r="H8916" s="113"/>
      <c r="I8916" s="113"/>
      <c r="K8916" s="15"/>
      <c r="L8916" s="15"/>
      <c r="M8916" s="15">
        <f t="shared" si="417"/>
        <v>1</v>
      </c>
      <c r="N8916" s="15" t="str">
        <f t="shared" si="418"/>
        <v>-</v>
      </c>
      <c r="O8916" s="150">
        <f t="shared" si="419"/>
        <v>0</v>
      </c>
      <c r="P8916" s="15" t="str">
        <f>IF(COUNTIF('Personálie dobrovolníků '!U:X,N8916)&gt;0,"ANO","")</f>
        <v/>
      </c>
      <c r="Q8916" s="15"/>
    </row>
    <row r="8917" spans="2:17" s="25" customFormat="1" x14ac:dyDescent="0.3">
      <c r="B8917" s="15" t="str">
        <f>IF(A8917="","",VLOOKUP(A8917,Tabulka3[[Číslo smlouvy   u pravidelné činnosti]:[Příjmení]],3,0))</f>
        <v/>
      </c>
      <c r="C8917" s="15" t="str">
        <f>IF(A8917="","",VLOOKUP(A8917,Tabulka3[[Číslo smlouvy   u pravidelné činnosti]:[Příjmení]],4,0))</f>
        <v/>
      </c>
      <c r="F8917" s="94"/>
      <c r="H8917" s="113"/>
      <c r="I8917" s="113"/>
      <c r="K8917" s="15"/>
      <c r="L8917" s="15"/>
      <c r="M8917" s="15">
        <f t="shared" si="417"/>
        <v>1</v>
      </c>
      <c r="N8917" s="15" t="str">
        <f t="shared" si="418"/>
        <v>-</v>
      </c>
      <c r="O8917" s="150">
        <f t="shared" si="419"/>
        <v>0</v>
      </c>
      <c r="P8917" s="15" t="str">
        <f>IF(COUNTIF('Personálie dobrovolníků '!U:X,N8917)&gt;0,"ANO","")</f>
        <v/>
      </c>
      <c r="Q8917" s="15"/>
    </row>
    <row r="8918" spans="2:17" s="25" customFormat="1" x14ac:dyDescent="0.3">
      <c r="B8918" s="15" t="str">
        <f>IF(A8918="","",VLOOKUP(A8918,Tabulka3[[Číslo smlouvy   u pravidelné činnosti]:[Příjmení]],3,0))</f>
        <v/>
      </c>
      <c r="C8918" s="15" t="str">
        <f>IF(A8918="","",VLOOKUP(A8918,Tabulka3[[Číslo smlouvy   u pravidelné činnosti]:[Příjmení]],4,0))</f>
        <v/>
      </c>
      <c r="F8918" s="94"/>
      <c r="H8918" s="113"/>
      <c r="I8918" s="113"/>
      <c r="K8918" s="15"/>
      <c r="L8918" s="15"/>
      <c r="M8918" s="15">
        <f t="shared" si="417"/>
        <v>1</v>
      </c>
      <c r="N8918" s="15" t="str">
        <f t="shared" si="418"/>
        <v>-</v>
      </c>
      <c r="O8918" s="150">
        <f t="shared" si="419"/>
        <v>0</v>
      </c>
      <c r="P8918" s="15" t="str">
        <f>IF(COUNTIF('Personálie dobrovolníků '!U:X,N8918)&gt;0,"ANO","")</f>
        <v/>
      </c>
      <c r="Q8918" s="15"/>
    </row>
    <row r="8919" spans="2:17" s="25" customFormat="1" x14ac:dyDescent="0.3">
      <c r="B8919" s="15" t="str">
        <f>IF(A8919="","",VLOOKUP(A8919,Tabulka3[[Číslo smlouvy   u pravidelné činnosti]:[Příjmení]],3,0))</f>
        <v/>
      </c>
      <c r="C8919" s="15" t="str">
        <f>IF(A8919="","",VLOOKUP(A8919,Tabulka3[[Číslo smlouvy   u pravidelné činnosti]:[Příjmení]],4,0))</f>
        <v/>
      </c>
      <c r="F8919" s="94"/>
      <c r="H8919" s="113"/>
      <c r="I8919" s="113"/>
      <c r="K8919" s="15"/>
      <c r="L8919" s="15"/>
      <c r="M8919" s="15">
        <f t="shared" si="417"/>
        <v>1</v>
      </c>
      <c r="N8919" s="15" t="str">
        <f t="shared" si="418"/>
        <v>-</v>
      </c>
      <c r="O8919" s="150">
        <f t="shared" si="419"/>
        <v>0</v>
      </c>
      <c r="P8919" s="15" t="str">
        <f>IF(COUNTIF('Personálie dobrovolníků '!U:X,N8919)&gt;0,"ANO","")</f>
        <v/>
      </c>
      <c r="Q8919" s="15"/>
    </row>
    <row r="8920" spans="2:17" s="25" customFormat="1" x14ac:dyDescent="0.3">
      <c r="B8920" s="15" t="str">
        <f>IF(A8920="","",VLOOKUP(A8920,Tabulka3[[Číslo smlouvy   u pravidelné činnosti]:[Příjmení]],3,0))</f>
        <v/>
      </c>
      <c r="C8920" s="15" t="str">
        <f>IF(A8920="","",VLOOKUP(A8920,Tabulka3[[Číslo smlouvy   u pravidelné činnosti]:[Příjmení]],4,0))</f>
        <v/>
      </c>
      <c r="F8920" s="94"/>
      <c r="H8920" s="113"/>
      <c r="I8920" s="113"/>
      <c r="K8920" s="15"/>
      <c r="L8920" s="15"/>
      <c r="M8920" s="15">
        <f t="shared" si="417"/>
        <v>1</v>
      </c>
      <c r="N8920" s="15" t="str">
        <f t="shared" si="418"/>
        <v>-</v>
      </c>
      <c r="O8920" s="150">
        <f t="shared" si="419"/>
        <v>0</v>
      </c>
      <c r="P8920" s="15" t="str">
        <f>IF(COUNTIF('Personálie dobrovolníků '!U:X,N8920)&gt;0,"ANO","")</f>
        <v/>
      </c>
      <c r="Q8920" s="15"/>
    </row>
    <row r="8921" spans="2:17" s="25" customFormat="1" x14ac:dyDescent="0.3">
      <c r="B8921" s="15" t="str">
        <f>IF(A8921="","",VLOOKUP(A8921,Tabulka3[[Číslo smlouvy   u pravidelné činnosti]:[Příjmení]],3,0))</f>
        <v/>
      </c>
      <c r="C8921" s="15" t="str">
        <f>IF(A8921="","",VLOOKUP(A8921,Tabulka3[[Číslo smlouvy   u pravidelné činnosti]:[Příjmení]],4,0))</f>
        <v/>
      </c>
      <c r="F8921" s="94"/>
      <c r="H8921" s="113"/>
      <c r="I8921" s="113"/>
      <c r="K8921" s="15"/>
      <c r="L8921" s="15"/>
      <c r="M8921" s="15">
        <f t="shared" si="417"/>
        <v>1</v>
      </c>
      <c r="N8921" s="15" t="str">
        <f t="shared" si="418"/>
        <v>-</v>
      </c>
      <c r="O8921" s="150">
        <f t="shared" si="419"/>
        <v>0</v>
      </c>
      <c r="P8921" s="15" t="str">
        <f>IF(COUNTIF('Personálie dobrovolníků '!U:X,N8921)&gt;0,"ANO","")</f>
        <v/>
      </c>
      <c r="Q8921" s="15"/>
    </row>
    <row r="8922" spans="2:17" s="25" customFormat="1" x14ac:dyDescent="0.3">
      <c r="B8922" s="15" t="str">
        <f>IF(A8922="","",VLOOKUP(A8922,Tabulka3[[Číslo smlouvy   u pravidelné činnosti]:[Příjmení]],3,0))</f>
        <v/>
      </c>
      <c r="C8922" s="15" t="str">
        <f>IF(A8922="","",VLOOKUP(A8922,Tabulka3[[Číslo smlouvy   u pravidelné činnosti]:[Příjmení]],4,0))</f>
        <v/>
      </c>
      <c r="F8922" s="94"/>
      <c r="H8922" s="113"/>
      <c r="I8922" s="113"/>
      <c r="K8922" s="15"/>
      <c r="L8922" s="15"/>
      <c r="M8922" s="15">
        <f t="shared" si="417"/>
        <v>1</v>
      </c>
      <c r="N8922" s="15" t="str">
        <f t="shared" si="418"/>
        <v>-</v>
      </c>
      <c r="O8922" s="150">
        <f t="shared" si="419"/>
        <v>0</v>
      </c>
      <c r="P8922" s="15" t="str">
        <f>IF(COUNTIF('Personálie dobrovolníků '!U:X,N8922)&gt;0,"ANO","")</f>
        <v/>
      </c>
      <c r="Q8922" s="15"/>
    </row>
    <row r="8923" spans="2:17" s="25" customFormat="1" x14ac:dyDescent="0.3">
      <c r="B8923" s="15" t="str">
        <f>IF(A8923="","",VLOOKUP(A8923,Tabulka3[[Číslo smlouvy   u pravidelné činnosti]:[Příjmení]],3,0))</f>
        <v/>
      </c>
      <c r="C8923" s="15" t="str">
        <f>IF(A8923="","",VLOOKUP(A8923,Tabulka3[[Číslo smlouvy   u pravidelné činnosti]:[Příjmení]],4,0))</f>
        <v/>
      </c>
      <c r="F8923" s="94"/>
      <c r="H8923" s="113"/>
      <c r="I8923" s="113"/>
      <c r="K8923" s="15"/>
      <c r="L8923" s="15"/>
      <c r="M8923" s="15">
        <f t="shared" si="417"/>
        <v>1</v>
      </c>
      <c r="N8923" s="15" t="str">
        <f t="shared" si="418"/>
        <v>-</v>
      </c>
      <c r="O8923" s="150">
        <f t="shared" si="419"/>
        <v>0</v>
      </c>
      <c r="P8923" s="15" t="str">
        <f>IF(COUNTIF('Personálie dobrovolníků '!U:X,N8923)&gt;0,"ANO","")</f>
        <v/>
      </c>
      <c r="Q8923" s="15"/>
    </row>
    <row r="8924" spans="2:17" s="25" customFormat="1" x14ac:dyDescent="0.3">
      <c r="B8924" s="15" t="str">
        <f>IF(A8924="","",VLOOKUP(A8924,Tabulka3[[Číslo smlouvy   u pravidelné činnosti]:[Příjmení]],3,0))</f>
        <v/>
      </c>
      <c r="C8924" s="15" t="str">
        <f>IF(A8924="","",VLOOKUP(A8924,Tabulka3[[Číslo smlouvy   u pravidelné činnosti]:[Příjmení]],4,0))</f>
        <v/>
      </c>
      <c r="F8924" s="94"/>
      <c r="H8924" s="113"/>
      <c r="I8924" s="113"/>
      <c r="K8924" s="15"/>
      <c r="L8924" s="15"/>
      <c r="M8924" s="15">
        <f t="shared" si="417"/>
        <v>1</v>
      </c>
      <c r="N8924" s="15" t="str">
        <f t="shared" si="418"/>
        <v>-</v>
      </c>
      <c r="O8924" s="150">
        <f t="shared" si="419"/>
        <v>0</v>
      </c>
      <c r="P8924" s="15" t="str">
        <f>IF(COUNTIF('Personálie dobrovolníků '!U:X,N8924)&gt;0,"ANO","")</f>
        <v/>
      </c>
      <c r="Q8924" s="15"/>
    </row>
    <row r="8925" spans="2:17" s="25" customFormat="1" x14ac:dyDescent="0.3">
      <c r="B8925" s="15" t="str">
        <f>IF(A8925="","",VLOOKUP(A8925,Tabulka3[[Číslo smlouvy   u pravidelné činnosti]:[Příjmení]],3,0))</f>
        <v/>
      </c>
      <c r="C8925" s="15" t="str">
        <f>IF(A8925="","",VLOOKUP(A8925,Tabulka3[[Číslo smlouvy   u pravidelné činnosti]:[Příjmení]],4,0))</f>
        <v/>
      </c>
      <c r="F8925" s="94"/>
      <c r="H8925" s="113"/>
      <c r="I8925" s="113"/>
      <c r="K8925" s="15"/>
      <c r="L8925" s="15"/>
      <c r="M8925" s="15">
        <f t="shared" si="417"/>
        <v>1</v>
      </c>
      <c r="N8925" s="15" t="str">
        <f t="shared" si="418"/>
        <v>-</v>
      </c>
      <c r="O8925" s="150">
        <f t="shared" si="419"/>
        <v>0</v>
      </c>
      <c r="P8925" s="15" t="str">
        <f>IF(COUNTIF('Personálie dobrovolníků '!U:X,N8925)&gt;0,"ANO","")</f>
        <v/>
      </c>
      <c r="Q8925" s="15"/>
    </row>
    <row r="8926" spans="2:17" s="25" customFormat="1" x14ac:dyDescent="0.3">
      <c r="B8926" s="15" t="str">
        <f>IF(A8926="","",VLOOKUP(A8926,Tabulka3[[Číslo smlouvy   u pravidelné činnosti]:[Příjmení]],3,0))</f>
        <v/>
      </c>
      <c r="C8926" s="15" t="str">
        <f>IF(A8926="","",VLOOKUP(A8926,Tabulka3[[Číslo smlouvy   u pravidelné činnosti]:[Příjmení]],4,0))</f>
        <v/>
      </c>
      <c r="F8926" s="94"/>
      <c r="H8926" s="113"/>
      <c r="I8926" s="113"/>
      <c r="K8926" s="15"/>
      <c r="L8926" s="15"/>
      <c r="M8926" s="15">
        <f t="shared" si="417"/>
        <v>1</v>
      </c>
      <c r="N8926" s="15" t="str">
        <f t="shared" si="418"/>
        <v>-</v>
      </c>
      <c r="O8926" s="150">
        <f t="shared" si="419"/>
        <v>0</v>
      </c>
      <c r="P8926" s="15" t="str">
        <f>IF(COUNTIF('Personálie dobrovolníků '!U:X,N8926)&gt;0,"ANO","")</f>
        <v/>
      </c>
      <c r="Q8926" s="15"/>
    </row>
    <row r="8927" spans="2:17" s="25" customFormat="1" x14ac:dyDescent="0.3">
      <c r="B8927" s="15" t="str">
        <f>IF(A8927="","",VLOOKUP(A8927,Tabulka3[[Číslo smlouvy   u pravidelné činnosti]:[Příjmení]],3,0))</f>
        <v/>
      </c>
      <c r="C8927" s="15" t="str">
        <f>IF(A8927="","",VLOOKUP(A8927,Tabulka3[[Číslo smlouvy   u pravidelné činnosti]:[Příjmení]],4,0))</f>
        <v/>
      </c>
      <c r="F8927" s="94"/>
      <c r="H8927" s="113"/>
      <c r="I8927" s="113"/>
      <c r="K8927" s="15"/>
      <c r="L8927" s="15"/>
      <c r="M8927" s="15">
        <f t="shared" si="417"/>
        <v>1</v>
      </c>
      <c r="N8927" s="15" t="str">
        <f t="shared" si="418"/>
        <v>-</v>
      </c>
      <c r="O8927" s="150">
        <f t="shared" si="419"/>
        <v>0</v>
      </c>
      <c r="P8927" s="15" t="str">
        <f>IF(COUNTIF('Personálie dobrovolníků '!U:X,N8927)&gt;0,"ANO","")</f>
        <v/>
      </c>
      <c r="Q8927" s="15"/>
    </row>
    <row r="8928" spans="2:17" s="25" customFormat="1" x14ac:dyDescent="0.3">
      <c r="B8928" s="15" t="str">
        <f>IF(A8928="","",VLOOKUP(A8928,Tabulka3[[Číslo smlouvy   u pravidelné činnosti]:[Příjmení]],3,0))</f>
        <v/>
      </c>
      <c r="C8928" s="15" t="str">
        <f>IF(A8928="","",VLOOKUP(A8928,Tabulka3[[Číslo smlouvy   u pravidelné činnosti]:[Příjmení]],4,0))</f>
        <v/>
      </c>
      <c r="F8928" s="94"/>
      <c r="H8928" s="113"/>
      <c r="I8928" s="113"/>
      <c r="K8928" s="15"/>
      <c r="L8928" s="15"/>
      <c r="M8928" s="15">
        <f t="shared" si="417"/>
        <v>1</v>
      </c>
      <c r="N8928" s="15" t="str">
        <f t="shared" si="418"/>
        <v>-</v>
      </c>
      <c r="O8928" s="150">
        <f t="shared" si="419"/>
        <v>0</v>
      </c>
      <c r="P8928" s="15" t="str">
        <f>IF(COUNTIF('Personálie dobrovolníků '!U:X,N8928)&gt;0,"ANO","")</f>
        <v/>
      </c>
      <c r="Q8928" s="15"/>
    </row>
    <row r="8929" spans="2:17" s="25" customFormat="1" x14ac:dyDescent="0.3">
      <c r="B8929" s="15" t="str">
        <f>IF(A8929="","",VLOOKUP(A8929,Tabulka3[[Číslo smlouvy   u pravidelné činnosti]:[Příjmení]],3,0))</f>
        <v/>
      </c>
      <c r="C8929" s="15" t="str">
        <f>IF(A8929="","",VLOOKUP(A8929,Tabulka3[[Číslo smlouvy   u pravidelné činnosti]:[Příjmení]],4,0))</f>
        <v/>
      </c>
      <c r="F8929" s="94"/>
      <c r="H8929" s="113"/>
      <c r="I8929" s="113"/>
      <c r="K8929" s="15"/>
      <c r="L8929" s="15"/>
      <c r="M8929" s="15">
        <f t="shared" si="417"/>
        <v>1</v>
      </c>
      <c r="N8929" s="15" t="str">
        <f t="shared" si="418"/>
        <v>-</v>
      </c>
      <c r="O8929" s="150">
        <f t="shared" si="419"/>
        <v>0</v>
      </c>
      <c r="P8929" s="15" t="str">
        <f>IF(COUNTIF('Personálie dobrovolníků '!U:X,N8929)&gt;0,"ANO","")</f>
        <v/>
      </c>
      <c r="Q8929" s="15"/>
    </row>
    <row r="8930" spans="2:17" s="25" customFormat="1" x14ac:dyDescent="0.3">
      <c r="B8930" s="15" t="str">
        <f>IF(A8930="","",VLOOKUP(A8930,Tabulka3[[Číslo smlouvy   u pravidelné činnosti]:[Příjmení]],3,0))</f>
        <v/>
      </c>
      <c r="C8930" s="15" t="str">
        <f>IF(A8930="","",VLOOKUP(A8930,Tabulka3[[Číslo smlouvy   u pravidelné činnosti]:[Příjmení]],4,0))</f>
        <v/>
      </c>
      <c r="F8930" s="94"/>
      <c r="H8930" s="113"/>
      <c r="I8930" s="113"/>
      <c r="K8930" s="15"/>
      <c r="L8930" s="15"/>
      <c r="M8930" s="15">
        <f t="shared" si="417"/>
        <v>1</v>
      </c>
      <c r="N8930" s="15" t="str">
        <f t="shared" si="418"/>
        <v>-</v>
      </c>
      <c r="O8930" s="150">
        <f t="shared" si="419"/>
        <v>0</v>
      </c>
      <c r="P8930" s="15" t="str">
        <f>IF(COUNTIF('Personálie dobrovolníků '!U:X,N8930)&gt;0,"ANO","")</f>
        <v/>
      </c>
      <c r="Q8930" s="15"/>
    </row>
    <row r="8931" spans="2:17" s="25" customFormat="1" x14ac:dyDescent="0.3">
      <c r="B8931" s="15" t="str">
        <f>IF(A8931="","",VLOOKUP(A8931,Tabulka3[[Číslo smlouvy   u pravidelné činnosti]:[Příjmení]],3,0))</f>
        <v/>
      </c>
      <c r="C8931" s="15" t="str">
        <f>IF(A8931="","",VLOOKUP(A8931,Tabulka3[[Číslo smlouvy   u pravidelné činnosti]:[Příjmení]],4,0))</f>
        <v/>
      </c>
      <c r="F8931" s="94"/>
      <c r="H8931" s="113"/>
      <c r="I8931" s="113"/>
      <c r="K8931" s="15"/>
      <c r="L8931" s="15"/>
      <c r="M8931" s="15">
        <f t="shared" si="417"/>
        <v>1</v>
      </c>
      <c r="N8931" s="15" t="str">
        <f t="shared" si="418"/>
        <v>-</v>
      </c>
      <c r="O8931" s="150">
        <f t="shared" si="419"/>
        <v>0</v>
      </c>
      <c r="P8931" s="15" t="str">
        <f>IF(COUNTIF('Personálie dobrovolníků '!U:X,N8931)&gt;0,"ANO","")</f>
        <v/>
      </c>
      <c r="Q8931" s="15"/>
    </row>
    <row r="8932" spans="2:17" s="25" customFormat="1" x14ac:dyDescent="0.3">
      <c r="B8932" s="15" t="str">
        <f>IF(A8932="","",VLOOKUP(A8932,Tabulka3[[Číslo smlouvy   u pravidelné činnosti]:[Příjmení]],3,0))</f>
        <v/>
      </c>
      <c r="C8932" s="15" t="str">
        <f>IF(A8932="","",VLOOKUP(A8932,Tabulka3[[Číslo smlouvy   u pravidelné činnosti]:[Příjmení]],4,0))</f>
        <v/>
      </c>
      <c r="F8932" s="94"/>
      <c r="H8932" s="113"/>
      <c r="I8932" s="113"/>
      <c r="K8932" s="15"/>
      <c r="L8932" s="15"/>
      <c r="M8932" s="15">
        <f t="shared" si="417"/>
        <v>1</v>
      </c>
      <c r="N8932" s="15" t="str">
        <f t="shared" si="418"/>
        <v>-</v>
      </c>
      <c r="O8932" s="150">
        <f t="shared" si="419"/>
        <v>0</v>
      </c>
      <c r="P8932" s="15" t="str">
        <f>IF(COUNTIF('Personálie dobrovolníků '!U:X,N8932)&gt;0,"ANO","")</f>
        <v/>
      </c>
      <c r="Q8932" s="15"/>
    </row>
    <row r="8933" spans="2:17" s="25" customFormat="1" x14ac:dyDescent="0.3">
      <c r="B8933" s="15" t="str">
        <f>IF(A8933="","",VLOOKUP(A8933,Tabulka3[[Číslo smlouvy   u pravidelné činnosti]:[Příjmení]],3,0))</f>
        <v/>
      </c>
      <c r="C8933" s="15" t="str">
        <f>IF(A8933="","",VLOOKUP(A8933,Tabulka3[[Číslo smlouvy   u pravidelné činnosti]:[Příjmení]],4,0))</f>
        <v/>
      </c>
      <c r="F8933" s="94"/>
      <c r="H8933" s="113"/>
      <c r="I8933" s="113"/>
      <c r="K8933" s="15"/>
      <c r="L8933" s="15"/>
      <c r="M8933" s="15">
        <f t="shared" si="417"/>
        <v>1</v>
      </c>
      <c r="N8933" s="15" t="str">
        <f t="shared" si="418"/>
        <v>-</v>
      </c>
      <c r="O8933" s="150">
        <f t="shared" si="419"/>
        <v>0</v>
      </c>
      <c r="P8933" s="15" t="str">
        <f>IF(COUNTIF('Personálie dobrovolníků '!U:X,N8933)&gt;0,"ANO","")</f>
        <v/>
      </c>
      <c r="Q8933" s="15"/>
    </row>
    <row r="8934" spans="2:17" s="25" customFormat="1" x14ac:dyDescent="0.3">
      <c r="B8934" s="15" t="str">
        <f>IF(A8934="","",VLOOKUP(A8934,Tabulka3[[Číslo smlouvy   u pravidelné činnosti]:[Příjmení]],3,0))</f>
        <v/>
      </c>
      <c r="C8934" s="15" t="str">
        <f>IF(A8934="","",VLOOKUP(A8934,Tabulka3[[Číslo smlouvy   u pravidelné činnosti]:[Příjmení]],4,0))</f>
        <v/>
      </c>
      <c r="F8934" s="94"/>
      <c r="H8934" s="113"/>
      <c r="I8934" s="113"/>
      <c r="K8934" s="15"/>
      <c r="L8934" s="15"/>
      <c r="M8934" s="15">
        <f t="shared" si="417"/>
        <v>1</v>
      </c>
      <c r="N8934" s="15" t="str">
        <f t="shared" si="418"/>
        <v>-</v>
      </c>
      <c r="O8934" s="150">
        <f t="shared" si="419"/>
        <v>0</v>
      </c>
      <c r="P8934" s="15" t="str">
        <f>IF(COUNTIF('Personálie dobrovolníků '!U:X,N8934)&gt;0,"ANO","")</f>
        <v/>
      </c>
      <c r="Q8934" s="15"/>
    </row>
    <row r="8935" spans="2:17" s="25" customFormat="1" x14ac:dyDescent="0.3">
      <c r="B8935" s="15" t="str">
        <f>IF(A8935="","",VLOOKUP(A8935,Tabulka3[[Číslo smlouvy   u pravidelné činnosti]:[Příjmení]],3,0))</f>
        <v/>
      </c>
      <c r="C8935" s="15" t="str">
        <f>IF(A8935="","",VLOOKUP(A8935,Tabulka3[[Číslo smlouvy   u pravidelné činnosti]:[Příjmení]],4,0))</f>
        <v/>
      </c>
      <c r="F8935" s="94"/>
      <c r="H8935" s="113"/>
      <c r="I8935" s="113"/>
      <c r="K8935" s="15"/>
      <c r="L8935" s="15"/>
      <c r="M8935" s="15">
        <f t="shared" si="417"/>
        <v>1</v>
      </c>
      <c r="N8935" s="15" t="str">
        <f t="shared" si="418"/>
        <v>-</v>
      </c>
      <c r="O8935" s="150">
        <f t="shared" si="419"/>
        <v>0</v>
      </c>
      <c r="P8935" s="15" t="str">
        <f>IF(COUNTIF('Personálie dobrovolníků '!U:X,N8935)&gt;0,"ANO","")</f>
        <v/>
      </c>
      <c r="Q8935" s="15"/>
    </row>
    <row r="8936" spans="2:17" s="25" customFormat="1" x14ac:dyDescent="0.3">
      <c r="B8936" s="15" t="str">
        <f>IF(A8936="","",VLOOKUP(A8936,Tabulka3[[Číslo smlouvy   u pravidelné činnosti]:[Příjmení]],3,0))</f>
        <v/>
      </c>
      <c r="C8936" s="15" t="str">
        <f>IF(A8936="","",VLOOKUP(A8936,Tabulka3[[Číslo smlouvy   u pravidelné činnosti]:[Příjmení]],4,0))</f>
        <v/>
      </c>
      <c r="F8936" s="94"/>
      <c r="H8936" s="113"/>
      <c r="I8936" s="113"/>
      <c r="K8936" s="15"/>
      <c r="L8936" s="15"/>
      <c r="M8936" s="15">
        <f t="shared" si="417"/>
        <v>1</v>
      </c>
      <c r="N8936" s="15" t="str">
        <f t="shared" si="418"/>
        <v>-</v>
      </c>
      <c r="O8936" s="150">
        <f t="shared" si="419"/>
        <v>0</v>
      </c>
      <c r="P8936" s="15" t="str">
        <f>IF(COUNTIF('Personálie dobrovolníků '!U:X,N8936)&gt;0,"ANO","")</f>
        <v/>
      </c>
      <c r="Q8936" s="15"/>
    </row>
    <row r="8937" spans="2:17" s="25" customFormat="1" x14ac:dyDescent="0.3">
      <c r="B8937" s="15" t="str">
        <f>IF(A8937="","",VLOOKUP(A8937,Tabulka3[[Číslo smlouvy   u pravidelné činnosti]:[Příjmení]],3,0))</f>
        <v/>
      </c>
      <c r="C8937" s="15" t="str">
        <f>IF(A8937="","",VLOOKUP(A8937,Tabulka3[[Číslo smlouvy   u pravidelné činnosti]:[Příjmení]],4,0))</f>
        <v/>
      </c>
      <c r="F8937" s="94"/>
      <c r="H8937" s="113"/>
      <c r="I8937" s="113"/>
      <c r="K8937" s="15"/>
      <c r="L8937" s="15"/>
      <c r="M8937" s="15">
        <f t="shared" si="417"/>
        <v>1</v>
      </c>
      <c r="N8937" s="15" t="str">
        <f t="shared" si="418"/>
        <v>-</v>
      </c>
      <c r="O8937" s="150">
        <f t="shared" si="419"/>
        <v>0</v>
      </c>
      <c r="P8937" s="15" t="str">
        <f>IF(COUNTIF('Personálie dobrovolníků '!U:X,N8937)&gt;0,"ANO","")</f>
        <v/>
      </c>
      <c r="Q8937" s="15"/>
    </row>
    <row r="8938" spans="2:17" s="25" customFormat="1" x14ac:dyDescent="0.3">
      <c r="B8938" s="15" t="str">
        <f>IF(A8938="","",VLOOKUP(A8938,Tabulka3[[Číslo smlouvy   u pravidelné činnosti]:[Příjmení]],3,0))</f>
        <v/>
      </c>
      <c r="C8938" s="15" t="str">
        <f>IF(A8938="","",VLOOKUP(A8938,Tabulka3[[Číslo smlouvy   u pravidelné činnosti]:[Příjmení]],4,0))</f>
        <v/>
      </c>
      <c r="F8938" s="94"/>
      <c r="H8938" s="113"/>
      <c r="I8938" s="113"/>
      <c r="K8938" s="15"/>
      <c r="L8938" s="15"/>
      <c r="M8938" s="15">
        <f t="shared" si="417"/>
        <v>1</v>
      </c>
      <c r="N8938" s="15" t="str">
        <f t="shared" si="418"/>
        <v>-</v>
      </c>
      <c r="O8938" s="150">
        <f t="shared" si="419"/>
        <v>0</v>
      </c>
      <c r="P8938" s="15" t="str">
        <f>IF(COUNTIF('Personálie dobrovolníků '!U:X,N8938)&gt;0,"ANO","")</f>
        <v/>
      </c>
      <c r="Q8938" s="15"/>
    </row>
    <row r="8939" spans="2:17" s="25" customFormat="1" x14ac:dyDescent="0.3">
      <c r="B8939" s="15" t="str">
        <f>IF(A8939="","",VLOOKUP(A8939,Tabulka3[[Číslo smlouvy   u pravidelné činnosti]:[Příjmení]],3,0))</f>
        <v/>
      </c>
      <c r="C8939" s="15" t="str">
        <f>IF(A8939="","",VLOOKUP(A8939,Tabulka3[[Číslo smlouvy   u pravidelné činnosti]:[Příjmení]],4,0))</f>
        <v/>
      </c>
      <c r="F8939" s="94"/>
      <c r="H8939" s="113"/>
      <c r="I8939" s="113"/>
      <c r="K8939" s="15"/>
      <c r="L8939" s="15"/>
      <c r="M8939" s="15">
        <f t="shared" si="417"/>
        <v>1</v>
      </c>
      <c r="N8939" s="15" t="str">
        <f t="shared" si="418"/>
        <v>-</v>
      </c>
      <c r="O8939" s="150">
        <f t="shared" si="419"/>
        <v>0</v>
      </c>
      <c r="P8939" s="15" t="str">
        <f>IF(COUNTIF('Personálie dobrovolníků '!U:X,N8939)&gt;0,"ANO","")</f>
        <v/>
      </c>
      <c r="Q8939" s="15"/>
    </row>
    <row r="8940" spans="2:17" s="25" customFormat="1" x14ac:dyDescent="0.3">
      <c r="B8940" s="15" t="str">
        <f>IF(A8940="","",VLOOKUP(A8940,Tabulka3[[Číslo smlouvy   u pravidelné činnosti]:[Příjmení]],3,0))</f>
        <v/>
      </c>
      <c r="C8940" s="15" t="str">
        <f>IF(A8940="","",VLOOKUP(A8940,Tabulka3[[Číslo smlouvy   u pravidelné činnosti]:[Příjmení]],4,0))</f>
        <v/>
      </c>
      <c r="F8940" s="94"/>
      <c r="H8940" s="113"/>
      <c r="I8940" s="113"/>
      <c r="K8940" s="15"/>
      <c r="L8940" s="15"/>
      <c r="M8940" s="15">
        <f t="shared" si="417"/>
        <v>1</v>
      </c>
      <c r="N8940" s="15" t="str">
        <f t="shared" si="418"/>
        <v>-</v>
      </c>
      <c r="O8940" s="150">
        <f t="shared" si="419"/>
        <v>0</v>
      </c>
      <c r="P8940" s="15" t="str">
        <f>IF(COUNTIF('Personálie dobrovolníků '!U:X,N8940)&gt;0,"ANO","")</f>
        <v/>
      </c>
      <c r="Q8940" s="15"/>
    </row>
    <row r="8941" spans="2:17" s="25" customFormat="1" x14ac:dyDescent="0.3">
      <c r="B8941" s="15" t="str">
        <f>IF(A8941="","",VLOOKUP(A8941,Tabulka3[[Číslo smlouvy   u pravidelné činnosti]:[Příjmení]],3,0))</f>
        <v/>
      </c>
      <c r="C8941" s="15" t="str">
        <f>IF(A8941="","",VLOOKUP(A8941,Tabulka3[[Číslo smlouvy   u pravidelné činnosti]:[Příjmení]],4,0))</f>
        <v/>
      </c>
      <c r="F8941" s="94"/>
      <c r="H8941" s="113"/>
      <c r="I8941" s="113"/>
      <c r="K8941" s="15"/>
      <c r="L8941" s="15"/>
      <c r="M8941" s="15">
        <f t="shared" si="417"/>
        <v>1</v>
      </c>
      <c r="N8941" s="15" t="str">
        <f t="shared" si="418"/>
        <v>-</v>
      </c>
      <c r="O8941" s="150">
        <f t="shared" si="419"/>
        <v>0</v>
      </c>
      <c r="P8941" s="15" t="str">
        <f>IF(COUNTIF('Personálie dobrovolníků '!U:X,N8941)&gt;0,"ANO","")</f>
        <v/>
      </c>
      <c r="Q8941" s="15"/>
    </row>
    <row r="8942" spans="2:17" s="25" customFormat="1" x14ac:dyDescent="0.3">
      <c r="B8942" s="15" t="str">
        <f>IF(A8942="","",VLOOKUP(A8942,Tabulka3[[Číslo smlouvy   u pravidelné činnosti]:[Příjmení]],3,0))</f>
        <v/>
      </c>
      <c r="C8942" s="15" t="str">
        <f>IF(A8942="","",VLOOKUP(A8942,Tabulka3[[Číslo smlouvy   u pravidelné činnosti]:[Příjmení]],4,0))</f>
        <v/>
      </c>
      <c r="F8942" s="94"/>
      <c r="H8942" s="113"/>
      <c r="I8942" s="113"/>
      <c r="K8942" s="15"/>
      <c r="L8942" s="15"/>
      <c r="M8942" s="15">
        <f t="shared" si="417"/>
        <v>1</v>
      </c>
      <c r="N8942" s="15" t="str">
        <f t="shared" si="418"/>
        <v>-</v>
      </c>
      <c r="O8942" s="150">
        <f t="shared" si="419"/>
        <v>0</v>
      </c>
      <c r="P8942" s="15" t="str">
        <f>IF(COUNTIF('Personálie dobrovolníků '!U:X,N8942)&gt;0,"ANO","")</f>
        <v/>
      </c>
      <c r="Q8942" s="15"/>
    </row>
    <row r="8943" spans="2:17" s="25" customFormat="1" x14ac:dyDescent="0.3">
      <c r="B8943" s="15" t="str">
        <f>IF(A8943="","",VLOOKUP(A8943,Tabulka3[[Číslo smlouvy   u pravidelné činnosti]:[Příjmení]],3,0))</f>
        <v/>
      </c>
      <c r="C8943" s="15" t="str">
        <f>IF(A8943="","",VLOOKUP(A8943,Tabulka3[[Číslo smlouvy   u pravidelné činnosti]:[Příjmení]],4,0))</f>
        <v/>
      </c>
      <c r="F8943" s="94"/>
      <c r="H8943" s="113"/>
      <c r="I8943" s="113"/>
      <c r="K8943" s="15"/>
      <c r="L8943" s="15"/>
      <c r="M8943" s="15">
        <f t="shared" si="417"/>
        <v>1</v>
      </c>
      <c r="N8943" s="15" t="str">
        <f t="shared" si="418"/>
        <v>-</v>
      </c>
      <c r="O8943" s="150">
        <f t="shared" si="419"/>
        <v>0</v>
      </c>
      <c r="P8943" s="15" t="str">
        <f>IF(COUNTIF('Personálie dobrovolníků '!U:X,N8943)&gt;0,"ANO","")</f>
        <v/>
      </c>
      <c r="Q8943" s="15"/>
    </row>
    <row r="8944" spans="2:17" s="25" customFormat="1" x14ac:dyDescent="0.3">
      <c r="B8944" s="15" t="str">
        <f>IF(A8944="","",VLOOKUP(A8944,Tabulka3[[Číslo smlouvy   u pravidelné činnosti]:[Příjmení]],3,0))</f>
        <v/>
      </c>
      <c r="C8944" s="15" t="str">
        <f>IF(A8944="","",VLOOKUP(A8944,Tabulka3[[Číslo smlouvy   u pravidelné činnosti]:[Příjmení]],4,0))</f>
        <v/>
      </c>
      <c r="F8944" s="94"/>
      <c r="H8944" s="113"/>
      <c r="I8944" s="113"/>
      <c r="K8944" s="15"/>
      <c r="L8944" s="15"/>
      <c r="M8944" s="15">
        <f t="shared" si="417"/>
        <v>1</v>
      </c>
      <c r="N8944" s="15" t="str">
        <f t="shared" si="418"/>
        <v>-</v>
      </c>
      <c r="O8944" s="150">
        <f t="shared" si="419"/>
        <v>0</v>
      </c>
      <c r="P8944" s="15" t="str">
        <f>IF(COUNTIF('Personálie dobrovolníků '!U:X,N8944)&gt;0,"ANO","")</f>
        <v/>
      </c>
      <c r="Q8944" s="15"/>
    </row>
    <row r="8945" spans="2:17" s="25" customFormat="1" x14ac:dyDescent="0.3">
      <c r="B8945" s="15" t="str">
        <f>IF(A8945="","",VLOOKUP(A8945,Tabulka3[[Číslo smlouvy   u pravidelné činnosti]:[Příjmení]],3,0))</f>
        <v/>
      </c>
      <c r="C8945" s="15" t="str">
        <f>IF(A8945="","",VLOOKUP(A8945,Tabulka3[[Číslo smlouvy   u pravidelné činnosti]:[Příjmení]],4,0))</f>
        <v/>
      </c>
      <c r="F8945" s="94"/>
      <c r="H8945" s="113"/>
      <c r="I8945" s="113"/>
      <c r="K8945" s="15"/>
      <c r="L8945" s="15"/>
      <c r="M8945" s="15">
        <f t="shared" si="417"/>
        <v>1</v>
      </c>
      <c r="N8945" s="15" t="str">
        <f t="shared" si="418"/>
        <v>-</v>
      </c>
      <c r="O8945" s="150">
        <f t="shared" si="419"/>
        <v>0</v>
      </c>
      <c r="P8945" s="15" t="str">
        <f>IF(COUNTIF('Personálie dobrovolníků '!U:X,N8945)&gt;0,"ANO","")</f>
        <v/>
      </c>
      <c r="Q8945" s="15"/>
    </row>
    <row r="8946" spans="2:17" s="25" customFormat="1" x14ac:dyDescent="0.3">
      <c r="B8946" s="15" t="str">
        <f>IF(A8946="","",VLOOKUP(A8946,Tabulka3[[Číslo smlouvy   u pravidelné činnosti]:[Příjmení]],3,0))</f>
        <v/>
      </c>
      <c r="C8946" s="15" t="str">
        <f>IF(A8946="","",VLOOKUP(A8946,Tabulka3[[Číslo smlouvy   u pravidelné činnosti]:[Příjmení]],4,0))</f>
        <v/>
      </c>
      <c r="F8946" s="94"/>
      <c r="H8946" s="113"/>
      <c r="I8946" s="113"/>
      <c r="K8946" s="15"/>
      <c r="L8946" s="15"/>
      <c r="M8946" s="15">
        <f t="shared" si="417"/>
        <v>1</v>
      </c>
      <c r="N8946" s="15" t="str">
        <f t="shared" si="418"/>
        <v>-</v>
      </c>
      <c r="O8946" s="150">
        <f t="shared" si="419"/>
        <v>0</v>
      </c>
      <c r="P8946" s="15" t="str">
        <f>IF(COUNTIF('Personálie dobrovolníků '!U:X,N8946)&gt;0,"ANO","")</f>
        <v/>
      </c>
      <c r="Q8946" s="15"/>
    </row>
    <row r="8947" spans="2:17" s="25" customFormat="1" x14ac:dyDescent="0.3">
      <c r="B8947" s="15" t="str">
        <f>IF(A8947="","",VLOOKUP(A8947,Tabulka3[[Číslo smlouvy   u pravidelné činnosti]:[Příjmení]],3,0))</f>
        <v/>
      </c>
      <c r="C8947" s="15" t="str">
        <f>IF(A8947="","",VLOOKUP(A8947,Tabulka3[[Číslo smlouvy   u pravidelné činnosti]:[Příjmení]],4,0))</f>
        <v/>
      </c>
      <c r="F8947" s="94"/>
      <c r="H8947" s="113"/>
      <c r="I8947" s="113"/>
      <c r="K8947" s="15"/>
      <c r="L8947" s="15"/>
      <c r="M8947" s="15">
        <f t="shared" si="417"/>
        <v>1</v>
      </c>
      <c r="N8947" s="15" t="str">
        <f t="shared" si="418"/>
        <v>-</v>
      </c>
      <c r="O8947" s="150">
        <f t="shared" si="419"/>
        <v>0</v>
      </c>
      <c r="P8947" s="15" t="str">
        <f>IF(COUNTIF('Personálie dobrovolníků '!U:X,N8947)&gt;0,"ANO","")</f>
        <v/>
      </c>
      <c r="Q8947" s="15"/>
    </row>
    <row r="8948" spans="2:17" s="25" customFormat="1" x14ac:dyDescent="0.3">
      <c r="B8948" s="15" t="str">
        <f>IF(A8948="","",VLOOKUP(A8948,Tabulka3[[Číslo smlouvy   u pravidelné činnosti]:[Příjmení]],3,0))</f>
        <v/>
      </c>
      <c r="C8948" s="15" t="str">
        <f>IF(A8948="","",VLOOKUP(A8948,Tabulka3[[Číslo smlouvy   u pravidelné činnosti]:[Příjmení]],4,0))</f>
        <v/>
      </c>
      <c r="F8948" s="94"/>
      <c r="H8948" s="113"/>
      <c r="I8948" s="113"/>
      <c r="K8948" s="15"/>
      <c r="L8948" s="15"/>
      <c r="M8948" s="15">
        <f t="shared" si="417"/>
        <v>1</v>
      </c>
      <c r="N8948" s="15" t="str">
        <f t="shared" si="418"/>
        <v>-</v>
      </c>
      <c r="O8948" s="150">
        <f t="shared" si="419"/>
        <v>0</v>
      </c>
      <c r="P8948" s="15" t="str">
        <f>IF(COUNTIF('Personálie dobrovolníků '!U:X,N8948)&gt;0,"ANO","")</f>
        <v/>
      </c>
      <c r="Q8948" s="15"/>
    </row>
    <row r="8949" spans="2:17" s="25" customFormat="1" x14ac:dyDescent="0.3">
      <c r="B8949" s="15" t="str">
        <f>IF(A8949="","",VLOOKUP(A8949,Tabulka3[[Číslo smlouvy   u pravidelné činnosti]:[Příjmení]],3,0))</f>
        <v/>
      </c>
      <c r="C8949" s="15" t="str">
        <f>IF(A8949="","",VLOOKUP(A8949,Tabulka3[[Číslo smlouvy   u pravidelné činnosti]:[Příjmení]],4,0))</f>
        <v/>
      </c>
      <c r="F8949" s="94"/>
      <c r="H8949" s="113"/>
      <c r="I8949" s="113"/>
      <c r="K8949" s="15"/>
      <c r="L8949" s="15"/>
      <c r="M8949" s="15">
        <f t="shared" si="417"/>
        <v>1</v>
      </c>
      <c r="N8949" s="15" t="str">
        <f t="shared" si="418"/>
        <v>-</v>
      </c>
      <c r="O8949" s="150">
        <f t="shared" si="419"/>
        <v>0</v>
      </c>
      <c r="P8949" s="15" t="str">
        <f>IF(COUNTIF('Personálie dobrovolníků '!U:X,N8949)&gt;0,"ANO","")</f>
        <v/>
      </c>
      <c r="Q8949" s="15"/>
    </row>
    <row r="8950" spans="2:17" s="25" customFormat="1" x14ac:dyDescent="0.3">
      <c r="B8950" s="15" t="str">
        <f>IF(A8950="","",VLOOKUP(A8950,Tabulka3[[Číslo smlouvy   u pravidelné činnosti]:[Příjmení]],3,0))</f>
        <v/>
      </c>
      <c r="C8950" s="15" t="str">
        <f>IF(A8950="","",VLOOKUP(A8950,Tabulka3[[Číslo smlouvy   u pravidelné činnosti]:[Příjmení]],4,0))</f>
        <v/>
      </c>
      <c r="F8950" s="94"/>
      <c r="H8950" s="113"/>
      <c r="I8950" s="113"/>
      <c r="K8950" s="15"/>
      <c r="L8950" s="15"/>
      <c r="M8950" s="15">
        <f t="shared" si="417"/>
        <v>1</v>
      </c>
      <c r="N8950" s="15" t="str">
        <f t="shared" si="418"/>
        <v>-</v>
      </c>
      <c r="O8950" s="150">
        <f t="shared" si="419"/>
        <v>0</v>
      </c>
      <c r="P8950" s="15" t="str">
        <f>IF(COUNTIF('Personálie dobrovolníků '!U:X,N8950)&gt;0,"ANO","")</f>
        <v/>
      </c>
      <c r="Q8950" s="15"/>
    </row>
    <row r="8951" spans="2:17" s="25" customFormat="1" x14ac:dyDescent="0.3">
      <c r="B8951" s="15" t="str">
        <f>IF(A8951="","",VLOOKUP(A8951,Tabulka3[[Číslo smlouvy   u pravidelné činnosti]:[Příjmení]],3,0))</f>
        <v/>
      </c>
      <c r="C8951" s="15" t="str">
        <f>IF(A8951="","",VLOOKUP(A8951,Tabulka3[[Číslo smlouvy   u pravidelné činnosti]:[Příjmení]],4,0))</f>
        <v/>
      </c>
      <c r="F8951" s="94"/>
      <c r="H8951" s="113"/>
      <c r="I8951" s="113"/>
      <c r="K8951" s="15"/>
      <c r="L8951" s="15"/>
      <c r="M8951" s="15">
        <f t="shared" si="417"/>
        <v>1</v>
      </c>
      <c r="N8951" s="15" t="str">
        <f t="shared" si="418"/>
        <v>-</v>
      </c>
      <c r="O8951" s="150">
        <f t="shared" si="419"/>
        <v>0</v>
      </c>
      <c r="P8951" s="15" t="str">
        <f>IF(COUNTIF('Personálie dobrovolníků '!U:X,N8951)&gt;0,"ANO","")</f>
        <v/>
      </c>
      <c r="Q8951" s="15"/>
    </row>
    <row r="8952" spans="2:17" s="25" customFormat="1" x14ac:dyDescent="0.3">
      <c r="B8952" s="15" t="str">
        <f>IF(A8952="","",VLOOKUP(A8952,Tabulka3[[Číslo smlouvy   u pravidelné činnosti]:[Příjmení]],3,0))</f>
        <v/>
      </c>
      <c r="C8952" s="15" t="str">
        <f>IF(A8952="","",VLOOKUP(A8952,Tabulka3[[Číslo smlouvy   u pravidelné činnosti]:[Příjmení]],4,0))</f>
        <v/>
      </c>
      <c r="F8952" s="94"/>
      <c r="H8952" s="113"/>
      <c r="I8952" s="113"/>
      <c r="K8952" s="15"/>
      <c r="L8952" s="15"/>
      <c r="M8952" s="15">
        <f t="shared" si="417"/>
        <v>1</v>
      </c>
      <c r="N8952" s="15" t="str">
        <f t="shared" si="418"/>
        <v>-</v>
      </c>
      <c r="O8952" s="150">
        <f t="shared" si="419"/>
        <v>0</v>
      </c>
      <c r="P8952" s="15" t="str">
        <f>IF(COUNTIF('Personálie dobrovolníků '!U:X,N8952)&gt;0,"ANO","")</f>
        <v/>
      </c>
      <c r="Q8952" s="15"/>
    </row>
    <row r="8953" spans="2:17" s="25" customFormat="1" x14ac:dyDescent="0.3">
      <c r="B8953" s="15" t="str">
        <f>IF(A8953="","",VLOOKUP(A8953,Tabulka3[[Číslo smlouvy   u pravidelné činnosti]:[Příjmení]],3,0))</f>
        <v/>
      </c>
      <c r="C8953" s="15" t="str">
        <f>IF(A8953="","",VLOOKUP(A8953,Tabulka3[[Číslo smlouvy   u pravidelné činnosti]:[Příjmení]],4,0))</f>
        <v/>
      </c>
      <c r="F8953" s="94"/>
      <c r="H8953" s="113"/>
      <c r="I8953" s="113"/>
      <c r="K8953" s="15"/>
      <c r="L8953" s="15"/>
      <c r="M8953" s="15">
        <f t="shared" si="417"/>
        <v>1</v>
      </c>
      <c r="N8953" s="15" t="str">
        <f t="shared" si="418"/>
        <v>-</v>
      </c>
      <c r="O8953" s="150">
        <f t="shared" si="419"/>
        <v>0</v>
      </c>
      <c r="P8953" s="15" t="str">
        <f>IF(COUNTIF('Personálie dobrovolníků '!U:X,N8953)&gt;0,"ANO","")</f>
        <v/>
      </c>
      <c r="Q8953" s="15"/>
    </row>
    <row r="8954" spans="2:17" s="25" customFormat="1" x14ac:dyDescent="0.3">
      <c r="B8954" s="15" t="str">
        <f>IF(A8954="","",VLOOKUP(A8954,Tabulka3[[Číslo smlouvy   u pravidelné činnosti]:[Příjmení]],3,0))</f>
        <v/>
      </c>
      <c r="C8954" s="15" t="str">
        <f>IF(A8954="","",VLOOKUP(A8954,Tabulka3[[Číslo smlouvy   u pravidelné činnosti]:[Příjmení]],4,0))</f>
        <v/>
      </c>
      <c r="F8954" s="94"/>
      <c r="H8954" s="113"/>
      <c r="I8954" s="113"/>
      <c r="K8954" s="15"/>
      <c r="L8954" s="15"/>
      <c r="M8954" s="15">
        <f t="shared" si="417"/>
        <v>1</v>
      </c>
      <c r="N8954" s="15" t="str">
        <f t="shared" si="418"/>
        <v>-</v>
      </c>
      <c r="O8954" s="150">
        <f t="shared" si="419"/>
        <v>0</v>
      </c>
      <c r="P8954" s="15" t="str">
        <f>IF(COUNTIF('Personálie dobrovolníků '!U:X,N8954)&gt;0,"ANO","")</f>
        <v/>
      </c>
      <c r="Q8954" s="15"/>
    </row>
    <row r="8955" spans="2:17" s="25" customFormat="1" x14ac:dyDescent="0.3">
      <c r="B8955" s="15" t="str">
        <f>IF(A8955="","",VLOOKUP(A8955,Tabulka3[[Číslo smlouvy   u pravidelné činnosti]:[Příjmení]],3,0))</f>
        <v/>
      </c>
      <c r="C8955" s="15" t="str">
        <f>IF(A8955="","",VLOOKUP(A8955,Tabulka3[[Číslo smlouvy   u pravidelné činnosti]:[Příjmení]],4,0))</f>
        <v/>
      </c>
      <c r="F8955" s="94"/>
      <c r="H8955" s="113"/>
      <c r="I8955" s="113"/>
      <c r="K8955" s="15"/>
      <c r="L8955" s="15"/>
      <c r="M8955" s="15">
        <f t="shared" si="417"/>
        <v>1</v>
      </c>
      <c r="N8955" s="15" t="str">
        <f t="shared" si="418"/>
        <v>-</v>
      </c>
      <c r="O8955" s="150">
        <f t="shared" si="419"/>
        <v>0</v>
      </c>
      <c r="P8955" s="15" t="str">
        <f>IF(COUNTIF('Personálie dobrovolníků '!U:X,N8955)&gt;0,"ANO","")</f>
        <v/>
      </c>
      <c r="Q8955" s="15"/>
    </row>
    <row r="8956" spans="2:17" s="25" customFormat="1" x14ac:dyDescent="0.3">
      <c r="B8956" s="15" t="str">
        <f>IF(A8956="","",VLOOKUP(A8956,Tabulka3[[Číslo smlouvy   u pravidelné činnosti]:[Příjmení]],3,0))</f>
        <v/>
      </c>
      <c r="C8956" s="15" t="str">
        <f>IF(A8956="","",VLOOKUP(A8956,Tabulka3[[Číslo smlouvy   u pravidelné činnosti]:[Příjmení]],4,0))</f>
        <v/>
      </c>
      <c r="F8956" s="94"/>
      <c r="H8956" s="113"/>
      <c r="I8956" s="113"/>
      <c r="K8956" s="15"/>
      <c r="L8956" s="15"/>
      <c r="M8956" s="15">
        <f t="shared" si="417"/>
        <v>1</v>
      </c>
      <c r="N8956" s="15" t="str">
        <f t="shared" si="418"/>
        <v>-</v>
      </c>
      <c r="O8956" s="150">
        <f t="shared" si="419"/>
        <v>0</v>
      </c>
      <c r="P8956" s="15" t="str">
        <f>IF(COUNTIF('Personálie dobrovolníků '!U:X,N8956)&gt;0,"ANO","")</f>
        <v/>
      </c>
      <c r="Q8956" s="15"/>
    </row>
    <row r="8957" spans="2:17" s="25" customFormat="1" x14ac:dyDescent="0.3">
      <c r="B8957" s="15" t="str">
        <f>IF(A8957="","",VLOOKUP(A8957,Tabulka3[[Číslo smlouvy   u pravidelné činnosti]:[Příjmení]],3,0))</f>
        <v/>
      </c>
      <c r="C8957" s="15" t="str">
        <f>IF(A8957="","",VLOOKUP(A8957,Tabulka3[[Číslo smlouvy   u pravidelné činnosti]:[Příjmení]],4,0))</f>
        <v/>
      </c>
      <c r="F8957" s="94"/>
      <c r="H8957" s="113"/>
      <c r="I8957" s="113"/>
      <c r="K8957" s="15"/>
      <c r="L8957" s="15"/>
      <c r="M8957" s="15">
        <f t="shared" si="417"/>
        <v>1</v>
      </c>
      <c r="N8957" s="15" t="str">
        <f t="shared" si="418"/>
        <v>-</v>
      </c>
      <c r="O8957" s="150">
        <f t="shared" si="419"/>
        <v>0</v>
      </c>
      <c r="P8957" s="15" t="str">
        <f>IF(COUNTIF('Personálie dobrovolníků '!U:X,N8957)&gt;0,"ANO","")</f>
        <v/>
      </c>
      <c r="Q8957" s="15"/>
    </row>
    <row r="8958" spans="2:17" s="25" customFormat="1" x14ac:dyDescent="0.3">
      <c r="B8958" s="15" t="str">
        <f>IF(A8958="","",VLOOKUP(A8958,Tabulka3[[Číslo smlouvy   u pravidelné činnosti]:[Příjmení]],3,0))</f>
        <v/>
      </c>
      <c r="C8958" s="15" t="str">
        <f>IF(A8958="","",VLOOKUP(A8958,Tabulka3[[Číslo smlouvy   u pravidelné činnosti]:[Příjmení]],4,0))</f>
        <v/>
      </c>
      <c r="F8958" s="94"/>
      <c r="H8958" s="113"/>
      <c r="I8958" s="113"/>
      <c r="K8958" s="15"/>
      <c r="L8958" s="15"/>
      <c r="M8958" s="15">
        <f t="shared" si="417"/>
        <v>1</v>
      </c>
      <c r="N8958" s="15" t="str">
        <f t="shared" si="418"/>
        <v>-</v>
      </c>
      <c r="O8958" s="150">
        <f t="shared" si="419"/>
        <v>0</v>
      </c>
      <c r="P8958" s="15" t="str">
        <f>IF(COUNTIF('Personálie dobrovolníků '!U:X,N8958)&gt;0,"ANO","")</f>
        <v/>
      </c>
      <c r="Q8958" s="15"/>
    </row>
    <row r="8959" spans="2:17" s="25" customFormat="1" x14ac:dyDescent="0.3">
      <c r="B8959" s="15" t="str">
        <f>IF(A8959="","",VLOOKUP(A8959,Tabulka3[[Číslo smlouvy   u pravidelné činnosti]:[Příjmení]],3,0))</f>
        <v/>
      </c>
      <c r="C8959" s="15" t="str">
        <f>IF(A8959="","",VLOOKUP(A8959,Tabulka3[[Číslo smlouvy   u pravidelné činnosti]:[Příjmení]],4,0))</f>
        <v/>
      </c>
      <c r="F8959" s="94"/>
      <c r="H8959" s="113"/>
      <c r="I8959" s="113"/>
      <c r="K8959" s="15"/>
      <c r="L8959" s="15"/>
      <c r="M8959" s="15">
        <f t="shared" si="417"/>
        <v>1</v>
      </c>
      <c r="N8959" s="15" t="str">
        <f t="shared" si="418"/>
        <v>-</v>
      </c>
      <c r="O8959" s="150">
        <f t="shared" si="419"/>
        <v>0</v>
      </c>
      <c r="P8959" s="15" t="str">
        <f>IF(COUNTIF('Personálie dobrovolníků '!U:X,N8959)&gt;0,"ANO","")</f>
        <v/>
      </c>
      <c r="Q8959" s="15"/>
    </row>
    <row r="8960" spans="2:17" s="25" customFormat="1" x14ac:dyDescent="0.3">
      <c r="B8960" s="15" t="str">
        <f>IF(A8960="","",VLOOKUP(A8960,Tabulka3[[Číslo smlouvy   u pravidelné činnosti]:[Příjmení]],3,0))</f>
        <v/>
      </c>
      <c r="C8960" s="15" t="str">
        <f>IF(A8960="","",VLOOKUP(A8960,Tabulka3[[Číslo smlouvy   u pravidelné činnosti]:[Příjmení]],4,0))</f>
        <v/>
      </c>
      <c r="F8960" s="94"/>
      <c r="H8960" s="113"/>
      <c r="I8960" s="113"/>
      <c r="K8960" s="15"/>
      <c r="L8960" s="15"/>
      <c r="M8960" s="15">
        <f t="shared" si="417"/>
        <v>1</v>
      </c>
      <c r="N8960" s="15" t="str">
        <f t="shared" si="418"/>
        <v>-</v>
      </c>
      <c r="O8960" s="150">
        <f t="shared" si="419"/>
        <v>0</v>
      </c>
      <c r="P8960" s="15" t="str">
        <f>IF(COUNTIF('Personálie dobrovolníků '!U:X,N8960)&gt;0,"ANO","")</f>
        <v/>
      </c>
      <c r="Q8960" s="15"/>
    </row>
    <row r="8961" spans="2:17" s="25" customFormat="1" x14ac:dyDescent="0.3">
      <c r="B8961" s="15" t="str">
        <f>IF(A8961="","",VLOOKUP(A8961,Tabulka3[[Číslo smlouvy   u pravidelné činnosti]:[Příjmení]],3,0))</f>
        <v/>
      </c>
      <c r="C8961" s="15" t="str">
        <f>IF(A8961="","",VLOOKUP(A8961,Tabulka3[[Číslo smlouvy   u pravidelné činnosti]:[Příjmení]],4,0))</f>
        <v/>
      </c>
      <c r="F8961" s="94"/>
      <c r="H8961" s="113"/>
      <c r="I8961" s="113"/>
      <c r="K8961" s="15"/>
      <c r="L8961" s="15"/>
      <c r="M8961" s="15">
        <f t="shared" si="417"/>
        <v>1</v>
      </c>
      <c r="N8961" s="15" t="str">
        <f t="shared" si="418"/>
        <v>-</v>
      </c>
      <c r="O8961" s="150">
        <f t="shared" si="419"/>
        <v>0</v>
      </c>
      <c r="P8961" s="15" t="str">
        <f>IF(COUNTIF('Personálie dobrovolníků '!U:X,N8961)&gt;0,"ANO","")</f>
        <v/>
      </c>
      <c r="Q8961" s="15"/>
    </row>
    <row r="8962" spans="2:17" s="25" customFormat="1" x14ac:dyDescent="0.3">
      <c r="B8962" s="15" t="str">
        <f>IF(A8962="","",VLOOKUP(A8962,Tabulka3[[Číslo smlouvy   u pravidelné činnosti]:[Příjmení]],3,0))</f>
        <v/>
      </c>
      <c r="C8962" s="15" t="str">
        <f>IF(A8962="","",VLOOKUP(A8962,Tabulka3[[Číslo smlouvy   u pravidelné činnosti]:[Příjmení]],4,0))</f>
        <v/>
      </c>
      <c r="F8962" s="94"/>
      <c r="H8962" s="113"/>
      <c r="I8962" s="113"/>
      <c r="K8962" s="15"/>
      <c r="L8962" s="15"/>
      <c r="M8962" s="15">
        <f t="shared" si="417"/>
        <v>1</v>
      </c>
      <c r="N8962" s="15" t="str">
        <f t="shared" si="418"/>
        <v>-</v>
      </c>
      <c r="O8962" s="150">
        <f t="shared" si="419"/>
        <v>0</v>
      </c>
      <c r="P8962" s="15" t="str">
        <f>IF(COUNTIF('Personálie dobrovolníků '!U:X,N8962)&gt;0,"ANO","")</f>
        <v/>
      </c>
      <c r="Q8962" s="15"/>
    </row>
    <row r="8963" spans="2:17" s="25" customFormat="1" x14ac:dyDescent="0.3">
      <c r="B8963" s="15" t="str">
        <f>IF(A8963="","",VLOOKUP(A8963,Tabulka3[[Číslo smlouvy   u pravidelné činnosti]:[Příjmení]],3,0))</f>
        <v/>
      </c>
      <c r="C8963" s="15" t="str">
        <f>IF(A8963="","",VLOOKUP(A8963,Tabulka3[[Číslo smlouvy   u pravidelné činnosti]:[Příjmení]],4,0))</f>
        <v/>
      </c>
      <c r="F8963" s="94"/>
      <c r="H8963" s="113"/>
      <c r="I8963" s="113"/>
      <c r="K8963" s="15"/>
      <c r="L8963" s="15"/>
      <c r="M8963" s="15">
        <f t="shared" si="417"/>
        <v>1</v>
      </c>
      <c r="N8963" s="15" t="str">
        <f t="shared" si="418"/>
        <v>-</v>
      </c>
      <c r="O8963" s="150">
        <f t="shared" si="419"/>
        <v>0</v>
      </c>
      <c r="P8963" s="15" t="str">
        <f>IF(COUNTIF('Personálie dobrovolníků '!U:X,N8963)&gt;0,"ANO","")</f>
        <v/>
      </c>
      <c r="Q8963" s="15"/>
    </row>
    <row r="8964" spans="2:17" s="25" customFormat="1" x14ac:dyDescent="0.3">
      <c r="B8964" s="15" t="str">
        <f>IF(A8964="","",VLOOKUP(A8964,Tabulka3[[Číslo smlouvy   u pravidelné činnosti]:[Příjmení]],3,0))</f>
        <v/>
      </c>
      <c r="C8964" s="15" t="str">
        <f>IF(A8964="","",VLOOKUP(A8964,Tabulka3[[Číslo smlouvy   u pravidelné činnosti]:[Příjmení]],4,0))</f>
        <v/>
      </c>
      <c r="F8964" s="94"/>
      <c r="H8964" s="113"/>
      <c r="I8964" s="113"/>
      <c r="K8964" s="15"/>
      <c r="L8964" s="15"/>
      <c r="M8964" s="15">
        <f t="shared" ref="M8964:M9001" si="420">IF(OR(
   AND($H8964=$K$12, $I8964=$L$4),
   AND($H8964=$K$12, $I8964=$L$5),
   AND($H8964=$K$12, $I8964=$L$6),
   AND($H8964=$K$12, $I8964=$L$7),
   AND($H8964=$K$11, $I8964=$L$4),
   AND($H8964=$K$11, $I8964=$L$5),
   AND($H8964=$K$11, $I8964=$L$6),
   AND($H8964=$K$11, $I8964=$L$7),
   AND($H8964=$K$5, $I8964=$L$5),
   AND($H8964=$K$6, $I8964=$L$4),
   AND($H8964=$K$6, $I8964=$L$5),
   AND($H8964=$K$6, $I8964=$L$7),
   AND($H8964=$K$4, $I8964=$L$6),
), 0, 1)</f>
        <v>1</v>
      </c>
      <c r="N8964" s="15" t="str">
        <f t="shared" ref="N8964:N9001" si="421">A8964 &amp; "-" &amp; J8964</f>
        <v>-</v>
      </c>
      <c r="O8964" s="150">
        <f t="shared" ref="O8964:O9027" si="422">IF(AND(M8964&lt;&gt;0, P8964="ANO"), 1, 0)</f>
        <v>0</v>
      </c>
      <c r="P8964" s="15" t="str">
        <f>IF(COUNTIF('Personálie dobrovolníků '!U:X,N8964)&gt;0,"ANO","")</f>
        <v/>
      </c>
      <c r="Q8964" s="15"/>
    </row>
    <row r="8965" spans="2:17" s="25" customFormat="1" x14ac:dyDescent="0.3">
      <c r="B8965" s="15" t="str">
        <f>IF(A8965="","",VLOOKUP(A8965,Tabulka3[[Číslo smlouvy   u pravidelné činnosti]:[Příjmení]],3,0))</f>
        <v/>
      </c>
      <c r="C8965" s="15" t="str">
        <f>IF(A8965="","",VLOOKUP(A8965,Tabulka3[[Číslo smlouvy   u pravidelné činnosti]:[Příjmení]],4,0))</f>
        <v/>
      </c>
      <c r="F8965" s="94"/>
      <c r="H8965" s="113"/>
      <c r="I8965" s="113"/>
      <c r="K8965" s="15"/>
      <c r="L8965" s="15"/>
      <c r="M8965" s="15">
        <f t="shared" si="420"/>
        <v>1</v>
      </c>
      <c r="N8965" s="15" t="str">
        <f t="shared" si="421"/>
        <v>-</v>
      </c>
      <c r="O8965" s="150">
        <f t="shared" si="422"/>
        <v>0</v>
      </c>
      <c r="P8965" s="15" t="str">
        <f>IF(COUNTIF('Personálie dobrovolníků '!U:X,N8965)&gt;0,"ANO","")</f>
        <v/>
      </c>
      <c r="Q8965" s="15"/>
    </row>
    <row r="8966" spans="2:17" s="25" customFormat="1" x14ac:dyDescent="0.3">
      <c r="B8966" s="15" t="str">
        <f>IF(A8966="","",VLOOKUP(A8966,Tabulka3[[Číslo smlouvy   u pravidelné činnosti]:[Příjmení]],3,0))</f>
        <v/>
      </c>
      <c r="C8966" s="15" t="str">
        <f>IF(A8966="","",VLOOKUP(A8966,Tabulka3[[Číslo smlouvy   u pravidelné činnosti]:[Příjmení]],4,0))</f>
        <v/>
      </c>
      <c r="F8966" s="94"/>
      <c r="H8966" s="113"/>
      <c r="I8966" s="113"/>
      <c r="K8966" s="15"/>
      <c r="L8966" s="15"/>
      <c r="M8966" s="15">
        <f t="shared" si="420"/>
        <v>1</v>
      </c>
      <c r="N8966" s="15" t="str">
        <f t="shared" si="421"/>
        <v>-</v>
      </c>
      <c r="O8966" s="150">
        <f t="shared" si="422"/>
        <v>0</v>
      </c>
      <c r="P8966" s="15" t="str">
        <f>IF(COUNTIF('Personálie dobrovolníků '!U:X,N8966)&gt;0,"ANO","")</f>
        <v/>
      </c>
      <c r="Q8966" s="15"/>
    </row>
    <row r="8967" spans="2:17" s="25" customFormat="1" x14ac:dyDescent="0.3">
      <c r="B8967" s="15" t="str">
        <f>IF(A8967="","",VLOOKUP(A8967,Tabulka3[[Číslo smlouvy   u pravidelné činnosti]:[Příjmení]],3,0))</f>
        <v/>
      </c>
      <c r="C8967" s="15" t="str">
        <f>IF(A8967="","",VLOOKUP(A8967,Tabulka3[[Číslo smlouvy   u pravidelné činnosti]:[Příjmení]],4,0))</f>
        <v/>
      </c>
      <c r="F8967" s="94"/>
      <c r="H8967" s="113"/>
      <c r="I8967" s="113"/>
      <c r="K8967" s="15"/>
      <c r="L8967" s="15"/>
      <c r="M8967" s="15">
        <f t="shared" si="420"/>
        <v>1</v>
      </c>
      <c r="N8967" s="15" t="str">
        <f t="shared" si="421"/>
        <v>-</v>
      </c>
      <c r="O8967" s="150">
        <f t="shared" si="422"/>
        <v>0</v>
      </c>
      <c r="P8967" s="15" t="str">
        <f>IF(COUNTIF('Personálie dobrovolníků '!U:X,N8967)&gt;0,"ANO","")</f>
        <v/>
      </c>
      <c r="Q8967" s="15"/>
    </row>
    <row r="8968" spans="2:17" s="25" customFormat="1" x14ac:dyDescent="0.3">
      <c r="B8968" s="15" t="str">
        <f>IF(A8968="","",VLOOKUP(A8968,Tabulka3[[Číslo smlouvy   u pravidelné činnosti]:[Příjmení]],3,0))</f>
        <v/>
      </c>
      <c r="C8968" s="15" t="str">
        <f>IF(A8968="","",VLOOKUP(A8968,Tabulka3[[Číslo smlouvy   u pravidelné činnosti]:[Příjmení]],4,0))</f>
        <v/>
      </c>
      <c r="F8968" s="94"/>
      <c r="H8968" s="113"/>
      <c r="I8968" s="113"/>
      <c r="K8968" s="15"/>
      <c r="L8968" s="15"/>
      <c r="M8968" s="15">
        <f t="shared" si="420"/>
        <v>1</v>
      </c>
      <c r="N8968" s="15" t="str">
        <f t="shared" si="421"/>
        <v>-</v>
      </c>
      <c r="O8968" s="150">
        <f t="shared" si="422"/>
        <v>0</v>
      </c>
      <c r="P8968" s="15" t="str">
        <f>IF(COUNTIF('Personálie dobrovolníků '!U:X,N8968)&gt;0,"ANO","")</f>
        <v/>
      </c>
      <c r="Q8968" s="15"/>
    </row>
    <row r="8969" spans="2:17" s="25" customFormat="1" x14ac:dyDescent="0.3">
      <c r="B8969" s="15" t="str">
        <f>IF(A8969="","",VLOOKUP(A8969,Tabulka3[[Číslo smlouvy   u pravidelné činnosti]:[Příjmení]],3,0))</f>
        <v/>
      </c>
      <c r="C8969" s="15" t="str">
        <f>IF(A8969="","",VLOOKUP(A8969,Tabulka3[[Číslo smlouvy   u pravidelné činnosti]:[Příjmení]],4,0))</f>
        <v/>
      </c>
      <c r="F8969" s="94"/>
      <c r="H8969" s="113"/>
      <c r="I8969" s="113"/>
      <c r="K8969" s="15"/>
      <c r="L8969" s="15"/>
      <c r="M8969" s="15">
        <f t="shared" si="420"/>
        <v>1</v>
      </c>
      <c r="N8969" s="15" t="str">
        <f t="shared" si="421"/>
        <v>-</v>
      </c>
      <c r="O8969" s="150">
        <f t="shared" si="422"/>
        <v>0</v>
      </c>
      <c r="P8969" s="15" t="str">
        <f>IF(COUNTIF('Personálie dobrovolníků '!U:X,N8969)&gt;0,"ANO","")</f>
        <v/>
      </c>
      <c r="Q8969" s="15"/>
    </row>
    <row r="8970" spans="2:17" s="25" customFormat="1" x14ac:dyDescent="0.3">
      <c r="B8970" s="15" t="str">
        <f>IF(A8970="","",VLOOKUP(A8970,Tabulka3[[Číslo smlouvy   u pravidelné činnosti]:[Příjmení]],3,0))</f>
        <v/>
      </c>
      <c r="C8970" s="15" t="str">
        <f>IF(A8970="","",VLOOKUP(A8970,Tabulka3[[Číslo smlouvy   u pravidelné činnosti]:[Příjmení]],4,0))</f>
        <v/>
      </c>
      <c r="F8970" s="94"/>
      <c r="H8970" s="113"/>
      <c r="I8970" s="113"/>
      <c r="K8970" s="15"/>
      <c r="L8970" s="15"/>
      <c r="M8970" s="15">
        <f t="shared" si="420"/>
        <v>1</v>
      </c>
      <c r="N8970" s="15" t="str">
        <f t="shared" si="421"/>
        <v>-</v>
      </c>
      <c r="O8970" s="150">
        <f t="shared" si="422"/>
        <v>0</v>
      </c>
      <c r="P8970" s="15" t="str">
        <f>IF(COUNTIF('Personálie dobrovolníků '!U:X,N8970)&gt;0,"ANO","")</f>
        <v/>
      </c>
      <c r="Q8970" s="15"/>
    </row>
    <row r="8971" spans="2:17" s="25" customFormat="1" x14ac:dyDescent="0.3">
      <c r="B8971" s="15" t="str">
        <f>IF(A8971="","",VLOOKUP(A8971,Tabulka3[[Číslo smlouvy   u pravidelné činnosti]:[Příjmení]],3,0))</f>
        <v/>
      </c>
      <c r="C8971" s="15" t="str">
        <f>IF(A8971="","",VLOOKUP(A8971,Tabulka3[[Číslo smlouvy   u pravidelné činnosti]:[Příjmení]],4,0))</f>
        <v/>
      </c>
      <c r="F8971" s="94"/>
      <c r="H8971" s="113"/>
      <c r="I8971" s="113"/>
      <c r="K8971" s="15"/>
      <c r="L8971" s="15"/>
      <c r="M8971" s="15">
        <f t="shared" si="420"/>
        <v>1</v>
      </c>
      <c r="N8971" s="15" t="str">
        <f t="shared" si="421"/>
        <v>-</v>
      </c>
      <c r="O8971" s="150">
        <f t="shared" si="422"/>
        <v>0</v>
      </c>
      <c r="P8971" s="15" t="str">
        <f>IF(COUNTIF('Personálie dobrovolníků '!U:X,N8971)&gt;0,"ANO","")</f>
        <v/>
      </c>
      <c r="Q8971" s="15"/>
    </row>
    <row r="8972" spans="2:17" s="25" customFormat="1" x14ac:dyDescent="0.3">
      <c r="B8972" s="15" t="str">
        <f>IF(A8972="","",VLOOKUP(A8972,Tabulka3[[Číslo smlouvy   u pravidelné činnosti]:[Příjmení]],3,0))</f>
        <v/>
      </c>
      <c r="C8972" s="15" t="str">
        <f>IF(A8972="","",VLOOKUP(A8972,Tabulka3[[Číslo smlouvy   u pravidelné činnosti]:[Příjmení]],4,0))</f>
        <v/>
      </c>
      <c r="F8972" s="94"/>
      <c r="H8972" s="113"/>
      <c r="I8972" s="113"/>
      <c r="K8972" s="15"/>
      <c r="L8972" s="15"/>
      <c r="M8972" s="15">
        <f t="shared" si="420"/>
        <v>1</v>
      </c>
      <c r="N8972" s="15" t="str">
        <f t="shared" si="421"/>
        <v>-</v>
      </c>
      <c r="O8972" s="150">
        <f t="shared" si="422"/>
        <v>0</v>
      </c>
      <c r="P8972" s="15" t="str">
        <f>IF(COUNTIF('Personálie dobrovolníků '!U:X,N8972)&gt;0,"ANO","")</f>
        <v/>
      </c>
      <c r="Q8972" s="15"/>
    </row>
    <row r="8973" spans="2:17" s="25" customFormat="1" x14ac:dyDescent="0.3">
      <c r="B8973" s="15" t="str">
        <f>IF(A8973="","",VLOOKUP(A8973,Tabulka3[[Číslo smlouvy   u pravidelné činnosti]:[Příjmení]],3,0))</f>
        <v/>
      </c>
      <c r="C8973" s="15" t="str">
        <f>IF(A8973="","",VLOOKUP(A8973,Tabulka3[[Číslo smlouvy   u pravidelné činnosti]:[Příjmení]],4,0))</f>
        <v/>
      </c>
      <c r="F8973" s="94"/>
      <c r="H8973" s="113"/>
      <c r="I8973" s="113"/>
      <c r="K8973" s="15"/>
      <c r="L8973" s="15"/>
      <c r="M8973" s="15">
        <f t="shared" si="420"/>
        <v>1</v>
      </c>
      <c r="N8973" s="15" t="str">
        <f t="shared" si="421"/>
        <v>-</v>
      </c>
      <c r="O8973" s="150">
        <f t="shared" si="422"/>
        <v>0</v>
      </c>
      <c r="P8973" s="15" t="str">
        <f>IF(COUNTIF('Personálie dobrovolníků '!U:X,N8973)&gt;0,"ANO","")</f>
        <v/>
      </c>
      <c r="Q8973" s="15"/>
    </row>
    <row r="8974" spans="2:17" s="25" customFormat="1" x14ac:dyDescent="0.3">
      <c r="B8974" s="15" t="str">
        <f>IF(A8974="","",VLOOKUP(A8974,Tabulka3[[Číslo smlouvy   u pravidelné činnosti]:[Příjmení]],3,0))</f>
        <v/>
      </c>
      <c r="C8974" s="15" t="str">
        <f>IF(A8974="","",VLOOKUP(A8974,Tabulka3[[Číslo smlouvy   u pravidelné činnosti]:[Příjmení]],4,0))</f>
        <v/>
      </c>
      <c r="F8974" s="94"/>
      <c r="H8974" s="113"/>
      <c r="I8974" s="113"/>
      <c r="K8974" s="15"/>
      <c r="L8974" s="15"/>
      <c r="M8974" s="15">
        <f t="shared" si="420"/>
        <v>1</v>
      </c>
      <c r="N8974" s="15" t="str">
        <f t="shared" si="421"/>
        <v>-</v>
      </c>
      <c r="O8974" s="150">
        <f t="shared" si="422"/>
        <v>0</v>
      </c>
      <c r="P8974" s="15" t="str">
        <f>IF(COUNTIF('Personálie dobrovolníků '!U:X,N8974)&gt;0,"ANO","")</f>
        <v/>
      </c>
      <c r="Q8974" s="15"/>
    </row>
    <row r="8975" spans="2:17" s="25" customFormat="1" x14ac:dyDescent="0.3">
      <c r="B8975" s="15" t="str">
        <f>IF(A8975="","",VLOOKUP(A8975,Tabulka3[[Číslo smlouvy   u pravidelné činnosti]:[Příjmení]],3,0))</f>
        <v/>
      </c>
      <c r="C8975" s="15" t="str">
        <f>IF(A8975="","",VLOOKUP(A8975,Tabulka3[[Číslo smlouvy   u pravidelné činnosti]:[Příjmení]],4,0))</f>
        <v/>
      </c>
      <c r="F8975" s="94"/>
      <c r="H8975" s="113"/>
      <c r="I8975" s="113"/>
      <c r="K8975" s="15"/>
      <c r="L8975" s="15"/>
      <c r="M8975" s="15">
        <f t="shared" si="420"/>
        <v>1</v>
      </c>
      <c r="N8975" s="15" t="str">
        <f t="shared" si="421"/>
        <v>-</v>
      </c>
      <c r="O8975" s="150">
        <f t="shared" si="422"/>
        <v>0</v>
      </c>
      <c r="P8975" s="15" t="str">
        <f>IF(COUNTIF('Personálie dobrovolníků '!U:X,N8975)&gt;0,"ANO","")</f>
        <v/>
      </c>
      <c r="Q8975" s="15"/>
    </row>
    <row r="8976" spans="2:17" s="25" customFormat="1" x14ac:dyDescent="0.3">
      <c r="B8976" s="15" t="str">
        <f>IF(A8976="","",VLOOKUP(A8976,Tabulka3[[Číslo smlouvy   u pravidelné činnosti]:[Příjmení]],3,0))</f>
        <v/>
      </c>
      <c r="C8976" s="15" t="str">
        <f>IF(A8976="","",VLOOKUP(A8976,Tabulka3[[Číslo smlouvy   u pravidelné činnosti]:[Příjmení]],4,0))</f>
        <v/>
      </c>
      <c r="F8976" s="94"/>
      <c r="H8976" s="113"/>
      <c r="I8976" s="113"/>
      <c r="K8976" s="15"/>
      <c r="L8976" s="15"/>
      <c r="M8976" s="15">
        <f t="shared" si="420"/>
        <v>1</v>
      </c>
      <c r="N8976" s="15" t="str">
        <f t="shared" si="421"/>
        <v>-</v>
      </c>
      <c r="O8976" s="150">
        <f t="shared" si="422"/>
        <v>0</v>
      </c>
      <c r="P8976" s="15" t="str">
        <f>IF(COUNTIF('Personálie dobrovolníků '!U:X,N8976)&gt;0,"ANO","")</f>
        <v/>
      </c>
      <c r="Q8976" s="15"/>
    </row>
    <row r="8977" spans="2:17" s="25" customFormat="1" x14ac:dyDescent="0.3">
      <c r="B8977" s="15" t="str">
        <f>IF(A8977="","",VLOOKUP(A8977,Tabulka3[[Číslo smlouvy   u pravidelné činnosti]:[Příjmení]],3,0))</f>
        <v/>
      </c>
      <c r="C8977" s="15" t="str">
        <f>IF(A8977="","",VLOOKUP(A8977,Tabulka3[[Číslo smlouvy   u pravidelné činnosti]:[Příjmení]],4,0))</f>
        <v/>
      </c>
      <c r="F8977" s="94"/>
      <c r="H8977" s="113"/>
      <c r="I8977" s="113"/>
      <c r="K8977" s="15"/>
      <c r="L8977" s="15"/>
      <c r="M8977" s="15">
        <f t="shared" si="420"/>
        <v>1</v>
      </c>
      <c r="N8977" s="15" t="str">
        <f t="shared" si="421"/>
        <v>-</v>
      </c>
      <c r="O8977" s="150">
        <f t="shared" si="422"/>
        <v>0</v>
      </c>
      <c r="P8977" s="15" t="str">
        <f>IF(COUNTIF('Personálie dobrovolníků '!U:X,N8977)&gt;0,"ANO","")</f>
        <v/>
      </c>
      <c r="Q8977" s="15"/>
    </row>
    <row r="8978" spans="2:17" s="25" customFormat="1" x14ac:dyDescent="0.3">
      <c r="B8978" s="15" t="str">
        <f>IF(A8978="","",VLOOKUP(A8978,Tabulka3[[Číslo smlouvy   u pravidelné činnosti]:[Příjmení]],3,0))</f>
        <v/>
      </c>
      <c r="C8978" s="15" t="str">
        <f>IF(A8978="","",VLOOKUP(A8978,Tabulka3[[Číslo smlouvy   u pravidelné činnosti]:[Příjmení]],4,0))</f>
        <v/>
      </c>
      <c r="F8978" s="94"/>
      <c r="H8978" s="113"/>
      <c r="I8978" s="113"/>
      <c r="K8978" s="15"/>
      <c r="L8978" s="15"/>
      <c r="M8978" s="15">
        <f t="shared" si="420"/>
        <v>1</v>
      </c>
      <c r="N8978" s="15" t="str">
        <f t="shared" si="421"/>
        <v>-</v>
      </c>
      <c r="O8978" s="150">
        <f t="shared" si="422"/>
        <v>0</v>
      </c>
      <c r="P8978" s="15" t="str">
        <f>IF(COUNTIF('Personálie dobrovolníků '!U:X,N8978)&gt;0,"ANO","")</f>
        <v/>
      </c>
      <c r="Q8978" s="15"/>
    </row>
    <row r="8979" spans="2:17" s="25" customFormat="1" x14ac:dyDescent="0.3">
      <c r="B8979" s="15" t="str">
        <f>IF(A8979="","",VLOOKUP(A8979,Tabulka3[[Číslo smlouvy   u pravidelné činnosti]:[Příjmení]],3,0))</f>
        <v/>
      </c>
      <c r="C8979" s="15" t="str">
        <f>IF(A8979="","",VLOOKUP(A8979,Tabulka3[[Číslo smlouvy   u pravidelné činnosti]:[Příjmení]],4,0))</f>
        <v/>
      </c>
      <c r="F8979" s="94"/>
      <c r="H8979" s="113"/>
      <c r="I8979" s="113"/>
      <c r="K8979" s="15"/>
      <c r="L8979" s="15"/>
      <c r="M8979" s="15">
        <f t="shared" si="420"/>
        <v>1</v>
      </c>
      <c r="N8979" s="15" t="str">
        <f t="shared" si="421"/>
        <v>-</v>
      </c>
      <c r="O8979" s="150">
        <f t="shared" si="422"/>
        <v>0</v>
      </c>
      <c r="P8979" s="15" t="str">
        <f>IF(COUNTIF('Personálie dobrovolníků '!U:X,N8979)&gt;0,"ANO","")</f>
        <v/>
      </c>
      <c r="Q8979" s="15"/>
    </row>
    <row r="8980" spans="2:17" s="25" customFormat="1" x14ac:dyDescent="0.3">
      <c r="B8980" s="15" t="str">
        <f>IF(A8980="","",VLOOKUP(A8980,Tabulka3[[Číslo smlouvy   u pravidelné činnosti]:[Příjmení]],3,0))</f>
        <v/>
      </c>
      <c r="C8980" s="15" t="str">
        <f>IF(A8980="","",VLOOKUP(A8980,Tabulka3[[Číslo smlouvy   u pravidelné činnosti]:[Příjmení]],4,0))</f>
        <v/>
      </c>
      <c r="F8980" s="94"/>
      <c r="H8980" s="113"/>
      <c r="I8980" s="113"/>
      <c r="K8980" s="15"/>
      <c r="L8980" s="15"/>
      <c r="M8980" s="15">
        <f t="shared" si="420"/>
        <v>1</v>
      </c>
      <c r="N8980" s="15" t="str">
        <f t="shared" si="421"/>
        <v>-</v>
      </c>
      <c r="O8980" s="150">
        <f t="shared" si="422"/>
        <v>0</v>
      </c>
      <c r="P8980" s="15" t="str">
        <f>IF(COUNTIF('Personálie dobrovolníků '!U:X,N8980)&gt;0,"ANO","")</f>
        <v/>
      </c>
      <c r="Q8980" s="15"/>
    </row>
    <row r="8981" spans="2:17" s="25" customFormat="1" x14ac:dyDescent="0.3">
      <c r="B8981" s="15" t="str">
        <f>IF(A8981="","",VLOOKUP(A8981,Tabulka3[[Číslo smlouvy   u pravidelné činnosti]:[Příjmení]],3,0))</f>
        <v/>
      </c>
      <c r="C8981" s="15" t="str">
        <f>IF(A8981="","",VLOOKUP(A8981,Tabulka3[[Číslo smlouvy   u pravidelné činnosti]:[Příjmení]],4,0))</f>
        <v/>
      </c>
      <c r="F8981" s="94"/>
      <c r="H8981" s="113"/>
      <c r="I8981" s="113"/>
      <c r="K8981" s="15"/>
      <c r="L8981" s="15"/>
      <c r="M8981" s="15">
        <f t="shared" si="420"/>
        <v>1</v>
      </c>
      <c r="N8981" s="15" t="str">
        <f t="shared" si="421"/>
        <v>-</v>
      </c>
      <c r="O8981" s="150">
        <f t="shared" si="422"/>
        <v>0</v>
      </c>
      <c r="P8981" s="15" t="str">
        <f>IF(COUNTIF('Personálie dobrovolníků '!U:X,N8981)&gt;0,"ANO","")</f>
        <v/>
      </c>
      <c r="Q8981" s="15"/>
    </row>
    <row r="8982" spans="2:17" s="25" customFormat="1" x14ac:dyDescent="0.3">
      <c r="B8982" s="15" t="str">
        <f>IF(A8982="","",VLOOKUP(A8982,Tabulka3[[Číslo smlouvy   u pravidelné činnosti]:[Příjmení]],3,0))</f>
        <v/>
      </c>
      <c r="C8982" s="15" t="str">
        <f>IF(A8982="","",VLOOKUP(A8982,Tabulka3[[Číslo smlouvy   u pravidelné činnosti]:[Příjmení]],4,0))</f>
        <v/>
      </c>
      <c r="F8982" s="94"/>
      <c r="H8982" s="113"/>
      <c r="I8982" s="113"/>
      <c r="K8982" s="15"/>
      <c r="L8982" s="15"/>
      <c r="M8982" s="15">
        <f t="shared" si="420"/>
        <v>1</v>
      </c>
      <c r="N8982" s="15" t="str">
        <f t="shared" si="421"/>
        <v>-</v>
      </c>
      <c r="O8982" s="150">
        <f t="shared" si="422"/>
        <v>0</v>
      </c>
      <c r="P8982" s="15" t="str">
        <f>IF(COUNTIF('Personálie dobrovolníků '!U:X,N8982)&gt;0,"ANO","")</f>
        <v/>
      </c>
      <c r="Q8982" s="15"/>
    </row>
    <row r="8983" spans="2:17" s="25" customFormat="1" x14ac:dyDescent="0.3">
      <c r="B8983" s="15" t="str">
        <f>IF(A8983="","",VLOOKUP(A8983,Tabulka3[[Číslo smlouvy   u pravidelné činnosti]:[Příjmení]],3,0))</f>
        <v/>
      </c>
      <c r="C8983" s="15" t="str">
        <f>IF(A8983="","",VLOOKUP(A8983,Tabulka3[[Číslo smlouvy   u pravidelné činnosti]:[Příjmení]],4,0))</f>
        <v/>
      </c>
      <c r="F8983" s="94"/>
      <c r="H8983" s="113"/>
      <c r="I8983" s="113"/>
      <c r="K8983" s="15"/>
      <c r="L8983" s="15"/>
      <c r="M8983" s="15">
        <f t="shared" si="420"/>
        <v>1</v>
      </c>
      <c r="N8983" s="15" t="str">
        <f t="shared" si="421"/>
        <v>-</v>
      </c>
      <c r="O8983" s="150">
        <f t="shared" si="422"/>
        <v>0</v>
      </c>
      <c r="P8983" s="15" t="str">
        <f>IF(COUNTIF('Personálie dobrovolníků '!U:X,N8983)&gt;0,"ANO","")</f>
        <v/>
      </c>
      <c r="Q8983" s="15"/>
    </row>
    <row r="8984" spans="2:17" s="25" customFormat="1" x14ac:dyDescent="0.3">
      <c r="B8984" s="15" t="str">
        <f>IF(A8984="","",VLOOKUP(A8984,Tabulka3[[Číslo smlouvy   u pravidelné činnosti]:[Příjmení]],3,0))</f>
        <v/>
      </c>
      <c r="C8984" s="15" t="str">
        <f>IF(A8984="","",VLOOKUP(A8984,Tabulka3[[Číslo smlouvy   u pravidelné činnosti]:[Příjmení]],4,0))</f>
        <v/>
      </c>
      <c r="F8984" s="94"/>
      <c r="H8984" s="113"/>
      <c r="I8984" s="113"/>
      <c r="K8984" s="15"/>
      <c r="L8984" s="15"/>
      <c r="M8984" s="15">
        <f t="shared" si="420"/>
        <v>1</v>
      </c>
      <c r="N8984" s="15" t="str">
        <f t="shared" si="421"/>
        <v>-</v>
      </c>
      <c r="O8984" s="150">
        <f t="shared" si="422"/>
        <v>0</v>
      </c>
      <c r="P8984" s="15" t="str">
        <f>IF(COUNTIF('Personálie dobrovolníků '!U:X,N8984)&gt;0,"ANO","")</f>
        <v/>
      </c>
      <c r="Q8984" s="15"/>
    </row>
    <row r="8985" spans="2:17" s="25" customFormat="1" x14ac:dyDescent="0.3">
      <c r="B8985" s="15" t="str">
        <f>IF(A8985="","",VLOOKUP(A8985,Tabulka3[[Číslo smlouvy   u pravidelné činnosti]:[Příjmení]],3,0))</f>
        <v/>
      </c>
      <c r="C8985" s="15" t="str">
        <f>IF(A8985="","",VLOOKUP(A8985,Tabulka3[[Číslo smlouvy   u pravidelné činnosti]:[Příjmení]],4,0))</f>
        <v/>
      </c>
      <c r="F8985" s="94"/>
      <c r="H8985" s="113"/>
      <c r="I8985" s="113"/>
      <c r="K8985" s="15"/>
      <c r="L8985" s="15"/>
      <c r="M8985" s="15">
        <f t="shared" si="420"/>
        <v>1</v>
      </c>
      <c r="N8985" s="15" t="str">
        <f t="shared" si="421"/>
        <v>-</v>
      </c>
      <c r="O8985" s="150">
        <f t="shared" si="422"/>
        <v>0</v>
      </c>
      <c r="P8985" s="15" t="str">
        <f>IF(COUNTIF('Personálie dobrovolníků '!U:X,N8985)&gt;0,"ANO","")</f>
        <v/>
      </c>
      <c r="Q8985" s="15"/>
    </row>
    <row r="8986" spans="2:17" s="25" customFormat="1" x14ac:dyDescent="0.3">
      <c r="B8986" s="15" t="str">
        <f>IF(A8986="","",VLOOKUP(A8986,Tabulka3[[Číslo smlouvy   u pravidelné činnosti]:[Příjmení]],3,0))</f>
        <v/>
      </c>
      <c r="C8986" s="15" t="str">
        <f>IF(A8986="","",VLOOKUP(A8986,Tabulka3[[Číslo smlouvy   u pravidelné činnosti]:[Příjmení]],4,0))</f>
        <v/>
      </c>
      <c r="F8986" s="94"/>
      <c r="H8986" s="113"/>
      <c r="I8986" s="113"/>
      <c r="K8986" s="15"/>
      <c r="L8986" s="15"/>
      <c r="M8986" s="15">
        <f t="shared" si="420"/>
        <v>1</v>
      </c>
      <c r="N8986" s="15" t="str">
        <f t="shared" si="421"/>
        <v>-</v>
      </c>
      <c r="O8986" s="150">
        <f t="shared" si="422"/>
        <v>0</v>
      </c>
      <c r="P8986" s="15" t="str">
        <f>IF(COUNTIF('Personálie dobrovolníků '!U:X,N8986)&gt;0,"ANO","")</f>
        <v/>
      </c>
      <c r="Q8986" s="15"/>
    </row>
    <row r="8987" spans="2:17" s="25" customFormat="1" x14ac:dyDescent="0.3">
      <c r="B8987" s="15" t="str">
        <f>IF(A8987="","",VLOOKUP(A8987,Tabulka3[[Číslo smlouvy   u pravidelné činnosti]:[Příjmení]],3,0))</f>
        <v/>
      </c>
      <c r="C8987" s="15" t="str">
        <f>IF(A8987="","",VLOOKUP(A8987,Tabulka3[[Číslo smlouvy   u pravidelné činnosti]:[Příjmení]],4,0))</f>
        <v/>
      </c>
      <c r="F8987" s="94"/>
      <c r="H8987" s="113"/>
      <c r="I8987" s="113"/>
      <c r="K8987" s="15"/>
      <c r="L8987" s="15"/>
      <c r="M8987" s="15">
        <f t="shared" si="420"/>
        <v>1</v>
      </c>
      <c r="N8987" s="15" t="str">
        <f t="shared" si="421"/>
        <v>-</v>
      </c>
      <c r="O8987" s="150">
        <f t="shared" si="422"/>
        <v>0</v>
      </c>
      <c r="P8987" s="15" t="str">
        <f>IF(COUNTIF('Personálie dobrovolníků '!U:X,N8987)&gt;0,"ANO","")</f>
        <v/>
      </c>
      <c r="Q8987" s="15"/>
    </row>
    <row r="8988" spans="2:17" s="25" customFormat="1" x14ac:dyDescent="0.3">
      <c r="B8988" s="15" t="str">
        <f>IF(A8988="","",VLOOKUP(A8988,Tabulka3[[Číslo smlouvy   u pravidelné činnosti]:[Příjmení]],3,0))</f>
        <v/>
      </c>
      <c r="C8988" s="15" t="str">
        <f>IF(A8988="","",VLOOKUP(A8988,Tabulka3[[Číslo smlouvy   u pravidelné činnosti]:[Příjmení]],4,0))</f>
        <v/>
      </c>
      <c r="F8988" s="94"/>
      <c r="H8988" s="113"/>
      <c r="I8988" s="113"/>
      <c r="K8988" s="15"/>
      <c r="L8988" s="15"/>
      <c r="M8988" s="15">
        <f t="shared" si="420"/>
        <v>1</v>
      </c>
      <c r="N8988" s="15" t="str">
        <f t="shared" si="421"/>
        <v>-</v>
      </c>
      <c r="O8988" s="150">
        <f t="shared" si="422"/>
        <v>0</v>
      </c>
      <c r="P8988" s="15" t="str">
        <f>IF(COUNTIF('Personálie dobrovolníků '!U:X,N8988)&gt;0,"ANO","")</f>
        <v/>
      </c>
      <c r="Q8988" s="15"/>
    </row>
    <row r="8989" spans="2:17" s="25" customFormat="1" x14ac:dyDescent="0.3">
      <c r="B8989" s="15" t="str">
        <f>IF(A8989="","",VLOOKUP(A8989,Tabulka3[[Číslo smlouvy   u pravidelné činnosti]:[Příjmení]],3,0))</f>
        <v/>
      </c>
      <c r="C8989" s="15" t="str">
        <f>IF(A8989="","",VLOOKUP(A8989,Tabulka3[[Číslo smlouvy   u pravidelné činnosti]:[Příjmení]],4,0))</f>
        <v/>
      </c>
      <c r="F8989" s="94"/>
      <c r="H8989" s="113"/>
      <c r="I8989" s="113"/>
      <c r="K8989" s="15"/>
      <c r="L8989" s="15"/>
      <c r="M8989" s="15">
        <f t="shared" si="420"/>
        <v>1</v>
      </c>
      <c r="N8989" s="15" t="str">
        <f t="shared" si="421"/>
        <v>-</v>
      </c>
      <c r="O8989" s="150">
        <f t="shared" si="422"/>
        <v>0</v>
      </c>
      <c r="P8989" s="15" t="str">
        <f>IF(COUNTIF('Personálie dobrovolníků '!U:X,N8989)&gt;0,"ANO","")</f>
        <v/>
      </c>
      <c r="Q8989" s="15"/>
    </row>
    <row r="8990" spans="2:17" s="25" customFormat="1" x14ac:dyDescent="0.3">
      <c r="B8990" s="15" t="str">
        <f>IF(A8990="","",VLOOKUP(A8990,Tabulka3[[Číslo smlouvy   u pravidelné činnosti]:[Příjmení]],3,0))</f>
        <v/>
      </c>
      <c r="C8990" s="15" t="str">
        <f>IF(A8990="","",VLOOKUP(A8990,Tabulka3[[Číslo smlouvy   u pravidelné činnosti]:[Příjmení]],4,0))</f>
        <v/>
      </c>
      <c r="F8990" s="94"/>
      <c r="H8990" s="113"/>
      <c r="I8990" s="113"/>
      <c r="K8990" s="15"/>
      <c r="L8990" s="15"/>
      <c r="M8990" s="15">
        <f t="shared" si="420"/>
        <v>1</v>
      </c>
      <c r="N8990" s="15" t="str">
        <f t="shared" si="421"/>
        <v>-</v>
      </c>
      <c r="O8990" s="150">
        <f t="shared" si="422"/>
        <v>0</v>
      </c>
      <c r="P8990" s="15" t="str">
        <f>IF(COUNTIF('Personálie dobrovolníků '!U:X,N8990)&gt;0,"ANO","")</f>
        <v/>
      </c>
      <c r="Q8990" s="15"/>
    </row>
    <row r="8991" spans="2:17" s="25" customFormat="1" x14ac:dyDescent="0.3">
      <c r="B8991" s="15" t="str">
        <f>IF(A8991="","",VLOOKUP(A8991,Tabulka3[[Číslo smlouvy   u pravidelné činnosti]:[Příjmení]],3,0))</f>
        <v/>
      </c>
      <c r="C8991" s="15" t="str">
        <f>IF(A8991="","",VLOOKUP(A8991,Tabulka3[[Číslo smlouvy   u pravidelné činnosti]:[Příjmení]],4,0))</f>
        <v/>
      </c>
      <c r="F8991" s="94"/>
      <c r="H8991" s="113"/>
      <c r="I8991" s="113"/>
      <c r="K8991" s="15"/>
      <c r="L8991" s="15"/>
      <c r="M8991" s="15">
        <f t="shared" si="420"/>
        <v>1</v>
      </c>
      <c r="N8991" s="15" t="str">
        <f t="shared" si="421"/>
        <v>-</v>
      </c>
      <c r="O8991" s="150">
        <f t="shared" si="422"/>
        <v>0</v>
      </c>
      <c r="P8991" s="15" t="str">
        <f>IF(COUNTIF('Personálie dobrovolníků '!U:X,N8991)&gt;0,"ANO","")</f>
        <v/>
      </c>
      <c r="Q8991" s="15"/>
    </row>
    <row r="8992" spans="2:17" s="25" customFormat="1" x14ac:dyDescent="0.3">
      <c r="B8992" s="15" t="str">
        <f>IF(A8992="","",VLOOKUP(A8992,Tabulka3[[Číslo smlouvy   u pravidelné činnosti]:[Příjmení]],3,0))</f>
        <v/>
      </c>
      <c r="C8992" s="15" t="str">
        <f>IF(A8992="","",VLOOKUP(A8992,Tabulka3[[Číslo smlouvy   u pravidelné činnosti]:[Příjmení]],4,0))</f>
        <v/>
      </c>
      <c r="F8992" s="94"/>
      <c r="H8992" s="113"/>
      <c r="I8992" s="113"/>
      <c r="K8992" s="15"/>
      <c r="L8992" s="15"/>
      <c r="M8992" s="15">
        <f t="shared" si="420"/>
        <v>1</v>
      </c>
      <c r="N8992" s="15" t="str">
        <f t="shared" si="421"/>
        <v>-</v>
      </c>
      <c r="O8992" s="150">
        <f t="shared" si="422"/>
        <v>0</v>
      </c>
      <c r="P8992" s="15" t="str">
        <f>IF(COUNTIF('Personálie dobrovolníků '!U:X,N8992)&gt;0,"ANO","")</f>
        <v/>
      </c>
      <c r="Q8992" s="15"/>
    </row>
    <row r="8993" spans="1:17" s="25" customFormat="1" x14ac:dyDescent="0.3">
      <c r="B8993" s="15" t="str">
        <f>IF(A8993="","",VLOOKUP(A8993,Tabulka3[[Číslo smlouvy   u pravidelné činnosti]:[Příjmení]],3,0))</f>
        <v/>
      </c>
      <c r="C8993" s="15" t="str">
        <f>IF(A8993="","",VLOOKUP(A8993,Tabulka3[[Číslo smlouvy   u pravidelné činnosti]:[Příjmení]],4,0))</f>
        <v/>
      </c>
      <c r="F8993" s="94"/>
      <c r="H8993" s="113"/>
      <c r="I8993" s="113"/>
      <c r="K8993" s="15"/>
      <c r="L8993" s="15"/>
      <c r="M8993" s="15">
        <f t="shared" si="420"/>
        <v>1</v>
      </c>
      <c r="N8993" s="15" t="str">
        <f t="shared" si="421"/>
        <v>-</v>
      </c>
      <c r="O8993" s="150">
        <f t="shared" si="422"/>
        <v>0</v>
      </c>
      <c r="P8993" s="15" t="str">
        <f>IF(COUNTIF('Personálie dobrovolníků '!U:X,N8993)&gt;0,"ANO","")</f>
        <v/>
      </c>
      <c r="Q8993" s="15"/>
    </row>
    <row r="8994" spans="1:17" s="25" customFormat="1" x14ac:dyDescent="0.3">
      <c r="B8994" s="15" t="str">
        <f>IF(A8994="","",VLOOKUP(A8994,Tabulka3[[Číslo smlouvy   u pravidelné činnosti]:[Příjmení]],3,0))</f>
        <v/>
      </c>
      <c r="C8994" s="15" t="str">
        <f>IF(A8994="","",VLOOKUP(A8994,Tabulka3[[Číslo smlouvy   u pravidelné činnosti]:[Příjmení]],4,0))</f>
        <v/>
      </c>
      <c r="F8994" s="94"/>
      <c r="H8994" s="113"/>
      <c r="I8994" s="113"/>
      <c r="K8994" s="15"/>
      <c r="L8994" s="15"/>
      <c r="M8994" s="15">
        <f t="shared" si="420"/>
        <v>1</v>
      </c>
      <c r="N8994" s="15" t="str">
        <f t="shared" si="421"/>
        <v>-</v>
      </c>
      <c r="O8994" s="150">
        <f t="shared" si="422"/>
        <v>0</v>
      </c>
      <c r="P8994" s="15" t="str">
        <f>IF(COUNTIF('Personálie dobrovolníků '!U:X,N8994)&gt;0,"ANO","")</f>
        <v/>
      </c>
      <c r="Q8994" s="15"/>
    </row>
    <row r="8995" spans="1:17" s="25" customFormat="1" x14ac:dyDescent="0.3">
      <c r="B8995" s="15" t="str">
        <f>IF(A8995="","",VLOOKUP(A8995,Tabulka3[[Číslo smlouvy   u pravidelné činnosti]:[Příjmení]],3,0))</f>
        <v/>
      </c>
      <c r="C8995" s="15" t="str">
        <f>IF(A8995="","",VLOOKUP(A8995,Tabulka3[[Číslo smlouvy   u pravidelné činnosti]:[Příjmení]],4,0))</f>
        <v/>
      </c>
      <c r="F8995" s="94"/>
      <c r="H8995" s="113"/>
      <c r="I8995" s="113"/>
      <c r="K8995" s="15"/>
      <c r="L8995" s="15"/>
      <c r="M8995" s="15">
        <f t="shared" si="420"/>
        <v>1</v>
      </c>
      <c r="N8995" s="15" t="str">
        <f t="shared" si="421"/>
        <v>-</v>
      </c>
      <c r="O8995" s="150">
        <f t="shared" si="422"/>
        <v>0</v>
      </c>
      <c r="P8995" s="15" t="str">
        <f>IF(COUNTIF('Personálie dobrovolníků '!U:X,N8995)&gt;0,"ANO","")</f>
        <v/>
      </c>
      <c r="Q8995" s="15"/>
    </row>
    <row r="8996" spans="1:17" s="25" customFormat="1" x14ac:dyDescent="0.3">
      <c r="B8996" s="15" t="str">
        <f>IF(A8996="","",VLOOKUP(A8996,Tabulka3[[Číslo smlouvy   u pravidelné činnosti]:[Příjmení]],3,0))</f>
        <v/>
      </c>
      <c r="C8996" s="15" t="str">
        <f>IF(A8996="","",VLOOKUP(A8996,Tabulka3[[Číslo smlouvy   u pravidelné činnosti]:[Příjmení]],4,0))</f>
        <v/>
      </c>
      <c r="F8996" s="94"/>
      <c r="H8996" s="113"/>
      <c r="I8996" s="113"/>
      <c r="K8996" s="15"/>
      <c r="L8996" s="15"/>
      <c r="M8996" s="15">
        <f t="shared" si="420"/>
        <v>1</v>
      </c>
      <c r="N8996" s="15" t="str">
        <f t="shared" si="421"/>
        <v>-</v>
      </c>
      <c r="O8996" s="150">
        <f t="shared" si="422"/>
        <v>0</v>
      </c>
      <c r="P8996" s="15" t="str">
        <f>IF(COUNTIF('Personálie dobrovolníků '!U:X,N8996)&gt;0,"ANO","")</f>
        <v/>
      </c>
      <c r="Q8996" s="15"/>
    </row>
    <row r="8997" spans="1:17" s="25" customFormat="1" x14ac:dyDescent="0.3">
      <c r="B8997" s="15" t="str">
        <f>IF(A8997="","",VLOOKUP(A8997,Tabulka3[[Číslo smlouvy   u pravidelné činnosti]:[Příjmení]],3,0))</f>
        <v/>
      </c>
      <c r="C8997" s="15" t="str">
        <f>IF(A8997="","",VLOOKUP(A8997,Tabulka3[[Číslo smlouvy   u pravidelné činnosti]:[Příjmení]],4,0))</f>
        <v/>
      </c>
      <c r="F8997" s="94"/>
      <c r="H8997" s="113"/>
      <c r="I8997" s="113"/>
      <c r="K8997" s="15"/>
      <c r="L8997" s="15"/>
      <c r="M8997" s="15">
        <f t="shared" si="420"/>
        <v>1</v>
      </c>
      <c r="N8997" s="15" t="str">
        <f t="shared" si="421"/>
        <v>-</v>
      </c>
      <c r="O8997" s="150">
        <f t="shared" si="422"/>
        <v>0</v>
      </c>
      <c r="P8997" s="15" t="str">
        <f>IF(COUNTIF('Personálie dobrovolníků '!U:X,N8997)&gt;0,"ANO","")</f>
        <v/>
      </c>
      <c r="Q8997" s="15"/>
    </row>
    <row r="8998" spans="1:17" s="25" customFormat="1" x14ac:dyDescent="0.3">
      <c r="B8998" s="15" t="str">
        <f>IF(A8998="","",VLOOKUP(A8998,Tabulka3[[Číslo smlouvy   u pravidelné činnosti]:[Příjmení]],3,0))</f>
        <v/>
      </c>
      <c r="C8998" s="15" t="str">
        <f>IF(A8998="","",VLOOKUP(A8998,Tabulka3[[Číslo smlouvy   u pravidelné činnosti]:[Příjmení]],4,0))</f>
        <v/>
      </c>
      <c r="F8998" s="94"/>
      <c r="H8998" s="113"/>
      <c r="I8998" s="113"/>
      <c r="K8998" s="15"/>
      <c r="L8998" s="15"/>
      <c r="M8998" s="15">
        <f t="shared" si="420"/>
        <v>1</v>
      </c>
      <c r="N8998" s="15" t="str">
        <f t="shared" si="421"/>
        <v>-</v>
      </c>
      <c r="O8998" s="150">
        <f t="shared" si="422"/>
        <v>0</v>
      </c>
      <c r="P8998" s="15" t="str">
        <f>IF(COUNTIF('Personálie dobrovolníků '!U:X,N8998)&gt;0,"ANO","")</f>
        <v/>
      </c>
      <c r="Q8998" s="15"/>
    </row>
    <row r="8999" spans="1:17" s="25" customFormat="1" x14ac:dyDescent="0.3">
      <c r="B8999" s="15" t="str">
        <f>IF(A8999="","",VLOOKUP(A8999,Tabulka3[[Číslo smlouvy   u pravidelné činnosti]:[Příjmení]],3,0))</f>
        <v/>
      </c>
      <c r="C8999" s="15" t="str">
        <f>IF(A8999="","",VLOOKUP(A8999,Tabulka3[[Číslo smlouvy   u pravidelné činnosti]:[Příjmení]],4,0))</f>
        <v/>
      </c>
      <c r="F8999" s="94"/>
      <c r="H8999" s="113"/>
      <c r="I8999" s="113"/>
      <c r="K8999" s="15"/>
      <c r="L8999" s="15"/>
      <c r="M8999" s="15">
        <f t="shared" si="420"/>
        <v>1</v>
      </c>
      <c r="N8999" s="15" t="str">
        <f t="shared" si="421"/>
        <v>-</v>
      </c>
      <c r="O8999" s="150">
        <f t="shared" si="422"/>
        <v>0</v>
      </c>
      <c r="P8999" s="15" t="str">
        <f>IF(COUNTIF('Personálie dobrovolníků '!U:X,N8999)&gt;0,"ANO","")</f>
        <v/>
      </c>
      <c r="Q8999" s="15"/>
    </row>
    <row r="9000" spans="1:17" s="25" customFormat="1" x14ac:dyDescent="0.3">
      <c r="B9000" s="15" t="str">
        <f>IF(A9000="","",VLOOKUP(A9000,Tabulka3[[Číslo smlouvy   u pravidelné činnosti]:[Příjmení]],3,0))</f>
        <v/>
      </c>
      <c r="C9000" s="15" t="str">
        <f>IF(A9000="","",VLOOKUP(A9000,Tabulka3[[Číslo smlouvy   u pravidelné činnosti]:[Příjmení]],4,0))</f>
        <v/>
      </c>
      <c r="F9000" s="94"/>
      <c r="H9000" s="113"/>
      <c r="I9000" s="113"/>
      <c r="K9000" s="15"/>
      <c r="L9000" s="15"/>
      <c r="M9000" s="15">
        <f t="shared" si="420"/>
        <v>1</v>
      </c>
      <c r="N9000" s="15" t="str">
        <f t="shared" si="421"/>
        <v>-</v>
      </c>
      <c r="O9000" s="150">
        <f t="shared" si="422"/>
        <v>0</v>
      </c>
      <c r="P9000" s="15" t="str">
        <f>IF(COUNTIF('Personálie dobrovolníků '!U:X,N9000)&gt;0,"ANO","")</f>
        <v/>
      </c>
      <c r="Q9000" s="15"/>
    </row>
    <row r="9001" spans="1:17" s="25" customFormat="1" x14ac:dyDescent="0.3">
      <c r="B9001" s="15" t="str">
        <f>IF(A9001="","",VLOOKUP(A9001,Tabulka3[[Číslo smlouvy   u pravidelné činnosti]:[Příjmení]],3,0))</f>
        <v/>
      </c>
      <c r="C9001" s="15" t="str">
        <f>IF(A9001="","",VLOOKUP(A9001,Tabulka3[[Číslo smlouvy   u pravidelné činnosti]:[Příjmení]],4,0))</f>
        <v/>
      </c>
      <c r="F9001" s="94"/>
      <c r="H9001" s="113"/>
      <c r="I9001" s="113"/>
      <c r="K9001" s="15"/>
      <c r="L9001" s="15"/>
      <c r="M9001" s="15">
        <f t="shared" si="420"/>
        <v>1</v>
      </c>
      <c r="N9001" s="15" t="str">
        <f t="shared" si="421"/>
        <v>-</v>
      </c>
      <c r="O9001" s="150">
        <f t="shared" si="422"/>
        <v>0</v>
      </c>
      <c r="P9001" s="15" t="str">
        <f>IF(COUNTIF('Personálie dobrovolníků '!U:X,N9001)&gt;0,"ANO","")</f>
        <v/>
      </c>
      <c r="Q9001" s="15"/>
    </row>
    <row r="9002" spans="1:17" x14ac:dyDescent="0.3">
      <c r="A9002" s="25"/>
      <c r="B9002" s="15"/>
      <c r="C9002" s="15"/>
      <c r="D9002" s="25"/>
      <c r="E9002" s="25"/>
      <c r="F9002" s="94"/>
      <c r="G9002" s="25"/>
      <c r="H9002" s="113"/>
      <c r="I9002" s="113"/>
      <c r="J9002" s="25"/>
      <c r="M9002" s="15">
        <f t="shared" ref="M9002:M9065" si="423">IF(OR(
   AND($H9002=$K$12, $I9002=$L$4),
   AND($H9002=$K$12, $I9002=$L$5),
   AND($H9002=$K$12, $I9002=$L$6),
   AND($H9002=$K$12, $I9002=$L$7),
   AND($H9002=$K$11, $I9002=$L$4),
   AND($H9002=$K$11, $I9002=$L$5),
   AND($H9002=$K$11, $I9002=$L$6),
   AND($H9002=$K$11, $I9002=$L$7),
   AND($H9002=$K$5, $I9002=$L$5),
   AND($H9002=$K$6, $I9002=$L$4),
   AND($H9002=$K$6, $I9002=$L$5),
   AND($H9002=$K$6, $I9002=$L$7),
   AND($H9002=$K$4, $I9002=$L$6),
), 0, 1)</f>
        <v>1</v>
      </c>
      <c r="N9002" s="15" t="str">
        <f t="shared" ref="N9002:N9065" si="424">A9002 &amp; "-" &amp; J9002</f>
        <v>-</v>
      </c>
      <c r="O9002" s="150">
        <f t="shared" si="422"/>
        <v>0</v>
      </c>
      <c r="P9002" s="15" t="str">
        <f>IF(COUNTIF('Personálie dobrovolníků '!U:X,N9002)&gt;0,"ANO","")</f>
        <v/>
      </c>
    </row>
    <row r="9003" spans="1:17" x14ac:dyDescent="0.3">
      <c r="A9003" s="25"/>
      <c r="B9003" s="15"/>
      <c r="C9003" s="15"/>
      <c r="D9003" s="25"/>
      <c r="E9003" s="25"/>
      <c r="F9003" s="94"/>
      <c r="G9003" s="25"/>
      <c r="H9003" s="113"/>
      <c r="I9003" s="113"/>
      <c r="J9003" s="25"/>
      <c r="M9003" s="15">
        <f t="shared" si="423"/>
        <v>1</v>
      </c>
      <c r="N9003" s="15" t="str">
        <f t="shared" si="424"/>
        <v>-</v>
      </c>
      <c r="O9003" s="150">
        <f t="shared" si="422"/>
        <v>0</v>
      </c>
      <c r="P9003" s="15" t="str">
        <f>IF(COUNTIF('Personálie dobrovolníků '!U:X,N9003)&gt;0,"ANO","")</f>
        <v/>
      </c>
    </row>
    <row r="9004" spans="1:17" x14ac:dyDescent="0.3">
      <c r="A9004" s="25"/>
      <c r="B9004" s="15"/>
      <c r="C9004" s="15"/>
      <c r="D9004" s="25"/>
      <c r="E9004" s="25"/>
      <c r="F9004" s="94"/>
      <c r="G9004" s="25"/>
      <c r="H9004" s="113"/>
      <c r="I9004" s="113"/>
      <c r="J9004" s="25"/>
      <c r="M9004" s="15">
        <f t="shared" si="423"/>
        <v>1</v>
      </c>
      <c r="N9004" s="15" t="str">
        <f t="shared" si="424"/>
        <v>-</v>
      </c>
      <c r="O9004" s="150">
        <f t="shared" si="422"/>
        <v>0</v>
      </c>
      <c r="P9004" s="15" t="str">
        <f>IF(COUNTIF('Personálie dobrovolníků '!U:X,N9004)&gt;0,"ANO","")</f>
        <v/>
      </c>
    </row>
    <row r="9005" spans="1:17" x14ac:dyDescent="0.3">
      <c r="A9005" s="25"/>
      <c r="B9005" s="15"/>
      <c r="C9005" s="15"/>
      <c r="D9005" s="25"/>
      <c r="E9005" s="25"/>
      <c r="F9005" s="94"/>
      <c r="G9005" s="25"/>
      <c r="H9005" s="113"/>
      <c r="I9005" s="113"/>
      <c r="J9005" s="25"/>
      <c r="M9005" s="15">
        <f t="shared" si="423"/>
        <v>1</v>
      </c>
      <c r="N9005" s="15" t="str">
        <f t="shared" si="424"/>
        <v>-</v>
      </c>
      <c r="O9005" s="150">
        <f t="shared" si="422"/>
        <v>0</v>
      </c>
      <c r="P9005" s="15" t="str">
        <f>IF(COUNTIF('Personálie dobrovolníků '!U:X,N9005)&gt;0,"ANO","")</f>
        <v/>
      </c>
    </row>
    <row r="9006" spans="1:17" x14ac:dyDescent="0.3">
      <c r="A9006" s="25"/>
      <c r="B9006" s="15"/>
      <c r="C9006" s="15"/>
      <c r="D9006" s="25"/>
      <c r="E9006" s="25"/>
      <c r="F9006" s="94"/>
      <c r="G9006" s="25"/>
      <c r="H9006" s="113"/>
      <c r="I9006" s="113"/>
      <c r="J9006" s="25"/>
      <c r="M9006" s="15">
        <f t="shared" si="423"/>
        <v>1</v>
      </c>
      <c r="N9006" s="15" t="str">
        <f t="shared" si="424"/>
        <v>-</v>
      </c>
      <c r="O9006" s="150">
        <f t="shared" si="422"/>
        <v>0</v>
      </c>
      <c r="P9006" s="15" t="str">
        <f>IF(COUNTIF('Personálie dobrovolníků '!U:X,N9006)&gt;0,"ANO","")</f>
        <v/>
      </c>
    </row>
    <row r="9007" spans="1:17" x14ac:dyDescent="0.3">
      <c r="A9007" s="25"/>
      <c r="B9007" s="15"/>
      <c r="C9007" s="15"/>
      <c r="D9007" s="25"/>
      <c r="E9007" s="25"/>
      <c r="F9007" s="94"/>
      <c r="G9007" s="25"/>
      <c r="H9007" s="113"/>
      <c r="I9007" s="113"/>
      <c r="J9007" s="25"/>
      <c r="M9007" s="15">
        <f t="shared" si="423"/>
        <v>1</v>
      </c>
      <c r="N9007" s="15" t="str">
        <f t="shared" si="424"/>
        <v>-</v>
      </c>
      <c r="O9007" s="150">
        <f t="shared" si="422"/>
        <v>0</v>
      </c>
      <c r="P9007" s="15" t="str">
        <f>IF(COUNTIF('Personálie dobrovolníků '!U:X,N9007)&gt;0,"ANO","")</f>
        <v/>
      </c>
    </row>
    <row r="9008" spans="1:17" x14ac:dyDescent="0.3">
      <c r="A9008" s="25"/>
      <c r="B9008" s="15"/>
      <c r="C9008" s="15"/>
      <c r="D9008" s="25"/>
      <c r="E9008" s="25"/>
      <c r="F9008" s="94"/>
      <c r="G9008" s="25"/>
      <c r="H9008" s="113"/>
      <c r="I9008" s="113"/>
      <c r="J9008" s="25"/>
      <c r="M9008" s="15">
        <f t="shared" si="423"/>
        <v>1</v>
      </c>
      <c r="N9008" s="15" t="str">
        <f t="shared" si="424"/>
        <v>-</v>
      </c>
      <c r="O9008" s="150">
        <f t="shared" si="422"/>
        <v>0</v>
      </c>
      <c r="P9008" s="15" t="str">
        <f>IF(COUNTIF('Personálie dobrovolníků '!U:X,N9008)&gt;0,"ANO","")</f>
        <v/>
      </c>
    </row>
    <row r="9009" spans="1:16" x14ac:dyDescent="0.3">
      <c r="A9009" s="25"/>
      <c r="B9009" s="15"/>
      <c r="C9009" s="15"/>
      <c r="D9009" s="25"/>
      <c r="E9009" s="25"/>
      <c r="F9009" s="94"/>
      <c r="G9009" s="25"/>
      <c r="H9009" s="113"/>
      <c r="I9009" s="113"/>
      <c r="J9009" s="25"/>
      <c r="M9009" s="15">
        <f t="shared" si="423"/>
        <v>1</v>
      </c>
      <c r="N9009" s="15" t="str">
        <f t="shared" si="424"/>
        <v>-</v>
      </c>
      <c r="O9009" s="150">
        <f t="shared" si="422"/>
        <v>0</v>
      </c>
      <c r="P9009" s="15" t="str">
        <f>IF(COUNTIF('Personálie dobrovolníků '!U:X,N9009)&gt;0,"ANO","")</f>
        <v/>
      </c>
    </row>
    <row r="9010" spans="1:16" x14ac:dyDescent="0.3">
      <c r="A9010" s="25"/>
      <c r="B9010" s="15"/>
      <c r="C9010" s="15"/>
      <c r="D9010" s="25"/>
      <c r="E9010" s="25"/>
      <c r="F9010" s="94"/>
      <c r="G9010" s="25"/>
      <c r="H9010" s="113"/>
      <c r="I9010" s="113"/>
      <c r="J9010" s="25"/>
      <c r="M9010" s="15">
        <f t="shared" si="423"/>
        <v>1</v>
      </c>
      <c r="N9010" s="15" t="str">
        <f t="shared" si="424"/>
        <v>-</v>
      </c>
      <c r="O9010" s="150">
        <f t="shared" si="422"/>
        <v>0</v>
      </c>
      <c r="P9010" s="15" t="str">
        <f>IF(COUNTIF('Personálie dobrovolníků '!U:X,N9010)&gt;0,"ANO","")</f>
        <v/>
      </c>
    </row>
    <row r="9011" spans="1:16" x14ac:dyDescent="0.3">
      <c r="A9011" s="25"/>
      <c r="B9011" s="15"/>
      <c r="C9011" s="15"/>
      <c r="D9011" s="25"/>
      <c r="E9011" s="25"/>
      <c r="F9011" s="94"/>
      <c r="G9011" s="25"/>
      <c r="H9011" s="113"/>
      <c r="I9011" s="113"/>
      <c r="J9011" s="25"/>
      <c r="M9011" s="15">
        <f t="shared" si="423"/>
        <v>1</v>
      </c>
      <c r="N9011" s="15" t="str">
        <f t="shared" si="424"/>
        <v>-</v>
      </c>
      <c r="O9011" s="150">
        <f t="shared" si="422"/>
        <v>0</v>
      </c>
      <c r="P9011" s="15" t="str">
        <f>IF(COUNTIF('Personálie dobrovolníků '!U:X,N9011)&gt;0,"ANO","")</f>
        <v/>
      </c>
    </row>
    <row r="9012" spans="1:16" x14ac:dyDescent="0.3">
      <c r="A9012" s="25"/>
      <c r="B9012" s="15"/>
      <c r="C9012" s="15"/>
      <c r="D9012" s="25"/>
      <c r="E9012" s="25"/>
      <c r="F9012" s="94"/>
      <c r="G9012" s="25"/>
      <c r="H9012" s="113"/>
      <c r="I9012" s="113"/>
      <c r="J9012" s="25"/>
      <c r="M9012" s="15">
        <f t="shared" si="423"/>
        <v>1</v>
      </c>
      <c r="N9012" s="15" t="str">
        <f t="shared" si="424"/>
        <v>-</v>
      </c>
      <c r="O9012" s="150">
        <f t="shared" si="422"/>
        <v>0</v>
      </c>
      <c r="P9012" s="15" t="str">
        <f>IF(COUNTIF('Personálie dobrovolníků '!U:X,N9012)&gt;0,"ANO","")</f>
        <v/>
      </c>
    </row>
    <row r="9013" spans="1:16" x14ac:dyDescent="0.3">
      <c r="A9013" s="25"/>
      <c r="B9013" s="15"/>
      <c r="C9013" s="15"/>
      <c r="D9013" s="25"/>
      <c r="E9013" s="25"/>
      <c r="F9013" s="94"/>
      <c r="G9013" s="25"/>
      <c r="H9013" s="113"/>
      <c r="I9013" s="113"/>
      <c r="J9013" s="25"/>
      <c r="M9013" s="15">
        <f t="shared" si="423"/>
        <v>1</v>
      </c>
      <c r="N9013" s="15" t="str">
        <f t="shared" si="424"/>
        <v>-</v>
      </c>
      <c r="O9013" s="150">
        <f t="shared" si="422"/>
        <v>0</v>
      </c>
      <c r="P9013" s="15" t="str">
        <f>IF(COUNTIF('Personálie dobrovolníků '!U:X,N9013)&gt;0,"ANO","")</f>
        <v/>
      </c>
    </row>
    <row r="9014" spans="1:16" x14ac:dyDescent="0.3">
      <c r="A9014" s="25"/>
      <c r="B9014" s="15"/>
      <c r="C9014" s="15"/>
      <c r="D9014" s="25"/>
      <c r="E9014" s="25"/>
      <c r="F9014" s="94"/>
      <c r="G9014" s="25"/>
      <c r="H9014" s="113"/>
      <c r="I9014" s="113"/>
      <c r="J9014" s="25"/>
      <c r="M9014" s="15">
        <f t="shared" si="423"/>
        <v>1</v>
      </c>
      <c r="N9014" s="15" t="str">
        <f t="shared" si="424"/>
        <v>-</v>
      </c>
      <c r="O9014" s="150">
        <f t="shared" si="422"/>
        <v>0</v>
      </c>
      <c r="P9014" s="15" t="str">
        <f>IF(COUNTIF('Personálie dobrovolníků '!U:X,N9014)&gt;0,"ANO","")</f>
        <v/>
      </c>
    </row>
    <row r="9015" spans="1:16" x14ac:dyDescent="0.3">
      <c r="A9015" s="25"/>
      <c r="B9015" s="15"/>
      <c r="C9015" s="15"/>
      <c r="D9015" s="25"/>
      <c r="E9015" s="25"/>
      <c r="F9015" s="94"/>
      <c r="G9015" s="25"/>
      <c r="H9015" s="113"/>
      <c r="I9015" s="113"/>
      <c r="J9015" s="25"/>
      <c r="M9015" s="15">
        <f t="shared" si="423"/>
        <v>1</v>
      </c>
      <c r="N9015" s="15" t="str">
        <f t="shared" si="424"/>
        <v>-</v>
      </c>
      <c r="O9015" s="150">
        <f t="shared" si="422"/>
        <v>0</v>
      </c>
      <c r="P9015" s="15" t="str">
        <f>IF(COUNTIF('Personálie dobrovolníků '!U:X,N9015)&gt;0,"ANO","")</f>
        <v/>
      </c>
    </row>
    <row r="9016" spans="1:16" x14ac:dyDescent="0.3">
      <c r="A9016" s="25"/>
      <c r="B9016" s="15"/>
      <c r="C9016" s="15"/>
      <c r="D9016" s="25"/>
      <c r="E9016" s="25"/>
      <c r="F9016" s="94"/>
      <c r="G9016" s="25"/>
      <c r="H9016" s="113"/>
      <c r="I9016" s="113"/>
      <c r="J9016" s="25"/>
      <c r="M9016" s="15">
        <f t="shared" si="423"/>
        <v>1</v>
      </c>
      <c r="N9016" s="15" t="str">
        <f t="shared" si="424"/>
        <v>-</v>
      </c>
      <c r="O9016" s="150">
        <f t="shared" si="422"/>
        <v>0</v>
      </c>
      <c r="P9016" s="15" t="str">
        <f>IF(COUNTIF('Personálie dobrovolníků '!U:X,N9016)&gt;0,"ANO","")</f>
        <v/>
      </c>
    </row>
    <row r="9017" spans="1:16" x14ac:dyDescent="0.3">
      <c r="A9017" s="25"/>
      <c r="B9017" s="15"/>
      <c r="C9017" s="15"/>
      <c r="D9017" s="25"/>
      <c r="E9017" s="25"/>
      <c r="F9017" s="94"/>
      <c r="G9017" s="25"/>
      <c r="H9017" s="113"/>
      <c r="I9017" s="113"/>
      <c r="J9017" s="25"/>
      <c r="M9017" s="15">
        <f t="shared" si="423"/>
        <v>1</v>
      </c>
      <c r="N9017" s="15" t="str">
        <f t="shared" si="424"/>
        <v>-</v>
      </c>
      <c r="O9017" s="150">
        <f t="shared" si="422"/>
        <v>0</v>
      </c>
      <c r="P9017" s="15" t="str">
        <f>IF(COUNTIF('Personálie dobrovolníků '!U:X,N9017)&gt;0,"ANO","")</f>
        <v/>
      </c>
    </row>
    <row r="9018" spans="1:16" x14ac:dyDescent="0.3">
      <c r="A9018" s="25"/>
      <c r="B9018" s="15"/>
      <c r="C9018" s="15"/>
      <c r="D9018" s="25"/>
      <c r="E9018" s="25"/>
      <c r="F9018" s="94"/>
      <c r="G9018" s="25"/>
      <c r="H9018" s="113"/>
      <c r="I9018" s="113"/>
      <c r="J9018" s="25"/>
      <c r="M9018" s="15">
        <f t="shared" si="423"/>
        <v>1</v>
      </c>
      <c r="N9018" s="15" t="str">
        <f t="shared" si="424"/>
        <v>-</v>
      </c>
      <c r="O9018" s="150">
        <f t="shared" si="422"/>
        <v>0</v>
      </c>
      <c r="P9018" s="15" t="str">
        <f>IF(COUNTIF('Personálie dobrovolníků '!U:X,N9018)&gt;0,"ANO","")</f>
        <v/>
      </c>
    </row>
    <row r="9019" spans="1:16" x14ac:dyDescent="0.3">
      <c r="A9019" s="25"/>
      <c r="B9019" s="15"/>
      <c r="C9019" s="15"/>
      <c r="D9019" s="25"/>
      <c r="E9019" s="25"/>
      <c r="F9019" s="94"/>
      <c r="G9019" s="25"/>
      <c r="H9019" s="113"/>
      <c r="I9019" s="113"/>
      <c r="J9019" s="25"/>
      <c r="M9019" s="15">
        <f t="shared" si="423"/>
        <v>1</v>
      </c>
      <c r="N9019" s="15" t="str">
        <f t="shared" si="424"/>
        <v>-</v>
      </c>
      <c r="O9019" s="150">
        <f t="shared" si="422"/>
        <v>0</v>
      </c>
      <c r="P9019" s="15" t="str">
        <f>IF(COUNTIF('Personálie dobrovolníků '!U:X,N9019)&gt;0,"ANO","")</f>
        <v/>
      </c>
    </row>
    <row r="9020" spans="1:16" x14ac:dyDescent="0.3">
      <c r="A9020" s="25"/>
      <c r="B9020" s="15"/>
      <c r="C9020" s="15"/>
      <c r="D9020" s="25"/>
      <c r="E9020" s="25"/>
      <c r="F9020" s="94"/>
      <c r="G9020" s="25"/>
      <c r="H9020" s="113"/>
      <c r="I9020" s="113"/>
      <c r="J9020" s="25"/>
      <c r="M9020" s="15">
        <f t="shared" si="423"/>
        <v>1</v>
      </c>
      <c r="N9020" s="15" t="str">
        <f t="shared" si="424"/>
        <v>-</v>
      </c>
      <c r="O9020" s="150">
        <f t="shared" si="422"/>
        <v>0</v>
      </c>
      <c r="P9020" s="15" t="str">
        <f>IF(COUNTIF('Personálie dobrovolníků '!U:X,N9020)&gt;0,"ANO","")</f>
        <v/>
      </c>
    </row>
    <row r="9021" spans="1:16" x14ac:dyDescent="0.3">
      <c r="A9021" s="25"/>
      <c r="B9021" s="15"/>
      <c r="C9021" s="15"/>
      <c r="D9021" s="25"/>
      <c r="E9021" s="25"/>
      <c r="F9021" s="94"/>
      <c r="G9021" s="25"/>
      <c r="H9021" s="113"/>
      <c r="I9021" s="113"/>
      <c r="J9021" s="25"/>
      <c r="M9021" s="15">
        <f t="shared" si="423"/>
        <v>1</v>
      </c>
      <c r="N9021" s="15" t="str">
        <f t="shared" si="424"/>
        <v>-</v>
      </c>
      <c r="O9021" s="150">
        <f t="shared" si="422"/>
        <v>0</v>
      </c>
      <c r="P9021" s="15" t="str">
        <f>IF(COUNTIF('Personálie dobrovolníků '!U:X,N9021)&gt;0,"ANO","")</f>
        <v/>
      </c>
    </row>
    <row r="9022" spans="1:16" x14ac:dyDescent="0.3">
      <c r="A9022" s="25"/>
      <c r="B9022" s="15"/>
      <c r="C9022" s="15"/>
      <c r="D9022" s="25"/>
      <c r="E9022" s="25"/>
      <c r="F9022" s="94"/>
      <c r="G9022" s="25"/>
      <c r="H9022" s="113"/>
      <c r="I9022" s="113"/>
      <c r="J9022" s="25"/>
      <c r="M9022" s="15">
        <f t="shared" si="423"/>
        <v>1</v>
      </c>
      <c r="N9022" s="15" t="str">
        <f t="shared" si="424"/>
        <v>-</v>
      </c>
      <c r="O9022" s="150">
        <f t="shared" si="422"/>
        <v>0</v>
      </c>
      <c r="P9022" s="15" t="str">
        <f>IF(COUNTIF('Personálie dobrovolníků '!U:X,N9022)&gt;0,"ANO","")</f>
        <v/>
      </c>
    </row>
    <row r="9023" spans="1:16" x14ac:dyDescent="0.3">
      <c r="A9023" s="25"/>
      <c r="B9023" s="15"/>
      <c r="C9023" s="15"/>
      <c r="D9023" s="25"/>
      <c r="E9023" s="25"/>
      <c r="F9023" s="94"/>
      <c r="G9023" s="25"/>
      <c r="H9023" s="113"/>
      <c r="I9023" s="113"/>
      <c r="J9023" s="25"/>
      <c r="M9023" s="15">
        <f t="shared" si="423"/>
        <v>1</v>
      </c>
      <c r="N9023" s="15" t="str">
        <f t="shared" si="424"/>
        <v>-</v>
      </c>
      <c r="O9023" s="150">
        <f t="shared" si="422"/>
        <v>0</v>
      </c>
      <c r="P9023" s="15" t="str">
        <f>IF(COUNTIF('Personálie dobrovolníků '!U:X,N9023)&gt;0,"ANO","")</f>
        <v/>
      </c>
    </row>
    <row r="9024" spans="1:16" x14ac:dyDescent="0.3">
      <c r="A9024" s="25"/>
      <c r="B9024" s="15"/>
      <c r="C9024" s="15"/>
      <c r="D9024" s="25"/>
      <c r="E9024" s="25"/>
      <c r="F9024" s="94"/>
      <c r="G9024" s="25"/>
      <c r="H9024" s="113"/>
      <c r="I9024" s="113"/>
      <c r="J9024" s="25"/>
      <c r="M9024" s="15">
        <f t="shared" si="423"/>
        <v>1</v>
      </c>
      <c r="N9024" s="15" t="str">
        <f t="shared" si="424"/>
        <v>-</v>
      </c>
      <c r="O9024" s="150">
        <f t="shared" si="422"/>
        <v>0</v>
      </c>
      <c r="P9024" s="15" t="str">
        <f>IF(COUNTIF('Personálie dobrovolníků '!U:X,N9024)&gt;0,"ANO","")</f>
        <v/>
      </c>
    </row>
    <row r="9025" spans="1:16" x14ac:dyDescent="0.3">
      <c r="A9025" s="25"/>
      <c r="B9025" s="15"/>
      <c r="C9025" s="15"/>
      <c r="D9025" s="25"/>
      <c r="E9025" s="25"/>
      <c r="F9025" s="94"/>
      <c r="G9025" s="25"/>
      <c r="H9025" s="113"/>
      <c r="I9025" s="113"/>
      <c r="J9025" s="25"/>
      <c r="M9025" s="15">
        <f t="shared" si="423"/>
        <v>1</v>
      </c>
      <c r="N9025" s="15" t="str">
        <f t="shared" si="424"/>
        <v>-</v>
      </c>
      <c r="O9025" s="150">
        <f t="shared" si="422"/>
        <v>0</v>
      </c>
      <c r="P9025" s="15" t="str">
        <f>IF(COUNTIF('Personálie dobrovolníků '!U:X,N9025)&gt;0,"ANO","")</f>
        <v/>
      </c>
    </row>
    <row r="9026" spans="1:16" x14ac:dyDescent="0.3">
      <c r="A9026" s="25"/>
      <c r="B9026" s="15"/>
      <c r="C9026" s="15"/>
      <c r="D9026" s="25"/>
      <c r="E9026" s="25"/>
      <c r="F9026" s="94"/>
      <c r="G9026" s="25"/>
      <c r="H9026" s="113"/>
      <c r="I9026" s="113"/>
      <c r="J9026" s="25"/>
      <c r="M9026" s="15">
        <f t="shared" si="423"/>
        <v>1</v>
      </c>
      <c r="N9026" s="15" t="str">
        <f t="shared" si="424"/>
        <v>-</v>
      </c>
      <c r="O9026" s="150">
        <f t="shared" si="422"/>
        <v>0</v>
      </c>
      <c r="P9026" s="15" t="str">
        <f>IF(COUNTIF('Personálie dobrovolníků '!U:X,N9026)&gt;0,"ANO","")</f>
        <v/>
      </c>
    </row>
    <row r="9027" spans="1:16" x14ac:dyDescent="0.3">
      <c r="A9027" s="25"/>
      <c r="B9027" s="15"/>
      <c r="C9027" s="15"/>
      <c r="D9027" s="25"/>
      <c r="E9027" s="25"/>
      <c r="F9027" s="94"/>
      <c r="G9027" s="25"/>
      <c r="H9027" s="113"/>
      <c r="I9027" s="113"/>
      <c r="J9027" s="25"/>
      <c r="M9027" s="15">
        <f t="shared" si="423"/>
        <v>1</v>
      </c>
      <c r="N9027" s="15" t="str">
        <f t="shared" si="424"/>
        <v>-</v>
      </c>
      <c r="O9027" s="150">
        <f t="shared" si="422"/>
        <v>0</v>
      </c>
      <c r="P9027" s="15" t="str">
        <f>IF(COUNTIF('Personálie dobrovolníků '!U:X,N9027)&gt;0,"ANO","")</f>
        <v/>
      </c>
    </row>
    <row r="9028" spans="1:16" x14ac:dyDescent="0.3">
      <c r="A9028" s="25"/>
      <c r="B9028" s="15"/>
      <c r="C9028" s="15"/>
      <c r="D9028" s="25"/>
      <c r="E9028" s="25"/>
      <c r="F9028" s="94"/>
      <c r="G9028" s="25"/>
      <c r="H9028" s="113"/>
      <c r="I9028" s="113"/>
      <c r="J9028" s="25"/>
      <c r="M9028" s="15">
        <f t="shared" si="423"/>
        <v>1</v>
      </c>
      <c r="N9028" s="15" t="str">
        <f t="shared" si="424"/>
        <v>-</v>
      </c>
      <c r="O9028" s="150">
        <f t="shared" ref="O9028:O9091" si="425">IF(AND(M9028&lt;&gt;0, P9028="ANO"), 1, 0)</f>
        <v>0</v>
      </c>
      <c r="P9028" s="15" t="str">
        <f>IF(COUNTIF('Personálie dobrovolníků '!U:X,N9028)&gt;0,"ANO","")</f>
        <v/>
      </c>
    </row>
    <row r="9029" spans="1:16" x14ac:dyDescent="0.3">
      <c r="A9029" s="25"/>
      <c r="B9029" s="15"/>
      <c r="C9029" s="15"/>
      <c r="D9029" s="25"/>
      <c r="E9029" s="25"/>
      <c r="F9029" s="94"/>
      <c r="G9029" s="25"/>
      <c r="H9029" s="113"/>
      <c r="I9029" s="113"/>
      <c r="J9029" s="25"/>
      <c r="M9029" s="15">
        <f t="shared" si="423"/>
        <v>1</v>
      </c>
      <c r="N9029" s="15" t="str">
        <f t="shared" si="424"/>
        <v>-</v>
      </c>
      <c r="O9029" s="150">
        <f t="shared" si="425"/>
        <v>0</v>
      </c>
      <c r="P9029" s="15" t="str">
        <f>IF(COUNTIF('Personálie dobrovolníků '!U:X,N9029)&gt;0,"ANO","")</f>
        <v/>
      </c>
    </row>
    <row r="9030" spans="1:16" x14ac:dyDescent="0.3">
      <c r="A9030" s="25"/>
      <c r="B9030" s="15"/>
      <c r="C9030" s="15"/>
      <c r="D9030" s="25"/>
      <c r="E9030" s="25"/>
      <c r="F9030" s="94"/>
      <c r="G9030" s="25"/>
      <c r="H9030" s="113"/>
      <c r="I9030" s="113"/>
      <c r="J9030" s="25"/>
      <c r="M9030" s="15">
        <f t="shared" si="423"/>
        <v>1</v>
      </c>
      <c r="N9030" s="15" t="str">
        <f t="shared" si="424"/>
        <v>-</v>
      </c>
      <c r="O9030" s="150">
        <f t="shared" si="425"/>
        <v>0</v>
      </c>
      <c r="P9030" s="15" t="str">
        <f>IF(COUNTIF('Personálie dobrovolníků '!U:X,N9030)&gt;0,"ANO","")</f>
        <v/>
      </c>
    </row>
    <row r="9031" spans="1:16" x14ac:dyDescent="0.3">
      <c r="A9031" s="25"/>
      <c r="B9031" s="15"/>
      <c r="C9031" s="15"/>
      <c r="D9031" s="25"/>
      <c r="E9031" s="25"/>
      <c r="F9031" s="94"/>
      <c r="G9031" s="25"/>
      <c r="H9031" s="113"/>
      <c r="I9031" s="113"/>
      <c r="J9031" s="25"/>
      <c r="M9031" s="15">
        <f t="shared" si="423"/>
        <v>1</v>
      </c>
      <c r="N9031" s="15" t="str">
        <f t="shared" si="424"/>
        <v>-</v>
      </c>
      <c r="O9031" s="150">
        <f t="shared" si="425"/>
        <v>0</v>
      </c>
      <c r="P9031" s="15" t="str">
        <f>IF(COUNTIF('Personálie dobrovolníků '!U:X,N9031)&gt;0,"ANO","")</f>
        <v/>
      </c>
    </row>
    <row r="9032" spans="1:16" x14ac:dyDescent="0.3">
      <c r="A9032" s="25"/>
      <c r="B9032" s="15"/>
      <c r="C9032" s="15"/>
      <c r="D9032" s="25"/>
      <c r="E9032" s="25"/>
      <c r="F9032" s="94"/>
      <c r="G9032" s="25"/>
      <c r="H9032" s="113"/>
      <c r="I9032" s="113"/>
      <c r="J9032" s="25"/>
      <c r="M9032" s="15">
        <f t="shared" si="423"/>
        <v>1</v>
      </c>
      <c r="N9032" s="15" t="str">
        <f t="shared" si="424"/>
        <v>-</v>
      </c>
      <c r="O9032" s="150">
        <f t="shared" si="425"/>
        <v>0</v>
      </c>
      <c r="P9032" s="15" t="str">
        <f>IF(COUNTIF('Personálie dobrovolníků '!U:X,N9032)&gt;0,"ANO","")</f>
        <v/>
      </c>
    </row>
    <row r="9033" spans="1:16" x14ac:dyDescent="0.3">
      <c r="A9033" s="25"/>
      <c r="B9033" s="15"/>
      <c r="C9033" s="15"/>
      <c r="D9033" s="25"/>
      <c r="E9033" s="25"/>
      <c r="F9033" s="94"/>
      <c r="G9033" s="25"/>
      <c r="H9033" s="113"/>
      <c r="I9033" s="113"/>
      <c r="J9033" s="25"/>
      <c r="M9033" s="15">
        <f t="shared" si="423"/>
        <v>1</v>
      </c>
      <c r="N9033" s="15" t="str">
        <f t="shared" si="424"/>
        <v>-</v>
      </c>
      <c r="O9033" s="150">
        <f t="shared" si="425"/>
        <v>0</v>
      </c>
      <c r="P9033" s="15" t="str">
        <f>IF(COUNTIF('Personálie dobrovolníků '!U:X,N9033)&gt;0,"ANO","")</f>
        <v/>
      </c>
    </row>
    <row r="9034" spans="1:16" x14ac:dyDescent="0.3">
      <c r="A9034" s="25"/>
      <c r="B9034" s="15"/>
      <c r="C9034" s="15"/>
      <c r="D9034" s="25"/>
      <c r="E9034" s="25"/>
      <c r="F9034" s="94"/>
      <c r="G9034" s="25"/>
      <c r="H9034" s="113"/>
      <c r="I9034" s="113"/>
      <c r="J9034" s="25"/>
      <c r="M9034" s="15">
        <f t="shared" si="423"/>
        <v>1</v>
      </c>
      <c r="N9034" s="15" t="str">
        <f t="shared" si="424"/>
        <v>-</v>
      </c>
      <c r="O9034" s="150">
        <f t="shared" si="425"/>
        <v>0</v>
      </c>
      <c r="P9034" s="15" t="str">
        <f>IF(COUNTIF('Personálie dobrovolníků '!U:X,N9034)&gt;0,"ANO","")</f>
        <v/>
      </c>
    </row>
    <row r="9035" spans="1:16" x14ac:dyDescent="0.3">
      <c r="A9035" s="25"/>
      <c r="B9035" s="15"/>
      <c r="C9035" s="15"/>
      <c r="D9035" s="25"/>
      <c r="E9035" s="25"/>
      <c r="F9035" s="94"/>
      <c r="G9035" s="25"/>
      <c r="H9035" s="113"/>
      <c r="I9035" s="113"/>
      <c r="J9035" s="25"/>
      <c r="M9035" s="15">
        <f t="shared" si="423"/>
        <v>1</v>
      </c>
      <c r="N9035" s="15" t="str">
        <f t="shared" si="424"/>
        <v>-</v>
      </c>
      <c r="O9035" s="150">
        <f t="shared" si="425"/>
        <v>0</v>
      </c>
      <c r="P9035" s="15" t="str">
        <f>IF(COUNTIF('Personálie dobrovolníků '!U:X,N9035)&gt;0,"ANO","")</f>
        <v/>
      </c>
    </row>
    <row r="9036" spans="1:16" x14ac:dyDescent="0.3">
      <c r="A9036" s="25"/>
      <c r="B9036" s="15"/>
      <c r="C9036" s="15"/>
      <c r="D9036" s="25"/>
      <c r="E9036" s="25"/>
      <c r="F9036" s="94"/>
      <c r="G9036" s="25"/>
      <c r="H9036" s="113"/>
      <c r="I9036" s="113"/>
      <c r="J9036" s="25"/>
      <c r="M9036" s="15">
        <f t="shared" si="423"/>
        <v>1</v>
      </c>
      <c r="N9036" s="15" t="str">
        <f t="shared" si="424"/>
        <v>-</v>
      </c>
      <c r="O9036" s="150">
        <f t="shared" si="425"/>
        <v>0</v>
      </c>
      <c r="P9036" s="15" t="str">
        <f>IF(COUNTIF('Personálie dobrovolníků '!U:X,N9036)&gt;0,"ANO","")</f>
        <v/>
      </c>
    </row>
    <row r="9037" spans="1:16" x14ac:dyDescent="0.3">
      <c r="A9037" s="25"/>
      <c r="B9037" s="15"/>
      <c r="C9037" s="15"/>
      <c r="D9037" s="25"/>
      <c r="E9037" s="25"/>
      <c r="F9037" s="94"/>
      <c r="G9037" s="25"/>
      <c r="H9037" s="113"/>
      <c r="I9037" s="113"/>
      <c r="J9037" s="25"/>
      <c r="M9037" s="15">
        <f t="shared" si="423"/>
        <v>1</v>
      </c>
      <c r="N9037" s="15" t="str">
        <f t="shared" si="424"/>
        <v>-</v>
      </c>
      <c r="O9037" s="150">
        <f t="shared" si="425"/>
        <v>0</v>
      </c>
      <c r="P9037" s="15" t="str">
        <f>IF(COUNTIF('Personálie dobrovolníků '!U:X,N9037)&gt;0,"ANO","")</f>
        <v/>
      </c>
    </row>
    <row r="9038" spans="1:16" x14ac:dyDescent="0.3">
      <c r="A9038" s="25"/>
      <c r="B9038" s="15"/>
      <c r="C9038" s="15"/>
      <c r="D9038" s="25"/>
      <c r="E9038" s="25"/>
      <c r="F9038" s="94"/>
      <c r="G9038" s="25"/>
      <c r="H9038" s="113"/>
      <c r="I9038" s="113"/>
      <c r="J9038" s="25"/>
      <c r="M9038" s="15">
        <f t="shared" si="423"/>
        <v>1</v>
      </c>
      <c r="N9038" s="15" t="str">
        <f t="shared" si="424"/>
        <v>-</v>
      </c>
      <c r="O9038" s="150">
        <f t="shared" si="425"/>
        <v>0</v>
      </c>
      <c r="P9038" s="15" t="str">
        <f>IF(COUNTIF('Personálie dobrovolníků '!U:X,N9038)&gt;0,"ANO","")</f>
        <v/>
      </c>
    </row>
    <row r="9039" spans="1:16" x14ac:dyDescent="0.3">
      <c r="A9039" s="25"/>
      <c r="B9039" s="15"/>
      <c r="C9039" s="15"/>
      <c r="D9039" s="25"/>
      <c r="E9039" s="25"/>
      <c r="F9039" s="94"/>
      <c r="G9039" s="25"/>
      <c r="H9039" s="113"/>
      <c r="I9039" s="113"/>
      <c r="J9039" s="25"/>
      <c r="M9039" s="15">
        <f t="shared" si="423"/>
        <v>1</v>
      </c>
      <c r="N9039" s="15" t="str">
        <f t="shared" si="424"/>
        <v>-</v>
      </c>
      <c r="O9039" s="150">
        <f t="shared" si="425"/>
        <v>0</v>
      </c>
      <c r="P9039" s="15" t="str">
        <f>IF(COUNTIF('Personálie dobrovolníků '!U:X,N9039)&gt;0,"ANO","")</f>
        <v/>
      </c>
    </row>
    <row r="9040" spans="1:16" x14ac:dyDescent="0.3">
      <c r="A9040" s="25"/>
      <c r="B9040" s="15"/>
      <c r="C9040" s="15"/>
      <c r="D9040" s="25"/>
      <c r="E9040" s="25"/>
      <c r="F9040" s="94"/>
      <c r="G9040" s="25"/>
      <c r="H9040" s="113"/>
      <c r="I9040" s="113"/>
      <c r="J9040" s="25"/>
      <c r="M9040" s="15">
        <f t="shared" si="423"/>
        <v>1</v>
      </c>
      <c r="N9040" s="15" t="str">
        <f t="shared" si="424"/>
        <v>-</v>
      </c>
      <c r="O9040" s="150">
        <f t="shared" si="425"/>
        <v>0</v>
      </c>
      <c r="P9040" s="15" t="str">
        <f>IF(COUNTIF('Personálie dobrovolníků '!U:X,N9040)&gt;0,"ANO","")</f>
        <v/>
      </c>
    </row>
    <row r="9041" spans="1:16" x14ac:dyDescent="0.3">
      <c r="A9041" s="25"/>
      <c r="B9041" s="15"/>
      <c r="C9041" s="15"/>
      <c r="D9041" s="25"/>
      <c r="E9041" s="25"/>
      <c r="F9041" s="94"/>
      <c r="G9041" s="25"/>
      <c r="H9041" s="113"/>
      <c r="I9041" s="113"/>
      <c r="J9041" s="25"/>
      <c r="M9041" s="15">
        <f t="shared" si="423"/>
        <v>1</v>
      </c>
      <c r="N9041" s="15" t="str">
        <f t="shared" si="424"/>
        <v>-</v>
      </c>
      <c r="O9041" s="150">
        <f t="shared" si="425"/>
        <v>0</v>
      </c>
      <c r="P9041" s="15" t="str">
        <f>IF(COUNTIF('Personálie dobrovolníků '!U:X,N9041)&gt;0,"ANO","")</f>
        <v/>
      </c>
    </row>
    <row r="9042" spans="1:16" x14ac:dyDescent="0.3">
      <c r="A9042" s="25"/>
      <c r="B9042" s="15"/>
      <c r="C9042" s="15"/>
      <c r="D9042" s="25"/>
      <c r="E9042" s="25"/>
      <c r="F9042" s="94"/>
      <c r="G9042" s="25"/>
      <c r="H9042" s="113"/>
      <c r="I9042" s="113"/>
      <c r="J9042" s="25"/>
      <c r="M9042" s="15">
        <f t="shared" si="423"/>
        <v>1</v>
      </c>
      <c r="N9042" s="15" t="str">
        <f t="shared" si="424"/>
        <v>-</v>
      </c>
      <c r="O9042" s="150">
        <f t="shared" si="425"/>
        <v>0</v>
      </c>
      <c r="P9042" s="15" t="str">
        <f>IF(COUNTIF('Personálie dobrovolníků '!U:X,N9042)&gt;0,"ANO","")</f>
        <v/>
      </c>
    </row>
    <row r="9043" spans="1:16" x14ac:dyDescent="0.3">
      <c r="A9043" s="25"/>
      <c r="B9043" s="15"/>
      <c r="C9043" s="15"/>
      <c r="D9043" s="25"/>
      <c r="E9043" s="25"/>
      <c r="F9043" s="94"/>
      <c r="G9043" s="25"/>
      <c r="H9043" s="113"/>
      <c r="I9043" s="113"/>
      <c r="J9043" s="25"/>
      <c r="M9043" s="15">
        <f t="shared" si="423"/>
        <v>1</v>
      </c>
      <c r="N9043" s="15" t="str">
        <f t="shared" si="424"/>
        <v>-</v>
      </c>
      <c r="O9043" s="150">
        <f t="shared" si="425"/>
        <v>0</v>
      </c>
      <c r="P9043" s="15" t="str">
        <f>IF(COUNTIF('Personálie dobrovolníků '!U:X,N9043)&gt;0,"ANO","")</f>
        <v/>
      </c>
    </row>
    <row r="9044" spans="1:16" x14ac:dyDescent="0.3">
      <c r="A9044" s="25"/>
      <c r="B9044" s="15"/>
      <c r="C9044" s="15"/>
      <c r="D9044" s="25"/>
      <c r="E9044" s="25"/>
      <c r="F9044" s="94"/>
      <c r="G9044" s="25"/>
      <c r="H9044" s="113"/>
      <c r="I9044" s="113"/>
      <c r="J9044" s="25"/>
      <c r="M9044" s="15">
        <f t="shared" si="423"/>
        <v>1</v>
      </c>
      <c r="N9044" s="15" t="str">
        <f t="shared" si="424"/>
        <v>-</v>
      </c>
      <c r="O9044" s="150">
        <f t="shared" si="425"/>
        <v>0</v>
      </c>
      <c r="P9044" s="15" t="str">
        <f>IF(COUNTIF('Personálie dobrovolníků '!U:X,N9044)&gt;0,"ANO","")</f>
        <v/>
      </c>
    </row>
    <row r="9045" spans="1:16" x14ac:dyDescent="0.3">
      <c r="A9045" s="25"/>
      <c r="B9045" s="15"/>
      <c r="C9045" s="15"/>
      <c r="D9045" s="25"/>
      <c r="E9045" s="25"/>
      <c r="F9045" s="94"/>
      <c r="G9045" s="25"/>
      <c r="H9045" s="113"/>
      <c r="I9045" s="113"/>
      <c r="J9045" s="25"/>
      <c r="M9045" s="15">
        <f t="shared" si="423"/>
        <v>1</v>
      </c>
      <c r="N9045" s="15" t="str">
        <f t="shared" si="424"/>
        <v>-</v>
      </c>
      <c r="O9045" s="150">
        <f t="shared" si="425"/>
        <v>0</v>
      </c>
      <c r="P9045" s="15" t="str">
        <f>IF(COUNTIF('Personálie dobrovolníků '!U:X,N9045)&gt;0,"ANO","")</f>
        <v/>
      </c>
    </row>
    <row r="9046" spans="1:16" x14ac:dyDescent="0.3">
      <c r="A9046" s="25"/>
      <c r="B9046" s="15"/>
      <c r="C9046" s="15"/>
      <c r="D9046" s="25"/>
      <c r="E9046" s="25"/>
      <c r="F9046" s="94"/>
      <c r="G9046" s="25"/>
      <c r="H9046" s="113"/>
      <c r="I9046" s="113"/>
      <c r="J9046" s="25"/>
      <c r="M9046" s="15">
        <f t="shared" si="423"/>
        <v>1</v>
      </c>
      <c r="N9046" s="15" t="str">
        <f t="shared" si="424"/>
        <v>-</v>
      </c>
      <c r="O9046" s="150">
        <f t="shared" si="425"/>
        <v>0</v>
      </c>
      <c r="P9046" s="15" t="str">
        <f>IF(COUNTIF('Personálie dobrovolníků '!U:X,N9046)&gt;0,"ANO","")</f>
        <v/>
      </c>
    </row>
    <row r="9047" spans="1:16" x14ac:dyDescent="0.3">
      <c r="A9047" s="25"/>
      <c r="B9047" s="15"/>
      <c r="C9047" s="15"/>
      <c r="D9047" s="25"/>
      <c r="E9047" s="25"/>
      <c r="F9047" s="94"/>
      <c r="G9047" s="25"/>
      <c r="H9047" s="113"/>
      <c r="I9047" s="113"/>
      <c r="J9047" s="25"/>
      <c r="M9047" s="15">
        <f t="shared" si="423"/>
        <v>1</v>
      </c>
      <c r="N9047" s="15" t="str">
        <f t="shared" si="424"/>
        <v>-</v>
      </c>
      <c r="O9047" s="150">
        <f t="shared" si="425"/>
        <v>0</v>
      </c>
      <c r="P9047" s="15" t="str">
        <f>IF(COUNTIF('Personálie dobrovolníků '!U:X,N9047)&gt;0,"ANO","")</f>
        <v/>
      </c>
    </row>
    <row r="9048" spans="1:16" x14ac:dyDescent="0.3">
      <c r="A9048" s="25"/>
      <c r="B9048" s="15"/>
      <c r="C9048" s="15"/>
      <c r="D9048" s="25"/>
      <c r="E9048" s="25"/>
      <c r="F9048" s="94"/>
      <c r="G9048" s="25"/>
      <c r="H9048" s="113"/>
      <c r="I9048" s="113"/>
      <c r="J9048" s="25"/>
      <c r="M9048" s="15">
        <f t="shared" si="423"/>
        <v>1</v>
      </c>
      <c r="N9048" s="15" t="str">
        <f t="shared" si="424"/>
        <v>-</v>
      </c>
      <c r="O9048" s="150">
        <f t="shared" si="425"/>
        <v>0</v>
      </c>
      <c r="P9048" s="15" t="str">
        <f>IF(COUNTIF('Personálie dobrovolníků '!U:X,N9048)&gt;0,"ANO","")</f>
        <v/>
      </c>
    </row>
    <row r="9049" spans="1:16" x14ac:dyDescent="0.3">
      <c r="A9049" s="25"/>
      <c r="B9049" s="15"/>
      <c r="C9049" s="15"/>
      <c r="D9049" s="25"/>
      <c r="E9049" s="25"/>
      <c r="F9049" s="94"/>
      <c r="G9049" s="25"/>
      <c r="H9049" s="113"/>
      <c r="I9049" s="113"/>
      <c r="J9049" s="25"/>
      <c r="M9049" s="15">
        <f t="shared" si="423"/>
        <v>1</v>
      </c>
      <c r="N9049" s="15" t="str">
        <f t="shared" si="424"/>
        <v>-</v>
      </c>
      <c r="O9049" s="150">
        <f t="shared" si="425"/>
        <v>0</v>
      </c>
      <c r="P9049" s="15" t="str">
        <f>IF(COUNTIF('Personálie dobrovolníků '!U:X,N9049)&gt;0,"ANO","")</f>
        <v/>
      </c>
    </row>
    <row r="9050" spans="1:16" x14ac:dyDescent="0.3">
      <c r="A9050" s="25"/>
      <c r="B9050" s="15"/>
      <c r="C9050" s="15"/>
      <c r="D9050" s="25"/>
      <c r="E9050" s="25"/>
      <c r="F9050" s="94"/>
      <c r="G9050" s="25"/>
      <c r="H9050" s="113"/>
      <c r="I9050" s="113"/>
      <c r="J9050" s="25"/>
      <c r="M9050" s="15">
        <f t="shared" si="423"/>
        <v>1</v>
      </c>
      <c r="N9050" s="15" t="str">
        <f t="shared" si="424"/>
        <v>-</v>
      </c>
      <c r="O9050" s="150">
        <f t="shared" si="425"/>
        <v>0</v>
      </c>
      <c r="P9050" s="15" t="str">
        <f>IF(COUNTIF('Personálie dobrovolníků '!U:X,N9050)&gt;0,"ANO","")</f>
        <v/>
      </c>
    </row>
    <row r="9051" spans="1:16" x14ac:dyDescent="0.3">
      <c r="A9051" s="25"/>
      <c r="B9051" s="15"/>
      <c r="C9051" s="15"/>
      <c r="D9051" s="25"/>
      <c r="E9051" s="25"/>
      <c r="F9051" s="94"/>
      <c r="G9051" s="25"/>
      <c r="H9051" s="113"/>
      <c r="I9051" s="113"/>
      <c r="J9051" s="25"/>
      <c r="M9051" s="15">
        <f t="shared" si="423"/>
        <v>1</v>
      </c>
      <c r="N9051" s="15" t="str">
        <f t="shared" si="424"/>
        <v>-</v>
      </c>
      <c r="O9051" s="150">
        <f t="shared" si="425"/>
        <v>0</v>
      </c>
      <c r="P9051" s="15" t="str">
        <f>IF(COUNTIF('Personálie dobrovolníků '!U:X,N9051)&gt;0,"ANO","")</f>
        <v/>
      </c>
    </row>
    <row r="9052" spans="1:16" x14ac:dyDescent="0.3">
      <c r="A9052" s="25"/>
      <c r="B9052" s="15"/>
      <c r="C9052" s="15"/>
      <c r="D9052" s="25"/>
      <c r="E9052" s="25"/>
      <c r="F9052" s="94"/>
      <c r="G9052" s="25"/>
      <c r="H9052" s="113"/>
      <c r="I9052" s="113"/>
      <c r="J9052" s="25"/>
      <c r="M9052" s="15">
        <f t="shared" si="423"/>
        <v>1</v>
      </c>
      <c r="N9052" s="15" t="str">
        <f t="shared" si="424"/>
        <v>-</v>
      </c>
      <c r="O9052" s="150">
        <f t="shared" si="425"/>
        <v>0</v>
      </c>
      <c r="P9052" s="15" t="str">
        <f>IF(COUNTIF('Personálie dobrovolníků '!U:X,N9052)&gt;0,"ANO","")</f>
        <v/>
      </c>
    </row>
    <row r="9053" spans="1:16" x14ac:dyDescent="0.3">
      <c r="A9053" s="25"/>
      <c r="B9053" s="15"/>
      <c r="C9053" s="15"/>
      <c r="D9053" s="25"/>
      <c r="E9053" s="25"/>
      <c r="F9053" s="94"/>
      <c r="G9053" s="25"/>
      <c r="H9053" s="113"/>
      <c r="I9053" s="113"/>
      <c r="J9053" s="25"/>
      <c r="M9053" s="15">
        <f t="shared" si="423"/>
        <v>1</v>
      </c>
      <c r="N9053" s="15" t="str">
        <f t="shared" si="424"/>
        <v>-</v>
      </c>
      <c r="O9053" s="150">
        <f t="shared" si="425"/>
        <v>0</v>
      </c>
      <c r="P9053" s="15" t="str">
        <f>IF(COUNTIF('Personálie dobrovolníků '!U:X,N9053)&gt;0,"ANO","")</f>
        <v/>
      </c>
    </row>
    <row r="9054" spans="1:16" x14ac:dyDescent="0.3">
      <c r="A9054" s="25"/>
      <c r="B9054" s="15"/>
      <c r="C9054" s="15"/>
      <c r="D9054" s="25"/>
      <c r="E9054" s="25"/>
      <c r="F9054" s="94"/>
      <c r="G9054" s="25"/>
      <c r="H9054" s="113"/>
      <c r="I9054" s="113"/>
      <c r="J9054" s="25"/>
      <c r="M9054" s="15">
        <f t="shared" si="423"/>
        <v>1</v>
      </c>
      <c r="N9054" s="15" t="str">
        <f t="shared" si="424"/>
        <v>-</v>
      </c>
      <c r="O9054" s="150">
        <f t="shared" si="425"/>
        <v>0</v>
      </c>
      <c r="P9054" s="15" t="str">
        <f>IF(COUNTIF('Personálie dobrovolníků '!U:X,N9054)&gt;0,"ANO","")</f>
        <v/>
      </c>
    </row>
    <row r="9055" spans="1:16" x14ac:dyDescent="0.3">
      <c r="A9055" s="25"/>
      <c r="B9055" s="15"/>
      <c r="C9055" s="15"/>
      <c r="D9055" s="25"/>
      <c r="E9055" s="25"/>
      <c r="F9055" s="94"/>
      <c r="G9055" s="25"/>
      <c r="H9055" s="113"/>
      <c r="I9055" s="113"/>
      <c r="J9055" s="25"/>
      <c r="M9055" s="15">
        <f t="shared" si="423"/>
        <v>1</v>
      </c>
      <c r="N9055" s="15" t="str">
        <f t="shared" si="424"/>
        <v>-</v>
      </c>
      <c r="O9055" s="150">
        <f t="shared" si="425"/>
        <v>0</v>
      </c>
      <c r="P9055" s="15" t="str">
        <f>IF(COUNTIF('Personálie dobrovolníků '!U:X,N9055)&gt;0,"ANO","")</f>
        <v/>
      </c>
    </row>
    <row r="9056" spans="1:16" x14ac:dyDescent="0.3">
      <c r="A9056" s="25"/>
      <c r="B9056" s="15"/>
      <c r="C9056" s="15"/>
      <c r="D9056" s="25"/>
      <c r="E9056" s="25"/>
      <c r="F9056" s="94"/>
      <c r="G9056" s="25"/>
      <c r="H9056" s="113"/>
      <c r="I9056" s="113"/>
      <c r="J9056" s="25"/>
      <c r="M9056" s="15">
        <f t="shared" si="423"/>
        <v>1</v>
      </c>
      <c r="N9056" s="15" t="str">
        <f t="shared" si="424"/>
        <v>-</v>
      </c>
      <c r="O9056" s="150">
        <f t="shared" si="425"/>
        <v>0</v>
      </c>
      <c r="P9056" s="15" t="str">
        <f>IF(COUNTIF('Personálie dobrovolníků '!U:X,N9056)&gt;0,"ANO","")</f>
        <v/>
      </c>
    </row>
    <row r="9057" spans="1:16" x14ac:dyDescent="0.3">
      <c r="A9057" s="25"/>
      <c r="B9057" s="15"/>
      <c r="C9057" s="15"/>
      <c r="D9057" s="25"/>
      <c r="E9057" s="25"/>
      <c r="F9057" s="94"/>
      <c r="G9057" s="25"/>
      <c r="H9057" s="113"/>
      <c r="I9057" s="113"/>
      <c r="J9057" s="25"/>
      <c r="M9057" s="15">
        <f t="shared" si="423"/>
        <v>1</v>
      </c>
      <c r="N9057" s="15" t="str">
        <f t="shared" si="424"/>
        <v>-</v>
      </c>
      <c r="O9057" s="150">
        <f t="shared" si="425"/>
        <v>0</v>
      </c>
      <c r="P9057" s="15" t="str">
        <f>IF(COUNTIF('Personálie dobrovolníků '!U:X,N9057)&gt;0,"ANO","")</f>
        <v/>
      </c>
    </row>
    <row r="9058" spans="1:16" x14ac:dyDescent="0.3">
      <c r="A9058" s="25"/>
      <c r="B9058" s="15"/>
      <c r="C9058" s="15"/>
      <c r="D9058" s="25"/>
      <c r="E9058" s="25"/>
      <c r="F9058" s="94"/>
      <c r="G9058" s="25"/>
      <c r="H9058" s="113"/>
      <c r="I9058" s="113"/>
      <c r="J9058" s="25"/>
      <c r="M9058" s="15">
        <f t="shared" si="423"/>
        <v>1</v>
      </c>
      <c r="N9058" s="15" t="str">
        <f t="shared" si="424"/>
        <v>-</v>
      </c>
      <c r="O9058" s="150">
        <f t="shared" si="425"/>
        <v>0</v>
      </c>
      <c r="P9058" s="15" t="str">
        <f>IF(COUNTIF('Personálie dobrovolníků '!U:X,N9058)&gt;0,"ANO","")</f>
        <v/>
      </c>
    </row>
    <row r="9059" spans="1:16" x14ac:dyDescent="0.3">
      <c r="A9059" s="25"/>
      <c r="B9059" s="15"/>
      <c r="C9059" s="15"/>
      <c r="D9059" s="25"/>
      <c r="E9059" s="25"/>
      <c r="F9059" s="94"/>
      <c r="G9059" s="25"/>
      <c r="H9059" s="113"/>
      <c r="I9059" s="113"/>
      <c r="J9059" s="25"/>
      <c r="M9059" s="15">
        <f t="shared" si="423"/>
        <v>1</v>
      </c>
      <c r="N9059" s="15" t="str">
        <f t="shared" si="424"/>
        <v>-</v>
      </c>
      <c r="O9059" s="150">
        <f t="shared" si="425"/>
        <v>0</v>
      </c>
      <c r="P9059" s="15" t="str">
        <f>IF(COUNTIF('Personálie dobrovolníků '!U:X,N9059)&gt;0,"ANO","")</f>
        <v/>
      </c>
    </row>
    <row r="9060" spans="1:16" x14ac:dyDescent="0.3">
      <c r="A9060" s="25"/>
      <c r="B9060" s="15"/>
      <c r="C9060" s="15"/>
      <c r="D9060" s="25"/>
      <c r="E9060" s="25"/>
      <c r="F9060" s="94"/>
      <c r="G9060" s="25"/>
      <c r="H9060" s="113"/>
      <c r="I9060" s="113"/>
      <c r="J9060" s="25"/>
      <c r="M9060" s="15">
        <f t="shared" si="423"/>
        <v>1</v>
      </c>
      <c r="N9060" s="15" t="str">
        <f t="shared" si="424"/>
        <v>-</v>
      </c>
      <c r="O9060" s="150">
        <f t="shared" si="425"/>
        <v>0</v>
      </c>
      <c r="P9060" s="15" t="str">
        <f>IF(COUNTIF('Personálie dobrovolníků '!U:X,N9060)&gt;0,"ANO","")</f>
        <v/>
      </c>
    </row>
    <row r="9061" spans="1:16" x14ac:dyDescent="0.3">
      <c r="A9061" s="25"/>
      <c r="B9061" s="15"/>
      <c r="C9061" s="15"/>
      <c r="D9061" s="25"/>
      <c r="E9061" s="25"/>
      <c r="F9061" s="94"/>
      <c r="G9061" s="25"/>
      <c r="H9061" s="113"/>
      <c r="I9061" s="113"/>
      <c r="J9061" s="25"/>
      <c r="M9061" s="15">
        <f t="shared" si="423"/>
        <v>1</v>
      </c>
      <c r="N9061" s="15" t="str">
        <f t="shared" si="424"/>
        <v>-</v>
      </c>
      <c r="O9061" s="150">
        <f t="shared" si="425"/>
        <v>0</v>
      </c>
      <c r="P9061" s="15" t="str">
        <f>IF(COUNTIF('Personálie dobrovolníků '!U:X,N9061)&gt;0,"ANO","")</f>
        <v/>
      </c>
    </row>
    <row r="9062" spans="1:16" x14ac:dyDescent="0.3">
      <c r="A9062" s="25"/>
      <c r="B9062" s="15"/>
      <c r="C9062" s="15"/>
      <c r="D9062" s="25"/>
      <c r="E9062" s="25"/>
      <c r="F9062" s="94"/>
      <c r="G9062" s="25"/>
      <c r="H9062" s="113"/>
      <c r="I9062" s="113"/>
      <c r="J9062" s="25"/>
      <c r="M9062" s="15">
        <f t="shared" si="423"/>
        <v>1</v>
      </c>
      <c r="N9062" s="15" t="str">
        <f t="shared" si="424"/>
        <v>-</v>
      </c>
      <c r="O9062" s="150">
        <f t="shared" si="425"/>
        <v>0</v>
      </c>
      <c r="P9062" s="15" t="str">
        <f>IF(COUNTIF('Personálie dobrovolníků '!U:X,N9062)&gt;0,"ANO","")</f>
        <v/>
      </c>
    </row>
    <row r="9063" spans="1:16" x14ac:dyDescent="0.3">
      <c r="A9063" s="25"/>
      <c r="B9063" s="15"/>
      <c r="C9063" s="15"/>
      <c r="D9063" s="25"/>
      <c r="E9063" s="25"/>
      <c r="F9063" s="94"/>
      <c r="G9063" s="25"/>
      <c r="H9063" s="113"/>
      <c r="I9063" s="113"/>
      <c r="J9063" s="25"/>
      <c r="M9063" s="15">
        <f t="shared" si="423"/>
        <v>1</v>
      </c>
      <c r="N9063" s="15" t="str">
        <f t="shared" si="424"/>
        <v>-</v>
      </c>
      <c r="O9063" s="150">
        <f t="shared" si="425"/>
        <v>0</v>
      </c>
      <c r="P9063" s="15" t="str">
        <f>IF(COUNTIF('Personálie dobrovolníků '!U:X,N9063)&gt;0,"ANO","")</f>
        <v/>
      </c>
    </row>
    <row r="9064" spans="1:16" x14ac:dyDescent="0.3">
      <c r="A9064" s="25"/>
      <c r="B9064" s="15"/>
      <c r="C9064" s="15"/>
      <c r="D9064" s="25"/>
      <c r="E9064" s="25"/>
      <c r="F9064" s="94"/>
      <c r="G9064" s="25"/>
      <c r="H9064" s="113"/>
      <c r="I9064" s="113"/>
      <c r="J9064" s="25"/>
      <c r="M9064" s="15">
        <f t="shared" si="423"/>
        <v>1</v>
      </c>
      <c r="N9064" s="15" t="str">
        <f t="shared" si="424"/>
        <v>-</v>
      </c>
      <c r="O9064" s="150">
        <f t="shared" si="425"/>
        <v>0</v>
      </c>
      <c r="P9064" s="15" t="str">
        <f>IF(COUNTIF('Personálie dobrovolníků '!U:X,N9064)&gt;0,"ANO","")</f>
        <v/>
      </c>
    </row>
    <row r="9065" spans="1:16" x14ac:dyDescent="0.3">
      <c r="A9065" s="25"/>
      <c r="B9065" s="15"/>
      <c r="C9065" s="15"/>
      <c r="D9065" s="25"/>
      <c r="E9065" s="25"/>
      <c r="F9065" s="94"/>
      <c r="G9065" s="25"/>
      <c r="H9065" s="113"/>
      <c r="I9065" s="113"/>
      <c r="J9065" s="25"/>
      <c r="M9065" s="15">
        <f t="shared" si="423"/>
        <v>1</v>
      </c>
      <c r="N9065" s="15" t="str">
        <f t="shared" si="424"/>
        <v>-</v>
      </c>
      <c r="O9065" s="150">
        <f t="shared" si="425"/>
        <v>0</v>
      </c>
      <c r="P9065" s="15" t="str">
        <f>IF(COUNTIF('Personálie dobrovolníků '!U:X,N9065)&gt;0,"ANO","")</f>
        <v/>
      </c>
    </row>
    <row r="9066" spans="1:16" x14ac:dyDescent="0.3">
      <c r="A9066" s="25"/>
      <c r="B9066" s="15"/>
      <c r="C9066" s="15"/>
      <c r="D9066" s="25"/>
      <c r="E9066" s="25"/>
      <c r="F9066" s="94"/>
      <c r="G9066" s="25"/>
      <c r="H9066" s="113"/>
      <c r="I9066" s="113"/>
      <c r="J9066" s="25"/>
      <c r="M9066" s="15">
        <f t="shared" ref="M9066:M9129" si="426">IF(OR(
   AND($H9066=$K$12, $I9066=$L$4),
   AND($H9066=$K$12, $I9066=$L$5),
   AND($H9066=$K$12, $I9066=$L$6),
   AND($H9066=$K$12, $I9066=$L$7),
   AND($H9066=$K$11, $I9066=$L$4),
   AND($H9066=$K$11, $I9066=$L$5),
   AND($H9066=$K$11, $I9066=$L$6),
   AND($H9066=$K$11, $I9066=$L$7),
   AND($H9066=$K$5, $I9066=$L$5),
   AND($H9066=$K$6, $I9066=$L$4),
   AND($H9066=$K$6, $I9066=$L$5),
   AND($H9066=$K$6, $I9066=$L$7),
   AND($H9066=$K$4, $I9066=$L$6),
), 0, 1)</f>
        <v>1</v>
      </c>
      <c r="N9066" s="15" t="str">
        <f t="shared" ref="N9066:N9129" si="427">A9066 &amp; "-" &amp; J9066</f>
        <v>-</v>
      </c>
      <c r="O9066" s="150">
        <f t="shared" si="425"/>
        <v>0</v>
      </c>
      <c r="P9066" s="15" t="str">
        <f>IF(COUNTIF('Personálie dobrovolníků '!U:X,N9066)&gt;0,"ANO","")</f>
        <v/>
      </c>
    </row>
    <row r="9067" spans="1:16" x14ac:dyDescent="0.3">
      <c r="A9067" s="25"/>
      <c r="B9067" s="15"/>
      <c r="C9067" s="15"/>
      <c r="D9067" s="25"/>
      <c r="E9067" s="25"/>
      <c r="F9067" s="94"/>
      <c r="G9067" s="25"/>
      <c r="H9067" s="113"/>
      <c r="I9067" s="113"/>
      <c r="J9067" s="25"/>
      <c r="M9067" s="15">
        <f t="shared" si="426"/>
        <v>1</v>
      </c>
      <c r="N9067" s="15" t="str">
        <f t="shared" si="427"/>
        <v>-</v>
      </c>
      <c r="O9067" s="150">
        <f t="shared" si="425"/>
        <v>0</v>
      </c>
      <c r="P9067" s="15" t="str">
        <f>IF(COUNTIF('Personálie dobrovolníků '!U:X,N9067)&gt;0,"ANO","")</f>
        <v/>
      </c>
    </row>
    <row r="9068" spans="1:16" x14ac:dyDescent="0.3">
      <c r="A9068" s="25"/>
      <c r="B9068" s="15"/>
      <c r="C9068" s="15"/>
      <c r="D9068" s="25"/>
      <c r="E9068" s="25"/>
      <c r="F9068" s="94"/>
      <c r="G9068" s="25"/>
      <c r="H9068" s="113"/>
      <c r="I9068" s="113"/>
      <c r="J9068" s="25"/>
      <c r="M9068" s="15">
        <f t="shared" si="426"/>
        <v>1</v>
      </c>
      <c r="N9068" s="15" t="str">
        <f t="shared" si="427"/>
        <v>-</v>
      </c>
      <c r="O9068" s="150">
        <f t="shared" si="425"/>
        <v>0</v>
      </c>
      <c r="P9068" s="15" t="str">
        <f>IF(COUNTIF('Personálie dobrovolníků '!U:X,N9068)&gt;0,"ANO","")</f>
        <v/>
      </c>
    </row>
    <row r="9069" spans="1:16" x14ac:dyDescent="0.3">
      <c r="A9069" s="25"/>
      <c r="B9069" s="15"/>
      <c r="C9069" s="15"/>
      <c r="D9069" s="25"/>
      <c r="E9069" s="25"/>
      <c r="F9069" s="94"/>
      <c r="G9069" s="25"/>
      <c r="H9069" s="113"/>
      <c r="I9069" s="113"/>
      <c r="J9069" s="25"/>
      <c r="M9069" s="15">
        <f t="shared" si="426"/>
        <v>1</v>
      </c>
      <c r="N9069" s="15" t="str">
        <f t="shared" si="427"/>
        <v>-</v>
      </c>
      <c r="O9069" s="150">
        <f t="shared" si="425"/>
        <v>0</v>
      </c>
      <c r="P9069" s="15" t="str">
        <f>IF(COUNTIF('Personálie dobrovolníků '!U:X,N9069)&gt;0,"ANO","")</f>
        <v/>
      </c>
    </row>
    <row r="9070" spans="1:16" x14ac:dyDescent="0.3">
      <c r="A9070" s="25"/>
      <c r="B9070" s="15"/>
      <c r="C9070" s="15"/>
      <c r="D9070" s="25"/>
      <c r="E9070" s="25"/>
      <c r="F9070" s="94"/>
      <c r="G9070" s="25"/>
      <c r="H9070" s="113"/>
      <c r="I9070" s="113"/>
      <c r="J9070" s="25"/>
      <c r="M9070" s="15">
        <f t="shared" si="426"/>
        <v>1</v>
      </c>
      <c r="N9070" s="15" t="str">
        <f t="shared" si="427"/>
        <v>-</v>
      </c>
      <c r="O9070" s="150">
        <f t="shared" si="425"/>
        <v>0</v>
      </c>
      <c r="P9070" s="15" t="str">
        <f>IF(COUNTIF('Personálie dobrovolníků '!U:X,N9070)&gt;0,"ANO","")</f>
        <v/>
      </c>
    </row>
    <row r="9071" spans="1:16" x14ac:dyDescent="0.3">
      <c r="A9071" s="25"/>
      <c r="B9071" s="15"/>
      <c r="C9071" s="15"/>
      <c r="D9071" s="25"/>
      <c r="E9071" s="25"/>
      <c r="F9071" s="94"/>
      <c r="G9071" s="25"/>
      <c r="H9071" s="113"/>
      <c r="I9071" s="113"/>
      <c r="J9071" s="25"/>
      <c r="M9071" s="15">
        <f t="shared" si="426"/>
        <v>1</v>
      </c>
      <c r="N9071" s="15" t="str">
        <f t="shared" si="427"/>
        <v>-</v>
      </c>
      <c r="O9071" s="150">
        <f t="shared" si="425"/>
        <v>0</v>
      </c>
      <c r="P9071" s="15" t="str">
        <f>IF(COUNTIF('Personálie dobrovolníků '!U:X,N9071)&gt;0,"ANO","")</f>
        <v/>
      </c>
    </row>
    <row r="9072" spans="1:16" x14ac:dyDescent="0.3">
      <c r="A9072" s="25"/>
      <c r="B9072" s="15"/>
      <c r="C9072" s="15"/>
      <c r="D9072" s="25"/>
      <c r="E9072" s="25"/>
      <c r="F9072" s="94"/>
      <c r="G9072" s="25"/>
      <c r="H9072" s="113"/>
      <c r="I9072" s="113"/>
      <c r="J9072" s="25"/>
      <c r="M9072" s="15">
        <f t="shared" si="426"/>
        <v>1</v>
      </c>
      <c r="N9072" s="15" t="str">
        <f t="shared" si="427"/>
        <v>-</v>
      </c>
      <c r="O9072" s="150">
        <f t="shared" si="425"/>
        <v>0</v>
      </c>
      <c r="P9072" s="15" t="str">
        <f>IF(COUNTIF('Personálie dobrovolníků '!U:X,N9072)&gt;0,"ANO","")</f>
        <v/>
      </c>
    </row>
    <row r="9073" spans="1:16" x14ac:dyDescent="0.3">
      <c r="A9073" s="25"/>
      <c r="B9073" s="15"/>
      <c r="C9073" s="15"/>
      <c r="D9073" s="25"/>
      <c r="E9073" s="25"/>
      <c r="F9073" s="94"/>
      <c r="G9073" s="25"/>
      <c r="H9073" s="113"/>
      <c r="I9073" s="113"/>
      <c r="J9073" s="25"/>
      <c r="M9073" s="15">
        <f t="shared" si="426"/>
        <v>1</v>
      </c>
      <c r="N9073" s="15" t="str">
        <f t="shared" si="427"/>
        <v>-</v>
      </c>
      <c r="O9073" s="150">
        <f t="shared" si="425"/>
        <v>0</v>
      </c>
      <c r="P9073" s="15" t="str">
        <f>IF(COUNTIF('Personálie dobrovolníků '!U:X,N9073)&gt;0,"ANO","")</f>
        <v/>
      </c>
    </row>
    <row r="9074" spans="1:16" x14ac:dyDescent="0.3">
      <c r="A9074" s="25"/>
      <c r="B9074" s="15"/>
      <c r="C9074" s="15"/>
      <c r="D9074" s="25"/>
      <c r="E9074" s="25"/>
      <c r="F9074" s="94"/>
      <c r="G9074" s="25"/>
      <c r="H9074" s="113"/>
      <c r="I9074" s="113"/>
      <c r="J9074" s="25"/>
      <c r="M9074" s="15">
        <f t="shared" si="426"/>
        <v>1</v>
      </c>
      <c r="N9074" s="15" t="str">
        <f t="shared" si="427"/>
        <v>-</v>
      </c>
      <c r="O9074" s="150">
        <f t="shared" si="425"/>
        <v>0</v>
      </c>
      <c r="P9074" s="15" t="str">
        <f>IF(COUNTIF('Personálie dobrovolníků '!U:X,N9074)&gt;0,"ANO","")</f>
        <v/>
      </c>
    </row>
    <row r="9075" spans="1:16" x14ac:dyDescent="0.3">
      <c r="A9075" s="25"/>
      <c r="B9075" s="15"/>
      <c r="C9075" s="15"/>
      <c r="D9075" s="25"/>
      <c r="E9075" s="25"/>
      <c r="F9075" s="94"/>
      <c r="G9075" s="25"/>
      <c r="H9075" s="113"/>
      <c r="I9075" s="113"/>
      <c r="J9075" s="25"/>
      <c r="M9075" s="15">
        <f t="shared" si="426"/>
        <v>1</v>
      </c>
      <c r="N9075" s="15" t="str">
        <f t="shared" si="427"/>
        <v>-</v>
      </c>
      <c r="O9075" s="150">
        <f t="shared" si="425"/>
        <v>0</v>
      </c>
      <c r="P9075" s="15" t="str">
        <f>IF(COUNTIF('Personálie dobrovolníků '!U:X,N9075)&gt;0,"ANO","")</f>
        <v/>
      </c>
    </row>
    <row r="9076" spans="1:16" x14ac:dyDescent="0.3">
      <c r="A9076" s="25"/>
      <c r="B9076" s="15"/>
      <c r="C9076" s="15"/>
      <c r="D9076" s="25"/>
      <c r="E9076" s="25"/>
      <c r="F9076" s="94"/>
      <c r="G9076" s="25"/>
      <c r="H9076" s="113"/>
      <c r="I9076" s="113"/>
      <c r="J9076" s="25"/>
      <c r="M9076" s="15">
        <f t="shared" si="426"/>
        <v>1</v>
      </c>
      <c r="N9076" s="15" t="str">
        <f t="shared" si="427"/>
        <v>-</v>
      </c>
      <c r="O9076" s="150">
        <f t="shared" si="425"/>
        <v>0</v>
      </c>
      <c r="P9076" s="15" t="str">
        <f>IF(COUNTIF('Personálie dobrovolníků '!U:X,N9076)&gt;0,"ANO","")</f>
        <v/>
      </c>
    </row>
    <row r="9077" spans="1:16" x14ac:dyDescent="0.3">
      <c r="A9077" s="25"/>
      <c r="B9077" s="15"/>
      <c r="C9077" s="15"/>
      <c r="D9077" s="25"/>
      <c r="E9077" s="25"/>
      <c r="F9077" s="94"/>
      <c r="G9077" s="25"/>
      <c r="H9077" s="113"/>
      <c r="I9077" s="113"/>
      <c r="J9077" s="25"/>
      <c r="M9077" s="15">
        <f t="shared" si="426"/>
        <v>1</v>
      </c>
      <c r="N9077" s="15" t="str">
        <f t="shared" si="427"/>
        <v>-</v>
      </c>
      <c r="O9077" s="150">
        <f t="shared" si="425"/>
        <v>0</v>
      </c>
      <c r="P9077" s="15" t="str">
        <f>IF(COUNTIF('Personálie dobrovolníků '!U:X,N9077)&gt;0,"ANO","")</f>
        <v/>
      </c>
    </row>
    <row r="9078" spans="1:16" x14ac:dyDescent="0.3">
      <c r="A9078" s="25"/>
      <c r="B9078" s="15"/>
      <c r="C9078" s="15"/>
      <c r="D9078" s="25"/>
      <c r="E9078" s="25"/>
      <c r="F9078" s="94"/>
      <c r="G9078" s="25"/>
      <c r="H9078" s="113"/>
      <c r="I9078" s="113"/>
      <c r="J9078" s="25"/>
      <c r="M9078" s="15">
        <f t="shared" si="426"/>
        <v>1</v>
      </c>
      <c r="N9078" s="15" t="str">
        <f t="shared" si="427"/>
        <v>-</v>
      </c>
      <c r="O9078" s="150">
        <f t="shared" si="425"/>
        <v>0</v>
      </c>
      <c r="P9078" s="15" t="str">
        <f>IF(COUNTIF('Personálie dobrovolníků '!U:X,N9078)&gt;0,"ANO","")</f>
        <v/>
      </c>
    </row>
    <row r="9079" spans="1:16" x14ac:dyDescent="0.3">
      <c r="A9079" s="25"/>
      <c r="B9079" s="15"/>
      <c r="C9079" s="15"/>
      <c r="D9079" s="25"/>
      <c r="E9079" s="25"/>
      <c r="F9079" s="94"/>
      <c r="G9079" s="25"/>
      <c r="H9079" s="113"/>
      <c r="I9079" s="113"/>
      <c r="J9079" s="25"/>
      <c r="M9079" s="15">
        <f t="shared" si="426"/>
        <v>1</v>
      </c>
      <c r="N9079" s="15" t="str">
        <f t="shared" si="427"/>
        <v>-</v>
      </c>
      <c r="O9079" s="150">
        <f t="shared" si="425"/>
        <v>0</v>
      </c>
      <c r="P9079" s="15" t="str">
        <f>IF(COUNTIF('Personálie dobrovolníků '!U:X,N9079)&gt;0,"ANO","")</f>
        <v/>
      </c>
    </row>
    <row r="9080" spans="1:16" x14ac:dyDescent="0.3">
      <c r="A9080" s="25"/>
      <c r="B9080" s="15"/>
      <c r="C9080" s="15"/>
      <c r="D9080" s="25"/>
      <c r="E9080" s="25"/>
      <c r="F9080" s="94"/>
      <c r="G9080" s="25"/>
      <c r="H9080" s="113"/>
      <c r="I9080" s="113"/>
      <c r="J9080" s="25"/>
      <c r="M9080" s="15">
        <f t="shared" si="426"/>
        <v>1</v>
      </c>
      <c r="N9080" s="15" t="str">
        <f t="shared" si="427"/>
        <v>-</v>
      </c>
      <c r="O9080" s="150">
        <f t="shared" si="425"/>
        <v>0</v>
      </c>
      <c r="P9080" s="15" t="str">
        <f>IF(COUNTIF('Personálie dobrovolníků '!U:X,N9080)&gt;0,"ANO","")</f>
        <v/>
      </c>
    </row>
    <row r="9081" spans="1:16" x14ac:dyDescent="0.3">
      <c r="A9081" s="25"/>
      <c r="B9081" s="15"/>
      <c r="C9081" s="15"/>
      <c r="D9081" s="25"/>
      <c r="E9081" s="25"/>
      <c r="F9081" s="94"/>
      <c r="G9081" s="25"/>
      <c r="H9081" s="113"/>
      <c r="I9081" s="113"/>
      <c r="J9081" s="25"/>
      <c r="M9081" s="15">
        <f t="shared" si="426"/>
        <v>1</v>
      </c>
      <c r="N9081" s="15" t="str">
        <f t="shared" si="427"/>
        <v>-</v>
      </c>
      <c r="O9081" s="150">
        <f t="shared" si="425"/>
        <v>0</v>
      </c>
      <c r="P9081" s="15" t="str">
        <f>IF(COUNTIF('Personálie dobrovolníků '!U:X,N9081)&gt;0,"ANO","")</f>
        <v/>
      </c>
    </row>
    <row r="9082" spans="1:16" x14ac:dyDescent="0.3">
      <c r="A9082" s="25"/>
      <c r="B9082" s="15"/>
      <c r="C9082" s="15"/>
      <c r="D9082" s="25"/>
      <c r="E9082" s="25"/>
      <c r="F9082" s="94"/>
      <c r="G9082" s="25"/>
      <c r="H9082" s="113"/>
      <c r="I9082" s="113"/>
      <c r="J9082" s="25"/>
      <c r="M9082" s="15">
        <f t="shared" si="426"/>
        <v>1</v>
      </c>
      <c r="N9082" s="15" t="str">
        <f t="shared" si="427"/>
        <v>-</v>
      </c>
      <c r="O9082" s="150">
        <f t="shared" si="425"/>
        <v>0</v>
      </c>
      <c r="P9082" s="15" t="str">
        <f>IF(COUNTIF('Personálie dobrovolníků '!U:X,N9082)&gt;0,"ANO","")</f>
        <v/>
      </c>
    </row>
    <row r="9083" spans="1:16" x14ac:dyDescent="0.3">
      <c r="A9083" s="25"/>
      <c r="B9083" s="15"/>
      <c r="C9083" s="15"/>
      <c r="D9083" s="25"/>
      <c r="E9083" s="25"/>
      <c r="F9083" s="94"/>
      <c r="G9083" s="25"/>
      <c r="H9083" s="113"/>
      <c r="I9083" s="113"/>
      <c r="J9083" s="25"/>
      <c r="M9083" s="15">
        <f t="shared" si="426"/>
        <v>1</v>
      </c>
      <c r="N9083" s="15" t="str">
        <f t="shared" si="427"/>
        <v>-</v>
      </c>
      <c r="O9083" s="150">
        <f t="shared" si="425"/>
        <v>0</v>
      </c>
      <c r="P9083" s="15" t="str">
        <f>IF(COUNTIF('Personálie dobrovolníků '!U:X,N9083)&gt;0,"ANO","")</f>
        <v/>
      </c>
    </row>
    <row r="9084" spans="1:16" x14ac:dyDescent="0.3">
      <c r="A9084" s="25"/>
      <c r="B9084" s="15"/>
      <c r="C9084" s="15"/>
      <c r="D9084" s="25"/>
      <c r="E9084" s="25"/>
      <c r="F9084" s="94"/>
      <c r="G9084" s="25"/>
      <c r="H9084" s="113"/>
      <c r="I9084" s="113"/>
      <c r="J9084" s="25"/>
      <c r="M9084" s="15">
        <f t="shared" si="426"/>
        <v>1</v>
      </c>
      <c r="N9084" s="15" t="str">
        <f t="shared" si="427"/>
        <v>-</v>
      </c>
      <c r="O9084" s="150">
        <f t="shared" si="425"/>
        <v>0</v>
      </c>
      <c r="P9084" s="15" t="str">
        <f>IF(COUNTIF('Personálie dobrovolníků '!U:X,N9084)&gt;0,"ANO","")</f>
        <v/>
      </c>
    </row>
    <row r="9085" spans="1:16" x14ac:dyDescent="0.3">
      <c r="A9085" s="25"/>
      <c r="B9085" s="15"/>
      <c r="C9085" s="15"/>
      <c r="D9085" s="25"/>
      <c r="E9085" s="25"/>
      <c r="F9085" s="94"/>
      <c r="G9085" s="25"/>
      <c r="H9085" s="113"/>
      <c r="I9085" s="113"/>
      <c r="J9085" s="25"/>
      <c r="M9085" s="15">
        <f t="shared" si="426"/>
        <v>1</v>
      </c>
      <c r="N9085" s="15" t="str">
        <f t="shared" si="427"/>
        <v>-</v>
      </c>
      <c r="O9085" s="150">
        <f t="shared" si="425"/>
        <v>0</v>
      </c>
      <c r="P9085" s="15" t="str">
        <f>IF(COUNTIF('Personálie dobrovolníků '!U:X,N9085)&gt;0,"ANO","")</f>
        <v/>
      </c>
    </row>
    <row r="9086" spans="1:16" x14ac:dyDescent="0.3">
      <c r="A9086" s="25"/>
      <c r="B9086" s="15"/>
      <c r="C9086" s="15"/>
      <c r="D9086" s="25"/>
      <c r="E9086" s="25"/>
      <c r="F9086" s="94"/>
      <c r="G9086" s="25"/>
      <c r="H9086" s="113"/>
      <c r="I9086" s="113"/>
      <c r="J9086" s="25"/>
      <c r="M9086" s="15">
        <f t="shared" si="426"/>
        <v>1</v>
      </c>
      <c r="N9086" s="15" t="str">
        <f t="shared" si="427"/>
        <v>-</v>
      </c>
      <c r="O9086" s="150">
        <f t="shared" si="425"/>
        <v>0</v>
      </c>
      <c r="P9086" s="15" t="str">
        <f>IF(COUNTIF('Personálie dobrovolníků '!U:X,N9086)&gt;0,"ANO","")</f>
        <v/>
      </c>
    </row>
    <row r="9087" spans="1:16" x14ac:dyDescent="0.3">
      <c r="A9087" s="25"/>
      <c r="B9087" s="15"/>
      <c r="C9087" s="15"/>
      <c r="D9087" s="25"/>
      <c r="E9087" s="25"/>
      <c r="F9087" s="94"/>
      <c r="G9087" s="25"/>
      <c r="H9087" s="113"/>
      <c r="I9087" s="113"/>
      <c r="J9087" s="25"/>
      <c r="M9087" s="15">
        <f t="shared" si="426"/>
        <v>1</v>
      </c>
      <c r="N9087" s="15" t="str">
        <f t="shared" si="427"/>
        <v>-</v>
      </c>
      <c r="O9087" s="150">
        <f t="shared" si="425"/>
        <v>0</v>
      </c>
      <c r="P9087" s="15" t="str">
        <f>IF(COUNTIF('Personálie dobrovolníků '!U:X,N9087)&gt;0,"ANO","")</f>
        <v/>
      </c>
    </row>
    <row r="9088" spans="1:16" x14ac:dyDescent="0.3">
      <c r="A9088" s="25"/>
      <c r="B9088" s="15"/>
      <c r="C9088" s="15"/>
      <c r="D9088" s="25"/>
      <c r="E9088" s="25"/>
      <c r="F9088" s="94"/>
      <c r="G9088" s="25"/>
      <c r="H9088" s="113"/>
      <c r="I9088" s="113"/>
      <c r="J9088" s="25"/>
      <c r="M9088" s="15">
        <f t="shared" si="426"/>
        <v>1</v>
      </c>
      <c r="N9088" s="15" t="str">
        <f t="shared" si="427"/>
        <v>-</v>
      </c>
      <c r="O9088" s="150">
        <f t="shared" si="425"/>
        <v>0</v>
      </c>
      <c r="P9088" s="15" t="str">
        <f>IF(COUNTIF('Personálie dobrovolníků '!U:X,N9088)&gt;0,"ANO","")</f>
        <v/>
      </c>
    </row>
    <row r="9089" spans="1:16" x14ac:dyDescent="0.3">
      <c r="A9089" s="25"/>
      <c r="B9089" s="15"/>
      <c r="C9089" s="15"/>
      <c r="D9089" s="25"/>
      <c r="E9089" s="25"/>
      <c r="F9089" s="94"/>
      <c r="G9089" s="25"/>
      <c r="H9089" s="113"/>
      <c r="I9089" s="113"/>
      <c r="J9089" s="25"/>
      <c r="M9089" s="15">
        <f t="shared" si="426"/>
        <v>1</v>
      </c>
      <c r="N9089" s="15" t="str">
        <f t="shared" si="427"/>
        <v>-</v>
      </c>
      <c r="O9089" s="150">
        <f t="shared" si="425"/>
        <v>0</v>
      </c>
      <c r="P9089" s="15" t="str">
        <f>IF(COUNTIF('Personálie dobrovolníků '!U:X,N9089)&gt;0,"ANO","")</f>
        <v/>
      </c>
    </row>
    <row r="9090" spans="1:16" x14ac:dyDescent="0.3">
      <c r="A9090" s="25"/>
      <c r="B9090" s="15"/>
      <c r="C9090" s="15"/>
      <c r="D9090" s="25"/>
      <c r="E9090" s="25"/>
      <c r="F9090" s="94"/>
      <c r="G9090" s="25"/>
      <c r="H9090" s="113"/>
      <c r="I9090" s="113"/>
      <c r="J9090" s="25"/>
      <c r="M9090" s="15">
        <f t="shared" si="426"/>
        <v>1</v>
      </c>
      <c r="N9090" s="15" t="str">
        <f t="shared" si="427"/>
        <v>-</v>
      </c>
      <c r="O9090" s="150">
        <f t="shared" si="425"/>
        <v>0</v>
      </c>
      <c r="P9090" s="15" t="str">
        <f>IF(COUNTIF('Personálie dobrovolníků '!U:X,N9090)&gt;0,"ANO","")</f>
        <v/>
      </c>
    </row>
    <row r="9091" spans="1:16" x14ac:dyDescent="0.3">
      <c r="A9091" s="25"/>
      <c r="B9091" s="15"/>
      <c r="C9091" s="15"/>
      <c r="D9091" s="25"/>
      <c r="E9091" s="25"/>
      <c r="F9091" s="94"/>
      <c r="G9091" s="25"/>
      <c r="H9091" s="113"/>
      <c r="I9091" s="113"/>
      <c r="J9091" s="25"/>
      <c r="M9091" s="15">
        <f t="shared" si="426"/>
        <v>1</v>
      </c>
      <c r="N9091" s="15" t="str">
        <f t="shared" si="427"/>
        <v>-</v>
      </c>
      <c r="O9091" s="150">
        <f t="shared" si="425"/>
        <v>0</v>
      </c>
      <c r="P9091" s="15" t="str">
        <f>IF(COUNTIF('Personálie dobrovolníků '!U:X,N9091)&gt;0,"ANO","")</f>
        <v/>
      </c>
    </row>
    <row r="9092" spans="1:16" x14ac:dyDescent="0.3">
      <c r="A9092" s="25"/>
      <c r="B9092" s="15"/>
      <c r="C9092" s="15"/>
      <c r="D9092" s="25"/>
      <c r="E9092" s="25"/>
      <c r="F9092" s="94"/>
      <c r="G9092" s="25"/>
      <c r="H9092" s="113"/>
      <c r="I9092" s="113"/>
      <c r="J9092" s="25"/>
      <c r="M9092" s="15">
        <f t="shared" si="426"/>
        <v>1</v>
      </c>
      <c r="N9092" s="15" t="str">
        <f t="shared" si="427"/>
        <v>-</v>
      </c>
      <c r="O9092" s="150">
        <f t="shared" ref="O9092:O9155" si="428">IF(AND(M9092&lt;&gt;0, P9092="ANO"), 1, 0)</f>
        <v>0</v>
      </c>
      <c r="P9092" s="15" t="str">
        <f>IF(COUNTIF('Personálie dobrovolníků '!U:X,N9092)&gt;0,"ANO","")</f>
        <v/>
      </c>
    </row>
    <row r="9093" spans="1:16" x14ac:dyDescent="0.3">
      <c r="A9093" s="25"/>
      <c r="B9093" s="15"/>
      <c r="C9093" s="15"/>
      <c r="D9093" s="25"/>
      <c r="E9093" s="25"/>
      <c r="F9093" s="94"/>
      <c r="G9093" s="25"/>
      <c r="H9093" s="113"/>
      <c r="I9093" s="113"/>
      <c r="J9093" s="25"/>
      <c r="M9093" s="15">
        <f t="shared" si="426"/>
        <v>1</v>
      </c>
      <c r="N9093" s="15" t="str">
        <f t="shared" si="427"/>
        <v>-</v>
      </c>
      <c r="O9093" s="150">
        <f t="shared" si="428"/>
        <v>0</v>
      </c>
      <c r="P9093" s="15" t="str">
        <f>IF(COUNTIF('Personálie dobrovolníků '!U:X,N9093)&gt;0,"ANO","")</f>
        <v/>
      </c>
    </row>
    <row r="9094" spans="1:16" x14ac:dyDescent="0.3">
      <c r="A9094" s="25"/>
      <c r="B9094" s="15"/>
      <c r="C9094" s="15"/>
      <c r="D9094" s="25"/>
      <c r="E9094" s="25"/>
      <c r="F9094" s="94"/>
      <c r="G9094" s="25"/>
      <c r="H9094" s="113"/>
      <c r="I9094" s="113"/>
      <c r="J9094" s="25"/>
      <c r="M9094" s="15">
        <f t="shared" si="426"/>
        <v>1</v>
      </c>
      <c r="N9094" s="15" t="str">
        <f t="shared" si="427"/>
        <v>-</v>
      </c>
      <c r="O9094" s="150">
        <f t="shared" si="428"/>
        <v>0</v>
      </c>
      <c r="P9094" s="15" t="str">
        <f>IF(COUNTIF('Personálie dobrovolníků '!U:X,N9094)&gt;0,"ANO","")</f>
        <v/>
      </c>
    </row>
    <row r="9095" spans="1:16" x14ac:dyDescent="0.3">
      <c r="A9095" s="25"/>
      <c r="B9095" s="15"/>
      <c r="C9095" s="15"/>
      <c r="D9095" s="25"/>
      <c r="E9095" s="25"/>
      <c r="F9095" s="94"/>
      <c r="G9095" s="25"/>
      <c r="H9095" s="113"/>
      <c r="I9095" s="113"/>
      <c r="J9095" s="25"/>
      <c r="M9095" s="15">
        <f t="shared" si="426"/>
        <v>1</v>
      </c>
      <c r="N9095" s="15" t="str">
        <f t="shared" si="427"/>
        <v>-</v>
      </c>
      <c r="O9095" s="150">
        <f t="shared" si="428"/>
        <v>0</v>
      </c>
      <c r="P9095" s="15" t="str">
        <f>IF(COUNTIF('Personálie dobrovolníků '!U:X,N9095)&gt;0,"ANO","")</f>
        <v/>
      </c>
    </row>
    <row r="9096" spans="1:16" x14ac:dyDescent="0.3">
      <c r="A9096" s="25"/>
      <c r="B9096" s="15"/>
      <c r="C9096" s="15"/>
      <c r="D9096" s="25"/>
      <c r="E9096" s="25"/>
      <c r="F9096" s="94"/>
      <c r="G9096" s="25"/>
      <c r="H9096" s="113"/>
      <c r="I9096" s="113"/>
      <c r="J9096" s="25"/>
      <c r="M9096" s="15">
        <f t="shared" si="426"/>
        <v>1</v>
      </c>
      <c r="N9096" s="15" t="str">
        <f t="shared" si="427"/>
        <v>-</v>
      </c>
      <c r="O9096" s="150">
        <f t="shared" si="428"/>
        <v>0</v>
      </c>
      <c r="P9096" s="15" t="str">
        <f>IF(COUNTIF('Personálie dobrovolníků '!U:X,N9096)&gt;0,"ANO","")</f>
        <v/>
      </c>
    </row>
    <row r="9097" spans="1:16" x14ac:dyDescent="0.3">
      <c r="A9097" s="25"/>
      <c r="B9097" s="15"/>
      <c r="C9097" s="15"/>
      <c r="D9097" s="25"/>
      <c r="E9097" s="25"/>
      <c r="F9097" s="94"/>
      <c r="G9097" s="25"/>
      <c r="H9097" s="113"/>
      <c r="I9097" s="113"/>
      <c r="J9097" s="25"/>
      <c r="M9097" s="15">
        <f t="shared" si="426"/>
        <v>1</v>
      </c>
      <c r="N9097" s="15" t="str">
        <f t="shared" si="427"/>
        <v>-</v>
      </c>
      <c r="O9097" s="150">
        <f t="shared" si="428"/>
        <v>0</v>
      </c>
      <c r="P9097" s="15" t="str">
        <f>IF(COUNTIF('Personálie dobrovolníků '!U:X,N9097)&gt;0,"ANO","")</f>
        <v/>
      </c>
    </row>
    <row r="9098" spans="1:16" x14ac:dyDescent="0.3">
      <c r="A9098" s="25"/>
      <c r="B9098" s="15"/>
      <c r="C9098" s="15"/>
      <c r="D9098" s="25"/>
      <c r="E9098" s="25"/>
      <c r="F9098" s="94"/>
      <c r="G9098" s="25"/>
      <c r="H9098" s="113"/>
      <c r="I9098" s="113"/>
      <c r="J9098" s="25"/>
      <c r="M9098" s="15">
        <f t="shared" si="426"/>
        <v>1</v>
      </c>
      <c r="N9098" s="15" t="str">
        <f t="shared" si="427"/>
        <v>-</v>
      </c>
      <c r="O9098" s="150">
        <f t="shared" si="428"/>
        <v>0</v>
      </c>
      <c r="P9098" s="15" t="str">
        <f>IF(COUNTIF('Personálie dobrovolníků '!U:X,N9098)&gt;0,"ANO","")</f>
        <v/>
      </c>
    </row>
    <row r="9099" spans="1:16" x14ac:dyDescent="0.3">
      <c r="A9099" s="25"/>
      <c r="B9099" s="15"/>
      <c r="C9099" s="15"/>
      <c r="D9099" s="25"/>
      <c r="E9099" s="25"/>
      <c r="F9099" s="94"/>
      <c r="G9099" s="25"/>
      <c r="H9099" s="113"/>
      <c r="I9099" s="113"/>
      <c r="J9099" s="25"/>
      <c r="M9099" s="15">
        <f t="shared" si="426"/>
        <v>1</v>
      </c>
      <c r="N9099" s="15" t="str">
        <f t="shared" si="427"/>
        <v>-</v>
      </c>
      <c r="O9099" s="150">
        <f t="shared" si="428"/>
        <v>0</v>
      </c>
      <c r="P9099" s="15" t="str">
        <f>IF(COUNTIF('Personálie dobrovolníků '!U:X,N9099)&gt;0,"ANO","")</f>
        <v/>
      </c>
    </row>
    <row r="9100" spans="1:16" x14ac:dyDescent="0.3">
      <c r="A9100" s="25"/>
      <c r="B9100" s="15"/>
      <c r="C9100" s="15"/>
      <c r="D9100" s="25"/>
      <c r="E9100" s="25"/>
      <c r="F9100" s="94"/>
      <c r="G9100" s="25"/>
      <c r="H9100" s="113"/>
      <c r="I9100" s="113"/>
      <c r="J9100" s="25"/>
      <c r="M9100" s="15">
        <f t="shared" si="426"/>
        <v>1</v>
      </c>
      <c r="N9100" s="15" t="str">
        <f t="shared" si="427"/>
        <v>-</v>
      </c>
      <c r="O9100" s="150">
        <f t="shared" si="428"/>
        <v>0</v>
      </c>
      <c r="P9100" s="15" t="str">
        <f>IF(COUNTIF('Personálie dobrovolníků '!U:X,N9100)&gt;0,"ANO","")</f>
        <v/>
      </c>
    </row>
    <row r="9101" spans="1:16" x14ac:dyDescent="0.3">
      <c r="A9101" s="25"/>
      <c r="B9101" s="15"/>
      <c r="C9101" s="15"/>
      <c r="D9101" s="25"/>
      <c r="E9101" s="25"/>
      <c r="F9101" s="94"/>
      <c r="G9101" s="25"/>
      <c r="H9101" s="113"/>
      <c r="I9101" s="113"/>
      <c r="J9101" s="25"/>
      <c r="M9101" s="15">
        <f t="shared" si="426"/>
        <v>1</v>
      </c>
      <c r="N9101" s="15" t="str">
        <f t="shared" si="427"/>
        <v>-</v>
      </c>
      <c r="O9101" s="150">
        <f t="shared" si="428"/>
        <v>0</v>
      </c>
      <c r="P9101" s="15" t="str">
        <f>IF(COUNTIF('Personálie dobrovolníků '!U:X,N9101)&gt;0,"ANO","")</f>
        <v/>
      </c>
    </row>
    <row r="9102" spans="1:16" x14ac:dyDescent="0.3">
      <c r="A9102" s="25"/>
      <c r="B9102" s="15"/>
      <c r="C9102" s="15"/>
      <c r="D9102" s="25"/>
      <c r="E9102" s="25"/>
      <c r="F9102" s="94"/>
      <c r="G9102" s="25"/>
      <c r="H9102" s="113"/>
      <c r="I9102" s="113"/>
      <c r="J9102" s="25"/>
      <c r="M9102" s="15">
        <f t="shared" si="426"/>
        <v>1</v>
      </c>
      <c r="N9102" s="15" t="str">
        <f t="shared" si="427"/>
        <v>-</v>
      </c>
      <c r="O9102" s="150">
        <f t="shared" si="428"/>
        <v>0</v>
      </c>
      <c r="P9102" s="15" t="str">
        <f>IF(COUNTIF('Personálie dobrovolníků '!U:X,N9102)&gt;0,"ANO","")</f>
        <v/>
      </c>
    </row>
    <row r="9103" spans="1:16" x14ac:dyDescent="0.3">
      <c r="A9103" s="25"/>
      <c r="B9103" s="15"/>
      <c r="C9103" s="15"/>
      <c r="D9103" s="25"/>
      <c r="E9103" s="25"/>
      <c r="F9103" s="94"/>
      <c r="G9103" s="25"/>
      <c r="H9103" s="113"/>
      <c r="I9103" s="113"/>
      <c r="J9103" s="25"/>
      <c r="M9103" s="15">
        <f t="shared" si="426"/>
        <v>1</v>
      </c>
      <c r="N9103" s="15" t="str">
        <f t="shared" si="427"/>
        <v>-</v>
      </c>
      <c r="O9103" s="150">
        <f t="shared" si="428"/>
        <v>0</v>
      </c>
      <c r="P9103" s="15" t="str">
        <f>IF(COUNTIF('Personálie dobrovolníků '!U:X,N9103)&gt;0,"ANO","")</f>
        <v/>
      </c>
    </row>
    <row r="9104" spans="1:16" x14ac:dyDescent="0.3">
      <c r="A9104" s="25"/>
      <c r="B9104" s="15"/>
      <c r="C9104" s="15"/>
      <c r="D9104" s="25"/>
      <c r="E9104" s="25"/>
      <c r="F9104" s="94"/>
      <c r="G9104" s="25"/>
      <c r="H9104" s="113"/>
      <c r="I9104" s="113"/>
      <c r="J9104" s="25"/>
      <c r="M9104" s="15">
        <f t="shared" si="426"/>
        <v>1</v>
      </c>
      <c r="N9104" s="15" t="str">
        <f t="shared" si="427"/>
        <v>-</v>
      </c>
      <c r="O9104" s="150">
        <f t="shared" si="428"/>
        <v>0</v>
      </c>
      <c r="P9104" s="15" t="str">
        <f>IF(COUNTIF('Personálie dobrovolníků '!U:X,N9104)&gt;0,"ANO","")</f>
        <v/>
      </c>
    </row>
    <row r="9105" spans="1:16" x14ac:dyDescent="0.3">
      <c r="A9105" s="25"/>
      <c r="B9105" s="15"/>
      <c r="C9105" s="15"/>
      <c r="D9105" s="25"/>
      <c r="E9105" s="25"/>
      <c r="F9105" s="94"/>
      <c r="G9105" s="25"/>
      <c r="H9105" s="113"/>
      <c r="I9105" s="113"/>
      <c r="J9105" s="25"/>
      <c r="M9105" s="15">
        <f t="shared" si="426"/>
        <v>1</v>
      </c>
      <c r="N9105" s="15" t="str">
        <f t="shared" si="427"/>
        <v>-</v>
      </c>
      <c r="O9105" s="150">
        <f t="shared" si="428"/>
        <v>0</v>
      </c>
      <c r="P9105" s="15" t="str">
        <f>IF(COUNTIF('Personálie dobrovolníků '!U:X,N9105)&gt;0,"ANO","")</f>
        <v/>
      </c>
    </row>
    <row r="9106" spans="1:16" x14ac:dyDescent="0.3">
      <c r="A9106" s="25"/>
      <c r="B9106" s="15"/>
      <c r="C9106" s="15"/>
      <c r="D9106" s="25"/>
      <c r="E9106" s="25"/>
      <c r="F9106" s="94"/>
      <c r="G9106" s="25"/>
      <c r="H9106" s="113"/>
      <c r="I9106" s="113"/>
      <c r="J9106" s="25"/>
      <c r="M9106" s="15">
        <f t="shared" si="426"/>
        <v>1</v>
      </c>
      <c r="N9106" s="15" t="str">
        <f t="shared" si="427"/>
        <v>-</v>
      </c>
      <c r="O9106" s="150">
        <f t="shared" si="428"/>
        <v>0</v>
      </c>
      <c r="P9106" s="15" t="str">
        <f>IF(COUNTIF('Personálie dobrovolníků '!U:X,N9106)&gt;0,"ANO","")</f>
        <v/>
      </c>
    </row>
    <row r="9107" spans="1:16" x14ac:dyDescent="0.3">
      <c r="A9107" s="25"/>
      <c r="B9107" s="15"/>
      <c r="C9107" s="15"/>
      <c r="D9107" s="25"/>
      <c r="E9107" s="25"/>
      <c r="F9107" s="94"/>
      <c r="G9107" s="25"/>
      <c r="H9107" s="113"/>
      <c r="I9107" s="113"/>
      <c r="J9107" s="25"/>
      <c r="M9107" s="15">
        <f t="shared" si="426"/>
        <v>1</v>
      </c>
      <c r="N9107" s="15" t="str">
        <f t="shared" si="427"/>
        <v>-</v>
      </c>
      <c r="O9107" s="150">
        <f t="shared" si="428"/>
        <v>0</v>
      </c>
      <c r="P9107" s="15" t="str">
        <f>IF(COUNTIF('Personálie dobrovolníků '!U:X,N9107)&gt;0,"ANO","")</f>
        <v/>
      </c>
    </row>
    <row r="9108" spans="1:16" x14ac:dyDescent="0.3">
      <c r="A9108" s="25"/>
      <c r="B9108" s="15"/>
      <c r="C9108" s="15"/>
      <c r="D9108" s="25"/>
      <c r="E9108" s="25"/>
      <c r="F9108" s="94"/>
      <c r="G9108" s="25"/>
      <c r="H9108" s="113"/>
      <c r="I9108" s="113"/>
      <c r="J9108" s="25"/>
      <c r="M9108" s="15">
        <f t="shared" si="426"/>
        <v>1</v>
      </c>
      <c r="N9108" s="15" t="str">
        <f t="shared" si="427"/>
        <v>-</v>
      </c>
      <c r="O9108" s="150">
        <f t="shared" si="428"/>
        <v>0</v>
      </c>
      <c r="P9108" s="15" t="str">
        <f>IF(COUNTIF('Personálie dobrovolníků '!U:X,N9108)&gt;0,"ANO","")</f>
        <v/>
      </c>
    </row>
    <row r="9109" spans="1:16" x14ac:dyDescent="0.3">
      <c r="A9109" s="25"/>
      <c r="B9109" s="15"/>
      <c r="C9109" s="15"/>
      <c r="D9109" s="25"/>
      <c r="E9109" s="25"/>
      <c r="F9109" s="94"/>
      <c r="G9109" s="25"/>
      <c r="H9109" s="113"/>
      <c r="I9109" s="113"/>
      <c r="J9109" s="25"/>
      <c r="M9109" s="15">
        <f t="shared" si="426"/>
        <v>1</v>
      </c>
      <c r="N9109" s="15" t="str">
        <f t="shared" si="427"/>
        <v>-</v>
      </c>
      <c r="O9109" s="150">
        <f t="shared" si="428"/>
        <v>0</v>
      </c>
      <c r="P9109" s="15" t="str">
        <f>IF(COUNTIF('Personálie dobrovolníků '!U:X,N9109)&gt;0,"ANO","")</f>
        <v/>
      </c>
    </row>
    <row r="9110" spans="1:16" x14ac:dyDescent="0.3">
      <c r="A9110" s="25"/>
      <c r="B9110" s="15"/>
      <c r="C9110" s="15"/>
      <c r="D9110" s="25"/>
      <c r="E9110" s="25"/>
      <c r="F9110" s="94"/>
      <c r="G9110" s="25"/>
      <c r="H9110" s="113"/>
      <c r="I9110" s="113"/>
      <c r="J9110" s="25"/>
      <c r="M9110" s="15">
        <f t="shared" si="426"/>
        <v>1</v>
      </c>
      <c r="N9110" s="15" t="str">
        <f t="shared" si="427"/>
        <v>-</v>
      </c>
      <c r="O9110" s="150">
        <f t="shared" si="428"/>
        <v>0</v>
      </c>
      <c r="P9110" s="15" t="str">
        <f>IF(COUNTIF('Personálie dobrovolníků '!U:X,N9110)&gt;0,"ANO","")</f>
        <v/>
      </c>
    </row>
    <row r="9111" spans="1:16" x14ac:dyDescent="0.3">
      <c r="A9111" s="25"/>
      <c r="B9111" s="15"/>
      <c r="C9111" s="15"/>
      <c r="D9111" s="25"/>
      <c r="E9111" s="25"/>
      <c r="F9111" s="94"/>
      <c r="G9111" s="25"/>
      <c r="H9111" s="113"/>
      <c r="I9111" s="113"/>
      <c r="J9111" s="25"/>
      <c r="M9111" s="15">
        <f t="shared" si="426"/>
        <v>1</v>
      </c>
      <c r="N9111" s="15" t="str">
        <f t="shared" si="427"/>
        <v>-</v>
      </c>
      <c r="O9111" s="150">
        <f t="shared" si="428"/>
        <v>0</v>
      </c>
      <c r="P9111" s="15" t="str">
        <f>IF(COUNTIF('Personálie dobrovolníků '!U:X,N9111)&gt;0,"ANO","")</f>
        <v/>
      </c>
    </row>
    <row r="9112" spans="1:16" x14ac:dyDescent="0.3">
      <c r="A9112" s="25"/>
      <c r="B9112" s="15"/>
      <c r="C9112" s="15"/>
      <c r="D9112" s="25"/>
      <c r="E9112" s="25"/>
      <c r="F9112" s="94"/>
      <c r="G9112" s="25"/>
      <c r="H9112" s="113"/>
      <c r="I9112" s="113"/>
      <c r="J9112" s="25"/>
      <c r="M9112" s="15">
        <f t="shared" si="426"/>
        <v>1</v>
      </c>
      <c r="N9112" s="15" t="str">
        <f t="shared" si="427"/>
        <v>-</v>
      </c>
      <c r="O9112" s="150">
        <f t="shared" si="428"/>
        <v>0</v>
      </c>
      <c r="P9112" s="15" t="str">
        <f>IF(COUNTIF('Personálie dobrovolníků '!U:X,N9112)&gt;0,"ANO","")</f>
        <v/>
      </c>
    </row>
    <row r="9113" spans="1:16" x14ac:dyDescent="0.3">
      <c r="A9113" s="25"/>
      <c r="B9113" s="15"/>
      <c r="C9113" s="15"/>
      <c r="D9113" s="25"/>
      <c r="E9113" s="25"/>
      <c r="F9113" s="94"/>
      <c r="G9113" s="25"/>
      <c r="H9113" s="113"/>
      <c r="I9113" s="113"/>
      <c r="J9113" s="25"/>
      <c r="M9113" s="15">
        <f t="shared" si="426"/>
        <v>1</v>
      </c>
      <c r="N9113" s="15" t="str">
        <f t="shared" si="427"/>
        <v>-</v>
      </c>
      <c r="O9113" s="150">
        <f t="shared" si="428"/>
        <v>0</v>
      </c>
      <c r="P9113" s="15" t="str">
        <f>IF(COUNTIF('Personálie dobrovolníků '!U:X,N9113)&gt;0,"ANO","")</f>
        <v/>
      </c>
    </row>
    <row r="9114" spans="1:16" x14ac:dyDescent="0.3">
      <c r="A9114" s="25"/>
      <c r="B9114" s="15"/>
      <c r="C9114" s="15"/>
      <c r="D9114" s="25"/>
      <c r="E9114" s="25"/>
      <c r="F9114" s="94"/>
      <c r="G9114" s="25"/>
      <c r="H9114" s="113"/>
      <c r="I9114" s="113"/>
      <c r="J9114" s="25"/>
      <c r="M9114" s="15">
        <f t="shared" si="426"/>
        <v>1</v>
      </c>
      <c r="N9114" s="15" t="str">
        <f t="shared" si="427"/>
        <v>-</v>
      </c>
      <c r="O9114" s="150">
        <f t="shared" si="428"/>
        <v>0</v>
      </c>
      <c r="P9114" s="15" t="str">
        <f>IF(COUNTIF('Personálie dobrovolníků '!U:X,N9114)&gt;0,"ANO","")</f>
        <v/>
      </c>
    </row>
    <row r="9115" spans="1:16" x14ac:dyDescent="0.3">
      <c r="A9115" s="25"/>
      <c r="B9115" s="15"/>
      <c r="C9115" s="15"/>
      <c r="D9115" s="25"/>
      <c r="E9115" s="25"/>
      <c r="F9115" s="94"/>
      <c r="G9115" s="25"/>
      <c r="H9115" s="113"/>
      <c r="I9115" s="113"/>
      <c r="J9115" s="25"/>
      <c r="M9115" s="15">
        <f t="shared" si="426"/>
        <v>1</v>
      </c>
      <c r="N9115" s="15" t="str">
        <f t="shared" si="427"/>
        <v>-</v>
      </c>
      <c r="O9115" s="150">
        <f t="shared" si="428"/>
        <v>0</v>
      </c>
      <c r="P9115" s="15" t="str">
        <f>IF(COUNTIF('Personálie dobrovolníků '!U:X,N9115)&gt;0,"ANO","")</f>
        <v/>
      </c>
    </row>
    <row r="9116" spans="1:16" x14ac:dyDescent="0.3">
      <c r="A9116" s="25"/>
      <c r="B9116" s="15"/>
      <c r="C9116" s="15"/>
      <c r="D9116" s="25"/>
      <c r="E9116" s="25"/>
      <c r="F9116" s="94"/>
      <c r="G9116" s="25"/>
      <c r="H9116" s="113"/>
      <c r="I9116" s="113"/>
      <c r="J9116" s="25"/>
      <c r="M9116" s="15">
        <f t="shared" si="426"/>
        <v>1</v>
      </c>
      <c r="N9116" s="15" t="str">
        <f t="shared" si="427"/>
        <v>-</v>
      </c>
      <c r="O9116" s="150">
        <f t="shared" si="428"/>
        <v>0</v>
      </c>
      <c r="P9116" s="15" t="str">
        <f>IF(COUNTIF('Personálie dobrovolníků '!U:X,N9116)&gt;0,"ANO","")</f>
        <v/>
      </c>
    </row>
    <row r="9117" spans="1:16" x14ac:dyDescent="0.3">
      <c r="A9117" s="25"/>
      <c r="B9117" s="15"/>
      <c r="C9117" s="15"/>
      <c r="D9117" s="25"/>
      <c r="E9117" s="25"/>
      <c r="F9117" s="94"/>
      <c r="G9117" s="25"/>
      <c r="H9117" s="113"/>
      <c r="I9117" s="113"/>
      <c r="J9117" s="25"/>
      <c r="M9117" s="15">
        <f t="shared" si="426"/>
        <v>1</v>
      </c>
      <c r="N9117" s="15" t="str">
        <f t="shared" si="427"/>
        <v>-</v>
      </c>
      <c r="O9117" s="150">
        <f t="shared" si="428"/>
        <v>0</v>
      </c>
      <c r="P9117" s="15" t="str">
        <f>IF(COUNTIF('Personálie dobrovolníků '!U:X,N9117)&gt;0,"ANO","")</f>
        <v/>
      </c>
    </row>
    <row r="9118" spans="1:16" x14ac:dyDescent="0.3">
      <c r="A9118" s="25"/>
      <c r="B9118" s="15"/>
      <c r="C9118" s="15"/>
      <c r="D9118" s="25"/>
      <c r="E9118" s="25"/>
      <c r="F9118" s="94"/>
      <c r="G9118" s="25"/>
      <c r="H9118" s="113"/>
      <c r="I9118" s="113"/>
      <c r="J9118" s="25"/>
      <c r="M9118" s="15">
        <f t="shared" si="426"/>
        <v>1</v>
      </c>
      <c r="N9118" s="15" t="str">
        <f t="shared" si="427"/>
        <v>-</v>
      </c>
      <c r="O9118" s="150">
        <f t="shared" si="428"/>
        <v>0</v>
      </c>
      <c r="P9118" s="15" t="str">
        <f>IF(COUNTIF('Personálie dobrovolníků '!U:X,N9118)&gt;0,"ANO","")</f>
        <v/>
      </c>
    </row>
    <row r="9119" spans="1:16" x14ac:dyDescent="0.3">
      <c r="A9119" s="25"/>
      <c r="B9119" s="15"/>
      <c r="C9119" s="15"/>
      <c r="D9119" s="25"/>
      <c r="E9119" s="25"/>
      <c r="F9119" s="94"/>
      <c r="G9119" s="25"/>
      <c r="H9119" s="113"/>
      <c r="I9119" s="113"/>
      <c r="J9119" s="25"/>
      <c r="M9119" s="15">
        <f t="shared" si="426"/>
        <v>1</v>
      </c>
      <c r="N9119" s="15" t="str">
        <f t="shared" si="427"/>
        <v>-</v>
      </c>
      <c r="O9119" s="150">
        <f t="shared" si="428"/>
        <v>0</v>
      </c>
      <c r="P9119" s="15" t="str">
        <f>IF(COUNTIF('Personálie dobrovolníků '!U:X,N9119)&gt;0,"ANO","")</f>
        <v/>
      </c>
    </row>
    <row r="9120" spans="1:16" x14ac:dyDescent="0.3">
      <c r="A9120" s="25"/>
      <c r="B9120" s="15"/>
      <c r="C9120" s="15"/>
      <c r="D9120" s="25"/>
      <c r="E9120" s="25"/>
      <c r="F9120" s="94"/>
      <c r="G9120" s="25"/>
      <c r="H9120" s="113"/>
      <c r="I9120" s="113"/>
      <c r="J9120" s="25"/>
      <c r="M9120" s="15">
        <f t="shared" si="426"/>
        <v>1</v>
      </c>
      <c r="N9120" s="15" t="str">
        <f t="shared" si="427"/>
        <v>-</v>
      </c>
      <c r="O9120" s="150">
        <f t="shared" si="428"/>
        <v>0</v>
      </c>
      <c r="P9120" s="15" t="str">
        <f>IF(COUNTIF('Personálie dobrovolníků '!U:X,N9120)&gt;0,"ANO","")</f>
        <v/>
      </c>
    </row>
    <row r="9121" spans="1:16" x14ac:dyDescent="0.3">
      <c r="A9121" s="25"/>
      <c r="B9121" s="15"/>
      <c r="C9121" s="15"/>
      <c r="D9121" s="25"/>
      <c r="E9121" s="25"/>
      <c r="F9121" s="94"/>
      <c r="G9121" s="25"/>
      <c r="H9121" s="113"/>
      <c r="I9121" s="113"/>
      <c r="J9121" s="25"/>
      <c r="M9121" s="15">
        <f t="shared" si="426"/>
        <v>1</v>
      </c>
      <c r="N9121" s="15" t="str">
        <f t="shared" si="427"/>
        <v>-</v>
      </c>
      <c r="O9121" s="150">
        <f t="shared" si="428"/>
        <v>0</v>
      </c>
      <c r="P9121" s="15" t="str">
        <f>IF(COUNTIF('Personálie dobrovolníků '!U:X,N9121)&gt;0,"ANO","")</f>
        <v/>
      </c>
    </row>
    <row r="9122" spans="1:16" x14ac:dyDescent="0.3">
      <c r="A9122" s="25"/>
      <c r="B9122" s="15"/>
      <c r="C9122" s="15"/>
      <c r="D9122" s="25"/>
      <c r="E9122" s="25"/>
      <c r="F9122" s="94"/>
      <c r="G9122" s="25"/>
      <c r="H9122" s="113"/>
      <c r="I9122" s="113"/>
      <c r="J9122" s="25"/>
      <c r="M9122" s="15">
        <f t="shared" si="426"/>
        <v>1</v>
      </c>
      <c r="N9122" s="15" t="str">
        <f t="shared" si="427"/>
        <v>-</v>
      </c>
      <c r="O9122" s="150">
        <f t="shared" si="428"/>
        <v>0</v>
      </c>
      <c r="P9122" s="15" t="str">
        <f>IF(COUNTIF('Personálie dobrovolníků '!U:X,N9122)&gt;0,"ANO","")</f>
        <v/>
      </c>
    </row>
    <row r="9123" spans="1:16" x14ac:dyDescent="0.3">
      <c r="A9123" s="25"/>
      <c r="B9123" s="15"/>
      <c r="C9123" s="15"/>
      <c r="D9123" s="25"/>
      <c r="E9123" s="25"/>
      <c r="F9123" s="94"/>
      <c r="G9123" s="25"/>
      <c r="H9123" s="113"/>
      <c r="I9123" s="113"/>
      <c r="J9123" s="25"/>
      <c r="M9123" s="15">
        <f t="shared" si="426"/>
        <v>1</v>
      </c>
      <c r="N9123" s="15" t="str">
        <f t="shared" si="427"/>
        <v>-</v>
      </c>
      <c r="O9123" s="150">
        <f t="shared" si="428"/>
        <v>0</v>
      </c>
      <c r="P9123" s="15" t="str">
        <f>IF(COUNTIF('Personálie dobrovolníků '!U:X,N9123)&gt;0,"ANO","")</f>
        <v/>
      </c>
    </row>
    <row r="9124" spans="1:16" x14ac:dyDescent="0.3">
      <c r="A9124" s="25"/>
      <c r="B9124" s="15"/>
      <c r="C9124" s="15"/>
      <c r="D9124" s="25"/>
      <c r="E9124" s="25"/>
      <c r="F9124" s="94"/>
      <c r="G9124" s="25"/>
      <c r="H9124" s="113"/>
      <c r="I9124" s="113"/>
      <c r="J9124" s="25"/>
      <c r="M9124" s="15">
        <f t="shared" si="426"/>
        <v>1</v>
      </c>
      <c r="N9124" s="15" t="str">
        <f t="shared" si="427"/>
        <v>-</v>
      </c>
      <c r="O9124" s="150">
        <f t="shared" si="428"/>
        <v>0</v>
      </c>
      <c r="P9124" s="15" t="str">
        <f>IF(COUNTIF('Personálie dobrovolníků '!U:X,N9124)&gt;0,"ANO","")</f>
        <v/>
      </c>
    </row>
    <row r="9125" spans="1:16" x14ac:dyDescent="0.3">
      <c r="A9125" s="25"/>
      <c r="B9125" s="15"/>
      <c r="C9125" s="15"/>
      <c r="D9125" s="25"/>
      <c r="E9125" s="25"/>
      <c r="F9125" s="94"/>
      <c r="G9125" s="25"/>
      <c r="H9125" s="113"/>
      <c r="I9125" s="113"/>
      <c r="J9125" s="25"/>
      <c r="M9125" s="15">
        <f t="shared" si="426"/>
        <v>1</v>
      </c>
      <c r="N9125" s="15" t="str">
        <f t="shared" si="427"/>
        <v>-</v>
      </c>
      <c r="O9125" s="150">
        <f t="shared" si="428"/>
        <v>0</v>
      </c>
      <c r="P9125" s="15" t="str">
        <f>IF(COUNTIF('Personálie dobrovolníků '!U:X,N9125)&gt;0,"ANO","")</f>
        <v/>
      </c>
    </row>
    <row r="9126" spans="1:16" x14ac:dyDescent="0.3">
      <c r="A9126" s="25"/>
      <c r="B9126" s="15"/>
      <c r="C9126" s="15"/>
      <c r="D9126" s="25"/>
      <c r="E9126" s="25"/>
      <c r="F9126" s="94"/>
      <c r="G9126" s="25"/>
      <c r="H9126" s="113"/>
      <c r="I9126" s="113"/>
      <c r="J9126" s="25"/>
      <c r="M9126" s="15">
        <f t="shared" si="426"/>
        <v>1</v>
      </c>
      <c r="N9126" s="15" t="str">
        <f t="shared" si="427"/>
        <v>-</v>
      </c>
      <c r="O9126" s="150">
        <f t="shared" si="428"/>
        <v>0</v>
      </c>
      <c r="P9126" s="15" t="str">
        <f>IF(COUNTIF('Personálie dobrovolníků '!U:X,N9126)&gt;0,"ANO","")</f>
        <v/>
      </c>
    </row>
    <row r="9127" spans="1:16" x14ac:dyDescent="0.3">
      <c r="A9127" s="25"/>
      <c r="B9127" s="15"/>
      <c r="C9127" s="15"/>
      <c r="D9127" s="25"/>
      <c r="E9127" s="25"/>
      <c r="F9127" s="94"/>
      <c r="G9127" s="25"/>
      <c r="H9127" s="113"/>
      <c r="I9127" s="113"/>
      <c r="J9127" s="25"/>
      <c r="M9127" s="15">
        <f t="shared" si="426"/>
        <v>1</v>
      </c>
      <c r="N9127" s="15" t="str">
        <f t="shared" si="427"/>
        <v>-</v>
      </c>
      <c r="O9127" s="150">
        <f t="shared" si="428"/>
        <v>0</v>
      </c>
      <c r="P9127" s="15" t="str">
        <f>IF(COUNTIF('Personálie dobrovolníků '!U:X,N9127)&gt;0,"ANO","")</f>
        <v/>
      </c>
    </row>
    <row r="9128" spans="1:16" x14ac:dyDescent="0.3">
      <c r="A9128" s="25"/>
      <c r="B9128" s="15"/>
      <c r="C9128" s="15"/>
      <c r="D9128" s="25"/>
      <c r="E9128" s="25"/>
      <c r="F9128" s="94"/>
      <c r="G9128" s="25"/>
      <c r="H9128" s="113"/>
      <c r="I9128" s="113"/>
      <c r="J9128" s="25"/>
      <c r="M9128" s="15">
        <f t="shared" si="426"/>
        <v>1</v>
      </c>
      <c r="N9128" s="15" t="str">
        <f t="shared" si="427"/>
        <v>-</v>
      </c>
      <c r="O9128" s="150">
        <f t="shared" si="428"/>
        <v>0</v>
      </c>
      <c r="P9128" s="15" t="str">
        <f>IF(COUNTIF('Personálie dobrovolníků '!U:X,N9128)&gt;0,"ANO","")</f>
        <v/>
      </c>
    </row>
    <row r="9129" spans="1:16" x14ac:dyDescent="0.3">
      <c r="A9129" s="25"/>
      <c r="B9129" s="15"/>
      <c r="C9129" s="15"/>
      <c r="D9129" s="25"/>
      <c r="E9129" s="25"/>
      <c r="F9129" s="94"/>
      <c r="G9129" s="25"/>
      <c r="H9129" s="113"/>
      <c r="I9129" s="113"/>
      <c r="J9129" s="25"/>
      <c r="M9129" s="15">
        <f t="shared" si="426"/>
        <v>1</v>
      </c>
      <c r="N9129" s="15" t="str">
        <f t="shared" si="427"/>
        <v>-</v>
      </c>
      <c r="O9129" s="150">
        <f t="shared" si="428"/>
        <v>0</v>
      </c>
      <c r="P9129" s="15" t="str">
        <f>IF(COUNTIF('Personálie dobrovolníků '!U:X,N9129)&gt;0,"ANO","")</f>
        <v/>
      </c>
    </row>
    <row r="9130" spans="1:16" x14ac:dyDescent="0.3">
      <c r="A9130" s="25"/>
      <c r="B9130" s="15"/>
      <c r="C9130" s="15"/>
      <c r="D9130" s="25"/>
      <c r="E9130" s="25"/>
      <c r="F9130" s="94"/>
      <c r="G9130" s="25"/>
      <c r="H9130" s="113"/>
      <c r="I9130" s="113"/>
      <c r="J9130" s="25"/>
      <c r="M9130" s="15">
        <f t="shared" ref="M9130:M9193" si="429">IF(OR(
   AND($H9130=$K$12, $I9130=$L$4),
   AND($H9130=$K$12, $I9130=$L$5),
   AND($H9130=$K$12, $I9130=$L$6),
   AND($H9130=$K$12, $I9130=$L$7),
   AND($H9130=$K$11, $I9130=$L$4),
   AND($H9130=$K$11, $I9130=$L$5),
   AND($H9130=$K$11, $I9130=$L$6),
   AND($H9130=$K$11, $I9130=$L$7),
   AND($H9130=$K$5, $I9130=$L$5),
   AND($H9130=$K$6, $I9130=$L$4),
   AND($H9130=$K$6, $I9130=$L$5),
   AND($H9130=$K$6, $I9130=$L$7),
   AND($H9130=$K$4, $I9130=$L$6),
), 0, 1)</f>
        <v>1</v>
      </c>
      <c r="N9130" s="15" t="str">
        <f t="shared" ref="N9130:N9193" si="430">A9130 &amp; "-" &amp; J9130</f>
        <v>-</v>
      </c>
      <c r="O9130" s="150">
        <f t="shared" si="428"/>
        <v>0</v>
      </c>
      <c r="P9130" s="15" t="str">
        <f>IF(COUNTIF('Personálie dobrovolníků '!U:X,N9130)&gt;0,"ANO","")</f>
        <v/>
      </c>
    </row>
    <row r="9131" spans="1:16" x14ac:dyDescent="0.3">
      <c r="A9131" s="25"/>
      <c r="B9131" s="15"/>
      <c r="C9131" s="15"/>
      <c r="D9131" s="25"/>
      <c r="E9131" s="25"/>
      <c r="F9131" s="94"/>
      <c r="G9131" s="25"/>
      <c r="H9131" s="113"/>
      <c r="I9131" s="113"/>
      <c r="J9131" s="25"/>
      <c r="M9131" s="15">
        <f t="shared" si="429"/>
        <v>1</v>
      </c>
      <c r="N9131" s="15" t="str">
        <f t="shared" si="430"/>
        <v>-</v>
      </c>
      <c r="O9131" s="150">
        <f t="shared" si="428"/>
        <v>0</v>
      </c>
      <c r="P9131" s="15" t="str">
        <f>IF(COUNTIF('Personálie dobrovolníků '!U:X,N9131)&gt;0,"ANO","")</f>
        <v/>
      </c>
    </row>
    <row r="9132" spans="1:16" x14ac:dyDescent="0.3">
      <c r="A9132" s="25"/>
      <c r="B9132" s="15"/>
      <c r="C9132" s="15"/>
      <c r="D9132" s="25"/>
      <c r="E9132" s="25"/>
      <c r="F9132" s="94"/>
      <c r="G9132" s="25"/>
      <c r="H9132" s="113"/>
      <c r="I9132" s="113"/>
      <c r="J9132" s="25"/>
      <c r="M9132" s="15">
        <f t="shared" si="429"/>
        <v>1</v>
      </c>
      <c r="N9132" s="15" t="str">
        <f t="shared" si="430"/>
        <v>-</v>
      </c>
      <c r="O9132" s="150">
        <f t="shared" si="428"/>
        <v>0</v>
      </c>
      <c r="P9132" s="15" t="str">
        <f>IF(COUNTIF('Personálie dobrovolníků '!U:X,N9132)&gt;0,"ANO","")</f>
        <v/>
      </c>
    </row>
    <row r="9133" spans="1:16" x14ac:dyDescent="0.3">
      <c r="A9133" s="25"/>
      <c r="B9133" s="15"/>
      <c r="C9133" s="15"/>
      <c r="D9133" s="25"/>
      <c r="E9133" s="25"/>
      <c r="F9133" s="94"/>
      <c r="G9133" s="25"/>
      <c r="H9133" s="113"/>
      <c r="I9133" s="113"/>
      <c r="J9133" s="25"/>
      <c r="M9133" s="15">
        <f t="shared" si="429"/>
        <v>1</v>
      </c>
      <c r="N9133" s="15" t="str">
        <f t="shared" si="430"/>
        <v>-</v>
      </c>
      <c r="O9133" s="150">
        <f t="shared" si="428"/>
        <v>0</v>
      </c>
      <c r="P9133" s="15" t="str">
        <f>IF(COUNTIF('Personálie dobrovolníků '!U:X,N9133)&gt;0,"ANO","")</f>
        <v/>
      </c>
    </row>
    <row r="9134" spans="1:16" x14ac:dyDescent="0.3">
      <c r="A9134" s="25"/>
      <c r="B9134" s="15"/>
      <c r="C9134" s="15"/>
      <c r="D9134" s="25"/>
      <c r="E9134" s="25"/>
      <c r="F9134" s="94"/>
      <c r="G9134" s="25"/>
      <c r="H9134" s="113"/>
      <c r="I9134" s="113"/>
      <c r="J9134" s="25"/>
      <c r="M9134" s="15">
        <f t="shared" si="429"/>
        <v>1</v>
      </c>
      <c r="N9134" s="15" t="str">
        <f t="shared" si="430"/>
        <v>-</v>
      </c>
      <c r="O9134" s="150">
        <f t="shared" si="428"/>
        <v>0</v>
      </c>
      <c r="P9134" s="15" t="str">
        <f>IF(COUNTIF('Personálie dobrovolníků '!U:X,N9134)&gt;0,"ANO","")</f>
        <v/>
      </c>
    </row>
    <row r="9135" spans="1:16" x14ac:dyDescent="0.3">
      <c r="A9135" s="25"/>
      <c r="B9135" s="15"/>
      <c r="C9135" s="15"/>
      <c r="D9135" s="25"/>
      <c r="E9135" s="25"/>
      <c r="F9135" s="94"/>
      <c r="G9135" s="25"/>
      <c r="H9135" s="113"/>
      <c r="I9135" s="113"/>
      <c r="J9135" s="25"/>
      <c r="M9135" s="15">
        <f t="shared" si="429"/>
        <v>1</v>
      </c>
      <c r="N9135" s="15" t="str">
        <f t="shared" si="430"/>
        <v>-</v>
      </c>
      <c r="O9135" s="150">
        <f t="shared" si="428"/>
        <v>0</v>
      </c>
      <c r="P9135" s="15" t="str">
        <f>IF(COUNTIF('Personálie dobrovolníků '!U:X,N9135)&gt;0,"ANO","")</f>
        <v/>
      </c>
    </row>
    <row r="9136" spans="1:16" x14ac:dyDescent="0.3">
      <c r="A9136" s="25"/>
      <c r="B9136" s="15"/>
      <c r="C9136" s="15"/>
      <c r="D9136" s="25"/>
      <c r="E9136" s="25"/>
      <c r="F9136" s="94"/>
      <c r="G9136" s="25"/>
      <c r="H9136" s="113"/>
      <c r="I9136" s="113"/>
      <c r="J9136" s="25"/>
      <c r="M9136" s="15">
        <f t="shared" si="429"/>
        <v>1</v>
      </c>
      <c r="N9136" s="15" t="str">
        <f t="shared" si="430"/>
        <v>-</v>
      </c>
      <c r="O9136" s="150">
        <f t="shared" si="428"/>
        <v>0</v>
      </c>
      <c r="P9136" s="15" t="str">
        <f>IF(COUNTIF('Personálie dobrovolníků '!U:X,N9136)&gt;0,"ANO","")</f>
        <v/>
      </c>
    </row>
    <row r="9137" spans="1:16" x14ac:dyDescent="0.3">
      <c r="A9137" s="25"/>
      <c r="B9137" s="15"/>
      <c r="C9137" s="15"/>
      <c r="D9137" s="25"/>
      <c r="E9137" s="25"/>
      <c r="F9137" s="94"/>
      <c r="G9137" s="25"/>
      <c r="H9137" s="113"/>
      <c r="I9137" s="113"/>
      <c r="J9137" s="25"/>
      <c r="M9137" s="15">
        <f t="shared" si="429"/>
        <v>1</v>
      </c>
      <c r="N9137" s="15" t="str">
        <f t="shared" si="430"/>
        <v>-</v>
      </c>
      <c r="O9137" s="150">
        <f t="shared" si="428"/>
        <v>0</v>
      </c>
      <c r="P9137" s="15" t="str">
        <f>IF(COUNTIF('Personálie dobrovolníků '!U:X,N9137)&gt;0,"ANO","")</f>
        <v/>
      </c>
    </row>
    <row r="9138" spans="1:16" x14ac:dyDescent="0.3">
      <c r="A9138" s="25"/>
      <c r="B9138" s="15"/>
      <c r="C9138" s="15"/>
      <c r="D9138" s="25"/>
      <c r="E9138" s="25"/>
      <c r="F9138" s="94"/>
      <c r="G9138" s="25"/>
      <c r="H9138" s="113"/>
      <c r="I9138" s="113"/>
      <c r="J9138" s="25"/>
      <c r="M9138" s="15">
        <f t="shared" si="429"/>
        <v>1</v>
      </c>
      <c r="N9138" s="15" t="str">
        <f t="shared" si="430"/>
        <v>-</v>
      </c>
      <c r="O9138" s="150">
        <f t="shared" si="428"/>
        <v>0</v>
      </c>
      <c r="P9138" s="15" t="str">
        <f>IF(COUNTIF('Personálie dobrovolníků '!U:X,N9138)&gt;0,"ANO","")</f>
        <v/>
      </c>
    </row>
    <row r="9139" spans="1:16" x14ac:dyDescent="0.3">
      <c r="A9139" s="25"/>
      <c r="B9139" s="15"/>
      <c r="C9139" s="15"/>
      <c r="D9139" s="25"/>
      <c r="E9139" s="25"/>
      <c r="F9139" s="94"/>
      <c r="G9139" s="25"/>
      <c r="H9139" s="113"/>
      <c r="I9139" s="113"/>
      <c r="J9139" s="25"/>
      <c r="M9139" s="15">
        <f t="shared" si="429"/>
        <v>1</v>
      </c>
      <c r="N9139" s="15" t="str">
        <f t="shared" si="430"/>
        <v>-</v>
      </c>
      <c r="O9139" s="150">
        <f t="shared" si="428"/>
        <v>0</v>
      </c>
      <c r="P9139" s="15" t="str">
        <f>IF(COUNTIF('Personálie dobrovolníků '!U:X,N9139)&gt;0,"ANO","")</f>
        <v/>
      </c>
    </row>
    <row r="9140" spans="1:16" x14ac:dyDescent="0.3">
      <c r="A9140" s="25"/>
      <c r="B9140" s="15"/>
      <c r="C9140" s="15"/>
      <c r="D9140" s="25"/>
      <c r="E9140" s="25"/>
      <c r="F9140" s="94"/>
      <c r="G9140" s="25"/>
      <c r="H9140" s="113"/>
      <c r="I9140" s="113"/>
      <c r="J9140" s="25"/>
      <c r="M9140" s="15">
        <f t="shared" si="429"/>
        <v>1</v>
      </c>
      <c r="N9140" s="15" t="str">
        <f t="shared" si="430"/>
        <v>-</v>
      </c>
      <c r="O9140" s="150">
        <f t="shared" si="428"/>
        <v>0</v>
      </c>
      <c r="P9140" s="15" t="str">
        <f>IF(COUNTIF('Personálie dobrovolníků '!U:X,N9140)&gt;0,"ANO","")</f>
        <v/>
      </c>
    </row>
    <row r="9141" spans="1:16" x14ac:dyDescent="0.3">
      <c r="A9141" s="25"/>
      <c r="B9141" s="15"/>
      <c r="C9141" s="15"/>
      <c r="D9141" s="25"/>
      <c r="E9141" s="25"/>
      <c r="F9141" s="94"/>
      <c r="G9141" s="25"/>
      <c r="H9141" s="113"/>
      <c r="I9141" s="113"/>
      <c r="J9141" s="25"/>
      <c r="M9141" s="15">
        <f t="shared" si="429"/>
        <v>1</v>
      </c>
      <c r="N9141" s="15" t="str">
        <f t="shared" si="430"/>
        <v>-</v>
      </c>
      <c r="O9141" s="150">
        <f t="shared" si="428"/>
        <v>0</v>
      </c>
      <c r="P9141" s="15" t="str">
        <f>IF(COUNTIF('Personálie dobrovolníků '!U:X,N9141)&gt;0,"ANO","")</f>
        <v/>
      </c>
    </row>
    <row r="9142" spans="1:16" x14ac:dyDescent="0.3">
      <c r="A9142" s="25"/>
      <c r="B9142" s="15"/>
      <c r="C9142" s="15"/>
      <c r="D9142" s="25"/>
      <c r="E9142" s="25"/>
      <c r="F9142" s="94"/>
      <c r="G9142" s="25"/>
      <c r="H9142" s="113"/>
      <c r="I9142" s="113"/>
      <c r="J9142" s="25"/>
      <c r="M9142" s="15">
        <f t="shared" si="429"/>
        <v>1</v>
      </c>
      <c r="N9142" s="15" t="str">
        <f t="shared" si="430"/>
        <v>-</v>
      </c>
      <c r="O9142" s="150">
        <f t="shared" si="428"/>
        <v>0</v>
      </c>
      <c r="P9142" s="15" t="str">
        <f>IF(COUNTIF('Personálie dobrovolníků '!U:X,N9142)&gt;0,"ANO","")</f>
        <v/>
      </c>
    </row>
    <row r="9143" spans="1:16" x14ac:dyDescent="0.3">
      <c r="A9143" s="25"/>
      <c r="B9143" s="15"/>
      <c r="C9143" s="15"/>
      <c r="D9143" s="25"/>
      <c r="E9143" s="25"/>
      <c r="F9143" s="94"/>
      <c r="G9143" s="25"/>
      <c r="H9143" s="113"/>
      <c r="I9143" s="113"/>
      <c r="J9143" s="25"/>
      <c r="M9143" s="15">
        <f t="shared" si="429"/>
        <v>1</v>
      </c>
      <c r="N9143" s="15" t="str">
        <f t="shared" si="430"/>
        <v>-</v>
      </c>
      <c r="O9143" s="150">
        <f t="shared" si="428"/>
        <v>0</v>
      </c>
      <c r="P9143" s="15" t="str">
        <f>IF(COUNTIF('Personálie dobrovolníků '!U:X,N9143)&gt;0,"ANO","")</f>
        <v/>
      </c>
    </row>
    <row r="9144" spans="1:16" x14ac:dyDescent="0.3">
      <c r="A9144" s="25"/>
      <c r="B9144" s="15"/>
      <c r="C9144" s="15"/>
      <c r="D9144" s="25"/>
      <c r="E9144" s="25"/>
      <c r="F9144" s="94"/>
      <c r="G9144" s="25"/>
      <c r="H9144" s="113"/>
      <c r="I9144" s="113"/>
      <c r="J9144" s="25"/>
      <c r="M9144" s="15">
        <f t="shared" si="429"/>
        <v>1</v>
      </c>
      <c r="N9144" s="15" t="str">
        <f t="shared" si="430"/>
        <v>-</v>
      </c>
      <c r="O9144" s="150">
        <f t="shared" si="428"/>
        <v>0</v>
      </c>
      <c r="P9144" s="15" t="str">
        <f>IF(COUNTIF('Personálie dobrovolníků '!U:X,N9144)&gt;0,"ANO","")</f>
        <v/>
      </c>
    </row>
    <row r="9145" spans="1:16" x14ac:dyDescent="0.3">
      <c r="A9145" s="25"/>
      <c r="B9145" s="15"/>
      <c r="C9145" s="15"/>
      <c r="D9145" s="25"/>
      <c r="E9145" s="25"/>
      <c r="F9145" s="94"/>
      <c r="G9145" s="25"/>
      <c r="H9145" s="113"/>
      <c r="I9145" s="113"/>
      <c r="J9145" s="25"/>
      <c r="M9145" s="15">
        <f t="shared" si="429"/>
        <v>1</v>
      </c>
      <c r="N9145" s="15" t="str">
        <f t="shared" si="430"/>
        <v>-</v>
      </c>
      <c r="O9145" s="150">
        <f t="shared" si="428"/>
        <v>0</v>
      </c>
      <c r="P9145" s="15" t="str">
        <f>IF(COUNTIF('Personálie dobrovolníků '!U:X,N9145)&gt;0,"ANO","")</f>
        <v/>
      </c>
    </row>
    <row r="9146" spans="1:16" x14ac:dyDescent="0.3">
      <c r="A9146" s="25"/>
      <c r="B9146" s="15"/>
      <c r="C9146" s="15"/>
      <c r="D9146" s="25"/>
      <c r="E9146" s="25"/>
      <c r="F9146" s="94"/>
      <c r="G9146" s="25"/>
      <c r="H9146" s="113"/>
      <c r="I9146" s="113"/>
      <c r="J9146" s="25"/>
      <c r="M9146" s="15">
        <f t="shared" si="429"/>
        <v>1</v>
      </c>
      <c r="N9146" s="15" t="str">
        <f t="shared" si="430"/>
        <v>-</v>
      </c>
      <c r="O9146" s="150">
        <f t="shared" si="428"/>
        <v>0</v>
      </c>
      <c r="P9146" s="15" t="str">
        <f>IF(COUNTIF('Personálie dobrovolníků '!U:X,N9146)&gt;0,"ANO","")</f>
        <v/>
      </c>
    </row>
    <row r="9147" spans="1:16" x14ac:dyDescent="0.3">
      <c r="A9147" s="25"/>
      <c r="B9147" s="15"/>
      <c r="C9147" s="15"/>
      <c r="D9147" s="25"/>
      <c r="E9147" s="25"/>
      <c r="F9147" s="94"/>
      <c r="G9147" s="25"/>
      <c r="H9147" s="113"/>
      <c r="I9147" s="113"/>
      <c r="J9147" s="25"/>
      <c r="M9147" s="15">
        <f t="shared" si="429"/>
        <v>1</v>
      </c>
      <c r="N9147" s="15" t="str">
        <f t="shared" si="430"/>
        <v>-</v>
      </c>
      <c r="O9147" s="150">
        <f t="shared" si="428"/>
        <v>0</v>
      </c>
      <c r="P9147" s="15" t="str">
        <f>IF(COUNTIF('Personálie dobrovolníků '!U:X,N9147)&gt;0,"ANO","")</f>
        <v/>
      </c>
    </row>
    <row r="9148" spans="1:16" x14ac:dyDescent="0.3">
      <c r="A9148" s="25"/>
      <c r="B9148" s="15"/>
      <c r="C9148" s="15"/>
      <c r="D9148" s="25"/>
      <c r="E9148" s="25"/>
      <c r="F9148" s="94"/>
      <c r="G9148" s="25"/>
      <c r="H9148" s="113"/>
      <c r="I9148" s="113"/>
      <c r="J9148" s="25"/>
      <c r="M9148" s="15">
        <f t="shared" si="429"/>
        <v>1</v>
      </c>
      <c r="N9148" s="15" t="str">
        <f t="shared" si="430"/>
        <v>-</v>
      </c>
      <c r="O9148" s="150">
        <f t="shared" si="428"/>
        <v>0</v>
      </c>
      <c r="P9148" s="15" t="str">
        <f>IF(COUNTIF('Personálie dobrovolníků '!U:X,N9148)&gt;0,"ANO","")</f>
        <v/>
      </c>
    </row>
    <row r="9149" spans="1:16" x14ac:dyDescent="0.3">
      <c r="A9149" s="25"/>
      <c r="B9149" s="15"/>
      <c r="C9149" s="15"/>
      <c r="D9149" s="25"/>
      <c r="E9149" s="25"/>
      <c r="F9149" s="94"/>
      <c r="G9149" s="25"/>
      <c r="H9149" s="113"/>
      <c r="I9149" s="113"/>
      <c r="J9149" s="25"/>
      <c r="M9149" s="15">
        <f t="shared" si="429"/>
        <v>1</v>
      </c>
      <c r="N9149" s="15" t="str">
        <f t="shared" si="430"/>
        <v>-</v>
      </c>
      <c r="O9149" s="150">
        <f t="shared" si="428"/>
        <v>0</v>
      </c>
      <c r="P9149" s="15" t="str">
        <f>IF(COUNTIF('Personálie dobrovolníků '!U:X,N9149)&gt;0,"ANO","")</f>
        <v/>
      </c>
    </row>
    <row r="9150" spans="1:16" x14ac:dyDescent="0.3">
      <c r="A9150" s="25"/>
      <c r="B9150" s="15"/>
      <c r="C9150" s="15"/>
      <c r="D9150" s="25"/>
      <c r="E9150" s="25"/>
      <c r="F9150" s="94"/>
      <c r="G9150" s="25"/>
      <c r="H9150" s="113"/>
      <c r="I9150" s="113"/>
      <c r="J9150" s="25"/>
      <c r="M9150" s="15">
        <f t="shared" si="429"/>
        <v>1</v>
      </c>
      <c r="N9150" s="15" t="str">
        <f t="shared" si="430"/>
        <v>-</v>
      </c>
      <c r="O9150" s="150">
        <f t="shared" si="428"/>
        <v>0</v>
      </c>
      <c r="P9150" s="15" t="str">
        <f>IF(COUNTIF('Personálie dobrovolníků '!U:X,N9150)&gt;0,"ANO","")</f>
        <v/>
      </c>
    </row>
    <row r="9151" spans="1:16" x14ac:dyDescent="0.3">
      <c r="A9151" s="25"/>
      <c r="B9151" s="15"/>
      <c r="C9151" s="15"/>
      <c r="D9151" s="25"/>
      <c r="E9151" s="25"/>
      <c r="F9151" s="94"/>
      <c r="G9151" s="25"/>
      <c r="H9151" s="113"/>
      <c r="I9151" s="113"/>
      <c r="J9151" s="25"/>
      <c r="M9151" s="15">
        <f t="shared" si="429"/>
        <v>1</v>
      </c>
      <c r="N9151" s="15" t="str">
        <f t="shared" si="430"/>
        <v>-</v>
      </c>
      <c r="O9151" s="150">
        <f t="shared" si="428"/>
        <v>0</v>
      </c>
      <c r="P9151" s="15" t="str">
        <f>IF(COUNTIF('Personálie dobrovolníků '!U:X,N9151)&gt;0,"ANO","")</f>
        <v/>
      </c>
    </row>
    <row r="9152" spans="1:16" x14ac:dyDescent="0.3">
      <c r="A9152" s="25"/>
      <c r="B9152" s="15"/>
      <c r="C9152" s="15"/>
      <c r="D9152" s="25"/>
      <c r="E9152" s="25"/>
      <c r="F9152" s="94"/>
      <c r="G9152" s="25"/>
      <c r="H9152" s="113"/>
      <c r="I9152" s="113"/>
      <c r="J9152" s="25"/>
      <c r="M9152" s="15">
        <f t="shared" si="429"/>
        <v>1</v>
      </c>
      <c r="N9152" s="15" t="str">
        <f t="shared" si="430"/>
        <v>-</v>
      </c>
      <c r="O9152" s="150">
        <f t="shared" si="428"/>
        <v>0</v>
      </c>
      <c r="P9152" s="15" t="str">
        <f>IF(COUNTIF('Personálie dobrovolníků '!U:X,N9152)&gt;0,"ANO","")</f>
        <v/>
      </c>
    </row>
    <row r="9153" spans="1:16" x14ac:dyDescent="0.3">
      <c r="A9153" s="25"/>
      <c r="B9153" s="15"/>
      <c r="C9153" s="15"/>
      <c r="D9153" s="25"/>
      <c r="E9153" s="25"/>
      <c r="F9153" s="94"/>
      <c r="G9153" s="25"/>
      <c r="H9153" s="113"/>
      <c r="I9153" s="113"/>
      <c r="J9153" s="25"/>
      <c r="M9153" s="15">
        <f t="shared" si="429"/>
        <v>1</v>
      </c>
      <c r="N9153" s="15" t="str">
        <f t="shared" si="430"/>
        <v>-</v>
      </c>
      <c r="O9153" s="150">
        <f t="shared" si="428"/>
        <v>0</v>
      </c>
      <c r="P9153" s="15" t="str">
        <f>IF(COUNTIF('Personálie dobrovolníků '!U:X,N9153)&gt;0,"ANO","")</f>
        <v/>
      </c>
    </row>
    <row r="9154" spans="1:16" x14ac:dyDescent="0.3">
      <c r="A9154" s="25"/>
      <c r="B9154" s="15"/>
      <c r="C9154" s="15"/>
      <c r="D9154" s="25"/>
      <c r="E9154" s="25"/>
      <c r="F9154" s="94"/>
      <c r="G9154" s="25"/>
      <c r="H9154" s="113"/>
      <c r="I9154" s="113"/>
      <c r="J9154" s="25"/>
      <c r="M9154" s="15">
        <f t="shared" si="429"/>
        <v>1</v>
      </c>
      <c r="N9154" s="15" t="str">
        <f t="shared" si="430"/>
        <v>-</v>
      </c>
      <c r="O9154" s="150">
        <f t="shared" si="428"/>
        <v>0</v>
      </c>
      <c r="P9154" s="15" t="str">
        <f>IF(COUNTIF('Personálie dobrovolníků '!U:X,N9154)&gt;0,"ANO","")</f>
        <v/>
      </c>
    </row>
    <row r="9155" spans="1:16" x14ac:dyDescent="0.3">
      <c r="A9155" s="25"/>
      <c r="B9155" s="15"/>
      <c r="C9155" s="15"/>
      <c r="D9155" s="25"/>
      <c r="E9155" s="25"/>
      <c r="F9155" s="94"/>
      <c r="G9155" s="25"/>
      <c r="H9155" s="113"/>
      <c r="I9155" s="113"/>
      <c r="J9155" s="25"/>
      <c r="M9155" s="15">
        <f t="shared" si="429"/>
        <v>1</v>
      </c>
      <c r="N9155" s="15" t="str">
        <f t="shared" si="430"/>
        <v>-</v>
      </c>
      <c r="O9155" s="150">
        <f t="shared" si="428"/>
        <v>0</v>
      </c>
      <c r="P9155" s="15" t="str">
        <f>IF(COUNTIF('Personálie dobrovolníků '!U:X,N9155)&gt;0,"ANO","")</f>
        <v/>
      </c>
    </row>
    <row r="9156" spans="1:16" x14ac:dyDescent="0.3">
      <c r="A9156" s="25"/>
      <c r="B9156" s="15"/>
      <c r="C9156" s="15"/>
      <c r="D9156" s="25"/>
      <c r="E9156" s="25"/>
      <c r="F9156" s="94"/>
      <c r="G9156" s="25"/>
      <c r="H9156" s="113"/>
      <c r="I9156" s="113"/>
      <c r="J9156" s="25"/>
      <c r="M9156" s="15">
        <f t="shared" si="429"/>
        <v>1</v>
      </c>
      <c r="N9156" s="15" t="str">
        <f t="shared" si="430"/>
        <v>-</v>
      </c>
      <c r="O9156" s="150">
        <f t="shared" ref="O9156:O9219" si="431">IF(AND(M9156&lt;&gt;0, P9156="ANO"), 1, 0)</f>
        <v>0</v>
      </c>
      <c r="P9156" s="15" t="str">
        <f>IF(COUNTIF('Personálie dobrovolníků '!U:X,N9156)&gt;0,"ANO","")</f>
        <v/>
      </c>
    </row>
    <row r="9157" spans="1:16" x14ac:dyDescent="0.3">
      <c r="A9157" s="25"/>
      <c r="B9157" s="15"/>
      <c r="C9157" s="15"/>
      <c r="D9157" s="25"/>
      <c r="E9157" s="25"/>
      <c r="F9157" s="94"/>
      <c r="G9157" s="25"/>
      <c r="H9157" s="113"/>
      <c r="I9157" s="113"/>
      <c r="J9157" s="25"/>
      <c r="M9157" s="15">
        <f t="shared" si="429"/>
        <v>1</v>
      </c>
      <c r="N9157" s="15" t="str">
        <f t="shared" si="430"/>
        <v>-</v>
      </c>
      <c r="O9157" s="150">
        <f t="shared" si="431"/>
        <v>0</v>
      </c>
      <c r="P9157" s="15" t="str">
        <f>IF(COUNTIF('Personálie dobrovolníků '!U:X,N9157)&gt;0,"ANO","")</f>
        <v/>
      </c>
    </row>
    <row r="9158" spans="1:16" x14ac:dyDescent="0.3">
      <c r="A9158" s="25"/>
      <c r="B9158" s="15"/>
      <c r="C9158" s="15"/>
      <c r="D9158" s="25"/>
      <c r="E9158" s="25"/>
      <c r="F9158" s="94"/>
      <c r="G9158" s="25"/>
      <c r="H9158" s="113"/>
      <c r="I9158" s="113"/>
      <c r="J9158" s="25"/>
      <c r="M9158" s="15">
        <f t="shared" si="429"/>
        <v>1</v>
      </c>
      <c r="N9158" s="15" t="str">
        <f t="shared" si="430"/>
        <v>-</v>
      </c>
      <c r="O9158" s="150">
        <f t="shared" si="431"/>
        <v>0</v>
      </c>
      <c r="P9158" s="15" t="str">
        <f>IF(COUNTIF('Personálie dobrovolníků '!U:X,N9158)&gt;0,"ANO","")</f>
        <v/>
      </c>
    </row>
    <row r="9159" spans="1:16" x14ac:dyDescent="0.3">
      <c r="A9159" s="25"/>
      <c r="B9159" s="15"/>
      <c r="C9159" s="15"/>
      <c r="D9159" s="25"/>
      <c r="E9159" s="25"/>
      <c r="F9159" s="94"/>
      <c r="G9159" s="25"/>
      <c r="H9159" s="113"/>
      <c r="I9159" s="113"/>
      <c r="J9159" s="25"/>
      <c r="M9159" s="15">
        <f t="shared" si="429"/>
        <v>1</v>
      </c>
      <c r="N9159" s="15" t="str">
        <f t="shared" si="430"/>
        <v>-</v>
      </c>
      <c r="O9159" s="150">
        <f t="shared" si="431"/>
        <v>0</v>
      </c>
      <c r="P9159" s="15" t="str">
        <f>IF(COUNTIF('Personálie dobrovolníků '!U:X,N9159)&gt;0,"ANO","")</f>
        <v/>
      </c>
    </row>
    <row r="9160" spans="1:16" x14ac:dyDescent="0.3">
      <c r="A9160" s="25"/>
      <c r="B9160" s="15"/>
      <c r="C9160" s="15"/>
      <c r="D9160" s="25"/>
      <c r="E9160" s="25"/>
      <c r="F9160" s="94"/>
      <c r="G9160" s="25"/>
      <c r="H9160" s="113"/>
      <c r="I9160" s="113"/>
      <c r="J9160" s="25"/>
      <c r="M9160" s="15">
        <f t="shared" si="429"/>
        <v>1</v>
      </c>
      <c r="N9160" s="15" t="str">
        <f t="shared" si="430"/>
        <v>-</v>
      </c>
      <c r="O9160" s="150">
        <f t="shared" si="431"/>
        <v>0</v>
      </c>
      <c r="P9160" s="15" t="str">
        <f>IF(COUNTIF('Personálie dobrovolníků '!U:X,N9160)&gt;0,"ANO","")</f>
        <v/>
      </c>
    </row>
    <row r="9161" spans="1:16" x14ac:dyDescent="0.3">
      <c r="A9161" s="25"/>
      <c r="B9161" s="15"/>
      <c r="C9161" s="15"/>
      <c r="D9161" s="25"/>
      <c r="E9161" s="25"/>
      <c r="F9161" s="94"/>
      <c r="G9161" s="25"/>
      <c r="H9161" s="113"/>
      <c r="I9161" s="113"/>
      <c r="J9161" s="25"/>
      <c r="M9161" s="15">
        <f t="shared" si="429"/>
        <v>1</v>
      </c>
      <c r="N9161" s="15" t="str">
        <f t="shared" si="430"/>
        <v>-</v>
      </c>
      <c r="O9161" s="150">
        <f t="shared" si="431"/>
        <v>0</v>
      </c>
      <c r="P9161" s="15" t="str">
        <f>IF(COUNTIF('Personálie dobrovolníků '!U:X,N9161)&gt;0,"ANO","")</f>
        <v/>
      </c>
    </row>
    <row r="9162" spans="1:16" x14ac:dyDescent="0.3">
      <c r="A9162" s="25"/>
      <c r="B9162" s="15"/>
      <c r="C9162" s="15"/>
      <c r="D9162" s="25"/>
      <c r="E9162" s="25"/>
      <c r="F9162" s="94"/>
      <c r="G9162" s="25"/>
      <c r="H9162" s="113"/>
      <c r="I9162" s="113"/>
      <c r="J9162" s="25"/>
      <c r="M9162" s="15">
        <f t="shared" si="429"/>
        <v>1</v>
      </c>
      <c r="N9162" s="15" t="str">
        <f t="shared" si="430"/>
        <v>-</v>
      </c>
      <c r="O9162" s="150">
        <f t="shared" si="431"/>
        <v>0</v>
      </c>
      <c r="P9162" s="15" t="str">
        <f>IF(COUNTIF('Personálie dobrovolníků '!U:X,N9162)&gt;0,"ANO","")</f>
        <v/>
      </c>
    </row>
    <row r="9163" spans="1:16" x14ac:dyDescent="0.3">
      <c r="A9163" s="25"/>
      <c r="B9163" s="15"/>
      <c r="C9163" s="15"/>
      <c r="D9163" s="25"/>
      <c r="E9163" s="25"/>
      <c r="F9163" s="94"/>
      <c r="G9163" s="25"/>
      <c r="H9163" s="113"/>
      <c r="I9163" s="113"/>
      <c r="J9163" s="25"/>
      <c r="M9163" s="15">
        <f t="shared" si="429"/>
        <v>1</v>
      </c>
      <c r="N9163" s="15" t="str">
        <f t="shared" si="430"/>
        <v>-</v>
      </c>
      <c r="O9163" s="150">
        <f t="shared" si="431"/>
        <v>0</v>
      </c>
      <c r="P9163" s="15" t="str">
        <f>IF(COUNTIF('Personálie dobrovolníků '!U:X,N9163)&gt;0,"ANO","")</f>
        <v/>
      </c>
    </row>
    <row r="9164" spans="1:16" x14ac:dyDescent="0.3">
      <c r="A9164" s="25"/>
      <c r="B9164" s="15"/>
      <c r="C9164" s="15"/>
      <c r="D9164" s="25"/>
      <c r="E9164" s="25"/>
      <c r="F9164" s="94"/>
      <c r="G9164" s="25"/>
      <c r="H9164" s="113"/>
      <c r="I9164" s="113"/>
      <c r="J9164" s="25"/>
      <c r="M9164" s="15">
        <f t="shared" si="429"/>
        <v>1</v>
      </c>
      <c r="N9164" s="15" t="str">
        <f t="shared" si="430"/>
        <v>-</v>
      </c>
      <c r="O9164" s="150">
        <f t="shared" si="431"/>
        <v>0</v>
      </c>
      <c r="P9164" s="15" t="str">
        <f>IF(COUNTIF('Personálie dobrovolníků '!U:X,N9164)&gt;0,"ANO","")</f>
        <v/>
      </c>
    </row>
    <row r="9165" spans="1:16" x14ac:dyDescent="0.3">
      <c r="A9165" s="25"/>
      <c r="B9165" s="15"/>
      <c r="C9165" s="15"/>
      <c r="D9165" s="25"/>
      <c r="E9165" s="25"/>
      <c r="F9165" s="94"/>
      <c r="G9165" s="25"/>
      <c r="H9165" s="113"/>
      <c r="I9165" s="113"/>
      <c r="J9165" s="25"/>
      <c r="M9165" s="15">
        <f t="shared" si="429"/>
        <v>1</v>
      </c>
      <c r="N9165" s="15" t="str">
        <f t="shared" si="430"/>
        <v>-</v>
      </c>
      <c r="O9165" s="150">
        <f t="shared" si="431"/>
        <v>0</v>
      </c>
      <c r="P9165" s="15" t="str">
        <f>IF(COUNTIF('Personálie dobrovolníků '!U:X,N9165)&gt;0,"ANO","")</f>
        <v/>
      </c>
    </row>
    <row r="9166" spans="1:16" x14ac:dyDescent="0.3">
      <c r="A9166" s="25"/>
      <c r="B9166" s="15"/>
      <c r="C9166" s="15"/>
      <c r="D9166" s="25"/>
      <c r="E9166" s="25"/>
      <c r="F9166" s="94"/>
      <c r="G9166" s="25"/>
      <c r="H9166" s="113"/>
      <c r="I9166" s="113"/>
      <c r="J9166" s="25"/>
      <c r="M9166" s="15">
        <f t="shared" si="429"/>
        <v>1</v>
      </c>
      <c r="N9166" s="15" t="str">
        <f t="shared" si="430"/>
        <v>-</v>
      </c>
      <c r="O9166" s="150">
        <f t="shared" si="431"/>
        <v>0</v>
      </c>
      <c r="P9166" s="15" t="str">
        <f>IF(COUNTIF('Personálie dobrovolníků '!U:X,N9166)&gt;0,"ANO","")</f>
        <v/>
      </c>
    </row>
    <row r="9167" spans="1:16" x14ac:dyDescent="0.3">
      <c r="A9167" s="25"/>
      <c r="B9167" s="15"/>
      <c r="C9167" s="15"/>
      <c r="D9167" s="25"/>
      <c r="E9167" s="25"/>
      <c r="F9167" s="94"/>
      <c r="G9167" s="25"/>
      <c r="H9167" s="113"/>
      <c r="I9167" s="113"/>
      <c r="J9167" s="25"/>
      <c r="M9167" s="15">
        <f t="shared" si="429"/>
        <v>1</v>
      </c>
      <c r="N9167" s="15" t="str">
        <f t="shared" si="430"/>
        <v>-</v>
      </c>
      <c r="O9167" s="150">
        <f t="shared" si="431"/>
        <v>0</v>
      </c>
      <c r="P9167" s="15" t="str">
        <f>IF(COUNTIF('Personálie dobrovolníků '!U:X,N9167)&gt;0,"ANO","")</f>
        <v/>
      </c>
    </row>
    <row r="9168" spans="1:16" x14ac:dyDescent="0.3">
      <c r="A9168" s="25"/>
      <c r="B9168" s="15"/>
      <c r="C9168" s="15"/>
      <c r="D9168" s="25"/>
      <c r="E9168" s="25"/>
      <c r="F9168" s="94"/>
      <c r="G9168" s="25"/>
      <c r="H9168" s="113"/>
      <c r="I9168" s="113"/>
      <c r="J9168" s="25"/>
      <c r="M9168" s="15">
        <f t="shared" si="429"/>
        <v>1</v>
      </c>
      <c r="N9168" s="15" t="str">
        <f t="shared" si="430"/>
        <v>-</v>
      </c>
      <c r="O9168" s="150">
        <f t="shared" si="431"/>
        <v>0</v>
      </c>
      <c r="P9168" s="15" t="str">
        <f>IF(COUNTIF('Personálie dobrovolníků '!U:X,N9168)&gt;0,"ANO","")</f>
        <v/>
      </c>
    </row>
    <row r="9169" spans="1:16" x14ac:dyDescent="0.3">
      <c r="A9169" s="25"/>
      <c r="B9169" s="15"/>
      <c r="C9169" s="15"/>
      <c r="D9169" s="25"/>
      <c r="E9169" s="25"/>
      <c r="F9169" s="94"/>
      <c r="G9169" s="25"/>
      <c r="H9169" s="113"/>
      <c r="I9169" s="113"/>
      <c r="J9169" s="25"/>
      <c r="M9169" s="15">
        <f t="shared" si="429"/>
        <v>1</v>
      </c>
      <c r="N9169" s="15" t="str">
        <f t="shared" si="430"/>
        <v>-</v>
      </c>
      <c r="O9169" s="150">
        <f t="shared" si="431"/>
        <v>0</v>
      </c>
      <c r="P9169" s="15" t="str">
        <f>IF(COUNTIF('Personálie dobrovolníků '!U:X,N9169)&gt;0,"ANO","")</f>
        <v/>
      </c>
    </row>
    <row r="9170" spans="1:16" x14ac:dyDescent="0.3">
      <c r="A9170" s="25"/>
      <c r="B9170" s="15"/>
      <c r="C9170" s="15"/>
      <c r="D9170" s="25"/>
      <c r="E9170" s="25"/>
      <c r="F9170" s="94"/>
      <c r="G9170" s="25"/>
      <c r="H9170" s="113"/>
      <c r="I9170" s="113"/>
      <c r="J9170" s="25"/>
      <c r="M9170" s="15">
        <f t="shared" si="429"/>
        <v>1</v>
      </c>
      <c r="N9170" s="15" t="str">
        <f t="shared" si="430"/>
        <v>-</v>
      </c>
      <c r="O9170" s="150">
        <f t="shared" si="431"/>
        <v>0</v>
      </c>
      <c r="P9170" s="15" t="str">
        <f>IF(COUNTIF('Personálie dobrovolníků '!U:X,N9170)&gt;0,"ANO","")</f>
        <v/>
      </c>
    </row>
    <row r="9171" spans="1:16" x14ac:dyDescent="0.3">
      <c r="A9171" s="25"/>
      <c r="B9171" s="15"/>
      <c r="C9171" s="15"/>
      <c r="D9171" s="25"/>
      <c r="E9171" s="25"/>
      <c r="F9171" s="94"/>
      <c r="G9171" s="25"/>
      <c r="H9171" s="113"/>
      <c r="I9171" s="113"/>
      <c r="J9171" s="25"/>
      <c r="M9171" s="15">
        <f t="shared" si="429"/>
        <v>1</v>
      </c>
      <c r="N9171" s="15" t="str">
        <f t="shared" si="430"/>
        <v>-</v>
      </c>
      <c r="O9171" s="150">
        <f t="shared" si="431"/>
        <v>0</v>
      </c>
      <c r="P9171" s="15" t="str">
        <f>IF(COUNTIF('Personálie dobrovolníků '!U:X,N9171)&gt;0,"ANO","")</f>
        <v/>
      </c>
    </row>
    <row r="9172" spans="1:16" x14ac:dyDescent="0.3">
      <c r="A9172" s="25"/>
      <c r="B9172" s="15"/>
      <c r="C9172" s="15"/>
      <c r="D9172" s="25"/>
      <c r="E9172" s="25"/>
      <c r="F9172" s="94"/>
      <c r="G9172" s="25"/>
      <c r="H9172" s="113"/>
      <c r="I9172" s="113"/>
      <c r="J9172" s="25"/>
      <c r="M9172" s="15">
        <f t="shared" si="429"/>
        <v>1</v>
      </c>
      <c r="N9172" s="15" t="str">
        <f t="shared" si="430"/>
        <v>-</v>
      </c>
      <c r="O9172" s="150">
        <f t="shared" si="431"/>
        <v>0</v>
      </c>
      <c r="P9172" s="15" t="str">
        <f>IF(COUNTIF('Personálie dobrovolníků '!U:X,N9172)&gt;0,"ANO","")</f>
        <v/>
      </c>
    </row>
    <row r="9173" spans="1:16" x14ac:dyDescent="0.3">
      <c r="A9173" s="25"/>
      <c r="B9173" s="15"/>
      <c r="C9173" s="15"/>
      <c r="D9173" s="25"/>
      <c r="E9173" s="25"/>
      <c r="F9173" s="94"/>
      <c r="G9173" s="25"/>
      <c r="H9173" s="113"/>
      <c r="I9173" s="113"/>
      <c r="J9173" s="25"/>
      <c r="M9173" s="15">
        <f t="shared" si="429"/>
        <v>1</v>
      </c>
      <c r="N9173" s="15" t="str">
        <f t="shared" si="430"/>
        <v>-</v>
      </c>
      <c r="O9173" s="150">
        <f t="shared" si="431"/>
        <v>0</v>
      </c>
      <c r="P9173" s="15" t="str">
        <f>IF(COUNTIF('Personálie dobrovolníků '!U:X,N9173)&gt;0,"ANO","")</f>
        <v/>
      </c>
    </row>
    <row r="9174" spans="1:16" x14ac:dyDescent="0.3">
      <c r="A9174" s="25"/>
      <c r="B9174" s="15"/>
      <c r="C9174" s="15"/>
      <c r="D9174" s="25"/>
      <c r="E9174" s="25"/>
      <c r="F9174" s="94"/>
      <c r="G9174" s="25"/>
      <c r="H9174" s="113"/>
      <c r="I9174" s="113"/>
      <c r="J9174" s="25"/>
      <c r="M9174" s="15">
        <f t="shared" si="429"/>
        <v>1</v>
      </c>
      <c r="N9174" s="15" t="str">
        <f t="shared" si="430"/>
        <v>-</v>
      </c>
      <c r="O9174" s="150">
        <f t="shared" si="431"/>
        <v>0</v>
      </c>
      <c r="P9174" s="15" t="str">
        <f>IF(COUNTIF('Personálie dobrovolníků '!U:X,N9174)&gt;0,"ANO","")</f>
        <v/>
      </c>
    </row>
    <row r="9175" spans="1:16" x14ac:dyDescent="0.3">
      <c r="A9175" s="25"/>
      <c r="B9175" s="15"/>
      <c r="C9175" s="15"/>
      <c r="D9175" s="25"/>
      <c r="E9175" s="25"/>
      <c r="F9175" s="94"/>
      <c r="G9175" s="25"/>
      <c r="H9175" s="113"/>
      <c r="I9175" s="113"/>
      <c r="J9175" s="25"/>
      <c r="M9175" s="15">
        <f t="shared" si="429"/>
        <v>1</v>
      </c>
      <c r="N9175" s="15" t="str">
        <f t="shared" si="430"/>
        <v>-</v>
      </c>
      <c r="O9175" s="150">
        <f t="shared" si="431"/>
        <v>0</v>
      </c>
      <c r="P9175" s="15" t="str">
        <f>IF(COUNTIF('Personálie dobrovolníků '!U:X,N9175)&gt;0,"ANO","")</f>
        <v/>
      </c>
    </row>
    <row r="9176" spans="1:16" x14ac:dyDescent="0.3">
      <c r="A9176" s="25"/>
      <c r="B9176" s="15"/>
      <c r="C9176" s="15"/>
      <c r="D9176" s="25"/>
      <c r="E9176" s="25"/>
      <c r="F9176" s="94"/>
      <c r="G9176" s="25"/>
      <c r="H9176" s="113"/>
      <c r="I9176" s="113"/>
      <c r="J9176" s="25"/>
      <c r="M9176" s="15">
        <f t="shared" si="429"/>
        <v>1</v>
      </c>
      <c r="N9176" s="15" t="str">
        <f t="shared" si="430"/>
        <v>-</v>
      </c>
      <c r="O9176" s="150">
        <f t="shared" si="431"/>
        <v>0</v>
      </c>
      <c r="P9176" s="15" t="str">
        <f>IF(COUNTIF('Personálie dobrovolníků '!U:X,N9176)&gt;0,"ANO","")</f>
        <v/>
      </c>
    </row>
    <row r="9177" spans="1:16" x14ac:dyDescent="0.3">
      <c r="A9177" s="25"/>
      <c r="B9177" s="15"/>
      <c r="C9177" s="15"/>
      <c r="D9177" s="25"/>
      <c r="E9177" s="25"/>
      <c r="F9177" s="94"/>
      <c r="G9177" s="25"/>
      <c r="H9177" s="113"/>
      <c r="I9177" s="113"/>
      <c r="J9177" s="25"/>
      <c r="M9177" s="15">
        <f t="shared" si="429"/>
        <v>1</v>
      </c>
      <c r="N9177" s="15" t="str">
        <f t="shared" si="430"/>
        <v>-</v>
      </c>
      <c r="O9177" s="150">
        <f t="shared" si="431"/>
        <v>0</v>
      </c>
      <c r="P9177" s="15" t="str">
        <f>IF(COUNTIF('Personálie dobrovolníků '!U:X,N9177)&gt;0,"ANO","")</f>
        <v/>
      </c>
    </row>
    <row r="9178" spans="1:16" x14ac:dyDescent="0.3">
      <c r="A9178" s="25"/>
      <c r="B9178" s="15"/>
      <c r="C9178" s="15"/>
      <c r="D9178" s="25"/>
      <c r="E9178" s="25"/>
      <c r="F9178" s="94"/>
      <c r="G9178" s="25"/>
      <c r="H9178" s="113"/>
      <c r="I9178" s="113"/>
      <c r="J9178" s="25"/>
      <c r="M9178" s="15">
        <f t="shared" si="429"/>
        <v>1</v>
      </c>
      <c r="N9178" s="15" t="str">
        <f t="shared" si="430"/>
        <v>-</v>
      </c>
      <c r="O9178" s="150">
        <f t="shared" si="431"/>
        <v>0</v>
      </c>
      <c r="P9178" s="15" t="str">
        <f>IF(COUNTIF('Personálie dobrovolníků '!U:X,N9178)&gt;0,"ANO","")</f>
        <v/>
      </c>
    </row>
    <row r="9179" spans="1:16" x14ac:dyDescent="0.3">
      <c r="A9179" s="25"/>
      <c r="B9179" s="15"/>
      <c r="C9179" s="15"/>
      <c r="D9179" s="25"/>
      <c r="E9179" s="25"/>
      <c r="F9179" s="94"/>
      <c r="G9179" s="25"/>
      <c r="H9179" s="113"/>
      <c r="I9179" s="113"/>
      <c r="J9179" s="25"/>
      <c r="M9179" s="15">
        <f t="shared" si="429"/>
        <v>1</v>
      </c>
      <c r="N9179" s="15" t="str">
        <f t="shared" si="430"/>
        <v>-</v>
      </c>
      <c r="O9179" s="150">
        <f t="shared" si="431"/>
        <v>0</v>
      </c>
      <c r="P9179" s="15" t="str">
        <f>IF(COUNTIF('Personálie dobrovolníků '!U:X,N9179)&gt;0,"ANO","")</f>
        <v/>
      </c>
    </row>
    <row r="9180" spans="1:16" x14ac:dyDescent="0.3">
      <c r="A9180" s="25"/>
      <c r="B9180" s="15"/>
      <c r="C9180" s="15"/>
      <c r="D9180" s="25"/>
      <c r="E9180" s="25"/>
      <c r="F9180" s="94"/>
      <c r="G9180" s="25"/>
      <c r="H9180" s="113"/>
      <c r="I9180" s="113"/>
      <c r="J9180" s="25"/>
      <c r="M9180" s="15">
        <f t="shared" si="429"/>
        <v>1</v>
      </c>
      <c r="N9180" s="15" t="str">
        <f t="shared" si="430"/>
        <v>-</v>
      </c>
      <c r="O9180" s="150">
        <f t="shared" si="431"/>
        <v>0</v>
      </c>
      <c r="P9180" s="15" t="str">
        <f>IF(COUNTIF('Personálie dobrovolníků '!U:X,N9180)&gt;0,"ANO","")</f>
        <v/>
      </c>
    </row>
    <row r="9181" spans="1:16" x14ac:dyDescent="0.3">
      <c r="A9181" s="25"/>
      <c r="B9181" s="15"/>
      <c r="C9181" s="15"/>
      <c r="D9181" s="25"/>
      <c r="E9181" s="25"/>
      <c r="F9181" s="94"/>
      <c r="G9181" s="25"/>
      <c r="H9181" s="113"/>
      <c r="I9181" s="113"/>
      <c r="J9181" s="25"/>
      <c r="M9181" s="15">
        <f t="shared" si="429"/>
        <v>1</v>
      </c>
      <c r="N9181" s="15" t="str">
        <f t="shared" si="430"/>
        <v>-</v>
      </c>
      <c r="O9181" s="150">
        <f t="shared" si="431"/>
        <v>0</v>
      </c>
      <c r="P9181" s="15" t="str">
        <f>IF(COUNTIF('Personálie dobrovolníků '!U:X,N9181)&gt;0,"ANO","")</f>
        <v/>
      </c>
    </row>
    <row r="9182" spans="1:16" x14ac:dyDescent="0.3">
      <c r="A9182" s="25"/>
      <c r="B9182" s="15"/>
      <c r="C9182" s="15"/>
      <c r="D9182" s="25"/>
      <c r="E9182" s="25"/>
      <c r="F9182" s="94"/>
      <c r="G9182" s="25"/>
      <c r="H9182" s="113"/>
      <c r="I9182" s="113"/>
      <c r="J9182" s="25"/>
      <c r="M9182" s="15">
        <f t="shared" si="429"/>
        <v>1</v>
      </c>
      <c r="N9182" s="15" t="str">
        <f t="shared" si="430"/>
        <v>-</v>
      </c>
      <c r="O9182" s="150">
        <f t="shared" si="431"/>
        <v>0</v>
      </c>
      <c r="P9182" s="15" t="str">
        <f>IF(COUNTIF('Personálie dobrovolníků '!U:X,N9182)&gt;0,"ANO","")</f>
        <v/>
      </c>
    </row>
    <row r="9183" spans="1:16" x14ac:dyDescent="0.3">
      <c r="A9183" s="25"/>
      <c r="B9183" s="15"/>
      <c r="C9183" s="15"/>
      <c r="D9183" s="25"/>
      <c r="E9183" s="25"/>
      <c r="F9183" s="94"/>
      <c r="G9183" s="25"/>
      <c r="H9183" s="113"/>
      <c r="I9183" s="113"/>
      <c r="J9183" s="25"/>
      <c r="M9183" s="15">
        <f t="shared" si="429"/>
        <v>1</v>
      </c>
      <c r="N9183" s="15" t="str">
        <f t="shared" si="430"/>
        <v>-</v>
      </c>
      <c r="O9183" s="150">
        <f t="shared" si="431"/>
        <v>0</v>
      </c>
      <c r="P9183" s="15" t="str">
        <f>IF(COUNTIF('Personálie dobrovolníků '!U:X,N9183)&gt;0,"ANO","")</f>
        <v/>
      </c>
    </row>
    <row r="9184" spans="1:16" x14ac:dyDescent="0.3">
      <c r="A9184" s="25"/>
      <c r="B9184" s="15"/>
      <c r="C9184" s="15"/>
      <c r="D9184" s="25"/>
      <c r="E9184" s="25"/>
      <c r="F9184" s="94"/>
      <c r="G9184" s="25"/>
      <c r="H9184" s="113"/>
      <c r="I9184" s="113"/>
      <c r="J9184" s="25"/>
      <c r="M9184" s="15">
        <f t="shared" si="429"/>
        <v>1</v>
      </c>
      <c r="N9184" s="15" t="str">
        <f t="shared" si="430"/>
        <v>-</v>
      </c>
      <c r="O9184" s="150">
        <f t="shared" si="431"/>
        <v>0</v>
      </c>
      <c r="P9184" s="15" t="str">
        <f>IF(COUNTIF('Personálie dobrovolníků '!U:X,N9184)&gt;0,"ANO","")</f>
        <v/>
      </c>
    </row>
    <row r="9185" spans="1:16" x14ac:dyDescent="0.3">
      <c r="A9185" s="25"/>
      <c r="B9185" s="15"/>
      <c r="C9185" s="15"/>
      <c r="D9185" s="25"/>
      <c r="E9185" s="25"/>
      <c r="F9185" s="94"/>
      <c r="G9185" s="25"/>
      <c r="H9185" s="113"/>
      <c r="I9185" s="113"/>
      <c r="J9185" s="25"/>
      <c r="M9185" s="15">
        <f t="shared" si="429"/>
        <v>1</v>
      </c>
      <c r="N9185" s="15" t="str">
        <f t="shared" si="430"/>
        <v>-</v>
      </c>
      <c r="O9185" s="150">
        <f t="shared" si="431"/>
        <v>0</v>
      </c>
      <c r="P9185" s="15" t="str">
        <f>IF(COUNTIF('Personálie dobrovolníků '!U:X,N9185)&gt;0,"ANO","")</f>
        <v/>
      </c>
    </row>
    <row r="9186" spans="1:16" x14ac:dyDescent="0.3">
      <c r="A9186" s="25"/>
      <c r="B9186" s="15"/>
      <c r="C9186" s="15"/>
      <c r="D9186" s="25"/>
      <c r="E9186" s="25"/>
      <c r="F9186" s="94"/>
      <c r="G9186" s="25"/>
      <c r="H9186" s="113"/>
      <c r="I9186" s="113"/>
      <c r="J9186" s="25"/>
      <c r="M9186" s="15">
        <f t="shared" si="429"/>
        <v>1</v>
      </c>
      <c r="N9186" s="15" t="str">
        <f t="shared" si="430"/>
        <v>-</v>
      </c>
      <c r="O9186" s="150">
        <f t="shared" si="431"/>
        <v>0</v>
      </c>
      <c r="P9186" s="15" t="str">
        <f>IF(COUNTIF('Personálie dobrovolníků '!U:X,N9186)&gt;0,"ANO","")</f>
        <v/>
      </c>
    </row>
    <row r="9187" spans="1:16" x14ac:dyDescent="0.3">
      <c r="A9187" s="25"/>
      <c r="B9187" s="15"/>
      <c r="C9187" s="15"/>
      <c r="D9187" s="25"/>
      <c r="E9187" s="25"/>
      <c r="F9187" s="94"/>
      <c r="G9187" s="25"/>
      <c r="H9187" s="113"/>
      <c r="I9187" s="113"/>
      <c r="J9187" s="25"/>
      <c r="M9187" s="15">
        <f t="shared" si="429"/>
        <v>1</v>
      </c>
      <c r="N9187" s="15" t="str">
        <f t="shared" si="430"/>
        <v>-</v>
      </c>
      <c r="O9187" s="150">
        <f t="shared" si="431"/>
        <v>0</v>
      </c>
      <c r="P9187" s="15" t="str">
        <f>IF(COUNTIF('Personálie dobrovolníků '!U:X,N9187)&gt;0,"ANO","")</f>
        <v/>
      </c>
    </row>
    <row r="9188" spans="1:16" x14ac:dyDescent="0.3">
      <c r="A9188" s="25"/>
      <c r="B9188" s="15"/>
      <c r="C9188" s="15"/>
      <c r="D9188" s="25"/>
      <c r="E9188" s="25"/>
      <c r="F9188" s="94"/>
      <c r="G9188" s="25"/>
      <c r="H9188" s="113"/>
      <c r="I9188" s="113"/>
      <c r="J9188" s="25"/>
      <c r="M9188" s="15">
        <f t="shared" si="429"/>
        <v>1</v>
      </c>
      <c r="N9188" s="15" t="str">
        <f t="shared" si="430"/>
        <v>-</v>
      </c>
      <c r="O9188" s="150">
        <f t="shared" si="431"/>
        <v>0</v>
      </c>
      <c r="P9188" s="15" t="str">
        <f>IF(COUNTIF('Personálie dobrovolníků '!U:X,N9188)&gt;0,"ANO","")</f>
        <v/>
      </c>
    </row>
    <row r="9189" spans="1:16" x14ac:dyDescent="0.3">
      <c r="A9189" s="25"/>
      <c r="B9189" s="15"/>
      <c r="C9189" s="15"/>
      <c r="D9189" s="25"/>
      <c r="E9189" s="25"/>
      <c r="F9189" s="94"/>
      <c r="G9189" s="25"/>
      <c r="H9189" s="113"/>
      <c r="I9189" s="113"/>
      <c r="J9189" s="25"/>
      <c r="M9189" s="15">
        <f t="shared" si="429"/>
        <v>1</v>
      </c>
      <c r="N9189" s="15" t="str">
        <f t="shared" si="430"/>
        <v>-</v>
      </c>
      <c r="O9189" s="150">
        <f t="shared" si="431"/>
        <v>0</v>
      </c>
      <c r="P9189" s="15" t="str">
        <f>IF(COUNTIF('Personálie dobrovolníků '!U:X,N9189)&gt;0,"ANO","")</f>
        <v/>
      </c>
    </row>
    <row r="9190" spans="1:16" x14ac:dyDescent="0.3">
      <c r="A9190" s="25"/>
      <c r="B9190" s="15"/>
      <c r="C9190" s="15"/>
      <c r="D9190" s="25"/>
      <c r="E9190" s="25"/>
      <c r="F9190" s="94"/>
      <c r="G9190" s="25"/>
      <c r="H9190" s="113"/>
      <c r="I9190" s="113"/>
      <c r="J9190" s="25"/>
      <c r="M9190" s="15">
        <f t="shared" si="429"/>
        <v>1</v>
      </c>
      <c r="N9190" s="15" t="str">
        <f t="shared" si="430"/>
        <v>-</v>
      </c>
      <c r="O9190" s="150">
        <f t="shared" si="431"/>
        <v>0</v>
      </c>
      <c r="P9190" s="15" t="str">
        <f>IF(COUNTIF('Personálie dobrovolníků '!U:X,N9190)&gt;0,"ANO","")</f>
        <v/>
      </c>
    </row>
    <row r="9191" spans="1:16" x14ac:dyDescent="0.3">
      <c r="A9191" s="25"/>
      <c r="B9191" s="15"/>
      <c r="C9191" s="15"/>
      <c r="D9191" s="25"/>
      <c r="E9191" s="25"/>
      <c r="F9191" s="94"/>
      <c r="G9191" s="25"/>
      <c r="H9191" s="113"/>
      <c r="I9191" s="113"/>
      <c r="J9191" s="25"/>
      <c r="M9191" s="15">
        <f t="shared" si="429"/>
        <v>1</v>
      </c>
      <c r="N9191" s="15" t="str">
        <f t="shared" si="430"/>
        <v>-</v>
      </c>
      <c r="O9191" s="150">
        <f t="shared" si="431"/>
        <v>0</v>
      </c>
      <c r="P9191" s="15" t="str">
        <f>IF(COUNTIF('Personálie dobrovolníků '!U:X,N9191)&gt;0,"ANO","")</f>
        <v/>
      </c>
    </row>
    <row r="9192" spans="1:16" x14ac:dyDescent="0.3">
      <c r="A9192" s="25"/>
      <c r="B9192" s="15"/>
      <c r="C9192" s="15"/>
      <c r="D9192" s="25"/>
      <c r="E9192" s="25"/>
      <c r="F9192" s="94"/>
      <c r="G9192" s="25"/>
      <c r="H9192" s="113"/>
      <c r="I9192" s="113"/>
      <c r="J9192" s="25"/>
      <c r="M9192" s="15">
        <f t="shared" si="429"/>
        <v>1</v>
      </c>
      <c r="N9192" s="15" t="str">
        <f t="shared" si="430"/>
        <v>-</v>
      </c>
      <c r="O9192" s="150">
        <f t="shared" si="431"/>
        <v>0</v>
      </c>
      <c r="P9192" s="15" t="str">
        <f>IF(COUNTIF('Personálie dobrovolníků '!U:X,N9192)&gt;0,"ANO","")</f>
        <v/>
      </c>
    </row>
    <row r="9193" spans="1:16" x14ac:dyDescent="0.3">
      <c r="A9193" s="25"/>
      <c r="B9193" s="15"/>
      <c r="C9193" s="15"/>
      <c r="D9193" s="25"/>
      <c r="E9193" s="25"/>
      <c r="F9193" s="94"/>
      <c r="G9193" s="25"/>
      <c r="H9193" s="113"/>
      <c r="I9193" s="113"/>
      <c r="J9193" s="25"/>
      <c r="M9193" s="15">
        <f t="shared" si="429"/>
        <v>1</v>
      </c>
      <c r="N9193" s="15" t="str">
        <f t="shared" si="430"/>
        <v>-</v>
      </c>
      <c r="O9193" s="150">
        <f t="shared" si="431"/>
        <v>0</v>
      </c>
      <c r="P9193" s="15" t="str">
        <f>IF(COUNTIF('Personálie dobrovolníků '!U:X,N9193)&gt;0,"ANO","")</f>
        <v/>
      </c>
    </row>
    <row r="9194" spans="1:16" x14ac:dyDescent="0.3">
      <c r="A9194" s="25"/>
      <c r="B9194" s="15"/>
      <c r="C9194" s="15"/>
      <c r="D9194" s="25"/>
      <c r="E9194" s="25"/>
      <c r="F9194" s="94"/>
      <c r="G9194" s="25"/>
      <c r="H9194" s="113"/>
      <c r="I9194" s="113"/>
      <c r="J9194" s="25"/>
      <c r="M9194" s="15">
        <f t="shared" ref="M9194:M9257" si="432">IF(OR(
   AND($H9194=$K$12, $I9194=$L$4),
   AND($H9194=$K$12, $I9194=$L$5),
   AND($H9194=$K$12, $I9194=$L$6),
   AND($H9194=$K$12, $I9194=$L$7),
   AND($H9194=$K$11, $I9194=$L$4),
   AND($H9194=$K$11, $I9194=$L$5),
   AND($H9194=$K$11, $I9194=$L$6),
   AND($H9194=$K$11, $I9194=$L$7),
   AND($H9194=$K$5, $I9194=$L$5),
   AND($H9194=$K$6, $I9194=$L$4),
   AND($H9194=$K$6, $I9194=$L$5),
   AND($H9194=$K$6, $I9194=$L$7),
   AND($H9194=$K$4, $I9194=$L$6),
), 0, 1)</f>
        <v>1</v>
      </c>
      <c r="N9194" s="15" t="str">
        <f t="shared" ref="N9194:N9257" si="433">A9194 &amp; "-" &amp; J9194</f>
        <v>-</v>
      </c>
      <c r="O9194" s="150">
        <f t="shared" si="431"/>
        <v>0</v>
      </c>
      <c r="P9194" s="15" t="str">
        <f>IF(COUNTIF('Personálie dobrovolníků '!U:X,N9194)&gt;0,"ANO","")</f>
        <v/>
      </c>
    </row>
    <row r="9195" spans="1:16" x14ac:dyDescent="0.3">
      <c r="A9195" s="25"/>
      <c r="B9195" s="15"/>
      <c r="C9195" s="15"/>
      <c r="D9195" s="25"/>
      <c r="E9195" s="25"/>
      <c r="F9195" s="94"/>
      <c r="G9195" s="25"/>
      <c r="H9195" s="113"/>
      <c r="I9195" s="113"/>
      <c r="J9195" s="25"/>
      <c r="M9195" s="15">
        <f t="shared" si="432"/>
        <v>1</v>
      </c>
      <c r="N9195" s="15" t="str">
        <f t="shared" si="433"/>
        <v>-</v>
      </c>
      <c r="O9195" s="150">
        <f t="shared" si="431"/>
        <v>0</v>
      </c>
      <c r="P9195" s="15" t="str">
        <f>IF(COUNTIF('Personálie dobrovolníků '!U:X,N9195)&gt;0,"ANO","")</f>
        <v/>
      </c>
    </row>
    <row r="9196" spans="1:16" x14ac:dyDescent="0.3">
      <c r="A9196" s="25"/>
      <c r="B9196" s="15"/>
      <c r="C9196" s="15"/>
      <c r="D9196" s="25"/>
      <c r="E9196" s="25"/>
      <c r="F9196" s="94"/>
      <c r="G9196" s="25"/>
      <c r="H9196" s="113"/>
      <c r="I9196" s="113"/>
      <c r="J9196" s="25"/>
      <c r="M9196" s="15">
        <f t="shared" si="432"/>
        <v>1</v>
      </c>
      <c r="N9196" s="15" t="str">
        <f t="shared" si="433"/>
        <v>-</v>
      </c>
      <c r="O9196" s="150">
        <f t="shared" si="431"/>
        <v>0</v>
      </c>
      <c r="P9196" s="15" t="str">
        <f>IF(COUNTIF('Personálie dobrovolníků '!U:X,N9196)&gt;0,"ANO","")</f>
        <v/>
      </c>
    </row>
    <row r="9197" spans="1:16" x14ac:dyDescent="0.3">
      <c r="A9197" s="25"/>
      <c r="B9197" s="15"/>
      <c r="C9197" s="15"/>
      <c r="D9197" s="25"/>
      <c r="E9197" s="25"/>
      <c r="F9197" s="94"/>
      <c r="G9197" s="25"/>
      <c r="H9197" s="113"/>
      <c r="I9197" s="113"/>
      <c r="J9197" s="25"/>
      <c r="M9197" s="15">
        <f t="shared" si="432"/>
        <v>1</v>
      </c>
      <c r="N9197" s="15" t="str">
        <f t="shared" si="433"/>
        <v>-</v>
      </c>
      <c r="O9197" s="150">
        <f t="shared" si="431"/>
        <v>0</v>
      </c>
      <c r="P9197" s="15" t="str">
        <f>IF(COUNTIF('Personálie dobrovolníků '!U:X,N9197)&gt;0,"ANO","")</f>
        <v/>
      </c>
    </row>
    <row r="9198" spans="1:16" x14ac:dyDescent="0.3">
      <c r="A9198" s="25"/>
      <c r="B9198" s="15"/>
      <c r="C9198" s="15"/>
      <c r="D9198" s="25"/>
      <c r="E9198" s="25"/>
      <c r="F9198" s="94"/>
      <c r="G9198" s="25"/>
      <c r="H9198" s="113"/>
      <c r="I9198" s="113"/>
      <c r="J9198" s="25"/>
      <c r="M9198" s="15">
        <f t="shared" si="432"/>
        <v>1</v>
      </c>
      <c r="N9198" s="15" t="str">
        <f t="shared" si="433"/>
        <v>-</v>
      </c>
      <c r="O9198" s="150">
        <f t="shared" si="431"/>
        <v>0</v>
      </c>
      <c r="P9198" s="15" t="str">
        <f>IF(COUNTIF('Personálie dobrovolníků '!U:X,N9198)&gt;0,"ANO","")</f>
        <v/>
      </c>
    </row>
    <row r="9199" spans="1:16" x14ac:dyDescent="0.3">
      <c r="A9199" s="25"/>
      <c r="B9199" s="15"/>
      <c r="C9199" s="15"/>
      <c r="D9199" s="25"/>
      <c r="E9199" s="25"/>
      <c r="F9199" s="94"/>
      <c r="G9199" s="25"/>
      <c r="H9199" s="113"/>
      <c r="I9199" s="113"/>
      <c r="J9199" s="25"/>
      <c r="M9199" s="15">
        <f t="shared" si="432"/>
        <v>1</v>
      </c>
      <c r="N9199" s="15" t="str">
        <f t="shared" si="433"/>
        <v>-</v>
      </c>
      <c r="O9199" s="150">
        <f t="shared" si="431"/>
        <v>0</v>
      </c>
      <c r="P9199" s="15" t="str">
        <f>IF(COUNTIF('Personálie dobrovolníků '!U:X,N9199)&gt;0,"ANO","")</f>
        <v/>
      </c>
    </row>
    <row r="9200" spans="1:16" x14ac:dyDescent="0.3">
      <c r="A9200" s="25"/>
      <c r="B9200" s="15"/>
      <c r="C9200" s="15"/>
      <c r="D9200" s="25"/>
      <c r="E9200" s="25"/>
      <c r="F9200" s="94"/>
      <c r="G9200" s="25"/>
      <c r="H9200" s="113"/>
      <c r="I9200" s="113"/>
      <c r="J9200" s="25"/>
      <c r="M9200" s="15">
        <f t="shared" si="432"/>
        <v>1</v>
      </c>
      <c r="N9200" s="15" t="str">
        <f t="shared" si="433"/>
        <v>-</v>
      </c>
      <c r="O9200" s="150">
        <f t="shared" si="431"/>
        <v>0</v>
      </c>
      <c r="P9200" s="15" t="str">
        <f>IF(COUNTIF('Personálie dobrovolníků '!U:X,N9200)&gt;0,"ANO","")</f>
        <v/>
      </c>
    </row>
    <row r="9201" spans="1:16" x14ac:dyDescent="0.3">
      <c r="A9201" s="25"/>
      <c r="B9201" s="15"/>
      <c r="C9201" s="15"/>
      <c r="D9201" s="25"/>
      <c r="E9201" s="25"/>
      <c r="F9201" s="94"/>
      <c r="G9201" s="25"/>
      <c r="H9201" s="113"/>
      <c r="I9201" s="113"/>
      <c r="J9201" s="25"/>
      <c r="M9201" s="15">
        <f t="shared" si="432"/>
        <v>1</v>
      </c>
      <c r="N9201" s="15" t="str">
        <f t="shared" si="433"/>
        <v>-</v>
      </c>
      <c r="O9201" s="150">
        <f t="shared" si="431"/>
        <v>0</v>
      </c>
      <c r="P9201" s="15" t="str">
        <f>IF(COUNTIF('Personálie dobrovolníků '!U:X,N9201)&gt;0,"ANO","")</f>
        <v/>
      </c>
    </row>
    <row r="9202" spans="1:16" x14ac:dyDescent="0.3">
      <c r="A9202" s="25"/>
      <c r="B9202" s="15"/>
      <c r="C9202" s="15"/>
      <c r="D9202" s="25"/>
      <c r="E9202" s="25"/>
      <c r="F9202" s="94"/>
      <c r="G9202" s="25"/>
      <c r="H9202" s="113"/>
      <c r="I9202" s="113"/>
      <c r="J9202" s="25"/>
      <c r="M9202" s="15">
        <f t="shared" si="432"/>
        <v>1</v>
      </c>
      <c r="N9202" s="15" t="str">
        <f t="shared" si="433"/>
        <v>-</v>
      </c>
      <c r="O9202" s="150">
        <f t="shared" si="431"/>
        <v>0</v>
      </c>
      <c r="P9202" s="15" t="str">
        <f>IF(COUNTIF('Personálie dobrovolníků '!U:X,N9202)&gt;0,"ANO","")</f>
        <v/>
      </c>
    </row>
    <row r="9203" spans="1:16" x14ac:dyDescent="0.3">
      <c r="A9203" s="25"/>
      <c r="B9203" s="15"/>
      <c r="C9203" s="15"/>
      <c r="D9203" s="25"/>
      <c r="E9203" s="25"/>
      <c r="F9203" s="94"/>
      <c r="G9203" s="25"/>
      <c r="H9203" s="113"/>
      <c r="I9203" s="113"/>
      <c r="J9203" s="25"/>
      <c r="M9203" s="15">
        <f t="shared" si="432"/>
        <v>1</v>
      </c>
      <c r="N9203" s="15" t="str">
        <f t="shared" si="433"/>
        <v>-</v>
      </c>
      <c r="O9203" s="150">
        <f t="shared" si="431"/>
        <v>0</v>
      </c>
      <c r="P9203" s="15" t="str">
        <f>IF(COUNTIF('Personálie dobrovolníků '!U:X,N9203)&gt;0,"ANO","")</f>
        <v/>
      </c>
    </row>
    <row r="9204" spans="1:16" x14ac:dyDescent="0.3">
      <c r="A9204" s="25"/>
      <c r="B9204" s="15"/>
      <c r="C9204" s="15"/>
      <c r="D9204" s="25"/>
      <c r="E9204" s="25"/>
      <c r="F9204" s="94"/>
      <c r="G9204" s="25"/>
      <c r="H9204" s="113"/>
      <c r="I9204" s="113"/>
      <c r="J9204" s="25"/>
      <c r="M9204" s="15">
        <f t="shared" si="432"/>
        <v>1</v>
      </c>
      <c r="N9204" s="15" t="str">
        <f t="shared" si="433"/>
        <v>-</v>
      </c>
      <c r="O9204" s="150">
        <f t="shared" si="431"/>
        <v>0</v>
      </c>
      <c r="P9204" s="15" t="str">
        <f>IF(COUNTIF('Personálie dobrovolníků '!U:X,N9204)&gt;0,"ANO","")</f>
        <v/>
      </c>
    </row>
    <row r="9205" spans="1:16" x14ac:dyDescent="0.3">
      <c r="A9205" s="25"/>
      <c r="B9205" s="15"/>
      <c r="C9205" s="15"/>
      <c r="D9205" s="25"/>
      <c r="E9205" s="25"/>
      <c r="F9205" s="94"/>
      <c r="G9205" s="25"/>
      <c r="H9205" s="113"/>
      <c r="I9205" s="113"/>
      <c r="J9205" s="25"/>
      <c r="M9205" s="15">
        <f t="shared" si="432"/>
        <v>1</v>
      </c>
      <c r="N9205" s="15" t="str">
        <f t="shared" si="433"/>
        <v>-</v>
      </c>
      <c r="O9205" s="150">
        <f t="shared" si="431"/>
        <v>0</v>
      </c>
      <c r="P9205" s="15" t="str">
        <f>IF(COUNTIF('Personálie dobrovolníků '!U:X,N9205)&gt;0,"ANO","")</f>
        <v/>
      </c>
    </row>
    <row r="9206" spans="1:16" x14ac:dyDescent="0.3">
      <c r="A9206" s="25"/>
      <c r="B9206" s="15"/>
      <c r="C9206" s="15"/>
      <c r="D9206" s="25"/>
      <c r="E9206" s="25"/>
      <c r="F9206" s="94"/>
      <c r="G9206" s="25"/>
      <c r="H9206" s="113"/>
      <c r="I9206" s="113"/>
      <c r="J9206" s="25"/>
      <c r="M9206" s="15">
        <f t="shared" si="432"/>
        <v>1</v>
      </c>
      <c r="N9206" s="15" t="str">
        <f t="shared" si="433"/>
        <v>-</v>
      </c>
      <c r="O9206" s="150">
        <f t="shared" si="431"/>
        <v>0</v>
      </c>
      <c r="P9206" s="15" t="str">
        <f>IF(COUNTIF('Personálie dobrovolníků '!U:X,N9206)&gt;0,"ANO","")</f>
        <v/>
      </c>
    </row>
    <row r="9207" spans="1:16" x14ac:dyDescent="0.3">
      <c r="A9207" s="25"/>
      <c r="B9207" s="15"/>
      <c r="C9207" s="15"/>
      <c r="D9207" s="25"/>
      <c r="E9207" s="25"/>
      <c r="F9207" s="94"/>
      <c r="G9207" s="25"/>
      <c r="H9207" s="113"/>
      <c r="I9207" s="113"/>
      <c r="J9207" s="25"/>
      <c r="M9207" s="15">
        <f t="shared" si="432"/>
        <v>1</v>
      </c>
      <c r="N9207" s="15" t="str">
        <f t="shared" si="433"/>
        <v>-</v>
      </c>
      <c r="O9207" s="150">
        <f t="shared" si="431"/>
        <v>0</v>
      </c>
      <c r="P9207" s="15" t="str">
        <f>IF(COUNTIF('Personálie dobrovolníků '!U:X,N9207)&gt;0,"ANO","")</f>
        <v/>
      </c>
    </row>
    <row r="9208" spans="1:16" x14ac:dyDescent="0.3">
      <c r="A9208" s="25"/>
      <c r="B9208" s="15"/>
      <c r="C9208" s="15"/>
      <c r="D9208" s="25"/>
      <c r="E9208" s="25"/>
      <c r="F9208" s="94"/>
      <c r="G9208" s="25"/>
      <c r="H9208" s="113"/>
      <c r="I9208" s="113"/>
      <c r="J9208" s="25"/>
      <c r="M9208" s="15">
        <f t="shared" si="432"/>
        <v>1</v>
      </c>
      <c r="N9208" s="15" t="str">
        <f t="shared" si="433"/>
        <v>-</v>
      </c>
      <c r="O9208" s="150">
        <f t="shared" si="431"/>
        <v>0</v>
      </c>
      <c r="P9208" s="15" t="str">
        <f>IF(COUNTIF('Personálie dobrovolníků '!U:X,N9208)&gt;0,"ANO","")</f>
        <v/>
      </c>
    </row>
    <row r="9209" spans="1:16" x14ac:dyDescent="0.3">
      <c r="A9209" s="25"/>
      <c r="B9209" s="15"/>
      <c r="C9209" s="15"/>
      <c r="D9209" s="25"/>
      <c r="E9209" s="25"/>
      <c r="F9209" s="94"/>
      <c r="G9209" s="25"/>
      <c r="H9209" s="113"/>
      <c r="I9209" s="113"/>
      <c r="J9209" s="25"/>
      <c r="M9209" s="15">
        <f t="shared" si="432"/>
        <v>1</v>
      </c>
      <c r="N9209" s="15" t="str">
        <f t="shared" si="433"/>
        <v>-</v>
      </c>
      <c r="O9209" s="150">
        <f t="shared" si="431"/>
        <v>0</v>
      </c>
      <c r="P9209" s="15" t="str">
        <f>IF(COUNTIF('Personálie dobrovolníků '!U:X,N9209)&gt;0,"ANO","")</f>
        <v/>
      </c>
    </row>
    <row r="9210" spans="1:16" x14ac:dyDescent="0.3">
      <c r="A9210" s="25"/>
      <c r="B9210" s="15"/>
      <c r="C9210" s="15"/>
      <c r="D9210" s="25"/>
      <c r="E9210" s="25"/>
      <c r="F9210" s="94"/>
      <c r="G9210" s="25"/>
      <c r="H9210" s="113"/>
      <c r="I9210" s="113"/>
      <c r="J9210" s="25"/>
      <c r="M9210" s="15">
        <f t="shared" si="432"/>
        <v>1</v>
      </c>
      <c r="N9210" s="15" t="str">
        <f t="shared" si="433"/>
        <v>-</v>
      </c>
      <c r="O9210" s="150">
        <f t="shared" si="431"/>
        <v>0</v>
      </c>
      <c r="P9210" s="15" t="str">
        <f>IF(COUNTIF('Personálie dobrovolníků '!U:X,N9210)&gt;0,"ANO","")</f>
        <v/>
      </c>
    </row>
    <row r="9211" spans="1:16" x14ac:dyDescent="0.3">
      <c r="A9211" s="25"/>
      <c r="B9211" s="15"/>
      <c r="C9211" s="15"/>
      <c r="D9211" s="25"/>
      <c r="E9211" s="25"/>
      <c r="F9211" s="94"/>
      <c r="G9211" s="25"/>
      <c r="H9211" s="113"/>
      <c r="I9211" s="113"/>
      <c r="J9211" s="25"/>
      <c r="M9211" s="15">
        <f t="shared" si="432"/>
        <v>1</v>
      </c>
      <c r="N9211" s="15" t="str">
        <f t="shared" si="433"/>
        <v>-</v>
      </c>
      <c r="O9211" s="150">
        <f t="shared" si="431"/>
        <v>0</v>
      </c>
      <c r="P9211" s="15" t="str">
        <f>IF(COUNTIF('Personálie dobrovolníků '!U:X,N9211)&gt;0,"ANO","")</f>
        <v/>
      </c>
    </row>
    <row r="9212" spans="1:16" x14ac:dyDescent="0.3">
      <c r="A9212" s="25"/>
      <c r="B9212" s="15"/>
      <c r="C9212" s="15"/>
      <c r="D9212" s="25"/>
      <c r="E9212" s="25"/>
      <c r="F9212" s="94"/>
      <c r="G9212" s="25"/>
      <c r="H9212" s="113"/>
      <c r="I9212" s="113"/>
      <c r="J9212" s="25"/>
      <c r="M9212" s="15">
        <f t="shared" si="432"/>
        <v>1</v>
      </c>
      <c r="N9212" s="15" t="str">
        <f t="shared" si="433"/>
        <v>-</v>
      </c>
      <c r="O9212" s="150">
        <f t="shared" si="431"/>
        <v>0</v>
      </c>
      <c r="P9212" s="15" t="str">
        <f>IF(COUNTIF('Personálie dobrovolníků '!U:X,N9212)&gt;0,"ANO","")</f>
        <v/>
      </c>
    </row>
    <row r="9213" spans="1:16" x14ac:dyDescent="0.3">
      <c r="A9213" s="25"/>
      <c r="B9213" s="15"/>
      <c r="C9213" s="15"/>
      <c r="D9213" s="25"/>
      <c r="E9213" s="25"/>
      <c r="F9213" s="94"/>
      <c r="G9213" s="25"/>
      <c r="H9213" s="113"/>
      <c r="I9213" s="113"/>
      <c r="J9213" s="25"/>
      <c r="M9213" s="15">
        <f t="shared" si="432"/>
        <v>1</v>
      </c>
      <c r="N9213" s="15" t="str">
        <f t="shared" si="433"/>
        <v>-</v>
      </c>
      <c r="O9213" s="150">
        <f t="shared" si="431"/>
        <v>0</v>
      </c>
      <c r="P9213" s="15" t="str">
        <f>IF(COUNTIF('Personálie dobrovolníků '!U:X,N9213)&gt;0,"ANO","")</f>
        <v/>
      </c>
    </row>
    <row r="9214" spans="1:16" x14ac:dyDescent="0.3">
      <c r="A9214" s="25"/>
      <c r="B9214" s="15"/>
      <c r="C9214" s="15"/>
      <c r="D9214" s="25"/>
      <c r="E9214" s="25"/>
      <c r="F9214" s="94"/>
      <c r="G9214" s="25"/>
      <c r="H9214" s="113"/>
      <c r="I9214" s="113"/>
      <c r="J9214" s="25"/>
      <c r="M9214" s="15">
        <f t="shared" si="432"/>
        <v>1</v>
      </c>
      <c r="N9214" s="15" t="str">
        <f t="shared" si="433"/>
        <v>-</v>
      </c>
      <c r="O9214" s="150">
        <f t="shared" si="431"/>
        <v>0</v>
      </c>
      <c r="P9214" s="15" t="str">
        <f>IF(COUNTIF('Personálie dobrovolníků '!U:X,N9214)&gt;0,"ANO","")</f>
        <v/>
      </c>
    </row>
    <row r="9215" spans="1:16" x14ac:dyDescent="0.3">
      <c r="A9215" s="25"/>
      <c r="B9215" s="15"/>
      <c r="C9215" s="15"/>
      <c r="D9215" s="25"/>
      <c r="E9215" s="25"/>
      <c r="F9215" s="94"/>
      <c r="G9215" s="25"/>
      <c r="H9215" s="113"/>
      <c r="I9215" s="113"/>
      <c r="J9215" s="25"/>
      <c r="M9215" s="15">
        <f t="shared" si="432"/>
        <v>1</v>
      </c>
      <c r="N9215" s="15" t="str">
        <f t="shared" si="433"/>
        <v>-</v>
      </c>
      <c r="O9215" s="150">
        <f t="shared" si="431"/>
        <v>0</v>
      </c>
      <c r="P9215" s="15" t="str">
        <f>IF(COUNTIF('Personálie dobrovolníků '!U:X,N9215)&gt;0,"ANO","")</f>
        <v/>
      </c>
    </row>
    <row r="9216" spans="1:16" x14ac:dyDescent="0.3">
      <c r="A9216" s="25"/>
      <c r="B9216" s="15"/>
      <c r="C9216" s="15"/>
      <c r="D9216" s="25"/>
      <c r="E9216" s="25"/>
      <c r="F9216" s="94"/>
      <c r="G9216" s="25"/>
      <c r="H9216" s="113"/>
      <c r="I9216" s="113"/>
      <c r="J9216" s="25"/>
      <c r="M9216" s="15">
        <f t="shared" si="432"/>
        <v>1</v>
      </c>
      <c r="N9216" s="15" t="str">
        <f t="shared" si="433"/>
        <v>-</v>
      </c>
      <c r="O9216" s="150">
        <f t="shared" si="431"/>
        <v>0</v>
      </c>
      <c r="P9216" s="15" t="str">
        <f>IF(COUNTIF('Personálie dobrovolníků '!U:X,N9216)&gt;0,"ANO","")</f>
        <v/>
      </c>
    </row>
    <row r="9217" spans="1:16" x14ac:dyDescent="0.3">
      <c r="A9217" s="25"/>
      <c r="B9217" s="15"/>
      <c r="C9217" s="15"/>
      <c r="D9217" s="25"/>
      <c r="E9217" s="25"/>
      <c r="F9217" s="94"/>
      <c r="G9217" s="25"/>
      <c r="H9217" s="113"/>
      <c r="I9217" s="113"/>
      <c r="J9217" s="25"/>
      <c r="M9217" s="15">
        <f t="shared" si="432"/>
        <v>1</v>
      </c>
      <c r="N9217" s="15" t="str">
        <f t="shared" si="433"/>
        <v>-</v>
      </c>
      <c r="O9217" s="150">
        <f t="shared" si="431"/>
        <v>0</v>
      </c>
      <c r="P9217" s="15" t="str">
        <f>IF(COUNTIF('Personálie dobrovolníků '!U:X,N9217)&gt;0,"ANO","")</f>
        <v/>
      </c>
    </row>
    <row r="9218" spans="1:16" x14ac:dyDescent="0.3">
      <c r="A9218" s="25"/>
      <c r="B9218" s="15"/>
      <c r="C9218" s="15"/>
      <c r="D9218" s="25"/>
      <c r="E9218" s="25"/>
      <c r="F9218" s="94"/>
      <c r="G9218" s="25"/>
      <c r="H9218" s="113"/>
      <c r="I9218" s="113"/>
      <c r="J9218" s="25"/>
      <c r="M9218" s="15">
        <f t="shared" si="432"/>
        <v>1</v>
      </c>
      <c r="N9218" s="15" t="str">
        <f t="shared" si="433"/>
        <v>-</v>
      </c>
      <c r="O9218" s="150">
        <f t="shared" si="431"/>
        <v>0</v>
      </c>
      <c r="P9218" s="15" t="str">
        <f>IF(COUNTIF('Personálie dobrovolníků '!U:X,N9218)&gt;0,"ANO","")</f>
        <v/>
      </c>
    </row>
    <row r="9219" spans="1:16" x14ac:dyDescent="0.3">
      <c r="A9219" s="25"/>
      <c r="B9219" s="15"/>
      <c r="C9219" s="15"/>
      <c r="D9219" s="25"/>
      <c r="E9219" s="25"/>
      <c r="F9219" s="94"/>
      <c r="G9219" s="25"/>
      <c r="H9219" s="113"/>
      <c r="I9219" s="113"/>
      <c r="J9219" s="25"/>
      <c r="M9219" s="15">
        <f t="shared" si="432"/>
        <v>1</v>
      </c>
      <c r="N9219" s="15" t="str">
        <f t="shared" si="433"/>
        <v>-</v>
      </c>
      <c r="O9219" s="150">
        <f t="shared" si="431"/>
        <v>0</v>
      </c>
      <c r="P9219" s="15" t="str">
        <f>IF(COUNTIF('Personálie dobrovolníků '!U:X,N9219)&gt;0,"ANO","")</f>
        <v/>
      </c>
    </row>
    <row r="9220" spans="1:16" x14ac:dyDescent="0.3">
      <c r="A9220" s="25"/>
      <c r="B9220" s="15"/>
      <c r="C9220" s="15"/>
      <c r="D9220" s="25"/>
      <c r="E9220" s="25"/>
      <c r="F9220" s="94"/>
      <c r="G9220" s="25"/>
      <c r="H9220" s="113"/>
      <c r="I9220" s="113"/>
      <c r="J9220" s="25"/>
      <c r="M9220" s="15">
        <f t="shared" si="432"/>
        <v>1</v>
      </c>
      <c r="N9220" s="15" t="str">
        <f t="shared" si="433"/>
        <v>-</v>
      </c>
      <c r="O9220" s="150">
        <f t="shared" ref="O9220:O9283" si="434">IF(AND(M9220&lt;&gt;0, P9220="ANO"), 1, 0)</f>
        <v>0</v>
      </c>
      <c r="P9220" s="15" t="str">
        <f>IF(COUNTIF('Personálie dobrovolníků '!U:X,N9220)&gt;0,"ANO","")</f>
        <v/>
      </c>
    </row>
    <row r="9221" spans="1:16" x14ac:dyDescent="0.3">
      <c r="A9221" s="25"/>
      <c r="B9221" s="15"/>
      <c r="C9221" s="15"/>
      <c r="D9221" s="25"/>
      <c r="E9221" s="25"/>
      <c r="F9221" s="94"/>
      <c r="G9221" s="25"/>
      <c r="H9221" s="113"/>
      <c r="I9221" s="113"/>
      <c r="J9221" s="25"/>
      <c r="M9221" s="15">
        <f t="shared" si="432"/>
        <v>1</v>
      </c>
      <c r="N9221" s="15" t="str">
        <f t="shared" si="433"/>
        <v>-</v>
      </c>
      <c r="O9221" s="150">
        <f t="shared" si="434"/>
        <v>0</v>
      </c>
      <c r="P9221" s="15" t="str">
        <f>IF(COUNTIF('Personálie dobrovolníků '!U:X,N9221)&gt;0,"ANO","")</f>
        <v/>
      </c>
    </row>
    <row r="9222" spans="1:16" x14ac:dyDescent="0.3">
      <c r="A9222" s="25"/>
      <c r="B9222" s="15"/>
      <c r="C9222" s="15"/>
      <c r="D9222" s="25"/>
      <c r="E9222" s="25"/>
      <c r="F9222" s="94"/>
      <c r="G9222" s="25"/>
      <c r="H9222" s="113"/>
      <c r="I9222" s="113"/>
      <c r="J9222" s="25"/>
      <c r="M9222" s="15">
        <f t="shared" si="432"/>
        <v>1</v>
      </c>
      <c r="N9222" s="15" t="str">
        <f t="shared" si="433"/>
        <v>-</v>
      </c>
      <c r="O9222" s="150">
        <f t="shared" si="434"/>
        <v>0</v>
      </c>
      <c r="P9222" s="15" t="str">
        <f>IF(COUNTIF('Personálie dobrovolníků '!U:X,N9222)&gt;0,"ANO","")</f>
        <v/>
      </c>
    </row>
    <row r="9223" spans="1:16" x14ac:dyDescent="0.3">
      <c r="A9223" s="25"/>
      <c r="B9223" s="15"/>
      <c r="C9223" s="15"/>
      <c r="D9223" s="25"/>
      <c r="E9223" s="25"/>
      <c r="F9223" s="94"/>
      <c r="G9223" s="25"/>
      <c r="H9223" s="113"/>
      <c r="I9223" s="113"/>
      <c r="J9223" s="25"/>
      <c r="M9223" s="15">
        <f t="shared" si="432"/>
        <v>1</v>
      </c>
      <c r="N9223" s="15" t="str">
        <f t="shared" si="433"/>
        <v>-</v>
      </c>
      <c r="O9223" s="150">
        <f t="shared" si="434"/>
        <v>0</v>
      </c>
      <c r="P9223" s="15" t="str">
        <f>IF(COUNTIF('Personálie dobrovolníků '!U:X,N9223)&gt;0,"ANO","")</f>
        <v/>
      </c>
    </row>
    <row r="9224" spans="1:16" x14ac:dyDescent="0.3">
      <c r="A9224" s="25"/>
      <c r="B9224" s="15"/>
      <c r="C9224" s="15"/>
      <c r="D9224" s="25"/>
      <c r="E9224" s="25"/>
      <c r="F9224" s="94"/>
      <c r="G9224" s="25"/>
      <c r="H9224" s="113"/>
      <c r="I9224" s="113"/>
      <c r="J9224" s="25"/>
      <c r="M9224" s="15">
        <f t="shared" si="432"/>
        <v>1</v>
      </c>
      <c r="N9224" s="15" t="str">
        <f t="shared" si="433"/>
        <v>-</v>
      </c>
      <c r="O9224" s="150">
        <f t="shared" si="434"/>
        <v>0</v>
      </c>
      <c r="P9224" s="15" t="str">
        <f>IF(COUNTIF('Personálie dobrovolníků '!U:X,N9224)&gt;0,"ANO","")</f>
        <v/>
      </c>
    </row>
    <row r="9225" spans="1:16" x14ac:dyDescent="0.3">
      <c r="A9225" s="25"/>
      <c r="B9225" s="15"/>
      <c r="C9225" s="15"/>
      <c r="D9225" s="25"/>
      <c r="E9225" s="25"/>
      <c r="F9225" s="94"/>
      <c r="G9225" s="25"/>
      <c r="H9225" s="113"/>
      <c r="I9225" s="113"/>
      <c r="J9225" s="25"/>
      <c r="M9225" s="15">
        <f t="shared" si="432"/>
        <v>1</v>
      </c>
      <c r="N9225" s="15" t="str">
        <f t="shared" si="433"/>
        <v>-</v>
      </c>
      <c r="O9225" s="150">
        <f t="shared" si="434"/>
        <v>0</v>
      </c>
      <c r="P9225" s="15" t="str">
        <f>IF(COUNTIF('Personálie dobrovolníků '!U:X,N9225)&gt;0,"ANO","")</f>
        <v/>
      </c>
    </row>
    <row r="9226" spans="1:16" x14ac:dyDescent="0.3">
      <c r="A9226" s="25"/>
      <c r="B9226" s="15"/>
      <c r="C9226" s="15"/>
      <c r="D9226" s="25"/>
      <c r="E9226" s="25"/>
      <c r="F9226" s="94"/>
      <c r="G9226" s="25"/>
      <c r="H9226" s="113"/>
      <c r="I9226" s="113"/>
      <c r="J9226" s="25"/>
      <c r="M9226" s="15">
        <f t="shared" si="432"/>
        <v>1</v>
      </c>
      <c r="N9226" s="15" t="str">
        <f t="shared" si="433"/>
        <v>-</v>
      </c>
      <c r="O9226" s="150">
        <f t="shared" si="434"/>
        <v>0</v>
      </c>
      <c r="P9226" s="15" t="str">
        <f>IF(COUNTIF('Personálie dobrovolníků '!U:X,N9226)&gt;0,"ANO","")</f>
        <v/>
      </c>
    </row>
    <row r="9227" spans="1:16" x14ac:dyDescent="0.3">
      <c r="A9227" s="25"/>
      <c r="B9227" s="15"/>
      <c r="C9227" s="15"/>
      <c r="D9227" s="25"/>
      <c r="E9227" s="25"/>
      <c r="F9227" s="94"/>
      <c r="G9227" s="25"/>
      <c r="H9227" s="113"/>
      <c r="I9227" s="113"/>
      <c r="J9227" s="25"/>
      <c r="M9227" s="15">
        <f t="shared" si="432"/>
        <v>1</v>
      </c>
      <c r="N9227" s="15" t="str">
        <f t="shared" si="433"/>
        <v>-</v>
      </c>
      <c r="O9227" s="150">
        <f t="shared" si="434"/>
        <v>0</v>
      </c>
      <c r="P9227" s="15" t="str">
        <f>IF(COUNTIF('Personálie dobrovolníků '!U:X,N9227)&gt;0,"ANO","")</f>
        <v/>
      </c>
    </row>
    <row r="9228" spans="1:16" x14ac:dyDescent="0.3">
      <c r="A9228" s="25"/>
      <c r="B9228" s="15"/>
      <c r="C9228" s="15"/>
      <c r="D9228" s="25"/>
      <c r="E9228" s="25"/>
      <c r="F9228" s="94"/>
      <c r="G9228" s="25"/>
      <c r="H9228" s="113"/>
      <c r="I9228" s="113"/>
      <c r="J9228" s="25"/>
      <c r="M9228" s="15">
        <f t="shared" si="432"/>
        <v>1</v>
      </c>
      <c r="N9228" s="15" t="str">
        <f t="shared" si="433"/>
        <v>-</v>
      </c>
      <c r="O9228" s="150">
        <f t="shared" si="434"/>
        <v>0</v>
      </c>
      <c r="P9228" s="15" t="str">
        <f>IF(COUNTIF('Personálie dobrovolníků '!U:X,N9228)&gt;0,"ANO","")</f>
        <v/>
      </c>
    </row>
    <row r="9229" spans="1:16" x14ac:dyDescent="0.3">
      <c r="A9229" s="25"/>
      <c r="B9229" s="15"/>
      <c r="C9229" s="15"/>
      <c r="D9229" s="25"/>
      <c r="E9229" s="25"/>
      <c r="F9229" s="94"/>
      <c r="G9229" s="25"/>
      <c r="H9229" s="113"/>
      <c r="I9229" s="113"/>
      <c r="J9229" s="25"/>
      <c r="M9229" s="15">
        <f t="shared" si="432"/>
        <v>1</v>
      </c>
      <c r="N9229" s="15" t="str">
        <f t="shared" si="433"/>
        <v>-</v>
      </c>
      <c r="O9229" s="150">
        <f t="shared" si="434"/>
        <v>0</v>
      </c>
      <c r="P9229" s="15" t="str">
        <f>IF(COUNTIF('Personálie dobrovolníků '!U:X,N9229)&gt;0,"ANO","")</f>
        <v/>
      </c>
    </row>
    <row r="9230" spans="1:16" x14ac:dyDescent="0.3">
      <c r="A9230" s="25"/>
      <c r="B9230" s="15"/>
      <c r="C9230" s="15"/>
      <c r="D9230" s="25"/>
      <c r="E9230" s="25"/>
      <c r="F9230" s="94"/>
      <c r="G9230" s="25"/>
      <c r="H9230" s="113"/>
      <c r="I9230" s="113"/>
      <c r="J9230" s="25"/>
      <c r="M9230" s="15">
        <f t="shared" si="432"/>
        <v>1</v>
      </c>
      <c r="N9230" s="15" t="str">
        <f t="shared" si="433"/>
        <v>-</v>
      </c>
      <c r="O9230" s="150">
        <f t="shared" si="434"/>
        <v>0</v>
      </c>
      <c r="P9230" s="15" t="str">
        <f>IF(COUNTIF('Personálie dobrovolníků '!U:X,N9230)&gt;0,"ANO","")</f>
        <v/>
      </c>
    </row>
    <row r="9231" spans="1:16" x14ac:dyDescent="0.3">
      <c r="A9231" s="25"/>
      <c r="B9231" s="15"/>
      <c r="C9231" s="15"/>
      <c r="D9231" s="25"/>
      <c r="E9231" s="25"/>
      <c r="F9231" s="94"/>
      <c r="G9231" s="25"/>
      <c r="H9231" s="113"/>
      <c r="I9231" s="113"/>
      <c r="J9231" s="25"/>
      <c r="M9231" s="15">
        <f t="shared" si="432"/>
        <v>1</v>
      </c>
      <c r="N9231" s="15" t="str">
        <f t="shared" si="433"/>
        <v>-</v>
      </c>
      <c r="O9231" s="150">
        <f t="shared" si="434"/>
        <v>0</v>
      </c>
      <c r="P9231" s="15" t="str">
        <f>IF(COUNTIF('Personálie dobrovolníků '!U:X,N9231)&gt;0,"ANO","")</f>
        <v/>
      </c>
    </row>
    <row r="9232" spans="1:16" x14ac:dyDescent="0.3">
      <c r="A9232" s="25"/>
      <c r="B9232" s="15"/>
      <c r="C9232" s="15"/>
      <c r="D9232" s="25"/>
      <c r="E9232" s="25"/>
      <c r="F9232" s="94"/>
      <c r="G9232" s="25"/>
      <c r="H9232" s="113"/>
      <c r="I9232" s="113"/>
      <c r="J9232" s="25"/>
      <c r="M9232" s="15">
        <f t="shared" si="432"/>
        <v>1</v>
      </c>
      <c r="N9232" s="15" t="str">
        <f t="shared" si="433"/>
        <v>-</v>
      </c>
      <c r="O9232" s="150">
        <f t="shared" si="434"/>
        <v>0</v>
      </c>
      <c r="P9232" s="15" t="str">
        <f>IF(COUNTIF('Personálie dobrovolníků '!U:X,N9232)&gt;0,"ANO","")</f>
        <v/>
      </c>
    </row>
    <row r="9233" spans="1:16" x14ac:dyDescent="0.3">
      <c r="A9233" s="25"/>
      <c r="B9233" s="15"/>
      <c r="C9233" s="15"/>
      <c r="D9233" s="25"/>
      <c r="E9233" s="25"/>
      <c r="F9233" s="94"/>
      <c r="G9233" s="25"/>
      <c r="H9233" s="113"/>
      <c r="I9233" s="113"/>
      <c r="J9233" s="25"/>
      <c r="M9233" s="15">
        <f t="shared" si="432"/>
        <v>1</v>
      </c>
      <c r="N9233" s="15" t="str">
        <f t="shared" si="433"/>
        <v>-</v>
      </c>
      <c r="O9233" s="150">
        <f t="shared" si="434"/>
        <v>0</v>
      </c>
      <c r="P9233" s="15" t="str">
        <f>IF(COUNTIF('Personálie dobrovolníků '!U:X,N9233)&gt;0,"ANO","")</f>
        <v/>
      </c>
    </row>
    <row r="9234" spans="1:16" x14ac:dyDescent="0.3">
      <c r="A9234" s="25"/>
      <c r="B9234" s="15"/>
      <c r="C9234" s="15"/>
      <c r="D9234" s="25"/>
      <c r="E9234" s="25"/>
      <c r="F9234" s="94"/>
      <c r="G9234" s="25"/>
      <c r="H9234" s="113"/>
      <c r="I9234" s="113"/>
      <c r="J9234" s="25"/>
      <c r="M9234" s="15">
        <f t="shared" si="432"/>
        <v>1</v>
      </c>
      <c r="N9234" s="15" t="str">
        <f t="shared" si="433"/>
        <v>-</v>
      </c>
      <c r="O9234" s="150">
        <f t="shared" si="434"/>
        <v>0</v>
      </c>
      <c r="P9234" s="15" t="str">
        <f>IF(COUNTIF('Personálie dobrovolníků '!U:X,N9234)&gt;0,"ANO","")</f>
        <v/>
      </c>
    </row>
    <row r="9235" spans="1:16" x14ac:dyDescent="0.3">
      <c r="A9235" s="25"/>
      <c r="B9235" s="15"/>
      <c r="C9235" s="15"/>
      <c r="D9235" s="25"/>
      <c r="E9235" s="25"/>
      <c r="F9235" s="94"/>
      <c r="G9235" s="25"/>
      <c r="H9235" s="113"/>
      <c r="I9235" s="113"/>
      <c r="J9235" s="25"/>
      <c r="M9235" s="15">
        <f t="shared" si="432"/>
        <v>1</v>
      </c>
      <c r="N9235" s="15" t="str">
        <f t="shared" si="433"/>
        <v>-</v>
      </c>
      <c r="O9235" s="150">
        <f t="shared" si="434"/>
        <v>0</v>
      </c>
      <c r="P9235" s="15" t="str">
        <f>IF(COUNTIF('Personálie dobrovolníků '!U:X,N9235)&gt;0,"ANO","")</f>
        <v/>
      </c>
    </row>
    <row r="9236" spans="1:16" x14ac:dyDescent="0.3">
      <c r="A9236" s="25"/>
      <c r="B9236" s="15"/>
      <c r="C9236" s="15"/>
      <c r="D9236" s="25"/>
      <c r="E9236" s="25"/>
      <c r="F9236" s="94"/>
      <c r="G9236" s="25"/>
      <c r="H9236" s="113"/>
      <c r="I9236" s="113"/>
      <c r="J9236" s="25"/>
      <c r="M9236" s="15">
        <f t="shared" si="432"/>
        <v>1</v>
      </c>
      <c r="N9236" s="15" t="str">
        <f t="shared" si="433"/>
        <v>-</v>
      </c>
      <c r="O9236" s="150">
        <f t="shared" si="434"/>
        <v>0</v>
      </c>
      <c r="P9236" s="15" t="str">
        <f>IF(COUNTIF('Personálie dobrovolníků '!U:X,N9236)&gt;0,"ANO","")</f>
        <v/>
      </c>
    </row>
    <row r="9237" spans="1:16" x14ac:dyDescent="0.3">
      <c r="A9237" s="25"/>
      <c r="B9237" s="15"/>
      <c r="C9237" s="15"/>
      <c r="D9237" s="25"/>
      <c r="E9237" s="25"/>
      <c r="F9237" s="94"/>
      <c r="G9237" s="25"/>
      <c r="H9237" s="113"/>
      <c r="I9237" s="113"/>
      <c r="J9237" s="25"/>
      <c r="M9237" s="15">
        <f t="shared" si="432"/>
        <v>1</v>
      </c>
      <c r="N9237" s="15" t="str">
        <f t="shared" si="433"/>
        <v>-</v>
      </c>
      <c r="O9237" s="150">
        <f t="shared" si="434"/>
        <v>0</v>
      </c>
      <c r="P9237" s="15" t="str">
        <f>IF(COUNTIF('Personálie dobrovolníků '!U:X,N9237)&gt;0,"ANO","")</f>
        <v/>
      </c>
    </row>
    <row r="9238" spans="1:16" x14ac:dyDescent="0.3">
      <c r="A9238" s="25"/>
      <c r="B9238" s="15"/>
      <c r="C9238" s="15"/>
      <c r="D9238" s="25"/>
      <c r="E9238" s="25"/>
      <c r="F9238" s="94"/>
      <c r="G9238" s="25"/>
      <c r="H9238" s="113"/>
      <c r="I9238" s="113"/>
      <c r="J9238" s="25"/>
      <c r="M9238" s="15">
        <f t="shared" si="432"/>
        <v>1</v>
      </c>
      <c r="N9238" s="15" t="str">
        <f t="shared" si="433"/>
        <v>-</v>
      </c>
      <c r="O9238" s="150">
        <f t="shared" si="434"/>
        <v>0</v>
      </c>
      <c r="P9238" s="15" t="str">
        <f>IF(COUNTIF('Personálie dobrovolníků '!U:X,N9238)&gt;0,"ANO","")</f>
        <v/>
      </c>
    </row>
    <row r="9239" spans="1:16" x14ac:dyDescent="0.3">
      <c r="A9239" s="25"/>
      <c r="B9239" s="15"/>
      <c r="C9239" s="15"/>
      <c r="D9239" s="25"/>
      <c r="E9239" s="25"/>
      <c r="F9239" s="94"/>
      <c r="G9239" s="25"/>
      <c r="H9239" s="113"/>
      <c r="I9239" s="113"/>
      <c r="J9239" s="25"/>
      <c r="M9239" s="15">
        <f t="shared" si="432"/>
        <v>1</v>
      </c>
      <c r="N9239" s="15" t="str">
        <f t="shared" si="433"/>
        <v>-</v>
      </c>
      <c r="O9239" s="150">
        <f t="shared" si="434"/>
        <v>0</v>
      </c>
      <c r="P9239" s="15" t="str">
        <f>IF(COUNTIF('Personálie dobrovolníků '!U:X,N9239)&gt;0,"ANO","")</f>
        <v/>
      </c>
    </row>
    <row r="9240" spans="1:16" x14ac:dyDescent="0.3">
      <c r="A9240" s="25"/>
      <c r="B9240" s="15"/>
      <c r="C9240" s="15"/>
      <c r="D9240" s="25"/>
      <c r="E9240" s="25"/>
      <c r="F9240" s="94"/>
      <c r="G9240" s="25"/>
      <c r="H9240" s="113"/>
      <c r="I9240" s="113"/>
      <c r="J9240" s="25"/>
      <c r="M9240" s="15">
        <f t="shared" si="432"/>
        <v>1</v>
      </c>
      <c r="N9240" s="15" t="str">
        <f t="shared" si="433"/>
        <v>-</v>
      </c>
      <c r="O9240" s="150">
        <f t="shared" si="434"/>
        <v>0</v>
      </c>
      <c r="P9240" s="15" t="str">
        <f>IF(COUNTIF('Personálie dobrovolníků '!U:X,N9240)&gt;0,"ANO","")</f>
        <v/>
      </c>
    </row>
    <row r="9241" spans="1:16" x14ac:dyDescent="0.3">
      <c r="A9241" s="25"/>
      <c r="B9241" s="15"/>
      <c r="C9241" s="15"/>
      <c r="D9241" s="25"/>
      <c r="E9241" s="25"/>
      <c r="F9241" s="94"/>
      <c r="G9241" s="25"/>
      <c r="H9241" s="113"/>
      <c r="I9241" s="113"/>
      <c r="J9241" s="25"/>
      <c r="M9241" s="15">
        <f t="shared" si="432"/>
        <v>1</v>
      </c>
      <c r="N9241" s="15" t="str">
        <f t="shared" si="433"/>
        <v>-</v>
      </c>
      <c r="O9241" s="150">
        <f t="shared" si="434"/>
        <v>0</v>
      </c>
      <c r="P9241" s="15" t="str">
        <f>IF(COUNTIF('Personálie dobrovolníků '!U:X,N9241)&gt;0,"ANO","")</f>
        <v/>
      </c>
    </row>
    <row r="9242" spans="1:16" x14ac:dyDescent="0.3">
      <c r="A9242" s="25"/>
      <c r="B9242" s="15"/>
      <c r="C9242" s="15"/>
      <c r="D9242" s="25"/>
      <c r="E9242" s="25"/>
      <c r="F9242" s="94"/>
      <c r="G9242" s="25"/>
      <c r="H9242" s="113"/>
      <c r="I9242" s="113"/>
      <c r="J9242" s="25"/>
      <c r="M9242" s="15">
        <f t="shared" si="432"/>
        <v>1</v>
      </c>
      <c r="N9242" s="15" t="str">
        <f t="shared" si="433"/>
        <v>-</v>
      </c>
      <c r="O9242" s="150">
        <f t="shared" si="434"/>
        <v>0</v>
      </c>
      <c r="P9242" s="15" t="str">
        <f>IF(COUNTIF('Personálie dobrovolníků '!U:X,N9242)&gt;0,"ANO","")</f>
        <v/>
      </c>
    </row>
    <row r="9243" spans="1:16" x14ac:dyDescent="0.3">
      <c r="A9243" s="25"/>
      <c r="B9243" s="15"/>
      <c r="C9243" s="15"/>
      <c r="D9243" s="25"/>
      <c r="E9243" s="25"/>
      <c r="F9243" s="94"/>
      <c r="G9243" s="25"/>
      <c r="H9243" s="113"/>
      <c r="I9243" s="113"/>
      <c r="J9243" s="25"/>
      <c r="M9243" s="15">
        <f t="shared" si="432"/>
        <v>1</v>
      </c>
      <c r="N9243" s="15" t="str">
        <f t="shared" si="433"/>
        <v>-</v>
      </c>
      <c r="O9243" s="150">
        <f t="shared" si="434"/>
        <v>0</v>
      </c>
      <c r="P9243" s="15" t="str">
        <f>IF(COUNTIF('Personálie dobrovolníků '!U:X,N9243)&gt;0,"ANO","")</f>
        <v/>
      </c>
    </row>
    <row r="9244" spans="1:16" x14ac:dyDescent="0.3">
      <c r="A9244" s="25"/>
      <c r="B9244" s="15"/>
      <c r="C9244" s="15"/>
      <c r="D9244" s="25"/>
      <c r="E9244" s="25"/>
      <c r="F9244" s="94"/>
      <c r="G9244" s="25"/>
      <c r="H9244" s="113"/>
      <c r="I9244" s="113"/>
      <c r="J9244" s="25"/>
      <c r="M9244" s="15">
        <f t="shared" si="432"/>
        <v>1</v>
      </c>
      <c r="N9244" s="15" t="str">
        <f t="shared" si="433"/>
        <v>-</v>
      </c>
      <c r="O9244" s="150">
        <f t="shared" si="434"/>
        <v>0</v>
      </c>
      <c r="P9244" s="15" t="str">
        <f>IF(COUNTIF('Personálie dobrovolníků '!U:X,N9244)&gt;0,"ANO","")</f>
        <v/>
      </c>
    </row>
    <row r="9245" spans="1:16" x14ac:dyDescent="0.3">
      <c r="A9245" s="25"/>
      <c r="B9245" s="15"/>
      <c r="C9245" s="15"/>
      <c r="D9245" s="25"/>
      <c r="E9245" s="25"/>
      <c r="F9245" s="94"/>
      <c r="G9245" s="25"/>
      <c r="H9245" s="113"/>
      <c r="I9245" s="113"/>
      <c r="J9245" s="25"/>
      <c r="M9245" s="15">
        <f t="shared" si="432"/>
        <v>1</v>
      </c>
      <c r="N9245" s="15" t="str">
        <f t="shared" si="433"/>
        <v>-</v>
      </c>
      <c r="O9245" s="150">
        <f t="shared" si="434"/>
        <v>0</v>
      </c>
      <c r="P9245" s="15" t="str">
        <f>IF(COUNTIF('Personálie dobrovolníků '!U:X,N9245)&gt;0,"ANO","")</f>
        <v/>
      </c>
    </row>
    <row r="9246" spans="1:16" x14ac:dyDescent="0.3">
      <c r="A9246" s="25"/>
      <c r="B9246" s="15"/>
      <c r="C9246" s="15"/>
      <c r="D9246" s="25"/>
      <c r="E9246" s="25"/>
      <c r="F9246" s="94"/>
      <c r="G9246" s="25"/>
      <c r="H9246" s="113"/>
      <c r="I9246" s="113"/>
      <c r="J9246" s="25"/>
      <c r="M9246" s="15">
        <f t="shared" si="432"/>
        <v>1</v>
      </c>
      <c r="N9246" s="15" t="str">
        <f t="shared" si="433"/>
        <v>-</v>
      </c>
      <c r="O9246" s="150">
        <f t="shared" si="434"/>
        <v>0</v>
      </c>
      <c r="P9246" s="15" t="str">
        <f>IF(COUNTIF('Personálie dobrovolníků '!U:X,N9246)&gt;0,"ANO","")</f>
        <v/>
      </c>
    </row>
    <row r="9247" spans="1:16" x14ac:dyDescent="0.3">
      <c r="A9247" s="25"/>
      <c r="B9247" s="15"/>
      <c r="C9247" s="15"/>
      <c r="D9247" s="25"/>
      <c r="E9247" s="25"/>
      <c r="F9247" s="94"/>
      <c r="G9247" s="25"/>
      <c r="H9247" s="113"/>
      <c r="I9247" s="113"/>
      <c r="J9247" s="25"/>
      <c r="M9247" s="15">
        <f t="shared" si="432"/>
        <v>1</v>
      </c>
      <c r="N9247" s="15" t="str">
        <f t="shared" si="433"/>
        <v>-</v>
      </c>
      <c r="O9247" s="150">
        <f t="shared" si="434"/>
        <v>0</v>
      </c>
      <c r="P9247" s="15" t="str">
        <f>IF(COUNTIF('Personálie dobrovolníků '!U:X,N9247)&gt;0,"ANO","")</f>
        <v/>
      </c>
    </row>
    <row r="9248" spans="1:16" x14ac:dyDescent="0.3">
      <c r="A9248" s="25"/>
      <c r="B9248" s="15"/>
      <c r="C9248" s="15"/>
      <c r="D9248" s="25"/>
      <c r="E9248" s="25"/>
      <c r="F9248" s="94"/>
      <c r="G9248" s="25"/>
      <c r="H9248" s="113"/>
      <c r="I9248" s="113"/>
      <c r="J9248" s="25"/>
      <c r="M9248" s="15">
        <f t="shared" si="432"/>
        <v>1</v>
      </c>
      <c r="N9248" s="15" t="str">
        <f t="shared" si="433"/>
        <v>-</v>
      </c>
      <c r="O9248" s="150">
        <f t="shared" si="434"/>
        <v>0</v>
      </c>
      <c r="P9248" s="15" t="str">
        <f>IF(COUNTIF('Personálie dobrovolníků '!U:X,N9248)&gt;0,"ANO","")</f>
        <v/>
      </c>
    </row>
    <row r="9249" spans="1:16" x14ac:dyDescent="0.3">
      <c r="A9249" s="25"/>
      <c r="B9249" s="15"/>
      <c r="C9249" s="15"/>
      <c r="D9249" s="25"/>
      <c r="E9249" s="25"/>
      <c r="F9249" s="94"/>
      <c r="G9249" s="25"/>
      <c r="H9249" s="113"/>
      <c r="I9249" s="113"/>
      <c r="J9249" s="25"/>
      <c r="M9249" s="15">
        <f t="shared" si="432"/>
        <v>1</v>
      </c>
      <c r="N9249" s="15" t="str">
        <f t="shared" si="433"/>
        <v>-</v>
      </c>
      <c r="O9249" s="150">
        <f t="shared" si="434"/>
        <v>0</v>
      </c>
      <c r="P9249" s="15" t="str">
        <f>IF(COUNTIF('Personálie dobrovolníků '!U:X,N9249)&gt;0,"ANO","")</f>
        <v/>
      </c>
    </row>
    <row r="9250" spans="1:16" x14ac:dyDescent="0.3">
      <c r="A9250" s="25"/>
      <c r="B9250" s="15"/>
      <c r="C9250" s="15"/>
      <c r="D9250" s="25"/>
      <c r="E9250" s="25"/>
      <c r="F9250" s="94"/>
      <c r="G9250" s="25"/>
      <c r="H9250" s="113"/>
      <c r="I9250" s="113"/>
      <c r="J9250" s="25"/>
      <c r="M9250" s="15">
        <f t="shared" si="432"/>
        <v>1</v>
      </c>
      <c r="N9250" s="15" t="str">
        <f t="shared" si="433"/>
        <v>-</v>
      </c>
      <c r="O9250" s="150">
        <f t="shared" si="434"/>
        <v>0</v>
      </c>
      <c r="P9250" s="15" t="str">
        <f>IF(COUNTIF('Personálie dobrovolníků '!U:X,N9250)&gt;0,"ANO","")</f>
        <v/>
      </c>
    </row>
    <row r="9251" spans="1:16" x14ac:dyDescent="0.3">
      <c r="A9251" s="25"/>
      <c r="B9251" s="15"/>
      <c r="C9251" s="15"/>
      <c r="D9251" s="25"/>
      <c r="E9251" s="25"/>
      <c r="F9251" s="94"/>
      <c r="G9251" s="25"/>
      <c r="H9251" s="113"/>
      <c r="I9251" s="113"/>
      <c r="J9251" s="25"/>
      <c r="M9251" s="15">
        <f t="shared" si="432"/>
        <v>1</v>
      </c>
      <c r="N9251" s="15" t="str">
        <f t="shared" si="433"/>
        <v>-</v>
      </c>
      <c r="O9251" s="150">
        <f t="shared" si="434"/>
        <v>0</v>
      </c>
      <c r="P9251" s="15" t="str">
        <f>IF(COUNTIF('Personálie dobrovolníků '!U:X,N9251)&gt;0,"ANO","")</f>
        <v/>
      </c>
    </row>
    <row r="9252" spans="1:16" x14ac:dyDescent="0.3">
      <c r="A9252" s="25"/>
      <c r="B9252" s="15"/>
      <c r="C9252" s="15"/>
      <c r="D9252" s="25"/>
      <c r="E9252" s="25"/>
      <c r="F9252" s="94"/>
      <c r="G9252" s="25"/>
      <c r="H9252" s="113"/>
      <c r="I9252" s="113"/>
      <c r="J9252" s="25"/>
      <c r="M9252" s="15">
        <f t="shared" si="432"/>
        <v>1</v>
      </c>
      <c r="N9252" s="15" t="str">
        <f t="shared" si="433"/>
        <v>-</v>
      </c>
      <c r="O9252" s="150">
        <f t="shared" si="434"/>
        <v>0</v>
      </c>
      <c r="P9252" s="15" t="str">
        <f>IF(COUNTIF('Personálie dobrovolníků '!U:X,N9252)&gt;0,"ANO","")</f>
        <v/>
      </c>
    </row>
    <row r="9253" spans="1:16" x14ac:dyDescent="0.3">
      <c r="A9253" s="25"/>
      <c r="B9253" s="15"/>
      <c r="C9253" s="15"/>
      <c r="D9253" s="25"/>
      <c r="E9253" s="25"/>
      <c r="F9253" s="94"/>
      <c r="G9253" s="25"/>
      <c r="H9253" s="113"/>
      <c r="I9253" s="113"/>
      <c r="J9253" s="25"/>
      <c r="M9253" s="15">
        <f t="shared" si="432"/>
        <v>1</v>
      </c>
      <c r="N9253" s="15" t="str">
        <f t="shared" si="433"/>
        <v>-</v>
      </c>
      <c r="O9253" s="150">
        <f t="shared" si="434"/>
        <v>0</v>
      </c>
      <c r="P9253" s="15" t="str">
        <f>IF(COUNTIF('Personálie dobrovolníků '!U:X,N9253)&gt;0,"ANO","")</f>
        <v/>
      </c>
    </row>
    <row r="9254" spans="1:16" x14ac:dyDescent="0.3">
      <c r="A9254" s="25"/>
      <c r="B9254" s="15"/>
      <c r="C9254" s="15"/>
      <c r="D9254" s="25"/>
      <c r="E9254" s="25"/>
      <c r="F9254" s="94"/>
      <c r="G9254" s="25"/>
      <c r="H9254" s="113"/>
      <c r="I9254" s="113"/>
      <c r="J9254" s="25"/>
      <c r="M9254" s="15">
        <f t="shared" si="432"/>
        <v>1</v>
      </c>
      <c r="N9254" s="15" t="str">
        <f t="shared" si="433"/>
        <v>-</v>
      </c>
      <c r="O9254" s="150">
        <f t="shared" si="434"/>
        <v>0</v>
      </c>
      <c r="P9254" s="15" t="str">
        <f>IF(COUNTIF('Personálie dobrovolníků '!U:X,N9254)&gt;0,"ANO","")</f>
        <v/>
      </c>
    </row>
    <row r="9255" spans="1:16" x14ac:dyDescent="0.3">
      <c r="A9255" s="25"/>
      <c r="B9255" s="15"/>
      <c r="C9255" s="15"/>
      <c r="D9255" s="25"/>
      <c r="E9255" s="25"/>
      <c r="F9255" s="94"/>
      <c r="G9255" s="25"/>
      <c r="H9255" s="113"/>
      <c r="I9255" s="113"/>
      <c r="J9255" s="25"/>
      <c r="M9255" s="15">
        <f t="shared" si="432"/>
        <v>1</v>
      </c>
      <c r="N9255" s="15" t="str">
        <f t="shared" si="433"/>
        <v>-</v>
      </c>
      <c r="O9255" s="150">
        <f t="shared" si="434"/>
        <v>0</v>
      </c>
      <c r="P9255" s="15" t="str">
        <f>IF(COUNTIF('Personálie dobrovolníků '!U:X,N9255)&gt;0,"ANO","")</f>
        <v/>
      </c>
    </row>
    <row r="9256" spans="1:16" x14ac:dyDescent="0.3">
      <c r="A9256" s="25"/>
      <c r="B9256" s="15"/>
      <c r="C9256" s="15"/>
      <c r="D9256" s="25"/>
      <c r="E9256" s="25"/>
      <c r="F9256" s="94"/>
      <c r="G9256" s="25"/>
      <c r="H9256" s="113"/>
      <c r="I9256" s="113"/>
      <c r="J9256" s="25"/>
      <c r="M9256" s="15">
        <f t="shared" si="432"/>
        <v>1</v>
      </c>
      <c r="N9256" s="15" t="str">
        <f t="shared" si="433"/>
        <v>-</v>
      </c>
      <c r="O9256" s="150">
        <f t="shared" si="434"/>
        <v>0</v>
      </c>
      <c r="P9256" s="15" t="str">
        <f>IF(COUNTIF('Personálie dobrovolníků '!U:X,N9256)&gt;0,"ANO","")</f>
        <v/>
      </c>
    </row>
    <row r="9257" spans="1:16" x14ac:dyDescent="0.3">
      <c r="A9257" s="25"/>
      <c r="B9257" s="15"/>
      <c r="C9257" s="15"/>
      <c r="D9257" s="25"/>
      <c r="E9257" s="25"/>
      <c r="F9257" s="94"/>
      <c r="G9257" s="25"/>
      <c r="H9257" s="113"/>
      <c r="I9257" s="113"/>
      <c r="J9257" s="25"/>
      <c r="M9257" s="15">
        <f t="shared" si="432"/>
        <v>1</v>
      </c>
      <c r="N9257" s="15" t="str">
        <f t="shared" si="433"/>
        <v>-</v>
      </c>
      <c r="O9257" s="150">
        <f t="shared" si="434"/>
        <v>0</v>
      </c>
      <c r="P9257" s="15" t="str">
        <f>IF(COUNTIF('Personálie dobrovolníků '!U:X,N9257)&gt;0,"ANO","")</f>
        <v/>
      </c>
    </row>
    <row r="9258" spans="1:16" x14ac:dyDescent="0.3">
      <c r="A9258" s="25"/>
      <c r="B9258" s="15"/>
      <c r="C9258" s="15"/>
      <c r="D9258" s="25"/>
      <c r="E9258" s="25"/>
      <c r="F9258" s="94"/>
      <c r="G9258" s="25"/>
      <c r="H9258" s="113"/>
      <c r="I9258" s="113"/>
      <c r="J9258" s="25"/>
      <c r="M9258" s="15">
        <f t="shared" ref="M9258:M9321" si="435">IF(OR(
   AND($H9258=$K$12, $I9258=$L$4),
   AND($H9258=$K$12, $I9258=$L$5),
   AND($H9258=$K$12, $I9258=$L$6),
   AND($H9258=$K$12, $I9258=$L$7),
   AND($H9258=$K$11, $I9258=$L$4),
   AND($H9258=$K$11, $I9258=$L$5),
   AND($H9258=$K$11, $I9258=$L$6),
   AND($H9258=$K$11, $I9258=$L$7),
   AND($H9258=$K$5, $I9258=$L$5),
   AND($H9258=$K$6, $I9258=$L$4),
   AND($H9258=$K$6, $I9258=$L$5),
   AND($H9258=$K$6, $I9258=$L$7),
   AND($H9258=$K$4, $I9258=$L$6),
), 0, 1)</f>
        <v>1</v>
      </c>
      <c r="N9258" s="15" t="str">
        <f t="shared" ref="N9258:N9321" si="436">A9258 &amp; "-" &amp; J9258</f>
        <v>-</v>
      </c>
      <c r="O9258" s="150">
        <f t="shared" si="434"/>
        <v>0</v>
      </c>
      <c r="P9258" s="15" t="str">
        <f>IF(COUNTIF('Personálie dobrovolníků '!U:X,N9258)&gt;0,"ANO","")</f>
        <v/>
      </c>
    </row>
    <row r="9259" spans="1:16" x14ac:dyDescent="0.3">
      <c r="A9259" s="25"/>
      <c r="B9259" s="15"/>
      <c r="C9259" s="15"/>
      <c r="D9259" s="25"/>
      <c r="E9259" s="25"/>
      <c r="F9259" s="94"/>
      <c r="G9259" s="25"/>
      <c r="H9259" s="113"/>
      <c r="I9259" s="113"/>
      <c r="J9259" s="25"/>
      <c r="M9259" s="15">
        <f t="shared" si="435"/>
        <v>1</v>
      </c>
      <c r="N9259" s="15" t="str">
        <f t="shared" si="436"/>
        <v>-</v>
      </c>
      <c r="O9259" s="150">
        <f t="shared" si="434"/>
        <v>0</v>
      </c>
      <c r="P9259" s="15" t="str">
        <f>IF(COUNTIF('Personálie dobrovolníků '!U:X,N9259)&gt;0,"ANO","")</f>
        <v/>
      </c>
    </row>
    <row r="9260" spans="1:16" x14ac:dyDescent="0.3">
      <c r="A9260" s="25"/>
      <c r="B9260" s="15"/>
      <c r="C9260" s="15"/>
      <c r="D9260" s="25"/>
      <c r="E9260" s="25"/>
      <c r="F9260" s="94"/>
      <c r="G9260" s="25"/>
      <c r="H9260" s="113"/>
      <c r="I9260" s="113"/>
      <c r="J9260" s="25"/>
      <c r="M9260" s="15">
        <f t="shared" si="435"/>
        <v>1</v>
      </c>
      <c r="N9260" s="15" t="str">
        <f t="shared" si="436"/>
        <v>-</v>
      </c>
      <c r="O9260" s="150">
        <f t="shared" si="434"/>
        <v>0</v>
      </c>
      <c r="P9260" s="15" t="str">
        <f>IF(COUNTIF('Personálie dobrovolníků '!U:X,N9260)&gt;0,"ANO","")</f>
        <v/>
      </c>
    </row>
    <row r="9261" spans="1:16" x14ac:dyDescent="0.3">
      <c r="A9261" s="25"/>
      <c r="B9261" s="15"/>
      <c r="C9261" s="15"/>
      <c r="D9261" s="25"/>
      <c r="E9261" s="25"/>
      <c r="F9261" s="94"/>
      <c r="G9261" s="25"/>
      <c r="H9261" s="113"/>
      <c r="I9261" s="113"/>
      <c r="J9261" s="25"/>
      <c r="M9261" s="15">
        <f t="shared" si="435"/>
        <v>1</v>
      </c>
      <c r="N9261" s="15" t="str">
        <f t="shared" si="436"/>
        <v>-</v>
      </c>
      <c r="O9261" s="150">
        <f t="shared" si="434"/>
        <v>0</v>
      </c>
      <c r="P9261" s="15" t="str">
        <f>IF(COUNTIF('Personálie dobrovolníků '!U:X,N9261)&gt;0,"ANO","")</f>
        <v/>
      </c>
    </row>
    <row r="9262" spans="1:16" x14ac:dyDescent="0.3">
      <c r="A9262" s="25"/>
      <c r="B9262" s="15"/>
      <c r="C9262" s="15"/>
      <c r="D9262" s="25"/>
      <c r="E9262" s="25"/>
      <c r="F9262" s="94"/>
      <c r="G9262" s="25"/>
      <c r="H9262" s="113"/>
      <c r="I9262" s="113"/>
      <c r="J9262" s="25"/>
      <c r="M9262" s="15">
        <f t="shared" si="435"/>
        <v>1</v>
      </c>
      <c r="N9262" s="15" t="str">
        <f t="shared" si="436"/>
        <v>-</v>
      </c>
      <c r="O9262" s="150">
        <f t="shared" si="434"/>
        <v>0</v>
      </c>
      <c r="P9262" s="15" t="str">
        <f>IF(COUNTIF('Personálie dobrovolníků '!U:X,N9262)&gt;0,"ANO","")</f>
        <v/>
      </c>
    </row>
    <row r="9263" spans="1:16" x14ac:dyDescent="0.3">
      <c r="A9263" s="25"/>
      <c r="B9263" s="15"/>
      <c r="C9263" s="15"/>
      <c r="D9263" s="25"/>
      <c r="E9263" s="25"/>
      <c r="F9263" s="94"/>
      <c r="G9263" s="25"/>
      <c r="H9263" s="113"/>
      <c r="I9263" s="113"/>
      <c r="J9263" s="25"/>
      <c r="M9263" s="15">
        <f t="shared" si="435"/>
        <v>1</v>
      </c>
      <c r="N9263" s="15" t="str">
        <f t="shared" si="436"/>
        <v>-</v>
      </c>
      <c r="O9263" s="150">
        <f t="shared" si="434"/>
        <v>0</v>
      </c>
      <c r="P9263" s="15" t="str">
        <f>IF(COUNTIF('Personálie dobrovolníků '!U:X,N9263)&gt;0,"ANO","")</f>
        <v/>
      </c>
    </row>
    <row r="9264" spans="1:16" x14ac:dyDescent="0.3">
      <c r="A9264" s="25"/>
      <c r="B9264" s="15"/>
      <c r="C9264" s="15"/>
      <c r="D9264" s="25"/>
      <c r="E9264" s="25"/>
      <c r="F9264" s="94"/>
      <c r="G9264" s="25"/>
      <c r="H9264" s="113"/>
      <c r="I9264" s="113"/>
      <c r="J9264" s="25"/>
      <c r="M9264" s="15">
        <f t="shared" si="435"/>
        <v>1</v>
      </c>
      <c r="N9264" s="15" t="str">
        <f t="shared" si="436"/>
        <v>-</v>
      </c>
      <c r="O9264" s="150">
        <f t="shared" si="434"/>
        <v>0</v>
      </c>
      <c r="P9264" s="15" t="str">
        <f>IF(COUNTIF('Personálie dobrovolníků '!U:X,N9264)&gt;0,"ANO","")</f>
        <v/>
      </c>
    </row>
    <row r="9265" spans="1:16" x14ac:dyDescent="0.3">
      <c r="A9265" s="25"/>
      <c r="B9265" s="15"/>
      <c r="C9265" s="15"/>
      <c r="D9265" s="25"/>
      <c r="E9265" s="25"/>
      <c r="F9265" s="94"/>
      <c r="G9265" s="25"/>
      <c r="H9265" s="113"/>
      <c r="I9265" s="113"/>
      <c r="J9265" s="25"/>
      <c r="M9265" s="15">
        <f t="shared" si="435"/>
        <v>1</v>
      </c>
      <c r="N9265" s="15" t="str">
        <f t="shared" si="436"/>
        <v>-</v>
      </c>
      <c r="O9265" s="150">
        <f t="shared" si="434"/>
        <v>0</v>
      </c>
      <c r="P9265" s="15" t="str">
        <f>IF(COUNTIF('Personálie dobrovolníků '!U:X,N9265)&gt;0,"ANO","")</f>
        <v/>
      </c>
    </row>
    <row r="9266" spans="1:16" x14ac:dyDescent="0.3">
      <c r="A9266" s="25"/>
      <c r="B9266" s="15"/>
      <c r="C9266" s="15"/>
      <c r="D9266" s="25"/>
      <c r="E9266" s="25"/>
      <c r="F9266" s="94"/>
      <c r="G9266" s="25"/>
      <c r="H9266" s="113"/>
      <c r="I9266" s="113"/>
      <c r="J9266" s="25"/>
      <c r="M9266" s="15">
        <f t="shared" si="435"/>
        <v>1</v>
      </c>
      <c r="N9266" s="15" t="str">
        <f t="shared" si="436"/>
        <v>-</v>
      </c>
      <c r="O9266" s="150">
        <f t="shared" si="434"/>
        <v>0</v>
      </c>
      <c r="P9266" s="15" t="str">
        <f>IF(COUNTIF('Personálie dobrovolníků '!U:X,N9266)&gt;0,"ANO","")</f>
        <v/>
      </c>
    </row>
    <row r="9267" spans="1:16" x14ac:dyDescent="0.3">
      <c r="A9267" s="25"/>
      <c r="B9267" s="15"/>
      <c r="C9267" s="15"/>
      <c r="D9267" s="25"/>
      <c r="E9267" s="25"/>
      <c r="F9267" s="94"/>
      <c r="G9267" s="25"/>
      <c r="H9267" s="113"/>
      <c r="I9267" s="113"/>
      <c r="J9267" s="25"/>
      <c r="M9267" s="15">
        <f t="shared" si="435"/>
        <v>1</v>
      </c>
      <c r="N9267" s="15" t="str">
        <f t="shared" si="436"/>
        <v>-</v>
      </c>
      <c r="O9267" s="150">
        <f t="shared" si="434"/>
        <v>0</v>
      </c>
      <c r="P9267" s="15" t="str">
        <f>IF(COUNTIF('Personálie dobrovolníků '!U:X,N9267)&gt;0,"ANO","")</f>
        <v/>
      </c>
    </row>
    <row r="9268" spans="1:16" x14ac:dyDescent="0.3">
      <c r="A9268" s="25"/>
      <c r="B9268" s="15"/>
      <c r="C9268" s="15"/>
      <c r="D9268" s="25"/>
      <c r="E9268" s="25"/>
      <c r="F9268" s="94"/>
      <c r="G9268" s="25"/>
      <c r="H9268" s="113"/>
      <c r="I9268" s="113"/>
      <c r="J9268" s="25"/>
      <c r="M9268" s="15">
        <f t="shared" si="435"/>
        <v>1</v>
      </c>
      <c r="N9268" s="15" t="str">
        <f t="shared" si="436"/>
        <v>-</v>
      </c>
      <c r="O9268" s="150">
        <f t="shared" si="434"/>
        <v>0</v>
      </c>
      <c r="P9268" s="15" t="str">
        <f>IF(COUNTIF('Personálie dobrovolníků '!U:X,N9268)&gt;0,"ANO","")</f>
        <v/>
      </c>
    </row>
    <row r="9269" spans="1:16" x14ac:dyDescent="0.3">
      <c r="A9269" s="25"/>
      <c r="B9269" s="15"/>
      <c r="C9269" s="15"/>
      <c r="D9269" s="25"/>
      <c r="E9269" s="25"/>
      <c r="F9269" s="94"/>
      <c r="G9269" s="25"/>
      <c r="H9269" s="113"/>
      <c r="I9269" s="113"/>
      <c r="J9269" s="25"/>
      <c r="M9269" s="15">
        <f t="shared" si="435"/>
        <v>1</v>
      </c>
      <c r="N9269" s="15" t="str">
        <f t="shared" si="436"/>
        <v>-</v>
      </c>
      <c r="O9269" s="150">
        <f t="shared" si="434"/>
        <v>0</v>
      </c>
      <c r="P9269" s="15" t="str">
        <f>IF(COUNTIF('Personálie dobrovolníků '!U:X,N9269)&gt;0,"ANO","")</f>
        <v/>
      </c>
    </row>
    <row r="9270" spans="1:16" x14ac:dyDescent="0.3">
      <c r="A9270" s="25"/>
      <c r="B9270" s="15"/>
      <c r="C9270" s="15"/>
      <c r="D9270" s="25"/>
      <c r="E9270" s="25"/>
      <c r="F9270" s="94"/>
      <c r="G9270" s="25"/>
      <c r="H9270" s="113"/>
      <c r="I9270" s="113"/>
      <c r="J9270" s="25"/>
      <c r="M9270" s="15">
        <f t="shared" si="435"/>
        <v>1</v>
      </c>
      <c r="N9270" s="15" t="str">
        <f t="shared" si="436"/>
        <v>-</v>
      </c>
      <c r="O9270" s="150">
        <f t="shared" si="434"/>
        <v>0</v>
      </c>
      <c r="P9270" s="15" t="str">
        <f>IF(COUNTIF('Personálie dobrovolníků '!U:X,N9270)&gt;0,"ANO","")</f>
        <v/>
      </c>
    </row>
    <row r="9271" spans="1:16" x14ac:dyDescent="0.3">
      <c r="A9271" s="25"/>
      <c r="B9271" s="15"/>
      <c r="C9271" s="15"/>
      <c r="D9271" s="25"/>
      <c r="E9271" s="25"/>
      <c r="F9271" s="94"/>
      <c r="G9271" s="25"/>
      <c r="H9271" s="113"/>
      <c r="I9271" s="113"/>
      <c r="J9271" s="25"/>
      <c r="M9271" s="15">
        <f t="shared" si="435"/>
        <v>1</v>
      </c>
      <c r="N9271" s="15" t="str">
        <f t="shared" si="436"/>
        <v>-</v>
      </c>
      <c r="O9271" s="150">
        <f t="shared" si="434"/>
        <v>0</v>
      </c>
      <c r="P9271" s="15" t="str">
        <f>IF(COUNTIF('Personálie dobrovolníků '!U:X,N9271)&gt;0,"ANO","")</f>
        <v/>
      </c>
    </row>
    <row r="9272" spans="1:16" x14ac:dyDescent="0.3">
      <c r="A9272" s="25"/>
      <c r="B9272" s="15"/>
      <c r="C9272" s="15"/>
      <c r="D9272" s="25"/>
      <c r="E9272" s="25"/>
      <c r="F9272" s="94"/>
      <c r="G9272" s="25"/>
      <c r="H9272" s="113"/>
      <c r="I9272" s="113"/>
      <c r="J9272" s="25"/>
      <c r="M9272" s="15">
        <f t="shared" si="435"/>
        <v>1</v>
      </c>
      <c r="N9272" s="15" t="str">
        <f t="shared" si="436"/>
        <v>-</v>
      </c>
      <c r="O9272" s="150">
        <f t="shared" si="434"/>
        <v>0</v>
      </c>
      <c r="P9272" s="15" t="str">
        <f>IF(COUNTIF('Personálie dobrovolníků '!U:X,N9272)&gt;0,"ANO","")</f>
        <v/>
      </c>
    </row>
    <row r="9273" spans="1:16" x14ac:dyDescent="0.3">
      <c r="A9273" s="25"/>
      <c r="B9273" s="15"/>
      <c r="C9273" s="15"/>
      <c r="D9273" s="25"/>
      <c r="E9273" s="25"/>
      <c r="F9273" s="94"/>
      <c r="G9273" s="25"/>
      <c r="H9273" s="113"/>
      <c r="I9273" s="113"/>
      <c r="J9273" s="25"/>
      <c r="M9273" s="15">
        <f t="shared" si="435"/>
        <v>1</v>
      </c>
      <c r="N9273" s="15" t="str">
        <f t="shared" si="436"/>
        <v>-</v>
      </c>
      <c r="O9273" s="150">
        <f t="shared" si="434"/>
        <v>0</v>
      </c>
      <c r="P9273" s="15" t="str">
        <f>IF(COUNTIF('Personálie dobrovolníků '!U:X,N9273)&gt;0,"ANO","")</f>
        <v/>
      </c>
    </row>
    <row r="9274" spans="1:16" x14ac:dyDescent="0.3">
      <c r="A9274" s="25"/>
      <c r="B9274" s="15"/>
      <c r="C9274" s="15"/>
      <c r="D9274" s="25"/>
      <c r="E9274" s="25"/>
      <c r="F9274" s="94"/>
      <c r="G9274" s="25"/>
      <c r="H9274" s="113"/>
      <c r="I9274" s="113"/>
      <c r="J9274" s="25"/>
      <c r="M9274" s="15">
        <f t="shared" si="435"/>
        <v>1</v>
      </c>
      <c r="N9274" s="15" t="str">
        <f t="shared" si="436"/>
        <v>-</v>
      </c>
      <c r="O9274" s="150">
        <f t="shared" si="434"/>
        <v>0</v>
      </c>
      <c r="P9274" s="15" t="str">
        <f>IF(COUNTIF('Personálie dobrovolníků '!U:X,N9274)&gt;0,"ANO","")</f>
        <v/>
      </c>
    </row>
    <row r="9275" spans="1:16" x14ac:dyDescent="0.3">
      <c r="A9275" s="25"/>
      <c r="B9275" s="15"/>
      <c r="C9275" s="15"/>
      <c r="D9275" s="25"/>
      <c r="E9275" s="25"/>
      <c r="F9275" s="94"/>
      <c r="G9275" s="25"/>
      <c r="H9275" s="113"/>
      <c r="I9275" s="113"/>
      <c r="J9275" s="25"/>
      <c r="M9275" s="15">
        <f t="shared" si="435"/>
        <v>1</v>
      </c>
      <c r="N9275" s="15" t="str">
        <f t="shared" si="436"/>
        <v>-</v>
      </c>
      <c r="O9275" s="150">
        <f t="shared" si="434"/>
        <v>0</v>
      </c>
      <c r="P9275" s="15" t="str">
        <f>IF(COUNTIF('Personálie dobrovolníků '!U:X,N9275)&gt;0,"ANO","")</f>
        <v/>
      </c>
    </row>
    <row r="9276" spans="1:16" x14ac:dyDescent="0.3">
      <c r="A9276" s="25"/>
      <c r="B9276" s="15"/>
      <c r="C9276" s="15"/>
      <c r="D9276" s="25"/>
      <c r="E9276" s="25"/>
      <c r="F9276" s="94"/>
      <c r="G9276" s="25"/>
      <c r="H9276" s="113"/>
      <c r="I9276" s="113"/>
      <c r="J9276" s="25"/>
      <c r="M9276" s="15">
        <f t="shared" si="435"/>
        <v>1</v>
      </c>
      <c r="N9276" s="15" t="str">
        <f t="shared" si="436"/>
        <v>-</v>
      </c>
      <c r="O9276" s="150">
        <f t="shared" si="434"/>
        <v>0</v>
      </c>
      <c r="P9276" s="15" t="str">
        <f>IF(COUNTIF('Personálie dobrovolníků '!U:X,N9276)&gt;0,"ANO","")</f>
        <v/>
      </c>
    </row>
    <row r="9277" spans="1:16" x14ac:dyDescent="0.3">
      <c r="A9277" s="25"/>
      <c r="B9277" s="15"/>
      <c r="C9277" s="15"/>
      <c r="D9277" s="25"/>
      <c r="E9277" s="25"/>
      <c r="F9277" s="94"/>
      <c r="G9277" s="25"/>
      <c r="H9277" s="113"/>
      <c r="I9277" s="113"/>
      <c r="J9277" s="25"/>
      <c r="M9277" s="15">
        <f t="shared" si="435"/>
        <v>1</v>
      </c>
      <c r="N9277" s="15" t="str">
        <f t="shared" si="436"/>
        <v>-</v>
      </c>
      <c r="O9277" s="150">
        <f t="shared" si="434"/>
        <v>0</v>
      </c>
      <c r="P9277" s="15" t="str">
        <f>IF(COUNTIF('Personálie dobrovolníků '!U:X,N9277)&gt;0,"ANO","")</f>
        <v/>
      </c>
    </row>
    <row r="9278" spans="1:16" x14ac:dyDescent="0.3">
      <c r="A9278" s="25"/>
      <c r="B9278" s="15"/>
      <c r="C9278" s="15"/>
      <c r="D9278" s="25"/>
      <c r="E9278" s="25"/>
      <c r="F9278" s="94"/>
      <c r="G9278" s="25"/>
      <c r="H9278" s="113"/>
      <c r="I9278" s="113"/>
      <c r="J9278" s="25"/>
      <c r="M9278" s="15">
        <f t="shared" si="435"/>
        <v>1</v>
      </c>
      <c r="N9278" s="15" t="str">
        <f t="shared" si="436"/>
        <v>-</v>
      </c>
      <c r="O9278" s="150">
        <f t="shared" si="434"/>
        <v>0</v>
      </c>
      <c r="P9278" s="15" t="str">
        <f>IF(COUNTIF('Personálie dobrovolníků '!U:X,N9278)&gt;0,"ANO","")</f>
        <v/>
      </c>
    </row>
    <row r="9279" spans="1:16" x14ac:dyDescent="0.3">
      <c r="A9279" s="25"/>
      <c r="B9279" s="15"/>
      <c r="C9279" s="15"/>
      <c r="D9279" s="25"/>
      <c r="E9279" s="25"/>
      <c r="F9279" s="94"/>
      <c r="G9279" s="25"/>
      <c r="H9279" s="113"/>
      <c r="I9279" s="113"/>
      <c r="J9279" s="25"/>
      <c r="M9279" s="15">
        <f t="shared" si="435"/>
        <v>1</v>
      </c>
      <c r="N9279" s="15" t="str">
        <f t="shared" si="436"/>
        <v>-</v>
      </c>
      <c r="O9279" s="150">
        <f t="shared" si="434"/>
        <v>0</v>
      </c>
      <c r="P9279" s="15" t="str">
        <f>IF(COUNTIF('Personálie dobrovolníků '!U:X,N9279)&gt;0,"ANO","")</f>
        <v/>
      </c>
    </row>
    <row r="9280" spans="1:16" x14ac:dyDescent="0.3">
      <c r="A9280" s="25"/>
      <c r="B9280" s="15"/>
      <c r="C9280" s="15"/>
      <c r="D9280" s="25"/>
      <c r="E9280" s="25"/>
      <c r="F9280" s="94"/>
      <c r="G9280" s="25"/>
      <c r="H9280" s="113"/>
      <c r="I9280" s="113"/>
      <c r="J9280" s="25"/>
      <c r="M9280" s="15">
        <f t="shared" si="435"/>
        <v>1</v>
      </c>
      <c r="N9280" s="15" t="str">
        <f t="shared" si="436"/>
        <v>-</v>
      </c>
      <c r="O9280" s="150">
        <f t="shared" si="434"/>
        <v>0</v>
      </c>
      <c r="P9280" s="15" t="str">
        <f>IF(COUNTIF('Personálie dobrovolníků '!U:X,N9280)&gt;0,"ANO","")</f>
        <v/>
      </c>
    </row>
    <row r="9281" spans="1:16" x14ac:dyDescent="0.3">
      <c r="A9281" s="25"/>
      <c r="B9281" s="15"/>
      <c r="C9281" s="15"/>
      <c r="D9281" s="25"/>
      <c r="E9281" s="25"/>
      <c r="F9281" s="94"/>
      <c r="G9281" s="25"/>
      <c r="H9281" s="113"/>
      <c r="I9281" s="113"/>
      <c r="J9281" s="25"/>
      <c r="M9281" s="15">
        <f t="shared" si="435"/>
        <v>1</v>
      </c>
      <c r="N9281" s="15" t="str">
        <f t="shared" si="436"/>
        <v>-</v>
      </c>
      <c r="O9281" s="150">
        <f t="shared" si="434"/>
        <v>0</v>
      </c>
      <c r="P9281" s="15" t="str">
        <f>IF(COUNTIF('Personálie dobrovolníků '!U:X,N9281)&gt;0,"ANO","")</f>
        <v/>
      </c>
    </row>
    <row r="9282" spans="1:16" x14ac:dyDescent="0.3">
      <c r="A9282" s="25"/>
      <c r="B9282" s="15"/>
      <c r="C9282" s="15"/>
      <c r="D9282" s="25"/>
      <c r="E9282" s="25"/>
      <c r="F9282" s="94"/>
      <c r="G9282" s="25"/>
      <c r="H9282" s="113"/>
      <c r="I9282" s="113"/>
      <c r="J9282" s="25"/>
      <c r="M9282" s="15">
        <f t="shared" si="435"/>
        <v>1</v>
      </c>
      <c r="N9282" s="15" t="str">
        <f t="shared" si="436"/>
        <v>-</v>
      </c>
      <c r="O9282" s="150">
        <f t="shared" si="434"/>
        <v>0</v>
      </c>
      <c r="P9282" s="15" t="str">
        <f>IF(COUNTIF('Personálie dobrovolníků '!U:X,N9282)&gt;0,"ANO","")</f>
        <v/>
      </c>
    </row>
    <row r="9283" spans="1:16" x14ac:dyDescent="0.3">
      <c r="A9283" s="25"/>
      <c r="B9283" s="15"/>
      <c r="C9283" s="15"/>
      <c r="D9283" s="25"/>
      <c r="E9283" s="25"/>
      <c r="F9283" s="94"/>
      <c r="G9283" s="25"/>
      <c r="H9283" s="113"/>
      <c r="I9283" s="113"/>
      <c r="J9283" s="25"/>
      <c r="M9283" s="15">
        <f t="shared" si="435"/>
        <v>1</v>
      </c>
      <c r="N9283" s="15" t="str">
        <f t="shared" si="436"/>
        <v>-</v>
      </c>
      <c r="O9283" s="150">
        <f t="shared" si="434"/>
        <v>0</v>
      </c>
      <c r="P9283" s="15" t="str">
        <f>IF(COUNTIF('Personálie dobrovolníků '!U:X,N9283)&gt;0,"ANO","")</f>
        <v/>
      </c>
    </row>
    <row r="9284" spans="1:16" x14ac:dyDescent="0.3">
      <c r="A9284" s="25"/>
      <c r="B9284" s="15"/>
      <c r="C9284" s="15"/>
      <c r="D9284" s="25"/>
      <c r="E9284" s="25"/>
      <c r="F9284" s="94"/>
      <c r="G9284" s="25"/>
      <c r="H9284" s="113"/>
      <c r="I9284" s="113"/>
      <c r="J9284" s="25"/>
      <c r="M9284" s="15">
        <f t="shared" si="435"/>
        <v>1</v>
      </c>
      <c r="N9284" s="15" t="str">
        <f t="shared" si="436"/>
        <v>-</v>
      </c>
      <c r="O9284" s="150">
        <f t="shared" ref="O9284:O9347" si="437">IF(AND(M9284&lt;&gt;0, P9284="ANO"), 1, 0)</f>
        <v>0</v>
      </c>
      <c r="P9284" s="15" t="str">
        <f>IF(COUNTIF('Personálie dobrovolníků '!U:X,N9284)&gt;0,"ANO","")</f>
        <v/>
      </c>
    </row>
    <row r="9285" spans="1:16" x14ac:dyDescent="0.3">
      <c r="A9285" s="25"/>
      <c r="B9285" s="15"/>
      <c r="C9285" s="15"/>
      <c r="D9285" s="25"/>
      <c r="E9285" s="25"/>
      <c r="F9285" s="94"/>
      <c r="G9285" s="25"/>
      <c r="H9285" s="113"/>
      <c r="I9285" s="113"/>
      <c r="J9285" s="25"/>
      <c r="M9285" s="15">
        <f t="shared" si="435"/>
        <v>1</v>
      </c>
      <c r="N9285" s="15" t="str">
        <f t="shared" si="436"/>
        <v>-</v>
      </c>
      <c r="O9285" s="150">
        <f t="shared" si="437"/>
        <v>0</v>
      </c>
      <c r="P9285" s="15" t="str">
        <f>IF(COUNTIF('Personálie dobrovolníků '!U:X,N9285)&gt;0,"ANO","")</f>
        <v/>
      </c>
    </row>
    <row r="9286" spans="1:16" x14ac:dyDescent="0.3">
      <c r="A9286" s="25"/>
      <c r="B9286" s="15"/>
      <c r="C9286" s="15"/>
      <c r="D9286" s="25"/>
      <c r="E9286" s="25"/>
      <c r="F9286" s="94"/>
      <c r="G9286" s="25"/>
      <c r="H9286" s="113"/>
      <c r="I9286" s="113"/>
      <c r="J9286" s="25"/>
      <c r="M9286" s="15">
        <f t="shared" si="435"/>
        <v>1</v>
      </c>
      <c r="N9286" s="15" t="str">
        <f t="shared" si="436"/>
        <v>-</v>
      </c>
      <c r="O9286" s="150">
        <f t="shared" si="437"/>
        <v>0</v>
      </c>
      <c r="P9286" s="15" t="str">
        <f>IF(COUNTIF('Personálie dobrovolníků '!U:X,N9286)&gt;0,"ANO","")</f>
        <v/>
      </c>
    </row>
    <row r="9287" spans="1:16" x14ac:dyDescent="0.3">
      <c r="A9287" s="25"/>
      <c r="B9287" s="15"/>
      <c r="C9287" s="15"/>
      <c r="D9287" s="25"/>
      <c r="E9287" s="25"/>
      <c r="F9287" s="94"/>
      <c r="G9287" s="25"/>
      <c r="H9287" s="113"/>
      <c r="I9287" s="113"/>
      <c r="J9287" s="25"/>
      <c r="M9287" s="15">
        <f t="shared" si="435"/>
        <v>1</v>
      </c>
      <c r="N9287" s="15" t="str">
        <f t="shared" si="436"/>
        <v>-</v>
      </c>
      <c r="O9287" s="150">
        <f t="shared" si="437"/>
        <v>0</v>
      </c>
      <c r="P9287" s="15" t="str">
        <f>IF(COUNTIF('Personálie dobrovolníků '!U:X,N9287)&gt;0,"ANO","")</f>
        <v/>
      </c>
    </row>
    <row r="9288" spans="1:16" x14ac:dyDescent="0.3">
      <c r="A9288" s="25"/>
      <c r="B9288" s="15"/>
      <c r="C9288" s="15"/>
      <c r="D9288" s="25"/>
      <c r="E9288" s="25"/>
      <c r="F9288" s="94"/>
      <c r="G9288" s="25"/>
      <c r="H9288" s="113"/>
      <c r="I9288" s="113"/>
      <c r="J9288" s="25"/>
      <c r="M9288" s="15">
        <f t="shared" si="435"/>
        <v>1</v>
      </c>
      <c r="N9288" s="15" t="str">
        <f t="shared" si="436"/>
        <v>-</v>
      </c>
      <c r="O9288" s="150">
        <f t="shared" si="437"/>
        <v>0</v>
      </c>
      <c r="P9288" s="15" t="str">
        <f>IF(COUNTIF('Personálie dobrovolníků '!U:X,N9288)&gt;0,"ANO","")</f>
        <v/>
      </c>
    </row>
    <row r="9289" spans="1:16" x14ac:dyDescent="0.3">
      <c r="A9289" s="25"/>
      <c r="B9289" s="15"/>
      <c r="C9289" s="15"/>
      <c r="D9289" s="25"/>
      <c r="E9289" s="25"/>
      <c r="F9289" s="94"/>
      <c r="G9289" s="25"/>
      <c r="H9289" s="113"/>
      <c r="I9289" s="113"/>
      <c r="J9289" s="25"/>
      <c r="M9289" s="15">
        <f t="shared" si="435"/>
        <v>1</v>
      </c>
      <c r="N9289" s="15" t="str">
        <f t="shared" si="436"/>
        <v>-</v>
      </c>
      <c r="O9289" s="150">
        <f t="shared" si="437"/>
        <v>0</v>
      </c>
      <c r="P9289" s="15" t="str">
        <f>IF(COUNTIF('Personálie dobrovolníků '!U:X,N9289)&gt;0,"ANO","")</f>
        <v/>
      </c>
    </row>
    <row r="9290" spans="1:16" x14ac:dyDescent="0.3">
      <c r="A9290" s="25"/>
      <c r="B9290" s="15"/>
      <c r="C9290" s="15"/>
      <c r="D9290" s="25"/>
      <c r="E9290" s="25"/>
      <c r="F9290" s="94"/>
      <c r="G9290" s="25"/>
      <c r="H9290" s="113"/>
      <c r="I9290" s="113"/>
      <c r="J9290" s="25"/>
      <c r="M9290" s="15">
        <f t="shared" si="435"/>
        <v>1</v>
      </c>
      <c r="N9290" s="15" t="str">
        <f t="shared" si="436"/>
        <v>-</v>
      </c>
      <c r="O9290" s="150">
        <f t="shared" si="437"/>
        <v>0</v>
      </c>
      <c r="P9290" s="15" t="str">
        <f>IF(COUNTIF('Personálie dobrovolníků '!U:X,N9290)&gt;0,"ANO","")</f>
        <v/>
      </c>
    </row>
    <row r="9291" spans="1:16" x14ac:dyDescent="0.3">
      <c r="A9291" s="25"/>
      <c r="B9291" s="15"/>
      <c r="C9291" s="15"/>
      <c r="D9291" s="25"/>
      <c r="E9291" s="25"/>
      <c r="F9291" s="94"/>
      <c r="G9291" s="25"/>
      <c r="H9291" s="113"/>
      <c r="I9291" s="113"/>
      <c r="J9291" s="25"/>
      <c r="M9291" s="15">
        <f t="shared" si="435"/>
        <v>1</v>
      </c>
      <c r="N9291" s="15" t="str">
        <f t="shared" si="436"/>
        <v>-</v>
      </c>
      <c r="O9291" s="150">
        <f t="shared" si="437"/>
        <v>0</v>
      </c>
      <c r="P9291" s="15" t="str">
        <f>IF(COUNTIF('Personálie dobrovolníků '!U:X,N9291)&gt;0,"ANO","")</f>
        <v/>
      </c>
    </row>
    <row r="9292" spans="1:16" x14ac:dyDescent="0.3">
      <c r="A9292" s="25"/>
      <c r="B9292" s="15"/>
      <c r="C9292" s="15"/>
      <c r="D9292" s="25"/>
      <c r="E9292" s="25"/>
      <c r="F9292" s="94"/>
      <c r="G9292" s="25"/>
      <c r="H9292" s="113"/>
      <c r="I9292" s="113"/>
      <c r="J9292" s="25"/>
      <c r="M9292" s="15">
        <f t="shared" si="435"/>
        <v>1</v>
      </c>
      <c r="N9292" s="15" t="str">
        <f t="shared" si="436"/>
        <v>-</v>
      </c>
      <c r="O9292" s="150">
        <f t="shared" si="437"/>
        <v>0</v>
      </c>
      <c r="P9292" s="15" t="str">
        <f>IF(COUNTIF('Personálie dobrovolníků '!U:X,N9292)&gt;0,"ANO","")</f>
        <v/>
      </c>
    </row>
    <row r="9293" spans="1:16" x14ac:dyDescent="0.3">
      <c r="A9293" s="25"/>
      <c r="B9293" s="15"/>
      <c r="C9293" s="15"/>
      <c r="D9293" s="25"/>
      <c r="E9293" s="25"/>
      <c r="F9293" s="94"/>
      <c r="G9293" s="25"/>
      <c r="H9293" s="113"/>
      <c r="I9293" s="113"/>
      <c r="J9293" s="25"/>
      <c r="M9293" s="15">
        <f t="shared" si="435"/>
        <v>1</v>
      </c>
      <c r="N9293" s="15" t="str">
        <f t="shared" si="436"/>
        <v>-</v>
      </c>
      <c r="O9293" s="150">
        <f t="shared" si="437"/>
        <v>0</v>
      </c>
      <c r="P9293" s="15" t="str">
        <f>IF(COUNTIF('Personálie dobrovolníků '!U:X,N9293)&gt;0,"ANO","")</f>
        <v/>
      </c>
    </row>
    <row r="9294" spans="1:16" x14ac:dyDescent="0.3">
      <c r="A9294" s="25"/>
      <c r="B9294" s="15"/>
      <c r="C9294" s="15"/>
      <c r="D9294" s="25"/>
      <c r="E9294" s="25"/>
      <c r="F9294" s="94"/>
      <c r="G9294" s="25"/>
      <c r="H9294" s="113"/>
      <c r="I9294" s="113"/>
      <c r="J9294" s="25"/>
      <c r="M9294" s="15">
        <f t="shared" si="435"/>
        <v>1</v>
      </c>
      <c r="N9294" s="15" t="str">
        <f t="shared" si="436"/>
        <v>-</v>
      </c>
      <c r="O9294" s="150">
        <f t="shared" si="437"/>
        <v>0</v>
      </c>
      <c r="P9294" s="15" t="str">
        <f>IF(COUNTIF('Personálie dobrovolníků '!U:X,N9294)&gt;0,"ANO","")</f>
        <v/>
      </c>
    </row>
    <row r="9295" spans="1:16" x14ac:dyDescent="0.3">
      <c r="A9295" s="25"/>
      <c r="B9295" s="15"/>
      <c r="C9295" s="15"/>
      <c r="D9295" s="25"/>
      <c r="E9295" s="25"/>
      <c r="F9295" s="94"/>
      <c r="G9295" s="25"/>
      <c r="H9295" s="113"/>
      <c r="I9295" s="113"/>
      <c r="J9295" s="25"/>
      <c r="M9295" s="15">
        <f t="shared" si="435"/>
        <v>1</v>
      </c>
      <c r="N9295" s="15" t="str">
        <f t="shared" si="436"/>
        <v>-</v>
      </c>
      <c r="O9295" s="150">
        <f t="shared" si="437"/>
        <v>0</v>
      </c>
      <c r="P9295" s="15" t="str">
        <f>IF(COUNTIF('Personálie dobrovolníků '!U:X,N9295)&gt;0,"ANO","")</f>
        <v/>
      </c>
    </row>
    <row r="9296" spans="1:16" x14ac:dyDescent="0.3">
      <c r="A9296" s="25"/>
      <c r="B9296" s="15"/>
      <c r="C9296" s="15"/>
      <c r="D9296" s="25"/>
      <c r="E9296" s="25"/>
      <c r="F9296" s="94"/>
      <c r="G9296" s="25"/>
      <c r="H9296" s="113"/>
      <c r="I9296" s="113"/>
      <c r="J9296" s="25"/>
      <c r="M9296" s="15">
        <f t="shared" si="435"/>
        <v>1</v>
      </c>
      <c r="N9296" s="15" t="str">
        <f t="shared" si="436"/>
        <v>-</v>
      </c>
      <c r="O9296" s="150">
        <f t="shared" si="437"/>
        <v>0</v>
      </c>
      <c r="P9296" s="15" t="str">
        <f>IF(COUNTIF('Personálie dobrovolníků '!U:X,N9296)&gt;0,"ANO","")</f>
        <v/>
      </c>
    </row>
    <row r="9297" spans="1:16" x14ac:dyDescent="0.3">
      <c r="A9297" s="25"/>
      <c r="B9297" s="15"/>
      <c r="C9297" s="15"/>
      <c r="D9297" s="25"/>
      <c r="E9297" s="25"/>
      <c r="F9297" s="94"/>
      <c r="G9297" s="25"/>
      <c r="H9297" s="113"/>
      <c r="I9297" s="113"/>
      <c r="J9297" s="25"/>
      <c r="M9297" s="15">
        <f t="shared" si="435"/>
        <v>1</v>
      </c>
      <c r="N9297" s="15" t="str">
        <f t="shared" si="436"/>
        <v>-</v>
      </c>
      <c r="O9297" s="150">
        <f t="shared" si="437"/>
        <v>0</v>
      </c>
      <c r="P9297" s="15" t="str">
        <f>IF(COUNTIF('Personálie dobrovolníků '!U:X,N9297)&gt;0,"ANO","")</f>
        <v/>
      </c>
    </row>
    <row r="9298" spans="1:16" x14ac:dyDescent="0.3">
      <c r="A9298" s="25"/>
      <c r="B9298" s="15"/>
      <c r="C9298" s="15"/>
      <c r="D9298" s="25"/>
      <c r="E9298" s="25"/>
      <c r="F9298" s="94"/>
      <c r="G9298" s="25"/>
      <c r="H9298" s="113"/>
      <c r="I9298" s="113"/>
      <c r="J9298" s="25"/>
      <c r="M9298" s="15">
        <f t="shared" si="435"/>
        <v>1</v>
      </c>
      <c r="N9298" s="15" t="str">
        <f t="shared" si="436"/>
        <v>-</v>
      </c>
      <c r="O9298" s="150">
        <f t="shared" si="437"/>
        <v>0</v>
      </c>
      <c r="P9298" s="15" t="str">
        <f>IF(COUNTIF('Personálie dobrovolníků '!U:X,N9298)&gt;0,"ANO","")</f>
        <v/>
      </c>
    </row>
    <row r="9299" spans="1:16" x14ac:dyDescent="0.3">
      <c r="A9299" s="25"/>
      <c r="B9299" s="15"/>
      <c r="C9299" s="15"/>
      <c r="D9299" s="25"/>
      <c r="E9299" s="25"/>
      <c r="F9299" s="94"/>
      <c r="G9299" s="25"/>
      <c r="H9299" s="113"/>
      <c r="I9299" s="113"/>
      <c r="J9299" s="25"/>
      <c r="M9299" s="15">
        <f t="shared" si="435"/>
        <v>1</v>
      </c>
      <c r="N9299" s="15" t="str">
        <f t="shared" si="436"/>
        <v>-</v>
      </c>
      <c r="O9299" s="150">
        <f t="shared" si="437"/>
        <v>0</v>
      </c>
      <c r="P9299" s="15" t="str">
        <f>IF(COUNTIF('Personálie dobrovolníků '!U:X,N9299)&gt;0,"ANO","")</f>
        <v/>
      </c>
    </row>
    <row r="9300" spans="1:16" x14ac:dyDescent="0.3">
      <c r="A9300" s="25"/>
      <c r="B9300" s="15"/>
      <c r="C9300" s="15"/>
      <c r="D9300" s="25"/>
      <c r="E9300" s="25"/>
      <c r="F9300" s="94"/>
      <c r="G9300" s="25"/>
      <c r="H9300" s="113"/>
      <c r="I9300" s="113"/>
      <c r="J9300" s="25"/>
      <c r="M9300" s="15">
        <f t="shared" si="435"/>
        <v>1</v>
      </c>
      <c r="N9300" s="15" t="str">
        <f t="shared" si="436"/>
        <v>-</v>
      </c>
      <c r="O9300" s="150">
        <f t="shared" si="437"/>
        <v>0</v>
      </c>
      <c r="P9300" s="15" t="str">
        <f>IF(COUNTIF('Personálie dobrovolníků '!U:X,N9300)&gt;0,"ANO","")</f>
        <v/>
      </c>
    </row>
    <row r="9301" spans="1:16" x14ac:dyDescent="0.3">
      <c r="A9301" s="25"/>
      <c r="B9301" s="15"/>
      <c r="C9301" s="15"/>
      <c r="D9301" s="25"/>
      <c r="E9301" s="25"/>
      <c r="F9301" s="94"/>
      <c r="G9301" s="25"/>
      <c r="H9301" s="113"/>
      <c r="I9301" s="113"/>
      <c r="J9301" s="25"/>
      <c r="M9301" s="15">
        <f t="shared" si="435"/>
        <v>1</v>
      </c>
      <c r="N9301" s="15" t="str">
        <f t="shared" si="436"/>
        <v>-</v>
      </c>
      <c r="O9301" s="150">
        <f t="shared" si="437"/>
        <v>0</v>
      </c>
      <c r="P9301" s="15" t="str">
        <f>IF(COUNTIF('Personálie dobrovolníků '!U:X,N9301)&gt;0,"ANO","")</f>
        <v/>
      </c>
    </row>
    <row r="9302" spans="1:16" x14ac:dyDescent="0.3">
      <c r="A9302" s="25"/>
      <c r="B9302" s="15"/>
      <c r="C9302" s="15"/>
      <c r="D9302" s="25"/>
      <c r="E9302" s="25"/>
      <c r="F9302" s="94"/>
      <c r="G9302" s="25"/>
      <c r="H9302" s="113"/>
      <c r="I9302" s="113"/>
      <c r="J9302" s="25"/>
      <c r="M9302" s="15">
        <f t="shared" si="435"/>
        <v>1</v>
      </c>
      <c r="N9302" s="15" t="str">
        <f t="shared" si="436"/>
        <v>-</v>
      </c>
      <c r="O9302" s="150">
        <f t="shared" si="437"/>
        <v>0</v>
      </c>
      <c r="P9302" s="15" t="str">
        <f>IF(COUNTIF('Personálie dobrovolníků '!U:X,N9302)&gt;0,"ANO","")</f>
        <v/>
      </c>
    </row>
    <row r="9303" spans="1:16" x14ac:dyDescent="0.3">
      <c r="A9303" s="25"/>
      <c r="B9303" s="15"/>
      <c r="C9303" s="15"/>
      <c r="D9303" s="25"/>
      <c r="E9303" s="25"/>
      <c r="F9303" s="94"/>
      <c r="G9303" s="25"/>
      <c r="H9303" s="113"/>
      <c r="I9303" s="113"/>
      <c r="J9303" s="25"/>
      <c r="M9303" s="15">
        <f t="shared" si="435"/>
        <v>1</v>
      </c>
      <c r="N9303" s="15" t="str">
        <f t="shared" si="436"/>
        <v>-</v>
      </c>
      <c r="O9303" s="150">
        <f t="shared" si="437"/>
        <v>0</v>
      </c>
      <c r="P9303" s="15" t="str">
        <f>IF(COUNTIF('Personálie dobrovolníků '!U:X,N9303)&gt;0,"ANO","")</f>
        <v/>
      </c>
    </row>
    <row r="9304" spans="1:16" x14ac:dyDescent="0.3">
      <c r="A9304" s="25"/>
      <c r="B9304" s="15"/>
      <c r="C9304" s="15"/>
      <c r="D9304" s="25"/>
      <c r="E9304" s="25"/>
      <c r="F9304" s="94"/>
      <c r="G9304" s="25"/>
      <c r="H9304" s="113"/>
      <c r="I9304" s="113"/>
      <c r="J9304" s="25"/>
      <c r="M9304" s="15">
        <f t="shared" si="435"/>
        <v>1</v>
      </c>
      <c r="N9304" s="15" t="str">
        <f t="shared" si="436"/>
        <v>-</v>
      </c>
      <c r="O9304" s="150">
        <f t="shared" si="437"/>
        <v>0</v>
      </c>
      <c r="P9304" s="15" t="str">
        <f>IF(COUNTIF('Personálie dobrovolníků '!U:X,N9304)&gt;0,"ANO","")</f>
        <v/>
      </c>
    </row>
    <row r="9305" spans="1:16" x14ac:dyDescent="0.3">
      <c r="A9305" s="25"/>
      <c r="B9305" s="15"/>
      <c r="C9305" s="15"/>
      <c r="D9305" s="25"/>
      <c r="E9305" s="25"/>
      <c r="F9305" s="94"/>
      <c r="G9305" s="25"/>
      <c r="H9305" s="113"/>
      <c r="I9305" s="113"/>
      <c r="J9305" s="25"/>
      <c r="M9305" s="15">
        <f t="shared" si="435"/>
        <v>1</v>
      </c>
      <c r="N9305" s="15" t="str">
        <f t="shared" si="436"/>
        <v>-</v>
      </c>
      <c r="O9305" s="150">
        <f t="shared" si="437"/>
        <v>0</v>
      </c>
      <c r="P9305" s="15" t="str">
        <f>IF(COUNTIF('Personálie dobrovolníků '!U:X,N9305)&gt;0,"ANO","")</f>
        <v/>
      </c>
    </row>
    <row r="9306" spans="1:16" x14ac:dyDescent="0.3">
      <c r="A9306" s="25"/>
      <c r="B9306" s="15"/>
      <c r="C9306" s="15"/>
      <c r="D9306" s="25"/>
      <c r="E9306" s="25"/>
      <c r="F9306" s="94"/>
      <c r="G9306" s="25"/>
      <c r="H9306" s="113"/>
      <c r="I9306" s="113"/>
      <c r="J9306" s="25"/>
      <c r="M9306" s="15">
        <f t="shared" si="435"/>
        <v>1</v>
      </c>
      <c r="N9306" s="15" t="str">
        <f t="shared" si="436"/>
        <v>-</v>
      </c>
      <c r="O9306" s="150">
        <f t="shared" si="437"/>
        <v>0</v>
      </c>
      <c r="P9306" s="15" t="str">
        <f>IF(COUNTIF('Personálie dobrovolníků '!U:X,N9306)&gt;0,"ANO","")</f>
        <v/>
      </c>
    </row>
    <row r="9307" spans="1:16" x14ac:dyDescent="0.3">
      <c r="A9307" s="25"/>
      <c r="B9307" s="15"/>
      <c r="C9307" s="15"/>
      <c r="D9307" s="25"/>
      <c r="E9307" s="25"/>
      <c r="F9307" s="94"/>
      <c r="G9307" s="25"/>
      <c r="H9307" s="113"/>
      <c r="I9307" s="113"/>
      <c r="J9307" s="25"/>
      <c r="M9307" s="15">
        <f t="shared" si="435"/>
        <v>1</v>
      </c>
      <c r="N9307" s="15" t="str">
        <f t="shared" si="436"/>
        <v>-</v>
      </c>
      <c r="O9307" s="150">
        <f t="shared" si="437"/>
        <v>0</v>
      </c>
      <c r="P9307" s="15" t="str">
        <f>IF(COUNTIF('Personálie dobrovolníků '!U:X,N9307)&gt;0,"ANO","")</f>
        <v/>
      </c>
    </row>
    <row r="9308" spans="1:16" x14ac:dyDescent="0.3">
      <c r="A9308" s="25"/>
      <c r="B9308" s="15"/>
      <c r="C9308" s="15"/>
      <c r="D9308" s="25"/>
      <c r="E9308" s="25"/>
      <c r="F9308" s="94"/>
      <c r="G9308" s="25"/>
      <c r="H9308" s="113"/>
      <c r="I9308" s="113"/>
      <c r="J9308" s="25"/>
      <c r="M9308" s="15">
        <f t="shared" si="435"/>
        <v>1</v>
      </c>
      <c r="N9308" s="15" t="str">
        <f t="shared" si="436"/>
        <v>-</v>
      </c>
      <c r="O9308" s="150">
        <f t="shared" si="437"/>
        <v>0</v>
      </c>
      <c r="P9308" s="15" t="str">
        <f>IF(COUNTIF('Personálie dobrovolníků '!U:X,N9308)&gt;0,"ANO","")</f>
        <v/>
      </c>
    </row>
    <row r="9309" spans="1:16" x14ac:dyDescent="0.3">
      <c r="A9309" s="25"/>
      <c r="B9309" s="15"/>
      <c r="C9309" s="15"/>
      <c r="D9309" s="25"/>
      <c r="E9309" s="25"/>
      <c r="F9309" s="94"/>
      <c r="G9309" s="25"/>
      <c r="H9309" s="113"/>
      <c r="I9309" s="113"/>
      <c r="J9309" s="25"/>
      <c r="M9309" s="15">
        <f t="shared" si="435"/>
        <v>1</v>
      </c>
      <c r="N9309" s="15" t="str">
        <f t="shared" si="436"/>
        <v>-</v>
      </c>
      <c r="O9309" s="150">
        <f t="shared" si="437"/>
        <v>0</v>
      </c>
      <c r="P9309" s="15" t="str">
        <f>IF(COUNTIF('Personálie dobrovolníků '!U:X,N9309)&gt;0,"ANO","")</f>
        <v/>
      </c>
    </row>
    <row r="9310" spans="1:16" x14ac:dyDescent="0.3">
      <c r="A9310" s="25"/>
      <c r="B9310" s="15"/>
      <c r="C9310" s="15"/>
      <c r="D9310" s="25"/>
      <c r="E9310" s="25"/>
      <c r="F9310" s="94"/>
      <c r="G9310" s="25"/>
      <c r="H9310" s="113"/>
      <c r="I9310" s="113"/>
      <c r="J9310" s="25"/>
      <c r="M9310" s="15">
        <f t="shared" si="435"/>
        <v>1</v>
      </c>
      <c r="N9310" s="15" t="str">
        <f t="shared" si="436"/>
        <v>-</v>
      </c>
      <c r="O9310" s="150">
        <f t="shared" si="437"/>
        <v>0</v>
      </c>
      <c r="P9310" s="15" t="str">
        <f>IF(COUNTIF('Personálie dobrovolníků '!U:X,N9310)&gt;0,"ANO","")</f>
        <v/>
      </c>
    </row>
    <row r="9311" spans="1:16" x14ac:dyDescent="0.3">
      <c r="A9311" s="25"/>
      <c r="B9311" s="15"/>
      <c r="C9311" s="15"/>
      <c r="D9311" s="25"/>
      <c r="E9311" s="25"/>
      <c r="F9311" s="94"/>
      <c r="G9311" s="25"/>
      <c r="H9311" s="113"/>
      <c r="I9311" s="113"/>
      <c r="J9311" s="25"/>
      <c r="M9311" s="15">
        <f t="shared" si="435"/>
        <v>1</v>
      </c>
      <c r="N9311" s="15" t="str">
        <f t="shared" si="436"/>
        <v>-</v>
      </c>
      <c r="O9311" s="150">
        <f t="shared" si="437"/>
        <v>0</v>
      </c>
      <c r="P9311" s="15" t="str">
        <f>IF(COUNTIF('Personálie dobrovolníků '!U:X,N9311)&gt;0,"ANO","")</f>
        <v/>
      </c>
    </row>
    <row r="9312" spans="1:16" x14ac:dyDescent="0.3">
      <c r="A9312" s="25"/>
      <c r="B9312" s="15"/>
      <c r="C9312" s="15"/>
      <c r="D9312" s="25"/>
      <c r="E9312" s="25"/>
      <c r="F9312" s="94"/>
      <c r="G9312" s="25"/>
      <c r="H9312" s="113"/>
      <c r="I9312" s="113"/>
      <c r="J9312" s="25"/>
      <c r="M9312" s="15">
        <f t="shared" si="435"/>
        <v>1</v>
      </c>
      <c r="N9312" s="15" t="str">
        <f t="shared" si="436"/>
        <v>-</v>
      </c>
      <c r="O9312" s="150">
        <f t="shared" si="437"/>
        <v>0</v>
      </c>
      <c r="P9312" s="15" t="str">
        <f>IF(COUNTIF('Personálie dobrovolníků '!U:X,N9312)&gt;0,"ANO","")</f>
        <v/>
      </c>
    </row>
    <row r="9313" spans="1:16" x14ac:dyDescent="0.3">
      <c r="A9313" s="25"/>
      <c r="B9313" s="15"/>
      <c r="C9313" s="15"/>
      <c r="D9313" s="25"/>
      <c r="E9313" s="25"/>
      <c r="F9313" s="94"/>
      <c r="G9313" s="25"/>
      <c r="H9313" s="113"/>
      <c r="I9313" s="113"/>
      <c r="J9313" s="25"/>
      <c r="M9313" s="15">
        <f t="shared" si="435"/>
        <v>1</v>
      </c>
      <c r="N9313" s="15" t="str">
        <f t="shared" si="436"/>
        <v>-</v>
      </c>
      <c r="O9313" s="150">
        <f t="shared" si="437"/>
        <v>0</v>
      </c>
      <c r="P9313" s="15" t="str">
        <f>IF(COUNTIF('Personálie dobrovolníků '!U:X,N9313)&gt;0,"ANO","")</f>
        <v/>
      </c>
    </row>
    <row r="9314" spans="1:16" x14ac:dyDescent="0.3">
      <c r="A9314" s="25"/>
      <c r="B9314" s="15"/>
      <c r="C9314" s="15"/>
      <c r="D9314" s="25"/>
      <c r="E9314" s="25"/>
      <c r="F9314" s="94"/>
      <c r="G9314" s="25"/>
      <c r="H9314" s="113"/>
      <c r="I9314" s="113"/>
      <c r="J9314" s="25"/>
      <c r="M9314" s="15">
        <f t="shared" si="435"/>
        <v>1</v>
      </c>
      <c r="N9314" s="15" t="str">
        <f t="shared" si="436"/>
        <v>-</v>
      </c>
      <c r="O9314" s="150">
        <f t="shared" si="437"/>
        <v>0</v>
      </c>
      <c r="P9314" s="15" t="str">
        <f>IF(COUNTIF('Personálie dobrovolníků '!U:X,N9314)&gt;0,"ANO","")</f>
        <v/>
      </c>
    </row>
    <row r="9315" spans="1:16" x14ac:dyDescent="0.3">
      <c r="A9315" s="25"/>
      <c r="B9315" s="15"/>
      <c r="C9315" s="15"/>
      <c r="D9315" s="25"/>
      <c r="E9315" s="25"/>
      <c r="F9315" s="94"/>
      <c r="G9315" s="25"/>
      <c r="H9315" s="113"/>
      <c r="I9315" s="113"/>
      <c r="J9315" s="25"/>
      <c r="M9315" s="15">
        <f t="shared" si="435"/>
        <v>1</v>
      </c>
      <c r="N9315" s="15" t="str">
        <f t="shared" si="436"/>
        <v>-</v>
      </c>
      <c r="O9315" s="150">
        <f t="shared" si="437"/>
        <v>0</v>
      </c>
      <c r="P9315" s="15" t="str">
        <f>IF(COUNTIF('Personálie dobrovolníků '!U:X,N9315)&gt;0,"ANO","")</f>
        <v/>
      </c>
    </row>
    <row r="9316" spans="1:16" x14ac:dyDescent="0.3">
      <c r="A9316" s="25"/>
      <c r="B9316" s="15"/>
      <c r="C9316" s="15"/>
      <c r="D9316" s="25"/>
      <c r="E9316" s="25"/>
      <c r="F9316" s="94"/>
      <c r="G9316" s="25"/>
      <c r="H9316" s="113"/>
      <c r="I9316" s="113"/>
      <c r="J9316" s="25"/>
      <c r="M9316" s="15">
        <f t="shared" si="435"/>
        <v>1</v>
      </c>
      <c r="N9316" s="15" t="str">
        <f t="shared" si="436"/>
        <v>-</v>
      </c>
      <c r="O9316" s="150">
        <f t="shared" si="437"/>
        <v>0</v>
      </c>
      <c r="P9316" s="15" t="str">
        <f>IF(COUNTIF('Personálie dobrovolníků '!U:X,N9316)&gt;0,"ANO","")</f>
        <v/>
      </c>
    </row>
    <row r="9317" spans="1:16" x14ac:dyDescent="0.3">
      <c r="A9317" s="25"/>
      <c r="B9317" s="15"/>
      <c r="C9317" s="15"/>
      <c r="D9317" s="25"/>
      <c r="E9317" s="25"/>
      <c r="F9317" s="94"/>
      <c r="G9317" s="25"/>
      <c r="H9317" s="113"/>
      <c r="I9317" s="113"/>
      <c r="J9317" s="25"/>
      <c r="M9317" s="15">
        <f t="shared" si="435"/>
        <v>1</v>
      </c>
      <c r="N9317" s="15" t="str">
        <f t="shared" si="436"/>
        <v>-</v>
      </c>
      <c r="O9317" s="150">
        <f t="shared" si="437"/>
        <v>0</v>
      </c>
      <c r="P9317" s="15" t="str">
        <f>IF(COUNTIF('Personálie dobrovolníků '!U:X,N9317)&gt;0,"ANO","")</f>
        <v/>
      </c>
    </row>
    <row r="9318" spans="1:16" x14ac:dyDescent="0.3">
      <c r="A9318" s="25"/>
      <c r="B9318" s="15"/>
      <c r="C9318" s="15"/>
      <c r="D9318" s="25"/>
      <c r="E9318" s="25"/>
      <c r="F9318" s="94"/>
      <c r="G9318" s="25"/>
      <c r="H9318" s="113"/>
      <c r="I9318" s="113"/>
      <c r="J9318" s="25"/>
      <c r="M9318" s="15">
        <f t="shared" si="435"/>
        <v>1</v>
      </c>
      <c r="N9318" s="15" t="str">
        <f t="shared" si="436"/>
        <v>-</v>
      </c>
      <c r="O9318" s="150">
        <f t="shared" si="437"/>
        <v>0</v>
      </c>
      <c r="P9318" s="15" t="str">
        <f>IF(COUNTIF('Personálie dobrovolníků '!U:X,N9318)&gt;0,"ANO","")</f>
        <v/>
      </c>
    </row>
    <row r="9319" spans="1:16" x14ac:dyDescent="0.3">
      <c r="A9319" s="25"/>
      <c r="B9319" s="15"/>
      <c r="C9319" s="15"/>
      <c r="D9319" s="25"/>
      <c r="E9319" s="25"/>
      <c r="F9319" s="94"/>
      <c r="G9319" s="25"/>
      <c r="H9319" s="113"/>
      <c r="I9319" s="113"/>
      <c r="J9319" s="25"/>
      <c r="M9319" s="15">
        <f t="shared" si="435"/>
        <v>1</v>
      </c>
      <c r="N9319" s="15" t="str">
        <f t="shared" si="436"/>
        <v>-</v>
      </c>
      <c r="O9319" s="150">
        <f t="shared" si="437"/>
        <v>0</v>
      </c>
      <c r="P9319" s="15" t="str">
        <f>IF(COUNTIF('Personálie dobrovolníků '!U:X,N9319)&gt;0,"ANO","")</f>
        <v/>
      </c>
    </row>
    <row r="9320" spans="1:16" x14ac:dyDescent="0.3">
      <c r="A9320" s="25"/>
      <c r="B9320" s="15"/>
      <c r="C9320" s="15"/>
      <c r="D9320" s="25"/>
      <c r="E9320" s="25"/>
      <c r="F9320" s="94"/>
      <c r="G9320" s="25"/>
      <c r="H9320" s="113"/>
      <c r="I9320" s="113"/>
      <c r="J9320" s="25"/>
      <c r="M9320" s="15">
        <f t="shared" si="435"/>
        <v>1</v>
      </c>
      <c r="N9320" s="15" t="str">
        <f t="shared" si="436"/>
        <v>-</v>
      </c>
      <c r="O9320" s="150">
        <f t="shared" si="437"/>
        <v>0</v>
      </c>
      <c r="P9320" s="15" t="str">
        <f>IF(COUNTIF('Personálie dobrovolníků '!U:X,N9320)&gt;0,"ANO","")</f>
        <v/>
      </c>
    </row>
    <row r="9321" spans="1:16" x14ac:dyDescent="0.3">
      <c r="A9321" s="25"/>
      <c r="B9321" s="15"/>
      <c r="C9321" s="15"/>
      <c r="D9321" s="25"/>
      <c r="E9321" s="25"/>
      <c r="F9321" s="94"/>
      <c r="G9321" s="25"/>
      <c r="H9321" s="113"/>
      <c r="I9321" s="113"/>
      <c r="J9321" s="25"/>
      <c r="M9321" s="15">
        <f t="shared" si="435"/>
        <v>1</v>
      </c>
      <c r="N9321" s="15" t="str">
        <f t="shared" si="436"/>
        <v>-</v>
      </c>
      <c r="O9321" s="150">
        <f t="shared" si="437"/>
        <v>0</v>
      </c>
      <c r="P9321" s="15" t="str">
        <f>IF(COUNTIF('Personálie dobrovolníků '!U:X,N9321)&gt;0,"ANO","")</f>
        <v/>
      </c>
    </row>
    <row r="9322" spans="1:16" x14ac:dyDescent="0.3">
      <c r="A9322" s="25"/>
      <c r="B9322" s="15"/>
      <c r="C9322" s="15"/>
      <c r="D9322" s="25"/>
      <c r="E9322" s="25"/>
      <c r="F9322" s="94"/>
      <c r="G9322" s="25"/>
      <c r="H9322" s="113"/>
      <c r="I9322" s="113"/>
      <c r="J9322" s="25"/>
      <c r="M9322" s="15">
        <f t="shared" ref="M9322:M9385" si="438">IF(OR(
   AND($H9322=$K$12, $I9322=$L$4),
   AND($H9322=$K$12, $I9322=$L$5),
   AND($H9322=$K$12, $I9322=$L$6),
   AND($H9322=$K$12, $I9322=$L$7),
   AND($H9322=$K$11, $I9322=$L$4),
   AND($H9322=$K$11, $I9322=$L$5),
   AND($H9322=$K$11, $I9322=$L$6),
   AND($H9322=$K$11, $I9322=$L$7),
   AND($H9322=$K$5, $I9322=$L$5),
   AND($H9322=$K$6, $I9322=$L$4),
   AND($H9322=$K$6, $I9322=$L$5),
   AND($H9322=$K$6, $I9322=$L$7),
   AND($H9322=$K$4, $I9322=$L$6),
), 0, 1)</f>
        <v>1</v>
      </c>
      <c r="N9322" s="15" t="str">
        <f t="shared" ref="N9322:N9385" si="439">A9322 &amp; "-" &amp; J9322</f>
        <v>-</v>
      </c>
      <c r="O9322" s="150">
        <f t="shared" si="437"/>
        <v>0</v>
      </c>
      <c r="P9322" s="15" t="str">
        <f>IF(COUNTIF('Personálie dobrovolníků '!U:X,N9322)&gt;0,"ANO","")</f>
        <v/>
      </c>
    </row>
    <row r="9323" spans="1:16" x14ac:dyDescent="0.3">
      <c r="A9323" s="25"/>
      <c r="B9323" s="15"/>
      <c r="C9323" s="15"/>
      <c r="D9323" s="25"/>
      <c r="E9323" s="25"/>
      <c r="F9323" s="94"/>
      <c r="G9323" s="25"/>
      <c r="H9323" s="113"/>
      <c r="I9323" s="113"/>
      <c r="J9323" s="25"/>
      <c r="M9323" s="15">
        <f t="shared" si="438"/>
        <v>1</v>
      </c>
      <c r="N9323" s="15" t="str">
        <f t="shared" si="439"/>
        <v>-</v>
      </c>
      <c r="O9323" s="150">
        <f t="shared" si="437"/>
        <v>0</v>
      </c>
      <c r="P9323" s="15" t="str">
        <f>IF(COUNTIF('Personálie dobrovolníků '!U:X,N9323)&gt;0,"ANO","")</f>
        <v/>
      </c>
    </row>
    <row r="9324" spans="1:16" x14ac:dyDescent="0.3">
      <c r="A9324" s="25"/>
      <c r="B9324" s="15"/>
      <c r="C9324" s="15"/>
      <c r="D9324" s="25"/>
      <c r="E9324" s="25"/>
      <c r="F9324" s="94"/>
      <c r="G9324" s="25"/>
      <c r="H9324" s="113"/>
      <c r="I9324" s="113"/>
      <c r="J9324" s="25"/>
      <c r="M9324" s="15">
        <f t="shared" si="438"/>
        <v>1</v>
      </c>
      <c r="N9324" s="15" t="str">
        <f t="shared" si="439"/>
        <v>-</v>
      </c>
      <c r="O9324" s="150">
        <f t="shared" si="437"/>
        <v>0</v>
      </c>
      <c r="P9324" s="15" t="str">
        <f>IF(COUNTIF('Personálie dobrovolníků '!U:X,N9324)&gt;0,"ANO","")</f>
        <v/>
      </c>
    </row>
    <row r="9325" spans="1:16" x14ac:dyDescent="0.3">
      <c r="A9325" s="25"/>
      <c r="B9325" s="15"/>
      <c r="C9325" s="15"/>
      <c r="D9325" s="25"/>
      <c r="E9325" s="25"/>
      <c r="F9325" s="94"/>
      <c r="G9325" s="25"/>
      <c r="H9325" s="113"/>
      <c r="I9325" s="113"/>
      <c r="J9325" s="25"/>
      <c r="M9325" s="15">
        <f t="shared" si="438"/>
        <v>1</v>
      </c>
      <c r="N9325" s="15" t="str">
        <f t="shared" si="439"/>
        <v>-</v>
      </c>
      <c r="O9325" s="150">
        <f t="shared" si="437"/>
        <v>0</v>
      </c>
      <c r="P9325" s="15" t="str">
        <f>IF(COUNTIF('Personálie dobrovolníků '!U:X,N9325)&gt;0,"ANO","")</f>
        <v/>
      </c>
    </row>
    <row r="9326" spans="1:16" x14ac:dyDescent="0.3">
      <c r="A9326" s="25"/>
      <c r="B9326" s="15"/>
      <c r="C9326" s="15"/>
      <c r="D9326" s="25"/>
      <c r="E9326" s="25"/>
      <c r="F9326" s="94"/>
      <c r="G9326" s="25"/>
      <c r="H9326" s="113"/>
      <c r="I9326" s="113"/>
      <c r="J9326" s="25"/>
      <c r="M9326" s="15">
        <f t="shared" si="438"/>
        <v>1</v>
      </c>
      <c r="N9326" s="15" t="str">
        <f t="shared" si="439"/>
        <v>-</v>
      </c>
      <c r="O9326" s="150">
        <f t="shared" si="437"/>
        <v>0</v>
      </c>
      <c r="P9326" s="15" t="str">
        <f>IF(COUNTIF('Personálie dobrovolníků '!U:X,N9326)&gt;0,"ANO","")</f>
        <v/>
      </c>
    </row>
    <row r="9327" spans="1:16" x14ac:dyDescent="0.3">
      <c r="A9327" s="25"/>
      <c r="B9327" s="15"/>
      <c r="C9327" s="15"/>
      <c r="D9327" s="25"/>
      <c r="E9327" s="25"/>
      <c r="F9327" s="94"/>
      <c r="G9327" s="25"/>
      <c r="H9327" s="113"/>
      <c r="I9327" s="113"/>
      <c r="J9327" s="25"/>
      <c r="M9327" s="15">
        <f t="shared" si="438"/>
        <v>1</v>
      </c>
      <c r="N9327" s="15" t="str">
        <f t="shared" si="439"/>
        <v>-</v>
      </c>
      <c r="O9327" s="150">
        <f t="shared" si="437"/>
        <v>0</v>
      </c>
      <c r="P9327" s="15" t="str">
        <f>IF(COUNTIF('Personálie dobrovolníků '!U:X,N9327)&gt;0,"ANO","")</f>
        <v/>
      </c>
    </row>
    <row r="9328" spans="1:16" x14ac:dyDescent="0.3">
      <c r="A9328" s="25"/>
      <c r="B9328" s="15"/>
      <c r="C9328" s="15"/>
      <c r="D9328" s="25"/>
      <c r="E9328" s="25"/>
      <c r="F9328" s="94"/>
      <c r="G9328" s="25"/>
      <c r="H9328" s="113"/>
      <c r="I9328" s="113"/>
      <c r="J9328" s="25"/>
      <c r="M9328" s="15">
        <f t="shared" si="438"/>
        <v>1</v>
      </c>
      <c r="N9328" s="15" t="str">
        <f t="shared" si="439"/>
        <v>-</v>
      </c>
      <c r="O9328" s="150">
        <f t="shared" si="437"/>
        <v>0</v>
      </c>
      <c r="P9328" s="15" t="str">
        <f>IF(COUNTIF('Personálie dobrovolníků '!U:X,N9328)&gt;0,"ANO","")</f>
        <v/>
      </c>
    </row>
    <row r="9329" spans="1:16" x14ac:dyDescent="0.3">
      <c r="A9329" s="25"/>
      <c r="B9329" s="15"/>
      <c r="C9329" s="15"/>
      <c r="D9329" s="25"/>
      <c r="E9329" s="25"/>
      <c r="F9329" s="94"/>
      <c r="G9329" s="25"/>
      <c r="H9329" s="113"/>
      <c r="I9329" s="113"/>
      <c r="J9329" s="25"/>
      <c r="M9329" s="15">
        <f t="shared" si="438"/>
        <v>1</v>
      </c>
      <c r="N9329" s="15" t="str">
        <f t="shared" si="439"/>
        <v>-</v>
      </c>
      <c r="O9329" s="150">
        <f t="shared" si="437"/>
        <v>0</v>
      </c>
      <c r="P9329" s="15" t="str">
        <f>IF(COUNTIF('Personálie dobrovolníků '!U:X,N9329)&gt;0,"ANO","")</f>
        <v/>
      </c>
    </row>
    <row r="9330" spans="1:16" x14ac:dyDescent="0.3">
      <c r="A9330" s="25"/>
      <c r="B9330" s="15"/>
      <c r="C9330" s="15"/>
      <c r="D9330" s="25"/>
      <c r="E9330" s="25"/>
      <c r="F9330" s="94"/>
      <c r="G9330" s="25"/>
      <c r="H9330" s="113"/>
      <c r="I9330" s="113"/>
      <c r="J9330" s="25"/>
      <c r="M9330" s="15">
        <f t="shared" si="438"/>
        <v>1</v>
      </c>
      <c r="N9330" s="15" t="str">
        <f t="shared" si="439"/>
        <v>-</v>
      </c>
      <c r="O9330" s="150">
        <f t="shared" si="437"/>
        <v>0</v>
      </c>
      <c r="P9330" s="15" t="str">
        <f>IF(COUNTIF('Personálie dobrovolníků '!U:X,N9330)&gt;0,"ANO","")</f>
        <v/>
      </c>
    </row>
    <row r="9331" spans="1:16" x14ac:dyDescent="0.3">
      <c r="A9331" s="25"/>
      <c r="B9331" s="15"/>
      <c r="C9331" s="15"/>
      <c r="D9331" s="25"/>
      <c r="E9331" s="25"/>
      <c r="F9331" s="94"/>
      <c r="G9331" s="25"/>
      <c r="H9331" s="113"/>
      <c r="I9331" s="113"/>
      <c r="J9331" s="25"/>
      <c r="M9331" s="15">
        <f t="shared" si="438"/>
        <v>1</v>
      </c>
      <c r="N9331" s="15" t="str">
        <f t="shared" si="439"/>
        <v>-</v>
      </c>
      <c r="O9331" s="150">
        <f t="shared" si="437"/>
        <v>0</v>
      </c>
      <c r="P9331" s="15" t="str">
        <f>IF(COUNTIF('Personálie dobrovolníků '!U:X,N9331)&gt;0,"ANO","")</f>
        <v/>
      </c>
    </row>
    <row r="9332" spans="1:16" x14ac:dyDescent="0.3">
      <c r="A9332" s="25"/>
      <c r="B9332" s="15"/>
      <c r="C9332" s="15"/>
      <c r="D9332" s="25"/>
      <c r="E9332" s="25"/>
      <c r="F9332" s="94"/>
      <c r="G9332" s="25"/>
      <c r="H9332" s="113"/>
      <c r="I9332" s="113"/>
      <c r="J9332" s="25"/>
      <c r="M9332" s="15">
        <f t="shared" si="438"/>
        <v>1</v>
      </c>
      <c r="N9332" s="15" t="str">
        <f t="shared" si="439"/>
        <v>-</v>
      </c>
      <c r="O9332" s="150">
        <f t="shared" si="437"/>
        <v>0</v>
      </c>
      <c r="P9332" s="15" t="str">
        <f>IF(COUNTIF('Personálie dobrovolníků '!U:X,N9332)&gt;0,"ANO","")</f>
        <v/>
      </c>
    </row>
    <row r="9333" spans="1:16" x14ac:dyDescent="0.3">
      <c r="A9333" s="25"/>
      <c r="B9333" s="15"/>
      <c r="C9333" s="15"/>
      <c r="D9333" s="25"/>
      <c r="E9333" s="25"/>
      <c r="F9333" s="94"/>
      <c r="G9333" s="25"/>
      <c r="H9333" s="113"/>
      <c r="I9333" s="113"/>
      <c r="J9333" s="25"/>
      <c r="M9333" s="15">
        <f t="shared" si="438"/>
        <v>1</v>
      </c>
      <c r="N9333" s="15" t="str">
        <f t="shared" si="439"/>
        <v>-</v>
      </c>
      <c r="O9333" s="150">
        <f t="shared" si="437"/>
        <v>0</v>
      </c>
      <c r="P9333" s="15" t="str">
        <f>IF(COUNTIF('Personálie dobrovolníků '!U:X,N9333)&gt;0,"ANO","")</f>
        <v/>
      </c>
    </row>
    <row r="9334" spans="1:16" x14ac:dyDescent="0.3">
      <c r="A9334" s="25"/>
      <c r="B9334" s="15"/>
      <c r="C9334" s="15"/>
      <c r="D9334" s="25"/>
      <c r="E9334" s="25"/>
      <c r="F9334" s="94"/>
      <c r="G9334" s="25"/>
      <c r="H9334" s="113"/>
      <c r="I9334" s="113"/>
      <c r="J9334" s="25"/>
      <c r="M9334" s="15">
        <f t="shared" si="438"/>
        <v>1</v>
      </c>
      <c r="N9334" s="15" t="str">
        <f t="shared" si="439"/>
        <v>-</v>
      </c>
      <c r="O9334" s="150">
        <f t="shared" si="437"/>
        <v>0</v>
      </c>
      <c r="P9334" s="15" t="str">
        <f>IF(COUNTIF('Personálie dobrovolníků '!U:X,N9334)&gt;0,"ANO","")</f>
        <v/>
      </c>
    </row>
    <row r="9335" spans="1:16" x14ac:dyDescent="0.3">
      <c r="A9335" s="25"/>
      <c r="B9335" s="15"/>
      <c r="C9335" s="15"/>
      <c r="D9335" s="25"/>
      <c r="E9335" s="25"/>
      <c r="F9335" s="94"/>
      <c r="G9335" s="25"/>
      <c r="H9335" s="113"/>
      <c r="I9335" s="113"/>
      <c r="J9335" s="25"/>
      <c r="M9335" s="15">
        <f t="shared" si="438"/>
        <v>1</v>
      </c>
      <c r="N9335" s="15" t="str">
        <f t="shared" si="439"/>
        <v>-</v>
      </c>
      <c r="O9335" s="150">
        <f t="shared" si="437"/>
        <v>0</v>
      </c>
      <c r="P9335" s="15" t="str">
        <f>IF(COUNTIF('Personálie dobrovolníků '!U:X,N9335)&gt;0,"ANO","")</f>
        <v/>
      </c>
    </row>
    <row r="9336" spans="1:16" x14ac:dyDescent="0.3">
      <c r="A9336" s="25"/>
      <c r="B9336" s="15"/>
      <c r="C9336" s="15"/>
      <c r="D9336" s="25"/>
      <c r="E9336" s="25"/>
      <c r="F9336" s="94"/>
      <c r="G9336" s="25"/>
      <c r="H9336" s="113"/>
      <c r="I9336" s="113"/>
      <c r="J9336" s="25"/>
      <c r="M9336" s="15">
        <f t="shared" si="438"/>
        <v>1</v>
      </c>
      <c r="N9336" s="15" t="str">
        <f t="shared" si="439"/>
        <v>-</v>
      </c>
      <c r="O9336" s="150">
        <f t="shared" si="437"/>
        <v>0</v>
      </c>
      <c r="P9336" s="15" t="str">
        <f>IF(COUNTIF('Personálie dobrovolníků '!U:X,N9336)&gt;0,"ANO","")</f>
        <v/>
      </c>
    </row>
    <row r="9337" spans="1:16" x14ac:dyDescent="0.3">
      <c r="A9337" s="25"/>
      <c r="B9337" s="15"/>
      <c r="C9337" s="15"/>
      <c r="D9337" s="25"/>
      <c r="E9337" s="25"/>
      <c r="F9337" s="94"/>
      <c r="G9337" s="25"/>
      <c r="H9337" s="113"/>
      <c r="I9337" s="113"/>
      <c r="J9337" s="25"/>
      <c r="M9337" s="15">
        <f t="shared" si="438"/>
        <v>1</v>
      </c>
      <c r="N9337" s="15" t="str">
        <f t="shared" si="439"/>
        <v>-</v>
      </c>
      <c r="O9337" s="150">
        <f t="shared" si="437"/>
        <v>0</v>
      </c>
      <c r="P9337" s="15" t="str">
        <f>IF(COUNTIF('Personálie dobrovolníků '!U:X,N9337)&gt;0,"ANO","")</f>
        <v/>
      </c>
    </row>
    <row r="9338" spans="1:16" x14ac:dyDescent="0.3">
      <c r="A9338" s="25"/>
      <c r="B9338" s="15"/>
      <c r="C9338" s="15"/>
      <c r="D9338" s="25"/>
      <c r="E9338" s="25"/>
      <c r="F9338" s="94"/>
      <c r="G9338" s="25"/>
      <c r="H9338" s="113"/>
      <c r="I9338" s="113"/>
      <c r="J9338" s="25"/>
      <c r="M9338" s="15">
        <f t="shared" si="438"/>
        <v>1</v>
      </c>
      <c r="N9338" s="15" t="str">
        <f t="shared" si="439"/>
        <v>-</v>
      </c>
      <c r="O9338" s="150">
        <f t="shared" si="437"/>
        <v>0</v>
      </c>
      <c r="P9338" s="15" t="str">
        <f>IF(COUNTIF('Personálie dobrovolníků '!U:X,N9338)&gt;0,"ANO","")</f>
        <v/>
      </c>
    </row>
    <row r="9339" spans="1:16" x14ac:dyDescent="0.3">
      <c r="A9339" s="25"/>
      <c r="B9339" s="15"/>
      <c r="C9339" s="15"/>
      <c r="D9339" s="25"/>
      <c r="E9339" s="25"/>
      <c r="F9339" s="94"/>
      <c r="G9339" s="25"/>
      <c r="H9339" s="113"/>
      <c r="I9339" s="113"/>
      <c r="J9339" s="25"/>
      <c r="M9339" s="15">
        <f t="shared" si="438"/>
        <v>1</v>
      </c>
      <c r="N9339" s="15" t="str">
        <f t="shared" si="439"/>
        <v>-</v>
      </c>
      <c r="O9339" s="150">
        <f t="shared" si="437"/>
        <v>0</v>
      </c>
      <c r="P9339" s="15" t="str">
        <f>IF(COUNTIF('Personálie dobrovolníků '!U:X,N9339)&gt;0,"ANO","")</f>
        <v/>
      </c>
    </row>
    <row r="9340" spans="1:16" x14ac:dyDescent="0.3">
      <c r="A9340" s="25"/>
      <c r="B9340" s="15"/>
      <c r="C9340" s="15"/>
      <c r="D9340" s="25"/>
      <c r="E9340" s="25"/>
      <c r="F9340" s="94"/>
      <c r="G9340" s="25"/>
      <c r="H9340" s="113"/>
      <c r="I9340" s="113"/>
      <c r="J9340" s="25"/>
      <c r="M9340" s="15">
        <f t="shared" si="438"/>
        <v>1</v>
      </c>
      <c r="N9340" s="15" t="str">
        <f t="shared" si="439"/>
        <v>-</v>
      </c>
      <c r="O9340" s="150">
        <f t="shared" si="437"/>
        <v>0</v>
      </c>
      <c r="P9340" s="15" t="str">
        <f>IF(COUNTIF('Personálie dobrovolníků '!U:X,N9340)&gt;0,"ANO","")</f>
        <v/>
      </c>
    </row>
    <row r="9341" spans="1:16" x14ac:dyDescent="0.3">
      <c r="A9341" s="25"/>
      <c r="B9341" s="15"/>
      <c r="C9341" s="15"/>
      <c r="D9341" s="25"/>
      <c r="E9341" s="25"/>
      <c r="F9341" s="94"/>
      <c r="G9341" s="25"/>
      <c r="H9341" s="113"/>
      <c r="I9341" s="113"/>
      <c r="J9341" s="25"/>
      <c r="M9341" s="15">
        <f t="shared" si="438"/>
        <v>1</v>
      </c>
      <c r="N9341" s="15" t="str">
        <f t="shared" si="439"/>
        <v>-</v>
      </c>
      <c r="O9341" s="150">
        <f t="shared" si="437"/>
        <v>0</v>
      </c>
      <c r="P9341" s="15" t="str">
        <f>IF(COUNTIF('Personálie dobrovolníků '!U:X,N9341)&gt;0,"ANO","")</f>
        <v/>
      </c>
    </row>
    <row r="9342" spans="1:16" x14ac:dyDescent="0.3">
      <c r="A9342" s="25"/>
      <c r="B9342" s="15"/>
      <c r="C9342" s="15"/>
      <c r="D9342" s="25"/>
      <c r="E9342" s="25"/>
      <c r="F9342" s="94"/>
      <c r="G9342" s="25"/>
      <c r="H9342" s="113"/>
      <c r="I9342" s="113"/>
      <c r="J9342" s="25"/>
      <c r="M9342" s="15">
        <f t="shared" si="438"/>
        <v>1</v>
      </c>
      <c r="N9342" s="15" t="str">
        <f t="shared" si="439"/>
        <v>-</v>
      </c>
      <c r="O9342" s="150">
        <f t="shared" si="437"/>
        <v>0</v>
      </c>
      <c r="P9342" s="15" t="str">
        <f>IF(COUNTIF('Personálie dobrovolníků '!U:X,N9342)&gt;0,"ANO","")</f>
        <v/>
      </c>
    </row>
    <row r="9343" spans="1:16" x14ac:dyDescent="0.3">
      <c r="A9343" s="25"/>
      <c r="B9343" s="15"/>
      <c r="C9343" s="15"/>
      <c r="D9343" s="25"/>
      <c r="E9343" s="25"/>
      <c r="F9343" s="94"/>
      <c r="G9343" s="25"/>
      <c r="H9343" s="113"/>
      <c r="I9343" s="113"/>
      <c r="J9343" s="25"/>
      <c r="M9343" s="15">
        <f t="shared" si="438"/>
        <v>1</v>
      </c>
      <c r="N9343" s="15" t="str">
        <f t="shared" si="439"/>
        <v>-</v>
      </c>
      <c r="O9343" s="150">
        <f t="shared" si="437"/>
        <v>0</v>
      </c>
      <c r="P9343" s="15" t="str">
        <f>IF(COUNTIF('Personálie dobrovolníků '!U:X,N9343)&gt;0,"ANO","")</f>
        <v/>
      </c>
    </row>
    <row r="9344" spans="1:16" x14ac:dyDescent="0.3">
      <c r="A9344" s="25"/>
      <c r="B9344" s="15"/>
      <c r="C9344" s="15"/>
      <c r="D9344" s="25"/>
      <c r="E9344" s="25"/>
      <c r="F9344" s="94"/>
      <c r="G9344" s="25"/>
      <c r="H9344" s="113"/>
      <c r="I9344" s="113"/>
      <c r="J9344" s="25"/>
      <c r="M9344" s="15">
        <f t="shared" si="438"/>
        <v>1</v>
      </c>
      <c r="N9344" s="15" t="str">
        <f t="shared" si="439"/>
        <v>-</v>
      </c>
      <c r="O9344" s="150">
        <f t="shared" si="437"/>
        <v>0</v>
      </c>
      <c r="P9344" s="15" t="str">
        <f>IF(COUNTIF('Personálie dobrovolníků '!U:X,N9344)&gt;0,"ANO","")</f>
        <v/>
      </c>
    </row>
    <row r="9345" spans="1:16" x14ac:dyDescent="0.3">
      <c r="A9345" s="25"/>
      <c r="B9345" s="15"/>
      <c r="C9345" s="15"/>
      <c r="D9345" s="25"/>
      <c r="E9345" s="25"/>
      <c r="F9345" s="94"/>
      <c r="G9345" s="25"/>
      <c r="H9345" s="113"/>
      <c r="I9345" s="113"/>
      <c r="J9345" s="25"/>
      <c r="M9345" s="15">
        <f t="shared" si="438"/>
        <v>1</v>
      </c>
      <c r="N9345" s="15" t="str">
        <f t="shared" si="439"/>
        <v>-</v>
      </c>
      <c r="O9345" s="150">
        <f t="shared" si="437"/>
        <v>0</v>
      </c>
      <c r="P9345" s="15" t="str">
        <f>IF(COUNTIF('Personálie dobrovolníků '!U:X,N9345)&gt;0,"ANO","")</f>
        <v/>
      </c>
    </row>
    <row r="9346" spans="1:16" x14ac:dyDescent="0.3">
      <c r="A9346" s="25"/>
      <c r="B9346" s="15"/>
      <c r="C9346" s="15"/>
      <c r="D9346" s="25"/>
      <c r="E9346" s="25"/>
      <c r="F9346" s="94"/>
      <c r="G9346" s="25"/>
      <c r="H9346" s="113"/>
      <c r="I9346" s="113"/>
      <c r="J9346" s="25"/>
      <c r="M9346" s="15">
        <f t="shared" si="438"/>
        <v>1</v>
      </c>
      <c r="N9346" s="15" t="str">
        <f t="shared" si="439"/>
        <v>-</v>
      </c>
      <c r="O9346" s="150">
        <f t="shared" si="437"/>
        <v>0</v>
      </c>
      <c r="P9346" s="15" t="str">
        <f>IF(COUNTIF('Personálie dobrovolníků '!U:X,N9346)&gt;0,"ANO","")</f>
        <v/>
      </c>
    </row>
    <row r="9347" spans="1:16" x14ac:dyDescent="0.3">
      <c r="A9347" s="25"/>
      <c r="B9347" s="15"/>
      <c r="C9347" s="15"/>
      <c r="D9347" s="25"/>
      <c r="E9347" s="25"/>
      <c r="F9347" s="94"/>
      <c r="G9347" s="25"/>
      <c r="H9347" s="113"/>
      <c r="I9347" s="113"/>
      <c r="J9347" s="25"/>
      <c r="M9347" s="15">
        <f t="shared" si="438"/>
        <v>1</v>
      </c>
      <c r="N9347" s="15" t="str">
        <f t="shared" si="439"/>
        <v>-</v>
      </c>
      <c r="O9347" s="150">
        <f t="shared" si="437"/>
        <v>0</v>
      </c>
      <c r="P9347" s="15" t="str">
        <f>IF(COUNTIF('Personálie dobrovolníků '!U:X,N9347)&gt;0,"ANO","")</f>
        <v/>
      </c>
    </row>
    <row r="9348" spans="1:16" x14ac:dyDescent="0.3">
      <c r="A9348" s="25"/>
      <c r="B9348" s="15"/>
      <c r="C9348" s="15"/>
      <c r="D9348" s="25"/>
      <c r="E9348" s="25"/>
      <c r="F9348" s="94"/>
      <c r="G9348" s="25"/>
      <c r="H9348" s="113"/>
      <c r="I9348" s="113"/>
      <c r="J9348" s="25"/>
      <c r="M9348" s="15">
        <f t="shared" si="438"/>
        <v>1</v>
      </c>
      <c r="N9348" s="15" t="str">
        <f t="shared" si="439"/>
        <v>-</v>
      </c>
      <c r="O9348" s="150">
        <f t="shared" ref="O9348:O9411" si="440">IF(AND(M9348&lt;&gt;0, P9348="ANO"), 1, 0)</f>
        <v>0</v>
      </c>
      <c r="P9348" s="15" t="str">
        <f>IF(COUNTIF('Personálie dobrovolníků '!U:X,N9348)&gt;0,"ANO","")</f>
        <v/>
      </c>
    </row>
    <row r="9349" spans="1:16" x14ac:dyDescent="0.3">
      <c r="A9349" s="25"/>
      <c r="B9349" s="15"/>
      <c r="C9349" s="15"/>
      <c r="D9349" s="25"/>
      <c r="E9349" s="25"/>
      <c r="F9349" s="94"/>
      <c r="G9349" s="25"/>
      <c r="H9349" s="113"/>
      <c r="I9349" s="113"/>
      <c r="J9349" s="25"/>
      <c r="M9349" s="15">
        <f t="shared" si="438"/>
        <v>1</v>
      </c>
      <c r="N9349" s="15" t="str">
        <f t="shared" si="439"/>
        <v>-</v>
      </c>
      <c r="O9349" s="150">
        <f t="shared" si="440"/>
        <v>0</v>
      </c>
      <c r="P9349" s="15" t="str">
        <f>IF(COUNTIF('Personálie dobrovolníků '!U:X,N9349)&gt;0,"ANO","")</f>
        <v/>
      </c>
    </row>
    <row r="9350" spans="1:16" x14ac:dyDescent="0.3">
      <c r="A9350" s="25"/>
      <c r="B9350" s="15"/>
      <c r="C9350" s="15"/>
      <c r="D9350" s="25"/>
      <c r="E9350" s="25"/>
      <c r="F9350" s="94"/>
      <c r="G9350" s="25"/>
      <c r="H9350" s="113"/>
      <c r="I9350" s="113"/>
      <c r="J9350" s="25"/>
      <c r="M9350" s="15">
        <f t="shared" si="438"/>
        <v>1</v>
      </c>
      <c r="N9350" s="15" t="str">
        <f t="shared" si="439"/>
        <v>-</v>
      </c>
      <c r="O9350" s="150">
        <f t="shared" si="440"/>
        <v>0</v>
      </c>
      <c r="P9350" s="15" t="str">
        <f>IF(COUNTIF('Personálie dobrovolníků '!U:X,N9350)&gt;0,"ANO","")</f>
        <v/>
      </c>
    </row>
    <row r="9351" spans="1:16" x14ac:dyDescent="0.3">
      <c r="A9351" s="25"/>
      <c r="B9351" s="15"/>
      <c r="C9351" s="15"/>
      <c r="D9351" s="25"/>
      <c r="E9351" s="25"/>
      <c r="F9351" s="94"/>
      <c r="G9351" s="25"/>
      <c r="H9351" s="113"/>
      <c r="I9351" s="113"/>
      <c r="J9351" s="25"/>
      <c r="M9351" s="15">
        <f t="shared" si="438"/>
        <v>1</v>
      </c>
      <c r="N9351" s="15" t="str">
        <f t="shared" si="439"/>
        <v>-</v>
      </c>
      <c r="O9351" s="150">
        <f t="shared" si="440"/>
        <v>0</v>
      </c>
      <c r="P9351" s="15" t="str">
        <f>IF(COUNTIF('Personálie dobrovolníků '!U:X,N9351)&gt;0,"ANO","")</f>
        <v/>
      </c>
    </row>
    <row r="9352" spans="1:16" x14ac:dyDescent="0.3">
      <c r="A9352" s="25"/>
      <c r="B9352" s="15"/>
      <c r="C9352" s="15"/>
      <c r="D9352" s="25"/>
      <c r="E9352" s="25"/>
      <c r="F9352" s="94"/>
      <c r="G9352" s="25"/>
      <c r="H9352" s="113"/>
      <c r="I9352" s="113"/>
      <c r="J9352" s="25"/>
      <c r="M9352" s="15">
        <f t="shared" si="438"/>
        <v>1</v>
      </c>
      <c r="N9352" s="15" t="str">
        <f t="shared" si="439"/>
        <v>-</v>
      </c>
      <c r="O9352" s="150">
        <f t="shared" si="440"/>
        <v>0</v>
      </c>
      <c r="P9352" s="15" t="str">
        <f>IF(COUNTIF('Personálie dobrovolníků '!U:X,N9352)&gt;0,"ANO","")</f>
        <v/>
      </c>
    </row>
    <row r="9353" spans="1:16" x14ac:dyDescent="0.3">
      <c r="A9353" s="25"/>
      <c r="B9353" s="15"/>
      <c r="C9353" s="15"/>
      <c r="D9353" s="25"/>
      <c r="E9353" s="25"/>
      <c r="F9353" s="94"/>
      <c r="G9353" s="25"/>
      <c r="H9353" s="113"/>
      <c r="I9353" s="113"/>
      <c r="J9353" s="25"/>
      <c r="M9353" s="15">
        <f t="shared" si="438"/>
        <v>1</v>
      </c>
      <c r="N9353" s="15" t="str">
        <f t="shared" si="439"/>
        <v>-</v>
      </c>
      <c r="O9353" s="150">
        <f t="shared" si="440"/>
        <v>0</v>
      </c>
      <c r="P9353" s="15" t="str">
        <f>IF(COUNTIF('Personálie dobrovolníků '!U:X,N9353)&gt;0,"ANO","")</f>
        <v/>
      </c>
    </row>
    <row r="9354" spans="1:16" x14ac:dyDescent="0.3">
      <c r="A9354" s="25"/>
      <c r="B9354" s="15"/>
      <c r="C9354" s="15"/>
      <c r="D9354" s="25"/>
      <c r="E9354" s="25"/>
      <c r="F9354" s="94"/>
      <c r="G9354" s="25"/>
      <c r="H9354" s="113"/>
      <c r="I9354" s="113"/>
      <c r="J9354" s="25"/>
      <c r="M9354" s="15">
        <f t="shared" si="438"/>
        <v>1</v>
      </c>
      <c r="N9354" s="15" t="str">
        <f t="shared" si="439"/>
        <v>-</v>
      </c>
      <c r="O9354" s="150">
        <f t="shared" si="440"/>
        <v>0</v>
      </c>
      <c r="P9354" s="15" t="str">
        <f>IF(COUNTIF('Personálie dobrovolníků '!U:X,N9354)&gt;0,"ANO","")</f>
        <v/>
      </c>
    </row>
    <row r="9355" spans="1:16" x14ac:dyDescent="0.3">
      <c r="A9355" s="25"/>
      <c r="B9355" s="15"/>
      <c r="C9355" s="15"/>
      <c r="D9355" s="25"/>
      <c r="E9355" s="25"/>
      <c r="F9355" s="94"/>
      <c r="G9355" s="25"/>
      <c r="H9355" s="113"/>
      <c r="I9355" s="113"/>
      <c r="J9355" s="25"/>
      <c r="M9355" s="15">
        <f t="shared" si="438"/>
        <v>1</v>
      </c>
      <c r="N9355" s="15" t="str">
        <f t="shared" si="439"/>
        <v>-</v>
      </c>
      <c r="O9355" s="150">
        <f t="shared" si="440"/>
        <v>0</v>
      </c>
      <c r="P9355" s="15" t="str">
        <f>IF(COUNTIF('Personálie dobrovolníků '!U:X,N9355)&gt;0,"ANO","")</f>
        <v/>
      </c>
    </row>
    <row r="9356" spans="1:16" x14ac:dyDescent="0.3">
      <c r="A9356" s="25"/>
      <c r="B9356" s="15"/>
      <c r="C9356" s="15"/>
      <c r="D9356" s="25"/>
      <c r="E9356" s="25"/>
      <c r="F9356" s="94"/>
      <c r="G9356" s="25"/>
      <c r="H9356" s="113"/>
      <c r="I9356" s="113"/>
      <c r="J9356" s="25"/>
      <c r="M9356" s="15">
        <f t="shared" si="438"/>
        <v>1</v>
      </c>
      <c r="N9356" s="15" t="str">
        <f t="shared" si="439"/>
        <v>-</v>
      </c>
      <c r="O9356" s="150">
        <f t="shared" si="440"/>
        <v>0</v>
      </c>
      <c r="P9356" s="15" t="str">
        <f>IF(COUNTIF('Personálie dobrovolníků '!U:X,N9356)&gt;0,"ANO","")</f>
        <v/>
      </c>
    </row>
    <row r="9357" spans="1:16" x14ac:dyDescent="0.3">
      <c r="A9357" s="25"/>
      <c r="B9357" s="15"/>
      <c r="C9357" s="15"/>
      <c r="D9357" s="25"/>
      <c r="E9357" s="25"/>
      <c r="F9357" s="94"/>
      <c r="G9357" s="25"/>
      <c r="H9357" s="113"/>
      <c r="I9357" s="113"/>
      <c r="J9357" s="25"/>
      <c r="M9357" s="15">
        <f t="shared" si="438"/>
        <v>1</v>
      </c>
      <c r="N9357" s="15" t="str">
        <f t="shared" si="439"/>
        <v>-</v>
      </c>
      <c r="O9357" s="150">
        <f t="shared" si="440"/>
        <v>0</v>
      </c>
      <c r="P9357" s="15" t="str">
        <f>IF(COUNTIF('Personálie dobrovolníků '!U:X,N9357)&gt;0,"ANO","")</f>
        <v/>
      </c>
    </row>
    <row r="9358" spans="1:16" x14ac:dyDescent="0.3">
      <c r="A9358" s="25"/>
      <c r="B9358" s="15"/>
      <c r="C9358" s="15"/>
      <c r="D9358" s="25"/>
      <c r="E9358" s="25"/>
      <c r="F9358" s="94"/>
      <c r="G9358" s="25"/>
      <c r="H9358" s="113"/>
      <c r="I9358" s="113"/>
      <c r="J9358" s="25"/>
      <c r="M9358" s="15">
        <f t="shared" si="438"/>
        <v>1</v>
      </c>
      <c r="N9358" s="15" t="str">
        <f t="shared" si="439"/>
        <v>-</v>
      </c>
      <c r="O9358" s="150">
        <f t="shared" si="440"/>
        <v>0</v>
      </c>
      <c r="P9358" s="15" t="str">
        <f>IF(COUNTIF('Personálie dobrovolníků '!U:X,N9358)&gt;0,"ANO","")</f>
        <v/>
      </c>
    </row>
    <row r="9359" spans="1:16" x14ac:dyDescent="0.3">
      <c r="A9359" s="25"/>
      <c r="B9359" s="15"/>
      <c r="C9359" s="15"/>
      <c r="D9359" s="25"/>
      <c r="E9359" s="25"/>
      <c r="F9359" s="94"/>
      <c r="G9359" s="25"/>
      <c r="H9359" s="113"/>
      <c r="I9359" s="113"/>
      <c r="J9359" s="25"/>
      <c r="M9359" s="15">
        <f t="shared" si="438"/>
        <v>1</v>
      </c>
      <c r="N9359" s="15" t="str">
        <f t="shared" si="439"/>
        <v>-</v>
      </c>
      <c r="O9359" s="150">
        <f t="shared" si="440"/>
        <v>0</v>
      </c>
      <c r="P9359" s="15" t="str">
        <f>IF(COUNTIF('Personálie dobrovolníků '!U:X,N9359)&gt;0,"ANO","")</f>
        <v/>
      </c>
    </row>
    <row r="9360" spans="1:16" x14ac:dyDescent="0.3">
      <c r="A9360" s="25"/>
      <c r="B9360" s="15"/>
      <c r="C9360" s="15"/>
      <c r="D9360" s="25"/>
      <c r="E9360" s="25"/>
      <c r="F9360" s="94"/>
      <c r="G9360" s="25"/>
      <c r="H9360" s="113"/>
      <c r="I9360" s="113"/>
      <c r="J9360" s="25"/>
      <c r="M9360" s="15">
        <f t="shared" si="438"/>
        <v>1</v>
      </c>
      <c r="N9360" s="15" t="str">
        <f t="shared" si="439"/>
        <v>-</v>
      </c>
      <c r="O9360" s="150">
        <f t="shared" si="440"/>
        <v>0</v>
      </c>
      <c r="P9360" s="15" t="str">
        <f>IF(COUNTIF('Personálie dobrovolníků '!U:X,N9360)&gt;0,"ANO","")</f>
        <v/>
      </c>
    </row>
    <row r="9361" spans="1:16" x14ac:dyDescent="0.3">
      <c r="A9361" s="25"/>
      <c r="B9361" s="15"/>
      <c r="C9361" s="15"/>
      <c r="D9361" s="25"/>
      <c r="E9361" s="25"/>
      <c r="F9361" s="94"/>
      <c r="G9361" s="25"/>
      <c r="H9361" s="113"/>
      <c r="I9361" s="113"/>
      <c r="J9361" s="25"/>
      <c r="M9361" s="15">
        <f t="shared" si="438"/>
        <v>1</v>
      </c>
      <c r="N9361" s="15" t="str">
        <f t="shared" si="439"/>
        <v>-</v>
      </c>
      <c r="O9361" s="150">
        <f t="shared" si="440"/>
        <v>0</v>
      </c>
      <c r="P9361" s="15" t="str">
        <f>IF(COUNTIF('Personálie dobrovolníků '!U:X,N9361)&gt;0,"ANO","")</f>
        <v/>
      </c>
    </row>
    <row r="9362" spans="1:16" x14ac:dyDescent="0.3">
      <c r="A9362" s="25"/>
      <c r="B9362" s="15"/>
      <c r="C9362" s="15"/>
      <c r="D9362" s="25"/>
      <c r="E9362" s="25"/>
      <c r="F9362" s="94"/>
      <c r="G9362" s="25"/>
      <c r="H9362" s="113"/>
      <c r="I9362" s="113"/>
      <c r="J9362" s="25"/>
      <c r="M9362" s="15">
        <f t="shared" si="438"/>
        <v>1</v>
      </c>
      <c r="N9362" s="15" t="str">
        <f t="shared" si="439"/>
        <v>-</v>
      </c>
      <c r="O9362" s="150">
        <f t="shared" si="440"/>
        <v>0</v>
      </c>
      <c r="P9362" s="15" t="str">
        <f>IF(COUNTIF('Personálie dobrovolníků '!U:X,N9362)&gt;0,"ANO","")</f>
        <v/>
      </c>
    </row>
    <row r="9363" spans="1:16" x14ac:dyDescent="0.3">
      <c r="A9363" s="25"/>
      <c r="B9363" s="15"/>
      <c r="C9363" s="15"/>
      <c r="D9363" s="25"/>
      <c r="E9363" s="25"/>
      <c r="F9363" s="94"/>
      <c r="G9363" s="25"/>
      <c r="H9363" s="113"/>
      <c r="I9363" s="113"/>
      <c r="J9363" s="25"/>
      <c r="M9363" s="15">
        <f t="shared" si="438"/>
        <v>1</v>
      </c>
      <c r="N9363" s="15" t="str">
        <f t="shared" si="439"/>
        <v>-</v>
      </c>
      <c r="O9363" s="150">
        <f t="shared" si="440"/>
        <v>0</v>
      </c>
      <c r="P9363" s="15" t="str">
        <f>IF(COUNTIF('Personálie dobrovolníků '!U:X,N9363)&gt;0,"ANO","")</f>
        <v/>
      </c>
    </row>
    <row r="9364" spans="1:16" x14ac:dyDescent="0.3">
      <c r="A9364" s="25"/>
      <c r="B9364" s="15"/>
      <c r="C9364" s="15"/>
      <c r="D9364" s="25"/>
      <c r="E9364" s="25"/>
      <c r="F9364" s="94"/>
      <c r="G9364" s="25"/>
      <c r="H9364" s="113"/>
      <c r="I9364" s="113"/>
      <c r="J9364" s="25"/>
      <c r="M9364" s="15">
        <f t="shared" si="438"/>
        <v>1</v>
      </c>
      <c r="N9364" s="15" t="str">
        <f t="shared" si="439"/>
        <v>-</v>
      </c>
      <c r="O9364" s="150">
        <f t="shared" si="440"/>
        <v>0</v>
      </c>
      <c r="P9364" s="15" t="str">
        <f>IF(COUNTIF('Personálie dobrovolníků '!U:X,N9364)&gt;0,"ANO","")</f>
        <v/>
      </c>
    </row>
    <row r="9365" spans="1:16" x14ac:dyDescent="0.3">
      <c r="A9365" s="25"/>
      <c r="B9365" s="15"/>
      <c r="C9365" s="15"/>
      <c r="D9365" s="25"/>
      <c r="E9365" s="25"/>
      <c r="F9365" s="94"/>
      <c r="G9365" s="25"/>
      <c r="H9365" s="113"/>
      <c r="I9365" s="113"/>
      <c r="J9365" s="25"/>
      <c r="M9365" s="15">
        <f t="shared" si="438"/>
        <v>1</v>
      </c>
      <c r="N9365" s="15" t="str">
        <f t="shared" si="439"/>
        <v>-</v>
      </c>
      <c r="O9365" s="150">
        <f t="shared" si="440"/>
        <v>0</v>
      </c>
      <c r="P9365" s="15" t="str">
        <f>IF(COUNTIF('Personálie dobrovolníků '!U:X,N9365)&gt;0,"ANO","")</f>
        <v/>
      </c>
    </row>
    <row r="9366" spans="1:16" x14ac:dyDescent="0.3">
      <c r="A9366" s="25"/>
      <c r="B9366" s="15"/>
      <c r="C9366" s="15"/>
      <c r="D9366" s="25"/>
      <c r="E9366" s="25"/>
      <c r="F9366" s="94"/>
      <c r="G9366" s="25"/>
      <c r="H9366" s="113"/>
      <c r="I9366" s="113"/>
      <c r="J9366" s="25"/>
      <c r="M9366" s="15">
        <f t="shared" si="438"/>
        <v>1</v>
      </c>
      <c r="N9366" s="15" t="str">
        <f t="shared" si="439"/>
        <v>-</v>
      </c>
      <c r="O9366" s="150">
        <f t="shared" si="440"/>
        <v>0</v>
      </c>
      <c r="P9366" s="15" t="str">
        <f>IF(COUNTIF('Personálie dobrovolníků '!U:X,N9366)&gt;0,"ANO","")</f>
        <v/>
      </c>
    </row>
    <row r="9367" spans="1:16" x14ac:dyDescent="0.3">
      <c r="A9367" s="25"/>
      <c r="B9367" s="15"/>
      <c r="C9367" s="15"/>
      <c r="D9367" s="25"/>
      <c r="E9367" s="25"/>
      <c r="F9367" s="94"/>
      <c r="G9367" s="25"/>
      <c r="H9367" s="113"/>
      <c r="I9367" s="113"/>
      <c r="J9367" s="25"/>
      <c r="M9367" s="15">
        <f t="shared" si="438"/>
        <v>1</v>
      </c>
      <c r="N9367" s="15" t="str">
        <f t="shared" si="439"/>
        <v>-</v>
      </c>
      <c r="O9367" s="150">
        <f t="shared" si="440"/>
        <v>0</v>
      </c>
      <c r="P9367" s="15" t="str">
        <f>IF(COUNTIF('Personálie dobrovolníků '!U:X,N9367)&gt;0,"ANO","")</f>
        <v/>
      </c>
    </row>
    <row r="9368" spans="1:16" x14ac:dyDescent="0.3">
      <c r="A9368" s="25"/>
      <c r="B9368" s="15"/>
      <c r="C9368" s="15"/>
      <c r="D9368" s="25"/>
      <c r="E9368" s="25"/>
      <c r="F9368" s="94"/>
      <c r="G9368" s="25"/>
      <c r="H9368" s="113"/>
      <c r="I9368" s="113"/>
      <c r="J9368" s="25"/>
      <c r="M9368" s="15">
        <f t="shared" si="438"/>
        <v>1</v>
      </c>
      <c r="N9368" s="15" t="str">
        <f t="shared" si="439"/>
        <v>-</v>
      </c>
      <c r="O9368" s="150">
        <f t="shared" si="440"/>
        <v>0</v>
      </c>
      <c r="P9368" s="15" t="str">
        <f>IF(COUNTIF('Personálie dobrovolníků '!U:X,N9368)&gt;0,"ANO","")</f>
        <v/>
      </c>
    </row>
    <row r="9369" spans="1:16" x14ac:dyDescent="0.3">
      <c r="A9369" s="25"/>
      <c r="B9369" s="15"/>
      <c r="C9369" s="15"/>
      <c r="D9369" s="25"/>
      <c r="E9369" s="25"/>
      <c r="F9369" s="94"/>
      <c r="G9369" s="25"/>
      <c r="H9369" s="113"/>
      <c r="I9369" s="113"/>
      <c r="J9369" s="25"/>
      <c r="M9369" s="15">
        <f t="shared" si="438"/>
        <v>1</v>
      </c>
      <c r="N9369" s="15" t="str">
        <f t="shared" si="439"/>
        <v>-</v>
      </c>
      <c r="O9369" s="150">
        <f t="shared" si="440"/>
        <v>0</v>
      </c>
      <c r="P9369" s="15" t="str">
        <f>IF(COUNTIF('Personálie dobrovolníků '!U:X,N9369)&gt;0,"ANO","")</f>
        <v/>
      </c>
    </row>
    <row r="9370" spans="1:16" x14ac:dyDescent="0.3">
      <c r="A9370" s="25"/>
      <c r="B9370" s="15"/>
      <c r="C9370" s="15"/>
      <c r="D9370" s="25"/>
      <c r="E9370" s="25"/>
      <c r="F9370" s="94"/>
      <c r="G9370" s="25"/>
      <c r="H9370" s="113"/>
      <c r="I9370" s="113"/>
      <c r="J9370" s="25"/>
      <c r="M9370" s="15">
        <f t="shared" si="438"/>
        <v>1</v>
      </c>
      <c r="N9370" s="15" t="str">
        <f t="shared" si="439"/>
        <v>-</v>
      </c>
      <c r="O9370" s="150">
        <f t="shared" si="440"/>
        <v>0</v>
      </c>
      <c r="P9370" s="15" t="str">
        <f>IF(COUNTIF('Personálie dobrovolníků '!U:X,N9370)&gt;0,"ANO","")</f>
        <v/>
      </c>
    </row>
    <row r="9371" spans="1:16" x14ac:dyDescent="0.3">
      <c r="A9371" s="25"/>
      <c r="B9371" s="15"/>
      <c r="C9371" s="15"/>
      <c r="D9371" s="25"/>
      <c r="E9371" s="25"/>
      <c r="F9371" s="94"/>
      <c r="G9371" s="25"/>
      <c r="H9371" s="113"/>
      <c r="I9371" s="113"/>
      <c r="J9371" s="25"/>
      <c r="M9371" s="15">
        <f t="shared" si="438"/>
        <v>1</v>
      </c>
      <c r="N9371" s="15" t="str">
        <f t="shared" si="439"/>
        <v>-</v>
      </c>
      <c r="O9371" s="150">
        <f t="shared" si="440"/>
        <v>0</v>
      </c>
      <c r="P9371" s="15" t="str">
        <f>IF(COUNTIF('Personálie dobrovolníků '!U:X,N9371)&gt;0,"ANO","")</f>
        <v/>
      </c>
    </row>
    <row r="9372" spans="1:16" x14ac:dyDescent="0.3">
      <c r="A9372" s="25"/>
      <c r="B9372" s="15"/>
      <c r="C9372" s="15"/>
      <c r="D9372" s="25"/>
      <c r="E9372" s="25"/>
      <c r="F9372" s="94"/>
      <c r="G9372" s="25"/>
      <c r="H9372" s="113"/>
      <c r="I9372" s="113"/>
      <c r="J9372" s="25"/>
      <c r="M9372" s="15">
        <f t="shared" si="438"/>
        <v>1</v>
      </c>
      <c r="N9372" s="15" t="str">
        <f t="shared" si="439"/>
        <v>-</v>
      </c>
      <c r="O9372" s="150">
        <f t="shared" si="440"/>
        <v>0</v>
      </c>
      <c r="P9372" s="15" t="str">
        <f>IF(COUNTIF('Personálie dobrovolníků '!U:X,N9372)&gt;0,"ANO","")</f>
        <v/>
      </c>
    </row>
    <row r="9373" spans="1:16" x14ac:dyDescent="0.3">
      <c r="A9373" s="25"/>
      <c r="B9373" s="15"/>
      <c r="C9373" s="15"/>
      <c r="D9373" s="25"/>
      <c r="E9373" s="25"/>
      <c r="F9373" s="94"/>
      <c r="G9373" s="25"/>
      <c r="H9373" s="113"/>
      <c r="I9373" s="113"/>
      <c r="J9373" s="25"/>
      <c r="M9373" s="15">
        <f t="shared" si="438"/>
        <v>1</v>
      </c>
      <c r="N9373" s="15" t="str">
        <f t="shared" si="439"/>
        <v>-</v>
      </c>
      <c r="O9373" s="150">
        <f t="shared" si="440"/>
        <v>0</v>
      </c>
      <c r="P9373" s="15" t="str">
        <f>IF(COUNTIF('Personálie dobrovolníků '!U:X,N9373)&gt;0,"ANO","")</f>
        <v/>
      </c>
    </row>
    <row r="9374" spans="1:16" x14ac:dyDescent="0.3">
      <c r="A9374" s="25"/>
      <c r="B9374" s="15"/>
      <c r="C9374" s="15"/>
      <c r="D9374" s="25"/>
      <c r="E9374" s="25"/>
      <c r="F9374" s="94"/>
      <c r="G9374" s="25"/>
      <c r="H9374" s="113"/>
      <c r="I9374" s="113"/>
      <c r="J9374" s="25"/>
      <c r="M9374" s="15">
        <f t="shared" si="438"/>
        <v>1</v>
      </c>
      <c r="N9374" s="15" t="str">
        <f t="shared" si="439"/>
        <v>-</v>
      </c>
      <c r="O9374" s="150">
        <f t="shared" si="440"/>
        <v>0</v>
      </c>
      <c r="P9374" s="15" t="str">
        <f>IF(COUNTIF('Personálie dobrovolníků '!U:X,N9374)&gt;0,"ANO","")</f>
        <v/>
      </c>
    </row>
    <row r="9375" spans="1:16" x14ac:dyDescent="0.3">
      <c r="A9375" s="25"/>
      <c r="B9375" s="15"/>
      <c r="C9375" s="15"/>
      <c r="D9375" s="25"/>
      <c r="E9375" s="25"/>
      <c r="F9375" s="94"/>
      <c r="G9375" s="25"/>
      <c r="H9375" s="113"/>
      <c r="I9375" s="113"/>
      <c r="J9375" s="25"/>
      <c r="M9375" s="15">
        <f t="shared" si="438"/>
        <v>1</v>
      </c>
      <c r="N9375" s="15" t="str">
        <f t="shared" si="439"/>
        <v>-</v>
      </c>
      <c r="O9375" s="150">
        <f t="shared" si="440"/>
        <v>0</v>
      </c>
      <c r="P9375" s="15" t="str">
        <f>IF(COUNTIF('Personálie dobrovolníků '!U:X,N9375)&gt;0,"ANO","")</f>
        <v/>
      </c>
    </row>
    <row r="9376" spans="1:16" x14ac:dyDescent="0.3">
      <c r="A9376" s="25"/>
      <c r="B9376" s="15"/>
      <c r="C9376" s="15"/>
      <c r="D9376" s="25"/>
      <c r="E9376" s="25"/>
      <c r="F9376" s="94"/>
      <c r="G9376" s="25"/>
      <c r="H9376" s="113"/>
      <c r="I9376" s="113"/>
      <c r="J9376" s="25"/>
      <c r="M9376" s="15">
        <f t="shared" si="438"/>
        <v>1</v>
      </c>
      <c r="N9376" s="15" t="str">
        <f t="shared" si="439"/>
        <v>-</v>
      </c>
      <c r="O9376" s="150">
        <f t="shared" si="440"/>
        <v>0</v>
      </c>
      <c r="P9376" s="15" t="str">
        <f>IF(COUNTIF('Personálie dobrovolníků '!U:X,N9376)&gt;0,"ANO","")</f>
        <v/>
      </c>
    </row>
    <row r="9377" spans="1:16" x14ac:dyDescent="0.3">
      <c r="A9377" s="25"/>
      <c r="B9377" s="15"/>
      <c r="C9377" s="15"/>
      <c r="D9377" s="25"/>
      <c r="E9377" s="25"/>
      <c r="F9377" s="94"/>
      <c r="G9377" s="25"/>
      <c r="H9377" s="113"/>
      <c r="I9377" s="113"/>
      <c r="J9377" s="25"/>
      <c r="M9377" s="15">
        <f t="shared" si="438"/>
        <v>1</v>
      </c>
      <c r="N9377" s="15" t="str">
        <f t="shared" si="439"/>
        <v>-</v>
      </c>
      <c r="O9377" s="150">
        <f t="shared" si="440"/>
        <v>0</v>
      </c>
      <c r="P9377" s="15" t="str">
        <f>IF(COUNTIF('Personálie dobrovolníků '!U:X,N9377)&gt;0,"ANO","")</f>
        <v/>
      </c>
    </row>
    <row r="9378" spans="1:16" x14ac:dyDescent="0.3">
      <c r="A9378" s="25"/>
      <c r="B9378" s="15"/>
      <c r="C9378" s="15"/>
      <c r="D9378" s="25"/>
      <c r="E9378" s="25"/>
      <c r="F9378" s="94"/>
      <c r="G9378" s="25"/>
      <c r="H9378" s="113"/>
      <c r="I9378" s="113"/>
      <c r="J9378" s="25"/>
      <c r="M9378" s="15">
        <f t="shared" si="438"/>
        <v>1</v>
      </c>
      <c r="N9378" s="15" t="str">
        <f t="shared" si="439"/>
        <v>-</v>
      </c>
      <c r="O9378" s="150">
        <f t="shared" si="440"/>
        <v>0</v>
      </c>
      <c r="P9378" s="15" t="str">
        <f>IF(COUNTIF('Personálie dobrovolníků '!U:X,N9378)&gt;0,"ANO","")</f>
        <v/>
      </c>
    </row>
    <row r="9379" spans="1:16" x14ac:dyDescent="0.3">
      <c r="A9379" s="25"/>
      <c r="B9379" s="15"/>
      <c r="C9379" s="15"/>
      <c r="D9379" s="25"/>
      <c r="E9379" s="25"/>
      <c r="F9379" s="94"/>
      <c r="G9379" s="25"/>
      <c r="H9379" s="113"/>
      <c r="I9379" s="113"/>
      <c r="J9379" s="25"/>
      <c r="M9379" s="15">
        <f t="shared" si="438"/>
        <v>1</v>
      </c>
      <c r="N9379" s="15" t="str">
        <f t="shared" si="439"/>
        <v>-</v>
      </c>
      <c r="O9379" s="150">
        <f t="shared" si="440"/>
        <v>0</v>
      </c>
      <c r="P9379" s="15" t="str">
        <f>IF(COUNTIF('Personálie dobrovolníků '!U:X,N9379)&gt;0,"ANO","")</f>
        <v/>
      </c>
    </row>
    <row r="9380" spans="1:16" x14ac:dyDescent="0.3">
      <c r="A9380" s="25"/>
      <c r="B9380" s="15"/>
      <c r="C9380" s="15"/>
      <c r="D9380" s="25"/>
      <c r="E9380" s="25"/>
      <c r="F9380" s="94"/>
      <c r="G9380" s="25"/>
      <c r="H9380" s="113"/>
      <c r="I9380" s="113"/>
      <c r="J9380" s="25"/>
      <c r="M9380" s="15">
        <f t="shared" si="438"/>
        <v>1</v>
      </c>
      <c r="N9380" s="15" t="str">
        <f t="shared" si="439"/>
        <v>-</v>
      </c>
      <c r="O9380" s="150">
        <f t="shared" si="440"/>
        <v>0</v>
      </c>
      <c r="P9380" s="15" t="str">
        <f>IF(COUNTIF('Personálie dobrovolníků '!U:X,N9380)&gt;0,"ANO","")</f>
        <v/>
      </c>
    </row>
    <row r="9381" spans="1:16" x14ac:dyDescent="0.3">
      <c r="A9381" s="25"/>
      <c r="B9381" s="15"/>
      <c r="C9381" s="15"/>
      <c r="D9381" s="25"/>
      <c r="E9381" s="25"/>
      <c r="F9381" s="94"/>
      <c r="G9381" s="25"/>
      <c r="H9381" s="113"/>
      <c r="I9381" s="113"/>
      <c r="J9381" s="25"/>
      <c r="M9381" s="15">
        <f t="shared" si="438"/>
        <v>1</v>
      </c>
      <c r="N9381" s="15" t="str">
        <f t="shared" si="439"/>
        <v>-</v>
      </c>
      <c r="O9381" s="150">
        <f t="shared" si="440"/>
        <v>0</v>
      </c>
      <c r="P9381" s="15" t="str">
        <f>IF(COUNTIF('Personálie dobrovolníků '!U:X,N9381)&gt;0,"ANO","")</f>
        <v/>
      </c>
    </row>
    <row r="9382" spans="1:16" x14ac:dyDescent="0.3">
      <c r="A9382" s="25"/>
      <c r="B9382" s="15"/>
      <c r="C9382" s="15"/>
      <c r="D9382" s="25"/>
      <c r="E9382" s="25"/>
      <c r="F9382" s="94"/>
      <c r="G9382" s="25"/>
      <c r="H9382" s="113"/>
      <c r="I9382" s="113"/>
      <c r="J9382" s="25"/>
      <c r="M9382" s="15">
        <f t="shared" si="438"/>
        <v>1</v>
      </c>
      <c r="N9382" s="15" t="str">
        <f t="shared" si="439"/>
        <v>-</v>
      </c>
      <c r="O9382" s="150">
        <f t="shared" si="440"/>
        <v>0</v>
      </c>
      <c r="P9382" s="15" t="str">
        <f>IF(COUNTIF('Personálie dobrovolníků '!U:X,N9382)&gt;0,"ANO","")</f>
        <v/>
      </c>
    </row>
    <row r="9383" spans="1:16" x14ac:dyDescent="0.3">
      <c r="A9383" s="25"/>
      <c r="B9383" s="15"/>
      <c r="C9383" s="15"/>
      <c r="D9383" s="25"/>
      <c r="E9383" s="25"/>
      <c r="F9383" s="94"/>
      <c r="G9383" s="25"/>
      <c r="H9383" s="113"/>
      <c r="I9383" s="113"/>
      <c r="J9383" s="25"/>
      <c r="M9383" s="15">
        <f t="shared" si="438"/>
        <v>1</v>
      </c>
      <c r="N9383" s="15" t="str">
        <f t="shared" si="439"/>
        <v>-</v>
      </c>
      <c r="O9383" s="150">
        <f t="shared" si="440"/>
        <v>0</v>
      </c>
      <c r="P9383" s="15" t="str">
        <f>IF(COUNTIF('Personálie dobrovolníků '!U:X,N9383)&gt;0,"ANO","")</f>
        <v/>
      </c>
    </row>
    <row r="9384" spans="1:16" x14ac:dyDescent="0.3">
      <c r="A9384" s="25"/>
      <c r="B9384" s="15"/>
      <c r="C9384" s="15"/>
      <c r="D9384" s="25"/>
      <c r="E9384" s="25"/>
      <c r="F9384" s="94"/>
      <c r="G9384" s="25"/>
      <c r="H9384" s="113"/>
      <c r="I9384" s="113"/>
      <c r="J9384" s="25"/>
      <c r="M9384" s="15">
        <f t="shared" si="438"/>
        <v>1</v>
      </c>
      <c r="N9384" s="15" t="str">
        <f t="shared" si="439"/>
        <v>-</v>
      </c>
      <c r="O9384" s="150">
        <f t="shared" si="440"/>
        <v>0</v>
      </c>
      <c r="P9384" s="15" t="str">
        <f>IF(COUNTIF('Personálie dobrovolníků '!U:X,N9384)&gt;0,"ANO","")</f>
        <v/>
      </c>
    </row>
    <row r="9385" spans="1:16" x14ac:dyDescent="0.3">
      <c r="A9385" s="25"/>
      <c r="B9385" s="15"/>
      <c r="C9385" s="15"/>
      <c r="D9385" s="25"/>
      <c r="E9385" s="25"/>
      <c r="F9385" s="94"/>
      <c r="G9385" s="25"/>
      <c r="H9385" s="113"/>
      <c r="I9385" s="113"/>
      <c r="J9385" s="25"/>
      <c r="M9385" s="15">
        <f t="shared" si="438"/>
        <v>1</v>
      </c>
      <c r="N9385" s="15" t="str">
        <f t="shared" si="439"/>
        <v>-</v>
      </c>
      <c r="O9385" s="150">
        <f t="shared" si="440"/>
        <v>0</v>
      </c>
      <c r="P9385" s="15" t="str">
        <f>IF(COUNTIF('Personálie dobrovolníků '!U:X,N9385)&gt;0,"ANO","")</f>
        <v/>
      </c>
    </row>
    <row r="9386" spans="1:16" x14ac:dyDescent="0.3">
      <c r="A9386" s="25"/>
      <c r="B9386" s="15"/>
      <c r="C9386" s="15"/>
      <c r="D9386" s="25"/>
      <c r="E9386" s="25"/>
      <c r="F9386" s="94"/>
      <c r="G9386" s="25"/>
      <c r="H9386" s="113"/>
      <c r="I9386" s="113"/>
      <c r="J9386" s="25"/>
      <c r="M9386" s="15">
        <f t="shared" ref="M9386:M9449" si="441">IF(OR(
   AND($H9386=$K$12, $I9386=$L$4),
   AND($H9386=$K$12, $I9386=$L$5),
   AND($H9386=$K$12, $I9386=$L$6),
   AND($H9386=$K$12, $I9386=$L$7),
   AND($H9386=$K$11, $I9386=$L$4),
   AND($H9386=$K$11, $I9386=$L$5),
   AND($H9386=$K$11, $I9386=$L$6),
   AND($H9386=$K$11, $I9386=$L$7),
   AND($H9386=$K$5, $I9386=$L$5),
   AND($H9386=$K$6, $I9386=$L$4),
   AND($H9386=$K$6, $I9386=$L$5),
   AND($H9386=$K$6, $I9386=$L$7),
   AND($H9386=$K$4, $I9386=$L$6),
), 0, 1)</f>
        <v>1</v>
      </c>
      <c r="N9386" s="15" t="str">
        <f t="shared" ref="N9386:N9449" si="442">A9386 &amp; "-" &amp; J9386</f>
        <v>-</v>
      </c>
      <c r="O9386" s="150">
        <f t="shared" si="440"/>
        <v>0</v>
      </c>
      <c r="P9386" s="15" t="str">
        <f>IF(COUNTIF('Personálie dobrovolníků '!U:X,N9386)&gt;0,"ANO","")</f>
        <v/>
      </c>
    </row>
    <row r="9387" spans="1:16" x14ac:dyDescent="0.3">
      <c r="A9387" s="25"/>
      <c r="B9387" s="15"/>
      <c r="C9387" s="15"/>
      <c r="D9387" s="25"/>
      <c r="E9387" s="25"/>
      <c r="F9387" s="94"/>
      <c r="G9387" s="25"/>
      <c r="H9387" s="113"/>
      <c r="I9387" s="113"/>
      <c r="J9387" s="25"/>
      <c r="M9387" s="15">
        <f t="shared" si="441"/>
        <v>1</v>
      </c>
      <c r="N9387" s="15" t="str">
        <f t="shared" si="442"/>
        <v>-</v>
      </c>
      <c r="O9387" s="150">
        <f t="shared" si="440"/>
        <v>0</v>
      </c>
      <c r="P9387" s="15" t="str">
        <f>IF(COUNTIF('Personálie dobrovolníků '!U:X,N9387)&gt;0,"ANO","")</f>
        <v/>
      </c>
    </row>
    <row r="9388" spans="1:16" x14ac:dyDescent="0.3">
      <c r="A9388" s="25"/>
      <c r="B9388" s="15"/>
      <c r="C9388" s="15"/>
      <c r="D9388" s="25"/>
      <c r="E9388" s="25"/>
      <c r="F9388" s="94"/>
      <c r="G9388" s="25"/>
      <c r="H9388" s="113"/>
      <c r="I9388" s="113"/>
      <c r="J9388" s="25"/>
      <c r="M9388" s="15">
        <f t="shared" si="441"/>
        <v>1</v>
      </c>
      <c r="N9388" s="15" t="str">
        <f t="shared" si="442"/>
        <v>-</v>
      </c>
      <c r="O9388" s="150">
        <f t="shared" si="440"/>
        <v>0</v>
      </c>
      <c r="P9388" s="15" t="str">
        <f>IF(COUNTIF('Personálie dobrovolníků '!U:X,N9388)&gt;0,"ANO","")</f>
        <v/>
      </c>
    </row>
    <row r="9389" spans="1:16" x14ac:dyDescent="0.3">
      <c r="A9389" s="25"/>
      <c r="B9389" s="15"/>
      <c r="C9389" s="15"/>
      <c r="D9389" s="25"/>
      <c r="E9389" s="25"/>
      <c r="F9389" s="94"/>
      <c r="G9389" s="25"/>
      <c r="H9389" s="113"/>
      <c r="I9389" s="113"/>
      <c r="J9389" s="25"/>
      <c r="M9389" s="15">
        <f t="shared" si="441"/>
        <v>1</v>
      </c>
      <c r="N9389" s="15" t="str">
        <f t="shared" si="442"/>
        <v>-</v>
      </c>
      <c r="O9389" s="150">
        <f t="shared" si="440"/>
        <v>0</v>
      </c>
      <c r="P9389" s="15" t="str">
        <f>IF(COUNTIF('Personálie dobrovolníků '!U:X,N9389)&gt;0,"ANO","")</f>
        <v/>
      </c>
    </row>
    <row r="9390" spans="1:16" x14ac:dyDescent="0.3">
      <c r="A9390" s="25"/>
      <c r="B9390" s="15"/>
      <c r="C9390" s="15"/>
      <c r="D9390" s="25"/>
      <c r="E9390" s="25"/>
      <c r="F9390" s="94"/>
      <c r="G9390" s="25"/>
      <c r="H9390" s="113"/>
      <c r="I9390" s="113"/>
      <c r="J9390" s="25"/>
      <c r="M9390" s="15">
        <f t="shared" si="441"/>
        <v>1</v>
      </c>
      <c r="N9390" s="15" t="str">
        <f t="shared" si="442"/>
        <v>-</v>
      </c>
      <c r="O9390" s="150">
        <f t="shared" si="440"/>
        <v>0</v>
      </c>
      <c r="P9390" s="15" t="str">
        <f>IF(COUNTIF('Personálie dobrovolníků '!U:X,N9390)&gt;0,"ANO","")</f>
        <v/>
      </c>
    </row>
    <row r="9391" spans="1:16" x14ac:dyDescent="0.3">
      <c r="A9391" s="25"/>
      <c r="B9391" s="15"/>
      <c r="C9391" s="15"/>
      <c r="D9391" s="25"/>
      <c r="E9391" s="25"/>
      <c r="F9391" s="94"/>
      <c r="G9391" s="25"/>
      <c r="H9391" s="113"/>
      <c r="I9391" s="113"/>
      <c r="J9391" s="25"/>
      <c r="M9391" s="15">
        <f t="shared" si="441"/>
        <v>1</v>
      </c>
      <c r="N9391" s="15" t="str">
        <f t="shared" si="442"/>
        <v>-</v>
      </c>
      <c r="O9391" s="150">
        <f t="shared" si="440"/>
        <v>0</v>
      </c>
      <c r="P9391" s="15" t="str">
        <f>IF(COUNTIF('Personálie dobrovolníků '!U:X,N9391)&gt;0,"ANO","")</f>
        <v/>
      </c>
    </row>
    <row r="9392" spans="1:16" x14ac:dyDescent="0.3">
      <c r="A9392" s="25"/>
      <c r="B9392" s="15"/>
      <c r="C9392" s="15"/>
      <c r="D9392" s="25"/>
      <c r="E9392" s="25"/>
      <c r="F9392" s="94"/>
      <c r="G9392" s="25"/>
      <c r="H9392" s="113"/>
      <c r="I9392" s="113"/>
      <c r="J9392" s="25"/>
      <c r="M9392" s="15">
        <f t="shared" si="441"/>
        <v>1</v>
      </c>
      <c r="N9392" s="15" t="str">
        <f t="shared" si="442"/>
        <v>-</v>
      </c>
      <c r="O9392" s="150">
        <f t="shared" si="440"/>
        <v>0</v>
      </c>
      <c r="P9392" s="15" t="str">
        <f>IF(COUNTIF('Personálie dobrovolníků '!U:X,N9392)&gt;0,"ANO","")</f>
        <v/>
      </c>
    </row>
    <row r="9393" spans="1:16" x14ac:dyDescent="0.3">
      <c r="A9393" s="25"/>
      <c r="B9393" s="15"/>
      <c r="C9393" s="15"/>
      <c r="D9393" s="25"/>
      <c r="E9393" s="25"/>
      <c r="F9393" s="94"/>
      <c r="G9393" s="25"/>
      <c r="H9393" s="113"/>
      <c r="I9393" s="113"/>
      <c r="J9393" s="25"/>
      <c r="M9393" s="15">
        <f t="shared" si="441"/>
        <v>1</v>
      </c>
      <c r="N9393" s="15" t="str">
        <f t="shared" si="442"/>
        <v>-</v>
      </c>
      <c r="O9393" s="150">
        <f t="shared" si="440"/>
        <v>0</v>
      </c>
      <c r="P9393" s="15" t="str">
        <f>IF(COUNTIF('Personálie dobrovolníků '!U:X,N9393)&gt;0,"ANO","")</f>
        <v/>
      </c>
    </row>
    <row r="9394" spans="1:16" x14ac:dyDescent="0.3">
      <c r="A9394" s="25"/>
      <c r="B9394" s="15"/>
      <c r="C9394" s="15"/>
      <c r="D9394" s="25"/>
      <c r="E9394" s="25"/>
      <c r="F9394" s="94"/>
      <c r="G9394" s="25"/>
      <c r="H9394" s="113"/>
      <c r="I9394" s="113"/>
      <c r="J9394" s="25"/>
      <c r="M9394" s="15">
        <f t="shared" si="441"/>
        <v>1</v>
      </c>
      <c r="N9394" s="15" t="str">
        <f t="shared" si="442"/>
        <v>-</v>
      </c>
      <c r="O9394" s="150">
        <f t="shared" si="440"/>
        <v>0</v>
      </c>
      <c r="P9394" s="15" t="str">
        <f>IF(COUNTIF('Personálie dobrovolníků '!U:X,N9394)&gt;0,"ANO","")</f>
        <v/>
      </c>
    </row>
    <row r="9395" spans="1:16" x14ac:dyDescent="0.3">
      <c r="A9395" s="25"/>
      <c r="B9395" s="15"/>
      <c r="C9395" s="15"/>
      <c r="D9395" s="25"/>
      <c r="E9395" s="25"/>
      <c r="F9395" s="94"/>
      <c r="G9395" s="25"/>
      <c r="H9395" s="113"/>
      <c r="I9395" s="113"/>
      <c r="J9395" s="25"/>
      <c r="M9395" s="15">
        <f t="shared" si="441"/>
        <v>1</v>
      </c>
      <c r="N9395" s="15" t="str">
        <f t="shared" si="442"/>
        <v>-</v>
      </c>
      <c r="O9395" s="150">
        <f t="shared" si="440"/>
        <v>0</v>
      </c>
      <c r="P9395" s="15" t="str">
        <f>IF(COUNTIF('Personálie dobrovolníků '!U:X,N9395)&gt;0,"ANO","")</f>
        <v/>
      </c>
    </row>
    <row r="9396" spans="1:16" x14ac:dyDescent="0.3">
      <c r="A9396" s="25"/>
      <c r="B9396" s="15"/>
      <c r="C9396" s="15"/>
      <c r="D9396" s="25"/>
      <c r="E9396" s="25"/>
      <c r="F9396" s="94"/>
      <c r="G9396" s="25"/>
      <c r="H9396" s="113"/>
      <c r="I9396" s="113"/>
      <c r="J9396" s="25"/>
      <c r="M9396" s="15">
        <f t="shared" si="441"/>
        <v>1</v>
      </c>
      <c r="N9396" s="15" t="str">
        <f t="shared" si="442"/>
        <v>-</v>
      </c>
      <c r="O9396" s="150">
        <f t="shared" si="440"/>
        <v>0</v>
      </c>
      <c r="P9396" s="15" t="str">
        <f>IF(COUNTIF('Personálie dobrovolníků '!U:X,N9396)&gt;0,"ANO","")</f>
        <v/>
      </c>
    </row>
    <row r="9397" spans="1:16" x14ac:dyDescent="0.3">
      <c r="A9397" s="25"/>
      <c r="B9397" s="15"/>
      <c r="C9397" s="15"/>
      <c r="D9397" s="25"/>
      <c r="E9397" s="25"/>
      <c r="F9397" s="94"/>
      <c r="G9397" s="25"/>
      <c r="H9397" s="113"/>
      <c r="I9397" s="113"/>
      <c r="J9397" s="25"/>
      <c r="M9397" s="15">
        <f t="shared" si="441"/>
        <v>1</v>
      </c>
      <c r="N9397" s="15" t="str">
        <f t="shared" si="442"/>
        <v>-</v>
      </c>
      <c r="O9397" s="150">
        <f t="shared" si="440"/>
        <v>0</v>
      </c>
      <c r="P9397" s="15" t="str">
        <f>IF(COUNTIF('Personálie dobrovolníků '!U:X,N9397)&gt;0,"ANO","")</f>
        <v/>
      </c>
    </row>
    <row r="9398" spans="1:16" x14ac:dyDescent="0.3">
      <c r="A9398" s="25"/>
      <c r="B9398" s="15"/>
      <c r="C9398" s="15"/>
      <c r="D9398" s="25"/>
      <c r="E9398" s="25"/>
      <c r="F9398" s="94"/>
      <c r="G9398" s="25"/>
      <c r="H9398" s="113"/>
      <c r="I9398" s="113"/>
      <c r="J9398" s="25"/>
      <c r="M9398" s="15">
        <f t="shared" si="441"/>
        <v>1</v>
      </c>
      <c r="N9398" s="15" t="str">
        <f t="shared" si="442"/>
        <v>-</v>
      </c>
      <c r="O9398" s="150">
        <f t="shared" si="440"/>
        <v>0</v>
      </c>
      <c r="P9398" s="15" t="str">
        <f>IF(COUNTIF('Personálie dobrovolníků '!U:X,N9398)&gt;0,"ANO","")</f>
        <v/>
      </c>
    </row>
    <row r="9399" spans="1:16" x14ac:dyDescent="0.3">
      <c r="A9399" s="25"/>
      <c r="B9399" s="15"/>
      <c r="C9399" s="15"/>
      <c r="D9399" s="25"/>
      <c r="E9399" s="25"/>
      <c r="F9399" s="94"/>
      <c r="G9399" s="25"/>
      <c r="H9399" s="113"/>
      <c r="I9399" s="113"/>
      <c r="J9399" s="25"/>
      <c r="M9399" s="15">
        <f t="shared" si="441"/>
        <v>1</v>
      </c>
      <c r="N9399" s="15" t="str">
        <f t="shared" si="442"/>
        <v>-</v>
      </c>
      <c r="O9399" s="150">
        <f t="shared" si="440"/>
        <v>0</v>
      </c>
      <c r="P9399" s="15" t="str">
        <f>IF(COUNTIF('Personálie dobrovolníků '!U:X,N9399)&gt;0,"ANO","")</f>
        <v/>
      </c>
    </row>
    <row r="9400" spans="1:16" x14ac:dyDescent="0.3">
      <c r="A9400" s="25"/>
      <c r="B9400" s="15"/>
      <c r="C9400" s="15"/>
      <c r="D9400" s="25"/>
      <c r="E9400" s="25"/>
      <c r="F9400" s="94"/>
      <c r="G9400" s="25"/>
      <c r="H9400" s="113"/>
      <c r="I9400" s="113"/>
      <c r="J9400" s="25"/>
      <c r="M9400" s="15">
        <f t="shared" si="441"/>
        <v>1</v>
      </c>
      <c r="N9400" s="15" t="str">
        <f t="shared" si="442"/>
        <v>-</v>
      </c>
      <c r="O9400" s="150">
        <f t="shared" si="440"/>
        <v>0</v>
      </c>
      <c r="P9400" s="15" t="str">
        <f>IF(COUNTIF('Personálie dobrovolníků '!U:X,N9400)&gt;0,"ANO","")</f>
        <v/>
      </c>
    </row>
    <row r="9401" spans="1:16" x14ac:dyDescent="0.3">
      <c r="A9401" s="25"/>
      <c r="B9401" s="15"/>
      <c r="C9401" s="15"/>
      <c r="D9401" s="25"/>
      <c r="E9401" s="25"/>
      <c r="F9401" s="94"/>
      <c r="G9401" s="25"/>
      <c r="H9401" s="113"/>
      <c r="I9401" s="113"/>
      <c r="J9401" s="25"/>
      <c r="M9401" s="15">
        <f t="shared" si="441"/>
        <v>1</v>
      </c>
      <c r="N9401" s="15" t="str">
        <f t="shared" si="442"/>
        <v>-</v>
      </c>
      <c r="O9401" s="150">
        <f t="shared" si="440"/>
        <v>0</v>
      </c>
      <c r="P9401" s="15" t="str">
        <f>IF(COUNTIF('Personálie dobrovolníků '!U:X,N9401)&gt;0,"ANO","")</f>
        <v/>
      </c>
    </row>
    <row r="9402" spans="1:16" x14ac:dyDescent="0.3">
      <c r="A9402" s="25"/>
      <c r="B9402" s="15"/>
      <c r="C9402" s="15"/>
      <c r="D9402" s="25"/>
      <c r="E9402" s="25"/>
      <c r="F9402" s="94"/>
      <c r="G9402" s="25"/>
      <c r="H9402" s="113"/>
      <c r="I9402" s="113"/>
      <c r="J9402" s="25"/>
      <c r="M9402" s="15">
        <f t="shared" si="441"/>
        <v>1</v>
      </c>
      <c r="N9402" s="15" t="str">
        <f t="shared" si="442"/>
        <v>-</v>
      </c>
      <c r="O9402" s="150">
        <f t="shared" si="440"/>
        <v>0</v>
      </c>
      <c r="P9402" s="15" t="str">
        <f>IF(COUNTIF('Personálie dobrovolníků '!U:X,N9402)&gt;0,"ANO","")</f>
        <v/>
      </c>
    </row>
    <row r="9403" spans="1:16" x14ac:dyDescent="0.3">
      <c r="A9403" s="25"/>
      <c r="B9403" s="15"/>
      <c r="C9403" s="15"/>
      <c r="D9403" s="25"/>
      <c r="E9403" s="25"/>
      <c r="F9403" s="94"/>
      <c r="G9403" s="25"/>
      <c r="H9403" s="113"/>
      <c r="I9403" s="113"/>
      <c r="J9403" s="25"/>
      <c r="M9403" s="15">
        <f t="shared" si="441"/>
        <v>1</v>
      </c>
      <c r="N9403" s="15" t="str">
        <f t="shared" si="442"/>
        <v>-</v>
      </c>
      <c r="O9403" s="150">
        <f t="shared" si="440"/>
        <v>0</v>
      </c>
      <c r="P9403" s="15" t="str">
        <f>IF(COUNTIF('Personálie dobrovolníků '!U:X,N9403)&gt;0,"ANO","")</f>
        <v/>
      </c>
    </row>
    <row r="9404" spans="1:16" x14ac:dyDescent="0.3">
      <c r="A9404" s="25"/>
      <c r="B9404" s="15"/>
      <c r="C9404" s="15"/>
      <c r="D9404" s="25"/>
      <c r="E9404" s="25"/>
      <c r="F9404" s="94"/>
      <c r="G9404" s="25"/>
      <c r="H9404" s="113"/>
      <c r="I9404" s="113"/>
      <c r="J9404" s="25"/>
      <c r="M9404" s="15">
        <f t="shared" si="441"/>
        <v>1</v>
      </c>
      <c r="N9404" s="15" t="str">
        <f t="shared" si="442"/>
        <v>-</v>
      </c>
      <c r="O9404" s="150">
        <f t="shared" si="440"/>
        <v>0</v>
      </c>
      <c r="P9404" s="15" t="str">
        <f>IF(COUNTIF('Personálie dobrovolníků '!U:X,N9404)&gt;0,"ANO","")</f>
        <v/>
      </c>
    </row>
    <row r="9405" spans="1:16" x14ac:dyDescent="0.3">
      <c r="A9405" s="25"/>
      <c r="B9405" s="15"/>
      <c r="C9405" s="15"/>
      <c r="D9405" s="25"/>
      <c r="E9405" s="25"/>
      <c r="F9405" s="94"/>
      <c r="G9405" s="25"/>
      <c r="H9405" s="113"/>
      <c r="I9405" s="113"/>
      <c r="J9405" s="25"/>
      <c r="M9405" s="15">
        <f t="shared" si="441"/>
        <v>1</v>
      </c>
      <c r="N9405" s="15" t="str">
        <f t="shared" si="442"/>
        <v>-</v>
      </c>
      <c r="O9405" s="150">
        <f t="shared" si="440"/>
        <v>0</v>
      </c>
      <c r="P9405" s="15" t="str">
        <f>IF(COUNTIF('Personálie dobrovolníků '!U:X,N9405)&gt;0,"ANO","")</f>
        <v/>
      </c>
    </row>
    <row r="9406" spans="1:16" x14ac:dyDescent="0.3">
      <c r="A9406" s="25"/>
      <c r="B9406" s="15"/>
      <c r="C9406" s="15"/>
      <c r="D9406" s="25"/>
      <c r="E9406" s="25"/>
      <c r="F9406" s="94"/>
      <c r="G9406" s="25"/>
      <c r="H9406" s="113"/>
      <c r="I9406" s="113"/>
      <c r="J9406" s="25"/>
      <c r="M9406" s="15">
        <f t="shared" si="441"/>
        <v>1</v>
      </c>
      <c r="N9406" s="15" t="str">
        <f t="shared" si="442"/>
        <v>-</v>
      </c>
      <c r="O9406" s="150">
        <f t="shared" si="440"/>
        <v>0</v>
      </c>
      <c r="P9406" s="15" t="str">
        <f>IF(COUNTIF('Personálie dobrovolníků '!U:X,N9406)&gt;0,"ANO","")</f>
        <v/>
      </c>
    </row>
    <row r="9407" spans="1:16" x14ac:dyDescent="0.3">
      <c r="A9407" s="25"/>
      <c r="B9407" s="15"/>
      <c r="C9407" s="15"/>
      <c r="D9407" s="25"/>
      <c r="E9407" s="25"/>
      <c r="F9407" s="94"/>
      <c r="G9407" s="25"/>
      <c r="H9407" s="113"/>
      <c r="I9407" s="113"/>
      <c r="J9407" s="25"/>
      <c r="M9407" s="15">
        <f t="shared" si="441"/>
        <v>1</v>
      </c>
      <c r="N9407" s="15" t="str">
        <f t="shared" si="442"/>
        <v>-</v>
      </c>
      <c r="O9407" s="150">
        <f t="shared" si="440"/>
        <v>0</v>
      </c>
      <c r="P9407" s="15" t="str">
        <f>IF(COUNTIF('Personálie dobrovolníků '!U:X,N9407)&gt;0,"ANO","")</f>
        <v/>
      </c>
    </row>
    <row r="9408" spans="1:16" x14ac:dyDescent="0.3">
      <c r="A9408" s="25"/>
      <c r="B9408" s="15"/>
      <c r="C9408" s="15"/>
      <c r="D9408" s="25"/>
      <c r="E9408" s="25"/>
      <c r="F9408" s="94"/>
      <c r="G9408" s="25"/>
      <c r="H9408" s="113"/>
      <c r="I9408" s="113"/>
      <c r="J9408" s="25"/>
      <c r="M9408" s="15">
        <f t="shared" si="441"/>
        <v>1</v>
      </c>
      <c r="N9408" s="15" t="str">
        <f t="shared" si="442"/>
        <v>-</v>
      </c>
      <c r="O9408" s="150">
        <f t="shared" si="440"/>
        <v>0</v>
      </c>
      <c r="P9408" s="15" t="str">
        <f>IF(COUNTIF('Personálie dobrovolníků '!U:X,N9408)&gt;0,"ANO","")</f>
        <v/>
      </c>
    </row>
    <row r="9409" spans="1:16" x14ac:dyDescent="0.3">
      <c r="A9409" s="25"/>
      <c r="B9409" s="15"/>
      <c r="C9409" s="15"/>
      <c r="D9409" s="25"/>
      <c r="E9409" s="25"/>
      <c r="F9409" s="94"/>
      <c r="G9409" s="25"/>
      <c r="H9409" s="113"/>
      <c r="I9409" s="113"/>
      <c r="J9409" s="25"/>
      <c r="M9409" s="15">
        <f t="shared" si="441"/>
        <v>1</v>
      </c>
      <c r="N9409" s="15" t="str">
        <f t="shared" si="442"/>
        <v>-</v>
      </c>
      <c r="O9409" s="150">
        <f t="shared" si="440"/>
        <v>0</v>
      </c>
      <c r="P9409" s="15" t="str">
        <f>IF(COUNTIF('Personálie dobrovolníků '!U:X,N9409)&gt;0,"ANO","")</f>
        <v/>
      </c>
    </row>
    <row r="9410" spans="1:16" x14ac:dyDescent="0.3">
      <c r="A9410" s="25"/>
      <c r="B9410" s="15"/>
      <c r="C9410" s="15"/>
      <c r="D9410" s="25"/>
      <c r="E9410" s="25"/>
      <c r="F9410" s="94"/>
      <c r="G9410" s="25"/>
      <c r="H9410" s="113"/>
      <c r="I9410" s="113"/>
      <c r="J9410" s="25"/>
      <c r="M9410" s="15">
        <f t="shared" si="441"/>
        <v>1</v>
      </c>
      <c r="N9410" s="15" t="str">
        <f t="shared" si="442"/>
        <v>-</v>
      </c>
      <c r="O9410" s="150">
        <f t="shared" si="440"/>
        <v>0</v>
      </c>
      <c r="P9410" s="15" t="str">
        <f>IF(COUNTIF('Personálie dobrovolníků '!U:X,N9410)&gt;0,"ANO","")</f>
        <v/>
      </c>
    </row>
    <row r="9411" spans="1:16" x14ac:dyDescent="0.3">
      <c r="A9411" s="25"/>
      <c r="B9411" s="15"/>
      <c r="C9411" s="15"/>
      <c r="D9411" s="25"/>
      <c r="E9411" s="25"/>
      <c r="F9411" s="94"/>
      <c r="G9411" s="25"/>
      <c r="H9411" s="113"/>
      <c r="I9411" s="113"/>
      <c r="J9411" s="25"/>
      <c r="M9411" s="15">
        <f t="shared" si="441"/>
        <v>1</v>
      </c>
      <c r="N9411" s="15" t="str">
        <f t="shared" si="442"/>
        <v>-</v>
      </c>
      <c r="O9411" s="150">
        <f t="shared" si="440"/>
        <v>0</v>
      </c>
      <c r="P9411" s="15" t="str">
        <f>IF(COUNTIF('Personálie dobrovolníků '!U:X,N9411)&gt;0,"ANO","")</f>
        <v/>
      </c>
    </row>
    <row r="9412" spans="1:16" x14ac:dyDescent="0.3">
      <c r="A9412" s="25"/>
      <c r="B9412" s="15"/>
      <c r="C9412" s="15"/>
      <c r="D9412" s="25"/>
      <c r="E9412" s="25"/>
      <c r="F9412" s="94"/>
      <c r="G9412" s="25"/>
      <c r="H9412" s="113"/>
      <c r="I9412" s="113"/>
      <c r="J9412" s="25"/>
      <c r="M9412" s="15">
        <f t="shared" si="441"/>
        <v>1</v>
      </c>
      <c r="N9412" s="15" t="str">
        <f t="shared" si="442"/>
        <v>-</v>
      </c>
      <c r="O9412" s="150">
        <f t="shared" ref="O9412:O9475" si="443">IF(AND(M9412&lt;&gt;0, P9412="ANO"), 1, 0)</f>
        <v>0</v>
      </c>
      <c r="P9412" s="15" t="str">
        <f>IF(COUNTIF('Personálie dobrovolníků '!U:X,N9412)&gt;0,"ANO","")</f>
        <v/>
      </c>
    </row>
    <row r="9413" spans="1:16" x14ac:dyDescent="0.3">
      <c r="A9413" s="25"/>
      <c r="B9413" s="15"/>
      <c r="C9413" s="15"/>
      <c r="D9413" s="25"/>
      <c r="E9413" s="25"/>
      <c r="F9413" s="94"/>
      <c r="G9413" s="25"/>
      <c r="H9413" s="113"/>
      <c r="I9413" s="113"/>
      <c r="J9413" s="25"/>
      <c r="M9413" s="15">
        <f t="shared" si="441"/>
        <v>1</v>
      </c>
      <c r="N9413" s="15" t="str">
        <f t="shared" si="442"/>
        <v>-</v>
      </c>
      <c r="O9413" s="150">
        <f t="shared" si="443"/>
        <v>0</v>
      </c>
      <c r="P9413" s="15" t="str">
        <f>IF(COUNTIF('Personálie dobrovolníků '!U:X,N9413)&gt;0,"ANO","")</f>
        <v/>
      </c>
    </row>
    <row r="9414" spans="1:16" x14ac:dyDescent="0.3">
      <c r="A9414" s="25"/>
      <c r="B9414" s="15"/>
      <c r="C9414" s="15"/>
      <c r="D9414" s="25"/>
      <c r="E9414" s="25"/>
      <c r="F9414" s="94"/>
      <c r="G9414" s="25"/>
      <c r="H9414" s="113"/>
      <c r="I9414" s="113"/>
      <c r="J9414" s="25"/>
      <c r="M9414" s="15">
        <f t="shared" si="441"/>
        <v>1</v>
      </c>
      <c r="N9414" s="15" t="str">
        <f t="shared" si="442"/>
        <v>-</v>
      </c>
      <c r="O9414" s="150">
        <f t="shared" si="443"/>
        <v>0</v>
      </c>
      <c r="P9414" s="15" t="str">
        <f>IF(COUNTIF('Personálie dobrovolníků '!U:X,N9414)&gt;0,"ANO","")</f>
        <v/>
      </c>
    </row>
    <row r="9415" spans="1:16" x14ac:dyDescent="0.3">
      <c r="A9415" s="25"/>
      <c r="B9415" s="15"/>
      <c r="C9415" s="15"/>
      <c r="D9415" s="25"/>
      <c r="E9415" s="25"/>
      <c r="F9415" s="94"/>
      <c r="G9415" s="25"/>
      <c r="H9415" s="113"/>
      <c r="I9415" s="113"/>
      <c r="J9415" s="25"/>
      <c r="M9415" s="15">
        <f t="shared" si="441"/>
        <v>1</v>
      </c>
      <c r="N9415" s="15" t="str">
        <f t="shared" si="442"/>
        <v>-</v>
      </c>
      <c r="O9415" s="150">
        <f t="shared" si="443"/>
        <v>0</v>
      </c>
      <c r="P9415" s="15" t="str">
        <f>IF(COUNTIF('Personálie dobrovolníků '!U:X,N9415)&gt;0,"ANO","")</f>
        <v/>
      </c>
    </row>
    <row r="9416" spans="1:16" x14ac:dyDescent="0.3">
      <c r="A9416" s="25"/>
      <c r="B9416" s="15"/>
      <c r="C9416" s="15"/>
      <c r="D9416" s="25"/>
      <c r="E9416" s="25"/>
      <c r="F9416" s="94"/>
      <c r="G9416" s="25"/>
      <c r="H9416" s="113"/>
      <c r="I9416" s="113"/>
      <c r="J9416" s="25"/>
      <c r="M9416" s="15">
        <f t="shared" si="441"/>
        <v>1</v>
      </c>
      <c r="N9416" s="15" t="str">
        <f t="shared" si="442"/>
        <v>-</v>
      </c>
      <c r="O9416" s="150">
        <f t="shared" si="443"/>
        <v>0</v>
      </c>
      <c r="P9416" s="15" t="str">
        <f>IF(COUNTIF('Personálie dobrovolníků '!U:X,N9416)&gt;0,"ANO","")</f>
        <v/>
      </c>
    </row>
    <row r="9417" spans="1:16" x14ac:dyDescent="0.3">
      <c r="A9417" s="25"/>
      <c r="B9417" s="15"/>
      <c r="C9417" s="15"/>
      <c r="D9417" s="25"/>
      <c r="E9417" s="25"/>
      <c r="F9417" s="94"/>
      <c r="G9417" s="25"/>
      <c r="H9417" s="113"/>
      <c r="I9417" s="113"/>
      <c r="J9417" s="25"/>
      <c r="M9417" s="15">
        <f t="shared" si="441"/>
        <v>1</v>
      </c>
      <c r="N9417" s="15" t="str">
        <f t="shared" si="442"/>
        <v>-</v>
      </c>
      <c r="O9417" s="150">
        <f t="shared" si="443"/>
        <v>0</v>
      </c>
      <c r="P9417" s="15" t="str">
        <f>IF(COUNTIF('Personálie dobrovolníků '!U:X,N9417)&gt;0,"ANO","")</f>
        <v/>
      </c>
    </row>
    <row r="9418" spans="1:16" x14ac:dyDescent="0.3">
      <c r="A9418" s="25"/>
      <c r="B9418" s="15"/>
      <c r="C9418" s="15"/>
      <c r="D9418" s="25"/>
      <c r="E9418" s="25"/>
      <c r="F9418" s="94"/>
      <c r="G9418" s="25"/>
      <c r="H9418" s="113"/>
      <c r="I9418" s="113"/>
      <c r="J9418" s="25"/>
      <c r="M9418" s="15">
        <f t="shared" si="441"/>
        <v>1</v>
      </c>
      <c r="N9418" s="15" t="str">
        <f t="shared" si="442"/>
        <v>-</v>
      </c>
      <c r="O9418" s="150">
        <f t="shared" si="443"/>
        <v>0</v>
      </c>
      <c r="P9418" s="15" t="str">
        <f>IF(COUNTIF('Personálie dobrovolníků '!U:X,N9418)&gt;0,"ANO","")</f>
        <v/>
      </c>
    </row>
    <row r="9419" spans="1:16" x14ac:dyDescent="0.3">
      <c r="A9419" s="25"/>
      <c r="B9419" s="15"/>
      <c r="C9419" s="15"/>
      <c r="D9419" s="25"/>
      <c r="E9419" s="25"/>
      <c r="F9419" s="94"/>
      <c r="G9419" s="25"/>
      <c r="H9419" s="113"/>
      <c r="I9419" s="113"/>
      <c r="J9419" s="25"/>
      <c r="M9419" s="15">
        <f t="shared" si="441"/>
        <v>1</v>
      </c>
      <c r="N9419" s="15" t="str">
        <f t="shared" si="442"/>
        <v>-</v>
      </c>
      <c r="O9419" s="150">
        <f t="shared" si="443"/>
        <v>0</v>
      </c>
      <c r="P9419" s="15" t="str">
        <f>IF(COUNTIF('Personálie dobrovolníků '!U:X,N9419)&gt;0,"ANO","")</f>
        <v/>
      </c>
    </row>
    <row r="9420" spans="1:16" x14ac:dyDescent="0.3">
      <c r="A9420" s="25"/>
      <c r="B9420" s="15"/>
      <c r="C9420" s="15"/>
      <c r="D9420" s="25"/>
      <c r="E9420" s="25"/>
      <c r="F9420" s="94"/>
      <c r="G9420" s="25"/>
      <c r="H9420" s="113"/>
      <c r="I9420" s="113"/>
      <c r="J9420" s="25"/>
      <c r="M9420" s="15">
        <f t="shared" si="441"/>
        <v>1</v>
      </c>
      <c r="N9420" s="15" t="str">
        <f t="shared" si="442"/>
        <v>-</v>
      </c>
      <c r="O9420" s="150">
        <f t="shared" si="443"/>
        <v>0</v>
      </c>
      <c r="P9420" s="15" t="str">
        <f>IF(COUNTIF('Personálie dobrovolníků '!U:X,N9420)&gt;0,"ANO","")</f>
        <v/>
      </c>
    </row>
    <row r="9421" spans="1:16" x14ac:dyDescent="0.3">
      <c r="A9421" s="25"/>
      <c r="B9421" s="15"/>
      <c r="C9421" s="15"/>
      <c r="D9421" s="25"/>
      <c r="E9421" s="25"/>
      <c r="F9421" s="94"/>
      <c r="G9421" s="25"/>
      <c r="H9421" s="113"/>
      <c r="I9421" s="113"/>
      <c r="J9421" s="25"/>
      <c r="M9421" s="15">
        <f t="shared" si="441"/>
        <v>1</v>
      </c>
      <c r="N9421" s="15" t="str">
        <f t="shared" si="442"/>
        <v>-</v>
      </c>
      <c r="O9421" s="150">
        <f t="shared" si="443"/>
        <v>0</v>
      </c>
      <c r="P9421" s="15" t="str">
        <f>IF(COUNTIF('Personálie dobrovolníků '!U:X,N9421)&gt;0,"ANO","")</f>
        <v/>
      </c>
    </row>
    <row r="9422" spans="1:16" x14ac:dyDescent="0.3">
      <c r="A9422" s="25"/>
      <c r="B9422" s="15"/>
      <c r="C9422" s="15"/>
      <c r="D9422" s="25"/>
      <c r="E9422" s="25"/>
      <c r="F9422" s="94"/>
      <c r="G9422" s="25"/>
      <c r="H9422" s="113"/>
      <c r="I9422" s="113"/>
      <c r="J9422" s="25"/>
      <c r="M9422" s="15">
        <f t="shared" si="441"/>
        <v>1</v>
      </c>
      <c r="N9422" s="15" t="str">
        <f t="shared" si="442"/>
        <v>-</v>
      </c>
      <c r="O9422" s="150">
        <f t="shared" si="443"/>
        <v>0</v>
      </c>
      <c r="P9422" s="15" t="str">
        <f>IF(COUNTIF('Personálie dobrovolníků '!U:X,N9422)&gt;0,"ANO","")</f>
        <v/>
      </c>
    </row>
    <row r="9423" spans="1:16" x14ac:dyDescent="0.3">
      <c r="A9423" s="25"/>
      <c r="B9423" s="15"/>
      <c r="C9423" s="15"/>
      <c r="D9423" s="25"/>
      <c r="E9423" s="25"/>
      <c r="F9423" s="94"/>
      <c r="G9423" s="25"/>
      <c r="H9423" s="113"/>
      <c r="I9423" s="113"/>
      <c r="J9423" s="25"/>
      <c r="M9423" s="15">
        <f t="shared" si="441"/>
        <v>1</v>
      </c>
      <c r="N9423" s="15" t="str">
        <f t="shared" si="442"/>
        <v>-</v>
      </c>
      <c r="O9423" s="150">
        <f t="shared" si="443"/>
        <v>0</v>
      </c>
      <c r="P9423" s="15" t="str">
        <f>IF(COUNTIF('Personálie dobrovolníků '!U:X,N9423)&gt;0,"ANO","")</f>
        <v/>
      </c>
    </row>
    <row r="9424" spans="1:16" x14ac:dyDescent="0.3">
      <c r="A9424" s="25"/>
      <c r="B9424" s="15"/>
      <c r="C9424" s="15"/>
      <c r="D9424" s="25"/>
      <c r="E9424" s="25"/>
      <c r="F9424" s="94"/>
      <c r="G9424" s="25"/>
      <c r="H9424" s="113"/>
      <c r="I9424" s="113"/>
      <c r="J9424" s="25"/>
      <c r="M9424" s="15">
        <f t="shared" si="441"/>
        <v>1</v>
      </c>
      <c r="N9424" s="15" t="str">
        <f t="shared" si="442"/>
        <v>-</v>
      </c>
      <c r="O9424" s="150">
        <f t="shared" si="443"/>
        <v>0</v>
      </c>
      <c r="P9424" s="15" t="str">
        <f>IF(COUNTIF('Personálie dobrovolníků '!U:X,N9424)&gt;0,"ANO","")</f>
        <v/>
      </c>
    </row>
    <row r="9425" spans="1:16" x14ac:dyDescent="0.3">
      <c r="A9425" s="25"/>
      <c r="B9425" s="15"/>
      <c r="C9425" s="15"/>
      <c r="D9425" s="25"/>
      <c r="E9425" s="25"/>
      <c r="F9425" s="94"/>
      <c r="G9425" s="25"/>
      <c r="H9425" s="113"/>
      <c r="I9425" s="113"/>
      <c r="J9425" s="25"/>
      <c r="M9425" s="15">
        <f t="shared" si="441"/>
        <v>1</v>
      </c>
      <c r="N9425" s="15" t="str">
        <f t="shared" si="442"/>
        <v>-</v>
      </c>
      <c r="O9425" s="150">
        <f t="shared" si="443"/>
        <v>0</v>
      </c>
      <c r="P9425" s="15" t="str">
        <f>IF(COUNTIF('Personálie dobrovolníků '!U:X,N9425)&gt;0,"ANO","")</f>
        <v/>
      </c>
    </row>
    <row r="9426" spans="1:16" x14ac:dyDescent="0.3">
      <c r="A9426" s="25"/>
      <c r="B9426" s="15"/>
      <c r="C9426" s="15"/>
      <c r="D9426" s="25"/>
      <c r="E9426" s="25"/>
      <c r="F9426" s="94"/>
      <c r="G9426" s="25"/>
      <c r="H9426" s="113"/>
      <c r="I9426" s="113"/>
      <c r="J9426" s="25"/>
      <c r="M9426" s="15">
        <f t="shared" si="441"/>
        <v>1</v>
      </c>
      <c r="N9426" s="15" t="str">
        <f t="shared" si="442"/>
        <v>-</v>
      </c>
      <c r="O9426" s="150">
        <f t="shared" si="443"/>
        <v>0</v>
      </c>
      <c r="P9426" s="15" t="str">
        <f>IF(COUNTIF('Personálie dobrovolníků '!U:X,N9426)&gt;0,"ANO","")</f>
        <v/>
      </c>
    </row>
    <row r="9427" spans="1:16" x14ac:dyDescent="0.3">
      <c r="A9427" s="25"/>
      <c r="B9427" s="15"/>
      <c r="C9427" s="15"/>
      <c r="D9427" s="25"/>
      <c r="E9427" s="25"/>
      <c r="F9427" s="94"/>
      <c r="G9427" s="25"/>
      <c r="H9427" s="113"/>
      <c r="I9427" s="113"/>
      <c r="J9427" s="25"/>
      <c r="M9427" s="15">
        <f t="shared" si="441"/>
        <v>1</v>
      </c>
      <c r="N9427" s="15" t="str">
        <f t="shared" si="442"/>
        <v>-</v>
      </c>
      <c r="O9427" s="150">
        <f t="shared" si="443"/>
        <v>0</v>
      </c>
      <c r="P9427" s="15" t="str">
        <f>IF(COUNTIF('Personálie dobrovolníků '!U:X,N9427)&gt;0,"ANO","")</f>
        <v/>
      </c>
    </row>
    <row r="9428" spans="1:16" x14ac:dyDescent="0.3">
      <c r="A9428" s="25"/>
      <c r="B9428" s="15"/>
      <c r="C9428" s="15"/>
      <c r="D9428" s="25"/>
      <c r="E9428" s="25"/>
      <c r="F9428" s="94"/>
      <c r="G9428" s="25"/>
      <c r="H9428" s="113"/>
      <c r="I9428" s="113"/>
      <c r="J9428" s="25"/>
      <c r="M9428" s="15">
        <f t="shared" si="441"/>
        <v>1</v>
      </c>
      <c r="N9428" s="15" t="str">
        <f t="shared" si="442"/>
        <v>-</v>
      </c>
      <c r="O9428" s="150">
        <f t="shared" si="443"/>
        <v>0</v>
      </c>
      <c r="P9428" s="15" t="str">
        <f>IF(COUNTIF('Personálie dobrovolníků '!U:X,N9428)&gt;0,"ANO","")</f>
        <v/>
      </c>
    </row>
    <row r="9429" spans="1:16" x14ac:dyDescent="0.3">
      <c r="A9429" s="25"/>
      <c r="B9429" s="15"/>
      <c r="C9429" s="15"/>
      <c r="D9429" s="25"/>
      <c r="E9429" s="25"/>
      <c r="F9429" s="94"/>
      <c r="G9429" s="25"/>
      <c r="H9429" s="113"/>
      <c r="I9429" s="113"/>
      <c r="J9429" s="25"/>
      <c r="M9429" s="15">
        <f t="shared" si="441"/>
        <v>1</v>
      </c>
      <c r="N9429" s="15" t="str">
        <f t="shared" si="442"/>
        <v>-</v>
      </c>
      <c r="O9429" s="150">
        <f t="shared" si="443"/>
        <v>0</v>
      </c>
      <c r="P9429" s="15" t="str">
        <f>IF(COUNTIF('Personálie dobrovolníků '!U:X,N9429)&gt;0,"ANO","")</f>
        <v/>
      </c>
    </row>
    <row r="9430" spans="1:16" x14ac:dyDescent="0.3">
      <c r="A9430" s="25"/>
      <c r="B9430" s="15"/>
      <c r="C9430" s="15"/>
      <c r="D9430" s="25"/>
      <c r="E9430" s="25"/>
      <c r="F9430" s="94"/>
      <c r="G9430" s="25"/>
      <c r="H9430" s="113"/>
      <c r="I9430" s="113"/>
      <c r="J9430" s="25"/>
      <c r="M9430" s="15">
        <f t="shared" si="441"/>
        <v>1</v>
      </c>
      <c r="N9430" s="15" t="str">
        <f t="shared" si="442"/>
        <v>-</v>
      </c>
      <c r="O9430" s="150">
        <f t="shared" si="443"/>
        <v>0</v>
      </c>
      <c r="P9430" s="15" t="str">
        <f>IF(COUNTIF('Personálie dobrovolníků '!U:X,N9430)&gt;0,"ANO","")</f>
        <v/>
      </c>
    </row>
    <row r="9431" spans="1:16" x14ac:dyDescent="0.3">
      <c r="A9431" s="25"/>
      <c r="B9431" s="15"/>
      <c r="C9431" s="15"/>
      <c r="D9431" s="25"/>
      <c r="E9431" s="25"/>
      <c r="F9431" s="94"/>
      <c r="G9431" s="25"/>
      <c r="H9431" s="113"/>
      <c r="I9431" s="113"/>
      <c r="J9431" s="25"/>
      <c r="M9431" s="15">
        <f t="shared" si="441"/>
        <v>1</v>
      </c>
      <c r="N9431" s="15" t="str">
        <f t="shared" si="442"/>
        <v>-</v>
      </c>
      <c r="O9431" s="150">
        <f t="shared" si="443"/>
        <v>0</v>
      </c>
      <c r="P9431" s="15" t="str">
        <f>IF(COUNTIF('Personálie dobrovolníků '!U:X,N9431)&gt;0,"ANO","")</f>
        <v/>
      </c>
    </row>
    <row r="9432" spans="1:16" x14ac:dyDescent="0.3">
      <c r="A9432" s="25"/>
      <c r="B9432" s="15"/>
      <c r="C9432" s="15"/>
      <c r="D9432" s="25"/>
      <c r="E9432" s="25"/>
      <c r="F9432" s="94"/>
      <c r="G9432" s="25"/>
      <c r="H9432" s="113"/>
      <c r="I9432" s="113"/>
      <c r="J9432" s="25"/>
      <c r="M9432" s="15">
        <f t="shared" si="441"/>
        <v>1</v>
      </c>
      <c r="N9432" s="15" t="str">
        <f t="shared" si="442"/>
        <v>-</v>
      </c>
      <c r="O9432" s="150">
        <f t="shared" si="443"/>
        <v>0</v>
      </c>
      <c r="P9432" s="15" t="str">
        <f>IF(COUNTIF('Personálie dobrovolníků '!U:X,N9432)&gt;0,"ANO","")</f>
        <v/>
      </c>
    </row>
    <row r="9433" spans="1:16" x14ac:dyDescent="0.3">
      <c r="A9433" s="25"/>
      <c r="B9433" s="15"/>
      <c r="C9433" s="15"/>
      <c r="D9433" s="25"/>
      <c r="E9433" s="25"/>
      <c r="F9433" s="94"/>
      <c r="G9433" s="25"/>
      <c r="H9433" s="113"/>
      <c r="I9433" s="113"/>
      <c r="J9433" s="25"/>
      <c r="M9433" s="15">
        <f t="shared" si="441"/>
        <v>1</v>
      </c>
      <c r="N9433" s="15" t="str">
        <f t="shared" si="442"/>
        <v>-</v>
      </c>
      <c r="O9433" s="150">
        <f t="shared" si="443"/>
        <v>0</v>
      </c>
      <c r="P9433" s="15" t="str">
        <f>IF(COUNTIF('Personálie dobrovolníků '!U:X,N9433)&gt;0,"ANO","")</f>
        <v/>
      </c>
    </row>
    <row r="9434" spans="1:16" x14ac:dyDescent="0.3">
      <c r="A9434" s="25"/>
      <c r="B9434" s="15"/>
      <c r="C9434" s="15"/>
      <c r="D9434" s="25"/>
      <c r="E9434" s="25"/>
      <c r="F9434" s="94"/>
      <c r="G9434" s="25"/>
      <c r="H9434" s="113"/>
      <c r="I9434" s="113"/>
      <c r="J9434" s="25"/>
      <c r="M9434" s="15">
        <f t="shared" si="441"/>
        <v>1</v>
      </c>
      <c r="N9434" s="15" t="str">
        <f t="shared" si="442"/>
        <v>-</v>
      </c>
      <c r="O9434" s="150">
        <f t="shared" si="443"/>
        <v>0</v>
      </c>
      <c r="P9434" s="15" t="str">
        <f>IF(COUNTIF('Personálie dobrovolníků '!U:X,N9434)&gt;0,"ANO","")</f>
        <v/>
      </c>
    </row>
    <row r="9435" spans="1:16" x14ac:dyDescent="0.3">
      <c r="A9435" s="25"/>
      <c r="B9435" s="15"/>
      <c r="C9435" s="15"/>
      <c r="D9435" s="25"/>
      <c r="E9435" s="25"/>
      <c r="F9435" s="94"/>
      <c r="G9435" s="25"/>
      <c r="H9435" s="113"/>
      <c r="I9435" s="113"/>
      <c r="J9435" s="25"/>
      <c r="M9435" s="15">
        <f t="shared" si="441"/>
        <v>1</v>
      </c>
      <c r="N9435" s="15" t="str">
        <f t="shared" si="442"/>
        <v>-</v>
      </c>
      <c r="O9435" s="150">
        <f t="shared" si="443"/>
        <v>0</v>
      </c>
      <c r="P9435" s="15" t="str">
        <f>IF(COUNTIF('Personálie dobrovolníků '!U:X,N9435)&gt;0,"ANO","")</f>
        <v/>
      </c>
    </row>
    <row r="9436" spans="1:16" x14ac:dyDescent="0.3">
      <c r="A9436" s="25"/>
      <c r="B9436" s="15"/>
      <c r="C9436" s="15"/>
      <c r="D9436" s="25"/>
      <c r="E9436" s="25"/>
      <c r="F9436" s="94"/>
      <c r="G9436" s="25"/>
      <c r="H9436" s="113"/>
      <c r="I9436" s="113"/>
      <c r="J9436" s="25"/>
      <c r="M9436" s="15">
        <f t="shared" si="441"/>
        <v>1</v>
      </c>
      <c r="N9436" s="15" t="str">
        <f t="shared" si="442"/>
        <v>-</v>
      </c>
      <c r="O9436" s="150">
        <f t="shared" si="443"/>
        <v>0</v>
      </c>
      <c r="P9436" s="15" t="str">
        <f>IF(COUNTIF('Personálie dobrovolníků '!U:X,N9436)&gt;0,"ANO","")</f>
        <v/>
      </c>
    </row>
    <row r="9437" spans="1:16" x14ac:dyDescent="0.3">
      <c r="A9437" s="25"/>
      <c r="B9437" s="15"/>
      <c r="C9437" s="15"/>
      <c r="D9437" s="25"/>
      <c r="E9437" s="25"/>
      <c r="F9437" s="94"/>
      <c r="G9437" s="25"/>
      <c r="H9437" s="113"/>
      <c r="I9437" s="113"/>
      <c r="J9437" s="25"/>
      <c r="M9437" s="15">
        <f t="shared" si="441"/>
        <v>1</v>
      </c>
      <c r="N9437" s="15" t="str">
        <f t="shared" si="442"/>
        <v>-</v>
      </c>
      <c r="O9437" s="150">
        <f t="shared" si="443"/>
        <v>0</v>
      </c>
      <c r="P9437" s="15" t="str">
        <f>IF(COUNTIF('Personálie dobrovolníků '!U:X,N9437)&gt;0,"ANO","")</f>
        <v/>
      </c>
    </row>
    <row r="9438" spans="1:16" x14ac:dyDescent="0.3">
      <c r="A9438" s="25"/>
      <c r="B9438" s="15"/>
      <c r="C9438" s="15"/>
      <c r="D9438" s="25"/>
      <c r="E9438" s="25"/>
      <c r="F9438" s="94"/>
      <c r="G9438" s="25"/>
      <c r="H9438" s="113"/>
      <c r="I9438" s="113"/>
      <c r="J9438" s="25"/>
      <c r="M9438" s="15">
        <f t="shared" si="441"/>
        <v>1</v>
      </c>
      <c r="N9438" s="15" t="str">
        <f t="shared" si="442"/>
        <v>-</v>
      </c>
      <c r="O9438" s="150">
        <f t="shared" si="443"/>
        <v>0</v>
      </c>
      <c r="P9438" s="15" t="str">
        <f>IF(COUNTIF('Personálie dobrovolníků '!U:X,N9438)&gt;0,"ANO","")</f>
        <v/>
      </c>
    </row>
    <row r="9439" spans="1:16" x14ac:dyDescent="0.3">
      <c r="A9439" s="25"/>
      <c r="B9439" s="15"/>
      <c r="C9439" s="15"/>
      <c r="D9439" s="25"/>
      <c r="E9439" s="25"/>
      <c r="F9439" s="94"/>
      <c r="G9439" s="25"/>
      <c r="H9439" s="113"/>
      <c r="I9439" s="113"/>
      <c r="J9439" s="25"/>
      <c r="M9439" s="15">
        <f t="shared" si="441"/>
        <v>1</v>
      </c>
      <c r="N9439" s="15" t="str">
        <f t="shared" si="442"/>
        <v>-</v>
      </c>
      <c r="O9439" s="150">
        <f t="shared" si="443"/>
        <v>0</v>
      </c>
      <c r="P9439" s="15" t="str">
        <f>IF(COUNTIF('Personálie dobrovolníků '!U:X,N9439)&gt;0,"ANO","")</f>
        <v/>
      </c>
    </row>
    <row r="9440" spans="1:16" x14ac:dyDescent="0.3">
      <c r="A9440" s="25"/>
      <c r="B9440" s="15"/>
      <c r="C9440" s="15"/>
      <c r="D9440" s="25"/>
      <c r="E9440" s="25"/>
      <c r="F9440" s="94"/>
      <c r="G9440" s="25"/>
      <c r="H9440" s="113"/>
      <c r="I9440" s="113"/>
      <c r="J9440" s="25"/>
      <c r="M9440" s="15">
        <f t="shared" si="441"/>
        <v>1</v>
      </c>
      <c r="N9440" s="15" t="str">
        <f t="shared" si="442"/>
        <v>-</v>
      </c>
      <c r="O9440" s="150">
        <f t="shared" si="443"/>
        <v>0</v>
      </c>
      <c r="P9440" s="15" t="str">
        <f>IF(COUNTIF('Personálie dobrovolníků '!U:X,N9440)&gt;0,"ANO","")</f>
        <v/>
      </c>
    </row>
    <row r="9441" spans="1:16" x14ac:dyDescent="0.3">
      <c r="A9441" s="25"/>
      <c r="B9441" s="15"/>
      <c r="C9441" s="15"/>
      <c r="D9441" s="25"/>
      <c r="E9441" s="25"/>
      <c r="F9441" s="94"/>
      <c r="G9441" s="25"/>
      <c r="H9441" s="113"/>
      <c r="I9441" s="113"/>
      <c r="J9441" s="25"/>
      <c r="M9441" s="15">
        <f t="shared" si="441"/>
        <v>1</v>
      </c>
      <c r="N9441" s="15" t="str">
        <f t="shared" si="442"/>
        <v>-</v>
      </c>
      <c r="O9441" s="150">
        <f t="shared" si="443"/>
        <v>0</v>
      </c>
      <c r="P9441" s="15" t="str">
        <f>IF(COUNTIF('Personálie dobrovolníků '!U:X,N9441)&gt;0,"ANO","")</f>
        <v/>
      </c>
    </row>
    <row r="9442" spans="1:16" x14ac:dyDescent="0.3">
      <c r="A9442" s="25"/>
      <c r="B9442" s="15"/>
      <c r="C9442" s="15"/>
      <c r="D9442" s="25"/>
      <c r="E9442" s="25"/>
      <c r="F9442" s="94"/>
      <c r="G9442" s="25"/>
      <c r="H9442" s="113"/>
      <c r="I9442" s="113"/>
      <c r="J9442" s="25"/>
      <c r="M9442" s="15">
        <f t="shared" si="441"/>
        <v>1</v>
      </c>
      <c r="N9442" s="15" t="str">
        <f t="shared" si="442"/>
        <v>-</v>
      </c>
      <c r="O9442" s="150">
        <f t="shared" si="443"/>
        <v>0</v>
      </c>
      <c r="P9442" s="15" t="str">
        <f>IF(COUNTIF('Personálie dobrovolníků '!U:X,N9442)&gt;0,"ANO","")</f>
        <v/>
      </c>
    </row>
    <row r="9443" spans="1:16" x14ac:dyDescent="0.3">
      <c r="A9443" s="25"/>
      <c r="B9443" s="15"/>
      <c r="C9443" s="15"/>
      <c r="D9443" s="25"/>
      <c r="E9443" s="25"/>
      <c r="F9443" s="94"/>
      <c r="G9443" s="25"/>
      <c r="H9443" s="113"/>
      <c r="I9443" s="113"/>
      <c r="J9443" s="25"/>
      <c r="M9443" s="15">
        <f t="shared" si="441"/>
        <v>1</v>
      </c>
      <c r="N9443" s="15" t="str">
        <f t="shared" si="442"/>
        <v>-</v>
      </c>
      <c r="O9443" s="150">
        <f t="shared" si="443"/>
        <v>0</v>
      </c>
      <c r="P9443" s="15" t="str">
        <f>IF(COUNTIF('Personálie dobrovolníků '!U:X,N9443)&gt;0,"ANO","")</f>
        <v/>
      </c>
    </row>
    <row r="9444" spans="1:16" x14ac:dyDescent="0.3">
      <c r="A9444" s="25"/>
      <c r="B9444" s="15"/>
      <c r="C9444" s="15"/>
      <c r="D9444" s="25"/>
      <c r="E9444" s="25"/>
      <c r="F9444" s="94"/>
      <c r="G9444" s="25"/>
      <c r="H9444" s="113"/>
      <c r="I9444" s="113"/>
      <c r="J9444" s="25"/>
      <c r="M9444" s="15">
        <f t="shared" si="441"/>
        <v>1</v>
      </c>
      <c r="N9444" s="15" t="str">
        <f t="shared" si="442"/>
        <v>-</v>
      </c>
      <c r="O9444" s="150">
        <f t="shared" si="443"/>
        <v>0</v>
      </c>
      <c r="P9444" s="15" t="str">
        <f>IF(COUNTIF('Personálie dobrovolníků '!U:X,N9444)&gt;0,"ANO","")</f>
        <v/>
      </c>
    </row>
    <row r="9445" spans="1:16" x14ac:dyDescent="0.3">
      <c r="A9445" s="25"/>
      <c r="B9445" s="15"/>
      <c r="C9445" s="15"/>
      <c r="D9445" s="25"/>
      <c r="E9445" s="25"/>
      <c r="F9445" s="94"/>
      <c r="G9445" s="25"/>
      <c r="H9445" s="113"/>
      <c r="I9445" s="113"/>
      <c r="J9445" s="25"/>
      <c r="M9445" s="15">
        <f t="shared" si="441"/>
        <v>1</v>
      </c>
      <c r="N9445" s="15" t="str">
        <f t="shared" si="442"/>
        <v>-</v>
      </c>
      <c r="O9445" s="150">
        <f t="shared" si="443"/>
        <v>0</v>
      </c>
      <c r="P9445" s="15" t="str">
        <f>IF(COUNTIF('Personálie dobrovolníků '!U:X,N9445)&gt;0,"ANO","")</f>
        <v/>
      </c>
    </row>
    <row r="9446" spans="1:16" x14ac:dyDescent="0.3">
      <c r="A9446" s="25"/>
      <c r="B9446" s="15"/>
      <c r="C9446" s="15"/>
      <c r="D9446" s="25"/>
      <c r="E9446" s="25"/>
      <c r="F9446" s="94"/>
      <c r="G9446" s="25"/>
      <c r="H9446" s="113"/>
      <c r="I9446" s="113"/>
      <c r="J9446" s="25"/>
      <c r="M9446" s="15">
        <f t="shared" si="441"/>
        <v>1</v>
      </c>
      <c r="N9446" s="15" t="str">
        <f t="shared" si="442"/>
        <v>-</v>
      </c>
      <c r="O9446" s="150">
        <f t="shared" si="443"/>
        <v>0</v>
      </c>
      <c r="P9446" s="15" t="str">
        <f>IF(COUNTIF('Personálie dobrovolníků '!U:X,N9446)&gt;0,"ANO","")</f>
        <v/>
      </c>
    </row>
    <row r="9447" spans="1:16" x14ac:dyDescent="0.3">
      <c r="A9447" s="25"/>
      <c r="B9447" s="15"/>
      <c r="C9447" s="15"/>
      <c r="D9447" s="25"/>
      <c r="E9447" s="25"/>
      <c r="F9447" s="94"/>
      <c r="G9447" s="25"/>
      <c r="H9447" s="113"/>
      <c r="I9447" s="113"/>
      <c r="J9447" s="25"/>
      <c r="M9447" s="15">
        <f t="shared" si="441"/>
        <v>1</v>
      </c>
      <c r="N9447" s="15" t="str">
        <f t="shared" si="442"/>
        <v>-</v>
      </c>
      <c r="O9447" s="150">
        <f t="shared" si="443"/>
        <v>0</v>
      </c>
      <c r="P9447" s="15" t="str">
        <f>IF(COUNTIF('Personálie dobrovolníků '!U:X,N9447)&gt;0,"ANO","")</f>
        <v/>
      </c>
    </row>
    <row r="9448" spans="1:16" x14ac:dyDescent="0.3">
      <c r="A9448" s="25"/>
      <c r="B9448" s="15"/>
      <c r="C9448" s="15"/>
      <c r="D9448" s="25"/>
      <c r="E9448" s="25"/>
      <c r="F9448" s="94"/>
      <c r="G9448" s="25"/>
      <c r="H9448" s="113"/>
      <c r="I9448" s="113"/>
      <c r="J9448" s="25"/>
      <c r="M9448" s="15">
        <f t="shared" si="441"/>
        <v>1</v>
      </c>
      <c r="N9448" s="15" t="str">
        <f t="shared" si="442"/>
        <v>-</v>
      </c>
      <c r="O9448" s="150">
        <f t="shared" si="443"/>
        <v>0</v>
      </c>
      <c r="P9448" s="15" t="str">
        <f>IF(COUNTIF('Personálie dobrovolníků '!U:X,N9448)&gt;0,"ANO","")</f>
        <v/>
      </c>
    </row>
    <row r="9449" spans="1:16" x14ac:dyDescent="0.3">
      <c r="A9449" s="25"/>
      <c r="B9449" s="15"/>
      <c r="C9449" s="15"/>
      <c r="D9449" s="25"/>
      <c r="E9449" s="25"/>
      <c r="F9449" s="94"/>
      <c r="G9449" s="25"/>
      <c r="H9449" s="113"/>
      <c r="I9449" s="113"/>
      <c r="J9449" s="25"/>
      <c r="M9449" s="15">
        <f t="shared" si="441"/>
        <v>1</v>
      </c>
      <c r="N9449" s="15" t="str">
        <f t="shared" si="442"/>
        <v>-</v>
      </c>
      <c r="O9449" s="150">
        <f t="shared" si="443"/>
        <v>0</v>
      </c>
      <c r="P9449" s="15" t="str">
        <f>IF(COUNTIF('Personálie dobrovolníků '!U:X,N9449)&gt;0,"ANO","")</f>
        <v/>
      </c>
    </row>
    <row r="9450" spans="1:16" x14ac:dyDescent="0.3">
      <c r="A9450" s="25"/>
      <c r="B9450" s="15"/>
      <c r="C9450" s="15"/>
      <c r="D9450" s="25"/>
      <c r="E9450" s="25"/>
      <c r="F9450" s="94"/>
      <c r="G9450" s="25"/>
      <c r="H9450" s="113"/>
      <c r="I9450" s="113"/>
      <c r="J9450" s="25"/>
      <c r="M9450" s="15">
        <f t="shared" ref="M9450:M9513" si="444">IF(OR(
   AND($H9450=$K$12, $I9450=$L$4),
   AND($H9450=$K$12, $I9450=$L$5),
   AND($H9450=$K$12, $I9450=$L$6),
   AND($H9450=$K$12, $I9450=$L$7),
   AND($H9450=$K$11, $I9450=$L$4),
   AND($H9450=$K$11, $I9450=$L$5),
   AND($H9450=$K$11, $I9450=$L$6),
   AND($H9450=$K$11, $I9450=$L$7),
   AND($H9450=$K$5, $I9450=$L$5),
   AND($H9450=$K$6, $I9450=$L$4),
   AND($H9450=$K$6, $I9450=$L$5),
   AND($H9450=$K$6, $I9450=$L$7),
   AND($H9450=$K$4, $I9450=$L$6),
), 0, 1)</f>
        <v>1</v>
      </c>
      <c r="N9450" s="15" t="str">
        <f t="shared" ref="N9450:N9513" si="445">A9450 &amp; "-" &amp; J9450</f>
        <v>-</v>
      </c>
      <c r="O9450" s="150">
        <f t="shared" si="443"/>
        <v>0</v>
      </c>
      <c r="P9450" s="15" t="str">
        <f>IF(COUNTIF('Personálie dobrovolníků '!U:X,N9450)&gt;0,"ANO","")</f>
        <v/>
      </c>
    </row>
    <row r="9451" spans="1:16" x14ac:dyDescent="0.3">
      <c r="A9451" s="25"/>
      <c r="B9451" s="15"/>
      <c r="C9451" s="15"/>
      <c r="D9451" s="25"/>
      <c r="E9451" s="25"/>
      <c r="F9451" s="94"/>
      <c r="G9451" s="25"/>
      <c r="H9451" s="113"/>
      <c r="I9451" s="113"/>
      <c r="J9451" s="25"/>
      <c r="M9451" s="15">
        <f t="shared" si="444"/>
        <v>1</v>
      </c>
      <c r="N9451" s="15" t="str">
        <f t="shared" si="445"/>
        <v>-</v>
      </c>
      <c r="O9451" s="150">
        <f t="shared" si="443"/>
        <v>0</v>
      </c>
      <c r="P9451" s="15" t="str">
        <f>IF(COUNTIF('Personálie dobrovolníků '!U:X,N9451)&gt;0,"ANO","")</f>
        <v/>
      </c>
    </row>
    <row r="9452" spans="1:16" x14ac:dyDescent="0.3">
      <c r="A9452" s="25"/>
      <c r="B9452" s="15"/>
      <c r="C9452" s="15"/>
      <c r="D9452" s="25"/>
      <c r="E9452" s="25"/>
      <c r="F9452" s="94"/>
      <c r="G9452" s="25"/>
      <c r="H9452" s="113"/>
      <c r="I9452" s="113"/>
      <c r="J9452" s="25"/>
      <c r="M9452" s="15">
        <f t="shared" si="444"/>
        <v>1</v>
      </c>
      <c r="N9452" s="15" t="str">
        <f t="shared" si="445"/>
        <v>-</v>
      </c>
      <c r="O9452" s="150">
        <f t="shared" si="443"/>
        <v>0</v>
      </c>
      <c r="P9452" s="15" t="str">
        <f>IF(COUNTIF('Personálie dobrovolníků '!U:X,N9452)&gt;0,"ANO","")</f>
        <v/>
      </c>
    </row>
    <row r="9453" spans="1:16" x14ac:dyDescent="0.3">
      <c r="A9453" s="25"/>
      <c r="B9453" s="15"/>
      <c r="C9453" s="15"/>
      <c r="D9453" s="25"/>
      <c r="E9453" s="25"/>
      <c r="F9453" s="94"/>
      <c r="G9453" s="25"/>
      <c r="H9453" s="113"/>
      <c r="I9453" s="113"/>
      <c r="J9453" s="25"/>
      <c r="M9453" s="15">
        <f t="shared" si="444"/>
        <v>1</v>
      </c>
      <c r="N9453" s="15" t="str">
        <f t="shared" si="445"/>
        <v>-</v>
      </c>
      <c r="O9453" s="150">
        <f t="shared" si="443"/>
        <v>0</v>
      </c>
      <c r="P9453" s="15" t="str">
        <f>IF(COUNTIF('Personálie dobrovolníků '!U:X,N9453)&gt;0,"ANO","")</f>
        <v/>
      </c>
    </row>
    <row r="9454" spans="1:16" x14ac:dyDescent="0.3">
      <c r="A9454" s="25"/>
      <c r="B9454" s="15"/>
      <c r="C9454" s="15"/>
      <c r="D9454" s="25"/>
      <c r="E9454" s="25"/>
      <c r="F9454" s="94"/>
      <c r="G9454" s="25"/>
      <c r="H9454" s="113"/>
      <c r="I9454" s="113"/>
      <c r="J9454" s="25"/>
      <c r="M9454" s="15">
        <f t="shared" si="444"/>
        <v>1</v>
      </c>
      <c r="N9454" s="15" t="str">
        <f t="shared" si="445"/>
        <v>-</v>
      </c>
      <c r="O9454" s="150">
        <f t="shared" si="443"/>
        <v>0</v>
      </c>
      <c r="P9454" s="15" t="str">
        <f>IF(COUNTIF('Personálie dobrovolníků '!U:X,N9454)&gt;0,"ANO","")</f>
        <v/>
      </c>
    </row>
    <row r="9455" spans="1:16" x14ac:dyDescent="0.3">
      <c r="A9455" s="25"/>
      <c r="B9455" s="15"/>
      <c r="C9455" s="15"/>
      <c r="D9455" s="25"/>
      <c r="E9455" s="25"/>
      <c r="F9455" s="94"/>
      <c r="G9455" s="25"/>
      <c r="H9455" s="113"/>
      <c r="I9455" s="113"/>
      <c r="J9455" s="25"/>
      <c r="M9455" s="15">
        <f t="shared" si="444"/>
        <v>1</v>
      </c>
      <c r="N9455" s="15" t="str">
        <f t="shared" si="445"/>
        <v>-</v>
      </c>
      <c r="O9455" s="150">
        <f t="shared" si="443"/>
        <v>0</v>
      </c>
      <c r="P9455" s="15" t="str">
        <f>IF(COUNTIF('Personálie dobrovolníků '!U:X,N9455)&gt;0,"ANO","")</f>
        <v/>
      </c>
    </row>
    <row r="9456" spans="1:16" x14ac:dyDescent="0.3">
      <c r="A9456" s="25"/>
      <c r="B9456" s="15"/>
      <c r="C9456" s="15"/>
      <c r="D9456" s="25"/>
      <c r="E9456" s="25"/>
      <c r="F9456" s="94"/>
      <c r="G9456" s="25"/>
      <c r="H9456" s="113"/>
      <c r="I9456" s="113"/>
      <c r="J9456" s="25"/>
      <c r="M9456" s="15">
        <f t="shared" si="444"/>
        <v>1</v>
      </c>
      <c r="N9456" s="15" t="str">
        <f t="shared" si="445"/>
        <v>-</v>
      </c>
      <c r="O9456" s="150">
        <f t="shared" si="443"/>
        <v>0</v>
      </c>
      <c r="P9456" s="15" t="str">
        <f>IF(COUNTIF('Personálie dobrovolníků '!U:X,N9456)&gt;0,"ANO","")</f>
        <v/>
      </c>
    </row>
    <row r="9457" spans="1:16" x14ac:dyDescent="0.3">
      <c r="A9457" s="25"/>
      <c r="B9457" s="15"/>
      <c r="C9457" s="15"/>
      <c r="D9457" s="25"/>
      <c r="E9457" s="25"/>
      <c r="F9457" s="94"/>
      <c r="G9457" s="25"/>
      <c r="H9457" s="113"/>
      <c r="I9457" s="113"/>
      <c r="J9457" s="25"/>
      <c r="M9457" s="15">
        <f t="shared" si="444"/>
        <v>1</v>
      </c>
      <c r="N9457" s="15" t="str">
        <f t="shared" si="445"/>
        <v>-</v>
      </c>
      <c r="O9457" s="150">
        <f t="shared" si="443"/>
        <v>0</v>
      </c>
      <c r="P9457" s="15" t="str">
        <f>IF(COUNTIF('Personálie dobrovolníků '!U:X,N9457)&gt;0,"ANO","")</f>
        <v/>
      </c>
    </row>
    <row r="9458" spans="1:16" x14ac:dyDescent="0.3">
      <c r="A9458" s="25"/>
      <c r="B9458" s="15"/>
      <c r="C9458" s="15"/>
      <c r="D9458" s="25"/>
      <c r="E9458" s="25"/>
      <c r="F9458" s="94"/>
      <c r="G9458" s="25"/>
      <c r="H9458" s="113"/>
      <c r="I9458" s="113"/>
      <c r="J9458" s="25"/>
      <c r="M9458" s="15">
        <f t="shared" si="444"/>
        <v>1</v>
      </c>
      <c r="N9458" s="15" t="str">
        <f t="shared" si="445"/>
        <v>-</v>
      </c>
      <c r="O9458" s="150">
        <f t="shared" si="443"/>
        <v>0</v>
      </c>
      <c r="P9458" s="15" t="str">
        <f>IF(COUNTIF('Personálie dobrovolníků '!U:X,N9458)&gt;0,"ANO","")</f>
        <v/>
      </c>
    </row>
    <row r="9459" spans="1:16" x14ac:dyDescent="0.3">
      <c r="A9459" s="25"/>
      <c r="B9459" s="15"/>
      <c r="C9459" s="15"/>
      <c r="D9459" s="25"/>
      <c r="E9459" s="25"/>
      <c r="F9459" s="94"/>
      <c r="G9459" s="25"/>
      <c r="H9459" s="113"/>
      <c r="I9459" s="113"/>
      <c r="J9459" s="25"/>
      <c r="M9459" s="15">
        <f t="shared" si="444"/>
        <v>1</v>
      </c>
      <c r="N9459" s="15" t="str">
        <f t="shared" si="445"/>
        <v>-</v>
      </c>
      <c r="O9459" s="150">
        <f t="shared" si="443"/>
        <v>0</v>
      </c>
      <c r="P9459" s="15" t="str">
        <f>IF(COUNTIF('Personálie dobrovolníků '!U:X,N9459)&gt;0,"ANO","")</f>
        <v/>
      </c>
    </row>
    <row r="9460" spans="1:16" x14ac:dyDescent="0.3">
      <c r="A9460" s="25"/>
      <c r="B9460" s="15"/>
      <c r="C9460" s="15"/>
      <c r="D9460" s="25"/>
      <c r="E9460" s="25"/>
      <c r="F9460" s="94"/>
      <c r="G9460" s="25"/>
      <c r="H9460" s="113"/>
      <c r="I9460" s="113"/>
      <c r="J9460" s="25"/>
      <c r="M9460" s="15">
        <f t="shared" si="444"/>
        <v>1</v>
      </c>
      <c r="N9460" s="15" t="str">
        <f t="shared" si="445"/>
        <v>-</v>
      </c>
      <c r="O9460" s="150">
        <f t="shared" si="443"/>
        <v>0</v>
      </c>
      <c r="P9460" s="15" t="str">
        <f>IF(COUNTIF('Personálie dobrovolníků '!U:X,N9460)&gt;0,"ANO","")</f>
        <v/>
      </c>
    </row>
    <row r="9461" spans="1:16" x14ac:dyDescent="0.3">
      <c r="A9461" s="25"/>
      <c r="B9461" s="15"/>
      <c r="C9461" s="15"/>
      <c r="D9461" s="25"/>
      <c r="E9461" s="25"/>
      <c r="F9461" s="94"/>
      <c r="G9461" s="25"/>
      <c r="H9461" s="113"/>
      <c r="I9461" s="113"/>
      <c r="J9461" s="25"/>
      <c r="M9461" s="15">
        <f t="shared" si="444"/>
        <v>1</v>
      </c>
      <c r="N9461" s="15" t="str">
        <f t="shared" si="445"/>
        <v>-</v>
      </c>
      <c r="O9461" s="150">
        <f t="shared" si="443"/>
        <v>0</v>
      </c>
      <c r="P9461" s="15" t="str">
        <f>IF(COUNTIF('Personálie dobrovolníků '!U:X,N9461)&gt;0,"ANO","")</f>
        <v/>
      </c>
    </row>
    <row r="9462" spans="1:16" x14ac:dyDescent="0.3">
      <c r="A9462" s="25"/>
      <c r="B9462" s="15"/>
      <c r="C9462" s="15"/>
      <c r="D9462" s="25"/>
      <c r="E9462" s="25"/>
      <c r="F9462" s="94"/>
      <c r="G9462" s="25"/>
      <c r="H9462" s="113"/>
      <c r="I9462" s="113"/>
      <c r="J9462" s="25"/>
      <c r="M9462" s="15">
        <f t="shared" si="444"/>
        <v>1</v>
      </c>
      <c r="N9462" s="15" t="str">
        <f t="shared" si="445"/>
        <v>-</v>
      </c>
      <c r="O9462" s="150">
        <f t="shared" si="443"/>
        <v>0</v>
      </c>
      <c r="P9462" s="15" t="str">
        <f>IF(COUNTIF('Personálie dobrovolníků '!U:X,N9462)&gt;0,"ANO","")</f>
        <v/>
      </c>
    </row>
    <row r="9463" spans="1:16" x14ac:dyDescent="0.3">
      <c r="A9463" s="25"/>
      <c r="B9463" s="15"/>
      <c r="C9463" s="15"/>
      <c r="D9463" s="25"/>
      <c r="E9463" s="25"/>
      <c r="F9463" s="94"/>
      <c r="G9463" s="25"/>
      <c r="H9463" s="113"/>
      <c r="I9463" s="113"/>
      <c r="J9463" s="25"/>
      <c r="M9463" s="15">
        <f t="shared" si="444"/>
        <v>1</v>
      </c>
      <c r="N9463" s="15" t="str">
        <f t="shared" si="445"/>
        <v>-</v>
      </c>
      <c r="O9463" s="150">
        <f t="shared" si="443"/>
        <v>0</v>
      </c>
      <c r="P9463" s="15" t="str">
        <f>IF(COUNTIF('Personálie dobrovolníků '!U:X,N9463)&gt;0,"ANO","")</f>
        <v/>
      </c>
    </row>
    <row r="9464" spans="1:16" x14ac:dyDescent="0.3">
      <c r="A9464" s="25"/>
      <c r="B9464" s="15"/>
      <c r="C9464" s="15"/>
      <c r="D9464" s="25"/>
      <c r="E9464" s="25"/>
      <c r="F9464" s="94"/>
      <c r="G9464" s="25"/>
      <c r="H9464" s="113"/>
      <c r="I9464" s="113"/>
      <c r="J9464" s="25"/>
      <c r="M9464" s="15">
        <f t="shared" si="444"/>
        <v>1</v>
      </c>
      <c r="N9464" s="15" t="str">
        <f t="shared" si="445"/>
        <v>-</v>
      </c>
      <c r="O9464" s="150">
        <f t="shared" si="443"/>
        <v>0</v>
      </c>
      <c r="P9464" s="15" t="str">
        <f>IF(COUNTIF('Personálie dobrovolníků '!U:X,N9464)&gt;0,"ANO","")</f>
        <v/>
      </c>
    </row>
    <row r="9465" spans="1:16" x14ac:dyDescent="0.3">
      <c r="A9465" s="25"/>
      <c r="B9465" s="15"/>
      <c r="C9465" s="15"/>
      <c r="D9465" s="25"/>
      <c r="E9465" s="25"/>
      <c r="F9465" s="94"/>
      <c r="G9465" s="25"/>
      <c r="H9465" s="113"/>
      <c r="I9465" s="113"/>
      <c r="J9465" s="25"/>
      <c r="M9465" s="15">
        <f t="shared" si="444"/>
        <v>1</v>
      </c>
      <c r="N9465" s="15" t="str">
        <f t="shared" si="445"/>
        <v>-</v>
      </c>
      <c r="O9465" s="150">
        <f t="shared" si="443"/>
        <v>0</v>
      </c>
      <c r="P9465" s="15" t="str">
        <f>IF(COUNTIF('Personálie dobrovolníků '!U:X,N9465)&gt;0,"ANO","")</f>
        <v/>
      </c>
    </row>
    <row r="9466" spans="1:16" x14ac:dyDescent="0.3">
      <c r="A9466" s="25"/>
      <c r="B9466" s="15"/>
      <c r="C9466" s="15"/>
      <c r="D9466" s="25"/>
      <c r="E9466" s="25"/>
      <c r="F9466" s="94"/>
      <c r="G9466" s="25"/>
      <c r="H9466" s="113"/>
      <c r="I9466" s="113"/>
      <c r="J9466" s="25"/>
      <c r="M9466" s="15">
        <f t="shared" si="444"/>
        <v>1</v>
      </c>
      <c r="N9466" s="15" t="str">
        <f t="shared" si="445"/>
        <v>-</v>
      </c>
      <c r="O9466" s="150">
        <f t="shared" si="443"/>
        <v>0</v>
      </c>
      <c r="P9466" s="15" t="str">
        <f>IF(COUNTIF('Personálie dobrovolníků '!U:X,N9466)&gt;0,"ANO","")</f>
        <v/>
      </c>
    </row>
    <row r="9467" spans="1:16" x14ac:dyDescent="0.3">
      <c r="A9467" s="25"/>
      <c r="B9467" s="15"/>
      <c r="C9467" s="15"/>
      <c r="D9467" s="25"/>
      <c r="E9467" s="25"/>
      <c r="F9467" s="94"/>
      <c r="G9467" s="25"/>
      <c r="H9467" s="113"/>
      <c r="I9467" s="113"/>
      <c r="J9467" s="25"/>
      <c r="M9467" s="15">
        <f t="shared" si="444"/>
        <v>1</v>
      </c>
      <c r="N9467" s="15" t="str">
        <f t="shared" si="445"/>
        <v>-</v>
      </c>
      <c r="O9467" s="150">
        <f t="shared" si="443"/>
        <v>0</v>
      </c>
      <c r="P9467" s="15" t="str">
        <f>IF(COUNTIF('Personálie dobrovolníků '!U:X,N9467)&gt;0,"ANO","")</f>
        <v/>
      </c>
    </row>
    <row r="9468" spans="1:16" x14ac:dyDescent="0.3">
      <c r="A9468" s="25"/>
      <c r="B9468" s="15"/>
      <c r="C9468" s="15"/>
      <c r="D9468" s="25"/>
      <c r="E9468" s="25"/>
      <c r="F9468" s="94"/>
      <c r="G9468" s="25"/>
      <c r="H9468" s="113"/>
      <c r="I9468" s="113"/>
      <c r="J9468" s="25"/>
      <c r="M9468" s="15">
        <f t="shared" si="444"/>
        <v>1</v>
      </c>
      <c r="N9468" s="15" t="str">
        <f t="shared" si="445"/>
        <v>-</v>
      </c>
      <c r="O9468" s="150">
        <f t="shared" si="443"/>
        <v>0</v>
      </c>
      <c r="P9468" s="15" t="str">
        <f>IF(COUNTIF('Personálie dobrovolníků '!U:X,N9468)&gt;0,"ANO","")</f>
        <v/>
      </c>
    </row>
    <row r="9469" spans="1:16" x14ac:dyDescent="0.3">
      <c r="A9469" s="25"/>
      <c r="B9469" s="15"/>
      <c r="C9469" s="15"/>
      <c r="D9469" s="25"/>
      <c r="E9469" s="25"/>
      <c r="F9469" s="94"/>
      <c r="G9469" s="25"/>
      <c r="H9469" s="113"/>
      <c r="I9469" s="113"/>
      <c r="J9469" s="25"/>
      <c r="M9469" s="15">
        <f t="shared" si="444"/>
        <v>1</v>
      </c>
      <c r="N9469" s="15" t="str">
        <f t="shared" si="445"/>
        <v>-</v>
      </c>
      <c r="O9469" s="150">
        <f t="shared" si="443"/>
        <v>0</v>
      </c>
      <c r="P9469" s="15" t="str">
        <f>IF(COUNTIF('Personálie dobrovolníků '!U:X,N9469)&gt;0,"ANO","")</f>
        <v/>
      </c>
    </row>
    <row r="9470" spans="1:16" x14ac:dyDescent="0.3">
      <c r="A9470" s="25"/>
      <c r="B9470" s="15"/>
      <c r="C9470" s="15"/>
      <c r="D9470" s="25"/>
      <c r="E9470" s="25"/>
      <c r="F9470" s="94"/>
      <c r="G9470" s="25"/>
      <c r="H9470" s="113"/>
      <c r="I9470" s="113"/>
      <c r="J9470" s="25"/>
      <c r="M9470" s="15">
        <f t="shared" si="444"/>
        <v>1</v>
      </c>
      <c r="N9470" s="15" t="str">
        <f t="shared" si="445"/>
        <v>-</v>
      </c>
      <c r="O9470" s="150">
        <f t="shared" si="443"/>
        <v>0</v>
      </c>
      <c r="P9470" s="15" t="str">
        <f>IF(COUNTIF('Personálie dobrovolníků '!U:X,N9470)&gt;0,"ANO","")</f>
        <v/>
      </c>
    </row>
    <row r="9471" spans="1:16" x14ac:dyDescent="0.3">
      <c r="A9471" s="25"/>
      <c r="B9471" s="15"/>
      <c r="C9471" s="15"/>
      <c r="D9471" s="25"/>
      <c r="E9471" s="25"/>
      <c r="F9471" s="94"/>
      <c r="G9471" s="25"/>
      <c r="H9471" s="113"/>
      <c r="I9471" s="113"/>
      <c r="J9471" s="25"/>
      <c r="M9471" s="15">
        <f t="shared" si="444"/>
        <v>1</v>
      </c>
      <c r="N9471" s="15" t="str">
        <f t="shared" si="445"/>
        <v>-</v>
      </c>
      <c r="O9471" s="150">
        <f t="shared" si="443"/>
        <v>0</v>
      </c>
      <c r="P9471" s="15" t="str">
        <f>IF(COUNTIF('Personálie dobrovolníků '!U:X,N9471)&gt;0,"ANO","")</f>
        <v/>
      </c>
    </row>
    <row r="9472" spans="1:16" x14ac:dyDescent="0.3">
      <c r="A9472" s="25"/>
      <c r="B9472" s="15"/>
      <c r="C9472" s="15"/>
      <c r="D9472" s="25"/>
      <c r="E9472" s="25"/>
      <c r="F9472" s="94"/>
      <c r="G9472" s="25"/>
      <c r="H9472" s="113"/>
      <c r="I9472" s="113"/>
      <c r="J9472" s="25"/>
      <c r="M9472" s="15">
        <f t="shared" si="444"/>
        <v>1</v>
      </c>
      <c r="N9472" s="15" t="str">
        <f t="shared" si="445"/>
        <v>-</v>
      </c>
      <c r="O9472" s="150">
        <f t="shared" si="443"/>
        <v>0</v>
      </c>
      <c r="P9472" s="15" t="str">
        <f>IF(COUNTIF('Personálie dobrovolníků '!U:X,N9472)&gt;0,"ANO","")</f>
        <v/>
      </c>
    </row>
    <row r="9473" spans="1:16" x14ac:dyDescent="0.3">
      <c r="A9473" s="25"/>
      <c r="B9473" s="15"/>
      <c r="C9473" s="15"/>
      <c r="D9473" s="25"/>
      <c r="E9473" s="25"/>
      <c r="F9473" s="94"/>
      <c r="G9473" s="25"/>
      <c r="H9473" s="113"/>
      <c r="I9473" s="113"/>
      <c r="J9473" s="25"/>
      <c r="M9473" s="15">
        <f t="shared" si="444"/>
        <v>1</v>
      </c>
      <c r="N9473" s="15" t="str">
        <f t="shared" si="445"/>
        <v>-</v>
      </c>
      <c r="O9473" s="150">
        <f t="shared" si="443"/>
        <v>0</v>
      </c>
      <c r="P9473" s="15" t="str">
        <f>IF(COUNTIF('Personálie dobrovolníků '!U:X,N9473)&gt;0,"ANO","")</f>
        <v/>
      </c>
    </row>
    <row r="9474" spans="1:16" x14ac:dyDescent="0.3">
      <c r="A9474" s="25"/>
      <c r="B9474" s="15"/>
      <c r="C9474" s="15"/>
      <c r="D9474" s="25"/>
      <c r="E9474" s="25"/>
      <c r="F9474" s="94"/>
      <c r="G9474" s="25"/>
      <c r="H9474" s="113"/>
      <c r="I9474" s="113"/>
      <c r="J9474" s="25"/>
      <c r="M9474" s="15">
        <f t="shared" si="444"/>
        <v>1</v>
      </c>
      <c r="N9474" s="15" t="str">
        <f t="shared" si="445"/>
        <v>-</v>
      </c>
      <c r="O9474" s="150">
        <f t="shared" si="443"/>
        <v>0</v>
      </c>
      <c r="P9474" s="15" t="str">
        <f>IF(COUNTIF('Personálie dobrovolníků '!U:X,N9474)&gt;0,"ANO","")</f>
        <v/>
      </c>
    </row>
    <row r="9475" spans="1:16" x14ac:dyDescent="0.3">
      <c r="A9475" s="25"/>
      <c r="B9475" s="15"/>
      <c r="C9475" s="15"/>
      <c r="D9475" s="25"/>
      <c r="E9475" s="25"/>
      <c r="F9475" s="94"/>
      <c r="G9475" s="25"/>
      <c r="H9475" s="113"/>
      <c r="I9475" s="113"/>
      <c r="J9475" s="25"/>
      <c r="M9475" s="15">
        <f t="shared" si="444"/>
        <v>1</v>
      </c>
      <c r="N9475" s="15" t="str">
        <f t="shared" si="445"/>
        <v>-</v>
      </c>
      <c r="O9475" s="150">
        <f t="shared" si="443"/>
        <v>0</v>
      </c>
      <c r="P9475" s="15" t="str">
        <f>IF(COUNTIF('Personálie dobrovolníků '!U:X,N9475)&gt;0,"ANO","")</f>
        <v/>
      </c>
    </row>
    <row r="9476" spans="1:16" x14ac:dyDescent="0.3">
      <c r="A9476" s="25"/>
      <c r="B9476" s="15"/>
      <c r="C9476" s="15"/>
      <c r="D9476" s="25"/>
      <c r="E9476" s="25"/>
      <c r="F9476" s="94"/>
      <c r="G9476" s="25"/>
      <c r="H9476" s="113"/>
      <c r="I9476" s="113"/>
      <c r="J9476" s="25"/>
      <c r="M9476" s="15">
        <f t="shared" si="444"/>
        <v>1</v>
      </c>
      <c r="N9476" s="15" t="str">
        <f t="shared" si="445"/>
        <v>-</v>
      </c>
      <c r="O9476" s="150">
        <f t="shared" ref="O9476:O9539" si="446">IF(AND(M9476&lt;&gt;0, P9476="ANO"), 1, 0)</f>
        <v>0</v>
      </c>
      <c r="P9476" s="15" t="str">
        <f>IF(COUNTIF('Personálie dobrovolníků '!U:X,N9476)&gt;0,"ANO","")</f>
        <v/>
      </c>
    </row>
    <row r="9477" spans="1:16" x14ac:dyDescent="0.3">
      <c r="A9477" s="25"/>
      <c r="B9477" s="15"/>
      <c r="C9477" s="15"/>
      <c r="D9477" s="25"/>
      <c r="E9477" s="25"/>
      <c r="F9477" s="94"/>
      <c r="G9477" s="25"/>
      <c r="H9477" s="113"/>
      <c r="I9477" s="113"/>
      <c r="J9477" s="25"/>
      <c r="M9477" s="15">
        <f t="shared" si="444"/>
        <v>1</v>
      </c>
      <c r="N9477" s="15" t="str">
        <f t="shared" si="445"/>
        <v>-</v>
      </c>
      <c r="O9477" s="150">
        <f t="shared" si="446"/>
        <v>0</v>
      </c>
      <c r="P9477" s="15" t="str">
        <f>IF(COUNTIF('Personálie dobrovolníků '!U:X,N9477)&gt;0,"ANO","")</f>
        <v/>
      </c>
    </row>
    <row r="9478" spans="1:16" x14ac:dyDescent="0.3">
      <c r="A9478" s="25"/>
      <c r="B9478" s="15"/>
      <c r="C9478" s="15"/>
      <c r="D9478" s="25"/>
      <c r="E9478" s="25"/>
      <c r="F9478" s="94"/>
      <c r="G9478" s="25"/>
      <c r="H9478" s="113"/>
      <c r="I9478" s="113"/>
      <c r="J9478" s="25"/>
      <c r="M9478" s="15">
        <f t="shared" si="444"/>
        <v>1</v>
      </c>
      <c r="N9478" s="15" t="str">
        <f t="shared" si="445"/>
        <v>-</v>
      </c>
      <c r="O9478" s="150">
        <f t="shared" si="446"/>
        <v>0</v>
      </c>
      <c r="P9478" s="15" t="str">
        <f>IF(COUNTIF('Personálie dobrovolníků '!U:X,N9478)&gt;0,"ANO","")</f>
        <v/>
      </c>
    </row>
    <row r="9479" spans="1:16" x14ac:dyDescent="0.3">
      <c r="A9479" s="25"/>
      <c r="B9479" s="15"/>
      <c r="C9479" s="15"/>
      <c r="D9479" s="25"/>
      <c r="E9479" s="25"/>
      <c r="F9479" s="94"/>
      <c r="G9479" s="25"/>
      <c r="H9479" s="113"/>
      <c r="I9479" s="113"/>
      <c r="J9479" s="25"/>
      <c r="M9479" s="15">
        <f t="shared" si="444"/>
        <v>1</v>
      </c>
      <c r="N9479" s="15" t="str">
        <f t="shared" si="445"/>
        <v>-</v>
      </c>
      <c r="O9479" s="150">
        <f t="shared" si="446"/>
        <v>0</v>
      </c>
      <c r="P9479" s="15" t="str">
        <f>IF(COUNTIF('Personálie dobrovolníků '!U:X,N9479)&gt;0,"ANO","")</f>
        <v/>
      </c>
    </row>
    <row r="9480" spans="1:16" x14ac:dyDescent="0.3">
      <c r="A9480" s="25"/>
      <c r="B9480" s="15"/>
      <c r="C9480" s="15"/>
      <c r="D9480" s="25"/>
      <c r="E9480" s="25"/>
      <c r="F9480" s="94"/>
      <c r="G9480" s="25"/>
      <c r="H9480" s="113"/>
      <c r="I9480" s="113"/>
      <c r="J9480" s="25"/>
      <c r="M9480" s="15">
        <f t="shared" si="444"/>
        <v>1</v>
      </c>
      <c r="N9480" s="15" t="str">
        <f t="shared" si="445"/>
        <v>-</v>
      </c>
      <c r="O9480" s="150">
        <f t="shared" si="446"/>
        <v>0</v>
      </c>
      <c r="P9480" s="15" t="str">
        <f>IF(COUNTIF('Personálie dobrovolníků '!U:X,N9480)&gt;0,"ANO","")</f>
        <v/>
      </c>
    </row>
    <row r="9481" spans="1:16" x14ac:dyDescent="0.3">
      <c r="A9481" s="25"/>
      <c r="B9481" s="15"/>
      <c r="C9481" s="15"/>
      <c r="D9481" s="25"/>
      <c r="E9481" s="25"/>
      <c r="F9481" s="94"/>
      <c r="G9481" s="25"/>
      <c r="H9481" s="113"/>
      <c r="I9481" s="113"/>
      <c r="J9481" s="25"/>
      <c r="M9481" s="15">
        <f t="shared" si="444"/>
        <v>1</v>
      </c>
      <c r="N9481" s="15" t="str">
        <f t="shared" si="445"/>
        <v>-</v>
      </c>
      <c r="O9481" s="150">
        <f t="shared" si="446"/>
        <v>0</v>
      </c>
      <c r="P9481" s="15" t="str">
        <f>IF(COUNTIF('Personálie dobrovolníků '!U:X,N9481)&gt;0,"ANO","")</f>
        <v/>
      </c>
    </row>
    <row r="9482" spans="1:16" x14ac:dyDescent="0.3">
      <c r="A9482" s="25"/>
      <c r="B9482" s="15"/>
      <c r="C9482" s="15"/>
      <c r="D9482" s="25"/>
      <c r="E9482" s="25"/>
      <c r="F9482" s="94"/>
      <c r="G9482" s="25"/>
      <c r="H9482" s="113"/>
      <c r="I9482" s="113"/>
      <c r="J9482" s="25"/>
      <c r="M9482" s="15">
        <f t="shared" si="444"/>
        <v>1</v>
      </c>
      <c r="N9482" s="15" t="str">
        <f t="shared" si="445"/>
        <v>-</v>
      </c>
      <c r="O9482" s="150">
        <f t="shared" si="446"/>
        <v>0</v>
      </c>
      <c r="P9482" s="15" t="str">
        <f>IF(COUNTIF('Personálie dobrovolníků '!U:X,N9482)&gt;0,"ANO","")</f>
        <v/>
      </c>
    </row>
    <row r="9483" spans="1:16" x14ac:dyDescent="0.3">
      <c r="A9483" s="25"/>
      <c r="B9483" s="15"/>
      <c r="C9483" s="15"/>
      <c r="D9483" s="25"/>
      <c r="E9483" s="25"/>
      <c r="F9483" s="94"/>
      <c r="G9483" s="25"/>
      <c r="H9483" s="113"/>
      <c r="I9483" s="113"/>
      <c r="J9483" s="25"/>
      <c r="M9483" s="15">
        <f t="shared" si="444"/>
        <v>1</v>
      </c>
      <c r="N9483" s="15" t="str">
        <f t="shared" si="445"/>
        <v>-</v>
      </c>
      <c r="O9483" s="150">
        <f t="shared" si="446"/>
        <v>0</v>
      </c>
      <c r="P9483" s="15" t="str">
        <f>IF(COUNTIF('Personálie dobrovolníků '!U:X,N9483)&gt;0,"ANO","")</f>
        <v/>
      </c>
    </row>
    <row r="9484" spans="1:16" x14ac:dyDescent="0.3">
      <c r="A9484" s="25"/>
      <c r="B9484" s="15"/>
      <c r="C9484" s="15"/>
      <c r="D9484" s="25"/>
      <c r="E9484" s="25"/>
      <c r="F9484" s="94"/>
      <c r="G9484" s="25"/>
      <c r="H9484" s="113"/>
      <c r="I9484" s="113"/>
      <c r="J9484" s="25"/>
      <c r="M9484" s="15">
        <f t="shared" si="444"/>
        <v>1</v>
      </c>
      <c r="N9484" s="15" t="str">
        <f t="shared" si="445"/>
        <v>-</v>
      </c>
      <c r="O9484" s="150">
        <f t="shared" si="446"/>
        <v>0</v>
      </c>
      <c r="P9484" s="15" t="str">
        <f>IF(COUNTIF('Personálie dobrovolníků '!U:X,N9484)&gt;0,"ANO","")</f>
        <v/>
      </c>
    </row>
    <row r="9485" spans="1:16" x14ac:dyDescent="0.3">
      <c r="A9485" s="25"/>
      <c r="B9485" s="15"/>
      <c r="C9485" s="15"/>
      <c r="D9485" s="25"/>
      <c r="E9485" s="25"/>
      <c r="F9485" s="94"/>
      <c r="G9485" s="25"/>
      <c r="H9485" s="113"/>
      <c r="I9485" s="113"/>
      <c r="J9485" s="25"/>
      <c r="M9485" s="15">
        <f t="shared" si="444"/>
        <v>1</v>
      </c>
      <c r="N9485" s="15" t="str">
        <f t="shared" si="445"/>
        <v>-</v>
      </c>
      <c r="O9485" s="150">
        <f t="shared" si="446"/>
        <v>0</v>
      </c>
      <c r="P9485" s="15" t="str">
        <f>IF(COUNTIF('Personálie dobrovolníků '!U:X,N9485)&gt;0,"ANO","")</f>
        <v/>
      </c>
    </row>
    <row r="9486" spans="1:16" x14ac:dyDescent="0.3">
      <c r="A9486" s="25"/>
      <c r="B9486" s="15"/>
      <c r="C9486" s="15"/>
      <c r="D9486" s="25"/>
      <c r="E9486" s="25"/>
      <c r="F9486" s="94"/>
      <c r="G9486" s="25"/>
      <c r="H9486" s="113"/>
      <c r="I9486" s="113"/>
      <c r="J9486" s="25"/>
      <c r="M9486" s="15">
        <f t="shared" si="444"/>
        <v>1</v>
      </c>
      <c r="N9486" s="15" t="str">
        <f t="shared" si="445"/>
        <v>-</v>
      </c>
      <c r="O9486" s="150">
        <f t="shared" si="446"/>
        <v>0</v>
      </c>
      <c r="P9486" s="15" t="str">
        <f>IF(COUNTIF('Personálie dobrovolníků '!U:X,N9486)&gt;0,"ANO","")</f>
        <v/>
      </c>
    </row>
    <row r="9487" spans="1:16" x14ac:dyDescent="0.3">
      <c r="A9487" s="25"/>
      <c r="B9487" s="15"/>
      <c r="C9487" s="15"/>
      <c r="D9487" s="25"/>
      <c r="E9487" s="25"/>
      <c r="F9487" s="94"/>
      <c r="G9487" s="25"/>
      <c r="H9487" s="113"/>
      <c r="I9487" s="113"/>
      <c r="J9487" s="25"/>
      <c r="M9487" s="15">
        <f t="shared" si="444"/>
        <v>1</v>
      </c>
      <c r="N9487" s="15" t="str">
        <f t="shared" si="445"/>
        <v>-</v>
      </c>
      <c r="O9487" s="150">
        <f t="shared" si="446"/>
        <v>0</v>
      </c>
      <c r="P9487" s="15" t="str">
        <f>IF(COUNTIF('Personálie dobrovolníků '!U:X,N9487)&gt;0,"ANO","")</f>
        <v/>
      </c>
    </row>
    <row r="9488" spans="1:16" x14ac:dyDescent="0.3">
      <c r="A9488" s="25"/>
      <c r="B9488" s="15"/>
      <c r="C9488" s="15"/>
      <c r="D9488" s="25"/>
      <c r="E9488" s="25"/>
      <c r="F9488" s="94"/>
      <c r="G9488" s="25"/>
      <c r="H9488" s="113"/>
      <c r="I9488" s="113"/>
      <c r="J9488" s="25"/>
      <c r="M9488" s="15">
        <f t="shared" si="444"/>
        <v>1</v>
      </c>
      <c r="N9488" s="15" t="str">
        <f t="shared" si="445"/>
        <v>-</v>
      </c>
      <c r="O9488" s="150">
        <f t="shared" si="446"/>
        <v>0</v>
      </c>
      <c r="P9488" s="15" t="str">
        <f>IF(COUNTIF('Personálie dobrovolníků '!U:X,N9488)&gt;0,"ANO","")</f>
        <v/>
      </c>
    </row>
    <row r="9489" spans="1:16" x14ac:dyDescent="0.3">
      <c r="A9489" s="25"/>
      <c r="B9489" s="15"/>
      <c r="C9489" s="15"/>
      <c r="D9489" s="25"/>
      <c r="E9489" s="25"/>
      <c r="F9489" s="94"/>
      <c r="G9489" s="25"/>
      <c r="H9489" s="113"/>
      <c r="I9489" s="113"/>
      <c r="J9489" s="25"/>
      <c r="M9489" s="15">
        <f t="shared" si="444"/>
        <v>1</v>
      </c>
      <c r="N9489" s="15" t="str">
        <f t="shared" si="445"/>
        <v>-</v>
      </c>
      <c r="O9489" s="150">
        <f t="shared" si="446"/>
        <v>0</v>
      </c>
      <c r="P9489" s="15" t="str">
        <f>IF(COUNTIF('Personálie dobrovolníků '!U:X,N9489)&gt;0,"ANO","")</f>
        <v/>
      </c>
    </row>
    <row r="9490" spans="1:16" x14ac:dyDescent="0.3">
      <c r="A9490" s="25"/>
      <c r="B9490" s="15"/>
      <c r="C9490" s="15"/>
      <c r="D9490" s="25"/>
      <c r="E9490" s="25"/>
      <c r="F9490" s="94"/>
      <c r="G9490" s="25"/>
      <c r="H9490" s="113"/>
      <c r="I9490" s="113"/>
      <c r="J9490" s="25"/>
      <c r="M9490" s="15">
        <f t="shared" si="444"/>
        <v>1</v>
      </c>
      <c r="N9490" s="15" t="str">
        <f t="shared" si="445"/>
        <v>-</v>
      </c>
      <c r="O9490" s="150">
        <f t="shared" si="446"/>
        <v>0</v>
      </c>
      <c r="P9490" s="15" t="str">
        <f>IF(COUNTIF('Personálie dobrovolníků '!U:X,N9490)&gt;0,"ANO","")</f>
        <v/>
      </c>
    </row>
    <row r="9491" spans="1:16" x14ac:dyDescent="0.3">
      <c r="A9491" s="25"/>
      <c r="B9491" s="15"/>
      <c r="C9491" s="15"/>
      <c r="D9491" s="25"/>
      <c r="E9491" s="25"/>
      <c r="F9491" s="94"/>
      <c r="G9491" s="25"/>
      <c r="H9491" s="113"/>
      <c r="I9491" s="113"/>
      <c r="J9491" s="25"/>
      <c r="M9491" s="15">
        <f t="shared" si="444"/>
        <v>1</v>
      </c>
      <c r="N9491" s="15" t="str">
        <f t="shared" si="445"/>
        <v>-</v>
      </c>
      <c r="O9491" s="150">
        <f t="shared" si="446"/>
        <v>0</v>
      </c>
      <c r="P9491" s="15" t="str">
        <f>IF(COUNTIF('Personálie dobrovolníků '!U:X,N9491)&gt;0,"ANO","")</f>
        <v/>
      </c>
    </row>
    <row r="9492" spans="1:16" x14ac:dyDescent="0.3">
      <c r="A9492" s="25"/>
      <c r="B9492" s="15"/>
      <c r="C9492" s="15"/>
      <c r="D9492" s="25"/>
      <c r="E9492" s="25"/>
      <c r="F9492" s="94"/>
      <c r="G9492" s="25"/>
      <c r="H9492" s="113"/>
      <c r="I9492" s="113"/>
      <c r="J9492" s="25"/>
      <c r="M9492" s="15">
        <f t="shared" si="444"/>
        <v>1</v>
      </c>
      <c r="N9492" s="15" t="str">
        <f t="shared" si="445"/>
        <v>-</v>
      </c>
      <c r="O9492" s="150">
        <f t="shared" si="446"/>
        <v>0</v>
      </c>
      <c r="P9492" s="15" t="str">
        <f>IF(COUNTIF('Personálie dobrovolníků '!U:X,N9492)&gt;0,"ANO","")</f>
        <v/>
      </c>
    </row>
    <row r="9493" spans="1:16" x14ac:dyDescent="0.3">
      <c r="A9493" s="25"/>
      <c r="B9493" s="15"/>
      <c r="C9493" s="15"/>
      <c r="D9493" s="25"/>
      <c r="E9493" s="25"/>
      <c r="F9493" s="94"/>
      <c r="G9493" s="25"/>
      <c r="H9493" s="113"/>
      <c r="I9493" s="113"/>
      <c r="J9493" s="25"/>
      <c r="M9493" s="15">
        <f t="shared" si="444"/>
        <v>1</v>
      </c>
      <c r="N9493" s="15" t="str">
        <f t="shared" si="445"/>
        <v>-</v>
      </c>
      <c r="O9493" s="150">
        <f t="shared" si="446"/>
        <v>0</v>
      </c>
      <c r="P9493" s="15" t="str">
        <f>IF(COUNTIF('Personálie dobrovolníků '!U:X,N9493)&gt;0,"ANO","")</f>
        <v/>
      </c>
    </row>
    <row r="9494" spans="1:16" x14ac:dyDescent="0.3">
      <c r="A9494" s="25"/>
      <c r="B9494" s="15"/>
      <c r="C9494" s="15"/>
      <c r="D9494" s="25"/>
      <c r="E9494" s="25"/>
      <c r="F9494" s="94"/>
      <c r="G9494" s="25"/>
      <c r="H9494" s="113"/>
      <c r="I9494" s="113"/>
      <c r="J9494" s="25"/>
      <c r="M9494" s="15">
        <f t="shared" si="444"/>
        <v>1</v>
      </c>
      <c r="N9494" s="15" t="str">
        <f t="shared" si="445"/>
        <v>-</v>
      </c>
      <c r="O9494" s="150">
        <f t="shared" si="446"/>
        <v>0</v>
      </c>
      <c r="P9494" s="15" t="str">
        <f>IF(COUNTIF('Personálie dobrovolníků '!U:X,N9494)&gt;0,"ANO","")</f>
        <v/>
      </c>
    </row>
    <row r="9495" spans="1:16" x14ac:dyDescent="0.3">
      <c r="A9495" s="25"/>
      <c r="B9495" s="15"/>
      <c r="C9495" s="15"/>
      <c r="D9495" s="25"/>
      <c r="E9495" s="25"/>
      <c r="F9495" s="94"/>
      <c r="G9495" s="25"/>
      <c r="H9495" s="113"/>
      <c r="I9495" s="113"/>
      <c r="J9495" s="25"/>
      <c r="M9495" s="15">
        <f t="shared" si="444"/>
        <v>1</v>
      </c>
      <c r="N9495" s="15" t="str">
        <f t="shared" si="445"/>
        <v>-</v>
      </c>
      <c r="O9495" s="150">
        <f t="shared" si="446"/>
        <v>0</v>
      </c>
      <c r="P9495" s="15" t="str">
        <f>IF(COUNTIF('Personálie dobrovolníků '!U:X,N9495)&gt;0,"ANO","")</f>
        <v/>
      </c>
    </row>
    <row r="9496" spans="1:16" x14ac:dyDescent="0.3">
      <c r="A9496" s="25"/>
      <c r="B9496" s="15"/>
      <c r="C9496" s="15"/>
      <c r="D9496" s="25"/>
      <c r="E9496" s="25"/>
      <c r="F9496" s="94"/>
      <c r="G9496" s="25"/>
      <c r="H9496" s="113"/>
      <c r="I9496" s="113"/>
      <c r="J9496" s="25"/>
      <c r="M9496" s="15">
        <f t="shared" si="444"/>
        <v>1</v>
      </c>
      <c r="N9496" s="15" t="str">
        <f t="shared" si="445"/>
        <v>-</v>
      </c>
      <c r="O9496" s="150">
        <f t="shared" si="446"/>
        <v>0</v>
      </c>
      <c r="P9496" s="15" t="str">
        <f>IF(COUNTIF('Personálie dobrovolníků '!U:X,N9496)&gt;0,"ANO","")</f>
        <v/>
      </c>
    </row>
    <row r="9497" spans="1:16" x14ac:dyDescent="0.3">
      <c r="A9497" s="25"/>
      <c r="B9497" s="15"/>
      <c r="C9497" s="15"/>
      <c r="D9497" s="25"/>
      <c r="E9497" s="25"/>
      <c r="F9497" s="94"/>
      <c r="G9497" s="25"/>
      <c r="H9497" s="113"/>
      <c r="I9497" s="113"/>
      <c r="J9497" s="25"/>
      <c r="M9497" s="15">
        <f t="shared" si="444"/>
        <v>1</v>
      </c>
      <c r="N9497" s="15" t="str">
        <f t="shared" si="445"/>
        <v>-</v>
      </c>
      <c r="O9497" s="150">
        <f t="shared" si="446"/>
        <v>0</v>
      </c>
      <c r="P9497" s="15" t="str">
        <f>IF(COUNTIF('Personálie dobrovolníků '!U:X,N9497)&gt;0,"ANO","")</f>
        <v/>
      </c>
    </row>
    <row r="9498" spans="1:16" x14ac:dyDescent="0.3">
      <c r="A9498" s="25"/>
      <c r="B9498" s="15"/>
      <c r="C9498" s="15"/>
      <c r="D9498" s="25"/>
      <c r="E9498" s="25"/>
      <c r="F9498" s="94"/>
      <c r="G9498" s="25"/>
      <c r="H9498" s="113"/>
      <c r="I9498" s="113"/>
      <c r="J9498" s="25"/>
      <c r="M9498" s="15">
        <f t="shared" si="444"/>
        <v>1</v>
      </c>
      <c r="N9498" s="15" t="str">
        <f t="shared" si="445"/>
        <v>-</v>
      </c>
      <c r="O9498" s="150">
        <f t="shared" si="446"/>
        <v>0</v>
      </c>
      <c r="P9498" s="15" t="str">
        <f>IF(COUNTIF('Personálie dobrovolníků '!U:X,N9498)&gt;0,"ANO","")</f>
        <v/>
      </c>
    </row>
    <row r="9499" spans="1:16" x14ac:dyDescent="0.3">
      <c r="A9499" s="25"/>
      <c r="B9499" s="15"/>
      <c r="C9499" s="15"/>
      <c r="D9499" s="25"/>
      <c r="E9499" s="25"/>
      <c r="F9499" s="94"/>
      <c r="G9499" s="25"/>
      <c r="H9499" s="113"/>
      <c r="I9499" s="113"/>
      <c r="J9499" s="25"/>
      <c r="M9499" s="15">
        <f t="shared" si="444"/>
        <v>1</v>
      </c>
      <c r="N9499" s="15" t="str">
        <f t="shared" si="445"/>
        <v>-</v>
      </c>
      <c r="O9499" s="150">
        <f t="shared" si="446"/>
        <v>0</v>
      </c>
      <c r="P9499" s="15" t="str">
        <f>IF(COUNTIF('Personálie dobrovolníků '!U:X,N9499)&gt;0,"ANO","")</f>
        <v/>
      </c>
    </row>
    <row r="9500" spans="1:16" x14ac:dyDescent="0.3">
      <c r="A9500" s="25"/>
      <c r="B9500" s="15"/>
      <c r="C9500" s="15"/>
      <c r="D9500" s="25"/>
      <c r="E9500" s="25"/>
      <c r="F9500" s="94"/>
      <c r="G9500" s="25"/>
      <c r="H9500" s="113"/>
      <c r="I9500" s="113"/>
      <c r="J9500" s="25"/>
      <c r="M9500" s="15">
        <f t="shared" si="444"/>
        <v>1</v>
      </c>
      <c r="N9500" s="15" t="str">
        <f t="shared" si="445"/>
        <v>-</v>
      </c>
      <c r="O9500" s="150">
        <f t="shared" si="446"/>
        <v>0</v>
      </c>
      <c r="P9500" s="15" t="str">
        <f>IF(COUNTIF('Personálie dobrovolníků '!U:X,N9500)&gt;0,"ANO","")</f>
        <v/>
      </c>
    </row>
    <row r="9501" spans="1:16" x14ac:dyDescent="0.3">
      <c r="A9501" s="25"/>
      <c r="B9501" s="15"/>
      <c r="C9501" s="15"/>
      <c r="D9501" s="25"/>
      <c r="E9501" s="25"/>
      <c r="F9501" s="94"/>
      <c r="G9501" s="25"/>
      <c r="H9501" s="113"/>
      <c r="I9501" s="113"/>
      <c r="J9501" s="25"/>
      <c r="M9501" s="15">
        <f t="shared" si="444"/>
        <v>1</v>
      </c>
      <c r="N9501" s="15" t="str">
        <f t="shared" si="445"/>
        <v>-</v>
      </c>
      <c r="O9501" s="150">
        <f t="shared" si="446"/>
        <v>0</v>
      </c>
      <c r="P9501" s="15" t="str">
        <f>IF(COUNTIF('Personálie dobrovolníků '!U:X,N9501)&gt;0,"ANO","")</f>
        <v/>
      </c>
    </row>
    <row r="9502" spans="1:16" x14ac:dyDescent="0.3">
      <c r="A9502" s="25"/>
      <c r="B9502" s="15"/>
      <c r="C9502" s="15"/>
      <c r="D9502" s="25"/>
      <c r="E9502" s="25"/>
      <c r="F9502" s="94"/>
      <c r="G9502" s="25"/>
      <c r="H9502" s="113"/>
      <c r="I9502" s="113"/>
      <c r="J9502" s="25"/>
      <c r="M9502" s="15">
        <f t="shared" si="444"/>
        <v>1</v>
      </c>
      <c r="N9502" s="15" t="str">
        <f t="shared" si="445"/>
        <v>-</v>
      </c>
      <c r="O9502" s="150">
        <f t="shared" si="446"/>
        <v>0</v>
      </c>
      <c r="P9502" s="15" t="str">
        <f>IF(COUNTIF('Personálie dobrovolníků '!U:X,N9502)&gt;0,"ANO","")</f>
        <v/>
      </c>
    </row>
    <row r="9503" spans="1:16" x14ac:dyDescent="0.3">
      <c r="A9503" s="25"/>
      <c r="B9503" s="15"/>
      <c r="C9503" s="15"/>
      <c r="D9503" s="25"/>
      <c r="E9503" s="25"/>
      <c r="F9503" s="94"/>
      <c r="G9503" s="25"/>
      <c r="H9503" s="113"/>
      <c r="I9503" s="113"/>
      <c r="J9503" s="25"/>
      <c r="M9503" s="15">
        <f t="shared" si="444"/>
        <v>1</v>
      </c>
      <c r="N9503" s="15" t="str">
        <f t="shared" si="445"/>
        <v>-</v>
      </c>
      <c r="O9503" s="150">
        <f t="shared" si="446"/>
        <v>0</v>
      </c>
      <c r="P9503" s="15" t="str">
        <f>IF(COUNTIF('Personálie dobrovolníků '!U:X,N9503)&gt;0,"ANO","")</f>
        <v/>
      </c>
    </row>
    <row r="9504" spans="1:16" x14ac:dyDescent="0.3">
      <c r="A9504" s="25"/>
      <c r="B9504" s="15"/>
      <c r="C9504" s="15"/>
      <c r="D9504" s="25"/>
      <c r="E9504" s="25"/>
      <c r="F9504" s="94"/>
      <c r="G9504" s="25"/>
      <c r="H9504" s="113"/>
      <c r="I9504" s="113"/>
      <c r="J9504" s="25"/>
      <c r="M9504" s="15">
        <f t="shared" si="444"/>
        <v>1</v>
      </c>
      <c r="N9504" s="15" t="str">
        <f t="shared" si="445"/>
        <v>-</v>
      </c>
      <c r="O9504" s="150">
        <f t="shared" si="446"/>
        <v>0</v>
      </c>
      <c r="P9504" s="15" t="str">
        <f>IF(COUNTIF('Personálie dobrovolníků '!U:X,N9504)&gt;0,"ANO","")</f>
        <v/>
      </c>
    </row>
    <row r="9505" spans="1:16" x14ac:dyDescent="0.3">
      <c r="A9505" s="25"/>
      <c r="B9505" s="15"/>
      <c r="C9505" s="15"/>
      <c r="D9505" s="25"/>
      <c r="E9505" s="25"/>
      <c r="F9505" s="94"/>
      <c r="G9505" s="25"/>
      <c r="H9505" s="113"/>
      <c r="I9505" s="113"/>
      <c r="J9505" s="25"/>
      <c r="M9505" s="15">
        <f t="shared" si="444"/>
        <v>1</v>
      </c>
      <c r="N9505" s="15" t="str">
        <f t="shared" si="445"/>
        <v>-</v>
      </c>
      <c r="O9505" s="150">
        <f t="shared" si="446"/>
        <v>0</v>
      </c>
      <c r="P9505" s="15" t="str">
        <f>IF(COUNTIF('Personálie dobrovolníků '!U:X,N9505)&gt;0,"ANO","")</f>
        <v/>
      </c>
    </row>
    <row r="9506" spans="1:16" x14ac:dyDescent="0.3">
      <c r="A9506" s="25"/>
      <c r="B9506" s="15"/>
      <c r="C9506" s="15"/>
      <c r="D9506" s="25"/>
      <c r="E9506" s="25"/>
      <c r="F9506" s="94"/>
      <c r="G9506" s="25"/>
      <c r="H9506" s="113"/>
      <c r="I9506" s="113"/>
      <c r="J9506" s="25"/>
      <c r="M9506" s="15">
        <f t="shared" si="444"/>
        <v>1</v>
      </c>
      <c r="N9506" s="15" t="str">
        <f t="shared" si="445"/>
        <v>-</v>
      </c>
      <c r="O9506" s="150">
        <f t="shared" si="446"/>
        <v>0</v>
      </c>
      <c r="P9506" s="15" t="str">
        <f>IF(COUNTIF('Personálie dobrovolníků '!U:X,N9506)&gt;0,"ANO","")</f>
        <v/>
      </c>
    </row>
    <row r="9507" spans="1:16" x14ac:dyDescent="0.3">
      <c r="A9507" s="25"/>
      <c r="B9507" s="15"/>
      <c r="C9507" s="15"/>
      <c r="D9507" s="25"/>
      <c r="E9507" s="25"/>
      <c r="F9507" s="94"/>
      <c r="G9507" s="25"/>
      <c r="H9507" s="113"/>
      <c r="I9507" s="113"/>
      <c r="J9507" s="25"/>
      <c r="M9507" s="15">
        <f t="shared" si="444"/>
        <v>1</v>
      </c>
      <c r="N9507" s="15" t="str">
        <f t="shared" si="445"/>
        <v>-</v>
      </c>
      <c r="O9507" s="150">
        <f t="shared" si="446"/>
        <v>0</v>
      </c>
      <c r="P9507" s="15" t="str">
        <f>IF(COUNTIF('Personálie dobrovolníků '!U:X,N9507)&gt;0,"ANO","")</f>
        <v/>
      </c>
    </row>
    <row r="9508" spans="1:16" x14ac:dyDescent="0.3">
      <c r="A9508" s="25"/>
      <c r="B9508" s="15"/>
      <c r="C9508" s="15"/>
      <c r="D9508" s="25"/>
      <c r="E9508" s="25"/>
      <c r="F9508" s="94"/>
      <c r="G9508" s="25"/>
      <c r="H9508" s="113"/>
      <c r="I9508" s="113"/>
      <c r="J9508" s="25"/>
      <c r="M9508" s="15">
        <f t="shared" si="444"/>
        <v>1</v>
      </c>
      <c r="N9508" s="15" t="str">
        <f t="shared" si="445"/>
        <v>-</v>
      </c>
      <c r="O9508" s="150">
        <f t="shared" si="446"/>
        <v>0</v>
      </c>
      <c r="P9508" s="15" t="str">
        <f>IF(COUNTIF('Personálie dobrovolníků '!U:X,N9508)&gt;0,"ANO","")</f>
        <v/>
      </c>
    </row>
    <row r="9509" spans="1:16" x14ac:dyDescent="0.3">
      <c r="A9509" s="25"/>
      <c r="B9509" s="15"/>
      <c r="C9509" s="15"/>
      <c r="D9509" s="25"/>
      <c r="E9509" s="25"/>
      <c r="F9509" s="94"/>
      <c r="G9509" s="25"/>
      <c r="H9509" s="113"/>
      <c r="I9509" s="113"/>
      <c r="J9509" s="25"/>
      <c r="M9509" s="15">
        <f t="shared" si="444"/>
        <v>1</v>
      </c>
      <c r="N9509" s="15" t="str">
        <f t="shared" si="445"/>
        <v>-</v>
      </c>
      <c r="O9509" s="150">
        <f t="shared" si="446"/>
        <v>0</v>
      </c>
      <c r="P9509" s="15" t="str">
        <f>IF(COUNTIF('Personálie dobrovolníků '!U:X,N9509)&gt;0,"ANO","")</f>
        <v/>
      </c>
    </row>
    <row r="9510" spans="1:16" x14ac:dyDescent="0.3">
      <c r="A9510" s="25"/>
      <c r="B9510" s="15"/>
      <c r="C9510" s="15"/>
      <c r="D9510" s="25"/>
      <c r="E9510" s="25"/>
      <c r="F9510" s="94"/>
      <c r="G9510" s="25"/>
      <c r="H9510" s="113"/>
      <c r="I9510" s="113"/>
      <c r="J9510" s="25"/>
      <c r="M9510" s="15">
        <f t="shared" si="444"/>
        <v>1</v>
      </c>
      <c r="N9510" s="15" t="str">
        <f t="shared" si="445"/>
        <v>-</v>
      </c>
      <c r="O9510" s="150">
        <f t="shared" si="446"/>
        <v>0</v>
      </c>
      <c r="P9510" s="15" t="str">
        <f>IF(COUNTIF('Personálie dobrovolníků '!U:X,N9510)&gt;0,"ANO","")</f>
        <v/>
      </c>
    </row>
    <row r="9511" spans="1:16" x14ac:dyDescent="0.3">
      <c r="A9511" s="25"/>
      <c r="B9511" s="15"/>
      <c r="C9511" s="15"/>
      <c r="D9511" s="25"/>
      <c r="E9511" s="25"/>
      <c r="F9511" s="94"/>
      <c r="G9511" s="25"/>
      <c r="H9511" s="113"/>
      <c r="I9511" s="113"/>
      <c r="J9511" s="25"/>
      <c r="M9511" s="15">
        <f t="shared" si="444"/>
        <v>1</v>
      </c>
      <c r="N9511" s="15" t="str">
        <f t="shared" si="445"/>
        <v>-</v>
      </c>
      <c r="O9511" s="150">
        <f t="shared" si="446"/>
        <v>0</v>
      </c>
      <c r="P9511" s="15" t="str">
        <f>IF(COUNTIF('Personálie dobrovolníků '!U:X,N9511)&gt;0,"ANO","")</f>
        <v/>
      </c>
    </row>
    <row r="9512" spans="1:16" x14ac:dyDescent="0.3">
      <c r="A9512" s="25"/>
      <c r="B9512" s="15"/>
      <c r="C9512" s="15"/>
      <c r="D9512" s="25"/>
      <c r="E9512" s="25"/>
      <c r="F9512" s="94"/>
      <c r="G9512" s="25"/>
      <c r="H9512" s="113"/>
      <c r="I9512" s="113"/>
      <c r="J9512" s="25"/>
      <c r="M9512" s="15">
        <f t="shared" si="444"/>
        <v>1</v>
      </c>
      <c r="N9512" s="15" t="str">
        <f t="shared" si="445"/>
        <v>-</v>
      </c>
      <c r="O9512" s="150">
        <f t="shared" si="446"/>
        <v>0</v>
      </c>
      <c r="P9512" s="15" t="str">
        <f>IF(COUNTIF('Personálie dobrovolníků '!U:X,N9512)&gt;0,"ANO","")</f>
        <v/>
      </c>
    </row>
    <row r="9513" spans="1:16" x14ac:dyDescent="0.3">
      <c r="A9513" s="25"/>
      <c r="B9513" s="15"/>
      <c r="C9513" s="15"/>
      <c r="D9513" s="25"/>
      <c r="E9513" s="25"/>
      <c r="F9513" s="94"/>
      <c r="G9513" s="25"/>
      <c r="H9513" s="113"/>
      <c r="I9513" s="113"/>
      <c r="J9513" s="25"/>
      <c r="M9513" s="15">
        <f t="shared" si="444"/>
        <v>1</v>
      </c>
      <c r="N9513" s="15" t="str">
        <f t="shared" si="445"/>
        <v>-</v>
      </c>
      <c r="O9513" s="150">
        <f t="shared" si="446"/>
        <v>0</v>
      </c>
      <c r="P9513" s="15" t="str">
        <f>IF(COUNTIF('Personálie dobrovolníků '!U:X,N9513)&gt;0,"ANO","")</f>
        <v/>
      </c>
    </row>
    <row r="9514" spans="1:16" x14ac:dyDescent="0.3">
      <c r="A9514" s="25"/>
      <c r="B9514" s="15"/>
      <c r="C9514" s="15"/>
      <c r="D9514" s="25"/>
      <c r="E9514" s="25"/>
      <c r="F9514" s="94"/>
      <c r="G9514" s="25"/>
      <c r="H9514" s="113"/>
      <c r="I9514" s="113"/>
      <c r="J9514" s="25"/>
      <c r="M9514" s="15">
        <f t="shared" ref="M9514:M9577" si="447">IF(OR(
   AND($H9514=$K$12, $I9514=$L$4),
   AND($H9514=$K$12, $I9514=$L$5),
   AND($H9514=$K$12, $I9514=$L$6),
   AND($H9514=$K$12, $I9514=$L$7),
   AND($H9514=$K$11, $I9514=$L$4),
   AND($H9514=$K$11, $I9514=$L$5),
   AND($H9514=$K$11, $I9514=$L$6),
   AND($H9514=$K$11, $I9514=$L$7),
   AND($H9514=$K$5, $I9514=$L$5),
   AND($H9514=$K$6, $I9514=$L$4),
   AND($H9514=$K$6, $I9514=$L$5),
   AND($H9514=$K$6, $I9514=$L$7),
   AND($H9514=$K$4, $I9514=$L$6),
), 0, 1)</f>
        <v>1</v>
      </c>
      <c r="N9514" s="15" t="str">
        <f t="shared" ref="N9514:N9577" si="448">A9514 &amp; "-" &amp; J9514</f>
        <v>-</v>
      </c>
      <c r="O9514" s="150">
        <f t="shared" si="446"/>
        <v>0</v>
      </c>
      <c r="P9514" s="15" t="str">
        <f>IF(COUNTIF('Personálie dobrovolníků '!U:X,N9514)&gt;0,"ANO","")</f>
        <v/>
      </c>
    </row>
    <row r="9515" spans="1:16" x14ac:dyDescent="0.3">
      <c r="A9515" s="25"/>
      <c r="B9515" s="15"/>
      <c r="C9515" s="15"/>
      <c r="D9515" s="25"/>
      <c r="E9515" s="25"/>
      <c r="F9515" s="94"/>
      <c r="G9515" s="25"/>
      <c r="H9515" s="113"/>
      <c r="I9515" s="113"/>
      <c r="J9515" s="25"/>
      <c r="M9515" s="15">
        <f t="shared" si="447"/>
        <v>1</v>
      </c>
      <c r="N9515" s="15" t="str">
        <f t="shared" si="448"/>
        <v>-</v>
      </c>
      <c r="O9515" s="150">
        <f t="shared" si="446"/>
        <v>0</v>
      </c>
      <c r="P9515" s="15" t="str">
        <f>IF(COUNTIF('Personálie dobrovolníků '!U:X,N9515)&gt;0,"ANO","")</f>
        <v/>
      </c>
    </row>
    <row r="9516" spans="1:16" x14ac:dyDescent="0.3">
      <c r="A9516" s="25"/>
      <c r="B9516" s="15"/>
      <c r="C9516" s="15"/>
      <c r="D9516" s="25"/>
      <c r="E9516" s="25"/>
      <c r="F9516" s="94"/>
      <c r="G9516" s="25"/>
      <c r="H9516" s="113"/>
      <c r="I9516" s="113"/>
      <c r="J9516" s="25"/>
      <c r="M9516" s="15">
        <f t="shared" si="447"/>
        <v>1</v>
      </c>
      <c r="N9516" s="15" t="str">
        <f t="shared" si="448"/>
        <v>-</v>
      </c>
      <c r="O9516" s="150">
        <f t="shared" si="446"/>
        <v>0</v>
      </c>
      <c r="P9516" s="15" t="str">
        <f>IF(COUNTIF('Personálie dobrovolníků '!U:X,N9516)&gt;0,"ANO","")</f>
        <v/>
      </c>
    </row>
    <row r="9517" spans="1:16" x14ac:dyDescent="0.3">
      <c r="A9517" s="25"/>
      <c r="B9517" s="15"/>
      <c r="C9517" s="15"/>
      <c r="D9517" s="25"/>
      <c r="E9517" s="25"/>
      <c r="F9517" s="94"/>
      <c r="G9517" s="25"/>
      <c r="H9517" s="113"/>
      <c r="I9517" s="113"/>
      <c r="J9517" s="25"/>
      <c r="M9517" s="15">
        <f t="shared" si="447"/>
        <v>1</v>
      </c>
      <c r="N9517" s="15" t="str">
        <f t="shared" si="448"/>
        <v>-</v>
      </c>
      <c r="O9517" s="150">
        <f t="shared" si="446"/>
        <v>0</v>
      </c>
      <c r="P9517" s="15" t="str">
        <f>IF(COUNTIF('Personálie dobrovolníků '!U:X,N9517)&gt;0,"ANO","")</f>
        <v/>
      </c>
    </row>
    <row r="9518" spans="1:16" x14ac:dyDescent="0.3">
      <c r="A9518" s="25"/>
      <c r="B9518" s="15"/>
      <c r="C9518" s="15"/>
      <c r="D9518" s="25"/>
      <c r="E9518" s="25"/>
      <c r="F9518" s="94"/>
      <c r="G9518" s="25"/>
      <c r="H9518" s="113"/>
      <c r="I9518" s="113"/>
      <c r="J9518" s="25"/>
      <c r="M9518" s="15">
        <f t="shared" si="447"/>
        <v>1</v>
      </c>
      <c r="N9518" s="15" t="str">
        <f t="shared" si="448"/>
        <v>-</v>
      </c>
      <c r="O9518" s="150">
        <f t="shared" si="446"/>
        <v>0</v>
      </c>
      <c r="P9518" s="15" t="str">
        <f>IF(COUNTIF('Personálie dobrovolníků '!U:X,N9518)&gt;0,"ANO","")</f>
        <v/>
      </c>
    </row>
    <row r="9519" spans="1:16" x14ac:dyDescent="0.3">
      <c r="A9519" s="25"/>
      <c r="B9519" s="15"/>
      <c r="C9519" s="15"/>
      <c r="D9519" s="25"/>
      <c r="E9519" s="25"/>
      <c r="F9519" s="94"/>
      <c r="G9519" s="25"/>
      <c r="H9519" s="113"/>
      <c r="I9519" s="113"/>
      <c r="J9519" s="25"/>
      <c r="M9519" s="15">
        <f t="shared" si="447"/>
        <v>1</v>
      </c>
      <c r="N9519" s="15" t="str">
        <f t="shared" si="448"/>
        <v>-</v>
      </c>
      <c r="O9519" s="150">
        <f t="shared" si="446"/>
        <v>0</v>
      </c>
      <c r="P9519" s="15" t="str">
        <f>IF(COUNTIF('Personálie dobrovolníků '!U:X,N9519)&gt;0,"ANO","")</f>
        <v/>
      </c>
    </row>
    <row r="9520" spans="1:16" x14ac:dyDescent="0.3">
      <c r="A9520" s="25"/>
      <c r="B9520" s="15"/>
      <c r="C9520" s="15"/>
      <c r="D9520" s="25"/>
      <c r="E9520" s="25"/>
      <c r="F9520" s="94"/>
      <c r="G9520" s="25"/>
      <c r="H9520" s="113"/>
      <c r="I9520" s="113"/>
      <c r="J9520" s="25"/>
      <c r="M9520" s="15">
        <f t="shared" si="447"/>
        <v>1</v>
      </c>
      <c r="N9520" s="15" t="str">
        <f t="shared" si="448"/>
        <v>-</v>
      </c>
      <c r="O9520" s="150">
        <f t="shared" si="446"/>
        <v>0</v>
      </c>
      <c r="P9520" s="15" t="str">
        <f>IF(COUNTIF('Personálie dobrovolníků '!U:X,N9520)&gt;0,"ANO","")</f>
        <v/>
      </c>
    </row>
    <row r="9521" spans="1:16" x14ac:dyDescent="0.3">
      <c r="A9521" s="25"/>
      <c r="B9521" s="15"/>
      <c r="C9521" s="15"/>
      <c r="D9521" s="25"/>
      <c r="E9521" s="25"/>
      <c r="F9521" s="94"/>
      <c r="G9521" s="25"/>
      <c r="H9521" s="113"/>
      <c r="I9521" s="113"/>
      <c r="J9521" s="25"/>
      <c r="M9521" s="15">
        <f t="shared" si="447"/>
        <v>1</v>
      </c>
      <c r="N9521" s="15" t="str">
        <f t="shared" si="448"/>
        <v>-</v>
      </c>
      <c r="O9521" s="150">
        <f t="shared" si="446"/>
        <v>0</v>
      </c>
      <c r="P9521" s="15" t="str">
        <f>IF(COUNTIF('Personálie dobrovolníků '!U:X,N9521)&gt;0,"ANO","")</f>
        <v/>
      </c>
    </row>
    <row r="9522" spans="1:16" x14ac:dyDescent="0.3">
      <c r="A9522" s="25"/>
      <c r="B9522" s="15"/>
      <c r="C9522" s="15"/>
      <c r="D9522" s="25"/>
      <c r="E9522" s="25"/>
      <c r="F9522" s="94"/>
      <c r="G9522" s="25"/>
      <c r="H9522" s="113"/>
      <c r="I9522" s="113"/>
      <c r="J9522" s="25"/>
      <c r="M9522" s="15">
        <f t="shared" si="447"/>
        <v>1</v>
      </c>
      <c r="N9522" s="15" t="str">
        <f t="shared" si="448"/>
        <v>-</v>
      </c>
      <c r="O9522" s="150">
        <f t="shared" si="446"/>
        <v>0</v>
      </c>
      <c r="P9522" s="15" t="str">
        <f>IF(COUNTIF('Personálie dobrovolníků '!U:X,N9522)&gt;0,"ANO","")</f>
        <v/>
      </c>
    </row>
    <row r="9523" spans="1:16" x14ac:dyDescent="0.3">
      <c r="A9523" s="25"/>
      <c r="B9523" s="15"/>
      <c r="C9523" s="15"/>
      <c r="D9523" s="25"/>
      <c r="E9523" s="25"/>
      <c r="F9523" s="94"/>
      <c r="G9523" s="25"/>
      <c r="H9523" s="113"/>
      <c r="I9523" s="113"/>
      <c r="J9523" s="25"/>
      <c r="M9523" s="15">
        <f t="shared" si="447"/>
        <v>1</v>
      </c>
      <c r="N9523" s="15" t="str">
        <f t="shared" si="448"/>
        <v>-</v>
      </c>
      <c r="O9523" s="150">
        <f t="shared" si="446"/>
        <v>0</v>
      </c>
      <c r="P9523" s="15" t="str">
        <f>IF(COUNTIF('Personálie dobrovolníků '!U:X,N9523)&gt;0,"ANO","")</f>
        <v/>
      </c>
    </row>
    <row r="9524" spans="1:16" x14ac:dyDescent="0.3">
      <c r="A9524" s="25"/>
      <c r="B9524" s="15"/>
      <c r="C9524" s="15"/>
      <c r="D9524" s="25"/>
      <c r="E9524" s="25"/>
      <c r="F9524" s="94"/>
      <c r="G9524" s="25"/>
      <c r="H9524" s="113"/>
      <c r="I9524" s="113"/>
      <c r="J9524" s="25"/>
      <c r="M9524" s="15">
        <f t="shared" si="447"/>
        <v>1</v>
      </c>
      <c r="N9524" s="15" t="str">
        <f t="shared" si="448"/>
        <v>-</v>
      </c>
      <c r="O9524" s="150">
        <f t="shared" si="446"/>
        <v>0</v>
      </c>
      <c r="P9524" s="15" t="str">
        <f>IF(COUNTIF('Personálie dobrovolníků '!U:X,N9524)&gt;0,"ANO","")</f>
        <v/>
      </c>
    </row>
    <row r="9525" spans="1:16" x14ac:dyDescent="0.3">
      <c r="A9525" s="25"/>
      <c r="B9525" s="15"/>
      <c r="C9525" s="15"/>
      <c r="D9525" s="25"/>
      <c r="E9525" s="25"/>
      <c r="F9525" s="94"/>
      <c r="G9525" s="25"/>
      <c r="H9525" s="113"/>
      <c r="I9525" s="113"/>
      <c r="J9525" s="25"/>
      <c r="M9525" s="15">
        <f t="shared" si="447"/>
        <v>1</v>
      </c>
      <c r="N9525" s="15" t="str">
        <f t="shared" si="448"/>
        <v>-</v>
      </c>
      <c r="O9525" s="150">
        <f t="shared" si="446"/>
        <v>0</v>
      </c>
      <c r="P9525" s="15" t="str">
        <f>IF(COUNTIF('Personálie dobrovolníků '!U:X,N9525)&gt;0,"ANO","")</f>
        <v/>
      </c>
    </row>
    <row r="9526" spans="1:16" x14ac:dyDescent="0.3">
      <c r="A9526" s="25"/>
      <c r="B9526" s="15"/>
      <c r="C9526" s="15"/>
      <c r="D9526" s="25"/>
      <c r="E9526" s="25"/>
      <c r="F9526" s="94"/>
      <c r="G9526" s="25"/>
      <c r="H9526" s="113"/>
      <c r="I9526" s="113"/>
      <c r="J9526" s="25"/>
      <c r="M9526" s="15">
        <f t="shared" si="447"/>
        <v>1</v>
      </c>
      <c r="N9526" s="15" t="str">
        <f t="shared" si="448"/>
        <v>-</v>
      </c>
      <c r="O9526" s="150">
        <f t="shared" si="446"/>
        <v>0</v>
      </c>
      <c r="P9526" s="15" t="str">
        <f>IF(COUNTIF('Personálie dobrovolníků '!U:X,N9526)&gt;0,"ANO","")</f>
        <v/>
      </c>
    </row>
    <row r="9527" spans="1:16" x14ac:dyDescent="0.3">
      <c r="A9527" s="25"/>
      <c r="B9527" s="15"/>
      <c r="C9527" s="15"/>
      <c r="D9527" s="25"/>
      <c r="E9527" s="25"/>
      <c r="F9527" s="94"/>
      <c r="G9527" s="25"/>
      <c r="H9527" s="113"/>
      <c r="I9527" s="113"/>
      <c r="J9527" s="25"/>
      <c r="M9527" s="15">
        <f t="shared" si="447"/>
        <v>1</v>
      </c>
      <c r="N9527" s="15" t="str">
        <f t="shared" si="448"/>
        <v>-</v>
      </c>
      <c r="O9527" s="150">
        <f t="shared" si="446"/>
        <v>0</v>
      </c>
      <c r="P9527" s="15" t="str">
        <f>IF(COUNTIF('Personálie dobrovolníků '!U:X,N9527)&gt;0,"ANO","")</f>
        <v/>
      </c>
    </row>
    <row r="9528" spans="1:16" x14ac:dyDescent="0.3">
      <c r="A9528" s="25"/>
      <c r="B9528" s="15"/>
      <c r="C9528" s="15"/>
      <c r="D9528" s="25"/>
      <c r="E9528" s="25"/>
      <c r="F9528" s="94"/>
      <c r="G9528" s="25"/>
      <c r="H9528" s="113"/>
      <c r="I9528" s="113"/>
      <c r="J9528" s="25"/>
      <c r="M9528" s="15">
        <f t="shared" si="447"/>
        <v>1</v>
      </c>
      <c r="N9528" s="15" t="str">
        <f t="shared" si="448"/>
        <v>-</v>
      </c>
      <c r="O9528" s="150">
        <f t="shared" si="446"/>
        <v>0</v>
      </c>
      <c r="P9528" s="15" t="str">
        <f>IF(COUNTIF('Personálie dobrovolníků '!U:X,N9528)&gt;0,"ANO","")</f>
        <v/>
      </c>
    </row>
    <row r="9529" spans="1:16" x14ac:dyDescent="0.3">
      <c r="A9529" s="25"/>
      <c r="B9529" s="15"/>
      <c r="C9529" s="15"/>
      <c r="D9529" s="25"/>
      <c r="E9529" s="25"/>
      <c r="F9529" s="94"/>
      <c r="G9529" s="25"/>
      <c r="H9529" s="113"/>
      <c r="I9529" s="113"/>
      <c r="J9529" s="25"/>
      <c r="M9529" s="15">
        <f t="shared" si="447"/>
        <v>1</v>
      </c>
      <c r="N9529" s="15" t="str">
        <f t="shared" si="448"/>
        <v>-</v>
      </c>
      <c r="O9529" s="150">
        <f t="shared" si="446"/>
        <v>0</v>
      </c>
      <c r="P9529" s="15" t="str">
        <f>IF(COUNTIF('Personálie dobrovolníků '!U:X,N9529)&gt;0,"ANO","")</f>
        <v/>
      </c>
    </row>
    <row r="9530" spans="1:16" x14ac:dyDescent="0.3">
      <c r="A9530" s="25"/>
      <c r="B9530" s="15"/>
      <c r="C9530" s="15"/>
      <c r="D9530" s="25"/>
      <c r="E9530" s="25"/>
      <c r="F9530" s="94"/>
      <c r="G9530" s="25"/>
      <c r="H9530" s="113"/>
      <c r="I9530" s="113"/>
      <c r="J9530" s="25"/>
      <c r="M9530" s="15">
        <f t="shared" si="447"/>
        <v>1</v>
      </c>
      <c r="N9530" s="15" t="str">
        <f t="shared" si="448"/>
        <v>-</v>
      </c>
      <c r="O9530" s="150">
        <f t="shared" si="446"/>
        <v>0</v>
      </c>
      <c r="P9530" s="15" t="str">
        <f>IF(COUNTIF('Personálie dobrovolníků '!U:X,N9530)&gt;0,"ANO","")</f>
        <v/>
      </c>
    </row>
    <row r="9531" spans="1:16" x14ac:dyDescent="0.3">
      <c r="A9531" s="25"/>
      <c r="B9531" s="15"/>
      <c r="C9531" s="15"/>
      <c r="D9531" s="25"/>
      <c r="E9531" s="25"/>
      <c r="F9531" s="94"/>
      <c r="G9531" s="25"/>
      <c r="H9531" s="113"/>
      <c r="I9531" s="113"/>
      <c r="J9531" s="25"/>
      <c r="M9531" s="15">
        <f t="shared" si="447"/>
        <v>1</v>
      </c>
      <c r="N9531" s="15" t="str">
        <f t="shared" si="448"/>
        <v>-</v>
      </c>
      <c r="O9531" s="150">
        <f t="shared" si="446"/>
        <v>0</v>
      </c>
      <c r="P9531" s="15" t="str">
        <f>IF(COUNTIF('Personálie dobrovolníků '!U:X,N9531)&gt;0,"ANO","")</f>
        <v/>
      </c>
    </row>
    <row r="9532" spans="1:16" x14ac:dyDescent="0.3">
      <c r="A9532" s="25"/>
      <c r="B9532" s="15"/>
      <c r="C9532" s="15"/>
      <c r="D9532" s="25"/>
      <c r="E9532" s="25"/>
      <c r="F9532" s="94"/>
      <c r="G9532" s="25"/>
      <c r="H9532" s="113"/>
      <c r="I9532" s="113"/>
      <c r="J9532" s="25"/>
      <c r="M9532" s="15">
        <f t="shared" si="447"/>
        <v>1</v>
      </c>
      <c r="N9532" s="15" t="str">
        <f t="shared" si="448"/>
        <v>-</v>
      </c>
      <c r="O9532" s="150">
        <f t="shared" si="446"/>
        <v>0</v>
      </c>
      <c r="P9532" s="15" t="str">
        <f>IF(COUNTIF('Personálie dobrovolníků '!U:X,N9532)&gt;0,"ANO","")</f>
        <v/>
      </c>
    </row>
    <row r="9533" spans="1:16" x14ac:dyDescent="0.3">
      <c r="A9533" s="25"/>
      <c r="B9533" s="15"/>
      <c r="C9533" s="15"/>
      <c r="D9533" s="25"/>
      <c r="E9533" s="25"/>
      <c r="F9533" s="94"/>
      <c r="G9533" s="25"/>
      <c r="H9533" s="113"/>
      <c r="I9533" s="113"/>
      <c r="J9533" s="25"/>
      <c r="M9533" s="15">
        <f t="shared" si="447"/>
        <v>1</v>
      </c>
      <c r="N9533" s="15" t="str">
        <f t="shared" si="448"/>
        <v>-</v>
      </c>
      <c r="O9533" s="150">
        <f t="shared" si="446"/>
        <v>0</v>
      </c>
      <c r="P9533" s="15" t="str">
        <f>IF(COUNTIF('Personálie dobrovolníků '!U:X,N9533)&gt;0,"ANO","")</f>
        <v/>
      </c>
    </row>
    <row r="9534" spans="1:16" x14ac:dyDescent="0.3">
      <c r="A9534" s="25"/>
      <c r="B9534" s="15"/>
      <c r="C9534" s="15"/>
      <c r="D9534" s="25"/>
      <c r="E9534" s="25"/>
      <c r="F9534" s="94"/>
      <c r="G9534" s="25"/>
      <c r="H9534" s="113"/>
      <c r="I9534" s="113"/>
      <c r="J9534" s="25"/>
      <c r="M9534" s="15">
        <f t="shared" si="447"/>
        <v>1</v>
      </c>
      <c r="N9534" s="15" t="str">
        <f t="shared" si="448"/>
        <v>-</v>
      </c>
      <c r="O9534" s="150">
        <f t="shared" si="446"/>
        <v>0</v>
      </c>
      <c r="P9534" s="15" t="str">
        <f>IF(COUNTIF('Personálie dobrovolníků '!U:X,N9534)&gt;0,"ANO","")</f>
        <v/>
      </c>
    </row>
    <row r="9535" spans="1:16" x14ac:dyDescent="0.3">
      <c r="A9535" s="25"/>
      <c r="B9535" s="15"/>
      <c r="C9535" s="15"/>
      <c r="D9535" s="25"/>
      <c r="E9535" s="25"/>
      <c r="F9535" s="94"/>
      <c r="G9535" s="25"/>
      <c r="H9535" s="113"/>
      <c r="I9535" s="113"/>
      <c r="J9535" s="25"/>
      <c r="M9535" s="15">
        <f t="shared" si="447"/>
        <v>1</v>
      </c>
      <c r="N9535" s="15" t="str">
        <f t="shared" si="448"/>
        <v>-</v>
      </c>
      <c r="O9535" s="150">
        <f t="shared" si="446"/>
        <v>0</v>
      </c>
      <c r="P9535" s="15" t="str">
        <f>IF(COUNTIF('Personálie dobrovolníků '!U:X,N9535)&gt;0,"ANO","")</f>
        <v/>
      </c>
    </row>
    <row r="9536" spans="1:16" x14ac:dyDescent="0.3">
      <c r="A9536" s="25"/>
      <c r="B9536" s="15"/>
      <c r="C9536" s="15"/>
      <c r="D9536" s="25"/>
      <c r="E9536" s="25"/>
      <c r="F9536" s="94"/>
      <c r="G9536" s="25"/>
      <c r="H9536" s="113"/>
      <c r="I9536" s="113"/>
      <c r="J9536" s="25"/>
      <c r="M9536" s="15">
        <f t="shared" si="447"/>
        <v>1</v>
      </c>
      <c r="N9536" s="15" t="str">
        <f t="shared" si="448"/>
        <v>-</v>
      </c>
      <c r="O9536" s="150">
        <f t="shared" si="446"/>
        <v>0</v>
      </c>
      <c r="P9536" s="15" t="str">
        <f>IF(COUNTIF('Personálie dobrovolníků '!U:X,N9536)&gt;0,"ANO","")</f>
        <v/>
      </c>
    </row>
    <row r="9537" spans="1:16" x14ac:dyDescent="0.3">
      <c r="A9537" s="25"/>
      <c r="B9537" s="15"/>
      <c r="C9537" s="15"/>
      <c r="D9537" s="25"/>
      <c r="E9537" s="25"/>
      <c r="F9537" s="94"/>
      <c r="G9537" s="25"/>
      <c r="H9537" s="113"/>
      <c r="I9537" s="113"/>
      <c r="J9537" s="25"/>
      <c r="M9537" s="15">
        <f t="shared" si="447"/>
        <v>1</v>
      </c>
      <c r="N9537" s="15" t="str">
        <f t="shared" si="448"/>
        <v>-</v>
      </c>
      <c r="O9537" s="150">
        <f t="shared" si="446"/>
        <v>0</v>
      </c>
      <c r="P9537" s="15" t="str">
        <f>IF(COUNTIF('Personálie dobrovolníků '!U:X,N9537)&gt;0,"ANO","")</f>
        <v/>
      </c>
    </row>
    <row r="9538" spans="1:16" x14ac:dyDescent="0.3">
      <c r="A9538" s="25"/>
      <c r="B9538" s="15"/>
      <c r="C9538" s="15"/>
      <c r="D9538" s="25"/>
      <c r="E9538" s="25"/>
      <c r="F9538" s="94"/>
      <c r="G9538" s="25"/>
      <c r="H9538" s="113"/>
      <c r="I9538" s="113"/>
      <c r="J9538" s="25"/>
      <c r="M9538" s="15">
        <f t="shared" si="447"/>
        <v>1</v>
      </c>
      <c r="N9538" s="15" t="str">
        <f t="shared" si="448"/>
        <v>-</v>
      </c>
      <c r="O9538" s="150">
        <f t="shared" si="446"/>
        <v>0</v>
      </c>
      <c r="P9538" s="15" t="str">
        <f>IF(COUNTIF('Personálie dobrovolníků '!U:X,N9538)&gt;0,"ANO","")</f>
        <v/>
      </c>
    </row>
    <row r="9539" spans="1:16" x14ac:dyDescent="0.3">
      <c r="A9539" s="25"/>
      <c r="B9539" s="15"/>
      <c r="C9539" s="15"/>
      <c r="D9539" s="25"/>
      <c r="E9539" s="25"/>
      <c r="F9539" s="94"/>
      <c r="G9539" s="25"/>
      <c r="H9539" s="113"/>
      <c r="I9539" s="113"/>
      <c r="J9539" s="25"/>
      <c r="M9539" s="15">
        <f t="shared" si="447"/>
        <v>1</v>
      </c>
      <c r="N9539" s="15" t="str">
        <f t="shared" si="448"/>
        <v>-</v>
      </c>
      <c r="O9539" s="150">
        <f t="shared" si="446"/>
        <v>0</v>
      </c>
      <c r="P9539" s="15" t="str">
        <f>IF(COUNTIF('Personálie dobrovolníků '!U:X,N9539)&gt;0,"ANO","")</f>
        <v/>
      </c>
    </row>
    <row r="9540" spans="1:16" x14ac:dyDescent="0.3">
      <c r="A9540" s="25"/>
      <c r="B9540" s="15"/>
      <c r="C9540" s="15"/>
      <c r="D9540" s="25"/>
      <c r="E9540" s="25"/>
      <c r="F9540" s="94"/>
      <c r="G9540" s="25"/>
      <c r="H9540" s="113"/>
      <c r="I9540" s="113"/>
      <c r="J9540" s="25"/>
      <c r="M9540" s="15">
        <f t="shared" si="447"/>
        <v>1</v>
      </c>
      <c r="N9540" s="15" t="str">
        <f t="shared" si="448"/>
        <v>-</v>
      </c>
      <c r="O9540" s="150">
        <f t="shared" ref="O9540:O9603" si="449">IF(AND(M9540&lt;&gt;0, P9540="ANO"), 1, 0)</f>
        <v>0</v>
      </c>
      <c r="P9540" s="15" t="str">
        <f>IF(COUNTIF('Personálie dobrovolníků '!U:X,N9540)&gt;0,"ANO","")</f>
        <v/>
      </c>
    </row>
    <row r="9541" spans="1:16" x14ac:dyDescent="0.3">
      <c r="A9541" s="25"/>
      <c r="B9541" s="15"/>
      <c r="C9541" s="15"/>
      <c r="D9541" s="25"/>
      <c r="E9541" s="25"/>
      <c r="F9541" s="94"/>
      <c r="G9541" s="25"/>
      <c r="H9541" s="113"/>
      <c r="I9541" s="113"/>
      <c r="J9541" s="25"/>
      <c r="M9541" s="15">
        <f t="shared" si="447"/>
        <v>1</v>
      </c>
      <c r="N9541" s="15" t="str">
        <f t="shared" si="448"/>
        <v>-</v>
      </c>
      <c r="O9541" s="150">
        <f t="shared" si="449"/>
        <v>0</v>
      </c>
      <c r="P9541" s="15" t="str">
        <f>IF(COUNTIF('Personálie dobrovolníků '!U:X,N9541)&gt;0,"ANO","")</f>
        <v/>
      </c>
    </row>
    <row r="9542" spans="1:16" x14ac:dyDescent="0.3">
      <c r="A9542" s="25"/>
      <c r="B9542" s="15"/>
      <c r="C9542" s="15"/>
      <c r="D9542" s="25"/>
      <c r="E9542" s="25"/>
      <c r="F9542" s="94"/>
      <c r="G9542" s="25"/>
      <c r="H9542" s="113"/>
      <c r="I9542" s="113"/>
      <c r="J9542" s="25"/>
      <c r="M9542" s="15">
        <f t="shared" si="447"/>
        <v>1</v>
      </c>
      <c r="N9542" s="15" t="str">
        <f t="shared" si="448"/>
        <v>-</v>
      </c>
      <c r="O9542" s="150">
        <f t="shared" si="449"/>
        <v>0</v>
      </c>
      <c r="P9542" s="15" t="str">
        <f>IF(COUNTIF('Personálie dobrovolníků '!U:X,N9542)&gt;0,"ANO","")</f>
        <v/>
      </c>
    </row>
    <row r="9543" spans="1:16" x14ac:dyDescent="0.3">
      <c r="A9543" s="25"/>
      <c r="B9543" s="15"/>
      <c r="C9543" s="15"/>
      <c r="D9543" s="25"/>
      <c r="E9543" s="25"/>
      <c r="F9543" s="94"/>
      <c r="G9543" s="25"/>
      <c r="H9543" s="113"/>
      <c r="I9543" s="113"/>
      <c r="J9543" s="25"/>
      <c r="M9543" s="15">
        <f t="shared" si="447"/>
        <v>1</v>
      </c>
      <c r="N9543" s="15" t="str">
        <f t="shared" si="448"/>
        <v>-</v>
      </c>
      <c r="O9543" s="150">
        <f t="shared" si="449"/>
        <v>0</v>
      </c>
      <c r="P9543" s="15" t="str">
        <f>IF(COUNTIF('Personálie dobrovolníků '!U:X,N9543)&gt;0,"ANO","")</f>
        <v/>
      </c>
    </row>
    <row r="9544" spans="1:16" x14ac:dyDescent="0.3">
      <c r="A9544" s="25"/>
      <c r="B9544" s="15"/>
      <c r="C9544" s="15"/>
      <c r="D9544" s="25"/>
      <c r="E9544" s="25"/>
      <c r="F9544" s="94"/>
      <c r="G9544" s="25"/>
      <c r="H9544" s="113"/>
      <c r="I9544" s="113"/>
      <c r="J9544" s="25"/>
      <c r="M9544" s="15">
        <f t="shared" si="447"/>
        <v>1</v>
      </c>
      <c r="N9544" s="15" t="str">
        <f t="shared" si="448"/>
        <v>-</v>
      </c>
      <c r="O9544" s="150">
        <f t="shared" si="449"/>
        <v>0</v>
      </c>
      <c r="P9544" s="15" t="str">
        <f>IF(COUNTIF('Personálie dobrovolníků '!U:X,N9544)&gt;0,"ANO","")</f>
        <v/>
      </c>
    </row>
    <row r="9545" spans="1:16" x14ac:dyDescent="0.3">
      <c r="A9545" s="25"/>
      <c r="B9545" s="15"/>
      <c r="C9545" s="15"/>
      <c r="D9545" s="25"/>
      <c r="E9545" s="25"/>
      <c r="F9545" s="94"/>
      <c r="G9545" s="25"/>
      <c r="H9545" s="113"/>
      <c r="I9545" s="113"/>
      <c r="J9545" s="25"/>
      <c r="M9545" s="15">
        <f t="shared" si="447"/>
        <v>1</v>
      </c>
      <c r="N9545" s="15" t="str">
        <f t="shared" si="448"/>
        <v>-</v>
      </c>
      <c r="O9545" s="150">
        <f t="shared" si="449"/>
        <v>0</v>
      </c>
      <c r="P9545" s="15" t="str">
        <f>IF(COUNTIF('Personálie dobrovolníků '!U:X,N9545)&gt;0,"ANO","")</f>
        <v/>
      </c>
    </row>
    <row r="9546" spans="1:16" x14ac:dyDescent="0.3">
      <c r="A9546" s="25"/>
      <c r="B9546" s="15"/>
      <c r="C9546" s="15"/>
      <c r="D9546" s="25"/>
      <c r="E9546" s="25"/>
      <c r="F9546" s="94"/>
      <c r="G9546" s="25"/>
      <c r="H9546" s="113"/>
      <c r="I9546" s="113"/>
      <c r="J9546" s="25"/>
      <c r="M9546" s="15">
        <f t="shared" si="447"/>
        <v>1</v>
      </c>
      <c r="N9546" s="15" t="str">
        <f t="shared" si="448"/>
        <v>-</v>
      </c>
      <c r="O9546" s="150">
        <f t="shared" si="449"/>
        <v>0</v>
      </c>
      <c r="P9546" s="15" t="str">
        <f>IF(COUNTIF('Personálie dobrovolníků '!U:X,N9546)&gt;0,"ANO","")</f>
        <v/>
      </c>
    </row>
    <row r="9547" spans="1:16" x14ac:dyDescent="0.3">
      <c r="A9547" s="25"/>
      <c r="B9547" s="15"/>
      <c r="C9547" s="15"/>
      <c r="D9547" s="25"/>
      <c r="E9547" s="25"/>
      <c r="F9547" s="94"/>
      <c r="G9547" s="25"/>
      <c r="H9547" s="113"/>
      <c r="I9547" s="113"/>
      <c r="J9547" s="25"/>
      <c r="M9547" s="15">
        <f t="shared" si="447"/>
        <v>1</v>
      </c>
      <c r="N9547" s="15" t="str">
        <f t="shared" si="448"/>
        <v>-</v>
      </c>
      <c r="O9547" s="150">
        <f t="shared" si="449"/>
        <v>0</v>
      </c>
      <c r="P9547" s="15" t="str">
        <f>IF(COUNTIF('Personálie dobrovolníků '!U:X,N9547)&gt;0,"ANO","")</f>
        <v/>
      </c>
    </row>
    <row r="9548" spans="1:16" x14ac:dyDescent="0.3">
      <c r="A9548" s="25"/>
      <c r="B9548" s="15"/>
      <c r="C9548" s="15"/>
      <c r="D9548" s="25"/>
      <c r="E9548" s="25"/>
      <c r="F9548" s="94"/>
      <c r="G9548" s="25"/>
      <c r="H9548" s="113"/>
      <c r="I9548" s="113"/>
      <c r="J9548" s="25"/>
      <c r="M9548" s="15">
        <f t="shared" si="447"/>
        <v>1</v>
      </c>
      <c r="N9548" s="15" t="str">
        <f t="shared" si="448"/>
        <v>-</v>
      </c>
      <c r="O9548" s="150">
        <f t="shared" si="449"/>
        <v>0</v>
      </c>
      <c r="P9548" s="15" t="str">
        <f>IF(COUNTIF('Personálie dobrovolníků '!U:X,N9548)&gt;0,"ANO","")</f>
        <v/>
      </c>
    </row>
    <row r="9549" spans="1:16" x14ac:dyDescent="0.3">
      <c r="A9549" s="25"/>
      <c r="B9549" s="15"/>
      <c r="C9549" s="15"/>
      <c r="D9549" s="25"/>
      <c r="E9549" s="25"/>
      <c r="F9549" s="94"/>
      <c r="G9549" s="25"/>
      <c r="H9549" s="113"/>
      <c r="I9549" s="113"/>
      <c r="J9549" s="25"/>
      <c r="M9549" s="15">
        <f t="shared" si="447"/>
        <v>1</v>
      </c>
      <c r="N9549" s="15" t="str">
        <f t="shared" si="448"/>
        <v>-</v>
      </c>
      <c r="O9549" s="150">
        <f t="shared" si="449"/>
        <v>0</v>
      </c>
      <c r="P9549" s="15" t="str">
        <f>IF(COUNTIF('Personálie dobrovolníků '!U:X,N9549)&gt;0,"ANO","")</f>
        <v/>
      </c>
    </row>
    <row r="9550" spans="1:16" x14ac:dyDescent="0.3">
      <c r="A9550" s="25"/>
      <c r="B9550" s="15"/>
      <c r="C9550" s="15"/>
      <c r="D9550" s="25"/>
      <c r="E9550" s="25"/>
      <c r="F9550" s="94"/>
      <c r="G9550" s="25"/>
      <c r="H9550" s="113"/>
      <c r="I9550" s="113"/>
      <c r="J9550" s="25"/>
      <c r="M9550" s="15">
        <f t="shared" si="447"/>
        <v>1</v>
      </c>
      <c r="N9550" s="15" t="str">
        <f t="shared" si="448"/>
        <v>-</v>
      </c>
      <c r="O9550" s="150">
        <f t="shared" si="449"/>
        <v>0</v>
      </c>
      <c r="P9550" s="15" t="str">
        <f>IF(COUNTIF('Personálie dobrovolníků '!U:X,N9550)&gt;0,"ANO","")</f>
        <v/>
      </c>
    </row>
    <row r="9551" spans="1:16" x14ac:dyDescent="0.3">
      <c r="A9551" s="25"/>
      <c r="B9551" s="15"/>
      <c r="C9551" s="15"/>
      <c r="D9551" s="25"/>
      <c r="E9551" s="25"/>
      <c r="F9551" s="94"/>
      <c r="G9551" s="25"/>
      <c r="H9551" s="113"/>
      <c r="I9551" s="113"/>
      <c r="J9551" s="25"/>
      <c r="M9551" s="15">
        <f t="shared" si="447"/>
        <v>1</v>
      </c>
      <c r="N9551" s="15" t="str">
        <f t="shared" si="448"/>
        <v>-</v>
      </c>
      <c r="O9551" s="150">
        <f t="shared" si="449"/>
        <v>0</v>
      </c>
      <c r="P9551" s="15" t="str">
        <f>IF(COUNTIF('Personálie dobrovolníků '!U:X,N9551)&gt;0,"ANO","")</f>
        <v/>
      </c>
    </row>
    <row r="9552" spans="1:16" x14ac:dyDescent="0.3">
      <c r="A9552" s="25"/>
      <c r="B9552" s="15"/>
      <c r="C9552" s="15"/>
      <c r="D9552" s="25"/>
      <c r="E9552" s="25"/>
      <c r="F9552" s="94"/>
      <c r="G9552" s="25"/>
      <c r="H9552" s="113"/>
      <c r="I9552" s="113"/>
      <c r="J9552" s="25"/>
      <c r="M9552" s="15">
        <f t="shared" si="447"/>
        <v>1</v>
      </c>
      <c r="N9552" s="15" t="str">
        <f t="shared" si="448"/>
        <v>-</v>
      </c>
      <c r="O9552" s="150">
        <f t="shared" si="449"/>
        <v>0</v>
      </c>
      <c r="P9552" s="15" t="str">
        <f>IF(COUNTIF('Personálie dobrovolníků '!U:X,N9552)&gt;0,"ANO","")</f>
        <v/>
      </c>
    </row>
    <row r="9553" spans="1:16" x14ac:dyDescent="0.3">
      <c r="A9553" s="25"/>
      <c r="B9553" s="15"/>
      <c r="C9553" s="15"/>
      <c r="D9553" s="25"/>
      <c r="E9553" s="25"/>
      <c r="F9553" s="94"/>
      <c r="G9553" s="25"/>
      <c r="H9553" s="113"/>
      <c r="I9553" s="113"/>
      <c r="J9553" s="25"/>
      <c r="M9553" s="15">
        <f t="shared" si="447"/>
        <v>1</v>
      </c>
      <c r="N9553" s="15" t="str">
        <f t="shared" si="448"/>
        <v>-</v>
      </c>
      <c r="O9553" s="150">
        <f t="shared" si="449"/>
        <v>0</v>
      </c>
      <c r="P9553" s="15" t="str">
        <f>IF(COUNTIF('Personálie dobrovolníků '!U:X,N9553)&gt;0,"ANO","")</f>
        <v/>
      </c>
    </row>
    <row r="9554" spans="1:16" x14ac:dyDescent="0.3">
      <c r="A9554" s="25"/>
      <c r="B9554" s="15"/>
      <c r="C9554" s="15"/>
      <c r="D9554" s="25"/>
      <c r="E9554" s="25"/>
      <c r="F9554" s="94"/>
      <c r="G9554" s="25"/>
      <c r="H9554" s="113"/>
      <c r="I9554" s="113"/>
      <c r="J9554" s="25"/>
      <c r="M9554" s="15">
        <f t="shared" si="447"/>
        <v>1</v>
      </c>
      <c r="N9554" s="15" t="str">
        <f t="shared" si="448"/>
        <v>-</v>
      </c>
      <c r="O9554" s="150">
        <f t="shared" si="449"/>
        <v>0</v>
      </c>
      <c r="P9554" s="15" t="str">
        <f>IF(COUNTIF('Personálie dobrovolníků '!U:X,N9554)&gt;0,"ANO","")</f>
        <v/>
      </c>
    </row>
    <row r="9555" spans="1:16" x14ac:dyDescent="0.3">
      <c r="A9555" s="25"/>
      <c r="B9555" s="15"/>
      <c r="C9555" s="15"/>
      <c r="D9555" s="25"/>
      <c r="E9555" s="25"/>
      <c r="F9555" s="94"/>
      <c r="G9555" s="25"/>
      <c r="H9555" s="113"/>
      <c r="I9555" s="113"/>
      <c r="J9555" s="25"/>
      <c r="M9555" s="15">
        <f t="shared" si="447"/>
        <v>1</v>
      </c>
      <c r="N9555" s="15" t="str">
        <f t="shared" si="448"/>
        <v>-</v>
      </c>
      <c r="O9555" s="150">
        <f t="shared" si="449"/>
        <v>0</v>
      </c>
      <c r="P9555" s="15" t="str">
        <f>IF(COUNTIF('Personálie dobrovolníků '!U:X,N9555)&gt;0,"ANO","")</f>
        <v/>
      </c>
    </row>
    <row r="9556" spans="1:16" x14ac:dyDescent="0.3">
      <c r="A9556" s="25"/>
      <c r="B9556" s="15"/>
      <c r="C9556" s="15"/>
      <c r="D9556" s="25"/>
      <c r="E9556" s="25"/>
      <c r="F9556" s="94"/>
      <c r="G9556" s="25"/>
      <c r="H9556" s="113"/>
      <c r="I9556" s="113"/>
      <c r="J9556" s="25"/>
      <c r="M9556" s="15">
        <f t="shared" si="447"/>
        <v>1</v>
      </c>
      <c r="N9556" s="15" t="str">
        <f t="shared" si="448"/>
        <v>-</v>
      </c>
      <c r="O9556" s="150">
        <f t="shared" si="449"/>
        <v>0</v>
      </c>
      <c r="P9556" s="15" t="str">
        <f>IF(COUNTIF('Personálie dobrovolníků '!U:X,N9556)&gt;0,"ANO","")</f>
        <v/>
      </c>
    </row>
    <row r="9557" spans="1:16" x14ac:dyDescent="0.3">
      <c r="A9557" s="25"/>
      <c r="B9557" s="15"/>
      <c r="C9557" s="15"/>
      <c r="D9557" s="25"/>
      <c r="E9557" s="25"/>
      <c r="F9557" s="94"/>
      <c r="G9557" s="25"/>
      <c r="H9557" s="113"/>
      <c r="I9557" s="113"/>
      <c r="J9557" s="25"/>
      <c r="M9557" s="15">
        <f t="shared" si="447"/>
        <v>1</v>
      </c>
      <c r="N9557" s="15" t="str">
        <f t="shared" si="448"/>
        <v>-</v>
      </c>
      <c r="O9557" s="150">
        <f t="shared" si="449"/>
        <v>0</v>
      </c>
      <c r="P9557" s="15" t="str">
        <f>IF(COUNTIF('Personálie dobrovolníků '!U:X,N9557)&gt;0,"ANO","")</f>
        <v/>
      </c>
    </row>
    <row r="9558" spans="1:16" x14ac:dyDescent="0.3">
      <c r="A9558" s="25"/>
      <c r="B9558" s="15"/>
      <c r="C9558" s="15"/>
      <c r="D9558" s="25"/>
      <c r="E9558" s="25"/>
      <c r="F9558" s="94"/>
      <c r="G9558" s="25"/>
      <c r="H9558" s="113"/>
      <c r="I9558" s="113"/>
      <c r="J9558" s="25"/>
      <c r="M9558" s="15">
        <f t="shared" si="447"/>
        <v>1</v>
      </c>
      <c r="N9558" s="15" t="str">
        <f t="shared" si="448"/>
        <v>-</v>
      </c>
      <c r="O9558" s="150">
        <f t="shared" si="449"/>
        <v>0</v>
      </c>
      <c r="P9558" s="15" t="str">
        <f>IF(COUNTIF('Personálie dobrovolníků '!U:X,N9558)&gt;0,"ANO","")</f>
        <v/>
      </c>
    </row>
    <row r="9559" spans="1:16" x14ac:dyDescent="0.3">
      <c r="A9559" s="25"/>
      <c r="B9559" s="15"/>
      <c r="C9559" s="15"/>
      <c r="D9559" s="25"/>
      <c r="E9559" s="25"/>
      <c r="F9559" s="94"/>
      <c r="G9559" s="25"/>
      <c r="H9559" s="113"/>
      <c r="I9559" s="113"/>
      <c r="J9559" s="25"/>
      <c r="M9559" s="15">
        <f t="shared" si="447"/>
        <v>1</v>
      </c>
      <c r="N9559" s="15" t="str">
        <f t="shared" si="448"/>
        <v>-</v>
      </c>
      <c r="O9559" s="150">
        <f t="shared" si="449"/>
        <v>0</v>
      </c>
      <c r="P9559" s="15" t="str">
        <f>IF(COUNTIF('Personálie dobrovolníků '!U:X,N9559)&gt;0,"ANO","")</f>
        <v/>
      </c>
    </row>
    <row r="9560" spans="1:16" x14ac:dyDescent="0.3">
      <c r="A9560" s="25"/>
      <c r="B9560" s="15"/>
      <c r="C9560" s="15"/>
      <c r="D9560" s="25"/>
      <c r="E9560" s="25"/>
      <c r="F9560" s="94"/>
      <c r="G9560" s="25"/>
      <c r="H9560" s="113"/>
      <c r="I9560" s="113"/>
      <c r="J9560" s="25"/>
      <c r="M9560" s="15">
        <f t="shared" si="447"/>
        <v>1</v>
      </c>
      <c r="N9560" s="15" t="str">
        <f t="shared" si="448"/>
        <v>-</v>
      </c>
      <c r="O9560" s="150">
        <f t="shared" si="449"/>
        <v>0</v>
      </c>
      <c r="P9560" s="15" t="str">
        <f>IF(COUNTIF('Personálie dobrovolníků '!U:X,N9560)&gt;0,"ANO","")</f>
        <v/>
      </c>
    </row>
    <row r="9561" spans="1:16" x14ac:dyDescent="0.3">
      <c r="A9561" s="25"/>
      <c r="B9561" s="15"/>
      <c r="C9561" s="15"/>
      <c r="D9561" s="25"/>
      <c r="E9561" s="25"/>
      <c r="F9561" s="94"/>
      <c r="G9561" s="25"/>
      <c r="H9561" s="113"/>
      <c r="I9561" s="113"/>
      <c r="J9561" s="25"/>
      <c r="M9561" s="15">
        <f t="shared" si="447"/>
        <v>1</v>
      </c>
      <c r="N9561" s="15" t="str">
        <f t="shared" si="448"/>
        <v>-</v>
      </c>
      <c r="O9561" s="150">
        <f t="shared" si="449"/>
        <v>0</v>
      </c>
      <c r="P9561" s="15" t="str">
        <f>IF(COUNTIF('Personálie dobrovolníků '!U:X,N9561)&gt;0,"ANO","")</f>
        <v/>
      </c>
    </row>
    <row r="9562" spans="1:16" x14ac:dyDescent="0.3">
      <c r="A9562" s="25"/>
      <c r="B9562" s="15"/>
      <c r="C9562" s="15"/>
      <c r="D9562" s="25"/>
      <c r="E9562" s="25"/>
      <c r="F9562" s="94"/>
      <c r="G9562" s="25"/>
      <c r="H9562" s="113"/>
      <c r="I9562" s="113"/>
      <c r="J9562" s="25"/>
      <c r="M9562" s="15">
        <f t="shared" si="447"/>
        <v>1</v>
      </c>
      <c r="N9562" s="15" t="str">
        <f t="shared" si="448"/>
        <v>-</v>
      </c>
      <c r="O9562" s="150">
        <f t="shared" si="449"/>
        <v>0</v>
      </c>
      <c r="P9562" s="15" t="str">
        <f>IF(COUNTIF('Personálie dobrovolníků '!U:X,N9562)&gt;0,"ANO","")</f>
        <v/>
      </c>
    </row>
    <row r="9563" spans="1:16" x14ac:dyDescent="0.3">
      <c r="A9563" s="25"/>
      <c r="B9563" s="15"/>
      <c r="C9563" s="15"/>
      <c r="D9563" s="25"/>
      <c r="E9563" s="25"/>
      <c r="F9563" s="94"/>
      <c r="G9563" s="25"/>
      <c r="H9563" s="113"/>
      <c r="I9563" s="113"/>
      <c r="J9563" s="25"/>
      <c r="M9563" s="15">
        <f t="shared" si="447"/>
        <v>1</v>
      </c>
      <c r="N9563" s="15" t="str">
        <f t="shared" si="448"/>
        <v>-</v>
      </c>
      <c r="O9563" s="150">
        <f t="shared" si="449"/>
        <v>0</v>
      </c>
      <c r="P9563" s="15" t="str">
        <f>IF(COUNTIF('Personálie dobrovolníků '!U:X,N9563)&gt;0,"ANO","")</f>
        <v/>
      </c>
    </row>
    <row r="9564" spans="1:16" x14ac:dyDescent="0.3">
      <c r="A9564" s="25"/>
      <c r="B9564" s="15"/>
      <c r="C9564" s="15"/>
      <c r="D9564" s="25"/>
      <c r="E9564" s="25"/>
      <c r="F9564" s="94"/>
      <c r="G9564" s="25"/>
      <c r="H9564" s="113"/>
      <c r="I9564" s="113"/>
      <c r="J9564" s="25"/>
      <c r="M9564" s="15">
        <f t="shared" si="447"/>
        <v>1</v>
      </c>
      <c r="N9564" s="15" t="str">
        <f t="shared" si="448"/>
        <v>-</v>
      </c>
      <c r="O9564" s="150">
        <f t="shared" si="449"/>
        <v>0</v>
      </c>
      <c r="P9564" s="15" t="str">
        <f>IF(COUNTIF('Personálie dobrovolníků '!U:X,N9564)&gt;0,"ANO","")</f>
        <v/>
      </c>
    </row>
    <row r="9565" spans="1:16" x14ac:dyDescent="0.3">
      <c r="A9565" s="25"/>
      <c r="B9565" s="15"/>
      <c r="C9565" s="15"/>
      <c r="D9565" s="25"/>
      <c r="E9565" s="25"/>
      <c r="F9565" s="94"/>
      <c r="G9565" s="25"/>
      <c r="H9565" s="113"/>
      <c r="I9565" s="113"/>
      <c r="J9565" s="25"/>
      <c r="M9565" s="15">
        <f t="shared" si="447"/>
        <v>1</v>
      </c>
      <c r="N9565" s="15" t="str">
        <f t="shared" si="448"/>
        <v>-</v>
      </c>
      <c r="O9565" s="150">
        <f t="shared" si="449"/>
        <v>0</v>
      </c>
      <c r="P9565" s="15" t="str">
        <f>IF(COUNTIF('Personálie dobrovolníků '!U:X,N9565)&gt;0,"ANO","")</f>
        <v/>
      </c>
    </row>
    <row r="9566" spans="1:16" x14ac:dyDescent="0.3">
      <c r="A9566" s="25"/>
      <c r="B9566" s="15"/>
      <c r="C9566" s="15"/>
      <c r="D9566" s="25"/>
      <c r="E9566" s="25"/>
      <c r="F9566" s="94"/>
      <c r="G9566" s="25"/>
      <c r="H9566" s="113"/>
      <c r="I9566" s="113"/>
      <c r="J9566" s="25"/>
      <c r="M9566" s="15">
        <f t="shared" si="447"/>
        <v>1</v>
      </c>
      <c r="N9566" s="15" t="str">
        <f t="shared" si="448"/>
        <v>-</v>
      </c>
      <c r="O9566" s="150">
        <f t="shared" si="449"/>
        <v>0</v>
      </c>
      <c r="P9566" s="15" t="str">
        <f>IF(COUNTIF('Personálie dobrovolníků '!U:X,N9566)&gt;0,"ANO","")</f>
        <v/>
      </c>
    </row>
    <row r="9567" spans="1:16" x14ac:dyDescent="0.3">
      <c r="A9567" s="25"/>
      <c r="B9567" s="15"/>
      <c r="C9567" s="15"/>
      <c r="D9567" s="25"/>
      <c r="E9567" s="25"/>
      <c r="F9567" s="94"/>
      <c r="G9567" s="25"/>
      <c r="H9567" s="113"/>
      <c r="I9567" s="113"/>
      <c r="J9567" s="25"/>
      <c r="M9567" s="15">
        <f t="shared" si="447"/>
        <v>1</v>
      </c>
      <c r="N9567" s="15" t="str">
        <f t="shared" si="448"/>
        <v>-</v>
      </c>
      <c r="O9567" s="150">
        <f t="shared" si="449"/>
        <v>0</v>
      </c>
      <c r="P9567" s="15" t="str">
        <f>IF(COUNTIF('Personálie dobrovolníků '!U:X,N9567)&gt;0,"ANO","")</f>
        <v/>
      </c>
    </row>
    <row r="9568" spans="1:16" x14ac:dyDescent="0.3">
      <c r="A9568" s="25"/>
      <c r="B9568" s="15"/>
      <c r="C9568" s="15"/>
      <c r="D9568" s="25"/>
      <c r="E9568" s="25"/>
      <c r="F9568" s="94"/>
      <c r="G9568" s="25"/>
      <c r="H9568" s="113"/>
      <c r="I9568" s="113"/>
      <c r="J9568" s="25"/>
      <c r="M9568" s="15">
        <f t="shared" si="447"/>
        <v>1</v>
      </c>
      <c r="N9568" s="15" t="str">
        <f t="shared" si="448"/>
        <v>-</v>
      </c>
      <c r="O9568" s="150">
        <f t="shared" si="449"/>
        <v>0</v>
      </c>
      <c r="P9568" s="15" t="str">
        <f>IF(COUNTIF('Personálie dobrovolníků '!U:X,N9568)&gt;0,"ANO","")</f>
        <v/>
      </c>
    </row>
    <row r="9569" spans="1:16" x14ac:dyDescent="0.3">
      <c r="A9569" s="25"/>
      <c r="B9569" s="15"/>
      <c r="C9569" s="15"/>
      <c r="D9569" s="25"/>
      <c r="E9569" s="25"/>
      <c r="F9569" s="94"/>
      <c r="G9569" s="25"/>
      <c r="H9569" s="113"/>
      <c r="I9569" s="113"/>
      <c r="J9569" s="25"/>
      <c r="M9569" s="15">
        <f t="shared" si="447"/>
        <v>1</v>
      </c>
      <c r="N9569" s="15" t="str">
        <f t="shared" si="448"/>
        <v>-</v>
      </c>
      <c r="O9569" s="150">
        <f t="shared" si="449"/>
        <v>0</v>
      </c>
      <c r="P9569" s="15" t="str">
        <f>IF(COUNTIF('Personálie dobrovolníků '!U:X,N9569)&gt;0,"ANO","")</f>
        <v/>
      </c>
    </row>
    <row r="9570" spans="1:16" x14ac:dyDescent="0.3">
      <c r="A9570" s="25"/>
      <c r="B9570" s="15"/>
      <c r="C9570" s="15"/>
      <c r="D9570" s="25"/>
      <c r="E9570" s="25"/>
      <c r="F9570" s="94"/>
      <c r="G9570" s="25"/>
      <c r="H9570" s="113"/>
      <c r="I9570" s="113"/>
      <c r="J9570" s="25"/>
      <c r="M9570" s="15">
        <f t="shared" si="447"/>
        <v>1</v>
      </c>
      <c r="N9570" s="15" t="str">
        <f t="shared" si="448"/>
        <v>-</v>
      </c>
      <c r="O9570" s="150">
        <f t="shared" si="449"/>
        <v>0</v>
      </c>
      <c r="P9570" s="15" t="str">
        <f>IF(COUNTIF('Personálie dobrovolníků '!U:X,N9570)&gt;0,"ANO","")</f>
        <v/>
      </c>
    </row>
    <row r="9571" spans="1:16" x14ac:dyDescent="0.3">
      <c r="A9571" s="25"/>
      <c r="B9571" s="15"/>
      <c r="C9571" s="15"/>
      <c r="D9571" s="25"/>
      <c r="E9571" s="25"/>
      <c r="F9571" s="94"/>
      <c r="G9571" s="25"/>
      <c r="H9571" s="113"/>
      <c r="I9571" s="113"/>
      <c r="J9571" s="25"/>
      <c r="M9571" s="15">
        <f t="shared" si="447"/>
        <v>1</v>
      </c>
      <c r="N9571" s="15" t="str">
        <f t="shared" si="448"/>
        <v>-</v>
      </c>
      <c r="O9571" s="150">
        <f t="shared" si="449"/>
        <v>0</v>
      </c>
      <c r="P9571" s="15" t="str">
        <f>IF(COUNTIF('Personálie dobrovolníků '!U:X,N9571)&gt;0,"ANO","")</f>
        <v/>
      </c>
    </row>
    <row r="9572" spans="1:16" x14ac:dyDescent="0.3">
      <c r="A9572" s="25"/>
      <c r="B9572" s="15"/>
      <c r="C9572" s="15"/>
      <c r="D9572" s="25"/>
      <c r="E9572" s="25"/>
      <c r="F9572" s="94"/>
      <c r="G9572" s="25"/>
      <c r="H9572" s="113"/>
      <c r="I9572" s="113"/>
      <c r="J9572" s="25"/>
      <c r="M9572" s="15">
        <f t="shared" si="447"/>
        <v>1</v>
      </c>
      <c r="N9572" s="15" t="str">
        <f t="shared" si="448"/>
        <v>-</v>
      </c>
      <c r="O9572" s="150">
        <f t="shared" si="449"/>
        <v>0</v>
      </c>
      <c r="P9572" s="15" t="str">
        <f>IF(COUNTIF('Personálie dobrovolníků '!U:X,N9572)&gt;0,"ANO","")</f>
        <v/>
      </c>
    </row>
    <row r="9573" spans="1:16" x14ac:dyDescent="0.3">
      <c r="A9573" s="25"/>
      <c r="B9573" s="15"/>
      <c r="C9573" s="15"/>
      <c r="D9573" s="25"/>
      <c r="E9573" s="25"/>
      <c r="F9573" s="94"/>
      <c r="G9573" s="25"/>
      <c r="H9573" s="113"/>
      <c r="I9573" s="113"/>
      <c r="J9573" s="25"/>
      <c r="M9573" s="15">
        <f t="shared" si="447"/>
        <v>1</v>
      </c>
      <c r="N9573" s="15" t="str">
        <f t="shared" si="448"/>
        <v>-</v>
      </c>
      <c r="O9573" s="150">
        <f t="shared" si="449"/>
        <v>0</v>
      </c>
      <c r="P9573" s="15" t="str">
        <f>IF(COUNTIF('Personálie dobrovolníků '!U:X,N9573)&gt;0,"ANO","")</f>
        <v/>
      </c>
    </row>
    <row r="9574" spans="1:16" x14ac:dyDescent="0.3">
      <c r="A9574" s="25"/>
      <c r="B9574" s="15"/>
      <c r="C9574" s="15"/>
      <c r="D9574" s="25"/>
      <c r="E9574" s="25"/>
      <c r="F9574" s="94"/>
      <c r="G9574" s="25"/>
      <c r="H9574" s="113"/>
      <c r="I9574" s="113"/>
      <c r="J9574" s="25"/>
      <c r="M9574" s="15">
        <f t="shared" si="447"/>
        <v>1</v>
      </c>
      <c r="N9574" s="15" t="str">
        <f t="shared" si="448"/>
        <v>-</v>
      </c>
      <c r="O9574" s="150">
        <f t="shared" si="449"/>
        <v>0</v>
      </c>
      <c r="P9574" s="15" t="str">
        <f>IF(COUNTIF('Personálie dobrovolníků '!U:X,N9574)&gt;0,"ANO","")</f>
        <v/>
      </c>
    </row>
    <row r="9575" spans="1:16" x14ac:dyDescent="0.3">
      <c r="A9575" s="25"/>
      <c r="B9575" s="15"/>
      <c r="C9575" s="15"/>
      <c r="D9575" s="25"/>
      <c r="E9575" s="25"/>
      <c r="F9575" s="94"/>
      <c r="G9575" s="25"/>
      <c r="H9575" s="113"/>
      <c r="I9575" s="113"/>
      <c r="J9575" s="25"/>
      <c r="M9575" s="15">
        <f t="shared" si="447"/>
        <v>1</v>
      </c>
      <c r="N9575" s="15" t="str">
        <f t="shared" si="448"/>
        <v>-</v>
      </c>
      <c r="O9575" s="150">
        <f t="shared" si="449"/>
        <v>0</v>
      </c>
      <c r="P9575" s="15" t="str">
        <f>IF(COUNTIF('Personálie dobrovolníků '!U:X,N9575)&gt;0,"ANO","")</f>
        <v/>
      </c>
    </row>
    <row r="9576" spans="1:16" x14ac:dyDescent="0.3">
      <c r="A9576" s="25"/>
      <c r="B9576" s="15"/>
      <c r="C9576" s="15"/>
      <c r="D9576" s="25"/>
      <c r="E9576" s="25"/>
      <c r="F9576" s="94"/>
      <c r="G9576" s="25"/>
      <c r="H9576" s="113"/>
      <c r="I9576" s="113"/>
      <c r="J9576" s="25"/>
      <c r="M9576" s="15">
        <f t="shared" si="447"/>
        <v>1</v>
      </c>
      <c r="N9576" s="15" t="str">
        <f t="shared" si="448"/>
        <v>-</v>
      </c>
      <c r="O9576" s="150">
        <f t="shared" si="449"/>
        <v>0</v>
      </c>
      <c r="P9576" s="15" t="str">
        <f>IF(COUNTIF('Personálie dobrovolníků '!U:X,N9576)&gt;0,"ANO","")</f>
        <v/>
      </c>
    </row>
    <row r="9577" spans="1:16" x14ac:dyDescent="0.3">
      <c r="A9577" s="25"/>
      <c r="B9577" s="15"/>
      <c r="C9577" s="15"/>
      <c r="D9577" s="25"/>
      <c r="E9577" s="25"/>
      <c r="F9577" s="94"/>
      <c r="G9577" s="25"/>
      <c r="H9577" s="113"/>
      <c r="I9577" s="113"/>
      <c r="J9577" s="25"/>
      <c r="M9577" s="15">
        <f t="shared" si="447"/>
        <v>1</v>
      </c>
      <c r="N9577" s="15" t="str">
        <f t="shared" si="448"/>
        <v>-</v>
      </c>
      <c r="O9577" s="150">
        <f t="shared" si="449"/>
        <v>0</v>
      </c>
      <c r="P9577" s="15" t="str">
        <f>IF(COUNTIF('Personálie dobrovolníků '!U:X,N9577)&gt;0,"ANO","")</f>
        <v/>
      </c>
    </row>
    <row r="9578" spans="1:16" x14ac:dyDescent="0.3">
      <c r="A9578" s="25"/>
      <c r="B9578" s="15"/>
      <c r="C9578" s="15"/>
      <c r="D9578" s="25"/>
      <c r="E9578" s="25"/>
      <c r="F9578" s="94"/>
      <c r="G9578" s="25"/>
      <c r="H9578" s="113"/>
      <c r="I9578" s="113"/>
      <c r="J9578" s="25"/>
      <c r="M9578" s="15">
        <f t="shared" ref="M9578:M9641" si="450">IF(OR(
   AND($H9578=$K$12, $I9578=$L$4),
   AND($H9578=$K$12, $I9578=$L$5),
   AND($H9578=$K$12, $I9578=$L$6),
   AND($H9578=$K$12, $I9578=$L$7),
   AND($H9578=$K$11, $I9578=$L$4),
   AND($H9578=$K$11, $I9578=$L$5),
   AND($H9578=$K$11, $I9578=$L$6),
   AND($H9578=$K$11, $I9578=$L$7),
   AND($H9578=$K$5, $I9578=$L$5),
   AND($H9578=$K$6, $I9578=$L$4),
   AND($H9578=$K$6, $I9578=$L$5),
   AND($H9578=$K$6, $I9578=$L$7),
   AND($H9578=$K$4, $I9578=$L$6),
), 0, 1)</f>
        <v>1</v>
      </c>
      <c r="N9578" s="15" t="str">
        <f t="shared" ref="N9578:N9641" si="451">A9578 &amp; "-" &amp; J9578</f>
        <v>-</v>
      </c>
      <c r="O9578" s="150">
        <f t="shared" si="449"/>
        <v>0</v>
      </c>
      <c r="P9578" s="15" t="str">
        <f>IF(COUNTIF('Personálie dobrovolníků '!U:X,N9578)&gt;0,"ANO","")</f>
        <v/>
      </c>
    </row>
    <row r="9579" spans="1:16" x14ac:dyDescent="0.3">
      <c r="A9579" s="25"/>
      <c r="B9579" s="15"/>
      <c r="C9579" s="15"/>
      <c r="D9579" s="25"/>
      <c r="E9579" s="25"/>
      <c r="F9579" s="94"/>
      <c r="G9579" s="25"/>
      <c r="H9579" s="113"/>
      <c r="I9579" s="113"/>
      <c r="J9579" s="25"/>
      <c r="M9579" s="15">
        <f t="shared" si="450"/>
        <v>1</v>
      </c>
      <c r="N9579" s="15" t="str">
        <f t="shared" si="451"/>
        <v>-</v>
      </c>
      <c r="O9579" s="150">
        <f t="shared" si="449"/>
        <v>0</v>
      </c>
      <c r="P9579" s="15" t="str">
        <f>IF(COUNTIF('Personálie dobrovolníků '!U:X,N9579)&gt;0,"ANO","")</f>
        <v/>
      </c>
    </row>
    <row r="9580" spans="1:16" x14ac:dyDescent="0.3">
      <c r="A9580" s="25"/>
      <c r="B9580" s="15"/>
      <c r="C9580" s="15"/>
      <c r="D9580" s="25"/>
      <c r="E9580" s="25"/>
      <c r="F9580" s="94"/>
      <c r="G9580" s="25"/>
      <c r="H9580" s="113"/>
      <c r="I9580" s="113"/>
      <c r="J9580" s="25"/>
      <c r="M9580" s="15">
        <f t="shared" si="450"/>
        <v>1</v>
      </c>
      <c r="N9580" s="15" t="str">
        <f t="shared" si="451"/>
        <v>-</v>
      </c>
      <c r="O9580" s="150">
        <f t="shared" si="449"/>
        <v>0</v>
      </c>
      <c r="P9580" s="15" t="str">
        <f>IF(COUNTIF('Personálie dobrovolníků '!U:X,N9580)&gt;0,"ANO","")</f>
        <v/>
      </c>
    </row>
    <row r="9581" spans="1:16" x14ac:dyDescent="0.3">
      <c r="A9581" s="25"/>
      <c r="B9581" s="15"/>
      <c r="C9581" s="15"/>
      <c r="D9581" s="25"/>
      <c r="E9581" s="25"/>
      <c r="F9581" s="94"/>
      <c r="G9581" s="25"/>
      <c r="H9581" s="113"/>
      <c r="I9581" s="113"/>
      <c r="J9581" s="25"/>
      <c r="M9581" s="15">
        <f t="shared" si="450"/>
        <v>1</v>
      </c>
      <c r="N9581" s="15" t="str">
        <f t="shared" si="451"/>
        <v>-</v>
      </c>
      <c r="O9581" s="150">
        <f t="shared" si="449"/>
        <v>0</v>
      </c>
      <c r="P9581" s="15" t="str">
        <f>IF(COUNTIF('Personálie dobrovolníků '!U:X,N9581)&gt;0,"ANO","")</f>
        <v/>
      </c>
    </row>
    <row r="9582" spans="1:16" x14ac:dyDescent="0.3">
      <c r="A9582" s="25"/>
      <c r="B9582" s="15"/>
      <c r="C9582" s="15"/>
      <c r="D9582" s="25"/>
      <c r="E9582" s="25"/>
      <c r="F9582" s="94"/>
      <c r="G9582" s="25"/>
      <c r="H9582" s="113"/>
      <c r="I9582" s="113"/>
      <c r="J9582" s="25"/>
      <c r="M9582" s="15">
        <f t="shared" si="450"/>
        <v>1</v>
      </c>
      <c r="N9582" s="15" t="str">
        <f t="shared" si="451"/>
        <v>-</v>
      </c>
      <c r="O9582" s="150">
        <f t="shared" si="449"/>
        <v>0</v>
      </c>
      <c r="P9582" s="15" t="str">
        <f>IF(COUNTIF('Personálie dobrovolníků '!U:X,N9582)&gt;0,"ANO","")</f>
        <v/>
      </c>
    </row>
    <row r="9583" spans="1:16" x14ac:dyDescent="0.3">
      <c r="A9583" s="25"/>
      <c r="B9583" s="15"/>
      <c r="C9583" s="15"/>
      <c r="D9583" s="25"/>
      <c r="E9583" s="25"/>
      <c r="F9583" s="94"/>
      <c r="G9583" s="25"/>
      <c r="H9583" s="113"/>
      <c r="I9583" s="113"/>
      <c r="J9583" s="25"/>
      <c r="M9583" s="15">
        <f t="shared" si="450"/>
        <v>1</v>
      </c>
      <c r="N9583" s="15" t="str">
        <f t="shared" si="451"/>
        <v>-</v>
      </c>
      <c r="O9583" s="150">
        <f t="shared" si="449"/>
        <v>0</v>
      </c>
      <c r="P9583" s="15" t="str">
        <f>IF(COUNTIF('Personálie dobrovolníků '!U:X,N9583)&gt;0,"ANO","")</f>
        <v/>
      </c>
    </row>
    <row r="9584" spans="1:16" x14ac:dyDescent="0.3">
      <c r="A9584" s="25"/>
      <c r="B9584" s="15"/>
      <c r="C9584" s="15"/>
      <c r="D9584" s="25"/>
      <c r="E9584" s="25"/>
      <c r="F9584" s="94"/>
      <c r="G9584" s="25"/>
      <c r="H9584" s="113"/>
      <c r="I9584" s="113"/>
      <c r="J9584" s="25"/>
      <c r="M9584" s="15">
        <f t="shared" si="450"/>
        <v>1</v>
      </c>
      <c r="N9584" s="15" t="str">
        <f t="shared" si="451"/>
        <v>-</v>
      </c>
      <c r="O9584" s="150">
        <f t="shared" si="449"/>
        <v>0</v>
      </c>
      <c r="P9584" s="15" t="str">
        <f>IF(COUNTIF('Personálie dobrovolníků '!U:X,N9584)&gt;0,"ANO","")</f>
        <v/>
      </c>
    </row>
    <row r="9585" spans="1:16" x14ac:dyDescent="0.3">
      <c r="A9585" s="25"/>
      <c r="B9585" s="15"/>
      <c r="C9585" s="15"/>
      <c r="D9585" s="25"/>
      <c r="E9585" s="25"/>
      <c r="F9585" s="94"/>
      <c r="G9585" s="25"/>
      <c r="H9585" s="113"/>
      <c r="I9585" s="113"/>
      <c r="J9585" s="25"/>
      <c r="M9585" s="15">
        <f t="shared" si="450"/>
        <v>1</v>
      </c>
      <c r="N9585" s="15" t="str">
        <f t="shared" si="451"/>
        <v>-</v>
      </c>
      <c r="O9585" s="150">
        <f t="shared" si="449"/>
        <v>0</v>
      </c>
      <c r="P9585" s="15" t="str">
        <f>IF(COUNTIF('Personálie dobrovolníků '!U:X,N9585)&gt;0,"ANO","")</f>
        <v/>
      </c>
    </row>
    <row r="9586" spans="1:16" x14ac:dyDescent="0.3">
      <c r="A9586" s="25"/>
      <c r="B9586" s="15"/>
      <c r="C9586" s="15"/>
      <c r="D9586" s="25"/>
      <c r="E9586" s="25"/>
      <c r="F9586" s="94"/>
      <c r="G9586" s="25"/>
      <c r="H9586" s="113"/>
      <c r="I9586" s="113"/>
      <c r="J9586" s="25"/>
      <c r="M9586" s="15">
        <f t="shared" si="450"/>
        <v>1</v>
      </c>
      <c r="N9586" s="15" t="str">
        <f t="shared" si="451"/>
        <v>-</v>
      </c>
      <c r="O9586" s="150">
        <f t="shared" si="449"/>
        <v>0</v>
      </c>
      <c r="P9586" s="15" t="str">
        <f>IF(COUNTIF('Personálie dobrovolníků '!U:X,N9586)&gt;0,"ANO","")</f>
        <v/>
      </c>
    </row>
    <row r="9587" spans="1:16" x14ac:dyDescent="0.3">
      <c r="A9587" s="25"/>
      <c r="B9587" s="15"/>
      <c r="C9587" s="15"/>
      <c r="D9587" s="25"/>
      <c r="E9587" s="25"/>
      <c r="F9587" s="94"/>
      <c r="G9587" s="25"/>
      <c r="H9587" s="113"/>
      <c r="I9587" s="113"/>
      <c r="J9587" s="25"/>
      <c r="M9587" s="15">
        <f t="shared" si="450"/>
        <v>1</v>
      </c>
      <c r="N9587" s="15" t="str">
        <f t="shared" si="451"/>
        <v>-</v>
      </c>
      <c r="O9587" s="150">
        <f t="shared" si="449"/>
        <v>0</v>
      </c>
      <c r="P9587" s="15" t="str">
        <f>IF(COUNTIF('Personálie dobrovolníků '!U:X,N9587)&gt;0,"ANO","")</f>
        <v/>
      </c>
    </row>
    <row r="9588" spans="1:16" x14ac:dyDescent="0.3">
      <c r="A9588" s="25"/>
      <c r="B9588" s="15"/>
      <c r="C9588" s="15"/>
      <c r="D9588" s="25"/>
      <c r="E9588" s="25"/>
      <c r="F9588" s="94"/>
      <c r="G9588" s="25"/>
      <c r="H9588" s="113"/>
      <c r="I9588" s="113"/>
      <c r="J9588" s="25"/>
      <c r="M9588" s="15">
        <f t="shared" si="450"/>
        <v>1</v>
      </c>
      <c r="N9588" s="15" t="str">
        <f t="shared" si="451"/>
        <v>-</v>
      </c>
      <c r="O9588" s="150">
        <f t="shared" si="449"/>
        <v>0</v>
      </c>
      <c r="P9588" s="15" t="str">
        <f>IF(COUNTIF('Personálie dobrovolníků '!U:X,N9588)&gt;0,"ANO","")</f>
        <v/>
      </c>
    </row>
    <row r="9589" spans="1:16" x14ac:dyDescent="0.3">
      <c r="A9589" s="25"/>
      <c r="B9589" s="15"/>
      <c r="C9589" s="15"/>
      <c r="D9589" s="25"/>
      <c r="E9589" s="25"/>
      <c r="F9589" s="94"/>
      <c r="G9589" s="25"/>
      <c r="H9589" s="113"/>
      <c r="I9589" s="113"/>
      <c r="J9589" s="25"/>
      <c r="M9589" s="15">
        <f t="shared" si="450"/>
        <v>1</v>
      </c>
      <c r="N9589" s="15" t="str">
        <f t="shared" si="451"/>
        <v>-</v>
      </c>
      <c r="O9589" s="150">
        <f t="shared" si="449"/>
        <v>0</v>
      </c>
      <c r="P9589" s="15" t="str">
        <f>IF(COUNTIF('Personálie dobrovolníků '!U:X,N9589)&gt;0,"ANO","")</f>
        <v/>
      </c>
    </row>
    <row r="9590" spans="1:16" x14ac:dyDescent="0.3">
      <c r="A9590" s="25"/>
      <c r="B9590" s="15"/>
      <c r="C9590" s="15"/>
      <c r="D9590" s="25"/>
      <c r="E9590" s="25"/>
      <c r="F9590" s="94"/>
      <c r="G9590" s="25"/>
      <c r="H9590" s="113"/>
      <c r="I9590" s="113"/>
      <c r="J9590" s="25"/>
      <c r="M9590" s="15">
        <f t="shared" si="450"/>
        <v>1</v>
      </c>
      <c r="N9590" s="15" t="str">
        <f t="shared" si="451"/>
        <v>-</v>
      </c>
      <c r="O9590" s="150">
        <f t="shared" si="449"/>
        <v>0</v>
      </c>
      <c r="P9590" s="15" t="str">
        <f>IF(COUNTIF('Personálie dobrovolníků '!U:X,N9590)&gt;0,"ANO","")</f>
        <v/>
      </c>
    </row>
    <row r="9591" spans="1:16" x14ac:dyDescent="0.3">
      <c r="A9591" s="25"/>
      <c r="B9591" s="15"/>
      <c r="C9591" s="15"/>
      <c r="D9591" s="25"/>
      <c r="E9591" s="25"/>
      <c r="F9591" s="94"/>
      <c r="G9591" s="25"/>
      <c r="H9591" s="113"/>
      <c r="I9591" s="113"/>
      <c r="J9591" s="25"/>
      <c r="M9591" s="15">
        <f t="shared" si="450"/>
        <v>1</v>
      </c>
      <c r="N9591" s="15" t="str">
        <f t="shared" si="451"/>
        <v>-</v>
      </c>
      <c r="O9591" s="150">
        <f t="shared" si="449"/>
        <v>0</v>
      </c>
      <c r="P9591" s="15" t="str">
        <f>IF(COUNTIF('Personálie dobrovolníků '!U:X,N9591)&gt;0,"ANO","")</f>
        <v/>
      </c>
    </row>
    <row r="9592" spans="1:16" x14ac:dyDescent="0.3">
      <c r="A9592" s="25"/>
      <c r="B9592" s="15"/>
      <c r="C9592" s="15"/>
      <c r="D9592" s="25"/>
      <c r="E9592" s="25"/>
      <c r="F9592" s="94"/>
      <c r="G9592" s="25"/>
      <c r="H9592" s="113"/>
      <c r="I9592" s="113"/>
      <c r="J9592" s="25"/>
      <c r="M9592" s="15">
        <f t="shared" si="450"/>
        <v>1</v>
      </c>
      <c r="N9592" s="15" t="str">
        <f t="shared" si="451"/>
        <v>-</v>
      </c>
      <c r="O9592" s="150">
        <f t="shared" si="449"/>
        <v>0</v>
      </c>
      <c r="P9592" s="15" t="str">
        <f>IF(COUNTIF('Personálie dobrovolníků '!U:X,N9592)&gt;0,"ANO","")</f>
        <v/>
      </c>
    </row>
    <row r="9593" spans="1:16" x14ac:dyDescent="0.3">
      <c r="A9593" s="25"/>
      <c r="B9593" s="15"/>
      <c r="C9593" s="15"/>
      <c r="D9593" s="25"/>
      <c r="E9593" s="25"/>
      <c r="F9593" s="94"/>
      <c r="G9593" s="25"/>
      <c r="H9593" s="113"/>
      <c r="I9593" s="113"/>
      <c r="J9593" s="25"/>
      <c r="M9593" s="15">
        <f t="shared" si="450"/>
        <v>1</v>
      </c>
      <c r="N9593" s="15" t="str">
        <f t="shared" si="451"/>
        <v>-</v>
      </c>
      <c r="O9593" s="150">
        <f t="shared" si="449"/>
        <v>0</v>
      </c>
      <c r="P9593" s="15" t="str">
        <f>IF(COUNTIF('Personálie dobrovolníků '!U:X,N9593)&gt;0,"ANO","")</f>
        <v/>
      </c>
    </row>
    <row r="9594" spans="1:16" x14ac:dyDescent="0.3">
      <c r="A9594" s="25"/>
      <c r="B9594" s="15"/>
      <c r="C9594" s="15"/>
      <c r="D9594" s="25"/>
      <c r="E9594" s="25"/>
      <c r="F9594" s="94"/>
      <c r="G9594" s="25"/>
      <c r="H9594" s="113"/>
      <c r="I9594" s="113"/>
      <c r="J9594" s="25"/>
      <c r="M9594" s="15">
        <f t="shared" si="450"/>
        <v>1</v>
      </c>
      <c r="N9594" s="15" t="str">
        <f t="shared" si="451"/>
        <v>-</v>
      </c>
      <c r="O9594" s="150">
        <f t="shared" si="449"/>
        <v>0</v>
      </c>
      <c r="P9594" s="15" t="str">
        <f>IF(COUNTIF('Personálie dobrovolníků '!U:X,N9594)&gt;0,"ANO","")</f>
        <v/>
      </c>
    </row>
    <row r="9595" spans="1:16" x14ac:dyDescent="0.3">
      <c r="A9595" s="25"/>
      <c r="B9595" s="15"/>
      <c r="C9595" s="15"/>
      <c r="D9595" s="25"/>
      <c r="E9595" s="25"/>
      <c r="F9595" s="94"/>
      <c r="G9595" s="25"/>
      <c r="H9595" s="113"/>
      <c r="I9595" s="113"/>
      <c r="J9595" s="25"/>
      <c r="M9595" s="15">
        <f t="shared" si="450"/>
        <v>1</v>
      </c>
      <c r="N9595" s="15" t="str">
        <f t="shared" si="451"/>
        <v>-</v>
      </c>
      <c r="O9595" s="150">
        <f t="shared" si="449"/>
        <v>0</v>
      </c>
      <c r="P9595" s="15" t="str">
        <f>IF(COUNTIF('Personálie dobrovolníků '!U:X,N9595)&gt;0,"ANO","")</f>
        <v/>
      </c>
    </row>
    <row r="9596" spans="1:16" x14ac:dyDescent="0.3">
      <c r="A9596" s="25"/>
      <c r="B9596" s="15"/>
      <c r="C9596" s="15"/>
      <c r="D9596" s="25"/>
      <c r="E9596" s="25"/>
      <c r="F9596" s="94"/>
      <c r="G9596" s="25"/>
      <c r="H9596" s="113"/>
      <c r="I9596" s="113"/>
      <c r="J9596" s="25"/>
      <c r="M9596" s="15">
        <f t="shared" si="450"/>
        <v>1</v>
      </c>
      <c r="N9596" s="15" t="str">
        <f t="shared" si="451"/>
        <v>-</v>
      </c>
      <c r="O9596" s="150">
        <f t="shared" si="449"/>
        <v>0</v>
      </c>
      <c r="P9596" s="15" t="str">
        <f>IF(COUNTIF('Personálie dobrovolníků '!U:X,N9596)&gt;0,"ANO","")</f>
        <v/>
      </c>
    </row>
    <row r="9597" spans="1:16" x14ac:dyDescent="0.3">
      <c r="A9597" s="25"/>
      <c r="B9597" s="15"/>
      <c r="C9597" s="15"/>
      <c r="D9597" s="25"/>
      <c r="E9597" s="25"/>
      <c r="F9597" s="94"/>
      <c r="G9597" s="25"/>
      <c r="H9597" s="113"/>
      <c r="I9597" s="113"/>
      <c r="J9597" s="25"/>
      <c r="M9597" s="15">
        <f t="shared" si="450"/>
        <v>1</v>
      </c>
      <c r="N9597" s="15" t="str">
        <f t="shared" si="451"/>
        <v>-</v>
      </c>
      <c r="O9597" s="150">
        <f t="shared" si="449"/>
        <v>0</v>
      </c>
      <c r="P9597" s="15" t="str">
        <f>IF(COUNTIF('Personálie dobrovolníků '!U:X,N9597)&gt;0,"ANO","")</f>
        <v/>
      </c>
    </row>
    <row r="9598" spans="1:16" x14ac:dyDescent="0.3">
      <c r="A9598" s="25"/>
      <c r="B9598" s="15"/>
      <c r="C9598" s="15"/>
      <c r="D9598" s="25"/>
      <c r="E9598" s="25"/>
      <c r="F9598" s="94"/>
      <c r="G9598" s="25"/>
      <c r="H9598" s="113"/>
      <c r="I9598" s="113"/>
      <c r="J9598" s="25"/>
      <c r="M9598" s="15">
        <f t="shared" si="450"/>
        <v>1</v>
      </c>
      <c r="N9598" s="15" t="str">
        <f t="shared" si="451"/>
        <v>-</v>
      </c>
      <c r="O9598" s="150">
        <f t="shared" si="449"/>
        <v>0</v>
      </c>
      <c r="P9598" s="15" t="str">
        <f>IF(COUNTIF('Personálie dobrovolníků '!U:X,N9598)&gt;0,"ANO","")</f>
        <v/>
      </c>
    </row>
    <row r="9599" spans="1:16" x14ac:dyDescent="0.3">
      <c r="A9599" s="25"/>
      <c r="B9599" s="15"/>
      <c r="C9599" s="15"/>
      <c r="D9599" s="25"/>
      <c r="E9599" s="25"/>
      <c r="F9599" s="94"/>
      <c r="G9599" s="25"/>
      <c r="H9599" s="113"/>
      <c r="I9599" s="113"/>
      <c r="J9599" s="25"/>
      <c r="M9599" s="15">
        <f t="shared" si="450"/>
        <v>1</v>
      </c>
      <c r="N9599" s="15" t="str">
        <f t="shared" si="451"/>
        <v>-</v>
      </c>
      <c r="O9599" s="150">
        <f t="shared" si="449"/>
        <v>0</v>
      </c>
      <c r="P9599" s="15" t="str">
        <f>IF(COUNTIF('Personálie dobrovolníků '!U:X,N9599)&gt;0,"ANO","")</f>
        <v/>
      </c>
    </row>
    <row r="9600" spans="1:16" x14ac:dyDescent="0.3">
      <c r="A9600" s="25"/>
      <c r="B9600" s="15"/>
      <c r="C9600" s="15"/>
      <c r="D9600" s="25"/>
      <c r="E9600" s="25"/>
      <c r="F9600" s="94"/>
      <c r="G9600" s="25"/>
      <c r="H9600" s="113"/>
      <c r="I9600" s="113"/>
      <c r="J9600" s="25"/>
      <c r="M9600" s="15">
        <f t="shared" si="450"/>
        <v>1</v>
      </c>
      <c r="N9600" s="15" t="str">
        <f t="shared" si="451"/>
        <v>-</v>
      </c>
      <c r="O9600" s="150">
        <f t="shared" si="449"/>
        <v>0</v>
      </c>
      <c r="P9600" s="15" t="str">
        <f>IF(COUNTIF('Personálie dobrovolníků '!U:X,N9600)&gt;0,"ANO","")</f>
        <v/>
      </c>
    </row>
    <row r="9601" spans="1:16" x14ac:dyDescent="0.3">
      <c r="A9601" s="25"/>
      <c r="B9601" s="15"/>
      <c r="C9601" s="15"/>
      <c r="D9601" s="25"/>
      <c r="E9601" s="25"/>
      <c r="F9601" s="94"/>
      <c r="G9601" s="25"/>
      <c r="H9601" s="113"/>
      <c r="I9601" s="113"/>
      <c r="J9601" s="25"/>
      <c r="M9601" s="15">
        <f t="shared" si="450"/>
        <v>1</v>
      </c>
      <c r="N9601" s="15" t="str">
        <f t="shared" si="451"/>
        <v>-</v>
      </c>
      <c r="O9601" s="150">
        <f t="shared" si="449"/>
        <v>0</v>
      </c>
      <c r="P9601" s="15" t="str">
        <f>IF(COUNTIF('Personálie dobrovolníků '!U:X,N9601)&gt;0,"ANO","")</f>
        <v/>
      </c>
    </row>
    <row r="9602" spans="1:16" x14ac:dyDescent="0.3">
      <c r="A9602" s="25"/>
      <c r="B9602" s="15"/>
      <c r="C9602" s="15"/>
      <c r="D9602" s="25"/>
      <c r="E9602" s="25"/>
      <c r="F9602" s="94"/>
      <c r="G9602" s="25"/>
      <c r="H9602" s="113"/>
      <c r="I9602" s="113"/>
      <c r="J9602" s="25"/>
      <c r="M9602" s="15">
        <f t="shared" si="450"/>
        <v>1</v>
      </c>
      <c r="N9602" s="15" t="str">
        <f t="shared" si="451"/>
        <v>-</v>
      </c>
      <c r="O9602" s="150">
        <f t="shared" si="449"/>
        <v>0</v>
      </c>
      <c r="P9602" s="15" t="str">
        <f>IF(COUNTIF('Personálie dobrovolníků '!U:X,N9602)&gt;0,"ANO","")</f>
        <v/>
      </c>
    </row>
    <row r="9603" spans="1:16" x14ac:dyDescent="0.3">
      <c r="A9603" s="25"/>
      <c r="B9603" s="15"/>
      <c r="C9603" s="15"/>
      <c r="D9603" s="25"/>
      <c r="E9603" s="25"/>
      <c r="F9603" s="94"/>
      <c r="G9603" s="25"/>
      <c r="H9603" s="113"/>
      <c r="I9603" s="113"/>
      <c r="J9603" s="25"/>
      <c r="M9603" s="15">
        <f t="shared" si="450"/>
        <v>1</v>
      </c>
      <c r="N9603" s="15" t="str">
        <f t="shared" si="451"/>
        <v>-</v>
      </c>
      <c r="O9603" s="150">
        <f t="shared" si="449"/>
        <v>0</v>
      </c>
      <c r="P9603" s="15" t="str">
        <f>IF(COUNTIF('Personálie dobrovolníků '!U:X,N9603)&gt;0,"ANO","")</f>
        <v/>
      </c>
    </row>
    <row r="9604" spans="1:16" x14ac:dyDescent="0.3">
      <c r="A9604" s="25"/>
      <c r="B9604" s="15"/>
      <c r="C9604" s="15"/>
      <c r="D9604" s="25"/>
      <c r="E9604" s="25"/>
      <c r="F9604" s="94"/>
      <c r="G9604" s="25"/>
      <c r="H9604" s="113"/>
      <c r="I9604" s="113"/>
      <c r="J9604" s="25"/>
      <c r="M9604" s="15">
        <f t="shared" si="450"/>
        <v>1</v>
      </c>
      <c r="N9604" s="15" t="str">
        <f t="shared" si="451"/>
        <v>-</v>
      </c>
      <c r="O9604" s="150">
        <f t="shared" ref="O9604:O9667" si="452">IF(AND(M9604&lt;&gt;0, P9604="ANO"), 1, 0)</f>
        <v>0</v>
      </c>
      <c r="P9604" s="15" t="str">
        <f>IF(COUNTIF('Personálie dobrovolníků '!U:X,N9604)&gt;0,"ANO","")</f>
        <v/>
      </c>
    </row>
    <row r="9605" spans="1:16" x14ac:dyDescent="0.3">
      <c r="A9605" s="25"/>
      <c r="B9605" s="15"/>
      <c r="C9605" s="15"/>
      <c r="D9605" s="25"/>
      <c r="E9605" s="25"/>
      <c r="F9605" s="94"/>
      <c r="G9605" s="25"/>
      <c r="H9605" s="113"/>
      <c r="I9605" s="113"/>
      <c r="J9605" s="25"/>
      <c r="M9605" s="15">
        <f t="shared" si="450"/>
        <v>1</v>
      </c>
      <c r="N9605" s="15" t="str">
        <f t="shared" si="451"/>
        <v>-</v>
      </c>
      <c r="O9605" s="150">
        <f t="shared" si="452"/>
        <v>0</v>
      </c>
      <c r="P9605" s="15" t="str">
        <f>IF(COUNTIF('Personálie dobrovolníků '!U:X,N9605)&gt;0,"ANO","")</f>
        <v/>
      </c>
    </row>
    <row r="9606" spans="1:16" x14ac:dyDescent="0.3">
      <c r="A9606" s="25"/>
      <c r="B9606" s="15"/>
      <c r="C9606" s="15"/>
      <c r="D9606" s="25"/>
      <c r="E9606" s="25"/>
      <c r="F9606" s="94"/>
      <c r="G9606" s="25"/>
      <c r="H9606" s="113"/>
      <c r="I9606" s="113"/>
      <c r="J9606" s="25"/>
      <c r="M9606" s="15">
        <f t="shared" si="450"/>
        <v>1</v>
      </c>
      <c r="N9606" s="15" t="str">
        <f t="shared" si="451"/>
        <v>-</v>
      </c>
      <c r="O9606" s="150">
        <f t="shared" si="452"/>
        <v>0</v>
      </c>
      <c r="P9606" s="15" t="str">
        <f>IF(COUNTIF('Personálie dobrovolníků '!U:X,N9606)&gt;0,"ANO","")</f>
        <v/>
      </c>
    </row>
    <row r="9607" spans="1:16" x14ac:dyDescent="0.3">
      <c r="A9607" s="25"/>
      <c r="B9607" s="15"/>
      <c r="C9607" s="15"/>
      <c r="D9607" s="25"/>
      <c r="E9607" s="25"/>
      <c r="F9607" s="94"/>
      <c r="G9607" s="25"/>
      <c r="H9607" s="113"/>
      <c r="I9607" s="113"/>
      <c r="J9607" s="25"/>
      <c r="M9607" s="15">
        <f t="shared" si="450"/>
        <v>1</v>
      </c>
      <c r="N9607" s="15" t="str">
        <f t="shared" si="451"/>
        <v>-</v>
      </c>
      <c r="O9607" s="150">
        <f t="shared" si="452"/>
        <v>0</v>
      </c>
      <c r="P9607" s="15" t="str">
        <f>IF(COUNTIF('Personálie dobrovolníků '!U:X,N9607)&gt;0,"ANO","")</f>
        <v/>
      </c>
    </row>
    <row r="9608" spans="1:16" x14ac:dyDescent="0.3">
      <c r="A9608" s="25"/>
      <c r="B9608" s="15"/>
      <c r="C9608" s="15"/>
      <c r="D9608" s="25"/>
      <c r="E9608" s="25"/>
      <c r="F9608" s="94"/>
      <c r="G9608" s="25"/>
      <c r="H9608" s="113"/>
      <c r="I9608" s="113"/>
      <c r="J9608" s="25"/>
      <c r="M9608" s="15">
        <f t="shared" si="450"/>
        <v>1</v>
      </c>
      <c r="N9608" s="15" t="str">
        <f t="shared" si="451"/>
        <v>-</v>
      </c>
      <c r="O9608" s="150">
        <f t="shared" si="452"/>
        <v>0</v>
      </c>
      <c r="P9608" s="15" t="str">
        <f>IF(COUNTIF('Personálie dobrovolníků '!U:X,N9608)&gt;0,"ANO","")</f>
        <v/>
      </c>
    </row>
    <row r="9609" spans="1:16" x14ac:dyDescent="0.3">
      <c r="A9609" s="25"/>
      <c r="B9609" s="15"/>
      <c r="C9609" s="15"/>
      <c r="D9609" s="25"/>
      <c r="E9609" s="25"/>
      <c r="F9609" s="94"/>
      <c r="G9609" s="25"/>
      <c r="H9609" s="113"/>
      <c r="I9609" s="113"/>
      <c r="J9609" s="25"/>
      <c r="M9609" s="15">
        <f t="shared" si="450"/>
        <v>1</v>
      </c>
      <c r="N9609" s="15" t="str">
        <f t="shared" si="451"/>
        <v>-</v>
      </c>
      <c r="O9609" s="150">
        <f t="shared" si="452"/>
        <v>0</v>
      </c>
      <c r="P9609" s="15" t="str">
        <f>IF(COUNTIF('Personálie dobrovolníků '!U:X,N9609)&gt;0,"ANO","")</f>
        <v/>
      </c>
    </row>
    <row r="9610" spans="1:16" x14ac:dyDescent="0.3">
      <c r="A9610" s="25"/>
      <c r="B9610" s="15"/>
      <c r="C9610" s="15"/>
      <c r="D9610" s="25"/>
      <c r="E9610" s="25"/>
      <c r="F9610" s="94"/>
      <c r="G9610" s="25"/>
      <c r="H9610" s="113"/>
      <c r="I9610" s="113"/>
      <c r="J9610" s="25"/>
      <c r="M9610" s="15">
        <f t="shared" si="450"/>
        <v>1</v>
      </c>
      <c r="N9610" s="15" t="str">
        <f t="shared" si="451"/>
        <v>-</v>
      </c>
      <c r="O9610" s="150">
        <f t="shared" si="452"/>
        <v>0</v>
      </c>
      <c r="P9610" s="15" t="str">
        <f>IF(COUNTIF('Personálie dobrovolníků '!U:X,N9610)&gt;0,"ANO","")</f>
        <v/>
      </c>
    </row>
    <row r="9611" spans="1:16" x14ac:dyDescent="0.3">
      <c r="A9611" s="25"/>
      <c r="B9611" s="15"/>
      <c r="C9611" s="15"/>
      <c r="D9611" s="25"/>
      <c r="E9611" s="25"/>
      <c r="F9611" s="94"/>
      <c r="G9611" s="25"/>
      <c r="H9611" s="113"/>
      <c r="I9611" s="113"/>
      <c r="J9611" s="25"/>
      <c r="M9611" s="15">
        <f t="shared" si="450"/>
        <v>1</v>
      </c>
      <c r="N9611" s="15" t="str">
        <f t="shared" si="451"/>
        <v>-</v>
      </c>
      <c r="O9611" s="150">
        <f t="shared" si="452"/>
        <v>0</v>
      </c>
      <c r="P9611" s="15" t="str">
        <f>IF(COUNTIF('Personálie dobrovolníků '!U:X,N9611)&gt;0,"ANO","")</f>
        <v/>
      </c>
    </row>
    <row r="9612" spans="1:16" x14ac:dyDescent="0.3">
      <c r="A9612" s="25"/>
      <c r="B9612" s="15"/>
      <c r="C9612" s="15"/>
      <c r="D9612" s="25"/>
      <c r="E9612" s="25"/>
      <c r="F9612" s="94"/>
      <c r="G9612" s="25"/>
      <c r="H9612" s="113"/>
      <c r="I9612" s="113"/>
      <c r="J9612" s="25"/>
      <c r="M9612" s="15">
        <f t="shared" si="450"/>
        <v>1</v>
      </c>
      <c r="N9612" s="15" t="str">
        <f t="shared" si="451"/>
        <v>-</v>
      </c>
      <c r="O9612" s="150">
        <f t="shared" si="452"/>
        <v>0</v>
      </c>
      <c r="P9612" s="15" t="str">
        <f>IF(COUNTIF('Personálie dobrovolníků '!U:X,N9612)&gt;0,"ANO","")</f>
        <v/>
      </c>
    </row>
    <row r="9613" spans="1:16" x14ac:dyDescent="0.3">
      <c r="A9613" s="25"/>
      <c r="B9613" s="15"/>
      <c r="C9613" s="15"/>
      <c r="D9613" s="25"/>
      <c r="E9613" s="25"/>
      <c r="F9613" s="94"/>
      <c r="G9613" s="25"/>
      <c r="H9613" s="113"/>
      <c r="I9613" s="113"/>
      <c r="J9613" s="25"/>
      <c r="M9613" s="15">
        <f t="shared" si="450"/>
        <v>1</v>
      </c>
      <c r="N9613" s="15" t="str">
        <f t="shared" si="451"/>
        <v>-</v>
      </c>
      <c r="O9613" s="150">
        <f t="shared" si="452"/>
        <v>0</v>
      </c>
      <c r="P9613" s="15" t="str">
        <f>IF(COUNTIF('Personálie dobrovolníků '!U:X,N9613)&gt;0,"ANO","")</f>
        <v/>
      </c>
    </row>
    <row r="9614" spans="1:16" x14ac:dyDescent="0.3">
      <c r="A9614" s="25"/>
      <c r="B9614" s="15"/>
      <c r="C9614" s="15"/>
      <c r="D9614" s="25"/>
      <c r="E9614" s="25"/>
      <c r="F9614" s="94"/>
      <c r="G9614" s="25"/>
      <c r="H9614" s="113"/>
      <c r="I9614" s="113"/>
      <c r="J9614" s="25"/>
      <c r="M9614" s="15">
        <f t="shared" si="450"/>
        <v>1</v>
      </c>
      <c r="N9614" s="15" t="str">
        <f t="shared" si="451"/>
        <v>-</v>
      </c>
      <c r="O9614" s="150">
        <f t="shared" si="452"/>
        <v>0</v>
      </c>
      <c r="P9614" s="15" t="str">
        <f>IF(COUNTIF('Personálie dobrovolníků '!U:X,N9614)&gt;0,"ANO","")</f>
        <v/>
      </c>
    </row>
    <row r="9615" spans="1:16" x14ac:dyDescent="0.3">
      <c r="A9615" s="25"/>
      <c r="B9615" s="15"/>
      <c r="C9615" s="15"/>
      <c r="D9615" s="25"/>
      <c r="E9615" s="25"/>
      <c r="F9615" s="94"/>
      <c r="G9615" s="25"/>
      <c r="H9615" s="113"/>
      <c r="I9615" s="113"/>
      <c r="J9615" s="25"/>
      <c r="M9615" s="15">
        <f t="shared" si="450"/>
        <v>1</v>
      </c>
      <c r="N9615" s="15" t="str">
        <f t="shared" si="451"/>
        <v>-</v>
      </c>
      <c r="O9615" s="150">
        <f t="shared" si="452"/>
        <v>0</v>
      </c>
      <c r="P9615" s="15" t="str">
        <f>IF(COUNTIF('Personálie dobrovolníků '!U:X,N9615)&gt;0,"ANO","")</f>
        <v/>
      </c>
    </row>
    <row r="9616" spans="1:16" x14ac:dyDescent="0.3">
      <c r="A9616" s="25"/>
      <c r="B9616" s="15"/>
      <c r="C9616" s="15"/>
      <c r="D9616" s="25"/>
      <c r="E9616" s="25"/>
      <c r="F9616" s="94"/>
      <c r="G9616" s="25"/>
      <c r="H9616" s="113"/>
      <c r="I9616" s="113"/>
      <c r="J9616" s="25"/>
      <c r="M9616" s="15">
        <f t="shared" si="450"/>
        <v>1</v>
      </c>
      <c r="N9616" s="15" t="str">
        <f t="shared" si="451"/>
        <v>-</v>
      </c>
      <c r="O9616" s="150">
        <f t="shared" si="452"/>
        <v>0</v>
      </c>
      <c r="P9616" s="15" t="str">
        <f>IF(COUNTIF('Personálie dobrovolníků '!U:X,N9616)&gt;0,"ANO","")</f>
        <v/>
      </c>
    </row>
    <row r="9617" spans="1:16" x14ac:dyDescent="0.3">
      <c r="A9617" s="25"/>
      <c r="B9617" s="15"/>
      <c r="C9617" s="15"/>
      <c r="D9617" s="25"/>
      <c r="E9617" s="25"/>
      <c r="F9617" s="94"/>
      <c r="G9617" s="25"/>
      <c r="H9617" s="113"/>
      <c r="I9617" s="113"/>
      <c r="J9617" s="25"/>
      <c r="M9617" s="15">
        <f t="shared" si="450"/>
        <v>1</v>
      </c>
      <c r="N9617" s="15" t="str">
        <f t="shared" si="451"/>
        <v>-</v>
      </c>
      <c r="O9617" s="150">
        <f t="shared" si="452"/>
        <v>0</v>
      </c>
      <c r="P9617" s="15" t="str">
        <f>IF(COUNTIF('Personálie dobrovolníků '!U:X,N9617)&gt;0,"ANO","")</f>
        <v/>
      </c>
    </row>
    <row r="9618" spans="1:16" x14ac:dyDescent="0.3">
      <c r="A9618" s="25"/>
      <c r="B9618" s="15"/>
      <c r="C9618" s="15"/>
      <c r="D9618" s="25"/>
      <c r="E9618" s="25"/>
      <c r="F9618" s="94"/>
      <c r="G9618" s="25"/>
      <c r="H9618" s="113"/>
      <c r="I9618" s="113"/>
      <c r="J9618" s="25"/>
      <c r="M9618" s="15">
        <f t="shared" si="450"/>
        <v>1</v>
      </c>
      <c r="N9618" s="15" t="str">
        <f t="shared" si="451"/>
        <v>-</v>
      </c>
      <c r="O9618" s="150">
        <f t="shared" si="452"/>
        <v>0</v>
      </c>
      <c r="P9618" s="15" t="str">
        <f>IF(COUNTIF('Personálie dobrovolníků '!U:X,N9618)&gt;0,"ANO","")</f>
        <v/>
      </c>
    </row>
    <row r="9619" spans="1:16" x14ac:dyDescent="0.3">
      <c r="A9619" s="25"/>
      <c r="B9619" s="15"/>
      <c r="C9619" s="15"/>
      <c r="D9619" s="25"/>
      <c r="E9619" s="25"/>
      <c r="F9619" s="94"/>
      <c r="G9619" s="25"/>
      <c r="H9619" s="113"/>
      <c r="I9619" s="113"/>
      <c r="J9619" s="25"/>
      <c r="M9619" s="15">
        <f t="shared" si="450"/>
        <v>1</v>
      </c>
      <c r="N9619" s="15" t="str">
        <f t="shared" si="451"/>
        <v>-</v>
      </c>
      <c r="O9619" s="150">
        <f t="shared" si="452"/>
        <v>0</v>
      </c>
      <c r="P9619" s="15" t="str">
        <f>IF(COUNTIF('Personálie dobrovolníků '!U:X,N9619)&gt;0,"ANO","")</f>
        <v/>
      </c>
    </row>
    <row r="9620" spans="1:16" x14ac:dyDescent="0.3">
      <c r="A9620" s="25"/>
      <c r="B9620" s="15"/>
      <c r="C9620" s="15"/>
      <c r="D9620" s="25"/>
      <c r="E9620" s="25"/>
      <c r="F9620" s="94"/>
      <c r="G9620" s="25"/>
      <c r="H9620" s="113"/>
      <c r="I9620" s="113"/>
      <c r="J9620" s="25"/>
      <c r="M9620" s="15">
        <f t="shared" si="450"/>
        <v>1</v>
      </c>
      <c r="N9620" s="15" t="str">
        <f t="shared" si="451"/>
        <v>-</v>
      </c>
      <c r="O9620" s="150">
        <f t="shared" si="452"/>
        <v>0</v>
      </c>
      <c r="P9620" s="15" t="str">
        <f>IF(COUNTIF('Personálie dobrovolníků '!U:X,N9620)&gt;0,"ANO","")</f>
        <v/>
      </c>
    </row>
    <row r="9621" spans="1:16" x14ac:dyDescent="0.3">
      <c r="A9621" s="25"/>
      <c r="B9621" s="15"/>
      <c r="C9621" s="15"/>
      <c r="D9621" s="25"/>
      <c r="E9621" s="25"/>
      <c r="F9621" s="94"/>
      <c r="G9621" s="25"/>
      <c r="H9621" s="113"/>
      <c r="I9621" s="113"/>
      <c r="J9621" s="25"/>
      <c r="M9621" s="15">
        <f t="shared" si="450"/>
        <v>1</v>
      </c>
      <c r="N9621" s="15" t="str">
        <f t="shared" si="451"/>
        <v>-</v>
      </c>
      <c r="O9621" s="150">
        <f t="shared" si="452"/>
        <v>0</v>
      </c>
      <c r="P9621" s="15" t="str">
        <f>IF(COUNTIF('Personálie dobrovolníků '!U:X,N9621)&gt;0,"ANO","")</f>
        <v/>
      </c>
    </row>
    <row r="9622" spans="1:16" x14ac:dyDescent="0.3">
      <c r="A9622" s="25"/>
      <c r="B9622" s="15"/>
      <c r="C9622" s="15"/>
      <c r="D9622" s="25"/>
      <c r="E9622" s="25"/>
      <c r="F9622" s="94"/>
      <c r="G9622" s="25"/>
      <c r="H9622" s="113"/>
      <c r="I9622" s="113"/>
      <c r="J9622" s="25"/>
      <c r="M9622" s="15">
        <f t="shared" si="450"/>
        <v>1</v>
      </c>
      <c r="N9622" s="15" t="str">
        <f t="shared" si="451"/>
        <v>-</v>
      </c>
      <c r="O9622" s="150">
        <f t="shared" si="452"/>
        <v>0</v>
      </c>
      <c r="P9622" s="15" t="str">
        <f>IF(COUNTIF('Personálie dobrovolníků '!U:X,N9622)&gt;0,"ANO","")</f>
        <v/>
      </c>
    </row>
    <row r="9623" spans="1:16" x14ac:dyDescent="0.3">
      <c r="A9623" s="25"/>
      <c r="B9623" s="15"/>
      <c r="C9623" s="15"/>
      <c r="D9623" s="25"/>
      <c r="E9623" s="25"/>
      <c r="F9623" s="94"/>
      <c r="G9623" s="25"/>
      <c r="H9623" s="113"/>
      <c r="I9623" s="113"/>
      <c r="J9623" s="25"/>
      <c r="M9623" s="15">
        <f t="shared" si="450"/>
        <v>1</v>
      </c>
      <c r="N9623" s="15" t="str">
        <f t="shared" si="451"/>
        <v>-</v>
      </c>
      <c r="O9623" s="150">
        <f t="shared" si="452"/>
        <v>0</v>
      </c>
      <c r="P9623" s="15" t="str">
        <f>IF(COUNTIF('Personálie dobrovolníků '!U:X,N9623)&gt;0,"ANO","")</f>
        <v/>
      </c>
    </row>
    <row r="9624" spans="1:16" x14ac:dyDescent="0.3">
      <c r="A9624" s="25"/>
      <c r="B9624" s="15"/>
      <c r="C9624" s="15"/>
      <c r="D9624" s="25"/>
      <c r="E9624" s="25"/>
      <c r="F9624" s="94"/>
      <c r="G9624" s="25"/>
      <c r="H9624" s="113"/>
      <c r="I9624" s="113"/>
      <c r="J9624" s="25"/>
      <c r="M9624" s="15">
        <f t="shared" si="450"/>
        <v>1</v>
      </c>
      <c r="N9624" s="15" t="str">
        <f t="shared" si="451"/>
        <v>-</v>
      </c>
      <c r="O9624" s="150">
        <f t="shared" si="452"/>
        <v>0</v>
      </c>
      <c r="P9624" s="15" t="str">
        <f>IF(COUNTIF('Personálie dobrovolníků '!U:X,N9624)&gt;0,"ANO","")</f>
        <v/>
      </c>
    </row>
    <row r="9625" spans="1:16" x14ac:dyDescent="0.3">
      <c r="A9625" s="25"/>
      <c r="B9625" s="15"/>
      <c r="C9625" s="15"/>
      <c r="D9625" s="25"/>
      <c r="E9625" s="25"/>
      <c r="F9625" s="94"/>
      <c r="G9625" s="25"/>
      <c r="H9625" s="113"/>
      <c r="I9625" s="113"/>
      <c r="J9625" s="25"/>
      <c r="M9625" s="15">
        <f t="shared" si="450"/>
        <v>1</v>
      </c>
      <c r="N9625" s="15" t="str">
        <f t="shared" si="451"/>
        <v>-</v>
      </c>
      <c r="O9625" s="150">
        <f t="shared" si="452"/>
        <v>0</v>
      </c>
      <c r="P9625" s="15" t="str">
        <f>IF(COUNTIF('Personálie dobrovolníků '!U:X,N9625)&gt;0,"ANO","")</f>
        <v/>
      </c>
    </row>
    <row r="9626" spans="1:16" x14ac:dyDescent="0.3">
      <c r="A9626" s="25"/>
      <c r="B9626" s="15"/>
      <c r="C9626" s="15"/>
      <c r="D9626" s="25"/>
      <c r="E9626" s="25"/>
      <c r="F9626" s="94"/>
      <c r="G9626" s="25"/>
      <c r="H9626" s="113"/>
      <c r="I9626" s="113"/>
      <c r="J9626" s="25"/>
      <c r="M9626" s="15">
        <f t="shared" si="450"/>
        <v>1</v>
      </c>
      <c r="N9626" s="15" t="str">
        <f t="shared" si="451"/>
        <v>-</v>
      </c>
      <c r="O9626" s="150">
        <f t="shared" si="452"/>
        <v>0</v>
      </c>
      <c r="P9626" s="15" t="str">
        <f>IF(COUNTIF('Personálie dobrovolníků '!U:X,N9626)&gt;0,"ANO","")</f>
        <v/>
      </c>
    </row>
    <row r="9627" spans="1:16" x14ac:dyDescent="0.3">
      <c r="A9627" s="25"/>
      <c r="B9627" s="15"/>
      <c r="C9627" s="15"/>
      <c r="D9627" s="25"/>
      <c r="E9627" s="25"/>
      <c r="F9627" s="94"/>
      <c r="G9627" s="25"/>
      <c r="H9627" s="113"/>
      <c r="I9627" s="113"/>
      <c r="J9627" s="25"/>
      <c r="M9627" s="15">
        <f t="shared" si="450"/>
        <v>1</v>
      </c>
      <c r="N9627" s="15" t="str">
        <f t="shared" si="451"/>
        <v>-</v>
      </c>
      <c r="O9627" s="150">
        <f t="shared" si="452"/>
        <v>0</v>
      </c>
      <c r="P9627" s="15" t="str">
        <f>IF(COUNTIF('Personálie dobrovolníků '!U:X,N9627)&gt;0,"ANO","")</f>
        <v/>
      </c>
    </row>
    <row r="9628" spans="1:16" x14ac:dyDescent="0.3">
      <c r="A9628" s="25"/>
      <c r="B9628" s="15"/>
      <c r="C9628" s="15"/>
      <c r="D9628" s="25"/>
      <c r="E9628" s="25"/>
      <c r="F9628" s="94"/>
      <c r="G9628" s="25"/>
      <c r="H9628" s="113"/>
      <c r="I9628" s="113"/>
      <c r="J9628" s="25"/>
      <c r="M9628" s="15">
        <f t="shared" si="450"/>
        <v>1</v>
      </c>
      <c r="N9628" s="15" t="str">
        <f t="shared" si="451"/>
        <v>-</v>
      </c>
      <c r="O9628" s="150">
        <f t="shared" si="452"/>
        <v>0</v>
      </c>
      <c r="P9628" s="15" t="str">
        <f>IF(COUNTIF('Personálie dobrovolníků '!U:X,N9628)&gt;0,"ANO","")</f>
        <v/>
      </c>
    </row>
    <row r="9629" spans="1:16" x14ac:dyDescent="0.3">
      <c r="A9629" s="25"/>
      <c r="B9629" s="15"/>
      <c r="C9629" s="15"/>
      <c r="D9629" s="25"/>
      <c r="E9629" s="25"/>
      <c r="F9629" s="94"/>
      <c r="G9629" s="25"/>
      <c r="H9629" s="113"/>
      <c r="I9629" s="113"/>
      <c r="J9629" s="25"/>
      <c r="M9629" s="15">
        <f t="shared" si="450"/>
        <v>1</v>
      </c>
      <c r="N9629" s="15" t="str">
        <f t="shared" si="451"/>
        <v>-</v>
      </c>
      <c r="O9629" s="150">
        <f t="shared" si="452"/>
        <v>0</v>
      </c>
      <c r="P9629" s="15" t="str">
        <f>IF(COUNTIF('Personálie dobrovolníků '!U:X,N9629)&gt;0,"ANO","")</f>
        <v/>
      </c>
    </row>
    <row r="9630" spans="1:16" x14ac:dyDescent="0.3">
      <c r="A9630" s="25"/>
      <c r="B9630" s="15"/>
      <c r="C9630" s="15"/>
      <c r="D9630" s="25"/>
      <c r="E9630" s="25"/>
      <c r="F9630" s="94"/>
      <c r="G9630" s="25"/>
      <c r="H9630" s="113"/>
      <c r="I9630" s="113"/>
      <c r="J9630" s="25"/>
      <c r="M9630" s="15">
        <f t="shared" si="450"/>
        <v>1</v>
      </c>
      <c r="N9630" s="15" t="str">
        <f t="shared" si="451"/>
        <v>-</v>
      </c>
      <c r="O9630" s="150">
        <f t="shared" si="452"/>
        <v>0</v>
      </c>
      <c r="P9630" s="15" t="str">
        <f>IF(COUNTIF('Personálie dobrovolníků '!U:X,N9630)&gt;0,"ANO","")</f>
        <v/>
      </c>
    </row>
    <row r="9631" spans="1:16" x14ac:dyDescent="0.3">
      <c r="A9631" s="25"/>
      <c r="B9631" s="15"/>
      <c r="C9631" s="15"/>
      <c r="D9631" s="25"/>
      <c r="E9631" s="25"/>
      <c r="F9631" s="94"/>
      <c r="G9631" s="25"/>
      <c r="H9631" s="113"/>
      <c r="I9631" s="113"/>
      <c r="J9631" s="25"/>
      <c r="M9631" s="15">
        <f t="shared" si="450"/>
        <v>1</v>
      </c>
      <c r="N9631" s="15" t="str">
        <f t="shared" si="451"/>
        <v>-</v>
      </c>
      <c r="O9631" s="150">
        <f t="shared" si="452"/>
        <v>0</v>
      </c>
      <c r="P9631" s="15" t="str">
        <f>IF(COUNTIF('Personálie dobrovolníků '!U:X,N9631)&gt;0,"ANO","")</f>
        <v/>
      </c>
    </row>
    <row r="9632" spans="1:16" x14ac:dyDescent="0.3">
      <c r="A9632" s="25"/>
      <c r="B9632" s="15"/>
      <c r="C9632" s="15"/>
      <c r="D9632" s="25"/>
      <c r="E9632" s="25"/>
      <c r="F9632" s="94"/>
      <c r="G9632" s="25"/>
      <c r="H9632" s="113"/>
      <c r="I9632" s="113"/>
      <c r="J9632" s="25"/>
      <c r="M9632" s="15">
        <f t="shared" si="450"/>
        <v>1</v>
      </c>
      <c r="N9632" s="15" t="str">
        <f t="shared" si="451"/>
        <v>-</v>
      </c>
      <c r="O9632" s="150">
        <f t="shared" si="452"/>
        <v>0</v>
      </c>
      <c r="P9632" s="15" t="str">
        <f>IF(COUNTIF('Personálie dobrovolníků '!U:X,N9632)&gt;0,"ANO","")</f>
        <v/>
      </c>
    </row>
    <row r="9633" spans="1:16" x14ac:dyDescent="0.3">
      <c r="A9633" s="25"/>
      <c r="B9633" s="15"/>
      <c r="C9633" s="15"/>
      <c r="D9633" s="25"/>
      <c r="E9633" s="25"/>
      <c r="F9633" s="94"/>
      <c r="G9633" s="25"/>
      <c r="H9633" s="113"/>
      <c r="I9633" s="113"/>
      <c r="J9633" s="25"/>
      <c r="M9633" s="15">
        <f t="shared" si="450"/>
        <v>1</v>
      </c>
      <c r="N9633" s="15" t="str">
        <f t="shared" si="451"/>
        <v>-</v>
      </c>
      <c r="O9633" s="150">
        <f t="shared" si="452"/>
        <v>0</v>
      </c>
      <c r="P9633" s="15" t="str">
        <f>IF(COUNTIF('Personálie dobrovolníků '!U:X,N9633)&gt;0,"ANO","")</f>
        <v/>
      </c>
    </row>
    <row r="9634" spans="1:16" x14ac:dyDescent="0.3">
      <c r="A9634" s="25"/>
      <c r="B9634" s="15"/>
      <c r="C9634" s="15"/>
      <c r="D9634" s="25"/>
      <c r="E9634" s="25"/>
      <c r="F9634" s="94"/>
      <c r="G9634" s="25"/>
      <c r="H9634" s="113"/>
      <c r="I9634" s="113"/>
      <c r="J9634" s="25"/>
      <c r="M9634" s="15">
        <f t="shared" si="450"/>
        <v>1</v>
      </c>
      <c r="N9634" s="15" t="str">
        <f t="shared" si="451"/>
        <v>-</v>
      </c>
      <c r="O9634" s="150">
        <f t="shared" si="452"/>
        <v>0</v>
      </c>
      <c r="P9634" s="15" t="str">
        <f>IF(COUNTIF('Personálie dobrovolníků '!U:X,N9634)&gt;0,"ANO","")</f>
        <v/>
      </c>
    </row>
    <row r="9635" spans="1:16" x14ac:dyDescent="0.3">
      <c r="A9635" s="25"/>
      <c r="B9635" s="15"/>
      <c r="C9635" s="15"/>
      <c r="D9635" s="25"/>
      <c r="E9635" s="25"/>
      <c r="F9635" s="94"/>
      <c r="G9635" s="25"/>
      <c r="H9635" s="113"/>
      <c r="I9635" s="113"/>
      <c r="J9635" s="25"/>
      <c r="M9635" s="15">
        <f t="shared" si="450"/>
        <v>1</v>
      </c>
      <c r="N9635" s="15" t="str">
        <f t="shared" si="451"/>
        <v>-</v>
      </c>
      <c r="O9635" s="150">
        <f t="shared" si="452"/>
        <v>0</v>
      </c>
      <c r="P9635" s="15" t="str">
        <f>IF(COUNTIF('Personálie dobrovolníků '!U:X,N9635)&gt;0,"ANO","")</f>
        <v/>
      </c>
    </row>
    <row r="9636" spans="1:16" x14ac:dyDescent="0.3">
      <c r="A9636" s="25"/>
      <c r="B9636" s="15"/>
      <c r="C9636" s="15"/>
      <c r="D9636" s="25"/>
      <c r="E9636" s="25"/>
      <c r="F9636" s="94"/>
      <c r="G9636" s="25"/>
      <c r="H9636" s="113"/>
      <c r="I9636" s="113"/>
      <c r="J9636" s="25"/>
      <c r="M9636" s="15">
        <f t="shared" si="450"/>
        <v>1</v>
      </c>
      <c r="N9636" s="15" t="str">
        <f t="shared" si="451"/>
        <v>-</v>
      </c>
      <c r="O9636" s="150">
        <f t="shared" si="452"/>
        <v>0</v>
      </c>
      <c r="P9636" s="15" t="str">
        <f>IF(COUNTIF('Personálie dobrovolníků '!U:X,N9636)&gt;0,"ANO","")</f>
        <v/>
      </c>
    </row>
    <row r="9637" spans="1:16" x14ac:dyDescent="0.3">
      <c r="A9637" s="25"/>
      <c r="B9637" s="15"/>
      <c r="C9637" s="15"/>
      <c r="D9637" s="25"/>
      <c r="E9637" s="25"/>
      <c r="F9637" s="94"/>
      <c r="G9637" s="25"/>
      <c r="H9637" s="113"/>
      <c r="I9637" s="113"/>
      <c r="J9637" s="25"/>
      <c r="M9637" s="15">
        <f t="shared" si="450"/>
        <v>1</v>
      </c>
      <c r="N9637" s="15" t="str">
        <f t="shared" si="451"/>
        <v>-</v>
      </c>
      <c r="O9637" s="150">
        <f t="shared" si="452"/>
        <v>0</v>
      </c>
      <c r="P9637" s="15" t="str">
        <f>IF(COUNTIF('Personálie dobrovolníků '!U:X,N9637)&gt;0,"ANO","")</f>
        <v/>
      </c>
    </row>
    <row r="9638" spans="1:16" x14ac:dyDescent="0.3">
      <c r="A9638" s="25"/>
      <c r="B9638" s="15"/>
      <c r="C9638" s="15"/>
      <c r="D9638" s="25"/>
      <c r="E9638" s="25"/>
      <c r="F9638" s="94"/>
      <c r="G9638" s="25"/>
      <c r="H9638" s="113"/>
      <c r="I9638" s="113"/>
      <c r="J9638" s="25"/>
      <c r="M9638" s="15">
        <f t="shared" si="450"/>
        <v>1</v>
      </c>
      <c r="N9638" s="15" t="str">
        <f t="shared" si="451"/>
        <v>-</v>
      </c>
      <c r="O9638" s="150">
        <f t="shared" si="452"/>
        <v>0</v>
      </c>
      <c r="P9638" s="15" t="str">
        <f>IF(COUNTIF('Personálie dobrovolníků '!U:X,N9638)&gt;0,"ANO","")</f>
        <v/>
      </c>
    </row>
    <row r="9639" spans="1:16" x14ac:dyDescent="0.3">
      <c r="A9639" s="25"/>
      <c r="B9639" s="15"/>
      <c r="C9639" s="15"/>
      <c r="D9639" s="25"/>
      <c r="E9639" s="25"/>
      <c r="F9639" s="94"/>
      <c r="G9639" s="25"/>
      <c r="H9639" s="113"/>
      <c r="I9639" s="113"/>
      <c r="J9639" s="25"/>
      <c r="M9639" s="15">
        <f t="shared" si="450"/>
        <v>1</v>
      </c>
      <c r="N9639" s="15" t="str">
        <f t="shared" si="451"/>
        <v>-</v>
      </c>
      <c r="O9639" s="150">
        <f t="shared" si="452"/>
        <v>0</v>
      </c>
      <c r="P9639" s="15" t="str">
        <f>IF(COUNTIF('Personálie dobrovolníků '!U:X,N9639)&gt;0,"ANO","")</f>
        <v/>
      </c>
    </row>
    <row r="9640" spans="1:16" x14ac:dyDescent="0.3">
      <c r="A9640" s="25"/>
      <c r="B9640" s="15"/>
      <c r="C9640" s="15"/>
      <c r="D9640" s="25"/>
      <c r="E9640" s="25"/>
      <c r="F9640" s="94"/>
      <c r="G9640" s="25"/>
      <c r="H9640" s="113"/>
      <c r="I9640" s="113"/>
      <c r="J9640" s="25"/>
      <c r="M9640" s="15">
        <f t="shared" si="450"/>
        <v>1</v>
      </c>
      <c r="N9640" s="15" t="str">
        <f t="shared" si="451"/>
        <v>-</v>
      </c>
      <c r="O9640" s="150">
        <f t="shared" si="452"/>
        <v>0</v>
      </c>
      <c r="P9640" s="15" t="str">
        <f>IF(COUNTIF('Personálie dobrovolníků '!U:X,N9640)&gt;0,"ANO","")</f>
        <v/>
      </c>
    </row>
    <row r="9641" spans="1:16" x14ac:dyDescent="0.3">
      <c r="A9641" s="25"/>
      <c r="B9641" s="15"/>
      <c r="C9641" s="15"/>
      <c r="D9641" s="25"/>
      <c r="E9641" s="25"/>
      <c r="F9641" s="94"/>
      <c r="G9641" s="25"/>
      <c r="H9641" s="113"/>
      <c r="I9641" s="113"/>
      <c r="J9641" s="25"/>
      <c r="M9641" s="15">
        <f t="shared" si="450"/>
        <v>1</v>
      </c>
      <c r="N9641" s="15" t="str">
        <f t="shared" si="451"/>
        <v>-</v>
      </c>
      <c r="O9641" s="150">
        <f t="shared" si="452"/>
        <v>0</v>
      </c>
      <c r="P9641" s="15" t="str">
        <f>IF(COUNTIF('Personálie dobrovolníků '!U:X,N9641)&gt;0,"ANO","")</f>
        <v/>
      </c>
    </row>
    <row r="9642" spans="1:16" x14ac:dyDescent="0.3">
      <c r="A9642" s="25"/>
      <c r="B9642" s="15"/>
      <c r="C9642" s="15"/>
      <c r="D9642" s="25"/>
      <c r="E9642" s="25"/>
      <c r="F9642" s="94"/>
      <c r="G9642" s="25"/>
      <c r="H9642" s="113"/>
      <c r="I9642" s="113"/>
      <c r="J9642" s="25"/>
      <c r="M9642" s="15">
        <f t="shared" ref="M9642:M9705" si="453">IF(OR(
   AND($H9642=$K$12, $I9642=$L$4),
   AND($H9642=$K$12, $I9642=$L$5),
   AND($H9642=$K$12, $I9642=$L$6),
   AND($H9642=$K$12, $I9642=$L$7),
   AND($H9642=$K$11, $I9642=$L$4),
   AND($H9642=$K$11, $I9642=$L$5),
   AND($H9642=$K$11, $I9642=$L$6),
   AND($H9642=$K$11, $I9642=$L$7),
   AND($H9642=$K$5, $I9642=$L$5),
   AND($H9642=$K$6, $I9642=$L$4),
   AND($H9642=$K$6, $I9642=$L$5),
   AND($H9642=$K$6, $I9642=$L$7),
   AND($H9642=$K$4, $I9642=$L$6),
), 0, 1)</f>
        <v>1</v>
      </c>
      <c r="N9642" s="15" t="str">
        <f t="shared" ref="N9642:N9705" si="454">A9642 &amp; "-" &amp; J9642</f>
        <v>-</v>
      </c>
      <c r="O9642" s="150">
        <f t="shared" si="452"/>
        <v>0</v>
      </c>
      <c r="P9642" s="15" t="str">
        <f>IF(COUNTIF('Personálie dobrovolníků '!U:X,N9642)&gt;0,"ANO","")</f>
        <v/>
      </c>
    </row>
    <row r="9643" spans="1:16" x14ac:dyDescent="0.3">
      <c r="A9643" s="25"/>
      <c r="B9643" s="15"/>
      <c r="C9643" s="15"/>
      <c r="D9643" s="25"/>
      <c r="E9643" s="25"/>
      <c r="F9643" s="94"/>
      <c r="G9643" s="25"/>
      <c r="H9643" s="113"/>
      <c r="I9643" s="113"/>
      <c r="J9643" s="25"/>
      <c r="M9643" s="15">
        <f t="shared" si="453"/>
        <v>1</v>
      </c>
      <c r="N9643" s="15" t="str">
        <f t="shared" si="454"/>
        <v>-</v>
      </c>
      <c r="O9643" s="150">
        <f t="shared" si="452"/>
        <v>0</v>
      </c>
      <c r="P9643" s="15" t="str">
        <f>IF(COUNTIF('Personálie dobrovolníků '!U:X,N9643)&gt;0,"ANO","")</f>
        <v/>
      </c>
    </row>
    <row r="9644" spans="1:16" x14ac:dyDescent="0.3">
      <c r="A9644" s="25"/>
      <c r="B9644" s="15"/>
      <c r="C9644" s="15"/>
      <c r="D9644" s="25"/>
      <c r="E9644" s="25"/>
      <c r="F9644" s="94"/>
      <c r="G9644" s="25"/>
      <c r="H9644" s="113"/>
      <c r="I9644" s="113"/>
      <c r="J9644" s="25"/>
      <c r="M9644" s="15">
        <f t="shared" si="453"/>
        <v>1</v>
      </c>
      <c r="N9644" s="15" t="str">
        <f t="shared" si="454"/>
        <v>-</v>
      </c>
      <c r="O9644" s="150">
        <f t="shared" si="452"/>
        <v>0</v>
      </c>
      <c r="P9644" s="15" t="str">
        <f>IF(COUNTIF('Personálie dobrovolníků '!U:X,N9644)&gt;0,"ANO","")</f>
        <v/>
      </c>
    </row>
    <row r="9645" spans="1:16" x14ac:dyDescent="0.3">
      <c r="A9645" s="25"/>
      <c r="B9645" s="15"/>
      <c r="C9645" s="15"/>
      <c r="D9645" s="25"/>
      <c r="E9645" s="25"/>
      <c r="F9645" s="94"/>
      <c r="G9645" s="25"/>
      <c r="H9645" s="113"/>
      <c r="I9645" s="113"/>
      <c r="J9645" s="25"/>
      <c r="M9645" s="15">
        <f t="shared" si="453"/>
        <v>1</v>
      </c>
      <c r="N9645" s="15" t="str">
        <f t="shared" si="454"/>
        <v>-</v>
      </c>
      <c r="O9645" s="150">
        <f t="shared" si="452"/>
        <v>0</v>
      </c>
      <c r="P9645" s="15" t="str">
        <f>IF(COUNTIF('Personálie dobrovolníků '!U:X,N9645)&gt;0,"ANO","")</f>
        <v/>
      </c>
    </row>
    <row r="9646" spans="1:16" x14ac:dyDescent="0.3">
      <c r="A9646" s="25"/>
      <c r="B9646" s="15"/>
      <c r="C9646" s="15"/>
      <c r="D9646" s="25"/>
      <c r="E9646" s="25"/>
      <c r="F9646" s="94"/>
      <c r="G9646" s="25"/>
      <c r="H9646" s="113"/>
      <c r="I9646" s="113"/>
      <c r="J9646" s="25"/>
      <c r="M9646" s="15">
        <f t="shared" si="453"/>
        <v>1</v>
      </c>
      <c r="N9646" s="15" t="str">
        <f t="shared" si="454"/>
        <v>-</v>
      </c>
      <c r="O9646" s="150">
        <f t="shared" si="452"/>
        <v>0</v>
      </c>
      <c r="P9646" s="15" t="str">
        <f>IF(COUNTIF('Personálie dobrovolníků '!U:X,N9646)&gt;0,"ANO","")</f>
        <v/>
      </c>
    </row>
    <row r="9647" spans="1:16" x14ac:dyDescent="0.3">
      <c r="A9647" s="25"/>
      <c r="B9647" s="15"/>
      <c r="C9647" s="15"/>
      <c r="D9647" s="25"/>
      <c r="E9647" s="25"/>
      <c r="F9647" s="94"/>
      <c r="G9647" s="25"/>
      <c r="H9647" s="113"/>
      <c r="I9647" s="113"/>
      <c r="J9647" s="25"/>
      <c r="M9647" s="15">
        <f t="shared" si="453"/>
        <v>1</v>
      </c>
      <c r="N9647" s="15" t="str">
        <f t="shared" si="454"/>
        <v>-</v>
      </c>
      <c r="O9647" s="150">
        <f t="shared" si="452"/>
        <v>0</v>
      </c>
      <c r="P9647" s="15" t="str">
        <f>IF(COUNTIF('Personálie dobrovolníků '!U:X,N9647)&gt;0,"ANO","")</f>
        <v/>
      </c>
    </row>
    <row r="9648" spans="1:16" x14ac:dyDescent="0.3">
      <c r="A9648" s="25"/>
      <c r="B9648" s="15"/>
      <c r="C9648" s="15"/>
      <c r="D9648" s="25"/>
      <c r="E9648" s="25"/>
      <c r="F9648" s="94"/>
      <c r="G9648" s="25"/>
      <c r="H9648" s="113"/>
      <c r="I9648" s="113"/>
      <c r="J9648" s="25"/>
      <c r="M9648" s="15">
        <f t="shared" si="453"/>
        <v>1</v>
      </c>
      <c r="N9648" s="15" t="str">
        <f t="shared" si="454"/>
        <v>-</v>
      </c>
      <c r="O9648" s="150">
        <f t="shared" si="452"/>
        <v>0</v>
      </c>
      <c r="P9648" s="15" t="str">
        <f>IF(COUNTIF('Personálie dobrovolníků '!U:X,N9648)&gt;0,"ANO","")</f>
        <v/>
      </c>
    </row>
    <row r="9649" spans="1:16" x14ac:dyDescent="0.3">
      <c r="A9649" s="25"/>
      <c r="B9649" s="15"/>
      <c r="C9649" s="15"/>
      <c r="D9649" s="25"/>
      <c r="E9649" s="25"/>
      <c r="F9649" s="94"/>
      <c r="G9649" s="25"/>
      <c r="H9649" s="113"/>
      <c r="I9649" s="113"/>
      <c r="J9649" s="25"/>
      <c r="M9649" s="15">
        <f t="shared" si="453"/>
        <v>1</v>
      </c>
      <c r="N9649" s="15" t="str">
        <f t="shared" si="454"/>
        <v>-</v>
      </c>
      <c r="O9649" s="150">
        <f t="shared" si="452"/>
        <v>0</v>
      </c>
      <c r="P9649" s="15" t="str">
        <f>IF(COUNTIF('Personálie dobrovolníků '!U:X,N9649)&gt;0,"ANO","")</f>
        <v/>
      </c>
    </row>
    <row r="9650" spans="1:16" x14ac:dyDescent="0.3">
      <c r="A9650" s="25"/>
      <c r="B9650" s="15"/>
      <c r="C9650" s="15"/>
      <c r="D9650" s="25"/>
      <c r="E9650" s="25"/>
      <c r="F9650" s="94"/>
      <c r="G9650" s="25"/>
      <c r="H9650" s="113"/>
      <c r="I9650" s="113"/>
      <c r="J9650" s="25"/>
      <c r="M9650" s="15">
        <f t="shared" si="453"/>
        <v>1</v>
      </c>
      <c r="N9650" s="15" t="str">
        <f t="shared" si="454"/>
        <v>-</v>
      </c>
      <c r="O9650" s="150">
        <f t="shared" si="452"/>
        <v>0</v>
      </c>
      <c r="P9650" s="15" t="str">
        <f>IF(COUNTIF('Personálie dobrovolníků '!U:X,N9650)&gt;0,"ANO","")</f>
        <v/>
      </c>
    </row>
    <row r="9651" spans="1:16" x14ac:dyDescent="0.3">
      <c r="A9651" s="25"/>
      <c r="B9651" s="15"/>
      <c r="C9651" s="15"/>
      <c r="D9651" s="25"/>
      <c r="E9651" s="25"/>
      <c r="F9651" s="94"/>
      <c r="G9651" s="25"/>
      <c r="H9651" s="113"/>
      <c r="I9651" s="113"/>
      <c r="J9651" s="25"/>
      <c r="M9651" s="15">
        <f t="shared" si="453"/>
        <v>1</v>
      </c>
      <c r="N9651" s="15" t="str">
        <f t="shared" si="454"/>
        <v>-</v>
      </c>
      <c r="O9651" s="150">
        <f t="shared" si="452"/>
        <v>0</v>
      </c>
      <c r="P9651" s="15" t="str">
        <f>IF(COUNTIF('Personálie dobrovolníků '!U:X,N9651)&gt;0,"ANO","")</f>
        <v/>
      </c>
    </row>
    <row r="9652" spans="1:16" x14ac:dyDescent="0.3">
      <c r="A9652" s="25"/>
      <c r="B9652" s="15"/>
      <c r="C9652" s="15"/>
      <c r="D9652" s="25"/>
      <c r="E9652" s="25"/>
      <c r="F9652" s="94"/>
      <c r="G9652" s="25"/>
      <c r="H9652" s="113"/>
      <c r="I9652" s="113"/>
      <c r="J9652" s="25"/>
      <c r="M9652" s="15">
        <f t="shared" si="453"/>
        <v>1</v>
      </c>
      <c r="N9652" s="15" t="str">
        <f t="shared" si="454"/>
        <v>-</v>
      </c>
      <c r="O9652" s="150">
        <f t="shared" si="452"/>
        <v>0</v>
      </c>
      <c r="P9652" s="15" t="str">
        <f>IF(COUNTIF('Personálie dobrovolníků '!U:X,N9652)&gt;0,"ANO","")</f>
        <v/>
      </c>
    </row>
    <row r="9653" spans="1:16" x14ac:dyDescent="0.3">
      <c r="A9653" s="25"/>
      <c r="B9653" s="15"/>
      <c r="C9653" s="15"/>
      <c r="D9653" s="25"/>
      <c r="E9653" s="25"/>
      <c r="F9653" s="94"/>
      <c r="G9653" s="25"/>
      <c r="H9653" s="113"/>
      <c r="I9653" s="113"/>
      <c r="J9653" s="25"/>
      <c r="M9653" s="15">
        <f t="shared" si="453"/>
        <v>1</v>
      </c>
      <c r="N9653" s="15" t="str">
        <f t="shared" si="454"/>
        <v>-</v>
      </c>
      <c r="O9653" s="150">
        <f t="shared" si="452"/>
        <v>0</v>
      </c>
      <c r="P9653" s="15" t="str">
        <f>IF(COUNTIF('Personálie dobrovolníků '!U:X,N9653)&gt;0,"ANO","")</f>
        <v/>
      </c>
    </row>
    <row r="9654" spans="1:16" x14ac:dyDescent="0.3">
      <c r="A9654" s="25"/>
      <c r="B9654" s="15"/>
      <c r="C9654" s="15"/>
      <c r="D9654" s="25"/>
      <c r="E9654" s="25"/>
      <c r="F9654" s="94"/>
      <c r="G9654" s="25"/>
      <c r="H9654" s="113"/>
      <c r="I9654" s="113"/>
      <c r="J9654" s="25"/>
      <c r="M9654" s="15">
        <f t="shared" si="453"/>
        <v>1</v>
      </c>
      <c r="N9654" s="15" t="str">
        <f t="shared" si="454"/>
        <v>-</v>
      </c>
      <c r="O9654" s="150">
        <f t="shared" si="452"/>
        <v>0</v>
      </c>
      <c r="P9654" s="15" t="str">
        <f>IF(COUNTIF('Personálie dobrovolníků '!U:X,N9654)&gt;0,"ANO","")</f>
        <v/>
      </c>
    </row>
    <row r="9655" spans="1:16" x14ac:dyDescent="0.3">
      <c r="A9655" s="25"/>
      <c r="B9655" s="15"/>
      <c r="C9655" s="15"/>
      <c r="D9655" s="25"/>
      <c r="E9655" s="25"/>
      <c r="F9655" s="94"/>
      <c r="G9655" s="25"/>
      <c r="H9655" s="113"/>
      <c r="I9655" s="113"/>
      <c r="J9655" s="25"/>
      <c r="M9655" s="15">
        <f t="shared" si="453"/>
        <v>1</v>
      </c>
      <c r="N9655" s="15" t="str">
        <f t="shared" si="454"/>
        <v>-</v>
      </c>
      <c r="O9655" s="150">
        <f t="shared" si="452"/>
        <v>0</v>
      </c>
      <c r="P9655" s="15" t="str">
        <f>IF(COUNTIF('Personálie dobrovolníků '!U:X,N9655)&gt;0,"ANO","")</f>
        <v/>
      </c>
    </row>
    <row r="9656" spans="1:16" x14ac:dyDescent="0.3">
      <c r="A9656" s="25"/>
      <c r="B9656" s="15"/>
      <c r="C9656" s="15"/>
      <c r="D9656" s="25"/>
      <c r="E9656" s="25"/>
      <c r="F9656" s="94"/>
      <c r="G9656" s="25"/>
      <c r="H9656" s="113"/>
      <c r="I9656" s="113"/>
      <c r="J9656" s="25"/>
      <c r="M9656" s="15">
        <f t="shared" si="453"/>
        <v>1</v>
      </c>
      <c r="N9656" s="15" t="str">
        <f t="shared" si="454"/>
        <v>-</v>
      </c>
      <c r="O9656" s="150">
        <f t="shared" si="452"/>
        <v>0</v>
      </c>
      <c r="P9656" s="15" t="str">
        <f>IF(COUNTIF('Personálie dobrovolníků '!U:X,N9656)&gt;0,"ANO","")</f>
        <v/>
      </c>
    </row>
    <row r="9657" spans="1:16" x14ac:dyDescent="0.3">
      <c r="A9657" s="25"/>
      <c r="B9657" s="15"/>
      <c r="C9657" s="15"/>
      <c r="D9657" s="25"/>
      <c r="E9657" s="25"/>
      <c r="F9657" s="94"/>
      <c r="G9657" s="25"/>
      <c r="H9657" s="113"/>
      <c r="I9657" s="113"/>
      <c r="J9657" s="25"/>
      <c r="M9657" s="15">
        <f t="shared" si="453"/>
        <v>1</v>
      </c>
      <c r="N9657" s="15" t="str">
        <f t="shared" si="454"/>
        <v>-</v>
      </c>
      <c r="O9657" s="150">
        <f t="shared" si="452"/>
        <v>0</v>
      </c>
      <c r="P9657" s="15" t="str">
        <f>IF(COUNTIF('Personálie dobrovolníků '!U:X,N9657)&gt;0,"ANO","")</f>
        <v/>
      </c>
    </row>
    <row r="9658" spans="1:16" x14ac:dyDescent="0.3">
      <c r="A9658" s="25"/>
      <c r="B9658" s="15"/>
      <c r="C9658" s="15"/>
      <c r="D9658" s="25"/>
      <c r="E9658" s="25"/>
      <c r="F9658" s="94"/>
      <c r="G9658" s="25"/>
      <c r="H9658" s="113"/>
      <c r="I9658" s="113"/>
      <c r="J9658" s="25"/>
      <c r="M9658" s="15">
        <f t="shared" si="453"/>
        <v>1</v>
      </c>
      <c r="N9658" s="15" t="str">
        <f t="shared" si="454"/>
        <v>-</v>
      </c>
      <c r="O9658" s="150">
        <f t="shared" si="452"/>
        <v>0</v>
      </c>
      <c r="P9658" s="15" t="str">
        <f>IF(COUNTIF('Personálie dobrovolníků '!U:X,N9658)&gt;0,"ANO","")</f>
        <v/>
      </c>
    </row>
    <row r="9659" spans="1:16" x14ac:dyDescent="0.3">
      <c r="A9659" s="25"/>
      <c r="B9659" s="15"/>
      <c r="C9659" s="15"/>
      <c r="D9659" s="25"/>
      <c r="E9659" s="25"/>
      <c r="F9659" s="94"/>
      <c r="G9659" s="25"/>
      <c r="H9659" s="113"/>
      <c r="I9659" s="113"/>
      <c r="J9659" s="25"/>
      <c r="M9659" s="15">
        <f t="shared" si="453"/>
        <v>1</v>
      </c>
      <c r="N9659" s="15" t="str">
        <f t="shared" si="454"/>
        <v>-</v>
      </c>
      <c r="O9659" s="150">
        <f t="shared" si="452"/>
        <v>0</v>
      </c>
      <c r="P9659" s="15" t="str">
        <f>IF(COUNTIF('Personálie dobrovolníků '!U:X,N9659)&gt;0,"ANO","")</f>
        <v/>
      </c>
    </row>
    <row r="9660" spans="1:16" x14ac:dyDescent="0.3">
      <c r="A9660" s="25"/>
      <c r="B9660" s="15"/>
      <c r="C9660" s="15"/>
      <c r="D9660" s="25"/>
      <c r="E9660" s="25"/>
      <c r="F9660" s="94"/>
      <c r="G9660" s="25"/>
      <c r="H9660" s="113"/>
      <c r="I9660" s="113"/>
      <c r="J9660" s="25"/>
      <c r="M9660" s="15">
        <f t="shared" si="453"/>
        <v>1</v>
      </c>
      <c r="N9660" s="15" t="str">
        <f t="shared" si="454"/>
        <v>-</v>
      </c>
      <c r="O9660" s="150">
        <f t="shared" si="452"/>
        <v>0</v>
      </c>
      <c r="P9660" s="15" t="str">
        <f>IF(COUNTIF('Personálie dobrovolníků '!U:X,N9660)&gt;0,"ANO","")</f>
        <v/>
      </c>
    </row>
    <row r="9661" spans="1:16" x14ac:dyDescent="0.3">
      <c r="A9661" s="25"/>
      <c r="B9661" s="15"/>
      <c r="C9661" s="15"/>
      <c r="D9661" s="25"/>
      <c r="E9661" s="25"/>
      <c r="F9661" s="94"/>
      <c r="G9661" s="25"/>
      <c r="H9661" s="113"/>
      <c r="I9661" s="113"/>
      <c r="J9661" s="25"/>
      <c r="M9661" s="15">
        <f t="shared" si="453"/>
        <v>1</v>
      </c>
      <c r="N9661" s="15" t="str">
        <f t="shared" si="454"/>
        <v>-</v>
      </c>
      <c r="O9661" s="150">
        <f t="shared" si="452"/>
        <v>0</v>
      </c>
      <c r="P9661" s="15" t="str">
        <f>IF(COUNTIF('Personálie dobrovolníků '!U:X,N9661)&gt;0,"ANO","")</f>
        <v/>
      </c>
    </row>
    <row r="9662" spans="1:16" x14ac:dyDescent="0.3">
      <c r="A9662" s="25"/>
      <c r="B9662" s="15"/>
      <c r="C9662" s="15"/>
      <c r="D9662" s="25"/>
      <c r="E9662" s="25"/>
      <c r="F9662" s="94"/>
      <c r="G9662" s="25"/>
      <c r="H9662" s="113"/>
      <c r="I9662" s="113"/>
      <c r="J9662" s="25"/>
      <c r="M9662" s="15">
        <f t="shared" si="453"/>
        <v>1</v>
      </c>
      <c r="N9662" s="15" t="str">
        <f t="shared" si="454"/>
        <v>-</v>
      </c>
      <c r="O9662" s="150">
        <f t="shared" si="452"/>
        <v>0</v>
      </c>
      <c r="P9662" s="15" t="str">
        <f>IF(COUNTIF('Personálie dobrovolníků '!U:X,N9662)&gt;0,"ANO","")</f>
        <v/>
      </c>
    </row>
    <row r="9663" spans="1:16" x14ac:dyDescent="0.3">
      <c r="A9663" s="25"/>
      <c r="B9663" s="15"/>
      <c r="C9663" s="15"/>
      <c r="D9663" s="25"/>
      <c r="E9663" s="25"/>
      <c r="F9663" s="94"/>
      <c r="G9663" s="25"/>
      <c r="H9663" s="113"/>
      <c r="I9663" s="113"/>
      <c r="J9663" s="25"/>
      <c r="M9663" s="15">
        <f t="shared" si="453"/>
        <v>1</v>
      </c>
      <c r="N9663" s="15" t="str">
        <f t="shared" si="454"/>
        <v>-</v>
      </c>
      <c r="O9663" s="150">
        <f t="shared" si="452"/>
        <v>0</v>
      </c>
      <c r="P9663" s="15" t="str">
        <f>IF(COUNTIF('Personálie dobrovolníků '!U:X,N9663)&gt;0,"ANO","")</f>
        <v/>
      </c>
    </row>
    <row r="9664" spans="1:16" x14ac:dyDescent="0.3">
      <c r="A9664" s="25"/>
      <c r="B9664" s="15"/>
      <c r="C9664" s="15"/>
      <c r="D9664" s="25"/>
      <c r="E9664" s="25"/>
      <c r="F9664" s="94"/>
      <c r="G9664" s="25"/>
      <c r="H9664" s="113"/>
      <c r="I9664" s="113"/>
      <c r="J9664" s="25"/>
      <c r="M9664" s="15">
        <f t="shared" si="453"/>
        <v>1</v>
      </c>
      <c r="N9664" s="15" t="str">
        <f t="shared" si="454"/>
        <v>-</v>
      </c>
      <c r="O9664" s="150">
        <f t="shared" si="452"/>
        <v>0</v>
      </c>
      <c r="P9664" s="15" t="str">
        <f>IF(COUNTIF('Personálie dobrovolníků '!U:X,N9664)&gt;0,"ANO","")</f>
        <v/>
      </c>
    </row>
    <row r="9665" spans="1:16" x14ac:dyDescent="0.3">
      <c r="A9665" s="25"/>
      <c r="B9665" s="15"/>
      <c r="C9665" s="15"/>
      <c r="D9665" s="25"/>
      <c r="E9665" s="25"/>
      <c r="F9665" s="94"/>
      <c r="G9665" s="25"/>
      <c r="H9665" s="113"/>
      <c r="I9665" s="113"/>
      <c r="J9665" s="25"/>
      <c r="M9665" s="15">
        <f t="shared" si="453"/>
        <v>1</v>
      </c>
      <c r="N9665" s="15" t="str">
        <f t="shared" si="454"/>
        <v>-</v>
      </c>
      <c r="O9665" s="150">
        <f t="shared" si="452"/>
        <v>0</v>
      </c>
      <c r="P9665" s="15" t="str">
        <f>IF(COUNTIF('Personálie dobrovolníků '!U:X,N9665)&gt;0,"ANO","")</f>
        <v/>
      </c>
    </row>
    <row r="9666" spans="1:16" x14ac:dyDescent="0.3">
      <c r="A9666" s="25"/>
      <c r="B9666" s="15"/>
      <c r="C9666" s="15"/>
      <c r="D9666" s="25"/>
      <c r="E9666" s="25"/>
      <c r="F9666" s="94"/>
      <c r="G9666" s="25"/>
      <c r="H9666" s="113"/>
      <c r="I9666" s="113"/>
      <c r="J9666" s="25"/>
      <c r="M9666" s="15">
        <f t="shared" si="453"/>
        <v>1</v>
      </c>
      <c r="N9666" s="15" t="str">
        <f t="shared" si="454"/>
        <v>-</v>
      </c>
      <c r="O9666" s="150">
        <f t="shared" si="452"/>
        <v>0</v>
      </c>
      <c r="P9666" s="15" t="str">
        <f>IF(COUNTIF('Personálie dobrovolníků '!U:X,N9666)&gt;0,"ANO","")</f>
        <v/>
      </c>
    </row>
    <row r="9667" spans="1:16" x14ac:dyDescent="0.3">
      <c r="A9667" s="25"/>
      <c r="B9667" s="15"/>
      <c r="C9667" s="15"/>
      <c r="D9667" s="25"/>
      <c r="E9667" s="25"/>
      <c r="F9667" s="94"/>
      <c r="G9667" s="25"/>
      <c r="H9667" s="113"/>
      <c r="I9667" s="113"/>
      <c r="J9667" s="25"/>
      <c r="M9667" s="15">
        <f t="shared" si="453"/>
        <v>1</v>
      </c>
      <c r="N9667" s="15" t="str">
        <f t="shared" si="454"/>
        <v>-</v>
      </c>
      <c r="O9667" s="150">
        <f t="shared" si="452"/>
        <v>0</v>
      </c>
      <c r="P9667" s="15" t="str">
        <f>IF(COUNTIF('Personálie dobrovolníků '!U:X,N9667)&gt;0,"ANO","")</f>
        <v/>
      </c>
    </row>
    <row r="9668" spans="1:16" x14ac:dyDescent="0.3">
      <c r="A9668" s="25"/>
      <c r="B9668" s="15"/>
      <c r="C9668" s="15"/>
      <c r="D9668" s="25"/>
      <c r="E9668" s="25"/>
      <c r="F9668" s="94"/>
      <c r="G9668" s="25"/>
      <c r="H9668" s="113"/>
      <c r="I9668" s="113"/>
      <c r="J9668" s="25"/>
      <c r="M9668" s="15">
        <f t="shared" si="453"/>
        <v>1</v>
      </c>
      <c r="N9668" s="15" t="str">
        <f t="shared" si="454"/>
        <v>-</v>
      </c>
      <c r="O9668" s="150">
        <f t="shared" ref="O9668:O9731" si="455">IF(AND(M9668&lt;&gt;0, P9668="ANO"), 1, 0)</f>
        <v>0</v>
      </c>
      <c r="P9668" s="15" t="str">
        <f>IF(COUNTIF('Personálie dobrovolníků '!U:X,N9668)&gt;0,"ANO","")</f>
        <v/>
      </c>
    </row>
    <row r="9669" spans="1:16" x14ac:dyDescent="0.3">
      <c r="A9669" s="25"/>
      <c r="B9669" s="15"/>
      <c r="C9669" s="15"/>
      <c r="D9669" s="25"/>
      <c r="E9669" s="25"/>
      <c r="F9669" s="94"/>
      <c r="G9669" s="25"/>
      <c r="H9669" s="113"/>
      <c r="I9669" s="113"/>
      <c r="J9669" s="25"/>
      <c r="M9669" s="15">
        <f t="shared" si="453"/>
        <v>1</v>
      </c>
      <c r="N9669" s="15" t="str">
        <f t="shared" si="454"/>
        <v>-</v>
      </c>
      <c r="O9669" s="150">
        <f t="shared" si="455"/>
        <v>0</v>
      </c>
      <c r="P9669" s="15" t="str">
        <f>IF(COUNTIF('Personálie dobrovolníků '!U:X,N9669)&gt;0,"ANO","")</f>
        <v/>
      </c>
    </row>
    <row r="9670" spans="1:16" x14ac:dyDescent="0.3">
      <c r="A9670" s="25"/>
      <c r="B9670" s="15"/>
      <c r="C9670" s="15"/>
      <c r="D9670" s="25"/>
      <c r="E9670" s="25"/>
      <c r="F9670" s="94"/>
      <c r="G9670" s="25"/>
      <c r="H9670" s="113"/>
      <c r="I9670" s="113"/>
      <c r="J9670" s="25"/>
      <c r="M9670" s="15">
        <f t="shared" si="453"/>
        <v>1</v>
      </c>
      <c r="N9670" s="15" t="str">
        <f t="shared" si="454"/>
        <v>-</v>
      </c>
      <c r="O9670" s="150">
        <f t="shared" si="455"/>
        <v>0</v>
      </c>
      <c r="P9670" s="15" t="str">
        <f>IF(COUNTIF('Personálie dobrovolníků '!U:X,N9670)&gt;0,"ANO","")</f>
        <v/>
      </c>
    </row>
    <row r="9671" spans="1:16" x14ac:dyDescent="0.3">
      <c r="A9671" s="25"/>
      <c r="B9671" s="15"/>
      <c r="C9671" s="15"/>
      <c r="D9671" s="25"/>
      <c r="E9671" s="25"/>
      <c r="F9671" s="94"/>
      <c r="G9671" s="25"/>
      <c r="H9671" s="113"/>
      <c r="I9671" s="113"/>
      <c r="J9671" s="25"/>
      <c r="M9671" s="15">
        <f t="shared" si="453"/>
        <v>1</v>
      </c>
      <c r="N9671" s="15" t="str">
        <f t="shared" si="454"/>
        <v>-</v>
      </c>
      <c r="O9671" s="150">
        <f t="shared" si="455"/>
        <v>0</v>
      </c>
      <c r="P9671" s="15" t="str">
        <f>IF(COUNTIF('Personálie dobrovolníků '!U:X,N9671)&gt;0,"ANO","")</f>
        <v/>
      </c>
    </row>
    <row r="9672" spans="1:16" x14ac:dyDescent="0.3">
      <c r="A9672" s="25"/>
      <c r="B9672" s="15"/>
      <c r="C9672" s="15"/>
      <c r="D9672" s="25"/>
      <c r="E9672" s="25"/>
      <c r="F9672" s="94"/>
      <c r="G9672" s="25"/>
      <c r="H9672" s="113"/>
      <c r="I9672" s="113"/>
      <c r="J9672" s="25"/>
      <c r="M9672" s="15">
        <f t="shared" si="453"/>
        <v>1</v>
      </c>
      <c r="N9672" s="15" t="str">
        <f t="shared" si="454"/>
        <v>-</v>
      </c>
      <c r="O9672" s="150">
        <f t="shared" si="455"/>
        <v>0</v>
      </c>
      <c r="P9672" s="15" t="str">
        <f>IF(COUNTIF('Personálie dobrovolníků '!U:X,N9672)&gt;0,"ANO","")</f>
        <v/>
      </c>
    </row>
    <row r="9673" spans="1:16" x14ac:dyDescent="0.3">
      <c r="A9673" s="25"/>
      <c r="B9673" s="15"/>
      <c r="C9673" s="15"/>
      <c r="D9673" s="25"/>
      <c r="E9673" s="25"/>
      <c r="F9673" s="94"/>
      <c r="G9673" s="25"/>
      <c r="H9673" s="113"/>
      <c r="I9673" s="113"/>
      <c r="J9673" s="25"/>
      <c r="M9673" s="15">
        <f t="shared" si="453"/>
        <v>1</v>
      </c>
      <c r="N9673" s="15" t="str">
        <f t="shared" si="454"/>
        <v>-</v>
      </c>
      <c r="O9673" s="150">
        <f t="shared" si="455"/>
        <v>0</v>
      </c>
      <c r="P9673" s="15" t="str">
        <f>IF(COUNTIF('Personálie dobrovolníků '!U:X,N9673)&gt;0,"ANO","")</f>
        <v/>
      </c>
    </row>
    <row r="9674" spans="1:16" x14ac:dyDescent="0.3">
      <c r="A9674" s="25"/>
      <c r="B9674" s="15"/>
      <c r="C9674" s="15"/>
      <c r="D9674" s="25"/>
      <c r="E9674" s="25"/>
      <c r="F9674" s="94"/>
      <c r="G9674" s="25"/>
      <c r="H9674" s="113"/>
      <c r="I9674" s="113"/>
      <c r="J9674" s="25"/>
      <c r="M9674" s="15">
        <f t="shared" si="453"/>
        <v>1</v>
      </c>
      <c r="N9674" s="15" t="str">
        <f t="shared" si="454"/>
        <v>-</v>
      </c>
      <c r="O9674" s="150">
        <f t="shared" si="455"/>
        <v>0</v>
      </c>
      <c r="P9674" s="15" t="str">
        <f>IF(COUNTIF('Personálie dobrovolníků '!U:X,N9674)&gt;0,"ANO","")</f>
        <v/>
      </c>
    </row>
    <row r="9675" spans="1:16" x14ac:dyDescent="0.3">
      <c r="A9675" s="25"/>
      <c r="B9675" s="15"/>
      <c r="C9675" s="15"/>
      <c r="D9675" s="25"/>
      <c r="E9675" s="25"/>
      <c r="F9675" s="94"/>
      <c r="G9675" s="25"/>
      <c r="H9675" s="113"/>
      <c r="I9675" s="113"/>
      <c r="J9675" s="25"/>
      <c r="M9675" s="15">
        <f t="shared" si="453"/>
        <v>1</v>
      </c>
      <c r="N9675" s="15" t="str">
        <f t="shared" si="454"/>
        <v>-</v>
      </c>
      <c r="O9675" s="150">
        <f t="shared" si="455"/>
        <v>0</v>
      </c>
      <c r="P9675" s="15" t="str">
        <f>IF(COUNTIF('Personálie dobrovolníků '!U:X,N9675)&gt;0,"ANO","")</f>
        <v/>
      </c>
    </row>
    <row r="9676" spans="1:16" x14ac:dyDescent="0.3">
      <c r="A9676" s="25"/>
      <c r="B9676" s="15"/>
      <c r="C9676" s="15"/>
      <c r="D9676" s="25"/>
      <c r="E9676" s="25"/>
      <c r="F9676" s="94"/>
      <c r="G9676" s="25"/>
      <c r="H9676" s="113"/>
      <c r="I9676" s="113"/>
      <c r="J9676" s="25"/>
      <c r="M9676" s="15">
        <f t="shared" si="453"/>
        <v>1</v>
      </c>
      <c r="N9676" s="15" t="str">
        <f t="shared" si="454"/>
        <v>-</v>
      </c>
      <c r="O9676" s="150">
        <f t="shared" si="455"/>
        <v>0</v>
      </c>
      <c r="P9676" s="15" t="str">
        <f>IF(COUNTIF('Personálie dobrovolníků '!U:X,N9676)&gt;0,"ANO","")</f>
        <v/>
      </c>
    </row>
    <row r="9677" spans="1:16" x14ac:dyDescent="0.3">
      <c r="A9677" s="25"/>
      <c r="B9677" s="15"/>
      <c r="C9677" s="15"/>
      <c r="D9677" s="25"/>
      <c r="E9677" s="25"/>
      <c r="F9677" s="94"/>
      <c r="G9677" s="25"/>
      <c r="H9677" s="113"/>
      <c r="I9677" s="113"/>
      <c r="J9677" s="25"/>
      <c r="M9677" s="15">
        <f t="shared" si="453"/>
        <v>1</v>
      </c>
      <c r="N9677" s="15" t="str">
        <f t="shared" si="454"/>
        <v>-</v>
      </c>
      <c r="O9677" s="150">
        <f t="shared" si="455"/>
        <v>0</v>
      </c>
      <c r="P9677" s="15" t="str">
        <f>IF(COUNTIF('Personálie dobrovolníků '!U:X,N9677)&gt;0,"ANO","")</f>
        <v/>
      </c>
    </row>
    <row r="9678" spans="1:16" x14ac:dyDescent="0.3">
      <c r="A9678" s="25"/>
      <c r="B9678" s="15"/>
      <c r="C9678" s="15"/>
      <c r="D9678" s="25"/>
      <c r="E9678" s="25"/>
      <c r="F9678" s="94"/>
      <c r="G9678" s="25"/>
      <c r="H9678" s="113"/>
      <c r="I9678" s="113"/>
      <c r="J9678" s="25"/>
      <c r="M9678" s="15">
        <f t="shared" si="453"/>
        <v>1</v>
      </c>
      <c r="N9678" s="15" t="str">
        <f t="shared" si="454"/>
        <v>-</v>
      </c>
      <c r="O9678" s="150">
        <f t="shared" si="455"/>
        <v>0</v>
      </c>
      <c r="P9678" s="15" t="str">
        <f>IF(COUNTIF('Personálie dobrovolníků '!U:X,N9678)&gt;0,"ANO","")</f>
        <v/>
      </c>
    </row>
    <row r="9679" spans="1:16" x14ac:dyDescent="0.3">
      <c r="A9679" s="25"/>
      <c r="B9679" s="15"/>
      <c r="C9679" s="15"/>
      <c r="D9679" s="25"/>
      <c r="E9679" s="25"/>
      <c r="F9679" s="94"/>
      <c r="G9679" s="25"/>
      <c r="H9679" s="113"/>
      <c r="I9679" s="113"/>
      <c r="J9679" s="25"/>
      <c r="M9679" s="15">
        <f t="shared" si="453"/>
        <v>1</v>
      </c>
      <c r="N9679" s="15" t="str">
        <f t="shared" si="454"/>
        <v>-</v>
      </c>
      <c r="O9679" s="150">
        <f t="shared" si="455"/>
        <v>0</v>
      </c>
      <c r="P9679" s="15" t="str">
        <f>IF(COUNTIF('Personálie dobrovolníků '!U:X,N9679)&gt;0,"ANO","")</f>
        <v/>
      </c>
    </row>
    <row r="9680" spans="1:16" x14ac:dyDescent="0.3">
      <c r="A9680" s="25"/>
      <c r="B9680" s="15"/>
      <c r="C9680" s="15"/>
      <c r="D9680" s="25"/>
      <c r="E9680" s="25"/>
      <c r="F9680" s="94"/>
      <c r="G9680" s="25"/>
      <c r="H9680" s="113"/>
      <c r="I9680" s="113"/>
      <c r="J9680" s="25"/>
      <c r="M9680" s="15">
        <f t="shared" si="453"/>
        <v>1</v>
      </c>
      <c r="N9680" s="15" t="str">
        <f t="shared" si="454"/>
        <v>-</v>
      </c>
      <c r="O9680" s="150">
        <f t="shared" si="455"/>
        <v>0</v>
      </c>
      <c r="P9680" s="15" t="str">
        <f>IF(COUNTIF('Personálie dobrovolníků '!U:X,N9680)&gt;0,"ANO","")</f>
        <v/>
      </c>
    </row>
    <row r="9681" spans="1:16" x14ac:dyDescent="0.3">
      <c r="A9681" s="25"/>
      <c r="B9681" s="15"/>
      <c r="C9681" s="15"/>
      <c r="D9681" s="25"/>
      <c r="E9681" s="25"/>
      <c r="F9681" s="94"/>
      <c r="G9681" s="25"/>
      <c r="H9681" s="113"/>
      <c r="I9681" s="113"/>
      <c r="J9681" s="25"/>
      <c r="M9681" s="15">
        <f t="shared" si="453"/>
        <v>1</v>
      </c>
      <c r="N9681" s="15" t="str">
        <f t="shared" si="454"/>
        <v>-</v>
      </c>
      <c r="O9681" s="150">
        <f t="shared" si="455"/>
        <v>0</v>
      </c>
      <c r="P9681" s="15" t="str">
        <f>IF(COUNTIF('Personálie dobrovolníků '!U:X,N9681)&gt;0,"ANO","")</f>
        <v/>
      </c>
    </row>
    <row r="9682" spans="1:16" x14ac:dyDescent="0.3">
      <c r="A9682" s="25"/>
      <c r="B9682" s="15"/>
      <c r="C9682" s="15"/>
      <c r="D9682" s="25"/>
      <c r="E9682" s="25"/>
      <c r="F9682" s="94"/>
      <c r="G9682" s="25"/>
      <c r="H9682" s="113"/>
      <c r="I9682" s="113"/>
      <c r="J9682" s="25"/>
      <c r="M9682" s="15">
        <f t="shared" si="453"/>
        <v>1</v>
      </c>
      <c r="N9682" s="15" t="str">
        <f t="shared" si="454"/>
        <v>-</v>
      </c>
      <c r="O9682" s="150">
        <f t="shared" si="455"/>
        <v>0</v>
      </c>
      <c r="P9682" s="15" t="str">
        <f>IF(COUNTIF('Personálie dobrovolníků '!U:X,N9682)&gt;0,"ANO","")</f>
        <v/>
      </c>
    </row>
    <row r="9683" spans="1:16" x14ac:dyDescent="0.3">
      <c r="A9683" s="25"/>
      <c r="B9683" s="15"/>
      <c r="C9683" s="15"/>
      <c r="D9683" s="25"/>
      <c r="E9683" s="25"/>
      <c r="F9683" s="94"/>
      <c r="G9683" s="25"/>
      <c r="H9683" s="113"/>
      <c r="I9683" s="113"/>
      <c r="J9683" s="25"/>
      <c r="M9683" s="15">
        <f t="shared" si="453"/>
        <v>1</v>
      </c>
      <c r="N9683" s="15" t="str">
        <f t="shared" si="454"/>
        <v>-</v>
      </c>
      <c r="O9683" s="150">
        <f t="shared" si="455"/>
        <v>0</v>
      </c>
      <c r="P9683" s="15" t="str">
        <f>IF(COUNTIF('Personálie dobrovolníků '!U:X,N9683)&gt;0,"ANO","")</f>
        <v/>
      </c>
    </row>
    <row r="9684" spans="1:16" x14ac:dyDescent="0.3">
      <c r="A9684" s="25"/>
      <c r="B9684" s="15"/>
      <c r="C9684" s="15"/>
      <c r="D9684" s="25"/>
      <c r="E9684" s="25"/>
      <c r="F9684" s="94"/>
      <c r="G9684" s="25"/>
      <c r="H9684" s="113"/>
      <c r="I9684" s="113"/>
      <c r="J9684" s="25"/>
      <c r="M9684" s="15">
        <f t="shared" si="453"/>
        <v>1</v>
      </c>
      <c r="N9684" s="15" t="str">
        <f t="shared" si="454"/>
        <v>-</v>
      </c>
      <c r="O9684" s="150">
        <f t="shared" si="455"/>
        <v>0</v>
      </c>
      <c r="P9684" s="15" t="str">
        <f>IF(COUNTIF('Personálie dobrovolníků '!U:X,N9684)&gt;0,"ANO","")</f>
        <v/>
      </c>
    </row>
    <row r="9685" spans="1:16" x14ac:dyDescent="0.3">
      <c r="A9685" s="25"/>
      <c r="B9685" s="15"/>
      <c r="C9685" s="15"/>
      <c r="D9685" s="25"/>
      <c r="E9685" s="25"/>
      <c r="F9685" s="94"/>
      <c r="G9685" s="25"/>
      <c r="H9685" s="113"/>
      <c r="I9685" s="113"/>
      <c r="J9685" s="25"/>
      <c r="M9685" s="15">
        <f t="shared" si="453"/>
        <v>1</v>
      </c>
      <c r="N9685" s="15" t="str">
        <f t="shared" si="454"/>
        <v>-</v>
      </c>
      <c r="O9685" s="150">
        <f t="shared" si="455"/>
        <v>0</v>
      </c>
      <c r="P9685" s="15" t="str">
        <f>IF(COUNTIF('Personálie dobrovolníků '!U:X,N9685)&gt;0,"ANO","")</f>
        <v/>
      </c>
    </row>
    <row r="9686" spans="1:16" x14ac:dyDescent="0.3">
      <c r="A9686" s="25"/>
      <c r="B9686" s="15"/>
      <c r="C9686" s="15"/>
      <c r="D9686" s="25"/>
      <c r="E9686" s="25"/>
      <c r="F9686" s="94"/>
      <c r="G9686" s="25"/>
      <c r="H9686" s="113"/>
      <c r="I9686" s="113"/>
      <c r="J9686" s="25"/>
      <c r="M9686" s="15">
        <f t="shared" si="453"/>
        <v>1</v>
      </c>
      <c r="N9686" s="15" t="str">
        <f t="shared" si="454"/>
        <v>-</v>
      </c>
      <c r="O9686" s="150">
        <f t="shared" si="455"/>
        <v>0</v>
      </c>
      <c r="P9686" s="15" t="str">
        <f>IF(COUNTIF('Personálie dobrovolníků '!U:X,N9686)&gt;0,"ANO","")</f>
        <v/>
      </c>
    </row>
    <row r="9687" spans="1:16" x14ac:dyDescent="0.3">
      <c r="A9687" s="25"/>
      <c r="B9687" s="15"/>
      <c r="C9687" s="15"/>
      <c r="D9687" s="25"/>
      <c r="E9687" s="25"/>
      <c r="F9687" s="94"/>
      <c r="G9687" s="25"/>
      <c r="H9687" s="113"/>
      <c r="I9687" s="113"/>
      <c r="J9687" s="25"/>
      <c r="M9687" s="15">
        <f t="shared" si="453"/>
        <v>1</v>
      </c>
      <c r="N9687" s="15" t="str">
        <f t="shared" si="454"/>
        <v>-</v>
      </c>
      <c r="O9687" s="150">
        <f t="shared" si="455"/>
        <v>0</v>
      </c>
      <c r="P9687" s="15" t="str">
        <f>IF(COUNTIF('Personálie dobrovolníků '!U:X,N9687)&gt;0,"ANO","")</f>
        <v/>
      </c>
    </row>
    <row r="9688" spans="1:16" x14ac:dyDescent="0.3">
      <c r="A9688" s="25"/>
      <c r="B9688" s="15"/>
      <c r="C9688" s="15"/>
      <c r="D9688" s="25"/>
      <c r="E9688" s="25"/>
      <c r="F9688" s="94"/>
      <c r="G9688" s="25"/>
      <c r="H9688" s="113"/>
      <c r="I9688" s="113"/>
      <c r="J9688" s="25"/>
      <c r="M9688" s="15">
        <f t="shared" si="453"/>
        <v>1</v>
      </c>
      <c r="N9688" s="15" t="str">
        <f t="shared" si="454"/>
        <v>-</v>
      </c>
      <c r="O9688" s="150">
        <f t="shared" si="455"/>
        <v>0</v>
      </c>
      <c r="P9688" s="15" t="str">
        <f>IF(COUNTIF('Personálie dobrovolníků '!U:X,N9688)&gt;0,"ANO","")</f>
        <v/>
      </c>
    </row>
    <row r="9689" spans="1:16" x14ac:dyDescent="0.3">
      <c r="A9689" s="25"/>
      <c r="B9689" s="15"/>
      <c r="C9689" s="15"/>
      <c r="D9689" s="25"/>
      <c r="E9689" s="25"/>
      <c r="F9689" s="94"/>
      <c r="G9689" s="25"/>
      <c r="H9689" s="113"/>
      <c r="I9689" s="113"/>
      <c r="J9689" s="25"/>
      <c r="M9689" s="15">
        <f t="shared" si="453"/>
        <v>1</v>
      </c>
      <c r="N9689" s="15" t="str">
        <f t="shared" si="454"/>
        <v>-</v>
      </c>
      <c r="O9689" s="150">
        <f t="shared" si="455"/>
        <v>0</v>
      </c>
      <c r="P9689" s="15" t="str">
        <f>IF(COUNTIF('Personálie dobrovolníků '!U:X,N9689)&gt;0,"ANO","")</f>
        <v/>
      </c>
    </row>
    <row r="9690" spans="1:16" x14ac:dyDescent="0.3">
      <c r="A9690" s="25"/>
      <c r="B9690" s="15"/>
      <c r="C9690" s="15"/>
      <c r="D9690" s="25"/>
      <c r="E9690" s="25"/>
      <c r="F9690" s="94"/>
      <c r="G9690" s="25"/>
      <c r="H9690" s="113"/>
      <c r="I9690" s="113"/>
      <c r="J9690" s="25"/>
      <c r="M9690" s="15">
        <f t="shared" si="453"/>
        <v>1</v>
      </c>
      <c r="N9690" s="15" t="str">
        <f t="shared" si="454"/>
        <v>-</v>
      </c>
      <c r="O9690" s="150">
        <f t="shared" si="455"/>
        <v>0</v>
      </c>
      <c r="P9690" s="15" t="str">
        <f>IF(COUNTIF('Personálie dobrovolníků '!U:X,N9690)&gt;0,"ANO","")</f>
        <v/>
      </c>
    </row>
    <row r="9691" spans="1:16" x14ac:dyDescent="0.3">
      <c r="A9691" s="25"/>
      <c r="B9691" s="15"/>
      <c r="C9691" s="15"/>
      <c r="D9691" s="25"/>
      <c r="E9691" s="25"/>
      <c r="F9691" s="94"/>
      <c r="G9691" s="25"/>
      <c r="H9691" s="113"/>
      <c r="I9691" s="113"/>
      <c r="J9691" s="25"/>
      <c r="M9691" s="15">
        <f t="shared" si="453"/>
        <v>1</v>
      </c>
      <c r="N9691" s="15" t="str">
        <f t="shared" si="454"/>
        <v>-</v>
      </c>
      <c r="O9691" s="150">
        <f t="shared" si="455"/>
        <v>0</v>
      </c>
      <c r="P9691" s="15" t="str">
        <f>IF(COUNTIF('Personálie dobrovolníků '!U:X,N9691)&gt;0,"ANO","")</f>
        <v/>
      </c>
    </row>
    <row r="9692" spans="1:16" x14ac:dyDescent="0.3">
      <c r="A9692" s="25"/>
      <c r="B9692" s="15"/>
      <c r="C9692" s="15"/>
      <c r="D9692" s="25"/>
      <c r="E9692" s="25"/>
      <c r="F9692" s="94"/>
      <c r="G9692" s="25"/>
      <c r="H9692" s="113"/>
      <c r="I9692" s="113"/>
      <c r="J9692" s="25"/>
      <c r="M9692" s="15">
        <f t="shared" si="453"/>
        <v>1</v>
      </c>
      <c r="N9692" s="15" t="str">
        <f t="shared" si="454"/>
        <v>-</v>
      </c>
      <c r="O9692" s="150">
        <f t="shared" si="455"/>
        <v>0</v>
      </c>
      <c r="P9692" s="15" t="str">
        <f>IF(COUNTIF('Personálie dobrovolníků '!U:X,N9692)&gt;0,"ANO","")</f>
        <v/>
      </c>
    </row>
    <row r="9693" spans="1:16" x14ac:dyDescent="0.3">
      <c r="A9693" s="25"/>
      <c r="B9693" s="15"/>
      <c r="C9693" s="15"/>
      <c r="D9693" s="25"/>
      <c r="E9693" s="25"/>
      <c r="F9693" s="94"/>
      <c r="G9693" s="25"/>
      <c r="H9693" s="113"/>
      <c r="I9693" s="113"/>
      <c r="J9693" s="25"/>
      <c r="M9693" s="15">
        <f t="shared" si="453"/>
        <v>1</v>
      </c>
      <c r="N9693" s="15" t="str">
        <f t="shared" si="454"/>
        <v>-</v>
      </c>
      <c r="O9693" s="150">
        <f t="shared" si="455"/>
        <v>0</v>
      </c>
      <c r="P9693" s="15" t="str">
        <f>IF(COUNTIF('Personálie dobrovolníků '!U:X,N9693)&gt;0,"ANO","")</f>
        <v/>
      </c>
    </row>
    <row r="9694" spans="1:16" x14ac:dyDescent="0.3">
      <c r="A9694" s="25"/>
      <c r="B9694" s="15"/>
      <c r="C9694" s="15"/>
      <c r="D9694" s="25"/>
      <c r="E9694" s="25"/>
      <c r="F9694" s="94"/>
      <c r="G9694" s="25"/>
      <c r="H9694" s="113"/>
      <c r="I9694" s="113"/>
      <c r="J9694" s="25"/>
      <c r="M9694" s="15">
        <f t="shared" si="453"/>
        <v>1</v>
      </c>
      <c r="N9694" s="15" t="str">
        <f t="shared" si="454"/>
        <v>-</v>
      </c>
      <c r="O9694" s="150">
        <f t="shared" si="455"/>
        <v>0</v>
      </c>
      <c r="P9694" s="15" t="str">
        <f>IF(COUNTIF('Personálie dobrovolníků '!U:X,N9694)&gt;0,"ANO","")</f>
        <v/>
      </c>
    </row>
    <row r="9695" spans="1:16" x14ac:dyDescent="0.3">
      <c r="A9695" s="25"/>
      <c r="B9695" s="15"/>
      <c r="C9695" s="15"/>
      <c r="D9695" s="25"/>
      <c r="E9695" s="25"/>
      <c r="F9695" s="94"/>
      <c r="G9695" s="25"/>
      <c r="H9695" s="113"/>
      <c r="I9695" s="113"/>
      <c r="J9695" s="25"/>
      <c r="M9695" s="15">
        <f t="shared" si="453"/>
        <v>1</v>
      </c>
      <c r="N9695" s="15" t="str">
        <f t="shared" si="454"/>
        <v>-</v>
      </c>
      <c r="O9695" s="150">
        <f t="shared" si="455"/>
        <v>0</v>
      </c>
      <c r="P9695" s="15" t="str">
        <f>IF(COUNTIF('Personálie dobrovolníků '!U:X,N9695)&gt;0,"ANO","")</f>
        <v/>
      </c>
    </row>
    <row r="9696" spans="1:16" x14ac:dyDescent="0.3">
      <c r="A9696" s="25"/>
      <c r="B9696" s="15"/>
      <c r="C9696" s="15"/>
      <c r="D9696" s="25"/>
      <c r="E9696" s="25"/>
      <c r="F9696" s="94"/>
      <c r="G9696" s="25"/>
      <c r="H9696" s="113"/>
      <c r="I9696" s="113"/>
      <c r="J9696" s="25"/>
      <c r="M9696" s="15">
        <f t="shared" si="453"/>
        <v>1</v>
      </c>
      <c r="N9696" s="15" t="str">
        <f t="shared" si="454"/>
        <v>-</v>
      </c>
      <c r="O9696" s="150">
        <f t="shared" si="455"/>
        <v>0</v>
      </c>
      <c r="P9696" s="15" t="str">
        <f>IF(COUNTIF('Personálie dobrovolníků '!U:X,N9696)&gt;0,"ANO","")</f>
        <v/>
      </c>
    </row>
    <row r="9697" spans="1:16" x14ac:dyDescent="0.3">
      <c r="A9697" s="25"/>
      <c r="B9697" s="15"/>
      <c r="C9697" s="15"/>
      <c r="D9697" s="25"/>
      <c r="E9697" s="25"/>
      <c r="F9697" s="94"/>
      <c r="G9697" s="25"/>
      <c r="H9697" s="113"/>
      <c r="I9697" s="113"/>
      <c r="J9697" s="25"/>
      <c r="M9697" s="15">
        <f t="shared" si="453"/>
        <v>1</v>
      </c>
      <c r="N9697" s="15" t="str">
        <f t="shared" si="454"/>
        <v>-</v>
      </c>
      <c r="O9697" s="150">
        <f t="shared" si="455"/>
        <v>0</v>
      </c>
      <c r="P9697" s="15" t="str">
        <f>IF(COUNTIF('Personálie dobrovolníků '!U:X,N9697)&gt;0,"ANO","")</f>
        <v/>
      </c>
    </row>
    <row r="9698" spans="1:16" x14ac:dyDescent="0.3">
      <c r="A9698" s="25"/>
      <c r="B9698" s="15"/>
      <c r="C9698" s="15"/>
      <c r="D9698" s="25"/>
      <c r="E9698" s="25"/>
      <c r="F9698" s="94"/>
      <c r="G9698" s="25"/>
      <c r="H9698" s="113"/>
      <c r="I9698" s="113"/>
      <c r="J9698" s="25"/>
      <c r="M9698" s="15">
        <f t="shared" si="453"/>
        <v>1</v>
      </c>
      <c r="N9698" s="15" t="str">
        <f t="shared" si="454"/>
        <v>-</v>
      </c>
      <c r="O9698" s="150">
        <f t="shared" si="455"/>
        <v>0</v>
      </c>
      <c r="P9698" s="15" t="str">
        <f>IF(COUNTIF('Personálie dobrovolníků '!U:X,N9698)&gt;0,"ANO","")</f>
        <v/>
      </c>
    </row>
    <row r="9699" spans="1:16" x14ac:dyDescent="0.3">
      <c r="A9699" s="25"/>
      <c r="B9699" s="15"/>
      <c r="C9699" s="15"/>
      <c r="D9699" s="25"/>
      <c r="E9699" s="25"/>
      <c r="F9699" s="94"/>
      <c r="G9699" s="25"/>
      <c r="H9699" s="113"/>
      <c r="I9699" s="113"/>
      <c r="J9699" s="25"/>
      <c r="M9699" s="15">
        <f t="shared" si="453"/>
        <v>1</v>
      </c>
      <c r="N9699" s="15" t="str">
        <f t="shared" si="454"/>
        <v>-</v>
      </c>
      <c r="O9699" s="150">
        <f t="shared" si="455"/>
        <v>0</v>
      </c>
      <c r="P9699" s="15" t="str">
        <f>IF(COUNTIF('Personálie dobrovolníků '!U:X,N9699)&gt;0,"ANO","")</f>
        <v/>
      </c>
    </row>
    <row r="9700" spans="1:16" x14ac:dyDescent="0.3">
      <c r="A9700" s="25"/>
      <c r="B9700" s="15"/>
      <c r="C9700" s="15"/>
      <c r="D9700" s="25"/>
      <c r="E9700" s="25"/>
      <c r="F9700" s="94"/>
      <c r="G9700" s="25"/>
      <c r="H9700" s="113"/>
      <c r="I9700" s="113"/>
      <c r="J9700" s="25"/>
      <c r="M9700" s="15">
        <f t="shared" si="453"/>
        <v>1</v>
      </c>
      <c r="N9700" s="15" t="str">
        <f t="shared" si="454"/>
        <v>-</v>
      </c>
      <c r="O9700" s="150">
        <f t="shared" si="455"/>
        <v>0</v>
      </c>
      <c r="P9700" s="15" t="str">
        <f>IF(COUNTIF('Personálie dobrovolníků '!U:X,N9700)&gt;0,"ANO","")</f>
        <v/>
      </c>
    </row>
    <row r="9701" spans="1:16" x14ac:dyDescent="0.3">
      <c r="A9701" s="25"/>
      <c r="B9701" s="15"/>
      <c r="C9701" s="15"/>
      <c r="D9701" s="25"/>
      <c r="E9701" s="25"/>
      <c r="F9701" s="94"/>
      <c r="G9701" s="25"/>
      <c r="H9701" s="113"/>
      <c r="I9701" s="113"/>
      <c r="J9701" s="25"/>
      <c r="M9701" s="15">
        <f t="shared" si="453"/>
        <v>1</v>
      </c>
      <c r="N9701" s="15" t="str">
        <f t="shared" si="454"/>
        <v>-</v>
      </c>
      <c r="O9701" s="150">
        <f t="shared" si="455"/>
        <v>0</v>
      </c>
      <c r="P9701" s="15" t="str">
        <f>IF(COUNTIF('Personálie dobrovolníků '!U:X,N9701)&gt;0,"ANO","")</f>
        <v/>
      </c>
    </row>
    <row r="9702" spans="1:16" x14ac:dyDescent="0.3">
      <c r="A9702" s="25"/>
      <c r="B9702" s="15"/>
      <c r="C9702" s="15"/>
      <c r="D9702" s="25"/>
      <c r="E9702" s="25"/>
      <c r="F9702" s="94"/>
      <c r="G9702" s="25"/>
      <c r="H9702" s="113"/>
      <c r="I9702" s="113"/>
      <c r="J9702" s="25"/>
      <c r="M9702" s="15">
        <f t="shared" si="453"/>
        <v>1</v>
      </c>
      <c r="N9702" s="15" t="str">
        <f t="shared" si="454"/>
        <v>-</v>
      </c>
      <c r="O9702" s="150">
        <f t="shared" si="455"/>
        <v>0</v>
      </c>
      <c r="P9702" s="15" t="str">
        <f>IF(COUNTIF('Personálie dobrovolníků '!U:X,N9702)&gt;0,"ANO","")</f>
        <v/>
      </c>
    </row>
    <row r="9703" spans="1:16" x14ac:dyDescent="0.3">
      <c r="A9703" s="25"/>
      <c r="B9703" s="15"/>
      <c r="C9703" s="15"/>
      <c r="D9703" s="25"/>
      <c r="E9703" s="25"/>
      <c r="F9703" s="94"/>
      <c r="G9703" s="25"/>
      <c r="H9703" s="113"/>
      <c r="I9703" s="113"/>
      <c r="J9703" s="25"/>
      <c r="M9703" s="15">
        <f t="shared" si="453"/>
        <v>1</v>
      </c>
      <c r="N9703" s="15" t="str">
        <f t="shared" si="454"/>
        <v>-</v>
      </c>
      <c r="O9703" s="150">
        <f t="shared" si="455"/>
        <v>0</v>
      </c>
      <c r="P9703" s="15" t="str">
        <f>IF(COUNTIF('Personálie dobrovolníků '!U:X,N9703)&gt;0,"ANO","")</f>
        <v/>
      </c>
    </row>
    <row r="9704" spans="1:16" x14ac:dyDescent="0.3">
      <c r="A9704" s="25"/>
      <c r="B9704" s="15"/>
      <c r="C9704" s="15"/>
      <c r="D9704" s="25"/>
      <c r="E9704" s="25"/>
      <c r="F9704" s="94"/>
      <c r="G9704" s="25"/>
      <c r="H9704" s="113"/>
      <c r="I9704" s="113"/>
      <c r="J9704" s="25"/>
      <c r="M9704" s="15">
        <f t="shared" si="453"/>
        <v>1</v>
      </c>
      <c r="N9704" s="15" t="str">
        <f t="shared" si="454"/>
        <v>-</v>
      </c>
      <c r="O9704" s="150">
        <f t="shared" si="455"/>
        <v>0</v>
      </c>
      <c r="P9704" s="15" t="str">
        <f>IF(COUNTIF('Personálie dobrovolníků '!U:X,N9704)&gt;0,"ANO","")</f>
        <v/>
      </c>
    </row>
    <row r="9705" spans="1:16" x14ac:dyDescent="0.3">
      <c r="A9705" s="25"/>
      <c r="B9705" s="15"/>
      <c r="C9705" s="15"/>
      <c r="D9705" s="25"/>
      <c r="E9705" s="25"/>
      <c r="F9705" s="94"/>
      <c r="G9705" s="25"/>
      <c r="H9705" s="113"/>
      <c r="I9705" s="113"/>
      <c r="J9705" s="25"/>
      <c r="M9705" s="15">
        <f t="shared" si="453"/>
        <v>1</v>
      </c>
      <c r="N9705" s="15" t="str">
        <f t="shared" si="454"/>
        <v>-</v>
      </c>
      <c r="O9705" s="150">
        <f t="shared" si="455"/>
        <v>0</v>
      </c>
      <c r="P9705" s="15" t="str">
        <f>IF(COUNTIF('Personálie dobrovolníků '!U:X,N9705)&gt;0,"ANO","")</f>
        <v/>
      </c>
    </row>
    <row r="9706" spans="1:16" x14ac:dyDescent="0.3">
      <c r="A9706" s="25"/>
      <c r="B9706" s="15"/>
      <c r="C9706" s="15"/>
      <c r="D9706" s="25"/>
      <c r="E9706" s="25"/>
      <c r="F9706" s="94"/>
      <c r="G9706" s="25"/>
      <c r="H9706" s="113"/>
      <c r="I9706" s="113"/>
      <c r="J9706" s="25"/>
      <c r="M9706" s="15">
        <f t="shared" ref="M9706:M9769" si="456">IF(OR(
   AND($H9706=$K$12, $I9706=$L$4),
   AND($H9706=$K$12, $I9706=$L$5),
   AND($H9706=$K$12, $I9706=$L$6),
   AND($H9706=$K$12, $I9706=$L$7),
   AND($H9706=$K$11, $I9706=$L$4),
   AND($H9706=$K$11, $I9706=$L$5),
   AND($H9706=$K$11, $I9706=$L$6),
   AND($H9706=$K$11, $I9706=$L$7),
   AND($H9706=$K$5, $I9706=$L$5),
   AND($H9706=$K$6, $I9706=$L$4),
   AND($H9706=$K$6, $I9706=$L$5),
   AND($H9706=$K$6, $I9706=$L$7),
   AND($H9706=$K$4, $I9706=$L$6),
), 0, 1)</f>
        <v>1</v>
      </c>
      <c r="N9706" s="15" t="str">
        <f t="shared" ref="N9706:N9769" si="457">A9706 &amp; "-" &amp; J9706</f>
        <v>-</v>
      </c>
      <c r="O9706" s="150">
        <f t="shared" si="455"/>
        <v>0</v>
      </c>
      <c r="P9706" s="15" t="str">
        <f>IF(COUNTIF('Personálie dobrovolníků '!U:X,N9706)&gt;0,"ANO","")</f>
        <v/>
      </c>
    </row>
    <row r="9707" spans="1:16" x14ac:dyDescent="0.3">
      <c r="A9707" s="25"/>
      <c r="B9707" s="15"/>
      <c r="C9707" s="15"/>
      <c r="D9707" s="25"/>
      <c r="E9707" s="25"/>
      <c r="F9707" s="94"/>
      <c r="G9707" s="25"/>
      <c r="H9707" s="113"/>
      <c r="I9707" s="113"/>
      <c r="J9707" s="25"/>
      <c r="M9707" s="15">
        <f t="shared" si="456"/>
        <v>1</v>
      </c>
      <c r="N9707" s="15" t="str">
        <f t="shared" si="457"/>
        <v>-</v>
      </c>
      <c r="O9707" s="150">
        <f t="shared" si="455"/>
        <v>0</v>
      </c>
      <c r="P9707" s="15" t="str">
        <f>IF(COUNTIF('Personálie dobrovolníků '!U:X,N9707)&gt;0,"ANO","")</f>
        <v/>
      </c>
    </row>
    <row r="9708" spans="1:16" x14ac:dyDescent="0.3">
      <c r="A9708" s="25"/>
      <c r="B9708" s="15"/>
      <c r="C9708" s="15"/>
      <c r="D9708" s="25"/>
      <c r="E9708" s="25"/>
      <c r="F9708" s="94"/>
      <c r="G9708" s="25"/>
      <c r="H9708" s="113"/>
      <c r="I9708" s="113"/>
      <c r="J9708" s="25"/>
      <c r="M9708" s="15">
        <f t="shared" si="456"/>
        <v>1</v>
      </c>
      <c r="N9708" s="15" t="str">
        <f t="shared" si="457"/>
        <v>-</v>
      </c>
      <c r="O9708" s="150">
        <f t="shared" si="455"/>
        <v>0</v>
      </c>
      <c r="P9708" s="15" t="str">
        <f>IF(COUNTIF('Personálie dobrovolníků '!U:X,N9708)&gt;0,"ANO","")</f>
        <v/>
      </c>
    </row>
    <row r="9709" spans="1:16" x14ac:dyDescent="0.3">
      <c r="A9709" s="25"/>
      <c r="B9709" s="15"/>
      <c r="C9709" s="15"/>
      <c r="D9709" s="25"/>
      <c r="E9709" s="25"/>
      <c r="F9709" s="94"/>
      <c r="G9709" s="25"/>
      <c r="H9709" s="113"/>
      <c r="I9709" s="113"/>
      <c r="J9709" s="25"/>
      <c r="M9709" s="15">
        <f t="shared" si="456"/>
        <v>1</v>
      </c>
      <c r="N9709" s="15" t="str">
        <f t="shared" si="457"/>
        <v>-</v>
      </c>
      <c r="O9709" s="150">
        <f t="shared" si="455"/>
        <v>0</v>
      </c>
      <c r="P9709" s="15" t="str">
        <f>IF(COUNTIF('Personálie dobrovolníků '!U:X,N9709)&gt;0,"ANO","")</f>
        <v/>
      </c>
    </row>
    <row r="9710" spans="1:16" x14ac:dyDescent="0.3">
      <c r="A9710" s="25"/>
      <c r="B9710" s="15"/>
      <c r="C9710" s="15"/>
      <c r="D9710" s="25"/>
      <c r="E9710" s="25"/>
      <c r="F9710" s="94"/>
      <c r="G9710" s="25"/>
      <c r="H9710" s="113"/>
      <c r="I9710" s="113"/>
      <c r="J9710" s="25"/>
      <c r="M9710" s="15">
        <f t="shared" si="456"/>
        <v>1</v>
      </c>
      <c r="N9710" s="15" t="str">
        <f t="shared" si="457"/>
        <v>-</v>
      </c>
      <c r="O9710" s="150">
        <f t="shared" si="455"/>
        <v>0</v>
      </c>
      <c r="P9710" s="15" t="str">
        <f>IF(COUNTIF('Personálie dobrovolníků '!U:X,N9710)&gt;0,"ANO","")</f>
        <v/>
      </c>
    </row>
    <row r="9711" spans="1:16" x14ac:dyDescent="0.3">
      <c r="A9711" s="25"/>
      <c r="B9711" s="15"/>
      <c r="C9711" s="15"/>
      <c r="D9711" s="25"/>
      <c r="E9711" s="25"/>
      <c r="F9711" s="94"/>
      <c r="G9711" s="25"/>
      <c r="H9711" s="113"/>
      <c r="I9711" s="113"/>
      <c r="J9711" s="25"/>
      <c r="M9711" s="15">
        <f t="shared" si="456"/>
        <v>1</v>
      </c>
      <c r="N9711" s="15" t="str">
        <f t="shared" si="457"/>
        <v>-</v>
      </c>
      <c r="O9711" s="150">
        <f t="shared" si="455"/>
        <v>0</v>
      </c>
      <c r="P9711" s="15" t="str">
        <f>IF(COUNTIF('Personálie dobrovolníků '!U:X,N9711)&gt;0,"ANO","")</f>
        <v/>
      </c>
    </row>
    <row r="9712" spans="1:16" x14ac:dyDescent="0.3">
      <c r="A9712" s="25"/>
      <c r="B9712" s="15"/>
      <c r="C9712" s="15"/>
      <c r="D9712" s="25"/>
      <c r="E9712" s="25"/>
      <c r="F9712" s="94"/>
      <c r="G9712" s="25"/>
      <c r="H9712" s="113"/>
      <c r="I9712" s="113"/>
      <c r="J9712" s="25"/>
      <c r="M9712" s="15">
        <f t="shared" si="456"/>
        <v>1</v>
      </c>
      <c r="N9712" s="15" t="str">
        <f t="shared" si="457"/>
        <v>-</v>
      </c>
      <c r="O9712" s="150">
        <f t="shared" si="455"/>
        <v>0</v>
      </c>
      <c r="P9712" s="15" t="str">
        <f>IF(COUNTIF('Personálie dobrovolníků '!U:X,N9712)&gt;0,"ANO","")</f>
        <v/>
      </c>
    </row>
    <row r="9713" spans="1:16" x14ac:dyDescent="0.3">
      <c r="A9713" s="25"/>
      <c r="B9713" s="15"/>
      <c r="C9713" s="15"/>
      <c r="D9713" s="25"/>
      <c r="E9713" s="25"/>
      <c r="F9713" s="94"/>
      <c r="G9713" s="25"/>
      <c r="H9713" s="113"/>
      <c r="I9713" s="113"/>
      <c r="J9713" s="25"/>
      <c r="M9713" s="15">
        <f t="shared" si="456"/>
        <v>1</v>
      </c>
      <c r="N9713" s="15" t="str">
        <f t="shared" si="457"/>
        <v>-</v>
      </c>
      <c r="O9713" s="150">
        <f t="shared" si="455"/>
        <v>0</v>
      </c>
      <c r="P9713" s="15" t="str">
        <f>IF(COUNTIF('Personálie dobrovolníků '!U:X,N9713)&gt;0,"ANO","")</f>
        <v/>
      </c>
    </row>
    <row r="9714" spans="1:16" x14ac:dyDescent="0.3">
      <c r="A9714" s="25"/>
      <c r="B9714" s="15"/>
      <c r="C9714" s="15"/>
      <c r="D9714" s="25"/>
      <c r="E9714" s="25"/>
      <c r="F9714" s="94"/>
      <c r="G9714" s="25"/>
      <c r="H9714" s="113"/>
      <c r="I9714" s="113"/>
      <c r="J9714" s="25"/>
      <c r="M9714" s="15">
        <f t="shared" si="456"/>
        <v>1</v>
      </c>
      <c r="N9714" s="15" t="str">
        <f t="shared" si="457"/>
        <v>-</v>
      </c>
      <c r="O9714" s="150">
        <f t="shared" si="455"/>
        <v>0</v>
      </c>
      <c r="P9714" s="15" t="str">
        <f>IF(COUNTIF('Personálie dobrovolníků '!U:X,N9714)&gt;0,"ANO","")</f>
        <v/>
      </c>
    </row>
    <row r="9715" spans="1:16" x14ac:dyDescent="0.3">
      <c r="A9715" s="25"/>
      <c r="B9715" s="15"/>
      <c r="C9715" s="15"/>
      <c r="D9715" s="25"/>
      <c r="E9715" s="25"/>
      <c r="F9715" s="94"/>
      <c r="G9715" s="25"/>
      <c r="H9715" s="113"/>
      <c r="I9715" s="113"/>
      <c r="J9715" s="25"/>
      <c r="M9715" s="15">
        <f t="shared" si="456"/>
        <v>1</v>
      </c>
      <c r="N9715" s="15" t="str">
        <f t="shared" si="457"/>
        <v>-</v>
      </c>
      <c r="O9715" s="150">
        <f t="shared" si="455"/>
        <v>0</v>
      </c>
      <c r="P9715" s="15" t="str">
        <f>IF(COUNTIF('Personálie dobrovolníků '!U:X,N9715)&gt;0,"ANO","")</f>
        <v/>
      </c>
    </row>
    <row r="9716" spans="1:16" x14ac:dyDescent="0.3">
      <c r="A9716" s="25"/>
      <c r="B9716" s="15"/>
      <c r="C9716" s="15"/>
      <c r="D9716" s="25"/>
      <c r="E9716" s="25"/>
      <c r="F9716" s="94"/>
      <c r="G9716" s="25"/>
      <c r="H9716" s="113"/>
      <c r="I9716" s="113"/>
      <c r="J9716" s="25"/>
      <c r="M9716" s="15">
        <f t="shared" si="456"/>
        <v>1</v>
      </c>
      <c r="N9716" s="15" t="str">
        <f t="shared" si="457"/>
        <v>-</v>
      </c>
      <c r="O9716" s="150">
        <f t="shared" si="455"/>
        <v>0</v>
      </c>
      <c r="P9716" s="15" t="str">
        <f>IF(COUNTIF('Personálie dobrovolníků '!U:X,N9716)&gt;0,"ANO","")</f>
        <v/>
      </c>
    </row>
    <row r="9717" spans="1:16" x14ac:dyDescent="0.3">
      <c r="A9717" s="25"/>
      <c r="B9717" s="15"/>
      <c r="C9717" s="15"/>
      <c r="D9717" s="25"/>
      <c r="E9717" s="25"/>
      <c r="F9717" s="94"/>
      <c r="G9717" s="25"/>
      <c r="H9717" s="113"/>
      <c r="I9717" s="113"/>
      <c r="J9717" s="25"/>
      <c r="M9717" s="15">
        <f t="shared" si="456"/>
        <v>1</v>
      </c>
      <c r="N9717" s="15" t="str">
        <f t="shared" si="457"/>
        <v>-</v>
      </c>
      <c r="O9717" s="150">
        <f t="shared" si="455"/>
        <v>0</v>
      </c>
      <c r="P9717" s="15" t="str">
        <f>IF(COUNTIF('Personálie dobrovolníků '!U:X,N9717)&gt;0,"ANO","")</f>
        <v/>
      </c>
    </row>
    <row r="9718" spans="1:16" x14ac:dyDescent="0.3">
      <c r="A9718" s="25"/>
      <c r="B9718" s="15"/>
      <c r="C9718" s="15"/>
      <c r="D9718" s="25"/>
      <c r="E9718" s="25"/>
      <c r="F9718" s="94"/>
      <c r="G9718" s="25"/>
      <c r="H9718" s="113"/>
      <c r="I9718" s="113"/>
      <c r="J9718" s="25"/>
      <c r="M9718" s="15">
        <f t="shared" si="456"/>
        <v>1</v>
      </c>
      <c r="N9718" s="15" t="str">
        <f t="shared" si="457"/>
        <v>-</v>
      </c>
      <c r="O9718" s="150">
        <f t="shared" si="455"/>
        <v>0</v>
      </c>
      <c r="P9718" s="15" t="str">
        <f>IF(COUNTIF('Personálie dobrovolníků '!U:X,N9718)&gt;0,"ANO","")</f>
        <v/>
      </c>
    </row>
    <row r="9719" spans="1:16" x14ac:dyDescent="0.3">
      <c r="A9719" s="25"/>
      <c r="B9719" s="15"/>
      <c r="C9719" s="15"/>
      <c r="D9719" s="25"/>
      <c r="E9719" s="25"/>
      <c r="F9719" s="94"/>
      <c r="G9719" s="25"/>
      <c r="H9719" s="113"/>
      <c r="I9719" s="113"/>
      <c r="J9719" s="25"/>
      <c r="M9719" s="15">
        <f t="shared" si="456"/>
        <v>1</v>
      </c>
      <c r="N9719" s="15" t="str">
        <f t="shared" si="457"/>
        <v>-</v>
      </c>
      <c r="O9719" s="150">
        <f t="shared" si="455"/>
        <v>0</v>
      </c>
      <c r="P9719" s="15" t="str">
        <f>IF(COUNTIF('Personálie dobrovolníků '!U:X,N9719)&gt;0,"ANO","")</f>
        <v/>
      </c>
    </row>
    <row r="9720" spans="1:16" x14ac:dyDescent="0.3">
      <c r="A9720" s="25"/>
      <c r="B9720" s="15"/>
      <c r="C9720" s="15"/>
      <c r="D9720" s="25"/>
      <c r="E9720" s="25"/>
      <c r="F9720" s="94"/>
      <c r="G9720" s="25"/>
      <c r="H9720" s="113"/>
      <c r="I9720" s="113"/>
      <c r="J9720" s="25"/>
      <c r="M9720" s="15">
        <f t="shared" si="456"/>
        <v>1</v>
      </c>
      <c r="N9720" s="15" t="str">
        <f t="shared" si="457"/>
        <v>-</v>
      </c>
      <c r="O9720" s="150">
        <f t="shared" si="455"/>
        <v>0</v>
      </c>
      <c r="P9720" s="15" t="str">
        <f>IF(COUNTIF('Personálie dobrovolníků '!U:X,N9720)&gt;0,"ANO","")</f>
        <v/>
      </c>
    </row>
    <row r="9721" spans="1:16" x14ac:dyDescent="0.3">
      <c r="A9721" s="25"/>
      <c r="B9721" s="15"/>
      <c r="C9721" s="15"/>
      <c r="D9721" s="25"/>
      <c r="E9721" s="25"/>
      <c r="F9721" s="94"/>
      <c r="G9721" s="25"/>
      <c r="H9721" s="113"/>
      <c r="I9721" s="113"/>
      <c r="J9721" s="25"/>
      <c r="M9721" s="15">
        <f t="shared" si="456"/>
        <v>1</v>
      </c>
      <c r="N9721" s="15" t="str">
        <f t="shared" si="457"/>
        <v>-</v>
      </c>
      <c r="O9721" s="150">
        <f t="shared" si="455"/>
        <v>0</v>
      </c>
      <c r="P9721" s="15" t="str">
        <f>IF(COUNTIF('Personálie dobrovolníků '!U:X,N9721)&gt;0,"ANO","")</f>
        <v/>
      </c>
    </row>
    <row r="9722" spans="1:16" x14ac:dyDescent="0.3">
      <c r="A9722" s="25"/>
      <c r="B9722" s="15"/>
      <c r="C9722" s="15"/>
      <c r="D9722" s="25"/>
      <c r="E9722" s="25"/>
      <c r="F9722" s="94"/>
      <c r="G9722" s="25"/>
      <c r="H9722" s="113"/>
      <c r="I9722" s="113"/>
      <c r="J9722" s="25"/>
      <c r="M9722" s="15">
        <f t="shared" si="456"/>
        <v>1</v>
      </c>
      <c r="N9722" s="15" t="str">
        <f t="shared" si="457"/>
        <v>-</v>
      </c>
      <c r="O9722" s="150">
        <f t="shared" si="455"/>
        <v>0</v>
      </c>
      <c r="P9722" s="15" t="str">
        <f>IF(COUNTIF('Personálie dobrovolníků '!U:X,N9722)&gt;0,"ANO","")</f>
        <v/>
      </c>
    </row>
    <row r="9723" spans="1:16" x14ac:dyDescent="0.3">
      <c r="A9723" s="25"/>
      <c r="B9723" s="15"/>
      <c r="C9723" s="15"/>
      <c r="D9723" s="25"/>
      <c r="E9723" s="25"/>
      <c r="F9723" s="94"/>
      <c r="G9723" s="25"/>
      <c r="H9723" s="113"/>
      <c r="I9723" s="113"/>
      <c r="J9723" s="25"/>
      <c r="M9723" s="15">
        <f t="shared" si="456"/>
        <v>1</v>
      </c>
      <c r="N9723" s="15" t="str">
        <f t="shared" si="457"/>
        <v>-</v>
      </c>
      <c r="O9723" s="150">
        <f t="shared" si="455"/>
        <v>0</v>
      </c>
      <c r="P9723" s="15" t="str">
        <f>IF(COUNTIF('Personálie dobrovolníků '!U:X,N9723)&gt;0,"ANO","")</f>
        <v/>
      </c>
    </row>
    <row r="9724" spans="1:16" x14ac:dyDescent="0.3">
      <c r="A9724" s="25"/>
      <c r="B9724" s="15"/>
      <c r="C9724" s="15"/>
      <c r="D9724" s="25"/>
      <c r="E9724" s="25"/>
      <c r="F9724" s="94"/>
      <c r="G9724" s="25"/>
      <c r="H9724" s="113"/>
      <c r="I9724" s="113"/>
      <c r="J9724" s="25"/>
      <c r="M9724" s="15">
        <f t="shared" si="456"/>
        <v>1</v>
      </c>
      <c r="N9724" s="15" t="str">
        <f t="shared" si="457"/>
        <v>-</v>
      </c>
      <c r="O9724" s="150">
        <f t="shared" si="455"/>
        <v>0</v>
      </c>
      <c r="P9724" s="15" t="str">
        <f>IF(COUNTIF('Personálie dobrovolníků '!U:X,N9724)&gt;0,"ANO","")</f>
        <v/>
      </c>
    </row>
    <row r="9725" spans="1:16" x14ac:dyDescent="0.3">
      <c r="A9725" s="25"/>
      <c r="B9725" s="15"/>
      <c r="C9725" s="15"/>
      <c r="D9725" s="25"/>
      <c r="E9725" s="25"/>
      <c r="F9725" s="94"/>
      <c r="G9725" s="25"/>
      <c r="H9725" s="113"/>
      <c r="I9725" s="113"/>
      <c r="J9725" s="25"/>
      <c r="M9725" s="15">
        <f t="shared" si="456"/>
        <v>1</v>
      </c>
      <c r="N9725" s="15" t="str">
        <f t="shared" si="457"/>
        <v>-</v>
      </c>
      <c r="O9725" s="150">
        <f t="shared" si="455"/>
        <v>0</v>
      </c>
      <c r="P9725" s="15" t="str">
        <f>IF(COUNTIF('Personálie dobrovolníků '!U:X,N9725)&gt;0,"ANO","")</f>
        <v/>
      </c>
    </row>
    <row r="9726" spans="1:16" x14ac:dyDescent="0.3">
      <c r="A9726" s="25"/>
      <c r="B9726" s="15"/>
      <c r="C9726" s="15"/>
      <c r="D9726" s="25"/>
      <c r="E9726" s="25"/>
      <c r="F9726" s="94"/>
      <c r="G9726" s="25"/>
      <c r="H9726" s="113"/>
      <c r="I9726" s="113"/>
      <c r="J9726" s="25"/>
      <c r="M9726" s="15">
        <f t="shared" si="456"/>
        <v>1</v>
      </c>
      <c r="N9726" s="15" t="str">
        <f t="shared" si="457"/>
        <v>-</v>
      </c>
      <c r="O9726" s="150">
        <f t="shared" si="455"/>
        <v>0</v>
      </c>
      <c r="P9726" s="15" t="str">
        <f>IF(COUNTIF('Personálie dobrovolníků '!U:X,N9726)&gt;0,"ANO","")</f>
        <v/>
      </c>
    </row>
    <row r="9727" spans="1:16" x14ac:dyDescent="0.3">
      <c r="A9727" s="25"/>
      <c r="B9727" s="15"/>
      <c r="C9727" s="15"/>
      <c r="D9727" s="25"/>
      <c r="E9727" s="25"/>
      <c r="F9727" s="94"/>
      <c r="G9727" s="25"/>
      <c r="H9727" s="113"/>
      <c r="I9727" s="113"/>
      <c r="J9727" s="25"/>
      <c r="M9727" s="15">
        <f t="shared" si="456"/>
        <v>1</v>
      </c>
      <c r="N9727" s="15" t="str">
        <f t="shared" si="457"/>
        <v>-</v>
      </c>
      <c r="O9727" s="150">
        <f t="shared" si="455"/>
        <v>0</v>
      </c>
      <c r="P9727" s="15" t="str">
        <f>IF(COUNTIF('Personálie dobrovolníků '!U:X,N9727)&gt;0,"ANO","")</f>
        <v/>
      </c>
    </row>
    <row r="9728" spans="1:16" x14ac:dyDescent="0.3">
      <c r="A9728" s="25"/>
      <c r="B9728" s="15"/>
      <c r="C9728" s="15"/>
      <c r="D9728" s="25"/>
      <c r="E9728" s="25"/>
      <c r="F9728" s="94"/>
      <c r="G9728" s="25"/>
      <c r="H9728" s="113"/>
      <c r="I9728" s="113"/>
      <c r="J9728" s="25"/>
      <c r="M9728" s="15">
        <f t="shared" si="456"/>
        <v>1</v>
      </c>
      <c r="N9728" s="15" t="str">
        <f t="shared" si="457"/>
        <v>-</v>
      </c>
      <c r="O9728" s="150">
        <f t="shared" si="455"/>
        <v>0</v>
      </c>
      <c r="P9728" s="15" t="str">
        <f>IF(COUNTIF('Personálie dobrovolníků '!U:X,N9728)&gt;0,"ANO","")</f>
        <v/>
      </c>
    </row>
    <row r="9729" spans="1:16" x14ac:dyDescent="0.3">
      <c r="A9729" s="25"/>
      <c r="B9729" s="15"/>
      <c r="C9729" s="15"/>
      <c r="D9729" s="25"/>
      <c r="E9729" s="25"/>
      <c r="F9729" s="94"/>
      <c r="G9729" s="25"/>
      <c r="H9729" s="113"/>
      <c r="I9729" s="113"/>
      <c r="J9729" s="25"/>
      <c r="M9729" s="15">
        <f t="shared" si="456"/>
        <v>1</v>
      </c>
      <c r="N9729" s="15" t="str">
        <f t="shared" si="457"/>
        <v>-</v>
      </c>
      <c r="O9729" s="150">
        <f t="shared" si="455"/>
        <v>0</v>
      </c>
      <c r="P9729" s="15" t="str">
        <f>IF(COUNTIF('Personálie dobrovolníků '!U:X,N9729)&gt;0,"ANO","")</f>
        <v/>
      </c>
    </row>
    <row r="9730" spans="1:16" x14ac:dyDescent="0.3">
      <c r="A9730" s="25"/>
      <c r="B9730" s="15"/>
      <c r="C9730" s="15"/>
      <c r="D9730" s="25"/>
      <c r="E9730" s="25"/>
      <c r="F9730" s="94"/>
      <c r="G9730" s="25"/>
      <c r="H9730" s="113"/>
      <c r="I9730" s="113"/>
      <c r="J9730" s="25"/>
      <c r="M9730" s="15">
        <f t="shared" si="456"/>
        <v>1</v>
      </c>
      <c r="N9730" s="15" t="str">
        <f t="shared" si="457"/>
        <v>-</v>
      </c>
      <c r="O9730" s="150">
        <f t="shared" si="455"/>
        <v>0</v>
      </c>
      <c r="P9730" s="15" t="str">
        <f>IF(COUNTIF('Personálie dobrovolníků '!U:X,N9730)&gt;0,"ANO","")</f>
        <v/>
      </c>
    </row>
    <row r="9731" spans="1:16" x14ac:dyDescent="0.3">
      <c r="A9731" s="25"/>
      <c r="B9731" s="15"/>
      <c r="C9731" s="15"/>
      <c r="D9731" s="25"/>
      <c r="E9731" s="25"/>
      <c r="F9731" s="94"/>
      <c r="G9731" s="25"/>
      <c r="H9731" s="113"/>
      <c r="I9731" s="113"/>
      <c r="J9731" s="25"/>
      <c r="M9731" s="15">
        <f t="shared" si="456"/>
        <v>1</v>
      </c>
      <c r="N9731" s="15" t="str">
        <f t="shared" si="457"/>
        <v>-</v>
      </c>
      <c r="O9731" s="150">
        <f t="shared" si="455"/>
        <v>0</v>
      </c>
      <c r="P9731" s="15" t="str">
        <f>IF(COUNTIF('Personálie dobrovolníků '!U:X,N9731)&gt;0,"ANO","")</f>
        <v/>
      </c>
    </row>
    <row r="9732" spans="1:16" x14ac:dyDescent="0.3">
      <c r="A9732" s="25"/>
      <c r="B9732" s="15"/>
      <c r="C9732" s="15"/>
      <c r="D9732" s="25"/>
      <c r="E9732" s="25"/>
      <c r="F9732" s="94"/>
      <c r="G9732" s="25"/>
      <c r="H9732" s="113"/>
      <c r="I9732" s="113"/>
      <c r="J9732" s="25"/>
      <c r="M9732" s="15">
        <f t="shared" si="456"/>
        <v>1</v>
      </c>
      <c r="N9732" s="15" t="str">
        <f t="shared" si="457"/>
        <v>-</v>
      </c>
      <c r="O9732" s="150">
        <f t="shared" ref="O9732:O9795" si="458">IF(AND(M9732&lt;&gt;0, P9732="ANO"), 1, 0)</f>
        <v>0</v>
      </c>
      <c r="P9732" s="15" t="str">
        <f>IF(COUNTIF('Personálie dobrovolníků '!U:X,N9732)&gt;0,"ANO","")</f>
        <v/>
      </c>
    </row>
    <row r="9733" spans="1:16" x14ac:dyDescent="0.3">
      <c r="A9733" s="25"/>
      <c r="B9733" s="15"/>
      <c r="C9733" s="15"/>
      <c r="D9733" s="25"/>
      <c r="E9733" s="25"/>
      <c r="F9733" s="94"/>
      <c r="G9733" s="25"/>
      <c r="H9733" s="113"/>
      <c r="I9733" s="113"/>
      <c r="J9733" s="25"/>
      <c r="M9733" s="15">
        <f t="shared" si="456"/>
        <v>1</v>
      </c>
      <c r="N9733" s="15" t="str">
        <f t="shared" si="457"/>
        <v>-</v>
      </c>
      <c r="O9733" s="150">
        <f t="shared" si="458"/>
        <v>0</v>
      </c>
      <c r="P9733" s="15" t="str">
        <f>IF(COUNTIF('Personálie dobrovolníků '!U:X,N9733)&gt;0,"ANO","")</f>
        <v/>
      </c>
    </row>
    <row r="9734" spans="1:16" x14ac:dyDescent="0.3">
      <c r="A9734" s="25"/>
      <c r="B9734" s="15"/>
      <c r="C9734" s="15"/>
      <c r="D9734" s="25"/>
      <c r="E9734" s="25"/>
      <c r="F9734" s="94"/>
      <c r="G9734" s="25"/>
      <c r="H9734" s="113"/>
      <c r="I9734" s="113"/>
      <c r="J9734" s="25"/>
      <c r="M9734" s="15">
        <f t="shared" si="456"/>
        <v>1</v>
      </c>
      <c r="N9734" s="15" t="str">
        <f t="shared" si="457"/>
        <v>-</v>
      </c>
      <c r="O9734" s="150">
        <f t="shared" si="458"/>
        <v>0</v>
      </c>
      <c r="P9734" s="15" t="str">
        <f>IF(COUNTIF('Personálie dobrovolníků '!U:X,N9734)&gt;0,"ANO","")</f>
        <v/>
      </c>
    </row>
    <row r="9735" spans="1:16" x14ac:dyDescent="0.3">
      <c r="A9735" s="25"/>
      <c r="B9735" s="15"/>
      <c r="C9735" s="15"/>
      <c r="D9735" s="25"/>
      <c r="E9735" s="25"/>
      <c r="F9735" s="94"/>
      <c r="G9735" s="25"/>
      <c r="H9735" s="113"/>
      <c r="I9735" s="113"/>
      <c r="J9735" s="25"/>
      <c r="M9735" s="15">
        <f t="shared" si="456"/>
        <v>1</v>
      </c>
      <c r="N9735" s="15" t="str">
        <f t="shared" si="457"/>
        <v>-</v>
      </c>
      <c r="O9735" s="150">
        <f t="shared" si="458"/>
        <v>0</v>
      </c>
      <c r="P9735" s="15" t="str">
        <f>IF(COUNTIF('Personálie dobrovolníků '!U:X,N9735)&gt;0,"ANO","")</f>
        <v/>
      </c>
    </row>
    <row r="9736" spans="1:16" x14ac:dyDescent="0.3">
      <c r="A9736" s="25"/>
      <c r="B9736" s="15"/>
      <c r="C9736" s="15"/>
      <c r="D9736" s="25"/>
      <c r="E9736" s="25"/>
      <c r="F9736" s="94"/>
      <c r="G9736" s="25"/>
      <c r="H9736" s="113"/>
      <c r="I9736" s="113"/>
      <c r="J9736" s="25"/>
      <c r="M9736" s="15">
        <f t="shared" si="456"/>
        <v>1</v>
      </c>
      <c r="N9736" s="15" t="str">
        <f t="shared" si="457"/>
        <v>-</v>
      </c>
      <c r="O9736" s="150">
        <f t="shared" si="458"/>
        <v>0</v>
      </c>
      <c r="P9736" s="15" t="str">
        <f>IF(COUNTIF('Personálie dobrovolníků '!U:X,N9736)&gt;0,"ANO","")</f>
        <v/>
      </c>
    </row>
    <row r="9737" spans="1:16" x14ac:dyDescent="0.3">
      <c r="A9737" s="25"/>
      <c r="B9737" s="15"/>
      <c r="C9737" s="15"/>
      <c r="D9737" s="25"/>
      <c r="E9737" s="25"/>
      <c r="F9737" s="94"/>
      <c r="G9737" s="25"/>
      <c r="H9737" s="113"/>
      <c r="I9737" s="113"/>
      <c r="J9737" s="25"/>
      <c r="M9737" s="15">
        <f t="shared" si="456"/>
        <v>1</v>
      </c>
      <c r="N9737" s="15" t="str">
        <f t="shared" si="457"/>
        <v>-</v>
      </c>
      <c r="O9737" s="150">
        <f t="shared" si="458"/>
        <v>0</v>
      </c>
      <c r="P9737" s="15" t="str">
        <f>IF(COUNTIF('Personálie dobrovolníků '!U:X,N9737)&gt;0,"ANO","")</f>
        <v/>
      </c>
    </row>
    <row r="9738" spans="1:16" x14ac:dyDescent="0.3">
      <c r="A9738" s="25"/>
      <c r="B9738" s="15"/>
      <c r="C9738" s="15"/>
      <c r="D9738" s="25"/>
      <c r="E9738" s="25"/>
      <c r="F9738" s="94"/>
      <c r="G9738" s="25"/>
      <c r="H9738" s="113"/>
      <c r="I9738" s="113"/>
      <c r="J9738" s="25"/>
      <c r="M9738" s="15">
        <f t="shared" si="456"/>
        <v>1</v>
      </c>
      <c r="N9738" s="15" t="str">
        <f t="shared" si="457"/>
        <v>-</v>
      </c>
      <c r="O9738" s="150">
        <f t="shared" si="458"/>
        <v>0</v>
      </c>
      <c r="P9738" s="15" t="str">
        <f>IF(COUNTIF('Personálie dobrovolníků '!U:X,N9738)&gt;0,"ANO","")</f>
        <v/>
      </c>
    </row>
    <row r="9739" spans="1:16" x14ac:dyDescent="0.3">
      <c r="A9739" s="25"/>
      <c r="B9739" s="15"/>
      <c r="C9739" s="15"/>
      <c r="D9739" s="25"/>
      <c r="E9739" s="25"/>
      <c r="F9739" s="94"/>
      <c r="G9739" s="25"/>
      <c r="H9739" s="113"/>
      <c r="I9739" s="113"/>
      <c r="J9739" s="25"/>
      <c r="M9739" s="15">
        <f t="shared" si="456"/>
        <v>1</v>
      </c>
      <c r="N9739" s="15" t="str">
        <f t="shared" si="457"/>
        <v>-</v>
      </c>
      <c r="O9739" s="150">
        <f t="shared" si="458"/>
        <v>0</v>
      </c>
      <c r="P9739" s="15" t="str">
        <f>IF(COUNTIF('Personálie dobrovolníků '!U:X,N9739)&gt;0,"ANO","")</f>
        <v/>
      </c>
    </row>
    <row r="9740" spans="1:16" x14ac:dyDescent="0.3">
      <c r="A9740" s="25"/>
      <c r="B9740" s="15"/>
      <c r="C9740" s="15"/>
      <c r="D9740" s="25"/>
      <c r="E9740" s="25"/>
      <c r="F9740" s="94"/>
      <c r="G9740" s="25"/>
      <c r="H9740" s="113"/>
      <c r="I9740" s="113"/>
      <c r="J9740" s="25"/>
      <c r="M9740" s="15">
        <f t="shared" si="456"/>
        <v>1</v>
      </c>
      <c r="N9740" s="15" t="str">
        <f t="shared" si="457"/>
        <v>-</v>
      </c>
      <c r="O9740" s="150">
        <f t="shared" si="458"/>
        <v>0</v>
      </c>
      <c r="P9740" s="15" t="str">
        <f>IF(COUNTIF('Personálie dobrovolníků '!U:X,N9740)&gt;0,"ANO","")</f>
        <v/>
      </c>
    </row>
    <row r="9741" spans="1:16" x14ac:dyDescent="0.3">
      <c r="A9741" s="25"/>
      <c r="B9741" s="15"/>
      <c r="C9741" s="15"/>
      <c r="D9741" s="25"/>
      <c r="E9741" s="25"/>
      <c r="F9741" s="94"/>
      <c r="G9741" s="25"/>
      <c r="H9741" s="113"/>
      <c r="I9741" s="113"/>
      <c r="J9741" s="25"/>
      <c r="M9741" s="15">
        <f t="shared" si="456"/>
        <v>1</v>
      </c>
      <c r="N9741" s="15" t="str">
        <f t="shared" si="457"/>
        <v>-</v>
      </c>
      <c r="O9741" s="150">
        <f t="shared" si="458"/>
        <v>0</v>
      </c>
      <c r="P9741" s="15" t="str">
        <f>IF(COUNTIF('Personálie dobrovolníků '!U:X,N9741)&gt;0,"ANO","")</f>
        <v/>
      </c>
    </row>
    <row r="9742" spans="1:16" x14ac:dyDescent="0.3">
      <c r="A9742" s="25"/>
      <c r="B9742" s="15"/>
      <c r="C9742" s="15"/>
      <c r="D9742" s="25"/>
      <c r="E9742" s="25"/>
      <c r="F9742" s="94"/>
      <c r="G9742" s="25"/>
      <c r="H9742" s="113"/>
      <c r="I9742" s="113"/>
      <c r="J9742" s="25"/>
      <c r="M9742" s="15">
        <f t="shared" si="456"/>
        <v>1</v>
      </c>
      <c r="N9742" s="15" t="str">
        <f t="shared" si="457"/>
        <v>-</v>
      </c>
      <c r="O9742" s="150">
        <f t="shared" si="458"/>
        <v>0</v>
      </c>
      <c r="P9742" s="15" t="str">
        <f>IF(COUNTIF('Personálie dobrovolníků '!U:X,N9742)&gt;0,"ANO","")</f>
        <v/>
      </c>
    </row>
    <row r="9743" spans="1:16" x14ac:dyDescent="0.3">
      <c r="A9743" s="25"/>
      <c r="B9743" s="15"/>
      <c r="C9743" s="15"/>
      <c r="D9743" s="25"/>
      <c r="E9743" s="25"/>
      <c r="F9743" s="94"/>
      <c r="G9743" s="25"/>
      <c r="H9743" s="113"/>
      <c r="I9743" s="113"/>
      <c r="J9743" s="25"/>
      <c r="M9743" s="15">
        <f t="shared" si="456"/>
        <v>1</v>
      </c>
      <c r="N9743" s="15" t="str">
        <f t="shared" si="457"/>
        <v>-</v>
      </c>
      <c r="O9743" s="150">
        <f t="shared" si="458"/>
        <v>0</v>
      </c>
      <c r="P9743" s="15" t="str">
        <f>IF(COUNTIF('Personálie dobrovolníků '!U:X,N9743)&gt;0,"ANO","")</f>
        <v/>
      </c>
    </row>
    <row r="9744" spans="1:16" x14ac:dyDescent="0.3">
      <c r="A9744" s="25"/>
      <c r="B9744" s="15"/>
      <c r="C9744" s="15"/>
      <c r="D9744" s="25"/>
      <c r="E9744" s="25"/>
      <c r="F9744" s="94"/>
      <c r="G9744" s="25"/>
      <c r="H9744" s="113"/>
      <c r="I9744" s="113"/>
      <c r="J9744" s="25"/>
      <c r="M9744" s="15">
        <f t="shared" si="456"/>
        <v>1</v>
      </c>
      <c r="N9744" s="15" t="str">
        <f t="shared" si="457"/>
        <v>-</v>
      </c>
      <c r="O9744" s="150">
        <f t="shared" si="458"/>
        <v>0</v>
      </c>
      <c r="P9744" s="15" t="str">
        <f>IF(COUNTIF('Personálie dobrovolníků '!U:X,N9744)&gt;0,"ANO","")</f>
        <v/>
      </c>
    </row>
    <row r="9745" spans="1:16" x14ac:dyDescent="0.3">
      <c r="A9745" s="25"/>
      <c r="B9745" s="15"/>
      <c r="C9745" s="15"/>
      <c r="D9745" s="25"/>
      <c r="E9745" s="25"/>
      <c r="F9745" s="94"/>
      <c r="G9745" s="25"/>
      <c r="H9745" s="113"/>
      <c r="I9745" s="113"/>
      <c r="J9745" s="25"/>
      <c r="M9745" s="15">
        <f t="shared" si="456"/>
        <v>1</v>
      </c>
      <c r="N9745" s="15" t="str">
        <f t="shared" si="457"/>
        <v>-</v>
      </c>
      <c r="O9745" s="150">
        <f t="shared" si="458"/>
        <v>0</v>
      </c>
      <c r="P9745" s="15" t="str">
        <f>IF(COUNTIF('Personálie dobrovolníků '!U:X,N9745)&gt;0,"ANO","")</f>
        <v/>
      </c>
    </row>
    <row r="9746" spans="1:16" x14ac:dyDescent="0.3">
      <c r="A9746" s="25"/>
      <c r="B9746" s="15"/>
      <c r="C9746" s="15"/>
      <c r="D9746" s="25"/>
      <c r="E9746" s="25"/>
      <c r="F9746" s="94"/>
      <c r="G9746" s="25"/>
      <c r="H9746" s="113"/>
      <c r="I9746" s="113"/>
      <c r="J9746" s="25"/>
      <c r="M9746" s="15">
        <f t="shared" si="456"/>
        <v>1</v>
      </c>
      <c r="N9746" s="15" t="str">
        <f t="shared" si="457"/>
        <v>-</v>
      </c>
      <c r="O9746" s="150">
        <f t="shared" si="458"/>
        <v>0</v>
      </c>
      <c r="P9746" s="15" t="str">
        <f>IF(COUNTIF('Personálie dobrovolníků '!U:X,N9746)&gt;0,"ANO","")</f>
        <v/>
      </c>
    </row>
    <row r="9747" spans="1:16" x14ac:dyDescent="0.3">
      <c r="A9747" s="25"/>
      <c r="B9747" s="15"/>
      <c r="C9747" s="15"/>
      <c r="D9747" s="25"/>
      <c r="E9747" s="25"/>
      <c r="F9747" s="94"/>
      <c r="G9747" s="25"/>
      <c r="H9747" s="113"/>
      <c r="I9747" s="113"/>
      <c r="J9747" s="25"/>
      <c r="M9747" s="15">
        <f t="shared" si="456"/>
        <v>1</v>
      </c>
      <c r="N9747" s="15" t="str">
        <f t="shared" si="457"/>
        <v>-</v>
      </c>
      <c r="O9747" s="150">
        <f t="shared" si="458"/>
        <v>0</v>
      </c>
      <c r="P9747" s="15" t="str">
        <f>IF(COUNTIF('Personálie dobrovolníků '!U:X,N9747)&gt;0,"ANO","")</f>
        <v/>
      </c>
    </row>
    <row r="9748" spans="1:16" x14ac:dyDescent="0.3">
      <c r="A9748" s="25"/>
      <c r="B9748" s="15"/>
      <c r="C9748" s="15"/>
      <c r="D9748" s="25"/>
      <c r="E9748" s="25"/>
      <c r="F9748" s="94"/>
      <c r="G9748" s="25"/>
      <c r="H9748" s="113"/>
      <c r="I9748" s="113"/>
      <c r="J9748" s="25"/>
      <c r="M9748" s="15">
        <f t="shared" si="456"/>
        <v>1</v>
      </c>
      <c r="N9748" s="15" t="str">
        <f t="shared" si="457"/>
        <v>-</v>
      </c>
      <c r="O9748" s="150">
        <f t="shared" si="458"/>
        <v>0</v>
      </c>
      <c r="P9748" s="15" t="str">
        <f>IF(COUNTIF('Personálie dobrovolníků '!U:X,N9748)&gt;0,"ANO","")</f>
        <v/>
      </c>
    </row>
    <row r="9749" spans="1:16" x14ac:dyDescent="0.3">
      <c r="A9749" s="25"/>
      <c r="B9749" s="15"/>
      <c r="C9749" s="15"/>
      <c r="D9749" s="25"/>
      <c r="E9749" s="25"/>
      <c r="F9749" s="94"/>
      <c r="G9749" s="25"/>
      <c r="H9749" s="113"/>
      <c r="I9749" s="113"/>
      <c r="J9749" s="25"/>
      <c r="M9749" s="15">
        <f t="shared" si="456"/>
        <v>1</v>
      </c>
      <c r="N9749" s="15" t="str">
        <f t="shared" si="457"/>
        <v>-</v>
      </c>
      <c r="O9749" s="150">
        <f t="shared" si="458"/>
        <v>0</v>
      </c>
      <c r="P9749" s="15" t="str">
        <f>IF(COUNTIF('Personálie dobrovolníků '!U:X,N9749)&gt;0,"ANO","")</f>
        <v/>
      </c>
    </row>
    <row r="9750" spans="1:16" x14ac:dyDescent="0.3">
      <c r="A9750" s="25"/>
      <c r="B9750" s="15"/>
      <c r="C9750" s="15"/>
      <c r="D9750" s="25"/>
      <c r="E9750" s="25"/>
      <c r="F9750" s="94"/>
      <c r="G9750" s="25"/>
      <c r="H9750" s="113"/>
      <c r="I9750" s="113"/>
      <c r="J9750" s="25"/>
      <c r="M9750" s="15">
        <f t="shared" si="456"/>
        <v>1</v>
      </c>
      <c r="N9750" s="15" t="str">
        <f t="shared" si="457"/>
        <v>-</v>
      </c>
      <c r="O9750" s="150">
        <f t="shared" si="458"/>
        <v>0</v>
      </c>
      <c r="P9750" s="15" t="str">
        <f>IF(COUNTIF('Personálie dobrovolníků '!U:X,N9750)&gt;0,"ANO","")</f>
        <v/>
      </c>
    </row>
    <row r="9751" spans="1:16" x14ac:dyDescent="0.3">
      <c r="A9751" s="25"/>
      <c r="B9751" s="15"/>
      <c r="C9751" s="15"/>
      <c r="D9751" s="25"/>
      <c r="E9751" s="25"/>
      <c r="F9751" s="94"/>
      <c r="G9751" s="25"/>
      <c r="H9751" s="113"/>
      <c r="I9751" s="113"/>
      <c r="J9751" s="25"/>
      <c r="M9751" s="15">
        <f t="shared" si="456"/>
        <v>1</v>
      </c>
      <c r="N9751" s="15" t="str">
        <f t="shared" si="457"/>
        <v>-</v>
      </c>
      <c r="O9751" s="150">
        <f t="shared" si="458"/>
        <v>0</v>
      </c>
      <c r="P9751" s="15" t="str">
        <f>IF(COUNTIF('Personálie dobrovolníků '!U:X,N9751)&gt;0,"ANO","")</f>
        <v/>
      </c>
    </row>
    <row r="9752" spans="1:16" x14ac:dyDescent="0.3">
      <c r="A9752" s="25"/>
      <c r="B9752" s="15"/>
      <c r="C9752" s="15"/>
      <c r="D9752" s="25"/>
      <c r="E9752" s="25"/>
      <c r="F9752" s="94"/>
      <c r="G9752" s="25"/>
      <c r="H9752" s="113"/>
      <c r="I9752" s="113"/>
      <c r="J9752" s="25"/>
      <c r="M9752" s="15">
        <f t="shared" si="456"/>
        <v>1</v>
      </c>
      <c r="N9752" s="15" t="str">
        <f t="shared" si="457"/>
        <v>-</v>
      </c>
      <c r="O9752" s="150">
        <f t="shared" si="458"/>
        <v>0</v>
      </c>
      <c r="P9752" s="15" t="str">
        <f>IF(COUNTIF('Personálie dobrovolníků '!U:X,N9752)&gt;0,"ANO","")</f>
        <v/>
      </c>
    </row>
    <row r="9753" spans="1:16" x14ac:dyDescent="0.3">
      <c r="A9753" s="25"/>
      <c r="B9753" s="15"/>
      <c r="C9753" s="15"/>
      <c r="D9753" s="25"/>
      <c r="E9753" s="25"/>
      <c r="F9753" s="94"/>
      <c r="G9753" s="25"/>
      <c r="H9753" s="113"/>
      <c r="I9753" s="113"/>
      <c r="J9753" s="25"/>
      <c r="M9753" s="15">
        <f t="shared" si="456"/>
        <v>1</v>
      </c>
      <c r="N9753" s="15" t="str">
        <f t="shared" si="457"/>
        <v>-</v>
      </c>
      <c r="O9753" s="150">
        <f t="shared" si="458"/>
        <v>0</v>
      </c>
      <c r="P9753" s="15" t="str">
        <f>IF(COUNTIF('Personálie dobrovolníků '!U:X,N9753)&gt;0,"ANO","")</f>
        <v/>
      </c>
    </row>
    <row r="9754" spans="1:16" x14ac:dyDescent="0.3">
      <c r="A9754" s="25"/>
      <c r="B9754" s="15"/>
      <c r="C9754" s="15"/>
      <c r="D9754" s="25"/>
      <c r="E9754" s="25"/>
      <c r="F9754" s="94"/>
      <c r="G9754" s="25"/>
      <c r="H9754" s="113"/>
      <c r="I9754" s="113"/>
      <c r="J9754" s="25"/>
      <c r="M9754" s="15">
        <f t="shared" si="456"/>
        <v>1</v>
      </c>
      <c r="N9754" s="15" t="str">
        <f t="shared" si="457"/>
        <v>-</v>
      </c>
      <c r="O9754" s="150">
        <f t="shared" si="458"/>
        <v>0</v>
      </c>
      <c r="P9754" s="15" t="str">
        <f>IF(COUNTIF('Personálie dobrovolníků '!U:X,N9754)&gt;0,"ANO","")</f>
        <v/>
      </c>
    </row>
    <row r="9755" spans="1:16" x14ac:dyDescent="0.3">
      <c r="A9755" s="25"/>
      <c r="B9755" s="15"/>
      <c r="C9755" s="15"/>
      <c r="D9755" s="25"/>
      <c r="E9755" s="25"/>
      <c r="F9755" s="94"/>
      <c r="G9755" s="25"/>
      <c r="H9755" s="113"/>
      <c r="I9755" s="113"/>
      <c r="J9755" s="25"/>
      <c r="M9755" s="15">
        <f t="shared" si="456"/>
        <v>1</v>
      </c>
      <c r="N9755" s="15" t="str">
        <f t="shared" si="457"/>
        <v>-</v>
      </c>
      <c r="O9755" s="150">
        <f t="shared" si="458"/>
        <v>0</v>
      </c>
      <c r="P9755" s="15" t="str">
        <f>IF(COUNTIF('Personálie dobrovolníků '!U:X,N9755)&gt;0,"ANO","")</f>
        <v/>
      </c>
    </row>
    <row r="9756" spans="1:16" x14ac:dyDescent="0.3">
      <c r="A9756" s="25"/>
      <c r="B9756" s="15"/>
      <c r="C9756" s="15"/>
      <c r="D9756" s="25"/>
      <c r="E9756" s="25"/>
      <c r="F9756" s="94"/>
      <c r="G9756" s="25"/>
      <c r="H9756" s="113"/>
      <c r="I9756" s="113"/>
      <c r="J9756" s="25"/>
      <c r="M9756" s="15">
        <f t="shared" si="456"/>
        <v>1</v>
      </c>
      <c r="N9756" s="15" t="str">
        <f t="shared" si="457"/>
        <v>-</v>
      </c>
      <c r="O9756" s="150">
        <f t="shared" si="458"/>
        <v>0</v>
      </c>
      <c r="P9756" s="15" t="str">
        <f>IF(COUNTIF('Personálie dobrovolníků '!U:X,N9756)&gt;0,"ANO","")</f>
        <v/>
      </c>
    </row>
    <row r="9757" spans="1:16" x14ac:dyDescent="0.3">
      <c r="A9757" s="25"/>
      <c r="B9757" s="15"/>
      <c r="C9757" s="15"/>
      <c r="D9757" s="25"/>
      <c r="E9757" s="25"/>
      <c r="F9757" s="94"/>
      <c r="G9757" s="25"/>
      <c r="H9757" s="113"/>
      <c r="I9757" s="113"/>
      <c r="J9757" s="25"/>
      <c r="M9757" s="15">
        <f t="shared" si="456"/>
        <v>1</v>
      </c>
      <c r="N9757" s="15" t="str">
        <f t="shared" si="457"/>
        <v>-</v>
      </c>
      <c r="O9757" s="150">
        <f t="shared" si="458"/>
        <v>0</v>
      </c>
      <c r="P9757" s="15" t="str">
        <f>IF(COUNTIF('Personálie dobrovolníků '!U:X,N9757)&gt;0,"ANO","")</f>
        <v/>
      </c>
    </row>
    <row r="9758" spans="1:16" x14ac:dyDescent="0.3">
      <c r="A9758" s="25"/>
      <c r="B9758" s="15"/>
      <c r="C9758" s="15"/>
      <c r="D9758" s="25"/>
      <c r="E9758" s="25"/>
      <c r="F9758" s="94"/>
      <c r="G9758" s="25"/>
      <c r="H9758" s="113"/>
      <c r="I9758" s="113"/>
      <c r="J9758" s="25"/>
      <c r="M9758" s="15">
        <f t="shared" si="456"/>
        <v>1</v>
      </c>
      <c r="N9758" s="15" t="str">
        <f t="shared" si="457"/>
        <v>-</v>
      </c>
      <c r="O9758" s="150">
        <f t="shared" si="458"/>
        <v>0</v>
      </c>
      <c r="P9758" s="15" t="str">
        <f>IF(COUNTIF('Personálie dobrovolníků '!U:X,N9758)&gt;0,"ANO","")</f>
        <v/>
      </c>
    </row>
    <row r="9759" spans="1:16" x14ac:dyDescent="0.3">
      <c r="A9759" s="25"/>
      <c r="B9759" s="15"/>
      <c r="C9759" s="15"/>
      <c r="D9759" s="25"/>
      <c r="E9759" s="25"/>
      <c r="F9759" s="94"/>
      <c r="G9759" s="25"/>
      <c r="H9759" s="113"/>
      <c r="I9759" s="113"/>
      <c r="J9759" s="25"/>
      <c r="M9759" s="15">
        <f t="shared" si="456"/>
        <v>1</v>
      </c>
      <c r="N9759" s="15" t="str">
        <f t="shared" si="457"/>
        <v>-</v>
      </c>
      <c r="O9759" s="150">
        <f t="shared" si="458"/>
        <v>0</v>
      </c>
      <c r="P9759" s="15" t="str">
        <f>IF(COUNTIF('Personálie dobrovolníků '!U:X,N9759)&gt;0,"ANO","")</f>
        <v/>
      </c>
    </row>
    <row r="9760" spans="1:16" x14ac:dyDescent="0.3">
      <c r="A9760" s="25"/>
      <c r="B9760" s="15"/>
      <c r="C9760" s="15"/>
      <c r="D9760" s="25"/>
      <c r="E9760" s="25"/>
      <c r="F9760" s="94"/>
      <c r="G9760" s="25"/>
      <c r="H9760" s="113"/>
      <c r="I9760" s="113"/>
      <c r="J9760" s="25"/>
      <c r="M9760" s="15">
        <f t="shared" si="456"/>
        <v>1</v>
      </c>
      <c r="N9760" s="15" t="str">
        <f t="shared" si="457"/>
        <v>-</v>
      </c>
      <c r="O9760" s="150">
        <f t="shared" si="458"/>
        <v>0</v>
      </c>
      <c r="P9760" s="15" t="str">
        <f>IF(COUNTIF('Personálie dobrovolníků '!U:X,N9760)&gt;0,"ANO","")</f>
        <v/>
      </c>
    </row>
    <row r="9761" spans="1:16" x14ac:dyDescent="0.3">
      <c r="A9761" s="25"/>
      <c r="B9761" s="15"/>
      <c r="C9761" s="15"/>
      <c r="D9761" s="25"/>
      <c r="E9761" s="25"/>
      <c r="F9761" s="94"/>
      <c r="G9761" s="25"/>
      <c r="H9761" s="113"/>
      <c r="I9761" s="113"/>
      <c r="J9761" s="25"/>
      <c r="M9761" s="15">
        <f t="shared" si="456"/>
        <v>1</v>
      </c>
      <c r="N9761" s="15" t="str">
        <f t="shared" si="457"/>
        <v>-</v>
      </c>
      <c r="O9761" s="150">
        <f t="shared" si="458"/>
        <v>0</v>
      </c>
      <c r="P9761" s="15" t="str">
        <f>IF(COUNTIF('Personálie dobrovolníků '!U:X,N9761)&gt;0,"ANO","")</f>
        <v/>
      </c>
    </row>
    <row r="9762" spans="1:16" x14ac:dyDescent="0.3">
      <c r="A9762" s="25"/>
      <c r="B9762" s="15"/>
      <c r="C9762" s="15"/>
      <c r="D9762" s="25"/>
      <c r="E9762" s="25"/>
      <c r="F9762" s="94"/>
      <c r="G9762" s="25"/>
      <c r="H9762" s="113"/>
      <c r="I9762" s="113"/>
      <c r="J9762" s="25"/>
      <c r="M9762" s="15">
        <f t="shared" si="456"/>
        <v>1</v>
      </c>
      <c r="N9762" s="15" t="str">
        <f t="shared" si="457"/>
        <v>-</v>
      </c>
      <c r="O9762" s="150">
        <f t="shared" si="458"/>
        <v>0</v>
      </c>
      <c r="P9762" s="15" t="str">
        <f>IF(COUNTIF('Personálie dobrovolníků '!U:X,N9762)&gt;0,"ANO","")</f>
        <v/>
      </c>
    </row>
    <row r="9763" spans="1:16" x14ac:dyDescent="0.3">
      <c r="A9763" s="25"/>
      <c r="B9763" s="15"/>
      <c r="C9763" s="15"/>
      <c r="D9763" s="25"/>
      <c r="E9763" s="25"/>
      <c r="F9763" s="94"/>
      <c r="G9763" s="25"/>
      <c r="H9763" s="113"/>
      <c r="I9763" s="113"/>
      <c r="J9763" s="25"/>
      <c r="M9763" s="15">
        <f t="shared" si="456"/>
        <v>1</v>
      </c>
      <c r="N9763" s="15" t="str">
        <f t="shared" si="457"/>
        <v>-</v>
      </c>
      <c r="O9763" s="150">
        <f t="shared" si="458"/>
        <v>0</v>
      </c>
      <c r="P9763" s="15" t="str">
        <f>IF(COUNTIF('Personálie dobrovolníků '!U:X,N9763)&gt;0,"ANO","")</f>
        <v/>
      </c>
    </row>
    <row r="9764" spans="1:16" x14ac:dyDescent="0.3">
      <c r="A9764" s="25"/>
      <c r="B9764" s="15"/>
      <c r="C9764" s="15"/>
      <c r="D9764" s="25"/>
      <c r="E9764" s="25"/>
      <c r="F9764" s="94"/>
      <c r="G9764" s="25"/>
      <c r="H9764" s="113"/>
      <c r="I9764" s="113"/>
      <c r="J9764" s="25"/>
      <c r="M9764" s="15">
        <f t="shared" si="456"/>
        <v>1</v>
      </c>
      <c r="N9764" s="15" t="str">
        <f t="shared" si="457"/>
        <v>-</v>
      </c>
      <c r="O9764" s="150">
        <f t="shared" si="458"/>
        <v>0</v>
      </c>
      <c r="P9764" s="15" t="str">
        <f>IF(COUNTIF('Personálie dobrovolníků '!U:X,N9764)&gt;0,"ANO","")</f>
        <v/>
      </c>
    </row>
    <row r="9765" spans="1:16" x14ac:dyDescent="0.3">
      <c r="A9765" s="25"/>
      <c r="B9765" s="15"/>
      <c r="C9765" s="15"/>
      <c r="D9765" s="25"/>
      <c r="E9765" s="25"/>
      <c r="F9765" s="94"/>
      <c r="G9765" s="25"/>
      <c r="H9765" s="113"/>
      <c r="I9765" s="113"/>
      <c r="J9765" s="25"/>
      <c r="M9765" s="15">
        <f t="shared" si="456"/>
        <v>1</v>
      </c>
      <c r="N9765" s="15" t="str">
        <f t="shared" si="457"/>
        <v>-</v>
      </c>
      <c r="O9765" s="150">
        <f t="shared" si="458"/>
        <v>0</v>
      </c>
      <c r="P9765" s="15" t="str">
        <f>IF(COUNTIF('Personálie dobrovolníků '!U:X,N9765)&gt;0,"ANO","")</f>
        <v/>
      </c>
    </row>
    <row r="9766" spans="1:16" x14ac:dyDescent="0.3">
      <c r="A9766" s="25"/>
      <c r="B9766" s="15"/>
      <c r="C9766" s="15"/>
      <c r="D9766" s="25"/>
      <c r="E9766" s="25"/>
      <c r="F9766" s="94"/>
      <c r="G9766" s="25"/>
      <c r="H9766" s="113"/>
      <c r="I9766" s="113"/>
      <c r="J9766" s="25"/>
      <c r="M9766" s="15">
        <f t="shared" si="456"/>
        <v>1</v>
      </c>
      <c r="N9766" s="15" t="str">
        <f t="shared" si="457"/>
        <v>-</v>
      </c>
      <c r="O9766" s="150">
        <f t="shared" si="458"/>
        <v>0</v>
      </c>
      <c r="P9766" s="15" t="str">
        <f>IF(COUNTIF('Personálie dobrovolníků '!U:X,N9766)&gt;0,"ANO","")</f>
        <v/>
      </c>
    </row>
    <row r="9767" spans="1:16" x14ac:dyDescent="0.3">
      <c r="A9767" s="25"/>
      <c r="B9767" s="15"/>
      <c r="C9767" s="15"/>
      <c r="D9767" s="25"/>
      <c r="E9767" s="25"/>
      <c r="F9767" s="94"/>
      <c r="G9767" s="25"/>
      <c r="H9767" s="113"/>
      <c r="I9767" s="113"/>
      <c r="J9767" s="25"/>
      <c r="M9767" s="15">
        <f t="shared" si="456"/>
        <v>1</v>
      </c>
      <c r="N9767" s="15" t="str">
        <f t="shared" si="457"/>
        <v>-</v>
      </c>
      <c r="O9767" s="150">
        <f t="shared" si="458"/>
        <v>0</v>
      </c>
      <c r="P9767" s="15" t="str">
        <f>IF(COUNTIF('Personálie dobrovolníků '!U:X,N9767)&gt;0,"ANO","")</f>
        <v/>
      </c>
    </row>
    <row r="9768" spans="1:16" x14ac:dyDescent="0.3">
      <c r="A9768" s="25"/>
      <c r="B9768" s="15"/>
      <c r="C9768" s="15"/>
      <c r="D9768" s="25"/>
      <c r="E9768" s="25"/>
      <c r="F9768" s="94"/>
      <c r="G9768" s="25"/>
      <c r="H9768" s="113"/>
      <c r="I9768" s="113"/>
      <c r="J9768" s="25"/>
      <c r="M9768" s="15">
        <f t="shared" si="456"/>
        <v>1</v>
      </c>
      <c r="N9768" s="15" t="str">
        <f t="shared" si="457"/>
        <v>-</v>
      </c>
      <c r="O9768" s="150">
        <f t="shared" si="458"/>
        <v>0</v>
      </c>
      <c r="P9768" s="15" t="str">
        <f>IF(COUNTIF('Personálie dobrovolníků '!U:X,N9768)&gt;0,"ANO","")</f>
        <v/>
      </c>
    </row>
    <row r="9769" spans="1:16" x14ac:dyDescent="0.3">
      <c r="A9769" s="25"/>
      <c r="B9769" s="15"/>
      <c r="C9769" s="15"/>
      <c r="D9769" s="25"/>
      <c r="E9769" s="25"/>
      <c r="F9769" s="94"/>
      <c r="G9769" s="25"/>
      <c r="H9769" s="113"/>
      <c r="I9769" s="113"/>
      <c r="J9769" s="25"/>
      <c r="M9769" s="15">
        <f t="shared" si="456"/>
        <v>1</v>
      </c>
      <c r="N9769" s="15" t="str">
        <f t="shared" si="457"/>
        <v>-</v>
      </c>
      <c r="O9769" s="150">
        <f t="shared" si="458"/>
        <v>0</v>
      </c>
      <c r="P9769" s="15" t="str">
        <f>IF(COUNTIF('Personálie dobrovolníků '!U:X,N9769)&gt;0,"ANO","")</f>
        <v/>
      </c>
    </row>
    <row r="9770" spans="1:16" x14ac:dyDescent="0.3">
      <c r="A9770" s="25"/>
      <c r="B9770" s="15"/>
      <c r="C9770" s="15"/>
      <c r="D9770" s="25"/>
      <c r="E9770" s="25"/>
      <c r="F9770" s="94"/>
      <c r="G9770" s="25"/>
      <c r="H9770" s="113"/>
      <c r="I9770" s="113"/>
      <c r="J9770" s="25"/>
      <c r="M9770" s="15">
        <f t="shared" ref="M9770:M9833" si="459">IF(OR(
   AND($H9770=$K$12, $I9770=$L$4),
   AND($H9770=$K$12, $I9770=$L$5),
   AND($H9770=$K$12, $I9770=$L$6),
   AND($H9770=$K$12, $I9770=$L$7),
   AND($H9770=$K$11, $I9770=$L$4),
   AND($H9770=$K$11, $I9770=$L$5),
   AND($H9770=$K$11, $I9770=$L$6),
   AND($H9770=$K$11, $I9770=$L$7),
   AND($H9770=$K$5, $I9770=$L$5),
   AND($H9770=$K$6, $I9770=$L$4),
   AND($H9770=$K$6, $I9770=$L$5),
   AND($H9770=$K$6, $I9770=$L$7),
   AND($H9770=$K$4, $I9770=$L$6),
), 0, 1)</f>
        <v>1</v>
      </c>
      <c r="N9770" s="15" t="str">
        <f t="shared" ref="N9770:N9833" si="460">A9770 &amp; "-" &amp; J9770</f>
        <v>-</v>
      </c>
      <c r="O9770" s="150">
        <f t="shared" si="458"/>
        <v>0</v>
      </c>
      <c r="P9770" s="15" t="str">
        <f>IF(COUNTIF('Personálie dobrovolníků '!U:X,N9770)&gt;0,"ANO","")</f>
        <v/>
      </c>
    </row>
    <row r="9771" spans="1:16" x14ac:dyDescent="0.3">
      <c r="A9771" s="25"/>
      <c r="B9771" s="15"/>
      <c r="C9771" s="15"/>
      <c r="D9771" s="25"/>
      <c r="E9771" s="25"/>
      <c r="F9771" s="94"/>
      <c r="G9771" s="25"/>
      <c r="H9771" s="113"/>
      <c r="I9771" s="113"/>
      <c r="J9771" s="25"/>
      <c r="M9771" s="15">
        <f t="shared" si="459"/>
        <v>1</v>
      </c>
      <c r="N9771" s="15" t="str">
        <f t="shared" si="460"/>
        <v>-</v>
      </c>
      <c r="O9771" s="150">
        <f t="shared" si="458"/>
        <v>0</v>
      </c>
      <c r="P9771" s="15" t="str">
        <f>IF(COUNTIF('Personálie dobrovolníků '!U:X,N9771)&gt;0,"ANO","")</f>
        <v/>
      </c>
    </row>
    <row r="9772" spans="1:16" x14ac:dyDescent="0.3">
      <c r="A9772" s="25"/>
      <c r="B9772" s="15"/>
      <c r="C9772" s="15"/>
      <c r="D9772" s="25"/>
      <c r="E9772" s="25"/>
      <c r="F9772" s="94"/>
      <c r="G9772" s="25"/>
      <c r="H9772" s="113"/>
      <c r="I9772" s="113"/>
      <c r="J9772" s="25"/>
      <c r="M9772" s="15">
        <f t="shared" si="459"/>
        <v>1</v>
      </c>
      <c r="N9772" s="15" t="str">
        <f t="shared" si="460"/>
        <v>-</v>
      </c>
      <c r="O9772" s="150">
        <f t="shared" si="458"/>
        <v>0</v>
      </c>
      <c r="P9772" s="15" t="str">
        <f>IF(COUNTIF('Personálie dobrovolníků '!U:X,N9772)&gt;0,"ANO","")</f>
        <v/>
      </c>
    </row>
    <row r="9773" spans="1:16" x14ac:dyDescent="0.3">
      <c r="A9773" s="25"/>
      <c r="B9773" s="15"/>
      <c r="C9773" s="15"/>
      <c r="D9773" s="25"/>
      <c r="E9773" s="25"/>
      <c r="F9773" s="94"/>
      <c r="G9773" s="25"/>
      <c r="H9773" s="113"/>
      <c r="I9773" s="113"/>
      <c r="J9773" s="25"/>
      <c r="M9773" s="15">
        <f t="shared" si="459"/>
        <v>1</v>
      </c>
      <c r="N9773" s="15" t="str">
        <f t="shared" si="460"/>
        <v>-</v>
      </c>
      <c r="O9773" s="150">
        <f t="shared" si="458"/>
        <v>0</v>
      </c>
      <c r="P9773" s="15" t="str">
        <f>IF(COUNTIF('Personálie dobrovolníků '!U:X,N9773)&gt;0,"ANO","")</f>
        <v/>
      </c>
    </row>
    <row r="9774" spans="1:16" x14ac:dyDescent="0.3">
      <c r="A9774" s="25"/>
      <c r="B9774" s="15"/>
      <c r="C9774" s="15"/>
      <c r="D9774" s="25"/>
      <c r="E9774" s="25"/>
      <c r="F9774" s="94"/>
      <c r="G9774" s="25"/>
      <c r="H9774" s="113"/>
      <c r="I9774" s="113"/>
      <c r="J9774" s="25"/>
      <c r="M9774" s="15">
        <f t="shared" si="459"/>
        <v>1</v>
      </c>
      <c r="N9774" s="15" t="str">
        <f t="shared" si="460"/>
        <v>-</v>
      </c>
      <c r="O9774" s="150">
        <f t="shared" si="458"/>
        <v>0</v>
      </c>
      <c r="P9774" s="15" t="str">
        <f>IF(COUNTIF('Personálie dobrovolníků '!U:X,N9774)&gt;0,"ANO","")</f>
        <v/>
      </c>
    </row>
    <row r="9775" spans="1:16" x14ac:dyDescent="0.3">
      <c r="A9775" s="25"/>
      <c r="B9775" s="15"/>
      <c r="C9775" s="15"/>
      <c r="D9775" s="25"/>
      <c r="E9775" s="25"/>
      <c r="F9775" s="94"/>
      <c r="G9775" s="25"/>
      <c r="H9775" s="113"/>
      <c r="I9775" s="113"/>
      <c r="J9775" s="25"/>
      <c r="M9775" s="15">
        <f t="shared" si="459"/>
        <v>1</v>
      </c>
      <c r="N9775" s="15" t="str">
        <f t="shared" si="460"/>
        <v>-</v>
      </c>
      <c r="O9775" s="150">
        <f t="shared" si="458"/>
        <v>0</v>
      </c>
      <c r="P9775" s="15" t="str">
        <f>IF(COUNTIF('Personálie dobrovolníků '!U:X,N9775)&gt;0,"ANO","")</f>
        <v/>
      </c>
    </row>
    <row r="9776" spans="1:16" x14ac:dyDescent="0.3">
      <c r="A9776" s="25"/>
      <c r="B9776" s="15"/>
      <c r="C9776" s="15"/>
      <c r="D9776" s="25"/>
      <c r="E9776" s="25"/>
      <c r="F9776" s="94"/>
      <c r="G9776" s="25"/>
      <c r="H9776" s="113"/>
      <c r="I9776" s="113"/>
      <c r="J9776" s="25"/>
      <c r="M9776" s="15">
        <f t="shared" si="459"/>
        <v>1</v>
      </c>
      <c r="N9776" s="15" t="str">
        <f t="shared" si="460"/>
        <v>-</v>
      </c>
      <c r="O9776" s="150">
        <f t="shared" si="458"/>
        <v>0</v>
      </c>
      <c r="P9776" s="15" t="str">
        <f>IF(COUNTIF('Personálie dobrovolníků '!U:X,N9776)&gt;0,"ANO","")</f>
        <v/>
      </c>
    </row>
    <row r="9777" spans="1:16" x14ac:dyDescent="0.3">
      <c r="A9777" s="25"/>
      <c r="B9777" s="15"/>
      <c r="C9777" s="15"/>
      <c r="D9777" s="25"/>
      <c r="E9777" s="25"/>
      <c r="F9777" s="94"/>
      <c r="G9777" s="25"/>
      <c r="H9777" s="113"/>
      <c r="I9777" s="113"/>
      <c r="J9777" s="25"/>
      <c r="M9777" s="15">
        <f t="shared" si="459"/>
        <v>1</v>
      </c>
      <c r="N9777" s="15" t="str">
        <f t="shared" si="460"/>
        <v>-</v>
      </c>
      <c r="O9777" s="150">
        <f t="shared" si="458"/>
        <v>0</v>
      </c>
      <c r="P9777" s="15" t="str">
        <f>IF(COUNTIF('Personálie dobrovolníků '!U:X,N9777)&gt;0,"ANO","")</f>
        <v/>
      </c>
    </row>
    <row r="9778" spans="1:16" x14ac:dyDescent="0.3">
      <c r="A9778" s="25"/>
      <c r="B9778" s="15"/>
      <c r="C9778" s="15"/>
      <c r="D9778" s="25"/>
      <c r="E9778" s="25"/>
      <c r="F9778" s="94"/>
      <c r="G9778" s="25"/>
      <c r="H9778" s="113"/>
      <c r="I9778" s="113"/>
      <c r="J9778" s="25"/>
      <c r="M9778" s="15">
        <f t="shared" si="459"/>
        <v>1</v>
      </c>
      <c r="N9778" s="15" t="str">
        <f t="shared" si="460"/>
        <v>-</v>
      </c>
      <c r="O9778" s="150">
        <f t="shared" si="458"/>
        <v>0</v>
      </c>
      <c r="P9778" s="15" t="str">
        <f>IF(COUNTIF('Personálie dobrovolníků '!U:X,N9778)&gt;0,"ANO","")</f>
        <v/>
      </c>
    </row>
    <row r="9779" spans="1:16" x14ac:dyDescent="0.3">
      <c r="A9779" s="25"/>
      <c r="B9779" s="15"/>
      <c r="C9779" s="15"/>
      <c r="D9779" s="25"/>
      <c r="E9779" s="25"/>
      <c r="F9779" s="94"/>
      <c r="G9779" s="25"/>
      <c r="H9779" s="113"/>
      <c r="I9779" s="113"/>
      <c r="J9779" s="25"/>
      <c r="M9779" s="15">
        <f t="shared" si="459"/>
        <v>1</v>
      </c>
      <c r="N9779" s="15" t="str">
        <f t="shared" si="460"/>
        <v>-</v>
      </c>
      <c r="O9779" s="150">
        <f t="shared" si="458"/>
        <v>0</v>
      </c>
      <c r="P9779" s="15" t="str">
        <f>IF(COUNTIF('Personálie dobrovolníků '!U:X,N9779)&gt;0,"ANO","")</f>
        <v/>
      </c>
    </row>
    <row r="9780" spans="1:16" x14ac:dyDescent="0.3">
      <c r="A9780" s="25"/>
      <c r="B9780" s="15"/>
      <c r="C9780" s="15"/>
      <c r="D9780" s="25"/>
      <c r="E9780" s="25"/>
      <c r="F9780" s="94"/>
      <c r="G9780" s="25"/>
      <c r="H9780" s="113"/>
      <c r="I9780" s="113"/>
      <c r="J9780" s="25"/>
      <c r="M9780" s="15">
        <f t="shared" si="459"/>
        <v>1</v>
      </c>
      <c r="N9780" s="15" t="str">
        <f t="shared" si="460"/>
        <v>-</v>
      </c>
      <c r="O9780" s="150">
        <f t="shared" si="458"/>
        <v>0</v>
      </c>
      <c r="P9780" s="15" t="str">
        <f>IF(COUNTIF('Personálie dobrovolníků '!U:X,N9780)&gt;0,"ANO","")</f>
        <v/>
      </c>
    </row>
    <row r="9781" spans="1:16" x14ac:dyDescent="0.3">
      <c r="A9781" s="25"/>
      <c r="B9781" s="15"/>
      <c r="C9781" s="15"/>
      <c r="D9781" s="25"/>
      <c r="E9781" s="25"/>
      <c r="F9781" s="94"/>
      <c r="G9781" s="25"/>
      <c r="H9781" s="113"/>
      <c r="I9781" s="113"/>
      <c r="J9781" s="25"/>
      <c r="M9781" s="15">
        <f t="shared" si="459"/>
        <v>1</v>
      </c>
      <c r="N9781" s="15" t="str">
        <f t="shared" si="460"/>
        <v>-</v>
      </c>
      <c r="O9781" s="150">
        <f t="shared" si="458"/>
        <v>0</v>
      </c>
      <c r="P9781" s="15" t="str">
        <f>IF(COUNTIF('Personálie dobrovolníků '!U:X,N9781)&gt;0,"ANO","")</f>
        <v/>
      </c>
    </row>
    <row r="9782" spans="1:16" x14ac:dyDescent="0.3">
      <c r="A9782" s="25"/>
      <c r="B9782" s="15"/>
      <c r="C9782" s="15"/>
      <c r="D9782" s="25"/>
      <c r="E9782" s="25"/>
      <c r="F9782" s="94"/>
      <c r="G9782" s="25"/>
      <c r="H9782" s="113"/>
      <c r="I9782" s="113"/>
      <c r="J9782" s="25"/>
      <c r="M9782" s="15">
        <f t="shared" si="459"/>
        <v>1</v>
      </c>
      <c r="N9782" s="15" t="str">
        <f t="shared" si="460"/>
        <v>-</v>
      </c>
      <c r="O9782" s="150">
        <f t="shared" si="458"/>
        <v>0</v>
      </c>
      <c r="P9782" s="15" t="str">
        <f>IF(COUNTIF('Personálie dobrovolníků '!U:X,N9782)&gt;0,"ANO","")</f>
        <v/>
      </c>
    </row>
    <row r="9783" spans="1:16" x14ac:dyDescent="0.3">
      <c r="A9783" s="25"/>
      <c r="B9783" s="15"/>
      <c r="C9783" s="15"/>
      <c r="D9783" s="25"/>
      <c r="E9783" s="25"/>
      <c r="F9783" s="94"/>
      <c r="G9783" s="25"/>
      <c r="H9783" s="113"/>
      <c r="I9783" s="113"/>
      <c r="J9783" s="25"/>
      <c r="M9783" s="15">
        <f t="shared" si="459"/>
        <v>1</v>
      </c>
      <c r="N9783" s="15" t="str">
        <f t="shared" si="460"/>
        <v>-</v>
      </c>
      <c r="O9783" s="150">
        <f t="shared" si="458"/>
        <v>0</v>
      </c>
      <c r="P9783" s="15" t="str">
        <f>IF(COUNTIF('Personálie dobrovolníků '!U:X,N9783)&gt;0,"ANO","")</f>
        <v/>
      </c>
    </row>
    <row r="9784" spans="1:16" x14ac:dyDescent="0.3">
      <c r="A9784" s="25"/>
      <c r="B9784" s="15"/>
      <c r="C9784" s="15"/>
      <c r="D9784" s="25"/>
      <c r="E9784" s="25"/>
      <c r="F9784" s="94"/>
      <c r="G9784" s="25"/>
      <c r="H9784" s="113"/>
      <c r="I9784" s="113"/>
      <c r="J9784" s="25"/>
      <c r="M9784" s="15">
        <f t="shared" si="459"/>
        <v>1</v>
      </c>
      <c r="N9784" s="15" t="str">
        <f t="shared" si="460"/>
        <v>-</v>
      </c>
      <c r="O9784" s="150">
        <f t="shared" si="458"/>
        <v>0</v>
      </c>
      <c r="P9784" s="15" t="str">
        <f>IF(COUNTIF('Personálie dobrovolníků '!U:X,N9784)&gt;0,"ANO","")</f>
        <v/>
      </c>
    </row>
    <row r="9785" spans="1:16" x14ac:dyDescent="0.3">
      <c r="A9785" s="25"/>
      <c r="B9785" s="15"/>
      <c r="C9785" s="15"/>
      <c r="D9785" s="25"/>
      <c r="E9785" s="25"/>
      <c r="F9785" s="94"/>
      <c r="G9785" s="25"/>
      <c r="H9785" s="113"/>
      <c r="I9785" s="113"/>
      <c r="J9785" s="25"/>
      <c r="M9785" s="15">
        <f t="shared" si="459"/>
        <v>1</v>
      </c>
      <c r="N9785" s="15" t="str">
        <f t="shared" si="460"/>
        <v>-</v>
      </c>
      <c r="O9785" s="150">
        <f t="shared" si="458"/>
        <v>0</v>
      </c>
      <c r="P9785" s="15" t="str">
        <f>IF(COUNTIF('Personálie dobrovolníků '!U:X,N9785)&gt;0,"ANO","")</f>
        <v/>
      </c>
    </row>
    <row r="9786" spans="1:16" x14ac:dyDescent="0.3">
      <c r="A9786" s="25"/>
      <c r="B9786" s="15"/>
      <c r="C9786" s="15"/>
      <c r="D9786" s="25"/>
      <c r="E9786" s="25"/>
      <c r="F9786" s="94"/>
      <c r="G9786" s="25"/>
      <c r="H9786" s="113"/>
      <c r="I9786" s="113"/>
      <c r="J9786" s="25"/>
      <c r="M9786" s="15">
        <f t="shared" si="459"/>
        <v>1</v>
      </c>
      <c r="N9786" s="15" t="str">
        <f t="shared" si="460"/>
        <v>-</v>
      </c>
      <c r="O9786" s="150">
        <f t="shared" si="458"/>
        <v>0</v>
      </c>
      <c r="P9786" s="15" t="str">
        <f>IF(COUNTIF('Personálie dobrovolníků '!U:X,N9786)&gt;0,"ANO","")</f>
        <v/>
      </c>
    </row>
    <row r="9787" spans="1:16" x14ac:dyDescent="0.3">
      <c r="A9787" s="25"/>
      <c r="B9787" s="15"/>
      <c r="C9787" s="15"/>
      <c r="D9787" s="25"/>
      <c r="E9787" s="25"/>
      <c r="F9787" s="94"/>
      <c r="G9787" s="25"/>
      <c r="H9787" s="113"/>
      <c r="I9787" s="113"/>
      <c r="J9787" s="25"/>
      <c r="M9787" s="15">
        <f t="shared" si="459"/>
        <v>1</v>
      </c>
      <c r="N9787" s="15" t="str">
        <f t="shared" si="460"/>
        <v>-</v>
      </c>
      <c r="O9787" s="150">
        <f t="shared" si="458"/>
        <v>0</v>
      </c>
      <c r="P9787" s="15" t="str">
        <f>IF(COUNTIF('Personálie dobrovolníků '!U:X,N9787)&gt;0,"ANO","")</f>
        <v/>
      </c>
    </row>
    <row r="9788" spans="1:16" x14ac:dyDescent="0.3">
      <c r="A9788" s="25"/>
      <c r="B9788" s="15"/>
      <c r="C9788" s="15"/>
      <c r="D9788" s="25"/>
      <c r="E9788" s="25"/>
      <c r="F9788" s="94"/>
      <c r="G9788" s="25"/>
      <c r="H9788" s="113"/>
      <c r="I9788" s="113"/>
      <c r="J9788" s="25"/>
      <c r="M9788" s="15">
        <f t="shared" si="459"/>
        <v>1</v>
      </c>
      <c r="N9788" s="15" t="str">
        <f t="shared" si="460"/>
        <v>-</v>
      </c>
      <c r="O9788" s="150">
        <f t="shared" si="458"/>
        <v>0</v>
      </c>
      <c r="P9788" s="15" t="str">
        <f>IF(COUNTIF('Personálie dobrovolníků '!U:X,N9788)&gt;0,"ANO","")</f>
        <v/>
      </c>
    </row>
    <row r="9789" spans="1:16" x14ac:dyDescent="0.3">
      <c r="A9789" s="25"/>
      <c r="B9789" s="15"/>
      <c r="C9789" s="15"/>
      <c r="D9789" s="25"/>
      <c r="E9789" s="25"/>
      <c r="F9789" s="94"/>
      <c r="G9789" s="25"/>
      <c r="H9789" s="113"/>
      <c r="I9789" s="113"/>
      <c r="J9789" s="25"/>
      <c r="M9789" s="15">
        <f t="shared" si="459"/>
        <v>1</v>
      </c>
      <c r="N9789" s="15" t="str">
        <f t="shared" si="460"/>
        <v>-</v>
      </c>
      <c r="O9789" s="150">
        <f t="shared" si="458"/>
        <v>0</v>
      </c>
      <c r="P9789" s="15" t="str">
        <f>IF(COUNTIF('Personálie dobrovolníků '!U:X,N9789)&gt;0,"ANO","")</f>
        <v/>
      </c>
    </row>
    <row r="9790" spans="1:16" x14ac:dyDescent="0.3">
      <c r="A9790" s="25"/>
      <c r="B9790" s="15"/>
      <c r="C9790" s="15"/>
      <c r="D9790" s="25"/>
      <c r="E9790" s="25"/>
      <c r="F9790" s="94"/>
      <c r="G9790" s="25"/>
      <c r="H9790" s="113"/>
      <c r="I9790" s="113"/>
      <c r="J9790" s="25"/>
      <c r="M9790" s="15">
        <f t="shared" si="459"/>
        <v>1</v>
      </c>
      <c r="N9790" s="15" t="str">
        <f t="shared" si="460"/>
        <v>-</v>
      </c>
      <c r="O9790" s="150">
        <f t="shared" si="458"/>
        <v>0</v>
      </c>
      <c r="P9790" s="15" t="str">
        <f>IF(COUNTIF('Personálie dobrovolníků '!U:X,N9790)&gt;0,"ANO","")</f>
        <v/>
      </c>
    </row>
    <row r="9791" spans="1:16" x14ac:dyDescent="0.3">
      <c r="A9791" s="25"/>
      <c r="B9791" s="15"/>
      <c r="C9791" s="15"/>
      <c r="D9791" s="25"/>
      <c r="E9791" s="25"/>
      <c r="F9791" s="94"/>
      <c r="G9791" s="25"/>
      <c r="H9791" s="113"/>
      <c r="I9791" s="113"/>
      <c r="J9791" s="25"/>
      <c r="M9791" s="15">
        <f t="shared" si="459"/>
        <v>1</v>
      </c>
      <c r="N9791" s="15" t="str">
        <f t="shared" si="460"/>
        <v>-</v>
      </c>
      <c r="O9791" s="150">
        <f t="shared" si="458"/>
        <v>0</v>
      </c>
      <c r="P9791" s="15" t="str">
        <f>IF(COUNTIF('Personálie dobrovolníků '!U:X,N9791)&gt;0,"ANO","")</f>
        <v/>
      </c>
    </row>
    <row r="9792" spans="1:16" x14ac:dyDescent="0.3">
      <c r="A9792" s="25"/>
      <c r="B9792" s="15"/>
      <c r="C9792" s="15"/>
      <c r="D9792" s="25"/>
      <c r="E9792" s="25"/>
      <c r="F9792" s="94"/>
      <c r="G9792" s="25"/>
      <c r="H9792" s="113"/>
      <c r="I9792" s="113"/>
      <c r="J9792" s="25"/>
      <c r="M9792" s="15">
        <f t="shared" si="459"/>
        <v>1</v>
      </c>
      <c r="N9792" s="15" t="str">
        <f t="shared" si="460"/>
        <v>-</v>
      </c>
      <c r="O9792" s="150">
        <f t="shared" si="458"/>
        <v>0</v>
      </c>
      <c r="P9792" s="15" t="str">
        <f>IF(COUNTIF('Personálie dobrovolníků '!U:X,N9792)&gt;0,"ANO","")</f>
        <v/>
      </c>
    </row>
    <row r="9793" spans="1:16" x14ac:dyDescent="0.3">
      <c r="A9793" s="25"/>
      <c r="B9793" s="15"/>
      <c r="C9793" s="15"/>
      <c r="D9793" s="25"/>
      <c r="E9793" s="25"/>
      <c r="F9793" s="94"/>
      <c r="G9793" s="25"/>
      <c r="H9793" s="113"/>
      <c r="I9793" s="113"/>
      <c r="J9793" s="25"/>
      <c r="M9793" s="15">
        <f t="shared" si="459"/>
        <v>1</v>
      </c>
      <c r="N9793" s="15" t="str">
        <f t="shared" si="460"/>
        <v>-</v>
      </c>
      <c r="O9793" s="150">
        <f t="shared" si="458"/>
        <v>0</v>
      </c>
      <c r="P9793" s="15" t="str">
        <f>IF(COUNTIF('Personálie dobrovolníků '!U:X,N9793)&gt;0,"ANO","")</f>
        <v/>
      </c>
    </row>
    <row r="9794" spans="1:16" x14ac:dyDescent="0.3">
      <c r="A9794" s="25"/>
      <c r="B9794" s="15"/>
      <c r="C9794" s="15"/>
      <c r="D9794" s="25"/>
      <c r="E9794" s="25"/>
      <c r="F9794" s="94"/>
      <c r="G9794" s="25"/>
      <c r="H9794" s="113"/>
      <c r="I9794" s="113"/>
      <c r="J9794" s="25"/>
      <c r="M9794" s="15">
        <f t="shared" si="459"/>
        <v>1</v>
      </c>
      <c r="N9794" s="15" t="str">
        <f t="shared" si="460"/>
        <v>-</v>
      </c>
      <c r="O9794" s="150">
        <f t="shared" si="458"/>
        <v>0</v>
      </c>
      <c r="P9794" s="15" t="str">
        <f>IF(COUNTIF('Personálie dobrovolníků '!U:X,N9794)&gt;0,"ANO","")</f>
        <v/>
      </c>
    </row>
    <row r="9795" spans="1:16" x14ac:dyDescent="0.3">
      <c r="A9795" s="25"/>
      <c r="B9795" s="15"/>
      <c r="C9795" s="15"/>
      <c r="D9795" s="25"/>
      <c r="E9795" s="25"/>
      <c r="F9795" s="94"/>
      <c r="G9795" s="25"/>
      <c r="H9795" s="113"/>
      <c r="I9795" s="113"/>
      <c r="J9795" s="25"/>
      <c r="M9795" s="15">
        <f t="shared" si="459"/>
        <v>1</v>
      </c>
      <c r="N9795" s="15" t="str">
        <f t="shared" si="460"/>
        <v>-</v>
      </c>
      <c r="O9795" s="150">
        <f t="shared" si="458"/>
        <v>0</v>
      </c>
      <c r="P9795" s="15" t="str">
        <f>IF(COUNTIF('Personálie dobrovolníků '!U:X,N9795)&gt;0,"ANO","")</f>
        <v/>
      </c>
    </row>
    <row r="9796" spans="1:16" x14ac:dyDescent="0.3">
      <c r="A9796" s="25"/>
      <c r="B9796" s="15"/>
      <c r="C9796" s="15"/>
      <c r="D9796" s="25"/>
      <c r="E9796" s="25"/>
      <c r="F9796" s="94"/>
      <c r="G9796" s="25"/>
      <c r="H9796" s="113"/>
      <c r="I9796" s="113"/>
      <c r="J9796" s="25"/>
      <c r="M9796" s="15">
        <f t="shared" si="459"/>
        <v>1</v>
      </c>
      <c r="N9796" s="15" t="str">
        <f t="shared" si="460"/>
        <v>-</v>
      </c>
      <c r="O9796" s="150">
        <f t="shared" ref="O9796:O9859" si="461">IF(AND(M9796&lt;&gt;0, P9796="ANO"), 1, 0)</f>
        <v>0</v>
      </c>
      <c r="P9796" s="15" t="str">
        <f>IF(COUNTIF('Personálie dobrovolníků '!U:X,N9796)&gt;0,"ANO","")</f>
        <v/>
      </c>
    </row>
    <row r="9797" spans="1:16" x14ac:dyDescent="0.3">
      <c r="A9797" s="25"/>
      <c r="B9797" s="15"/>
      <c r="C9797" s="15"/>
      <c r="D9797" s="25"/>
      <c r="E9797" s="25"/>
      <c r="F9797" s="94"/>
      <c r="G9797" s="25"/>
      <c r="H9797" s="113"/>
      <c r="I9797" s="113"/>
      <c r="J9797" s="25"/>
      <c r="M9797" s="15">
        <f t="shared" si="459"/>
        <v>1</v>
      </c>
      <c r="N9797" s="15" t="str">
        <f t="shared" si="460"/>
        <v>-</v>
      </c>
      <c r="O9797" s="150">
        <f t="shared" si="461"/>
        <v>0</v>
      </c>
      <c r="P9797" s="15" t="str">
        <f>IF(COUNTIF('Personálie dobrovolníků '!U:X,N9797)&gt;0,"ANO","")</f>
        <v/>
      </c>
    </row>
    <row r="9798" spans="1:16" x14ac:dyDescent="0.3">
      <c r="A9798" s="25"/>
      <c r="B9798" s="15"/>
      <c r="C9798" s="15"/>
      <c r="D9798" s="25"/>
      <c r="E9798" s="25"/>
      <c r="F9798" s="94"/>
      <c r="G9798" s="25"/>
      <c r="H9798" s="113"/>
      <c r="I9798" s="113"/>
      <c r="J9798" s="25"/>
      <c r="M9798" s="15">
        <f t="shared" si="459"/>
        <v>1</v>
      </c>
      <c r="N9798" s="15" t="str">
        <f t="shared" si="460"/>
        <v>-</v>
      </c>
      <c r="O9798" s="150">
        <f t="shared" si="461"/>
        <v>0</v>
      </c>
      <c r="P9798" s="15" t="str">
        <f>IF(COUNTIF('Personálie dobrovolníků '!U:X,N9798)&gt;0,"ANO","")</f>
        <v/>
      </c>
    </row>
    <row r="9799" spans="1:16" x14ac:dyDescent="0.3">
      <c r="A9799" s="25"/>
      <c r="B9799" s="15"/>
      <c r="C9799" s="15"/>
      <c r="D9799" s="25"/>
      <c r="E9799" s="25"/>
      <c r="F9799" s="94"/>
      <c r="G9799" s="25"/>
      <c r="H9799" s="113"/>
      <c r="I9799" s="113"/>
      <c r="J9799" s="25"/>
      <c r="M9799" s="15">
        <f t="shared" si="459"/>
        <v>1</v>
      </c>
      <c r="N9799" s="15" t="str">
        <f t="shared" si="460"/>
        <v>-</v>
      </c>
      <c r="O9799" s="150">
        <f t="shared" si="461"/>
        <v>0</v>
      </c>
      <c r="P9799" s="15" t="str">
        <f>IF(COUNTIF('Personálie dobrovolníků '!U:X,N9799)&gt;0,"ANO","")</f>
        <v/>
      </c>
    </row>
    <row r="9800" spans="1:16" x14ac:dyDescent="0.3">
      <c r="A9800" s="25"/>
      <c r="B9800" s="15"/>
      <c r="C9800" s="15"/>
      <c r="D9800" s="25"/>
      <c r="E9800" s="25"/>
      <c r="F9800" s="94"/>
      <c r="G9800" s="25"/>
      <c r="H9800" s="113"/>
      <c r="I9800" s="113"/>
      <c r="J9800" s="25"/>
      <c r="M9800" s="15">
        <f t="shared" si="459"/>
        <v>1</v>
      </c>
      <c r="N9800" s="15" t="str">
        <f t="shared" si="460"/>
        <v>-</v>
      </c>
      <c r="O9800" s="150">
        <f t="shared" si="461"/>
        <v>0</v>
      </c>
      <c r="P9800" s="15" t="str">
        <f>IF(COUNTIF('Personálie dobrovolníků '!U:X,N9800)&gt;0,"ANO","")</f>
        <v/>
      </c>
    </row>
    <row r="9801" spans="1:16" x14ac:dyDescent="0.3">
      <c r="A9801" s="25"/>
      <c r="B9801" s="15"/>
      <c r="C9801" s="15"/>
      <c r="D9801" s="25"/>
      <c r="E9801" s="25"/>
      <c r="F9801" s="94"/>
      <c r="G9801" s="25"/>
      <c r="H9801" s="113"/>
      <c r="I9801" s="113"/>
      <c r="J9801" s="25"/>
      <c r="M9801" s="15">
        <f t="shared" si="459"/>
        <v>1</v>
      </c>
      <c r="N9801" s="15" t="str">
        <f t="shared" si="460"/>
        <v>-</v>
      </c>
      <c r="O9801" s="150">
        <f t="shared" si="461"/>
        <v>0</v>
      </c>
      <c r="P9801" s="15" t="str">
        <f>IF(COUNTIF('Personálie dobrovolníků '!U:X,N9801)&gt;0,"ANO","")</f>
        <v/>
      </c>
    </row>
    <row r="9802" spans="1:16" x14ac:dyDescent="0.3">
      <c r="A9802" s="25"/>
      <c r="B9802" s="15"/>
      <c r="C9802" s="15"/>
      <c r="D9802" s="25"/>
      <c r="E9802" s="25"/>
      <c r="F9802" s="94"/>
      <c r="G9802" s="25"/>
      <c r="H9802" s="113"/>
      <c r="I9802" s="113"/>
      <c r="J9802" s="25"/>
      <c r="M9802" s="15">
        <f t="shared" si="459"/>
        <v>1</v>
      </c>
      <c r="N9802" s="15" t="str">
        <f t="shared" si="460"/>
        <v>-</v>
      </c>
      <c r="O9802" s="150">
        <f t="shared" si="461"/>
        <v>0</v>
      </c>
      <c r="P9802" s="15" t="str">
        <f>IF(COUNTIF('Personálie dobrovolníků '!U:X,N9802)&gt;0,"ANO","")</f>
        <v/>
      </c>
    </row>
    <row r="9803" spans="1:16" x14ac:dyDescent="0.3">
      <c r="A9803" s="25"/>
      <c r="B9803" s="15"/>
      <c r="C9803" s="15"/>
      <c r="D9803" s="25"/>
      <c r="E9803" s="25"/>
      <c r="F9803" s="94"/>
      <c r="G9803" s="25"/>
      <c r="H9803" s="113"/>
      <c r="I9803" s="113"/>
      <c r="J9803" s="25"/>
      <c r="M9803" s="15">
        <f t="shared" si="459"/>
        <v>1</v>
      </c>
      <c r="N9803" s="15" t="str">
        <f t="shared" si="460"/>
        <v>-</v>
      </c>
      <c r="O9803" s="150">
        <f t="shared" si="461"/>
        <v>0</v>
      </c>
      <c r="P9803" s="15" t="str">
        <f>IF(COUNTIF('Personálie dobrovolníků '!U:X,N9803)&gt;0,"ANO","")</f>
        <v/>
      </c>
    </row>
    <row r="9804" spans="1:16" x14ac:dyDescent="0.3">
      <c r="A9804" s="25"/>
      <c r="B9804" s="15"/>
      <c r="C9804" s="15"/>
      <c r="D9804" s="25"/>
      <c r="E9804" s="25"/>
      <c r="F9804" s="94"/>
      <c r="G9804" s="25"/>
      <c r="H9804" s="113"/>
      <c r="I9804" s="113"/>
      <c r="J9804" s="25"/>
      <c r="M9804" s="15">
        <f t="shared" si="459"/>
        <v>1</v>
      </c>
      <c r="N9804" s="15" t="str">
        <f t="shared" si="460"/>
        <v>-</v>
      </c>
      <c r="O9804" s="150">
        <f t="shared" si="461"/>
        <v>0</v>
      </c>
      <c r="P9804" s="15" t="str">
        <f>IF(COUNTIF('Personálie dobrovolníků '!U:X,N9804)&gt;0,"ANO","")</f>
        <v/>
      </c>
    </row>
    <row r="9805" spans="1:16" x14ac:dyDescent="0.3">
      <c r="A9805" s="25"/>
      <c r="B9805" s="15"/>
      <c r="C9805" s="15"/>
      <c r="D9805" s="25"/>
      <c r="E9805" s="25"/>
      <c r="F9805" s="94"/>
      <c r="G9805" s="25"/>
      <c r="H9805" s="113"/>
      <c r="I9805" s="113"/>
      <c r="J9805" s="25"/>
      <c r="M9805" s="15">
        <f t="shared" si="459"/>
        <v>1</v>
      </c>
      <c r="N9805" s="15" t="str">
        <f t="shared" si="460"/>
        <v>-</v>
      </c>
      <c r="O9805" s="150">
        <f t="shared" si="461"/>
        <v>0</v>
      </c>
      <c r="P9805" s="15" t="str">
        <f>IF(COUNTIF('Personálie dobrovolníků '!U:X,N9805)&gt;0,"ANO","")</f>
        <v/>
      </c>
    </row>
    <row r="9806" spans="1:16" x14ac:dyDescent="0.3">
      <c r="A9806" s="25"/>
      <c r="B9806" s="15"/>
      <c r="C9806" s="15"/>
      <c r="D9806" s="25"/>
      <c r="E9806" s="25"/>
      <c r="F9806" s="94"/>
      <c r="G9806" s="25"/>
      <c r="H9806" s="113"/>
      <c r="I9806" s="113"/>
      <c r="J9806" s="25"/>
      <c r="M9806" s="15">
        <f t="shared" si="459"/>
        <v>1</v>
      </c>
      <c r="N9806" s="15" t="str">
        <f t="shared" si="460"/>
        <v>-</v>
      </c>
      <c r="O9806" s="150">
        <f t="shared" si="461"/>
        <v>0</v>
      </c>
      <c r="P9806" s="15" t="str">
        <f>IF(COUNTIF('Personálie dobrovolníků '!U:X,N9806)&gt;0,"ANO","")</f>
        <v/>
      </c>
    </row>
    <row r="9807" spans="1:16" x14ac:dyDescent="0.3">
      <c r="A9807" s="25"/>
      <c r="B9807" s="15"/>
      <c r="C9807" s="15"/>
      <c r="D9807" s="25"/>
      <c r="E9807" s="25"/>
      <c r="F9807" s="94"/>
      <c r="G9807" s="25"/>
      <c r="H9807" s="113"/>
      <c r="I9807" s="113"/>
      <c r="J9807" s="25"/>
      <c r="M9807" s="15">
        <f t="shared" si="459"/>
        <v>1</v>
      </c>
      <c r="N9807" s="15" t="str">
        <f t="shared" si="460"/>
        <v>-</v>
      </c>
      <c r="O9807" s="150">
        <f t="shared" si="461"/>
        <v>0</v>
      </c>
      <c r="P9807" s="15" t="str">
        <f>IF(COUNTIF('Personálie dobrovolníků '!U:X,N9807)&gt;0,"ANO","")</f>
        <v/>
      </c>
    </row>
    <row r="9808" spans="1:16" x14ac:dyDescent="0.3">
      <c r="A9808" s="25"/>
      <c r="B9808" s="15"/>
      <c r="C9808" s="15"/>
      <c r="D9808" s="25"/>
      <c r="E9808" s="25"/>
      <c r="F9808" s="94"/>
      <c r="G9808" s="25"/>
      <c r="H9808" s="113"/>
      <c r="I9808" s="113"/>
      <c r="J9808" s="25"/>
      <c r="M9808" s="15">
        <f t="shared" si="459"/>
        <v>1</v>
      </c>
      <c r="N9808" s="15" t="str">
        <f t="shared" si="460"/>
        <v>-</v>
      </c>
      <c r="O9808" s="150">
        <f t="shared" si="461"/>
        <v>0</v>
      </c>
      <c r="P9808" s="15" t="str">
        <f>IF(COUNTIF('Personálie dobrovolníků '!U:X,N9808)&gt;0,"ANO","")</f>
        <v/>
      </c>
    </row>
    <row r="9809" spans="1:16" x14ac:dyDescent="0.3">
      <c r="A9809" s="25"/>
      <c r="B9809" s="15"/>
      <c r="C9809" s="15"/>
      <c r="D9809" s="25"/>
      <c r="E9809" s="25"/>
      <c r="F9809" s="94"/>
      <c r="G9809" s="25"/>
      <c r="H9809" s="113"/>
      <c r="I9809" s="113"/>
      <c r="J9809" s="25"/>
      <c r="M9809" s="15">
        <f t="shared" si="459"/>
        <v>1</v>
      </c>
      <c r="N9809" s="15" t="str">
        <f t="shared" si="460"/>
        <v>-</v>
      </c>
      <c r="O9809" s="150">
        <f t="shared" si="461"/>
        <v>0</v>
      </c>
      <c r="P9809" s="15" t="str">
        <f>IF(COUNTIF('Personálie dobrovolníků '!U:X,N9809)&gt;0,"ANO","")</f>
        <v/>
      </c>
    </row>
    <row r="9810" spans="1:16" x14ac:dyDescent="0.3">
      <c r="A9810" s="25"/>
      <c r="B9810" s="15"/>
      <c r="C9810" s="15"/>
      <c r="D9810" s="25"/>
      <c r="E9810" s="25"/>
      <c r="F9810" s="94"/>
      <c r="G9810" s="25"/>
      <c r="H9810" s="113"/>
      <c r="I9810" s="113"/>
      <c r="J9810" s="25"/>
      <c r="M9810" s="15">
        <f t="shared" si="459"/>
        <v>1</v>
      </c>
      <c r="N9810" s="15" t="str">
        <f t="shared" si="460"/>
        <v>-</v>
      </c>
      <c r="O9810" s="150">
        <f t="shared" si="461"/>
        <v>0</v>
      </c>
      <c r="P9810" s="15" t="str">
        <f>IF(COUNTIF('Personálie dobrovolníků '!U:X,N9810)&gt;0,"ANO","")</f>
        <v/>
      </c>
    </row>
    <row r="9811" spans="1:16" x14ac:dyDescent="0.3">
      <c r="A9811" s="25"/>
      <c r="B9811" s="15"/>
      <c r="C9811" s="15"/>
      <c r="D9811" s="25"/>
      <c r="E9811" s="25"/>
      <c r="F9811" s="94"/>
      <c r="G9811" s="25"/>
      <c r="H9811" s="113"/>
      <c r="I9811" s="113"/>
      <c r="J9811" s="25"/>
      <c r="M9811" s="15">
        <f t="shared" si="459"/>
        <v>1</v>
      </c>
      <c r="N9811" s="15" t="str">
        <f t="shared" si="460"/>
        <v>-</v>
      </c>
      <c r="O9811" s="150">
        <f t="shared" si="461"/>
        <v>0</v>
      </c>
      <c r="P9811" s="15" t="str">
        <f>IF(COUNTIF('Personálie dobrovolníků '!U:X,N9811)&gt;0,"ANO","")</f>
        <v/>
      </c>
    </row>
    <row r="9812" spans="1:16" x14ac:dyDescent="0.3">
      <c r="A9812" s="25"/>
      <c r="B9812" s="15"/>
      <c r="C9812" s="15"/>
      <c r="D9812" s="25"/>
      <c r="E9812" s="25"/>
      <c r="F9812" s="94"/>
      <c r="G9812" s="25"/>
      <c r="H9812" s="113"/>
      <c r="I9812" s="113"/>
      <c r="J9812" s="25"/>
      <c r="M9812" s="15">
        <f t="shared" si="459"/>
        <v>1</v>
      </c>
      <c r="N9812" s="15" t="str">
        <f t="shared" si="460"/>
        <v>-</v>
      </c>
      <c r="O9812" s="150">
        <f t="shared" si="461"/>
        <v>0</v>
      </c>
      <c r="P9812" s="15" t="str">
        <f>IF(COUNTIF('Personálie dobrovolníků '!U:X,N9812)&gt;0,"ANO","")</f>
        <v/>
      </c>
    </row>
    <row r="9813" spans="1:16" x14ac:dyDescent="0.3">
      <c r="A9813" s="25"/>
      <c r="B9813" s="15"/>
      <c r="C9813" s="15"/>
      <c r="D9813" s="25"/>
      <c r="E9813" s="25"/>
      <c r="F9813" s="94"/>
      <c r="G9813" s="25"/>
      <c r="H9813" s="113"/>
      <c r="I9813" s="113"/>
      <c r="J9813" s="25"/>
      <c r="M9813" s="15">
        <f t="shared" si="459"/>
        <v>1</v>
      </c>
      <c r="N9813" s="15" t="str">
        <f t="shared" si="460"/>
        <v>-</v>
      </c>
      <c r="O9813" s="150">
        <f t="shared" si="461"/>
        <v>0</v>
      </c>
      <c r="P9813" s="15" t="str">
        <f>IF(COUNTIF('Personálie dobrovolníků '!U:X,N9813)&gt;0,"ANO","")</f>
        <v/>
      </c>
    </row>
    <row r="9814" spans="1:16" x14ac:dyDescent="0.3">
      <c r="A9814" s="25"/>
      <c r="B9814" s="15"/>
      <c r="C9814" s="15"/>
      <c r="D9814" s="25"/>
      <c r="E9814" s="25"/>
      <c r="F9814" s="94"/>
      <c r="G9814" s="25"/>
      <c r="H9814" s="113"/>
      <c r="I9814" s="113"/>
      <c r="J9814" s="25"/>
      <c r="M9814" s="15">
        <f t="shared" si="459"/>
        <v>1</v>
      </c>
      <c r="N9814" s="15" t="str">
        <f t="shared" si="460"/>
        <v>-</v>
      </c>
      <c r="O9814" s="150">
        <f t="shared" si="461"/>
        <v>0</v>
      </c>
      <c r="P9814" s="15" t="str">
        <f>IF(COUNTIF('Personálie dobrovolníků '!U:X,N9814)&gt;0,"ANO","")</f>
        <v/>
      </c>
    </row>
    <row r="9815" spans="1:16" x14ac:dyDescent="0.3">
      <c r="A9815" s="25"/>
      <c r="B9815" s="15"/>
      <c r="C9815" s="15"/>
      <c r="D9815" s="25"/>
      <c r="E9815" s="25"/>
      <c r="F9815" s="94"/>
      <c r="G9815" s="25"/>
      <c r="H9815" s="113"/>
      <c r="I9815" s="113"/>
      <c r="J9815" s="25"/>
      <c r="M9815" s="15">
        <f t="shared" si="459"/>
        <v>1</v>
      </c>
      <c r="N9815" s="15" t="str">
        <f t="shared" si="460"/>
        <v>-</v>
      </c>
      <c r="O9815" s="150">
        <f t="shared" si="461"/>
        <v>0</v>
      </c>
      <c r="P9815" s="15" t="str">
        <f>IF(COUNTIF('Personálie dobrovolníků '!U:X,N9815)&gt;0,"ANO","")</f>
        <v/>
      </c>
    </row>
    <row r="9816" spans="1:16" x14ac:dyDescent="0.3">
      <c r="A9816" s="25"/>
      <c r="B9816" s="15"/>
      <c r="C9816" s="15"/>
      <c r="D9816" s="25"/>
      <c r="E9816" s="25"/>
      <c r="F9816" s="94"/>
      <c r="G9816" s="25"/>
      <c r="H9816" s="113"/>
      <c r="I9816" s="113"/>
      <c r="J9816" s="25"/>
      <c r="M9816" s="15">
        <f t="shared" si="459"/>
        <v>1</v>
      </c>
      <c r="N9816" s="15" t="str">
        <f t="shared" si="460"/>
        <v>-</v>
      </c>
      <c r="O9816" s="150">
        <f t="shared" si="461"/>
        <v>0</v>
      </c>
      <c r="P9816" s="15" t="str">
        <f>IF(COUNTIF('Personálie dobrovolníků '!U:X,N9816)&gt;0,"ANO","")</f>
        <v/>
      </c>
    </row>
    <row r="9817" spans="1:16" x14ac:dyDescent="0.3">
      <c r="A9817" s="25"/>
      <c r="B9817" s="15"/>
      <c r="C9817" s="15"/>
      <c r="D9817" s="25"/>
      <c r="E9817" s="25"/>
      <c r="F9817" s="94"/>
      <c r="G9817" s="25"/>
      <c r="H9817" s="113"/>
      <c r="I9817" s="113"/>
      <c r="J9817" s="25"/>
      <c r="M9817" s="15">
        <f t="shared" si="459"/>
        <v>1</v>
      </c>
      <c r="N9817" s="15" t="str">
        <f t="shared" si="460"/>
        <v>-</v>
      </c>
      <c r="O9817" s="150">
        <f t="shared" si="461"/>
        <v>0</v>
      </c>
      <c r="P9817" s="15" t="str">
        <f>IF(COUNTIF('Personálie dobrovolníků '!U:X,N9817)&gt;0,"ANO","")</f>
        <v/>
      </c>
    </row>
    <row r="9818" spans="1:16" x14ac:dyDescent="0.3">
      <c r="A9818" s="25"/>
      <c r="B9818" s="15"/>
      <c r="C9818" s="15"/>
      <c r="D9818" s="25"/>
      <c r="E9818" s="25"/>
      <c r="F9818" s="94"/>
      <c r="G9818" s="25"/>
      <c r="H9818" s="113"/>
      <c r="I9818" s="113"/>
      <c r="J9818" s="25"/>
      <c r="M9818" s="15">
        <f t="shared" si="459"/>
        <v>1</v>
      </c>
      <c r="N9818" s="15" t="str">
        <f t="shared" si="460"/>
        <v>-</v>
      </c>
      <c r="O9818" s="150">
        <f t="shared" si="461"/>
        <v>0</v>
      </c>
      <c r="P9818" s="15" t="str">
        <f>IF(COUNTIF('Personálie dobrovolníků '!U:X,N9818)&gt;0,"ANO","")</f>
        <v/>
      </c>
    </row>
    <row r="9819" spans="1:16" x14ac:dyDescent="0.3">
      <c r="A9819" s="25"/>
      <c r="B9819" s="15"/>
      <c r="C9819" s="15"/>
      <c r="D9819" s="25"/>
      <c r="E9819" s="25"/>
      <c r="F9819" s="94"/>
      <c r="G9819" s="25"/>
      <c r="H9819" s="113"/>
      <c r="I9819" s="113"/>
      <c r="J9819" s="25"/>
      <c r="M9819" s="15">
        <f t="shared" si="459"/>
        <v>1</v>
      </c>
      <c r="N9819" s="15" t="str">
        <f t="shared" si="460"/>
        <v>-</v>
      </c>
      <c r="O9819" s="150">
        <f t="shared" si="461"/>
        <v>0</v>
      </c>
      <c r="P9819" s="15" t="str">
        <f>IF(COUNTIF('Personálie dobrovolníků '!U:X,N9819)&gt;0,"ANO","")</f>
        <v/>
      </c>
    </row>
    <row r="9820" spans="1:16" x14ac:dyDescent="0.3">
      <c r="A9820" s="25"/>
      <c r="B9820" s="15"/>
      <c r="C9820" s="15"/>
      <c r="D9820" s="25"/>
      <c r="E9820" s="25"/>
      <c r="F9820" s="94"/>
      <c r="G9820" s="25"/>
      <c r="H9820" s="113"/>
      <c r="I9820" s="113"/>
      <c r="J9820" s="25"/>
      <c r="M9820" s="15">
        <f t="shared" si="459"/>
        <v>1</v>
      </c>
      <c r="N9820" s="15" t="str">
        <f t="shared" si="460"/>
        <v>-</v>
      </c>
      <c r="O9820" s="150">
        <f t="shared" si="461"/>
        <v>0</v>
      </c>
      <c r="P9820" s="15" t="str">
        <f>IF(COUNTIF('Personálie dobrovolníků '!U:X,N9820)&gt;0,"ANO","")</f>
        <v/>
      </c>
    </row>
    <row r="9821" spans="1:16" x14ac:dyDescent="0.3">
      <c r="A9821" s="25"/>
      <c r="B9821" s="15"/>
      <c r="C9821" s="15"/>
      <c r="D9821" s="25"/>
      <c r="E9821" s="25"/>
      <c r="F9821" s="94"/>
      <c r="G9821" s="25"/>
      <c r="H9821" s="113"/>
      <c r="I9821" s="113"/>
      <c r="J9821" s="25"/>
      <c r="M9821" s="15">
        <f t="shared" si="459"/>
        <v>1</v>
      </c>
      <c r="N9821" s="15" t="str">
        <f t="shared" si="460"/>
        <v>-</v>
      </c>
      <c r="O9821" s="150">
        <f t="shared" si="461"/>
        <v>0</v>
      </c>
      <c r="P9821" s="15" t="str">
        <f>IF(COUNTIF('Personálie dobrovolníků '!U:X,N9821)&gt;0,"ANO","")</f>
        <v/>
      </c>
    </row>
    <row r="9822" spans="1:16" x14ac:dyDescent="0.3">
      <c r="A9822" s="25"/>
      <c r="B9822" s="15"/>
      <c r="C9822" s="15"/>
      <c r="D9822" s="25"/>
      <c r="E9822" s="25"/>
      <c r="F9822" s="94"/>
      <c r="G9822" s="25"/>
      <c r="H9822" s="113"/>
      <c r="I9822" s="113"/>
      <c r="J9822" s="25"/>
      <c r="M9822" s="15">
        <f t="shared" si="459"/>
        <v>1</v>
      </c>
      <c r="N9822" s="15" t="str">
        <f t="shared" si="460"/>
        <v>-</v>
      </c>
      <c r="O9822" s="150">
        <f t="shared" si="461"/>
        <v>0</v>
      </c>
      <c r="P9822" s="15" t="str">
        <f>IF(COUNTIF('Personálie dobrovolníků '!U:X,N9822)&gt;0,"ANO","")</f>
        <v/>
      </c>
    </row>
    <row r="9823" spans="1:16" x14ac:dyDescent="0.3">
      <c r="A9823" s="25"/>
      <c r="B9823" s="15"/>
      <c r="C9823" s="15"/>
      <c r="D9823" s="25"/>
      <c r="E9823" s="25"/>
      <c r="F9823" s="94"/>
      <c r="G9823" s="25"/>
      <c r="H9823" s="113"/>
      <c r="I9823" s="113"/>
      <c r="J9823" s="25"/>
      <c r="M9823" s="15">
        <f t="shared" si="459"/>
        <v>1</v>
      </c>
      <c r="N9823" s="15" t="str">
        <f t="shared" si="460"/>
        <v>-</v>
      </c>
      <c r="O9823" s="150">
        <f t="shared" si="461"/>
        <v>0</v>
      </c>
      <c r="P9823" s="15" t="str">
        <f>IF(COUNTIF('Personálie dobrovolníků '!U:X,N9823)&gt;0,"ANO","")</f>
        <v/>
      </c>
    </row>
    <row r="9824" spans="1:16" x14ac:dyDescent="0.3">
      <c r="A9824" s="25"/>
      <c r="B9824" s="15"/>
      <c r="C9824" s="15"/>
      <c r="D9824" s="25"/>
      <c r="E9824" s="25"/>
      <c r="F9824" s="94"/>
      <c r="G9824" s="25"/>
      <c r="H9824" s="113"/>
      <c r="I9824" s="113"/>
      <c r="J9824" s="25"/>
      <c r="M9824" s="15">
        <f t="shared" si="459"/>
        <v>1</v>
      </c>
      <c r="N9824" s="15" t="str">
        <f t="shared" si="460"/>
        <v>-</v>
      </c>
      <c r="O9824" s="150">
        <f t="shared" si="461"/>
        <v>0</v>
      </c>
      <c r="P9824" s="15" t="str">
        <f>IF(COUNTIF('Personálie dobrovolníků '!U:X,N9824)&gt;0,"ANO","")</f>
        <v/>
      </c>
    </row>
    <row r="9825" spans="1:16" x14ac:dyDescent="0.3">
      <c r="A9825" s="25"/>
      <c r="B9825" s="15"/>
      <c r="C9825" s="15"/>
      <c r="D9825" s="25"/>
      <c r="E9825" s="25"/>
      <c r="F9825" s="94"/>
      <c r="G9825" s="25"/>
      <c r="H9825" s="113"/>
      <c r="I9825" s="113"/>
      <c r="J9825" s="25"/>
      <c r="M9825" s="15">
        <f t="shared" si="459"/>
        <v>1</v>
      </c>
      <c r="N9825" s="15" t="str">
        <f t="shared" si="460"/>
        <v>-</v>
      </c>
      <c r="O9825" s="150">
        <f t="shared" si="461"/>
        <v>0</v>
      </c>
      <c r="P9825" s="15" t="str">
        <f>IF(COUNTIF('Personálie dobrovolníků '!U:X,N9825)&gt;0,"ANO","")</f>
        <v/>
      </c>
    </row>
    <row r="9826" spans="1:16" x14ac:dyDescent="0.3">
      <c r="A9826" s="25"/>
      <c r="B9826" s="15"/>
      <c r="C9826" s="15"/>
      <c r="D9826" s="25"/>
      <c r="E9826" s="25"/>
      <c r="F9826" s="94"/>
      <c r="G9826" s="25"/>
      <c r="H9826" s="113"/>
      <c r="I9826" s="113"/>
      <c r="J9826" s="25"/>
      <c r="M9826" s="15">
        <f t="shared" si="459"/>
        <v>1</v>
      </c>
      <c r="N9826" s="15" t="str">
        <f t="shared" si="460"/>
        <v>-</v>
      </c>
      <c r="O9826" s="150">
        <f t="shared" si="461"/>
        <v>0</v>
      </c>
      <c r="P9826" s="15" t="str">
        <f>IF(COUNTIF('Personálie dobrovolníků '!U:X,N9826)&gt;0,"ANO","")</f>
        <v/>
      </c>
    </row>
    <row r="9827" spans="1:16" x14ac:dyDescent="0.3">
      <c r="A9827" s="25"/>
      <c r="B9827" s="15"/>
      <c r="C9827" s="15"/>
      <c r="D9827" s="25"/>
      <c r="E9827" s="25"/>
      <c r="F9827" s="94"/>
      <c r="G9827" s="25"/>
      <c r="H9827" s="113"/>
      <c r="I9827" s="113"/>
      <c r="J9827" s="25"/>
      <c r="M9827" s="15">
        <f t="shared" si="459"/>
        <v>1</v>
      </c>
      <c r="N9827" s="15" t="str">
        <f t="shared" si="460"/>
        <v>-</v>
      </c>
      <c r="O9827" s="150">
        <f t="shared" si="461"/>
        <v>0</v>
      </c>
      <c r="P9827" s="15" t="str">
        <f>IF(COUNTIF('Personálie dobrovolníků '!U:X,N9827)&gt;0,"ANO","")</f>
        <v/>
      </c>
    </row>
    <row r="9828" spans="1:16" x14ac:dyDescent="0.3">
      <c r="A9828" s="25"/>
      <c r="B9828" s="15"/>
      <c r="C9828" s="15"/>
      <c r="D9828" s="25"/>
      <c r="E9828" s="25"/>
      <c r="F9828" s="94"/>
      <c r="G9828" s="25"/>
      <c r="H9828" s="113"/>
      <c r="I9828" s="113"/>
      <c r="J9828" s="25"/>
      <c r="M9828" s="15">
        <f t="shared" si="459"/>
        <v>1</v>
      </c>
      <c r="N9828" s="15" t="str">
        <f t="shared" si="460"/>
        <v>-</v>
      </c>
      <c r="O9828" s="150">
        <f t="shared" si="461"/>
        <v>0</v>
      </c>
      <c r="P9828" s="15" t="str">
        <f>IF(COUNTIF('Personálie dobrovolníků '!U:X,N9828)&gt;0,"ANO","")</f>
        <v/>
      </c>
    </row>
    <row r="9829" spans="1:16" x14ac:dyDescent="0.3">
      <c r="A9829" s="25"/>
      <c r="B9829" s="15"/>
      <c r="C9829" s="15"/>
      <c r="D9829" s="25"/>
      <c r="E9829" s="25"/>
      <c r="F9829" s="94"/>
      <c r="G9829" s="25"/>
      <c r="H9829" s="113"/>
      <c r="I9829" s="113"/>
      <c r="J9829" s="25"/>
      <c r="M9829" s="15">
        <f t="shared" si="459"/>
        <v>1</v>
      </c>
      <c r="N9829" s="15" t="str">
        <f t="shared" si="460"/>
        <v>-</v>
      </c>
      <c r="O9829" s="150">
        <f t="shared" si="461"/>
        <v>0</v>
      </c>
      <c r="P9829" s="15" t="str">
        <f>IF(COUNTIF('Personálie dobrovolníků '!U:X,N9829)&gt;0,"ANO","")</f>
        <v/>
      </c>
    </row>
    <row r="9830" spans="1:16" x14ac:dyDescent="0.3">
      <c r="A9830" s="25"/>
      <c r="B9830" s="15"/>
      <c r="C9830" s="15"/>
      <c r="D9830" s="25"/>
      <c r="E9830" s="25"/>
      <c r="F9830" s="94"/>
      <c r="G9830" s="25"/>
      <c r="H9830" s="113"/>
      <c r="I9830" s="113"/>
      <c r="J9830" s="25"/>
      <c r="M9830" s="15">
        <f t="shared" si="459"/>
        <v>1</v>
      </c>
      <c r="N9830" s="15" t="str">
        <f t="shared" si="460"/>
        <v>-</v>
      </c>
      <c r="O9830" s="150">
        <f t="shared" si="461"/>
        <v>0</v>
      </c>
      <c r="P9830" s="15" t="str">
        <f>IF(COUNTIF('Personálie dobrovolníků '!U:X,N9830)&gt;0,"ANO","")</f>
        <v/>
      </c>
    </row>
    <row r="9831" spans="1:16" x14ac:dyDescent="0.3">
      <c r="A9831" s="25"/>
      <c r="B9831" s="15"/>
      <c r="C9831" s="15"/>
      <c r="D9831" s="25"/>
      <c r="E9831" s="25"/>
      <c r="F9831" s="94"/>
      <c r="G9831" s="25"/>
      <c r="H9831" s="113"/>
      <c r="I9831" s="113"/>
      <c r="J9831" s="25"/>
      <c r="M9831" s="15">
        <f t="shared" si="459"/>
        <v>1</v>
      </c>
      <c r="N9831" s="15" t="str">
        <f t="shared" si="460"/>
        <v>-</v>
      </c>
      <c r="O9831" s="150">
        <f t="shared" si="461"/>
        <v>0</v>
      </c>
      <c r="P9831" s="15" t="str">
        <f>IF(COUNTIF('Personálie dobrovolníků '!U:X,N9831)&gt;0,"ANO","")</f>
        <v/>
      </c>
    </row>
    <row r="9832" spans="1:16" x14ac:dyDescent="0.3">
      <c r="A9832" s="25"/>
      <c r="B9832" s="15"/>
      <c r="C9832" s="15"/>
      <c r="D9832" s="25"/>
      <c r="E9832" s="25"/>
      <c r="F9832" s="94"/>
      <c r="G9832" s="25"/>
      <c r="H9832" s="113"/>
      <c r="I9832" s="113"/>
      <c r="J9832" s="25"/>
      <c r="M9832" s="15">
        <f t="shared" si="459"/>
        <v>1</v>
      </c>
      <c r="N9832" s="15" t="str">
        <f t="shared" si="460"/>
        <v>-</v>
      </c>
      <c r="O9832" s="150">
        <f t="shared" si="461"/>
        <v>0</v>
      </c>
      <c r="P9832" s="15" t="str">
        <f>IF(COUNTIF('Personálie dobrovolníků '!U:X,N9832)&gt;0,"ANO","")</f>
        <v/>
      </c>
    </row>
    <row r="9833" spans="1:16" x14ac:dyDescent="0.3">
      <c r="A9833" s="25"/>
      <c r="B9833" s="15"/>
      <c r="C9833" s="15"/>
      <c r="D9833" s="25"/>
      <c r="E9833" s="25"/>
      <c r="F9833" s="94"/>
      <c r="G9833" s="25"/>
      <c r="H9833" s="113"/>
      <c r="I9833" s="113"/>
      <c r="J9833" s="25"/>
      <c r="M9833" s="15">
        <f t="shared" si="459"/>
        <v>1</v>
      </c>
      <c r="N9833" s="15" t="str">
        <f t="shared" si="460"/>
        <v>-</v>
      </c>
      <c r="O9833" s="150">
        <f t="shared" si="461"/>
        <v>0</v>
      </c>
      <c r="P9833" s="15" t="str">
        <f>IF(COUNTIF('Personálie dobrovolníků '!U:X,N9833)&gt;0,"ANO","")</f>
        <v/>
      </c>
    </row>
    <row r="9834" spans="1:16" x14ac:dyDescent="0.3">
      <c r="A9834" s="25"/>
      <c r="B9834" s="15"/>
      <c r="C9834" s="15"/>
      <c r="D9834" s="25"/>
      <c r="E9834" s="25"/>
      <c r="F9834" s="94"/>
      <c r="G9834" s="25"/>
      <c r="H9834" s="113"/>
      <c r="I9834" s="113"/>
      <c r="J9834" s="25"/>
      <c r="M9834" s="15">
        <f t="shared" ref="M9834:M9897" si="462">IF(OR(
   AND($H9834=$K$12, $I9834=$L$4),
   AND($H9834=$K$12, $I9834=$L$5),
   AND($H9834=$K$12, $I9834=$L$6),
   AND($H9834=$K$12, $I9834=$L$7),
   AND($H9834=$K$11, $I9834=$L$4),
   AND($H9834=$K$11, $I9834=$L$5),
   AND($H9834=$K$11, $I9834=$L$6),
   AND($H9834=$K$11, $I9834=$L$7),
   AND($H9834=$K$5, $I9834=$L$5),
   AND($H9834=$K$6, $I9834=$L$4),
   AND($H9834=$K$6, $I9834=$L$5),
   AND($H9834=$K$6, $I9834=$L$7),
   AND($H9834=$K$4, $I9834=$L$6),
), 0, 1)</f>
        <v>1</v>
      </c>
      <c r="N9834" s="15" t="str">
        <f t="shared" ref="N9834:N9897" si="463">A9834 &amp; "-" &amp; J9834</f>
        <v>-</v>
      </c>
      <c r="O9834" s="150">
        <f t="shared" si="461"/>
        <v>0</v>
      </c>
      <c r="P9834" s="15" t="str">
        <f>IF(COUNTIF('Personálie dobrovolníků '!U:X,N9834)&gt;0,"ANO","")</f>
        <v/>
      </c>
    </row>
    <row r="9835" spans="1:16" x14ac:dyDescent="0.3">
      <c r="A9835" s="25"/>
      <c r="B9835" s="15"/>
      <c r="C9835" s="15"/>
      <c r="D9835" s="25"/>
      <c r="E9835" s="25"/>
      <c r="F9835" s="94"/>
      <c r="G9835" s="25"/>
      <c r="H9835" s="113"/>
      <c r="I9835" s="113"/>
      <c r="J9835" s="25"/>
      <c r="M9835" s="15">
        <f t="shared" si="462"/>
        <v>1</v>
      </c>
      <c r="N9835" s="15" t="str">
        <f t="shared" si="463"/>
        <v>-</v>
      </c>
      <c r="O9835" s="150">
        <f t="shared" si="461"/>
        <v>0</v>
      </c>
      <c r="P9835" s="15" t="str">
        <f>IF(COUNTIF('Personálie dobrovolníků '!U:X,N9835)&gt;0,"ANO","")</f>
        <v/>
      </c>
    </row>
    <row r="9836" spans="1:16" x14ac:dyDescent="0.3">
      <c r="A9836" s="25"/>
      <c r="B9836" s="15"/>
      <c r="C9836" s="15"/>
      <c r="D9836" s="25"/>
      <c r="E9836" s="25"/>
      <c r="F9836" s="94"/>
      <c r="G9836" s="25"/>
      <c r="H9836" s="113"/>
      <c r="I9836" s="113"/>
      <c r="J9836" s="25"/>
      <c r="M9836" s="15">
        <f t="shared" si="462"/>
        <v>1</v>
      </c>
      <c r="N9836" s="15" t="str">
        <f t="shared" si="463"/>
        <v>-</v>
      </c>
      <c r="O9836" s="150">
        <f t="shared" si="461"/>
        <v>0</v>
      </c>
      <c r="P9836" s="15" t="str">
        <f>IF(COUNTIF('Personálie dobrovolníků '!U:X,N9836)&gt;0,"ANO","")</f>
        <v/>
      </c>
    </row>
    <row r="9837" spans="1:16" x14ac:dyDescent="0.3">
      <c r="A9837" s="25"/>
      <c r="B9837" s="15"/>
      <c r="C9837" s="15"/>
      <c r="D9837" s="25"/>
      <c r="E9837" s="25"/>
      <c r="F9837" s="94"/>
      <c r="G9837" s="25"/>
      <c r="H9837" s="113"/>
      <c r="I9837" s="113"/>
      <c r="J9837" s="25"/>
      <c r="M9837" s="15">
        <f t="shared" si="462"/>
        <v>1</v>
      </c>
      <c r="N9837" s="15" t="str">
        <f t="shared" si="463"/>
        <v>-</v>
      </c>
      <c r="O9837" s="150">
        <f t="shared" si="461"/>
        <v>0</v>
      </c>
      <c r="P9837" s="15" t="str">
        <f>IF(COUNTIF('Personálie dobrovolníků '!U:X,N9837)&gt;0,"ANO","")</f>
        <v/>
      </c>
    </row>
    <row r="9838" spans="1:16" x14ac:dyDescent="0.3">
      <c r="A9838" s="25"/>
      <c r="B9838" s="15"/>
      <c r="C9838" s="15"/>
      <c r="D9838" s="25"/>
      <c r="E9838" s="25"/>
      <c r="F9838" s="94"/>
      <c r="G9838" s="25"/>
      <c r="H9838" s="113"/>
      <c r="I9838" s="113"/>
      <c r="J9838" s="25"/>
      <c r="M9838" s="15">
        <f t="shared" si="462"/>
        <v>1</v>
      </c>
      <c r="N9838" s="15" t="str">
        <f t="shared" si="463"/>
        <v>-</v>
      </c>
      <c r="O9838" s="150">
        <f t="shared" si="461"/>
        <v>0</v>
      </c>
      <c r="P9838" s="15" t="str">
        <f>IF(COUNTIF('Personálie dobrovolníků '!U:X,N9838)&gt;0,"ANO","")</f>
        <v/>
      </c>
    </row>
    <row r="9839" spans="1:16" x14ac:dyDescent="0.3">
      <c r="A9839" s="25"/>
      <c r="B9839" s="15"/>
      <c r="C9839" s="15"/>
      <c r="D9839" s="25"/>
      <c r="E9839" s="25"/>
      <c r="F9839" s="94"/>
      <c r="G9839" s="25"/>
      <c r="H9839" s="113"/>
      <c r="I9839" s="113"/>
      <c r="J9839" s="25"/>
      <c r="M9839" s="15">
        <f t="shared" si="462"/>
        <v>1</v>
      </c>
      <c r="N9839" s="15" t="str">
        <f t="shared" si="463"/>
        <v>-</v>
      </c>
      <c r="O9839" s="150">
        <f t="shared" si="461"/>
        <v>0</v>
      </c>
      <c r="P9839" s="15" t="str">
        <f>IF(COUNTIF('Personálie dobrovolníků '!U:X,N9839)&gt;0,"ANO","")</f>
        <v/>
      </c>
    </row>
    <row r="9840" spans="1:16" x14ac:dyDescent="0.3">
      <c r="A9840" s="25"/>
      <c r="B9840" s="15"/>
      <c r="C9840" s="15"/>
      <c r="D9840" s="25"/>
      <c r="E9840" s="25"/>
      <c r="F9840" s="94"/>
      <c r="G9840" s="25"/>
      <c r="H9840" s="113"/>
      <c r="I9840" s="113"/>
      <c r="J9840" s="25"/>
      <c r="M9840" s="15">
        <f t="shared" si="462"/>
        <v>1</v>
      </c>
      <c r="N9840" s="15" t="str">
        <f t="shared" si="463"/>
        <v>-</v>
      </c>
      <c r="O9840" s="150">
        <f t="shared" si="461"/>
        <v>0</v>
      </c>
      <c r="P9840" s="15" t="str">
        <f>IF(COUNTIF('Personálie dobrovolníků '!U:X,N9840)&gt;0,"ANO","")</f>
        <v/>
      </c>
    </row>
    <row r="9841" spans="1:16" x14ac:dyDescent="0.3">
      <c r="A9841" s="25"/>
      <c r="B9841" s="15"/>
      <c r="C9841" s="15"/>
      <c r="D9841" s="25"/>
      <c r="E9841" s="25"/>
      <c r="F9841" s="94"/>
      <c r="G9841" s="25"/>
      <c r="H9841" s="113"/>
      <c r="I9841" s="113"/>
      <c r="J9841" s="25"/>
      <c r="M9841" s="15">
        <f t="shared" si="462"/>
        <v>1</v>
      </c>
      <c r="N9841" s="15" t="str">
        <f t="shared" si="463"/>
        <v>-</v>
      </c>
      <c r="O9841" s="150">
        <f t="shared" si="461"/>
        <v>0</v>
      </c>
      <c r="P9841" s="15" t="str">
        <f>IF(COUNTIF('Personálie dobrovolníků '!U:X,N9841)&gt;0,"ANO","")</f>
        <v/>
      </c>
    </row>
    <row r="9842" spans="1:16" x14ac:dyDescent="0.3">
      <c r="A9842" s="25"/>
      <c r="B9842" s="15"/>
      <c r="C9842" s="15"/>
      <c r="D9842" s="25"/>
      <c r="E9842" s="25"/>
      <c r="F9842" s="94"/>
      <c r="G9842" s="25"/>
      <c r="H9842" s="113"/>
      <c r="I9842" s="113"/>
      <c r="J9842" s="25"/>
      <c r="M9842" s="15">
        <f t="shared" si="462"/>
        <v>1</v>
      </c>
      <c r="N9842" s="15" t="str">
        <f t="shared" si="463"/>
        <v>-</v>
      </c>
      <c r="O9842" s="150">
        <f t="shared" si="461"/>
        <v>0</v>
      </c>
      <c r="P9842" s="15" t="str">
        <f>IF(COUNTIF('Personálie dobrovolníků '!U:X,N9842)&gt;0,"ANO","")</f>
        <v/>
      </c>
    </row>
    <row r="9843" spans="1:16" x14ac:dyDescent="0.3">
      <c r="A9843" s="25"/>
      <c r="B9843" s="15"/>
      <c r="C9843" s="15"/>
      <c r="D9843" s="25"/>
      <c r="E9843" s="25"/>
      <c r="F9843" s="94"/>
      <c r="G9843" s="25"/>
      <c r="H9843" s="113"/>
      <c r="I9843" s="113"/>
      <c r="J9843" s="25"/>
      <c r="M9843" s="15">
        <f t="shared" si="462"/>
        <v>1</v>
      </c>
      <c r="N9843" s="15" t="str">
        <f t="shared" si="463"/>
        <v>-</v>
      </c>
      <c r="O9843" s="150">
        <f t="shared" si="461"/>
        <v>0</v>
      </c>
      <c r="P9843" s="15" t="str">
        <f>IF(COUNTIF('Personálie dobrovolníků '!U:X,N9843)&gt;0,"ANO","")</f>
        <v/>
      </c>
    </row>
    <row r="9844" spans="1:16" x14ac:dyDescent="0.3">
      <c r="A9844" s="25"/>
      <c r="B9844" s="15"/>
      <c r="C9844" s="15"/>
      <c r="D9844" s="25"/>
      <c r="E9844" s="25"/>
      <c r="F9844" s="94"/>
      <c r="G9844" s="25"/>
      <c r="H9844" s="113"/>
      <c r="I9844" s="113"/>
      <c r="J9844" s="25"/>
      <c r="M9844" s="15">
        <f t="shared" si="462"/>
        <v>1</v>
      </c>
      <c r="N9844" s="15" t="str">
        <f t="shared" si="463"/>
        <v>-</v>
      </c>
      <c r="O9844" s="150">
        <f t="shared" si="461"/>
        <v>0</v>
      </c>
      <c r="P9844" s="15" t="str">
        <f>IF(COUNTIF('Personálie dobrovolníků '!U:X,N9844)&gt;0,"ANO","")</f>
        <v/>
      </c>
    </row>
    <row r="9845" spans="1:16" x14ac:dyDescent="0.3">
      <c r="A9845" s="25"/>
      <c r="B9845" s="15"/>
      <c r="C9845" s="15"/>
      <c r="D9845" s="25"/>
      <c r="E9845" s="25"/>
      <c r="F9845" s="94"/>
      <c r="G9845" s="25"/>
      <c r="H9845" s="113"/>
      <c r="I9845" s="113"/>
      <c r="J9845" s="25"/>
      <c r="M9845" s="15">
        <f t="shared" si="462"/>
        <v>1</v>
      </c>
      <c r="N9845" s="15" t="str">
        <f t="shared" si="463"/>
        <v>-</v>
      </c>
      <c r="O9845" s="150">
        <f t="shared" si="461"/>
        <v>0</v>
      </c>
      <c r="P9845" s="15" t="str">
        <f>IF(COUNTIF('Personálie dobrovolníků '!U:X,N9845)&gt;0,"ANO","")</f>
        <v/>
      </c>
    </row>
    <row r="9846" spans="1:16" x14ac:dyDescent="0.3">
      <c r="A9846" s="25"/>
      <c r="B9846" s="15"/>
      <c r="C9846" s="15"/>
      <c r="D9846" s="25"/>
      <c r="E9846" s="25"/>
      <c r="F9846" s="94"/>
      <c r="G9846" s="25"/>
      <c r="H9846" s="113"/>
      <c r="I9846" s="113"/>
      <c r="J9846" s="25"/>
      <c r="M9846" s="15">
        <f t="shared" si="462"/>
        <v>1</v>
      </c>
      <c r="N9846" s="15" t="str">
        <f t="shared" si="463"/>
        <v>-</v>
      </c>
      <c r="O9846" s="150">
        <f t="shared" si="461"/>
        <v>0</v>
      </c>
      <c r="P9846" s="15" t="str">
        <f>IF(COUNTIF('Personálie dobrovolníků '!U:X,N9846)&gt;0,"ANO","")</f>
        <v/>
      </c>
    </row>
    <row r="9847" spans="1:16" x14ac:dyDescent="0.3">
      <c r="A9847" s="25"/>
      <c r="B9847" s="15"/>
      <c r="C9847" s="15"/>
      <c r="D9847" s="25"/>
      <c r="E9847" s="25"/>
      <c r="F9847" s="94"/>
      <c r="G9847" s="25"/>
      <c r="H9847" s="113"/>
      <c r="I9847" s="113"/>
      <c r="J9847" s="25"/>
      <c r="M9847" s="15">
        <f t="shared" si="462"/>
        <v>1</v>
      </c>
      <c r="N9847" s="15" t="str">
        <f t="shared" si="463"/>
        <v>-</v>
      </c>
      <c r="O9847" s="150">
        <f t="shared" si="461"/>
        <v>0</v>
      </c>
      <c r="P9847" s="15" t="str">
        <f>IF(COUNTIF('Personálie dobrovolníků '!U:X,N9847)&gt;0,"ANO","")</f>
        <v/>
      </c>
    </row>
    <row r="9848" spans="1:16" x14ac:dyDescent="0.3">
      <c r="A9848" s="25"/>
      <c r="B9848" s="15"/>
      <c r="C9848" s="15"/>
      <c r="D9848" s="25"/>
      <c r="E9848" s="25"/>
      <c r="F9848" s="94"/>
      <c r="G9848" s="25"/>
      <c r="H9848" s="113"/>
      <c r="I9848" s="113"/>
      <c r="J9848" s="25"/>
      <c r="M9848" s="15">
        <f t="shared" si="462"/>
        <v>1</v>
      </c>
      <c r="N9848" s="15" t="str">
        <f t="shared" si="463"/>
        <v>-</v>
      </c>
      <c r="O9848" s="150">
        <f t="shared" si="461"/>
        <v>0</v>
      </c>
      <c r="P9848" s="15" t="str">
        <f>IF(COUNTIF('Personálie dobrovolníků '!U:X,N9848)&gt;0,"ANO","")</f>
        <v/>
      </c>
    </row>
    <row r="9849" spans="1:16" x14ac:dyDescent="0.3">
      <c r="A9849" s="25"/>
      <c r="B9849" s="15"/>
      <c r="C9849" s="15"/>
      <c r="D9849" s="25"/>
      <c r="E9849" s="25"/>
      <c r="F9849" s="94"/>
      <c r="G9849" s="25"/>
      <c r="H9849" s="113"/>
      <c r="I9849" s="113"/>
      <c r="J9849" s="25"/>
      <c r="M9849" s="15">
        <f t="shared" si="462"/>
        <v>1</v>
      </c>
      <c r="N9849" s="15" t="str">
        <f t="shared" si="463"/>
        <v>-</v>
      </c>
      <c r="O9849" s="150">
        <f t="shared" si="461"/>
        <v>0</v>
      </c>
      <c r="P9849" s="15" t="str">
        <f>IF(COUNTIF('Personálie dobrovolníků '!U:X,N9849)&gt;0,"ANO","")</f>
        <v/>
      </c>
    </row>
    <row r="9850" spans="1:16" x14ac:dyDescent="0.3">
      <c r="A9850" s="25"/>
      <c r="B9850" s="15"/>
      <c r="C9850" s="15"/>
      <c r="D9850" s="25"/>
      <c r="E9850" s="25"/>
      <c r="F9850" s="94"/>
      <c r="G9850" s="25"/>
      <c r="H9850" s="113"/>
      <c r="I9850" s="113"/>
      <c r="J9850" s="25"/>
      <c r="M9850" s="15">
        <f t="shared" si="462"/>
        <v>1</v>
      </c>
      <c r="N9850" s="15" t="str">
        <f t="shared" si="463"/>
        <v>-</v>
      </c>
      <c r="O9850" s="150">
        <f t="shared" si="461"/>
        <v>0</v>
      </c>
      <c r="P9850" s="15" t="str">
        <f>IF(COUNTIF('Personálie dobrovolníků '!U:X,N9850)&gt;0,"ANO","")</f>
        <v/>
      </c>
    </row>
    <row r="9851" spans="1:16" x14ac:dyDescent="0.3">
      <c r="A9851" s="25"/>
      <c r="B9851" s="15"/>
      <c r="C9851" s="15"/>
      <c r="D9851" s="25"/>
      <c r="E9851" s="25"/>
      <c r="F9851" s="94"/>
      <c r="G9851" s="25"/>
      <c r="H9851" s="113"/>
      <c r="I9851" s="113"/>
      <c r="J9851" s="25"/>
      <c r="M9851" s="15">
        <f t="shared" si="462"/>
        <v>1</v>
      </c>
      <c r="N9851" s="15" t="str">
        <f t="shared" si="463"/>
        <v>-</v>
      </c>
      <c r="O9851" s="150">
        <f t="shared" si="461"/>
        <v>0</v>
      </c>
      <c r="P9851" s="15" t="str">
        <f>IF(COUNTIF('Personálie dobrovolníků '!U:X,N9851)&gt;0,"ANO","")</f>
        <v/>
      </c>
    </row>
    <row r="9852" spans="1:16" x14ac:dyDescent="0.3">
      <c r="A9852" s="25"/>
      <c r="B9852" s="15"/>
      <c r="C9852" s="15"/>
      <c r="D9852" s="25"/>
      <c r="E9852" s="25"/>
      <c r="F9852" s="94"/>
      <c r="G9852" s="25"/>
      <c r="H9852" s="113"/>
      <c r="I9852" s="113"/>
      <c r="J9852" s="25"/>
      <c r="M9852" s="15">
        <f t="shared" si="462"/>
        <v>1</v>
      </c>
      <c r="N9852" s="15" t="str">
        <f t="shared" si="463"/>
        <v>-</v>
      </c>
      <c r="O9852" s="150">
        <f t="shared" si="461"/>
        <v>0</v>
      </c>
      <c r="P9852" s="15" t="str">
        <f>IF(COUNTIF('Personálie dobrovolníků '!U:X,N9852)&gt;0,"ANO","")</f>
        <v/>
      </c>
    </row>
    <row r="9853" spans="1:16" x14ac:dyDescent="0.3">
      <c r="A9853" s="25"/>
      <c r="B9853" s="15"/>
      <c r="C9853" s="15"/>
      <c r="D9853" s="25"/>
      <c r="E9853" s="25"/>
      <c r="F9853" s="94"/>
      <c r="G9853" s="25"/>
      <c r="H9853" s="113"/>
      <c r="I9853" s="113"/>
      <c r="J9853" s="25"/>
      <c r="M9853" s="15">
        <f t="shared" si="462"/>
        <v>1</v>
      </c>
      <c r="N9853" s="15" t="str">
        <f t="shared" si="463"/>
        <v>-</v>
      </c>
      <c r="O9853" s="150">
        <f t="shared" si="461"/>
        <v>0</v>
      </c>
      <c r="P9853" s="15" t="str">
        <f>IF(COUNTIF('Personálie dobrovolníků '!U:X,N9853)&gt;0,"ANO","")</f>
        <v/>
      </c>
    </row>
    <row r="9854" spans="1:16" x14ac:dyDescent="0.3">
      <c r="A9854" s="25"/>
      <c r="B9854" s="15"/>
      <c r="C9854" s="15"/>
      <c r="D9854" s="25"/>
      <c r="E9854" s="25"/>
      <c r="F9854" s="94"/>
      <c r="G9854" s="25"/>
      <c r="H9854" s="113"/>
      <c r="I9854" s="113"/>
      <c r="J9854" s="25"/>
      <c r="M9854" s="15">
        <f t="shared" si="462"/>
        <v>1</v>
      </c>
      <c r="N9854" s="15" t="str">
        <f t="shared" si="463"/>
        <v>-</v>
      </c>
      <c r="O9854" s="150">
        <f t="shared" si="461"/>
        <v>0</v>
      </c>
      <c r="P9854" s="15" t="str">
        <f>IF(COUNTIF('Personálie dobrovolníků '!U:X,N9854)&gt;0,"ANO","")</f>
        <v/>
      </c>
    </row>
    <row r="9855" spans="1:16" x14ac:dyDescent="0.3">
      <c r="A9855" s="25"/>
      <c r="B9855" s="15"/>
      <c r="C9855" s="15"/>
      <c r="D9855" s="25"/>
      <c r="E9855" s="25"/>
      <c r="F9855" s="94"/>
      <c r="G9855" s="25"/>
      <c r="H9855" s="113"/>
      <c r="I9855" s="113"/>
      <c r="J9855" s="25"/>
      <c r="M9855" s="15">
        <f t="shared" si="462"/>
        <v>1</v>
      </c>
      <c r="N9855" s="15" t="str">
        <f t="shared" si="463"/>
        <v>-</v>
      </c>
      <c r="O9855" s="150">
        <f t="shared" si="461"/>
        <v>0</v>
      </c>
      <c r="P9855" s="15" t="str">
        <f>IF(COUNTIF('Personálie dobrovolníků '!U:X,N9855)&gt;0,"ANO","")</f>
        <v/>
      </c>
    </row>
    <row r="9856" spans="1:16" x14ac:dyDescent="0.3">
      <c r="A9856" s="25"/>
      <c r="B9856" s="15"/>
      <c r="C9856" s="15"/>
      <c r="D9856" s="25"/>
      <c r="E9856" s="25"/>
      <c r="F9856" s="94"/>
      <c r="G9856" s="25"/>
      <c r="H9856" s="113"/>
      <c r="I9856" s="113"/>
      <c r="J9856" s="25"/>
      <c r="M9856" s="15">
        <f t="shared" si="462"/>
        <v>1</v>
      </c>
      <c r="N9856" s="15" t="str">
        <f t="shared" si="463"/>
        <v>-</v>
      </c>
      <c r="O9856" s="150">
        <f t="shared" si="461"/>
        <v>0</v>
      </c>
      <c r="P9856" s="15" t="str">
        <f>IF(COUNTIF('Personálie dobrovolníků '!U:X,N9856)&gt;0,"ANO","")</f>
        <v/>
      </c>
    </row>
    <row r="9857" spans="1:16" x14ac:dyDescent="0.3">
      <c r="A9857" s="25"/>
      <c r="B9857" s="15"/>
      <c r="C9857" s="15"/>
      <c r="D9857" s="25"/>
      <c r="E9857" s="25"/>
      <c r="F9857" s="94"/>
      <c r="G9857" s="25"/>
      <c r="H9857" s="113"/>
      <c r="I9857" s="113"/>
      <c r="J9857" s="25"/>
      <c r="M9857" s="15">
        <f t="shared" si="462"/>
        <v>1</v>
      </c>
      <c r="N9857" s="15" t="str">
        <f t="shared" si="463"/>
        <v>-</v>
      </c>
      <c r="O9857" s="150">
        <f t="shared" si="461"/>
        <v>0</v>
      </c>
      <c r="P9857" s="15" t="str">
        <f>IF(COUNTIF('Personálie dobrovolníků '!U:X,N9857)&gt;0,"ANO","")</f>
        <v/>
      </c>
    </row>
    <row r="9858" spans="1:16" x14ac:dyDescent="0.3">
      <c r="A9858" s="25"/>
      <c r="B9858" s="15"/>
      <c r="C9858" s="15"/>
      <c r="D9858" s="25"/>
      <c r="E9858" s="25"/>
      <c r="F9858" s="94"/>
      <c r="G9858" s="25"/>
      <c r="H9858" s="113"/>
      <c r="I9858" s="113"/>
      <c r="J9858" s="25"/>
      <c r="M9858" s="15">
        <f t="shared" si="462"/>
        <v>1</v>
      </c>
      <c r="N9858" s="15" t="str">
        <f t="shared" si="463"/>
        <v>-</v>
      </c>
      <c r="O9858" s="150">
        <f t="shared" si="461"/>
        <v>0</v>
      </c>
      <c r="P9858" s="15" t="str">
        <f>IF(COUNTIF('Personálie dobrovolníků '!U:X,N9858)&gt;0,"ANO","")</f>
        <v/>
      </c>
    </row>
    <row r="9859" spans="1:16" x14ac:dyDescent="0.3">
      <c r="A9859" s="25"/>
      <c r="B9859" s="15"/>
      <c r="C9859" s="15"/>
      <c r="D9859" s="25"/>
      <c r="E9859" s="25"/>
      <c r="F9859" s="94"/>
      <c r="G9859" s="25"/>
      <c r="H9859" s="113"/>
      <c r="I9859" s="113"/>
      <c r="J9859" s="25"/>
      <c r="M9859" s="15">
        <f t="shared" si="462"/>
        <v>1</v>
      </c>
      <c r="N9859" s="15" t="str">
        <f t="shared" si="463"/>
        <v>-</v>
      </c>
      <c r="O9859" s="150">
        <f t="shared" si="461"/>
        <v>0</v>
      </c>
      <c r="P9859" s="15" t="str">
        <f>IF(COUNTIF('Personálie dobrovolníků '!U:X,N9859)&gt;0,"ANO","")</f>
        <v/>
      </c>
    </row>
    <row r="9860" spans="1:16" x14ac:dyDescent="0.3">
      <c r="A9860" s="25"/>
      <c r="B9860" s="15"/>
      <c r="C9860" s="15"/>
      <c r="D9860" s="25"/>
      <c r="E9860" s="25"/>
      <c r="F9860" s="94"/>
      <c r="G9860" s="25"/>
      <c r="H9860" s="113"/>
      <c r="I9860" s="113"/>
      <c r="J9860" s="25"/>
      <c r="M9860" s="15">
        <f t="shared" si="462"/>
        <v>1</v>
      </c>
      <c r="N9860" s="15" t="str">
        <f t="shared" si="463"/>
        <v>-</v>
      </c>
      <c r="O9860" s="150">
        <f t="shared" ref="O9860:O9923" si="464">IF(AND(M9860&lt;&gt;0, P9860="ANO"), 1, 0)</f>
        <v>0</v>
      </c>
      <c r="P9860" s="15" t="str">
        <f>IF(COUNTIF('Personálie dobrovolníků '!U:X,N9860)&gt;0,"ANO","")</f>
        <v/>
      </c>
    </row>
    <row r="9861" spans="1:16" x14ac:dyDescent="0.3">
      <c r="A9861" s="25"/>
      <c r="B9861" s="15"/>
      <c r="C9861" s="15"/>
      <c r="D9861" s="25"/>
      <c r="E9861" s="25"/>
      <c r="F9861" s="94"/>
      <c r="G9861" s="25"/>
      <c r="H9861" s="113"/>
      <c r="I9861" s="113"/>
      <c r="J9861" s="25"/>
      <c r="M9861" s="15">
        <f t="shared" si="462"/>
        <v>1</v>
      </c>
      <c r="N9861" s="15" t="str">
        <f t="shared" si="463"/>
        <v>-</v>
      </c>
      <c r="O9861" s="150">
        <f t="shared" si="464"/>
        <v>0</v>
      </c>
      <c r="P9861" s="15" t="str">
        <f>IF(COUNTIF('Personálie dobrovolníků '!U:X,N9861)&gt;0,"ANO","")</f>
        <v/>
      </c>
    </row>
    <row r="9862" spans="1:16" x14ac:dyDescent="0.3">
      <c r="A9862" s="25"/>
      <c r="B9862" s="15"/>
      <c r="C9862" s="15"/>
      <c r="D9862" s="25"/>
      <c r="E9862" s="25"/>
      <c r="F9862" s="94"/>
      <c r="G9862" s="25"/>
      <c r="H9862" s="113"/>
      <c r="I9862" s="113"/>
      <c r="J9862" s="25"/>
      <c r="M9862" s="15">
        <f t="shared" si="462"/>
        <v>1</v>
      </c>
      <c r="N9862" s="15" t="str">
        <f t="shared" si="463"/>
        <v>-</v>
      </c>
      <c r="O9862" s="150">
        <f t="shared" si="464"/>
        <v>0</v>
      </c>
      <c r="P9862" s="15" t="str">
        <f>IF(COUNTIF('Personálie dobrovolníků '!U:X,N9862)&gt;0,"ANO","")</f>
        <v/>
      </c>
    </row>
    <row r="9863" spans="1:16" x14ac:dyDescent="0.3">
      <c r="A9863" s="25"/>
      <c r="B9863" s="15"/>
      <c r="C9863" s="15"/>
      <c r="D9863" s="25"/>
      <c r="E9863" s="25"/>
      <c r="F9863" s="94"/>
      <c r="G9863" s="25"/>
      <c r="H9863" s="113"/>
      <c r="I9863" s="113"/>
      <c r="J9863" s="25"/>
      <c r="M9863" s="15">
        <f t="shared" si="462"/>
        <v>1</v>
      </c>
      <c r="N9863" s="15" t="str">
        <f t="shared" si="463"/>
        <v>-</v>
      </c>
      <c r="O9863" s="150">
        <f t="shared" si="464"/>
        <v>0</v>
      </c>
      <c r="P9863" s="15" t="str">
        <f>IF(COUNTIF('Personálie dobrovolníků '!U:X,N9863)&gt;0,"ANO","")</f>
        <v/>
      </c>
    </row>
    <row r="9864" spans="1:16" x14ac:dyDescent="0.3">
      <c r="A9864" s="25"/>
      <c r="B9864" s="15"/>
      <c r="C9864" s="15"/>
      <c r="D9864" s="25"/>
      <c r="E9864" s="25"/>
      <c r="F9864" s="94"/>
      <c r="G9864" s="25"/>
      <c r="H9864" s="113"/>
      <c r="I9864" s="113"/>
      <c r="J9864" s="25"/>
      <c r="M9864" s="15">
        <f t="shared" si="462"/>
        <v>1</v>
      </c>
      <c r="N9864" s="15" t="str">
        <f t="shared" si="463"/>
        <v>-</v>
      </c>
      <c r="O9864" s="150">
        <f t="shared" si="464"/>
        <v>0</v>
      </c>
      <c r="P9864" s="15" t="str">
        <f>IF(COUNTIF('Personálie dobrovolníků '!U:X,N9864)&gt;0,"ANO","")</f>
        <v/>
      </c>
    </row>
    <row r="9865" spans="1:16" x14ac:dyDescent="0.3">
      <c r="A9865" s="25"/>
      <c r="B9865" s="15"/>
      <c r="C9865" s="15"/>
      <c r="D9865" s="25"/>
      <c r="E9865" s="25"/>
      <c r="F9865" s="94"/>
      <c r="G9865" s="25"/>
      <c r="H9865" s="113"/>
      <c r="I9865" s="113"/>
      <c r="J9865" s="25"/>
      <c r="M9865" s="15">
        <f t="shared" si="462"/>
        <v>1</v>
      </c>
      <c r="N9865" s="15" t="str">
        <f t="shared" si="463"/>
        <v>-</v>
      </c>
      <c r="O9865" s="150">
        <f t="shared" si="464"/>
        <v>0</v>
      </c>
      <c r="P9865" s="15" t="str">
        <f>IF(COUNTIF('Personálie dobrovolníků '!U:X,N9865)&gt;0,"ANO","")</f>
        <v/>
      </c>
    </row>
    <row r="9866" spans="1:16" x14ac:dyDescent="0.3">
      <c r="A9866" s="25"/>
      <c r="B9866" s="15"/>
      <c r="C9866" s="15"/>
      <c r="D9866" s="25"/>
      <c r="E9866" s="25"/>
      <c r="F9866" s="94"/>
      <c r="G9866" s="25"/>
      <c r="H9866" s="113"/>
      <c r="I9866" s="113"/>
      <c r="J9866" s="25"/>
      <c r="M9866" s="15">
        <f t="shared" si="462"/>
        <v>1</v>
      </c>
      <c r="N9866" s="15" t="str">
        <f t="shared" si="463"/>
        <v>-</v>
      </c>
      <c r="O9866" s="150">
        <f t="shared" si="464"/>
        <v>0</v>
      </c>
      <c r="P9866" s="15" t="str">
        <f>IF(COUNTIF('Personálie dobrovolníků '!U:X,N9866)&gt;0,"ANO","")</f>
        <v/>
      </c>
    </row>
    <row r="9867" spans="1:16" x14ac:dyDescent="0.3">
      <c r="A9867" s="25"/>
      <c r="B9867" s="15"/>
      <c r="C9867" s="15"/>
      <c r="D9867" s="25"/>
      <c r="E9867" s="25"/>
      <c r="F9867" s="94"/>
      <c r="G9867" s="25"/>
      <c r="H9867" s="113"/>
      <c r="I9867" s="113"/>
      <c r="J9867" s="25"/>
      <c r="M9867" s="15">
        <f t="shared" si="462"/>
        <v>1</v>
      </c>
      <c r="N9867" s="15" t="str">
        <f t="shared" si="463"/>
        <v>-</v>
      </c>
      <c r="O9867" s="150">
        <f t="shared" si="464"/>
        <v>0</v>
      </c>
      <c r="P9867" s="15" t="str">
        <f>IF(COUNTIF('Personálie dobrovolníků '!U:X,N9867)&gt;0,"ANO","")</f>
        <v/>
      </c>
    </row>
    <row r="9868" spans="1:16" x14ac:dyDescent="0.3">
      <c r="A9868" s="25"/>
      <c r="B9868" s="15"/>
      <c r="C9868" s="15"/>
      <c r="D9868" s="25"/>
      <c r="E9868" s="25"/>
      <c r="F9868" s="94"/>
      <c r="G9868" s="25"/>
      <c r="H9868" s="113"/>
      <c r="I9868" s="113"/>
      <c r="J9868" s="25"/>
      <c r="M9868" s="15">
        <f t="shared" si="462"/>
        <v>1</v>
      </c>
      <c r="N9868" s="15" t="str">
        <f t="shared" si="463"/>
        <v>-</v>
      </c>
      <c r="O9868" s="150">
        <f t="shared" si="464"/>
        <v>0</v>
      </c>
      <c r="P9868" s="15" t="str">
        <f>IF(COUNTIF('Personálie dobrovolníků '!U:X,N9868)&gt;0,"ANO","")</f>
        <v/>
      </c>
    </row>
    <row r="9869" spans="1:16" x14ac:dyDescent="0.3">
      <c r="A9869" s="25"/>
      <c r="B9869" s="15"/>
      <c r="C9869" s="15"/>
      <c r="D9869" s="25"/>
      <c r="E9869" s="25"/>
      <c r="F9869" s="94"/>
      <c r="G9869" s="25"/>
      <c r="H9869" s="113"/>
      <c r="I9869" s="113"/>
      <c r="J9869" s="25"/>
      <c r="M9869" s="15">
        <f t="shared" si="462"/>
        <v>1</v>
      </c>
      <c r="N9869" s="15" t="str">
        <f t="shared" si="463"/>
        <v>-</v>
      </c>
      <c r="O9869" s="150">
        <f t="shared" si="464"/>
        <v>0</v>
      </c>
      <c r="P9869" s="15" t="str">
        <f>IF(COUNTIF('Personálie dobrovolníků '!U:X,N9869)&gt;0,"ANO","")</f>
        <v/>
      </c>
    </row>
    <row r="9870" spans="1:16" x14ac:dyDescent="0.3">
      <c r="A9870" s="25"/>
      <c r="B9870" s="15"/>
      <c r="C9870" s="15"/>
      <c r="D9870" s="25"/>
      <c r="E9870" s="25"/>
      <c r="F9870" s="94"/>
      <c r="G9870" s="25"/>
      <c r="H9870" s="113"/>
      <c r="I9870" s="113"/>
      <c r="J9870" s="25"/>
      <c r="M9870" s="15">
        <f t="shared" si="462"/>
        <v>1</v>
      </c>
      <c r="N9870" s="15" t="str">
        <f t="shared" si="463"/>
        <v>-</v>
      </c>
      <c r="O9870" s="150">
        <f t="shared" si="464"/>
        <v>0</v>
      </c>
      <c r="P9870" s="15" t="str">
        <f>IF(COUNTIF('Personálie dobrovolníků '!U:X,N9870)&gt;0,"ANO","")</f>
        <v/>
      </c>
    </row>
    <row r="9871" spans="1:16" x14ac:dyDescent="0.3">
      <c r="A9871" s="25"/>
      <c r="B9871" s="15"/>
      <c r="C9871" s="15"/>
      <c r="D9871" s="25"/>
      <c r="E9871" s="25"/>
      <c r="F9871" s="94"/>
      <c r="G9871" s="25"/>
      <c r="H9871" s="113"/>
      <c r="I9871" s="113"/>
      <c r="J9871" s="25"/>
      <c r="M9871" s="15">
        <f t="shared" si="462"/>
        <v>1</v>
      </c>
      <c r="N9871" s="15" t="str">
        <f t="shared" si="463"/>
        <v>-</v>
      </c>
      <c r="O9871" s="150">
        <f t="shared" si="464"/>
        <v>0</v>
      </c>
      <c r="P9871" s="15" t="str">
        <f>IF(COUNTIF('Personálie dobrovolníků '!U:X,N9871)&gt;0,"ANO","")</f>
        <v/>
      </c>
    </row>
    <row r="9872" spans="1:16" x14ac:dyDescent="0.3">
      <c r="A9872" s="25"/>
      <c r="B9872" s="15"/>
      <c r="C9872" s="15"/>
      <c r="D9872" s="25"/>
      <c r="E9872" s="25"/>
      <c r="F9872" s="94"/>
      <c r="G9872" s="25"/>
      <c r="H9872" s="113"/>
      <c r="I9872" s="113"/>
      <c r="J9872" s="25"/>
      <c r="M9872" s="15">
        <f t="shared" si="462"/>
        <v>1</v>
      </c>
      <c r="N9872" s="15" t="str">
        <f t="shared" si="463"/>
        <v>-</v>
      </c>
      <c r="O9872" s="150">
        <f t="shared" si="464"/>
        <v>0</v>
      </c>
      <c r="P9872" s="15" t="str">
        <f>IF(COUNTIF('Personálie dobrovolníků '!U:X,N9872)&gt;0,"ANO","")</f>
        <v/>
      </c>
    </row>
    <row r="9873" spans="1:16" x14ac:dyDescent="0.3">
      <c r="A9873" s="25"/>
      <c r="B9873" s="15"/>
      <c r="C9873" s="15"/>
      <c r="D9873" s="25"/>
      <c r="E9873" s="25"/>
      <c r="F9873" s="94"/>
      <c r="G9873" s="25"/>
      <c r="H9873" s="113"/>
      <c r="I9873" s="113"/>
      <c r="J9873" s="25"/>
      <c r="M9873" s="15">
        <f t="shared" si="462"/>
        <v>1</v>
      </c>
      <c r="N9873" s="15" t="str">
        <f t="shared" si="463"/>
        <v>-</v>
      </c>
      <c r="O9873" s="150">
        <f t="shared" si="464"/>
        <v>0</v>
      </c>
      <c r="P9873" s="15" t="str">
        <f>IF(COUNTIF('Personálie dobrovolníků '!U:X,N9873)&gt;0,"ANO","")</f>
        <v/>
      </c>
    </row>
    <row r="9874" spans="1:16" x14ac:dyDescent="0.3">
      <c r="A9874" s="25"/>
      <c r="B9874" s="15"/>
      <c r="C9874" s="15"/>
      <c r="D9874" s="25"/>
      <c r="E9874" s="25"/>
      <c r="F9874" s="94"/>
      <c r="G9874" s="25"/>
      <c r="H9874" s="113"/>
      <c r="I9874" s="113"/>
      <c r="J9874" s="25"/>
      <c r="M9874" s="15">
        <f t="shared" si="462"/>
        <v>1</v>
      </c>
      <c r="N9874" s="15" t="str">
        <f t="shared" si="463"/>
        <v>-</v>
      </c>
      <c r="O9874" s="150">
        <f t="shared" si="464"/>
        <v>0</v>
      </c>
      <c r="P9874" s="15" t="str">
        <f>IF(COUNTIF('Personálie dobrovolníků '!U:X,N9874)&gt;0,"ANO","")</f>
        <v/>
      </c>
    </row>
    <row r="9875" spans="1:16" x14ac:dyDescent="0.3">
      <c r="A9875" s="25"/>
      <c r="B9875" s="15"/>
      <c r="C9875" s="15"/>
      <c r="D9875" s="25"/>
      <c r="E9875" s="25"/>
      <c r="F9875" s="94"/>
      <c r="G9875" s="25"/>
      <c r="H9875" s="113"/>
      <c r="I9875" s="113"/>
      <c r="J9875" s="25"/>
      <c r="M9875" s="15">
        <f t="shared" si="462"/>
        <v>1</v>
      </c>
      <c r="N9875" s="15" t="str">
        <f t="shared" si="463"/>
        <v>-</v>
      </c>
      <c r="O9875" s="150">
        <f t="shared" si="464"/>
        <v>0</v>
      </c>
      <c r="P9875" s="15" t="str">
        <f>IF(COUNTIF('Personálie dobrovolníků '!U:X,N9875)&gt;0,"ANO","")</f>
        <v/>
      </c>
    </row>
    <row r="9876" spans="1:16" x14ac:dyDescent="0.3">
      <c r="A9876" s="25"/>
      <c r="B9876" s="15"/>
      <c r="C9876" s="15"/>
      <c r="D9876" s="25"/>
      <c r="E9876" s="25"/>
      <c r="F9876" s="94"/>
      <c r="G9876" s="25"/>
      <c r="H9876" s="113"/>
      <c r="I9876" s="113"/>
      <c r="J9876" s="25"/>
      <c r="M9876" s="15">
        <f t="shared" si="462"/>
        <v>1</v>
      </c>
      <c r="N9876" s="15" t="str">
        <f t="shared" si="463"/>
        <v>-</v>
      </c>
      <c r="O9876" s="150">
        <f t="shared" si="464"/>
        <v>0</v>
      </c>
      <c r="P9876" s="15" t="str">
        <f>IF(COUNTIF('Personálie dobrovolníků '!U:X,N9876)&gt;0,"ANO","")</f>
        <v/>
      </c>
    </row>
    <row r="9877" spans="1:16" x14ac:dyDescent="0.3">
      <c r="A9877" s="25"/>
      <c r="B9877" s="15"/>
      <c r="C9877" s="15"/>
      <c r="D9877" s="25"/>
      <c r="E9877" s="25"/>
      <c r="F9877" s="94"/>
      <c r="G9877" s="25"/>
      <c r="H9877" s="113"/>
      <c r="I9877" s="113"/>
      <c r="J9877" s="25"/>
      <c r="M9877" s="15">
        <f t="shared" si="462"/>
        <v>1</v>
      </c>
      <c r="N9877" s="15" t="str">
        <f t="shared" si="463"/>
        <v>-</v>
      </c>
      <c r="O9877" s="150">
        <f t="shared" si="464"/>
        <v>0</v>
      </c>
      <c r="P9877" s="15" t="str">
        <f>IF(COUNTIF('Personálie dobrovolníků '!U:X,N9877)&gt;0,"ANO","")</f>
        <v/>
      </c>
    </row>
    <row r="9878" spans="1:16" x14ac:dyDescent="0.3">
      <c r="A9878" s="25"/>
      <c r="B9878" s="15"/>
      <c r="C9878" s="15"/>
      <c r="D9878" s="25"/>
      <c r="E9878" s="25"/>
      <c r="F9878" s="94"/>
      <c r="G9878" s="25"/>
      <c r="H9878" s="113"/>
      <c r="I9878" s="113"/>
      <c r="J9878" s="25"/>
      <c r="M9878" s="15">
        <f t="shared" si="462"/>
        <v>1</v>
      </c>
      <c r="N9878" s="15" t="str">
        <f t="shared" si="463"/>
        <v>-</v>
      </c>
      <c r="O9878" s="150">
        <f t="shared" si="464"/>
        <v>0</v>
      </c>
      <c r="P9878" s="15" t="str">
        <f>IF(COUNTIF('Personálie dobrovolníků '!U:X,N9878)&gt;0,"ANO","")</f>
        <v/>
      </c>
    </row>
    <row r="9879" spans="1:16" x14ac:dyDescent="0.3">
      <c r="A9879" s="25"/>
      <c r="B9879" s="15"/>
      <c r="C9879" s="15"/>
      <c r="D9879" s="25"/>
      <c r="E9879" s="25"/>
      <c r="F9879" s="94"/>
      <c r="G9879" s="25"/>
      <c r="H9879" s="113"/>
      <c r="I9879" s="113"/>
      <c r="J9879" s="25"/>
      <c r="M9879" s="15">
        <f t="shared" si="462"/>
        <v>1</v>
      </c>
      <c r="N9879" s="15" t="str">
        <f t="shared" si="463"/>
        <v>-</v>
      </c>
      <c r="O9879" s="150">
        <f t="shared" si="464"/>
        <v>0</v>
      </c>
      <c r="P9879" s="15" t="str">
        <f>IF(COUNTIF('Personálie dobrovolníků '!U:X,N9879)&gt;0,"ANO","")</f>
        <v/>
      </c>
    </row>
    <row r="9880" spans="1:16" x14ac:dyDescent="0.3">
      <c r="A9880" s="25"/>
      <c r="B9880" s="15"/>
      <c r="C9880" s="15"/>
      <c r="D9880" s="25"/>
      <c r="E9880" s="25"/>
      <c r="F9880" s="94"/>
      <c r="G9880" s="25"/>
      <c r="H9880" s="113"/>
      <c r="I9880" s="113"/>
      <c r="J9880" s="25"/>
      <c r="M9880" s="15">
        <f t="shared" si="462"/>
        <v>1</v>
      </c>
      <c r="N9880" s="15" t="str">
        <f t="shared" si="463"/>
        <v>-</v>
      </c>
      <c r="O9880" s="150">
        <f t="shared" si="464"/>
        <v>0</v>
      </c>
      <c r="P9880" s="15" t="str">
        <f>IF(COUNTIF('Personálie dobrovolníků '!U:X,N9880)&gt;0,"ANO","")</f>
        <v/>
      </c>
    </row>
    <row r="9881" spans="1:16" x14ac:dyDescent="0.3">
      <c r="A9881" s="25"/>
      <c r="B9881" s="15"/>
      <c r="C9881" s="15"/>
      <c r="D9881" s="25"/>
      <c r="E9881" s="25"/>
      <c r="F9881" s="94"/>
      <c r="G9881" s="25"/>
      <c r="H9881" s="113"/>
      <c r="I9881" s="113"/>
      <c r="J9881" s="25"/>
      <c r="M9881" s="15">
        <f t="shared" si="462"/>
        <v>1</v>
      </c>
      <c r="N9881" s="15" t="str">
        <f t="shared" si="463"/>
        <v>-</v>
      </c>
      <c r="O9881" s="150">
        <f t="shared" si="464"/>
        <v>0</v>
      </c>
      <c r="P9881" s="15" t="str">
        <f>IF(COUNTIF('Personálie dobrovolníků '!U:X,N9881)&gt;0,"ANO","")</f>
        <v/>
      </c>
    </row>
    <row r="9882" spans="1:16" x14ac:dyDescent="0.3">
      <c r="A9882" s="25"/>
      <c r="B9882" s="15"/>
      <c r="C9882" s="15"/>
      <c r="D9882" s="25"/>
      <c r="E9882" s="25"/>
      <c r="F9882" s="94"/>
      <c r="G9882" s="25"/>
      <c r="H9882" s="113"/>
      <c r="I9882" s="113"/>
      <c r="J9882" s="25"/>
      <c r="M9882" s="15">
        <f t="shared" si="462"/>
        <v>1</v>
      </c>
      <c r="N9882" s="15" t="str">
        <f t="shared" si="463"/>
        <v>-</v>
      </c>
      <c r="O9882" s="150">
        <f t="shared" si="464"/>
        <v>0</v>
      </c>
      <c r="P9882" s="15" t="str">
        <f>IF(COUNTIF('Personálie dobrovolníků '!U:X,N9882)&gt;0,"ANO","")</f>
        <v/>
      </c>
    </row>
    <row r="9883" spans="1:16" x14ac:dyDescent="0.3">
      <c r="A9883" s="25"/>
      <c r="B9883" s="15"/>
      <c r="C9883" s="15"/>
      <c r="D9883" s="25"/>
      <c r="E9883" s="25"/>
      <c r="F9883" s="94"/>
      <c r="G9883" s="25"/>
      <c r="H9883" s="113"/>
      <c r="I9883" s="113"/>
      <c r="J9883" s="25"/>
      <c r="M9883" s="15">
        <f t="shared" si="462"/>
        <v>1</v>
      </c>
      <c r="N9883" s="15" t="str">
        <f t="shared" si="463"/>
        <v>-</v>
      </c>
      <c r="O9883" s="150">
        <f t="shared" si="464"/>
        <v>0</v>
      </c>
      <c r="P9883" s="15" t="str">
        <f>IF(COUNTIF('Personálie dobrovolníků '!U:X,N9883)&gt;0,"ANO","")</f>
        <v/>
      </c>
    </row>
    <row r="9884" spans="1:16" x14ac:dyDescent="0.3">
      <c r="A9884" s="25"/>
      <c r="B9884" s="15"/>
      <c r="C9884" s="15"/>
      <c r="D9884" s="25"/>
      <c r="E9884" s="25"/>
      <c r="F9884" s="94"/>
      <c r="G9884" s="25"/>
      <c r="H9884" s="113"/>
      <c r="I9884" s="113"/>
      <c r="J9884" s="25"/>
      <c r="M9884" s="15">
        <f t="shared" si="462"/>
        <v>1</v>
      </c>
      <c r="N9884" s="15" t="str">
        <f t="shared" si="463"/>
        <v>-</v>
      </c>
      <c r="O9884" s="150">
        <f t="shared" si="464"/>
        <v>0</v>
      </c>
      <c r="P9884" s="15" t="str">
        <f>IF(COUNTIF('Personálie dobrovolníků '!U:X,N9884)&gt;0,"ANO","")</f>
        <v/>
      </c>
    </row>
    <row r="9885" spans="1:16" x14ac:dyDescent="0.3">
      <c r="A9885" s="25"/>
      <c r="B9885" s="15"/>
      <c r="C9885" s="15"/>
      <c r="D9885" s="25"/>
      <c r="E9885" s="25"/>
      <c r="F9885" s="94"/>
      <c r="G9885" s="25"/>
      <c r="H9885" s="113"/>
      <c r="I9885" s="113"/>
      <c r="J9885" s="25"/>
      <c r="M9885" s="15">
        <f t="shared" si="462"/>
        <v>1</v>
      </c>
      <c r="N9885" s="15" t="str">
        <f t="shared" si="463"/>
        <v>-</v>
      </c>
      <c r="O9885" s="150">
        <f t="shared" si="464"/>
        <v>0</v>
      </c>
      <c r="P9885" s="15" t="str">
        <f>IF(COUNTIF('Personálie dobrovolníků '!U:X,N9885)&gt;0,"ANO","")</f>
        <v/>
      </c>
    </row>
    <row r="9886" spans="1:16" x14ac:dyDescent="0.3">
      <c r="A9886" s="25"/>
      <c r="B9886" s="15"/>
      <c r="C9886" s="15"/>
      <c r="D9886" s="25"/>
      <c r="E9886" s="25"/>
      <c r="F9886" s="94"/>
      <c r="G9886" s="25"/>
      <c r="H9886" s="113"/>
      <c r="I9886" s="113"/>
      <c r="J9886" s="25"/>
      <c r="M9886" s="15">
        <f t="shared" si="462"/>
        <v>1</v>
      </c>
      <c r="N9886" s="15" t="str">
        <f t="shared" si="463"/>
        <v>-</v>
      </c>
      <c r="O9886" s="150">
        <f t="shared" si="464"/>
        <v>0</v>
      </c>
      <c r="P9886" s="15" t="str">
        <f>IF(COUNTIF('Personálie dobrovolníků '!U:X,N9886)&gt;0,"ANO","")</f>
        <v/>
      </c>
    </row>
    <row r="9887" spans="1:16" x14ac:dyDescent="0.3">
      <c r="A9887" s="25"/>
      <c r="B9887" s="15"/>
      <c r="C9887" s="15"/>
      <c r="D9887" s="25"/>
      <c r="E9887" s="25"/>
      <c r="F9887" s="94"/>
      <c r="G9887" s="25"/>
      <c r="H9887" s="113"/>
      <c r="I9887" s="113"/>
      <c r="J9887" s="25"/>
      <c r="M9887" s="15">
        <f t="shared" si="462"/>
        <v>1</v>
      </c>
      <c r="N9887" s="15" t="str">
        <f t="shared" si="463"/>
        <v>-</v>
      </c>
      <c r="O9887" s="150">
        <f t="shared" si="464"/>
        <v>0</v>
      </c>
      <c r="P9887" s="15" t="str">
        <f>IF(COUNTIF('Personálie dobrovolníků '!U:X,N9887)&gt;0,"ANO","")</f>
        <v/>
      </c>
    </row>
    <row r="9888" spans="1:16" x14ac:dyDescent="0.3">
      <c r="A9888" s="25"/>
      <c r="B9888" s="15"/>
      <c r="C9888" s="15"/>
      <c r="D9888" s="25"/>
      <c r="E9888" s="25"/>
      <c r="F9888" s="94"/>
      <c r="G9888" s="25"/>
      <c r="H9888" s="113"/>
      <c r="I9888" s="113"/>
      <c r="J9888" s="25"/>
      <c r="M9888" s="15">
        <f t="shared" si="462"/>
        <v>1</v>
      </c>
      <c r="N9888" s="15" t="str">
        <f t="shared" si="463"/>
        <v>-</v>
      </c>
      <c r="O9888" s="150">
        <f t="shared" si="464"/>
        <v>0</v>
      </c>
      <c r="P9888" s="15" t="str">
        <f>IF(COUNTIF('Personálie dobrovolníků '!U:X,N9888)&gt;0,"ANO","")</f>
        <v/>
      </c>
    </row>
    <row r="9889" spans="1:16" x14ac:dyDescent="0.3">
      <c r="A9889" s="25"/>
      <c r="B9889" s="15"/>
      <c r="C9889" s="15"/>
      <c r="D9889" s="25"/>
      <c r="E9889" s="25"/>
      <c r="F9889" s="94"/>
      <c r="G9889" s="25"/>
      <c r="H9889" s="113"/>
      <c r="I9889" s="113"/>
      <c r="J9889" s="25"/>
      <c r="M9889" s="15">
        <f t="shared" si="462"/>
        <v>1</v>
      </c>
      <c r="N9889" s="15" t="str">
        <f t="shared" si="463"/>
        <v>-</v>
      </c>
      <c r="O9889" s="150">
        <f t="shared" si="464"/>
        <v>0</v>
      </c>
      <c r="P9889" s="15" t="str">
        <f>IF(COUNTIF('Personálie dobrovolníků '!U:X,N9889)&gt;0,"ANO","")</f>
        <v/>
      </c>
    </row>
    <row r="9890" spans="1:16" x14ac:dyDescent="0.3">
      <c r="A9890" s="25"/>
      <c r="B9890" s="15"/>
      <c r="C9890" s="15"/>
      <c r="D9890" s="25"/>
      <c r="E9890" s="25"/>
      <c r="F9890" s="94"/>
      <c r="G9890" s="25"/>
      <c r="H9890" s="113"/>
      <c r="I9890" s="113"/>
      <c r="J9890" s="25"/>
      <c r="M9890" s="15">
        <f t="shared" si="462"/>
        <v>1</v>
      </c>
      <c r="N9890" s="15" t="str">
        <f t="shared" si="463"/>
        <v>-</v>
      </c>
      <c r="O9890" s="150">
        <f t="shared" si="464"/>
        <v>0</v>
      </c>
      <c r="P9890" s="15" t="str">
        <f>IF(COUNTIF('Personálie dobrovolníků '!U:X,N9890)&gt;0,"ANO","")</f>
        <v/>
      </c>
    </row>
    <row r="9891" spans="1:16" x14ac:dyDescent="0.3">
      <c r="A9891" s="25"/>
      <c r="B9891" s="15"/>
      <c r="C9891" s="15"/>
      <c r="D9891" s="25"/>
      <c r="E9891" s="25"/>
      <c r="F9891" s="94"/>
      <c r="G9891" s="25"/>
      <c r="H9891" s="113"/>
      <c r="I9891" s="113"/>
      <c r="J9891" s="25"/>
      <c r="M9891" s="15">
        <f t="shared" si="462"/>
        <v>1</v>
      </c>
      <c r="N9891" s="15" t="str">
        <f t="shared" si="463"/>
        <v>-</v>
      </c>
      <c r="O9891" s="150">
        <f t="shared" si="464"/>
        <v>0</v>
      </c>
      <c r="P9891" s="15" t="str">
        <f>IF(COUNTIF('Personálie dobrovolníků '!U:X,N9891)&gt;0,"ANO","")</f>
        <v/>
      </c>
    </row>
    <row r="9892" spans="1:16" x14ac:dyDescent="0.3">
      <c r="A9892" s="25"/>
      <c r="B9892" s="15"/>
      <c r="C9892" s="15"/>
      <c r="D9892" s="25"/>
      <c r="E9892" s="25"/>
      <c r="F9892" s="94"/>
      <c r="G9892" s="25"/>
      <c r="H9892" s="113"/>
      <c r="I9892" s="113"/>
      <c r="J9892" s="25"/>
      <c r="M9892" s="15">
        <f t="shared" si="462"/>
        <v>1</v>
      </c>
      <c r="N9892" s="15" t="str">
        <f t="shared" si="463"/>
        <v>-</v>
      </c>
      <c r="O9892" s="150">
        <f t="shared" si="464"/>
        <v>0</v>
      </c>
      <c r="P9892" s="15" t="str">
        <f>IF(COUNTIF('Personálie dobrovolníků '!U:X,N9892)&gt;0,"ANO","")</f>
        <v/>
      </c>
    </row>
    <row r="9893" spans="1:16" x14ac:dyDescent="0.3">
      <c r="A9893" s="25"/>
      <c r="B9893" s="15"/>
      <c r="C9893" s="15"/>
      <c r="D9893" s="25"/>
      <c r="E9893" s="25"/>
      <c r="F9893" s="94"/>
      <c r="G9893" s="25"/>
      <c r="H9893" s="113"/>
      <c r="I9893" s="113"/>
      <c r="J9893" s="25"/>
      <c r="M9893" s="15">
        <f t="shared" si="462"/>
        <v>1</v>
      </c>
      <c r="N9893" s="15" t="str">
        <f t="shared" si="463"/>
        <v>-</v>
      </c>
      <c r="O9893" s="150">
        <f t="shared" si="464"/>
        <v>0</v>
      </c>
      <c r="P9893" s="15" t="str">
        <f>IF(COUNTIF('Personálie dobrovolníků '!U:X,N9893)&gt;0,"ANO","")</f>
        <v/>
      </c>
    </row>
    <row r="9894" spans="1:16" x14ac:dyDescent="0.3">
      <c r="A9894" s="25"/>
      <c r="B9894" s="15"/>
      <c r="C9894" s="15"/>
      <c r="D9894" s="25"/>
      <c r="E9894" s="25"/>
      <c r="F9894" s="94"/>
      <c r="G9894" s="25"/>
      <c r="H9894" s="113"/>
      <c r="I9894" s="113"/>
      <c r="J9894" s="25"/>
      <c r="M9894" s="15">
        <f t="shared" si="462"/>
        <v>1</v>
      </c>
      <c r="N9894" s="15" t="str">
        <f t="shared" si="463"/>
        <v>-</v>
      </c>
      <c r="O9894" s="150">
        <f t="shared" si="464"/>
        <v>0</v>
      </c>
      <c r="P9894" s="15" t="str">
        <f>IF(COUNTIF('Personálie dobrovolníků '!U:X,N9894)&gt;0,"ANO","")</f>
        <v/>
      </c>
    </row>
    <row r="9895" spans="1:16" x14ac:dyDescent="0.3">
      <c r="A9895" s="25"/>
      <c r="B9895" s="15"/>
      <c r="C9895" s="15"/>
      <c r="D9895" s="25"/>
      <c r="E9895" s="25"/>
      <c r="F9895" s="94"/>
      <c r="G9895" s="25"/>
      <c r="H9895" s="113"/>
      <c r="I9895" s="113"/>
      <c r="J9895" s="25"/>
      <c r="M9895" s="15">
        <f t="shared" si="462"/>
        <v>1</v>
      </c>
      <c r="N9895" s="15" t="str">
        <f t="shared" si="463"/>
        <v>-</v>
      </c>
      <c r="O9895" s="150">
        <f t="shared" si="464"/>
        <v>0</v>
      </c>
      <c r="P9895" s="15" t="str">
        <f>IF(COUNTIF('Personálie dobrovolníků '!U:X,N9895)&gt;0,"ANO","")</f>
        <v/>
      </c>
    </row>
    <row r="9896" spans="1:16" x14ac:dyDescent="0.3">
      <c r="A9896" s="25"/>
      <c r="B9896" s="15"/>
      <c r="C9896" s="15"/>
      <c r="D9896" s="25"/>
      <c r="E9896" s="25"/>
      <c r="F9896" s="94"/>
      <c r="G9896" s="25"/>
      <c r="H9896" s="113"/>
      <c r="I9896" s="113"/>
      <c r="J9896" s="25"/>
      <c r="M9896" s="15">
        <f t="shared" si="462"/>
        <v>1</v>
      </c>
      <c r="N9896" s="15" t="str">
        <f t="shared" si="463"/>
        <v>-</v>
      </c>
      <c r="O9896" s="150">
        <f t="shared" si="464"/>
        <v>0</v>
      </c>
      <c r="P9896" s="15" t="str">
        <f>IF(COUNTIF('Personálie dobrovolníků '!U:X,N9896)&gt;0,"ANO","")</f>
        <v/>
      </c>
    </row>
    <row r="9897" spans="1:16" x14ac:dyDescent="0.3">
      <c r="A9897" s="25"/>
      <c r="B9897" s="15"/>
      <c r="C9897" s="15"/>
      <c r="D9897" s="25"/>
      <c r="E9897" s="25"/>
      <c r="F9897" s="94"/>
      <c r="G9897" s="25"/>
      <c r="H9897" s="113"/>
      <c r="I9897" s="113"/>
      <c r="J9897" s="25"/>
      <c r="M9897" s="15">
        <f t="shared" si="462"/>
        <v>1</v>
      </c>
      <c r="N9897" s="15" t="str">
        <f t="shared" si="463"/>
        <v>-</v>
      </c>
      <c r="O9897" s="150">
        <f t="shared" si="464"/>
        <v>0</v>
      </c>
      <c r="P9897" s="15" t="str">
        <f>IF(COUNTIF('Personálie dobrovolníků '!U:X,N9897)&gt;0,"ANO","")</f>
        <v/>
      </c>
    </row>
    <row r="9898" spans="1:16" x14ac:dyDescent="0.3">
      <c r="A9898" s="25"/>
      <c r="B9898" s="15"/>
      <c r="C9898" s="15"/>
      <c r="D9898" s="25"/>
      <c r="E9898" s="25"/>
      <c r="F9898" s="94"/>
      <c r="G9898" s="25"/>
      <c r="H9898" s="113"/>
      <c r="I9898" s="113"/>
      <c r="J9898" s="25"/>
      <c r="M9898" s="15">
        <f t="shared" ref="M9898:M9961" si="465">IF(OR(
   AND($H9898=$K$12, $I9898=$L$4),
   AND($H9898=$K$12, $I9898=$L$5),
   AND($H9898=$K$12, $I9898=$L$6),
   AND($H9898=$K$12, $I9898=$L$7),
   AND($H9898=$K$11, $I9898=$L$4),
   AND($H9898=$K$11, $I9898=$L$5),
   AND($H9898=$K$11, $I9898=$L$6),
   AND($H9898=$K$11, $I9898=$L$7),
   AND($H9898=$K$5, $I9898=$L$5),
   AND($H9898=$K$6, $I9898=$L$4),
   AND($H9898=$K$6, $I9898=$L$5),
   AND($H9898=$K$6, $I9898=$L$7),
   AND($H9898=$K$4, $I9898=$L$6),
), 0, 1)</f>
        <v>1</v>
      </c>
      <c r="N9898" s="15" t="str">
        <f t="shared" ref="N9898:N9961" si="466">A9898 &amp; "-" &amp; J9898</f>
        <v>-</v>
      </c>
      <c r="O9898" s="150">
        <f t="shared" si="464"/>
        <v>0</v>
      </c>
      <c r="P9898" s="15" t="str">
        <f>IF(COUNTIF('Personálie dobrovolníků '!U:X,N9898)&gt;0,"ANO","")</f>
        <v/>
      </c>
    </row>
    <row r="9899" spans="1:16" x14ac:dyDescent="0.3">
      <c r="A9899" s="25"/>
      <c r="B9899" s="15"/>
      <c r="C9899" s="15"/>
      <c r="D9899" s="25"/>
      <c r="E9899" s="25"/>
      <c r="F9899" s="94"/>
      <c r="G9899" s="25"/>
      <c r="H9899" s="113"/>
      <c r="I9899" s="113"/>
      <c r="J9899" s="25"/>
      <c r="M9899" s="15">
        <f t="shared" si="465"/>
        <v>1</v>
      </c>
      <c r="N9899" s="15" t="str">
        <f t="shared" si="466"/>
        <v>-</v>
      </c>
      <c r="O9899" s="150">
        <f t="shared" si="464"/>
        <v>0</v>
      </c>
      <c r="P9899" s="15" t="str">
        <f>IF(COUNTIF('Personálie dobrovolníků '!U:X,N9899)&gt;0,"ANO","")</f>
        <v/>
      </c>
    </row>
    <row r="9900" spans="1:16" x14ac:dyDescent="0.3">
      <c r="A9900" s="25"/>
      <c r="B9900" s="15"/>
      <c r="C9900" s="15"/>
      <c r="D9900" s="25"/>
      <c r="E9900" s="25"/>
      <c r="F9900" s="94"/>
      <c r="G9900" s="25"/>
      <c r="H9900" s="113"/>
      <c r="I9900" s="113"/>
      <c r="J9900" s="25"/>
      <c r="M9900" s="15">
        <f t="shared" si="465"/>
        <v>1</v>
      </c>
      <c r="N9900" s="15" t="str">
        <f t="shared" si="466"/>
        <v>-</v>
      </c>
      <c r="O9900" s="150">
        <f t="shared" si="464"/>
        <v>0</v>
      </c>
      <c r="P9900" s="15" t="str">
        <f>IF(COUNTIF('Personálie dobrovolníků '!U:X,N9900)&gt;0,"ANO","")</f>
        <v/>
      </c>
    </row>
    <row r="9901" spans="1:16" x14ac:dyDescent="0.3">
      <c r="A9901" s="25"/>
      <c r="B9901" s="15"/>
      <c r="C9901" s="15"/>
      <c r="D9901" s="25"/>
      <c r="E9901" s="25"/>
      <c r="F9901" s="94"/>
      <c r="G9901" s="25"/>
      <c r="H9901" s="113"/>
      <c r="I9901" s="113"/>
      <c r="J9901" s="25"/>
      <c r="M9901" s="15">
        <f t="shared" si="465"/>
        <v>1</v>
      </c>
      <c r="N9901" s="15" t="str">
        <f t="shared" si="466"/>
        <v>-</v>
      </c>
      <c r="O9901" s="150">
        <f t="shared" si="464"/>
        <v>0</v>
      </c>
      <c r="P9901" s="15" t="str">
        <f>IF(COUNTIF('Personálie dobrovolníků '!U:X,N9901)&gt;0,"ANO","")</f>
        <v/>
      </c>
    </row>
    <row r="9902" spans="1:16" x14ac:dyDescent="0.3">
      <c r="A9902" s="25"/>
      <c r="B9902" s="15"/>
      <c r="C9902" s="15"/>
      <c r="D9902" s="25"/>
      <c r="E9902" s="25"/>
      <c r="F9902" s="94"/>
      <c r="G9902" s="25"/>
      <c r="H9902" s="113"/>
      <c r="I9902" s="113"/>
      <c r="J9902" s="25"/>
      <c r="M9902" s="15">
        <f t="shared" si="465"/>
        <v>1</v>
      </c>
      <c r="N9902" s="15" t="str">
        <f t="shared" si="466"/>
        <v>-</v>
      </c>
      <c r="O9902" s="150">
        <f t="shared" si="464"/>
        <v>0</v>
      </c>
      <c r="P9902" s="15" t="str">
        <f>IF(COUNTIF('Personálie dobrovolníků '!U:X,N9902)&gt;0,"ANO","")</f>
        <v/>
      </c>
    </row>
    <row r="9903" spans="1:16" x14ac:dyDescent="0.3">
      <c r="A9903" s="25"/>
      <c r="B9903" s="15"/>
      <c r="C9903" s="15"/>
      <c r="D9903" s="25"/>
      <c r="E9903" s="25"/>
      <c r="F9903" s="94"/>
      <c r="G9903" s="25"/>
      <c r="H9903" s="113"/>
      <c r="I9903" s="113"/>
      <c r="J9903" s="25"/>
      <c r="M9903" s="15">
        <f t="shared" si="465"/>
        <v>1</v>
      </c>
      <c r="N9903" s="15" t="str">
        <f t="shared" si="466"/>
        <v>-</v>
      </c>
      <c r="O9903" s="150">
        <f t="shared" si="464"/>
        <v>0</v>
      </c>
      <c r="P9903" s="15" t="str">
        <f>IF(COUNTIF('Personálie dobrovolníků '!U:X,N9903)&gt;0,"ANO","")</f>
        <v/>
      </c>
    </row>
    <row r="9904" spans="1:16" x14ac:dyDescent="0.3">
      <c r="A9904" s="25"/>
      <c r="B9904" s="15"/>
      <c r="C9904" s="15"/>
      <c r="D9904" s="25"/>
      <c r="E9904" s="25"/>
      <c r="F9904" s="94"/>
      <c r="G9904" s="25"/>
      <c r="H9904" s="113"/>
      <c r="I9904" s="113"/>
      <c r="J9904" s="25"/>
      <c r="M9904" s="15">
        <f t="shared" si="465"/>
        <v>1</v>
      </c>
      <c r="N9904" s="15" t="str">
        <f t="shared" si="466"/>
        <v>-</v>
      </c>
      <c r="O9904" s="150">
        <f t="shared" si="464"/>
        <v>0</v>
      </c>
      <c r="P9904" s="15" t="str">
        <f>IF(COUNTIF('Personálie dobrovolníků '!U:X,N9904)&gt;0,"ANO","")</f>
        <v/>
      </c>
    </row>
    <row r="9905" spans="1:16" x14ac:dyDescent="0.3">
      <c r="A9905" s="25"/>
      <c r="B9905" s="15"/>
      <c r="C9905" s="15"/>
      <c r="D9905" s="25"/>
      <c r="E9905" s="25"/>
      <c r="F9905" s="94"/>
      <c r="G9905" s="25"/>
      <c r="H9905" s="113"/>
      <c r="I9905" s="113"/>
      <c r="J9905" s="25"/>
      <c r="M9905" s="15">
        <f t="shared" si="465"/>
        <v>1</v>
      </c>
      <c r="N9905" s="15" t="str">
        <f t="shared" si="466"/>
        <v>-</v>
      </c>
      <c r="O9905" s="150">
        <f t="shared" si="464"/>
        <v>0</v>
      </c>
      <c r="P9905" s="15" t="str">
        <f>IF(COUNTIF('Personálie dobrovolníků '!U:X,N9905)&gt;0,"ANO","")</f>
        <v/>
      </c>
    </row>
    <row r="9906" spans="1:16" x14ac:dyDescent="0.3">
      <c r="A9906" s="25"/>
      <c r="B9906" s="15"/>
      <c r="C9906" s="15"/>
      <c r="D9906" s="25"/>
      <c r="E9906" s="25"/>
      <c r="F9906" s="94"/>
      <c r="G9906" s="25"/>
      <c r="H9906" s="113"/>
      <c r="I9906" s="113"/>
      <c r="J9906" s="25"/>
      <c r="M9906" s="15">
        <f t="shared" si="465"/>
        <v>1</v>
      </c>
      <c r="N9906" s="15" t="str">
        <f t="shared" si="466"/>
        <v>-</v>
      </c>
      <c r="O9906" s="150">
        <f t="shared" si="464"/>
        <v>0</v>
      </c>
      <c r="P9906" s="15" t="str">
        <f>IF(COUNTIF('Personálie dobrovolníků '!U:X,N9906)&gt;0,"ANO","")</f>
        <v/>
      </c>
    </row>
    <row r="9907" spans="1:16" x14ac:dyDescent="0.3">
      <c r="A9907" s="25"/>
      <c r="B9907" s="15"/>
      <c r="C9907" s="15"/>
      <c r="D9907" s="25"/>
      <c r="E9907" s="25"/>
      <c r="F9907" s="94"/>
      <c r="G9907" s="25"/>
      <c r="H9907" s="113"/>
      <c r="I9907" s="113"/>
      <c r="J9907" s="25"/>
      <c r="M9907" s="15">
        <f t="shared" si="465"/>
        <v>1</v>
      </c>
      <c r="N9907" s="15" t="str">
        <f t="shared" si="466"/>
        <v>-</v>
      </c>
      <c r="O9907" s="150">
        <f t="shared" si="464"/>
        <v>0</v>
      </c>
      <c r="P9907" s="15" t="str">
        <f>IF(COUNTIF('Personálie dobrovolníků '!U:X,N9907)&gt;0,"ANO","")</f>
        <v/>
      </c>
    </row>
    <row r="9908" spans="1:16" x14ac:dyDescent="0.3">
      <c r="A9908" s="25"/>
      <c r="B9908" s="15"/>
      <c r="C9908" s="15"/>
      <c r="D9908" s="25"/>
      <c r="E9908" s="25"/>
      <c r="F9908" s="94"/>
      <c r="G9908" s="25"/>
      <c r="H9908" s="113"/>
      <c r="I9908" s="113"/>
      <c r="J9908" s="25"/>
      <c r="M9908" s="15">
        <f t="shared" si="465"/>
        <v>1</v>
      </c>
      <c r="N9908" s="15" t="str">
        <f t="shared" si="466"/>
        <v>-</v>
      </c>
      <c r="O9908" s="150">
        <f t="shared" si="464"/>
        <v>0</v>
      </c>
      <c r="P9908" s="15" t="str">
        <f>IF(COUNTIF('Personálie dobrovolníků '!U:X,N9908)&gt;0,"ANO","")</f>
        <v/>
      </c>
    </row>
    <row r="9909" spans="1:16" x14ac:dyDescent="0.3">
      <c r="A9909" s="25"/>
      <c r="B9909" s="15"/>
      <c r="C9909" s="15"/>
      <c r="D9909" s="25"/>
      <c r="E9909" s="25"/>
      <c r="F9909" s="94"/>
      <c r="G9909" s="25"/>
      <c r="H9909" s="113"/>
      <c r="I9909" s="113"/>
      <c r="J9909" s="25"/>
      <c r="M9909" s="15">
        <f t="shared" si="465"/>
        <v>1</v>
      </c>
      <c r="N9909" s="15" t="str">
        <f t="shared" si="466"/>
        <v>-</v>
      </c>
      <c r="O9909" s="150">
        <f t="shared" si="464"/>
        <v>0</v>
      </c>
      <c r="P9909" s="15" t="str">
        <f>IF(COUNTIF('Personálie dobrovolníků '!U:X,N9909)&gt;0,"ANO","")</f>
        <v/>
      </c>
    </row>
    <row r="9910" spans="1:16" x14ac:dyDescent="0.3">
      <c r="A9910" s="25"/>
      <c r="B9910" s="15"/>
      <c r="C9910" s="15"/>
      <c r="D9910" s="25"/>
      <c r="E9910" s="25"/>
      <c r="F9910" s="94"/>
      <c r="G9910" s="25"/>
      <c r="H9910" s="113"/>
      <c r="I9910" s="113"/>
      <c r="J9910" s="25"/>
      <c r="M9910" s="15">
        <f t="shared" si="465"/>
        <v>1</v>
      </c>
      <c r="N9910" s="15" t="str">
        <f t="shared" si="466"/>
        <v>-</v>
      </c>
      <c r="O9910" s="150">
        <f t="shared" si="464"/>
        <v>0</v>
      </c>
      <c r="P9910" s="15" t="str">
        <f>IF(COUNTIF('Personálie dobrovolníků '!U:X,N9910)&gt;0,"ANO","")</f>
        <v/>
      </c>
    </row>
    <row r="9911" spans="1:16" x14ac:dyDescent="0.3">
      <c r="A9911" s="25"/>
      <c r="B9911" s="15"/>
      <c r="C9911" s="15"/>
      <c r="D9911" s="25"/>
      <c r="E9911" s="25"/>
      <c r="F9911" s="94"/>
      <c r="G9911" s="25"/>
      <c r="H9911" s="113"/>
      <c r="I9911" s="113"/>
      <c r="J9911" s="25"/>
      <c r="M9911" s="15">
        <f t="shared" si="465"/>
        <v>1</v>
      </c>
      <c r="N9911" s="15" t="str">
        <f t="shared" si="466"/>
        <v>-</v>
      </c>
      <c r="O9911" s="150">
        <f t="shared" si="464"/>
        <v>0</v>
      </c>
      <c r="P9911" s="15" t="str">
        <f>IF(COUNTIF('Personálie dobrovolníků '!U:X,N9911)&gt;0,"ANO","")</f>
        <v/>
      </c>
    </row>
    <row r="9912" spans="1:16" x14ac:dyDescent="0.3">
      <c r="A9912" s="25"/>
      <c r="B9912" s="15"/>
      <c r="C9912" s="15"/>
      <c r="D9912" s="25"/>
      <c r="E9912" s="25"/>
      <c r="F9912" s="94"/>
      <c r="G9912" s="25"/>
      <c r="H9912" s="113"/>
      <c r="I9912" s="113"/>
      <c r="J9912" s="25"/>
      <c r="M9912" s="15">
        <f t="shared" si="465"/>
        <v>1</v>
      </c>
      <c r="N9912" s="15" t="str">
        <f t="shared" si="466"/>
        <v>-</v>
      </c>
      <c r="O9912" s="150">
        <f t="shared" si="464"/>
        <v>0</v>
      </c>
      <c r="P9912" s="15" t="str">
        <f>IF(COUNTIF('Personálie dobrovolníků '!U:X,N9912)&gt;0,"ANO","")</f>
        <v/>
      </c>
    </row>
    <row r="9913" spans="1:16" x14ac:dyDescent="0.3">
      <c r="A9913" s="25"/>
      <c r="B9913" s="15"/>
      <c r="C9913" s="15"/>
      <c r="D9913" s="25"/>
      <c r="E9913" s="25"/>
      <c r="F9913" s="94"/>
      <c r="G9913" s="25"/>
      <c r="H9913" s="113"/>
      <c r="I9913" s="113"/>
      <c r="J9913" s="25"/>
      <c r="M9913" s="15">
        <f t="shared" si="465"/>
        <v>1</v>
      </c>
      <c r="N9913" s="15" t="str">
        <f t="shared" si="466"/>
        <v>-</v>
      </c>
      <c r="O9913" s="150">
        <f t="shared" si="464"/>
        <v>0</v>
      </c>
      <c r="P9913" s="15" t="str">
        <f>IF(COUNTIF('Personálie dobrovolníků '!U:X,N9913)&gt;0,"ANO","")</f>
        <v/>
      </c>
    </row>
    <row r="9914" spans="1:16" x14ac:dyDescent="0.3">
      <c r="A9914" s="25"/>
      <c r="B9914" s="15"/>
      <c r="C9914" s="15"/>
      <c r="D9914" s="25"/>
      <c r="E9914" s="25"/>
      <c r="F9914" s="94"/>
      <c r="G9914" s="25"/>
      <c r="H9914" s="113"/>
      <c r="I9914" s="113"/>
      <c r="J9914" s="25"/>
      <c r="M9914" s="15">
        <f t="shared" si="465"/>
        <v>1</v>
      </c>
      <c r="N9914" s="15" t="str">
        <f t="shared" si="466"/>
        <v>-</v>
      </c>
      <c r="O9914" s="150">
        <f t="shared" si="464"/>
        <v>0</v>
      </c>
      <c r="P9914" s="15" t="str">
        <f>IF(COUNTIF('Personálie dobrovolníků '!U:X,N9914)&gt;0,"ANO","")</f>
        <v/>
      </c>
    </row>
    <row r="9915" spans="1:16" x14ac:dyDescent="0.3">
      <c r="A9915" s="25"/>
      <c r="B9915" s="15"/>
      <c r="C9915" s="15"/>
      <c r="D9915" s="25"/>
      <c r="E9915" s="25"/>
      <c r="F9915" s="94"/>
      <c r="G9915" s="25"/>
      <c r="H9915" s="113"/>
      <c r="I9915" s="113"/>
      <c r="J9915" s="25"/>
      <c r="M9915" s="15">
        <f t="shared" si="465"/>
        <v>1</v>
      </c>
      <c r="N9915" s="15" t="str">
        <f t="shared" si="466"/>
        <v>-</v>
      </c>
      <c r="O9915" s="150">
        <f t="shared" si="464"/>
        <v>0</v>
      </c>
      <c r="P9915" s="15" t="str">
        <f>IF(COUNTIF('Personálie dobrovolníků '!U:X,N9915)&gt;0,"ANO","")</f>
        <v/>
      </c>
    </row>
    <row r="9916" spans="1:16" x14ac:dyDescent="0.3">
      <c r="A9916" s="25"/>
      <c r="B9916" s="15"/>
      <c r="C9916" s="15"/>
      <c r="D9916" s="25"/>
      <c r="E9916" s="25"/>
      <c r="F9916" s="94"/>
      <c r="G9916" s="25"/>
      <c r="H9916" s="113"/>
      <c r="I9916" s="113"/>
      <c r="J9916" s="25"/>
      <c r="M9916" s="15">
        <f t="shared" si="465"/>
        <v>1</v>
      </c>
      <c r="N9916" s="15" t="str">
        <f t="shared" si="466"/>
        <v>-</v>
      </c>
      <c r="O9916" s="150">
        <f t="shared" si="464"/>
        <v>0</v>
      </c>
      <c r="P9916" s="15" t="str">
        <f>IF(COUNTIF('Personálie dobrovolníků '!U:X,N9916)&gt;0,"ANO","")</f>
        <v/>
      </c>
    </row>
    <row r="9917" spans="1:16" x14ac:dyDescent="0.3">
      <c r="A9917" s="25"/>
      <c r="B9917" s="15"/>
      <c r="C9917" s="15"/>
      <c r="D9917" s="25"/>
      <c r="E9917" s="25"/>
      <c r="F9917" s="94"/>
      <c r="G9917" s="25"/>
      <c r="H9917" s="113"/>
      <c r="I9917" s="113"/>
      <c r="J9917" s="25"/>
      <c r="M9917" s="15">
        <f t="shared" si="465"/>
        <v>1</v>
      </c>
      <c r="N9917" s="15" t="str">
        <f t="shared" si="466"/>
        <v>-</v>
      </c>
      <c r="O9917" s="150">
        <f t="shared" si="464"/>
        <v>0</v>
      </c>
      <c r="P9917" s="15" t="str">
        <f>IF(COUNTIF('Personálie dobrovolníků '!U:X,N9917)&gt;0,"ANO","")</f>
        <v/>
      </c>
    </row>
    <row r="9918" spans="1:16" x14ac:dyDescent="0.3">
      <c r="A9918" s="25"/>
      <c r="B9918" s="15"/>
      <c r="C9918" s="15"/>
      <c r="D9918" s="25"/>
      <c r="E9918" s="25"/>
      <c r="F9918" s="94"/>
      <c r="G9918" s="25"/>
      <c r="H9918" s="113"/>
      <c r="I9918" s="113"/>
      <c r="J9918" s="25"/>
      <c r="M9918" s="15">
        <f t="shared" si="465"/>
        <v>1</v>
      </c>
      <c r="N9918" s="15" t="str">
        <f t="shared" si="466"/>
        <v>-</v>
      </c>
      <c r="O9918" s="150">
        <f t="shared" si="464"/>
        <v>0</v>
      </c>
      <c r="P9918" s="15" t="str">
        <f>IF(COUNTIF('Personálie dobrovolníků '!U:X,N9918)&gt;0,"ANO","")</f>
        <v/>
      </c>
    </row>
    <row r="9919" spans="1:16" x14ac:dyDescent="0.3">
      <c r="A9919" s="25"/>
      <c r="B9919" s="15"/>
      <c r="C9919" s="15"/>
      <c r="D9919" s="25"/>
      <c r="E9919" s="25"/>
      <c r="F9919" s="94"/>
      <c r="G9919" s="25"/>
      <c r="H9919" s="113"/>
      <c r="I9919" s="113"/>
      <c r="J9919" s="25"/>
      <c r="M9919" s="15">
        <f t="shared" si="465"/>
        <v>1</v>
      </c>
      <c r="N9919" s="15" t="str">
        <f t="shared" si="466"/>
        <v>-</v>
      </c>
      <c r="O9919" s="150">
        <f t="shared" si="464"/>
        <v>0</v>
      </c>
      <c r="P9919" s="15" t="str">
        <f>IF(COUNTIF('Personálie dobrovolníků '!U:X,N9919)&gt;0,"ANO","")</f>
        <v/>
      </c>
    </row>
    <row r="9920" spans="1:16" x14ac:dyDescent="0.3">
      <c r="A9920" s="25"/>
      <c r="B9920" s="15"/>
      <c r="C9920" s="15"/>
      <c r="D9920" s="25"/>
      <c r="E9920" s="25"/>
      <c r="F9920" s="94"/>
      <c r="G9920" s="25"/>
      <c r="H9920" s="113"/>
      <c r="I9920" s="113"/>
      <c r="J9920" s="25"/>
      <c r="M9920" s="15">
        <f t="shared" si="465"/>
        <v>1</v>
      </c>
      <c r="N9920" s="15" t="str">
        <f t="shared" si="466"/>
        <v>-</v>
      </c>
      <c r="O9920" s="150">
        <f t="shared" si="464"/>
        <v>0</v>
      </c>
      <c r="P9920" s="15" t="str">
        <f>IF(COUNTIF('Personálie dobrovolníků '!U:X,N9920)&gt;0,"ANO","")</f>
        <v/>
      </c>
    </row>
    <row r="9921" spans="1:16" x14ac:dyDescent="0.3">
      <c r="A9921" s="25"/>
      <c r="B9921" s="15"/>
      <c r="C9921" s="15"/>
      <c r="D9921" s="25"/>
      <c r="E9921" s="25"/>
      <c r="F9921" s="94"/>
      <c r="G9921" s="25"/>
      <c r="H9921" s="113"/>
      <c r="I9921" s="113"/>
      <c r="J9921" s="25"/>
      <c r="M9921" s="15">
        <f t="shared" si="465"/>
        <v>1</v>
      </c>
      <c r="N9921" s="15" t="str">
        <f t="shared" si="466"/>
        <v>-</v>
      </c>
      <c r="O9921" s="150">
        <f t="shared" si="464"/>
        <v>0</v>
      </c>
      <c r="P9921" s="15" t="str">
        <f>IF(COUNTIF('Personálie dobrovolníků '!U:X,N9921)&gt;0,"ANO","")</f>
        <v/>
      </c>
    </row>
    <row r="9922" spans="1:16" x14ac:dyDescent="0.3">
      <c r="A9922" s="25"/>
      <c r="B9922" s="15"/>
      <c r="C9922" s="15"/>
      <c r="D9922" s="25"/>
      <c r="E9922" s="25"/>
      <c r="F9922" s="94"/>
      <c r="G9922" s="25"/>
      <c r="H9922" s="113"/>
      <c r="I9922" s="113"/>
      <c r="J9922" s="25"/>
      <c r="M9922" s="15">
        <f t="shared" si="465"/>
        <v>1</v>
      </c>
      <c r="N9922" s="15" t="str">
        <f t="shared" si="466"/>
        <v>-</v>
      </c>
      <c r="O9922" s="150">
        <f t="shared" si="464"/>
        <v>0</v>
      </c>
      <c r="P9922" s="15" t="str">
        <f>IF(COUNTIF('Personálie dobrovolníků '!U:X,N9922)&gt;0,"ANO","")</f>
        <v/>
      </c>
    </row>
    <row r="9923" spans="1:16" x14ac:dyDescent="0.3">
      <c r="A9923" s="25"/>
      <c r="B9923" s="15"/>
      <c r="C9923" s="15"/>
      <c r="D9923" s="25"/>
      <c r="E9923" s="25"/>
      <c r="F9923" s="94"/>
      <c r="G9923" s="25"/>
      <c r="H9923" s="113"/>
      <c r="I9923" s="113"/>
      <c r="J9923" s="25"/>
      <c r="M9923" s="15">
        <f t="shared" si="465"/>
        <v>1</v>
      </c>
      <c r="N9923" s="15" t="str">
        <f t="shared" si="466"/>
        <v>-</v>
      </c>
      <c r="O9923" s="150">
        <f t="shared" si="464"/>
        <v>0</v>
      </c>
      <c r="P9923" s="15" t="str">
        <f>IF(COUNTIF('Personálie dobrovolníků '!U:X,N9923)&gt;0,"ANO","")</f>
        <v/>
      </c>
    </row>
    <row r="9924" spans="1:16" x14ac:dyDescent="0.3">
      <c r="A9924" s="25"/>
      <c r="B9924" s="15"/>
      <c r="C9924" s="15"/>
      <c r="D9924" s="25"/>
      <c r="E9924" s="25"/>
      <c r="F9924" s="94"/>
      <c r="G9924" s="25"/>
      <c r="H9924" s="113"/>
      <c r="I9924" s="113"/>
      <c r="J9924" s="25"/>
      <c r="M9924" s="15">
        <f t="shared" si="465"/>
        <v>1</v>
      </c>
      <c r="N9924" s="15" t="str">
        <f t="shared" si="466"/>
        <v>-</v>
      </c>
      <c r="O9924" s="150">
        <f t="shared" ref="O9924:O9987" si="467">IF(AND(M9924&lt;&gt;0, P9924="ANO"), 1, 0)</f>
        <v>0</v>
      </c>
      <c r="P9924" s="15" t="str">
        <f>IF(COUNTIF('Personálie dobrovolníků '!U:X,N9924)&gt;0,"ANO","")</f>
        <v/>
      </c>
    </row>
    <row r="9925" spans="1:16" x14ac:dyDescent="0.3">
      <c r="A9925" s="25"/>
      <c r="B9925" s="15"/>
      <c r="C9925" s="15"/>
      <c r="D9925" s="25"/>
      <c r="E9925" s="25"/>
      <c r="F9925" s="94"/>
      <c r="G9925" s="25"/>
      <c r="H9925" s="113"/>
      <c r="I9925" s="113"/>
      <c r="J9925" s="25"/>
      <c r="M9925" s="15">
        <f t="shared" si="465"/>
        <v>1</v>
      </c>
      <c r="N9925" s="15" t="str">
        <f t="shared" si="466"/>
        <v>-</v>
      </c>
      <c r="O9925" s="150">
        <f t="shared" si="467"/>
        <v>0</v>
      </c>
      <c r="P9925" s="15" t="str">
        <f>IF(COUNTIF('Personálie dobrovolníků '!U:X,N9925)&gt;0,"ANO","")</f>
        <v/>
      </c>
    </row>
    <row r="9926" spans="1:16" x14ac:dyDescent="0.3">
      <c r="A9926" s="25"/>
      <c r="B9926" s="15"/>
      <c r="C9926" s="15"/>
      <c r="D9926" s="25"/>
      <c r="E9926" s="25"/>
      <c r="F9926" s="94"/>
      <c r="G9926" s="25"/>
      <c r="H9926" s="113"/>
      <c r="I9926" s="113"/>
      <c r="J9926" s="25"/>
      <c r="M9926" s="15">
        <f t="shared" si="465"/>
        <v>1</v>
      </c>
      <c r="N9926" s="15" t="str">
        <f t="shared" si="466"/>
        <v>-</v>
      </c>
      <c r="O9926" s="150">
        <f t="shared" si="467"/>
        <v>0</v>
      </c>
      <c r="P9926" s="15" t="str">
        <f>IF(COUNTIF('Personálie dobrovolníků '!U:X,N9926)&gt;0,"ANO","")</f>
        <v/>
      </c>
    </row>
    <row r="9927" spans="1:16" x14ac:dyDescent="0.3">
      <c r="A9927" s="25"/>
      <c r="B9927" s="15"/>
      <c r="C9927" s="15"/>
      <c r="D9927" s="25"/>
      <c r="E9927" s="25"/>
      <c r="F9927" s="94"/>
      <c r="G9927" s="25"/>
      <c r="H9927" s="113"/>
      <c r="I9927" s="113"/>
      <c r="J9927" s="25"/>
      <c r="M9927" s="15">
        <f t="shared" si="465"/>
        <v>1</v>
      </c>
      <c r="N9927" s="15" t="str">
        <f t="shared" si="466"/>
        <v>-</v>
      </c>
      <c r="O9927" s="150">
        <f t="shared" si="467"/>
        <v>0</v>
      </c>
      <c r="P9927" s="15" t="str">
        <f>IF(COUNTIF('Personálie dobrovolníků '!U:X,N9927)&gt;0,"ANO","")</f>
        <v/>
      </c>
    </row>
    <row r="9928" spans="1:16" x14ac:dyDescent="0.3">
      <c r="A9928" s="25"/>
      <c r="B9928" s="15"/>
      <c r="C9928" s="15"/>
      <c r="D9928" s="25"/>
      <c r="E9928" s="25"/>
      <c r="F9928" s="94"/>
      <c r="G9928" s="25"/>
      <c r="H9928" s="113"/>
      <c r="I9928" s="113"/>
      <c r="J9928" s="25"/>
      <c r="M9928" s="15">
        <f t="shared" si="465"/>
        <v>1</v>
      </c>
      <c r="N9928" s="15" t="str">
        <f t="shared" si="466"/>
        <v>-</v>
      </c>
      <c r="O9928" s="150">
        <f t="shared" si="467"/>
        <v>0</v>
      </c>
      <c r="P9928" s="15" t="str">
        <f>IF(COUNTIF('Personálie dobrovolníků '!U:X,N9928)&gt;0,"ANO","")</f>
        <v/>
      </c>
    </row>
    <row r="9929" spans="1:16" x14ac:dyDescent="0.3">
      <c r="A9929" s="25"/>
      <c r="B9929" s="15"/>
      <c r="C9929" s="15"/>
      <c r="D9929" s="25"/>
      <c r="E9929" s="25"/>
      <c r="F9929" s="94"/>
      <c r="G9929" s="25"/>
      <c r="H9929" s="113"/>
      <c r="I9929" s="113"/>
      <c r="J9929" s="25"/>
      <c r="M9929" s="15">
        <f t="shared" si="465"/>
        <v>1</v>
      </c>
      <c r="N9929" s="15" t="str">
        <f t="shared" si="466"/>
        <v>-</v>
      </c>
      <c r="O9929" s="150">
        <f t="shared" si="467"/>
        <v>0</v>
      </c>
      <c r="P9929" s="15" t="str">
        <f>IF(COUNTIF('Personálie dobrovolníků '!U:X,N9929)&gt;0,"ANO","")</f>
        <v/>
      </c>
    </row>
    <row r="9930" spans="1:16" x14ac:dyDescent="0.3">
      <c r="A9930" s="25"/>
      <c r="B9930" s="15"/>
      <c r="C9930" s="15"/>
      <c r="D9930" s="25"/>
      <c r="E9930" s="25"/>
      <c r="F9930" s="94"/>
      <c r="G9930" s="25"/>
      <c r="H9930" s="113"/>
      <c r="I9930" s="113"/>
      <c r="J9930" s="25"/>
      <c r="M9930" s="15">
        <f t="shared" si="465"/>
        <v>1</v>
      </c>
      <c r="N9930" s="15" t="str">
        <f t="shared" si="466"/>
        <v>-</v>
      </c>
      <c r="O9930" s="150">
        <f t="shared" si="467"/>
        <v>0</v>
      </c>
      <c r="P9930" s="15" t="str">
        <f>IF(COUNTIF('Personálie dobrovolníků '!U:X,N9930)&gt;0,"ANO","")</f>
        <v/>
      </c>
    </row>
    <row r="9931" spans="1:16" x14ac:dyDescent="0.3">
      <c r="A9931" s="25"/>
      <c r="B9931" s="15"/>
      <c r="C9931" s="15"/>
      <c r="D9931" s="25"/>
      <c r="E9931" s="25"/>
      <c r="F9931" s="94"/>
      <c r="G9931" s="25"/>
      <c r="H9931" s="113"/>
      <c r="I9931" s="113"/>
      <c r="J9931" s="25"/>
      <c r="M9931" s="15">
        <f t="shared" si="465"/>
        <v>1</v>
      </c>
      <c r="N9931" s="15" t="str">
        <f t="shared" si="466"/>
        <v>-</v>
      </c>
      <c r="O9931" s="150">
        <f t="shared" si="467"/>
        <v>0</v>
      </c>
      <c r="P9931" s="15" t="str">
        <f>IF(COUNTIF('Personálie dobrovolníků '!U:X,N9931)&gt;0,"ANO","")</f>
        <v/>
      </c>
    </row>
    <row r="9932" spans="1:16" x14ac:dyDescent="0.3">
      <c r="A9932" s="25"/>
      <c r="B9932" s="15"/>
      <c r="C9932" s="15"/>
      <c r="D9932" s="25"/>
      <c r="E9932" s="25"/>
      <c r="F9932" s="94"/>
      <c r="G9932" s="25"/>
      <c r="H9932" s="113"/>
      <c r="I9932" s="113"/>
      <c r="J9932" s="25"/>
      <c r="M9932" s="15">
        <f t="shared" si="465"/>
        <v>1</v>
      </c>
      <c r="N9932" s="15" t="str">
        <f t="shared" si="466"/>
        <v>-</v>
      </c>
      <c r="O9932" s="150">
        <f t="shared" si="467"/>
        <v>0</v>
      </c>
      <c r="P9932" s="15" t="str">
        <f>IF(COUNTIF('Personálie dobrovolníků '!U:X,N9932)&gt;0,"ANO","")</f>
        <v/>
      </c>
    </row>
    <row r="9933" spans="1:16" x14ac:dyDescent="0.3">
      <c r="A9933" s="25"/>
      <c r="B9933" s="15"/>
      <c r="C9933" s="15"/>
      <c r="D9933" s="25"/>
      <c r="E9933" s="25"/>
      <c r="F9933" s="94"/>
      <c r="G9933" s="25"/>
      <c r="H9933" s="113"/>
      <c r="I9933" s="113"/>
      <c r="J9933" s="25"/>
      <c r="M9933" s="15">
        <f t="shared" si="465"/>
        <v>1</v>
      </c>
      <c r="N9933" s="15" t="str">
        <f t="shared" si="466"/>
        <v>-</v>
      </c>
      <c r="O9933" s="150">
        <f t="shared" si="467"/>
        <v>0</v>
      </c>
      <c r="P9933" s="15" t="str">
        <f>IF(COUNTIF('Personálie dobrovolníků '!U:X,N9933)&gt;0,"ANO","")</f>
        <v/>
      </c>
    </row>
    <row r="9934" spans="1:16" x14ac:dyDescent="0.3">
      <c r="A9934" s="25"/>
      <c r="B9934" s="15"/>
      <c r="C9934" s="15"/>
      <c r="D9934" s="25"/>
      <c r="E9934" s="25"/>
      <c r="F9934" s="94"/>
      <c r="G9934" s="25"/>
      <c r="H9934" s="113"/>
      <c r="I9934" s="113"/>
      <c r="J9934" s="25"/>
      <c r="M9934" s="15">
        <f t="shared" si="465"/>
        <v>1</v>
      </c>
      <c r="N9934" s="15" t="str">
        <f t="shared" si="466"/>
        <v>-</v>
      </c>
      <c r="O9934" s="150">
        <f t="shared" si="467"/>
        <v>0</v>
      </c>
      <c r="P9934" s="15" t="str">
        <f>IF(COUNTIF('Personálie dobrovolníků '!U:X,N9934)&gt;0,"ANO","")</f>
        <v/>
      </c>
    </row>
    <row r="9935" spans="1:16" x14ac:dyDescent="0.3">
      <c r="A9935" s="25"/>
      <c r="B9935" s="15"/>
      <c r="C9935" s="15"/>
      <c r="D9935" s="25"/>
      <c r="E9935" s="25"/>
      <c r="F9935" s="94"/>
      <c r="G9935" s="25"/>
      <c r="H9935" s="113"/>
      <c r="I9935" s="113"/>
      <c r="J9935" s="25"/>
      <c r="M9935" s="15">
        <f t="shared" si="465"/>
        <v>1</v>
      </c>
      <c r="N9935" s="15" t="str">
        <f t="shared" si="466"/>
        <v>-</v>
      </c>
      <c r="O9935" s="150">
        <f t="shared" si="467"/>
        <v>0</v>
      </c>
      <c r="P9935" s="15" t="str">
        <f>IF(COUNTIF('Personálie dobrovolníků '!U:X,N9935)&gt;0,"ANO","")</f>
        <v/>
      </c>
    </row>
    <row r="9936" spans="1:16" x14ac:dyDescent="0.3">
      <c r="A9936" s="25"/>
      <c r="B9936" s="15"/>
      <c r="C9936" s="15"/>
      <c r="D9936" s="25"/>
      <c r="E9936" s="25"/>
      <c r="F9936" s="94"/>
      <c r="G9936" s="25"/>
      <c r="H9936" s="113"/>
      <c r="I9936" s="113"/>
      <c r="J9936" s="25"/>
      <c r="M9936" s="15">
        <f t="shared" si="465"/>
        <v>1</v>
      </c>
      <c r="N9936" s="15" t="str">
        <f t="shared" si="466"/>
        <v>-</v>
      </c>
      <c r="O9936" s="150">
        <f t="shared" si="467"/>
        <v>0</v>
      </c>
      <c r="P9936" s="15" t="str">
        <f>IF(COUNTIF('Personálie dobrovolníků '!U:X,N9936)&gt;0,"ANO","")</f>
        <v/>
      </c>
    </row>
    <row r="9937" spans="1:16" x14ac:dyDescent="0.3">
      <c r="A9937" s="25"/>
      <c r="B9937" s="15"/>
      <c r="C9937" s="15"/>
      <c r="D9937" s="25"/>
      <c r="E9937" s="25"/>
      <c r="F9937" s="94"/>
      <c r="G9937" s="25"/>
      <c r="H9937" s="113"/>
      <c r="I9937" s="113"/>
      <c r="J9937" s="25"/>
      <c r="M9937" s="15">
        <f t="shared" si="465"/>
        <v>1</v>
      </c>
      <c r="N9937" s="15" t="str">
        <f t="shared" si="466"/>
        <v>-</v>
      </c>
      <c r="O9937" s="150">
        <f t="shared" si="467"/>
        <v>0</v>
      </c>
      <c r="P9937" s="15" t="str">
        <f>IF(COUNTIF('Personálie dobrovolníků '!U:X,N9937)&gt;0,"ANO","")</f>
        <v/>
      </c>
    </row>
    <row r="9938" spans="1:16" x14ac:dyDescent="0.3">
      <c r="A9938" s="25"/>
      <c r="B9938" s="15"/>
      <c r="C9938" s="15"/>
      <c r="D9938" s="25"/>
      <c r="E9938" s="25"/>
      <c r="F9938" s="94"/>
      <c r="G9938" s="25"/>
      <c r="H9938" s="113"/>
      <c r="I9938" s="113"/>
      <c r="J9938" s="25"/>
      <c r="M9938" s="15">
        <f t="shared" si="465"/>
        <v>1</v>
      </c>
      <c r="N9938" s="15" t="str">
        <f t="shared" si="466"/>
        <v>-</v>
      </c>
      <c r="O9938" s="150">
        <f t="shared" si="467"/>
        <v>0</v>
      </c>
      <c r="P9938" s="15" t="str">
        <f>IF(COUNTIF('Personálie dobrovolníků '!U:X,N9938)&gt;0,"ANO","")</f>
        <v/>
      </c>
    </row>
    <row r="9939" spans="1:16" x14ac:dyDescent="0.3">
      <c r="A9939" s="25"/>
      <c r="B9939" s="15"/>
      <c r="C9939" s="15"/>
      <c r="D9939" s="25"/>
      <c r="E9939" s="25"/>
      <c r="F9939" s="94"/>
      <c r="G9939" s="25"/>
      <c r="H9939" s="113"/>
      <c r="I9939" s="113"/>
      <c r="J9939" s="25"/>
      <c r="M9939" s="15">
        <f t="shared" si="465"/>
        <v>1</v>
      </c>
      <c r="N9939" s="15" t="str">
        <f t="shared" si="466"/>
        <v>-</v>
      </c>
      <c r="O9939" s="150">
        <f t="shared" si="467"/>
        <v>0</v>
      </c>
      <c r="P9939" s="15" t="str">
        <f>IF(COUNTIF('Personálie dobrovolníků '!U:X,N9939)&gt;0,"ANO","")</f>
        <v/>
      </c>
    </row>
    <row r="9940" spans="1:16" x14ac:dyDescent="0.3">
      <c r="A9940" s="25"/>
      <c r="B9940" s="15"/>
      <c r="C9940" s="15"/>
      <c r="D9940" s="25"/>
      <c r="E9940" s="25"/>
      <c r="F9940" s="94"/>
      <c r="G9940" s="25"/>
      <c r="H9940" s="113"/>
      <c r="I9940" s="113"/>
      <c r="J9940" s="25"/>
      <c r="M9940" s="15">
        <f t="shared" si="465"/>
        <v>1</v>
      </c>
      <c r="N9940" s="15" t="str">
        <f t="shared" si="466"/>
        <v>-</v>
      </c>
      <c r="O9940" s="150">
        <f t="shared" si="467"/>
        <v>0</v>
      </c>
      <c r="P9940" s="15" t="str">
        <f>IF(COUNTIF('Personálie dobrovolníků '!U:X,N9940)&gt;0,"ANO","")</f>
        <v/>
      </c>
    </row>
    <row r="9941" spans="1:16" x14ac:dyDescent="0.3">
      <c r="A9941" s="25"/>
      <c r="B9941" s="15"/>
      <c r="C9941" s="15"/>
      <c r="D9941" s="25"/>
      <c r="E9941" s="25"/>
      <c r="F9941" s="94"/>
      <c r="G9941" s="25"/>
      <c r="H9941" s="113"/>
      <c r="I9941" s="113"/>
      <c r="J9941" s="25"/>
      <c r="M9941" s="15">
        <f t="shared" si="465"/>
        <v>1</v>
      </c>
      <c r="N9941" s="15" t="str">
        <f t="shared" si="466"/>
        <v>-</v>
      </c>
      <c r="O9941" s="150">
        <f t="shared" si="467"/>
        <v>0</v>
      </c>
      <c r="P9941" s="15" t="str">
        <f>IF(COUNTIF('Personálie dobrovolníků '!U:X,N9941)&gt;0,"ANO","")</f>
        <v/>
      </c>
    </row>
    <row r="9942" spans="1:16" x14ac:dyDescent="0.3">
      <c r="A9942" s="25"/>
      <c r="B9942" s="15"/>
      <c r="C9942" s="15"/>
      <c r="D9942" s="25"/>
      <c r="E9942" s="25"/>
      <c r="F9942" s="94"/>
      <c r="G9942" s="25"/>
      <c r="H9942" s="113"/>
      <c r="I9942" s="113"/>
      <c r="J9942" s="25"/>
      <c r="M9942" s="15">
        <f t="shared" si="465"/>
        <v>1</v>
      </c>
      <c r="N9942" s="15" t="str">
        <f t="shared" si="466"/>
        <v>-</v>
      </c>
      <c r="O9942" s="150">
        <f t="shared" si="467"/>
        <v>0</v>
      </c>
      <c r="P9942" s="15" t="str">
        <f>IF(COUNTIF('Personálie dobrovolníků '!U:X,N9942)&gt;0,"ANO","")</f>
        <v/>
      </c>
    </row>
    <row r="9943" spans="1:16" x14ac:dyDescent="0.3">
      <c r="A9943" s="25"/>
      <c r="B9943" s="15"/>
      <c r="C9943" s="15"/>
      <c r="D9943" s="25"/>
      <c r="E9943" s="25"/>
      <c r="F9943" s="94"/>
      <c r="G9943" s="25"/>
      <c r="H9943" s="113"/>
      <c r="I9943" s="113"/>
      <c r="J9943" s="25"/>
      <c r="M9943" s="15">
        <f t="shared" si="465"/>
        <v>1</v>
      </c>
      <c r="N9943" s="15" t="str">
        <f t="shared" si="466"/>
        <v>-</v>
      </c>
      <c r="O9943" s="150">
        <f t="shared" si="467"/>
        <v>0</v>
      </c>
      <c r="P9943" s="15" t="str">
        <f>IF(COUNTIF('Personálie dobrovolníků '!U:X,N9943)&gt;0,"ANO","")</f>
        <v/>
      </c>
    </row>
    <row r="9944" spans="1:16" x14ac:dyDescent="0.3">
      <c r="A9944" s="25"/>
      <c r="B9944" s="15"/>
      <c r="C9944" s="15"/>
      <c r="D9944" s="25"/>
      <c r="E9944" s="25"/>
      <c r="F9944" s="94"/>
      <c r="G9944" s="25"/>
      <c r="H9944" s="113"/>
      <c r="I9944" s="113"/>
      <c r="J9944" s="25"/>
      <c r="M9944" s="15">
        <f t="shared" si="465"/>
        <v>1</v>
      </c>
      <c r="N9944" s="15" t="str">
        <f t="shared" si="466"/>
        <v>-</v>
      </c>
      <c r="O9944" s="150">
        <f t="shared" si="467"/>
        <v>0</v>
      </c>
      <c r="P9944" s="15" t="str">
        <f>IF(COUNTIF('Personálie dobrovolníků '!U:X,N9944)&gt;0,"ANO","")</f>
        <v/>
      </c>
    </row>
    <row r="9945" spans="1:16" x14ac:dyDescent="0.3">
      <c r="A9945" s="25"/>
      <c r="B9945" s="15"/>
      <c r="C9945" s="15"/>
      <c r="D9945" s="25"/>
      <c r="E9945" s="25"/>
      <c r="F9945" s="94"/>
      <c r="G9945" s="25"/>
      <c r="H9945" s="113"/>
      <c r="I9945" s="113"/>
      <c r="J9945" s="25"/>
      <c r="M9945" s="15">
        <f t="shared" si="465"/>
        <v>1</v>
      </c>
      <c r="N9945" s="15" t="str">
        <f t="shared" si="466"/>
        <v>-</v>
      </c>
      <c r="O9945" s="150">
        <f t="shared" si="467"/>
        <v>0</v>
      </c>
      <c r="P9945" s="15" t="str">
        <f>IF(COUNTIF('Personálie dobrovolníků '!U:X,N9945)&gt;0,"ANO","")</f>
        <v/>
      </c>
    </row>
    <row r="9946" spans="1:16" x14ac:dyDescent="0.3">
      <c r="A9946" s="25"/>
      <c r="B9946" s="15"/>
      <c r="C9946" s="15"/>
      <c r="D9946" s="25"/>
      <c r="E9946" s="25"/>
      <c r="F9946" s="94"/>
      <c r="G9946" s="25"/>
      <c r="H9946" s="113"/>
      <c r="I9946" s="113"/>
      <c r="J9946" s="25"/>
      <c r="M9946" s="15">
        <f t="shared" si="465"/>
        <v>1</v>
      </c>
      <c r="N9946" s="15" t="str">
        <f t="shared" si="466"/>
        <v>-</v>
      </c>
      <c r="O9946" s="150">
        <f t="shared" si="467"/>
        <v>0</v>
      </c>
      <c r="P9946" s="15" t="str">
        <f>IF(COUNTIF('Personálie dobrovolníků '!U:X,N9946)&gt;0,"ANO","")</f>
        <v/>
      </c>
    </row>
    <row r="9947" spans="1:16" x14ac:dyDescent="0.3">
      <c r="A9947" s="25"/>
      <c r="B9947" s="15"/>
      <c r="C9947" s="15"/>
      <c r="D9947" s="25"/>
      <c r="E9947" s="25"/>
      <c r="F9947" s="94"/>
      <c r="G9947" s="25"/>
      <c r="H9947" s="113"/>
      <c r="I9947" s="113"/>
      <c r="J9947" s="25"/>
      <c r="M9947" s="15">
        <f t="shared" si="465"/>
        <v>1</v>
      </c>
      <c r="N9947" s="15" t="str">
        <f t="shared" si="466"/>
        <v>-</v>
      </c>
      <c r="O9947" s="150">
        <f t="shared" si="467"/>
        <v>0</v>
      </c>
      <c r="P9947" s="15" t="str">
        <f>IF(COUNTIF('Personálie dobrovolníků '!U:X,N9947)&gt;0,"ANO","")</f>
        <v/>
      </c>
    </row>
    <row r="9948" spans="1:16" x14ac:dyDescent="0.3">
      <c r="A9948" s="25"/>
      <c r="B9948" s="15"/>
      <c r="C9948" s="15"/>
      <c r="D9948" s="25"/>
      <c r="E9948" s="25"/>
      <c r="F9948" s="94"/>
      <c r="G9948" s="25"/>
      <c r="H9948" s="113"/>
      <c r="I9948" s="113"/>
      <c r="J9948" s="25"/>
      <c r="M9948" s="15">
        <f t="shared" si="465"/>
        <v>1</v>
      </c>
      <c r="N9948" s="15" t="str">
        <f t="shared" si="466"/>
        <v>-</v>
      </c>
      <c r="O9948" s="150">
        <f t="shared" si="467"/>
        <v>0</v>
      </c>
      <c r="P9948" s="15" t="str">
        <f>IF(COUNTIF('Personálie dobrovolníků '!U:X,N9948)&gt;0,"ANO","")</f>
        <v/>
      </c>
    </row>
    <row r="9949" spans="1:16" x14ac:dyDescent="0.3">
      <c r="A9949" s="25"/>
      <c r="B9949" s="15"/>
      <c r="C9949" s="15"/>
      <c r="D9949" s="25"/>
      <c r="E9949" s="25"/>
      <c r="F9949" s="94"/>
      <c r="G9949" s="25"/>
      <c r="H9949" s="113"/>
      <c r="I9949" s="113"/>
      <c r="J9949" s="25"/>
      <c r="M9949" s="15">
        <f t="shared" si="465"/>
        <v>1</v>
      </c>
      <c r="N9949" s="15" t="str">
        <f t="shared" si="466"/>
        <v>-</v>
      </c>
      <c r="O9949" s="150">
        <f t="shared" si="467"/>
        <v>0</v>
      </c>
      <c r="P9949" s="15" t="str">
        <f>IF(COUNTIF('Personálie dobrovolníků '!U:X,N9949)&gt;0,"ANO","")</f>
        <v/>
      </c>
    </row>
    <row r="9950" spans="1:16" x14ac:dyDescent="0.3">
      <c r="A9950" s="25"/>
      <c r="B9950" s="15"/>
      <c r="C9950" s="15"/>
      <c r="D9950" s="25"/>
      <c r="E9950" s="25"/>
      <c r="F9950" s="94"/>
      <c r="G9950" s="25"/>
      <c r="H9950" s="113"/>
      <c r="I9950" s="113"/>
      <c r="J9950" s="25"/>
      <c r="M9950" s="15">
        <f t="shared" si="465"/>
        <v>1</v>
      </c>
      <c r="N9950" s="15" t="str">
        <f t="shared" si="466"/>
        <v>-</v>
      </c>
      <c r="O9950" s="150">
        <f t="shared" si="467"/>
        <v>0</v>
      </c>
      <c r="P9950" s="15" t="str">
        <f>IF(COUNTIF('Personálie dobrovolníků '!U:X,N9950)&gt;0,"ANO","")</f>
        <v/>
      </c>
    </row>
    <row r="9951" spans="1:16" x14ac:dyDescent="0.3">
      <c r="A9951" s="25"/>
      <c r="B9951" s="15"/>
      <c r="C9951" s="15"/>
      <c r="D9951" s="25"/>
      <c r="E9951" s="25"/>
      <c r="F9951" s="94"/>
      <c r="G9951" s="25"/>
      <c r="H9951" s="113"/>
      <c r="I9951" s="113"/>
      <c r="J9951" s="25"/>
      <c r="M9951" s="15">
        <f t="shared" si="465"/>
        <v>1</v>
      </c>
      <c r="N9951" s="15" t="str">
        <f t="shared" si="466"/>
        <v>-</v>
      </c>
      <c r="O9951" s="150">
        <f t="shared" si="467"/>
        <v>0</v>
      </c>
      <c r="P9951" s="15" t="str">
        <f>IF(COUNTIF('Personálie dobrovolníků '!U:X,N9951)&gt;0,"ANO","")</f>
        <v/>
      </c>
    </row>
    <row r="9952" spans="1:16" x14ac:dyDescent="0.3">
      <c r="A9952" s="25"/>
      <c r="B9952" s="15"/>
      <c r="C9952" s="15"/>
      <c r="D9952" s="25"/>
      <c r="E9952" s="25"/>
      <c r="F9952" s="94"/>
      <c r="G9952" s="25"/>
      <c r="H9952" s="113"/>
      <c r="I9952" s="113"/>
      <c r="J9952" s="25"/>
      <c r="M9952" s="15">
        <f t="shared" si="465"/>
        <v>1</v>
      </c>
      <c r="N9952" s="15" t="str">
        <f t="shared" si="466"/>
        <v>-</v>
      </c>
      <c r="O9952" s="150">
        <f t="shared" si="467"/>
        <v>0</v>
      </c>
      <c r="P9952" s="15" t="str">
        <f>IF(COUNTIF('Personálie dobrovolníků '!U:X,N9952)&gt;0,"ANO","")</f>
        <v/>
      </c>
    </row>
    <row r="9953" spans="1:16" x14ac:dyDescent="0.3">
      <c r="A9953" s="25"/>
      <c r="B9953" s="15"/>
      <c r="C9953" s="15"/>
      <c r="D9953" s="25"/>
      <c r="E9953" s="25"/>
      <c r="F9953" s="94"/>
      <c r="G9953" s="25"/>
      <c r="H9953" s="113"/>
      <c r="I9953" s="113"/>
      <c r="J9953" s="25"/>
      <c r="M9953" s="15">
        <f t="shared" si="465"/>
        <v>1</v>
      </c>
      <c r="N9953" s="15" t="str">
        <f t="shared" si="466"/>
        <v>-</v>
      </c>
      <c r="O9953" s="150">
        <f t="shared" si="467"/>
        <v>0</v>
      </c>
      <c r="P9953" s="15" t="str">
        <f>IF(COUNTIF('Personálie dobrovolníků '!U:X,N9953)&gt;0,"ANO","")</f>
        <v/>
      </c>
    </row>
    <row r="9954" spans="1:16" x14ac:dyDescent="0.3">
      <c r="A9954" s="25"/>
      <c r="B9954" s="15"/>
      <c r="C9954" s="15"/>
      <c r="D9954" s="25"/>
      <c r="E9954" s="25"/>
      <c r="F9954" s="94"/>
      <c r="G9954" s="25"/>
      <c r="H9954" s="113"/>
      <c r="I9954" s="113"/>
      <c r="J9954" s="25"/>
      <c r="M9954" s="15">
        <f t="shared" si="465"/>
        <v>1</v>
      </c>
      <c r="N9954" s="15" t="str">
        <f t="shared" si="466"/>
        <v>-</v>
      </c>
      <c r="O9954" s="150">
        <f t="shared" si="467"/>
        <v>0</v>
      </c>
      <c r="P9954" s="15" t="str">
        <f>IF(COUNTIF('Personálie dobrovolníků '!U:X,N9954)&gt;0,"ANO","")</f>
        <v/>
      </c>
    </row>
    <row r="9955" spans="1:16" x14ac:dyDescent="0.3">
      <c r="A9955" s="25"/>
      <c r="B9955" s="15"/>
      <c r="C9955" s="15"/>
      <c r="D9955" s="25"/>
      <c r="E9955" s="25"/>
      <c r="F9955" s="94"/>
      <c r="G9955" s="25"/>
      <c r="H9955" s="113"/>
      <c r="I9955" s="113"/>
      <c r="J9955" s="25"/>
      <c r="M9955" s="15">
        <f t="shared" si="465"/>
        <v>1</v>
      </c>
      <c r="N9955" s="15" t="str">
        <f t="shared" si="466"/>
        <v>-</v>
      </c>
      <c r="O9955" s="150">
        <f t="shared" si="467"/>
        <v>0</v>
      </c>
      <c r="P9955" s="15" t="str">
        <f>IF(COUNTIF('Personálie dobrovolníků '!U:X,N9955)&gt;0,"ANO","")</f>
        <v/>
      </c>
    </row>
    <row r="9956" spans="1:16" x14ac:dyDescent="0.3">
      <c r="A9956" s="25"/>
      <c r="B9956" s="15"/>
      <c r="C9956" s="15"/>
      <c r="D9956" s="25"/>
      <c r="E9956" s="25"/>
      <c r="F9956" s="94"/>
      <c r="G9956" s="25"/>
      <c r="H9956" s="113"/>
      <c r="I9956" s="113"/>
      <c r="J9956" s="25"/>
      <c r="M9956" s="15">
        <f t="shared" si="465"/>
        <v>1</v>
      </c>
      <c r="N9956" s="15" t="str">
        <f t="shared" si="466"/>
        <v>-</v>
      </c>
      <c r="O9956" s="150">
        <f t="shared" si="467"/>
        <v>0</v>
      </c>
      <c r="P9956" s="15" t="str">
        <f>IF(COUNTIF('Personálie dobrovolníků '!U:X,N9956)&gt;0,"ANO","")</f>
        <v/>
      </c>
    </row>
    <row r="9957" spans="1:16" x14ac:dyDescent="0.3">
      <c r="A9957" s="25"/>
      <c r="B9957" s="15"/>
      <c r="C9957" s="15"/>
      <c r="D9957" s="25"/>
      <c r="E9957" s="25"/>
      <c r="F9957" s="94"/>
      <c r="G9957" s="25"/>
      <c r="H9957" s="113"/>
      <c r="I9957" s="113"/>
      <c r="J9957" s="25"/>
      <c r="M9957" s="15">
        <f t="shared" si="465"/>
        <v>1</v>
      </c>
      <c r="N9957" s="15" t="str">
        <f t="shared" si="466"/>
        <v>-</v>
      </c>
      <c r="O9957" s="150">
        <f t="shared" si="467"/>
        <v>0</v>
      </c>
      <c r="P9957" s="15" t="str">
        <f>IF(COUNTIF('Personálie dobrovolníků '!U:X,N9957)&gt;0,"ANO","")</f>
        <v/>
      </c>
    </row>
    <row r="9958" spans="1:16" x14ac:dyDescent="0.3">
      <c r="A9958" s="25"/>
      <c r="B9958" s="15"/>
      <c r="C9958" s="15"/>
      <c r="D9958" s="25"/>
      <c r="E9958" s="25"/>
      <c r="F9958" s="94"/>
      <c r="G9958" s="25"/>
      <c r="H9958" s="113"/>
      <c r="I9958" s="113"/>
      <c r="J9958" s="25"/>
      <c r="M9958" s="15">
        <f t="shared" si="465"/>
        <v>1</v>
      </c>
      <c r="N9958" s="15" t="str">
        <f t="shared" si="466"/>
        <v>-</v>
      </c>
      <c r="O9958" s="150">
        <f t="shared" si="467"/>
        <v>0</v>
      </c>
      <c r="P9958" s="15" t="str">
        <f>IF(COUNTIF('Personálie dobrovolníků '!U:X,N9958)&gt;0,"ANO","")</f>
        <v/>
      </c>
    </row>
    <row r="9959" spans="1:16" x14ac:dyDescent="0.3">
      <c r="A9959" s="25"/>
      <c r="B9959" s="15"/>
      <c r="C9959" s="15"/>
      <c r="D9959" s="25"/>
      <c r="E9959" s="25"/>
      <c r="F9959" s="94"/>
      <c r="G9959" s="25"/>
      <c r="H9959" s="113"/>
      <c r="I9959" s="113"/>
      <c r="J9959" s="25"/>
      <c r="M9959" s="15">
        <f t="shared" si="465"/>
        <v>1</v>
      </c>
      <c r="N9959" s="15" t="str">
        <f t="shared" si="466"/>
        <v>-</v>
      </c>
      <c r="O9959" s="150">
        <f t="shared" si="467"/>
        <v>0</v>
      </c>
      <c r="P9959" s="15" t="str">
        <f>IF(COUNTIF('Personálie dobrovolníků '!U:X,N9959)&gt;0,"ANO","")</f>
        <v/>
      </c>
    </row>
    <row r="9960" spans="1:16" x14ac:dyDescent="0.3">
      <c r="A9960" s="25"/>
      <c r="B9960" s="15"/>
      <c r="C9960" s="15"/>
      <c r="D9960" s="25"/>
      <c r="E9960" s="25"/>
      <c r="F9960" s="94"/>
      <c r="G9960" s="25"/>
      <c r="H9960" s="113"/>
      <c r="I9960" s="113"/>
      <c r="J9960" s="25"/>
      <c r="M9960" s="15">
        <f t="shared" si="465"/>
        <v>1</v>
      </c>
      <c r="N9960" s="15" t="str">
        <f t="shared" si="466"/>
        <v>-</v>
      </c>
      <c r="O9960" s="150">
        <f t="shared" si="467"/>
        <v>0</v>
      </c>
      <c r="P9960" s="15" t="str">
        <f>IF(COUNTIF('Personálie dobrovolníků '!U:X,N9960)&gt;0,"ANO","")</f>
        <v/>
      </c>
    </row>
    <row r="9961" spans="1:16" x14ac:dyDescent="0.3">
      <c r="A9961" s="25"/>
      <c r="B9961" s="15"/>
      <c r="C9961" s="15"/>
      <c r="D9961" s="25"/>
      <c r="E9961" s="25"/>
      <c r="F9961" s="94"/>
      <c r="G9961" s="25"/>
      <c r="H9961" s="113"/>
      <c r="I9961" s="113"/>
      <c r="J9961" s="25"/>
      <c r="M9961" s="15">
        <f t="shared" si="465"/>
        <v>1</v>
      </c>
      <c r="N9961" s="15" t="str">
        <f t="shared" si="466"/>
        <v>-</v>
      </c>
      <c r="O9961" s="150">
        <f t="shared" si="467"/>
        <v>0</v>
      </c>
      <c r="P9961" s="15" t="str">
        <f>IF(COUNTIF('Personálie dobrovolníků '!U:X,N9961)&gt;0,"ANO","")</f>
        <v/>
      </c>
    </row>
    <row r="9962" spans="1:16" x14ac:dyDescent="0.3">
      <c r="A9962" s="25"/>
      <c r="B9962" s="15"/>
      <c r="C9962" s="15"/>
      <c r="D9962" s="25"/>
      <c r="E9962" s="25"/>
      <c r="F9962" s="94"/>
      <c r="G9962" s="25"/>
      <c r="H9962" s="113"/>
      <c r="I9962" s="113"/>
      <c r="J9962" s="25"/>
      <c r="M9962" s="15">
        <f t="shared" ref="M9962:M10001" si="468">IF(OR(
   AND($H9962=$K$12, $I9962=$L$4),
   AND($H9962=$K$12, $I9962=$L$5),
   AND($H9962=$K$12, $I9962=$L$6),
   AND($H9962=$K$12, $I9962=$L$7),
   AND($H9962=$K$11, $I9962=$L$4),
   AND($H9962=$K$11, $I9962=$L$5),
   AND($H9962=$K$11, $I9962=$L$6),
   AND($H9962=$K$11, $I9962=$L$7),
   AND($H9962=$K$5, $I9962=$L$5),
   AND($H9962=$K$6, $I9962=$L$4),
   AND($H9962=$K$6, $I9962=$L$5),
   AND($H9962=$K$6, $I9962=$L$7),
   AND($H9962=$K$4, $I9962=$L$6),
), 0, 1)</f>
        <v>1</v>
      </c>
      <c r="N9962" s="15" t="str">
        <f t="shared" ref="N9962:N10001" si="469">A9962 &amp; "-" &amp; J9962</f>
        <v>-</v>
      </c>
      <c r="O9962" s="150">
        <f t="shared" si="467"/>
        <v>0</v>
      </c>
      <c r="P9962" s="15" t="str">
        <f>IF(COUNTIF('Personálie dobrovolníků '!U:X,N9962)&gt;0,"ANO","")</f>
        <v/>
      </c>
    </row>
    <row r="9963" spans="1:16" x14ac:dyDescent="0.3">
      <c r="A9963" s="25"/>
      <c r="B9963" s="15"/>
      <c r="C9963" s="15"/>
      <c r="D9963" s="25"/>
      <c r="E9963" s="25"/>
      <c r="F9963" s="94"/>
      <c r="G9963" s="25"/>
      <c r="H9963" s="113"/>
      <c r="I9963" s="113"/>
      <c r="J9963" s="25"/>
      <c r="M9963" s="15">
        <f t="shared" si="468"/>
        <v>1</v>
      </c>
      <c r="N9963" s="15" t="str">
        <f t="shared" si="469"/>
        <v>-</v>
      </c>
      <c r="O9963" s="150">
        <f t="shared" si="467"/>
        <v>0</v>
      </c>
      <c r="P9963" s="15" t="str">
        <f>IF(COUNTIF('Personálie dobrovolníků '!U:X,N9963)&gt;0,"ANO","")</f>
        <v/>
      </c>
    </row>
    <row r="9964" spans="1:16" x14ac:dyDescent="0.3">
      <c r="A9964" s="25"/>
      <c r="B9964" s="15"/>
      <c r="C9964" s="15"/>
      <c r="D9964" s="25"/>
      <c r="E9964" s="25"/>
      <c r="F9964" s="94"/>
      <c r="G9964" s="25"/>
      <c r="H9964" s="113"/>
      <c r="I9964" s="113"/>
      <c r="J9964" s="25"/>
      <c r="M9964" s="15">
        <f t="shared" si="468"/>
        <v>1</v>
      </c>
      <c r="N9964" s="15" t="str">
        <f t="shared" si="469"/>
        <v>-</v>
      </c>
      <c r="O9964" s="150">
        <f t="shared" si="467"/>
        <v>0</v>
      </c>
      <c r="P9964" s="15" t="str">
        <f>IF(COUNTIF('Personálie dobrovolníků '!U:X,N9964)&gt;0,"ANO","")</f>
        <v/>
      </c>
    </row>
    <row r="9965" spans="1:16" x14ac:dyDescent="0.3">
      <c r="A9965" s="25"/>
      <c r="B9965" s="15"/>
      <c r="C9965" s="15"/>
      <c r="D9965" s="25"/>
      <c r="E9965" s="25"/>
      <c r="F9965" s="94"/>
      <c r="G9965" s="25"/>
      <c r="H9965" s="113"/>
      <c r="I9965" s="113"/>
      <c r="J9965" s="25"/>
      <c r="M9965" s="15">
        <f t="shared" si="468"/>
        <v>1</v>
      </c>
      <c r="N9965" s="15" t="str">
        <f t="shared" si="469"/>
        <v>-</v>
      </c>
      <c r="O9965" s="150">
        <f t="shared" si="467"/>
        <v>0</v>
      </c>
      <c r="P9965" s="15" t="str">
        <f>IF(COUNTIF('Personálie dobrovolníků '!U:X,N9965)&gt;0,"ANO","")</f>
        <v/>
      </c>
    </row>
    <row r="9966" spans="1:16" x14ac:dyDescent="0.3">
      <c r="A9966" s="25"/>
      <c r="B9966" s="15"/>
      <c r="C9966" s="15"/>
      <c r="D9966" s="25"/>
      <c r="E9966" s="25"/>
      <c r="F9966" s="94"/>
      <c r="G9966" s="25"/>
      <c r="H9966" s="113"/>
      <c r="I9966" s="113"/>
      <c r="J9966" s="25"/>
      <c r="M9966" s="15">
        <f t="shared" si="468"/>
        <v>1</v>
      </c>
      <c r="N9966" s="15" t="str">
        <f t="shared" si="469"/>
        <v>-</v>
      </c>
      <c r="O9966" s="150">
        <f t="shared" si="467"/>
        <v>0</v>
      </c>
      <c r="P9966" s="15" t="str">
        <f>IF(COUNTIF('Personálie dobrovolníků '!U:X,N9966)&gt;0,"ANO","")</f>
        <v/>
      </c>
    </row>
    <row r="9967" spans="1:16" x14ac:dyDescent="0.3">
      <c r="A9967" s="25"/>
      <c r="B9967" s="15"/>
      <c r="C9967" s="15"/>
      <c r="D9967" s="25"/>
      <c r="E9967" s="25"/>
      <c r="F9967" s="94"/>
      <c r="G9967" s="25"/>
      <c r="H9967" s="113"/>
      <c r="I9967" s="113"/>
      <c r="J9967" s="25"/>
      <c r="M9967" s="15">
        <f t="shared" si="468"/>
        <v>1</v>
      </c>
      <c r="N9967" s="15" t="str">
        <f t="shared" si="469"/>
        <v>-</v>
      </c>
      <c r="O9967" s="150">
        <f t="shared" si="467"/>
        <v>0</v>
      </c>
      <c r="P9967" s="15" t="str">
        <f>IF(COUNTIF('Personálie dobrovolníků '!U:X,N9967)&gt;0,"ANO","")</f>
        <v/>
      </c>
    </row>
    <row r="9968" spans="1:16" x14ac:dyDescent="0.3">
      <c r="A9968" s="25"/>
      <c r="B9968" s="15"/>
      <c r="C9968" s="15"/>
      <c r="D9968" s="25"/>
      <c r="E9968" s="25"/>
      <c r="F9968" s="94"/>
      <c r="G9968" s="25"/>
      <c r="H9968" s="113"/>
      <c r="I9968" s="113"/>
      <c r="J9968" s="25"/>
      <c r="M9968" s="15">
        <f t="shared" si="468"/>
        <v>1</v>
      </c>
      <c r="N9968" s="15" t="str">
        <f t="shared" si="469"/>
        <v>-</v>
      </c>
      <c r="O9968" s="150">
        <f t="shared" si="467"/>
        <v>0</v>
      </c>
      <c r="P9968" s="15" t="str">
        <f>IF(COUNTIF('Personálie dobrovolníků '!U:X,N9968)&gt;0,"ANO","")</f>
        <v/>
      </c>
    </row>
    <row r="9969" spans="1:16" x14ac:dyDescent="0.3">
      <c r="A9969" s="25"/>
      <c r="B9969" s="15"/>
      <c r="C9969" s="15"/>
      <c r="D9969" s="25"/>
      <c r="E9969" s="25"/>
      <c r="F9969" s="94"/>
      <c r="G9969" s="25"/>
      <c r="H9969" s="113"/>
      <c r="I9969" s="113"/>
      <c r="J9969" s="25"/>
      <c r="M9969" s="15">
        <f t="shared" si="468"/>
        <v>1</v>
      </c>
      <c r="N9969" s="15" t="str">
        <f t="shared" si="469"/>
        <v>-</v>
      </c>
      <c r="O9969" s="150">
        <f t="shared" si="467"/>
        <v>0</v>
      </c>
      <c r="P9969" s="15" t="str">
        <f>IF(COUNTIF('Personálie dobrovolníků '!U:X,N9969)&gt;0,"ANO","")</f>
        <v/>
      </c>
    </row>
    <row r="9970" spans="1:16" x14ac:dyDescent="0.3">
      <c r="A9970" s="25"/>
      <c r="B9970" s="15"/>
      <c r="C9970" s="15"/>
      <c r="D9970" s="25"/>
      <c r="E9970" s="25"/>
      <c r="F9970" s="94"/>
      <c r="G9970" s="25"/>
      <c r="H9970" s="113"/>
      <c r="I9970" s="113"/>
      <c r="J9970" s="25"/>
      <c r="M9970" s="15">
        <f t="shared" si="468"/>
        <v>1</v>
      </c>
      <c r="N9970" s="15" t="str">
        <f t="shared" si="469"/>
        <v>-</v>
      </c>
      <c r="O9970" s="150">
        <f t="shared" si="467"/>
        <v>0</v>
      </c>
      <c r="P9970" s="15" t="str">
        <f>IF(COUNTIF('Personálie dobrovolníků '!U:X,N9970)&gt;0,"ANO","")</f>
        <v/>
      </c>
    </row>
    <row r="9971" spans="1:16" x14ac:dyDescent="0.3">
      <c r="A9971" s="25"/>
      <c r="B9971" s="15"/>
      <c r="C9971" s="15"/>
      <c r="D9971" s="25"/>
      <c r="E9971" s="25"/>
      <c r="F9971" s="94"/>
      <c r="G9971" s="25"/>
      <c r="H9971" s="113"/>
      <c r="I9971" s="113"/>
      <c r="J9971" s="25"/>
      <c r="M9971" s="15">
        <f t="shared" si="468"/>
        <v>1</v>
      </c>
      <c r="N9971" s="15" t="str">
        <f t="shared" si="469"/>
        <v>-</v>
      </c>
      <c r="O9971" s="150">
        <f t="shared" si="467"/>
        <v>0</v>
      </c>
      <c r="P9971" s="15" t="str">
        <f>IF(COUNTIF('Personálie dobrovolníků '!U:X,N9971)&gt;0,"ANO","")</f>
        <v/>
      </c>
    </row>
    <row r="9972" spans="1:16" x14ac:dyDescent="0.3">
      <c r="A9972" s="25"/>
      <c r="B9972" s="15"/>
      <c r="C9972" s="15"/>
      <c r="D9972" s="25"/>
      <c r="E9972" s="25"/>
      <c r="F9972" s="94"/>
      <c r="G9972" s="25"/>
      <c r="H9972" s="113"/>
      <c r="I9972" s="113"/>
      <c r="J9972" s="25"/>
      <c r="M9972" s="15">
        <f t="shared" si="468"/>
        <v>1</v>
      </c>
      <c r="N9972" s="15" t="str">
        <f t="shared" si="469"/>
        <v>-</v>
      </c>
      <c r="O9972" s="150">
        <f t="shared" si="467"/>
        <v>0</v>
      </c>
      <c r="P9972" s="15" t="str">
        <f>IF(COUNTIF('Personálie dobrovolníků '!U:X,N9972)&gt;0,"ANO","")</f>
        <v/>
      </c>
    </row>
    <row r="9973" spans="1:16" x14ac:dyDescent="0.3">
      <c r="A9973" s="25"/>
      <c r="B9973" s="15"/>
      <c r="C9973" s="15"/>
      <c r="D9973" s="25"/>
      <c r="E9973" s="25"/>
      <c r="F9973" s="94"/>
      <c r="G9973" s="25"/>
      <c r="H9973" s="113"/>
      <c r="I9973" s="113"/>
      <c r="J9973" s="25"/>
      <c r="M9973" s="15">
        <f t="shared" si="468"/>
        <v>1</v>
      </c>
      <c r="N9973" s="15" t="str">
        <f t="shared" si="469"/>
        <v>-</v>
      </c>
      <c r="O9973" s="150">
        <f t="shared" si="467"/>
        <v>0</v>
      </c>
      <c r="P9973" s="15" t="str">
        <f>IF(COUNTIF('Personálie dobrovolníků '!U:X,N9973)&gt;0,"ANO","")</f>
        <v/>
      </c>
    </row>
    <row r="9974" spans="1:16" x14ac:dyDescent="0.3">
      <c r="A9974" s="25"/>
      <c r="B9974" s="15"/>
      <c r="C9974" s="15"/>
      <c r="D9974" s="25"/>
      <c r="E9974" s="25"/>
      <c r="F9974" s="94"/>
      <c r="G9974" s="25"/>
      <c r="H9974" s="113"/>
      <c r="I9974" s="113"/>
      <c r="J9974" s="25"/>
      <c r="M9974" s="15">
        <f t="shared" si="468"/>
        <v>1</v>
      </c>
      <c r="N9974" s="15" t="str">
        <f t="shared" si="469"/>
        <v>-</v>
      </c>
      <c r="O9974" s="150">
        <f t="shared" si="467"/>
        <v>0</v>
      </c>
      <c r="P9974" s="15" t="str">
        <f>IF(COUNTIF('Personálie dobrovolníků '!U:X,N9974)&gt;0,"ANO","")</f>
        <v/>
      </c>
    </row>
    <row r="9975" spans="1:16" x14ac:dyDescent="0.3">
      <c r="A9975" s="25"/>
      <c r="B9975" s="15"/>
      <c r="C9975" s="15"/>
      <c r="D9975" s="25"/>
      <c r="E9975" s="25"/>
      <c r="F9975" s="94"/>
      <c r="G9975" s="25"/>
      <c r="H9975" s="113"/>
      <c r="I9975" s="113"/>
      <c r="J9975" s="25"/>
      <c r="M9975" s="15">
        <f t="shared" si="468"/>
        <v>1</v>
      </c>
      <c r="N9975" s="15" t="str">
        <f t="shared" si="469"/>
        <v>-</v>
      </c>
      <c r="O9975" s="150">
        <f t="shared" si="467"/>
        <v>0</v>
      </c>
      <c r="P9975" s="15" t="str">
        <f>IF(COUNTIF('Personálie dobrovolníků '!U:X,N9975)&gt;0,"ANO","")</f>
        <v/>
      </c>
    </row>
    <row r="9976" spans="1:16" x14ac:dyDescent="0.3">
      <c r="A9976" s="25"/>
      <c r="B9976" s="15"/>
      <c r="C9976" s="15"/>
      <c r="D9976" s="25"/>
      <c r="E9976" s="25"/>
      <c r="F9976" s="94"/>
      <c r="G9976" s="25"/>
      <c r="H9976" s="113"/>
      <c r="I9976" s="113"/>
      <c r="J9976" s="25"/>
      <c r="M9976" s="15">
        <f t="shared" si="468"/>
        <v>1</v>
      </c>
      <c r="N9976" s="15" t="str">
        <f t="shared" si="469"/>
        <v>-</v>
      </c>
      <c r="O9976" s="150">
        <f t="shared" si="467"/>
        <v>0</v>
      </c>
      <c r="P9976" s="15" t="str">
        <f>IF(COUNTIF('Personálie dobrovolníků '!U:X,N9976)&gt;0,"ANO","")</f>
        <v/>
      </c>
    </row>
    <row r="9977" spans="1:16" x14ac:dyDescent="0.3">
      <c r="A9977" s="25"/>
      <c r="B9977" s="15"/>
      <c r="C9977" s="15"/>
      <c r="D9977" s="25"/>
      <c r="E9977" s="25"/>
      <c r="F9977" s="94"/>
      <c r="G9977" s="25"/>
      <c r="H9977" s="113"/>
      <c r="I9977" s="113"/>
      <c r="J9977" s="25"/>
      <c r="M9977" s="15">
        <f t="shared" si="468"/>
        <v>1</v>
      </c>
      <c r="N9977" s="15" t="str">
        <f t="shared" si="469"/>
        <v>-</v>
      </c>
      <c r="O9977" s="150">
        <f t="shared" si="467"/>
        <v>0</v>
      </c>
      <c r="P9977" s="15" t="str">
        <f>IF(COUNTIF('Personálie dobrovolníků '!U:X,N9977)&gt;0,"ANO","")</f>
        <v/>
      </c>
    </row>
    <row r="9978" spans="1:16" x14ac:dyDescent="0.3">
      <c r="A9978" s="25"/>
      <c r="B9978" s="15"/>
      <c r="C9978" s="15"/>
      <c r="D9978" s="25"/>
      <c r="E9978" s="25"/>
      <c r="F9978" s="94"/>
      <c r="G9978" s="25"/>
      <c r="H9978" s="113"/>
      <c r="I9978" s="113"/>
      <c r="J9978" s="25"/>
      <c r="M9978" s="15">
        <f t="shared" si="468"/>
        <v>1</v>
      </c>
      <c r="N9978" s="15" t="str">
        <f t="shared" si="469"/>
        <v>-</v>
      </c>
      <c r="O9978" s="150">
        <f t="shared" si="467"/>
        <v>0</v>
      </c>
      <c r="P9978" s="15" t="str">
        <f>IF(COUNTIF('Personálie dobrovolníků '!U:X,N9978)&gt;0,"ANO","")</f>
        <v/>
      </c>
    </row>
    <row r="9979" spans="1:16" x14ac:dyDescent="0.3">
      <c r="A9979" s="25"/>
      <c r="B9979" s="15"/>
      <c r="C9979" s="15"/>
      <c r="D9979" s="25"/>
      <c r="E9979" s="25"/>
      <c r="F9979" s="94"/>
      <c r="G9979" s="25"/>
      <c r="H9979" s="113"/>
      <c r="I9979" s="113"/>
      <c r="J9979" s="25"/>
      <c r="M9979" s="15">
        <f t="shared" si="468"/>
        <v>1</v>
      </c>
      <c r="N9979" s="15" t="str">
        <f t="shared" si="469"/>
        <v>-</v>
      </c>
      <c r="O9979" s="150">
        <f t="shared" si="467"/>
        <v>0</v>
      </c>
      <c r="P9979" s="15" t="str">
        <f>IF(COUNTIF('Personálie dobrovolníků '!U:X,N9979)&gt;0,"ANO","")</f>
        <v/>
      </c>
    </row>
    <row r="9980" spans="1:16" x14ac:dyDescent="0.3">
      <c r="A9980" s="25"/>
      <c r="B9980" s="15"/>
      <c r="C9980" s="15"/>
      <c r="D9980" s="25"/>
      <c r="E9980" s="25"/>
      <c r="F9980" s="94"/>
      <c r="G9980" s="25"/>
      <c r="H9980" s="113"/>
      <c r="I9980" s="113"/>
      <c r="J9980" s="25"/>
      <c r="M9980" s="15">
        <f t="shared" si="468"/>
        <v>1</v>
      </c>
      <c r="N9980" s="15" t="str">
        <f t="shared" si="469"/>
        <v>-</v>
      </c>
      <c r="O9980" s="150">
        <f t="shared" si="467"/>
        <v>0</v>
      </c>
      <c r="P9980" s="15" t="str">
        <f>IF(COUNTIF('Personálie dobrovolníků '!U:X,N9980)&gt;0,"ANO","")</f>
        <v/>
      </c>
    </row>
    <row r="9981" spans="1:16" x14ac:dyDescent="0.3">
      <c r="A9981" s="25"/>
      <c r="B9981" s="15"/>
      <c r="C9981" s="15"/>
      <c r="D9981" s="25"/>
      <c r="E9981" s="25"/>
      <c r="F9981" s="94"/>
      <c r="G9981" s="25"/>
      <c r="H9981" s="113"/>
      <c r="I9981" s="113"/>
      <c r="J9981" s="25"/>
      <c r="M9981" s="15">
        <f t="shared" si="468"/>
        <v>1</v>
      </c>
      <c r="N9981" s="15" t="str">
        <f t="shared" si="469"/>
        <v>-</v>
      </c>
      <c r="O9981" s="150">
        <f t="shared" si="467"/>
        <v>0</v>
      </c>
      <c r="P9981" s="15" t="str">
        <f>IF(COUNTIF('Personálie dobrovolníků '!U:X,N9981)&gt;0,"ANO","")</f>
        <v/>
      </c>
    </row>
    <row r="9982" spans="1:16" x14ac:dyDescent="0.3">
      <c r="A9982" s="25"/>
      <c r="B9982" s="15"/>
      <c r="C9982" s="15"/>
      <c r="D9982" s="25"/>
      <c r="E9982" s="25"/>
      <c r="F9982" s="94"/>
      <c r="G9982" s="25"/>
      <c r="H9982" s="113"/>
      <c r="I9982" s="113"/>
      <c r="J9982" s="25"/>
      <c r="M9982" s="15">
        <f t="shared" si="468"/>
        <v>1</v>
      </c>
      <c r="N9982" s="15" t="str">
        <f t="shared" si="469"/>
        <v>-</v>
      </c>
      <c r="O9982" s="150">
        <f t="shared" si="467"/>
        <v>0</v>
      </c>
      <c r="P9982" s="15" t="str">
        <f>IF(COUNTIF('Personálie dobrovolníků '!U:X,N9982)&gt;0,"ANO","")</f>
        <v/>
      </c>
    </row>
    <row r="9983" spans="1:16" x14ac:dyDescent="0.3">
      <c r="A9983" s="25"/>
      <c r="B9983" s="15"/>
      <c r="C9983" s="15"/>
      <c r="D9983" s="25"/>
      <c r="E9983" s="25"/>
      <c r="F9983" s="94"/>
      <c r="G9983" s="25"/>
      <c r="H9983" s="113"/>
      <c r="I9983" s="113"/>
      <c r="J9983" s="25"/>
      <c r="M9983" s="15">
        <f t="shared" si="468"/>
        <v>1</v>
      </c>
      <c r="N9983" s="15" t="str">
        <f t="shared" si="469"/>
        <v>-</v>
      </c>
      <c r="O9983" s="150">
        <f t="shared" si="467"/>
        <v>0</v>
      </c>
      <c r="P9983" s="15" t="str">
        <f>IF(COUNTIF('Personálie dobrovolníků '!U:X,N9983)&gt;0,"ANO","")</f>
        <v/>
      </c>
    </row>
    <row r="9984" spans="1:16" x14ac:dyDescent="0.3">
      <c r="A9984" s="25"/>
      <c r="B9984" s="15"/>
      <c r="C9984" s="15"/>
      <c r="D9984" s="25"/>
      <c r="E9984" s="25"/>
      <c r="F9984" s="94"/>
      <c r="G9984" s="25"/>
      <c r="H9984" s="113"/>
      <c r="I9984" s="113"/>
      <c r="J9984" s="25"/>
      <c r="M9984" s="15">
        <f t="shared" si="468"/>
        <v>1</v>
      </c>
      <c r="N9984" s="15" t="str">
        <f t="shared" si="469"/>
        <v>-</v>
      </c>
      <c r="O9984" s="150">
        <f t="shared" si="467"/>
        <v>0</v>
      </c>
      <c r="P9984" s="15" t="str">
        <f>IF(COUNTIF('Personálie dobrovolníků '!U:X,N9984)&gt;0,"ANO","")</f>
        <v/>
      </c>
    </row>
    <row r="9985" spans="1:16" x14ac:dyDescent="0.3">
      <c r="A9985" s="25"/>
      <c r="B9985" s="15"/>
      <c r="C9985" s="15"/>
      <c r="D9985" s="25"/>
      <c r="E9985" s="25"/>
      <c r="F9985" s="94"/>
      <c r="G9985" s="25"/>
      <c r="H9985" s="113"/>
      <c r="I9985" s="113"/>
      <c r="J9985" s="25"/>
      <c r="M9985" s="15">
        <f t="shared" si="468"/>
        <v>1</v>
      </c>
      <c r="N9985" s="15" t="str">
        <f t="shared" si="469"/>
        <v>-</v>
      </c>
      <c r="O9985" s="150">
        <f t="shared" si="467"/>
        <v>0</v>
      </c>
      <c r="P9985" s="15" t="str">
        <f>IF(COUNTIF('Personálie dobrovolníků '!U:X,N9985)&gt;0,"ANO","")</f>
        <v/>
      </c>
    </row>
    <row r="9986" spans="1:16" x14ac:dyDescent="0.3">
      <c r="A9986" s="25"/>
      <c r="B9986" s="15"/>
      <c r="C9986" s="15"/>
      <c r="D9986" s="25"/>
      <c r="E9986" s="25"/>
      <c r="F9986" s="94"/>
      <c r="G9986" s="25"/>
      <c r="H9986" s="113"/>
      <c r="I9986" s="113"/>
      <c r="J9986" s="25"/>
      <c r="M9986" s="15">
        <f t="shared" si="468"/>
        <v>1</v>
      </c>
      <c r="N9986" s="15" t="str">
        <f t="shared" si="469"/>
        <v>-</v>
      </c>
      <c r="O9986" s="150">
        <f t="shared" si="467"/>
        <v>0</v>
      </c>
      <c r="P9986" s="15" t="str">
        <f>IF(COUNTIF('Personálie dobrovolníků '!U:X,N9986)&gt;0,"ANO","")</f>
        <v/>
      </c>
    </row>
    <row r="9987" spans="1:16" x14ac:dyDescent="0.3">
      <c r="A9987" s="25"/>
      <c r="B9987" s="15"/>
      <c r="C9987" s="15"/>
      <c r="D9987" s="25"/>
      <c r="E9987" s="25"/>
      <c r="F9987" s="94"/>
      <c r="G9987" s="25"/>
      <c r="H9987" s="113"/>
      <c r="I9987" s="113"/>
      <c r="J9987" s="25"/>
      <c r="M9987" s="15">
        <f t="shared" si="468"/>
        <v>1</v>
      </c>
      <c r="N9987" s="15" t="str">
        <f t="shared" si="469"/>
        <v>-</v>
      </c>
      <c r="O9987" s="150">
        <f t="shared" si="467"/>
        <v>0</v>
      </c>
      <c r="P9987" s="15" t="str">
        <f>IF(COUNTIF('Personálie dobrovolníků '!U:X,N9987)&gt;0,"ANO","")</f>
        <v/>
      </c>
    </row>
    <row r="9988" spans="1:16" x14ac:dyDescent="0.3">
      <c r="A9988" s="25"/>
      <c r="B9988" s="15"/>
      <c r="C9988" s="15"/>
      <c r="D9988" s="25"/>
      <c r="E9988" s="25"/>
      <c r="F9988" s="94"/>
      <c r="G9988" s="25"/>
      <c r="H9988" s="113"/>
      <c r="I9988" s="113"/>
      <c r="J9988" s="25"/>
      <c r="M9988" s="15">
        <f t="shared" si="468"/>
        <v>1</v>
      </c>
      <c r="N9988" s="15" t="str">
        <f t="shared" si="469"/>
        <v>-</v>
      </c>
      <c r="O9988" s="150">
        <f t="shared" ref="O9988:O10001" si="470">IF(AND(M9988&lt;&gt;0, P9988="ANO"), 1, 0)</f>
        <v>0</v>
      </c>
      <c r="P9988" s="15" t="str">
        <f>IF(COUNTIF('Personálie dobrovolníků '!U:X,N9988)&gt;0,"ANO","")</f>
        <v/>
      </c>
    </row>
    <row r="9989" spans="1:16" x14ac:dyDescent="0.3">
      <c r="A9989" s="25"/>
      <c r="B9989" s="15"/>
      <c r="C9989" s="15"/>
      <c r="D9989" s="25"/>
      <c r="E9989" s="25"/>
      <c r="F9989" s="94"/>
      <c r="G9989" s="25"/>
      <c r="H9989" s="113"/>
      <c r="I9989" s="113"/>
      <c r="J9989" s="25"/>
      <c r="M9989" s="15">
        <f t="shared" si="468"/>
        <v>1</v>
      </c>
      <c r="N9989" s="15" t="str">
        <f t="shared" si="469"/>
        <v>-</v>
      </c>
      <c r="O9989" s="150">
        <f t="shared" si="470"/>
        <v>0</v>
      </c>
      <c r="P9989" s="15" t="str">
        <f>IF(COUNTIF('Personálie dobrovolníků '!U:X,N9989)&gt;0,"ANO","")</f>
        <v/>
      </c>
    </row>
    <row r="9990" spans="1:16" x14ac:dyDescent="0.3">
      <c r="A9990" s="25"/>
      <c r="B9990" s="15"/>
      <c r="C9990" s="15"/>
      <c r="D9990" s="25"/>
      <c r="E9990" s="25"/>
      <c r="F9990" s="94"/>
      <c r="G9990" s="25"/>
      <c r="H9990" s="113"/>
      <c r="I9990" s="113"/>
      <c r="J9990" s="25"/>
      <c r="M9990" s="15">
        <f t="shared" si="468"/>
        <v>1</v>
      </c>
      <c r="N9990" s="15" t="str">
        <f t="shared" si="469"/>
        <v>-</v>
      </c>
      <c r="O9990" s="150">
        <f t="shared" si="470"/>
        <v>0</v>
      </c>
      <c r="P9990" s="15" t="str">
        <f>IF(COUNTIF('Personálie dobrovolníků '!U:X,N9990)&gt;0,"ANO","")</f>
        <v/>
      </c>
    </row>
    <row r="9991" spans="1:16" x14ac:dyDescent="0.3">
      <c r="A9991" s="25"/>
      <c r="B9991" s="15"/>
      <c r="C9991" s="15"/>
      <c r="D9991" s="25"/>
      <c r="E9991" s="25"/>
      <c r="F9991" s="94"/>
      <c r="G9991" s="25"/>
      <c r="H9991" s="113"/>
      <c r="I9991" s="113"/>
      <c r="J9991" s="25"/>
      <c r="M9991" s="15">
        <f t="shared" si="468"/>
        <v>1</v>
      </c>
      <c r="N9991" s="15" t="str">
        <f t="shared" si="469"/>
        <v>-</v>
      </c>
      <c r="O9991" s="150">
        <f t="shared" si="470"/>
        <v>0</v>
      </c>
      <c r="P9991" s="15" t="str">
        <f>IF(COUNTIF('Personálie dobrovolníků '!U:X,N9991)&gt;0,"ANO","")</f>
        <v/>
      </c>
    </row>
    <row r="9992" spans="1:16" x14ac:dyDescent="0.3">
      <c r="A9992" s="25"/>
      <c r="B9992" s="15"/>
      <c r="C9992" s="15"/>
      <c r="D9992" s="25"/>
      <c r="E9992" s="25"/>
      <c r="F9992" s="94"/>
      <c r="G9992" s="25"/>
      <c r="H9992" s="113"/>
      <c r="I9992" s="113"/>
      <c r="J9992" s="25"/>
      <c r="M9992" s="15">
        <f t="shared" si="468"/>
        <v>1</v>
      </c>
      <c r="N9992" s="15" t="str">
        <f t="shared" si="469"/>
        <v>-</v>
      </c>
      <c r="O9992" s="150">
        <f t="shared" si="470"/>
        <v>0</v>
      </c>
      <c r="P9992" s="15" t="str">
        <f>IF(COUNTIF('Personálie dobrovolníků '!U:X,N9992)&gt;0,"ANO","")</f>
        <v/>
      </c>
    </row>
    <row r="9993" spans="1:16" x14ac:dyDescent="0.3">
      <c r="A9993" s="25"/>
      <c r="B9993" s="15"/>
      <c r="C9993" s="15"/>
      <c r="D9993" s="25"/>
      <c r="E9993" s="25"/>
      <c r="F9993" s="94"/>
      <c r="G9993" s="25"/>
      <c r="H9993" s="113"/>
      <c r="I9993" s="113"/>
      <c r="J9993" s="25"/>
      <c r="M9993" s="15">
        <f t="shared" si="468"/>
        <v>1</v>
      </c>
      <c r="N9993" s="15" t="str">
        <f t="shared" si="469"/>
        <v>-</v>
      </c>
      <c r="O9993" s="150">
        <f t="shared" si="470"/>
        <v>0</v>
      </c>
      <c r="P9993" s="15" t="str">
        <f>IF(COUNTIF('Personálie dobrovolníků '!U:X,N9993)&gt;0,"ANO","")</f>
        <v/>
      </c>
    </row>
    <row r="9994" spans="1:16" x14ac:dyDescent="0.3">
      <c r="A9994" s="25"/>
      <c r="B9994" s="15"/>
      <c r="C9994" s="15"/>
      <c r="D9994" s="25"/>
      <c r="E9994" s="25"/>
      <c r="F9994" s="94"/>
      <c r="G9994" s="25"/>
      <c r="H9994" s="113"/>
      <c r="I9994" s="113"/>
      <c r="J9994" s="25"/>
      <c r="M9994" s="15">
        <f t="shared" si="468"/>
        <v>1</v>
      </c>
      <c r="N9994" s="15" t="str">
        <f t="shared" si="469"/>
        <v>-</v>
      </c>
      <c r="O9994" s="150">
        <f t="shared" si="470"/>
        <v>0</v>
      </c>
      <c r="P9994" s="15" t="str">
        <f>IF(COUNTIF('Personálie dobrovolníků '!U:X,N9994)&gt;0,"ANO","")</f>
        <v/>
      </c>
    </row>
    <row r="9995" spans="1:16" x14ac:dyDescent="0.3">
      <c r="A9995" s="25"/>
      <c r="B9995" s="15"/>
      <c r="C9995" s="15"/>
      <c r="D9995" s="25"/>
      <c r="E9995" s="25"/>
      <c r="F9995" s="94"/>
      <c r="G9995" s="25"/>
      <c r="H9995" s="113"/>
      <c r="I9995" s="113"/>
      <c r="J9995" s="25"/>
      <c r="M9995" s="15">
        <f t="shared" si="468"/>
        <v>1</v>
      </c>
      <c r="N9995" s="15" t="str">
        <f t="shared" si="469"/>
        <v>-</v>
      </c>
      <c r="O9995" s="150">
        <f t="shared" si="470"/>
        <v>0</v>
      </c>
      <c r="P9995" s="15" t="str">
        <f>IF(COUNTIF('Personálie dobrovolníků '!U:X,N9995)&gt;0,"ANO","")</f>
        <v/>
      </c>
    </row>
    <row r="9996" spans="1:16" x14ac:dyDescent="0.3">
      <c r="A9996" s="25"/>
      <c r="B9996" s="15"/>
      <c r="C9996" s="15"/>
      <c r="D9996" s="25"/>
      <c r="E9996" s="25"/>
      <c r="F9996" s="94"/>
      <c r="G9996" s="25"/>
      <c r="H9996" s="113"/>
      <c r="I9996" s="113"/>
      <c r="J9996" s="25"/>
      <c r="M9996" s="15">
        <f t="shared" si="468"/>
        <v>1</v>
      </c>
      <c r="N9996" s="15" t="str">
        <f t="shared" si="469"/>
        <v>-</v>
      </c>
      <c r="O9996" s="150">
        <f t="shared" si="470"/>
        <v>0</v>
      </c>
      <c r="P9996" s="15" t="str">
        <f>IF(COUNTIF('Personálie dobrovolníků '!U:X,N9996)&gt;0,"ANO","")</f>
        <v/>
      </c>
    </row>
    <row r="9997" spans="1:16" x14ac:dyDescent="0.3">
      <c r="A9997" s="25"/>
      <c r="B9997" s="15"/>
      <c r="C9997" s="15"/>
      <c r="D9997" s="25"/>
      <c r="E9997" s="25"/>
      <c r="F9997" s="94"/>
      <c r="G9997" s="25"/>
      <c r="H9997" s="113"/>
      <c r="I9997" s="113"/>
      <c r="J9997" s="25"/>
      <c r="M9997" s="15">
        <f t="shared" si="468"/>
        <v>1</v>
      </c>
      <c r="N9997" s="15" t="str">
        <f t="shared" si="469"/>
        <v>-</v>
      </c>
      <c r="O9997" s="150">
        <f t="shared" si="470"/>
        <v>0</v>
      </c>
      <c r="P9997" s="15" t="str">
        <f>IF(COUNTIF('Personálie dobrovolníků '!U:X,N9997)&gt;0,"ANO","")</f>
        <v/>
      </c>
    </row>
    <row r="9998" spans="1:16" x14ac:dyDescent="0.3">
      <c r="A9998" s="25"/>
      <c r="B9998" s="15"/>
      <c r="C9998" s="15"/>
      <c r="D9998" s="25"/>
      <c r="E9998" s="25"/>
      <c r="F9998" s="94"/>
      <c r="G9998" s="25"/>
      <c r="H9998" s="113"/>
      <c r="I9998" s="113"/>
      <c r="J9998" s="25"/>
      <c r="M9998" s="15">
        <f t="shared" si="468"/>
        <v>1</v>
      </c>
      <c r="N9998" s="15" t="str">
        <f t="shared" si="469"/>
        <v>-</v>
      </c>
      <c r="O9998" s="150">
        <f t="shared" si="470"/>
        <v>0</v>
      </c>
      <c r="P9998" s="15" t="str">
        <f>IF(COUNTIF('Personálie dobrovolníků '!U:X,N9998)&gt;0,"ANO","")</f>
        <v/>
      </c>
    </row>
    <row r="9999" spans="1:16" x14ac:dyDescent="0.3">
      <c r="A9999" s="25"/>
      <c r="B9999" s="15"/>
      <c r="C9999" s="15"/>
      <c r="D9999" s="25"/>
      <c r="E9999" s="25"/>
      <c r="F9999" s="94"/>
      <c r="G9999" s="25"/>
      <c r="H9999" s="113"/>
      <c r="I9999" s="113"/>
      <c r="J9999" s="25"/>
      <c r="M9999" s="15">
        <f t="shared" si="468"/>
        <v>1</v>
      </c>
      <c r="N9999" s="15" t="str">
        <f t="shared" si="469"/>
        <v>-</v>
      </c>
      <c r="O9999" s="150">
        <f t="shared" si="470"/>
        <v>0</v>
      </c>
      <c r="P9999" s="15" t="str">
        <f>IF(COUNTIF('Personálie dobrovolníků '!U:X,N9999)&gt;0,"ANO","")</f>
        <v/>
      </c>
    </row>
    <row r="10000" spans="1:16" x14ac:dyDescent="0.3">
      <c r="A10000" s="25"/>
      <c r="B10000" s="15"/>
      <c r="C10000" s="15"/>
      <c r="D10000" s="25"/>
      <c r="E10000" s="25"/>
      <c r="F10000" s="94"/>
      <c r="G10000" s="25"/>
      <c r="H10000" s="113"/>
      <c r="I10000" s="113"/>
      <c r="J10000" s="25"/>
      <c r="M10000" s="15">
        <f t="shared" si="468"/>
        <v>1</v>
      </c>
      <c r="N10000" s="15" t="str">
        <f t="shared" si="469"/>
        <v>-</v>
      </c>
      <c r="O10000" s="150">
        <f t="shared" si="470"/>
        <v>0</v>
      </c>
      <c r="P10000" s="15" t="str">
        <f>IF(COUNTIF('Personálie dobrovolníků '!U:X,N10000)&gt;0,"ANO","")</f>
        <v/>
      </c>
    </row>
    <row r="10001" spans="1:16" x14ac:dyDescent="0.3">
      <c r="A10001" s="25"/>
      <c r="B10001" s="15"/>
      <c r="C10001" s="15"/>
      <c r="D10001" s="25"/>
      <c r="E10001" s="25"/>
      <c r="F10001" s="94"/>
      <c r="G10001" s="25"/>
      <c r="H10001" s="113"/>
      <c r="I10001" s="113"/>
      <c r="J10001" s="25"/>
      <c r="M10001" s="15">
        <f t="shared" si="468"/>
        <v>1</v>
      </c>
      <c r="N10001" s="15" t="str">
        <f t="shared" si="469"/>
        <v>-</v>
      </c>
      <c r="O10001" s="150">
        <f t="shared" si="470"/>
        <v>0</v>
      </c>
      <c r="P10001" s="15" t="str">
        <f>IF(COUNTIF('Personálie dobrovolníků '!U:X,N10001)&gt;0,"ANO","")</f>
        <v/>
      </c>
    </row>
  </sheetData>
  <sheetProtection algorithmName="SHA-512" hashValue="2Ia1x6WMW/Ed6PjLd3IZAzzUze7jF//7ioOqdufTkCaz59nK7PWC8DJqHigsozYU7AqtNjhbWrQeJll2iG13RA==" saltValue="hoy0CJK2qSeCN061B3p86w==" spinCount="100000" sheet="1" objects="1" scenarios="1" formatCells="0" formatColumns="0" formatRows="0" sort="0" autoFilter="0"/>
  <mergeCells count="2">
    <mergeCell ref="A2:C2"/>
    <mergeCell ref="D2:J2"/>
  </mergeCells>
  <phoneticPr fontId="4" type="noConversion"/>
  <conditionalFormatting sqref="H4:I10001">
    <cfRule type="expression" dxfId="77" priority="57">
      <formula>AND($H4=$K$12,$I4=$L$4)</formula>
    </cfRule>
    <cfRule type="expression" dxfId="76" priority="58">
      <formula>AND($H4=$K$12,$I4=$L$5)</formula>
    </cfRule>
    <cfRule type="expression" dxfId="75" priority="59">
      <formula>AND($H4=$K$12,$I4=$L$6)</formula>
    </cfRule>
    <cfRule type="expression" dxfId="74" priority="60">
      <formula>AND($H4=$K$12,$I4=$L$7)</formula>
    </cfRule>
    <cfRule type="expression" dxfId="73" priority="61">
      <formula>AND($H4=$K$11,$I4=$L$7)</formula>
    </cfRule>
    <cfRule type="expression" dxfId="72" priority="62">
      <formula>AND($H4=$K$11,$I4=$L$6)</formula>
    </cfRule>
    <cfRule type="expression" dxfId="71" priority="63">
      <formula>AND($H4=$K$11,$I4=$L$5)</formula>
    </cfRule>
    <cfRule type="expression" dxfId="70" priority="64">
      <formula>AND($H4=$K$11,$I4=$L$4)</formula>
    </cfRule>
    <cfRule type="expression" dxfId="69" priority="65">
      <formula>AND($H4=$K$6,$I4=$L$5)</formula>
    </cfRule>
    <cfRule type="expression" dxfId="68" priority="66">
      <formula>AND($H4=$K$6,$I4=$L$4)</formula>
    </cfRule>
    <cfRule type="expression" dxfId="67" priority="67">
      <formula>AND($H4=$K$5,$I4=$L$6)</formula>
    </cfRule>
    <cfRule type="expression" dxfId="66" priority="68">
      <formula>AND($H4=$K$4,$I4=$L$6)</formula>
    </cfRule>
    <cfRule type="expression" dxfId="65" priority="69">
      <formula>AND($H4=$K$6,$I4=$L$7)</formula>
    </cfRule>
  </conditionalFormatting>
  <conditionalFormatting sqref="I4:J10001">
    <cfRule type="expression" dxfId="64" priority="1">
      <formula>AND(XFD4&lt;&gt;"",O4="")</formula>
    </cfRule>
  </conditionalFormatting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032C487-5C00-44D5-9AE3-4FDC3E179699}">
          <x14:formula1>
            <xm:f>List1!$A$3:$A$11</xm:f>
          </x14:formula1>
          <xm:sqref>H4:H10001</xm:sqref>
        </x14:dataValidation>
        <x14:dataValidation type="list" allowBlank="1" showInputMessage="1" showErrorMessage="1" xr:uid="{D9E7C168-E3C4-490A-B9C8-13320714145E}">
          <x14:formula1>
            <xm:f>List1!$C$3:$C$6</xm:f>
          </x14:formula1>
          <xm:sqref>J4:J10001</xm:sqref>
        </x14:dataValidation>
        <x14:dataValidation type="list" allowBlank="1" showInputMessage="1" showErrorMessage="1" xr:uid="{59E4E472-096E-4F41-B35A-23130FF18716}">
          <x14:formula1>
            <xm:f>List1!$B$3:$B$7</xm:f>
          </x14:formula1>
          <xm:sqref>I4:I10001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417CA-2236-4A93-BA27-DC2B80E33069}">
  <sheetPr>
    <tabColor theme="9" tint="0.59999389629810485"/>
  </sheetPr>
  <dimension ref="A1:N8996"/>
  <sheetViews>
    <sheetView zoomScale="105" zoomScaleNormal="105" workbookViewId="0">
      <pane ySplit="3" topLeftCell="A4" activePane="bottomLeft" state="frozen"/>
      <selection pane="bottomLeft" activeCell="A5" sqref="A5"/>
    </sheetView>
  </sheetViews>
  <sheetFormatPr defaultColWidth="8.77734375" defaultRowHeight="15" customHeight="1" x14ac:dyDescent="0.3"/>
  <cols>
    <col min="1" max="1" width="10.44140625" style="24" customWidth="1"/>
    <col min="2" max="2" width="14.109375" style="24" customWidth="1"/>
    <col min="3" max="3" width="23.44140625" style="24" customWidth="1"/>
    <col min="4" max="4" width="10.6640625" style="24" customWidth="1"/>
    <col min="5" max="5" width="23.77734375" style="24" customWidth="1"/>
    <col min="6" max="6" width="11.109375" style="24" customWidth="1"/>
    <col min="7" max="7" width="27" style="24" customWidth="1"/>
    <col min="8" max="8" width="8.109375" style="24" customWidth="1"/>
    <col min="9" max="9" width="35.6640625" style="90" bestFit="1" customWidth="1"/>
    <col min="10" max="10" width="32.109375" style="24" customWidth="1"/>
    <col min="11" max="11" width="10" style="24" customWidth="1"/>
    <col min="12" max="12" width="33.77734375" hidden="1" customWidth="1"/>
    <col min="13" max="13" width="25.109375" hidden="1" customWidth="1"/>
    <col min="15" max="15" width="8.77734375" style="24"/>
    <col min="16" max="16" width="9.109375" style="24" customWidth="1"/>
    <col min="17" max="17" width="8.44140625" style="24" customWidth="1"/>
    <col min="18" max="16384" width="8.77734375" style="24"/>
  </cols>
  <sheetData>
    <row r="1" spans="1:14" ht="18" x14ac:dyDescent="0.35">
      <c r="A1" s="96" t="s">
        <v>123</v>
      </c>
      <c r="B1"/>
      <c r="C1"/>
      <c r="D1"/>
      <c r="E1"/>
      <c r="F1"/>
      <c r="G1"/>
      <c r="H1"/>
      <c r="I1" s="2"/>
      <c r="J1"/>
      <c r="K1"/>
    </row>
    <row r="2" spans="1:14" ht="14.4" x14ac:dyDescent="0.3">
      <c r="A2" s="172" t="s">
        <v>40</v>
      </c>
      <c r="B2" s="172"/>
      <c r="C2" s="172"/>
      <c r="D2" s="171" t="s">
        <v>145</v>
      </c>
      <c r="E2" s="171"/>
      <c r="F2" s="171"/>
      <c r="G2" s="171"/>
      <c r="H2" s="171"/>
      <c r="I2" s="171"/>
      <c r="J2" s="171"/>
      <c r="K2" s="171"/>
    </row>
    <row r="3" spans="1:14" ht="45" customHeight="1" thickBot="1" x14ac:dyDescent="0.35">
      <c r="A3" s="127" t="s">
        <v>128</v>
      </c>
      <c r="B3" s="128" t="s">
        <v>1</v>
      </c>
      <c r="C3" s="128" t="s">
        <v>2</v>
      </c>
      <c r="D3" s="117" t="s">
        <v>55</v>
      </c>
      <c r="E3" s="121" t="s">
        <v>102</v>
      </c>
      <c r="F3" s="89" t="s">
        <v>172</v>
      </c>
      <c r="G3" s="118" t="s">
        <v>54</v>
      </c>
      <c r="H3" s="119" t="s">
        <v>41</v>
      </c>
      <c r="I3" s="119" t="s">
        <v>42</v>
      </c>
      <c r="J3" s="121" t="s">
        <v>43</v>
      </c>
      <c r="K3" s="121" t="s">
        <v>44</v>
      </c>
    </row>
    <row r="4" spans="1:14" ht="15" customHeight="1" x14ac:dyDescent="0.3">
      <c r="A4" s="122"/>
      <c r="B4" s="122" t="str">
        <f>IF(A4="","",VLOOKUP(A4,Tabulka3[[Číslo smlouvy   u pravidelné činnosti]:[Příjmení]],2,0))</f>
        <v/>
      </c>
      <c r="C4" s="122" t="str">
        <f>IF(A4="","",VLOOKUP(A4,Tabulka3[[Číslo smlouvy   u pravidelné činnosti]:[Příjmení]],3,0))</f>
        <v/>
      </c>
      <c r="D4" s="139">
        <v>45445</v>
      </c>
      <c r="E4" s="140" t="s">
        <v>173</v>
      </c>
      <c r="F4" s="141">
        <v>35</v>
      </c>
      <c r="G4" s="141" t="s">
        <v>160</v>
      </c>
      <c r="H4" s="142">
        <v>6</v>
      </c>
      <c r="I4" s="143" t="s">
        <v>8</v>
      </c>
      <c r="J4" s="143" t="s">
        <v>19</v>
      </c>
      <c r="K4" s="141" t="s">
        <v>31</v>
      </c>
    </row>
    <row r="5" spans="1:14" s="25" customFormat="1" ht="15" customHeight="1" x14ac:dyDescent="0.3">
      <c r="A5" s="111" t="s">
        <v>242</v>
      </c>
      <c r="B5" s="25" t="str">
        <f>IF(A5="","",VLOOKUP(A5,Tabulka3[[Číslo registrace  u jednorázové akce]:[Příjmení]],2,0))</f>
        <v>Kateřina</v>
      </c>
      <c r="C5" s="25" t="str">
        <f>IF(A5="","",VLOOKUP(A5,Tabulka3[[Číslo registrace  u jednorázové akce]:[Příjmení]],3,0))</f>
        <v>Prokopová</v>
      </c>
      <c r="D5" s="123"/>
      <c r="E5" s="124"/>
      <c r="F5" s="125"/>
      <c r="G5" s="125"/>
      <c r="H5" s="25">
        <v>3</v>
      </c>
      <c r="I5" s="126"/>
      <c r="J5" s="125"/>
      <c r="K5" s="125"/>
      <c r="L5" s="1" t="s">
        <v>8</v>
      </c>
      <c r="M5" s="3" t="s">
        <v>17</v>
      </c>
      <c r="N5" s="15"/>
    </row>
    <row r="6" spans="1:14" s="25" customFormat="1" ht="15" customHeight="1" x14ac:dyDescent="0.3">
      <c r="A6" s="111" t="s">
        <v>137</v>
      </c>
      <c r="B6" s="25" t="e">
        <f>IF(A6="","",VLOOKUP(A6,Tabulka3[[Číslo registrace  u jednorázové akce]:[Příjmení]],2,0))</f>
        <v>#N/A</v>
      </c>
      <c r="C6" s="25" t="e">
        <f>IF(A6="","",VLOOKUP(A6,Tabulka3[[Číslo registrace  u jednorázové akce]:[Příjmení]],3,0))</f>
        <v>#N/A</v>
      </c>
      <c r="D6" s="123"/>
      <c r="E6" s="124"/>
      <c r="F6" s="125"/>
      <c r="G6" s="125"/>
      <c r="H6" s="25">
        <v>3</v>
      </c>
      <c r="I6" s="126"/>
      <c r="J6" s="125"/>
      <c r="K6" s="125"/>
      <c r="L6" s="1" t="s">
        <v>9</v>
      </c>
      <c r="M6" s="3" t="s">
        <v>18</v>
      </c>
      <c r="N6" s="15"/>
    </row>
    <row r="7" spans="1:14" s="25" customFormat="1" ht="15" customHeight="1" x14ac:dyDescent="0.3">
      <c r="A7" s="125"/>
      <c r="B7" s="125" t="str">
        <f>IF(A7="","",VLOOKUP(A7,Tabulka3[[Číslo registrace  u jednorázové akce]:[Příjmení]],2,0))</f>
        <v/>
      </c>
      <c r="C7" s="125" t="str">
        <f>IF(A7="","",VLOOKUP(A7,Tabulka3[[Číslo registrace  u jednorázové akce]:[Příjmení]],3,0))</f>
        <v/>
      </c>
      <c r="D7" s="139">
        <v>45265</v>
      </c>
      <c r="E7" s="140" t="s">
        <v>100</v>
      </c>
      <c r="F7" s="141">
        <v>115</v>
      </c>
      <c r="G7" s="141" t="s">
        <v>161</v>
      </c>
      <c r="H7" s="142">
        <v>15</v>
      </c>
      <c r="I7" s="143" t="s">
        <v>11</v>
      </c>
      <c r="J7" s="143" t="s">
        <v>17</v>
      </c>
      <c r="K7" s="141" t="s">
        <v>30</v>
      </c>
      <c r="L7" s="1" t="s">
        <v>10</v>
      </c>
      <c r="M7" s="3" t="s">
        <v>20</v>
      </c>
      <c r="N7" s="15"/>
    </row>
    <row r="8" spans="1:14" s="25" customFormat="1" ht="15" customHeight="1" x14ac:dyDescent="0.3">
      <c r="A8" s="111" t="s">
        <v>134</v>
      </c>
      <c r="B8" s="25" t="e">
        <f>IF(A8="","",VLOOKUP(A8,Tabulka3[[Číslo registrace  u jednorázové akce]:[Příjmení]],2,0))</f>
        <v>#N/A</v>
      </c>
      <c r="C8" s="25" t="e">
        <f>IF(A8="","",VLOOKUP(A8,Tabulka3[[Číslo registrace  u jednorázové akce]:[Příjmení]],3,0))</f>
        <v>#N/A</v>
      </c>
      <c r="D8" s="125"/>
      <c r="E8" s="124"/>
      <c r="F8" s="125"/>
      <c r="G8" s="125"/>
      <c r="H8" s="25">
        <v>5</v>
      </c>
      <c r="I8" s="126"/>
      <c r="J8" s="125"/>
      <c r="K8" s="125"/>
      <c r="L8" s="1" t="s">
        <v>11</v>
      </c>
      <c r="M8" s="3" t="s">
        <v>19</v>
      </c>
      <c r="N8" s="15"/>
    </row>
    <row r="9" spans="1:14" s="25" customFormat="1" ht="15" customHeight="1" x14ac:dyDescent="0.3">
      <c r="A9" s="111" t="s">
        <v>135</v>
      </c>
      <c r="B9" s="25" t="e">
        <f>IF(A9="","",VLOOKUP(A9,Tabulka3[[Číslo registrace  u jednorázové akce]:[Příjmení]],2,0))</f>
        <v>#N/A</v>
      </c>
      <c r="C9" s="25" t="e">
        <f>IF(A9="","",VLOOKUP(A9,Tabulka3[[Číslo registrace  u jednorázové akce]:[Příjmení]],3,0))</f>
        <v>#N/A</v>
      </c>
      <c r="D9" s="125"/>
      <c r="E9" s="124"/>
      <c r="F9" s="125"/>
      <c r="G9" s="125"/>
      <c r="H9" s="25">
        <v>5</v>
      </c>
      <c r="I9" s="126"/>
      <c r="J9" s="125"/>
      <c r="K9" s="125"/>
      <c r="L9" s="1" t="s">
        <v>12</v>
      </c>
      <c r="M9" s="15"/>
      <c r="N9" s="15"/>
    </row>
    <row r="10" spans="1:14" s="25" customFormat="1" ht="15" customHeight="1" x14ac:dyDescent="0.3">
      <c r="A10" s="111" t="s">
        <v>136</v>
      </c>
      <c r="B10" s="25" t="e">
        <f>IF(A10="","",VLOOKUP(A10,Tabulka3[[Číslo registrace  u jednorázové akce]:[Příjmení]],2,0))</f>
        <v>#N/A</v>
      </c>
      <c r="C10" s="25" t="e">
        <f>IF(A10="","",VLOOKUP(A10,Tabulka3[[Číslo registrace  u jednorázové akce]:[Příjmení]],3,0))</f>
        <v>#N/A</v>
      </c>
      <c r="D10" s="125"/>
      <c r="E10" s="124"/>
      <c r="F10" s="125"/>
      <c r="G10" s="125"/>
      <c r="H10" s="25">
        <v>5</v>
      </c>
      <c r="I10" s="126"/>
      <c r="J10" s="125"/>
      <c r="K10" s="125"/>
      <c r="L10" s="1" t="s">
        <v>13</v>
      </c>
      <c r="M10" s="15"/>
      <c r="N10" s="15"/>
    </row>
    <row r="11" spans="1:14" s="25" customFormat="1" ht="15" customHeight="1" x14ac:dyDescent="0.3">
      <c r="A11" s="125"/>
      <c r="B11" s="125" t="str">
        <f>IF(A11="","",VLOOKUP(A11,Tabulka3[[Číslo registrace  u jednorázové akce]:[Příjmení]],2,0))</f>
        <v/>
      </c>
      <c r="C11" s="125" t="str">
        <f>IF(A11="","",VLOOKUP(A11,Tabulka3[[Číslo registrace  u jednorázové akce]:[Příjmení]],3,0))</f>
        <v/>
      </c>
      <c r="D11" s="139">
        <v>45282</v>
      </c>
      <c r="E11" s="140" t="s">
        <v>162</v>
      </c>
      <c r="F11" s="141">
        <v>250</v>
      </c>
      <c r="G11" s="141" t="s">
        <v>101</v>
      </c>
      <c r="H11" s="142">
        <v>32</v>
      </c>
      <c r="I11" s="143" t="s">
        <v>16</v>
      </c>
      <c r="J11" s="143"/>
      <c r="K11" s="141" t="s">
        <v>30</v>
      </c>
      <c r="L11" s="1" t="s">
        <v>15</v>
      </c>
      <c r="M11" s="15"/>
      <c r="N11" s="15"/>
    </row>
    <row r="12" spans="1:14" s="25" customFormat="1" ht="15" customHeight="1" x14ac:dyDescent="0.3">
      <c r="A12" s="111" t="s">
        <v>134</v>
      </c>
      <c r="B12" s="25" t="e">
        <f>IF(A12="","",VLOOKUP(A12,Tabulka3[[Číslo registrace  u jednorázové akce]:[Příjmení]],2,0))</f>
        <v>#N/A</v>
      </c>
      <c r="C12" s="25" t="e">
        <f>IF(A12="","",VLOOKUP(A12,Tabulka3[[Číslo registrace  u jednorázové akce]:[Příjmení]],3,0))</f>
        <v>#N/A</v>
      </c>
      <c r="D12" s="125"/>
      <c r="E12" s="124"/>
      <c r="F12" s="125"/>
      <c r="G12" s="125"/>
      <c r="H12" s="25">
        <v>8</v>
      </c>
      <c r="I12" s="126"/>
      <c r="J12" s="125"/>
      <c r="K12" s="125"/>
      <c r="L12" s="1" t="s">
        <v>16</v>
      </c>
      <c r="M12" s="15"/>
      <c r="N12" s="15"/>
    </row>
    <row r="13" spans="1:14" s="25" customFormat="1" ht="15" customHeight="1" x14ac:dyDescent="0.3">
      <c r="A13" s="111" t="s">
        <v>135</v>
      </c>
      <c r="B13" s="25" t="e">
        <f>IF(A13="","",VLOOKUP(A13,Tabulka3[[Číslo registrace  u jednorázové akce]:[Příjmení]],2,0))</f>
        <v>#N/A</v>
      </c>
      <c r="C13" s="25" t="e">
        <f>IF(A13="","",VLOOKUP(A13,Tabulka3[[Číslo registrace  u jednorázové akce]:[Příjmení]],3,0))</f>
        <v>#N/A</v>
      </c>
      <c r="D13" s="125"/>
      <c r="E13" s="124"/>
      <c r="F13" s="125"/>
      <c r="G13" s="125"/>
      <c r="H13" s="25">
        <v>6</v>
      </c>
      <c r="I13" s="126"/>
      <c r="J13" s="125"/>
      <c r="K13" s="125"/>
      <c r="L13" s="15"/>
      <c r="M13" s="15"/>
      <c r="N13" s="15"/>
    </row>
    <row r="14" spans="1:14" s="25" customFormat="1" ht="15" customHeight="1" x14ac:dyDescent="0.3">
      <c r="A14" s="111" t="s">
        <v>136</v>
      </c>
      <c r="B14" s="25" t="e">
        <f>IF(A14="","",VLOOKUP(A14,Tabulka3[[Číslo registrace  u jednorázové akce]:[Příjmení]],2,0))</f>
        <v>#N/A</v>
      </c>
      <c r="C14" s="25" t="e">
        <f>IF(A14="","",VLOOKUP(A14,Tabulka3[[Číslo registrace  u jednorázové akce]:[Příjmení]],3,0))</f>
        <v>#N/A</v>
      </c>
      <c r="D14" s="125"/>
      <c r="E14" s="124"/>
      <c r="F14" s="125"/>
      <c r="G14" s="125"/>
      <c r="H14" s="25">
        <v>8</v>
      </c>
      <c r="I14" s="126"/>
      <c r="J14" s="125"/>
      <c r="K14" s="125"/>
      <c r="L14" s="15"/>
      <c r="M14" s="15"/>
      <c r="N14" s="15"/>
    </row>
    <row r="15" spans="1:14" ht="15" customHeight="1" x14ac:dyDescent="0.3">
      <c r="A15" s="111" t="s">
        <v>137</v>
      </c>
      <c r="B15" s="25" t="e">
        <f>IF(A15="","",VLOOKUP(A15,Tabulka3[[Číslo registrace  u jednorázové akce]:[Příjmení]],2,0))</f>
        <v>#N/A</v>
      </c>
      <c r="C15" s="25" t="e">
        <f>IF(A15="","",VLOOKUP(A15,Tabulka3[[Číslo registrace  u jednorázové akce]:[Příjmení]],3,0))</f>
        <v>#N/A</v>
      </c>
      <c r="D15" s="125"/>
      <c r="E15" s="125"/>
      <c r="F15" s="125"/>
      <c r="G15" s="125"/>
      <c r="H15" s="25">
        <v>10</v>
      </c>
      <c r="I15" s="125"/>
      <c r="J15" s="125"/>
      <c r="K15" s="125"/>
    </row>
    <row r="16" spans="1:14" s="25" customFormat="1" ht="15" customHeight="1" x14ac:dyDescent="0.3">
      <c r="A16" s="125"/>
      <c r="B16" s="125" t="str">
        <f>IF(A16="","",VLOOKUP(A16,Tabulka3[[Číslo registrace  u jednorázové akce]:[Příjmení]],2,0))</f>
        <v/>
      </c>
      <c r="C16" s="125" t="str">
        <f>IF(A16="","",VLOOKUP(A16,Tabulka3[[Číslo registrace  u jednorázové akce]:[Příjmení]],3,0))</f>
        <v/>
      </c>
      <c r="D16" s="139">
        <v>45435</v>
      </c>
      <c r="E16" s="140" t="s">
        <v>163</v>
      </c>
      <c r="F16" s="141">
        <v>28</v>
      </c>
      <c r="G16" s="141" t="s">
        <v>164</v>
      </c>
      <c r="H16" s="142">
        <v>17</v>
      </c>
      <c r="I16" s="143" t="s">
        <v>14</v>
      </c>
      <c r="J16" s="143" t="s">
        <v>17</v>
      </c>
      <c r="K16" s="141" t="s">
        <v>30</v>
      </c>
      <c r="L16" s="15"/>
      <c r="M16" s="15"/>
      <c r="N16" s="15"/>
    </row>
    <row r="17" spans="1:14" s="25" customFormat="1" ht="15" customHeight="1" x14ac:dyDescent="0.3">
      <c r="A17" s="111" t="s">
        <v>134</v>
      </c>
      <c r="B17" s="25" t="e">
        <f>IF(A17="","",VLOOKUP(A17,Tabulka3[[Číslo registrace  u jednorázové akce]:[Příjmení]],2,0))</f>
        <v>#N/A</v>
      </c>
      <c r="C17" s="25" t="e">
        <f>IF(A17="","",VLOOKUP(A17,Tabulka3[[Číslo registrace  u jednorázové akce]:[Příjmení]],3,0))</f>
        <v>#N/A</v>
      </c>
      <c r="D17" s="125"/>
      <c r="E17" s="124"/>
      <c r="F17" s="125"/>
      <c r="G17" s="125"/>
      <c r="H17" s="25">
        <v>4</v>
      </c>
      <c r="I17" s="126"/>
      <c r="J17" s="125"/>
      <c r="K17" s="125"/>
      <c r="L17" s="15"/>
      <c r="M17" s="15"/>
      <c r="N17" s="15"/>
    </row>
    <row r="18" spans="1:14" s="25" customFormat="1" ht="15" customHeight="1" x14ac:dyDescent="0.3">
      <c r="A18" s="111" t="s">
        <v>135</v>
      </c>
      <c r="B18" s="25" t="e">
        <f>IF(A18="","",VLOOKUP(A18,Tabulka3[[Číslo registrace  u jednorázové akce]:[Příjmení]],2,0))</f>
        <v>#N/A</v>
      </c>
      <c r="C18" s="25" t="e">
        <f>IF(A18="","",VLOOKUP(A18,Tabulka3[[Číslo registrace  u jednorázové akce]:[Příjmení]],3,0))</f>
        <v>#N/A</v>
      </c>
      <c r="D18" s="125"/>
      <c r="E18" s="124"/>
      <c r="F18" s="125"/>
      <c r="G18" s="125"/>
      <c r="H18" s="25">
        <v>5</v>
      </c>
      <c r="I18" s="126"/>
      <c r="J18" s="125"/>
      <c r="K18" s="125"/>
      <c r="L18" s="15"/>
      <c r="M18" s="15"/>
      <c r="N18" s="15"/>
    </row>
    <row r="19" spans="1:14" s="25" customFormat="1" ht="15" customHeight="1" x14ac:dyDescent="0.3">
      <c r="A19" s="111" t="s">
        <v>136</v>
      </c>
      <c r="B19" s="25" t="e">
        <f>IF(A19="","",VLOOKUP(A19,Tabulka3[[Číslo registrace  u jednorázové akce]:[Příjmení]],2,0))</f>
        <v>#N/A</v>
      </c>
      <c r="C19" s="25" t="e">
        <f>IF(A19="","",VLOOKUP(A19,Tabulka3[[Číslo registrace  u jednorázové akce]:[Příjmení]],3,0))</f>
        <v>#N/A</v>
      </c>
      <c r="D19" s="125"/>
      <c r="E19" s="124"/>
      <c r="F19" s="125"/>
      <c r="G19" s="125"/>
      <c r="H19" s="25">
        <v>4</v>
      </c>
      <c r="I19" s="126"/>
      <c r="J19" s="125"/>
      <c r="K19" s="125"/>
      <c r="L19" s="15"/>
      <c r="M19" s="15"/>
      <c r="N19" s="15"/>
    </row>
    <row r="20" spans="1:14" s="25" customFormat="1" ht="15" customHeight="1" x14ac:dyDescent="0.3">
      <c r="A20" s="111" t="s">
        <v>137</v>
      </c>
      <c r="B20" s="25" t="e">
        <f>IF(A20="","",VLOOKUP(A20,Tabulka3[[Číslo registrace  u jednorázové akce]:[Příjmení]],2,0))</f>
        <v>#N/A</v>
      </c>
      <c r="C20" s="25" t="e">
        <f>IF(A20="","",VLOOKUP(A20,Tabulka3[[Číslo registrace  u jednorázové akce]:[Příjmení]],3,0))</f>
        <v>#N/A</v>
      </c>
      <c r="D20" s="125"/>
      <c r="E20" s="124"/>
      <c r="F20" s="125"/>
      <c r="G20" s="125"/>
      <c r="H20" s="25">
        <v>4</v>
      </c>
      <c r="I20" s="126"/>
      <c r="J20" s="125"/>
      <c r="K20" s="125"/>
      <c r="L20" s="15"/>
      <c r="M20" s="15"/>
      <c r="N20" s="15"/>
    </row>
    <row r="21" spans="1:14" s="25" customFormat="1" ht="15" customHeight="1" x14ac:dyDescent="0.3">
      <c r="A21" s="125"/>
      <c r="B21" s="125" t="str">
        <f>IF(A21="","",VLOOKUP(A21,Tabulka3[[Číslo registrace  u jednorázové akce]:[Příjmení]],2,0))</f>
        <v/>
      </c>
      <c r="C21" s="125" t="str">
        <f>IF(A21="","",VLOOKUP(A21,Tabulka3[[Číslo registrace  u jednorázové akce]:[Příjmení]],3,0))</f>
        <v/>
      </c>
      <c r="D21" s="139">
        <v>45558</v>
      </c>
      <c r="E21" s="140" t="s">
        <v>166</v>
      </c>
      <c r="F21" s="141">
        <v>35</v>
      </c>
      <c r="G21" s="141" t="s">
        <v>167</v>
      </c>
      <c r="H21" s="142">
        <v>12</v>
      </c>
      <c r="I21" s="143" t="s">
        <v>10</v>
      </c>
      <c r="J21" s="143" t="s">
        <v>20</v>
      </c>
      <c r="K21" s="141" t="s">
        <v>30</v>
      </c>
      <c r="L21" s="15"/>
      <c r="M21" s="15"/>
      <c r="N21" s="15"/>
    </row>
    <row r="22" spans="1:14" s="25" customFormat="1" ht="15" customHeight="1" x14ac:dyDescent="0.3">
      <c r="A22" s="111" t="s">
        <v>134</v>
      </c>
      <c r="B22" s="25" t="e">
        <f>IF(A22="","",VLOOKUP(A22,Tabulka3[[Číslo registrace  u jednorázové akce]:[Příjmení]],2,0))</f>
        <v>#N/A</v>
      </c>
      <c r="C22" s="25" t="e">
        <f>IF(A22="","",VLOOKUP(A22,Tabulka3[[Číslo registrace  u jednorázové akce]:[Příjmení]],3,0))</f>
        <v>#N/A</v>
      </c>
      <c r="D22" s="125"/>
      <c r="E22" s="124"/>
      <c r="F22" s="125"/>
      <c r="G22" s="125"/>
      <c r="H22" s="25">
        <v>3</v>
      </c>
      <c r="I22" s="125"/>
      <c r="J22" s="125"/>
      <c r="K22" s="125"/>
      <c r="L22" s="15"/>
      <c r="M22" s="15"/>
      <c r="N22" s="15"/>
    </row>
    <row r="23" spans="1:14" s="25" customFormat="1" ht="15" customHeight="1" x14ac:dyDescent="0.3">
      <c r="A23" s="111" t="s">
        <v>137</v>
      </c>
      <c r="B23" s="25" t="e">
        <f>IF(A23="","",VLOOKUP(A23,Tabulka3[[Číslo registrace  u jednorázové akce]:[Příjmení]],2,0))</f>
        <v>#N/A</v>
      </c>
      <c r="C23" s="25" t="e">
        <f>IF(A23="","",VLOOKUP(A23,Tabulka3[[Číslo registrace  u jednorázové akce]:[Příjmení]],3,0))</f>
        <v>#N/A</v>
      </c>
      <c r="D23" s="125"/>
      <c r="E23" s="124"/>
      <c r="F23" s="125"/>
      <c r="G23" s="125"/>
      <c r="H23" s="25">
        <v>3</v>
      </c>
      <c r="I23" s="126"/>
      <c r="J23" s="125"/>
      <c r="K23" s="125"/>
      <c r="L23" s="15"/>
      <c r="M23" s="15"/>
      <c r="N23" s="15"/>
    </row>
    <row r="24" spans="1:14" s="25" customFormat="1" ht="15" customHeight="1" x14ac:dyDescent="0.3">
      <c r="A24" s="111" t="s">
        <v>136</v>
      </c>
      <c r="B24" s="25" t="e">
        <f>IF(A24="","",VLOOKUP(A24,Tabulka3[[Číslo registrace  u jednorázové akce]:[Příjmení]],2,0))</f>
        <v>#N/A</v>
      </c>
      <c r="C24" s="25" t="e">
        <f>IF(A24="","",VLOOKUP(A24,Tabulka3[[Číslo registrace  u jednorázové akce]:[Příjmení]],3,0))</f>
        <v>#N/A</v>
      </c>
      <c r="D24" s="125"/>
      <c r="E24" s="124"/>
      <c r="F24" s="125"/>
      <c r="G24" s="125"/>
      <c r="H24" s="25">
        <v>1.5</v>
      </c>
      <c r="I24" s="126"/>
      <c r="J24" s="125"/>
      <c r="K24" s="125"/>
      <c r="L24" s="15"/>
      <c r="M24" s="15"/>
      <c r="N24" s="15"/>
    </row>
    <row r="25" spans="1:14" s="25" customFormat="1" ht="15" customHeight="1" x14ac:dyDescent="0.3">
      <c r="A25" s="111" t="s">
        <v>165</v>
      </c>
      <c r="B25" s="25" t="e">
        <f>IF(A25="","",VLOOKUP(A25,Tabulka3[[Číslo registrace  u jednorázové akce]:[Příjmení]],2,0))</f>
        <v>#N/A</v>
      </c>
      <c r="C25" s="25" t="e">
        <f>IF(A25="","",VLOOKUP(A25,Tabulka3[[Číslo registrace  u jednorázové akce]:[Příjmení]],3,0))</f>
        <v>#N/A</v>
      </c>
      <c r="D25" s="125"/>
      <c r="E25" s="124"/>
      <c r="F25" s="125"/>
      <c r="G25" s="125"/>
      <c r="H25" s="25">
        <v>4.5</v>
      </c>
      <c r="I25" s="126"/>
      <c r="J25" s="125"/>
      <c r="K25" s="125"/>
      <c r="L25" s="15"/>
      <c r="M25" s="15"/>
      <c r="N25" s="15"/>
    </row>
    <row r="26" spans="1:14" s="25" customFormat="1" ht="15" customHeight="1" x14ac:dyDescent="0.3">
      <c r="B26" s="25" t="str">
        <f>IF(A26="","",VLOOKUP(A26,Tabulka3[[Číslo registrace  u jednorázové akce]:[Příjmení]],2,0))</f>
        <v/>
      </c>
      <c r="C26" s="25" t="str">
        <f>IF(A26="","",VLOOKUP(A26,Tabulka3[[Číslo registrace  u jednorázové akce]:[Příjmení]],3,0))</f>
        <v/>
      </c>
      <c r="I26" s="94"/>
      <c r="J26" s="94"/>
      <c r="L26" s="15"/>
      <c r="M26" s="15"/>
      <c r="N26" s="15"/>
    </row>
    <row r="27" spans="1:14" s="25" customFormat="1" ht="15" customHeight="1" x14ac:dyDescent="0.3">
      <c r="B27" s="25" t="str">
        <f>IF(A27="","",VLOOKUP(A27,Tabulka3[[Číslo registrace  u jednorázové akce]:[Příjmení]],2,0))</f>
        <v/>
      </c>
      <c r="C27" s="25" t="str">
        <f>IF(A27="","",VLOOKUP(A27,Tabulka3[[Číslo registrace  u jednorázové akce]:[Příjmení]],3,0))</f>
        <v/>
      </c>
      <c r="I27" s="94"/>
      <c r="J27" s="94"/>
      <c r="L27" s="15"/>
      <c r="M27" s="15"/>
      <c r="N27" s="15"/>
    </row>
    <row r="28" spans="1:14" s="25" customFormat="1" ht="15" customHeight="1" x14ac:dyDescent="0.3">
      <c r="B28" s="25" t="str">
        <f>IF(A28="","",VLOOKUP(A28,Tabulka3[[Číslo registrace  u jednorázové akce]:[Příjmení]],2,0))</f>
        <v/>
      </c>
      <c r="C28" s="25" t="str">
        <f>IF(A28="","",VLOOKUP(A28,Tabulka3[[Číslo registrace  u jednorázové akce]:[Příjmení]],3,0))</f>
        <v/>
      </c>
      <c r="I28" s="94"/>
      <c r="J28" s="94"/>
      <c r="L28" s="15"/>
      <c r="M28" s="15"/>
      <c r="N28" s="15"/>
    </row>
    <row r="29" spans="1:14" s="25" customFormat="1" ht="15" customHeight="1" x14ac:dyDescent="0.3">
      <c r="B29" s="25" t="str">
        <f>IF(A29="","",VLOOKUP(A29,Tabulka3[[Číslo registrace  u jednorázové akce]:[Příjmení]],2,0))</f>
        <v/>
      </c>
      <c r="C29" s="25" t="str">
        <f>IF(A29="","",VLOOKUP(A29,Tabulka3[[Číslo registrace  u jednorázové akce]:[Příjmení]],3,0))</f>
        <v/>
      </c>
      <c r="I29" s="94"/>
      <c r="J29" s="94"/>
      <c r="L29" s="15"/>
      <c r="M29" s="15"/>
      <c r="N29" s="15"/>
    </row>
    <row r="30" spans="1:14" s="25" customFormat="1" ht="15" customHeight="1" x14ac:dyDescent="0.3">
      <c r="B30" s="25" t="str">
        <f>IF(A30="","",VLOOKUP(A30,Tabulka3[[Číslo registrace  u jednorázové akce]:[Příjmení]],2,0))</f>
        <v/>
      </c>
      <c r="C30" s="25" t="str">
        <f>IF(A30="","",VLOOKUP(A30,Tabulka3[[Číslo registrace  u jednorázové akce]:[Příjmení]],3,0))</f>
        <v/>
      </c>
      <c r="I30" s="94"/>
      <c r="J30" s="94"/>
      <c r="L30" s="15"/>
      <c r="M30" s="15"/>
      <c r="N30" s="15"/>
    </row>
    <row r="31" spans="1:14" s="25" customFormat="1" ht="15" customHeight="1" x14ac:dyDescent="0.3">
      <c r="B31" s="25" t="str">
        <f>IF(A31="","",VLOOKUP(A31,Tabulka3[[Číslo registrace  u jednorázové akce]:[Příjmení]],2,0))</f>
        <v/>
      </c>
      <c r="C31" s="25" t="str">
        <f>IF(A31="","",VLOOKUP(A31,Tabulka3[[Číslo registrace  u jednorázové akce]:[Příjmení]],3,0))</f>
        <v/>
      </c>
      <c r="I31" s="94"/>
      <c r="J31" s="94"/>
      <c r="L31" s="15"/>
      <c r="M31" s="15"/>
      <c r="N31" s="15"/>
    </row>
    <row r="32" spans="1:14" s="25" customFormat="1" ht="15" customHeight="1" x14ac:dyDescent="0.3">
      <c r="B32" s="25" t="str">
        <f>IF(A32="","",VLOOKUP(A32,Tabulka3[[Číslo registrace  u jednorázové akce]:[Příjmení]],2,0))</f>
        <v/>
      </c>
      <c r="C32" s="25" t="str">
        <f>IF(A32="","",VLOOKUP(A32,Tabulka3[[Číslo registrace  u jednorázové akce]:[Příjmení]],3,0))</f>
        <v/>
      </c>
      <c r="I32" s="94"/>
      <c r="J32" s="94"/>
      <c r="L32" s="15"/>
      <c r="M32" s="15"/>
      <c r="N32" s="15"/>
    </row>
    <row r="33" spans="2:14" s="25" customFormat="1" ht="15" customHeight="1" x14ac:dyDescent="0.3">
      <c r="B33" s="25" t="str">
        <f>IF(A33="","",VLOOKUP(A33,Tabulka3[[Číslo registrace  u jednorázové akce]:[Příjmení]],2,0))</f>
        <v/>
      </c>
      <c r="C33" s="25" t="str">
        <f>IF(A33="","",VLOOKUP(A33,Tabulka3[[Číslo registrace  u jednorázové akce]:[Příjmení]],3,0))</f>
        <v/>
      </c>
      <c r="I33" s="94"/>
      <c r="J33" s="94"/>
      <c r="L33" s="15"/>
      <c r="M33" s="15"/>
      <c r="N33" s="15"/>
    </row>
    <row r="34" spans="2:14" s="25" customFormat="1" ht="15" customHeight="1" x14ac:dyDescent="0.3">
      <c r="B34" s="25" t="str">
        <f>IF(A34="","",VLOOKUP(A34,Tabulka3[[Číslo registrace  u jednorázové akce]:[Příjmení]],2,0))</f>
        <v/>
      </c>
      <c r="C34" s="25" t="str">
        <f>IF(A34="","",VLOOKUP(A34,Tabulka3[[Číslo registrace  u jednorázové akce]:[Příjmení]],3,0))</f>
        <v/>
      </c>
      <c r="I34" s="94"/>
      <c r="J34" s="94"/>
      <c r="L34" s="15"/>
      <c r="M34" s="15"/>
      <c r="N34" s="15"/>
    </row>
    <row r="35" spans="2:14" s="25" customFormat="1" ht="15" customHeight="1" x14ac:dyDescent="0.3">
      <c r="B35" s="25" t="str">
        <f>IF(A35="","",VLOOKUP(A35,Tabulka3[[Číslo registrace  u jednorázové akce]:[Příjmení]],2,0))</f>
        <v/>
      </c>
      <c r="C35" s="25" t="str">
        <f>IF(A35="","",VLOOKUP(A35,Tabulka3[[Číslo registrace  u jednorázové akce]:[Příjmení]],3,0))</f>
        <v/>
      </c>
      <c r="I35" s="94"/>
      <c r="J35" s="94"/>
      <c r="L35" s="15"/>
      <c r="M35" s="15"/>
      <c r="N35" s="15"/>
    </row>
    <row r="36" spans="2:14" s="25" customFormat="1" ht="15" customHeight="1" x14ac:dyDescent="0.3">
      <c r="B36" s="25" t="str">
        <f>IF(A36="","",VLOOKUP(A36,Tabulka3[[Číslo registrace  u jednorázové akce]:[Příjmení]],2,0))</f>
        <v/>
      </c>
      <c r="C36" s="25" t="str">
        <f>IF(A36="","",VLOOKUP(A36,Tabulka3[[Číslo registrace  u jednorázové akce]:[Příjmení]],3,0))</f>
        <v/>
      </c>
      <c r="I36" s="94"/>
      <c r="J36" s="94"/>
      <c r="L36" s="15"/>
      <c r="M36" s="15"/>
      <c r="N36" s="15"/>
    </row>
    <row r="37" spans="2:14" s="25" customFormat="1" ht="15" customHeight="1" x14ac:dyDescent="0.3">
      <c r="B37" s="25" t="str">
        <f>IF(A37="","",VLOOKUP(A37,Tabulka3[[Číslo registrace  u jednorázové akce]:[Příjmení]],2,0))</f>
        <v/>
      </c>
      <c r="C37" s="25" t="str">
        <f>IF(A37="","",VLOOKUP(A37,Tabulka3[[Číslo registrace  u jednorázové akce]:[Příjmení]],3,0))</f>
        <v/>
      </c>
      <c r="I37" s="94"/>
      <c r="J37" s="94"/>
      <c r="L37" s="15"/>
      <c r="M37" s="15"/>
      <c r="N37" s="15"/>
    </row>
    <row r="38" spans="2:14" s="25" customFormat="1" ht="15" customHeight="1" x14ac:dyDescent="0.3">
      <c r="B38" s="25" t="str">
        <f>IF(A38="","",VLOOKUP(A38,Tabulka3[[Číslo registrace  u jednorázové akce]:[Příjmení]],2,0))</f>
        <v/>
      </c>
      <c r="C38" s="25" t="str">
        <f>IF(A38="","",VLOOKUP(A38,Tabulka3[[Číslo registrace  u jednorázové akce]:[Příjmení]],3,0))</f>
        <v/>
      </c>
      <c r="I38" s="94"/>
      <c r="J38" s="94"/>
      <c r="L38" s="15"/>
      <c r="M38" s="15"/>
      <c r="N38" s="15"/>
    </row>
    <row r="39" spans="2:14" s="25" customFormat="1" ht="15" customHeight="1" x14ac:dyDescent="0.3">
      <c r="B39" s="25" t="str">
        <f>IF(A39="","",VLOOKUP(A39,Tabulka3[[Číslo registrace  u jednorázové akce]:[Příjmení]],2,0))</f>
        <v/>
      </c>
      <c r="C39" s="25" t="str">
        <f>IF(A39="","",VLOOKUP(A39,Tabulka3[[Číslo registrace  u jednorázové akce]:[Příjmení]],3,0))</f>
        <v/>
      </c>
      <c r="I39" s="94"/>
      <c r="J39" s="94"/>
      <c r="L39" s="15"/>
      <c r="M39" s="15"/>
      <c r="N39" s="15"/>
    </row>
    <row r="40" spans="2:14" s="25" customFormat="1" ht="15" customHeight="1" x14ac:dyDescent="0.3">
      <c r="B40" s="25" t="str">
        <f>IF(A40="","",VLOOKUP(A40,Tabulka3[[Číslo registrace  u jednorázové akce]:[Příjmení]],2,0))</f>
        <v/>
      </c>
      <c r="C40" s="25" t="str">
        <f>IF(A40="","",VLOOKUP(A40,Tabulka3[[Číslo registrace  u jednorázové akce]:[Příjmení]],3,0))</f>
        <v/>
      </c>
      <c r="I40" s="94"/>
      <c r="J40" s="94"/>
      <c r="L40" s="15"/>
      <c r="M40" s="15"/>
      <c r="N40" s="15"/>
    </row>
    <row r="41" spans="2:14" s="25" customFormat="1" ht="15" customHeight="1" x14ac:dyDescent="0.3">
      <c r="B41" s="25" t="str">
        <f>IF(A41="","",VLOOKUP(A41,Tabulka3[[Číslo registrace  u jednorázové akce]:[Příjmení]],2,0))</f>
        <v/>
      </c>
      <c r="C41" s="25" t="str">
        <f>IF(A41="","",VLOOKUP(A41,Tabulka3[[Číslo registrace  u jednorázové akce]:[Příjmení]],3,0))</f>
        <v/>
      </c>
      <c r="I41" s="94"/>
      <c r="J41" s="94"/>
      <c r="L41" s="15"/>
      <c r="M41" s="15"/>
      <c r="N41" s="15"/>
    </row>
    <row r="42" spans="2:14" s="25" customFormat="1" ht="15" customHeight="1" x14ac:dyDescent="0.3">
      <c r="B42" s="25" t="str">
        <f>IF(A42="","",VLOOKUP(A42,Tabulka3[[Číslo registrace  u jednorázové akce]:[Příjmení]],2,0))</f>
        <v/>
      </c>
      <c r="C42" s="25" t="str">
        <f>IF(A42="","",VLOOKUP(A42,Tabulka3[[Číslo registrace  u jednorázové akce]:[Příjmení]],3,0))</f>
        <v/>
      </c>
      <c r="I42" s="94"/>
      <c r="J42" s="94"/>
      <c r="L42" s="15"/>
      <c r="M42" s="15"/>
      <c r="N42" s="15"/>
    </row>
    <row r="43" spans="2:14" s="25" customFormat="1" ht="15" customHeight="1" x14ac:dyDescent="0.3">
      <c r="B43" s="25" t="str">
        <f>IF(A43="","",VLOOKUP(A43,Tabulka3[[Číslo registrace  u jednorázové akce]:[Příjmení]],2,0))</f>
        <v/>
      </c>
      <c r="C43" s="25" t="str">
        <f>IF(A43="","",VLOOKUP(A43,Tabulka3[[Číslo registrace  u jednorázové akce]:[Příjmení]],3,0))</f>
        <v/>
      </c>
      <c r="I43" s="94"/>
      <c r="J43" s="94"/>
      <c r="L43" s="15"/>
      <c r="M43" s="15"/>
      <c r="N43" s="15"/>
    </row>
    <row r="44" spans="2:14" s="25" customFormat="1" ht="15" customHeight="1" x14ac:dyDescent="0.3">
      <c r="B44" s="25" t="str">
        <f>IF(A44="","",VLOOKUP(A44,Tabulka3[[Číslo registrace  u jednorázové akce]:[Příjmení]],2,0))</f>
        <v/>
      </c>
      <c r="C44" s="25" t="str">
        <f>IF(A44="","",VLOOKUP(A44,Tabulka3[[Číslo registrace  u jednorázové akce]:[Příjmení]],3,0))</f>
        <v/>
      </c>
      <c r="I44" s="94"/>
      <c r="J44" s="94"/>
      <c r="L44" s="15"/>
      <c r="M44" s="15"/>
      <c r="N44" s="15"/>
    </row>
    <row r="45" spans="2:14" s="25" customFormat="1" ht="15" customHeight="1" x14ac:dyDescent="0.3">
      <c r="B45" s="25" t="str">
        <f>IF(A45="","",VLOOKUP(A45,Tabulka3[[Číslo registrace  u jednorázové akce]:[Příjmení]],2,0))</f>
        <v/>
      </c>
      <c r="C45" s="25" t="str">
        <f>IF(A45="","",VLOOKUP(A45,Tabulka3[[Číslo registrace  u jednorázové akce]:[Příjmení]],3,0))</f>
        <v/>
      </c>
      <c r="I45" s="94"/>
      <c r="J45" s="94"/>
      <c r="L45" s="15"/>
      <c r="M45" s="15"/>
      <c r="N45" s="15"/>
    </row>
    <row r="46" spans="2:14" s="25" customFormat="1" ht="15" customHeight="1" x14ac:dyDescent="0.3">
      <c r="B46" s="25" t="str">
        <f>IF(A46="","",VLOOKUP(A46,Tabulka3[[Číslo registrace  u jednorázové akce]:[Příjmení]],2,0))</f>
        <v/>
      </c>
      <c r="C46" s="25" t="str">
        <f>IF(A46="","",VLOOKUP(A46,Tabulka3[[Číslo registrace  u jednorázové akce]:[Příjmení]],3,0))</f>
        <v/>
      </c>
      <c r="I46" s="94"/>
      <c r="J46" s="94"/>
      <c r="L46" s="15"/>
      <c r="M46" s="15"/>
      <c r="N46" s="15"/>
    </row>
    <row r="47" spans="2:14" s="25" customFormat="1" ht="15" customHeight="1" x14ac:dyDescent="0.3">
      <c r="B47" s="25" t="str">
        <f>IF(A47="","",VLOOKUP(A47,Tabulka3[[Číslo registrace  u jednorázové akce]:[Příjmení]],2,0))</f>
        <v/>
      </c>
      <c r="C47" s="25" t="str">
        <f>IF(A47="","",VLOOKUP(A47,Tabulka3[[Číslo registrace  u jednorázové akce]:[Příjmení]],3,0))</f>
        <v/>
      </c>
      <c r="I47" s="94"/>
      <c r="J47" s="94"/>
      <c r="L47" s="15"/>
      <c r="M47" s="15"/>
      <c r="N47" s="15"/>
    </row>
    <row r="48" spans="2:14" s="25" customFormat="1" ht="15" customHeight="1" x14ac:dyDescent="0.3">
      <c r="B48" s="25" t="str">
        <f>IF(A48="","",VLOOKUP(A48,Tabulka3[[Číslo registrace  u jednorázové akce]:[Příjmení]],2,0))</f>
        <v/>
      </c>
      <c r="C48" s="25" t="str">
        <f>IF(A48="","",VLOOKUP(A48,Tabulka3[[Číslo registrace  u jednorázové akce]:[Příjmení]],3,0))</f>
        <v/>
      </c>
      <c r="I48" s="94"/>
      <c r="J48" s="94"/>
      <c r="L48" s="15"/>
      <c r="M48" s="15"/>
      <c r="N48" s="15"/>
    </row>
    <row r="49" spans="2:14" s="25" customFormat="1" ht="15" customHeight="1" x14ac:dyDescent="0.3">
      <c r="B49" s="25" t="str">
        <f>IF(A49="","",VLOOKUP(A49,Tabulka3[[Číslo registrace  u jednorázové akce]:[Příjmení]],2,0))</f>
        <v/>
      </c>
      <c r="C49" s="25" t="str">
        <f>IF(A49="","",VLOOKUP(A49,Tabulka3[[Číslo registrace  u jednorázové akce]:[Příjmení]],3,0))</f>
        <v/>
      </c>
      <c r="I49" s="94"/>
      <c r="J49" s="94"/>
      <c r="L49" s="15"/>
      <c r="M49" s="15"/>
      <c r="N49" s="15"/>
    </row>
    <row r="50" spans="2:14" s="25" customFormat="1" ht="15" customHeight="1" x14ac:dyDescent="0.3">
      <c r="B50" s="25" t="str">
        <f>IF(A50="","",VLOOKUP(A50,Tabulka3[[Číslo registrace  u jednorázové akce]:[Příjmení]],2,0))</f>
        <v/>
      </c>
      <c r="C50" s="25" t="str">
        <f>IF(A50="","",VLOOKUP(A50,Tabulka3[[Číslo registrace  u jednorázové akce]:[Příjmení]],3,0))</f>
        <v/>
      </c>
      <c r="I50" s="94"/>
      <c r="J50" s="94"/>
      <c r="L50" s="15"/>
      <c r="M50" s="15"/>
      <c r="N50" s="15"/>
    </row>
    <row r="51" spans="2:14" s="25" customFormat="1" ht="15" customHeight="1" x14ac:dyDescent="0.3">
      <c r="B51" s="25" t="str">
        <f>IF(A51="","",VLOOKUP(A51,Tabulka3[[Číslo registrace  u jednorázové akce]:[Příjmení]],2,0))</f>
        <v/>
      </c>
      <c r="C51" s="25" t="str">
        <f>IF(A51="","",VLOOKUP(A51,Tabulka3[[Číslo registrace  u jednorázové akce]:[Příjmení]],3,0))</f>
        <v/>
      </c>
      <c r="I51" s="94"/>
      <c r="J51" s="94"/>
      <c r="L51" s="15"/>
      <c r="M51" s="15"/>
      <c r="N51" s="15"/>
    </row>
    <row r="52" spans="2:14" s="25" customFormat="1" ht="15" customHeight="1" x14ac:dyDescent="0.3">
      <c r="B52" s="25" t="str">
        <f>IF(A52="","",VLOOKUP(A52,Tabulka3[[Číslo registrace  u jednorázové akce]:[Příjmení]],2,0))</f>
        <v/>
      </c>
      <c r="C52" s="25" t="str">
        <f>IF(A52="","",VLOOKUP(A52,Tabulka3[[Číslo registrace  u jednorázové akce]:[Příjmení]],3,0))</f>
        <v/>
      </c>
      <c r="I52" s="94"/>
      <c r="J52" s="94"/>
      <c r="L52" s="15"/>
      <c r="M52" s="15"/>
      <c r="N52" s="15"/>
    </row>
    <row r="53" spans="2:14" s="25" customFormat="1" ht="15" customHeight="1" x14ac:dyDescent="0.3">
      <c r="B53" s="25" t="str">
        <f>IF(A53="","",VLOOKUP(A53,Tabulka3[[Číslo registrace  u jednorázové akce]:[Příjmení]],2,0))</f>
        <v/>
      </c>
      <c r="C53" s="25" t="str">
        <f>IF(A53="","",VLOOKUP(A53,Tabulka3[[Číslo registrace  u jednorázové akce]:[Příjmení]],3,0))</f>
        <v/>
      </c>
      <c r="I53" s="94"/>
      <c r="J53" s="94"/>
      <c r="L53" s="15"/>
      <c r="M53" s="15"/>
      <c r="N53" s="15"/>
    </row>
    <row r="54" spans="2:14" s="25" customFormat="1" ht="15" customHeight="1" x14ac:dyDescent="0.3">
      <c r="B54" s="25" t="str">
        <f>IF(A54="","",VLOOKUP(A54,Tabulka3[[Číslo registrace  u jednorázové akce]:[Příjmení]],2,0))</f>
        <v/>
      </c>
      <c r="C54" s="25" t="str">
        <f>IF(A54="","",VLOOKUP(A54,Tabulka3[[Číslo registrace  u jednorázové akce]:[Příjmení]],3,0))</f>
        <v/>
      </c>
      <c r="I54" s="94"/>
      <c r="J54" s="94"/>
      <c r="L54" s="15"/>
      <c r="M54" s="15"/>
      <c r="N54" s="15"/>
    </row>
    <row r="55" spans="2:14" s="25" customFormat="1" ht="15" customHeight="1" x14ac:dyDescent="0.3">
      <c r="B55" s="25" t="str">
        <f>IF(A55="","",VLOOKUP(A55,Tabulka3[[Číslo registrace  u jednorázové akce]:[Příjmení]],2,0))</f>
        <v/>
      </c>
      <c r="C55" s="25" t="str">
        <f>IF(A55="","",VLOOKUP(A55,Tabulka3[[Číslo registrace  u jednorázové akce]:[Příjmení]],3,0))</f>
        <v/>
      </c>
      <c r="I55" s="94"/>
      <c r="J55" s="94"/>
      <c r="L55" s="15"/>
      <c r="M55" s="15"/>
      <c r="N55" s="15"/>
    </row>
    <row r="56" spans="2:14" s="25" customFormat="1" ht="15" customHeight="1" x14ac:dyDescent="0.3">
      <c r="B56" s="25" t="str">
        <f>IF(A56="","",VLOOKUP(A56,Tabulka3[[Číslo registrace  u jednorázové akce]:[Příjmení]],2,0))</f>
        <v/>
      </c>
      <c r="C56" s="25" t="str">
        <f>IF(A56="","",VLOOKUP(A56,Tabulka3[[Číslo registrace  u jednorázové akce]:[Příjmení]],3,0))</f>
        <v/>
      </c>
      <c r="I56" s="94"/>
      <c r="J56" s="94"/>
      <c r="L56" s="15"/>
      <c r="M56" s="15"/>
      <c r="N56" s="15"/>
    </row>
    <row r="57" spans="2:14" s="25" customFormat="1" ht="15" customHeight="1" x14ac:dyDescent="0.3">
      <c r="B57" s="25" t="str">
        <f>IF(A57="","",VLOOKUP(A57,Tabulka3[[Číslo registrace  u jednorázové akce]:[Příjmení]],2,0))</f>
        <v/>
      </c>
      <c r="C57" s="25" t="str">
        <f>IF(A57="","",VLOOKUP(A57,Tabulka3[[Číslo registrace  u jednorázové akce]:[Příjmení]],3,0))</f>
        <v/>
      </c>
      <c r="I57" s="94"/>
      <c r="J57" s="94"/>
      <c r="L57" s="15"/>
      <c r="M57" s="15"/>
      <c r="N57" s="15"/>
    </row>
    <row r="58" spans="2:14" s="25" customFormat="1" ht="15" customHeight="1" x14ac:dyDescent="0.3">
      <c r="B58" s="25" t="str">
        <f>IF(A58="","",VLOOKUP(A58,Tabulka3[[Číslo registrace  u jednorázové akce]:[Příjmení]],2,0))</f>
        <v/>
      </c>
      <c r="C58" s="25" t="str">
        <f>IF(A58="","",VLOOKUP(A58,Tabulka3[[Číslo registrace  u jednorázové akce]:[Příjmení]],3,0))</f>
        <v/>
      </c>
      <c r="I58" s="94"/>
      <c r="J58" s="94"/>
      <c r="L58" s="15"/>
      <c r="M58" s="15"/>
      <c r="N58" s="15"/>
    </row>
    <row r="59" spans="2:14" s="25" customFormat="1" ht="15" customHeight="1" x14ac:dyDescent="0.3">
      <c r="B59" s="25" t="str">
        <f>IF(A59="","",VLOOKUP(A59,Tabulka3[[Číslo registrace  u jednorázové akce]:[Příjmení]],2,0))</f>
        <v/>
      </c>
      <c r="C59" s="25" t="str">
        <f>IF(A59="","",VLOOKUP(A59,Tabulka3[[Číslo registrace  u jednorázové akce]:[Příjmení]],3,0))</f>
        <v/>
      </c>
      <c r="I59" s="94"/>
      <c r="J59" s="94"/>
      <c r="L59" s="15"/>
      <c r="M59" s="15"/>
      <c r="N59" s="15"/>
    </row>
    <row r="60" spans="2:14" s="25" customFormat="1" ht="15" customHeight="1" x14ac:dyDescent="0.3">
      <c r="B60" s="25" t="str">
        <f>IF(A60="","",VLOOKUP(A60,Tabulka3[[Číslo registrace  u jednorázové akce]:[Příjmení]],2,0))</f>
        <v/>
      </c>
      <c r="C60" s="25" t="str">
        <f>IF(A60="","",VLOOKUP(A60,Tabulka3[[Číslo registrace  u jednorázové akce]:[Příjmení]],3,0))</f>
        <v/>
      </c>
      <c r="I60" s="94"/>
      <c r="J60" s="94"/>
      <c r="L60" s="15"/>
      <c r="M60" s="15"/>
      <c r="N60" s="15"/>
    </row>
    <row r="61" spans="2:14" s="25" customFormat="1" ht="15" customHeight="1" x14ac:dyDescent="0.3">
      <c r="B61" s="25" t="str">
        <f>IF(A61="","",VLOOKUP(A61,Tabulka3[[Číslo registrace  u jednorázové akce]:[Příjmení]],2,0))</f>
        <v/>
      </c>
      <c r="C61" s="25" t="str">
        <f>IF(A61="","",VLOOKUP(A61,Tabulka3[[Číslo registrace  u jednorázové akce]:[Příjmení]],3,0))</f>
        <v/>
      </c>
      <c r="I61" s="94"/>
      <c r="J61" s="94"/>
      <c r="L61" s="15"/>
      <c r="M61" s="15"/>
      <c r="N61" s="15"/>
    </row>
    <row r="62" spans="2:14" s="25" customFormat="1" ht="15" customHeight="1" x14ac:dyDescent="0.3">
      <c r="B62" s="25" t="str">
        <f>IF(A62="","",VLOOKUP(A62,Tabulka3[[Číslo registrace  u jednorázové akce]:[Příjmení]],2,0))</f>
        <v/>
      </c>
      <c r="C62" s="25" t="str">
        <f>IF(A62="","",VLOOKUP(A62,Tabulka3[[Číslo registrace  u jednorázové akce]:[Příjmení]],3,0))</f>
        <v/>
      </c>
      <c r="I62" s="94"/>
      <c r="J62" s="94"/>
      <c r="L62" s="15"/>
      <c r="M62" s="15"/>
      <c r="N62" s="15"/>
    </row>
    <row r="63" spans="2:14" s="25" customFormat="1" ht="15" customHeight="1" x14ac:dyDescent="0.3">
      <c r="B63" s="25" t="str">
        <f>IF(A63="","",VLOOKUP(A63,Tabulka3[[Číslo registrace  u jednorázové akce]:[Příjmení]],2,0))</f>
        <v/>
      </c>
      <c r="C63" s="25" t="str">
        <f>IF(A63="","",VLOOKUP(A63,Tabulka3[[Číslo registrace  u jednorázové akce]:[Příjmení]],3,0))</f>
        <v/>
      </c>
      <c r="I63" s="94"/>
      <c r="J63" s="94"/>
      <c r="L63" s="15"/>
      <c r="M63" s="15"/>
      <c r="N63" s="15"/>
    </row>
    <row r="64" spans="2:14" s="25" customFormat="1" ht="15" customHeight="1" x14ac:dyDescent="0.3">
      <c r="B64" s="25" t="str">
        <f>IF(A64="","",VLOOKUP(A64,Tabulka3[[Číslo registrace  u jednorázové akce]:[Příjmení]],2,0))</f>
        <v/>
      </c>
      <c r="C64" s="25" t="str">
        <f>IF(A64="","",VLOOKUP(A64,Tabulka3[[Číslo registrace  u jednorázové akce]:[Příjmení]],3,0))</f>
        <v/>
      </c>
      <c r="I64" s="94"/>
      <c r="J64" s="94"/>
      <c r="L64" s="15"/>
      <c r="M64" s="15"/>
      <c r="N64" s="15"/>
    </row>
    <row r="65" spans="2:14" s="25" customFormat="1" ht="15" customHeight="1" x14ac:dyDescent="0.3">
      <c r="B65" s="25" t="str">
        <f>IF(A65="","",VLOOKUP(A65,Tabulka3[[Číslo registrace  u jednorázové akce]:[Příjmení]],2,0))</f>
        <v/>
      </c>
      <c r="C65" s="25" t="str">
        <f>IF(A65="","",VLOOKUP(A65,Tabulka3[[Číslo registrace  u jednorázové akce]:[Příjmení]],3,0))</f>
        <v/>
      </c>
      <c r="I65" s="94"/>
      <c r="J65" s="94"/>
      <c r="L65" s="15"/>
      <c r="M65" s="15"/>
      <c r="N65" s="15"/>
    </row>
    <row r="66" spans="2:14" s="25" customFormat="1" ht="15" customHeight="1" x14ac:dyDescent="0.3">
      <c r="B66" s="25" t="str">
        <f>IF(A66="","",VLOOKUP(A66,Tabulka3[[Číslo registrace  u jednorázové akce]:[Příjmení]],2,0))</f>
        <v/>
      </c>
      <c r="C66" s="25" t="str">
        <f>IF(A66="","",VLOOKUP(A66,Tabulka3[[Číslo registrace  u jednorázové akce]:[Příjmení]],3,0))</f>
        <v/>
      </c>
      <c r="I66" s="94"/>
      <c r="J66" s="94"/>
      <c r="L66" s="15"/>
      <c r="M66" s="15"/>
      <c r="N66" s="15"/>
    </row>
    <row r="67" spans="2:14" s="25" customFormat="1" ht="15" customHeight="1" x14ac:dyDescent="0.3">
      <c r="B67" s="25" t="str">
        <f>IF(A67="","",VLOOKUP(A67,Tabulka3[[Číslo registrace  u jednorázové akce]:[Příjmení]],2,0))</f>
        <v/>
      </c>
      <c r="C67" s="25" t="str">
        <f>IF(A67="","",VLOOKUP(A67,Tabulka3[[Číslo registrace  u jednorázové akce]:[Příjmení]],3,0))</f>
        <v/>
      </c>
      <c r="I67" s="94"/>
      <c r="J67" s="94"/>
      <c r="L67" s="15"/>
      <c r="M67" s="15"/>
      <c r="N67" s="15"/>
    </row>
    <row r="68" spans="2:14" s="25" customFormat="1" ht="15" customHeight="1" x14ac:dyDescent="0.3">
      <c r="B68" s="25" t="str">
        <f>IF(A68="","",VLOOKUP(A68,Tabulka3[[Číslo registrace  u jednorázové akce]:[Příjmení]],2,0))</f>
        <v/>
      </c>
      <c r="C68" s="25" t="str">
        <f>IF(A68="","",VLOOKUP(A68,Tabulka3[[Číslo registrace  u jednorázové akce]:[Příjmení]],3,0))</f>
        <v/>
      </c>
      <c r="I68" s="94"/>
      <c r="J68" s="94"/>
      <c r="L68" s="15"/>
      <c r="M68" s="15"/>
      <c r="N68" s="15"/>
    </row>
    <row r="69" spans="2:14" s="25" customFormat="1" ht="15" customHeight="1" x14ac:dyDescent="0.3">
      <c r="B69" s="25" t="str">
        <f>IF(A69="","",VLOOKUP(A69,Tabulka3[[Číslo registrace  u jednorázové akce]:[Příjmení]],2,0))</f>
        <v/>
      </c>
      <c r="C69" s="25" t="str">
        <f>IF(A69="","",VLOOKUP(A69,Tabulka3[[Číslo registrace  u jednorázové akce]:[Příjmení]],3,0))</f>
        <v/>
      </c>
      <c r="I69" s="94"/>
      <c r="J69" s="94"/>
      <c r="L69" s="15"/>
      <c r="M69" s="15"/>
      <c r="N69" s="15"/>
    </row>
    <row r="70" spans="2:14" s="25" customFormat="1" ht="15" customHeight="1" x14ac:dyDescent="0.3">
      <c r="B70" s="25" t="str">
        <f>IF(A70="","",VLOOKUP(A70,Tabulka3[[Číslo registrace  u jednorázové akce]:[Příjmení]],2,0))</f>
        <v/>
      </c>
      <c r="C70" s="25" t="str">
        <f>IF(A70="","",VLOOKUP(A70,Tabulka3[[Číslo registrace  u jednorázové akce]:[Příjmení]],3,0))</f>
        <v/>
      </c>
      <c r="I70" s="94"/>
      <c r="J70" s="94"/>
      <c r="L70" s="15"/>
      <c r="M70" s="15"/>
      <c r="N70" s="15"/>
    </row>
    <row r="71" spans="2:14" s="25" customFormat="1" ht="15" customHeight="1" x14ac:dyDescent="0.3">
      <c r="B71" s="25" t="str">
        <f>IF(A71="","",VLOOKUP(A71,Tabulka3[[Číslo registrace  u jednorázové akce]:[Příjmení]],2,0))</f>
        <v/>
      </c>
      <c r="C71" s="25" t="str">
        <f>IF(A71="","",VLOOKUP(A71,Tabulka3[[Číslo registrace  u jednorázové akce]:[Příjmení]],3,0))</f>
        <v/>
      </c>
      <c r="I71" s="94"/>
      <c r="J71" s="94"/>
      <c r="L71" s="15"/>
      <c r="M71" s="15"/>
      <c r="N71" s="15"/>
    </row>
    <row r="72" spans="2:14" s="25" customFormat="1" ht="15" customHeight="1" x14ac:dyDescent="0.3">
      <c r="B72" s="25" t="str">
        <f>IF(A72="","",VLOOKUP(A72,Tabulka3[[Číslo registrace  u jednorázové akce]:[Příjmení]],2,0))</f>
        <v/>
      </c>
      <c r="C72" s="25" t="str">
        <f>IF(A72="","",VLOOKUP(A72,Tabulka3[[Číslo registrace  u jednorázové akce]:[Příjmení]],3,0))</f>
        <v/>
      </c>
      <c r="I72" s="94"/>
      <c r="J72" s="94"/>
      <c r="L72" s="15"/>
      <c r="M72" s="15"/>
      <c r="N72" s="15"/>
    </row>
    <row r="73" spans="2:14" s="25" customFormat="1" ht="15" customHeight="1" x14ac:dyDescent="0.3">
      <c r="B73" s="25" t="str">
        <f>IF(A73="","",VLOOKUP(A73,Tabulka3[[Číslo registrace  u jednorázové akce]:[Příjmení]],2,0))</f>
        <v/>
      </c>
      <c r="C73" s="25" t="str">
        <f>IF(A73="","",VLOOKUP(A73,Tabulka3[[Číslo registrace  u jednorázové akce]:[Příjmení]],3,0))</f>
        <v/>
      </c>
      <c r="I73" s="94"/>
      <c r="J73" s="94"/>
      <c r="L73" s="15"/>
      <c r="M73" s="15"/>
      <c r="N73" s="15"/>
    </row>
    <row r="74" spans="2:14" s="25" customFormat="1" ht="15" customHeight="1" x14ac:dyDescent="0.3">
      <c r="B74" s="25" t="str">
        <f>IF(A74="","",VLOOKUP(A74,Tabulka3[[Číslo registrace  u jednorázové akce]:[Příjmení]],2,0))</f>
        <v/>
      </c>
      <c r="C74" s="25" t="str">
        <f>IF(A74="","",VLOOKUP(A74,Tabulka3[[Číslo registrace  u jednorázové akce]:[Příjmení]],3,0))</f>
        <v/>
      </c>
      <c r="I74" s="94"/>
      <c r="J74" s="94"/>
      <c r="L74" s="15"/>
      <c r="M74" s="15"/>
      <c r="N74" s="15"/>
    </row>
    <row r="75" spans="2:14" s="25" customFormat="1" ht="15" customHeight="1" x14ac:dyDescent="0.3">
      <c r="B75" s="25" t="str">
        <f>IF(A75="","",VLOOKUP(A75,Tabulka3[[Číslo registrace  u jednorázové akce]:[Příjmení]],2,0))</f>
        <v/>
      </c>
      <c r="C75" s="25" t="str">
        <f>IF(A75="","",VLOOKUP(A75,Tabulka3[[Číslo registrace  u jednorázové akce]:[Příjmení]],3,0))</f>
        <v/>
      </c>
      <c r="I75" s="94"/>
      <c r="J75" s="94"/>
      <c r="L75" s="15"/>
      <c r="M75" s="15"/>
      <c r="N75" s="15"/>
    </row>
    <row r="76" spans="2:14" s="25" customFormat="1" ht="15" customHeight="1" x14ac:dyDescent="0.3">
      <c r="B76" s="25" t="str">
        <f>IF(A76="","",VLOOKUP(A76,Tabulka3[[Číslo registrace  u jednorázové akce]:[Příjmení]],2,0))</f>
        <v/>
      </c>
      <c r="C76" s="25" t="str">
        <f>IF(A76="","",VLOOKUP(A76,Tabulka3[[Číslo registrace  u jednorázové akce]:[Příjmení]],3,0))</f>
        <v/>
      </c>
      <c r="I76" s="94"/>
      <c r="J76" s="94"/>
      <c r="L76" s="15"/>
      <c r="M76" s="15"/>
      <c r="N76" s="15"/>
    </row>
    <row r="77" spans="2:14" s="25" customFormat="1" ht="15" customHeight="1" x14ac:dyDescent="0.3">
      <c r="B77" s="25" t="str">
        <f>IF(A77="","",VLOOKUP(A77,Tabulka3[[Číslo registrace  u jednorázové akce]:[Příjmení]],2,0))</f>
        <v/>
      </c>
      <c r="C77" s="25" t="str">
        <f>IF(A77="","",VLOOKUP(A77,Tabulka3[[Číslo registrace  u jednorázové akce]:[Příjmení]],3,0))</f>
        <v/>
      </c>
      <c r="I77" s="94"/>
      <c r="J77" s="94"/>
      <c r="L77" s="15"/>
      <c r="M77" s="15"/>
      <c r="N77" s="15"/>
    </row>
    <row r="78" spans="2:14" s="25" customFormat="1" ht="15" customHeight="1" x14ac:dyDescent="0.3">
      <c r="B78" s="25" t="str">
        <f>IF(A78="","",VLOOKUP(A78,Tabulka3[[Číslo registrace  u jednorázové akce]:[Příjmení]],2,0))</f>
        <v/>
      </c>
      <c r="C78" s="25" t="str">
        <f>IF(A78="","",VLOOKUP(A78,Tabulka3[[Číslo registrace  u jednorázové akce]:[Příjmení]],3,0))</f>
        <v/>
      </c>
      <c r="I78" s="94"/>
      <c r="J78" s="94"/>
      <c r="L78" s="15"/>
      <c r="M78" s="15"/>
      <c r="N78" s="15"/>
    </row>
    <row r="79" spans="2:14" s="25" customFormat="1" ht="15" customHeight="1" x14ac:dyDescent="0.3">
      <c r="B79" s="25" t="str">
        <f>IF(A79="","",VLOOKUP(A79,Tabulka3[[Číslo registrace  u jednorázové akce]:[Příjmení]],2,0))</f>
        <v/>
      </c>
      <c r="C79" s="25" t="str">
        <f>IF(A79="","",VLOOKUP(A79,Tabulka3[[Číslo registrace  u jednorázové akce]:[Příjmení]],3,0))</f>
        <v/>
      </c>
      <c r="I79" s="94"/>
      <c r="J79" s="94"/>
      <c r="L79" s="15"/>
      <c r="M79" s="15"/>
      <c r="N79" s="15"/>
    </row>
    <row r="80" spans="2:14" s="25" customFormat="1" ht="15" customHeight="1" x14ac:dyDescent="0.3">
      <c r="B80" s="25" t="str">
        <f>IF(A80="","",VLOOKUP(A80,Tabulka3[[Číslo registrace  u jednorázové akce]:[Příjmení]],2,0))</f>
        <v/>
      </c>
      <c r="C80" s="25" t="str">
        <f>IF(A80="","",VLOOKUP(A80,Tabulka3[[Číslo registrace  u jednorázové akce]:[Příjmení]],3,0))</f>
        <v/>
      </c>
      <c r="I80" s="94"/>
      <c r="J80" s="94"/>
      <c r="L80" s="15"/>
      <c r="M80" s="15"/>
      <c r="N80" s="15"/>
    </row>
    <row r="81" spans="2:14" s="25" customFormat="1" ht="15" customHeight="1" x14ac:dyDescent="0.3">
      <c r="B81" s="25" t="str">
        <f>IF(A81="","",VLOOKUP(A81,Tabulka3[[Číslo registrace  u jednorázové akce]:[Příjmení]],2,0))</f>
        <v/>
      </c>
      <c r="C81" s="25" t="str">
        <f>IF(A81="","",VLOOKUP(A81,Tabulka3[[Číslo registrace  u jednorázové akce]:[Příjmení]],3,0))</f>
        <v/>
      </c>
      <c r="I81" s="94"/>
      <c r="J81" s="94"/>
      <c r="L81" s="15"/>
      <c r="M81" s="15"/>
      <c r="N81" s="15"/>
    </row>
    <row r="82" spans="2:14" s="25" customFormat="1" ht="15" customHeight="1" x14ac:dyDescent="0.3">
      <c r="B82" s="25" t="str">
        <f>IF(A82="","",VLOOKUP(A82,Tabulka3[[Číslo registrace  u jednorázové akce]:[Příjmení]],2,0))</f>
        <v/>
      </c>
      <c r="C82" s="25" t="str">
        <f>IF(A82="","",VLOOKUP(A82,Tabulka3[[Číslo registrace  u jednorázové akce]:[Příjmení]],3,0))</f>
        <v/>
      </c>
      <c r="I82" s="94"/>
      <c r="J82" s="94"/>
      <c r="L82" s="15"/>
      <c r="M82" s="15"/>
      <c r="N82" s="15"/>
    </row>
    <row r="83" spans="2:14" s="25" customFormat="1" ht="15" customHeight="1" x14ac:dyDescent="0.3">
      <c r="B83" s="25" t="str">
        <f>IF(A83="","",VLOOKUP(A83,Tabulka3[[Číslo registrace  u jednorázové akce]:[Příjmení]],2,0))</f>
        <v/>
      </c>
      <c r="C83" s="25" t="str">
        <f>IF(A83="","",VLOOKUP(A83,Tabulka3[[Číslo registrace  u jednorázové akce]:[Příjmení]],3,0))</f>
        <v/>
      </c>
      <c r="I83" s="94"/>
      <c r="J83" s="94"/>
      <c r="L83" s="15"/>
      <c r="M83" s="15"/>
      <c r="N83" s="15"/>
    </row>
    <row r="84" spans="2:14" s="25" customFormat="1" ht="15" customHeight="1" x14ac:dyDescent="0.3">
      <c r="B84" s="25" t="str">
        <f>IF(A84="","",VLOOKUP(A84,Tabulka3[[Číslo registrace  u jednorázové akce]:[Příjmení]],2,0))</f>
        <v/>
      </c>
      <c r="C84" s="25" t="str">
        <f>IF(A84="","",VLOOKUP(A84,Tabulka3[[Číslo registrace  u jednorázové akce]:[Příjmení]],3,0))</f>
        <v/>
      </c>
      <c r="I84" s="94"/>
      <c r="J84" s="94"/>
      <c r="L84" s="15"/>
      <c r="M84" s="15"/>
      <c r="N84" s="15"/>
    </row>
    <row r="85" spans="2:14" s="25" customFormat="1" ht="15" customHeight="1" x14ac:dyDescent="0.3">
      <c r="B85" s="25" t="str">
        <f>IF(A85="","",VLOOKUP(A85,Tabulka3[[Číslo registrace  u jednorázové akce]:[Příjmení]],2,0))</f>
        <v/>
      </c>
      <c r="C85" s="25" t="str">
        <f>IF(A85="","",VLOOKUP(A85,Tabulka3[[Číslo registrace  u jednorázové akce]:[Příjmení]],3,0))</f>
        <v/>
      </c>
      <c r="I85" s="94"/>
      <c r="J85" s="94"/>
      <c r="L85" s="15"/>
      <c r="M85" s="15"/>
      <c r="N85" s="15"/>
    </row>
    <row r="86" spans="2:14" s="25" customFormat="1" ht="15" customHeight="1" x14ac:dyDescent="0.3">
      <c r="B86" s="25" t="str">
        <f>IF(A86="","",VLOOKUP(A86,Tabulka3[[Číslo registrace  u jednorázové akce]:[Příjmení]],2,0))</f>
        <v/>
      </c>
      <c r="C86" s="25" t="str">
        <f>IF(A86="","",VLOOKUP(A86,Tabulka3[[Číslo registrace  u jednorázové akce]:[Příjmení]],3,0))</f>
        <v/>
      </c>
      <c r="I86" s="94"/>
      <c r="J86" s="94"/>
      <c r="L86" s="15"/>
      <c r="M86" s="15"/>
      <c r="N86" s="15"/>
    </row>
    <row r="87" spans="2:14" s="25" customFormat="1" ht="15" customHeight="1" x14ac:dyDescent="0.3">
      <c r="B87" s="25" t="str">
        <f>IF(A87="","",VLOOKUP(A87,Tabulka3[[Číslo registrace  u jednorázové akce]:[Příjmení]],2,0))</f>
        <v/>
      </c>
      <c r="C87" s="25" t="str">
        <f>IF(A87="","",VLOOKUP(A87,Tabulka3[[Číslo registrace  u jednorázové akce]:[Příjmení]],3,0))</f>
        <v/>
      </c>
      <c r="I87" s="94"/>
      <c r="J87" s="94"/>
      <c r="L87" s="15"/>
      <c r="M87" s="15"/>
      <c r="N87" s="15"/>
    </row>
    <row r="88" spans="2:14" s="25" customFormat="1" ht="15" customHeight="1" x14ac:dyDescent="0.3">
      <c r="B88" s="25" t="str">
        <f>IF(A88="","",VLOOKUP(A88,Tabulka3[[Číslo registrace  u jednorázové akce]:[Příjmení]],2,0))</f>
        <v/>
      </c>
      <c r="C88" s="25" t="str">
        <f>IF(A88="","",VLOOKUP(A88,Tabulka3[[Číslo registrace  u jednorázové akce]:[Příjmení]],3,0))</f>
        <v/>
      </c>
      <c r="I88" s="94"/>
      <c r="J88" s="94"/>
      <c r="L88" s="15"/>
      <c r="M88" s="15"/>
      <c r="N88" s="15"/>
    </row>
    <row r="89" spans="2:14" s="25" customFormat="1" ht="15" customHeight="1" x14ac:dyDescent="0.3">
      <c r="B89" s="25" t="str">
        <f>IF(A89="","",VLOOKUP(A89,Tabulka3[[Číslo registrace  u jednorázové akce]:[Příjmení]],2,0))</f>
        <v/>
      </c>
      <c r="C89" s="25" t="str">
        <f>IF(A89="","",VLOOKUP(A89,Tabulka3[[Číslo registrace  u jednorázové akce]:[Příjmení]],3,0))</f>
        <v/>
      </c>
      <c r="I89" s="94"/>
      <c r="J89" s="94"/>
      <c r="L89" s="15"/>
      <c r="M89" s="15"/>
      <c r="N89" s="15"/>
    </row>
    <row r="90" spans="2:14" s="25" customFormat="1" ht="15" customHeight="1" x14ac:dyDescent="0.3">
      <c r="B90" s="25" t="str">
        <f>IF(A90="","",VLOOKUP(A90,Tabulka3[[Číslo registrace  u jednorázové akce]:[Příjmení]],2,0))</f>
        <v/>
      </c>
      <c r="C90" s="25" t="str">
        <f>IF(A90="","",VLOOKUP(A90,Tabulka3[[Číslo registrace  u jednorázové akce]:[Příjmení]],3,0))</f>
        <v/>
      </c>
      <c r="I90" s="94"/>
      <c r="J90" s="94"/>
      <c r="L90" s="15"/>
      <c r="M90" s="15"/>
      <c r="N90" s="15"/>
    </row>
    <row r="91" spans="2:14" s="25" customFormat="1" ht="15" customHeight="1" x14ac:dyDescent="0.3">
      <c r="B91" s="25" t="str">
        <f>IF(A91="","",VLOOKUP(A91,Tabulka3[[Číslo registrace  u jednorázové akce]:[Příjmení]],2,0))</f>
        <v/>
      </c>
      <c r="C91" s="25" t="str">
        <f>IF(A91="","",VLOOKUP(A91,Tabulka3[[Číslo registrace  u jednorázové akce]:[Příjmení]],3,0))</f>
        <v/>
      </c>
      <c r="I91" s="94"/>
      <c r="J91" s="94"/>
      <c r="L91" s="15"/>
      <c r="M91" s="15"/>
      <c r="N91" s="15"/>
    </row>
    <row r="92" spans="2:14" s="25" customFormat="1" ht="15" customHeight="1" x14ac:dyDescent="0.3">
      <c r="B92" s="25" t="str">
        <f>IF(A92="","",VLOOKUP(A92,Tabulka3[[Číslo registrace  u jednorázové akce]:[Příjmení]],2,0))</f>
        <v/>
      </c>
      <c r="C92" s="25" t="str">
        <f>IF(A92="","",VLOOKUP(A92,Tabulka3[[Číslo registrace  u jednorázové akce]:[Příjmení]],3,0))</f>
        <v/>
      </c>
      <c r="I92" s="94"/>
      <c r="J92" s="94"/>
      <c r="L92" s="15"/>
      <c r="M92" s="15"/>
      <c r="N92" s="15"/>
    </row>
    <row r="93" spans="2:14" s="25" customFormat="1" ht="15" customHeight="1" x14ac:dyDescent="0.3">
      <c r="B93" s="25" t="str">
        <f>IF(A93="","",VLOOKUP(A93,Tabulka3[[Číslo registrace  u jednorázové akce]:[Příjmení]],2,0))</f>
        <v/>
      </c>
      <c r="C93" s="25" t="str">
        <f>IF(A93="","",VLOOKUP(A93,Tabulka3[[Číslo registrace  u jednorázové akce]:[Příjmení]],3,0))</f>
        <v/>
      </c>
      <c r="I93" s="94"/>
      <c r="J93" s="94"/>
      <c r="L93" s="15"/>
      <c r="M93" s="15"/>
      <c r="N93" s="15"/>
    </row>
    <row r="94" spans="2:14" s="25" customFormat="1" ht="15" customHeight="1" x14ac:dyDescent="0.3">
      <c r="B94" s="25" t="str">
        <f>IF(A94="","",VLOOKUP(A94,Tabulka3[[Číslo registrace  u jednorázové akce]:[Příjmení]],2,0))</f>
        <v/>
      </c>
      <c r="C94" s="25" t="str">
        <f>IF(A94="","",VLOOKUP(A94,Tabulka3[[Číslo registrace  u jednorázové akce]:[Příjmení]],3,0))</f>
        <v/>
      </c>
      <c r="I94" s="94"/>
      <c r="J94" s="94"/>
      <c r="L94" s="15"/>
      <c r="M94" s="15"/>
      <c r="N94" s="15"/>
    </row>
    <row r="95" spans="2:14" s="25" customFormat="1" ht="15" customHeight="1" x14ac:dyDescent="0.3">
      <c r="B95" s="25" t="str">
        <f>IF(A95="","",VLOOKUP(A95,Tabulka3[[Číslo registrace  u jednorázové akce]:[Příjmení]],2,0))</f>
        <v/>
      </c>
      <c r="C95" s="25" t="str">
        <f>IF(A95="","",VLOOKUP(A95,Tabulka3[[Číslo registrace  u jednorázové akce]:[Příjmení]],3,0))</f>
        <v/>
      </c>
      <c r="I95" s="94"/>
      <c r="J95" s="94"/>
      <c r="L95" s="15"/>
      <c r="M95" s="15"/>
      <c r="N95" s="15"/>
    </row>
    <row r="96" spans="2:14" s="25" customFormat="1" ht="15" customHeight="1" x14ac:dyDescent="0.3">
      <c r="B96" s="25" t="str">
        <f>IF(A96="","",VLOOKUP(A96,Tabulka3[[Číslo registrace  u jednorázové akce]:[Příjmení]],2,0))</f>
        <v/>
      </c>
      <c r="C96" s="25" t="str">
        <f>IF(A96="","",VLOOKUP(A96,Tabulka3[[Číslo registrace  u jednorázové akce]:[Příjmení]],3,0))</f>
        <v/>
      </c>
      <c r="I96" s="94"/>
      <c r="J96" s="94"/>
      <c r="L96" s="15"/>
      <c r="M96" s="15"/>
      <c r="N96" s="15"/>
    </row>
    <row r="97" spans="2:14" s="25" customFormat="1" ht="15" customHeight="1" x14ac:dyDescent="0.3">
      <c r="B97" s="25" t="str">
        <f>IF(A97="","",VLOOKUP(A97,Tabulka3[[Číslo registrace  u jednorázové akce]:[Příjmení]],2,0))</f>
        <v/>
      </c>
      <c r="C97" s="25" t="str">
        <f>IF(A97="","",VLOOKUP(A97,Tabulka3[[Číslo registrace  u jednorázové akce]:[Příjmení]],3,0))</f>
        <v/>
      </c>
      <c r="I97" s="94"/>
      <c r="J97" s="94"/>
      <c r="L97" s="15"/>
      <c r="M97" s="15"/>
      <c r="N97" s="15"/>
    </row>
    <row r="98" spans="2:14" s="25" customFormat="1" ht="15" customHeight="1" x14ac:dyDescent="0.3">
      <c r="B98" s="25" t="str">
        <f>IF(A98="","",VLOOKUP(A98,Tabulka3[[Číslo registrace  u jednorázové akce]:[Příjmení]],2,0))</f>
        <v/>
      </c>
      <c r="C98" s="25" t="str">
        <f>IF(A98="","",VLOOKUP(A98,Tabulka3[[Číslo registrace  u jednorázové akce]:[Příjmení]],3,0))</f>
        <v/>
      </c>
      <c r="I98" s="94"/>
      <c r="J98" s="94"/>
      <c r="L98" s="15"/>
      <c r="M98" s="15"/>
      <c r="N98" s="15"/>
    </row>
    <row r="99" spans="2:14" s="25" customFormat="1" ht="15" customHeight="1" x14ac:dyDescent="0.3">
      <c r="B99" s="25" t="str">
        <f>IF(A99="","",VLOOKUP(A99,Tabulka3[[Číslo registrace  u jednorázové akce]:[Příjmení]],2,0))</f>
        <v/>
      </c>
      <c r="C99" s="25" t="str">
        <f>IF(A99="","",VLOOKUP(A99,Tabulka3[[Číslo registrace  u jednorázové akce]:[Příjmení]],3,0))</f>
        <v/>
      </c>
      <c r="I99" s="94"/>
      <c r="J99" s="94"/>
      <c r="L99" s="15"/>
      <c r="M99" s="15"/>
      <c r="N99" s="15"/>
    </row>
    <row r="100" spans="2:14" s="25" customFormat="1" ht="15" customHeight="1" x14ac:dyDescent="0.3">
      <c r="B100" s="25" t="str">
        <f>IF(A100="","",VLOOKUP(A100,Tabulka3[[Číslo registrace  u jednorázové akce]:[Příjmení]],2,0))</f>
        <v/>
      </c>
      <c r="C100" s="25" t="str">
        <f>IF(A100="","",VLOOKUP(A100,Tabulka3[[Číslo registrace  u jednorázové akce]:[Příjmení]],3,0))</f>
        <v/>
      </c>
      <c r="I100" s="94"/>
      <c r="J100" s="94"/>
      <c r="L100" s="15"/>
      <c r="M100" s="15"/>
      <c r="N100" s="15"/>
    </row>
    <row r="101" spans="2:14" s="25" customFormat="1" ht="15" customHeight="1" x14ac:dyDescent="0.3">
      <c r="B101" s="25" t="str">
        <f>IF(A101="","",VLOOKUP(A101,Tabulka3[[Číslo registrace  u jednorázové akce]:[Příjmení]],2,0))</f>
        <v/>
      </c>
      <c r="C101" s="25" t="str">
        <f>IF(A101="","",VLOOKUP(A101,Tabulka3[[Číslo registrace  u jednorázové akce]:[Příjmení]],3,0))</f>
        <v/>
      </c>
      <c r="I101" s="94"/>
      <c r="J101" s="94"/>
      <c r="L101" s="15"/>
      <c r="M101" s="15"/>
      <c r="N101" s="15"/>
    </row>
    <row r="102" spans="2:14" s="25" customFormat="1" ht="15" customHeight="1" x14ac:dyDescent="0.3">
      <c r="B102" s="25" t="str">
        <f>IF(A102="","",VLOOKUP(A102,Tabulka3[[Číslo registrace  u jednorázové akce]:[Příjmení]],2,0))</f>
        <v/>
      </c>
      <c r="C102" s="25" t="str">
        <f>IF(A102="","",VLOOKUP(A102,Tabulka3[[Číslo registrace  u jednorázové akce]:[Příjmení]],3,0))</f>
        <v/>
      </c>
      <c r="I102" s="94"/>
      <c r="J102" s="94"/>
      <c r="L102" s="15"/>
      <c r="M102" s="15"/>
      <c r="N102" s="15"/>
    </row>
    <row r="103" spans="2:14" s="25" customFormat="1" ht="15" customHeight="1" x14ac:dyDescent="0.3">
      <c r="B103" s="25" t="str">
        <f>IF(A103="","",VLOOKUP(A103,Tabulka3[[Číslo registrace  u jednorázové akce]:[Příjmení]],2,0))</f>
        <v/>
      </c>
      <c r="C103" s="25" t="str">
        <f>IF(A103="","",VLOOKUP(A103,Tabulka3[[Číslo registrace  u jednorázové akce]:[Příjmení]],3,0))</f>
        <v/>
      </c>
      <c r="I103" s="94"/>
      <c r="J103" s="94"/>
      <c r="L103" s="15"/>
      <c r="M103" s="15"/>
      <c r="N103" s="15"/>
    </row>
    <row r="104" spans="2:14" s="25" customFormat="1" ht="15" customHeight="1" x14ac:dyDescent="0.3">
      <c r="B104" s="25" t="str">
        <f>IF(A104="","",VLOOKUP(A104,Tabulka3[[Číslo registrace  u jednorázové akce]:[Příjmení]],2,0))</f>
        <v/>
      </c>
      <c r="C104" s="25" t="str">
        <f>IF(A104="","",VLOOKUP(A104,Tabulka3[[Číslo registrace  u jednorázové akce]:[Příjmení]],3,0))</f>
        <v/>
      </c>
      <c r="I104" s="94"/>
      <c r="J104" s="94"/>
      <c r="L104" s="15"/>
      <c r="M104" s="15"/>
      <c r="N104" s="15"/>
    </row>
    <row r="105" spans="2:14" s="25" customFormat="1" ht="15" customHeight="1" x14ac:dyDescent="0.3">
      <c r="B105" s="25" t="str">
        <f>IF(A105="","",VLOOKUP(A105,Tabulka3[[Číslo registrace  u jednorázové akce]:[Příjmení]],2,0))</f>
        <v/>
      </c>
      <c r="C105" s="25" t="str">
        <f>IF(A105="","",VLOOKUP(A105,Tabulka3[[Číslo registrace  u jednorázové akce]:[Příjmení]],3,0))</f>
        <v/>
      </c>
      <c r="I105" s="94"/>
      <c r="J105" s="94"/>
      <c r="L105" s="15"/>
      <c r="M105" s="15"/>
      <c r="N105" s="15"/>
    </row>
    <row r="106" spans="2:14" s="25" customFormat="1" ht="15" customHeight="1" x14ac:dyDescent="0.3">
      <c r="B106" s="25" t="str">
        <f>IF(A106="","",VLOOKUP(A106,Tabulka3[[Číslo registrace  u jednorázové akce]:[Příjmení]],2,0))</f>
        <v/>
      </c>
      <c r="C106" s="25" t="str">
        <f>IF(A106="","",VLOOKUP(A106,Tabulka3[[Číslo registrace  u jednorázové akce]:[Příjmení]],3,0))</f>
        <v/>
      </c>
      <c r="I106" s="94"/>
      <c r="J106" s="94"/>
      <c r="L106" s="15"/>
      <c r="M106" s="15"/>
      <c r="N106" s="15"/>
    </row>
    <row r="107" spans="2:14" s="25" customFormat="1" ht="15" customHeight="1" x14ac:dyDescent="0.3">
      <c r="B107" s="25" t="str">
        <f>IF(A107="","",VLOOKUP(A107,Tabulka3[[Číslo registrace  u jednorázové akce]:[Příjmení]],2,0))</f>
        <v/>
      </c>
      <c r="C107" s="25" t="str">
        <f>IF(A107="","",VLOOKUP(A107,Tabulka3[[Číslo registrace  u jednorázové akce]:[Příjmení]],3,0))</f>
        <v/>
      </c>
      <c r="I107" s="94"/>
      <c r="J107" s="94"/>
      <c r="L107" s="15"/>
      <c r="M107" s="15"/>
      <c r="N107" s="15"/>
    </row>
    <row r="108" spans="2:14" s="25" customFormat="1" ht="15" customHeight="1" x14ac:dyDescent="0.3">
      <c r="B108" s="25" t="str">
        <f>IF(A108="","",VLOOKUP(A108,Tabulka3[[Číslo registrace  u jednorázové akce]:[Příjmení]],2,0))</f>
        <v/>
      </c>
      <c r="C108" s="25" t="str">
        <f>IF(A108="","",VLOOKUP(A108,Tabulka3[[Číslo registrace  u jednorázové akce]:[Příjmení]],3,0))</f>
        <v/>
      </c>
      <c r="I108" s="94"/>
      <c r="J108" s="94"/>
      <c r="L108" s="15"/>
      <c r="M108" s="15"/>
      <c r="N108" s="15"/>
    </row>
    <row r="109" spans="2:14" s="25" customFormat="1" ht="15" customHeight="1" x14ac:dyDescent="0.3">
      <c r="B109" s="25" t="str">
        <f>IF(A109="","",VLOOKUP(A109,Tabulka3[[Číslo registrace  u jednorázové akce]:[Příjmení]],2,0))</f>
        <v/>
      </c>
      <c r="C109" s="25" t="str">
        <f>IF(A109="","",VLOOKUP(A109,Tabulka3[[Číslo registrace  u jednorázové akce]:[Příjmení]],3,0))</f>
        <v/>
      </c>
      <c r="I109" s="94"/>
      <c r="J109" s="94"/>
      <c r="L109" s="15"/>
      <c r="M109" s="15"/>
      <c r="N109" s="15"/>
    </row>
    <row r="110" spans="2:14" s="25" customFormat="1" ht="15" customHeight="1" x14ac:dyDescent="0.3">
      <c r="B110" s="25" t="str">
        <f>IF(A110="","",VLOOKUP(A110,Tabulka3[[Číslo registrace  u jednorázové akce]:[Příjmení]],2,0))</f>
        <v/>
      </c>
      <c r="C110" s="25" t="str">
        <f>IF(A110="","",VLOOKUP(A110,Tabulka3[[Číslo registrace  u jednorázové akce]:[Příjmení]],3,0))</f>
        <v/>
      </c>
      <c r="I110" s="94"/>
      <c r="J110" s="94"/>
      <c r="L110" s="15"/>
      <c r="M110" s="15"/>
      <c r="N110" s="15"/>
    </row>
    <row r="111" spans="2:14" s="25" customFormat="1" ht="15" customHeight="1" x14ac:dyDescent="0.3">
      <c r="B111" s="25" t="str">
        <f>IF(A111="","",VLOOKUP(A111,Tabulka3[[Číslo registrace  u jednorázové akce]:[Příjmení]],2,0))</f>
        <v/>
      </c>
      <c r="C111" s="25" t="str">
        <f>IF(A111="","",VLOOKUP(A111,Tabulka3[[Číslo registrace  u jednorázové akce]:[Příjmení]],3,0))</f>
        <v/>
      </c>
      <c r="I111" s="94"/>
      <c r="J111" s="94"/>
      <c r="L111" s="15"/>
      <c r="M111" s="15"/>
      <c r="N111" s="15"/>
    </row>
    <row r="112" spans="2:14" s="25" customFormat="1" ht="15" customHeight="1" x14ac:dyDescent="0.3">
      <c r="B112" s="25" t="str">
        <f>IF(A112="","",VLOOKUP(A112,Tabulka3[[Číslo registrace  u jednorázové akce]:[Příjmení]],2,0))</f>
        <v/>
      </c>
      <c r="C112" s="25" t="str">
        <f>IF(A112="","",VLOOKUP(A112,Tabulka3[[Číslo registrace  u jednorázové akce]:[Příjmení]],3,0))</f>
        <v/>
      </c>
      <c r="I112" s="94"/>
      <c r="J112" s="94"/>
      <c r="L112" s="15"/>
      <c r="M112" s="15"/>
      <c r="N112" s="15"/>
    </row>
    <row r="113" spans="2:14" s="25" customFormat="1" ht="15" customHeight="1" x14ac:dyDescent="0.3">
      <c r="B113" s="25" t="str">
        <f>IF(A113="","",VLOOKUP(A113,Tabulka3[[Číslo registrace  u jednorázové akce]:[Příjmení]],2,0))</f>
        <v/>
      </c>
      <c r="C113" s="25" t="str">
        <f>IF(A113="","",VLOOKUP(A113,Tabulka3[[Číslo registrace  u jednorázové akce]:[Příjmení]],3,0))</f>
        <v/>
      </c>
      <c r="I113" s="94"/>
      <c r="J113" s="94"/>
      <c r="L113" s="15"/>
      <c r="M113" s="15"/>
      <c r="N113" s="15"/>
    </row>
    <row r="114" spans="2:14" s="25" customFormat="1" ht="15" customHeight="1" x14ac:dyDescent="0.3">
      <c r="B114" s="25" t="str">
        <f>IF(A114="","",VLOOKUP(A114,Tabulka3[[Číslo registrace  u jednorázové akce]:[Příjmení]],2,0))</f>
        <v/>
      </c>
      <c r="C114" s="25" t="str">
        <f>IF(A114="","",VLOOKUP(A114,Tabulka3[[Číslo registrace  u jednorázové akce]:[Příjmení]],3,0))</f>
        <v/>
      </c>
      <c r="I114" s="94"/>
      <c r="J114" s="94"/>
      <c r="L114" s="15"/>
      <c r="M114" s="15"/>
      <c r="N114" s="15"/>
    </row>
    <row r="115" spans="2:14" s="25" customFormat="1" ht="15" customHeight="1" x14ac:dyDescent="0.3">
      <c r="B115" s="25" t="str">
        <f>IF(A115="","",VLOOKUP(A115,Tabulka3[[Číslo registrace  u jednorázové akce]:[Příjmení]],2,0))</f>
        <v/>
      </c>
      <c r="C115" s="25" t="str">
        <f>IF(A115="","",VLOOKUP(A115,Tabulka3[[Číslo registrace  u jednorázové akce]:[Příjmení]],3,0))</f>
        <v/>
      </c>
      <c r="I115" s="94"/>
      <c r="J115" s="94"/>
      <c r="L115" s="15"/>
      <c r="M115" s="15"/>
      <c r="N115" s="15"/>
    </row>
    <row r="116" spans="2:14" s="25" customFormat="1" ht="15" customHeight="1" x14ac:dyDescent="0.3">
      <c r="B116" s="25" t="str">
        <f>IF(A116="","",VLOOKUP(A116,Tabulka3[[Číslo registrace  u jednorázové akce]:[Příjmení]],2,0))</f>
        <v/>
      </c>
      <c r="C116" s="25" t="str">
        <f>IF(A116="","",VLOOKUP(A116,Tabulka3[[Číslo registrace  u jednorázové akce]:[Příjmení]],3,0))</f>
        <v/>
      </c>
      <c r="I116" s="94"/>
      <c r="J116" s="94"/>
      <c r="L116" s="15"/>
      <c r="M116" s="15"/>
      <c r="N116" s="15"/>
    </row>
    <row r="117" spans="2:14" s="25" customFormat="1" ht="15" customHeight="1" x14ac:dyDescent="0.3">
      <c r="B117" s="25" t="str">
        <f>IF(A117="","",VLOOKUP(A117,Tabulka3[[Číslo registrace  u jednorázové akce]:[Příjmení]],2,0))</f>
        <v/>
      </c>
      <c r="C117" s="25" t="str">
        <f>IF(A117="","",VLOOKUP(A117,Tabulka3[[Číslo registrace  u jednorázové akce]:[Příjmení]],3,0))</f>
        <v/>
      </c>
      <c r="I117" s="94"/>
      <c r="J117" s="94"/>
      <c r="L117" s="15"/>
      <c r="M117" s="15"/>
      <c r="N117" s="15"/>
    </row>
    <row r="118" spans="2:14" s="25" customFormat="1" ht="15" customHeight="1" x14ac:dyDescent="0.3">
      <c r="B118" s="25" t="str">
        <f>IF(A118="","",VLOOKUP(A118,Tabulka3[[Číslo registrace  u jednorázové akce]:[Příjmení]],2,0))</f>
        <v/>
      </c>
      <c r="C118" s="25" t="str">
        <f>IF(A118="","",VLOOKUP(A118,Tabulka3[[Číslo registrace  u jednorázové akce]:[Příjmení]],3,0))</f>
        <v/>
      </c>
      <c r="I118" s="94"/>
      <c r="J118" s="94"/>
      <c r="L118" s="15"/>
      <c r="M118" s="15"/>
      <c r="N118" s="15"/>
    </row>
    <row r="119" spans="2:14" s="25" customFormat="1" ht="15" customHeight="1" x14ac:dyDescent="0.3">
      <c r="B119" s="25" t="str">
        <f>IF(A119="","",VLOOKUP(A119,Tabulka3[[Číslo registrace  u jednorázové akce]:[Příjmení]],2,0))</f>
        <v/>
      </c>
      <c r="C119" s="25" t="str">
        <f>IF(A119="","",VLOOKUP(A119,Tabulka3[[Číslo registrace  u jednorázové akce]:[Příjmení]],3,0))</f>
        <v/>
      </c>
      <c r="I119" s="94"/>
      <c r="J119" s="94"/>
      <c r="L119" s="15"/>
      <c r="M119" s="15"/>
      <c r="N119" s="15"/>
    </row>
    <row r="120" spans="2:14" s="25" customFormat="1" ht="15" customHeight="1" x14ac:dyDescent="0.3">
      <c r="B120" s="25" t="str">
        <f>IF(A120="","",VLOOKUP(A120,Tabulka3[[Číslo registrace  u jednorázové akce]:[Příjmení]],2,0))</f>
        <v/>
      </c>
      <c r="C120" s="25" t="str">
        <f>IF(A120="","",VLOOKUP(A120,Tabulka3[[Číslo registrace  u jednorázové akce]:[Příjmení]],3,0))</f>
        <v/>
      </c>
      <c r="I120" s="94"/>
      <c r="J120" s="94"/>
      <c r="L120" s="15"/>
      <c r="M120" s="15"/>
      <c r="N120" s="15"/>
    </row>
    <row r="121" spans="2:14" s="25" customFormat="1" ht="15" customHeight="1" x14ac:dyDescent="0.3">
      <c r="B121" s="25" t="str">
        <f>IF(A121="","",VLOOKUP(A121,Tabulka3[[Číslo registrace  u jednorázové akce]:[Příjmení]],2,0))</f>
        <v/>
      </c>
      <c r="C121" s="25" t="str">
        <f>IF(A121="","",VLOOKUP(A121,Tabulka3[[Číslo registrace  u jednorázové akce]:[Příjmení]],3,0))</f>
        <v/>
      </c>
      <c r="I121" s="94"/>
      <c r="J121" s="94"/>
      <c r="L121" s="15"/>
      <c r="M121" s="15"/>
      <c r="N121" s="15"/>
    </row>
    <row r="122" spans="2:14" s="25" customFormat="1" ht="15" customHeight="1" x14ac:dyDescent="0.3">
      <c r="B122" s="25" t="str">
        <f>IF(A122="","",VLOOKUP(A122,Tabulka3[[Číslo registrace  u jednorázové akce]:[Příjmení]],2,0))</f>
        <v/>
      </c>
      <c r="C122" s="25" t="str">
        <f>IF(A122="","",VLOOKUP(A122,Tabulka3[[Číslo registrace  u jednorázové akce]:[Příjmení]],3,0))</f>
        <v/>
      </c>
      <c r="I122" s="94"/>
      <c r="J122" s="94"/>
      <c r="L122" s="15"/>
      <c r="M122" s="15"/>
      <c r="N122" s="15"/>
    </row>
    <row r="123" spans="2:14" s="25" customFormat="1" ht="15" customHeight="1" x14ac:dyDescent="0.3">
      <c r="B123" s="25" t="str">
        <f>IF(A123="","",VLOOKUP(A123,Tabulka3[[Číslo registrace  u jednorázové akce]:[Příjmení]],2,0))</f>
        <v/>
      </c>
      <c r="C123" s="25" t="str">
        <f>IF(A123="","",VLOOKUP(A123,Tabulka3[[Číslo registrace  u jednorázové akce]:[Příjmení]],3,0))</f>
        <v/>
      </c>
      <c r="I123" s="94"/>
      <c r="J123" s="94"/>
      <c r="L123" s="15"/>
      <c r="M123" s="15"/>
      <c r="N123" s="15"/>
    </row>
    <row r="124" spans="2:14" s="25" customFormat="1" ht="15" customHeight="1" x14ac:dyDescent="0.3">
      <c r="B124" s="25" t="str">
        <f>IF(A124="","",VLOOKUP(A124,Tabulka3[[Číslo registrace  u jednorázové akce]:[Příjmení]],2,0))</f>
        <v/>
      </c>
      <c r="C124" s="25" t="str">
        <f>IF(A124="","",VLOOKUP(A124,Tabulka3[[Číslo registrace  u jednorázové akce]:[Příjmení]],3,0))</f>
        <v/>
      </c>
      <c r="I124" s="94"/>
      <c r="J124" s="94"/>
      <c r="L124" s="15"/>
      <c r="M124" s="15"/>
      <c r="N124" s="15"/>
    </row>
    <row r="125" spans="2:14" s="25" customFormat="1" ht="15" customHeight="1" x14ac:dyDescent="0.3">
      <c r="B125" s="25" t="str">
        <f>IF(A125="","",VLOOKUP(A125,Tabulka3[[Číslo registrace  u jednorázové akce]:[Příjmení]],2,0))</f>
        <v/>
      </c>
      <c r="C125" s="25" t="str">
        <f>IF(A125="","",VLOOKUP(A125,Tabulka3[[Číslo registrace  u jednorázové akce]:[Příjmení]],3,0))</f>
        <v/>
      </c>
      <c r="I125" s="94"/>
      <c r="J125" s="94"/>
      <c r="L125" s="15"/>
      <c r="M125" s="15"/>
      <c r="N125" s="15"/>
    </row>
    <row r="126" spans="2:14" s="25" customFormat="1" ht="15" customHeight="1" x14ac:dyDescent="0.3">
      <c r="B126" s="25" t="str">
        <f>IF(A126="","",VLOOKUP(A126,Tabulka3[[Číslo registrace  u jednorázové akce]:[Příjmení]],2,0))</f>
        <v/>
      </c>
      <c r="C126" s="25" t="str">
        <f>IF(A126="","",VLOOKUP(A126,Tabulka3[[Číslo registrace  u jednorázové akce]:[Příjmení]],3,0))</f>
        <v/>
      </c>
      <c r="I126" s="94"/>
      <c r="J126" s="94"/>
      <c r="L126" s="15"/>
      <c r="M126" s="15"/>
      <c r="N126" s="15"/>
    </row>
    <row r="127" spans="2:14" s="25" customFormat="1" ht="15" customHeight="1" x14ac:dyDescent="0.3">
      <c r="B127" s="25" t="str">
        <f>IF(A127="","",VLOOKUP(A127,Tabulka3[[Číslo registrace  u jednorázové akce]:[Příjmení]],2,0))</f>
        <v/>
      </c>
      <c r="C127" s="25" t="str">
        <f>IF(A127="","",VLOOKUP(A127,Tabulka3[[Číslo registrace  u jednorázové akce]:[Příjmení]],3,0))</f>
        <v/>
      </c>
      <c r="I127" s="94"/>
      <c r="J127" s="94"/>
      <c r="L127" s="15"/>
      <c r="M127" s="15"/>
      <c r="N127" s="15"/>
    </row>
    <row r="128" spans="2:14" s="25" customFormat="1" ht="15" customHeight="1" x14ac:dyDescent="0.3">
      <c r="B128" s="25" t="str">
        <f>IF(A128="","",VLOOKUP(A128,Tabulka3[[Číslo registrace  u jednorázové akce]:[Příjmení]],2,0))</f>
        <v/>
      </c>
      <c r="C128" s="25" t="str">
        <f>IF(A128="","",VLOOKUP(A128,Tabulka3[[Číslo registrace  u jednorázové akce]:[Příjmení]],3,0))</f>
        <v/>
      </c>
      <c r="I128" s="94"/>
      <c r="J128" s="94"/>
      <c r="L128" s="15"/>
      <c r="M128" s="15"/>
      <c r="N128" s="15"/>
    </row>
    <row r="129" spans="2:14" s="25" customFormat="1" ht="15" customHeight="1" x14ac:dyDescent="0.3">
      <c r="B129" s="25" t="str">
        <f>IF(A129="","",VLOOKUP(A129,Tabulka3[[Číslo registrace  u jednorázové akce]:[Příjmení]],2,0))</f>
        <v/>
      </c>
      <c r="C129" s="25" t="str">
        <f>IF(A129="","",VLOOKUP(A129,Tabulka3[[Číslo registrace  u jednorázové akce]:[Příjmení]],3,0))</f>
        <v/>
      </c>
      <c r="I129" s="94"/>
      <c r="J129" s="94"/>
      <c r="L129" s="15"/>
      <c r="M129" s="15"/>
      <c r="N129" s="15"/>
    </row>
    <row r="130" spans="2:14" s="25" customFormat="1" ht="15" customHeight="1" x14ac:dyDescent="0.3">
      <c r="B130" s="25" t="str">
        <f>IF(A130="","",VLOOKUP(A130,Tabulka3[[Číslo registrace  u jednorázové akce]:[Příjmení]],2,0))</f>
        <v/>
      </c>
      <c r="C130" s="25" t="str">
        <f>IF(A130="","",VLOOKUP(A130,Tabulka3[[Číslo registrace  u jednorázové akce]:[Příjmení]],3,0))</f>
        <v/>
      </c>
      <c r="I130" s="94"/>
      <c r="J130" s="94"/>
      <c r="L130" s="15"/>
      <c r="M130" s="15"/>
      <c r="N130" s="15"/>
    </row>
    <row r="131" spans="2:14" s="25" customFormat="1" ht="15" customHeight="1" x14ac:dyDescent="0.3">
      <c r="B131" s="25" t="str">
        <f>IF(A131="","",VLOOKUP(A131,Tabulka3[[Číslo registrace  u jednorázové akce]:[Příjmení]],2,0))</f>
        <v/>
      </c>
      <c r="C131" s="25" t="str">
        <f>IF(A131="","",VLOOKUP(A131,Tabulka3[[Číslo registrace  u jednorázové akce]:[Příjmení]],3,0))</f>
        <v/>
      </c>
      <c r="I131" s="94"/>
      <c r="J131" s="94"/>
      <c r="L131" s="15"/>
      <c r="M131" s="15"/>
      <c r="N131" s="15"/>
    </row>
    <row r="132" spans="2:14" s="25" customFormat="1" ht="15" customHeight="1" x14ac:dyDescent="0.3">
      <c r="B132" s="25" t="str">
        <f>IF(A132="","",VLOOKUP(A132,Tabulka3[[Číslo registrace  u jednorázové akce]:[Příjmení]],2,0))</f>
        <v/>
      </c>
      <c r="C132" s="25" t="str">
        <f>IF(A132="","",VLOOKUP(A132,Tabulka3[[Číslo registrace  u jednorázové akce]:[Příjmení]],3,0))</f>
        <v/>
      </c>
      <c r="I132" s="94"/>
      <c r="J132" s="94"/>
      <c r="L132" s="15"/>
      <c r="M132" s="15"/>
      <c r="N132" s="15"/>
    </row>
    <row r="133" spans="2:14" s="25" customFormat="1" ht="15" customHeight="1" x14ac:dyDescent="0.3">
      <c r="B133" s="25" t="str">
        <f>IF(A133="","",VLOOKUP(A133,Tabulka3[[Číslo registrace  u jednorázové akce]:[Příjmení]],2,0))</f>
        <v/>
      </c>
      <c r="C133" s="25" t="str">
        <f>IF(A133="","",VLOOKUP(A133,Tabulka3[[Číslo registrace  u jednorázové akce]:[Příjmení]],3,0))</f>
        <v/>
      </c>
      <c r="I133" s="94"/>
      <c r="J133" s="94"/>
      <c r="L133" s="15"/>
      <c r="M133" s="15"/>
      <c r="N133" s="15"/>
    </row>
    <row r="134" spans="2:14" s="25" customFormat="1" ht="15" customHeight="1" x14ac:dyDescent="0.3">
      <c r="B134" s="25" t="str">
        <f>IF(A134="","",VLOOKUP(A134,Tabulka3[[Číslo registrace  u jednorázové akce]:[Příjmení]],2,0))</f>
        <v/>
      </c>
      <c r="C134" s="25" t="str">
        <f>IF(A134="","",VLOOKUP(A134,Tabulka3[[Číslo registrace  u jednorázové akce]:[Příjmení]],3,0))</f>
        <v/>
      </c>
      <c r="I134" s="94"/>
      <c r="J134" s="94"/>
      <c r="L134" s="15"/>
      <c r="M134" s="15"/>
      <c r="N134" s="15"/>
    </row>
    <row r="135" spans="2:14" s="25" customFormat="1" ht="15" customHeight="1" x14ac:dyDescent="0.3">
      <c r="B135" s="25" t="str">
        <f>IF(A135="","",VLOOKUP(A135,Tabulka3[[Číslo registrace  u jednorázové akce]:[Příjmení]],2,0))</f>
        <v/>
      </c>
      <c r="C135" s="25" t="str">
        <f>IF(A135="","",VLOOKUP(A135,Tabulka3[[Číslo registrace  u jednorázové akce]:[Příjmení]],3,0))</f>
        <v/>
      </c>
      <c r="I135" s="94"/>
      <c r="J135" s="94"/>
      <c r="L135" s="15"/>
      <c r="M135" s="15"/>
      <c r="N135" s="15"/>
    </row>
    <row r="136" spans="2:14" s="25" customFormat="1" ht="15" customHeight="1" x14ac:dyDescent="0.3">
      <c r="B136" s="25" t="str">
        <f>IF(A136="","",VLOOKUP(A136,Tabulka3[[Číslo registrace  u jednorázové akce]:[Příjmení]],2,0))</f>
        <v/>
      </c>
      <c r="C136" s="25" t="str">
        <f>IF(A136="","",VLOOKUP(A136,Tabulka3[[Číslo registrace  u jednorázové akce]:[Příjmení]],3,0))</f>
        <v/>
      </c>
      <c r="I136" s="94"/>
      <c r="J136" s="94"/>
      <c r="L136" s="15"/>
      <c r="M136" s="15"/>
      <c r="N136" s="15"/>
    </row>
    <row r="137" spans="2:14" s="25" customFormat="1" ht="15" customHeight="1" x14ac:dyDescent="0.3">
      <c r="B137" s="25" t="str">
        <f>IF(A137="","",VLOOKUP(A137,Tabulka3[[Číslo registrace  u jednorázové akce]:[Příjmení]],2,0))</f>
        <v/>
      </c>
      <c r="C137" s="25" t="str">
        <f>IF(A137="","",VLOOKUP(A137,Tabulka3[[Číslo registrace  u jednorázové akce]:[Příjmení]],3,0))</f>
        <v/>
      </c>
      <c r="I137" s="94"/>
      <c r="J137" s="94"/>
      <c r="L137" s="15"/>
      <c r="M137" s="15"/>
      <c r="N137" s="15"/>
    </row>
    <row r="138" spans="2:14" s="25" customFormat="1" ht="15" customHeight="1" x14ac:dyDescent="0.3">
      <c r="B138" s="25" t="str">
        <f>IF(A138="","",VLOOKUP(A138,Tabulka3[[Číslo registrace  u jednorázové akce]:[Příjmení]],2,0))</f>
        <v/>
      </c>
      <c r="C138" s="25" t="str">
        <f>IF(A138="","",VLOOKUP(A138,Tabulka3[[Číslo registrace  u jednorázové akce]:[Příjmení]],3,0))</f>
        <v/>
      </c>
      <c r="I138" s="94"/>
      <c r="J138" s="94"/>
      <c r="L138" s="15"/>
      <c r="M138" s="15"/>
      <c r="N138" s="15"/>
    </row>
    <row r="139" spans="2:14" s="25" customFormat="1" ht="15" customHeight="1" x14ac:dyDescent="0.3">
      <c r="B139" s="25" t="str">
        <f>IF(A139="","",VLOOKUP(A139,Tabulka3[[Číslo registrace  u jednorázové akce]:[Příjmení]],2,0))</f>
        <v/>
      </c>
      <c r="C139" s="25" t="str">
        <f>IF(A139="","",VLOOKUP(A139,Tabulka3[[Číslo registrace  u jednorázové akce]:[Příjmení]],3,0))</f>
        <v/>
      </c>
      <c r="I139" s="94"/>
      <c r="J139" s="94"/>
      <c r="L139" s="15"/>
      <c r="M139" s="15"/>
      <c r="N139" s="15"/>
    </row>
    <row r="140" spans="2:14" s="25" customFormat="1" ht="15" customHeight="1" x14ac:dyDescent="0.3">
      <c r="B140" s="25" t="str">
        <f>IF(A140="","",VLOOKUP(A140,Tabulka3[[Číslo registrace  u jednorázové akce]:[Příjmení]],2,0))</f>
        <v/>
      </c>
      <c r="C140" s="25" t="str">
        <f>IF(A140="","",VLOOKUP(A140,Tabulka3[[Číslo registrace  u jednorázové akce]:[Příjmení]],3,0))</f>
        <v/>
      </c>
      <c r="I140" s="94"/>
      <c r="J140" s="94"/>
      <c r="L140" s="15"/>
      <c r="M140" s="15"/>
      <c r="N140" s="15"/>
    </row>
    <row r="141" spans="2:14" s="25" customFormat="1" ht="15" customHeight="1" x14ac:dyDescent="0.3">
      <c r="B141" s="25" t="str">
        <f>IF(A141="","",VLOOKUP(A141,Tabulka3[[Číslo registrace  u jednorázové akce]:[Příjmení]],2,0))</f>
        <v/>
      </c>
      <c r="C141" s="25" t="str">
        <f>IF(A141="","",VLOOKUP(A141,Tabulka3[[Číslo registrace  u jednorázové akce]:[Příjmení]],3,0))</f>
        <v/>
      </c>
      <c r="I141" s="94"/>
      <c r="J141" s="94"/>
      <c r="L141" s="15"/>
      <c r="M141" s="15"/>
      <c r="N141" s="15"/>
    </row>
    <row r="142" spans="2:14" s="25" customFormat="1" ht="15" customHeight="1" x14ac:dyDescent="0.3">
      <c r="B142" s="25" t="str">
        <f>IF(A142="","",VLOOKUP(A142,Tabulka3[[Číslo registrace  u jednorázové akce]:[Příjmení]],2,0))</f>
        <v/>
      </c>
      <c r="C142" s="25" t="str">
        <f>IF(A142="","",VLOOKUP(A142,Tabulka3[[Číslo registrace  u jednorázové akce]:[Příjmení]],3,0))</f>
        <v/>
      </c>
      <c r="I142" s="94"/>
      <c r="J142" s="94"/>
      <c r="L142" s="15"/>
      <c r="M142" s="15"/>
      <c r="N142" s="15"/>
    </row>
    <row r="143" spans="2:14" s="25" customFormat="1" ht="15" customHeight="1" x14ac:dyDescent="0.3">
      <c r="B143" s="25" t="str">
        <f>IF(A143="","",VLOOKUP(A143,Tabulka3[[Číslo registrace  u jednorázové akce]:[Příjmení]],2,0))</f>
        <v/>
      </c>
      <c r="C143" s="25" t="str">
        <f>IF(A143="","",VLOOKUP(A143,Tabulka3[[Číslo registrace  u jednorázové akce]:[Příjmení]],3,0))</f>
        <v/>
      </c>
      <c r="I143" s="94"/>
      <c r="J143" s="94"/>
      <c r="L143" s="15"/>
      <c r="M143" s="15"/>
      <c r="N143" s="15"/>
    </row>
    <row r="144" spans="2:14" s="25" customFormat="1" ht="15" customHeight="1" x14ac:dyDescent="0.3">
      <c r="B144" s="25" t="str">
        <f>IF(A144="","",VLOOKUP(A144,Tabulka3[[Číslo registrace  u jednorázové akce]:[Příjmení]],2,0))</f>
        <v/>
      </c>
      <c r="C144" s="25" t="str">
        <f>IF(A144="","",VLOOKUP(A144,Tabulka3[[Číslo registrace  u jednorázové akce]:[Příjmení]],3,0))</f>
        <v/>
      </c>
      <c r="I144" s="94"/>
      <c r="J144" s="94"/>
      <c r="L144" s="15"/>
      <c r="M144" s="15"/>
      <c r="N144" s="15"/>
    </row>
    <row r="145" spans="2:14" s="25" customFormat="1" ht="15" customHeight="1" x14ac:dyDescent="0.3">
      <c r="B145" s="25" t="str">
        <f>IF(A145="","",VLOOKUP(A145,Tabulka3[[Číslo registrace  u jednorázové akce]:[Příjmení]],2,0))</f>
        <v/>
      </c>
      <c r="C145" s="25" t="str">
        <f>IF(A145="","",VLOOKUP(A145,Tabulka3[[Číslo registrace  u jednorázové akce]:[Příjmení]],3,0))</f>
        <v/>
      </c>
      <c r="I145" s="94"/>
      <c r="J145" s="94"/>
      <c r="L145" s="15"/>
      <c r="M145" s="15"/>
      <c r="N145" s="15"/>
    </row>
    <row r="146" spans="2:14" s="25" customFormat="1" ht="15" customHeight="1" x14ac:dyDescent="0.3">
      <c r="B146" s="25" t="str">
        <f>IF(A146="","",VLOOKUP(A146,Tabulka3[[Číslo registrace  u jednorázové akce]:[Příjmení]],2,0))</f>
        <v/>
      </c>
      <c r="C146" s="25" t="str">
        <f>IF(A146="","",VLOOKUP(A146,Tabulka3[[Číslo registrace  u jednorázové akce]:[Příjmení]],3,0))</f>
        <v/>
      </c>
      <c r="I146" s="94"/>
      <c r="J146" s="94"/>
      <c r="L146" s="15"/>
      <c r="M146" s="15"/>
      <c r="N146" s="15"/>
    </row>
    <row r="147" spans="2:14" s="25" customFormat="1" ht="15" customHeight="1" x14ac:dyDescent="0.3">
      <c r="B147" s="25" t="str">
        <f>IF(A147="","",VLOOKUP(A147,Tabulka3[[Číslo registrace  u jednorázové akce]:[Příjmení]],2,0))</f>
        <v/>
      </c>
      <c r="C147" s="25" t="str">
        <f>IF(A147="","",VLOOKUP(A147,Tabulka3[[Číslo registrace  u jednorázové akce]:[Příjmení]],3,0))</f>
        <v/>
      </c>
      <c r="I147" s="94"/>
      <c r="J147" s="94"/>
      <c r="L147" s="15"/>
      <c r="M147" s="15"/>
      <c r="N147" s="15"/>
    </row>
    <row r="148" spans="2:14" s="25" customFormat="1" ht="15" customHeight="1" x14ac:dyDescent="0.3">
      <c r="B148" s="25" t="str">
        <f>IF(A148="","",VLOOKUP(A148,Tabulka3[[Číslo registrace  u jednorázové akce]:[Příjmení]],2,0))</f>
        <v/>
      </c>
      <c r="C148" s="25" t="str">
        <f>IF(A148="","",VLOOKUP(A148,Tabulka3[[Číslo registrace  u jednorázové akce]:[Příjmení]],3,0))</f>
        <v/>
      </c>
      <c r="I148" s="94"/>
      <c r="J148" s="94"/>
      <c r="L148" s="15"/>
      <c r="M148" s="15"/>
      <c r="N148" s="15"/>
    </row>
    <row r="149" spans="2:14" s="25" customFormat="1" ht="15" customHeight="1" x14ac:dyDescent="0.3">
      <c r="B149" s="25" t="str">
        <f>IF(A149="","",VLOOKUP(A149,Tabulka3[[Číslo registrace  u jednorázové akce]:[Příjmení]],2,0))</f>
        <v/>
      </c>
      <c r="C149" s="25" t="str">
        <f>IF(A149="","",VLOOKUP(A149,Tabulka3[[Číslo registrace  u jednorázové akce]:[Příjmení]],3,0))</f>
        <v/>
      </c>
      <c r="I149" s="94"/>
      <c r="J149" s="94"/>
      <c r="L149" s="15"/>
      <c r="M149" s="15"/>
      <c r="N149" s="15"/>
    </row>
    <row r="150" spans="2:14" s="25" customFormat="1" ht="15" customHeight="1" x14ac:dyDescent="0.3">
      <c r="B150" s="25" t="str">
        <f>IF(A150="","",VLOOKUP(A150,Tabulka3[[Číslo registrace  u jednorázové akce]:[Příjmení]],2,0))</f>
        <v/>
      </c>
      <c r="C150" s="25" t="str">
        <f>IF(A150="","",VLOOKUP(A150,Tabulka3[[Číslo registrace  u jednorázové akce]:[Příjmení]],3,0))</f>
        <v/>
      </c>
      <c r="I150" s="94"/>
      <c r="J150" s="94"/>
      <c r="L150" s="15"/>
      <c r="M150" s="15"/>
      <c r="N150" s="15"/>
    </row>
    <row r="151" spans="2:14" s="25" customFormat="1" ht="15" customHeight="1" x14ac:dyDescent="0.3">
      <c r="B151" s="25" t="str">
        <f>IF(A151="","",VLOOKUP(A151,Tabulka3[[Číslo registrace  u jednorázové akce]:[Příjmení]],2,0))</f>
        <v/>
      </c>
      <c r="C151" s="25" t="str">
        <f>IF(A151="","",VLOOKUP(A151,Tabulka3[[Číslo registrace  u jednorázové akce]:[Příjmení]],3,0))</f>
        <v/>
      </c>
      <c r="I151" s="94"/>
      <c r="J151" s="94"/>
      <c r="L151" s="15"/>
      <c r="M151" s="15"/>
      <c r="N151" s="15"/>
    </row>
    <row r="152" spans="2:14" s="25" customFormat="1" ht="15" customHeight="1" x14ac:dyDescent="0.3">
      <c r="B152" s="25" t="str">
        <f>IF(A152="","",VLOOKUP(A152,Tabulka3[[Číslo registrace  u jednorázové akce]:[Příjmení]],2,0))</f>
        <v/>
      </c>
      <c r="C152" s="25" t="str">
        <f>IF(A152="","",VLOOKUP(A152,Tabulka3[[Číslo registrace  u jednorázové akce]:[Příjmení]],3,0))</f>
        <v/>
      </c>
      <c r="I152" s="94"/>
      <c r="J152" s="94"/>
      <c r="L152" s="15"/>
      <c r="M152" s="15"/>
      <c r="N152" s="15"/>
    </row>
    <row r="153" spans="2:14" s="25" customFormat="1" ht="15" customHeight="1" x14ac:dyDescent="0.3">
      <c r="B153" s="25" t="str">
        <f>IF(A153="","",VLOOKUP(A153,Tabulka3[[Číslo registrace  u jednorázové akce]:[Příjmení]],2,0))</f>
        <v/>
      </c>
      <c r="C153" s="25" t="str">
        <f>IF(A153="","",VLOOKUP(A153,Tabulka3[[Číslo registrace  u jednorázové akce]:[Příjmení]],3,0))</f>
        <v/>
      </c>
      <c r="I153" s="94"/>
      <c r="J153" s="94"/>
      <c r="L153" s="15"/>
      <c r="M153" s="15"/>
      <c r="N153" s="15"/>
    </row>
    <row r="154" spans="2:14" s="25" customFormat="1" ht="15" customHeight="1" x14ac:dyDescent="0.3">
      <c r="B154" s="25" t="str">
        <f>IF(A154="","",VLOOKUP(A154,Tabulka3[[Číslo registrace  u jednorázové akce]:[Příjmení]],2,0))</f>
        <v/>
      </c>
      <c r="C154" s="25" t="str">
        <f>IF(A154="","",VLOOKUP(A154,Tabulka3[[Číslo registrace  u jednorázové akce]:[Příjmení]],3,0))</f>
        <v/>
      </c>
      <c r="I154" s="94"/>
      <c r="J154" s="94"/>
      <c r="L154" s="15"/>
      <c r="M154" s="15"/>
      <c r="N154" s="15"/>
    </row>
    <row r="155" spans="2:14" s="25" customFormat="1" ht="15" customHeight="1" x14ac:dyDescent="0.3">
      <c r="B155" s="25" t="str">
        <f>IF(A155="","",VLOOKUP(A155,Tabulka3[[Číslo registrace  u jednorázové akce]:[Příjmení]],2,0))</f>
        <v/>
      </c>
      <c r="C155" s="25" t="str">
        <f>IF(A155="","",VLOOKUP(A155,Tabulka3[[Číslo registrace  u jednorázové akce]:[Příjmení]],3,0))</f>
        <v/>
      </c>
      <c r="I155" s="94"/>
      <c r="J155" s="94"/>
      <c r="L155" s="15"/>
      <c r="M155" s="15"/>
      <c r="N155" s="15"/>
    </row>
    <row r="156" spans="2:14" s="25" customFormat="1" ht="15" customHeight="1" x14ac:dyDescent="0.3">
      <c r="B156" s="25" t="str">
        <f>IF(A156="","",VLOOKUP(A156,Tabulka3[[Číslo registrace  u jednorázové akce]:[Příjmení]],2,0))</f>
        <v/>
      </c>
      <c r="C156" s="25" t="str">
        <f>IF(A156="","",VLOOKUP(A156,Tabulka3[[Číslo registrace  u jednorázové akce]:[Příjmení]],3,0))</f>
        <v/>
      </c>
      <c r="I156" s="94"/>
      <c r="J156" s="94"/>
      <c r="L156" s="15"/>
      <c r="M156" s="15"/>
      <c r="N156" s="15"/>
    </row>
    <row r="157" spans="2:14" s="25" customFormat="1" ht="15" customHeight="1" x14ac:dyDescent="0.3">
      <c r="B157" s="25" t="str">
        <f>IF(A157="","",VLOOKUP(A157,Tabulka3[[Číslo registrace  u jednorázové akce]:[Příjmení]],2,0))</f>
        <v/>
      </c>
      <c r="C157" s="25" t="str">
        <f>IF(A157="","",VLOOKUP(A157,Tabulka3[[Číslo registrace  u jednorázové akce]:[Příjmení]],3,0))</f>
        <v/>
      </c>
      <c r="I157" s="94"/>
      <c r="J157" s="94"/>
      <c r="L157" s="15"/>
      <c r="M157" s="15"/>
      <c r="N157" s="15"/>
    </row>
    <row r="158" spans="2:14" s="25" customFormat="1" ht="15" customHeight="1" x14ac:dyDescent="0.3">
      <c r="B158" s="25" t="str">
        <f>IF(A158="","",VLOOKUP(A158,Tabulka3[[Číslo registrace  u jednorázové akce]:[Příjmení]],2,0))</f>
        <v/>
      </c>
      <c r="C158" s="25" t="str">
        <f>IF(A158="","",VLOOKUP(A158,Tabulka3[[Číslo registrace  u jednorázové akce]:[Příjmení]],3,0))</f>
        <v/>
      </c>
      <c r="I158" s="94"/>
      <c r="J158" s="94"/>
      <c r="L158" s="15"/>
      <c r="M158" s="15"/>
      <c r="N158" s="15"/>
    </row>
    <row r="159" spans="2:14" s="25" customFormat="1" ht="15" customHeight="1" x14ac:dyDescent="0.3">
      <c r="B159" s="25" t="str">
        <f>IF(A159="","",VLOOKUP(A159,Tabulka3[[Číslo registrace  u jednorázové akce]:[Příjmení]],2,0))</f>
        <v/>
      </c>
      <c r="C159" s="25" t="str">
        <f>IF(A159="","",VLOOKUP(A159,Tabulka3[[Číslo registrace  u jednorázové akce]:[Příjmení]],3,0))</f>
        <v/>
      </c>
      <c r="I159" s="94"/>
      <c r="J159" s="94"/>
      <c r="L159" s="15"/>
      <c r="M159" s="15"/>
      <c r="N159" s="15"/>
    </row>
    <row r="160" spans="2:14" s="25" customFormat="1" ht="15" customHeight="1" x14ac:dyDescent="0.3">
      <c r="B160" s="25" t="str">
        <f>IF(A160="","",VLOOKUP(A160,Tabulka3[[Číslo registrace  u jednorázové akce]:[Příjmení]],2,0))</f>
        <v/>
      </c>
      <c r="C160" s="25" t="str">
        <f>IF(A160="","",VLOOKUP(A160,Tabulka3[[Číslo registrace  u jednorázové akce]:[Příjmení]],3,0))</f>
        <v/>
      </c>
      <c r="I160" s="94"/>
      <c r="J160" s="94"/>
      <c r="L160" s="15"/>
      <c r="M160" s="15"/>
      <c r="N160" s="15"/>
    </row>
    <row r="161" spans="2:14" s="25" customFormat="1" ht="15" customHeight="1" x14ac:dyDescent="0.3">
      <c r="B161" s="25" t="str">
        <f>IF(A161="","",VLOOKUP(A161,Tabulka3[[Číslo registrace  u jednorázové akce]:[Příjmení]],2,0))</f>
        <v/>
      </c>
      <c r="C161" s="25" t="str">
        <f>IF(A161="","",VLOOKUP(A161,Tabulka3[[Číslo registrace  u jednorázové akce]:[Příjmení]],3,0))</f>
        <v/>
      </c>
      <c r="I161" s="94"/>
      <c r="J161" s="94"/>
      <c r="L161" s="15"/>
      <c r="M161" s="15"/>
      <c r="N161" s="15"/>
    </row>
    <row r="162" spans="2:14" s="25" customFormat="1" ht="15" customHeight="1" x14ac:dyDescent="0.3">
      <c r="B162" s="25" t="str">
        <f>IF(A162="","",VLOOKUP(A162,Tabulka3[[Číslo registrace  u jednorázové akce]:[Příjmení]],2,0))</f>
        <v/>
      </c>
      <c r="C162" s="25" t="str">
        <f>IF(A162="","",VLOOKUP(A162,Tabulka3[[Číslo registrace  u jednorázové akce]:[Příjmení]],3,0))</f>
        <v/>
      </c>
      <c r="I162" s="94"/>
      <c r="J162" s="94"/>
      <c r="L162" s="15"/>
      <c r="M162" s="15"/>
      <c r="N162" s="15"/>
    </row>
    <row r="163" spans="2:14" s="25" customFormat="1" ht="15" customHeight="1" x14ac:dyDescent="0.3">
      <c r="B163" s="25" t="str">
        <f>IF(A163="","",VLOOKUP(A163,Tabulka3[[Číslo registrace  u jednorázové akce]:[Příjmení]],2,0))</f>
        <v/>
      </c>
      <c r="C163" s="25" t="str">
        <f>IF(A163="","",VLOOKUP(A163,Tabulka3[[Číslo registrace  u jednorázové akce]:[Příjmení]],3,0))</f>
        <v/>
      </c>
      <c r="I163" s="94"/>
      <c r="J163" s="94"/>
      <c r="L163" s="15"/>
      <c r="M163" s="15"/>
      <c r="N163" s="15"/>
    </row>
    <row r="164" spans="2:14" s="25" customFormat="1" ht="15" customHeight="1" x14ac:dyDescent="0.3">
      <c r="B164" s="25" t="str">
        <f>IF(A164="","",VLOOKUP(A164,Tabulka3[[Číslo registrace  u jednorázové akce]:[Příjmení]],2,0))</f>
        <v/>
      </c>
      <c r="C164" s="25" t="str">
        <f>IF(A164="","",VLOOKUP(A164,Tabulka3[[Číslo registrace  u jednorázové akce]:[Příjmení]],3,0))</f>
        <v/>
      </c>
      <c r="I164" s="94"/>
      <c r="J164" s="94"/>
      <c r="L164" s="15"/>
      <c r="M164" s="15"/>
      <c r="N164" s="15"/>
    </row>
    <row r="165" spans="2:14" s="25" customFormat="1" ht="15" customHeight="1" x14ac:dyDescent="0.3">
      <c r="B165" s="25" t="str">
        <f>IF(A165="","",VLOOKUP(A165,Tabulka3[[Číslo registrace  u jednorázové akce]:[Příjmení]],2,0))</f>
        <v/>
      </c>
      <c r="C165" s="25" t="str">
        <f>IF(A165="","",VLOOKUP(A165,Tabulka3[[Číslo registrace  u jednorázové akce]:[Příjmení]],3,0))</f>
        <v/>
      </c>
      <c r="I165" s="94"/>
      <c r="J165" s="94"/>
      <c r="L165" s="15"/>
      <c r="M165" s="15"/>
      <c r="N165" s="15"/>
    </row>
    <row r="166" spans="2:14" s="25" customFormat="1" ht="15" customHeight="1" x14ac:dyDescent="0.3">
      <c r="B166" s="25" t="str">
        <f>IF(A166="","",VLOOKUP(A166,Tabulka3[[Číslo registrace  u jednorázové akce]:[Příjmení]],2,0))</f>
        <v/>
      </c>
      <c r="C166" s="25" t="str">
        <f>IF(A166="","",VLOOKUP(A166,Tabulka3[[Číslo registrace  u jednorázové akce]:[Příjmení]],3,0))</f>
        <v/>
      </c>
      <c r="I166" s="94"/>
      <c r="J166" s="94"/>
      <c r="L166" s="15"/>
      <c r="M166" s="15"/>
      <c r="N166" s="15"/>
    </row>
    <row r="167" spans="2:14" s="25" customFormat="1" ht="15" customHeight="1" x14ac:dyDescent="0.3">
      <c r="B167" s="25" t="str">
        <f>IF(A167="","",VLOOKUP(A167,Tabulka3[[Číslo registrace  u jednorázové akce]:[Příjmení]],2,0))</f>
        <v/>
      </c>
      <c r="C167" s="25" t="str">
        <f>IF(A167="","",VLOOKUP(A167,Tabulka3[[Číslo registrace  u jednorázové akce]:[Příjmení]],3,0))</f>
        <v/>
      </c>
      <c r="I167" s="94"/>
      <c r="J167" s="94"/>
      <c r="L167" s="15"/>
      <c r="M167" s="15"/>
      <c r="N167" s="15"/>
    </row>
    <row r="168" spans="2:14" s="25" customFormat="1" ht="15" customHeight="1" x14ac:dyDescent="0.3">
      <c r="B168" s="25" t="str">
        <f>IF(A168="","",VLOOKUP(A168,Tabulka3[[Číslo registrace  u jednorázové akce]:[Příjmení]],2,0))</f>
        <v/>
      </c>
      <c r="C168" s="25" t="str">
        <f>IF(A168="","",VLOOKUP(A168,Tabulka3[[Číslo registrace  u jednorázové akce]:[Příjmení]],3,0))</f>
        <v/>
      </c>
      <c r="I168" s="94"/>
      <c r="J168" s="94"/>
      <c r="L168" s="15"/>
      <c r="M168" s="15"/>
      <c r="N168" s="15"/>
    </row>
    <row r="169" spans="2:14" s="25" customFormat="1" ht="15" customHeight="1" x14ac:dyDescent="0.3">
      <c r="B169" s="25" t="str">
        <f>IF(A169="","",VLOOKUP(A169,Tabulka3[[Číslo registrace  u jednorázové akce]:[Příjmení]],2,0))</f>
        <v/>
      </c>
      <c r="C169" s="25" t="str">
        <f>IF(A169="","",VLOOKUP(A169,Tabulka3[[Číslo registrace  u jednorázové akce]:[Příjmení]],3,0))</f>
        <v/>
      </c>
      <c r="I169" s="94"/>
      <c r="J169" s="94"/>
      <c r="L169" s="15"/>
      <c r="M169" s="15"/>
      <c r="N169" s="15"/>
    </row>
    <row r="170" spans="2:14" s="25" customFormat="1" ht="15" customHeight="1" x14ac:dyDescent="0.3">
      <c r="B170" s="25" t="str">
        <f>IF(A170="","",VLOOKUP(A170,Tabulka3[[Číslo registrace  u jednorázové akce]:[Příjmení]],2,0))</f>
        <v/>
      </c>
      <c r="C170" s="25" t="str">
        <f>IF(A170="","",VLOOKUP(A170,Tabulka3[[Číslo registrace  u jednorázové akce]:[Příjmení]],3,0))</f>
        <v/>
      </c>
      <c r="I170" s="94"/>
      <c r="J170" s="94"/>
      <c r="L170" s="15"/>
      <c r="M170" s="15"/>
      <c r="N170" s="15"/>
    </row>
    <row r="171" spans="2:14" s="25" customFormat="1" ht="15" customHeight="1" x14ac:dyDescent="0.3">
      <c r="B171" s="25" t="str">
        <f>IF(A171="","",VLOOKUP(A171,Tabulka3[[Číslo registrace  u jednorázové akce]:[Příjmení]],2,0))</f>
        <v/>
      </c>
      <c r="C171" s="25" t="str">
        <f>IF(A171="","",VLOOKUP(A171,Tabulka3[[Číslo registrace  u jednorázové akce]:[Příjmení]],3,0))</f>
        <v/>
      </c>
      <c r="I171" s="94"/>
      <c r="J171" s="94"/>
      <c r="L171" s="15"/>
      <c r="M171" s="15"/>
      <c r="N171" s="15"/>
    </row>
    <row r="172" spans="2:14" s="25" customFormat="1" ht="15" customHeight="1" x14ac:dyDescent="0.3">
      <c r="B172" s="25" t="str">
        <f>IF(A172="","",VLOOKUP(A172,Tabulka3[[Číslo registrace  u jednorázové akce]:[Příjmení]],2,0))</f>
        <v/>
      </c>
      <c r="C172" s="25" t="str">
        <f>IF(A172="","",VLOOKUP(A172,Tabulka3[[Číslo registrace  u jednorázové akce]:[Příjmení]],3,0))</f>
        <v/>
      </c>
      <c r="I172" s="94"/>
      <c r="J172" s="94"/>
      <c r="L172" s="15"/>
      <c r="M172" s="15"/>
      <c r="N172" s="15"/>
    </row>
    <row r="173" spans="2:14" s="25" customFormat="1" ht="15" customHeight="1" x14ac:dyDescent="0.3">
      <c r="B173" s="25" t="str">
        <f>IF(A173="","",VLOOKUP(A173,Tabulka3[[Číslo registrace  u jednorázové akce]:[Příjmení]],2,0))</f>
        <v/>
      </c>
      <c r="C173" s="25" t="str">
        <f>IF(A173="","",VLOOKUP(A173,Tabulka3[[Číslo registrace  u jednorázové akce]:[Příjmení]],3,0))</f>
        <v/>
      </c>
      <c r="I173" s="94"/>
      <c r="J173" s="94"/>
      <c r="L173" s="15"/>
      <c r="M173" s="15"/>
      <c r="N173" s="15"/>
    </row>
    <row r="174" spans="2:14" s="25" customFormat="1" ht="15" customHeight="1" x14ac:dyDescent="0.3">
      <c r="B174" s="25" t="str">
        <f>IF(A174="","",VLOOKUP(A174,Tabulka3[[Číslo registrace  u jednorázové akce]:[Příjmení]],2,0))</f>
        <v/>
      </c>
      <c r="C174" s="25" t="str">
        <f>IF(A174="","",VLOOKUP(A174,Tabulka3[[Číslo registrace  u jednorázové akce]:[Příjmení]],3,0))</f>
        <v/>
      </c>
      <c r="I174" s="94"/>
      <c r="J174" s="94"/>
      <c r="L174" s="15"/>
      <c r="M174" s="15"/>
      <c r="N174" s="15"/>
    </row>
    <row r="175" spans="2:14" s="25" customFormat="1" ht="15" customHeight="1" x14ac:dyDescent="0.3">
      <c r="B175" s="25" t="str">
        <f>IF(A175="","",VLOOKUP(A175,Tabulka3[[Číslo registrace  u jednorázové akce]:[Příjmení]],2,0))</f>
        <v/>
      </c>
      <c r="C175" s="25" t="str">
        <f>IF(A175="","",VLOOKUP(A175,Tabulka3[[Číslo registrace  u jednorázové akce]:[Příjmení]],3,0))</f>
        <v/>
      </c>
      <c r="I175" s="94"/>
      <c r="J175" s="94"/>
      <c r="L175" s="15"/>
      <c r="M175" s="15"/>
      <c r="N175" s="15"/>
    </row>
    <row r="176" spans="2:14" s="25" customFormat="1" ht="15" customHeight="1" x14ac:dyDescent="0.3">
      <c r="B176" s="25" t="str">
        <f>IF(A176="","",VLOOKUP(A176,Tabulka3[[Číslo registrace  u jednorázové akce]:[Příjmení]],2,0))</f>
        <v/>
      </c>
      <c r="C176" s="25" t="str">
        <f>IF(A176="","",VLOOKUP(A176,Tabulka3[[Číslo registrace  u jednorázové akce]:[Příjmení]],3,0))</f>
        <v/>
      </c>
      <c r="I176" s="94"/>
      <c r="J176" s="94"/>
      <c r="L176" s="15"/>
      <c r="M176" s="15"/>
      <c r="N176" s="15"/>
    </row>
    <row r="177" spans="2:14" s="25" customFormat="1" ht="15" customHeight="1" x14ac:dyDescent="0.3">
      <c r="B177" s="25" t="str">
        <f>IF(A177="","",VLOOKUP(A177,Tabulka3[[Číslo registrace  u jednorázové akce]:[Příjmení]],2,0))</f>
        <v/>
      </c>
      <c r="C177" s="25" t="str">
        <f>IF(A177="","",VLOOKUP(A177,Tabulka3[[Číslo registrace  u jednorázové akce]:[Příjmení]],3,0))</f>
        <v/>
      </c>
      <c r="I177" s="94"/>
      <c r="J177" s="94"/>
      <c r="L177" s="15"/>
      <c r="M177" s="15"/>
      <c r="N177" s="15"/>
    </row>
    <row r="178" spans="2:14" s="25" customFormat="1" ht="15" customHeight="1" x14ac:dyDescent="0.3">
      <c r="B178" s="25" t="str">
        <f>IF(A178="","",VLOOKUP(A178,Tabulka3[[Číslo registrace  u jednorázové akce]:[Příjmení]],2,0))</f>
        <v/>
      </c>
      <c r="C178" s="25" t="str">
        <f>IF(A178="","",VLOOKUP(A178,Tabulka3[[Číslo registrace  u jednorázové akce]:[Příjmení]],3,0))</f>
        <v/>
      </c>
      <c r="I178" s="94"/>
      <c r="J178" s="94"/>
      <c r="L178" s="15"/>
      <c r="M178" s="15"/>
      <c r="N178" s="15"/>
    </row>
    <row r="179" spans="2:14" s="25" customFormat="1" ht="15" customHeight="1" x14ac:dyDescent="0.3">
      <c r="B179" s="25" t="str">
        <f>IF(A179="","",VLOOKUP(A179,Tabulka3[[Číslo registrace  u jednorázové akce]:[Příjmení]],2,0))</f>
        <v/>
      </c>
      <c r="C179" s="25" t="str">
        <f>IF(A179="","",VLOOKUP(A179,Tabulka3[[Číslo registrace  u jednorázové akce]:[Příjmení]],3,0))</f>
        <v/>
      </c>
      <c r="I179" s="94"/>
      <c r="J179" s="94"/>
      <c r="L179" s="15"/>
      <c r="M179" s="15"/>
      <c r="N179" s="15"/>
    </row>
    <row r="180" spans="2:14" s="25" customFormat="1" ht="15" customHeight="1" x14ac:dyDescent="0.3">
      <c r="B180" s="25" t="str">
        <f>IF(A180="","",VLOOKUP(A180,Tabulka3[[Číslo registrace  u jednorázové akce]:[Příjmení]],2,0))</f>
        <v/>
      </c>
      <c r="C180" s="25" t="str">
        <f>IF(A180="","",VLOOKUP(A180,Tabulka3[[Číslo registrace  u jednorázové akce]:[Příjmení]],3,0))</f>
        <v/>
      </c>
      <c r="I180" s="94"/>
      <c r="J180" s="94"/>
      <c r="L180" s="15"/>
      <c r="M180" s="15"/>
      <c r="N180" s="15"/>
    </row>
    <row r="181" spans="2:14" s="25" customFormat="1" ht="15" customHeight="1" x14ac:dyDescent="0.3">
      <c r="B181" s="25" t="str">
        <f>IF(A181="","",VLOOKUP(A181,Tabulka3[[Číslo registrace  u jednorázové akce]:[Příjmení]],2,0))</f>
        <v/>
      </c>
      <c r="C181" s="25" t="str">
        <f>IF(A181="","",VLOOKUP(A181,Tabulka3[[Číslo registrace  u jednorázové akce]:[Příjmení]],3,0))</f>
        <v/>
      </c>
      <c r="I181" s="94"/>
      <c r="J181" s="94"/>
      <c r="L181" s="15"/>
      <c r="M181" s="15"/>
      <c r="N181" s="15"/>
    </row>
    <row r="182" spans="2:14" s="25" customFormat="1" ht="15" customHeight="1" x14ac:dyDescent="0.3">
      <c r="B182" s="25" t="str">
        <f>IF(A182="","",VLOOKUP(A182,Tabulka3[[Číslo registrace  u jednorázové akce]:[Příjmení]],2,0))</f>
        <v/>
      </c>
      <c r="C182" s="25" t="str">
        <f>IF(A182="","",VLOOKUP(A182,Tabulka3[[Číslo registrace  u jednorázové akce]:[Příjmení]],3,0))</f>
        <v/>
      </c>
      <c r="I182" s="94"/>
      <c r="J182" s="94"/>
      <c r="L182" s="15"/>
      <c r="M182" s="15"/>
      <c r="N182" s="15"/>
    </row>
    <row r="183" spans="2:14" s="25" customFormat="1" ht="15" customHeight="1" x14ac:dyDescent="0.3">
      <c r="B183" s="25" t="str">
        <f>IF(A183="","",VLOOKUP(A183,Tabulka3[[Číslo registrace  u jednorázové akce]:[Příjmení]],2,0))</f>
        <v/>
      </c>
      <c r="C183" s="25" t="str">
        <f>IF(A183="","",VLOOKUP(A183,Tabulka3[[Číslo registrace  u jednorázové akce]:[Příjmení]],3,0))</f>
        <v/>
      </c>
      <c r="I183" s="94"/>
      <c r="J183" s="94"/>
      <c r="L183" s="15"/>
      <c r="M183" s="15"/>
      <c r="N183" s="15"/>
    </row>
    <row r="184" spans="2:14" s="25" customFormat="1" ht="15" customHeight="1" x14ac:dyDescent="0.3">
      <c r="B184" s="25" t="str">
        <f>IF(A184="","",VLOOKUP(A184,Tabulka3[[Číslo registrace  u jednorázové akce]:[Příjmení]],2,0))</f>
        <v/>
      </c>
      <c r="C184" s="25" t="str">
        <f>IF(A184="","",VLOOKUP(A184,Tabulka3[[Číslo registrace  u jednorázové akce]:[Příjmení]],3,0))</f>
        <v/>
      </c>
      <c r="I184" s="94"/>
      <c r="J184" s="94"/>
      <c r="L184" s="15"/>
      <c r="M184" s="15"/>
      <c r="N184" s="15"/>
    </row>
    <row r="185" spans="2:14" s="25" customFormat="1" ht="15" customHeight="1" x14ac:dyDescent="0.3">
      <c r="B185" s="25" t="str">
        <f>IF(A185="","",VLOOKUP(A185,Tabulka3[[Číslo registrace  u jednorázové akce]:[Příjmení]],2,0))</f>
        <v/>
      </c>
      <c r="C185" s="25" t="str">
        <f>IF(A185="","",VLOOKUP(A185,Tabulka3[[Číslo registrace  u jednorázové akce]:[Příjmení]],3,0))</f>
        <v/>
      </c>
      <c r="I185" s="94"/>
      <c r="J185" s="94"/>
      <c r="L185" s="15"/>
      <c r="M185" s="15"/>
      <c r="N185" s="15"/>
    </row>
    <row r="186" spans="2:14" s="25" customFormat="1" ht="15" customHeight="1" x14ac:dyDescent="0.3">
      <c r="B186" s="25" t="str">
        <f>IF(A186="","",VLOOKUP(A186,Tabulka3[[Číslo registrace  u jednorázové akce]:[Příjmení]],2,0))</f>
        <v/>
      </c>
      <c r="C186" s="25" t="str">
        <f>IF(A186="","",VLOOKUP(A186,Tabulka3[[Číslo registrace  u jednorázové akce]:[Příjmení]],3,0))</f>
        <v/>
      </c>
      <c r="I186" s="94"/>
      <c r="J186" s="94"/>
      <c r="L186" s="15"/>
      <c r="M186" s="15"/>
      <c r="N186" s="15"/>
    </row>
    <row r="187" spans="2:14" s="25" customFormat="1" ht="15" customHeight="1" x14ac:dyDescent="0.3">
      <c r="B187" s="25" t="str">
        <f>IF(A187="","",VLOOKUP(A187,Tabulka3[[Číslo registrace  u jednorázové akce]:[Příjmení]],2,0))</f>
        <v/>
      </c>
      <c r="C187" s="25" t="str">
        <f>IF(A187="","",VLOOKUP(A187,Tabulka3[[Číslo registrace  u jednorázové akce]:[Příjmení]],3,0))</f>
        <v/>
      </c>
      <c r="I187" s="94"/>
      <c r="J187" s="94"/>
      <c r="L187" s="15"/>
      <c r="M187" s="15"/>
      <c r="N187" s="15"/>
    </row>
    <row r="188" spans="2:14" s="25" customFormat="1" ht="15" customHeight="1" x14ac:dyDescent="0.3">
      <c r="B188" s="25" t="str">
        <f>IF(A188="","",VLOOKUP(A188,Tabulka3[[Číslo registrace  u jednorázové akce]:[Příjmení]],2,0))</f>
        <v/>
      </c>
      <c r="C188" s="25" t="str">
        <f>IF(A188="","",VLOOKUP(A188,Tabulka3[[Číslo registrace  u jednorázové akce]:[Příjmení]],3,0))</f>
        <v/>
      </c>
      <c r="I188" s="94"/>
      <c r="J188" s="94"/>
      <c r="L188" s="15"/>
      <c r="M188" s="15"/>
      <c r="N188" s="15"/>
    </row>
    <row r="189" spans="2:14" s="25" customFormat="1" ht="15" customHeight="1" x14ac:dyDescent="0.3">
      <c r="B189" s="25" t="str">
        <f>IF(A189="","",VLOOKUP(A189,Tabulka3[[Číslo registrace  u jednorázové akce]:[Příjmení]],2,0))</f>
        <v/>
      </c>
      <c r="C189" s="25" t="str">
        <f>IF(A189="","",VLOOKUP(A189,Tabulka3[[Číslo registrace  u jednorázové akce]:[Příjmení]],3,0))</f>
        <v/>
      </c>
      <c r="I189" s="94"/>
      <c r="J189" s="94"/>
      <c r="L189" s="15"/>
      <c r="M189" s="15"/>
      <c r="N189" s="15"/>
    </row>
    <row r="190" spans="2:14" s="25" customFormat="1" ht="15" customHeight="1" x14ac:dyDescent="0.3">
      <c r="B190" s="25" t="str">
        <f>IF(A190="","",VLOOKUP(A190,Tabulka3[[Číslo registrace  u jednorázové akce]:[Příjmení]],2,0))</f>
        <v/>
      </c>
      <c r="C190" s="25" t="str">
        <f>IF(A190="","",VLOOKUP(A190,Tabulka3[[Číslo registrace  u jednorázové akce]:[Příjmení]],3,0))</f>
        <v/>
      </c>
      <c r="I190" s="94"/>
      <c r="J190" s="94"/>
      <c r="L190" s="15"/>
      <c r="M190" s="15"/>
      <c r="N190" s="15"/>
    </row>
    <row r="191" spans="2:14" s="25" customFormat="1" ht="15" customHeight="1" x14ac:dyDescent="0.3">
      <c r="B191" s="25" t="str">
        <f>IF(A191="","",VLOOKUP(A191,Tabulka3[[Číslo registrace  u jednorázové akce]:[Příjmení]],2,0))</f>
        <v/>
      </c>
      <c r="C191" s="25" t="str">
        <f>IF(A191="","",VLOOKUP(A191,Tabulka3[[Číslo registrace  u jednorázové akce]:[Příjmení]],3,0))</f>
        <v/>
      </c>
      <c r="I191" s="94"/>
      <c r="J191" s="94"/>
      <c r="L191" s="15"/>
      <c r="M191" s="15"/>
      <c r="N191" s="15"/>
    </row>
    <row r="192" spans="2:14" s="25" customFormat="1" ht="15" customHeight="1" x14ac:dyDescent="0.3">
      <c r="B192" s="25" t="str">
        <f>IF(A192="","",VLOOKUP(A192,Tabulka3[[Číslo registrace  u jednorázové akce]:[Příjmení]],2,0))</f>
        <v/>
      </c>
      <c r="C192" s="25" t="str">
        <f>IF(A192="","",VLOOKUP(A192,Tabulka3[[Číslo registrace  u jednorázové akce]:[Příjmení]],3,0))</f>
        <v/>
      </c>
      <c r="I192" s="94"/>
      <c r="J192" s="94"/>
      <c r="L192" s="15"/>
      <c r="M192" s="15"/>
      <c r="N192" s="15"/>
    </row>
    <row r="193" spans="2:14" s="25" customFormat="1" ht="15" customHeight="1" x14ac:dyDescent="0.3">
      <c r="B193" s="25" t="str">
        <f>IF(A193="","",VLOOKUP(A193,Tabulka3[[Číslo registrace  u jednorázové akce]:[Příjmení]],2,0))</f>
        <v/>
      </c>
      <c r="C193" s="25" t="str">
        <f>IF(A193="","",VLOOKUP(A193,Tabulka3[[Číslo registrace  u jednorázové akce]:[Příjmení]],3,0))</f>
        <v/>
      </c>
      <c r="I193" s="94"/>
      <c r="J193" s="94"/>
      <c r="L193" s="15"/>
      <c r="M193" s="15"/>
      <c r="N193" s="15"/>
    </row>
    <row r="194" spans="2:14" s="25" customFormat="1" ht="15" customHeight="1" x14ac:dyDescent="0.3">
      <c r="B194" s="25" t="str">
        <f>IF(A194="","",VLOOKUP(A194,Tabulka3[[Číslo registrace  u jednorázové akce]:[Příjmení]],2,0))</f>
        <v/>
      </c>
      <c r="C194" s="25" t="str">
        <f>IF(A194="","",VLOOKUP(A194,Tabulka3[[Číslo registrace  u jednorázové akce]:[Příjmení]],3,0))</f>
        <v/>
      </c>
      <c r="I194" s="94"/>
      <c r="J194" s="94"/>
      <c r="L194" s="15"/>
      <c r="M194" s="15"/>
      <c r="N194" s="15"/>
    </row>
    <row r="195" spans="2:14" s="25" customFormat="1" ht="15" customHeight="1" x14ac:dyDescent="0.3">
      <c r="B195" s="25" t="str">
        <f>IF(A195="","",VLOOKUP(A195,Tabulka3[[Číslo registrace  u jednorázové akce]:[Příjmení]],2,0))</f>
        <v/>
      </c>
      <c r="C195" s="25" t="str">
        <f>IF(A195="","",VLOOKUP(A195,Tabulka3[[Číslo registrace  u jednorázové akce]:[Příjmení]],3,0))</f>
        <v/>
      </c>
      <c r="I195" s="94"/>
      <c r="J195" s="94"/>
      <c r="L195" s="15"/>
      <c r="M195" s="15"/>
      <c r="N195" s="15"/>
    </row>
    <row r="196" spans="2:14" s="25" customFormat="1" ht="15" customHeight="1" x14ac:dyDescent="0.3">
      <c r="B196" s="25" t="str">
        <f>IF(A196="","",VLOOKUP(A196,Tabulka3[[Číslo registrace  u jednorázové akce]:[Příjmení]],2,0))</f>
        <v/>
      </c>
      <c r="C196" s="25" t="str">
        <f>IF(A196="","",VLOOKUP(A196,Tabulka3[[Číslo registrace  u jednorázové akce]:[Příjmení]],3,0))</f>
        <v/>
      </c>
      <c r="I196" s="94"/>
      <c r="J196" s="94"/>
      <c r="L196" s="15"/>
      <c r="M196" s="15"/>
      <c r="N196" s="15"/>
    </row>
    <row r="197" spans="2:14" s="25" customFormat="1" ht="15" customHeight="1" x14ac:dyDescent="0.3">
      <c r="B197" s="25" t="str">
        <f>IF(A197="","",VLOOKUP(A197,Tabulka3[[Číslo registrace  u jednorázové akce]:[Příjmení]],2,0))</f>
        <v/>
      </c>
      <c r="C197" s="25" t="str">
        <f>IF(A197="","",VLOOKUP(A197,Tabulka3[[Číslo registrace  u jednorázové akce]:[Příjmení]],3,0))</f>
        <v/>
      </c>
      <c r="I197" s="94"/>
      <c r="J197" s="94"/>
      <c r="L197" s="15"/>
      <c r="M197" s="15"/>
      <c r="N197" s="15"/>
    </row>
    <row r="198" spans="2:14" s="25" customFormat="1" ht="15" customHeight="1" x14ac:dyDescent="0.3">
      <c r="B198" s="25" t="str">
        <f>IF(A198="","",VLOOKUP(A198,Tabulka3[[Číslo registrace  u jednorázové akce]:[Příjmení]],2,0))</f>
        <v/>
      </c>
      <c r="C198" s="25" t="str">
        <f>IF(A198="","",VLOOKUP(A198,Tabulka3[[Číslo registrace  u jednorázové akce]:[Příjmení]],3,0))</f>
        <v/>
      </c>
      <c r="I198" s="94"/>
      <c r="J198" s="94"/>
      <c r="L198" s="15"/>
      <c r="M198" s="15"/>
      <c r="N198" s="15"/>
    </row>
    <row r="199" spans="2:14" s="25" customFormat="1" ht="15" customHeight="1" x14ac:dyDescent="0.3">
      <c r="B199" s="25" t="str">
        <f>IF(A199="","",VLOOKUP(A199,Tabulka3[[Číslo registrace  u jednorázové akce]:[Příjmení]],2,0))</f>
        <v/>
      </c>
      <c r="C199" s="25" t="str">
        <f>IF(A199="","",VLOOKUP(A199,Tabulka3[[Číslo registrace  u jednorázové akce]:[Příjmení]],3,0))</f>
        <v/>
      </c>
      <c r="I199" s="94"/>
      <c r="J199" s="94"/>
      <c r="L199" s="15"/>
      <c r="M199" s="15"/>
      <c r="N199" s="15"/>
    </row>
    <row r="200" spans="2:14" s="25" customFormat="1" ht="15" customHeight="1" x14ac:dyDescent="0.3">
      <c r="B200" s="25" t="str">
        <f>IF(A200="","",VLOOKUP(A200,Tabulka3[[Číslo registrace  u jednorázové akce]:[Příjmení]],2,0))</f>
        <v/>
      </c>
      <c r="C200" s="25" t="str">
        <f>IF(A200="","",VLOOKUP(A200,Tabulka3[[Číslo registrace  u jednorázové akce]:[Příjmení]],3,0))</f>
        <v/>
      </c>
      <c r="I200" s="94"/>
      <c r="J200" s="94"/>
      <c r="L200" s="15"/>
      <c r="M200" s="15"/>
      <c r="N200" s="15"/>
    </row>
    <row r="201" spans="2:14" s="25" customFormat="1" ht="15" customHeight="1" x14ac:dyDescent="0.3">
      <c r="B201" s="25" t="str">
        <f>IF(A201="","",VLOOKUP(A201,Tabulka3[[Číslo registrace  u jednorázové akce]:[Příjmení]],2,0))</f>
        <v/>
      </c>
      <c r="C201" s="25" t="str">
        <f>IF(A201="","",VLOOKUP(A201,Tabulka3[[Číslo registrace  u jednorázové akce]:[Příjmení]],3,0))</f>
        <v/>
      </c>
      <c r="I201" s="94"/>
      <c r="J201" s="94"/>
      <c r="L201" s="15"/>
      <c r="M201" s="15"/>
      <c r="N201" s="15"/>
    </row>
    <row r="202" spans="2:14" s="25" customFormat="1" ht="15" customHeight="1" x14ac:dyDescent="0.3">
      <c r="B202" s="25" t="str">
        <f>IF(A202="","",VLOOKUP(A202,Tabulka3[[Číslo registrace  u jednorázové akce]:[Příjmení]],2,0))</f>
        <v/>
      </c>
      <c r="C202" s="25" t="str">
        <f>IF(A202="","",VLOOKUP(A202,Tabulka3[[Číslo registrace  u jednorázové akce]:[Příjmení]],3,0))</f>
        <v/>
      </c>
      <c r="I202" s="94"/>
      <c r="J202" s="94"/>
      <c r="L202" s="15"/>
      <c r="M202" s="15"/>
      <c r="N202" s="15"/>
    </row>
    <row r="203" spans="2:14" s="25" customFormat="1" ht="15" customHeight="1" x14ac:dyDescent="0.3">
      <c r="B203" s="25" t="str">
        <f>IF(A203="","",VLOOKUP(A203,Tabulka3[[Číslo registrace  u jednorázové akce]:[Příjmení]],2,0))</f>
        <v/>
      </c>
      <c r="C203" s="25" t="str">
        <f>IF(A203="","",VLOOKUP(A203,Tabulka3[[Číslo registrace  u jednorázové akce]:[Příjmení]],3,0))</f>
        <v/>
      </c>
      <c r="I203" s="94"/>
      <c r="J203" s="94"/>
      <c r="L203" s="15"/>
      <c r="M203" s="15"/>
      <c r="N203" s="15"/>
    </row>
    <row r="204" spans="2:14" s="25" customFormat="1" ht="15" customHeight="1" x14ac:dyDescent="0.3">
      <c r="B204" s="25" t="str">
        <f>IF(A204="","",VLOOKUP(A204,Tabulka3[[Číslo registrace  u jednorázové akce]:[Příjmení]],2,0))</f>
        <v/>
      </c>
      <c r="C204" s="25" t="str">
        <f>IF(A204="","",VLOOKUP(A204,Tabulka3[[Číslo registrace  u jednorázové akce]:[Příjmení]],3,0))</f>
        <v/>
      </c>
      <c r="I204" s="94"/>
      <c r="J204" s="94"/>
      <c r="L204" s="15"/>
      <c r="M204" s="15"/>
      <c r="N204" s="15"/>
    </row>
    <row r="205" spans="2:14" s="25" customFormat="1" ht="15" customHeight="1" x14ac:dyDescent="0.3">
      <c r="B205" s="25" t="str">
        <f>IF(A205="","",VLOOKUP(A205,Tabulka3[[Číslo registrace  u jednorázové akce]:[Příjmení]],2,0))</f>
        <v/>
      </c>
      <c r="C205" s="25" t="str">
        <f>IF(A205="","",VLOOKUP(A205,Tabulka3[[Číslo registrace  u jednorázové akce]:[Příjmení]],3,0))</f>
        <v/>
      </c>
      <c r="I205" s="94"/>
      <c r="J205" s="94"/>
      <c r="L205" s="15"/>
      <c r="M205" s="15"/>
      <c r="N205" s="15"/>
    </row>
    <row r="206" spans="2:14" s="25" customFormat="1" ht="15" customHeight="1" x14ac:dyDescent="0.3">
      <c r="B206" s="25" t="str">
        <f>IF(A206="","",VLOOKUP(A206,Tabulka3[[Číslo registrace  u jednorázové akce]:[Příjmení]],2,0))</f>
        <v/>
      </c>
      <c r="C206" s="25" t="str">
        <f>IF(A206="","",VLOOKUP(A206,Tabulka3[[Číslo registrace  u jednorázové akce]:[Příjmení]],3,0))</f>
        <v/>
      </c>
      <c r="I206" s="94"/>
      <c r="J206" s="94"/>
      <c r="L206" s="15"/>
      <c r="M206" s="15"/>
      <c r="N206" s="15"/>
    </row>
    <row r="207" spans="2:14" s="25" customFormat="1" ht="15" customHeight="1" x14ac:dyDescent="0.3">
      <c r="B207" s="25" t="str">
        <f>IF(A207="","",VLOOKUP(A207,Tabulka3[[Číslo registrace  u jednorázové akce]:[Příjmení]],2,0))</f>
        <v/>
      </c>
      <c r="C207" s="25" t="str">
        <f>IF(A207="","",VLOOKUP(A207,Tabulka3[[Číslo registrace  u jednorázové akce]:[Příjmení]],3,0))</f>
        <v/>
      </c>
      <c r="I207" s="94"/>
      <c r="J207" s="94"/>
      <c r="L207" s="15"/>
      <c r="M207" s="15"/>
      <c r="N207" s="15"/>
    </row>
    <row r="208" spans="2:14" s="25" customFormat="1" ht="15" customHeight="1" x14ac:dyDescent="0.3">
      <c r="B208" s="25" t="str">
        <f>IF(A208="","",VLOOKUP(A208,Tabulka3[[Číslo registrace  u jednorázové akce]:[Příjmení]],2,0))</f>
        <v/>
      </c>
      <c r="C208" s="25" t="str">
        <f>IF(A208="","",VLOOKUP(A208,Tabulka3[[Číslo registrace  u jednorázové akce]:[Příjmení]],3,0))</f>
        <v/>
      </c>
      <c r="I208" s="94"/>
      <c r="J208" s="94"/>
      <c r="L208" s="15"/>
      <c r="M208" s="15"/>
      <c r="N208" s="15"/>
    </row>
    <row r="209" spans="2:14" s="25" customFormat="1" ht="15" customHeight="1" x14ac:dyDescent="0.3">
      <c r="B209" s="25" t="str">
        <f>IF(A209="","",VLOOKUP(A209,Tabulka3[[Číslo registrace  u jednorázové akce]:[Příjmení]],2,0))</f>
        <v/>
      </c>
      <c r="C209" s="25" t="str">
        <f>IF(A209="","",VLOOKUP(A209,Tabulka3[[Číslo registrace  u jednorázové akce]:[Příjmení]],3,0))</f>
        <v/>
      </c>
      <c r="I209" s="94"/>
      <c r="J209" s="94"/>
      <c r="L209" s="15"/>
      <c r="M209" s="15"/>
      <c r="N209" s="15"/>
    </row>
    <row r="210" spans="2:14" s="25" customFormat="1" ht="15" customHeight="1" x14ac:dyDescent="0.3">
      <c r="B210" s="25" t="str">
        <f>IF(A210="","",VLOOKUP(A210,Tabulka3[[Číslo registrace  u jednorázové akce]:[Příjmení]],2,0))</f>
        <v/>
      </c>
      <c r="C210" s="25" t="str">
        <f>IF(A210="","",VLOOKUP(A210,Tabulka3[[Číslo registrace  u jednorázové akce]:[Příjmení]],3,0))</f>
        <v/>
      </c>
      <c r="I210" s="94"/>
      <c r="J210" s="94"/>
      <c r="L210" s="15"/>
      <c r="M210" s="15"/>
      <c r="N210" s="15"/>
    </row>
    <row r="211" spans="2:14" s="25" customFormat="1" ht="15" customHeight="1" x14ac:dyDescent="0.3">
      <c r="B211" s="25" t="str">
        <f>IF(A211="","",VLOOKUP(A211,Tabulka3[[Číslo registrace  u jednorázové akce]:[Příjmení]],2,0))</f>
        <v/>
      </c>
      <c r="C211" s="25" t="str">
        <f>IF(A211="","",VLOOKUP(A211,Tabulka3[[Číslo registrace  u jednorázové akce]:[Příjmení]],3,0))</f>
        <v/>
      </c>
      <c r="I211" s="94"/>
      <c r="J211" s="94"/>
      <c r="L211" s="15"/>
      <c r="M211" s="15"/>
      <c r="N211" s="15"/>
    </row>
    <row r="212" spans="2:14" s="25" customFormat="1" ht="15" customHeight="1" x14ac:dyDescent="0.3">
      <c r="B212" s="25" t="str">
        <f>IF(A212="","",VLOOKUP(A212,Tabulka3[[Číslo registrace  u jednorázové akce]:[Příjmení]],2,0))</f>
        <v/>
      </c>
      <c r="C212" s="25" t="str">
        <f>IF(A212="","",VLOOKUP(A212,Tabulka3[[Číslo registrace  u jednorázové akce]:[Příjmení]],3,0))</f>
        <v/>
      </c>
      <c r="I212" s="94"/>
      <c r="J212" s="94"/>
      <c r="L212" s="15"/>
      <c r="M212" s="15"/>
      <c r="N212" s="15"/>
    </row>
    <row r="213" spans="2:14" s="25" customFormat="1" ht="15" customHeight="1" x14ac:dyDescent="0.3">
      <c r="B213" s="25" t="str">
        <f>IF(A213="","",VLOOKUP(A213,Tabulka3[[Číslo registrace  u jednorázové akce]:[Příjmení]],2,0))</f>
        <v/>
      </c>
      <c r="C213" s="25" t="str">
        <f>IF(A213="","",VLOOKUP(A213,Tabulka3[[Číslo registrace  u jednorázové akce]:[Příjmení]],3,0))</f>
        <v/>
      </c>
      <c r="I213" s="94"/>
      <c r="J213" s="94"/>
      <c r="L213" s="15"/>
      <c r="M213" s="15"/>
      <c r="N213" s="15"/>
    </row>
    <row r="214" spans="2:14" s="25" customFormat="1" ht="15" customHeight="1" x14ac:dyDescent="0.3">
      <c r="B214" s="25" t="str">
        <f>IF(A214="","",VLOOKUP(A214,Tabulka3[[Číslo registrace  u jednorázové akce]:[Příjmení]],2,0))</f>
        <v/>
      </c>
      <c r="C214" s="25" t="str">
        <f>IF(A214="","",VLOOKUP(A214,Tabulka3[[Číslo registrace  u jednorázové akce]:[Příjmení]],3,0))</f>
        <v/>
      </c>
      <c r="I214" s="94"/>
      <c r="J214" s="94"/>
      <c r="L214" s="15"/>
      <c r="M214" s="15"/>
      <c r="N214" s="15"/>
    </row>
    <row r="215" spans="2:14" s="25" customFormat="1" ht="15" customHeight="1" x14ac:dyDescent="0.3">
      <c r="B215" s="25" t="str">
        <f>IF(A215="","",VLOOKUP(A215,Tabulka3[[Číslo registrace  u jednorázové akce]:[Příjmení]],2,0))</f>
        <v/>
      </c>
      <c r="C215" s="25" t="str">
        <f>IF(A215="","",VLOOKUP(A215,Tabulka3[[Číslo registrace  u jednorázové akce]:[Příjmení]],3,0))</f>
        <v/>
      </c>
      <c r="I215" s="94"/>
      <c r="J215" s="94"/>
      <c r="L215" s="15"/>
      <c r="M215" s="15"/>
      <c r="N215" s="15"/>
    </row>
    <row r="216" spans="2:14" s="25" customFormat="1" ht="15" customHeight="1" x14ac:dyDescent="0.3">
      <c r="B216" s="25" t="str">
        <f>IF(A216="","",VLOOKUP(A216,Tabulka3[[Číslo registrace  u jednorázové akce]:[Příjmení]],2,0))</f>
        <v/>
      </c>
      <c r="C216" s="25" t="str">
        <f>IF(A216="","",VLOOKUP(A216,Tabulka3[[Číslo registrace  u jednorázové akce]:[Příjmení]],3,0))</f>
        <v/>
      </c>
      <c r="I216" s="94"/>
      <c r="J216" s="94"/>
      <c r="L216" s="15"/>
      <c r="M216" s="15"/>
      <c r="N216" s="15"/>
    </row>
    <row r="217" spans="2:14" s="25" customFormat="1" ht="15" customHeight="1" x14ac:dyDescent="0.3">
      <c r="B217" s="25" t="str">
        <f>IF(A217="","",VLOOKUP(A217,Tabulka3[[Číslo registrace  u jednorázové akce]:[Příjmení]],2,0))</f>
        <v/>
      </c>
      <c r="C217" s="25" t="str">
        <f>IF(A217="","",VLOOKUP(A217,Tabulka3[[Číslo registrace  u jednorázové akce]:[Příjmení]],3,0))</f>
        <v/>
      </c>
      <c r="I217" s="94"/>
      <c r="J217" s="94"/>
      <c r="L217" s="15"/>
      <c r="M217" s="15"/>
      <c r="N217" s="15"/>
    </row>
    <row r="218" spans="2:14" s="25" customFormat="1" ht="15" customHeight="1" x14ac:dyDescent="0.3">
      <c r="B218" s="25" t="str">
        <f>IF(A218="","",VLOOKUP(A218,Tabulka3[[Číslo registrace  u jednorázové akce]:[Příjmení]],2,0))</f>
        <v/>
      </c>
      <c r="C218" s="25" t="str">
        <f>IF(A218="","",VLOOKUP(A218,Tabulka3[[Číslo registrace  u jednorázové akce]:[Příjmení]],3,0))</f>
        <v/>
      </c>
      <c r="I218" s="94"/>
      <c r="J218" s="94"/>
      <c r="L218" s="15"/>
      <c r="M218" s="15"/>
      <c r="N218" s="15"/>
    </row>
    <row r="219" spans="2:14" s="25" customFormat="1" ht="15" customHeight="1" x14ac:dyDescent="0.3">
      <c r="B219" s="25" t="str">
        <f>IF(A219="","",VLOOKUP(A219,Tabulka3[[Číslo registrace  u jednorázové akce]:[Příjmení]],2,0))</f>
        <v/>
      </c>
      <c r="C219" s="25" t="str">
        <f>IF(A219="","",VLOOKUP(A219,Tabulka3[[Číslo registrace  u jednorázové akce]:[Příjmení]],3,0))</f>
        <v/>
      </c>
      <c r="I219" s="94"/>
      <c r="J219" s="94"/>
      <c r="L219" s="15"/>
      <c r="M219" s="15"/>
      <c r="N219" s="15"/>
    </row>
    <row r="220" spans="2:14" s="25" customFormat="1" ht="15" customHeight="1" x14ac:dyDescent="0.3">
      <c r="B220" s="25" t="str">
        <f>IF(A220="","",VLOOKUP(A220,Tabulka3[[Číslo registrace  u jednorázové akce]:[Příjmení]],2,0))</f>
        <v/>
      </c>
      <c r="C220" s="25" t="str">
        <f>IF(A220="","",VLOOKUP(A220,Tabulka3[[Číslo registrace  u jednorázové akce]:[Příjmení]],3,0))</f>
        <v/>
      </c>
      <c r="I220" s="94"/>
      <c r="J220" s="94"/>
      <c r="L220" s="15"/>
      <c r="M220" s="15"/>
      <c r="N220" s="15"/>
    </row>
    <row r="221" spans="2:14" s="25" customFormat="1" ht="15" customHeight="1" x14ac:dyDescent="0.3">
      <c r="B221" s="25" t="str">
        <f>IF(A221="","",VLOOKUP(A221,Tabulka3[[Číslo registrace  u jednorázové akce]:[Příjmení]],2,0))</f>
        <v/>
      </c>
      <c r="C221" s="25" t="str">
        <f>IF(A221="","",VLOOKUP(A221,Tabulka3[[Číslo registrace  u jednorázové akce]:[Příjmení]],3,0))</f>
        <v/>
      </c>
      <c r="I221" s="94"/>
      <c r="J221" s="94"/>
      <c r="L221" s="15"/>
      <c r="M221" s="15"/>
      <c r="N221" s="15"/>
    </row>
    <row r="222" spans="2:14" s="25" customFormat="1" ht="15" customHeight="1" x14ac:dyDescent="0.3">
      <c r="B222" s="25" t="str">
        <f>IF(A222="","",VLOOKUP(A222,Tabulka3[[Číslo registrace  u jednorázové akce]:[Příjmení]],2,0))</f>
        <v/>
      </c>
      <c r="C222" s="25" t="str">
        <f>IF(A222="","",VLOOKUP(A222,Tabulka3[[Číslo registrace  u jednorázové akce]:[Příjmení]],3,0))</f>
        <v/>
      </c>
      <c r="I222" s="94"/>
      <c r="J222" s="94"/>
      <c r="L222" s="15"/>
      <c r="M222" s="15"/>
      <c r="N222" s="15"/>
    </row>
    <row r="223" spans="2:14" s="25" customFormat="1" ht="15" customHeight="1" x14ac:dyDescent="0.3">
      <c r="B223" s="25" t="str">
        <f>IF(A223="","",VLOOKUP(A223,Tabulka3[[Číslo registrace  u jednorázové akce]:[Příjmení]],2,0))</f>
        <v/>
      </c>
      <c r="C223" s="25" t="str">
        <f>IF(A223="","",VLOOKUP(A223,Tabulka3[[Číslo registrace  u jednorázové akce]:[Příjmení]],3,0))</f>
        <v/>
      </c>
      <c r="I223" s="94"/>
      <c r="J223" s="94"/>
      <c r="L223" s="15"/>
      <c r="M223" s="15"/>
      <c r="N223" s="15"/>
    </row>
    <row r="224" spans="2:14" s="25" customFormat="1" ht="15" customHeight="1" x14ac:dyDescent="0.3">
      <c r="B224" s="25" t="str">
        <f>IF(A224="","",VLOOKUP(A224,Tabulka3[[Číslo registrace  u jednorázové akce]:[Příjmení]],2,0))</f>
        <v/>
      </c>
      <c r="C224" s="25" t="str">
        <f>IF(A224="","",VLOOKUP(A224,Tabulka3[[Číslo registrace  u jednorázové akce]:[Příjmení]],3,0))</f>
        <v/>
      </c>
      <c r="I224" s="94"/>
      <c r="J224" s="94"/>
      <c r="L224" s="15"/>
      <c r="M224" s="15"/>
      <c r="N224" s="15"/>
    </row>
    <row r="225" spans="2:14" s="25" customFormat="1" ht="15" customHeight="1" x14ac:dyDescent="0.3">
      <c r="B225" s="25" t="str">
        <f>IF(A225="","",VLOOKUP(A225,Tabulka3[[Číslo registrace  u jednorázové akce]:[Příjmení]],2,0))</f>
        <v/>
      </c>
      <c r="C225" s="25" t="str">
        <f>IF(A225="","",VLOOKUP(A225,Tabulka3[[Číslo registrace  u jednorázové akce]:[Příjmení]],3,0))</f>
        <v/>
      </c>
      <c r="I225" s="94"/>
      <c r="J225" s="94"/>
      <c r="L225" s="15"/>
      <c r="M225" s="15"/>
      <c r="N225" s="15"/>
    </row>
    <row r="226" spans="2:14" s="25" customFormat="1" ht="15" customHeight="1" x14ac:dyDescent="0.3">
      <c r="B226" s="25" t="str">
        <f>IF(A226="","",VLOOKUP(A226,Tabulka3[[Číslo registrace  u jednorázové akce]:[Příjmení]],2,0))</f>
        <v/>
      </c>
      <c r="C226" s="25" t="str">
        <f>IF(A226="","",VLOOKUP(A226,Tabulka3[[Číslo registrace  u jednorázové akce]:[Příjmení]],3,0))</f>
        <v/>
      </c>
      <c r="I226" s="94"/>
      <c r="J226" s="94"/>
      <c r="L226" s="15"/>
      <c r="M226" s="15"/>
      <c r="N226" s="15"/>
    </row>
    <row r="227" spans="2:14" s="25" customFormat="1" ht="15" customHeight="1" x14ac:dyDescent="0.3">
      <c r="B227" s="25" t="str">
        <f>IF(A227="","",VLOOKUP(A227,Tabulka3[[Číslo registrace  u jednorázové akce]:[Příjmení]],2,0))</f>
        <v/>
      </c>
      <c r="C227" s="25" t="str">
        <f>IF(A227="","",VLOOKUP(A227,Tabulka3[[Číslo registrace  u jednorázové akce]:[Příjmení]],3,0))</f>
        <v/>
      </c>
      <c r="I227" s="94"/>
      <c r="J227" s="94"/>
      <c r="L227" s="15"/>
      <c r="M227" s="15"/>
      <c r="N227" s="15"/>
    </row>
    <row r="228" spans="2:14" s="25" customFormat="1" ht="15" customHeight="1" x14ac:dyDescent="0.3">
      <c r="B228" s="25" t="str">
        <f>IF(A228="","",VLOOKUP(A228,Tabulka3[[Číslo registrace  u jednorázové akce]:[Příjmení]],2,0))</f>
        <v/>
      </c>
      <c r="C228" s="25" t="str">
        <f>IF(A228="","",VLOOKUP(A228,Tabulka3[[Číslo registrace  u jednorázové akce]:[Příjmení]],3,0))</f>
        <v/>
      </c>
      <c r="I228" s="94"/>
      <c r="J228" s="94"/>
      <c r="L228" s="15"/>
      <c r="M228" s="15"/>
      <c r="N228" s="15"/>
    </row>
    <row r="229" spans="2:14" s="25" customFormat="1" ht="15" customHeight="1" x14ac:dyDescent="0.3">
      <c r="B229" s="25" t="str">
        <f>IF(A229="","",VLOOKUP(A229,Tabulka3[[Číslo registrace  u jednorázové akce]:[Příjmení]],2,0))</f>
        <v/>
      </c>
      <c r="C229" s="25" t="str">
        <f>IF(A229="","",VLOOKUP(A229,Tabulka3[[Číslo registrace  u jednorázové akce]:[Příjmení]],3,0))</f>
        <v/>
      </c>
      <c r="I229" s="94"/>
      <c r="J229" s="94"/>
      <c r="L229" s="15"/>
      <c r="M229" s="15"/>
      <c r="N229" s="15"/>
    </row>
    <row r="230" spans="2:14" s="25" customFormat="1" ht="15" customHeight="1" x14ac:dyDescent="0.3">
      <c r="B230" s="25" t="str">
        <f>IF(A230="","",VLOOKUP(A230,Tabulka3[[Číslo registrace  u jednorázové akce]:[Příjmení]],2,0))</f>
        <v/>
      </c>
      <c r="C230" s="25" t="str">
        <f>IF(A230="","",VLOOKUP(A230,Tabulka3[[Číslo registrace  u jednorázové akce]:[Příjmení]],3,0))</f>
        <v/>
      </c>
      <c r="I230" s="94"/>
      <c r="J230" s="94"/>
      <c r="L230" s="15"/>
      <c r="M230" s="15"/>
      <c r="N230" s="15"/>
    </row>
    <row r="231" spans="2:14" s="25" customFormat="1" ht="15" customHeight="1" x14ac:dyDescent="0.3">
      <c r="B231" s="25" t="str">
        <f>IF(A231="","",VLOOKUP(A231,Tabulka3[[Číslo registrace  u jednorázové akce]:[Příjmení]],2,0))</f>
        <v/>
      </c>
      <c r="C231" s="25" t="str">
        <f>IF(A231="","",VLOOKUP(A231,Tabulka3[[Číslo registrace  u jednorázové akce]:[Příjmení]],3,0))</f>
        <v/>
      </c>
      <c r="I231" s="94"/>
      <c r="J231" s="94"/>
      <c r="L231" s="15"/>
      <c r="M231" s="15"/>
      <c r="N231" s="15"/>
    </row>
    <row r="232" spans="2:14" s="25" customFormat="1" ht="15" customHeight="1" x14ac:dyDescent="0.3">
      <c r="B232" s="25" t="str">
        <f>IF(A232="","",VLOOKUP(A232,Tabulka3[[Číslo registrace  u jednorázové akce]:[Příjmení]],2,0))</f>
        <v/>
      </c>
      <c r="C232" s="25" t="str">
        <f>IF(A232="","",VLOOKUP(A232,Tabulka3[[Číslo registrace  u jednorázové akce]:[Příjmení]],3,0))</f>
        <v/>
      </c>
      <c r="I232" s="94"/>
      <c r="J232" s="94"/>
      <c r="L232" s="15"/>
      <c r="M232" s="15"/>
      <c r="N232" s="15"/>
    </row>
    <row r="233" spans="2:14" s="25" customFormat="1" ht="15" customHeight="1" x14ac:dyDescent="0.3">
      <c r="B233" s="25" t="str">
        <f>IF(A233="","",VLOOKUP(A233,Tabulka3[[Číslo registrace  u jednorázové akce]:[Příjmení]],2,0))</f>
        <v/>
      </c>
      <c r="C233" s="25" t="str">
        <f>IF(A233="","",VLOOKUP(A233,Tabulka3[[Číslo registrace  u jednorázové akce]:[Příjmení]],3,0))</f>
        <v/>
      </c>
      <c r="I233" s="94"/>
      <c r="J233" s="94"/>
      <c r="L233" s="15"/>
      <c r="M233" s="15"/>
      <c r="N233" s="15"/>
    </row>
    <row r="234" spans="2:14" s="25" customFormat="1" ht="15" customHeight="1" x14ac:dyDescent="0.3">
      <c r="B234" s="25" t="str">
        <f>IF(A234="","",VLOOKUP(A234,Tabulka3[[Číslo registrace  u jednorázové akce]:[Příjmení]],2,0))</f>
        <v/>
      </c>
      <c r="C234" s="25" t="str">
        <f>IF(A234="","",VLOOKUP(A234,Tabulka3[[Číslo registrace  u jednorázové akce]:[Příjmení]],3,0))</f>
        <v/>
      </c>
      <c r="I234" s="94"/>
      <c r="J234" s="94"/>
      <c r="L234" s="15"/>
      <c r="M234" s="15"/>
      <c r="N234" s="15"/>
    </row>
    <row r="235" spans="2:14" s="25" customFormat="1" ht="15" customHeight="1" x14ac:dyDescent="0.3">
      <c r="B235" s="25" t="str">
        <f>IF(A235="","",VLOOKUP(A235,Tabulka3[[Číslo registrace  u jednorázové akce]:[Příjmení]],2,0))</f>
        <v/>
      </c>
      <c r="C235" s="25" t="str">
        <f>IF(A235="","",VLOOKUP(A235,Tabulka3[[Číslo registrace  u jednorázové akce]:[Příjmení]],3,0))</f>
        <v/>
      </c>
      <c r="I235" s="94"/>
      <c r="J235" s="94"/>
      <c r="L235" s="15"/>
      <c r="M235" s="15"/>
      <c r="N235" s="15"/>
    </row>
    <row r="236" spans="2:14" s="25" customFormat="1" ht="15" customHeight="1" x14ac:dyDescent="0.3">
      <c r="B236" s="25" t="str">
        <f>IF(A236="","",VLOOKUP(A236,Tabulka3[[Číslo registrace  u jednorázové akce]:[Příjmení]],2,0))</f>
        <v/>
      </c>
      <c r="C236" s="25" t="str">
        <f>IF(A236="","",VLOOKUP(A236,Tabulka3[[Číslo registrace  u jednorázové akce]:[Příjmení]],3,0))</f>
        <v/>
      </c>
      <c r="I236" s="94"/>
      <c r="J236" s="94"/>
      <c r="L236" s="15"/>
      <c r="M236" s="15"/>
      <c r="N236" s="15"/>
    </row>
    <row r="237" spans="2:14" s="25" customFormat="1" ht="15" customHeight="1" x14ac:dyDescent="0.3">
      <c r="B237" s="25" t="str">
        <f>IF(A237="","",VLOOKUP(A237,Tabulka3[[Číslo registrace  u jednorázové akce]:[Příjmení]],2,0))</f>
        <v/>
      </c>
      <c r="C237" s="25" t="str">
        <f>IF(A237="","",VLOOKUP(A237,Tabulka3[[Číslo registrace  u jednorázové akce]:[Příjmení]],3,0))</f>
        <v/>
      </c>
      <c r="I237" s="94"/>
      <c r="J237" s="94"/>
      <c r="L237" s="15"/>
      <c r="M237" s="15"/>
      <c r="N237" s="15"/>
    </row>
    <row r="238" spans="2:14" s="25" customFormat="1" ht="15" customHeight="1" x14ac:dyDescent="0.3">
      <c r="B238" s="25" t="str">
        <f>IF(A238="","",VLOOKUP(A238,Tabulka3[[Číslo registrace  u jednorázové akce]:[Příjmení]],2,0))</f>
        <v/>
      </c>
      <c r="C238" s="25" t="str">
        <f>IF(A238="","",VLOOKUP(A238,Tabulka3[[Číslo registrace  u jednorázové akce]:[Příjmení]],3,0))</f>
        <v/>
      </c>
      <c r="I238" s="94"/>
      <c r="J238" s="94"/>
      <c r="L238" s="15"/>
      <c r="M238" s="15"/>
      <c r="N238" s="15"/>
    </row>
    <row r="239" spans="2:14" s="25" customFormat="1" ht="15" customHeight="1" x14ac:dyDescent="0.3">
      <c r="B239" s="25" t="str">
        <f>IF(A239="","",VLOOKUP(A239,Tabulka3[[Číslo registrace  u jednorázové akce]:[Příjmení]],2,0))</f>
        <v/>
      </c>
      <c r="C239" s="25" t="str">
        <f>IF(A239="","",VLOOKUP(A239,Tabulka3[[Číslo registrace  u jednorázové akce]:[Příjmení]],3,0))</f>
        <v/>
      </c>
      <c r="I239" s="94"/>
      <c r="J239" s="94"/>
      <c r="L239" s="15"/>
      <c r="M239" s="15"/>
      <c r="N239" s="15"/>
    </row>
    <row r="240" spans="2:14" s="25" customFormat="1" ht="15" customHeight="1" x14ac:dyDescent="0.3">
      <c r="B240" s="25" t="str">
        <f>IF(A240="","",VLOOKUP(A240,Tabulka3[[Číslo registrace  u jednorázové akce]:[Příjmení]],2,0))</f>
        <v/>
      </c>
      <c r="C240" s="25" t="str">
        <f>IF(A240="","",VLOOKUP(A240,Tabulka3[[Číslo registrace  u jednorázové akce]:[Příjmení]],3,0))</f>
        <v/>
      </c>
      <c r="I240" s="94"/>
      <c r="J240" s="94"/>
      <c r="L240" s="15"/>
      <c r="M240" s="15"/>
      <c r="N240" s="15"/>
    </row>
    <row r="241" spans="2:14" s="25" customFormat="1" ht="15" customHeight="1" x14ac:dyDescent="0.3">
      <c r="B241" s="25" t="str">
        <f>IF(A241="","",VLOOKUP(A241,Tabulka3[[Číslo registrace  u jednorázové akce]:[Příjmení]],2,0))</f>
        <v/>
      </c>
      <c r="C241" s="25" t="str">
        <f>IF(A241="","",VLOOKUP(A241,Tabulka3[[Číslo registrace  u jednorázové akce]:[Příjmení]],3,0))</f>
        <v/>
      </c>
      <c r="I241" s="94"/>
      <c r="J241" s="94"/>
      <c r="L241" s="15"/>
      <c r="M241" s="15"/>
      <c r="N241" s="15"/>
    </row>
    <row r="242" spans="2:14" s="25" customFormat="1" ht="15" customHeight="1" x14ac:dyDescent="0.3">
      <c r="B242" s="25" t="str">
        <f>IF(A242="","",VLOOKUP(A242,Tabulka3[[Číslo registrace  u jednorázové akce]:[Příjmení]],2,0))</f>
        <v/>
      </c>
      <c r="C242" s="25" t="str">
        <f>IF(A242="","",VLOOKUP(A242,Tabulka3[[Číslo registrace  u jednorázové akce]:[Příjmení]],3,0))</f>
        <v/>
      </c>
      <c r="I242" s="94"/>
      <c r="J242" s="94"/>
      <c r="L242" s="15"/>
      <c r="M242" s="15"/>
      <c r="N242" s="15"/>
    </row>
    <row r="243" spans="2:14" s="25" customFormat="1" ht="15" customHeight="1" x14ac:dyDescent="0.3">
      <c r="B243" s="25" t="str">
        <f>IF(A243="","",VLOOKUP(A243,Tabulka3[[Číslo registrace  u jednorázové akce]:[Příjmení]],2,0))</f>
        <v/>
      </c>
      <c r="C243" s="25" t="str">
        <f>IF(A243="","",VLOOKUP(A243,Tabulka3[[Číslo registrace  u jednorázové akce]:[Příjmení]],3,0))</f>
        <v/>
      </c>
      <c r="I243" s="94"/>
      <c r="J243" s="94"/>
      <c r="L243" s="15"/>
      <c r="M243" s="15"/>
      <c r="N243" s="15"/>
    </row>
    <row r="244" spans="2:14" s="25" customFormat="1" ht="15" customHeight="1" x14ac:dyDescent="0.3">
      <c r="B244" s="25" t="str">
        <f>IF(A244="","",VLOOKUP(A244,Tabulka3[[Číslo registrace  u jednorázové akce]:[Příjmení]],2,0))</f>
        <v/>
      </c>
      <c r="C244" s="25" t="str">
        <f>IF(A244="","",VLOOKUP(A244,Tabulka3[[Číslo registrace  u jednorázové akce]:[Příjmení]],3,0))</f>
        <v/>
      </c>
      <c r="I244" s="94"/>
      <c r="J244" s="94"/>
      <c r="L244" s="15"/>
      <c r="M244" s="15"/>
      <c r="N244" s="15"/>
    </row>
    <row r="245" spans="2:14" s="25" customFormat="1" ht="15" customHeight="1" x14ac:dyDescent="0.3">
      <c r="B245" s="25" t="str">
        <f>IF(A245="","",VLOOKUP(A245,Tabulka3[[Číslo registrace  u jednorázové akce]:[Příjmení]],2,0))</f>
        <v/>
      </c>
      <c r="C245" s="25" t="str">
        <f>IF(A245="","",VLOOKUP(A245,Tabulka3[[Číslo registrace  u jednorázové akce]:[Příjmení]],3,0))</f>
        <v/>
      </c>
      <c r="I245" s="94"/>
      <c r="J245" s="94"/>
      <c r="L245" s="15"/>
      <c r="M245" s="15"/>
      <c r="N245" s="15"/>
    </row>
    <row r="246" spans="2:14" s="25" customFormat="1" ht="15" customHeight="1" x14ac:dyDescent="0.3">
      <c r="B246" s="25" t="str">
        <f>IF(A246="","",VLOOKUP(A246,Tabulka3[[Číslo registrace  u jednorázové akce]:[Příjmení]],2,0))</f>
        <v/>
      </c>
      <c r="C246" s="25" t="str">
        <f>IF(A246="","",VLOOKUP(A246,Tabulka3[[Číslo registrace  u jednorázové akce]:[Příjmení]],3,0))</f>
        <v/>
      </c>
      <c r="I246" s="94"/>
      <c r="J246" s="94"/>
      <c r="L246" s="15"/>
      <c r="M246" s="15"/>
      <c r="N246" s="15"/>
    </row>
    <row r="247" spans="2:14" s="25" customFormat="1" ht="15" customHeight="1" x14ac:dyDescent="0.3">
      <c r="B247" s="25" t="str">
        <f>IF(A247="","",VLOOKUP(A247,Tabulka3[[Číslo registrace  u jednorázové akce]:[Příjmení]],2,0))</f>
        <v/>
      </c>
      <c r="C247" s="25" t="str">
        <f>IF(A247="","",VLOOKUP(A247,Tabulka3[[Číslo registrace  u jednorázové akce]:[Příjmení]],3,0))</f>
        <v/>
      </c>
      <c r="I247" s="94"/>
      <c r="J247" s="94"/>
      <c r="L247" s="15"/>
      <c r="M247" s="15"/>
      <c r="N247" s="15"/>
    </row>
    <row r="248" spans="2:14" s="25" customFormat="1" ht="15" customHeight="1" x14ac:dyDescent="0.3">
      <c r="B248" s="25" t="str">
        <f>IF(A248="","",VLOOKUP(A248,Tabulka3[[Číslo registrace  u jednorázové akce]:[Příjmení]],2,0))</f>
        <v/>
      </c>
      <c r="C248" s="25" t="str">
        <f>IF(A248="","",VLOOKUP(A248,Tabulka3[[Číslo registrace  u jednorázové akce]:[Příjmení]],3,0))</f>
        <v/>
      </c>
      <c r="I248" s="94"/>
      <c r="J248" s="94"/>
      <c r="L248" s="15"/>
      <c r="M248" s="15"/>
      <c r="N248" s="15"/>
    </row>
    <row r="249" spans="2:14" s="25" customFormat="1" ht="15" customHeight="1" x14ac:dyDescent="0.3">
      <c r="B249" s="25" t="str">
        <f>IF(A249="","",VLOOKUP(A249,Tabulka3[[Číslo registrace  u jednorázové akce]:[Příjmení]],2,0))</f>
        <v/>
      </c>
      <c r="C249" s="25" t="str">
        <f>IF(A249="","",VLOOKUP(A249,Tabulka3[[Číslo registrace  u jednorázové akce]:[Příjmení]],3,0))</f>
        <v/>
      </c>
      <c r="I249" s="94"/>
      <c r="J249" s="94"/>
      <c r="L249" s="15"/>
      <c r="M249" s="15"/>
      <c r="N249" s="15"/>
    </row>
    <row r="250" spans="2:14" s="25" customFormat="1" ht="15" customHeight="1" x14ac:dyDescent="0.3">
      <c r="B250" s="25" t="str">
        <f>IF(A250="","",VLOOKUP(A250,Tabulka3[[Číslo registrace  u jednorázové akce]:[Příjmení]],2,0))</f>
        <v/>
      </c>
      <c r="C250" s="25" t="str">
        <f>IF(A250="","",VLOOKUP(A250,Tabulka3[[Číslo registrace  u jednorázové akce]:[Příjmení]],3,0))</f>
        <v/>
      </c>
      <c r="I250" s="94"/>
      <c r="J250" s="94"/>
      <c r="L250" s="15"/>
      <c r="M250" s="15"/>
      <c r="N250" s="15"/>
    </row>
    <row r="251" spans="2:14" s="25" customFormat="1" ht="15" customHeight="1" x14ac:dyDescent="0.3">
      <c r="B251" s="25" t="str">
        <f>IF(A251="","",VLOOKUP(A251,Tabulka3[[Číslo registrace  u jednorázové akce]:[Příjmení]],2,0))</f>
        <v/>
      </c>
      <c r="C251" s="25" t="str">
        <f>IF(A251="","",VLOOKUP(A251,Tabulka3[[Číslo registrace  u jednorázové akce]:[Příjmení]],3,0))</f>
        <v/>
      </c>
      <c r="I251" s="94"/>
      <c r="J251" s="94"/>
      <c r="L251" s="15"/>
      <c r="M251" s="15"/>
      <c r="N251" s="15"/>
    </row>
    <row r="252" spans="2:14" s="25" customFormat="1" ht="15" customHeight="1" x14ac:dyDescent="0.3">
      <c r="B252" s="25" t="str">
        <f>IF(A252="","",VLOOKUP(A252,Tabulka3[[Číslo registrace  u jednorázové akce]:[Příjmení]],2,0))</f>
        <v/>
      </c>
      <c r="C252" s="25" t="str">
        <f>IF(A252="","",VLOOKUP(A252,Tabulka3[[Číslo registrace  u jednorázové akce]:[Příjmení]],3,0))</f>
        <v/>
      </c>
      <c r="I252" s="94"/>
      <c r="J252" s="94"/>
      <c r="L252" s="15"/>
      <c r="M252" s="15"/>
      <c r="N252" s="15"/>
    </row>
    <row r="253" spans="2:14" s="25" customFormat="1" ht="15" customHeight="1" x14ac:dyDescent="0.3">
      <c r="B253" s="25" t="str">
        <f>IF(A253="","",VLOOKUP(A253,Tabulka3[[Číslo registrace  u jednorázové akce]:[Příjmení]],2,0))</f>
        <v/>
      </c>
      <c r="C253" s="25" t="str">
        <f>IF(A253="","",VLOOKUP(A253,Tabulka3[[Číslo registrace  u jednorázové akce]:[Příjmení]],3,0))</f>
        <v/>
      </c>
      <c r="I253" s="94"/>
      <c r="J253" s="94"/>
      <c r="L253" s="15"/>
      <c r="M253" s="15"/>
      <c r="N253" s="15"/>
    </row>
    <row r="254" spans="2:14" s="25" customFormat="1" ht="15" customHeight="1" x14ac:dyDescent="0.3">
      <c r="B254" s="25" t="str">
        <f>IF(A254="","",VLOOKUP(A254,Tabulka3[[Číslo registrace  u jednorázové akce]:[Příjmení]],2,0))</f>
        <v/>
      </c>
      <c r="C254" s="25" t="str">
        <f>IF(A254="","",VLOOKUP(A254,Tabulka3[[Číslo registrace  u jednorázové akce]:[Příjmení]],3,0))</f>
        <v/>
      </c>
      <c r="I254" s="94"/>
      <c r="J254" s="94"/>
      <c r="L254" s="15"/>
      <c r="M254" s="15"/>
      <c r="N254" s="15"/>
    </row>
    <row r="255" spans="2:14" s="25" customFormat="1" ht="15" customHeight="1" x14ac:dyDescent="0.3">
      <c r="B255" s="25" t="str">
        <f>IF(A255="","",VLOOKUP(A255,Tabulka3[[Číslo registrace  u jednorázové akce]:[Příjmení]],2,0))</f>
        <v/>
      </c>
      <c r="C255" s="25" t="str">
        <f>IF(A255="","",VLOOKUP(A255,Tabulka3[[Číslo registrace  u jednorázové akce]:[Příjmení]],3,0))</f>
        <v/>
      </c>
      <c r="I255" s="94"/>
      <c r="J255" s="94"/>
      <c r="L255" s="15"/>
      <c r="M255" s="15"/>
      <c r="N255" s="15"/>
    </row>
    <row r="256" spans="2:14" s="25" customFormat="1" ht="15" customHeight="1" x14ac:dyDescent="0.3">
      <c r="B256" s="25" t="str">
        <f>IF(A256="","",VLOOKUP(A256,Tabulka3[[Číslo registrace  u jednorázové akce]:[Příjmení]],2,0))</f>
        <v/>
      </c>
      <c r="C256" s="25" t="str">
        <f>IF(A256="","",VLOOKUP(A256,Tabulka3[[Číslo registrace  u jednorázové akce]:[Příjmení]],3,0))</f>
        <v/>
      </c>
      <c r="I256" s="94"/>
      <c r="J256" s="94"/>
      <c r="L256" s="15"/>
      <c r="M256" s="15"/>
      <c r="N256" s="15"/>
    </row>
    <row r="257" spans="2:14" s="25" customFormat="1" ht="15" customHeight="1" x14ac:dyDescent="0.3">
      <c r="B257" s="25" t="str">
        <f>IF(A257="","",VLOOKUP(A257,Tabulka3[[Číslo registrace  u jednorázové akce]:[Příjmení]],2,0))</f>
        <v/>
      </c>
      <c r="C257" s="25" t="str">
        <f>IF(A257="","",VLOOKUP(A257,Tabulka3[[Číslo registrace  u jednorázové akce]:[Příjmení]],3,0))</f>
        <v/>
      </c>
      <c r="I257" s="94"/>
      <c r="J257" s="94"/>
      <c r="L257" s="15"/>
      <c r="M257" s="15"/>
      <c r="N257" s="15"/>
    </row>
    <row r="258" spans="2:14" s="25" customFormat="1" ht="15" customHeight="1" x14ac:dyDescent="0.3">
      <c r="B258" s="25" t="str">
        <f>IF(A258="","",VLOOKUP(A258,Tabulka3[[Číslo registrace  u jednorázové akce]:[Příjmení]],2,0))</f>
        <v/>
      </c>
      <c r="C258" s="25" t="str">
        <f>IF(A258="","",VLOOKUP(A258,Tabulka3[[Číslo registrace  u jednorázové akce]:[Příjmení]],3,0))</f>
        <v/>
      </c>
      <c r="I258" s="94"/>
      <c r="J258" s="94"/>
      <c r="L258" s="15"/>
      <c r="M258" s="15"/>
      <c r="N258" s="15"/>
    </row>
    <row r="259" spans="2:14" s="25" customFormat="1" ht="15" customHeight="1" x14ac:dyDescent="0.3">
      <c r="B259" s="25" t="str">
        <f>IF(A259="","",VLOOKUP(A259,Tabulka3[[Číslo registrace  u jednorázové akce]:[Příjmení]],2,0))</f>
        <v/>
      </c>
      <c r="C259" s="25" t="str">
        <f>IF(A259="","",VLOOKUP(A259,Tabulka3[[Číslo registrace  u jednorázové akce]:[Příjmení]],3,0))</f>
        <v/>
      </c>
      <c r="I259" s="94"/>
      <c r="J259" s="94"/>
      <c r="L259" s="15"/>
      <c r="M259" s="15"/>
      <c r="N259" s="15"/>
    </row>
    <row r="260" spans="2:14" s="25" customFormat="1" ht="15" customHeight="1" x14ac:dyDescent="0.3">
      <c r="B260" s="25" t="str">
        <f>IF(A260="","",VLOOKUP(A260,Tabulka3[[Číslo registrace  u jednorázové akce]:[Příjmení]],2,0))</f>
        <v/>
      </c>
      <c r="C260" s="25" t="str">
        <f>IF(A260="","",VLOOKUP(A260,Tabulka3[[Číslo registrace  u jednorázové akce]:[Příjmení]],3,0))</f>
        <v/>
      </c>
      <c r="I260" s="94"/>
      <c r="J260" s="94"/>
      <c r="L260" s="15"/>
      <c r="M260" s="15"/>
      <c r="N260" s="15"/>
    </row>
    <row r="261" spans="2:14" s="25" customFormat="1" ht="15" customHeight="1" x14ac:dyDescent="0.3">
      <c r="B261" s="25" t="str">
        <f>IF(A261="","",VLOOKUP(A261,Tabulka3[[Číslo registrace  u jednorázové akce]:[Příjmení]],2,0))</f>
        <v/>
      </c>
      <c r="C261" s="25" t="str">
        <f>IF(A261="","",VLOOKUP(A261,Tabulka3[[Číslo registrace  u jednorázové akce]:[Příjmení]],3,0))</f>
        <v/>
      </c>
      <c r="I261" s="94"/>
      <c r="J261" s="94"/>
      <c r="L261" s="15"/>
      <c r="M261" s="15"/>
      <c r="N261" s="15"/>
    </row>
    <row r="262" spans="2:14" s="25" customFormat="1" ht="15" customHeight="1" x14ac:dyDescent="0.3">
      <c r="B262" s="25" t="str">
        <f>IF(A262="","",VLOOKUP(A262,Tabulka3[[Číslo registrace  u jednorázové akce]:[Příjmení]],2,0))</f>
        <v/>
      </c>
      <c r="C262" s="25" t="str">
        <f>IF(A262="","",VLOOKUP(A262,Tabulka3[[Číslo registrace  u jednorázové akce]:[Příjmení]],3,0))</f>
        <v/>
      </c>
      <c r="I262" s="94"/>
      <c r="J262" s="94"/>
      <c r="L262" s="15"/>
      <c r="M262" s="15"/>
      <c r="N262" s="15"/>
    </row>
    <row r="263" spans="2:14" s="25" customFormat="1" ht="15" customHeight="1" x14ac:dyDescent="0.3">
      <c r="B263" s="25" t="str">
        <f>IF(A263="","",VLOOKUP(A263,Tabulka3[[Číslo registrace  u jednorázové akce]:[Příjmení]],2,0))</f>
        <v/>
      </c>
      <c r="C263" s="25" t="str">
        <f>IF(A263="","",VLOOKUP(A263,Tabulka3[[Číslo registrace  u jednorázové akce]:[Příjmení]],3,0))</f>
        <v/>
      </c>
      <c r="I263" s="94"/>
      <c r="J263" s="94"/>
      <c r="L263" s="15"/>
      <c r="M263" s="15"/>
      <c r="N263" s="15"/>
    </row>
    <row r="264" spans="2:14" s="25" customFormat="1" ht="15" customHeight="1" x14ac:dyDescent="0.3">
      <c r="B264" s="25" t="str">
        <f>IF(A264="","",VLOOKUP(A264,Tabulka3[[Číslo registrace  u jednorázové akce]:[Příjmení]],2,0))</f>
        <v/>
      </c>
      <c r="C264" s="25" t="str">
        <f>IF(A264="","",VLOOKUP(A264,Tabulka3[[Číslo registrace  u jednorázové akce]:[Příjmení]],3,0))</f>
        <v/>
      </c>
      <c r="I264" s="94"/>
      <c r="J264" s="94"/>
      <c r="L264" s="15"/>
      <c r="M264" s="15"/>
      <c r="N264" s="15"/>
    </row>
    <row r="265" spans="2:14" s="25" customFormat="1" ht="15" customHeight="1" x14ac:dyDescent="0.3">
      <c r="B265" s="25" t="str">
        <f>IF(A265="","",VLOOKUP(A265,Tabulka3[[Číslo registrace  u jednorázové akce]:[Příjmení]],2,0))</f>
        <v/>
      </c>
      <c r="C265" s="25" t="str">
        <f>IF(A265="","",VLOOKUP(A265,Tabulka3[[Číslo registrace  u jednorázové akce]:[Příjmení]],3,0))</f>
        <v/>
      </c>
      <c r="I265" s="94"/>
      <c r="J265" s="94"/>
      <c r="L265" s="15"/>
      <c r="M265" s="15"/>
      <c r="N265" s="15"/>
    </row>
    <row r="266" spans="2:14" s="25" customFormat="1" ht="15" customHeight="1" x14ac:dyDescent="0.3">
      <c r="B266" s="25" t="str">
        <f>IF(A266="","",VLOOKUP(A266,Tabulka3[[Číslo registrace  u jednorázové akce]:[Příjmení]],2,0))</f>
        <v/>
      </c>
      <c r="C266" s="25" t="str">
        <f>IF(A266="","",VLOOKUP(A266,Tabulka3[[Číslo registrace  u jednorázové akce]:[Příjmení]],3,0))</f>
        <v/>
      </c>
      <c r="I266" s="94"/>
      <c r="J266" s="94"/>
      <c r="L266" s="15"/>
      <c r="M266" s="15"/>
      <c r="N266" s="15"/>
    </row>
    <row r="267" spans="2:14" s="25" customFormat="1" ht="15" customHeight="1" x14ac:dyDescent="0.3">
      <c r="B267" s="25" t="str">
        <f>IF(A267="","",VLOOKUP(A267,Tabulka3[[Číslo registrace  u jednorázové akce]:[Příjmení]],2,0))</f>
        <v/>
      </c>
      <c r="C267" s="25" t="str">
        <f>IF(A267="","",VLOOKUP(A267,Tabulka3[[Číslo registrace  u jednorázové akce]:[Příjmení]],3,0))</f>
        <v/>
      </c>
      <c r="I267" s="94"/>
      <c r="J267" s="94"/>
      <c r="L267" s="15"/>
      <c r="M267" s="15"/>
      <c r="N267" s="15"/>
    </row>
    <row r="268" spans="2:14" s="25" customFormat="1" ht="15" customHeight="1" x14ac:dyDescent="0.3">
      <c r="B268" s="25" t="str">
        <f>IF(A268="","",VLOOKUP(A268,Tabulka3[[Číslo registrace  u jednorázové akce]:[Příjmení]],2,0))</f>
        <v/>
      </c>
      <c r="C268" s="25" t="str">
        <f>IF(A268="","",VLOOKUP(A268,Tabulka3[[Číslo registrace  u jednorázové akce]:[Příjmení]],3,0))</f>
        <v/>
      </c>
      <c r="I268" s="94"/>
      <c r="J268" s="94"/>
      <c r="L268" s="15"/>
      <c r="M268" s="15"/>
      <c r="N268" s="15"/>
    </row>
    <row r="269" spans="2:14" s="25" customFormat="1" ht="15" customHeight="1" x14ac:dyDescent="0.3">
      <c r="B269" s="25" t="str">
        <f>IF(A269="","",VLOOKUP(A269,Tabulka3[[Číslo registrace  u jednorázové akce]:[Příjmení]],2,0))</f>
        <v/>
      </c>
      <c r="C269" s="25" t="str">
        <f>IF(A269="","",VLOOKUP(A269,Tabulka3[[Číslo registrace  u jednorázové akce]:[Příjmení]],3,0))</f>
        <v/>
      </c>
      <c r="I269" s="94"/>
      <c r="J269" s="94"/>
      <c r="L269" s="15"/>
      <c r="M269" s="15"/>
      <c r="N269" s="15"/>
    </row>
    <row r="270" spans="2:14" s="25" customFormat="1" ht="15" customHeight="1" x14ac:dyDescent="0.3">
      <c r="B270" s="25" t="str">
        <f>IF(A270="","",VLOOKUP(A270,Tabulka3[[Číslo registrace  u jednorázové akce]:[Příjmení]],2,0))</f>
        <v/>
      </c>
      <c r="C270" s="25" t="str">
        <f>IF(A270="","",VLOOKUP(A270,Tabulka3[[Číslo registrace  u jednorázové akce]:[Příjmení]],3,0))</f>
        <v/>
      </c>
      <c r="I270" s="94"/>
      <c r="J270" s="94"/>
      <c r="L270" s="15"/>
      <c r="M270" s="15"/>
      <c r="N270" s="15"/>
    </row>
    <row r="271" spans="2:14" s="25" customFormat="1" ht="15" customHeight="1" x14ac:dyDescent="0.3">
      <c r="B271" s="25" t="str">
        <f>IF(A271="","",VLOOKUP(A271,Tabulka3[[Číslo registrace  u jednorázové akce]:[Příjmení]],2,0))</f>
        <v/>
      </c>
      <c r="C271" s="25" t="str">
        <f>IF(A271="","",VLOOKUP(A271,Tabulka3[[Číslo registrace  u jednorázové akce]:[Příjmení]],3,0))</f>
        <v/>
      </c>
      <c r="I271" s="94"/>
      <c r="J271" s="94"/>
      <c r="L271" s="15"/>
      <c r="M271" s="15"/>
      <c r="N271" s="15"/>
    </row>
    <row r="272" spans="2:14" s="25" customFormat="1" ht="15" customHeight="1" x14ac:dyDescent="0.3">
      <c r="B272" s="25" t="str">
        <f>IF(A272="","",VLOOKUP(A272,Tabulka3[[Číslo registrace  u jednorázové akce]:[Příjmení]],2,0))</f>
        <v/>
      </c>
      <c r="C272" s="25" t="str">
        <f>IF(A272="","",VLOOKUP(A272,Tabulka3[[Číslo registrace  u jednorázové akce]:[Příjmení]],3,0))</f>
        <v/>
      </c>
      <c r="I272" s="94"/>
      <c r="J272" s="94"/>
      <c r="L272" s="15"/>
      <c r="M272" s="15"/>
      <c r="N272" s="15"/>
    </row>
    <row r="273" spans="2:14" s="25" customFormat="1" ht="15" customHeight="1" x14ac:dyDescent="0.3">
      <c r="B273" s="25" t="str">
        <f>IF(A273="","",VLOOKUP(A273,Tabulka3[[Číslo registrace  u jednorázové akce]:[Příjmení]],2,0))</f>
        <v/>
      </c>
      <c r="C273" s="25" t="str">
        <f>IF(A273="","",VLOOKUP(A273,Tabulka3[[Číslo registrace  u jednorázové akce]:[Příjmení]],3,0))</f>
        <v/>
      </c>
      <c r="I273" s="94"/>
      <c r="J273" s="94"/>
      <c r="L273" s="15"/>
      <c r="M273" s="15"/>
      <c r="N273" s="15"/>
    </row>
    <row r="274" spans="2:14" s="25" customFormat="1" ht="15" customHeight="1" x14ac:dyDescent="0.3">
      <c r="B274" s="25" t="str">
        <f>IF(A274="","",VLOOKUP(A274,Tabulka3[[Číslo registrace  u jednorázové akce]:[Příjmení]],2,0))</f>
        <v/>
      </c>
      <c r="C274" s="25" t="str">
        <f>IF(A274="","",VLOOKUP(A274,Tabulka3[[Číslo registrace  u jednorázové akce]:[Příjmení]],3,0))</f>
        <v/>
      </c>
      <c r="I274" s="94"/>
      <c r="J274" s="94"/>
      <c r="L274" s="15"/>
      <c r="M274" s="15"/>
      <c r="N274" s="15"/>
    </row>
    <row r="275" spans="2:14" s="25" customFormat="1" ht="15" customHeight="1" x14ac:dyDescent="0.3">
      <c r="B275" s="25" t="str">
        <f>IF(A275="","",VLOOKUP(A275,Tabulka3[[Číslo registrace  u jednorázové akce]:[Příjmení]],2,0))</f>
        <v/>
      </c>
      <c r="C275" s="25" t="str">
        <f>IF(A275="","",VLOOKUP(A275,Tabulka3[[Číslo registrace  u jednorázové akce]:[Příjmení]],3,0))</f>
        <v/>
      </c>
      <c r="I275" s="94"/>
      <c r="J275" s="94"/>
      <c r="L275" s="15"/>
      <c r="M275" s="15"/>
      <c r="N275" s="15"/>
    </row>
    <row r="276" spans="2:14" s="25" customFormat="1" ht="15" customHeight="1" x14ac:dyDescent="0.3">
      <c r="B276" s="25" t="str">
        <f>IF(A276="","",VLOOKUP(A276,Tabulka3[[Číslo registrace  u jednorázové akce]:[Příjmení]],2,0))</f>
        <v/>
      </c>
      <c r="C276" s="25" t="str">
        <f>IF(A276="","",VLOOKUP(A276,Tabulka3[[Číslo registrace  u jednorázové akce]:[Příjmení]],3,0))</f>
        <v/>
      </c>
      <c r="I276" s="94"/>
      <c r="J276" s="94"/>
      <c r="L276" s="15"/>
      <c r="M276" s="15"/>
      <c r="N276" s="15"/>
    </row>
    <row r="277" spans="2:14" s="25" customFormat="1" ht="15" customHeight="1" x14ac:dyDescent="0.3">
      <c r="B277" s="25" t="str">
        <f>IF(A277="","",VLOOKUP(A277,Tabulka3[[Číslo registrace  u jednorázové akce]:[Příjmení]],2,0))</f>
        <v/>
      </c>
      <c r="C277" s="25" t="str">
        <f>IF(A277="","",VLOOKUP(A277,Tabulka3[[Číslo registrace  u jednorázové akce]:[Příjmení]],3,0))</f>
        <v/>
      </c>
      <c r="I277" s="94"/>
      <c r="J277" s="94"/>
      <c r="L277" s="15"/>
      <c r="M277" s="15"/>
      <c r="N277" s="15"/>
    </row>
    <row r="278" spans="2:14" s="25" customFormat="1" ht="15" customHeight="1" x14ac:dyDescent="0.3">
      <c r="B278" s="25" t="str">
        <f>IF(A278="","",VLOOKUP(A278,Tabulka3[[Číslo registrace  u jednorázové akce]:[Příjmení]],2,0))</f>
        <v/>
      </c>
      <c r="C278" s="25" t="str">
        <f>IF(A278="","",VLOOKUP(A278,Tabulka3[[Číslo registrace  u jednorázové akce]:[Příjmení]],3,0))</f>
        <v/>
      </c>
      <c r="I278" s="94"/>
      <c r="J278" s="94"/>
      <c r="L278" s="15"/>
      <c r="M278" s="15"/>
      <c r="N278" s="15"/>
    </row>
    <row r="279" spans="2:14" s="25" customFormat="1" ht="15" customHeight="1" x14ac:dyDescent="0.3">
      <c r="B279" s="25" t="str">
        <f>IF(A279="","",VLOOKUP(A279,Tabulka3[[Číslo registrace  u jednorázové akce]:[Příjmení]],2,0))</f>
        <v/>
      </c>
      <c r="C279" s="25" t="str">
        <f>IF(A279="","",VLOOKUP(A279,Tabulka3[[Číslo registrace  u jednorázové akce]:[Příjmení]],3,0))</f>
        <v/>
      </c>
      <c r="I279" s="94"/>
      <c r="J279" s="94"/>
      <c r="L279" s="15"/>
      <c r="M279" s="15"/>
      <c r="N279" s="15"/>
    </row>
    <row r="280" spans="2:14" s="25" customFormat="1" ht="15" customHeight="1" x14ac:dyDescent="0.3">
      <c r="B280" s="25" t="str">
        <f>IF(A280="","",VLOOKUP(A280,Tabulka3[[Číslo registrace  u jednorázové akce]:[Příjmení]],2,0))</f>
        <v/>
      </c>
      <c r="C280" s="25" t="str">
        <f>IF(A280="","",VLOOKUP(A280,Tabulka3[[Číslo registrace  u jednorázové akce]:[Příjmení]],3,0))</f>
        <v/>
      </c>
      <c r="I280" s="94"/>
      <c r="J280" s="94"/>
      <c r="L280" s="15"/>
      <c r="M280" s="15"/>
      <c r="N280" s="15"/>
    </row>
    <row r="281" spans="2:14" s="25" customFormat="1" ht="15" customHeight="1" x14ac:dyDescent="0.3">
      <c r="B281" s="25" t="str">
        <f>IF(A281="","",VLOOKUP(A281,Tabulka3[[Číslo registrace  u jednorázové akce]:[Příjmení]],2,0))</f>
        <v/>
      </c>
      <c r="C281" s="25" t="str">
        <f>IF(A281="","",VLOOKUP(A281,Tabulka3[[Číslo registrace  u jednorázové akce]:[Příjmení]],3,0))</f>
        <v/>
      </c>
      <c r="I281" s="94"/>
      <c r="J281" s="94"/>
      <c r="L281" s="15"/>
      <c r="M281" s="15"/>
      <c r="N281" s="15"/>
    </row>
    <row r="282" spans="2:14" s="25" customFormat="1" ht="15" customHeight="1" x14ac:dyDescent="0.3">
      <c r="B282" s="25" t="str">
        <f>IF(A282="","",VLOOKUP(A282,Tabulka3[[Číslo registrace  u jednorázové akce]:[Příjmení]],2,0))</f>
        <v/>
      </c>
      <c r="C282" s="25" t="str">
        <f>IF(A282="","",VLOOKUP(A282,Tabulka3[[Číslo registrace  u jednorázové akce]:[Příjmení]],3,0))</f>
        <v/>
      </c>
      <c r="I282" s="94"/>
      <c r="J282" s="94"/>
      <c r="L282" s="15"/>
      <c r="M282" s="15"/>
      <c r="N282" s="15"/>
    </row>
    <row r="283" spans="2:14" s="25" customFormat="1" ht="15" customHeight="1" x14ac:dyDescent="0.3">
      <c r="B283" s="25" t="str">
        <f>IF(A283="","",VLOOKUP(A283,Tabulka3[[Číslo registrace  u jednorázové akce]:[Příjmení]],2,0))</f>
        <v/>
      </c>
      <c r="C283" s="25" t="str">
        <f>IF(A283="","",VLOOKUP(A283,Tabulka3[[Číslo registrace  u jednorázové akce]:[Příjmení]],3,0))</f>
        <v/>
      </c>
      <c r="I283" s="94"/>
      <c r="J283" s="94"/>
      <c r="L283" s="15"/>
      <c r="M283" s="15"/>
      <c r="N283" s="15"/>
    </row>
    <row r="284" spans="2:14" s="25" customFormat="1" ht="15" customHeight="1" x14ac:dyDescent="0.3">
      <c r="B284" s="25" t="str">
        <f>IF(A284="","",VLOOKUP(A284,Tabulka3[[Číslo registrace  u jednorázové akce]:[Příjmení]],2,0))</f>
        <v/>
      </c>
      <c r="C284" s="25" t="str">
        <f>IF(A284="","",VLOOKUP(A284,Tabulka3[[Číslo registrace  u jednorázové akce]:[Příjmení]],3,0))</f>
        <v/>
      </c>
      <c r="I284" s="94"/>
      <c r="J284" s="94"/>
      <c r="L284" s="15"/>
      <c r="M284" s="15"/>
      <c r="N284" s="15"/>
    </row>
    <row r="285" spans="2:14" s="25" customFormat="1" ht="15" customHeight="1" x14ac:dyDescent="0.3">
      <c r="B285" s="25" t="str">
        <f>IF(A285="","",VLOOKUP(A285,Tabulka3[[Číslo registrace  u jednorázové akce]:[Příjmení]],2,0))</f>
        <v/>
      </c>
      <c r="C285" s="25" t="str">
        <f>IF(A285="","",VLOOKUP(A285,Tabulka3[[Číslo registrace  u jednorázové akce]:[Příjmení]],3,0))</f>
        <v/>
      </c>
      <c r="I285" s="94"/>
      <c r="J285" s="94"/>
      <c r="L285" s="15"/>
      <c r="M285" s="15"/>
      <c r="N285" s="15"/>
    </row>
    <row r="286" spans="2:14" s="25" customFormat="1" ht="15" customHeight="1" x14ac:dyDescent="0.3">
      <c r="B286" s="25" t="str">
        <f>IF(A286="","",VLOOKUP(A286,Tabulka3[[Číslo registrace  u jednorázové akce]:[Příjmení]],2,0))</f>
        <v/>
      </c>
      <c r="C286" s="25" t="str">
        <f>IF(A286="","",VLOOKUP(A286,Tabulka3[[Číslo registrace  u jednorázové akce]:[Příjmení]],3,0))</f>
        <v/>
      </c>
      <c r="I286" s="94"/>
      <c r="J286" s="94"/>
      <c r="L286" s="15"/>
      <c r="M286" s="15"/>
      <c r="N286" s="15"/>
    </row>
    <row r="287" spans="2:14" s="25" customFormat="1" ht="15" customHeight="1" x14ac:dyDescent="0.3">
      <c r="B287" s="25" t="str">
        <f>IF(A287="","",VLOOKUP(A287,Tabulka3[[Číslo registrace  u jednorázové akce]:[Příjmení]],2,0))</f>
        <v/>
      </c>
      <c r="C287" s="25" t="str">
        <f>IF(A287="","",VLOOKUP(A287,Tabulka3[[Číslo registrace  u jednorázové akce]:[Příjmení]],3,0))</f>
        <v/>
      </c>
      <c r="I287" s="94"/>
      <c r="J287" s="94"/>
      <c r="L287" s="15"/>
      <c r="M287" s="15"/>
      <c r="N287" s="15"/>
    </row>
    <row r="288" spans="2:14" s="25" customFormat="1" ht="15" customHeight="1" x14ac:dyDescent="0.3">
      <c r="B288" s="25" t="str">
        <f>IF(A288="","",VLOOKUP(A288,Tabulka3[[Číslo registrace  u jednorázové akce]:[Příjmení]],2,0))</f>
        <v/>
      </c>
      <c r="C288" s="25" t="str">
        <f>IF(A288="","",VLOOKUP(A288,Tabulka3[[Číslo registrace  u jednorázové akce]:[Příjmení]],3,0))</f>
        <v/>
      </c>
      <c r="I288" s="94"/>
      <c r="J288" s="94"/>
      <c r="L288" s="15"/>
      <c r="M288" s="15"/>
      <c r="N288" s="15"/>
    </row>
    <row r="289" spans="2:14" s="25" customFormat="1" ht="15" customHeight="1" x14ac:dyDescent="0.3">
      <c r="B289" s="25" t="str">
        <f>IF(A289="","",VLOOKUP(A289,Tabulka3[[Číslo registrace  u jednorázové akce]:[Příjmení]],2,0))</f>
        <v/>
      </c>
      <c r="C289" s="25" t="str">
        <f>IF(A289="","",VLOOKUP(A289,Tabulka3[[Číslo registrace  u jednorázové akce]:[Příjmení]],3,0))</f>
        <v/>
      </c>
      <c r="I289" s="94"/>
      <c r="J289" s="94"/>
      <c r="L289" s="15"/>
      <c r="M289" s="15"/>
      <c r="N289" s="15"/>
    </row>
    <row r="290" spans="2:14" s="25" customFormat="1" ht="15" customHeight="1" x14ac:dyDescent="0.3">
      <c r="B290" s="25" t="str">
        <f>IF(A290="","",VLOOKUP(A290,Tabulka3[[Číslo registrace  u jednorázové akce]:[Příjmení]],2,0))</f>
        <v/>
      </c>
      <c r="C290" s="25" t="str">
        <f>IF(A290="","",VLOOKUP(A290,Tabulka3[[Číslo registrace  u jednorázové akce]:[Příjmení]],3,0))</f>
        <v/>
      </c>
      <c r="I290" s="94"/>
      <c r="J290" s="94"/>
      <c r="L290" s="15"/>
      <c r="M290" s="15"/>
      <c r="N290" s="15"/>
    </row>
    <row r="291" spans="2:14" s="25" customFormat="1" ht="15" customHeight="1" x14ac:dyDescent="0.3">
      <c r="B291" s="25" t="str">
        <f>IF(A291="","",VLOOKUP(A291,Tabulka3[[Číslo registrace  u jednorázové akce]:[Příjmení]],2,0))</f>
        <v/>
      </c>
      <c r="C291" s="25" t="str">
        <f>IF(A291="","",VLOOKUP(A291,Tabulka3[[Číslo registrace  u jednorázové akce]:[Příjmení]],3,0))</f>
        <v/>
      </c>
      <c r="I291" s="94"/>
      <c r="J291" s="94"/>
      <c r="L291" s="15"/>
      <c r="M291" s="15"/>
      <c r="N291" s="15"/>
    </row>
    <row r="292" spans="2:14" s="25" customFormat="1" ht="15" customHeight="1" x14ac:dyDescent="0.3">
      <c r="B292" s="25" t="str">
        <f>IF(A292="","",VLOOKUP(A292,Tabulka3[[Číslo registrace  u jednorázové akce]:[Příjmení]],2,0))</f>
        <v/>
      </c>
      <c r="C292" s="25" t="str">
        <f>IF(A292="","",VLOOKUP(A292,Tabulka3[[Číslo registrace  u jednorázové akce]:[Příjmení]],3,0))</f>
        <v/>
      </c>
      <c r="I292" s="94"/>
      <c r="J292" s="94"/>
      <c r="L292" s="15"/>
      <c r="M292" s="15"/>
      <c r="N292" s="15"/>
    </row>
    <row r="293" spans="2:14" s="25" customFormat="1" ht="15" customHeight="1" x14ac:dyDescent="0.3">
      <c r="B293" s="25" t="str">
        <f>IF(A293="","",VLOOKUP(A293,Tabulka3[[Číslo registrace  u jednorázové akce]:[Příjmení]],2,0))</f>
        <v/>
      </c>
      <c r="C293" s="25" t="str">
        <f>IF(A293="","",VLOOKUP(A293,Tabulka3[[Číslo registrace  u jednorázové akce]:[Příjmení]],3,0))</f>
        <v/>
      </c>
      <c r="I293" s="94"/>
      <c r="J293" s="94"/>
      <c r="L293" s="15"/>
      <c r="M293" s="15"/>
      <c r="N293" s="15"/>
    </row>
    <row r="294" spans="2:14" s="25" customFormat="1" ht="15" customHeight="1" x14ac:dyDescent="0.3">
      <c r="B294" s="25" t="str">
        <f>IF(A294="","",VLOOKUP(A294,Tabulka3[[Číslo registrace  u jednorázové akce]:[Příjmení]],2,0))</f>
        <v/>
      </c>
      <c r="C294" s="25" t="str">
        <f>IF(A294="","",VLOOKUP(A294,Tabulka3[[Číslo registrace  u jednorázové akce]:[Příjmení]],3,0))</f>
        <v/>
      </c>
      <c r="I294" s="94"/>
      <c r="J294" s="94"/>
      <c r="L294" s="15"/>
      <c r="M294" s="15"/>
      <c r="N294" s="15"/>
    </row>
    <row r="295" spans="2:14" s="25" customFormat="1" ht="15" customHeight="1" x14ac:dyDescent="0.3">
      <c r="B295" s="25" t="str">
        <f>IF(A295="","",VLOOKUP(A295,Tabulka3[[Číslo registrace  u jednorázové akce]:[Příjmení]],2,0))</f>
        <v/>
      </c>
      <c r="C295" s="25" t="str">
        <f>IF(A295="","",VLOOKUP(A295,Tabulka3[[Číslo registrace  u jednorázové akce]:[Příjmení]],3,0))</f>
        <v/>
      </c>
      <c r="I295" s="94"/>
      <c r="J295" s="94"/>
      <c r="L295" s="15"/>
      <c r="M295" s="15"/>
      <c r="N295" s="15"/>
    </row>
    <row r="296" spans="2:14" s="25" customFormat="1" ht="15" customHeight="1" x14ac:dyDescent="0.3">
      <c r="B296" s="25" t="str">
        <f>IF(A296="","",VLOOKUP(A296,Tabulka3[[Číslo registrace  u jednorázové akce]:[Příjmení]],2,0))</f>
        <v/>
      </c>
      <c r="C296" s="25" t="str">
        <f>IF(A296="","",VLOOKUP(A296,Tabulka3[[Číslo registrace  u jednorázové akce]:[Příjmení]],3,0))</f>
        <v/>
      </c>
      <c r="I296" s="94"/>
      <c r="J296" s="94"/>
      <c r="L296" s="15"/>
      <c r="M296" s="15"/>
      <c r="N296" s="15"/>
    </row>
    <row r="297" spans="2:14" s="25" customFormat="1" ht="15" customHeight="1" x14ac:dyDescent="0.3">
      <c r="B297" s="25" t="str">
        <f>IF(A297="","",VLOOKUP(A297,Tabulka3[[Číslo registrace  u jednorázové akce]:[Příjmení]],2,0))</f>
        <v/>
      </c>
      <c r="C297" s="25" t="str">
        <f>IF(A297="","",VLOOKUP(A297,Tabulka3[[Číslo registrace  u jednorázové akce]:[Příjmení]],3,0))</f>
        <v/>
      </c>
      <c r="I297" s="94"/>
      <c r="J297" s="94"/>
      <c r="L297" s="15"/>
      <c r="M297" s="15"/>
      <c r="N297" s="15"/>
    </row>
    <row r="298" spans="2:14" s="25" customFormat="1" ht="15" customHeight="1" x14ac:dyDescent="0.3">
      <c r="B298" s="25" t="str">
        <f>IF(A298="","",VLOOKUP(A298,Tabulka3[[Číslo registrace  u jednorázové akce]:[Příjmení]],2,0))</f>
        <v/>
      </c>
      <c r="C298" s="25" t="str">
        <f>IF(A298="","",VLOOKUP(A298,Tabulka3[[Číslo registrace  u jednorázové akce]:[Příjmení]],3,0))</f>
        <v/>
      </c>
      <c r="I298" s="94"/>
      <c r="J298" s="94"/>
      <c r="L298" s="15"/>
      <c r="M298" s="15"/>
      <c r="N298" s="15"/>
    </row>
    <row r="299" spans="2:14" s="25" customFormat="1" ht="15" customHeight="1" x14ac:dyDescent="0.3">
      <c r="B299" s="25" t="str">
        <f>IF(A299="","",VLOOKUP(A299,Tabulka3[[Číslo registrace  u jednorázové akce]:[Příjmení]],2,0))</f>
        <v/>
      </c>
      <c r="C299" s="25" t="str">
        <f>IF(A299="","",VLOOKUP(A299,Tabulka3[[Číslo registrace  u jednorázové akce]:[Příjmení]],3,0))</f>
        <v/>
      </c>
      <c r="I299" s="94"/>
      <c r="J299" s="94"/>
      <c r="L299" s="15"/>
      <c r="M299" s="15"/>
      <c r="N299" s="15"/>
    </row>
    <row r="300" spans="2:14" s="25" customFormat="1" ht="15" customHeight="1" x14ac:dyDescent="0.3">
      <c r="B300" s="25" t="str">
        <f>IF(A300="","",VLOOKUP(A300,Tabulka3[[Číslo registrace  u jednorázové akce]:[Příjmení]],2,0))</f>
        <v/>
      </c>
      <c r="C300" s="25" t="str">
        <f>IF(A300="","",VLOOKUP(A300,Tabulka3[[Číslo registrace  u jednorázové akce]:[Příjmení]],3,0))</f>
        <v/>
      </c>
      <c r="I300" s="94"/>
      <c r="J300" s="94"/>
      <c r="L300" s="15"/>
      <c r="M300" s="15"/>
      <c r="N300" s="15"/>
    </row>
    <row r="301" spans="2:14" s="25" customFormat="1" ht="15" customHeight="1" x14ac:dyDescent="0.3">
      <c r="B301" s="25" t="str">
        <f>IF(A301="","",VLOOKUP(A301,Tabulka3[[Číslo registrace  u jednorázové akce]:[Příjmení]],2,0))</f>
        <v/>
      </c>
      <c r="C301" s="25" t="str">
        <f>IF(A301="","",VLOOKUP(A301,Tabulka3[[Číslo registrace  u jednorázové akce]:[Příjmení]],3,0))</f>
        <v/>
      </c>
      <c r="I301" s="94"/>
      <c r="J301" s="94"/>
      <c r="L301" s="15"/>
      <c r="M301" s="15"/>
      <c r="N301" s="15"/>
    </row>
    <row r="302" spans="2:14" s="25" customFormat="1" ht="15" customHeight="1" x14ac:dyDescent="0.3">
      <c r="B302" s="25" t="str">
        <f>IF(A302="","",VLOOKUP(A302,Tabulka3[[Číslo registrace  u jednorázové akce]:[Příjmení]],2,0))</f>
        <v/>
      </c>
      <c r="C302" s="25" t="str">
        <f>IF(A302="","",VLOOKUP(A302,Tabulka3[[Číslo registrace  u jednorázové akce]:[Příjmení]],3,0))</f>
        <v/>
      </c>
      <c r="I302" s="94"/>
      <c r="J302" s="94"/>
      <c r="L302" s="15"/>
      <c r="M302" s="15"/>
      <c r="N302" s="15"/>
    </row>
    <row r="303" spans="2:14" s="25" customFormat="1" ht="15" customHeight="1" x14ac:dyDescent="0.3">
      <c r="B303" s="25" t="str">
        <f>IF(A303="","",VLOOKUP(A303,Tabulka3[[Číslo registrace  u jednorázové akce]:[Příjmení]],2,0))</f>
        <v/>
      </c>
      <c r="C303" s="25" t="str">
        <f>IF(A303="","",VLOOKUP(A303,Tabulka3[[Číslo registrace  u jednorázové akce]:[Příjmení]],3,0))</f>
        <v/>
      </c>
      <c r="I303" s="94"/>
      <c r="J303" s="94"/>
      <c r="L303" s="15"/>
      <c r="M303" s="15"/>
      <c r="N303" s="15"/>
    </row>
    <row r="304" spans="2:14" s="25" customFormat="1" ht="15" customHeight="1" x14ac:dyDescent="0.3">
      <c r="B304" s="25" t="str">
        <f>IF(A304="","",VLOOKUP(A304,Tabulka3[[Číslo registrace  u jednorázové akce]:[Příjmení]],2,0))</f>
        <v/>
      </c>
      <c r="C304" s="25" t="str">
        <f>IF(A304="","",VLOOKUP(A304,Tabulka3[[Číslo registrace  u jednorázové akce]:[Příjmení]],3,0))</f>
        <v/>
      </c>
      <c r="I304" s="94"/>
      <c r="J304" s="94"/>
      <c r="L304" s="15"/>
      <c r="M304" s="15"/>
      <c r="N304" s="15"/>
    </row>
    <row r="305" spans="2:14" s="25" customFormat="1" ht="15" customHeight="1" x14ac:dyDescent="0.3">
      <c r="B305" s="25" t="str">
        <f>IF(A305="","",VLOOKUP(A305,Tabulka3[[Číslo registrace  u jednorázové akce]:[Příjmení]],2,0))</f>
        <v/>
      </c>
      <c r="C305" s="25" t="str">
        <f>IF(A305="","",VLOOKUP(A305,Tabulka3[[Číslo registrace  u jednorázové akce]:[Příjmení]],3,0))</f>
        <v/>
      </c>
      <c r="I305" s="94"/>
      <c r="J305" s="94"/>
      <c r="L305" s="15"/>
      <c r="M305" s="15"/>
      <c r="N305" s="15"/>
    </row>
    <row r="306" spans="2:14" s="25" customFormat="1" ht="15" customHeight="1" x14ac:dyDescent="0.3">
      <c r="B306" s="25" t="str">
        <f>IF(A306="","",VLOOKUP(A306,Tabulka3[[Číslo registrace  u jednorázové akce]:[Příjmení]],2,0))</f>
        <v/>
      </c>
      <c r="C306" s="25" t="str">
        <f>IF(A306="","",VLOOKUP(A306,Tabulka3[[Číslo registrace  u jednorázové akce]:[Příjmení]],3,0))</f>
        <v/>
      </c>
      <c r="I306" s="94"/>
      <c r="J306" s="94"/>
      <c r="L306" s="15"/>
      <c r="M306" s="15"/>
      <c r="N306" s="15"/>
    </row>
    <row r="307" spans="2:14" s="25" customFormat="1" ht="15" customHeight="1" x14ac:dyDescent="0.3">
      <c r="B307" s="25" t="str">
        <f>IF(A307="","",VLOOKUP(A307,Tabulka3[[Číslo registrace  u jednorázové akce]:[Příjmení]],2,0))</f>
        <v/>
      </c>
      <c r="C307" s="25" t="str">
        <f>IF(A307="","",VLOOKUP(A307,Tabulka3[[Číslo registrace  u jednorázové akce]:[Příjmení]],3,0))</f>
        <v/>
      </c>
      <c r="I307" s="94"/>
      <c r="J307" s="94"/>
      <c r="L307" s="15"/>
      <c r="M307" s="15"/>
      <c r="N307" s="15"/>
    </row>
    <row r="308" spans="2:14" s="25" customFormat="1" ht="15" customHeight="1" x14ac:dyDescent="0.3">
      <c r="B308" s="25" t="str">
        <f>IF(A308="","",VLOOKUP(A308,Tabulka3[[Číslo registrace  u jednorázové akce]:[Příjmení]],2,0))</f>
        <v/>
      </c>
      <c r="C308" s="25" t="str">
        <f>IF(A308="","",VLOOKUP(A308,Tabulka3[[Číslo registrace  u jednorázové akce]:[Příjmení]],3,0))</f>
        <v/>
      </c>
      <c r="I308" s="94"/>
      <c r="J308" s="94"/>
      <c r="L308" s="15"/>
      <c r="M308" s="15"/>
      <c r="N308" s="15"/>
    </row>
    <row r="309" spans="2:14" s="25" customFormat="1" ht="15" customHeight="1" x14ac:dyDescent="0.3">
      <c r="B309" s="25" t="str">
        <f>IF(A309="","",VLOOKUP(A309,Tabulka3[[Číslo registrace  u jednorázové akce]:[Příjmení]],2,0))</f>
        <v/>
      </c>
      <c r="C309" s="25" t="str">
        <f>IF(A309="","",VLOOKUP(A309,Tabulka3[[Číslo registrace  u jednorázové akce]:[Příjmení]],3,0))</f>
        <v/>
      </c>
      <c r="I309" s="94"/>
      <c r="J309" s="94"/>
      <c r="L309" s="15"/>
      <c r="M309" s="15"/>
      <c r="N309" s="15"/>
    </row>
    <row r="310" spans="2:14" s="25" customFormat="1" ht="15" customHeight="1" x14ac:dyDescent="0.3">
      <c r="B310" s="25" t="str">
        <f>IF(A310="","",VLOOKUP(A310,Tabulka3[[Číslo registrace  u jednorázové akce]:[Příjmení]],2,0))</f>
        <v/>
      </c>
      <c r="C310" s="25" t="str">
        <f>IF(A310="","",VLOOKUP(A310,Tabulka3[[Číslo registrace  u jednorázové akce]:[Příjmení]],3,0))</f>
        <v/>
      </c>
      <c r="I310" s="94"/>
      <c r="J310" s="94"/>
      <c r="L310" s="15"/>
      <c r="M310" s="15"/>
      <c r="N310" s="15"/>
    </row>
    <row r="311" spans="2:14" s="25" customFormat="1" ht="15" customHeight="1" x14ac:dyDescent="0.3">
      <c r="B311" s="25" t="str">
        <f>IF(A311="","",VLOOKUP(A311,Tabulka3[[Číslo registrace  u jednorázové akce]:[Příjmení]],2,0))</f>
        <v/>
      </c>
      <c r="C311" s="25" t="str">
        <f>IF(A311="","",VLOOKUP(A311,Tabulka3[[Číslo registrace  u jednorázové akce]:[Příjmení]],3,0))</f>
        <v/>
      </c>
      <c r="I311" s="94"/>
      <c r="J311" s="94"/>
      <c r="L311" s="15"/>
      <c r="M311" s="15"/>
      <c r="N311" s="15"/>
    </row>
    <row r="312" spans="2:14" s="25" customFormat="1" ht="15" customHeight="1" x14ac:dyDescent="0.3">
      <c r="B312" s="25" t="str">
        <f>IF(A312="","",VLOOKUP(A312,Tabulka3[[Číslo registrace  u jednorázové akce]:[Příjmení]],2,0))</f>
        <v/>
      </c>
      <c r="C312" s="25" t="str">
        <f>IF(A312="","",VLOOKUP(A312,Tabulka3[[Číslo registrace  u jednorázové akce]:[Příjmení]],3,0))</f>
        <v/>
      </c>
      <c r="I312" s="94"/>
      <c r="J312" s="94"/>
      <c r="L312" s="15"/>
      <c r="M312" s="15"/>
      <c r="N312" s="15"/>
    </row>
    <row r="313" spans="2:14" s="25" customFormat="1" ht="15" customHeight="1" x14ac:dyDescent="0.3">
      <c r="B313" s="25" t="str">
        <f>IF(A313="","",VLOOKUP(A313,Tabulka3[[Číslo registrace  u jednorázové akce]:[Příjmení]],2,0))</f>
        <v/>
      </c>
      <c r="C313" s="25" t="str">
        <f>IF(A313="","",VLOOKUP(A313,Tabulka3[[Číslo registrace  u jednorázové akce]:[Příjmení]],3,0))</f>
        <v/>
      </c>
      <c r="I313" s="94"/>
      <c r="J313" s="94"/>
      <c r="L313" s="15"/>
      <c r="M313" s="15"/>
      <c r="N313" s="15"/>
    </row>
    <row r="314" spans="2:14" s="25" customFormat="1" ht="15" customHeight="1" x14ac:dyDescent="0.3">
      <c r="B314" s="25" t="str">
        <f>IF(A314="","",VLOOKUP(A314,Tabulka3[[Číslo registrace  u jednorázové akce]:[Příjmení]],2,0))</f>
        <v/>
      </c>
      <c r="C314" s="25" t="str">
        <f>IF(A314="","",VLOOKUP(A314,Tabulka3[[Číslo registrace  u jednorázové akce]:[Příjmení]],3,0))</f>
        <v/>
      </c>
      <c r="I314" s="94"/>
      <c r="J314" s="94"/>
      <c r="L314" s="15"/>
      <c r="M314" s="15"/>
      <c r="N314" s="15"/>
    </row>
    <row r="315" spans="2:14" s="25" customFormat="1" ht="15" customHeight="1" x14ac:dyDescent="0.3">
      <c r="B315" s="25" t="str">
        <f>IF(A315="","",VLOOKUP(A315,Tabulka3[[Číslo registrace  u jednorázové akce]:[Příjmení]],2,0))</f>
        <v/>
      </c>
      <c r="C315" s="25" t="str">
        <f>IF(A315="","",VLOOKUP(A315,Tabulka3[[Číslo registrace  u jednorázové akce]:[Příjmení]],3,0))</f>
        <v/>
      </c>
      <c r="I315" s="94"/>
      <c r="J315" s="94"/>
      <c r="L315" s="15"/>
      <c r="M315" s="15"/>
      <c r="N315" s="15"/>
    </row>
    <row r="316" spans="2:14" s="25" customFormat="1" ht="15" customHeight="1" x14ac:dyDescent="0.3">
      <c r="B316" s="25" t="str">
        <f>IF(A316="","",VLOOKUP(A316,Tabulka3[[Číslo registrace  u jednorázové akce]:[Příjmení]],2,0))</f>
        <v/>
      </c>
      <c r="C316" s="25" t="str">
        <f>IF(A316="","",VLOOKUP(A316,Tabulka3[[Číslo registrace  u jednorázové akce]:[Příjmení]],3,0))</f>
        <v/>
      </c>
      <c r="I316" s="94"/>
      <c r="J316" s="94"/>
      <c r="L316" s="15"/>
      <c r="M316" s="15"/>
      <c r="N316" s="15"/>
    </row>
    <row r="317" spans="2:14" s="25" customFormat="1" ht="15" customHeight="1" x14ac:dyDescent="0.3">
      <c r="B317" s="25" t="str">
        <f>IF(A317="","",VLOOKUP(A317,Tabulka3[[Číslo registrace  u jednorázové akce]:[Příjmení]],2,0))</f>
        <v/>
      </c>
      <c r="C317" s="25" t="str">
        <f>IF(A317="","",VLOOKUP(A317,Tabulka3[[Číslo registrace  u jednorázové akce]:[Příjmení]],3,0))</f>
        <v/>
      </c>
      <c r="I317" s="94"/>
      <c r="J317" s="94"/>
      <c r="L317" s="15"/>
      <c r="M317" s="15"/>
      <c r="N317" s="15"/>
    </row>
    <row r="318" spans="2:14" s="25" customFormat="1" ht="15" customHeight="1" x14ac:dyDescent="0.3">
      <c r="B318" s="25" t="str">
        <f>IF(A318="","",VLOOKUP(A318,Tabulka3[[Číslo registrace  u jednorázové akce]:[Příjmení]],2,0))</f>
        <v/>
      </c>
      <c r="C318" s="25" t="str">
        <f>IF(A318="","",VLOOKUP(A318,Tabulka3[[Číslo registrace  u jednorázové akce]:[Příjmení]],3,0))</f>
        <v/>
      </c>
      <c r="I318" s="94"/>
      <c r="J318" s="94"/>
      <c r="L318" s="15"/>
      <c r="M318" s="15"/>
      <c r="N318" s="15"/>
    </row>
    <row r="319" spans="2:14" s="25" customFormat="1" ht="15" customHeight="1" x14ac:dyDescent="0.3">
      <c r="B319" s="25" t="str">
        <f>IF(A319="","",VLOOKUP(A319,Tabulka3[[Číslo registrace  u jednorázové akce]:[Příjmení]],2,0))</f>
        <v/>
      </c>
      <c r="C319" s="25" t="str">
        <f>IF(A319="","",VLOOKUP(A319,Tabulka3[[Číslo registrace  u jednorázové akce]:[Příjmení]],3,0))</f>
        <v/>
      </c>
      <c r="I319" s="94"/>
      <c r="J319" s="94"/>
      <c r="L319" s="15"/>
      <c r="M319" s="15"/>
      <c r="N319" s="15"/>
    </row>
    <row r="320" spans="2:14" s="25" customFormat="1" ht="15" customHeight="1" x14ac:dyDescent="0.3">
      <c r="B320" s="25" t="str">
        <f>IF(A320="","",VLOOKUP(A320,Tabulka3[[Číslo registrace  u jednorázové akce]:[Příjmení]],2,0))</f>
        <v/>
      </c>
      <c r="C320" s="25" t="str">
        <f>IF(A320="","",VLOOKUP(A320,Tabulka3[[Číslo registrace  u jednorázové akce]:[Příjmení]],3,0))</f>
        <v/>
      </c>
      <c r="I320" s="94"/>
      <c r="J320" s="94"/>
      <c r="L320" s="15"/>
      <c r="M320" s="15"/>
      <c r="N320" s="15"/>
    </row>
    <row r="321" spans="2:14" s="25" customFormat="1" ht="15" customHeight="1" x14ac:dyDescent="0.3">
      <c r="B321" s="25" t="str">
        <f>IF(A321="","",VLOOKUP(A321,Tabulka3[[Číslo registrace  u jednorázové akce]:[Příjmení]],2,0))</f>
        <v/>
      </c>
      <c r="C321" s="25" t="str">
        <f>IF(A321="","",VLOOKUP(A321,Tabulka3[[Číslo registrace  u jednorázové akce]:[Příjmení]],3,0))</f>
        <v/>
      </c>
      <c r="I321" s="94"/>
      <c r="J321" s="94"/>
      <c r="L321" s="15"/>
      <c r="M321" s="15"/>
      <c r="N321" s="15"/>
    </row>
    <row r="322" spans="2:14" s="25" customFormat="1" ht="15" customHeight="1" x14ac:dyDescent="0.3">
      <c r="B322" s="25" t="str">
        <f>IF(A322="","",VLOOKUP(A322,Tabulka3[[Číslo registrace  u jednorázové akce]:[Příjmení]],2,0))</f>
        <v/>
      </c>
      <c r="C322" s="25" t="str">
        <f>IF(A322="","",VLOOKUP(A322,Tabulka3[[Číslo registrace  u jednorázové akce]:[Příjmení]],3,0))</f>
        <v/>
      </c>
      <c r="I322" s="94"/>
      <c r="J322" s="94"/>
      <c r="L322" s="15"/>
      <c r="M322" s="15"/>
      <c r="N322" s="15"/>
    </row>
    <row r="323" spans="2:14" s="25" customFormat="1" ht="15" customHeight="1" x14ac:dyDescent="0.3">
      <c r="B323" s="25" t="str">
        <f>IF(A323="","",VLOOKUP(A323,Tabulka3[[Číslo registrace  u jednorázové akce]:[Příjmení]],2,0))</f>
        <v/>
      </c>
      <c r="C323" s="25" t="str">
        <f>IF(A323="","",VLOOKUP(A323,Tabulka3[[Číslo registrace  u jednorázové akce]:[Příjmení]],3,0))</f>
        <v/>
      </c>
      <c r="I323" s="94"/>
      <c r="J323" s="94"/>
      <c r="L323" s="15"/>
      <c r="M323" s="15"/>
      <c r="N323" s="15"/>
    </row>
    <row r="324" spans="2:14" s="25" customFormat="1" ht="15" customHeight="1" x14ac:dyDescent="0.3">
      <c r="B324" s="25" t="str">
        <f>IF(A324="","",VLOOKUP(A324,Tabulka3[[Číslo registrace  u jednorázové akce]:[Příjmení]],2,0))</f>
        <v/>
      </c>
      <c r="C324" s="25" t="str">
        <f>IF(A324="","",VLOOKUP(A324,Tabulka3[[Číslo registrace  u jednorázové akce]:[Příjmení]],3,0))</f>
        <v/>
      </c>
      <c r="I324" s="94"/>
      <c r="J324" s="94"/>
      <c r="L324" s="15"/>
      <c r="M324" s="15"/>
      <c r="N324" s="15"/>
    </row>
    <row r="325" spans="2:14" s="25" customFormat="1" ht="15" customHeight="1" x14ac:dyDescent="0.3">
      <c r="B325" s="25" t="str">
        <f>IF(A325="","",VLOOKUP(A325,Tabulka3[[Číslo registrace  u jednorázové akce]:[Příjmení]],2,0))</f>
        <v/>
      </c>
      <c r="C325" s="25" t="str">
        <f>IF(A325="","",VLOOKUP(A325,Tabulka3[[Číslo registrace  u jednorázové akce]:[Příjmení]],3,0))</f>
        <v/>
      </c>
      <c r="I325" s="94"/>
      <c r="J325" s="94"/>
      <c r="L325" s="15"/>
      <c r="M325" s="15"/>
      <c r="N325" s="15"/>
    </row>
    <row r="326" spans="2:14" s="25" customFormat="1" ht="15" customHeight="1" x14ac:dyDescent="0.3">
      <c r="B326" s="25" t="str">
        <f>IF(A326="","",VLOOKUP(A326,Tabulka3[[Číslo registrace  u jednorázové akce]:[Příjmení]],2,0))</f>
        <v/>
      </c>
      <c r="C326" s="25" t="str">
        <f>IF(A326="","",VLOOKUP(A326,Tabulka3[[Číslo registrace  u jednorázové akce]:[Příjmení]],3,0))</f>
        <v/>
      </c>
      <c r="I326" s="94"/>
      <c r="J326" s="94"/>
      <c r="L326" s="15"/>
      <c r="M326" s="15"/>
      <c r="N326" s="15"/>
    </row>
    <row r="327" spans="2:14" s="25" customFormat="1" ht="15" customHeight="1" x14ac:dyDescent="0.3">
      <c r="B327" s="25" t="str">
        <f>IF(A327="","",VLOOKUP(A327,Tabulka3[[Číslo registrace  u jednorázové akce]:[Příjmení]],2,0))</f>
        <v/>
      </c>
      <c r="C327" s="25" t="str">
        <f>IF(A327="","",VLOOKUP(A327,Tabulka3[[Číslo registrace  u jednorázové akce]:[Příjmení]],3,0))</f>
        <v/>
      </c>
      <c r="I327" s="94"/>
      <c r="J327" s="94"/>
      <c r="L327" s="15"/>
      <c r="M327" s="15"/>
      <c r="N327" s="15"/>
    </row>
    <row r="328" spans="2:14" s="25" customFormat="1" ht="15" customHeight="1" x14ac:dyDescent="0.3">
      <c r="B328" s="25" t="str">
        <f>IF(A328="","",VLOOKUP(A328,Tabulka3[[Číslo registrace  u jednorázové akce]:[Příjmení]],2,0))</f>
        <v/>
      </c>
      <c r="C328" s="25" t="str">
        <f>IF(A328="","",VLOOKUP(A328,Tabulka3[[Číslo registrace  u jednorázové akce]:[Příjmení]],3,0))</f>
        <v/>
      </c>
      <c r="I328" s="94"/>
      <c r="J328" s="94"/>
      <c r="L328" s="15"/>
      <c r="M328" s="15"/>
      <c r="N328" s="15"/>
    </row>
    <row r="329" spans="2:14" s="25" customFormat="1" ht="15" customHeight="1" x14ac:dyDescent="0.3">
      <c r="B329" s="25" t="str">
        <f>IF(A329="","",VLOOKUP(A329,Tabulka3[[Číslo registrace  u jednorázové akce]:[Příjmení]],2,0))</f>
        <v/>
      </c>
      <c r="C329" s="25" t="str">
        <f>IF(A329="","",VLOOKUP(A329,Tabulka3[[Číslo registrace  u jednorázové akce]:[Příjmení]],3,0))</f>
        <v/>
      </c>
      <c r="I329" s="94"/>
      <c r="J329" s="94"/>
      <c r="L329" s="15"/>
      <c r="M329" s="15"/>
      <c r="N329" s="15"/>
    </row>
    <row r="330" spans="2:14" s="25" customFormat="1" ht="15" customHeight="1" x14ac:dyDescent="0.3">
      <c r="B330" s="25" t="str">
        <f>IF(A330="","",VLOOKUP(A330,Tabulka3[[Číslo registrace  u jednorázové akce]:[Příjmení]],2,0))</f>
        <v/>
      </c>
      <c r="C330" s="25" t="str">
        <f>IF(A330="","",VLOOKUP(A330,Tabulka3[[Číslo registrace  u jednorázové akce]:[Příjmení]],3,0))</f>
        <v/>
      </c>
      <c r="I330" s="94"/>
      <c r="J330" s="94"/>
      <c r="L330" s="15"/>
      <c r="M330" s="15"/>
      <c r="N330" s="15"/>
    </row>
    <row r="331" spans="2:14" s="25" customFormat="1" ht="15" customHeight="1" x14ac:dyDescent="0.3">
      <c r="B331" s="25" t="str">
        <f>IF(A331="","",VLOOKUP(A331,Tabulka3[[Číslo registrace  u jednorázové akce]:[Příjmení]],2,0))</f>
        <v/>
      </c>
      <c r="C331" s="25" t="str">
        <f>IF(A331="","",VLOOKUP(A331,Tabulka3[[Číslo registrace  u jednorázové akce]:[Příjmení]],3,0))</f>
        <v/>
      </c>
      <c r="I331" s="94"/>
      <c r="J331" s="94"/>
      <c r="L331" s="15"/>
      <c r="M331" s="15"/>
      <c r="N331" s="15"/>
    </row>
    <row r="332" spans="2:14" s="25" customFormat="1" ht="15" customHeight="1" x14ac:dyDescent="0.3">
      <c r="B332" s="25" t="str">
        <f>IF(A332="","",VLOOKUP(A332,Tabulka3[[Číslo registrace  u jednorázové akce]:[Příjmení]],2,0))</f>
        <v/>
      </c>
      <c r="C332" s="25" t="str">
        <f>IF(A332="","",VLOOKUP(A332,Tabulka3[[Číslo registrace  u jednorázové akce]:[Příjmení]],3,0))</f>
        <v/>
      </c>
      <c r="I332" s="94"/>
      <c r="J332" s="94"/>
      <c r="L332" s="15"/>
      <c r="M332" s="15"/>
      <c r="N332" s="15"/>
    </row>
    <row r="333" spans="2:14" s="25" customFormat="1" ht="15" customHeight="1" x14ac:dyDescent="0.3">
      <c r="B333" s="25" t="str">
        <f>IF(A333="","",VLOOKUP(A333,Tabulka3[[Číslo registrace  u jednorázové akce]:[Příjmení]],2,0))</f>
        <v/>
      </c>
      <c r="C333" s="25" t="str">
        <f>IF(A333="","",VLOOKUP(A333,Tabulka3[[Číslo registrace  u jednorázové akce]:[Příjmení]],3,0))</f>
        <v/>
      </c>
      <c r="I333" s="94"/>
      <c r="J333" s="94"/>
      <c r="L333" s="15"/>
      <c r="M333" s="15"/>
      <c r="N333" s="15"/>
    </row>
    <row r="334" spans="2:14" s="25" customFormat="1" ht="15" customHeight="1" x14ac:dyDescent="0.3">
      <c r="B334" s="25" t="str">
        <f>IF(A334="","",VLOOKUP(A334,Tabulka3[[Číslo registrace  u jednorázové akce]:[Příjmení]],2,0))</f>
        <v/>
      </c>
      <c r="C334" s="25" t="str">
        <f>IF(A334="","",VLOOKUP(A334,Tabulka3[[Číslo registrace  u jednorázové akce]:[Příjmení]],3,0))</f>
        <v/>
      </c>
      <c r="I334" s="94"/>
      <c r="J334" s="94"/>
      <c r="L334" s="15"/>
      <c r="M334" s="15"/>
      <c r="N334" s="15"/>
    </row>
    <row r="335" spans="2:14" s="25" customFormat="1" ht="15" customHeight="1" x14ac:dyDescent="0.3">
      <c r="B335" s="25" t="str">
        <f>IF(A335="","",VLOOKUP(A335,Tabulka3[[Číslo registrace  u jednorázové akce]:[Příjmení]],2,0))</f>
        <v/>
      </c>
      <c r="C335" s="25" t="str">
        <f>IF(A335="","",VLOOKUP(A335,Tabulka3[[Číslo registrace  u jednorázové akce]:[Příjmení]],3,0))</f>
        <v/>
      </c>
      <c r="I335" s="94"/>
      <c r="J335" s="94"/>
      <c r="L335" s="15"/>
      <c r="M335" s="15"/>
      <c r="N335" s="15"/>
    </row>
    <row r="336" spans="2:14" s="25" customFormat="1" ht="15" customHeight="1" x14ac:dyDescent="0.3">
      <c r="B336" s="25" t="str">
        <f>IF(A336="","",VLOOKUP(A336,Tabulka3[[Číslo registrace  u jednorázové akce]:[Příjmení]],2,0))</f>
        <v/>
      </c>
      <c r="C336" s="25" t="str">
        <f>IF(A336="","",VLOOKUP(A336,Tabulka3[[Číslo registrace  u jednorázové akce]:[Příjmení]],3,0))</f>
        <v/>
      </c>
      <c r="I336" s="94"/>
      <c r="J336" s="94"/>
      <c r="L336" s="15"/>
      <c r="M336" s="15"/>
      <c r="N336" s="15"/>
    </row>
    <row r="337" spans="2:14" s="25" customFormat="1" ht="15" customHeight="1" x14ac:dyDescent="0.3">
      <c r="B337" s="25" t="str">
        <f>IF(A337="","",VLOOKUP(A337,Tabulka3[[Číslo registrace  u jednorázové akce]:[Příjmení]],2,0))</f>
        <v/>
      </c>
      <c r="C337" s="25" t="str">
        <f>IF(A337="","",VLOOKUP(A337,Tabulka3[[Číslo registrace  u jednorázové akce]:[Příjmení]],3,0))</f>
        <v/>
      </c>
      <c r="I337" s="94"/>
      <c r="J337" s="94"/>
      <c r="L337" s="15"/>
      <c r="M337" s="15"/>
      <c r="N337" s="15"/>
    </row>
    <row r="338" spans="2:14" s="25" customFormat="1" ht="15" customHeight="1" x14ac:dyDescent="0.3">
      <c r="B338" s="25" t="str">
        <f>IF(A338="","",VLOOKUP(A338,Tabulka3[[Číslo registrace  u jednorázové akce]:[Příjmení]],2,0))</f>
        <v/>
      </c>
      <c r="C338" s="25" t="str">
        <f>IF(A338="","",VLOOKUP(A338,Tabulka3[[Číslo registrace  u jednorázové akce]:[Příjmení]],3,0))</f>
        <v/>
      </c>
      <c r="I338" s="94"/>
      <c r="J338" s="94"/>
      <c r="L338" s="15"/>
      <c r="M338" s="15"/>
      <c r="N338" s="15"/>
    </row>
    <row r="339" spans="2:14" s="25" customFormat="1" ht="15" customHeight="1" x14ac:dyDescent="0.3">
      <c r="B339" s="25" t="str">
        <f>IF(A339="","",VLOOKUP(A339,Tabulka3[[Číslo registrace  u jednorázové akce]:[Příjmení]],2,0))</f>
        <v/>
      </c>
      <c r="C339" s="25" t="str">
        <f>IF(A339="","",VLOOKUP(A339,Tabulka3[[Číslo registrace  u jednorázové akce]:[Příjmení]],3,0))</f>
        <v/>
      </c>
      <c r="I339" s="94"/>
      <c r="J339" s="94"/>
      <c r="L339" s="15"/>
      <c r="M339" s="15"/>
      <c r="N339" s="15"/>
    </row>
    <row r="340" spans="2:14" s="25" customFormat="1" ht="15" customHeight="1" x14ac:dyDescent="0.3">
      <c r="B340" s="25" t="str">
        <f>IF(A340="","",VLOOKUP(A340,Tabulka3[[Číslo registrace  u jednorázové akce]:[Příjmení]],2,0))</f>
        <v/>
      </c>
      <c r="C340" s="25" t="str">
        <f>IF(A340="","",VLOOKUP(A340,Tabulka3[[Číslo registrace  u jednorázové akce]:[Příjmení]],3,0))</f>
        <v/>
      </c>
      <c r="I340" s="94"/>
      <c r="J340" s="94"/>
      <c r="L340" s="15"/>
      <c r="M340" s="15"/>
      <c r="N340" s="15"/>
    </row>
    <row r="341" spans="2:14" s="25" customFormat="1" ht="15" customHeight="1" x14ac:dyDescent="0.3">
      <c r="B341" s="25" t="str">
        <f>IF(A341="","",VLOOKUP(A341,Tabulka3[[Číslo registrace  u jednorázové akce]:[Příjmení]],2,0))</f>
        <v/>
      </c>
      <c r="C341" s="25" t="str">
        <f>IF(A341="","",VLOOKUP(A341,Tabulka3[[Číslo registrace  u jednorázové akce]:[Příjmení]],3,0))</f>
        <v/>
      </c>
      <c r="I341" s="94"/>
      <c r="J341" s="94"/>
      <c r="L341" s="15"/>
      <c r="M341" s="15"/>
      <c r="N341" s="15"/>
    </row>
    <row r="342" spans="2:14" s="25" customFormat="1" ht="15" customHeight="1" x14ac:dyDescent="0.3">
      <c r="B342" s="25" t="str">
        <f>IF(A342="","",VLOOKUP(A342,Tabulka3[[Číslo registrace  u jednorázové akce]:[Příjmení]],2,0))</f>
        <v/>
      </c>
      <c r="C342" s="25" t="str">
        <f>IF(A342="","",VLOOKUP(A342,Tabulka3[[Číslo registrace  u jednorázové akce]:[Příjmení]],3,0))</f>
        <v/>
      </c>
      <c r="I342" s="94"/>
      <c r="J342" s="94"/>
      <c r="L342" s="15"/>
      <c r="M342" s="15"/>
      <c r="N342" s="15"/>
    </row>
    <row r="343" spans="2:14" s="25" customFormat="1" ht="15" customHeight="1" x14ac:dyDescent="0.3">
      <c r="B343" s="25" t="str">
        <f>IF(A343="","",VLOOKUP(A343,Tabulka3[[Číslo registrace  u jednorázové akce]:[Příjmení]],2,0))</f>
        <v/>
      </c>
      <c r="C343" s="25" t="str">
        <f>IF(A343="","",VLOOKUP(A343,Tabulka3[[Číslo registrace  u jednorázové akce]:[Příjmení]],3,0))</f>
        <v/>
      </c>
      <c r="I343" s="94"/>
      <c r="J343" s="94"/>
      <c r="L343" s="15"/>
      <c r="M343" s="15"/>
      <c r="N343" s="15"/>
    </row>
    <row r="344" spans="2:14" s="25" customFormat="1" ht="15" customHeight="1" x14ac:dyDescent="0.3">
      <c r="B344" s="25" t="str">
        <f>IF(A344="","",VLOOKUP(A344,Tabulka3[[Číslo registrace  u jednorázové akce]:[Příjmení]],2,0))</f>
        <v/>
      </c>
      <c r="C344" s="25" t="str">
        <f>IF(A344="","",VLOOKUP(A344,Tabulka3[[Číslo registrace  u jednorázové akce]:[Příjmení]],3,0))</f>
        <v/>
      </c>
      <c r="I344" s="94"/>
      <c r="J344" s="94"/>
      <c r="L344" s="15"/>
      <c r="M344" s="15"/>
      <c r="N344" s="15"/>
    </row>
    <row r="345" spans="2:14" s="25" customFormat="1" ht="15" customHeight="1" x14ac:dyDescent="0.3">
      <c r="B345" s="25" t="str">
        <f>IF(A345="","",VLOOKUP(A345,Tabulka3[[Číslo registrace  u jednorázové akce]:[Příjmení]],2,0))</f>
        <v/>
      </c>
      <c r="C345" s="25" t="str">
        <f>IF(A345="","",VLOOKUP(A345,Tabulka3[[Číslo registrace  u jednorázové akce]:[Příjmení]],3,0))</f>
        <v/>
      </c>
      <c r="I345" s="94"/>
      <c r="J345" s="94"/>
      <c r="L345" s="15"/>
      <c r="M345" s="15"/>
      <c r="N345" s="15"/>
    </row>
    <row r="346" spans="2:14" s="25" customFormat="1" ht="15" customHeight="1" x14ac:dyDescent="0.3">
      <c r="B346" s="25" t="str">
        <f>IF(A346="","",VLOOKUP(A346,Tabulka3[[Číslo registrace  u jednorázové akce]:[Příjmení]],2,0))</f>
        <v/>
      </c>
      <c r="C346" s="25" t="str">
        <f>IF(A346="","",VLOOKUP(A346,Tabulka3[[Číslo registrace  u jednorázové akce]:[Příjmení]],3,0))</f>
        <v/>
      </c>
      <c r="I346" s="94"/>
      <c r="J346" s="94"/>
      <c r="L346" s="15"/>
      <c r="M346" s="15"/>
      <c r="N346" s="15"/>
    </row>
    <row r="347" spans="2:14" s="25" customFormat="1" ht="15" customHeight="1" x14ac:dyDescent="0.3">
      <c r="B347" s="25" t="str">
        <f>IF(A347="","",VLOOKUP(A347,Tabulka3[[Číslo registrace  u jednorázové akce]:[Příjmení]],2,0))</f>
        <v/>
      </c>
      <c r="C347" s="25" t="str">
        <f>IF(A347="","",VLOOKUP(A347,Tabulka3[[Číslo registrace  u jednorázové akce]:[Příjmení]],3,0))</f>
        <v/>
      </c>
      <c r="I347" s="94"/>
      <c r="J347" s="94"/>
      <c r="L347" s="15"/>
      <c r="M347" s="15"/>
      <c r="N347" s="15"/>
    </row>
    <row r="348" spans="2:14" s="25" customFormat="1" ht="15" customHeight="1" x14ac:dyDescent="0.3">
      <c r="B348" s="25" t="str">
        <f>IF(A348="","",VLOOKUP(A348,Tabulka3[[Číslo registrace  u jednorázové akce]:[Příjmení]],2,0))</f>
        <v/>
      </c>
      <c r="C348" s="25" t="str">
        <f>IF(A348="","",VLOOKUP(A348,Tabulka3[[Číslo registrace  u jednorázové akce]:[Příjmení]],3,0))</f>
        <v/>
      </c>
      <c r="I348" s="94"/>
      <c r="J348" s="94"/>
      <c r="L348" s="15"/>
      <c r="M348" s="15"/>
      <c r="N348" s="15"/>
    </row>
    <row r="349" spans="2:14" s="25" customFormat="1" ht="15" customHeight="1" x14ac:dyDescent="0.3">
      <c r="B349" s="25" t="str">
        <f>IF(A349="","",VLOOKUP(A349,Tabulka3[[Číslo registrace  u jednorázové akce]:[Příjmení]],2,0))</f>
        <v/>
      </c>
      <c r="C349" s="25" t="str">
        <f>IF(A349="","",VLOOKUP(A349,Tabulka3[[Číslo registrace  u jednorázové akce]:[Příjmení]],3,0))</f>
        <v/>
      </c>
      <c r="I349" s="94"/>
      <c r="J349" s="94"/>
      <c r="L349" s="15"/>
      <c r="M349" s="15"/>
      <c r="N349" s="15"/>
    </row>
    <row r="350" spans="2:14" s="25" customFormat="1" ht="15" customHeight="1" x14ac:dyDescent="0.3">
      <c r="B350" s="25" t="str">
        <f>IF(A350="","",VLOOKUP(A350,Tabulka3[[Číslo registrace  u jednorázové akce]:[Příjmení]],2,0))</f>
        <v/>
      </c>
      <c r="C350" s="25" t="str">
        <f>IF(A350="","",VLOOKUP(A350,Tabulka3[[Číslo registrace  u jednorázové akce]:[Příjmení]],3,0))</f>
        <v/>
      </c>
      <c r="I350" s="94"/>
      <c r="J350" s="94"/>
      <c r="L350" s="15"/>
      <c r="M350" s="15"/>
      <c r="N350" s="15"/>
    </row>
    <row r="351" spans="2:14" s="25" customFormat="1" ht="15" customHeight="1" x14ac:dyDescent="0.3">
      <c r="B351" s="25" t="str">
        <f>IF(A351="","",VLOOKUP(A351,Tabulka3[[Číslo registrace  u jednorázové akce]:[Příjmení]],2,0))</f>
        <v/>
      </c>
      <c r="C351" s="25" t="str">
        <f>IF(A351="","",VLOOKUP(A351,Tabulka3[[Číslo registrace  u jednorázové akce]:[Příjmení]],3,0))</f>
        <v/>
      </c>
      <c r="I351" s="94"/>
      <c r="J351" s="94"/>
      <c r="L351" s="15"/>
      <c r="M351" s="15"/>
      <c r="N351" s="15"/>
    </row>
    <row r="352" spans="2:14" s="25" customFormat="1" ht="15" customHeight="1" x14ac:dyDescent="0.3">
      <c r="B352" s="25" t="str">
        <f>IF(A352="","",VLOOKUP(A352,Tabulka3[[Číslo registrace  u jednorázové akce]:[Příjmení]],2,0))</f>
        <v/>
      </c>
      <c r="C352" s="25" t="str">
        <f>IF(A352="","",VLOOKUP(A352,Tabulka3[[Číslo registrace  u jednorázové akce]:[Příjmení]],3,0))</f>
        <v/>
      </c>
      <c r="I352" s="94"/>
      <c r="J352" s="94"/>
      <c r="L352" s="15"/>
      <c r="M352" s="15"/>
      <c r="N352" s="15"/>
    </row>
    <row r="353" spans="2:14" s="25" customFormat="1" ht="15" customHeight="1" x14ac:dyDescent="0.3">
      <c r="B353" s="25" t="str">
        <f>IF(A353="","",VLOOKUP(A353,Tabulka3[[Číslo registrace  u jednorázové akce]:[Příjmení]],2,0))</f>
        <v/>
      </c>
      <c r="C353" s="25" t="str">
        <f>IF(A353="","",VLOOKUP(A353,Tabulka3[[Číslo registrace  u jednorázové akce]:[Příjmení]],3,0))</f>
        <v/>
      </c>
      <c r="I353" s="94"/>
      <c r="J353" s="94"/>
      <c r="L353" s="15"/>
      <c r="M353" s="15"/>
      <c r="N353" s="15"/>
    </row>
    <row r="354" spans="2:14" s="25" customFormat="1" ht="15" customHeight="1" x14ac:dyDescent="0.3">
      <c r="B354" s="25" t="str">
        <f>IF(A354="","",VLOOKUP(A354,Tabulka3[[Číslo registrace  u jednorázové akce]:[Příjmení]],2,0))</f>
        <v/>
      </c>
      <c r="C354" s="25" t="str">
        <f>IF(A354="","",VLOOKUP(A354,Tabulka3[[Číslo registrace  u jednorázové akce]:[Příjmení]],3,0))</f>
        <v/>
      </c>
      <c r="I354" s="94"/>
      <c r="J354" s="94"/>
      <c r="L354" s="15"/>
      <c r="M354" s="15"/>
      <c r="N354" s="15"/>
    </row>
    <row r="355" spans="2:14" s="25" customFormat="1" ht="15" customHeight="1" x14ac:dyDescent="0.3">
      <c r="B355" s="25" t="str">
        <f>IF(A355="","",VLOOKUP(A355,Tabulka3[[Číslo registrace  u jednorázové akce]:[Příjmení]],2,0))</f>
        <v/>
      </c>
      <c r="C355" s="25" t="str">
        <f>IF(A355="","",VLOOKUP(A355,Tabulka3[[Číslo registrace  u jednorázové akce]:[Příjmení]],3,0))</f>
        <v/>
      </c>
      <c r="I355" s="94"/>
      <c r="J355" s="94"/>
      <c r="L355" s="15"/>
      <c r="M355" s="15"/>
      <c r="N355" s="15"/>
    </row>
    <row r="356" spans="2:14" s="25" customFormat="1" ht="15" customHeight="1" x14ac:dyDescent="0.3">
      <c r="B356" s="25" t="str">
        <f>IF(A356="","",VLOOKUP(A356,Tabulka3[[Číslo registrace  u jednorázové akce]:[Příjmení]],2,0))</f>
        <v/>
      </c>
      <c r="C356" s="25" t="str">
        <f>IF(A356="","",VLOOKUP(A356,Tabulka3[[Číslo registrace  u jednorázové akce]:[Příjmení]],3,0))</f>
        <v/>
      </c>
      <c r="I356" s="94"/>
      <c r="J356" s="94"/>
      <c r="L356" s="15"/>
      <c r="M356" s="15"/>
      <c r="N356" s="15"/>
    </row>
    <row r="357" spans="2:14" s="25" customFormat="1" ht="15" customHeight="1" x14ac:dyDescent="0.3">
      <c r="B357" s="25" t="str">
        <f>IF(A357="","",VLOOKUP(A357,Tabulka3[[Číslo registrace  u jednorázové akce]:[Příjmení]],2,0))</f>
        <v/>
      </c>
      <c r="C357" s="25" t="str">
        <f>IF(A357="","",VLOOKUP(A357,Tabulka3[[Číslo registrace  u jednorázové akce]:[Příjmení]],3,0))</f>
        <v/>
      </c>
      <c r="I357" s="94"/>
      <c r="J357" s="94"/>
      <c r="L357" s="15"/>
      <c r="M357" s="15"/>
      <c r="N357" s="15"/>
    </row>
    <row r="358" spans="2:14" s="25" customFormat="1" ht="15" customHeight="1" x14ac:dyDescent="0.3">
      <c r="B358" s="25" t="str">
        <f>IF(A358="","",VLOOKUP(A358,Tabulka3[[Číslo registrace  u jednorázové akce]:[Příjmení]],2,0))</f>
        <v/>
      </c>
      <c r="C358" s="25" t="str">
        <f>IF(A358="","",VLOOKUP(A358,Tabulka3[[Číslo registrace  u jednorázové akce]:[Příjmení]],3,0))</f>
        <v/>
      </c>
      <c r="I358" s="94"/>
      <c r="J358" s="94"/>
      <c r="L358" s="15"/>
      <c r="M358" s="15"/>
      <c r="N358" s="15"/>
    </row>
    <row r="359" spans="2:14" s="25" customFormat="1" ht="15" customHeight="1" x14ac:dyDescent="0.3">
      <c r="B359" s="25" t="str">
        <f>IF(A359="","",VLOOKUP(A359,Tabulka3[[Číslo registrace  u jednorázové akce]:[Příjmení]],2,0))</f>
        <v/>
      </c>
      <c r="C359" s="25" t="str">
        <f>IF(A359="","",VLOOKUP(A359,Tabulka3[[Číslo registrace  u jednorázové akce]:[Příjmení]],3,0))</f>
        <v/>
      </c>
      <c r="I359" s="94"/>
      <c r="J359" s="94"/>
      <c r="L359" s="15"/>
      <c r="M359" s="15"/>
      <c r="N359" s="15"/>
    </row>
    <row r="360" spans="2:14" s="25" customFormat="1" ht="15" customHeight="1" x14ac:dyDescent="0.3">
      <c r="B360" s="25" t="str">
        <f>IF(A360="","",VLOOKUP(A360,Tabulka3[[Číslo registrace  u jednorázové akce]:[Příjmení]],2,0))</f>
        <v/>
      </c>
      <c r="C360" s="25" t="str">
        <f>IF(A360="","",VLOOKUP(A360,Tabulka3[[Číslo registrace  u jednorázové akce]:[Příjmení]],3,0))</f>
        <v/>
      </c>
      <c r="I360" s="94"/>
      <c r="J360" s="94"/>
      <c r="L360" s="15"/>
      <c r="M360" s="15"/>
      <c r="N360" s="15"/>
    </row>
    <row r="361" spans="2:14" s="25" customFormat="1" ht="15" customHeight="1" x14ac:dyDescent="0.3">
      <c r="B361" s="25" t="str">
        <f>IF(A361="","",VLOOKUP(A361,Tabulka3[[Číslo registrace  u jednorázové akce]:[Příjmení]],2,0))</f>
        <v/>
      </c>
      <c r="C361" s="25" t="str">
        <f>IF(A361="","",VLOOKUP(A361,Tabulka3[[Číslo registrace  u jednorázové akce]:[Příjmení]],3,0))</f>
        <v/>
      </c>
      <c r="I361" s="94"/>
      <c r="J361" s="94"/>
      <c r="L361" s="15"/>
      <c r="M361" s="15"/>
      <c r="N361" s="15"/>
    </row>
    <row r="362" spans="2:14" s="25" customFormat="1" ht="15" customHeight="1" x14ac:dyDescent="0.3">
      <c r="B362" s="25" t="str">
        <f>IF(A362="","",VLOOKUP(A362,Tabulka3[[Číslo registrace  u jednorázové akce]:[Příjmení]],2,0))</f>
        <v/>
      </c>
      <c r="C362" s="25" t="str">
        <f>IF(A362="","",VLOOKUP(A362,Tabulka3[[Číslo registrace  u jednorázové akce]:[Příjmení]],3,0))</f>
        <v/>
      </c>
      <c r="I362" s="94"/>
      <c r="J362" s="94"/>
      <c r="L362" s="15"/>
      <c r="M362" s="15"/>
      <c r="N362" s="15"/>
    </row>
    <row r="363" spans="2:14" s="25" customFormat="1" ht="15" customHeight="1" x14ac:dyDescent="0.3">
      <c r="B363" s="25" t="str">
        <f>IF(A363="","",VLOOKUP(A363,Tabulka3[[Číslo registrace  u jednorázové akce]:[Příjmení]],2,0))</f>
        <v/>
      </c>
      <c r="C363" s="25" t="str">
        <f>IF(A363="","",VLOOKUP(A363,Tabulka3[[Číslo registrace  u jednorázové akce]:[Příjmení]],3,0))</f>
        <v/>
      </c>
      <c r="I363" s="94"/>
      <c r="J363" s="94"/>
      <c r="L363" s="15"/>
      <c r="M363" s="15"/>
      <c r="N363" s="15"/>
    </row>
    <row r="364" spans="2:14" s="25" customFormat="1" ht="15" customHeight="1" x14ac:dyDescent="0.3">
      <c r="B364" s="25" t="str">
        <f>IF(A364="","",VLOOKUP(A364,Tabulka3[[Číslo registrace  u jednorázové akce]:[Příjmení]],2,0))</f>
        <v/>
      </c>
      <c r="C364" s="25" t="str">
        <f>IF(A364="","",VLOOKUP(A364,Tabulka3[[Číslo registrace  u jednorázové akce]:[Příjmení]],3,0))</f>
        <v/>
      </c>
      <c r="I364" s="94"/>
      <c r="J364" s="94"/>
      <c r="L364" s="15"/>
      <c r="M364" s="15"/>
      <c r="N364" s="15"/>
    </row>
    <row r="365" spans="2:14" s="25" customFormat="1" ht="15" customHeight="1" x14ac:dyDescent="0.3">
      <c r="B365" s="25" t="str">
        <f>IF(A365="","",VLOOKUP(A365,Tabulka3[[Číslo registrace  u jednorázové akce]:[Příjmení]],2,0))</f>
        <v/>
      </c>
      <c r="C365" s="25" t="str">
        <f>IF(A365="","",VLOOKUP(A365,Tabulka3[[Číslo registrace  u jednorázové akce]:[Příjmení]],3,0))</f>
        <v/>
      </c>
      <c r="I365" s="94"/>
      <c r="J365" s="94"/>
      <c r="L365" s="15"/>
      <c r="M365" s="15"/>
      <c r="N365" s="15"/>
    </row>
    <row r="366" spans="2:14" s="25" customFormat="1" ht="15" customHeight="1" x14ac:dyDescent="0.3">
      <c r="B366" s="25" t="str">
        <f>IF(A366="","",VLOOKUP(A366,Tabulka3[[Číslo registrace  u jednorázové akce]:[Příjmení]],2,0))</f>
        <v/>
      </c>
      <c r="C366" s="25" t="str">
        <f>IF(A366="","",VLOOKUP(A366,Tabulka3[[Číslo registrace  u jednorázové akce]:[Příjmení]],3,0))</f>
        <v/>
      </c>
      <c r="I366" s="94"/>
      <c r="J366" s="94"/>
      <c r="L366" s="15"/>
      <c r="M366" s="15"/>
      <c r="N366" s="15"/>
    </row>
    <row r="367" spans="2:14" s="25" customFormat="1" ht="15" customHeight="1" x14ac:dyDescent="0.3">
      <c r="B367" s="25" t="str">
        <f>IF(A367="","",VLOOKUP(A367,Tabulka3[[Číslo registrace  u jednorázové akce]:[Příjmení]],2,0))</f>
        <v/>
      </c>
      <c r="C367" s="25" t="str">
        <f>IF(A367="","",VLOOKUP(A367,Tabulka3[[Číslo registrace  u jednorázové akce]:[Příjmení]],3,0))</f>
        <v/>
      </c>
      <c r="I367" s="94"/>
      <c r="J367" s="94"/>
      <c r="L367" s="15"/>
      <c r="M367" s="15"/>
      <c r="N367" s="15"/>
    </row>
    <row r="368" spans="2:14" s="25" customFormat="1" ht="15" customHeight="1" x14ac:dyDescent="0.3">
      <c r="B368" s="25" t="str">
        <f>IF(A368="","",VLOOKUP(A368,Tabulka3[[Číslo registrace  u jednorázové akce]:[Příjmení]],2,0))</f>
        <v/>
      </c>
      <c r="C368" s="25" t="str">
        <f>IF(A368="","",VLOOKUP(A368,Tabulka3[[Číslo registrace  u jednorázové akce]:[Příjmení]],3,0))</f>
        <v/>
      </c>
      <c r="I368" s="94"/>
      <c r="J368" s="94"/>
      <c r="L368" s="15"/>
      <c r="M368" s="15"/>
      <c r="N368" s="15"/>
    </row>
    <row r="369" spans="2:14" s="25" customFormat="1" ht="15" customHeight="1" x14ac:dyDescent="0.3">
      <c r="B369" s="25" t="str">
        <f>IF(A369="","",VLOOKUP(A369,Tabulka3[[Číslo registrace  u jednorázové akce]:[Příjmení]],2,0))</f>
        <v/>
      </c>
      <c r="C369" s="25" t="str">
        <f>IF(A369="","",VLOOKUP(A369,Tabulka3[[Číslo registrace  u jednorázové akce]:[Příjmení]],3,0))</f>
        <v/>
      </c>
      <c r="I369" s="94"/>
      <c r="J369" s="94"/>
      <c r="L369" s="15"/>
      <c r="M369" s="15"/>
      <c r="N369" s="15"/>
    </row>
    <row r="370" spans="2:14" s="25" customFormat="1" ht="15" customHeight="1" x14ac:dyDescent="0.3">
      <c r="B370" s="25" t="str">
        <f>IF(A370="","",VLOOKUP(A370,Tabulka3[[Číslo registrace  u jednorázové akce]:[Příjmení]],2,0))</f>
        <v/>
      </c>
      <c r="C370" s="25" t="str">
        <f>IF(A370="","",VLOOKUP(A370,Tabulka3[[Číslo registrace  u jednorázové akce]:[Příjmení]],3,0))</f>
        <v/>
      </c>
      <c r="I370" s="94"/>
      <c r="J370" s="94"/>
      <c r="L370" s="15"/>
      <c r="M370" s="15"/>
      <c r="N370" s="15"/>
    </row>
    <row r="371" spans="2:14" s="25" customFormat="1" ht="15" customHeight="1" x14ac:dyDescent="0.3">
      <c r="B371" s="25" t="str">
        <f>IF(A371="","",VLOOKUP(A371,Tabulka3[[Číslo registrace  u jednorázové akce]:[Příjmení]],2,0))</f>
        <v/>
      </c>
      <c r="C371" s="25" t="str">
        <f>IF(A371="","",VLOOKUP(A371,Tabulka3[[Číslo registrace  u jednorázové akce]:[Příjmení]],3,0))</f>
        <v/>
      </c>
      <c r="I371" s="94"/>
      <c r="J371" s="94"/>
      <c r="L371" s="15"/>
      <c r="M371" s="15"/>
      <c r="N371" s="15"/>
    </row>
    <row r="372" spans="2:14" s="25" customFormat="1" ht="15" customHeight="1" x14ac:dyDescent="0.3">
      <c r="B372" s="25" t="str">
        <f>IF(A372="","",VLOOKUP(A372,Tabulka3[[Číslo registrace  u jednorázové akce]:[Příjmení]],2,0))</f>
        <v/>
      </c>
      <c r="C372" s="25" t="str">
        <f>IF(A372="","",VLOOKUP(A372,Tabulka3[[Číslo registrace  u jednorázové akce]:[Příjmení]],3,0))</f>
        <v/>
      </c>
      <c r="I372" s="94"/>
      <c r="J372" s="94"/>
      <c r="L372" s="15"/>
      <c r="M372" s="15"/>
      <c r="N372" s="15"/>
    </row>
    <row r="373" spans="2:14" s="25" customFormat="1" ht="15" customHeight="1" x14ac:dyDescent="0.3">
      <c r="B373" s="25" t="str">
        <f>IF(A373="","",VLOOKUP(A373,Tabulka3[[Číslo registrace  u jednorázové akce]:[Příjmení]],2,0))</f>
        <v/>
      </c>
      <c r="C373" s="25" t="str">
        <f>IF(A373="","",VLOOKUP(A373,Tabulka3[[Číslo registrace  u jednorázové akce]:[Příjmení]],3,0))</f>
        <v/>
      </c>
      <c r="I373" s="94"/>
      <c r="J373" s="94"/>
      <c r="L373" s="15"/>
      <c r="M373" s="15"/>
      <c r="N373" s="15"/>
    </row>
    <row r="374" spans="2:14" s="25" customFormat="1" ht="15" customHeight="1" x14ac:dyDescent="0.3">
      <c r="B374" s="25" t="str">
        <f>IF(A374="","",VLOOKUP(A374,Tabulka3[[Číslo registrace  u jednorázové akce]:[Příjmení]],2,0))</f>
        <v/>
      </c>
      <c r="C374" s="25" t="str">
        <f>IF(A374="","",VLOOKUP(A374,Tabulka3[[Číslo registrace  u jednorázové akce]:[Příjmení]],3,0))</f>
        <v/>
      </c>
      <c r="I374" s="94"/>
      <c r="J374" s="94"/>
      <c r="L374" s="15"/>
      <c r="M374" s="15"/>
      <c r="N374" s="15"/>
    </row>
    <row r="375" spans="2:14" s="25" customFormat="1" ht="15" customHeight="1" x14ac:dyDescent="0.3">
      <c r="B375" s="25" t="str">
        <f>IF(A375="","",VLOOKUP(A375,Tabulka3[[Číslo registrace  u jednorázové akce]:[Příjmení]],2,0))</f>
        <v/>
      </c>
      <c r="C375" s="25" t="str">
        <f>IF(A375="","",VLOOKUP(A375,Tabulka3[[Číslo registrace  u jednorázové akce]:[Příjmení]],3,0))</f>
        <v/>
      </c>
      <c r="I375" s="94"/>
      <c r="J375" s="94"/>
      <c r="L375" s="15"/>
      <c r="M375" s="15"/>
      <c r="N375" s="15"/>
    </row>
    <row r="376" spans="2:14" s="25" customFormat="1" ht="15" customHeight="1" x14ac:dyDescent="0.3">
      <c r="B376" s="25" t="str">
        <f>IF(A376="","",VLOOKUP(A376,Tabulka3[[Číslo registrace  u jednorázové akce]:[Příjmení]],2,0))</f>
        <v/>
      </c>
      <c r="C376" s="25" t="str">
        <f>IF(A376="","",VLOOKUP(A376,Tabulka3[[Číslo registrace  u jednorázové akce]:[Příjmení]],3,0))</f>
        <v/>
      </c>
      <c r="I376" s="94"/>
      <c r="J376" s="94"/>
      <c r="L376" s="15"/>
      <c r="M376" s="15"/>
      <c r="N376" s="15"/>
    </row>
    <row r="377" spans="2:14" s="25" customFormat="1" ht="15" customHeight="1" x14ac:dyDescent="0.3">
      <c r="B377" s="25" t="str">
        <f>IF(A377="","",VLOOKUP(A377,Tabulka3[[Číslo registrace  u jednorázové akce]:[Příjmení]],2,0))</f>
        <v/>
      </c>
      <c r="C377" s="25" t="str">
        <f>IF(A377="","",VLOOKUP(A377,Tabulka3[[Číslo registrace  u jednorázové akce]:[Příjmení]],3,0))</f>
        <v/>
      </c>
      <c r="I377" s="94"/>
      <c r="J377" s="94"/>
      <c r="L377" s="15"/>
      <c r="M377" s="15"/>
      <c r="N377" s="15"/>
    </row>
    <row r="378" spans="2:14" s="25" customFormat="1" ht="15" customHeight="1" x14ac:dyDescent="0.3">
      <c r="B378" s="25" t="str">
        <f>IF(A378="","",VLOOKUP(A378,Tabulka3[[Číslo registrace  u jednorázové akce]:[Příjmení]],2,0))</f>
        <v/>
      </c>
      <c r="C378" s="25" t="str">
        <f>IF(A378="","",VLOOKUP(A378,Tabulka3[[Číslo registrace  u jednorázové akce]:[Příjmení]],3,0))</f>
        <v/>
      </c>
      <c r="I378" s="94"/>
      <c r="J378" s="94"/>
      <c r="L378" s="15"/>
      <c r="M378" s="15"/>
      <c r="N378" s="15"/>
    </row>
    <row r="379" spans="2:14" s="25" customFormat="1" ht="15" customHeight="1" x14ac:dyDescent="0.3">
      <c r="B379" s="25" t="str">
        <f>IF(A379="","",VLOOKUP(A379,Tabulka3[[Číslo registrace  u jednorázové akce]:[Příjmení]],2,0))</f>
        <v/>
      </c>
      <c r="C379" s="25" t="str">
        <f>IF(A379="","",VLOOKUP(A379,Tabulka3[[Číslo registrace  u jednorázové akce]:[Příjmení]],3,0))</f>
        <v/>
      </c>
      <c r="I379" s="94"/>
      <c r="J379" s="94"/>
      <c r="L379" s="15"/>
      <c r="M379" s="15"/>
      <c r="N379" s="15"/>
    </row>
    <row r="380" spans="2:14" s="25" customFormat="1" ht="15" customHeight="1" x14ac:dyDescent="0.3">
      <c r="B380" s="25" t="str">
        <f>IF(A380="","",VLOOKUP(A380,Tabulka3[[Číslo registrace  u jednorázové akce]:[Příjmení]],2,0))</f>
        <v/>
      </c>
      <c r="C380" s="25" t="str">
        <f>IF(A380="","",VLOOKUP(A380,Tabulka3[[Číslo registrace  u jednorázové akce]:[Příjmení]],3,0))</f>
        <v/>
      </c>
      <c r="I380" s="94"/>
      <c r="J380" s="94"/>
      <c r="L380" s="15"/>
      <c r="M380" s="15"/>
      <c r="N380" s="15"/>
    </row>
    <row r="381" spans="2:14" s="25" customFormat="1" ht="15" customHeight="1" x14ac:dyDescent="0.3">
      <c r="B381" s="25" t="str">
        <f>IF(A381="","",VLOOKUP(A381,Tabulka3[[Číslo registrace  u jednorázové akce]:[Příjmení]],2,0))</f>
        <v/>
      </c>
      <c r="C381" s="25" t="str">
        <f>IF(A381="","",VLOOKUP(A381,Tabulka3[[Číslo registrace  u jednorázové akce]:[Příjmení]],3,0))</f>
        <v/>
      </c>
      <c r="I381" s="94"/>
      <c r="J381" s="94"/>
      <c r="L381" s="15"/>
      <c r="M381" s="15"/>
      <c r="N381" s="15"/>
    </row>
    <row r="382" spans="2:14" s="25" customFormat="1" ht="15" customHeight="1" x14ac:dyDescent="0.3">
      <c r="B382" s="25" t="str">
        <f>IF(A382="","",VLOOKUP(A382,Tabulka3[[Číslo registrace  u jednorázové akce]:[Příjmení]],2,0))</f>
        <v/>
      </c>
      <c r="C382" s="25" t="str">
        <f>IF(A382="","",VLOOKUP(A382,Tabulka3[[Číslo registrace  u jednorázové akce]:[Příjmení]],3,0))</f>
        <v/>
      </c>
      <c r="I382" s="94"/>
      <c r="J382" s="94"/>
      <c r="L382" s="15"/>
      <c r="M382" s="15"/>
      <c r="N382" s="15"/>
    </row>
    <row r="383" spans="2:14" s="25" customFormat="1" ht="15" customHeight="1" x14ac:dyDescent="0.3">
      <c r="B383" s="25" t="str">
        <f>IF(A383="","",VLOOKUP(A383,Tabulka3[[Číslo registrace  u jednorázové akce]:[Příjmení]],2,0))</f>
        <v/>
      </c>
      <c r="C383" s="25" t="str">
        <f>IF(A383="","",VLOOKUP(A383,Tabulka3[[Číslo registrace  u jednorázové akce]:[Příjmení]],3,0))</f>
        <v/>
      </c>
      <c r="I383" s="94"/>
      <c r="J383" s="94"/>
      <c r="L383" s="15"/>
      <c r="M383" s="15"/>
      <c r="N383" s="15"/>
    </row>
    <row r="384" spans="2:14" s="25" customFormat="1" ht="15" customHeight="1" x14ac:dyDescent="0.3">
      <c r="B384" s="25" t="str">
        <f>IF(A384="","",VLOOKUP(A384,Tabulka3[[Číslo registrace  u jednorázové akce]:[Příjmení]],2,0))</f>
        <v/>
      </c>
      <c r="C384" s="25" t="str">
        <f>IF(A384="","",VLOOKUP(A384,Tabulka3[[Číslo registrace  u jednorázové akce]:[Příjmení]],3,0))</f>
        <v/>
      </c>
      <c r="I384" s="94"/>
      <c r="J384" s="94"/>
      <c r="L384" s="15"/>
      <c r="M384" s="15"/>
      <c r="N384" s="15"/>
    </row>
    <row r="385" spans="2:14" s="25" customFormat="1" ht="15" customHeight="1" x14ac:dyDescent="0.3">
      <c r="B385" s="25" t="str">
        <f>IF(A385="","",VLOOKUP(A385,Tabulka3[[Číslo registrace  u jednorázové akce]:[Příjmení]],2,0))</f>
        <v/>
      </c>
      <c r="C385" s="25" t="str">
        <f>IF(A385="","",VLOOKUP(A385,Tabulka3[[Číslo registrace  u jednorázové akce]:[Příjmení]],3,0))</f>
        <v/>
      </c>
      <c r="I385" s="94"/>
      <c r="J385" s="94"/>
      <c r="L385" s="15"/>
      <c r="M385" s="15"/>
      <c r="N385" s="15"/>
    </row>
    <row r="386" spans="2:14" s="25" customFormat="1" ht="15" customHeight="1" x14ac:dyDescent="0.3">
      <c r="B386" s="25" t="str">
        <f>IF(A386="","",VLOOKUP(A386,Tabulka3[[Číslo registrace  u jednorázové akce]:[Příjmení]],2,0))</f>
        <v/>
      </c>
      <c r="C386" s="25" t="str">
        <f>IF(A386="","",VLOOKUP(A386,Tabulka3[[Číslo registrace  u jednorázové akce]:[Příjmení]],3,0))</f>
        <v/>
      </c>
      <c r="I386" s="94"/>
      <c r="J386" s="94"/>
      <c r="L386" s="15"/>
      <c r="M386" s="15"/>
      <c r="N386" s="15"/>
    </row>
    <row r="387" spans="2:14" s="25" customFormat="1" ht="15" customHeight="1" x14ac:dyDescent="0.3">
      <c r="B387" s="25" t="str">
        <f>IF(A387="","",VLOOKUP(A387,Tabulka3[[Číslo registrace  u jednorázové akce]:[Příjmení]],2,0))</f>
        <v/>
      </c>
      <c r="C387" s="25" t="str">
        <f>IF(A387="","",VLOOKUP(A387,Tabulka3[[Číslo registrace  u jednorázové akce]:[Příjmení]],3,0))</f>
        <v/>
      </c>
      <c r="I387" s="94"/>
      <c r="J387" s="94"/>
      <c r="L387" s="15"/>
      <c r="M387" s="15"/>
      <c r="N387" s="15"/>
    </row>
    <row r="388" spans="2:14" s="25" customFormat="1" ht="15" customHeight="1" x14ac:dyDescent="0.3">
      <c r="B388" s="25" t="str">
        <f>IF(A388="","",VLOOKUP(A388,Tabulka3[[Číslo registrace  u jednorázové akce]:[Příjmení]],2,0))</f>
        <v/>
      </c>
      <c r="C388" s="25" t="str">
        <f>IF(A388="","",VLOOKUP(A388,Tabulka3[[Číslo registrace  u jednorázové akce]:[Příjmení]],3,0))</f>
        <v/>
      </c>
      <c r="I388" s="94"/>
      <c r="J388" s="94"/>
      <c r="L388" s="15"/>
      <c r="M388" s="15"/>
      <c r="N388" s="15"/>
    </row>
    <row r="389" spans="2:14" s="25" customFormat="1" ht="15" customHeight="1" x14ac:dyDescent="0.3">
      <c r="B389" s="25" t="str">
        <f>IF(A389="","",VLOOKUP(A389,Tabulka3[[Číslo registrace  u jednorázové akce]:[Příjmení]],2,0))</f>
        <v/>
      </c>
      <c r="C389" s="25" t="str">
        <f>IF(A389="","",VLOOKUP(A389,Tabulka3[[Číslo registrace  u jednorázové akce]:[Příjmení]],3,0))</f>
        <v/>
      </c>
      <c r="I389" s="94"/>
      <c r="J389" s="94"/>
      <c r="L389" s="15"/>
      <c r="M389" s="15"/>
      <c r="N389" s="15"/>
    </row>
    <row r="390" spans="2:14" s="25" customFormat="1" ht="15" customHeight="1" x14ac:dyDescent="0.3">
      <c r="B390" s="25" t="str">
        <f>IF(A390="","",VLOOKUP(A390,Tabulka3[[Číslo registrace  u jednorázové akce]:[Příjmení]],2,0))</f>
        <v/>
      </c>
      <c r="C390" s="25" t="str">
        <f>IF(A390="","",VLOOKUP(A390,Tabulka3[[Číslo registrace  u jednorázové akce]:[Příjmení]],3,0))</f>
        <v/>
      </c>
      <c r="I390" s="94"/>
      <c r="J390" s="94"/>
      <c r="L390" s="15"/>
      <c r="M390" s="15"/>
      <c r="N390" s="15"/>
    </row>
    <row r="391" spans="2:14" s="25" customFormat="1" ht="15" customHeight="1" x14ac:dyDescent="0.3">
      <c r="B391" s="25" t="str">
        <f>IF(A391="","",VLOOKUP(A391,Tabulka3[[Číslo registrace  u jednorázové akce]:[Příjmení]],2,0))</f>
        <v/>
      </c>
      <c r="C391" s="25" t="str">
        <f>IF(A391="","",VLOOKUP(A391,Tabulka3[[Číslo registrace  u jednorázové akce]:[Příjmení]],3,0))</f>
        <v/>
      </c>
      <c r="I391" s="94"/>
      <c r="J391" s="94"/>
      <c r="L391" s="15"/>
      <c r="M391" s="15"/>
      <c r="N391" s="15"/>
    </row>
    <row r="392" spans="2:14" s="25" customFormat="1" ht="15" customHeight="1" x14ac:dyDescent="0.3">
      <c r="B392" s="25" t="str">
        <f>IF(A392="","",VLOOKUP(A392,Tabulka3[[Číslo registrace  u jednorázové akce]:[Příjmení]],2,0))</f>
        <v/>
      </c>
      <c r="C392" s="25" t="str">
        <f>IF(A392="","",VLOOKUP(A392,Tabulka3[[Číslo registrace  u jednorázové akce]:[Příjmení]],3,0))</f>
        <v/>
      </c>
      <c r="I392" s="94"/>
      <c r="J392" s="94"/>
      <c r="L392" s="15"/>
      <c r="M392" s="15"/>
      <c r="N392" s="15"/>
    </row>
    <row r="393" spans="2:14" s="25" customFormat="1" ht="15" customHeight="1" x14ac:dyDescent="0.3">
      <c r="B393" s="25" t="str">
        <f>IF(A393="","",VLOOKUP(A393,Tabulka3[[Číslo registrace  u jednorázové akce]:[Příjmení]],2,0))</f>
        <v/>
      </c>
      <c r="C393" s="25" t="str">
        <f>IF(A393="","",VLOOKUP(A393,Tabulka3[[Číslo registrace  u jednorázové akce]:[Příjmení]],3,0))</f>
        <v/>
      </c>
      <c r="I393" s="94"/>
      <c r="J393" s="94"/>
      <c r="L393" s="15"/>
      <c r="M393" s="15"/>
      <c r="N393" s="15"/>
    </row>
    <row r="394" spans="2:14" s="25" customFormat="1" ht="15" customHeight="1" x14ac:dyDescent="0.3">
      <c r="B394" s="25" t="str">
        <f>IF(A394="","",VLOOKUP(A394,Tabulka3[[Číslo registrace  u jednorázové akce]:[Příjmení]],2,0))</f>
        <v/>
      </c>
      <c r="C394" s="25" t="str">
        <f>IF(A394="","",VLOOKUP(A394,Tabulka3[[Číslo registrace  u jednorázové akce]:[Příjmení]],3,0))</f>
        <v/>
      </c>
      <c r="I394" s="94"/>
      <c r="J394" s="94"/>
      <c r="L394" s="15"/>
      <c r="M394" s="15"/>
      <c r="N394" s="15"/>
    </row>
    <row r="395" spans="2:14" s="25" customFormat="1" ht="15" customHeight="1" x14ac:dyDescent="0.3">
      <c r="B395" s="25" t="str">
        <f>IF(A395="","",VLOOKUP(A395,Tabulka3[[Číslo registrace  u jednorázové akce]:[Příjmení]],2,0))</f>
        <v/>
      </c>
      <c r="C395" s="25" t="str">
        <f>IF(A395="","",VLOOKUP(A395,Tabulka3[[Číslo registrace  u jednorázové akce]:[Příjmení]],3,0))</f>
        <v/>
      </c>
      <c r="I395" s="94"/>
      <c r="J395" s="94"/>
      <c r="L395" s="15"/>
      <c r="M395" s="15"/>
      <c r="N395" s="15"/>
    </row>
    <row r="396" spans="2:14" s="25" customFormat="1" ht="15" customHeight="1" x14ac:dyDescent="0.3">
      <c r="B396" s="25" t="str">
        <f>IF(A396="","",VLOOKUP(A396,Tabulka3[[Číslo registrace  u jednorázové akce]:[Příjmení]],2,0))</f>
        <v/>
      </c>
      <c r="C396" s="25" t="str">
        <f>IF(A396="","",VLOOKUP(A396,Tabulka3[[Číslo registrace  u jednorázové akce]:[Příjmení]],3,0))</f>
        <v/>
      </c>
      <c r="I396" s="94"/>
      <c r="J396" s="94"/>
      <c r="L396" s="15"/>
      <c r="M396" s="15"/>
      <c r="N396" s="15"/>
    </row>
    <row r="397" spans="2:14" s="25" customFormat="1" ht="15" customHeight="1" x14ac:dyDescent="0.3">
      <c r="B397" s="25" t="str">
        <f>IF(A397="","",VLOOKUP(A397,Tabulka3[[Číslo registrace  u jednorázové akce]:[Příjmení]],2,0))</f>
        <v/>
      </c>
      <c r="C397" s="25" t="str">
        <f>IF(A397="","",VLOOKUP(A397,Tabulka3[[Číslo registrace  u jednorázové akce]:[Příjmení]],3,0))</f>
        <v/>
      </c>
      <c r="I397" s="94"/>
      <c r="J397" s="94"/>
      <c r="L397" s="15"/>
      <c r="M397" s="15"/>
      <c r="N397" s="15"/>
    </row>
    <row r="398" spans="2:14" s="25" customFormat="1" ht="15" customHeight="1" x14ac:dyDescent="0.3">
      <c r="B398" s="25" t="str">
        <f>IF(A398="","",VLOOKUP(A398,Tabulka3[[Číslo registrace  u jednorázové akce]:[Příjmení]],2,0))</f>
        <v/>
      </c>
      <c r="C398" s="25" t="str">
        <f>IF(A398="","",VLOOKUP(A398,Tabulka3[[Číslo registrace  u jednorázové akce]:[Příjmení]],3,0))</f>
        <v/>
      </c>
      <c r="I398" s="94"/>
      <c r="J398" s="94"/>
      <c r="L398" s="15"/>
      <c r="M398" s="15"/>
      <c r="N398" s="15"/>
    </row>
    <row r="399" spans="2:14" s="25" customFormat="1" ht="15" customHeight="1" x14ac:dyDescent="0.3">
      <c r="B399" s="25" t="str">
        <f>IF(A399="","",VLOOKUP(A399,Tabulka3[[Číslo registrace  u jednorázové akce]:[Příjmení]],2,0))</f>
        <v/>
      </c>
      <c r="C399" s="25" t="str">
        <f>IF(A399="","",VLOOKUP(A399,Tabulka3[[Číslo registrace  u jednorázové akce]:[Příjmení]],3,0))</f>
        <v/>
      </c>
      <c r="I399" s="94"/>
      <c r="J399" s="94"/>
      <c r="L399" s="15"/>
      <c r="M399" s="15"/>
      <c r="N399" s="15"/>
    </row>
    <row r="400" spans="2:14" s="25" customFormat="1" ht="15" customHeight="1" x14ac:dyDescent="0.3">
      <c r="B400" s="25" t="str">
        <f>IF(A400="","",VLOOKUP(A400,Tabulka3[[Číslo registrace  u jednorázové akce]:[Příjmení]],2,0))</f>
        <v/>
      </c>
      <c r="C400" s="25" t="str">
        <f>IF(A400="","",VLOOKUP(A400,Tabulka3[[Číslo registrace  u jednorázové akce]:[Příjmení]],3,0))</f>
        <v/>
      </c>
      <c r="I400" s="94"/>
      <c r="J400" s="94"/>
      <c r="L400" s="15"/>
      <c r="M400" s="15"/>
      <c r="N400" s="15"/>
    </row>
    <row r="401" spans="2:14" s="25" customFormat="1" ht="15" customHeight="1" x14ac:dyDescent="0.3">
      <c r="B401" s="25" t="str">
        <f>IF(A401="","",VLOOKUP(A401,Tabulka3[[Číslo registrace  u jednorázové akce]:[Příjmení]],2,0))</f>
        <v/>
      </c>
      <c r="C401" s="25" t="str">
        <f>IF(A401="","",VLOOKUP(A401,Tabulka3[[Číslo registrace  u jednorázové akce]:[Příjmení]],3,0))</f>
        <v/>
      </c>
      <c r="I401" s="94"/>
      <c r="J401" s="94"/>
      <c r="L401" s="15"/>
      <c r="M401" s="15"/>
      <c r="N401" s="15"/>
    </row>
    <row r="402" spans="2:14" s="25" customFormat="1" ht="15" customHeight="1" x14ac:dyDescent="0.3">
      <c r="B402" s="25" t="str">
        <f>IF(A402="","",VLOOKUP(A402,Tabulka3[[Číslo registrace  u jednorázové akce]:[Příjmení]],2,0))</f>
        <v/>
      </c>
      <c r="C402" s="25" t="str">
        <f>IF(A402="","",VLOOKUP(A402,Tabulka3[[Číslo registrace  u jednorázové akce]:[Příjmení]],3,0))</f>
        <v/>
      </c>
      <c r="I402" s="94"/>
      <c r="J402" s="94"/>
      <c r="L402" s="15"/>
      <c r="M402" s="15"/>
      <c r="N402" s="15"/>
    </row>
    <row r="403" spans="2:14" s="25" customFormat="1" ht="15" customHeight="1" x14ac:dyDescent="0.3">
      <c r="B403" s="25" t="str">
        <f>IF(A403="","",VLOOKUP(A403,Tabulka3[[Číslo registrace  u jednorázové akce]:[Příjmení]],2,0))</f>
        <v/>
      </c>
      <c r="C403" s="25" t="str">
        <f>IF(A403="","",VLOOKUP(A403,Tabulka3[[Číslo registrace  u jednorázové akce]:[Příjmení]],3,0))</f>
        <v/>
      </c>
      <c r="I403" s="94"/>
      <c r="J403" s="94"/>
      <c r="L403" s="15"/>
      <c r="M403" s="15"/>
      <c r="N403" s="15"/>
    </row>
    <row r="404" spans="2:14" s="25" customFormat="1" ht="15" customHeight="1" x14ac:dyDescent="0.3">
      <c r="B404" s="25" t="str">
        <f>IF(A404="","",VLOOKUP(A404,Tabulka3[[Číslo registrace  u jednorázové akce]:[Příjmení]],2,0))</f>
        <v/>
      </c>
      <c r="C404" s="25" t="str">
        <f>IF(A404="","",VLOOKUP(A404,Tabulka3[[Číslo registrace  u jednorázové akce]:[Příjmení]],3,0))</f>
        <v/>
      </c>
      <c r="I404" s="94"/>
      <c r="J404" s="94"/>
      <c r="L404" s="15"/>
      <c r="M404" s="15"/>
      <c r="N404" s="15"/>
    </row>
    <row r="405" spans="2:14" s="25" customFormat="1" ht="15" customHeight="1" x14ac:dyDescent="0.3">
      <c r="B405" s="25" t="str">
        <f>IF(A405="","",VLOOKUP(A405,Tabulka3[[Číslo registrace  u jednorázové akce]:[Příjmení]],2,0))</f>
        <v/>
      </c>
      <c r="C405" s="25" t="str">
        <f>IF(A405="","",VLOOKUP(A405,Tabulka3[[Číslo registrace  u jednorázové akce]:[Příjmení]],3,0))</f>
        <v/>
      </c>
      <c r="I405" s="94"/>
      <c r="J405" s="94"/>
      <c r="L405" s="15"/>
      <c r="M405" s="15"/>
      <c r="N405" s="15"/>
    </row>
    <row r="406" spans="2:14" s="25" customFormat="1" ht="15" customHeight="1" x14ac:dyDescent="0.3">
      <c r="B406" s="25" t="str">
        <f>IF(A406="","",VLOOKUP(A406,Tabulka3[[Číslo registrace  u jednorázové akce]:[Příjmení]],2,0))</f>
        <v/>
      </c>
      <c r="C406" s="25" t="str">
        <f>IF(A406="","",VLOOKUP(A406,Tabulka3[[Číslo registrace  u jednorázové akce]:[Příjmení]],3,0))</f>
        <v/>
      </c>
      <c r="I406" s="94"/>
      <c r="J406" s="94"/>
      <c r="L406" s="15"/>
      <c r="M406" s="15"/>
      <c r="N406" s="15"/>
    </row>
    <row r="407" spans="2:14" s="25" customFormat="1" ht="15" customHeight="1" x14ac:dyDescent="0.3">
      <c r="B407" s="25" t="str">
        <f>IF(A407="","",VLOOKUP(A407,Tabulka3[[Číslo registrace  u jednorázové akce]:[Příjmení]],2,0))</f>
        <v/>
      </c>
      <c r="C407" s="25" t="str">
        <f>IF(A407="","",VLOOKUP(A407,Tabulka3[[Číslo registrace  u jednorázové akce]:[Příjmení]],3,0))</f>
        <v/>
      </c>
      <c r="I407" s="94"/>
      <c r="J407" s="94"/>
      <c r="L407" s="15"/>
      <c r="M407" s="15"/>
      <c r="N407" s="15"/>
    </row>
    <row r="408" spans="2:14" s="25" customFormat="1" ht="15" customHeight="1" x14ac:dyDescent="0.3">
      <c r="B408" s="25" t="str">
        <f>IF(A408="","",VLOOKUP(A408,Tabulka3[[Číslo registrace  u jednorázové akce]:[Příjmení]],2,0))</f>
        <v/>
      </c>
      <c r="C408" s="25" t="str">
        <f>IF(A408="","",VLOOKUP(A408,Tabulka3[[Číslo registrace  u jednorázové akce]:[Příjmení]],3,0))</f>
        <v/>
      </c>
      <c r="I408" s="94"/>
      <c r="J408" s="94"/>
      <c r="L408" s="15"/>
      <c r="M408" s="15"/>
      <c r="N408" s="15"/>
    </row>
    <row r="409" spans="2:14" s="25" customFormat="1" ht="15" customHeight="1" x14ac:dyDescent="0.3">
      <c r="B409" s="25" t="str">
        <f>IF(A409="","",VLOOKUP(A409,Tabulka3[[Číslo registrace  u jednorázové akce]:[Příjmení]],2,0))</f>
        <v/>
      </c>
      <c r="C409" s="25" t="str">
        <f>IF(A409="","",VLOOKUP(A409,Tabulka3[[Číslo registrace  u jednorázové akce]:[Příjmení]],3,0))</f>
        <v/>
      </c>
      <c r="I409" s="94"/>
      <c r="J409" s="94"/>
      <c r="L409" s="15"/>
      <c r="M409" s="15"/>
      <c r="N409" s="15"/>
    </row>
    <row r="410" spans="2:14" s="25" customFormat="1" ht="15" customHeight="1" x14ac:dyDescent="0.3">
      <c r="B410" s="25" t="str">
        <f>IF(A410="","",VLOOKUP(A410,Tabulka3[[Číslo registrace  u jednorázové akce]:[Příjmení]],2,0))</f>
        <v/>
      </c>
      <c r="C410" s="25" t="str">
        <f>IF(A410="","",VLOOKUP(A410,Tabulka3[[Číslo registrace  u jednorázové akce]:[Příjmení]],3,0))</f>
        <v/>
      </c>
      <c r="I410" s="94"/>
      <c r="J410" s="94"/>
      <c r="L410" s="15"/>
      <c r="M410" s="15"/>
      <c r="N410" s="15"/>
    </row>
    <row r="411" spans="2:14" s="25" customFormat="1" ht="15" customHeight="1" x14ac:dyDescent="0.3">
      <c r="B411" s="25" t="str">
        <f>IF(A411="","",VLOOKUP(A411,Tabulka3[[Číslo registrace  u jednorázové akce]:[Příjmení]],2,0))</f>
        <v/>
      </c>
      <c r="C411" s="25" t="str">
        <f>IF(A411="","",VLOOKUP(A411,Tabulka3[[Číslo registrace  u jednorázové akce]:[Příjmení]],3,0))</f>
        <v/>
      </c>
      <c r="I411" s="94"/>
      <c r="J411" s="94"/>
      <c r="L411" s="15"/>
      <c r="M411" s="15"/>
      <c r="N411" s="15"/>
    </row>
    <row r="412" spans="2:14" s="25" customFormat="1" ht="15" customHeight="1" x14ac:dyDescent="0.3">
      <c r="B412" s="25" t="str">
        <f>IF(A412="","",VLOOKUP(A412,Tabulka3[[Číslo registrace  u jednorázové akce]:[Příjmení]],2,0))</f>
        <v/>
      </c>
      <c r="C412" s="25" t="str">
        <f>IF(A412="","",VLOOKUP(A412,Tabulka3[[Číslo registrace  u jednorázové akce]:[Příjmení]],3,0))</f>
        <v/>
      </c>
      <c r="I412" s="94"/>
      <c r="J412" s="94"/>
      <c r="L412" s="15"/>
      <c r="M412" s="15"/>
      <c r="N412" s="15"/>
    </row>
    <row r="413" spans="2:14" s="25" customFormat="1" ht="15" customHeight="1" x14ac:dyDescent="0.3">
      <c r="B413" s="25" t="str">
        <f>IF(A413="","",VLOOKUP(A413,Tabulka3[[Číslo registrace  u jednorázové akce]:[Příjmení]],2,0))</f>
        <v/>
      </c>
      <c r="C413" s="25" t="str">
        <f>IF(A413="","",VLOOKUP(A413,Tabulka3[[Číslo registrace  u jednorázové akce]:[Příjmení]],3,0))</f>
        <v/>
      </c>
      <c r="I413" s="94"/>
      <c r="J413" s="94"/>
      <c r="L413" s="15"/>
      <c r="M413" s="15"/>
      <c r="N413" s="15"/>
    </row>
    <row r="414" spans="2:14" s="25" customFormat="1" ht="15" customHeight="1" x14ac:dyDescent="0.3">
      <c r="B414" s="25" t="str">
        <f>IF(A414="","",VLOOKUP(A414,Tabulka3[[Číslo registrace  u jednorázové akce]:[Příjmení]],2,0))</f>
        <v/>
      </c>
      <c r="C414" s="25" t="str">
        <f>IF(A414="","",VLOOKUP(A414,Tabulka3[[Číslo registrace  u jednorázové akce]:[Příjmení]],3,0))</f>
        <v/>
      </c>
      <c r="I414" s="94"/>
      <c r="J414" s="94"/>
      <c r="L414" s="15"/>
      <c r="M414" s="15"/>
      <c r="N414" s="15"/>
    </row>
    <row r="415" spans="2:14" s="25" customFormat="1" ht="15" customHeight="1" x14ac:dyDescent="0.3">
      <c r="B415" s="25" t="str">
        <f>IF(A415="","",VLOOKUP(A415,Tabulka3[[Číslo registrace  u jednorázové akce]:[Příjmení]],2,0))</f>
        <v/>
      </c>
      <c r="C415" s="25" t="str">
        <f>IF(A415="","",VLOOKUP(A415,Tabulka3[[Číslo registrace  u jednorázové akce]:[Příjmení]],3,0))</f>
        <v/>
      </c>
      <c r="I415" s="94"/>
      <c r="J415" s="94"/>
      <c r="L415" s="15"/>
      <c r="M415" s="15"/>
      <c r="N415" s="15"/>
    </row>
    <row r="416" spans="2:14" s="25" customFormat="1" ht="15" customHeight="1" x14ac:dyDescent="0.3">
      <c r="B416" s="25" t="str">
        <f>IF(A416="","",VLOOKUP(A416,Tabulka3[[Číslo registrace  u jednorázové akce]:[Příjmení]],2,0))</f>
        <v/>
      </c>
      <c r="C416" s="25" t="str">
        <f>IF(A416="","",VLOOKUP(A416,Tabulka3[[Číslo registrace  u jednorázové akce]:[Příjmení]],3,0))</f>
        <v/>
      </c>
      <c r="I416" s="94"/>
      <c r="J416" s="94"/>
      <c r="L416" s="15"/>
      <c r="M416" s="15"/>
      <c r="N416" s="15"/>
    </row>
    <row r="417" spans="2:14" s="25" customFormat="1" ht="15" customHeight="1" x14ac:dyDescent="0.3">
      <c r="B417" s="25" t="str">
        <f>IF(A417="","",VLOOKUP(A417,Tabulka3[[Číslo registrace  u jednorázové akce]:[Příjmení]],2,0))</f>
        <v/>
      </c>
      <c r="C417" s="25" t="str">
        <f>IF(A417="","",VLOOKUP(A417,Tabulka3[[Číslo registrace  u jednorázové akce]:[Příjmení]],3,0))</f>
        <v/>
      </c>
      <c r="I417" s="94"/>
      <c r="J417" s="94"/>
      <c r="L417" s="15"/>
      <c r="M417" s="15"/>
      <c r="N417" s="15"/>
    </row>
    <row r="418" spans="2:14" s="25" customFormat="1" ht="15" customHeight="1" x14ac:dyDescent="0.3">
      <c r="B418" s="25" t="str">
        <f>IF(A418="","",VLOOKUP(A418,Tabulka3[[Číslo registrace  u jednorázové akce]:[Příjmení]],2,0))</f>
        <v/>
      </c>
      <c r="C418" s="25" t="str">
        <f>IF(A418="","",VLOOKUP(A418,Tabulka3[[Číslo registrace  u jednorázové akce]:[Příjmení]],3,0))</f>
        <v/>
      </c>
      <c r="I418" s="94"/>
      <c r="J418" s="94"/>
      <c r="L418" s="15"/>
      <c r="M418" s="15"/>
      <c r="N418" s="15"/>
    </row>
    <row r="419" spans="2:14" s="25" customFormat="1" ht="15" customHeight="1" x14ac:dyDescent="0.3">
      <c r="B419" s="25" t="str">
        <f>IF(A419="","",VLOOKUP(A419,Tabulka3[[Číslo registrace  u jednorázové akce]:[Příjmení]],2,0))</f>
        <v/>
      </c>
      <c r="C419" s="25" t="str">
        <f>IF(A419="","",VLOOKUP(A419,Tabulka3[[Číslo registrace  u jednorázové akce]:[Příjmení]],3,0))</f>
        <v/>
      </c>
      <c r="I419" s="94"/>
      <c r="J419" s="94"/>
      <c r="L419" s="15"/>
      <c r="M419" s="15"/>
      <c r="N419" s="15"/>
    </row>
    <row r="420" spans="2:14" s="25" customFormat="1" ht="15" customHeight="1" x14ac:dyDescent="0.3">
      <c r="B420" s="25" t="str">
        <f>IF(A420="","",VLOOKUP(A420,Tabulka3[[Číslo registrace  u jednorázové akce]:[Příjmení]],2,0))</f>
        <v/>
      </c>
      <c r="C420" s="25" t="str">
        <f>IF(A420="","",VLOOKUP(A420,Tabulka3[[Číslo registrace  u jednorázové akce]:[Příjmení]],3,0))</f>
        <v/>
      </c>
      <c r="I420" s="94"/>
      <c r="J420" s="94"/>
      <c r="L420" s="15"/>
      <c r="M420" s="15"/>
      <c r="N420" s="15"/>
    </row>
    <row r="421" spans="2:14" s="25" customFormat="1" ht="15" customHeight="1" x14ac:dyDescent="0.3">
      <c r="B421" s="25" t="str">
        <f>IF(A421="","",VLOOKUP(A421,Tabulka3[[Číslo registrace  u jednorázové akce]:[Příjmení]],2,0))</f>
        <v/>
      </c>
      <c r="C421" s="25" t="str">
        <f>IF(A421="","",VLOOKUP(A421,Tabulka3[[Číslo registrace  u jednorázové akce]:[Příjmení]],3,0))</f>
        <v/>
      </c>
      <c r="I421" s="94"/>
      <c r="J421" s="94"/>
      <c r="L421" s="15"/>
      <c r="M421" s="15"/>
      <c r="N421" s="15"/>
    </row>
    <row r="422" spans="2:14" s="25" customFormat="1" ht="15" customHeight="1" x14ac:dyDescent="0.3">
      <c r="B422" s="25" t="str">
        <f>IF(A422="","",VLOOKUP(A422,Tabulka3[[Číslo registrace  u jednorázové akce]:[Příjmení]],2,0))</f>
        <v/>
      </c>
      <c r="C422" s="25" t="str">
        <f>IF(A422="","",VLOOKUP(A422,Tabulka3[[Číslo registrace  u jednorázové akce]:[Příjmení]],3,0))</f>
        <v/>
      </c>
      <c r="I422" s="94"/>
      <c r="J422" s="94"/>
      <c r="L422" s="15"/>
      <c r="M422" s="15"/>
      <c r="N422" s="15"/>
    </row>
    <row r="423" spans="2:14" s="25" customFormat="1" ht="15" customHeight="1" x14ac:dyDescent="0.3">
      <c r="B423" s="25" t="str">
        <f>IF(A423="","",VLOOKUP(A423,Tabulka3[[Číslo registrace  u jednorázové akce]:[Příjmení]],2,0))</f>
        <v/>
      </c>
      <c r="C423" s="25" t="str">
        <f>IF(A423="","",VLOOKUP(A423,Tabulka3[[Číslo registrace  u jednorázové akce]:[Příjmení]],3,0))</f>
        <v/>
      </c>
      <c r="I423" s="94"/>
      <c r="J423" s="94"/>
      <c r="L423" s="15"/>
      <c r="M423" s="15"/>
      <c r="N423" s="15"/>
    </row>
    <row r="424" spans="2:14" s="25" customFormat="1" ht="15" customHeight="1" x14ac:dyDescent="0.3">
      <c r="B424" s="25" t="str">
        <f>IF(A424="","",VLOOKUP(A424,Tabulka3[[Číslo registrace  u jednorázové akce]:[Příjmení]],2,0))</f>
        <v/>
      </c>
      <c r="C424" s="25" t="str">
        <f>IF(A424="","",VLOOKUP(A424,Tabulka3[[Číslo registrace  u jednorázové akce]:[Příjmení]],3,0))</f>
        <v/>
      </c>
      <c r="I424" s="94"/>
      <c r="J424" s="94"/>
      <c r="L424" s="15"/>
      <c r="M424" s="15"/>
      <c r="N424" s="15"/>
    </row>
    <row r="425" spans="2:14" s="25" customFormat="1" ht="15" customHeight="1" x14ac:dyDescent="0.3">
      <c r="B425" s="25" t="str">
        <f>IF(A425="","",VLOOKUP(A425,Tabulka3[[Číslo registrace  u jednorázové akce]:[Příjmení]],2,0))</f>
        <v/>
      </c>
      <c r="C425" s="25" t="str">
        <f>IF(A425="","",VLOOKUP(A425,Tabulka3[[Číslo registrace  u jednorázové akce]:[Příjmení]],3,0))</f>
        <v/>
      </c>
      <c r="I425" s="94"/>
      <c r="J425" s="94"/>
      <c r="L425" s="15"/>
      <c r="M425" s="15"/>
      <c r="N425" s="15"/>
    </row>
    <row r="426" spans="2:14" s="25" customFormat="1" ht="15" customHeight="1" x14ac:dyDescent="0.3">
      <c r="B426" s="25" t="str">
        <f>IF(A426="","",VLOOKUP(A426,Tabulka3[[Číslo registrace  u jednorázové akce]:[Příjmení]],2,0))</f>
        <v/>
      </c>
      <c r="C426" s="25" t="str">
        <f>IF(A426="","",VLOOKUP(A426,Tabulka3[[Číslo registrace  u jednorázové akce]:[Příjmení]],3,0))</f>
        <v/>
      </c>
      <c r="I426" s="94"/>
      <c r="J426" s="94"/>
      <c r="L426" s="15"/>
      <c r="M426" s="15"/>
      <c r="N426" s="15"/>
    </row>
    <row r="427" spans="2:14" s="25" customFormat="1" ht="15" customHeight="1" x14ac:dyDescent="0.3">
      <c r="B427" s="25" t="str">
        <f>IF(A427="","",VLOOKUP(A427,Tabulka3[[Číslo registrace  u jednorázové akce]:[Příjmení]],2,0))</f>
        <v/>
      </c>
      <c r="C427" s="25" t="str">
        <f>IF(A427="","",VLOOKUP(A427,Tabulka3[[Číslo registrace  u jednorázové akce]:[Příjmení]],3,0))</f>
        <v/>
      </c>
      <c r="I427" s="94"/>
      <c r="J427" s="94"/>
      <c r="L427" s="15"/>
      <c r="M427" s="15"/>
      <c r="N427" s="15"/>
    </row>
    <row r="428" spans="2:14" s="25" customFormat="1" ht="15" customHeight="1" x14ac:dyDescent="0.3">
      <c r="B428" s="25" t="str">
        <f>IF(A428="","",VLOOKUP(A428,Tabulka3[[Číslo registrace  u jednorázové akce]:[Příjmení]],2,0))</f>
        <v/>
      </c>
      <c r="C428" s="25" t="str">
        <f>IF(A428="","",VLOOKUP(A428,Tabulka3[[Číslo registrace  u jednorázové akce]:[Příjmení]],3,0))</f>
        <v/>
      </c>
      <c r="I428" s="94"/>
      <c r="J428" s="94"/>
      <c r="L428" s="15"/>
      <c r="M428" s="15"/>
      <c r="N428" s="15"/>
    </row>
    <row r="429" spans="2:14" s="25" customFormat="1" ht="15" customHeight="1" x14ac:dyDescent="0.3">
      <c r="B429" s="25" t="str">
        <f>IF(A429="","",VLOOKUP(A429,Tabulka3[[Číslo registrace  u jednorázové akce]:[Příjmení]],2,0))</f>
        <v/>
      </c>
      <c r="C429" s="25" t="str">
        <f>IF(A429="","",VLOOKUP(A429,Tabulka3[[Číslo registrace  u jednorázové akce]:[Příjmení]],3,0))</f>
        <v/>
      </c>
      <c r="I429" s="94"/>
      <c r="J429" s="94"/>
      <c r="L429" s="15"/>
      <c r="M429" s="15"/>
      <c r="N429" s="15"/>
    </row>
    <row r="430" spans="2:14" s="25" customFormat="1" ht="15" customHeight="1" x14ac:dyDescent="0.3">
      <c r="B430" s="25" t="str">
        <f>IF(A430="","",VLOOKUP(A430,Tabulka3[[Číslo registrace  u jednorázové akce]:[Příjmení]],2,0))</f>
        <v/>
      </c>
      <c r="C430" s="25" t="str">
        <f>IF(A430="","",VLOOKUP(A430,Tabulka3[[Číslo registrace  u jednorázové akce]:[Příjmení]],3,0))</f>
        <v/>
      </c>
      <c r="I430" s="94"/>
      <c r="J430" s="94"/>
      <c r="L430" s="15"/>
      <c r="M430" s="15"/>
      <c r="N430" s="15"/>
    </row>
    <row r="431" spans="2:14" s="25" customFormat="1" ht="15" customHeight="1" x14ac:dyDescent="0.3">
      <c r="B431" s="25" t="str">
        <f>IF(A431="","",VLOOKUP(A431,Tabulka3[[Číslo registrace  u jednorázové akce]:[Příjmení]],2,0))</f>
        <v/>
      </c>
      <c r="C431" s="25" t="str">
        <f>IF(A431="","",VLOOKUP(A431,Tabulka3[[Číslo registrace  u jednorázové akce]:[Příjmení]],3,0))</f>
        <v/>
      </c>
      <c r="I431" s="94"/>
      <c r="J431" s="94"/>
      <c r="L431" s="15"/>
      <c r="M431" s="15"/>
      <c r="N431" s="15"/>
    </row>
    <row r="432" spans="2:14" s="25" customFormat="1" ht="15" customHeight="1" x14ac:dyDescent="0.3">
      <c r="B432" s="25" t="str">
        <f>IF(A432="","",VLOOKUP(A432,Tabulka3[[Číslo registrace  u jednorázové akce]:[Příjmení]],2,0))</f>
        <v/>
      </c>
      <c r="C432" s="25" t="str">
        <f>IF(A432="","",VLOOKUP(A432,Tabulka3[[Číslo registrace  u jednorázové akce]:[Příjmení]],3,0))</f>
        <v/>
      </c>
      <c r="I432" s="94"/>
      <c r="J432" s="94"/>
      <c r="L432" s="15"/>
      <c r="M432" s="15"/>
      <c r="N432" s="15"/>
    </row>
    <row r="433" spans="2:14" s="25" customFormat="1" ht="15" customHeight="1" x14ac:dyDescent="0.3">
      <c r="B433" s="25" t="str">
        <f>IF(A433="","",VLOOKUP(A433,Tabulka3[[Číslo registrace  u jednorázové akce]:[Příjmení]],2,0))</f>
        <v/>
      </c>
      <c r="C433" s="25" t="str">
        <f>IF(A433="","",VLOOKUP(A433,Tabulka3[[Číslo registrace  u jednorázové akce]:[Příjmení]],3,0))</f>
        <v/>
      </c>
      <c r="I433" s="94"/>
      <c r="J433" s="94"/>
      <c r="L433" s="15"/>
      <c r="M433" s="15"/>
      <c r="N433" s="15"/>
    </row>
    <row r="434" spans="2:14" s="25" customFormat="1" ht="15" customHeight="1" x14ac:dyDescent="0.3">
      <c r="B434" s="25" t="str">
        <f>IF(A434="","",VLOOKUP(A434,Tabulka3[[Číslo registrace  u jednorázové akce]:[Příjmení]],2,0))</f>
        <v/>
      </c>
      <c r="C434" s="25" t="str">
        <f>IF(A434="","",VLOOKUP(A434,Tabulka3[[Číslo registrace  u jednorázové akce]:[Příjmení]],3,0))</f>
        <v/>
      </c>
      <c r="I434" s="94"/>
      <c r="J434" s="94"/>
      <c r="L434" s="15"/>
      <c r="M434" s="15"/>
      <c r="N434" s="15"/>
    </row>
    <row r="435" spans="2:14" s="25" customFormat="1" ht="15" customHeight="1" x14ac:dyDescent="0.3">
      <c r="B435" s="25" t="str">
        <f>IF(A435="","",VLOOKUP(A435,Tabulka3[[Číslo registrace  u jednorázové akce]:[Příjmení]],2,0))</f>
        <v/>
      </c>
      <c r="C435" s="25" t="str">
        <f>IF(A435="","",VLOOKUP(A435,Tabulka3[[Číslo registrace  u jednorázové akce]:[Příjmení]],3,0))</f>
        <v/>
      </c>
      <c r="I435" s="94"/>
      <c r="J435" s="94"/>
      <c r="L435" s="15"/>
      <c r="M435" s="15"/>
      <c r="N435" s="15"/>
    </row>
    <row r="436" spans="2:14" s="25" customFormat="1" ht="15" customHeight="1" x14ac:dyDescent="0.3">
      <c r="B436" s="25" t="str">
        <f>IF(A436="","",VLOOKUP(A436,Tabulka3[[Číslo registrace  u jednorázové akce]:[Příjmení]],2,0))</f>
        <v/>
      </c>
      <c r="C436" s="25" t="str">
        <f>IF(A436="","",VLOOKUP(A436,Tabulka3[[Číslo registrace  u jednorázové akce]:[Příjmení]],3,0))</f>
        <v/>
      </c>
      <c r="I436" s="94"/>
      <c r="J436" s="94"/>
      <c r="L436" s="15"/>
      <c r="M436" s="15"/>
      <c r="N436" s="15"/>
    </row>
    <row r="437" spans="2:14" s="25" customFormat="1" ht="15" customHeight="1" x14ac:dyDescent="0.3">
      <c r="B437" s="25" t="str">
        <f>IF(A437="","",VLOOKUP(A437,Tabulka3[[Číslo registrace  u jednorázové akce]:[Příjmení]],2,0))</f>
        <v/>
      </c>
      <c r="C437" s="25" t="str">
        <f>IF(A437="","",VLOOKUP(A437,Tabulka3[[Číslo registrace  u jednorázové akce]:[Příjmení]],3,0))</f>
        <v/>
      </c>
      <c r="I437" s="94"/>
      <c r="J437" s="94"/>
      <c r="L437" s="15"/>
      <c r="M437" s="15"/>
      <c r="N437" s="15"/>
    </row>
    <row r="438" spans="2:14" s="25" customFormat="1" ht="15" customHeight="1" x14ac:dyDescent="0.3">
      <c r="B438" s="25" t="str">
        <f>IF(A438="","",VLOOKUP(A438,Tabulka3[[Číslo registrace  u jednorázové akce]:[Příjmení]],2,0))</f>
        <v/>
      </c>
      <c r="C438" s="25" t="str">
        <f>IF(A438="","",VLOOKUP(A438,Tabulka3[[Číslo registrace  u jednorázové akce]:[Příjmení]],3,0))</f>
        <v/>
      </c>
      <c r="I438" s="94"/>
      <c r="J438" s="94"/>
      <c r="L438" s="15"/>
      <c r="M438" s="15"/>
      <c r="N438" s="15"/>
    </row>
    <row r="439" spans="2:14" s="25" customFormat="1" ht="15" customHeight="1" x14ac:dyDescent="0.3">
      <c r="B439" s="25" t="str">
        <f>IF(A439="","",VLOOKUP(A439,Tabulka3[[Číslo registrace  u jednorázové akce]:[Příjmení]],2,0))</f>
        <v/>
      </c>
      <c r="C439" s="25" t="str">
        <f>IF(A439="","",VLOOKUP(A439,Tabulka3[[Číslo registrace  u jednorázové akce]:[Příjmení]],3,0))</f>
        <v/>
      </c>
      <c r="I439" s="94"/>
      <c r="J439" s="94"/>
      <c r="L439" s="15"/>
      <c r="M439" s="15"/>
      <c r="N439" s="15"/>
    </row>
    <row r="440" spans="2:14" s="25" customFormat="1" ht="15" customHeight="1" x14ac:dyDescent="0.3">
      <c r="B440" s="25" t="str">
        <f>IF(A440="","",VLOOKUP(A440,Tabulka3[[Číslo registrace  u jednorázové akce]:[Příjmení]],2,0))</f>
        <v/>
      </c>
      <c r="C440" s="25" t="str">
        <f>IF(A440="","",VLOOKUP(A440,Tabulka3[[Číslo registrace  u jednorázové akce]:[Příjmení]],3,0))</f>
        <v/>
      </c>
      <c r="I440" s="94"/>
      <c r="J440" s="94"/>
      <c r="L440" s="15"/>
      <c r="M440" s="15"/>
      <c r="N440" s="15"/>
    </row>
    <row r="441" spans="2:14" s="25" customFormat="1" ht="15" customHeight="1" x14ac:dyDescent="0.3">
      <c r="B441" s="25" t="str">
        <f>IF(A441="","",VLOOKUP(A441,Tabulka3[[Číslo registrace  u jednorázové akce]:[Příjmení]],2,0))</f>
        <v/>
      </c>
      <c r="C441" s="25" t="str">
        <f>IF(A441="","",VLOOKUP(A441,Tabulka3[[Číslo registrace  u jednorázové akce]:[Příjmení]],3,0))</f>
        <v/>
      </c>
      <c r="I441" s="94"/>
      <c r="J441" s="94"/>
      <c r="L441" s="15"/>
      <c r="M441" s="15"/>
      <c r="N441" s="15"/>
    </row>
    <row r="442" spans="2:14" s="25" customFormat="1" ht="15" customHeight="1" x14ac:dyDescent="0.3">
      <c r="B442" s="25" t="str">
        <f>IF(A442="","",VLOOKUP(A442,Tabulka3[[Číslo registrace  u jednorázové akce]:[Příjmení]],2,0))</f>
        <v/>
      </c>
      <c r="C442" s="25" t="str">
        <f>IF(A442="","",VLOOKUP(A442,Tabulka3[[Číslo registrace  u jednorázové akce]:[Příjmení]],3,0))</f>
        <v/>
      </c>
      <c r="I442" s="94"/>
      <c r="J442" s="94"/>
      <c r="L442" s="15"/>
      <c r="M442" s="15"/>
      <c r="N442" s="15"/>
    </row>
    <row r="443" spans="2:14" s="25" customFormat="1" ht="15" customHeight="1" x14ac:dyDescent="0.3">
      <c r="B443" s="25" t="str">
        <f>IF(A443="","",VLOOKUP(A443,Tabulka3[[Číslo registrace  u jednorázové akce]:[Příjmení]],2,0))</f>
        <v/>
      </c>
      <c r="C443" s="25" t="str">
        <f>IF(A443="","",VLOOKUP(A443,Tabulka3[[Číslo registrace  u jednorázové akce]:[Příjmení]],3,0))</f>
        <v/>
      </c>
      <c r="I443" s="94"/>
      <c r="J443" s="94"/>
      <c r="L443" s="15"/>
      <c r="M443" s="15"/>
      <c r="N443" s="15"/>
    </row>
    <row r="444" spans="2:14" s="25" customFormat="1" ht="15" customHeight="1" x14ac:dyDescent="0.3">
      <c r="B444" s="25" t="str">
        <f>IF(A444="","",VLOOKUP(A444,Tabulka3[[Číslo registrace  u jednorázové akce]:[Příjmení]],2,0))</f>
        <v/>
      </c>
      <c r="C444" s="25" t="str">
        <f>IF(A444="","",VLOOKUP(A444,Tabulka3[[Číslo registrace  u jednorázové akce]:[Příjmení]],3,0))</f>
        <v/>
      </c>
      <c r="I444" s="94"/>
      <c r="J444" s="94"/>
      <c r="L444" s="15"/>
      <c r="M444" s="15"/>
      <c r="N444" s="15"/>
    </row>
    <row r="445" spans="2:14" s="25" customFormat="1" ht="15" customHeight="1" x14ac:dyDescent="0.3">
      <c r="B445" s="25" t="str">
        <f>IF(A445="","",VLOOKUP(A445,Tabulka3[[Číslo registrace  u jednorázové akce]:[Příjmení]],2,0))</f>
        <v/>
      </c>
      <c r="C445" s="25" t="str">
        <f>IF(A445="","",VLOOKUP(A445,Tabulka3[[Číslo registrace  u jednorázové akce]:[Příjmení]],3,0))</f>
        <v/>
      </c>
      <c r="I445" s="94"/>
      <c r="J445" s="94"/>
      <c r="L445" s="15"/>
      <c r="M445" s="15"/>
      <c r="N445" s="15"/>
    </row>
    <row r="446" spans="2:14" s="25" customFormat="1" ht="15" customHeight="1" x14ac:dyDescent="0.3">
      <c r="B446" s="25" t="str">
        <f>IF(A446="","",VLOOKUP(A446,Tabulka3[[Číslo registrace  u jednorázové akce]:[Příjmení]],2,0))</f>
        <v/>
      </c>
      <c r="C446" s="25" t="str">
        <f>IF(A446="","",VLOOKUP(A446,Tabulka3[[Číslo registrace  u jednorázové akce]:[Příjmení]],3,0))</f>
        <v/>
      </c>
      <c r="I446" s="94"/>
      <c r="J446" s="94"/>
      <c r="L446" s="15"/>
      <c r="M446" s="15"/>
      <c r="N446" s="15"/>
    </row>
    <row r="447" spans="2:14" s="25" customFormat="1" ht="15" customHeight="1" x14ac:dyDescent="0.3">
      <c r="B447" s="25" t="str">
        <f>IF(A447="","",VLOOKUP(A447,Tabulka3[[Číslo registrace  u jednorázové akce]:[Příjmení]],2,0))</f>
        <v/>
      </c>
      <c r="C447" s="25" t="str">
        <f>IF(A447="","",VLOOKUP(A447,Tabulka3[[Číslo registrace  u jednorázové akce]:[Příjmení]],3,0))</f>
        <v/>
      </c>
      <c r="I447" s="94"/>
      <c r="J447" s="94"/>
      <c r="L447" s="15"/>
      <c r="M447" s="15"/>
      <c r="N447" s="15"/>
    </row>
    <row r="448" spans="2:14" s="25" customFormat="1" ht="15" customHeight="1" x14ac:dyDescent="0.3">
      <c r="B448" s="25" t="str">
        <f>IF(A448="","",VLOOKUP(A448,Tabulka3[[Číslo registrace  u jednorázové akce]:[Příjmení]],2,0))</f>
        <v/>
      </c>
      <c r="C448" s="25" t="str">
        <f>IF(A448="","",VLOOKUP(A448,Tabulka3[[Číslo registrace  u jednorázové akce]:[Příjmení]],3,0))</f>
        <v/>
      </c>
      <c r="I448" s="94"/>
      <c r="J448" s="94"/>
      <c r="L448" s="15"/>
      <c r="M448" s="15"/>
      <c r="N448" s="15"/>
    </row>
    <row r="449" spans="2:14" s="25" customFormat="1" ht="15" customHeight="1" x14ac:dyDescent="0.3">
      <c r="B449" s="25" t="str">
        <f>IF(A449="","",VLOOKUP(A449,Tabulka3[[Číslo registrace  u jednorázové akce]:[Příjmení]],2,0))</f>
        <v/>
      </c>
      <c r="C449" s="25" t="str">
        <f>IF(A449="","",VLOOKUP(A449,Tabulka3[[Číslo registrace  u jednorázové akce]:[Příjmení]],3,0))</f>
        <v/>
      </c>
      <c r="I449" s="94"/>
      <c r="J449" s="94"/>
      <c r="L449" s="15"/>
      <c r="M449" s="15"/>
      <c r="N449" s="15"/>
    </row>
    <row r="450" spans="2:14" s="25" customFormat="1" ht="15" customHeight="1" x14ac:dyDescent="0.3">
      <c r="B450" s="25" t="str">
        <f>IF(A450="","",VLOOKUP(A450,Tabulka3[[Číslo registrace  u jednorázové akce]:[Příjmení]],2,0))</f>
        <v/>
      </c>
      <c r="C450" s="25" t="str">
        <f>IF(A450="","",VLOOKUP(A450,Tabulka3[[Číslo registrace  u jednorázové akce]:[Příjmení]],3,0))</f>
        <v/>
      </c>
      <c r="I450" s="94"/>
      <c r="J450" s="94"/>
      <c r="L450" s="15"/>
      <c r="M450" s="15"/>
      <c r="N450" s="15"/>
    </row>
    <row r="451" spans="2:14" s="25" customFormat="1" ht="15" customHeight="1" x14ac:dyDescent="0.3">
      <c r="B451" s="25" t="str">
        <f>IF(A451="","",VLOOKUP(A451,Tabulka3[[Číslo registrace  u jednorázové akce]:[Příjmení]],2,0))</f>
        <v/>
      </c>
      <c r="C451" s="25" t="str">
        <f>IF(A451="","",VLOOKUP(A451,Tabulka3[[Číslo registrace  u jednorázové akce]:[Příjmení]],3,0))</f>
        <v/>
      </c>
      <c r="I451" s="94"/>
      <c r="J451" s="94"/>
      <c r="L451" s="15"/>
      <c r="M451" s="15"/>
      <c r="N451" s="15"/>
    </row>
    <row r="452" spans="2:14" s="25" customFormat="1" ht="15" customHeight="1" x14ac:dyDescent="0.3">
      <c r="B452" s="25" t="str">
        <f>IF(A452="","",VLOOKUP(A452,Tabulka3[[Číslo registrace  u jednorázové akce]:[Příjmení]],2,0))</f>
        <v/>
      </c>
      <c r="C452" s="25" t="str">
        <f>IF(A452="","",VLOOKUP(A452,Tabulka3[[Číslo registrace  u jednorázové akce]:[Příjmení]],3,0))</f>
        <v/>
      </c>
      <c r="I452" s="94"/>
      <c r="J452" s="94"/>
      <c r="L452" s="15"/>
      <c r="M452" s="15"/>
      <c r="N452" s="15"/>
    </row>
    <row r="453" spans="2:14" s="25" customFormat="1" ht="15" customHeight="1" x14ac:dyDescent="0.3">
      <c r="B453" s="25" t="str">
        <f>IF(A453="","",VLOOKUP(A453,Tabulka3[[Číslo registrace  u jednorázové akce]:[Příjmení]],2,0))</f>
        <v/>
      </c>
      <c r="C453" s="25" t="str">
        <f>IF(A453="","",VLOOKUP(A453,Tabulka3[[Číslo registrace  u jednorázové akce]:[Příjmení]],3,0))</f>
        <v/>
      </c>
      <c r="I453" s="94"/>
      <c r="J453" s="94"/>
      <c r="L453" s="15"/>
      <c r="M453" s="15"/>
      <c r="N453" s="15"/>
    </row>
    <row r="454" spans="2:14" s="25" customFormat="1" ht="15" customHeight="1" x14ac:dyDescent="0.3">
      <c r="B454" s="25" t="str">
        <f>IF(A454="","",VLOOKUP(A454,Tabulka3[[Číslo registrace  u jednorázové akce]:[Příjmení]],2,0))</f>
        <v/>
      </c>
      <c r="C454" s="25" t="str">
        <f>IF(A454="","",VLOOKUP(A454,Tabulka3[[Číslo registrace  u jednorázové akce]:[Příjmení]],3,0))</f>
        <v/>
      </c>
      <c r="I454" s="94"/>
      <c r="J454" s="94"/>
      <c r="L454" s="15"/>
      <c r="M454" s="15"/>
      <c r="N454" s="15"/>
    </row>
    <row r="455" spans="2:14" s="25" customFormat="1" ht="15" customHeight="1" x14ac:dyDescent="0.3">
      <c r="B455" s="25" t="str">
        <f>IF(A455="","",VLOOKUP(A455,Tabulka3[[Číslo registrace  u jednorázové akce]:[Příjmení]],2,0))</f>
        <v/>
      </c>
      <c r="C455" s="25" t="str">
        <f>IF(A455="","",VLOOKUP(A455,Tabulka3[[Číslo registrace  u jednorázové akce]:[Příjmení]],3,0))</f>
        <v/>
      </c>
      <c r="I455" s="94"/>
      <c r="J455" s="94"/>
      <c r="L455" s="15"/>
      <c r="M455" s="15"/>
      <c r="N455" s="15"/>
    </row>
    <row r="456" spans="2:14" s="25" customFormat="1" ht="15" customHeight="1" x14ac:dyDescent="0.3">
      <c r="B456" s="25" t="str">
        <f>IF(A456="","",VLOOKUP(A456,Tabulka3[[Číslo registrace  u jednorázové akce]:[Příjmení]],2,0))</f>
        <v/>
      </c>
      <c r="C456" s="25" t="str">
        <f>IF(A456="","",VLOOKUP(A456,Tabulka3[[Číslo registrace  u jednorázové akce]:[Příjmení]],3,0))</f>
        <v/>
      </c>
      <c r="I456" s="94"/>
      <c r="J456" s="94"/>
      <c r="L456" s="15"/>
      <c r="M456" s="15"/>
      <c r="N456" s="15"/>
    </row>
    <row r="457" spans="2:14" s="25" customFormat="1" ht="15" customHeight="1" x14ac:dyDescent="0.3">
      <c r="B457" s="25" t="str">
        <f>IF(A457="","",VLOOKUP(A457,Tabulka3[[Číslo registrace  u jednorázové akce]:[Příjmení]],2,0))</f>
        <v/>
      </c>
      <c r="C457" s="25" t="str">
        <f>IF(A457="","",VLOOKUP(A457,Tabulka3[[Číslo registrace  u jednorázové akce]:[Příjmení]],3,0))</f>
        <v/>
      </c>
      <c r="I457" s="94"/>
      <c r="J457" s="94"/>
      <c r="L457" s="15"/>
      <c r="M457" s="15"/>
      <c r="N457" s="15"/>
    </row>
    <row r="458" spans="2:14" s="25" customFormat="1" ht="15" customHeight="1" x14ac:dyDescent="0.3">
      <c r="B458" s="25" t="str">
        <f>IF(A458="","",VLOOKUP(A458,Tabulka3[[Číslo registrace  u jednorázové akce]:[Příjmení]],2,0))</f>
        <v/>
      </c>
      <c r="C458" s="25" t="str">
        <f>IF(A458="","",VLOOKUP(A458,Tabulka3[[Číslo registrace  u jednorázové akce]:[Příjmení]],3,0))</f>
        <v/>
      </c>
      <c r="I458" s="94"/>
      <c r="J458" s="94"/>
      <c r="L458" s="15"/>
      <c r="M458" s="15"/>
      <c r="N458" s="15"/>
    </row>
    <row r="459" spans="2:14" s="25" customFormat="1" ht="15" customHeight="1" x14ac:dyDescent="0.3">
      <c r="B459" s="25" t="str">
        <f>IF(A459="","",VLOOKUP(A459,Tabulka3[[Číslo registrace  u jednorázové akce]:[Příjmení]],2,0))</f>
        <v/>
      </c>
      <c r="C459" s="25" t="str">
        <f>IF(A459="","",VLOOKUP(A459,Tabulka3[[Číslo registrace  u jednorázové akce]:[Příjmení]],3,0))</f>
        <v/>
      </c>
      <c r="I459" s="94"/>
      <c r="J459" s="94"/>
      <c r="L459" s="15"/>
      <c r="M459" s="15"/>
      <c r="N459" s="15"/>
    </row>
    <row r="460" spans="2:14" s="25" customFormat="1" ht="15" customHeight="1" x14ac:dyDescent="0.3">
      <c r="B460" s="25" t="str">
        <f>IF(A460="","",VLOOKUP(A460,Tabulka3[[Číslo registrace  u jednorázové akce]:[Příjmení]],2,0))</f>
        <v/>
      </c>
      <c r="C460" s="25" t="str">
        <f>IF(A460="","",VLOOKUP(A460,Tabulka3[[Číslo registrace  u jednorázové akce]:[Příjmení]],3,0))</f>
        <v/>
      </c>
      <c r="I460" s="94"/>
      <c r="J460" s="94"/>
      <c r="L460" s="15"/>
      <c r="M460" s="15"/>
      <c r="N460" s="15"/>
    </row>
    <row r="461" spans="2:14" s="25" customFormat="1" ht="15" customHeight="1" x14ac:dyDescent="0.3">
      <c r="B461" s="25" t="str">
        <f>IF(A461="","",VLOOKUP(A461,Tabulka3[[Číslo registrace  u jednorázové akce]:[Příjmení]],2,0))</f>
        <v/>
      </c>
      <c r="C461" s="25" t="str">
        <f>IF(A461="","",VLOOKUP(A461,Tabulka3[[Číslo registrace  u jednorázové akce]:[Příjmení]],3,0))</f>
        <v/>
      </c>
      <c r="I461" s="94"/>
      <c r="J461" s="94"/>
      <c r="L461" s="15"/>
      <c r="M461" s="15"/>
      <c r="N461" s="15"/>
    </row>
    <row r="462" spans="2:14" s="25" customFormat="1" ht="15" customHeight="1" x14ac:dyDescent="0.3">
      <c r="B462" s="25" t="str">
        <f>IF(A462="","",VLOOKUP(A462,Tabulka3[[Číslo registrace  u jednorázové akce]:[Příjmení]],2,0))</f>
        <v/>
      </c>
      <c r="C462" s="25" t="str">
        <f>IF(A462="","",VLOOKUP(A462,Tabulka3[[Číslo registrace  u jednorázové akce]:[Příjmení]],3,0))</f>
        <v/>
      </c>
      <c r="I462" s="94"/>
      <c r="J462" s="94"/>
      <c r="L462" s="15"/>
      <c r="M462" s="15"/>
      <c r="N462" s="15"/>
    </row>
    <row r="463" spans="2:14" s="25" customFormat="1" ht="15" customHeight="1" x14ac:dyDescent="0.3">
      <c r="B463" s="25" t="str">
        <f>IF(A463="","",VLOOKUP(A463,Tabulka3[[Číslo registrace  u jednorázové akce]:[Příjmení]],2,0))</f>
        <v/>
      </c>
      <c r="C463" s="25" t="str">
        <f>IF(A463="","",VLOOKUP(A463,Tabulka3[[Číslo registrace  u jednorázové akce]:[Příjmení]],3,0))</f>
        <v/>
      </c>
      <c r="I463" s="94"/>
      <c r="J463" s="94"/>
      <c r="L463" s="15"/>
      <c r="M463" s="15"/>
      <c r="N463" s="15"/>
    </row>
    <row r="464" spans="2:14" s="25" customFormat="1" ht="15" customHeight="1" x14ac:dyDescent="0.3">
      <c r="B464" s="25" t="str">
        <f>IF(A464="","",VLOOKUP(A464,Tabulka3[[Číslo registrace  u jednorázové akce]:[Příjmení]],2,0))</f>
        <v/>
      </c>
      <c r="C464" s="25" t="str">
        <f>IF(A464="","",VLOOKUP(A464,Tabulka3[[Číslo registrace  u jednorázové akce]:[Příjmení]],3,0))</f>
        <v/>
      </c>
      <c r="I464" s="94"/>
      <c r="J464" s="94"/>
      <c r="L464" s="15"/>
      <c r="M464" s="15"/>
      <c r="N464" s="15"/>
    </row>
    <row r="465" spans="2:14" s="25" customFormat="1" ht="15" customHeight="1" x14ac:dyDescent="0.3">
      <c r="B465" s="25" t="str">
        <f>IF(A465="","",VLOOKUP(A465,Tabulka3[[Číslo registrace  u jednorázové akce]:[Příjmení]],2,0))</f>
        <v/>
      </c>
      <c r="C465" s="25" t="str">
        <f>IF(A465="","",VLOOKUP(A465,Tabulka3[[Číslo registrace  u jednorázové akce]:[Příjmení]],3,0))</f>
        <v/>
      </c>
      <c r="I465" s="94"/>
      <c r="J465" s="94"/>
      <c r="L465" s="15"/>
      <c r="M465" s="15"/>
      <c r="N465" s="15"/>
    </row>
    <row r="466" spans="2:14" s="25" customFormat="1" ht="15" customHeight="1" x14ac:dyDescent="0.3">
      <c r="B466" s="25" t="str">
        <f>IF(A466="","",VLOOKUP(A466,Tabulka3[[Číslo registrace  u jednorázové akce]:[Příjmení]],2,0))</f>
        <v/>
      </c>
      <c r="C466" s="25" t="str">
        <f>IF(A466="","",VLOOKUP(A466,Tabulka3[[Číslo registrace  u jednorázové akce]:[Příjmení]],3,0))</f>
        <v/>
      </c>
      <c r="I466" s="94"/>
      <c r="J466" s="94"/>
      <c r="L466" s="15"/>
      <c r="M466" s="15"/>
      <c r="N466" s="15"/>
    </row>
    <row r="467" spans="2:14" s="25" customFormat="1" ht="15" customHeight="1" x14ac:dyDescent="0.3">
      <c r="B467" s="25" t="str">
        <f>IF(A467="","",VLOOKUP(A467,Tabulka3[[Číslo registrace  u jednorázové akce]:[Příjmení]],2,0))</f>
        <v/>
      </c>
      <c r="C467" s="25" t="str">
        <f>IF(A467="","",VLOOKUP(A467,Tabulka3[[Číslo registrace  u jednorázové akce]:[Příjmení]],3,0))</f>
        <v/>
      </c>
      <c r="I467" s="94"/>
      <c r="J467" s="94"/>
      <c r="L467" s="15"/>
      <c r="M467" s="15"/>
      <c r="N467" s="15"/>
    </row>
    <row r="468" spans="2:14" s="25" customFormat="1" ht="15" customHeight="1" x14ac:dyDescent="0.3">
      <c r="B468" s="25" t="str">
        <f>IF(A468="","",VLOOKUP(A468,Tabulka3[[Číslo registrace  u jednorázové akce]:[Příjmení]],2,0))</f>
        <v/>
      </c>
      <c r="C468" s="25" t="str">
        <f>IF(A468="","",VLOOKUP(A468,Tabulka3[[Číslo registrace  u jednorázové akce]:[Příjmení]],3,0))</f>
        <v/>
      </c>
      <c r="I468" s="94"/>
      <c r="J468" s="94"/>
      <c r="L468" s="15"/>
      <c r="M468" s="15"/>
      <c r="N468" s="15"/>
    </row>
    <row r="469" spans="2:14" s="25" customFormat="1" ht="15" customHeight="1" x14ac:dyDescent="0.3">
      <c r="B469" s="25" t="str">
        <f>IF(A469="","",VLOOKUP(A469,Tabulka3[[Číslo registrace  u jednorázové akce]:[Příjmení]],2,0))</f>
        <v/>
      </c>
      <c r="C469" s="25" t="str">
        <f>IF(A469="","",VLOOKUP(A469,Tabulka3[[Číslo registrace  u jednorázové akce]:[Příjmení]],3,0))</f>
        <v/>
      </c>
      <c r="I469" s="94"/>
      <c r="J469" s="94"/>
      <c r="L469" s="15"/>
      <c r="M469" s="15"/>
      <c r="N469" s="15"/>
    </row>
    <row r="470" spans="2:14" s="25" customFormat="1" ht="15" customHeight="1" x14ac:dyDescent="0.3">
      <c r="B470" s="25" t="str">
        <f>IF(A470="","",VLOOKUP(A470,Tabulka3[[Číslo registrace  u jednorázové akce]:[Příjmení]],2,0))</f>
        <v/>
      </c>
      <c r="C470" s="25" t="str">
        <f>IF(A470="","",VLOOKUP(A470,Tabulka3[[Číslo registrace  u jednorázové akce]:[Příjmení]],3,0))</f>
        <v/>
      </c>
      <c r="I470" s="94"/>
      <c r="J470" s="94"/>
      <c r="L470" s="15"/>
      <c r="M470" s="15"/>
      <c r="N470" s="15"/>
    </row>
    <row r="471" spans="2:14" s="25" customFormat="1" ht="15" customHeight="1" x14ac:dyDescent="0.3">
      <c r="B471" s="25" t="str">
        <f>IF(A471="","",VLOOKUP(A471,Tabulka3[[Číslo registrace  u jednorázové akce]:[Příjmení]],2,0))</f>
        <v/>
      </c>
      <c r="C471" s="25" t="str">
        <f>IF(A471="","",VLOOKUP(A471,Tabulka3[[Číslo registrace  u jednorázové akce]:[Příjmení]],3,0))</f>
        <v/>
      </c>
      <c r="I471" s="94"/>
      <c r="J471" s="94"/>
      <c r="L471" s="15"/>
      <c r="M471" s="15"/>
      <c r="N471" s="15"/>
    </row>
    <row r="472" spans="2:14" s="25" customFormat="1" ht="15" customHeight="1" x14ac:dyDescent="0.3">
      <c r="B472" s="25" t="str">
        <f>IF(A472="","",VLOOKUP(A472,Tabulka3[[Číslo registrace  u jednorázové akce]:[Příjmení]],2,0))</f>
        <v/>
      </c>
      <c r="C472" s="25" t="str">
        <f>IF(A472="","",VLOOKUP(A472,Tabulka3[[Číslo registrace  u jednorázové akce]:[Příjmení]],3,0))</f>
        <v/>
      </c>
      <c r="I472" s="94"/>
      <c r="J472" s="94"/>
      <c r="L472" s="15"/>
      <c r="M472" s="15"/>
      <c r="N472" s="15"/>
    </row>
    <row r="473" spans="2:14" s="25" customFormat="1" ht="15" customHeight="1" x14ac:dyDescent="0.3">
      <c r="B473" s="25" t="str">
        <f>IF(A473="","",VLOOKUP(A473,Tabulka3[[Číslo registrace  u jednorázové akce]:[Příjmení]],2,0))</f>
        <v/>
      </c>
      <c r="C473" s="25" t="str">
        <f>IF(A473="","",VLOOKUP(A473,Tabulka3[[Číslo registrace  u jednorázové akce]:[Příjmení]],3,0))</f>
        <v/>
      </c>
      <c r="I473" s="94"/>
      <c r="J473" s="94"/>
      <c r="L473" s="15"/>
      <c r="M473" s="15"/>
      <c r="N473" s="15"/>
    </row>
    <row r="474" spans="2:14" s="25" customFormat="1" ht="15" customHeight="1" x14ac:dyDescent="0.3">
      <c r="B474" s="25" t="str">
        <f>IF(A474="","",VLOOKUP(A474,Tabulka3[[Číslo registrace  u jednorázové akce]:[Příjmení]],2,0))</f>
        <v/>
      </c>
      <c r="C474" s="25" t="str">
        <f>IF(A474="","",VLOOKUP(A474,Tabulka3[[Číslo registrace  u jednorázové akce]:[Příjmení]],3,0))</f>
        <v/>
      </c>
      <c r="I474" s="94"/>
      <c r="J474" s="94"/>
      <c r="L474" s="15"/>
      <c r="M474" s="15"/>
      <c r="N474" s="15"/>
    </row>
    <row r="475" spans="2:14" s="25" customFormat="1" ht="15" customHeight="1" x14ac:dyDescent="0.3">
      <c r="B475" s="25" t="str">
        <f>IF(A475="","",VLOOKUP(A475,Tabulka3[[Číslo registrace  u jednorázové akce]:[Příjmení]],2,0))</f>
        <v/>
      </c>
      <c r="C475" s="25" t="str">
        <f>IF(A475="","",VLOOKUP(A475,Tabulka3[[Číslo registrace  u jednorázové akce]:[Příjmení]],3,0))</f>
        <v/>
      </c>
      <c r="I475" s="94"/>
      <c r="J475" s="94"/>
      <c r="L475" s="15"/>
      <c r="M475" s="15"/>
      <c r="N475" s="15"/>
    </row>
    <row r="476" spans="2:14" s="25" customFormat="1" ht="15" customHeight="1" x14ac:dyDescent="0.3">
      <c r="B476" s="25" t="str">
        <f>IF(A476="","",VLOOKUP(A476,Tabulka3[[Číslo registrace  u jednorázové akce]:[Příjmení]],2,0))</f>
        <v/>
      </c>
      <c r="C476" s="25" t="str">
        <f>IF(A476="","",VLOOKUP(A476,Tabulka3[[Číslo registrace  u jednorázové akce]:[Příjmení]],3,0))</f>
        <v/>
      </c>
      <c r="I476" s="94"/>
      <c r="J476" s="94"/>
      <c r="L476" s="15"/>
      <c r="M476" s="15"/>
      <c r="N476" s="15"/>
    </row>
    <row r="477" spans="2:14" s="25" customFormat="1" ht="15" customHeight="1" x14ac:dyDescent="0.3">
      <c r="B477" s="25" t="str">
        <f>IF(A477="","",VLOOKUP(A477,Tabulka3[[Číslo registrace  u jednorázové akce]:[Příjmení]],2,0))</f>
        <v/>
      </c>
      <c r="C477" s="25" t="str">
        <f>IF(A477="","",VLOOKUP(A477,Tabulka3[[Číslo registrace  u jednorázové akce]:[Příjmení]],3,0))</f>
        <v/>
      </c>
      <c r="I477" s="94"/>
      <c r="J477" s="94"/>
      <c r="L477" s="15"/>
      <c r="M477" s="15"/>
      <c r="N477" s="15"/>
    </row>
    <row r="478" spans="2:14" s="25" customFormat="1" ht="15" customHeight="1" x14ac:dyDescent="0.3">
      <c r="B478" s="25" t="str">
        <f>IF(A478="","",VLOOKUP(A478,Tabulka3[[Číslo registrace  u jednorázové akce]:[Příjmení]],2,0))</f>
        <v/>
      </c>
      <c r="C478" s="25" t="str">
        <f>IF(A478="","",VLOOKUP(A478,Tabulka3[[Číslo registrace  u jednorázové akce]:[Příjmení]],3,0))</f>
        <v/>
      </c>
      <c r="I478" s="94"/>
      <c r="J478" s="94"/>
      <c r="L478" s="15"/>
      <c r="M478" s="15"/>
      <c r="N478" s="15"/>
    </row>
    <row r="479" spans="2:14" s="25" customFormat="1" ht="15" customHeight="1" x14ac:dyDescent="0.3">
      <c r="B479" s="25" t="str">
        <f>IF(A479="","",VLOOKUP(A479,Tabulka3[[Číslo registrace  u jednorázové akce]:[Příjmení]],2,0))</f>
        <v/>
      </c>
      <c r="C479" s="25" t="str">
        <f>IF(A479="","",VLOOKUP(A479,Tabulka3[[Číslo registrace  u jednorázové akce]:[Příjmení]],3,0))</f>
        <v/>
      </c>
      <c r="I479" s="94"/>
      <c r="J479" s="94"/>
      <c r="L479" s="15"/>
      <c r="M479" s="15"/>
      <c r="N479" s="15"/>
    </row>
    <row r="480" spans="2:14" s="25" customFormat="1" ht="15" customHeight="1" x14ac:dyDescent="0.3">
      <c r="B480" s="25" t="str">
        <f>IF(A480="","",VLOOKUP(A480,Tabulka3[[Číslo registrace  u jednorázové akce]:[Příjmení]],2,0))</f>
        <v/>
      </c>
      <c r="C480" s="25" t="str">
        <f>IF(A480="","",VLOOKUP(A480,Tabulka3[[Číslo registrace  u jednorázové akce]:[Příjmení]],3,0))</f>
        <v/>
      </c>
      <c r="I480" s="94"/>
      <c r="J480" s="94"/>
      <c r="L480" s="15"/>
      <c r="M480" s="15"/>
      <c r="N480" s="15"/>
    </row>
    <row r="481" spans="2:14" s="25" customFormat="1" ht="15" customHeight="1" x14ac:dyDescent="0.3">
      <c r="B481" s="25" t="str">
        <f>IF(A481="","",VLOOKUP(A481,Tabulka3[[Číslo registrace  u jednorázové akce]:[Příjmení]],2,0))</f>
        <v/>
      </c>
      <c r="C481" s="25" t="str">
        <f>IF(A481="","",VLOOKUP(A481,Tabulka3[[Číslo registrace  u jednorázové akce]:[Příjmení]],3,0))</f>
        <v/>
      </c>
      <c r="I481" s="94"/>
      <c r="J481" s="94"/>
      <c r="L481" s="15"/>
      <c r="M481" s="15"/>
      <c r="N481" s="15"/>
    </row>
    <row r="482" spans="2:14" s="25" customFormat="1" ht="15" customHeight="1" x14ac:dyDescent="0.3">
      <c r="B482" s="25" t="str">
        <f>IF(A482="","",VLOOKUP(A482,Tabulka3[[Číslo registrace  u jednorázové akce]:[Příjmení]],2,0))</f>
        <v/>
      </c>
      <c r="C482" s="25" t="str">
        <f>IF(A482="","",VLOOKUP(A482,Tabulka3[[Číslo registrace  u jednorázové akce]:[Příjmení]],3,0))</f>
        <v/>
      </c>
      <c r="I482" s="94"/>
      <c r="J482" s="94"/>
      <c r="L482" s="15"/>
      <c r="M482" s="15"/>
      <c r="N482" s="15"/>
    </row>
    <row r="483" spans="2:14" s="25" customFormat="1" ht="15" customHeight="1" x14ac:dyDescent="0.3">
      <c r="B483" s="25" t="str">
        <f>IF(A483="","",VLOOKUP(A483,Tabulka3[[Číslo registrace  u jednorázové akce]:[Příjmení]],2,0))</f>
        <v/>
      </c>
      <c r="C483" s="25" t="str">
        <f>IF(A483="","",VLOOKUP(A483,Tabulka3[[Číslo registrace  u jednorázové akce]:[Příjmení]],3,0))</f>
        <v/>
      </c>
      <c r="I483" s="94"/>
      <c r="J483" s="94"/>
      <c r="L483" s="15"/>
      <c r="M483" s="15"/>
      <c r="N483" s="15"/>
    </row>
    <row r="484" spans="2:14" s="25" customFormat="1" ht="15" customHeight="1" x14ac:dyDescent="0.3">
      <c r="B484" s="25" t="str">
        <f>IF(A484="","",VLOOKUP(A484,Tabulka3[[Číslo registrace  u jednorázové akce]:[Příjmení]],2,0))</f>
        <v/>
      </c>
      <c r="C484" s="25" t="str">
        <f>IF(A484="","",VLOOKUP(A484,Tabulka3[[Číslo registrace  u jednorázové akce]:[Příjmení]],3,0))</f>
        <v/>
      </c>
      <c r="I484" s="94"/>
      <c r="J484" s="94"/>
      <c r="L484" s="15"/>
      <c r="M484" s="15"/>
      <c r="N484" s="15"/>
    </row>
    <row r="485" spans="2:14" s="25" customFormat="1" ht="15" customHeight="1" x14ac:dyDescent="0.3">
      <c r="B485" s="25" t="str">
        <f>IF(A485="","",VLOOKUP(A485,Tabulka3[[Číslo registrace  u jednorázové akce]:[Příjmení]],2,0))</f>
        <v/>
      </c>
      <c r="C485" s="25" t="str">
        <f>IF(A485="","",VLOOKUP(A485,Tabulka3[[Číslo registrace  u jednorázové akce]:[Příjmení]],3,0))</f>
        <v/>
      </c>
      <c r="I485" s="94"/>
      <c r="J485" s="94"/>
      <c r="L485" s="15"/>
      <c r="M485" s="15"/>
      <c r="N485" s="15"/>
    </row>
    <row r="486" spans="2:14" s="25" customFormat="1" ht="15" customHeight="1" x14ac:dyDescent="0.3">
      <c r="B486" s="25" t="str">
        <f>IF(A486="","",VLOOKUP(A486,Tabulka3[[Číslo registrace  u jednorázové akce]:[Příjmení]],2,0))</f>
        <v/>
      </c>
      <c r="C486" s="25" t="str">
        <f>IF(A486="","",VLOOKUP(A486,Tabulka3[[Číslo registrace  u jednorázové akce]:[Příjmení]],3,0))</f>
        <v/>
      </c>
      <c r="I486" s="94"/>
      <c r="J486" s="94"/>
      <c r="L486" s="15"/>
      <c r="M486" s="15"/>
      <c r="N486" s="15"/>
    </row>
    <row r="487" spans="2:14" s="25" customFormat="1" ht="15" customHeight="1" x14ac:dyDescent="0.3">
      <c r="B487" s="25" t="str">
        <f>IF(A487="","",VLOOKUP(A487,Tabulka3[[Číslo registrace  u jednorázové akce]:[Příjmení]],2,0))</f>
        <v/>
      </c>
      <c r="C487" s="25" t="str">
        <f>IF(A487="","",VLOOKUP(A487,Tabulka3[[Číslo registrace  u jednorázové akce]:[Příjmení]],3,0))</f>
        <v/>
      </c>
      <c r="I487" s="94"/>
      <c r="J487" s="94"/>
      <c r="L487" s="15"/>
      <c r="M487" s="15"/>
      <c r="N487" s="15"/>
    </row>
    <row r="488" spans="2:14" s="25" customFormat="1" ht="15" customHeight="1" x14ac:dyDescent="0.3">
      <c r="B488" s="25" t="str">
        <f>IF(A488="","",VLOOKUP(A488,Tabulka3[[Číslo registrace  u jednorázové akce]:[Příjmení]],2,0))</f>
        <v/>
      </c>
      <c r="C488" s="25" t="str">
        <f>IF(A488="","",VLOOKUP(A488,Tabulka3[[Číslo registrace  u jednorázové akce]:[Příjmení]],3,0))</f>
        <v/>
      </c>
      <c r="I488" s="94"/>
      <c r="J488" s="94"/>
      <c r="L488" s="15"/>
      <c r="M488" s="15"/>
      <c r="N488" s="15"/>
    </row>
    <row r="489" spans="2:14" s="25" customFormat="1" ht="15" customHeight="1" x14ac:dyDescent="0.3">
      <c r="B489" s="25" t="str">
        <f>IF(A489="","",VLOOKUP(A489,Tabulka3[[Číslo registrace  u jednorázové akce]:[Příjmení]],2,0))</f>
        <v/>
      </c>
      <c r="C489" s="25" t="str">
        <f>IF(A489="","",VLOOKUP(A489,Tabulka3[[Číslo registrace  u jednorázové akce]:[Příjmení]],3,0))</f>
        <v/>
      </c>
      <c r="I489" s="94"/>
      <c r="J489" s="94"/>
      <c r="L489" s="15"/>
      <c r="M489" s="15"/>
      <c r="N489" s="15"/>
    </row>
    <row r="490" spans="2:14" s="25" customFormat="1" ht="15" customHeight="1" x14ac:dyDescent="0.3">
      <c r="B490" s="25" t="str">
        <f>IF(A490="","",VLOOKUP(A490,Tabulka3[[Číslo registrace  u jednorázové akce]:[Příjmení]],2,0))</f>
        <v/>
      </c>
      <c r="C490" s="25" t="str">
        <f>IF(A490="","",VLOOKUP(A490,Tabulka3[[Číslo registrace  u jednorázové akce]:[Příjmení]],3,0))</f>
        <v/>
      </c>
      <c r="I490" s="94"/>
      <c r="J490" s="94"/>
      <c r="L490" s="15"/>
      <c r="M490" s="15"/>
      <c r="N490" s="15"/>
    </row>
    <row r="491" spans="2:14" s="25" customFormat="1" ht="15" customHeight="1" x14ac:dyDescent="0.3">
      <c r="B491" s="25" t="str">
        <f>IF(A491="","",VLOOKUP(A491,Tabulka3[[Číslo registrace  u jednorázové akce]:[Příjmení]],2,0))</f>
        <v/>
      </c>
      <c r="C491" s="25" t="str">
        <f>IF(A491="","",VLOOKUP(A491,Tabulka3[[Číslo registrace  u jednorázové akce]:[Příjmení]],3,0))</f>
        <v/>
      </c>
      <c r="I491" s="94"/>
      <c r="J491" s="94"/>
      <c r="L491" s="15"/>
      <c r="M491" s="15"/>
      <c r="N491" s="15"/>
    </row>
    <row r="492" spans="2:14" s="25" customFormat="1" ht="15" customHeight="1" x14ac:dyDescent="0.3">
      <c r="B492" s="25" t="str">
        <f>IF(A492="","",VLOOKUP(A492,Tabulka3[[Číslo registrace  u jednorázové akce]:[Příjmení]],2,0))</f>
        <v/>
      </c>
      <c r="C492" s="25" t="str">
        <f>IF(A492="","",VLOOKUP(A492,Tabulka3[[Číslo registrace  u jednorázové akce]:[Příjmení]],3,0))</f>
        <v/>
      </c>
      <c r="I492" s="94"/>
      <c r="J492" s="94"/>
      <c r="L492" s="15"/>
      <c r="M492" s="15"/>
      <c r="N492" s="15"/>
    </row>
    <row r="493" spans="2:14" s="25" customFormat="1" ht="15" customHeight="1" x14ac:dyDescent="0.3">
      <c r="B493" s="25" t="str">
        <f>IF(A493="","",VLOOKUP(A493,Tabulka3[[Číslo registrace  u jednorázové akce]:[Příjmení]],2,0))</f>
        <v/>
      </c>
      <c r="C493" s="25" t="str">
        <f>IF(A493="","",VLOOKUP(A493,Tabulka3[[Číslo registrace  u jednorázové akce]:[Příjmení]],3,0))</f>
        <v/>
      </c>
      <c r="I493" s="94"/>
      <c r="J493" s="94"/>
      <c r="L493" s="15"/>
      <c r="M493" s="15"/>
      <c r="N493" s="15"/>
    </row>
    <row r="494" spans="2:14" s="25" customFormat="1" ht="15" customHeight="1" x14ac:dyDescent="0.3">
      <c r="B494" s="25" t="str">
        <f>IF(A494="","",VLOOKUP(A494,Tabulka3[[Číslo registrace  u jednorázové akce]:[Příjmení]],2,0))</f>
        <v/>
      </c>
      <c r="C494" s="25" t="str">
        <f>IF(A494="","",VLOOKUP(A494,Tabulka3[[Číslo registrace  u jednorázové akce]:[Příjmení]],3,0))</f>
        <v/>
      </c>
      <c r="I494" s="94"/>
      <c r="J494" s="94"/>
      <c r="L494" s="15"/>
      <c r="M494" s="15"/>
      <c r="N494" s="15"/>
    </row>
    <row r="495" spans="2:14" s="25" customFormat="1" ht="15" customHeight="1" x14ac:dyDescent="0.3">
      <c r="B495" s="25" t="str">
        <f>IF(A495="","",VLOOKUP(A495,Tabulka3[[Číslo registrace  u jednorázové akce]:[Příjmení]],2,0))</f>
        <v/>
      </c>
      <c r="C495" s="25" t="str">
        <f>IF(A495="","",VLOOKUP(A495,Tabulka3[[Číslo registrace  u jednorázové akce]:[Příjmení]],3,0))</f>
        <v/>
      </c>
      <c r="I495" s="94"/>
      <c r="J495" s="94"/>
      <c r="L495" s="15"/>
      <c r="M495" s="15"/>
      <c r="N495" s="15"/>
    </row>
    <row r="496" spans="2:14" s="25" customFormat="1" ht="15" customHeight="1" x14ac:dyDescent="0.3">
      <c r="B496" s="25" t="str">
        <f>IF(A496="","",VLOOKUP(A496,Tabulka3[[Číslo registrace  u jednorázové akce]:[Příjmení]],2,0))</f>
        <v/>
      </c>
      <c r="C496" s="25" t="str">
        <f>IF(A496="","",VLOOKUP(A496,Tabulka3[[Číslo registrace  u jednorázové akce]:[Příjmení]],3,0))</f>
        <v/>
      </c>
      <c r="I496" s="94"/>
      <c r="J496" s="94"/>
      <c r="L496" s="15"/>
      <c r="M496" s="15"/>
      <c r="N496" s="15"/>
    </row>
    <row r="497" spans="2:14" s="25" customFormat="1" ht="15" customHeight="1" x14ac:dyDescent="0.3">
      <c r="B497" s="25" t="str">
        <f>IF(A497="","",VLOOKUP(A497,Tabulka3[[Číslo registrace  u jednorázové akce]:[Příjmení]],2,0))</f>
        <v/>
      </c>
      <c r="C497" s="25" t="str">
        <f>IF(A497="","",VLOOKUP(A497,Tabulka3[[Číslo registrace  u jednorázové akce]:[Příjmení]],3,0))</f>
        <v/>
      </c>
      <c r="I497" s="94"/>
      <c r="J497" s="94"/>
      <c r="L497" s="15"/>
      <c r="M497" s="15"/>
      <c r="N497" s="15"/>
    </row>
    <row r="498" spans="2:14" s="25" customFormat="1" ht="15" customHeight="1" x14ac:dyDescent="0.3">
      <c r="B498" s="25" t="str">
        <f>IF(A498="","",VLOOKUP(A498,Tabulka3[[Číslo registrace  u jednorázové akce]:[Příjmení]],2,0))</f>
        <v/>
      </c>
      <c r="C498" s="25" t="str">
        <f>IF(A498="","",VLOOKUP(A498,Tabulka3[[Číslo registrace  u jednorázové akce]:[Příjmení]],3,0))</f>
        <v/>
      </c>
      <c r="I498" s="94"/>
      <c r="J498" s="94"/>
      <c r="L498" s="15"/>
      <c r="M498" s="15"/>
      <c r="N498" s="15"/>
    </row>
    <row r="499" spans="2:14" s="25" customFormat="1" ht="15" customHeight="1" x14ac:dyDescent="0.3">
      <c r="B499" s="25" t="str">
        <f>IF(A499="","",VLOOKUP(A499,Tabulka3[[Číslo registrace  u jednorázové akce]:[Příjmení]],2,0))</f>
        <v/>
      </c>
      <c r="C499" s="25" t="str">
        <f>IF(A499="","",VLOOKUP(A499,Tabulka3[[Číslo registrace  u jednorázové akce]:[Příjmení]],3,0))</f>
        <v/>
      </c>
      <c r="I499" s="94"/>
      <c r="J499" s="94"/>
      <c r="L499" s="15"/>
      <c r="M499" s="15"/>
      <c r="N499" s="15"/>
    </row>
    <row r="500" spans="2:14" s="25" customFormat="1" ht="15" customHeight="1" x14ac:dyDescent="0.3">
      <c r="B500" s="25" t="str">
        <f>IF(A500="","",VLOOKUP(A500,Tabulka3[[Číslo registrace  u jednorázové akce]:[Příjmení]],2,0))</f>
        <v/>
      </c>
      <c r="C500" s="25" t="str">
        <f>IF(A500="","",VLOOKUP(A500,Tabulka3[[Číslo registrace  u jednorázové akce]:[Příjmení]],3,0))</f>
        <v/>
      </c>
      <c r="I500" s="94"/>
      <c r="J500" s="94"/>
      <c r="L500" s="15"/>
      <c r="M500" s="15"/>
      <c r="N500" s="15"/>
    </row>
    <row r="501" spans="2:14" s="25" customFormat="1" ht="15" customHeight="1" x14ac:dyDescent="0.3">
      <c r="B501" s="25" t="str">
        <f>IF(A501="","",VLOOKUP(A501,Tabulka3[[Číslo registrace  u jednorázové akce]:[Příjmení]],2,0))</f>
        <v/>
      </c>
      <c r="C501" s="25" t="str">
        <f>IF(A501="","",VLOOKUP(A501,Tabulka3[[Číslo registrace  u jednorázové akce]:[Příjmení]],3,0))</f>
        <v/>
      </c>
      <c r="I501" s="94"/>
      <c r="J501" s="94"/>
      <c r="L501" s="15"/>
      <c r="M501" s="15"/>
      <c r="N501" s="15"/>
    </row>
    <row r="502" spans="2:14" s="25" customFormat="1" ht="15" customHeight="1" x14ac:dyDescent="0.3">
      <c r="B502" s="25" t="str">
        <f>IF(A502="","",VLOOKUP(A502,Tabulka3[[Číslo registrace  u jednorázové akce]:[Příjmení]],2,0))</f>
        <v/>
      </c>
      <c r="C502" s="25" t="str">
        <f>IF(A502="","",VLOOKUP(A502,Tabulka3[[Číslo registrace  u jednorázové akce]:[Příjmení]],3,0))</f>
        <v/>
      </c>
      <c r="I502" s="94"/>
      <c r="J502" s="94"/>
      <c r="L502" s="15"/>
      <c r="M502" s="15"/>
      <c r="N502" s="15"/>
    </row>
    <row r="503" spans="2:14" s="25" customFormat="1" ht="15" customHeight="1" x14ac:dyDescent="0.3">
      <c r="B503" s="25" t="str">
        <f>IF(A503="","",VLOOKUP(A503,Tabulka3[[Číslo registrace  u jednorázové akce]:[Příjmení]],2,0))</f>
        <v/>
      </c>
      <c r="C503" s="25" t="str">
        <f>IF(A503="","",VLOOKUP(A503,Tabulka3[[Číslo registrace  u jednorázové akce]:[Příjmení]],3,0))</f>
        <v/>
      </c>
      <c r="I503" s="94"/>
      <c r="J503" s="94"/>
      <c r="L503" s="15"/>
      <c r="M503" s="15"/>
      <c r="N503" s="15"/>
    </row>
    <row r="504" spans="2:14" s="25" customFormat="1" ht="15" customHeight="1" x14ac:dyDescent="0.3">
      <c r="B504" s="25" t="str">
        <f>IF(A504="","",VLOOKUP(A504,Tabulka3[[Číslo registrace  u jednorázové akce]:[Příjmení]],2,0))</f>
        <v/>
      </c>
      <c r="C504" s="25" t="str">
        <f>IF(A504="","",VLOOKUP(A504,Tabulka3[[Číslo registrace  u jednorázové akce]:[Příjmení]],3,0))</f>
        <v/>
      </c>
      <c r="I504" s="94"/>
      <c r="J504" s="94"/>
      <c r="L504" s="15"/>
      <c r="M504" s="15"/>
      <c r="N504" s="15"/>
    </row>
    <row r="505" spans="2:14" s="25" customFormat="1" ht="15" customHeight="1" x14ac:dyDescent="0.3">
      <c r="B505" s="25" t="str">
        <f>IF(A505="","",VLOOKUP(A505,Tabulka3[[Číslo registrace  u jednorázové akce]:[Příjmení]],2,0))</f>
        <v/>
      </c>
      <c r="C505" s="25" t="str">
        <f>IF(A505="","",VLOOKUP(A505,Tabulka3[[Číslo registrace  u jednorázové akce]:[Příjmení]],3,0))</f>
        <v/>
      </c>
      <c r="I505" s="94"/>
      <c r="J505" s="94"/>
      <c r="L505" s="15"/>
      <c r="M505" s="15"/>
      <c r="N505" s="15"/>
    </row>
    <row r="506" spans="2:14" s="25" customFormat="1" ht="15" customHeight="1" x14ac:dyDescent="0.3">
      <c r="B506" s="25" t="str">
        <f>IF(A506="","",VLOOKUP(A506,Tabulka3[[Číslo registrace  u jednorázové akce]:[Příjmení]],2,0))</f>
        <v/>
      </c>
      <c r="C506" s="25" t="str">
        <f>IF(A506="","",VLOOKUP(A506,Tabulka3[[Číslo registrace  u jednorázové akce]:[Příjmení]],3,0))</f>
        <v/>
      </c>
      <c r="I506" s="94"/>
      <c r="J506" s="94"/>
      <c r="L506" s="15"/>
      <c r="M506" s="15"/>
      <c r="N506" s="15"/>
    </row>
    <row r="507" spans="2:14" s="25" customFormat="1" ht="15" customHeight="1" x14ac:dyDescent="0.3">
      <c r="B507" s="25" t="str">
        <f>IF(A507="","",VLOOKUP(A507,Tabulka3[[Číslo registrace  u jednorázové akce]:[Příjmení]],2,0))</f>
        <v/>
      </c>
      <c r="C507" s="25" t="str">
        <f>IF(A507="","",VLOOKUP(A507,Tabulka3[[Číslo registrace  u jednorázové akce]:[Příjmení]],3,0))</f>
        <v/>
      </c>
      <c r="I507" s="94"/>
      <c r="J507" s="94"/>
      <c r="L507" s="15"/>
      <c r="M507" s="15"/>
      <c r="N507" s="15"/>
    </row>
    <row r="508" spans="2:14" s="25" customFormat="1" ht="15" customHeight="1" x14ac:dyDescent="0.3">
      <c r="B508" s="25" t="str">
        <f>IF(A508="","",VLOOKUP(A508,Tabulka3[[Číslo registrace  u jednorázové akce]:[Příjmení]],2,0))</f>
        <v/>
      </c>
      <c r="C508" s="25" t="str">
        <f>IF(A508="","",VLOOKUP(A508,Tabulka3[[Číslo registrace  u jednorázové akce]:[Příjmení]],3,0))</f>
        <v/>
      </c>
      <c r="I508" s="94"/>
      <c r="J508" s="94"/>
      <c r="L508" s="15"/>
      <c r="M508" s="15"/>
      <c r="N508" s="15"/>
    </row>
    <row r="509" spans="2:14" s="25" customFormat="1" ht="15" customHeight="1" x14ac:dyDescent="0.3">
      <c r="B509" s="25" t="str">
        <f>IF(A509="","",VLOOKUP(A509,Tabulka3[[Číslo registrace  u jednorázové akce]:[Příjmení]],2,0))</f>
        <v/>
      </c>
      <c r="C509" s="25" t="str">
        <f>IF(A509="","",VLOOKUP(A509,Tabulka3[[Číslo registrace  u jednorázové akce]:[Příjmení]],3,0))</f>
        <v/>
      </c>
      <c r="I509" s="94"/>
      <c r="J509" s="94"/>
      <c r="L509" s="15"/>
      <c r="M509" s="15"/>
      <c r="N509" s="15"/>
    </row>
    <row r="510" spans="2:14" s="25" customFormat="1" ht="15" customHeight="1" x14ac:dyDescent="0.3">
      <c r="B510" s="25" t="str">
        <f>IF(A510="","",VLOOKUP(A510,Tabulka3[[Číslo registrace  u jednorázové akce]:[Příjmení]],2,0))</f>
        <v/>
      </c>
      <c r="C510" s="25" t="str">
        <f>IF(A510="","",VLOOKUP(A510,Tabulka3[[Číslo registrace  u jednorázové akce]:[Příjmení]],3,0))</f>
        <v/>
      </c>
      <c r="I510" s="94"/>
      <c r="J510" s="94"/>
      <c r="L510" s="15"/>
      <c r="M510" s="15"/>
      <c r="N510" s="15"/>
    </row>
    <row r="511" spans="2:14" s="25" customFormat="1" ht="15" customHeight="1" x14ac:dyDescent="0.3">
      <c r="B511" s="25" t="str">
        <f>IF(A511="","",VLOOKUP(A511,Tabulka3[[Číslo registrace  u jednorázové akce]:[Příjmení]],2,0))</f>
        <v/>
      </c>
      <c r="C511" s="25" t="str">
        <f>IF(A511="","",VLOOKUP(A511,Tabulka3[[Číslo registrace  u jednorázové akce]:[Příjmení]],3,0))</f>
        <v/>
      </c>
      <c r="I511" s="94"/>
      <c r="J511" s="94"/>
      <c r="L511" s="15"/>
      <c r="M511" s="15"/>
      <c r="N511" s="15"/>
    </row>
    <row r="512" spans="2:14" s="25" customFormat="1" ht="15" customHeight="1" x14ac:dyDescent="0.3">
      <c r="B512" s="25" t="str">
        <f>IF(A512="","",VLOOKUP(A512,Tabulka3[[Číslo registrace  u jednorázové akce]:[Příjmení]],2,0))</f>
        <v/>
      </c>
      <c r="C512" s="25" t="str">
        <f>IF(A512="","",VLOOKUP(A512,Tabulka3[[Číslo registrace  u jednorázové akce]:[Příjmení]],3,0))</f>
        <v/>
      </c>
      <c r="I512" s="94"/>
      <c r="J512" s="94"/>
      <c r="L512" s="15"/>
      <c r="M512" s="15"/>
      <c r="N512" s="15"/>
    </row>
    <row r="513" spans="2:14" s="25" customFormat="1" ht="15" customHeight="1" x14ac:dyDescent="0.3">
      <c r="B513" s="25" t="str">
        <f>IF(A513="","",VLOOKUP(A513,Tabulka3[[Číslo registrace  u jednorázové akce]:[Příjmení]],2,0))</f>
        <v/>
      </c>
      <c r="C513" s="25" t="str">
        <f>IF(A513="","",VLOOKUP(A513,Tabulka3[[Číslo registrace  u jednorázové akce]:[Příjmení]],3,0))</f>
        <v/>
      </c>
      <c r="I513" s="94"/>
      <c r="J513" s="94"/>
      <c r="L513" s="15"/>
      <c r="M513" s="15"/>
      <c r="N513" s="15"/>
    </row>
    <row r="514" spans="2:14" s="25" customFormat="1" ht="15" customHeight="1" x14ac:dyDescent="0.3">
      <c r="B514" s="25" t="str">
        <f>IF(A514="","",VLOOKUP(A514,Tabulka3[[Číslo registrace  u jednorázové akce]:[Příjmení]],2,0))</f>
        <v/>
      </c>
      <c r="C514" s="25" t="str">
        <f>IF(A514="","",VLOOKUP(A514,Tabulka3[[Číslo registrace  u jednorázové akce]:[Příjmení]],3,0))</f>
        <v/>
      </c>
      <c r="I514" s="94"/>
      <c r="J514" s="94"/>
      <c r="L514" s="15"/>
      <c r="M514" s="15"/>
      <c r="N514" s="15"/>
    </row>
    <row r="515" spans="2:14" s="25" customFormat="1" ht="15" customHeight="1" x14ac:dyDescent="0.3">
      <c r="B515" s="25" t="str">
        <f>IF(A515="","",VLOOKUP(A515,Tabulka3[[Číslo registrace  u jednorázové akce]:[Příjmení]],2,0))</f>
        <v/>
      </c>
      <c r="C515" s="25" t="str">
        <f>IF(A515="","",VLOOKUP(A515,Tabulka3[[Číslo registrace  u jednorázové akce]:[Příjmení]],3,0))</f>
        <v/>
      </c>
      <c r="I515" s="94"/>
      <c r="J515" s="94"/>
      <c r="L515" s="15"/>
      <c r="M515" s="15"/>
      <c r="N515" s="15"/>
    </row>
    <row r="516" spans="2:14" s="25" customFormat="1" ht="15" customHeight="1" x14ac:dyDescent="0.3">
      <c r="B516" s="25" t="str">
        <f>IF(A516="","",VLOOKUP(A516,Tabulka3[[Číslo registrace  u jednorázové akce]:[Příjmení]],2,0))</f>
        <v/>
      </c>
      <c r="C516" s="25" t="str">
        <f>IF(A516="","",VLOOKUP(A516,Tabulka3[[Číslo registrace  u jednorázové akce]:[Příjmení]],3,0))</f>
        <v/>
      </c>
      <c r="I516" s="94"/>
      <c r="J516" s="94"/>
      <c r="L516" s="15"/>
      <c r="M516" s="15"/>
      <c r="N516" s="15"/>
    </row>
    <row r="517" spans="2:14" s="25" customFormat="1" ht="15" customHeight="1" x14ac:dyDescent="0.3">
      <c r="B517" s="25" t="str">
        <f>IF(A517="","",VLOOKUP(A517,Tabulka3[[Číslo registrace  u jednorázové akce]:[Příjmení]],2,0))</f>
        <v/>
      </c>
      <c r="C517" s="25" t="str">
        <f>IF(A517="","",VLOOKUP(A517,Tabulka3[[Číslo registrace  u jednorázové akce]:[Příjmení]],3,0))</f>
        <v/>
      </c>
      <c r="I517" s="94"/>
      <c r="J517" s="94"/>
      <c r="L517" s="15"/>
      <c r="M517" s="15"/>
      <c r="N517" s="15"/>
    </row>
    <row r="518" spans="2:14" s="25" customFormat="1" ht="15" customHeight="1" x14ac:dyDescent="0.3">
      <c r="B518" s="25" t="str">
        <f>IF(A518="","",VLOOKUP(A518,Tabulka3[[Číslo registrace  u jednorázové akce]:[Příjmení]],2,0))</f>
        <v/>
      </c>
      <c r="C518" s="25" t="str">
        <f>IF(A518="","",VLOOKUP(A518,Tabulka3[[Číslo registrace  u jednorázové akce]:[Příjmení]],3,0))</f>
        <v/>
      </c>
      <c r="I518" s="94"/>
      <c r="J518" s="94"/>
      <c r="L518" s="15"/>
      <c r="M518" s="15"/>
      <c r="N518" s="15"/>
    </row>
    <row r="519" spans="2:14" s="25" customFormat="1" ht="15" customHeight="1" x14ac:dyDescent="0.3">
      <c r="B519" s="25" t="str">
        <f>IF(A519="","",VLOOKUP(A519,Tabulka3[[Číslo registrace  u jednorázové akce]:[Příjmení]],2,0))</f>
        <v/>
      </c>
      <c r="C519" s="25" t="str">
        <f>IF(A519="","",VLOOKUP(A519,Tabulka3[[Číslo registrace  u jednorázové akce]:[Příjmení]],3,0))</f>
        <v/>
      </c>
      <c r="I519" s="94"/>
      <c r="J519" s="94"/>
      <c r="L519" s="15"/>
      <c r="M519" s="15"/>
      <c r="N519" s="15"/>
    </row>
    <row r="520" spans="2:14" s="25" customFormat="1" ht="15" customHeight="1" x14ac:dyDescent="0.3">
      <c r="B520" s="25" t="str">
        <f>IF(A520="","",VLOOKUP(A520,Tabulka3[[Číslo registrace  u jednorázové akce]:[Příjmení]],2,0))</f>
        <v/>
      </c>
      <c r="C520" s="25" t="str">
        <f>IF(A520="","",VLOOKUP(A520,Tabulka3[[Číslo registrace  u jednorázové akce]:[Příjmení]],3,0))</f>
        <v/>
      </c>
      <c r="I520" s="94"/>
      <c r="J520" s="94"/>
      <c r="L520" s="15"/>
      <c r="M520" s="15"/>
      <c r="N520" s="15"/>
    </row>
    <row r="521" spans="2:14" s="25" customFormat="1" ht="15" customHeight="1" x14ac:dyDescent="0.3">
      <c r="B521" s="25" t="str">
        <f>IF(A521="","",VLOOKUP(A521,Tabulka3[[Číslo registrace  u jednorázové akce]:[Příjmení]],2,0))</f>
        <v/>
      </c>
      <c r="C521" s="25" t="str">
        <f>IF(A521="","",VLOOKUP(A521,Tabulka3[[Číslo registrace  u jednorázové akce]:[Příjmení]],3,0))</f>
        <v/>
      </c>
      <c r="I521" s="94"/>
      <c r="J521" s="94"/>
      <c r="L521" s="15"/>
      <c r="M521" s="15"/>
      <c r="N521" s="15"/>
    </row>
    <row r="522" spans="2:14" s="25" customFormat="1" ht="15" customHeight="1" x14ac:dyDescent="0.3">
      <c r="B522" s="25" t="str">
        <f>IF(A522="","",VLOOKUP(A522,Tabulka3[[Číslo registrace  u jednorázové akce]:[Příjmení]],2,0))</f>
        <v/>
      </c>
      <c r="C522" s="25" t="str">
        <f>IF(A522="","",VLOOKUP(A522,Tabulka3[[Číslo registrace  u jednorázové akce]:[Příjmení]],3,0))</f>
        <v/>
      </c>
      <c r="I522" s="94"/>
      <c r="J522" s="94"/>
      <c r="L522" s="15"/>
      <c r="M522" s="15"/>
      <c r="N522" s="15"/>
    </row>
    <row r="523" spans="2:14" s="25" customFormat="1" ht="15" customHeight="1" x14ac:dyDescent="0.3">
      <c r="B523" s="25" t="str">
        <f>IF(A523="","",VLOOKUP(A523,Tabulka3[[Číslo registrace  u jednorázové akce]:[Příjmení]],2,0))</f>
        <v/>
      </c>
      <c r="C523" s="25" t="str">
        <f>IF(A523="","",VLOOKUP(A523,Tabulka3[[Číslo registrace  u jednorázové akce]:[Příjmení]],3,0))</f>
        <v/>
      </c>
      <c r="I523" s="94"/>
      <c r="J523" s="94"/>
      <c r="L523" s="15"/>
      <c r="M523" s="15"/>
      <c r="N523" s="15"/>
    </row>
    <row r="524" spans="2:14" s="25" customFormat="1" ht="15" customHeight="1" x14ac:dyDescent="0.3">
      <c r="B524" s="25" t="str">
        <f>IF(A524="","",VLOOKUP(A524,Tabulka3[[Číslo registrace  u jednorázové akce]:[Příjmení]],2,0))</f>
        <v/>
      </c>
      <c r="C524" s="25" t="str">
        <f>IF(A524="","",VLOOKUP(A524,Tabulka3[[Číslo registrace  u jednorázové akce]:[Příjmení]],3,0))</f>
        <v/>
      </c>
      <c r="I524" s="94"/>
      <c r="J524" s="94"/>
      <c r="L524" s="15"/>
      <c r="M524" s="15"/>
      <c r="N524" s="15"/>
    </row>
    <row r="525" spans="2:14" s="25" customFormat="1" ht="15" customHeight="1" x14ac:dyDescent="0.3">
      <c r="B525" s="25" t="str">
        <f>IF(A525="","",VLOOKUP(A525,Tabulka3[[Číslo registrace  u jednorázové akce]:[Příjmení]],2,0))</f>
        <v/>
      </c>
      <c r="C525" s="25" t="str">
        <f>IF(A525="","",VLOOKUP(A525,Tabulka3[[Číslo registrace  u jednorázové akce]:[Příjmení]],3,0))</f>
        <v/>
      </c>
      <c r="I525" s="94"/>
      <c r="J525" s="94"/>
      <c r="L525" s="15"/>
      <c r="M525" s="15"/>
      <c r="N525" s="15"/>
    </row>
    <row r="526" spans="2:14" s="25" customFormat="1" ht="15" customHeight="1" x14ac:dyDescent="0.3">
      <c r="B526" s="25" t="str">
        <f>IF(A526="","",VLOOKUP(A526,Tabulka3[[Číslo registrace  u jednorázové akce]:[Příjmení]],2,0))</f>
        <v/>
      </c>
      <c r="C526" s="25" t="str">
        <f>IF(A526="","",VLOOKUP(A526,Tabulka3[[Číslo registrace  u jednorázové akce]:[Příjmení]],3,0))</f>
        <v/>
      </c>
      <c r="I526" s="94"/>
      <c r="J526" s="94"/>
      <c r="L526" s="15"/>
      <c r="M526" s="15"/>
      <c r="N526" s="15"/>
    </row>
    <row r="527" spans="2:14" s="25" customFormat="1" ht="15" customHeight="1" x14ac:dyDescent="0.3">
      <c r="B527" s="25" t="str">
        <f>IF(A527="","",VLOOKUP(A527,Tabulka3[[Číslo registrace  u jednorázové akce]:[Příjmení]],2,0))</f>
        <v/>
      </c>
      <c r="C527" s="25" t="str">
        <f>IF(A527="","",VLOOKUP(A527,Tabulka3[[Číslo registrace  u jednorázové akce]:[Příjmení]],3,0))</f>
        <v/>
      </c>
      <c r="I527" s="94"/>
      <c r="J527" s="94"/>
      <c r="L527" s="15"/>
      <c r="M527" s="15"/>
      <c r="N527" s="15"/>
    </row>
    <row r="528" spans="2:14" s="25" customFormat="1" ht="15" customHeight="1" x14ac:dyDescent="0.3">
      <c r="B528" s="25" t="str">
        <f>IF(A528="","",VLOOKUP(A528,Tabulka3[[Číslo registrace  u jednorázové akce]:[Příjmení]],2,0))</f>
        <v/>
      </c>
      <c r="C528" s="25" t="str">
        <f>IF(A528="","",VLOOKUP(A528,Tabulka3[[Číslo registrace  u jednorázové akce]:[Příjmení]],3,0))</f>
        <v/>
      </c>
      <c r="I528" s="94"/>
      <c r="J528" s="94"/>
      <c r="L528" s="15"/>
      <c r="M528" s="15"/>
      <c r="N528" s="15"/>
    </row>
    <row r="529" spans="2:14" s="25" customFormat="1" ht="15" customHeight="1" x14ac:dyDescent="0.3">
      <c r="B529" s="25" t="str">
        <f>IF(A529="","",VLOOKUP(A529,Tabulka3[[Číslo registrace  u jednorázové akce]:[Příjmení]],2,0))</f>
        <v/>
      </c>
      <c r="C529" s="25" t="str">
        <f>IF(A529="","",VLOOKUP(A529,Tabulka3[[Číslo registrace  u jednorázové akce]:[Příjmení]],3,0))</f>
        <v/>
      </c>
      <c r="I529" s="94"/>
      <c r="J529" s="94"/>
      <c r="L529" s="15"/>
      <c r="M529" s="15"/>
      <c r="N529" s="15"/>
    </row>
    <row r="530" spans="2:14" s="25" customFormat="1" ht="15" customHeight="1" x14ac:dyDescent="0.3">
      <c r="B530" s="25" t="str">
        <f>IF(A530="","",VLOOKUP(A530,Tabulka3[[Číslo registrace  u jednorázové akce]:[Příjmení]],2,0))</f>
        <v/>
      </c>
      <c r="C530" s="25" t="str">
        <f>IF(A530="","",VLOOKUP(A530,Tabulka3[[Číslo registrace  u jednorázové akce]:[Příjmení]],3,0))</f>
        <v/>
      </c>
      <c r="I530" s="94"/>
      <c r="J530" s="94"/>
      <c r="L530" s="15"/>
      <c r="M530" s="15"/>
      <c r="N530" s="15"/>
    </row>
    <row r="531" spans="2:14" s="25" customFormat="1" ht="15" customHeight="1" x14ac:dyDescent="0.3">
      <c r="B531" s="25" t="str">
        <f>IF(A531="","",VLOOKUP(A531,Tabulka3[[Číslo registrace  u jednorázové akce]:[Příjmení]],2,0))</f>
        <v/>
      </c>
      <c r="C531" s="25" t="str">
        <f>IF(A531="","",VLOOKUP(A531,Tabulka3[[Číslo registrace  u jednorázové akce]:[Příjmení]],3,0))</f>
        <v/>
      </c>
      <c r="I531" s="94"/>
      <c r="J531" s="94"/>
      <c r="L531" s="15"/>
      <c r="M531" s="15"/>
      <c r="N531" s="15"/>
    </row>
    <row r="532" spans="2:14" s="25" customFormat="1" ht="15" customHeight="1" x14ac:dyDescent="0.3">
      <c r="B532" s="25" t="str">
        <f>IF(A532="","",VLOOKUP(A532,Tabulka3[[Číslo registrace  u jednorázové akce]:[Příjmení]],2,0))</f>
        <v/>
      </c>
      <c r="C532" s="25" t="str">
        <f>IF(A532="","",VLOOKUP(A532,Tabulka3[[Číslo registrace  u jednorázové akce]:[Příjmení]],3,0))</f>
        <v/>
      </c>
      <c r="I532" s="94"/>
      <c r="J532" s="94"/>
      <c r="L532" s="15"/>
      <c r="M532" s="15"/>
      <c r="N532" s="15"/>
    </row>
    <row r="533" spans="2:14" s="25" customFormat="1" ht="15" customHeight="1" x14ac:dyDescent="0.3">
      <c r="B533" s="25" t="str">
        <f>IF(A533="","",VLOOKUP(A533,Tabulka3[[Číslo registrace  u jednorázové akce]:[Příjmení]],2,0))</f>
        <v/>
      </c>
      <c r="C533" s="25" t="str">
        <f>IF(A533="","",VLOOKUP(A533,Tabulka3[[Číslo registrace  u jednorázové akce]:[Příjmení]],3,0))</f>
        <v/>
      </c>
      <c r="I533" s="94"/>
      <c r="J533" s="94"/>
      <c r="L533" s="15"/>
      <c r="M533" s="15"/>
      <c r="N533" s="15"/>
    </row>
    <row r="534" spans="2:14" s="25" customFormat="1" ht="15" customHeight="1" x14ac:dyDescent="0.3">
      <c r="B534" s="25" t="str">
        <f>IF(A534="","",VLOOKUP(A534,Tabulka3[[Číslo registrace  u jednorázové akce]:[Příjmení]],2,0))</f>
        <v/>
      </c>
      <c r="C534" s="25" t="str">
        <f>IF(A534="","",VLOOKUP(A534,Tabulka3[[Číslo registrace  u jednorázové akce]:[Příjmení]],3,0))</f>
        <v/>
      </c>
      <c r="I534" s="94"/>
      <c r="J534" s="94"/>
      <c r="L534" s="15"/>
      <c r="M534" s="15"/>
      <c r="N534" s="15"/>
    </row>
    <row r="535" spans="2:14" s="25" customFormat="1" ht="15" customHeight="1" x14ac:dyDescent="0.3">
      <c r="B535" s="25" t="str">
        <f>IF(A535="","",VLOOKUP(A535,Tabulka3[[Číslo registrace  u jednorázové akce]:[Příjmení]],2,0))</f>
        <v/>
      </c>
      <c r="C535" s="25" t="str">
        <f>IF(A535="","",VLOOKUP(A535,Tabulka3[[Číslo registrace  u jednorázové akce]:[Příjmení]],3,0))</f>
        <v/>
      </c>
      <c r="I535" s="94"/>
      <c r="J535" s="94"/>
      <c r="L535" s="15"/>
      <c r="M535" s="15"/>
      <c r="N535" s="15"/>
    </row>
    <row r="536" spans="2:14" s="25" customFormat="1" ht="15" customHeight="1" x14ac:dyDescent="0.3">
      <c r="B536" s="25" t="str">
        <f>IF(A536="","",VLOOKUP(A536,Tabulka3[[Číslo registrace  u jednorázové akce]:[Příjmení]],2,0))</f>
        <v/>
      </c>
      <c r="C536" s="25" t="str">
        <f>IF(A536="","",VLOOKUP(A536,Tabulka3[[Číslo registrace  u jednorázové akce]:[Příjmení]],3,0))</f>
        <v/>
      </c>
      <c r="I536" s="94"/>
      <c r="J536" s="94"/>
      <c r="L536" s="15"/>
      <c r="M536" s="15"/>
      <c r="N536" s="15"/>
    </row>
    <row r="537" spans="2:14" s="25" customFormat="1" ht="15" customHeight="1" x14ac:dyDescent="0.3">
      <c r="B537" s="25" t="str">
        <f>IF(A537="","",VLOOKUP(A537,Tabulka3[[Číslo registrace  u jednorázové akce]:[Příjmení]],2,0))</f>
        <v/>
      </c>
      <c r="C537" s="25" t="str">
        <f>IF(A537="","",VLOOKUP(A537,Tabulka3[[Číslo registrace  u jednorázové akce]:[Příjmení]],3,0))</f>
        <v/>
      </c>
      <c r="I537" s="94"/>
      <c r="J537" s="94"/>
      <c r="L537" s="15"/>
      <c r="M537" s="15"/>
      <c r="N537" s="15"/>
    </row>
    <row r="538" spans="2:14" s="25" customFormat="1" ht="15" customHeight="1" x14ac:dyDescent="0.3">
      <c r="B538" s="25" t="str">
        <f>IF(A538="","",VLOOKUP(A538,Tabulka3[[Číslo registrace  u jednorázové akce]:[Příjmení]],2,0))</f>
        <v/>
      </c>
      <c r="C538" s="25" t="str">
        <f>IF(A538="","",VLOOKUP(A538,Tabulka3[[Číslo registrace  u jednorázové akce]:[Příjmení]],3,0))</f>
        <v/>
      </c>
      <c r="I538" s="94"/>
      <c r="J538" s="94"/>
      <c r="L538" s="15"/>
      <c r="M538" s="15"/>
      <c r="N538" s="15"/>
    </row>
    <row r="539" spans="2:14" s="25" customFormat="1" ht="15" customHeight="1" x14ac:dyDescent="0.3">
      <c r="B539" s="25" t="str">
        <f>IF(A539="","",VLOOKUP(A539,Tabulka3[[Číslo registrace  u jednorázové akce]:[Příjmení]],2,0))</f>
        <v/>
      </c>
      <c r="C539" s="25" t="str">
        <f>IF(A539="","",VLOOKUP(A539,Tabulka3[[Číslo registrace  u jednorázové akce]:[Příjmení]],3,0))</f>
        <v/>
      </c>
      <c r="I539" s="94"/>
      <c r="J539" s="94"/>
      <c r="L539" s="15"/>
      <c r="M539" s="15"/>
      <c r="N539" s="15"/>
    </row>
    <row r="540" spans="2:14" s="25" customFormat="1" ht="15" customHeight="1" x14ac:dyDescent="0.3">
      <c r="B540" s="25" t="str">
        <f>IF(A540="","",VLOOKUP(A540,Tabulka3[[Číslo registrace  u jednorázové akce]:[Příjmení]],2,0))</f>
        <v/>
      </c>
      <c r="C540" s="25" t="str">
        <f>IF(A540="","",VLOOKUP(A540,Tabulka3[[Číslo registrace  u jednorázové akce]:[Příjmení]],3,0))</f>
        <v/>
      </c>
      <c r="I540" s="94"/>
      <c r="J540" s="94"/>
      <c r="L540" s="15"/>
      <c r="M540" s="15"/>
      <c r="N540" s="15"/>
    </row>
    <row r="541" spans="2:14" s="25" customFormat="1" ht="15" customHeight="1" x14ac:dyDescent="0.3">
      <c r="B541" s="25" t="str">
        <f>IF(A541="","",VLOOKUP(A541,Tabulka3[[Číslo registrace  u jednorázové akce]:[Příjmení]],2,0))</f>
        <v/>
      </c>
      <c r="C541" s="25" t="str">
        <f>IF(A541="","",VLOOKUP(A541,Tabulka3[[Číslo registrace  u jednorázové akce]:[Příjmení]],3,0))</f>
        <v/>
      </c>
      <c r="I541" s="94"/>
      <c r="J541" s="94"/>
      <c r="L541" s="15"/>
      <c r="M541" s="15"/>
      <c r="N541" s="15"/>
    </row>
    <row r="542" spans="2:14" s="25" customFormat="1" ht="15" customHeight="1" x14ac:dyDescent="0.3">
      <c r="B542" s="25" t="str">
        <f>IF(A542="","",VLOOKUP(A542,Tabulka3[[Číslo registrace  u jednorázové akce]:[Příjmení]],2,0))</f>
        <v/>
      </c>
      <c r="C542" s="25" t="str">
        <f>IF(A542="","",VLOOKUP(A542,Tabulka3[[Číslo registrace  u jednorázové akce]:[Příjmení]],3,0))</f>
        <v/>
      </c>
      <c r="I542" s="94"/>
      <c r="J542" s="94"/>
      <c r="L542" s="15"/>
      <c r="M542" s="15"/>
      <c r="N542" s="15"/>
    </row>
    <row r="543" spans="2:14" s="25" customFormat="1" ht="15" customHeight="1" x14ac:dyDescent="0.3">
      <c r="B543" s="25" t="str">
        <f>IF(A543="","",VLOOKUP(A543,Tabulka3[[Číslo registrace  u jednorázové akce]:[Příjmení]],2,0))</f>
        <v/>
      </c>
      <c r="C543" s="25" t="str">
        <f>IF(A543="","",VLOOKUP(A543,Tabulka3[[Číslo registrace  u jednorázové akce]:[Příjmení]],3,0))</f>
        <v/>
      </c>
      <c r="I543" s="94"/>
      <c r="J543" s="94"/>
      <c r="L543" s="15"/>
      <c r="M543" s="15"/>
      <c r="N543" s="15"/>
    </row>
    <row r="544" spans="2:14" s="25" customFormat="1" ht="15" customHeight="1" x14ac:dyDescent="0.3">
      <c r="B544" s="25" t="str">
        <f>IF(A544="","",VLOOKUP(A544,Tabulka3[[Číslo registrace  u jednorázové akce]:[Příjmení]],2,0))</f>
        <v/>
      </c>
      <c r="C544" s="25" t="str">
        <f>IF(A544="","",VLOOKUP(A544,Tabulka3[[Číslo registrace  u jednorázové akce]:[Příjmení]],3,0))</f>
        <v/>
      </c>
      <c r="I544" s="94"/>
      <c r="J544" s="94"/>
      <c r="L544" s="15"/>
      <c r="M544" s="15"/>
      <c r="N544" s="15"/>
    </row>
    <row r="545" spans="2:14" s="25" customFormat="1" ht="15" customHeight="1" x14ac:dyDescent="0.3">
      <c r="B545" s="25" t="str">
        <f>IF(A545="","",VLOOKUP(A545,Tabulka3[[Číslo registrace  u jednorázové akce]:[Příjmení]],2,0))</f>
        <v/>
      </c>
      <c r="C545" s="25" t="str">
        <f>IF(A545="","",VLOOKUP(A545,Tabulka3[[Číslo registrace  u jednorázové akce]:[Příjmení]],3,0))</f>
        <v/>
      </c>
      <c r="I545" s="94"/>
      <c r="J545" s="94"/>
      <c r="L545" s="15"/>
      <c r="M545" s="15"/>
      <c r="N545" s="15"/>
    </row>
    <row r="546" spans="2:14" s="25" customFormat="1" ht="15" customHeight="1" x14ac:dyDescent="0.3">
      <c r="B546" s="25" t="str">
        <f>IF(A546="","",VLOOKUP(A546,Tabulka3[[Číslo registrace  u jednorázové akce]:[Příjmení]],2,0))</f>
        <v/>
      </c>
      <c r="C546" s="25" t="str">
        <f>IF(A546="","",VLOOKUP(A546,Tabulka3[[Číslo registrace  u jednorázové akce]:[Příjmení]],3,0))</f>
        <v/>
      </c>
      <c r="I546" s="94"/>
      <c r="J546" s="94"/>
      <c r="L546" s="15"/>
      <c r="M546" s="15"/>
      <c r="N546" s="15"/>
    </row>
    <row r="547" spans="2:14" s="25" customFormat="1" ht="15" customHeight="1" x14ac:dyDescent="0.3">
      <c r="B547" s="25" t="str">
        <f>IF(A547="","",VLOOKUP(A547,Tabulka3[[Číslo registrace  u jednorázové akce]:[Příjmení]],2,0))</f>
        <v/>
      </c>
      <c r="C547" s="25" t="str">
        <f>IF(A547="","",VLOOKUP(A547,Tabulka3[[Číslo registrace  u jednorázové akce]:[Příjmení]],3,0))</f>
        <v/>
      </c>
      <c r="I547" s="94"/>
      <c r="J547" s="94"/>
      <c r="L547" s="15"/>
      <c r="M547" s="15"/>
      <c r="N547" s="15"/>
    </row>
    <row r="548" spans="2:14" s="25" customFormat="1" ht="15" customHeight="1" x14ac:dyDescent="0.3">
      <c r="B548" s="25" t="str">
        <f>IF(A548="","",VLOOKUP(A548,Tabulka3[[Číslo registrace  u jednorázové akce]:[Příjmení]],2,0))</f>
        <v/>
      </c>
      <c r="C548" s="25" t="str">
        <f>IF(A548="","",VLOOKUP(A548,Tabulka3[[Číslo registrace  u jednorázové akce]:[Příjmení]],3,0))</f>
        <v/>
      </c>
      <c r="I548" s="94"/>
      <c r="J548" s="94"/>
      <c r="L548" s="15"/>
      <c r="M548" s="15"/>
      <c r="N548" s="15"/>
    </row>
    <row r="549" spans="2:14" s="25" customFormat="1" ht="15" customHeight="1" x14ac:dyDescent="0.3">
      <c r="B549" s="25" t="str">
        <f>IF(A549="","",VLOOKUP(A549,Tabulka3[[Číslo registrace  u jednorázové akce]:[Příjmení]],2,0))</f>
        <v/>
      </c>
      <c r="C549" s="25" t="str">
        <f>IF(A549="","",VLOOKUP(A549,Tabulka3[[Číslo registrace  u jednorázové akce]:[Příjmení]],3,0))</f>
        <v/>
      </c>
      <c r="I549" s="94"/>
      <c r="J549" s="94"/>
      <c r="L549" s="15"/>
      <c r="M549" s="15"/>
      <c r="N549" s="15"/>
    </row>
    <row r="550" spans="2:14" s="25" customFormat="1" ht="15" customHeight="1" x14ac:dyDescent="0.3">
      <c r="B550" s="25" t="str">
        <f>IF(A550="","",VLOOKUP(A550,Tabulka3[[Číslo registrace  u jednorázové akce]:[Příjmení]],2,0))</f>
        <v/>
      </c>
      <c r="C550" s="25" t="str">
        <f>IF(A550="","",VLOOKUP(A550,Tabulka3[[Číslo registrace  u jednorázové akce]:[Příjmení]],3,0))</f>
        <v/>
      </c>
      <c r="I550" s="94"/>
      <c r="J550" s="94"/>
      <c r="L550" s="15"/>
      <c r="M550" s="15"/>
      <c r="N550" s="15"/>
    </row>
    <row r="551" spans="2:14" s="25" customFormat="1" ht="15" customHeight="1" x14ac:dyDescent="0.3">
      <c r="B551" s="25" t="str">
        <f>IF(A551="","",VLOOKUP(A551,Tabulka3[[Číslo registrace  u jednorázové akce]:[Příjmení]],2,0))</f>
        <v/>
      </c>
      <c r="C551" s="25" t="str">
        <f>IF(A551="","",VLOOKUP(A551,Tabulka3[[Číslo registrace  u jednorázové akce]:[Příjmení]],3,0))</f>
        <v/>
      </c>
      <c r="I551" s="94"/>
      <c r="J551" s="94"/>
      <c r="L551" s="15"/>
      <c r="M551" s="15"/>
      <c r="N551" s="15"/>
    </row>
    <row r="552" spans="2:14" s="25" customFormat="1" ht="15" customHeight="1" x14ac:dyDescent="0.3">
      <c r="B552" s="25" t="str">
        <f>IF(A552="","",VLOOKUP(A552,Tabulka3[[Číslo registrace  u jednorázové akce]:[Příjmení]],2,0))</f>
        <v/>
      </c>
      <c r="C552" s="25" t="str">
        <f>IF(A552="","",VLOOKUP(A552,Tabulka3[[Číslo registrace  u jednorázové akce]:[Příjmení]],3,0))</f>
        <v/>
      </c>
      <c r="I552" s="94"/>
      <c r="J552" s="94"/>
      <c r="L552" s="15"/>
      <c r="M552" s="15"/>
      <c r="N552" s="15"/>
    </row>
    <row r="553" spans="2:14" s="25" customFormat="1" ht="15" customHeight="1" x14ac:dyDescent="0.3">
      <c r="B553" s="25" t="str">
        <f>IF(A553="","",VLOOKUP(A553,Tabulka3[[Číslo registrace  u jednorázové akce]:[Příjmení]],2,0))</f>
        <v/>
      </c>
      <c r="C553" s="25" t="str">
        <f>IF(A553="","",VLOOKUP(A553,Tabulka3[[Číslo registrace  u jednorázové akce]:[Příjmení]],3,0))</f>
        <v/>
      </c>
      <c r="I553" s="94"/>
      <c r="J553" s="94"/>
      <c r="L553" s="15"/>
      <c r="M553" s="15"/>
      <c r="N553" s="15"/>
    </row>
    <row r="554" spans="2:14" s="25" customFormat="1" ht="15" customHeight="1" x14ac:dyDescent="0.3">
      <c r="B554" s="25" t="str">
        <f>IF(A554="","",VLOOKUP(A554,Tabulka3[[Číslo registrace  u jednorázové akce]:[Příjmení]],2,0))</f>
        <v/>
      </c>
      <c r="C554" s="25" t="str">
        <f>IF(A554="","",VLOOKUP(A554,Tabulka3[[Číslo registrace  u jednorázové akce]:[Příjmení]],3,0))</f>
        <v/>
      </c>
      <c r="I554" s="94"/>
      <c r="J554" s="94"/>
      <c r="L554" s="15"/>
      <c r="M554" s="15"/>
      <c r="N554" s="15"/>
    </row>
    <row r="555" spans="2:14" s="25" customFormat="1" ht="15" customHeight="1" x14ac:dyDescent="0.3">
      <c r="B555" s="25" t="str">
        <f>IF(A555="","",VLOOKUP(A555,Tabulka3[[Číslo registrace  u jednorázové akce]:[Příjmení]],2,0))</f>
        <v/>
      </c>
      <c r="C555" s="25" t="str">
        <f>IF(A555="","",VLOOKUP(A555,Tabulka3[[Číslo registrace  u jednorázové akce]:[Příjmení]],3,0))</f>
        <v/>
      </c>
      <c r="I555" s="94"/>
      <c r="J555" s="94"/>
      <c r="L555" s="15"/>
      <c r="M555" s="15"/>
      <c r="N555" s="15"/>
    </row>
    <row r="556" spans="2:14" s="25" customFormat="1" ht="15" customHeight="1" x14ac:dyDescent="0.3">
      <c r="B556" s="25" t="str">
        <f>IF(A556="","",VLOOKUP(A556,Tabulka3[[Číslo registrace  u jednorázové akce]:[Příjmení]],2,0))</f>
        <v/>
      </c>
      <c r="C556" s="25" t="str">
        <f>IF(A556="","",VLOOKUP(A556,Tabulka3[[Číslo registrace  u jednorázové akce]:[Příjmení]],3,0))</f>
        <v/>
      </c>
      <c r="I556" s="94"/>
      <c r="J556" s="94"/>
      <c r="L556" s="15"/>
      <c r="M556" s="15"/>
      <c r="N556" s="15"/>
    </row>
    <row r="557" spans="2:14" s="25" customFormat="1" ht="15" customHeight="1" x14ac:dyDescent="0.3">
      <c r="B557" s="25" t="str">
        <f>IF(A557="","",VLOOKUP(A557,Tabulka3[[Číslo registrace  u jednorázové akce]:[Příjmení]],2,0))</f>
        <v/>
      </c>
      <c r="C557" s="25" t="str">
        <f>IF(A557="","",VLOOKUP(A557,Tabulka3[[Číslo registrace  u jednorázové akce]:[Příjmení]],3,0))</f>
        <v/>
      </c>
      <c r="I557" s="94"/>
      <c r="J557" s="94"/>
      <c r="L557" s="15"/>
      <c r="M557" s="15"/>
      <c r="N557" s="15"/>
    </row>
    <row r="558" spans="2:14" s="25" customFormat="1" ht="15" customHeight="1" x14ac:dyDescent="0.3">
      <c r="B558" s="25" t="str">
        <f>IF(A558="","",VLOOKUP(A558,Tabulka3[[Číslo registrace  u jednorázové akce]:[Příjmení]],2,0))</f>
        <v/>
      </c>
      <c r="C558" s="25" t="str">
        <f>IF(A558="","",VLOOKUP(A558,Tabulka3[[Číslo registrace  u jednorázové akce]:[Příjmení]],3,0))</f>
        <v/>
      </c>
      <c r="I558" s="94"/>
      <c r="J558" s="94"/>
      <c r="L558" s="15"/>
      <c r="M558" s="15"/>
      <c r="N558" s="15"/>
    </row>
    <row r="559" spans="2:14" s="25" customFormat="1" ht="15" customHeight="1" x14ac:dyDescent="0.3">
      <c r="B559" s="25" t="str">
        <f>IF(A559="","",VLOOKUP(A559,Tabulka3[[Číslo registrace  u jednorázové akce]:[Příjmení]],2,0))</f>
        <v/>
      </c>
      <c r="C559" s="25" t="str">
        <f>IF(A559="","",VLOOKUP(A559,Tabulka3[[Číslo registrace  u jednorázové akce]:[Příjmení]],3,0))</f>
        <v/>
      </c>
      <c r="I559" s="94"/>
      <c r="J559" s="94"/>
      <c r="L559" s="15"/>
      <c r="M559" s="15"/>
      <c r="N559" s="15"/>
    </row>
    <row r="560" spans="2:14" s="25" customFormat="1" ht="15" customHeight="1" x14ac:dyDescent="0.3">
      <c r="B560" s="25" t="str">
        <f>IF(A560="","",VLOOKUP(A560,Tabulka3[[Číslo registrace  u jednorázové akce]:[Příjmení]],2,0))</f>
        <v/>
      </c>
      <c r="C560" s="25" t="str">
        <f>IF(A560="","",VLOOKUP(A560,Tabulka3[[Číslo registrace  u jednorázové akce]:[Příjmení]],3,0))</f>
        <v/>
      </c>
      <c r="I560" s="94"/>
      <c r="J560" s="94"/>
      <c r="L560" s="15"/>
      <c r="M560" s="15"/>
      <c r="N560" s="15"/>
    </row>
    <row r="561" spans="2:14" s="25" customFormat="1" ht="15" customHeight="1" x14ac:dyDescent="0.3">
      <c r="B561" s="25" t="str">
        <f>IF(A561="","",VLOOKUP(A561,Tabulka3[[Číslo registrace  u jednorázové akce]:[Příjmení]],2,0))</f>
        <v/>
      </c>
      <c r="C561" s="25" t="str">
        <f>IF(A561="","",VLOOKUP(A561,Tabulka3[[Číslo registrace  u jednorázové akce]:[Příjmení]],3,0))</f>
        <v/>
      </c>
      <c r="I561" s="94"/>
      <c r="J561" s="94"/>
      <c r="L561" s="15"/>
      <c r="M561" s="15"/>
      <c r="N561" s="15"/>
    </row>
    <row r="562" spans="2:14" s="25" customFormat="1" ht="15" customHeight="1" x14ac:dyDescent="0.3">
      <c r="B562" s="25" t="str">
        <f>IF(A562="","",VLOOKUP(A562,Tabulka3[[Číslo registrace  u jednorázové akce]:[Příjmení]],2,0))</f>
        <v/>
      </c>
      <c r="C562" s="25" t="str">
        <f>IF(A562="","",VLOOKUP(A562,Tabulka3[[Číslo registrace  u jednorázové akce]:[Příjmení]],3,0))</f>
        <v/>
      </c>
      <c r="I562" s="94"/>
      <c r="J562" s="94"/>
      <c r="L562" s="15"/>
      <c r="M562" s="15"/>
      <c r="N562" s="15"/>
    </row>
    <row r="563" spans="2:14" s="25" customFormat="1" ht="15" customHeight="1" x14ac:dyDescent="0.3">
      <c r="B563" s="25" t="str">
        <f>IF(A563="","",VLOOKUP(A563,Tabulka3[[Číslo registrace  u jednorázové akce]:[Příjmení]],2,0))</f>
        <v/>
      </c>
      <c r="C563" s="25" t="str">
        <f>IF(A563="","",VLOOKUP(A563,Tabulka3[[Číslo registrace  u jednorázové akce]:[Příjmení]],3,0))</f>
        <v/>
      </c>
      <c r="I563" s="94"/>
      <c r="J563" s="94"/>
      <c r="L563" s="15"/>
      <c r="M563" s="15"/>
      <c r="N563" s="15"/>
    </row>
    <row r="564" spans="2:14" s="25" customFormat="1" ht="15" customHeight="1" x14ac:dyDescent="0.3">
      <c r="B564" s="25" t="str">
        <f>IF(A564="","",VLOOKUP(A564,Tabulka3[[Číslo registrace  u jednorázové akce]:[Příjmení]],2,0))</f>
        <v/>
      </c>
      <c r="C564" s="25" t="str">
        <f>IF(A564="","",VLOOKUP(A564,Tabulka3[[Číslo registrace  u jednorázové akce]:[Příjmení]],3,0))</f>
        <v/>
      </c>
      <c r="I564" s="94"/>
      <c r="J564" s="94"/>
      <c r="L564" s="15"/>
      <c r="M564" s="15"/>
      <c r="N564" s="15"/>
    </row>
    <row r="565" spans="2:14" s="25" customFormat="1" ht="15" customHeight="1" x14ac:dyDescent="0.3">
      <c r="B565" s="25" t="str">
        <f>IF(A565="","",VLOOKUP(A565,Tabulka3[[Číslo registrace  u jednorázové akce]:[Příjmení]],2,0))</f>
        <v/>
      </c>
      <c r="C565" s="25" t="str">
        <f>IF(A565="","",VLOOKUP(A565,Tabulka3[[Číslo registrace  u jednorázové akce]:[Příjmení]],3,0))</f>
        <v/>
      </c>
      <c r="I565" s="94"/>
      <c r="J565" s="94"/>
      <c r="L565" s="15"/>
      <c r="M565" s="15"/>
      <c r="N565" s="15"/>
    </row>
    <row r="566" spans="2:14" s="25" customFormat="1" ht="15" customHeight="1" x14ac:dyDescent="0.3">
      <c r="B566" s="25" t="str">
        <f>IF(A566="","",VLOOKUP(A566,Tabulka3[[Číslo registrace  u jednorázové akce]:[Příjmení]],2,0))</f>
        <v/>
      </c>
      <c r="C566" s="25" t="str">
        <f>IF(A566="","",VLOOKUP(A566,Tabulka3[[Číslo registrace  u jednorázové akce]:[Příjmení]],3,0))</f>
        <v/>
      </c>
      <c r="I566" s="94"/>
      <c r="J566" s="94"/>
      <c r="L566" s="15"/>
      <c r="M566" s="15"/>
      <c r="N566" s="15"/>
    </row>
    <row r="567" spans="2:14" s="25" customFormat="1" ht="15" customHeight="1" x14ac:dyDescent="0.3">
      <c r="B567" s="25" t="str">
        <f>IF(A567="","",VLOOKUP(A567,Tabulka3[[Číslo registrace  u jednorázové akce]:[Příjmení]],2,0))</f>
        <v/>
      </c>
      <c r="C567" s="25" t="str">
        <f>IF(A567="","",VLOOKUP(A567,Tabulka3[[Číslo registrace  u jednorázové akce]:[Příjmení]],3,0))</f>
        <v/>
      </c>
      <c r="I567" s="94"/>
      <c r="J567" s="94"/>
      <c r="L567" s="15"/>
      <c r="M567" s="15"/>
      <c r="N567" s="15"/>
    </row>
    <row r="568" spans="2:14" s="25" customFormat="1" ht="15" customHeight="1" x14ac:dyDescent="0.3">
      <c r="B568" s="25" t="str">
        <f>IF(A568="","",VLOOKUP(A568,Tabulka3[[Číslo registrace  u jednorázové akce]:[Příjmení]],2,0))</f>
        <v/>
      </c>
      <c r="C568" s="25" t="str">
        <f>IF(A568="","",VLOOKUP(A568,Tabulka3[[Číslo registrace  u jednorázové akce]:[Příjmení]],3,0))</f>
        <v/>
      </c>
      <c r="I568" s="94"/>
      <c r="J568" s="94"/>
      <c r="L568" s="15"/>
      <c r="M568" s="15"/>
      <c r="N568" s="15"/>
    </row>
    <row r="569" spans="2:14" s="25" customFormat="1" ht="15" customHeight="1" x14ac:dyDescent="0.3">
      <c r="B569" s="25" t="str">
        <f>IF(A569="","",VLOOKUP(A569,Tabulka3[[Číslo registrace  u jednorázové akce]:[Příjmení]],2,0))</f>
        <v/>
      </c>
      <c r="C569" s="25" t="str">
        <f>IF(A569="","",VLOOKUP(A569,Tabulka3[[Číslo registrace  u jednorázové akce]:[Příjmení]],3,0))</f>
        <v/>
      </c>
      <c r="I569" s="94"/>
      <c r="J569" s="94"/>
      <c r="L569" s="15"/>
      <c r="M569" s="15"/>
      <c r="N569" s="15"/>
    </row>
    <row r="570" spans="2:14" s="25" customFormat="1" ht="15" customHeight="1" x14ac:dyDescent="0.3">
      <c r="B570" s="25" t="str">
        <f>IF(A570="","",VLOOKUP(A570,Tabulka3[[Číslo registrace  u jednorázové akce]:[Příjmení]],2,0))</f>
        <v/>
      </c>
      <c r="C570" s="25" t="str">
        <f>IF(A570="","",VLOOKUP(A570,Tabulka3[[Číslo registrace  u jednorázové akce]:[Příjmení]],3,0))</f>
        <v/>
      </c>
      <c r="I570" s="94"/>
      <c r="J570" s="94"/>
      <c r="L570" s="15"/>
      <c r="M570" s="15"/>
      <c r="N570" s="15"/>
    </row>
    <row r="571" spans="2:14" s="25" customFormat="1" ht="15" customHeight="1" x14ac:dyDescent="0.3">
      <c r="B571" s="25" t="str">
        <f>IF(A571="","",VLOOKUP(A571,Tabulka3[[Číslo registrace  u jednorázové akce]:[Příjmení]],2,0))</f>
        <v/>
      </c>
      <c r="C571" s="25" t="str">
        <f>IF(A571="","",VLOOKUP(A571,Tabulka3[[Číslo registrace  u jednorázové akce]:[Příjmení]],3,0))</f>
        <v/>
      </c>
      <c r="I571" s="94"/>
      <c r="J571" s="94"/>
      <c r="L571" s="15"/>
      <c r="M571" s="15"/>
      <c r="N571" s="15"/>
    </row>
    <row r="572" spans="2:14" s="25" customFormat="1" ht="15" customHeight="1" x14ac:dyDescent="0.3">
      <c r="B572" s="25" t="str">
        <f>IF(A572="","",VLOOKUP(A572,Tabulka3[[Číslo registrace  u jednorázové akce]:[Příjmení]],2,0))</f>
        <v/>
      </c>
      <c r="C572" s="25" t="str">
        <f>IF(A572="","",VLOOKUP(A572,Tabulka3[[Číslo registrace  u jednorázové akce]:[Příjmení]],3,0))</f>
        <v/>
      </c>
      <c r="I572" s="94"/>
      <c r="J572" s="94"/>
      <c r="L572" s="15"/>
      <c r="M572" s="15"/>
      <c r="N572" s="15"/>
    </row>
    <row r="573" spans="2:14" s="25" customFormat="1" ht="15" customHeight="1" x14ac:dyDescent="0.3">
      <c r="B573" s="25" t="str">
        <f>IF(A573="","",VLOOKUP(A573,Tabulka3[[Číslo registrace  u jednorázové akce]:[Příjmení]],2,0))</f>
        <v/>
      </c>
      <c r="C573" s="25" t="str">
        <f>IF(A573="","",VLOOKUP(A573,Tabulka3[[Číslo registrace  u jednorázové akce]:[Příjmení]],3,0))</f>
        <v/>
      </c>
      <c r="I573" s="94"/>
      <c r="J573" s="94"/>
      <c r="L573" s="15"/>
      <c r="M573" s="15"/>
      <c r="N573" s="15"/>
    </row>
    <row r="574" spans="2:14" s="25" customFormat="1" ht="15" customHeight="1" x14ac:dyDescent="0.3">
      <c r="B574" s="25" t="str">
        <f>IF(A574="","",VLOOKUP(A574,Tabulka3[[Číslo registrace  u jednorázové akce]:[Příjmení]],2,0))</f>
        <v/>
      </c>
      <c r="C574" s="25" t="str">
        <f>IF(A574="","",VLOOKUP(A574,Tabulka3[[Číslo registrace  u jednorázové akce]:[Příjmení]],3,0))</f>
        <v/>
      </c>
      <c r="I574" s="94"/>
      <c r="J574" s="94"/>
      <c r="L574" s="15"/>
      <c r="M574" s="15"/>
      <c r="N574" s="15"/>
    </row>
    <row r="575" spans="2:14" s="25" customFormat="1" ht="15" customHeight="1" x14ac:dyDescent="0.3">
      <c r="B575" s="25" t="str">
        <f>IF(A575="","",VLOOKUP(A575,Tabulka3[[Číslo registrace  u jednorázové akce]:[Příjmení]],2,0))</f>
        <v/>
      </c>
      <c r="C575" s="25" t="str">
        <f>IF(A575="","",VLOOKUP(A575,Tabulka3[[Číslo registrace  u jednorázové akce]:[Příjmení]],3,0))</f>
        <v/>
      </c>
      <c r="I575" s="94"/>
      <c r="J575" s="94"/>
      <c r="L575" s="15"/>
      <c r="M575" s="15"/>
      <c r="N575" s="15"/>
    </row>
    <row r="576" spans="2:14" s="25" customFormat="1" ht="15" customHeight="1" x14ac:dyDescent="0.3">
      <c r="B576" s="25" t="str">
        <f>IF(A576="","",VLOOKUP(A576,Tabulka3[[Číslo registrace  u jednorázové akce]:[Příjmení]],2,0))</f>
        <v/>
      </c>
      <c r="C576" s="25" t="str">
        <f>IF(A576="","",VLOOKUP(A576,Tabulka3[[Číslo registrace  u jednorázové akce]:[Příjmení]],3,0))</f>
        <v/>
      </c>
      <c r="I576" s="94"/>
      <c r="J576" s="94"/>
      <c r="L576" s="15"/>
      <c r="M576" s="15"/>
      <c r="N576" s="15"/>
    </row>
    <row r="577" spans="2:14" s="25" customFormat="1" ht="15" customHeight="1" x14ac:dyDescent="0.3">
      <c r="B577" s="25" t="str">
        <f>IF(A577="","",VLOOKUP(A577,Tabulka3[[Číslo registrace  u jednorázové akce]:[Příjmení]],2,0))</f>
        <v/>
      </c>
      <c r="C577" s="25" t="str">
        <f>IF(A577="","",VLOOKUP(A577,Tabulka3[[Číslo registrace  u jednorázové akce]:[Příjmení]],3,0))</f>
        <v/>
      </c>
      <c r="I577" s="94"/>
      <c r="J577" s="94"/>
      <c r="L577" s="15"/>
      <c r="M577" s="15"/>
      <c r="N577" s="15"/>
    </row>
    <row r="578" spans="2:14" s="25" customFormat="1" ht="15" customHeight="1" x14ac:dyDescent="0.3">
      <c r="B578" s="25" t="str">
        <f>IF(A578="","",VLOOKUP(A578,Tabulka3[[Číslo registrace  u jednorázové akce]:[Příjmení]],2,0))</f>
        <v/>
      </c>
      <c r="C578" s="25" t="str">
        <f>IF(A578="","",VLOOKUP(A578,Tabulka3[[Číslo registrace  u jednorázové akce]:[Příjmení]],3,0))</f>
        <v/>
      </c>
      <c r="I578" s="94"/>
      <c r="J578" s="94"/>
      <c r="L578" s="15"/>
      <c r="M578" s="15"/>
      <c r="N578" s="15"/>
    </row>
    <row r="579" spans="2:14" s="25" customFormat="1" ht="15" customHeight="1" x14ac:dyDescent="0.3">
      <c r="B579" s="25" t="str">
        <f>IF(A579="","",VLOOKUP(A579,Tabulka3[[Číslo registrace  u jednorázové akce]:[Příjmení]],2,0))</f>
        <v/>
      </c>
      <c r="C579" s="25" t="str">
        <f>IF(A579="","",VLOOKUP(A579,Tabulka3[[Číslo registrace  u jednorázové akce]:[Příjmení]],3,0))</f>
        <v/>
      </c>
      <c r="I579" s="94"/>
      <c r="J579" s="94"/>
      <c r="L579" s="15"/>
      <c r="M579" s="15"/>
      <c r="N579" s="15"/>
    </row>
    <row r="580" spans="2:14" s="25" customFormat="1" ht="15" customHeight="1" x14ac:dyDescent="0.3">
      <c r="B580" s="25" t="str">
        <f>IF(A580="","",VLOOKUP(A580,Tabulka3[[Číslo registrace  u jednorázové akce]:[Příjmení]],2,0))</f>
        <v/>
      </c>
      <c r="C580" s="25" t="str">
        <f>IF(A580="","",VLOOKUP(A580,Tabulka3[[Číslo registrace  u jednorázové akce]:[Příjmení]],3,0))</f>
        <v/>
      </c>
      <c r="I580" s="94"/>
      <c r="J580" s="94"/>
      <c r="L580" s="15"/>
      <c r="M580" s="15"/>
      <c r="N580" s="15"/>
    </row>
    <row r="581" spans="2:14" s="25" customFormat="1" ht="15" customHeight="1" x14ac:dyDescent="0.3">
      <c r="B581" s="25" t="str">
        <f>IF(A581="","",VLOOKUP(A581,Tabulka3[[Číslo registrace  u jednorázové akce]:[Příjmení]],2,0))</f>
        <v/>
      </c>
      <c r="C581" s="25" t="str">
        <f>IF(A581="","",VLOOKUP(A581,Tabulka3[[Číslo registrace  u jednorázové akce]:[Příjmení]],3,0))</f>
        <v/>
      </c>
      <c r="I581" s="94"/>
      <c r="J581" s="94"/>
      <c r="L581" s="15"/>
      <c r="M581" s="15"/>
      <c r="N581" s="15"/>
    </row>
    <row r="582" spans="2:14" s="25" customFormat="1" ht="15" customHeight="1" x14ac:dyDescent="0.3">
      <c r="B582" s="25" t="str">
        <f>IF(A582="","",VLOOKUP(A582,Tabulka3[[Číslo registrace  u jednorázové akce]:[Příjmení]],2,0))</f>
        <v/>
      </c>
      <c r="C582" s="25" t="str">
        <f>IF(A582="","",VLOOKUP(A582,Tabulka3[[Číslo registrace  u jednorázové akce]:[Příjmení]],3,0))</f>
        <v/>
      </c>
      <c r="I582" s="94"/>
      <c r="J582" s="94"/>
      <c r="L582" s="15"/>
      <c r="M582" s="15"/>
      <c r="N582" s="15"/>
    </row>
    <row r="583" spans="2:14" s="25" customFormat="1" ht="15" customHeight="1" x14ac:dyDescent="0.3">
      <c r="B583" s="25" t="str">
        <f>IF(A583="","",VLOOKUP(A583,Tabulka3[[Číslo registrace  u jednorázové akce]:[Příjmení]],2,0))</f>
        <v/>
      </c>
      <c r="C583" s="25" t="str">
        <f>IF(A583="","",VLOOKUP(A583,Tabulka3[[Číslo registrace  u jednorázové akce]:[Příjmení]],3,0))</f>
        <v/>
      </c>
      <c r="I583" s="94"/>
      <c r="J583" s="94"/>
      <c r="L583" s="15"/>
      <c r="M583" s="15"/>
      <c r="N583" s="15"/>
    </row>
    <row r="584" spans="2:14" s="25" customFormat="1" ht="15" customHeight="1" x14ac:dyDescent="0.3">
      <c r="B584" s="25" t="str">
        <f>IF(A584="","",VLOOKUP(A584,Tabulka3[[Číslo registrace  u jednorázové akce]:[Příjmení]],2,0))</f>
        <v/>
      </c>
      <c r="C584" s="25" t="str">
        <f>IF(A584="","",VLOOKUP(A584,Tabulka3[[Číslo registrace  u jednorázové akce]:[Příjmení]],3,0))</f>
        <v/>
      </c>
      <c r="I584" s="94"/>
      <c r="J584" s="94"/>
      <c r="L584" s="15"/>
      <c r="M584" s="15"/>
      <c r="N584" s="15"/>
    </row>
    <row r="585" spans="2:14" s="25" customFormat="1" ht="15" customHeight="1" x14ac:dyDescent="0.3">
      <c r="B585" s="25" t="str">
        <f>IF(A585="","",VLOOKUP(A585,Tabulka3[[Číslo registrace  u jednorázové akce]:[Příjmení]],2,0))</f>
        <v/>
      </c>
      <c r="C585" s="25" t="str">
        <f>IF(A585="","",VLOOKUP(A585,Tabulka3[[Číslo registrace  u jednorázové akce]:[Příjmení]],3,0))</f>
        <v/>
      </c>
      <c r="I585" s="94"/>
      <c r="J585" s="94"/>
      <c r="L585" s="15"/>
      <c r="M585" s="15"/>
      <c r="N585" s="15"/>
    </row>
    <row r="586" spans="2:14" s="25" customFormat="1" ht="15" customHeight="1" x14ac:dyDescent="0.3">
      <c r="B586" s="25" t="str">
        <f>IF(A586="","",VLOOKUP(A586,Tabulka3[[Číslo registrace  u jednorázové akce]:[Příjmení]],2,0))</f>
        <v/>
      </c>
      <c r="C586" s="25" t="str">
        <f>IF(A586="","",VLOOKUP(A586,Tabulka3[[Číslo registrace  u jednorázové akce]:[Příjmení]],3,0))</f>
        <v/>
      </c>
      <c r="I586" s="94"/>
      <c r="J586" s="94"/>
      <c r="L586" s="15"/>
      <c r="M586" s="15"/>
      <c r="N586" s="15"/>
    </row>
    <row r="587" spans="2:14" s="25" customFormat="1" ht="15" customHeight="1" x14ac:dyDescent="0.3">
      <c r="B587" s="25" t="str">
        <f>IF(A587="","",VLOOKUP(A587,Tabulka3[[Číslo registrace  u jednorázové akce]:[Příjmení]],2,0))</f>
        <v/>
      </c>
      <c r="C587" s="25" t="str">
        <f>IF(A587="","",VLOOKUP(A587,Tabulka3[[Číslo registrace  u jednorázové akce]:[Příjmení]],3,0))</f>
        <v/>
      </c>
      <c r="I587" s="94"/>
      <c r="J587" s="94"/>
      <c r="L587" s="15"/>
      <c r="M587" s="15"/>
      <c r="N587" s="15"/>
    </row>
    <row r="588" spans="2:14" s="25" customFormat="1" ht="15" customHeight="1" x14ac:dyDescent="0.3">
      <c r="B588" s="25" t="str">
        <f>IF(A588="","",VLOOKUP(A588,Tabulka3[[Číslo registrace  u jednorázové akce]:[Příjmení]],2,0))</f>
        <v/>
      </c>
      <c r="C588" s="25" t="str">
        <f>IF(A588="","",VLOOKUP(A588,Tabulka3[[Číslo registrace  u jednorázové akce]:[Příjmení]],3,0))</f>
        <v/>
      </c>
      <c r="I588" s="94"/>
      <c r="J588" s="94"/>
      <c r="L588" s="15"/>
      <c r="M588" s="15"/>
      <c r="N588" s="15"/>
    </row>
    <row r="589" spans="2:14" s="25" customFormat="1" ht="15" customHeight="1" x14ac:dyDescent="0.3">
      <c r="B589" s="25" t="str">
        <f>IF(A589="","",VLOOKUP(A589,Tabulka3[[Číslo registrace  u jednorázové akce]:[Příjmení]],2,0))</f>
        <v/>
      </c>
      <c r="C589" s="25" t="str">
        <f>IF(A589="","",VLOOKUP(A589,Tabulka3[[Číslo registrace  u jednorázové akce]:[Příjmení]],3,0))</f>
        <v/>
      </c>
      <c r="I589" s="94"/>
      <c r="J589" s="94"/>
      <c r="L589" s="15"/>
      <c r="M589" s="15"/>
      <c r="N589" s="15"/>
    </row>
    <row r="590" spans="2:14" s="25" customFormat="1" ht="15" customHeight="1" x14ac:dyDescent="0.3">
      <c r="B590" s="25" t="str">
        <f>IF(A590="","",VLOOKUP(A590,Tabulka3[[Číslo registrace  u jednorázové akce]:[Příjmení]],2,0))</f>
        <v/>
      </c>
      <c r="C590" s="25" t="str">
        <f>IF(A590="","",VLOOKUP(A590,Tabulka3[[Číslo registrace  u jednorázové akce]:[Příjmení]],3,0))</f>
        <v/>
      </c>
      <c r="I590" s="94"/>
      <c r="J590" s="94"/>
      <c r="L590" s="15"/>
      <c r="M590" s="15"/>
      <c r="N590" s="15"/>
    </row>
    <row r="591" spans="2:14" s="25" customFormat="1" ht="15" customHeight="1" x14ac:dyDescent="0.3">
      <c r="B591" s="25" t="str">
        <f>IF(A591="","",VLOOKUP(A591,Tabulka3[[Číslo registrace  u jednorázové akce]:[Příjmení]],2,0))</f>
        <v/>
      </c>
      <c r="C591" s="25" t="str">
        <f>IF(A591="","",VLOOKUP(A591,Tabulka3[[Číslo registrace  u jednorázové akce]:[Příjmení]],3,0))</f>
        <v/>
      </c>
      <c r="I591" s="94"/>
      <c r="J591" s="94"/>
      <c r="L591" s="15"/>
      <c r="M591" s="15"/>
      <c r="N591" s="15"/>
    </row>
    <row r="592" spans="2:14" s="25" customFormat="1" ht="15" customHeight="1" x14ac:dyDescent="0.3">
      <c r="B592" s="25" t="str">
        <f>IF(A592="","",VLOOKUP(A592,Tabulka3[[Číslo registrace  u jednorázové akce]:[Příjmení]],2,0))</f>
        <v/>
      </c>
      <c r="C592" s="25" t="str">
        <f>IF(A592="","",VLOOKUP(A592,Tabulka3[[Číslo registrace  u jednorázové akce]:[Příjmení]],3,0))</f>
        <v/>
      </c>
      <c r="I592" s="94"/>
      <c r="J592" s="94"/>
      <c r="L592" s="15"/>
      <c r="M592" s="15"/>
      <c r="N592" s="15"/>
    </row>
    <row r="593" spans="2:14" s="25" customFormat="1" ht="15" customHeight="1" x14ac:dyDescent="0.3">
      <c r="B593" s="25" t="str">
        <f>IF(A593="","",VLOOKUP(A593,Tabulka3[[Číslo registrace  u jednorázové akce]:[Příjmení]],2,0))</f>
        <v/>
      </c>
      <c r="C593" s="25" t="str">
        <f>IF(A593="","",VLOOKUP(A593,Tabulka3[[Číslo registrace  u jednorázové akce]:[Příjmení]],3,0))</f>
        <v/>
      </c>
      <c r="I593" s="94"/>
      <c r="J593" s="94"/>
      <c r="L593" s="15"/>
      <c r="M593" s="15"/>
      <c r="N593" s="15"/>
    </row>
    <row r="594" spans="2:14" s="25" customFormat="1" ht="15" customHeight="1" x14ac:dyDescent="0.3">
      <c r="B594" s="25" t="str">
        <f>IF(A594="","",VLOOKUP(A594,Tabulka3[[Číslo registrace  u jednorázové akce]:[Příjmení]],2,0))</f>
        <v/>
      </c>
      <c r="C594" s="25" t="str">
        <f>IF(A594="","",VLOOKUP(A594,Tabulka3[[Číslo registrace  u jednorázové akce]:[Příjmení]],3,0))</f>
        <v/>
      </c>
      <c r="I594" s="94"/>
      <c r="J594" s="94"/>
      <c r="L594" s="15"/>
      <c r="M594" s="15"/>
      <c r="N594" s="15"/>
    </row>
    <row r="595" spans="2:14" s="25" customFormat="1" ht="15" customHeight="1" x14ac:dyDescent="0.3">
      <c r="B595" s="25" t="str">
        <f>IF(A595="","",VLOOKUP(A595,Tabulka3[[Číslo registrace  u jednorázové akce]:[Příjmení]],2,0))</f>
        <v/>
      </c>
      <c r="C595" s="25" t="str">
        <f>IF(A595="","",VLOOKUP(A595,Tabulka3[[Číslo registrace  u jednorázové akce]:[Příjmení]],3,0))</f>
        <v/>
      </c>
      <c r="I595" s="94"/>
      <c r="J595" s="94"/>
      <c r="L595" s="15"/>
      <c r="M595" s="15"/>
      <c r="N595" s="15"/>
    </row>
    <row r="596" spans="2:14" s="25" customFormat="1" ht="15" customHeight="1" x14ac:dyDescent="0.3">
      <c r="B596" s="25" t="str">
        <f>IF(A596="","",VLOOKUP(A596,Tabulka3[[Číslo registrace  u jednorázové akce]:[Příjmení]],2,0))</f>
        <v/>
      </c>
      <c r="C596" s="25" t="str">
        <f>IF(A596="","",VLOOKUP(A596,Tabulka3[[Číslo registrace  u jednorázové akce]:[Příjmení]],3,0))</f>
        <v/>
      </c>
      <c r="I596" s="94"/>
      <c r="J596" s="94"/>
      <c r="L596" s="15"/>
      <c r="M596" s="15"/>
      <c r="N596" s="15"/>
    </row>
    <row r="597" spans="2:14" s="25" customFormat="1" ht="15" customHeight="1" x14ac:dyDescent="0.3">
      <c r="B597" s="25" t="str">
        <f>IF(A597="","",VLOOKUP(A597,Tabulka3[[Číslo registrace  u jednorázové akce]:[Příjmení]],2,0))</f>
        <v/>
      </c>
      <c r="C597" s="25" t="str">
        <f>IF(A597="","",VLOOKUP(A597,Tabulka3[[Číslo registrace  u jednorázové akce]:[Příjmení]],3,0))</f>
        <v/>
      </c>
      <c r="I597" s="94"/>
      <c r="J597" s="94"/>
      <c r="L597" s="15"/>
      <c r="M597" s="15"/>
      <c r="N597" s="15"/>
    </row>
    <row r="598" spans="2:14" s="25" customFormat="1" ht="15" customHeight="1" x14ac:dyDescent="0.3">
      <c r="B598" s="25" t="str">
        <f>IF(A598="","",VLOOKUP(A598,Tabulka3[[Číslo registrace  u jednorázové akce]:[Příjmení]],2,0))</f>
        <v/>
      </c>
      <c r="C598" s="25" t="str">
        <f>IF(A598="","",VLOOKUP(A598,Tabulka3[[Číslo registrace  u jednorázové akce]:[Příjmení]],3,0))</f>
        <v/>
      </c>
      <c r="I598" s="94"/>
      <c r="J598" s="94"/>
      <c r="L598" s="15"/>
      <c r="M598" s="15"/>
      <c r="N598" s="15"/>
    </row>
    <row r="599" spans="2:14" s="25" customFormat="1" ht="15" customHeight="1" x14ac:dyDescent="0.3">
      <c r="B599" s="25" t="str">
        <f>IF(A599="","",VLOOKUP(A599,Tabulka3[[Číslo registrace  u jednorázové akce]:[Příjmení]],2,0))</f>
        <v/>
      </c>
      <c r="C599" s="25" t="str">
        <f>IF(A599="","",VLOOKUP(A599,Tabulka3[[Číslo registrace  u jednorázové akce]:[Příjmení]],3,0))</f>
        <v/>
      </c>
      <c r="I599" s="94"/>
      <c r="J599" s="94"/>
      <c r="L599" s="15"/>
      <c r="M599" s="15"/>
      <c r="N599" s="15"/>
    </row>
    <row r="600" spans="2:14" s="25" customFormat="1" ht="15" customHeight="1" x14ac:dyDescent="0.3">
      <c r="B600" s="25" t="str">
        <f>IF(A600="","",VLOOKUP(A600,Tabulka3[[Číslo registrace  u jednorázové akce]:[Příjmení]],2,0))</f>
        <v/>
      </c>
      <c r="C600" s="25" t="str">
        <f>IF(A600="","",VLOOKUP(A600,Tabulka3[[Číslo registrace  u jednorázové akce]:[Příjmení]],3,0))</f>
        <v/>
      </c>
      <c r="I600" s="94"/>
      <c r="J600" s="94"/>
      <c r="L600" s="15"/>
      <c r="M600" s="15"/>
      <c r="N600" s="15"/>
    </row>
    <row r="601" spans="2:14" s="25" customFormat="1" ht="15" customHeight="1" x14ac:dyDescent="0.3">
      <c r="B601" s="25" t="str">
        <f>IF(A601="","",VLOOKUP(A601,Tabulka3[[Číslo registrace  u jednorázové akce]:[Příjmení]],2,0))</f>
        <v/>
      </c>
      <c r="C601" s="25" t="str">
        <f>IF(A601="","",VLOOKUP(A601,Tabulka3[[Číslo registrace  u jednorázové akce]:[Příjmení]],3,0))</f>
        <v/>
      </c>
      <c r="I601" s="94"/>
      <c r="J601" s="94"/>
      <c r="L601" s="15"/>
      <c r="M601" s="15"/>
      <c r="N601" s="15"/>
    </row>
    <row r="602" spans="2:14" s="25" customFormat="1" ht="15" customHeight="1" x14ac:dyDescent="0.3">
      <c r="B602" s="25" t="str">
        <f>IF(A602="","",VLOOKUP(A602,Tabulka3[[Číslo registrace  u jednorázové akce]:[Příjmení]],2,0))</f>
        <v/>
      </c>
      <c r="C602" s="25" t="str">
        <f>IF(A602="","",VLOOKUP(A602,Tabulka3[[Číslo registrace  u jednorázové akce]:[Příjmení]],3,0))</f>
        <v/>
      </c>
      <c r="I602" s="94"/>
      <c r="J602" s="94"/>
      <c r="L602" s="15"/>
      <c r="M602" s="15"/>
      <c r="N602" s="15"/>
    </row>
    <row r="603" spans="2:14" s="25" customFormat="1" ht="15" customHeight="1" x14ac:dyDescent="0.3">
      <c r="B603" s="25" t="str">
        <f>IF(A603="","",VLOOKUP(A603,Tabulka3[[Číslo registrace  u jednorázové akce]:[Příjmení]],2,0))</f>
        <v/>
      </c>
      <c r="C603" s="25" t="str">
        <f>IF(A603="","",VLOOKUP(A603,Tabulka3[[Číslo registrace  u jednorázové akce]:[Příjmení]],3,0))</f>
        <v/>
      </c>
      <c r="I603" s="94"/>
      <c r="J603" s="94"/>
      <c r="L603" s="15"/>
      <c r="M603" s="15"/>
      <c r="N603" s="15"/>
    </row>
    <row r="604" spans="2:14" s="25" customFormat="1" ht="15" customHeight="1" x14ac:dyDescent="0.3">
      <c r="B604" s="25" t="str">
        <f>IF(A604="","",VLOOKUP(A604,Tabulka3[[Číslo registrace  u jednorázové akce]:[Příjmení]],2,0))</f>
        <v/>
      </c>
      <c r="C604" s="25" t="str">
        <f>IF(A604="","",VLOOKUP(A604,Tabulka3[[Číslo registrace  u jednorázové akce]:[Příjmení]],3,0))</f>
        <v/>
      </c>
      <c r="I604" s="94"/>
      <c r="J604" s="94"/>
      <c r="L604" s="15"/>
      <c r="M604" s="15"/>
      <c r="N604" s="15"/>
    </row>
    <row r="605" spans="2:14" s="25" customFormat="1" ht="15" customHeight="1" x14ac:dyDescent="0.3">
      <c r="B605" s="25" t="str">
        <f>IF(A605="","",VLOOKUP(A605,Tabulka3[[Číslo registrace  u jednorázové akce]:[Příjmení]],2,0))</f>
        <v/>
      </c>
      <c r="C605" s="25" t="str">
        <f>IF(A605="","",VLOOKUP(A605,Tabulka3[[Číslo registrace  u jednorázové akce]:[Příjmení]],3,0))</f>
        <v/>
      </c>
      <c r="I605" s="94"/>
      <c r="J605" s="94"/>
      <c r="L605" s="15"/>
      <c r="M605" s="15"/>
      <c r="N605" s="15"/>
    </row>
    <row r="606" spans="2:14" s="25" customFormat="1" ht="15" customHeight="1" x14ac:dyDescent="0.3">
      <c r="B606" s="25" t="str">
        <f>IF(A606="","",VLOOKUP(A606,Tabulka3[[Číslo registrace  u jednorázové akce]:[Příjmení]],2,0))</f>
        <v/>
      </c>
      <c r="C606" s="25" t="str">
        <f>IF(A606="","",VLOOKUP(A606,Tabulka3[[Číslo registrace  u jednorázové akce]:[Příjmení]],3,0))</f>
        <v/>
      </c>
      <c r="I606" s="94"/>
      <c r="J606" s="94"/>
      <c r="L606" s="15"/>
      <c r="M606" s="15"/>
      <c r="N606" s="15"/>
    </row>
    <row r="607" spans="2:14" s="25" customFormat="1" ht="15" customHeight="1" x14ac:dyDescent="0.3">
      <c r="B607" s="25" t="str">
        <f>IF(A607="","",VLOOKUP(A607,Tabulka3[[Číslo registrace  u jednorázové akce]:[Příjmení]],2,0))</f>
        <v/>
      </c>
      <c r="C607" s="25" t="str">
        <f>IF(A607="","",VLOOKUP(A607,Tabulka3[[Číslo registrace  u jednorázové akce]:[Příjmení]],3,0))</f>
        <v/>
      </c>
      <c r="I607" s="94"/>
      <c r="J607" s="94"/>
      <c r="L607" s="15"/>
      <c r="M607" s="15"/>
      <c r="N607" s="15"/>
    </row>
    <row r="608" spans="2:14" s="25" customFormat="1" ht="15" customHeight="1" x14ac:dyDescent="0.3">
      <c r="B608" s="25" t="str">
        <f>IF(A608="","",VLOOKUP(A608,Tabulka3[[Číslo registrace  u jednorázové akce]:[Příjmení]],2,0))</f>
        <v/>
      </c>
      <c r="C608" s="25" t="str">
        <f>IF(A608="","",VLOOKUP(A608,Tabulka3[[Číslo registrace  u jednorázové akce]:[Příjmení]],3,0))</f>
        <v/>
      </c>
      <c r="I608" s="94"/>
      <c r="J608" s="94"/>
      <c r="L608" s="15"/>
      <c r="M608" s="15"/>
      <c r="N608" s="15"/>
    </row>
    <row r="609" spans="2:14" s="25" customFormat="1" ht="15" customHeight="1" x14ac:dyDescent="0.3">
      <c r="B609" s="25" t="str">
        <f>IF(A609="","",VLOOKUP(A609,Tabulka3[[Číslo registrace  u jednorázové akce]:[Příjmení]],2,0))</f>
        <v/>
      </c>
      <c r="C609" s="25" t="str">
        <f>IF(A609="","",VLOOKUP(A609,Tabulka3[[Číslo registrace  u jednorázové akce]:[Příjmení]],3,0))</f>
        <v/>
      </c>
      <c r="I609" s="94"/>
      <c r="J609" s="94"/>
      <c r="L609" s="15"/>
      <c r="M609" s="15"/>
      <c r="N609" s="15"/>
    </row>
    <row r="610" spans="2:14" s="25" customFormat="1" ht="15" customHeight="1" x14ac:dyDescent="0.3">
      <c r="B610" s="25" t="str">
        <f>IF(A610="","",VLOOKUP(A610,Tabulka3[[Číslo registrace  u jednorázové akce]:[Příjmení]],2,0))</f>
        <v/>
      </c>
      <c r="C610" s="25" t="str">
        <f>IF(A610="","",VLOOKUP(A610,Tabulka3[[Číslo registrace  u jednorázové akce]:[Příjmení]],3,0))</f>
        <v/>
      </c>
      <c r="I610" s="94"/>
      <c r="J610" s="94"/>
      <c r="L610" s="15"/>
      <c r="M610" s="15"/>
      <c r="N610" s="15"/>
    </row>
    <row r="611" spans="2:14" s="25" customFormat="1" ht="15" customHeight="1" x14ac:dyDescent="0.3">
      <c r="B611" s="25" t="str">
        <f>IF(A611="","",VLOOKUP(A611,Tabulka3[[Číslo registrace  u jednorázové akce]:[Příjmení]],2,0))</f>
        <v/>
      </c>
      <c r="C611" s="25" t="str">
        <f>IF(A611="","",VLOOKUP(A611,Tabulka3[[Číslo registrace  u jednorázové akce]:[Příjmení]],3,0))</f>
        <v/>
      </c>
      <c r="I611" s="94"/>
      <c r="J611" s="94"/>
      <c r="L611" s="15"/>
      <c r="M611" s="15"/>
      <c r="N611" s="15"/>
    </row>
    <row r="612" spans="2:14" s="25" customFormat="1" ht="15" customHeight="1" x14ac:dyDescent="0.3">
      <c r="B612" s="25" t="str">
        <f>IF(A612="","",VLOOKUP(A612,Tabulka3[[Číslo registrace  u jednorázové akce]:[Příjmení]],2,0))</f>
        <v/>
      </c>
      <c r="C612" s="25" t="str">
        <f>IF(A612="","",VLOOKUP(A612,Tabulka3[[Číslo registrace  u jednorázové akce]:[Příjmení]],3,0))</f>
        <v/>
      </c>
      <c r="I612" s="94"/>
      <c r="J612" s="94"/>
      <c r="L612" s="15"/>
      <c r="M612" s="15"/>
      <c r="N612" s="15"/>
    </row>
    <row r="613" spans="2:14" s="25" customFormat="1" ht="15" customHeight="1" x14ac:dyDescent="0.3">
      <c r="B613" s="25" t="str">
        <f>IF(A613="","",VLOOKUP(A613,Tabulka3[[Číslo registrace  u jednorázové akce]:[Příjmení]],2,0))</f>
        <v/>
      </c>
      <c r="C613" s="25" t="str">
        <f>IF(A613="","",VLOOKUP(A613,Tabulka3[[Číslo registrace  u jednorázové akce]:[Příjmení]],3,0))</f>
        <v/>
      </c>
      <c r="I613" s="94"/>
      <c r="J613" s="94"/>
      <c r="L613" s="15"/>
      <c r="M613" s="15"/>
      <c r="N613" s="15"/>
    </row>
    <row r="614" spans="2:14" s="25" customFormat="1" ht="15" customHeight="1" x14ac:dyDescent="0.3">
      <c r="B614" s="25" t="str">
        <f>IF(A614="","",VLOOKUP(A614,Tabulka3[[Číslo registrace  u jednorázové akce]:[Příjmení]],2,0))</f>
        <v/>
      </c>
      <c r="C614" s="25" t="str">
        <f>IF(A614="","",VLOOKUP(A614,Tabulka3[[Číslo registrace  u jednorázové akce]:[Příjmení]],3,0))</f>
        <v/>
      </c>
      <c r="I614" s="94"/>
      <c r="J614" s="94"/>
      <c r="L614" s="15"/>
      <c r="M614" s="15"/>
      <c r="N614" s="15"/>
    </row>
    <row r="615" spans="2:14" s="25" customFormat="1" ht="15" customHeight="1" x14ac:dyDescent="0.3">
      <c r="B615" s="25" t="str">
        <f>IF(A615="","",VLOOKUP(A615,Tabulka3[[Číslo registrace  u jednorázové akce]:[Příjmení]],2,0))</f>
        <v/>
      </c>
      <c r="C615" s="25" t="str">
        <f>IF(A615="","",VLOOKUP(A615,Tabulka3[[Číslo registrace  u jednorázové akce]:[Příjmení]],3,0))</f>
        <v/>
      </c>
      <c r="I615" s="94"/>
      <c r="J615" s="94"/>
      <c r="L615" s="15"/>
      <c r="M615" s="15"/>
      <c r="N615" s="15"/>
    </row>
    <row r="616" spans="2:14" s="25" customFormat="1" ht="15" customHeight="1" x14ac:dyDescent="0.3">
      <c r="B616" s="25" t="str">
        <f>IF(A616="","",VLOOKUP(A616,Tabulka3[[Číslo registrace  u jednorázové akce]:[Příjmení]],2,0))</f>
        <v/>
      </c>
      <c r="C616" s="25" t="str">
        <f>IF(A616="","",VLOOKUP(A616,Tabulka3[[Číslo registrace  u jednorázové akce]:[Příjmení]],3,0))</f>
        <v/>
      </c>
      <c r="I616" s="94"/>
      <c r="J616" s="94"/>
      <c r="L616" s="15"/>
      <c r="M616" s="15"/>
      <c r="N616" s="15"/>
    </row>
    <row r="617" spans="2:14" s="25" customFormat="1" ht="15" customHeight="1" x14ac:dyDescent="0.3">
      <c r="B617" s="25" t="str">
        <f>IF(A617="","",VLOOKUP(A617,Tabulka3[[Číslo registrace  u jednorázové akce]:[Příjmení]],2,0))</f>
        <v/>
      </c>
      <c r="C617" s="25" t="str">
        <f>IF(A617="","",VLOOKUP(A617,Tabulka3[[Číslo registrace  u jednorázové akce]:[Příjmení]],3,0))</f>
        <v/>
      </c>
      <c r="I617" s="94"/>
      <c r="J617" s="94"/>
      <c r="L617" s="15"/>
      <c r="M617" s="15"/>
      <c r="N617" s="15"/>
    </row>
    <row r="618" spans="2:14" s="25" customFormat="1" ht="15" customHeight="1" x14ac:dyDescent="0.3">
      <c r="B618" s="25" t="str">
        <f>IF(A618="","",VLOOKUP(A618,Tabulka3[[Číslo registrace  u jednorázové akce]:[Příjmení]],2,0))</f>
        <v/>
      </c>
      <c r="C618" s="25" t="str">
        <f>IF(A618="","",VLOOKUP(A618,Tabulka3[[Číslo registrace  u jednorázové akce]:[Příjmení]],3,0))</f>
        <v/>
      </c>
      <c r="I618" s="94"/>
      <c r="J618" s="94"/>
      <c r="L618" s="15"/>
      <c r="M618" s="15"/>
      <c r="N618" s="15"/>
    </row>
    <row r="619" spans="2:14" s="25" customFormat="1" ht="15" customHeight="1" x14ac:dyDescent="0.3">
      <c r="B619" s="25" t="str">
        <f>IF(A619="","",VLOOKUP(A619,Tabulka3[[Číslo registrace  u jednorázové akce]:[Příjmení]],2,0))</f>
        <v/>
      </c>
      <c r="C619" s="25" t="str">
        <f>IF(A619="","",VLOOKUP(A619,Tabulka3[[Číslo registrace  u jednorázové akce]:[Příjmení]],3,0))</f>
        <v/>
      </c>
      <c r="I619" s="94"/>
      <c r="J619" s="94"/>
      <c r="L619" s="15"/>
      <c r="M619" s="15"/>
      <c r="N619" s="15"/>
    </row>
    <row r="620" spans="2:14" s="25" customFormat="1" ht="15" customHeight="1" x14ac:dyDescent="0.3">
      <c r="B620" s="25" t="str">
        <f>IF(A620="","",VLOOKUP(A620,Tabulka3[[Číslo registrace  u jednorázové akce]:[Příjmení]],2,0))</f>
        <v/>
      </c>
      <c r="C620" s="25" t="str">
        <f>IF(A620="","",VLOOKUP(A620,Tabulka3[[Číslo registrace  u jednorázové akce]:[Příjmení]],3,0))</f>
        <v/>
      </c>
      <c r="I620" s="94"/>
      <c r="J620" s="94"/>
      <c r="L620" s="15"/>
      <c r="M620" s="15"/>
      <c r="N620" s="15"/>
    </row>
    <row r="621" spans="2:14" s="25" customFormat="1" ht="15" customHeight="1" x14ac:dyDescent="0.3">
      <c r="B621" s="25" t="str">
        <f>IF(A621="","",VLOOKUP(A621,Tabulka3[[Číslo registrace  u jednorázové akce]:[Příjmení]],2,0))</f>
        <v/>
      </c>
      <c r="C621" s="25" t="str">
        <f>IF(A621="","",VLOOKUP(A621,Tabulka3[[Číslo registrace  u jednorázové akce]:[Příjmení]],3,0))</f>
        <v/>
      </c>
      <c r="I621" s="94"/>
      <c r="J621" s="94"/>
      <c r="L621" s="15"/>
      <c r="M621" s="15"/>
      <c r="N621" s="15"/>
    </row>
    <row r="622" spans="2:14" s="25" customFormat="1" ht="15" customHeight="1" x14ac:dyDescent="0.3">
      <c r="B622" s="25" t="str">
        <f>IF(A622="","",VLOOKUP(A622,Tabulka3[[Číslo registrace  u jednorázové akce]:[Příjmení]],2,0))</f>
        <v/>
      </c>
      <c r="C622" s="25" t="str">
        <f>IF(A622="","",VLOOKUP(A622,Tabulka3[[Číslo registrace  u jednorázové akce]:[Příjmení]],3,0))</f>
        <v/>
      </c>
      <c r="I622" s="94"/>
      <c r="J622" s="94"/>
      <c r="L622" s="15"/>
      <c r="M622" s="15"/>
      <c r="N622" s="15"/>
    </row>
    <row r="623" spans="2:14" s="25" customFormat="1" ht="15" customHeight="1" x14ac:dyDescent="0.3">
      <c r="B623" s="25" t="str">
        <f>IF(A623="","",VLOOKUP(A623,Tabulka3[[Číslo registrace  u jednorázové akce]:[Příjmení]],2,0))</f>
        <v/>
      </c>
      <c r="C623" s="25" t="str">
        <f>IF(A623="","",VLOOKUP(A623,Tabulka3[[Číslo registrace  u jednorázové akce]:[Příjmení]],3,0))</f>
        <v/>
      </c>
      <c r="I623" s="94"/>
      <c r="J623" s="94"/>
      <c r="L623" s="15"/>
      <c r="M623" s="15"/>
      <c r="N623" s="15"/>
    </row>
    <row r="624" spans="2:14" s="25" customFormat="1" ht="15" customHeight="1" x14ac:dyDescent="0.3">
      <c r="B624" s="25" t="str">
        <f>IF(A624="","",VLOOKUP(A624,Tabulka3[[Číslo registrace  u jednorázové akce]:[Příjmení]],2,0))</f>
        <v/>
      </c>
      <c r="C624" s="25" t="str">
        <f>IF(A624="","",VLOOKUP(A624,Tabulka3[[Číslo registrace  u jednorázové akce]:[Příjmení]],3,0))</f>
        <v/>
      </c>
      <c r="I624" s="94"/>
      <c r="J624" s="94"/>
      <c r="L624" s="15"/>
      <c r="M624" s="15"/>
      <c r="N624" s="15"/>
    </row>
    <row r="625" spans="2:14" s="25" customFormat="1" ht="15" customHeight="1" x14ac:dyDescent="0.3">
      <c r="B625" s="25" t="str">
        <f>IF(A625="","",VLOOKUP(A625,Tabulka3[[Číslo registrace  u jednorázové akce]:[Příjmení]],2,0))</f>
        <v/>
      </c>
      <c r="C625" s="25" t="str">
        <f>IF(A625="","",VLOOKUP(A625,Tabulka3[[Číslo registrace  u jednorázové akce]:[Příjmení]],3,0))</f>
        <v/>
      </c>
      <c r="I625" s="94"/>
      <c r="J625" s="94"/>
      <c r="L625" s="15"/>
      <c r="M625" s="15"/>
      <c r="N625" s="15"/>
    </row>
    <row r="626" spans="2:14" s="25" customFormat="1" ht="15" customHeight="1" x14ac:dyDescent="0.3">
      <c r="B626" s="25" t="str">
        <f>IF(A626="","",VLOOKUP(A626,Tabulka3[[Číslo registrace  u jednorázové akce]:[Příjmení]],2,0))</f>
        <v/>
      </c>
      <c r="C626" s="25" t="str">
        <f>IF(A626="","",VLOOKUP(A626,Tabulka3[[Číslo registrace  u jednorázové akce]:[Příjmení]],3,0))</f>
        <v/>
      </c>
      <c r="I626" s="94"/>
      <c r="J626" s="94"/>
      <c r="L626" s="15"/>
      <c r="M626" s="15"/>
      <c r="N626" s="15"/>
    </row>
    <row r="627" spans="2:14" s="25" customFormat="1" ht="15" customHeight="1" x14ac:dyDescent="0.3">
      <c r="B627" s="25" t="str">
        <f>IF(A627="","",VLOOKUP(A627,Tabulka3[[Číslo registrace  u jednorázové akce]:[Příjmení]],2,0))</f>
        <v/>
      </c>
      <c r="C627" s="25" t="str">
        <f>IF(A627="","",VLOOKUP(A627,Tabulka3[[Číslo registrace  u jednorázové akce]:[Příjmení]],3,0))</f>
        <v/>
      </c>
      <c r="I627" s="94"/>
      <c r="J627" s="94"/>
      <c r="L627" s="15"/>
      <c r="M627" s="15"/>
      <c r="N627" s="15"/>
    </row>
    <row r="628" spans="2:14" s="25" customFormat="1" ht="15" customHeight="1" x14ac:dyDescent="0.3">
      <c r="B628" s="25" t="str">
        <f>IF(A628="","",VLOOKUP(A628,Tabulka3[[Číslo registrace  u jednorázové akce]:[Příjmení]],2,0))</f>
        <v/>
      </c>
      <c r="C628" s="25" t="str">
        <f>IF(A628="","",VLOOKUP(A628,Tabulka3[[Číslo registrace  u jednorázové akce]:[Příjmení]],3,0))</f>
        <v/>
      </c>
      <c r="I628" s="94"/>
      <c r="J628" s="94"/>
      <c r="L628" s="15"/>
      <c r="M628" s="15"/>
      <c r="N628" s="15"/>
    </row>
    <row r="629" spans="2:14" s="25" customFormat="1" ht="15" customHeight="1" x14ac:dyDescent="0.3">
      <c r="B629" s="25" t="str">
        <f>IF(A629="","",VLOOKUP(A629,Tabulka3[[Číslo registrace  u jednorázové akce]:[Příjmení]],2,0))</f>
        <v/>
      </c>
      <c r="C629" s="25" t="str">
        <f>IF(A629="","",VLOOKUP(A629,Tabulka3[[Číslo registrace  u jednorázové akce]:[Příjmení]],3,0))</f>
        <v/>
      </c>
      <c r="I629" s="94"/>
      <c r="J629" s="94"/>
      <c r="L629" s="15"/>
      <c r="M629" s="15"/>
      <c r="N629" s="15"/>
    </row>
    <row r="630" spans="2:14" s="25" customFormat="1" ht="15" customHeight="1" x14ac:dyDescent="0.3">
      <c r="B630" s="25" t="str">
        <f>IF(A630="","",VLOOKUP(A630,Tabulka3[[Číslo registrace  u jednorázové akce]:[Příjmení]],2,0))</f>
        <v/>
      </c>
      <c r="C630" s="25" t="str">
        <f>IF(A630="","",VLOOKUP(A630,Tabulka3[[Číslo registrace  u jednorázové akce]:[Příjmení]],3,0))</f>
        <v/>
      </c>
      <c r="I630" s="94"/>
      <c r="J630" s="94"/>
      <c r="L630" s="15"/>
      <c r="M630" s="15"/>
      <c r="N630" s="15"/>
    </row>
    <row r="631" spans="2:14" s="25" customFormat="1" ht="15" customHeight="1" x14ac:dyDescent="0.3">
      <c r="B631" s="25" t="str">
        <f>IF(A631="","",VLOOKUP(A631,Tabulka3[[Číslo registrace  u jednorázové akce]:[Příjmení]],2,0))</f>
        <v/>
      </c>
      <c r="C631" s="25" t="str">
        <f>IF(A631="","",VLOOKUP(A631,Tabulka3[[Číslo registrace  u jednorázové akce]:[Příjmení]],3,0))</f>
        <v/>
      </c>
      <c r="I631" s="94"/>
      <c r="J631" s="94"/>
      <c r="L631" s="15"/>
      <c r="M631" s="15"/>
      <c r="N631" s="15"/>
    </row>
    <row r="632" spans="2:14" s="25" customFormat="1" ht="15" customHeight="1" x14ac:dyDescent="0.3">
      <c r="B632" s="25" t="str">
        <f>IF(A632="","",VLOOKUP(A632,Tabulka3[[Číslo registrace  u jednorázové akce]:[Příjmení]],2,0))</f>
        <v/>
      </c>
      <c r="C632" s="25" t="str">
        <f>IF(A632="","",VLOOKUP(A632,Tabulka3[[Číslo registrace  u jednorázové akce]:[Příjmení]],3,0))</f>
        <v/>
      </c>
      <c r="I632" s="94"/>
      <c r="J632" s="94"/>
      <c r="L632" s="15"/>
      <c r="M632" s="15"/>
      <c r="N632" s="15"/>
    </row>
    <row r="633" spans="2:14" s="25" customFormat="1" ht="15" customHeight="1" x14ac:dyDescent="0.3">
      <c r="B633" s="25" t="str">
        <f>IF(A633="","",VLOOKUP(A633,Tabulka3[[Číslo registrace  u jednorázové akce]:[Příjmení]],2,0))</f>
        <v/>
      </c>
      <c r="C633" s="25" t="str">
        <f>IF(A633="","",VLOOKUP(A633,Tabulka3[[Číslo registrace  u jednorázové akce]:[Příjmení]],3,0))</f>
        <v/>
      </c>
      <c r="I633" s="94"/>
      <c r="J633" s="94"/>
      <c r="L633" s="15"/>
      <c r="M633" s="15"/>
      <c r="N633" s="15"/>
    </row>
    <row r="634" spans="2:14" s="25" customFormat="1" ht="15" customHeight="1" x14ac:dyDescent="0.3">
      <c r="B634" s="25" t="str">
        <f>IF(A634="","",VLOOKUP(A634,Tabulka3[[Číslo registrace  u jednorázové akce]:[Příjmení]],2,0))</f>
        <v/>
      </c>
      <c r="C634" s="25" t="str">
        <f>IF(A634="","",VLOOKUP(A634,Tabulka3[[Číslo registrace  u jednorázové akce]:[Příjmení]],3,0))</f>
        <v/>
      </c>
      <c r="I634" s="94"/>
      <c r="J634" s="94"/>
      <c r="L634" s="15"/>
      <c r="M634" s="15"/>
      <c r="N634" s="15"/>
    </row>
    <row r="635" spans="2:14" s="25" customFormat="1" ht="15" customHeight="1" x14ac:dyDescent="0.3">
      <c r="B635" s="25" t="str">
        <f>IF(A635="","",VLOOKUP(A635,Tabulka3[[Číslo registrace  u jednorázové akce]:[Příjmení]],2,0))</f>
        <v/>
      </c>
      <c r="C635" s="25" t="str">
        <f>IF(A635="","",VLOOKUP(A635,Tabulka3[[Číslo registrace  u jednorázové akce]:[Příjmení]],3,0))</f>
        <v/>
      </c>
      <c r="I635" s="94"/>
      <c r="J635" s="94"/>
      <c r="L635" s="15"/>
      <c r="M635" s="15"/>
      <c r="N635" s="15"/>
    </row>
    <row r="636" spans="2:14" s="25" customFormat="1" ht="15" customHeight="1" x14ac:dyDescent="0.3">
      <c r="B636" s="25" t="str">
        <f>IF(A636="","",VLOOKUP(A636,Tabulka3[[Číslo registrace  u jednorázové akce]:[Příjmení]],2,0))</f>
        <v/>
      </c>
      <c r="C636" s="25" t="str">
        <f>IF(A636="","",VLOOKUP(A636,Tabulka3[[Číslo registrace  u jednorázové akce]:[Příjmení]],3,0))</f>
        <v/>
      </c>
      <c r="I636" s="94"/>
      <c r="J636" s="94"/>
      <c r="L636" s="15"/>
      <c r="M636" s="15"/>
      <c r="N636" s="15"/>
    </row>
    <row r="637" spans="2:14" s="25" customFormat="1" ht="15" customHeight="1" x14ac:dyDescent="0.3">
      <c r="B637" s="25" t="str">
        <f>IF(A637="","",VLOOKUP(A637,Tabulka3[[Číslo registrace  u jednorázové akce]:[Příjmení]],2,0))</f>
        <v/>
      </c>
      <c r="C637" s="25" t="str">
        <f>IF(A637="","",VLOOKUP(A637,Tabulka3[[Číslo registrace  u jednorázové akce]:[Příjmení]],3,0))</f>
        <v/>
      </c>
      <c r="I637" s="94"/>
      <c r="J637" s="94"/>
      <c r="L637" s="15"/>
      <c r="M637" s="15"/>
      <c r="N637" s="15"/>
    </row>
    <row r="638" spans="2:14" s="25" customFormat="1" ht="15" customHeight="1" x14ac:dyDescent="0.3">
      <c r="B638" s="25" t="str">
        <f>IF(A638="","",VLOOKUP(A638,Tabulka3[[Číslo registrace  u jednorázové akce]:[Příjmení]],2,0))</f>
        <v/>
      </c>
      <c r="C638" s="25" t="str">
        <f>IF(A638="","",VLOOKUP(A638,Tabulka3[[Číslo registrace  u jednorázové akce]:[Příjmení]],3,0))</f>
        <v/>
      </c>
      <c r="I638" s="94"/>
      <c r="J638" s="94"/>
      <c r="L638" s="15"/>
      <c r="M638" s="15"/>
      <c r="N638" s="15"/>
    </row>
    <row r="639" spans="2:14" s="25" customFormat="1" ht="15" customHeight="1" x14ac:dyDescent="0.3">
      <c r="B639" s="25" t="str">
        <f>IF(A639="","",VLOOKUP(A639,Tabulka3[[Číslo registrace  u jednorázové akce]:[Příjmení]],2,0))</f>
        <v/>
      </c>
      <c r="C639" s="25" t="str">
        <f>IF(A639="","",VLOOKUP(A639,Tabulka3[[Číslo registrace  u jednorázové akce]:[Příjmení]],3,0))</f>
        <v/>
      </c>
      <c r="I639" s="94"/>
      <c r="J639" s="94"/>
      <c r="L639" s="15"/>
      <c r="M639" s="15"/>
      <c r="N639" s="15"/>
    </row>
    <row r="640" spans="2:14" s="25" customFormat="1" ht="15" customHeight="1" x14ac:dyDescent="0.3">
      <c r="B640" s="25" t="str">
        <f>IF(A640="","",VLOOKUP(A640,Tabulka3[[Číslo registrace  u jednorázové akce]:[Příjmení]],2,0))</f>
        <v/>
      </c>
      <c r="C640" s="25" t="str">
        <f>IF(A640="","",VLOOKUP(A640,Tabulka3[[Číslo registrace  u jednorázové akce]:[Příjmení]],3,0))</f>
        <v/>
      </c>
      <c r="I640" s="94"/>
      <c r="J640" s="94"/>
      <c r="L640" s="15"/>
      <c r="M640" s="15"/>
      <c r="N640" s="15"/>
    </row>
    <row r="641" spans="2:14" s="25" customFormat="1" ht="15" customHeight="1" x14ac:dyDescent="0.3">
      <c r="B641" s="25" t="str">
        <f>IF(A641="","",VLOOKUP(A641,Tabulka3[[Číslo registrace  u jednorázové akce]:[Příjmení]],2,0))</f>
        <v/>
      </c>
      <c r="C641" s="25" t="str">
        <f>IF(A641="","",VLOOKUP(A641,Tabulka3[[Číslo registrace  u jednorázové akce]:[Příjmení]],3,0))</f>
        <v/>
      </c>
      <c r="I641" s="94"/>
      <c r="J641" s="94"/>
      <c r="L641" s="15"/>
      <c r="M641" s="15"/>
      <c r="N641" s="15"/>
    </row>
    <row r="642" spans="2:14" s="25" customFormat="1" ht="15" customHeight="1" x14ac:dyDescent="0.3">
      <c r="B642" s="25" t="str">
        <f>IF(A642="","",VLOOKUP(A642,Tabulka3[[Číslo registrace  u jednorázové akce]:[Příjmení]],2,0))</f>
        <v/>
      </c>
      <c r="C642" s="25" t="str">
        <f>IF(A642="","",VLOOKUP(A642,Tabulka3[[Číslo registrace  u jednorázové akce]:[Příjmení]],3,0))</f>
        <v/>
      </c>
      <c r="I642" s="94"/>
      <c r="J642" s="94"/>
      <c r="L642" s="15"/>
      <c r="M642" s="15"/>
      <c r="N642" s="15"/>
    </row>
    <row r="643" spans="2:14" s="25" customFormat="1" ht="15" customHeight="1" x14ac:dyDescent="0.3">
      <c r="B643" s="25" t="str">
        <f>IF(A643="","",VLOOKUP(A643,Tabulka3[[Číslo registrace  u jednorázové akce]:[Příjmení]],2,0))</f>
        <v/>
      </c>
      <c r="C643" s="25" t="str">
        <f>IF(A643="","",VLOOKUP(A643,Tabulka3[[Číslo registrace  u jednorázové akce]:[Příjmení]],3,0))</f>
        <v/>
      </c>
      <c r="I643" s="94"/>
      <c r="J643" s="94"/>
      <c r="L643" s="15"/>
      <c r="M643" s="15"/>
      <c r="N643" s="15"/>
    </row>
    <row r="644" spans="2:14" s="25" customFormat="1" ht="15" customHeight="1" x14ac:dyDescent="0.3">
      <c r="B644" s="25" t="str">
        <f>IF(A644="","",VLOOKUP(A644,Tabulka3[[Číslo registrace  u jednorázové akce]:[Příjmení]],2,0))</f>
        <v/>
      </c>
      <c r="C644" s="25" t="str">
        <f>IF(A644="","",VLOOKUP(A644,Tabulka3[[Číslo registrace  u jednorázové akce]:[Příjmení]],3,0))</f>
        <v/>
      </c>
      <c r="I644" s="94"/>
      <c r="J644" s="94"/>
      <c r="L644" s="15"/>
      <c r="M644" s="15"/>
      <c r="N644" s="15"/>
    </row>
    <row r="645" spans="2:14" s="25" customFormat="1" ht="15" customHeight="1" x14ac:dyDescent="0.3">
      <c r="B645" s="25" t="str">
        <f>IF(A645="","",VLOOKUP(A645,Tabulka3[[Číslo registrace  u jednorázové akce]:[Příjmení]],2,0))</f>
        <v/>
      </c>
      <c r="C645" s="25" t="str">
        <f>IF(A645="","",VLOOKUP(A645,Tabulka3[[Číslo registrace  u jednorázové akce]:[Příjmení]],3,0))</f>
        <v/>
      </c>
      <c r="I645" s="94"/>
      <c r="J645" s="94"/>
      <c r="L645" s="15"/>
      <c r="M645" s="15"/>
      <c r="N645" s="15"/>
    </row>
    <row r="646" spans="2:14" s="25" customFormat="1" ht="15" customHeight="1" x14ac:dyDescent="0.3">
      <c r="B646" s="25" t="str">
        <f>IF(A646="","",VLOOKUP(A646,Tabulka3[[Číslo registrace  u jednorázové akce]:[Příjmení]],2,0))</f>
        <v/>
      </c>
      <c r="C646" s="25" t="str">
        <f>IF(A646="","",VLOOKUP(A646,Tabulka3[[Číslo registrace  u jednorázové akce]:[Příjmení]],3,0))</f>
        <v/>
      </c>
      <c r="I646" s="94"/>
      <c r="J646" s="94"/>
      <c r="L646" s="15"/>
      <c r="M646" s="15"/>
      <c r="N646" s="15"/>
    </row>
    <row r="647" spans="2:14" s="25" customFormat="1" ht="15" customHeight="1" x14ac:dyDescent="0.3">
      <c r="B647" s="25" t="str">
        <f>IF(A647="","",VLOOKUP(A647,Tabulka3[[Číslo registrace  u jednorázové akce]:[Příjmení]],2,0))</f>
        <v/>
      </c>
      <c r="C647" s="25" t="str">
        <f>IF(A647="","",VLOOKUP(A647,Tabulka3[[Číslo registrace  u jednorázové akce]:[Příjmení]],3,0))</f>
        <v/>
      </c>
      <c r="I647" s="94"/>
      <c r="J647" s="94"/>
      <c r="L647" s="15"/>
      <c r="M647" s="15"/>
      <c r="N647" s="15"/>
    </row>
    <row r="648" spans="2:14" s="25" customFormat="1" ht="15" customHeight="1" x14ac:dyDescent="0.3">
      <c r="B648" s="25" t="str">
        <f>IF(A648="","",VLOOKUP(A648,Tabulka3[[Číslo registrace  u jednorázové akce]:[Příjmení]],2,0))</f>
        <v/>
      </c>
      <c r="C648" s="25" t="str">
        <f>IF(A648="","",VLOOKUP(A648,Tabulka3[[Číslo registrace  u jednorázové akce]:[Příjmení]],3,0))</f>
        <v/>
      </c>
      <c r="I648" s="94"/>
      <c r="J648" s="94"/>
      <c r="L648" s="15"/>
      <c r="M648" s="15"/>
      <c r="N648" s="15"/>
    </row>
    <row r="649" spans="2:14" s="25" customFormat="1" ht="15" customHeight="1" x14ac:dyDescent="0.3">
      <c r="B649" s="25" t="str">
        <f>IF(A649="","",VLOOKUP(A649,Tabulka3[[Číslo registrace  u jednorázové akce]:[Příjmení]],2,0))</f>
        <v/>
      </c>
      <c r="C649" s="25" t="str">
        <f>IF(A649="","",VLOOKUP(A649,Tabulka3[[Číslo registrace  u jednorázové akce]:[Příjmení]],3,0))</f>
        <v/>
      </c>
      <c r="I649" s="94"/>
      <c r="J649" s="94"/>
      <c r="L649" s="15"/>
      <c r="M649" s="15"/>
      <c r="N649" s="15"/>
    </row>
    <row r="650" spans="2:14" s="25" customFormat="1" ht="15" customHeight="1" x14ac:dyDescent="0.3">
      <c r="B650" s="25" t="str">
        <f>IF(A650="","",VLOOKUP(A650,Tabulka3[[Číslo registrace  u jednorázové akce]:[Příjmení]],2,0))</f>
        <v/>
      </c>
      <c r="C650" s="25" t="str">
        <f>IF(A650="","",VLOOKUP(A650,Tabulka3[[Číslo registrace  u jednorázové akce]:[Příjmení]],3,0))</f>
        <v/>
      </c>
      <c r="I650" s="94"/>
      <c r="J650" s="94"/>
      <c r="L650" s="15"/>
      <c r="M650" s="15"/>
      <c r="N650" s="15"/>
    </row>
    <row r="651" spans="2:14" s="25" customFormat="1" ht="15" customHeight="1" x14ac:dyDescent="0.3">
      <c r="B651" s="25" t="str">
        <f>IF(A651="","",VLOOKUP(A651,Tabulka3[[Číslo registrace  u jednorázové akce]:[Příjmení]],2,0))</f>
        <v/>
      </c>
      <c r="C651" s="25" t="str">
        <f>IF(A651="","",VLOOKUP(A651,Tabulka3[[Číslo registrace  u jednorázové akce]:[Příjmení]],3,0))</f>
        <v/>
      </c>
      <c r="I651" s="94"/>
      <c r="J651" s="94"/>
      <c r="L651" s="15"/>
      <c r="M651" s="15"/>
      <c r="N651" s="15"/>
    </row>
    <row r="652" spans="2:14" s="25" customFormat="1" ht="15" customHeight="1" x14ac:dyDescent="0.3">
      <c r="B652" s="25" t="str">
        <f>IF(A652="","",VLOOKUP(A652,Tabulka3[[Číslo registrace  u jednorázové akce]:[Příjmení]],2,0))</f>
        <v/>
      </c>
      <c r="C652" s="25" t="str">
        <f>IF(A652="","",VLOOKUP(A652,Tabulka3[[Číslo registrace  u jednorázové akce]:[Příjmení]],3,0))</f>
        <v/>
      </c>
      <c r="I652" s="94"/>
      <c r="J652" s="94"/>
      <c r="L652" s="15"/>
      <c r="M652" s="15"/>
      <c r="N652" s="15"/>
    </row>
    <row r="653" spans="2:14" s="25" customFormat="1" ht="15" customHeight="1" x14ac:dyDescent="0.3">
      <c r="B653" s="25" t="str">
        <f>IF(A653="","",VLOOKUP(A653,Tabulka3[[Číslo registrace  u jednorázové akce]:[Příjmení]],2,0))</f>
        <v/>
      </c>
      <c r="C653" s="25" t="str">
        <f>IF(A653="","",VLOOKUP(A653,Tabulka3[[Číslo registrace  u jednorázové akce]:[Příjmení]],3,0))</f>
        <v/>
      </c>
      <c r="I653" s="94"/>
      <c r="J653" s="94"/>
      <c r="L653" s="15"/>
      <c r="M653" s="15"/>
      <c r="N653" s="15"/>
    </row>
    <row r="654" spans="2:14" s="25" customFormat="1" ht="15" customHeight="1" x14ac:dyDescent="0.3">
      <c r="B654" s="25" t="str">
        <f>IF(A654="","",VLOOKUP(A654,Tabulka3[[Číslo registrace  u jednorázové akce]:[Příjmení]],2,0))</f>
        <v/>
      </c>
      <c r="C654" s="25" t="str">
        <f>IF(A654="","",VLOOKUP(A654,Tabulka3[[Číslo registrace  u jednorázové akce]:[Příjmení]],3,0))</f>
        <v/>
      </c>
      <c r="I654" s="94"/>
      <c r="J654" s="94"/>
      <c r="L654" s="15"/>
      <c r="M654" s="15"/>
      <c r="N654" s="15"/>
    </row>
    <row r="655" spans="2:14" s="25" customFormat="1" ht="15" customHeight="1" x14ac:dyDescent="0.3">
      <c r="B655" s="25" t="str">
        <f>IF(A655="","",VLOOKUP(A655,Tabulka3[[Číslo registrace  u jednorázové akce]:[Příjmení]],2,0))</f>
        <v/>
      </c>
      <c r="C655" s="25" t="str">
        <f>IF(A655="","",VLOOKUP(A655,Tabulka3[[Číslo registrace  u jednorázové akce]:[Příjmení]],3,0))</f>
        <v/>
      </c>
      <c r="I655" s="94"/>
      <c r="J655" s="94"/>
      <c r="L655" s="15"/>
      <c r="M655" s="15"/>
      <c r="N655" s="15"/>
    </row>
    <row r="656" spans="2:14" s="25" customFormat="1" ht="15" customHeight="1" x14ac:dyDescent="0.3">
      <c r="B656" s="25" t="str">
        <f>IF(A656="","",VLOOKUP(A656,Tabulka3[[Číslo registrace  u jednorázové akce]:[Příjmení]],2,0))</f>
        <v/>
      </c>
      <c r="C656" s="25" t="str">
        <f>IF(A656="","",VLOOKUP(A656,Tabulka3[[Číslo registrace  u jednorázové akce]:[Příjmení]],3,0))</f>
        <v/>
      </c>
      <c r="I656" s="94"/>
      <c r="J656" s="94"/>
      <c r="L656" s="15"/>
      <c r="M656" s="15"/>
      <c r="N656" s="15"/>
    </row>
    <row r="657" spans="2:14" s="25" customFormat="1" ht="15" customHeight="1" x14ac:dyDescent="0.3">
      <c r="B657" s="25" t="str">
        <f>IF(A657="","",VLOOKUP(A657,Tabulka3[[Číslo registrace  u jednorázové akce]:[Příjmení]],2,0))</f>
        <v/>
      </c>
      <c r="C657" s="25" t="str">
        <f>IF(A657="","",VLOOKUP(A657,Tabulka3[[Číslo registrace  u jednorázové akce]:[Příjmení]],3,0))</f>
        <v/>
      </c>
      <c r="I657" s="94"/>
      <c r="J657" s="94"/>
      <c r="L657" s="15"/>
      <c r="M657" s="15"/>
      <c r="N657" s="15"/>
    </row>
    <row r="658" spans="2:14" s="25" customFormat="1" ht="15" customHeight="1" x14ac:dyDescent="0.3">
      <c r="B658" s="25" t="str">
        <f>IF(A658="","",VLOOKUP(A658,Tabulka3[[Číslo registrace  u jednorázové akce]:[Příjmení]],2,0))</f>
        <v/>
      </c>
      <c r="C658" s="25" t="str">
        <f>IF(A658="","",VLOOKUP(A658,Tabulka3[[Číslo registrace  u jednorázové akce]:[Příjmení]],3,0))</f>
        <v/>
      </c>
      <c r="I658" s="94"/>
      <c r="J658" s="94"/>
      <c r="L658" s="15"/>
      <c r="M658" s="15"/>
      <c r="N658" s="15"/>
    </row>
    <row r="659" spans="2:14" s="25" customFormat="1" ht="15" customHeight="1" x14ac:dyDescent="0.3">
      <c r="B659" s="25" t="str">
        <f>IF(A659="","",VLOOKUP(A659,Tabulka3[[Číslo registrace  u jednorázové akce]:[Příjmení]],2,0))</f>
        <v/>
      </c>
      <c r="C659" s="25" t="str">
        <f>IF(A659="","",VLOOKUP(A659,Tabulka3[[Číslo registrace  u jednorázové akce]:[Příjmení]],3,0))</f>
        <v/>
      </c>
      <c r="I659" s="94"/>
      <c r="J659" s="94"/>
      <c r="L659" s="15"/>
      <c r="M659" s="15"/>
      <c r="N659" s="15"/>
    </row>
    <row r="660" spans="2:14" s="25" customFormat="1" ht="15" customHeight="1" x14ac:dyDescent="0.3">
      <c r="B660" s="25" t="str">
        <f>IF(A660="","",VLOOKUP(A660,Tabulka3[[Číslo registrace  u jednorázové akce]:[Příjmení]],2,0))</f>
        <v/>
      </c>
      <c r="C660" s="25" t="str">
        <f>IF(A660="","",VLOOKUP(A660,Tabulka3[[Číslo registrace  u jednorázové akce]:[Příjmení]],3,0))</f>
        <v/>
      </c>
      <c r="I660" s="94"/>
      <c r="J660" s="94"/>
      <c r="L660" s="15"/>
      <c r="M660" s="15"/>
      <c r="N660" s="15"/>
    </row>
    <row r="661" spans="2:14" s="25" customFormat="1" ht="15" customHeight="1" x14ac:dyDescent="0.3">
      <c r="B661" s="25" t="str">
        <f>IF(A661="","",VLOOKUP(A661,Tabulka3[[Číslo registrace  u jednorázové akce]:[Příjmení]],2,0))</f>
        <v/>
      </c>
      <c r="C661" s="25" t="str">
        <f>IF(A661="","",VLOOKUP(A661,Tabulka3[[Číslo registrace  u jednorázové akce]:[Příjmení]],3,0))</f>
        <v/>
      </c>
      <c r="I661" s="94"/>
      <c r="J661" s="94"/>
      <c r="L661" s="15"/>
      <c r="M661" s="15"/>
      <c r="N661" s="15"/>
    </row>
    <row r="662" spans="2:14" s="25" customFormat="1" ht="15" customHeight="1" x14ac:dyDescent="0.3">
      <c r="B662" s="25" t="str">
        <f>IF(A662="","",VLOOKUP(A662,Tabulka3[[Číslo registrace  u jednorázové akce]:[Příjmení]],2,0))</f>
        <v/>
      </c>
      <c r="C662" s="25" t="str">
        <f>IF(A662="","",VLOOKUP(A662,Tabulka3[[Číslo registrace  u jednorázové akce]:[Příjmení]],3,0))</f>
        <v/>
      </c>
      <c r="I662" s="94"/>
      <c r="J662" s="94"/>
      <c r="L662" s="15"/>
      <c r="M662" s="15"/>
      <c r="N662" s="15"/>
    </row>
    <row r="663" spans="2:14" s="25" customFormat="1" ht="15" customHeight="1" x14ac:dyDescent="0.3">
      <c r="B663" s="25" t="str">
        <f>IF(A663="","",VLOOKUP(A663,Tabulka3[[Číslo registrace  u jednorázové akce]:[Příjmení]],2,0))</f>
        <v/>
      </c>
      <c r="C663" s="25" t="str">
        <f>IF(A663="","",VLOOKUP(A663,Tabulka3[[Číslo registrace  u jednorázové akce]:[Příjmení]],3,0))</f>
        <v/>
      </c>
      <c r="I663" s="94"/>
      <c r="J663" s="94"/>
      <c r="L663" s="15"/>
      <c r="M663" s="15"/>
      <c r="N663" s="15"/>
    </row>
    <row r="664" spans="2:14" s="25" customFormat="1" ht="15" customHeight="1" x14ac:dyDescent="0.3">
      <c r="B664" s="25" t="str">
        <f>IF(A664="","",VLOOKUP(A664,Tabulka3[[Číslo registrace  u jednorázové akce]:[Příjmení]],2,0))</f>
        <v/>
      </c>
      <c r="C664" s="25" t="str">
        <f>IF(A664="","",VLOOKUP(A664,Tabulka3[[Číslo registrace  u jednorázové akce]:[Příjmení]],3,0))</f>
        <v/>
      </c>
      <c r="I664" s="94"/>
      <c r="J664" s="94"/>
      <c r="L664" s="15"/>
      <c r="M664" s="15"/>
      <c r="N664" s="15"/>
    </row>
    <row r="665" spans="2:14" s="25" customFormat="1" ht="15" customHeight="1" x14ac:dyDescent="0.3">
      <c r="B665" s="25" t="str">
        <f>IF(A665="","",VLOOKUP(A665,Tabulka3[[Číslo registrace  u jednorázové akce]:[Příjmení]],2,0))</f>
        <v/>
      </c>
      <c r="C665" s="25" t="str">
        <f>IF(A665="","",VLOOKUP(A665,Tabulka3[[Číslo registrace  u jednorázové akce]:[Příjmení]],3,0))</f>
        <v/>
      </c>
      <c r="I665" s="94"/>
      <c r="J665" s="94"/>
      <c r="L665" s="15"/>
      <c r="M665" s="15"/>
      <c r="N665" s="15"/>
    </row>
    <row r="666" spans="2:14" s="25" customFormat="1" ht="15" customHeight="1" x14ac:dyDescent="0.3">
      <c r="B666" s="25" t="str">
        <f>IF(A666="","",VLOOKUP(A666,Tabulka3[[Číslo registrace  u jednorázové akce]:[Příjmení]],2,0))</f>
        <v/>
      </c>
      <c r="C666" s="25" t="str">
        <f>IF(A666="","",VLOOKUP(A666,Tabulka3[[Číslo registrace  u jednorázové akce]:[Příjmení]],3,0))</f>
        <v/>
      </c>
      <c r="I666" s="94"/>
      <c r="J666" s="94"/>
      <c r="L666" s="15"/>
      <c r="M666" s="15"/>
      <c r="N666" s="15"/>
    </row>
    <row r="667" spans="2:14" s="25" customFormat="1" ht="15" customHeight="1" x14ac:dyDescent="0.3">
      <c r="B667" s="25" t="str">
        <f>IF(A667="","",VLOOKUP(A667,Tabulka3[[Číslo registrace  u jednorázové akce]:[Příjmení]],2,0))</f>
        <v/>
      </c>
      <c r="C667" s="25" t="str">
        <f>IF(A667="","",VLOOKUP(A667,Tabulka3[[Číslo registrace  u jednorázové akce]:[Příjmení]],3,0))</f>
        <v/>
      </c>
      <c r="I667" s="94"/>
      <c r="J667" s="94"/>
      <c r="L667" s="15"/>
      <c r="M667" s="15"/>
      <c r="N667" s="15"/>
    </row>
    <row r="668" spans="2:14" s="25" customFormat="1" ht="15" customHeight="1" x14ac:dyDescent="0.3">
      <c r="B668" s="25" t="str">
        <f>IF(A668="","",VLOOKUP(A668,Tabulka3[[Číslo registrace  u jednorázové akce]:[Příjmení]],2,0))</f>
        <v/>
      </c>
      <c r="C668" s="25" t="str">
        <f>IF(A668="","",VLOOKUP(A668,Tabulka3[[Číslo registrace  u jednorázové akce]:[Příjmení]],3,0))</f>
        <v/>
      </c>
      <c r="I668" s="94"/>
      <c r="J668" s="94"/>
      <c r="L668" s="15"/>
      <c r="M668" s="15"/>
      <c r="N668" s="15"/>
    </row>
    <row r="669" spans="2:14" s="25" customFormat="1" ht="15" customHeight="1" x14ac:dyDescent="0.3">
      <c r="B669" s="25" t="str">
        <f>IF(A669="","",VLOOKUP(A669,Tabulka3[[Číslo registrace  u jednorázové akce]:[Příjmení]],2,0))</f>
        <v/>
      </c>
      <c r="C669" s="25" t="str">
        <f>IF(A669="","",VLOOKUP(A669,Tabulka3[[Číslo registrace  u jednorázové akce]:[Příjmení]],3,0))</f>
        <v/>
      </c>
      <c r="I669" s="94"/>
      <c r="J669" s="94"/>
      <c r="L669" s="15"/>
      <c r="M669" s="15"/>
      <c r="N669" s="15"/>
    </row>
    <row r="670" spans="2:14" s="25" customFormat="1" ht="15" customHeight="1" x14ac:dyDescent="0.3">
      <c r="B670" s="25" t="str">
        <f>IF(A670="","",VLOOKUP(A670,Tabulka3[[Číslo registrace  u jednorázové akce]:[Příjmení]],2,0))</f>
        <v/>
      </c>
      <c r="C670" s="25" t="str">
        <f>IF(A670="","",VLOOKUP(A670,Tabulka3[[Číslo registrace  u jednorázové akce]:[Příjmení]],3,0))</f>
        <v/>
      </c>
      <c r="I670" s="94"/>
      <c r="J670" s="94"/>
      <c r="L670" s="15"/>
      <c r="M670" s="15"/>
      <c r="N670" s="15"/>
    </row>
    <row r="671" spans="2:14" s="25" customFormat="1" ht="15" customHeight="1" x14ac:dyDescent="0.3">
      <c r="B671" s="25" t="str">
        <f>IF(A671="","",VLOOKUP(A671,Tabulka3[[Číslo registrace  u jednorázové akce]:[Příjmení]],2,0))</f>
        <v/>
      </c>
      <c r="C671" s="25" t="str">
        <f>IF(A671="","",VLOOKUP(A671,Tabulka3[[Číslo registrace  u jednorázové akce]:[Příjmení]],3,0))</f>
        <v/>
      </c>
      <c r="I671" s="94"/>
      <c r="J671" s="94"/>
      <c r="L671" s="15"/>
      <c r="M671" s="15"/>
      <c r="N671" s="15"/>
    </row>
    <row r="672" spans="2:14" s="25" customFormat="1" ht="15" customHeight="1" x14ac:dyDescent="0.3">
      <c r="B672" s="25" t="str">
        <f>IF(A672="","",VLOOKUP(A672,Tabulka3[[Číslo registrace  u jednorázové akce]:[Příjmení]],2,0))</f>
        <v/>
      </c>
      <c r="C672" s="25" t="str">
        <f>IF(A672="","",VLOOKUP(A672,Tabulka3[[Číslo registrace  u jednorázové akce]:[Příjmení]],3,0))</f>
        <v/>
      </c>
      <c r="I672" s="94"/>
      <c r="J672" s="94"/>
      <c r="L672" s="15"/>
      <c r="M672" s="15"/>
      <c r="N672" s="15"/>
    </row>
    <row r="673" spans="2:14" s="25" customFormat="1" ht="15" customHeight="1" x14ac:dyDescent="0.3">
      <c r="B673" s="25" t="str">
        <f>IF(A673="","",VLOOKUP(A673,Tabulka3[[Číslo registrace  u jednorázové akce]:[Příjmení]],2,0))</f>
        <v/>
      </c>
      <c r="C673" s="25" t="str">
        <f>IF(A673="","",VLOOKUP(A673,Tabulka3[[Číslo registrace  u jednorázové akce]:[Příjmení]],3,0))</f>
        <v/>
      </c>
      <c r="I673" s="94"/>
      <c r="J673" s="94"/>
      <c r="L673" s="15"/>
      <c r="M673" s="15"/>
      <c r="N673" s="15"/>
    </row>
    <row r="674" spans="2:14" s="25" customFormat="1" ht="15" customHeight="1" x14ac:dyDescent="0.3">
      <c r="B674" s="25" t="str">
        <f>IF(A674="","",VLOOKUP(A674,Tabulka3[[Číslo registrace  u jednorázové akce]:[Příjmení]],2,0))</f>
        <v/>
      </c>
      <c r="C674" s="25" t="str">
        <f>IF(A674="","",VLOOKUP(A674,Tabulka3[[Číslo registrace  u jednorázové akce]:[Příjmení]],3,0))</f>
        <v/>
      </c>
      <c r="I674" s="94"/>
      <c r="J674" s="94"/>
      <c r="L674" s="15"/>
      <c r="M674" s="15"/>
      <c r="N674" s="15"/>
    </row>
    <row r="675" spans="2:14" s="25" customFormat="1" ht="15" customHeight="1" x14ac:dyDescent="0.3">
      <c r="B675" s="25" t="str">
        <f>IF(A675="","",VLOOKUP(A675,Tabulka3[[Číslo registrace  u jednorázové akce]:[Příjmení]],2,0))</f>
        <v/>
      </c>
      <c r="C675" s="25" t="str">
        <f>IF(A675="","",VLOOKUP(A675,Tabulka3[[Číslo registrace  u jednorázové akce]:[Příjmení]],3,0))</f>
        <v/>
      </c>
      <c r="I675" s="94"/>
      <c r="J675" s="94"/>
      <c r="L675" s="15"/>
      <c r="M675" s="15"/>
      <c r="N675" s="15"/>
    </row>
    <row r="676" spans="2:14" s="25" customFormat="1" ht="15" customHeight="1" x14ac:dyDescent="0.3">
      <c r="B676" s="25" t="str">
        <f>IF(A676="","",VLOOKUP(A676,Tabulka3[[Číslo registrace  u jednorázové akce]:[Příjmení]],2,0))</f>
        <v/>
      </c>
      <c r="C676" s="25" t="str">
        <f>IF(A676="","",VLOOKUP(A676,Tabulka3[[Číslo registrace  u jednorázové akce]:[Příjmení]],3,0))</f>
        <v/>
      </c>
      <c r="I676" s="94"/>
      <c r="J676" s="94"/>
      <c r="L676" s="15"/>
      <c r="M676" s="15"/>
      <c r="N676" s="15"/>
    </row>
    <row r="677" spans="2:14" s="25" customFormat="1" ht="15" customHeight="1" x14ac:dyDescent="0.3">
      <c r="B677" s="25" t="str">
        <f>IF(A677="","",VLOOKUP(A677,Tabulka3[[Číslo registrace  u jednorázové akce]:[Příjmení]],2,0))</f>
        <v/>
      </c>
      <c r="C677" s="25" t="str">
        <f>IF(A677="","",VLOOKUP(A677,Tabulka3[[Číslo registrace  u jednorázové akce]:[Příjmení]],3,0))</f>
        <v/>
      </c>
      <c r="I677" s="94"/>
      <c r="J677" s="94"/>
      <c r="L677" s="15"/>
      <c r="M677" s="15"/>
      <c r="N677" s="15"/>
    </row>
    <row r="678" spans="2:14" s="25" customFormat="1" ht="15" customHeight="1" x14ac:dyDescent="0.3">
      <c r="B678" s="25" t="str">
        <f>IF(A678="","",VLOOKUP(A678,Tabulka3[[Číslo registrace  u jednorázové akce]:[Příjmení]],2,0))</f>
        <v/>
      </c>
      <c r="C678" s="25" t="str">
        <f>IF(A678="","",VLOOKUP(A678,Tabulka3[[Číslo registrace  u jednorázové akce]:[Příjmení]],3,0))</f>
        <v/>
      </c>
      <c r="I678" s="94"/>
      <c r="J678" s="94"/>
      <c r="L678" s="15"/>
      <c r="M678" s="15"/>
      <c r="N678" s="15"/>
    </row>
    <row r="679" spans="2:14" s="25" customFormat="1" ht="15" customHeight="1" x14ac:dyDescent="0.3">
      <c r="B679" s="25" t="str">
        <f>IF(A679="","",VLOOKUP(A679,Tabulka3[[Číslo registrace  u jednorázové akce]:[Příjmení]],2,0))</f>
        <v/>
      </c>
      <c r="C679" s="25" t="str">
        <f>IF(A679="","",VLOOKUP(A679,Tabulka3[[Číslo registrace  u jednorázové akce]:[Příjmení]],3,0))</f>
        <v/>
      </c>
      <c r="I679" s="94"/>
      <c r="J679" s="94"/>
      <c r="L679" s="15"/>
      <c r="M679" s="15"/>
      <c r="N679" s="15"/>
    </row>
    <row r="680" spans="2:14" s="25" customFormat="1" ht="15" customHeight="1" x14ac:dyDescent="0.3">
      <c r="B680" s="25" t="str">
        <f>IF(A680="","",VLOOKUP(A680,Tabulka3[[Číslo registrace  u jednorázové akce]:[Příjmení]],2,0))</f>
        <v/>
      </c>
      <c r="C680" s="25" t="str">
        <f>IF(A680="","",VLOOKUP(A680,Tabulka3[[Číslo registrace  u jednorázové akce]:[Příjmení]],3,0))</f>
        <v/>
      </c>
      <c r="I680" s="94"/>
      <c r="J680" s="94"/>
      <c r="L680" s="15"/>
      <c r="M680" s="15"/>
      <c r="N680" s="15"/>
    </row>
    <row r="681" spans="2:14" s="25" customFormat="1" ht="15" customHeight="1" x14ac:dyDescent="0.3">
      <c r="B681" s="25" t="str">
        <f>IF(A681="","",VLOOKUP(A681,Tabulka3[[Číslo registrace  u jednorázové akce]:[Příjmení]],2,0))</f>
        <v/>
      </c>
      <c r="C681" s="25" t="str">
        <f>IF(A681="","",VLOOKUP(A681,Tabulka3[[Číslo registrace  u jednorázové akce]:[Příjmení]],3,0))</f>
        <v/>
      </c>
      <c r="I681" s="94"/>
      <c r="J681" s="94"/>
      <c r="L681" s="15"/>
      <c r="M681" s="15"/>
      <c r="N681" s="15"/>
    </row>
    <row r="682" spans="2:14" s="25" customFormat="1" ht="15" customHeight="1" x14ac:dyDescent="0.3">
      <c r="B682" s="25" t="str">
        <f>IF(A682="","",VLOOKUP(A682,Tabulka3[[Číslo registrace  u jednorázové akce]:[Příjmení]],2,0))</f>
        <v/>
      </c>
      <c r="C682" s="25" t="str">
        <f>IF(A682="","",VLOOKUP(A682,Tabulka3[[Číslo registrace  u jednorázové akce]:[Příjmení]],3,0))</f>
        <v/>
      </c>
      <c r="I682" s="94"/>
      <c r="J682" s="94"/>
      <c r="L682" s="15"/>
      <c r="M682" s="15"/>
      <c r="N682" s="15"/>
    </row>
    <row r="683" spans="2:14" s="25" customFormat="1" ht="15" customHeight="1" x14ac:dyDescent="0.3">
      <c r="B683" s="25" t="str">
        <f>IF(A683="","",VLOOKUP(A683,Tabulka3[[Číslo registrace  u jednorázové akce]:[Příjmení]],2,0))</f>
        <v/>
      </c>
      <c r="C683" s="25" t="str">
        <f>IF(A683="","",VLOOKUP(A683,Tabulka3[[Číslo registrace  u jednorázové akce]:[Příjmení]],3,0))</f>
        <v/>
      </c>
      <c r="I683" s="94"/>
      <c r="J683" s="94"/>
      <c r="L683" s="15"/>
      <c r="M683" s="15"/>
      <c r="N683" s="15"/>
    </row>
    <row r="684" spans="2:14" s="25" customFormat="1" ht="15" customHeight="1" x14ac:dyDescent="0.3">
      <c r="B684" s="25" t="str">
        <f>IF(A684="","",VLOOKUP(A684,Tabulka3[[Číslo registrace  u jednorázové akce]:[Příjmení]],2,0))</f>
        <v/>
      </c>
      <c r="C684" s="25" t="str">
        <f>IF(A684="","",VLOOKUP(A684,Tabulka3[[Číslo registrace  u jednorázové akce]:[Příjmení]],3,0))</f>
        <v/>
      </c>
      <c r="I684" s="94"/>
      <c r="J684" s="94"/>
      <c r="L684" s="15"/>
      <c r="M684" s="15"/>
      <c r="N684" s="15"/>
    </row>
    <row r="685" spans="2:14" s="25" customFormat="1" ht="15" customHeight="1" x14ac:dyDescent="0.3">
      <c r="B685" s="25" t="str">
        <f>IF(A685="","",VLOOKUP(A685,Tabulka3[[Číslo registrace  u jednorázové akce]:[Příjmení]],2,0))</f>
        <v/>
      </c>
      <c r="C685" s="25" t="str">
        <f>IF(A685="","",VLOOKUP(A685,Tabulka3[[Číslo registrace  u jednorázové akce]:[Příjmení]],3,0))</f>
        <v/>
      </c>
      <c r="I685" s="94"/>
      <c r="J685" s="94"/>
      <c r="L685" s="15"/>
      <c r="M685" s="15"/>
      <c r="N685" s="15"/>
    </row>
    <row r="686" spans="2:14" s="25" customFormat="1" ht="15" customHeight="1" x14ac:dyDescent="0.3">
      <c r="B686" s="25" t="str">
        <f>IF(A686="","",VLOOKUP(A686,Tabulka3[[Číslo registrace  u jednorázové akce]:[Příjmení]],2,0))</f>
        <v/>
      </c>
      <c r="C686" s="25" t="str">
        <f>IF(A686="","",VLOOKUP(A686,Tabulka3[[Číslo registrace  u jednorázové akce]:[Příjmení]],3,0))</f>
        <v/>
      </c>
      <c r="I686" s="94"/>
      <c r="J686" s="94"/>
      <c r="L686" s="15"/>
      <c r="M686" s="15"/>
      <c r="N686" s="15"/>
    </row>
    <row r="687" spans="2:14" s="25" customFormat="1" ht="15" customHeight="1" x14ac:dyDescent="0.3">
      <c r="B687" s="25" t="str">
        <f>IF(A687="","",VLOOKUP(A687,Tabulka3[[Číslo registrace  u jednorázové akce]:[Příjmení]],2,0))</f>
        <v/>
      </c>
      <c r="C687" s="25" t="str">
        <f>IF(A687="","",VLOOKUP(A687,Tabulka3[[Číslo registrace  u jednorázové akce]:[Příjmení]],3,0))</f>
        <v/>
      </c>
      <c r="I687" s="94"/>
      <c r="J687" s="94"/>
      <c r="L687" s="15"/>
      <c r="M687" s="15"/>
      <c r="N687" s="15"/>
    </row>
    <row r="688" spans="2:14" s="25" customFormat="1" ht="15" customHeight="1" x14ac:dyDescent="0.3">
      <c r="B688" s="25" t="str">
        <f>IF(A688="","",VLOOKUP(A688,Tabulka3[[Číslo registrace  u jednorázové akce]:[Příjmení]],2,0))</f>
        <v/>
      </c>
      <c r="C688" s="25" t="str">
        <f>IF(A688="","",VLOOKUP(A688,Tabulka3[[Číslo registrace  u jednorázové akce]:[Příjmení]],3,0))</f>
        <v/>
      </c>
      <c r="I688" s="94"/>
      <c r="J688" s="94"/>
      <c r="L688" s="15"/>
      <c r="M688" s="15"/>
      <c r="N688" s="15"/>
    </row>
    <row r="689" spans="2:14" s="25" customFormat="1" ht="15" customHeight="1" x14ac:dyDescent="0.3">
      <c r="B689" s="25" t="str">
        <f>IF(A689="","",VLOOKUP(A689,Tabulka3[[Číslo registrace  u jednorázové akce]:[Příjmení]],2,0))</f>
        <v/>
      </c>
      <c r="C689" s="25" t="str">
        <f>IF(A689="","",VLOOKUP(A689,Tabulka3[[Číslo registrace  u jednorázové akce]:[Příjmení]],3,0))</f>
        <v/>
      </c>
      <c r="I689" s="94"/>
      <c r="J689" s="94"/>
      <c r="L689" s="15"/>
      <c r="M689" s="15"/>
      <c r="N689" s="15"/>
    </row>
    <row r="690" spans="2:14" s="25" customFormat="1" ht="15" customHeight="1" x14ac:dyDescent="0.3">
      <c r="B690" s="25" t="str">
        <f>IF(A690="","",VLOOKUP(A690,Tabulka3[[Číslo registrace  u jednorázové akce]:[Příjmení]],2,0))</f>
        <v/>
      </c>
      <c r="C690" s="25" t="str">
        <f>IF(A690="","",VLOOKUP(A690,Tabulka3[[Číslo registrace  u jednorázové akce]:[Příjmení]],3,0))</f>
        <v/>
      </c>
      <c r="I690" s="94"/>
      <c r="J690" s="94"/>
      <c r="L690" s="15"/>
      <c r="M690" s="15"/>
      <c r="N690" s="15"/>
    </row>
    <row r="691" spans="2:14" s="25" customFormat="1" ht="15" customHeight="1" x14ac:dyDescent="0.3">
      <c r="B691" s="25" t="str">
        <f>IF(A691="","",VLOOKUP(A691,Tabulka3[[Číslo registrace  u jednorázové akce]:[Příjmení]],2,0))</f>
        <v/>
      </c>
      <c r="C691" s="25" t="str">
        <f>IF(A691="","",VLOOKUP(A691,Tabulka3[[Číslo registrace  u jednorázové akce]:[Příjmení]],3,0))</f>
        <v/>
      </c>
      <c r="I691" s="94"/>
      <c r="J691" s="94"/>
      <c r="L691" s="15"/>
      <c r="M691" s="15"/>
      <c r="N691" s="15"/>
    </row>
    <row r="692" spans="2:14" s="25" customFormat="1" ht="15" customHeight="1" x14ac:dyDescent="0.3">
      <c r="B692" s="25" t="str">
        <f>IF(A692="","",VLOOKUP(A692,Tabulka3[[Číslo registrace  u jednorázové akce]:[Příjmení]],2,0))</f>
        <v/>
      </c>
      <c r="C692" s="25" t="str">
        <f>IF(A692="","",VLOOKUP(A692,Tabulka3[[Číslo registrace  u jednorázové akce]:[Příjmení]],3,0))</f>
        <v/>
      </c>
      <c r="I692" s="94"/>
      <c r="J692" s="94"/>
      <c r="L692" s="15"/>
      <c r="M692" s="15"/>
      <c r="N692" s="15"/>
    </row>
    <row r="693" spans="2:14" s="25" customFormat="1" ht="15" customHeight="1" x14ac:dyDescent="0.3">
      <c r="B693" s="25" t="str">
        <f>IF(A693="","",VLOOKUP(A693,Tabulka3[[Číslo registrace  u jednorázové akce]:[Příjmení]],2,0))</f>
        <v/>
      </c>
      <c r="C693" s="25" t="str">
        <f>IF(A693="","",VLOOKUP(A693,Tabulka3[[Číslo registrace  u jednorázové akce]:[Příjmení]],3,0))</f>
        <v/>
      </c>
      <c r="I693" s="94"/>
      <c r="J693" s="94"/>
      <c r="L693" s="15"/>
      <c r="M693" s="15"/>
      <c r="N693" s="15"/>
    </row>
    <row r="694" spans="2:14" s="25" customFormat="1" ht="15" customHeight="1" x14ac:dyDescent="0.3">
      <c r="B694" s="25" t="str">
        <f>IF(A694="","",VLOOKUP(A694,Tabulka3[[Číslo registrace  u jednorázové akce]:[Příjmení]],2,0))</f>
        <v/>
      </c>
      <c r="C694" s="25" t="str">
        <f>IF(A694="","",VLOOKUP(A694,Tabulka3[[Číslo registrace  u jednorázové akce]:[Příjmení]],3,0))</f>
        <v/>
      </c>
      <c r="I694" s="94"/>
      <c r="J694" s="94"/>
      <c r="L694" s="15"/>
      <c r="M694" s="15"/>
      <c r="N694" s="15"/>
    </row>
    <row r="695" spans="2:14" s="25" customFormat="1" ht="15" customHeight="1" x14ac:dyDescent="0.3">
      <c r="B695" s="25" t="str">
        <f>IF(A695="","",VLOOKUP(A695,Tabulka3[[Číslo registrace  u jednorázové akce]:[Příjmení]],2,0))</f>
        <v/>
      </c>
      <c r="C695" s="25" t="str">
        <f>IF(A695="","",VLOOKUP(A695,Tabulka3[[Číslo registrace  u jednorázové akce]:[Příjmení]],3,0))</f>
        <v/>
      </c>
      <c r="I695" s="94"/>
      <c r="J695" s="94"/>
      <c r="L695" s="15"/>
      <c r="M695" s="15"/>
      <c r="N695" s="15"/>
    </row>
    <row r="696" spans="2:14" s="25" customFormat="1" ht="15" customHeight="1" x14ac:dyDescent="0.3">
      <c r="B696" s="25" t="str">
        <f>IF(A696="","",VLOOKUP(A696,Tabulka3[[Číslo registrace  u jednorázové akce]:[Příjmení]],2,0))</f>
        <v/>
      </c>
      <c r="C696" s="25" t="str">
        <f>IF(A696="","",VLOOKUP(A696,Tabulka3[[Číslo registrace  u jednorázové akce]:[Příjmení]],3,0))</f>
        <v/>
      </c>
      <c r="I696" s="94"/>
      <c r="J696" s="94"/>
      <c r="L696" s="15"/>
      <c r="M696" s="15"/>
      <c r="N696" s="15"/>
    </row>
    <row r="697" spans="2:14" s="25" customFormat="1" ht="15" customHeight="1" x14ac:dyDescent="0.3">
      <c r="B697" s="25" t="str">
        <f>IF(A697="","",VLOOKUP(A697,Tabulka3[[Číslo registrace  u jednorázové akce]:[Příjmení]],2,0))</f>
        <v/>
      </c>
      <c r="C697" s="25" t="str">
        <f>IF(A697="","",VLOOKUP(A697,Tabulka3[[Číslo registrace  u jednorázové akce]:[Příjmení]],3,0))</f>
        <v/>
      </c>
      <c r="I697" s="94"/>
      <c r="J697" s="94"/>
      <c r="L697" s="15"/>
      <c r="M697" s="15"/>
      <c r="N697" s="15"/>
    </row>
    <row r="698" spans="2:14" s="25" customFormat="1" ht="15" customHeight="1" x14ac:dyDescent="0.3">
      <c r="B698" s="25" t="str">
        <f>IF(A698="","",VLOOKUP(A698,Tabulka3[[Číslo registrace  u jednorázové akce]:[Příjmení]],2,0))</f>
        <v/>
      </c>
      <c r="C698" s="25" t="str">
        <f>IF(A698="","",VLOOKUP(A698,Tabulka3[[Číslo registrace  u jednorázové akce]:[Příjmení]],3,0))</f>
        <v/>
      </c>
      <c r="I698" s="94"/>
      <c r="J698" s="94"/>
      <c r="L698" s="15"/>
      <c r="M698" s="15"/>
      <c r="N698" s="15"/>
    </row>
    <row r="699" spans="2:14" s="25" customFormat="1" ht="15" customHeight="1" x14ac:dyDescent="0.3">
      <c r="B699" s="25" t="str">
        <f>IF(A699="","",VLOOKUP(A699,Tabulka3[[Číslo registrace  u jednorázové akce]:[Příjmení]],2,0))</f>
        <v/>
      </c>
      <c r="C699" s="25" t="str">
        <f>IF(A699="","",VLOOKUP(A699,Tabulka3[[Číslo registrace  u jednorázové akce]:[Příjmení]],3,0))</f>
        <v/>
      </c>
      <c r="I699" s="94"/>
      <c r="J699" s="94"/>
      <c r="L699" s="15"/>
      <c r="M699" s="15"/>
      <c r="N699" s="15"/>
    </row>
    <row r="700" spans="2:14" s="25" customFormat="1" ht="15" customHeight="1" x14ac:dyDescent="0.3">
      <c r="B700" s="25" t="str">
        <f>IF(A700="","",VLOOKUP(A700,Tabulka3[[Číslo registrace  u jednorázové akce]:[Příjmení]],2,0))</f>
        <v/>
      </c>
      <c r="C700" s="25" t="str">
        <f>IF(A700="","",VLOOKUP(A700,Tabulka3[[Číslo registrace  u jednorázové akce]:[Příjmení]],3,0))</f>
        <v/>
      </c>
      <c r="I700" s="94"/>
      <c r="J700" s="94"/>
      <c r="L700" s="15"/>
      <c r="M700" s="15"/>
      <c r="N700" s="15"/>
    </row>
    <row r="701" spans="2:14" s="25" customFormat="1" ht="15" customHeight="1" x14ac:dyDescent="0.3">
      <c r="B701" s="25" t="str">
        <f>IF(A701="","",VLOOKUP(A701,Tabulka3[[Číslo registrace  u jednorázové akce]:[Příjmení]],2,0))</f>
        <v/>
      </c>
      <c r="C701" s="25" t="str">
        <f>IF(A701="","",VLOOKUP(A701,Tabulka3[[Číslo registrace  u jednorázové akce]:[Příjmení]],3,0))</f>
        <v/>
      </c>
      <c r="I701" s="94"/>
      <c r="J701" s="94"/>
      <c r="L701" s="15"/>
      <c r="M701" s="15"/>
      <c r="N701" s="15"/>
    </row>
    <row r="702" spans="2:14" s="25" customFormat="1" ht="15" customHeight="1" x14ac:dyDescent="0.3">
      <c r="B702" s="25" t="str">
        <f>IF(A702="","",VLOOKUP(A702,Tabulka3[[Číslo registrace  u jednorázové akce]:[Příjmení]],2,0))</f>
        <v/>
      </c>
      <c r="C702" s="25" t="str">
        <f>IF(A702="","",VLOOKUP(A702,Tabulka3[[Číslo registrace  u jednorázové akce]:[Příjmení]],3,0))</f>
        <v/>
      </c>
      <c r="I702" s="94"/>
      <c r="J702" s="94"/>
      <c r="L702" s="15"/>
      <c r="M702" s="15"/>
      <c r="N702" s="15"/>
    </row>
    <row r="703" spans="2:14" s="25" customFormat="1" ht="15" customHeight="1" x14ac:dyDescent="0.3">
      <c r="B703" s="25" t="str">
        <f>IF(A703="","",VLOOKUP(A703,Tabulka3[[Číslo registrace  u jednorázové akce]:[Příjmení]],2,0))</f>
        <v/>
      </c>
      <c r="C703" s="25" t="str">
        <f>IF(A703="","",VLOOKUP(A703,Tabulka3[[Číslo registrace  u jednorázové akce]:[Příjmení]],3,0))</f>
        <v/>
      </c>
      <c r="I703" s="94"/>
      <c r="J703" s="94"/>
      <c r="L703" s="15"/>
      <c r="M703" s="15"/>
      <c r="N703" s="15"/>
    </row>
    <row r="704" spans="2:14" s="25" customFormat="1" ht="15" customHeight="1" x14ac:dyDescent="0.3">
      <c r="B704" s="25" t="str">
        <f>IF(A704="","",VLOOKUP(A704,Tabulka3[[Číslo registrace  u jednorázové akce]:[Příjmení]],2,0))</f>
        <v/>
      </c>
      <c r="C704" s="25" t="str">
        <f>IF(A704="","",VLOOKUP(A704,Tabulka3[[Číslo registrace  u jednorázové akce]:[Příjmení]],3,0))</f>
        <v/>
      </c>
      <c r="I704" s="94"/>
      <c r="J704" s="94"/>
      <c r="L704" s="15"/>
      <c r="M704" s="15"/>
      <c r="N704" s="15"/>
    </row>
    <row r="705" spans="2:14" s="25" customFormat="1" ht="15" customHeight="1" x14ac:dyDescent="0.3">
      <c r="B705" s="25" t="str">
        <f>IF(A705="","",VLOOKUP(A705,Tabulka3[[Číslo registrace  u jednorázové akce]:[Příjmení]],2,0))</f>
        <v/>
      </c>
      <c r="C705" s="25" t="str">
        <f>IF(A705="","",VLOOKUP(A705,Tabulka3[[Číslo registrace  u jednorázové akce]:[Příjmení]],3,0))</f>
        <v/>
      </c>
      <c r="I705" s="94"/>
      <c r="J705" s="94"/>
      <c r="L705" s="15"/>
      <c r="M705" s="15"/>
      <c r="N705" s="15"/>
    </row>
    <row r="706" spans="2:14" s="25" customFormat="1" ht="15" customHeight="1" x14ac:dyDescent="0.3">
      <c r="B706" s="25" t="str">
        <f>IF(A706="","",VLOOKUP(A706,Tabulka3[[Číslo registrace  u jednorázové akce]:[Příjmení]],2,0))</f>
        <v/>
      </c>
      <c r="C706" s="25" t="str">
        <f>IF(A706="","",VLOOKUP(A706,Tabulka3[[Číslo registrace  u jednorázové akce]:[Příjmení]],3,0))</f>
        <v/>
      </c>
      <c r="I706" s="94"/>
      <c r="J706" s="94"/>
      <c r="L706" s="15"/>
      <c r="M706" s="15"/>
      <c r="N706" s="15"/>
    </row>
    <row r="707" spans="2:14" s="25" customFormat="1" ht="15" customHeight="1" x14ac:dyDescent="0.3">
      <c r="B707" s="25" t="str">
        <f>IF(A707="","",VLOOKUP(A707,Tabulka3[[Číslo registrace  u jednorázové akce]:[Příjmení]],2,0))</f>
        <v/>
      </c>
      <c r="C707" s="25" t="str">
        <f>IF(A707="","",VLOOKUP(A707,Tabulka3[[Číslo registrace  u jednorázové akce]:[Příjmení]],3,0))</f>
        <v/>
      </c>
      <c r="I707" s="94"/>
      <c r="J707" s="94"/>
      <c r="L707" s="15"/>
      <c r="M707" s="15"/>
      <c r="N707" s="15"/>
    </row>
    <row r="708" spans="2:14" s="25" customFormat="1" ht="15" customHeight="1" x14ac:dyDescent="0.3">
      <c r="B708" s="25" t="str">
        <f>IF(A708="","",VLOOKUP(A708,Tabulka3[[Číslo registrace  u jednorázové akce]:[Příjmení]],2,0))</f>
        <v/>
      </c>
      <c r="C708" s="25" t="str">
        <f>IF(A708="","",VLOOKUP(A708,Tabulka3[[Číslo registrace  u jednorázové akce]:[Příjmení]],3,0))</f>
        <v/>
      </c>
      <c r="I708" s="94"/>
      <c r="J708" s="94"/>
      <c r="L708" s="15"/>
      <c r="M708" s="15"/>
      <c r="N708" s="15"/>
    </row>
    <row r="709" spans="2:14" s="25" customFormat="1" ht="15" customHeight="1" x14ac:dyDescent="0.3">
      <c r="B709" s="25" t="str">
        <f>IF(A709="","",VLOOKUP(A709,Tabulka3[[Číslo registrace  u jednorázové akce]:[Příjmení]],2,0))</f>
        <v/>
      </c>
      <c r="C709" s="25" t="str">
        <f>IF(A709="","",VLOOKUP(A709,Tabulka3[[Číslo registrace  u jednorázové akce]:[Příjmení]],3,0))</f>
        <v/>
      </c>
      <c r="I709" s="94"/>
      <c r="J709" s="94"/>
      <c r="L709" s="15"/>
      <c r="M709" s="15"/>
      <c r="N709" s="15"/>
    </row>
    <row r="710" spans="2:14" s="25" customFormat="1" ht="15" customHeight="1" x14ac:dyDescent="0.3">
      <c r="B710" s="25" t="str">
        <f>IF(A710="","",VLOOKUP(A710,Tabulka3[[Číslo registrace  u jednorázové akce]:[Příjmení]],2,0))</f>
        <v/>
      </c>
      <c r="C710" s="25" t="str">
        <f>IF(A710="","",VLOOKUP(A710,Tabulka3[[Číslo registrace  u jednorázové akce]:[Příjmení]],3,0))</f>
        <v/>
      </c>
      <c r="I710" s="94"/>
      <c r="J710" s="94"/>
      <c r="L710" s="15"/>
      <c r="M710" s="15"/>
      <c r="N710" s="15"/>
    </row>
    <row r="711" spans="2:14" s="25" customFormat="1" ht="15" customHeight="1" x14ac:dyDescent="0.3">
      <c r="B711" s="25" t="str">
        <f>IF(A711="","",VLOOKUP(A711,Tabulka3[[Číslo registrace  u jednorázové akce]:[Příjmení]],2,0))</f>
        <v/>
      </c>
      <c r="C711" s="25" t="str">
        <f>IF(A711="","",VLOOKUP(A711,Tabulka3[[Číslo registrace  u jednorázové akce]:[Příjmení]],3,0))</f>
        <v/>
      </c>
      <c r="I711" s="94"/>
      <c r="J711" s="94"/>
      <c r="L711" s="15"/>
      <c r="M711" s="15"/>
      <c r="N711" s="15"/>
    </row>
    <row r="712" spans="2:14" s="25" customFormat="1" ht="15" customHeight="1" x14ac:dyDescent="0.3">
      <c r="B712" s="25" t="str">
        <f>IF(A712="","",VLOOKUP(A712,Tabulka3[[Číslo registrace  u jednorázové akce]:[Příjmení]],2,0))</f>
        <v/>
      </c>
      <c r="C712" s="25" t="str">
        <f>IF(A712="","",VLOOKUP(A712,Tabulka3[[Číslo registrace  u jednorázové akce]:[Příjmení]],3,0))</f>
        <v/>
      </c>
      <c r="I712" s="94"/>
      <c r="J712" s="94"/>
      <c r="L712" s="15"/>
      <c r="M712" s="15"/>
      <c r="N712" s="15"/>
    </row>
    <row r="713" spans="2:14" s="25" customFormat="1" ht="15" customHeight="1" x14ac:dyDescent="0.3">
      <c r="B713" s="25" t="str">
        <f>IF(A713="","",VLOOKUP(A713,Tabulka3[[Číslo registrace  u jednorázové akce]:[Příjmení]],2,0))</f>
        <v/>
      </c>
      <c r="C713" s="25" t="str">
        <f>IF(A713="","",VLOOKUP(A713,Tabulka3[[Číslo registrace  u jednorázové akce]:[Příjmení]],3,0))</f>
        <v/>
      </c>
      <c r="I713" s="94"/>
      <c r="J713" s="94"/>
      <c r="L713" s="15"/>
      <c r="M713" s="15"/>
      <c r="N713" s="15"/>
    </row>
    <row r="714" spans="2:14" s="25" customFormat="1" ht="15" customHeight="1" x14ac:dyDescent="0.3">
      <c r="B714" s="25" t="str">
        <f>IF(A714="","",VLOOKUP(A714,Tabulka3[[Číslo registrace  u jednorázové akce]:[Příjmení]],2,0))</f>
        <v/>
      </c>
      <c r="C714" s="25" t="str">
        <f>IF(A714="","",VLOOKUP(A714,Tabulka3[[Číslo registrace  u jednorázové akce]:[Příjmení]],3,0))</f>
        <v/>
      </c>
      <c r="I714" s="94"/>
      <c r="J714" s="94"/>
      <c r="L714" s="15"/>
      <c r="M714" s="15"/>
      <c r="N714" s="15"/>
    </row>
    <row r="715" spans="2:14" s="25" customFormat="1" ht="15" customHeight="1" x14ac:dyDescent="0.3">
      <c r="B715" s="25" t="str">
        <f>IF(A715="","",VLOOKUP(A715,Tabulka3[[Číslo registrace  u jednorázové akce]:[Příjmení]],2,0))</f>
        <v/>
      </c>
      <c r="C715" s="25" t="str">
        <f>IF(A715="","",VLOOKUP(A715,Tabulka3[[Číslo registrace  u jednorázové akce]:[Příjmení]],3,0))</f>
        <v/>
      </c>
      <c r="I715" s="94"/>
      <c r="J715" s="94"/>
      <c r="L715" s="15"/>
      <c r="M715" s="15"/>
      <c r="N715" s="15"/>
    </row>
    <row r="716" spans="2:14" s="25" customFormat="1" ht="15" customHeight="1" x14ac:dyDescent="0.3">
      <c r="B716" s="25" t="str">
        <f>IF(A716="","",VLOOKUP(A716,Tabulka3[[Číslo registrace  u jednorázové akce]:[Příjmení]],2,0))</f>
        <v/>
      </c>
      <c r="C716" s="25" t="str">
        <f>IF(A716="","",VLOOKUP(A716,Tabulka3[[Číslo registrace  u jednorázové akce]:[Příjmení]],3,0))</f>
        <v/>
      </c>
      <c r="I716" s="94"/>
      <c r="J716" s="94"/>
      <c r="L716" s="15"/>
      <c r="M716" s="15"/>
      <c r="N716" s="15"/>
    </row>
    <row r="717" spans="2:14" s="25" customFormat="1" ht="15" customHeight="1" x14ac:dyDescent="0.3">
      <c r="B717" s="25" t="str">
        <f>IF(A717="","",VLOOKUP(A717,Tabulka3[[Číslo registrace  u jednorázové akce]:[Příjmení]],2,0))</f>
        <v/>
      </c>
      <c r="C717" s="25" t="str">
        <f>IF(A717="","",VLOOKUP(A717,Tabulka3[[Číslo registrace  u jednorázové akce]:[Příjmení]],3,0))</f>
        <v/>
      </c>
      <c r="I717" s="94"/>
      <c r="J717" s="94"/>
      <c r="L717" s="15"/>
      <c r="M717" s="15"/>
      <c r="N717" s="15"/>
    </row>
    <row r="718" spans="2:14" s="25" customFormat="1" ht="15" customHeight="1" x14ac:dyDescent="0.3">
      <c r="B718" s="25" t="str">
        <f>IF(A718="","",VLOOKUP(A718,Tabulka3[[Číslo registrace  u jednorázové akce]:[Příjmení]],2,0))</f>
        <v/>
      </c>
      <c r="C718" s="25" t="str">
        <f>IF(A718="","",VLOOKUP(A718,Tabulka3[[Číslo registrace  u jednorázové akce]:[Příjmení]],3,0))</f>
        <v/>
      </c>
      <c r="I718" s="94"/>
      <c r="J718" s="94"/>
      <c r="L718" s="15"/>
      <c r="M718" s="15"/>
      <c r="N718" s="15"/>
    </row>
    <row r="719" spans="2:14" s="25" customFormat="1" ht="15" customHeight="1" x14ac:dyDescent="0.3">
      <c r="B719" s="25" t="str">
        <f>IF(A719="","",VLOOKUP(A719,Tabulka3[[Číslo registrace  u jednorázové akce]:[Příjmení]],2,0))</f>
        <v/>
      </c>
      <c r="C719" s="25" t="str">
        <f>IF(A719="","",VLOOKUP(A719,Tabulka3[[Číslo registrace  u jednorázové akce]:[Příjmení]],3,0))</f>
        <v/>
      </c>
      <c r="I719" s="94"/>
      <c r="J719" s="94"/>
      <c r="L719" s="15"/>
      <c r="M719" s="15"/>
      <c r="N719" s="15"/>
    </row>
    <row r="720" spans="2:14" s="25" customFormat="1" ht="15" customHeight="1" x14ac:dyDescent="0.3">
      <c r="B720" s="25" t="str">
        <f>IF(A720="","",VLOOKUP(A720,Tabulka3[[Číslo registrace  u jednorázové akce]:[Příjmení]],2,0))</f>
        <v/>
      </c>
      <c r="C720" s="25" t="str">
        <f>IF(A720="","",VLOOKUP(A720,Tabulka3[[Číslo registrace  u jednorázové akce]:[Příjmení]],3,0))</f>
        <v/>
      </c>
      <c r="I720" s="94"/>
      <c r="J720" s="94"/>
      <c r="L720" s="15"/>
      <c r="M720" s="15"/>
      <c r="N720" s="15"/>
    </row>
    <row r="721" spans="2:14" s="25" customFormat="1" ht="15" customHeight="1" x14ac:dyDescent="0.3">
      <c r="B721" s="25" t="str">
        <f>IF(A721="","",VLOOKUP(A721,Tabulka3[[Číslo registrace  u jednorázové akce]:[Příjmení]],2,0))</f>
        <v/>
      </c>
      <c r="C721" s="25" t="str">
        <f>IF(A721="","",VLOOKUP(A721,Tabulka3[[Číslo registrace  u jednorázové akce]:[Příjmení]],3,0))</f>
        <v/>
      </c>
      <c r="I721" s="94"/>
      <c r="J721" s="94"/>
      <c r="L721" s="15"/>
      <c r="M721" s="15"/>
      <c r="N721" s="15"/>
    </row>
    <row r="722" spans="2:14" s="25" customFormat="1" ht="15" customHeight="1" x14ac:dyDescent="0.3">
      <c r="B722" s="25" t="str">
        <f>IF(A722="","",VLOOKUP(A722,Tabulka3[[Číslo registrace  u jednorázové akce]:[Příjmení]],2,0))</f>
        <v/>
      </c>
      <c r="C722" s="25" t="str">
        <f>IF(A722="","",VLOOKUP(A722,Tabulka3[[Číslo registrace  u jednorázové akce]:[Příjmení]],3,0))</f>
        <v/>
      </c>
      <c r="I722" s="94"/>
      <c r="J722" s="94"/>
      <c r="L722" s="15"/>
      <c r="M722" s="15"/>
      <c r="N722" s="15"/>
    </row>
    <row r="723" spans="2:14" s="25" customFormat="1" ht="15" customHeight="1" x14ac:dyDescent="0.3">
      <c r="B723" s="25" t="str">
        <f>IF(A723="","",VLOOKUP(A723,Tabulka3[[Číslo registrace  u jednorázové akce]:[Příjmení]],2,0))</f>
        <v/>
      </c>
      <c r="C723" s="25" t="str">
        <f>IF(A723="","",VLOOKUP(A723,Tabulka3[[Číslo registrace  u jednorázové akce]:[Příjmení]],3,0))</f>
        <v/>
      </c>
      <c r="I723" s="94"/>
      <c r="J723" s="94"/>
      <c r="L723" s="15"/>
      <c r="M723" s="15"/>
      <c r="N723" s="15"/>
    </row>
    <row r="724" spans="2:14" s="25" customFormat="1" ht="15" customHeight="1" x14ac:dyDescent="0.3">
      <c r="B724" s="25" t="str">
        <f>IF(A724="","",VLOOKUP(A724,Tabulka3[[Číslo registrace  u jednorázové akce]:[Příjmení]],2,0))</f>
        <v/>
      </c>
      <c r="C724" s="25" t="str">
        <f>IF(A724="","",VLOOKUP(A724,Tabulka3[[Číslo registrace  u jednorázové akce]:[Příjmení]],3,0))</f>
        <v/>
      </c>
      <c r="I724" s="94"/>
      <c r="J724" s="94"/>
      <c r="L724" s="15"/>
      <c r="M724" s="15"/>
      <c r="N724" s="15"/>
    </row>
    <row r="725" spans="2:14" s="25" customFormat="1" ht="15" customHeight="1" x14ac:dyDescent="0.3">
      <c r="B725" s="25" t="str">
        <f>IF(A725="","",VLOOKUP(A725,Tabulka3[[Číslo registrace  u jednorázové akce]:[Příjmení]],2,0))</f>
        <v/>
      </c>
      <c r="C725" s="25" t="str">
        <f>IF(A725="","",VLOOKUP(A725,Tabulka3[[Číslo registrace  u jednorázové akce]:[Příjmení]],3,0))</f>
        <v/>
      </c>
      <c r="I725" s="94"/>
      <c r="J725" s="94"/>
      <c r="L725" s="15"/>
      <c r="M725" s="15"/>
      <c r="N725" s="15"/>
    </row>
    <row r="726" spans="2:14" s="25" customFormat="1" ht="15" customHeight="1" x14ac:dyDescent="0.3">
      <c r="B726" s="25" t="str">
        <f>IF(A726="","",VLOOKUP(A726,Tabulka3[[Číslo registrace  u jednorázové akce]:[Příjmení]],2,0))</f>
        <v/>
      </c>
      <c r="C726" s="25" t="str">
        <f>IF(A726="","",VLOOKUP(A726,Tabulka3[[Číslo registrace  u jednorázové akce]:[Příjmení]],3,0))</f>
        <v/>
      </c>
      <c r="I726" s="94"/>
      <c r="J726" s="94"/>
      <c r="L726" s="15"/>
      <c r="M726" s="15"/>
      <c r="N726" s="15"/>
    </row>
    <row r="727" spans="2:14" s="25" customFormat="1" ht="15" customHeight="1" x14ac:dyDescent="0.3">
      <c r="B727" s="25" t="str">
        <f>IF(A727="","",VLOOKUP(A727,Tabulka3[[Číslo registrace  u jednorázové akce]:[Příjmení]],2,0))</f>
        <v/>
      </c>
      <c r="C727" s="25" t="str">
        <f>IF(A727="","",VLOOKUP(A727,Tabulka3[[Číslo registrace  u jednorázové akce]:[Příjmení]],3,0))</f>
        <v/>
      </c>
      <c r="I727" s="94"/>
      <c r="J727" s="94"/>
      <c r="L727" s="15"/>
      <c r="M727" s="15"/>
      <c r="N727" s="15"/>
    </row>
    <row r="728" spans="2:14" s="25" customFormat="1" ht="15" customHeight="1" x14ac:dyDescent="0.3">
      <c r="B728" s="25" t="str">
        <f>IF(A728="","",VLOOKUP(A728,Tabulka3[[Číslo registrace  u jednorázové akce]:[Příjmení]],2,0))</f>
        <v/>
      </c>
      <c r="C728" s="25" t="str">
        <f>IF(A728="","",VLOOKUP(A728,Tabulka3[[Číslo registrace  u jednorázové akce]:[Příjmení]],3,0))</f>
        <v/>
      </c>
      <c r="I728" s="94"/>
      <c r="J728" s="94"/>
      <c r="L728" s="15"/>
      <c r="M728" s="15"/>
      <c r="N728" s="15"/>
    </row>
    <row r="729" spans="2:14" s="25" customFormat="1" ht="15" customHeight="1" x14ac:dyDescent="0.3">
      <c r="B729" s="25" t="str">
        <f>IF(A729="","",VLOOKUP(A729,Tabulka3[[Číslo registrace  u jednorázové akce]:[Příjmení]],2,0))</f>
        <v/>
      </c>
      <c r="C729" s="25" t="str">
        <f>IF(A729="","",VLOOKUP(A729,Tabulka3[[Číslo registrace  u jednorázové akce]:[Příjmení]],3,0))</f>
        <v/>
      </c>
      <c r="I729" s="94"/>
      <c r="J729" s="94"/>
      <c r="L729" s="15"/>
      <c r="M729" s="15"/>
      <c r="N729" s="15"/>
    </row>
    <row r="730" spans="2:14" s="25" customFormat="1" ht="15" customHeight="1" x14ac:dyDescent="0.3">
      <c r="B730" s="25" t="str">
        <f>IF(A730="","",VLOOKUP(A730,Tabulka3[[Číslo registrace  u jednorázové akce]:[Příjmení]],2,0))</f>
        <v/>
      </c>
      <c r="C730" s="25" t="str">
        <f>IF(A730="","",VLOOKUP(A730,Tabulka3[[Číslo registrace  u jednorázové akce]:[Příjmení]],3,0))</f>
        <v/>
      </c>
      <c r="I730" s="94"/>
      <c r="J730" s="94"/>
      <c r="L730" s="15"/>
      <c r="M730" s="15"/>
      <c r="N730" s="15"/>
    </row>
    <row r="731" spans="2:14" s="25" customFormat="1" ht="15" customHeight="1" x14ac:dyDescent="0.3">
      <c r="B731" s="25" t="str">
        <f>IF(A731="","",VLOOKUP(A731,Tabulka3[[Číslo registrace  u jednorázové akce]:[Příjmení]],2,0))</f>
        <v/>
      </c>
      <c r="C731" s="25" t="str">
        <f>IF(A731="","",VLOOKUP(A731,Tabulka3[[Číslo registrace  u jednorázové akce]:[Příjmení]],3,0))</f>
        <v/>
      </c>
      <c r="I731" s="94"/>
      <c r="J731" s="94"/>
      <c r="L731" s="15"/>
      <c r="M731" s="15"/>
      <c r="N731" s="15"/>
    </row>
    <row r="732" spans="2:14" s="25" customFormat="1" ht="15" customHeight="1" x14ac:dyDescent="0.3">
      <c r="B732" s="25" t="str">
        <f>IF(A732="","",VLOOKUP(A732,Tabulka3[[Číslo registrace  u jednorázové akce]:[Příjmení]],2,0))</f>
        <v/>
      </c>
      <c r="C732" s="25" t="str">
        <f>IF(A732="","",VLOOKUP(A732,Tabulka3[[Číslo registrace  u jednorázové akce]:[Příjmení]],3,0))</f>
        <v/>
      </c>
      <c r="I732" s="94"/>
      <c r="J732" s="94"/>
      <c r="L732" s="15"/>
      <c r="M732" s="15"/>
      <c r="N732" s="15"/>
    </row>
    <row r="733" spans="2:14" s="25" customFormat="1" ht="15" customHeight="1" x14ac:dyDescent="0.3">
      <c r="B733" s="25" t="str">
        <f>IF(A733="","",VLOOKUP(A733,Tabulka3[[Číslo registrace  u jednorázové akce]:[Příjmení]],2,0))</f>
        <v/>
      </c>
      <c r="C733" s="25" t="str">
        <f>IF(A733="","",VLOOKUP(A733,Tabulka3[[Číslo registrace  u jednorázové akce]:[Příjmení]],3,0))</f>
        <v/>
      </c>
      <c r="I733" s="94"/>
      <c r="J733" s="94"/>
      <c r="L733" s="15"/>
      <c r="M733" s="15"/>
      <c r="N733" s="15"/>
    </row>
    <row r="734" spans="2:14" s="25" customFormat="1" ht="15" customHeight="1" x14ac:dyDescent="0.3">
      <c r="B734" s="25" t="str">
        <f>IF(A734="","",VLOOKUP(A734,Tabulka3[[Číslo registrace  u jednorázové akce]:[Příjmení]],2,0))</f>
        <v/>
      </c>
      <c r="C734" s="25" t="str">
        <f>IF(A734="","",VLOOKUP(A734,Tabulka3[[Číslo registrace  u jednorázové akce]:[Příjmení]],3,0))</f>
        <v/>
      </c>
      <c r="I734" s="94"/>
      <c r="J734" s="94"/>
      <c r="L734" s="15"/>
      <c r="M734" s="15"/>
      <c r="N734" s="15"/>
    </row>
    <row r="735" spans="2:14" s="25" customFormat="1" ht="15" customHeight="1" x14ac:dyDescent="0.3">
      <c r="B735" s="25" t="str">
        <f>IF(A735="","",VLOOKUP(A735,Tabulka3[[Číslo registrace  u jednorázové akce]:[Příjmení]],2,0))</f>
        <v/>
      </c>
      <c r="C735" s="25" t="str">
        <f>IF(A735="","",VLOOKUP(A735,Tabulka3[[Číslo registrace  u jednorázové akce]:[Příjmení]],3,0))</f>
        <v/>
      </c>
      <c r="I735" s="94"/>
      <c r="J735" s="94"/>
      <c r="L735" s="15"/>
      <c r="M735" s="15"/>
      <c r="N735" s="15"/>
    </row>
    <row r="736" spans="2:14" s="25" customFormat="1" ht="15" customHeight="1" x14ac:dyDescent="0.3">
      <c r="B736" s="25" t="str">
        <f>IF(A736="","",VLOOKUP(A736,Tabulka3[[Číslo registrace  u jednorázové akce]:[Příjmení]],2,0))</f>
        <v/>
      </c>
      <c r="C736" s="25" t="str">
        <f>IF(A736="","",VLOOKUP(A736,Tabulka3[[Číslo registrace  u jednorázové akce]:[Příjmení]],3,0))</f>
        <v/>
      </c>
      <c r="I736" s="94"/>
      <c r="J736" s="94"/>
      <c r="L736" s="15"/>
      <c r="M736" s="15"/>
      <c r="N736" s="15"/>
    </row>
    <row r="737" spans="2:14" s="25" customFormat="1" ht="15" customHeight="1" x14ac:dyDescent="0.3">
      <c r="B737" s="25" t="str">
        <f>IF(A737="","",VLOOKUP(A737,Tabulka3[[Číslo registrace  u jednorázové akce]:[Příjmení]],2,0))</f>
        <v/>
      </c>
      <c r="C737" s="25" t="str">
        <f>IF(A737="","",VLOOKUP(A737,Tabulka3[[Číslo registrace  u jednorázové akce]:[Příjmení]],3,0))</f>
        <v/>
      </c>
      <c r="I737" s="94"/>
      <c r="J737" s="94"/>
      <c r="L737" s="15"/>
      <c r="M737" s="15"/>
      <c r="N737" s="15"/>
    </row>
    <row r="738" spans="2:14" s="25" customFormat="1" ht="15" customHeight="1" x14ac:dyDescent="0.3">
      <c r="B738" s="25" t="str">
        <f>IF(A738="","",VLOOKUP(A738,Tabulka3[[Číslo registrace  u jednorázové akce]:[Příjmení]],2,0))</f>
        <v/>
      </c>
      <c r="C738" s="25" t="str">
        <f>IF(A738="","",VLOOKUP(A738,Tabulka3[[Číslo registrace  u jednorázové akce]:[Příjmení]],3,0))</f>
        <v/>
      </c>
      <c r="I738" s="94"/>
      <c r="J738" s="94"/>
      <c r="L738" s="15"/>
      <c r="M738" s="15"/>
      <c r="N738" s="15"/>
    </row>
    <row r="739" spans="2:14" s="25" customFormat="1" ht="15" customHeight="1" x14ac:dyDescent="0.3">
      <c r="B739" s="25" t="str">
        <f>IF(A739="","",VLOOKUP(A739,Tabulka3[[Číslo registrace  u jednorázové akce]:[Příjmení]],2,0))</f>
        <v/>
      </c>
      <c r="C739" s="25" t="str">
        <f>IF(A739="","",VLOOKUP(A739,Tabulka3[[Číslo registrace  u jednorázové akce]:[Příjmení]],3,0))</f>
        <v/>
      </c>
      <c r="I739" s="94"/>
      <c r="J739" s="94"/>
      <c r="L739" s="15"/>
      <c r="M739" s="15"/>
      <c r="N739" s="15"/>
    </row>
    <row r="740" spans="2:14" s="25" customFormat="1" ht="15" customHeight="1" x14ac:dyDescent="0.3">
      <c r="B740" s="25" t="str">
        <f>IF(A740="","",VLOOKUP(A740,Tabulka3[[Číslo registrace  u jednorázové akce]:[Příjmení]],2,0))</f>
        <v/>
      </c>
      <c r="C740" s="25" t="str">
        <f>IF(A740="","",VLOOKUP(A740,Tabulka3[[Číslo registrace  u jednorázové akce]:[Příjmení]],3,0))</f>
        <v/>
      </c>
      <c r="I740" s="94"/>
      <c r="J740" s="94"/>
      <c r="L740" s="15"/>
      <c r="M740" s="15"/>
      <c r="N740" s="15"/>
    </row>
    <row r="741" spans="2:14" s="25" customFormat="1" ht="15" customHeight="1" x14ac:dyDescent="0.3">
      <c r="B741" s="25" t="str">
        <f>IF(A741="","",VLOOKUP(A741,Tabulka3[[Číslo registrace  u jednorázové akce]:[Příjmení]],2,0))</f>
        <v/>
      </c>
      <c r="C741" s="25" t="str">
        <f>IF(A741="","",VLOOKUP(A741,Tabulka3[[Číslo registrace  u jednorázové akce]:[Příjmení]],3,0))</f>
        <v/>
      </c>
      <c r="I741" s="94"/>
      <c r="J741" s="94"/>
      <c r="L741" s="15"/>
      <c r="M741" s="15"/>
      <c r="N741" s="15"/>
    </row>
    <row r="742" spans="2:14" s="25" customFormat="1" ht="15" customHeight="1" x14ac:dyDescent="0.3">
      <c r="B742" s="25" t="str">
        <f>IF(A742="","",VLOOKUP(A742,Tabulka3[[Číslo registrace  u jednorázové akce]:[Příjmení]],2,0))</f>
        <v/>
      </c>
      <c r="C742" s="25" t="str">
        <f>IF(A742="","",VLOOKUP(A742,Tabulka3[[Číslo registrace  u jednorázové akce]:[Příjmení]],3,0))</f>
        <v/>
      </c>
      <c r="I742" s="94"/>
      <c r="J742" s="94"/>
      <c r="L742" s="15"/>
      <c r="M742" s="15"/>
      <c r="N742" s="15"/>
    </row>
    <row r="743" spans="2:14" s="25" customFormat="1" ht="15" customHeight="1" x14ac:dyDescent="0.3">
      <c r="B743" s="25" t="str">
        <f>IF(A743="","",VLOOKUP(A743,Tabulka3[[Číslo registrace  u jednorázové akce]:[Příjmení]],2,0))</f>
        <v/>
      </c>
      <c r="C743" s="25" t="str">
        <f>IF(A743="","",VLOOKUP(A743,Tabulka3[[Číslo registrace  u jednorázové akce]:[Příjmení]],3,0))</f>
        <v/>
      </c>
      <c r="I743" s="94"/>
      <c r="J743" s="94"/>
      <c r="L743" s="15"/>
      <c r="M743" s="15"/>
      <c r="N743" s="15"/>
    </row>
    <row r="744" spans="2:14" s="25" customFormat="1" ht="15" customHeight="1" x14ac:dyDescent="0.3">
      <c r="B744" s="25" t="str">
        <f>IF(A744="","",VLOOKUP(A744,Tabulka3[[Číslo registrace  u jednorázové akce]:[Příjmení]],2,0))</f>
        <v/>
      </c>
      <c r="C744" s="25" t="str">
        <f>IF(A744="","",VLOOKUP(A744,Tabulka3[[Číslo registrace  u jednorázové akce]:[Příjmení]],3,0))</f>
        <v/>
      </c>
      <c r="I744" s="94"/>
      <c r="J744" s="94"/>
      <c r="L744" s="15"/>
      <c r="M744" s="15"/>
      <c r="N744" s="15"/>
    </row>
    <row r="745" spans="2:14" s="25" customFormat="1" ht="15" customHeight="1" x14ac:dyDescent="0.3">
      <c r="B745" s="25" t="str">
        <f>IF(A745="","",VLOOKUP(A745,Tabulka3[[Číslo registrace  u jednorázové akce]:[Příjmení]],2,0))</f>
        <v/>
      </c>
      <c r="C745" s="25" t="str">
        <f>IF(A745="","",VLOOKUP(A745,Tabulka3[[Číslo registrace  u jednorázové akce]:[Příjmení]],3,0))</f>
        <v/>
      </c>
      <c r="I745" s="94"/>
      <c r="J745" s="94"/>
      <c r="L745" s="15"/>
      <c r="M745" s="15"/>
      <c r="N745" s="15"/>
    </row>
    <row r="746" spans="2:14" s="25" customFormat="1" ht="15" customHeight="1" x14ac:dyDescent="0.3">
      <c r="B746" s="25" t="str">
        <f>IF(A746="","",VLOOKUP(A746,Tabulka3[[Číslo registrace  u jednorázové akce]:[Příjmení]],2,0))</f>
        <v/>
      </c>
      <c r="C746" s="25" t="str">
        <f>IF(A746="","",VLOOKUP(A746,Tabulka3[[Číslo registrace  u jednorázové akce]:[Příjmení]],3,0))</f>
        <v/>
      </c>
      <c r="I746" s="94"/>
      <c r="J746" s="94"/>
      <c r="L746" s="15"/>
      <c r="M746" s="15"/>
      <c r="N746" s="15"/>
    </row>
    <row r="747" spans="2:14" s="25" customFormat="1" ht="15" customHeight="1" x14ac:dyDescent="0.3">
      <c r="B747" s="25" t="str">
        <f>IF(A747="","",VLOOKUP(A747,Tabulka3[[Číslo registrace  u jednorázové akce]:[Příjmení]],2,0))</f>
        <v/>
      </c>
      <c r="C747" s="25" t="str">
        <f>IF(A747="","",VLOOKUP(A747,Tabulka3[[Číslo registrace  u jednorázové akce]:[Příjmení]],3,0))</f>
        <v/>
      </c>
      <c r="I747" s="94"/>
      <c r="J747" s="94"/>
      <c r="L747" s="15"/>
      <c r="M747" s="15"/>
      <c r="N747" s="15"/>
    </row>
    <row r="748" spans="2:14" s="25" customFormat="1" ht="15" customHeight="1" x14ac:dyDescent="0.3">
      <c r="B748" s="25" t="str">
        <f>IF(A748="","",VLOOKUP(A748,Tabulka3[[Číslo registrace  u jednorázové akce]:[Příjmení]],2,0))</f>
        <v/>
      </c>
      <c r="C748" s="25" t="str">
        <f>IF(A748="","",VLOOKUP(A748,Tabulka3[[Číslo registrace  u jednorázové akce]:[Příjmení]],3,0))</f>
        <v/>
      </c>
      <c r="I748" s="94"/>
      <c r="J748" s="94"/>
      <c r="L748" s="15"/>
      <c r="M748" s="15"/>
      <c r="N748" s="15"/>
    </row>
    <row r="749" spans="2:14" s="25" customFormat="1" ht="15" customHeight="1" x14ac:dyDescent="0.3">
      <c r="B749" s="25" t="str">
        <f>IF(A749="","",VLOOKUP(A749,Tabulka3[[Číslo registrace  u jednorázové akce]:[Příjmení]],2,0))</f>
        <v/>
      </c>
      <c r="C749" s="25" t="str">
        <f>IF(A749="","",VLOOKUP(A749,Tabulka3[[Číslo registrace  u jednorázové akce]:[Příjmení]],3,0))</f>
        <v/>
      </c>
      <c r="I749" s="94"/>
      <c r="J749" s="94"/>
      <c r="L749" s="15"/>
      <c r="M749" s="15"/>
      <c r="N749" s="15"/>
    </row>
    <row r="750" spans="2:14" s="25" customFormat="1" ht="15" customHeight="1" x14ac:dyDescent="0.3">
      <c r="B750" s="25" t="str">
        <f>IF(A750="","",VLOOKUP(A750,Tabulka3[[Číslo registrace  u jednorázové akce]:[Příjmení]],2,0))</f>
        <v/>
      </c>
      <c r="C750" s="25" t="str">
        <f>IF(A750="","",VLOOKUP(A750,Tabulka3[[Číslo registrace  u jednorázové akce]:[Příjmení]],3,0))</f>
        <v/>
      </c>
      <c r="I750" s="94"/>
      <c r="J750" s="94"/>
      <c r="L750" s="15"/>
      <c r="M750" s="15"/>
      <c r="N750" s="15"/>
    </row>
    <row r="751" spans="2:14" s="25" customFormat="1" ht="15" customHeight="1" x14ac:dyDescent="0.3">
      <c r="B751" s="25" t="str">
        <f>IF(A751="","",VLOOKUP(A751,Tabulka3[[Číslo registrace  u jednorázové akce]:[Příjmení]],2,0))</f>
        <v/>
      </c>
      <c r="C751" s="25" t="str">
        <f>IF(A751="","",VLOOKUP(A751,Tabulka3[[Číslo registrace  u jednorázové akce]:[Příjmení]],3,0))</f>
        <v/>
      </c>
      <c r="I751" s="94"/>
      <c r="J751" s="94"/>
      <c r="L751" s="15"/>
      <c r="M751" s="15"/>
      <c r="N751" s="15"/>
    </row>
    <row r="752" spans="2:14" s="25" customFormat="1" ht="15" customHeight="1" x14ac:dyDescent="0.3">
      <c r="B752" s="25" t="str">
        <f>IF(A752="","",VLOOKUP(A752,Tabulka3[[Číslo registrace  u jednorázové akce]:[Příjmení]],2,0))</f>
        <v/>
      </c>
      <c r="C752" s="25" t="str">
        <f>IF(A752="","",VLOOKUP(A752,Tabulka3[[Číslo registrace  u jednorázové akce]:[Příjmení]],3,0))</f>
        <v/>
      </c>
      <c r="I752" s="94"/>
      <c r="J752" s="94"/>
      <c r="L752" s="15"/>
      <c r="M752" s="15"/>
      <c r="N752" s="15"/>
    </row>
    <row r="753" spans="2:14" s="25" customFormat="1" ht="15" customHeight="1" x14ac:dyDescent="0.3">
      <c r="B753" s="25" t="str">
        <f>IF(A753="","",VLOOKUP(A753,Tabulka3[[Číslo registrace  u jednorázové akce]:[Příjmení]],2,0))</f>
        <v/>
      </c>
      <c r="C753" s="25" t="str">
        <f>IF(A753="","",VLOOKUP(A753,Tabulka3[[Číslo registrace  u jednorázové akce]:[Příjmení]],3,0))</f>
        <v/>
      </c>
      <c r="I753" s="94"/>
      <c r="J753" s="94"/>
      <c r="L753" s="15"/>
      <c r="M753" s="15"/>
      <c r="N753" s="15"/>
    </row>
    <row r="754" spans="2:14" s="25" customFormat="1" ht="15" customHeight="1" x14ac:dyDescent="0.3">
      <c r="B754" s="25" t="str">
        <f>IF(A754="","",VLOOKUP(A754,Tabulka3[[Číslo registrace  u jednorázové akce]:[Příjmení]],2,0))</f>
        <v/>
      </c>
      <c r="C754" s="25" t="str">
        <f>IF(A754="","",VLOOKUP(A754,Tabulka3[[Číslo registrace  u jednorázové akce]:[Příjmení]],3,0))</f>
        <v/>
      </c>
      <c r="I754" s="94"/>
      <c r="J754" s="94"/>
      <c r="L754" s="15"/>
      <c r="M754" s="15"/>
      <c r="N754" s="15"/>
    </row>
    <row r="755" spans="2:14" s="25" customFormat="1" ht="15" customHeight="1" x14ac:dyDescent="0.3">
      <c r="B755" s="25" t="str">
        <f>IF(A755="","",VLOOKUP(A755,Tabulka3[[Číslo registrace  u jednorázové akce]:[Příjmení]],2,0))</f>
        <v/>
      </c>
      <c r="C755" s="25" t="str">
        <f>IF(A755="","",VLOOKUP(A755,Tabulka3[[Číslo registrace  u jednorázové akce]:[Příjmení]],3,0))</f>
        <v/>
      </c>
      <c r="I755" s="94"/>
      <c r="J755" s="94"/>
      <c r="L755" s="15"/>
      <c r="M755" s="15"/>
      <c r="N755" s="15"/>
    </row>
    <row r="756" spans="2:14" s="25" customFormat="1" ht="15" customHeight="1" x14ac:dyDescent="0.3">
      <c r="B756" s="25" t="str">
        <f>IF(A756="","",VLOOKUP(A756,Tabulka3[[Číslo registrace  u jednorázové akce]:[Příjmení]],2,0))</f>
        <v/>
      </c>
      <c r="C756" s="25" t="str">
        <f>IF(A756="","",VLOOKUP(A756,Tabulka3[[Číslo registrace  u jednorázové akce]:[Příjmení]],3,0))</f>
        <v/>
      </c>
      <c r="I756" s="94"/>
      <c r="J756" s="94"/>
      <c r="L756" s="15"/>
      <c r="M756" s="15"/>
      <c r="N756" s="15"/>
    </row>
    <row r="757" spans="2:14" s="25" customFormat="1" ht="15" customHeight="1" x14ac:dyDescent="0.3">
      <c r="B757" s="25" t="str">
        <f>IF(A757="","",VLOOKUP(A757,Tabulka3[[Číslo registrace  u jednorázové akce]:[Příjmení]],2,0))</f>
        <v/>
      </c>
      <c r="C757" s="25" t="str">
        <f>IF(A757="","",VLOOKUP(A757,Tabulka3[[Číslo registrace  u jednorázové akce]:[Příjmení]],3,0))</f>
        <v/>
      </c>
      <c r="I757" s="94"/>
      <c r="J757" s="94"/>
      <c r="L757" s="15"/>
      <c r="M757" s="15"/>
      <c r="N757" s="15"/>
    </row>
    <row r="758" spans="2:14" s="25" customFormat="1" ht="15" customHeight="1" x14ac:dyDescent="0.3">
      <c r="B758" s="25" t="str">
        <f>IF(A758="","",VLOOKUP(A758,Tabulka3[[Číslo registrace  u jednorázové akce]:[Příjmení]],2,0))</f>
        <v/>
      </c>
      <c r="C758" s="25" t="str">
        <f>IF(A758="","",VLOOKUP(A758,Tabulka3[[Číslo registrace  u jednorázové akce]:[Příjmení]],3,0))</f>
        <v/>
      </c>
      <c r="I758" s="94"/>
      <c r="J758" s="94"/>
      <c r="L758" s="15"/>
      <c r="M758" s="15"/>
      <c r="N758" s="15"/>
    </row>
    <row r="759" spans="2:14" s="25" customFormat="1" ht="15" customHeight="1" x14ac:dyDescent="0.3">
      <c r="B759" s="25" t="str">
        <f>IF(A759="","",VLOOKUP(A759,Tabulka3[[Číslo registrace  u jednorázové akce]:[Příjmení]],2,0))</f>
        <v/>
      </c>
      <c r="C759" s="25" t="str">
        <f>IF(A759="","",VLOOKUP(A759,Tabulka3[[Číslo registrace  u jednorázové akce]:[Příjmení]],3,0))</f>
        <v/>
      </c>
      <c r="I759" s="94"/>
      <c r="J759" s="94"/>
      <c r="L759" s="15"/>
      <c r="M759" s="15"/>
      <c r="N759" s="15"/>
    </row>
    <row r="760" spans="2:14" s="25" customFormat="1" ht="15" customHeight="1" x14ac:dyDescent="0.3">
      <c r="B760" s="25" t="str">
        <f>IF(A760="","",VLOOKUP(A760,Tabulka3[[Číslo registrace  u jednorázové akce]:[Příjmení]],2,0))</f>
        <v/>
      </c>
      <c r="C760" s="25" t="str">
        <f>IF(A760="","",VLOOKUP(A760,Tabulka3[[Číslo registrace  u jednorázové akce]:[Příjmení]],3,0))</f>
        <v/>
      </c>
      <c r="I760" s="94"/>
      <c r="J760" s="94"/>
      <c r="L760" s="15"/>
      <c r="M760" s="15"/>
      <c r="N760" s="15"/>
    </row>
    <row r="761" spans="2:14" s="25" customFormat="1" ht="15" customHeight="1" x14ac:dyDescent="0.3">
      <c r="B761" s="25" t="str">
        <f>IF(A761="","",VLOOKUP(A761,Tabulka3[[Číslo registrace  u jednorázové akce]:[Příjmení]],2,0))</f>
        <v/>
      </c>
      <c r="C761" s="25" t="str">
        <f>IF(A761="","",VLOOKUP(A761,Tabulka3[[Číslo registrace  u jednorázové akce]:[Příjmení]],3,0))</f>
        <v/>
      </c>
      <c r="I761" s="94"/>
      <c r="J761" s="94"/>
      <c r="L761" s="15"/>
      <c r="M761" s="15"/>
      <c r="N761" s="15"/>
    </row>
    <row r="762" spans="2:14" s="25" customFormat="1" ht="15" customHeight="1" x14ac:dyDescent="0.3">
      <c r="B762" s="25" t="str">
        <f>IF(A762="","",VLOOKUP(A762,Tabulka3[[Číslo registrace  u jednorázové akce]:[Příjmení]],2,0))</f>
        <v/>
      </c>
      <c r="C762" s="25" t="str">
        <f>IF(A762="","",VLOOKUP(A762,Tabulka3[[Číslo registrace  u jednorázové akce]:[Příjmení]],3,0))</f>
        <v/>
      </c>
      <c r="I762" s="94"/>
      <c r="J762" s="94"/>
      <c r="L762" s="15"/>
      <c r="M762" s="15"/>
      <c r="N762" s="15"/>
    </row>
    <row r="763" spans="2:14" s="25" customFormat="1" ht="15" customHeight="1" x14ac:dyDescent="0.3">
      <c r="B763" s="25" t="str">
        <f>IF(A763="","",VLOOKUP(A763,Tabulka3[[Číslo registrace  u jednorázové akce]:[Příjmení]],2,0))</f>
        <v/>
      </c>
      <c r="C763" s="25" t="str">
        <f>IF(A763="","",VLOOKUP(A763,Tabulka3[[Číslo registrace  u jednorázové akce]:[Příjmení]],3,0))</f>
        <v/>
      </c>
      <c r="I763" s="94"/>
      <c r="J763" s="94"/>
      <c r="L763" s="15"/>
      <c r="M763" s="15"/>
      <c r="N763" s="15"/>
    </row>
    <row r="764" spans="2:14" s="25" customFormat="1" ht="15" customHeight="1" x14ac:dyDescent="0.3">
      <c r="B764" s="25" t="str">
        <f>IF(A764="","",VLOOKUP(A764,Tabulka3[[Číslo registrace  u jednorázové akce]:[Příjmení]],2,0))</f>
        <v/>
      </c>
      <c r="C764" s="25" t="str">
        <f>IF(A764="","",VLOOKUP(A764,Tabulka3[[Číslo registrace  u jednorázové akce]:[Příjmení]],3,0))</f>
        <v/>
      </c>
      <c r="I764" s="94"/>
      <c r="J764" s="94"/>
      <c r="L764" s="15"/>
      <c r="M764" s="15"/>
      <c r="N764" s="15"/>
    </row>
    <row r="765" spans="2:14" s="25" customFormat="1" ht="15" customHeight="1" x14ac:dyDescent="0.3">
      <c r="B765" s="25" t="str">
        <f>IF(A765="","",VLOOKUP(A765,Tabulka3[[Číslo registrace  u jednorázové akce]:[Příjmení]],2,0))</f>
        <v/>
      </c>
      <c r="C765" s="25" t="str">
        <f>IF(A765="","",VLOOKUP(A765,Tabulka3[[Číslo registrace  u jednorázové akce]:[Příjmení]],3,0))</f>
        <v/>
      </c>
      <c r="I765" s="94"/>
      <c r="J765" s="94"/>
      <c r="L765" s="15"/>
      <c r="M765" s="15"/>
      <c r="N765" s="15"/>
    </row>
    <row r="766" spans="2:14" s="25" customFormat="1" ht="15" customHeight="1" x14ac:dyDescent="0.3">
      <c r="B766" s="25" t="str">
        <f>IF(A766="","",VLOOKUP(A766,Tabulka3[[Číslo registrace  u jednorázové akce]:[Příjmení]],2,0))</f>
        <v/>
      </c>
      <c r="C766" s="25" t="str">
        <f>IF(A766="","",VLOOKUP(A766,Tabulka3[[Číslo registrace  u jednorázové akce]:[Příjmení]],3,0))</f>
        <v/>
      </c>
      <c r="I766" s="94"/>
      <c r="J766" s="94"/>
      <c r="L766" s="15"/>
      <c r="M766" s="15"/>
      <c r="N766" s="15"/>
    </row>
    <row r="767" spans="2:14" s="25" customFormat="1" ht="15" customHeight="1" x14ac:dyDescent="0.3">
      <c r="B767" s="25" t="str">
        <f>IF(A767="","",VLOOKUP(A767,Tabulka3[[Číslo registrace  u jednorázové akce]:[Příjmení]],2,0))</f>
        <v/>
      </c>
      <c r="C767" s="25" t="str">
        <f>IF(A767="","",VLOOKUP(A767,Tabulka3[[Číslo registrace  u jednorázové akce]:[Příjmení]],3,0))</f>
        <v/>
      </c>
      <c r="I767" s="94"/>
      <c r="J767" s="94"/>
      <c r="L767" s="15"/>
      <c r="M767" s="15"/>
      <c r="N767" s="15"/>
    </row>
    <row r="768" spans="2:14" s="25" customFormat="1" ht="15" customHeight="1" x14ac:dyDescent="0.3">
      <c r="B768" s="25" t="str">
        <f>IF(A768="","",VLOOKUP(A768,Tabulka3[[Číslo registrace  u jednorázové akce]:[Příjmení]],2,0))</f>
        <v/>
      </c>
      <c r="C768" s="25" t="str">
        <f>IF(A768="","",VLOOKUP(A768,Tabulka3[[Číslo registrace  u jednorázové akce]:[Příjmení]],3,0))</f>
        <v/>
      </c>
      <c r="I768" s="94"/>
      <c r="J768" s="94"/>
      <c r="L768" s="15"/>
      <c r="M768" s="15"/>
      <c r="N768" s="15"/>
    </row>
    <row r="769" spans="2:14" s="25" customFormat="1" ht="15" customHeight="1" x14ac:dyDescent="0.3">
      <c r="B769" s="25" t="str">
        <f>IF(A769="","",VLOOKUP(A769,Tabulka3[[Číslo registrace  u jednorázové akce]:[Příjmení]],2,0))</f>
        <v/>
      </c>
      <c r="C769" s="25" t="str">
        <f>IF(A769="","",VLOOKUP(A769,Tabulka3[[Číslo registrace  u jednorázové akce]:[Příjmení]],3,0))</f>
        <v/>
      </c>
      <c r="I769" s="94"/>
      <c r="J769" s="94"/>
      <c r="L769" s="15"/>
      <c r="M769" s="15"/>
      <c r="N769" s="15"/>
    </row>
    <row r="770" spans="2:14" s="25" customFormat="1" ht="15" customHeight="1" x14ac:dyDescent="0.3">
      <c r="B770" s="25" t="str">
        <f>IF(A770="","",VLOOKUP(A770,Tabulka3[[Číslo registrace  u jednorázové akce]:[Příjmení]],2,0))</f>
        <v/>
      </c>
      <c r="C770" s="25" t="str">
        <f>IF(A770="","",VLOOKUP(A770,Tabulka3[[Číslo registrace  u jednorázové akce]:[Příjmení]],3,0))</f>
        <v/>
      </c>
      <c r="I770" s="94"/>
      <c r="J770" s="94"/>
      <c r="L770" s="15"/>
      <c r="M770" s="15"/>
      <c r="N770" s="15"/>
    </row>
    <row r="771" spans="2:14" s="25" customFormat="1" ht="15" customHeight="1" x14ac:dyDescent="0.3">
      <c r="B771" s="25" t="str">
        <f>IF(A771="","",VLOOKUP(A771,Tabulka3[[Číslo registrace  u jednorázové akce]:[Příjmení]],2,0))</f>
        <v/>
      </c>
      <c r="C771" s="25" t="str">
        <f>IF(A771="","",VLOOKUP(A771,Tabulka3[[Číslo registrace  u jednorázové akce]:[Příjmení]],3,0))</f>
        <v/>
      </c>
      <c r="I771" s="94"/>
      <c r="J771" s="94"/>
      <c r="L771" s="15"/>
      <c r="M771" s="15"/>
      <c r="N771" s="15"/>
    </row>
    <row r="772" spans="2:14" s="25" customFormat="1" ht="15" customHeight="1" x14ac:dyDescent="0.3">
      <c r="B772" s="25" t="str">
        <f>IF(A772="","",VLOOKUP(A772,Tabulka3[[Číslo registrace  u jednorázové akce]:[Příjmení]],2,0))</f>
        <v/>
      </c>
      <c r="C772" s="25" t="str">
        <f>IF(A772="","",VLOOKUP(A772,Tabulka3[[Číslo registrace  u jednorázové akce]:[Příjmení]],3,0))</f>
        <v/>
      </c>
      <c r="I772" s="94"/>
      <c r="J772" s="94"/>
      <c r="L772" s="15"/>
      <c r="M772" s="15"/>
      <c r="N772" s="15"/>
    </row>
    <row r="773" spans="2:14" s="25" customFormat="1" ht="15" customHeight="1" x14ac:dyDescent="0.3">
      <c r="B773" s="25" t="str">
        <f>IF(A773="","",VLOOKUP(A773,Tabulka3[[Číslo registrace  u jednorázové akce]:[Příjmení]],2,0))</f>
        <v/>
      </c>
      <c r="C773" s="25" t="str">
        <f>IF(A773="","",VLOOKUP(A773,Tabulka3[[Číslo registrace  u jednorázové akce]:[Příjmení]],3,0))</f>
        <v/>
      </c>
      <c r="I773" s="94"/>
      <c r="J773" s="94"/>
      <c r="L773" s="15"/>
      <c r="M773" s="15"/>
      <c r="N773" s="15"/>
    </row>
    <row r="774" spans="2:14" s="25" customFormat="1" ht="15" customHeight="1" x14ac:dyDescent="0.3">
      <c r="B774" s="25" t="str">
        <f>IF(A774="","",VLOOKUP(A774,Tabulka3[[Číslo registrace  u jednorázové akce]:[Příjmení]],2,0))</f>
        <v/>
      </c>
      <c r="C774" s="25" t="str">
        <f>IF(A774="","",VLOOKUP(A774,Tabulka3[[Číslo registrace  u jednorázové akce]:[Příjmení]],3,0))</f>
        <v/>
      </c>
      <c r="I774" s="94"/>
      <c r="J774" s="94"/>
      <c r="L774" s="15"/>
      <c r="M774" s="15"/>
      <c r="N774" s="15"/>
    </row>
    <row r="775" spans="2:14" s="25" customFormat="1" ht="15" customHeight="1" x14ac:dyDescent="0.3">
      <c r="B775" s="25" t="str">
        <f>IF(A775="","",VLOOKUP(A775,Tabulka3[[Číslo registrace  u jednorázové akce]:[Příjmení]],2,0))</f>
        <v/>
      </c>
      <c r="C775" s="25" t="str">
        <f>IF(A775="","",VLOOKUP(A775,Tabulka3[[Číslo registrace  u jednorázové akce]:[Příjmení]],3,0))</f>
        <v/>
      </c>
      <c r="I775" s="94"/>
      <c r="J775" s="94"/>
      <c r="L775" s="15"/>
      <c r="M775" s="15"/>
      <c r="N775" s="15"/>
    </row>
    <row r="776" spans="2:14" s="25" customFormat="1" ht="15" customHeight="1" x14ac:dyDescent="0.3">
      <c r="B776" s="25" t="str">
        <f>IF(A776="","",VLOOKUP(A776,Tabulka3[[Číslo registrace  u jednorázové akce]:[Příjmení]],2,0))</f>
        <v/>
      </c>
      <c r="C776" s="25" t="str">
        <f>IF(A776="","",VLOOKUP(A776,Tabulka3[[Číslo registrace  u jednorázové akce]:[Příjmení]],3,0))</f>
        <v/>
      </c>
      <c r="I776" s="94"/>
      <c r="J776" s="94"/>
      <c r="L776" s="15"/>
      <c r="M776" s="15"/>
      <c r="N776" s="15"/>
    </row>
    <row r="777" spans="2:14" s="25" customFormat="1" ht="15" customHeight="1" x14ac:dyDescent="0.3">
      <c r="B777" s="25" t="str">
        <f>IF(A777="","",VLOOKUP(A777,Tabulka3[[Číslo registrace  u jednorázové akce]:[Příjmení]],2,0))</f>
        <v/>
      </c>
      <c r="C777" s="25" t="str">
        <f>IF(A777="","",VLOOKUP(A777,Tabulka3[[Číslo registrace  u jednorázové akce]:[Příjmení]],3,0))</f>
        <v/>
      </c>
      <c r="I777" s="94"/>
      <c r="J777" s="94"/>
      <c r="L777" s="15"/>
      <c r="M777" s="15"/>
      <c r="N777" s="15"/>
    </row>
    <row r="778" spans="2:14" s="25" customFormat="1" ht="15" customHeight="1" x14ac:dyDescent="0.3">
      <c r="B778" s="25" t="str">
        <f>IF(A778="","",VLOOKUP(A778,Tabulka3[[Číslo registrace  u jednorázové akce]:[Příjmení]],2,0))</f>
        <v/>
      </c>
      <c r="C778" s="25" t="str">
        <f>IF(A778="","",VLOOKUP(A778,Tabulka3[[Číslo registrace  u jednorázové akce]:[Příjmení]],3,0))</f>
        <v/>
      </c>
      <c r="I778" s="94"/>
      <c r="J778" s="94"/>
      <c r="L778" s="15"/>
      <c r="M778" s="15"/>
      <c r="N778" s="15"/>
    </row>
    <row r="779" spans="2:14" s="25" customFormat="1" ht="15" customHeight="1" x14ac:dyDescent="0.3">
      <c r="B779" s="25" t="str">
        <f>IF(A779="","",VLOOKUP(A779,Tabulka3[[Číslo registrace  u jednorázové akce]:[Příjmení]],2,0))</f>
        <v/>
      </c>
      <c r="C779" s="25" t="str">
        <f>IF(A779="","",VLOOKUP(A779,Tabulka3[[Číslo registrace  u jednorázové akce]:[Příjmení]],3,0))</f>
        <v/>
      </c>
      <c r="I779" s="94"/>
      <c r="J779" s="94"/>
      <c r="L779" s="15"/>
      <c r="M779" s="15"/>
      <c r="N779" s="15"/>
    </row>
    <row r="780" spans="2:14" s="25" customFormat="1" ht="15" customHeight="1" x14ac:dyDescent="0.3">
      <c r="B780" s="25" t="str">
        <f>IF(A780="","",VLOOKUP(A780,Tabulka3[[Číslo registrace  u jednorázové akce]:[Příjmení]],2,0))</f>
        <v/>
      </c>
      <c r="C780" s="25" t="str">
        <f>IF(A780="","",VLOOKUP(A780,Tabulka3[[Číslo registrace  u jednorázové akce]:[Příjmení]],3,0))</f>
        <v/>
      </c>
      <c r="I780" s="94"/>
      <c r="J780" s="94"/>
      <c r="L780" s="15"/>
      <c r="M780" s="15"/>
      <c r="N780" s="15"/>
    </row>
    <row r="781" spans="2:14" s="25" customFormat="1" ht="15" customHeight="1" x14ac:dyDescent="0.3">
      <c r="B781" s="25" t="str">
        <f>IF(A781="","",VLOOKUP(A781,Tabulka3[[Číslo registrace  u jednorázové akce]:[Příjmení]],2,0))</f>
        <v/>
      </c>
      <c r="C781" s="25" t="str">
        <f>IF(A781="","",VLOOKUP(A781,Tabulka3[[Číslo registrace  u jednorázové akce]:[Příjmení]],3,0))</f>
        <v/>
      </c>
      <c r="I781" s="94"/>
      <c r="J781" s="94"/>
      <c r="L781" s="15"/>
      <c r="M781" s="15"/>
      <c r="N781" s="15"/>
    </row>
    <row r="782" spans="2:14" s="25" customFormat="1" ht="15" customHeight="1" x14ac:dyDescent="0.3">
      <c r="B782" s="25" t="str">
        <f>IF(A782="","",VLOOKUP(A782,Tabulka3[[Číslo registrace  u jednorázové akce]:[Příjmení]],2,0))</f>
        <v/>
      </c>
      <c r="C782" s="25" t="str">
        <f>IF(A782="","",VLOOKUP(A782,Tabulka3[[Číslo registrace  u jednorázové akce]:[Příjmení]],3,0))</f>
        <v/>
      </c>
      <c r="I782" s="94"/>
      <c r="J782" s="94"/>
      <c r="L782" s="15"/>
      <c r="M782" s="15"/>
      <c r="N782" s="15"/>
    </row>
    <row r="783" spans="2:14" s="25" customFormat="1" ht="15" customHeight="1" x14ac:dyDescent="0.3">
      <c r="B783" s="25" t="str">
        <f>IF(A783="","",VLOOKUP(A783,Tabulka3[[Číslo registrace  u jednorázové akce]:[Příjmení]],2,0))</f>
        <v/>
      </c>
      <c r="C783" s="25" t="str">
        <f>IF(A783="","",VLOOKUP(A783,Tabulka3[[Číslo registrace  u jednorázové akce]:[Příjmení]],3,0))</f>
        <v/>
      </c>
      <c r="I783" s="94"/>
      <c r="J783" s="94"/>
      <c r="L783" s="15"/>
      <c r="M783" s="15"/>
      <c r="N783" s="15"/>
    </row>
    <row r="784" spans="2:14" s="25" customFormat="1" ht="15" customHeight="1" x14ac:dyDescent="0.3">
      <c r="B784" s="25" t="str">
        <f>IF(A784="","",VLOOKUP(A784,Tabulka3[[Číslo registrace  u jednorázové akce]:[Příjmení]],2,0))</f>
        <v/>
      </c>
      <c r="C784" s="25" t="str">
        <f>IF(A784="","",VLOOKUP(A784,Tabulka3[[Číslo registrace  u jednorázové akce]:[Příjmení]],3,0))</f>
        <v/>
      </c>
      <c r="I784" s="94"/>
      <c r="J784" s="94"/>
      <c r="L784" s="15"/>
      <c r="M784" s="15"/>
      <c r="N784" s="15"/>
    </row>
    <row r="785" spans="2:14" s="25" customFormat="1" ht="15" customHeight="1" x14ac:dyDescent="0.3">
      <c r="B785" s="25" t="str">
        <f>IF(A785="","",VLOOKUP(A785,Tabulka3[[Číslo registrace  u jednorázové akce]:[Příjmení]],2,0))</f>
        <v/>
      </c>
      <c r="C785" s="25" t="str">
        <f>IF(A785="","",VLOOKUP(A785,Tabulka3[[Číslo registrace  u jednorázové akce]:[Příjmení]],3,0))</f>
        <v/>
      </c>
      <c r="I785" s="94"/>
      <c r="J785" s="94"/>
      <c r="L785" s="15"/>
      <c r="M785" s="15"/>
      <c r="N785" s="15"/>
    </row>
    <row r="786" spans="2:14" s="25" customFormat="1" ht="15" customHeight="1" x14ac:dyDescent="0.3">
      <c r="B786" s="25" t="str">
        <f>IF(A786="","",VLOOKUP(A786,Tabulka3[[Číslo registrace  u jednorázové akce]:[Příjmení]],2,0))</f>
        <v/>
      </c>
      <c r="C786" s="25" t="str">
        <f>IF(A786="","",VLOOKUP(A786,Tabulka3[[Číslo registrace  u jednorázové akce]:[Příjmení]],3,0))</f>
        <v/>
      </c>
      <c r="I786" s="94"/>
      <c r="J786" s="94"/>
      <c r="L786" s="15"/>
      <c r="M786" s="15"/>
      <c r="N786" s="15"/>
    </row>
    <row r="787" spans="2:14" s="25" customFormat="1" ht="15" customHeight="1" x14ac:dyDescent="0.3">
      <c r="B787" s="25" t="str">
        <f>IF(A787="","",VLOOKUP(A787,Tabulka3[[Číslo registrace  u jednorázové akce]:[Příjmení]],2,0))</f>
        <v/>
      </c>
      <c r="C787" s="25" t="str">
        <f>IF(A787="","",VLOOKUP(A787,Tabulka3[[Číslo registrace  u jednorázové akce]:[Příjmení]],3,0))</f>
        <v/>
      </c>
      <c r="I787" s="94"/>
      <c r="J787" s="94"/>
      <c r="L787" s="15"/>
      <c r="M787" s="15"/>
      <c r="N787" s="15"/>
    </row>
    <row r="788" spans="2:14" s="25" customFormat="1" ht="15" customHeight="1" x14ac:dyDescent="0.3">
      <c r="B788" s="25" t="str">
        <f>IF(A788="","",VLOOKUP(A788,Tabulka3[[Číslo registrace  u jednorázové akce]:[Příjmení]],2,0))</f>
        <v/>
      </c>
      <c r="C788" s="25" t="str">
        <f>IF(A788="","",VLOOKUP(A788,Tabulka3[[Číslo registrace  u jednorázové akce]:[Příjmení]],3,0))</f>
        <v/>
      </c>
      <c r="I788" s="94"/>
      <c r="J788" s="94"/>
      <c r="L788" s="15"/>
      <c r="M788" s="15"/>
      <c r="N788" s="15"/>
    </row>
    <row r="789" spans="2:14" s="25" customFormat="1" ht="15" customHeight="1" x14ac:dyDescent="0.3">
      <c r="B789" s="25" t="str">
        <f>IF(A789="","",VLOOKUP(A789,Tabulka3[[Číslo registrace  u jednorázové akce]:[Příjmení]],2,0))</f>
        <v/>
      </c>
      <c r="C789" s="25" t="str">
        <f>IF(A789="","",VLOOKUP(A789,Tabulka3[[Číslo registrace  u jednorázové akce]:[Příjmení]],3,0))</f>
        <v/>
      </c>
      <c r="I789" s="94"/>
      <c r="J789" s="94"/>
      <c r="L789" s="15"/>
      <c r="M789" s="15"/>
      <c r="N789" s="15"/>
    </row>
    <row r="790" spans="2:14" s="25" customFormat="1" ht="15" customHeight="1" x14ac:dyDescent="0.3">
      <c r="B790" s="25" t="str">
        <f>IF(A790="","",VLOOKUP(A790,Tabulka3[[Číslo registrace  u jednorázové akce]:[Příjmení]],2,0))</f>
        <v/>
      </c>
      <c r="C790" s="25" t="str">
        <f>IF(A790="","",VLOOKUP(A790,Tabulka3[[Číslo registrace  u jednorázové akce]:[Příjmení]],3,0))</f>
        <v/>
      </c>
      <c r="I790" s="94"/>
      <c r="J790" s="94"/>
      <c r="L790" s="15"/>
      <c r="M790" s="15"/>
      <c r="N790" s="15"/>
    </row>
    <row r="791" spans="2:14" s="25" customFormat="1" ht="15" customHeight="1" x14ac:dyDescent="0.3">
      <c r="B791" s="25" t="str">
        <f>IF(A791="","",VLOOKUP(A791,Tabulka3[[Číslo registrace  u jednorázové akce]:[Příjmení]],2,0))</f>
        <v/>
      </c>
      <c r="C791" s="25" t="str">
        <f>IF(A791="","",VLOOKUP(A791,Tabulka3[[Číslo registrace  u jednorázové akce]:[Příjmení]],3,0))</f>
        <v/>
      </c>
      <c r="I791" s="94"/>
      <c r="J791" s="94"/>
      <c r="L791" s="15"/>
      <c r="M791" s="15"/>
      <c r="N791" s="15"/>
    </row>
    <row r="792" spans="2:14" s="25" customFormat="1" ht="15" customHeight="1" x14ac:dyDescent="0.3">
      <c r="B792" s="25" t="str">
        <f>IF(A792="","",VLOOKUP(A792,Tabulka3[[Číslo registrace  u jednorázové akce]:[Příjmení]],2,0))</f>
        <v/>
      </c>
      <c r="C792" s="25" t="str">
        <f>IF(A792="","",VLOOKUP(A792,Tabulka3[[Číslo registrace  u jednorázové akce]:[Příjmení]],3,0))</f>
        <v/>
      </c>
      <c r="I792" s="94"/>
      <c r="J792" s="94"/>
      <c r="L792" s="15"/>
      <c r="M792" s="15"/>
      <c r="N792" s="15"/>
    </row>
    <row r="793" spans="2:14" s="25" customFormat="1" ht="15" customHeight="1" x14ac:dyDescent="0.3">
      <c r="B793" s="25" t="str">
        <f>IF(A793="","",VLOOKUP(A793,Tabulka3[[Číslo registrace  u jednorázové akce]:[Příjmení]],2,0))</f>
        <v/>
      </c>
      <c r="C793" s="25" t="str">
        <f>IF(A793="","",VLOOKUP(A793,Tabulka3[[Číslo registrace  u jednorázové akce]:[Příjmení]],3,0))</f>
        <v/>
      </c>
      <c r="I793" s="94"/>
      <c r="J793" s="94"/>
      <c r="L793" s="15"/>
      <c r="M793" s="15"/>
      <c r="N793" s="15"/>
    </row>
    <row r="794" spans="2:14" s="25" customFormat="1" ht="15" customHeight="1" x14ac:dyDescent="0.3">
      <c r="B794" s="25" t="str">
        <f>IF(A794="","",VLOOKUP(A794,Tabulka3[[Číslo registrace  u jednorázové akce]:[Příjmení]],2,0))</f>
        <v/>
      </c>
      <c r="C794" s="25" t="str">
        <f>IF(A794="","",VLOOKUP(A794,Tabulka3[[Číslo registrace  u jednorázové akce]:[Příjmení]],3,0))</f>
        <v/>
      </c>
      <c r="I794" s="94"/>
      <c r="J794" s="94"/>
      <c r="L794" s="15"/>
      <c r="M794" s="15"/>
      <c r="N794" s="15"/>
    </row>
    <row r="795" spans="2:14" s="25" customFormat="1" ht="15" customHeight="1" x14ac:dyDescent="0.3">
      <c r="B795" s="25" t="str">
        <f>IF(A795="","",VLOOKUP(A795,Tabulka3[[Číslo registrace  u jednorázové akce]:[Příjmení]],2,0))</f>
        <v/>
      </c>
      <c r="C795" s="25" t="str">
        <f>IF(A795="","",VLOOKUP(A795,Tabulka3[[Číslo registrace  u jednorázové akce]:[Příjmení]],3,0))</f>
        <v/>
      </c>
      <c r="I795" s="94"/>
      <c r="J795" s="94"/>
      <c r="L795" s="15"/>
      <c r="M795" s="15"/>
      <c r="N795" s="15"/>
    </row>
    <row r="796" spans="2:14" s="25" customFormat="1" ht="15" customHeight="1" x14ac:dyDescent="0.3">
      <c r="B796" s="25" t="str">
        <f>IF(A796="","",VLOOKUP(A796,Tabulka3[[Číslo registrace  u jednorázové akce]:[Příjmení]],2,0))</f>
        <v/>
      </c>
      <c r="C796" s="25" t="str">
        <f>IF(A796="","",VLOOKUP(A796,Tabulka3[[Číslo registrace  u jednorázové akce]:[Příjmení]],3,0))</f>
        <v/>
      </c>
      <c r="I796" s="94"/>
      <c r="J796" s="94"/>
      <c r="L796" s="15"/>
      <c r="M796" s="15"/>
      <c r="N796" s="15"/>
    </row>
    <row r="797" spans="2:14" s="25" customFormat="1" ht="15" customHeight="1" x14ac:dyDescent="0.3">
      <c r="B797" s="25" t="str">
        <f>IF(A797="","",VLOOKUP(A797,Tabulka3[[Číslo registrace  u jednorázové akce]:[Příjmení]],2,0))</f>
        <v/>
      </c>
      <c r="C797" s="25" t="str">
        <f>IF(A797="","",VLOOKUP(A797,Tabulka3[[Číslo registrace  u jednorázové akce]:[Příjmení]],3,0))</f>
        <v/>
      </c>
      <c r="I797" s="94"/>
      <c r="J797" s="94"/>
      <c r="L797" s="15"/>
      <c r="M797" s="15"/>
      <c r="N797" s="15"/>
    </row>
    <row r="798" spans="2:14" s="25" customFormat="1" ht="15" customHeight="1" x14ac:dyDescent="0.3">
      <c r="B798" s="25" t="str">
        <f>IF(A798="","",VLOOKUP(A798,Tabulka3[[Číslo registrace  u jednorázové akce]:[Příjmení]],2,0))</f>
        <v/>
      </c>
      <c r="C798" s="25" t="str">
        <f>IF(A798="","",VLOOKUP(A798,Tabulka3[[Číslo registrace  u jednorázové akce]:[Příjmení]],3,0))</f>
        <v/>
      </c>
      <c r="I798" s="94"/>
      <c r="J798" s="94"/>
      <c r="L798" s="15"/>
      <c r="M798" s="15"/>
      <c r="N798" s="15"/>
    </row>
    <row r="799" spans="2:14" s="25" customFormat="1" ht="15" customHeight="1" x14ac:dyDescent="0.3">
      <c r="B799" s="25" t="str">
        <f>IF(A799="","",VLOOKUP(A799,Tabulka3[[Číslo registrace  u jednorázové akce]:[Příjmení]],2,0))</f>
        <v/>
      </c>
      <c r="C799" s="25" t="str">
        <f>IF(A799="","",VLOOKUP(A799,Tabulka3[[Číslo registrace  u jednorázové akce]:[Příjmení]],3,0))</f>
        <v/>
      </c>
      <c r="I799" s="94"/>
      <c r="J799" s="94"/>
      <c r="L799" s="15"/>
      <c r="M799" s="15"/>
      <c r="N799" s="15"/>
    </row>
    <row r="800" spans="2:14" s="25" customFormat="1" ht="15" customHeight="1" x14ac:dyDescent="0.3">
      <c r="B800" s="25" t="str">
        <f>IF(A800="","",VLOOKUP(A800,Tabulka3[[Číslo registrace  u jednorázové akce]:[Příjmení]],2,0))</f>
        <v/>
      </c>
      <c r="C800" s="25" t="str">
        <f>IF(A800="","",VLOOKUP(A800,Tabulka3[[Číslo registrace  u jednorázové akce]:[Příjmení]],3,0))</f>
        <v/>
      </c>
      <c r="I800" s="94"/>
      <c r="J800" s="94"/>
      <c r="L800" s="15"/>
      <c r="M800" s="15"/>
      <c r="N800" s="15"/>
    </row>
    <row r="801" spans="2:14" s="25" customFormat="1" ht="15" customHeight="1" x14ac:dyDescent="0.3">
      <c r="B801" s="25" t="str">
        <f>IF(A801="","",VLOOKUP(A801,Tabulka3[[Číslo registrace  u jednorázové akce]:[Příjmení]],2,0))</f>
        <v/>
      </c>
      <c r="C801" s="25" t="str">
        <f>IF(A801="","",VLOOKUP(A801,Tabulka3[[Číslo registrace  u jednorázové akce]:[Příjmení]],3,0))</f>
        <v/>
      </c>
      <c r="I801" s="94"/>
      <c r="J801" s="94"/>
      <c r="L801" s="15"/>
      <c r="M801" s="15"/>
      <c r="N801" s="15"/>
    </row>
    <row r="802" spans="2:14" s="25" customFormat="1" ht="15" customHeight="1" x14ac:dyDescent="0.3">
      <c r="B802" s="25" t="str">
        <f>IF(A802="","",VLOOKUP(A802,Tabulka3[[Číslo registrace  u jednorázové akce]:[Příjmení]],2,0))</f>
        <v/>
      </c>
      <c r="C802" s="25" t="str">
        <f>IF(A802="","",VLOOKUP(A802,Tabulka3[[Číslo registrace  u jednorázové akce]:[Příjmení]],3,0))</f>
        <v/>
      </c>
      <c r="I802" s="94"/>
      <c r="J802" s="94"/>
      <c r="L802" s="15"/>
      <c r="M802" s="15"/>
      <c r="N802" s="15"/>
    </row>
    <row r="803" spans="2:14" s="25" customFormat="1" ht="15" customHeight="1" x14ac:dyDescent="0.3">
      <c r="B803" s="25" t="str">
        <f>IF(A803="","",VLOOKUP(A803,Tabulka3[[Číslo registrace  u jednorázové akce]:[Příjmení]],2,0))</f>
        <v/>
      </c>
      <c r="C803" s="25" t="str">
        <f>IF(A803="","",VLOOKUP(A803,Tabulka3[[Číslo registrace  u jednorázové akce]:[Příjmení]],3,0))</f>
        <v/>
      </c>
      <c r="I803" s="94"/>
      <c r="J803" s="94"/>
      <c r="L803" s="15"/>
      <c r="M803" s="15"/>
      <c r="N803" s="15"/>
    </row>
    <row r="804" spans="2:14" s="25" customFormat="1" ht="15" customHeight="1" x14ac:dyDescent="0.3">
      <c r="B804" s="25" t="str">
        <f>IF(A804="","",VLOOKUP(A804,Tabulka3[[Číslo registrace  u jednorázové akce]:[Příjmení]],2,0))</f>
        <v/>
      </c>
      <c r="C804" s="25" t="str">
        <f>IF(A804="","",VLOOKUP(A804,Tabulka3[[Číslo registrace  u jednorázové akce]:[Příjmení]],3,0))</f>
        <v/>
      </c>
      <c r="I804" s="94"/>
      <c r="J804" s="94"/>
      <c r="L804" s="15"/>
      <c r="M804" s="15"/>
      <c r="N804" s="15"/>
    </row>
    <row r="805" spans="2:14" s="25" customFormat="1" ht="15" customHeight="1" x14ac:dyDescent="0.3">
      <c r="B805" s="25" t="str">
        <f>IF(A805="","",VLOOKUP(A805,Tabulka3[[Číslo registrace  u jednorázové akce]:[Příjmení]],2,0))</f>
        <v/>
      </c>
      <c r="C805" s="25" t="str">
        <f>IF(A805="","",VLOOKUP(A805,Tabulka3[[Číslo registrace  u jednorázové akce]:[Příjmení]],3,0))</f>
        <v/>
      </c>
      <c r="I805" s="94"/>
      <c r="J805" s="94"/>
      <c r="L805" s="15"/>
      <c r="M805" s="15"/>
      <c r="N805" s="15"/>
    </row>
    <row r="806" spans="2:14" s="25" customFormat="1" ht="15" customHeight="1" x14ac:dyDescent="0.3">
      <c r="B806" s="25" t="str">
        <f>IF(A806="","",VLOOKUP(A806,Tabulka3[[Číslo registrace  u jednorázové akce]:[Příjmení]],2,0))</f>
        <v/>
      </c>
      <c r="C806" s="25" t="str">
        <f>IF(A806="","",VLOOKUP(A806,Tabulka3[[Číslo registrace  u jednorázové akce]:[Příjmení]],3,0))</f>
        <v/>
      </c>
      <c r="I806" s="94"/>
      <c r="J806" s="94"/>
      <c r="L806" s="15"/>
      <c r="M806" s="15"/>
      <c r="N806" s="15"/>
    </row>
    <row r="807" spans="2:14" s="25" customFormat="1" ht="15" customHeight="1" x14ac:dyDescent="0.3">
      <c r="B807" s="25" t="str">
        <f>IF(A807="","",VLOOKUP(A807,Tabulka3[[Číslo registrace  u jednorázové akce]:[Příjmení]],2,0))</f>
        <v/>
      </c>
      <c r="C807" s="25" t="str">
        <f>IF(A807="","",VLOOKUP(A807,Tabulka3[[Číslo registrace  u jednorázové akce]:[Příjmení]],3,0))</f>
        <v/>
      </c>
      <c r="I807" s="94"/>
      <c r="J807" s="94"/>
      <c r="L807" s="15"/>
      <c r="M807" s="15"/>
      <c r="N807" s="15"/>
    </row>
    <row r="808" spans="2:14" s="25" customFormat="1" ht="15" customHeight="1" x14ac:dyDescent="0.3">
      <c r="B808" s="25" t="str">
        <f>IF(A808="","",VLOOKUP(A808,Tabulka3[[Číslo registrace  u jednorázové akce]:[Příjmení]],2,0))</f>
        <v/>
      </c>
      <c r="C808" s="25" t="str">
        <f>IF(A808="","",VLOOKUP(A808,Tabulka3[[Číslo registrace  u jednorázové akce]:[Příjmení]],3,0))</f>
        <v/>
      </c>
      <c r="I808" s="94"/>
      <c r="J808" s="94"/>
      <c r="L808" s="15"/>
      <c r="M808" s="15"/>
      <c r="N808" s="15"/>
    </row>
    <row r="809" spans="2:14" s="25" customFormat="1" ht="15" customHeight="1" x14ac:dyDescent="0.3">
      <c r="B809" s="25" t="str">
        <f>IF(A809="","",VLOOKUP(A809,Tabulka3[[Číslo registrace  u jednorázové akce]:[Příjmení]],2,0))</f>
        <v/>
      </c>
      <c r="C809" s="25" t="str">
        <f>IF(A809="","",VLOOKUP(A809,Tabulka3[[Číslo registrace  u jednorázové akce]:[Příjmení]],3,0))</f>
        <v/>
      </c>
      <c r="I809" s="94"/>
      <c r="J809" s="94"/>
      <c r="L809" s="15"/>
      <c r="M809" s="15"/>
      <c r="N809" s="15"/>
    </row>
    <row r="810" spans="2:14" s="25" customFormat="1" ht="15" customHeight="1" x14ac:dyDescent="0.3">
      <c r="B810" s="25" t="str">
        <f>IF(A810="","",VLOOKUP(A810,Tabulka3[[Číslo registrace  u jednorázové akce]:[Příjmení]],2,0))</f>
        <v/>
      </c>
      <c r="C810" s="25" t="str">
        <f>IF(A810="","",VLOOKUP(A810,Tabulka3[[Číslo registrace  u jednorázové akce]:[Příjmení]],3,0))</f>
        <v/>
      </c>
      <c r="I810" s="94"/>
      <c r="J810" s="94"/>
      <c r="L810" s="15"/>
      <c r="M810" s="15"/>
      <c r="N810" s="15"/>
    </row>
    <row r="811" spans="2:14" s="25" customFormat="1" ht="15" customHeight="1" x14ac:dyDescent="0.3">
      <c r="B811" s="25" t="str">
        <f>IF(A811="","",VLOOKUP(A811,Tabulka3[[Číslo registrace  u jednorázové akce]:[Příjmení]],2,0))</f>
        <v/>
      </c>
      <c r="C811" s="25" t="str">
        <f>IF(A811="","",VLOOKUP(A811,Tabulka3[[Číslo registrace  u jednorázové akce]:[Příjmení]],3,0))</f>
        <v/>
      </c>
      <c r="I811" s="94"/>
      <c r="J811" s="94"/>
      <c r="L811" s="15"/>
      <c r="M811" s="15"/>
      <c r="N811" s="15"/>
    </row>
    <row r="812" spans="2:14" s="25" customFormat="1" ht="15" customHeight="1" x14ac:dyDescent="0.3">
      <c r="B812" s="25" t="str">
        <f>IF(A812="","",VLOOKUP(A812,Tabulka3[[Číslo registrace  u jednorázové akce]:[Příjmení]],2,0))</f>
        <v/>
      </c>
      <c r="C812" s="25" t="str">
        <f>IF(A812="","",VLOOKUP(A812,Tabulka3[[Číslo registrace  u jednorázové akce]:[Příjmení]],3,0))</f>
        <v/>
      </c>
      <c r="I812" s="94"/>
      <c r="J812" s="94"/>
      <c r="L812" s="15"/>
      <c r="M812" s="15"/>
      <c r="N812" s="15"/>
    </row>
    <row r="813" spans="2:14" s="25" customFormat="1" ht="15" customHeight="1" x14ac:dyDescent="0.3">
      <c r="B813" s="25" t="str">
        <f>IF(A813="","",VLOOKUP(A813,Tabulka3[[Číslo registrace  u jednorázové akce]:[Příjmení]],2,0))</f>
        <v/>
      </c>
      <c r="C813" s="25" t="str">
        <f>IF(A813="","",VLOOKUP(A813,Tabulka3[[Číslo registrace  u jednorázové akce]:[Příjmení]],3,0))</f>
        <v/>
      </c>
      <c r="I813" s="94"/>
      <c r="J813" s="94"/>
      <c r="L813" s="15"/>
      <c r="M813" s="15"/>
      <c r="N813" s="15"/>
    </row>
    <row r="814" spans="2:14" s="25" customFormat="1" ht="15" customHeight="1" x14ac:dyDescent="0.3">
      <c r="B814" s="25" t="str">
        <f>IF(A814="","",VLOOKUP(A814,Tabulka3[[Číslo registrace  u jednorázové akce]:[Příjmení]],2,0))</f>
        <v/>
      </c>
      <c r="C814" s="25" t="str">
        <f>IF(A814="","",VLOOKUP(A814,Tabulka3[[Číslo registrace  u jednorázové akce]:[Příjmení]],3,0))</f>
        <v/>
      </c>
      <c r="I814" s="94"/>
      <c r="J814" s="94"/>
      <c r="L814" s="15"/>
      <c r="M814" s="15"/>
      <c r="N814" s="15"/>
    </row>
    <row r="815" spans="2:14" s="25" customFormat="1" ht="15" customHeight="1" x14ac:dyDescent="0.3">
      <c r="B815" s="25" t="str">
        <f>IF(A815="","",VLOOKUP(A815,Tabulka3[[Číslo registrace  u jednorázové akce]:[Příjmení]],2,0))</f>
        <v/>
      </c>
      <c r="C815" s="25" t="str">
        <f>IF(A815="","",VLOOKUP(A815,Tabulka3[[Číslo registrace  u jednorázové akce]:[Příjmení]],3,0))</f>
        <v/>
      </c>
      <c r="I815" s="94"/>
      <c r="J815" s="94"/>
      <c r="L815" s="15"/>
      <c r="M815" s="15"/>
      <c r="N815" s="15"/>
    </row>
    <row r="816" spans="2:14" s="25" customFormat="1" ht="15" customHeight="1" x14ac:dyDescent="0.3">
      <c r="B816" s="25" t="str">
        <f>IF(A816="","",VLOOKUP(A816,Tabulka3[[Číslo registrace  u jednorázové akce]:[Příjmení]],2,0))</f>
        <v/>
      </c>
      <c r="C816" s="25" t="str">
        <f>IF(A816="","",VLOOKUP(A816,Tabulka3[[Číslo registrace  u jednorázové akce]:[Příjmení]],3,0))</f>
        <v/>
      </c>
      <c r="I816" s="94"/>
      <c r="J816" s="94"/>
      <c r="L816" s="15"/>
      <c r="M816" s="15"/>
      <c r="N816" s="15"/>
    </row>
    <row r="817" spans="2:14" s="25" customFormat="1" ht="15" customHeight="1" x14ac:dyDescent="0.3">
      <c r="B817" s="25" t="str">
        <f>IF(A817="","",VLOOKUP(A817,Tabulka3[[Číslo registrace  u jednorázové akce]:[Příjmení]],2,0))</f>
        <v/>
      </c>
      <c r="C817" s="25" t="str">
        <f>IF(A817="","",VLOOKUP(A817,Tabulka3[[Číslo registrace  u jednorázové akce]:[Příjmení]],3,0))</f>
        <v/>
      </c>
      <c r="I817" s="94"/>
      <c r="J817" s="94"/>
      <c r="L817" s="15"/>
      <c r="M817" s="15"/>
      <c r="N817" s="15"/>
    </row>
    <row r="818" spans="2:14" s="25" customFormat="1" ht="15" customHeight="1" x14ac:dyDescent="0.3">
      <c r="B818" s="25" t="str">
        <f>IF(A818="","",VLOOKUP(A818,Tabulka3[[Číslo registrace  u jednorázové akce]:[Příjmení]],2,0))</f>
        <v/>
      </c>
      <c r="C818" s="25" t="str">
        <f>IF(A818="","",VLOOKUP(A818,Tabulka3[[Číslo registrace  u jednorázové akce]:[Příjmení]],3,0))</f>
        <v/>
      </c>
      <c r="I818" s="94"/>
      <c r="J818" s="94"/>
      <c r="L818" s="15"/>
      <c r="M818" s="15"/>
      <c r="N818" s="15"/>
    </row>
    <row r="819" spans="2:14" s="25" customFormat="1" ht="15" customHeight="1" x14ac:dyDescent="0.3">
      <c r="B819" s="25" t="str">
        <f>IF(A819="","",VLOOKUP(A819,Tabulka3[[Číslo registrace  u jednorázové akce]:[Příjmení]],2,0))</f>
        <v/>
      </c>
      <c r="C819" s="25" t="str">
        <f>IF(A819="","",VLOOKUP(A819,Tabulka3[[Číslo registrace  u jednorázové akce]:[Příjmení]],3,0))</f>
        <v/>
      </c>
      <c r="I819" s="94"/>
      <c r="J819" s="94"/>
      <c r="L819" s="15"/>
      <c r="M819" s="15"/>
      <c r="N819" s="15"/>
    </row>
    <row r="820" spans="2:14" s="25" customFormat="1" ht="15" customHeight="1" x14ac:dyDescent="0.3">
      <c r="B820" s="25" t="str">
        <f>IF(A820="","",VLOOKUP(A820,Tabulka3[[Číslo registrace  u jednorázové akce]:[Příjmení]],2,0))</f>
        <v/>
      </c>
      <c r="C820" s="25" t="str">
        <f>IF(A820="","",VLOOKUP(A820,Tabulka3[[Číslo registrace  u jednorázové akce]:[Příjmení]],3,0))</f>
        <v/>
      </c>
      <c r="I820" s="94"/>
      <c r="J820" s="94"/>
      <c r="L820" s="15"/>
      <c r="M820" s="15"/>
      <c r="N820" s="15"/>
    </row>
    <row r="821" spans="2:14" s="25" customFormat="1" ht="15" customHeight="1" x14ac:dyDescent="0.3">
      <c r="B821" s="25" t="str">
        <f>IF(A821="","",VLOOKUP(A821,Tabulka3[[Číslo registrace  u jednorázové akce]:[Příjmení]],2,0))</f>
        <v/>
      </c>
      <c r="C821" s="25" t="str">
        <f>IF(A821="","",VLOOKUP(A821,Tabulka3[[Číslo registrace  u jednorázové akce]:[Příjmení]],3,0))</f>
        <v/>
      </c>
      <c r="I821" s="94"/>
      <c r="J821" s="94"/>
      <c r="L821" s="15"/>
      <c r="M821" s="15"/>
      <c r="N821" s="15"/>
    </row>
    <row r="822" spans="2:14" s="25" customFormat="1" ht="15" customHeight="1" x14ac:dyDescent="0.3">
      <c r="B822" s="25" t="str">
        <f>IF(A822="","",VLOOKUP(A822,Tabulka3[[Číslo registrace  u jednorázové akce]:[Příjmení]],2,0))</f>
        <v/>
      </c>
      <c r="C822" s="25" t="str">
        <f>IF(A822="","",VLOOKUP(A822,Tabulka3[[Číslo registrace  u jednorázové akce]:[Příjmení]],3,0))</f>
        <v/>
      </c>
      <c r="I822" s="94"/>
      <c r="J822" s="94"/>
      <c r="L822" s="15"/>
      <c r="M822" s="15"/>
      <c r="N822" s="15"/>
    </row>
    <row r="823" spans="2:14" s="25" customFormat="1" ht="15" customHeight="1" x14ac:dyDescent="0.3">
      <c r="B823" s="25" t="str">
        <f>IF(A823="","",VLOOKUP(A823,Tabulka3[[Číslo registrace  u jednorázové akce]:[Příjmení]],2,0))</f>
        <v/>
      </c>
      <c r="C823" s="25" t="str">
        <f>IF(A823="","",VLOOKUP(A823,Tabulka3[[Číslo registrace  u jednorázové akce]:[Příjmení]],3,0))</f>
        <v/>
      </c>
      <c r="I823" s="94"/>
      <c r="J823" s="94"/>
      <c r="L823" s="15"/>
      <c r="M823" s="15"/>
      <c r="N823" s="15"/>
    </row>
    <row r="824" spans="2:14" s="25" customFormat="1" ht="15" customHeight="1" x14ac:dyDescent="0.3">
      <c r="B824" s="25" t="str">
        <f>IF(A824="","",VLOOKUP(A824,Tabulka3[[Číslo registrace  u jednorázové akce]:[Příjmení]],2,0))</f>
        <v/>
      </c>
      <c r="C824" s="25" t="str">
        <f>IF(A824="","",VLOOKUP(A824,Tabulka3[[Číslo registrace  u jednorázové akce]:[Příjmení]],3,0))</f>
        <v/>
      </c>
      <c r="I824" s="94"/>
      <c r="J824" s="94"/>
      <c r="L824" s="15"/>
      <c r="M824" s="15"/>
      <c r="N824" s="15"/>
    </row>
    <row r="825" spans="2:14" s="25" customFormat="1" ht="15" customHeight="1" x14ac:dyDescent="0.3">
      <c r="B825" s="25" t="str">
        <f>IF(A825="","",VLOOKUP(A825,Tabulka3[[Číslo registrace  u jednorázové akce]:[Příjmení]],2,0))</f>
        <v/>
      </c>
      <c r="C825" s="25" t="str">
        <f>IF(A825="","",VLOOKUP(A825,Tabulka3[[Číslo registrace  u jednorázové akce]:[Příjmení]],3,0))</f>
        <v/>
      </c>
      <c r="I825" s="94"/>
      <c r="J825" s="94"/>
      <c r="L825" s="15"/>
      <c r="M825" s="15"/>
      <c r="N825" s="15"/>
    </row>
    <row r="826" spans="2:14" s="25" customFormat="1" ht="15" customHeight="1" x14ac:dyDescent="0.3">
      <c r="B826" s="25" t="str">
        <f>IF(A826="","",VLOOKUP(A826,Tabulka3[[Číslo registrace  u jednorázové akce]:[Příjmení]],2,0))</f>
        <v/>
      </c>
      <c r="C826" s="25" t="str">
        <f>IF(A826="","",VLOOKUP(A826,Tabulka3[[Číslo registrace  u jednorázové akce]:[Příjmení]],3,0))</f>
        <v/>
      </c>
      <c r="I826" s="94"/>
      <c r="J826" s="94"/>
      <c r="L826" s="15"/>
      <c r="M826" s="15"/>
      <c r="N826" s="15"/>
    </row>
    <row r="827" spans="2:14" s="25" customFormat="1" ht="15" customHeight="1" x14ac:dyDescent="0.3">
      <c r="B827" s="25" t="str">
        <f>IF(A827="","",VLOOKUP(A827,Tabulka3[[Číslo registrace  u jednorázové akce]:[Příjmení]],2,0))</f>
        <v/>
      </c>
      <c r="C827" s="25" t="str">
        <f>IF(A827="","",VLOOKUP(A827,Tabulka3[[Číslo registrace  u jednorázové akce]:[Příjmení]],3,0))</f>
        <v/>
      </c>
      <c r="I827" s="94"/>
      <c r="J827" s="94"/>
      <c r="L827" s="15"/>
      <c r="M827" s="15"/>
      <c r="N827" s="15"/>
    </row>
    <row r="828" spans="2:14" s="25" customFormat="1" ht="15" customHeight="1" x14ac:dyDescent="0.3">
      <c r="B828" s="25" t="str">
        <f>IF(A828="","",VLOOKUP(A828,Tabulka3[[Číslo registrace  u jednorázové akce]:[Příjmení]],2,0))</f>
        <v/>
      </c>
      <c r="C828" s="25" t="str">
        <f>IF(A828="","",VLOOKUP(A828,Tabulka3[[Číslo registrace  u jednorázové akce]:[Příjmení]],3,0))</f>
        <v/>
      </c>
      <c r="I828" s="94"/>
      <c r="J828" s="94"/>
      <c r="L828" s="15"/>
      <c r="M828" s="15"/>
      <c r="N828" s="15"/>
    </row>
    <row r="829" spans="2:14" s="25" customFormat="1" ht="15" customHeight="1" x14ac:dyDescent="0.3">
      <c r="B829" s="25" t="str">
        <f>IF(A829="","",VLOOKUP(A829,Tabulka3[[Číslo registrace  u jednorázové akce]:[Příjmení]],2,0))</f>
        <v/>
      </c>
      <c r="C829" s="25" t="str">
        <f>IF(A829="","",VLOOKUP(A829,Tabulka3[[Číslo registrace  u jednorázové akce]:[Příjmení]],3,0))</f>
        <v/>
      </c>
      <c r="I829" s="94"/>
      <c r="J829" s="94"/>
      <c r="L829" s="15"/>
      <c r="M829" s="15"/>
      <c r="N829" s="15"/>
    </row>
    <row r="830" spans="2:14" s="25" customFormat="1" ht="15" customHeight="1" x14ac:dyDescent="0.3">
      <c r="B830" s="25" t="str">
        <f>IF(A830="","",VLOOKUP(A830,Tabulka3[[Číslo registrace  u jednorázové akce]:[Příjmení]],2,0))</f>
        <v/>
      </c>
      <c r="C830" s="25" t="str">
        <f>IF(A830="","",VLOOKUP(A830,Tabulka3[[Číslo registrace  u jednorázové akce]:[Příjmení]],3,0))</f>
        <v/>
      </c>
      <c r="I830" s="94"/>
      <c r="J830" s="94"/>
      <c r="L830" s="15"/>
      <c r="M830" s="15"/>
      <c r="N830" s="15"/>
    </row>
    <row r="831" spans="2:14" s="25" customFormat="1" ht="15" customHeight="1" x14ac:dyDescent="0.3">
      <c r="B831" s="25" t="str">
        <f>IF(A831="","",VLOOKUP(A831,Tabulka3[[Číslo registrace  u jednorázové akce]:[Příjmení]],2,0))</f>
        <v/>
      </c>
      <c r="C831" s="25" t="str">
        <f>IF(A831="","",VLOOKUP(A831,Tabulka3[[Číslo registrace  u jednorázové akce]:[Příjmení]],3,0))</f>
        <v/>
      </c>
      <c r="I831" s="94"/>
      <c r="J831" s="94"/>
      <c r="L831" s="15"/>
      <c r="M831" s="15"/>
      <c r="N831" s="15"/>
    </row>
    <row r="832" spans="2:14" s="25" customFormat="1" ht="15" customHeight="1" x14ac:dyDescent="0.3">
      <c r="B832" s="25" t="str">
        <f>IF(A832="","",VLOOKUP(A832,Tabulka3[[Číslo registrace  u jednorázové akce]:[Příjmení]],2,0))</f>
        <v/>
      </c>
      <c r="C832" s="25" t="str">
        <f>IF(A832="","",VLOOKUP(A832,Tabulka3[[Číslo registrace  u jednorázové akce]:[Příjmení]],3,0))</f>
        <v/>
      </c>
      <c r="I832" s="94"/>
      <c r="J832" s="94"/>
      <c r="L832" s="15"/>
      <c r="M832" s="15"/>
      <c r="N832" s="15"/>
    </row>
    <row r="833" spans="2:14" s="25" customFormat="1" ht="15" customHeight="1" x14ac:dyDescent="0.3">
      <c r="B833" s="25" t="str">
        <f>IF(A833="","",VLOOKUP(A833,Tabulka3[[Číslo registrace  u jednorázové akce]:[Příjmení]],2,0))</f>
        <v/>
      </c>
      <c r="C833" s="25" t="str">
        <f>IF(A833="","",VLOOKUP(A833,Tabulka3[[Číslo registrace  u jednorázové akce]:[Příjmení]],3,0))</f>
        <v/>
      </c>
      <c r="I833" s="94"/>
      <c r="J833" s="94"/>
      <c r="L833" s="15"/>
      <c r="M833" s="15"/>
      <c r="N833" s="15"/>
    </row>
    <row r="834" spans="2:14" s="25" customFormat="1" ht="15" customHeight="1" x14ac:dyDescent="0.3">
      <c r="B834" s="25" t="str">
        <f>IF(A834="","",VLOOKUP(A834,Tabulka3[[Číslo registrace  u jednorázové akce]:[Příjmení]],2,0))</f>
        <v/>
      </c>
      <c r="C834" s="25" t="str">
        <f>IF(A834="","",VLOOKUP(A834,Tabulka3[[Číslo registrace  u jednorázové akce]:[Příjmení]],3,0))</f>
        <v/>
      </c>
      <c r="I834" s="94"/>
      <c r="J834" s="94"/>
      <c r="L834" s="15"/>
      <c r="M834" s="15"/>
      <c r="N834" s="15"/>
    </row>
    <row r="835" spans="2:14" s="25" customFormat="1" ht="15" customHeight="1" x14ac:dyDescent="0.3">
      <c r="B835" s="25" t="str">
        <f>IF(A835="","",VLOOKUP(A835,Tabulka3[[Číslo registrace  u jednorázové akce]:[Příjmení]],2,0))</f>
        <v/>
      </c>
      <c r="C835" s="25" t="str">
        <f>IF(A835="","",VLOOKUP(A835,Tabulka3[[Číslo registrace  u jednorázové akce]:[Příjmení]],3,0))</f>
        <v/>
      </c>
      <c r="I835" s="94"/>
      <c r="J835" s="94"/>
      <c r="L835" s="15"/>
      <c r="M835" s="15"/>
      <c r="N835" s="15"/>
    </row>
    <row r="836" spans="2:14" s="25" customFormat="1" ht="15" customHeight="1" x14ac:dyDescent="0.3">
      <c r="B836" s="25" t="str">
        <f>IF(A836="","",VLOOKUP(A836,Tabulka3[[Číslo registrace  u jednorázové akce]:[Příjmení]],2,0))</f>
        <v/>
      </c>
      <c r="C836" s="25" t="str">
        <f>IF(A836="","",VLOOKUP(A836,Tabulka3[[Číslo registrace  u jednorázové akce]:[Příjmení]],3,0))</f>
        <v/>
      </c>
      <c r="I836" s="94"/>
      <c r="J836" s="94"/>
      <c r="L836" s="15"/>
      <c r="M836" s="15"/>
      <c r="N836" s="15"/>
    </row>
    <row r="837" spans="2:14" s="25" customFormat="1" ht="15" customHeight="1" x14ac:dyDescent="0.3">
      <c r="B837" s="25" t="str">
        <f>IF(A837="","",VLOOKUP(A837,Tabulka3[[Číslo registrace  u jednorázové akce]:[Příjmení]],2,0))</f>
        <v/>
      </c>
      <c r="C837" s="25" t="str">
        <f>IF(A837="","",VLOOKUP(A837,Tabulka3[[Číslo registrace  u jednorázové akce]:[Příjmení]],3,0))</f>
        <v/>
      </c>
      <c r="I837" s="94"/>
      <c r="J837" s="94"/>
      <c r="L837" s="15"/>
      <c r="M837" s="15"/>
      <c r="N837" s="15"/>
    </row>
    <row r="838" spans="2:14" s="25" customFormat="1" ht="15" customHeight="1" x14ac:dyDescent="0.3">
      <c r="B838" s="25" t="str">
        <f>IF(A838="","",VLOOKUP(A838,Tabulka3[[Číslo registrace  u jednorázové akce]:[Příjmení]],2,0))</f>
        <v/>
      </c>
      <c r="C838" s="25" t="str">
        <f>IF(A838="","",VLOOKUP(A838,Tabulka3[[Číslo registrace  u jednorázové akce]:[Příjmení]],3,0))</f>
        <v/>
      </c>
      <c r="I838" s="94"/>
      <c r="J838" s="94"/>
      <c r="L838" s="15"/>
      <c r="M838" s="15"/>
      <c r="N838" s="15"/>
    </row>
    <row r="839" spans="2:14" s="25" customFormat="1" ht="15" customHeight="1" x14ac:dyDescent="0.3">
      <c r="B839" s="25" t="str">
        <f>IF(A839="","",VLOOKUP(A839,Tabulka3[[Číslo registrace  u jednorázové akce]:[Příjmení]],2,0))</f>
        <v/>
      </c>
      <c r="C839" s="25" t="str">
        <f>IF(A839="","",VLOOKUP(A839,Tabulka3[[Číslo registrace  u jednorázové akce]:[Příjmení]],3,0))</f>
        <v/>
      </c>
      <c r="I839" s="94"/>
      <c r="J839" s="94"/>
      <c r="L839" s="15"/>
      <c r="M839" s="15"/>
      <c r="N839" s="15"/>
    </row>
    <row r="840" spans="2:14" s="25" customFormat="1" ht="15" customHeight="1" x14ac:dyDescent="0.3">
      <c r="B840" s="25" t="str">
        <f>IF(A840="","",VLOOKUP(A840,Tabulka3[[Číslo registrace  u jednorázové akce]:[Příjmení]],2,0))</f>
        <v/>
      </c>
      <c r="C840" s="25" t="str">
        <f>IF(A840="","",VLOOKUP(A840,Tabulka3[[Číslo registrace  u jednorázové akce]:[Příjmení]],3,0))</f>
        <v/>
      </c>
      <c r="I840" s="94"/>
      <c r="J840" s="94"/>
      <c r="L840" s="15"/>
      <c r="M840" s="15"/>
      <c r="N840" s="15"/>
    </row>
    <row r="841" spans="2:14" s="25" customFormat="1" ht="15" customHeight="1" x14ac:dyDescent="0.3">
      <c r="B841" s="25" t="str">
        <f>IF(A841="","",VLOOKUP(A841,Tabulka3[[Číslo registrace  u jednorázové akce]:[Příjmení]],2,0))</f>
        <v/>
      </c>
      <c r="C841" s="25" t="str">
        <f>IF(A841="","",VLOOKUP(A841,Tabulka3[[Číslo registrace  u jednorázové akce]:[Příjmení]],3,0))</f>
        <v/>
      </c>
      <c r="I841" s="94"/>
      <c r="J841" s="94"/>
      <c r="L841" s="15"/>
      <c r="M841" s="15"/>
      <c r="N841" s="15"/>
    </row>
    <row r="842" spans="2:14" s="25" customFormat="1" ht="15" customHeight="1" x14ac:dyDescent="0.3">
      <c r="B842" s="25" t="str">
        <f>IF(A842="","",VLOOKUP(A842,Tabulka3[[Číslo registrace  u jednorázové akce]:[Příjmení]],2,0))</f>
        <v/>
      </c>
      <c r="C842" s="25" t="str">
        <f>IF(A842="","",VLOOKUP(A842,Tabulka3[[Číslo registrace  u jednorázové akce]:[Příjmení]],3,0))</f>
        <v/>
      </c>
      <c r="I842" s="94"/>
      <c r="J842" s="94"/>
      <c r="L842" s="15"/>
      <c r="M842" s="15"/>
      <c r="N842" s="15"/>
    </row>
    <row r="843" spans="2:14" s="25" customFormat="1" ht="15" customHeight="1" x14ac:dyDescent="0.3">
      <c r="B843" s="25" t="str">
        <f>IF(A843="","",VLOOKUP(A843,Tabulka3[[Číslo registrace  u jednorázové akce]:[Příjmení]],2,0))</f>
        <v/>
      </c>
      <c r="C843" s="25" t="str">
        <f>IF(A843="","",VLOOKUP(A843,Tabulka3[[Číslo registrace  u jednorázové akce]:[Příjmení]],3,0))</f>
        <v/>
      </c>
      <c r="I843" s="94"/>
      <c r="J843" s="94"/>
      <c r="L843" s="15"/>
      <c r="M843" s="15"/>
      <c r="N843" s="15"/>
    </row>
    <row r="844" spans="2:14" s="25" customFormat="1" ht="15" customHeight="1" x14ac:dyDescent="0.3">
      <c r="B844" s="25" t="str">
        <f>IF(A844="","",VLOOKUP(A844,Tabulka3[[Číslo registrace  u jednorázové akce]:[Příjmení]],2,0))</f>
        <v/>
      </c>
      <c r="C844" s="25" t="str">
        <f>IF(A844="","",VLOOKUP(A844,Tabulka3[[Číslo registrace  u jednorázové akce]:[Příjmení]],3,0))</f>
        <v/>
      </c>
      <c r="I844" s="94"/>
      <c r="J844" s="94"/>
      <c r="L844" s="15"/>
      <c r="M844" s="15"/>
      <c r="N844" s="15"/>
    </row>
    <row r="845" spans="2:14" s="25" customFormat="1" ht="15" customHeight="1" x14ac:dyDescent="0.3">
      <c r="B845" s="25" t="str">
        <f>IF(A845="","",VLOOKUP(A845,Tabulka3[[Číslo registrace  u jednorázové akce]:[Příjmení]],2,0))</f>
        <v/>
      </c>
      <c r="C845" s="25" t="str">
        <f>IF(A845="","",VLOOKUP(A845,Tabulka3[[Číslo registrace  u jednorázové akce]:[Příjmení]],3,0))</f>
        <v/>
      </c>
      <c r="I845" s="94"/>
      <c r="J845" s="94"/>
      <c r="L845" s="15"/>
      <c r="M845" s="15"/>
      <c r="N845" s="15"/>
    </row>
    <row r="846" spans="2:14" s="25" customFormat="1" ht="15" customHeight="1" x14ac:dyDescent="0.3">
      <c r="B846" s="25" t="str">
        <f>IF(A846="","",VLOOKUP(A846,Tabulka3[[Číslo registrace  u jednorázové akce]:[Příjmení]],2,0))</f>
        <v/>
      </c>
      <c r="C846" s="25" t="str">
        <f>IF(A846="","",VLOOKUP(A846,Tabulka3[[Číslo registrace  u jednorázové akce]:[Příjmení]],3,0))</f>
        <v/>
      </c>
      <c r="I846" s="94"/>
      <c r="J846" s="94"/>
      <c r="L846" s="15"/>
      <c r="M846" s="15"/>
      <c r="N846" s="15"/>
    </row>
    <row r="847" spans="2:14" s="25" customFormat="1" ht="15" customHeight="1" x14ac:dyDescent="0.3">
      <c r="B847" s="25" t="str">
        <f>IF(A847="","",VLOOKUP(A847,Tabulka3[[Číslo registrace  u jednorázové akce]:[Příjmení]],2,0))</f>
        <v/>
      </c>
      <c r="C847" s="25" t="str">
        <f>IF(A847="","",VLOOKUP(A847,Tabulka3[[Číslo registrace  u jednorázové akce]:[Příjmení]],3,0))</f>
        <v/>
      </c>
      <c r="I847" s="94"/>
      <c r="J847" s="94"/>
      <c r="L847" s="15"/>
      <c r="M847" s="15"/>
      <c r="N847" s="15"/>
    </row>
    <row r="848" spans="2:14" s="25" customFormat="1" ht="15" customHeight="1" x14ac:dyDescent="0.3">
      <c r="B848" s="25" t="str">
        <f>IF(A848="","",VLOOKUP(A848,Tabulka3[[Číslo registrace  u jednorázové akce]:[Příjmení]],2,0))</f>
        <v/>
      </c>
      <c r="C848" s="25" t="str">
        <f>IF(A848="","",VLOOKUP(A848,Tabulka3[[Číslo registrace  u jednorázové akce]:[Příjmení]],3,0))</f>
        <v/>
      </c>
      <c r="I848" s="94"/>
      <c r="J848" s="94"/>
      <c r="L848" s="15"/>
      <c r="M848" s="15"/>
      <c r="N848" s="15"/>
    </row>
    <row r="849" spans="2:14" s="25" customFormat="1" ht="15" customHeight="1" x14ac:dyDescent="0.3">
      <c r="B849" s="25" t="str">
        <f>IF(A849="","",VLOOKUP(A849,Tabulka3[[Číslo registrace  u jednorázové akce]:[Příjmení]],2,0))</f>
        <v/>
      </c>
      <c r="C849" s="25" t="str">
        <f>IF(A849="","",VLOOKUP(A849,Tabulka3[[Číslo registrace  u jednorázové akce]:[Příjmení]],3,0))</f>
        <v/>
      </c>
      <c r="I849" s="94"/>
      <c r="J849" s="94"/>
      <c r="L849" s="15"/>
      <c r="M849" s="15"/>
      <c r="N849" s="15"/>
    </row>
    <row r="850" spans="2:14" s="25" customFormat="1" ht="15" customHeight="1" x14ac:dyDescent="0.3">
      <c r="B850" s="25" t="str">
        <f>IF(A850="","",VLOOKUP(A850,Tabulka3[[Číslo registrace  u jednorázové akce]:[Příjmení]],2,0))</f>
        <v/>
      </c>
      <c r="C850" s="25" t="str">
        <f>IF(A850="","",VLOOKUP(A850,Tabulka3[[Číslo registrace  u jednorázové akce]:[Příjmení]],3,0))</f>
        <v/>
      </c>
      <c r="I850" s="94"/>
      <c r="J850" s="94"/>
      <c r="L850" s="15"/>
      <c r="M850" s="15"/>
      <c r="N850" s="15"/>
    </row>
    <row r="851" spans="2:14" s="25" customFormat="1" ht="15" customHeight="1" x14ac:dyDescent="0.3">
      <c r="B851" s="25" t="str">
        <f>IF(A851="","",VLOOKUP(A851,Tabulka3[[Číslo registrace  u jednorázové akce]:[Příjmení]],2,0))</f>
        <v/>
      </c>
      <c r="C851" s="25" t="str">
        <f>IF(A851="","",VLOOKUP(A851,Tabulka3[[Číslo registrace  u jednorázové akce]:[Příjmení]],3,0))</f>
        <v/>
      </c>
      <c r="I851" s="94"/>
      <c r="J851" s="94"/>
      <c r="L851" s="15"/>
      <c r="M851" s="15"/>
      <c r="N851" s="15"/>
    </row>
    <row r="852" spans="2:14" s="25" customFormat="1" ht="15" customHeight="1" x14ac:dyDescent="0.3">
      <c r="B852" s="25" t="str">
        <f>IF(A852="","",VLOOKUP(A852,Tabulka3[[Číslo registrace  u jednorázové akce]:[Příjmení]],2,0))</f>
        <v/>
      </c>
      <c r="C852" s="25" t="str">
        <f>IF(A852="","",VLOOKUP(A852,Tabulka3[[Číslo registrace  u jednorázové akce]:[Příjmení]],3,0))</f>
        <v/>
      </c>
      <c r="I852" s="94"/>
      <c r="J852" s="94"/>
      <c r="L852" s="15"/>
      <c r="M852" s="15"/>
      <c r="N852" s="15"/>
    </row>
    <row r="853" spans="2:14" s="25" customFormat="1" ht="15" customHeight="1" x14ac:dyDescent="0.3">
      <c r="B853" s="25" t="str">
        <f>IF(A853="","",VLOOKUP(A853,Tabulka3[[Číslo registrace  u jednorázové akce]:[Příjmení]],2,0))</f>
        <v/>
      </c>
      <c r="C853" s="25" t="str">
        <f>IF(A853="","",VLOOKUP(A853,Tabulka3[[Číslo registrace  u jednorázové akce]:[Příjmení]],3,0))</f>
        <v/>
      </c>
      <c r="I853" s="94"/>
      <c r="J853" s="94"/>
      <c r="L853" s="15"/>
      <c r="M853" s="15"/>
      <c r="N853" s="15"/>
    </row>
    <row r="854" spans="2:14" s="25" customFormat="1" ht="15" customHeight="1" x14ac:dyDescent="0.3">
      <c r="B854" s="25" t="str">
        <f>IF(A854="","",VLOOKUP(A854,Tabulka3[[Číslo registrace  u jednorázové akce]:[Příjmení]],2,0))</f>
        <v/>
      </c>
      <c r="C854" s="25" t="str">
        <f>IF(A854="","",VLOOKUP(A854,Tabulka3[[Číslo registrace  u jednorázové akce]:[Příjmení]],3,0))</f>
        <v/>
      </c>
      <c r="I854" s="94"/>
      <c r="J854" s="94"/>
      <c r="L854" s="15"/>
      <c r="M854" s="15"/>
      <c r="N854" s="15"/>
    </row>
    <row r="855" spans="2:14" s="25" customFormat="1" ht="15" customHeight="1" x14ac:dyDescent="0.3">
      <c r="B855" s="25" t="str">
        <f>IF(A855="","",VLOOKUP(A855,Tabulka3[[Číslo registrace  u jednorázové akce]:[Příjmení]],2,0))</f>
        <v/>
      </c>
      <c r="C855" s="25" t="str">
        <f>IF(A855="","",VLOOKUP(A855,Tabulka3[[Číslo registrace  u jednorázové akce]:[Příjmení]],3,0))</f>
        <v/>
      </c>
      <c r="I855" s="94"/>
      <c r="J855" s="94"/>
      <c r="L855" s="15"/>
      <c r="M855" s="15"/>
      <c r="N855" s="15"/>
    </row>
    <row r="856" spans="2:14" s="25" customFormat="1" ht="15" customHeight="1" x14ac:dyDescent="0.3">
      <c r="B856" s="25" t="str">
        <f>IF(A856="","",VLOOKUP(A856,Tabulka3[[Číslo registrace  u jednorázové akce]:[Příjmení]],2,0))</f>
        <v/>
      </c>
      <c r="C856" s="25" t="str">
        <f>IF(A856="","",VLOOKUP(A856,Tabulka3[[Číslo registrace  u jednorázové akce]:[Příjmení]],3,0))</f>
        <v/>
      </c>
      <c r="I856" s="94"/>
      <c r="J856" s="94"/>
      <c r="L856" s="15"/>
      <c r="M856" s="15"/>
      <c r="N856" s="15"/>
    </row>
    <row r="857" spans="2:14" s="25" customFormat="1" ht="15" customHeight="1" x14ac:dyDescent="0.3">
      <c r="B857" s="25" t="str">
        <f>IF(A857="","",VLOOKUP(A857,Tabulka3[[Číslo registrace  u jednorázové akce]:[Příjmení]],2,0))</f>
        <v/>
      </c>
      <c r="C857" s="25" t="str">
        <f>IF(A857="","",VLOOKUP(A857,Tabulka3[[Číslo registrace  u jednorázové akce]:[Příjmení]],3,0))</f>
        <v/>
      </c>
      <c r="I857" s="94"/>
      <c r="J857" s="94"/>
      <c r="L857" s="15"/>
      <c r="M857" s="15"/>
      <c r="N857" s="15"/>
    </row>
    <row r="858" spans="2:14" s="25" customFormat="1" ht="15" customHeight="1" x14ac:dyDescent="0.3">
      <c r="B858" s="25" t="str">
        <f>IF(A858="","",VLOOKUP(A858,Tabulka3[[Číslo registrace  u jednorázové akce]:[Příjmení]],2,0))</f>
        <v/>
      </c>
      <c r="C858" s="25" t="str">
        <f>IF(A858="","",VLOOKUP(A858,Tabulka3[[Číslo registrace  u jednorázové akce]:[Příjmení]],3,0))</f>
        <v/>
      </c>
      <c r="I858" s="94"/>
      <c r="J858" s="94"/>
      <c r="L858" s="15"/>
      <c r="M858" s="15"/>
      <c r="N858" s="15"/>
    </row>
    <row r="859" spans="2:14" s="25" customFormat="1" ht="15" customHeight="1" x14ac:dyDescent="0.3">
      <c r="B859" s="25" t="str">
        <f>IF(A859="","",VLOOKUP(A859,Tabulka3[[Číslo registrace  u jednorázové akce]:[Příjmení]],2,0))</f>
        <v/>
      </c>
      <c r="C859" s="25" t="str">
        <f>IF(A859="","",VLOOKUP(A859,Tabulka3[[Číslo registrace  u jednorázové akce]:[Příjmení]],3,0))</f>
        <v/>
      </c>
      <c r="I859" s="94"/>
      <c r="J859" s="94"/>
      <c r="L859" s="15"/>
      <c r="M859" s="15"/>
      <c r="N859" s="15"/>
    </row>
    <row r="860" spans="2:14" s="25" customFormat="1" ht="15" customHeight="1" x14ac:dyDescent="0.3">
      <c r="B860" s="25" t="str">
        <f>IF(A860="","",VLOOKUP(A860,Tabulka3[[Číslo registrace  u jednorázové akce]:[Příjmení]],2,0))</f>
        <v/>
      </c>
      <c r="C860" s="25" t="str">
        <f>IF(A860="","",VLOOKUP(A860,Tabulka3[[Číslo registrace  u jednorázové akce]:[Příjmení]],3,0))</f>
        <v/>
      </c>
      <c r="I860" s="94"/>
      <c r="J860" s="94"/>
      <c r="L860" s="15"/>
      <c r="M860" s="15"/>
      <c r="N860" s="15"/>
    </row>
    <row r="861" spans="2:14" s="25" customFormat="1" ht="15" customHeight="1" x14ac:dyDescent="0.3">
      <c r="B861" s="25" t="str">
        <f>IF(A861="","",VLOOKUP(A861,Tabulka3[[Číslo registrace  u jednorázové akce]:[Příjmení]],2,0))</f>
        <v/>
      </c>
      <c r="C861" s="25" t="str">
        <f>IF(A861="","",VLOOKUP(A861,Tabulka3[[Číslo registrace  u jednorázové akce]:[Příjmení]],3,0))</f>
        <v/>
      </c>
      <c r="I861" s="94"/>
      <c r="J861" s="94"/>
      <c r="L861" s="15"/>
      <c r="M861" s="15"/>
      <c r="N861" s="15"/>
    </row>
    <row r="862" spans="2:14" s="25" customFormat="1" ht="15" customHeight="1" x14ac:dyDescent="0.3">
      <c r="B862" s="25" t="str">
        <f>IF(A862="","",VLOOKUP(A862,Tabulka3[[Číslo registrace  u jednorázové akce]:[Příjmení]],2,0))</f>
        <v/>
      </c>
      <c r="C862" s="25" t="str">
        <f>IF(A862="","",VLOOKUP(A862,Tabulka3[[Číslo registrace  u jednorázové akce]:[Příjmení]],3,0))</f>
        <v/>
      </c>
      <c r="I862" s="94"/>
      <c r="J862" s="94"/>
      <c r="L862" s="15"/>
      <c r="M862" s="15"/>
      <c r="N862" s="15"/>
    </row>
    <row r="863" spans="2:14" s="25" customFormat="1" ht="15" customHeight="1" x14ac:dyDescent="0.3">
      <c r="B863" s="25" t="str">
        <f>IF(A863="","",VLOOKUP(A863,Tabulka3[[Číslo registrace  u jednorázové akce]:[Příjmení]],2,0))</f>
        <v/>
      </c>
      <c r="C863" s="25" t="str">
        <f>IF(A863="","",VLOOKUP(A863,Tabulka3[[Číslo registrace  u jednorázové akce]:[Příjmení]],3,0))</f>
        <v/>
      </c>
      <c r="I863" s="94"/>
      <c r="J863" s="94"/>
      <c r="L863" s="15"/>
      <c r="M863" s="15"/>
      <c r="N863" s="15"/>
    </row>
    <row r="864" spans="2:14" s="25" customFormat="1" ht="15" customHeight="1" x14ac:dyDescent="0.3">
      <c r="B864" s="25" t="str">
        <f>IF(A864="","",VLOOKUP(A864,Tabulka3[[Číslo registrace  u jednorázové akce]:[Příjmení]],2,0))</f>
        <v/>
      </c>
      <c r="C864" s="25" t="str">
        <f>IF(A864="","",VLOOKUP(A864,Tabulka3[[Číslo registrace  u jednorázové akce]:[Příjmení]],3,0))</f>
        <v/>
      </c>
      <c r="I864" s="94"/>
      <c r="J864" s="94"/>
      <c r="L864" s="15"/>
      <c r="M864" s="15"/>
      <c r="N864" s="15"/>
    </row>
    <row r="865" spans="2:14" s="25" customFormat="1" ht="15" customHeight="1" x14ac:dyDescent="0.3">
      <c r="B865" s="25" t="str">
        <f>IF(A865="","",VLOOKUP(A865,Tabulka3[[Číslo registrace  u jednorázové akce]:[Příjmení]],2,0))</f>
        <v/>
      </c>
      <c r="C865" s="25" t="str">
        <f>IF(A865="","",VLOOKUP(A865,Tabulka3[[Číslo registrace  u jednorázové akce]:[Příjmení]],3,0))</f>
        <v/>
      </c>
      <c r="I865" s="94"/>
      <c r="J865" s="94"/>
      <c r="L865" s="15"/>
      <c r="M865" s="15"/>
      <c r="N865" s="15"/>
    </row>
    <row r="866" spans="2:14" s="25" customFormat="1" ht="15" customHeight="1" x14ac:dyDescent="0.3">
      <c r="B866" s="25" t="str">
        <f>IF(A866="","",VLOOKUP(A866,Tabulka3[[Číslo registrace  u jednorázové akce]:[Příjmení]],2,0))</f>
        <v/>
      </c>
      <c r="C866" s="25" t="str">
        <f>IF(A866="","",VLOOKUP(A866,Tabulka3[[Číslo registrace  u jednorázové akce]:[Příjmení]],3,0))</f>
        <v/>
      </c>
      <c r="I866" s="94"/>
      <c r="J866" s="94"/>
      <c r="L866" s="15"/>
      <c r="M866" s="15"/>
      <c r="N866" s="15"/>
    </row>
    <row r="867" spans="2:14" s="25" customFormat="1" ht="15" customHeight="1" x14ac:dyDescent="0.3">
      <c r="B867" s="25" t="str">
        <f>IF(A867="","",VLOOKUP(A867,Tabulka3[[Číslo registrace  u jednorázové akce]:[Příjmení]],2,0))</f>
        <v/>
      </c>
      <c r="C867" s="25" t="str">
        <f>IF(A867="","",VLOOKUP(A867,Tabulka3[[Číslo registrace  u jednorázové akce]:[Příjmení]],3,0))</f>
        <v/>
      </c>
      <c r="I867" s="94"/>
      <c r="J867" s="94"/>
      <c r="L867" s="15"/>
      <c r="M867" s="15"/>
      <c r="N867" s="15"/>
    </row>
    <row r="868" spans="2:14" s="25" customFormat="1" ht="15" customHeight="1" x14ac:dyDescent="0.3">
      <c r="B868" s="25" t="str">
        <f>IF(A868="","",VLOOKUP(A868,Tabulka3[[Číslo registrace  u jednorázové akce]:[Příjmení]],2,0))</f>
        <v/>
      </c>
      <c r="C868" s="25" t="str">
        <f>IF(A868="","",VLOOKUP(A868,Tabulka3[[Číslo registrace  u jednorázové akce]:[Příjmení]],3,0))</f>
        <v/>
      </c>
      <c r="I868" s="94"/>
      <c r="J868" s="94"/>
      <c r="L868" s="15"/>
      <c r="M868" s="15"/>
      <c r="N868" s="15"/>
    </row>
    <row r="869" spans="2:14" s="25" customFormat="1" ht="15" customHeight="1" x14ac:dyDescent="0.3">
      <c r="B869" s="25" t="str">
        <f>IF(A869="","",VLOOKUP(A869,Tabulka3[[Číslo registrace  u jednorázové akce]:[Příjmení]],2,0))</f>
        <v/>
      </c>
      <c r="C869" s="25" t="str">
        <f>IF(A869="","",VLOOKUP(A869,Tabulka3[[Číslo registrace  u jednorázové akce]:[Příjmení]],3,0))</f>
        <v/>
      </c>
      <c r="I869" s="94"/>
      <c r="J869" s="94"/>
      <c r="L869" s="15"/>
      <c r="M869" s="15"/>
      <c r="N869" s="15"/>
    </row>
    <row r="870" spans="2:14" s="25" customFormat="1" ht="15" customHeight="1" x14ac:dyDescent="0.3">
      <c r="B870" s="25" t="str">
        <f>IF(A870="","",VLOOKUP(A870,Tabulka3[[Číslo registrace  u jednorázové akce]:[Příjmení]],2,0))</f>
        <v/>
      </c>
      <c r="C870" s="25" t="str">
        <f>IF(A870="","",VLOOKUP(A870,Tabulka3[[Číslo registrace  u jednorázové akce]:[Příjmení]],3,0))</f>
        <v/>
      </c>
      <c r="I870" s="94"/>
      <c r="J870" s="94"/>
      <c r="L870" s="15"/>
      <c r="M870" s="15"/>
      <c r="N870" s="15"/>
    </row>
    <row r="871" spans="2:14" s="25" customFormat="1" ht="15" customHeight="1" x14ac:dyDescent="0.3">
      <c r="B871" s="25" t="str">
        <f>IF(A871="","",VLOOKUP(A871,Tabulka3[[Číslo registrace  u jednorázové akce]:[Příjmení]],2,0))</f>
        <v/>
      </c>
      <c r="C871" s="25" t="str">
        <f>IF(A871="","",VLOOKUP(A871,Tabulka3[[Číslo registrace  u jednorázové akce]:[Příjmení]],3,0))</f>
        <v/>
      </c>
      <c r="I871" s="94"/>
      <c r="J871" s="94"/>
      <c r="L871" s="15"/>
      <c r="M871" s="15"/>
      <c r="N871" s="15"/>
    </row>
    <row r="872" spans="2:14" s="25" customFormat="1" ht="15" customHeight="1" x14ac:dyDescent="0.3">
      <c r="B872" s="25" t="str">
        <f>IF(A872="","",VLOOKUP(A872,Tabulka3[[Číslo registrace  u jednorázové akce]:[Příjmení]],2,0))</f>
        <v/>
      </c>
      <c r="C872" s="25" t="str">
        <f>IF(A872="","",VLOOKUP(A872,Tabulka3[[Číslo registrace  u jednorázové akce]:[Příjmení]],3,0))</f>
        <v/>
      </c>
      <c r="I872" s="94"/>
      <c r="J872" s="94"/>
      <c r="L872" s="15"/>
      <c r="M872" s="15"/>
      <c r="N872" s="15"/>
    </row>
    <row r="873" spans="2:14" s="25" customFormat="1" ht="15" customHeight="1" x14ac:dyDescent="0.3">
      <c r="B873" s="25" t="str">
        <f>IF(A873="","",VLOOKUP(A873,Tabulka3[[Číslo registrace  u jednorázové akce]:[Příjmení]],2,0))</f>
        <v/>
      </c>
      <c r="C873" s="25" t="str">
        <f>IF(A873="","",VLOOKUP(A873,Tabulka3[[Číslo registrace  u jednorázové akce]:[Příjmení]],3,0))</f>
        <v/>
      </c>
      <c r="I873" s="94"/>
      <c r="J873" s="94"/>
      <c r="L873" s="15"/>
      <c r="M873" s="15"/>
      <c r="N873" s="15"/>
    </row>
    <row r="874" spans="2:14" s="25" customFormat="1" ht="15" customHeight="1" x14ac:dyDescent="0.3">
      <c r="B874" s="25" t="str">
        <f>IF(A874="","",VLOOKUP(A874,Tabulka3[[Číslo registrace  u jednorázové akce]:[Příjmení]],2,0))</f>
        <v/>
      </c>
      <c r="C874" s="25" t="str">
        <f>IF(A874="","",VLOOKUP(A874,Tabulka3[[Číslo registrace  u jednorázové akce]:[Příjmení]],3,0))</f>
        <v/>
      </c>
      <c r="I874" s="94"/>
      <c r="J874" s="94"/>
      <c r="L874" s="15"/>
      <c r="M874" s="15"/>
      <c r="N874" s="15"/>
    </row>
    <row r="875" spans="2:14" s="25" customFormat="1" ht="15" customHeight="1" x14ac:dyDescent="0.3">
      <c r="B875" s="25" t="str">
        <f>IF(A875="","",VLOOKUP(A875,Tabulka3[[Číslo registrace  u jednorázové akce]:[Příjmení]],2,0))</f>
        <v/>
      </c>
      <c r="C875" s="25" t="str">
        <f>IF(A875="","",VLOOKUP(A875,Tabulka3[[Číslo registrace  u jednorázové akce]:[Příjmení]],3,0))</f>
        <v/>
      </c>
      <c r="I875" s="94"/>
      <c r="J875" s="94"/>
      <c r="L875" s="15"/>
      <c r="M875" s="15"/>
      <c r="N875" s="15"/>
    </row>
    <row r="876" spans="2:14" s="25" customFormat="1" ht="15" customHeight="1" x14ac:dyDescent="0.3">
      <c r="B876" s="25" t="str">
        <f>IF(A876="","",VLOOKUP(A876,Tabulka3[[Číslo registrace  u jednorázové akce]:[Příjmení]],2,0))</f>
        <v/>
      </c>
      <c r="C876" s="25" t="str">
        <f>IF(A876="","",VLOOKUP(A876,Tabulka3[[Číslo registrace  u jednorázové akce]:[Příjmení]],3,0))</f>
        <v/>
      </c>
      <c r="I876" s="94"/>
      <c r="J876" s="94"/>
      <c r="L876" s="15"/>
      <c r="M876" s="15"/>
      <c r="N876" s="15"/>
    </row>
    <row r="877" spans="2:14" s="25" customFormat="1" ht="15" customHeight="1" x14ac:dyDescent="0.3">
      <c r="B877" s="25" t="str">
        <f>IF(A877="","",VLOOKUP(A877,Tabulka3[[Číslo registrace  u jednorázové akce]:[Příjmení]],2,0))</f>
        <v/>
      </c>
      <c r="C877" s="25" t="str">
        <f>IF(A877="","",VLOOKUP(A877,Tabulka3[[Číslo registrace  u jednorázové akce]:[Příjmení]],3,0))</f>
        <v/>
      </c>
      <c r="I877" s="94"/>
      <c r="J877" s="94"/>
      <c r="L877" s="15"/>
      <c r="M877" s="15"/>
      <c r="N877" s="15"/>
    </row>
    <row r="878" spans="2:14" s="25" customFormat="1" ht="15" customHeight="1" x14ac:dyDescent="0.3">
      <c r="B878" s="25" t="str">
        <f>IF(A878="","",VLOOKUP(A878,Tabulka3[[Číslo registrace  u jednorázové akce]:[Příjmení]],2,0))</f>
        <v/>
      </c>
      <c r="C878" s="25" t="str">
        <f>IF(A878="","",VLOOKUP(A878,Tabulka3[[Číslo registrace  u jednorázové akce]:[Příjmení]],3,0))</f>
        <v/>
      </c>
      <c r="I878" s="94"/>
      <c r="J878" s="94"/>
      <c r="L878" s="15"/>
      <c r="M878" s="15"/>
      <c r="N878" s="15"/>
    </row>
    <row r="879" spans="2:14" s="25" customFormat="1" ht="15" customHeight="1" x14ac:dyDescent="0.3">
      <c r="B879" s="25" t="str">
        <f>IF(A879="","",VLOOKUP(A879,Tabulka3[[Číslo registrace  u jednorázové akce]:[Příjmení]],2,0))</f>
        <v/>
      </c>
      <c r="C879" s="25" t="str">
        <f>IF(A879="","",VLOOKUP(A879,Tabulka3[[Číslo registrace  u jednorázové akce]:[Příjmení]],3,0))</f>
        <v/>
      </c>
      <c r="I879" s="94"/>
      <c r="J879" s="94"/>
      <c r="L879" s="15"/>
      <c r="M879" s="15"/>
      <c r="N879" s="15"/>
    </row>
    <row r="880" spans="2:14" s="25" customFormat="1" ht="15" customHeight="1" x14ac:dyDescent="0.3">
      <c r="B880" s="25" t="str">
        <f>IF(A880="","",VLOOKUP(A880,Tabulka3[[Číslo registrace  u jednorázové akce]:[Příjmení]],2,0))</f>
        <v/>
      </c>
      <c r="C880" s="25" t="str">
        <f>IF(A880="","",VLOOKUP(A880,Tabulka3[[Číslo registrace  u jednorázové akce]:[Příjmení]],3,0))</f>
        <v/>
      </c>
      <c r="I880" s="94"/>
      <c r="J880" s="94"/>
      <c r="L880" s="15"/>
      <c r="M880" s="15"/>
      <c r="N880" s="15"/>
    </row>
    <row r="881" spans="2:14" s="25" customFormat="1" ht="15" customHeight="1" x14ac:dyDescent="0.3">
      <c r="B881" s="25" t="str">
        <f>IF(A881="","",VLOOKUP(A881,Tabulka3[[Číslo registrace  u jednorázové akce]:[Příjmení]],2,0))</f>
        <v/>
      </c>
      <c r="C881" s="25" t="str">
        <f>IF(A881="","",VLOOKUP(A881,Tabulka3[[Číslo registrace  u jednorázové akce]:[Příjmení]],3,0))</f>
        <v/>
      </c>
      <c r="I881" s="94"/>
      <c r="J881" s="94"/>
      <c r="L881" s="15"/>
      <c r="M881" s="15"/>
      <c r="N881" s="15"/>
    </row>
    <row r="882" spans="2:14" s="25" customFormat="1" ht="15" customHeight="1" x14ac:dyDescent="0.3">
      <c r="B882" s="25" t="str">
        <f>IF(A882="","",VLOOKUP(A882,Tabulka3[[Číslo registrace  u jednorázové akce]:[Příjmení]],2,0))</f>
        <v/>
      </c>
      <c r="C882" s="25" t="str">
        <f>IF(A882="","",VLOOKUP(A882,Tabulka3[[Číslo registrace  u jednorázové akce]:[Příjmení]],3,0))</f>
        <v/>
      </c>
      <c r="I882" s="94"/>
      <c r="J882" s="94"/>
      <c r="L882" s="15"/>
      <c r="M882" s="15"/>
      <c r="N882" s="15"/>
    </row>
    <row r="883" spans="2:14" s="25" customFormat="1" ht="15" customHeight="1" x14ac:dyDescent="0.3">
      <c r="B883" s="25" t="str">
        <f>IF(A883="","",VLOOKUP(A883,Tabulka3[[Číslo registrace  u jednorázové akce]:[Příjmení]],2,0))</f>
        <v/>
      </c>
      <c r="C883" s="25" t="str">
        <f>IF(A883="","",VLOOKUP(A883,Tabulka3[[Číslo registrace  u jednorázové akce]:[Příjmení]],3,0))</f>
        <v/>
      </c>
      <c r="I883" s="94"/>
      <c r="J883" s="94"/>
      <c r="L883" s="15"/>
      <c r="M883" s="15"/>
      <c r="N883" s="15"/>
    </row>
    <row r="884" spans="2:14" s="25" customFormat="1" ht="15" customHeight="1" x14ac:dyDescent="0.3">
      <c r="B884" s="25" t="str">
        <f>IF(A884="","",VLOOKUP(A884,Tabulka3[[Číslo registrace  u jednorázové akce]:[Příjmení]],2,0))</f>
        <v/>
      </c>
      <c r="C884" s="25" t="str">
        <f>IF(A884="","",VLOOKUP(A884,Tabulka3[[Číslo registrace  u jednorázové akce]:[Příjmení]],3,0))</f>
        <v/>
      </c>
      <c r="I884" s="94"/>
      <c r="J884" s="94"/>
      <c r="L884" s="15"/>
      <c r="M884" s="15"/>
      <c r="N884" s="15"/>
    </row>
    <row r="885" spans="2:14" s="25" customFormat="1" ht="15" customHeight="1" x14ac:dyDescent="0.3">
      <c r="B885" s="25" t="str">
        <f>IF(A885="","",VLOOKUP(A885,Tabulka3[[Číslo registrace  u jednorázové akce]:[Příjmení]],2,0))</f>
        <v/>
      </c>
      <c r="C885" s="25" t="str">
        <f>IF(A885="","",VLOOKUP(A885,Tabulka3[[Číslo registrace  u jednorázové akce]:[Příjmení]],3,0))</f>
        <v/>
      </c>
      <c r="I885" s="94"/>
      <c r="J885" s="94"/>
      <c r="L885" s="15"/>
      <c r="M885" s="15"/>
      <c r="N885" s="15"/>
    </row>
    <row r="886" spans="2:14" s="25" customFormat="1" ht="15" customHeight="1" x14ac:dyDescent="0.3">
      <c r="B886" s="25" t="str">
        <f>IF(A886="","",VLOOKUP(A886,Tabulka3[[Číslo registrace  u jednorázové akce]:[Příjmení]],2,0))</f>
        <v/>
      </c>
      <c r="C886" s="25" t="str">
        <f>IF(A886="","",VLOOKUP(A886,Tabulka3[[Číslo registrace  u jednorázové akce]:[Příjmení]],3,0))</f>
        <v/>
      </c>
      <c r="I886" s="94"/>
      <c r="J886" s="94"/>
      <c r="L886" s="15"/>
      <c r="M886" s="15"/>
      <c r="N886" s="15"/>
    </row>
    <row r="887" spans="2:14" s="25" customFormat="1" ht="15" customHeight="1" x14ac:dyDescent="0.3">
      <c r="B887" s="25" t="str">
        <f>IF(A887="","",VLOOKUP(A887,Tabulka3[[Číslo registrace  u jednorázové akce]:[Příjmení]],2,0))</f>
        <v/>
      </c>
      <c r="C887" s="25" t="str">
        <f>IF(A887="","",VLOOKUP(A887,Tabulka3[[Číslo registrace  u jednorázové akce]:[Příjmení]],3,0))</f>
        <v/>
      </c>
      <c r="I887" s="94"/>
      <c r="J887" s="94"/>
      <c r="L887" s="15"/>
      <c r="M887" s="15"/>
      <c r="N887" s="15"/>
    </row>
    <row r="888" spans="2:14" s="25" customFormat="1" ht="15" customHeight="1" x14ac:dyDescent="0.3">
      <c r="B888" s="25" t="str">
        <f>IF(A888="","",VLOOKUP(A888,Tabulka3[[Číslo registrace  u jednorázové akce]:[Příjmení]],2,0))</f>
        <v/>
      </c>
      <c r="C888" s="25" t="str">
        <f>IF(A888="","",VLOOKUP(A888,Tabulka3[[Číslo registrace  u jednorázové akce]:[Příjmení]],3,0))</f>
        <v/>
      </c>
      <c r="I888" s="94"/>
      <c r="J888" s="94"/>
      <c r="L888" s="15"/>
      <c r="M888" s="15"/>
      <c r="N888" s="15"/>
    </row>
    <row r="889" spans="2:14" s="25" customFormat="1" ht="15" customHeight="1" x14ac:dyDescent="0.3">
      <c r="B889" s="25" t="str">
        <f>IF(A889="","",VLOOKUP(A889,Tabulka3[[Číslo registrace  u jednorázové akce]:[Příjmení]],2,0))</f>
        <v/>
      </c>
      <c r="C889" s="25" t="str">
        <f>IF(A889="","",VLOOKUP(A889,Tabulka3[[Číslo registrace  u jednorázové akce]:[Příjmení]],3,0))</f>
        <v/>
      </c>
      <c r="I889" s="94"/>
      <c r="J889" s="94"/>
      <c r="L889" s="15"/>
      <c r="M889" s="15"/>
      <c r="N889" s="15"/>
    </row>
    <row r="890" spans="2:14" s="25" customFormat="1" ht="15" customHeight="1" x14ac:dyDescent="0.3">
      <c r="B890" s="25" t="str">
        <f>IF(A890="","",VLOOKUP(A890,Tabulka3[[Číslo registrace  u jednorázové akce]:[Příjmení]],2,0))</f>
        <v/>
      </c>
      <c r="C890" s="25" t="str">
        <f>IF(A890="","",VLOOKUP(A890,Tabulka3[[Číslo registrace  u jednorázové akce]:[Příjmení]],3,0))</f>
        <v/>
      </c>
      <c r="I890" s="94"/>
      <c r="J890" s="94"/>
      <c r="L890" s="15"/>
      <c r="M890" s="15"/>
      <c r="N890" s="15"/>
    </row>
    <row r="891" spans="2:14" s="25" customFormat="1" ht="15" customHeight="1" x14ac:dyDescent="0.3">
      <c r="B891" s="25" t="str">
        <f>IF(A891="","",VLOOKUP(A891,Tabulka3[[Číslo registrace  u jednorázové akce]:[Příjmení]],2,0))</f>
        <v/>
      </c>
      <c r="C891" s="25" t="str">
        <f>IF(A891="","",VLOOKUP(A891,Tabulka3[[Číslo registrace  u jednorázové akce]:[Příjmení]],3,0))</f>
        <v/>
      </c>
      <c r="I891" s="94"/>
      <c r="J891" s="94"/>
      <c r="L891" s="15"/>
      <c r="M891" s="15"/>
      <c r="N891" s="15"/>
    </row>
    <row r="892" spans="2:14" s="25" customFormat="1" ht="15" customHeight="1" x14ac:dyDescent="0.3">
      <c r="B892" s="25" t="str">
        <f>IF(A892="","",VLOOKUP(A892,Tabulka3[[Číslo registrace  u jednorázové akce]:[Příjmení]],2,0))</f>
        <v/>
      </c>
      <c r="C892" s="25" t="str">
        <f>IF(A892="","",VLOOKUP(A892,Tabulka3[[Číslo registrace  u jednorázové akce]:[Příjmení]],3,0))</f>
        <v/>
      </c>
      <c r="I892" s="94"/>
      <c r="J892" s="94"/>
      <c r="L892" s="15"/>
      <c r="M892" s="15"/>
      <c r="N892" s="15"/>
    </row>
    <row r="893" spans="2:14" s="25" customFormat="1" ht="15" customHeight="1" x14ac:dyDescent="0.3">
      <c r="B893" s="25" t="str">
        <f>IF(A893="","",VLOOKUP(A893,Tabulka3[[Číslo registrace  u jednorázové akce]:[Příjmení]],2,0))</f>
        <v/>
      </c>
      <c r="C893" s="25" t="str">
        <f>IF(A893="","",VLOOKUP(A893,Tabulka3[[Číslo registrace  u jednorázové akce]:[Příjmení]],3,0))</f>
        <v/>
      </c>
      <c r="I893" s="94"/>
      <c r="J893" s="94"/>
      <c r="L893" s="15"/>
      <c r="M893" s="15"/>
      <c r="N893" s="15"/>
    </row>
    <row r="894" spans="2:14" s="25" customFormat="1" ht="15" customHeight="1" x14ac:dyDescent="0.3">
      <c r="B894" s="25" t="str">
        <f>IF(A894="","",VLOOKUP(A894,Tabulka3[[Číslo registrace  u jednorázové akce]:[Příjmení]],2,0))</f>
        <v/>
      </c>
      <c r="C894" s="25" t="str">
        <f>IF(A894="","",VLOOKUP(A894,Tabulka3[[Číslo registrace  u jednorázové akce]:[Příjmení]],3,0))</f>
        <v/>
      </c>
      <c r="I894" s="94"/>
      <c r="J894" s="94"/>
      <c r="L894" s="15"/>
      <c r="M894" s="15"/>
      <c r="N894" s="15"/>
    </row>
    <row r="895" spans="2:14" s="25" customFormat="1" ht="15" customHeight="1" x14ac:dyDescent="0.3">
      <c r="B895" s="25" t="str">
        <f>IF(A895="","",VLOOKUP(A895,Tabulka3[[Číslo registrace  u jednorázové akce]:[Příjmení]],2,0))</f>
        <v/>
      </c>
      <c r="C895" s="25" t="str">
        <f>IF(A895="","",VLOOKUP(A895,Tabulka3[[Číslo registrace  u jednorázové akce]:[Příjmení]],3,0))</f>
        <v/>
      </c>
      <c r="I895" s="94"/>
      <c r="J895" s="94"/>
      <c r="L895" s="15"/>
      <c r="M895" s="15"/>
      <c r="N895" s="15"/>
    </row>
    <row r="896" spans="2:14" s="25" customFormat="1" ht="15" customHeight="1" x14ac:dyDescent="0.3">
      <c r="B896" s="25" t="str">
        <f>IF(A896="","",VLOOKUP(A896,Tabulka3[[Číslo registrace  u jednorázové akce]:[Příjmení]],2,0))</f>
        <v/>
      </c>
      <c r="C896" s="25" t="str">
        <f>IF(A896="","",VLOOKUP(A896,Tabulka3[[Číslo registrace  u jednorázové akce]:[Příjmení]],3,0))</f>
        <v/>
      </c>
      <c r="I896" s="94"/>
      <c r="J896" s="94"/>
      <c r="L896" s="15"/>
      <c r="M896" s="15"/>
      <c r="N896" s="15"/>
    </row>
    <row r="897" spans="2:14" s="25" customFormat="1" ht="15" customHeight="1" x14ac:dyDescent="0.3">
      <c r="B897" s="25" t="str">
        <f>IF(A897="","",VLOOKUP(A897,Tabulka3[[Číslo registrace  u jednorázové akce]:[Příjmení]],2,0))</f>
        <v/>
      </c>
      <c r="C897" s="25" t="str">
        <f>IF(A897="","",VLOOKUP(A897,Tabulka3[[Číslo registrace  u jednorázové akce]:[Příjmení]],3,0))</f>
        <v/>
      </c>
      <c r="I897" s="94"/>
      <c r="J897" s="94"/>
      <c r="L897" s="15"/>
      <c r="M897" s="15"/>
      <c r="N897" s="15"/>
    </row>
    <row r="898" spans="2:14" s="25" customFormat="1" ht="15" customHeight="1" x14ac:dyDescent="0.3">
      <c r="B898" s="25" t="str">
        <f>IF(A898="","",VLOOKUP(A898,Tabulka3[[Číslo registrace  u jednorázové akce]:[Příjmení]],2,0))</f>
        <v/>
      </c>
      <c r="C898" s="25" t="str">
        <f>IF(A898="","",VLOOKUP(A898,Tabulka3[[Číslo registrace  u jednorázové akce]:[Příjmení]],3,0))</f>
        <v/>
      </c>
      <c r="I898" s="94"/>
      <c r="J898" s="94"/>
      <c r="L898" s="15"/>
      <c r="M898" s="15"/>
      <c r="N898" s="15"/>
    </row>
    <row r="899" spans="2:14" s="25" customFormat="1" ht="15" customHeight="1" x14ac:dyDescent="0.3">
      <c r="B899" s="25" t="str">
        <f>IF(A899="","",VLOOKUP(A899,Tabulka3[[Číslo registrace  u jednorázové akce]:[Příjmení]],2,0))</f>
        <v/>
      </c>
      <c r="C899" s="25" t="str">
        <f>IF(A899="","",VLOOKUP(A899,Tabulka3[[Číslo registrace  u jednorázové akce]:[Příjmení]],3,0))</f>
        <v/>
      </c>
      <c r="I899" s="94"/>
      <c r="J899" s="94"/>
      <c r="L899" s="15"/>
      <c r="M899" s="15"/>
      <c r="N899" s="15"/>
    </row>
    <row r="900" spans="2:14" s="25" customFormat="1" ht="15" customHeight="1" x14ac:dyDescent="0.3">
      <c r="B900" s="25" t="str">
        <f>IF(A900="","",VLOOKUP(A900,Tabulka3[[Číslo registrace  u jednorázové akce]:[Příjmení]],2,0))</f>
        <v/>
      </c>
      <c r="C900" s="25" t="str">
        <f>IF(A900="","",VLOOKUP(A900,Tabulka3[[Číslo registrace  u jednorázové akce]:[Příjmení]],3,0))</f>
        <v/>
      </c>
      <c r="I900" s="94"/>
      <c r="J900" s="94"/>
      <c r="L900" s="15"/>
      <c r="M900" s="15"/>
      <c r="N900" s="15"/>
    </row>
    <row r="901" spans="2:14" s="25" customFormat="1" ht="15" customHeight="1" x14ac:dyDescent="0.3">
      <c r="B901" s="25" t="str">
        <f>IF(A901="","",VLOOKUP(A901,Tabulka3[[Číslo registrace  u jednorázové akce]:[Příjmení]],2,0))</f>
        <v/>
      </c>
      <c r="C901" s="25" t="str">
        <f>IF(A901="","",VLOOKUP(A901,Tabulka3[[Číslo registrace  u jednorázové akce]:[Příjmení]],3,0))</f>
        <v/>
      </c>
      <c r="I901" s="94"/>
      <c r="J901" s="94"/>
      <c r="L901" s="15"/>
      <c r="M901" s="15"/>
      <c r="N901" s="15"/>
    </row>
    <row r="902" spans="2:14" s="25" customFormat="1" ht="15" customHeight="1" x14ac:dyDescent="0.3">
      <c r="B902" s="25" t="str">
        <f>IF(A902="","",VLOOKUP(A902,Tabulka3[[Číslo registrace  u jednorázové akce]:[Příjmení]],2,0))</f>
        <v/>
      </c>
      <c r="C902" s="25" t="str">
        <f>IF(A902="","",VLOOKUP(A902,Tabulka3[[Číslo registrace  u jednorázové akce]:[Příjmení]],3,0))</f>
        <v/>
      </c>
      <c r="I902" s="94"/>
      <c r="J902" s="94"/>
      <c r="L902" s="15"/>
      <c r="M902" s="15"/>
      <c r="N902" s="15"/>
    </row>
    <row r="903" spans="2:14" s="25" customFormat="1" ht="15" customHeight="1" x14ac:dyDescent="0.3">
      <c r="B903" s="25" t="str">
        <f>IF(A903="","",VLOOKUP(A903,Tabulka3[[Číslo registrace  u jednorázové akce]:[Příjmení]],2,0))</f>
        <v/>
      </c>
      <c r="C903" s="25" t="str">
        <f>IF(A903="","",VLOOKUP(A903,Tabulka3[[Číslo registrace  u jednorázové akce]:[Příjmení]],3,0))</f>
        <v/>
      </c>
      <c r="I903" s="94"/>
      <c r="J903" s="94"/>
      <c r="L903" s="15"/>
      <c r="M903" s="15"/>
      <c r="N903" s="15"/>
    </row>
    <row r="904" spans="2:14" s="25" customFormat="1" ht="15" customHeight="1" x14ac:dyDescent="0.3">
      <c r="B904" s="25" t="str">
        <f>IF(A904="","",VLOOKUP(A904,Tabulka3[[Číslo registrace  u jednorázové akce]:[Příjmení]],2,0))</f>
        <v/>
      </c>
      <c r="C904" s="25" t="str">
        <f>IF(A904="","",VLOOKUP(A904,Tabulka3[[Číslo registrace  u jednorázové akce]:[Příjmení]],3,0))</f>
        <v/>
      </c>
      <c r="I904" s="94"/>
      <c r="J904" s="94"/>
      <c r="L904" s="15"/>
      <c r="M904" s="15"/>
      <c r="N904" s="15"/>
    </row>
    <row r="905" spans="2:14" s="25" customFormat="1" ht="15" customHeight="1" x14ac:dyDescent="0.3">
      <c r="B905" s="25" t="str">
        <f>IF(A905="","",VLOOKUP(A905,Tabulka3[[Číslo registrace  u jednorázové akce]:[Příjmení]],2,0))</f>
        <v/>
      </c>
      <c r="C905" s="25" t="str">
        <f>IF(A905="","",VLOOKUP(A905,Tabulka3[[Číslo registrace  u jednorázové akce]:[Příjmení]],3,0))</f>
        <v/>
      </c>
      <c r="I905" s="94"/>
      <c r="J905" s="94"/>
      <c r="L905" s="15"/>
      <c r="M905" s="15"/>
      <c r="N905" s="15"/>
    </row>
    <row r="906" spans="2:14" s="25" customFormat="1" ht="15" customHeight="1" x14ac:dyDescent="0.3">
      <c r="B906" s="25" t="str">
        <f>IF(A906="","",VLOOKUP(A906,Tabulka3[[Číslo registrace  u jednorázové akce]:[Příjmení]],2,0))</f>
        <v/>
      </c>
      <c r="C906" s="25" t="str">
        <f>IF(A906="","",VLOOKUP(A906,Tabulka3[[Číslo registrace  u jednorázové akce]:[Příjmení]],3,0))</f>
        <v/>
      </c>
      <c r="I906" s="94"/>
      <c r="J906" s="94"/>
      <c r="L906" s="15"/>
      <c r="M906" s="15"/>
      <c r="N906" s="15"/>
    </row>
    <row r="907" spans="2:14" s="25" customFormat="1" ht="15" customHeight="1" x14ac:dyDescent="0.3">
      <c r="B907" s="25" t="str">
        <f>IF(A907="","",VLOOKUP(A907,Tabulka3[[Číslo registrace  u jednorázové akce]:[Příjmení]],2,0))</f>
        <v/>
      </c>
      <c r="C907" s="25" t="str">
        <f>IF(A907="","",VLOOKUP(A907,Tabulka3[[Číslo registrace  u jednorázové akce]:[Příjmení]],3,0))</f>
        <v/>
      </c>
      <c r="I907" s="94"/>
      <c r="J907" s="94"/>
      <c r="L907" s="15"/>
      <c r="M907" s="15"/>
      <c r="N907" s="15"/>
    </row>
    <row r="908" spans="2:14" s="25" customFormat="1" ht="15" customHeight="1" x14ac:dyDescent="0.3">
      <c r="B908" s="25" t="str">
        <f>IF(A908="","",VLOOKUP(A908,Tabulka3[[Číslo registrace  u jednorázové akce]:[Příjmení]],2,0))</f>
        <v/>
      </c>
      <c r="C908" s="25" t="str">
        <f>IF(A908="","",VLOOKUP(A908,Tabulka3[[Číslo registrace  u jednorázové akce]:[Příjmení]],3,0))</f>
        <v/>
      </c>
      <c r="I908" s="94"/>
      <c r="J908" s="94"/>
      <c r="L908" s="15"/>
      <c r="M908" s="15"/>
      <c r="N908" s="15"/>
    </row>
    <row r="909" spans="2:14" s="25" customFormat="1" ht="15" customHeight="1" x14ac:dyDescent="0.3">
      <c r="B909" s="25" t="str">
        <f>IF(A909="","",VLOOKUP(A909,Tabulka3[[Číslo registrace  u jednorázové akce]:[Příjmení]],2,0))</f>
        <v/>
      </c>
      <c r="C909" s="25" t="str">
        <f>IF(A909="","",VLOOKUP(A909,Tabulka3[[Číslo registrace  u jednorázové akce]:[Příjmení]],3,0))</f>
        <v/>
      </c>
      <c r="I909" s="94"/>
      <c r="J909" s="94"/>
      <c r="L909" s="15"/>
      <c r="M909" s="15"/>
      <c r="N909" s="15"/>
    </row>
    <row r="910" spans="2:14" s="25" customFormat="1" ht="15" customHeight="1" x14ac:dyDescent="0.3">
      <c r="B910" s="25" t="str">
        <f>IF(A910="","",VLOOKUP(A910,Tabulka3[[Číslo registrace  u jednorázové akce]:[Příjmení]],2,0))</f>
        <v/>
      </c>
      <c r="C910" s="25" t="str">
        <f>IF(A910="","",VLOOKUP(A910,Tabulka3[[Číslo registrace  u jednorázové akce]:[Příjmení]],3,0))</f>
        <v/>
      </c>
      <c r="I910" s="94"/>
      <c r="J910" s="94"/>
      <c r="L910" s="15"/>
      <c r="M910" s="15"/>
      <c r="N910" s="15"/>
    </row>
    <row r="911" spans="2:14" s="25" customFormat="1" ht="15" customHeight="1" x14ac:dyDescent="0.3">
      <c r="B911" s="25" t="str">
        <f>IF(A911="","",VLOOKUP(A911,Tabulka3[[Číslo registrace  u jednorázové akce]:[Příjmení]],2,0))</f>
        <v/>
      </c>
      <c r="C911" s="25" t="str">
        <f>IF(A911="","",VLOOKUP(A911,Tabulka3[[Číslo registrace  u jednorázové akce]:[Příjmení]],3,0))</f>
        <v/>
      </c>
      <c r="I911" s="94"/>
      <c r="J911" s="94"/>
      <c r="L911" s="15"/>
      <c r="M911" s="15"/>
      <c r="N911" s="15"/>
    </row>
    <row r="912" spans="2:14" s="25" customFormat="1" ht="15" customHeight="1" x14ac:dyDescent="0.3">
      <c r="B912" s="25" t="str">
        <f>IF(A912="","",VLOOKUP(A912,Tabulka3[[Číslo registrace  u jednorázové akce]:[Příjmení]],2,0))</f>
        <v/>
      </c>
      <c r="C912" s="25" t="str">
        <f>IF(A912="","",VLOOKUP(A912,Tabulka3[[Číslo registrace  u jednorázové akce]:[Příjmení]],3,0))</f>
        <v/>
      </c>
      <c r="I912" s="94"/>
      <c r="J912" s="94"/>
      <c r="L912" s="15"/>
      <c r="M912" s="15"/>
      <c r="N912" s="15"/>
    </row>
    <row r="913" spans="2:14" s="25" customFormat="1" ht="15" customHeight="1" x14ac:dyDescent="0.3">
      <c r="B913" s="25" t="str">
        <f>IF(A913="","",VLOOKUP(A913,Tabulka3[[Číslo registrace  u jednorázové akce]:[Příjmení]],2,0))</f>
        <v/>
      </c>
      <c r="C913" s="25" t="str">
        <f>IF(A913="","",VLOOKUP(A913,Tabulka3[[Číslo registrace  u jednorázové akce]:[Příjmení]],3,0))</f>
        <v/>
      </c>
      <c r="I913" s="94"/>
      <c r="J913" s="94"/>
      <c r="L913" s="15"/>
      <c r="M913" s="15"/>
      <c r="N913" s="15"/>
    </row>
    <row r="914" spans="2:14" s="25" customFormat="1" ht="15" customHeight="1" x14ac:dyDescent="0.3">
      <c r="B914" s="25" t="str">
        <f>IF(A914="","",VLOOKUP(A914,Tabulka3[[Číslo registrace  u jednorázové akce]:[Příjmení]],2,0))</f>
        <v/>
      </c>
      <c r="C914" s="25" t="str">
        <f>IF(A914="","",VLOOKUP(A914,Tabulka3[[Číslo registrace  u jednorázové akce]:[Příjmení]],3,0))</f>
        <v/>
      </c>
      <c r="I914" s="94"/>
      <c r="J914" s="94"/>
      <c r="L914" s="15"/>
      <c r="M914" s="15"/>
      <c r="N914" s="15"/>
    </row>
    <row r="915" spans="2:14" s="25" customFormat="1" ht="15" customHeight="1" x14ac:dyDescent="0.3">
      <c r="B915" s="25" t="str">
        <f>IF(A915="","",VLOOKUP(A915,Tabulka3[[Číslo registrace  u jednorázové akce]:[Příjmení]],2,0))</f>
        <v/>
      </c>
      <c r="C915" s="25" t="str">
        <f>IF(A915="","",VLOOKUP(A915,Tabulka3[[Číslo registrace  u jednorázové akce]:[Příjmení]],3,0))</f>
        <v/>
      </c>
      <c r="I915" s="94"/>
      <c r="J915" s="94"/>
      <c r="L915" s="15"/>
      <c r="M915" s="15"/>
      <c r="N915" s="15"/>
    </row>
    <row r="916" spans="2:14" s="25" customFormat="1" ht="15" customHeight="1" x14ac:dyDescent="0.3">
      <c r="B916" s="25" t="str">
        <f>IF(A916="","",VLOOKUP(A916,Tabulka3[[Číslo registrace  u jednorázové akce]:[Příjmení]],2,0))</f>
        <v/>
      </c>
      <c r="C916" s="25" t="str">
        <f>IF(A916="","",VLOOKUP(A916,Tabulka3[[Číslo registrace  u jednorázové akce]:[Příjmení]],3,0))</f>
        <v/>
      </c>
      <c r="I916" s="94"/>
      <c r="J916" s="94"/>
      <c r="L916" s="15"/>
      <c r="M916" s="15"/>
      <c r="N916" s="15"/>
    </row>
    <row r="917" spans="2:14" s="25" customFormat="1" ht="15" customHeight="1" x14ac:dyDescent="0.3">
      <c r="B917" s="25" t="str">
        <f>IF(A917="","",VLOOKUP(A917,Tabulka3[[Číslo registrace  u jednorázové akce]:[Příjmení]],2,0))</f>
        <v/>
      </c>
      <c r="C917" s="25" t="str">
        <f>IF(A917="","",VLOOKUP(A917,Tabulka3[[Číslo registrace  u jednorázové akce]:[Příjmení]],3,0))</f>
        <v/>
      </c>
      <c r="I917" s="94"/>
      <c r="J917" s="94"/>
      <c r="L917" s="15"/>
      <c r="M917" s="15"/>
      <c r="N917" s="15"/>
    </row>
    <row r="918" spans="2:14" s="25" customFormat="1" ht="15" customHeight="1" x14ac:dyDescent="0.3">
      <c r="B918" s="25" t="str">
        <f>IF(A918="","",VLOOKUP(A918,Tabulka3[[Číslo registrace  u jednorázové akce]:[Příjmení]],2,0))</f>
        <v/>
      </c>
      <c r="C918" s="25" t="str">
        <f>IF(A918="","",VLOOKUP(A918,Tabulka3[[Číslo registrace  u jednorázové akce]:[Příjmení]],3,0))</f>
        <v/>
      </c>
      <c r="I918" s="94"/>
      <c r="J918" s="94"/>
      <c r="L918" s="15"/>
      <c r="M918" s="15"/>
      <c r="N918" s="15"/>
    </row>
    <row r="919" spans="2:14" s="25" customFormat="1" ht="15" customHeight="1" x14ac:dyDescent="0.3">
      <c r="B919" s="25" t="str">
        <f>IF(A919="","",VLOOKUP(A919,Tabulka3[[Číslo registrace  u jednorázové akce]:[Příjmení]],2,0))</f>
        <v/>
      </c>
      <c r="C919" s="25" t="str">
        <f>IF(A919="","",VLOOKUP(A919,Tabulka3[[Číslo registrace  u jednorázové akce]:[Příjmení]],3,0))</f>
        <v/>
      </c>
      <c r="I919" s="94"/>
      <c r="J919" s="94"/>
      <c r="L919" s="15"/>
      <c r="M919" s="15"/>
      <c r="N919" s="15"/>
    </row>
    <row r="920" spans="2:14" s="25" customFormat="1" ht="15" customHeight="1" x14ac:dyDescent="0.3">
      <c r="B920" s="25" t="str">
        <f>IF(A920="","",VLOOKUP(A920,Tabulka3[[Číslo registrace  u jednorázové akce]:[Příjmení]],2,0))</f>
        <v/>
      </c>
      <c r="C920" s="25" t="str">
        <f>IF(A920="","",VLOOKUP(A920,Tabulka3[[Číslo registrace  u jednorázové akce]:[Příjmení]],3,0))</f>
        <v/>
      </c>
      <c r="I920" s="94"/>
      <c r="J920" s="94"/>
      <c r="L920" s="15"/>
      <c r="M920" s="15"/>
      <c r="N920" s="15"/>
    </row>
    <row r="921" spans="2:14" s="25" customFormat="1" ht="15" customHeight="1" x14ac:dyDescent="0.3">
      <c r="B921" s="25" t="str">
        <f>IF(A921="","",VLOOKUP(A921,Tabulka3[[Číslo registrace  u jednorázové akce]:[Příjmení]],2,0))</f>
        <v/>
      </c>
      <c r="C921" s="25" t="str">
        <f>IF(A921="","",VLOOKUP(A921,Tabulka3[[Číslo registrace  u jednorázové akce]:[Příjmení]],3,0))</f>
        <v/>
      </c>
      <c r="I921" s="94"/>
      <c r="J921" s="94"/>
      <c r="L921" s="15"/>
      <c r="M921" s="15"/>
      <c r="N921" s="15"/>
    </row>
    <row r="922" spans="2:14" s="25" customFormat="1" ht="15" customHeight="1" x14ac:dyDescent="0.3">
      <c r="B922" s="25" t="str">
        <f>IF(A922="","",VLOOKUP(A922,Tabulka3[[Číslo registrace  u jednorázové akce]:[Příjmení]],2,0))</f>
        <v/>
      </c>
      <c r="C922" s="25" t="str">
        <f>IF(A922="","",VLOOKUP(A922,Tabulka3[[Číslo registrace  u jednorázové akce]:[Příjmení]],3,0))</f>
        <v/>
      </c>
      <c r="I922" s="94"/>
      <c r="J922" s="94"/>
      <c r="L922" s="15"/>
      <c r="M922" s="15"/>
      <c r="N922" s="15"/>
    </row>
    <row r="923" spans="2:14" s="25" customFormat="1" ht="15" customHeight="1" x14ac:dyDescent="0.3">
      <c r="B923" s="25" t="str">
        <f>IF(A923="","",VLOOKUP(A923,Tabulka3[[Číslo registrace  u jednorázové akce]:[Příjmení]],2,0))</f>
        <v/>
      </c>
      <c r="C923" s="25" t="str">
        <f>IF(A923="","",VLOOKUP(A923,Tabulka3[[Číslo registrace  u jednorázové akce]:[Příjmení]],3,0))</f>
        <v/>
      </c>
      <c r="I923" s="94"/>
      <c r="J923" s="94"/>
      <c r="L923" s="15"/>
      <c r="M923" s="15"/>
      <c r="N923" s="15"/>
    </row>
    <row r="924" spans="2:14" s="25" customFormat="1" ht="15" customHeight="1" x14ac:dyDescent="0.3">
      <c r="B924" s="25" t="str">
        <f>IF(A924="","",VLOOKUP(A924,Tabulka3[[Číslo registrace  u jednorázové akce]:[Příjmení]],2,0))</f>
        <v/>
      </c>
      <c r="C924" s="25" t="str">
        <f>IF(A924="","",VLOOKUP(A924,Tabulka3[[Číslo registrace  u jednorázové akce]:[Příjmení]],3,0))</f>
        <v/>
      </c>
      <c r="I924" s="94"/>
      <c r="J924" s="94"/>
      <c r="L924" s="15"/>
      <c r="M924" s="15"/>
      <c r="N924" s="15"/>
    </row>
    <row r="925" spans="2:14" s="25" customFormat="1" ht="15" customHeight="1" x14ac:dyDescent="0.3">
      <c r="B925" s="25" t="str">
        <f>IF(A925="","",VLOOKUP(A925,Tabulka3[[Číslo registrace  u jednorázové akce]:[Příjmení]],2,0))</f>
        <v/>
      </c>
      <c r="C925" s="25" t="str">
        <f>IF(A925="","",VLOOKUP(A925,Tabulka3[[Číslo registrace  u jednorázové akce]:[Příjmení]],3,0))</f>
        <v/>
      </c>
      <c r="I925" s="94"/>
      <c r="J925" s="94"/>
      <c r="L925" s="15"/>
      <c r="M925" s="15"/>
      <c r="N925" s="15"/>
    </row>
    <row r="926" spans="2:14" s="25" customFormat="1" ht="15" customHeight="1" x14ac:dyDescent="0.3">
      <c r="B926" s="25" t="str">
        <f>IF(A926="","",VLOOKUP(A926,Tabulka3[[Číslo registrace  u jednorázové akce]:[Příjmení]],2,0))</f>
        <v/>
      </c>
      <c r="C926" s="25" t="str">
        <f>IF(A926="","",VLOOKUP(A926,Tabulka3[[Číslo registrace  u jednorázové akce]:[Příjmení]],3,0))</f>
        <v/>
      </c>
      <c r="I926" s="94"/>
      <c r="J926" s="94"/>
      <c r="L926" s="15"/>
      <c r="M926" s="15"/>
      <c r="N926" s="15"/>
    </row>
    <row r="927" spans="2:14" s="25" customFormat="1" ht="15" customHeight="1" x14ac:dyDescent="0.3">
      <c r="B927" s="25" t="str">
        <f>IF(A927="","",VLOOKUP(A927,Tabulka3[[Číslo registrace  u jednorázové akce]:[Příjmení]],2,0))</f>
        <v/>
      </c>
      <c r="C927" s="25" t="str">
        <f>IF(A927="","",VLOOKUP(A927,Tabulka3[[Číslo registrace  u jednorázové akce]:[Příjmení]],3,0))</f>
        <v/>
      </c>
      <c r="I927" s="94"/>
      <c r="J927" s="94"/>
      <c r="L927" s="15"/>
      <c r="M927" s="15"/>
      <c r="N927" s="15"/>
    </row>
    <row r="928" spans="2:14" s="25" customFormat="1" ht="15" customHeight="1" x14ac:dyDescent="0.3">
      <c r="B928" s="25" t="str">
        <f>IF(A928="","",VLOOKUP(A928,Tabulka3[[Číslo registrace  u jednorázové akce]:[Příjmení]],2,0))</f>
        <v/>
      </c>
      <c r="C928" s="25" t="str">
        <f>IF(A928="","",VLOOKUP(A928,Tabulka3[[Číslo registrace  u jednorázové akce]:[Příjmení]],3,0))</f>
        <v/>
      </c>
      <c r="I928" s="94"/>
      <c r="J928" s="94"/>
      <c r="L928" s="15"/>
      <c r="M928" s="15"/>
      <c r="N928" s="15"/>
    </row>
    <row r="929" spans="2:14" s="25" customFormat="1" ht="15" customHeight="1" x14ac:dyDescent="0.3">
      <c r="B929" s="25" t="str">
        <f>IF(A929="","",VLOOKUP(A929,Tabulka3[[Číslo registrace  u jednorázové akce]:[Příjmení]],2,0))</f>
        <v/>
      </c>
      <c r="C929" s="25" t="str">
        <f>IF(A929="","",VLOOKUP(A929,Tabulka3[[Číslo registrace  u jednorázové akce]:[Příjmení]],3,0))</f>
        <v/>
      </c>
      <c r="I929" s="94"/>
      <c r="J929" s="94"/>
      <c r="L929" s="15"/>
      <c r="M929" s="15"/>
      <c r="N929" s="15"/>
    </row>
    <row r="930" spans="2:14" s="25" customFormat="1" ht="15" customHeight="1" x14ac:dyDescent="0.3">
      <c r="B930" s="25" t="str">
        <f>IF(A930="","",VLOOKUP(A930,Tabulka3[[Číslo registrace  u jednorázové akce]:[Příjmení]],2,0))</f>
        <v/>
      </c>
      <c r="C930" s="25" t="str">
        <f>IF(A930="","",VLOOKUP(A930,Tabulka3[[Číslo registrace  u jednorázové akce]:[Příjmení]],3,0))</f>
        <v/>
      </c>
      <c r="I930" s="94"/>
      <c r="J930" s="94"/>
      <c r="L930" s="15"/>
      <c r="M930" s="15"/>
      <c r="N930" s="15"/>
    </row>
    <row r="931" spans="2:14" s="25" customFormat="1" ht="15" customHeight="1" x14ac:dyDescent="0.3">
      <c r="B931" s="25" t="str">
        <f>IF(A931="","",VLOOKUP(A931,Tabulka3[[Číslo registrace  u jednorázové akce]:[Příjmení]],2,0))</f>
        <v/>
      </c>
      <c r="C931" s="25" t="str">
        <f>IF(A931="","",VLOOKUP(A931,Tabulka3[[Číslo registrace  u jednorázové akce]:[Příjmení]],3,0))</f>
        <v/>
      </c>
      <c r="I931" s="94"/>
      <c r="J931" s="94"/>
      <c r="L931" s="15"/>
      <c r="M931" s="15"/>
      <c r="N931" s="15"/>
    </row>
    <row r="932" spans="2:14" s="25" customFormat="1" ht="15" customHeight="1" x14ac:dyDescent="0.3">
      <c r="B932" s="25" t="str">
        <f>IF(A932="","",VLOOKUP(A932,Tabulka3[[Číslo registrace  u jednorázové akce]:[Příjmení]],2,0))</f>
        <v/>
      </c>
      <c r="C932" s="25" t="str">
        <f>IF(A932="","",VLOOKUP(A932,Tabulka3[[Číslo registrace  u jednorázové akce]:[Příjmení]],3,0))</f>
        <v/>
      </c>
      <c r="I932" s="94"/>
      <c r="J932" s="94"/>
      <c r="L932" s="15"/>
      <c r="M932" s="15"/>
      <c r="N932" s="15"/>
    </row>
    <row r="933" spans="2:14" s="25" customFormat="1" ht="15" customHeight="1" x14ac:dyDescent="0.3">
      <c r="B933" s="25" t="str">
        <f>IF(A933="","",VLOOKUP(A933,Tabulka3[[Číslo registrace  u jednorázové akce]:[Příjmení]],2,0))</f>
        <v/>
      </c>
      <c r="C933" s="25" t="str">
        <f>IF(A933="","",VLOOKUP(A933,Tabulka3[[Číslo registrace  u jednorázové akce]:[Příjmení]],3,0))</f>
        <v/>
      </c>
      <c r="I933" s="94"/>
      <c r="J933" s="94"/>
      <c r="L933" s="15"/>
      <c r="M933" s="15"/>
      <c r="N933" s="15"/>
    </row>
    <row r="934" spans="2:14" s="25" customFormat="1" ht="15" customHeight="1" x14ac:dyDescent="0.3">
      <c r="B934" s="25" t="str">
        <f>IF(A934="","",VLOOKUP(A934,Tabulka3[[Číslo registrace  u jednorázové akce]:[Příjmení]],2,0))</f>
        <v/>
      </c>
      <c r="C934" s="25" t="str">
        <f>IF(A934="","",VLOOKUP(A934,Tabulka3[[Číslo registrace  u jednorázové akce]:[Příjmení]],3,0))</f>
        <v/>
      </c>
      <c r="I934" s="94"/>
      <c r="J934" s="94"/>
      <c r="L934" s="15"/>
      <c r="M934" s="15"/>
      <c r="N934" s="15"/>
    </row>
    <row r="935" spans="2:14" s="25" customFormat="1" ht="15" customHeight="1" x14ac:dyDescent="0.3">
      <c r="B935" s="25" t="str">
        <f>IF(A935="","",VLOOKUP(A935,Tabulka3[[Číslo registrace  u jednorázové akce]:[Příjmení]],2,0))</f>
        <v/>
      </c>
      <c r="C935" s="25" t="str">
        <f>IF(A935="","",VLOOKUP(A935,Tabulka3[[Číslo registrace  u jednorázové akce]:[Příjmení]],3,0))</f>
        <v/>
      </c>
      <c r="I935" s="94"/>
      <c r="J935" s="94"/>
      <c r="L935" s="15"/>
      <c r="M935" s="15"/>
      <c r="N935" s="15"/>
    </row>
    <row r="936" spans="2:14" s="25" customFormat="1" ht="15" customHeight="1" x14ac:dyDescent="0.3">
      <c r="B936" s="25" t="str">
        <f>IF(A936="","",VLOOKUP(A936,Tabulka3[[Číslo registrace  u jednorázové akce]:[Příjmení]],2,0))</f>
        <v/>
      </c>
      <c r="C936" s="25" t="str">
        <f>IF(A936="","",VLOOKUP(A936,Tabulka3[[Číslo registrace  u jednorázové akce]:[Příjmení]],3,0))</f>
        <v/>
      </c>
      <c r="I936" s="94"/>
      <c r="J936" s="94"/>
      <c r="L936" s="15"/>
      <c r="M936" s="15"/>
      <c r="N936" s="15"/>
    </row>
    <row r="937" spans="2:14" s="25" customFormat="1" ht="15" customHeight="1" x14ac:dyDescent="0.3">
      <c r="B937" s="25" t="str">
        <f>IF(A937="","",VLOOKUP(A937,Tabulka3[[Číslo registrace  u jednorázové akce]:[Příjmení]],2,0))</f>
        <v/>
      </c>
      <c r="C937" s="25" t="str">
        <f>IF(A937="","",VLOOKUP(A937,Tabulka3[[Číslo registrace  u jednorázové akce]:[Příjmení]],3,0))</f>
        <v/>
      </c>
      <c r="I937" s="94"/>
      <c r="J937" s="94"/>
      <c r="L937" s="15"/>
      <c r="M937" s="15"/>
      <c r="N937" s="15"/>
    </row>
    <row r="938" spans="2:14" s="25" customFormat="1" ht="15" customHeight="1" x14ac:dyDescent="0.3">
      <c r="B938" s="25" t="str">
        <f>IF(A938="","",VLOOKUP(A938,Tabulka3[[Číslo registrace  u jednorázové akce]:[Příjmení]],2,0))</f>
        <v/>
      </c>
      <c r="C938" s="25" t="str">
        <f>IF(A938="","",VLOOKUP(A938,Tabulka3[[Číslo registrace  u jednorázové akce]:[Příjmení]],3,0))</f>
        <v/>
      </c>
      <c r="I938" s="94"/>
      <c r="J938" s="94"/>
      <c r="L938" s="15"/>
      <c r="M938" s="15"/>
      <c r="N938" s="15"/>
    </row>
    <row r="939" spans="2:14" s="25" customFormat="1" ht="15" customHeight="1" x14ac:dyDescent="0.3">
      <c r="B939" s="25" t="str">
        <f>IF(A939="","",VLOOKUP(A939,Tabulka3[[Číslo registrace  u jednorázové akce]:[Příjmení]],2,0))</f>
        <v/>
      </c>
      <c r="C939" s="25" t="str">
        <f>IF(A939="","",VLOOKUP(A939,Tabulka3[[Číslo registrace  u jednorázové akce]:[Příjmení]],3,0))</f>
        <v/>
      </c>
      <c r="I939" s="94"/>
      <c r="J939" s="94"/>
      <c r="L939" s="15"/>
      <c r="M939" s="15"/>
      <c r="N939" s="15"/>
    </row>
    <row r="940" spans="2:14" s="25" customFormat="1" ht="15" customHeight="1" x14ac:dyDescent="0.3">
      <c r="B940" s="25" t="str">
        <f>IF(A940="","",VLOOKUP(A940,Tabulka3[[Číslo registrace  u jednorázové akce]:[Příjmení]],2,0))</f>
        <v/>
      </c>
      <c r="C940" s="25" t="str">
        <f>IF(A940="","",VLOOKUP(A940,Tabulka3[[Číslo registrace  u jednorázové akce]:[Příjmení]],3,0))</f>
        <v/>
      </c>
      <c r="I940" s="94"/>
      <c r="J940" s="94"/>
      <c r="L940" s="15"/>
      <c r="M940" s="15"/>
      <c r="N940" s="15"/>
    </row>
    <row r="941" spans="2:14" s="25" customFormat="1" ht="15" customHeight="1" x14ac:dyDescent="0.3">
      <c r="B941" s="25" t="str">
        <f>IF(A941="","",VLOOKUP(A941,Tabulka3[[Číslo registrace  u jednorázové akce]:[Příjmení]],2,0))</f>
        <v/>
      </c>
      <c r="C941" s="25" t="str">
        <f>IF(A941="","",VLOOKUP(A941,Tabulka3[[Číslo registrace  u jednorázové akce]:[Příjmení]],3,0))</f>
        <v/>
      </c>
      <c r="I941" s="94"/>
      <c r="J941" s="94"/>
      <c r="L941" s="15"/>
      <c r="M941" s="15"/>
      <c r="N941" s="15"/>
    </row>
    <row r="942" spans="2:14" s="25" customFormat="1" ht="15" customHeight="1" x14ac:dyDescent="0.3">
      <c r="B942" s="25" t="str">
        <f>IF(A942="","",VLOOKUP(A942,Tabulka3[[Číslo registrace  u jednorázové akce]:[Příjmení]],2,0))</f>
        <v/>
      </c>
      <c r="C942" s="25" t="str">
        <f>IF(A942="","",VLOOKUP(A942,Tabulka3[[Číslo registrace  u jednorázové akce]:[Příjmení]],3,0))</f>
        <v/>
      </c>
      <c r="I942" s="94"/>
      <c r="J942" s="94"/>
      <c r="L942" s="15"/>
      <c r="M942" s="15"/>
      <c r="N942" s="15"/>
    </row>
    <row r="943" spans="2:14" s="25" customFormat="1" ht="15" customHeight="1" x14ac:dyDescent="0.3">
      <c r="B943" s="25" t="str">
        <f>IF(A943="","",VLOOKUP(A943,Tabulka3[[Číslo registrace  u jednorázové akce]:[Příjmení]],2,0))</f>
        <v/>
      </c>
      <c r="C943" s="25" t="str">
        <f>IF(A943="","",VLOOKUP(A943,Tabulka3[[Číslo registrace  u jednorázové akce]:[Příjmení]],3,0))</f>
        <v/>
      </c>
      <c r="I943" s="94"/>
      <c r="J943" s="94"/>
      <c r="L943" s="15"/>
      <c r="M943" s="15"/>
      <c r="N943" s="15"/>
    </row>
    <row r="944" spans="2:14" s="25" customFormat="1" ht="15" customHeight="1" x14ac:dyDescent="0.3">
      <c r="B944" s="25" t="str">
        <f>IF(A944="","",VLOOKUP(A944,Tabulka3[[Číslo registrace  u jednorázové akce]:[Příjmení]],2,0))</f>
        <v/>
      </c>
      <c r="C944" s="25" t="str">
        <f>IF(A944="","",VLOOKUP(A944,Tabulka3[[Číslo registrace  u jednorázové akce]:[Příjmení]],3,0))</f>
        <v/>
      </c>
      <c r="I944" s="94"/>
      <c r="J944" s="94"/>
      <c r="L944" s="15"/>
      <c r="M944" s="15"/>
      <c r="N944" s="15"/>
    </row>
    <row r="945" spans="2:14" s="25" customFormat="1" ht="15" customHeight="1" x14ac:dyDescent="0.3">
      <c r="B945" s="25" t="str">
        <f>IF(A945="","",VLOOKUP(A945,Tabulka3[[Číslo registrace  u jednorázové akce]:[Příjmení]],2,0))</f>
        <v/>
      </c>
      <c r="C945" s="25" t="str">
        <f>IF(A945="","",VLOOKUP(A945,Tabulka3[[Číslo registrace  u jednorázové akce]:[Příjmení]],3,0))</f>
        <v/>
      </c>
      <c r="I945" s="94"/>
      <c r="J945" s="94"/>
      <c r="L945" s="15"/>
      <c r="M945" s="15"/>
      <c r="N945" s="15"/>
    </row>
    <row r="946" spans="2:14" s="25" customFormat="1" ht="15" customHeight="1" x14ac:dyDescent="0.3">
      <c r="B946" s="25" t="str">
        <f>IF(A946="","",VLOOKUP(A946,Tabulka3[[Číslo registrace  u jednorázové akce]:[Příjmení]],2,0))</f>
        <v/>
      </c>
      <c r="C946" s="25" t="str">
        <f>IF(A946="","",VLOOKUP(A946,Tabulka3[[Číslo registrace  u jednorázové akce]:[Příjmení]],3,0))</f>
        <v/>
      </c>
      <c r="I946" s="94"/>
      <c r="J946" s="94"/>
      <c r="L946" s="15"/>
      <c r="M946" s="15"/>
      <c r="N946" s="15"/>
    </row>
    <row r="947" spans="2:14" s="25" customFormat="1" ht="15" customHeight="1" x14ac:dyDescent="0.3">
      <c r="B947" s="25" t="str">
        <f>IF(A947="","",VLOOKUP(A947,Tabulka3[[Číslo registrace  u jednorázové akce]:[Příjmení]],2,0))</f>
        <v/>
      </c>
      <c r="C947" s="25" t="str">
        <f>IF(A947="","",VLOOKUP(A947,Tabulka3[[Číslo registrace  u jednorázové akce]:[Příjmení]],3,0))</f>
        <v/>
      </c>
      <c r="I947" s="94"/>
      <c r="J947" s="94"/>
      <c r="L947" s="15"/>
      <c r="M947" s="15"/>
      <c r="N947" s="15"/>
    </row>
    <row r="948" spans="2:14" s="25" customFormat="1" ht="15" customHeight="1" x14ac:dyDescent="0.3">
      <c r="B948" s="25" t="str">
        <f>IF(A948="","",VLOOKUP(A948,Tabulka3[[Číslo registrace  u jednorázové akce]:[Příjmení]],2,0))</f>
        <v/>
      </c>
      <c r="C948" s="25" t="str">
        <f>IF(A948="","",VLOOKUP(A948,Tabulka3[[Číslo registrace  u jednorázové akce]:[Příjmení]],3,0))</f>
        <v/>
      </c>
      <c r="I948" s="94"/>
      <c r="J948" s="94"/>
      <c r="L948" s="15"/>
      <c r="M948" s="15"/>
      <c r="N948" s="15"/>
    </row>
    <row r="949" spans="2:14" s="25" customFormat="1" ht="15" customHeight="1" x14ac:dyDescent="0.3">
      <c r="B949" s="25" t="str">
        <f>IF(A949="","",VLOOKUP(A949,Tabulka3[[Číslo registrace  u jednorázové akce]:[Příjmení]],2,0))</f>
        <v/>
      </c>
      <c r="C949" s="25" t="str">
        <f>IF(A949="","",VLOOKUP(A949,Tabulka3[[Číslo registrace  u jednorázové akce]:[Příjmení]],3,0))</f>
        <v/>
      </c>
      <c r="I949" s="94"/>
      <c r="J949" s="94"/>
      <c r="L949" s="15"/>
      <c r="M949" s="15"/>
      <c r="N949" s="15"/>
    </row>
    <row r="950" spans="2:14" s="25" customFormat="1" ht="15" customHeight="1" x14ac:dyDescent="0.3">
      <c r="B950" s="25" t="str">
        <f>IF(A950="","",VLOOKUP(A950,Tabulka3[[Číslo registrace  u jednorázové akce]:[Příjmení]],2,0))</f>
        <v/>
      </c>
      <c r="C950" s="25" t="str">
        <f>IF(A950="","",VLOOKUP(A950,Tabulka3[[Číslo registrace  u jednorázové akce]:[Příjmení]],3,0))</f>
        <v/>
      </c>
      <c r="I950" s="94"/>
      <c r="J950" s="94"/>
      <c r="L950" s="15"/>
      <c r="M950" s="15"/>
      <c r="N950" s="15"/>
    </row>
    <row r="951" spans="2:14" s="25" customFormat="1" ht="15" customHeight="1" x14ac:dyDescent="0.3">
      <c r="B951" s="25" t="str">
        <f>IF(A951="","",VLOOKUP(A951,Tabulka3[[Číslo registrace  u jednorázové akce]:[Příjmení]],2,0))</f>
        <v/>
      </c>
      <c r="C951" s="25" t="str">
        <f>IF(A951="","",VLOOKUP(A951,Tabulka3[[Číslo registrace  u jednorázové akce]:[Příjmení]],3,0))</f>
        <v/>
      </c>
      <c r="I951" s="94"/>
      <c r="J951" s="94"/>
      <c r="L951" s="15"/>
      <c r="M951" s="15"/>
      <c r="N951" s="15"/>
    </row>
    <row r="952" spans="2:14" s="25" customFormat="1" ht="15" customHeight="1" x14ac:dyDescent="0.3">
      <c r="B952" s="25" t="str">
        <f>IF(A952="","",VLOOKUP(A952,Tabulka3[[Číslo registrace  u jednorázové akce]:[Příjmení]],2,0))</f>
        <v/>
      </c>
      <c r="C952" s="25" t="str">
        <f>IF(A952="","",VLOOKUP(A952,Tabulka3[[Číslo registrace  u jednorázové akce]:[Příjmení]],3,0))</f>
        <v/>
      </c>
      <c r="I952" s="94"/>
      <c r="J952" s="94"/>
      <c r="L952" s="15"/>
      <c r="M952" s="15"/>
      <c r="N952" s="15"/>
    </row>
    <row r="953" spans="2:14" s="25" customFormat="1" ht="15" customHeight="1" x14ac:dyDescent="0.3">
      <c r="B953" s="25" t="str">
        <f>IF(A953="","",VLOOKUP(A953,Tabulka3[[Číslo registrace  u jednorázové akce]:[Příjmení]],2,0))</f>
        <v/>
      </c>
      <c r="C953" s="25" t="str">
        <f>IF(A953="","",VLOOKUP(A953,Tabulka3[[Číslo registrace  u jednorázové akce]:[Příjmení]],3,0))</f>
        <v/>
      </c>
      <c r="I953" s="94"/>
      <c r="J953" s="94"/>
      <c r="L953" s="15"/>
      <c r="M953" s="15"/>
      <c r="N953" s="15"/>
    </row>
    <row r="954" spans="2:14" s="25" customFormat="1" ht="15" customHeight="1" x14ac:dyDescent="0.3">
      <c r="B954" s="25" t="str">
        <f>IF(A954="","",VLOOKUP(A954,Tabulka3[[Číslo registrace  u jednorázové akce]:[Příjmení]],2,0))</f>
        <v/>
      </c>
      <c r="C954" s="25" t="str">
        <f>IF(A954="","",VLOOKUP(A954,Tabulka3[[Číslo registrace  u jednorázové akce]:[Příjmení]],3,0))</f>
        <v/>
      </c>
      <c r="I954" s="94"/>
      <c r="J954" s="94"/>
      <c r="L954" s="15"/>
      <c r="M954" s="15"/>
      <c r="N954" s="15"/>
    </row>
    <row r="955" spans="2:14" s="25" customFormat="1" ht="15" customHeight="1" x14ac:dyDescent="0.3">
      <c r="B955" s="25" t="str">
        <f>IF(A955="","",VLOOKUP(A955,Tabulka3[[Číslo registrace  u jednorázové akce]:[Příjmení]],2,0))</f>
        <v/>
      </c>
      <c r="C955" s="25" t="str">
        <f>IF(A955="","",VLOOKUP(A955,Tabulka3[[Číslo registrace  u jednorázové akce]:[Příjmení]],3,0))</f>
        <v/>
      </c>
      <c r="I955" s="94"/>
      <c r="J955" s="94"/>
      <c r="L955" s="15"/>
      <c r="M955" s="15"/>
      <c r="N955" s="15"/>
    </row>
    <row r="956" spans="2:14" s="25" customFormat="1" ht="15" customHeight="1" x14ac:dyDescent="0.3">
      <c r="B956" s="25" t="str">
        <f>IF(A956="","",VLOOKUP(A956,Tabulka3[[Číslo registrace  u jednorázové akce]:[Příjmení]],2,0))</f>
        <v/>
      </c>
      <c r="C956" s="25" t="str">
        <f>IF(A956="","",VLOOKUP(A956,Tabulka3[[Číslo registrace  u jednorázové akce]:[Příjmení]],3,0))</f>
        <v/>
      </c>
      <c r="I956" s="94"/>
      <c r="J956" s="94"/>
      <c r="L956" s="15"/>
      <c r="M956" s="15"/>
      <c r="N956" s="15"/>
    </row>
    <row r="957" spans="2:14" s="25" customFormat="1" ht="15" customHeight="1" x14ac:dyDescent="0.3">
      <c r="B957" s="25" t="str">
        <f>IF(A957="","",VLOOKUP(A957,Tabulka3[[Číslo registrace  u jednorázové akce]:[Příjmení]],2,0))</f>
        <v/>
      </c>
      <c r="C957" s="25" t="str">
        <f>IF(A957="","",VLOOKUP(A957,Tabulka3[[Číslo registrace  u jednorázové akce]:[Příjmení]],3,0))</f>
        <v/>
      </c>
      <c r="I957" s="94"/>
      <c r="J957" s="94"/>
      <c r="L957" s="15"/>
      <c r="M957" s="15"/>
      <c r="N957" s="15"/>
    </row>
    <row r="958" spans="2:14" s="25" customFormat="1" ht="15" customHeight="1" x14ac:dyDescent="0.3">
      <c r="B958" s="25" t="str">
        <f>IF(A958="","",VLOOKUP(A958,Tabulka3[[Číslo registrace  u jednorázové akce]:[Příjmení]],2,0))</f>
        <v/>
      </c>
      <c r="C958" s="25" t="str">
        <f>IF(A958="","",VLOOKUP(A958,Tabulka3[[Číslo registrace  u jednorázové akce]:[Příjmení]],3,0))</f>
        <v/>
      </c>
      <c r="I958" s="94"/>
      <c r="J958" s="94"/>
      <c r="L958" s="15"/>
      <c r="M958" s="15"/>
      <c r="N958" s="15"/>
    </row>
    <row r="959" spans="2:14" s="25" customFormat="1" ht="15" customHeight="1" x14ac:dyDescent="0.3">
      <c r="B959" s="25" t="str">
        <f>IF(A959="","",VLOOKUP(A959,Tabulka3[[Číslo registrace  u jednorázové akce]:[Příjmení]],2,0))</f>
        <v/>
      </c>
      <c r="C959" s="25" t="str">
        <f>IF(A959="","",VLOOKUP(A959,Tabulka3[[Číslo registrace  u jednorázové akce]:[Příjmení]],3,0))</f>
        <v/>
      </c>
      <c r="I959" s="94"/>
      <c r="J959" s="94"/>
      <c r="L959" s="15"/>
      <c r="M959" s="15"/>
      <c r="N959" s="15"/>
    </row>
    <row r="960" spans="2:14" s="25" customFormat="1" ht="15" customHeight="1" x14ac:dyDescent="0.3">
      <c r="B960" s="25" t="str">
        <f>IF(A960="","",VLOOKUP(A960,Tabulka3[[Číslo registrace  u jednorázové akce]:[Příjmení]],2,0))</f>
        <v/>
      </c>
      <c r="C960" s="25" t="str">
        <f>IF(A960="","",VLOOKUP(A960,Tabulka3[[Číslo registrace  u jednorázové akce]:[Příjmení]],3,0))</f>
        <v/>
      </c>
      <c r="I960" s="94"/>
      <c r="J960" s="94"/>
      <c r="L960" s="15"/>
      <c r="M960" s="15"/>
      <c r="N960" s="15"/>
    </row>
    <row r="961" spans="2:14" s="25" customFormat="1" ht="15" customHeight="1" x14ac:dyDescent="0.3">
      <c r="B961" s="25" t="str">
        <f>IF(A961="","",VLOOKUP(A961,Tabulka3[[Číslo registrace  u jednorázové akce]:[Příjmení]],2,0))</f>
        <v/>
      </c>
      <c r="C961" s="25" t="str">
        <f>IF(A961="","",VLOOKUP(A961,Tabulka3[[Číslo registrace  u jednorázové akce]:[Příjmení]],3,0))</f>
        <v/>
      </c>
      <c r="I961" s="94"/>
      <c r="J961" s="94"/>
      <c r="L961" s="15"/>
      <c r="M961" s="15"/>
      <c r="N961" s="15"/>
    </row>
    <row r="962" spans="2:14" s="25" customFormat="1" ht="15" customHeight="1" x14ac:dyDescent="0.3">
      <c r="B962" s="25" t="str">
        <f>IF(A962="","",VLOOKUP(A962,Tabulka3[[Číslo registrace  u jednorázové akce]:[Příjmení]],2,0))</f>
        <v/>
      </c>
      <c r="C962" s="25" t="str">
        <f>IF(A962="","",VLOOKUP(A962,Tabulka3[[Číslo registrace  u jednorázové akce]:[Příjmení]],3,0))</f>
        <v/>
      </c>
      <c r="I962" s="94"/>
      <c r="J962" s="94"/>
      <c r="L962" s="15"/>
      <c r="M962" s="15"/>
      <c r="N962" s="15"/>
    </row>
    <row r="963" spans="2:14" s="25" customFormat="1" ht="15" customHeight="1" x14ac:dyDescent="0.3">
      <c r="B963" s="25" t="str">
        <f>IF(A963="","",VLOOKUP(A963,Tabulka3[[Číslo registrace  u jednorázové akce]:[Příjmení]],2,0))</f>
        <v/>
      </c>
      <c r="C963" s="25" t="str">
        <f>IF(A963="","",VLOOKUP(A963,Tabulka3[[Číslo registrace  u jednorázové akce]:[Příjmení]],3,0))</f>
        <v/>
      </c>
      <c r="I963" s="94"/>
      <c r="J963" s="94"/>
      <c r="L963" s="15"/>
      <c r="M963" s="15"/>
      <c r="N963" s="15"/>
    </row>
    <row r="964" spans="2:14" s="25" customFormat="1" ht="15" customHeight="1" x14ac:dyDescent="0.3">
      <c r="B964" s="25" t="str">
        <f>IF(A964="","",VLOOKUP(A964,Tabulka3[[Číslo registrace  u jednorázové akce]:[Příjmení]],2,0))</f>
        <v/>
      </c>
      <c r="C964" s="25" t="str">
        <f>IF(A964="","",VLOOKUP(A964,Tabulka3[[Číslo registrace  u jednorázové akce]:[Příjmení]],3,0))</f>
        <v/>
      </c>
      <c r="I964" s="94"/>
      <c r="J964" s="94"/>
      <c r="L964" s="15"/>
      <c r="M964" s="15"/>
      <c r="N964" s="15"/>
    </row>
    <row r="965" spans="2:14" s="25" customFormat="1" ht="15" customHeight="1" x14ac:dyDescent="0.3">
      <c r="B965" s="25" t="str">
        <f>IF(A965="","",VLOOKUP(A965,Tabulka3[[Číslo registrace  u jednorázové akce]:[Příjmení]],2,0))</f>
        <v/>
      </c>
      <c r="C965" s="25" t="str">
        <f>IF(A965="","",VLOOKUP(A965,Tabulka3[[Číslo registrace  u jednorázové akce]:[Příjmení]],3,0))</f>
        <v/>
      </c>
      <c r="I965" s="94"/>
      <c r="J965" s="94"/>
      <c r="L965" s="15"/>
      <c r="M965" s="15"/>
      <c r="N965" s="15"/>
    </row>
    <row r="966" spans="2:14" s="25" customFormat="1" ht="15" customHeight="1" x14ac:dyDescent="0.3">
      <c r="B966" s="25" t="str">
        <f>IF(A966="","",VLOOKUP(A966,Tabulka3[[Číslo registrace  u jednorázové akce]:[Příjmení]],2,0))</f>
        <v/>
      </c>
      <c r="C966" s="25" t="str">
        <f>IF(A966="","",VLOOKUP(A966,Tabulka3[[Číslo registrace  u jednorázové akce]:[Příjmení]],3,0))</f>
        <v/>
      </c>
      <c r="I966" s="94"/>
      <c r="J966" s="94"/>
      <c r="L966" s="15"/>
      <c r="M966" s="15"/>
      <c r="N966" s="15"/>
    </row>
    <row r="967" spans="2:14" s="25" customFormat="1" ht="15" customHeight="1" x14ac:dyDescent="0.3">
      <c r="B967" s="25" t="str">
        <f>IF(A967="","",VLOOKUP(A967,Tabulka3[[Číslo registrace  u jednorázové akce]:[Příjmení]],2,0))</f>
        <v/>
      </c>
      <c r="C967" s="25" t="str">
        <f>IF(A967="","",VLOOKUP(A967,Tabulka3[[Číslo registrace  u jednorázové akce]:[Příjmení]],3,0))</f>
        <v/>
      </c>
      <c r="I967" s="94"/>
      <c r="J967" s="94"/>
      <c r="L967" s="15"/>
      <c r="M967" s="15"/>
      <c r="N967" s="15"/>
    </row>
    <row r="968" spans="2:14" s="25" customFormat="1" ht="15" customHeight="1" x14ac:dyDescent="0.3">
      <c r="B968" s="25" t="str">
        <f>IF(A968="","",VLOOKUP(A968,Tabulka3[[Číslo registrace  u jednorázové akce]:[Příjmení]],2,0))</f>
        <v/>
      </c>
      <c r="C968" s="25" t="str">
        <f>IF(A968="","",VLOOKUP(A968,Tabulka3[[Číslo registrace  u jednorázové akce]:[Příjmení]],3,0))</f>
        <v/>
      </c>
      <c r="I968" s="94"/>
      <c r="J968" s="94"/>
      <c r="L968" s="15"/>
      <c r="M968" s="15"/>
      <c r="N968" s="15"/>
    </row>
    <row r="969" spans="2:14" s="25" customFormat="1" ht="15" customHeight="1" x14ac:dyDescent="0.3">
      <c r="B969" s="25" t="str">
        <f>IF(A969="","",VLOOKUP(A969,Tabulka3[[Číslo registrace  u jednorázové akce]:[Příjmení]],2,0))</f>
        <v/>
      </c>
      <c r="C969" s="25" t="str">
        <f>IF(A969="","",VLOOKUP(A969,Tabulka3[[Číslo registrace  u jednorázové akce]:[Příjmení]],3,0))</f>
        <v/>
      </c>
      <c r="I969" s="94"/>
      <c r="J969" s="94"/>
      <c r="L969" s="15"/>
      <c r="M969" s="15"/>
      <c r="N969" s="15"/>
    </row>
    <row r="970" spans="2:14" s="25" customFormat="1" ht="15" customHeight="1" x14ac:dyDescent="0.3">
      <c r="B970" s="25" t="str">
        <f>IF(A970="","",VLOOKUP(A970,Tabulka3[[Číslo registrace  u jednorázové akce]:[Příjmení]],2,0))</f>
        <v/>
      </c>
      <c r="C970" s="25" t="str">
        <f>IF(A970="","",VLOOKUP(A970,Tabulka3[[Číslo registrace  u jednorázové akce]:[Příjmení]],3,0))</f>
        <v/>
      </c>
      <c r="I970" s="94"/>
      <c r="J970" s="94"/>
      <c r="L970" s="15"/>
      <c r="M970" s="15"/>
      <c r="N970" s="15"/>
    </row>
    <row r="971" spans="2:14" s="25" customFormat="1" ht="15" customHeight="1" x14ac:dyDescent="0.3">
      <c r="B971" s="25" t="str">
        <f>IF(A971="","",VLOOKUP(A971,Tabulka3[[Číslo registrace  u jednorázové akce]:[Příjmení]],2,0))</f>
        <v/>
      </c>
      <c r="C971" s="25" t="str">
        <f>IF(A971="","",VLOOKUP(A971,Tabulka3[[Číslo registrace  u jednorázové akce]:[Příjmení]],3,0))</f>
        <v/>
      </c>
      <c r="I971" s="94"/>
      <c r="J971" s="94"/>
      <c r="L971" s="15"/>
      <c r="M971" s="15"/>
      <c r="N971" s="15"/>
    </row>
    <row r="972" spans="2:14" s="25" customFormat="1" ht="15" customHeight="1" x14ac:dyDescent="0.3">
      <c r="B972" s="25" t="str">
        <f>IF(A972="","",VLOOKUP(A972,Tabulka3[[Číslo registrace  u jednorázové akce]:[Příjmení]],2,0))</f>
        <v/>
      </c>
      <c r="C972" s="25" t="str">
        <f>IF(A972="","",VLOOKUP(A972,Tabulka3[[Číslo registrace  u jednorázové akce]:[Příjmení]],3,0))</f>
        <v/>
      </c>
      <c r="I972" s="94"/>
      <c r="J972" s="94"/>
      <c r="L972" s="15"/>
      <c r="M972" s="15"/>
      <c r="N972" s="15"/>
    </row>
    <row r="973" spans="2:14" s="25" customFormat="1" ht="15" customHeight="1" x14ac:dyDescent="0.3">
      <c r="B973" s="25" t="str">
        <f>IF(A973="","",VLOOKUP(A973,Tabulka3[[Číslo registrace  u jednorázové akce]:[Příjmení]],2,0))</f>
        <v/>
      </c>
      <c r="C973" s="25" t="str">
        <f>IF(A973="","",VLOOKUP(A973,Tabulka3[[Číslo registrace  u jednorázové akce]:[Příjmení]],3,0))</f>
        <v/>
      </c>
      <c r="I973" s="94"/>
      <c r="J973" s="94"/>
      <c r="L973" s="15"/>
      <c r="M973" s="15"/>
      <c r="N973" s="15"/>
    </row>
    <row r="974" spans="2:14" s="25" customFormat="1" ht="15" customHeight="1" x14ac:dyDescent="0.3">
      <c r="B974" s="25" t="str">
        <f>IF(A974="","",VLOOKUP(A974,Tabulka3[[Číslo registrace  u jednorázové akce]:[Příjmení]],2,0))</f>
        <v/>
      </c>
      <c r="C974" s="25" t="str">
        <f>IF(A974="","",VLOOKUP(A974,Tabulka3[[Číslo registrace  u jednorázové akce]:[Příjmení]],3,0))</f>
        <v/>
      </c>
      <c r="I974" s="94"/>
      <c r="J974" s="94"/>
      <c r="L974" s="15"/>
      <c r="M974" s="15"/>
      <c r="N974" s="15"/>
    </row>
    <row r="975" spans="2:14" s="25" customFormat="1" ht="15" customHeight="1" x14ac:dyDescent="0.3">
      <c r="B975" s="25" t="str">
        <f>IF(A975="","",VLOOKUP(A975,Tabulka3[[Číslo registrace  u jednorázové akce]:[Příjmení]],2,0))</f>
        <v/>
      </c>
      <c r="C975" s="25" t="str">
        <f>IF(A975="","",VLOOKUP(A975,Tabulka3[[Číslo registrace  u jednorázové akce]:[Příjmení]],3,0))</f>
        <v/>
      </c>
      <c r="I975" s="94"/>
      <c r="J975" s="94"/>
      <c r="L975" s="15"/>
      <c r="M975" s="15"/>
      <c r="N975" s="15"/>
    </row>
    <row r="976" spans="2:14" s="25" customFormat="1" ht="15" customHeight="1" x14ac:dyDescent="0.3">
      <c r="B976" s="25" t="str">
        <f>IF(A976="","",VLOOKUP(A976,Tabulka3[[Číslo registrace  u jednorázové akce]:[Příjmení]],2,0))</f>
        <v/>
      </c>
      <c r="C976" s="25" t="str">
        <f>IF(A976="","",VLOOKUP(A976,Tabulka3[[Číslo registrace  u jednorázové akce]:[Příjmení]],3,0))</f>
        <v/>
      </c>
      <c r="I976" s="94"/>
      <c r="J976" s="94"/>
      <c r="L976" s="15"/>
      <c r="M976" s="15"/>
      <c r="N976" s="15"/>
    </row>
    <row r="977" spans="2:14" s="25" customFormat="1" ht="15" customHeight="1" x14ac:dyDescent="0.3">
      <c r="B977" s="25" t="str">
        <f>IF(A977="","",VLOOKUP(A977,Tabulka3[[Číslo registrace  u jednorázové akce]:[Příjmení]],2,0))</f>
        <v/>
      </c>
      <c r="C977" s="25" t="str">
        <f>IF(A977="","",VLOOKUP(A977,Tabulka3[[Číslo registrace  u jednorázové akce]:[Příjmení]],3,0))</f>
        <v/>
      </c>
      <c r="I977" s="94"/>
      <c r="J977" s="94"/>
      <c r="L977" s="15"/>
      <c r="M977" s="15"/>
      <c r="N977" s="15"/>
    </row>
    <row r="978" spans="2:14" s="25" customFormat="1" ht="15" customHeight="1" x14ac:dyDescent="0.3">
      <c r="B978" s="25" t="str">
        <f>IF(A978="","",VLOOKUP(A978,Tabulka3[[Číslo registrace  u jednorázové akce]:[Příjmení]],2,0))</f>
        <v/>
      </c>
      <c r="C978" s="25" t="str">
        <f>IF(A978="","",VLOOKUP(A978,Tabulka3[[Číslo registrace  u jednorázové akce]:[Příjmení]],3,0))</f>
        <v/>
      </c>
      <c r="I978" s="94"/>
      <c r="J978" s="94"/>
      <c r="L978" s="15"/>
      <c r="M978" s="15"/>
      <c r="N978" s="15"/>
    </row>
    <row r="979" spans="2:14" s="25" customFormat="1" ht="15" customHeight="1" x14ac:dyDescent="0.3">
      <c r="B979" s="25" t="str">
        <f>IF(A979="","",VLOOKUP(A979,Tabulka3[[Číslo registrace  u jednorázové akce]:[Příjmení]],2,0))</f>
        <v/>
      </c>
      <c r="C979" s="25" t="str">
        <f>IF(A979="","",VLOOKUP(A979,Tabulka3[[Číslo registrace  u jednorázové akce]:[Příjmení]],3,0))</f>
        <v/>
      </c>
      <c r="I979" s="94"/>
      <c r="J979" s="94"/>
      <c r="L979" s="15"/>
      <c r="M979" s="15"/>
      <c r="N979" s="15"/>
    </row>
    <row r="980" spans="2:14" s="25" customFormat="1" ht="15" customHeight="1" x14ac:dyDescent="0.3">
      <c r="B980" s="25" t="str">
        <f>IF(A980="","",VLOOKUP(A980,Tabulka3[[Číslo registrace  u jednorázové akce]:[Příjmení]],2,0))</f>
        <v/>
      </c>
      <c r="C980" s="25" t="str">
        <f>IF(A980="","",VLOOKUP(A980,Tabulka3[[Číslo registrace  u jednorázové akce]:[Příjmení]],3,0))</f>
        <v/>
      </c>
      <c r="I980" s="94"/>
      <c r="J980" s="94"/>
      <c r="L980" s="15"/>
      <c r="M980" s="15"/>
      <c r="N980" s="15"/>
    </row>
    <row r="981" spans="2:14" s="25" customFormat="1" ht="15" customHeight="1" x14ac:dyDescent="0.3">
      <c r="B981" s="25" t="str">
        <f>IF(A981="","",VLOOKUP(A981,Tabulka3[[Číslo registrace  u jednorázové akce]:[Příjmení]],2,0))</f>
        <v/>
      </c>
      <c r="C981" s="25" t="str">
        <f>IF(A981="","",VLOOKUP(A981,Tabulka3[[Číslo registrace  u jednorázové akce]:[Příjmení]],3,0))</f>
        <v/>
      </c>
      <c r="I981" s="94"/>
      <c r="J981" s="94"/>
      <c r="L981" s="15"/>
      <c r="M981" s="15"/>
      <c r="N981" s="15"/>
    </row>
    <row r="982" spans="2:14" s="25" customFormat="1" ht="15" customHeight="1" x14ac:dyDescent="0.3">
      <c r="B982" s="25" t="str">
        <f>IF(A982="","",VLOOKUP(A982,Tabulka3[[Číslo registrace  u jednorázové akce]:[Příjmení]],2,0))</f>
        <v/>
      </c>
      <c r="C982" s="25" t="str">
        <f>IF(A982="","",VLOOKUP(A982,Tabulka3[[Číslo registrace  u jednorázové akce]:[Příjmení]],3,0))</f>
        <v/>
      </c>
      <c r="I982" s="94"/>
      <c r="J982" s="94"/>
      <c r="L982" s="15"/>
      <c r="M982" s="15"/>
      <c r="N982" s="15"/>
    </row>
    <row r="983" spans="2:14" s="25" customFormat="1" ht="15" customHeight="1" x14ac:dyDescent="0.3">
      <c r="B983" s="25" t="str">
        <f>IF(A983="","",VLOOKUP(A983,Tabulka3[[Číslo registrace  u jednorázové akce]:[Příjmení]],2,0))</f>
        <v/>
      </c>
      <c r="C983" s="25" t="str">
        <f>IF(A983="","",VLOOKUP(A983,Tabulka3[[Číslo registrace  u jednorázové akce]:[Příjmení]],3,0))</f>
        <v/>
      </c>
      <c r="I983" s="94"/>
      <c r="J983" s="94"/>
      <c r="L983" s="15"/>
      <c r="M983" s="15"/>
      <c r="N983" s="15"/>
    </row>
    <row r="984" spans="2:14" s="25" customFormat="1" ht="15" customHeight="1" x14ac:dyDescent="0.3">
      <c r="B984" s="25" t="str">
        <f>IF(A984="","",VLOOKUP(A984,Tabulka3[[Číslo registrace  u jednorázové akce]:[Příjmení]],2,0))</f>
        <v/>
      </c>
      <c r="C984" s="25" t="str">
        <f>IF(A984="","",VLOOKUP(A984,Tabulka3[[Číslo registrace  u jednorázové akce]:[Příjmení]],3,0))</f>
        <v/>
      </c>
      <c r="I984" s="94"/>
      <c r="J984" s="94"/>
      <c r="L984" s="15"/>
      <c r="M984" s="15"/>
      <c r="N984" s="15"/>
    </row>
    <row r="985" spans="2:14" s="25" customFormat="1" ht="15" customHeight="1" x14ac:dyDescent="0.3">
      <c r="B985" s="25" t="str">
        <f>IF(A985="","",VLOOKUP(A985,Tabulka3[[Číslo registrace  u jednorázové akce]:[Příjmení]],2,0))</f>
        <v/>
      </c>
      <c r="C985" s="25" t="str">
        <f>IF(A985="","",VLOOKUP(A985,Tabulka3[[Číslo registrace  u jednorázové akce]:[Příjmení]],3,0))</f>
        <v/>
      </c>
      <c r="I985" s="94"/>
      <c r="J985" s="94"/>
      <c r="L985" s="15"/>
      <c r="M985" s="15"/>
      <c r="N985" s="15"/>
    </row>
    <row r="986" spans="2:14" s="25" customFormat="1" ht="15" customHeight="1" x14ac:dyDescent="0.3">
      <c r="B986" s="25" t="str">
        <f>IF(A986="","",VLOOKUP(A986,Tabulka3[[Číslo registrace  u jednorázové akce]:[Příjmení]],2,0))</f>
        <v/>
      </c>
      <c r="C986" s="25" t="str">
        <f>IF(A986="","",VLOOKUP(A986,Tabulka3[[Číslo registrace  u jednorázové akce]:[Příjmení]],3,0))</f>
        <v/>
      </c>
      <c r="I986" s="94"/>
      <c r="J986" s="94"/>
      <c r="L986" s="15"/>
      <c r="M986" s="15"/>
      <c r="N986" s="15"/>
    </row>
    <row r="987" spans="2:14" s="25" customFormat="1" ht="15" customHeight="1" x14ac:dyDescent="0.3">
      <c r="B987" s="25" t="str">
        <f>IF(A987="","",VLOOKUP(A987,Tabulka3[[Číslo registrace  u jednorázové akce]:[Příjmení]],2,0))</f>
        <v/>
      </c>
      <c r="C987" s="25" t="str">
        <f>IF(A987="","",VLOOKUP(A987,Tabulka3[[Číslo registrace  u jednorázové akce]:[Příjmení]],3,0))</f>
        <v/>
      </c>
      <c r="I987" s="94"/>
      <c r="J987" s="94"/>
      <c r="L987" s="15"/>
      <c r="M987" s="15"/>
      <c r="N987" s="15"/>
    </row>
    <row r="988" spans="2:14" s="25" customFormat="1" ht="15" customHeight="1" x14ac:dyDescent="0.3">
      <c r="B988" s="25" t="str">
        <f>IF(A988="","",VLOOKUP(A988,Tabulka3[[Číslo registrace  u jednorázové akce]:[Příjmení]],2,0))</f>
        <v/>
      </c>
      <c r="C988" s="25" t="str">
        <f>IF(A988="","",VLOOKUP(A988,Tabulka3[[Číslo registrace  u jednorázové akce]:[Příjmení]],3,0))</f>
        <v/>
      </c>
      <c r="I988" s="94"/>
      <c r="J988" s="94"/>
      <c r="L988" s="15"/>
      <c r="M988" s="15"/>
      <c r="N988" s="15"/>
    </row>
    <row r="989" spans="2:14" s="25" customFormat="1" ht="15" customHeight="1" x14ac:dyDescent="0.3">
      <c r="B989" s="25" t="str">
        <f>IF(A989="","",VLOOKUP(A989,Tabulka3[[Číslo registrace  u jednorázové akce]:[Příjmení]],2,0))</f>
        <v/>
      </c>
      <c r="C989" s="25" t="str">
        <f>IF(A989="","",VLOOKUP(A989,Tabulka3[[Číslo registrace  u jednorázové akce]:[Příjmení]],3,0))</f>
        <v/>
      </c>
      <c r="I989" s="94"/>
      <c r="J989" s="94"/>
      <c r="L989" s="15"/>
      <c r="M989" s="15"/>
      <c r="N989" s="15"/>
    </row>
    <row r="990" spans="2:14" s="25" customFormat="1" ht="15" customHeight="1" x14ac:dyDescent="0.3">
      <c r="B990" s="25" t="str">
        <f>IF(A990="","",VLOOKUP(A990,Tabulka3[[Číslo registrace  u jednorázové akce]:[Příjmení]],2,0))</f>
        <v/>
      </c>
      <c r="C990" s="25" t="str">
        <f>IF(A990="","",VLOOKUP(A990,Tabulka3[[Číslo registrace  u jednorázové akce]:[Příjmení]],3,0))</f>
        <v/>
      </c>
      <c r="I990" s="94"/>
      <c r="J990" s="94"/>
      <c r="L990" s="15"/>
      <c r="M990" s="15"/>
      <c r="N990" s="15"/>
    </row>
    <row r="991" spans="2:14" s="25" customFormat="1" ht="15" customHeight="1" x14ac:dyDescent="0.3">
      <c r="B991" s="25" t="str">
        <f>IF(A991="","",VLOOKUP(A991,Tabulka3[[Číslo registrace  u jednorázové akce]:[Příjmení]],2,0))</f>
        <v/>
      </c>
      <c r="C991" s="25" t="str">
        <f>IF(A991="","",VLOOKUP(A991,Tabulka3[[Číslo registrace  u jednorázové akce]:[Příjmení]],3,0))</f>
        <v/>
      </c>
      <c r="I991" s="94"/>
      <c r="J991" s="94"/>
      <c r="L991" s="15"/>
      <c r="M991" s="15"/>
      <c r="N991" s="15"/>
    </row>
    <row r="992" spans="2:14" s="25" customFormat="1" ht="15" customHeight="1" x14ac:dyDescent="0.3">
      <c r="B992" s="25" t="str">
        <f>IF(A992="","",VLOOKUP(A992,Tabulka3[[Číslo registrace  u jednorázové akce]:[Příjmení]],2,0))</f>
        <v/>
      </c>
      <c r="C992" s="25" t="str">
        <f>IF(A992="","",VLOOKUP(A992,Tabulka3[[Číslo registrace  u jednorázové akce]:[Příjmení]],3,0))</f>
        <v/>
      </c>
      <c r="I992" s="94"/>
      <c r="J992" s="94"/>
      <c r="L992" s="15"/>
      <c r="M992" s="15"/>
      <c r="N992" s="15"/>
    </row>
    <row r="993" spans="2:14" s="25" customFormat="1" ht="15" customHeight="1" x14ac:dyDescent="0.3">
      <c r="B993" s="25" t="str">
        <f>IF(A993="","",VLOOKUP(A993,Tabulka3[[Číslo registrace  u jednorázové akce]:[Příjmení]],2,0))</f>
        <v/>
      </c>
      <c r="C993" s="25" t="str">
        <f>IF(A993="","",VLOOKUP(A993,Tabulka3[[Číslo registrace  u jednorázové akce]:[Příjmení]],3,0))</f>
        <v/>
      </c>
      <c r="I993" s="94"/>
      <c r="J993" s="94"/>
      <c r="L993" s="15"/>
      <c r="M993" s="15"/>
      <c r="N993" s="15"/>
    </row>
    <row r="994" spans="2:14" s="25" customFormat="1" ht="15" customHeight="1" x14ac:dyDescent="0.3">
      <c r="B994" s="25" t="str">
        <f>IF(A994="","",VLOOKUP(A994,Tabulka3[[Číslo registrace  u jednorázové akce]:[Příjmení]],2,0))</f>
        <v/>
      </c>
      <c r="C994" s="25" t="str">
        <f>IF(A994="","",VLOOKUP(A994,Tabulka3[[Číslo registrace  u jednorázové akce]:[Příjmení]],3,0))</f>
        <v/>
      </c>
      <c r="I994" s="94"/>
      <c r="J994" s="94"/>
      <c r="L994" s="15"/>
      <c r="M994" s="15"/>
      <c r="N994" s="15"/>
    </row>
    <row r="995" spans="2:14" s="25" customFormat="1" ht="15" customHeight="1" x14ac:dyDescent="0.3">
      <c r="B995" s="25" t="str">
        <f>IF(A995="","",VLOOKUP(A995,Tabulka3[[Číslo registrace  u jednorázové akce]:[Příjmení]],2,0))</f>
        <v/>
      </c>
      <c r="C995" s="25" t="str">
        <f>IF(A995="","",VLOOKUP(A995,Tabulka3[[Číslo registrace  u jednorázové akce]:[Příjmení]],3,0))</f>
        <v/>
      </c>
      <c r="I995" s="94"/>
      <c r="J995" s="94"/>
      <c r="L995" s="15"/>
      <c r="M995" s="15"/>
      <c r="N995" s="15"/>
    </row>
    <row r="996" spans="2:14" s="25" customFormat="1" ht="15" customHeight="1" x14ac:dyDescent="0.3">
      <c r="B996" s="25" t="str">
        <f>IF(A996="","",VLOOKUP(A996,Tabulka3[[Číslo registrace  u jednorázové akce]:[Příjmení]],2,0))</f>
        <v/>
      </c>
      <c r="C996" s="25" t="str">
        <f>IF(A996="","",VLOOKUP(A996,Tabulka3[[Číslo registrace  u jednorázové akce]:[Příjmení]],3,0))</f>
        <v/>
      </c>
      <c r="I996" s="94"/>
      <c r="J996" s="94"/>
      <c r="L996" s="15"/>
      <c r="M996" s="15"/>
      <c r="N996" s="15"/>
    </row>
    <row r="997" spans="2:14" s="25" customFormat="1" ht="15" customHeight="1" x14ac:dyDescent="0.3">
      <c r="B997" s="25" t="str">
        <f>IF(A997="","",VLOOKUP(A997,Tabulka3[[Číslo registrace  u jednorázové akce]:[Příjmení]],2,0))</f>
        <v/>
      </c>
      <c r="C997" s="25" t="str">
        <f>IF(A997="","",VLOOKUP(A997,Tabulka3[[Číslo registrace  u jednorázové akce]:[Příjmení]],3,0))</f>
        <v/>
      </c>
      <c r="I997" s="94"/>
      <c r="J997" s="94"/>
      <c r="L997" s="15"/>
      <c r="M997" s="15"/>
      <c r="N997" s="15"/>
    </row>
    <row r="998" spans="2:14" s="25" customFormat="1" ht="15" customHeight="1" x14ac:dyDescent="0.3">
      <c r="B998" s="25" t="str">
        <f>IF(A998="","",VLOOKUP(A998,Tabulka3[[Číslo registrace  u jednorázové akce]:[Příjmení]],2,0))</f>
        <v/>
      </c>
      <c r="C998" s="25" t="str">
        <f>IF(A998="","",VLOOKUP(A998,Tabulka3[[Číslo registrace  u jednorázové akce]:[Příjmení]],3,0))</f>
        <v/>
      </c>
      <c r="I998" s="94"/>
      <c r="J998" s="94"/>
      <c r="L998" s="15"/>
      <c r="M998" s="15"/>
      <c r="N998" s="15"/>
    </row>
    <row r="999" spans="2:14" s="25" customFormat="1" ht="15" customHeight="1" x14ac:dyDescent="0.3">
      <c r="B999" s="25" t="str">
        <f>IF(A999="","",VLOOKUP(A999,Tabulka3[[Číslo registrace  u jednorázové akce]:[Příjmení]],2,0))</f>
        <v/>
      </c>
      <c r="C999" s="25" t="str">
        <f>IF(A999="","",VLOOKUP(A999,Tabulka3[[Číslo registrace  u jednorázové akce]:[Příjmení]],3,0))</f>
        <v/>
      </c>
      <c r="I999" s="94"/>
      <c r="J999" s="94"/>
      <c r="L999" s="15"/>
      <c r="M999" s="15"/>
      <c r="N999" s="15"/>
    </row>
    <row r="1000" spans="2:14" s="25" customFormat="1" ht="15" customHeight="1" x14ac:dyDescent="0.3">
      <c r="B1000" s="25" t="str">
        <f>IF(A1000="","",VLOOKUP(A1000,Tabulka3[[Číslo registrace  u jednorázové akce]:[Příjmení]],2,0))</f>
        <v/>
      </c>
      <c r="C1000" s="25" t="str">
        <f>IF(A1000="","",VLOOKUP(A1000,Tabulka3[[Číslo registrace  u jednorázové akce]:[Příjmení]],3,0))</f>
        <v/>
      </c>
      <c r="I1000" s="94"/>
      <c r="J1000" s="94"/>
      <c r="L1000" s="15"/>
      <c r="M1000" s="15"/>
      <c r="N1000" s="15"/>
    </row>
    <row r="1001" spans="2:14" s="25" customFormat="1" ht="15" customHeight="1" x14ac:dyDescent="0.3">
      <c r="B1001" s="25" t="str">
        <f>IF(A1001="","",VLOOKUP(A1001,Tabulka3[[Číslo registrace  u jednorázové akce]:[Příjmení]],2,0))</f>
        <v/>
      </c>
      <c r="C1001" s="25" t="str">
        <f>IF(A1001="","",VLOOKUP(A1001,Tabulka3[[Číslo registrace  u jednorázové akce]:[Příjmení]],3,0))</f>
        <v/>
      </c>
      <c r="I1001" s="94"/>
      <c r="J1001" s="94"/>
      <c r="L1001" s="15"/>
      <c r="M1001" s="15"/>
      <c r="N1001" s="15"/>
    </row>
    <row r="1002" spans="2:14" s="25" customFormat="1" ht="15" customHeight="1" x14ac:dyDescent="0.3">
      <c r="B1002" s="25" t="str">
        <f>IF(A1002="","",VLOOKUP(A1002,Tabulka3[[Číslo registrace  u jednorázové akce]:[Příjmení]],2,0))</f>
        <v/>
      </c>
      <c r="C1002" s="25" t="str">
        <f>IF(A1002="","",VLOOKUP(A1002,Tabulka3[[Číslo registrace  u jednorázové akce]:[Příjmení]],3,0))</f>
        <v/>
      </c>
      <c r="I1002" s="94"/>
      <c r="J1002" s="94"/>
      <c r="L1002" s="15"/>
      <c r="M1002" s="15"/>
      <c r="N1002" s="15"/>
    </row>
    <row r="1003" spans="2:14" s="25" customFormat="1" ht="15" customHeight="1" x14ac:dyDescent="0.3">
      <c r="B1003" s="25" t="str">
        <f>IF(A1003="","",VLOOKUP(A1003,Tabulka3[[Číslo registrace  u jednorázové akce]:[Příjmení]],2,0))</f>
        <v/>
      </c>
      <c r="C1003" s="25" t="str">
        <f>IF(A1003="","",VLOOKUP(A1003,Tabulka3[[Číslo registrace  u jednorázové akce]:[Příjmení]],3,0))</f>
        <v/>
      </c>
      <c r="I1003" s="94"/>
      <c r="J1003" s="94"/>
      <c r="L1003" s="15"/>
      <c r="M1003" s="15"/>
      <c r="N1003" s="15"/>
    </row>
    <row r="1004" spans="2:14" s="25" customFormat="1" ht="15" customHeight="1" x14ac:dyDescent="0.3">
      <c r="B1004" s="25" t="str">
        <f>IF(A1004="","",VLOOKUP(A1004,Tabulka3[[Číslo registrace  u jednorázové akce]:[Příjmení]],2,0))</f>
        <v/>
      </c>
      <c r="C1004" s="25" t="str">
        <f>IF(A1004="","",VLOOKUP(A1004,Tabulka3[[Číslo registrace  u jednorázové akce]:[Příjmení]],3,0))</f>
        <v/>
      </c>
      <c r="I1004" s="94"/>
      <c r="J1004" s="94"/>
      <c r="L1004" s="15"/>
      <c r="M1004" s="15"/>
      <c r="N1004" s="15"/>
    </row>
    <row r="1005" spans="2:14" s="25" customFormat="1" ht="15" customHeight="1" x14ac:dyDescent="0.3">
      <c r="B1005" s="25" t="str">
        <f>IF(A1005="","",VLOOKUP(A1005,Tabulka3[[Číslo registrace  u jednorázové akce]:[Příjmení]],2,0))</f>
        <v/>
      </c>
      <c r="C1005" s="25" t="str">
        <f>IF(A1005="","",VLOOKUP(A1005,Tabulka3[[Číslo registrace  u jednorázové akce]:[Příjmení]],3,0))</f>
        <v/>
      </c>
      <c r="I1005" s="94"/>
      <c r="J1005" s="94"/>
      <c r="L1005" s="15"/>
      <c r="M1005" s="15"/>
      <c r="N1005" s="15"/>
    </row>
    <row r="1006" spans="2:14" s="25" customFormat="1" ht="15" customHeight="1" x14ac:dyDescent="0.3">
      <c r="B1006" s="25" t="str">
        <f>IF(A1006="","",VLOOKUP(A1006,Tabulka3[[Číslo registrace  u jednorázové akce]:[Příjmení]],2,0))</f>
        <v/>
      </c>
      <c r="C1006" s="25" t="str">
        <f>IF(A1006="","",VLOOKUP(A1006,Tabulka3[[Číslo registrace  u jednorázové akce]:[Příjmení]],3,0))</f>
        <v/>
      </c>
      <c r="I1006" s="94"/>
      <c r="J1006" s="94"/>
      <c r="L1006" s="15"/>
      <c r="M1006" s="15"/>
      <c r="N1006" s="15"/>
    </row>
    <row r="1007" spans="2:14" s="25" customFormat="1" ht="15" customHeight="1" x14ac:dyDescent="0.3">
      <c r="B1007" s="25" t="str">
        <f>IF(A1007="","",VLOOKUP(A1007,Tabulka3[[Číslo registrace  u jednorázové akce]:[Příjmení]],2,0))</f>
        <v/>
      </c>
      <c r="C1007" s="25" t="str">
        <f>IF(A1007="","",VLOOKUP(A1007,Tabulka3[[Číslo registrace  u jednorázové akce]:[Příjmení]],3,0))</f>
        <v/>
      </c>
      <c r="I1007" s="94"/>
      <c r="J1007" s="94"/>
      <c r="L1007" s="15"/>
      <c r="M1007" s="15"/>
      <c r="N1007" s="15"/>
    </row>
    <row r="1008" spans="2:14" s="25" customFormat="1" ht="15" customHeight="1" x14ac:dyDescent="0.3">
      <c r="B1008" s="25" t="str">
        <f>IF(A1008="","",VLOOKUP(A1008,Tabulka3[[Číslo registrace  u jednorázové akce]:[Příjmení]],2,0))</f>
        <v/>
      </c>
      <c r="C1008" s="25" t="str">
        <f>IF(A1008="","",VLOOKUP(A1008,Tabulka3[[Číslo registrace  u jednorázové akce]:[Příjmení]],3,0))</f>
        <v/>
      </c>
      <c r="I1008" s="94"/>
      <c r="J1008" s="94"/>
      <c r="L1008" s="15"/>
      <c r="M1008" s="15"/>
      <c r="N1008" s="15"/>
    </row>
    <row r="1009" spans="2:14" s="25" customFormat="1" ht="15" customHeight="1" x14ac:dyDescent="0.3">
      <c r="B1009" s="25" t="str">
        <f>IF(A1009="","",VLOOKUP(A1009,Tabulka3[[Číslo registrace  u jednorázové akce]:[Příjmení]],2,0))</f>
        <v/>
      </c>
      <c r="C1009" s="25" t="str">
        <f>IF(A1009="","",VLOOKUP(A1009,Tabulka3[[Číslo registrace  u jednorázové akce]:[Příjmení]],3,0))</f>
        <v/>
      </c>
      <c r="I1009" s="94"/>
      <c r="J1009" s="94"/>
      <c r="L1009" s="15"/>
      <c r="M1009" s="15"/>
      <c r="N1009" s="15"/>
    </row>
    <row r="1010" spans="2:14" s="25" customFormat="1" ht="15" customHeight="1" x14ac:dyDescent="0.3">
      <c r="B1010" s="25" t="str">
        <f>IF(A1010="","",VLOOKUP(A1010,Tabulka3[[Číslo registrace  u jednorázové akce]:[Příjmení]],2,0))</f>
        <v/>
      </c>
      <c r="C1010" s="25" t="str">
        <f>IF(A1010="","",VLOOKUP(A1010,Tabulka3[[Číslo registrace  u jednorázové akce]:[Příjmení]],3,0))</f>
        <v/>
      </c>
      <c r="I1010" s="94"/>
      <c r="J1010" s="94"/>
      <c r="L1010" s="15"/>
      <c r="M1010" s="15"/>
      <c r="N1010" s="15"/>
    </row>
    <row r="1011" spans="2:14" s="25" customFormat="1" ht="15" customHeight="1" x14ac:dyDescent="0.3">
      <c r="B1011" s="25" t="str">
        <f>IF(A1011="","",VLOOKUP(A1011,Tabulka3[[Číslo registrace  u jednorázové akce]:[Příjmení]],2,0))</f>
        <v/>
      </c>
      <c r="C1011" s="25" t="str">
        <f>IF(A1011="","",VLOOKUP(A1011,Tabulka3[[Číslo registrace  u jednorázové akce]:[Příjmení]],3,0))</f>
        <v/>
      </c>
      <c r="I1011" s="94"/>
      <c r="J1011" s="94"/>
      <c r="L1011" s="15"/>
      <c r="M1011" s="15"/>
      <c r="N1011" s="15"/>
    </row>
    <row r="1012" spans="2:14" s="25" customFormat="1" ht="15" customHeight="1" x14ac:dyDescent="0.3">
      <c r="B1012" s="25" t="str">
        <f>IF(A1012="","",VLOOKUP(A1012,Tabulka3[[Číslo registrace  u jednorázové akce]:[Příjmení]],2,0))</f>
        <v/>
      </c>
      <c r="C1012" s="25" t="str">
        <f>IF(A1012="","",VLOOKUP(A1012,Tabulka3[[Číslo registrace  u jednorázové akce]:[Příjmení]],3,0))</f>
        <v/>
      </c>
      <c r="I1012" s="94"/>
      <c r="J1012" s="94"/>
      <c r="L1012" s="15"/>
      <c r="M1012" s="15"/>
      <c r="N1012" s="15"/>
    </row>
    <row r="1013" spans="2:14" s="25" customFormat="1" ht="15" customHeight="1" x14ac:dyDescent="0.3">
      <c r="B1013" s="25" t="str">
        <f>IF(A1013="","",VLOOKUP(A1013,Tabulka3[[Číslo registrace  u jednorázové akce]:[Příjmení]],2,0))</f>
        <v/>
      </c>
      <c r="C1013" s="25" t="str">
        <f>IF(A1013="","",VLOOKUP(A1013,Tabulka3[[Číslo registrace  u jednorázové akce]:[Příjmení]],3,0))</f>
        <v/>
      </c>
      <c r="I1013" s="94"/>
      <c r="J1013" s="94"/>
      <c r="L1013" s="15"/>
      <c r="M1013" s="15"/>
      <c r="N1013" s="15"/>
    </row>
    <row r="1014" spans="2:14" s="25" customFormat="1" ht="15" customHeight="1" x14ac:dyDescent="0.3">
      <c r="B1014" s="25" t="str">
        <f>IF(A1014="","",VLOOKUP(A1014,Tabulka3[[Číslo registrace  u jednorázové akce]:[Příjmení]],2,0))</f>
        <v/>
      </c>
      <c r="C1014" s="25" t="str">
        <f>IF(A1014="","",VLOOKUP(A1014,Tabulka3[[Číslo registrace  u jednorázové akce]:[Příjmení]],3,0))</f>
        <v/>
      </c>
      <c r="I1014" s="94"/>
      <c r="J1014" s="94"/>
      <c r="L1014" s="15"/>
      <c r="M1014" s="15"/>
      <c r="N1014" s="15"/>
    </row>
    <row r="1015" spans="2:14" s="25" customFormat="1" ht="15" customHeight="1" x14ac:dyDescent="0.3">
      <c r="B1015" s="25" t="str">
        <f>IF(A1015="","",VLOOKUP(A1015,Tabulka3[[Číslo registrace  u jednorázové akce]:[Příjmení]],2,0))</f>
        <v/>
      </c>
      <c r="C1015" s="25" t="str">
        <f>IF(A1015="","",VLOOKUP(A1015,Tabulka3[[Číslo registrace  u jednorázové akce]:[Příjmení]],3,0))</f>
        <v/>
      </c>
      <c r="I1015" s="94"/>
      <c r="J1015" s="94"/>
      <c r="L1015" s="15"/>
      <c r="M1015" s="15"/>
      <c r="N1015" s="15"/>
    </row>
    <row r="1016" spans="2:14" s="25" customFormat="1" ht="15" customHeight="1" x14ac:dyDescent="0.3">
      <c r="B1016" s="25" t="str">
        <f>IF(A1016="","",VLOOKUP(A1016,Tabulka3[[Číslo registrace  u jednorázové akce]:[Příjmení]],2,0))</f>
        <v/>
      </c>
      <c r="C1016" s="25" t="str">
        <f>IF(A1016="","",VLOOKUP(A1016,Tabulka3[[Číslo registrace  u jednorázové akce]:[Příjmení]],3,0))</f>
        <v/>
      </c>
      <c r="I1016" s="94"/>
      <c r="J1016" s="94"/>
      <c r="L1016" s="15"/>
      <c r="M1016" s="15"/>
      <c r="N1016" s="15"/>
    </row>
    <row r="1017" spans="2:14" s="25" customFormat="1" ht="15" customHeight="1" x14ac:dyDescent="0.3">
      <c r="B1017" s="25" t="str">
        <f>IF(A1017="","",VLOOKUP(A1017,Tabulka3[[Číslo registrace  u jednorázové akce]:[Příjmení]],2,0))</f>
        <v/>
      </c>
      <c r="C1017" s="25" t="str">
        <f>IF(A1017="","",VLOOKUP(A1017,Tabulka3[[Číslo registrace  u jednorázové akce]:[Příjmení]],3,0))</f>
        <v/>
      </c>
      <c r="I1017" s="94"/>
      <c r="J1017" s="94"/>
      <c r="L1017" s="15"/>
      <c r="M1017" s="15"/>
      <c r="N1017" s="15"/>
    </row>
    <row r="1018" spans="2:14" s="25" customFormat="1" ht="15" customHeight="1" x14ac:dyDescent="0.3">
      <c r="B1018" s="25" t="str">
        <f>IF(A1018="","",VLOOKUP(A1018,Tabulka3[[Číslo registrace  u jednorázové akce]:[Příjmení]],2,0))</f>
        <v/>
      </c>
      <c r="C1018" s="25" t="str">
        <f>IF(A1018="","",VLOOKUP(A1018,Tabulka3[[Číslo registrace  u jednorázové akce]:[Příjmení]],3,0))</f>
        <v/>
      </c>
      <c r="I1018" s="94"/>
      <c r="J1018" s="94"/>
      <c r="L1018" s="15"/>
      <c r="M1018" s="15"/>
      <c r="N1018" s="15"/>
    </row>
    <row r="1019" spans="2:14" s="25" customFormat="1" ht="15" customHeight="1" x14ac:dyDescent="0.3">
      <c r="B1019" s="25" t="str">
        <f>IF(A1019="","",VLOOKUP(A1019,Tabulka3[[Číslo registrace  u jednorázové akce]:[Příjmení]],2,0))</f>
        <v/>
      </c>
      <c r="C1019" s="25" t="str">
        <f>IF(A1019="","",VLOOKUP(A1019,Tabulka3[[Číslo registrace  u jednorázové akce]:[Příjmení]],3,0))</f>
        <v/>
      </c>
      <c r="I1019" s="94"/>
      <c r="J1019" s="94"/>
      <c r="L1019" s="15"/>
      <c r="M1019" s="15"/>
      <c r="N1019" s="15"/>
    </row>
    <row r="1020" spans="2:14" s="25" customFormat="1" ht="15" customHeight="1" x14ac:dyDescent="0.3">
      <c r="B1020" s="25" t="str">
        <f>IF(A1020="","",VLOOKUP(A1020,Tabulka3[[Číslo registrace  u jednorázové akce]:[Příjmení]],2,0))</f>
        <v/>
      </c>
      <c r="C1020" s="25" t="str">
        <f>IF(A1020="","",VLOOKUP(A1020,Tabulka3[[Číslo registrace  u jednorázové akce]:[Příjmení]],3,0))</f>
        <v/>
      </c>
      <c r="I1020" s="94"/>
      <c r="J1020" s="94"/>
      <c r="L1020" s="15"/>
      <c r="M1020" s="15"/>
      <c r="N1020" s="15"/>
    </row>
    <row r="1021" spans="2:14" s="25" customFormat="1" ht="15" customHeight="1" x14ac:dyDescent="0.3">
      <c r="B1021" s="25" t="str">
        <f>IF(A1021="","",VLOOKUP(A1021,Tabulka3[[Číslo registrace  u jednorázové akce]:[Příjmení]],2,0))</f>
        <v/>
      </c>
      <c r="C1021" s="25" t="str">
        <f>IF(A1021="","",VLOOKUP(A1021,Tabulka3[[Číslo registrace  u jednorázové akce]:[Příjmení]],3,0))</f>
        <v/>
      </c>
      <c r="I1021" s="94"/>
      <c r="J1021" s="94"/>
      <c r="L1021" s="15"/>
      <c r="M1021" s="15"/>
      <c r="N1021" s="15"/>
    </row>
    <row r="1022" spans="2:14" s="25" customFormat="1" ht="15" customHeight="1" x14ac:dyDescent="0.3">
      <c r="B1022" s="25" t="str">
        <f>IF(A1022="","",VLOOKUP(A1022,Tabulka3[[Číslo registrace  u jednorázové akce]:[Příjmení]],2,0))</f>
        <v/>
      </c>
      <c r="C1022" s="25" t="str">
        <f>IF(A1022="","",VLOOKUP(A1022,Tabulka3[[Číslo registrace  u jednorázové akce]:[Příjmení]],3,0))</f>
        <v/>
      </c>
      <c r="I1022" s="94"/>
      <c r="J1022" s="94"/>
      <c r="L1022" s="15"/>
      <c r="M1022" s="15"/>
      <c r="N1022" s="15"/>
    </row>
    <row r="1023" spans="2:14" s="25" customFormat="1" ht="15" customHeight="1" x14ac:dyDescent="0.3">
      <c r="B1023" s="25" t="str">
        <f>IF(A1023="","",VLOOKUP(A1023,Tabulka3[[Číslo registrace  u jednorázové akce]:[Příjmení]],2,0))</f>
        <v/>
      </c>
      <c r="C1023" s="25" t="str">
        <f>IF(A1023="","",VLOOKUP(A1023,Tabulka3[[Číslo registrace  u jednorázové akce]:[Příjmení]],3,0))</f>
        <v/>
      </c>
      <c r="I1023" s="94"/>
      <c r="J1023" s="94"/>
      <c r="L1023" s="15"/>
      <c r="M1023" s="15"/>
      <c r="N1023" s="15"/>
    </row>
    <row r="1024" spans="2:14" s="25" customFormat="1" ht="15" customHeight="1" x14ac:dyDescent="0.3">
      <c r="B1024" s="25" t="str">
        <f>IF(A1024="","",VLOOKUP(A1024,Tabulka3[[Číslo registrace  u jednorázové akce]:[Příjmení]],2,0))</f>
        <v/>
      </c>
      <c r="C1024" s="25" t="str">
        <f>IF(A1024="","",VLOOKUP(A1024,Tabulka3[[Číslo registrace  u jednorázové akce]:[Příjmení]],3,0))</f>
        <v/>
      </c>
      <c r="I1024" s="94"/>
      <c r="J1024" s="94"/>
      <c r="L1024" s="15"/>
      <c r="M1024" s="15"/>
      <c r="N1024" s="15"/>
    </row>
    <row r="1025" spans="2:14" s="25" customFormat="1" ht="15" customHeight="1" x14ac:dyDescent="0.3">
      <c r="B1025" s="25" t="str">
        <f>IF(A1025="","",VLOOKUP(A1025,Tabulka3[[Číslo registrace  u jednorázové akce]:[Příjmení]],2,0))</f>
        <v/>
      </c>
      <c r="C1025" s="25" t="str">
        <f>IF(A1025="","",VLOOKUP(A1025,Tabulka3[[Číslo registrace  u jednorázové akce]:[Příjmení]],3,0))</f>
        <v/>
      </c>
      <c r="I1025" s="94"/>
      <c r="J1025" s="94"/>
      <c r="L1025" s="15"/>
      <c r="M1025" s="15"/>
      <c r="N1025" s="15"/>
    </row>
    <row r="1026" spans="2:14" s="25" customFormat="1" ht="15" customHeight="1" x14ac:dyDescent="0.3">
      <c r="B1026" s="25" t="str">
        <f>IF(A1026="","",VLOOKUP(A1026,Tabulka3[[Číslo registrace  u jednorázové akce]:[Příjmení]],2,0))</f>
        <v/>
      </c>
      <c r="C1026" s="25" t="str">
        <f>IF(A1026="","",VLOOKUP(A1026,Tabulka3[[Číslo registrace  u jednorázové akce]:[Příjmení]],3,0))</f>
        <v/>
      </c>
      <c r="I1026" s="94"/>
      <c r="J1026" s="94"/>
      <c r="L1026" s="15"/>
      <c r="M1026" s="15"/>
      <c r="N1026" s="15"/>
    </row>
    <row r="1027" spans="2:14" s="25" customFormat="1" ht="15" customHeight="1" x14ac:dyDescent="0.3">
      <c r="B1027" s="25" t="str">
        <f>IF(A1027="","",VLOOKUP(A1027,Tabulka3[[Číslo registrace  u jednorázové akce]:[Příjmení]],2,0))</f>
        <v/>
      </c>
      <c r="C1027" s="25" t="str">
        <f>IF(A1027="","",VLOOKUP(A1027,Tabulka3[[Číslo registrace  u jednorázové akce]:[Příjmení]],3,0))</f>
        <v/>
      </c>
      <c r="I1027" s="94"/>
      <c r="J1027" s="94"/>
      <c r="L1027" s="15"/>
      <c r="M1027" s="15"/>
      <c r="N1027" s="15"/>
    </row>
    <row r="1028" spans="2:14" s="25" customFormat="1" ht="15" customHeight="1" x14ac:dyDescent="0.3">
      <c r="B1028" s="25" t="str">
        <f>IF(A1028="","",VLOOKUP(A1028,Tabulka3[[Číslo registrace  u jednorázové akce]:[Příjmení]],2,0))</f>
        <v/>
      </c>
      <c r="C1028" s="25" t="str">
        <f>IF(A1028="","",VLOOKUP(A1028,Tabulka3[[Číslo registrace  u jednorázové akce]:[Příjmení]],3,0))</f>
        <v/>
      </c>
      <c r="I1028" s="94"/>
      <c r="J1028" s="94"/>
      <c r="L1028" s="15"/>
      <c r="M1028" s="15"/>
      <c r="N1028" s="15"/>
    </row>
    <row r="1029" spans="2:14" s="25" customFormat="1" ht="15" customHeight="1" x14ac:dyDescent="0.3">
      <c r="B1029" s="25" t="str">
        <f>IF(A1029="","",VLOOKUP(A1029,Tabulka3[[Číslo registrace  u jednorázové akce]:[Příjmení]],2,0))</f>
        <v/>
      </c>
      <c r="C1029" s="25" t="str">
        <f>IF(A1029="","",VLOOKUP(A1029,Tabulka3[[Číslo registrace  u jednorázové akce]:[Příjmení]],3,0))</f>
        <v/>
      </c>
      <c r="I1029" s="94"/>
      <c r="J1029" s="94"/>
      <c r="L1029" s="15"/>
      <c r="M1029" s="15"/>
      <c r="N1029" s="15"/>
    </row>
    <row r="1030" spans="2:14" s="25" customFormat="1" ht="15" customHeight="1" x14ac:dyDescent="0.3">
      <c r="B1030" s="25" t="str">
        <f>IF(A1030="","",VLOOKUP(A1030,Tabulka3[[Číslo registrace  u jednorázové akce]:[Příjmení]],2,0))</f>
        <v/>
      </c>
      <c r="C1030" s="25" t="str">
        <f>IF(A1030="","",VLOOKUP(A1030,Tabulka3[[Číslo registrace  u jednorázové akce]:[Příjmení]],3,0))</f>
        <v/>
      </c>
      <c r="I1030" s="94"/>
      <c r="J1030" s="94"/>
      <c r="L1030" s="15"/>
      <c r="M1030" s="15"/>
      <c r="N1030" s="15"/>
    </row>
    <row r="1031" spans="2:14" s="25" customFormat="1" ht="15" customHeight="1" x14ac:dyDescent="0.3">
      <c r="B1031" s="25" t="str">
        <f>IF(A1031="","",VLOOKUP(A1031,Tabulka3[[Číslo registrace  u jednorázové akce]:[Příjmení]],2,0))</f>
        <v/>
      </c>
      <c r="C1031" s="25" t="str">
        <f>IF(A1031="","",VLOOKUP(A1031,Tabulka3[[Číslo registrace  u jednorázové akce]:[Příjmení]],3,0))</f>
        <v/>
      </c>
      <c r="I1031" s="94"/>
      <c r="J1031" s="94"/>
      <c r="L1031" s="15"/>
      <c r="M1031" s="15"/>
      <c r="N1031" s="15"/>
    </row>
    <row r="1032" spans="2:14" s="25" customFormat="1" ht="15" customHeight="1" x14ac:dyDescent="0.3">
      <c r="B1032" s="25" t="str">
        <f>IF(A1032="","",VLOOKUP(A1032,Tabulka3[[Číslo registrace  u jednorázové akce]:[Příjmení]],2,0))</f>
        <v/>
      </c>
      <c r="C1032" s="25" t="str">
        <f>IF(A1032="","",VLOOKUP(A1032,Tabulka3[[Číslo registrace  u jednorázové akce]:[Příjmení]],3,0))</f>
        <v/>
      </c>
      <c r="I1032" s="94"/>
      <c r="J1032" s="94"/>
      <c r="L1032" s="15"/>
      <c r="M1032" s="15"/>
      <c r="N1032" s="15"/>
    </row>
    <row r="1033" spans="2:14" s="25" customFormat="1" ht="15" customHeight="1" x14ac:dyDescent="0.3">
      <c r="B1033" s="25" t="str">
        <f>IF(A1033="","",VLOOKUP(A1033,Tabulka3[[Číslo registrace  u jednorázové akce]:[Příjmení]],2,0))</f>
        <v/>
      </c>
      <c r="C1033" s="25" t="str">
        <f>IF(A1033="","",VLOOKUP(A1033,Tabulka3[[Číslo registrace  u jednorázové akce]:[Příjmení]],3,0))</f>
        <v/>
      </c>
      <c r="I1033" s="94"/>
      <c r="J1033" s="94"/>
      <c r="L1033" s="15"/>
      <c r="M1033" s="15"/>
      <c r="N1033" s="15"/>
    </row>
    <row r="1034" spans="2:14" s="25" customFormat="1" ht="15" customHeight="1" x14ac:dyDescent="0.3">
      <c r="B1034" s="25" t="str">
        <f>IF(A1034="","",VLOOKUP(A1034,Tabulka3[[Číslo registrace  u jednorázové akce]:[Příjmení]],2,0))</f>
        <v/>
      </c>
      <c r="C1034" s="25" t="str">
        <f>IF(A1034="","",VLOOKUP(A1034,Tabulka3[[Číslo registrace  u jednorázové akce]:[Příjmení]],3,0))</f>
        <v/>
      </c>
      <c r="I1034" s="94"/>
      <c r="J1034" s="94"/>
      <c r="L1034" s="15"/>
      <c r="M1034" s="15"/>
      <c r="N1034" s="15"/>
    </row>
    <row r="1035" spans="2:14" s="25" customFormat="1" ht="15" customHeight="1" x14ac:dyDescent="0.3">
      <c r="B1035" s="25" t="str">
        <f>IF(A1035="","",VLOOKUP(A1035,Tabulka3[[Číslo registrace  u jednorázové akce]:[Příjmení]],2,0))</f>
        <v/>
      </c>
      <c r="C1035" s="25" t="str">
        <f>IF(A1035="","",VLOOKUP(A1035,Tabulka3[[Číslo registrace  u jednorázové akce]:[Příjmení]],3,0))</f>
        <v/>
      </c>
      <c r="I1035" s="94"/>
      <c r="J1035" s="94"/>
      <c r="L1035" s="15"/>
      <c r="M1035" s="15"/>
      <c r="N1035" s="15"/>
    </row>
    <row r="1036" spans="2:14" s="25" customFormat="1" ht="15" customHeight="1" x14ac:dyDescent="0.3">
      <c r="B1036" s="25" t="str">
        <f>IF(A1036="","",VLOOKUP(A1036,Tabulka3[[Číslo registrace  u jednorázové akce]:[Příjmení]],2,0))</f>
        <v/>
      </c>
      <c r="C1036" s="25" t="str">
        <f>IF(A1036="","",VLOOKUP(A1036,Tabulka3[[Číslo registrace  u jednorázové akce]:[Příjmení]],3,0))</f>
        <v/>
      </c>
      <c r="I1036" s="94"/>
      <c r="J1036" s="94"/>
      <c r="L1036" s="15"/>
      <c r="M1036" s="15"/>
      <c r="N1036" s="15"/>
    </row>
    <row r="1037" spans="2:14" s="25" customFormat="1" ht="15" customHeight="1" x14ac:dyDescent="0.3">
      <c r="B1037" s="25" t="str">
        <f>IF(A1037="","",VLOOKUP(A1037,Tabulka3[[Číslo registrace  u jednorázové akce]:[Příjmení]],2,0))</f>
        <v/>
      </c>
      <c r="C1037" s="25" t="str">
        <f>IF(A1037="","",VLOOKUP(A1037,Tabulka3[[Číslo registrace  u jednorázové akce]:[Příjmení]],3,0))</f>
        <v/>
      </c>
      <c r="I1037" s="94"/>
      <c r="J1037" s="94"/>
      <c r="L1037" s="15"/>
      <c r="M1037" s="15"/>
      <c r="N1037" s="15"/>
    </row>
    <row r="1038" spans="2:14" s="25" customFormat="1" ht="15" customHeight="1" x14ac:dyDescent="0.3">
      <c r="B1038" s="25" t="str">
        <f>IF(A1038="","",VLOOKUP(A1038,Tabulka3[[Číslo registrace  u jednorázové akce]:[Příjmení]],2,0))</f>
        <v/>
      </c>
      <c r="C1038" s="25" t="str">
        <f>IF(A1038="","",VLOOKUP(A1038,Tabulka3[[Číslo registrace  u jednorázové akce]:[Příjmení]],3,0))</f>
        <v/>
      </c>
      <c r="I1038" s="94"/>
      <c r="J1038" s="94"/>
      <c r="L1038" s="15"/>
      <c r="M1038" s="15"/>
      <c r="N1038" s="15"/>
    </row>
    <row r="1039" spans="2:14" s="25" customFormat="1" ht="15" customHeight="1" x14ac:dyDescent="0.3">
      <c r="B1039" s="25" t="str">
        <f>IF(A1039="","",VLOOKUP(A1039,Tabulka3[[Číslo registrace  u jednorázové akce]:[Příjmení]],2,0))</f>
        <v/>
      </c>
      <c r="C1039" s="25" t="str">
        <f>IF(A1039="","",VLOOKUP(A1039,Tabulka3[[Číslo registrace  u jednorázové akce]:[Příjmení]],3,0))</f>
        <v/>
      </c>
      <c r="I1039" s="94"/>
      <c r="J1039" s="94"/>
      <c r="L1039" s="15"/>
      <c r="M1039" s="15"/>
      <c r="N1039" s="15"/>
    </row>
    <row r="1040" spans="2:14" s="25" customFormat="1" ht="15" customHeight="1" x14ac:dyDescent="0.3">
      <c r="B1040" s="25" t="str">
        <f>IF(A1040="","",VLOOKUP(A1040,Tabulka3[[Číslo registrace  u jednorázové akce]:[Příjmení]],2,0))</f>
        <v/>
      </c>
      <c r="C1040" s="25" t="str">
        <f>IF(A1040="","",VLOOKUP(A1040,Tabulka3[[Číslo registrace  u jednorázové akce]:[Příjmení]],3,0))</f>
        <v/>
      </c>
      <c r="I1040" s="94"/>
      <c r="J1040" s="94"/>
      <c r="L1040" s="15"/>
      <c r="M1040" s="15"/>
      <c r="N1040" s="15"/>
    </row>
    <row r="1041" spans="2:14" s="25" customFormat="1" ht="15" customHeight="1" x14ac:dyDescent="0.3">
      <c r="B1041" s="25" t="str">
        <f>IF(A1041="","",VLOOKUP(A1041,Tabulka3[[Číslo registrace  u jednorázové akce]:[Příjmení]],2,0))</f>
        <v/>
      </c>
      <c r="C1041" s="25" t="str">
        <f>IF(A1041="","",VLOOKUP(A1041,Tabulka3[[Číslo registrace  u jednorázové akce]:[Příjmení]],3,0))</f>
        <v/>
      </c>
      <c r="I1041" s="94"/>
      <c r="J1041" s="94"/>
      <c r="L1041" s="15"/>
      <c r="M1041" s="15"/>
      <c r="N1041" s="15"/>
    </row>
    <row r="1042" spans="2:14" s="25" customFormat="1" ht="15" customHeight="1" x14ac:dyDescent="0.3">
      <c r="B1042" s="25" t="str">
        <f>IF(A1042="","",VLOOKUP(A1042,Tabulka3[[Číslo registrace  u jednorázové akce]:[Příjmení]],2,0))</f>
        <v/>
      </c>
      <c r="C1042" s="25" t="str">
        <f>IF(A1042="","",VLOOKUP(A1042,Tabulka3[[Číslo registrace  u jednorázové akce]:[Příjmení]],3,0))</f>
        <v/>
      </c>
      <c r="I1042" s="94"/>
      <c r="J1042" s="94"/>
      <c r="L1042" s="15"/>
      <c r="M1042" s="15"/>
      <c r="N1042" s="15"/>
    </row>
    <row r="1043" spans="2:14" s="25" customFormat="1" ht="15" customHeight="1" x14ac:dyDescent="0.3">
      <c r="B1043" s="25" t="str">
        <f>IF(A1043="","",VLOOKUP(A1043,Tabulka3[[Číslo registrace  u jednorázové akce]:[Příjmení]],2,0))</f>
        <v/>
      </c>
      <c r="C1043" s="25" t="str">
        <f>IF(A1043="","",VLOOKUP(A1043,Tabulka3[[Číslo registrace  u jednorázové akce]:[Příjmení]],3,0))</f>
        <v/>
      </c>
      <c r="I1043" s="94"/>
      <c r="J1043" s="94"/>
      <c r="L1043" s="15"/>
      <c r="M1043" s="15"/>
      <c r="N1043" s="15"/>
    </row>
    <row r="1044" spans="2:14" s="25" customFormat="1" ht="15" customHeight="1" x14ac:dyDescent="0.3">
      <c r="B1044" s="25" t="str">
        <f>IF(A1044="","",VLOOKUP(A1044,Tabulka3[[Číslo registrace  u jednorázové akce]:[Příjmení]],2,0))</f>
        <v/>
      </c>
      <c r="C1044" s="25" t="str">
        <f>IF(A1044="","",VLOOKUP(A1044,Tabulka3[[Číslo registrace  u jednorázové akce]:[Příjmení]],3,0))</f>
        <v/>
      </c>
      <c r="I1044" s="94"/>
      <c r="J1044" s="94"/>
      <c r="L1044" s="15"/>
      <c r="M1044" s="15"/>
      <c r="N1044" s="15"/>
    </row>
    <row r="1045" spans="2:14" s="25" customFormat="1" ht="15" customHeight="1" x14ac:dyDescent="0.3">
      <c r="B1045" s="25" t="str">
        <f>IF(A1045="","",VLOOKUP(A1045,Tabulka3[[Číslo registrace  u jednorázové akce]:[Příjmení]],2,0))</f>
        <v/>
      </c>
      <c r="C1045" s="25" t="str">
        <f>IF(A1045="","",VLOOKUP(A1045,Tabulka3[[Číslo registrace  u jednorázové akce]:[Příjmení]],3,0))</f>
        <v/>
      </c>
      <c r="I1045" s="94"/>
      <c r="J1045" s="94"/>
      <c r="L1045" s="15"/>
      <c r="M1045" s="15"/>
      <c r="N1045" s="15"/>
    </row>
    <row r="1046" spans="2:14" s="25" customFormat="1" ht="15" customHeight="1" x14ac:dyDescent="0.3">
      <c r="B1046" s="25" t="str">
        <f>IF(A1046="","",VLOOKUP(A1046,Tabulka3[[Číslo registrace  u jednorázové akce]:[Příjmení]],2,0))</f>
        <v/>
      </c>
      <c r="C1046" s="25" t="str">
        <f>IF(A1046="","",VLOOKUP(A1046,Tabulka3[[Číslo registrace  u jednorázové akce]:[Příjmení]],3,0))</f>
        <v/>
      </c>
      <c r="I1046" s="94"/>
      <c r="J1046" s="94"/>
      <c r="L1046" s="15"/>
      <c r="M1046" s="15"/>
      <c r="N1046" s="15"/>
    </row>
    <row r="1047" spans="2:14" s="25" customFormat="1" ht="15" customHeight="1" x14ac:dyDescent="0.3">
      <c r="B1047" s="25" t="str">
        <f>IF(A1047="","",VLOOKUP(A1047,Tabulka3[[Číslo registrace  u jednorázové akce]:[Příjmení]],2,0))</f>
        <v/>
      </c>
      <c r="C1047" s="25" t="str">
        <f>IF(A1047="","",VLOOKUP(A1047,Tabulka3[[Číslo registrace  u jednorázové akce]:[Příjmení]],3,0))</f>
        <v/>
      </c>
      <c r="I1047" s="94"/>
      <c r="J1047" s="94"/>
      <c r="L1047" s="15"/>
      <c r="M1047" s="15"/>
      <c r="N1047" s="15"/>
    </row>
    <row r="1048" spans="2:14" s="25" customFormat="1" ht="15" customHeight="1" x14ac:dyDescent="0.3">
      <c r="B1048" s="25" t="str">
        <f>IF(A1048="","",VLOOKUP(A1048,Tabulka3[[Číslo registrace  u jednorázové akce]:[Příjmení]],2,0))</f>
        <v/>
      </c>
      <c r="C1048" s="25" t="str">
        <f>IF(A1048="","",VLOOKUP(A1048,Tabulka3[[Číslo registrace  u jednorázové akce]:[Příjmení]],3,0))</f>
        <v/>
      </c>
      <c r="I1048" s="94"/>
      <c r="J1048" s="94"/>
      <c r="L1048" s="15"/>
      <c r="M1048" s="15"/>
      <c r="N1048" s="15"/>
    </row>
    <row r="1049" spans="2:14" s="25" customFormat="1" ht="15" customHeight="1" x14ac:dyDescent="0.3">
      <c r="B1049" s="25" t="str">
        <f>IF(A1049="","",VLOOKUP(A1049,Tabulka3[[Číslo registrace  u jednorázové akce]:[Příjmení]],2,0))</f>
        <v/>
      </c>
      <c r="C1049" s="25" t="str">
        <f>IF(A1049="","",VLOOKUP(A1049,Tabulka3[[Číslo registrace  u jednorázové akce]:[Příjmení]],3,0))</f>
        <v/>
      </c>
      <c r="I1049" s="94"/>
      <c r="J1049" s="94"/>
      <c r="L1049" s="15"/>
      <c r="M1049" s="15"/>
      <c r="N1049" s="15"/>
    </row>
    <row r="1050" spans="2:14" s="25" customFormat="1" ht="15" customHeight="1" x14ac:dyDescent="0.3">
      <c r="B1050" s="25" t="str">
        <f>IF(A1050="","",VLOOKUP(A1050,Tabulka3[[Číslo registrace  u jednorázové akce]:[Příjmení]],2,0))</f>
        <v/>
      </c>
      <c r="C1050" s="25" t="str">
        <f>IF(A1050="","",VLOOKUP(A1050,Tabulka3[[Číslo registrace  u jednorázové akce]:[Příjmení]],3,0))</f>
        <v/>
      </c>
      <c r="I1050" s="94"/>
      <c r="J1050" s="94"/>
      <c r="L1050" s="15"/>
      <c r="M1050" s="15"/>
      <c r="N1050" s="15"/>
    </row>
    <row r="1051" spans="2:14" s="25" customFormat="1" ht="15" customHeight="1" x14ac:dyDescent="0.3">
      <c r="B1051" s="25" t="str">
        <f>IF(A1051="","",VLOOKUP(A1051,Tabulka3[[Číslo registrace  u jednorázové akce]:[Příjmení]],2,0))</f>
        <v/>
      </c>
      <c r="C1051" s="25" t="str">
        <f>IF(A1051="","",VLOOKUP(A1051,Tabulka3[[Číslo registrace  u jednorázové akce]:[Příjmení]],3,0))</f>
        <v/>
      </c>
      <c r="I1051" s="94"/>
      <c r="J1051" s="94"/>
      <c r="L1051" s="15"/>
      <c r="M1051" s="15"/>
      <c r="N1051" s="15"/>
    </row>
    <row r="1052" spans="2:14" s="25" customFormat="1" ht="15" customHeight="1" x14ac:dyDescent="0.3">
      <c r="B1052" s="25" t="str">
        <f>IF(A1052="","",VLOOKUP(A1052,Tabulka3[[Číslo registrace  u jednorázové akce]:[Příjmení]],2,0))</f>
        <v/>
      </c>
      <c r="C1052" s="25" t="str">
        <f>IF(A1052="","",VLOOKUP(A1052,Tabulka3[[Číslo registrace  u jednorázové akce]:[Příjmení]],3,0))</f>
        <v/>
      </c>
      <c r="I1052" s="94"/>
      <c r="J1052" s="94"/>
      <c r="L1052" s="15"/>
      <c r="M1052" s="15"/>
      <c r="N1052" s="15"/>
    </row>
    <row r="1053" spans="2:14" s="25" customFormat="1" ht="15" customHeight="1" x14ac:dyDescent="0.3">
      <c r="B1053" s="25" t="str">
        <f>IF(A1053="","",VLOOKUP(A1053,Tabulka3[[Číslo registrace  u jednorázové akce]:[Příjmení]],2,0))</f>
        <v/>
      </c>
      <c r="C1053" s="25" t="str">
        <f>IF(A1053="","",VLOOKUP(A1053,Tabulka3[[Číslo registrace  u jednorázové akce]:[Příjmení]],3,0))</f>
        <v/>
      </c>
      <c r="I1053" s="94"/>
      <c r="J1053" s="94"/>
      <c r="L1053" s="15"/>
      <c r="M1053" s="15"/>
      <c r="N1053" s="15"/>
    </row>
    <row r="1054" spans="2:14" s="25" customFormat="1" ht="15" customHeight="1" x14ac:dyDescent="0.3">
      <c r="B1054" s="25" t="str">
        <f>IF(A1054="","",VLOOKUP(A1054,Tabulka3[[Číslo registrace  u jednorázové akce]:[Příjmení]],2,0))</f>
        <v/>
      </c>
      <c r="C1054" s="25" t="str">
        <f>IF(A1054="","",VLOOKUP(A1054,Tabulka3[[Číslo registrace  u jednorázové akce]:[Příjmení]],3,0))</f>
        <v/>
      </c>
      <c r="I1054" s="94"/>
      <c r="J1054" s="94"/>
      <c r="L1054" s="15"/>
      <c r="M1054" s="15"/>
      <c r="N1054" s="15"/>
    </row>
    <row r="1055" spans="2:14" s="25" customFormat="1" ht="15" customHeight="1" x14ac:dyDescent="0.3">
      <c r="B1055" s="25" t="str">
        <f>IF(A1055="","",VLOOKUP(A1055,Tabulka3[[Číslo registrace  u jednorázové akce]:[Příjmení]],2,0))</f>
        <v/>
      </c>
      <c r="C1055" s="25" t="str">
        <f>IF(A1055="","",VLOOKUP(A1055,Tabulka3[[Číslo registrace  u jednorázové akce]:[Příjmení]],3,0))</f>
        <v/>
      </c>
      <c r="I1055" s="94"/>
      <c r="J1055" s="94"/>
      <c r="L1055" s="15"/>
      <c r="M1055" s="15"/>
      <c r="N1055" s="15"/>
    </row>
    <row r="1056" spans="2:14" s="25" customFormat="1" ht="15" customHeight="1" x14ac:dyDescent="0.3">
      <c r="B1056" s="25" t="str">
        <f>IF(A1056="","",VLOOKUP(A1056,Tabulka3[[Číslo registrace  u jednorázové akce]:[Příjmení]],2,0))</f>
        <v/>
      </c>
      <c r="C1056" s="25" t="str">
        <f>IF(A1056="","",VLOOKUP(A1056,Tabulka3[[Číslo registrace  u jednorázové akce]:[Příjmení]],3,0))</f>
        <v/>
      </c>
      <c r="I1056" s="94"/>
      <c r="J1056" s="94"/>
      <c r="L1056" s="15"/>
      <c r="M1056" s="15"/>
      <c r="N1056" s="15"/>
    </row>
    <row r="1057" spans="2:14" s="25" customFormat="1" ht="15" customHeight="1" x14ac:dyDescent="0.3">
      <c r="B1057" s="25" t="str">
        <f>IF(A1057="","",VLOOKUP(A1057,Tabulka3[[Číslo registrace  u jednorázové akce]:[Příjmení]],2,0))</f>
        <v/>
      </c>
      <c r="C1057" s="25" t="str">
        <f>IF(A1057="","",VLOOKUP(A1057,Tabulka3[[Číslo registrace  u jednorázové akce]:[Příjmení]],3,0))</f>
        <v/>
      </c>
      <c r="I1057" s="94"/>
      <c r="J1057" s="94"/>
      <c r="L1057" s="15"/>
      <c r="M1057" s="15"/>
      <c r="N1057" s="15"/>
    </row>
    <row r="1058" spans="2:14" s="25" customFormat="1" ht="15" customHeight="1" x14ac:dyDescent="0.3">
      <c r="B1058" s="25" t="str">
        <f>IF(A1058="","",VLOOKUP(A1058,Tabulka3[[Číslo registrace  u jednorázové akce]:[Příjmení]],2,0))</f>
        <v/>
      </c>
      <c r="C1058" s="25" t="str">
        <f>IF(A1058="","",VLOOKUP(A1058,Tabulka3[[Číslo registrace  u jednorázové akce]:[Příjmení]],3,0))</f>
        <v/>
      </c>
      <c r="I1058" s="94"/>
      <c r="J1058" s="94"/>
      <c r="L1058" s="15"/>
      <c r="M1058" s="15"/>
      <c r="N1058" s="15"/>
    </row>
    <row r="1059" spans="2:14" s="25" customFormat="1" ht="15" customHeight="1" x14ac:dyDescent="0.3">
      <c r="B1059" s="25" t="str">
        <f>IF(A1059="","",VLOOKUP(A1059,Tabulka3[[Číslo registrace  u jednorázové akce]:[Příjmení]],2,0))</f>
        <v/>
      </c>
      <c r="C1059" s="25" t="str">
        <f>IF(A1059="","",VLOOKUP(A1059,Tabulka3[[Číslo registrace  u jednorázové akce]:[Příjmení]],3,0))</f>
        <v/>
      </c>
      <c r="I1059" s="94"/>
      <c r="J1059" s="94"/>
      <c r="L1059" s="15"/>
      <c r="M1059" s="15"/>
      <c r="N1059" s="15"/>
    </row>
    <row r="1060" spans="2:14" s="25" customFormat="1" ht="15" customHeight="1" x14ac:dyDescent="0.3">
      <c r="B1060" s="25" t="str">
        <f>IF(A1060="","",VLOOKUP(A1060,Tabulka3[[Číslo registrace  u jednorázové akce]:[Příjmení]],2,0))</f>
        <v/>
      </c>
      <c r="C1060" s="25" t="str">
        <f>IF(A1060="","",VLOOKUP(A1060,Tabulka3[[Číslo registrace  u jednorázové akce]:[Příjmení]],3,0))</f>
        <v/>
      </c>
      <c r="I1060" s="94"/>
      <c r="J1060" s="94"/>
      <c r="L1060" s="15"/>
      <c r="M1060" s="15"/>
      <c r="N1060" s="15"/>
    </row>
    <row r="1061" spans="2:14" s="25" customFormat="1" ht="15" customHeight="1" x14ac:dyDescent="0.3">
      <c r="B1061" s="25" t="str">
        <f>IF(A1061="","",VLOOKUP(A1061,Tabulka3[[Číslo registrace  u jednorázové akce]:[Příjmení]],2,0))</f>
        <v/>
      </c>
      <c r="C1061" s="25" t="str">
        <f>IF(A1061="","",VLOOKUP(A1061,Tabulka3[[Číslo registrace  u jednorázové akce]:[Příjmení]],3,0))</f>
        <v/>
      </c>
      <c r="I1061" s="94"/>
      <c r="J1061" s="94"/>
      <c r="L1061" s="15"/>
      <c r="M1061" s="15"/>
      <c r="N1061" s="15"/>
    </row>
    <row r="1062" spans="2:14" s="25" customFormat="1" ht="15" customHeight="1" x14ac:dyDescent="0.3">
      <c r="B1062" s="25" t="str">
        <f>IF(A1062="","",VLOOKUP(A1062,Tabulka3[[Číslo registrace  u jednorázové akce]:[Příjmení]],2,0))</f>
        <v/>
      </c>
      <c r="C1062" s="25" t="str">
        <f>IF(A1062="","",VLOOKUP(A1062,Tabulka3[[Číslo registrace  u jednorázové akce]:[Příjmení]],3,0))</f>
        <v/>
      </c>
      <c r="I1062" s="94"/>
      <c r="J1062" s="94"/>
      <c r="L1062" s="15"/>
      <c r="M1062" s="15"/>
      <c r="N1062" s="15"/>
    </row>
    <row r="1063" spans="2:14" s="25" customFormat="1" ht="15" customHeight="1" x14ac:dyDescent="0.3">
      <c r="B1063" s="25" t="str">
        <f>IF(A1063="","",VLOOKUP(A1063,Tabulka3[[Číslo registrace  u jednorázové akce]:[Příjmení]],2,0))</f>
        <v/>
      </c>
      <c r="C1063" s="25" t="str">
        <f>IF(A1063="","",VLOOKUP(A1063,Tabulka3[[Číslo registrace  u jednorázové akce]:[Příjmení]],3,0))</f>
        <v/>
      </c>
      <c r="I1063" s="94"/>
      <c r="J1063" s="94"/>
      <c r="L1063" s="15"/>
      <c r="M1063" s="15"/>
      <c r="N1063" s="15"/>
    </row>
    <row r="1064" spans="2:14" s="25" customFormat="1" ht="15" customHeight="1" x14ac:dyDescent="0.3">
      <c r="B1064" s="25" t="str">
        <f>IF(A1064="","",VLOOKUP(A1064,Tabulka3[[Číslo registrace  u jednorázové akce]:[Příjmení]],2,0))</f>
        <v/>
      </c>
      <c r="C1064" s="25" t="str">
        <f>IF(A1064="","",VLOOKUP(A1064,Tabulka3[[Číslo registrace  u jednorázové akce]:[Příjmení]],3,0))</f>
        <v/>
      </c>
      <c r="I1064" s="94"/>
      <c r="J1064" s="94"/>
      <c r="L1064" s="15"/>
      <c r="M1064" s="15"/>
      <c r="N1064" s="15"/>
    </row>
    <row r="1065" spans="2:14" s="25" customFormat="1" ht="15" customHeight="1" x14ac:dyDescent="0.3">
      <c r="B1065" s="25" t="str">
        <f>IF(A1065="","",VLOOKUP(A1065,Tabulka3[[Číslo registrace  u jednorázové akce]:[Příjmení]],2,0))</f>
        <v/>
      </c>
      <c r="C1065" s="25" t="str">
        <f>IF(A1065="","",VLOOKUP(A1065,Tabulka3[[Číslo registrace  u jednorázové akce]:[Příjmení]],3,0))</f>
        <v/>
      </c>
      <c r="I1065" s="94"/>
      <c r="J1065" s="94"/>
      <c r="L1065" s="15"/>
      <c r="M1065" s="15"/>
      <c r="N1065" s="15"/>
    </row>
    <row r="1066" spans="2:14" s="25" customFormat="1" ht="15" customHeight="1" x14ac:dyDescent="0.3">
      <c r="B1066" s="25" t="str">
        <f>IF(A1066="","",VLOOKUP(A1066,Tabulka3[[Číslo registrace  u jednorázové akce]:[Příjmení]],2,0))</f>
        <v/>
      </c>
      <c r="C1066" s="25" t="str">
        <f>IF(A1066="","",VLOOKUP(A1066,Tabulka3[[Číslo registrace  u jednorázové akce]:[Příjmení]],3,0))</f>
        <v/>
      </c>
      <c r="I1066" s="94"/>
      <c r="J1066" s="94"/>
      <c r="L1066" s="15"/>
      <c r="M1066" s="15"/>
      <c r="N1066" s="15"/>
    </row>
    <row r="1067" spans="2:14" s="25" customFormat="1" ht="15" customHeight="1" x14ac:dyDescent="0.3">
      <c r="B1067" s="25" t="str">
        <f>IF(A1067="","",VLOOKUP(A1067,Tabulka3[[Číslo registrace  u jednorázové akce]:[Příjmení]],2,0))</f>
        <v/>
      </c>
      <c r="C1067" s="25" t="str">
        <f>IF(A1067="","",VLOOKUP(A1067,Tabulka3[[Číslo registrace  u jednorázové akce]:[Příjmení]],3,0))</f>
        <v/>
      </c>
      <c r="I1067" s="94"/>
      <c r="J1067" s="94"/>
      <c r="L1067" s="15"/>
      <c r="M1067" s="15"/>
      <c r="N1067" s="15"/>
    </row>
    <row r="1068" spans="2:14" s="25" customFormat="1" ht="15" customHeight="1" x14ac:dyDescent="0.3">
      <c r="B1068" s="25" t="str">
        <f>IF(A1068="","",VLOOKUP(A1068,Tabulka3[[Číslo registrace  u jednorázové akce]:[Příjmení]],2,0))</f>
        <v/>
      </c>
      <c r="C1068" s="25" t="str">
        <f>IF(A1068="","",VLOOKUP(A1068,Tabulka3[[Číslo registrace  u jednorázové akce]:[Příjmení]],3,0))</f>
        <v/>
      </c>
      <c r="I1068" s="94"/>
      <c r="J1068" s="94"/>
      <c r="L1068" s="15"/>
      <c r="M1068" s="15"/>
      <c r="N1068" s="15"/>
    </row>
    <row r="1069" spans="2:14" s="25" customFormat="1" ht="15" customHeight="1" x14ac:dyDescent="0.3">
      <c r="B1069" s="25" t="str">
        <f>IF(A1069="","",VLOOKUP(A1069,Tabulka3[[Číslo registrace  u jednorázové akce]:[Příjmení]],2,0))</f>
        <v/>
      </c>
      <c r="C1069" s="25" t="str">
        <f>IF(A1069="","",VLOOKUP(A1069,Tabulka3[[Číslo registrace  u jednorázové akce]:[Příjmení]],3,0))</f>
        <v/>
      </c>
      <c r="I1069" s="94"/>
      <c r="J1069" s="94"/>
      <c r="L1069" s="15"/>
      <c r="M1069" s="15"/>
      <c r="N1069" s="15"/>
    </row>
    <row r="1070" spans="2:14" s="25" customFormat="1" ht="15" customHeight="1" x14ac:dyDescent="0.3">
      <c r="B1070" s="25" t="str">
        <f>IF(A1070="","",VLOOKUP(A1070,Tabulka3[[Číslo registrace  u jednorázové akce]:[Příjmení]],2,0))</f>
        <v/>
      </c>
      <c r="C1070" s="25" t="str">
        <f>IF(A1070="","",VLOOKUP(A1070,Tabulka3[[Číslo registrace  u jednorázové akce]:[Příjmení]],3,0))</f>
        <v/>
      </c>
      <c r="I1070" s="94"/>
      <c r="J1070" s="94"/>
      <c r="L1070" s="15"/>
      <c r="M1070" s="15"/>
      <c r="N1070" s="15"/>
    </row>
    <row r="1071" spans="2:14" s="25" customFormat="1" ht="15" customHeight="1" x14ac:dyDescent="0.3">
      <c r="B1071" s="25" t="str">
        <f>IF(A1071="","",VLOOKUP(A1071,Tabulka3[[Číslo registrace  u jednorázové akce]:[Příjmení]],2,0))</f>
        <v/>
      </c>
      <c r="C1071" s="25" t="str">
        <f>IF(A1071="","",VLOOKUP(A1071,Tabulka3[[Číslo registrace  u jednorázové akce]:[Příjmení]],3,0))</f>
        <v/>
      </c>
      <c r="I1071" s="94"/>
      <c r="J1071" s="94"/>
      <c r="L1071" s="15"/>
      <c r="M1071" s="15"/>
      <c r="N1071" s="15"/>
    </row>
    <row r="1072" spans="2:14" s="25" customFormat="1" ht="15" customHeight="1" x14ac:dyDescent="0.3">
      <c r="B1072" s="25" t="str">
        <f>IF(A1072="","",VLOOKUP(A1072,Tabulka3[[Číslo registrace  u jednorázové akce]:[Příjmení]],2,0))</f>
        <v/>
      </c>
      <c r="C1072" s="25" t="str">
        <f>IF(A1072="","",VLOOKUP(A1072,Tabulka3[[Číslo registrace  u jednorázové akce]:[Příjmení]],3,0))</f>
        <v/>
      </c>
      <c r="I1072" s="94"/>
      <c r="J1072" s="94"/>
      <c r="L1072" s="15"/>
      <c r="M1072" s="15"/>
      <c r="N1072" s="15"/>
    </row>
    <row r="1073" spans="2:14" s="25" customFormat="1" ht="15" customHeight="1" x14ac:dyDescent="0.3">
      <c r="B1073" s="25" t="str">
        <f>IF(A1073="","",VLOOKUP(A1073,Tabulka3[[Číslo registrace  u jednorázové akce]:[Příjmení]],2,0))</f>
        <v/>
      </c>
      <c r="C1073" s="25" t="str">
        <f>IF(A1073="","",VLOOKUP(A1073,Tabulka3[[Číslo registrace  u jednorázové akce]:[Příjmení]],3,0))</f>
        <v/>
      </c>
      <c r="I1073" s="94"/>
      <c r="J1073" s="94"/>
      <c r="L1073" s="15"/>
      <c r="M1073" s="15"/>
      <c r="N1073" s="15"/>
    </row>
    <row r="1074" spans="2:14" s="25" customFormat="1" ht="15" customHeight="1" x14ac:dyDescent="0.3">
      <c r="B1074" s="25" t="str">
        <f>IF(A1074="","",VLOOKUP(A1074,Tabulka3[[Číslo registrace  u jednorázové akce]:[Příjmení]],2,0))</f>
        <v/>
      </c>
      <c r="C1074" s="25" t="str">
        <f>IF(A1074="","",VLOOKUP(A1074,Tabulka3[[Číslo registrace  u jednorázové akce]:[Příjmení]],3,0))</f>
        <v/>
      </c>
      <c r="I1074" s="94"/>
      <c r="J1074" s="94"/>
      <c r="L1074" s="15"/>
      <c r="M1074" s="15"/>
      <c r="N1074" s="15"/>
    </row>
    <row r="1075" spans="2:14" s="25" customFormat="1" ht="15" customHeight="1" x14ac:dyDescent="0.3">
      <c r="B1075" s="25" t="str">
        <f>IF(A1075="","",VLOOKUP(A1075,Tabulka3[[Číslo registrace  u jednorázové akce]:[Příjmení]],2,0))</f>
        <v/>
      </c>
      <c r="C1075" s="25" t="str">
        <f>IF(A1075="","",VLOOKUP(A1075,Tabulka3[[Číslo registrace  u jednorázové akce]:[Příjmení]],3,0))</f>
        <v/>
      </c>
      <c r="I1075" s="94"/>
      <c r="J1075" s="94"/>
      <c r="L1075" s="15"/>
      <c r="M1075" s="15"/>
      <c r="N1075" s="15"/>
    </row>
    <row r="1076" spans="2:14" s="25" customFormat="1" ht="15" customHeight="1" x14ac:dyDescent="0.3">
      <c r="B1076" s="25" t="str">
        <f>IF(A1076="","",VLOOKUP(A1076,Tabulka3[[Číslo registrace  u jednorázové akce]:[Příjmení]],2,0))</f>
        <v/>
      </c>
      <c r="C1076" s="25" t="str">
        <f>IF(A1076="","",VLOOKUP(A1076,Tabulka3[[Číslo registrace  u jednorázové akce]:[Příjmení]],3,0))</f>
        <v/>
      </c>
      <c r="I1076" s="94"/>
      <c r="J1076" s="94"/>
      <c r="L1076" s="15"/>
      <c r="M1076" s="15"/>
      <c r="N1076" s="15"/>
    </row>
    <row r="1077" spans="2:14" s="25" customFormat="1" ht="15" customHeight="1" x14ac:dyDescent="0.3">
      <c r="B1077" s="25" t="str">
        <f>IF(A1077="","",VLOOKUP(A1077,Tabulka3[[Číslo registrace  u jednorázové akce]:[Příjmení]],2,0))</f>
        <v/>
      </c>
      <c r="C1077" s="25" t="str">
        <f>IF(A1077="","",VLOOKUP(A1077,Tabulka3[[Číslo registrace  u jednorázové akce]:[Příjmení]],3,0))</f>
        <v/>
      </c>
      <c r="I1077" s="94"/>
      <c r="J1077" s="94"/>
      <c r="L1077" s="15"/>
      <c r="M1077" s="15"/>
      <c r="N1077" s="15"/>
    </row>
    <row r="1078" spans="2:14" s="25" customFormat="1" ht="15" customHeight="1" x14ac:dyDescent="0.3">
      <c r="B1078" s="25" t="str">
        <f>IF(A1078="","",VLOOKUP(A1078,Tabulka3[[Číslo registrace  u jednorázové akce]:[Příjmení]],2,0))</f>
        <v/>
      </c>
      <c r="C1078" s="25" t="str">
        <f>IF(A1078="","",VLOOKUP(A1078,Tabulka3[[Číslo registrace  u jednorázové akce]:[Příjmení]],3,0))</f>
        <v/>
      </c>
      <c r="I1078" s="94"/>
      <c r="J1078" s="94"/>
      <c r="L1078" s="15"/>
      <c r="M1078" s="15"/>
      <c r="N1078" s="15"/>
    </row>
    <row r="1079" spans="2:14" s="25" customFormat="1" ht="15" customHeight="1" x14ac:dyDescent="0.3">
      <c r="B1079" s="25" t="str">
        <f>IF(A1079="","",VLOOKUP(A1079,Tabulka3[[Číslo registrace  u jednorázové akce]:[Příjmení]],2,0))</f>
        <v/>
      </c>
      <c r="C1079" s="25" t="str">
        <f>IF(A1079="","",VLOOKUP(A1079,Tabulka3[[Číslo registrace  u jednorázové akce]:[Příjmení]],3,0))</f>
        <v/>
      </c>
      <c r="I1079" s="94"/>
      <c r="J1079" s="94"/>
      <c r="L1079" s="15"/>
      <c r="M1079" s="15"/>
      <c r="N1079" s="15"/>
    </row>
    <row r="1080" spans="2:14" s="25" customFormat="1" ht="15" customHeight="1" x14ac:dyDescent="0.3">
      <c r="B1080" s="25" t="str">
        <f>IF(A1080="","",VLOOKUP(A1080,Tabulka3[[Číslo registrace  u jednorázové akce]:[Příjmení]],2,0))</f>
        <v/>
      </c>
      <c r="C1080" s="25" t="str">
        <f>IF(A1080="","",VLOOKUP(A1080,Tabulka3[[Číslo registrace  u jednorázové akce]:[Příjmení]],3,0))</f>
        <v/>
      </c>
      <c r="I1080" s="94"/>
      <c r="J1080" s="94"/>
      <c r="L1080" s="15"/>
      <c r="M1080" s="15"/>
      <c r="N1080" s="15"/>
    </row>
    <row r="1081" spans="2:14" s="25" customFormat="1" ht="15" customHeight="1" x14ac:dyDescent="0.3">
      <c r="B1081" s="25" t="str">
        <f>IF(A1081="","",VLOOKUP(A1081,Tabulka3[[Číslo registrace  u jednorázové akce]:[Příjmení]],2,0))</f>
        <v/>
      </c>
      <c r="C1081" s="25" t="str">
        <f>IF(A1081="","",VLOOKUP(A1081,Tabulka3[[Číslo registrace  u jednorázové akce]:[Příjmení]],3,0))</f>
        <v/>
      </c>
      <c r="I1081" s="94"/>
      <c r="J1081" s="94"/>
      <c r="L1081" s="15"/>
      <c r="M1081" s="15"/>
      <c r="N1081" s="15"/>
    </row>
    <row r="1082" spans="2:14" s="25" customFormat="1" ht="15" customHeight="1" x14ac:dyDescent="0.3">
      <c r="B1082" s="25" t="str">
        <f>IF(A1082="","",VLOOKUP(A1082,Tabulka3[[Číslo registrace  u jednorázové akce]:[Příjmení]],2,0))</f>
        <v/>
      </c>
      <c r="C1082" s="25" t="str">
        <f>IF(A1082="","",VLOOKUP(A1082,Tabulka3[[Číslo registrace  u jednorázové akce]:[Příjmení]],3,0))</f>
        <v/>
      </c>
      <c r="I1082" s="94"/>
      <c r="J1082" s="94"/>
      <c r="L1082" s="15"/>
      <c r="M1082" s="15"/>
      <c r="N1082" s="15"/>
    </row>
    <row r="1083" spans="2:14" s="25" customFormat="1" ht="15" customHeight="1" x14ac:dyDescent="0.3">
      <c r="B1083" s="25" t="str">
        <f>IF(A1083="","",VLOOKUP(A1083,Tabulka3[[Číslo registrace  u jednorázové akce]:[Příjmení]],2,0))</f>
        <v/>
      </c>
      <c r="C1083" s="25" t="str">
        <f>IF(A1083="","",VLOOKUP(A1083,Tabulka3[[Číslo registrace  u jednorázové akce]:[Příjmení]],3,0))</f>
        <v/>
      </c>
      <c r="I1083" s="94"/>
      <c r="J1083" s="94"/>
      <c r="L1083" s="15"/>
      <c r="M1083" s="15"/>
      <c r="N1083" s="15"/>
    </row>
    <row r="1084" spans="2:14" s="25" customFormat="1" ht="15" customHeight="1" x14ac:dyDescent="0.3">
      <c r="B1084" s="25" t="str">
        <f>IF(A1084="","",VLOOKUP(A1084,Tabulka3[[Číslo registrace  u jednorázové akce]:[Příjmení]],2,0))</f>
        <v/>
      </c>
      <c r="C1084" s="25" t="str">
        <f>IF(A1084="","",VLOOKUP(A1084,Tabulka3[[Číslo registrace  u jednorázové akce]:[Příjmení]],3,0))</f>
        <v/>
      </c>
      <c r="I1084" s="94"/>
      <c r="J1084" s="94"/>
      <c r="L1084" s="15"/>
      <c r="M1084" s="15"/>
      <c r="N1084" s="15"/>
    </row>
    <row r="1085" spans="2:14" s="25" customFormat="1" ht="15" customHeight="1" x14ac:dyDescent="0.3">
      <c r="B1085" s="25" t="str">
        <f>IF(A1085="","",VLOOKUP(A1085,Tabulka3[[Číslo registrace  u jednorázové akce]:[Příjmení]],2,0))</f>
        <v/>
      </c>
      <c r="C1085" s="25" t="str">
        <f>IF(A1085="","",VLOOKUP(A1085,Tabulka3[[Číslo registrace  u jednorázové akce]:[Příjmení]],3,0))</f>
        <v/>
      </c>
      <c r="I1085" s="94"/>
      <c r="J1085" s="94"/>
      <c r="L1085" s="15"/>
      <c r="M1085" s="15"/>
      <c r="N1085" s="15"/>
    </row>
    <row r="1086" spans="2:14" s="25" customFormat="1" ht="15" customHeight="1" x14ac:dyDescent="0.3">
      <c r="B1086" s="25" t="str">
        <f>IF(A1086="","",VLOOKUP(A1086,Tabulka3[[Číslo registrace  u jednorázové akce]:[Příjmení]],2,0))</f>
        <v/>
      </c>
      <c r="C1086" s="25" t="str">
        <f>IF(A1086="","",VLOOKUP(A1086,Tabulka3[[Číslo registrace  u jednorázové akce]:[Příjmení]],3,0))</f>
        <v/>
      </c>
      <c r="I1086" s="94"/>
      <c r="J1086" s="94"/>
      <c r="L1086" s="15"/>
      <c r="M1086" s="15"/>
      <c r="N1086" s="15"/>
    </row>
    <row r="1087" spans="2:14" s="25" customFormat="1" ht="15" customHeight="1" x14ac:dyDescent="0.3">
      <c r="B1087" s="25" t="str">
        <f>IF(A1087="","",VLOOKUP(A1087,Tabulka3[[Číslo registrace  u jednorázové akce]:[Příjmení]],2,0))</f>
        <v/>
      </c>
      <c r="C1087" s="25" t="str">
        <f>IF(A1087="","",VLOOKUP(A1087,Tabulka3[[Číslo registrace  u jednorázové akce]:[Příjmení]],3,0))</f>
        <v/>
      </c>
      <c r="I1087" s="94"/>
      <c r="J1087" s="94"/>
      <c r="L1087" s="15"/>
      <c r="M1087" s="15"/>
      <c r="N1087" s="15"/>
    </row>
    <row r="1088" spans="2:14" s="25" customFormat="1" ht="15" customHeight="1" x14ac:dyDescent="0.3">
      <c r="B1088" s="25" t="str">
        <f>IF(A1088="","",VLOOKUP(A1088,Tabulka3[[Číslo registrace  u jednorázové akce]:[Příjmení]],2,0))</f>
        <v/>
      </c>
      <c r="C1088" s="25" t="str">
        <f>IF(A1088="","",VLOOKUP(A1088,Tabulka3[[Číslo registrace  u jednorázové akce]:[Příjmení]],3,0))</f>
        <v/>
      </c>
      <c r="I1088" s="94"/>
      <c r="J1088" s="94"/>
      <c r="L1088" s="15"/>
      <c r="M1088" s="15"/>
      <c r="N1088" s="15"/>
    </row>
    <row r="1089" spans="2:14" s="25" customFormat="1" ht="15" customHeight="1" x14ac:dyDescent="0.3">
      <c r="B1089" s="25" t="str">
        <f>IF(A1089="","",VLOOKUP(A1089,Tabulka3[[Číslo registrace  u jednorázové akce]:[Příjmení]],2,0))</f>
        <v/>
      </c>
      <c r="C1089" s="25" t="str">
        <f>IF(A1089="","",VLOOKUP(A1089,Tabulka3[[Číslo registrace  u jednorázové akce]:[Příjmení]],3,0))</f>
        <v/>
      </c>
      <c r="I1089" s="94"/>
      <c r="J1089" s="94"/>
      <c r="L1089" s="15"/>
      <c r="M1089" s="15"/>
      <c r="N1089" s="15"/>
    </row>
    <row r="1090" spans="2:14" s="25" customFormat="1" ht="15" customHeight="1" x14ac:dyDescent="0.3">
      <c r="B1090" s="25" t="str">
        <f>IF(A1090="","",VLOOKUP(A1090,Tabulka3[[Číslo registrace  u jednorázové akce]:[Příjmení]],2,0))</f>
        <v/>
      </c>
      <c r="C1090" s="25" t="str">
        <f>IF(A1090="","",VLOOKUP(A1090,Tabulka3[[Číslo registrace  u jednorázové akce]:[Příjmení]],3,0))</f>
        <v/>
      </c>
      <c r="I1090" s="94"/>
      <c r="J1090" s="94"/>
      <c r="L1090" s="15"/>
      <c r="M1090" s="15"/>
      <c r="N1090" s="15"/>
    </row>
    <row r="1091" spans="2:14" s="25" customFormat="1" ht="15" customHeight="1" x14ac:dyDescent="0.3">
      <c r="B1091" s="25" t="str">
        <f>IF(A1091="","",VLOOKUP(A1091,Tabulka3[[Číslo registrace  u jednorázové akce]:[Příjmení]],2,0))</f>
        <v/>
      </c>
      <c r="C1091" s="25" t="str">
        <f>IF(A1091="","",VLOOKUP(A1091,Tabulka3[[Číslo registrace  u jednorázové akce]:[Příjmení]],3,0))</f>
        <v/>
      </c>
      <c r="I1091" s="94"/>
      <c r="J1091" s="94"/>
      <c r="L1091" s="15"/>
      <c r="M1091" s="15"/>
      <c r="N1091" s="15"/>
    </row>
    <row r="1092" spans="2:14" s="25" customFormat="1" ht="15" customHeight="1" x14ac:dyDescent="0.3">
      <c r="B1092" s="25" t="str">
        <f>IF(A1092="","",VLOOKUP(A1092,Tabulka3[[Číslo registrace  u jednorázové akce]:[Příjmení]],2,0))</f>
        <v/>
      </c>
      <c r="C1092" s="25" t="str">
        <f>IF(A1092="","",VLOOKUP(A1092,Tabulka3[[Číslo registrace  u jednorázové akce]:[Příjmení]],3,0))</f>
        <v/>
      </c>
      <c r="I1092" s="94"/>
      <c r="J1092" s="94"/>
      <c r="L1092" s="15"/>
      <c r="M1092" s="15"/>
      <c r="N1092" s="15"/>
    </row>
    <row r="1093" spans="2:14" s="25" customFormat="1" ht="15" customHeight="1" x14ac:dyDescent="0.3">
      <c r="B1093" s="25" t="str">
        <f>IF(A1093="","",VLOOKUP(A1093,Tabulka3[[Číslo registrace  u jednorázové akce]:[Příjmení]],2,0))</f>
        <v/>
      </c>
      <c r="C1093" s="25" t="str">
        <f>IF(A1093="","",VLOOKUP(A1093,Tabulka3[[Číslo registrace  u jednorázové akce]:[Příjmení]],3,0))</f>
        <v/>
      </c>
      <c r="I1093" s="94"/>
      <c r="J1093" s="94"/>
      <c r="L1093" s="15"/>
      <c r="M1093" s="15"/>
      <c r="N1093" s="15"/>
    </row>
    <row r="1094" spans="2:14" s="25" customFormat="1" ht="15" customHeight="1" x14ac:dyDescent="0.3">
      <c r="B1094" s="25" t="str">
        <f>IF(A1094="","",VLOOKUP(A1094,Tabulka3[[Číslo registrace  u jednorázové akce]:[Příjmení]],2,0))</f>
        <v/>
      </c>
      <c r="C1094" s="25" t="str">
        <f>IF(A1094="","",VLOOKUP(A1094,Tabulka3[[Číslo registrace  u jednorázové akce]:[Příjmení]],3,0))</f>
        <v/>
      </c>
      <c r="I1094" s="94"/>
      <c r="J1094" s="94"/>
      <c r="L1094" s="15"/>
      <c r="M1094" s="15"/>
      <c r="N1094" s="15"/>
    </row>
    <row r="1095" spans="2:14" s="25" customFormat="1" ht="15" customHeight="1" x14ac:dyDescent="0.3">
      <c r="B1095" s="25" t="str">
        <f>IF(A1095="","",VLOOKUP(A1095,Tabulka3[[Číslo registrace  u jednorázové akce]:[Příjmení]],2,0))</f>
        <v/>
      </c>
      <c r="C1095" s="25" t="str">
        <f>IF(A1095="","",VLOOKUP(A1095,Tabulka3[[Číslo registrace  u jednorázové akce]:[Příjmení]],3,0))</f>
        <v/>
      </c>
      <c r="I1095" s="94"/>
      <c r="J1095" s="94"/>
      <c r="L1095" s="15"/>
      <c r="M1095" s="15"/>
      <c r="N1095" s="15"/>
    </row>
    <row r="1096" spans="2:14" s="25" customFormat="1" ht="15" customHeight="1" x14ac:dyDescent="0.3">
      <c r="B1096" s="25" t="str">
        <f>IF(A1096="","",VLOOKUP(A1096,Tabulka3[[Číslo registrace  u jednorázové akce]:[Příjmení]],2,0))</f>
        <v/>
      </c>
      <c r="C1096" s="25" t="str">
        <f>IF(A1096="","",VLOOKUP(A1096,Tabulka3[[Číslo registrace  u jednorázové akce]:[Příjmení]],3,0))</f>
        <v/>
      </c>
      <c r="I1096" s="94"/>
      <c r="J1096" s="94"/>
      <c r="L1096" s="15"/>
      <c r="M1096" s="15"/>
      <c r="N1096" s="15"/>
    </row>
    <row r="1097" spans="2:14" s="25" customFormat="1" ht="15" customHeight="1" x14ac:dyDescent="0.3">
      <c r="B1097" s="25" t="str">
        <f>IF(A1097="","",VLOOKUP(A1097,Tabulka3[[Číslo registrace  u jednorázové akce]:[Příjmení]],2,0))</f>
        <v/>
      </c>
      <c r="C1097" s="25" t="str">
        <f>IF(A1097="","",VLOOKUP(A1097,Tabulka3[[Číslo registrace  u jednorázové akce]:[Příjmení]],3,0))</f>
        <v/>
      </c>
      <c r="I1097" s="94"/>
      <c r="J1097" s="94"/>
      <c r="L1097" s="15"/>
      <c r="M1097" s="15"/>
      <c r="N1097" s="15"/>
    </row>
    <row r="1098" spans="2:14" s="25" customFormat="1" ht="15" customHeight="1" x14ac:dyDescent="0.3">
      <c r="B1098" s="25" t="str">
        <f>IF(A1098="","",VLOOKUP(A1098,Tabulka3[[Číslo registrace  u jednorázové akce]:[Příjmení]],2,0))</f>
        <v/>
      </c>
      <c r="C1098" s="25" t="str">
        <f>IF(A1098="","",VLOOKUP(A1098,Tabulka3[[Číslo registrace  u jednorázové akce]:[Příjmení]],3,0))</f>
        <v/>
      </c>
      <c r="I1098" s="94"/>
      <c r="J1098" s="94"/>
      <c r="L1098" s="15"/>
      <c r="M1098" s="15"/>
      <c r="N1098" s="15"/>
    </row>
    <row r="1099" spans="2:14" s="25" customFormat="1" ht="15" customHeight="1" x14ac:dyDescent="0.3">
      <c r="B1099" s="25" t="str">
        <f>IF(A1099="","",VLOOKUP(A1099,Tabulka3[[Číslo registrace  u jednorázové akce]:[Příjmení]],2,0))</f>
        <v/>
      </c>
      <c r="C1099" s="25" t="str">
        <f>IF(A1099="","",VLOOKUP(A1099,Tabulka3[[Číslo registrace  u jednorázové akce]:[Příjmení]],3,0))</f>
        <v/>
      </c>
      <c r="I1099" s="94"/>
      <c r="J1099" s="94"/>
      <c r="L1099" s="15"/>
      <c r="M1099" s="15"/>
      <c r="N1099" s="15"/>
    </row>
    <row r="1100" spans="2:14" s="25" customFormat="1" ht="15" customHeight="1" x14ac:dyDescent="0.3">
      <c r="B1100" s="25" t="str">
        <f>IF(A1100="","",VLOOKUP(A1100,Tabulka3[[Číslo registrace  u jednorázové akce]:[Příjmení]],2,0))</f>
        <v/>
      </c>
      <c r="C1100" s="25" t="str">
        <f>IF(A1100="","",VLOOKUP(A1100,Tabulka3[[Číslo registrace  u jednorázové akce]:[Příjmení]],3,0))</f>
        <v/>
      </c>
      <c r="I1100" s="94"/>
      <c r="J1100" s="94"/>
      <c r="L1100" s="15"/>
      <c r="M1100" s="15"/>
      <c r="N1100" s="15"/>
    </row>
    <row r="1101" spans="2:14" s="25" customFormat="1" ht="15" customHeight="1" x14ac:dyDescent="0.3">
      <c r="B1101" s="25" t="str">
        <f>IF(A1101="","",VLOOKUP(A1101,Tabulka3[[Číslo registrace  u jednorázové akce]:[Příjmení]],2,0))</f>
        <v/>
      </c>
      <c r="C1101" s="25" t="str">
        <f>IF(A1101="","",VLOOKUP(A1101,Tabulka3[[Číslo registrace  u jednorázové akce]:[Příjmení]],3,0))</f>
        <v/>
      </c>
      <c r="I1101" s="94"/>
      <c r="J1101" s="94"/>
      <c r="L1101" s="15"/>
      <c r="M1101" s="15"/>
      <c r="N1101" s="15"/>
    </row>
    <row r="1102" spans="2:14" s="25" customFormat="1" ht="15" customHeight="1" x14ac:dyDescent="0.3">
      <c r="B1102" s="25" t="str">
        <f>IF(A1102="","",VLOOKUP(A1102,Tabulka3[[Číslo registrace  u jednorázové akce]:[Příjmení]],2,0))</f>
        <v/>
      </c>
      <c r="C1102" s="25" t="str">
        <f>IF(A1102="","",VLOOKUP(A1102,Tabulka3[[Číslo registrace  u jednorázové akce]:[Příjmení]],3,0))</f>
        <v/>
      </c>
      <c r="I1102" s="94"/>
      <c r="J1102" s="94"/>
      <c r="L1102" s="15"/>
      <c r="M1102" s="15"/>
      <c r="N1102" s="15"/>
    </row>
    <row r="1103" spans="2:14" s="25" customFormat="1" ht="15" customHeight="1" x14ac:dyDescent="0.3">
      <c r="B1103" s="25" t="str">
        <f>IF(A1103="","",VLOOKUP(A1103,Tabulka3[[Číslo registrace  u jednorázové akce]:[Příjmení]],2,0))</f>
        <v/>
      </c>
      <c r="C1103" s="25" t="str">
        <f>IF(A1103="","",VLOOKUP(A1103,Tabulka3[[Číslo registrace  u jednorázové akce]:[Příjmení]],3,0))</f>
        <v/>
      </c>
      <c r="I1103" s="94"/>
      <c r="J1103" s="94"/>
      <c r="L1103" s="15"/>
      <c r="M1103" s="15"/>
      <c r="N1103" s="15"/>
    </row>
    <row r="1104" spans="2:14" s="25" customFormat="1" ht="15" customHeight="1" x14ac:dyDescent="0.3">
      <c r="B1104" s="25" t="str">
        <f>IF(A1104="","",VLOOKUP(A1104,Tabulka3[[Číslo registrace  u jednorázové akce]:[Příjmení]],2,0))</f>
        <v/>
      </c>
      <c r="C1104" s="25" t="str">
        <f>IF(A1104="","",VLOOKUP(A1104,Tabulka3[[Číslo registrace  u jednorázové akce]:[Příjmení]],3,0))</f>
        <v/>
      </c>
      <c r="I1104" s="94"/>
      <c r="J1104" s="94"/>
      <c r="L1104" s="15"/>
      <c r="M1104" s="15"/>
      <c r="N1104" s="15"/>
    </row>
    <row r="1105" spans="2:14" s="25" customFormat="1" ht="15" customHeight="1" x14ac:dyDescent="0.3">
      <c r="B1105" s="25" t="str">
        <f>IF(A1105="","",VLOOKUP(A1105,Tabulka3[[Číslo registrace  u jednorázové akce]:[Příjmení]],2,0))</f>
        <v/>
      </c>
      <c r="C1105" s="25" t="str">
        <f>IF(A1105="","",VLOOKUP(A1105,Tabulka3[[Číslo registrace  u jednorázové akce]:[Příjmení]],3,0))</f>
        <v/>
      </c>
      <c r="I1105" s="94"/>
      <c r="J1105" s="94"/>
      <c r="L1105" s="15"/>
      <c r="M1105" s="15"/>
      <c r="N1105" s="15"/>
    </row>
    <row r="1106" spans="2:14" s="25" customFormat="1" ht="15" customHeight="1" x14ac:dyDescent="0.3">
      <c r="B1106" s="25" t="str">
        <f>IF(A1106="","",VLOOKUP(A1106,Tabulka3[[Číslo registrace  u jednorázové akce]:[Příjmení]],2,0))</f>
        <v/>
      </c>
      <c r="C1106" s="25" t="str">
        <f>IF(A1106="","",VLOOKUP(A1106,Tabulka3[[Číslo registrace  u jednorázové akce]:[Příjmení]],3,0))</f>
        <v/>
      </c>
      <c r="I1106" s="94"/>
      <c r="J1106" s="94"/>
      <c r="L1106" s="15"/>
      <c r="M1106" s="15"/>
      <c r="N1106" s="15"/>
    </row>
    <row r="1107" spans="2:14" s="25" customFormat="1" ht="15" customHeight="1" x14ac:dyDescent="0.3">
      <c r="B1107" s="25" t="str">
        <f>IF(A1107="","",VLOOKUP(A1107,Tabulka3[[Číslo registrace  u jednorázové akce]:[Příjmení]],2,0))</f>
        <v/>
      </c>
      <c r="C1107" s="25" t="str">
        <f>IF(A1107="","",VLOOKUP(A1107,Tabulka3[[Číslo registrace  u jednorázové akce]:[Příjmení]],3,0))</f>
        <v/>
      </c>
      <c r="I1107" s="94"/>
      <c r="J1107" s="94"/>
      <c r="L1107" s="15"/>
      <c r="M1107" s="15"/>
      <c r="N1107" s="15"/>
    </row>
    <row r="1108" spans="2:14" s="25" customFormat="1" ht="15" customHeight="1" x14ac:dyDescent="0.3">
      <c r="B1108" s="25" t="str">
        <f>IF(A1108="","",VLOOKUP(A1108,Tabulka3[[Číslo registrace  u jednorázové akce]:[Příjmení]],2,0))</f>
        <v/>
      </c>
      <c r="C1108" s="25" t="str">
        <f>IF(A1108="","",VLOOKUP(A1108,Tabulka3[[Číslo registrace  u jednorázové akce]:[Příjmení]],3,0))</f>
        <v/>
      </c>
      <c r="I1108" s="94"/>
      <c r="J1108" s="94"/>
      <c r="L1108" s="15"/>
      <c r="M1108" s="15"/>
      <c r="N1108" s="15"/>
    </row>
    <row r="1109" spans="2:14" s="25" customFormat="1" ht="15" customHeight="1" x14ac:dyDescent="0.3">
      <c r="B1109" s="25" t="str">
        <f>IF(A1109="","",VLOOKUP(A1109,Tabulka3[[Číslo registrace  u jednorázové akce]:[Příjmení]],2,0))</f>
        <v/>
      </c>
      <c r="C1109" s="25" t="str">
        <f>IF(A1109="","",VLOOKUP(A1109,Tabulka3[[Číslo registrace  u jednorázové akce]:[Příjmení]],3,0))</f>
        <v/>
      </c>
      <c r="I1109" s="94"/>
      <c r="J1109" s="94"/>
      <c r="L1109" s="15"/>
      <c r="M1109" s="15"/>
      <c r="N1109" s="15"/>
    </row>
    <row r="1110" spans="2:14" s="25" customFormat="1" ht="15" customHeight="1" x14ac:dyDescent="0.3">
      <c r="B1110" s="25" t="str">
        <f>IF(A1110="","",VLOOKUP(A1110,Tabulka3[[Číslo registrace  u jednorázové akce]:[Příjmení]],2,0))</f>
        <v/>
      </c>
      <c r="C1110" s="25" t="str">
        <f>IF(A1110="","",VLOOKUP(A1110,Tabulka3[[Číslo registrace  u jednorázové akce]:[Příjmení]],3,0))</f>
        <v/>
      </c>
      <c r="I1110" s="94"/>
      <c r="J1110" s="94"/>
      <c r="L1110" s="15"/>
      <c r="M1110" s="15"/>
      <c r="N1110" s="15"/>
    </row>
    <row r="1111" spans="2:14" s="25" customFormat="1" ht="15" customHeight="1" x14ac:dyDescent="0.3">
      <c r="B1111" s="25" t="str">
        <f>IF(A1111="","",VLOOKUP(A1111,Tabulka3[[Číslo registrace  u jednorázové akce]:[Příjmení]],2,0))</f>
        <v/>
      </c>
      <c r="C1111" s="25" t="str">
        <f>IF(A1111="","",VLOOKUP(A1111,Tabulka3[[Číslo registrace  u jednorázové akce]:[Příjmení]],3,0))</f>
        <v/>
      </c>
      <c r="I1111" s="94"/>
      <c r="J1111" s="94"/>
      <c r="L1111" s="15"/>
      <c r="M1111" s="15"/>
      <c r="N1111" s="15"/>
    </row>
    <row r="1112" spans="2:14" s="25" customFormat="1" ht="15" customHeight="1" x14ac:dyDescent="0.3">
      <c r="B1112" s="25" t="str">
        <f>IF(A1112="","",VLOOKUP(A1112,Tabulka3[[Číslo registrace  u jednorázové akce]:[Příjmení]],2,0))</f>
        <v/>
      </c>
      <c r="C1112" s="25" t="str">
        <f>IF(A1112="","",VLOOKUP(A1112,Tabulka3[[Číslo registrace  u jednorázové akce]:[Příjmení]],3,0))</f>
        <v/>
      </c>
      <c r="I1112" s="94"/>
      <c r="J1112" s="94"/>
      <c r="L1112" s="15"/>
      <c r="M1112" s="15"/>
      <c r="N1112" s="15"/>
    </row>
    <row r="1113" spans="2:14" s="25" customFormat="1" ht="15" customHeight="1" x14ac:dyDescent="0.3">
      <c r="B1113" s="25" t="str">
        <f>IF(A1113="","",VLOOKUP(A1113,Tabulka3[[Číslo registrace  u jednorázové akce]:[Příjmení]],2,0))</f>
        <v/>
      </c>
      <c r="C1113" s="25" t="str">
        <f>IF(A1113="","",VLOOKUP(A1113,Tabulka3[[Číslo registrace  u jednorázové akce]:[Příjmení]],3,0))</f>
        <v/>
      </c>
      <c r="I1113" s="94"/>
      <c r="J1113" s="94"/>
      <c r="L1113" s="15"/>
      <c r="M1113" s="15"/>
      <c r="N1113" s="15"/>
    </row>
    <row r="1114" spans="2:14" s="25" customFormat="1" ht="15" customHeight="1" x14ac:dyDescent="0.3">
      <c r="B1114" s="25" t="str">
        <f>IF(A1114="","",VLOOKUP(A1114,Tabulka3[[Číslo registrace  u jednorázové akce]:[Příjmení]],2,0))</f>
        <v/>
      </c>
      <c r="C1114" s="25" t="str">
        <f>IF(A1114="","",VLOOKUP(A1114,Tabulka3[[Číslo registrace  u jednorázové akce]:[Příjmení]],3,0))</f>
        <v/>
      </c>
      <c r="I1114" s="94"/>
      <c r="J1114" s="94"/>
      <c r="L1114" s="15"/>
      <c r="M1114" s="15"/>
      <c r="N1114" s="15"/>
    </row>
    <row r="1115" spans="2:14" s="25" customFormat="1" ht="15" customHeight="1" x14ac:dyDescent="0.3">
      <c r="B1115" s="25" t="str">
        <f>IF(A1115="","",VLOOKUP(A1115,Tabulka3[[Číslo registrace  u jednorázové akce]:[Příjmení]],2,0))</f>
        <v/>
      </c>
      <c r="C1115" s="25" t="str">
        <f>IF(A1115="","",VLOOKUP(A1115,Tabulka3[[Číslo registrace  u jednorázové akce]:[Příjmení]],3,0))</f>
        <v/>
      </c>
      <c r="I1115" s="94"/>
      <c r="J1115" s="94"/>
      <c r="L1115" s="15"/>
      <c r="M1115" s="15"/>
      <c r="N1115" s="15"/>
    </row>
    <row r="1116" spans="2:14" s="25" customFormat="1" ht="15" customHeight="1" x14ac:dyDescent="0.3">
      <c r="B1116" s="25" t="str">
        <f>IF(A1116="","",VLOOKUP(A1116,Tabulka3[[Číslo registrace  u jednorázové akce]:[Příjmení]],2,0))</f>
        <v/>
      </c>
      <c r="C1116" s="25" t="str">
        <f>IF(A1116="","",VLOOKUP(A1116,Tabulka3[[Číslo registrace  u jednorázové akce]:[Příjmení]],3,0))</f>
        <v/>
      </c>
      <c r="I1116" s="94"/>
      <c r="J1116" s="94"/>
      <c r="L1116" s="15"/>
      <c r="M1116" s="15"/>
      <c r="N1116" s="15"/>
    </row>
    <row r="1117" spans="2:14" s="25" customFormat="1" ht="15" customHeight="1" x14ac:dyDescent="0.3">
      <c r="B1117" s="25" t="str">
        <f>IF(A1117="","",VLOOKUP(A1117,Tabulka3[[Číslo registrace  u jednorázové akce]:[Příjmení]],2,0))</f>
        <v/>
      </c>
      <c r="C1117" s="25" t="str">
        <f>IF(A1117="","",VLOOKUP(A1117,Tabulka3[[Číslo registrace  u jednorázové akce]:[Příjmení]],3,0))</f>
        <v/>
      </c>
      <c r="I1117" s="94"/>
      <c r="J1117" s="94"/>
      <c r="L1117" s="15"/>
      <c r="M1117" s="15"/>
      <c r="N1117" s="15"/>
    </row>
    <row r="1118" spans="2:14" s="25" customFormat="1" ht="15" customHeight="1" x14ac:dyDescent="0.3">
      <c r="B1118" s="25" t="str">
        <f>IF(A1118="","",VLOOKUP(A1118,Tabulka3[[Číslo registrace  u jednorázové akce]:[Příjmení]],2,0))</f>
        <v/>
      </c>
      <c r="C1118" s="25" t="str">
        <f>IF(A1118="","",VLOOKUP(A1118,Tabulka3[[Číslo registrace  u jednorázové akce]:[Příjmení]],3,0))</f>
        <v/>
      </c>
      <c r="I1118" s="94"/>
      <c r="J1118" s="94"/>
      <c r="L1118" s="15"/>
      <c r="M1118" s="15"/>
      <c r="N1118" s="15"/>
    </row>
    <row r="1119" spans="2:14" s="25" customFormat="1" ht="15" customHeight="1" x14ac:dyDescent="0.3">
      <c r="B1119" s="25" t="str">
        <f>IF(A1119="","",VLOOKUP(A1119,Tabulka3[[Číslo registrace  u jednorázové akce]:[Příjmení]],2,0))</f>
        <v/>
      </c>
      <c r="C1119" s="25" t="str">
        <f>IF(A1119="","",VLOOKUP(A1119,Tabulka3[[Číslo registrace  u jednorázové akce]:[Příjmení]],3,0))</f>
        <v/>
      </c>
      <c r="I1119" s="94"/>
      <c r="J1119" s="94"/>
      <c r="L1119" s="15"/>
      <c r="M1119" s="15"/>
      <c r="N1119" s="15"/>
    </row>
    <row r="1120" spans="2:14" s="25" customFormat="1" ht="15" customHeight="1" x14ac:dyDescent="0.3">
      <c r="B1120" s="25" t="str">
        <f>IF(A1120="","",VLOOKUP(A1120,Tabulka3[[Číslo registrace  u jednorázové akce]:[Příjmení]],2,0))</f>
        <v/>
      </c>
      <c r="C1120" s="25" t="str">
        <f>IF(A1120="","",VLOOKUP(A1120,Tabulka3[[Číslo registrace  u jednorázové akce]:[Příjmení]],3,0))</f>
        <v/>
      </c>
      <c r="I1120" s="94"/>
      <c r="J1120" s="94"/>
      <c r="L1120" s="15"/>
      <c r="M1120" s="15"/>
      <c r="N1120" s="15"/>
    </row>
    <row r="1121" spans="2:14" s="25" customFormat="1" ht="15" customHeight="1" x14ac:dyDescent="0.3">
      <c r="B1121" s="25" t="str">
        <f>IF(A1121="","",VLOOKUP(A1121,Tabulka3[[Číslo registrace  u jednorázové akce]:[Příjmení]],2,0))</f>
        <v/>
      </c>
      <c r="C1121" s="25" t="str">
        <f>IF(A1121="","",VLOOKUP(A1121,Tabulka3[[Číslo registrace  u jednorázové akce]:[Příjmení]],3,0))</f>
        <v/>
      </c>
      <c r="I1121" s="94"/>
      <c r="J1121" s="94"/>
      <c r="L1121" s="15"/>
      <c r="M1121" s="15"/>
      <c r="N1121" s="15"/>
    </row>
    <row r="1122" spans="2:14" s="25" customFormat="1" ht="15" customHeight="1" x14ac:dyDescent="0.3">
      <c r="B1122" s="25" t="str">
        <f>IF(A1122="","",VLOOKUP(A1122,Tabulka3[[Číslo registrace  u jednorázové akce]:[Příjmení]],2,0))</f>
        <v/>
      </c>
      <c r="C1122" s="25" t="str">
        <f>IF(A1122="","",VLOOKUP(A1122,Tabulka3[[Číslo registrace  u jednorázové akce]:[Příjmení]],3,0))</f>
        <v/>
      </c>
      <c r="I1122" s="94"/>
      <c r="J1122" s="94"/>
      <c r="L1122" s="15"/>
      <c r="M1122" s="15"/>
      <c r="N1122" s="15"/>
    </row>
    <row r="1123" spans="2:14" s="25" customFormat="1" ht="15" customHeight="1" x14ac:dyDescent="0.3">
      <c r="B1123" s="25" t="str">
        <f>IF(A1123="","",VLOOKUP(A1123,Tabulka3[[Číslo registrace  u jednorázové akce]:[Příjmení]],2,0))</f>
        <v/>
      </c>
      <c r="C1123" s="25" t="str">
        <f>IF(A1123="","",VLOOKUP(A1123,Tabulka3[[Číslo registrace  u jednorázové akce]:[Příjmení]],3,0))</f>
        <v/>
      </c>
      <c r="I1123" s="94"/>
      <c r="J1123" s="94"/>
      <c r="L1123" s="15"/>
      <c r="M1123" s="15"/>
      <c r="N1123" s="15"/>
    </row>
    <row r="1124" spans="2:14" s="25" customFormat="1" ht="15" customHeight="1" x14ac:dyDescent="0.3">
      <c r="B1124" s="25" t="str">
        <f>IF(A1124="","",VLOOKUP(A1124,Tabulka3[[Číslo registrace  u jednorázové akce]:[Příjmení]],2,0))</f>
        <v/>
      </c>
      <c r="C1124" s="25" t="str">
        <f>IF(A1124="","",VLOOKUP(A1124,Tabulka3[[Číslo registrace  u jednorázové akce]:[Příjmení]],3,0))</f>
        <v/>
      </c>
      <c r="I1124" s="94"/>
      <c r="J1124" s="94"/>
      <c r="L1124" s="15"/>
      <c r="M1124" s="15"/>
      <c r="N1124" s="15"/>
    </row>
    <row r="1125" spans="2:14" s="25" customFormat="1" ht="15" customHeight="1" x14ac:dyDescent="0.3">
      <c r="B1125" s="25" t="str">
        <f>IF(A1125="","",VLOOKUP(A1125,Tabulka3[[Číslo registrace  u jednorázové akce]:[Příjmení]],2,0))</f>
        <v/>
      </c>
      <c r="C1125" s="25" t="str">
        <f>IF(A1125="","",VLOOKUP(A1125,Tabulka3[[Číslo registrace  u jednorázové akce]:[Příjmení]],3,0))</f>
        <v/>
      </c>
      <c r="I1125" s="94"/>
      <c r="J1125" s="94"/>
      <c r="L1125" s="15"/>
      <c r="M1125" s="15"/>
      <c r="N1125" s="15"/>
    </row>
    <row r="1126" spans="2:14" s="25" customFormat="1" ht="15" customHeight="1" x14ac:dyDescent="0.3">
      <c r="B1126" s="25" t="str">
        <f>IF(A1126="","",VLOOKUP(A1126,Tabulka3[[Číslo registrace  u jednorázové akce]:[Příjmení]],2,0))</f>
        <v/>
      </c>
      <c r="C1126" s="25" t="str">
        <f>IF(A1126="","",VLOOKUP(A1126,Tabulka3[[Číslo registrace  u jednorázové akce]:[Příjmení]],3,0))</f>
        <v/>
      </c>
      <c r="I1126" s="94"/>
      <c r="J1126" s="94"/>
      <c r="L1126" s="15"/>
      <c r="M1126" s="15"/>
      <c r="N1126" s="15"/>
    </row>
    <row r="1127" spans="2:14" s="25" customFormat="1" ht="15" customHeight="1" x14ac:dyDescent="0.3">
      <c r="B1127" s="25" t="str">
        <f>IF(A1127="","",VLOOKUP(A1127,Tabulka3[[Číslo registrace  u jednorázové akce]:[Příjmení]],2,0))</f>
        <v/>
      </c>
      <c r="C1127" s="25" t="str">
        <f>IF(A1127="","",VLOOKUP(A1127,Tabulka3[[Číslo registrace  u jednorázové akce]:[Příjmení]],3,0))</f>
        <v/>
      </c>
      <c r="I1127" s="94"/>
      <c r="J1127" s="94"/>
      <c r="L1127" s="15"/>
      <c r="M1127" s="15"/>
      <c r="N1127" s="15"/>
    </row>
    <row r="1128" spans="2:14" s="25" customFormat="1" ht="15" customHeight="1" x14ac:dyDescent="0.3">
      <c r="B1128" s="25" t="str">
        <f>IF(A1128="","",VLOOKUP(A1128,Tabulka3[[Číslo registrace  u jednorázové akce]:[Příjmení]],2,0))</f>
        <v/>
      </c>
      <c r="C1128" s="25" t="str">
        <f>IF(A1128="","",VLOOKUP(A1128,Tabulka3[[Číslo registrace  u jednorázové akce]:[Příjmení]],3,0))</f>
        <v/>
      </c>
      <c r="I1128" s="94"/>
      <c r="J1128" s="94"/>
      <c r="L1128" s="15"/>
      <c r="M1128" s="15"/>
      <c r="N1128" s="15"/>
    </row>
    <row r="1129" spans="2:14" s="25" customFormat="1" ht="15" customHeight="1" x14ac:dyDescent="0.3">
      <c r="B1129" s="25" t="str">
        <f>IF(A1129="","",VLOOKUP(A1129,Tabulka3[[Číslo registrace  u jednorázové akce]:[Příjmení]],2,0))</f>
        <v/>
      </c>
      <c r="C1129" s="25" t="str">
        <f>IF(A1129="","",VLOOKUP(A1129,Tabulka3[[Číslo registrace  u jednorázové akce]:[Příjmení]],3,0))</f>
        <v/>
      </c>
      <c r="I1129" s="94"/>
      <c r="J1129" s="94"/>
      <c r="L1129" s="15"/>
      <c r="M1129" s="15"/>
      <c r="N1129" s="15"/>
    </row>
    <row r="1130" spans="2:14" s="25" customFormat="1" ht="15" customHeight="1" x14ac:dyDescent="0.3">
      <c r="B1130" s="25" t="str">
        <f>IF(A1130="","",VLOOKUP(A1130,Tabulka3[[Číslo registrace  u jednorázové akce]:[Příjmení]],2,0))</f>
        <v/>
      </c>
      <c r="C1130" s="25" t="str">
        <f>IF(A1130="","",VLOOKUP(A1130,Tabulka3[[Číslo registrace  u jednorázové akce]:[Příjmení]],3,0))</f>
        <v/>
      </c>
      <c r="I1130" s="94"/>
      <c r="J1130" s="94"/>
      <c r="L1130" s="15"/>
      <c r="M1130" s="15"/>
      <c r="N1130" s="15"/>
    </row>
    <row r="1131" spans="2:14" s="25" customFormat="1" ht="15" customHeight="1" x14ac:dyDescent="0.3">
      <c r="B1131" s="25" t="str">
        <f>IF(A1131="","",VLOOKUP(A1131,Tabulka3[[Číslo registrace  u jednorázové akce]:[Příjmení]],2,0))</f>
        <v/>
      </c>
      <c r="C1131" s="25" t="str">
        <f>IF(A1131="","",VLOOKUP(A1131,Tabulka3[[Číslo registrace  u jednorázové akce]:[Příjmení]],3,0))</f>
        <v/>
      </c>
      <c r="I1131" s="94"/>
      <c r="J1131" s="94"/>
      <c r="L1131" s="15"/>
      <c r="M1131" s="15"/>
      <c r="N1131" s="15"/>
    </row>
    <row r="1132" spans="2:14" s="25" customFormat="1" ht="15" customHeight="1" x14ac:dyDescent="0.3">
      <c r="B1132" s="25" t="str">
        <f>IF(A1132="","",VLOOKUP(A1132,Tabulka3[[Číslo registrace  u jednorázové akce]:[Příjmení]],2,0))</f>
        <v/>
      </c>
      <c r="C1132" s="25" t="str">
        <f>IF(A1132="","",VLOOKUP(A1132,Tabulka3[[Číslo registrace  u jednorázové akce]:[Příjmení]],3,0))</f>
        <v/>
      </c>
      <c r="I1132" s="94"/>
      <c r="J1132" s="94"/>
      <c r="L1132" s="15"/>
      <c r="M1132" s="15"/>
      <c r="N1132" s="15"/>
    </row>
    <row r="1133" spans="2:14" s="25" customFormat="1" ht="15" customHeight="1" x14ac:dyDescent="0.3">
      <c r="B1133" s="25" t="str">
        <f>IF(A1133="","",VLOOKUP(A1133,Tabulka3[[Číslo registrace  u jednorázové akce]:[Příjmení]],2,0))</f>
        <v/>
      </c>
      <c r="C1133" s="25" t="str">
        <f>IF(A1133="","",VLOOKUP(A1133,Tabulka3[[Číslo registrace  u jednorázové akce]:[Příjmení]],3,0))</f>
        <v/>
      </c>
      <c r="I1133" s="94"/>
      <c r="J1133" s="94"/>
      <c r="L1133" s="15"/>
      <c r="M1133" s="15"/>
      <c r="N1133" s="15"/>
    </row>
    <row r="1134" spans="2:14" s="25" customFormat="1" ht="15" customHeight="1" x14ac:dyDescent="0.3">
      <c r="B1134" s="25" t="str">
        <f>IF(A1134="","",VLOOKUP(A1134,Tabulka3[[Číslo registrace  u jednorázové akce]:[Příjmení]],2,0))</f>
        <v/>
      </c>
      <c r="C1134" s="25" t="str">
        <f>IF(A1134="","",VLOOKUP(A1134,Tabulka3[[Číslo registrace  u jednorázové akce]:[Příjmení]],3,0))</f>
        <v/>
      </c>
      <c r="I1134" s="94"/>
      <c r="J1134" s="94"/>
      <c r="L1134" s="15"/>
      <c r="M1134" s="15"/>
      <c r="N1134" s="15"/>
    </row>
    <row r="1135" spans="2:14" s="25" customFormat="1" ht="15" customHeight="1" x14ac:dyDescent="0.3">
      <c r="B1135" s="25" t="str">
        <f>IF(A1135="","",VLOOKUP(A1135,Tabulka3[[Číslo registrace  u jednorázové akce]:[Příjmení]],2,0))</f>
        <v/>
      </c>
      <c r="C1135" s="25" t="str">
        <f>IF(A1135="","",VLOOKUP(A1135,Tabulka3[[Číslo registrace  u jednorázové akce]:[Příjmení]],3,0))</f>
        <v/>
      </c>
      <c r="I1135" s="94"/>
      <c r="J1135" s="94"/>
      <c r="L1135" s="15"/>
      <c r="M1135" s="15"/>
      <c r="N1135" s="15"/>
    </row>
    <row r="1136" spans="2:14" s="25" customFormat="1" ht="15" customHeight="1" x14ac:dyDescent="0.3">
      <c r="B1136" s="25" t="str">
        <f>IF(A1136="","",VLOOKUP(A1136,Tabulka3[[Číslo registrace  u jednorázové akce]:[Příjmení]],2,0))</f>
        <v/>
      </c>
      <c r="C1136" s="25" t="str">
        <f>IF(A1136="","",VLOOKUP(A1136,Tabulka3[[Číslo registrace  u jednorázové akce]:[Příjmení]],3,0))</f>
        <v/>
      </c>
      <c r="I1136" s="94"/>
      <c r="J1136" s="94"/>
      <c r="L1136" s="15"/>
      <c r="M1136" s="15"/>
      <c r="N1136" s="15"/>
    </row>
    <row r="1137" spans="2:14" s="25" customFormat="1" ht="15" customHeight="1" x14ac:dyDescent="0.3">
      <c r="B1137" s="25" t="str">
        <f>IF(A1137="","",VLOOKUP(A1137,Tabulka3[[Číslo registrace  u jednorázové akce]:[Příjmení]],2,0))</f>
        <v/>
      </c>
      <c r="C1137" s="25" t="str">
        <f>IF(A1137="","",VLOOKUP(A1137,Tabulka3[[Číslo registrace  u jednorázové akce]:[Příjmení]],3,0))</f>
        <v/>
      </c>
      <c r="I1137" s="94"/>
      <c r="J1137" s="94"/>
      <c r="L1137" s="15"/>
      <c r="M1137" s="15"/>
      <c r="N1137" s="15"/>
    </row>
    <row r="1138" spans="2:14" s="25" customFormat="1" ht="15" customHeight="1" x14ac:dyDescent="0.3">
      <c r="B1138" s="25" t="str">
        <f>IF(A1138="","",VLOOKUP(A1138,Tabulka3[[Číslo registrace  u jednorázové akce]:[Příjmení]],2,0))</f>
        <v/>
      </c>
      <c r="C1138" s="25" t="str">
        <f>IF(A1138="","",VLOOKUP(A1138,Tabulka3[[Číslo registrace  u jednorázové akce]:[Příjmení]],3,0))</f>
        <v/>
      </c>
      <c r="I1138" s="94"/>
      <c r="J1138" s="94"/>
      <c r="L1138" s="15"/>
      <c r="M1138" s="15"/>
      <c r="N1138" s="15"/>
    </row>
    <row r="1139" spans="2:14" s="25" customFormat="1" ht="15" customHeight="1" x14ac:dyDescent="0.3">
      <c r="B1139" s="25" t="str">
        <f>IF(A1139="","",VLOOKUP(A1139,Tabulka3[[Číslo registrace  u jednorázové akce]:[Příjmení]],2,0))</f>
        <v/>
      </c>
      <c r="C1139" s="25" t="str">
        <f>IF(A1139="","",VLOOKUP(A1139,Tabulka3[[Číslo registrace  u jednorázové akce]:[Příjmení]],3,0))</f>
        <v/>
      </c>
      <c r="I1139" s="94"/>
      <c r="J1139" s="94"/>
      <c r="L1139" s="15"/>
      <c r="M1139" s="15"/>
      <c r="N1139" s="15"/>
    </row>
    <row r="1140" spans="2:14" s="25" customFormat="1" ht="15" customHeight="1" x14ac:dyDescent="0.3">
      <c r="B1140" s="25" t="str">
        <f>IF(A1140="","",VLOOKUP(A1140,Tabulka3[[Číslo registrace  u jednorázové akce]:[Příjmení]],2,0))</f>
        <v/>
      </c>
      <c r="C1140" s="25" t="str">
        <f>IF(A1140="","",VLOOKUP(A1140,Tabulka3[[Číslo registrace  u jednorázové akce]:[Příjmení]],3,0))</f>
        <v/>
      </c>
      <c r="I1140" s="94"/>
      <c r="J1140" s="94"/>
      <c r="L1140" s="15"/>
      <c r="M1140" s="15"/>
      <c r="N1140" s="15"/>
    </row>
    <row r="1141" spans="2:14" s="25" customFormat="1" ht="15" customHeight="1" x14ac:dyDescent="0.3">
      <c r="B1141" s="25" t="str">
        <f>IF(A1141="","",VLOOKUP(A1141,Tabulka3[[Číslo registrace  u jednorázové akce]:[Příjmení]],2,0))</f>
        <v/>
      </c>
      <c r="C1141" s="25" t="str">
        <f>IF(A1141="","",VLOOKUP(A1141,Tabulka3[[Číslo registrace  u jednorázové akce]:[Příjmení]],3,0))</f>
        <v/>
      </c>
      <c r="I1141" s="94"/>
      <c r="J1141" s="94"/>
      <c r="L1141" s="15"/>
      <c r="M1141" s="15"/>
      <c r="N1141" s="15"/>
    </row>
    <row r="1142" spans="2:14" s="25" customFormat="1" ht="15" customHeight="1" x14ac:dyDescent="0.3">
      <c r="B1142" s="25" t="str">
        <f>IF(A1142="","",VLOOKUP(A1142,Tabulka3[[Číslo registrace  u jednorázové akce]:[Příjmení]],2,0))</f>
        <v/>
      </c>
      <c r="C1142" s="25" t="str">
        <f>IF(A1142="","",VLOOKUP(A1142,Tabulka3[[Číslo registrace  u jednorázové akce]:[Příjmení]],3,0))</f>
        <v/>
      </c>
      <c r="I1142" s="94"/>
      <c r="J1142" s="94"/>
      <c r="L1142" s="15"/>
      <c r="M1142" s="15"/>
      <c r="N1142" s="15"/>
    </row>
    <row r="1143" spans="2:14" s="25" customFormat="1" ht="15" customHeight="1" x14ac:dyDescent="0.3">
      <c r="B1143" s="25" t="str">
        <f>IF(A1143="","",VLOOKUP(A1143,Tabulka3[[Číslo registrace  u jednorázové akce]:[Příjmení]],2,0))</f>
        <v/>
      </c>
      <c r="C1143" s="25" t="str">
        <f>IF(A1143="","",VLOOKUP(A1143,Tabulka3[[Číslo registrace  u jednorázové akce]:[Příjmení]],3,0))</f>
        <v/>
      </c>
      <c r="I1143" s="94"/>
      <c r="J1143" s="94"/>
      <c r="L1143" s="15"/>
      <c r="M1143" s="15"/>
      <c r="N1143" s="15"/>
    </row>
    <row r="1144" spans="2:14" s="25" customFormat="1" ht="15" customHeight="1" x14ac:dyDescent="0.3">
      <c r="B1144" s="25" t="str">
        <f>IF(A1144="","",VLOOKUP(A1144,Tabulka3[[Číslo registrace  u jednorázové akce]:[Příjmení]],2,0))</f>
        <v/>
      </c>
      <c r="C1144" s="25" t="str">
        <f>IF(A1144="","",VLOOKUP(A1144,Tabulka3[[Číslo registrace  u jednorázové akce]:[Příjmení]],3,0))</f>
        <v/>
      </c>
      <c r="I1144" s="94"/>
      <c r="J1144" s="94"/>
      <c r="L1144" s="15"/>
      <c r="M1144" s="15"/>
      <c r="N1144" s="15"/>
    </row>
    <row r="1145" spans="2:14" s="25" customFormat="1" ht="15" customHeight="1" x14ac:dyDescent="0.3">
      <c r="B1145" s="25" t="str">
        <f>IF(A1145="","",VLOOKUP(A1145,Tabulka3[[Číslo registrace  u jednorázové akce]:[Příjmení]],2,0))</f>
        <v/>
      </c>
      <c r="C1145" s="25" t="str">
        <f>IF(A1145="","",VLOOKUP(A1145,Tabulka3[[Číslo registrace  u jednorázové akce]:[Příjmení]],3,0))</f>
        <v/>
      </c>
      <c r="I1145" s="94"/>
      <c r="J1145" s="94"/>
      <c r="L1145" s="15"/>
      <c r="M1145" s="15"/>
      <c r="N1145" s="15"/>
    </row>
    <row r="1146" spans="2:14" s="25" customFormat="1" ht="15" customHeight="1" x14ac:dyDescent="0.3">
      <c r="B1146" s="25" t="str">
        <f>IF(A1146="","",VLOOKUP(A1146,Tabulka3[[Číslo registrace  u jednorázové akce]:[Příjmení]],2,0))</f>
        <v/>
      </c>
      <c r="C1146" s="25" t="str">
        <f>IF(A1146="","",VLOOKUP(A1146,Tabulka3[[Číslo registrace  u jednorázové akce]:[Příjmení]],3,0))</f>
        <v/>
      </c>
      <c r="I1146" s="94"/>
      <c r="J1146" s="94"/>
      <c r="L1146" s="15"/>
      <c r="M1146" s="15"/>
      <c r="N1146" s="15"/>
    </row>
    <row r="1147" spans="2:14" s="25" customFormat="1" ht="15" customHeight="1" x14ac:dyDescent="0.3">
      <c r="B1147" s="25" t="str">
        <f>IF(A1147="","",VLOOKUP(A1147,Tabulka3[[Číslo registrace  u jednorázové akce]:[Příjmení]],2,0))</f>
        <v/>
      </c>
      <c r="C1147" s="25" t="str">
        <f>IF(A1147="","",VLOOKUP(A1147,Tabulka3[[Číslo registrace  u jednorázové akce]:[Příjmení]],3,0))</f>
        <v/>
      </c>
      <c r="I1147" s="94"/>
      <c r="J1147" s="94"/>
      <c r="L1147" s="15"/>
      <c r="M1147" s="15"/>
      <c r="N1147" s="15"/>
    </row>
    <row r="1148" spans="2:14" s="25" customFormat="1" ht="15" customHeight="1" x14ac:dyDescent="0.3">
      <c r="B1148" s="25" t="str">
        <f>IF(A1148="","",VLOOKUP(A1148,Tabulka3[[Číslo registrace  u jednorázové akce]:[Příjmení]],2,0))</f>
        <v/>
      </c>
      <c r="C1148" s="25" t="str">
        <f>IF(A1148="","",VLOOKUP(A1148,Tabulka3[[Číslo registrace  u jednorázové akce]:[Příjmení]],3,0))</f>
        <v/>
      </c>
      <c r="I1148" s="94"/>
      <c r="J1148" s="94"/>
      <c r="L1148" s="15"/>
      <c r="M1148" s="15"/>
      <c r="N1148" s="15"/>
    </row>
    <row r="1149" spans="2:14" s="25" customFormat="1" ht="15" customHeight="1" x14ac:dyDescent="0.3">
      <c r="B1149" s="25" t="str">
        <f>IF(A1149="","",VLOOKUP(A1149,Tabulka3[[Číslo registrace  u jednorázové akce]:[Příjmení]],2,0))</f>
        <v/>
      </c>
      <c r="C1149" s="25" t="str">
        <f>IF(A1149="","",VLOOKUP(A1149,Tabulka3[[Číslo registrace  u jednorázové akce]:[Příjmení]],3,0))</f>
        <v/>
      </c>
      <c r="I1149" s="94"/>
      <c r="J1149" s="94"/>
      <c r="L1149" s="15"/>
      <c r="M1149" s="15"/>
      <c r="N1149" s="15"/>
    </row>
    <row r="1150" spans="2:14" s="25" customFormat="1" ht="15" customHeight="1" x14ac:dyDescent="0.3">
      <c r="B1150" s="25" t="str">
        <f>IF(A1150="","",VLOOKUP(A1150,Tabulka3[[Číslo registrace  u jednorázové akce]:[Příjmení]],2,0))</f>
        <v/>
      </c>
      <c r="C1150" s="25" t="str">
        <f>IF(A1150="","",VLOOKUP(A1150,Tabulka3[[Číslo registrace  u jednorázové akce]:[Příjmení]],3,0))</f>
        <v/>
      </c>
      <c r="I1150" s="94"/>
      <c r="J1150" s="94"/>
      <c r="L1150" s="15"/>
      <c r="M1150" s="15"/>
      <c r="N1150" s="15"/>
    </row>
    <row r="1151" spans="2:14" s="25" customFormat="1" ht="15" customHeight="1" x14ac:dyDescent="0.3">
      <c r="B1151" s="25" t="str">
        <f>IF(A1151="","",VLOOKUP(A1151,Tabulka3[[Číslo registrace  u jednorázové akce]:[Příjmení]],2,0))</f>
        <v/>
      </c>
      <c r="C1151" s="25" t="str">
        <f>IF(A1151="","",VLOOKUP(A1151,Tabulka3[[Číslo registrace  u jednorázové akce]:[Příjmení]],3,0))</f>
        <v/>
      </c>
      <c r="I1151" s="94"/>
      <c r="J1151" s="94"/>
      <c r="L1151" s="15"/>
      <c r="M1151" s="15"/>
      <c r="N1151" s="15"/>
    </row>
    <row r="1152" spans="2:14" s="25" customFormat="1" ht="15" customHeight="1" x14ac:dyDescent="0.3">
      <c r="B1152" s="25" t="str">
        <f>IF(A1152="","",VLOOKUP(A1152,Tabulka3[[Číslo registrace  u jednorázové akce]:[Příjmení]],2,0))</f>
        <v/>
      </c>
      <c r="C1152" s="25" t="str">
        <f>IF(A1152="","",VLOOKUP(A1152,Tabulka3[[Číslo registrace  u jednorázové akce]:[Příjmení]],3,0))</f>
        <v/>
      </c>
      <c r="I1152" s="94"/>
      <c r="J1152" s="94"/>
      <c r="L1152" s="15"/>
      <c r="M1152" s="15"/>
      <c r="N1152" s="15"/>
    </row>
    <row r="1153" spans="2:14" s="25" customFormat="1" ht="15" customHeight="1" x14ac:dyDescent="0.3">
      <c r="B1153" s="25" t="str">
        <f>IF(A1153="","",VLOOKUP(A1153,Tabulka3[[Číslo registrace  u jednorázové akce]:[Příjmení]],2,0))</f>
        <v/>
      </c>
      <c r="C1153" s="25" t="str">
        <f>IF(A1153="","",VLOOKUP(A1153,Tabulka3[[Číslo registrace  u jednorázové akce]:[Příjmení]],3,0))</f>
        <v/>
      </c>
      <c r="I1153" s="94"/>
      <c r="J1153" s="94"/>
      <c r="L1153" s="15"/>
      <c r="M1153" s="15"/>
      <c r="N1153" s="15"/>
    </row>
    <row r="1154" spans="2:14" s="25" customFormat="1" ht="15" customHeight="1" x14ac:dyDescent="0.3">
      <c r="B1154" s="25" t="str">
        <f>IF(A1154="","",VLOOKUP(A1154,Tabulka3[[Číslo registrace  u jednorázové akce]:[Příjmení]],2,0))</f>
        <v/>
      </c>
      <c r="C1154" s="25" t="str">
        <f>IF(A1154="","",VLOOKUP(A1154,Tabulka3[[Číslo registrace  u jednorázové akce]:[Příjmení]],3,0))</f>
        <v/>
      </c>
      <c r="I1154" s="94"/>
      <c r="J1154" s="94"/>
      <c r="L1154" s="15"/>
      <c r="M1154" s="15"/>
      <c r="N1154" s="15"/>
    </row>
    <row r="1155" spans="2:14" s="25" customFormat="1" ht="15" customHeight="1" x14ac:dyDescent="0.3">
      <c r="B1155" s="25" t="str">
        <f>IF(A1155="","",VLOOKUP(A1155,Tabulka3[[Číslo registrace  u jednorázové akce]:[Příjmení]],2,0))</f>
        <v/>
      </c>
      <c r="C1155" s="25" t="str">
        <f>IF(A1155="","",VLOOKUP(A1155,Tabulka3[[Číslo registrace  u jednorázové akce]:[Příjmení]],3,0))</f>
        <v/>
      </c>
      <c r="I1155" s="94"/>
      <c r="J1155" s="94"/>
      <c r="L1155" s="15"/>
      <c r="M1155" s="15"/>
      <c r="N1155" s="15"/>
    </row>
    <row r="1156" spans="2:14" s="25" customFormat="1" ht="15" customHeight="1" x14ac:dyDescent="0.3">
      <c r="B1156" s="25" t="str">
        <f>IF(A1156="","",VLOOKUP(A1156,Tabulka3[[Číslo registrace  u jednorázové akce]:[Příjmení]],2,0))</f>
        <v/>
      </c>
      <c r="C1156" s="25" t="str">
        <f>IF(A1156="","",VLOOKUP(A1156,Tabulka3[[Číslo registrace  u jednorázové akce]:[Příjmení]],3,0))</f>
        <v/>
      </c>
      <c r="I1156" s="94"/>
      <c r="J1156" s="94"/>
      <c r="L1156" s="15"/>
      <c r="M1156" s="15"/>
      <c r="N1156" s="15"/>
    </row>
    <row r="1157" spans="2:14" s="25" customFormat="1" ht="15" customHeight="1" x14ac:dyDescent="0.3">
      <c r="B1157" s="25" t="str">
        <f>IF(A1157="","",VLOOKUP(A1157,Tabulka3[[Číslo registrace  u jednorázové akce]:[Příjmení]],2,0))</f>
        <v/>
      </c>
      <c r="C1157" s="25" t="str">
        <f>IF(A1157="","",VLOOKUP(A1157,Tabulka3[[Číslo registrace  u jednorázové akce]:[Příjmení]],3,0))</f>
        <v/>
      </c>
      <c r="I1157" s="94"/>
      <c r="J1157" s="94"/>
      <c r="L1157" s="15"/>
      <c r="M1157" s="15"/>
      <c r="N1157" s="15"/>
    </row>
    <row r="1158" spans="2:14" s="25" customFormat="1" ht="15" customHeight="1" x14ac:dyDescent="0.3">
      <c r="B1158" s="25" t="str">
        <f>IF(A1158="","",VLOOKUP(A1158,Tabulka3[[Číslo registrace  u jednorázové akce]:[Příjmení]],2,0))</f>
        <v/>
      </c>
      <c r="C1158" s="25" t="str">
        <f>IF(A1158="","",VLOOKUP(A1158,Tabulka3[[Číslo registrace  u jednorázové akce]:[Příjmení]],3,0))</f>
        <v/>
      </c>
      <c r="I1158" s="94"/>
      <c r="J1158" s="94"/>
      <c r="L1158" s="15"/>
      <c r="M1158" s="15"/>
      <c r="N1158" s="15"/>
    </row>
    <row r="1159" spans="2:14" s="25" customFormat="1" ht="15" customHeight="1" x14ac:dyDescent="0.3">
      <c r="B1159" s="25" t="str">
        <f>IF(A1159="","",VLOOKUP(A1159,Tabulka3[[Číslo registrace  u jednorázové akce]:[Příjmení]],2,0))</f>
        <v/>
      </c>
      <c r="C1159" s="25" t="str">
        <f>IF(A1159="","",VLOOKUP(A1159,Tabulka3[[Číslo registrace  u jednorázové akce]:[Příjmení]],3,0))</f>
        <v/>
      </c>
      <c r="I1159" s="94"/>
      <c r="J1159" s="94"/>
      <c r="L1159" s="15"/>
      <c r="M1159" s="15"/>
      <c r="N1159" s="15"/>
    </row>
    <row r="1160" spans="2:14" s="25" customFormat="1" ht="15" customHeight="1" x14ac:dyDescent="0.3">
      <c r="B1160" s="25" t="str">
        <f>IF(A1160="","",VLOOKUP(A1160,Tabulka3[[Číslo registrace  u jednorázové akce]:[Příjmení]],2,0))</f>
        <v/>
      </c>
      <c r="C1160" s="25" t="str">
        <f>IF(A1160="","",VLOOKUP(A1160,Tabulka3[[Číslo registrace  u jednorázové akce]:[Příjmení]],3,0))</f>
        <v/>
      </c>
      <c r="I1160" s="94"/>
      <c r="J1160" s="94"/>
      <c r="L1160" s="15"/>
      <c r="M1160" s="15"/>
      <c r="N1160" s="15"/>
    </row>
    <row r="1161" spans="2:14" s="25" customFormat="1" ht="15" customHeight="1" x14ac:dyDescent="0.3">
      <c r="B1161" s="25" t="str">
        <f>IF(A1161="","",VLOOKUP(A1161,Tabulka3[[Číslo registrace  u jednorázové akce]:[Příjmení]],2,0))</f>
        <v/>
      </c>
      <c r="C1161" s="25" t="str">
        <f>IF(A1161="","",VLOOKUP(A1161,Tabulka3[[Číslo registrace  u jednorázové akce]:[Příjmení]],3,0))</f>
        <v/>
      </c>
      <c r="I1161" s="94"/>
      <c r="J1161" s="94"/>
      <c r="L1161" s="15"/>
      <c r="M1161" s="15"/>
      <c r="N1161" s="15"/>
    </row>
    <row r="1162" spans="2:14" s="25" customFormat="1" ht="15" customHeight="1" x14ac:dyDescent="0.3">
      <c r="B1162" s="25" t="str">
        <f>IF(A1162="","",VLOOKUP(A1162,Tabulka3[[Číslo registrace  u jednorázové akce]:[Příjmení]],2,0))</f>
        <v/>
      </c>
      <c r="C1162" s="25" t="str">
        <f>IF(A1162="","",VLOOKUP(A1162,Tabulka3[[Číslo registrace  u jednorázové akce]:[Příjmení]],3,0))</f>
        <v/>
      </c>
      <c r="I1162" s="94"/>
      <c r="J1162" s="94"/>
      <c r="L1162" s="15"/>
      <c r="M1162" s="15"/>
      <c r="N1162" s="15"/>
    </row>
    <row r="1163" spans="2:14" s="25" customFormat="1" ht="15" customHeight="1" x14ac:dyDescent="0.3">
      <c r="B1163" s="25" t="str">
        <f>IF(A1163="","",VLOOKUP(A1163,Tabulka3[[Číslo registrace  u jednorázové akce]:[Příjmení]],2,0))</f>
        <v/>
      </c>
      <c r="C1163" s="25" t="str">
        <f>IF(A1163="","",VLOOKUP(A1163,Tabulka3[[Číslo registrace  u jednorázové akce]:[Příjmení]],3,0))</f>
        <v/>
      </c>
      <c r="I1163" s="94"/>
      <c r="J1163" s="94"/>
      <c r="L1163" s="15"/>
      <c r="M1163" s="15"/>
      <c r="N1163" s="15"/>
    </row>
    <row r="1164" spans="2:14" s="25" customFormat="1" ht="15" customHeight="1" x14ac:dyDescent="0.3">
      <c r="B1164" s="25" t="str">
        <f>IF(A1164="","",VLOOKUP(A1164,Tabulka3[[Číslo registrace  u jednorázové akce]:[Příjmení]],2,0))</f>
        <v/>
      </c>
      <c r="C1164" s="25" t="str">
        <f>IF(A1164="","",VLOOKUP(A1164,Tabulka3[[Číslo registrace  u jednorázové akce]:[Příjmení]],3,0))</f>
        <v/>
      </c>
      <c r="I1164" s="94"/>
      <c r="J1164" s="94"/>
      <c r="L1164" s="15"/>
      <c r="M1164" s="15"/>
      <c r="N1164" s="15"/>
    </row>
    <row r="1165" spans="2:14" s="25" customFormat="1" ht="15" customHeight="1" x14ac:dyDescent="0.3">
      <c r="B1165" s="25" t="str">
        <f>IF(A1165="","",VLOOKUP(A1165,Tabulka3[[Číslo registrace  u jednorázové akce]:[Příjmení]],2,0))</f>
        <v/>
      </c>
      <c r="C1165" s="25" t="str">
        <f>IF(A1165="","",VLOOKUP(A1165,Tabulka3[[Číslo registrace  u jednorázové akce]:[Příjmení]],3,0))</f>
        <v/>
      </c>
      <c r="I1165" s="94"/>
      <c r="J1165" s="94"/>
      <c r="L1165" s="15"/>
      <c r="M1165" s="15"/>
      <c r="N1165" s="15"/>
    </row>
    <row r="1166" spans="2:14" s="25" customFormat="1" ht="15" customHeight="1" x14ac:dyDescent="0.3">
      <c r="B1166" s="25" t="str">
        <f>IF(A1166="","",VLOOKUP(A1166,Tabulka3[[Číslo registrace  u jednorázové akce]:[Příjmení]],2,0))</f>
        <v/>
      </c>
      <c r="C1166" s="25" t="str">
        <f>IF(A1166="","",VLOOKUP(A1166,Tabulka3[[Číslo registrace  u jednorázové akce]:[Příjmení]],3,0))</f>
        <v/>
      </c>
      <c r="I1166" s="94"/>
      <c r="J1166" s="94"/>
      <c r="L1166" s="15"/>
      <c r="M1166" s="15"/>
      <c r="N1166" s="15"/>
    </row>
    <row r="1167" spans="2:14" s="25" customFormat="1" ht="15" customHeight="1" x14ac:dyDescent="0.3">
      <c r="B1167" s="25" t="str">
        <f>IF(A1167="","",VLOOKUP(A1167,Tabulka3[[Číslo registrace  u jednorázové akce]:[Příjmení]],2,0))</f>
        <v/>
      </c>
      <c r="C1167" s="25" t="str">
        <f>IF(A1167="","",VLOOKUP(A1167,Tabulka3[[Číslo registrace  u jednorázové akce]:[Příjmení]],3,0))</f>
        <v/>
      </c>
      <c r="I1167" s="94"/>
      <c r="J1167" s="94"/>
      <c r="L1167" s="15"/>
      <c r="M1167" s="15"/>
      <c r="N1167" s="15"/>
    </row>
    <row r="1168" spans="2:14" s="25" customFormat="1" ht="15" customHeight="1" x14ac:dyDescent="0.3">
      <c r="B1168" s="25" t="str">
        <f>IF(A1168="","",VLOOKUP(A1168,Tabulka3[[Číslo registrace  u jednorázové akce]:[Příjmení]],2,0))</f>
        <v/>
      </c>
      <c r="C1168" s="25" t="str">
        <f>IF(A1168="","",VLOOKUP(A1168,Tabulka3[[Číslo registrace  u jednorázové akce]:[Příjmení]],3,0))</f>
        <v/>
      </c>
      <c r="I1168" s="94"/>
      <c r="J1168" s="94"/>
      <c r="L1168" s="15"/>
      <c r="M1168" s="15"/>
      <c r="N1168" s="15"/>
    </row>
    <row r="1169" spans="2:14" s="25" customFormat="1" ht="15" customHeight="1" x14ac:dyDescent="0.3">
      <c r="B1169" s="25" t="str">
        <f>IF(A1169="","",VLOOKUP(A1169,Tabulka3[[Číslo registrace  u jednorázové akce]:[Příjmení]],2,0))</f>
        <v/>
      </c>
      <c r="C1169" s="25" t="str">
        <f>IF(A1169="","",VLOOKUP(A1169,Tabulka3[[Číslo registrace  u jednorázové akce]:[Příjmení]],3,0))</f>
        <v/>
      </c>
      <c r="I1169" s="94"/>
      <c r="J1169" s="94"/>
      <c r="L1169" s="15"/>
      <c r="M1169" s="15"/>
      <c r="N1169" s="15"/>
    </row>
    <row r="1170" spans="2:14" s="25" customFormat="1" ht="15" customHeight="1" x14ac:dyDescent="0.3">
      <c r="B1170" s="25" t="str">
        <f>IF(A1170="","",VLOOKUP(A1170,Tabulka3[[Číslo registrace  u jednorázové akce]:[Příjmení]],2,0))</f>
        <v/>
      </c>
      <c r="C1170" s="25" t="str">
        <f>IF(A1170="","",VLOOKUP(A1170,Tabulka3[[Číslo registrace  u jednorázové akce]:[Příjmení]],3,0))</f>
        <v/>
      </c>
      <c r="I1170" s="94"/>
      <c r="J1170" s="94"/>
      <c r="L1170" s="15"/>
      <c r="M1170" s="15"/>
      <c r="N1170" s="15"/>
    </row>
    <row r="1171" spans="2:14" s="25" customFormat="1" ht="15" customHeight="1" x14ac:dyDescent="0.3">
      <c r="B1171" s="25" t="str">
        <f>IF(A1171="","",VLOOKUP(A1171,Tabulka3[[Číslo registrace  u jednorázové akce]:[Příjmení]],2,0))</f>
        <v/>
      </c>
      <c r="C1171" s="25" t="str">
        <f>IF(A1171="","",VLOOKUP(A1171,Tabulka3[[Číslo registrace  u jednorázové akce]:[Příjmení]],3,0))</f>
        <v/>
      </c>
      <c r="I1171" s="94"/>
      <c r="J1171" s="94"/>
      <c r="L1171" s="15"/>
      <c r="M1171" s="15"/>
      <c r="N1171" s="15"/>
    </row>
    <row r="1172" spans="2:14" s="25" customFormat="1" ht="15" customHeight="1" x14ac:dyDescent="0.3">
      <c r="B1172" s="25" t="str">
        <f>IF(A1172="","",VLOOKUP(A1172,Tabulka3[[Číslo registrace  u jednorázové akce]:[Příjmení]],2,0))</f>
        <v/>
      </c>
      <c r="C1172" s="25" t="str">
        <f>IF(A1172="","",VLOOKUP(A1172,Tabulka3[[Číslo registrace  u jednorázové akce]:[Příjmení]],3,0))</f>
        <v/>
      </c>
      <c r="I1172" s="94"/>
      <c r="J1172" s="94"/>
      <c r="L1172" s="15"/>
      <c r="M1172" s="15"/>
      <c r="N1172" s="15"/>
    </row>
    <row r="1173" spans="2:14" s="25" customFormat="1" ht="15" customHeight="1" x14ac:dyDescent="0.3">
      <c r="B1173" s="25" t="str">
        <f>IF(A1173="","",VLOOKUP(A1173,Tabulka3[[Číslo registrace  u jednorázové akce]:[Příjmení]],2,0))</f>
        <v/>
      </c>
      <c r="C1173" s="25" t="str">
        <f>IF(A1173="","",VLOOKUP(A1173,Tabulka3[[Číslo registrace  u jednorázové akce]:[Příjmení]],3,0))</f>
        <v/>
      </c>
      <c r="I1173" s="94"/>
      <c r="J1173" s="94"/>
      <c r="L1173" s="15"/>
      <c r="M1173" s="15"/>
      <c r="N1173" s="15"/>
    </row>
    <row r="1174" spans="2:14" s="25" customFormat="1" ht="15" customHeight="1" x14ac:dyDescent="0.3">
      <c r="B1174" s="25" t="str">
        <f>IF(A1174="","",VLOOKUP(A1174,Tabulka3[[Číslo registrace  u jednorázové akce]:[Příjmení]],2,0))</f>
        <v/>
      </c>
      <c r="C1174" s="25" t="str">
        <f>IF(A1174="","",VLOOKUP(A1174,Tabulka3[[Číslo registrace  u jednorázové akce]:[Příjmení]],3,0))</f>
        <v/>
      </c>
      <c r="I1174" s="94"/>
      <c r="J1174" s="94"/>
      <c r="L1174" s="15"/>
      <c r="M1174" s="15"/>
      <c r="N1174" s="15"/>
    </row>
    <row r="1175" spans="2:14" s="25" customFormat="1" ht="15" customHeight="1" x14ac:dyDescent="0.3">
      <c r="B1175" s="25" t="str">
        <f>IF(A1175="","",VLOOKUP(A1175,Tabulka3[[Číslo registrace  u jednorázové akce]:[Příjmení]],2,0))</f>
        <v/>
      </c>
      <c r="C1175" s="25" t="str">
        <f>IF(A1175="","",VLOOKUP(A1175,Tabulka3[[Číslo registrace  u jednorázové akce]:[Příjmení]],3,0))</f>
        <v/>
      </c>
      <c r="I1175" s="94"/>
      <c r="J1175" s="94"/>
      <c r="L1175" s="15"/>
      <c r="M1175" s="15"/>
      <c r="N1175" s="15"/>
    </row>
    <row r="1176" spans="2:14" s="25" customFormat="1" ht="15" customHeight="1" x14ac:dyDescent="0.3">
      <c r="B1176" s="25" t="str">
        <f>IF(A1176="","",VLOOKUP(A1176,Tabulka3[[Číslo registrace  u jednorázové akce]:[Příjmení]],2,0))</f>
        <v/>
      </c>
      <c r="C1176" s="25" t="str">
        <f>IF(A1176="","",VLOOKUP(A1176,Tabulka3[[Číslo registrace  u jednorázové akce]:[Příjmení]],3,0))</f>
        <v/>
      </c>
      <c r="I1176" s="94"/>
      <c r="J1176" s="94"/>
      <c r="L1176" s="15"/>
      <c r="M1176" s="15"/>
      <c r="N1176" s="15"/>
    </row>
    <row r="1177" spans="2:14" s="25" customFormat="1" ht="15" customHeight="1" x14ac:dyDescent="0.3">
      <c r="B1177" s="25" t="str">
        <f>IF(A1177="","",VLOOKUP(A1177,Tabulka3[[Číslo registrace  u jednorázové akce]:[Příjmení]],2,0))</f>
        <v/>
      </c>
      <c r="C1177" s="25" t="str">
        <f>IF(A1177="","",VLOOKUP(A1177,Tabulka3[[Číslo registrace  u jednorázové akce]:[Příjmení]],3,0))</f>
        <v/>
      </c>
      <c r="I1177" s="94"/>
      <c r="J1177" s="94"/>
      <c r="L1177" s="15"/>
      <c r="M1177" s="15"/>
      <c r="N1177" s="15"/>
    </row>
    <row r="1178" spans="2:14" s="25" customFormat="1" ht="15" customHeight="1" x14ac:dyDescent="0.3">
      <c r="B1178" s="25" t="str">
        <f>IF(A1178="","",VLOOKUP(A1178,Tabulka3[[Číslo registrace  u jednorázové akce]:[Příjmení]],2,0))</f>
        <v/>
      </c>
      <c r="C1178" s="25" t="str">
        <f>IF(A1178="","",VLOOKUP(A1178,Tabulka3[[Číslo registrace  u jednorázové akce]:[Příjmení]],3,0))</f>
        <v/>
      </c>
      <c r="I1178" s="94"/>
      <c r="J1178" s="94"/>
      <c r="L1178" s="15"/>
      <c r="M1178" s="15"/>
      <c r="N1178" s="15"/>
    </row>
    <row r="1179" spans="2:14" s="25" customFormat="1" ht="15" customHeight="1" x14ac:dyDescent="0.3">
      <c r="B1179" s="25" t="str">
        <f>IF(A1179="","",VLOOKUP(A1179,Tabulka3[[Číslo registrace  u jednorázové akce]:[Příjmení]],2,0))</f>
        <v/>
      </c>
      <c r="C1179" s="25" t="str">
        <f>IF(A1179="","",VLOOKUP(A1179,Tabulka3[[Číslo registrace  u jednorázové akce]:[Příjmení]],3,0))</f>
        <v/>
      </c>
      <c r="I1179" s="94"/>
      <c r="J1179" s="94"/>
      <c r="L1179" s="15"/>
      <c r="M1179" s="15"/>
      <c r="N1179" s="15"/>
    </row>
    <row r="1180" spans="2:14" s="25" customFormat="1" ht="15" customHeight="1" x14ac:dyDescent="0.3">
      <c r="B1180" s="25" t="str">
        <f>IF(A1180="","",VLOOKUP(A1180,Tabulka3[[Číslo registrace  u jednorázové akce]:[Příjmení]],2,0))</f>
        <v/>
      </c>
      <c r="C1180" s="25" t="str">
        <f>IF(A1180="","",VLOOKUP(A1180,Tabulka3[[Číslo registrace  u jednorázové akce]:[Příjmení]],3,0))</f>
        <v/>
      </c>
      <c r="I1180" s="94"/>
      <c r="J1180" s="94"/>
      <c r="L1180" s="15"/>
      <c r="M1180" s="15"/>
      <c r="N1180" s="15"/>
    </row>
    <row r="1181" spans="2:14" s="25" customFormat="1" ht="15" customHeight="1" x14ac:dyDescent="0.3">
      <c r="B1181" s="25" t="str">
        <f>IF(A1181="","",VLOOKUP(A1181,Tabulka3[[Číslo registrace  u jednorázové akce]:[Příjmení]],2,0))</f>
        <v/>
      </c>
      <c r="C1181" s="25" t="str">
        <f>IF(A1181="","",VLOOKUP(A1181,Tabulka3[[Číslo registrace  u jednorázové akce]:[Příjmení]],3,0))</f>
        <v/>
      </c>
      <c r="I1181" s="94"/>
      <c r="J1181" s="94"/>
      <c r="L1181" s="15"/>
      <c r="M1181" s="15"/>
      <c r="N1181" s="15"/>
    </row>
    <row r="1182" spans="2:14" s="25" customFormat="1" ht="15" customHeight="1" x14ac:dyDescent="0.3">
      <c r="B1182" s="25" t="str">
        <f>IF(A1182="","",VLOOKUP(A1182,Tabulka3[[Číslo registrace  u jednorázové akce]:[Příjmení]],2,0))</f>
        <v/>
      </c>
      <c r="C1182" s="25" t="str">
        <f>IF(A1182="","",VLOOKUP(A1182,Tabulka3[[Číslo registrace  u jednorázové akce]:[Příjmení]],3,0))</f>
        <v/>
      </c>
      <c r="I1182" s="94"/>
      <c r="J1182" s="94"/>
      <c r="L1182" s="15"/>
      <c r="M1182" s="15"/>
      <c r="N1182" s="15"/>
    </row>
    <row r="1183" spans="2:14" s="25" customFormat="1" ht="15" customHeight="1" x14ac:dyDescent="0.3">
      <c r="B1183" s="25" t="str">
        <f>IF(A1183="","",VLOOKUP(A1183,Tabulka3[[Číslo registrace  u jednorázové akce]:[Příjmení]],2,0))</f>
        <v/>
      </c>
      <c r="C1183" s="25" t="str">
        <f>IF(A1183="","",VLOOKUP(A1183,Tabulka3[[Číslo registrace  u jednorázové akce]:[Příjmení]],3,0))</f>
        <v/>
      </c>
      <c r="I1183" s="94"/>
      <c r="J1183" s="94"/>
      <c r="L1183" s="15"/>
      <c r="M1183" s="15"/>
      <c r="N1183" s="15"/>
    </row>
    <row r="1184" spans="2:14" s="25" customFormat="1" ht="15" customHeight="1" x14ac:dyDescent="0.3">
      <c r="B1184" s="25" t="str">
        <f>IF(A1184="","",VLOOKUP(A1184,Tabulka3[[Číslo registrace  u jednorázové akce]:[Příjmení]],2,0))</f>
        <v/>
      </c>
      <c r="C1184" s="25" t="str">
        <f>IF(A1184="","",VLOOKUP(A1184,Tabulka3[[Číslo registrace  u jednorázové akce]:[Příjmení]],3,0))</f>
        <v/>
      </c>
      <c r="I1184" s="94"/>
      <c r="J1184" s="94"/>
      <c r="L1184" s="15"/>
      <c r="M1184" s="15"/>
      <c r="N1184" s="15"/>
    </row>
    <row r="1185" spans="2:14" s="25" customFormat="1" ht="15" customHeight="1" x14ac:dyDescent="0.3">
      <c r="B1185" s="25" t="str">
        <f>IF(A1185="","",VLOOKUP(A1185,Tabulka3[[Číslo registrace  u jednorázové akce]:[Příjmení]],2,0))</f>
        <v/>
      </c>
      <c r="C1185" s="25" t="str">
        <f>IF(A1185="","",VLOOKUP(A1185,Tabulka3[[Číslo registrace  u jednorázové akce]:[Příjmení]],3,0))</f>
        <v/>
      </c>
      <c r="I1185" s="94"/>
      <c r="J1185" s="94"/>
      <c r="L1185" s="15"/>
      <c r="M1185" s="15"/>
      <c r="N1185" s="15"/>
    </row>
    <row r="1186" spans="2:14" s="25" customFormat="1" ht="15" customHeight="1" x14ac:dyDescent="0.3">
      <c r="B1186" s="25" t="str">
        <f>IF(A1186="","",VLOOKUP(A1186,Tabulka3[[Číslo registrace  u jednorázové akce]:[Příjmení]],2,0))</f>
        <v/>
      </c>
      <c r="C1186" s="25" t="str">
        <f>IF(A1186="","",VLOOKUP(A1186,Tabulka3[[Číslo registrace  u jednorázové akce]:[Příjmení]],3,0))</f>
        <v/>
      </c>
      <c r="I1186" s="94"/>
      <c r="J1186" s="94"/>
      <c r="L1186" s="15"/>
      <c r="M1186" s="15"/>
      <c r="N1186" s="15"/>
    </row>
    <row r="1187" spans="2:14" s="25" customFormat="1" ht="15" customHeight="1" x14ac:dyDescent="0.3">
      <c r="B1187" s="25" t="str">
        <f>IF(A1187="","",VLOOKUP(A1187,Tabulka3[[Číslo registrace  u jednorázové akce]:[Příjmení]],2,0))</f>
        <v/>
      </c>
      <c r="C1187" s="25" t="str">
        <f>IF(A1187="","",VLOOKUP(A1187,Tabulka3[[Číslo registrace  u jednorázové akce]:[Příjmení]],3,0))</f>
        <v/>
      </c>
      <c r="I1187" s="94"/>
      <c r="J1187" s="94"/>
      <c r="L1187" s="15"/>
      <c r="M1187" s="15"/>
      <c r="N1187" s="15"/>
    </row>
    <row r="1188" spans="2:14" s="25" customFormat="1" ht="15" customHeight="1" x14ac:dyDescent="0.3">
      <c r="B1188" s="25" t="str">
        <f>IF(A1188="","",VLOOKUP(A1188,Tabulka3[[Číslo registrace  u jednorázové akce]:[Příjmení]],2,0))</f>
        <v/>
      </c>
      <c r="C1188" s="25" t="str">
        <f>IF(A1188="","",VLOOKUP(A1188,Tabulka3[[Číslo registrace  u jednorázové akce]:[Příjmení]],3,0))</f>
        <v/>
      </c>
      <c r="I1188" s="94"/>
      <c r="J1188" s="94"/>
      <c r="L1188" s="15"/>
      <c r="M1188" s="15"/>
      <c r="N1188" s="15"/>
    </row>
    <row r="1189" spans="2:14" s="25" customFormat="1" ht="15" customHeight="1" x14ac:dyDescent="0.3">
      <c r="B1189" s="25" t="str">
        <f>IF(A1189="","",VLOOKUP(A1189,Tabulka3[[Číslo registrace  u jednorázové akce]:[Příjmení]],2,0))</f>
        <v/>
      </c>
      <c r="C1189" s="25" t="str">
        <f>IF(A1189="","",VLOOKUP(A1189,Tabulka3[[Číslo registrace  u jednorázové akce]:[Příjmení]],3,0))</f>
        <v/>
      </c>
      <c r="I1189" s="94"/>
      <c r="J1189" s="94"/>
      <c r="L1189" s="15"/>
      <c r="M1189" s="15"/>
      <c r="N1189" s="15"/>
    </row>
    <row r="1190" spans="2:14" s="25" customFormat="1" ht="15" customHeight="1" x14ac:dyDescent="0.3">
      <c r="B1190" s="25" t="str">
        <f>IF(A1190="","",VLOOKUP(A1190,Tabulka3[[Číslo registrace  u jednorázové akce]:[Příjmení]],2,0))</f>
        <v/>
      </c>
      <c r="C1190" s="25" t="str">
        <f>IF(A1190="","",VLOOKUP(A1190,Tabulka3[[Číslo registrace  u jednorázové akce]:[Příjmení]],3,0))</f>
        <v/>
      </c>
      <c r="I1190" s="94"/>
      <c r="J1190" s="94"/>
      <c r="L1190" s="15"/>
      <c r="M1190" s="15"/>
      <c r="N1190" s="15"/>
    </row>
    <row r="1191" spans="2:14" s="25" customFormat="1" ht="15" customHeight="1" x14ac:dyDescent="0.3">
      <c r="B1191" s="25" t="str">
        <f>IF(A1191="","",VLOOKUP(A1191,Tabulka3[[Číslo registrace  u jednorázové akce]:[Příjmení]],2,0))</f>
        <v/>
      </c>
      <c r="C1191" s="25" t="str">
        <f>IF(A1191="","",VLOOKUP(A1191,Tabulka3[[Číslo registrace  u jednorázové akce]:[Příjmení]],3,0))</f>
        <v/>
      </c>
      <c r="I1191" s="94"/>
      <c r="J1191" s="94"/>
      <c r="L1191" s="15"/>
      <c r="M1191" s="15"/>
      <c r="N1191" s="15"/>
    </row>
    <row r="1192" spans="2:14" s="25" customFormat="1" ht="15" customHeight="1" x14ac:dyDescent="0.3">
      <c r="B1192" s="25" t="str">
        <f>IF(A1192="","",VLOOKUP(A1192,Tabulka3[[Číslo registrace  u jednorázové akce]:[Příjmení]],2,0))</f>
        <v/>
      </c>
      <c r="C1192" s="25" t="str">
        <f>IF(A1192="","",VLOOKUP(A1192,Tabulka3[[Číslo registrace  u jednorázové akce]:[Příjmení]],3,0))</f>
        <v/>
      </c>
      <c r="I1192" s="94"/>
      <c r="J1192" s="94"/>
      <c r="L1192" s="15"/>
      <c r="M1192" s="15"/>
      <c r="N1192" s="15"/>
    </row>
    <row r="1193" spans="2:14" s="25" customFormat="1" ht="15" customHeight="1" x14ac:dyDescent="0.3">
      <c r="B1193" s="25" t="str">
        <f>IF(A1193="","",VLOOKUP(A1193,Tabulka3[[Číslo registrace  u jednorázové akce]:[Příjmení]],2,0))</f>
        <v/>
      </c>
      <c r="C1193" s="25" t="str">
        <f>IF(A1193="","",VLOOKUP(A1193,Tabulka3[[Číslo registrace  u jednorázové akce]:[Příjmení]],3,0))</f>
        <v/>
      </c>
      <c r="I1193" s="94"/>
      <c r="J1193" s="94"/>
      <c r="L1193" s="15"/>
      <c r="M1193" s="15"/>
      <c r="N1193" s="15"/>
    </row>
    <row r="1194" spans="2:14" s="25" customFormat="1" ht="15" customHeight="1" x14ac:dyDescent="0.3">
      <c r="B1194" s="25" t="str">
        <f>IF(A1194="","",VLOOKUP(A1194,Tabulka3[[Číslo registrace  u jednorázové akce]:[Příjmení]],2,0))</f>
        <v/>
      </c>
      <c r="C1194" s="25" t="str">
        <f>IF(A1194="","",VLOOKUP(A1194,Tabulka3[[Číslo registrace  u jednorázové akce]:[Příjmení]],3,0))</f>
        <v/>
      </c>
      <c r="I1194" s="94"/>
      <c r="J1194" s="94"/>
      <c r="L1194" s="15"/>
      <c r="M1194" s="15"/>
      <c r="N1194" s="15"/>
    </row>
    <row r="1195" spans="2:14" s="25" customFormat="1" ht="15" customHeight="1" x14ac:dyDescent="0.3">
      <c r="B1195" s="25" t="str">
        <f>IF(A1195="","",VLOOKUP(A1195,Tabulka3[[Číslo registrace  u jednorázové akce]:[Příjmení]],2,0))</f>
        <v/>
      </c>
      <c r="C1195" s="25" t="str">
        <f>IF(A1195="","",VLOOKUP(A1195,Tabulka3[[Číslo registrace  u jednorázové akce]:[Příjmení]],3,0))</f>
        <v/>
      </c>
      <c r="I1195" s="94"/>
      <c r="J1195" s="94"/>
      <c r="L1195" s="15"/>
      <c r="M1195" s="15"/>
      <c r="N1195" s="15"/>
    </row>
    <row r="1196" spans="2:14" s="25" customFormat="1" ht="15" customHeight="1" x14ac:dyDescent="0.3">
      <c r="B1196" s="25" t="str">
        <f>IF(A1196="","",VLOOKUP(A1196,Tabulka3[[Číslo registrace  u jednorázové akce]:[Příjmení]],2,0))</f>
        <v/>
      </c>
      <c r="C1196" s="25" t="str">
        <f>IF(A1196="","",VLOOKUP(A1196,Tabulka3[[Číslo registrace  u jednorázové akce]:[Příjmení]],3,0))</f>
        <v/>
      </c>
      <c r="I1196" s="94"/>
      <c r="J1196" s="94"/>
      <c r="L1196" s="15"/>
      <c r="M1196" s="15"/>
      <c r="N1196" s="15"/>
    </row>
    <row r="1197" spans="2:14" s="25" customFormat="1" ht="15" customHeight="1" x14ac:dyDescent="0.3">
      <c r="B1197" s="25" t="str">
        <f>IF(A1197="","",VLOOKUP(A1197,Tabulka3[[Číslo registrace  u jednorázové akce]:[Příjmení]],2,0))</f>
        <v/>
      </c>
      <c r="C1197" s="25" t="str">
        <f>IF(A1197="","",VLOOKUP(A1197,Tabulka3[[Číslo registrace  u jednorázové akce]:[Příjmení]],3,0))</f>
        <v/>
      </c>
      <c r="I1197" s="94"/>
      <c r="J1197" s="94"/>
      <c r="L1197" s="15"/>
      <c r="M1197" s="15"/>
      <c r="N1197" s="15"/>
    </row>
    <row r="1198" spans="2:14" s="25" customFormat="1" ht="15" customHeight="1" x14ac:dyDescent="0.3">
      <c r="B1198" s="25" t="str">
        <f>IF(A1198="","",VLOOKUP(A1198,Tabulka3[[Číslo registrace  u jednorázové akce]:[Příjmení]],2,0))</f>
        <v/>
      </c>
      <c r="C1198" s="25" t="str">
        <f>IF(A1198="","",VLOOKUP(A1198,Tabulka3[[Číslo registrace  u jednorázové akce]:[Příjmení]],3,0))</f>
        <v/>
      </c>
      <c r="I1198" s="94"/>
      <c r="J1198" s="94"/>
      <c r="L1198" s="15"/>
      <c r="M1198" s="15"/>
      <c r="N1198" s="15"/>
    </row>
    <row r="1199" spans="2:14" s="25" customFormat="1" ht="15" customHeight="1" x14ac:dyDescent="0.3">
      <c r="B1199" s="25" t="str">
        <f>IF(A1199="","",VLOOKUP(A1199,Tabulka3[[Číslo registrace  u jednorázové akce]:[Příjmení]],2,0))</f>
        <v/>
      </c>
      <c r="C1199" s="25" t="str">
        <f>IF(A1199="","",VLOOKUP(A1199,Tabulka3[[Číslo registrace  u jednorázové akce]:[Příjmení]],3,0))</f>
        <v/>
      </c>
      <c r="I1199" s="94"/>
      <c r="J1199" s="94"/>
      <c r="L1199" s="15"/>
      <c r="M1199" s="15"/>
      <c r="N1199" s="15"/>
    </row>
    <row r="1200" spans="2:14" s="25" customFormat="1" ht="15" customHeight="1" x14ac:dyDescent="0.3">
      <c r="B1200" s="25" t="str">
        <f>IF(A1200="","",VLOOKUP(A1200,Tabulka3[[Číslo registrace  u jednorázové akce]:[Příjmení]],2,0))</f>
        <v/>
      </c>
      <c r="C1200" s="25" t="str">
        <f>IF(A1200="","",VLOOKUP(A1200,Tabulka3[[Číslo registrace  u jednorázové akce]:[Příjmení]],3,0))</f>
        <v/>
      </c>
      <c r="I1200" s="94"/>
      <c r="J1200" s="94"/>
      <c r="L1200" s="15"/>
      <c r="M1200" s="15"/>
      <c r="N1200" s="15"/>
    </row>
    <row r="1201" spans="2:14" s="25" customFormat="1" ht="15" customHeight="1" x14ac:dyDescent="0.3">
      <c r="B1201" s="25" t="str">
        <f>IF(A1201="","",VLOOKUP(A1201,Tabulka3[[Číslo registrace  u jednorázové akce]:[Příjmení]],2,0))</f>
        <v/>
      </c>
      <c r="C1201" s="25" t="str">
        <f>IF(A1201="","",VLOOKUP(A1201,Tabulka3[[Číslo registrace  u jednorázové akce]:[Příjmení]],3,0))</f>
        <v/>
      </c>
      <c r="I1201" s="94"/>
      <c r="J1201" s="94"/>
      <c r="L1201" s="15"/>
      <c r="M1201" s="15"/>
      <c r="N1201" s="15"/>
    </row>
    <row r="1202" spans="2:14" s="25" customFormat="1" ht="15" customHeight="1" x14ac:dyDescent="0.3">
      <c r="B1202" s="25" t="str">
        <f>IF(A1202="","",VLOOKUP(A1202,Tabulka3[[Číslo registrace  u jednorázové akce]:[Příjmení]],2,0))</f>
        <v/>
      </c>
      <c r="C1202" s="25" t="str">
        <f>IF(A1202="","",VLOOKUP(A1202,Tabulka3[[Číslo registrace  u jednorázové akce]:[Příjmení]],3,0))</f>
        <v/>
      </c>
      <c r="I1202" s="94"/>
      <c r="J1202" s="94"/>
      <c r="L1202" s="15"/>
      <c r="M1202" s="15"/>
      <c r="N1202" s="15"/>
    </row>
    <row r="1203" spans="2:14" s="25" customFormat="1" ht="15" customHeight="1" x14ac:dyDescent="0.3">
      <c r="B1203" s="25" t="str">
        <f>IF(A1203="","",VLOOKUP(A1203,Tabulka3[[Číslo registrace  u jednorázové akce]:[Příjmení]],2,0))</f>
        <v/>
      </c>
      <c r="C1203" s="25" t="str">
        <f>IF(A1203="","",VLOOKUP(A1203,Tabulka3[[Číslo registrace  u jednorázové akce]:[Příjmení]],3,0))</f>
        <v/>
      </c>
      <c r="I1203" s="94"/>
      <c r="J1203" s="94"/>
      <c r="L1203" s="15"/>
      <c r="M1203" s="15"/>
      <c r="N1203" s="15"/>
    </row>
    <row r="1204" spans="2:14" s="25" customFormat="1" ht="15" customHeight="1" x14ac:dyDescent="0.3">
      <c r="B1204" s="25" t="str">
        <f>IF(A1204="","",VLOOKUP(A1204,Tabulka3[[Číslo registrace  u jednorázové akce]:[Příjmení]],2,0))</f>
        <v/>
      </c>
      <c r="C1204" s="25" t="str">
        <f>IF(A1204="","",VLOOKUP(A1204,Tabulka3[[Číslo registrace  u jednorázové akce]:[Příjmení]],3,0))</f>
        <v/>
      </c>
      <c r="I1204" s="94"/>
      <c r="J1204" s="94"/>
      <c r="L1204" s="15"/>
      <c r="M1204" s="15"/>
      <c r="N1204" s="15"/>
    </row>
    <row r="1205" spans="2:14" s="25" customFormat="1" ht="15" customHeight="1" x14ac:dyDescent="0.3">
      <c r="B1205" s="25" t="str">
        <f>IF(A1205="","",VLOOKUP(A1205,Tabulka3[[Číslo registrace  u jednorázové akce]:[Příjmení]],2,0))</f>
        <v/>
      </c>
      <c r="C1205" s="25" t="str">
        <f>IF(A1205="","",VLOOKUP(A1205,Tabulka3[[Číslo registrace  u jednorázové akce]:[Příjmení]],3,0))</f>
        <v/>
      </c>
      <c r="I1205" s="94"/>
      <c r="J1205" s="94"/>
      <c r="L1205" s="15"/>
      <c r="M1205" s="15"/>
      <c r="N1205" s="15"/>
    </row>
    <row r="1206" spans="2:14" s="25" customFormat="1" ht="15" customHeight="1" x14ac:dyDescent="0.3">
      <c r="B1206" s="25" t="str">
        <f>IF(A1206="","",VLOOKUP(A1206,Tabulka3[[Číslo registrace  u jednorázové akce]:[Příjmení]],2,0))</f>
        <v/>
      </c>
      <c r="C1206" s="25" t="str">
        <f>IF(A1206="","",VLOOKUP(A1206,Tabulka3[[Číslo registrace  u jednorázové akce]:[Příjmení]],3,0))</f>
        <v/>
      </c>
      <c r="I1206" s="94"/>
      <c r="J1206" s="94"/>
      <c r="L1206" s="15"/>
      <c r="M1206" s="15"/>
      <c r="N1206" s="15"/>
    </row>
    <row r="1207" spans="2:14" s="25" customFormat="1" ht="15" customHeight="1" x14ac:dyDescent="0.3">
      <c r="B1207" s="25" t="str">
        <f>IF(A1207="","",VLOOKUP(A1207,Tabulka3[[Číslo registrace  u jednorázové akce]:[Příjmení]],2,0))</f>
        <v/>
      </c>
      <c r="C1207" s="25" t="str">
        <f>IF(A1207="","",VLOOKUP(A1207,Tabulka3[[Číslo registrace  u jednorázové akce]:[Příjmení]],3,0))</f>
        <v/>
      </c>
      <c r="I1207" s="94"/>
      <c r="J1207" s="94"/>
      <c r="L1207" s="15"/>
      <c r="M1207" s="15"/>
      <c r="N1207" s="15"/>
    </row>
    <row r="1208" spans="2:14" s="25" customFormat="1" ht="15" customHeight="1" x14ac:dyDescent="0.3">
      <c r="B1208" s="25" t="str">
        <f>IF(A1208="","",VLOOKUP(A1208,Tabulka3[[Číslo registrace  u jednorázové akce]:[Příjmení]],2,0))</f>
        <v/>
      </c>
      <c r="C1208" s="25" t="str">
        <f>IF(A1208="","",VLOOKUP(A1208,Tabulka3[[Číslo registrace  u jednorázové akce]:[Příjmení]],3,0))</f>
        <v/>
      </c>
      <c r="I1208" s="94"/>
      <c r="J1208" s="94"/>
      <c r="L1208" s="15"/>
      <c r="M1208" s="15"/>
      <c r="N1208" s="15"/>
    </row>
    <row r="1209" spans="2:14" s="25" customFormat="1" ht="15" customHeight="1" x14ac:dyDescent="0.3">
      <c r="B1209" s="25" t="str">
        <f>IF(A1209="","",VLOOKUP(A1209,Tabulka3[[Číslo registrace  u jednorázové akce]:[Příjmení]],2,0))</f>
        <v/>
      </c>
      <c r="C1209" s="25" t="str">
        <f>IF(A1209="","",VLOOKUP(A1209,Tabulka3[[Číslo registrace  u jednorázové akce]:[Příjmení]],3,0))</f>
        <v/>
      </c>
      <c r="I1209" s="94"/>
      <c r="J1209" s="94"/>
      <c r="L1209" s="15"/>
      <c r="M1209" s="15"/>
      <c r="N1209" s="15"/>
    </row>
    <row r="1210" spans="2:14" s="25" customFormat="1" ht="15" customHeight="1" x14ac:dyDescent="0.3">
      <c r="B1210" s="25" t="str">
        <f>IF(A1210="","",VLOOKUP(A1210,Tabulka3[[Číslo registrace  u jednorázové akce]:[Příjmení]],2,0))</f>
        <v/>
      </c>
      <c r="C1210" s="25" t="str">
        <f>IF(A1210="","",VLOOKUP(A1210,Tabulka3[[Číslo registrace  u jednorázové akce]:[Příjmení]],3,0))</f>
        <v/>
      </c>
      <c r="I1210" s="94"/>
      <c r="J1210" s="94"/>
      <c r="L1210" s="15"/>
      <c r="M1210" s="15"/>
      <c r="N1210" s="15"/>
    </row>
    <row r="1211" spans="2:14" s="25" customFormat="1" ht="15" customHeight="1" x14ac:dyDescent="0.3">
      <c r="B1211" s="25" t="str">
        <f>IF(A1211="","",VLOOKUP(A1211,Tabulka3[[Číslo registrace  u jednorázové akce]:[Příjmení]],2,0))</f>
        <v/>
      </c>
      <c r="C1211" s="25" t="str">
        <f>IF(A1211="","",VLOOKUP(A1211,Tabulka3[[Číslo registrace  u jednorázové akce]:[Příjmení]],3,0))</f>
        <v/>
      </c>
      <c r="I1211" s="94"/>
      <c r="J1211" s="94"/>
      <c r="L1211" s="15"/>
      <c r="M1211" s="15"/>
      <c r="N1211" s="15"/>
    </row>
    <row r="1212" spans="2:14" s="25" customFormat="1" ht="15" customHeight="1" x14ac:dyDescent="0.3">
      <c r="B1212" s="25" t="str">
        <f>IF(A1212="","",VLOOKUP(A1212,Tabulka3[[Číslo registrace  u jednorázové akce]:[Příjmení]],2,0))</f>
        <v/>
      </c>
      <c r="C1212" s="25" t="str">
        <f>IF(A1212="","",VLOOKUP(A1212,Tabulka3[[Číslo registrace  u jednorázové akce]:[Příjmení]],3,0))</f>
        <v/>
      </c>
      <c r="I1212" s="94"/>
      <c r="J1212" s="94"/>
      <c r="L1212" s="15"/>
      <c r="M1212" s="15"/>
      <c r="N1212" s="15"/>
    </row>
    <row r="1213" spans="2:14" s="25" customFormat="1" ht="15" customHeight="1" x14ac:dyDescent="0.3">
      <c r="B1213" s="25" t="str">
        <f>IF(A1213="","",VLOOKUP(A1213,Tabulka3[[Číslo registrace  u jednorázové akce]:[Příjmení]],2,0))</f>
        <v/>
      </c>
      <c r="C1213" s="25" t="str">
        <f>IF(A1213="","",VLOOKUP(A1213,Tabulka3[[Číslo registrace  u jednorázové akce]:[Příjmení]],3,0))</f>
        <v/>
      </c>
      <c r="I1213" s="94"/>
      <c r="J1213" s="94"/>
      <c r="L1213" s="15"/>
      <c r="M1213" s="15"/>
      <c r="N1213" s="15"/>
    </row>
    <row r="1214" spans="2:14" s="25" customFormat="1" ht="15" customHeight="1" x14ac:dyDescent="0.3">
      <c r="B1214" s="25" t="str">
        <f>IF(A1214="","",VLOOKUP(A1214,Tabulka3[[Číslo registrace  u jednorázové akce]:[Příjmení]],2,0))</f>
        <v/>
      </c>
      <c r="C1214" s="25" t="str">
        <f>IF(A1214="","",VLOOKUP(A1214,Tabulka3[[Číslo registrace  u jednorázové akce]:[Příjmení]],3,0))</f>
        <v/>
      </c>
      <c r="I1214" s="94"/>
      <c r="J1214" s="94"/>
      <c r="L1214" s="15"/>
      <c r="M1214" s="15"/>
      <c r="N1214" s="15"/>
    </row>
    <row r="1215" spans="2:14" s="25" customFormat="1" ht="15" customHeight="1" x14ac:dyDescent="0.3">
      <c r="B1215" s="25" t="str">
        <f>IF(A1215="","",VLOOKUP(A1215,Tabulka3[[Číslo registrace  u jednorázové akce]:[Příjmení]],2,0))</f>
        <v/>
      </c>
      <c r="C1215" s="25" t="str">
        <f>IF(A1215="","",VLOOKUP(A1215,Tabulka3[[Číslo registrace  u jednorázové akce]:[Příjmení]],3,0))</f>
        <v/>
      </c>
      <c r="I1215" s="94"/>
      <c r="J1215" s="94"/>
      <c r="L1215" s="15"/>
      <c r="M1215" s="15"/>
      <c r="N1215" s="15"/>
    </row>
    <row r="1216" spans="2:14" s="25" customFormat="1" ht="15" customHeight="1" x14ac:dyDescent="0.3">
      <c r="B1216" s="25" t="str">
        <f>IF(A1216="","",VLOOKUP(A1216,Tabulka3[[Číslo registrace  u jednorázové akce]:[Příjmení]],2,0))</f>
        <v/>
      </c>
      <c r="C1216" s="25" t="str">
        <f>IF(A1216="","",VLOOKUP(A1216,Tabulka3[[Číslo registrace  u jednorázové akce]:[Příjmení]],3,0))</f>
        <v/>
      </c>
      <c r="I1216" s="94"/>
      <c r="J1216" s="94"/>
      <c r="L1216" s="15"/>
      <c r="M1216" s="15"/>
      <c r="N1216" s="15"/>
    </row>
    <row r="1217" spans="2:14" s="25" customFormat="1" ht="15" customHeight="1" x14ac:dyDescent="0.3">
      <c r="B1217" s="25" t="str">
        <f>IF(A1217="","",VLOOKUP(A1217,Tabulka3[[Číslo registrace  u jednorázové akce]:[Příjmení]],2,0))</f>
        <v/>
      </c>
      <c r="C1217" s="25" t="str">
        <f>IF(A1217="","",VLOOKUP(A1217,Tabulka3[[Číslo registrace  u jednorázové akce]:[Příjmení]],3,0))</f>
        <v/>
      </c>
      <c r="I1217" s="94"/>
      <c r="J1217" s="94"/>
      <c r="L1217" s="15"/>
      <c r="M1217" s="15"/>
      <c r="N1217" s="15"/>
    </row>
    <row r="1218" spans="2:14" s="25" customFormat="1" ht="15" customHeight="1" x14ac:dyDescent="0.3">
      <c r="B1218" s="25" t="str">
        <f>IF(A1218="","",VLOOKUP(A1218,Tabulka3[[Číslo registrace  u jednorázové akce]:[Příjmení]],2,0))</f>
        <v/>
      </c>
      <c r="C1218" s="25" t="str">
        <f>IF(A1218="","",VLOOKUP(A1218,Tabulka3[[Číslo registrace  u jednorázové akce]:[Příjmení]],3,0))</f>
        <v/>
      </c>
      <c r="I1218" s="94"/>
      <c r="J1218" s="94"/>
      <c r="L1218" s="15"/>
      <c r="M1218" s="15"/>
      <c r="N1218" s="15"/>
    </row>
    <row r="1219" spans="2:14" s="25" customFormat="1" ht="15" customHeight="1" x14ac:dyDescent="0.3">
      <c r="B1219" s="25" t="str">
        <f>IF(A1219="","",VLOOKUP(A1219,Tabulka3[[Číslo registrace  u jednorázové akce]:[Příjmení]],2,0))</f>
        <v/>
      </c>
      <c r="C1219" s="25" t="str">
        <f>IF(A1219="","",VLOOKUP(A1219,Tabulka3[[Číslo registrace  u jednorázové akce]:[Příjmení]],3,0))</f>
        <v/>
      </c>
      <c r="I1219" s="94"/>
      <c r="J1219" s="94"/>
      <c r="L1219" s="15"/>
      <c r="M1219" s="15"/>
      <c r="N1219" s="15"/>
    </row>
    <row r="1220" spans="2:14" s="25" customFormat="1" ht="15" customHeight="1" x14ac:dyDescent="0.3">
      <c r="B1220" s="25" t="str">
        <f>IF(A1220="","",VLOOKUP(A1220,Tabulka3[[Číslo registrace  u jednorázové akce]:[Příjmení]],2,0))</f>
        <v/>
      </c>
      <c r="C1220" s="25" t="str">
        <f>IF(A1220="","",VLOOKUP(A1220,Tabulka3[[Číslo registrace  u jednorázové akce]:[Příjmení]],3,0))</f>
        <v/>
      </c>
      <c r="I1220" s="94"/>
      <c r="J1220" s="94"/>
      <c r="L1220" s="15"/>
      <c r="M1220" s="15"/>
      <c r="N1220" s="15"/>
    </row>
    <row r="1221" spans="2:14" s="25" customFormat="1" ht="15" customHeight="1" x14ac:dyDescent="0.3">
      <c r="B1221" s="25" t="str">
        <f>IF(A1221="","",VLOOKUP(A1221,Tabulka3[[Číslo registrace  u jednorázové akce]:[Příjmení]],2,0))</f>
        <v/>
      </c>
      <c r="C1221" s="25" t="str">
        <f>IF(A1221="","",VLOOKUP(A1221,Tabulka3[[Číslo registrace  u jednorázové akce]:[Příjmení]],3,0))</f>
        <v/>
      </c>
      <c r="I1221" s="94"/>
      <c r="J1221" s="94"/>
      <c r="L1221" s="15"/>
      <c r="M1221" s="15"/>
      <c r="N1221" s="15"/>
    </row>
    <row r="1222" spans="2:14" s="25" customFormat="1" ht="15" customHeight="1" x14ac:dyDescent="0.3">
      <c r="B1222" s="25" t="str">
        <f>IF(A1222="","",VLOOKUP(A1222,Tabulka3[[Číslo registrace  u jednorázové akce]:[Příjmení]],2,0))</f>
        <v/>
      </c>
      <c r="C1222" s="25" t="str">
        <f>IF(A1222="","",VLOOKUP(A1222,Tabulka3[[Číslo registrace  u jednorázové akce]:[Příjmení]],3,0))</f>
        <v/>
      </c>
      <c r="I1222" s="94"/>
      <c r="J1222" s="94"/>
      <c r="L1222" s="15"/>
      <c r="M1222" s="15"/>
      <c r="N1222" s="15"/>
    </row>
    <row r="1223" spans="2:14" s="25" customFormat="1" ht="15" customHeight="1" x14ac:dyDescent="0.3">
      <c r="B1223" s="25" t="str">
        <f>IF(A1223="","",VLOOKUP(A1223,Tabulka3[[Číslo registrace  u jednorázové akce]:[Příjmení]],2,0))</f>
        <v/>
      </c>
      <c r="C1223" s="25" t="str">
        <f>IF(A1223="","",VLOOKUP(A1223,Tabulka3[[Číslo registrace  u jednorázové akce]:[Příjmení]],3,0))</f>
        <v/>
      </c>
      <c r="I1223" s="94"/>
      <c r="J1223" s="94"/>
      <c r="L1223" s="15"/>
      <c r="M1223" s="15"/>
      <c r="N1223" s="15"/>
    </row>
    <row r="1224" spans="2:14" s="25" customFormat="1" ht="15" customHeight="1" x14ac:dyDescent="0.3">
      <c r="B1224" s="25" t="str">
        <f>IF(A1224="","",VLOOKUP(A1224,Tabulka3[[Číslo registrace  u jednorázové akce]:[Příjmení]],2,0))</f>
        <v/>
      </c>
      <c r="C1224" s="25" t="str">
        <f>IF(A1224="","",VLOOKUP(A1224,Tabulka3[[Číslo registrace  u jednorázové akce]:[Příjmení]],3,0))</f>
        <v/>
      </c>
      <c r="I1224" s="94"/>
      <c r="J1224" s="94"/>
      <c r="L1224" s="15"/>
      <c r="M1224" s="15"/>
      <c r="N1224" s="15"/>
    </row>
    <row r="1225" spans="2:14" s="25" customFormat="1" ht="15" customHeight="1" x14ac:dyDescent="0.3">
      <c r="B1225" s="25" t="str">
        <f>IF(A1225="","",VLOOKUP(A1225,Tabulka3[[Číslo registrace  u jednorázové akce]:[Příjmení]],2,0))</f>
        <v/>
      </c>
      <c r="C1225" s="25" t="str">
        <f>IF(A1225="","",VLOOKUP(A1225,Tabulka3[[Číslo registrace  u jednorázové akce]:[Příjmení]],3,0))</f>
        <v/>
      </c>
      <c r="I1225" s="94"/>
      <c r="J1225" s="94"/>
      <c r="L1225" s="15"/>
      <c r="M1225" s="15"/>
      <c r="N1225" s="15"/>
    </row>
    <row r="1226" spans="2:14" s="25" customFormat="1" ht="15" customHeight="1" x14ac:dyDescent="0.3">
      <c r="B1226" s="25" t="str">
        <f>IF(A1226="","",VLOOKUP(A1226,Tabulka3[[Číslo registrace  u jednorázové akce]:[Příjmení]],2,0))</f>
        <v/>
      </c>
      <c r="C1226" s="25" t="str">
        <f>IF(A1226="","",VLOOKUP(A1226,Tabulka3[[Číslo registrace  u jednorázové akce]:[Příjmení]],3,0))</f>
        <v/>
      </c>
      <c r="I1226" s="94"/>
      <c r="J1226" s="94"/>
      <c r="L1226" s="15"/>
      <c r="M1226" s="15"/>
      <c r="N1226" s="15"/>
    </row>
    <row r="1227" spans="2:14" s="25" customFormat="1" ht="15" customHeight="1" x14ac:dyDescent="0.3">
      <c r="B1227" s="25" t="str">
        <f>IF(A1227="","",VLOOKUP(A1227,Tabulka3[[Číslo registrace  u jednorázové akce]:[Příjmení]],2,0))</f>
        <v/>
      </c>
      <c r="C1227" s="25" t="str">
        <f>IF(A1227="","",VLOOKUP(A1227,Tabulka3[[Číslo registrace  u jednorázové akce]:[Příjmení]],3,0))</f>
        <v/>
      </c>
      <c r="I1227" s="94"/>
      <c r="J1227" s="94"/>
      <c r="L1227" s="15"/>
      <c r="M1227" s="15"/>
      <c r="N1227" s="15"/>
    </row>
    <row r="1228" spans="2:14" s="25" customFormat="1" ht="15" customHeight="1" x14ac:dyDescent="0.3">
      <c r="B1228" s="25" t="str">
        <f>IF(A1228="","",VLOOKUP(A1228,Tabulka3[[Číslo registrace  u jednorázové akce]:[Příjmení]],2,0))</f>
        <v/>
      </c>
      <c r="C1228" s="25" t="str">
        <f>IF(A1228="","",VLOOKUP(A1228,Tabulka3[[Číslo registrace  u jednorázové akce]:[Příjmení]],3,0))</f>
        <v/>
      </c>
      <c r="I1228" s="94"/>
      <c r="J1228" s="94"/>
      <c r="L1228" s="15"/>
      <c r="M1228" s="15"/>
      <c r="N1228" s="15"/>
    </row>
    <row r="1229" spans="2:14" s="25" customFormat="1" ht="15" customHeight="1" x14ac:dyDescent="0.3">
      <c r="B1229" s="25" t="str">
        <f>IF(A1229="","",VLOOKUP(A1229,Tabulka3[[Číslo registrace  u jednorázové akce]:[Příjmení]],2,0))</f>
        <v/>
      </c>
      <c r="C1229" s="25" t="str">
        <f>IF(A1229="","",VLOOKUP(A1229,Tabulka3[[Číslo registrace  u jednorázové akce]:[Příjmení]],3,0))</f>
        <v/>
      </c>
      <c r="I1229" s="94"/>
      <c r="J1229" s="94"/>
      <c r="L1229" s="15"/>
      <c r="M1229" s="15"/>
      <c r="N1229" s="15"/>
    </row>
    <row r="1230" spans="2:14" s="25" customFormat="1" ht="15" customHeight="1" x14ac:dyDescent="0.3">
      <c r="B1230" s="25" t="str">
        <f>IF(A1230="","",VLOOKUP(A1230,Tabulka3[[Číslo registrace  u jednorázové akce]:[Příjmení]],2,0))</f>
        <v/>
      </c>
      <c r="C1230" s="25" t="str">
        <f>IF(A1230="","",VLOOKUP(A1230,Tabulka3[[Číslo registrace  u jednorázové akce]:[Příjmení]],3,0))</f>
        <v/>
      </c>
      <c r="I1230" s="94"/>
      <c r="J1230" s="94"/>
      <c r="L1230" s="15"/>
      <c r="M1230" s="15"/>
      <c r="N1230" s="15"/>
    </row>
    <row r="1231" spans="2:14" s="25" customFormat="1" ht="15" customHeight="1" x14ac:dyDescent="0.3">
      <c r="B1231" s="25" t="str">
        <f>IF(A1231="","",VLOOKUP(A1231,Tabulka3[[Číslo registrace  u jednorázové akce]:[Příjmení]],2,0))</f>
        <v/>
      </c>
      <c r="C1231" s="25" t="str">
        <f>IF(A1231="","",VLOOKUP(A1231,Tabulka3[[Číslo registrace  u jednorázové akce]:[Příjmení]],3,0))</f>
        <v/>
      </c>
      <c r="I1231" s="94"/>
      <c r="J1231" s="94"/>
      <c r="L1231" s="15"/>
      <c r="M1231" s="15"/>
      <c r="N1231" s="15"/>
    </row>
    <row r="1232" spans="2:14" s="25" customFormat="1" ht="15" customHeight="1" x14ac:dyDescent="0.3">
      <c r="B1232" s="25" t="str">
        <f>IF(A1232="","",VLOOKUP(A1232,Tabulka3[[Číslo registrace  u jednorázové akce]:[Příjmení]],2,0))</f>
        <v/>
      </c>
      <c r="C1232" s="25" t="str">
        <f>IF(A1232="","",VLOOKUP(A1232,Tabulka3[[Číslo registrace  u jednorázové akce]:[Příjmení]],3,0))</f>
        <v/>
      </c>
      <c r="I1232" s="94"/>
      <c r="J1232" s="94"/>
      <c r="L1232" s="15"/>
      <c r="M1232" s="15"/>
      <c r="N1232" s="15"/>
    </row>
    <row r="1233" spans="2:14" s="25" customFormat="1" ht="15" customHeight="1" x14ac:dyDescent="0.3">
      <c r="B1233" s="25" t="str">
        <f>IF(A1233="","",VLOOKUP(A1233,Tabulka3[[Číslo registrace  u jednorázové akce]:[Příjmení]],2,0))</f>
        <v/>
      </c>
      <c r="C1233" s="25" t="str">
        <f>IF(A1233="","",VLOOKUP(A1233,Tabulka3[[Číslo registrace  u jednorázové akce]:[Příjmení]],3,0))</f>
        <v/>
      </c>
      <c r="I1233" s="94"/>
      <c r="J1233" s="94"/>
      <c r="L1233" s="15"/>
      <c r="M1233" s="15"/>
      <c r="N1233" s="15"/>
    </row>
    <row r="1234" spans="2:14" s="25" customFormat="1" ht="15" customHeight="1" x14ac:dyDescent="0.3">
      <c r="B1234" s="25" t="str">
        <f>IF(A1234="","",VLOOKUP(A1234,Tabulka3[[Číslo registrace  u jednorázové akce]:[Příjmení]],2,0))</f>
        <v/>
      </c>
      <c r="C1234" s="25" t="str">
        <f>IF(A1234="","",VLOOKUP(A1234,Tabulka3[[Číslo registrace  u jednorázové akce]:[Příjmení]],3,0))</f>
        <v/>
      </c>
      <c r="I1234" s="94"/>
      <c r="J1234" s="94"/>
      <c r="L1234" s="15"/>
      <c r="M1234" s="15"/>
      <c r="N1234" s="15"/>
    </row>
    <row r="1235" spans="2:14" s="25" customFormat="1" ht="15" customHeight="1" x14ac:dyDescent="0.3">
      <c r="B1235" s="25" t="str">
        <f>IF(A1235="","",VLOOKUP(A1235,Tabulka3[[Číslo registrace  u jednorázové akce]:[Příjmení]],2,0))</f>
        <v/>
      </c>
      <c r="C1235" s="25" t="str">
        <f>IF(A1235="","",VLOOKUP(A1235,Tabulka3[[Číslo registrace  u jednorázové akce]:[Příjmení]],3,0))</f>
        <v/>
      </c>
      <c r="I1235" s="94"/>
      <c r="J1235" s="94"/>
      <c r="L1235" s="15"/>
      <c r="M1235" s="15"/>
      <c r="N1235" s="15"/>
    </row>
    <row r="1236" spans="2:14" s="25" customFormat="1" ht="15" customHeight="1" x14ac:dyDescent="0.3">
      <c r="B1236" s="25" t="str">
        <f>IF(A1236="","",VLOOKUP(A1236,Tabulka3[[Číslo registrace  u jednorázové akce]:[Příjmení]],2,0))</f>
        <v/>
      </c>
      <c r="C1236" s="25" t="str">
        <f>IF(A1236="","",VLOOKUP(A1236,Tabulka3[[Číslo registrace  u jednorázové akce]:[Příjmení]],3,0))</f>
        <v/>
      </c>
      <c r="I1236" s="94"/>
      <c r="J1236" s="94"/>
      <c r="L1236" s="15"/>
      <c r="M1236" s="15"/>
      <c r="N1236" s="15"/>
    </row>
    <row r="1237" spans="2:14" s="25" customFormat="1" ht="15" customHeight="1" x14ac:dyDescent="0.3">
      <c r="B1237" s="25" t="str">
        <f>IF(A1237="","",VLOOKUP(A1237,Tabulka3[[Číslo registrace  u jednorázové akce]:[Příjmení]],2,0))</f>
        <v/>
      </c>
      <c r="C1237" s="25" t="str">
        <f>IF(A1237="","",VLOOKUP(A1237,Tabulka3[[Číslo registrace  u jednorázové akce]:[Příjmení]],3,0))</f>
        <v/>
      </c>
      <c r="I1237" s="94"/>
      <c r="J1237" s="94"/>
      <c r="L1237" s="15"/>
      <c r="M1237" s="15"/>
      <c r="N1237" s="15"/>
    </row>
    <row r="1238" spans="2:14" s="25" customFormat="1" ht="15" customHeight="1" x14ac:dyDescent="0.3">
      <c r="B1238" s="25" t="str">
        <f>IF(A1238="","",VLOOKUP(A1238,Tabulka3[[Číslo registrace  u jednorázové akce]:[Příjmení]],2,0))</f>
        <v/>
      </c>
      <c r="C1238" s="25" t="str">
        <f>IF(A1238="","",VLOOKUP(A1238,Tabulka3[[Číslo registrace  u jednorázové akce]:[Příjmení]],3,0))</f>
        <v/>
      </c>
      <c r="I1238" s="94"/>
      <c r="J1238" s="94"/>
      <c r="L1238" s="15"/>
      <c r="M1238" s="15"/>
      <c r="N1238" s="15"/>
    </row>
    <row r="1239" spans="2:14" s="25" customFormat="1" ht="15" customHeight="1" x14ac:dyDescent="0.3">
      <c r="B1239" s="25" t="str">
        <f>IF(A1239="","",VLOOKUP(A1239,Tabulka3[[Číslo registrace  u jednorázové akce]:[Příjmení]],2,0))</f>
        <v/>
      </c>
      <c r="C1239" s="25" t="str">
        <f>IF(A1239="","",VLOOKUP(A1239,Tabulka3[[Číslo registrace  u jednorázové akce]:[Příjmení]],3,0))</f>
        <v/>
      </c>
      <c r="I1239" s="94"/>
      <c r="J1239" s="94"/>
      <c r="L1239" s="15"/>
      <c r="M1239" s="15"/>
      <c r="N1239" s="15"/>
    </row>
    <row r="1240" spans="2:14" s="25" customFormat="1" ht="15" customHeight="1" x14ac:dyDescent="0.3">
      <c r="B1240" s="25" t="str">
        <f>IF(A1240="","",VLOOKUP(A1240,Tabulka3[[Číslo registrace  u jednorázové akce]:[Příjmení]],2,0))</f>
        <v/>
      </c>
      <c r="C1240" s="25" t="str">
        <f>IF(A1240="","",VLOOKUP(A1240,Tabulka3[[Číslo registrace  u jednorázové akce]:[Příjmení]],3,0))</f>
        <v/>
      </c>
      <c r="I1240" s="94"/>
      <c r="J1240" s="94"/>
      <c r="L1240" s="15"/>
      <c r="M1240" s="15"/>
      <c r="N1240" s="15"/>
    </row>
    <row r="1241" spans="2:14" s="25" customFormat="1" ht="15" customHeight="1" x14ac:dyDescent="0.3">
      <c r="B1241" s="25" t="str">
        <f>IF(A1241="","",VLOOKUP(A1241,Tabulka3[[Číslo registrace  u jednorázové akce]:[Příjmení]],2,0))</f>
        <v/>
      </c>
      <c r="C1241" s="25" t="str">
        <f>IF(A1241="","",VLOOKUP(A1241,Tabulka3[[Číslo registrace  u jednorázové akce]:[Příjmení]],3,0))</f>
        <v/>
      </c>
      <c r="I1241" s="94"/>
      <c r="J1241" s="94"/>
      <c r="L1241" s="15"/>
      <c r="M1241" s="15"/>
      <c r="N1241" s="15"/>
    </row>
    <row r="1242" spans="2:14" s="25" customFormat="1" ht="15" customHeight="1" x14ac:dyDescent="0.3">
      <c r="B1242" s="25" t="str">
        <f>IF(A1242="","",VLOOKUP(A1242,Tabulka3[[Číslo registrace  u jednorázové akce]:[Příjmení]],2,0))</f>
        <v/>
      </c>
      <c r="C1242" s="25" t="str">
        <f>IF(A1242="","",VLOOKUP(A1242,Tabulka3[[Číslo registrace  u jednorázové akce]:[Příjmení]],3,0))</f>
        <v/>
      </c>
      <c r="I1242" s="94"/>
      <c r="J1242" s="94"/>
      <c r="L1242" s="15"/>
      <c r="M1242" s="15"/>
      <c r="N1242" s="15"/>
    </row>
    <row r="1243" spans="2:14" s="25" customFormat="1" ht="15" customHeight="1" x14ac:dyDescent="0.3">
      <c r="B1243" s="25" t="str">
        <f>IF(A1243="","",VLOOKUP(A1243,Tabulka3[[Číslo registrace  u jednorázové akce]:[Příjmení]],2,0))</f>
        <v/>
      </c>
      <c r="C1243" s="25" t="str">
        <f>IF(A1243="","",VLOOKUP(A1243,Tabulka3[[Číslo registrace  u jednorázové akce]:[Příjmení]],3,0))</f>
        <v/>
      </c>
      <c r="I1243" s="94"/>
      <c r="J1243" s="94"/>
      <c r="L1243" s="15"/>
      <c r="M1243" s="15"/>
      <c r="N1243" s="15"/>
    </row>
    <row r="1244" spans="2:14" s="25" customFormat="1" ht="15" customHeight="1" x14ac:dyDescent="0.3">
      <c r="B1244" s="25" t="str">
        <f>IF(A1244="","",VLOOKUP(A1244,Tabulka3[[Číslo registrace  u jednorázové akce]:[Příjmení]],2,0))</f>
        <v/>
      </c>
      <c r="C1244" s="25" t="str">
        <f>IF(A1244="","",VLOOKUP(A1244,Tabulka3[[Číslo registrace  u jednorázové akce]:[Příjmení]],3,0))</f>
        <v/>
      </c>
      <c r="I1244" s="94"/>
      <c r="J1244" s="94"/>
      <c r="L1244" s="15"/>
      <c r="M1244" s="15"/>
      <c r="N1244" s="15"/>
    </row>
    <row r="1245" spans="2:14" s="25" customFormat="1" ht="15" customHeight="1" x14ac:dyDescent="0.3">
      <c r="B1245" s="25" t="str">
        <f>IF(A1245="","",VLOOKUP(A1245,Tabulka3[[Číslo registrace  u jednorázové akce]:[Příjmení]],2,0))</f>
        <v/>
      </c>
      <c r="C1245" s="25" t="str">
        <f>IF(A1245="","",VLOOKUP(A1245,Tabulka3[[Číslo registrace  u jednorázové akce]:[Příjmení]],3,0))</f>
        <v/>
      </c>
      <c r="I1245" s="94"/>
      <c r="J1245" s="94"/>
      <c r="L1245" s="15"/>
      <c r="M1245" s="15"/>
      <c r="N1245" s="15"/>
    </row>
    <row r="1246" spans="2:14" s="25" customFormat="1" ht="15" customHeight="1" x14ac:dyDescent="0.3">
      <c r="B1246" s="25" t="str">
        <f>IF(A1246="","",VLOOKUP(A1246,Tabulka3[[Číslo registrace  u jednorázové akce]:[Příjmení]],2,0))</f>
        <v/>
      </c>
      <c r="C1246" s="25" t="str">
        <f>IF(A1246="","",VLOOKUP(A1246,Tabulka3[[Číslo registrace  u jednorázové akce]:[Příjmení]],3,0))</f>
        <v/>
      </c>
      <c r="I1246" s="94"/>
      <c r="J1246" s="94"/>
      <c r="L1246" s="15"/>
      <c r="M1246" s="15"/>
      <c r="N1246" s="15"/>
    </row>
    <row r="1247" spans="2:14" s="25" customFormat="1" ht="15" customHeight="1" x14ac:dyDescent="0.3">
      <c r="B1247" s="25" t="str">
        <f>IF(A1247="","",VLOOKUP(A1247,Tabulka3[[Číslo registrace  u jednorázové akce]:[Příjmení]],2,0))</f>
        <v/>
      </c>
      <c r="C1247" s="25" t="str">
        <f>IF(A1247="","",VLOOKUP(A1247,Tabulka3[[Číslo registrace  u jednorázové akce]:[Příjmení]],3,0))</f>
        <v/>
      </c>
      <c r="I1247" s="94"/>
      <c r="J1247" s="94"/>
      <c r="L1247" s="15"/>
      <c r="M1247" s="15"/>
      <c r="N1247" s="15"/>
    </row>
    <row r="1248" spans="2:14" s="25" customFormat="1" ht="15" customHeight="1" x14ac:dyDescent="0.3">
      <c r="B1248" s="25" t="str">
        <f>IF(A1248="","",VLOOKUP(A1248,Tabulka3[[Číslo registrace  u jednorázové akce]:[Příjmení]],2,0))</f>
        <v/>
      </c>
      <c r="C1248" s="25" t="str">
        <f>IF(A1248="","",VLOOKUP(A1248,Tabulka3[[Číslo registrace  u jednorázové akce]:[Příjmení]],3,0))</f>
        <v/>
      </c>
      <c r="I1248" s="94"/>
      <c r="J1248" s="94"/>
      <c r="L1248" s="15"/>
      <c r="M1248" s="15"/>
      <c r="N1248" s="15"/>
    </row>
    <row r="1249" spans="2:14" s="25" customFormat="1" ht="15" customHeight="1" x14ac:dyDescent="0.3">
      <c r="B1249" s="25" t="str">
        <f>IF(A1249="","",VLOOKUP(A1249,Tabulka3[[Číslo registrace  u jednorázové akce]:[Příjmení]],2,0))</f>
        <v/>
      </c>
      <c r="C1249" s="25" t="str">
        <f>IF(A1249="","",VLOOKUP(A1249,Tabulka3[[Číslo registrace  u jednorázové akce]:[Příjmení]],3,0))</f>
        <v/>
      </c>
      <c r="I1249" s="94"/>
      <c r="J1249" s="94"/>
      <c r="L1249" s="15"/>
      <c r="M1249" s="15"/>
      <c r="N1249" s="15"/>
    </row>
    <row r="1250" spans="2:14" s="25" customFormat="1" ht="15" customHeight="1" x14ac:dyDescent="0.3">
      <c r="B1250" s="25" t="str">
        <f>IF(A1250="","",VLOOKUP(A1250,Tabulka3[[Číslo registrace  u jednorázové akce]:[Příjmení]],2,0))</f>
        <v/>
      </c>
      <c r="C1250" s="25" t="str">
        <f>IF(A1250="","",VLOOKUP(A1250,Tabulka3[[Číslo registrace  u jednorázové akce]:[Příjmení]],3,0))</f>
        <v/>
      </c>
      <c r="I1250" s="94"/>
      <c r="J1250" s="94"/>
      <c r="L1250" s="15"/>
      <c r="M1250" s="15"/>
      <c r="N1250" s="15"/>
    </row>
    <row r="1251" spans="2:14" s="25" customFormat="1" ht="15" customHeight="1" x14ac:dyDescent="0.3">
      <c r="B1251" s="25" t="str">
        <f>IF(A1251="","",VLOOKUP(A1251,Tabulka3[[Číslo registrace  u jednorázové akce]:[Příjmení]],2,0))</f>
        <v/>
      </c>
      <c r="C1251" s="25" t="str">
        <f>IF(A1251="","",VLOOKUP(A1251,Tabulka3[[Číslo registrace  u jednorázové akce]:[Příjmení]],3,0))</f>
        <v/>
      </c>
      <c r="I1251" s="94"/>
      <c r="J1251" s="94"/>
      <c r="L1251" s="15"/>
      <c r="M1251" s="15"/>
      <c r="N1251" s="15"/>
    </row>
    <row r="1252" spans="2:14" s="25" customFormat="1" ht="15" customHeight="1" x14ac:dyDescent="0.3">
      <c r="B1252" s="25" t="str">
        <f>IF(A1252="","",VLOOKUP(A1252,Tabulka3[[Číslo registrace  u jednorázové akce]:[Příjmení]],2,0))</f>
        <v/>
      </c>
      <c r="C1252" s="25" t="str">
        <f>IF(A1252="","",VLOOKUP(A1252,Tabulka3[[Číslo registrace  u jednorázové akce]:[Příjmení]],3,0))</f>
        <v/>
      </c>
      <c r="I1252" s="94"/>
      <c r="J1252" s="94"/>
      <c r="L1252" s="15"/>
      <c r="M1252" s="15"/>
      <c r="N1252" s="15"/>
    </row>
    <row r="1253" spans="2:14" s="25" customFormat="1" ht="15" customHeight="1" x14ac:dyDescent="0.3">
      <c r="B1253" s="25" t="str">
        <f>IF(A1253="","",VLOOKUP(A1253,Tabulka3[[Číslo registrace  u jednorázové akce]:[Příjmení]],2,0))</f>
        <v/>
      </c>
      <c r="C1253" s="25" t="str">
        <f>IF(A1253="","",VLOOKUP(A1253,Tabulka3[[Číslo registrace  u jednorázové akce]:[Příjmení]],3,0))</f>
        <v/>
      </c>
      <c r="I1253" s="94"/>
      <c r="J1253" s="94"/>
      <c r="L1253" s="15"/>
      <c r="M1253" s="15"/>
      <c r="N1253" s="15"/>
    </row>
    <row r="1254" spans="2:14" s="25" customFormat="1" ht="15" customHeight="1" x14ac:dyDescent="0.3">
      <c r="B1254" s="25" t="str">
        <f>IF(A1254="","",VLOOKUP(A1254,Tabulka3[[Číslo registrace  u jednorázové akce]:[Příjmení]],2,0))</f>
        <v/>
      </c>
      <c r="C1254" s="25" t="str">
        <f>IF(A1254="","",VLOOKUP(A1254,Tabulka3[[Číslo registrace  u jednorázové akce]:[Příjmení]],3,0))</f>
        <v/>
      </c>
      <c r="I1254" s="94"/>
      <c r="J1254" s="94"/>
      <c r="L1254" s="15"/>
      <c r="M1254" s="15"/>
      <c r="N1254" s="15"/>
    </row>
    <row r="1255" spans="2:14" s="25" customFormat="1" ht="15" customHeight="1" x14ac:dyDescent="0.3">
      <c r="B1255" s="25" t="str">
        <f>IF(A1255="","",VLOOKUP(A1255,Tabulka3[[Číslo registrace  u jednorázové akce]:[Příjmení]],2,0))</f>
        <v/>
      </c>
      <c r="C1255" s="25" t="str">
        <f>IF(A1255="","",VLOOKUP(A1255,Tabulka3[[Číslo registrace  u jednorázové akce]:[Příjmení]],3,0))</f>
        <v/>
      </c>
      <c r="I1255" s="94"/>
      <c r="J1255" s="94"/>
      <c r="L1255" s="15"/>
      <c r="M1255" s="15"/>
      <c r="N1255" s="15"/>
    </row>
    <row r="1256" spans="2:14" s="25" customFormat="1" ht="15" customHeight="1" x14ac:dyDescent="0.3">
      <c r="B1256" s="25" t="str">
        <f>IF(A1256="","",VLOOKUP(A1256,Tabulka3[[Číslo registrace  u jednorázové akce]:[Příjmení]],2,0))</f>
        <v/>
      </c>
      <c r="C1256" s="25" t="str">
        <f>IF(A1256="","",VLOOKUP(A1256,Tabulka3[[Číslo registrace  u jednorázové akce]:[Příjmení]],3,0))</f>
        <v/>
      </c>
      <c r="I1256" s="94"/>
      <c r="J1256" s="94"/>
      <c r="L1256" s="15"/>
      <c r="M1256" s="15"/>
      <c r="N1256" s="15"/>
    </row>
    <row r="1257" spans="2:14" s="25" customFormat="1" ht="15" customHeight="1" x14ac:dyDescent="0.3">
      <c r="B1257" s="25" t="str">
        <f>IF(A1257="","",VLOOKUP(A1257,Tabulka3[[Číslo registrace  u jednorázové akce]:[Příjmení]],2,0))</f>
        <v/>
      </c>
      <c r="C1257" s="25" t="str">
        <f>IF(A1257="","",VLOOKUP(A1257,Tabulka3[[Číslo registrace  u jednorázové akce]:[Příjmení]],3,0))</f>
        <v/>
      </c>
      <c r="I1257" s="94"/>
      <c r="J1257" s="94"/>
      <c r="L1257" s="15"/>
      <c r="M1257" s="15"/>
      <c r="N1257" s="15"/>
    </row>
    <row r="1258" spans="2:14" s="25" customFormat="1" ht="15" customHeight="1" x14ac:dyDescent="0.3">
      <c r="B1258" s="25" t="str">
        <f>IF(A1258="","",VLOOKUP(A1258,Tabulka3[[Číslo registrace  u jednorázové akce]:[Příjmení]],2,0))</f>
        <v/>
      </c>
      <c r="C1258" s="25" t="str">
        <f>IF(A1258="","",VLOOKUP(A1258,Tabulka3[[Číslo registrace  u jednorázové akce]:[Příjmení]],3,0))</f>
        <v/>
      </c>
      <c r="I1258" s="94"/>
      <c r="J1258" s="94"/>
      <c r="L1258" s="15"/>
      <c r="M1258" s="15"/>
      <c r="N1258" s="15"/>
    </row>
    <row r="1259" spans="2:14" s="25" customFormat="1" ht="15" customHeight="1" x14ac:dyDescent="0.3">
      <c r="B1259" s="25" t="str">
        <f>IF(A1259="","",VLOOKUP(A1259,Tabulka3[[Číslo registrace  u jednorázové akce]:[Příjmení]],2,0))</f>
        <v/>
      </c>
      <c r="C1259" s="25" t="str">
        <f>IF(A1259="","",VLOOKUP(A1259,Tabulka3[[Číslo registrace  u jednorázové akce]:[Příjmení]],3,0))</f>
        <v/>
      </c>
      <c r="I1259" s="94"/>
      <c r="J1259" s="94"/>
      <c r="L1259" s="15"/>
      <c r="M1259" s="15"/>
      <c r="N1259" s="15"/>
    </row>
    <row r="1260" spans="2:14" s="25" customFormat="1" ht="15" customHeight="1" x14ac:dyDescent="0.3">
      <c r="B1260" s="25" t="str">
        <f>IF(A1260="","",VLOOKUP(A1260,Tabulka3[[Číslo registrace  u jednorázové akce]:[Příjmení]],2,0))</f>
        <v/>
      </c>
      <c r="C1260" s="25" t="str">
        <f>IF(A1260="","",VLOOKUP(A1260,Tabulka3[[Číslo registrace  u jednorázové akce]:[Příjmení]],3,0))</f>
        <v/>
      </c>
      <c r="I1260" s="94"/>
      <c r="J1260" s="94"/>
      <c r="L1260" s="15"/>
      <c r="M1260" s="15"/>
      <c r="N1260" s="15"/>
    </row>
    <row r="1261" spans="2:14" s="25" customFormat="1" ht="15" customHeight="1" x14ac:dyDescent="0.3">
      <c r="B1261" s="25" t="str">
        <f>IF(A1261="","",VLOOKUP(A1261,Tabulka3[[Číslo registrace  u jednorázové akce]:[Příjmení]],2,0))</f>
        <v/>
      </c>
      <c r="C1261" s="25" t="str">
        <f>IF(A1261="","",VLOOKUP(A1261,Tabulka3[[Číslo registrace  u jednorázové akce]:[Příjmení]],3,0))</f>
        <v/>
      </c>
      <c r="I1261" s="94"/>
      <c r="J1261" s="94"/>
      <c r="L1261" s="15"/>
      <c r="M1261" s="15"/>
      <c r="N1261" s="15"/>
    </row>
    <row r="1262" spans="2:14" s="25" customFormat="1" ht="15" customHeight="1" x14ac:dyDescent="0.3">
      <c r="B1262" s="25" t="str">
        <f>IF(A1262="","",VLOOKUP(A1262,Tabulka3[[Číslo registrace  u jednorázové akce]:[Příjmení]],2,0))</f>
        <v/>
      </c>
      <c r="C1262" s="25" t="str">
        <f>IF(A1262="","",VLOOKUP(A1262,Tabulka3[[Číslo registrace  u jednorázové akce]:[Příjmení]],3,0))</f>
        <v/>
      </c>
      <c r="I1262" s="94"/>
      <c r="J1262" s="94"/>
      <c r="L1262" s="15"/>
      <c r="M1262" s="15"/>
      <c r="N1262" s="15"/>
    </row>
    <row r="1263" spans="2:14" s="25" customFormat="1" ht="15" customHeight="1" x14ac:dyDescent="0.3">
      <c r="B1263" s="25" t="str">
        <f>IF(A1263="","",VLOOKUP(A1263,Tabulka3[[Číslo registrace  u jednorázové akce]:[Příjmení]],2,0))</f>
        <v/>
      </c>
      <c r="C1263" s="25" t="str">
        <f>IF(A1263="","",VLOOKUP(A1263,Tabulka3[[Číslo registrace  u jednorázové akce]:[Příjmení]],3,0))</f>
        <v/>
      </c>
      <c r="I1263" s="94"/>
      <c r="J1263" s="94"/>
      <c r="L1263" s="15"/>
      <c r="M1263" s="15"/>
      <c r="N1263" s="15"/>
    </row>
    <row r="1264" spans="2:14" s="25" customFormat="1" ht="15" customHeight="1" x14ac:dyDescent="0.3">
      <c r="B1264" s="25" t="str">
        <f>IF(A1264="","",VLOOKUP(A1264,Tabulka3[[Číslo registrace  u jednorázové akce]:[Příjmení]],2,0))</f>
        <v/>
      </c>
      <c r="C1264" s="25" t="str">
        <f>IF(A1264="","",VLOOKUP(A1264,Tabulka3[[Číslo registrace  u jednorázové akce]:[Příjmení]],3,0))</f>
        <v/>
      </c>
      <c r="I1264" s="94"/>
      <c r="J1264" s="94"/>
      <c r="L1264" s="15"/>
      <c r="M1264" s="15"/>
      <c r="N1264" s="15"/>
    </row>
    <row r="1265" spans="2:14" s="25" customFormat="1" ht="15" customHeight="1" x14ac:dyDescent="0.3">
      <c r="B1265" s="25" t="str">
        <f>IF(A1265="","",VLOOKUP(A1265,Tabulka3[[Číslo registrace  u jednorázové akce]:[Příjmení]],2,0))</f>
        <v/>
      </c>
      <c r="C1265" s="25" t="str">
        <f>IF(A1265="","",VLOOKUP(A1265,Tabulka3[[Číslo registrace  u jednorázové akce]:[Příjmení]],3,0))</f>
        <v/>
      </c>
      <c r="I1265" s="94"/>
      <c r="J1265" s="94"/>
      <c r="L1265" s="15"/>
      <c r="M1265" s="15"/>
      <c r="N1265" s="15"/>
    </row>
    <row r="1266" spans="2:14" s="25" customFormat="1" ht="15" customHeight="1" x14ac:dyDescent="0.3">
      <c r="B1266" s="25" t="str">
        <f>IF(A1266="","",VLOOKUP(A1266,Tabulka3[[Číslo registrace  u jednorázové akce]:[Příjmení]],2,0))</f>
        <v/>
      </c>
      <c r="C1266" s="25" t="str">
        <f>IF(A1266="","",VLOOKUP(A1266,Tabulka3[[Číslo registrace  u jednorázové akce]:[Příjmení]],3,0))</f>
        <v/>
      </c>
      <c r="I1266" s="94"/>
      <c r="J1266" s="94"/>
      <c r="L1266" s="15"/>
      <c r="M1266" s="15"/>
      <c r="N1266" s="15"/>
    </row>
    <row r="1267" spans="2:14" s="25" customFormat="1" ht="15" customHeight="1" x14ac:dyDescent="0.3">
      <c r="B1267" s="25" t="str">
        <f>IF(A1267="","",VLOOKUP(A1267,Tabulka3[[Číslo registrace  u jednorázové akce]:[Příjmení]],2,0))</f>
        <v/>
      </c>
      <c r="C1267" s="25" t="str">
        <f>IF(A1267="","",VLOOKUP(A1267,Tabulka3[[Číslo registrace  u jednorázové akce]:[Příjmení]],3,0))</f>
        <v/>
      </c>
      <c r="I1267" s="94"/>
      <c r="J1267" s="94"/>
      <c r="L1267" s="15"/>
      <c r="M1267" s="15"/>
      <c r="N1267" s="15"/>
    </row>
    <row r="1268" spans="2:14" s="25" customFormat="1" ht="15" customHeight="1" x14ac:dyDescent="0.3">
      <c r="B1268" s="25" t="str">
        <f>IF(A1268="","",VLOOKUP(A1268,Tabulka3[[Číslo registrace  u jednorázové akce]:[Příjmení]],2,0))</f>
        <v/>
      </c>
      <c r="C1268" s="25" t="str">
        <f>IF(A1268="","",VLOOKUP(A1268,Tabulka3[[Číslo registrace  u jednorázové akce]:[Příjmení]],3,0))</f>
        <v/>
      </c>
      <c r="I1268" s="94"/>
      <c r="J1268" s="94"/>
      <c r="L1268" s="15"/>
      <c r="M1268" s="15"/>
      <c r="N1268" s="15"/>
    </row>
    <row r="1269" spans="2:14" s="25" customFormat="1" ht="15" customHeight="1" x14ac:dyDescent="0.3">
      <c r="B1269" s="25" t="str">
        <f>IF(A1269="","",VLOOKUP(A1269,Tabulka3[[Číslo registrace  u jednorázové akce]:[Příjmení]],2,0))</f>
        <v/>
      </c>
      <c r="C1269" s="25" t="str">
        <f>IF(A1269="","",VLOOKUP(A1269,Tabulka3[[Číslo registrace  u jednorázové akce]:[Příjmení]],3,0))</f>
        <v/>
      </c>
      <c r="I1269" s="94"/>
      <c r="J1269" s="94"/>
      <c r="L1269" s="15"/>
      <c r="M1269" s="15"/>
      <c r="N1269" s="15"/>
    </row>
    <row r="1270" spans="2:14" s="25" customFormat="1" ht="15" customHeight="1" x14ac:dyDescent="0.3">
      <c r="B1270" s="25" t="str">
        <f>IF(A1270="","",VLOOKUP(A1270,Tabulka3[[Číslo registrace  u jednorázové akce]:[Příjmení]],2,0))</f>
        <v/>
      </c>
      <c r="C1270" s="25" t="str">
        <f>IF(A1270="","",VLOOKUP(A1270,Tabulka3[[Číslo registrace  u jednorázové akce]:[Příjmení]],3,0))</f>
        <v/>
      </c>
      <c r="I1270" s="94"/>
      <c r="J1270" s="94"/>
      <c r="L1270" s="15"/>
      <c r="M1270" s="15"/>
      <c r="N1270" s="15"/>
    </row>
    <row r="1271" spans="2:14" s="25" customFormat="1" ht="15" customHeight="1" x14ac:dyDescent="0.3">
      <c r="B1271" s="25" t="str">
        <f>IF(A1271="","",VLOOKUP(A1271,Tabulka3[[Číslo registrace  u jednorázové akce]:[Příjmení]],2,0))</f>
        <v/>
      </c>
      <c r="C1271" s="25" t="str">
        <f>IF(A1271="","",VLOOKUP(A1271,Tabulka3[[Číslo registrace  u jednorázové akce]:[Příjmení]],3,0))</f>
        <v/>
      </c>
      <c r="I1271" s="94"/>
      <c r="J1271" s="94"/>
      <c r="L1271" s="15"/>
      <c r="M1271" s="15"/>
      <c r="N1271" s="15"/>
    </row>
    <row r="1272" spans="2:14" s="25" customFormat="1" ht="15" customHeight="1" x14ac:dyDescent="0.3">
      <c r="B1272" s="25" t="str">
        <f>IF(A1272="","",VLOOKUP(A1272,Tabulka3[[Číslo registrace  u jednorázové akce]:[Příjmení]],2,0))</f>
        <v/>
      </c>
      <c r="C1272" s="25" t="str">
        <f>IF(A1272="","",VLOOKUP(A1272,Tabulka3[[Číslo registrace  u jednorázové akce]:[Příjmení]],3,0))</f>
        <v/>
      </c>
      <c r="I1272" s="94"/>
      <c r="J1272" s="94"/>
      <c r="L1272" s="15"/>
      <c r="M1272" s="15"/>
      <c r="N1272" s="15"/>
    </row>
    <row r="1273" spans="2:14" s="25" customFormat="1" ht="15" customHeight="1" x14ac:dyDescent="0.3">
      <c r="B1273" s="25" t="str">
        <f>IF(A1273="","",VLOOKUP(A1273,Tabulka3[[Číslo registrace  u jednorázové akce]:[Příjmení]],2,0))</f>
        <v/>
      </c>
      <c r="C1273" s="25" t="str">
        <f>IF(A1273="","",VLOOKUP(A1273,Tabulka3[[Číslo registrace  u jednorázové akce]:[Příjmení]],3,0))</f>
        <v/>
      </c>
      <c r="I1273" s="94"/>
      <c r="J1273" s="94"/>
      <c r="L1273" s="15"/>
      <c r="M1273" s="15"/>
      <c r="N1273" s="15"/>
    </row>
    <row r="1274" spans="2:14" s="25" customFormat="1" ht="15" customHeight="1" x14ac:dyDescent="0.3">
      <c r="B1274" s="25" t="str">
        <f>IF(A1274="","",VLOOKUP(A1274,Tabulka3[[Číslo registrace  u jednorázové akce]:[Příjmení]],2,0))</f>
        <v/>
      </c>
      <c r="C1274" s="25" t="str">
        <f>IF(A1274="","",VLOOKUP(A1274,Tabulka3[[Číslo registrace  u jednorázové akce]:[Příjmení]],3,0))</f>
        <v/>
      </c>
      <c r="I1274" s="94"/>
      <c r="J1274" s="94"/>
      <c r="L1274" s="15"/>
      <c r="M1274" s="15"/>
      <c r="N1274" s="15"/>
    </row>
    <row r="1275" spans="2:14" s="25" customFormat="1" ht="15" customHeight="1" x14ac:dyDescent="0.3">
      <c r="B1275" s="25" t="str">
        <f>IF(A1275="","",VLOOKUP(A1275,Tabulka3[[Číslo registrace  u jednorázové akce]:[Příjmení]],2,0))</f>
        <v/>
      </c>
      <c r="C1275" s="25" t="str">
        <f>IF(A1275="","",VLOOKUP(A1275,Tabulka3[[Číslo registrace  u jednorázové akce]:[Příjmení]],3,0))</f>
        <v/>
      </c>
      <c r="I1275" s="94"/>
      <c r="J1275" s="94"/>
      <c r="L1275" s="15"/>
      <c r="M1275" s="15"/>
      <c r="N1275" s="15"/>
    </row>
    <row r="1276" spans="2:14" s="25" customFormat="1" ht="15" customHeight="1" x14ac:dyDescent="0.3">
      <c r="B1276" s="25" t="str">
        <f>IF(A1276="","",VLOOKUP(A1276,Tabulka3[[Číslo registrace  u jednorázové akce]:[Příjmení]],2,0))</f>
        <v/>
      </c>
      <c r="C1276" s="25" t="str">
        <f>IF(A1276="","",VLOOKUP(A1276,Tabulka3[[Číslo registrace  u jednorázové akce]:[Příjmení]],3,0))</f>
        <v/>
      </c>
      <c r="I1276" s="94"/>
      <c r="J1276" s="94"/>
      <c r="L1276" s="15"/>
      <c r="M1276" s="15"/>
      <c r="N1276" s="15"/>
    </row>
    <row r="1277" spans="2:14" s="25" customFormat="1" ht="15" customHeight="1" x14ac:dyDescent="0.3">
      <c r="B1277" s="25" t="str">
        <f>IF(A1277="","",VLOOKUP(A1277,Tabulka3[[Číslo registrace  u jednorázové akce]:[Příjmení]],2,0))</f>
        <v/>
      </c>
      <c r="C1277" s="25" t="str">
        <f>IF(A1277="","",VLOOKUP(A1277,Tabulka3[[Číslo registrace  u jednorázové akce]:[Příjmení]],3,0))</f>
        <v/>
      </c>
      <c r="I1277" s="94"/>
      <c r="J1277" s="94"/>
      <c r="L1277" s="15"/>
      <c r="M1277" s="15"/>
      <c r="N1277" s="15"/>
    </row>
    <row r="1278" spans="2:14" s="25" customFormat="1" ht="15" customHeight="1" x14ac:dyDescent="0.3">
      <c r="B1278" s="25" t="str">
        <f>IF(A1278="","",VLOOKUP(A1278,Tabulka3[[Číslo registrace  u jednorázové akce]:[Příjmení]],2,0))</f>
        <v/>
      </c>
      <c r="C1278" s="25" t="str">
        <f>IF(A1278="","",VLOOKUP(A1278,Tabulka3[[Číslo registrace  u jednorázové akce]:[Příjmení]],3,0))</f>
        <v/>
      </c>
      <c r="I1278" s="94"/>
      <c r="J1278" s="94"/>
      <c r="L1278" s="15"/>
      <c r="M1278" s="15"/>
      <c r="N1278" s="15"/>
    </row>
    <row r="1279" spans="2:14" s="25" customFormat="1" ht="15" customHeight="1" x14ac:dyDescent="0.3">
      <c r="B1279" s="25" t="str">
        <f>IF(A1279="","",VLOOKUP(A1279,Tabulka3[[Číslo registrace  u jednorázové akce]:[Příjmení]],2,0))</f>
        <v/>
      </c>
      <c r="C1279" s="25" t="str">
        <f>IF(A1279="","",VLOOKUP(A1279,Tabulka3[[Číslo registrace  u jednorázové akce]:[Příjmení]],3,0))</f>
        <v/>
      </c>
      <c r="I1279" s="94"/>
      <c r="J1279" s="94"/>
      <c r="L1279" s="15"/>
      <c r="M1279" s="15"/>
      <c r="N1279" s="15"/>
    </row>
    <row r="1280" spans="2:14" s="25" customFormat="1" ht="15" customHeight="1" x14ac:dyDescent="0.3">
      <c r="B1280" s="25" t="str">
        <f>IF(A1280="","",VLOOKUP(A1280,Tabulka3[[Číslo registrace  u jednorázové akce]:[Příjmení]],2,0))</f>
        <v/>
      </c>
      <c r="C1280" s="25" t="str">
        <f>IF(A1280="","",VLOOKUP(A1280,Tabulka3[[Číslo registrace  u jednorázové akce]:[Příjmení]],3,0))</f>
        <v/>
      </c>
      <c r="I1280" s="94"/>
      <c r="J1280" s="94"/>
      <c r="L1280" s="15"/>
      <c r="M1280" s="15"/>
      <c r="N1280" s="15"/>
    </row>
    <row r="1281" spans="2:14" s="25" customFormat="1" ht="15" customHeight="1" x14ac:dyDescent="0.3">
      <c r="B1281" s="25" t="str">
        <f>IF(A1281="","",VLOOKUP(A1281,Tabulka3[[Číslo registrace  u jednorázové akce]:[Příjmení]],2,0))</f>
        <v/>
      </c>
      <c r="C1281" s="25" t="str">
        <f>IF(A1281="","",VLOOKUP(A1281,Tabulka3[[Číslo registrace  u jednorázové akce]:[Příjmení]],3,0))</f>
        <v/>
      </c>
      <c r="I1281" s="94"/>
      <c r="J1281" s="94"/>
      <c r="L1281" s="15"/>
      <c r="M1281" s="15"/>
      <c r="N1281" s="15"/>
    </row>
    <row r="1282" spans="2:14" s="25" customFormat="1" ht="15" customHeight="1" x14ac:dyDescent="0.3">
      <c r="B1282" s="25" t="str">
        <f>IF(A1282="","",VLOOKUP(A1282,Tabulka3[[Číslo registrace  u jednorázové akce]:[Příjmení]],2,0))</f>
        <v/>
      </c>
      <c r="C1282" s="25" t="str">
        <f>IF(A1282="","",VLOOKUP(A1282,Tabulka3[[Číslo registrace  u jednorázové akce]:[Příjmení]],3,0))</f>
        <v/>
      </c>
      <c r="I1282" s="94"/>
      <c r="J1282" s="94"/>
      <c r="L1282" s="15"/>
      <c r="M1282" s="15"/>
      <c r="N1282" s="15"/>
    </row>
    <row r="1283" spans="2:14" s="25" customFormat="1" ht="15" customHeight="1" x14ac:dyDescent="0.3">
      <c r="B1283" s="25" t="str">
        <f>IF(A1283="","",VLOOKUP(A1283,Tabulka3[[Číslo registrace  u jednorázové akce]:[Příjmení]],2,0))</f>
        <v/>
      </c>
      <c r="C1283" s="25" t="str">
        <f>IF(A1283="","",VLOOKUP(A1283,Tabulka3[[Číslo registrace  u jednorázové akce]:[Příjmení]],3,0))</f>
        <v/>
      </c>
      <c r="I1283" s="94"/>
      <c r="J1283" s="94"/>
      <c r="L1283" s="15"/>
      <c r="M1283" s="15"/>
      <c r="N1283" s="15"/>
    </row>
    <row r="1284" spans="2:14" s="25" customFormat="1" ht="15" customHeight="1" x14ac:dyDescent="0.3">
      <c r="B1284" s="25" t="str">
        <f>IF(A1284="","",VLOOKUP(A1284,Tabulka3[[Číslo registrace  u jednorázové akce]:[Příjmení]],2,0))</f>
        <v/>
      </c>
      <c r="C1284" s="25" t="str">
        <f>IF(A1284="","",VLOOKUP(A1284,Tabulka3[[Číslo registrace  u jednorázové akce]:[Příjmení]],3,0))</f>
        <v/>
      </c>
      <c r="I1284" s="94"/>
      <c r="J1284" s="94"/>
      <c r="L1284" s="15"/>
      <c r="M1284" s="15"/>
      <c r="N1284" s="15"/>
    </row>
    <row r="1285" spans="2:14" s="25" customFormat="1" ht="15" customHeight="1" x14ac:dyDescent="0.3">
      <c r="B1285" s="25" t="str">
        <f>IF(A1285="","",VLOOKUP(A1285,Tabulka3[[Číslo registrace  u jednorázové akce]:[Příjmení]],2,0))</f>
        <v/>
      </c>
      <c r="C1285" s="25" t="str">
        <f>IF(A1285="","",VLOOKUP(A1285,Tabulka3[[Číslo registrace  u jednorázové akce]:[Příjmení]],3,0))</f>
        <v/>
      </c>
      <c r="I1285" s="94"/>
      <c r="J1285" s="94"/>
      <c r="L1285" s="15"/>
      <c r="M1285" s="15"/>
      <c r="N1285" s="15"/>
    </row>
    <row r="1286" spans="2:14" s="25" customFormat="1" ht="15" customHeight="1" x14ac:dyDescent="0.3">
      <c r="B1286" s="25" t="str">
        <f>IF(A1286="","",VLOOKUP(A1286,Tabulka3[[Číslo registrace  u jednorázové akce]:[Příjmení]],2,0))</f>
        <v/>
      </c>
      <c r="C1286" s="25" t="str">
        <f>IF(A1286="","",VLOOKUP(A1286,Tabulka3[[Číslo registrace  u jednorázové akce]:[Příjmení]],3,0))</f>
        <v/>
      </c>
      <c r="I1286" s="94"/>
      <c r="J1286" s="94"/>
      <c r="L1286" s="15"/>
      <c r="M1286" s="15"/>
      <c r="N1286" s="15"/>
    </row>
    <row r="1287" spans="2:14" s="25" customFormat="1" ht="15" customHeight="1" x14ac:dyDescent="0.3">
      <c r="B1287" s="25" t="str">
        <f>IF(A1287="","",VLOOKUP(A1287,Tabulka3[[Číslo registrace  u jednorázové akce]:[Příjmení]],2,0))</f>
        <v/>
      </c>
      <c r="C1287" s="25" t="str">
        <f>IF(A1287="","",VLOOKUP(A1287,Tabulka3[[Číslo registrace  u jednorázové akce]:[Příjmení]],3,0))</f>
        <v/>
      </c>
      <c r="I1287" s="94"/>
      <c r="J1287" s="94"/>
      <c r="L1287" s="15"/>
      <c r="M1287" s="15"/>
      <c r="N1287" s="15"/>
    </row>
    <row r="1288" spans="2:14" s="25" customFormat="1" ht="15" customHeight="1" x14ac:dyDescent="0.3">
      <c r="B1288" s="25" t="str">
        <f>IF(A1288="","",VLOOKUP(A1288,Tabulka3[[Číslo registrace  u jednorázové akce]:[Příjmení]],2,0))</f>
        <v/>
      </c>
      <c r="C1288" s="25" t="str">
        <f>IF(A1288="","",VLOOKUP(A1288,Tabulka3[[Číslo registrace  u jednorázové akce]:[Příjmení]],3,0))</f>
        <v/>
      </c>
      <c r="I1288" s="94"/>
      <c r="J1288" s="94"/>
      <c r="L1288" s="15"/>
      <c r="M1288" s="15"/>
      <c r="N1288" s="15"/>
    </row>
    <row r="1289" spans="2:14" s="25" customFormat="1" ht="15" customHeight="1" x14ac:dyDescent="0.3">
      <c r="B1289" s="25" t="str">
        <f>IF(A1289="","",VLOOKUP(A1289,Tabulka3[[Číslo registrace  u jednorázové akce]:[Příjmení]],2,0))</f>
        <v/>
      </c>
      <c r="C1289" s="25" t="str">
        <f>IF(A1289="","",VLOOKUP(A1289,Tabulka3[[Číslo registrace  u jednorázové akce]:[Příjmení]],3,0))</f>
        <v/>
      </c>
      <c r="I1289" s="94"/>
      <c r="J1289" s="94"/>
      <c r="L1289" s="15"/>
      <c r="M1289" s="15"/>
      <c r="N1289" s="15"/>
    </row>
    <row r="1290" spans="2:14" s="25" customFormat="1" ht="15" customHeight="1" x14ac:dyDescent="0.3">
      <c r="B1290" s="25" t="str">
        <f>IF(A1290="","",VLOOKUP(A1290,Tabulka3[[Číslo registrace  u jednorázové akce]:[Příjmení]],2,0))</f>
        <v/>
      </c>
      <c r="C1290" s="25" t="str">
        <f>IF(A1290="","",VLOOKUP(A1290,Tabulka3[[Číslo registrace  u jednorázové akce]:[Příjmení]],3,0))</f>
        <v/>
      </c>
      <c r="I1290" s="94"/>
      <c r="J1290" s="94"/>
      <c r="L1290" s="15"/>
      <c r="M1290" s="15"/>
      <c r="N1290" s="15"/>
    </row>
    <row r="1291" spans="2:14" s="25" customFormat="1" ht="15" customHeight="1" x14ac:dyDescent="0.3">
      <c r="B1291" s="25" t="str">
        <f>IF(A1291="","",VLOOKUP(A1291,Tabulka3[[Číslo registrace  u jednorázové akce]:[Příjmení]],2,0))</f>
        <v/>
      </c>
      <c r="C1291" s="25" t="str">
        <f>IF(A1291="","",VLOOKUP(A1291,Tabulka3[[Číslo registrace  u jednorázové akce]:[Příjmení]],3,0))</f>
        <v/>
      </c>
      <c r="I1291" s="94"/>
      <c r="J1291" s="94"/>
      <c r="L1291" s="15"/>
      <c r="M1291" s="15"/>
      <c r="N1291" s="15"/>
    </row>
    <row r="1292" spans="2:14" s="25" customFormat="1" ht="15" customHeight="1" x14ac:dyDescent="0.3">
      <c r="B1292" s="25" t="str">
        <f>IF(A1292="","",VLOOKUP(A1292,Tabulka3[[Číslo registrace  u jednorázové akce]:[Příjmení]],2,0))</f>
        <v/>
      </c>
      <c r="C1292" s="25" t="str">
        <f>IF(A1292="","",VLOOKUP(A1292,Tabulka3[[Číslo registrace  u jednorázové akce]:[Příjmení]],3,0))</f>
        <v/>
      </c>
      <c r="I1292" s="94"/>
      <c r="J1292" s="94"/>
      <c r="L1292" s="15"/>
      <c r="M1292" s="15"/>
      <c r="N1292" s="15"/>
    </row>
    <row r="1293" spans="2:14" s="25" customFormat="1" ht="15" customHeight="1" x14ac:dyDescent="0.3">
      <c r="B1293" s="25" t="str">
        <f>IF(A1293="","",VLOOKUP(A1293,Tabulka3[[Číslo registrace  u jednorázové akce]:[Příjmení]],2,0))</f>
        <v/>
      </c>
      <c r="C1293" s="25" t="str">
        <f>IF(A1293="","",VLOOKUP(A1293,Tabulka3[[Číslo registrace  u jednorázové akce]:[Příjmení]],3,0))</f>
        <v/>
      </c>
      <c r="I1293" s="94"/>
      <c r="J1293" s="94"/>
      <c r="L1293" s="15"/>
      <c r="M1293" s="15"/>
      <c r="N1293" s="15"/>
    </row>
    <row r="1294" spans="2:14" s="25" customFormat="1" ht="15" customHeight="1" x14ac:dyDescent="0.3">
      <c r="B1294" s="25" t="str">
        <f>IF(A1294="","",VLOOKUP(A1294,Tabulka3[[Číslo registrace  u jednorázové akce]:[Příjmení]],2,0))</f>
        <v/>
      </c>
      <c r="C1294" s="25" t="str">
        <f>IF(A1294="","",VLOOKUP(A1294,Tabulka3[[Číslo registrace  u jednorázové akce]:[Příjmení]],3,0))</f>
        <v/>
      </c>
      <c r="I1294" s="94"/>
      <c r="J1294" s="94"/>
      <c r="L1294" s="15"/>
      <c r="M1294" s="15"/>
      <c r="N1294" s="15"/>
    </row>
    <row r="1295" spans="2:14" s="25" customFormat="1" ht="15" customHeight="1" x14ac:dyDescent="0.3">
      <c r="B1295" s="25" t="str">
        <f>IF(A1295="","",VLOOKUP(A1295,Tabulka3[[Číslo registrace  u jednorázové akce]:[Příjmení]],2,0))</f>
        <v/>
      </c>
      <c r="C1295" s="25" t="str">
        <f>IF(A1295="","",VLOOKUP(A1295,Tabulka3[[Číslo registrace  u jednorázové akce]:[Příjmení]],3,0))</f>
        <v/>
      </c>
      <c r="I1295" s="94"/>
      <c r="J1295" s="94"/>
      <c r="L1295" s="15"/>
      <c r="M1295" s="15"/>
      <c r="N1295" s="15"/>
    </row>
    <row r="1296" spans="2:14" s="25" customFormat="1" ht="15" customHeight="1" x14ac:dyDescent="0.3">
      <c r="B1296" s="25" t="str">
        <f>IF(A1296="","",VLOOKUP(A1296,Tabulka3[[Číslo registrace  u jednorázové akce]:[Příjmení]],2,0))</f>
        <v/>
      </c>
      <c r="C1296" s="25" t="str">
        <f>IF(A1296="","",VLOOKUP(A1296,Tabulka3[[Číslo registrace  u jednorázové akce]:[Příjmení]],3,0))</f>
        <v/>
      </c>
      <c r="I1296" s="94"/>
      <c r="J1296" s="94"/>
      <c r="L1296" s="15"/>
      <c r="M1296" s="15"/>
      <c r="N1296" s="15"/>
    </row>
    <row r="1297" spans="2:14" s="25" customFormat="1" ht="15" customHeight="1" x14ac:dyDescent="0.3">
      <c r="B1297" s="25" t="str">
        <f>IF(A1297="","",VLOOKUP(A1297,Tabulka3[[Číslo registrace  u jednorázové akce]:[Příjmení]],2,0))</f>
        <v/>
      </c>
      <c r="C1297" s="25" t="str">
        <f>IF(A1297="","",VLOOKUP(A1297,Tabulka3[[Číslo registrace  u jednorázové akce]:[Příjmení]],3,0))</f>
        <v/>
      </c>
      <c r="I1297" s="94"/>
      <c r="J1297" s="94"/>
      <c r="L1297" s="15"/>
      <c r="M1297" s="15"/>
      <c r="N1297" s="15"/>
    </row>
    <row r="1298" spans="2:14" s="25" customFormat="1" ht="15" customHeight="1" x14ac:dyDescent="0.3">
      <c r="B1298" s="25" t="str">
        <f>IF(A1298="","",VLOOKUP(A1298,Tabulka3[[Číslo registrace  u jednorázové akce]:[Příjmení]],2,0))</f>
        <v/>
      </c>
      <c r="C1298" s="25" t="str">
        <f>IF(A1298="","",VLOOKUP(A1298,Tabulka3[[Číslo registrace  u jednorázové akce]:[Příjmení]],3,0))</f>
        <v/>
      </c>
      <c r="I1298" s="94"/>
      <c r="J1298" s="94"/>
      <c r="L1298" s="15"/>
      <c r="M1298" s="15"/>
      <c r="N1298" s="15"/>
    </row>
    <row r="1299" spans="2:14" s="25" customFormat="1" ht="15" customHeight="1" x14ac:dyDescent="0.3">
      <c r="B1299" s="25" t="str">
        <f>IF(A1299="","",VLOOKUP(A1299,Tabulka3[[Číslo registrace  u jednorázové akce]:[Příjmení]],2,0))</f>
        <v/>
      </c>
      <c r="C1299" s="25" t="str">
        <f>IF(A1299="","",VLOOKUP(A1299,Tabulka3[[Číslo registrace  u jednorázové akce]:[Příjmení]],3,0))</f>
        <v/>
      </c>
      <c r="I1299" s="94"/>
      <c r="J1299" s="94"/>
      <c r="L1299" s="15"/>
      <c r="M1299" s="15"/>
      <c r="N1299" s="15"/>
    </row>
    <row r="1300" spans="2:14" s="25" customFormat="1" ht="15" customHeight="1" x14ac:dyDescent="0.3">
      <c r="B1300" s="25" t="str">
        <f>IF(A1300="","",VLOOKUP(A1300,Tabulka3[[Číslo registrace  u jednorázové akce]:[Příjmení]],2,0))</f>
        <v/>
      </c>
      <c r="C1300" s="25" t="str">
        <f>IF(A1300="","",VLOOKUP(A1300,Tabulka3[[Číslo registrace  u jednorázové akce]:[Příjmení]],3,0))</f>
        <v/>
      </c>
      <c r="I1300" s="94"/>
      <c r="J1300" s="94"/>
      <c r="L1300" s="15"/>
      <c r="M1300" s="15"/>
      <c r="N1300" s="15"/>
    </row>
    <row r="1301" spans="2:14" s="25" customFormat="1" ht="15" customHeight="1" x14ac:dyDescent="0.3">
      <c r="B1301" s="25" t="str">
        <f>IF(A1301="","",VLOOKUP(A1301,Tabulka3[[Číslo registrace  u jednorázové akce]:[Příjmení]],2,0))</f>
        <v/>
      </c>
      <c r="C1301" s="25" t="str">
        <f>IF(A1301="","",VLOOKUP(A1301,Tabulka3[[Číslo registrace  u jednorázové akce]:[Příjmení]],3,0))</f>
        <v/>
      </c>
      <c r="I1301" s="94"/>
      <c r="J1301" s="94"/>
      <c r="L1301" s="15"/>
      <c r="M1301" s="15"/>
      <c r="N1301" s="15"/>
    </row>
    <row r="1302" spans="2:14" s="25" customFormat="1" ht="15" customHeight="1" x14ac:dyDescent="0.3">
      <c r="B1302" s="25" t="str">
        <f>IF(A1302="","",VLOOKUP(A1302,Tabulka3[[Číslo registrace  u jednorázové akce]:[Příjmení]],2,0))</f>
        <v/>
      </c>
      <c r="C1302" s="25" t="str">
        <f>IF(A1302="","",VLOOKUP(A1302,Tabulka3[[Číslo registrace  u jednorázové akce]:[Příjmení]],3,0))</f>
        <v/>
      </c>
      <c r="I1302" s="94"/>
      <c r="J1302" s="94"/>
      <c r="L1302" s="15"/>
      <c r="M1302" s="15"/>
      <c r="N1302" s="15"/>
    </row>
    <row r="1303" spans="2:14" s="25" customFormat="1" ht="15" customHeight="1" x14ac:dyDescent="0.3">
      <c r="B1303" s="25" t="str">
        <f>IF(A1303="","",VLOOKUP(A1303,Tabulka3[[Číslo registrace  u jednorázové akce]:[Příjmení]],2,0))</f>
        <v/>
      </c>
      <c r="C1303" s="25" t="str">
        <f>IF(A1303="","",VLOOKUP(A1303,Tabulka3[[Číslo registrace  u jednorázové akce]:[Příjmení]],3,0))</f>
        <v/>
      </c>
      <c r="I1303" s="94"/>
      <c r="J1303" s="94"/>
      <c r="L1303" s="15"/>
      <c r="M1303" s="15"/>
      <c r="N1303" s="15"/>
    </row>
    <row r="1304" spans="2:14" s="25" customFormat="1" ht="15" customHeight="1" x14ac:dyDescent="0.3">
      <c r="B1304" s="25" t="str">
        <f>IF(A1304="","",VLOOKUP(A1304,Tabulka3[[Číslo registrace  u jednorázové akce]:[Příjmení]],2,0))</f>
        <v/>
      </c>
      <c r="C1304" s="25" t="str">
        <f>IF(A1304="","",VLOOKUP(A1304,Tabulka3[[Číslo registrace  u jednorázové akce]:[Příjmení]],3,0))</f>
        <v/>
      </c>
      <c r="I1304" s="94"/>
      <c r="J1304" s="94"/>
      <c r="L1304" s="15"/>
      <c r="M1304" s="15"/>
      <c r="N1304" s="15"/>
    </row>
    <row r="1305" spans="2:14" s="25" customFormat="1" ht="15" customHeight="1" x14ac:dyDescent="0.3">
      <c r="B1305" s="25" t="str">
        <f>IF(A1305="","",VLOOKUP(A1305,Tabulka3[[Číslo registrace  u jednorázové akce]:[Příjmení]],2,0))</f>
        <v/>
      </c>
      <c r="C1305" s="25" t="str">
        <f>IF(A1305="","",VLOOKUP(A1305,Tabulka3[[Číslo registrace  u jednorázové akce]:[Příjmení]],3,0))</f>
        <v/>
      </c>
      <c r="I1305" s="94"/>
      <c r="J1305" s="94"/>
      <c r="L1305" s="15"/>
      <c r="M1305" s="15"/>
      <c r="N1305" s="15"/>
    </row>
    <row r="1306" spans="2:14" s="25" customFormat="1" ht="15" customHeight="1" x14ac:dyDescent="0.3">
      <c r="B1306" s="25" t="str">
        <f>IF(A1306="","",VLOOKUP(A1306,Tabulka3[[Číslo registrace  u jednorázové akce]:[Příjmení]],2,0))</f>
        <v/>
      </c>
      <c r="C1306" s="25" t="str">
        <f>IF(A1306="","",VLOOKUP(A1306,Tabulka3[[Číslo registrace  u jednorázové akce]:[Příjmení]],3,0))</f>
        <v/>
      </c>
      <c r="I1306" s="94"/>
      <c r="J1306" s="94"/>
      <c r="L1306" s="15"/>
      <c r="M1306" s="15"/>
      <c r="N1306" s="15"/>
    </row>
    <row r="1307" spans="2:14" s="25" customFormat="1" ht="15" customHeight="1" x14ac:dyDescent="0.3">
      <c r="B1307" s="25" t="str">
        <f>IF(A1307="","",VLOOKUP(A1307,Tabulka3[[Číslo registrace  u jednorázové akce]:[Příjmení]],2,0))</f>
        <v/>
      </c>
      <c r="C1307" s="25" t="str">
        <f>IF(A1307="","",VLOOKUP(A1307,Tabulka3[[Číslo registrace  u jednorázové akce]:[Příjmení]],3,0))</f>
        <v/>
      </c>
      <c r="I1307" s="94"/>
      <c r="J1307" s="94"/>
      <c r="L1307" s="15"/>
      <c r="M1307" s="15"/>
      <c r="N1307" s="15"/>
    </row>
    <row r="1308" spans="2:14" s="25" customFormat="1" ht="15" customHeight="1" x14ac:dyDescent="0.3">
      <c r="B1308" s="25" t="str">
        <f>IF(A1308="","",VLOOKUP(A1308,Tabulka3[[Číslo registrace  u jednorázové akce]:[Příjmení]],2,0))</f>
        <v/>
      </c>
      <c r="C1308" s="25" t="str">
        <f>IF(A1308="","",VLOOKUP(A1308,Tabulka3[[Číslo registrace  u jednorázové akce]:[Příjmení]],3,0))</f>
        <v/>
      </c>
      <c r="I1308" s="94"/>
      <c r="J1308" s="94"/>
      <c r="L1308" s="15"/>
      <c r="M1308" s="15"/>
      <c r="N1308" s="15"/>
    </row>
    <row r="1309" spans="2:14" s="25" customFormat="1" ht="15" customHeight="1" x14ac:dyDescent="0.3">
      <c r="B1309" s="25" t="str">
        <f>IF(A1309="","",VLOOKUP(A1309,Tabulka3[[Číslo registrace  u jednorázové akce]:[Příjmení]],2,0))</f>
        <v/>
      </c>
      <c r="C1309" s="25" t="str">
        <f>IF(A1309="","",VLOOKUP(A1309,Tabulka3[[Číslo registrace  u jednorázové akce]:[Příjmení]],3,0))</f>
        <v/>
      </c>
      <c r="I1309" s="94"/>
      <c r="J1309" s="94"/>
      <c r="L1309" s="15"/>
      <c r="M1309" s="15"/>
      <c r="N1309" s="15"/>
    </row>
    <row r="1310" spans="2:14" s="25" customFormat="1" ht="15" customHeight="1" x14ac:dyDescent="0.3">
      <c r="B1310" s="25" t="str">
        <f>IF(A1310="","",VLOOKUP(A1310,Tabulka3[[Číslo registrace  u jednorázové akce]:[Příjmení]],2,0))</f>
        <v/>
      </c>
      <c r="C1310" s="25" t="str">
        <f>IF(A1310="","",VLOOKUP(A1310,Tabulka3[[Číslo registrace  u jednorázové akce]:[Příjmení]],3,0))</f>
        <v/>
      </c>
      <c r="I1310" s="94"/>
      <c r="J1310" s="94"/>
      <c r="L1310" s="15"/>
      <c r="M1310" s="15"/>
      <c r="N1310" s="15"/>
    </row>
    <row r="1311" spans="2:14" s="25" customFormat="1" ht="15" customHeight="1" x14ac:dyDescent="0.3">
      <c r="B1311" s="25" t="str">
        <f>IF(A1311="","",VLOOKUP(A1311,Tabulka3[[Číslo registrace  u jednorázové akce]:[Příjmení]],2,0))</f>
        <v/>
      </c>
      <c r="C1311" s="25" t="str">
        <f>IF(A1311="","",VLOOKUP(A1311,Tabulka3[[Číslo registrace  u jednorázové akce]:[Příjmení]],3,0))</f>
        <v/>
      </c>
      <c r="I1311" s="94"/>
      <c r="J1311" s="94"/>
      <c r="L1311" s="15"/>
      <c r="M1311" s="15"/>
      <c r="N1311" s="15"/>
    </row>
    <row r="1312" spans="2:14" s="25" customFormat="1" ht="15" customHeight="1" x14ac:dyDescent="0.3">
      <c r="B1312" s="25" t="str">
        <f>IF(A1312="","",VLOOKUP(A1312,Tabulka3[[Číslo registrace  u jednorázové akce]:[Příjmení]],2,0))</f>
        <v/>
      </c>
      <c r="C1312" s="25" t="str">
        <f>IF(A1312="","",VLOOKUP(A1312,Tabulka3[[Číslo registrace  u jednorázové akce]:[Příjmení]],3,0))</f>
        <v/>
      </c>
      <c r="I1312" s="94"/>
      <c r="J1312" s="94"/>
      <c r="L1312" s="15"/>
      <c r="M1312" s="15"/>
      <c r="N1312" s="15"/>
    </row>
    <row r="1313" spans="2:14" s="25" customFormat="1" ht="15" customHeight="1" x14ac:dyDescent="0.3">
      <c r="B1313" s="25" t="str">
        <f>IF(A1313="","",VLOOKUP(A1313,Tabulka3[[Číslo registrace  u jednorázové akce]:[Příjmení]],2,0))</f>
        <v/>
      </c>
      <c r="C1313" s="25" t="str">
        <f>IF(A1313="","",VLOOKUP(A1313,Tabulka3[[Číslo registrace  u jednorázové akce]:[Příjmení]],3,0))</f>
        <v/>
      </c>
      <c r="I1313" s="94"/>
      <c r="J1313" s="94"/>
      <c r="L1313" s="15"/>
      <c r="M1313" s="15"/>
      <c r="N1313" s="15"/>
    </row>
    <row r="1314" spans="2:14" s="25" customFormat="1" ht="15" customHeight="1" x14ac:dyDescent="0.3">
      <c r="B1314" s="25" t="str">
        <f>IF(A1314="","",VLOOKUP(A1314,Tabulka3[[Číslo registrace  u jednorázové akce]:[Příjmení]],2,0))</f>
        <v/>
      </c>
      <c r="C1314" s="25" t="str">
        <f>IF(A1314="","",VLOOKUP(A1314,Tabulka3[[Číslo registrace  u jednorázové akce]:[Příjmení]],3,0))</f>
        <v/>
      </c>
      <c r="I1314" s="94"/>
      <c r="J1314" s="94"/>
      <c r="L1314" s="15"/>
      <c r="M1314" s="15"/>
      <c r="N1314" s="15"/>
    </row>
    <row r="1315" spans="2:14" s="25" customFormat="1" ht="15" customHeight="1" x14ac:dyDescent="0.3">
      <c r="B1315" s="25" t="str">
        <f>IF(A1315="","",VLOOKUP(A1315,Tabulka3[[Číslo registrace  u jednorázové akce]:[Příjmení]],2,0))</f>
        <v/>
      </c>
      <c r="C1315" s="25" t="str">
        <f>IF(A1315="","",VLOOKUP(A1315,Tabulka3[[Číslo registrace  u jednorázové akce]:[Příjmení]],3,0))</f>
        <v/>
      </c>
      <c r="I1315" s="94"/>
      <c r="J1315" s="94"/>
      <c r="L1315" s="15"/>
      <c r="M1315" s="15"/>
      <c r="N1315" s="15"/>
    </row>
    <row r="1316" spans="2:14" s="25" customFormat="1" ht="15" customHeight="1" x14ac:dyDescent="0.3">
      <c r="B1316" s="25" t="str">
        <f>IF(A1316="","",VLOOKUP(A1316,Tabulka3[[Číslo registrace  u jednorázové akce]:[Příjmení]],2,0))</f>
        <v/>
      </c>
      <c r="C1316" s="25" t="str">
        <f>IF(A1316="","",VLOOKUP(A1316,Tabulka3[[Číslo registrace  u jednorázové akce]:[Příjmení]],3,0))</f>
        <v/>
      </c>
      <c r="I1316" s="94"/>
      <c r="J1316" s="94"/>
      <c r="L1316" s="15"/>
      <c r="M1316" s="15"/>
      <c r="N1316" s="15"/>
    </row>
    <row r="1317" spans="2:14" s="25" customFormat="1" ht="15" customHeight="1" x14ac:dyDescent="0.3">
      <c r="B1317" s="25" t="str">
        <f>IF(A1317="","",VLOOKUP(A1317,Tabulka3[[Číslo registrace  u jednorázové akce]:[Příjmení]],2,0))</f>
        <v/>
      </c>
      <c r="C1317" s="25" t="str">
        <f>IF(A1317="","",VLOOKUP(A1317,Tabulka3[[Číslo registrace  u jednorázové akce]:[Příjmení]],3,0))</f>
        <v/>
      </c>
      <c r="I1317" s="94"/>
      <c r="J1317" s="94"/>
      <c r="L1317" s="15"/>
      <c r="M1317" s="15"/>
      <c r="N1317" s="15"/>
    </row>
    <row r="1318" spans="2:14" s="25" customFormat="1" ht="15" customHeight="1" x14ac:dyDescent="0.3">
      <c r="B1318" s="25" t="str">
        <f>IF(A1318="","",VLOOKUP(A1318,Tabulka3[[Číslo registrace  u jednorázové akce]:[Příjmení]],2,0))</f>
        <v/>
      </c>
      <c r="C1318" s="25" t="str">
        <f>IF(A1318="","",VLOOKUP(A1318,Tabulka3[[Číslo registrace  u jednorázové akce]:[Příjmení]],3,0))</f>
        <v/>
      </c>
      <c r="I1318" s="94"/>
      <c r="J1318" s="94"/>
      <c r="L1318" s="15"/>
      <c r="M1318" s="15"/>
      <c r="N1318" s="15"/>
    </row>
    <row r="1319" spans="2:14" s="25" customFormat="1" ht="15" customHeight="1" x14ac:dyDescent="0.3">
      <c r="B1319" s="25" t="str">
        <f>IF(A1319="","",VLOOKUP(A1319,Tabulka3[[Číslo registrace  u jednorázové akce]:[Příjmení]],2,0))</f>
        <v/>
      </c>
      <c r="C1319" s="25" t="str">
        <f>IF(A1319="","",VLOOKUP(A1319,Tabulka3[[Číslo registrace  u jednorázové akce]:[Příjmení]],3,0))</f>
        <v/>
      </c>
      <c r="I1319" s="94"/>
      <c r="J1319" s="94"/>
      <c r="L1319" s="15"/>
      <c r="M1319" s="15"/>
      <c r="N1319" s="15"/>
    </row>
    <row r="1320" spans="2:14" s="25" customFormat="1" ht="15" customHeight="1" x14ac:dyDescent="0.3">
      <c r="B1320" s="25" t="str">
        <f>IF(A1320="","",VLOOKUP(A1320,Tabulka3[[Číslo registrace  u jednorázové akce]:[Příjmení]],2,0))</f>
        <v/>
      </c>
      <c r="C1320" s="25" t="str">
        <f>IF(A1320="","",VLOOKUP(A1320,Tabulka3[[Číslo registrace  u jednorázové akce]:[Příjmení]],3,0))</f>
        <v/>
      </c>
      <c r="I1320" s="94"/>
      <c r="J1320" s="94"/>
      <c r="L1320" s="15"/>
      <c r="M1320" s="15"/>
      <c r="N1320" s="15"/>
    </row>
    <row r="1321" spans="2:14" s="25" customFormat="1" ht="15" customHeight="1" x14ac:dyDescent="0.3">
      <c r="B1321" s="25" t="str">
        <f>IF(A1321="","",VLOOKUP(A1321,Tabulka3[[Číslo registrace  u jednorázové akce]:[Příjmení]],2,0))</f>
        <v/>
      </c>
      <c r="C1321" s="25" t="str">
        <f>IF(A1321="","",VLOOKUP(A1321,Tabulka3[[Číslo registrace  u jednorázové akce]:[Příjmení]],3,0))</f>
        <v/>
      </c>
      <c r="I1321" s="94"/>
      <c r="J1321" s="94"/>
      <c r="L1321" s="15"/>
      <c r="M1321" s="15"/>
      <c r="N1321" s="15"/>
    </row>
    <row r="1322" spans="2:14" s="25" customFormat="1" ht="15" customHeight="1" x14ac:dyDescent="0.3">
      <c r="B1322" s="25" t="str">
        <f>IF(A1322="","",VLOOKUP(A1322,Tabulka3[[Číslo registrace  u jednorázové akce]:[Příjmení]],2,0))</f>
        <v/>
      </c>
      <c r="C1322" s="25" t="str">
        <f>IF(A1322="","",VLOOKUP(A1322,Tabulka3[[Číslo registrace  u jednorázové akce]:[Příjmení]],3,0))</f>
        <v/>
      </c>
      <c r="I1322" s="94"/>
      <c r="J1322" s="94"/>
      <c r="L1322" s="15"/>
      <c r="M1322" s="15"/>
      <c r="N1322" s="15"/>
    </row>
    <row r="1323" spans="2:14" s="25" customFormat="1" ht="15" customHeight="1" x14ac:dyDescent="0.3">
      <c r="B1323" s="25" t="str">
        <f>IF(A1323="","",VLOOKUP(A1323,Tabulka3[[Číslo registrace  u jednorázové akce]:[Příjmení]],2,0))</f>
        <v/>
      </c>
      <c r="C1323" s="25" t="str">
        <f>IF(A1323="","",VLOOKUP(A1323,Tabulka3[[Číslo registrace  u jednorázové akce]:[Příjmení]],3,0))</f>
        <v/>
      </c>
      <c r="I1323" s="94"/>
      <c r="J1323" s="94"/>
      <c r="L1323" s="15"/>
      <c r="M1323" s="15"/>
      <c r="N1323" s="15"/>
    </row>
    <row r="1324" spans="2:14" s="25" customFormat="1" ht="15" customHeight="1" x14ac:dyDescent="0.3">
      <c r="B1324" s="25" t="str">
        <f>IF(A1324="","",VLOOKUP(A1324,Tabulka3[[Číslo registrace  u jednorázové akce]:[Příjmení]],2,0))</f>
        <v/>
      </c>
      <c r="C1324" s="25" t="str">
        <f>IF(A1324="","",VLOOKUP(A1324,Tabulka3[[Číslo registrace  u jednorázové akce]:[Příjmení]],3,0))</f>
        <v/>
      </c>
      <c r="I1324" s="94"/>
      <c r="J1324" s="94"/>
      <c r="L1324" s="15"/>
      <c r="M1324" s="15"/>
      <c r="N1324" s="15"/>
    </row>
    <row r="1325" spans="2:14" s="25" customFormat="1" ht="15" customHeight="1" x14ac:dyDescent="0.3">
      <c r="B1325" s="25" t="str">
        <f>IF(A1325="","",VLOOKUP(A1325,Tabulka3[[Číslo registrace  u jednorázové akce]:[Příjmení]],2,0))</f>
        <v/>
      </c>
      <c r="C1325" s="25" t="str">
        <f>IF(A1325="","",VLOOKUP(A1325,Tabulka3[[Číslo registrace  u jednorázové akce]:[Příjmení]],3,0))</f>
        <v/>
      </c>
      <c r="I1325" s="94"/>
      <c r="J1325" s="94"/>
      <c r="L1325" s="15"/>
      <c r="M1325" s="15"/>
      <c r="N1325" s="15"/>
    </row>
    <row r="1326" spans="2:14" s="25" customFormat="1" ht="15" customHeight="1" x14ac:dyDescent="0.3">
      <c r="B1326" s="25" t="str">
        <f>IF(A1326="","",VLOOKUP(A1326,Tabulka3[[Číslo registrace  u jednorázové akce]:[Příjmení]],2,0))</f>
        <v/>
      </c>
      <c r="C1326" s="25" t="str">
        <f>IF(A1326="","",VLOOKUP(A1326,Tabulka3[[Číslo registrace  u jednorázové akce]:[Příjmení]],3,0))</f>
        <v/>
      </c>
      <c r="I1326" s="94"/>
      <c r="J1326" s="94"/>
      <c r="L1326" s="15"/>
      <c r="M1326" s="15"/>
      <c r="N1326" s="15"/>
    </row>
    <row r="1327" spans="2:14" s="25" customFormat="1" ht="15" customHeight="1" x14ac:dyDescent="0.3">
      <c r="B1327" s="25" t="str">
        <f>IF(A1327="","",VLOOKUP(A1327,Tabulka3[[Číslo registrace  u jednorázové akce]:[Příjmení]],2,0))</f>
        <v/>
      </c>
      <c r="C1327" s="25" t="str">
        <f>IF(A1327="","",VLOOKUP(A1327,Tabulka3[[Číslo registrace  u jednorázové akce]:[Příjmení]],3,0))</f>
        <v/>
      </c>
      <c r="I1327" s="94"/>
      <c r="J1327" s="94"/>
      <c r="L1327" s="15"/>
      <c r="M1327" s="15"/>
      <c r="N1327" s="15"/>
    </row>
    <row r="1328" spans="2:14" s="25" customFormat="1" ht="15" customHeight="1" x14ac:dyDescent="0.3">
      <c r="B1328" s="25" t="str">
        <f>IF(A1328="","",VLOOKUP(A1328,Tabulka3[[Číslo registrace  u jednorázové akce]:[Příjmení]],2,0))</f>
        <v/>
      </c>
      <c r="C1328" s="25" t="str">
        <f>IF(A1328="","",VLOOKUP(A1328,Tabulka3[[Číslo registrace  u jednorázové akce]:[Příjmení]],3,0))</f>
        <v/>
      </c>
      <c r="I1328" s="94"/>
      <c r="J1328" s="94"/>
      <c r="L1328" s="15"/>
      <c r="M1328" s="15"/>
      <c r="N1328" s="15"/>
    </row>
    <row r="1329" spans="2:14" s="25" customFormat="1" ht="15" customHeight="1" x14ac:dyDescent="0.3">
      <c r="B1329" s="25" t="str">
        <f>IF(A1329="","",VLOOKUP(A1329,Tabulka3[[Číslo registrace  u jednorázové akce]:[Příjmení]],2,0))</f>
        <v/>
      </c>
      <c r="C1329" s="25" t="str">
        <f>IF(A1329="","",VLOOKUP(A1329,Tabulka3[[Číslo registrace  u jednorázové akce]:[Příjmení]],3,0))</f>
        <v/>
      </c>
      <c r="I1329" s="94"/>
      <c r="J1329" s="94"/>
      <c r="L1329" s="15"/>
      <c r="M1329" s="15"/>
      <c r="N1329" s="15"/>
    </row>
    <row r="1330" spans="2:14" s="25" customFormat="1" ht="15" customHeight="1" x14ac:dyDescent="0.3">
      <c r="B1330" s="25" t="str">
        <f>IF(A1330="","",VLOOKUP(A1330,Tabulka3[[Číslo registrace  u jednorázové akce]:[Příjmení]],2,0))</f>
        <v/>
      </c>
      <c r="C1330" s="25" t="str">
        <f>IF(A1330="","",VLOOKUP(A1330,Tabulka3[[Číslo registrace  u jednorázové akce]:[Příjmení]],3,0))</f>
        <v/>
      </c>
      <c r="I1330" s="94"/>
      <c r="J1330" s="94"/>
      <c r="L1330" s="15"/>
      <c r="M1330" s="15"/>
      <c r="N1330" s="15"/>
    </row>
    <row r="1331" spans="2:14" s="25" customFormat="1" ht="15" customHeight="1" x14ac:dyDescent="0.3">
      <c r="B1331" s="25" t="str">
        <f>IF(A1331="","",VLOOKUP(A1331,Tabulka3[[Číslo registrace  u jednorázové akce]:[Příjmení]],2,0))</f>
        <v/>
      </c>
      <c r="C1331" s="25" t="str">
        <f>IF(A1331="","",VLOOKUP(A1331,Tabulka3[[Číslo registrace  u jednorázové akce]:[Příjmení]],3,0))</f>
        <v/>
      </c>
      <c r="I1331" s="94"/>
      <c r="J1331" s="94"/>
      <c r="L1331" s="15"/>
      <c r="M1331" s="15"/>
      <c r="N1331" s="15"/>
    </row>
    <row r="1332" spans="2:14" s="25" customFormat="1" ht="15" customHeight="1" x14ac:dyDescent="0.3">
      <c r="B1332" s="25" t="str">
        <f>IF(A1332="","",VLOOKUP(A1332,Tabulka3[[Číslo registrace  u jednorázové akce]:[Příjmení]],2,0))</f>
        <v/>
      </c>
      <c r="C1332" s="25" t="str">
        <f>IF(A1332="","",VLOOKUP(A1332,Tabulka3[[Číslo registrace  u jednorázové akce]:[Příjmení]],3,0))</f>
        <v/>
      </c>
      <c r="I1332" s="94"/>
      <c r="J1332" s="94"/>
      <c r="L1332" s="15"/>
      <c r="M1332" s="15"/>
      <c r="N1332" s="15"/>
    </row>
    <row r="1333" spans="2:14" s="25" customFormat="1" ht="15" customHeight="1" x14ac:dyDescent="0.3">
      <c r="B1333" s="25" t="str">
        <f>IF(A1333="","",VLOOKUP(A1333,Tabulka3[[Číslo registrace  u jednorázové akce]:[Příjmení]],2,0))</f>
        <v/>
      </c>
      <c r="C1333" s="25" t="str">
        <f>IF(A1333="","",VLOOKUP(A1333,Tabulka3[[Číslo registrace  u jednorázové akce]:[Příjmení]],3,0))</f>
        <v/>
      </c>
      <c r="I1333" s="94"/>
      <c r="J1333" s="94"/>
      <c r="L1333" s="15"/>
      <c r="M1333" s="15"/>
      <c r="N1333" s="15"/>
    </row>
    <row r="1334" spans="2:14" s="25" customFormat="1" ht="15" customHeight="1" x14ac:dyDescent="0.3">
      <c r="B1334" s="25" t="str">
        <f>IF(A1334="","",VLOOKUP(A1334,Tabulka3[[Číslo registrace  u jednorázové akce]:[Příjmení]],2,0))</f>
        <v/>
      </c>
      <c r="C1334" s="25" t="str">
        <f>IF(A1334="","",VLOOKUP(A1334,Tabulka3[[Číslo registrace  u jednorázové akce]:[Příjmení]],3,0))</f>
        <v/>
      </c>
      <c r="I1334" s="94"/>
      <c r="J1334" s="94"/>
      <c r="L1334" s="15"/>
      <c r="M1334" s="15"/>
      <c r="N1334" s="15"/>
    </row>
    <row r="1335" spans="2:14" s="25" customFormat="1" ht="15" customHeight="1" x14ac:dyDescent="0.3">
      <c r="B1335" s="25" t="str">
        <f>IF(A1335="","",VLOOKUP(A1335,Tabulka3[[Číslo registrace  u jednorázové akce]:[Příjmení]],2,0))</f>
        <v/>
      </c>
      <c r="C1335" s="25" t="str">
        <f>IF(A1335="","",VLOOKUP(A1335,Tabulka3[[Číslo registrace  u jednorázové akce]:[Příjmení]],3,0))</f>
        <v/>
      </c>
      <c r="I1335" s="94"/>
      <c r="J1335" s="94"/>
      <c r="L1335" s="15"/>
      <c r="M1335" s="15"/>
      <c r="N1335" s="15"/>
    </row>
    <row r="1336" spans="2:14" s="25" customFormat="1" ht="15" customHeight="1" x14ac:dyDescent="0.3">
      <c r="B1336" s="25" t="str">
        <f>IF(A1336="","",VLOOKUP(A1336,Tabulka3[[Číslo registrace  u jednorázové akce]:[Příjmení]],2,0))</f>
        <v/>
      </c>
      <c r="C1336" s="25" t="str">
        <f>IF(A1336="","",VLOOKUP(A1336,Tabulka3[[Číslo registrace  u jednorázové akce]:[Příjmení]],3,0))</f>
        <v/>
      </c>
      <c r="I1336" s="94"/>
      <c r="J1336" s="94"/>
      <c r="L1336" s="15"/>
      <c r="M1336" s="15"/>
      <c r="N1336" s="15"/>
    </row>
    <row r="1337" spans="2:14" s="25" customFormat="1" ht="15" customHeight="1" x14ac:dyDescent="0.3">
      <c r="B1337" s="25" t="str">
        <f>IF(A1337="","",VLOOKUP(A1337,Tabulka3[[Číslo registrace  u jednorázové akce]:[Příjmení]],2,0))</f>
        <v/>
      </c>
      <c r="C1337" s="25" t="str">
        <f>IF(A1337="","",VLOOKUP(A1337,Tabulka3[[Číslo registrace  u jednorázové akce]:[Příjmení]],3,0))</f>
        <v/>
      </c>
      <c r="I1337" s="94"/>
      <c r="J1337" s="94"/>
      <c r="L1337" s="15"/>
      <c r="M1337" s="15"/>
      <c r="N1337" s="15"/>
    </row>
    <row r="1338" spans="2:14" s="25" customFormat="1" ht="15" customHeight="1" x14ac:dyDescent="0.3">
      <c r="B1338" s="25" t="str">
        <f>IF(A1338="","",VLOOKUP(A1338,Tabulka3[[Číslo registrace  u jednorázové akce]:[Příjmení]],2,0))</f>
        <v/>
      </c>
      <c r="C1338" s="25" t="str">
        <f>IF(A1338="","",VLOOKUP(A1338,Tabulka3[[Číslo registrace  u jednorázové akce]:[Příjmení]],3,0))</f>
        <v/>
      </c>
      <c r="I1338" s="94"/>
      <c r="J1338" s="94"/>
      <c r="L1338" s="15"/>
      <c r="M1338" s="15"/>
      <c r="N1338" s="15"/>
    </row>
    <row r="1339" spans="2:14" s="25" customFormat="1" ht="15" customHeight="1" x14ac:dyDescent="0.3">
      <c r="B1339" s="25" t="str">
        <f>IF(A1339="","",VLOOKUP(A1339,Tabulka3[[Číslo registrace  u jednorázové akce]:[Příjmení]],2,0))</f>
        <v/>
      </c>
      <c r="C1339" s="25" t="str">
        <f>IF(A1339="","",VLOOKUP(A1339,Tabulka3[[Číslo registrace  u jednorázové akce]:[Příjmení]],3,0))</f>
        <v/>
      </c>
      <c r="I1339" s="94"/>
      <c r="J1339" s="94"/>
      <c r="L1339" s="15"/>
      <c r="M1339" s="15"/>
      <c r="N1339" s="15"/>
    </row>
    <row r="1340" spans="2:14" s="25" customFormat="1" ht="15" customHeight="1" x14ac:dyDescent="0.3">
      <c r="B1340" s="25" t="str">
        <f>IF(A1340="","",VLOOKUP(A1340,Tabulka3[[Číslo registrace  u jednorázové akce]:[Příjmení]],2,0))</f>
        <v/>
      </c>
      <c r="C1340" s="25" t="str">
        <f>IF(A1340="","",VLOOKUP(A1340,Tabulka3[[Číslo registrace  u jednorázové akce]:[Příjmení]],3,0))</f>
        <v/>
      </c>
      <c r="I1340" s="94"/>
      <c r="J1340" s="94"/>
      <c r="L1340" s="15"/>
      <c r="M1340" s="15"/>
      <c r="N1340" s="15"/>
    </row>
    <row r="1341" spans="2:14" s="25" customFormat="1" ht="15" customHeight="1" x14ac:dyDescent="0.3">
      <c r="B1341" s="25" t="str">
        <f>IF(A1341="","",VLOOKUP(A1341,Tabulka3[[Číslo registrace  u jednorázové akce]:[Příjmení]],2,0))</f>
        <v/>
      </c>
      <c r="C1341" s="25" t="str">
        <f>IF(A1341="","",VLOOKUP(A1341,Tabulka3[[Číslo registrace  u jednorázové akce]:[Příjmení]],3,0))</f>
        <v/>
      </c>
      <c r="I1341" s="94"/>
      <c r="J1341" s="94"/>
      <c r="L1341" s="15"/>
      <c r="M1341" s="15"/>
      <c r="N1341" s="15"/>
    </row>
    <row r="1342" spans="2:14" s="25" customFormat="1" ht="15" customHeight="1" x14ac:dyDescent="0.3">
      <c r="B1342" s="25" t="str">
        <f>IF(A1342="","",VLOOKUP(A1342,Tabulka3[[Číslo registrace  u jednorázové akce]:[Příjmení]],2,0))</f>
        <v/>
      </c>
      <c r="C1342" s="25" t="str">
        <f>IF(A1342="","",VLOOKUP(A1342,Tabulka3[[Číslo registrace  u jednorázové akce]:[Příjmení]],3,0))</f>
        <v/>
      </c>
      <c r="I1342" s="94"/>
      <c r="J1342" s="94"/>
      <c r="L1342" s="15"/>
      <c r="M1342" s="15"/>
      <c r="N1342" s="15"/>
    </row>
    <row r="1343" spans="2:14" s="25" customFormat="1" ht="15" customHeight="1" x14ac:dyDescent="0.3">
      <c r="B1343" s="25" t="str">
        <f>IF(A1343="","",VLOOKUP(A1343,Tabulka3[[Číslo registrace  u jednorázové akce]:[Příjmení]],2,0))</f>
        <v/>
      </c>
      <c r="C1343" s="25" t="str">
        <f>IF(A1343="","",VLOOKUP(A1343,Tabulka3[[Číslo registrace  u jednorázové akce]:[Příjmení]],3,0))</f>
        <v/>
      </c>
      <c r="I1343" s="94"/>
      <c r="J1343" s="94"/>
      <c r="L1343" s="15"/>
      <c r="M1343" s="15"/>
      <c r="N1343" s="15"/>
    </row>
    <row r="1344" spans="2:14" s="25" customFormat="1" ht="15" customHeight="1" x14ac:dyDescent="0.3">
      <c r="B1344" s="25" t="str">
        <f>IF(A1344="","",VLOOKUP(A1344,Tabulka3[[Číslo registrace  u jednorázové akce]:[Příjmení]],2,0))</f>
        <v/>
      </c>
      <c r="C1344" s="25" t="str">
        <f>IF(A1344="","",VLOOKUP(A1344,Tabulka3[[Číslo registrace  u jednorázové akce]:[Příjmení]],3,0))</f>
        <v/>
      </c>
      <c r="I1344" s="94"/>
      <c r="J1344" s="94"/>
      <c r="L1344" s="15"/>
      <c r="M1344" s="15"/>
      <c r="N1344" s="15"/>
    </row>
    <row r="1345" spans="2:14" s="25" customFormat="1" ht="15" customHeight="1" x14ac:dyDescent="0.3">
      <c r="B1345" s="25" t="str">
        <f>IF(A1345="","",VLOOKUP(A1345,Tabulka3[[Číslo registrace  u jednorázové akce]:[Příjmení]],2,0))</f>
        <v/>
      </c>
      <c r="C1345" s="25" t="str">
        <f>IF(A1345="","",VLOOKUP(A1345,Tabulka3[[Číslo registrace  u jednorázové akce]:[Příjmení]],3,0))</f>
        <v/>
      </c>
      <c r="I1345" s="94"/>
      <c r="J1345" s="94"/>
      <c r="L1345" s="15"/>
      <c r="M1345" s="15"/>
      <c r="N1345" s="15"/>
    </row>
    <row r="1346" spans="2:14" s="25" customFormat="1" ht="15" customHeight="1" x14ac:dyDescent="0.3">
      <c r="B1346" s="25" t="str">
        <f>IF(A1346="","",VLOOKUP(A1346,Tabulka3[[Číslo registrace  u jednorázové akce]:[Příjmení]],2,0))</f>
        <v/>
      </c>
      <c r="C1346" s="25" t="str">
        <f>IF(A1346="","",VLOOKUP(A1346,Tabulka3[[Číslo registrace  u jednorázové akce]:[Příjmení]],3,0))</f>
        <v/>
      </c>
      <c r="I1346" s="94"/>
      <c r="J1346" s="94"/>
      <c r="L1346" s="15"/>
      <c r="M1346" s="15"/>
      <c r="N1346" s="15"/>
    </row>
    <row r="1347" spans="2:14" s="25" customFormat="1" ht="15" customHeight="1" x14ac:dyDescent="0.3">
      <c r="B1347" s="25" t="str">
        <f>IF(A1347="","",VLOOKUP(A1347,Tabulka3[[Číslo registrace  u jednorázové akce]:[Příjmení]],2,0))</f>
        <v/>
      </c>
      <c r="C1347" s="25" t="str">
        <f>IF(A1347="","",VLOOKUP(A1347,Tabulka3[[Číslo registrace  u jednorázové akce]:[Příjmení]],3,0))</f>
        <v/>
      </c>
      <c r="I1347" s="94"/>
      <c r="J1347" s="94"/>
      <c r="L1347" s="15"/>
      <c r="M1347" s="15"/>
      <c r="N1347" s="15"/>
    </row>
    <row r="1348" spans="2:14" s="25" customFormat="1" ht="15" customHeight="1" x14ac:dyDescent="0.3">
      <c r="B1348" s="25" t="str">
        <f>IF(A1348="","",VLOOKUP(A1348,Tabulka3[[Číslo registrace  u jednorázové akce]:[Příjmení]],2,0))</f>
        <v/>
      </c>
      <c r="C1348" s="25" t="str">
        <f>IF(A1348="","",VLOOKUP(A1348,Tabulka3[[Číslo registrace  u jednorázové akce]:[Příjmení]],3,0))</f>
        <v/>
      </c>
      <c r="I1348" s="94"/>
      <c r="J1348" s="94"/>
      <c r="L1348" s="15"/>
      <c r="M1348" s="15"/>
      <c r="N1348" s="15"/>
    </row>
    <row r="1349" spans="2:14" s="25" customFormat="1" ht="15" customHeight="1" x14ac:dyDescent="0.3">
      <c r="B1349" s="25" t="str">
        <f>IF(A1349="","",VLOOKUP(A1349,Tabulka3[[Číslo registrace  u jednorázové akce]:[Příjmení]],2,0))</f>
        <v/>
      </c>
      <c r="C1349" s="25" t="str">
        <f>IF(A1349="","",VLOOKUP(A1349,Tabulka3[[Číslo registrace  u jednorázové akce]:[Příjmení]],3,0))</f>
        <v/>
      </c>
      <c r="I1349" s="94"/>
      <c r="J1349" s="94"/>
      <c r="L1349" s="15"/>
      <c r="M1349" s="15"/>
      <c r="N1349" s="15"/>
    </row>
    <row r="1350" spans="2:14" s="25" customFormat="1" ht="15" customHeight="1" x14ac:dyDescent="0.3">
      <c r="B1350" s="25" t="str">
        <f>IF(A1350="","",VLOOKUP(A1350,Tabulka3[[Číslo registrace  u jednorázové akce]:[Příjmení]],2,0))</f>
        <v/>
      </c>
      <c r="C1350" s="25" t="str">
        <f>IF(A1350="","",VLOOKUP(A1350,Tabulka3[[Číslo registrace  u jednorázové akce]:[Příjmení]],3,0))</f>
        <v/>
      </c>
      <c r="I1350" s="94"/>
      <c r="J1350" s="94"/>
      <c r="L1350" s="15"/>
      <c r="M1350" s="15"/>
      <c r="N1350" s="15"/>
    </row>
    <row r="1351" spans="2:14" s="25" customFormat="1" ht="15" customHeight="1" x14ac:dyDescent="0.3">
      <c r="B1351" s="25" t="str">
        <f>IF(A1351="","",VLOOKUP(A1351,Tabulka3[[Číslo registrace  u jednorázové akce]:[Příjmení]],2,0))</f>
        <v/>
      </c>
      <c r="C1351" s="25" t="str">
        <f>IF(A1351="","",VLOOKUP(A1351,Tabulka3[[Číslo registrace  u jednorázové akce]:[Příjmení]],3,0))</f>
        <v/>
      </c>
      <c r="I1351" s="94"/>
      <c r="J1351" s="94"/>
      <c r="L1351" s="15"/>
      <c r="M1351" s="15"/>
      <c r="N1351" s="15"/>
    </row>
    <row r="1352" spans="2:14" s="25" customFormat="1" ht="15" customHeight="1" x14ac:dyDescent="0.3">
      <c r="B1352" s="25" t="str">
        <f>IF(A1352="","",VLOOKUP(A1352,Tabulka3[[Číslo registrace  u jednorázové akce]:[Příjmení]],2,0))</f>
        <v/>
      </c>
      <c r="C1352" s="25" t="str">
        <f>IF(A1352="","",VLOOKUP(A1352,Tabulka3[[Číslo registrace  u jednorázové akce]:[Příjmení]],3,0))</f>
        <v/>
      </c>
      <c r="I1352" s="94"/>
      <c r="J1352" s="94"/>
      <c r="L1352" s="15"/>
      <c r="M1352" s="15"/>
      <c r="N1352" s="15"/>
    </row>
    <row r="1353" spans="2:14" s="25" customFormat="1" ht="15" customHeight="1" x14ac:dyDescent="0.3">
      <c r="B1353" s="25" t="str">
        <f>IF(A1353="","",VLOOKUP(A1353,Tabulka3[[Číslo registrace  u jednorázové akce]:[Příjmení]],2,0))</f>
        <v/>
      </c>
      <c r="C1353" s="25" t="str">
        <f>IF(A1353="","",VLOOKUP(A1353,Tabulka3[[Číslo registrace  u jednorázové akce]:[Příjmení]],3,0))</f>
        <v/>
      </c>
      <c r="I1353" s="94"/>
      <c r="J1353" s="94"/>
      <c r="L1353" s="15"/>
      <c r="M1353" s="15"/>
      <c r="N1353" s="15"/>
    </row>
    <row r="1354" spans="2:14" s="25" customFormat="1" ht="15" customHeight="1" x14ac:dyDescent="0.3">
      <c r="B1354" s="25" t="str">
        <f>IF(A1354="","",VLOOKUP(A1354,Tabulka3[[Číslo registrace  u jednorázové akce]:[Příjmení]],2,0))</f>
        <v/>
      </c>
      <c r="C1354" s="25" t="str">
        <f>IF(A1354="","",VLOOKUP(A1354,Tabulka3[[Číslo registrace  u jednorázové akce]:[Příjmení]],3,0))</f>
        <v/>
      </c>
      <c r="I1354" s="94"/>
      <c r="J1354" s="94"/>
      <c r="L1354" s="15"/>
      <c r="M1354" s="15"/>
      <c r="N1354" s="15"/>
    </row>
    <row r="1355" spans="2:14" s="25" customFormat="1" ht="15" customHeight="1" x14ac:dyDescent="0.3">
      <c r="B1355" s="25" t="str">
        <f>IF(A1355="","",VLOOKUP(A1355,Tabulka3[[Číslo registrace  u jednorázové akce]:[Příjmení]],2,0))</f>
        <v/>
      </c>
      <c r="C1355" s="25" t="str">
        <f>IF(A1355="","",VLOOKUP(A1355,Tabulka3[[Číslo registrace  u jednorázové akce]:[Příjmení]],3,0))</f>
        <v/>
      </c>
      <c r="I1355" s="94"/>
      <c r="J1355" s="94"/>
      <c r="L1355" s="15"/>
      <c r="M1355" s="15"/>
      <c r="N1355" s="15"/>
    </row>
    <row r="1356" spans="2:14" s="25" customFormat="1" ht="15" customHeight="1" x14ac:dyDescent="0.3">
      <c r="B1356" s="25" t="str">
        <f>IF(A1356="","",VLOOKUP(A1356,Tabulka3[[Číslo registrace  u jednorázové akce]:[Příjmení]],2,0))</f>
        <v/>
      </c>
      <c r="C1356" s="25" t="str">
        <f>IF(A1356="","",VLOOKUP(A1356,Tabulka3[[Číslo registrace  u jednorázové akce]:[Příjmení]],3,0))</f>
        <v/>
      </c>
      <c r="I1356" s="94"/>
      <c r="J1356" s="94"/>
      <c r="L1356" s="15"/>
      <c r="M1356" s="15"/>
      <c r="N1356" s="15"/>
    </row>
    <row r="1357" spans="2:14" s="25" customFormat="1" ht="15" customHeight="1" x14ac:dyDescent="0.3">
      <c r="B1357" s="25" t="str">
        <f>IF(A1357="","",VLOOKUP(A1357,Tabulka3[[Číslo registrace  u jednorázové akce]:[Příjmení]],2,0))</f>
        <v/>
      </c>
      <c r="C1357" s="25" t="str">
        <f>IF(A1357="","",VLOOKUP(A1357,Tabulka3[[Číslo registrace  u jednorázové akce]:[Příjmení]],3,0))</f>
        <v/>
      </c>
      <c r="I1357" s="94"/>
      <c r="J1357" s="94"/>
      <c r="L1357" s="15"/>
      <c r="M1357" s="15"/>
      <c r="N1357" s="15"/>
    </row>
    <row r="1358" spans="2:14" s="25" customFormat="1" ht="15" customHeight="1" x14ac:dyDescent="0.3">
      <c r="B1358" s="25" t="str">
        <f>IF(A1358="","",VLOOKUP(A1358,Tabulka3[[Číslo registrace  u jednorázové akce]:[Příjmení]],2,0))</f>
        <v/>
      </c>
      <c r="C1358" s="25" t="str">
        <f>IF(A1358="","",VLOOKUP(A1358,Tabulka3[[Číslo registrace  u jednorázové akce]:[Příjmení]],3,0))</f>
        <v/>
      </c>
      <c r="I1358" s="94"/>
      <c r="J1358" s="94"/>
      <c r="L1358" s="15"/>
      <c r="M1358" s="15"/>
      <c r="N1358" s="15"/>
    </row>
    <row r="1359" spans="2:14" s="25" customFormat="1" ht="15" customHeight="1" x14ac:dyDescent="0.3">
      <c r="B1359" s="25" t="str">
        <f>IF(A1359="","",VLOOKUP(A1359,Tabulka3[[Číslo registrace  u jednorázové akce]:[Příjmení]],2,0))</f>
        <v/>
      </c>
      <c r="C1359" s="25" t="str">
        <f>IF(A1359="","",VLOOKUP(A1359,Tabulka3[[Číslo registrace  u jednorázové akce]:[Příjmení]],3,0))</f>
        <v/>
      </c>
      <c r="I1359" s="94"/>
      <c r="J1359" s="94"/>
      <c r="L1359" s="15"/>
      <c r="M1359" s="15"/>
      <c r="N1359" s="15"/>
    </row>
    <row r="1360" spans="2:14" s="25" customFormat="1" ht="15" customHeight="1" x14ac:dyDescent="0.3">
      <c r="B1360" s="25" t="str">
        <f>IF(A1360="","",VLOOKUP(A1360,Tabulka3[[Číslo registrace  u jednorázové akce]:[Příjmení]],2,0))</f>
        <v/>
      </c>
      <c r="C1360" s="25" t="str">
        <f>IF(A1360="","",VLOOKUP(A1360,Tabulka3[[Číslo registrace  u jednorázové akce]:[Příjmení]],3,0))</f>
        <v/>
      </c>
      <c r="I1360" s="94"/>
      <c r="J1360" s="94"/>
      <c r="L1360" s="15"/>
      <c r="M1360" s="15"/>
      <c r="N1360" s="15"/>
    </row>
    <row r="1361" spans="2:14" s="25" customFormat="1" ht="15" customHeight="1" x14ac:dyDescent="0.3">
      <c r="B1361" s="25" t="str">
        <f>IF(A1361="","",VLOOKUP(A1361,Tabulka3[[Číslo registrace  u jednorázové akce]:[Příjmení]],2,0))</f>
        <v/>
      </c>
      <c r="C1361" s="25" t="str">
        <f>IF(A1361="","",VLOOKUP(A1361,Tabulka3[[Číslo registrace  u jednorázové akce]:[Příjmení]],3,0))</f>
        <v/>
      </c>
      <c r="I1361" s="94"/>
      <c r="J1361" s="94"/>
      <c r="L1361" s="15"/>
      <c r="M1361" s="15"/>
      <c r="N1361" s="15"/>
    </row>
    <row r="1362" spans="2:14" s="25" customFormat="1" ht="15" customHeight="1" x14ac:dyDescent="0.3">
      <c r="B1362" s="25" t="str">
        <f>IF(A1362="","",VLOOKUP(A1362,Tabulka3[[Číslo registrace  u jednorázové akce]:[Příjmení]],2,0))</f>
        <v/>
      </c>
      <c r="C1362" s="25" t="str">
        <f>IF(A1362="","",VLOOKUP(A1362,Tabulka3[[Číslo registrace  u jednorázové akce]:[Příjmení]],3,0))</f>
        <v/>
      </c>
      <c r="I1362" s="94"/>
      <c r="J1362" s="94"/>
      <c r="L1362" s="15"/>
      <c r="M1362" s="15"/>
      <c r="N1362" s="15"/>
    </row>
    <row r="1363" spans="2:14" s="25" customFormat="1" ht="15" customHeight="1" x14ac:dyDescent="0.3">
      <c r="B1363" s="25" t="str">
        <f>IF(A1363="","",VLOOKUP(A1363,Tabulka3[[Číslo registrace  u jednorázové akce]:[Příjmení]],2,0))</f>
        <v/>
      </c>
      <c r="C1363" s="25" t="str">
        <f>IF(A1363="","",VLOOKUP(A1363,Tabulka3[[Číslo registrace  u jednorázové akce]:[Příjmení]],3,0))</f>
        <v/>
      </c>
      <c r="I1363" s="94"/>
      <c r="J1363" s="94"/>
      <c r="L1363" s="15"/>
      <c r="M1363" s="15"/>
      <c r="N1363" s="15"/>
    </row>
    <row r="1364" spans="2:14" s="25" customFormat="1" ht="15" customHeight="1" x14ac:dyDescent="0.3">
      <c r="B1364" s="25" t="str">
        <f>IF(A1364="","",VLOOKUP(A1364,Tabulka3[[Číslo registrace  u jednorázové akce]:[Příjmení]],2,0))</f>
        <v/>
      </c>
      <c r="C1364" s="25" t="str">
        <f>IF(A1364="","",VLOOKUP(A1364,Tabulka3[[Číslo registrace  u jednorázové akce]:[Příjmení]],3,0))</f>
        <v/>
      </c>
      <c r="I1364" s="94"/>
      <c r="J1364" s="94"/>
      <c r="L1364" s="15"/>
      <c r="M1364" s="15"/>
      <c r="N1364" s="15"/>
    </row>
    <row r="1365" spans="2:14" s="25" customFormat="1" ht="15" customHeight="1" x14ac:dyDescent="0.3">
      <c r="B1365" s="25" t="str">
        <f>IF(A1365="","",VLOOKUP(A1365,Tabulka3[[Číslo registrace  u jednorázové akce]:[Příjmení]],2,0))</f>
        <v/>
      </c>
      <c r="C1365" s="25" t="str">
        <f>IF(A1365="","",VLOOKUP(A1365,Tabulka3[[Číslo registrace  u jednorázové akce]:[Příjmení]],3,0))</f>
        <v/>
      </c>
      <c r="I1365" s="94"/>
      <c r="J1365" s="94"/>
      <c r="L1365" s="15"/>
      <c r="M1365" s="15"/>
      <c r="N1365" s="15"/>
    </row>
    <row r="1366" spans="2:14" s="25" customFormat="1" ht="15" customHeight="1" x14ac:dyDescent="0.3">
      <c r="B1366" s="25" t="str">
        <f>IF(A1366="","",VLOOKUP(A1366,Tabulka3[[Číslo registrace  u jednorázové akce]:[Příjmení]],2,0))</f>
        <v/>
      </c>
      <c r="C1366" s="25" t="str">
        <f>IF(A1366="","",VLOOKUP(A1366,Tabulka3[[Číslo registrace  u jednorázové akce]:[Příjmení]],3,0))</f>
        <v/>
      </c>
      <c r="I1366" s="94"/>
      <c r="J1366" s="94"/>
      <c r="L1366" s="15"/>
      <c r="M1366" s="15"/>
      <c r="N1366" s="15"/>
    </row>
    <row r="1367" spans="2:14" s="25" customFormat="1" ht="15" customHeight="1" x14ac:dyDescent="0.3">
      <c r="B1367" s="25" t="str">
        <f>IF(A1367="","",VLOOKUP(A1367,Tabulka3[[Číslo registrace  u jednorázové akce]:[Příjmení]],2,0))</f>
        <v/>
      </c>
      <c r="C1367" s="25" t="str">
        <f>IF(A1367="","",VLOOKUP(A1367,Tabulka3[[Číslo registrace  u jednorázové akce]:[Příjmení]],3,0))</f>
        <v/>
      </c>
      <c r="I1367" s="94"/>
      <c r="J1367" s="94"/>
      <c r="L1367" s="15"/>
      <c r="M1367" s="15"/>
      <c r="N1367" s="15"/>
    </row>
    <row r="1368" spans="2:14" s="25" customFormat="1" ht="15" customHeight="1" x14ac:dyDescent="0.3">
      <c r="B1368" s="25" t="str">
        <f>IF(A1368="","",VLOOKUP(A1368,Tabulka3[[Číslo registrace  u jednorázové akce]:[Příjmení]],2,0))</f>
        <v/>
      </c>
      <c r="C1368" s="25" t="str">
        <f>IF(A1368="","",VLOOKUP(A1368,Tabulka3[[Číslo registrace  u jednorázové akce]:[Příjmení]],3,0))</f>
        <v/>
      </c>
      <c r="I1368" s="94"/>
      <c r="J1368" s="94"/>
      <c r="L1368" s="15"/>
      <c r="M1368" s="15"/>
      <c r="N1368" s="15"/>
    </row>
    <row r="1369" spans="2:14" s="25" customFormat="1" ht="15" customHeight="1" x14ac:dyDescent="0.3">
      <c r="B1369" s="25" t="str">
        <f>IF(A1369="","",VLOOKUP(A1369,Tabulka3[[Číslo registrace  u jednorázové akce]:[Příjmení]],2,0))</f>
        <v/>
      </c>
      <c r="C1369" s="25" t="str">
        <f>IF(A1369="","",VLOOKUP(A1369,Tabulka3[[Číslo registrace  u jednorázové akce]:[Příjmení]],3,0))</f>
        <v/>
      </c>
      <c r="I1369" s="94"/>
      <c r="J1369" s="94"/>
      <c r="L1369" s="15"/>
      <c r="M1369" s="15"/>
      <c r="N1369" s="15"/>
    </row>
    <row r="1370" spans="2:14" s="25" customFormat="1" ht="15" customHeight="1" x14ac:dyDescent="0.3">
      <c r="B1370" s="25" t="str">
        <f>IF(A1370="","",VLOOKUP(A1370,Tabulka3[[Číslo registrace  u jednorázové akce]:[Příjmení]],2,0))</f>
        <v/>
      </c>
      <c r="C1370" s="25" t="str">
        <f>IF(A1370="","",VLOOKUP(A1370,Tabulka3[[Číslo registrace  u jednorázové akce]:[Příjmení]],3,0))</f>
        <v/>
      </c>
      <c r="I1370" s="94"/>
      <c r="J1370" s="94"/>
      <c r="L1370" s="15"/>
      <c r="M1370" s="15"/>
      <c r="N1370" s="15"/>
    </row>
    <row r="1371" spans="2:14" s="25" customFormat="1" ht="15" customHeight="1" x14ac:dyDescent="0.3">
      <c r="B1371" s="25" t="str">
        <f>IF(A1371="","",VLOOKUP(A1371,Tabulka3[[Číslo registrace  u jednorázové akce]:[Příjmení]],2,0))</f>
        <v/>
      </c>
      <c r="C1371" s="25" t="str">
        <f>IF(A1371="","",VLOOKUP(A1371,Tabulka3[[Číslo registrace  u jednorázové akce]:[Příjmení]],3,0))</f>
        <v/>
      </c>
      <c r="I1371" s="94"/>
      <c r="J1371" s="94"/>
      <c r="L1371" s="15"/>
      <c r="M1371" s="15"/>
      <c r="N1371" s="15"/>
    </row>
    <row r="1372" spans="2:14" s="25" customFormat="1" ht="15" customHeight="1" x14ac:dyDescent="0.3">
      <c r="B1372" s="25" t="str">
        <f>IF(A1372="","",VLOOKUP(A1372,Tabulka3[[Číslo registrace  u jednorázové akce]:[Příjmení]],2,0))</f>
        <v/>
      </c>
      <c r="C1372" s="25" t="str">
        <f>IF(A1372="","",VLOOKUP(A1372,Tabulka3[[Číslo registrace  u jednorázové akce]:[Příjmení]],3,0))</f>
        <v/>
      </c>
      <c r="I1372" s="94"/>
      <c r="J1372" s="94"/>
      <c r="L1372" s="15"/>
      <c r="M1372" s="15"/>
      <c r="N1372" s="15"/>
    </row>
    <row r="1373" spans="2:14" s="25" customFormat="1" ht="15" customHeight="1" x14ac:dyDescent="0.3">
      <c r="B1373" s="25" t="str">
        <f>IF(A1373="","",VLOOKUP(A1373,Tabulka3[[Číslo registrace  u jednorázové akce]:[Příjmení]],2,0))</f>
        <v/>
      </c>
      <c r="C1373" s="25" t="str">
        <f>IF(A1373="","",VLOOKUP(A1373,Tabulka3[[Číslo registrace  u jednorázové akce]:[Příjmení]],3,0))</f>
        <v/>
      </c>
      <c r="I1373" s="94"/>
      <c r="J1373" s="94"/>
      <c r="L1373" s="15"/>
      <c r="M1373" s="15"/>
      <c r="N1373" s="15"/>
    </row>
    <row r="1374" spans="2:14" s="25" customFormat="1" ht="15" customHeight="1" x14ac:dyDescent="0.3">
      <c r="B1374" s="25" t="str">
        <f>IF(A1374="","",VLOOKUP(A1374,Tabulka3[[Číslo registrace  u jednorázové akce]:[Příjmení]],2,0))</f>
        <v/>
      </c>
      <c r="C1374" s="25" t="str">
        <f>IF(A1374="","",VLOOKUP(A1374,Tabulka3[[Číslo registrace  u jednorázové akce]:[Příjmení]],3,0))</f>
        <v/>
      </c>
      <c r="I1374" s="94"/>
      <c r="J1374" s="94"/>
      <c r="L1374" s="15"/>
      <c r="M1374" s="15"/>
      <c r="N1374" s="15"/>
    </row>
    <row r="1375" spans="2:14" s="25" customFormat="1" ht="15" customHeight="1" x14ac:dyDescent="0.3">
      <c r="B1375" s="25" t="str">
        <f>IF(A1375="","",VLOOKUP(A1375,Tabulka3[[Číslo registrace  u jednorázové akce]:[Příjmení]],2,0))</f>
        <v/>
      </c>
      <c r="C1375" s="25" t="str">
        <f>IF(A1375="","",VLOOKUP(A1375,Tabulka3[[Číslo registrace  u jednorázové akce]:[Příjmení]],3,0))</f>
        <v/>
      </c>
      <c r="I1375" s="94"/>
      <c r="J1375" s="94"/>
      <c r="L1375" s="15"/>
      <c r="M1375" s="15"/>
      <c r="N1375" s="15"/>
    </row>
    <row r="1376" spans="2:14" s="25" customFormat="1" ht="15" customHeight="1" x14ac:dyDescent="0.3">
      <c r="B1376" s="25" t="str">
        <f>IF(A1376="","",VLOOKUP(A1376,Tabulka3[[Číslo registrace  u jednorázové akce]:[Příjmení]],2,0))</f>
        <v/>
      </c>
      <c r="C1376" s="25" t="str">
        <f>IF(A1376="","",VLOOKUP(A1376,Tabulka3[[Číslo registrace  u jednorázové akce]:[Příjmení]],3,0))</f>
        <v/>
      </c>
      <c r="I1376" s="94"/>
      <c r="J1376" s="94"/>
      <c r="L1376" s="15"/>
      <c r="M1376" s="15"/>
      <c r="N1376" s="15"/>
    </row>
    <row r="1377" spans="2:14" s="25" customFormat="1" ht="15" customHeight="1" x14ac:dyDescent="0.3">
      <c r="B1377" s="25" t="str">
        <f>IF(A1377="","",VLOOKUP(A1377,Tabulka3[[Číslo registrace  u jednorázové akce]:[Příjmení]],2,0))</f>
        <v/>
      </c>
      <c r="C1377" s="25" t="str">
        <f>IF(A1377="","",VLOOKUP(A1377,Tabulka3[[Číslo registrace  u jednorázové akce]:[Příjmení]],3,0))</f>
        <v/>
      </c>
      <c r="I1377" s="94"/>
      <c r="J1377" s="94"/>
      <c r="L1377" s="15"/>
      <c r="M1377" s="15"/>
      <c r="N1377" s="15"/>
    </row>
    <row r="1378" spans="2:14" s="25" customFormat="1" ht="15" customHeight="1" x14ac:dyDescent="0.3">
      <c r="B1378" s="25" t="str">
        <f>IF(A1378="","",VLOOKUP(A1378,Tabulka3[[Číslo registrace  u jednorázové akce]:[Příjmení]],2,0))</f>
        <v/>
      </c>
      <c r="C1378" s="25" t="str">
        <f>IF(A1378="","",VLOOKUP(A1378,Tabulka3[[Číslo registrace  u jednorázové akce]:[Příjmení]],3,0))</f>
        <v/>
      </c>
      <c r="I1378" s="94"/>
      <c r="J1378" s="94"/>
      <c r="L1378" s="15"/>
      <c r="M1378" s="15"/>
      <c r="N1378" s="15"/>
    </row>
    <row r="1379" spans="2:14" s="25" customFormat="1" ht="15" customHeight="1" x14ac:dyDescent="0.3">
      <c r="B1379" s="25" t="str">
        <f>IF(A1379="","",VLOOKUP(A1379,Tabulka3[[Číslo registrace  u jednorázové akce]:[Příjmení]],2,0))</f>
        <v/>
      </c>
      <c r="C1379" s="25" t="str">
        <f>IF(A1379="","",VLOOKUP(A1379,Tabulka3[[Číslo registrace  u jednorázové akce]:[Příjmení]],3,0))</f>
        <v/>
      </c>
      <c r="I1379" s="94"/>
      <c r="J1379" s="94"/>
      <c r="L1379" s="15"/>
      <c r="M1379" s="15"/>
      <c r="N1379" s="15"/>
    </row>
    <row r="1380" spans="2:14" s="25" customFormat="1" ht="15" customHeight="1" x14ac:dyDescent="0.3">
      <c r="B1380" s="25" t="str">
        <f>IF(A1380="","",VLOOKUP(A1380,Tabulka3[[Číslo registrace  u jednorázové akce]:[Příjmení]],2,0))</f>
        <v/>
      </c>
      <c r="C1380" s="25" t="str">
        <f>IF(A1380="","",VLOOKUP(A1380,Tabulka3[[Číslo registrace  u jednorázové akce]:[Příjmení]],3,0))</f>
        <v/>
      </c>
      <c r="I1380" s="94"/>
      <c r="J1380" s="94"/>
      <c r="L1380" s="15"/>
      <c r="M1380" s="15"/>
      <c r="N1380" s="15"/>
    </row>
    <row r="1381" spans="2:14" s="25" customFormat="1" ht="15" customHeight="1" x14ac:dyDescent="0.3">
      <c r="B1381" s="25" t="str">
        <f>IF(A1381="","",VLOOKUP(A1381,Tabulka3[[Číslo registrace  u jednorázové akce]:[Příjmení]],2,0))</f>
        <v/>
      </c>
      <c r="C1381" s="25" t="str">
        <f>IF(A1381="","",VLOOKUP(A1381,Tabulka3[[Číslo registrace  u jednorázové akce]:[Příjmení]],3,0))</f>
        <v/>
      </c>
      <c r="I1381" s="94"/>
      <c r="J1381" s="94"/>
      <c r="L1381" s="15"/>
      <c r="M1381" s="15"/>
      <c r="N1381" s="15"/>
    </row>
    <row r="1382" spans="2:14" s="25" customFormat="1" ht="15" customHeight="1" x14ac:dyDescent="0.3">
      <c r="B1382" s="25" t="str">
        <f>IF(A1382="","",VLOOKUP(A1382,Tabulka3[[Číslo registrace  u jednorázové akce]:[Příjmení]],2,0))</f>
        <v/>
      </c>
      <c r="C1382" s="25" t="str">
        <f>IF(A1382="","",VLOOKUP(A1382,Tabulka3[[Číslo registrace  u jednorázové akce]:[Příjmení]],3,0))</f>
        <v/>
      </c>
      <c r="I1382" s="94"/>
      <c r="J1382" s="94"/>
      <c r="L1382" s="15"/>
      <c r="M1382" s="15"/>
      <c r="N1382" s="15"/>
    </row>
    <row r="1383" spans="2:14" s="25" customFormat="1" ht="15" customHeight="1" x14ac:dyDescent="0.3">
      <c r="B1383" s="25" t="str">
        <f>IF(A1383="","",VLOOKUP(A1383,Tabulka3[[Číslo registrace  u jednorázové akce]:[Příjmení]],2,0))</f>
        <v/>
      </c>
      <c r="C1383" s="25" t="str">
        <f>IF(A1383="","",VLOOKUP(A1383,Tabulka3[[Číslo registrace  u jednorázové akce]:[Příjmení]],3,0))</f>
        <v/>
      </c>
      <c r="I1383" s="94"/>
      <c r="J1383" s="94"/>
      <c r="L1383" s="15"/>
      <c r="M1383" s="15"/>
      <c r="N1383" s="15"/>
    </row>
    <row r="1384" spans="2:14" s="25" customFormat="1" ht="15" customHeight="1" x14ac:dyDescent="0.3">
      <c r="B1384" s="25" t="str">
        <f>IF(A1384="","",VLOOKUP(A1384,Tabulka3[[Číslo registrace  u jednorázové akce]:[Příjmení]],2,0))</f>
        <v/>
      </c>
      <c r="C1384" s="25" t="str">
        <f>IF(A1384="","",VLOOKUP(A1384,Tabulka3[[Číslo registrace  u jednorázové akce]:[Příjmení]],3,0))</f>
        <v/>
      </c>
      <c r="I1384" s="94"/>
      <c r="J1384" s="94"/>
      <c r="L1384" s="15"/>
      <c r="M1384" s="15"/>
      <c r="N1384" s="15"/>
    </row>
    <row r="1385" spans="2:14" s="25" customFormat="1" ht="15" customHeight="1" x14ac:dyDescent="0.3">
      <c r="B1385" s="25" t="str">
        <f>IF(A1385="","",VLOOKUP(A1385,Tabulka3[[Číslo registrace  u jednorázové akce]:[Příjmení]],2,0))</f>
        <v/>
      </c>
      <c r="C1385" s="25" t="str">
        <f>IF(A1385="","",VLOOKUP(A1385,Tabulka3[[Číslo registrace  u jednorázové akce]:[Příjmení]],3,0))</f>
        <v/>
      </c>
      <c r="I1385" s="94"/>
      <c r="J1385" s="94"/>
      <c r="L1385" s="15"/>
      <c r="M1385" s="15"/>
      <c r="N1385" s="15"/>
    </row>
    <row r="1386" spans="2:14" s="25" customFormat="1" ht="15" customHeight="1" x14ac:dyDescent="0.3">
      <c r="B1386" s="25" t="str">
        <f>IF(A1386="","",VLOOKUP(A1386,Tabulka3[[Číslo registrace  u jednorázové akce]:[Příjmení]],2,0))</f>
        <v/>
      </c>
      <c r="C1386" s="25" t="str">
        <f>IF(A1386="","",VLOOKUP(A1386,Tabulka3[[Číslo registrace  u jednorázové akce]:[Příjmení]],3,0))</f>
        <v/>
      </c>
      <c r="I1386" s="94"/>
      <c r="J1386" s="94"/>
      <c r="L1386" s="15"/>
      <c r="M1386" s="15"/>
      <c r="N1386" s="15"/>
    </row>
    <row r="1387" spans="2:14" s="25" customFormat="1" ht="15" customHeight="1" x14ac:dyDescent="0.3">
      <c r="B1387" s="25" t="str">
        <f>IF(A1387="","",VLOOKUP(A1387,Tabulka3[[Číslo registrace  u jednorázové akce]:[Příjmení]],2,0))</f>
        <v/>
      </c>
      <c r="C1387" s="25" t="str">
        <f>IF(A1387="","",VLOOKUP(A1387,Tabulka3[[Číslo registrace  u jednorázové akce]:[Příjmení]],3,0))</f>
        <v/>
      </c>
      <c r="I1387" s="94"/>
      <c r="J1387" s="94"/>
      <c r="L1387" s="15"/>
      <c r="M1387" s="15"/>
      <c r="N1387" s="15"/>
    </row>
    <row r="1388" spans="2:14" s="25" customFormat="1" ht="15" customHeight="1" x14ac:dyDescent="0.3">
      <c r="B1388" s="25" t="str">
        <f>IF(A1388="","",VLOOKUP(A1388,Tabulka3[[Číslo registrace  u jednorázové akce]:[Příjmení]],2,0))</f>
        <v/>
      </c>
      <c r="C1388" s="25" t="str">
        <f>IF(A1388="","",VLOOKUP(A1388,Tabulka3[[Číslo registrace  u jednorázové akce]:[Příjmení]],3,0))</f>
        <v/>
      </c>
      <c r="I1388" s="94"/>
      <c r="J1388" s="94"/>
      <c r="L1388" s="15"/>
      <c r="M1388" s="15"/>
      <c r="N1388" s="15"/>
    </row>
    <row r="1389" spans="2:14" s="25" customFormat="1" ht="15" customHeight="1" x14ac:dyDescent="0.3">
      <c r="B1389" s="25" t="str">
        <f>IF(A1389="","",VLOOKUP(A1389,Tabulka3[[Číslo registrace  u jednorázové akce]:[Příjmení]],2,0))</f>
        <v/>
      </c>
      <c r="C1389" s="25" t="str">
        <f>IF(A1389="","",VLOOKUP(A1389,Tabulka3[[Číslo registrace  u jednorázové akce]:[Příjmení]],3,0))</f>
        <v/>
      </c>
      <c r="I1389" s="94"/>
      <c r="J1389" s="94"/>
      <c r="L1389" s="15"/>
      <c r="M1389" s="15"/>
      <c r="N1389" s="15"/>
    </row>
    <row r="1390" spans="2:14" s="25" customFormat="1" ht="15" customHeight="1" x14ac:dyDescent="0.3">
      <c r="B1390" s="25" t="str">
        <f>IF(A1390="","",VLOOKUP(A1390,Tabulka3[[Číslo registrace  u jednorázové akce]:[Příjmení]],2,0))</f>
        <v/>
      </c>
      <c r="C1390" s="25" t="str">
        <f>IF(A1390="","",VLOOKUP(A1390,Tabulka3[[Číslo registrace  u jednorázové akce]:[Příjmení]],3,0))</f>
        <v/>
      </c>
      <c r="I1390" s="94"/>
      <c r="J1390" s="94"/>
      <c r="L1390" s="15"/>
      <c r="M1390" s="15"/>
      <c r="N1390" s="15"/>
    </row>
    <row r="1391" spans="2:14" s="25" customFormat="1" ht="15" customHeight="1" x14ac:dyDescent="0.3">
      <c r="B1391" s="25" t="str">
        <f>IF(A1391="","",VLOOKUP(A1391,Tabulka3[[Číslo registrace  u jednorázové akce]:[Příjmení]],2,0))</f>
        <v/>
      </c>
      <c r="C1391" s="25" t="str">
        <f>IF(A1391="","",VLOOKUP(A1391,Tabulka3[[Číslo registrace  u jednorázové akce]:[Příjmení]],3,0))</f>
        <v/>
      </c>
      <c r="I1391" s="94"/>
      <c r="J1391" s="94"/>
      <c r="L1391" s="15"/>
      <c r="M1391" s="15"/>
      <c r="N1391" s="15"/>
    </row>
    <row r="1392" spans="2:14" s="25" customFormat="1" ht="15" customHeight="1" x14ac:dyDescent="0.3">
      <c r="B1392" s="25" t="str">
        <f>IF(A1392="","",VLOOKUP(A1392,Tabulka3[[Číslo registrace  u jednorázové akce]:[Příjmení]],2,0))</f>
        <v/>
      </c>
      <c r="C1392" s="25" t="str">
        <f>IF(A1392="","",VLOOKUP(A1392,Tabulka3[[Číslo registrace  u jednorázové akce]:[Příjmení]],3,0))</f>
        <v/>
      </c>
      <c r="I1392" s="94"/>
      <c r="J1392" s="94"/>
      <c r="L1392" s="15"/>
      <c r="M1392" s="15"/>
      <c r="N1392" s="15"/>
    </row>
    <row r="1393" spans="2:14" s="25" customFormat="1" ht="15" customHeight="1" x14ac:dyDescent="0.3">
      <c r="B1393" s="25" t="str">
        <f>IF(A1393="","",VLOOKUP(A1393,Tabulka3[[Číslo registrace  u jednorázové akce]:[Příjmení]],2,0))</f>
        <v/>
      </c>
      <c r="C1393" s="25" t="str">
        <f>IF(A1393="","",VLOOKUP(A1393,Tabulka3[[Číslo registrace  u jednorázové akce]:[Příjmení]],3,0))</f>
        <v/>
      </c>
      <c r="I1393" s="94"/>
      <c r="J1393" s="94"/>
      <c r="L1393" s="15"/>
      <c r="M1393" s="15"/>
      <c r="N1393" s="15"/>
    </row>
    <row r="1394" spans="2:14" s="25" customFormat="1" ht="15" customHeight="1" x14ac:dyDescent="0.3">
      <c r="B1394" s="25" t="str">
        <f>IF(A1394="","",VLOOKUP(A1394,Tabulka3[[Číslo registrace  u jednorázové akce]:[Příjmení]],2,0))</f>
        <v/>
      </c>
      <c r="C1394" s="25" t="str">
        <f>IF(A1394="","",VLOOKUP(A1394,Tabulka3[[Číslo registrace  u jednorázové akce]:[Příjmení]],3,0))</f>
        <v/>
      </c>
      <c r="I1394" s="94"/>
      <c r="J1394" s="94"/>
      <c r="L1394" s="15"/>
      <c r="M1394" s="15"/>
      <c r="N1394" s="15"/>
    </row>
    <row r="1395" spans="2:14" s="25" customFormat="1" ht="15" customHeight="1" x14ac:dyDescent="0.3">
      <c r="B1395" s="25" t="str">
        <f>IF(A1395="","",VLOOKUP(A1395,Tabulka3[[Číslo registrace  u jednorázové akce]:[Příjmení]],2,0))</f>
        <v/>
      </c>
      <c r="C1395" s="25" t="str">
        <f>IF(A1395="","",VLOOKUP(A1395,Tabulka3[[Číslo registrace  u jednorázové akce]:[Příjmení]],3,0))</f>
        <v/>
      </c>
      <c r="I1395" s="94"/>
      <c r="J1395" s="94"/>
      <c r="L1395" s="15"/>
      <c r="M1395" s="15"/>
      <c r="N1395" s="15"/>
    </row>
    <row r="1396" spans="2:14" s="25" customFormat="1" ht="15" customHeight="1" x14ac:dyDescent="0.3">
      <c r="B1396" s="25" t="str">
        <f>IF(A1396="","",VLOOKUP(A1396,Tabulka3[[Číslo registrace  u jednorázové akce]:[Příjmení]],2,0))</f>
        <v/>
      </c>
      <c r="C1396" s="25" t="str">
        <f>IF(A1396="","",VLOOKUP(A1396,Tabulka3[[Číslo registrace  u jednorázové akce]:[Příjmení]],3,0))</f>
        <v/>
      </c>
      <c r="I1396" s="94"/>
      <c r="J1396" s="94"/>
      <c r="L1396" s="15"/>
      <c r="M1396" s="15"/>
      <c r="N1396" s="15"/>
    </row>
    <row r="1397" spans="2:14" s="25" customFormat="1" ht="15" customHeight="1" x14ac:dyDescent="0.3">
      <c r="B1397" s="25" t="str">
        <f>IF(A1397="","",VLOOKUP(A1397,Tabulka3[[Číslo registrace  u jednorázové akce]:[Příjmení]],2,0))</f>
        <v/>
      </c>
      <c r="C1397" s="25" t="str">
        <f>IF(A1397="","",VLOOKUP(A1397,Tabulka3[[Číslo registrace  u jednorázové akce]:[Příjmení]],3,0))</f>
        <v/>
      </c>
      <c r="I1397" s="94"/>
      <c r="J1397" s="94"/>
      <c r="L1397" s="15"/>
      <c r="M1397" s="15"/>
      <c r="N1397" s="15"/>
    </row>
    <row r="1398" spans="2:14" s="25" customFormat="1" ht="15" customHeight="1" x14ac:dyDescent="0.3">
      <c r="B1398" s="25" t="str">
        <f>IF(A1398="","",VLOOKUP(A1398,Tabulka3[[Číslo registrace  u jednorázové akce]:[Příjmení]],2,0))</f>
        <v/>
      </c>
      <c r="C1398" s="25" t="str">
        <f>IF(A1398="","",VLOOKUP(A1398,Tabulka3[[Číslo registrace  u jednorázové akce]:[Příjmení]],3,0))</f>
        <v/>
      </c>
      <c r="I1398" s="94"/>
      <c r="J1398" s="94"/>
      <c r="L1398" s="15"/>
      <c r="M1398" s="15"/>
      <c r="N1398" s="15"/>
    </row>
    <row r="1399" spans="2:14" s="25" customFormat="1" ht="15" customHeight="1" x14ac:dyDescent="0.3">
      <c r="B1399" s="25" t="str">
        <f>IF(A1399="","",VLOOKUP(A1399,Tabulka3[[Číslo registrace  u jednorázové akce]:[Příjmení]],2,0))</f>
        <v/>
      </c>
      <c r="C1399" s="25" t="str">
        <f>IF(A1399="","",VLOOKUP(A1399,Tabulka3[[Číslo registrace  u jednorázové akce]:[Příjmení]],3,0))</f>
        <v/>
      </c>
      <c r="I1399" s="94"/>
      <c r="J1399" s="94"/>
      <c r="L1399" s="15"/>
      <c r="M1399" s="15"/>
      <c r="N1399" s="15"/>
    </row>
    <row r="1400" spans="2:14" s="25" customFormat="1" ht="15" customHeight="1" x14ac:dyDescent="0.3">
      <c r="B1400" s="25" t="str">
        <f>IF(A1400="","",VLOOKUP(A1400,Tabulka3[[Číslo registrace  u jednorázové akce]:[Příjmení]],2,0))</f>
        <v/>
      </c>
      <c r="C1400" s="25" t="str">
        <f>IF(A1400="","",VLOOKUP(A1400,Tabulka3[[Číslo registrace  u jednorázové akce]:[Příjmení]],3,0))</f>
        <v/>
      </c>
      <c r="I1400" s="94"/>
      <c r="J1400" s="94"/>
      <c r="L1400" s="15"/>
      <c r="M1400" s="15"/>
      <c r="N1400" s="15"/>
    </row>
    <row r="1401" spans="2:14" s="25" customFormat="1" ht="15" customHeight="1" x14ac:dyDescent="0.3">
      <c r="B1401" s="25" t="str">
        <f>IF(A1401="","",VLOOKUP(A1401,Tabulka3[[Číslo registrace  u jednorázové akce]:[Příjmení]],2,0))</f>
        <v/>
      </c>
      <c r="C1401" s="25" t="str">
        <f>IF(A1401="","",VLOOKUP(A1401,Tabulka3[[Číslo registrace  u jednorázové akce]:[Příjmení]],3,0))</f>
        <v/>
      </c>
      <c r="I1401" s="94"/>
      <c r="J1401" s="94"/>
      <c r="L1401" s="15"/>
      <c r="M1401" s="15"/>
      <c r="N1401" s="15"/>
    </row>
    <row r="1402" spans="2:14" s="25" customFormat="1" ht="15" customHeight="1" x14ac:dyDescent="0.3">
      <c r="B1402" s="25" t="str">
        <f>IF(A1402="","",VLOOKUP(A1402,Tabulka3[[Číslo registrace  u jednorázové akce]:[Příjmení]],2,0))</f>
        <v/>
      </c>
      <c r="C1402" s="25" t="str">
        <f>IF(A1402="","",VLOOKUP(A1402,Tabulka3[[Číslo registrace  u jednorázové akce]:[Příjmení]],3,0))</f>
        <v/>
      </c>
      <c r="I1402" s="94"/>
      <c r="J1402" s="94"/>
      <c r="L1402" s="15"/>
      <c r="M1402" s="15"/>
      <c r="N1402" s="15"/>
    </row>
    <row r="1403" spans="2:14" s="25" customFormat="1" ht="15" customHeight="1" x14ac:dyDescent="0.3">
      <c r="B1403" s="25" t="str">
        <f>IF(A1403="","",VLOOKUP(A1403,Tabulka3[[Číslo registrace  u jednorázové akce]:[Příjmení]],2,0))</f>
        <v/>
      </c>
      <c r="C1403" s="25" t="str">
        <f>IF(A1403="","",VLOOKUP(A1403,Tabulka3[[Číslo registrace  u jednorázové akce]:[Příjmení]],3,0))</f>
        <v/>
      </c>
      <c r="I1403" s="94"/>
      <c r="J1403" s="94"/>
      <c r="L1403" s="15"/>
      <c r="M1403" s="15"/>
      <c r="N1403" s="15"/>
    </row>
    <row r="1404" spans="2:14" s="25" customFormat="1" ht="15" customHeight="1" x14ac:dyDescent="0.3">
      <c r="B1404" s="25" t="str">
        <f>IF(A1404="","",VLOOKUP(A1404,Tabulka3[[Číslo registrace  u jednorázové akce]:[Příjmení]],2,0))</f>
        <v/>
      </c>
      <c r="C1404" s="25" t="str">
        <f>IF(A1404="","",VLOOKUP(A1404,Tabulka3[[Číslo registrace  u jednorázové akce]:[Příjmení]],3,0))</f>
        <v/>
      </c>
      <c r="I1404" s="94"/>
      <c r="J1404" s="94"/>
      <c r="L1404" s="15"/>
      <c r="M1404" s="15"/>
      <c r="N1404" s="15"/>
    </row>
    <row r="1405" spans="2:14" s="25" customFormat="1" ht="15" customHeight="1" x14ac:dyDescent="0.3">
      <c r="B1405" s="25" t="str">
        <f>IF(A1405="","",VLOOKUP(A1405,Tabulka3[[Číslo registrace  u jednorázové akce]:[Příjmení]],2,0))</f>
        <v/>
      </c>
      <c r="C1405" s="25" t="str">
        <f>IF(A1405="","",VLOOKUP(A1405,Tabulka3[[Číslo registrace  u jednorázové akce]:[Příjmení]],3,0))</f>
        <v/>
      </c>
      <c r="I1405" s="94"/>
      <c r="J1405" s="94"/>
      <c r="L1405" s="15"/>
      <c r="M1405" s="15"/>
      <c r="N1405" s="15"/>
    </row>
    <row r="1406" spans="2:14" s="25" customFormat="1" ht="15" customHeight="1" x14ac:dyDescent="0.3">
      <c r="B1406" s="25" t="str">
        <f>IF(A1406="","",VLOOKUP(A1406,Tabulka3[[Číslo registrace  u jednorázové akce]:[Příjmení]],2,0))</f>
        <v/>
      </c>
      <c r="C1406" s="25" t="str">
        <f>IF(A1406="","",VLOOKUP(A1406,Tabulka3[[Číslo registrace  u jednorázové akce]:[Příjmení]],3,0))</f>
        <v/>
      </c>
      <c r="I1406" s="94"/>
      <c r="J1406" s="94"/>
      <c r="L1406" s="15"/>
      <c r="M1406" s="15"/>
      <c r="N1406" s="15"/>
    </row>
    <row r="1407" spans="2:14" s="25" customFormat="1" ht="15" customHeight="1" x14ac:dyDescent="0.3">
      <c r="B1407" s="25" t="str">
        <f>IF(A1407="","",VLOOKUP(A1407,Tabulka3[[Číslo registrace  u jednorázové akce]:[Příjmení]],2,0))</f>
        <v/>
      </c>
      <c r="C1407" s="25" t="str">
        <f>IF(A1407="","",VLOOKUP(A1407,Tabulka3[[Číslo registrace  u jednorázové akce]:[Příjmení]],3,0))</f>
        <v/>
      </c>
      <c r="I1407" s="94"/>
      <c r="J1407" s="94"/>
      <c r="L1407" s="15"/>
      <c r="M1407" s="15"/>
      <c r="N1407" s="15"/>
    </row>
    <row r="1408" spans="2:14" s="25" customFormat="1" ht="15" customHeight="1" x14ac:dyDescent="0.3">
      <c r="B1408" s="25" t="str">
        <f>IF(A1408="","",VLOOKUP(A1408,Tabulka3[[Číslo registrace  u jednorázové akce]:[Příjmení]],2,0))</f>
        <v/>
      </c>
      <c r="C1408" s="25" t="str">
        <f>IF(A1408="","",VLOOKUP(A1408,Tabulka3[[Číslo registrace  u jednorázové akce]:[Příjmení]],3,0))</f>
        <v/>
      </c>
      <c r="I1408" s="94"/>
      <c r="J1408" s="94"/>
      <c r="L1408" s="15"/>
      <c r="M1408" s="15"/>
      <c r="N1408" s="15"/>
    </row>
    <row r="1409" spans="2:14" s="25" customFormat="1" ht="15" customHeight="1" x14ac:dyDescent="0.3">
      <c r="B1409" s="25" t="str">
        <f>IF(A1409="","",VLOOKUP(A1409,Tabulka3[[Číslo registrace  u jednorázové akce]:[Příjmení]],2,0))</f>
        <v/>
      </c>
      <c r="C1409" s="25" t="str">
        <f>IF(A1409="","",VLOOKUP(A1409,Tabulka3[[Číslo registrace  u jednorázové akce]:[Příjmení]],3,0))</f>
        <v/>
      </c>
      <c r="I1409" s="94"/>
      <c r="J1409" s="94"/>
      <c r="L1409" s="15"/>
      <c r="M1409" s="15"/>
      <c r="N1409" s="15"/>
    </row>
    <row r="1410" spans="2:14" s="25" customFormat="1" ht="15" customHeight="1" x14ac:dyDescent="0.3">
      <c r="B1410" s="25" t="str">
        <f>IF(A1410="","",VLOOKUP(A1410,Tabulka3[[Číslo registrace  u jednorázové akce]:[Příjmení]],2,0))</f>
        <v/>
      </c>
      <c r="C1410" s="25" t="str">
        <f>IF(A1410="","",VLOOKUP(A1410,Tabulka3[[Číslo registrace  u jednorázové akce]:[Příjmení]],3,0))</f>
        <v/>
      </c>
      <c r="I1410" s="94"/>
      <c r="J1410" s="94"/>
      <c r="L1410" s="15"/>
      <c r="M1410" s="15"/>
      <c r="N1410" s="15"/>
    </row>
    <row r="1411" spans="2:14" s="25" customFormat="1" ht="15" customHeight="1" x14ac:dyDescent="0.3">
      <c r="B1411" s="25" t="str">
        <f>IF(A1411="","",VLOOKUP(A1411,Tabulka3[[Číslo registrace  u jednorázové akce]:[Příjmení]],2,0))</f>
        <v/>
      </c>
      <c r="C1411" s="25" t="str">
        <f>IF(A1411="","",VLOOKUP(A1411,Tabulka3[[Číslo registrace  u jednorázové akce]:[Příjmení]],3,0))</f>
        <v/>
      </c>
      <c r="I1411" s="94"/>
      <c r="J1411" s="94"/>
      <c r="L1411" s="15"/>
      <c r="M1411" s="15"/>
      <c r="N1411" s="15"/>
    </row>
    <row r="1412" spans="2:14" s="25" customFormat="1" ht="15" customHeight="1" x14ac:dyDescent="0.3">
      <c r="B1412" s="25" t="str">
        <f>IF(A1412="","",VLOOKUP(A1412,Tabulka3[[Číslo registrace  u jednorázové akce]:[Příjmení]],2,0))</f>
        <v/>
      </c>
      <c r="C1412" s="25" t="str">
        <f>IF(A1412="","",VLOOKUP(A1412,Tabulka3[[Číslo registrace  u jednorázové akce]:[Příjmení]],3,0))</f>
        <v/>
      </c>
      <c r="I1412" s="94"/>
      <c r="J1412" s="94"/>
      <c r="L1412" s="15"/>
      <c r="M1412" s="15"/>
      <c r="N1412" s="15"/>
    </row>
    <row r="1413" spans="2:14" s="25" customFormat="1" ht="15" customHeight="1" x14ac:dyDescent="0.3">
      <c r="B1413" s="25" t="str">
        <f>IF(A1413="","",VLOOKUP(A1413,Tabulka3[[Číslo registrace  u jednorázové akce]:[Příjmení]],2,0))</f>
        <v/>
      </c>
      <c r="C1413" s="25" t="str">
        <f>IF(A1413="","",VLOOKUP(A1413,Tabulka3[[Číslo registrace  u jednorázové akce]:[Příjmení]],3,0))</f>
        <v/>
      </c>
      <c r="I1413" s="94"/>
      <c r="J1413" s="94"/>
      <c r="L1413" s="15"/>
      <c r="M1413" s="15"/>
      <c r="N1413" s="15"/>
    </row>
    <row r="1414" spans="2:14" s="25" customFormat="1" ht="15" customHeight="1" x14ac:dyDescent="0.3">
      <c r="B1414" s="25" t="str">
        <f>IF(A1414="","",VLOOKUP(A1414,Tabulka3[[Číslo registrace  u jednorázové akce]:[Příjmení]],2,0))</f>
        <v/>
      </c>
      <c r="C1414" s="25" t="str">
        <f>IF(A1414="","",VLOOKUP(A1414,Tabulka3[[Číslo registrace  u jednorázové akce]:[Příjmení]],3,0))</f>
        <v/>
      </c>
      <c r="I1414" s="94"/>
      <c r="J1414" s="94"/>
      <c r="L1414" s="15"/>
      <c r="M1414" s="15"/>
      <c r="N1414" s="15"/>
    </row>
    <row r="1415" spans="2:14" s="25" customFormat="1" ht="15" customHeight="1" x14ac:dyDescent="0.3">
      <c r="B1415" s="25" t="str">
        <f>IF(A1415="","",VLOOKUP(A1415,Tabulka3[[Číslo registrace  u jednorázové akce]:[Příjmení]],2,0))</f>
        <v/>
      </c>
      <c r="C1415" s="25" t="str">
        <f>IF(A1415="","",VLOOKUP(A1415,Tabulka3[[Číslo registrace  u jednorázové akce]:[Příjmení]],3,0))</f>
        <v/>
      </c>
      <c r="I1415" s="94"/>
      <c r="J1415" s="94"/>
      <c r="L1415" s="15"/>
      <c r="M1415" s="15"/>
      <c r="N1415" s="15"/>
    </row>
    <row r="1416" spans="2:14" s="25" customFormat="1" ht="15" customHeight="1" x14ac:dyDescent="0.3">
      <c r="B1416" s="25" t="str">
        <f>IF(A1416="","",VLOOKUP(A1416,Tabulka3[[Číslo registrace  u jednorázové akce]:[Příjmení]],2,0))</f>
        <v/>
      </c>
      <c r="C1416" s="25" t="str">
        <f>IF(A1416="","",VLOOKUP(A1416,Tabulka3[[Číslo registrace  u jednorázové akce]:[Příjmení]],3,0))</f>
        <v/>
      </c>
      <c r="I1416" s="94"/>
      <c r="J1416" s="94"/>
      <c r="L1416" s="15"/>
      <c r="M1416" s="15"/>
      <c r="N1416" s="15"/>
    </row>
    <row r="1417" spans="2:14" s="25" customFormat="1" ht="15" customHeight="1" x14ac:dyDescent="0.3">
      <c r="B1417" s="25" t="str">
        <f>IF(A1417="","",VLOOKUP(A1417,Tabulka3[[Číslo registrace  u jednorázové akce]:[Příjmení]],2,0))</f>
        <v/>
      </c>
      <c r="C1417" s="25" t="str">
        <f>IF(A1417="","",VLOOKUP(A1417,Tabulka3[[Číslo registrace  u jednorázové akce]:[Příjmení]],3,0))</f>
        <v/>
      </c>
      <c r="I1417" s="94"/>
      <c r="J1417" s="94"/>
      <c r="L1417" s="15"/>
      <c r="M1417" s="15"/>
      <c r="N1417" s="15"/>
    </row>
    <row r="1418" spans="2:14" s="25" customFormat="1" ht="15" customHeight="1" x14ac:dyDescent="0.3">
      <c r="B1418" s="25" t="str">
        <f>IF(A1418="","",VLOOKUP(A1418,Tabulka3[[Číslo registrace  u jednorázové akce]:[Příjmení]],2,0))</f>
        <v/>
      </c>
      <c r="C1418" s="25" t="str">
        <f>IF(A1418="","",VLOOKUP(A1418,Tabulka3[[Číslo registrace  u jednorázové akce]:[Příjmení]],3,0))</f>
        <v/>
      </c>
      <c r="I1418" s="94"/>
      <c r="J1418" s="94"/>
      <c r="L1418" s="15"/>
      <c r="M1418" s="15"/>
      <c r="N1418" s="15"/>
    </row>
    <row r="1419" spans="2:14" s="25" customFormat="1" ht="15" customHeight="1" x14ac:dyDescent="0.3">
      <c r="B1419" s="25" t="str">
        <f>IF(A1419="","",VLOOKUP(A1419,Tabulka3[[Číslo registrace  u jednorázové akce]:[Příjmení]],2,0))</f>
        <v/>
      </c>
      <c r="C1419" s="25" t="str">
        <f>IF(A1419="","",VLOOKUP(A1419,Tabulka3[[Číslo registrace  u jednorázové akce]:[Příjmení]],3,0))</f>
        <v/>
      </c>
      <c r="I1419" s="94"/>
      <c r="J1419" s="94"/>
      <c r="L1419" s="15"/>
      <c r="M1419" s="15"/>
      <c r="N1419" s="15"/>
    </row>
    <row r="1420" spans="2:14" s="25" customFormat="1" ht="15" customHeight="1" x14ac:dyDescent="0.3">
      <c r="B1420" s="25" t="str">
        <f>IF(A1420="","",VLOOKUP(A1420,Tabulka3[[Číslo registrace  u jednorázové akce]:[Příjmení]],2,0))</f>
        <v/>
      </c>
      <c r="C1420" s="25" t="str">
        <f>IF(A1420="","",VLOOKUP(A1420,Tabulka3[[Číslo registrace  u jednorázové akce]:[Příjmení]],3,0))</f>
        <v/>
      </c>
      <c r="I1420" s="94"/>
      <c r="J1420" s="94"/>
      <c r="L1420" s="15"/>
      <c r="M1420" s="15"/>
      <c r="N1420" s="15"/>
    </row>
    <row r="1421" spans="2:14" s="25" customFormat="1" ht="15" customHeight="1" x14ac:dyDescent="0.3">
      <c r="B1421" s="25" t="str">
        <f>IF(A1421="","",VLOOKUP(A1421,Tabulka3[[Číslo registrace  u jednorázové akce]:[Příjmení]],2,0))</f>
        <v/>
      </c>
      <c r="C1421" s="25" t="str">
        <f>IF(A1421="","",VLOOKUP(A1421,Tabulka3[[Číslo registrace  u jednorázové akce]:[Příjmení]],3,0))</f>
        <v/>
      </c>
      <c r="I1421" s="94"/>
      <c r="J1421" s="94"/>
      <c r="L1421" s="15"/>
      <c r="M1421" s="15"/>
      <c r="N1421" s="15"/>
    </row>
    <row r="1422" spans="2:14" s="25" customFormat="1" ht="15" customHeight="1" x14ac:dyDescent="0.3">
      <c r="B1422" s="25" t="str">
        <f>IF(A1422="","",VLOOKUP(A1422,Tabulka3[[Číslo registrace  u jednorázové akce]:[Příjmení]],2,0))</f>
        <v/>
      </c>
      <c r="C1422" s="25" t="str">
        <f>IF(A1422="","",VLOOKUP(A1422,Tabulka3[[Číslo registrace  u jednorázové akce]:[Příjmení]],3,0))</f>
        <v/>
      </c>
      <c r="I1422" s="94"/>
      <c r="J1422" s="94"/>
      <c r="L1422" s="15"/>
      <c r="M1422" s="15"/>
      <c r="N1422" s="15"/>
    </row>
    <row r="1423" spans="2:14" s="25" customFormat="1" ht="15" customHeight="1" x14ac:dyDescent="0.3">
      <c r="B1423" s="25" t="str">
        <f>IF(A1423="","",VLOOKUP(A1423,Tabulka3[[Číslo registrace  u jednorázové akce]:[Příjmení]],2,0))</f>
        <v/>
      </c>
      <c r="C1423" s="25" t="str">
        <f>IF(A1423="","",VLOOKUP(A1423,Tabulka3[[Číslo registrace  u jednorázové akce]:[Příjmení]],3,0))</f>
        <v/>
      </c>
      <c r="I1423" s="94"/>
      <c r="J1423" s="94"/>
      <c r="L1423" s="15"/>
      <c r="M1423" s="15"/>
      <c r="N1423" s="15"/>
    </row>
    <row r="1424" spans="2:14" s="25" customFormat="1" ht="15" customHeight="1" x14ac:dyDescent="0.3">
      <c r="B1424" s="25" t="str">
        <f>IF(A1424="","",VLOOKUP(A1424,Tabulka3[[Číslo registrace  u jednorázové akce]:[Příjmení]],2,0))</f>
        <v/>
      </c>
      <c r="C1424" s="25" t="str">
        <f>IF(A1424="","",VLOOKUP(A1424,Tabulka3[[Číslo registrace  u jednorázové akce]:[Příjmení]],3,0))</f>
        <v/>
      </c>
      <c r="I1424" s="94"/>
      <c r="J1424" s="94"/>
      <c r="L1424" s="15"/>
      <c r="M1424" s="15"/>
      <c r="N1424" s="15"/>
    </row>
    <row r="1425" spans="2:14" s="25" customFormat="1" ht="15" customHeight="1" x14ac:dyDescent="0.3">
      <c r="B1425" s="25" t="str">
        <f>IF(A1425="","",VLOOKUP(A1425,Tabulka3[[Číslo registrace  u jednorázové akce]:[Příjmení]],2,0))</f>
        <v/>
      </c>
      <c r="C1425" s="25" t="str">
        <f>IF(A1425="","",VLOOKUP(A1425,Tabulka3[[Číslo registrace  u jednorázové akce]:[Příjmení]],3,0))</f>
        <v/>
      </c>
      <c r="I1425" s="94"/>
      <c r="J1425" s="94"/>
      <c r="L1425" s="15"/>
      <c r="M1425" s="15"/>
      <c r="N1425" s="15"/>
    </row>
    <row r="1426" spans="2:14" s="25" customFormat="1" ht="15" customHeight="1" x14ac:dyDescent="0.3">
      <c r="B1426" s="25" t="str">
        <f>IF(A1426="","",VLOOKUP(A1426,Tabulka3[[Číslo registrace  u jednorázové akce]:[Příjmení]],2,0))</f>
        <v/>
      </c>
      <c r="C1426" s="25" t="str">
        <f>IF(A1426="","",VLOOKUP(A1426,Tabulka3[[Číslo registrace  u jednorázové akce]:[Příjmení]],3,0))</f>
        <v/>
      </c>
      <c r="I1426" s="94"/>
      <c r="J1426" s="94"/>
      <c r="L1426" s="15"/>
      <c r="M1426" s="15"/>
      <c r="N1426" s="15"/>
    </row>
    <row r="1427" spans="2:14" s="25" customFormat="1" ht="15" customHeight="1" x14ac:dyDescent="0.3">
      <c r="B1427" s="25" t="str">
        <f>IF(A1427="","",VLOOKUP(A1427,Tabulka3[[Číslo registrace  u jednorázové akce]:[Příjmení]],2,0))</f>
        <v/>
      </c>
      <c r="C1427" s="25" t="str">
        <f>IF(A1427="","",VLOOKUP(A1427,Tabulka3[[Číslo registrace  u jednorázové akce]:[Příjmení]],3,0))</f>
        <v/>
      </c>
      <c r="I1427" s="94"/>
      <c r="J1427" s="94"/>
      <c r="L1427" s="15"/>
      <c r="M1427" s="15"/>
      <c r="N1427" s="15"/>
    </row>
    <row r="1428" spans="2:14" s="25" customFormat="1" ht="15" customHeight="1" x14ac:dyDescent="0.3">
      <c r="B1428" s="25" t="str">
        <f>IF(A1428="","",VLOOKUP(A1428,Tabulka3[[Číslo registrace  u jednorázové akce]:[Příjmení]],2,0))</f>
        <v/>
      </c>
      <c r="C1428" s="25" t="str">
        <f>IF(A1428="","",VLOOKUP(A1428,Tabulka3[[Číslo registrace  u jednorázové akce]:[Příjmení]],3,0))</f>
        <v/>
      </c>
      <c r="I1428" s="94"/>
      <c r="J1428" s="94"/>
      <c r="L1428" s="15"/>
      <c r="M1428" s="15"/>
      <c r="N1428" s="15"/>
    </row>
    <row r="1429" spans="2:14" s="25" customFormat="1" ht="15" customHeight="1" x14ac:dyDescent="0.3">
      <c r="B1429" s="25" t="str">
        <f>IF(A1429="","",VLOOKUP(A1429,Tabulka3[[Číslo registrace  u jednorázové akce]:[Příjmení]],2,0))</f>
        <v/>
      </c>
      <c r="C1429" s="25" t="str">
        <f>IF(A1429="","",VLOOKUP(A1429,Tabulka3[[Číslo registrace  u jednorázové akce]:[Příjmení]],3,0))</f>
        <v/>
      </c>
      <c r="I1429" s="94"/>
      <c r="J1429" s="94"/>
      <c r="L1429" s="15"/>
      <c r="M1429" s="15"/>
      <c r="N1429" s="15"/>
    </row>
    <row r="1430" spans="2:14" s="25" customFormat="1" ht="15" customHeight="1" x14ac:dyDescent="0.3">
      <c r="B1430" s="25" t="str">
        <f>IF(A1430="","",VLOOKUP(A1430,Tabulka3[[Číslo registrace  u jednorázové akce]:[Příjmení]],2,0))</f>
        <v/>
      </c>
      <c r="C1430" s="25" t="str">
        <f>IF(A1430="","",VLOOKUP(A1430,Tabulka3[[Číslo registrace  u jednorázové akce]:[Příjmení]],3,0))</f>
        <v/>
      </c>
      <c r="I1430" s="94"/>
      <c r="J1430" s="94"/>
      <c r="L1430" s="15"/>
      <c r="M1430" s="15"/>
      <c r="N1430" s="15"/>
    </row>
    <row r="1431" spans="2:14" s="25" customFormat="1" ht="15" customHeight="1" x14ac:dyDescent="0.3">
      <c r="B1431" s="25" t="str">
        <f>IF(A1431="","",VLOOKUP(A1431,Tabulka3[[Číslo registrace  u jednorázové akce]:[Příjmení]],2,0))</f>
        <v/>
      </c>
      <c r="C1431" s="25" t="str">
        <f>IF(A1431="","",VLOOKUP(A1431,Tabulka3[[Číslo registrace  u jednorázové akce]:[Příjmení]],3,0))</f>
        <v/>
      </c>
      <c r="I1431" s="94"/>
      <c r="J1431" s="94"/>
      <c r="L1431" s="15"/>
      <c r="M1431" s="15"/>
      <c r="N1431" s="15"/>
    </row>
    <row r="1432" spans="2:14" s="25" customFormat="1" ht="15" customHeight="1" x14ac:dyDescent="0.3">
      <c r="B1432" s="25" t="str">
        <f>IF(A1432="","",VLOOKUP(A1432,Tabulka3[[Číslo registrace  u jednorázové akce]:[Příjmení]],2,0))</f>
        <v/>
      </c>
      <c r="C1432" s="25" t="str">
        <f>IF(A1432="","",VLOOKUP(A1432,Tabulka3[[Číslo registrace  u jednorázové akce]:[Příjmení]],3,0))</f>
        <v/>
      </c>
      <c r="I1432" s="94"/>
      <c r="J1432" s="94"/>
      <c r="L1432" s="15"/>
      <c r="M1432" s="15"/>
      <c r="N1432" s="15"/>
    </row>
    <row r="1433" spans="2:14" s="25" customFormat="1" ht="15" customHeight="1" x14ac:dyDescent="0.3">
      <c r="B1433" s="25" t="str">
        <f>IF(A1433="","",VLOOKUP(A1433,Tabulka3[[Číslo registrace  u jednorázové akce]:[Příjmení]],2,0))</f>
        <v/>
      </c>
      <c r="C1433" s="25" t="str">
        <f>IF(A1433="","",VLOOKUP(A1433,Tabulka3[[Číslo registrace  u jednorázové akce]:[Příjmení]],3,0))</f>
        <v/>
      </c>
      <c r="I1433" s="94"/>
      <c r="J1433" s="94"/>
      <c r="L1433" s="15"/>
      <c r="M1433" s="15"/>
      <c r="N1433" s="15"/>
    </row>
    <row r="1434" spans="2:14" s="25" customFormat="1" ht="15" customHeight="1" x14ac:dyDescent="0.3">
      <c r="B1434" s="25" t="str">
        <f>IF(A1434="","",VLOOKUP(A1434,Tabulka3[[Číslo registrace  u jednorázové akce]:[Příjmení]],2,0))</f>
        <v/>
      </c>
      <c r="C1434" s="25" t="str">
        <f>IF(A1434="","",VLOOKUP(A1434,Tabulka3[[Číslo registrace  u jednorázové akce]:[Příjmení]],3,0))</f>
        <v/>
      </c>
      <c r="I1434" s="94"/>
      <c r="J1434" s="94"/>
      <c r="L1434" s="15"/>
      <c r="M1434" s="15"/>
      <c r="N1434" s="15"/>
    </row>
    <row r="1435" spans="2:14" s="25" customFormat="1" ht="15" customHeight="1" x14ac:dyDescent="0.3">
      <c r="B1435" s="25" t="str">
        <f>IF(A1435="","",VLOOKUP(A1435,Tabulka3[[Číslo registrace  u jednorázové akce]:[Příjmení]],2,0))</f>
        <v/>
      </c>
      <c r="C1435" s="25" t="str">
        <f>IF(A1435="","",VLOOKUP(A1435,Tabulka3[[Číslo registrace  u jednorázové akce]:[Příjmení]],3,0))</f>
        <v/>
      </c>
      <c r="I1435" s="94"/>
      <c r="J1435" s="94"/>
      <c r="L1435" s="15"/>
      <c r="M1435" s="15"/>
      <c r="N1435" s="15"/>
    </row>
    <row r="1436" spans="2:14" s="25" customFormat="1" ht="15" customHeight="1" x14ac:dyDescent="0.3">
      <c r="B1436" s="25" t="str">
        <f>IF(A1436="","",VLOOKUP(A1436,Tabulka3[[Číslo registrace  u jednorázové akce]:[Příjmení]],2,0))</f>
        <v/>
      </c>
      <c r="C1436" s="25" t="str">
        <f>IF(A1436="","",VLOOKUP(A1436,Tabulka3[[Číslo registrace  u jednorázové akce]:[Příjmení]],3,0))</f>
        <v/>
      </c>
      <c r="I1436" s="94"/>
      <c r="J1436" s="94"/>
      <c r="L1436" s="15"/>
      <c r="M1436" s="15"/>
      <c r="N1436" s="15"/>
    </row>
    <row r="1437" spans="2:14" s="25" customFormat="1" ht="15" customHeight="1" x14ac:dyDescent="0.3">
      <c r="B1437" s="25" t="str">
        <f>IF(A1437="","",VLOOKUP(A1437,Tabulka3[[Číslo registrace  u jednorázové akce]:[Příjmení]],2,0))</f>
        <v/>
      </c>
      <c r="C1437" s="25" t="str">
        <f>IF(A1437="","",VLOOKUP(A1437,Tabulka3[[Číslo registrace  u jednorázové akce]:[Příjmení]],3,0))</f>
        <v/>
      </c>
      <c r="I1437" s="94"/>
      <c r="J1437" s="94"/>
      <c r="L1437" s="15"/>
      <c r="M1437" s="15"/>
      <c r="N1437" s="15"/>
    </row>
    <row r="1438" spans="2:14" s="25" customFormat="1" ht="15" customHeight="1" x14ac:dyDescent="0.3">
      <c r="B1438" s="25" t="str">
        <f>IF(A1438="","",VLOOKUP(A1438,Tabulka3[[Číslo registrace  u jednorázové akce]:[Příjmení]],2,0))</f>
        <v/>
      </c>
      <c r="C1438" s="25" t="str">
        <f>IF(A1438="","",VLOOKUP(A1438,Tabulka3[[Číslo registrace  u jednorázové akce]:[Příjmení]],3,0))</f>
        <v/>
      </c>
      <c r="I1438" s="94"/>
      <c r="J1438" s="94"/>
      <c r="L1438" s="15"/>
      <c r="M1438" s="15"/>
      <c r="N1438" s="15"/>
    </row>
    <row r="1439" spans="2:14" s="25" customFormat="1" ht="15" customHeight="1" x14ac:dyDescent="0.3">
      <c r="B1439" s="25" t="str">
        <f>IF(A1439="","",VLOOKUP(A1439,Tabulka3[[Číslo registrace  u jednorázové akce]:[Příjmení]],2,0))</f>
        <v/>
      </c>
      <c r="C1439" s="25" t="str">
        <f>IF(A1439="","",VLOOKUP(A1439,Tabulka3[[Číslo registrace  u jednorázové akce]:[Příjmení]],3,0))</f>
        <v/>
      </c>
      <c r="I1439" s="94"/>
      <c r="J1439" s="94"/>
      <c r="L1439" s="15"/>
      <c r="M1439" s="15"/>
      <c r="N1439" s="15"/>
    </row>
    <row r="1440" spans="2:14" s="25" customFormat="1" ht="15" customHeight="1" x14ac:dyDescent="0.3">
      <c r="B1440" s="25" t="str">
        <f>IF(A1440="","",VLOOKUP(A1440,Tabulka3[[Číslo registrace  u jednorázové akce]:[Příjmení]],2,0))</f>
        <v/>
      </c>
      <c r="C1440" s="25" t="str">
        <f>IF(A1440="","",VLOOKUP(A1440,Tabulka3[[Číslo registrace  u jednorázové akce]:[Příjmení]],3,0))</f>
        <v/>
      </c>
      <c r="I1440" s="94"/>
      <c r="J1440" s="94"/>
      <c r="L1440" s="15"/>
      <c r="M1440" s="15"/>
      <c r="N1440" s="15"/>
    </row>
    <row r="1441" spans="2:14" s="25" customFormat="1" ht="15" customHeight="1" x14ac:dyDescent="0.3">
      <c r="B1441" s="25" t="str">
        <f>IF(A1441="","",VLOOKUP(A1441,Tabulka3[[Číslo registrace  u jednorázové akce]:[Příjmení]],2,0))</f>
        <v/>
      </c>
      <c r="C1441" s="25" t="str">
        <f>IF(A1441="","",VLOOKUP(A1441,Tabulka3[[Číslo registrace  u jednorázové akce]:[Příjmení]],3,0))</f>
        <v/>
      </c>
      <c r="I1441" s="94"/>
      <c r="J1441" s="94"/>
      <c r="L1441" s="15"/>
      <c r="M1441" s="15"/>
      <c r="N1441" s="15"/>
    </row>
    <row r="1442" spans="2:14" s="25" customFormat="1" ht="15" customHeight="1" x14ac:dyDescent="0.3">
      <c r="B1442" s="25" t="str">
        <f>IF(A1442="","",VLOOKUP(A1442,Tabulka3[[Číslo registrace  u jednorázové akce]:[Příjmení]],2,0))</f>
        <v/>
      </c>
      <c r="C1442" s="25" t="str">
        <f>IF(A1442="","",VLOOKUP(A1442,Tabulka3[[Číslo registrace  u jednorázové akce]:[Příjmení]],3,0))</f>
        <v/>
      </c>
      <c r="I1442" s="94"/>
      <c r="J1442" s="94"/>
      <c r="L1442" s="15"/>
      <c r="M1442" s="15"/>
      <c r="N1442" s="15"/>
    </row>
    <row r="1443" spans="2:14" s="25" customFormat="1" ht="15" customHeight="1" x14ac:dyDescent="0.3">
      <c r="B1443" s="25" t="str">
        <f>IF(A1443="","",VLOOKUP(A1443,Tabulka3[[Číslo registrace  u jednorázové akce]:[Příjmení]],2,0))</f>
        <v/>
      </c>
      <c r="C1443" s="25" t="str">
        <f>IF(A1443="","",VLOOKUP(A1443,Tabulka3[[Číslo registrace  u jednorázové akce]:[Příjmení]],3,0))</f>
        <v/>
      </c>
      <c r="I1443" s="94"/>
      <c r="J1443" s="94"/>
      <c r="L1443" s="15"/>
      <c r="M1443" s="15"/>
      <c r="N1443" s="15"/>
    </row>
    <row r="1444" spans="2:14" s="25" customFormat="1" ht="15" customHeight="1" x14ac:dyDescent="0.3">
      <c r="B1444" s="25" t="str">
        <f>IF(A1444="","",VLOOKUP(A1444,Tabulka3[[Číslo registrace  u jednorázové akce]:[Příjmení]],2,0))</f>
        <v/>
      </c>
      <c r="C1444" s="25" t="str">
        <f>IF(A1444="","",VLOOKUP(A1444,Tabulka3[[Číslo registrace  u jednorázové akce]:[Příjmení]],3,0))</f>
        <v/>
      </c>
      <c r="I1444" s="94"/>
      <c r="J1444" s="94"/>
      <c r="L1444" s="15"/>
      <c r="M1444" s="15"/>
      <c r="N1444" s="15"/>
    </row>
    <row r="1445" spans="2:14" s="25" customFormat="1" ht="15" customHeight="1" x14ac:dyDescent="0.3">
      <c r="B1445" s="25" t="str">
        <f>IF(A1445="","",VLOOKUP(A1445,Tabulka3[[Číslo registrace  u jednorázové akce]:[Příjmení]],2,0))</f>
        <v/>
      </c>
      <c r="C1445" s="25" t="str">
        <f>IF(A1445="","",VLOOKUP(A1445,Tabulka3[[Číslo registrace  u jednorázové akce]:[Příjmení]],3,0))</f>
        <v/>
      </c>
      <c r="I1445" s="94"/>
      <c r="J1445" s="94"/>
      <c r="L1445" s="15"/>
      <c r="M1445" s="15"/>
      <c r="N1445" s="15"/>
    </row>
    <row r="1446" spans="2:14" s="25" customFormat="1" ht="15" customHeight="1" x14ac:dyDescent="0.3">
      <c r="B1446" s="25" t="str">
        <f>IF(A1446="","",VLOOKUP(A1446,Tabulka3[[Číslo registrace  u jednorázové akce]:[Příjmení]],2,0))</f>
        <v/>
      </c>
      <c r="C1446" s="25" t="str">
        <f>IF(A1446="","",VLOOKUP(A1446,Tabulka3[[Číslo registrace  u jednorázové akce]:[Příjmení]],3,0))</f>
        <v/>
      </c>
      <c r="I1446" s="94"/>
      <c r="J1446" s="94"/>
      <c r="L1446" s="15"/>
      <c r="M1446" s="15"/>
      <c r="N1446" s="15"/>
    </row>
    <row r="1447" spans="2:14" s="25" customFormat="1" ht="15" customHeight="1" x14ac:dyDescent="0.3">
      <c r="B1447" s="25" t="str">
        <f>IF(A1447="","",VLOOKUP(A1447,Tabulka3[[Číslo registrace  u jednorázové akce]:[Příjmení]],2,0))</f>
        <v/>
      </c>
      <c r="C1447" s="25" t="str">
        <f>IF(A1447="","",VLOOKUP(A1447,Tabulka3[[Číslo registrace  u jednorázové akce]:[Příjmení]],3,0))</f>
        <v/>
      </c>
      <c r="I1447" s="94"/>
      <c r="J1447" s="94"/>
      <c r="L1447" s="15"/>
      <c r="M1447" s="15"/>
      <c r="N1447" s="15"/>
    </row>
    <row r="1448" spans="2:14" s="25" customFormat="1" ht="15" customHeight="1" x14ac:dyDescent="0.3">
      <c r="B1448" s="25" t="str">
        <f>IF(A1448="","",VLOOKUP(A1448,Tabulka3[[Číslo registrace  u jednorázové akce]:[Příjmení]],2,0))</f>
        <v/>
      </c>
      <c r="C1448" s="25" t="str">
        <f>IF(A1448="","",VLOOKUP(A1448,Tabulka3[[Číslo registrace  u jednorázové akce]:[Příjmení]],3,0))</f>
        <v/>
      </c>
      <c r="I1448" s="94"/>
      <c r="J1448" s="94"/>
      <c r="L1448" s="15"/>
      <c r="M1448" s="15"/>
      <c r="N1448" s="15"/>
    </row>
    <row r="1449" spans="2:14" s="25" customFormat="1" ht="15" customHeight="1" x14ac:dyDescent="0.3">
      <c r="B1449" s="25" t="str">
        <f>IF(A1449="","",VLOOKUP(A1449,Tabulka3[[Číslo registrace  u jednorázové akce]:[Příjmení]],2,0))</f>
        <v/>
      </c>
      <c r="C1449" s="25" t="str">
        <f>IF(A1449="","",VLOOKUP(A1449,Tabulka3[[Číslo registrace  u jednorázové akce]:[Příjmení]],3,0))</f>
        <v/>
      </c>
      <c r="I1449" s="94"/>
      <c r="J1449" s="94"/>
      <c r="L1449" s="15"/>
      <c r="M1449" s="15"/>
      <c r="N1449" s="15"/>
    </row>
    <row r="1450" spans="2:14" s="25" customFormat="1" ht="15" customHeight="1" x14ac:dyDescent="0.3">
      <c r="B1450" s="25" t="str">
        <f>IF(A1450="","",VLOOKUP(A1450,Tabulka3[[Číslo registrace  u jednorázové akce]:[Příjmení]],2,0))</f>
        <v/>
      </c>
      <c r="C1450" s="25" t="str">
        <f>IF(A1450="","",VLOOKUP(A1450,Tabulka3[[Číslo registrace  u jednorázové akce]:[Příjmení]],3,0))</f>
        <v/>
      </c>
      <c r="I1450" s="94"/>
      <c r="J1450" s="94"/>
      <c r="L1450" s="15"/>
      <c r="M1450" s="15"/>
      <c r="N1450" s="15"/>
    </row>
    <row r="1451" spans="2:14" s="25" customFormat="1" ht="15" customHeight="1" x14ac:dyDescent="0.3">
      <c r="B1451" s="25" t="str">
        <f>IF(A1451="","",VLOOKUP(A1451,Tabulka3[[Číslo registrace  u jednorázové akce]:[Příjmení]],2,0))</f>
        <v/>
      </c>
      <c r="C1451" s="25" t="str">
        <f>IF(A1451="","",VLOOKUP(A1451,Tabulka3[[Číslo registrace  u jednorázové akce]:[Příjmení]],3,0))</f>
        <v/>
      </c>
      <c r="I1451" s="94"/>
      <c r="J1451" s="94"/>
      <c r="L1451" s="15"/>
      <c r="M1451" s="15"/>
      <c r="N1451" s="15"/>
    </row>
    <row r="1452" spans="2:14" s="25" customFormat="1" ht="15" customHeight="1" x14ac:dyDescent="0.3">
      <c r="B1452" s="25" t="str">
        <f>IF(A1452="","",VLOOKUP(A1452,Tabulka3[[Číslo registrace  u jednorázové akce]:[Příjmení]],2,0))</f>
        <v/>
      </c>
      <c r="C1452" s="25" t="str">
        <f>IF(A1452="","",VLOOKUP(A1452,Tabulka3[[Číslo registrace  u jednorázové akce]:[Příjmení]],3,0))</f>
        <v/>
      </c>
      <c r="I1452" s="94"/>
      <c r="J1452" s="94"/>
      <c r="L1452" s="15"/>
      <c r="M1452" s="15"/>
      <c r="N1452" s="15"/>
    </row>
    <row r="1453" spans="2:14" s="25" customFormat="1" ht="15" customHeight="1" x14ac:dyDescent="0.3">
      <c r="B1453" s="25" t="str">
        <f>IF(A1453="","",VLOOKUP(A1453,Tabulka3[[Číslo registrace  u jednorázové akce]:[Příjmení]],2,0))</f>
        <v/>
      </c>
      <c r="C1453" s="25" t="str">
        <f>IF(A1453="","",VLOOKUP(A1453,Tabulka3[[Číslo registrace  u jednorázové akce]:[Příjmení]],3,0))</f>
        <v/>
      </c>
      <c r="I1453" s="94"/>
      <c r="J1453" s="94"/>
      <c r="L1453" s="15"/>
      <c r="M1453" s="15"/>
      <c r="N1453" s="15"/>
    </row>
    <row r="1454" spans="2:14" s="25" customFormat="1" ht="15" customHeight="1" x14ac:dyDescent="0.3">
      <c r="B1454" s="25" t="str">
        <f>IF(A1454="","",VLOOKUP(A1454,Tabulka3[[Číslo registrace  u jednorázové akce]:[Příjmení]],2,0))</f>
        <v/>
      </c>
      <c r="C1454" s="25" t="str">
        <f>IF(A1454="","",VLOOKUP(A1454,Tabulka3[[Číslo registrace  u jednorázové akce]:[Příjmení]],3,0))</f>
        <v/>
      </c>
      <c r="I1454" s="94"/>
      <c r="J1454" s="94"/>
      <c r="L1454" s="15"/>
      <c r="M1454" s="15"/>
      <c r="N1454" s="15"/>
    </row>
    <row r="1455" spans="2:14" s="25" customFormat="1" ht="15" customHeight="1" x14ac:dyDescent="0.3">
      <c r="B1455" s="25" t="str">
        <f>IF(A1455="","",VLOOKUP(A1455,Tabulka3[[Číslo registrace  u jednorázové akce]:[Příjmení]],2,0))</f>
        <v/>
      </c>
      <c r="C1455" s="25" t="str">
        <f>IF(A1455="","",VLOOKUP(A1455,Tabulka3[[Číslo registrace  u jednorázové akce]:[Příjmení]],3,0))</f>
        <v/>
      </c>
      <c r="I1455" s="94"/>
      <c r="J1455" s="94"/>
      <c r="L1455" s="15"/>
      <c r="M1455" s="15"/>
      <c r="N1455" s="15"/>
    </row>
    <row r="1456" spans="2:14" s="25" customFormat="1" ht="15" customHeight="1" x14ac:dyDescent="0.3">
      <c r="B1456" s="25" t="str">
        <f>IF(A1456="","",VLOOKUP(A1456,Tabulka3[[Číslo registrace  u jednorázové akce]:[Příjmení]],2,0))</f>
        <v/>
      </c>
      <c r="C1456" s="25" t="str">
        <f>IF(A1456="","",VLOOKUP(A1456,Tabulka3[[Číslo registrace  u jednorázové akce]:[Příjmení]],3,0))</f>
        <v/>
      </c>
      <c r="I1456" s="94"/>
      <c r="J1456" s="94"/>
      <c r="L1456" s="15"/>
      <c r="M1456" s="15"/>
      <c r="N1456" s="15"/>
    </row>
    <row r="1457" spans="2:14" s="25" customFormat="1" ht="15" customHeight="1" x14ac:dyDescent="0.3">
      <c r="B1457" s="25" t="str">
        <f>IF(A1457="","",VLOOKUP(A1457,Tabulka3[[Číslo registrace  u jednorázové akce]:[Příjmení]],2,0))</f>
        <v/>
      </c>
      <c r="C1457" s="25" t="str">
        <f>IF(A1457="","",VLOOKUP(A1457,Tabulka3[[Číslo registrace  u jednorázové akce]:[Příjmení]],3,0))</f>
        <v/>
      </c>
      <c r="I1457" s="94"/>
      <c r="J1457" s="94"/>
      <c r="L1457" s="15"/>
      <c r="M1457" s="15"/>
      <c r="N1457" s="15"/>
    </row>
    <row r="1458" spans="2:14" s="25" customFormat="1" ht="15" customHeight="1" x14ac:dyDescent="0.3">
      <c r="B1458" s="25" t="str">
        <f>IF(A1458="","",VLOOKUP(A1458,Tabulka3[[Číslo registrace  u jednorázové akce]:[Příjmení]],2,0))</f>
        <v/>
      </c>
      <c r="C1458" s="25" t="str">
        <f>IF(A1458="","",VLOOKUP(A1458,Tabulka3[[Číslo registrace  u jednorázové akce]:[Příjmení]],3,0))</f>
        <v/>
      </c>
      <c r="I1458" s="94"/>
      <c r="J1458" s="94"/>
      <c r="L1458" s="15"/>
      <c r="M1458" s="15"/>
      <c r="N1458" s="15"/>
    </row>
    <row r="1459" spans="2:14" s="25" customFormat="1" ht="15" customHeight="1" x14ac:dyDescent="0.3">
      <c r="B1459" s="25" t="str">
        <f>IF(A1459="","",VLOOKUP(A1459,Tabulka3[[Číslo registrace  u jednorázové akce]:[Příjmení]],2,0))</f>
        <v/>
      </c>
      <c r="C1459" s="25" t="str">
        <f>IF(A1459="","",VLOOKUP(A1459,Tabulka3[[Číslo registrace  u jednorázové akce]:[Příjmení]],3,0))</f>
        <v/>
      </c>
      <c r="I1459" s="94"/>
      <c r="J1459" s="94"/>
      <c r="L1459" s="15"/>
      <c r="M1459" s="15"/>
      <c r="N1459" s="15"/>
    </row>
    <row r="1460" spans="2:14" s="25" customFormat="1" ht="15" customHeight="1" x14ac:dyDescent="0.3">
      <c r="B1460" s="25" t="str">
        <f>IF(A1460="","",VLOOKUP(A1460,Tabulka3[[Číslo registrace  u jednorázové akce]:[Příjmení]],2,0))</f>
        <v/>
      </c>
      <c r="C1460" s="25" t="str">
        <f>IF(A1460="","",VLOOKUP(A1460,Tabulka3[[Číslo registrace  u jednorázové akce]:[Příjmení]],3,0))</f>
        <v/>
      </c>
      <c r="I1460" s="94"/>
      <c r="J1460" s="94"/>
      <c r="L1460" s="15"/>
      <c r="M1460" s="15"/>
      <c r="N1460" s="15"/>
    </row>
    <row r="1461" spans="2:14" s="25" customFormat="1" ht="15" customHeight="1" x14ac:dyDescent="0.3">
      <c r="B1461" s="25" t="str">
        <f>IF(A1461="","",VLOOKUP(A1461,Tabulka3[[Číslo registrace  u jednorázové akce]:[Příjmení]],2,0))</f>
        <v/>
      </c>
      <c r="C1461" s="25" t="str">
        <f>IF(A1461="","",VLOOKUP(A1461,Tabulka3[[Číslo registrace  u jednorázové akce]:[Příjmení]],3,0))</f>
        <v/>
      </c>
      <c r="I1461" s="94"/>
      <c r="J1461" s="94"/>
      <c r="L1461" s="15"/>
      <c r="M1461" s="15"/>
      <c r="N1461" s="15"/>
    </row>
    <row r="1462" spans="2:14" s="25" customFormat="1" ht="15" customHeight="1" x14ac:dyDescent="0.3">
      <c r="B1462" s="25" t="str">
        <f>IF(A1462="","",VLOOKUP(A1462,Tabulka3[[Číslo registrace  u jednorázové akce]:[Příjmení]],2,0))</f>
        <v/>
      </c>
      <c r="C1462" s="25" t="str">
        <f>IF(A1462="","",VLOOKUP(A1462,Tabulka3[[Číslo registrace  u jednorázové akce]:[Příjmení]],3,0))</f>
        <v/>
      </c>
      <c r="I1462" s="94"/>
      <c r="J1462" s="94"/>
      <c r="L1462" s="15"/>
      <c r="M1462" s="15"/>
      <c r="N1462" s="15"/>
    </row>
    <row r="1463" spans="2:14" s="25" customFormat="1" ht="15" customHeight="1" x14ac:dyDescent="0.3">
      <c r="B1463" s="25" t="str">
        <f>IF(A1463="","",VLOOKUP(A1463,Tabulka3[[Číslo registrace  u jednorázové akce]:[Příjmení]],2,0))</f>
        <v/>
      </c>
      <c r="C1463" s="25" t="str">
        <f>IF(A1463="","",VLOOKUP(A1463,Tabulka3[[Číslo registrace  u jednorázové akce]:[Příjmení]],3,0))</f>
        <v/>
      </c>
      <c r="I1463" s="94"/>
      <c r="J1463" s="94"/>
      <c r="L1463" s="15"/>
      <c r="M1463" s="15"/>
      <c r="N1463" s="15"/>
    </row>
    <row r="1464" spans="2:14" s="25" customFormat="1" ht="15" customHeight="1" x14ac:dyDescent="0.3">
      <c r="B1464" s="25" t="str">
        <f>IF(A1464="","",VLOOKUP(A1464,Tabulka3[[Číslo registrace  u jednorázové akce]:[Příjmení]],2,0))</f>
        <v/>
      </c>
      <c r="C1464" s="25" t="str">
        <f>IF(A1464="","",VLOOKUP(A1464,Tabulka3[[Číslo registrace  u jednorázové akce]:[Příjmení]],3,0))</f>
        <v/>
      </c>
      <c r="I1464" s="94"/>
      <c r="J1464" s="94"/>
      <c r="L1464" s="15"/>
      <c r="M1464" s="15"/>
      <c r="N1464" s="15"/>
    </row>
    <row r="1465" spans="2:14" s="25" customFormat="1" ht="15" customHeight="1" x14ac:dyDescent="0.3">
      <c r="B1465" s="25" t="str">
        <f>IF(A1465="","",VLOOKUP(A1465,Tabulka3[[Číslo registrace  u jednorázové akce]:[Příjmení]],2,0))</f>
        <v/>
      </c>
      <c r="C1465" s="25" t="str">
        <f>IF(A1465="","",VLOOKUP(A1465,Tabulka3[[Číslo registrace  u jednorázové akce]:[Příjmení]],3,0))</f>
        <v/>
      </c>
      <c r="I1465" s="94"/>
      <c r="J1465" s="94"/>
      <c r="L1465" s="15"/>
      <c r="M1465" s="15"/>
      <c r="N1465" s="15"/>
    </row>
    <row r="1466" spans="2:14" s="25" customFormat="1" ht="15" customHeight="1" x14ac:dyDescent="0.3">
      <c r="B1466" s="25" t="str">
        <f>IF(A1466="","",VLOOKUP(A1466,Tabulka3[[Číslo registrace  u jednorázové akce]:[Příjmení]],2,0))</f>
        <v/>
      </c>
      <c r="C1466" s="25" t="str">
        <f>IF(A1466="","",VLOOKUP(A1466,Tabulka3[[Číslo registrace  u jednorázové akce]:[Příjmení]],3,0))</f>
        <v/>
      </c>
      <c r="I1466" s="94"/>
      <c r="J1466" s="94"/>
      <c r="L1466" s="15"/>
      <c r="M1466" s="15"/>
      <c r="N1466" s="15"/>
    </row>
    <row r="1467" spans="2:14" s="25" customFormat="1" ht="15" customHeight="1" x14ac:dyDescent="0.3">
      <c r="B1467" s="25" t="str">
        <f>IF(A1467="","",VLOOKUP(A1467,Tabulka3[[Číslo registrace  u jednorázové akce]:[Příjmení]],2,0))</f>
        <v/>
      </c>
      <c r="C1467" s="25" t="str">
        <f>IF(A1467="","",VLOOKUP(A1467,Tabulka3[[Číslo registrace  u jednorázové akce]:[Příjmení]],3,0))</f>
        <v/>
      </c>
      <c r="I1467" s="94"/>
      <c r="J1467" s="94"/>
      <c r="L1467" s="15"/>
      <c r="M1467" s="15"/>
      <c r="N1467" s="15"/>
    </row>
    <row r="1468" spans="2:14" s="25" customFormat="1" ht="15" customHeight="1" x14ac:dyDescent="0.3">
      <c r="B1468" s="25" t="str">
        <f>IF(A1468="","",VLOOKUP(A1468,Tabulka3[[Číslo registrace  u jednorázové akce]:[Příjmení]],2,0))</f>
        <v/>
      </c>
      <c r="C1468" s="25" t="str">
        <f>IF(A1468="","",VLOOKUP(A1468,Tabulka3[[Číslo registrace  u jednorázové akce]:[Příjmení]],3,0))</f>
        <v/>
      </c>
      <c r="I1468" s="94"/>
      <c r="J1468" s="94"/>
      <c r="L1468" s="15"/>
      <c r="M1468" s="15"/>
      <c r="N1468" s="15"/>
    </row>
    <row r="1469" spans="2:14" s="25" customFormat="1" ht="15" customHeight="1" x14ac:dyDescent="0.3">
      <c r="B1469" s="25" t="str">
        <f>IF(A1469="","",VLOOKUP(A1469,Tabulka3[[Číslo registrace  u jednorázové akce]:[Příjmení]],2,0))</f>
        <v/>
      </c>
      <c r="C1469" s="25" t="str">
        <f>IF(A1469="","",VLOOKUP(A1469,Tabulka3[[Číslo registrace  u jednorázové akce]:[Příjmení]],3,0))</f>
        <v/>
      </c>
      <c r="I1469" s="94"/>
      <c r="J1469" s="94"/>
      <c r="L1469" s="15"/>
      <c r="M1469" s="15"/>
      <c r="N1469" s="15"/>
    </row>
    <row r="1470" spans="2:14" s="25" customFormat="1" ht="15" customHeight="1" x14ac:dyDescent="0.3">
      <c r="B1470" s="25" t="str">
        <f>IF(A1470="","",VLOOKUP(A1470,Tabulka3[[Číslo registrace  u jednorázové akce]:[Příjmení]],2,0))</f>
        <v/>
      </c>
      <c r="C1470" s="25" t="str">
        <f>IF(A1470="","",VLOOKUP(A1470,Tabulka3[[Číslo registrace  u jednorázové akce]:[Příjmení]],3,0))</f>
        <v/>
      </c>
      <c r="I1470" s="94"/>
      <c r="J1470" s="94"/>
      <c r="L1470" s="15"/>
      <c r="M1470" s="15"/>
      <c r="N1470" s="15"/>
    </row>
    <row r="1471" spans="2:14" s="25" customFormat="1" ht="15" customHeight="1" x14ac:dyDescent="0.3">
      <c r="B1471" s="25" t="str">
        <f>IF(A1471="","",VLOOKUP(A1471,Tabulka3[[Číslo registrace  u jednorázové akce]:[Příjmení]],2,0))</f>
        <v/>
      </c>
      <c r="C1471" s="25" t="str">
        <f>IF(A1471="","",VLOOKUP(A1471,Tabulka3[[Číslo registrace  u jednorázové akce]:[Příjmení]],3,0))</f>
        <v/>
      </c>
      <c r="I1471" s="94"/>
      <c r="J1471" s="94"/>
      <c r="L1471" s="15"/>
      <c r="M1471" s="15"/>
      <c r="N1471" s="15"/>
    </row>
    <row r="1472" spans="2:14" s="25" customFormat="1" ht="15" customHeight="1" x14ac:dyDescent="0.3">
      <c r="B1472" s="25" t="str">
        <f>IF(A1472="","",VLOOKUP(A1472,Tabulka3[[Číslo registrace  u jednorázové akce]:[Příjmení]],2,0))</f>
        <v/>
      </c>
      <c r="C1472" s="25" t="str">
        <f>IF(A1472="","",VLOOKUP(A1472,Tabulka3[[Číslo registrace  u jednorázové akce]:[Příjmení]],3,0))</f>
        <v/>
      </c>
      <c r="I1472" s="94"/>
      <c r="J1472" s="94"/>
      <c r="L1472" s="15"/>
      <c r="M1472" s="15"/>
      <c r="N1472" s="15"/>
    </row>
    <row r="1473" spans="2:14" s="25" customFormat="1" ht="15" customHeight="1" x14ac:dyDescent="0.3">
      <c r="B1473" s="25" t="str">
        <f>IF(A1473="","",VLOOKUP(A1473,Tabulka3[[Číslo registrace  u jednorázové akce]:[Příjmení]],2,0))</f>
        <v/>
      </c>
      <c r="C1473" s="25" t="str">
        <f>IF(A1473="","",VLOOKUP(A1473,Tabulka3[[Číslo registrace  u jednorázové akce]:[Příjmení]],3,0))</f>
        <v/>
      </c>
      <c r="I1473" s="94"/>
      <c r="J1473" s="94"/>
      <c r="L1473" s="15"/>
      <c r="M1473" s="15"/>
      <c r="N1473" s="15"/>
    </row>
    <row r="1474" spans="2:14" s="25" customFormat="1" ht="15" customHeight="1" x14ac:dyDescent="0.3">
      <c r="B1474" s="25" t="str">
        <f>IF(A1474="","",VLOOKUP(A1474,Tabulka3[[Číslo registrace  u jednorázové akce]:[Příjmení]],2,0))</f>
        <v/>
      </c>
      <c r="C1474" s="25" t="str">
        <f>IF(A1474="","",VLOOKUP(A1474,Tabulka3[[Číslo registrace  u jednorázové akce]:[Příjmení]],3,0))</f>
        <v/>
      </c>
      <c r="I1474" s="94"/>
      <c r="J1474" s="94"/>
      <c r="L1474" s="15"/>
      <c r="M1474" s="15"/>
      <c r="N1474" s="15"/>
    </row>
    <row r="1475" spans="2:14" s="25" customFormat="1" ht="15" customHeight="1" x14ac:dyDescent="0.3">
      <c r="B1475" s="25" t="str">
        <f>IF(A1475="","",VLOOKUP(A1475,Tabulka3[[Číslo registrace  u jednorázové akce]:[Příjmení]],2,0))</f>
        <v/>
      </c>
      <c r="C1475" s="25" t="str">
        <f>IF(A1475="","",VLOOKUP(A1475,Tabulka3[[Číslo registrace  u jednorázové akce]:[Příjmení]],3,0))</f>
        <v/>
      </c>
      <c r="I1475" s="94"/>
      <c r="J1475" s="94"/>
      <c r="L1475" s="15"/>
      <c r="M1475" s="15"/>
      <c r="N1475" s="15"/>
    </row>
    <row r="1476" spans="2:14" s="25" customFormat="1" ht="15" customHeight="1" x14ac:dyDescent="0.3">
      <c r="B1476" s="25" t="str">
        <f>IF(A1476="","",VLOOKUP(A1476,Tabulka3[[Číslo registrace  u jednorázové akce]:[Příjmení]],2,0))</f>
        <v/>
      </c>
      <c r="C1476" s="25" t="str">
        <f>IF(A1476="","",VLOOKUP(A1476,Tabulka3[[Číslo registrace  u jednorázové akce]:[Příjmení]],3,0))</f>
        <v/>
      </c>
      <c r="I1476" s="94"/>
      <c r="J1476" s="94"/>
      <c r="L1476" s="15"/>
      <c r="M1476" s="15"/>
      <c r="N1476" s="15"/>
    </row>
    <row r="1477" spans="2:14" s="25" customFormat="1" ht="15" customHeight="1" x14ac:dyDescent="0.3">
      <c r="B1477" s="25" t="str">
        <f>IF(A1477="","",VLOOKUP(A1477,Tabulka3[[Číslo registrace  u jednorázové akce]:[Příjmení]],2,0))</f>
        <v/>
      </c>
      <c r="C1477" s="25" t="str">
        <f>IF(A1477="","",VLOOKUP(A1477,Tabulka3[[Číslo registrace  u jednorázové akce]:[Příjmení]],3,0))</f>
        <v/>
      </c>
      <c r="I1477" s="94"/>
      <c r="J1477" s="94"/>
      <c r="L1477" s="15"/>
      <c r="M1477" s="15"/>
      <c r="N1477" s="15"/>
    </row>
    <row r="1478" spans="2:14" s="25" customFormat="1" ht="15" customHeight="1" x14ac:dyDescent="0.3">
      <c r="B1478" s="25" t="str">
        <f>IF(A1478="","",VLOOKUP(A1478,Tabulka3[[Číslo registrace  u jednorázové akce]:[Příjmení]],2,0))</f>
        <v/>
      </c>
      <c r="C1478" s="25" t="str">
        <f>IF(A1478="","",VLOOKUP(A1478,Tabulka3[[Číslo registrace  u jednorázové akce]:[Příjmení]],3,0))</f>
        <v/>
      </c>
      <c r="I1478" s="94"/>
      <c r="J1478" s="94"/>
      <c r="L1478" s="15"/>
      <c r="M1478" s="15"/>
      <c r="N1478" s="15"/>
    </row>
    <row r="1479" spans="2:14" s="25" customFormat="1" ht="15" customHeight="1" x14ac:dyDescent="0.3">
      <c r="B1479" s="25" t="str">
        <f>IF(A1479="","",VLOOKUP(A1479,Tabulka3[[Číslo registrace  u jednorázové akce]:[Příjmení]],2,0))</f>
        <v/>
      </c>
      <c r="C1479" s="25" t="str">
        <f>IF(A1479="","",VLOOKUP(A1479,Tabulka3[[Číslo registrace  u jednorázové akce]:[Příjmení]],3,0))</f>
        <v/>
      </c>
      <c r="I1479" s="94"/>
      <c r="J1479" s="94"/>
      <c r="L1479" s="15"/>
      <c r="M1479" s="15"/>
      <c r="N1479" s="15"/>
    </row>
    <row r="1480" spans="2:14" s="25" customFormat="1" ht="15" customHeight="1" x14ac:dyDescent="0.3">
      <c r="B1480" s="25" t="str">
        <f>IF(A1480="","",VLOOKUP(A1480,Tabulka3[[Číslo registrace  u jednorázové akce]:[Příjmení]],2,0))</f>
        <v/>
      </c>
      <c r="C1480" s="25" t="str">
        <f>IF(A1480="","",VLOOKUP(A1480,Tabulka3[[Číslo registrace  u jednorázové akce]:[Příjmení]],3,0))</f>
        <v/>
      </c>
      <c r="I1480" s="94"/>
      <c r="J1480" s="94"/>
      <c r="L1480" s="15"/>
      <c r="M1480" s="15"/>
      <c r="N1480" s="15"/>
    </row>
    <row r="1481" spans="2:14" s="25" customFormat="1" ht="15" customHeight="1" x14ac:dyDescent="0.3">
      <c r="B1481" s="25" t="str">
        <f>IF(A1481="","",VLOOKUP(A1481,Tabulka3[[Číslo registrace  u jednorázové akce]:[Příjmení]],2,0))</f>
        <v/>
      </c>
      <c r="C1481" s="25" t="str">
        <f>IF(A1481="","",VLOOKUP(A1481,Tabulka3[[Číslo registrace  u jednorázové akce]:[Příjmení]],3,0))</f>
        <v/>
      </c>
      <c r="I1481" s="94"/>
      <c r="J1481" s="94"/>
      <c r="L1481" s="15"/>
      <c r="M1481" s="15"/>
      <c r="N1481" s="15"/>
    </row>
    <row r="1482" spans="2:14" s="25" customFormat="1" ht="15" customHeight="1" x14ac:dyDescent="0.3">
      <c r="B1482" s="25" t="str">
        <f>IF(A1482="","",VLOOKUP(A1482,Tabulka3[[Číslo registrace  u jednorázové akce]:[Příjmení]],2,0))</f>
        <v/>
      </c>
      <c r="C1482" s="25" t="str">
        <f>IF(A1482="","",VLOOKUP(A1482,Tabulka3[[Číslo registrace  u jednorázové akce]:[Příjmení]],3,0))</f>
        <v/>
      </c>
      <c r="I1482" s="94"/>
      <c r="J1482" s="94"/>
      <c r="L1482" s="15"/>
      <c r="M1482" s="15"/>
      <c r="N1482" s="15"/>
    </row>
    <row r="1483" spans="2:14" s="25" customFormat="1" ht="15" customHeight="1" x14ac:dyDescent="0.3">
      <c r="B1483" s="25" t="str">
        <f>IF(A1483="","",VLOOKUP(A1483,Tabulka3[[Číslo registrace  u jednorázové akce]:[Příjmení]],2,0))</f>
        <v/>
      </c>
      <c r="C1483" s="25" t="str">
        <f>IF(A1483="","",VLOOKUP(A1483,Tabulka3[[Číslo registrace  u jednorázové akce]:[Příjmení]],3,0))</f>
        <v/>
      </c>
      <c r="I1483" s="94"/>
      <c r="J1483" s="94"/>
      <c r="L1483" s="15"/>
      <c r="M1483" s="15"/>
      <c r="N1483" s="15"/>
    </row>
    <row r="1484" spans="2:14" s="25" customFormat="1" ht="15" customHeight="1" x14ac:dyDescent="0.3">
      <c r="B1484" s="25" t="str">
        <f>IF(A1484="","",VLOOKUP(A1484,Tabulka3[[Číslo registrace  u jednorázové akce]:[Příjmení]],2,0))</f>
        <v/>
      </c>
      <c r="C1484" s="25" t="str">
        <f>IF(A1484="","",VLOOKUP(A1484,Tabulka3[[Číslo registrace  u jednorázové akce]:[Příjmení]],3,0))</f>
        <v/>
      </c>
      <c r="I1484" s="94"/>
      <c r="J1484" s="94"/>
      <c r="L1484" s="15"/>
      <c r="M1484" s="15"/>
      <c r="N1484" s="15"/>
    </row>
    <row r="1485" spans="2:14" s="25" customFormat="1" ht="15" customHeight="1" x14ac:dyDescent="0.3">
      <c r="B1485" s="25" t="str">
        <f>IF(A1485="","",VLOOKUP(A1485,Tabulka3[[Číslo registrace  u jednorázové akce]:[Příjmení]],2,0))</f>
        <v/>
      </c>
      <c r="C1485" s="25" t="str">
        <f>IF(A1485="","",VLOOKUP(A1485,Tabulka3[[Číslo registrace  u jednorázové akce]:[Příjmení]],3,0))</f>
        <v/>
      </c>
      <c r="I1485" s="94"/>
      <c r="J1485" s="94"/>
      <c r="L1485" s="15"/>
      <c r="M1485" s="15"/>
      <c r="N1485" s="15"/>
    </row>
    <row r="1486" spans="2:14" s="25" customFormat="1" ht="15" customHeight="1" x14ac:dyDescent="0.3">
      <c r="B1486" s="25" t="str">
        <f>IF(A1486="","",VLOOKUP(A1486,Tabulka3[[Číslo registrace  u jednorázové akce]:[Příjmení]],2,0))</f>
        <v/>
      </c>
      <c r="C1486" s="25" t="str">
        <f>IF(A1486="","",VLOOKUP(A1486,Tabulka3[[Číslo registrace  u jednorázové akce]:[Příjmení]],3,0))</f>
        <v/>
      </c>
      <c r="I1486" s="94"/>
      <c r="J1486" s="94"/>
      <c r="L1486" s="15"/>
      <c r="M1486" s="15"/>
      <c r="N1486" s="15"/>
    </row>
    <row r="1487" spans="2:14" s="25" customFormat="1" ht="15" customHeight="1" x14ac:dyDescent="0.3">
      <c r="B1487" s="25" t="str">
        <f>IF(A1487="","",VLOOKUP(A1487,Tabulka3[[Číslo registrace  u jednorázové akce]:[Příjmení]],2,0))</f>
        <v/>
      </c>
      <c r="C1487" s="25" t="str">
        <f>IF(A1487="","",VLOOKUP(A1487,Tabulka3[[Číslo registrace  u jednorázové akce]:[Příjmení]],3,0))</f>
        <v/>
      </c>
      <c r="I1487" s="94"/>
      <c r="J1487" s="94"/>
      <c r="L1487" s="15"/>
      <c r="M1487" s="15"/>
      <c r="N1487" s="15"/>
    </row>
    <row r="1488" spans="2:14" s="25" customFormat="1" ht="15" customHeight="1" x14ac:dyDescent="0.3">
      <c r="B1488" s="25" t="str">
        <f>IF(A1488="","",VLOOKUP(A1488,Tabulka3[[Číslo registrace  u jednorázové akce]:[Příjmení]],2,0))</f>
        <v/>
      </c>
      <c r="C1488" s="25" t="str">
        <f>IF(A1488="","",VLOOKUP(A1488,Tabulka3[[Číslo registrace  u jednorázové akce]:[Příjmení]],3,0))</f>
        <v/>
      </c>
      <c r="I1488" s="94"/>
      <c r="J1488" s="94"/>
      <c r="L1488" s="15"/>
      <c r="M1488" s="15"/>
      <c r="N1488" s="15"/>
    </row>
    <row r="1489" spans="2:14" s="25" customFormat="1" ht="15" customHeight="1" x14ac:dyDescent="0.3">
      <c r="B1489" s="25" t="str">
        <f>IF(A1489="","",VLOOKUP(A1489,Tabulka3[[Číslo registrace  u jednorázové akce]:[Příjmení]],2,0))</f>
        <v/>
      </c>
      <c r="C1489" s="25" t="str">
        <f>IF(A1489="","",VLOOKUP(A1489,Tabulka3[[Číslo registrace  u jednorázové akce]:[Příjmení]],3,0))</f>
        <v/>
      </c>
      <c r="I1489" s="94"/>
      <c r="J1489" s="94"/>
      <c r="L1489" s="15"/>
      <c r="M1489" s="15"/>
      <c r="N1489" s="15"/>
    </row>
    <row r="1490" spans="2:14" s="25" customFormat="1" ht="15" customHeight="1" x14ac:dyDescent="0.3">
      <c r="B1490" s="25" t="str">
        <f>IF(A1490="","",VLOOKUP(A1490,Tabulka3[[Číslo registrace  u jednorázové akce]:[Příjmení]],2,0))</f>
        <v/>
      </c>
      <c r="C1490" s="25" t="str">
        <f>IF(A1490="","",VLOOKUP(A1490,Tabulka3[[Číslo registrace  u jednorázové akce]:[Příjmení]],3,0))</f>
        <v/>
      </c>
      <c r="I1490" s="94"/>
      <c r="J1490" s="94"/>
      <c r="L1490" s="15"/>
      <c r="M1490" s="15"/>
      <c r="N1490" s="15"/>
    </row>
    <row r="1491" spans="2:14" s="25" customFormat="1" ht="15" customHeight="1" x14ac:dyDescent="0.3">
      <c r="B1491" s="25" t="str">
        <f>IF(A1491="","",VLOOKUP(A1491,Tabulka3[[Číslo registrace  u jednorázové akce]:[Příjmení]],2,0))</f>
        <v/>
      </c>
      <c r="C1491" s="25" t="str">
        <f>IF(A1491="","",VLOOKUP(A1491,Tabulka3[[Číslo registrace  u jednorázové akce]:[Příjmení]],3,0))</f>
        <v/>
      </c>
      <c r="I1491" s="94"/>
      <c r="J1491" s="94"/>
      <c r="L1491" s="15"/>
      <c r="M1491" s="15"/>
      <c r="N1491" s="15"/>
    </row>
    <row r="1492" spans="2:14" s="25" customFormat="1" ht="15" customHeight="1" x14ac:dyDescent="0.3">
      <c r="B1492" s="25" t="str">
        <f>IF(A1492="","",VLOOKUP(A1492,Tabulka3[[Číslo registrace  u jednorázové akce]:[Příjmení]],2,0))</f>
        <v/>
      </c>
      <c r="C1492" s="25" t="str">
        <f>IF(A1492="","",VLOOKUP(A1492,Tabulka3[[Číslo registrace  u jednorázové akce]:[Příjmení]],3,0))</f>
        <v/>
      </c>
      <c r="I1492" s="94"/>
      <c r="J1492" s="94"/>
      <c r="L1492" s="15"/>
      <c r="M1492" s="15"/>
      <c r="N1492" s="15"/>
    </row>
    <row r="1493" spans="2:14" s="25" customFormat="1" ht="15" customHeight="1" x14ac:dyDescent="0.3">
      <c r="B1493" s="25" t="str">
        <f>IF(A1493="","",VLOOKUP(A1493,Tabulka3[[Číslo registrace  u jednorázové akce]:[Příjmení]],2,0))</f>
        <v/>
      </c>
      <c r="C1493" s="25" t="str">
        <f>IF(A1493="","",VLOOKUP(A1493,Tabulka3[[Číslo registrace  u jednorázové akce]:[Příjmení]],3,0))</f>
        <v/>
      </c>
      <c r="I1493" s="94"/>
      <c r="J1493" s="94"/>
      <c r="L1493" s="15"/>
      <c r="M1493" s="15"/>
      <c r="N1493" s="15"/>
    </row>
    <row r="1494" spans="2:14" s="25" customFormat="1" ht="15" customHeight="1" x14ac:dyDescent="0.3">
      <c r="B1494" s="25" t="str">
        <f>IF(A1494="","",VLOOKUP(A1494,Tabulka3[[Číslo registrace  u jednorázové akce]:[Příjmení]],2,0))</f>
        <v/>
      </c>
      <c r="C1494" s="25" t="str">
        <f>IF(A1494="","",VLOOKUP(A1494,Tabulka3[[Číslo registrace  u jednorázové akce]:[Příjmení]],3,0))</f>
        <v/>
      </c>
      <c r="I1494" s="94"/>
      <c r="J1494" s="94"/>
      <c r="L1494" s="15"/>
      <c r="M1494" s="15"/>
      <c r="N1494" s="15"/>
    </row>
    <row r="1495" spans="2:14" s="25" customFormat="1" ht="15" customHeight="1" x14ac:dyDescent="0.3">
      <c r="B1495" s="25" t="str">
        <f>IF(A1495="","",VLOOKUP(A1495,Tabulka3[[Číslo registrace  u jednorázové akce]:[Příjmení]],2,0))</f>
        <v/>
      </c>
      <c r="C1495" s="25" t="str">
        <f>IF(A1495="","",VLOOKUP(A1495,Tabulka3[[Číslo registrace  u jednorázové akce]:[Příjmení]],3,0))</f>
        <v/>
      </c>
      <c r="I1495" s="94"/>
      <c r="J1495" s="94"/>
      <c r="L1495" s="15"/>
      <c r="M1495" s="15"/>
      <c r="N1495" s="15"/>
    </row>
    <row r="1496" spans="2:14" s="25" customFormat="1" ht="15" customHeight="1" x14ac:dyDescent="0.3">
      <c r="B1496" s="25" t="str">
        <f>IF(A1496="","",VLOOKUP(A1496,Tabulka3[[Číslo registrace  u jednorázové akce]:[Příjmení]],2,0))</f>
        <v/>
      </c>
      <c r="C1496" s="25" t="str">
        <f>IF(A1496="","",VLOOKUP(A1496,Tabulka3[[Číslo registrace  u jednorázové akce]:[Příjmení]],3,0))</f>
        <v/>
      </c>
      <c r="I1496" s="94"/>
      <c r="J1496" s="94"/>
      <c r="L1496" s="15"/>
      <c r="M1496" s="15"/>
      <c r="N1496" s="15"/>
    </row>
    <row r="1497" spans="2:14" s="25" customFormat="1" ht="15" customHeight="1" x14ac:dyDescent="0.3">
      <c r="B1497" s="25" t="str">
        <f>IF(A1497="","",VLOOKUP(A1497,Tabulka3[[Číslo registrace  u jednorázové akce]:[Příjmení]],2,0))</f>
        <v/>
      </c>
      <c r="C1497" s="25" t="str">
        <f>IF(A1497="","",VLOOKUP(A1497,Tabulka3[[Číslo registrace  u jednorázové akce]:[Příjmení]],3,0))</f>
        <v/>
      </c>
      <c r="I1497" s="94"/>
      <c r="J1497" s="94"/>
      <c r="L1497" s="15"/>
      <c r="M1497" s="15"/>
      <c r="N1497" s="15"/>
    </row>
    <row r="1498" spans="2:14" s="25" customFormat="1" ht="15" customHeight="1" x14ac:dyDescent="0.3">
      <c r="B1498" s="25" t="str">
        <f>IF(A1498="","",VLOOKUP(A1498,Tabulka3[[Číslo registrace  u jednorázové akce]:[Příjmení]],2,0))</f>
        <v/>
      </c>
      <c r="C1498" s="25" t="str">
        <f>IF(A1498="","",VLOOKUP(A1498,Tabulka3[[Číslo registrace  u jednorázové akce]:[Příjmení]],3,0))</f>
        <v/>
      </c>
      <c r="I1498" s="94"/>
      <c r="J1498" s="94"/>
      <c r="L1498" s="15"/>
      <c r="M1498" s="15"/>
      <c r="N1498" s="15"/>
    </row>
    <row r="1499" spans="2:14" s="25" customFormat="1" ht="15" customHeight="1" x14ac:dyDescent="0.3">
      <c r="B1499" s="25" t="str">
        <f>IF(A1499="","",VLOOKUP(A1499,Tabulka3[[Číslo registrace  u jednorázové akce]:[Příjmení]],2,0))</f>
        <v/>
      </c>
      <c r="C1499" s="25" t="str">
        <f>IF(A1499="","",VLOOKUP(A1499,Tabulka3[[Číslo registrace  u jednorázové akce]:[Příjmení]],3,0))</f>
        <v/>
      </c>
      <c r="I1499" s="94"/>
      <c r="J1499" s="94"/>
      <c r="L1499" s="15"/>
      <c r="M1499" s="15"/>
      <c r="N1499" s="15"/>
    </row>
    <row r="1500" spans="2:14" s="25" customFormat="1" ht="15" customHeight="1" x14ac:dyDescent="0.3">
      <c r="B1500" s="25" t="str">
        <f>IF(A1500="","",VLOOKUP(A1500,Tabulka3[[Číslo registrace  u jednorázové akce]:[Příjmení]],2,0))</f>
        <v/>
      </c>
      <c r="C1500" s="25" t="str">
        <f>IF(A1500="","",VLOOKUP(A1500,Tabulka3[[Číslo registrace  u jednorázové akce]:[Příjmení]],3,0))</f>
        <v/>
      </c>
      <c r="I1500" s="94"/>
      <c r="J1500" s="94"/>
      <c r="L1500" s="15"/>
      <c r="M1500" s="15"/>
      <c r="N1500" s="15"/>
    </row>
    <row r="1501" spans="2:14" s="25" customFormat="1" ht="15" customHeight="1" x14ac:dyDescent="0.3">
      <c r="B1501" s="25" t="str">
        <f>IF(A1501="","",VLOOKUP(A1501,Tabulka3[[Číslo registrace  u jednorázové akce]:[Příjmení]],2,0))</f>
        <v/>
      </c>
      <c r="C1501" s="25" t="str">
        <f>IF(A1501="","",VLOOKUP(A1501,Tabulka3[[Číslo registrace  u jednorázové akce]:[Příjmení]],3,0))</f>
        <v/>
      </c>
      <c r="I1501" s="94"/>
      <c r="J1501" s="94"/>
      <c r="L1501" s="15"/>
      <c r="M1501" s="15"/>
      <c r="N1501" s="15"/>
    </row>
    <row r="1502" spans="2:14" s="25" customFormat="1" ht="15" customHeight="1" x14ac:dyDescent="0.3">
      <c r="B1502" s="25" t="str">
        <f>IF(A1502="","",VLOOKUP(A1502,Tabulka3[[Číslo registrace  u jednorázové akce]:[Příjmení]],2,0))</f>
        <v/>
      </c>
      <c r="C1502" s="25" t="str">
        <f>IF(A1502="","",VLOOKUP(A1502,Tabulka3[[Číslo registrace  u jednorázové akce]:[Příjmení]],3,0))</f>
        <v/>
      </c>
      <c r="I1502" s="94"/>
      <c r="J1502" s="94"/>
      <c r="L1502" s="15"/>
      <c r="M1502" s="15"/>
      <c r="N1502" s="15"/>
    </row>
    <row r="1503" spans="2:14" s="25" customFormat="1" ht="15" customHeight="1" x14ac:dyDescent="0.3">
      <c r="B1503" s="25" t="str">
        <f>IF(A1503="","",VLOOKUP(A1503,Tabulka3[[Číslo registrace  u jednorázové akce]:[Příjmení]],2,0))</f>
        <v/>
      </c>
      <c r="C1503" s="25" t="str">
        <f>IF(A1503="","",VLOOKUP(A1503,Tabulka3[[Číslo registrace  u jednorázové akce]:[Příjmení]],3,0))</f>
        <v/>
      </c>
      <c r="I1503" s="94"/>
      <c r="J1503" s="94"/>
      <c r="L1503" s="15"/>
      <c r="M1503" s="15"/>
      <c r="N1503" s="15"/>
    </row>
    <row r="1504" spans="2:14" s="25" customFormat="1" ht="15" customHeight="1" x14ac:dyDescent="0.3">
      <c r="B1504" s="25" t="str">
        <f>IF(A1504="","",VLOOKUP(A1504,Tabulka3[[Číslo registrace  u jednorázové akce]:[Příjmení]],2,0))</f>
        <v/>
      </c>
      <c r="C1504" s="25" t="str">
        <f>IF(A1504="","",VLOOKUP(A1504,Tabulka3[[Číslo registrace  u jednorázové akce]:[Příjmení]],3,0))</f>
        <v/>
      </c>
      <c r="I1504" s="94"/>
      <c r="J1504" s="94"/>
      <c r="L1504" s="15"/>
      <c r="M1504" s="15"/>
      <c r="N1504" s="15"/>
    </row>
    <row r="1505" spans="2:14" s="25" customFormat="1" ht="15" customHeight="1" x14ac:dyDescent="0.3">
      <c r="B1505" s="25" t="str">
        <f>IF(A1505="","",VLOOKUP(A1505,Tabulka3[[Číslo registrace  u jednorázové akce]:[Příjmení]],2,0))</f>
        <v/>
      </c>
      <c r="C1505" s="25" t="str">
        <f>IF(A1505="","",VLOOKUP(A1505,Tabulka3[[Číslo registrace  u jednorázové akce]:[Příjmení]],3,0))</f>
        <v/>
      </c>
      <c r="I1505" s="94"/>
      <c r="J1505" s="94"/>
      <c r="L1505" s="15"/>
      <c r="M1505" s="15"/>
      <c r="N1505" s="15"/>
    </row>
    <row r="1506" spans="2:14" s="25" customFormat="1" ht="15" customHeight="1" x14ac:dyDescent="0.3">
      <c r="B1506" s="25" t="str">
        <f>IF(A1506="","",VLOOKUP(A1506,Tabulka3[[Číslo registrace  u jednorázové akce]:[Příjmení]],2,0))</f>
        <v/>
      </c>
      <c r="C1506" s="25" t="str">
        <f>IF(A1506="","",VLOOKUP(A1506,Tabulka3[[Číslo registrace  u jednorázové akce]:[Příjmení]],3,0))</f>
        <v/>
      </c>
      <c r="I1506" s="94"/>
      <c r="J1506" s="94"/>
      <c r="L1506" s="15"/>
      <c r="M1506" s="15"/>
      <c r="N1506" s="15"/>
    </row>
    <row r="1507" spans="2:14" s="25" customFormat="1" ht="15" customHeight="1" x14ac:dyDescent="0.3">
      <c r="B1507" s="25" t="str">
        <f>IF(A1507="","",VLOOKUP(A1507,Tabulka3[[Číslo registrace  u jednorázové akce]:[Příjmení]],2,0))</f>
        <v/>
      </c>
      <c r="C1507" s="25" t="str">
        <f>IF(A1507="","",VLOOKUP(A1507,Tabulka3[[Číslo registrace  u jednorázové akce]:[Příjmení]],3,0))</f>
        <v/>
      </c>
      <c r="I1507" s="94"/>
      <c r="J1507" s="94"/>
      <c r="L1507" s="15"/>
      <c r="M1507" s="15"/>
      <c r="N1507" s="15"/>
    </row>
    <row r="1508" spans="2:14" s="25" customFormat="1" ht="15" customHeight="1" x14ac:dyDescent="0.3">
      <c r="B1508" s="25" t="str">
        <f>IF(A1508="","",VLOOKUP(A1508,Tabulka3[[Číslo registrace  u jednorázové akce]:[Příjmení]],2,0))</f>
        <v/>
      </c>
      <c r="C1508" s="25" t="str">
        <f>IF(A1508="","",VLOOKUP(A1508,Tabulka3[[Číslo registrace  u jednorázové akce]:[Příjmení]],3,0))</f>
        <v/>
      </c>
      <c r="I1508" s="94"/>
      <c r="J1508" s="94"/>
      <c r="L1508" s="15"/>
      <c r="M1508" s="15"/>
      <c r="N1508" s="15"/>
    </row>
    <row r="1509" spans="2:14" s="25" customFormat="1" ht="15" customHeight="1" x14ac:dyDescent="0.3">
      <c r="B1509" s="25" t="str">
        <f>IF(A1509="","",VLOOKUP(A1509,Tabulka3[[Číslo registrace  u jednorázové akce]:[Příjmení]],2,0))</f>
        <v/>
      </c>
      <c r="C1509" s="25" t="str">
        <f>IF(A1509="","",VLOOKUP(A1509,Tabulka3[[Číslo registrace  u jednorázové akce]:[Příjmení]],3,0))</f>
        <v/>
      </c>
      <c r="I1509" s="94"/>
      <c r="J1509" s="94"/>
      <c r="L1509" s="15"/>
      <c r="M1509" s="15"/>
      <c r="N1509" s="15"/>
    </row>
    <row r="1510" spans="2:14" s="25" customFormat="1" ht="15" customHeight="1" x14ac:dyDescent="0.3">
      <c r="B1510" s="25" t="str">
        <f>IF(A1510="","",VLOOKUP(A1510,Tabulka3[[Číslo registrace  u jednorázové akce]:[Příjmení]],2,0))</f>
        <v/>
      </c>
      <c r="C1510" s="25" t="str">
        <f>IF(A1510="","",VLOOKUP(A1510,Tabulka3[[Číslo registrace  u jednorázové akce]:[Příjmení]],3,0))</f>
        <v/>
      </c>
      <c r="I1510" s="94"/>
      <c r="J1510" s="94"/>
      <c r="L1510" s="15"/>
      <c r="M1510" s="15"/>
      <c r="N1510" s="15"/>
    </row>
    <row r="1511" spans="2:14" s="25" customFormat="1" ht="15" customHeight="1" x14ac:dyDescent="0.3">
      <c r="B1511" s="25" t="str">
        <f>IF(A1511="","",VLOOKUP(A1511,Tabulka3[[Číslo registrace  u jednorázové akce]:[Příjmení]],2,0))</f>
        <v/>
      </c>
      <c r="C1511" s="25" t="str">
        <f>IF(A1511="","",VLOOKUP(A1511,Tabulka3[[Číslo registrace  u jednorázové akce]:[Příjmení]],3,0))</f>
        <v/>
      </c>
      <c r="I1511" s="94"/>
      <c r="J1511" s="94"/>
      <c r="L1511" s="15"/>
      <c r="M1511" s="15"/>
      <c r="N1511" s="15"/>
    </row>
    <row r="1512" spans="2:14" s="25" customFormat="1" ht="15" customHeight="1" x14ac:dyDescent="0.3">
      <c r="B1512" s="25" t="str">
        <f>IF(A1512="","",VLOOKUP(A1512,Tabulka3[[Číslo registrace  u jednorázové akce]:[Příjmení]],2,0))</f>
        <v/>
      </c>
      <c r="C1512" s="25" t="str">
        <f>IF(A1512="","",VLOOKUP(A1512,Tabulka3[[Číslo registrace  u jednorázové akce]:[Příjmení]],3,0))</f>
        <v/>
      </c>
      <c r="I1512" s="94"/>
      <c r="J1512" s="94"/>
      <c r="L1512" s="15"/>
      <c r="M1512" s="15"/>
      <c r="N1512" s="15"/>
    </row>
    <row r="1513" spans="2:14" s="25" customFormat="1" ht="15" customHeight="1" x14ac:dyDescent="0.3">
      <c r="B1513" s="25" t="str">
        <f>IF(A1513="","",VLOOKUP(A1513,Tabulka3[[Číslo registrace  u jednorázové akce]:[Příjmení]],2,0))</f>
        <v/>
      </c>
      <c r="C1513" s="25" t="str">
        <f>IF(A1513="","",VLOOKUP(A1513,Tabulka3[[Číslo registrace  u jednorázové akce]:[Příjmení]],3,0))</f>
        <v/>
      </c>
      <c r="I1513" s="94"/>
      <c r="J1513" s="94"/>
      <c r="L1513" s="15"/>
      <c r="M1513" s="15"/>
      <c r="N1513" s="15"/>
    </row>
    <row r="1514" spans="2:14" s="25" customFormat="1" ht="15" customHeight="1" x14ac:dyDescent="0.3">
      <c r="B1514" s="25" t="str">
        <f>IF(A1514="","",VLOOKUP(A1514,Tabulka3[[Číslo registrace  u jednorázové akce]:[Příjmení]],2,0))</f>
        <v/>
      </c>
      <c r="C1514" s="25" t="str">
        <f>IF(A1514="","",VLOOKUP(A1514,Tabulka3[[Číslo registrace  u jednorázové akce]:[Příjmení]],3,0))</f>
        <v/>
      </c>
      <c r="I1514" s="94"/>
      <c r="J1514" s="94"/>
      <c r="L1514" s="15"/>
      <c r="M1514" s="15"/>
      <c r="N1514" s="15"/>
    </row>
    <row r="1515" spans="2:14" s="25" customFormat="1" ht="15" customHeight="1" x14ac:dyDescent="0.3">
      <c r="B1515" s="25" t="str">
        <f>IF(A1515="","",VLOOKUP(A1515,Tabulka3[[Číslo registrace  u jednorázové akce]:[Příjmení]],2,0))</f>
        <v/>
      </c>
      <c r="C1515" s="25" t="str">
        <f>IF(A1515="","",VLOOKUP(A1515,Tabulka3[[Číslo registrace  u jednorázové akce]:[Příjmení]],3,0))</f>
        <v/>
      </c>
      <c r="I1515" s="94"/>
      <c r="J1515" s="94"/>
      <c r="L1515" s="15"/>
      <c r="M1515" s="15"/>
      <c r="N1515" s="15"/>
    </row>
    <row r="1516" spans="2:14" s="25" customFormat="1" ht="15" customHeight="1" x14ac:dyDescent="0.3">
      <c r="B1516" s="25" t="str">
        <f>IF(A1516="","",VLOOKUP(A1516,Tabulka3[[Číslo registrace  u jednorázové akce]:[Příjmení]],2,0))</f>
        <v/>
      </c>
      <c r="C1516" s="25" t="str">
        <f>IF(A1516="","",VLOOKUP(A1516,Tabulka3[[Číslo registrace  u jednorázové akce]:[Příjmení]],3,0))</f>
        <v/>
      </c>
      <c r="I1516" s="94"/>
      <c r="J1516" s="94"/>
      <c r="L1516" s="15"/>
      <c r="M1516" s="15"/>
      <c r="N1516" s="15"/>
    </row>
    <row r="1517" spans="2:14" s="25" customFormat="1" ht="15" customHeight="1" x14ac:dyDescent="0.3">
      <c r="B1517" s="25" t="str">
        <f>IF(A1517="","",VLOOKUP(A1517,Tabulka3[[Číslo registrace  u jednorázové akce]:[Příjmení]],2,0))</f>
        <v/>
      </c>
      <c r="C1517" s="25" t="str">
        <f>IF(A1517="","",VLOOKUP(A1517,Tabulka3[[Číslo registrace  u jednorázové akce]:[Příjmení]],3,0))</f>
        <v/>
      </c>
      <c r="I1517" s="94"/>
      <c r="J1517" s="94"/>
      <c r="L1517" s="15"/>
      <c r="M1517" s="15"/>
      <c r="N1517" s="15"/>
    </row>
    <row r="1518" spans="2:14" s="25" customFormat="1" ht="15" customHeight="1" x14ac:dyDescent="0.3">
      <c r="B1518" s="25" t="str">
        <f>IF(A1518="","",VLOOKUP(A1518,Tabulka3[[Číslo registrace  u jednorázové akce]:[Příjmení]],2,0))</f>
        <v/>
      </c>
      <c r="C1518" s="25" t="str">
        <f>IF(A1518="","",VLOOKUP(A1518,Tabulka3[[Číslo registrace  u jednorázové akce]:[Příjmení]],3,0))</f>
        <v/>
      </c>
      <c r="I1518" s="94"/>
      <c r="J1518" s="94"/>
      <c r="L1518" s="15"/>
      <c r="M1518" s="15"/>
      <c r="N1518" s="15"/>
    </row>
    <row r="1519" spans="2:14" s="25" customFormat="1" ht="15" customHeight="1" x14ac:dyDescent="0.3">
      <c r="B1519" s="25" t="str">
        <f>IF(A1519="","",VLOOKUP(A1519,Tabulka3[[Číslo registrace  u jednorázové akce]:[Příjmení]],2,0))</f>
        <v/>
      </c>
      <c r="C1519" s="25" t="str">
        <f>IF(A1519="","",VLOOKUP(A1519,Tabulka3[[Číslo registrace  u jednorázové akce]:[Příjmení]],3,0))</f>
        <v/>
      </c>
      <c r="I1519" s="94"/>
      <c r="J1519" s="94"/>
      <c r="L1519" s="15"/>
      <c r="M1519" s="15"/>
      <c r="N1519" s="15"/>
    </row>
    <row r="1520" spans="2:14" s="25" customFormat="1" ht="15" customHeight="1" x14ac:dyDescent="0.3">
      <c r="B1520" s="25" t="str">
        <f>IF(A1520="","",VLOOKUP(A1520,Tabulka3[[Číslo registrace  u jednorázové akce]:[Příjmení]],2,0))</f>
        <v/>
      </c>
      <c r="C1520" s="25" t="str">
        <f>IF(A1520="","",VLOOKUP(A1520,Tabulka3[[Číslo registrace  u jednorázové akce]:[Příjmení]],3,0))</f>
        <v/>
      </c>
      <c r="I1520" s="94"/>
      <c r="J1520" s="94"/>
      <c r="L1520" s="15"/>
      <c r="M1520" s="15"/>
      <c r="N1520" s="15"/>
    </row>
    <row r="1521" spans="2:14" s="25" customFormat="1" ht="15" customHeight="1" x14ac:dyDescent="0.3">
      <c r="B1521" s="25" t="str">
        <f>IF(A1521="","",VLOOKUP(A1521,Tabulka3[[Číslo registrace  u jednorázové akce]:[Příjmení]],2,0))</f>
        <v/>
      </c>
      <c r="C1521" s="25" t="str">
        <f>IF(A1521="","",VLOOKUP(A1521,Tabulka3[[Číslo registrace  u jednorázové akce]:[Příjmení]],3,0))</f>
        <v/>
      </c>
      <c r="I1521" s="94"/>
      <c r="J1521" s="94"/>
      <c r="L1521" s="15"/>
      <c r="M1521" s="15"/>
      <c r="N1521" s="15"/>
    </row>
    <row r="1522" spans="2:14" s="25" customFormat="1" ht="15" customHeight="1" x14ac:dyDescent="0.3">
      <c r="B1522" s="25" t="str">
        <f>IF(A1522="","",VLOOKUP(A1522,Tabulka3[[Číslo registrace  u jednorázové akce]:[Příjmení]],2,0))</f>
        <v/>
      </c>
      <c r="C1522" s="25" t="str">
        <f>IF(A1522="","",VLOOKUP(A1522,Tabulka3[[Číslo registrace  u jednorázové akce]:[Příjmení]],3,0))</f>
        <v/>
      </c>
      <c r="I1522" s="94"/>
      <c r="J1522" s="94"/>
      <c r="L1522" s="15"/>
      <c r="M1522" s="15"/>
      <c r="N1522" s="15"/>
    </row>
    <row r="1523" spans="2:14" s="25" customFormat="1" ht="15" customHeight="1" x14ac:dyDescent="0.3">
      <c r="B1523" s="25" t="str">
        <f>IF(A1523="","",VLOOKUP(A1523,Tabulka3[[Číslo registrace  u jednorázové akce]:[Příjmení]],2,0))</f>
        <v/>
      </c>
      <c r="C1523" s="25" t="str">
        <f>IF(A1523="","",VLOOKUP(A1523,Tabulka3[[Číslo registrace  u jednorázové akce]:[Příjmení]],3,0))</f>
        <v/>
      </c>
      <c r="I1523" s="94"/>
      <c r="J1523" s="94"/>
      <c r="L1523" s="15"/>
      <c r="M1523" s="15"/>
      <c r="N1523" s="15"/>
    </row>
    <row r="1524" spans="2:14" s="25" customFormat="1" ht="15" customHeight="1" x14ac:dyDescent="0.3">
      <c r="B1524" s="25" t="str">
        <f>IF(A1524="","",VLOOKUP(A1524,Tabulka3[[Číslo registrace  u jednorázové akce]:[Příjmení]],2,0))</f>
        <v/>
      </c>
      <c r="C1524" s="25" t="str">
        <f>IF(A1524="","",VLOOKUP(A1524,Tabulka3[[Číslo registrace  u jednorázové akce]:[Příjmení]],3,0))</f>
        <v/>
      </c>
      <c r="I1524" s="94"/>
      <c r="J1524" s="94"/>
      <c r="L1524" s="15"/>
      <c r="M1524" s="15"/>
      <c r="N1524" s="15"/>
    </row>
    <row r="1525" spans="2:14" s="25" customFormat="1" ht="15" customHeight="1" x14ac:dyDescent="0.3">
      <c r="B1525" s="25" t="str">
        <f>IF(A1525="","",VLOOKUP(A1525,Tabulka3[[Číslo registrace  u jednorázové akce]:[Příjmení]],2,0))</f>
        <v/>
      </c>
      <c r="C1525" s="25" t="str">
        <f>IF(A1525="","",VLOOKUP(A1525,Tabulka3[[Číslo registrace  u jednorázové akce]:[Příjmení]],3,0))</f>
        <v/>
      </c>
      <c r="I1525" s="94"/>
      <c r="J1525" s="94"/>
      <c r="L1525" s="15"/>
      <c r="M1525" s="15"/>
      <c r="N1525" s="15"/>
    </row>
    <row r="1526" spans="2:14" s="25" customFormat="1" ht="15" customHeight="1" x14ac:dyDescent="0.3">
      <c r="B1526" s="25" t="str">
        <f>IF(A1526="","",VLOOKUP(A1526,Tabulka3[[Číslo registrace  u jednorázové akce]:[Příjmení]],2,0))</f>
        <v/>
      </c>
      <c r="C1526" s="25" t="str">
        <f>IF(A1526="","",VLOOKUP(A1526,Tabulka3[[Číslo registrace  u jednorázové akce]:[Příjmení]],3,0))</f>
        <v/>
      </c>
      <c r="I1526" s="94"/>
      <c r="J1526" s="94"/>
      <c r="L1526" s="15"/>
      <c r="M1526" s="15"/>
      <c r="N1526" s="15"/>
    </row>
    <row r="1527" spans="2:14" s="25" customFormat="1" ht="15" customHeight="1" x14ac:dyDescent="0.3">
      <c r="B1527" s="25" t="str">
        <f>IF(A1527="","",VLOOKUP(A1527,Tabulka3[[Číslo registrace  u jednorázové akce]:[Příjmení]],2,0))</f>
        <v/>
      </c>
      <c r="C1527" s="25" t="str">
        <f>IF(A1527="","",VLOOKUP(A1527,Tabulka3[[Číslo registrace  u jednorázové akce]:[Příjmení]],3,0))</f>
        <v/>
      </c>
      <c r="I1527" s="94"/>
      <c r="J1527" s="94"/>
      <c r="L1527" s="15"/>
      <c r="M1527" s="15"/>
      <c r="N1527" s="15"/>
    </row>
    <row r="1528" spans="2:14" s="25" customFormat="1" ht="15" customHeight="1" x14ac:dyDescent="0.3">
      <c r="B1528" s="25" t="str">
        <f>IF(A1528="","",VLOOKUP(A1528,Tabulka3[[Číslo registrace  u jednorázové akce]:[Příjmení]],2,0))</f>
        <v/>
      </c>
      <c r="C1528" s="25" t="str">
        <f>IF(A1528="","",VLOOKUP(A1528,Tabulka3[[Číslo registrace  u jednorázové akce]:[Příjmení]],3,0))</f>
        <v/>
      </c>
      <c r="I1528" s="94"/>
      <c r="J1528" s="94"/>
      <c r="L1528" s="15"/>
      <c r="M1528" s="15"/>
      <c r="N1528" s="15"/>
    </row>
    <row r="1529" spans="2:14" s="25" customFormat="1" ht="15" customHeight="1" x14ac:dyDescent="0.3">
      <c r="B1529" s="25" t="str">
        <f>IF(A1529="","",VLOOKUP(A1529,Tabulka3[[Číslo registrace  u jednorázové akce]:[Příjmení]],2,0))</f>
        <v/>
      </c>
      <c r="C1529" s="25" t="str">
        <f>IF(A1529="","",VLOOKUP(A1529,Tabulka3[[Číslo registrace  u jednorázové akce]:[Příjmení]],3,0))</f>
        <v/>
      </c>
      <c r="I1529" s="94"/>
      <c r="J1529" s="94"/>
      <c r="L1529" s="15"/>
      <c r="M1529" s="15"/>
      <c r="N1529" s="15"/>
    </row>
    <row r="1530" spans="2:14" s="25" customFormat="1" ht="15" customHeight="1" x14ac:dyDescent="0.3">
      <c r="B1530" s="25" t="str">
        <f>IF(A1530="","",VLOOKUP(A1530,Tabulka3[[Číslo registrace  u jednorázové akce]:[Příjmení]],2,0))</f>
        <v/>
      </c>
      <c r="C1530" s="25" t="str">
        <f>IF(A1530="","",VLOOKUP(A1530,Tabulka3[[Číslo registrace  u jednorázové akce]:[Příjmení]],3,0))</f>
        <v/>
      </c>
      <c r="I1530" s="94"/>
      <c r="J1530" s="94"/>
      <c r="L1530" s="15"/>
      <c r="M1530" s="15"/>
      <c r="N1530" s="15"/>
    </row>
    <row r="1531" spans="2:14" s="25" customFormat="1" ht="15" customHeight="1" x14ac:dyDescent="0.3">
      <c r="B1531" s="25" t="str">
        <f>IF(A1531="","",VLOOKUP(A1531,Tabulka3[[Číslo registrace  u jednorázové akce]:[Příjmení]],2,0))</f>
        <v/>
      </c>
      <c r="C1531" s="25" t="str">
        <f>IF(A1531="","",VLOOKUP(A1531,Tabulka3[[Číslo registrace  u jednorázové akce]:[Příjmení]],3,0))</f>
        <v/>
      </c>
      <c r="I1531" s="94"/>
      <c r="J1531" s="94"/>
      <c r="L1531" s="15"/>
      <c r="M1531" s="15"/>
      <c r="N1531" s="15"/>
    </row>
    <row r="1532" spans="2:14" s="25" customFormat="1" ht="15" customHeight="1" x14ac:dyDescent="0.3">
      <c r="B1532" s="25" t="str">
        <f>IF(A1532="","",VLOOKUP(A1532,Tabulka3[[Číslo registrace  u jednorázové akce]:[Příjmení]],2,0))</f>
        <v/>
      </c>
      <c r="C1532" s="25" t="str">
        <f>IF(A1532="","",VLOOKUP(A1532,Tabulka3[[Číslo registrace  u jednorázové akce]:[Příjmení]],3,0))</f>
        <v/>
      </c>
      <c r="I1532" s="94"/>
      <c r="J1532" s="94"/>
      <c r="L1532" s="15"/>
      <c r="M1532" s="15"/>
      <c r="N1532" s="15"/>
    </row>
    <row r="1533" spans="2:14" s="25" customFormat="1" ht="15" customHeight="1" x14ac:dyDescent="0.3">
      <c r="B1533" s="25" t="str">
        <f>IF(A1533="","",VLOOKUP(A1533,Tabulka3[[Číslo registrace  u jednorázové akce]:[Příjmení]],2,0))</f>
        <v/>
      </c>
      <c r="C1533" s="25" t="str">
        <f>IF(A1533="","",VLOOKUP(A1533,Tabulka3[[Číslo registrace  u jednorázové akce]:[Příjmení]],3,0))</f>
        <v/>
      </c>
      <c r="I1533" s="94"/>
      <c r="J1533" s="94"/>
      <c r="L1533" s="15"/>
      <c r="M1533" s="15"/>
      <c r="N1533" s="15"/>
    </row>
    <row r="1534" spans="2:14" s="25" customFormat="1" ht="15" customHeight="1" x14ac:dyDescent="0.3">
      <c r="B1534" s="25" t="str">
        <f>IF(A1534="","",VLOOKUP(A1534,Tabulka3[[Číslo registrace  u jednorázové akce]:[Příjmení]],2,0))</f>
        <v/>
      </c>
      <c r="C1534" s="25" t="str">
        <f>IF(A1534="","",VLOOKUP(A1534,Tabulka3[[Číslo registrace  u jednorázové akce]:[Příjmení]],3,0))</f>
        <v/>
      </c>
      <c r="I1534" s="94"/>
      <c r="J1534" s="94"/>
      <c r="L1534" s="15"/>
      <c r="M1534" s="15"/>
      <c r="N1534" s="15"/>
    </row>
    <row r="1535" spans="2:14" s="25" customFormat="1" ht="15" customHeight="1" x14ac:dyDescent="0.3">
      <c r="B1535" s="25" t="str">
        <f>IF(A1535="","",VLOOKUP(A1535,Tabulka3[[Číslo registrace  u jednorázové akce]:[Příjmení]],2,0))</f>
        <v/>
      </c>
      <c r="C1535" s="25" t="str">
        <f>IF(A1535="","",VLOOKUP(A1535,Tabulka3[[Číslo registrace  u jednorázové akce]:[Příjmení]],3,0))</f>
        <v/>
      </c>
      <c r="I1535" s="94"/>
      <c r="J1535" s="94"/>
      <c r="L1535" s="15"/>
      <c r="M1535" s="15"/>
      <c r="N1535" s="15"/>
    </row>
    <row r="1536" spans="2:14" s="25" customFormat="1" ht="15" customHeight="1" x14ac:dyDescent="0.3">
      <c r="B1536" s="25" t="str">
        <f>IF(A1536="","",VLOOKUP(A1536,Tabulka3[[Číslo registrace  u jednorázové akce]:[Příjmení]],2,0))</f>
        <v/>
      </c>
      <c r="C1536" s="25" t="str">
        <f>IF(A1536="","",VLOOKUP(A1536,Tabulka3[[Číslo registrace  u jednorázové akce]:[Příjmení]],3,0))</f>
        <v/>
      </c>
      <c r="I1536" s="94"/>
      <c r="J1536" s="94"/>
      <c r="L1536" s="15"/>
      <c r="M1536" s="15"/>
      <c r="N1536" s="15"/>
    </row>
    <row r="1537" spans="2:14" s="25" customFormat="1" ht="15" customHeight="1" x14ac:dyDescent="0.3">
      <c r="B1537" s="25" t="str">
        <f>IF(A1537="","",VLOOKUP(A1537,Tabulka3[[Číslo registrace  u jednorázové akce]:[Příjmení]],2,0))</f>
        <v/>
      </c>
      <c r="C1537" s="25" t="str">
        <f>IF(A1537="","",VLOOKUP(A1537,Tabulka3[[Číslo registrace  u jednorázové akce]:[Příjmení]],3,0))</f>
        <v/>
      </c>
      <c r="I1537" s="94"/>
      <c r="J1537" s="94"/>
      <c r="L1537" s="15"/>
      <c r="M1537" s="15"/>
      <c r="N1537" s="15"/>
    </row>
    <row r="1538" spans="2:14" s="25" customFormat="1" ht="15" customHeight="1" x14ac:dyDescent="0.3">
      <c r="B1538" s="25" t="str">
        <f>IF(A1538="","",VLOOKUP(A1538,Tabulka3[[Číslo registrace  u jednorázové akce]:[Příjmení]],2,0))</f>
        <v/>
      </c>
      <c r="C1538" s="25" t="str">
        <f>IF(A1538="","",VLOOKUP(A1538,Tabulka3[[Číslo registrace  u jednorázové akce]:[Příjmení]],3,0))</f>
        <v/>
      </c>
      <c r="I1538" s="94"/>
      <c r="J1538" s="94"/>
      <c r="L1538" s="15"/>
      <c r="M1538" s="15"/>
      <c r="N1538" s="15"/>
    </row>
    <row r="1539" spans="2:14" s="25" customFormat="1" ht="15" customHeight="1" x14ac:dyDescent="0.3">
      <c r="B1539" s="25" t="str">
        <f>IF(A1539="","",VLOOKUP(A1539,Tabulka3[[Číslo registrace  u jednorázové akce]:[Příjmení]],2,0))</f>
        <v/>
      </c>
      <c r="C1539" s="25" t="str">
        <f>IF(A1539="","",VLOOKUP(A1539,Tabulka3[[Číslo registrace  u jednorázové akce]:[Příjmení]],3,0))</f>
        <v/>
      </c>
      <c r="I1539" s="94"/>
      <c r="J1539" s="94"/>
      <c r="L1539" s="15"/>
      <c r="M1539" s="15"/>
      <c r="N1539" s="15"/>
    </row>
    <row r="1540" spans="2:14" s="25" customFormat="1" ht="15" customHeight="1" x14ac:dyDescent="0.3">
      <c r="B1540" s="25" t="str">
        <f>IF(A1540="","",VLOOKUP(A1540,Tabulka3[[Číslo registrace  u jednorázové akce]:[Příjmení]],2,0))</f>
        <v/>
      </c>
      <c r="C1540" s="25" t="str">
        <f>IF(A1540="","",VLOOKUP(A1540,Tabulka3[[Číslo registrace  u jednorázové akce]:[Příjmení]],3,0))</f>
        <v/>
      </c>
      <c r="I1540" s="94"/>
      <c r="J1540" s="94"/>
      <c r="L1540" s="15"/>
      <c r="M1540" s="15"/>
      <c r="N1540" s="15"/>
    </row>
    <row r="1541" spans="2:14" s="25" customFormat="1" ht="15" customHeight="1" x14ac:dyDescent="0.3">
      <c r="B1541" s="25" t="str">
        <f>IF(A1541="","",VLOOKUP(A1541,Tabulka3[[Číslo registrace  u jednorázové akce]:[Příjmení]],2,0))</f>
        <v/>
      </c>
      <c r="C1541" s="25" t="str">
        <f>IF(A1541="","",VLOOKUP(A1541,Tabulka3[[Číslo registrace  u jednorázové akce]:[Příjmení]],3,0))</f>
        <v/>
      </c>
      <c r="I1541" s="94"/>
      <c r="J1541" s="94"/>
      <c r="L1541" s="15"/>
      <c r="M1541" s="15"/>
      <c r="N1541" s="15"/>
    </row>
    <row r="1542" spans="2:14" s="25" customFormat="1" ht="15" customHeight="1" x14ac:dyDescent="0.3">
      <c r="B1542" s="25" t="str">
        <f>IF(A1542="","",VLOOKUP(A1542,Tabulka3[[Číslo registrace  u jednorázové akce]:[Příjmení]],2,0))</f>
        <v/>
      </c>
      <c r="C1542" s="25" t="str">
        <f>IF(A1542="","",VLOOKUP(A1542,Tabulka3[[Číslo registrace  u jednorázové akce]:[Příjmení]],3,0))</f>
        <v/>
      </c>
      <c r="I1542" s="94"/>
      <c r="J1542" s="94"/>
      <c r="L1542" s="15"/>
      <c r="M1542" s="15"/>
      <c r="N1542" s="15"/>
    </row>
    <row r="1543" spans="2:14" s="25" customFormat="1" ht="15" customHeight="1" x14ac:dyDescent="0.3">
      <c r="B1543" s="25" t="str">
        <f>IF(A1543="","",VLOOKUP(A1543,Tabulka3[[Číslo registrace  u jednorázové akce]:[Příjmení]],2,0))</f>
        <v/>
      </c>
      <c r="C1543" s="25" t="str">
        <f>IF(A1543="","",VLOOKUP(A1543,Tabulka3[[Číslo registrace  u jednorázové akce]:[Příjmení]],3,0))</f>
        <v/>
      </c>
      <c r="I1543" s="94"/>
      <c r="J1543" s="94"/>
      <c r="L1543" s="15"/>
      <c r="M1543" s="15"/>
      <c r="N1543" s="15"/>
    </row>
    <row r="1544" spans="2:14" s="25" customFormat="1" ht="15" customHeight="1" x14ac:dyDescent="0.3">
      <c r="B1544" s="25" t="str">
        <f>IF(A1544="","",VLOOKUP(A1544,Tabulka3[[Číslo registrace  u jednorázové akce]:[Příjmení]],2,0))</f>
        <v/>
      </c>
      <c r="C1544" s="25" t="str">
        <f>IF(A1544="","",VLOOKUP(A1544,Tabulka3[[Číslo registrace  u jednorázové akce]:[Příjmení]],3,0))</f>
        <v/>
      </c>
      <c r="I1544" s="94"/>
      <c r="J1544" s="94"/>
      <c r="L1544" s="15"/>
      <c r="M1544" s="15"/>
      <c r="N1544" s="15"/>
    </row>
    <row r="1545" spans="2:14" s="25" customFormat="1" ht="15" customHeight="1" x14ac:dyDescent="0.3">
      <c r="B1545" s="25" t="str">
        <f>IF(A1545="","",VLOOKUP(A1545,Tabulka3[[Číslo registrace  u jednorázové akce]:[Příjmení]],2,0))</f>
        <v/>
      </c>
      <c r="C1545" s="25" t="str">
        <f>IF(A1545="","",VLOOKUP(A1545,Tabulka3[[Číslo registrace  u jednorázové akce]:[Příjmení]],3,0))</f>
        <v/>
      </c>
      <c r="I1545" s="94"/>
      <c r="J1545" s="94"/>
      <c r="L1545" s="15"/>
      <c r="M1545" s="15"/>
      <c r="N1545" s="15"/>
    </row>
    <row r="1546" spans="2:14" s="25" customFormat="1" ht="15" customHeight="1" x14ac:dyDescent="0.3">
      <c r="B1546" s="25" t="str">
        <f>IF(A1546="","",VLOOKUP(A1546,Tabulka3[[Číslo registrace  u jednorázové akce]:[Příjmení]],2,0))</f>
        <v/>
      </c>
      <c r="C1546" s="25" t="str">
        <f>IF(A1546="","",VLOOKUP(A1546,Tabulka3[[Číslo registrace  u jednorázové akce]:[Příjmení]],3,0))</f>
        <v/>
      </c>
      <c r="I1546" s="94"/>
      <c r="J1546" s="94"/>
      <c r="L1546" s="15"/>
      <c r="M1546" s="15"/>
      <c r="N1546" s="15"/>
    </row>
    <row r="1547" spans="2:14" s="25" customFormat="1" ht="15" customHeight="1" x14ac:dyDescent="0.3">
      <c r="B1547" s="25" t="str">
        <f>IF(A1547="","",VLOOKUP(A1547,Tabulka3[[Číslo registrace  u jednorázové akce]:[Příjmení]],2,0))</f>
        <v/>
      </c>
      <c r="C1547" s="25" t="str">
        <f>IF(A1547="","",VLOOKUP(A1547,Tabulka3[[Číslo registrace  u jednorázové akce]:[Příjmení]],3,0))</f>
        <v/>
      </c>
      <c r="I1547" s="94"/>
      <c r="J1547" s="94"/>
      <c r="L1547" s="15"/>
      <c r="M1547" s="15"/>
      <c r="N1547" s="15"/>
    </row>
    <row r="1548" spans="2:14" s="25" customFormat="1" ht="15" customHeight="1" x14ac:dyDescent="0.3">
      <c r="B1548" s="25" t="str">
        <f>IF(A1548="","",VLOOKUP(A1548,Tabulka3[[Číslo registrace  u jednorázové akce]:[Příjmení]],2,0))</f>
        <v/>
      </c>
      <c r="C1548" s="25" t="str">
        <f>IF(A1548="","",VLOOKUP(A1548,Tabulka3[[Číslo registrace  u jednorázové akce]:[Příjmení]],3,0))</f>
        <v/>
      </c>
      <c r="I1548" s="94"/>
      <c r="J1548" s="94"/>
      <c r="L1548" s="15"/>
      <c r="M1548" s="15"/>
      <c r="N1548" s="15"/>
    </row>
    <row r="1549" spans="2:14" s="25" customFormat="1" ht="15" customHeight="1" x14ac:dyDescent="0.3">
      <c r="B1549" s="25" t="str">
        <f>IF(A1549="","",VLOOKUP(A1549,Tabulka3[[Číslo registrace  u jednorázové akce]:[Příjmení]],2,0))</f>
        <v/>
      </c>
      <c r="C1549" s="25" t="str">
        <f>IF(A1549="","",VLOOKUP(A1549,Tabulka3[[Číslo registrace  u jednorázové akce]:[Příjmení]],3,0))</f>
        <v/>
      </c>
      <c r="I1549" s="94"/>
      <c r="J1549" s="94"/>
      <c r="L1549" s="15"/>
      <c r="M1549" s="15"/>
      <c r="N1549" s="15"/>
    </row>
    <row r="1550" spans="2:14" s="25" customFormat="1" ht="15" customHeight="1" x14ac:dyDescent="0.3">
      <c r="B1550" s="25" t="str">
        <f>IF(A1550="","",VLOOKUP(A1550,Tabulka3[[Číslo registrace  u jednorázové akce]:[Příjmení]],2,0))</f>
        <v/>
      </c>
      <c r="C1550" s="25" t="str">
        <f>IF(A1550="","",VLOOKUP(A1550,Tabulka3[[Číslo registrace  u jednorázové akce]:[Příjmení]],3,0))</f>
        <v/>
      </c>
      <c r="I1550" s="94"/>
      <c r="J1550" s="94"/>
      <c r="L1550" s="15"/>
      <c r="M1550" s="15"/>
      <c r="N1550" s="15"/>
    </row>
    <row r="1551" spans="2:14" s="25" customFormat="1" ht="15" customHeight="1" x14ac:dyDescent="0.3">
      <c r="B1551" s="25" t="str">
        <f>IF(A1551="","",VLOOKUP(A1551,Tabulka3[[Číslo registrace  u jednorázové akce]:[Příjmení]],2,0))</f>
        <v/>
      </c>
      <c r="C1551" s="25" t="str">
        <f>IF(A1551="","",VLOOKUP(A1551,Tabulka3[[Číslo registrace  u jednorázové akce]:[Příjmení]],3,0))</f>
        <v/>
      </c>
      <c r="I1551" s="94"/>
      <c r="J1551" s="94"/>
      <c r="L1551" s="15"/>
      <c r="M1551" s="15"/>
      <c r="N1551" s="15"/>
    </row>
    <row r="1552" spans="2:14" s="25" customFormat="1" ht="15" customHeight="1" x14ac:dyDescent="0.3">
      <c r="B1552" s="25" t="str">
        <f>IF(A1552="","",VLOOKUP(A1552,Tabulka3[[Číslo registrace  u jednorázové akce]:[Příjmení]],2,0))</f>
        <v/>
      </c>
      <c r="C1552" s="25" t="str">
        <f>IF(A1552="","",VLOOKUP(A1552,Tabulka3[[Číslo registrace  u jednorázové akce]:[Příjmení]],3,0))</f>
        <v/>
      </c>
      <c r="I1552" s="94"/>
      <c r="J1552" s="94"/>
      <c r="L1552" s="15"/>
      <c r="M1552" s="15"/>
      <c r="N1552" s="15"/>
    </row>
    <row r="1553" spans="2:14" s="25" customFormat="1" ht="15" customHeight="1" x14ac:dyDescent="0.3">
      <c r="B1553" s="25" t="str">
        <f>IF(A1553="","",VLOOKUP(A1553,Tabulka3[[Číslo registrace  u jednorázové akce]:[Příjmení]],2,0))</f>
        <v/>
      </c>
      <c r="C1553" s="25" t="str">
        <f>IF(A1553="","",VLOOKUP(A1553,Tabulka3[[Číslo registrace  u jednorázové akce]:[Příjmení]],3,0))</f>
        <v/>
      </c>
      <c r="I1553" s="94"/>
      <c r="J1553" s="94"/>
      <c r="L1553" s="15"/>
      <c r="M1553" s="15"/>
      <c r="N1553" s="15"/>
    </row>
    <row r="1554" spans="2:14" s="25" customFormat="1" ht="15" customHeight="1" x14ac:dyDescent="0.3">
      <c r="B1554" s="25" t="str">
        <f>IF(A1554="","",VLOOKUP(A1554,Tabulka3[[Číslo registrace  u jednorázové akce]:[Příjmení]],2,0))</f>
        <v/>
      </c>
      <c r="C1554" s="25" t="str">
        <f>IF(A1554="","",VLOOKUP(A1554,Tabulka3[[Číslo registrace  u jednorázové akce]:[Příjmení]],3,0))</f>
        <v/>
      </c>
      <c r="I1554" s="94"/>
      <c r="J1554" s="94"/>
      <c r="L1554" s="15"/>
      <c r="M1554" s="15"/>
      <c r="N1554" s="15"/>
    </row>
    <row r="1555" spans="2:14" s="25" customFormat="1" ht="15" customHeight="1" x14ac:dyDescent="0.3">
      <c r="B1555" s="25" t="str">
        <f>IF(A1555="","",VLOOKUP(A1555,Tabulka3[[Číslo registrace  u jednorázové akce]:[Příjmení]],2,0))</f>
        <v/>
      </c>
      <c r="C1555" s="25" t="str">
        <f>IF(A1555="","",VLOOKUP(A1555,Tabulka3[[Číslo registrace  u jednorázové akce]:[Příjmení]],3,0))</f>
        <v/>
      </c>
      <c r="I1555" s="94"/>
      <c r="J1555" s="94"/>
      <c r="L1555" s="15"/>
      <c r="M1555" s="15"/>
      <c r="N1555" s="15"/>
    </row>
    <row r="1556" spans="2:14" s="25" customFormat="1" ht="15" customHeight="1" x14ac:dyDescent="0.3">
      <c r="B1556" s="25" t="str">
        <f>IF(A1556="","",VLOOKUP(A1556,Tabulka3[[Číslo registrace  u jednorázové akce]:[Příjmení]],2,0))</f>
        <v/>
      </c>
      <c r="C1556" s="25" t="str">
        <f>IF(A1556="","",VLOOKUP(A1556,Tabulka3[[Číslo registrace  u jednorázové akce]:[Příjmení]],3,0))</f>
        <v/>
      </c>
      <c r="I1556" s="94"/>
      <c r="J1556" s="94"/>
      <c r="L1556" s="15"/>
      <c r="M1556" s="15"/>
      <c r="N1556" s="15"/>
    </row>
    <row r="1557" spans="2:14" s="25" customFormat="1" ht="15" customHeight="1" x14ac:dyDescent="0.3">
      <c r="B1557" s="25" t="str">
        <f>IF(A1557="","",VLOOKUP(A1557,Tabulka3[[Číslo registrace  u jednorázové akce]:[Příjmení]],2,0))</f>
        <v/>
      </c>
      <c r="C1557" s="25" t="str">
        <f>IF(A1557="","",VLOOKUP(A1557,Tabulka3[[Číslo registrace  u jednorázové akce]:[Příjmení]],3,0))</f>
        <v/>
      </c>
      <c r="I1557" s="94"/>
      <c r="J1557" s="94"/>
      <c r="L1557" s="15"/>
      <c r="M1557" s="15"/>
      <c r="N1557" s="15"/>
    </row>
    <row r="1558" spans="2:14" s="25" customFormat="1" ht="15" customHeight="1" x14ac:dyDescent="0.3">
      <c r="B1558" s="25" t="str">
        <f>IF(A1558="","",VLOOKUP(A1558,Tabulka3[[Číslo registrace  u jednorázové akce]:[Příjmení]],2,0))</f>
        <v/>
      </c>
      <c r="C1558" s="25" t="str">
        <f>IF(A1558="","",VLOOKUP(A1558,Tabulka3[[Číslo registrace  u jednorázové akce]:[Příjmení]],3,0))</f>
        <v/>
      </c>
      <c r="I1558" s="94"/>
      <c r="J1558" s="94"/>
      <c r="L1558" s="15"/>
      <c r="M1558" s="15"/>
      <c r="N1558" s="15"/>
    </row>
    <row r="1559" spans="2:14" s="25" customFormat="1" ht="15" customHeight="1" x14ac:dyDescent="0.3">
      <c r="B1559" s="25" t="str">
        <f>IF(A1559="","",VLOOKUP(A1559,Tabulka3[[Číslo registrace  u jednorázové akce]:[Příjmení]],2,0))</f>
        <v/>
      </c>
      <c r="C1559" s="25" t="str">
        <f>IF(A1559="","",VLOOKUP(A1559,Tabulka3[[Číslo registrace  u jednorázové akce]:[Příjmení]],3,0))</f>
        <v/>
      </c>
      <c r="I1559" s="94"/>
      <c r="J1559" s="94"/>
      <c r="L1559" s="15"/>
      <c r="M1559" s="15"/>
      <c r="N1559" s="15"/>
    </row>
    <row r="1560" spans="2:14" s="25" customFormat="1" ht="15" customHeight="1" x14ac:dyDescent="0.3">
      <c r="B1560" s="25" t="str">
        <f>IF(A1560="","",VLOOKUP(A1560,Tabulka3[[Číslo registrace  u jednorázové akce]:[Příjmení]],2,0))</f>
        <v/>
      </c>
      <c r="C1560" s="25" t="str">
        <f>IF(A1560="","",VLOOKUP(A1560,Tabulka3[[Číslo registrace  u jednorázové akce]:[Příjmení]],3,0))</f>
        <v/>
      </c>
      <c r="I1560" s="94"/>
      <c r="J1560" s="94"/>
      <c r="L1560" s="15"/>
      <c r="M1560" s="15"/>
      <c r="N1560" s="15"/>
    </row>
    <row r="1561" spans="2:14" s="25" customFormat="1" ht="15" customHeight="1" x14ac:dyDescent="0.3">
      <c r="B1561" s="25" t="str">
        <f>IF(A1561="","",VLOOKUP(A1561,Tabulka3[[Číslo registrace  u jednorázové akce]:[Příjmení]],2,0))</f>
        <v/>
      </c>
      <c r="C1561" s="25" t="str">
        <f>IF(A1561="","",VLOOKUP(A1561,Tabulka3[[Číslo registrace  u jednorázové akce]:[Příjmení]],3,0))</f>
        <v/>
      </c>
      <c r="I1561" s="94"/>
      <c r="J1561" s="94"/>
      <c r="L1561" s="15"/>
      <c r="M1561" s="15"/>
      <c r="N1561" s="15"/>
    </row>
    <row r="1562" spans="2:14" s="25" customFormat="1" ht="15" customHeight="1" x14ac:dyDescent="0.3">
      <c r="B1562" s="25" t="str">
        <f>IF(A1562="","",VLOOKUP(A1562,Tabulka3[[Číslo registrace  u jednorázové akce]:[Příjmení]],2,0))</f>
        <v/>
      </c>
      <c r="C1562" s="25" t="str">
        <f>IF(A1562="","",VLOOKUP(A1562,Tabulka3[[Číslo registrace  u jednorázové akce]:[Příjmení]],3,0))</f>
        <v/>
      </c>
      <c r="I1562" s="94"/>
      <c r="J1562" s="94"/>
      <c r="L1562" s="15"/>
      <c r="M1562" s="15"/>
      <c r="N1562" s="15"/>
    </row>
    <row r="1563" spans="2:14" s="25" customFormat="1" ht="15" customHeight="1" x14ac:dyDescent="0.3">
      <c r="B1563" s="25" t="str">
        <f>IF(A1563="","",VLOOKUP(A1563,Tabulka3[[Číslo registrace  u jednorázové akce]:[Příjmení]],2,0))</f>
        <v/>
      </c>
      <c r="C1563" s="25" t="str">
        <f>IF(A1563="","",VLOOKUP(A1563,Tabulka3[[Číslo registrace  u jednorázové akce]:[Příjmení]],3,0))</f>
        <v/>
      </c>
      <c r="I1563" s="94"/>
      <c r="J1563" s="94"/>
      <c r="L1563" s="15"/>
      <c r="M1563" s="15"/>
      <c r="N1563" s="15"/>
    </row>
    <row r="1564" spans="2:14" s="25" customFormat="1" ht="15" customHeight="1" x14ac:dyDescent="0.3">
      <c r="B1564" s="25" t="str">
        <f>IF(A1564="","",VLOOKUP(A1564,Tabulka3[[Číslo registrace  u jednorázové akce]:[Příjmení]],2,0))</f>
        <v/>
      </c>
      <c r="C1564" s="25" t="str">
        <f>IF(A1564="","",VLOOKUP(A1564,Tabulka3[[Číslo registrace  u jednorázové akce]:[Příjmení]],3,0))</f>
        <v/>
      </c>
      <c r="I1564" s="94"/>
      <c r="J1564" s="94"/>
      <c r="L1564" s="15"/>
      <c r="M1564" s="15"/>
      <c r="N1564" s="15"/>
    </row>
    <row r="1565" spans="2:14" s="25" customFormat="1" ht="15" customHeight="1" x14ac:dyDescent="0.3">
      <c r="B1565" s="25" t="str">
        <f>IF(A1565="","",VLOOKUP(A1565,Tabulka3[[Číslo registrace  u jednorázové akce]:[Příjmení]],2,0))</f>
        <v/>
      </c>
      <c r="C1565" s="25" t="str">
        <f>IF(A1565="","",VLOOKUP(A1565,Tabulka3[[Číslo registrace  u jednorázové akce]:[Příjmení]],3,0))</f>
        <v/>
      </c>
      <c r="I1565" s="94"/>
      <c r="J1565" s="94"/>
      <c r="L1565" s="15"/>
      <c r="M1565" s="15"/>
      <c r="N1565" s="15"/>
    </row>
    <row r="1566" spans="2:14" s="25" customFormat="1" ht="15" customHeight="1" x14ac:dyDescent="0.3">
      <c r="B1566" s="25" t="str">
        <f>IF(A1566="","",VLOOKUP(A1566,Tabulka3[[Číslo registrace  u jednorázové akce]:[Příjmení]],2,0))</f>
        <v/>
      </c>
      <c r="C1566" s="25" t="str">
        <f>IF(A1566="","",VLOOKUP(A1566,Tabulka3[[Číslo registrace  u jednorázové akce]:[Příjmení]],3,0))</f>
        <v/>
      </c>
      <c r="I1566" s="94"/>
      <c r="J1566" s="94"/>
      <c r="L1566" s="15"/>
      <c r="M1566" s="15"/>
      <c r="N1566" s="15"/>
    </row>
    <row r="1567" spans="2:14" s="25" customFormat="1" ht="15" customHeight="1" x14ac:dyDescent="0.3">
      <c r="B1567" s="25" t="str">
        <f>IF(A1567="","",VLOOKUP(A1567,Tabulka3[[Číslo registrace  u jednorázové akce]:[Příjmení]],2,0))</f>
        <v/>
      </c>
      <c r="C1567" s="25" t="str">
        <f>IF(A1567="","",VLOOKUP(A1567,Tabulka3[[Číslo registrace  u jednorázové akce]:[Příjmení]],3,0))</f>
        <v/>
      </c>
      <c r="I1567" s="94"/>
      <c r="J1567" s="94"/>
      <c r="L1567" s="15"/>
      <c r="M1567" s="15"/>
      <c r="N1567" s="15"/>
    </row>
    <row r="1568" spans="2:14" s="25" customFormat="1" ht="15" customHeight="1" x14ac:dyDescent="0.3">
      <c r="B1568" s="25" t="str">
        <f>IF(A1568="","",VLOOKUP(A1568,Tabulka3[[Číslo registrace  u jednorázové akce]:[Příjmení]],2,0))</f>
        <v/>
      </c>
      <c r="C1568" s="25" t="str">
        <f>IF(A1568="","",VLOOKUP(A1568,Tabulka3[[Číslo registrace  u jednorázové akce]:[Příjmení]],3,0))</f>
        <v/>
      </c>
      <c r="I1568" s="94"/>
      <c r="J1568" s="94"/>
      <c r="L1568" s="15"/>
      <c r="M1568" s="15"/>
      <c r="N1568" s="15"/>
    </row>
    <row r="1569" spans="2:14" s="25" customFormat="1" ht="15" customHeight="1" x14ac:dyDescent="0.3">
      <c r="B1569" s="25" t="str">
        <f>IF(A1569="","",VLOOKUP(A1569,Tabulka3[[Číslo registrace  u jednorázové akce]:[Příjmení]],2,0))</f>
        <v/>
      </c>
      <c r="C1569" s="25" t="str">
        <f>IF(A1569="","",VLOOKUP(A1569,Tabulka3[[Číslo registrace  u jednorázové akce]:[Příjmení]],3,0))</f>
        <v/>
      </c>
      <c r="I1569" s="94"/>
      <c r="J1569" s="94"/>
      <c r="L1569" s="15"/>
      <c r="M1569" s="15"/>
      <c r="N1569" s="15"/>
    </row>
    <row r="1570" spans="2:14" s="25" customFormat="1" ht="15" customHeight="1" x14ac:dyDescent="0.3">
      <c r="B1570" s="25" t="str">
        <f>IF(A1570="","",VLOOKUP(A1570,Tabulka3[[Číslo registrace  u jednorázové akce]:[Příjmení]],2,0))</f>
        <v/>
      </c>
      <c r="C1570" s="25" t="str">
        <f>IF(A1570="","",VLOOKUP(A1570,Tabulka3[[Číslo registrace  u jednorázové akce]:[Příjmení]],3,0))</f>
        <v/>
      </c>
      <c r="I1570" s="94"/>
      <c r="J1570" s="94"/>
      <c r="L1570" s="15"/>
      <c r="M1570" s="15"/>
      <c r="N1570" s="15"/>
    </row>
    <row r="1571" spans="2:14" s="25" customFormat="1" ht="15" customHeight="1" x14ac:dyDescent="0.3">
      <c r="B1571" s="25" t="str">
        <f>IF(A1571="","",VLOOKUP(A1571,Tabulka3[[Číslo registrace  u jednorázové akce]:[Příjmení]],2,0))</f>
        <v/>
      </c>
      <c r="C1571" s="25" t="str">
        <f>IF(A1571="","",VLOOKUP(A1571,Tabulka3[[Číslo registrace  u jednorázové akce]:[Příjmení]],3,0))</f>
        <v/>
      </c>
      <c r="I1571" s="94"/>
      <c r="J1571" s="94"/>
      <c r="L1571" s="15"/>
      <c r="M1571" s="15"/>
      <c r="N1571" s="15"/>
    </row>
    <row r="1572" spans="2:14" s="25" customFormat="1" ht="15" customHeight="1" x14ac:dyDescent="0.3">
      <c r="B1572" s="25" t="str">
        <f>IF(A1572="","",VLOOKUP(A1572,Tabulka3[[Číslo registrace  u jednorázové akce]:[Příjmení]],2,0))</f>
        <v/>
      </c>
      <c r="C1572" s="25" t="str">
        <f>IF(A1572="","",VLOOKUP(A1572,Tabulka3[[Číslo registrace  u jednorázové akce]:[Příjmení]],3,0))</f>
        <v/>
      </c>
      <c r="I1572" s="94"/>
      <c r="J1572" s="94"/>
      <c r="L1572" s="15"/>
      <c r="M1572" s="15"/>
      <c r="N1572" s="15"/>
    </row>
    <row r="1573" spans="2:14" s="25" customFormat="1" ht="15" customHeight="1" x14ac:dyDescent="0.3">
      <c r="B1573" s="25" t="str">
        <f>IF(A1573="","",VLOOKUP(A1573,Tabulka3[[Číslo registrace  u jednorázové akce]:[Příjmení]],2,0))</f>
        <v/>
      </c>
      <c r="C1573" s="25" t="str">
        <f>IF(A1573="","",VLOOKUP(A1573,Tabulka3[[Číslo registrace  u jednorázové akce]:[Příjmení]],3,0))</f>
        <v/>
      </c>
      <c r="I1573" s="94"/>
      <c r="J1573" s="94"/>
      <c r="L1573" s="15"/>
      <c r="M1573" s="15"/>
      <c r="N1573" s="15"/>
    </row>
    <row r="1574" spans="2:14" s="25" customFormat="1" ht="15" customHeight="1" x14ac:dyDescent="0.3">
      <c r="B1574" s="25" t="str">
        <f>IF(A1574="","",VLOOKUP(A1574,Tabulka3[[Číslo registrace  u jednorázové akce]:[Příjmení]],2,0))</f>
        <v/>
      </c>
      <c r="C1574" s="25" t="str">
        <f>IF(A1574="","",VLOOKUP(A1574,Tabulka3[[Číslo registrace  u jednorázové akce]:[Příjmení]],3,0))</f>
        <v/>
      </c>
      <c r="I1574" s="94"/>
      <c r="J1574" s="94"/>
      <c r="L1574" s="15"/>
      <c r="M1574" s="15"/>
      <c r="N1574" s="15"/>
    </row>
    <row r="1575" spans="2:14" s="25" customFormat="1" ht="15" customHeight="1" x14ac:dyDescent="0.3">
      <c r="B1575" s="25" t="str">
        <f>IF(A1575="","",VLOOKUP(A1575,Tabulka3[[Číslo registrace  u jednorázové akce]:[Příjmení]],2,0))</f>
        <v/>
      </c>
      <c r="C1575" s="25" t="str">
        <f>IF(A1575="","",VLOOKUP(A1575,Tabulka3[[Číslo registrace  u jednorázové akce]:[Příjmení]],3,0))</f>
        <v/>
      </c>
      <c r="I1575" s="94"/>
      <c r="J1575" s="94"/>
      <c r="L1575" s="15"/>
      <c r="M1575" s="15"/>
      <c r="N1575" s="15"/>
    </row>
    <row r="1576" spans="2:14" s="25" customFormat="1" ht="15" customHeight="1" x14ac:dyDescent="0.3">
      <c r="B1576" s="25" t="str">
        <f>IF(A1576="","",VLOOKUP(A1576,Tabulka3[[Číslo registrace  u jednorázové akce]:[Příjmení]],2,0))</f>
        <v/>
      </c>
      <c r="C1576" s="25" t="str">
        <f>IF(A1576="","",VLOOKUP(A1576,Tabulka3[[Číslo registrace  u jednorázové akce]:[Příjmení]],3,0))</f>
        <v/>
      </c>
      <c r="I1576" s="94"/>
      <c r="J1576" s="94"/>
      <c r="L1576" s="15"/>
      <c r="M1576" s="15"/>
      <c r="N1576" s="15"/>
    </row>
    <row r="1577" spans="2:14" s="25" customFormat="1" ht="15" customHeight="1" x14ac:dyDescent="0.3">
      <c r="B1577" s="25" t="str">
        <f>IF(A1577="","",VLOOKUP(A1577,Tabulka3[[Číslo registrace  u jednorázové akce]:[Příjmení]],2,0))</f>
        <v/>
      </c>
      <c r="C1577" s="25" t="str">
        <f>IF(A1577="","",VLOOKUP(A1577,Tabulka3[[Číslo registrace  u jednorázové akce]:[Příjmení]],3,0))</f>
        <v/>
      </c>
      <c r="I1577" s="94"/>
      <c r="J1577" s="94"/>
      <c r="L1577" s="15"/>
      <c r="M1577" s="15"/>
      <c r="N1577" s="15"/>
    </row>
    <row r="1578" spans="2:14" s="25" customFormat="1" ht="15" customHeight="1" x14ac:dyDescent="0.3">
      <c r="B1578" s="25" t="str">
        <f>IF(A1578="","",VLOOKUP(A1578,Tabulka3[[Číslo registrace  u jednorázové akce]:[Příjmení]],2,0))</f>
        <v/>
      </c>
      <c r="C1578" s="25" t="str">
        <f>IF(A1578="","",VLOOKUP(A1578,Tabulka3[[Číslo registrace  u jednorázové akce]:[Příjmení]],3,0))</f>
        <v/>
      </c>
      <c r="I1578" s="94"/>
      <c r="J1578" s="94"/>
      <c r="L1578" s="15"/>
      <c r="M1578" s="15"/>
      <c r="N1578" s="15"/>
    </row>
    <row r="1579" spans="2:14" s="25" customFormat="1" ht="15" customHeight="1" x14ac:dyDescent="0.3">
      <c r="B1579" s="25" t="str">
        <f>IF(A1579="","",VLOOKUP(A1579,Tabulka3[[Číslo registrace  u jednorázové akce]:[Příjmení]],2,0))</f>
        <v/>
      </c>
      <c r="C1579" s="25" t="str">
        <f>IF(A1579="","",VLOOKUP(A1579,Tabulka3[[Číslo registrace  u jednorázové akce]:[Příjmení]],3,0))</f>
        <v/>
      </c>
      <c r="I1579" s="94"/>
      <c r="J1579" s="94"/>
      <c r="L1579" s="15"/>
      <c r="M1579" s="15"/>
      <c r="N1579" s="15"/>
    </row>
    <row r="1580" spans="2:14" s="25" customFormat="1" ht="15" customHeight="1" x14ac:dyDescent="0.3">
      <c r="B1580" s="25" t="str">
        <f>IF(A1580="","",VLOOKUP(A1580,Tabulka3[[Číslo registrace  u jednorázové akce]:[Příjmení]],2,0))</f>
        <v/>
      </c>
      <c r="C1580" s="25" t="str">
        <f>IF(A1580="","",VLOOKUP(A1580,Tabulka3[[Číslo registrace  u jednorázové akce]:[Příjmení]],3,0))</f>
        <v/>
      </c>
      <c r="I1580" s="94"/>
      <c r="J1580" s="94"/>
      <c r="L1580" s="15"/>
      <c r="M1580" s="15"/>
      <c r="N1580" s="15"/>
    </row>
    <row r="1581" spans="2:14" s="25" customFormat="1" ht="15" customHeight="1" x14ac:dyDescent="0.3">
      <c r="B1581" s="25" t="str">
        <f>IF(A1581="","",VLOOKUP(A1581,Tabulka3[[Číslo registrace  u jednorázové akce]:[Příjmení]],2,0))</f>
        <v/>
      </c>
      <c r="C1581" s="25" t="str">
        <f>IF(A1581="","",VLOOKUP(A1581,Tabulka3[[Číslo registrace  u jednorázové akce]:[Příjmení]],3,0))</f>
        <v/>
      </c>
      <c r="I1581" s="94"/>
      <c r="J1581" s="94"/>
      <c r="L1581" s="15"/>
      <c r="M1581" s="15"/>
      <c r="N1581" s="15"/>
    </row>
    <row r="1582" spans="2:14" s="25" customFormat="1" ht="15" customHeight="1" x14ac:dyDescent="0.3">
      <c r="B1582" s="25" t="str">
        <f>IF(A1582="","",VLOOKUP(A1582,Tabulka3[[Číslo registrace  u jednorázové akce]:[Příjmení]],2,0))</f>
        <v/>
      </c>
      <c r="C1582" s="25" t="str">
        <f>IF(A1582="","",VLOOKUP(A1582,Tabulka3[[Číslo registrace  u jednorázové akce]:[Příjmení]],3,0))</f>
        <v/>
      </c>
      <c r="I1582" s="94"/>
      <c r="J1582" s="94"/>
      <c r="L1582" s="15"/>
      <c r="M1582" s="15"/>
      <c r="N1582" s="15"/>
    </row>
    <row r="1583" spans="2:14" s="25" customFormat="1" ht="15" customHeight="1" x14ac:dyDescent="0.3">
      <c r="B1583" s="25" t="str">
        <f>IF(A1583="","",VLOOKUP(A1583,Tabulka3[[Číslo registrace  u jednorázové akce]:[Příjmení]],2,0))</f>
        <v/>
      </c>
      <c r="C1583" s="25" t="str">
        <f>IF(A1583="","",VLOOKUP(A1583,Tabulka3[[Číslo registrace  u jednorázové akce]:[Příjmení]],3,0))</f>
        <v/>
      </c>
      <c r="I1583" s="94"/>
      <c r="J1583" s="94"/>
      <c r="L1583" s="15"/>
      <c r="M1583" s="15"/>
      <c r="N1583" s="15"/>
    </row>
    <row r="1584" spans="2:14" s="25" customFormat="1" ht="15" customHeight="1" x14ac:dyDescent="0.3">
      <c r="B1584" s="25" t="str">
        <f>IF(A1584="","",VLOOKUP(A1584,Tabulka3[[Číslo registrace  u jednorázové akce]:[Příjmení]],2,0))</f>
        <v/>
      </c>
      <c r="C1584" s="25" t="str">
        <f>IF(A1584="","",VLOOKUP(A1584,Tabulka3[[Číslo registrace  u jednorázové akce]:[Příjmení]],3,0))</f>
        <v/>
      </c>
      <c r="I1584" s="94"/>
      <c r="J1584" s="94"/>
      <c r="L1584" s="15"/>
      <c r="M1584" s="15"/>
      <c r="N1584" s="15"/>
    </row>
    <row r="1585" spans="2:14" s="25" customFormat="1" ht="15" customHeight="1" x14ac:dyDescent="0.3">
      <c r="B1585" s="25" t="str">
        <f>IF(A1585="","",VLOOKUP(A1585,Tabulka3[[Číslo registrace  u jednorázové akce]:[Příjmení]],2,0))</f>
        <v/>
      </c>
      <c r="C1585" s="25" t="str">
        <f>IF(A1585="","",VLOOKUP(A1585,Tabulka3[[Číslo registrace  u jednorázové akce]:[Příjmení]],3,0))</f>
        <v/>
      </c>
      <c r="I1585" s="94"/>
      <c r="J1585" s="94"/>
      <c r="L1585" s="15"/>
      <c r="M1585" s="15"/>
      <c r="N1585" s="15"/>
    </row>
    <row r="1586" spans="2:14" s="25" customFormat="1" ht="15" customHeight="1" x14ac:dyDescent="0.3">
      <c r="B1586" s="25" t="str">
        <f>IF(A1586="","",VLOOKUP(A1586,Tabulka3[[Číslo registrace  u jednorázové akce]:[Příjmení]],2,0))</f>
        <v/>
      </c>
      <c r="C1586" s="25" t="str">
        <f>IF(A1586="","",VLOOKUP(A1586,Tabulka3[[Číslo registrace  u jednorázové akce]:[Příjmení]],3,0))</f>
        <v/>
      </c>
      <c r="I1586" s="94"/>
      <c r="J1586" s="94"/>
      <c r="L1586" s="15"/>
      <c r="M1586" s="15"/>
      <c r="N1586" s="15"/>
    </row>
    <row r="1587" spans="2:14" s="25" customFormat="1" ht="15" customHeight="1" x14ac:dyDescent="0.3">
      <c r="B1587" s="25" t="str">
        <f>IF(A1587="","",VLOOKUP(A1587,Tabulka3[[Číslo registrace  u jednorázové akce]:[Příjmení]],2,0))</f>
        <v/>
      </c>
      <c r="C1587" s="25" t="str">
        <f>IF(A1587="","",VLOOKUP(A1587,Tabulka3[[Číslo registrace  u jednorázové akce]:[Příjmení]],3,0))</f>
        <v/>
      </c>
      <c r="I1587" s="94"/>
      <c r="J1587" s="94"/>
      <c r="L1587" s="15"/>
      <c r="M1587" s="15"/>
      <c r="N1587" s="15"/>
    </row>
    <row r="1588" spans="2:14" s="25" customFormat="1" ht="15" customHeight="1" x14ac:dyDescent="0.3">
      <c r="B1588" s="25" t="str">
        <f>IF(A1588="","",VLOOKUP(A1588,Tabulka3[[Číslo registrace  u jednorázové akce]:[Příjmení]],2,0))</f>
        <v/>
      </c>
      <c r="C1588" s="25" t="str">
        <f>IF(A1588="","",VLOOKUP(A1588,Tabulka3[[Číslo registrace  u jednorázové akce]:[Příjmení]],3,0))</f>
        <v/>
      </c>
      <c r="I1588" s="94"/>
      <c r="J1588" s="94"/>
      <c r="L1588" s="15"/>
      <c r="M1588" s="15"/>
      <c r="N1588" s="15"/>
    </row>
    <row r="1589" spans="2:14" s="25" customFormat="1" ht="15" customHeight="1" x14ac:dyDescent="0.3">
      <c r="B1589" s="25" t="str">
        <f>IF(A1589="","",VLOOKUP(A1589,Tabulka3[[Číslo registrace  u jednorázové akce]:[Příjmení]],2,0))</f>
        <v/>
      </c>
      <c r="C1589" s="25" t="str">
        <f>IF(A1589="","",VLOOKUP(A1589,Tabulka3[[Číslo registrace  u jednorázové akce]:[Příjmení]],3,0))</f>
        <v/>
      </c>
      <c r="I1589" s="94"/>
      <c r="J1589" s="94"/>
      <c r="L1589" s="15"/>
      <c r="M1589" s="15"/>
      <c r="N1589" s="15"/>
    </row>
    <row r="1590" spans="2:14" s="25" customFormat="1" ht="15" customHeight="1" x14ac:dyDescent="0.3">
      <c r="B1590" s="25" t="str">
        <f>IF(A1590="","",VLOOKUP(A1590,Tabulka3[[Číslo registrace  u jednorázové akce]:[Příjmení]],2,0))</f>
        <v/>
      </c>
      <c r="C1590" s="25" t="str">
        <f>IF(A1590="","",VLOOKUP(A1590,Tabulka3[[Číslo registrace  u jednorázové akce]:[Příjmení]],3,0))</f>
        <v/>
      </c>
      <c r="I1590" s="94"/>
      <c r="J1590" s="94"/>
      <c r="L1590" s="15"/>
      <c r="M1590" s="15"/>
      <c r="N1590" s="15"/>
    </row>
    <row r="1591" spans="2:14" s="25" customFormat="1" ht="15" customHeight="1" x14ac:dyDescent="0.3">
      <c r="B1591" s="25" t="str">
        <f>IF(A1591="","",VLOOKUP(A1591,Tabulka3[[Číslo registrace  u jednorázové akce]:[Příjmení]],2,0))</f>
        <v/>
      </c>
      <c r="C1591" s="25" t="str">
        <f>IF(A1591="","",VLOOKUP(A1591,Tabulka3[[Číslo registrace  u jednorázové akce]:[Příjmení]],3,0))</f>
        <v/>
      </c>
      <c r="I1591" s="94"/>
      <c r="J1591" s="94"/>
      <c r="L1591" s="15"/>
      <c r="M1591" s="15"/>
      <c r="N1591" s="15"/>
    </row>
    <row r="1592" spans="2:14" s="25" customFormat="1" ht="15" customHeight="1" x14ac:dyDescent="0.3">
      <c r="B1592" s="25" t="str">
        <f>IF(A1592="","",VLOOKUP(A1592,Tabulka3[[Číslo registrace  u jednorázové akce]:[Příjmení]],2,0))</f>
        <v/>
      </c>
      <c r="C1592" s="25" t="str">
        <f>IF(A1592="","",VLOOKUP(A1592,Tabulka3[[Číslo registrace  u jednorázové akce]:[Příjmení]],3,0))</f>
        <v/>
      </c>
      <c r="I1592" s="94"/>
      <c r="J1592" s="94"/>
      <c r="L1592" s="15"/>
      <c r="M1592" s="15"/>
      <c r="N1592" s="15"/>
    </row>
    <row r="1593" spans="2:14" s="25" customFormat="1" ht="15" customHeight="1" x14ac:dyDescent="0.3">
      <c r="B1593" s="25" t="str">
        <f>IF(A1593="","",VLOOKUP(A1593,Tabulka3[[Číslo registrace  u jednorázové akce]:[Příjmení]],2,0))</f>
        <v/>
      </c>
      <c r="C1593" s="25" t="str">
        <f>IF(A1593="","",VLOOKUP(A1593,Tabulka3[[Číslo registrace  u jednorázové akce]:[Příjmení]],3,0))</f>
        <v/>
      </c>
      <c r="I1593" s="94"/>
      <c r="J1593" s="94"/>
      <c r="L1593" s="15"/>
      <c r="M1593" s="15"/>
      <c r="N1593" s="15"/>
    </row>
    <row r="1594" spans="2:14" s="25" customFormat="1" ht="15" customHeight="1" x14ac:dyDescent="0.3">
      <c r="B1594" s="25" t="str">
        <f>IF(A1594="","",VLOOKUP(A1594,Tabulka3[[Číslo registrace  u jednorázové akce]:[Příjmení]],2,0))</f>
        <v/>
      </c>
      <c r="C1594" s="25" t="str">
        <f>IF(A1594="","",VLOOKUP(A1594,Tabulka3[[Číslo registrace  u jednorázové akce]:[Příjmení]],3,0))</f>
        <v/>
      </c>
      <c r="I1594" s="94"/>
      <c r="J1594" s="94"/>
      <c r="L1594" s="15"/>
      <c r="M1594" s="15"/>
      <c r="N1594" s="15"/>
    </row>
    <row r="1595" spans="2:14" s="25" customFormat="1" ht="15" customHeight="1" x14ac:dyDescent="0.3">
      <c r="B1595" s="25" t="str">
        <f>IF(A1595="","",VLOOKUP(A1595,Tabulka3[[Číslo registrace  u jednorázové akce]:[Příjmení]],2,0))</f>
        <v/>
      </c>
      <c r="C1595" s="25" t="str">
        <f>IF(A1595="","",VLOOKUP(A1595,Tabulka3[[Číslo registrace  u jednorázové akce]:[Příjmení]],3,0))</f>
        <v/>
      </c>
      <c r="I1595" s="94"/>
      <c r="J1595" s="94"/>
      <c r="L1595" s="15"/>
      <c r="M1595" s="15"/>
      <c r="N1595" s="15"/>
    </row>
    <row r="1596" spans="2:14" s="25" customFormat="1" ht="15" customHeight="1" x14ac:dyDescent="0.3">
      <c r="B1596" s="25" t="str">
        <f>IF(A1596="","",VLOOKUP(A1596,Tabulka3[[Číslo registrace  u jednorázové akce]:[Příjmení]],2,0))</f>
        <v/>
      </c>
      <c r="C1596" s="25" t="str">
        <f>IF(A1596="","",VLOOKUP(A1596,Tabulka3[[Číslo registrace  u jednorázové akce]:[Příjmení]],3,0))</f>
        <v/>
      </c>
      <c r="I1596" s="94"/>
      <c r="J1596" s="94"/>
      <c r="L1596" s="15"/>
      <c r="M1596" s="15"/>
      <c r="N1596" s="15"/>
    </row>
    <row r="1597" spans="2:14" s="25" customFormat="1" ht="15" customHeight="1" x14ac:dyDescent="0.3">
      <c r="B1597" s="25" t="str">
        <f>IF(A1597="","",VLOOKUP(A1597,Tabulka3[[Číslo registrace  u jednorázové akce]:[Příjmení]],2,0))</f>
        <v/>
      </c>
      <c r="C1597" s="25" t="str">
        <f>IF(A1597="","",VLOOKUP(A1597,Tabulka3[[Číslo registrace  u jednorázové akce]:[Příjmení]],3,0))</f>
        <v/>
      </c>
      <c r="I1597" s="94"/>
      <c r="J1597" s="94"/>
      <c r="L1597" s="15"/>
      <c r="M1597" s="15"/>
      <c r="N1597" s="15"/>
    </row>
    <row r="1598" spans="2:14" s="25" customFormat="1" ht="15" customHeight="1" x14ac:dyDescent="0.3">
      <c r="B1598" s="25" t="str">
        <f>IF(A1598="","",VLOOKUP(A1598,Tabulka3[[Číslo registrace  u jednorázové akce]:[Příjmení]],2,0))</f>
        <v/>
      </c>
      <c r="C1598" s="25" t="str">
        <f>IF(A1598="","",VLOOKUP(A1598,Tabulka3[[Číslo registrace  u jednorázové akce]:[Příjmení]],3,0))</f>
        <v/>
      </c>
      <c r="I1598" s="94"/>
      <c r="J1598" s="94"/>
      <c r="L1598" s="15"/>
      <c r="M1598" s="15"/>
      <c r="N1598" s="15"/>
    </row>
    <row r="1599" spans="2:14" s="25" customFormat="1" ht="15" customHeight="1" x14ac:dyDescent="0.3">
      <c r="B1599" s="25" t="str">
        <f>IF(A1599="","",VLOOKUP(A1599,Tabulka3[[Číslo registrace  u jednorázové akce]:[Příjmení]],2,0))</f>
        <v/>
      </c>
      <c r="C1599" s="25" t="str">
        <f>IF(A1599="","",VLOOKUP(A1599,Tabulka3[[Číslo registrace  u jednorázové akce]:[Příjmení]],3,0))</f>
        <v/>
      </c>
      <c r="I1599" s="94"/>
      <c r="J1599" s="94"/>
      <c r="L1599" s="15"/>
      <c r="M1599" s="15"/>
      <c r="N1599" s="15"/>
    </row>
    <row r="1600" spans="2:14" s="25" customFormat="1" ht="15" customHeight="1" x14ac:dyDescent="0.3">
      <c r="B1600" s="25" t="str">
        <f>IF(A1600="","",VLOOKUP(A1600,Tabulka3[[Číslo registrace  u jednorázové akce]:[Příjmení]],2,0))</f>
        <v/>
      </c>
      <c r="C1600" s="25" t="str">
        <f>IF(A1600="","",VLOOKUP(A1600,Tabulka3[[Číslo registrace  u jednorázové akce]:[Příjmení]],3,0))</f>
        <v/>
      </c>
      <c r="I1600" s="94"/>
      <c r="J1600" s="94"/>
      <c r="L1600" s="15"/>
      <c r="M1600" s="15"/>
      <c r="N1600" s="15"/>
    </row>
    <row r="1601" spans="2:14" s="25" customFormat="1" ht="15" customHeight="1" x14ac:dyDescent="0.3">
      <c r="B1601" s="25" t="str">
        <f>IF(A1601="","",VLOOKUP(A1601,Tabulka3[[Číslo registrace  u jednorázové akce]:[Příjmení]],2,0))</f>
        <v/>
      </c>
      <c r="C1601" s="25" t="str">
        <f>IF(A1601="","",VLOOKUP(A1601,Tabulka3[[Číslo registrace  u jednorázové akce]:[Příjmení]],3,0))</f>
        <v/>
      </c>
      <c r="I1601" s="94"/>
      <c r="J1601" s="94"/>
      <c r="L1601" s="15"/>
      <c r="M1601" s="15"/>
      <c r="N1601" s="15"/>
    </row>
    <row r="1602" spans="2:14" s="25" customFormat="1" ht="15" customHeight="1" x14ac:dyDescent="0.3">
      <c r="B1602" s="25" t="str">
        <f>IF(A1602="","",VLOOKUP(A1602,Tabulka3[[Číslo registrace  u jednorázové akce]:[Příjmení]],2,0))</f>
        <v/>
      </c>
      <c r="C1602" s="25" t="str">
        <f>IF(A1602="","",VLOOKUP(A1602,Tabulka3[[Číslo registrace  u jednorázové akce]:[Příjmení]],3,0))</f>
        <v/>
      </c>
      <c r="I1602" s="94"/>
      <c r="J1602" s="94"/>
      <c r="L1602" s="15"/>
      <c r="M1602" s="15"/>
      <c r="N1602" s="15"/>
    </row>
    <row r="1603" spans="2:14" s="25" customFormat="1" ht="15" customHeight="1" x14ac:dyDescent="0.3">
      <c r="B1603" s="25" t="str">
        <f>IF(A1603="","",VLOOKUP(A1603,Tabulka3[[Číslo registrace  u jednorázové akce]:[Příjmení]],2,0))</f>
        <v/>
      </c>
      <c r="C1603" s="25" t="str">
        <f>IF(A1603="","",VLOOKUP(A1603,Tabulka3[[Číslo registrace  u jednorázové akce]:[Příjmení]],3,0))</f>
        <v/>
      </c>
      <c r="I1603" s="94"/>
      <c r="J1603" s="94"/>
      <c r="L1603" s="15"/>
      <c r="M1603" s="15"/>
      <c r="N1603" s="15"/>
    </row>
    <row r="1604" spans="2:14" s="25" customFormat="1" ht="15" customHeight="1" x14ac:dyDescent="0.3">
      <c r="B1604" s="25" t="str">
        <f>IF(A1604="","",VLOOKUP(A1604,Tabulka3[[Číslo registrace  u jednorázové akce]:[Příjmení]],2,0))</f>
        <v/>
      </c>
      <c r="C1604" s="25" t="str">
        <f>IF(A1604="","",VLOOKUP(A1604,Tabulka3[[Číslo registrace  u jednorázové akce]:[Příjmení]],3,0))</f>
        <v/>
      </c>
      <c r="I1604" s="94"/>
      <c r="J1604" s="94"/>
      <c r="L1604" s="15"/>
      <c r="M1604" s="15"/>
      <c r="N1604" s="15"/>
    </row>
    <row r="1605" spans="2:14" s="25" customFormat="1" ht="15" customHeight="1" x14ac:dyDescent="0.3">
      <c r="B1605" s="25" t="str">
        <f>IF(A1605="","",VLOOKUP(A1605,Tabulka3[[Číslo registrace  u jednorázové akce]:[Příjmení]],2,0))</f>
        <v/>
      </c>
      <c r="C1605" s="25" t="str">
        <f>IF(A1605="","",VLOOKUP(A1605,Tabulka3[[Číslo registrace  u jednorázové akce]:[Příjmení]],3,0))</f>
        <v/>
      </c>
      <c r="I1605" s="94"/>
      <c r="J1605" s="94"/>
      <c r="L1605" s="15"/>
      <c r="M1605" s="15"/>
      <c r="N1605" s="15"/>
    </row>
    <row r="1606" spans="2:14" s="25" customFormat="1" ht="15" customHeight="1" x14ac:dyDescent="0.3">
      <c r="B1606" s="25" t="str">
        <f>IF(A1606="","",VLOOKUP(A1606,Tabulka3[[Číslo registrace  u jednorázové akce]:[Příjmení]],2,0))</f>
        <v/>
      </c>
      <c r="C1606" s="25" t="str">
        <f>IF(A1606="","",VLOOKUP(A1606,Tabulka3[[Číslo registrace  u jednorázové akce]:[Příjmení]],3,0))</f>
        <v/>
      </c>
      <c r="I1606" s="94"/>
      <c r="J1606" s="94"/>
      <c r="L1606" s="15"/>
      <c r="M1606" s="15"/>
      <c r="N1606" s="15"/>
    </row>
    <row r="1607" spans="2:14" s="25" customFormat="1" ht="15" customHeight="1" x14ac:dyDescent="0.3">
      <c r="B1607" s="25" t="str">
        <f>IF(A1607="","",VLOOKUP(A1607,Tabulka3[[Číslo registrace  u jednorázové akce]:[Příjmení]],2,0))</f>
        <v/>
      </c>
      <c r="C1607" s="25" t="str">
        <f>IF(A1607="","",VLOOKUP(A1607,Tabulka3[[Číslo registrace  u jednorázové akce]:[Příjmení]],3,0))</f>
        <v/>
      </c>
      <c r="I1607" s="94"/>
      <c r="J1607" s="94"/>
      <c r="L1607" s="15"/>
      <c r="M1607" s="15"/>
      <c r="N1607" s="15"/>
    </row>
    <row r="1608" spans="2:14" s="25" customFormat="1" ht="15" customHeight="1" x14ac:dyDescent="0.3">
      <c r="B1608" s="25" t="str">
        <f>IF(A1608="","",VLOOKUP(A1608,Tabulka3[[Číslo registrace  u jednorázové akce]:[Příjmení]],2,0))</f>
        <v/>
      </c>
      <c r="C1608" s="25" t="str">
        <f>IF(A1608="","",VLOOKUP(A1608,Tabulka3[[Číslo registrace  u jednorázové akce]:[Příjmení]],3,0))</f>
        <v/>
      </c>
      <c r="I1608" s="94"/>
      <c r="J1608" s="94"/>
      <c r="L1608" s="15"/>
      <c r="M1608" s="15"/>
      <c r="N1608" s="15"/>
    </row>
    <row r="1609" spans="2:14" s="25" customFormat="1" ht="15" customHeight="1" x14ac:dyDescent="0.3">
      <c r="B1609" s="25" t="str">
        <f>IF(A1609="","",VLOOKUP(A1609,Tabulka3[[Číslo registrace  u jednorázové akce]:[Příjmení]],2,0))</f>
        <v/>
      </c>
      <c r="C1609" s="25" t="str">
        <f>IF(A1609="","",VLOOKUP(A1609,Tabulka3[[Číslo registrace  u jednorázové akce]:[Příjmení]],3,0))</f>
        <v/>
      </c>
      <c r="I1609" s="94"/>
      <c r="J1609" s="94"/>
      <c r="L1609" s="15"/>
      <c r="M1609" s="15"/>
      <c r="N1609" s="15"/>
    </row>
    <row r="1610" spans="2:14" s="25" customFormat="1" ht="15" customHeight="1" x14ac:dyDescent="0.3">
      <c r="B1610" s="25" t="str">
        <f>IF(A1610="","",VLOOKUP(A1610,Tabulka3[[Číslo registrace  u jednorázové akce]:[Příjmení]],2,0))</f>
        <v/>
      </c>
      <c r="C1610" s="25" t="str">
        <f>IF(A1610="","",VLOOKUP(A1610,Tabulka3[[Číslo registrace  u jednorázové akce]:[Příjmení]],3,0))</f>
        <v/>
      </c>
      <c r="I1610" s="94"/>
      <c r="J1610" s="94"/>
      <c r="L1610" s="15"/>
      <c r="M1610" s="15"/>
      <c r="N1610" s="15"/>
    </row>
    <row r="1611" spans="2:14" s="25" customFormat="1" ht="15" customHeight="1" x14ac:dyDescent="0.3">
      <c r="B1611" s="25" t="str">
        <f>IF(A1611="","",VLOOKUP(A1611,Tabulka3[[Číslo registrace  u jednorázové akce]:[Příjmení]],2,0))</f>
        <v/>
      </c>
      <c r="C1611" s="25" t="str">
        <f>IF(A1611="","",VLOOKUP(A1611,Tabulka3[[Číslo registrace  u jednorázové akce]:[Příjmení]],3,0))</f>
        <v/>
      </c>
      <c r="I1611" s="94"/>
      <c r="J1611" s="94"/>
      <c r="L1611" s="15"/>
      <c r="M1611" s="15"/>
      <c r="N1611" s="15"/>
    </row>
    <row r="1612" spans="2:14" s="25" customFormat="1" ht="15" customHeight="1" x14ac:dyDescent="0.3">
      <c r="B1612" s="25" t="str">
        <f>IF(A1612="","",VLOOKUP(A1612,Tabulka3[[Číslo registrace  u jednorázové akce]:[Příjmení]],2,0))</f>
        <v/>
      </c>
      <c r="C1612" s="25" t="str">
        <f>IF(A1612="","",VLOOKUP(A1612,Tabulka3[[Číslo registrace  u jednorázové akce]:[Příjmení]],3,0))</f>
        <v/>
      </c>
      <c r="I1612" s="94"/>
      <c r="J1612" s="94"/>
      <c r="L1612" s="15"/>
      <c r="M1612" s="15"/>
      <c r="N1612" s="15"/>
    </row>
    <row r="1613" spans="2:14" s="25" customFormat="1" ht="15" customHeight="1" x14ac:dyDescent="0.3">
      <c r="B1613" s="25" t="str">
        <f>IF(A1613="","",VLOOKUP(A1613,Tabulka3[[Číslo registrace  u jednorázové akce]:[Příjmení]],2,0))</f>
        <v/>
      </c>
      <c r="C1613" s="25" t="str">
        <f>IF(A1613="","",VLOOKUP(A1613,Tabulka3[[Číslo registrace  u jednorázové akce]:[Příjmení]],3,0))</f>
        <v/>
      </c>
      <c r="I1613" s="94"/>
      <c r="J1613" s="94"/>
      <c r="L1613" s="15"/>
      <c r="M1613" s="15"/>
      <c r="N1613" s="15"/>
    </row>
    <row r="1614" spans="2:14" s="25" customFormat="1" ht="15" customHeight="1" x14ac:dyDescent="0.3">
      <c r="B1614" s="25" t="str">
        <f>IF(A1614="","",VLOOKUP(A1614,Tabulka3[[Číslo registrace  u jednorázové akce]:[Příjmení]],2,0))</f>
        <v/>
      </c>
      <c r="C1614" s="25" t="str">
        <f>IF(A1614="","",VLOOKUP(A1614,Tabulka3[[Číslo registrace  u jednorázové akce]:[Příjmení]],3,0))</f>
        <v/>
      </c>
      <c r="I1614" s="94"/>
      <c r="J1614" s="94"/>
      <c r="L1614" s="15"/>
      <c r="M1614" s="15"/>
      <c r="N1614" s="15"/>
    </row>
    <row r="1615" spans="2:14" s="25" customFormat="1" ht="15" customHeight="1" x14ac:dyDescent="0.3">
      <c r="B1615" s="25" t="str">
        <f>IF(A1615="","",VLOOKUP(A1615,Tabulka3[[Číslo registrace  u jednorázové akce]:[Příjmení]],2,0))</f>
        <v/>
      </c>
      <c r="C1615" s="25" t="str">
        <f>IF(A1615="","",VLOOKUP(A1615,Tabulka3[[Číslo registrace  u jednorázové akce]:[Příjmení]],3,0))</f>
        <v/>
      </c>
      <c r="I1615" s="94"/>
      <c r="J1615" s="94"/>
      <c r="L1615" s="15"/>
      <c r="M1615" s="15"/>
      <c r="N1615" s="15"/>
    </row>
    <row r="1616" spans="2:14" s="25" customFormat="1" ht="15" customHeight="1" x14ac:dyDescent="0.3">
      <c r="B1616" s="25" t="str">
        <f>IF(A1616="","",VLOOKUP(A1616,Tabulka3[[Číslo registrace  u jednorázové akce]:[Příjmení]],2,0))</f>
        <v/>
      </c>
      <c r="C1616" s="25" t="str">
        <f>IF(A1616="","",VLOOKUP(A1616,Tabulka3[[Číslo registrace  u jednorázové akce]:[Příjmení]],3,0))</f>
        <v/>
      </c>
      <c r="I1616" s="94"/>
      <c r="J1616" s="94"/>
      <c r="L1616" s="15"/>
      <c r="M1616" s="15"/>
      <c r="N1616" s="15"/>
    </row>
    <row r="1617" spans="2:14" s="25" customFormat="1" ht="15" customHeight="1" x14ac:dyDescent="0.3">
      <c r="B1617" s="25" t="str">
        <f>IF(A1617="","",VLOOKUP(A1617,Tabulka3[[Číslo registrace  u jednorázové akce]:[Příjmení]],2,0))</f>
        <v/>
      </c>
      <c r="C1617" s="25" t="str">
        <f>IF(A1617="","",VLOOKUP(A1617,Tabulka3[[Číslo registrace  u jednorázové akce]:[Příjmení]],3,0))</f>
        <v/>
      </c>
      <c r="I1617" s="94"/>
      <c r="J1617" s="94"/>
      <c r="L1617" s="15"/>
      <c r="M1617" s="15"/>
      <c r="N1617" s="15"/>
    </row>
    <row r="1618" spans="2:14" s="25" customFormat="1" ht="15" customHeight="1" x14ac:dyDescent="0.3">
      <c r="B1618" s="25" t="str">
        <f>IF(A1618="","",VLOOKUP(A1618,Tabulka3[[Číslo registrace  u jednorázové akce]:[Příjmení]],2,0))</f>
        <v/>
      </c>
      <c r="C1618" s="25" t="str">
        <f>IF(A1618="","",VLOOKUP(A1618,Tabulka3[[Číslo registrace  u jednorázové akce]:[Příjmení]],3,0))</f>
        <v/>
      </c>
      <c r="I1618" s="94"/>
      <c r="J1618" s="94"/>
      <c r="L1618" s="15"/>
      <c r="M1618" s="15"/>
      <c r="N1618" s="15"/>
    </row>
    <row r="1619" spans="2:14" s="25" customFormat="1" ht="15" customHeight="1" x14ac:dyDescent="0.3">
      <c r="B1619" s="25" t="str">
        <f>IF(A1619="","",VLOOKUP(A1619,Tabulka3[[Číslo registrace  u jednorázové akce]:[Příjmení]],2,0))</f>
        <v/>
      </c>
      <c r="C1619" s="25" t="str">
        <f>IF(A1619="","",VLOOKUP(A1619,Tabulka3[[Číslo registrace  u jednorázové akce]:[Příjmení]],3,0))</f>
        <v/>
      </c>
      <c r="I1619" s="94"/>
      <c r="J1619" s="94"/>
      <c r="L1619" s="15"/>
      <c r="M1619" s="15"/>
      <c r="N1619" s="15"/>
    </row>
    <row r="1620" spans="2:14" s="25" customFormat="1" ht="15" customHeight="1" x14ac:dyDescent="0.3">
      <c r="B1620" s="25" t="str">
        <f>IF(A1620="","",VLOOKUP(A1620,Tabulka3[[Číslo registrace  u jednorázové akce]:[Příjmení]],2,0))</f>
        <v/>
      </c>
      <c r="C1620" s="25" t="str">
        <f>IF(A1620="","",VLOOKUP(A1620,Tabulka3[[Číslo registrace  u jednorázové akce]:[Příjmení]],3,0))</f>
        <v/>
      </c>
      <c r="I1620" s="94"/>
      <c r="J1620" s="94"/>
      <c r="L1620" s="15"/>
      <c r="M1620" s="15"/>
      <c r="N1620" s="15"/>
    </row>
    <row r="1621" spans="2:14" s="25" customFormat="1" ht="15" customHeight="1" x14ac:dyDescent="0.3">
      <c r="B1621" s="25" t="str">
        <f>IF(A1621="","",VLOOKUP(A1621,Tabulka3[[Číslo registrace  u jednorázové akce]:[Příjmení]],2,0))</f>
        <v/>
      </c>
      <c r="C1621" s="25" t="str">
        <f>IF(A1621="","",VLOOKUP(A1621,Tabulka3[[Číslo registrace  u jednorázové akce]:[Příjmení]],3,0))</f>
        <v/>
      </c>
      <c r="I1621" s="94"/>
      <c r="J1621" s="94"/>
      <c r="L1621" s="15"/>
      <c r="M1621" s="15"/>
      <c r="N1621" s="15"/>
    </row>
    <row r="1622" spans="2:14" s="25" customFormat="1" ht="15" customHeight="1" x14ac:dyDescent="0.3">
      <c r="B1622" s="25" t="str">
        <f>IF(A1622="","",VLOOKUP(A1622,Tabulka3[[Číslo registrace  u jednorázové akce]:[Příjmení]],2,0))</f>
        <v/>
      </c>
      <c r="C1622" s="25" t="str">
        <f>IF(A1622="","",VLOOKUP(A1622,Tabulka3[[Číslo registrace  u jednorázové akce]:[Příjmení]],3,0))</f>
        <v/>
      </c>
      <c r="I1622" s="94"/>
      <c r="J1622" s="94"/>
      <c r="L1622" s="15"/>
      <c r="M1622" s="15"/>
      <c r="N1622" s="15"/>
    </row>
    <row r="1623" spans="2:14" s="25" customFormat="1" ht="15" customHeight="1" x14ac:dyDescent="0.3">
      <c r="B1623" s="25" t="str">
        <f>IF(A1623="","",VLOOKUP(A1623,Tabulka3[[Číslo registrace  u jednorázové akce]:[Příjmení]],2,0))</f>
        <v/>
      </c>
      <c r="C1623" s="25" t="str">
        <f>IF(A1623="","",VLOOKUP(A1623,Tabulka3[[Číslo registrace  u jednorázové akce]:[Příjmení]],3,0))</f>
        <v/>
      </c>
      <c r="I1623" s="94"/>
      <c r="J1623" s="94"/>
      <c r="L1623" s="15"/>
      <c r="M1623" s="15"/>
      <c r="N1623" s="15"/>
    </row>
    <row r="1624" spans="2:14" s="25" customFormat="1" ht="15" customHeight="1" x14ac:dyDescent="0.3">
      <c r="B1624" s="25" t="str">
        <f>IF(A1624="","",VLOOKUP(A1624,Tabulka3[[Číslo registrace  u jednorázové akce]:[Příjmení]],2,0))</f>
        <v/>
      </c>
      <c r="C1624" s="25" t="str">
        <f>IF(A1624="","",VLOOKUP(A1624,Tabulka3[[Číslo registrace  u jednorázové akce]:[Příjmení]],3,0))</f>
        <v/>
      </c>
      <c r="I1624" s="94"/>
      <c r="J1624" s="94"/>
      <c r="L1624" s="15"/>
      <c r="M1624" s="15"/>
      <c r="N1624" s="15"/>
    </row>
    <row r="1625" spans="2:14" s="25" customFormat="1" ht="15" customHeight="1" x14ac:dyDescent="0.3">
      <c r="B1625" s="25" t="str">
        <f>IF(A1625="","",VLOOKUP(A1625,Tabulka3[[Číslo registrace  u jednorázové akce]:[Příjmení]],2,0))</f>
        <v/>
      </c>
      <c r="C1625" s="25" t="str">
        <f>IF(A1625="","",VLOOKUP(A1625,Tabulka3[[Číslo registrace  u jednorázové akce]:[Příjmení]],3,0))</f>
        <v/>
      </c>
      <c r="I1625" s="94"/>
      <c r="J1625" s="94"/>
      <c r="L1625" s="15"/>
      <c r="M1625" s="15"/>
      <c r="N1625" s="15"/>
    </row>
    <row r="1626" spans="2:14" s="25" customFormat="1" ht="15" customHeight="1" x14ac:dyDescent="0.3">
      <c r="B1626" s="25" t="str">
        <f>IF(A1626="","",VLOOKUP(A1626,Tabulka3[[Číslo registrace  u jednorázové akce]:[Příjmení]],2,0))</f>
        <v/>
      </c>
      <c r="C1626" s="25" t="str">
        <f>IF(A1626="","",VLOOKUP(A1626,Tabulka3[[Číslo registrace  u jednorázové akce]:[Příjmení]],3,0))</f>
        <v/>
      </c>
      <c r="I1626" s="94"/>
      <c r="J1626" s="94"/>
      <c r="L1626" s="15"/>
      <c r="M1626" s="15"/>
      <c r="N1626" s="15"/>
    </row>
    <row r="1627" spans="2:14" s="25" customFormat="1" ht="15" customHeight="1" x14ac:dyDescent="0.3">
      <c r="B1627" s="25" t="str">
        <f>IF(A1627="","",VLOOKUP(A1627,Tabulka3[[Číslo registrace  u jednorázové akce]:[Příjmení]],2,0))</f>
        <v/>
      </c>
      <c r="C1627" s="25" t="str">
        <f>IF(A1627="","",VLOOKUP(A1627,Tabulka3[[Číslo registrace  u jednorázové akce]:[Příjmení]],3,0))</f>
        <v/>
      </c>
      <c r="I1627" s="94"/>
      <c r="J1627" s="94"/>
      <c r="L1627" s="15"/>
      <c r="M1627" s="15"/>
      <c r="N1627" s="15"/>
    </row>
    <row r="1628" spans="2:14" s="25" customFormat="1" ht="15" customHeight="1" x14ac:dyDescent="0.3">
      <c r="B1628" s="25" t="str">
        <f>IF(A1628="","",VLOOKUP(A1628,Tabulka3[[Číslo registrace  u jednorázové akce]:[Příjmení]],2,0))</f>
        <v/>
      </c>
      <c r="C1628" s="25" t="str">
        <f>IF(A1628="","",VLOOKUP(A1628,Tabulka3[[Číslo registrace  u jednorázové akce]:[Příjmení]],3,0))</f>
        <v/>
      </c>
      <c r="I1628" s="94"/>
      <c r="J1628" s="94"/>
      <c r="L1628" s="15"/>
      <c r="M1628" s="15"/>
      <c r="N1628" s="15"/>
    </row>
    <row r="1629" spans="2:14" s="25" customFormat="1" ht="15" customHeight="1" x14ac:dyDescent="0.3">
      <c r="B1629" s="25" t="str">
        <f>IF(A1629="","",VLOOKUP(A1629,Tabulka3[[Číslo registrace  u jednorázové akce]:[Příjmení]],2,0))</f>
        <v/>
      </c>
      <c r="C1629" s="25" t="str">
        <f>IF(A1629="","",VLOOKUP(A1629,Tabulka3[[Číslo registrace  u jednorázové akce]:[Příjmení]],3,0))</f>
        <v/>
      </c>
      <c r="I1629" s="94"/>
      <c r="J1629" s="94"/>
      <c r="L1629" s="15"/>
      <c r="M1629" s="15"/>
      <c r="N1629" s="15"/>
    </row>
    <row r="1630" spans="2:14" s="25" customFormat="1" ht="15" customHeight="1" x14ac:dyDescent="0.3">
      <c r="B1630" s="25" t="str">
        <f>IF(A1630="","",VLOOKUP(A1630,Tabulka3[[Číslo registrace  u jednorázové akce]:[Příjmení]],2,0))</f>
        <v/>
      </c>
      <c r="C1630" s="25" t="str">
        <f>IF(A1630="","",VLOOKUP(A1630,Tabulka3[[Číslo registrace  u jednorázové akce]:[Příjmení]],3,0))</f>
        <v/>
      </c>
      <c r="I1630" s="94"/>
      <c r="J1630" s="94"/>
      <c r="L1630" s="15"/>
      <c r="M1630" s="15"/>
      <c r="N1630" s="15"/>
    </row>
    <row r="1631" spans="2:14" s="25" customFormat="1" ht="15" customHeight="1" x14ac:dyDescent="0.3">
      <c r="B1631" s="25" t="str">
        <f>IF(A1631="","",VLOOKUP(A1631,Tabulka3[[Číslo registrace  u jednorázové akce]:[Příjmení]],2,0))</f>
        <v/>
      </c>
      <c r="C1631" s="25" t="str">
        <f>IF(A1631="","",VLOOKUP(A1631,Tabulka3[[Číslo registrace  u jednorázové akce]:[Příjmení]],3,0))</f>
        <v/>
      </c>
      <c r="I1631" s="94"/>
      <c r="J1631" s="94"/>
      <c r="L1631" s="15"/>
      <c r="M1631" s="15"/>
      <c r="N1631" s="15"/>
    </row>
    <row r="1632" spans="2:14" s="25" customFormat="1" ht="15" customHeight="1" x14ac:dyDescent="0.3">
      <c r="B1632" s="25" t="str">
        <f>IF(A1632="","",VLOOKUP(A1632,Tabulka3[[Číslo registrace  u jednorázové akce]:[Příjmení]],2,0))</f>
        <v/>
      </c>
      <c r="C1632" s="25" t="str">
        <f>IF(A1632="","",VLOOKUP(A1632,Tabulka3[[Číslo registrace  u jednorázové akce]:[Příjmení]],3,0))</f>
        <v/>
      </c>
      <c r="I1632" s="94"/>
      <c r="J1632" s="94"/>
      <c r="L1632" s="15"/>
      <c r="M1632" s="15"/>
      <c r="N1632" s="15"/>
    </row>
    <row r="1633" spans="2:14" s="25" customFormat="1" ht="15" customHeight="1" x14ac:dyDescent="0.3">
      <c r="B1633" s="25" t="str">
        <f>IF(A1633="","",VLOOKUP(A1633,Tabulka3[[Číslo registrace  u jednorázové akce]:[Příjmení]],2,0))</f>
        <v/>
      </c>
      <c r="C1633" s="25" t="str">
        <f>IF(A1633="","",VLOOKUP(A1633,Tabulka3[[Číslo registrace  u jednorázové akce]:[Příjmení]],3,0))</f>
        <v/>
      </c>
      <c r="I1633" s="94"/>
      <c r="J1633" s="94"/>
      <c r="L1633" s="15"/>
      <c r="M1633" s="15"/>
      <c r="N1633" s="15"/>
    </row>
    <row r="1634" spans="2:14" s="25" customFormat="1" ht="15" customHeight="1" x14ac:dyDescent="0.3">
      <c r="B1634" s="25" t="str">
        <f>IF(A1634="","",VLOOKUP(A1634,Tabulka3[[Číslo registrace  u jednorázové akce]:[Příjmení]],2,0))</f>
        <v/>
      </c>
      <c r="C1634" s="25" t="str">
        <f>IF(A1634="","",VLOOKUP(A1634,Tabulka3[[Číslo registrace  u jednorázové akce]:[Příjmení]],3,0))</f>
        <v/>
      </c>
      <c r="I1634" s="94"/>
      <c r="J1634" s="94"/>
      <c r="L1634" s="15"/>
      <c r="M1634" s="15"/>
      <c r="N1634" s="15"/>
    </row>
    <row r="1635" spans="2:14" s="25" customFormat="1" ht="15" customHeight="1" x14ac:dyDescent="0.3">
      <c r="B1635" s="25" t="str">
        <f>IF(A1635="","",VLOOKUP(A1635,Tabulka3[[Číslo registrace  u jednorázové akce]:[Příjmení]],2,0))</f>
        <v/>
      </c>
      <c r="C1635" s="25" t="str">
        <f>IF(A1635="","",VLOOKUP(A1635,Tabulka3[[Číslo registrace  u jednorázové akce]:[Příjmení]],3,0))</f>
        <v/>
      </c>
      <c r="I1635" s="94"/>
      <c r="J1635" s="94"/>
      <c r="L1635" s="15"/>
      <c r="M1635" s="15"/>
      <c r="N1635" s="15"/>
    </row>
    <row r="1636" spans="2:14" s="25" customFormat="1" ht="15" customHeight="1" x14ac:dyDescent="0.3">
      <c r="B1636" s="25" t="str">
        <f>IF(A1636="","",VLOOKUP(A1636,Tabulka3[[Číslo registrace  u jednorázové akce]:[Příjmení]],2,0))</f>
        <v/>
      </c>
      <c r="C1636" s="25" t="str">
        <f>IF(A1636="","",VLOOKUP(A1636,Tabulka3[[Číslo registrace  u jednorázové akce]:[Příjmení]],3,0))</f>
        <v/>
      </c>
      <c r="I1636" s="94"/>
      <c r="J1636" s="94"/>
      <c r="L1636" s="15"/>
      <c r="M1636" s="15"/>
      <c r="N1636" s="15"/>
    </row>
    <row r="1637" spans="2:14" s="25" customFormat="1" ht="15" customHeight="1" x14ac:dyDescent="0.3">
      <c r="B1637" s="25" t="str">
        <f>IF(A1637="","",VLOOKUP(A1637,Tabulka3[[Číslo registrace  u jednorázové akce]:[Příjmení]],2,0))</f>
        <v/>
      </c>
      <c r="C1637" s="25" t="str">
        <f>IF(A1637="","",VLOOKUP(A1637,Tabulka3[[Číslo registrace  u jednorázové akce]:[Příjmení]],3,0))</f>
        <v/>
      </c>
      <c r="I1637" s="94"/>
      <c r="J1637" s="94"/>
      <c r="L1637" s="15"/>
      <c r="M1637" s="15"/>
      <c r="N1637" s="15"/>
    </row>
    <row r="1638" spans="2:14" s="25" customFormat="1" ht="15" customHeight="1" x14ac:dyDescent="0.3">
      <c r="B1638" s="25" t="str">
        <f>IF(A1638="","",VLOOKUP(A1638,Tabulka3[[Číslo registrace  u jednorázové akce]:[Příjmení]],2,0))</f>
        <v/>
      </c>
      <c r="C1638" s="25" t="str">
        <f>IF(A1638="","",VLOOKUP(A1638,Tabulka3[[Číslo registrace  u jednorázové akce]:[Příjmení]],3,0))</f>
        <v/>
      </c>
      <c r="I1638" s="94"/>
      <c r="J1638" s="94"/>
      <c r="L1638" s="15"/>
      <c r="M1638" s="15"/>
      <c r="N1638" s="15"/>
    </row>
    <row r="1639" spans="2:14" s="25" customFormat="1" ht="15" customHeight="1" x14ac:dyDescent="0.3">
      <c r="B1639" s="25" t="str">
        <f>IF(A1639="","",VLOOKUP(A1639,Tabulka3[[Číslo registrace  u jednorázové akce]:[Příjmení]],2,0))</f>
        <v/>
      </c>
      <c r="C1639" s="25" t="str">
        <f>IF(A1639="","",VLOOKUP(A1639,Tabulka3[[Číslo registrace  u jednorázové akce]:[Příjmení]],3,0))</f>
        <v/>
      </c>
      <c r="I1639" s="94"/>
      <c r="J1639" s="94"/>
      <c r="L1639" s="15"/>
      <c r="M1639" s="15"/>
      <c r="N1639" s="15"/>
    </row>
    <row r="1640" spans="2:14" s="25" customFormat="1" ht="15" customHeight="1" x14ac:dyDescent="0.3">
      <c r="B1640" s="25" t="str">
        <f>IF(A1640="","",VLOOKUP(A1640,Tabulka3[[Číslo registrace  u jednorázové akce]:[Příjmení]],2,0))</f>
        <v/>
      </c>
      <c r="C1640" s="25" t="str">
        <f>IF(A1640="","",VLOOKUP(A1640,Tabulka3[[Číslo registrace  u jednorázové akce]:[Příjmení]],3,0))</f>
        <v/>
      </c>
      <c r="I1640" s="94"/>
      <c r="J1640" s="94"/>
      <c r="L1640" s="15"/>
      <c r="M1640" s="15"/>
      <c r="N1640" s="15"/>
    </row>
    <row r="1641" spans="2:14" s="25" customFormat="1" ht="15" customHeight="1" x14ac:dyDescent="0.3">
      <c r="B1641" s="25" t="str">
        <f>IF(A1641="","",VLOOKUP(A1641,Tabulka3[[Číslo registrace  u jednorázové akce]:[Příjmení]],2,0))</f>
        <v/>
      </c>
      <c r="C1641" s="25" t="str">
        <f>IF(A1641="","",VLOOKUP(A1641,Tabulka3[[Číslo registrace  u jednorázové akce]:[Příjmení]],3,0))</f>
        <v/>
      </c>
      <c r="I1641" s="94"/>
      <c r="J1641" s="94"/>
      <c r="L1641" s="15"/>
      <c r="M1641" s="15"/>
      <c r="N1641" s="15"/>
    </row>
    <row r="1642" spans="2:14" s="25" customFormat="1" ht="15" customHeight="1" x14ac:dyDescent="0.3">
      <c r="B1642" s="25" t="str">
        <f>IF(A1642="","",VLOOKUP(A1642,Tabulka3[[Číslo registrace  u jednorázové akce]:[Příjmení]],2,0))</f>
        <v/>
      </c>
      <c r="C1642" s="25" t="str">
        <f>IF(A1642="","",VLOOKUP(A1642,Tabulka3[[Číslo registrace  u jednorázové akce]:[Příjmení]],3,0))</f>
        <v/>
      </c>
      <c r="I1642" s="94"/>
      <c r="J1642" s="94"/>
      <c r="L1642" s="15"/>
      <c r="M1642" s="15"/>
      <c r="N1642" s="15"/>
    </row>
    <row r="1643" spans="2:14" s="25" customFormat="1" ht="15" customHeight="1" x14ac:dyDescent="0.3">
      <c r="B1643" s="25" t="str">
        <f>IF(A1643="","",VLOOKUP(A1643,Tabulka3[[Číslo registrace  u jednorázové akce]:[Příjmení]],2,0))</f>
        <v/>
      </c>
      <c r="C1643" s="25" t="str">
        <f>IF(A1643="","",VLOOKUP(A1643,Tabulka3[[Číslo registrace  u jednorázové akce]:[Příjmení]],3,0))</f>
        <v/>
      </c>
      <c r="I1643" s="94"/>
      <c r="J1643" s="94"/>
      <c r="L1643" s="15"/>
      <c r="M1643" s="15"/>
      <c r="N1643" s="15"/>
    </row>
    <row r="1644" spans="2:14" s="25" customFormat="1" ht="15" customHeight="1" x14ac:dyDescent="0.3">
      <c r="B1644" s="25" t="str">
        <f>IF(A1644="","",VLOOKUP(A1644,Tabulka3[[Číslo registrace  u jednorázové akce]:[Příjmení]],2,0))</f>
        <v/>
      </c>
      <c r="C1644" s="25" t="str">
        <f>IF(A1644="","",VLOOKUP(A1644,Tabulka3[[Číslo registrace  u jednorázové akce]:[Příjmení]],3,0))</f>
        <v/>
      </c>
      <c r="I1644" s="94"/>
      <c r="J1644" s="94"/>
      <c r="L1644" s="15"/>
      <c r="M1644" s="15"/>
      <c r="N1644" s="15"/>
    </row>
    <row r="1645" spans="2:14" s="25" customFormat="1" ht="15" customHeight="1" x14ac:dyDescent="0.3">
      <c r="B1645" s="25" t="str">
        <f>IF(A1645="","",VLOOKUP(A1645,Tabulka3[[Číslo registrace  u jednorázové akce]:[Příjmení]],2,0))</f>
        <v/>
      </c>
      <c r="C1645" s="25" t="str">
        <f>IF(A1645="","",VLOOKUP(A1645,Tabulka3[[Číslo registrace  u jednorázové akce]:[Příjmení]],3,0))</f>
        <v/>
      </c>
      <c r="I1645" s="94"/>
      <c r="J1645" s="94"/>
      <c r="L1645" s="15"/>
      <c r="M1645" s="15"/>
      <c r="N1645" s="15"/>
    </row>
    <row r="1646" spans="2:14" s="25" customFormat="1" ht="15" customHeight="1" x14ac:dyDescent="0.3">
      <c r="B1646" s="25" t="str">
        <f>IF(A1646="","",VLOOKUP(A1646,Tabulka3[[Číslo registrace  u jednorázové akce]:[Příjmení]],2,0))</f>
        <v/>
      </c>
      <c r="C1646" s="25" t="str">
        <f>IF(A1646="","",VLOOKUP(A1646,Tabulka3[[Číslo registrace  u jednorázové akce]:[Příjmení]],3,0))</f>
        <v/>
      </c>
      <c r="I1646" s="94"/>
      <c r="J1646" s="94"/>
      <c r="L1646" s="15"/>
      <c r="M1646" s="15"/>
      <c r="N1646" s="15"/>
    </row>
    <row r="1647" spans="2:14" s="25" customFormat="1" ht="15" customHeight="1" x14ac:dyDescent="0.3">
      <c r="B1647" s="25" t="str">
        <f>IF(A1647="","",VLOOKUP(A1647,Tabulka3[[Číslo registrace  u jednorázové akce]:[Příjmení]],2,0))</f>
        <v/>
      </c>
      <c r="C1647" s="25" t="str">
        <f>IF(A1647="","",VLOOKUP(A1647,Tabulka3[[Číslo registrace  u jednorázové akce]:[Příjmení]],3,0))</f>
        <v/>
      </c>
      <c r="I1647" s="94"/>
      <c r="J1647" s="94"/>
      <c r="L1647" s="15"/>
      <c r="M1647" s="15"/>
      <c r="N1647" s="15"/>
    </row>
    <row r="1648" spans="2:14" s="25" customFormat="1" ht="15" customHeight="1" x14ac:dyDescent="0.3">
      <c r="B1648" s="25" t="str">
        <f>IF(A1648="","",VLOOKUP(A1648,Tabulka3[[Číslo registrace  u jednorázové akce]:[Příjmení]],2,0))</f>
        <v/>
      </c>
      <c r="C1648" s="25" t="str">
        <f>IF(A1648="","",VLOOKUP(A1648,Tabulka3[[Číslo registrace  u jednorázové akce]:[Příjmení]],3,0))</f>
        <v/>
      </c>
      <c r="I1648" s="94"/>
      <c r="J1648" s="94"/>
      <c r="L1648" s="15"/>
      <c r="M1648" s="15"/>
      <c r="N1648" s="15"/>
    </row>
    <row r="1649" spans="2:14" s="25" customFormat="1" ht="15" customHeight="1" x14ac:dyDescent="0.3">
      <c r="B1649" s="25" t="str">
        <f>IF(A1649="","",VLOOKUP(A1649,Tabulka3[[Číslo registrace  u jednorázové akce]:[Příjmení]],2,0))</f>
        <v/>
      </c>
      <c r="C1649" s="25" t="str">
        <f>IF(A1649="","",VLOOKUP(A1649,Tabulka3[[Číslo registrace  u jednorázové akce]:[Příjmení]],3,0))</f>
        <v/>
      </c>
      <c r="I1649" s="94"/>
      <c r="J1649" s="94"/>
      <c r="L1649" s="15"/>
      <c r="M1649" s="15"/>
      <c r="N1649" s="15"/>
    </row>
    <row r="1650" spans="2:14" s="25" customFormat="1" ht="15" customHeight="1" x14ac:dyDescent="0.3">
      <c r="B1650" s="25" t="str">
        <f>IF(A1650="","",VLOOKUP(A1650,Tabulka3[[Číslo registrace  u jednorázové akce]:[Příjmení]],2,0))</f>
        <v/>
      </c>
      <c r="C1650" s="25" t="str">
        <f>IF(A1650="","",VLOOKUP(A1650,Tabulka3[[Číslo registrace  u jednorázové akce]:[Příjmení]],3,0))</f>
        <v/>
      </c>
      <c r="I1650" s="94"/>
      <c r="J1650" s="94"/>
      <c r="L1650" s="15"/>
      <c r="M1650" s="15"/>
      <c r="N1650" s="15"/>
    </row>
    <row r="1651" spans="2:14" s="25" customFormat="1" ht="15" customHeight="1" x14ac:dyDescent="0.3">
      <c r="B1651" s="25" t="str">
        <f>IF(A1651="","",VLOOKUP(A1651,Tabulka3[[Číslo registrace  u jednorázové akce]:[Příjmení]],2,0))</f>
        <v/>
      </c>
      <c r="C1651" s="25" t="str">
        <f>IF(A1651="","",VLOOKUP(A1651,Tabulka3[[Číslo registrace  u jednorázové akce]:[Příjmení]],3,0))</f>
        <v/>
      </c>
      <c r="I1651" s="94"/>
      <c r="J1651" s="94"/>
      <c r="L1651" s="15"/>
      <c r="M1651" s="15"/>
      <c r="N1651" s="15"/>
    </row>
    <row r="1652" spans="2:14" s="25" customFormat="1" ht="15" customHeight="1" x14ac:dyDescent="0.3">
      <c r="B1652" s="25" t="str">
        <f>IF(A1652="","",VLOOKUP(A1652,Tabulka3[[Číslo registrace  u jednorázové akce]:[Příjmení]],2,0))</f>
        <v/>
      </c>
      <c r="C1652" s="25" t="str">
        <f>IF(A1652="","",VLOOKUP(A1652,Tabulka3[[Číslo registrace  u jednorázové akce]:[Příjmení]],3,0))</f>
        <v/>
      </c>
      <c r="I1652" s="94"/>
      <c r="J1652" s="94"/>
      <c r="L1652" s="15"/>
      <c r="M1652" s="15"/>
      <c r="N1652" s="15"/>
    </row>
    <row r="1653" spans="2:14" s="25" customFormat="1" ht="15" customHeight="1" x14ac:dyDescent="0.3">
      <c r="B1653" s="25" t="str">
        <f>IF(A1653="","",VLOOKUP(A1653,Tabulka3[[Číslo registrace  u jednorázové akce]:[Příjmení]],2,0))</f>
        <v/>
      </c>
      <c r="C1653" s="25" t="str">
        <f>IF(A1653="","",VLOOKUP(A1653,Tabulka3[[Číslo registrace  u jednorázové akce]:[Příjmení]],3,0))</f>
        <v/>
      </c>
      <c r="I1653" s="94"/>
      <c r="J1653" s="94"/>
      <c r="L1653" s="15"/>
      <c r="M1653" s="15"/>
      <c r="N1653" s="15"/>
    </row>
    <row r="1654" spans="2:14" s="25" customFormat="1" ht="15" customHeight="1" x14ac:dyDescent="0.3">
      <c r="B1654" s="25" t="str">
        <f>IF(A1654="","",VLOOKUP(A1654,Tabulka3[[Číslo registrace  u jednorázové akce]:[Příjmení]],2,0))</f>
        <v/>
      </c>
      <c r="C1654" s="25" t="str">
        <f>IF(A1654="","",VLOOKUP(A1654,Tabulka3[[Číslo registrace  u jednorázové akce]:[Příjmení]],3,0))</f>
        <v/>
      </c>
      <c r="I1654" s="94"/>
      <c r="J1654" s="94"/>
      <c r="L1654" s="15"/>
      <c r="M1654" s="15"/>
      <c r="N1654" s="15"/>
    </row>
    <row r="1655" spans="2:14" s="25" customFormat="1" ht="15" customHeight="1" x14ac:dyDescent="0.3">
      <c r="B1655" s="25" t="str">
        <f>IF(A1655="","",VLOOKUP(A1655,Tabulka3[[Číslo registrace  u jednorázové akce]:[Příjmení]],2,0))</f>
        <v/>
      </c>
      <c r="C1655" s="25" t="str">
        <f>IF(A1655="","",VLOOKUP(A1655,Tabulka3[[Číslo registrace  u jednorázové akce]:[Příjmení]],3,0))</f>
        <v/>
      </c>
      <c r="I1655" s="94"/>
      <c r="J1655" s="94"/>
      <c r="L1655" s="15"/>
      <c r="M1655" s="15"/>
      <c r="N1655" s="15"/>
    </row>
    <row r="1656" spans="2:14" s="25" customFormat="1" ht="15" customHeight="1" x14ac:dyDescent="0.3">
      <c r="B1656" s="25" t="str">
        <f>IF(A1656="","",VLOOKUP(A1656,Tabulka3[[Číslo registrace  u jednorázové akce]:[Příjmení]],2,0))</f>
        <v/>
      </c>
      <c r="C1656" s="25" t="str">
        <f>IF(A1656="","",VLOOKUP(A1656,Tabulka3[[Číslo registrace  u jednorázové akce]:[Příjmení]],3,0))</f>
        <v/>
      </c>
      <c r="I1656" s="94"/>
      <c r="J1656" s="94"/>
      <c r="L1656" s="15"/>
      <c r="M1656" s="15"/>
      <c r="N1656" s="15"/>
    </row>
    <row r="1657" spans="2:14" s="25" customFormat="1" ht="15" customHeight="1" x14ac:dyDescent="0.3">
      <c r="B1657" s="25" t="str">
        <f>IF(A1657="","",VLOOKUP(A1657,Tabulka3[[Číslo registrace  u jednorázové akce]:[Příjmení]],2,0))</f>
        <v/>
      </c>
      <c r="C1657" s="25" t="str">
        <f>IF(A1657="","",VLOOKUP(A1657,Tabulka3[[Číslo registrace  u jednorázové akce]:[Příjmení]],3,0))</f>
        <v/>
      </c>
      <c r="I1657" s="94"/>
      <c r="J1657" s="94"/>
      <c r="L1657" s="15"/>
      <c r="M1657" s="15"/>
      <c r="N1657" s="15"/>
    </row>
    <row r="1658" spans="2:14" s="25" customFormat="1" ht="15" customHeight="1" x14ac:dyDescent="0.3">
      <c r="B1658" s="25" t="str">
        <f>IF(A1658="","",VLOOKUP(A1658,Tabulka3[[Číslo registrace  u jednorázové akce]:[Příjmení]],2,0))</f>
        <v/>
      </c>
      <c r="C1658" s="25" t="str">
        <f>IF(A1658="","",VLOOKUP(A1658,Tabulka3[[Číslo registrace  u jednorázové akce]:[Příjmení]],3,0))</f>
        <v/>
      </c>
      <c r="I1658" s="94"/>
      <c r="J1658" s="94"/>
      <c r="L1658" s="15"/>
      <c r="M1658" s="15"/>
      <c r="N1658" s="15"/>
    </row>
    <row r="1659" spans="2:14" s="25" customFormat="1" ht="15" customHeight="1" x14ac:dyDescent="0.3">
      <c r="B1659" s="25" t="str">
        <f>IF(A1659="","",VLOOKUP(A1659,Tabulka3[[Číslo registrace  u jednorázové akce]:[Příjmení]],2,0))</f>
        <v/>
      </c>
      <c r="C1659" s="25" t="str">
        <f>IF(A1659="","",VLOOKUP(A1659,Tabulka3[[Číslo registrace  u jednorázové akce]:[Příjmení]],3,0))</f>
        <v/>
      </c>
      <c r="I1659" s="94"/>
      <c r="J1659" s="94"/>
      <c r="L1659" s="15"/>
      <c r="M1659" s="15"/>
      <c r="N1659" s="15"/>
    </row>
    <row r="1660" spans="2:14" s="25" customFormat="1" ht="15" customHeight="1" x14ac:dyDescent="0.3">
      <c r="B1660" s="25" t="str">
        <f>IF(A1660="","",VLOOKUP(A1660,Tabulka3[[Číslo registrace  u jednorázové akce]:[Příjmení]],2,0))</f>
        <v/>
      </c>
      <c r="C1660" s="25" t="str">
        <f>IF(A1660="","",VLOOKUP(A1660,Tabulka3[[Číslo registrace  u jednorázové akce]:[Příjmení]],3,0))</f>
        <v/>
      </c>
      <c r="I1660" s="94"/>
      <c r="J1660" s="94"/>
      <c r="L1660" s="15"/>
      <c r="M1660" s="15"/>
      <c r="N1660" s="15"/>
    </row>
    <row r="1661" spans="2:14" s="25" customFormat="1" ht="15" customHeight="1" x14ac:dyDescent="0.3">
      <c r="B1661" s="25" t="str">
        <f>IF(A1661="","",VLOOKUP(A1661,Tabulka3[[Číslo registrace  u jednorázové akce]:[Příjmení]],2,0))</f>
        <v/>
      </c>
      <c r="C1661" s="25" t="str">
        <f>IF(A1661="","",VLOOKUP(A1661,Tabulka3[[Číslo registrace  u jednorázové akce]:[Příjmení]],3,0))</f>
        <v/>
      </c>
      <c r="I1661" s="94"/>
      <c r="J1661" s="94"/>
      <c r="L1661" s="15"/>
      <c r="M1661" s="15"/>
      <c r="N1661" s="15"/>
    </row>
    <row r="1662" spans="2:14" s="25" customFormat="1" ht="15" customHeight="1" x14ac:dyDescent="0.3">
      <c r="B1662" s="25" t="str">
        <f>IF(A1662="","",VLOOKUP(A1662,Tabulka3[[Číslo registrace  u jednorázové akce]:[Příjmení]],2,0))</f>
        <v/>
      </c>
      <c r="C1662" s="25" t="str">
        <f>IF(A1662="","",VLOOKUP(A1662,Tabulka3[[Číslo registrace  u jednorázové akce]:[Příjmení]],3,0))</f>
        <v/>
      </c>
      <c r="I1662" s="94"/>
      <c r="J1662" s="94"/>
      <c r="L1662" s="15"/>
      <c r="M1662" s="15"/>
      <c r="N1662" s="15"/>
    </row>
    <row r="1663" spans="2:14" s="25" customFormat="1" ht="15" customHeight="1" x14ac:dyDescent="0.3">
      <c r="B1663" s="25" t="str">
        <f>IF(A1663="","",VLOOKUP(A1663,Tabulka3[[Číslo registrace  u jednorázové akce]:[Příjmení]],2,0))</f>
        <v/>
      </c>
      <c r="C1663" s="25" t="str">
        <f>IF(A1663="","",VLOOKUP(A1663,Tabulka3[[Číslo registrace  u jednorázové akce]:[Příjmení]],3,0))</f>
        <v/>
      </c>
      <c r="I1663" s="94"/>
      <c r="J1663" s="94"/>
      <c r="L1663" s="15"/>
      <c r="M1663" s="15"/>
      <c r="N1663" s="15"/>
    </row>
    <row r="1664" spans="2:14" s="25" customFormat="1" ht="15" customHeight="1" x14ac:dyDescent="0.3">
      <c r="B1664" s="25" t="str">
        <f>IF(A1664="","",VLOOKUP(A1664,Tabulka3[[Číslo registrace  u jednorázové akce]:[Příjmení]],2,0))</f>
        <v/>
      </c>
      <c r="C1664" s="25" t="str">
        <f>IF(A1664="","",VLOOKUP(A1664,Tabulka3[[Číslo registrace  u jednorázové akce]:[Příjmení]],3,0))</f>
        <v/>
      </c>
      <c r="I1664" s="94"/>
      <c r="J1664" s="94"/>
      <c r="L1664" s="15"/>
      <c r="M1664" s="15"/>
      <c r="N1664" s="15"/>
    </row>
    <row r="1665" spans="2:14" s="25" customFormat="1" ht="15" customHeight="1" x14ac:dyDescent="0.3">
      <c r="B1665" s="25" t="str">
        <f>IF(A1665="","",VLOOKUP(A1665,Tabulka3[[Číslo registrace  u jednorázové akce]:[Příjmení]],2,0))</f>
        <v/>
      </c>
      <c r="C1665" s="25" t="str">
        <f>IF(A1665="","",VLOOKUP(A1665,Tabulka3[[Číslo registrace  u jednorázové akce]:[Příjmení]],3,0))</f>
        <v/>
      </c>
      <c r="I1665" s="94"/>
      <c r="J1665" s="94"/>
      <c r="L1665" s="15"/>
      <c r="M1665" s="15"/>
      <c r="N1665" s="15"/>
    </row>
    <row r="1666" spans="2:14" s="25" customFormat="1" ht="15" customHeight="1" x14ac:dyDescent="0.3">
      <c r="B1666" s="25" t="str">
        <f>IF(A1666="","",VLOOKUP(A1666,Tabulka3[[Číslo registrace  u jednorázové akce]:[Příjmení]],2,0))</f>
        <v/>
      </c>
      <c r="C1666" s="25" t="str">
        <f>IF(A1666="","",VLOOKUP(A1666,Tabulka3[[Číslo registrace  u jednorázové akce]:[Příjmení]],3,0))</f>
        <v/>
      </c>
      <c r="I1666" s="94"/>
      <c r="J1666" s="94"/>
      <c r="L1666" s="15"/>
      <c r="M1666" s="15"/>
      <c r="N1666" s="15"/>
    </row>
    <row r="1667" spans="2:14" s="25" customFormat="1" ht="15" customHeight="1" x14ac:dyDescent="0.3">
      <c r="B1667" s="25" t="str">
        <f>IF(A1667="","",VLOOKUP(A1667,Tabulka3[[Číslo registrace  u jednorázové akce]:[Příjmení]],2,0))</f>
        <v/>
      </c>
      <c r="C1667" s="25" t="str">
        <f>IF(A1667="","",VLOOKUP(A1667,Tabulka3[[Číslo registrace  u jednorázové akce]:[Příjmení]],3,0))</f>
        <v/>
      </c>
      <c r="I1667" s="94"/>
      <c r="J1667" s="94"/>
      <c r="L1667" s="15"/>
      <c r="M1667" s="15"/>
      <c r="N1667" s="15"/>
    </row>
    <row r="1668" spans="2:14" s="25" customFormat="1" ht="15" customHeight="1" x14ac:dyDescent="0.3">
      <c r="B1668" s="25" t="str">
        <f>IF(A1668="","",VLOOKUP(A1668,Tabulka3[[Číslo registrace  u jednorázové akce]:[Příjmení]],2,0))</f>
        <v/>
      </c>
      <c r="C1668" s="25" t="str">
        <f>IF(A1668="","",VLOOKUP(A1668,Tabulka3[[Číslo registrace  u jednorázové akce]:[Příjmení]],3,0))</f>
        <v/>
      </c>
      <c r="I1668" s="94"/>
      <c r="J1668" s="94"/>
      <c r="L1668" s="15"/>
      <c r="M1668" s="15"/>
      <c r="N1668" s="15"/>
    </row>
    <row r="1669" spans="2:14" s="25" customFormat="1" ht="15" customHeight="1" x14ac:dyDescent="0.3">
      <c r="B1669" s="25" t="str">
        <f>IF(A1669="","",VLOOKUP(A1669,Tabulka3[[Číslo registrace  u jednorázové akce]:[Příjmení]],2,0))</f>
        <v/>
      </c>
      <c r="C1669" s="25" t="str">
        <f>IF(A1669="","",VLOOKUP(A1669,Tabulka3[[Číslo registrace  u jednorázové akce]:[Příjmení]],3,0))</f>
        <v/>
      </c>
      <c r="I1669" s="94"/>
      <c r="J1669" s="94"/>
      <c r="L1669" s="15"/>
      <c r="M1669" s="15"/>
      <c r="N1669" s="15"/>
    </row>
    <row r="1670" spans="2:14" s="25" customFormat="1" ht="15" customHeight="1" x14ac:dyDescent="0.3">
      <c r="B1670" s="25" t="str">
        <f>IF(A1670="","",VLOOKUP(A1670,Tabulka3[[Číslo registrace  u jednorázové akce]:[Příjmení]],2,0))</f>
        <v/>
      </c>
      <c r="C1670" s="25" t="str">
        <f>IF(A1670="","",VLOOKUP(A1670,Tabulka3[[Číslo registrace  u jednorázové akce]:[Příjmení]],3,0))</f>
        <v/>
      </c>
      <c r="I1670" s="94"/>
      <c r="J1670" s="94"/>
      <c r="L1670" s="15"/>
      <c r="M1670" s="15"/>
      <c r="N1670" s="15"/>
    </row>
    <row r="1671" spans="2:14" s="25" customFormat="1" ht="15" customHeight="1" x14ac:dyDescent="0.3">
      <c r="B1671" s="25" t="str">
        <f>IF(A1671="","",VLOOKUP(A1671,Tabulka3[[Číslo registrace  u jednorázové akce]:[Příjmení]],2,0))</f>
        <v/>
      </c>
      <c r="C1671" s="25" t="str">
        <f>IF(A1671="","",VLOOKUP(A1671,Tabulka3[[Číslo registrace  u jednorázové akce]:[Příjmení]],3,0))</f>
        <v/>
      </c>
      <c r="I1671" s="94"/>
      <c r="J1671" s="94"/>
      <c r="L1671" s="15"/>
      <c r="M1671" s="15"/>
      <c r="N1671" s="15"/>
    </row>
    <row r="1672" spans="2:14" s="25" customFormat="1" ht="15" customHeight="1" x14ac:dyDescent="0.3">
      <c r="B1672" s="25" t="str">
        <f>IF(A1672="","",VLOOKUP(A1672,Tabulka3[[Číslo registrace  u jednorázové akce]:[Příjmení]],2,0))</f>
        <v/>
      </c>
      <c r="C1672" s="25" t="str">
        <f>IF(A1672="","",VLOOKUP(A1672,Tabulka3[[Číslo registrace  u jednorázové akce]:[Příjmení]],3,0))</f>
        <v/>
      </c>
      <c r="I1672" s="94"/>
      <c r="J1672" s="94"/>
      <c r="L1672" s="15"/>
      <c r="M1672" s="15"/>
      <c r="N1672" s="15"/>
    </row>
    <row r="1673" spans="2:14" s="25" customFormat="1" ht="15" customHeight="1" x14ac:dyDescent="0.3">
      <c r="B1673" s="25" t="str">
        <f>IF(A1673="","",VLOOKUP(A1673,Tabulka3[[Číslo registrace  u jednorázové akce]:[Příjmení]],2,0))</f>
        <v/>
      </c>
      <c r="C1673" s="25" t="str">
        <f>IF(A1673="","",VLOOKUP(A1673,Tabulka3[[Číslo registrace  u jednorázové akce]:[Příjmení]],3,0))</f>
        <v/>
      </c>
      <c r="I1673" s="94"/>
      <c r="J1673" s="94"/>
      <c r="L1673" s="15"/>
      <c r="M1673" s="15"/>
      <c r="N1673" s="15"/>
    </row>
    <row r="1674" spans="2:14" s="25" customFormat="1" ht="15" customHeight="1" x14ac:dyDescent="0.3">
      <c r="B1674" s="25" t="str">
        <f>IF(A1674="","",VLOOKUP(A1674,Tabulka3[[Číslo registrace  u jednorázové akce]:[Příjmení]],2,0))</f>
        <v/>
      </c>
      <c r="C1674" s="25" t="str">
        <f>IF(A1674="","",VLOOKUP(A1674,Tabulka3[[Číslo registrace  u jednorázové akce]:[Příjmení]],3,0))</f>
        <v/>
      </c>
      <c r="I1674" s="94"/>
      <c r="J1674" s="94"/>
      <c r="L1674" s="15"/>
      <c r="M1674" s="15"/>
      <c r="N1674" s="15"/>
    </row>
    <row r="1675" spans="2:14" s="25" customFormat="1" ht="15" customHeight="1" x14ac:dyDescent="0.3">
      <c r="B1675" s="25" t="str">
        <f>IF(A1675="","",VLOOKUP(A1675,Tabulka3[[Číslo registrace  u jednorázové akce]:[Příjmení]],2,0))</f>
        <v/>
      </c>
      <c r="C1675" s="25" t="str">
        <f>IF(A1675="","",VLOOKUP(A1675,Tabulka3[[Číslo registrace  u jednorázové akce]:[Příjmení]],3,0))</f>
        <v/>
      </c>
      <c r="I1675" s="94"/>
      <c r="J1675" s="94"/>
      <c r="L1675" s="15"/>
      <c r="M1675" s="15"/>
      <c r="N1675" s="15"/>
    </row>
    <row r="1676" spans="2:14" s="25" customFormat="1" ht="15" customHeight="1" x14ac:dyDescent="0.3">
      <c r="B1676" s="25" t="str">
        <f>IF(A1676="","",VLOOKUP(A1676,Tabulka3[[Číslo registrace  u jednorázové akce]:[Příjmení]],2,0))</f>
        <v/>
      </c>
      <c r="C1676" s="25" t="str">
        <f>IF(A1676="","",VLOOKUP(A1676,Tabulka3[[Číslo registrace  u jednorázové akce]:[Příjmení]],3,0))</f>
        <v/>
      </c>
      <c r="I1676" s="94"/>
      <c r="J1676" s="94"/>
      <c r="L1676" s="15"/>
      <c r="M1676" s="15"/>
      <c r="N1676" s="15"/>
    </row>
    <row r="1677" spans="2:14" s="25" customFormat="1" ht="15" customHeight="1" x14ac:dyDescent="0.3">
      <c r="B1677" s="25" t="str">
        <f>IF(A1677="","",VLOOKUP(A1677,Tabulka3[[Číslo registrace  u jednorázové akce]:[Příjmení]],2,0))</f>
        <v/>
      </c>
      <c r="C1677" s="25" t="str">
        <f>IF(A1677="","",VLOOKUP(A1677,Tabulka3[[Číslo registrace  u jednorázové akce]:[Příjmení]],3,0))</f>
        <v/>
      </c>
      <c r="I1677" s="94"/>
      <c r="J1677" s="94"/>
      <c r="L1677" s="15"/>
      <c r="M1677" s="15"/>
      <c r="N1677" s="15"/>
    </row>
    <row r="1678" spans="2:14" s="25" customFormat="1" ht="15" customHeight="1" x14ac:dyDescent="0.3">
      <c r="B1678" s="25" t="str">
        <f>IF(A1678="","",VLOOKUP(A1678,Tabulka3[[Číslo registrace  u jednorázové akce]:[Příjmení]],2,0))</f>
        <v/>
      </c>
      <c r="C1678" s="25" t="str">
        <f>IF(A1678="","",VLOOKUP(A1678,Tabulka3[[Číslo registrace  u jednorázové akce]:[Příjmení]],3,0))</f>
        <v/>
      </c>
      <c r="I1678" s="94"/>
      <c r="J1678" s="94"/>
      <c r="L1678" s="15"/>
      <c r="M1678" s="15"/>
      <c r="N1678" s="15"/>
    </row>
    <row r="1679" spans="2:14" s="25" customFormat="1" ht="15" customHeight="1" x14ac:dyDescent="0.3">
      <c r="B1679" s="25" t="str">
        <f>IF(A1679="","",VLOOKUP(A1679,Tabulka3[[Číslo registrace  u jednorázové akce]:[Příjmení]],2,0))</f>
        <v/>
      </c>
      <c r="C1679" s="25" t="str">
        <f>IF(A1679="","",VLOOKUP(A1679,Tabulka3[[Číslo registrace  u jednorázové akce]:[Příjmení]],3,0))</f>
        <v/>
      </c>
      <c r="I1679" s="94"/>
      <c r="J1679" s="94"/>
      <c r="L1679" s="15"/>
      <c r="M1679" s="15"/>
      <c r="N1679" s="15"/>
    </row>
    <row r="1680" spans="2:14" s="25" customFormat="1" ht="15" customHeight="1" x14ac:dyDescent="0.3">
      <c r="B1680" s="25" t="str">
        <f>IF(A1680="","",VLOOKUP(A1680,Tabulka3[[Číslo registrace  u jednorázové akce]:[Příjmení]],2,0))</f>
        <v/>
      </c>
      <c r="C1680" s="25" t="str">
        <f>IF(A1680="","",VLOOKUP(A1680,Tabulka3[[Číslo registrace  u jednorázové akce]:[Příjmení]],3,0))</f>
        <v/>
      </c>
      <c r="I1680" s="94"/>
      <c r="J1680" s="94"/>
      <c r="L1680" s="15"/>
      <c r="M1680" s="15"/>
      <c r="N1680" s="15"/>
    </row>
    <row r="1681" spans="2:14" s="25" customFormat="1" ht="15" customHeight="1" x14ac:dyDescent="0.3">
      <c r="B1681" s="25" t="str">
        <f>IF(A1681="","",VLOOKUP(A1681,Tabulka3[[Číslo registrace  u jednorázové akce]:[Příjmení]],2,0))</f>
        <v/>
      </c>
      <c r="C1681" s="25" t="str">
        <f>IF(A1681="","",VLOOKUP(A1681,Tabulka3[[Číslo registrace  u jednorázové akce]:[Příjmení]],3,0))</f>
        <v/>
      </c>
      <c r="I1681" s="94"/>
      <c r="J1681" s="94"/>
      <c r="L1681" s="15"/>
      <c r="M1681" s="15"/>
      <c r="N1681" s="15"/>
    </row>
    <row r="1682" spans="2:14" s="25" customFormat="1" ht="15" customHeight="1" x14ac:dyDescent="0.3">
      <c r="B1682" s="25" t="str">
        <f>IF(A1682="","",VLOOKUP(A1682,Tabulka3[[Číslo registrace  u jednorázové akce]:[Příjmení]],2,0))</f>
        <v/>
      </c>
      <c r="C1682" s="25" t="str">
        <f>IF(A1682="","",VLOOKUP(A1682,Tabulka3[[Číslo registrace  u jednorázové akce]:[Příjmení]],3,0))</f>
        <v/>
      </c>
      <c r="I1682" s="94"/>
      <c r="J1682" s="94"/>
      <c r="L1682" s="15"/>
      <c r="M1682" s="15"/>
      <c r="N1682" s="15"/>
    </row>
    <row r="1683" spans="2:14" s="25" customFormat="1" ht="15" customHeight="1" x14ac:dyDescent="0.3">
      <c r="B1683" s="25" t="str">
        <f>IF(A1683="","",VLOOKUP(A1683,Tabulka3[[Číslo registrace  u jednorázové akce]:[Příjmení]],2,0))</f>
        <v/>
      </c>
      <c r="C1683" s="25" t="str">
        <f>IF(A1683="","",VLOOKUP(A1683,Tabulka3[[Číslo registrace  u jednorázové akce]:[Příjmení]],3,0))</f>
        <v/>
      </c>
      <c r="I1683" s="94"/>
      <c r="J1683" s="94"/>
      <c r="L1683" s="15"/>
      <c r="M1683" s="15"/>
      <c r="N1683" s="15"/>
    </row>
    <row r="1684" spans="2:14" s="25" customFormat="1" ht="15" customHeight="1" x14ac:dyDescent="0.3">
      <c r="B1684" s="25" t="str">
        <f>IF(A1684="","",VLOOKUP(A1684,Tabulka3[[Číslo registrace  u jednorázové akce]:[Příjmení]],2,0))</f>
        <v/>
      </c>
      <c r="C1684" s="25" t="str">
        <f>IF(A1684="","",VLOOKUP(A1684,Tabulka3[[Číslo registrace  u jednorázové akce]:[Příjmení]],3,0))</f>
        <v/>
      </c>
      <c r="I1684" s="94"/>
      <c r="J1684" s="94"/>
      <c r="L1684" s="15"/>
      <c r="M1684" s="15"/>
      <c r="N1684" s="15"/>
    </row>
    <row r="1685" spans="2:14" s="25" customFormat="1" ht="15" customHeight="1" x14ac:dyDescent="0.3">
      <c r="B1685" s="25" t="str">
        <f>IF(A1685="","",VLOOKUP(A1685,Tabulka3[[Číslo registrace  u jednorázové akce]:[Příjmení]],2,0))</f>
        <v/>
      </c>
      <c r="C1685" s="25" t="str">
        <f>IF(A1685="","",VLOOKUP(A1685,Tabulka3[[Číslo registrace  u jednorázové akce]:[Příjmení]],3,0))</f>
        <v/>
      </c>
      <c r="I1685" s="94"/>
      <c r="J1685" s="94"/>
      <c r="L1685" s="15"/>
      <c r="M1685" s="15"/>
      <c r="N1685" s="15"/>
    </row>
    <row r="1686" spans="2:14" s="25" customFormat="1" ht="15" customHeight="1" x14ac:dyDescent="0.3">
      <c r="B1686" s="25" t="str">
        <f>IF(A1686="","",VLOOKUP(A1686,Tabulka3[[Číslo registrace  u jednorázové akce]:[Příjmení]],2,0))</f>
        <v/>
      </c>
      <c r="C1686" s="25" t="str">
        <f>IF(A1686="","",VLOOKUP(A1686,Tabulka3[[Číslo registrace  u jednorázové akce]:[Příjmení]],3,0))</f>
        <v/>
      </c>
      <c r="I1686" s="94"/>
      <c r="J1686" s="94"/>
      <c r="L1686" s="15"/>
      <c r="M1686" s="15"/>
      <c r="N1686" s="15"/>
    </row>
    <row r="1687" spans="2:14" s="25" customFormat="1" ht="15" customHeight="1" x14ac:dyDescent="0.3">
      <c r="B1687" s="25" t="str">
        <f>IF(A1687="","",VLOOKUP(A1687,Tabulka3[[Číslo registrace  u jednorázové akce]:[Příjmení]],2,0))</f>
        <v/>
      </c>
      <c r="C1687" s="25" t="str">
        <f>IF(A1687="","",VLOOKUP(A1687,Tabulka3[[Číslo registrace  u jednorázové akce]:[Příjmení]],3,0))</f>
        <v/>
      </c>
      <c r="I1687" s="94"/>
      <c r="J1687" s="94"/>
      <c r="L1687" s="15"/>
      <c r="M1687" s="15"/>
      <c r="N1687" s="15"/>
    </row>
    <row r="1688" spans="2:14" s="25" customFormat="1" ht="15" customHeight="1" x14ac:dyDescent="0.3">
      <c r="B1688" s="25" t="str">
        <f>IF(A1688="","",VLOOKUP(A1688,Tabulka3[[Číslo registrace  u jednorázové akce]:[Příjmení]],2,0))</f>
        <v/>
      </c>
      <c r="C1688" s="25" t="str">
        <f>IF(A1688="","",VLOOKUP(A1688,Tabulka3[[Číslo registrace  u jednorázové akce]:[Příjmení]],3,0))</f>
        <v/>
      </c>
      <c r="I1688" s="94"/>
      <c r="J1688" s="94"/>
      <c r="L1688" s="15"/>
      <c r="M1688" s="15"/>
      <c r="N1688" s="15"/>
    </row>
    <row r="1689" spans="2:14" s="25" customFormat="1" ht="15" customHeight="1" x14ac:dyDescent="0.3">
      <c r="B1689" s="25" t="str">
        <f>IF(A1689="","",VLOOKUP(A1689,Tabulka3[[Číslo registrace  u jednorázové akce]:[Příjmení]],2,0))</f>
        <v/>
      </c>
      <c r="C1689" s="25" t="str">
        <f>IF(A1689="","",VLOOKUP(A1689,Tabulka3[[Číslo registrace  u jednorázové akce]:[Příjmení]],3,0))</f>
        <v/>
      </c>
      <c r="I1689" s="94"/>
      <c r="J1689" s="94"/>
      <c r="L1689" s="15"/>
      <c r="M1689" s="15"/>
      <c r="N1689" s="15"/>
    </row>
    <row r="1690" spans="2:14" s="25" customFormat="1" ht="15" customHeight="1" x14ac:dyDescent="0.3">
      <c r="B1690" s="25" t="str">
        <f>IF(A1690="","",VLOOKUP(A1690,Tabulka3[[Číslo registrace  u jednorázové akce]:[Příjmení]],2,0))</f>
        <v/>
      </c>
      <c r="C1690" s="25" t="str">
        <f>IF(A1690="","",VLOOKUP(A1690,Tabulka3[[Číslo registrace  u jednorázové akce]:[Příjmení]],3,0))</f>
        <v/>
      </c>
      <c r="I1690" s="94"/>
      <c r="J1690" s="94"/>
      <c r="L1690" s="15"/>
      <c r="M1690" s="15"/>
      <c r="N1690" s="15"/>
    </row>
    <row r="1691" spans="2:14" s="25" customFormat="1" ht="15" customHeight="1" x14ac:dyDescent="0.3">
      <c r="B1691" s="25" t="str">
        <f>IF(A1691="","",VLOOKUP(A1691,Tabulka3[[Číslo registrace  u jednorázové akce]:[Příjmení]],2,0))</f>
        <v/>
      </c>
      <c r="C1691" s="25" t="str">
        <f>IF(A1691="","",VLOOKUP(A1691,Tabulka3[[Číslo registrace  u jednorázové akce]:[Příjmení]],3,0))</f>
        <v/>
      </c>
      <c r="I1691" s="94"/>
      <c r="J1691" s="94"/>
      <c r="L1691" s="15"/>
      <c r="M1691" s="15"/>
      <c r="N1691" s="15"/>
    </row>
    <row r="1692" spans="2:14" s="25" customFormat="1" ht="15" customHeight="1" x14ac:dyDescent="0.3">
      <c r="B1692" s="25" t="str">
        <f>IF(A1692="","",VLOOKUP(A1692,Tabulka3[[Číslo registrace  u jednorázové akce]:[Příjmení]],2,0))</f>
        <v/>
      </c>
      <c r="C1692" s="25" t="str">
        <f>IF(A1692="","",VLOOKUP(A1692,Tabulka3[[Číslo registrace  u jednorázové akce]:[Příjmení]],3,0))</f>
        <v/>
      </c>
      <c r="I1692" s="94"/>
      <c r="J1692" s="94"/>
      <c r="L1692" s="15"/>
      <c r="M1692" s="15"/>
      <c r="N1692" s="15"/>
    </row>
    <row r="1693" spans="2:14" s="25" customFormat="1" ht="15" customHeight="1" x14ac:dyDescent="0.3">
      <c r="B1693" s="25" t="str">
        <f>IF(A1693="","",VLOOKUP(A1693,Tabulka3[[Číslo registrace  u jednorázové akce]:[Příjmení]],2,0))</f>
        <v/>
      </c>
      <c r="C1693" s="25" t="str">
        <f>IF(A1693="","",VLOOKUP(A1693,Tabulka3[[Číslo registrace  u jednorázové akce]:[Příjmení]],3,0))</f>
        <v/>
      </c>
      <c r="I1693" s="94"/>
      <c r="J1693" s="94"/>
      <c r="L1693" s="15"/>
      <c r="M1693" s="15"/>
      <c r="N1693" s="15"/>
    </row>
    <row r="1694" spans="2:14" s="25" customFormat="1" ht="15" customHeight="1" x14ac:dyDescent="0.3">
      <c r="B1694" s="25" t="str">
        <f>IF(A1694="","",VLOOKUP(A1694,Tabulka3[[Číslo registrace  u jednorázové akce]:[Příjmení]],2,0))</f>
        <v/>
      </c>
      <c r="C1694" s="25" t="str">
        <f>IF(A1694="","",VLOOKUP(A1694,Tabulka3[[Číslo registrace  u jednorázové akce]:[Příjmení]],3,0))</f>
        <v/>
      </c>
      <c r="I1694" s="94"/>
      <c r="J1694" s="94"/>
      <c r="L1694" s="15"/>
      <c r="M1694" s="15"/>
      <c r="N1694" s="15"/>
    </row>
    <row r="1695" spans="2:14" s="25" customFormat="1" ht="15" customHeight="1" x14ac:dyDescent="0.3">
      <c r="B1695" s="25" t="str">
        <f>IF(A1695="","",VLOOKUP(A1695,Tabulka3[[Číslo registrace  u jednorázové akce]:[Příjmení]],2,0))</f>
        <v/>
      </c>
      <c r="C1695" s="25" t="str">
        <f>IF(A1695="","",VLOOKUP(A1695,Tabulka3[[Číslo registrace  u jednorázové akce]:[Příjmení]],3,0))</f>
        <v/>
      </c>
      <c r="I1695" s="94"/>
      <c r="J1695" s="94"/>
      <c r="L1695" s="15"/>
      <c r="M1695" s="15"/>
      <c r="N1695" s="15"/>
    </row>
    <row r="1696" spans="2:14" s="25" customFormat="1" ht="15" customHeight="1" x14ac:dyDescent="0.3">
      <c r="B1696" s="25" t="str">
        <f>IF(A1696="","",VLOOKUP(A1696,Tabulka3[[Číslo registrace  u jednorázové akce]:[Příjmení]],2,0))</f>
        <v/>
      </c>
      <c r="C1696" s="25" t="str">
        <f>IF(A1696="","",VLOOKUP(A1696,Tabulka3[[Číslo registrace  u jednorázové akce]:[Příjmení]],3,0))</f>
        <v/>
      </c>
      <c r="I1696" s="94"/>
      <c r="J1696" s="94"/>
      <c r="L1696" s="15"/>
      <c r="M1696" s="15"/>
      <c r="N1696" s="15"/>
    </row>
    <row r="1697" spans="2:14" s="25" customFormat="1" ht="15" customHeight="1" x14ac:dyDescent="0.3">
      <c r="B1697" s="25" t="str">
        <f>IF(A1697="","",VLOOKUP(A1697,Tabulka3[[Číslo registrace  u jednorázové akce]:[Příjmení]],2,0))</f>
        <v/>
      </c>
      <c r="C1697" s="25" t="str">
        <f>IF(A1697="","",VLOOKUP(A1697,Tabulka3[[Číslo registrace  u jednorázové akce]:[Příjmení]],3,0))</f>
        <v/>
      </c>
      <c r="I1697" s="94"/>
      <c r="J1697" s="94"/>
      <c r="L1697" s="15"/>
      <c r="M1697" s="15"/>
      <c r="N1697" s="15"/>
    </row>
    <row r="1698" spans="2:14" s="25" customFormat="1" ht="15" customHeight="1" x14ac:dyDescent="0.3">
      <c r="B1698" s="25" t="str">
        <f>IF(A1698="","",VLOOKUP(A1698,Tabulka3[[Číslo registrace  u jednorázové akce]:[Příjmení]],2,0))</f>
        <v/>
      </c>
      <c r="C1698" s="25" t="str">
        <f>IF(A1698="","",VLOOKUP(A1698,Tabulka3[[Číslo registrace  u jednorázové akce]:[Příjmení]],3,0))</f>
        <v/>
      </c>
      <c r="I1698" s="94"/>
      <c r="J1698" s="94"/>
      <c r="L1698" s="15"/>
      <c r="M1698" s="15"/>
      <c r="N1698" s="15"/>
    </row>
    <row r="1699" spans="2:14" s="25" customFormat="1" ht="15" customHeight="1" x14ac:dyDescent="0.3">
      <c r="B1699" s="25" t="str">
        <f>IF(A1699="","",VLOOKUP(A1699,Tabulka3[[Číslo registrace  u jednorázové akce]:[Příjmení]],2,0))</f>
        <v/>
      </c>
      <c r="C1699" s="25" t="str">
        <f>IF(A1699="","",VLOOKUP(A1699,Tabulka3[[Číslo registrace  u jednorázové akce]:[Příjmení]],3,0))</f>
        <v/>
      </c>
      <c r="I1699" s="94"/>
      <c r="J1699" s="94"/>
      <c r="L1699" s="15"/>
      <c r="M1699" s="15"/>
      <c r="N1699" s="15"/>
    </row>
    <row r="1700" spans="2:14" s="25" customFormat="1" ht="15" customHeight="1" x14ac:dyDescent="0.3">
      <c r="B1700" s="25" t="str">
        <f>IF(A1700="","",VLOOKUP(A1700,Tabulka3[[Číslo registrace  u jednorázové akce]:[Příjmení]],2,0))</f>
        <v/>
      </c>
      <c r="C1700" s="25" t="str">
        <f>IF(A1700="","",VLOOKUP(A1700,Tabulka3[[Číslo registrace  u jednorázové akce]:[Příjmení]],3,0))</f>
        <v/>
      </c>
      <c r="I1700" s="94"/>
      <c r="J1700" s="94"/>
      <c r="L1700" s="15"/>
      <c r="M1700" s="15"/>
      <c r="N1700" s="15"/>
    </row>
    <row r="1701" spans="2:14" s="25" customFormat="1" ht="15" customHeight="1" x14ac:dyDescent="0.3">
      <c r="B1701" s="25" t="str">
        <f>IF(A1701="","",VLOOKUP(A1701,Tabulka3[[Číslo registrace  u jednorázové akce]:[Příjmení]],2,0))</f>
        <v/>
      </c>
      <c r="C1701" s="25" t="str">
        <f>IF(A1701="","",VLOOKUP(A1701,Tabulka3[[Číslo registrace  u jednorázové akce]:[Příjmení]],3,0))</f>
        <v/>
      </c>
      <c r="I1701" s="94"/>
      <c r="J1701" s="94"/>
      <c r="L1701" s="15"/>
      <c r="M1701" s="15"/>
      <c r="N1701" s="15"/>
    </row>
    <row r="1702" spans="2:14" s="25" customFormat="1" ht="15" customHeight="1" x14ac:dyDescent="0.3">
      <c r="B1702" s="25" t="str">
        <f>IF(A1702="","",VLOOKUP(A1702,Tabulka3[[Číslo registrace  u jednorázové akce]:[Příjmení]],2,0))</f>
        <v/>
      </c>
      <c r="C1702" s="25" t="str">
        <f>IF(A1702="","",VLOOKUP(A1702,Tabulka3[[Číslo registrace  u jednorázové akce]:[Příjmení]],3,0))</f>
        <v/>
      </c>
      <c r="I1702" s="94"/>
      <c r="J1702" s="94"/>
      <c r="L1702" s="15"/>
      <c r="M1702" s="15"/>
      <c r="N1702" s="15"/>
    </row>
    <row r="1703" spans="2:14" s="25" customFormat="1" ht="15" customHeight="1" x14ac:dyDescent="0.3">
      <c r="B1703" s="25" t="str">
        <f>IF(A1703="","",VLOOKUP(A1703,Tabulka3[[Číslo registrace  u jednorázové akce]:[Příjmení]],2,0))</f>
        <v/>
      </c>
      <c r="C1703" s="25" t="str">
        <f>IF(A1703="","",VLOOKUP(A1703,Tabulka3[[Číslo registrace  u jednorázové akce]:[Příjmení]],3,0))</f>
        <v/>
      </c>
      <c r="I1703" s="94"/>
      <c r="J1703" s="94"/>
      <c r="L1703" s="15"/>
      <c r="M1703" s="15"/>
      <c r="N1703" s="15"/>
    </row>
    <row r="1704" spans="2:14" s="25" customFormat="1" ht="15" customHeight="1" x14ac:dyDescent="0.3">
      <c r="B1704" s="25" t="str">
        <f>IF(A1704="","",VLOOKUP(A1704,Tabulka3[[Číslo registrace  u jednorázové akce]:[Příjmení]],2,0))</f>
        <v/>
      </c>
      <c r="C1704" s="25" t="str">
        <f>IF(A1704="","",VLOOKUP(A1704,Tabulka3[[Číslo registrace  u jednorázové akce]:[Příjmení]],3,0))</f>
        <v/>
      </c>
      <c r="I1704" s="94"/>
      <c r="J1704" s="94"/>
      <c r="L1704" s="15"/>
      <c r="M1704" s="15"/>
      <c r="N1704" s="15"/>
    </row>
    <row r="1705" spans="2:14" s="25" customFormat="1" ht="15" customHeight="1" x14ac:dyDescent="0.3">
      <c r="B1705" s="25" t="str">
        <f>IF(A1705="","",VLOOKUP(A1705,Tabulka3[[Číslo registrace  u jednorázové akce]:[Příjmení]],2,0))</f>
        <v/>
      </c>
      <c r="C1705" s="25" t="str">
        <f>IF(A1705="","",VLOOKUP(A1705,Tabulka3[[Číslo registrace  u jednorázové akce]:[Příjmení]],3,0))</f>
        <v/>
      </c>
      <c r="I1705" s="94"/>
      <c r="J1705" s="94"/>
      <c r="L1705" s="15"/>
      <c r="M1705" s="15"/>
      <c r="N1705" s="15"/>
    </row>
    <row r="1706" spans="2:14" s="25" customFormat="1" ht="15" customHeight="1" x14ac:dyDescent="0.3">
      <c r="B1706" s="25" t="str">
        <f>IF(A1706="","",VLOOKUP(A1706,Tabulka3[[Číslo registrace  u jednorázové akce]:[Příjmení]],2,0))</f>
        <v/>
      </c>
      <c r="C1706" s="25" t="str">
        <f>IF(A1706="","",VLOOKUP(A1706,Tabulka3[[Číslo registrace  u jednorázové akce]:[Příjmení]],3,0))</f>
        <v/>
      </c>
      <c r="I1706" s="94"/>
      <c r="J1706" s="94"/>
      <c r="L1706" s="15"/>
      <c r="M1706" s="15"/>
      <c r="N1706" s="15"/>
    </row>
    <row r="1707" spans="2:14" s="25" customFormat="1" ht="15" customHeight="1" x14ac:dyDescent="0.3">
      <c r="B1707" s="25" t="str">
        <f>IF(A1707="","",VLOOKUP(A1707,Tabulka3[[Číslo registrace  u jednorázové akce]:[Příjmení]],2,0))</f>
        <v/>
      </c>
      <c r="C1707" s="25" t="str">
        <f>IF(A1707="","",VLOOKUP(A1707,Tabulka3[[Číslo registrace  u jednorázové akce]:[Příjmení]],3,0))</f>
        <v/>
      </c>
      <c r="I1707" s="94"/>
      <c r="J1707" s="94"/>
      <c r="L1707" s="15"/>
      <c r="M1707" s="15"/>
      <c r="N1707" s="15"/>
    </row>
    <row r="1708" spans="2:14" s="25" customFormat="1" ht="15" customHeight="1" x14ac:dyDescent="0.3">
      <c r="B1708" s="25" t="str">
        <f>IF(A1708="","",VLOOKUP(A1708,Tabulka3[[Číslo registrace  u jednorázové akce]:[Příjmení]],2,0))</f>
        <v/>
      </c>
      <c r="C1708" s="25" t="str">
        <f>IF(A1708="","",VLOOKUP(A1708,Tabulka3[[Číslo registrace  u jednorázové akce]:[Příjmení]],3,0))</f>
        <v/>
      </c>
      <c r="I1708" s="94"/>
      <c r="J1708" s="94"/>
      <c r="L1708" s="15"/>
      <c r="M1708" s="15"/>
      <c r="N1708" s="15"/>
    </row>
    <row r="1709" spans="2:14" s="25" customFormat="1" ht="15" customHeight="1" x14ac:dyDescent="0.3">
      <c r="B1709" s="25" t="str">
        <f>IF(A1709="","",VLOOKUP(A1709,Tabulka3[[Číslo registrace  u jednorázové akce]:[Příjmení]],2,0))</f>
        <v/>
      </c>
      <c r="C1709" s="25" t="str">
        <f>IF(A1709="","",VLOOKUP(A1709,Tabulka3[[Číslo registrace  u jednorázové akce]:[Příjmení]],3,0))</f>
        <v/>
      </c>
      <c r="I1709" s="94"/>
      <c r="J1709" s="94"/>
      <c r="L1709" s="15"/>
      <c r="M1709" s="15"/>
      <c r="N1709" s="15"/>
    </row>
    <row r="1710" spans="2:14" s="25" customFormat="1" ht="15" customHeight="1" x14ac:dyDescent="0.3">
      <c r="B1710" s="25" t="str">
        <f>IF(A1710="","",VLOOKUP(A1710,Tabulka3[[Číslo registrace  u jednorázové akce]:[Příjmení]],2,0))</f>
        <v/>
      </c>
      <c r="C1710" s="25" t="str">
        <f>IF(A1710="","",VLOOKUP(A1710,Tabulka3[[Číslo registrace  u jednorázové akce]:[Příjmení]],3,0))</f>
        <v/>
      </c>
      <c r="I1710" s="94"/>
      <c r="J1710" s="94"/>
      <c r="L1710" s="15"/>
      <c r="M1710" s="15"/>
      <c r="N1710" s="15"/>
    </row>
    <row r="1711" spans="2:14" s="25" customFormat="1" ht="15" customHeight="1" x14ac:dyDescent="0.3">
      <c r="B1711" s="25" t="str">
        <f>IF(A1711="","",VLOOKUP(A1711,Tabulka3[[Číslo registrace  u jednorázové akce]:[Příjmení]],2,0))</f>
        <v/>
      </c>
      <c r="C1711" s="25" t="str">
        <f>IF(A1711="","",VLOOKUP(A1711,Tabulka3[[Číslo registrace  u jednorázové akce]:[Příjmení]],3,0))</f>
        <v/>
      </c>
      <c r="I1711" s="94"/>
      <c r="J1711" s="94"/>
      <c r="L1711" s="15"/>
      <c r="M1711" s="15"/>
      <c r="N1711" s="15"/>
    </row>
    <row r="1712" spans="2:14" s="25" customFormat="1" ht="15" customHeight="1" x14ac:dyDescent="0.3">
      <c r="B1712" s="25" t="str">
        <f>IF(A1712="","",VLOOKUP(A1712,Tabulka3[[Číslo registrace  u jednorázové akce]:[Příjmení]],2,0))</f>
        <v/>
      </c>
      <c r="C1712" s="25" t="str">
        <f>IF(A1712="","",VLOOKUP(A1712,Tabulka3[[Číslo registrace  u jednorázové akce]:[Příjmení]],3,0))</f>
        <v/>
      </c>
      <c r="I1712" s="94"/>
      <c r="J1712" s="94"/>
      <c r="L1712" s="15"/>
      <c r="M1712" s="15"/>
      <c r="N1712" s="15"/>
    </row>
    <row r="1713" spans="2:14" s="25" customFormat="1" ht="15" customHeight="1" x14ac:dyDescent="0.3">
      <c r="B1713" s="25" t="str">
        <f>IF(A1713="","",VLOOKUP(A1713,Tabulka3[[Číslo registrace  u jednorázové akce]:[Příjmení]],2,0))</f>
        <v/>
      </c>
      <c r="C1713" s="25" t="str">
        <f>IF(A1713="","",VLOOKUP(A1713,Tabulka3[[Číslo registrace  u jednorázové akce]:[Příjmení]],3,0))</f>
        <v/>
      </c>
      <c r="I1713" s="94"/>
      <c r="J1713" s="94"/>
      <c r="L1713" s="15"/>
      <c r="M1713" s="15"/>
      <c r="N1713" s="15"/>
    </row>
    <row r="1714" spans="2:14" s="25" customFormat="1" ht="15" customHeight="1" x14ac:dyDescent="0.3">
      <c r="B1714" s="25" t="str">
        <f>IF(A1714="","",VLOOKUP(A1714,Tabulka3[[Číslo registrace  u jednorázové akce]:[Příjmení]],2,0))</f>
        <v/>
      </c>
      <c r="C1714" s="25" t="str">
        <f>IF(A1714="","",VLOOKUP(A1714,Tabulka3[[Číslo registrace  u jednorázové akce]:[Příjmení]],3,0))</f>
        <v/>
      </c>
      <c r="I1714" s="94"/>
      <c r="J1714" s="94"/>
      <c r="L1714" s="15"/>
      <c r="M1714" s="15"/>
      <c r="N1714" s="15"/>
    </row>
    <row r="1715" spans="2:14" s="25" customFormat="1" ht="15" customHeight="1" x14ac:dyDescent="0.3">
      <c r="B1715" s="25" t="str">
        <f>IF(A1715="","",VLOOKUP(A1715,Tabulka3[[Číslo registrace  u jednorázové akce]:[Příjmení]],2,0))</f>
        <v/>
      </c>
      <c r="C1715" s="25" t="str">
        <f>IF(A1715="","",VLOOKUP(A1715,Tabulka3[[Číslo registrace  u jednorázové akce]:[Příjmení]],3,0))</f>
        <v/>
      </c>
      <c r="I1715" s="94"/>
      <c r="J1715" s="94"/>
      <c r="L1715" s="15"/>
      <c r="M1715" s="15"/>
      <c r="N1715" s="15"/>
    </row>
    <row r="1716" spans="2:14" s="25" customFormat="1" ht="15" customHeight="1" x14ac:dyDescent="0.3">
      <c r="B1716" s="25" t="str">
        <f>IF(A1716="","",VLOOKUP(A1716,Tabulka3[[Číslo registrace  u jednorázové akce]:[Příjmení]],2,0))</f>
        <v/>
      </c>
      <c r="C1716" s="25" t="str">
        <f>IF(A1716="","",VLOOKUP(A1716,Tabulka3[[Číslo registrace  u jednorázové akce]:[Příjmení]],3,0))</f>
        <v/>
      </c>
      <c r="I1716" s="94"/>
      <c r="J1716" s="94"/>
      <c r="L1716" s="15"/>
      <c r="M1716" s="15"/>
      <c r="N1716" s="15"/>
    </row>
    <row r="1717" spans="2:14" s="25" customFormat="1" ht="15" customHeight="1" x14ac:dyDescent="0.3">
      <c r="B1717" s="25" t="str">
        <f>IF(A1717="","",VLOOKUP(A1717,Tabulka3[[Číslo registrace  u jednorázové akce]:[Příjmení]],2,0))</f>
        <v/>
      </c>
      <c r="C1717" s="25" t="str">
        <f>IF(A1717="","",VLOOKUP(A1717,Tabulka3[[Číslo registrace  u jednorázové akce]:[Příjmení]],3,0))</f>
        <v/>
      </c>
      <c r="I1717" s="94"/>
      <c r="J1717" s="94"/>
      <c r="L1717" s="15"/>
      <c r="M1717" s="15"/>
      <c r="N1717" s="15"/>
    </row>
    <row r="1718" spans="2:14" s="25" customFormat="1" ht="15" customHeight="1" x14ac:dyDescent="0.3">
      <c r="B1718" s="25" t="str">
        <f>IF(A1718="","",VLOOKUP(A1718,Tabulka3[[Číslo registrace  u jednorázové akce]:[Příjmení]],2,0))</f>
        <v/>
      </c>
      <c r="C1718" s="25" t="str">
        <f>IF(A1718="","",VLOOKUP(A1718,Tabulka3[[Číslo registrace  u jednorázové akce]:[Příjmení]],3,0))</f>
        <v/>
      </c>
      <c r="I1718" s="94"/>
      <c r="J1718" s="94"/>
      <c r="L1718" s="15"/>
      <c r="M1718" s="15"/>
      <c r="N1718" s="15"/>
    </row>
    <row r="1719" spans="2:14" s="25" customFormat="1" ht="15" customHeight="1" x14ac:dyDescent="0.3">
      <c r="B1719" s="25" t="str">
        <f>IF(A1719="","",VLOOKUP(A1719,Tabulka3[[Číslo registrace  u jednorázové akce]:[Příjmení]],2,0))</f>
        <v/>
      </c>
      <c r="C1719" s="25" t="str">
        <f>IF(A1719="","",VLOOKUP(A1719,Tabulka3[[Číslo registrace  u jednorázové akce]:[Příjmení]],3,0))</f>
        <v/>
      </c>
      <c r="I1719" s="94"/>
      <c r="J1719" s="94"/>
      <c r="L1719" s="15"/>
      <c r="M1719" s="15"/>
      <c r="N1719" s="15"/>
    </row>
    <row r="1720" spans="2:14" s="25" customFormat="1" ht="15" customHeight="1" x14ac:dyDescent="0.3">
      <c r="B1720" s="25" t="str">
        <f>IF(A1720="","",VLOOKUP(A1720,Tabulka3[[Číslo registrace  u jednorázové akce]:[Příjmení]],2,0))</f>
        <v/>
      </c>
      <c r="C1720" s="25" t="str">
        <f>IF(A1720="","",VLOOKUP(A1720,Tabulka3[[Číslo registrace  u jednorázové akce]:[Příjmení]],3,0))</f>
        <v/>
      </c>
      <c r="I1720" s="94"/>
      <c r="J1720" s="94"/>
      <c r="L1720" s="15"/>
      <c r="M1720" s="15"/>
      <c r="N1720" s="15"/>
    </row>
    <row r="1721" spans="2:14" s="25" customFormat="1" ht="15" customHeight="1" x14ac:dyDescent="0.3">
      <c r="B1721" s="25" t="str">
        <f>IF(A1721="","",VLOOKUP(A1721,Tabulka3[[Číslo registrace  u jednorázové akce]:[Příjmení]],2,0))</f>
        <v/>
      </c>
      <c r="C1721" s="25" t="str">
        <f>IF(A1721="","",VLOOKUP(A1721,Tabulka3[[Číslo registrace  u jednorázové akce]:[Příjmení]],3,0))</f>
        <v/>
      </c>
      <c r="I1721" s="94"/>
      <c r="J1721" s="94"/>
      <c r="L1721" s="15"/>
      <c r="M1721" s="15"/>
      <c r="N1721" s="15"/>
    </row>
    <row r="1722" spans="2:14" s="25" customFormat="1" ht="15" customHeight="1" x14ac:dyDescent="0.3">
      <c r="B1722" s="25" t="str">
        <f>IF(A1722="","",VLOOKUP(A1722,Tabulka3[[Číslo registrace  u jednorázové akce]:[Příjmení]],2,0))</f>
        <v/>
      </c>
      <c r="C1722" s="25" t="str">
        <f>IF(A1722="","",VLOOKUP(A1722,Tabulka3[[Číslo registrace  u jednorázové akce]:[Příjmení]],3,0))</f>
        <v/>
      </c>
      <c r="I1722" s="94"/>
      <c r="J1722" s="94"/>
      <c r="L1722" s="15"/>
      <c r="M1722" s="15"/>
      <c r="N1722" s="15"/>
    </row>
    <row r="1723" spans="2:14" s="25" customFormat="1" ht="15" customHeight="1" x14ac:dyDescent="0.3">
      <c r="B1723" s="25" t="str">
        <f>IF(A1723="","",VLOOKUP(A1723,Tabulka3[[Číslo registrace  u jednorázové akce]:[Příjmení]],2,0))</f>
        <v/>
      </c>
      <c r="C1723" s="25" t="str">
        <f>IF(A1723="","",VLOOKUP(A1723,Tabulka3[[Číslo registrace  u jednorázové akce]:[Příjmení]],3,0))</f>
        <v/>
      </c>
      <c r="I1723" s="94"/>
      <c r="J1723" s="94"/>
      <c r="L1723" s="15"/>
      <c r="M1723" s="15"/>
      <c r="N1723" s="15"/>
    </row>
    <row r="1724" spans="2:14" s="25" customFormat="1" ht="15" customHeight="1" x14ac:dyDescent="0.3">
      <c r="B1724" s="25" t="str">
        <f>IF(A1724="","",VLOOKUP(A1724,Tabulka3[[Číslo registrace  u jednorázové akce]:[Příjmení]],2,0))</f>
        <v/>
      </c>
      <c r="C1724" s="25" t="str">
        <f>IF(A1724="","",VLOOKUP(A1724,Tabulka3[[Číslo registrace  u jednorázové akce]:[Příjmení]],3,0))</f>
        <v/>
      </c>
      <c r="I1724" s="94"/>
      <c r="J1724" s="94"/>
      <c r="L1724" s="15"/>
      <c r="M1724" s="15"/>
      <c r="N1724" s="15"/>
    </row>
    <row r="1725" spans="2:14" s="25" customFormat="1" ht="15" customHeight="1" x14ac:dyDescent="0.3">
      <c r="B1725" s="25" t="str">
        <f>IF(A1725="","",VLOOKUP(A1725,Tabulka3[[Číslo registrace  u jednorázové akce]:[Příjmení]],2,0))</f>
        <v/>
      </c>
      <c r="C1725" s="25" t="str">
        <f>IF(A1725="","",VLOOKUP(A1725,Tabulka3[[Číslo registrace  u jednorázové akce]:[Příjmení]],3,0))</f>
        <v/>
      </c>
      <c r="I1725" s="94"/>
      <c r="J1725" s="94"/>
      <c r="L1725" s="15"/>
      <c r="M1725" s="15"/>
      <c r="N1725" s="15"/>
    </row>
    <row r="1726" spans="2:14" s="25" customFormat="1" ht="15" customHeight="1" x14ac:dyDescent="0.3">
      <c r="B1726" s="25" t="str">
        <f>IF(A1726="","",VLOOKUP(A1726,Tabulka3[[Číslo registrace  u jednorázové akce]:[Příjmení]],2,0))</f>
        <v/>
      </c>
      <c r="C1726" s="25" t="str">
        <f>IF(A1726="","",VLOOKUP(A1726,Tabulka3[[Číslo registrace  u jednorázové akce]:[Příjmení]],3,0))</f>
        <v/>
      </c>
      <c r="I1726" s="94"/>
      <c r="J1726" s="94"/>
      <c r="L1726" s="15"/>
      <c r="M1726" s="15"/>
      <c r="N1726" s="15"/>
    </row>
    <row r="1727" spans="2:14" s="25" customFormat="1" ht="15" customHeight="1" x14ac:dyDescent="0.3">
      <c r="B1727" s="25" t="str">
        <f>IF(A1727="","",VLOOKUP(A1727,Tabulka3[[Číslo registrace  u jednorázové akce]:[Příjmení]],2,0))</f>
        <v/>
      </c>
      <c r="C1727" s="25" t="str">
        <f>IF(A1727="","",VLOOKUP(A1727,Tabulka3[[Číslo registrace  u jednorázové akce]:[Příjmení]],3,0))</f>
        <v/>
      </c>
      <c r="I1727" s="94"/>
      <c r="J1727" s="94"/>
      <c r="L1727" s="15"/>
      <c r="M1727" s="15"/>
      <c r="N1727" s="15"/>
    </row>
    <row r="1728" spans="2:14" s="25" customFormat="1" ht="15" customHeight="1" x14ac:dyDescent="0.3">
      <c r="B1728" s="25" t="str">
        <f>IF(A1728="","",VLOOKUP(A1728,Tabulka3[[Číslo registrace  u jednorázové akce]:[Příjmení]],2,0))</f>
        <v/>
      </c>
      <c r="C1728" s="25" t="str">
        <f>IF(A1728="","",VLOOKUP(A1728,Tabulka3[[Číslo registrace  u jednorázové akce]:[Příjmení]],3,0))</f>
        <v/>
      </c>
      <c r="I1728" s="94"/>
      <c r="J1728" s="94"/>
      <c r="L1728" s="15"/>
      <c r="M1728" s="15"/>
      <c r="N1728" s="15"/>
    </row>
    <row r="1729" spans="2:14" s="25" customFormat="1" ht="15" customHeight="1" x14ac:dyDescent="0.3">
      <c r="B1729" s="25" t="str">
        <f>IF(A1729="","",VLOOKUP(A1729,Tabulka3[[Číslo registrace  u jednorázové akce]:[Příjmení]],2,0))</f>
        <v/>
      </c>
      <c r="C1729" s="25" t="str">
        <f>IF(A1729="","",VLOOKUP(A1729,Tabulka3[[Číslo registrace  u jednorázové akce]:[Příjmení]],3,0))</f>
        <v/>
      </c>
      <c r="I1729" s="94"/>
      <c r="J1729" s="94"/>
      <c r="L1729" s="15"/>
      <c r="M1729" s="15"/>
      <c r="N1729" s="15"/>
    </row>
    <row r="1730" spans="2:14" s="25" customFormat="1" ht="15" customHeight="1" x14ac:dyDescent="0.3">
      <c r="B1730" s="25" t="str">
        <f>IF(A1730="","",VLOOKUP(A1730,Tabulka3[[Číslo registrace  u jednorázové akce]:[Příjmení]],2,0))</f>
        <v/>
      </c>
      <c r="C1730" s="25" t="str">
        <f>IF(A1730="","",VLOOKUP(A1730,Tabulka3[[Číslo registrace  u jednorázové akce]:[Příjmení]],3,0))</f>
        <v/>
      </c>
      <c r="I1730" s="94"/>
      <c r="J1730" s="94"/>
      <c r="L1730" s="15"/>
      <c r="M1730" s="15"/>
      <c r="N1730" s="15"/>
    </row>
    <row r="1731" spans="2:14" s="25" customFormat="1" ht="15" customHeight="1" x14ac:dyDescent="0.3">
      <c r="B1731" s="25" t="str">
        <f>IF(A1731="","",VLOOKUP(A1731,Tabulka3[[Číslo registrace  u jednorázové akce]:[Příjmení]],2,0))</f>
        <v/>
      </c>
      <c r="C1731" s="25" t="str">
        <f>IF(A1731="","",VLOOKUP(A1731,Tabulka3[[Číslo registrace  u jednorázové akce]:[Příjmení]],3,0))</f>
        <v/>
      </c>
      <c r="I1731" s="94"/>
      <c r="J1731" s="94"/>
      <c r="L1731" s="15"/>
      <c r="M1731" s="15"/>
      <c r="N1731" s="15"/>
    </row>
    <row r="1732" spans="2:14" s="25" customFormat="1" ht="15" customHeight="1" x14ac:dyDescent="0.3">
      <c r="B1732" s="25" t="str">
        <f>IF(A1732="","",VLOOKUP(A1732,Tabulka3[[Číslo registrace  u jednorázové akce]:[Příjmení]],2,0))</f>
        <v/>
      </c>
      <c r="C1732" s="25" t="str">
        <f>IF(A1732="","",VLOOKUP(A1732,Tabulka3[[Číslo registrace  u jednorázové akce]:[Příjmení]],3,0))</f>
        <v/>
      </c>
      <c r="I1732" s="94"/>
      <c r="J1732" s="94"/>
      <c r="L1732" s="15"/>
      <c r="M1732" s="15"/>
      <c r="N1732" s="15"/>
    </row>
    <row r="1733" spans="2:14" s="25" customFormat="1" ht="15" customHeight="1" x14ac:dyDescent="0.3">
      <c r="B1733" s="25" t="str">
        <f>IF(A1733="","",VLOOKUP(A1733,Tabulka3[[Číslo registrace  u jednorázové akce]:[Příjmení]],2,0))</f>
        <v/>
      </c>
      <c r="C1733" s="25" t="str">
        <f>IF(A1733="","",VLOOKUP(A1733,Tabulka3[[Číslo registrace  u jednorázové akce]:[Příjmení]],3,0))</f>
        <v/>
      </c>
      <c r="I1733" s="94"/>
      <c r="J1733" s="94"/>
      <c r="L1733" s="15"/>
      <c r="M1733" s="15"/>
      <c r="N1733" s="15"/>
    </row>
    <row r="1734" spans="2:14" s="25" customFormat="1" ht="15" customHeight="1" x14ac:dyDescent="0.3">
      <c r="B1734" s="25" t="str">
        <f>IF(A1734="","",VLOOKUP(A1734,Tabulka3[[Číslo registrace  u jednorázové akce]:[Příjmení]],2,0))</f>
        <v/>
      </c>
      <c r="C1734" s="25" t="str">
        <f>IF(A1734="","",VLOOKUP(A1734,Tabulka3[[Číslo registrace  u jednorázové akce]:[Příjmení]],3,0))</f>
        <v/>
      </c>
      <c r="I1734" s="94"/>
      <c r="J1734" s="94"/>
      <c r="L1734" s="15"/>
      <c r="M1734" s="15"/>
      <c r="N1734" s="15"/>
    </row>
    <row r="1735" spans="2:14" s="25" customFormat="1" ht="15" customHeight="1" x14ac:dyDescent="0.3">
      <c r="B1735" s="25" t="str">
        <f>IF(A1735="","",VLOOKUP(A1735,Tabulka3[[Číslo registrace  u jednorázové akce]:[Příjmení]],2,0))</f>
        <v/>
      </c>
      <c r="C1735" s="25" t="str">
        <f>IF(A1735="","",VLOOKUP(A1735,Tabulka3[[Číslo registrace  u jednorázové akce]:[Příjmení]],3,0))</f>
        <v/>
      </c>
      <c r="I1735" s="94"/>
      <c r="J1735" s="94"/>
      <c r="L1735" s="15"/>
      <c r="M1735" s="15"/>
      <c r="N1735" s="15"/>
    </row>
    <row r="1736" spans="2:14" s="25" customFormat="1" ht="15" customHeight="1" x14ac:dyDescent="0.3">
      <c r="B1736" s="25" t="str">
        <f>IF(A1736="","",VLOOKUP(A1736,Tabulka3[[Číslo registrace  u jednorázové akce]:[Příjmení]],2,0))</f>
        <v/>
      </c>
      <c r="C1736" s="25" t="str">
        <f>IF(A1736="","",VLOOKUP(A1736,Tabulka3[[Číslo registrace  u jednorázové akce]:[Příjmení]],3,0))</f>
        <v/>
      </c>
      <c r="I1736" s="94"/>
      <c r="J1736" s="94"/>
      <c r="L1736" s="15"/>
      <c r="M1736" s="15"/>
      <c r="N1736" s="15"/>
    </row>
    <row r="1737" spans="2:14" s="25" customFormat="1" ht="15" customHeight="1" x14ac:dyDescent="0.3">
      <c r="B1737" s="25" t="str">
        <f>IF(A1737="","",VLOOKUP(A1737,Tabulka3[[Číslo registrace  u jednorázové akce]:[Příjmení]],2,0))</f>
        <v/>
      </c>
      <c r="C1737" s="25" t="str">
        <f>IF(A1737="","",VLOOKUP(A1737,Tabulka3[[Číslo registrace  u jednorázové akce]:[Příjmení]],3,0))</f>
        <v/>
      </c>
      <c r="I1737" s="94"/>
      <c r="J1737" s="94"/>
      <c r="L1737" s="15"/>
      <c r="M1737" s="15"/>
      <c r="N1737" s="15"/>
    </row>
    <row r="1738" spans="2:14" s="25" customFormat="1" ht="15" customHeight="1" x14ac:dyDescent="0.3">
      <c r="B1738" s="25" t="str">
        <f>IF(A1738="","",VLOOKUP(A1738,Tabulka3[[Číslo registrace  u jednorázové akce]:[Příjmení]],2,0))</f>
        <v/>
      </c>
      <c r="C1738" s="25" t="str">
        <f>IF(A1738="","",VLOOKUP(A1738,Tabulka3[[Číslo registrace  u jednorázové akce]:[Příjmení]],3,0))</f>
        <v/>
      </c>
      <c r="I1738" s="94"/>
      <c r="J1738" s="94"/>
      <c r="L1738" s="15"/>
      <c r="M1738" s="15"/>
      <c r="N1738" s="15"/>
    </row>
    <row r="1739" spans="2:14" s="25" customFormat="1" ht="15" customHeight="1" x14ac:dyDescent="0.3">
      <c r="B1739" s="25" t="str">
        <f>IF(A1739="","",VLOOKUP(A1739,Tabulka3[[Číslo registrace  u jednorázové akce]:[Příjmení]],2,0))</f>
        <v/>
      </c>
      <c r="C1739" s="25" t="str">
        <f>IF(A1739="","",VLOOKUP(A1739,Tabulka3[[Číslo registrace  u jednorázové akce]:[Příjmení]],3,0))</f>
        <v/>
      </c>
      <c r="I1739" s="94"/>
      <c r="J1739" s="94"/>
      <c r="L1739" s="15"/>
      <c r="M1739" s="15"/>
      <c r="N1739" s="15"/>
    </row>
    <row r="1740" spans="2:14" s="25" customFormat="1" ht="15" customHeight="1" x14ac:dyDescent="0.3">
      <c r="B1740" s="25" t="str">
        <f>IF(A1740="","",VLOOKUP(A1740,Tabulka3[[Číslo registrace  u jednorázové akce]:[Příjmení]],2,0))</f>
        <v/>
      </c>
      <c r="C1740" s="25" t="str">
        <f>IF(A1740="","",VLOOKUP(A1740,Tabulka3[[Číslo registrace  u jednorázové akce]:[Příjmení]],3,0))</f>
        <v/>
      </c>
      <c r="I1740" s="94"/>
      <c r="J1740" s="94"/>
      <c r="L1740" s="15"/>
      <c r="M1740" s="15"/>
      <c r="N1740" s="15"/>
    </row>
    <row r="1741" spans="2:14" s="25" customFormat="1" ht="15" customHeight="1" x14ac:dyDescent="0.3">
      <c r="B1741" s="25" t="str">
        <f>IF(A1741="","",VLOOKUP(A1741,Tabulka3[[Číslo registrace  u jednorázové akce]:[Příjmení]],2,0))</f>
        <v/>
      </c>
      <c r="C1741" s="25" t="str">
        <f>IF(A1741="","",VLOOKUP(A1741,Tabulka3[[Číslo registrace  u jednorázové akce]:[Příjmení]],3,0))</f>
        <v/>
      </c>
      <c r="I1741" s="94"/>
      <c r="J1741" s="94"/>
      <c r="L1741" s="15"/>
      <c r="M1741" s="15"/>
      <c r="N1741" s="15"/>
    </row>
    <row r="1742" spans="2:14" s="25" customFormat="1" ht="15" customHeight="1" x14ac:dyDescent="0.3">
      <c r="B1742" s="25" t="str">
        <f>IF(A1742="","",VLOOKUP(A1742,Tabulka3[[Číslo registrace  u jednorázové akce]:[Příjmení]],2,0))</f>
        <v/>
      </c>
      <c r="C1742" s="25" t="str">
        <f>IF(A1742="","",VLOOKUP(A1742,Tabulka3[[Číslo registrace  u jednorázové akce]:[Příjmení]],3,0))</f>
        <v/>
      </c>
      <c r="I1742" s="94"/>
      <c r="J1742" s="94"/>
      <c r="L1742" s="15"/>
      <c r="M1742" s="15"/>
      <c r="N1742" s="15"/>
    </row>
    <row r="1743" spans="2:14" s="25" customFormat="1" ht="15" customHeight="1" x14ac:dyDescent="0.3">
      <c r="B1743" s="25" t="str">
        <f>IF(A1743="","",VLOOKUP(A1743,Tabulka3[[Číslo registrace  u jednorázové akce]:[Příjmení]],2,0))</f>
        <v/>
      </c>
      <c r="C1743" s="25" t="str">
        <f>IF(A1743="","",VLOOKUP(A1743,Tabulka3[[Číslo registrace  u jednorázové akce]:[Příjmení]],3,0))</f>
        <v/>
      </c>
      <c r="I1743" s="94"/>
      <c r="J1743" s="94"/>
      <c r="L1743" s="15"/>
      <c r="M1743" s="15"/>
      <c r="N1743" s="15"/>
    </row>
    <row r="1744" spans="2:14" s="25" customFormat="1" ht="15" customHeight="1" x14ac:dyDescent="0.3">
      <c r="B1744" s="25" t="str">
        <f>IF(A1744="","",VLOOKUP(A1744,Tabulka3[[Číslo registrace  u jednorázové akce]:[Příjmení]],2,0))</f>
        <v/>
      </c>
      <c r="C1744" s="25" t="str">
        <f>IF(A1744="","",VLOOKUP(A1744,Tabulka3[[Číslo registrace  u jednorázové akce]:[Příjmení]],3,0))</f>
        <v/>
      </c>
      <c r="I1744" s="94"/>
      <c r="J1744" s="94"/>
      <c r="L1744" s="15"/>
      <c r="M1744" s="15"/>
      <c r="N1744" s="15"/>
    </row>
    <row r="1745" spans="2:14" s="25" customFormat="1" ht="15" customHeight="1" x14ac:dyDescent="0.3">
      <c r="B1745" s="25" t="str">
        <f>IF(A1745="","",VLOOKUP(A1745,Tabulka3[[Číslo registrace  u jednorázové akce]:[Příjmení]],2,0))</f>
        <v/>
      </c>
      <c r="C1745" s="25" t="str">
        <f>IF(A1745="","",VLOOKUP(A1745,Tabulka3[[Číslo registrace  u jednorázové akce]:[Příjmení]],3,0))</f>
        <v/>
      </c>
      <c r="I1745" s="94"/>
      <c r="J1745" s="94"/>
      <c r="L1745" s="15"/>
      <c r="M1745" s="15"/>
      <c r="N1745" s="15"/>
    </row>
    <row r="1746" spans="2:14" s="25" customFormat="1" ht="15" customHeight="1" x14ac:dyDescent="0.3">
      <c r="B1746" s="25" t="str">
        <f>IF(A1746="","",VLOOKUP(A1746,Tabulka3[[Číslo registrace  u jednorázové akce]:[Příjmení]],2,0))</f>
        <v/>
      </c>
      <c r="C1746" s="25" t="str">
        <f>IF(A1746="","",VLOOKUP(A1746,Tabulka3[[Číslo registrace  u jednorázové akce]:[Příjmení]],3,0))</f>
        <v/>
      </c>
      <c r="I1746" s="94"/>
      <c r="J1746" s="94"/>
      <c r="L1746" s="15"/>
      <c r="M1746" s="15"/>
      <c r="N1746" s="15"/>
    </row>
    <row r="1747" spans="2:14" s="25" customFormat="1" ht="15" customHeight="1" x14ac:dyDescent="0.3">
      <c r="B1747" s="25" t="str">
        <f>IF(A1747="","",VLOOKUP(A1747,Tabulka3[[Číslo registrace  u jednorázové akce]:[Příjmení]],2,0))</f>
        <v/>
      </c>
      <c r="C1747" s="25" t="str">
        <f>IF(A1747="","",VLOOKUP(A1747,Tabulka3[[Číslo registrace  u jednorázové akce]:[Příjmení]],3,0))</f>
        <v/>
      </c>
      <c r="I1747" s="94"/>
      <c r="J1747" s="94"/>
      <c r="L1747" s="15"/>
      <c r="M1747" s="15"/>
      <c r="N1747" s="15"/>
    </row>
    <row r="1748" spans="2:14" s="25" customFormat="1" ht="15" customHeight="1" x14ac:dyDescent="0.3">
      <c r="B1748" s="25" t="str">
        <f>IF(A1748="","",VLOOKUP(A1748,Tabulka3[[Číslo registrace  u jednorázové akce]:[Příjmení]],2,0))</f>
        <v/>
      </c>
      <c r="C1748" s="25" t="str">
        <f>IF(A1748="","",VLOOKUP(A1748,Tabulka3[[Číslo registrace  u jednorázové akce]:[Příjmení]],3,0))</f>
        <v/>
      </c>
      <c r="I1748" s="94"/>
      <c r="J1748" s="94"/>
      <c r="L1748" s="15"/>
      <c r="M1748" s="15"/>
      <c r="N1748" s="15"/>
    </row>
    <row r="1749" spans="2:14" s="25" customFormat="1" ht="15" customHeight="1" x14ac:dyDescent="0.3">
      <c r="B1749" s="25" t="str">
        <f>IF(A1749="","",VLOOKUP(A1749,Tabulka3[[Číslo registrace  u jednorázové akce]:[Příjmení]],2,0))</f>
        <v/>
      </c>
      <c r="C1749" s="25" t="str">
        <f>IF(A1749="","",VLOOKUP(A1749,Tabulka3[[Číslo registrace  u jednorázové akce]:[Příjmení]],3,0))</f>
        <v/>
      </c>
      <c r="I1749" s="94"/>
      <c r="J1749" s="94"/>
      <c r="L1749" s="15"/>
      <c r="M1749" s="15"/>
      <c r="N1749" s="15"/>
    </row>
    <row r="1750" spans="2:14" s="25" customFormat="1" ht="15" customHeight="1" x14ac:dyDescent="0.3">
      <c r="B1750" s="25" t="str">
        <f>IF(A1750="","",VLOOKUP(A1750,Tabulka3[[Číslo registrace  u jednorázové akce]:[Příjmení]],2,0))</f>
        <v/>
      </c>
      <c r="C1750" s="25" t="str">
        <f>IF(A1750="","",VLOOKUP(A1750,Tabulka3[[Číslo registrace  u jednorázové akce]:[Příjmení]],3,0))</f>
        <v/>
      </c>
      <c r="I1750" s="94"/>
      <c r="J1750" s="94"/>
      <c r="L1750" s="15"/>
      <c r="M1750" s="15"/>
      <c r="N1750" s="15"/>
    </row>
    <row r="1751" spans="2:14" s="25" customFormat="1" ht="15" customHeight="1" x14ac:dyDescent="0.3">
      <c r="B1751" s="25" t="str">
        <f>IF(A1751="","",VLOOKUP(A1751,Tabulka3[[Číslo registrace  u jednorázové akce]:[Příjmení]],2,0))</f>
        <v/>
      </c>
      <c r="C1751" s="25" t="str">
        <f>IF(A1751="","",VLOOKUP(A1751,Tabulka3[[Číslo registrace  u jednorázové akce]:[Příjmení]],3,0))</f>
        <v/>
      </c>
      <c r="I1751" s="94"/>
      <c r="J1751" s="94"/>
      <c r="L1751" s="15"/>
      <c r="M1751" s="15"/>
      <c r="N1751" s="15"/>
    </row>
    <row r="1752" spans="2:14" s="25" customFormat="1" ht="15" customHeight="1" x14ac:dyDescent="0.3">
      <c r="B1752" s="25" t="str">
        <f>IF(A1752="","",VLOOKUP(A1752,Tabulka3[[Číslo registrace  u jednorázové akce]:[Příjmení]],2,0))</f>
        <v/>
      </c>
      <c r="C1752" s="25" t="str">
        <f>IF(A1752="","",VLOOKUP(A1752,Tabulka3[[Číslo registrace  u jednorázové akce]:[Příjmení]],3,0))</f>
        <v/>
      </c>
      <c r="I1752" s="94"/>
      <c r="J1752" s="94"/>
      <c r="L1752" s="15"/>
      <c r="M1752" s="15"/>
      <c r="N1752" s="15"/>
    </row>
    <row r="1753" spans="2:14" s="25" customFormat="1" ht="15" customHeight="1" x14ac:dyDescent="0.3">
      <c r="B1753" s="25" t="str">
        <f>IF(A1753="","",VLOOKUP(A1753,Tabulka3[[Číslo registrace  u jednorázové akce]:[Příjmení]],2,0))</f>
        <v/>
      </c>
      <c r="C1753" s="25" t="str">
        <f>IF(A1753="","",VLOOKUP(A1753,Tabulka3[[Číslo registrace  u jednorázové akce]:[Příjmení]],3,0))</f>
        <v/>
      </c>
      <c r="I1753" s="94"/>
      <c r="J1753" s="94"/>
      <c r="L1753" s="15"/>
      <c r="M1753" s="15"/>
      <c r="N1753" s="15"/>
    </row>
    <row r="1754" spans="2:14" s="25" customFormat="1" ht="15" customHeight="1" x14ac:dyDescent="0.3">
      <c r="B1754" s="25" t="str">
        <f>IF(A1754="","",VLOOKUP(A1754,Tabulka3[[Číslo registrace  u jednorázové akce]:[Příjmení]],2,0))</f>
        <v/>
      </c>
      <c r="C1754" s="25" t="str">
        <f>IF(A1754="","",VLOOKUP(A1754,Tabulka3[[Číslo registrace  u jednorázové akce]:[Příjmení]],3,0))</f>
        <v/>
      </c>
      <c r="I1754" s="94"/>
      <c r="J1754" s="94"/>
      <c r="L1754" s="15"/>
      <c r="M1754" s="15"/>
      <c r="N1754" s="15"/>
    </row>
    <row r="1755" spans="2:14" s="25" customFormat="1" ht="15" customHeight="1" x14ac:dyDescent="0.3">
      <c r="B1755" s="25" t="str">
        <f>IF(A1755="","",VLOOKUP(A1755,Tabulka3[[Číslo registrace  u jednorázové akce]:[Příjmení]],2,0))</f>
        <v/>
      </c>
      <c r="C1755" s="25" t="str">
        <f>IF(A1755="","",VLOOKUP(A1755,Tabulka3[[Číslo registrace  u jednorázové akce]:[Příjmení]],3,0))</f>
        <v/>
      </c>
      <c r="I1755" s="94"/>
      <c r="J1755" s="94"/>
      <c r="L1755" s="15"/>
      <c r="M1755" s="15"/>
      <c r="N1755" s="15"/>
    </row>
    <row r="1756" spans="2:14" s="25" customFormat="1" ht="15" customHeight="1" x14ac:dyDescent="0.3">
      <c r="B1756" s="25" t="str">
        <f>IF(A1756="","",VLOOKUP(A1756,Tabulka3[[Číslo registrace  u jednorázové akce]:[Příjmení]],2,0))</f>
        <v/>
      </c>
      <c r="C1756" s="25" t="str">
        <f>IF(A1756="","",VLOOKUP(A1756,Tabulka3[[Číslo registrace  u jednorázové akce]:[Příjmení]],3,0))</f>
        <v/>
      </c>
      <c r="I1756" s="94"/>
      <c r="J1756" s="94"/>
      <c r="L1756" s="15"/>
      <c r="M1756" s="15"/>
      <c r="N1756" s="15"/>
    </row>
    <row r="1757" spans="2:14" s="25" customFormat="1" ht="15" customHeight="1" x14ac:dyDescent="0.3">
      <c r="B1757" s="25" t="str">
        <f>IF(A1757="","",VLOOKUP(A1757,Tabulka3[[Číslo registrace  u jednorázové akce]:[Příjmení]],2,0))</f>
        <v/>
      </c>
      <c r="C1757" s="25" t="str">
        <f>IF(A1757="","",VLOOKUP(A1757,Tabulka3[[Číslo registrace  u jednorázové akce]:[Příjmení]],3,0))</f>
        <v/>
      </c>
      <c r="I1757" s="94"/>
      <c r="J1757" s="94"/>
      <c r="L1757" s="15"/>
      <c r="M1757" s="15"/>
      <c r="N1757" s="15"/>
    </row>
    <row r="1758" spans="2:14" s="25" customFormat="1" ht="15" customHeight="1" x14ac:dyDescent="0.3">
      <c r="B1758" s="25" t="str">
        <f>IF(A1758="","",VLOOKUP(A1758,Tabulka3[[Číslo registrace  u jednorázové akce]:[Příjmení]],2,0))</f>
        <v/>
      </c>
      <c r="C1758" s="25" t="str">
        <f>IF(A1758="","",VLOOKUP(A1758,Tabulka3[[Číslo registrace  u jednorázové akce]:[Příjmení]],3,0))</f>
        <v/>
      </c>
      <c r="I1758" s="94"/>
      <c r="J1758" s="94"/>
      <c r="L1758" s="15"/>
      <c r="M1758" s="15"/>
      <c r="N1758" s="15"/>
    </row>
    <row r="1759" spans="2:14" s="25" customFormat="1" ht="15" customHeight="1" x14ac:dyDescent="0.3">
      <c r="B1759" s="25" t="str">
        <f>IF(A1759="","",VLOOKUP(A1759,Tabulka3[[Číslo registrace  u jednorázové akce]:[Příjmení]],2,0))</f>
        <v/>
      </c>
      <c r="C1759" s="25" t="str">
        <f>IF(A1759="","",VLOOKUP(A1759,Tabulka3[[Číslo registrace  u jednorázové akce]:[Příjmení]],3,0))</f>
        <v/>
      </c>
      <c r="I1759" s="94"/>
      <c r="J1759" s="94"/>
      <c r="L1759" s="15"/>
      <c r="M1759" s="15"/>
      <c r="N1759" s="15"/>
    </row>
    <row r="1760" spans="2:14" s="25" customFormat="1" ht="15" customHeight="1" x14ac:dyDescent="0.3">
      <c r="B1760" s="25" t="str">
        <f>IF(A1760="","",VLOOKUP(A1760,Tabulka3[[Číslo registrace  u jednorázové akce]:[Příjmení]],2,0))</f>
        <v/>
      </c>
      <c r="C1760" s="25" t="str">
        <f>IF(A1760="","",VLOOKUP(A1760,Tabulka3[[Číslo registrace  u jednorázové akce]:[Příjmení]],3,0))</f>
        <v/>
      </c>
      <c r="I1760" s="94"/>
      <c r="J1760" s="94"/>
      <c r="L1760" s="15"/>
      <c r="M1760" s="15"/>
      <c r="N1760" s="15"/>
    </row>
    <row r="1761" spans="2:14" s="25" customFormat="1" ht="15" customHeight="1" x14ac:dyDescent="0.3">
      <c r="B1761" s="25" t="str">
        <f>IF(A1761="","",VLOOKUP(A1761,Tabulka3[[Číslo registrace  u jednorázové akce]:[Příjmení]],2,0))</f>
        <v/>
      </c>
      <c r="C1761" s="25" t="str">
        <f>IF(A1761="","",VLOOKUP(A1761,Tabulka3[[Číslo registrace  u jednorázové akce]:[Příjmení]],3,0))</f>
        <v/>
      </c>
      <c r="I1761" s="94"/>
      <c r="J1761" s="94"/>
      <c r="L1761" s="15"/>
      <c r="M1761" s="15"/>
      <c r="N1761" s="15"/>
    </row>
    <row r="1762" spans="2:14" s="25" customFormat="1" ht="15" customHeight="1" x14ac:dyDescent="0.3">
      <c r="B1762" s="25" t="str">
        <f>IF(A1762="","",VLOOKUP(A1762,Tabulka3[[Číslo registrace  u jednorázové akce]:[Příjmení]],2,0))</f>
        <v/>
      </c>
      <c r="C1762" s="25" t="str">
        <f>IF(A1762="","",VLOOKUP(A1762,Tabulka3[[Číslo registrace  u jednorázové akce]:[Příjmení]],3,0))</f>
        <v/>
      </c>
      <c r="I1762" s="94"/>
      <c r="J1762" s="94"/>
      <c r="L1762" s="15"/>
      <c r="M1762" s="15"/>
      <c r="N1762" s="15"/>
    </row>
    <row r="1763" spans="2:14" s="25" customFormat="1" ht="15" customHeight="1" x14ac:dyDescent="0.3">
      <c r="B1763" s="25" t="str">
        <f>IF(A1763="","",VLOOKUP(A1763,Tabulka3[[Číslo registrace  u jednorázové akce]:[Příjmení]],2,0))</f>
        <v/>
      </c>
      <c r="C1763" s="25" t="str">
        <f>IF(A1763="","",VLOOKUP(A1763,Tabulka3[[Číslo registrace  u jednorázové akce]:[Příjmení]],3,0))</f>
        <v/>
      </c>
      <c r="I1763" s="94"/>
      <c r="J1763" s="94"/>
      <c r="L1763" s="15"/>
      <c r="M1763" s="15"/>
      <c r="N1763" s="15"/>
    </row>
    <row r="1764" spans="2:14" s="25" customFormat="1" ht="15" customHeight="1" x14ac:dyDescent="0.3">
      <c r="B1764" s="25" t="str">
        <f>IF(A1764="","",VLOOKUP(A1764,Tabulka3[[Číslo registrace  u jednorázové akce]:[Příjmení]],2,0))</f>
        <v/>
      </c>
      <c r="C1764" s="25" t="str">
        <f>IF(A1764="","",VLOOKUP(A1764,Tabulka3[[Číslo registrace  u jednorázové akce]:[Příjmení]],3,0))</f>
        <v/>
      </c>
      <c r="I1764" s="94"/>
      <c r="J1764" s="94"/>
      <c r="L1764" s="15"/>
      <c r="M1764" s="15"/>
      <c r="N1764" s="15"/>
    </row>
    <row r="1765" spans="2:14" s="25" customFormat="1" ht="15" customHeight="1" x14ac:dyDescent="0.3">
      <c r="B1765" s="25" t="str">
        <f>IF(A1765="","",VLOOKUP(A1765,Tabulka3[[Číslo registrace  u jednorázové akce]:[Příjmení]],2,0))</f>
        <v/>
      </c>
      <c r="C1765" s="25" t="str">
        <f>IF(A1765="","",VLOOKUP(A1765,Tabulka3[[Číslo registrace  u jednorázové akce]:[Příjmení]],3,0))</f>
        <v/>
      </c>
      <c r="I1765" s="94"/>
      <c r="J1765" s="94"/>
      <c r="L1765" s="15"/>
      <c r="M1765" s="15"/>
      <c r="N1765" s="15"/>
    </row>
    <row r="1766" spans="2:14" s="25" customFormat="1" ht="15" customHeight="1" x14ac:dyDescent="0.3">
      <c r="B1766" s="25" t="str">
        <f>IF(A1766="","",VLOOKUP(A1766,Tabulka3[[Číslo registrace  u jednorázové akce]:[Příjmení]],2,0))</f>
        <v/>
      </c>
      <c r="C1766" s="25" t="str">
        <f>IF(A1766="","",VLOOKUP(A1766,Tabulka3[[Číslo registrace  u jednorázové akce]:[Příjmení]],3,0))</f>
        <v/>
      </c>
      <c r="I1766" s="94"/>
      <c r="J1766" s="94"/>
      <c r="L1766" s="15"/>
      <c r="M1766" s="15"/>
      <c r="N1766" s="15"/>
    </row>
    <row r="1767" spans="2:14" s="25" customFormat="1" ht="15" customHeight="1" x14ac:dyDescent="0.3">
      <c r="B1767" s="25" t="str">
        <f>IF(A1767="","",VLOOKUP(A1767,Tabulka3[[Číslo registrace  u jednorázové akce]:[Příjmení]],2,0))</f>
        <v/>
      </c>
      <c r="C1767" s="25" t="str">
        <f>IF(A1767="","",VLOOKUP(A1767,Tabulka3[[Číslo registrace  u jednorázové akce]:[Příjmení]],3,0))</f>
        <v/>
      </c>
      <c r="I1767" s="94"/>
      <c r="J1767" s="94"/>
      <c r="L1767" s="15"/>
      <c r="M1767" s="15"/>
      <c r="N1767" s="15"/>
    </row>
    <row r="1768" spans="2:14" s="25" customFormat="1" ht="15" customHeight="1" x14ac:dyDescent="0.3">
      <c r="B1768" s="25" t="str">
        <f>IF(A1768="","",VLOOKUP(A1768,Tabulka3[[Číslo registrace  u jednorázové akce]:[Příjmení]],2,0))</f>
        <v/>
      </c>
      <c r="C1768" s="25" t="str">
        <f>IF(A1768="","",VLOOKUP(A1768,Tabulka3[[Číslo registrace  u jednorázové akce]:[Příjmení]],3,0))</f>
        <v/>
      </c>
      <c r="I1768" s="94"/>
      <c r="J1768" s="94"/>
      <c r="L1768" s="15"/>
      <c r="M1768" s="15"/>
      <c r="N1768" s="15"/>
    </row>
    <row r="1769" spans="2:14" s="25" customFormat="1" ht="15" customHeight="1" x14ac:dyDescent="0.3">
      <c r="B1769" s="25" t="str">
        <f>IF(A1769="","",VLOOKUP(A1769,Tabulka3[[Číslo registrace  u jednorázové akce]:[Příjmení]],2,0))</f>
        <v/>
      </c>
      <c r="C1769" s="25" t="str">
        <f>IF(A1769="","",VLOOKUP(A1769,Tabulka3[[Číslo registrace  u jednorázové akce]:[Příjmení]],3,0))</f>
        <v/>
      </c>
      <c r="I1769" s="94"/>
      <c r="J1769" s="94"/>
      <c r="L1769" s="15"/>
      <c r="M1769" s="15"/>
      <c r="N1769" s="15"/>
    </row>
    <row r="1770" spans="2:14" s="25" customFormat="1" ht="15" customHeight="1" x14ac:dyDescent="0.3">
      <c r="B1770" s="25" t="str">
        <f>IF(A1770="","",VLOOKUP(A1770,Tabulka3[[Číslo registrace  u jednorázové akce]:[Příjmení]],2,0))</f>
        <v/>
      </c>
      <c r="C1770" s="25" t="str">
        <f>IF(A1770="","",VLOOKUP(A1770,Tabulka3[[Číslo registrace  u jednorázové akce]:[Příjmení]],3,0))</f>
        <v/>
      </c>
      <c r="I1770" s="94"/>
      <c r="J1770" s="94"/>
      <c r="L1770" s="15"/>
      <c r="M1770" s="15"/>
      <c r="N1770" s="15"/>
    </row>
    <row r="1771" spans="2:14" s="25" customFormat="1" ht="15" customHeight="1" x14ac:dyDescent="0.3">
      <c r="B1771" s="25" t="str">
        <f>IF(A1771="","",VLOOKUP(A1771,Tabulka3[[Číslo registrace  u jednorázové akce]:[Příjmení]],2,0))</f>
        <v/>
      </c>
      <c r="C1771" s="25" t="str">
        <f>IF(A1771="","",VLOOKUP(A1771,Tabulka3[[Číslo registrace  u jednorázové akce]:[Příjmení]],3,0))</f>
        <v/>
      </c>
      <c r="I1771" s="94"/>
      <c r="J1771" s="94"/>
      <c r="L1771" s="15"/>
      <c r="M1771" s="15"/>
      <c r="N1771" s="15"/>
    </row>
    <row r="1772" spans="2:14" s="25" customFormat="1" ht="15" customHeight="1" x14ac:dyDescent="0.3">
      <c r="B1772" s="25" t="str">
        <f>IF(A1772="","",VLOOKUP(A1772,Tabulka3[[Číslo registrace  u jednorázové akce]:[Příjmení]],2,0))</f>
        <v/>
      </c>
      <c r="C1772" s="25" t="str">
        <f>IF(A1772="","",VLOOKUP(A1772,Tabulka3[[Číslo registrace  u jednorázové akce]:[Příjmení]],3,0))</f>
        <v/>
      </c>
      <c r="I1772" s="94"/>
      <c r="J1772" s="94"/>
      <c r="L1772" s="15"/>
      <c r="M1772" s="15"/>
      <c r="N1772" s="15"/>
    </row>
    <row r="1773" spans="2:14" s="25" customFormat="1" ht="15" customHeight="1" x14ac:dyDescent="0.3">
      <c r="B1773" s="25" t="str">
        <f>IF(A1773="","",VLOOKUP(A1773,Tabulka3[[Číslo registrace  u jednorázové akce]:[Příjmení]],2,0))</f>
        <v/>
      </c>
      <c r="C1773" s="25" t="str">
        <f>IF(A1773="","",VLOOKUP(A1773,Tabulka3[[Číslo registrace  u jednorázové akce]:[Příjmení]],3,0))</f>
        <v/>
      </c>
      <c r="I1773" s="94"/>
      <c r="J1773" s="94"/>
      <c r="L1773" s="15"/>
      <c r="M1773" s="15"/>
      <c r="N1773" s="15"/>
    </row>
    <row r="1774" spans="2:14" s="25" customFormat="1" ht="15" customHeight="1" x14ac:dyDescent="0.3">
      <c r="B1774" s="25" t="str">
        <f>IF(A1774="","",VLOOKUP(A1774,Tabulka3[[Číslo registrace  u jednorázové akce]:[Příjmení]],2,0))</f>
        <v/>
      </c>
      <c r="C1774" s="25" t="str">
        <f>IF(A1774="","",VLOOKUP(A1774,Tabulka3[[Číslo registrace  u jednorázové akce]:[Příjmení]],3,0))</f>
        <v/>
      </c>
      <c r="I1774" s="94"/>
      <c r="J1774" s="94"/>
      <c r="L1774" s="15"/>
      <c r="M1774" s="15"/>
      <c r="N1774" s="15"/>
    </row>
    <row r="1775" spans="2:14" s="25" customFormat="1" ht="15" customHeight="1" x14ac:dyDescent="0.3">
      <c r="B1775" s="25" t="str">
        <f>IF(A1775="","",VLOOKUP(A1775,Tabulka3[[Číslo registrace  u jednorázové akce]:[Příjmení]],2,0))</f>
        <v/>
      </c>
      <c r="C1775" s="25" t="str">
        <f>IF(A1775="","",VLOOKUP(A1775,Tabulka3[[Číslo registrace  u jednorázové akce]:[Příjmení]],3,0))</f>
        <v/>
      </c>
      <c r="I1775" s="94"/>
      <c r="J1775" s="94"/>
      <c r="L1775" s="15"/>
      <c r="M1775" s="15"/>
      <c r="N1775" s="15"/>
    </row>
    <row r="1776" spans="2:14" s="25" customFormat="1" ht="15" customHeight="1" x14ac:dyDescent="0.3">
      <c r="B1776" s="25" t="str">
        <f>IF(A1776="","",VLOOKUP(A1776,Tabulka3[[Číslo registrace  u jednorázové akce]:[Příjmení]],2,0))</f>
        <v/>
      </c>
      <c r="C1776" s="25" t="str">
        <f>IF(A1776="","",VLOOKUP(A1776,Tabulka3[[Číslo registrace  u jednorázové akce]:[Příjmení]],3,0))</f>
        <v/>
      </c>
      <c r="I1776" s="94"/>
      <c r="J1776" s="94"/>
      <c r="L1776" s="15"/>
      <c r="M1776" s="15"/>
      <c r="N1776" s="15"/>
    </row>
    <row r="1777" spans="2:14" s="25" customFormat="1" ht="15" customHeight="1" x14ac:dyDescent="0.3">
      <c r="B1777" s="25" t="str">
        <f>IF(A1777="","",VLOOKUP(A1777,Tabulka3[[Číslo registrace  u jednorázové akce]:[Příjmení]],2,0))</f>
        <v/>
      </c>
      <c r="C1777" s="25" t="str">
        <f>IF(A1777="","",VLOOKUP(A1777,Tabulka3[[Číslo registrace  u jednorázové akce]:[Příjmení]],3,0))</f>
        <v/>
      </c>
      <c r="I1777" s="94"/>
      <c r="J1777" s="94"/>
      <c r="L1777" s="15"/>
      <c r="M1777" s="15"/>
      <c r="N1777" s="15"/>
    </row>
    <row r="1778" spans="2:14" s="25" customFormat="1" ht="15" customHeight="1" x14ac:dyDescent="0.3">
      <c r="B1778" s="25" t="str">
        <f>IF(A1778="","",VLOOKUP(A1778,Tabulka3[[Číslo registrace  u jednorázové akce]:[Příjmení]],2,0))</f>
        <v/>
      </c>
      <c r="C1778" s="25" t="str">
        <f>IF(A1778="","",VLOOKUP(A1778,Tabulka3[[Číslo registrace  u jednorázové akce]:[Příjmení]],3,0))</f>
        <v/>
      </c>
      <c r="I1778" s="94"/>
      <c r="J1778" s="94"/>
      <c r="L1778" s="15"/>
      <c r="M1778" s="15"/>
      <c r="N1778" s="15"/>
    </row>
    <row r="1779" spans="2:14" s="25" customFormat="1" ht="15" customHeight="1" x14ac:dyDescent="0.3">
      <c r="B1779" s="25" t="str">
        <f>IF(A1779="","",VLOOKUP(A1779,Tabulka3[[Číslo registrace  u jednorázové akce]:[Příjmení]],2,0))</f>
        <v/>
      </c>
      <c r="C1779" s="25" t="str">
        <f>IF(A1779="","",VLOOKUP(A1779,Tabulka3[[Číslo registrace  u jednorázové akce]:[Příjmení]],3,0))</f>
        <v/>
      </c>
      <c r="I1779" s="94"/>
      <c r="J1779" s="94"/>
      <c r="L1779" s="15"/>
      <c r="M1779" s="15"/>
      <c r="N1779" s="15"/>
    </row>
    <row r="1780" spans="2:14" s="25" customFormat="1" ht="15" customHeight="1" x14ac:dyDescent="0.3">
      <c r="B1780" s="25" t="str">
        <f>IF(A1780="","",VLOOKUP(A1780,Tabulka3[[Číslo registrace  u jednorázové akce]:[Příjmení]],2,0))</f>
        <v/>
      </c>
      <c r="C1780" s="25" t="str">
        <f>IF(A1780="","",VLOOKUP(A1780,Tabulka3[[Číslo registrace  u jednorázové akce]:[Příjmení]],3,0))</f>
        <v/>
      </c>
      <c r="I1780" s="94"/>
      <c r="J1780" s="94"/>
      <c r="L1780" s="15"/>
      <c r="M1780" s="15"/>
      <c r="N1780" s="15"/>
    </row>
    <row r="1781" spans="2:14" s="25" customFormat="1" ht="15" customHeight="1" x14ac:dyDescent="0.3">
      <c r="B1781" s="25" t="str">
        <f>IF(A1781="","",VLOOKUP(A1781,Tabulka3[[Číslo registrace  u jednorázové akce]:[Příjmení]],2,0))</f>
        <v/>
      </c>
      <c r="C1781" s="25" t="str">
        <f>IF(A1781="","",VLOOKUP(A1781,Tabulka3[[Číslo registrace  u jednorázové akce]:[Příjmení]],3,0))</f>
        <v/>
      </c>
      <c r="I1781" s="94"/>
      <c r="J1781" s="94"/>
      <c r="L1781" s="15"/>
      <c r="M1781" s="15"/>
      <c r="N1781" s="15"/>
    </row>
    <row r="1782" spans="2:14" s="25" customFormat="1" ht="15" customHeight="1" x14ac:dyDescent="0.3">
      <c r="B1782" s="25" t="str">
        <f>IF(A1782="","",VLOOKUP(A1782,Tabulka3[[Číslo registrace  u jednorázové akce]:[Příjmení]],2,0))</f>
        <v/>
      </c>
      <c r="C1782" s="25" t="str">
        <f>IF(A1782="","",VLOOKUP(A1782,Tabulka3[[Číslo registrace  u jednorázové akce]:[Příjmení]],3,0))</f>
        <v/>
      </c>
      <c r="I1782" s="94"/>
      <c r="J1782" s="94"/>
      <c r="L1782" s="15"/>
      <c r="M1782" s="15"/>
      <c r="N1782" s="15"/>
    </row>
    <row r="1783" spans="2:14" s="25" customFormat="1" ht="15" customHeight="1" x14ac:dyDescent="0.3">
      <c r="B1783" s="25" t="str">
        <f>IF(A1783="","",VLOOKUP(A1783,Tabulka3[[Číslo registrace  u jednorázové akce]:[Příjmení]],2,0))</f>
        <v/>
      </c>
      <c r="C1783" s="25" t="str">
        <f>IF(A1783="","",VLOOKUP(A1783,Tabulka3[[Číslo registrace  u jednorázové akce]:[Příjmení]],3,0))</f>
        <v/>
      </c>
      <c r="I1783" s="94"/>
      <c r="J1783" s="94"/>
      <c r="L1783" s="15"/>
      <c r="M1783" s="15"/>
      <c r="N1783" s="15"/>
    </row>
    <row r="1784" spans="2:14" s="25" customFormat="1" ht="15" customHeight="1" x14ac:dyDescent="0.3">
      <c r="B1784" s="25" t="str">
        <f>IF(A1784="","",VLOOKUP(A1784,Tabulka3[[Číslo registrace  u jednorázové akce]:[Příjmení]],2,0))</f>
        <v/>
      </c>
      <c r="C1784" s="25" t="str">
        <f>IF(A1784="","",VLOOKUP(A1784,Tabulka3[[Číslo registrace  u jednorázové akce]:[Příjmení]],3,0))</f>
        <v/>
      </c>
      <c r="I1784" s="94"/>
      <c r="J1784" s="94"/>
      <c r="L1784" s="15"/>
      <c r="M1784" s="15"/>
      <c r="N1784" s="15"/>
    </row>
    <row r="1785" spans="2:14" s="25" customFormat="1" ht="15" customHeight="1" x14ac:dyDescent="0.3">
      <c r="B1785" s="25" t="str">
        <f>IF(A1785="","",VLOOKUP(A1785,Tabulka3[[Číslo registrace  u jednorázové akce]:[Příjmení]],2,0))</f>
        <v/>
      </c>
      <c r="C1785" s="25" t="str">
        <f>IF(A1785="","",VLOOKUP(A1785,Tabulka3[[Číslo registrace  u jednorázové akce]:[Příjmení]],3,0))</f>
        <v/>
      </c>
      <c r="I1785" s="94"/>
      <c r="J1785" s="94"/>
      <c r="L1785" s="15"/>
      <c r="M1785" s="15"/>
      <c r="N1785" s="15"/>
    </row>
    <row r="1786" spans="2:14" s="25" customFormat="1" ht="15" customHeight="1" x14ac:dyDescent="0.3">
      <c r="B1786" s="25" t="str">
        <f>IF(A1786="","",VLOOKUP(A1786,Tabulka3[[Číslo registrace  u jednorázové akce]:[Příjmení]],2,0))</f>
        <v/>
      </c>
      <c r="C1786" s="25" t="str">
        <f>IF(A1786="","",VLOOKUP(A1786,Tabulka3[[Číslo registrace  u jednorázové akce]:[Příjmení]],3,0))</f>
        <v/>
      </c>
      <c r="I1786" s="94"/>
      <c r="J1786" s="94"/>
      <c r="L1786" s="15"/>
      <c r="M1786" s="15"/>
      <c r="N1786" s="15"/>
    </row>
    <row r="1787" spans="2:14" s="25" customFormat="1" ht="15" customHeight="1" x14ac:dyDescent="0.3">
      <c r="B1787" s="25" t="str">
        <f>IF(A1787="","",VLOOKUP(A1787,Tabulka3[[Číslo registrace  u jednorázové akce]:[Příjmení]],2,0))</f>
        <v/>
      </c>
      <c r="C1787" s="25" t="str">
        <f>IF(A1787="","",VLOOKUP(A1787,Tabulka3[[Číslo registrace  u jednorázové akce]:[Příjmení]],3,0))</f>
        <v/>
      </c>
      <c r="I1787" s="94"/>
      <c r="J1787" s="94"/>
      <c r="L1787" s="15"/>
      <c r="M1787" s="15"/>
      <c r="N1787" s="15"/>
    </row>
    <row r="1788" spans="2:14" s="25" customFormat="1" ht="15" customHeight="1" x14ac:dyDescent="0.3">
      <c r="B1788" s="25" t="str">
        <f>IF(A1788="","",VLOOKUP(A1788,Tabulka3[[Číslo registrace  u jednorázové akce]:[Příjmení]],2,0))</f>
        <v/>
      </c>
      <c r="C1788" s="25" t="str">
        <f>IF(A1788="","",VLOOKUP(A1788,Tabulka3[[Číslo registrace  u jednorázové akce]:[Příjmení]],3,0))</f>
        <v/>
      </c>
      <c r="I1788" s="94"/>
      <c r="J1788" s="94"/>
      <c r="L1788" s="15"/>
      <c r="M1788" s="15"/>
      <c r="N1788" s="15"/>
    </row>
    <row r="1789" spans="2:14" s="25" customFormat="1" ht="15" customHeight="1" x14ac:dyDescent="0.3">
      <c r="B1789" s="25" t="str">
        <f>IF(A1789="","",VLOOKUP(A1789,Tabulka3[[Číslo registrace  u jednorázové akce]:[Příjmení]],2,0))</f>
        <v/>
      </c>
      <c r="C1789" s="25" t="str">
        <f>IF(A1789="","",VLOOKUP(A1789,Tabulka3[[Číslo registrace  u jednorázové akce]:[Příjmení]],3,0))</f>
        <v/>
      </c>
      <c r="I1789" s="94"/>
      <c r="J1789" s="94"/>
      <c r="L1789" s="15"/>
      <c r="M1789" s="15"/>
      <c r="N1789" s="15"/>
    </row>
    <row r="1790" spans="2:14" s="25" customFormat="1" ht="15" customHeight="1" x14ac:dyDescent="0.3">
      <c r="B1790" s="25" t="str">
        <f>IF(A1790="","",VLOOKUP(A1790,Tabulka3[[Číslo registrace  u jednorázové akce]:[Příjmení]],2,0))</f>
        <v/>
      </c>
      <c r="C1790" s="25" t="str">
        <f>IF(A1790="","",VLOOKUP(A1790,Tabulka3[[Číslo registrace  u jednorázové akce]:[Příjmení]],3,0))</f>
        <v/>
      </c>
      <c r="I1790" s="94"/>
      <c r="J1790" s="94"/>
      <c r="L1790" s="15"/>
      <c r="M1790" s="15"/>
      <c r="N1790" s="15"/>
    </row>
    <row r="1791" spans="2:14" s="25" customFormat="1" ht="15" customHeight="1" x14ac:dyDescent="0.3">
      <c r="B1791" s="25" t="str">
        <f>IF(A1791="","",VLOOKUP(A1791,Tabulka3[[Číslo registrace  u jednorázové akce]:[Příjmení]],2,0))</f>
        <v/>
      </c>
      <c r="C1791" s="25" t="str">
        <f>IF(A1791="","",VLOOKUP(A1791,Tabulka3[[Číslo registrace  u jednorázové akce]:[Příjmení]],3,0))</f>
        <v/>
      </c>
      <c r="I1791" s="94"/>
      <c r="J1791" s="94"/>
      <c r="L1791" s="15"/>
      <c r="M1791" s="15"/>
      <c r="N1791" s="15"/>
    </row>
    <row r="1792" spans="2:14" s="25" customFormat="1" ht="15" customHeight="1" x14ac:dyDescent="0.3">
      <c r="B1792" s="25" t="str">
        <f>IF(A1792="","",VLOOKUP(A1792,Tabulka3[[Číslo registrace  u jednorázové akce]:[Příjmení]],2,0))</f>
        <v/>
      </c>
      <c r="C1792" s="25" t="str">
        <f>IF(A1792="","",VLOOKUP(A1792,Tabulka3[[Číslo registrace  u jednorázové akce]:[Příjmení]],3,0))</f>
        <v/>
      </c>
      <c r="I1792" s="94"/>
      <c r="J1792" s="94"/>
      <c r="L1792" s="15"/>
      <c r="M1792" s="15"/>
      <c r="N1792" s="15"/>
    </row>
    <row r="1793" spans="2:14" s="25" customFormat="1" ht="15" customHeight="1" x14ac:dyDescent="0.3">
      <c r="B1793" s="25" t="str">
        <f>IF(A1793="","",VLOOKUP(A1793,Tabulka3[[Číslo registrace  u jednorázové akce]:[Příjmení]],2,0))</f>
        <v/>
      </c>
      <c r="C1793" s="25" t="str">
        <f>IF(A1793="","",VLOOKUP(A1793,Tabulka3[[Číslo registrace  u jednorázové akce]:[Příjmení]],3,0))</f>
        <v/>
      </c>
      <c r="I1793" s="94"/>
      <c r="J1793" s="94"/>
      <c r="L1793" s="15"/>
      <c r="M1793" s="15"/>
      <c r="N1793" s="15"/>
    </row>
    <row r="1794" spans="2:14" s="25" customFormat="1" ht="15" customHeight="1" x14ac:dyDescent="0.3">
      <c r="B1794" s="25" t="str">
        <f>IF(A1794="","",VLOOKUP(A1794,Tabulka3[[Číslo registrace  u jednorázové akce]:[Příjmení]],2,0))</f>
        <v/>
      </c>
      <c r="C1794" s="25" t="str">
        <f>IF(A1794="","",VLOOKUP(A1794,Tabulka3[[Číslo registrace  u jednorázové akce]:[Příjmení]],3,0))</f>
        <v/>
      </c>
      <c r="I1794" s="94"/>
      <c r="J1794" s="94"/>
      <c r="L1794" s="15"/>
      <c r="M1794" s="15"/>
      <c r="N1794" s="15"/>
    </row>
    <row r="1795" spans="2:14" s="25" customFormat="1" ht="15" customHeight="1" x14ac:dyDescent="0.3">
      <c r="B1795" s="25" t="str">
        <f>IF(A1795="","",VLOOKUP(A1795,Tabulka3[[Číslo registrace  u jednorázové akce]:[Příjmení]],2,0))</f>
        <v/>
      </c>
      <c r="C1795" s="25" t="str">
        <f>IF(A1795="","",VLOOKUP(A1795,Tabulka3[[Číslo registrace  u jednorázové akce]:[Příjmení]],3,0))</f>
        <v/>
      </c>
      <c r="I1795" s="94"/>
      <c r="J1795" s="94"/>
      <c r="L1795" s="15"/>
      <c r="M1795" s="15"/>
      <c r="N1795" s="15"/>
    </row>
    <row r="1796" spans="2:14" s="25" customFormat="1" ht="15" customHeight="1" x14ac:dyDescent="0.3">
      <c r="B1796" s="25" t="str">
        <f>IF(A1796="","",VLOOKUP(A1796,Tabulka3[[Číslo registrace  u jednorázové akce]:[Příjmení]],2,0))</f>
        <v/>
      </c>
      <c r="C1796" s="25" t="str">
        <f>IF(A1796="","",VLOOKUP(A1796,Tabulka3[[Číslo registrace  u jednorázové akce]:[Příjmení]],3,0))</f>
        <v/>
      </c>
      <c r="I1796" s="94"/>
      <c r="J1796" s="94"/>
      <c r="L1796" s="15"/>
      <c r="M1796" s="15"/>
      <c r="N1796" s="15"/>
    </row>
    <row r="1797" spans="2:14" s="25" customFormat="1" ht="15" customHeight="1" x14ac:dyDescent="0.3">
      <c r="B1797" s="25" t="str">
        <f>IF(A1797="","",VLOOKUP(A1797,Tabulka3[[Číslo registrace  u jednorázové akce]:[Příjmení]],2,0))</f>
        <v/>
      </c>
      <c r="C1797" s="25" t="str">
        <f>IF(A1797="","",VLOOKUP(A1797,Tabulka3[[Číslo registrace  u jednorázové akce]:[Příjmení]],3,0))</f>
        <v/>
      </c>
      <c r="I1797" s="94"/>
      <c r="J1797" s="94"/>
      <c r="L1797" s="15"/>
      <c r="M1797" s="15"/>
      <c r="N1797" s="15"/>
    </row>
    <row r="1798" spans="2:14" s="25" customFormat="1" ht="15" customHeight="1" x14ac:dyDescent="0.3">
      <c r="B1798" s="25" t="str">
        <f>IF(A1798="","",VLOOKUP(A1798,Tabulka3[[Číslo registrace  u jednorázové akce]:[Příjmení]],2,0))</f>
        <v/>
      </c>
      <c r="C1798" s="25" t="str">
        <f>IF(A1798="","",VLOOKUP(A1798,Tabulka3[[Číslo registrace  u jednorázové akce]:[Příjmení]],3,0))</f>
        <v/>
      </c>
      <c r="I1798" s="94"/>
      <c r="J1798" s="94"/>
      <c r="L1798" s="15"/>
      <c r="M1798" s="15"/>
      <c r="N1798" s="15"/>
    </row>
    <row r="1799" spans="2:14" s="25" customFormat="1" ht="15" customHeight="1" x14ac:dyDescent="0.3">
      <c r="B1799" s="25" t="str">
        <f>IF(A1799="","",VLOOKUP(A1799,Tabulka3[[Číslo registrace  u jednorázové akce]:[Příjmení]],2,0))</f>
        <v/>
      </c>
      <c r="C1799" s="25" t="str">
        <f>IF(A1799="","",VLOOKUP(A1799,Tabulka3[[Číslo registrace  u jednorázové akce]:[Příjmení]],3,0))</f>
        <v/>
      </c>
      <c r="I1799" s="94"/>
      <c r="J1799" s="94"/>
      <c r="L1799" s="15"/>
      <c r="M1799" s="15"/>
      <c r="N1799" s="15"/>
    </row>
    <row r="1800" spans="2:14" s="25" customFormat="1" ht="15" customHeight="1" x14ac:dyDescent="0.3">
      <c r="B1800" s="25" t="str">
        <f>IF(A1800="","",VLOOKUP(A1800,Tabulka3[[Číslo registrace  u jednorázové akce]:[Příjmení]],2,0))</f>
        <v/>
      </c>
      <c r="C1800" s="25" t="str">
        <f>IF(A1800="","",VLOOKUP(A1800,Tabulka3[[Číslo registrace  u jednorázové akce]:[Příjmení]],3,0))</f>
        <v/>
      </c>
      <c r="I1800" s="94"/>
      <c r="J1800" s="94"/>
      <c r="L1800" s="15"/>
      <c r="M1800" s="15"/>
      <c r="N1800" s="15"/>
    </row>
    <row r="1801" spans="2:14" s="25" customFormat="1" ht="15" customHeight="1" x14ac:dyDescent="0.3">
      <c r="B1801" s="25" t="str">
        <f>IF(A1801="","",VLOOKUP(A1801,Tabulka3[[Číslo registrace  u jednorázové akce]:[Příjmení]],2,0))</f>
        <v/>
      </c>
      <c r="C1801" s="25" t="str">
        <f>IF(A1801="","",VLOOKUP(A1801,Tabulka3[[Číslo registrace  u jednorázové akce]:[Příjmení]],3,0))</f>
        <v/>
      </c>
      <c r="I1801" s="94"/>
      <c r="J1801" s="94"/>
      <c r="L1801" s="15"/>
      <c r="M1801" s="15"/>
      <c r="N1801" s="15"/>
    </row>
    <row r="1802" spans="2:14" s="25" customFormat="1" ht="15" customHeight="1" x14ac:dyDescent="0.3">
      <c r="B1802" s="25" t="str">
        <f>IF(A1802="","",VLOOKUP(A1802,Tabulka3[[Číslo registrace  u jednorázové akce]:[Příjmení]],2,0))</f>
        <v/>
      </c>
      <c r="C1802" s="25" t="str">
        <f>IF(A1802="","",VLOOKUP(A1802,Tabulka3[[Číslo registrace  u jednorázové akce]:[Příjmení]],3,0))</f>
        <v/>
      </c>
      <c r="I1802" s="94"/>
      <c r="J1802" s="94"/>
      <c r="L1802" s="15"/>
      <c r="M1802" s="15"/>
      <c r="N1802" s="15"/>
    </row>
    <row r="1803" spans="2:14" s="25" customFormat="1" ht="15" customHeight="1" x14ac:dyDescent="0.3">
      <c r="B1803" s="25" t="str">
        <f>IF(A1803="","",VLOOKUP(A1803,Tabulka3[[Číslo registrace  u jednorázové akce]:[Příjmení]],2,0))</f>
        <v/>
      </c>
      <c r="C1803" s="25" t="str">
        <f>IF(A1803="","",VLOOKUP(A1803,Tabulka3[[Číslo registrace  u jednorázové akce]:[Příjmení]],3,0))</f>
        <v/>
      </c>
      <c r="I1803" s="94"/>
      <c r="J1803" s="94"/>
      <c r="L1803" s="15"/>
      <c r="M1803" s="15"/>
      <c r="N1803" s="15"/>
    </row>
    <row r="1804" spans="2:14" s="25" customFormat="1" ht="15" customHeight="1" x14ac:dyDescent="0.3">
      <c r="B1804" s="25" t="str">
        <f>IF(A1804="","",VLOOKUP(A1804,Tabulka3[[Číslo registrace  u jednorázové akce]:[Příjmení]],2,0))</f>
        <v/>
      </c>
      <c r="C1804" s="25" t="str">
        <f>IF(A1804="","",VLOOKUP(A1804,Tabulka3[[Číslo registrace  u jednorázové akce]:[Příjmení]],3,0))</f>
        <v/>
      </c>
      <c r="I1804" s="94"/>
      <c r="J1804" s="94"/>
      <c r="L1804" s="15"/>
      <c r="M1804" s="15"/>
      <c r="N1804" s="15"/>
    </row>
    <row r="1805" spans="2:14" s="25" customFormat="1" ht="15" customHeight="1" x14ac:dyDescent="0.3">
      <c r="B1805" s="25" t="str">
        <f>IF(A1805="","",VLOOKUP(A1805,Tabulka3[[Číslo registrace  u jednorázové akce]:[Příjmení]],2,0))</f>
        <v/>
      </c>
      <c r="C1805" s="25" t="str">
        <f>IF(A1805="","",VLOOKUP(A1805,Tabulka3[[Číslo registrace  u jednorázové akce]:[Příjmení]],3,0))</f>
        <v/>
      </c>
      <c r="I1805" s="94"/>
      <c r="J1805" s="94"/>
      <c r="L1805" s="15"/>
      <c r="M1805" s="15"/>
      <c r="N1805" s="15"/>
    </row>
    <row r="1806" spans="2:14" s="25" customFormat="1" ht="15" customHeight="1" x14ac:dyDescent="0.3">
      <c r="B1806" s="25" t="str">
        <f>IF(A1806="","",VLOOKUP(A1806,Tabulka3[[Číslo registrace  u jednorázové akce]:[Příjmení]],2,0))</f>
        <v/>
      </c>
      <c r="C1806" s="25" t="str">
        <f>IF(A1806="","",VLOOKUP(A1806,Tabulka3[[Číslo registrace  u jednorázové akce]:[Příjmení]],3,0))</f>
        <v/>
      </c>
      <c r="I1806" s="94"/>
      <c r="J1806" s="94"/>
      <c r="L1806" s="15"/>
      <c r="M1806" s="15"/>
      <c r="N1806" s="15"/>
    </row>
    <row r="1807" spans="2:14" s="25" customFormat="1" ht="15" customHeight="1" x14ac:dyDescent="0.3">
      <c r="B1807" s="25" t="str">
        <f>IF(A1807="","",VLOOKUP(A1807,Tabulka3[[Číslo registrace  u jednorázové akce]:[Příjmení]],2,0))</f>
        <v/>
      </c>
      <c r="C1807" s="25" t="str">
        <f>IF(A1807="","",VLOOKUP(A1807,Tabulka3[[Číslo registrace  u jednorázové akce]:[Příjmení]],3,0))</f>
        <v/>
      </c>
      <c r="I1807" s="94"/>
      <c r="J1807" s="94"/>
      <c r="L1807" s="15"/>
      <c r="M1807" s="15"/>
      <c r="N1807" s="15"/>
    </row>
    <row r="1808" spans="2:14" s="25" customFormat="1" ht="15" customHeight="1" x14ac:dyDescent="0.3">
      <c r="B1808" s="25" t="str">
        <f>IF(A1808="","",VLOOKUP(A1808,Tabulka3[[Číslo registrace  u jednorázové akce]:[Příjmení]],2,0))</f>
        <v/>
      </c>
      <c r="C1808" s="25" t="str">
        <f>IF(A1808="","",VLOOKUP(A1808,Tabulka3[[Číslo registrace  u jednorázové akce]:[Příjmení]],3,0))</f>
        <v/>
      </c>
      <c r="I1808" s="94"/>
      <c r="J1808" s="94"/>
      <c r="L1808" s="15"/>
      <c r="M1808" s="15"/>
      <c r="N1808" s="15"/>
    </row>
    <row r="1809" spans="2:14" s="25" customFormat="1" ht="15" customHeight="1" x14ac:dyDescent="0.3">
      <c r="B1809" s="25" t="str">
        <f>IF(A1809="","",VLOOKUP(A1809,Tabulka3[[Číslo registrace  u jednorázové akce]:[Příjmení]],2,0))</f>
        <v/>
      </c>
      <c r="C1809" s="25" t="str">
        <f>IF(A1809="","",VLOOKUP(A1809,Tabulka3[[Číslo registrace  u jednorázové akce]:[Příjmení]],3,0))</f>
        <v/>
      </c>
      <c r="I1809" s="94"/>
      <c r="J1809" s="94"/>
      <c r="L1809" s="15"/>
      <c r="M1809" s="15"/>
      <c r="N1809" s="15"/>
    </row>
    <row r="1810" spans="2:14" s="25" customFormat="1" ht="15" customHeight="1" x14ac:dyDescent="0.3">
      <c r="B1810" s="25" t="str">
        <f>IF(A1810="","",VLOOKUP(A1810,Tabulka3[[Číslo registrace  u jednorázové akce]:[Příjmení]],2,0))</f>
        <v/>
      </c>
      <c r="C1810" s="25" t="str">
        <f>IF(A1810="","",VLOOKUP(A1810,Tabulka3[[Číslo registrace  u jednorázové akce]:[Příjmení]],3,0))</f>
        <v/>
      </c>
      <c r="I1810" s="94"/>
      <c r="J1810" s="94"/>
      <c r="L1810" s="15"/>
      <c r="M1810" s="15"/>
      <c r="N1810" s="15"/>
    </row>
    <row r="1811" spans="2:14" s="25" customFormat="1" ht="15" customHeight="1" x14ac:dyDescent="0.3">
      <c r="B1811" s="25" t="str">
        <f>IF(A1811="","",VLOOKUP(A1811,Tabulka3[[Číslo registrace  u jednorázové akce]:[Příjmení]],2,0))</f>
        <v/>
      </c>
      <c r="C1811" s="25" t="str">
        <f>IF(A1811="","",VLOOKUP(A1811,Tabulka3[[Číslo registrace  u jednorázové akce]:[Příjmení]],3,0))</f>
        <v/>
      </c>
      <c r="I1811" s="94"/>
      <c r="J1811" s="94"/>
      <c r="L1811" s="15"/>
      <c r="M1811" s="15"/>
      <c r="N1811" s="15"/>
    </row>
    <row r="1812" spans="2:14" s="25" customFormat="1" ht="15" customHeight="1" x14ac:dyDescent="0.3">
      <c r="B1812" s="25" t="str">
        <f>IF(A1812="","",VLOOKUP(A1812,Tabulka3[[Číslo registrace  u jednorázové akce]:[Příjmení]],2,0))</f>
        <v/>
      </c>
      <c r="C1812" s="25" t="str">
        <f>IF(A1812="","",VLOOKUP(A1812,Tabulka3[[Číslo registrace  u jednorázové akce]:[Příjmení]],3,0))</f>
        <v/>
      </c>
      <c r="I1812" s="94"/>
      <c r="J1812" s="94"/>
      <c r="L1812" s="15"/>
      <c r="M1812" s="15"/>
      <c r="N1812" s="15"/>
    </row>
    <row r="1813" spans="2:14" s="25" customFormat="1" ht="15" customHeight="1" x14ac:dyDescent="0.3">
      <c r="B1813" s="25" t="str">
        <f>IF(A1813="","",VLOOKUP(A1813,Tabulka3[[Číslo registrace  u jednorázové akce]:[Příjmení]],2,0))</f>
        <v/>
      </c>
      <c r="C1813" s="25" t="str">
        <f>IF(A1813="","",VLOOKUP(A1813,Tabulka3[[Číslo registrace  u jednorázové akce]:[Příjmení]],3,0))</f>
        <v/>
      </c>
      <c r="I1813" s="94"/>
      <c r="J1813" s="94"/>
      <c r="L1813" s="15"/>
      <c r="M1813" s="15"/>
      <c r="N1813" s="15"/>
    </row>
    <row r="1814" spans="2:14" s="25" customFormat="1" ht="15" customHeight="1" x14ac:dyDescent="0.3">
      <c r="B1814" s="25" t="str">
        <f>IF(A1814="","",VLOOKUP(A1814,Tabulka3[[Číslo registrace  u jednorázové akce]:[Příjmení]],2,0))</f>
        <v/>
      </c>
      <c r="C1814" s="25" t="str">
        <f>IF(A1814="","",VLOOKUP(A1814,Tabulka3[[Číslo registrace  u jednorázové akce]:[Příjmení]],3,0))</f>
        <v/>
      </c>
      <c r="I1814" s="94"/>
      <c r="J1814" s="94"/>
      <c r="L1814" s="15"/>
      <c r="M1814" s="15"/>
      <c r="N1814" s="15"/>
    </row>
    <row r="1815" spans="2:14" s="25" customFormat="1" ht="15" customHeight="1" x14ac:dyDescent="0.3">
      <c r="B1815" s="25" t="str">
        <f>IF(A1815="","",VLOOKUP(A1815,Tabulka3[[Číslo registrace  u jednorázové akce]:[Příjmení]],2,0))</f>
        <v/>
      </c>
      <c r="C1815" s="25" t="str">
        <f>IF(A1815="","",VLOOKUP(A1815,Tabulka3[[Číslo registrace  u jednorázové akce]:[Příjmení]],3,0))</f>
        <v/>
      </c>
      <c r="I1815" s="94"/>
      <c r="J1815" s="94"/>
      <c r="L1815" s="15"/>
      <c r="M1815" s="15"/>
      <c r="N1815" s="15"/>
    </row>
    <row r="1816" spans="2:14" s="25" customFormat="1" ht="15" customHeight="1" x14ac:dyDescent="0.3">
      <c r="B1816" s="25" t="str">
        <f>IF(A1816="","",VLOOKUP(A1816,Tabulka3[[Číslo registrace  u jednorázové akce]:[Příjmení]],2,0))</f>
        <v/>
      </c>
      <c r="C1816" s="25" t="str">
        <f>IF(A1816="","",VLOOKUP(A1816,Tabulka3[[Číslo registrace  u jednorázové akce]:[Příjmení]],3,0))</f>
        <v/>
      </c>
      <c r="I1816" s="94"/>
      <c r="J1816" s="94"/>
      <c r="L1816" s="15"/>
      <c r="M1816" s="15"/>
      <c r="N1816" s="15"/>
    </row>
    <row r="1817" spans="2:14" s="25" customFormat="1" ht="15" customHeight="1" x14ac:dyDescent="0.3">
      <c r="B1817" s="25" t="str">
        <f>IF(A1817="","",VLOOKUP(A1817,Tabulka3[[Číslo registrace  u jednorázové akce]:[Příjmení]],2,0))</f>
        <v/>
      </c>
      <c r="C1817" s="25" t="str">
        <f>IF(A1817="","",VLOOKUP(A1817,Tabulka3[[Číslo registrace  u jednorázové akce]:[Příjmení]],3,0))</f>
        <v/>
      </c>
      <c r="I1817" s="94"/>
      <c r="J1817" s="94"/>
      <c r="L1817" s="15"/>
      <c r="M1817" s="15"/>
      <c r="N1817" s="15"/>
    </row>
    <row r="1818" spans="2:14" s="25" customFormat="1" ht="15" customHeight="1" x14ac:dyDescent="0.3">
      <c r="B1818" s="25" t="str">
        <f>IF(A1818="","",VLOOKUP(A1818,Tabulka3[[Číslo registrace  u jednorázové akce]:[Příjmení]],2,0))</f>
        <v/>
      </c>
      <c r="C1818" s="25" t="str">
        <f>IF(A1818="","",VLOOKUP(A1818,Tabulka3[[Číslo registrace  u jednorázové akce]:[Příjmení]],3,0))</f>
        <v/>
      </c>
      <c r="I1818" s="94"/>
      <c r="J1818" s="94"/>
      <c r="L1818" s="15"/>
      <c r="M1818" s="15"/>
      <c r="N1818" s="15"/>
    </row>
    <row r="1819" spans="2:14" s="25" customFormat="1" ht="15" customHeight="1" x14ac:dyDescent="0.3">
      <c r="B1819" s="25" t="str">
        <f>IF(A1819="","",VLOOKUP(A1819,Tabulka3[[Číslo registrace  u jednorázové akce]:[Příjmení]],2,0))</f>
        <v/>
      </c>
      <c r="C1819" s="25" t="str">
        <f>IF(A1819="","",VLOOKUP(A1819,Tabulka3[[Číslo registrace  u jednorázové akce]:[Příjmení]],3,0))</f>
        <v/>
      </c>
      <c r="I1819" s="94"/>
      <c r="J1819" s="94"/>
      <c r="L1819" s="15"/>
      <c r="M1819" s="15"/>
      <c r="N1819" s="15"/>
    </row>
    <row r="1820" spans="2:14" s="25" customFormat="1" ht="15" customHeight="1" x14ac:dyDescent="0.3">
      <c r="B1820" s="25" t="str">
        <f>IF(A1820="","",VLOOKUP(A1820,Tabulka3[[Číslo registrace  u jednorázové akce]:[Příjmení]],2,0))</f>
        <v/>
      </c>
      <c r="C1820" s="25" t="str">
        <f>IF(A1820="","",VLOOKUP(A1820,Tabulka3[[Číslo registrace  u jednorázové akce]:[Příjmení]],3,0))</f>
        <v/>
      </c>
      <c r="I1820" s="94"/>
      <c r="J1820" s="94"/>
      <c r="L1820" s="15"/>
      <c r="M1820" s="15"/>
      <c r="N1820" s="15"/>
    </row>
    <row r="1821" spans="2:14" s="25" customFormat="1" ht="15" customHeight="1" x14ac:dyDescent="0.3">
      <c r="B1821" s="25" t="str">
        <f>IF(A1821="","",VLOOKUP(A1821,Tabulka3[[Číslo registrace  u jednorázové akce]:[Příjmení]],2,0))</f>
        <v/>
      </c>
      <c r="C1821" s="25" t="str">
        <f>IF(A1821="","",VLOOKUP(A1821,Tabulka3[[Číslo registrace  u jednorázové akce]:[Příjmení]],3,0))</f>
        <v/>
      </c>
      <c r="I1821" s="94"/>
      <c r="J1821" s="94"/>
      <c r="L1821" s="15"/>
      <c r="M1821" s="15"/>
      <c r="N1821" s="15"/>
    </row>
    <row r="1822" spans="2:14" s="25" customFormat="1" ht="15" customHeight="1" x14ac:dyDescent="0.3">
      <c r="B1822" s="25" t="str">
        <f>IF(A1822="","",VLOOKUP(A1822,Tabulka3[[Číslo registrace  u jednorázové akce]:[Příjmení]],2,0))</f>
        <v/>
      </c>
      <c r="C1822" s="25" t="str">
        <f>IF(A1822="","",VLOOKUP(A1822,Tabulka3[[Číslo registrace  u jednorázové akce]:[Příjmení]],3,0))</f>
        <v/>
      </c>
      <c r="I1822" s="94"/>
      <c r="J1822" s="94"/>
      <c r="L1822" s="15"/>
      <c r="M1822" s="15"/>
      <c r="N1822" s="15"/>
    </row>
    <row r="1823" spans="2:14" s="25" customFormat="1" ht="15" customHeight="1" x14ac:dyDescent="0.3">
      <c r="B1823" s="25" t="str">
        <f>IF(A1823="","",VLOOKUP(A1823,Tabulka3[[Číslo registrace  u jednorázové akce]:[Příjmení]],2,0))</f>
        <v/>
      </c>
      <c r="C1823" s="25" t="str">
        <f>IF(A1823="","",VLOOKUP(A1823,Tabulka3[[Číslo registrace  u jednorázové akce]:[Příjmení]],3,0))</f>
        <v/>
      </c>
      <c r="I1823" s="94"/>
      <c r="J1823" s="94"/>
      <c r="L1823" s="15"/>
      <c r="M1823" s="15"/>
      <c r="N1823" s="15"/>
    </row>
    <row r="1824" spans="2:14" s="25" customFormat="1" ht="15" customHeight="1" x14ac:dyDescent="0.3">
      <c r="B1824" s="25" t="str">
        <f>IF(A1824="","",VLOOKUP(A1824,Tabulka3[[Číslo registrace  u jednorázové akce]:[Příjmení]],2,0))</f>
        <v/>
      </c>
      <c r="C1824" s="25" t="str">
        <f>IF(A1824="","",VLOOKUP(A1824,Tabulka3[[Číslo registrace  u jednorázové akce]:[Příjmení]],3,0))</f>
        <v/>
      </c>
      <c r="I1824" s="94"/>
      <c r="J1824" s="94"/>
      <c r="L1824" s="15"/>
      <c r="M1824" s="15"/>
      <c r="N1824" s="15"/>
    </row>
    <row r="1825" spans="2:14" s="25" customFormat="1" ht="15" customHeight="1" x14ac:dyDescent="0.3">
      <c r="B1825" s="25" t="str">
        <f>IF(A1825="","",VLOOKUP(A1825,Tabulka3[[Číslo registrace  u jednorázové akce]:[Příjmení]],2,0))</f>
        <v/>
      </c>
      <c r="C1825" s="25" t="str">
        <f>IF(A1825="","",VLOOKUP(A1825,Tabulka3[[Číslo registrace  u jednorázové akce]:[Příjmení]],3,0))</f>
        <v/>
      </c>
      <c r="I1825" s="94"/>
      <c r="J1825" s="94"/>
      <c r="L1825" s="15"/>
      <c r="M1825" s="15"/>
      <c r="N1825" s="15"/>
    </row>
    <row r="1826" spans="2:14" s="25" customFormat="1" ht="15" customHeight="1" x14ac:dyDescent="0.3">
      <c r="B1826" s="25" t="str">
        <f>IF(A1826="","",VLOOKUP(A1826,Tabulka3[[Číslo registrace  u jednorázové akce]:[Příjmení]],2,0))</f>
        <v/>
      </c>
      <c r="C1826" s="25" t="str">
        <f>IF(A1826="","",VLOOKUP(A1826,Tabulka3[[Číslo registrace  u jednorázové akce]:[Příjmení]],3,0))</f>
        <v/>
      </c>
      <c r="I1826" s="94"/>
      <c r="J1826" s="94"/>
      <c r="L1826" s="15"/>
      <c r="M1826" s="15"/>
      <c r="N1826" s="15"/>
    </row>
    <row r="1827" spans="2:14" s="25" customFormat="1" ht="15" customHeight="1" x14ac:dyDescent="0.3">
      <c r="B1827" s="25" t="str">
        <f>IF(A1827="","",VLOOKUP(A1827,Tabulka3[[Číslo registrace  u jednorázové akce]:[Příjmení]],2,0))</f>
        <v/>
      </c>
      <c r="C1827" s="25" t="str">
        <f>IF(A1827="","",VLOOKUP(A1827,Tabulka3[[Číslo registrace  u jednorázové akce]:[Příjmení]],3,0))</f>
        <v/>
      </c>
      <c r="I1827" s="94"/>
      <c r="J1827" s="94"/>
      <c r="L1827" s="15"/>
      <c r="M1827" s="15"/>
      <c r="N1827" s="15"/>
    </row>
    <row r="1828" spans="2:14" s="25" customFormat="1" ht="15" customHeight="1" x14ac:dyDescent="0.3">
      <c r="B1828" s="25" t="str">
        <f>IF(A1828="","",VLOOKUP(A1828,Tabulka3[[Číslo registrace  u jednorázové akce]:[Příjmení]],2,0))</f>
        <v/>
      </c>
      <c r="C1828" s="25" t="str">
        <f>IF(A1828="","",VLOOKUP(A1828,Tabulka3[[Číslo registrace  u jednorázové akce]:[Příjmení]],3,0))</f>
        <v/>
      </c>
      <c r="I1828" s="94"/>
      <c r="J1828" s="94"/>
      <c r="L1828" s="15"/>
      <c r="M1828" s="15"/>
      <c r="N1828" s="15"/>
    </row>
    <row r="1829" spans="2:14" s="25" customFormat="1" ht="15" customHeight="1" x14ac:dyDescent="0.3">
      <c r="B1829" s="25" t="str">
        <f>IF(A1829="","",VLOOKUP(A1829,Tabulka3[[Číslo registrace  u jednorázové akce]:[Příjmení]],2,0))</f>
        <v/>
      </c>
      <c r="C1829" s="25" t="str">
        <f>IF(A1829="","",VLOOKUP(A1829,Tabulka3[[Číslo registrace  u jednorázové akce]:[Příjmení]],3,0))</f>
        <v/>
      </c>
      <c r="I1829" s="94"/>
      <c r="J1829" s="94"/>
      <c r="L1829" s="15"/>
      <c r="M1829" s="15"/>
      <c r="N1829" s="15"/>
    </row>
    <row r="1830" spans="2:14" s="25" customFormat="1" ht="15" customHeight="1" x14ac:dyDescent="0.3">
      <c r="B1830" s="25" t="str">
        <f>IF(A1830="","",VLOOKUP(A1830,Tabulka3[[Číslo registrace  u jednorázové akce]:[Příjmení]],2,0))</f>
        <v/>
      </c>
      <c r="C1830" s="25" t="str">
        <f>IF(A1830="","",VLOOKUP(A1830,Tabulka3[[Číslo registrace  u jednorázové akce]:[Příjmení]],3,0))</f>
        <v/>
      </c>
      <c r="I1830" s="94"/>
      <c r="J1830" s="94"/>
      <c r="L1830" s="15"/>
      <c r="M1830" s="15"/>
      <c r="N1830" s="15"/>
    </row>
    <row r="1831" spans="2:14" s="25" customFormat="1" ht="15" customHeight="1" x14ac:dyDescent="0.3">
      <c r="B1831" s="25" t="str">
        <f>IF(A1831="","",VLOOKUP(A1831,Tabulka3[[Číslo registrace  u jednorázové akce]:[Příjmení]],2,0))</f>
        <v/>
      </c>
      <c r="C1831" s="25" t="str">
        <f>IF(A1831="","",VLOOKUP(A1831,Tabulka3[[Číslo registrace  u jednorázové akce]:[Příjmení]],3,0))</f>
        <v/>
      </c>
      <c r="I1831" s="94"/>
      <c r="J1831" s="94"/>
      <c r="L1831" s="15"/>
      <c r="M1831" s="15"/>
      <c r="N1831" s="15"/>
    </row>
    <row r="1832" spans="2:14" s="25" customFormat="1" ht="15" customHeight="1" x14ac:dyDescent="0.3">
      <c r="B1832" s="25" t="str">
        <f>IF(A1832="","",VLOOKUP(A1832,Tabulka3[[Číslo registrace  u jednorázové akce]:[Příjmení]],2,0))</f>
        <v/>
      </c>
      <c r="C1832" s="25" t="str">
        <f>IF(A1832="","",VLOOKUP(A1832,Tabulka3[[Číslo registrace  u jednorázové akce]:[Příjmení]],3,0))</f>
        <v/>
      </c>
      <c r="I1832" s="94"/>
      <c r="J1832" s="94"/>
      <c r="L1832" s="15"/>
      <c r="M1832" s="15"/>
      <c r="N1832" s="15"/>
    </row>
    <row r="1833" spans="2:14" s="25" customFormat="1" ht="15" customHeight="1" x14ac:dyDescent="0.3">
      <c r="B1833" s="25" t="str">
        <f>IF(A1833="","",VLOOKUP(A1833,Tabulka3[[Číslo registrace  u jednorázové akce]:[Příjmení]],2,0))</f>
        <v/>
      </c>
      <c r="C1833" s="25" t="str">
        <f>IF(A1833="","",VLOOKUP(A1833,Tabulka3[[Číslo registrace  u jednorázové akce]:[Příjmení]],3,0))</f>
        <v/>
      </c>
      <c r="I1833" s="94"/>
      <c r="J1833" s="94"/>
      <c r="L1833" s="15"/>
      <c r="M1833" s="15"/>
      <c r="N1833" s="15"/>
    </row>
    <row r="1834" spans="2:14" s="25" customFormat="1" ht="15" customHeight="1" x14ac:dyDescent="0.3">
      <c r="B1834" s="25" t="str">
        <f>IF(A1834="","",VLOOKUP(A1834,Tabulka3[[Číslo registrace  u jednorázové akce]:[Příjmení]],2,0))</f>
        <v/>
      </c>
      <c r="C1834" s="25" t="str">
        <f>IF(A1834="","",VLOOKUP(A1834,Tabulka3[[Číslo registrace  u jednorázové akce]:[Příjmení]],3,0))</f>
        <v/>
      </c>
      <c r="I1834" s="94"/>
      <c r="J1834" s="94"/>
      <c r="L1834" s="15"/>
      <c r="M1834" s="15"/>
      <c r="N1834" s="15"/>
    </row>
    <row r="1835" spans="2:14" s="25" customFormat="1" ht="15" customHeight="1" x14ac:dyDescent="0.3">
      <c r="B1835" s="25" t="str">
        <f>IF(A1835="","",VLOOKUP(A1835,Tabulka3[[Číslo registrace  u jednorázové akce]:[Příjmení]],2,0))</f>
        <v/>
      </c>
      <c r="C1835" s="25" t="str">
        <f>IF(A1835="","",VLOOKUP(A1835,Tabulka3[[Číslo registrace  u jednorázové akce]:[Příjmení]],3,0))</f>
        <v/>
      </c>
      <c r="I1835" s="94"/>
      <c r="J1835" s="94"/>
      <c r="L1835" s="15"/>
      <c r="M1835" s="15"/>
      <c r="N1835" s="15"/>
    </row>
    <row r="1836" spans="2:14" s="25" customFormat="1" ht="15" customHeight="1" x14ac:dyDescent="0.3">
      <c r="B1836" s="25" t="str">
        <f>IF(A1836="","",VLOOKUP(A1836,Tabulka3[[Číslo registrace  u jednorázové akce]:[Příjmení]],2,0))</f>
        <v/>
      </c>
      <c r="C1836" s="25" t="str">
        <f>IF(A1836="","",VLOOKUP(A1836,Tabulka3[[Číslo registrace  u jednorázové akce]:[Příjmení]],3,0))</f>
        <v/>
      </c>
      <c r="I1836" s="94"/>
      <c r="J1836" s="94"/>
      <c r="L1836" s="15"/>
      <c r="M1836" s="15"/>
      <c r="N1836" s="15"/>
    </row>
    <row r="1837" spans="2:14" s="25" customFormat="1" ht="15" customHeight="1" x14ac:dyDescent="0.3">
      <c r="B1837" s="25" t="str">
        <f>IF(A1837="","",VLOOKUP(A1837,Tabulka3[[Číslo registrace  u jednorázové akce]:[Příjmení]],2,0))</f>
        <v/>
      </c>
      <c r="C1837" s="25" t="str">
        <f>IF(A1837="","",VLOOKUP(A1837,Tabulka3[[Číslo registrace  u jednorázové akce]:[Příjmení]],3,0))</f>
        <v/>
      </c>
      <c r="I1837" s="94"/>
      <c r="J1837" s="94"/>
      <c r="L1837" s="15"/>
      <c r="M1837" s="15"/>
      <c r="N1837" s="15"/>
    </row>
    <row r="1838" spans="2:14" s="25" customFormat="1" ht="15" customHeight="1" x14ac:dyDescent="0.3">
      <c r="B1838" s="25" t="str">
        <f>IF(A1838="","",VLOOKUP(A1838,Tabulka3[[Číslo registrace  u jednorázové akce]:[Příjmení]],2,0))</f>
        <v/>
      </c>
      <c r="C1838" s="25" t="str">
        <f>IF(A1838="","",VLOOKUP(A1838,Tabulka3[[Číslo registrace  u jednorázové akce]:[Příjmení]],3,0))</f>
        <v/>
      </c>
      <c r="I1838" s="94"/>
      <c r="J1838" s="94"/>
      <c r="L1838" s="15"/>
      <c r="M1838" s="15"/>
      <c r="N1838" s="15"/>
    </row>
    <row r="1839" spans="2:14" s="25" customFormat="1" ht="15" customHeight="1" x14ac:dyDescent="0.3">
      <c r="B1839" s="25" t="str">
        <f>IF(A1839="","",VLOOKUP(A1839,Tabulka3[[Číslo registrace  u jednorázové akce]:[Příjmení]],2,0))</f>
        <v/>
      </c>
      <c r="C1839" s="25" t="str">
        <f>IF(A1839="","",VLOOKUP(A1839,Tabulka3[[Číslo registrace  u jednorázové akce]:[Příjmení]],3,0))</f>
        <v/>
      </c>
      <c r="I1839" s="94"/>
      <c r="J1839" s="94"/>
      <c r="L1839" s="15"/>
      <c r="M1839" s="15"/>
      <c r="N1839" s="15"/>
    </row>
    <row r="1840" spans="2:14" s="25" customFormat="1" ht="15" customHeight="1" x14ac:dyDescent="0.3">
      <c r="B1840" s="25" t="str">
        <f>IF(A1840="","",VLOOKUP(A1840,Tabulka3[[Číslo registrace  u jednorázové akce]:[Příjmení]],2,0))</f>
        <v/>
      </c>
      <c r="C1840" s="25" t="str">
        <f>IF(A1840="","",VLOOKUP(A1840,Tabulka3[[Číslo registrace  u jednorázové akce]:[Příjmení]],3,0))</f>
        <v/>
      </c>
      <c r="I1840" s="94"/>
      <c r="J1840" s="94"/>
      <c r="L1840" s="15"/>
      <c r="M1840" s="15"/>
      <c r="N1840" s="15"/>
    </row>
    <row r="1841" spans="2:14" s="25" customFormat="1" ht="15" customHeight="1" x14ac:dyDescent="0.3">
      <c r="B1841" s="25" t="str">
        <f>IF(A1841="","",VLOOKUP(A1841,Tabulka3[[Číslo registrace  u jednorázové akce]:[Příjmení]],2,0))</f>
        <v/>
      </c>
      <c r="C1841" s="25" t="str">
        <f>IF(A1841="","",VLOOKUP(A1841,Tabulka3[[Číslo registrace  u jednorázové akce]:[Příjmení]],3,0))</f>
        <v/>
      </c>
      <c r="I1841" s="94"/>
      <c r="J1841" s="94"/>
      <c r="L1841" s="15"/>
      <c r="M1841" s="15"/>
      <c r="N1841" s="15"/>
    </row>
    <row r="1842" spans="2:14" s="25" customFormat="1" ht="15" customHeight="1" x14ac:dyDescent="0.3">
      <c r="B1842" s="25" t="str">
        <f>IF(A1842="","",VLOOKUP(A1842,Tabulka3[[Číslo registrace  u jednorázové akce]:[Příjmení]],2,0))</f>
        <v/>
      </c>
      <c r="C1842" s="25" t="str">
        <f>IF(A1842="","",VLOOKUP(A1842,Tabulka3[[Číslo registrace  u jednorázové akce]:[Příjmení]],3,0))</f>
        <v/>
      </c>
      <c r="I1842" s="94"/>
      <c r="J1842" s="94"/>
      <c r="L1842" s="15"/>
      <c r="M1842" s="15"/>
      <c r="N1842" s="15"/>
    </row>
    <row r="1843" spans="2:14" s="25" customFormat="1" ht="15" customHeight="1" x14ac:dyDescent="0.3">
      <c r="B1843" s="25" t="str">
        <f>IF(A1843="","",VLOOKUP(A1843,Tabulka3[[Číslo registrace  u jednorázové akce]:[Příjmení]],2,0))</f>
        <v/>
      </c>
      <c r="C1843" s="25" t="str">
        <f>IF(A1843="","",VLOOKUP(A1843,Tabulka3[[Číslo registrace  u jednorázové akce]:[Příjmení]],3,0))</f>
        <v/>
      </c>
      <c r="I1843" s="94"/>
      <c r="J1843" s="94"/>
      <c r="L1843" s="15"/>
      <c r="M1843" s="15"/>
      <c r="N1843" s="15"/>
    </row>
    <row r="1844" spans="2:14" s="25" customFormat="1" ht="15" customHeight="1" x14ac:dyDescent="0.3">
      <c r="B1844" s="25" t="str">
        <f>IF(A1844="","",VLOOKUP(A1844,Tabulka3[[Číslo registrace  u jednorázové akce]:[Příjmení]],2,0))</f>
        <v/>
      </c>
      <c r="C1844" s="25" t="str">
        <f>IF(A1844="","",VLOOKUP(A1844,Tabulka3[[Číslo registrace  u jednorázové akce]:[Příjmení]],3,0))</f>
        <v/>
      </c>
      <c r="I1844" s="94"/>
      <c r="J1844" s="94"/>
      <c r="L1844" s="15"/>
      <c r="M1844" s="15"/>
      <c r="N1844" s="15"/>
    </row>
    <row r="1845" spans="2:14" s="25" customFormat="1" ht="15" customHeight="1" x14ac:dyDescent="0.3">
      <c r="B1845" s="25" t="str">
        <f>IF(A1845="","",VLOOKUP(A1845,Tabulka3[[Číslo registrace  u jednorázové akce]:[Příjmení]],2,0))</f>
        <v/>
      </c>
      <c r="C1845" s="25" t="str">
        <f>IF(A1845="","",VLOOKUP(A1845,Tabulka3[[Číslo registrace  u jednorázové akce]:[Příjmení]],3,0))</f>
        <v/>
      </c>
      <c r="I1845" s="94"/>
      <c r="J1845" s="94"/>
      <c r="L1845" s="15"/>
      <c r="M1845" s="15"/>
      <c r="N1845" s="15"/>
    </row>
    <row r="1846" spans="2:14" s="25" customFormat="1" ht="15" customHeight="1" x14ac:dyDescent="0.3">
      <c r="B1846" s="25" t="str">
        <f>IF(A1846="","",VLOOKUP(A1846,Tabulka3[[Číslo registrace  u jednorázové akce]:[Příjmení]],2,0))</f>
        <v/>
      </c>
      <c r="C1846" s="25" t="str">
        <f>IF(A1846="","",VLOOKUP(A1846,Tabulka3[[Číslo registrace  u jednorázové akce]:[Příjmení]],3,0))</f>
        <v/>
      </c>
      <c r="I1846" s="94"/>
      <c r="J1846" s="94"/>
      <c r="L1846" s="15"/>
      <c r="M1846" s="15"/>
      <c r="N1846" s="15"/>
    </row>
    <row r="1847" spans="2:14" s="25" customFormat="1" ht="15" customHeight="1" x14ac:dyDescent="0.3">
      <c r="B1847" s="25" t="str">
        <f>IF(A1847="","",VLOOKUP(A1847,Tabulka3[[Číslo registrace  u jednorázové akce]:[Příjmení]],2,0))</f>
        <v/>
      </c>
      <c r="C1847" s="25" t="str">
        <f>IF(A1847="","",VLOOKUP(A1847,Tabulka3[[Číslo registrace  u jednorázové akce]:[Příjmení]],3,0))</f>
        <v/>
      </c>
      <c r="I1847" s="94"/>
      <c r="J1847" s="94"/>
      <c r="L1847" s="15"/>
      <c r="M1847" s="15"/>
      <c r="N1847" s="15"/>
    </row>
    <row r="1848" spans="2:14" s="25" customFormat="1" ht="15" customHeight="1" x14ac:dyDescent="0.3">
      <c r="B1848" s="25" t="str">
        <f>IF(A1848="","",VLOOKUP(A1848,Tabulka3[[Číslo registrace  u jednorázové akce]:[Příjmení]],2,0))</f>
        <v/>
      </c>
      <c r="C1848" s="25" t="str">
        <f>IF(A1848="","",VLOOKUP(A1848,Tabulka3[[Číslo registrace  u jednorázové akce]:[Příjmení]],3,0))</f>
        <v/>
      </c>
      <c r="I1848" s="94"/>
      <c r="J1848" s="94"/>
      <c r="L1848" s="15"/>
      <c r="M1848" s="15"/>
      <c r="N1848" s="15"/>
    </row>
    <row r="1849" spans="2:14" s="25" customFormat="1" ht="15" customHeight="1" x14ac:dyDescent="0.3">
      <c r="B1849" s="25" t="str">
        <f>IF(A1849="","",VLOOKUP(A1849,Tabulka3[[Číslo registrace  u jednorázové akce]:[Příjmení]],2,0))</f>
        <v/>
      </c>
      <c r="C1849" s="25" t="str">
        <f>IF(A1849="","",VLOOKUP(A1849,Tabulka3[[Číslo registrace  u jednorázové akce]:[Příjmení]],3,0))</f>
        <v/>
      </c>
      <c r="I1849" s="94"/>
      <c r="J1849" s="94"/>
      <c r="L1849" s="15"/>
      <c r="M1849" s="15"/>
      <c r="N1849" s="15"/>
    </row>
    <row r="1850" spans="2:14" s="25" customFormat="1" ht="15" customHeight="1" x14ac:dyDescent="0.3">
      <c r="B1850" s="25" t="str">
        <f>IF(A1850="","",VLOOKUP(A1850,Tabulka3[[Číslo registrace  u jednorázové akce]:[Příjmení]],2,0))</f>
        <v/>
      </c>
      <c r="C1850" s="25" t="str">
        <f>IF(A1850="","",VLOOKUP(A1850,Tabulka3[[Číslo registrace  u jednorázové akce]:[Příjmení]],3,0))</f>
        <v/>
      </c>
      <c r="I1850" s="94"/>
      <c r="J1850" s="94"/>
      <c r="L1850" s="15"/>
      <c r="M1850" s="15"/>
      <c r="N1850" s="15"/>
    </row>
    <row r="1851" spans="2:14" s="25" customFormat="1" ht="15" customHeight="1" x14ac:dyDescent="0.3">
      <c r="B1851" s="25" t="str">
        <f>IF(A1851="","",VLOOKUP(A1851,Tabulka3[[Číslo registrace  u jednorázové akce]:[Příjmení]],2,0))</f>
        <v/>
      </c>
      <c r="C1851" s="25" t="str">
        <f>IF(A1851="","",VLOOKUP(A1851,Tabulka3[[Číslo registrace  u jednorázové akce]:[Příjmení]],3,0))</f>
        <v/>
      </c>
      <c r="I1851" s="94"/>
      <c r="J1851" s="94"/>
      <c r="L1851" s="15"/>
      <c r="M1851" s="15"/>
      <c r="N1851" s="15"/>
    </row>
    <row r="1852" spans="2:14" s="25" customFormat="1" ht="15" customHeight="1" x14ac:dyDescent="0.3">
      <c r="B1852" s="25" t="str">
        <f>IF(A1852="","",VLOOKUP(A1852,Tabulka3[[Číslo registrace  u jednorázové akce]:[Příjmení]],2,0))</f>
        <v/>
      </c>
      <c r="C1852" s="25" t="str">
        <f>IF(A1852="","",VLOOKUP(A1852,Tabulka3[[Číslo registrace  u jednorázové akce]:[Příjmení]],3,0))</f>
        <v/>
      </c>
      <c r="I1852" s="94"/>
      <c r="J1852" s="94"/>
      <c r="L1852" s="15"/>
      <c r="M1852" s="15"/>
      <c r="N1852" s="15"/>
    </row>
    <row r="1853" spans="2:14" s="25" customFormat="1" ht="15" customHeight="1" x14ac:dyDescent="0.3">
      <c r="B1853" s="25" t="str">
        <f>IF(A1853="","",VLOOKUP(A1853,Tabulka3[[Číslo registrace  u jednorázové akce]:[Příjmení]],2,0))</f>
        <v/>
      </c>
      <c r="C1853" s="25" t="str">
        <f>IF(A1853="","",VLOOKUP(A1853,Tabulka3[[Číslo registrace  u jednorázové akce]:[Příjmení]],3,0))</f>
        <v/>
      </c>
      <c r="I1853" s="94"/>
      <c r="J1853" s="94"/>
      <c r="L1853" s="15"/>
      <c r="M1853" s="15"/>
      <c r="N1853" s="15"/>
    </row>
    <row r="1854" spans="2:14" s="25" customFormat="1" ht="15" customHeight="1" x14ac:dyDescent="0.3">
      <c r="B1854" s="25" t="str">
        <f>IF(A1854="","",VLOOKUP(A1854,Tabulka3[[Číslo registrace  u jednorázové akce]:[Příjmení]],2,0))</f>
        <v/>
      </c>
      <c r="C1854" s="25" t="str">
        <f>IF(A1854="","",VLOOKUP(A1854,Tabulka3[[Číslo registrace  u jednorázové akce]:[Příjmení]],3,0))</f>
        <v/>
      </c>
      <c r="I1854" s="94"/>
      <c r="J1854" s="94"/>
      <c r="L1854" s="15"/>
      <c r="M1854" s="15"/>
      <c r="N1854" s="15"/>
    </row>
    <row r="1855" spans="2:14" s="25" customFormat="1" ht="15" customHeight="1" x14ac:dyDescent="0.3">
      <c r="B1855" s="25" t="str">
        <f>IF(A1855="","",VLOOKUP(A1855,Tabulka3[[Číslo registrace  u jednorázové akce]:[Příjmení]],2,0))</f>
        <v/>
      </c>
      <c r="C1855" s="25" t="str">
        <f>IF(A1855="","",VLOOKUP(A1855,Tabulka3[[Číslo registrace  u jednorázové akce]:[Příjmení]],3,0))</f>
        <v/>
      </c>
      <c r="I1855" s="94"/>
      <c r="J1855" s="94"/>
      <c r="L1855" s="15"/>
      <c r="M1855" s="15"/>
      <c r="N1855" s="15"/>
    </row>
    <row r="1856" spans="2:14" s="25" customFormat="1" ht="15" customHeight="1" x14ac:dyDescent="0.3">
      <c r="B1856" s="25" t="str">
        <f>IF(A1856="","",VLOOKUP(A1856,Tabulka3[[Číslo registrace  u jednorázové akce]:[Příjmení]],2,0))</f>
        <v/>
      </c>
      <c r="C1856" s="25" t="str">
        <f>IF(A1856="","",VLOOKUP(A1856,Tabulka3[[Číslo registrace  u jednorázové akce]:[Příjmení]],3,0))</f>
        <v/>
      </c>
      <c r="I1856" s="94"/>
      <c r="J1856" s="94"/>
      <c r="L1856" s="15"/>
      <c r="M1856" s="15"/>
      <c r="N1856" s="15"/>
    </row>
    <row r="1857" spans="2:14" s="25" customFormat="1" ht="15" customHeight="1" x14ac:dyDescent="0.3">
      <c r="B1857" s="25" t="str">
        <f>IF(A1857="","",VLOOKUP(A1857,Tabulka3[[Číslo registrace  u jednorázové akce]:[Příjmení]],2,0))</f>
        <v/>
      </c>
      <c r="C1857" s="25" t="str">
        <f>IF(A1857="","",VLOOKUP(A1857,Tabulka3[[Číslo registrace  u jednorázové akce]:[Příjmení]],3,0))</f>
        <v/>
      </c>
      <c r="I1857" s="94"/>
      <c r="J1857" s="94"/>
      <c r="L1857" s="15"/>
      <c r="M1857" s="15"/>
      <c r="N1857" s="15"/>
    </row>
    <row r="1858" spans="2:14" s="25" customFormat="1" ht="15" customHeight="1" x14ac:dyDescent="0.3">
      <c r="B1858" s="25" t="str">
        <f>IF(A1858="","",VLOOKUP(A1858,Tabulka3[[Číslo registrace  u jednorázové akce]:[Příjmení]],2,0))</f>
        <v/>
      </c>
      <c r="C1858" s="25" t="str">
        <f>IF(A1858="","",VLOOKUP(A1858,Tabulka3[[Číslo registrace  u jednorázové akce]:[Příjmení]],3,0))</f>
        <v/>
      </c>
      <c r="I1858" s="94"/>
      <c r="J1858" s="94"/>
      <c r="L1858" s="15"/>
      <c r="M1858" s="15"/>
      <c r="N1858" s="15"/>
    </row>
    <row r="1859" spans="2:14" s="25" customFormat="1" ht="15" customHeight="1" x14ac:dyDescent="0.3">
      <c r="B1859" s="25" t="str">
        <f>IF(A1859="","",VLOOKUP(A1859,Tabulka3[[Číslo registrace  u jednorázové akce]:[Příjmení]],2,0))</f>
        <v/>
      </c>
      <c r="C1859" s="25" t="str">
        <f>IF(A1859="","",VLOOKUP(A1859,Tabulka3[[Číslo registrace  u jednorázové akce]:[Příjmení]],3,0))</f>
        <v/>
      </c>
      <c r="I1859" s="94"/>
      <c r="J1859" s="94"/>
      <c r="L1859" s="15"/>
      <c r="M1859" s="15"/>
      <c r="N1859" s="15"/>
    </row>
    <row r="1860" spans="2:14" s="25" customFormat="1" ht="15" customHeight="1" x14ac:dyDescent="0.3">
      <c r="B1860" s="25" t="str">
        <f>IF(A1860="","",VLOOKUP(A1860,Tabulka3[[Číslo registrace  u jednorázové akce]:[Příjmení]],2,0))</f>
        <v/>
      </c>
      <c r="C1860" s="25" t="str">
        <f>IF(A1860="","",VLOOKUP(A1860,Tabulka3[[Číslo registrace  u jednorázové akce]:[Příjmení]],3,0))</f>
        <v/>
      </c>
      <c r="I1860" s="94"/>
      <c r="J1860" s="94"/>
      <c r="L1860" s="15"/>
      <c r="M1860" s="15"/>
      <c r="N1860" s="15"/>
    </row>
    <row r="1861" spans="2:14" s="25" customFormat="1" ht="15" customHeight="1" x14ac:dyDescent="0.3">
      <c r="B1861" s="25" t="str">
        <f>IF(A1861="","",VLOOKUP(A1861,Tabulka3[[Číslo registrace  u jednorázové akce]:[Příjmení]],2,0))</f>
        <v/>
      </c>
      <c r="C1861" s="25" t="str">
        <f>IF(A1861="","",VLOOKUP(A1861,Tabulka3[[Číslo registrace  u jednorázové akce]:[Příjmení]],3,0))</f>
        <v/>
      </c>
      <c r="I1861" s="94"/>
      <c r="J1861" s="94"/>
      <c r="L1861" s="15"/>
      <c r="M1861" s="15"/>
      <c r="N1861" s="15"/>
    </row>
    <row r="1862" spans="2:14" s="25" customFormat="1" ht="15" customHeight="1" x14ac:dyDescent="0.3">
      <c r="B1862" s="25" t="str">
        <f>IF(A1862="","",VLOOKUP(A1862,Tabulka3[[Číslo registrace  u jednorázové akce]:[Příjmení]],2,0))</f>
        <v/>
      </c>
      <c r="C1862" s="25" t="str">
        <f>IF(A1862="","",VLOOKUP(A1862,Tabulka3[[Číslo registrace  u jednorázové akce]:[Příjmení]],3,0))</f>
        <v/>
      </c>
      <c r="I1862" s="94"/>
      <c r="J1862" s="94"/>
      <c r="L1862" s="15"/>
      <c r="M1862" s="15"/>
      <c r="N1862" s="15"/>
    </row>
    <row r="1863" spans="2:14" s="25" customFormat="1" ht="15" customHeight="1" x14ac:dyDescent="0.3">
      <c r="B1863" s="25" t="str">
        <f>IF(A1863="","",VLOOKUP(A1863,Tabulka3[[Číslo registrace  u jednorázové akce]:[Příjmení]],2,0))</f>
        <v/>
      </c>
      <c r="C1863" s="25" t="str">
        <f>IF(A1863="","",VLOOKUP(A1863,Tabulka3[[Číslo registrace  u jednorázové akce]:[Příjmení]],3,0))</f>
        <v/>
      </c>
      <c r="I1863" s="94"/>
      <c r="J1863" s="94"/>
      <c r="L1863" s="15"/>
      <c r="M1863" s="15"/>
      <c r="N1863" s="15"/>
    </row>
    <row r="1864" spans="2:14" s="25" customFormat="1" ht="15" customHeight="1" x14ac:dyDescent="0.3">
      <c r="B1864" s="25" t="str">
        <f>IF(A1864="","",VLOOKUP(A1864,Tabulka3[[Číslo registrace  u jednorázové akce]:[Příjmení]],2,0))</f>
        <v/>
      </c>
      <c r="C1864" s="25" t="str">
        <f>IF(A1864="","",VLOOKUP(A1864,Tabulka3[[Číslo registrace  u jednorázové akce]:[Příjmení]],3,0))</f>
        <v/>
      </c>
      <c r="I1864" s="94"/>
      <c r="J1864" s="94"/>
      <c r="L1864" s="15"/>
      <c r="M1864" s="15"/>
      <c r="N1864" s="15"/>
    </row>
    <row r="1865" spans="2:14" s="25" customFormat="1" ht="15" customHeight="1" x14ac:dyDescent="0.3">
      <c r="B1865" s="25" t="str">
        <f>IF(A1865="","",VLOOKUP(A1865,Tabulka3[[Číslo registrace  u jednorázové akce]:[Příjmení]],2,0))</f>
        <v/>
      </c>
      <c r="C1865" s="25" t="str">
        <f>IF(A1865="","",VLOOKUP(A1865,Tabulka3[[Číslo registrace  u jednorázové akce]:[Příjmení]],3,0))</f>
        <v/>
      </c>
      <c r="I1865" s="94"/>
      <c r="J1865" s="94"/>
      <c r="L1865" s="15"/>
      <c r="M1865" s="15"/>
      <c r="N1865" s="15"/>
    </row>
    <row r="1866" spans="2:14" s="25" customFormat="1" ht="15" customHeight="1" x14ac:dyDescent="0.3">
      <c r="B1866" s="25" t="str">
        <f>IF(A1866="","",VLOOKUP(A1866,Tabulka3[[Číslo registrace  u jednorázové akce]:[Příjmení]],2,0))</f>
        <v/>
      </c>
      <c r="C1866" s="25" t="str">
        <f>IF(A1866="","",VLOOKUP(A1866,Tabulka3[[Číslo registrace  u jednorázové akce]:[Příjmení]],3,0))</f>
        <v/>
      </c>
      <c r="I1866" s="94"/>
      <c r="J1866" s="94"/>
      <c r="L1866" s="15"/>
      <c r="M1866" s="15"/>
      <c r="N1866" s="15"/>
    </row>
    <row r="1867" spans="2:14" s="25" customFormat="1" ht="15" customHeight="1" x14ac:dyDescent="0.3">
      <c r="B1867" s="25" t="str">
        <f>IF(A1867="","",VLOOKUP(A1867,Tabulka3[[Číslo registrace  u jednorázové akce]:[Příjmení]],2,0))</f>
        <v/>
      </c>
      <c r="C1867" s="25" t="str">
        <f>IF(A1867="","",VLOOKUP(A1867,Tabulka3[[Číslo registrace  u jednorázové akce]:[Příjmení]],3,0))</f>
        <v/>
      </c>
      <c r="I1867" s="94"/>
      <c r="J1867" s="94"/>
      <c r="L1867" s="15"/>
      <c r="M1867" s="15"/>
      <c r="N1867" s="15"/>
    </row>
    <row r="1868" spans="2:14" s="25" customFormat="1" ht="15" customHeight="1" x14ac:dyDescent="0.3">
      <c r="B1868" s="25" t="str">
        <f>IF(A1868="","",VLOOKUP(A1868,Tabulka3[[Číslo registrace  u jednorázové akce]:[Příjmení]],2,0))</f>
        <v/>
      </c>
      <c r="C1868" s="25" t="str">
        <f>IF(A1868="","",VLOOKUP(A1868,Tabulka3[[Číslo registrace  u jednorázové akce]:[Příjmení]],3,0))</f>
        <v/>
      </c>
      <c r="I1868" s="94"/>
      <c r="J1868" s="94"/>
      <c r="L1868" s="15"/>
      <c r="M1868" s="15"/>
      <c r="N1868" s="15"/>
    </row>
    <row r="1869" spans="2:14" s="25" customFormat="1" ht="15" customHeight="1" x14ac:dyDescent="0.3">
      <c r="B1869" s="25" t="str">
        <f>IF(A1869="","",VLOOKUP(A1869,Tabulka3[[Číslo registrace  u jednorázové akce]:[Příjmení]],2,0))</f>
        <v/>
      </c>
      <c r="C1869" s="25" t="str">
        <f>IF(A1869="","",VLOOKUP(A1869,Tabulka3[[Číslo registrace  u jednorázové akce]:[Příjmení]],3,0))</f>
        <v/>
      </c>
      <c r="I1869" s="94"/>
      <c r="J1869" s="94"/>
      <c r="L1869" s="15"/>
      <c r="M1869" s="15"/>
      <c r="N1869" s="15"/>
    </row>
    <row r="1870" spans="2:14" s="25" customFormat="1" ht="15" customHeight="1" x14ac:dyDescent="0.3">
      <c r="B1870" s="25" t="str">
        <f>IF(A1870="","",VLOOKUP(A1870,Tabulka3[[Číslo registrace  u jednorázové akce]:[Příjmení]],2,0))</f>
        <v/>
      </c>
      <c r="C1870" s="25" t="str">
        <f>IF(A1870="","",VLOOKUP(A1870,Tabulka3[[Číslo registrace  u jednorázové akce]:[Příjmení]],3,0))</f>
        <v/>
      </c>
      <c r="I1870" s="94"/>
      <c r="J1870" s="94"/>
      <c r="L1870" s="15"/>
      <c r="M1870" s="15"/>
      <c r="N1870" s="15"/>
    </row>
    <row r="1871" spans="2:14" s="25" customFormat="1" ht="15" customHeight="1" x14ac:dyDescent="0.3">
      <c r="B1871" s="25" t="str">
        <f>IF(A1871="","",VLOOKUP(A1871,Tabulka3[[Číslo registrace  u jednorázové akce]:[Příjmení]],2,0))</f>
        <v/>
      </c>
      <c r="C1871" s="25" t="str">
        <f>IF(A1871="","",VLOOKUP(A1871,Tabulka3[[Číslo registrace  u jednorázové akce]:[Příjmení]],3,0))</f>
        <v/>
      </c>
      <c r="I1871" s="94"/>
      <c r="J1871" s="94"/>
      <c r="L1871" s="15"/>
      <c r="M1871" s="15"/>
      <c r="N1871" s="15"/>
    </row>
    <row r="1872" spans="2:14" s="25" customFormat="1" ht="15" customHeight="1" x14ac:dyDescent="0.3">
      <c r="B1872" s="25" t="str">
        <f>IF(A1872="","",VLOOKUP(A1872,Tabulka3[[Číslo registrace  u jednorázové akce]:[Příjmení]],2,0))</f>
        <v/>
      </c>
      <c r="C1872" s="25" t="str">
        <f>IF(A1872="","",VLOOKUP(A1872,Tabulka3[[Číslo registrace  u jednorázové akce]:[Příjmení]],3,0))</f>
        <v/>
      </c>
      <c r="I1872" s="94"/>
      <c r="J1872" s="94"/>
      <c r="L1872" s="15"/>
      <c r="M1872" s="15"/>
      <c r="N1872" s="15"/>
    </row>
    <row r="1873" spans="2:14" s="25" customFormat="1" ht="15" customHeight="1" x14ac:dyDescent="0.3">
      <c r="B1873" s="25" t="str">
        <f>IF(A1873="","",VLOOKUP(A1873,Tabulka3[[Číslo registrace  u jednorázové akce]:[Příjmení]],2,0))</f>
        <v/>
      </c>
      <c r="C1873" s="25" t="str">
        <f>IF(A1873="","",VLOOKUP(A1873,Tabulka3[[Číslo registrace  u jednorázové akce]:[Příjmení]],3,0))</f>
        <v/>
      </c>
      <c r="I1873" s="94"/>
      <c r="J1873" s="94"/>
      <c r="L1873" s="15"/>
      <c r="M1873" s="15"/>
      <c r="N1873" s="15"/>
    </row>
    <row r="1874" spans="2:14" s="25" customFormat="1" ht="15" customHeight="1" x14ac:dyDescent="0.3">
      <c r="B1874" s="25" t="str">
        <f>IF(A1874="","",VLOOKUP(A1874,Tabulka3[[Číslo registrace  u jednorázové akce]:[Příjmení]],2,0))</f>
        <v/>
      </c>
      <c r="C1874" s="25" t="str">
        <f>IF(A1874="","",VLOOKUP(A1874,Tabulka3[[Číslo registrace  u jednorázové akce]:[Příjmení]],3,0))</f>
        <v/>
      </c>
      <c r="I1874" s="94"/>
      <c r="J1874" s="94"/>
      <c r="L1874" s="15"/>
      <c r="M1874" s="15"/>
      <c r="N1874" s="15"/>
    </row>
    <row r="1875" spans="2:14" s="25" customFormat="1" ht="15" customHeight="1" x14ac:dyDescent="0.3">
      <c r="B1875" s="25" t="str">
        <f>IF(A1875="","",VLOOKUP(A1875,Tabulka3[[Číslo registrace  u jednorázové akce]:[Příjmení]],2,0))</f>
        <v/>
      </c>
      <c r="C1875" s="25" t="str">
        <f>IF(A1875="","",VLOOKUP(A1875,Tabulka3[[Číslo registrace  u jednorázové akce]:[Příjmení]],3,0))</f>
        <v/>
      </c>
      <c r="I1875" s="94"/>
      <c r="J1875" s="94"/>
      <c r="L1875" s="15"/>
      <c r="M1875" s="15"/>
      <c r="N1875" s="15"/>
    </row>
    <row r="1876" spans="2:14" s="25" customFormat="1" ht="15" customHeight="1" x14ac:dyDescent="0.3">
      <c r="B1876" s="25" t="str">
        <f>IF(A1876="","",VLOOKUP(A1876,Tabulka3[[Číslo registrace  u jednorázové akce]:[Příjmení]],2,0))</f>
        <v/>
      </c>
      <c r="C1876" s="25" t="str">
        <f>IF(A1876="","",VLOOKUP(A1876,Tabulka3[[Číslo registrace  u jednorázové akce]:[Příjmení]],3,0))</f>
        <v/>
      </c>
      <c r="I1876" s="94"/>
      <c r="J1876" s="94"/>
      <c r="L1876" s="15"/>
      <c r="M1876" s="15"/>
      <c r="N1876" s="15"/>
    </row>
    <row r="1877" spans="2:14" s="25" customFormat="1" ht="15" customHeight="1" x14ac:dyDescent="0.3">
      <c r="B1877" s="25" t="str">
        <f>IF(A1877="","",VLOOKUP(A1877,Tabulka3[[Číslo registrace  u jednorázové akce]:[Příjmení]],2,0))</f>
        <v/>
      </c>
      <c r="C1877" s="25" t="str">
        <f>IF(A1877="","",VLOOKUP(A1877,Tabulka3[[Číslo registrace  u jednorázové akce]:[Příjmení]],3,0))</f>
        <v/>
      </c>
      <c r="I1877" s="94"/>
      <c r="J1877" s="94"/>
      <c r="L1877" s="15"/>
      <c r="M1877" s="15"/>
      <c r="N1877" s="15"/>
    </row>
    <row r="1878" spans="2:14" s="25" customFormat="1" ht="15" customHeight="1" x14ac:dyDescent="0.3">
      <c r="B1878" s="25" t="str">
        <f>IF(A1878="","",VLOOKUP(A1878,Tabulka3[[Číslo registrace  u jednorázové akce]:[Příjmení]],2,0))</f>
        <v/>
      </c>
      <c r="C1878" s="25" t="str">
        <f>IF(A1878="","",VLOOKUP(A1878,Tabulka3[[Číslo registrace  u jednorázové akce]:[Příjmení]],3,0))</f>
        <v/>
      </c>
      <c r="I1878" s="94"/>
      <c r="J1878" s="94"/>
      <c r="L1878" s="15"/>
      <c r="M1878" s="15"/>
      <c r="N1878" s="15"/>
    </row>
    <row r="1879" spans="2:14" s="25" customFormat="1" ht="15" customHeight="1" x14ac:dyDescent="0.3">
      <c r="B1879" s="25" t="str">
        <f>IF(A1879="","",VLOOKUP(A1879,Tabulka3[[Číslo registrace  u jednorázové akce]:[Příjmení]],2,0))</f>
        <v/>
      </c>
      <c r="C1879" s="25" t="str">
        <f>IF(A1879="","",VLOOKUP(A1879,Tabulka3[[Číslo registrace  u jednorázové akce]:[Příjmení]],3,0))</f>
        <v/>
      </c>
      <c r="I1879" s="94"/>
      <c r="J1879" s="94"/>
      <c r="L1879" s="15"/>
      <c r="M1879" s="15"/>
      <c r="N1879" s="15"/>
    </row>
    <row r="1880" spans="2:14" s="25" customFormat="1" ht="15" customHeight="1" x14ac:dyDescent="0.3">
      <c r="B1880" s="25" t="str">
        <f>IF(A1880="","",VLOOKUP(A1880,Tabulka3[[Číslo registrace  u jednorázové akce]:[Příjmení]],2,0))</f>
        <v/>
      </c>
      <c r="C1880" s="25" t="str">
        <f>IF(A1880="","",VLOOKUP(A1880,Tabulka3[[Číslo registrace  u jednorázové akce]:[Příjmení]],3,0))</f>
        <v/>
      </c>
      <c r="I1880" s="94"/>
      <c r="J1880" s="94"/>
      <c r="L1880" s="15"/>
      <c r="M1880" s="15"/>
      <c r="N1880" s="15"/>
    </row>
    <row r="1881" spans="2:14" s="25" customFormat="1" ht="15" customHeight="1" x14ac:dyDescent="0.3">
      <c r="B1881" s="25" t="str">
        <f>IF(A1881="","",VLOOKUP(A1881,Tabulka3[[Číslo registrace  u jednorázové akce]:[Příjmení]],2,0))</f>
        <v/>
      </c>
      <c r="C1881" s="25" t="str">
        <f>IF(A1881="","",VLOOKUP(A1881,Tabulka3[[Číslo registrace  u jednorázové akce]:[Příjmení]],3,0))</f>
        <v/>
      </c>
      <c r="I1881" s="94"/>
      <c r="J1881" s="94"/>
      <c r="L1881" s="15"/>
      <c r="M1881" s="15"/>
      <c r="N1881" s="15"/>
    </row>
    <row r="1882" spans="2:14" s="25" customFormat="1" ht="15" customHeight="1" x14ac:dyDescent="0.3">
      <c r="B1882" s="25" t="str">
        <f>IF(A1882="","",VLOOKUP(A1882,Tabulka3[[Číslo registrace  u jednorázové akce]:[Příjmení]],2,0))</f>
        <v/>
      </c>
      <c r="C1882" s="25" t="str">
        <f>IF(A1882="","",VLOOKUP(A1882,Tabulka3[[Číslo registrace  u jednorázové akce]:[Příjmení]],3,0))</f>
        <v/>
      </c>
      <c r="I1882" s="94"/>
      <c r="J1882" s="94"/>
      <c r="L1882" s="15"/>
      <c r="M1882" s="15"/>
      <c r="N1882" s="15"/>
    </row>
    <row r="1883" spans="2:14" s="25" customFormat="1" ht="15" customHeight="1" x14ac:dyDescent="0.3">
      <c r="B1883" s="25" t="str">
        <f>IF(A1883="","",VLOOKUP(A1883,Tabulka3[[Číslo registrace  u jednorázové akce]:[Příjmení]],2,0))</f>
        <v/>
      </c>
      <c r="C1883" s="25" t="str">
        <f>IF(A1883="","",VLOOKUP(A1883,Tabulka3[[Číslo registrace  u jednorázové akce]:[Příjmení]],3,0))</f>
        <v/>
      </c>
      <c r="I1883" s="94"/>
      <c r="J1883" s="94"/>
      <c r="L1883" s="15"/>
      <c r="M1883" s="15"/>
      <c r="N1883" s="15"/>
    </row>
    <row r="1884" spans="2:14" s="25" customFormat="1" ht="15" customHeight="1" x14ac:dyDescent="0.3">
      <c r="B1884" s="25" t="str">
        <f>IF(A1884="","",VLOOKUP(A1884,Tabulka3[[Číslo registrace  u jednorázové akce]:[Příjmení]],2,0))</f>
        <v/>
      </c>
      <c r="C1884" s="25" t="str">
        <f>IF(A1884="","",VLOOKUP(A1884,Tabulka3[[Číslo registrace  u jednorázové akce]:[Příjmení]],3,0))</f>
        <v/>
      </c>
      <c r="I1884" s="94"/>
      <c r="J1884" s="94"/>
      <c r="L1884" s="15"/>
      <c r="M1884" s="15"/>
      <c r="N1884" s="15"/>
    </row>
    <row r="1885" spans="2:14" s="25" customFormat="1" ht="15" customHeight="1" x14ac:dyDescent="0.3">
      <c r="B1885" s="25" t="str">
        <f>IF(A1885="","",VLOOKUP(A1885,Tabulka3[[Číslo registrace  u jednorázové akce]:[Příjmení]],2,0))</f>
        <v/>
      </c>
      <c r="C1885" s="25" t="str">
        <f>IF(A1885="","",VLOOKUP(A1885,Tabulka3[[Číslo registrace  u jednorázové akce]:[Příjmení]],3,0))</f>
        <v/>
      </c>
      <c r="I1885" s="94"/>
      <c r="J1885" s="94"/>
      <c r="L1885" s="15"/>
      <c r="M1885" s="15"/>
      <c r="N1885" s="15"/>
    </row>
    <row r="1886" spans="2:14" s="25" customFormat="1" ht="15" customHeight="1" x14ac:dyDescent="0.3">
      <c r="B1886" s="25" t="str">
        <f>IF(A1886="","",VLOOKUP(A1886,Tabulka3[[Číslo registrace  u jednorázové akce]:[Příjmení]],2,0))</f>
        <v/>
      </c>
      <c r="C1886" s="25" t="str">
        <f>IF(A1886="","",VLOOKUP(A1886,Tabulka3[[Číslo registrace  u jednorázové akce]:[Příjmení]],3,0))</f>
        <v/>
      </c>
      <c r="I1886" s="94"/>
      <c r="J1886" s="94"/>
      <c r="L1886" s="15"/>
      <c r="M1886" s="15"/>
      <c r="N1886" s="15"/>
    </row>
    <row r="1887" spans="2:14" s="25" customFormat="1" ht="15" customHeight="1" x14ac:dyDescent="0.3">
      <c r="B1887" s="25" t="str">
        <f>IF(A1887="","",VLOOKUP(A1887,Tabulka3[[Číslo registrace  u jednorázové akce]:[Příjmení]],2,0))</f>
        <v/>
      </c>
      <c r="C1887" s="25" t="str">
        <f>IF(A1887="","",VLOOKUP(A1887,Tabulka3[[Číslo registrace  u jednorázové akce]:[Příjmení]],3,0))</f>
        <v/>
      </c>
      <c r="I1887" s="94"/>
      <c r="J1887" s="94"/>
      <c r="L1887" s="15"/>
      <c r="M1887" s="15"/>
      <c r="N1887" s="15"/>
    </row>
    <row r="1888" spans="2:14" s="25" customFormat="1" ht="15" customHeight="1" x14ac:dyDescent="0.3">
      <c r="B1888" s="25" t="str">
        <f>IF(A1888="","",VLOOKUP(A1888,Tabulka3[[Číslo registrace  u jednorázové akce]:[Příjmení]],2,0))</f>
        <v/>
      </c>
      <c r="C1888" s="25" t="str">
        <f>IF(A1888="","",VLOOKUP(A1888,Tabulka3[[Číslo registrace  u jednorázové akce]:[Příjmení]],3,0))</f>
        <v/>
      </c>
      <c r="I1888" s="94"/>
      <c r="J1888" s="94"/>
      <c r="L1888" s="15"/>
      <c r="M1888" s="15"/>
      <c r="N1888" s="15"/>
    </row>
    <row r="1889" spans="2:14" s="25" customFormat="1" ht="15" customHeight="1" x14ac:dyDescent="0.3">
      <c r="B1889" s="25" t="str">
        <f>IF(A1889="","",VLOOKUP(A1889,Tabulka3[[Číslo registrace  u jednorázové akce]:[Příjmení]],2,0))</f>
        <v/>
      </c>
      <c r="C1889" s="25" t="str">
        <f>IF(A1889="","",VLOOKUP(A1889,Tabulka3[[Číslo registrace  u jednorázové akce]:[Příjmení]],3,0))</f>
        <v/>
      </c>
      <c r="I1889" s="94"/>
      <c r="J1889" s="94"/>
      <c r="L1889" s="15"/>
      <c r="M1889" s="15"/>
      <c r="N1889" s="15"/>
    </row>
    <row r="1890" spans="2:14" s="25" customFormat="1" ht="15" customHeight="1" x14ac:dyDescent="0.3">
      <c r="B1890" s="25" t="str">
        <f>IF(A1890="","",VLOOKUP(A1890,Tabulka3[[Číslo registrace  u jednorázové akce]:[Příjmení]],2,0))</f>
        <v/>
      </c>
      <c r="C1890" s="25" t="str">
        <f>IF(A1890="","",VLOOKUP(A1890,Tabulka3[[Číslo registrace  u jednorázové akce]:[Příjmení]],3,0))</f>
        <v/>
      </c>
      <c r="I1890" s="94"/>
      <c r="J1890" s="94"/>
      <c r="L1890" s="15"/>
      <c r="M1890" s="15"/>
      <c r="N1890" s="15"/>
    </row>
    <row r="1891" spans="2:14" s="25" customFormat="1" ht="15" customHeight="1" x14ac:dyDescent="0.3">
      <c r="B1891" s="25" t="str">
        <f>IF(A1891="","",VLOOKUP(A1891,Tabulka3[[Číslo registrace  u jednorázové akce]:[Příjmení]],2,0))</f>
        <v/>
      </c>
      <c r="C1891" s="25" t="str">
        <f>IF(A1891="","",VLOOKUP(A1891,Tabulka3[[Číslo registrace  u jednorázové akce]:[Příjmení]],3,0))</f>
        <v/>
      </c>
      <c r="I1891" s="94"/>
      <c r="J1891" s="94"/>
      <c r="L1891" s="15"/>
      <c r="M1891" s="15"/>
      <c r="N1891" s="15"/>
    </row>
    <row r="1892" spans="2:14" s="25" customFormat="1" ht="15" customHeight="1" x14ac:dyDescent="0.3">
      <c r="B1892" s="25" t="str">
        <f>IF(A1892="","",VLOOKUP(A1892,Tabulka3[[Číslo registrace  u jednorázové akce]:[Příjmení]],2,0))</f>
        <v/>
      </c>
      <c r="C1892" s="25" t="str">
        <f>IF(A1892="","",VLOOKUP(A1892,Tabulka3[[Číslo registrace  u jednorázové akce]:[Příjmení]],3,0))</f>
        <v/>
      </c>
      <c r="I1892" s="94"/>
      <c r="J1892" s="94"/>
      <c r="L1892" s="15"/>
      <c r="M1892" s="15"/>
      <c r="N1892" s="15"/>
    </row>
    <row r="1893" spans="2:14" s="25" customFormat="1" ht="15" customHeight="1" x14ac:dyDescent="0.3">
      <c r="B1893" s="25" t="str">
        <f>IF(A1893="","",VLOOKUP(A1893,Tabulka3[[Číslo registrace  u jednorázové akce]:[Příjmení]],2,0))</f>
        <v/>
      </c>
      <c r="C1893" s="25" t="str">
        <f>IF(A1893="","",VLOOKUP(A1893,Tabulka3[[Číslo registrace  u jednorázové akce]:[Příjmení]],3,0))</f>
        <v/>
      </c>
      <c r="I1893" s="94"/>
      <c r="J1893" s="94"/>
      <c r="L1893" s="15"/>
      <c r="M1893" s="15"/>
      <c r="N1893" s="15"/>
    </row>
    <row r="1894" spans="2:14" s="25" customFormat="1" ht="15" customHeight="1" x14ac:dyDescent="0.3">
      <c r="B1894" s="25" t="str">
        <f>IF(A1894="","",VLOOKUP(A1894,Tabulka3[[Číslo registrace  u jednorázové akce]:[Příjmení]],2,0))</f>
        <v/>
      </c>
      <c r="C1894" s="25" t="str">
        <f>IF(A1894="","",VLOOKUP(A1894,Tabulka3[[Číslo registrace  u jednorázové akce]:[Příjmení]],3,0))</f>
        <v/>
      </c>
      <c r="I1894" s="94"/>
      <c r="J1894" s="94"/>
      <c r="L1894" s="15"/>
      <c r="M1894" s="15"/>
      <c r="N1894" s="15"/>
    </row>
    <row r="1895" spans="2:14" s="25" customFormat="1" ht="15" customHeight="1" x14ac:dyDescent="0.3">
      <c r="B1895" s="25" t="str">
        <f>IF(A1895="","",VLOOKUP(A1895,Tabulka3[[Číslo registrace  u jednorázové akce]:[Příjmení]],2,0))</f>
        <v/>
      </c>
      <c r="C1895" s="25" t="str">
        <f>IF(A1895="","",VLOOKUP(A1895,Tabulka3[[Číslo registrace  u jednorázové akce]:[Příjmení]],3,0))</f>
        <v/>
      </c>
      <c r="I1895" s="94"/>
      <c r="J1895" s="94"/>
      <c r="L1895" s="15"/>
      <c r="M1895" s="15"/>
      <c r="N1895" s="15"/>
    </row>
    <row r="1896" spans="2:14" s="25" customFormat="1" ht="15" customHeight="1" x14ac:dyDescent="0.3">
      <c r="B1896" s="25" t="str">
        <f>IF(A1896="","",VLOOKUP(A1896,Tabulka3[[Číslo registrace  u jednorázové akce]:[Příjmení]],2,0))</f>
        <v/>
      </c>
      <c r="C1896" s="25" t="str">
        <f>IF(A1896="","",VLOOKUP(A1896,Tabulka3[[Číslo registrace  u jednorázové akce]:[Příjmení]],3,0))</f>
        <v/>
      </c>
      <c r="I1896" s="94"/>
      <c r="J1896" s="94"/>
      <c r="L1896" s="15"/>
      <c r="M1896" s="15"/>
      <c r="N1896" s="15"/>
    </row>
    <row r="1897" spans="2:14" s="25" customFormat="1" ht="15" customHeight="1" x14ac:dyDescent="0.3">
      <c r="B1897" s="25" t="str">
        <f>IF(A1897="","",VLOOKUP(A1897,Tabulka3[[Číslo registrace  u jednorázové akce]:[Příjmení]],2,0))</f>
        <v/>
      </c>
      <c r="C1897" s="25" t="str">
        <f>IF(A1897="","",VLOOKUP(A1897,Tabulka3[[Číslo registrace  u jednorázové akce]:[Příjmení]],3,0))</f>
        <v/>
      </c>
      <c r="I1897" s="94"/>
      <c r="J1897" s="94"/>
      <c r="L1897" s="15"/>
      <c r="M1897" s="15"/>
      <c r="N1897" s="15"/>
    </row>
    <row r="1898" spans="2:14" s="25" customFormat="1" ht="15" customHeight="1" x14ac:dyDescent="0.3">
      <c r="B1898" s="25" t="str">
        <f>IF(A1898="","",VLOOKUP(A1898,Tabulka3[[Číslo registrace  u jednorázové akce]:[Příjmení]],2,0))</f>
        <v/>
      </c>
      <c r="C1898" s="25" t="str">
        <f>IF(A1898="","",VLOOKUP(A1898,Tabulka3[[Číslo registrace  u jednorázové akce]:[Příjmení]],3,0))</f>
        <v/>
      </c>
      <c r="I1898" s="94"/>
      <c r="J1898" s="94"/>
      <c r="L1898" s="15"/>
      <c r="M1898" s="15"/>
      <c r="N1898" s="15"/>
    </row>
    <row r="1899" spans="2:14" s="25" customFormat="1" ht="15" customHeight="1" x14ac:dyDescent="0.3">
      <c r="B1899" s="25" t="str">
        <f>IF(A1899="","",VLOOKUP(A1899,Tabulka3[[Číslo registrace  u jednorázové akce]:[Příjmení]],2,0))</f>
        <v/>
      </c>
      <c r="C1899" s="25" t="str">
        <f>IF(A1899="","",VLOOKUP(A1899,Tabulka3[[Číslo registrace  u jednorázové akce]:[Příjmení]],3,0))</f>
        <v/>
      </c>
      <c r="I1899" s="94"/>
      <c r="J1899" s="94"/>
      <c r="L1899" s="15"/>
      <c r="M1899" s="15"/>
      <c r="N1899" s="15"/>
    </row>
    <row r="1900" spans="2:14" s="25" customFormat="1" ht="15" customHeight="1" x14ac:dyDescent="0.3">
      <c r="B1900" s="25" t="str">
        <f>IF(A1900="","",VLOOKUP(A1900,Tabulka3[[Číslo registrace  u jednorázové akce]:[Příjmení]],2,0))</f>
        <v/>
      </c>
      <c r="C1900" s="25" t="str">
        <f>IF(A1900="","",VLOOKUP(A1900,Tabulka3[[Číslo registrace  u jednorázové akce]:[Příjmení]],3,0))</f>
        <v/>
      </c>
      <c r="I1900" s="94"/>
      <c r="J1900" s="94"/>
      <c r="L1900" s="15"/>
      <c r="M1900" s="15"/>
      <c r="N1900" s="15"/>
    </row>
    <row r="1901" spans="2:14" s="25" customFormat="1" ht="15" customHeight="1" x14ac:dyDescent="0.3">
      <c r="B1901" s="25" t="str">
        <f>IF(A1901="","",VLOOKUP(A1901,Tabulka3[[Číslo registrace  u jednorázové akce]:[Příjmení]],2,0))</f>
        <v/>
      </c>
      <c r="C1901" s="25" t="str">
        <f>IF(A1901="","",VLOOKUP(A1901,Tabulka3[[Číslo registrace  u jednorázové akce]:[Příjmení]],3,0))</f>
        <v/>
      </c>
      <c r="I1901" s="94"/>
      <c r="J1901" s="94"/>
      <c r="L1901" s="15"/>
      <c r="M1901" s="15"/>
      <c r="N1901" s="15"/>
    </row>
    <row r="1902" spans="2:14" s="25" customFormat="1" ht="15" customHeight="1" x14ac:dyDescent="0.3">
      <c r="B1902" s="25" t="str">
        <f>IF(A1902="","",VLOOKUP(A1902,Tabulka3[[Číslo registrace  u jednorázové akce]:[Příjmení]],2,0))</f>
        <v/>
      </c>
      <c r="C1902" s="25" t="str">
        <f>IF(A1902="","",VLOOKUP(A1902,Tabulka3[[Číslo registrace  u jednorázové akce]:[Příjmení]],3,0))</f>
        <v/>
      </c>
      <c r="I1902" s="94"/>
      <c r="J1902" s="94"/>
      <c r="L1902" s="15"/>
      <c r="M1902" s="15"/>
      <c r="N1902" s="15"/>
    </row>
    <row r="1903" spans="2:14" s="25" customFormat="1" ht="15" customHeight="1" x14ac:dyDescent="0.3">
      <c r="B1903" s="25" t="str">
        <f>IF(A1903="","",VLOOKUP(A1903,Tabulka3[[Číslo registrace  u jednorázové akce]:[Příjmení]],2,0))</f>
        <v/>
      </c>
      <c r="C1903" s="25" t="str">
        <f>IF(A1903="","",VLOOKUP(A1903,Tabulka3[[Číslo registrace  u jednorázové akce]:[Příjmení]],3,0))</f>
        <v/>
      </c>
      <c r="I1903" s="94"/>
      <c r="J1903" s="94"/>
      <c r="L1903" s="15"/>
      <c r="M1903" s="15"/>
      <c r="N1903" s="15"/>
    </row>
    <row r="1904" spans="2:14" s="25" customFormat="1" ht="15" customHeight="1" x14ac:dyDescent="0.3">
      <c r="B1904" s="25" t="str">
        <f>IF(A1904="","",VLOOKUP(A1904,Tabulka3[[Číslo registrace  u jednorázové akce]:[Příjmení]],2,0))</f>
        <v/>
      </c>
      <c r="C1904" s="25" t="str">
        <f>IF(A1904="","",VLOOKUP(A1904,Tabulka3[[Číslo registrace  u jednorázové akce]:[Příjmení]],3,0))</f>
        <v/>
      </c>
      <c r="I1904" s="94"/>
      <c r="J1904" s="94"/>
      <c r="L1904" s="15"/>
      <c r="M1904" s="15"/>
      <c r="N1904" s="15"/>
    </row>
    <row r="1905" spans="2:14" s="25" customFormat="1" ht="15" customHeight="1" x14ac:dyDescent="0.3">
      <c r="B1905" s="25" t="str">
        <f>IF(A1905="","",VLOOKUP(A1905,Tabulka3[[Číslo registrace  u jednorázové akce]:[Příjmení]],2,0))</f>
        <v/>
      </c>
      <c r="C1905" s="25" t="str">
        <f>IF(A1905="","",VLOOKUP(A1905,Tabulka3[[Číslo registrace  u jednorázové akce]:[Příjmení]],3,0))</f>
        <v/>
      </c>
      <c r="I1905" s="94"/>
      <c r="J1905" s="94"/>
      <c r="L1905" s="15"/>
      <c r="M1905" s="15"/>
      <c r="N1905" s="15"/>
    </row>
    <row r="1906" spans="2:14" s="25" customFormat="1" ht="15" customHeight="1" x14ac:dyDescent="0.3">
      <c r="B1906" s="25" t="str">
        <f>IF(A1906="","",VLOOKUP(A1906,Tabulka3[[Číslo registrace  u jednorázové akce]:[Příjmení]],2,0))</f>
        <v/>
      </c>
      <c r="C1906" s="25" t="str">
        <f>IF(A1906="","",VLOOKUP(A1906,Tabulka3[[Číslo registrace  u jednorázové akce]:[Příjmení]],3,0))</f>
        <v/>
      </c>
      <c r="I1906" s="94"/>
      <c r="J1906" s="94"/>
      <c r="L1906" s="15"/>
      <c r="M1906" s="15"/>
      <c r="N1906" s="15"/>
    </row>
    <row r="1907" spans="2:14" s="25" customFormat="1" ht="15" customHeight="1" x14ac:dyDescent="0.3">
      <c r="B1907" s="25" t="str">
        <f>IF(A1907="","",VLOOKUP(A1907,Tabulka3[[Číslo registrace  u jednorázové akce]:[Příjmení]],2,0))</f>
        <v/>
      </c>
      <c r="C1907" s="25" t="str">
        <f>IF(A1907="","",VLOOKUP(A1907,Tabulka3[[Číslo registrace  u jednorázové akce]:[Příjmení]],3,0))</f>
        <v/>
      </c>
      <c r="I1907" s="94"/>
      <c r="J1907" s="94"/>
      <c r="L1907" s="15"/>
      <c r="M1907" s="15"/>
      <c r="N1907" s="15"/>
    </row>
    <row r="1908" spans="2:14" s="25" customFormat="1" ht="15" customHeight="1" x14ac:dyDescent="0.3">
      <c r="B1908" s="25" t="str">
        <f>IF(A1908="","",VLOOKUP(A1908,Tabulka3[[Číslo registrace  u jednorázové akce]:[Příjmení]],2,0))</f>
        <v/>
      </c>
      <c r="C1908" s="25" t="str">
        <f>IF(A1908="","",VLOOKUP(A1908,Tabulka3[[Číslo registrace  u jednorázové akce]:[Příjmení]],3,0))</f>
        <v/>
      </c>
      <c r="I1908" s="94"/>
      <c r="J1908" s="94"/>
      <c r="L1908" s="15"/>
      <c r="M1908" s="15"/>
      <c r="N1908" s="15"/>
    </row>
    <row r="1909" spans="2:14" s="25" customFormat="1" ht="15" customHeight="1" x14ac:dyDescent="0.3">
      <c r="B1909" s="25" t="str">
        <f>IF(A1909="","",VLOOKUP(A1909,Tabulka3[[Číslo registrace  u jednorázové akce]:[Příjmení]],2,0))</f>
        <v/>
      </c>
      <c r="C1909" s="25" t="str">
        <f>IF(A1909="","",VLOOKUP(A1909,Tabulka3[[Číslo registrace  u jednorázové akce]:[Příjmení]],3,0))</f>
        <v/>
      </c>
      <c r="I1909" s="94"/>
      <c r="J1909" s="94"/>
      <c r="L1909" s="15"/>
      <c r="M1909" s="15"/>
      <c r="N1909" s="15"/>
    </row>
    <row r="1910" spans="2:14" s="25" customFormat="1" ht="15" customHeight="1" x14ac:dyDescent="0.3">
      <c r="B1910" s="25" t="str">
        <f>IF(A1910="","",VLOOKUP(A1910,Tabulka3[[Číslo registrace  u jednorázové akce]:[Příjmení]],2,0))</f>
        <v/>
      </c>
      <c r="C1910" s="25" t="str">
        <f>IF(A1910="","",VLOOKUP(A1910,Tabulka3[[Číslo registrace  u jednorázové akce]:[Příjmení]],3,0))</f>
        <v/>
      </c>
      <c r="I1910" s="94"/>
      <c r="J1910" s="94"/>
      <c r="L1910" s="15"/>
      <c r="M1910" s="15"/>
      <c r="N1910" s="15"/>
    </row>
    <row r="1911" spans="2:14" s="25" customFormat="1" ht="15" customHeight="1" x14ac:dyDescent="0.3">
      <c r="B1911" s="25" t="str">
        <f>IF(A1911="","",VLOOKUP(A1911,Tabulka3[[Číslo registrace  u jednorázové akce]:[Příjmení]],2,0))</f>
        <v/>
      </c>
      <c r="C1911" s="25" t="str">
        <f>IF(A1911="","",VLOOKUP(A1911,Tabulka3[[Číslo registrace  u jednorázové akce]:[Příjmení]],3,0))</f>
        <v/>
      </c>
      <c r="I1911" s="94"/>
      <c r="J1911" s="94"/>
      <c r="L1911" s="15"/>
      <c r="M1911" s="15"/>
      <c r="N1911" s="15"/>
    </row>
    <row r="1912" spans="2:14" s="25" customFormat="1" ht="15" customHeight="1" x14ac:dyDescent="0.3">
      <c r="B1912" s="25" t="str">
        <f>IF(A1912="","",VLOOKUP(A1912,Tabulka3[[Číslo registrace  u jednorázové akce]:[Příjmení]],2,0))</f>
        <v/>
      </c>
      <c r="C1912" s="25" t="str">
        <f>IF(A1912="","",VLOOKUP(A1912,Tabulka3[[Číslo registrace  u jednorázové akce]:[Příjmení]],3,0))</f>
        <v/>
      </c>
      <c r="I1912" s="94"/>
      <c r="J1912" s="94"/>
      <c r="L1912" s="15"/>
      <c r="M1912" s="15"/>
      <c r="N1912" s="15"/>
    </row>
    <row r="1913" spans="2:14" s="25" customFormat="1" ht="15" customHeight="1" x14ac:dyDescent="0.3">
      <c r="B1913" s="25" t="str">
        <f>IF(A1913="","",VLOOKUP(A1913,Tabulka3[[Číslo registrace  u jednorázové akce]:[Příjmení]],2,0))</f>
        <v/>
      </c>
      <c r="C1913" s="25" t="str">
        <f>IF(A1913="","",VLOOKUP(A1913,Tabulka3[[Číslo registrace  u jednorázové akce]:[Příjmení]],3,0))</f>
        <v/>
      </c>
      <c r="I1913" s="94"/>
      <c r="J1913" s="94"/>
      <c r="L1913" s="15"/>
      <c r="M1913" s="15"/>
      <c r="N1913" s="15"/>
    </row>
    <row r="1914" spans="2:14" s="25" customFormat="1" ht="15" customHeight="1" x14ac:dyDescent="0.3">
      <c r="B1914" s="25" t="str">
        <f>IF(A1914="","",VLOOKUP(A1914,Tabulka3[[Číslo registrace  u jednorázové akce]:[Příjmení]],2,0))</f>
        <v/>
      </c>
      <c r="C1914" s="25" t="str">
        <f>IF(A1914="","",VLOOKUP(A1914,Tabulka3[[Číslo registrace  u jednorázové akce]:[Příjmení]],3,0))</f>
        <v/>
      </c>
      <c r="I1914" s="94"/>
      <c r="J1914" s="94"/>
      <c r="L1914" s="15"/>
      <c r="M1914" s="15"/>
      <c r="N1914" s="15"/>
    </row>
    <row r="1915" spans="2:14" s="25" customFormat="1" ht="15" customHeight="1" x14ac:dyDescent="0.3">
      <c r="B1915" s="25" t="str">
        <f>IF(A1915="","",VLOOKUP(A1915,Tabulka3[[Číslo registrace  u jednorázové akce]:[Příjmení]],2,0))</f>
        <v/>
      </c>
      <c r="C1915" s="25" t="str">
        <f>IF(A1915="","",VLOOKUP(A1915,Tabulka3[[Číslo registrace  u jednorázové akce]:[Příjmení]],3,0))</f>
        <v/>
      </c>
      <c r="I1915" s="94"/>
      <c r="J1915" s="94"/>
      <c r="L1915" s="15"/>
      <c r="M1915" s="15"/>
      <c r="N1915" s="15"/>
    </row>
    <row r="1916" spans="2:14" s="25" customFormat="1" ht="15" customHeight="1" x14ac:dyDescent="0.3">
      <c r="B1916" s="25" t="str">
        <f>IF(A1916="","",VLOOKUP(A1916,Tabulka3[[Číslo registrace  u jednorázové akce]:[Příjmení]],2,0))</f>
        <v/>
      </c>
      <c r="C1916" s="25" t="str">
        <f>IF(A1916="","",VLOOKUP(A1916,Tabulka3[[Číslo registrace  u jednorázové akce]:[Příjmení]],3,0))</f>
        <v/>
      </c>
      <c r="I1916" s="94"/>
      <c r="J1916" s="94"/>
      <c r="L1916" s="15"/>
      <c r="M1916" s="15"/>
      <c r="N1916" s="15"/>
    </row>
    <row r="1917" spans="2:14" s="25" customFormat="1" ht="15" customHeight="1" x14ac:dyDescent="0.3">
      <c r="B1917" s="25" t="str">
        <f>IF(A1917="","",VLOOKUP(A1917,Tabulka3[[Číslo registrace  u jednorázové akce]:[Příjmení]],2,0))</f>
        <v/>
      </c>
      <c r="C1917" s="25" t="str">
        <f>IF(A1917="","",VLOOKUP(A1917,Tabulka3[[Číslo registrace  u jednorázové akce]:[Příjmení]],3,0))</f>
        <v/>
      </c>
      <c r="I1917" s="94"/>
      <c r="J1917" s="94"/>
      <c r="L1917" s="15"/>
      <c r="M1917" s="15"/>
      <c r="N1917" s="15"/>
    </row>
    <row r="1918" spans="2:14" s="25" customFormat="1" ht="15" customHeight="1" x14ac:dyDescent="0.3">
      <c r="B1918" s="25" t="str">
        <f>IF(A1918="","",VLOOKUP(A1918,Tabulka3[[Číslo registrace  u jednorázové akce]:[Příjmení]],2,0))</f>
        <v/>
      </c>
      <c r="C1918" s="25" t="str">
        <f>IF(A1918="","",VLOOKUP(A1918,Tabulka3[[Číslo registrace  u jednorázové akce]:[Příjmení]],3,0))</f>
        <v/>
      </c>
      <c r="I1918" s="94"/>
      <c r="J1918" s="94"/>
      <c r="L1918" s="15"/>
      <c r="M1918" s="15"/>
      <c r="N1918" s="15"/>
    </row>
    <row r="1919" spans="2:14" s="25" customFormat="1" ht="15" customHeight="1" x14ac:dyDescent="0.3">
      <c r="B1919" s="25" t="str">
        <f>IF(A1919="","",VLOOKUP(A1919,Tabulka3[[Číslo registrace  u jednorázové akce]:[Příjmení]],2,0))</f>
        <v/>
      </c>
      <c r="C1919" s="25" t="str">
        <f>IF(A1919="","",VLOOKUP(A1919,Tabulka3[[Číslo registrace  u jednorázové akce]:[Příjmení]],3,0))</f>
        <v/>
      </c>
      <c r="I1919" s="94"/>
      <c r="J1919" s="94"/>
      <c r="L1919" s="15"/>
      <c r="M1919" s="15"/>
      <c r="N1919" s="15"/>
    </row>
    <row r="1920" spans="2:14" s="25" customFormat="1" ht="15" customHeight="1" x14ac:dyDescent="0.3">
      <c r="B1920" s="25" t="str">
        <f>IF(A1920="","",VLOOKUP(A1920,Tabulka3[[Číslo registrace  u jednorázové akce]:[Příjmení]],2,0))</f>
        <v/>
      </c>
      <c r="C1920" s="25" t="str">
        <f>IF(A1920="","",VLOOKUP(A1920,Tabulka3[[Číslo registrace  u jednorázové akce]:[Příjmení]],3,0))</f>
        <v/>
      </c>
      <c r="I1920" s="94"/>
      <c r="J1920" s="94"/>
      <c r="L1920" s="15"/>
      <c r="M1920" s="15"/>
      <c r="N1920" s="15"/>
    </row>
    <row r="1921" spans="2:14" s="25" customFormat="1" ht="15" customHeight="1" x14ac:dyDescent="0.3">
      <c r="B1921" s="25" t="str">
        <f>IF(A1921="","",VLOOKUP(A1921,Tabulka3[[Číslo registrace  u jednorázové akce]:[Příjmení]],2,0))</f>
        <v/>
      </c>
      <c r="C1921" s="25" t="str">
        <f>IF(A1921="","",VLOOKUP(A1921,Tabulka3[[Číslo registrace  u jednorázové akce]:[Příjmení]],3,0))</f>
        <v/>
      </c>
      <c r="I1921" s="94"/>
      <c r="J1921" s="94"/>
      <c r="L1921" s="15"/>
      <c r="M1921" s="15"/>
      <c r="N1921" s="15"/>
    </row>
    <row r="1922" spans="2:14" s="25" customFormat="1" ht="15" customHeight="1" x14ac:dyDescent="0.3">
      <c r="B1922" s="25" t="str">
        <f>IF(A1922="","",VLOOKUP(A1922,Tabulka3[[Číslo registrace  u jednorázové akce]:[Příjmení]],2,0))</f>
        <v/>
      </c>
      <c r="C1922" s="25" t="str">
        <f>IF(A1922="","",VLOOKUP(A1922,Tabulka3[[Číslo registrace  u jednorázové akce]:[Příjmení]],3,0))</f>
        <v/>
      </c>
      <c r="I1922" s="94"/>
      <c r="J1922" s="94"/>
      <c r="L1922" s="15"/>
      <c r="M1922" s="15"/>
      <c r="N1922" s="15"/>
    </row>
    <row r="1923" spans="2:14" s="25" customFormat="1" ht="15" customHeight="1" x14ac:dyDescent="0.3">
      <c r="B1923" s="25" t="str">
        <f>IF(A1923="","",VLOOKUP(A1923,Tabulka3[[Číslo registrace  u jednorázové akce]:[Příjmení]],2,0))</f>
        <v/>
      </c>
      <c r="C1923" s="25" t="str">
        <f>IF(A1923="","",VLOOKUP(A1923,Tabulka3[[Číslo registrace  u jednorázové akce]:[Příjmení]],3,0))</f>
        <v/>
      </c>
      <c r="I1923" s="94"/>
      <c r="J1923" s="94"/>
      <c r="L1923" s="15"/>
      <c r="M1923" s="15"/>
      <c r="N1923" s="15"/>
    </row>
    <row r="1924" spans="2:14" s="25" customFormat="1" ht="15" customHeight="1" x14ac:dyDescent="0.3">
      <c r="B1924" s="25" t="str">
        <f>IF(A1924="","",VLOOKUP(A1924,Tabulka3[[Číslo registrace  u jednorázové akce]:[Příjmení]],2,0))</f>
        <v/>
      </c>
      <c r="C1924" s="25" t="str">
        <f>IF(A1924="","",VLOOKUP(A1924,Tabulka3[[Číslo registrace  u jednorázové akce]:[Příjmení]],3,0))</f>
        <v/>
      </c>
      <c r="I1924" s="94"/>
      <c r="J1924" s="94"/>
      <c r="L1924" s="15"/>
      <c r="M1924" s="15"/>
      <c r="N1924" s="15"/>
    </row>
    <row r="1925" spans="2:14" s="25" customFormat="1" ht="15" customHeight="1" x14ac:dyDescent="0.3">
      <c r="B1925" s="25" t="str">
        <f>IF(A1925="","",VLOOKUP(A1925,Tabulka3[[Číslo registrace  u jednorázové akce]:[Příjmení]],2,0))</f>
        <v/>
      </c>
      <c r="C1925" s="25" t="str">
        <f>IF(A1925="","",VLOOKUP(A1925,Tabulka3[[Číslo registrace  u jednorázové akce]:[Příjmení]],3,0))</f>
        <v/>
      </c>
      <c r="I1925" s="94"/>
      <c r="J1925" s="94"/>
      <c r="L1925" s="15"/>
      <c r="M1925" s="15"/>
      <c r="N1925" s="15"/>
    </row>
    <row r="1926" spans="2:14" s="25" customFormat="1" ht="15" customHeight="1" x14ac:dyDescent="0.3">
      <c r="B1926" s="25" t="str">
        <f>IF(A1926="","",VLOOKUP(A1926,Tabulka3[[Číslo registrace  u jednorázové akce]:[Příjmení]],2,0))</f>
        <v/>
      </c>
      <c r="C1926" s="25" t="str">
        <f>IF(A1926="","",VLOOKUP(A1926,Tabulka3[[Číslo registrace  u jednorázové akce]:[Příjmení]],3,0))</f>
        <v/>
      </c>
      <c r="I1926" s="94"/>
      <c r="J1926" s="94"/>
      <c r="L1926" s="15"/>
      <c r="M1926" s="15"/>
      <c r="N1926" s="15"/>
    </row>
    <row r="1927" spans="2:14" s="25" customFormat="1" ht="15" customHeight="1" x14ac:dyDescent="0.3">
      <c r="B1927" s="25" t="str">
        <f>IF(A1927="","",VLOOKUP(A1927,Tabulka3[[Číslo registrace  u jednorázové akce]:[Příjmení]],2,0))</f>
        <v/>
      </c>
      <c r="C1927" s="25" t="str">
        <f>IF(A1927="","",VLOOKUP(A1927,Tabulka3[[Číslo registrace  u jednorázové akce]:[Příjmení]],3,0))</f>
        <v/>
      </c>
      <c r="I1927" s="94"/>
      <c r="J1927" s="94"/>
      <c r="L1927" s="15"/>
      <c r="M1927" s="15"/>
      <c r="N1927" s="15"/>
    </row>
    <row r="1928" spans="2:14" s="25" customFormat="1" ht="15" customHeight="1" x14ac:dyDescent="0.3">
      <c r="B1928" s="25" t="str">
        <f>IF(A1928="","",VLOOKUP(A1928,Tabulka3[[Číslo registrace  u jednorázové akce]:[Příjmení]],2,0))</f>
        <v/>
      </c>
      <c r="C1928" s="25" t="str">
        <f>IF(A1928="","",VLOOKUP(A1928,Tabulka3[[Číslo registrace  u jednorázové akce]:[Příjmení]],3,0))</f>
        <v/>
      </c>
      <c r="I1928" s="94"/>
      <c r="J1928" s="94"/>
      <c r="L1928" s="15"/>
      <c r="M1928" s="15"/>
      <c r="N1928" s="15"/>
    </row>
    <row r="1929" spans="2:14" s="25" customFormat="1" ht="15" customHeight="1" x14ac:dyDescent="0.3">
      <c r="B1929" s="25" t="str">
        <f>IF(A1929="","",VLOOKUP(A1929,Tabulka3[[Číslo registrace  u jednorázové akce]:[Příjmení]],2,0))</f>
        <v/>
      </c>
      <c r="C1929" s="25" t="str">
        <f>IF(A1929="","",VLOOKUP(A1929,Tabulka3[[Číslo registrace  u jednorázové akce]:[Příjmení]],3,0))</f>
        <v/>
      </c>
      <c r="I1929" s="94"/>
      <c r="J1929" s="94"/>
      <c r="L1929" s="15"/>
      <c r="M1929" s="15"/>
      <c r="N1929" s="15"/>
    </row>
    <row r="1930" spans="2:14" s="25" customFormat="1" ht="15" customHeight="1" x14ac:dyDescent="0.3">
      <c r="B1930" s="25" t="str">
        <f>IF(A1930="","",VLOOKUP(A1930,Tabulka3[[Číslo registrace  u jednorázové akce]:[Příjmení]],2,0))</f>
        <v/>
      </c>
      <c r="C1930" s="25" t="str">
        <f>IF(A1930="","",VLOOKUP(A1930,Tabulka3[[Číslo registrace  u jednorázové akce]:[Příjmení]],3,0))</f>
        <v/>
      </c>
      <c r="I1930" s="94"/>
      <c r="J1930" s="94"/>
      <c r="L1930" s="15"/>
      <c r="M1930" s="15"/>
      <c r="N1930" s="15"/>
    </row>
    <row r="1931" spans="2:14" s="25" customFormat="1" ht="15" customHeight="1" x14ac:dyDescent="0.3">
      <c r="B1931" s="25" t="str">
        <f>IF(A1931="","",VLOOKUP(A1931,Tabulka3[[Číslo registrace  u jednorázové akce]:[Příjmení]],2,0))</f>
        <v/>
      </c>
      <c r="C1931" s="25" t="str">
        <f>IF(A1931="","",VLOOKUP(A1931,Tabulka3[[Číslo registrace  u jednorázové akce]:[Příjmení]],3,0))</f>
        <v/>
      </c>
      <c r="I1931" s="94"/>
      <c r="J1931" s="94"/>
      <c r="L1931" s="15"/>
      <c r="M1931" s="15"/>
      <c r="N1931" s="15"/>
    </row>
    <row r="1932" spans="2:14" s="25" customFormat="1" ht="15" customHeight="1" x14ac:dyDescent="0.3">
      <c r="B1932" s="25" t="str">
        <f>IF(A1932="","",VLOOKUP(A1932,Tabulka3[[Číslo registrace  u jednorázové akce]:[Příjmení]],2,0))</f>
        <v/>
      </c>
      <c r="C1932" s="25" t="str">
        <f>IF(A1932="","",VLOOKUP(A1932,Tabulka3[[Číslo registrace  u jednorázové akce]:[Příjmení]],3,0))</f>
        <v/>
      </c>
      <c r="I1932" s="94"/>
      <c r="J1932" s="94"/>
      <c r="L1932" s="15"/>
      <c r="M1932" s="15"/>
      <c r="N1932" s="15"/>
    </row>
    <row r="1933" spans="2:14" s="25" customFormat="1" ht="15" customHeight="1" x14ac:dyDescent="0.3">
      <c r="B1933" s="25" t="str">
        <f>IF(A1933="","",VLOOKUP(A1933,Tabulka3[[Číslo registrace  u jednorázové akce]:[Příjmení]],2,0))</f>
        <v/>
      </c>
      <c r="C1933" s="25" t="str">
        <f>IF(A1933="","",VLOOKUP(A1933,Tabulka3[[Číslo registrace  u jednorázové akce]:[Příjmení]],3,0))</f>
        <v/>
      </c>
      <c r="I1933" s="94"/>
      <c r="J1933" s="94"/>
      <c r="L1933" s="15"/>
      <c r="M1933" s="15"/>
      <c r="N1933" s="15"/>
    </row>
    <row r="1934" spans="2:14" s="25" customFormat="1" ht="15" customHeight="1" x14ac:dyDescent="0.3">
      <c r="B1934" s="25" t="str">
        <f>IF(A1934="","",VLOOKUP(A1934,Tabulka3[[Číslo registrace  u jednorázové akce]:[Příjmení]],2,0))</f>
        <v/>
      </c>
      <c r="C1934" s="25" t="str">
        <f>IF(A1934="","",VLOOKUP(A1934,Tabulka3[[Číslo registrace  u jednorázové akce]:[Příjmení]],3,0))</f>
        <v/>
      </c>
      <c r="I1934" s="94"/>
      <c r="J1934" s="94"/>
      <c r="L1934" s="15"/>
      <c r="M1934" s="15"/>
      <c r="N1934" s="15"/>
    </row>
    <row r="1935" spans="2:14" s="25" customFormat="1" ht="15" customHeight="1" x14ac:dyDescent="0.3">
      <c r="B1935" s="25" t="str">
        <f>IF(A1935="","",VLOOKUP(A1935,Tabulka3[[Číslo registrace  u jednorázové akce]:[Příjmení]],2,0))</f>
        <v/>
      </c>
      <c r="C1935" s="25" t="str">
        <f>IF(A1935="","",VLOOKUP(A1935,Tabulka3[[Číslo registrace  u jednorázové akce]:[Příjmení]],3,0))</f>
        <v/>
      </c>
      <c r="I1935" s="94"/>
      <c r="J1935" s="94"/>
      <c r="L1935" s="15"/>
      <c r="M1935" s="15"/>
      <c r="N1935" s="15"/>
    </row>
    <row r="1936" spans="2:14" s="25" customFormat="1" ht="15" customHeight="1" x14ac:dyDescent="0.3">
      <c r="B1936" s="25" t="str">
        <f>IF(A1936="","",VLOOKUP(A1936,Tabulka3[[Číslo registrace  u jednorázové akce]:[Příjmení]],2,0))</f>
        <v/>
      </c>
      <c r="C1936" s="25" t="str">
        <f>IF(A1936="","",VLOOKUP(A1936,Tabulka3[[Číslo registrace  u jednorázové akce]:[Příjmení]],3,0))</f>
        <v/>
      </c>
      <c r="I1936" s="94"/>
      <c r="J1936" s="94"/>
      <c r="L1936" s="15"/>
      <c r="M1936" s="15"/>
      <c r="N1936" s="15"/>
    </row>
    <row r="1937" spans="2:14" s="25" customFormat="1" ht="15" customHeight="1" x14ac:dyDescent="0.3">
      <c r="B1937" s="25" t="str">
        <f>IF(A1937="","",VLOOKUP(A1937,Tabulka3[[Číslo registrace  u jednorázové akce]:[Příjmení]],2,0))</f>
        <v/>
      </c>
      <c r="C1937" s="25" t="str">
        <f>IF(A1937="","",VLOOKUP(A1937,Tabulka3[[Číslo registrace  u jednorázové akce]:[Příjmení]],3,0))</f>
        <v/>
      </c>
      <c r="I1937" s="94"/>
      <c r="J1937" s="94"/>
      <c r="L1937" s="15"/>
      <c r="M1937" s="15"/>
      <c r="N1937" s="15"/>
    </row>
    <row r="1938" spans="2:14" s="25" customFormat="1" ht="15" customHeight="1" x14ac:dyDescent="0.3">
      <c r="B1938" s="25" t="str">
        <f>IF(A1938="","",VLOOKUP(A1938,Tabulka3[[Číslo registrace  u jednorázové akce]:[Příjmení]],2,0))</f>
        <v/>
      </c>
      <c r="C1938" s="25" t="str">
        <f>IF(A1938="","",VLOOKUP(A1938,Tabulka3[[Číslo registrace  u jednorázové akce]:[Příjmení]],3,0))</f>
        <v/>
      </c>
      <c r="I1938" s="94"/>
      <c r="J1938" s="94"/>
      <c r="L1938" s="15"/>
      <c r="M1938" s="15"/>
      <c r="N1938" s="15"/>
    </row>
    <row r="1939" spans="2:14" s="25" customFormat="1" ht="15" customHeight="1" x14ac:dyDescent="0.3">
      <c r="B1939" s="25" t="str">
        <f>IF(A1939="","",VLOOKUP(A1939,Tabulka3[[Číslo registrace  u jednorázové akce]:[Příjmení]],2,0))</f>
        <v/>
      </c>
      <c r="C1939" s="25" t="str">
        <f>IF(A1939="","",VLOOKUP(A1939,Tabulka3[[Číslo registrace  u jednorázové akce]:[Příjmení]],3,0))</f>
        <v/>
      </c>
      <c r="I1939" s="94"/>
      <c r="J1939" s="94"/>
      <c r="L1939" s="15"/>
      <c r="M1939" s="15"/>
      <c r="N1939" s="15"/>
    </row>
    <row r="1940" spans="2:14" s="25" customFormat="1" ht="15" customHeight="1" x14ac:dyDescent="0.3">
      <c r="B1940" s="25" t="str">
        <f>IF(A1940="","",VLOOKUP(A1940,Tabulka3[[Číslo registrace  u jednorázové akce]:[Příjmení]],2,0))</f>
        <v/>
      </c>
      <c r="C1940" s="25" t="str">
        <f>IF(A1940="","",VLOOKUP(A1940,Tabulka3[[Číslo registrace  u jednorázové akce]:[Příjmení]],3,0))</f>
        <v/>
      </c>
      <c r="I1940" s="94"/>
      <c r="J1940" s="94"/>
      <c r="L1940" s="15"/>
      <c r="M1940" s="15"/>
      <c r="N1940" s="15"/>
    </row>
    <row r="1941" spans="2:14" s="25" customFormat="1" ht="15" customHeight="1" x14ac:dyDescent="0.3">
      <c r="B1941" s="25" t="str">
        <f>IF(A1941="","",VLOOKUP(A1941,Tabulka3[[Číslo registrace  u jednorázové akce]:[Příjmení]],2,0))</f>
        <v/>
      </c>
      <c r="C1941" s="25" t="str">
        <f>IF(A1941="","",VLOOKUP(A1941,Tabulka3[[Číslo registrace  u jednorázové akce]:[Příjmení]],3,0))</f>
        <v/>
      </c>
      <c r="I1941" s="94"/>
      <c r="J1941" s="94"/>
      <c r="L1941" s="15"/>
      <c r="M1941" s="15"/>
      <c r="N1941" s="15"/>
    </row>
    <row r="1942" spans="2:14" s="25" customFormat="1" ht="15" customHeight="1" x14ac:dyDescent="0.3">
      <c r="B1942" s="25" t="str">
        <f>IF(A1942="","",VLOOKUP(A1942,Tabulka3[[Číslo registrace  u jednorázové akce]:[Příjmení]],2,0))</f>
        <v/>
      </c>
      <c r="C1942" s="25" t="str">
        <f>IF(A1942="","",VLOOKUP(A1942,Tabulka3[[Číslo registrace  u jednorázové akce]:[Příjmení]],3,0))</f>
        <v/>
      </c>
      <c r="I1942" s="94"/>
      <c r="J1942" s="94"/>
      <c r="L1942" s="15"/>
      <c r="M1942" s="15"/>
      <c r="N1942" s="15"/>
    </row>
    <row r="1943" spans="2:14" s="25" customFormat="1" ht="15" customHeight="1" x14ac:dyDescent="0.3">
      <c r="B1943" s="25" t="str">
        <f>IF(A1943="","",VLOOKUP(A1943,Tabulka3[[Číslo registrace  u jednorázové akce]:[Příjmení]],2,0))</f>
        <v/>
      </c>
      <c r="C1943" s="25" t="str">
        <f>IF(A1943="","",VLOOKUP(A1943,Tabulka3[[Číslo registrace  u jednorázové akce]:[Příjmení]],3,0))</f>
        <v/>
      </c>
      <c r="I1943" s="94"/>
      <c r="J1943" s="94"/>
      <c r="L1943" s="15"/>
      <c r="M1943" s="15"/>
      <c r="N1943" s="15"/>
    </row>
    <row r="1944" spans="2:14" s="25" customFormat="1" ht="15" customHeight="1" x14ac:dyDescent="0.3">
      <c r="B1944" s="25" t="str">
        <f>IF(A1944="","",VLOOKUP(A1944,Tabulka3[[Číslo registrace  u jednorázové akce]:[Příjmení]],2,0))</f>
        <v/>
      </c>
      <c r="C1944" s="25" t="str">
        <f>IF(A1944="","",VLOOKUP(A1944,Tabulka3[[Číslo registrace  u jednorázové akce]:[Příjmení]],3,0))</f>
        <v/>
      </c>
      <c r="I1944" s="94"/>
      <c r="J1944" s="94"/>
      <c r="L1944" s="15"/>
      <c r="M1944" s="15"/>
      <c r="N1944" s="15"/>
    </row>
    <row r="1945" spans="2:14" s="25" customFormat="1" ht="15" customHeight="1" x14ac:dyDescent="0.3">
      <c r="B1945" s="25" t="str">
        <f>IF(A1945="","",VLOOKUP(A1945,Tabulka3[[Číslo registrace  u jednorázové akce]:[Příjmení]],2,0))</f>
        <v/>
      </c>
      <c r="C1945" s="25" t="str">
        <f>IF(A1945="","",VLOOKUP(A1945,Tabulka3[[Číslo registrace  u jednorázové akce]:[Příjmení]],3,0))</f>
        <v/>
      </c>
      <c r="I1945" s="94"/>
      <c r="J1945" s="94"/>
      <c r="L1945" s="15"/>
      <c r="M1945" s="15"/>
      <c r="N1945" s="15"/>
    </row>
    <row r="1946" spans="2:14" s="25" customFormat="1" ht="15" customHeight="1" x14ac:dyDescent="0.3">
      <c r="B1946" s="25" t="str">
        <f>IF(A1946="","",VLOOKUP(A1946,Tabulka3[[Číslo registrace  u jednorázové akce]:[Příjmení]],2,0))</f>
        <v/>
      </c>
      <c r="C1946" s="25" t="str">
        <f>IF(A1946="","",VLOOKUP(A1946,Tabulka3[[Číslo registrace  u jednorázové akce]:[Příjmení]],3,0))</f>
        <v/>
      </c>
      <c r="I1946" s="94"/>
      <c r="J1946" s="94"/>
      <c r="L1946" s="15"/>
      <c r="M1946" s="15"/>
      <c r="N1946" s="15"/>
    </row>
    <row r="1947" spans="2:14" s="25" customFormat="1" ht="15" customHeight="1" x14ac:dyDescent="0.3">
      <c r="B1947" s="25" t="str">
        <f>IF(A1947="","",VLOOKUP(A1947,Tabulka3[[Číslo registrace  u jednorázové akce]:[Příjmení]],2,0))</f>
        <v/>
      </c>
      <c r="C1947" s="25" t="str">
        <f>IF(A1947="","",VLOOKUP(A1947,Tabulka3[[Číslo registrace  u jednorázové akce]:[Příjmení]],3,0))</f>
        <v/>
      </c>
      <c r="I1947" s="94"/>
      <c r="J1947" s="94"/>
      <c r="L1947" s="15"/>
      <c r="M1947" s="15"/>
      <c r="N1947" s="15"/>
    </row>
    <row r="1948" spans="2:14" s="25" customFormat="1" ht="15" customHeight="1" x14ac:dyDescent="0.3">
      <c r="B1948" s="25" t="str">
        <f>IF(A1948="","",VLOOKUP(A1948,Tabulka3[[Číslo registrace  u jednorázové akce]:[Příjmení]],2,0))</f>
        <v/>
      </c>
      <c r="C1948" s="25" t="str">
        <f>IF(A1948="","",VLOOKUP(A1948,Tabulka3[[Číslo registrace  u jednorázové akce]:[Příjmení]],3,0))</f>
        <v/>
      </c>
      <c r="I1948" s="94"/>
      <c r="J1948" s="94"/>
      <c r="L1948" s="15"/>
      <c r="M1948" s="15"/>
      <c r="N1948" s="15"/>
    </row>
    <row r="1949" spans="2:14" s="25" customFormat="1" ht="15" customHeight="1" x14ac:dyDescent="0.3">
      <c r="B1949" s="25" t="str">
        <f>IF(A1949="","",VLOOKUP(A1949,Tabulka3[[Číslo registrace  u jednorázové akce]:[Příjmení]],2,0))</f>
        <v/>
      </c>
      <c r="C1949" s="25" t="str">
        <f>IF(A1949="","",VLOOKUP(A1949,Tabulka3[[Číslo registrace  u jednorázové akce]:[Příjmení]],3,0))</f>
        <v/>
      </c>
      <c r="I1949" s="94"/>
      <c r="J1949" s="94"/>
      <c r="L1949" s="15"/>
      <c r="M1949" s="15"/>
      <c r="N1949" s="15"/>
    </row>
    <row r="1950" spans="2:14" s="25" customFormat="1" ht="15" customHeight="1" x14ac:dyDescent="0.3">
      <c r="B1950" s="25" t="str">
        <f>IF(A1950="","",VLOOKUP(A1950,Tabulka3[[Číslo registrace  u jednorázové akce]:[Příjmení]],2,0))</f>
        <v/>
      </c>
      <c r="C1950" s="25" t="str">
        <f>IF(A1950="","",VLOOKUP(A1950,Tabulka3[[Číslo registrace  u jednorázové akce]:[Příjmení]],3,0))</f>
        <v/>
      </c>
      <c r="I1950" s="94"/>
      <c r="J1950" s="94"/>
      <c r="L1950" s="15"/>
      <c r="M1950" s="15"/>
      <c r="N1950" s="15"/>
    </row>
    <row r="1951" spans="2:14" s="25" customFormat="1" ht="15" customHeight="1" x14ac:dyDescent="0.3">
      <c r="B1951" s="25" t="str">
        <f>IF(A1951="","",VLOOKUP(A1951,Tabulka3[[Číslo registrace  u jednorázové akce]:[Příjmení]],2,0))</f>
        <v/>
      </c>
      <c r="C1951" s="25" t="str">
        <f>IF(A1951="","",VLOOKUP(A1951,Tabulka3[[Číslo registrace  u jednorázové akce]:[Příjmení]],3,0))</f>
        <v/>
      </c>
      <c r="I1951" s="94"/>
      <c r="J1951" s="94"/>
      <c r="L1951" s="15"/>
      <c r="M1951" s="15"/>
      <c r="N1951" s="15"/>
    </row>
    <row r="1952" spans="2:14" s="25" customFormat="1" ht="15" customHeight="1" x14ac:dyDescent="0.3">
      <c r="B1952" s="25" t="str">
        <f>IF(A1952="","",VLOOKUP(A1952,Tabulka3[[Číslo registrace  u jednorázové akce]:[Příjmení]],2,0))</f>
        <v/>
      </c>
      <c r="C1952" s="25" t="str">
        <f>IF(A1952="","",VLOOKUP(A1952,Tabulka3[[Číslo registrace  u jednorázové akce]:[Příjmení]],3,0))</f>
        <v/>
      </c>
      <c r="I1952" s="94"/>
      <c r="J1952" s="94"/>
      <c r="L1952" s="15"/>
      <c r="M1952" s="15"/>
      <c r="N1952" s="15"/>
    </row>
    <row r="1953" spans="2:14" s="25" customFormat="1" ht="15" customHeight="1" x14ac:dyDescent="0.3">
      <c r="B1953" s="25" t="str">
        <f>IF(A1953="","",VLOOKUP(A1953,Tabulka3[[Číslo registrace  u jednorázové akce]:[Příjmení]],2,0))</f>
        <v/>
      </c>
      <c r="C1953" s="25" t="str">
        <f>IF(A1953="","",VLOOKUP(A1953,Tabulka3[[Číslo registrace  u jednorázové akce]:[Příjmení]],3,0))</f>
        <v/>
      </c>
      <c r="I1953" s="94"/>
      <c r="J1953" s="94"/>
      <c r="L1953" s="15"/>
      <c r="M1953" s="15"/>
      <c r="N1953" s="15"/>
    </row>
    <row r="1954" spans="2:14" s="25" customFormat="1" ht="15" customHeight="1" x14ac:dyDescent="0.3">
      <c r="B1954" s="25" t="str">
        <f>IF(A1954="","",VLOOKUP(A1954,Tabulka3[[Číslo registrace  u jednorázové akce]:[Příjmení]],2,0))</f>
        <v/>
      </c>
      <c r="C1954" s="25" t="str">
        <f>IF(A1954="","",VLOOKUP(A1954,Tabulka3[[Číslo registrace  u jednorázové akce]:[Příjmení]],3,0))</f>
        <v/>
      </c>
      <c r="I1954" s="94"/>
      <c r="J1954" s="94"/>
      <c r="L1954" s="15"/>
      <c r="M1954" s="15"/>
      <c r="N1954" s="15"/>
    </row>
    <row r="1955" spans="2:14" s="25" customFormat="1" ht="15" customHeight="1" x14ac:dyDescent="0.3">
      <c r="B1955" s="25" t="str">
        <f>IF(A1955="","",VLOOKUP(A1955,Tabulka3[[Číslo registrace  u jednorázové akce]:[Příjmení]],2,0))</f>
        <v/>
      </c>
      <c r="C1955" s="25" t="str">
        <f>IF(A1955="","",VLOOKUP(A1955,Tabulka3[[Číslo registrace  u jednorázové akce]:[Příjmení]],3,0))</f>
        <v/>
      </c>
      <c r="I1955" s="94"/>
      <c r="J1955" s="94"/>
      <c r="L1955" s="15"/>
      <c r="M1955" s="15"/>
      <c r="N1955" s="15"/>
    </row>
    <row r="1956" spans="2:14" s="25" customFormat="1" ht="15" customHeight="1" x14ac:dyDescent="0.3">
      <c r="B1956" s="25" t="str">
        <f>IF(A1956="","",VLOOKUP(A1956,Tabulka3[[Číslo registrace  u jednorázové akce]:[Příjmení]],2,0))</f>
        <v/>
      </c>
      <c r="C1956" s="25" t="str">
        <f>IF(A1956="","",VLOOKUP(A1956,Tabulka3[[Číslo registrace  u jednorázové akce]:[Příjmení]],3,0))</f>
        <v/>
      </c>
      <c r="I1956" s="94"/>
      <c r="J1956" s="94"/>
      <c r="L1956" s="15"/>
      <c r="M1956" s="15"/>
      <c r="N1956" s="15"/>
    </row>
    <row r="1957" spans="2:14" s="25" customFormat="1" ht="15" customHeight="1" x14ac:dyDescent="0.3">
      <c r="B1957" s="25" t="str">
        <f>IF(A1957="","",VLOOKUP(A1957,Tabulka3[[Číslo registrace  u jednorázové akce]:[Příjmení]],2,0))</f>
        <v/>
      </c>
      <c r="C1957" s="25" t="str">
        <f>IF(A1957="","",VLOOKUP(A1957,Tabulka3[[Číslo registrace  u jednorázové akce]:[Příjmení]],3,0))</f>
        <v/>
      </c>
      <c r="I1957" s="94"/>
      <c r="J1957" s="94"/>
      <c r="L1957" s="15"/>
      <c r="M1957" s="15"/>
      <c r="N1957" s="15"/>
    </row>
    <row r="1958" spans="2:14" s="25" customFormat="1" ht="15" customHeight="1" x14ac:dyDescent="0.3">
      <c r="B1958" s="25" t="str">
        <f>IF(A1958="","",VLOOKUP(A1958,Tabulka3[[Číslo registrace  u jednorázové akce]:[Příjmení]],2,0))</f>
        <v/>
      </c>
      <c r="C1958" s="25" t="str">
        <f>IF(A1958="","",VLOOKUP(A1958,Tabulka3[[Číslo registrace  u jednorázové akce]:[Příjmení]],3,0))</f>
        <v/>
      </c>
      <c r="I1958" s="94"/>
      <c r="J1958" s="94"/>
      <c r="L1958" s="15"/>
      <c r="M1958" s="15"/>
      <c r="N1958" s="15"/>
    </row>
    <row r="1959" spans="2:14" s="25" customFormat="1" ht="15" customHeight="1" x14ac:dyDescent="0.3">
      <c r="B1959" s="25" t="str">
        <f>IF(A1959="","",VLOOKUP(A1959,Tabulka3[[Číslo registrace  u jednorázové akce]:[Příjmení]],2,0))</f>
        <v/>
      </c>
      <c r="C1959" s="25" t="str">
        <f>IF(A1959="","",VLOOKUP(A1959,Tabulka3[[Číslo registrace  u jednorázové akce]:[Příjmení]],3,0))</f>
        <v/>
      </c>
      <c r="I1959" s="94"/>
      <c r="J1959" s="94"/>
      <c r="L1959" s="15"/>
      <c r="M1959" s="15"/>
      <c r="N1959" s="15"/>
    </row>
    <row r="1960" spans="2:14" s="25" customFormat="1" ht="15" customHeight="1" x14ac:dyDescent="0.3">
      <c r="B1960" s="25" t="str">
        <f>IF(A1960="","",VLOOKUP(A1960,Tabulka3[[Číslo registrace  u jednorázové akce]:[Příjmení]],2,0))</f>
        <v/>
      </c>
      <c r="C1960" s="25" t="str">
        <f>IF(A1960="","",VLOOKUP(A1960,Tabulka3[[Číslo registrace  u jednorázové akce]:[Příjmení]],3,0))</f>
        <v/>
      </c>
      <c r="I1960" s="94"/>
      <c r="J1960" s="94"/>
      <c r="L1960" s="15"/>
      <c r="M1960" s="15"/>
      <c r="N1960" s="15"/>
    </row>
    <row r="1961" spans="2:14" s="25" customFormat="1" ht="15" customHeight="1" x14ac:dyDescent="0.3">
      <c r="B1961" s="25" t="str">
        <f>IF(A1961="","",VLOOKUP(A1961,Tabulka3[[Číslo registrace  u jednorázové akce]:[Příjmení]],2,0))</f>
        <v/>
      </c>
      <c r="C1961" s="25" t="str">
        <f>IF(A1961="","",VLOOKUP(A1961,Tabulka3[[Číslo registrace  u jednorázové akce]:[Příjmení]],3,0))</f>
        <v/>
      </c>
      <c r="I1961" s="94"/>
      <c r="J1961" s="94"/>
      <c r="L1961" s="15"/>
      <c r="M1961" s="15"/>
      <c r="N1961" s="15"/>
    </row>
    <row r="1962" spans="2:14" s="25" customFormat="1" ht="15" customHeight="1" x14ac:dyDescent="0.3">
      <c r="B1962" s="25" t="str">
        <f>IF(A1962="","",VLOOKUP(A1962,Tabulka3[[Číslo registrace  u jednorázové akce]:[Příjmení]],2,0))</f>
        <v/>
      </c>
      <c r="C1962" s="25" t="str">
        <f>IF(A1962="","",VLOOKUP(A1962,Tabulka3[[Číslo registrace  u jednorázové akce]:[Příjmení]],3,0))</f>
        <v/>
      </c>
      <c r="I1962" s="94"/>
      <c r="J1962" s="94"/>
      <c r="L1962" s="15"/>
      <c r="M1962" s="15"/>
      <c r="N1962" s="15"/>
    </row>
    <row r="1963" spans="2:14" s="25" customFormat="1" ht="15" customHeight="1" x14ac:dyDescent="0.3">
      <c r="B1963" s="25" t="str">
        <f>IF(A1963="","",VLOOKUP(A1963,Tabulka3[[Číslo registrace  u jednorázové akce]:[Příjmení]],2,0))</f>
        <v/>
      </c>
      <c r="C1963" s="25" t="str">
        <f>IF(A1963="","",VLOOKUP(A1963,Tabulka3[[Číslo registrace  u jednorázové akce]:[Příjmení]],3,0))</f>
        <v/>
      </c>
      <c r="I1963" s="94"/>
      <c r="J1963" s="94"/>
      <c r="L1963" s="15"/>
      <c r="M1963" s="15"/>
      <c r="N1963" s="15"/>
    </row>
    <row r="1964" spans="2:14" s="25" customFormat="1" ht="15" customHeight="1" x14ac:dyDescent="0.3">
      <c r="B1964" s="25" t="str">
        <f>IF(A1964="","",VLOOKUP(A1964,Tabulka3[[Číslo registrace  u jednorázové akce]:[Příjmení]],2,0))</f>
        <v/>
      </c>
      <c r="C1964" s="25" t="str">
        <f>IF(A1964="","",VLOOKUP(A1964,Tabulka3[[Číslo registrace  u jednorázové akce]:[Příjmení]],3,0))</f>
        <v/>
      </c>
      <c r="I1964" s="94"/>
      <c r="J1964" s="94"/>
      <c r="L1964" s="15"/>
      <c r="M1964" s="15"/>
      <c r="N1964" s="15"/>
    </row>
    <row r="1965" spans="2:14" s="25" customFormat="1" ht="15" customHeight="1" x14ac:dyDescent="0.3">
      <c r="B1965" s="25" t="str">
        <f>IF(A1965="","",VLOOKUP(A1965,Tabulka3[[Číslo registrace  u jednorázové akce]:[Příjmení]],2,0))</f>
        <v/>
      </c>
      <c r="C1965" s="25" t="str">
        <f>IF(A1965="","",VLOOKUP(A1965,Tabulka3[[Číslo registrace  u jednorázové akce]:[Příjmení]],3,0))</f>
        <v/>
      </c>
      <c r="I1965" s="94"/>
      <c r="J1965" s="94"/>
      <c r="L1965" s="15"/>
      <c r="M1965" s="15"/>
      <c r="N1965" s="15"/>
    </row>
    <row r="1966" spans="2:14" s="25" customFormat="1" ht="15" customHeight="1" x14ac:dyDescent="0.3">
      <c r="B1966" s="25" t="str">
        <f>IF(A1966="","",VLOOKUP(A1966,Tabulka3[[Číslo registrace  u jednorázové akce]:[Příjmení]],2,0))</f>
        <v/>
      </c>
      <c r="C1966" s="25" t="str">
        <f>IF(A1966="","",VLOOKUP(A1966,Tabulka3[[Číslo registrace  u jednorázové akce]:[Příjmení]],3,0))</f>
        <v/>
      </c>
      <c r="I1966" s="94"/>
      <c r="J1966" s="94"/>
      <c r="L1966" s="15"/>
      <c r="M1966" s="15"/>
      <c r="N1966" s="15"/>
    </row>
    <row r="1967" spans="2:14" s="25" customFormat="1" ht="15" customHeight="1" x14ac:dyDescent="0.3">
      <c r="B1967" s="25" t="str">
        <f>IF(A1967="","",VLOOKUP(A1967,Tabulka3[[Číslo registrace  u jednorázové akce]:[Příjmení]],2,0))</f>
        <v/>
      </c>
      <c r="C1967" s="25" t="str">
        <f>IF(A1967="","",VLOOKUP(A1967,Tabulka3[[Číslo registrace  u jednorázové akce]:[Příjmení]],3,0))</f>
        <v/>
      </c>
      <c r="I1967" s="94"/>
      <c r="J1967" s="94"/>
      <c r="L1967" s="15"/>
      <c r="M1967" s="15"/>
      <c r="N1967" s="15"/>
    </row>
    <row r="1968" spans="2:14" s="25" customFormat="1" ht="15" customHeight="1" x14ac:dyDescent="0.3">
      <c r="B1968" s="25" t="str">
        <f>IF(A1968="","",VLOOKUP(A1968,Tabulka3[[Číslo registrace  u jednorázové akce]:[Příjmení]],2,0))</f>
        <v/>
      </c>
      <c r="C1968" s="25" t="str">
        <f>IF(A1968="","",VLOOKUP(A1968,Tabulka3[[Číslo registrace  u jednorázové akce]:[Příjmení]],3,0))</f>
        <v/>
      </c>
      <c r="I1968" s="94"/>
      <c r="J1968" s="94"/>
      <c r="L1968" s="15"/>
      <c r="M1968" s="15"/>
      <c r="N1968" s="15"/>
    </row>
    <row r="1969" spans="2:14" s="25" customFormat="1" ht="15" customHeight="1" x14ac:dyDescent="0.3">
      <c r="B1969" s="25" t="str">
        <f>IF(A1969="","",VLOOKUP(A1969,Tabulka3[[Číslo registrace  u jednorázové akce]:[Příjmení]],2,0))</f>
        <v/>
      </c>
      <c r="C1969" s="25" t="str">
        <f>IF(A1969="","",VLOOKUP(A1969,Tabulka3[[Číslo registrace  u jednorázové akce]:[Příjmení]],3,0))</f>
        <v/>
      </c>
      <c r="I1969" s="94"/>
      <c r="J1969" s="94"/>
      <c r="L1969" s="15"/>
      <c r="M1969" s="15"/>
      <c r="N1969" s="15"/>
    </row>
    <row r="1970" spans="2:14" s="25" customFormat="1" ht="15" customHeight="1" x14ac:dyDescent="0.3">
      <c r="B1970" s="25" t="str">
        <f>IF(A1970="","",VLOOKUP(A1970,Tabulka3[[Číslo registrace  u jednorázové akce]:[Příjmení]],2,0))</f>
        <v/>
      </c>
      <c r="C1970" s="25" t="str">
        <f>IF(A1970="","",VLOOKUP(A1970,Tabulka3[[Číslo registrace  u jednorázové akce]:[Příjmení]],3,0))</f>
        <v/>
      </c>
      <c r="I1970" s="94"/>
      <c r="J1970" s="94"/>
      <c r="L1970" s="15"/>
      <c r="M1970" s="15"/>
      <c r="N1970" s="15"/>
    </row>
    <row r="1971" spans="2:14" s="25" customFormat="1" ht="15" customHeight="1" x14ac:dyDescent="0.3">
      <c r="B1971" s="25" t="str">
        <f>IF(A1971="","",VLOOKUP(A1971,Tabulka3[[Číslo registrace  u jednorázové akce]:[Příjmení]],2,0))</f>
        <v/>
      </c>
      <c r="C1971" s="25" t="str">
        <f>IF(A1971="","",VLOOKUP(A1971,Tabulka3[[Číslo registrace  u jednorázové akce]:[Příjmení]],3,0))</f>
        <v/>
      </c>
      <c r="I1971" s="94"/>
      <c r="J1971" s="94"/>
      <c r="L1971" s="15"/>
      <c r="M1971" s="15"/>
      <c r="N1971" s="15"/>
    </row>
    <row r="1972" spans="2:14" s="25" customFormat="1" ht="15" customHeight="1" x14ac:dyDescent="0.3">
      <c r="B1972" s="25" t="str">
        <f>IF(A1972="","",VLOOKUP(A1972,Tabulka3[[Číslo registrace  u jednorázové akce]:[Příjmení]],2,0))</f>
        <v/>
      </c>
      <c r="C1972" s="25" t="str">
        <f>IF(A1972="","",VLOOKUP(A1972,Tabulka3[[Číslo registrace  u jednorázové akce]:[Příjmení]],3,0))</f>
        <v/>
      </c>
      <c r="I1972" s="94"/>
      <c r="J1972" s="94"/>
      <c r="L1972" s="15"/>
      <c r="M1972" s="15"/>
      <c r="N1972" s="15"/>
    </row>
    <row r="1973" spans="2:14" s="25" customFormat="1" ht="15" customHeight="1" x14ac:dyDescent="0.3">
      <c r="B1973" s="25" t="str">
        <f>IF(A1973="","",VLOOKUP(A1973,Tabulka3[[Číslo registrace  u jednorázové akce]:[Příjmení]],2,0))</f>
        <v/>
      </c>
      <c r="C1973" s="25" t="str">
        <f>IF(A1973="","",VLOOKUP(A1973,Tabulka3[[Číslo registrace  u jednorázové akce]:[Příjmení]],3,0))</f>
        <v/>
      </c>
      <c r="I1973" s="94"/>
      <c r="J1973" s="94"/>
      <c r="L1973" s="15"/>
      <c r="M1973" s="15"/>
      <c r="N1973" s="15"/>
    </row>
    <row r="1974" spans="2:14" s="25" customFormat="1" ht="15" customHeight="1" x14ac:dyDescent="0.3">
      <c r="B1974" s="25" t="str">
        <f>IF(A1974="","",VLOOKUP(A1974,Tabulka3[[Číslo registrace  u jednorázové akce]:[Příjmení]],2,0))</f>
        <v/>
      </c>
      <c r="C1974" s="25" t="str">
        <f>IF(A1974="","",VLOOKUP(A1974,Tabulka3[[Číslo registrace  u jednorázové akce]:[Příjmení]],3,0))</f>
        <v/>
      </c>
      <c r="I1974" s="94"/>
      <c r="J1974" s="94"/>
      <c r="L1974" s="15"/>
      <c r="M1974" s="15"/>
      <c r="N1974" s="15"/>
    </row>
    <row r="1975" spans="2:14" s="25" customFormat="1" ht="15" customHeight="1" x14ac:dyDescent="0.3">
      <c r="B1975" s="25" t="str">
        <f>IF(A1975="","",VLOOKUP(A1975,Tabulka3[[Číslo registrace  u jednorázové akce]:[Příjmení]],2,0))</f>
        <v/>
      </c>
      <c r="C1975" s="25" t="str">
        <f>IF(A1975="","",VLOOKUP(A1975,Tabulka3[[Číslo registrace  u jednorázové akce]:[Příjmení]],3,0))</f>
        <v/>
      </c>
      <c r="I1975" s="94"/>
      <c r="J1975" s="94"/>
      <c r="L1975" s="15"/>
      <c r="M1975" s="15"/>
      <c r="N1975" s="15"/>
    </row>
    <row r="1976" spans="2:14" s="25" customFormat="1" ht="15" customHeight="1" x14ac:dyDescent="0.3">
      <c r="B1976" s="25" t="str">
        <f>IF(A1976="","",VLOOKUP(A1976,Tabulka3[[Číslo registrace  u jednorázové akce]:[Příjmení]],2,0))</f>
        <v/>
      </c>
      <c r="C1976" s="25" t="str">
        <f>IF(A1976="","",VLOOKUP(A1976,Tabulka3[[Číslo registrace  u jednorázové akce]:[Příjmení]],3,0))</f>
        <v/>
      </c>
      <c r="I1976" s="94"/>
      <c r="J1976" s="94"/>
      <c r="L1976" s="15"/>
      <c r="M1976" s="15"/>
      <c r="N1976" s="15"/>
    </row>
    <row r="1977" spans="2:14" s="25" customFormat="1" ht="15" customHeight="1" x14ac:dyDescent="0.3">
      <c r="B1977" s="25" t="str">
        <f>IF(A1977="","",VLOOKUP(A1977,Tabulka3[[Číslo registrace  u jednorázové akce]:[Příjmení]],2,0))</f>
        <v/>
      </c>
      <c r="C1977" s="25" t="str">
        <f>IF(A1977="","",VLOOKUP(A1977,Tabulka3[[Číslo registrace  u jednorázové akce]:[Příjmení]],3,0))</f>
        <v/>
      </c>
      <c r="I1977" s="94"/>
      <c r="J1977" s="94"/>
      <c r="L1977" s="15"/>
      <c r="M1977" s="15"/>
      <c r="N1977" s="15"/>
    </row>
    <row r="1978" spans="2:14" s="25" customFormat="1" ht="15" customHeight="1" x14ac:dyDescent="0.3">
      <c r="B1978" s="25" t="str">
        <f>IF(A1978="","",VLOOKUP(A1978,Tabulka3[[Číslo registrace  u jednorázové akce]:[Příjmení]],2,0))</f>
        <v/>
      </c>
      <c r="C1978" s="25" t="str">
        <f>IF(A1978="","",VLOOKUP(A1978,Tabulka3[[Číslo registrace  u jednorázové akce]:[Příjmení]],3,0))</f>
        <v/>
      </c>
      <c r="I1978" s="94"/>
      <c r="J1978" s="94"/>
      <c r="L1978" s="15"/>
      <c r="M1978" s="15"/>
      <c r="N1978" s="15"/>
    </row>
    <row r="1979" spans="2:14" s="25" customFormat="1" ht="15" customHeight="1" x14ac:dyDescent="0.3">
      <c r="B1979" s="25" t="str">
        <f>IF(A1979="","",VLOOKUP(A1979,Tabulka3[[Číslo registrace  u jednorázové akce]:[Příjmení]],2,0))</f>
        <v/>
      </c>
      <c r="C1979" s="25" t="str">
        <f>IF(A1979="","",VLOOKUP(A1979,Tabulka3[[Číslo registrace  u jednorázové akce]:[Příjmení]],3,0))</f>
        <v/>
      </c>
      <c r="I1979" s="94"/>
      <c r="J1979" s="94"/>
      <c r="L1979" s="15"/>
      <c r="M1979" s="15"/>
      <c r="N1979" s="15"/>
    </row>
    <row r="1980" spans="2:14" s="25" customFormat="1" ht="15" customHeight="1" x14ac:dyDescent="0.3">
      <c r="B1980" s="25" t="str">
        <f>IF(A1980="","",VLOOKUP(A1980,Tabulka3[[Číslo registrace  u jednorázové akce]:[Příjmení]],2,0))</f>
        <v/>
      </c>
      <c r="C1980" s="25" t="str">
        <f>IF(A1980="","",VLOOKUP(A1980,Tabulka3[[Číslo registrace  u jednorázové akce]:[Příjmení]],3,0))</f>
        <v/>
      </c>
      <c r="I1980" s="94"/>
      <c r="J1980" s="94"/>
      <c r="L1980" s="15"/>
      <c r="M1980" s="15"/>
      <c r="N1980" s="15"/>
    </row>
    <row r="1981" spans="2:14" s="25" customFormat="1" ht="15" customHeight="1" x14ac:dyDescent="0.3">
      <c r="B1981" s="25" t="str">
        <f>IF(A1981="","",VLOOKUP(A1981,Tabulka3[[Číslo registrace  u jednorázové akce]:[Příjmení]],2,0))</f>
        <v/>
      </c>
      <c r="C1981" s="25" t="str">
        <f>IF(A1981="","",VLOOKUP(A1981,Tabulka3[[Číslo registrace  u jednorázové akce]:[Příjmení]],3,0))</f>
        <v/>
      </c>
      <c r="I1981" s="94"/>
      <c r="J1981" s="94"/>
      <c r="L1981" s="15"/>
      <c r="M1981" s="15"/>
      <c r="N1981" s="15"/>
    </row>
    <row r="1982" spans="2:14" s="25" customFormat="1" ht="15" customHeight="1" x14ac:dyDescent="0.3">
      <c r="B1982" s="25" t="str">
        <f>IF(A1982="","",VLOOKUP(A1982,Tabulka3[[Číslo registrace  u jednorázové akce]:[Příjmení]],2,0))</f>
        <v/>
      </c>
      <c r="C1982" s="25" t="str">
        <f>IF(A1982="","",VLOOKUP(A1982,Tabulka3[[Číslo registrace  u jednorázové akce]:[Příjmení]],3,0))</f>
        <v/>
      </c>
      <c r="I1982" s="94"/>
      <c r="J1982" s="94"/>
      <c r="L1982" s="15"/>
      <c r="M1982" s="15"/>
      <c r="N1982" s="15"/>
    </row>
    <row r="1983" spans="2:14" s="25" customFormat="1" ht="15" customHeight="1" x14ac:dyDescent="0.3">
      <c r="B1983" s="25" t="str">
        <f>IF(A1983="","",VLOOKUP(A1983,Tabulka3[[Číslo registrace  u jednorázové akce]:[Příjmení]],2,0))</f>
        <v/>
      </c>
      <c r="C1983" s="25" t="str">
        <f>IF(A1983="","",VLOOKUP(A1983,Tabulka3[[Číslo registrace  u jednorázové akce]:[Příjmení]],3,0))</f>
        <v/>
      </c>
      <c r="I1983" s="94"/>
      <c r="J1983" s="94"/>
      <c r="L1983" s="15"/>
      <c r="M1983" s="15"/>
      <c r="N1983" s="15"/>
    </row>
    <row r="1984" spans="2:14" s="25" customFormat="1" ht="15" customHeight="1" x14ac:dyDescent="0.3">
      <c r="B1984" s="25" t="str">
        <f>IF(A1984="","",VLOOKUP(A1984,Tabulka3[[Číslo registrace  u jednorázové akce]:[Příjmení]],2,0))</f>
        <v/>
      </c>
      <c r="C1984" s="25" t="str">
        <f>IF(A1984="","",VLOOKUP(A1984,Tabulka3[[Číslo registrace  u jednorázové akce]:[Příjmení]],3,0))</f>
        <v/>
      </c>
      <c r="I1984" s="94"/>
      <c r="J1984" s="94"/>
      <c r="L1984" s="15"/>
      <c r="M1984" s="15"/>
      <c r="N1984" s="15"/>
    </row>
    <row r="1985" spans="2:14" s="25" customFormat="1" ht="15" customHeight="1" x14ac:dyDescent="0.3">
      <c r="B1985" s="25" t="str">
        <f>IF(A1985="","",VLOOKUP(A1985,Tabulka3[[Číslo registrace  u jednorázové akce]:[Příjmení]],2,0))</f>
        <v/>
      </c>
      <c r="C1985" s="25" t="str">
        <f>IF(A1985="","",VLOOKUP(A1985,Tabulka3[[Číslo registrace  u jednorázové akce]:[Příjmení]],3,0))</f>
        <v/>
      </c>
      <c r="I1985" s="94"/>
      <c r="J1985" s="94"/>
      <c r="L1985" s="15"/>
      <c r="M1985" s="15"/>
      <c r="N1985" s="15"/>
    </row>
    <row r="1986" spans="2:14" s="25" customFormat="1" ht="15" customHeight="1" x14ac:dyDescent="0.3">
      <c r="B1986" s="25" t="str">
        <f>IF(A1986="","",VLOOKUP(A1986,Tabulka3[[Číslo registrace  u jednorázové akce]:[Příjmení]],2,0))</f>
        <v/>
      </c>
      <c r="C1986" s="25" t="str">
        <f>IF(A1986="","",VLOOKUP(A1986,Tabulka3[[Číslo registrace  u jednorázové akce]:[Příjmení]],3,0))</f>
        <v/>
      </c>
      <c r="I1986" s="94"/>
      <c r="J1986" s="94"/>
      <c r="L1986" s="15"/>
      <c r="M1986" s="15"/>
      <c r="N1986" s="15"/>
    </row>
    <row r="1987" spans="2:14" s="25" customFormat="1" ht="15" customHeight="1" x14ac:dyDescent="0.3">
      <c r="B1987" s="25" t="str">
        <f>IF(A1987="","",VLOOKUP(A1987,Tabulka3[[Číslo registrace  u jednorázové akce]:[Příjmení]],2,0))</f>
        <v/>
      </c>
      <c r="C1987" s="25" t="str">
        <f>IF(A1987="","",VLOOKUP(A1987,Tabulka3[[Číslo registrace  u jednorázové akce]:[Příjmení]],3,0))</f>
        <v/>
      </c>
      <c r="I1987" s="94"/>
      <c r="J1987" s="94"/>
      <c r="L1987" s="15"/>
      <c r="M1987" s="15"/>
      <c r="N1987" s="15"/>
    </row>
    <row r="1988" spans="2:14" s="25" customFormat="1" ht="15" customHeight="1" x14ac:dyDescent="0.3">
      <c r="B1988" s="25" t="str">
        <f>IF(A1988="","",VLOOKUP(A1988,Tabulka3[[Číslo registrace  u jednorázové akce]:[Příjmení]],2,0))</f>
        <v/>
      </c>
      <c r="C1988" s="25" t="str">
        <f>IF(A1988="","",VLOOKUP(A1988,Tabulka3[[Číslo registrace  u jednorázové akce]:[Příjmení]],3,0))</f>
        <v/>
      </c>
      <c r="I1988" s="94"/>
      <c r="J1988" s="94"/>
      <c r="L1988" s="15"/>
      <c r="M1988" s="15"/>
      <c r="N1988" s="15"/>
    </row>
    <row r="1989" spans="2:14" s="25" customFormat="1" ht="15" customHeight="1" x14ac:dyDescent="0.3">
      <c r="B1989" s="25" t="str">
        <f>IF(A1989="","",VLOOKUP(A1989,Tabulka3[[Číslo registrace  u jednorázové akce]:[Příjmení]],2,0))</f>
        <v/>
      </c>
      <c r="C1989" s="25" t="str">
        <f>IF(A1989="","",VLOOKUP(A1989,Tabulka3[[Číslo registrace  u jednorázové akce]:[Příjmení]],3,0))</f>
        <v/>
      </c>
      <c r="I1989" s="94"/>
      <c r="J1989" s="94"/>
      <c r="L1989" s="15"/>
      <c r="M1989" s="15"/>
      <c r="N1989" s="15"/>
    </row>
    <row r="1990" spans="2:14" s="25" customFormat="1" ht="15" customHeight="1" x14ac:dyDescent="0.3">
      <c r="B1990" s="25" t="str">
        <f>IF(A1990="","",VLOOKUP(A1990,Tabulka3[[Číslo registrace  u jednorázové akce]:[Příjmení]],2,0))</f>
        <v/>
      </c>
      <c r="C1990" s="25" t="str">
        <f>IF(A1990="","",VLOOKUP(A1990,Tabulka3[[Číslo registrace  u jednorázové akce]:[Příjmení]],3,0))</f>
        <v/>
      </c>
      <c r="I1990" s="94"/>
      <c r="J1990" s="94"/>
      <c r="L1990" s="15"/>
      <c r="M1990" s="15"/>
      <c r="N1990" s="15"/>
    </row>
    <row r="1991" spans="2:14" s="25" customFormat="1" ht="15" customHeight="1" x14ac:dyDescent="0.3">
      <c r="B1991" s="25" t="str">
        <f>IF(A1991="","",VLOOKUP(A1991,Tabulka3[[Číslo registrace  u jednorázové akce]:[Příjmení]],2,0))</f>
        <v/>
      </c>
      <c r="C1991" s="25" t="str">
        <f>IF(A1991="","",VLOOKUP(A1991,Tabulka3[[Číslo registrace  u jednorázové akce]:[Příjmení]],3,0))</f>
        <v/>
      </c>
      <c r="I1991" s="94"/>
      <c r="J1991" s="94"/>
      <c r="L1991" s="15"/>
      <c r="M1991" s="15"/>
      <c r="N1991" s="15"/>
    </row>
    <row r="1992" spans="2:14" s="25" customFormat="1" ht="15" customHeight="1" x14ac:dyDescent="0.3">
      <c r="B1992" s="25" t="str">
        <f>IF(A1992="","",VLOOKUP(A1992,Tabulka3[[Číslo registrace  u jednorázové akce]:[Příjmení]],2,0))</f>
        <v/>
      </c>
      <c r="C1992" s="25" t="str">
        <f>IF(A1992="","",VLOOKUP(A1992,Tabulka3[[Číslo registrace  u jednorázové akce]:[Příjmení]],3,0))</f>
        <v/>
      </c>
      <c r="I1992" s="94"/>
      <c r="J1992" s="94"/>
      <c r="L1992" s="15"/>
      <c r="M1992" s="15"/>
      <c r="N1992" s="15"/>
    </row>
    <row r="1993" spans="2:14" s="25" customFormat="1" ht="15" customHeight="1" x14ac:dyDescent="0.3">
      <c r="B1993" s="25" t="str">
        <f>IF(A1993="","",VLOOKUP(A1993,Tabulka3[[Číslo registrace  u jednorázové akce]:[Příjmení]],2,0))</f>
        <v/>
      </c>
      <c r="C1993" s="25" t="str">
        <f>IF(A1993="","",VLOOKUP(A1993,Tabulka3[[Číslo registrace  u jednorázové akce]:[Příjmení]],3,0))</f>
        <v/>
      </c>
      <c r="I1993" s="94"/>
      <c r="J1993" s="94"/>
      <c r="L1993" s="15"/>
      <c r="M1993" s="15"/>
      <c r="N1993" s="15"/>
    </row>
    <row r="1994" spans="2:14" s="25" customFormat="1" ht="15" customHeight="1" x14ac:dyDescent="0.3">
      <c r="B1994" s="25" t="str">
        <f>IF(A1994="","",VLOOKUP(A1994,Tabulka3[[Číslo registrace  u jednorázové akce]:[Příjmení]],2,0))</f>
        <v/>
      </c>
      <c r="C1994" s="25" t="str">
        <f>IF(A1994="","",VLOOKUP(A1994,Tabulka3[[Číslo registrace  u jednorázové akce]:[Příjmení]],3,0))</f>
        <v/>
      </c>
      <c r="I1994" s="94"/>
      <c r="J1994" s="94"/>
      <c r="L1994" s="15"/>
      <c r="M1994" s="15"/>
      <c r="N1994" s="15"/>
    </row>
    <row r="1995" spans="2:14" s="25" customFormat="1" ht="15" customHeight="1" x14ac:dyDescent="0.3">
      <c r="B1995" s="25" t="str">
        <f>IF(A1995="","",VLOOKUP(A1995,Tabulka3[[Číslo registrace  u jednorázové akce]:[Příjmení]],2,0))</f>
        <v/>
      </c>
      <c r="C1995" s="25" t="str">
        <f>IF(A1995="","",VLOOKUP(A1995,Tabulka3[[Číslo registrace  u jednorázové akce]:[Příjmení]],3,0))</f>
        <v/>
      </c>
      <c r="I1995" s="94"/>
      <c r="J1995" s="94"/>
      <c r="L1995" s="15"/>
      <c r="M1995" s="15"/>
      <c r="N1995" s="15"/>
    </row>
    <row r="1996" spans="2:14" s="25" customFormat="1" ht="15" customHeight="1" x14ac:dyDescent="0.3">
      <c r="B1996" s="25" t="str">
        <f>IF(A1996="","",VLOOKUP(A1996,Tabulka3[[Číslo registrace  u jednorázové akce]:[Příjmení]],2,0))</f>
        <v/>
      </c>
      <c r="C1996" s="25" t="str">
        <f>IF(A1996="","",VLOOKUP(A1996,Tabulka3[[Číslo registrace  u jednorázové akce]:[Příjmení]],3,0))</f>
        <v/>
      </c>
      <c r="I1996" s="94"/>
      <c r="J1996" s="94"/>
      <c r="L1996" s="15"/>
      <c r="M1996" s="15"/>
      <c r="N1996" s="15"/>
    </row>
    <row r="1997" spans="2:14" s="25" customFormat="1" ht="15" customHeight="1" x14ac:dyDescent="0.3">
      <c r="B1997" s="25" t="str">
        <f>IF(A1997="","",VLOOKUP(A1997,Tabulka3[[Číslo registrace  u jednorázové akce]:[Příjmení]],2,0))</f>
        <v/>
      </c>
      <c r="C1997" s="25" t="str">
        <f>IF(A1997="","",VLOOKUP(A1997,Tabulka3[[Číslo registrace  u jednorázové akce]:[Příjmení]],3,0))</f>
        <v/>
      </c>
      <c r="I1997" s="94"/>
      <c r="J1997" s="94"/>
      <c r="L1997" s="15"/>
      <c r="M1997" s="15"/>
      <c r="N1997" s="15"/>
    </row>
    <row r="1998" spans="2:14" s="25" customFormat="1" ht="15" customHeight="1" x14ac:dyDescent="0.3">
      <c r="B1998" s="25" t="str">
        <f>IF(A1998="","",VLOOKUP(A1998,Tabulka3[[Číslo registrace  u jednorázové akce]:[Příjmení]],2,0))</f>
        <v/>
      </c>
      <c r="C1998" s="25" t="str">
        <f>IF(A1998="","",VLOOKUP(A1998,Tabulka3[[Číslo registrace  u jednorázové akce]:[Příjmení]],3,0))</f>
        <v/>
      </c>
      <c r="I1998" s="94"/>
      <c r="J1998" s="94"/>
      <c r="L1998" s="15"/>
      <c r="M1998" s="15"/>
      <c r="N1998" s="15"/>
    </row>
    <row r="1999" spans="2:14" s="25" customFormat="1" ht="15" customHeight="1" x14ac:dyDescent="0.3">
      <c r="B1999" s="25" t="str">
        <f>IF(A1999="","",VLOOKUP(A1999,Tabulka3[[Číslo registrace  u jednorázové akce]:[Příjmení]],2,0))</f>
        <v/>
      </c>
      <c r="C1999" s="25" t="str">
        <f>IF(A1999="","",VLOOKUP(A1999,Tabulka3[[Číslo registrace  u jednorázové akce]:[Příjmení]],3,0))</f>
        <v/>
      </c>
      <c r="I1999" s="94"/>
      <c r="J1999" s="94"/>
      <c r="L1999" s="15"/>
      <c r="M1999" s="15"/>
      <c r="N1999" s="15"/>
    </row>
    <row r="2000" spans="2:14" s="25" customFormat="1" ht="15" customHeight="1" x14ac:dyDescent="0.3">
      <c r="B2000" s="25" t="str">
        <f>IF(A2000="","",VLOOKUP(A2000,Tabulka3[[Číslo registrace  u jednorázové akce]:[Příjmení]],2,0))</f>
        <v/>
      </c>
      <c r="C2000" s="25" t="str">
        <f>IF(A2000="","",VLOOKUP(A2000,Tabulka3[[Číslo registrace  u jednorázové akce]:[Příjmení]],3,0))</f>
        <v/>
      </c>
      <c r="I2000" s="94"/>
      <c r="J2000" s="94"/>
      <c r="L2000" s="15"/>
      <c r="M2000" s="15"/>
      <c r="N2000" s="15"/>
    </row>
    <row r="2001" spans="2:14" s="25" customFormat="1" ht="15" customHeight="1" x14ac:dyDescent="0.3">
      <c r="B2001" s="25" t="str">
        <f>IF(A2001="","",VLOOKUP(A2001,Tabulka3[[Číslo registrace  u jednorázové akce]:[Příjmení]],2,0))</f>
        <v/>
      </c>
      <c r="C2001" s="25" t="str">
        <f>IF(A2001="","",VLOOKUP(A2001,Tabulka3[[Číslo registrace  u jednorázové akce]:[Příjmení]],3,0))</f>
        <v/>
      </c>
      <c r="I2001" s="94"/>
      <c r="J2001" s="94"/>
      <c r="L2001" s="15"/>
      <c r="M2001" s="15"/>
      <c r="N2001" s="15"/>
    </row>
    <row r="2002" spans="2:14" s="25" customFormat="1" ht="15" customHeight="1" x14ac:dyDescent="0.3">
      <c r="B2002" s="25" t="str">
        <f>IF(A2002="","",VLOOKUP(A2002,Tabulka3[[Číslo registrace  u jednorázové akce]:[Příjmení]],2,0))</f>
        <v/>
      </c>
      <c r="C2002" s="25" t="str">
        <f>IF(A2002="","",VLOOKUP(A2002,Tabulka3[[Číslo registrace  u jednorázové akce]:[Příjmení]],3,0))</f>
        <v/>
      </c>
      <c r="I2002" s="94"/>
      <c r="J2002" s="94"/>
      <c r="L2002" s="15"/>
      <c r="M2002" s="15"/>
      <c r="N2002" s="15"/>
    </row>
    <row r="2003" spans="2:14" s="25" customFormat="1" ht="15" customHeight="1" x14ac:dyDescent="0.3">
      <c r="B2003" s="25" t="str">
        <f>IF(A2003="","",VLOOKUP(A2003,Tabulka3[[Číslo registrace  u jednorázové akce]:[Příjmení]],2,0))</f>
        <v/>
      </c>
      <c r="C2003" s="25" t="str">
        <f>IF(A2003="","",VLOOKUP(A2003,Tabulka3[[Číslo registrace  u jednorázové akce]:[Příjmení]],3,0))</f>
        <v/>
      </c>
      <c r="I2003" s="94"/>
      <c r="J2003" s="94"/>
      <c r="L2003" s="15"/>
      <c r="M2003" s="15"/>
      <c r="N2003" s="15"/>
    </row>
    <row r="2004" spans="2:14" s="25" customFormat="1" ht="15" customHeight="1" x14ac:dyDescent="0.3">
      <c r="B2004" s="25" t="str">
        <f>IF(A2004="","",VLOOKUP(A2004,Tabulka3[[Číslo registrace  u jednorázové akce]:[Příjmení]],2,0))</f>
        <v/>
      </c>
      <c r="C2004" s="25" t="str">
        <f>IF(A2004="","",VLOOKUP(A2004,Tabulka3[[Číslo registrace  u jednorázové akce]:[Příjmení]],3,0))</f>
        <v/>
      </c>
      <c r="I2004" s="94"/>
      <c r="J2004" s="94"/>
      <c r="L2004" s="15"/>
      <c r="M2004" s="15"/>
      <c r="N2004" s="15"/>
    </row>
    <row r="2005" spans="2:14" s="25" customFormat="1" ht="15" customHeight="1" x14ac:dyDescent="0.3">
      <c r="B2005" s="25" t="str">
        <f>IF(A2005="","",VLOOKUP(A2005,Tabulka3[[Číslo registrace  u jednorázové akce]:[Příjmení]],2,0))</f>
        <v/>
      </c>
      <c r="C2005" s="25" t="str">
        <f>IF(A2005="","",VLOOKUP(A2005,Tabulka3[[Číslo registrace  u jednorázové akce]:[Příjmení]],3,0))</f>
        <v/>
      </c>
      <c r="I2005" s="94"/>
      <c r="J2005" s="94"/>
      <c r="L2005" s="15"/>
      <c r="M2005" s="15"/>
      <c r="N2005" s="15"/>
    </row>
    <row r="2006" spans="2:14" s="25" customFormat="1" ht="15" customHeight="1" x14ac:dyDescent="0.3">
      <c r="B2006" s="25" t="str">
        <f>IF(A2006="","",VLOOKUP(A2006,Tabulka3[[Číslo registrace  u jednorázové akce]:[Příjmení]],2,0))</f>
        <v/>
      </c>
      <c r="C2006" s="25" t="str">
        <f>IF(A2006="","",VLOOKUP(A2006,Tabulka3[[Číslo registrace  u jednorázové akce]:[Příjmení]],3,0))</f>
        <v/>
      </c>
      <c r="I2006" s="94"/>
      <c r="J2006" s="94"/>
      <c r="L2006" s="15"/>
      <c r="M2006" s="15"/>
      <c r="N2006" s="15"/>
    </row>
    <row r="2007" spans="2:14" s="25" customFormat="1" ht="15" customHeight="1" x14ac:dyDescent="0.3">
      <c r="B2007" s="25" t="str">
        <f>IF(A2007="","",VLOOKUP(A2007,Tabulka3[[Číslo registrace  u jednorázové akce]:[Příjmení]],2,0))</f>
        <v/>
      </c>
      <c r="C2007" s="25" t="str">
        <f>IF(A2007="","",VLOOKUP(A2007,Tabulka3[[Číslo registrace  u jednorázové akce]:[Příjmení]],3,0))</f>
        <v/>
      </c>
      <c r="I2007" s="94"/>
      <c r="J2007" s="94"/>
      <c r="L2007" s="15"/>
      <c r="M2007" s="15"/>
      <c r="N2007" s="15"/>
    </row>
    <row r="2008" spans="2:14" s="25" customFormat="1" ht="15" customHeight="1" x14ac:dyDescent="0.3">
      <c r="B2008" s="25" t="str">
        <f>IF(A2008="","",VLOOKUP(A2008,Tabulka3[[Číslo registrace  u jednorázové akce]:[Příjmení]],2,0))</f>
        <v/>
      </c>
      <c r="C2008" s="25" t="str">
        <f>IF(A2008="","",VLOOKUP(A2008,Tabulka3[[Číslo registrace  u jednorázové akce]:[Příjmení]],3,0))</f>
        <v/>
      </c>
      <c r="I2008" s="94"/>
      <c r="J2008" s="94"/>
      <c r="L2008" s="15"/>
      <c r="M2008" s="15"/>
      <c r="N2008" s="15"/>
    </row>
    <row r="2009" spans="2:14" s="25" customFormat="1" ht="15" customHeight="1" x14ac:dyDescent="0.3">
      <c r="B2009" s="25" t="str">
        <f>IF(A2009="","",VLOOKUP(A2009,Tabulka3[[Číslo registrace  u jednorázové akce]:[Příjmení]],2,0))</f>
        <v/>
      </c>
      <c r="C2009" s="25" t="str">
        <f>IF(A2009="","",VLOOKUP(A2009,Tabulka3[[Číslo registrace  u jednorázové akce]:[Příjmení]],3,0))</f>
        <v/>
      </c>
      <c r="I2009" s="94"/>
      <c r="J2009" s="94"/>
      <c r="L2009" s="15"/>
      <c r="M2009" s="15"/>
      <c r="N2009" s="15"/>
    </row>
    <row r="2010" spans="2:14" s="25" customFormat="1" ht="15" customHeight="1" x14ac:dyDescent="0.3">
      <c r="B2010" s="25" t="str">
        <f>IF(A2010="","",VLOOKUP(A2010,Tabulka3[[Číslo registrace  u jednorázové akce]:[Příjmení]],2,0))</f>
        <v/>
      </c>
      <c r="C2010" s="25" t="str">
        <f>IF(A2010="","",VLOOKUP(A2010,Tabulka3[[Číslo registrace  u jednorázové akce]:[Příjmení]],3,0))</f>
        <v/>
      </c>
      <c r="I2010" s="94"/>
      <c r="J2010" s="94"/>
      <c r="L2010" s="15"/>
      <c r="M2010" s="15"/>
      <c r="N2010" s="15"/>
    </row>
    <row r="2011" spans="2:14" s="25" customFormat="1" ht="15" customHeight="1" x14ac:dyDescent="0.3">
      <c r="B2011" s="25" t="str">
        <f>IF(A2011="","",VLOOKUP(A2011,Tabulka3[[Číslo registrace  u jednorázové akce]:[Příjmení]],2,0))</f>
        <v/>
      </c>
      <c r="C2011" s="25" t="str">
        <f>IF(A2011="","",VLOOKUP(A2011,Tabulka3[[Číslo registrace  u jednorázové akce]:[Příjmení]],3,0))</f>
        <v/>
      </c>
      <c r="I2011" s="94"/>
      <c r="J2011" s="94"/>
      <c r="L2011" s="15"/>
      <c r="M2011" s="15"/>
      <c r="N2011" s="15"/>
    </row>
    <row r="2012" spans="2:14" s="25" customFormat="1" ht="15" customHeight="1" x14ac:dyDescent="0.3">
      <c r="B2012" s="25" t="str">
        <f>IF(A2012="","",VLOOKUP(A2012,Tabulka3[[Číslo registrace  u jednorázové akce]:[Příjmení]],2,0))</f>
        <v/>
      </c>
      <c r="C2012" s="25" t="str">
        <f>IF(A2012="","",VLOOKUP(A2012,Tabulka3[[Číslo registrace  u jednorázové akce]:[Příjmení]],3,0))</f>
        <v/>
      </c>
      <c r="I2012" s="94"/>
      <c r="J2012" s="94"/>
      <c r="L2012" s="15"/>
      <c r="M2012" s="15"/>
      <c r="N2012" s="15"/>
    </row>
    <row r="2013" spans="2:14" s="25" customFormat="1" ht="15" customHeight="1" x14ac:dyDescent="0.3">
      <c r="B2013" s="25" t="str">
        <f>IF(A2013="","",VLOOKUP(A2013,Tabulka3[[Číslo registrace  u jednorázové akce]:[Příjmení]],2,0))</f>
        <v/>
      </c>
      <c r="C2013" s="25" t="str">
        <f>IF(A2013="","",VLOOKUP(A2013,Tabulka3[[Číslo registrace  u jednorázové akce]:[Příjmení]],3,0))</f>
        <v/>
      </c>
      <c r="I2013" s="94"/>
      <c r="J2013" s="94"/>
      <c r="L2013" s="15"/>
      <c r="M2013" s="15"/>
      <c r="N2013" s="15"/>
    </row>
    <row r="2014" spans="2:14" s="25" customFormat="1" ht="15" customHeight="1" x14ac:dyDescent="0.3">
      <c r="B2014" s="25" t="str">
        <f>IF(A2014="","",VLOOKUP(A2014,Tabulka3[[Číslo registrace  u jednorázové akce]:[Příjmení]],2,0))</f>
        <v/>
      </c>
      <c r="C2014" s="25" t="str">
        <f>IF(A2014="","",VLOOKUP(A2014,Tabulka3[[Číslo registrace  u jednorázové akce]:[Příjmení]],3,0))</f>
        <v/>
      </c>
      <c r="I2014" s="94"/>
      <c r="J2014" s="94"/>
      <c r="L2014" s="15"/>
      <c r="M2014" s="15"/>
      <c r="N2014" s="15"/>
    </row>
    <row r="2015" spans="2:14" s="25" customFormat="1" ht="15" customHeight="1" x14ac:dyDescent="0.3">
      <c r="B2015" s="25" t="str">
        <f>IF(A2015="","",VLOOKUP(A2015,Tabulka3[[Číslo registrace  u jednorázové akce]:[Příjmení]],2,0))</f>
        <v/>
      </c>
      <c r="C2015" s="25" t="str">
        <f>IF(A2015="","",VLOOKUP(A2015,Tabulka3[[Číslo registrace  u jednorázové akce]:[Příjmení]],3,0))</f>
        <v/>
      </c>
      <c r="I2015" s="94"/>
      <c r="J2015" s="94"/>
      <c r="L2015" s="15"/>
      <c r="M2015" s="15"/>
      <c r="N2015" s="15"/>
    </row>
    <row r="2016" spans="2:14" s="25" customFormat="1" ht="15" customHeight="1" x14ac:dyDescent="0.3">
      <c r="B2016" s="25" t="str">
        <f>IF(A2016="","",VLOOKUP(A2016,Tabulka3[[Číslo registrace  u jednorázové akce]:[Příjmení]],2,0))</f>
        <v/>
      </c>
      <c r="C2016" s="25" t="str">
        <f>IF(A2016="","",VLOOKUP(A2016,Tabulka3[[Číslo registrace  u jednorázové akce]:[Příjmení]],3,0))</f>
        <v/>
      </c>
      <c r="I2016" s="94"/>
      <c r="J2016" s="94"/>
      <c r="L2016" s="15"/>
      <c r="M2016" s="15"/>
      <c r="N2016" s="15"/>
    </row>
    <row r="2017" spans="2:14" s="25" customFormat="1" ht="15" customHeight="1" x14ac:dyDescent="0.3">
      <c r="B2017" s="25" t="str">
        <f>IF(A2017="","",VLOOKUP(A2017,Tabulka3[[Číslo registrace  u jednorázové akce]:[Příjmení]],2,0))</f>
        <v/>
      </c>
      <c r="C2017" s="25" t="str">
        <f>IF(A2017="","",VLOOKUP(A2017,Tabulka3[[Číslo registrace  u jednorázové akce]:[Příjmení]],3,0))</f>
        <v/>
      </c>
      <c r="I2017" s="94"/>
      <c r="J2017" s="94"/>
      <c r="L2017" s="15"/>
      <c r="M2017" s="15"/>
      <c r="N2017" s="15"/>
    </row>
    <row r="2018" spans="2:14" s="25" customFormat="1" ht="15" customHeight="1" x14ac:dyDescent="0.3">
      <c r="B2018" s="25" t="str">
        <f>IF(A2018="","",VLOOKUP(A2018,Tabulka3[[Číslo registrace  u jednorázové akce]:[Příjmení]],2,0))</f>
        <v/>
      </c>
      <c r="C2018" s="25" t="str">
        <f>IF(A2018="","",VLOOKUP(A2018,Tabulka3[[Číslo registrace  u jednorázové akce]:[Příjmení]],3,0))</f>
        <v/>
      </c>
      <c r="I2018" s="94"/>
      <c r="J2018" s="94"/>
      <c r="L2018" s="15"/>
      <c r="M2018" s="15"/>
      <c r="N2018" s="15"/>
    </row>
    <row r="2019" spans="2:14" s="25" customFormat="1" ht="15" customHeight="1" x14ac:dyDescent="0.3">
      <c r="B2019" s="25" t="str">
        <f>IF(A2019="","",VLOOKUP(A2019,Tabulka3[[Číslo registrace  u jednorázové akce]:[Příjmení]],2,0))</f>
        <v/>
      </c>
      <c r="C2019" s="25" t="str">
        <f>IF(A2019="","",VLOOKUP(A2019,Tabulka3[[Číslo registrace  u jednorázové akce]:[Příjmení]],3,0))</f>
        <v/>
      </c>
      <c r="I2019" s="94"/>
      <c r="J2019" s="94"/>
      <c r="L2019" s="15"/>
      <c r="M2019" s="15"/>
      <c r="N2019" s="15"/>
    </row>
    <row r="2020" spans="2:14" s="25" customFormat="1" ht="15" customHeight="1" x14ac:dyDescent="0.3">
      <c r="B2020" s="25" t="str">
        <f>IF(A2020="","",VLOOKUP(A2020,Tabulka3[[Číslo registrace  u jednorázové akce]:[Příjmení]],2,0))</f>
        <v/>
      </c>
      <c r="C2020" s="25" t="str">
        <f>IF(A2020="","",VLOOKUP(A2020,Tabulka3[[Číslo registrace  u jednorázové akce]:[Příjmení]],3,0))</f>
        <v/>
      </c>
      <c r="I2020" s="94"/>
      <c r="J2020" s="94"/>
      <c r="L2020" s="15"/>
      <c r="M2020" s="15"/>
      <c r="N2020" s="15"/>
    </row>
    <row r="2021" spans="2:14" s="25" customFormat="1" ht="15" customHeight="1" x14ac:dyDescent="0.3">
      <c r="B2021" s="25" t="str">
        <f>IF(A2021="","",VLOOKUP(A2021,Tabulka3[[Číslo registrace  u jednorázové akce]:[Příjmení]],2,0))</f>
        <v/>
      </c>
      <c r="C2021" s="25" t="str">
        <f>IF(A2021="","",VLOOKUP(A2021,Tabulka3[[Číslo registrace  u jednorázové akce]:[Příjmení]],3,0))</f>
        <v/>
      </c>
      <c r="I2021" s="94"/>
      <c r="J2021" s="94"/>
      <c r="L2021" s="15"/>
      <c r="M2021" s="15"/>
      <c r="N2021" s="15"/>
    </row>
    <row r="2022" spans="2:14" s="25" customFormat="1" ht="15" customHeight="1" x14ac:dyDescent="0.3">
      <c r="B2022" s="25" t="str">
        <f>IF(A2022="","",VLOOKUP(A2022,Tabulka3[[Číslo registrace  u jednorázové akce]:[Příjmení]],2,0))</f>
        <v/>
      </c>
      <c r="C2022" s="25" t="str">
        <f>IF(A2022="","",VLOOKUP(A2022,Tabulka3[[Číslo registrace  u jednorázové akce]:[Příjmení]],3,0))</f>
        <v/>
      </c>
      <c r="I2022" s="94"/>
      <c r="J2022" s="94"/>
      <c r="L2022" s="15"/>
      <c r="M2022" s="15"/>
      <c r="N2022" s="15"/>
    </row>
    <row r="2023" spans="2:14" s="25" customFormat="1" ht="15" customHeight="1" x14ac:dyDescent="0.3">
      <c r="B2023" s="25" t="str">
        <f>IF(A2023="","",VLOOKUP(A2023,Tabulka3[[Číslo registrace  u jednorázové akce]:[Příjmení]],2,0))</f>
        <v/>
      </c>
      <c r="C2023" s="25" t="str">
        <f>IF(A2023="","",VLOOKUP(A2023,Tabulka3[[Číslo registrace  u jednorázové akce]:[Příjmení]],3,0))</f>
        <v/>
      </c>
      <c r="I2023" s="94"/>
      <c r="J2023" s="94"/>
      <c r="L2023" s="15"/>
      <c r="M2023" s="15"/>
      <c r="N2023" s="15"/>
    </row>
    <row r="2024" spans="2:14" s="25" customFormat="1" ht="15" customHeight="1" x14ac:dyDescent="0.3">
      <c r="B2024" s="25" t="str">
        <f>IF(A2024="","",VLOOKUP(A2024,Tabulka3[[Číslo registrace  u jednorázové akce]:[Příjmení]],2,0))</f>
        <v/>
      </c>
      <c r="C2024" s="25" t="str">
        <f>IF(A2024="","",VLOOKUP(A2024,Tabulka3[[Číslo registrace  u jednorázové akce]:[Příjmení]],3,0))</f>
        <v/>
      </c>
      <c r="I2024" s="94"/>
      <c r="J2024" s="94"/>
      <c r="L2024" s="15"/>
      <c r="M2024" s="15"/>
      <c r="N2024" s="15"/>
    </row>
    <row r="2025" spans="2:14" s="25" customFormat="1" ht="15" customHeight="1" x14ac:dyDescent="0.3">
      <c r="B2025" s="25" t="str">
        <f>IF(A2025="","",VLOOKUP(A2025,Tabulka3[[Číslo registrace  u jednorázové akce]:[Příjmení]],2,0))</f>
        <v/>
      </c>
      <c r="C2025" s="25" t="str">
        <f>IF(A2025="","",VLOOKUP(A2025,Tabulka3[[Číslo registrace  u jednorázové akce]:[Příjmení]],3,0))</f>
        <v/>
      </c>
      <c r="I2025" s="94"/>
      <c r="J2025" s="94"/>
      <c r="L2025" s="15"/>
      <c r="M2025" s="15"/>
      <c r="N2025" s="15"/>
    </row>
    <row r="2026" spans="2:14" s="25" customFormat="1" ht="15" customHeight="1" x14ac:dyDescent="0.3">
      <c r="B2026" s="25" t="str">
        <f>IF(A2026="","",VLOOKUP(A2026,Tabulka3[[Číslo registrace  u jednorázové akce]:[Příjmení]],2,0))</f>
        <v/>
      </c>
      <c r="C2026" s="25" t="str">
        <f>IF(A2026="","",VLOOKUP(A2026,Tabulka3[[Číslo registrace  u jednorázové akce]:[Příjmení]],3,0))</f>
        <v/>
      </c>
      <c r="I2026" s="94"/>
      <c r="J2026" s="94"/>
      <c r="L2026" s="15"/>
      <c r="M2026" s="15"/>
      <c r="N2026" s="15"/>
    </row>
    <row r="2027" spans="2:14" s="25" customFormat="1" ht="15" customHeight="1" x14ac:dyDescent="0.3">
      <c r="B2027" s="25" t="str">
        <f>IF(A2027="","",VLOOKUP(A2027,Tabulka3[[Číslo registrace  u jednorázové akce]:[Příjmení]],2,0))</f>
        <v/>
      </c>
      <c r="C2027" s="25" t="str">
        <f>IF(A2027="","",VLOOKUP(A2027,Tabulka3[[Číslo registrace  u jednorázové akce]:[Příjmení]],3,0))</f>
        <v/>
      </c>
      <c r="I2027" s="94"/>
      <c r="J2027" s="94"/>
      <c r="L2027" s="15"/>
      <c r="M2027" s="15"/>
      <c r="N2027" s="15"/>
    </row>
    <row r="2028" spans="2:14" s="25" customFormat="1" ht="15" customHeight="1" x14ac:dyDescent="0.3">
      <c r="B2028" s="25" t="str">
        <f>IF(A2028="","",VLOOKUP(A2028,Tabulka3[[Číslo registrace  u jednorázové akce]:[Příjmení]],2,0))</f>
        <v/>
      </c>
      <c r="C2028" s="25" t="str">
        <f>IF(A2028="","",VLOOKUP(A2028,Tabulka3[[Číslo registrace  u jednorázové akce]:[Příjmení]],3,0))</f>
        <v/>
      </c>
      <c r="I2028" s="94"/>
      <c r="J2028" s="94"/>
      <c r="L2028" s="15"/>
      <c r="M2028" s="15"/>
      <c r="N2028" s="15"/>
    </row>
    <row r="2029" spans="2:14" s="25" customFormat="1" ht="15" customHeight="1" x14ac:dyDescent="0.3">
      <c r="B2029" s="25" t="str">
        <f>IF(A2029="","",VLOOKUP(A2029,Tabulka3[[Číslo registrace  u jednorázové akce]:[Příjmení]],2,0))</f>
        <v/>
      </c>
      <c r="C2029" s="25" t="str">
        <f>IF(A2029="","",VLOOKUP(A2029,Tabulka3[[Číslo registrace  u jednorázové akce]:[Příjmení]],3,0))</f>
        <v/>
      </c>
      <c r="I2029" s="94"/>
      <c r="J2029" s="94"/>
      <c r="L2029" s="15"/>
      <c r="M2029" s="15"/>
      <c r="N2029" s="15"/>
    </row>
    <row r="2030" spans="2:14" s="25" customFormat="1" ht="15" customHeight="1" x14ac:dyDescent="0.3">
      <c r="B2030" s="25" t="str">
        <f>IF(A2030="","",VLOOKUP(A2030,Tabulka3[[Číslo registrace  u jednorázové akce]:[Příjmení]],2,0))</f>
        <v/>
      </c>
      <c r="C2030" s="25" t="str">
        <f>IF(A2030="","",VLOOKUP(A2030,Tabulka3[[Číslo registrace  u jednorázové akce]:[Příjmení]],3,0))</f>
        <v/>
      </c>
      <c r="I2030" s="94"/>
      <c r="J2030" s="94"/>
      <c r="L2030" s="15"/>
      <c r="M2030" s="15"/>
      <c r="N2030" s="15"/>
    </row>
    <row r="2031" spans="2:14" s="25" customFormat="1" ht="15" customHeight="1" x14ac:dyDescent="0.3">
      <c r="B2031" s="25" t="str">
        <f>IF(A2031="","",VLOOKUP(A2031,Tabulka3[[Číslo registrace  u jednorázové akce]:[Příjmení]],2,0))</f>
        <v/>
      </c>
      <c r="C2031" s="25" t="str">
        <f>IF(A2031="","",VLOOKUP(A2031,Tabulka3[[Číslo registrace  u jednorázové akce]:[Příjmení]],3,0))</f>
        <v/>
      </c>
      <c r="I2031" s="94"/>
      <c r="J2031" s="94"/>
      <c r="L2031" s="15"/>
      <c r="M2031" s="15"/>
      <c r="N2031" s="15"/>
    </row>
    <row r="2032" spans="2:14" s="25" customFormat="1" ht="15" customHeight="1" x14ac:dyDescent="0.3">
      <c r="B2032" s="25" t="str">
        <f>IF(A2032="","",VLOOKUP(A2032,Tabulka3[[Číslo registrace  u jednorázové akce]:[Příjmení]],2,0))</f>
        <v/>
      </c>
      <c r="C2032" s="25" t="str">
        <f>IF(A2032="","",VLOOKUP(A2032,Tabulka3[[Číslo registrace  u jednorázové akce]:[Příjmení]],3,0))</f>
        <v/>
      </c>
      <c r="I2032" s="94"/>
      <c r="J2032" s="94"/>
      <c r="L2032" s="15"/>
      <c r="M2032" s="15"/>
      <c r="N2032" s="15"/>
    </row>
    <row r="2033" spans="2:14" s="25" customFormat="1" ht="15" customHeight="1" x14ac:dyDescent="0.3">
      <c r="B2033" s="25" t="str">
        <f>IF(A2033="","",VLOOKUP(A2033,Tabulka3[[Číslo registrace  u jednorázové akce]:[Příjmení]],2,0))</f>
        <v/>
      </c>
      <c r="C2033" s="25" t="str">
        <f>IF(A2033="","",VLOOKUP(A2033,Tabulka3[[Číslo registrace  u jednorázové akce]:[Příjmení]],3,0))</f>
        <v/>
      </c>
      <c r="I2033" s="94"/>
      <c r="J2033" s="94"/>
      <c r="L2033" s="15"/>
      <c r="M2033" s="15"/>
      <c r="N2033" s="15"/>
    </row>
    <row r="2034" spans="2:14" s="25" customFormat="1" ht="15" customHeight="1" x14ac:dyDescent="0.3">
      <c r="B2034" s="25" t="str">
        <f>IF(A2034="","",VLOOKUP(A2034,Tabulka3[[Číslo registrace  u jednorázové akce]:[Příjmení]],2,0))</f>
        <v/>
      </c>
      <c r="C2034" s="25" t="str">
        <f>IF(A2034="","",VLOOKUP(A2034,Tabulka3[[Číslo registrace  u jednorázové akce]:[Příjmení]],3,0))</f>
        <v/>
      </c>
      <c r="I2034" s="94"/>
      <c r="J2034" s="94"/>
      <c r="L2034" s="15"/>
      <c r="M2034" s="15"/>
      <c r="N2034" s="15"/>
    </row>
    <row r="2035" spans="2:14" s="25" customFormat="1" ht="15" customHeight="1" x14ac:dyDescent="0.3">
      <c r="B2035" s="25" t="str">
        <f>IF(A2035="","",VLOOKUP(A2035,Tabulka3[[Číslo registrace  u jednorázové akce]:[Příjmení]],2,0))</f>
        <v/>
      </c>
      <c r="C2035" s="25" t="str">
        <f>IF(A2035="","",VLOOKUP(A2035,Tabulka3[[Číslo registrace  u jednorázové akce]:[Příjmení]],3,0))</f>
        <v/>
      </c>
      <c r="I2035" s="94"/>
      <c r="J2035" s="94"/>
      <c r="L2035" s="15"/>
      <c r="M2035" s="15"/>
      <c r="N2035" s="15"/>
    </row>
    <row r="2036" spans="2:14" s="25" customFormat="1" ht="15" customHeight="1" x14ac:dyDescent="0.3">
      <c r="B2036" s="25" t="str">
        <f>IF(A2036="","",VLOOKUP(A2036,Tabulka3[[Číslo registrace  u jednorázové akce]:[Příjmení]],2,0))</f>
        <v/>
      </c>
      <c r="C2036" s="25" t="str">
        <f>IF(A2036="","",VLOOKUP(A2036,Tabulka3[[Číslo registrace  u jednorázové akce]:[Příjmení]],3,0))</f>
        <v/>
      </c>
      <c r="I2036" s="94"/>
      <c r="J2036" s="94"/>
      <c r="L2036" s="15"/>
      <c r="M2036" s="15"/>
      <c r="N2036" s="15"/>
    </row>
    <row r="2037" spans="2:14" s="25" customFormat="1" ht="15" customHeight="1" x14ac:dyDescent="0.3">
      <c r="B2037" s="25" t="str">
        <f>IF(A2037="","",VLOOKUP(A2037,Tabulka3[[Číslo registrace  u jednorázové akce]:[Příjmení]],2,0))</f>
        <v/>
      </c>
      <c r="C2037" s="25" t="str">
        <f>IF(A2037="","",VLOOKUP(A2037,Tabulka3[[Číslo registrace  u jednorázové akce]:[Příjmení]],3,0))</f>
        <v/>
      </c>
      <c r="I2037" s="94"/>
      <c r="J2037" s="94"/>
      <c r="L2037" s="15"/>
      <c r="M2037" s="15"/>
      <c r="N2037" s="15"/>
    </row>
    <row r="2038" spans="2:14" s="25" customFormat="1" ht="15" customHeight="1" x14ac:dyDescent="0.3">
      <c r="B2038" s="25" t="str">
        <f>IF(A2038="","",VLOOKUP(A2038,Tabulka3[[Číslo registrace  u jednorázové akce]:[Příjmení]],2,0))</f>
        <v/>
      </c>
      <c r="C2038" s="25" t="str">
        <f>IF(A2038="","",VLOOKUP(A2038,Tabulka3[[Číslo registrace  u jednorázové akce]:[Příjmení]],3,0))</f>
        <v/>
      </c>
      <c r="I2038" s="94"/>
      <c r="J2038" s="94"/>
      <c r="L2038" s="15"/>
      <c r="M2038" s="15"/>
      <c r="N2038" s="15"/>
    </row>
    <row r="2039" spans="2:14" s="25" customFormat="1" ht="15" customHeight="1" x14ac:dyDescent="0.3">
      <c r="B2039" s="25" t="str">
        <f>IF(A2039="","",VLOOKUP(A2039,Tabulka3[[Číslo registrace  u jednorázové akce]:[Příjmení]],2,0))</f>
        <v/>
      </c>
      <c r="C2039" s="25" t="str">
        <f>IF(A2039="","",VLOOKUP(A2039,Tabulka3[[Číslo registrace  u jednorázové akce]:[Příjmení]],3,0))</f>
        <v/>
      </c>
      <c r="I2039" s="94"/>
      <c r="J2039" s="94"/>
      <c r="L2039" s="15"/>
      <c r="M2039" s="15"/>
      <c r="N2039" s="15"/>
    </row>
    <row r="2040" spans="2:14" s="25" customFormat="1" ht="15" customHeight="1" x14ac:dyDescent="0.3">
      <c r="B2040" s="25" t="str">
        <f>IF(A2040="","",VLOOKUP(A2040,Tabulka3[[Číslo registrace  u jednorázové akce]:[Příjmení]],2,0))</f>
        <v/>
      </c>
      <c r="C2040" s="25" t="str">
        <f>IF(A2040="","",VLOOKUP(A2040,Tabulka3[[Číslo registrace  u jednorázové akce]:[Příjmení]],3,0))</f>
        <v/>
      </c>
      <c r="I2040" s="94"/>
      <c r="J2040" s="94"/>
      <c r="L2040" s="15"/>
      <c r="M2040" s="15"/>
      <c r="N2040" s="15"/>
    </row>
    <row r="2041" spans="2:14" s="25" customFormat="1" ht="15" customHeight="1" x14ac:dyDescent="0.3">
      <c r="B2041" s="25" t="str">
        <f>IF(A2041="","",VLOOKUP(A2041,Tabulka3[[Číslo registrace  u jednorázové akce]:[Příjmení]],2,0))</f>
        <v/>
      </c>
      <c r="C2041" s="25" t="str">
        <f>IF(A2041="","",VLOOKUP(A2041,Tabulka3[[Číslo registrace  u jednorázové akce]:[Příjmení]],3,0))</f>
        <v/>
      </c>
      <c r="I2041" s="94"/>
      <c r="J2041" s="94"/>
      <c r="L2041" s="15"/>
      <c r="M2041" s="15"/>
      <c r="N2041" s="15"/>
    </row>
    <row r="2042" spans="2:14" s="25" customFormat="1" ht="15" customHeight="1" x14ac:dyDescent="0.3">
      <c r="B2042" s="25" t="str">
        <f>IF(A2042="","",VLOOKUP(A2042,Tabulka3[[Číslo registrace  u jednorázové akce]:[Příjmení]],2,0))</f>
        <v/>
      </c>
      <c r="C2042" s="25" t="str">
        <f>IF(A2042="","",VLOOKUP(A2042,Tabulka3[[Číslo registrace  u jednorázové akce]:[Příjmení]],3,0))</f>
        <v/>
      </c>
      <c r="I2042" s="94"/>
      <c r="J2042" s="94"/>
      <c r="L2042" s="15"/>
      <c r="M2042" s="15"/>
      <c r="N2042" s="15"/>
    </row>
    <row r="2043" spans="2:14" s="25" customFormat="1" ht="15" customHeight="1" x14ac:dyDescent="0.3">
      <c r="B2043" s="25" t="str">
        <f>IF(A2043="","",VLOOKUP(A2043,Tabulka3[[Číslo registrace  u jednorázové akce]:[Příjmení]],2,0))</f>
        <v/>
      </c>
      <c r="C2043" s="25" t="str">
        <f>IF(A2043="","",VLOOKUP(A2043,Tabulka3[[Číslo registrace  u jednorázové akce]:[Příjmení]],3,0))</f>
        <v/>
      </c>
      <c r="I2043" s="94"/>
      <c r="J2043" s="94"/>
      <c r="L2043" s="15"/>
      <c r="M2043" s="15"/>
      <c r="N2043" s="15"/>
    </row>
    <row r="2044" spans="2:14" s="25" customFormat="1" ht="15" customHeight="1" x14ac:dyDescent="0.3">
      <c r="B2044" s="25" t="str">
        <f>IF(A2044="","",VLOOKUP(A2044,Tabulka3[[Číslo registrace  u jednorázové akce]:[Příjmení]],2,0))</f>
        <v/>
      </c>
      <c r="C2044" s="25" t="str">
        <f>IF(A2044="","",VLOOKUP(A2044,Tabulka3[[Číslo registrace  u jednorázové akce]:[Příjmení]],3,0))</f>
        <v/>
      </c>
      <c r="I2044" s="94"/>
      <c r="J2044" s="94"/>
      <c r="L2044" s="15"/>
      <c r="M2044" s="15"/>
      <c r="N2044" s="15"/>
    </row>
    <row r="2045" spans="2:14" s="25" customFormat="1" ht="15" customHeight="1" x14ac:dyDescent="0.3">
      <c r="B2045" s="25" t="str">
        <f>IF(A2045="","",VLOOKUP(A2045,Tabulka3[[Číslo registrace  u jednorázové akce]:[Příjmení]],2,0))</f>
        <v/>
      </c>
      <c r="C2045" s="25" t="str">
        <f>IF(A2045="","",VLOOKUP(A2045,Tabulka3[[Číslo registrace  u jednorázové akce]:[Příjmení]],3,0))</f>
        <v/>
      </c>
      <c r="I2045" s="94"/>
      <c r="J2045" s="94"/>
      <c r="L2045" s="15"/>
      <c r="M2045" s="15"/>
      <c r="N2045" s="15"/>
    </row>
    <row r="2046" spans="2:14" s="25" customFormat="1" ht="15" customHeight="1" x14ac:dyDescent="0.3">
      <c r="B2046" s="25" t="str">
        <f>IF(A2046="","",VLOOKUP(A2046,Tabulka3[[Číslo registrace  u jednorázové akce]:[Příjmení]],2,0))</f>
        <v/>
      </c>
      <c r="C2046" s="25" t="str">
        <f>IF(A2046="","",VLOOKUP(A2046,Tabulka3[[Číslo registrace  u jednorázové akce]:[Příjmení]],3,0))</f>
        <v/>
      </c>
      <c r="I2046" s="94"/>
      <c r="J2046" s="94"/>
      <c r="L2046" s="15"/>
      <c r="M2046" s="15"/>
      <c r="N2046" s="15"/>
    </row>
    <row r="2047" spans="2:14" s="25" customFormat="1" ht="15" customHeight="1" x14ac:dyDescent="0.3">
      <c r="B2047" s="25" t="str">
        <f>IF(A2047="","",VLOOKUP(A2047,Tabulka3[[Číslo registrace  u jednorázové akce]:[Příjmení]],2,0))</f>
        <v/>
      </c>
      <c r="C2047" s="25" t="str">
        <f>IF(A2047="","",VLOOKUP(A2047,Tabulka3[[Číslo registrace  u jednorázové akce]:[Příjmení]],3,0))</f>
        <v/>
      </c>
      <c r="I2047" s="94"/>
      <c r="J2047" s="94"/>
      <c r="L2047" s="15"/>
      <c r="M2047" s="15"/>
      <c r="N2047" s="15"/>
    </row>
    <row r="2048" spans="2:14" s="25" customFormat="1" ht="15" customHeight="1" x14ac:dyDescent="0.3">
      <c r="B2048" s="25" t="str">
        <f>IF(A2048="","",VLOOKUP(A2048,Tabulka3[[Číslo registrace  u jednorázové akce]:[Příjmení]],2,0))</f>
        <v/>
      </c>
      <c r="C2048" s="25" t="str">
        <f>IF(A2048="","",VLOOKUP(A2048,Tabulka3[[Číslo registrace  u jednorázové akce]:[Příjmení]],3,0))</f>
        <v/>
      </c>
      <c r="I2048" s="94"/>
      <c r="J2048" s="94"/>
      <c r="L2048" s="15"/>
      <c r="M2048" s="15"/>
      <c r="N2048" s="15"/>
    </row>
    <row r="2049" spans="2:14" s="25" customFormat="1" ht="15" customHeight="1" x14ac:dyDescent="0.3">
      <c r="B2049" s="25" t="str">
        <f>IF(A2049="","",VLOOKUP(A2049,Tabulka3[[Číslo registrace  u jednorázové akce]:[Příjmení]],2,0))</f>
        <v/>
      </c>
      <c r="C2049" s="25" t="str">
        <f>IF(A2049="","",VLOOKUP(A2049,Tabulka3[[Číslo registrace  u jednorázové akce]:[Příjmení]],3,0))</f>
        <v/>
      </c>
      <c r="I2049" s="94"/>
      <c r="J2049" s="94"/>
      <c r="L2049" s="15"/>
      <c r="M2049" s="15"/>
      <c r="N2049" s="15"/>
    </row>
    <row r="2050" spans="2:14" s="25" customFormat="1" ht="15" customHeight="1" x14ac:dyDescent="0.3">
      <c r="B2050" s="25" t="str">
        <f>IF(A2050="","",VLOOKUP(A2050,Tabulka3[[Číslo registrace  u jednorázové akce]:[Příjmení]],2,0))</f>
        <v/>
      </c>
      <c r="C2050" s="25" t="str">
        <f>IF(A2050="","",VLOOKUP(A2050,Tabulka3[[Číslo registrace  u jednorázové akce]:[Příjmení]],3,0))</f>
        <v/>
      </c>
      <c r="I2050" s="94"/>
      <c r="J2050" s="94"/>
      <c r="L2050" s="15"/>
      <c r="M2050" s="15"/>
      <c r="N2050" s="15"/>
    </row>
    <row r="2051" spans="2:14" s="25" customFormat="1" ht="15" customHeight="1" x14ac:dyDescent="0.3">
      <c r="B2051" s="25" t="str">
        <f>IF(A2051="","",VLOOKUP(A2051,Tabulka3[[Číslo registrace  u jednorázové akce]:[Příjmení]],2,0))</f>
        <v/>
      </c>
      <c r="C2051" s="25" t="str">
        <f>IF(A2051="","",VLOOKUP(A2051,Tabulka3[[Číslo registrace  u jednorázové akce]:[Příjmení]],3,0))</f>
        <v/>
      </c>
      <c r="I2051" s="94"/>
      <c r="J2051" s="94"/>
      <c r="L2051" s="15"/>
      <c r="M2051" s="15"/>
      <c r="N2051" s="15"/>
    </row>
    <row r="2052" spans="2:14" s="25" customFormat="1" ht="15" customHeight="1" x14ac:dyDescent="0.3">
      <c r="B2052" s="25" t="str">
        <f>IF(A2052="","",VLOOKUP(A2052,Tabulka3[[Číslo registrace  u jednorázové akce]:[Příjmení]],2,0))</f>
        <v/>
      </c>
      <c r="C2052" s="25" t="str">
        <f>IF(A2052="","",VLOOKUP(A2052,Tabulka3[[Číslo registrace  u jednorázové akce]:[Příjmení]],3,0))</f>
        <v/>
      </c>
      <c r="I2052" s="94"/>
      <c r="J2052" s="94"/>
      <c r="L2052" s="15"/>
      <c r="M2052" s="15"/>
      <c r="N2052" s="15"/>
    </row>
    <row r="2053" spans="2:14" s="25" customFormat="1" ht="15" customHeight="1" x14ac:dyDescent="0.3">
      <c r="B2053" s="25" t="str">
        <f>IF(A2053="","",VLOOKUP(A2053,Tabulka3[[Číslo registrace  u jednorázové akce]:[Příjmení]],2,0))</f>
        <v/>
      </c>
      <c r="C2053" s="25" t="str">
        <f>IF(A2053="","",VLOOKUP(A2053,Tabulka3[[Číslo registrace  u jednorázové akce]:[Příjmení]],3,0))</f>
        <v/>
      </c>
      <c r="I2053" s="94"/>
      <c r="J2053" s="94"/>
      <c r="L2053" s="15"/>
      <c r="M2053" s="15"/>
      <c r="N2053" s="15"/>
    </row>
    <row r="2054" spans="2:14" s="25" customFormat="1" ht="15" customHeight="1" x14ac:dyDescent="0.3">
      <c r="B2054" s="25" t="str">
        <f>IF(A2054="","",VLOOKUP(A2054,Tabulka3[[Číslo registrace  u jednorázové akce]:[Příjmení]],2,0))</f>
        <v/>
      </c>
      <c r="C2054" s="25" t="str">
        <f>IF(A2054="","",VLOOKUP(A2054,Tabulka3[[Číslo registrace  u jednorázové akce]:[Příjmení]],3,0))</f>
        <v/>
      </c>
      <c r="I2054" s="94"/>
      <c r="J2054" s="94"/>
      <c r="L2054" s="15"/>
      <c r="M2054" s="15"/>
      <c r="N2054" s="15"/>
    </row>
    <row r="2055" spans="2:14" s="25" customFormat="1" ht="15" customHeight="1" x14ac:dyDescent="0.3">
      <c r="B2055" s="25" t="str">
        <f>IF(A2055="","",VLOOKUP(A2055,Tabulka3[[Číslo registrace  u jednorázové akce]:[Příjmení]],2,0))</f>
        <v/>
      </c>
      <c r="C2055" s="25" t="str">
        <f>IF(A2055="","",VLOOKUP(A2055,Tabulka3[[Číslo registrace  u jednorázové akce]:[Příjmení]],3,0))</f>
        <v/>
      </c>
      <c r="I2055" s="94"/>
      <c r="J2055" s="94"/>
      <c r="L2055" s="15"/>
      <c r="M2055" s="15"/>
      <c r="N2055" s="15"/>
    </row>
    <row r="2056" spans="2:14" s="25" customFormat="1" ht="15" customHeight="1" x14ac:dyDescent="0.3">
      <c r="B2056" s="25" t="str">
        <f>IF(A2056="","",VLOOKUP(A2056,Tabulka3[[Číslo registrace  u jednorázové akce]:[Příjmení]],2,0))</f>
        <v/>
      </c>
      <c r="C2056" s="25" t="str">
        <f>IF(A2056="","",VLOOKUP(A2056,Tabulka3[[Číslo registrace  u jednorázové akce]:[Příjmení]],3,0))</f>
        <v/>
      </c>
      <c r="I2056" s="94"/>
      <c r="J2056" s="94"/>
      <c r="L2056" s="15"/>
      <c r="M2056" s="15"/>
      <c r="N2056" s="15"/>
    </row>
    <row r="2057" spans="2:14" s="25" customFormat="1" ht="15" customHeight="1" x14ac:dyDescent="0.3">
      <c r="B2057" s="25" t="str">
        <f>IF(A2057="","",VLOOKUP(A2057,Tabulka3[[Číslo registrace  u jednorázové akce]:[Příjmení]],2,0))</f>
        <v/>
      </c>
      <c r="C2057" s="25" t="str">
        <f>IF(A2057="","",VLOOKUP(A2057,Tabulka3[[Číslo registrace  u jednorázové akce]:[Příjmení]],3,0))</f>
        <v/>
      </c>
      <c r="I2057" s="94"/>
      <c r="J2057" s="94"/>
      <c r="L2057" s="15"/>
      <c r="M2057" s="15"/>
      <c r="N2057" s="15"/>
    </row>
    <row r="2058" spans="2:14" s="25" customFormat="1" ht="15" customHeight="1" x14ac:dyDescent="0.3">
      <c r="B2058" s="25" t="str">
        <f>IF(A2058="","",VLOOKUP(A2058,Tabulka3[[Číslo registrace  u jednorázové akce]:[Příjmení]],2,0))</f>
        <v/>
      </c>
      <c r="C2058" s="25" t="str">
        <f>IF(A2058="","",VLOOKUP(A2058,Tabulka3[[Číslo registrace  u jednorázové akce]:[Příjmení]],3,0))</f>
        <v/>
      </c>
      <c r="I2058" s="94"/>
      <c r="J2058" s="94"/>
      <c r="L2058" s="15"/>
      <c r="M2058" s="15"/>
      <c r="N2058" s="15"/>
    </row>
    <row r="2059" spans="2:14" s="25" customFormat="1" ht="15" customHeight="1" x14ac:dyDescent="0.3">
      <c r="B2059" s="25" t="str">
        <f>IF(A2059="","",VLOOKUP(A2059,Tabulka3[[Číslo registrace  u jednorázové akce]:[Příjmení]],2,0))</f>
        <v/>
      </c>
      <c r="C2059" s="25" t="str">
        <f>IF(A2059="","",VLOOKUP(A2059,Tabulka3[[Číslo registrace  u jednorázové akce]:[Příjmení]],3,0))</f>
        <v/>
      </c>
      <c r="I2059" s="94"/>
      <c r="J2059" s="94"/>
      <c r="L2059" s="15"/>
      <c r="M2059" s="15"/>
      <c r="N2059" s="15"/>
    </row>
    <row r="2060" spans="2:14" s="25" customFormat="1" ht="15" customHeight="1" x14ac:dyDescent="0.3">
      <c r="B2060" s="25" t="str">
        <f>IF(A2060="","",VLOOKUP(A2060,Tabulka3[[Číslo registrace  u jednorázové akce]:[Příjmení]],2,0))</f>
        <v/>
      </c>
      <c r="C2060" s="25" t="str">
        <f>IF(A2060="","",VLOOKUP(A2060,Tabulka3[[Číslo registrace  u jednorázové akce]:[Příjmení]],3,0))</f>
        <v/>
      </c>
      <c r="I2060" s="94"/>
      <c r="J2060" s="94"/>
      <c r="L2060" s="15"/>
      <c r="M2060" s="15"/>
      <c r="N2060" s="15"/>
    </row>
    <row r="2061" spans="2:14" s="25" customFormat="1" ht="15" customHeight="1" x14ac:dyDescent="0.3">
      <c r="B2061" s="25" t="str">
        <f>IF(A2061="","",VLOOKUP(A2061,Tabulka3[[Číslo registrace  u jednorázové akce]:[Příjmení]],2,0))</f>
        <v/>
      </c>
      <c r="C2061" s="25" t="str">
        <f>IF(A2061="","",VLOOKUP(A2061,Tabulka3[[Číslo registrace  u jednorázové akce]:[Příjmení]],3,0))</f>
        <v/>
      </c>
      <c r="I2061" s="94"/>
      <c r="J2061" s="94"/>
      <c r="L2061" s="15"/>
      <c r="M2061" s="15"/>
      <c r="N2061" s="15"/>
    </row>
    <row r="2062" spans="2:14" s="25" customFormat="1" ht="15" customHeight="1" x14ac:dyDescent="0.3">
      <c r="B2062" s="25" t="str">
        <f>IF(A2062="","",VLOOKUP(A2062,Tabulka3[[Číslo registrace  u jednorázové akce]:[Příjmení]],2,0))</f>
        <v/>
      </c>
      <c r="C2062" s="25" t="str">
        <f>IF(A2062="","",VLOOKUP(A2062,Tabulka3[[Číslo registrace  u jednorázové akce]:[Příjmení]],3,0))</f>
        <v/>
      </c>
      <c r="I2062" s="94"/>
      <c r="J2062" s="94"/>
      <c r="L2062" s="15"/>
      <c r="M2062" s="15"/>
      <c r="N2062" s="15"/>
    </row>
    <row r="2063" spans="2:14" s="25" customFormat="1" ht="15" customHeight="1" x14ac:dyDescent="0.3">
      <c r="B2063" s="25" t="str">
        <f>IF(A2063="","",VLOOKUP(A2063,Tabulka3[[Číslo registrace  u jednorázové akce]:[Příjmení]],2,0))</f>
        <v/>
      </c>
      <c r="C2063" s="25" t="str">
        <f>IF(A2063="","",VLOOKUP(A2063,Tabulka3[[Číslo registrace  u jednorázové akce]:[Příjmení]],3,0))</f>
        <v/>
      </c>
      <c r="I2063" s="94"/>
      <c r="J2063" s="94"/>
      <c r="L2063" s="15"/>
      <c r="M2063" s="15"/>
      <c r="N2063" s="15"/>
    </row>
    <row r="2064" spans="2:14" s="25" customFormat="1" ht="15" customHeight="1" x14ac:dyDescent="0.3">
      <c r="B2064" s="25" t="str">
        <f>IF(A2064="","",VLOOKUP(A2064,Tabulka3[[Číslo registrace  u jednorázové akce]:[Příjmení]],2,0))</f>
        <v/>
      </c>
      <c r="C2064" s="25" t="str">
        <f>IF(A2064="","",VLOOKUP(A2064,Tabulka3[[Číslo registrace  u jednorázové akce]:[Příjmení]],3,0))</f>
        <v/>
      </c>
      <c r="I2064" s="94"/>
      <c r="J2064" s="94"/>
      <c r="L2064" s="15"/>
      <c r="M2064" s="15"/>
      <c r="N2064" s="15"/>
    </row>
    <row r="2065" spans="2:14" s="25" customFormat="1" ht="15" customHeight="1" x14ac:dyDescent="0.3">
      <c r="B2065" s="25" t="str">
        <f>IF(A2065="","",VLOOKUP(A2065,Tabulka3[[Číslo registrace  u jednorázové akce]:[Příjmení]],2,0))</f>
        <v/>
      </c>
      <c r="C2065" s="25" t="str">
        <f>IF(A2065="","",VLOOKUP(A2065,Tabulka3[[Číslo registrace  u jednorázové akce]:[Příjmení]],3,0))</f>
        <v/>
      </c>
      <c r="I2065" s="94"/>
      <c r="J2065" s="94"/>
      <c r="L2065" s="15"/>
      <c r="M2065" s="15"/>
      <c r="N2065" s="15"/>
    </row>
    <row r="2066" spans="2:14" s="25" customFormat="1" ht="15" customHeight="1" x14ac:dyDescent="0.3">
      <c r="B2066" s="25" t="str">
        <f>IF(A2066="","",VLOOKUP(A2066,Tabulka3[[Číslo registrace  u jednorázové akce]:[Příjmení]],2,0))</f>
        <v/>
      </c>
      <c r="C2066" s="25" t="str">
        <f>IF(A2066="","",VLOOKUP(A2066,Tabulka3[[Číslo registrace  u jednorázové akce]:[Příjmení]],3,0))</f>
        <v/>
      </c>
      <c r="I2066" s="94"/>
      <c r="J2066" s="94"/>
      <c r="L2066" s="15"/>
      <c r="M2066" s="15"/>
      <c r="N2066" s="15"/>
    </row>
    <row r="2067" spans="2:14" s="25" customFormat="1" ht="15" customHeight="1" x14ac:dyDescent="0.3">
      <c r="B2067" s="25" t="str">
        <f>IF(A2067="","",VLOOKUP(A2067,Tabulka3[[Číslo registrace  u jednorázové akce]:[Příjmení]],2,0))</f>
        <v/>
      </c>
      <c r="C2067" s="25" t="str">
        <f>IF(A2067="","",VLOOKUP(A2067,Tabulka3[[Číslo registrace  u jednorázové akce]:[Příjmení]],3,0))</f>
        <v/>
      </c>
      <c r="I2067" s="94"/>
      <c r="J2067" s="94"/>
      <c r="L2067" s="15"/>
      <c r="M2067" s="15"/>
      <c r="N2067" s="15"/>
    </row>
    <row r="2068" spans="2:14" s="25" customFormat="1" ht="15" customHeight="1" x14ac:dyDescent="0.3">
      <c r="B2068" s="25" t="str">
        <f>IF(A2068="","",VLOOKUP(A2068,Tabulka3[[Číslo registrace  u jednorázové akce]:[Příjmení]],2,0))</f>
        <v/>
      </c>
      <c r="C2068" s="25" t="str">
        <f>IF(A2068="","",VLOOKUP(A2068,Tabulka3[[Číslo registrace  u jednorázové akce]:[Příjmení]],3,0))</f>
        <v/>
      </c>
      <c r="I2068" s="94"/>
      <c r="J2068" s="94"/>
      <c r="L2068" s="15"/>
      <c r="M2068" s="15"/>
      <c r="N2068" s="15"/>
    </row>
    <row r="2069" spans="2:14" s="25" customFormat="1" ht="15" customHeight="1" x14ac:dyDescent="0.3">
      <c r="B2069" s="25" t="str">
        <f>IF(A2069="","",VLOOKUP(A2069,Tabulka3[[Číslo registrace  u jednorázové akce]:[Příjmení]],2,0))</f>
        <v/>
      </c>
      <c r="C2069" s="25" t="str">
        <f>IF(A2069="","",VLOOKUP(A2069,Tabulka3[[Číslo registrace  u jednorázové akce]:[Příjmení]],3,0))</f>
        <v/>
      </c>
      <c r="I2069" s="94"/>
      <c r="J2069" s="94"/>
      <c r="L2069" s="15"/>
      <c r="M2069" s="15"/>
      <c r="N2069" s="15"/>
    </row>
    <row r="2070" spans="2:14" s="25" customFormat="1" ht="15" customHeight="1" x14ac:dyDescent="0.3">
      <c r="B2070" s="25" t="str">
        <f>IF(A2070="","",VLOOKUP(A2070,Tabulka3[[Číslo registrace  u jednorázové akce]:[Příjmení]],2,0))</f>
        <v/>
      </c>
      <c r="C2070" s="25" t="str">
        <f>IF(A2070="","",VLOOKUP(A2070,Tabulka3[[Číslo registrace  u jednorázové akce]:[Příjmení]],3,0))</f>
        <v/>
      </c>
      <c r="I2070" s="94"/>
      <c r="J2070" s="94"/>
      <c r="L2070" s="15"/>
      <c r="M2070" s="15"/>
      <c r="N2070" s="15"/>
    </row>
    <row r="2071" spans="2:14" s="25" customFormat="1" ht="15" customHeight="1" x14ac:dyDescent="0.3">
      <c r="B2071" s="25" t="str">
        <f>IF(A2071="","",VLOOKUP(A2071,Tabulka3[[Číslo registrace  u jednorázové akce]:[Příjmení]],2,0))</f>
        <v/>
      </c>
      <c r="C2071" s="25" t="str">
        <f>IF(A2071="","",VLOOKUP(A2071,Tabulka3[[Číslo registrace  u jednorázové akce]:[Příjmení]],3,0))</f>
        <v/>
      </c>
      <c r="I2071" s="94"/>
      <c r="J2071" s="94"/>
      <c r="L2071" s="15"/>
      <c r="M2071" s="15"/>
      <c r="N2071" s="15"/>
    </row>
    <row r="2072" spans="2:14" s="25" customFormat="1" ht="15" customHeight="1" x14ac:dyDescent="0.3">
      <c r="B2072" s="25" t="str">
        <f>IF(A2072="","",VLOOKUP(A2072,Tabulka3[[Číslo registrace  u jednorázové akce]:[Příjmení]],2,0))</f>
        <v/>
      </c>
      <c r="C2072" s="25" t="str">
        <f>IF(A2072="","",VLOOKUP(A2072,Tabulka3[[Číslo registrace  u jednorázové akce]:[Příjmení]],3,0))</f>
        <v/>
      </c>
      <c r="I2072" s="94"/>
      <c r="J2072" s="94"/>
      <c r="L2072" s="15"/>
      <c r="M2072" s="15"/>
      <c r="N2072" s="15"/>
    </row>
    <row r="2073" spans="2:14" s="25" customFormat="1" ht="15" customHeight="1" x14ac:dyDescent="0.3">
      <c r="B2073" s="25" t="str">
        <f>IF(A2073="","",VLOOKUP(A2073,Tabulka3[[Číslo registrace  u jednorázové akce]:[Příjmení]],2,0))</f>
        <v/>
      </c>
      <c r="C2073" s="25" t="str">
        <f>IF(A2073="","",VLOOKUP(A2073,Tabulka3[[Číslo registrace  u jednorázové akce]:[Příjmení]],3,0))</f>
        <v/>
      </c>
      <c r="I2073" s="94"/>
      <c r="J2073" s="94"/>
      <c r="L2073" s="15"/>
      <c r="M2073" s="15"/>
      <c r="N2073" s="15"/>
    </row>
    <row r="2074" spans="2:14" s="25" customFormat="1" ht="15" customHeight="1" x14ac:dyDescent="0.3">
      <c r="B2074" s="25" t="str">
        <f>IF(A2074="","",VLOOKUP(A2074,Tabulka3[[Číslo registrace  u jednorázové akce]:[Příjmení]],2,0))</f>
        <v/>
      </c>
      <c r="C2074" s="25" t="str">
        <f>IF(A2074="","",VLOOKUP(A2074,Tabulka3[[Číslo registrace  u jednorázové akce]:[Příjmení]],3,0))</f>
        <v/>
      </c>
      <c r="I2074" s="94"/>
      <c r="J2074" s="94"/>
      <c r="L2074" s="15"/>
      <c r="M2074" s="15"/>
      <c r="N2074" s="15"/>
    </row>
    <row r="2075" spans="2:14" s="25" customFormat="1" ht="15" customHeight="1" x14ac:dyDescent="0.3">
      <c r="B2075" s="25" t="str">
        <f>IF(A2075="","",VLOOKUP(A2075,Tabulka3[[Číslo registrace  u jednorázové akce]:[Příjmení]],2,0))</f>
        <v/>
      </c>
      <c r="C2075" s="25" t="str">
        <f>IF(A2075="","",VLOOKUP(A2075,Tabulka3[[Číslo registrace  u jednorázové akce]:[Příjmení]],3,0))</f>
        <v/>
      </c>
      <c r="I2075" s="94"/>
      <c r="J2075" s="94"/>
      <c r="L2075" s="15"/>
      <c r="M2075" s="15"/>
      <c r="N2075" s="15"/>
    </row>
    <row r="2076" spans="2:14" s="25" customFormat="1" ht="15" customHeight="1" x14ac:dyDescent="0.3">
      <c r="B2076" s="25" t="str">
        <f>IF(A2076="","",VLOOKUP(A2076,Tabulka3[[Číslo registrace  u jednorázové akce]:[Příjmení]],2,0))</f>
        <v/>
      </c>
      <c r="C2076" s="25" t="str">
        <f>IF(A2076="","",VLOOKUP(A2076,Tabulka3[[Číslo registrace  u jednorázové akce]:[Příjmení]],3,0))</f>
        <v/>
      </c>
      <c r="I2076" s="94"/>
      <c r="J2076" s="94"/>
      <c r="L2076" s="15"/>
      <c r="M2076" s="15"/>
      <c r="N2076" s="15"/>
    </row>
    <row r="2077" spans="2:14" s="25" customFormat="1" ht="15" customHeight="1" x14ac:dyDescent="0.3">
      <c r="B2077" s="25" t="str">
        <f>IF(A2077="","",VLOOKUP(A2077,Tabulka3[[Číslo registrace  u jednorázové akce]:[Příjmení]],2,0))</f>
        <v/>
      </c>
      <c r="C2077" s="25" t="str">
        <f>IF(A2077="","",VLOOKUP(A2077,Tabulka3[[Číslo registrace  u jednorázové akce]:[Příjmení]],3,0))</f>
        <v/>
      </c>
      <c r="I2077" s="94"/>
      <c r="J2077" s="94"/>
      <c r="L2077" s="15"/>
      <c r="M2077" s="15"/>
      <c r="N2077" s="15"/>
    </row>
    <row r="2078" spans="2:14" s="25" customFormat="1" ht="15" customHeight="1" x14ac:dyDescent="0.3">
      <c r="B2078" s="25" t="str">
        <f>IF(A2078="","",VLOOKUP(A2078,Tabulka3[[Číslo registrace  u jednorázové akce]:[Příjmení]],2,0))</f>
        <v/>
      </c>
      <c r="C2078" s="25" t="str">
        <f>IF(A2078="","",VLOOKUP(A2078,Tabulka3[[Číslo registrace  u jednorázové akce]:[Příjmení]],3,0))</f>
        <v/>
      </c>
      <c r="I2078" s="94"/>
      <c r="J2078" s="94"/>
      <c r="L2078" s="15"/>
      <c r="M2078" s="15"/>
      <c r="N2078" s="15"/>
    </row>
    <row r="2079" spans="2:14" s="25" customFormat="1" ht="15" customHeight="1" x14ac:dyDescent="0.3">
      <c r="B2079" s="25" t="str">
        <f>IF(A2079="","",VLOOKUP(A2079,Tabulka3[[Číslo registrace  u jednorázové akce]:[Příjmení]],2,0))</f>
        <v/>
      </c>
      <c r="C2079" s="25" t="str">
        <f>IF(A2079="","",VLOOKUP(A2079,Tabulka3[[Číslo registrace  u jednorázové akce]:[Příjmení]],3,0))</f>
        <v/>
      </c>
      <c r="I2079" s="94"/>
      <c r="J2079" s="94"/>
      <c r="L2079" s="15"/>
      <c r="M2079" s="15"/>
      <c r="N2079" s="15"/>
    </row>
    <row r="2080" spans="2:14" s="25" customFormat="1" ht="15" customHeight="1" x14ac:dyDescent="0.3">
      <c r="B2080" s="25" t="str">
        <f>IF(A2080="","",VLOOKUP(A2080,Tabulka3[[Číslo registrace  u jednorázové akce]:[Příjmení]],2,0))</f>
        <v/>
      </c>
      <c r="C2080" s="25" t="str">
        <f>IF(A2080="","",VLOOKUP(A2080,Tabulka3[[Číslo registrace  u jednorázové akce]:[Příjmení]],3,0))</f>
        <v/>
      </c>
      <c r="I2080" s="94"/>
      <c r="J2080" s="94"/>
      <c r="L2080" s="15"/>
      <c r="M2080" s="15"/>
      <c r="N2080" s="15"/>
    </row>
    <row r="2081" spans="2:14" s="25" customFormat="1" ht="15" customHeight="1" x14ac:dyDescent="0.3">
      <c r="B2081" s="25" t="str">
        <f>IF(A2081="","",VLOOKUP(A2081,Tabulka3[[Číslo registrace  u jednorázové akce]:[Příjmení]],2,0))</f>
        <v/>
      </c>
      <c r="C2081" s="25" t="str">
        <f>IF(A2081="","",VLOOKUP(A2081,Tabulka3[[Číslo registrace  u jednorázové akce]:[Příjmení]],3,0))</f>
        <v/>
      </c>
      <c r="I2081" s="94"/>
      <c r="J2081" s="94"/>
      <c r="L2081" s="15"/>
      <c r="M2081" s="15"/>
      <c r="N2081" s="15"/>
    </row>
    <row r="2082" spans="2:14" s="25" customFormat="1" ht="15" customHeight="1" x14ac:dyDescent="0.3">
      <c r="B2082" s="25" t="str">
        <f>IF(A2082="","",VLOOKUP(A2082,Tabulka3[[Číslo registrace  u jednorázové akce]:[Příjmení]],2,0))</f>
        <v/>
      </c>
      <c r="C2082" s="25" t="str">
        <f>IF(A2082="","",VLOOKUP(A2082,Tabulka3[[Číslo registrace  u jednorázové akce]:[Příjmení]],3,0))</f>
        <v/>
      </c>
      <c r="I2082" s="94"/>
      <c r="J2082" s="94"/>
      <c r="L2082" s="15"/>
      <c r="M2082" s="15"/>
      <c r="N2082" s="15"/>
    </row>
    <row r="2083" spans="2:14" s="25" customFormat="1" ht="15" customHeight="1" x14ac:dyDescent="0.3">
      <c r="B2083" s="25" t="str">
        <f>IF(A2083="","",VLOOKUP(A2083,Tabulka3[[Číslo registrace  u jednorázové akce]:[Příjmení]],2,0))</f>
        <v/>
      </c>
      <c r="C2083" s="25" t="str">
        <f>IF(A2083="","",VLOOKUP(A2083,Tabulka3[[Číslo registrace  u jednorázové akce]:[Příjmení]],3,0))</f>
        <v/>
      </c>
      <c r="I2083" s="94"/>
      <c r="J2083" s="94"/>
      <c r="L2083" s="15"/>
      <c r="M2083" s="15"/>
      <c r="N2083" s="15"/>
    </row>
    <row r="2084" spans="2:14" s="25" customFormat="1" ht="15" customHeight="1" x14ac:dyDescent="0.3">
      <c r="B2084" s="25" t="str">
        <f>IF(A2084="","",VLOOKUP(A2084,Tabulka3[[Číslo registrace  u jednorázové akce]:[Příjmení]],2,0))</f>
        <v/>
      </c>
      <c r="C2084" s="25" t="str">
        <f>IF(A2084="","",VLOOKUP(A2084,Tabulka3[[Číslo registrace  u jednorázové akce]:[Příjmení]],3,0))</f>
        <v/>
      </c>
      <c r="I2084" s="94"/>
      <c r="J2084" s="94"/>
      <c r="L2084" s="15"/>
      <c r="M2084" s="15"/>
      <c r="N2084" s="15"/>
    </row>
    <row r="2085" spans="2:14" s="25" customFormat="1" ht="15" customHeight="1" x14ac:dyDescent="0.3">
      <c r="B2085" s="25" t="str">
        <f>IF(A2085="","",VLOOKUP(A2085,Tabulka3[[Číslo registrace  u jednorázové akce]:[Příjmení]],2,0))</f>
        <v/>
      </c>
      <c r="C2085" s="25" t="str">
        <f>IF(A2085="","",VLOOKUP(A2085,Tabulka3[[Číslo registrace  u jednorázové akce]:[Příjmení]],3,0))</f>
        <v/>
      </c>
      <c r="I2085" s="94"/>
      <c r="J2085" s="94"/>
      <c r="L2085" s="15"/>
      <c r="M2085" s="15"/>
      <c r="N2085" s="15"/>
    </row>
    <row r="2086" spans="2:14" s="25" customFormat="1" ht="15" customHeight="1" x14ac:dyDescent="0.3">
      <c r="B2086" s="25" t="str">
        <f>IF(A2086="","",VLOOKUP(A2086,Tabulka3[[Číslo registrace  u jednorázové akce]:[Příjmení]],2,0))</f>
        <v/>
      </c>
      <c r="C2086" s="25" t="str">
        <f>IF(A2086="","",VLOOKUP(A2086,Tabulka3[[Číslo registrace  u jednorázové akce]:[Příjmení]],3,0))</f>
        <v/>
      </c>
      <c r="I2086" s="94"/>
      <c r="J2086" s="94"/>
      <c r="L2086" s="15"/>
      <c r="M2086" s="15"/>
      <c r="N2086" s="15"/>
    </row>
    <row r="2087" spans="2:14" s="25" customFormat="1" ht="15" customHeight="1" x14ac:dyDescent="0.3">
      <c r="B2087" s="25" t="str">
        <f>IF(A2087="","",VLOOKUP(A2087,Tabulka3[[Číslo registrace  u jednorázové akce]:[Příjmení]],2,0))</f>
        <v/>
      </c>
      <c r="C2087" s="25" t="str">
        <f>IF(A2087="","",VLOOKUP(A2087,Tabulka3[[Číslo registrace  u jednorázové akce]:[Příjmení]],3,0))</f>
        <v/>
      </c>
      <c r="I2087" s="94"/>
      <c r="J2087" s="94"/>
      <c r="L2087" s="15"/>
      <c r="M2087" s="15"/>
      <c r="N2087" s="15"/>
    </row>
    <row r="2088" spans="2:14" s="25" customFormat="1" ht="15" customHeight="1" x14ac:dyDescent="0.3">
      <c r="B2088" s="25" t="str">
        <f>IF(A2088="","",VLOOKUP(A2088,Tabulka3[[Číslo registrace  u jednorázové akce]:[Příjmení]],2,0))</f>
        <v/>
      </c>
      <c r="C2088" s="25" t="str">
        <f>IF(A2088="","",VLOOKUP(A2088,Tabulka3[[Číslo registrace  u jednorázové akce]:[Příjmení]],3,0))</f>
        <v/>
      </c>
      <c r="I2088" s="94"/>
      <c r="J2088" s="94"/>
      <c r="L2088" s="15"/>
      <c r="M2088" s="15"/>
      <c r="N2088" s="15"/>
    </row>
    <row r="2089" spans="2:14" s="25" customFormat="1" ht="15" customHeight="1" x14ac:dyDescent="0.3">
      <c r="B2089" s="25" t="str">
        <f>IF(A2089="","",VLOOKUP(A2089,Tabulka3[[Číslo registrace  u jednorázové akce]:[Příjmení]],2,0))</f>
        <v/>
      </c>
      <c r="C2089" s="25" t="str">
        <f>IF(A2089="","",VLOOKUP(A2089,Tabulka3[[Číslo registrace  u jednorázové akce]:[Příjmení]],3,0))</f>
        <v/>
      </c>
      <c r="I2089" s="94"/>
      <c r="J2089" s="94"/>
      <c r="L2089" s="15"/>
      <c r="M2089" s="15"/>
      <c r="N2089" s="15"/>
    </row>
    <row r="2090" spans="2:14" s="25" customFormat="1" ht="15" customHeight="1" x14ac:dyDescent="0.3">
      <c r="B2090" s="25" t="str">
        <f>IF(A2090="","",VLOOKUP(A2090,Tabulka3[[Číslo registrace  u jednorázové akce]:[Příjmení]],2,0))</f>
        <v/>
      </c>
      <c r="C2090" s="25" t="str">
        <f>IF(A2090="","",VLOOKUP(A2090,Tabulka3[[Číslo registrace  u jednorázové akce]:[Příjmení]],3,0))</f>
        <v/>
      </c>
      <c r="I2090" s="94"/>
      <c r="J2090" s="94"/>
      <c r="L2090" s="15"/>
      <c r="M2090" s="15"/>
      <c r="N2090" s="15"/>
    </row>
    <row r="2091" spans="2:14" s="25" customFormat="1" ht="15" customHeight="1" x14ac:dyDescent="0.3">
      <c r="B2091" s="25" t="str">
        <f>IF(A2091="","",VLOOKUP(A2091,Tabulka3[[Číslo registrace  u jednorázové akce]:[Příjmení]],2,0))</f>
        <v/>
      </c>
      <c r="C2091" s="25" t="str">
        <f>IF(A2091="","",VLOOKUP(A2091,Tabulka3[[Číslo registrace  u jednorázové akce]:[Příjmení]],3,0))</f>
        <v/>
      </c>
      <c r="I2091" s="94"/>
      <c r="J2091" s="94"/>
      <c r="L2091" s="15"/>
      <c r="M2091" s="15"/>
      <c r="N2091" s="15"/>
    </row>
    <row r="2092" spans="2:14" s="25" customFormat="1" ht="15" customHeight="1" x14ac:dyDescent="0.3">
      <c r="B2092" s="25" t="str">
        <f>IF(A2092="","",VLOOKUP(A2092,Tabulka3[[Číslo registrace  u jednorázové akce]:[Příjmení]],2,0))</f>
        <v/>
      </c>
      <c r="C2092" s="25" t="str">
        <f>IF(A2092="","",VLOOKUP(A2092,Tabulka3[[Číslo registrace  u jednorázové akce]:[Příjmení]],3,0))</f>
        <v/>
      </c>
      <c r="I2092" s="94"/>
      <c r="J2092" s="94"/>
      <c r="L2092" s="15"/>
      <c r="M2092" s="15"/>
      <c r="N2092" s="15"/>
    </row>
    <row r="2093" spans="2:14" s="25" customFormat="1" ht="15" customHeight="1" x14ac:dyDescent="0.3">
      <c r="B2093" s="25" t="str">
        <f>IF(A2093="","",VLOOKUP(A2093,Tabulka3[[Číslo registrace  u jednorázové akce]:[Příjmení]],2,0))</f>
        <v/>
      </c>
      <c r="C2093" s="25" t="str">
        <f>IF(A2093="","",VLOOKUP(A2093,Tabulka3[[Číslo registrace  u jednorázové akce]:[Příjmení]],3,0))</f>
        <v/>
      </c>
      <c r="I2093" s="94"/>
      <c r="J2093" s="94"/>
      <c r="L2093" s="15"/>
      <c r="M2093" s="15"/>
      <c r="N2093" s="15"/>
    </row>
    <row r="2094" spans="2:14" s="25" customFormat="1" ht="15" customHeight="1" x14ac:dyDescent="0.3">
      <c r="B2094" s="25" t="str">
        <f>IF(A2094="","",VLOOKUP(A2094,Tabulka3[[Číslo registrace  u jednorázové akce]:[Příjmení]],2,0))</f>
        <v/>
      </c>
      <c r="C2094" s="25" t="str">
        <f>IF(A2094="","",VLOOKUP(A2094,Tabulka3[[Číslo registrace  u jednorázové akce]:[Příjmení]],3,0))</f>
        <v/>
      </c>
      <c r="I2094" s="94"/>
      <c r="J2094" s="94"/>
      <c r="L2094" s="15"/>
      <c r="M2094" s="15"/>
      <c r="N2094" s="15"/>
    </row>
    <row r="2095" spans="2:14" s="25" customFormat="1" ht="15" customHeight="1" x14ac:dyDescent="0.3">
      <c r="B2095" s="25" t="str">
        <f>IF(A2095="","",VLOOKUP(A2095,Tabulka3[[Číslo registrace  u jednorázové akce]:[Příjmení]],2,0))</f>
        <v/>
      </c>
      <c r="C2095" s="25" t="str">
        <f>IF(A2095="","",VLOOKUP(A2095,Tabulka3[[Číslo registrace  u jednorázové akce]:[Příjmení]],3,0))</f>
        <v/>
      </c>
      <c r="I2095" s="94"/>
      <c r="J2095" s="94"/>
      <c r="L2095" s="15"/>
      <c r="M2095" s="15"/>
      <c r="N2095" s="15"/>
    </row>
    <row r="2096" spans="2:14" s="25" customFormat="1" ht="15" customHeight="1" x14ac:dyDescent="0.3">
      <c r="B2096" s="25" t="str">
        <f>IF(A2096="","",VLOOKUP(A2096,Tabulka3[[Číslo registrace  u jednorázové akce]:[Příjmení]],2,0))</f>
        <v/>
      </c>
      <c r="C2096" s="25" t="str">
        <f>IF(A2096="","",VLOOKUP(A2096,Tabulka3[[Číslo registrace  u jednorázové akce]:[Příjmení]],3,0))</f>
        <v/>
      </c>
      <c r="I2096" s="94"/>
      <c r="J2096" s="94"/>
      <c r="L2096" s="15"/>
      <c r="M2096" s="15"/>
      <c r="N2096" s="15"/>
    </row>
    <row r="2097" spans="2:14" s="25" customFormat="1" ht="15" customHeight="1" x14ac:dyDescent="0.3">
      <c r="B2097" s="25" t="str">
        <f>IF(A2097="","",VLOOKUP(A2097,Tabulka3[[Číslo registrace  u jednorázové akce]:[Příjmení]],2,0))</f>
        <v/>
      </c>
      <c r="C2097" s="25" t="str">
        <f>IF(A2097="","",VLOOKUP(A2097,Tabulka3[[Číslo registrace  u jednorázové akce]:[Příjmení]],3,0))</f>
        <v/>
      </c>
      <c r="I2097" s="94"/>
      <c r="J2097" s="94"/>
      <c r="L2097" s="15"/>
      <c r="M2097" s="15"/>
      <c r="N2097" s="15"/>
    </row>
    <row r="2098" spans="2:14" s="25" customFormat="1" ht="15" customHeight="1" x14ac:dyDescent="0.3">
      <c r="B2098" s="25" t="str">
        <f>IF(A2098="","",VLOOKUP(A2098,Tabulka3[[Číslo registrace  u jednorázové akce]:[Příjmení]],2,0))</f>
        <v/>
      </c>
      <c r="C2098" s="25" t="str">
        <f>IF(A2098="","",VLOOKUP(A2098,Tabulka3[[Číslo registrace  u jednorázové akce]:[Příjmení]],3,0))</f>
        <v/>
      </c>
      <c r="I2098" s="94"/>
      <c r="J2098" s="94"/>
      <c r="L2098" s="15"/>
      <c r="M2098" s="15"/>
      <c r="N2098" s="15"/>
    </row>
    <row r="2099" spans="2:14" s="25" customFormat="1" ht="15" customHeight="1" x14ac:dyDescent="0.3">
      <c r="B2099" s="25" t="str">
        <f>IF(A2099="","",VLOOKUP(A2099,Tabulka3[[Číslo registrace  u jednorázové akce]:[Příjmení]],2,0))</f>
        <v/>
      </c>
      <c r="C2099" s="25" t="str">
        <f>IF(A2099="","",VLOOKUP(A2099,Tabulka3[[Číslo registrace  u jednorázové akce]:[Příjmení]],3,0))</f>
        <v/>
      </c>
      <c r="I2099" s="94"/>
      <c r="J2099" s="94"/>
      <c r="L2099" s="15"/>
      <c r="M2099" s="15"/>
      <c r="N2099" s="15"/>
    </row>
    <row r="2100" spans="2:14" s="25" customFormat="1" ht="15" customHeight="1" x14ac:dyDescent="0.3">
      <c r="B2100" s="25" t="str">
        <f>IF(A2100="","",VLOOKUP(A2100,Tabulka3[[Číslo registrace  u jednorázové akce]:[Příjmení]],2,0))</f>
        <v/>
      </c>
      <c r="C2100" s="25" t="str">
        <f>IF(A2100="","",VLOOKUP(A2100,Tabulka3[[Číslo registrace  u jednorázové akce]:[Příjmení]],3,0))</f>
        <v/>
      </c>
      <c r="I2100" s="94"/>
      <c r="J2100" s="94"/>
      <c r="L2100" s="15"/>
      <c r="M2100" s="15"/>
      <c r="N2100" s="15"/>
    </row>
    <row r="2101" spans="2:14" s="25" customFormat="1" ht="15" customHeight="1" x14ac:dyDescent="0.3">
      <c r="B2101" s="25" t="str">
        <f>IF(A2101="","",VLOOKUP(A2101,Tabulka3[[Číslo registrace  u jednorázové akce]:[Příjmení]],2,0))</f>
        <v/>
      </c>
      <c r="C2101" s="25" t="str">
        <f>IF(A2101="","",VLOOKUP(A2101,Tabulka3[[Číslo registrace  u jednorázové akce]:[Příjmení]],3,0))</f>
        <v/>
      </c>
      <c r="I2101" s="94"/>
      <c r="J2101" s="94"/>
      <c r="L2101" s="15"/>
      <c r="M2101" s="15"/>
      <c r="N2101" s="15"/>
    </row>
    <row r="2102" spans="2:14" s="25" customFormat="1" ht="15" customHeight="1" x14ac:dyDescent="0.3">
      <c r="B2102" s="25" t="str">
        <f>IF(A2102="","",VLOOKUP(A2102,Tabulka3[[Číslo registrace  u jednorázové akce]:[Příjmení]],2,0))</f>
        <v/>
      </c>
      <c r="C2102" s="25" t="str">
        <f>IF(A2102="","",VLOOKUP(A2102,Tabulka3[[Číslo registrace  u jednorázové akce]:[Příjmení]],3,0))</f>
        <v/>
      </c>
      <c r="I2102" s="94"/>
      <c r="J2102" s="94"/>
      <c r="L2102" s="15"/>
      <c r="M2102" s="15"/>
      <c r="N2102" s="15"/>
    </row>
    <row r="2103" spans="2:14" s="25" customFormat="1" ht="15" customHeight="1" x14ac:dyDescent="0.3">
      <c r="B2103" s="25" t="str">
        <f>IF(A2103="","",VLOOKUP(A2103,Tabulka3[[Číslo registrace  u jednorázové akce]:[Příjmení]],2,0))</f>
        <v/>
      </c>
      <c r="C2103" s="25" t="str">
        <f>IF(A2103="","",VLOOKUP(A2103,Tabulka3[[Číslo registrace  u jednorázové akce]:[Příjmení]],3,0))</f>
        <v/>
      </c>
      <c r="I2103" s="94"/>
      <c r="J2103" s="94"/>
      <c r="L2103" s="15"/>
      <c r="M2103" s="15"/>
      <c r="N2103" s="15"/>
    </row>
    <row r="2104" spans="2:14" s="25" customFormat="1" ht="15" customHeight="1" x14ac:dyDescent="0.3">
      <c r="B2104" s="25" t="str">
        <f>IF(A2104="","",VLOOKUP(A2104,Tabulka3[[Číslo registrace  u jednorázové akce]:[Příjmení]],2,0))</f>
        <v/>
      </c>
      <c r="C2104" s="25" t="str">
        <f>IF(A2104="","",VLOOKUP(A2104,Tabulka3[[Číslo registrace  u jednorázové akce]:[Příjmení]],3,0))</f>
        <v/>
      </c>
      <c r="I2104" s="94"/>
      <c r="J2104" s="94"/>
      <c r="L2104" s="15"/>
      <c r="M2104" s="15"/>
      <c r="N2104" s="15"/>
    </row>
    <row r="2105" spans="2:14" s="25" customFormat="1" ht="15" customHeight="1" x14ac:dyDescent="0.3">
      <c r="B2105" s="25" t="str">
        <f>IF(A2105="","",VLOOKUP(A2105,Tabulka3[[Číslo registrace  u jednorázové akce]:[Příjmení]],2,0))</f>
        <v/>
      </c>
      <c r="C2105" s="25" t="str">
        <f>IF(A2105="","",VLOOKUP(A2105,Tabulka3[[Číslo registrace  u jednorázové akce]:[Příjmení]],3,0))</f>
        <v/>
      </c>
      <c r="I2105" s="94"/>
      <c r="J2105" s="94"/>
      <c r="L2105" s="15"/>
      <c r="M2105" s="15"/>
      <c r="N2105" s="15"/>
    </row>
    <row r="2106" spans="2:14" s="25" customFormat="1" ht="15" customHeight="1" x14ac:dyDescent="0.3">
      <c r="B2106" s="25" t="str">
        <f>IF(A2106="","",VLOOKUP(A2106,Tabulka3[[Číslo registrace  u jednorázové akce]:[Příjmení]],2,0))</f>
        <v/>
      </c>
      <c r="C2106" s="25" t="str">
        <f>IF(A2106="","",VLOOKUP(A2106,Tabulka3[[Číslo registrace  u jednorázové akce]:[Příjmení]],3,0))</f>
        <v/>
      </c>
      <c r="I2106" s="94"/>
      <c r="J2106" s="94"/>
      <c r="L2106" s="15"/>
      <c r="M2106" s="15"/>
      <c r="N2106" s="15"/>
    </row>
    <row r="2107" spans="2:14" s="25" customFormat="1" ht="15" customHeight="1" x14ac:dyDescent="0.3">
      <c r="B2107" s="25" t="str">
        <f>IF(A2107="","",VLOOKUP(A2107,Tabulka3[[Číslo registrace  u jednorázové akce]:[Příjmení]],2,0))</f>
        <v/>
      </c>
      <c r="C2107" s="25" t="str">
        <f>IF(A2107="","",VLOOKUP(A2107,Tabulka3[[Číslo registrace  u jednorázové akce]:[Příjmení]],3,0))</f>
        <v/>
      </c>
      <c r="I2107" s="94"/>
      <c r="J2107" s="94"/>
      <c r="L2107" s="15"/>
      <c r="M2107" s="15"/>
      <c r="N2107" s="15"/>
    </row>
    <row r="2108" spans="2:14" s="25" customFormat="1" ht="15" customHeight="1" x14ac:dyDescent="0.3">
      <c r="B2108" s="25" t="str">
        <f>IF(A2108="","",VLOOKUP(A2108,Tabulka3[[Číslo registrace  u jednorázové akce]:[Příjmení]],2,0))</f>
        <v/>
      </c>
      <c r="C2108" s="25" t="str">
        <f>IF(A2108="","",VLOOKUP(A2108,Tabulka3[[Číslo registrace  u jednorázové akce]:[Příjmení]],3,0))</f>
        <v/>
      </c>
      <c r="I2108" s="94"/>
      <c r="J2108" s="94"/>
      <c r="L2108" s="15"/>
      <c r="M2108" s="15"/>
      <c r="N2108" s="15"/>
    </row>
    <row r="2109" spans="2:14" s="25" customFormat="1" ht="15" customHeight="1" x14ac:dyDescent="0.3">
      <c r="B2109" s="25" t="str">
        <f>IF(A2109="","",VLOOKUP(A2109,Tabulka3[[Číslo registrace  u jednorázové akce]:[Příjmení]],2,0))</f>
        <v/>
      </c>
      <c r="C2109" s="25" t="str">
        <f>IF(A2109="","",VLOOKUP(A2109,Tabulka3[[Číslo registrace  u jednorázové akce]:[Příjmení]],3,0))</f>
        <v/>
      </c>
      <c r="I2109" s="94"/>
      <c r="J2109" s="94"/>
      <c r="L2109" s="15"/>
      <c r="M2109" s="15"/>
      <c r="N2109" s="15"/>
    </row>
    <row r="2110" spans="2:14" s="25" customFormat="1" ht="15" customHeight="1" x14ac:dyDescent="0.3">
      <c r="B2110" s="25" t="str">
        <f>IF(A2110="","",VLOOKUP(A2110,Tabulka3[[Číslo registrace  u jednorázové akce]:[Příjmení]],2,0))</f>
        <v/>
      </c>
      <c r="C2110" s="25" t="str">
        <f>IF(A2110="","",VLOOKUP(A2110,Tabulka3[[Číslo registrace  u jednorázové akce]:[Příjmení]],3,0))</f>
        <v/>
      </c>
      <c r="I2110" s="94"/>
      <c r="J2110" s="94"/>
      <c r="L2110" s="15"/>
      <c r="M2110" s="15"/>
      <c r="N2110" s="15"/>
    </row>
    <row r="2111" spans="2:14" s="25" customFormat="1" ht="15" customHeight="1" x14ac:dyDescent="0.3">
      <c r="B2111" s="25" t="str">
        <f>IF(A2111="","",VLOOKUP(A2111,Tabulka3[[Číslo registrace  u jednorázové akce]:[Příjmení]],2,0))</f>
        <v/>
      </c>
      <c r="C2111" s="25" t="str">
        <f>IF(A2111="","",VLOOKUP(A2111,Tabulka3[[Číslo registrace  u jednorázové akce]:[Příjmení]],3,0))</f>
        <v/>
      </c>
      <c r="I2111" s="94"/>
      <c r="J2111" s="94"/>
      <c r="L2111" s="15"/>
      <c r="M2111" s="15"/>
      <c r="N2111" s="15"/>
    </row>
    <row r="2112" spans="2:14" s="25" customFormat="1" ht="15" customHeight="1" x14ac:dyDescent="0.3">
      <c r="B2112" s="25" t="str">
        <f>IF(A2112="","",VLOOKUP(A2112,Tabulka3[[Číslo registrace  u jednorázové akce]:[Příjmení]],2,0))</f>
        <v/>
      </c>
      <c r="C2112" s="25" t="str">
        <f>IF(A2112="","",VLOOKUP(A2112,Tabulka3[[Číslo registrace  u jednorázové akce]:[Příjmení]],3,0))</f>
        <v/>
      </c>
      <c r="I2112" s="94"/>
      <c r="J2112" s="94"/>
      <c r="L2112" s="15"/>
      <c r="M2112" s="15"/>
      <c r="N2112" s="15"/>
    </row>
    <row r="2113" spans="2:14" s="25" customFormat="1" ht="15" customHeight="1" x14ac:dyDescent="0.3">
      <c r="B2113" s="25" t="str">
        <f>IF(A2113="","",VLOOKUP(A2113,Tabulka3[[Číslo registrace  u jednorázové akce]:[Příjmení]],2,0))</f>
        <v/>
      </c>
      <c r="C2113" s="25" t="str">
        <f>IF(A2113="","",VLOOKUP(A2113,Tabulka3[[Číslo registrace  u jednorázové akce]:[Příjmení]],3,0))</f>
        <v/>
      </c>
      <c r="I2113" s="94"/>
      <c r="J2113" s="94"/>
      <c r="L2113" s="15"/>
      <c r="M2113" s="15"/>
      <c r="N2113" s="15"/>
    </row>
    <row r="2114" spans="2:14" s="25" customFormat="1" ht="15" customHeight="1" x14ac:dyDescent="0.3">
      <c r="B2114" s="25" t="str">
        <f>IF(A2114="","",VLOOKUP(A2114,Tabulka3[[Číslo registrace  u jednorázové akce]:[Příjmení]],2,0))</f>
        <v/>
      </c>
      <c r="C2114" s="25" t="str">
        <f>IF(A2114="","",VLOOKUP(A2114,Tabulka3[[Číslo registrace  u jednorázové akce]:[Příjmení]],3,0))</f>
        <v/>
      </c>
      <c r="I2114" s="94"/>
      <c r="J2114" s="94"/>
      <c r="L2114" s="15"/>
      <c r="M2114" s="15"/>
      <c r="N2114" s="15"/>
    </row>
    <row r="2115" spans="2:14" s="25" customFormat="1" ht="15" customHeight="1" x14ac:dyDescent="0.3">
      <c r="B2115" s="25" t="str">
        <f>IF(A2115="","",VLOOKUP(A2115,Tabulka3[[Číslo registrace  u jednorázové akce]:[Příjmení]],2,0))</f>
        <v/>
      </c>
      <c r="C2115" s="25" t="str">
        <f>IF(A2115="","",VLOOKUP(A2115,Tabulka3[[Číslo registrace  u jednorázové akce]:[Příjmení]],3,0))</f>
        <v/>
      </c>
      <c r="I2115" s="94"/>
      <c r="J2115" s="94"/>
      <c r="L2115" s="15"/>
      <c r="M2115" s="15"/>
      <c r="N2115" s="15"/>
    </row>
    <row r="2116" spans="2:14" s="25" customFormat="1" ht="15" customHeight="1" x14ac:dyDescent="0.3">
      <c r="B2116" s="25" t="str">
        <f>IF(A2116="","",VLOOKUP(A2116,Tabulka3[[Číslo registrace  u jednorázové akce]:[Příjmení]],2,0))</f>
        <v/>
      </c>
      <c r="C2116" s="25" t="str">
        <f>IF(A2116="","",VLOOKUP(A2116,Tabulka3[[Číslo registrace  u jednorázové akce]:[Příjmení]],3,0))</f>
        <v/>
      </c>
      <c r="I2116" s="94"/>
      <c r="J2116" s="94"/>
      <c r="L2116" s="15"/>
      <c r="M2116" s="15"/>
      <c r="N2116" s="15"/>
    </row>
    <row r="2117" spans="2:14" s="25" customFormat="1" ht="15" customHeight="1" x14ac:dyDescent="0.3">
      <c r="B2117" s="25" t="str">
        <f>IF(A2117="","",VLOOKUP(A2117,Tabulka3[[Číslo registrace  u jednorázové akce]:[Příjmení]],2,0))</f>
        <v/>
      </c>
      <c r="C2117" s="25" t="str">
        <f>IF(A2117="","",VLOOKUP(A2117,Tabulka3[[Číslo registrace  u jednorázové akce]:[Příjmení]],3,0))</f>
        <v/>
      </c>
      <c r="I2117" s="94"/>
      <c r="J2117" s="94"/>
      <c r="L2117" s="15"/>
      <c r="M2117" s="15"/>
      <c r="N2117" s="15"/>
    </row>
    <row r="2118" spans="2:14" s="25" customFormat="1" ht="15" customHeight="1" x14ac:dyDescent="0.3">
      <c r="B2118" s="25" t="str">
        <f>IF(A2118="","",VLOOKUP(A2118,Tabulka3[[Číslo registrace  u jednorázové akce]:[Příjmení]],2,0))</f>
        <v/>
      </c>
      <c r="C2118" s="25" t="str">
        <f>IF(A2118="","",VLOOKUP(A2118,Tabulka3[[Číslo registrace  u jednorázové akce]:[Příjmení]],3,0))</f>
        <v/>
      </c>
      <c r="I2118" s="94"/>
      <c r="J2118" s="94"/>
      <c r="L2118" s="15"/>
      <c r="M2118" s="15"/>
      <c r="N2118" s="15"/>
    </row>
    <row r="2119" spans="2:14" s="25" customFormat="1" ht="15" customHeight="1" x14ac:dyDescent="0.3">
      <c r="B2119" s="25" t="str">
        <f>IF(A2119="","",VLOOKUP(A2119,Tabulka3[[Číslo registrace  u jednorázové akce]:[Příjmení]],2,0))</f>
        <v/>
      </c>
      <c r="C2119" s="25" t="str">
        <f>IF(A2119="","",VLOOKUP(A2119,Tabulka3[[Číslo registrace  u jednorázové akce]:[Příjmení]],3,0))</f>
        <v/>
      </c>
      <c r="I2119" s="94"/>
      <c r="J2119" s="94"/>
      <c r="L2119" s="15"/>
      <c r="M2119" s="15"/>
      <c r="N2119" s="15"/>
    </row>
    <row r="2120" spans="2:14" s="25" customFormat="1" ht="15" customHeight="1" x14ac:dyDescent="0.3">
      <c r="B2120" s="25" t="str">
        <f>IF(A2120="","",VLOOKUP(A2120,Tabulka3[[Číslo registrace  u jednorázové akce]:[Příjmení]],2,0))</f>
        <v/>
      </c>
      <c r="C2120" s="25" t="str">
        <f>IF(A2120="","",VLOOKUP(A2120,Tabulka3[[Číslo registrace  u jednorázové akce]:[Příjmení]],3,0))</f>
        <v/>
      </c>
      <c r="I2120" s="94"/>
      <c r="J2120" s="94"/>
      <c r="L2120" s="15"/>
      <c r="M2120" s="15"/>
      <c r="N2120" s="15"/>
    </row>
    <row r="2121" spans="2:14" s="25" customFormat="1" ht="15" customHeight="1" x14ac:dyDescent="0.3">
      <c r="B2121" s="25" t="str">
        <f>IF(A2121="","",VLOOKUP(A2121,Tabulka3[[Číslo registrace  u jednorázové akce]:[Příjmení]],2,0))</f>
        <v/>
      </c>
      <c r="C2121" s="25" t="str">
        <f>IF(A2121="","",VLOOKUP(A2121,Tabulka3[[Číslo registrace  u jednorázové akce]:[Příjmení]],3,0))</f>
        <v/>
      </c>
      <c r="I2121" s="94"/>
      <c r="J2121" s="94"/>
      <c r="L2121" s="15"/>
      <c r="M2121" s="15"/>
      <c r="N2121" s="15"/>
    </row>
    <row r="2122" spans="2:14" s="25" customFormat="1" ht="15" customHeight="1" x14ac:dyDescent="0.3">
      <c r="B2122" s="25" t="str">
        <f>IF(A2122="","",VLOOKUP(A2122,Tabulka3[[Číslo registrace  u jednorázové akce]:[Příjmení]],2,0))</f>
        <v/>
      </c>
      <c r="C2122" s="25" t="str">
        <f>IF(A2122="","",VLOOKUP(A2122,Tabulka3[[Číslo registrace  u jednorázové akce]:[Příjmení]],3,0))</f>
        <v/>
      </c>
      <c r="I2122" s="94"/>
      <c r="J2122" s="94"/>
      <c r="L2122" s="15"/>
      <c r="M2122" s="15"/>
      <c r="N2122" s="15"/>
    </row>
    <row r="2123" spans="2:14" s="25" customFormat="1" ht="15" customHeight="1" x14ac:dyDescent="0.3">
      <c r="B2123" s="25" t="str">
        <f>IF(A2123="","",VLOOKUP(A2123,Tabulka3[[Číslo registrace  u jednorázové akce]:[Příjmení]],2,0))</f>
        <v/>
      </c>
      <c r="C2123" s="25" t="str">
        <f>IF(A2123="","",VLOOKUP(A2123,Tabulka3[[Číslo registrace  u jednorázové akce]:[Příjmení]],3,0))</f>
        <v/>
      </c>
      <c r="I2123" s="94"/>
      <c r="J2123" s="94"/>
      <c r="L2123" s="15"/>
      <c r="M2123" s="15"/>
      <c r="N2123" s="15"/>
    </row>
    <row r="2124" spans="2:14" s="25" customFormat="1" ht="15" customHeight="1" x14ac:dyDescent="0.3">
      <c r="B2124" s="25" t="str">
        <f>IF(A2124="","",VLOOKUP(A2124,Tabulka3[[Číslo registrace  u jednorázové akce]:[Příjmení]],2,0))</f>
        <v/>
      </c>
      <c r="C2124" s="25" t="str">
        <f>IF(A2124="","",VLOOKUP(A2124,Tabulka3[[Číslo registrace  u jednorázové akce]:[Příjmení]],3,0))</f>
        <v/>
      </c>
      <c r="I2124" s="94"/>
      <c r="J2124" s="94"/>
      <c r="L2124" s="15"/>
      <c r="M2124" s="15"/>
      <c r="N2124" s="15"/>
    </row>
    <row r="2125" spans="2:14" s="25" customFormat="1" ht="15" customHeight="1" x14ac:dyDescent="0.3">
      <c r="B2125" s="25" t="str">
        <f>IF(A2125="","",VLOOKUP(A2125,Tabulka3[[Číslo registrace  u jednorázové akce]:[Příjmení]],2,0))</f>
        <v/>
      </c>
      <c r="C2125" s="25" t="str">
        <f>IF(A2125="","",VLOOKUP(A2125,Tabulka3[[Číslo registrace  u jednorázové akce]:[Příjmení]],3,0))</f>
        <v/>
      </c>
      <c r="I2125" s="94"/>
      <c r="J2125" s="94"/>
      <c r="L2125" s="15"/>
      <c r="M2125" s="15"/>
      <c r="N2125" s="15"/>
    </row>
    <row r="2126" spans="2:14" s="25" customFormat="1" ht="15" customHeight="1" x14ac:dyDescent="0.3">
      <c r="B2126" s="25" t="str">
        <f>IF(A2126="","",VLOOKUP(A2126,Tabulka3[[Číslo registrace  u jednorázové akce]:[Příjmení]],2,0))</f>
        <v/>
      </c>
      <c r="C2126" s="25" t="str">
        <f>IF(A2126="","",VLOOKUP(A2126,Tabulka3[[Číslo registrace  u jednorázové akce]:[Příjmení]],3,0))</f>
        <v/>
      </c>
      <c r="I2126" s="94"/>
      <c r="J2126" s="94"/>
      <c r="L2126" s="15"/>
      <c r="M2126" s="15"/>
      <c r="N2126" s="15"/>
    </row>
    <row r="2127" spans="2:14" s="25" customFormat="1" ht="15" customHeight="1" x14ac:dyDescent="0.3">
      <c r="B2127" s="25" t="str">
        <f>IF(A2127="","",VLOOKUP(A2127,Tabulka3[[Číslo registrace  u jednorázové akce]:[Příjmení]],2,0))</f>
        <v/>
      </c>
      <c r="C2127" s="25" t="str">
        <f>IF(A2127="","",VLOOKUP(A2127,Tabulka3[[Číslo registrace  u jednorázové akce]:[Příjmení]],3,0))</f>
        <v/>
      </c>
      <c r="I2127" s="94"/>
      <c r="J2127" s="94"/>
      <c r="L2127" s="15"/>
      <c r="M2127" s="15"/>
      <c r="N2127" s="15"/>
    </row>
    <row r="2128" spans="2:14" s="25" customFormat="1" ht="15" customHeight="1" x14ac:dyDescent="0.3">
      <c r="B2128" s="25" t="str">
        <f>IF(A2128="","",VLOOKUP(A2128,Tabulka3[[Číslo registrace  u jednorázové akce]:[Příjmení]],2,0))</f>
        <v/>
      </c>
      <c r="C2128" s="25" t="str">
        <f>IF(A2128="","",VLOOKUP(A2128,Tabulka3[[Číslo registrace  u jednorázové akce]:[Příjmení]],3,0))</f>
        <v/>
      </c>
      <c r="I2128" s="94"/>
      <c r="J2128" s="94"/>
      <c r="L2128" s="15"/>
      <c r="M2128" s="15"/>
      <c r="N2128" s="15"/>
    </row>
    <row r="2129" spans="2:14" s="25" customFormat="1" ht="15" customHeight="1" x14ac:dyDescent="0.3">
      <c r="B2129" s="25" t="str">
        <f>IF(A2129="","",VLOOKUP(A2129,Tabulka3[[Číslo registrace  u jednorázové akce]:[Příjmení]],2,0))</f>
        <v/>
      </c>
      <c r="C2129" s="25" t="str">
        <f>IF(A2129="","",VLOOKUP(A2129,Tabulka3[[Číslo registrace  u jednorázové akce]:[Příjmení]],3,0))</f>
        <v/>
      </c>
      <c r="I2129" s="94"/>
      <c r="J2129" s="94"/>
      <c r="L2129" s="15"/>
      <c r="M2129" s="15"/>
      <c r="N2129" s="15"/>
    </row>
    <row r="2130" spans="2:14" s="25" customFormat="1" ht="15" customHeight="1" x14ac:dyDescent="0.3">
      <c r="B2130" s="25" t="str">
        <f>IF(A2130="","",VLOOKUP(A2130,Tabulka3[[Číslo registrace  u jednorázové akce]:[Příjmení]],2,0))</f>
        <v/>
      </c>
      <c r="C2130" s="25" t="str">
        <f>IF(A2130="","",VLOOKUP(A2130,Tabulka3[[Číslo registrace  u jednorázové akce]:[Příjmení]],3,0))</f>
        <v/>
      </c>
      <c r="I2130" s="94"/>
      <c r="J2130" s="94"/>
      <c r="L2130" s="15"/>
      <c r="M2130" s="15"/>
      <c r="N2130" s="15"/>
    </row>
    <row r="2131" spans="2:14" s="25" customFormat="1" ht="15" customHeight="1" x14ac:dyDescent="0.3">
      <c r="B2131" s="25" t="str">
        <f>IF(A2131="","",VLOOKUP(A2131,Tabulka3[[Číslo registrace  u jednorázové akce]:[Příjmení]],2,0))</f>
        <v/>
      </c>
      <c r="C2131" s="25" t="str">
        <f>IF(A2131="","",VLOOKUP(A2131,Tabulka3[[Číslo registrace  u jednorázové akce]:[Příjmení]],3,0))</f>
        <v/>
      </c>
      <c r="I2131" s="94"/>
      <c r="J2131" s="94"/>
      <c r="L2131" s="15"/>
      <c r="M2131" s="15"/>
      <c r="N2131" s="15"/>
    </row>
    <row r="2132" spans="2:14" s="25" customFormat="1" ht="15" customHeight="1" x14ac:dyDescent="0.3">
      <c r="B2132" s="25" t="str">
        <f>IF(A2132="","",VLOOKUP(A2132,Tabulka3[[Číslo registrace  u jednorázové akce]:[Příjmení]],2,0))</f>
        <v/>
      </c>
      <c r="C2132" s="25" t="str">
        <f>IF(A2132="","",VLOOKUP(A2132,Tabulka3[[Číslo registrace  u jednorázové akce]:[Příjmení]],3,0))</f>
        <v/>
      </c>
      <c r="I2132" s="94"/>
      <c r="J2132" s="94"/>
      <c r="L2132" s="15"/>
      <c r="M2132" s="15"/>
      <c r="N2132" s="15"/>
    </row>
    <row r="2133" spans="2:14" s="25" customFormat="1" ht="15" customHeight="1" x14ac:dyDescent="0.3">
      <c r="B2133" s="25" t="str">
        <f>IF(A2133="","",VLOOKUP(A2133,Tabulka3[[Číslo registrace  u jednorázové akce]:[Příjmení]],2,0))</f>
        <v/>
      </c>
      <c r="C2133" s="25" t="str">
        <f>IF(A2133="","",VLOOKUP(A2133,Tabulka3[[Číslo registrace  u jednorázové akce]:[Příjmení]],3,0))</f>
        <v/>
      </c>
      <c r="I2133" s="94"/>
      <c r="J2133" s="94"/>
      <c r="L2133" s="15"/>
      <c r="M2133" s="15"/>
      <c r="N2133" s="15"/>
    </row>
    <row r="2134" spans="2:14" s="25" customFormat="1" ht="15" customHeight="1" x14ac:dyDescent="0.3">
      <c r="B2134" s="25" t="str">
        <f>IF(A2134="","",VLOOKUP(A2134,Tabulka3[[Číslo registrace  u jednorázové akce]:[Příjmení]],2,0))</f>
        <v/>
      </c>
      <c r="C2134" s="25" t="str">
        <f>IF(A2134="","",VLOOKUP(A2134,Tabulka3[[Číslo registrace  u jednorázové akce]:[Příjmení]],3,0))</f>
        <v/>
      </c>
      <c r="I2134" s="94"/>
      <c r="J2134" s="94"/>
      <c r="L2134" s="15"/>
      <c r="M2134" s="15"/>
      <c r="N2134" s="15"/>
    </row>
    <row r="2135" spans="2:14" s="25" customFormat="1" ht="15" customHeight="1" x14ac:dyDescent="0.3">
      <c r="B2135" s="25" t="str">
        <f>IF(A2135="","",VLOOKUP(A2135,Tabulka3[[Číslo registrace  u jednorázové akce]:[Příjmení]],2,0))</f>
        <v/>
      </c>
      <c r="C2135" s="25" t="str">
        <f>IF(A2135="","",VLOOKUP(A2135,Tabulka3[[Číslo registrace  u jednorázové akce]:[Příjmení]],3,0))</f>
        <v/>
      </c>
      <c r="I2135" s="94"/>
      <c r="J2135" s="94"/>
      <c r="L2135" s="15"/>
      <c r="M2135" s="15"/>
      <c r="N2135" s="15"/>
    </row>
    <row r="2136" spans="2:14" s="25" customFormat="1" ht="15" customHeight="1" x14ac:dyDescent="0.3">
      <c r="B2136" s="25" t="str">
        <f>IF(A2136="","",VLOOKUP(A2136,Tabulka3[[Číslo registrace  u jednorázové akce]:[Příjmení]],2,0))</f>
        <v/>
      </c>
      <c r="C2136" s="25" t="str">
        <f>IF(A2136="","",VLOOKUP(A2136,Tabulka3[[Číslo registrace  u jednorázové akce]:[Příjmení]],3,0))</f>
        <v/>
      </c>
      <c r="I2136" s="94"/>
      <c r="J2136" s="94"/>
      <c r="L2136" s="15"/>
      <c r="M2136" s="15"/>
      <c r="N2136" s="15"/>
    </row>
    <row r="2137" spans="2:14" s="25" customFormat="1" ht="15" customHeight="1" x14ac:dyDescent="0.3">
      <c r="B2137" s="25" t="str">
        <f>IF(A2137="","",VLOOKUP(A2137,Tabulka3[[Číslo registrace  u jednorázové akce]:[Příjmení]],2,0))</f>
        <v/>
      </c>
      <c r="C2137" s="25" t="str">
        <f>IF(A2137="","",VLOOKUP(A2137,Tabulka3[[Číslo registrace  u jednorázové akce]:[Příjmení]],3,0))</f>
        <v/>
      </c>
      <c r="I2137" s="94"/>
      <c r="J2137" s="94"/>
      <c r="L2137" s="15"/>
      <c r="M2137" s="15"/>
      <c r="N2137" s="15"/>
    </row>
    <row r="2138" spans="2:14" s="25" customFormat="1" ht="15" customHeight="1" x14ac:dyDescent="0.3">
      <c r="B2138" s="25" t="str">
        <f>IF(A2138="","",VLOOKUP(A2138,Tabulka3[[Číslo registrace  u jednorázové akce]:[Příjmení]],2,0))</f>
        <v/>
      </c>
      <c r="C2138" s="25" t="str">
        <f>IF(A2138="","",VLOOKUP(A2138,Tabulka3[[Číslo registrace  u jednorázové akce]:[Příjmení]],3,0))</f>
        <v/>
      </c>
      <c r="I2138" s="94"/>
      <c r="J2138" s="94"/>
      <c r="L2138" s="15"/>
      <c r="M2138" s="15"/>
      <c r="N2138" s="15"/>
    </row>
    <row r="2139" spans="2:14" s="25" customFormat="1" ht="15" customHeight="1" x14ac:dyDescent="0.3">
      <c r="B2139" s="25" t="str">
        <f>IF(A2139="","",VLOOKUP(A2139,Tabulka3[[Číslo registrace  u jednorázové akce]:[Příjmení]],2,0))</f>
        <v/>
      </c>
      <c r="C2139" s="25" t="str">
        <f>IF(A2139="","",VLOOKUP(A2139,Tabulka3[[Číslo registrace  u jednorázové akce]:[Příjmení]],3,0))</f>
        <v/>
      </c>
      <c r="I2139" s="94"/>
      <c r="J2139" s="94"/>
      <c r="L2139" s="15"/>
      <c r="M2139" s="15"/>
      <c r="N2139" s="15"/>
    </row>
    <row r="2140" spans="2:14" s="25" customFormat="1" ht="15" customHeight="1" x14ac:dyDescent="0.3">
      <c r="B2140" s="25" t="str">
        <f>IF(A2140="","",VLOOKUP(A2140,Tabulka3[[Číslo registrace  u jednorázové akce]:[Příjmení]],2,0))</f>
        <v/>
      </c>
      <c r="C2140" s="25" t="str">
        <f>IF(A2140="","",VLOOKUP(A2140,Tabulka3[[Číslo registrace  u jednorázové akce]:[Příjmení]],3,0))</f>
        <v/>
      </c>
      <c r="I2140" s="94"/>
      <c r="J2140" s="94"/>
      <c r="L2140" s="15"/>
      <c r="M2140" s="15"/>
      <c r="N2140" s="15"/>
    </row>
    <row r="2141" spans="2:14" s="25" customFormat="1" ht="15" customHeight="1" x14ac:dyDescent="0.3">
      <c r="B2141" s="25" t="str">
        <f>IF(A2141="","",VLOOKUP(A2141,Tabulka3[[Číslo registrace  u jednorázové akce]:[Příjmení]],2,0))</f>
        <v/>
      </c>
      <c r="C2141" s="25" t="str">
        <f>IF(A2141="","",VLOOKUP(A2141,Tabulka3[[Číslo registrace  u jednorázové akce]:[Příjmení]],3,0))</f>
        <v/>
      </c>
      <c r="I2141" s="94"/>
      <c r="J2141" s="94"/>
      <c r="L2141" s="15"/>
      <c r="M2141" s="15"/>
      <c r="N2141" s="15"/>
    </row>
    <row r="2142" spans="2:14" s="25" customFormat="1" ht="15" customHeight="1" x14ac:dyDescent="0.3">
      <c r="B2142" s="25" t="str">
        <f>IF(A2142="","",VLOOKUP(A2142,Tabulka3[[Číslo registrace  u jednorázové akce]:[Příjmení]],2,0))</f>
        <v/>
      </c>
      <c r="C2142" s="25" t="str">
        <f>IF(A2142="","",VLOOKUP(A2142,Tabulka3[[Číslo registrace  u jednorázové akce]:[Příjmení]],3,0))</f>
        <v/>
      </c>
      <c r="I2142" s="94"/>
      <c r="J2142" s="94"/>
      <c r="L2142" s="15"/>
      <c r="M2142" s="15"/>
      <c r="N2142" s="15"/>
    </row>
    <row r="2143" spans="2:14" s="25" customFormat="1" ht="15" customHeight="1" x14ac:dyDescent="0.3">
      <c r="B2143" s="25" t="str">
        <f>IF(A2143="","",VLOOKUP(A2143,Tabulka3[[Číslo registrace  u jednorázové akce]:[Příjmení]],2,0))</f>
        <v/>
      </c>
      <c r="C2143" s="25" t="str">
        <f>IF(A2143="","",VLOOKUP(A2143,Tabulka3[[Číslo registrace  u jednorázové akce]:[Příjmení]],3,0))</f>
        <v/>
      </c>
      <c r="I2143" s="94"/>
      <c r="J2143" s="94"/>
      <c r="L2143" s="15"/>
      <c r="M2143" s="15"/>
      <c r="N2143" s="15"/>
    </row>
    <row r="2144" spans="2:14" s="25" customFormat="1" ht="15" customHeight="1" x14ac:dyDescent="0.3">
      <c r="B2144" s="25" t="str">
        <f>IF(A2144="","",VLOOKUP(A2144,Tabulka3[[Číslo registrace  u jednorázové akce]:[Příjmení]],2,0))</f>
        <v/>
      </c>
      <c r="C2144" s="25" t="str">
        <f>IF(A2144="","",VLOOKUP(A2144,Tabulka3[[Číslo registrace  u jednorázové akce]:[Příjmení]],3,0))</f>
        <v/>
      </c>
      <c r="I2144" s="94"/>
      <c r="J2144" s="94"/>
      <c r="L2144" s="15"/>
      <c r="M2144" s="15"/>
      <c r="N2144" s="15"/>
    </row>
    <row r="2145" spans="2:14" s="25" customFormat="1" ht="15" customHeight="1" x14ac:dyDescent="0.3">
      <c r="B2145" s="25" t="str">
        <f>IF(A2145="","",VLOOKUP(A2145,Tabulka3[[Číslo registrace  u jednorázové akce]:[Příjmení]],2,0))</f>
        <v/>
      </c>
      <c r="C2145" s="25" t="str">
        <f>IF(A2145="","",VLOOKUP(A2145,Tabulka3[[Číslo registrace  u jednorázové akce]:[Příjmení]],3,0))</f>
        <v/>
      </c>
      <c r="I2145" s="94"/>
      <c r="J2145" s="94"/>
      <c r="L2145" s="15"/>
      <c r="M2145" s="15"/>
      <c r="N2145" s="15"/>
    </row>
    <row r="2146" spans="2:14" s="25" customFormat="1" ht="15" customHeight="1" x14ac:dyDescent="0.3">
      <c r="B2146" s="25" t="str">
        <f>IF(A2146="","",VLOOKUP(A2146,Tabulka3[[Číslo registrace  u jednorázové akce]:[Příjmení]],2,0))</f>
        <v/>
      </c>
      <c r="C2146" s="25" t="str">
        <f>IF(A2146="","",VLOOKUP(A2146,Tabulka3[[Číslo registrace  u jednorázové akce]:[Příjmení]],3,0))</f>
        <v/>
      </c>
      <c r="I2146" s="94"/>
      <c r="J2146" s="94"/>
      <c r="L2146" s="15"/>
      <c r="M2146" s="15"/>
      <c r="N2146" s="15"/>
    </row>
    <row r="2147" spans="2:14" s="25" customFormat="1" ht="15" customHeight="1" x14ac:dyDescent="0.3">
      <c r="B2147" s="25" t="str">
        <f>IF(A2147="","",VLOOKUP(A2147,Tabulka3[[Číslo registrace  u jednorázové akce]:[Příjmení]],2,0))</f>
        <v/>
      </c>
      <c r="C2147" s="25" t="str">
        <f>IF(A2147="","",VLOOKUP(A2147,Tabulka3[[Číslo registrace  u jednorázové akce]:[Příjmení]],3,0))</f>
        <v/>
      </c>
      <c r="I2147" s="94"/>
      <c r="J2147" s="94"/>
      <c r="L2147" s="15"/>
      <c r="M2147" s="15"/>
      <c r="N2147" s="15"/>
    </row>
    <row r="2148" spans="2:14" s="25" customFormat="1" ht="15" customHeight="1" x14ac:dyDescent="0.3">
      <c r="B2148" s="25" t="str">
        <f>IF(A2148="","",VLOOKUP(A2148,Tabulka3[[Číslo registrace  u jednorázové akce]:[Příjmení]],2,0))</f>
        <v/>
      </c>
      <c r="C2148" s="25" t="str">
        <f>IF(A2148="","",VLOOKUP(A2148,Tabulka3[[Číslo registrace  u jednorázové akce]:[Příjmení]],3,0))</f>
        <v/>
      </c>
      <c r="I2148" s="94"/>
      <c r="J2148" s="94"/>
      <c r="L2148" s="15"/>
      <c r="M2148" s="15"/>
      <c r="N2148" s="15"/>
    </row>
    <row r="2149" spans="2:14" s="25" customFormat="1" ht="15" customHeight="1" x14ac:dyDescent="0.3">
      <c r="B2149" s="25" t="str">
        <f>IF(A2149="","",VLOOKUP(A2149,Tabulka3[[Číslo registrace  u jednorázové akce]:[Příjmení]],2,0))</f>
        <v/>
      </c>
      <c r="C2149" s="25" t="str">
        <f>IF(A2149="","",VLOOKUP(A2149,Tabulka3[[Číslo registrace  u jednorázové akce]:[Příjmení]],3,0))</f>
        <v/>
      </c>
      <c r="I2149" s="94"/>
      <c r="J2149" s="94"/>
      <c r="L2149" s="15"/>
      <c r="M2149" s="15"/>
      <c r="N2149" s="15"/>
    </row>
    <row r="2150" spans="2:14" s="25" customFormat="1" ht="15" customHeight="1" x14ac:dyDescent="0.3">
      <c r="B2150" s="25" t="str">
        <f>IF(A2150="","",VLOOKUP(A2150,Tabulka3[[Číslo registrace  u jednorázové akce]:[Příjmení]],2,0))</f>
        <v/>
      </c>
      <c r="C2150" s="25" t="str">
        <f>IF(A2150="","",VLOOKUP(A2150,Tabulka3[[Číslo registrace  u jednorázové akce]:[Příjmení]],3,0))</f>
        <v/>
      </c>
      <c r="I2150" s="94"/>
      <c r="J2150" s="94"/>
      <c r="L2150" s="15"/>
      <c r="M2150" s="15"/>
      <c r="N2150" s="15"/>
    </row>
    <row r="2151" spans="2:14" s="25" customFormat="1" ht="15" customHeight="1" x14ac:dyDescent="0.3">
      <c r="B2151" s="25" t="str">
        <f>IF(A2151="","",VLOOKUP(A2151,Tabulka3[[Číslo registrace  u jednorázové akce]:[Příjmení]],2,0))</f>
        <v/>
      </c>
      <c r="C2151" s="25" t="str">
        <f>IF(A2151="","",VLOOKUP(A2151,Tabulka3[[Číslo registrace  u jednorázové akce]:[Příjmení]],3,0))</f>
        <v/>
      </c>
      <c r="I2151" s="94"/>
      <c r="J2151" s="94"/>
      <c r="L2151" s="15"/>
      <c r="M2151" s="15"/>
      <c r="N2151" s="15"/>
    </row>
    <row r="2152" spans="2:14" s="25" customFormat="1" ht="15" customHeight="1" x14ac:dyDescent="0.3">
      <c r="B2152" s="25" t="str">
        <f>IF(A2152="","",VLOOKUP(A2152,Tabulka3[[Číslo registrace  u jednorázové akce]:[Příjmení]],2,0))</f>
        <v/>
      </c>
      <c r="C2152" s="25" t="str">
        <f>IF(A2152="","",VLOOKUP(A2152,Tabulka3[[Číslo registrace  u jednorázové akce]:[Příjmení]],3,0))</f>
        <v/>
      </c>
      <c r="I2152" s="94"/>
      <c r="J2152" s="94"/>
      <c r="L2152" s="15"/>
      <c r="M2152" s="15"/>
      <c r="N2152" s="15"/>
    </row>
    <row r="2153" spans="2:14" s="25" customFormat="1" ht="15" customHeight="1" x14ac:dyDescent="0.3">
      <c r="B2153" s="25" t="str">
        <f>IF(A2153="","",VLOOKUP(A2153,Tabulka3[[Číslo registrace  u jednorázové akce]:[Příjmení]],2,0))</f>
        <v/>
      </c>
      <c r="C2153" s="25" t="str">
        <f>IF(A2153="","",VLOOKUP(A2153,Tabulka3[[Číslo registrace  u jednorázové akce]:[Příjmení]],3,0))</f>
        <v/>
      </c>
      <c r="I2153" s="94"/>
      <c r="J2153" s="94"/>
      <c r="L2153" s="15"/>
      <c r="M2153" s="15"/>
      <c r="N2153" s="15"/>
    </row>
    <row r="2154" spans="2:14" s="25" customFormat="1" ht="15" customHeight="1" x14ac:dyDescent="0.3">
      <c r="B2154" s="25" t="str">
        <f>IF(A2154="","",VLOOKUP(A2154,Tabulka3[[Číslo registrace  u jednorázové akce]:[Příjmení]],2,0))</f>
        <v/>
      </c>
      <c r="C2154" s="25" t="str">
        <f>IF(A2154="","",VLOOKUP(A2154,Tabulka3[[Číslo registrace  u jednorázové akce]:[Příjmení]],3,0))</f>
        <v/>
      </c>
      <c r="I2154" s="94"/>
      <c r="J2154" s="94"/>
      <c r="L2154" s="15"/>
      <c r="M2154" s="15"/>
      <c r="N2154" s="15"/>
    </row>
    <row r="2155" spans="2:14" s="25" customFormat="1" ht="15" customHeight="1" x14ac:dyDescent="0.3">
      <c r="B2155" s="25" t="str">
        <f>IF(A2155="","",VLOOKUP(A2155,Tabulka3[[Číslo registrace  u jednorázové akce]:[Příjmení]],2,0))</f>
        <v/>
      </c>
      <c r="C2155" s="25" t="str">
        <f>IF(A2155="","",VLOOKUP(A2155,Tabulka3[[Číslo registrace  u jednorázové akce]:[Příjmení]],3,0))</f>
        <v/>
      </c>
      <c r="I2155" s="94"/>
      <c r="J2155" s="94"/>
      <c r="L2155" s="15"/>
      <c r="M2155" s="15"/>
      <c r="N2155" s="15"/>
    </row>
    <row r="2156" spans="2:14" s="25" customFormat="1" ht="15" customHeight="1" x14ac:dyDescent="0.3">
      <c r="B2156" s="25" t="str">
        <f>IF(A2156="","",VLOOKUP(A2156,Tabulka3[[Číslo registrace  u jednorázové akce]:[Příjmení]],2,0))</f>
        <v/>
      </c>
      <c r="C2156" s="25" t="str">
        <f>IF(A2156="","",VLOOKUP(A2156,Tabulka3[[Číslo registrace  u jednorázové akce]:[Příjmení]],3,0))</f>
        <v/>
      </c>
      <c r="I2156" s="94"/>
      <c r="J2156" s="94"/>
      <c r="L2156" s="15"/>
      <c r="M2156" s="15"/>
      <c r="N2156" s="15"/>
    </row>
    <row r="2157" spans="2:14" s="25" customFormat="1" ht="15" customHeight="1" x14ac:dyDescent="0.3">
      <c r="B2157" s="25" t="str">
        <f>IF(A2157="","",VLOOKUP(A2157,Tabulka3[[Číslo registrace  u jednorázové akce]:[Příjmení]],2,0))</f>
        <v/>
      </c>
      <c r="C2157" s="25" t="str">
        <f>IF(A2157="","",VLOOKUP(A2157,Tabulka3[[Číslo registrace  u jednorázové akce]:[Příjmení]],3,0))</f>
        <v/>
      </c>
      <c r="I2157" s="94"/>
      <c r="J2157" s="94"/>
      <c r="L2157" s="15"/>
      <c r="M2157" s="15"/>
      <c r="N2157" s="15"/>
    </row>
    <row r="2158" spans="2:14" s="25" customFormat="1" ht="15" customHeight="1" x14ac:dyDescent="0.3">
      <c r="B2158" s="25" t="str">
        <f>IF(A2158="","",VLOOKUP(A2158,Tabulka3[[Číslo registrace  u jednorázové akce]:[Příjmení]],2,0))</f>
        <v/>
      </c>
      <c r="C2158" s="25" t="str">
        <f>IF(A2158="","",VLOOKUP(A2158,Tabulka3[[Číslo registrace  u jednorázové akce]:[Příjmení]],3,0))</f>
        <v/>
      </c>
      <c r="I2158" s="94"/>
      <c r="J2158" s="94"/>
      <c r="L2158" s="15"/>
      <c r="M2158" s="15"/>
      <c r="N2158" s="15"/>
    </row>
    <row r="2159" spans="2:14" s="25" customFormat="1" ht="15" customHeight="1" x14ac:dyDescent="0.3">
      <c r="B2159" s="25" t="str">
        <f>IF(A2159="","",VLOOKUP(A2159,Tabulka3[[Číslo registrace  u jednorázové akce]:[Příjmení]],2,0))</f>
        <v/>
      </c>
      <c r="C2159" s="25" t="str">
        <f>IF(A2159="","",VLOOKUP(A2159,Tabulka3[[Číslo registrace  u jednorázové akce]:[Příjmení]],3,0))</f>
        <v/>
      </c>
      <c r="I2159" s="94"/>
      <c r="J2159" s="94"/>
      <c r="L2159" s="15"/>
      <c r="M2159" s="15"/>
      <c r="N2159" s="15"/>
    </row>
    <row r="2160" spans="2:14" s="25" customFormat="1" ht="15" customHeight="1" x14ac:dyDescent="0.3">
      <c r="B2160" s="25" t="str">
        <f>IF(A2160="","",VLOOKUP(A2160,Tabulka3[[Číslo registrace  u jednorázové akce]:[Příjmení]],2,0))</f>
        <v/>
      </c>
      <c r="C2160" s="25" t="str">
        <f>IF(A2160="","",VLOOKUP(A2160,Tabulka3[[Číslo registrace  u jednorázové akce]:[Příjmení]],3,0))</f>
        <v/>
      </c>
      <c r="I2160" s="94"/>
      <c r="J2160" s="94"/>
      <c r="L2160" s="15"/>
      <c r="M2160" s="15"/>
      <c r="N2160" s="15"/>
    </row>
    <row r="2161" spans="2:14" s="25" customFormat="1" ht="15" customHeight="1" x14ac:dyDescent="0.3">
      <c r="B2161" s="25" t="str">
        <f>IF(A2161="","",VLOOKUP(A2161,Tabulka3[[Číslo registrace  u jednorázové akce]:[Příjmení]],2,0))</f>
        <v/>
      </c>
      <c r="C2161" s="25" t="str">
        <f>IF(A2161="","",VLOOKUP(A2161,Tabulka3[[Číslo registrace  u jednorázové akce]:[Příjmení]],3,0))</f>
        <v/>
      </c>
      <c r="I2161" s="94"/>
      <c r="J2161" s="94"/>
      <c r="L2161" s="15"/>
      <c r="M2161" s="15"/>
      <c r="N2161" s="15"/>
    </row>
    <row r="2162" spans="2:14" s="25" customFormat="1" ht="15" customHeight="1" x14ac:dyDescent="0.3">
      <c r="B2162" s="25" t="str">
        <f>IF(A2162="","",VLOOKUP(A2162,Tabulka3[[Číslo registrace  u jednorázové akce]:[Příjmení]],2,0))</f>
        <v/>
      </c>
      <c r="C2162" s="25" t="str">
        <f>IF(A2162="","",VLOOKUP(A2162,Tabulka3[[Číslo registrace  u jednorázové akce]:[Příjmení]],3,0))</f>
        <v/>
      </c>
      <c r="I2162" s="94"/>
      <c r="J2162" s="94"/>
      <c r="L2162" s="15"/>
      <c r="M2162" s="15"/>
      <c r="N2162" s="15"/>
    </row>
    <row r="2163" spans="2:14" s="25" customFormat="1" ht="15" customHeight="1" x14ac:dyDescent="0.3">
      <c r="B2163" s="25" t="str">
        <f>IF(A2163="","",VLOOKUP(A2163,Tabulka3[[Číslo registrace  u jednorázové akce]:[Příjmení]],2,0))</f>
        <v/>
      </c>
      <c r="C2163" s="25" t="str">
        <f>IF(A2163="","",VLOOKUP(A2163,Tabulka3[[Číslo registrace  u jednorázové akce]:[Příjmení]],3,0))</f>
        <v/>
      </c>
      <c r="I2163" s="94"/>
      <c r="J2163" s="94"/>
      <c r="L2163" s="15"/>
      <c r="M2163" s="15"/>
      <c r="N2163" s="15"/>
    </row>
    <row r="2164" spans="2:14" s="25" customFormat="1" ht="15" customHeight="1" x14ac:dyDescent="0.3">
      <c r="B2164" s="25" t="str">
        <f>IF(A2164="","",VLOOKUP(A2164,Tabulka3[[Číslo registrace  u jednorázové akce]:[Příjmení]],2,0))</f>
        <v/>
      </c>
      <c r="C2164" s="25" t="str">
        <f>IF(A2164="","",VLOOKUP(A2164,Tabulka3[[Číslo registrace  u jednorázové akce]:[Příjmení]],3,0))</f>
        <v/>
      </c>
      <c r="I2164" s="94"/>
      <c r="J2164" s="94"/>
      <c r="L2164" s="15"/>
      <c r="M2164" s="15"/>
      <c r="N2164" s="15"/>
    </row>
    <row r="2165" spans="2:14" s="25" customFormat="1" ht="15" customHeight="1" x14ac:dyDescent="0.3">
      <c r="B2165" s="25" t="str">
        <f>IF(A2165="","",VLOOKUP(A2165,Tabulka3[[Číslo registrace  u jednorázové akce]:[Příjmení]],2,0))</f>
        <v/>
      </c>
      <c r="C2165" s="25" t="str">
        <f>IF(A2165="","",VLOOKUP(A2165,Tabulka3[[Číslo registrace  u jednorázové akce]:[Příjmení]],3,0))</f>
        <v/>
      </c>
      <c r="I2165" s="94"/>
      <c r="J2165" s="94"/>
      <c r="L2165" s="15"/>
      <c r="M2165" s="15"/>
      <c r="N2165" s="15"/>
    </row>
    <row r="2166" spans="2:14" s="25" customFormat="1" ht="15" customHeight="1" x14ac:dyDescent="0.3">
      <c r="B2166" s="25" t="str">
        <f>IF(A2166="","",VLOOKUP(A2166,Tabulka3[[Číslo registrace  u jednorázové akce]:[Příjmení]],2,0))</f>
        <v/>
      </c>
      <c r="C2166" s="25" t="str">
        <f>IF(A2166="","",VLOOKUP(A2166,Tabulka3[[Číslo registrace  u jednorázové akce]:[Příjmení]],3,0))</f>
        <v/>
      </c>
      <c r="I2166" s="94"/>
      <c r="J2166" s="94"/>
      <c r="L2166" s="15"/>
      <c r="M2166" s="15"/>
      <c r="N2166" s="15"/>
    </row>
    <row r="2167" spans="2:14" s="25" customFormat="1" ht="15" customHeight="1" x14ac:dyDescent="0.3">
      <c r="B2167" s="25" t="str">
        <f>IF(A2167="","",VLOOKUP(A2167,Tabulka3[[Číslo registrace  u jednorázové akce]:[Příjmení]],2,0))</f>
        <v/>
      </c>
      <c r="C2167" s="25" t="str">
        <f>IF(A2167="","",VLOOKUP(A2167,Tabulka3[[Číslo registrace  u jednorázové akce]:[Příjmení]],3,0))</f>
        <v/>
      </c>
      <c r="I2167" s="94"/>
      <c r="J2167" s="94"/>
      <c r="L2167" s="15"/>
      <c r="M2167" s="15"/>
      <c r="N2167" s="15"/>
    </row>
    <row r="2168" spans="2:14" s="25" customFormat="1" ht="15" customHeight="1" x14ac:dyDescent="0.3">
      <c r="B2168" s="25" t="str">
        <f>IF(A2168="","",VLOOKUP(A2168,Tabulka3[[Číslo registrace  u jednorázové akce]:[Příjmení]],2,0))</f>
        <v/>
      </c>
      <c r="C2168" s="25" t="str">
        <f>IF(A2168="","",VLOOKUP(A2168,Tabulka3[[Číslo registrace  u jednorázové akce]:[Příjmení]],3,0))</f>
        <v/>
      </c>
      <c r="I2168" s="94"/>
      <c r="J2168" s="94"/>
      <c r="L2168" s="15"/>
      <c r="M2168" s="15"/>
      <c r="N2168" s="15"/>
    </row>
    <row r="2169" spans="2:14" s="25" customFormat="1" ht="15" customHeight="1" x14ac:dyDescent="0.3">
      <c r="B2169" s="25" t="str">
        <f>IF(A2169="","",VLOOKUP(A2169,Tabulka3[[Číslo registrace  u jednorázové akce]:[Příjmení]],2,0))</f>
        <v/>
      </c>
      <c r="C2169" s="25" t="str">
        <f>IF(A2169="","",VLOOKUP(A2169,Tabulka3[[Číslo registrace  u jednorázové akce]:[Příjmení]],3,0))</f>
        <v/>
      </c>
      <c r="I2169" s="94"/>
      <c r="J2169" s="94"/>
      <c r="L2169" s="15"/>
      <c r="M2169" s="15"/>
      <c r="N2169" s="15"/>
    </row>
    <row r="2170" spans="2:14" s="25" customFormat="1" ht="15" customHeight="1" x14ac:dyDescent="0.3">
      <c r="B2170" s="25" t="str">
        <f>IF(A2170="","",VLOOKUP(A2170,Tabulka3[[Číslo registrace  u jednorázové akce]:[Příjmení]],2,0))</f>
        <v/>
      </c>
      <c r="C2170" s="25" t="str">
        <f>IF(A2170="","",VLOOKUP(A2170,Tabulka3[[Číslo registrace  u jednorázové akce]:[Příjmení]],3,0))</f>
        <v/>
      </c>
      <c r="I2170" s="94"/>
      <c r="J2170" s="94"/>
      <c r="L2170" s="15"/>
      <c r="M2170" s="15"/>
      <c r="N2170" s="15"/>
    </row>
    <row r="2171" spans="2:14" s="25" customFormat="1" ht="15" customHeight="1" x14ac:dyDescent="0.3">
      <c r="B2171" s="25" t="str">
        <f>IF(A2171="","",VLOOKUP(A2171,Tabulka3[[Číslo registrace  u jednorázové akce]:[Příjmení]],2,0))</f>
        <v/>
      </c>
      <c r="C2171" s="25" t="str">
        <f>IF(A2171="","",VLOOKUP(A2171,Tabulka3[[Číslo registrace  u jednorázové akce]:[Příjmení]],3,0))</f>
        <v/>
      </c>
      <c r="I2171" s="94"/>
      <c r="J2171" s="94"/>
      <c r="L2171" s="15"/>
      <c r="M2171" s="15"/>
      <c r="N2171" s="15"/>
    </row>
    <row r="2172" spans="2:14" s="25" customFormat="1" ht="15" customHeight="1" x14ac:dyDescent="0.3">
      <c r="B2172" s="25" t="str">
        <f>IF(A2172="","",VLOOKUP(A2172,Tabulka3[[Číslo registrace  u jednorázové akce]:[Příjmení]],2,0))</f>
        <v/>
      </c>
      <c r="C2172" s="25" t="str">
        <f>IF(A2172="","",VLOOKUP(A2172,Tabulka3[[Číslo registrace  u jednorázové akce]:[Příjmení]],3,0))</f>
        <v/>
      </c>
      <c r="I2172" s="94"/>
      <c r="J2172" s="94"/>
      <c r="L2172" s="15"/>
      <c r="M2172" s="15"/>
      <c r="N2172" s="15"/>
    </row>
    <row r="2173" spans="2:14" s="25" customFormat="1" ht="15" customHeight="1" x14ac:dyDescent="0.3">
      <c r="B2173" s="25" t="str">
        <f>IF(A2173="","",VLOOKUP(A2173,Tabulka3[[Číslo registrace  u jednorázové akce]:[Příjmení]],2,0))</f>
        <v/>
      </c>
      <c r="C2173" s="25" t="str">
        <f>IF(A2173="","",VLOOKUP(A2173,Tabulka3[[Číslo registrace  u jednorázové akce]:[Příjmení]],3,0))</f>
        <v/>
      </c>
      <c r="I2173" s="94"/>
      <c r="J2173" s="94"/>
      <c r="L2173" s="15"/>
      <c r="M2173" s="15"/>
      <c r="N2173" s="15"/>
    </row>
    <row r="2174" spans="2:14" s="25" customFormat="1" ht="15" customHeight="1" x14ac:dyDescent="0.3">
      <c r="B2174" s="25" t="str">
        <f>IF(A2174="","",VLOOKUP(A2174,Tabulka3[[Číslo registrace  u jednorázové akce]:[Příjmení]],2,0))</f>
        <v/>
      </c>
      <c r="C2174" s="25" t="str">
        <f>IF(A2174="","",VLOOKUP(A2174,Tabulka3[[Číslo registrace  u jednorázové akce]:[Příjmení]],3,0))</f>
        <v/>
      </c>
      <c r="I2174" s="94"/>
      <c r="J2174" s="94"/>
      <c r="L2174" s="15"/>
      <c r="M2174" s="15"/>
      <c r="N2174" s="15"/>
    </row>
    <row r="2175" spans="2:14" s="25" customFormat="1" ht="15" customHeight="1" x14ac:dyDescent="0.3">
      <c r="B2175" s="25" t="str">
        <f>IF(A2175="","",VLOOKUP(A2175,Tabulka3[[Číslo registrace  u jednorázové akce]:[Příjmení]],2,0))</f>
        <v/>
      </c>
      <c r="C2175" s="25" t="str">
        <f>IF(A2175="","",VLOOKUP(A2175,Tabulka3[[Číslo registrace  u jednorázové akce]:[Příjmení]],3,0))</f>
        <v/>
      </c>
      <c r="I2175" s="94"/>
      <c r="J2175" s="94"/>
      <c r="L2175" s="15"/>
      <c r="M2175" s="15"/>
      <c r="N2175" s="15"/>
    </row>
    <row r="2176" spans="2:14" s="25" customFormat="1" ht="15" customHeight="1" x14ac:dyDescent="0.3">
      <c r="B2176" s="25" t="str">
        <f>IF(A2176="","",VLOOKUP(A2176,Tabulka3[[Číslo registrace  u jednorázové akce]:[Příjmení]],2,0))</f>
        <v/>
      </c>
      <c r="C2176" s="25" t="str">
        <f>IF(A2176="","",VLOOKUP(A2176,Tabulka3[[Číslo registrace  u jednorázové akce]:[Příjmení]],3,0))</f>
        <v/>
      </c>
      <c r="I2176" s="94"/>
      <c r="J2176" s="94"/>
      <c r="L2176" s="15"/>
      <c r="M2176" s="15"/>
      <c r="N2176" s="15"/>
    </row>
    <row r="2177" spans="2:14" s="25" customFormat="1" ht="15" customHeight="1" x14ac:dyDescent="0.3">
      <c r="B2177" s="25" t="str">
        <f>IF(A2177="","",VLOOKUP(A2177,Tabulka3[[Číslo registrace  u jednorázové akce]:[Příjmení]],2,0))</f>
        <v/>
      </c>
      <c r="C2177" s="25" t="str">
        <f>IF(A2177="","",VLOOKUP(A2177,Tabulka3[[Číslo registrace  u jednorázové akce]:[Příjmení]],3,0))</f>
        <v/>
      </c>
      <c r="I2177" s="94"/>
      <c r="J2177" s="94"/>
      <c r="L2177" s="15"/>
      <c r="M2177" s="15"/>
      <c r="N2177" s="15"/>
    </row>
    <row r="2178" spans="2:14" s="25" customFormat="1" ht="15" customHeight="1" x14ac:dyDescent="0.3">
      <c r="B2178" s="25" t="str">
        <f>IF(A2178="","",VLOOKUP(A2178,Tabulka3[[Číslo registrace  u jednorázové akce]:[Příjmení]],2,0))</f>
        <v/>
      </c>
      <c r="C2178" s="25" t="str">
        <f>IF(A2178="","",VLOOKUP(A2178,Tabulka3[[Číslo registrace  u jednorázové akce]:[Příjmení]],3,0))</f>
        <v/>
      </c>
      <c r="I2178" s="94"/>
      <c r="J2178" s="94"/>
      <c r="L2178" s="15"/>
      <c r="M2178" s="15"/>
      <c r="N2178" s="15"/>
    </row>
    <row r="2179" spans="2:14" s="25" customFormat="1" ht="15" customHeight="1" x14ac:dyDescent="0.3">
      <c r="B2179" s="25" t="str">
        <f>IF(A2179="","",VLOOKUP(A2179,Tabulka3[[Číslo registrace  u jednorázové akce]:[Příjmení]],2,0))</f>
        <v/>
      </c>
      <c r="C2179" s="25" t="str">
        <f>IF(A2179="","",VLOOKUP(A2179,Tabulka3[[Číslo registrace  u jednorázové akce]:[Příjmení]],3,0))</f>
        <v/>
      </c>
      <c r="I2179" s="94"/>
      <c r="J2179" s="94"/>
      <c r="L2179" s="15"/>
      <c r="M2179" s="15"/>
      <c r="N2179" s="15"/>
    </row>
    <row r="2180" spans="2:14" s="25" customFormat="1" ht="15" customHeight="1" x14ac:dyDescent="0.3">
      <c r="B2180" s="25" t="str">
        <f>IF(A2180="","",VLOOKUP(A2180,Tabulka3[[Číslo registrace  u jednorázové akce]:[Příjmení]],2,0))</f>
        <v/>
      </c>
      <c r="C2180" s="25" t="str">
        <f>IF(A2180="","",VLOOKUP(A2180,Tabulka3[[Číslo registrace  u jednorázové akce]:[Příjmení]],3,0))</f>
        <v/>
      </c>
      <c r="I2180" s="94"/>
      <c r="J2180" s="94"/>
      <c r="L2180" s="15"/>
      <c r="M2180" s="15"/>
      <c r="N2180" s="15"/>
    </row>
    <row r="2181" spans="2:14" s="25" customFormat="1" ht="15" customHeight="1" x14ac:dyDescent="0.3">
      <c r="B2181" s="25" t="str">
        <f>IF(A2181="","",VLOOKUP(A2181,Tabulka3[[Číslo registrace  u jednorázové akce]:[Příjmení]],2,0))</f>
        <v/>
      </c>
      <c r="C2181" s="25" t="str">
        <f>IF(A2181="","",VLOOKUP(A2181,Tabulka3[[Číslo registrace  u jednorázové akce]:[Příjmení]],3,0))</f>
        <v/>
      </c>
      <c r="I2181" s="94"/>
      <c r="J2181" s="94"/>
      <c r="L2181" s="15"/>
      <c r="M2181" s="15"/>
      <c r="N2181" s="15"/>
    </row>
    <row r="2182" spans="2:14" s="25" customFormat="1" ht="15" customHeight="1" x14ac:dyDescent="0.3">
      <c r="B2182" s="25" t="str">
        <f>IF(A2182="","",VLOOKUP(A2182,Tabulka3[[Číslo registrace  u jednorázové akce]:[Příjmení]],2,0))</f>
        <v/>
      </c>
      <c r="C2182" s="25" t="str">
        <f>IF(A2182="","",VLOOKUP(A2182,Tabulka3[[Číslo registrace  u jednorázové akce]:[Příjmení]],3,0))</f>
        <v/>
      </c>
      <c r="I2182" s="94"/>
      <c r="J2182" s="94"/>
      <c r="L2182" s="15"/>
      <c r="M2182" s="15"/>
      <c r="N2182" s="15"/>
    </row>
    <row r="2183" spans="2:14" s="25" customFormat="1" ht="15" customHeight="1" x14ac:dyDescent="0.3">
      <c r="B2183" s="25" t="str">
        <f>IF(A2183="","",VLOOKUP(A2183,Tabulka3[[Číslo registrace  u jednorázové akce]:[Příjmení]],2,0))</f>
        <v/>
      </c>
      <c r="C2183" s="25" t="str">
        <f>IF(A2183="","",VLOOKUP(A2183,Tabulka3[[Číslo registrace  u jednorázové akce]:[Příjmení]],3,0))</f>
        <v/>
      </c>
      <c r="I2183" s="94"/>
      <c r="J2183" s="94"/>
      <c r="L2183" s="15"/>
      <c r="M2183" s="15"/>
      <c r="N2183" s="15"/>
    </row>
    <row r="2184" spans="2:14" s="25" customFormat="1" ht="15" customHeight="1" x14ac:dyDescent="0.3">
      <c r="B2184" s="25" t="str">
        <f>IF(A2184="","",VLOOKUP(A2184,Tabulka3[[Číslo registrace  u jednorázové akce]:[Příjmení]],2,0))</f>
        <v/>
      </c>
      <c r="C2184" s="25" t="str">
        <f>IF(A2184="","",VLOOKUP(A2184,Tabulka3[[Číslo registrace  u jednorázové akce]:[Příjmení]],3,0))</f>
        <v/>
      </c>
      <c r="I2184" s="94"/>
      <c r="J2184" s="94"/>
      <c r="L2184" s="15"/>
      <c r="M2184" s="15"/>
      <c r="N2184" s="15"/>
    </row>
    <row r="2185" spans="2:14" s="25" customFormat="1" ht="15" customHeight="1" x14ac:dyDescent="0.3">
      <c r="B2185" s="25" t="str">
        <f>IF(A2185="","",VLOOKUP(A2185,Tabulka3[[Číslo registrace  u jednorázové akce]:[Příjmení]],2,0))</f>
        <v/>
      </c>
      <c r="C2185" s="25" t="str">
        <f>IF(A2185="","",VLOOKUP(A2185,Tabulka3[[Číslo registrace  u jednorázové akce]:[Příjmení]],3,0))</f>
        <v/>
      </c>
      <c r="I2185" s="94"/>
      <c r="J2185" s="94"/>
      <c r="L2185" s="15"/>
      <c r="M2185" s="15"/>
      <c r="N2185" s="15"/>
    </row>
    <row r="2186" spans="2:14" s="25" customFormat="1" ht="15" customHeight="1" x14ac:dyDescent="0.3">
      <c r="B2186" s="25" t="str">
        <f>IF(A2186="","",VLOOKUP(A2186,Tabulka3[[Číslo registrace  u jednorázové akce]:[Příjmení]],2,0))</f>
        <v/>
      </c>
      <c r="C2186" s="25" t="str">
        <f>IF(A2186="","",VLOOKUP(A2186,Tabulka3[[Číslo registrace  u jednorázové akce]:[Příjmení]],3,0))</f>
        <v/>
      </c>
      <c r="I2186" s="94"/>
      <c r="J2186" s="94"/>
      <c r="L2186" s="15"/>
      <c r="M2186" s="15"/>
      <c r="N2186" s="15"/>
    </row>
    <row r="2187" spans="2:14" s="25" customFormat="1" ht="15" customHeight="1" x14ac:dyDescent="0.3">
      <c r="B2187" s="25" t="str">
        <f>IF(A2187="","",VLOOKUP(A2187,Tabulka3[[Číslo registrace  u jednorázové akce]:[Příjmení]],2,0))</f>
        <v/>
      </c>
      <c r="C2187" s="25" t="str">
        <f>IF(A2187="","",VLOOKUP(A2187,Tabulka3[[Číslo registrace  u jednorázové akce]:[Příjmení]],3,0))</f>
        <v/>
      </c>
      <c r="I2187" s="94"/>
      <c r="J2187" s="94"/>
      <c r="L2187" s="15"/>
      <c r="M2187" s="15"/>
      <c r="N2187" s="15"/>
    </row>
    <row r="2188" spans="2:14" s="25" customFormat="1" ht="15" customHeight="1" x14ac:dyDescent="0.3">
      <c r="B2188" s="25" t="str">
        <f>IF(A2188="","",VLOOKUP(A2188,Tabulka3[[Číslo registrace  u jednorázové akce]:[Příjmení]],2,0))</f>
        <v/>
      </c>
      <c r="C2188" s="25" t="str">
        <f>IF(A2188="","",VLOOKUP(A2188,Tabulka3[[Číslo registrace  u jednorázové akce]:[Příjmení]],3,0))</f>
        <v/>
      </c>
      <c r="I2188" s="94"/>
      <c r="J2188" s="94"/>
      <c r="L2188" s="15"/>
      <c r="M2188" s="15"/>
      <c r="N2188" s="15"/>
    </row>
    <row r="2189" spans="2:14" s="25" customFormat="1" ht="15" customHeight="1" x14ac:dyDescent="0.3">
      <c r="B2189" s="25" t="str">
        <f>IF(A2189="","",VLOOKUP(A2189,Tabulka3[[Číslo registrace  u jednorázové akce]:[Příjmení]],2,0))</f>
        <v/>
      </c>
      <c r="C2189" s="25" t="str">
        <f>IF(A2189="","",VLOOKUP(A2189,Tabulka3[[Číslo registrace  u jednorázové akce]:[Příjmení]],3,0))</f>
        <v/>
      </c>
      <c r="I2189" s="94"/>
      <c r="J2189" s="94"/>
      <c r="L2189" s="15"/>
      <c r="M2189" s="15"/>
      <c r="N2189" s="15"/>
    </row>
    <row r="2190" spans="2:14" s="25" customFormat="1" ht="15" customHeight="1" x14ac:dyDescent="0.3">
      <c r="B2190" s="25" t="str">
        <f>IF(A2190="","",VLOOKUP(A2190,Tabulka3[[Číslo registrace  u jednorázové akce]:[Příjmení]],2,0))</f>
        <v/>
      </c>
      <c r="C2190" s="25" t="str">
        <f>IF(A2190="","",VLOOKUP(A2190,Tabulka3[[Číslo registrace  u jednorázové akce]:[Příjmení]],3,0))</f>
        <v/>
      </c>
      <c r="I2190" s="94"/>
      <c r="J2190" s="94"/>
      <c r="L2190" s="15"/>
      <c r="M2190" s="15"/>
      <c r="N2190" s="15"/>
    </row>
    <row r="2191" spans="2:14" s="25" customFormat="1" ht="15" customHeight="1" x14ac:dyDescent="0.3">
      <c r="B2191" s="25" t="str">
        <f>IF(A2191="","",VLOOKUP(A2191,Tabulka3[[Číslo registrace  u jednorázové akce]:[Příjmení]],2,0))</f>
        <v/>
      </c>
      <c r="C2191" s="25" t="str">
        <f>IF(A2191="","",VLOOKUP(A2191,Tabulka3[[Číslo registrace  u jednorázové akce]:[Příjmení]],3,0))</f>
        <v/>
      </c>
      <c r="I2191" s="94"/>
      <c r="J2191" s="94"/>
      <c r="L2191" s="15"/>
      <c r="M2191" s="15"/>
      <c r="N2191" s="15"/>
    </row>
    <row r="2192" spans="2:14" s="25" customFormat="1" ht="15" customHeight="1" x14ac:dyDescent="0.3">
      <c r="B2192" s="25" t="str">
        <f>IF(A2192="","",VLOOKUP(A2192,Tabulka3[[Číslo registrace  u jednorázové akce]:[Příjmení]],2,0))</f>
        <v/>
      </c>
      <c r="C2192" s="25" t="str">
        <f>IF(A2192="","",VLOOKUP(A2192,Tabulka3[[Číslo registrace  u jednorázové akce]:[Příjmení]],3,0))</f>
        <v/>
      </c>
      <c r="I2192" s="94"/>
      <c r="J2192" s="94"/>
      <c r="L2192" s="15"/>
      <c r="M2192" s="15"/>
      <c r="N2192" s="15"/>
    </row>
    <row r="2193" spans="2:14" s="25" customFormat="1" ht="15" customHeight="1" x14ac:dyDescent="0.3">
      <c r="B2193" s="25" t="str">
        <f>IF(A2193="","",VLOOKUP(A2193,Tabulka3[[Číslo registrace  u jednorázové akce]:[Příjmení]],2,0))</f>
        <v/>
      </c>
      <c r="C2193" s="25" t="str">
        <f>IF(A2193="","",VLOOKUP(A2193,Tabulka3[[Číslo registrace  u jednorázové akce]:[Příjmení]],3,0))</f>
        <v/>
      </c>
      <c r="I2193" s="94"/>
      <c r="J2193" s="94"/>
      <c r="L2193" s="15"/>
      <c r="M2193" s="15"/>
      <c r="N2193" s="15"/>
    </row>
    <row r="2194" spans="2:14" s="25" customFormat="1" ht="15" customHeight="1" x14ac:dyDescent="0.3">
      <c r="B2194" s="25" t="str">
        <f>IF(A2194="","",VLOOKUP(A2194,Tabulka3[[Číslo registrace  u jednorázové akce]:[Příjmení]],2,0))</f>
        <v/>
      </c>
      <c r="C2194" s="25" t="str">
        <f>IF(A2194="","",VLOOKUP(A2194,Tabulka3[[Číslo registrace  u jednorázové akce]:[Příjmení]],3,0))</f>
        <v/>
      </c>
      <c r="I2194" s="94"/>
      <c r="J2194" s="94"/>
      <c r="L2194" s="15"/>
      <c r="M2194" s="15"/>
      <c r="N2194" s="15"/>
    </row>
    <row r="2195" spans="2:14" s="25" customFormat="1" ht="15" customHeight="1" x14ac:dyDescent="0.3">
      <c r="B2195" s="25" t="str">
        <f>IF(A2195="","",VLOOKUP(A2195,Tabulka3[[Číslo registrace  u jednorázové akce]:[Příjmení]],2,0))</f>
        <v/>
      </c>
      <c r="C2195" s="25" t="str">
        <f>IF(A2195="","",VLOOKUP(A2195,Tabulka3[[Číslo registrace  u jednorázové akce]:[Příjmení]],3,0))</f>
        <v/>
      </c>
      <c r="I2195" s="94"/>
      <c r="J2195" s="94"/>
      <c r="L2195" s="15"/>
      <c r="M2195" s="15"/>
      <c r="N2195" s="15"/>
    </row>
    <row r="2196" spans="2:14" s="25" customFormat="1" ht="15" customHeight="1" x14ac:dyDescent="0.3">
      <c r="B2196" s="25" t="str">
        <f>IF(A2196="","",VLOOKUP(A2196,Tabulka3[[Číslo registrace  u jednorázové akce]:[Příjmení]],2,0))</f>
        <v/>
      </c>
      <c r="C2196" s="25" t="str">
        <f>IF(A2196="","",VLOOKUP(A2196,Tabulka3[[Číslo registrace  u jednorázové akce]:[Příjmení]],3,0))</f>
        <v/>
      </c>
      <c r="I2196" s="94"/>
      <c r="J2196" s="94"/>
      <c r="L2196" s="15"/>
      <c r="M2196" s="15"/>
      <c r="N2196" s="15"/>
    </row>
    <row r="2197" spans="2:14" s="25" customFormat="1" ht="15" customHeight="1" x14ac:dyDescent="0.3">
      <c r="B2197" s="25" t="str">
        <f>IF(A2197="","",VLOOKUP(A2197,Tabulka3[[Číslo registrace  u jednorázové akce]:[Příjmení]],2,0))</f>
        <v/>
      </c>
      <c r="C2197" s="25" t="str">
        <f>IF(A2197="","",VLOOKUP(A2197,Tabulka3[[Číslo registrace  u jednorázové akce]:[Příjmení]],3,0))</f>
        <v/>
      </c>
      <c r="I2197" s="94"/>
      <c r="J2197" s="94"/>
      <c r="L2197" s="15"/>
      <c r="M2197" s="15"/>
      <c r="N2197" s="15"/>
    </row>
    <row r="2198" spans="2:14" s="25" customFormat="1" ht="15" customHeight="1" x14ac:dyDescent="0.3">
      <c r="B2198" s="25" t="str">
        <f>IF(A2198="","",VLOOKUP(A2198,Tabulka3[[Číslo registrace  u jednorázové akce]:[Příjmení]],2,0))</f>
        <v/>
      </c>
      <c r="C2198" s="25" t="str">
        <f>IF(A2198="","",VLOOKUP(A2198,Tabulka3[[Číslo registrace  u jednorázové akce]:[Příjmení]],3,0))</f>
        <v/>
      </c>
      <c r="I2198" s="94"/>
      <c r="J2198" s="94"/>
      <c r="L2198" s="15"/>
      <c r="M2198" s="15"/>
      <c r="N2198" s="15"/>
    </row>
    <row r="2199" spans="2:14" s="25" customFormat="1" ht="15" customHeight="1" x14ac:dyDescent="0.3">
      <c r="B2199" s="25" t="str">
        <f>IF(A2199="","",VLOOKUP(A2199,Tabulka3[[Číslo registrace  u jednorázové akce]:[Příjmení]],2,0))</f>
        <v/>
      </c>
      <c r="C2199" s="25" t="str">
        <f>IF(A2199="","",VLOOKUP(A2199,Tabulka3[[Číslo registrace  u jednorázové akce]:[Příjmení]],3,0))</f>
        <v/>
      </c>
      <c r="I2199" s="94"/>
      <c r="J2199" s="94"/>
      <c r="L2199" s="15"/>
      <c r="M2199" s="15"/>
      <c r="N2199" s="15"/>
    </row>
    <row r="2200" spans="2:14" s="25" customFormat="1" ht="15" customHeight="1" x14ac:dyDescent="0.3">
      <c r="B2200" s="25" t="str">
        <f>IF(A2200="","",VLOOKUP(A2200,Tabulka3[[Číslo registrace  u jednorázové akce]:[Příjmení]],2,0))</f>
        <v/>
      </c>
      <c r="C2200" s="25" t="str">
        <f>IF(A2200="","",VLOOKUP(A2200,Tabulka3[[Číslo registrace  u jednorázové akce]:[Příjmení]],3,0))</f>
        <v/>
      </c>
      <c r="I2200" s="94"/>
      <c r="J2200" s="94"/>
      <c r="L2200" s="15"/>
      <c r="M2200" s="15"/>
      <c r="N2200" s="15"/>
    </row>
    <row r="2201" spans="2:14" s="25" customFormat="1" ht="15" customHeight="1" x14ac:dyDescent="0.3">
      <c r="B2201" s="25" t="str">
        <f>IF(A2201="","",VLOOKUP(A2201,Tabulka3[[Číslo registrace  u jednorázové akce]:[Příjmení]],2,0))</f>
        <v/>
      </c>
      <c r="C2201" s="25" t="str">
        <f>IF(A2201="","",VLOOKUP(A2201,Tabulka3[[Číslo registrace  u jednorázové akce]:[Příjmení]],3,0))</f>
        <v/>
      </c>
      <c r="I2201" s="94"/>
      <c r="J2201" s="94"/>
      <c r="L2201" s="15"/>
      <c r="M2201" s="15"/>
      <c r="N2201" s="15"/>
    </row>
    <row r="2202" spans="2:14" s="25" customFormat="1" ht="15" customHeight="1" x14ac:dyDescent="0.3">
      <c r="B2202" s="25" t="str">
        <f>IF(A2202="","",VLOOKUP(A2202,Tabulka3[[Číslo registrace  u jednorázové akce]:[Příjmení]],2,0))</f>
        <v/>
      </c>
      <c r="C2202" s="25" t="str">
        <f>IF(A2202="","",VLOOKUP(A2202,Tabulka3[[Číslo registrace  u jednorázové akce]:[Příjmení]],3,0))</f>
        <v/>
      </c>
      <c r="I2202" s="94"/>
      <c r="J2202" s="94"/>
      <c r="L2202" s="15"/>
      <c r="M2202" s="15"/>
      <c r="N2202" s="15"/>
    </row>
    <row r="2203" spans="2:14" s="25" customFormat="1" ht="15" customHeight="1" x14ac:dyDescent="0.3">
      <c r="B2203" s="25" t="str">
        <f>IF(A2203="","",VLOOKUP(A2203,Tabulka3[[Číslo registrace  u jednorázové akce]:[Příjmení]],2,0))</f>
        <v/>
      </c>
      <c r="C2203" s="25" t="str">
        <f>IF(A2203="","",VLOOKUP(A2203,Tabulka3[[Číslo registrace  u jednorázové akce]:[Příjmení]],3,0))</f>
        <v/>
      </c>
      <c r="I2203" s="94"/>
      <c r="J2203" s="94"/>
      <c r="L2203" s="15"/>
      <c r="M2203" s="15"/>
      <c r="N2203" s="15"/>
    </row>
    <row r="2204" spans="2:14" s="25" customFormat="1" ht="15" customHeight="1" x14ac:dyDescent="0.3">
      <c r="B2204" s="25" t="str">
        <f>IF(A2204="","",VLOOKUP(A2204,Tabulka3[[Číslo registrace  u jednorázové akce]:[Příjmení]],2,0))</f>
        <v/>
      </c>
      <c r="C2204" s="25" t="str">
        <f>IF(A2204="","",VLOOKUP(A2204,Tabulka3[[Číslo registrace  u jednorázové akce]:[Příjmení]],3,0))</f>
        <v/>
      </c>
      <c r="I2204" s="94"/>
      <c r="J2204" s="94"/>
      <c r="L2204" s="15"/>
      <c r="M2204" s="15"/>
      <c r="N2204" s="15"/>
    </row>
    <row r="2205" spans="2:14" s="25" customFormat="1" ht="15" customHeight="1" x14ac:dyDescent="0.3">
      <c r="B2205" s="25" t="str">
        <f>IF(A2205="","",VLOOKUP(A2205,Tabulka3[[Číslo registrace  u jednorázové akce]:[Příjmení]],2,0))</f>
        <v/>
      </c>
      <c r="C2205" s="25" t="str">
        <f>IF(A2205="","",VLOOKUP(A2205,Tabulka3[[Číslo registrace  u jednorázové akce]:[Příjmení]],3,0))</f>
        <v/>
      </c>
      <c r="I2205" s="94"/>
      <c r="J2205" s="94"/>
      <c r="L2205" s="15"/>
      <c r="M2205" s="15"/>
      <c r="N2205" s="15"/>
    </row>
    <row r="2206" spans="2:14" s="25" customFormat="1" ht="15" customHeight="1" x14ac:dyDescent="0.3">
      <c r="B2206" s="25" t="str">
        <f>IF(A2206="","",VLOOKUP(A2206,Tabulka3[[Číslo registrace  u jednorázové akce]:[Příjmení]],2,0))</f>
        <v/>
      </c>
      <c r="C2206" s="25" t="str">
        <f>IF(A2206="","",VLOOKUP(A2206,Tabulka3[[Číslo registrace  u jednorázové akce]:[Příjmení]],3,0))</f>
        <v/>
      </c>
      <c r="I2206" s="94"/>
      <c r="J2206" s="94"/>
      <c r="L2206" s="15"/>
      <c r="M2206" s="15"/>
      <c r="N2206" s="15"/>
    </row>
    <row r="2207" spans="2:14" s="25" customFormat="1" ht="15" customHeight="1" x14ac:dyDescent="0.3">
      <c r="B2207" s="25" t="str">
        <f>IF(A2207="","",VLOOKUP(A2207,Tabulka3[[Číslo registrace  u jednorázové akce]:[Příjmení]],2,0))</f>
        <v/>
      </c>
      <c r="C2207" s="25" t="str">
        <f>IF(A2207="","",VLOOKUP(A2207,Tabulka3[[Číslo registrace  u jednorázové akce]:[Příjmení]],3,0))</f>
        <v/>
      </c>
      <c r="I2207" s="94"/>
      <c r="J2207" s="94"/>
      <c r="L2207" s="15"/>
      <c r="M2207" s="15"/>
      <c r="N2207" s="15"/>
    </row>
    <row r="2208" spans="2:14" s="25" customFormat="1" ht="15" customHeight="1" x14ac:dyDescent="0.3">
      <c r="B2208" s="25" t="str">
        <f>IF(A2208="","",VLOOKUP(A2208,Tabulka3[[Číslo registrace  u jednorázové akce]:[Příjmení]],2,0))</f>
        <v/>
      </c>
      <c r="C2208" s="25" t="str">
        <f>IF(A2208="","",VLOOKUP(A2208,Tabulka3[[Číslo registrace  u jednorázové akce]:[Příjmení]],3,0))</f>
        <v/>
      </c>
      <c r="I2208" s="94"/>
      <c r="J2208" s="94"/>
      <c r="L2208" s="15"/>
      <c r="M2208" s="15"/>
      <c r="N2208" s="15"/>
    </row>
    <row r="2209" spans="2:14" s="25" customFormat="1" ht="15" customHeight="1" x14ac:dyDescent="0.3">
      <c r="B2209" s="25" t="str">
        <f>IF(A2209="","",VLOOKUP(A2209,Tabulka3[[Číslo registrace  u jednorázové akce]:[Příjmení]],2,0))</f>
        <v/>
      </c>
      <c r="C2209" s="25" t="str">
        <f>IF(A2209="","",VLOOKUP(A2209,Tabulka3[[Číslo registrace  u jednorázové akce]:[Příjmení]],3,0))</f>
        <v/>
      </c>
      <c r="I2209" s="94"/>
      <c r="J2209" s="94"/>
      <c r="L2209" s="15"/>
      <c r="M2209" s="15"/>
      <c r="N2209" s="15"/>
    </row>
    <row r="2210" spans="2:14" s="25" customFormat="1" ht="15" customHeight="1" x14ac:dyDescent="0.3">
      <c r="B2210" s="25" t="str">
        <f>IF(A2210="","",VLOOKUP(A2210,Tabulka3[[Číslo registrace  u jednorázové akce]:[Příjmení]],2,0))</f>
        <v/>
      </c>
      <c r="C2210" s="25" t="str">
        <f>IF(A2210="","",VLOOKUP(A2210,Tabulka3[[Číslo registrace  u jednorázové akce]:[Příjmení]],3,0))</f>
        <v/>
      </c>
      <c r="I2210" s="94"/>
      <c r="J2210" s="94"/>
      <c r="L2210" s="15"/>
      <c r="M2210" s="15"/>
      <c r="N2210" s="15"/>
    </row>
    <row r="2211" spans="2:14" s="25" customFormat="1" ht="15" customHeight="1" x14ac:dyDescent="0.3">
      <c r="B2211" s="25" t="str">
        <f>IF(A2211="","",VLOOKUP(A2211,Tabulka3[[Číslo registrace  u jednorázové akce]:[Příjmení]],2,0))</f>
        <v/>
      </c>
      <c r="C2211" s="25" t="str">
        <f>IF(A2211="","",VLOOKUP(A2211,Tabulka3[[Číslo registrace  u jednorázové akce]:[Příjmení]],3,0))</f>
        <v/>
      </c>
      <c r="I2211" s="94"/>
      <c r="J2211" s="94"/>
      <c r="L2211" s="15"/>
      <c r="M2211" s="15"/>
      <c r="N2211" s="15"/>
    </row>
    <row r="2212" spans="2:14" s="25" customFormat="1" ht="15" customHeight="1" x14ac:dyDescent="0.3">
      <c r="B2212" s="25" t="str">
        <f>IF(A2212="","",VLOOKUP(A2212,Tabulka3[[Číslo registrace  u jednorázové akce]:[Příjmení]],2,0))</f>
        <v/>
      </c>
      <c r="C2212" s="25" t="str">
        <f>IF(A2212="","",VLOOKUP(A2212,Tabulka3[[Číslo registrace  u jednorázové akce]:[Příjmení]],3,0))</f>
        <v/>
      </c>
      <c r="I2212" s="94"/>
      <c r="J2212" s="94"/>
      <c r="L2212" s="15"/>
      <c r="M2212" s="15"/>
      <c r="N2212" s="15"/>
    </row>
    <row r="2213" spans="2:14" s="25" customFormat="1" ht="15" customHeight="1" x14ac:dyDescent="0.3">
      <c r="B2213" s="25" t="str">
        <f>IF(A2213="","",VLOOKUP(A2213,Tabulka3[[Číslo registrace  u jednorázové akce]:[Příjmení]],2,0))</f>
        <v/>
      </c>
      <c r="C2213" s="25" t="str">
        <f>IF(A2213="","",VLOOKUP(A2213,Tabulka3[[Číslo registrace  u jednorázové akce]:[Příjmení]],3,0))</f>
        <v/>
      </c>
      <c r="I2213" s="94"/>
      <c r="J2213" s="94"/>
      <c r="L2213" s="15"/>
      <c r="M2213" s="15"/>
      <c r="N2213" s="15"/>
    </row>
    <row r="2214" spans="2:14" s="25" customFormat="1" ht="15" customHeight="1" x14ac:dyDescent="0.3">
      <c r="B2214" s="25" t="str">
        <f>IF(A2214="","",VLOOKUP(A2214,Tabulka3[[Číslo registrace  u jednorázové akce]:[Příjmení]],2,0))</f>
        <v/>
      </c>
      <c r="C2214" s="25" t="str">
        <f>IF(A2214="","",VLOOKUP(A2214,Tabulka3[[Číslo registrace  u jednorázové akce]:[Příjmení]],3,0))</f>
        <v/>
      </c>
      <c r="I2214" s="94"/>
      <c r="J2214" s="94"/>
      <c r="L2214" s="15"/>
      <c r="M2214" s="15"/>
      <c r="N2214" s="15"/>
    </row>
    <row r="2215" spans="2:14" s="25" customFormat="1" ht="15" customHeight="1" x14ac:dyDescent="0.3">
      <c r="B2215" s="25" t="str">
        <f>IF(A2215="","",VLOOKUP(A2215,Tabulka3[[Číslo registrace  u jednorázové akce]:[Příjmení]],2,0))</f>
        <v/>
      </c>
      <c r="C2215" s="25" t="str">
        <f>IF(A2215="","",VLOOKUP(A2215,Tabulka3[[Číslo registrace  u jednorázové akce]:[Příjmení]],3,0))</f>
        <v/>
      </c>
      <c r="I2215" s="94"/>
      <c r="J2215" s="94"/>
      <c r="L2215" s="15"/>
      <c r="M2215" s="15"/>
      <c r="N2215" s="15"/>
    </row>
    <row r="2216" spans="2:14" s="25" customFormat="1" ht="15" customHeight="1" x14ac:dyDescent="0.3">
      <c r="B2216" s="25" t="str">
        <f>IF(A2216="","",VLOOKUP(A2216,Tabulka3[[Číslo registrace  u jednorázové akce]:[Příjmení]],2,0))</f>
        <v/>
      </c>
      <c r="C2216" s="25" t="str">
        <f>IF(A2216="","",VLOOKUP(A2216,Tabulka3[[Číslo registrace  u jednorázové akce]:[Příjmení]],3,0))</f>
        <v/>
      </c>
      <c r="I2216" s="94"/>
      <c r="J2216" s="94"/>
      <c r="L2216" s="15"/>
      <c r="M2216" s="15"/>
      <c r="N2216" s="15"/>
    </row>
    <row r="2217" spans="2:14" s="25" customFormat="1" ht="15" customHeight="1" x14ac:dyDescent="0.3">
      <c r="B2217" s="25" t="str">
        <f>IF(A2217="","",VLOOKUP(A2217,Tabulka3[[Číslo registrace  u jednorázové akce]:[Příjmení]],2,0))</f>
        <v/>
      </c>
      <c r="C2217" s="25" t="str">
        <f>IF(A2217="","",VLOOKUP(A2217,Tabulka3[[Číslo registrace  u jednorázové akce]:[Příjmení]],3,0))</f>
        <v/>
      </c>
      <c r="I2217" s="94"/>
      <c r="J2217" s="94"/>
      <c r="L2217" s="15"/>
      <c r="M2217" s="15"/>
      <c r="N2217" s="15"/>
    </row>
    <row r="2218" spans="2:14" s="25" customFormat="1" ht="15" customHeight="1" x14ac:dyDescent="0.3">
      <c r="B2218" s="25" t="str">
        <f>IF(A2218="","",VLOOKUP(A2218,Tabulka3[[Číslo registrace  u jednorázové akce]:[Příjmení]],2,0))</f>
        <v/>
      </c>
      <c r="C2218" s="25" t="str">
        <f>IF(A2218="","",VLOOKUP(A2218,Tabulka3[[Číslo registrace  u jednorázové akce]:[Příjmení]],3,0))</f>
        <v/>
      </c>
      <c r="I2218" s="94"/>
      <c r="J2218" s="94"/>
      <c r="L2218" s="15"/>
      <c r="M2218" s="15"/>
      <c r="N2218" s="15"/>
    </row>
    <row r="2219" spans="2:14" s="25" customFormat="1" ht="15" customHeight="1" x14ac:dyDescent="0.3">
      <c r="B2219" s="25" t="str">
        <f>IF(A2219="","",VLOOKUP(A2219,Tabulka3[[Číslo registrace  u jednorázové akce]:[Příjmení]],2,0))</f>
        <v/>
      </c>
      <c r="C2219" s="25" t="str">
        <f>IF(A2219="","",VLOOKUP(A2219,Tabulka3[[Číslo registrace  u jednorázové akce]:[Příjmení]],3,0))</f>
        <v/>
      </c>
      <c r="I2219" s="94"/>
      <c r="J2219" s="94"/>
      <c r="L2219" s="15"/>
      <c r="M2219" s="15"/>
      <c r="N2219" s="15"/>
    </row>
    <row r="2220" spans="2:14" s="25" customFormat="1" ht="15" customHeight="1" x14ac:dyDescent="0.3">
      <c r="B2220" s="25" t="str">
        <f>IF(A2220="","",VLOOKUP(A2220,Tabulka3[[Číslo registrace  u jednorázové akce]:[Příjmení]],2,0))</f>
        <v/>
      </c>
      <c r="C2220" s="25" t="str">
        <f>IF(A2220="","",VLOOKUP(A2220,Tabulka3[[Číslo registrace  u jednorázové akce]:[Příjmení]],3,0))</f>
        <v/>
      </c>
      <c r="I2220" s="94"/>
      <c r="J2220" s="94"/>
      <c r="L2220" s="15"/>
      <c r="M2220" s="15"/>
      <c r="N2220" s="15"/>
    </row>
    <row r="2221" spans="2:14" s="25" customFormat="1" ht="15" customHeight="1" x14ac:dyDescent="0.3">
      <c r="B2221" s="25" t="str">
        <f>IF(A2221="","",VLOOKUP(A2221,Tabulka3[[Číslo registrace  u jednorázové akce]:[Příjmení]],2,0))</f>
        <v/>
      </c>
      <c r="C2221" s="25" t="str">
        <f>IF(A2221="","",VLOOKUP(A2221,Tabulka3[[Číslo registrace  u jednorázové akce]:[Příjmení]],3,0))</f>
        <v/>
      </c>
      <c r="I2221" s="94"/>
      <c r="J2221" s="94"/>
      <c r="L2221" s="15"/>
      <c r="M2221" s="15"/>
      <c r="N2221" s="15"/>
    </row>
    <row r="2222" spans="2:14" s="25" customFormat="1" ht="15" customHeight="1" x14ac:dyDescent="0.3">
      <c r="B2222" s="25" t="str">
        <f>IF(A2222="","",VLOOKUP(A2222,Tabulka3[[Číslo registrace  u jednorázové akce]:[Příjmení]],2,0))</f>
        <v/>
      </c>
      <c r="C2222" s="25" t="str">
        <f>IF(A2222="","",VLOOKUP(A2222,Tabulka3[[Číslo registrace  u jednorázové akce]:[Příjmení]],3,0))</f>
        <v/>
      </c>
      <c r="I2222" s="94"/>
      <c r="J2222" s="94"/>
      <c r="L2222" s="15"/>
      <c r="M2222" s="15"/>
      <c r="N2222" s="15"/>
    </row>
    <row r="2223" spans="2:14" s="25" customFormat="1" ht="15" customHeight="1" x14ac:dyDescent="0.3">
      <c r="B2223" s="25" t="str">
        <f>IF(A2223="","",VLOOKUP(A2223,Tabulka3[[Číslo registrace  u jednorázové akce]:[Příjmení]],2,0))</f>
        <v/>
      </c>
      <c r="C2223" s="25" t="str">
        <f>IF(A2223="","",VLOOKUP(A2223,Tabulka3[[Číslo registrace  u jednorázové akce]:[Příjmení]],3,0))</f>
        <v/>
      </c>
      <c r="I2223" s="94"/>
      <c r="J2223" s="94"/>
      <c r="L2223" s="15"/>
      <c r="M2223" s="15"/>
      <c r="N2223" s="15"/>
    </row>
    <row r="2224" spans="2:14" s="25" customFormat="1" ht="15" customHeight="1" x14ac:dyDescent="0.3">
      <c r="B2224" s="25" t="str">
        <f>IF(A2224="","",VLOOKUP(A2224,Tabulka3[[Číslo registrace  u jednorázové akce]:[Příjmení]],2,0))</f>
        <v/>
      </c>
      <c r="C2224" s="25" t="str">
        <f>IF(A2224="","",VLOOKUP(A2224,Tabulka3[[Číslo registrace  u jednorázové akce]:[Příjmení]],3,0))</f>
        <v/>
      </c>
      <c r="I2224" s="94"/>
      <c r="J2224" s="94"/>
      <c r="L2224" s="15"/>
      <c r="M2224" s="15"/>
      <c r="N2224" s="15"/>
    </row>
    <row r="2225" spans="2:14" s="25" customFormat="1" ht="15" customHeight="1" x14ac:dyDescent="0.3">
      <c r="B2225" s="25" t="str">
        <f>IF(A2225="","",VLOOKUP(A2225,Tabulka3[[Číslo registrace  u jednorázové akce]:[Příjmení]],2,0))</f>
        <v/>
      </c>
      <c r="C2225" s="25" t="str">
        <f>IF(A2225="","",VLOOKUP(A2225,Tabulka3[[Číslo registrace  u jednorázové akce]:[Příjmení]],3,0))</f>
        <v/>
      </c>
      <c r="I2225" s="94"/>
      <c r="J2225" s="94"/>
      <c r="L2225" s="15"/>
      <c r="M2225" s="15"/>
      <c r="N2225" s="15"/>
    </row>
    <row r="2226" spans="2:14" s="25" customFormat="1" ht="15" customHeight="1" x14ac:dyDescent="0.3">
      <c r="B2226" s="25" t="str">
        <f>IF(A2226="","",VLOOKUP(A2226,Tabulka3[[Číslo registrace  u jednorázové akce]:[Příjmení]],2,0))</f>
        <v/>
      </c>
      <c r="C2226" s="25" t="str">
        <f>IF(A2226="","",VLOOKUP(A2226,Tabulka3[[Číslo registrace  u jednorázové akce]:[Příjmení]],3,0))</f>
        <v/>
      </c>
      <c r="I2226" s="94"/>
      <c r="J2226" s="94"/>
      <c r="L2226" s="15"/>
      <c r="M2226" s="15"/>
      <c r="N2226" s="15"/>
    </row>
    <row r="2227" spans="2:14" s="25" customFormat="1" ht="15" customHeight="1" x14ac:dyDescent="0.3">
      <c r="B2227" s="25" t="str">
        <f>IF(A2227="","",VLOOKUP(A2227,Tabulka3[[Číslo registrace  u jednorázové akce]:[Příjmení]],2,0))</f>
        <v/>
      </c>
      <c r="C2227" s="25" t="str">
        <f>IF(A2227="","",VLOOKUP(A2227,Tabulka3[[Číslo registrace  u jednorázové akce]:[Příjmení]],3,0))</f>
        <v/>
      </c>
      <c r="I2227" s="94"/>
      <c r="J2227" s="94"/>
      <c r="L2227" s="15"/>
      <c r="M2227" s="15"/>
      <c r="N2227" s="15"/>
    </row>
    <row r="2228" spans="2:14" s="25" customFormat="1" ht="15" customHeight="1" x14ac:dyDescent="0.3">
      <c r="B2228" s="25" t="str">
        <f>IF(A2228="","",VLOOKUP(A2228,Tabulka3[[Číslo registrace  u jednorázové akce]:[Příjmení]],2,0))</f>
        <v/>
      </c>
      <c r="C2228" s="25" t="str">
        <f>IF(A2228="","",VLOOKUP(A2228,Tabulka3[[Číslo registrace  u jednorázové akce]:[Příjmení]],3,0))</f>
        <v/>
      </c>
      <c r="I2228" s="94"/>
      <c r="J2228" s="94"/>
      <c r="L2228" s="15"/>
      <c r="M2228" s="15"/>
      <c r="N2228" s="15"/>
    </row>
    <row r="2229" spans="2:14" s="25" customFormat="1" ht="15" customHeight="1" x14ac:dyDescent="0.3">
      <c r="B2229" s="25" t="str">
        <f>IF(A2229="","",VLOOKUP(A2229,Tabulka3[[Číslo registrace  u jednorázové akce]:[Příjmení]],2,0))</f>
        <v/>
      </c>
      <c r="C2229" s="25" t="str">
        <f>IF(A2229="","",VLOOKUP(A2229,Tabulka3[[Číslo registrace  u jednorázové akce]:[Příjmení]],3,0))</f>
        <v/>
      </c>
      <c r="I2229" s="94"/>
      <c r="J2229" s="94"/>
      <c r="L2229" s="15"/>
      <c r="M2229" s="15"/>
      <c r="N2229" s="15"/>
    </row>
    <row r="2230" spans="2:14" s="25" customFormat="1" ht="15" customHeight="1" x14ac:dyDescent="0.3">
      <c r="B2230" s="25" t="str">
        <f>IF(A2230="","",VLOOKUP(A2230,Tabulka3[[Číslo registrace  u jednorázové akce]:[Příjmení]],2,0))</f>
        <v/>
      </c>
      <c r="C2230" s="25" t="str">
        <f>IF(A2230="","",VLOOKUP(A2230,Tabulka3[[Číslo registrace  u jednorázové akce]:[Příjmení]],3,0))</f>
        <v/>
      </c>
      <c r="I2230" s="94"/>
      <c r="J2230" s="94"/>
      <c r="L2230" s="15"/>
      <c r="M2230" s="15"/>
      <c r="N2230" s="15"/>
    </row>
    <row r="2231" spans="2:14" s="25" customFormat="1" ht="15" customHeight="1" x14ac:dyDescent="0.3">
      <c r="B2231" s="25" t="str">
        <f>IF(A2231="","",VLOOKUP(A2231,Tabulka3[[Číslo registrace  u jednorázové akce]:[Příjmení]],2,0))</f>
        <v/>
      </c>
      <c r="C2231" s="25" t="str">
        <f>IF(A2231="","",VLOOKUP(A2231,Tabulka3[[Číslo registrace  u jednorázové akce]:[Příjmení]],3,0))</f>
        <v/>
      </c>
      <c r="I2231" s="94"/>
      <c r="J2231" s="94"/>
      <c r="L2231" s="15"/>
      <c r="M2231" s="15"/>
      <c r="N2231" s="15"/>
    </row>
    <row r="2232" spans="2:14" s="25" customFormat="1" ht="15" customHeight="1" x14ac:dyDescent="0.3">
      <c r="B2232" s="25" t="str">
        <f>IF(A2232="","",VLOOKUP(A2232,Tabulka3[[Číslo registrace  u jednorázové akce]:[Příjmení]],2,0))</f>
        <v/>
      </c>
      <c r="C2232" s="25" t="str">
        <f>IF(A2232="","",VLOOKUP(A2232,Tabulka3[[Číslo registrace  u jednorázové akce]:[Příjmení]],3,0))</f>
        <v/>
      </c>
      <c r="I2232" s="94"/>
      <c r="J2232" s="94"/>
      <c r="L2232" s="15"/>
      <c r="M2232" s="15"/>
      <c r="N2232" s="15"/>
    </row>
    <row r="2233" spans="2:14" s="25" customFormat="1" ht="15" customHeight="1" x14ac:dyDescent="0.3">
      <c r="B2233" s="25" t="str">
        <f>IF(A2233="","",VLOOKUP(A2233,Tabulka3[[Číslo registrace  u jednorázové akce]:[Příjmení]],2,0))</f>
        <v/>
      </c>
      <c r="C2233" s="25" t="str">
        <f>IF(A2233="","",VLOOKUP(A2233,Tabulka3[[Číslo registrace  u jednorázové akce]:[Příjmení]],3,0))</f>
        <v/>
      </c>
      <c r="I2233" s="94"/>
      <c r="J2233" s="94"/>
      <c r="L2233" s="15"/>
      <c r="M2233" s="15"/>
      <c r="N2233" s="15"/>
    </row>
    <row r="2234" spans="2:14" s="25" customFormat="1" ht="15" customHeight="1" x14ac:dyDescent="0.3">
      <c r="B2234" s="25" t="str">
        <f>IF(A2234="","",VLOOKUP(A2234,Tabulka3[[Číslo registrace  u jednorázové akce]:[Příjmení]],2,0))</f>
        <v/>
      </c>
      <c r="C2234" s="25" t="str">
        <f>IF(A2234="","",VLOOKUP(A2234,Tabulka3[[Číslo registrace  u jednorázové akce]:[Příjmení]],3,0))</f>
        <v/>
      </c>
      <c r="I2234" s="94"/>
      <c r="J2234" s="94"/>
      <c r="L2234" s="15"/>
      <c r="M2234" s="15"/>
      <c r="N2234" s="15"/>
    </row>
    <row r="2235" spans="2:14" s="25" customFormat="1" ht="15" customHeight="1" x14ac:dyDescent="0.3">
      <c r="B2235" s="25" t="str">
        <f>IF(A2235="","",VLOOKUP(A2235,Tabulka3[[Číslo registrace  u jednorázové akce]:[Příjmení]],2,0))</f>
        <v/>
      </c>
      <c r="C2235" s="25" t="str">
        <f>IF(A2235="","",VLOOKUP(A2235,Tabulka3[[Číslo registrace  u jednorázové akce]:[Příjmení]],3,0))</f>
        <v/>
      </c>
      <c r="I2235" s="94"/>
      <c r="J2235" s="94"/>
      <c r="L2235" s="15"/>
      <c r="M2235" s="15"/>
      <c r="N2235" s="15"/>
    </row>
    <row r="2236" spans="2:14" s="25" customFormat="1" ht="15" customHeight="1" x14ac:dyDescent="0.3">
      <c r="B2236" s="25" t="str">
        <f>IF(A2236="","",VLOOKUP(A2236,Tabulka3[[Číslo registrace  u jednorázové akce]:[Příjmení]],2,0))</f>
        <v/>
      </c>
      <c r="C2236" s="25" t="str">
        <f>IF(A2236="","",VLOOKUP(A2236,Tabulka3[[Číslo registrace  u jednorázové akce]:[Příjmení]],3,0))</f>
        <v/>
      </c>
      <c r="I2236" s="94"/>
      <c r="J2236" s="94"/>
      <c r="L2236" s="15"/>
      <c r="M2236" s="15"/>
      <c r="N2236" s="15"/>
    </row>
    <row r="2237" spans="2:14" s="25" customFormat="1" ht="15" customHeight="1" x14ac:dyDescent="0.3">
      <c r="B2237" s="25" t="str">
        <f>IF(A2237="","",VLOOKUP(A2237,Tabulka3[[Číslo registrace  u jednorázové akce]:[Příjmení]],2,0))</f>
        <v/>
      </c>
      <c r="C2237" s="25" t="str">
        <f>IF(A2237="","",VLOOKUP(A2237,Tabulka3[[Číslo registrace  u jednorázové akce]:[Příjmení]],3,0))</f>
        <v/>
      </c>
      <c r="I2237" s="94"/>
      <c r="J2237" s="94"/>
      <c r="L2237" s="15"/>
      <c r="M2237" s="15"/>
      <c r="N2237" s="15"/>
    </row>
    <row r="2238" spans="2:14" s="25" customFormat="1" ht="15" customHeight="1" x14ac:dyDescent="0.3">
      <c r="B2238" s="25" t="str">
        <f>IF(A2238="","",VLOOKUP(A2238,Tabulka3[[Číslo registrace  u jednorázové akce]:[Příjmení]],2,0))</f>
        <v/>
      </c>
      <c r="C2238" s="25" t="str">
        <f>IF(A2238="","",VLOOKUP(A2238,Tabulka3[[Číslo registrace  u jednorázové akce]:[Příjmení]],3,0))</f>
        <v/>
      </c>
      <c r="I2238" s="94"/>
      <c r="J2238" s="94"/>
      <c r="L2238" s="15"/>
      <c r="M2238" s="15"/>
      <c r="N2238" s="15"/>
    </row>
    <row r="2239" spans="2:14" s="25" customFormat="1" ht="15" customHeight="1" x14ac:dyDescent="0.3">
      <c r="B2239" s="25" t="str">
        <f>IF(A2239="","",VLOOKUP(A2239,Tabulka3[[Číslo registrace  u jednorázové akce]:[Příjmení]],2,0))</f>
        <v/>
      </c>
      <c r="C2239" s="25" t="str">
        <f>IF(A2239="","",VLOOKUP(A2239,Tabulka3[[Číslo registrace  u jednorázové akce]:[Příjmení]],3,0))</f>
        <v/>
      </c>
      <c r="I2239" s="94"/>
      <c r="J2239" s="94"/>
      <c r="L2239" s="15"/>
      <c r="M2239" s="15"/>
      <c r="N2239" s="15"/>
    </row>
    <row r="2240" spans="2:14" s="25" customFormat="1" ht="15" customHeight="1" x14ac:dyDescent="0.3">
      <c r="B2240" s="25" t="str">
        <f>IF(A2240="","",VLOOKUP(A2240,Tabulka3[[Číslo registrace  u jednorázové akce]:[Příjmení]],2,0))</f>
        <v/>
      </c>
      <c r="C2240" s="25" t="str">
        <f>IF(A2240="","",VLOOKUP(A2240,Tabulka3[[Číslo registrace  u jednorázové akce]:[Příjmení]],3,0))</f>
        <v/>
      </c>
      <c r="I2240" s="94"/>
      <c r="J2240" s="94"/>
      <c r="L2240" s="15"/>
      <c r="M2240" s="15"/>
      <c r="N2240" s="15"/>
    </row>
    <row r="2241" spans="2:14" s="25" customFormat="1" ht="15" customHeight="1" x14ac:dyDescent="0.3">
      <c r="B2241" s="25" t="str">
        <f>IF(A2241="","",VLOOKUP(A2241,Tabulka3[[Číslo registrace  u jednorázové akce]:[Příjmení]],2,0))</f>
        <v/>
      </c>
      <c r="C2241" s="25" t="str">
        <f>IF(A2241="","",VLOOKUP(A2241,Tabulka3[[Číslo registrace  u jednorázové akce]:[Příjmení]],3,0))</f>
        <v/>
      </c>
      <c r="I2241" s="94"/>
      <c r="J2241" s="94"/>
      <c r="L2241" s="15"/>
      <c r="M2241" s="15"/>
      <c r="N2241" s="15"/>
    </row>
    <row r="2242" spans="2:14" s="25" customFormat="1" ht="15" customHeight="1" x14ac:dyDescent="0.3">
      <c r="B2242" s="25" t="str">
        <f>IF(A2242="","",VLOOKUP(A2242,Tabulka3[[Číslo registrace  u jednorázové akce]:[Příjmení]],2,0))</f>
        <v/>
      </c>
      <c r="C2242" s="25" t="str">
        <f>IF(A2242="","",VLOOKUP(A2242,Tabulka3[[Číslo registrace  u jednorázové akce]:[Příjmení]],3,0))</f>
        <v/>
      </c>
      <c r="I2242" s="94"/>
      <c r="J2242" s="94"/>
      <c r="L2242" s="15"/>
      <c r="M2242" s="15"/>
      <c r="N2242" s="15"/>
    </row>
    <row r="2243" spans="2:14" s="25" customFormat="1" ht="15" customHeight="1" x14ac:dyDescent="0.3">
      <c r="B2243" s="25" t="str">
        <f>IF(A2243="","",VLOOKUP(A2243,Tabulka3[[Číslo registrace  u jednorázové akce]:[Příjmení]],2,0))</f>
        <v/>
      </c>
      <c r="C2243" s="25" t="str">
        <f>IF(A2243="","",VLOOKUP(A2243,Tabulka3[[Číslo registrace  u jednorázové akce]:[Příjmení]],3,0))</f>
        <v/>
      </c>
      <c r="I2243" s="94"/>
      <c r="J2243" s="94"/>
      <c r="L2243" s="15"/>
      <c r="M2243" s="15"/>
      <c r="N2243" s="15"/>
    </row>
    <row r="2244" spans="2:14" s="25" customFormat="1" ht="15" customHeight="1" x14ac:dyDescent="0.3">
      <c r="B2244" s="25" t="str">
        <f>IF(A2244="","",VLOOKUP(A2244,Tabulka3[[Číslo registrace  u jednorázové akce]:[Příjmení]],2,0))</f>
        <v/>
      </c>
      <c r="C2244" s="25" t="str">
        <f>IF(A2244="","",VLOOKUP(A2244,Tabulka3[[Číslo registrace  u jednorázové akce]:[Příjmení]],3,0))</f>
        <v/>
      </c>
      <c r="I2244" s="94"/>
      <c r="J2244" s="94"/>
      <c r="L2244" s="15"/>
      <c r="M2244" s="15"/>
      <c r="N2244" s="15"/>
    </row>
    <row r="2245" spans="2:14" s="25" customFormat="1" ht="15" customHeight="1" x14ac:dyDescent="0.3">
      <c r="B2245" s="25" t="str">
        <f>IF(A2245="","",VLOOKUP(A2245,Tabulka3[[Číslo registrace  u jednorázové akce]:[Příjmení]],2,0))</f>
        <v/>
      </c>
      <c r="C2245" s="25" t="str">
        <f>IF(A2245="","",VLOOKUP(A2245,Tabulka3[[Číslo registrace  u jednorázové akce]:[Příjmení]],3,0))</f>
        <v/>
      </c>
      <c r="I2245" s="94"/>
      <c r="J2245" s="94"/>
      <c r="L2245" s="15"/>
      <c r="M2245" s="15"/>
      <c r="N2245" s="15"/>
    </row>
    <row r="2246" spans="2:14" s="25" customFormat="1" ht="15" customHeight="1" x14ac:dyDescent="0.3">
      <c r="B2246" s="25" t="str">
        <f>IF(A2246="","",VLOOKUP(A2246,Tabulka3[[Číslo registrace  u jednorázové akce]:[Příjmení]],2,0))</f>
        <v/>
      </c>
      <c r="C2246" s="25" t="str">
        <f>IF(A2246="","",VLOOKUP(A2246,Tabulka3[[Číslo registrace  u jednorázové akce]:[Příjmení]],3,0))</f>
        <v/>
      </c>
      <c r="I2246" s="94"/>
      <c r="J2246" s="94"/>
      <c r="L2246" s="15"/>
      <c r="M2246" s="15"/>
      <c r="N2246" s="15"/>
    </row>
    <row r="2247" spans="2:14" s="25" customFormat="1" ht="15" customHeight="1" x14ac:dyDescent="0.3">
      <c r="B2247" s="25" t="str">
        <f>IF(A2247="","",VLOOKUP(A2247,Tabulka3[[Číslo registrace  u jednorázové akce]:[Příjmení]],2,0))</f>
        <v/>
      </c>
      <c r="C2247" s="25" t="str">
        <f>IF(A2247="","",VLOOKUP(A2247,Tabulka3[[Číslo registrace  u jednorázové akce]:[Příjmení]],3,0))</f>
        <v/>
      </c>
      <c r="I2247" s="94"/>
      <c r="J2247" s="94"/>
      <c r="L2247" s="15"/>
      <c r="M2247" s="15"/>
      <c r="N2247" s="15"/>
    </row>
    <row r="2248" spans="2:14" s="25" customFormat="1" ht="15" customHeight="1" x14ac:dyDescent="0.3">
      <c r="B2248" s="25" t="str">
        <f>IF(A2248="","",VLOOKUP(A2248,Tabulka3[[Číslo registrace  u jednorázové akce]:[Příjmení]],2,0))</f>
        <v/>
      </c>
      <c r="C2248" s="25" t="str">
        <f>IF(A2248="","",VLOOKUP(A2248,Tabulka3[[Číslo registrace  u jednorázové akce]:[Příjmení]],3,0))</f>
        <v/>
      </c>
      <c r="I2248" s="94"/>
      <c r="J2248" s="94"/>
      <c r="L2248" s="15"/>
      <c r="M2248" s="15"/>
      <c r="N2248" s="15"/>
    </row>
    <row r="2249" spans="2:14" s="25" customFormat="1" ht="15" customHeight="1" x14ac:dyDescent="0.3">
      <c r="B2249" s="25" t="str">
        <f>IF(A2249="","",VLOOKUP(A2249,Tabulka3[[Číslo registrace  u jednorázové akce]:[Příjmení]],2,0))</f>
        <v/>
      </c>
      <c r="C2249" s="25" t="str">
        <f>IF(A2249="","",VLOOKUP(A2249,Tabulka3[[Číslo registrace  u jednorázové akce]:[Příjmení]],3,0))</f>
        <v/>
      </c>
      <c r="I2249" s="94"/>
      <c r="J2249" s="94"/>
      <c r="L2249" s="15"/>
      <c r="M2249" s="15"/>
      <c r="N2249" s="15"/>
    </row>
    <row r="2250" spans="2:14" s="25" customFormat="1" ht="15" customHeight="1" x14ac:dyDescent="0.3">
      <c r="B2250" s="25" t="str">
        <f>IF(A2250="","",VLOOKUP(A2250,Tabulka3[[Číslo registrace  u jednorázové akce]:[Příjmení]],2,0))</f>
        <v/>
      </c>
      <c r="C2250" s="25" t="str">
        <f>IF(A2250="","",VLOOKUP(A2250,Tabulka3[[Číslo registrace  u jednorázové akce]:[Příjmení]],3,0))</f>
        <v/>
      </c>
      <c r="I2250" s="94"/>
      <c r="J2250" s="94"/>
      <c r="L2250" s="15"/>
      <c r="M2250" s="15"/>
      <c r="N2250" s="15"/>
    </row>
    <row r="2251" spans="2:14" s="25" customFormat="1" ht="15" customHeight="1" x14ac:dyDescent="0.3">
      <c r="B2251" s="25" t="str">
        <f>IF(A2251="","",VLOOKUP(A2251,Tabulka3[[Číslo registrace  u jednorázové akce]:[Příjmení]],2,0))</f>
        <v/>
      </c>
      <c r="C2251" s="25" t="str">
        <f>IF(A2251="","",VLOOKUP(A2251,Tabulka3[[Číslo registrace  u jednorázové akce]:[Příjmení]],3,0))</f>
        <v/>
      </c>
      <c r="I2251" s="94"/>
      <c r="J2251" s="94"/>
      <c r="L2251" s="15"/>
      <c r="M2251" s="15"/>
      <c r="N2251" s="15"/>
    </row>
    <row r="2252" spans="2:14" s="25" customFormat="1" ht="15" customHeight="1" x14ac:dyDescent="0.3">
      <c r="B2252" s="25" t="str">
        <f>IF(A2252="","",VLOOKUP(A2252,Tabulka3[[Číslo registrace  u jednorázové akce]:[Příjmení]],2,0))</f>
        <v/>
      </c>
      <c r="C2252" s="25" t="str">
        <f>IF(A2252="","",VLOOKUP(A2252,Tabulka3[[Číslo registrace  u jednorázové akce]:[Příjmení]],3,0))</f>
        <v/>
      </c>
      <c r="I2252" s="94"/>
      <c r="J2252" s="94"/>
      <c r="L2252" s="15"/>
      <c r="M2252" s="15"/>
      <c r="N2252" s="15"/>
    </row>
    <row r="2253" spans="2:14" s="25" customFormat="1" ht="15" customHeight="1" x14ac:dyDescent="0.3">
      <c r="B2253" s="25" t="str">
        <f>IF(A2253="","",VLOOKUP(A2253,Tabulka3[[Číslo registrace  u jednorázové akce]:[Příjmení]],2,0))</f>
        <v/>
      </c>
      <c r="C2253" s="25" t="str">
        <f>IF(A2253="","",VLOOKUP(A2253,Tabulka3[[Číslo registrace  u jednorázové akce]:[Příjmení]],3,0))</f>
        <v/>
      </c>
      <c r="I2253" s="94"/>
      <c r="J2253" s="94"/>
      <c r="L2253" s="15"/>
      <c r="M2253" s="15"/>
      <c r="N2253" s="15"/>
    </row>
    <row r="2254" spans="2:14" s="25" customFormat="1" ht="15" customHeight="1" x14ac:dyDescent="0.3">
      <c r="B2254" s="25" t="str">
        <f>IF(A2254="","",VLOOKUP(A2254,Tabulka3[[Číslo registrace  u jednorázové akce]:[Příjmení]],2,0))</f>
        <v/>
      </c>
      <c r="C2254" s="25" t="str">
        <f>IF(A2254="","",VLOOKUP(A2254,Tabulka3[[Číslo registrace  u jednorázové akce]:[Příjmení]],3,0))</f>
        <v/>
      </c>
      <c r="I2254" s="94"/>
      <c r="J2254" s="94"/>
      <c r="L2254" s="15"/>
      <c r="M2254" s="15"/>
      <c r="N2254" s="15"/>
    </row>
    <row r="2255" spans="2:14" s="25" customFormat="1" ht="15" customHeight="1" x14ac:dyDescent="0.3">
      <c r="B2255" s="25" t="str">
        <f>IF(A2255="","",VLOOKUP(A2255,Tabulka3[[Číslo registrace  u jednorázové akce]:[Příjmení]],2,0))</f>
        <v/>
      </c>
      <c r="C2255" s="25" t="str">
        <f>IF(A2255="","",VLOOKUP(A2255,Tabulka3[[Číslo registrace  u jednorázové akce]:[Příjmení]],3,0))</f>
        <v/>
      </c>
      <c r="I2255" s="94"/>
      <c r="J2255" s="94"/>
      <c r="L2255" s="15"/>
      <c r="M2255" s="15"/>
      <c r="N2255" s="15"/>
    </row>
    <row r="2256" spans="2:14" s="25" customFormat="1" ht="15" customHeight="1" x14ac:dyDescent="0.3">
      <c r="B2256" s="25" t="str">
        <f>IF(A2256="","",VLOOKUP(A2256,Tabulka3[[Číslo registrace  u jednorázové akce]:[Příjmení]],2,0))</f>
        <v/>
      </c>
      <c r="C2256" s="25" t="str">
        <f>IF(A2256="","",VLOOKUP(A2256,Tabulka3[[Číslo registrace  u jednorázové akce]:[Příjmení]],3,0))</f>
        <v/>
      </c>
      <c r="I2256" s="94"/>
      <c r="J2256" s="94"/>
      <c r="L2256" s="15"/>
      <c r="M2256" s="15"/>
      <c r="N2256" s="15"/>
    </row>
    <row r="2257" spans="2:14" s="25" customFormat="1" ht="15" customHeight="1" x14ac:dyDescent="0.3">
      <c r="B2257" s="25" t="str">
        <f>IF(A2257="","",VLOOKUP(A2257,Tabulka3[[Číslo registrace  u jednorázové akce]:[Příjmení]],2,0))</f>
        <v/>
      </c>
      <c r="C2257" s="25" t="str">
        <f>IF(A2257="","",VLOOKUP(A2257,Tabulka3[[Číslo registrace  u jednorázové akce]:[Příjmení]],3,0))</f>
        <v/>
      </c>
      <c r="I2257" s="94"/>
      <c r="J2257" s="94"/>
      <c r="L2257" s="15"/>
      <c r="M2257" s="15"/>
      <c r="N2257" s="15"/>
    </row>
    <row r="2258" spans="2:14" s="25" customFormat="1" ht="15" customHeight="1" x14ac:dyDescent="0.3">
      <c r="B2258" s="25" t="str">
        <f>IF(A2258="","",VLOOKUP(A2258,Tabulka3[[Číslo registrace  u jednorázové akce]:[Příjmení]],2,0))</f>
        <v/>
      </c>
      <c r="C2258" s="25" t="str">
        <f>IF(A2258="","",VLOOKUP(A2258,Tabulka3[[Číslo registrace  u jednorázové akce]:[Příjmení]],3,0))</f>
        <v/>
      </c>
      <c r="I2258" s="94"/>
      <c r="J2258" s="94"/>
      <c r="L2258" s="15"/>
      <c r="M2258" s="15"/>
      <c r="N2258" s="15"/>
    </row>
    <row r="2259" spans="2:14" s="25" customFormat="1" ht="15" customHeight="1" x14ac:dyDescent="0.3">
      <c r="B2259" s="25" t="str">
        <f>IF(A2259="","",VLOOKUP(A2259,Tabulka3[[Číslo registrace  u jednorázové akce]:[Příjmení]],2,0))</f>
        <v/>
      </c>
      <c r="C2259" s="25" t="str">
        <f>IF(A2259="","",VLOOKUP(A2259,Tabulka3[[Číslo registrace  u jednorázové akce]:[Příjmení]],3,0))</f>
        <v/>
      </c>
      <c r="I2259" s="94"/>
      <c r="J2259" s="94"/>
      <c r="L2259" s="15"/>
      <c r="M2259" s="15"/>
      <c r="N2259" s="15"/>
    </row>
    <row r="2260" spans="2:14" s="25" customFormat="1" ht="15" customHeight="1" x14ac:dyDescent="0.3">
      <c r="B2260" s="25" t="str">
        <f>IF(A2260="","",VLOOKUP(A2260,Tabulka3[[Číslo registrace  u jednorázové akce]:[Příjmení]],2,0))</f>
        <v/>
      </c>
      <c r="C2260" s="25" t="str">
        <f>IF(A2260="","",VLOOKUP(A2260,Tabulka3[[Číslo registrace  u jednorázové akce]:[Příjmení]],3,0))</f>
        <v/>
      </c>
      <c r="I2260" s="94"/>
      <c r="J2260" s="94"/>
      <c r="L2260" s="15"/>
      <c r="M2260" s="15"/>
      <c r="N2260" s="15"/>
    </row>
    <row r="2261" spans="2:14" s="25" customFormat="1" ht="15" customHeight="1" x14ac:dyDescent="0.3">
      <c r="B2261" s="25" t="str">
        <f>IF(A2261="","",VLOOKUP(A2261,Tabulka3[[Číslo registrace  u jednorázové akce]:[Příjmení]],2,0))</f>
        <v/>
      </c>
      <c r="C2261" s="25" t="str">
        <f>IF(A2261="","",VLOOKUP(A2261,Tabulka3[[Číslo registrace  u jednorázové akce]:[Příjmení]],3,0))</f>
        <v/>
      </c>
      <c r="I2261" s="94"/>
      <c r="J2261" s="94"/>
      <c r="L2261" s="15"/>
      <c r="M2261" s="15"/>
      <c r="N2261" s="15"/>
    </row>
    <row r="2262" spans="2:14" s="25" customFormat="1" ht="15" customHeight="1" x14ac:dyDescent="0.3">
      <c r="B2262" s="25" t="str">
        <f>IF(A2262="","",VLOOKUP(A2262,Tabulka3[[Číslo registrace  u jednorázové akce]:[Příjmení]],2,0))</f>
        <v/>
      </c>
      <c r="C2262" s="25" t="str">
        <f>IF(A2262="","",VLOOKUP(A2262,Tabulka3[[Číslo registrace  u jednorázové akce]:[Příjmení]],3,0))</f>
        <v/>
      </c>
      <c r="I2262" s="94"/>
      <c r="J2262" s="94"/>
      <c r="L2262" s="15"/>
      <c r="M2262" s="15"/>
      <c r="N2262" s="15"/>
    </row>
    <row r="2263" spans="2:14" s="25" customFormat="1" ht="15" customHeight="1" x14ac:dyDescent="0.3">
      <c r="B2263" s="25" t="str">
        <f>IF(A2263="","",VLOOKUP(A2263,Tabulka3[[Číslo registrace  u jednorázové akce]:[Příjmení]],2,0))</f>
        <v/>
      </c>
      <c r="C2263" s="25" t="str">
        <f>IF(A2263="","",VLOOKUP(A2263,Tabulka3[[Číslo registrace  u jednorázové akce]:[Příjmení]],3,0))</f>
        <v/>
      </c>
      <c r="I2263" s="94"/>
      <c r="J2263" s="94"/>
      <c r="L2263" s="15"/>
      <c r="M2263" s="15"/>
      <c r="N2263" s="15"/>
    </row>
    <row r="2264" spans="2:14" s="25" customFormat="1" ht="15" customHeight="1" x14ac:dyDescent="0.3">
      <c r="B2264" s="25" t="str">
        <f>IF(A2264="","",VLOOKUP(A2264,Tabulka3[[Číslo registrace  u jednorázové akce]:[Příjmení]],2,0))</f>
        <v/>
      </c>
      <c r="C2264" s="25" t="str">
        <f>IF(A2264="","",VLOOKUP(A2264,Tabulka3[[Číslo registrace  u jednorázové akce]:[Příjmení]],3,0))</f>
        <v/>
      </c>
      <c r="I2264" s="94"/>
      <c r="J2264" s="94"/>
      <c r="L2264" s="15"/>
      <c r="M2264" s="15"/>
      <c r="N2264" s="15"/>
    </row>
    <row r="2265" spans="2:14" s="25" customFormat="1" ht="15" customHeight="1" x14ac:dyDescent="0.3">
      <c r="B2265" s="25" t="str">
        <f>IF(A2265="","",VLOOKUP(A2265,Tabulka3[[Číslo registrace  u jednorázové akce]:[Příjmení]],2,0))</f>
        <v/>
      </c>
      <c r="C2265" s="25" t="str">
        <f>IF(A2265="","",VLOOKUP(A2265,Tabulka3[[Číslo registrace  u jednorázové akce]:[Příjmení]],3,0))</f>
        <v/>
      </c>
      <c r="I2265" s="94"/>
      <c r="J2265" s="94"/>
      <c r="L2265" s="15"/>
      <c r="M2265" s="15"/>
      <c r="N2265" s="15"/>
    </row>
    <row r="2266" spans="2:14" s="25" customFormat="1" ht="15" customHeight="1" x14ac:dyDescent="0.3">
      <c r="B2266" s="25" t="str">
        <f>IF(A2266="","",VLOOKUP(A2266,Tabulka3[[Číslo registrace  u jednorázové akce]:[Příjmení]],2,0))</f>
        <v/>
      </c>
      <c r="C2266" s="25" t="str">
        <f>IF(A2266="","",VLOOKUP(A2266,Tabulka3[[Číslo registrace  u jednorázové akce]:[Příjmení]],3,0))</f>
        <v/>
      </c>
      <c r="I2266" s="94"/>
      <c r="J2266" s="94"/>
      <c r="L2266" s="15"/>
      <c r="M2266" s="15"/>
      <c r="N2266" s="15"/>
    </row>
    <row r="2267" spans="2:14" s="25" customFormat="1" ht="15" customHeight="1" x14ac:dyDescent="0.3">
      <c r="B2267" s="25" t="str">
        <f>IF(A2267="","",VLOOKUP(A2267,Tabulka3[[Číslo registrace  u jednorázové akce]:[Příjmení]],2,0))</f>
        <v/>
      </c>
      <c r="C2267" s="25" t="str">
        <f>IF(A2267="","",VLOOKUP(A2267,Tabulka3[[Číslo registrace  u jednorázové akce]:[Příjmení]],3,0))</f>
        <v/>
      </c>
      <c r="I2267" s="94"/>
      <c r="J2267" s="94"/>
      <c r="L2267" s="15"/>
      <c r="M2267" s="15"/>
      <c r="N2267" s="15"/>
    </row>
    <row r="2268" spans="2:14" s="25" customFormat="1" ht="15" customHeight="1" x14ac:dyDescent="0.3">
      <c r="B2268" s="25" t="str">
        <f>IF(A2268="","",VLOOKUP(A2268,Tabulka3[[Číslo registrace  u jednorázové akce]:[Příjmení]],2,0))</f>
        <v/>
      </c>
      <c r="C2268" s="25" t="str">
        <f>IF(A2268="","",VLOOKUP(A2268,Tabulka3[[Číslo registrace  u jednorázové akce]:[Příjmení]],3,0))</f>
        <v/>
      </c>
      <c r="I2268" s="94"/>
      <c r="J2268" s="94"/>
      <c r="L2268" s="15"/>
      <c r="M2268" s="15"/>
      <c r="N2268" s="15"/>
    </row>
    <row r="2269" spans="2:14" s="25" customFormat="1" ht="15" customHeight="1" x14ac:dyDescent="0.3">
      <c r="B2269" s="25" t="str">
        <f>IF(A2269="","",VLOOKUP(A2269,Tabulka3[[Číslo registrace  u jednorázové akce]:[Příjmení]],2,0))</f>
        <v/>
      </c>
      <c r="C2269" s="25" t="str">
        <f>IF(A2269="","",VLOOKUP(A2269,Tabulka3[[Číslo registrace  u jednorázové akce]:[Příjmení]],3,0))</f>
        <v/>
      </c>
      <c r="I2269" s="94"/>
      <c r="J2269" s="94"/>
      <c r="L2269" s="15"/>
      <c r="M2269" s="15"/>
      <c r="N2269" s="15"/>
    </row>
    <row r="2270" spans="2:14" s="25" customFormat="1" ht="15" customHeight="1" x14ac:dyDescent="0.3">
      <c r="B2270" s="25" t="str">
        <f>IF(A2270="","",VLOOKUP(A2270,Tabulka3[[Číslo registrace  u jednorázové akce]:[Příjmení]],2,0))</f>
        <v/>
      </c>
      <c r="C2270" s="25" t="str">
        <f>IF(A2270="","",VLOOKUP(A2270,Tabulka3[[Číslo registrace  u jednorázové akce]:[Příjmení]],3,0))</f>
        <v/>
      </c>
      <c r="I2270" s="94"/>
      <c r="J2270" s="94"/>
      <c r="L2270" s="15"/>
      <c r="M2270" s="15"/>
      <c r="N2270" s="15"/>
    </row>
    <row r="2271" spans="2:14" s="25" customFormat="1" ht="15" customHeight="1" x14ac:dyDescent="0.3">
      <c r="B2271" s="25" t="str">
        <f>IF(A2271="","",VLOOKUP(A2271,Tabulka3[[Číslo registrace  u jednorázové akce]:[Příjmení]],2,0))</f>
        <v/>
      </c>
      <c r="C2271" s="25" t="str">
        <f>IF(A2271="","",VLOOKUP(A2271,Tabulka3[[Číslo registrace  u jednorázové akce]:[Příjmení]],3,0))</f>
        <v/>
      </c>
      <c r="I2271" s="94"/>
      <c r="J2271" s="94"/>
      <c r="L2271" s="15"/>
      <c r="M2271" s="15"/>
      <c r="N2271" s="15"/>
    </row>
    <row r="2272" spans="2:14" s="25" customFormat="1" ht="15" customHeight="1" x14ac:dyDescent="0.3">
      <c r="B2272" s="25" t="str">
        <f>IF(A2272="","",VLOOKUP(A2272,Tabulka3[[Číslo registrace  u jednorázové akce]:[Příjmení]],2,0))</f>
        <v/>
      </c>
      <c r="C2272" s="25" t="str">
        <f>IF(A2272="","",VLOOKUP(A2272,Tabulka3[[Číslo registrace  u jednorázové akce]:[Příjmení]],3,0))</f>
        <v/>
      </c>
      <c r="I2272" s="94"/>
      <c r="J2272" s="94"/>
      <c r="L2272" s="15"/>
      <c r="M2272" s="15"/>
      <c r="N2272" s="15"/>
    </row>
    <row r="2273" spans="2:14" s="25" customFormat="1" ht="15" customHeight="1" x14ac:dyDescent="0.3">
      <c r="B2273" s="25" t="str">
        <f>IF(A2273="","",VLOOKUP(A2273,Tabulka3[[Číslo registrace  u jednorázové akce]:[Příjmení]],2,0))</f>
        <v/>
      </c>
      <c r="C2273" s="25" t="str">
        <f>IF(A2273="","",VLOOKUP(A2273,Tabulka3[[Číslo registrace  u jednorázové akce]:[Příjmení]],3,0))</f>
        <v/>
      </c>
      <c r="I2273" s="94"/>
      <c r="J2273" s="94"/>
      <c r="L2273" s="15"/>
      <c r="M2273" s="15"/>
      <c r="N2273" s="15"/>
    </row>
    <row r="2274" spans="2:14" s="25" customFormat="1" ht="15" customHeight="1" x14ac:dyDescent="0.3">
      <c r="B2274" s="25" t="str">
        <f>IF(A2274="","",VLOOKUP(A2274,Tabulka3[[Číslo registrace  u jednorázové akce]:[Příjmení]],2,0))</f>
        <v/>
      </c>
      <c r="C2274" s="25" t="str">
        <f>IF(A2274="","",VLOOKUP(A2274,Tabulka3[[Číslo registrace  u jednorázové akce]:[Příjmení]],3,0))</f>
        <v/>
      </c>
      <c r="I2274" s="94"/>
      <c r="J2274" s="94"/>
      <c r="L2274" s="15"/>
      <c r="M2274" s="15"/>
      <c r="N2274" s="15"/>
    </row>
    <row r="2275" spans="2:14" s="25" customFormat="1" ht="15" customHeight="1" x14ac:dyDescent="0.3">
      <c r="B2275" s="25" t="str">
        <f>IF(A2275="","",VLOOKUP(A2275,Tabulka3[[Číslo registrace  u jednorázové akce]:[Příjmení]],2,0))</f>
        <v/>
      </c>
      <c r="C2275" s="25" t="str">
        <f>IF(A2275="","",VLOOKUP(A2275,Tabulka3[[Číslo registrace  u jednorázové akce]:[Příjmení]],3,0))</f>
        <v/>
      </c>
      <c r="I2275" s="94"/>
      <c r="J2275" s="94"/>
      <c r="L2275" s="15"/>
      <c r="M2275" s="15"/>
      <c r="N2275" s="15"/>
    </row>
    <row r="2276" spans="2:14" s="25" customFormat="1" ht="15" customHeight="1" x14ac:dyDescent="0.3">
      <c r="B2276" s="25" t="str">
        <f>IF(A2276="","",VLOOKUP(A2276,Tabulka3[[Číslo registrace  u jednorázové akce]:[Příjmení]],2,0))</f>
        <v/>
      </c>
      <c r="C2276" s="25" t="str">
        <f>IF(A2276="","",VLOOKUP(A2276,Tabulka3[[Číslo registrace  u jednorázové akce]:[Příjmení]],3,0))</f>
        <v/>
      </c>
      <c r="I2276" s="94"/>
      <c r="J2276" s="94"/>
      <c r="L2276" s="15"/>
      <c r="M2276" s="15"/>
      <c r="N2276" s="15"/>
    </row>
    <row r="2277" spans="2:14" s="25" customFormat="1" ht="15" customHeight="1" x14ac:dyDescent="0.3">
      <c r="B2277" s="25" t="str">
        <f>IF(A2277="","",VLOOKUP(A2277,Tabulka3[[Číslo registrace  u jednorázové akce]:[Příjmení]],2,0))</f>
        <v/>
      </c>
      <c r="C2277" s="25" t="str">
        <f>IF(A2277="","",VLOOKUP(A2277,Tabulka3[[Číslo registrace  u jednorázové akce]:[Příjmení]],3,0))</f>
        <v/>
      </c>
      <c r="I2277" s="94"/>
      <c r="J2277" s="94"/>
      <c r="L2277" s="15"/>
      <c r="M2277" s="15"/>
      <c r="N2277" s="15"/>
    </row>
    <row r="2278" spans="2:14" s="25" customFormat="1" ht="15" customHeight="1" x14ac:dyDescent="0.3">
      <c r="B2278" s="25" t="str">
        <f>IF(A2278="","",VLOOKUP(A2278,Tabulka3[[Číslo registrace  u jednorázové akce]:[Příjmení]],2,0))</f>
        <v/>
      </c>
      <c r="C2278" s="25" t="str">
        <f>IF(A2278="","",VLOOKUP(A2278,Tabulka3[[Číslo registrace  u jednorázové akce]:[Příjmení]],3,0))</f>
        <v/>
      </c>
      <c r="I2278" s="94"/>
      <c r="J2278" s="94"/>
      <c r="L2278" s="15"/>
      <c r="M2278" s="15"/>
      <c r="N2278" s="15"/>
    </row>
    <row r="2279" spans="2:14" s="25" customFormat="1" ht="15" customHeight="1" x14ac:dyDescent="0.3">
      <c r="B2279" s="25" t="str">
        <f>IF(A2279="","",VLOOKUP(A2279,Tabulka3[[Číslo registrace  u jednorázové akce]:[Příjmení]],2,0))</f>
        <v/>
      </c>
      <c r="C2279" s="25" t="str">
        <f>IF(A2279="","",VLOOKUP(A2279,Tabulka3[[Číslo registrace  u jednorázové akce]:[Příjmení]],3,0))</f>
        <v/>
      </c>
      <c r="I2279" s="94"/>
      <c r="J2279" s="94"/>
      <c r="L2279" s="15"/>
      <c r="M2279" s="15"/>
      <c r="N2279" s="15"/>
    </row>
    <row r="2280" spans="2:14" s="25" customFormat="1" ht="15" customHeight="1" x14ac:dyDescent="0.3">
      <c r="B2280" s="25" t="str">
        <f>IF(A2280="","",VLOOKUP(A2280,Tabulka3[[Číslo registrace  u jednorázové akce]:[Příjmení]],2,0))</f>
        <v/>
      </c>
      <c r="C2280" s="25" t="str">
        <f>IF(A2280="","",VLOOKUP(A2280,Tabulka3[[Číslo registrace  u jednorázové akce]:[Příjmení]],3,0))</f>
        <v/>
      </c>
      <c r="I2280" s="94"/>
      <c r="J2280" s="94"/>
      <c r="L2280" s="15"/>
      <c r="M2280" s="15"/>
      <c r="N2280" s="15"/>
    </row>
    <row r="2281" spans="2:14" s="25" customFormat="1" ht="15" customHeight="1" x14ac:dyDescent="0.3">
      <c r="B2281" s="25" t="str">
        <f>IF(A2281="","",VLOOKUP(A2281,Tabulka3[[Číslo registrace  u jednorázové akce]:[Příjmení]],2,0))</f>
        <v/>
      </c>
      <c r="C2281" s="25" t="str">
        <f>IF(A2281="","",VLOOKUP(A2281,Tabulka3[[Číslo registrace  u jednorázové akce]:[Příjmení]],3,0))</f>
        <v/>
      </c>
      <c r="I2281" s="94"/>
      <c r="J2281" s="94"/>
      <c r="L2281" s="15"/>
      <c r="M2281" s="15"/>
      <c r="N2281" s="15"/>
    </row>
    <row r="2282" spans="2:14" s="25" customFormat="1" ht="15" customHeight="1" x14ac:dyDescent="0.3">
      <c r="B2282" s="25" t="str">
        <f>IF(A2282="","",VLOOKUP(A2282,Tabulka3[[Číslo registrace  u jednorázové akce]:[Příjmení]],2,0))</f>
        <v/>
      </c>
      <c r="C2282" s="25" t="str">
        <f>IF(A2282="","",VLOOKUP(A2282,Tabulka3[[Číslo registrace  u jednorázové akce]:[Příjmení]],3,0))</f>
        <v/>
      </c>
      <c r="I2282" s="94"/>
      <c r="J2282" s="94"/>
      <c r="L2282" s="15"/>
      <c r="M2282" s="15"/>
      <c r="N2282" s="15"/>
    </row>
    <row r="2283" spans="2:14" s="25" customFormat="1" ht="15" customHeight="1" x14ac:dyDescent="0.3">
      <c r="B2283" s="25" t="str">
        <f>IF(A2283="","",VLOOKUP(A2283,Tabulka3[[Číslo registrace  u jednorázové akce]:[Příjmení]],2,0))</f>
        <v/>
      </c>
      <c r="C2283" s="25" t="str">
        <f>IF(A2283="","",VLOOKUP(A2283,Tabulka3[[Číslo registrace  u jednorázové akce]:[Příjmení]],3,0))</f>
        <v/>
      </c>
      <c r="I2283" s="94"/>
      <c r="J2283" s="94"/>
      <c r="L2283" s="15"/>
      <c r="M2283" s="15"/>
      <c r="N2283" s="15"/>
    </row>
    <row r="2284" spans="2:14" s="25" customFormat="1" ht="15" customHeight="1" x14ac:dyDescent="0.3">
      <c r="B2284" s="25" t="str">
        <f>IF(A2284="","",VLOOKUP(A2284,Tabulka3[[Číslo registrace  u jednorázové akce]:[Příjmení]],2,0))</f>
        <v/>
      </c>
      <c r="C2284" s="25" t="str">
        <f>IF(A2284="","",VLOOKUP(A2284,Tabulka3[[Číslo registrace  u jednorázové akce]:[Příjmení]],3,0))</f>
        <v/>
      </c>
      <c r="I2284" s="94"/>
      <c r="J2284" s="94"/>
      <c r="L2284" s="15"/>
      <c r="M2284" s="15"/>
      <c r="N2284" s="15"/>
    </row>
    <row r="2285" spans="2:14" s="25" customFormat="1" ht="15" customHeight="1" x14ac:dyDescent="0.3">
      <c r="B2285" s="25" t="str">
        <f>IF(A2285="","",VLOOKUP(A2285,Tabulka3[[Číslo registrace  u jednorázové akce]:[Příjmení]],2,0))</f>
        <v/>
      </c>
      <c r="C2285" s="25" t="str">
        <f>IF(A2285="","",VLOOKUP(A2285,Tabulka3[[Číslo registrace  u jednorázové akce]:[Příjmení]],3,0))</f>
        <v/>
      </c>
      <c r="I2285" s="94"/>
      <c r="J2285" s="94"/>
      <c r="L2285" s="15"/>
      <c r="M2285" s="15"/>
      <c r="N2285" s="15"/>
    </row>
    <row r="2286" spans="2:14" s="25" customFormat="1" ht="15" customHeight="1" x14ac:dyDescent="0.3">
      <c r="B2286" s="25" t="str">
        <f>IF(A2286="","",VLOOKUP(A2286,Tabulka3[[Číslo registrace  u jednorázové akce]:[Příjmení]],2,0))</f>
        <v/>
      </c>
      <c r="C2286" s="25" t="str">
        <f>IF(A2286="","",VLOOKUP(A2286,Tabulka3[[Číslo registrace  u jednorázové akce]:[Příjmení]],3,0))</f>
        <v/>
      </c>
      <c r="I2286" s="94"/>
      <c r="J2286" s="94"/>
      <c r="L2286" s="15"/>
      <c r="M2286" s="15"/>
      <c r="N2286" s="15"/>
    </row>
    <row r="2287" spans="2:14" s="25" customFormat="1" ht="15" customHeight="1" x14ac:dyDescent="0.3">
      <c r="B2287" s="25" t="str">
        <f>IF(A2287="","",VLOOKUP(A2287,Tabulka3[[Číslo registrace  u jednorázové akce]:[Příjmení]],2,0))</f>
        <v/>
      </c>
      <c r="C2287" s="25" t="str">
        <f>IF(A2287="","",VLOOKUP(A2287,Tabulka3[[Číslo registrace  u jednorázové akce]:[Příjmení]],3,0))</f>
        <v/>
      </c>
      <c r="I2287" s="94"/>
      <c r="J2287" s="94"/>
      <c r="L2287" s="15"/>
      <c r="M2287" s="15"/>
      <c r="N2287" s="15"/>
    </row>
    <row r="2288" spans="2:14" s="25" customFormat="1" ht="15" customHeight="1" x14ac:dyDescent="0.3">
      <c r="B2288" s="25" t="str">
        <f>IF(A2288="","",VLOOKUP(A2288,Tabulka3[[Číslo registrace  u jednorázové akce]:[Příjmení]],2,0))</f>
        <v/>
      </c>
      <c r="C2288" s="25" t="str">
        <f>IF(A2288="","",VLOOKUP(A2288,Tabulka3[[Číslo registrace  u jednorázové akce]:[Příjmení]],3,0))</f>
        <v/>
      </c>
      <c r="I2288" s="94"/>
      <c r="J2288" s="94"/>
      <c r="L2288" s="15"/>
      <c r="M2288" s="15"/>
      <c r="N2288" s="15"/>
    </row>
    <row r="2289" spans="2:14" s="25" customFormat="1" ht="15" customHeight="1" x14ac:dyDescent="0.3">
      <c r="B2289" s="25" t="str">
        <f>IF(A2289="","",VLOOKUP(A2289,Tabulka3[[Číslo registrace  u jednorázové akce]:[Příjmení]],2,0))</f>
        <v/>
      </c>
      <c r="C2289" s="25" t="str">
        <f>IF(A2289="","",VLOOKUP(A2289,Tabulka3[[Číslo registrace  u jednorázové akce]:[Příjmení]],3,0))</f>
        <v/>
      </c>
      <c r="I2289" s="94"/>
      <c r="J2289" s="94"/>
      <c r="L2289" s="15"/>
      <c r="M2289" s="15"/>
      <c r="N2289" s="15"/>
    </row>
    <row r="2290" spans="2:14" s="25" customFormat="1" ht="15" customHeight="1" x14ac:dyDescent="0.3">
      <c r="B2290" s="25" t="str">
        <f>IF(A2290="","",VLOOKUP(A2290,Tabulka3[[Číslo registrace  u jednorázové akce]:[Příjmení]],2,0))</f>
        <v/>
      </c>
      <c r="C2290" s="25" t="str">
        <f>IF(A2290="","",VLOOKUP(A2290,Tabulka3[[Číslo registrace  u jednorázové akce]:[Příjmení]],3,0))</f>
        <v/>
      </c>
      <c r="I2290" s="94"/>
      <c r="J2290" s="94"/>
      <c r="L2290" s="15"/>
      <c r="M2290" s="15"/>
      <c r="N2290" s="15"/>
    </row>
    <row r="2291" spans="2:14" s="25" customFormat="1" ht="15" customHeight="1" x14ac:dyDescent="0.3">
      <c r="B2291" s="25" t="str">
        <f>IF(A2291="","",VLOOKUP(A2291,Tabulka3[[Číslo registrace  u jednorázové akce]:[Příjmení]],2,0))</f>
        <v/>
      </c>
      <c r="C2291" s="25" t="str">
        <f>IF(A2291="","",VLOOKUP(A2291,Tabulka3[[Číslo registrace  u jednorázové akce]:[Příjmení]],3,0))</f>
        <v/>
      </c>
      <c r="I2291" s="94"/>
      <c r="J2291" s="94"/>
      <c r="L2291" s="15"/>
      <c r="M2291" s="15"/>
      <c r="N2291" s="15"/>
    </row>
    <row r="2292" spans="2:14" s="25" customFormat="1" ht="15" customHeight="1" x14ac:dyDescent="0.3">
      <c r="B2292" s="25" t="str">
        <f>IF(A2292="","",VLOOKUP(A2292,Tabulka3[[Číslo registrace  u jednorázové akce]:[Příjmení]],2,0))</f>
        <v/>
      </c>
      <c r="C2292" s="25" t="str">
        <f>IF(A2292="","",VLOOKUP(A2292,Tabulka3[[Číslo registrace  u jednorázové akce]:[Příjmení]],3,0))</f>
        <v/>
      </c>
      <c r="I2292" s="94"/>
      <c r="J2292" s="94"/>
      <c r="L2292" s="15"/>
      <c r="M2292" s="15"/>
      <c r="N2292" s="15"/>
    </row>
    <row r="2293" spans="2:14" s="25" customFormat="1" ht="15" customHeight="1" x14ac:dyDescent="0.3">
      <c r="B2293" s="25" t="str">
        <f>IF(A2293="","",VLOOKUP(A2293,Tabulka3[[Číslo registrace  u jednorázové akce]:[Příjmení]],2,0))</f>
        <v/>
      </c>
      <c r="C2293" s="25" t="str">
        <f>IF(A2293="","",VLOOKUP(A2293,Tabulka3[[Číslo registrace  u jednorázové akce]:[Příjmení]],3,0))</f>
        <v/>
      </c>
      <c r="I2293" s="94"/>
      <c r="J2293" s="94"/>
      <c r="L2293" s="15"/>
      <c r="M2293" s="15"/>
      <c r="N2293" s="15"/>
    </row>
    <row r="2294" spans="2:14" s="25" customFormat="1" ht="15" customHeight="1" x14ac:dyDescent="0.3">
      <c r="B2294" s="25" t="str">
        <f>IF(A2294="","",VLOOKUP(A2294,Tabulka3[[Číslo registrace  u jednorázové akce]:[Příjmení]],2,0))</f>
        <v/>
      </c>
      <c r="C2294" s="25" t="str">
        <f>IF(A2294="","",VLOOKUP(A2294,Tabulka3[[Číslo registrace  u jednorázové akce]:[Příjmení]],3,0))</f>
        <v/>
      </c>
      <c r="I2294" s="94"/>
      <c r="J2294" s="94"/>
      <c r="L2294" s="15"/>
      <c r="M2294" s="15"/>
      <c r="N2294" s="15"/>
    </row>
    <row r="2295" spans="2:14" s="25" customFormat="1" ht="15" customHeight="1" x14ac:dyDescent="0.3">
      <c r="B2295" s="25" t="str">
        <f>IF(A2295="","",VLOOKUP(A2295,Tabulka3[[Číslo registrace  u jednorázové akce]:[Příjmení]],2,0))</f>
        <v/>
      </c>
      <c r="C2295" s="25" t="str">
        <f>IF(A2295="","",VLOOKUP(A2295,Tabulka3[[Číslo registrace  u jednorázové akce]:[Příjmení]],3,0))</f>
        <v/>
      </c>
      <c r="I2295" s="94"/>
      <c r="J2295" s="94"/>
      <c r="L2295" s="15"/>
      <c r="M2295" s="15"/>
      <c r="N2295" s="15"/>
    </row>
    <row r="2296" spans="2:14" s="25" customFormat="1" ht="15" customHeight="1" x14ac:dyDescent="0.3">
      <c r="B2296" s="25" t="str">
        <f>IF(A2296="","",VLOOKUP(A2296,Tabulka3[[Číslo registrace  u jednorázové akce]:[Příjmení]],2,0))</f>
        <v/>
      </c>
      <c r="C2296" s="25" t="str">
        <f>IF(A2296="","",VLOOKUP(A2296,Tabulka3[[Číslo registrace  u jednorázové akce]:[Příjmení]],3,0))</f>
        <v/>
      </c>
      <c r="I2296" s="94"/>
      <c r="J2296" s="94"/>
      <c r="L2296" s="15"/>
      <c r="M2296" s="15"/>
      <c r="N2296" s="15"/>
    </row>
    <row r="2297" spans="2:14" s="25" customFormat="1" ht="15" customHeight="1" x14ac:dyDescent="0.3">
      <c r="B2297" s="25" t="str">
        <f>IF(A2297="","",VLOOKUP(A2297,Tabulka3[[Číslo registrace  u jednorázové akce]:[Příjmení]],2,0))</f>
        <v/>
      </c>
      <c r="C2297" s="25" t="str">
        <f>IF(A2297="","",VLOOKUP(A2297,Tabulka3[[Číslo registrace  u jednorázové akce]:[Příjmení]],3,0))</f>
        <v/>
      </c>
      <c r="I2297" s="94"/>
      <c r="J2297" s="94"/>
      <c r="L2297" s="15"/>
      <c r="M2297" s="15"/>
      <c r="N2297" s="15"/>
    </row>
    <row r="2298" spans="2:14" s="25" customFormat="1" ht="15" customHeight="1" x14ac:dyDescent="0.3">
      <c r="B2298" s="25" t="str">
        <f>IF(A2298="","",VLOOKUP(A2298,Tabulka3[[Číslo registrace  u jednorázové akce]:[Příjmení]],2,0))</f>
        <v/>
      </c>
      <c r="C2298" s="25" t="str">
        <f>IF(A2298="","",VLOOKUP(A2298,Tabulka3[[Číslo registrace  u jednorázové akce]:[Příjmení]],3,0))</f>
        <v/>
      </c>
      <c r="I2298" s="94"/>
      <c r="J2298" s="94"/>
      <c r="L2298" s="15"/>
      <c r="M2298" s="15"/>
      <c r="N2298" s="15"/>
    </row>
    <row r="2299" spans="2:14" s="25" customFormat="1" ht="15" customHeight="1" x14ac:dyDescent="0.3">
      <c r="B2299" s="25" t="str">
        <f>IF(A2299="","",VLOOKUP(A2299,Tabulka3[[Číslo registrace  u jednorázové akce]:[Příjmení]],2,0))</f>
        <v/>
      </c>
      <c r="C2299" s="25" t="str">
        <f>IF(A2299="","",VLOOKUP(A2299,Tabulka3[[Číslo registrace  u jednorázové akce]:[Příjmení]],3,0))</f>
        <v/>
      </c>
      <c r="I2299" s="94"/>
      <c r="J2299" s="94"/>
      <c r="L2299" s="15"/>
      <c r="M2299" s="15"/>
      <c r="N2299" s="15"/>
    </row>
    <row r="2300" spans="2:14" s="25" customFormat="1" ht="15" customHeight="1" x14ac:dyDescent="0.3">
      <c r="B2300" s="25" t="str">
        <f>IF(A2300="","",VLOOKUP(A2300,Tabulka3[[Číslo registrace  u jednorázové akce]:[Příjmení]],2,0))</f>
        <v/>
      </c>
      <c r="C2300" s="25" t="str">
        <f>IF(A2300="","",VLOOKUP(A2300,Tabulka3[[Číslo registrace  u jednorázové akce]:[Příjmení]],3,0))</f>
        <v/>
      </c>
      <c r="I2300" s="94"/>
      <c r="J2300" s="94"/>
      <c r="L2300" s="15"/>
      <c r="M2300" s="15"/>
      <c r="N2300" s="15"/>
    </row>
    <row r="2301" spans="2:14" s="25" customFormat="1" ht="15" customHeight="1" x14ac:dyDescent="0.3">
      <c r="B2301" s="25" t="str">
        <f>IF(A2301="","",VLOOKUP(A2301,Tabulka3[[Číslo registrace  u jednorázové akce]:[Příjmení]],2,0))</f>
        <v/>
      </c>
      <c r="C2301" s="25" t="str">
        <f>IF(A2301="","",VLOOKUP(A2301,Tabulka3[[Číslo registrace  u jednorázové akce]:[Příjmení]],3,0))</f>
        <v/>
      </c>
      <c r="I2301" s="94"/>
      <c r="J2301" s="94"/>
      <c r="L2301" s="15"/>
      <c r="M2301" s="15"/>
      <c r="N2301" s="15"/>
    </row>
    <row r="2302" spans="2:14" s="25" customFormat="1" ht="15" customHeight="1" x14ac:dyDescent="0.3">
      <c r="B2302" s="25" t="str">
        <f>IF(A2302="","",VLOOKUP(A2302,Tabulka3[[Číslo registrace  u jednorázové akce]:[Příjmení]],2,0))</f>
        <v/>
      </c>
      <c r="C2302" s="25" t="str">
        <f>IF(A2302="","",VLOOKUP(A2302,Tabulka3[[Číslo registrace  u jednorázové akce]:[Příjmení]],3,0))</f>
        <v/>
      </c>
      <c r="I2302" s="94"/>
      <c r="J2302" s="94"/>
      <c r="L2302" s="15"/>
      <c r="M2302" s="15"/>
      <c r="N2302" s="15"/>
    </row>
    <row r="2303" spans="2:14" s="25" customFormat="1" ht="15" customHeight="1" x14ac:dyDescent="0.3">
      <c r="B2303" s="25" t="str">
        <f>IF(A2303="","",VLOOKUP(A2303,Tabulka3[[Číslo registrace  u jednorázové akce]:[Příjmení]],2,0))</f>
        <v/>
      </c>
      <c r="C2303" s="25" t="str">
        <f>IF(A2303="","",VLOOKUP(A2303,Tabulka3[[Číslo registrace  u jednorázové akce]:[Příjmení]],3,0))</f>
        <v/>
      </c>
      <c r="I2303" s="94"/>
      <c r="J2303" s="94"/>
      <c r="L2303" s="15"/>
      <c r="M2303" s="15"/>
      <c r="N2303" s="15"/>
    </row>
    <row r="2304" spans="2:14" s="25" customFormat="1" ht="15" customHeight="1" x14ac:dyDescent="0.3">
      <c r="B2304" s="25" t="str">
        <f>IF(A2304="","",VLOOKUP(A2304,Tabulka3[[Číslo registrace  u jednorázové akce]:[Příjmení]],2,0))</f>
        <v/>
      </c>
      <c r="C2304" s="25" t="str">
        <f>IF(A2304="","",VLOOKUP(A2304,Tabulka3[[Číslo registrace  u jednorázové akce]:[Příjmení]],3,0))</f>
        <v/>
      </c>
      <c r="I2304" s="94"/>
      <c r="J2304" s="94"/>
      <c r="L2304" s="15"/>
      <c r="M2304" s="15"/>
      <c r="N2304" s="15"/>
    </row>
    <row r="2305" spans="2:14" s="25" customFormat="1" ht="15" customHeight="1" x14ac:dyDescent="0.3">
      <c r="B2305" s="25" t="str">
        <f>IF(A2305="","",VLOOKUP(A2305,Tabulka3[[Číslo registrace  u jednorázové akce]:[Příjmení]],2,0))</f>
        <v/>
      </c>
      <c r="C2305" s="25" t="str">
        <f>IF(A2305="","",VLOOKUP(A2305,Tabulka3[[Číslo registrace  u jednorázové akce]:[Příjmení]],3,0))</f>
        <v/>
      </c>
      <c r="I2305" s="94"/>
      <c r="J2305" s="94"/>
      <c r="L2305" s="15"/>
      <c r="M2305" s="15"/>
      <c r="N2305" s="15"/>
    </row>
    <row r="2306" spans="2:14" s="25" customFormat="1" ht="15" customHeight="1" x14ac:dyDescent="0.3">
      <c r="B2306" s="25" t="str">
        <f>IF(A2306="","",VLOOKUP(A2306,Tabulka3[[Číslo registrace  u jednorázové akce]:[Příjmení]],2,0))</f>
        <v/>
      </c>
      <c r="C2306" s="25" t="str">
        <f>IF(A2306="","",VLOOKUP(A2306,Tabulka3[[Číslo registrace  u jednorázové akce]:[Příjmení]],3,0))</f>
        <v/>
      </c>
      <c r="I2306" s="94"/>
      <c r="J2306" s="94"/>
      <c r="L2306" s="15"/>
      <c r="M2306" s="15"/>
      <c r="N2306" s="15"/>
    </row>
    <row r="2307" spans="2:14" s="25" customFormat="1" ht="15" customHeight="1" x14ac:dyDescent="0.3">
      <c r="B2307" s="25" t="str">
        <f>IF(A2307="","",VLOOKUP(A2307,Tabulka3[[Číslo registrace  u jednorázové akce]:[Příjmení]],2,0))</f>
        <v/>
      </c>
      <c r="C2307" s="25" t="str">
        <f>IF(A2307="","",VLOOKUP(A2307,Tabulka3[[Číslo registrace  u jednorázové akce]:[Příjmení]],3,0))</f>
        <v/>
      </c>
      <c r="I2307" s="94"/>
      <c r="J2307" s="94"/>
      <c r="L2307" s="15"/>
      <c r="M2307" s="15"/>
      <c r="N2307" s="15"/>
    </row>
    <row r="2308" spans="2:14" s="25" customFormat="1" ht="15" customHeight="1" x14ac:dyDescent="0.3">
      <c r="B2308" s="25" t="str">
        <f>IF(A2308="","",VLOOKUP(A2308,Tabulka3[[Číslo registrace  u jednorázové akce]:[Příjmení]],2,0))</f>
        <v/>
      </c>
      <c r="C2308" s="25" t="str">
        <f>IF(A2308="","",VLOOKUP(A2308,Tabulka3[[Číslo registrace  u jednorázové akce]:[Příjmení]],3,0))</f>
        <v/>
      </c>
      <c r="I2308" s="94"/>
      <c r="J2308" s="94"/>
      <c r="L2308" s="15"/>
      <c r="M2308" s="15"/>
      <c r="N2308" s="15"/>
    </row>
    <row r="2309" spans="2:14" s="25" customFormat="1" ht="15" customHeight="1" x14ac:dyDescent="0.3">
      <c r="B2309" s="25" t="str">
        <f>IF(A2309="","",VLOOKUP(A2309,Tabulka3[[Číslo registrace  u jednorázové akce]:[Příjmení]],2,0))</f>
        <v/>
      </c>
      <c r="C2309" s="25" t="str">
        <f>IF(A2309="","",VLOOKUP(A2309,Tabulka3[[Číslo registrace  u jednorázové akce]:[Příjmení]],3,0))</f>
        <v/>
      </c>
      <c r="I2309" s="94"/>
      <c r="J2309" s="94"/>
      <c r="L2309" s="15"/>
      <c r="M2309" s="15"/>
      <c r="N2309" s="15"/>
    </row>
    <row r="2310" spans="2:14" s="25" customFormat="1" ht="15" customHeight="1" x14ac:dyDescent="0.3">
      <c r="B2310" s="25" t="str">
        <f>IF(A2310="","",VLOOKUP(A2310,Tabulka3[[Číslo registrace  u jednorázové akce]:[Příjmení]],2,0))</f>
        <v/>
      </c>
      <c r="C2310" s="25" t="str">
        <f>IF(A2310="","",VLOOKUP(A2310,Tabulka3[[Číslo registrace  u jednorázové akce]:[Příjmení]],3,0))</f>
        <v/>
      </c>
      <c r="I2310" s="94"/>
      <c r="J2310" s="94"/>
      <c r="L2310" s="15"/>
      <c r="M2310" s="15"/>
      <c r="N2310" s="15"/>
    </row>
    <row r="2311" spans="2:14" s="25" customFormat="1" ht="15" customHeight="1" x14ac:dyDescent="0.3">
      <c r="B2311" s="25" t="str">
        <f>IF(A2311="","",VLOOKUP(A2311,Tabulka3[[Číslo registrace  u jednorázové akce]:[Příjmení]],2,0))</f>
        <v/>
      </c>
      <c r="C2311" s="25" t="str">
        <f>IF(A2311="","",VLOOKUP(A2311,Tabulka3[[Číslo registrace  u jednorázové akce]:[Příjmení]],3,0))</f>
        <v/>
      </c>
      <c r="I2311" s="94"/>
      <c r="J2311" s="94"/>
      <c r="L2311" s="15"/>
      <c r="M2311" s="15"/>
      <c r="N2311" s="15"/>
    </row>
    <row r="2312" spans="2:14" s="25" customFormat="1" ht="15" customHeight="1" x14ac:dyDescent="0.3">
      <c r="B2312" s="25" t="str">
        <f>IF(A2312="","",VLOOKUP(A2312,Tabulka3[[Číslo registrace  u jednorázové akce]:[Příjmení]],2,0))</f>
        <v/>
      </c>
      <c r="C2312" s="25" t="str">
        <f>IF(A2312="","",VLOOKUP(A2312,Tabulka3[[Číslo registrace  u jednorázové akce]:[Příjmení]],3,0))</f>
        <v/>
      </c>
      <c r="I2312" s="94"/>
      <c r="J2312" s="94"/>
      <c r="L2312" s="15"/>
      <c r="M2312" s="15"/>
      <c r="N2312" s="15"/>
    </row>
    <row r="2313" spans="2:14" s="25" customFormat="1" ht="15" customHeight="1" x14ac:dyDescent="0.3">
      <c r="B2313" s="25" t="str">
        <f>IF(A2313="","",VLOOKUP(A2313,Tabulka3[[Číslo registrace  u jednorázové akce]:[Příjmení]],2,0))</f>
        <v/>
      </c>
      <c r="C2313" s="25" t="str">
        <f>IF(A2313="","",VLOOKUP(A2313,Tabulka3[[Číslo registrace  u jednorázové akce]:[Příjmení]],3,0))</f>
        <v/>
      </c>
      <c r="I2313" s="94"/>
      <c r="J2313" s="94"/>
      <c r="L2313" s="15"/>
      <c r="M2313" s="15"/>
      <c r="N2313" s="15"/>
    </row>
    <row r="2314" spans="2:14" s="25" customFormat="1" ht="15" customHeight="1" x14ac:dyDescent="0.3">
      <c r="B2314" s="25" t="str">
        <f>IF(A2314="","",VLOOKUP(A2314,Tabulka3[[Číslo registrace  u jednorázové akce]:[Příjmení]],2,0))</f>
        <v/>
      </c>
      <c r="C2314" s="25" t="str">
        <f>IF(A2314="","",VLOOKUP(A2314,Tabulka3[[Číslo registrace  u jednorázové akce]:[Příjmení]],3,0))</f>
        <v/>
      </c>
      <c r="I2314" s="94"/>
      <c r="J2314" s="94"/>
      <c r="L2314" s="15"/>
      <c r="M2314" s="15"/>
      <c r="N2314" s="15"/>
    </row>
    <row r="2315" spans="2:14" s="25" customFormat="1" ht="15" customHeight="1" x14ac:dyDescent="0.3">
      <c r="B2315" s="25" t="str">
        <f>IF(A2315="","",VLOOKUP(A2315,Tabulka3[[Číslo registrace  u jednorázové akce]:[Příjmení]],2,0))</f>
        <v/>
      </c>
      <c r="C2315" s="25" t="str">
        <f>IF(A2315="","",VLOOKUP(A2315,Tabulka3[[Číslo registrace  u jednorázové akce]:[Příjmení]],3,0))</f>
        <v/>
      </c>
      <c r="I2315" s="94"/>
      <c r="J2315" s="94"/>
      <c r="L2315" s="15"/>
      <c r="M2315" s="15"/>
      <c r="N2315" s="15"/>
    </row>
    <row r="2316" spans="2:14" s="25" customFormat="1" ht="15" customHeight="1" x14ac:dyDescent="0.3">
      <c r="B2316" s="25" t="str">
        <f>IF(A2316="","",VLOOKUP(A2316,Tabulka3[[Číslo registrace  u jednorázové akce]:[Příjmení]],2,0))</f>
        <v/>
      </c>
      <c r="C2316" s="25" t="str">
        <f>IF(A2316="","",VLOOKUP(A2316,Tabulka3[[Číslo registrace  u jednorázové akce]:[Příjmení]],3,0))</f>
        <v/>
      </c>
      <c r="I2316" s="94"/>
      <c r="J2316" s="94"/>
      <c r="L2316" s="15"/>
      <c r="M2316" s="15"/>
      <c r="N2316" s="15"/>
    </row>
    <row r="2317" spans="2:14" s="25" customFormat="1" ht="15" customHeight="1" x14ac:dyDescent="0.3">
      <c r="B2317" s="25" t="str">
        <f>IF(A2317="","",VLOOKUP(A2317,Tabulka3[[Číslo registrace  u jednorázové akce]:[Příjmení]],2,0))</f>
        <v/>
      </c>
      <c r="C2317" s="25" t="str">
        <f>IF(A2317="","",VLOOKUP(A2317,Tabulka3[[Číslo registrace  u jednorázové akce]:[Příjmení]],3,0))</f>
        <v/>
      </c>
      <c r="I2317" s="94"/>
      <c r="J2317" s="94"/>
      <c r="L2317" s="15"/>
      <c r="M2317" s="15"/>
      <c r="N2317" s="15"/>
    </row>
    <row r="2318" spans="2:14" s="25" customFormat="1" ht="15" customHeight="1" x14ac:dyDescent="0.3">
      <c r="B2318" s="25" t="str">
        <f>IF(A2318="","",VLOOKUP(A2318,Tabulka3[[Číslo registrace  u jednorázové akce]:[Příjmení]],2,0))</f>
        <v/>
      </c>
      <c r="C2318" s="25" t="str">
        <f>IF(A2318="","",VLOOKUP(A2318,Tabulka3[[Číslo registrace  u jednorázové akce]:[Příjmení]],3,0))</f>
        <v/>
      </c>
      <c r="I2318" s="94"/>
      <c r="J2318" s="94"/>
      <c r="L2318" s="15"/>
      <c r="M2318" s="15"/>
      <c r="N2318" s="15"/>
    </row>
    <row r="2319" spans="2:14" s="25" customFormat="1" ht="15" customHeight="1" x14ac:dyDescent="0.3">
      <c r="B2319" s="25" t="str">
        <f>IF(A2319="","",VLOOKUP(A2319,Tabulka3[[Číslo registrace  u jednorázové akce]:[Příjmení]],2,0))</f>
        <v/>
      </c>
      <c r="C2319" s="25" t="str">
        <f>IF(A2319="","",VLOOKUP(A2319,Tabulka3[[Číslo registrace  u jednorázové akce]:[Příjmení]],3,0))</f>
        <v/>
      </c>
      <c r="I2319" s="94"/>
      <c r="J2319" s="94"/>
      <c r="L2319" s="15"/>
      <c r="M2319" s="15"/>
      <c r="N2319" s="15"/>
    </row>
    <row r="2320" spans="2:14" s="25" customFormat="1" ht="15" customHeight="1" x14ac:dyDescent="0.3">
      <c r="B2320" s="25" t="str">
        <f>IF(A2320="","",VLOOKUP(A2320,Tabulka3[[Číslo registrace  u jednorázové akce]:[Příjmení]],2,0))</f>
        <v/>
      </c>
      <c r="C2320" s="25" t="str">
        <f>IF(A2320="","",VLOOKUP(A2320,Tabulka3[[Číslo registrace  u jednorázové akce]:[Příjmení]],3,0))</f>
        <v/>
      </c>
      <c r="I2320" s="94"/>
      <c r="J2320" s="94"/>
      <c r="L2320" s="15"/>
      <c r="M2320" s="15"/>
      <c r="N2320" s="15"/>
    </row>
    <row r="2321" spans="2:14" s="25" customFormat="1" ht="15" customHeight="1" x14ac:dyDescent="0.3">
      <c r="B2321" s="25" t="str">
        <f>IF(A2321="","",VLOOKUP(A2321,Tabulka3[[Číslo registrace  u jednorázové akce]:[Příjmení]],2,0))</f>
        <v/>
      </c>
      <c r="C2321" s="25" t="str">
        <f>IF(A2321="","",VLOOKUP(A2321,Tabulka3[[Číslo registrace  u jednorázové akce]:[Příjmení]],3,0))</f>
        <v/>
      </c>
      <c r="I2321" s="94"/>
      <c r="J2321" s="94"/>
      <c r="L2321" s="15"/>
      <c r="M2321" s="15"/>
      <c r="N2321" s="15"/>
    </row>
    <row r="2322" spans="2:14" s="25" customFormat="1" ht="15" customHeight="1" x14ac:dyDescent="0.3">
      <c r="B2322" s="25" t="str">
        <f>IF(A2322="","",VLOOKUP(A2322,Tabulka3[[Číslo registrace  u jednorázové akce]:[Příjmení]],2,0))</f>
        <v/>
      </c>
      <c r="C2322" s="25" t="str">
        <f>IF(A2322="","",VLOOKUP(A2322,Tabulka3[[Číslo registrace  u jednorázové akce]:[Příjmení]],3,0))</f>
        <v/>
      </c>
      <c r="I2322" s="94"/>
      <c r="J2322" s="94"/>
      <c r="L2322" s="15"/>
      <c r="M2322" s="15"/>
      <c r="N2322" s="15"/>
    </row>
    <row r="2323" spans="2:14" s="25" customFormat="1" ht="15" customHeight="1" x14ac:dyDescent="0.3">
      <c r="B2323" s="25" t="str">
        <f>IF(A2323="","",VLOOKUP(A2323,Tabulka3[[Číslo registrace  u jednorázové akce]:[Příjmení]],2,0))</f>
        <v/>
      </c>
      <c r="C2323" s="25" t="str">
        <f>IF(A2323="","",VLOOKUP(A2323,Tabulka3[[Číslo registrace  u jednorázové akce]:[Příjmení]],3,0))</f>
        <v/>
      </c>
      <c r="I2323" s="94"/>
      <c r="J2323" s="94"/>
      <c r="L2323" s="15"/>
      <c r="M2323" s="15"/>
      <c r="N2323" s="15"/>
    </row>
    <row r="2324" spans="2:14" s="25" customFormat="1" ht="15" customHeight="1" x14ac:dyDescent="0.3">
      <c r="B2324" s="25" t="str">
        <f>IF(A2324="","",VLOOKUP(A2324,Tabulka3[[Číslo registrace  u jednorázové akce]:[Příjmení]],2,0))</f>
        <v/>
      </c>
      <c r="C2324" s="25" t="str">
        <f>IF(A2324="","",VLOOKUP(A2324,Tabulka3[[Číslo registrace  u jednorázové akce]:[Příjmení]],3,0))</f>
        <v/>
      </c>
      <c r="I2324" s="94"/>
      <c r="J2324" s="94"/>
      <c r="L2324" s="15"/>
      <c r="M2324" s="15"/>
      <c r="N2324" s="15"/>
    </row>
    <row r="2325" spans="2:14" s="25" customFormat="1" ht="15" customHeight="1" x14ac:dyDescent="0.3">
      <c r="B2325" s="25" t="str">
        <f>IF(A2325="","",VLOOKUP(A2325,Tabulka3[[Číslo registrace  u jednorázové akce]:[Příjmení]],2,0))</f>
        <v/>
      </c>
      <c r="C2325" s="25" t="str">
        <f>IF(A2325="","",VLOOKUP(A2325,Tabulka3[[Číslo registrace  u jednorázové akce]:[Příjmení]],3,0))</f>
        <v/>
      </c>
      <c r="I2325" s="94"/>
      <c r="J2325" s="94"/>
      <c r="L2325" s="15"/>
      <c r="M2325" s="15"/>
      <c r="N2325" s="15"/>
    </row>
    <row r="2326" spans="2:14" s="25" customFormat="1" ht="15" customHeight="1" x14ac:dyDescent="0.3">
      <c r="B2326" s="25" t="str">
        <f>IF(A2326="","",VLOOKUP(A2326,Tabulka3[[Číslo registrace  u jednorázové akce]:[Příjmení]],2,0))</f>
        <v/>
      </c>
      <c r="C2326" s="25" t="str">
        <f>IF(A2326="","",VLOOKUP(A2326,Tabulka3[[Číslo registrace  u jednorázové akce]:[Příjmení]],3,0))</f>
        <v/>
      </c>
      <c r="I2326" s="94"/>
      <c r="J2326" s="94"/>
      <c r="L2326" s="15"/>
      <c r="M2326" s="15"/>
      <c r="N2326" s="15"/>
    </row>
    <row r="2327" spans="2:14" s="25" customFormat="1" ht="15" customHeight="1" x14ac:dyDescent="0.3">
      <c r="B2327" s="25" t="str">
        <f>IF(A2327="","",VLOOKUP(A2327,Tabulka3[[Číslo registrace  u jednorázové akce]:[Příjmení]],2,0))</f>
        <v/>
      </c>
      <c r="C2327" s="25" t="str">
        <f>IF(A2327="","",VLOOKUP(A2327,Tabulka3[[Číslo registrace  u jednorázové akce]:[Příjmení]],3,0))</f>
        <v/>
      </c>
      <c r="I2327" s="94"/>
      <c r="J2327" s="94"/>
      <c r="L2327" s="15"/>
      <c r="M2327" s="15"/>
      <c r="N2327" s="15"/>
    </row>
    <row r="2328" spans="2:14" s="25" customFormat="1" ht="15" customHeight="1" x14ac:dyDescent="0.3">
      <c r="B2328" s="25" t="str">
        <f>IF(A2328="","",VLOOKUP(A2328,Tabulka3[[Číslo registrace  u jednorázové akce]:[Příjmení]],2,0))</f>
        <v/>
      </c>
      <c r="C2328" s="25" t="str">
        <f>IF(A2328="","",VLOOKUP(A2328,Tabulka3[[Číslo registrace  u jednorázové akce]:[Příjmení]],3,0))</f>
        <v/>
      </c>
      <c r="I2328" s="94"/>
      <c r="J2328" s="94"/>
      <c r="L2328" s="15"/>
      <c r="M2328" s="15"/>
      <c r="N2328" s="15"/>
    </row>
    <row r="2329" spans="2:14" s="25" customFormat="1" ht="15" customHeight="1" x14ac:dyDescent="0.3">
      <c r="B2329" s="25" t="str">
        <f>IF(A2329="","",VLOOKUP(A2329,Tabulka3[[Číslo registrace  u jednorázové akce]:[Příjmení]],2,0))</f>
        <v/>
      </c>
      <c r="C2329" s="25" t="str">
        <f>IF(A2329="","",VLOOKUP(A2329,Tabulka3[[Číslo registrace  u jednorázové akce]:[Příjmení]],3,0))</f>
        <v/>
      </c>
      <c r="I2329" s="94"/>
      <c r="J2329" s="94"/>
      <c r="L2329" s="15"/>
      <c r="M2329" s="15"/>
      <c r="N2329" s="15"/>
    </row>
    <row r="2330" spans="2:14" s="25" customFormat="1" ht="15" customHeight="1" x14ac:dyDescent="0.3">
      <c r="B2330" s="25" t="str">
        <f>IF(A2330="","",VLOOKUP(A2330,Tabulka3[[Číslo registrace  u jednorázové akce]:[Příjmení]],2,0))</f>
        <v/>
      </c>
      <c r="C2330" s="25" t="str">
        <f>IF(A2330="","",VLOOKUP(A2330,Tabulka3[[Číslo registrace  u jednorázové akce]:[Příjmení]],3,0))</f>
        <v/>
      </c>
      <c r="I2330" s="94"/>
      <c r="J2330" s="94"/>
      <c r="L2330" s="15"/>
      <c r="M2330" s="15"/>
      <c r="N2330" s="15"/>
    </row>
    <row r="2331" spans="2:14" s="25" customFormat="1" ht="15" customHeight="1" x14ac:dyDescent="0.3">
      <c r="B2331" s="25" t="str">
        <f>IF(A2331="","",VLOOKUP(A2331,Tabulka3[[Číslo registrace  u jednorázové akce]:[Příjmení]],2,0))</f>
        <v/>
      </c>
      <c r="C2331" s="25" t="str">
        <f>IF(A2331="","",VLOOKUP(A2331,Tabulka3[[Číslo registrace  u jednorázové akce]:[Příjmení]],3,0))</f>
        <v/>
      </c>
      <c r="I2331" s="94"/>
      <c r="J2331" s="94"/>
      <c r="L2331" s="15"/>
      <c r="M2331" s="15"/>
      <c r="N2331" s="15"/>
    </row>
    <row r="2332" spans="2:14" s="25" customFormat="1" ht="15" customHeight="1" x14ac:dyDescent="0.3">
      <c r="B2332" s="25" t="str">
        <f>IF(A2332="","",VLOOKUP(A2332,Tabulka3[[Číslo registrace  u jednorázové akce]:[Příjmení]],2,0))</f>
        <v/>
      </c>
      <c r="C2332" s="25" t="str">
        <f>IF(A2332="","",VLOOKUP(A2332,Tabulka3[[Číslo registrace  u jednorázové akce]:[Příjmení]],3,0))</f>
        <v/>
      </c>
      <c r="I2332" s="94"/>
      <c r="J2332" s="94"/>
      <c r="L2332" s="15"/>
      <c r="M2332" s="15"/>
      <c r="N2332" s="15"/>
    </row>
    <row r="2333" spans="2:14" s="25" customFormat="1" ht="15" customHeight="1" x14ac:dyDescent="0.3">
      <c r="B2333" s="25" t="str">
        <f>IF(A2333="","",VLOOKUP(A2333,Tabulka3[[Číslo registrace  u jednorázové akce]:[Příjmení]],2,0))</f>
        <v/>
      </c>
      <c r="C2333" s="25" t="str">
        <f>IF(A2333="","",VLOOKUP(A2333,Tabulka3[[Číslo registrace  u jednorázové akce]:[Příjmení]],3,0))</f>
        <v/>
      </c>
      <c r="I2333" s="94"/>
      <c r="J2333" s="94"/>
      <c r="L2333" s="15"/>
      <c r="M2333" s="15"/>
      <c r="N2333" s="15"/>
    </row>
    <row r="2334" spans="2:14" s="25" customFormat="1" ht="15" customHeight="1" x14ac:dyDescent="0.3">
      <c r="B2334" s="25" t="str">
        <f>IF(A2334="","",VLOOKUP(A2334,Tabulka3[[Číslo registrace  u jednorázové akce]:[Příjmení]],2,0))</f>
        <v/>
      </c>
      <c r="C2334" s="25" t="str">
        <f>IF(A2334="","",VLOOKUP(A2334,Tabulka3[[Číslo registrace  u jednorázové akce]:[Příjmení]],3,0))</f>
        <v/>
      </c>
      <c r="I2334" s="94"/>
      <c r="J2334" s="94"/>
      <c r="L2334" s="15"/>
      <c r="M2334" s="15"/>
      <c r="N2334" s="15"/>
    </row>
    <row r="2335" spans="2:14" s="25" customFormat="1" ht="15" customHeight="1" x14ac:dyDescent="0.3">
      <c r="B2335" s="25" t="str">
        <f>IF(A2335="","",VLOOKUP(A2335,Tabulka3[[Číslo registrace  u jednorázové akce]:[Příjmení]],2,0))</f>
        <v/>
      </c>
      <c r="C2335" s="25" t="str">
        <f>IF(A2335="","",VLOOKUP(A2335,Tabulka3[[Číslo registrace  u jednorázové akce]:[Příjmení]],3,0))</f>
        <v/>
      </c>
      <c r="I2335" s="94"/>
      <c r="J2335" s="94"/>
      <c r="L2335" s="15"/>
      <c r="M2335" s="15"/>
      <c r="N2335" s="15"/>
    </row>
    <row r="2336" spans="2:14" s="25" customFormat="1" ht="15" customHeight="1" x14ac:dyDescent="0.3">
      <c r="B2336" s="25" t="str">
        <f>IF(A2336="","",VLOOKUP(A2336,Tabulka3[[Číslo registrace  u jednorázové akce]:[Příjmení]],2,0))</f>
        <v/>
      </c>
      <c r="C2336" s="25" t="str">
        <f>IF(A2336="","",VLOOKUP(A2336,Tabulka3[[Číslo registrace  u jednorázové akce]:[Příjmení]],3,0))</f>
        <v/>
      </c>
      <c r="I2336" s="94"/>
      <c r="J2336" s="94"/>
      <c r="L2336" s="15"/>
      <c r="M2336" s="15"/>
      <c r="N2336" s="15"/>
    </row>
    <row r="2337" spans="2:14" s="25" customFormat="1" ht="15" customHeight="1" x14ac:dyDescent="0.3">
      <c r="B2337" s="25" t="str">
        <f>IF(A2337="","",VLOOKUP(A2337,Tabulka3[[Číslo registrace  u jednorázové akce]:[Příjmení]],2,0))</f>
        <v/>
      </c>
      <c r="C2337" s="25" t="str">
        <f>IF(A2337="","",VLOOKUP(A2337,Tabulka3[[Číslo registrace  u jednorázové akce]:[Příjmení]],3,0))</f>
        <v/>
      </c>
      <c r="I2337" s="94"/>
      <c r="J2337" s="94"/>
      <c r="L2337" s="15"/>
      <c r="M2337" s="15"/>
      <c r="N2337" s="15"/>
    </row>
    <row r="2338" spans="2:14" s="25" customFormat="1" ht="15" customHeight="1" x14ac:dyDescent="0.3">
      <c r="B2338" s="25" t="str">
        <f>IF(A2338="","",VLOOKUP(A2338,Tabulka3[[Číslo registrace  u jednorázové akce]:[Příjmení]],2,0))</f>
        <v/>
      </c>
      <c r="C2338" s="25" t="str">
        <f>IF(A2338="","",VLOOKUP(A2338,Tabulka3[[Číslo registrace  u jednorázové akce]:[Příjmení]],3,0))</f>
        <v/>
      </c>
      <c r="I2338" s="94"/>
      <c r="J2338" s="94"/>
      <c r="L2338" s="15"/>
      <c r="M2338" s="15"/>
      <c r="N2338" s="15"/>
    </row>
    <row r="2339" spans="2:14" s="25" customFormat="1" ht="15" customHeight="1" x14ac:dyDescent="0.3">
      <c r="B2339" s="25" t="str">
        <f>IF(A2339="","",VLOOKUP(A2339,Tabulka3[[Číslo registrace  u jednorázové akce]:[Příjmení]],2,0))</f>
        <v/>
      </c>
      <c r="C2339" s="25" t="str">
        <f>IF(A2339="","",VLOOKUP(A2339,Tabulka3[[Číslo registrace  u jednorázové akce]:[Příjmení]],3,0))</f>
        <v/>
      </c>
      <c r="I2339" s="94"/>
      <c r="J2339" s="94"/>
      <c r="L2339" s="15"/>
      <c r="M2339" s="15"/>
      <c r="N2339" s="15"/>
    </row>
    <row r="2340" spans="2:14" s="25" customFormat="1" ht="15" customHeight="1" x14ac:dyDescent="0.3">
      <c r="B2340" s="25" t="str">
        <f>IF(A2340="","",VLOOKUP(A2340,Tabulka3[[Číslo registrace  u jednorázové akce]:[Příjmení]],2,0))</f>
        <v/>
      </c>
      <c r="C2340" s="25" t="str">
        <f>IF(A2340="","",VLOOKUP(A2340,Tabulka3[[Číslo registrace  u jednorázové akce]:[Příjmení]],3,0))</f>
        <v/>
      </c>
      <c r="I2340" s="94"/>
      <c r="J2340" s="94"/>
      <c r="L2340" s="15"/>
      <c r="M2340" s="15"/>
      <c r="N2340" s="15"/>
    </row>
    <row r="2341" spans="2:14" s="25" customFormat="1" ht="15" customHeight="1" x14ac:dyDescent="0.3">
      <c r="B2341" s="25" t="str">
        <f>IF(A2341="","",VLOOKUP(A2341,Tabulka3[[Číslo registrace  u jednorázové akce]:[Příjmení]],2,0))</f>
        <v/>
      </c>
      <c r="C2341" s="25" t="str">
        <f>IF(A2341="","",VLOOKUP(A2341,Tabulka3[[Číslo registrace  u jednorázové akce]:[Příjmení]],3,0))</f>
        <v/>
      </c>
      <c r="I2341" s="94"/>
      <c r="J2341" s="94"/>
      <c r="L2341" s="15"/>
      <c r="M2341" s="15"/>
      <c r="N2341" s="15"/>
    </row>
    <row r="2342" spans="2:14" s="25" customFormat="1" ht="15" customHeight="1" x14ac:dyDescent="0.3">
      <c r="B2342" s="25" t="str">
        <f>IF(A2342="","",VLOOKUP(A2342,Tabulka3[[Číslo registrace  u jednorázové akce]:[Příjmení]],2,0))</f>
        <v/>
      </c>
      <c r="C2342" s="25" t="str">
        <f>IF(A2342="","",VLOOKUP(A2342,Tabulka3[[Číslo registrace  u jednorázové akce]:[Příjmení]],3,0))</f>
        <v/>
      </c>
      <c r="I2342" s="94"/>
      <c r="J2342" s="94"/>
      <c r="L2342" s="15"/>
      <c r="M2342" s="15"/>
      <c r="N2342" s="15"/>
    </row>
    <row r="2343" spans="2:14" s="25" customFormat="1" ht="15" customHeight="1" x14ac:dyDescent="0.3">
      <c r="B2343" s="25" t="str">
        <f>IF(A2343="","",VLOOKUP(A2343,Tabulka3[[Číslo registrace  u jednorázové akce]:[Příjmení]],2,0))</f>
        <v/>
      </c>
      <c r="C2343" s="25" t="str">
        <f>IF(A2343="","",VLOOKUP(A2343,Tabulka3[[Číslo registrace  u jednorázové akce]:[Příjmení]],3,0))</f>
        <v/>
      </c>
      <c r="I2343" s="94"/>
      <c r="J2343" s="94"/>
      <c r="L2343" s="15"/>
      <c r="M2343" s="15"/>
      <c r="N2343" s="15"/>
    </row>
    <row r="2344" spans="2:14" s="25" customFormat="1" ht="15" customHeight="1" x14ac:dyDescent="0.3">
      <c r="B2344" s="25" t="str">
        <f>IF(A2344="","",VLOOKUP(A2344,Tabulka3[[Číslo registrace  u jednorázové akce]:[Příjmení]],2,0))</f>
        <v/>
      </c>
      <c r="C2344" s="25" t="str">
        <f>IF(A2344="","",VLOOKUP(A2344,Tabulka3[[Číslo registrace  u jednorázové akce]:[Příjmení]],3,0))</f>
        <v/>
      </c>
      <c r="I2344" s="94"/>
      <c r="J2344" s="94"/>
      <c r="L2344" s="15"/>
      <c r="M2344" s="15"/>
      <c r="N2344" s="15"/>
    </row>
    <row r="2345" spans="2:14" s="25" customFormat="1" ht="15" customHeight="1" x14ac:dyDescent="0.3">
      <c r="B2345" s="25" t="str">
        <f>IF(A2345="","",VLOOKUP(A2345,Tabulka3[[Číslo registrace  u jednorázové akce]:[Příjmení]],2,0))</f>
        <v/>
      </c>
      <c r="C2345" s="25" t="str">
        <f>IF(A2345="","",VLOOKUP(A2345,Tabulka3[[Číslo registrace  u jednorázové akce]:[Příjmení]],3,0))</f>
        <v/>
      </c>
      <c r="I2345" s="94"/>
      <c r="J2345" s="94"/>
      <c r="L2345" s="15"/>
      <c r="M2345" s="15"/>
      <c r="N2345" s="15"/>
    </row>
    <row r="2346" spans="2:14" s="25" customFormat="1" ht="15" customHeight="1" x14ac:dyDescent="0.3">
      <c r="B2346" s="25" t="str">
        <f>IF(A2346="","",VLOOKUP(A2346,Tabulka3[[Číslo registrace  u jednorázové akce]:[Příjmení]],2,0))</f>
        <v/>
      </c>
      <c r="C2346" s="25" t="str">
        <f>IF(A2346="","",VLOOKUP(A2346,Tabulka3[[Číslo registrace  u jednorázové akce]:[Příjmení]],3,0))</f>
        <v/>
      </c>
      <c r="I2346" s="94"/>
      <c r="J2346" s="94"/>
      <c r="L2346" s="15"/>
      <c r="M2346" s="15"/>
      <c r="N2346" s="15"/>
    </row>
    <row r="2347" spans="2:14" s="25" customFormat="1" ht="15" customHeight="1" x14ac:dyDescent="0.3">
      <c r="B2347" s="25" t="str">
        <f>IF(A2347="","",VLOOKUP(A2347,Tabulka3[[Číslo registrace  u jednorázové akce]:[Příjmení]],2,0))</f>
        <v/>
      </c>
      <c r="C2347" s="25" t="str">
        <f>IF(A2347="","",VLOOKUP(A2347,Tabulka3[[Číslo registrace  u jednorázové akce]:[Příjmení]],3,0))</f>
        <v/>
      </c>
      <c r="I2347" s="94"/>
      <c r="J2347" s="94"/>
      <c r="L2347" s="15"/>
      <c r="M2347" s="15"/>
      <c r="N2347" s="15"/>
    </row>
    <row r="2348" spans="2:14" s="25" customFormat="1" ht="15" customHeight="1" x14ac:dyDescent="0.3">
      <c r="B2348" s="25" t="str">
        <f>IF(A2348="","",VLOOKUP(A2348,Tabulka3[[Číslo registrace  u jednorázové akce]:[Příjmení]],2,0))</f>
        <v/>
      </c>
      <c r="C2348" s="25" t="str">
        <f>IF(A2348="","",VLOOKUP(A2348,Tabulka3[[Číslo registrace  u jednorázové akce]:[Příjmení]],3,0))</f>
        <v/>
      </c>
      <c r="I2348" s="94"/>
      <c r="J2348" s="94"/>
      <c r="L2348" s="15"/>
      <c r="M2348" s="15"/>
      <c r="N2348" s="15"/>
    </row>
    <row r="2349" spans="2:14" s="25" customFormat="1" ht="15" customHeight="1" x14ac:dyDescent="0.3">
      <c r="B2349" s="25" t="str">
        <f>IF(A2349="","",VLOOKUP(A2349,Tabulka3[[Číslo registrace  u jednorázové akce]:[Příjmení]],2,0))</f>
        <v/>
      </c>
      <c r="C2349" s="25" t="str">
        <f>IF(A2349="","",VLOOKUP(A2349,Tabulka3[[Číslo registrace  u jednorázové akce]:[Příjmení]],3,0))</f>
        <v/>
      </c>
      <c r="I2349" s="94"/>
      <c r="J2349" s="94"/>
      <c r="L2349" s="15"/>
      <c r="M2349" s="15"/>
      <c r="N2349" s="15"/>
    </row>
    <row r="2350" spans="2:14" s="25" customFormat="1" ht="15" customHeight="1" x14ac:dyDescent="0.3">
      <c r="B2350" s="25" t="str">
        <f>IF(A2350="","",VLOOKUP(A2350,Tabulka3[[Číslo registrace  u jednorázové akce]:[Příjmení]],2,0))</f>
        <v/>
      </c>
      <c r="C2350" s="25" t="str">
        <f>IF(A2350="","",VLOOKUP(A2350,Tabulka3[[Číslo registrace  u jednorázové akce]:[Příjmení]],3,0))</f>
        <v/>
      </c>
      <c r="I2350" s="94"/>
      <c r="J2350" s="94"/>
      <c r="L2350" s="15"/>
      <c r="M2350" s="15"/>
      <c r="N2350" s="15"/>
    </row>
    <row r="2351" spans="2:14" s="25" customFormat="1" ht="15" customHeight="1" x14ac:dyDescent="0.3">
      <c r="B2351" s="25" t="str">
        <f>IF(A2351="","",VLOOKUP(A2351,Tabulka3[[Číslo registrace  u jednorázové akce]:[Příjmení]],2,0))</f>
        <v/>
      </c>
      <c r="C2351" s="25" t="str">
        <f>IF(A2351="","",VLOOKUP(A2351,Tabulka3[[Číslo registrace  u jednorázové akce]:[Příjmení]],3,0))</f>
        <v/>
      </c>
      <c r="I2351" s="94"/>
      <c r="J2351" s="94"/>
      <c r="L2351" s="15"/>
      <c r="M2351" s="15"/>
      <c r="N2351" s="15"/>
    </row>
    <row r="2352" spans="2:14" s="25" customFormat="1" ht="15" customHeight="1" x14ac:dyDescent="0.3">
      <c r="B2352" s="25" t="str">
        <f>IF(A2352="","",VLOOKUP(A2352,Tabulka3[[Číslo registrace  u jednorázové akce]:[Příjmení]],2,0))</f>
        <v/>
      </c>
      <c r="C2352" s="25" t="str">
        <f>IF(A2352="","",VLOOKUP(A2352,Tabulka3[[Číslo registrace  u jednorázové akce]:[Příjmení]],3,0))</f>
        <v/>
      </c>
      <c r="I2352" s="94"/>
      <c r="J2352" s="94"/>
      <c r="L2352" s="15"/>
      <c r="M2352" s="15"/>
      <c r="N2352" s="15"/>
    </row>
    <row r="2353" spans="2:14" s="25" customFormat="1" ht="15" customHeight="1" x14ac:dyDescent="0.3">
      <c r="B2353" s="25" t="str">
        <f>IF(A2353="","",VLOOKUP(A2353,Tabulka3[[Číslo registrace  u jednorázové akce]:[Příjmení]],2,0))</f>
        <v/>
      </c>
      <c r="C2353" s="25" t="str">
        <f>IF(A2353="","",VLOOKUP(A2353,Tabulka3[[Číslo registrace  u jednorázové akce]:[Příjmení]],3,0))</f>
        <v/>
      </c>
      <c r="I2353" s="94"/>
      <c r="J2353" s="94"/>
      <c r="L2353" s="15"/>
      <c r="M2353" s="15"/>
      <c r="N2353" s="15"/>
    </row>
    <row r="2354" spans="2:14" s="25" customFormat="1" ht="15" customHeight="1" x14ac:dyDescent="0.3">
      <c r="B2354" s="25" t="str">
        <f>IF(A2354="","",VLOOKUP(A2354,Tabulka3[[Číslo registrace  u jednorázové akce]:[Příjmení]],2,0))</f>
        <v/>
      </c>
      <c r="C2354" s="25" t="str">
        <f>IF(A2354="","",VLOOKUP(A2354,Tabulka3[[Číslo registrace  u jednorázové akce]:[Příjmení]],3,0))</f>
        <v/>
      </c>
      <c r="I2354" s="94"/>
      <c r="J2354" s="94"/>
      <c r="L2354" s="15"/>
      <c r="M2354" s="15"/>
      <c r="N2354" s="15"/>
    </row>
    <row r="2355" spans="2:14" s="25" customFormat="1" ht="15" customHeight="1" x14ac:dyDescent="0.3">
      <c r="B2355" s="25" t="str">
        <f>IF(A2355="","",VLOOKUP(A2355,Tabulka3[[Číslo registrace  u jednorázové akce]:[Příjmení]],2,0))</f>
        <v/>
      </c>
      <c r="C2355" s="25" t="str">
        <f>IF(A2355="","",VLOOKUP(A2355,Tabulka3[[Číslo registrace  u jednorázové akce]:[Příjmení]],3,0))</f>
        <v/>
      </c>
      <c r="I2355" s="94"/>
      <c r="J2355" s="94"/>
      <c r="L2355" s="15"/>
      <c r="M2355" s="15"/>
      <c r="N2355" s="15"/>
    </row>
    <row r="2356" spans="2:14" s="25" customFormat="1" ht="15" customHeight="1" x14ac:dyDescent="0.3">
      <c r="B2356" s="25" t="str">
        <f>IF(A2356="","",VLOOKUP(A2356,Tabulka3[[Číslo registrace  u jednorázové akce]:[Příjmení]],2,0))</f>
        <v/>
      </c>
      <c r="C2356" s="25" t="str">
        <f>IF(A2356="","",VLOOKUP(A2356,Tabulka3[[Číslo registrace  u jednorázové akce]:[Příjmení]],3,0))</f>
        <v/>
      </c>
      <c r="I2356" s="94"/>
      <c r="J2356" s="94"/>
      <c r="L2356" s="15"/>
      <c r="M2356" s="15"/>
      <c r="N2356" s="15"/>
    </row>
    <row r="2357" spans="2:14" s="25" customFormat="1" ht="15" customHeight="1" x14ac:dyDescent="0.3">
      <c r="B2357" s="25" t="str">
        <f>IF(A2357="","",VLOOKUP(A2357,Tabulka3[[Číslo registrace  u jednorázové akce]:[Příjmení]],2,0))</f>
        <v/>
      </c>
      <c r="C2357" s="25" t="str">
        <f>IF(A2357="","",VLOOKUP(A2357,Tabulka3[[Číslo registrace  u jednorázové akce]:[Příjmení]],3,0))</f>
        <v/>
      </c>
      <c r="I2357" s="94"/>
      <c r="J2357" s="94"/>
      <c r="L2357" s="15"/>
      <c r="M2357" s="15"/>
      <c r="N2357" s="15"/>
    </row>
    <row r="2358" spans="2:14" s="25" customFormat="1" ht="15" customHeight="1" x14ac:dyDescent="0.3">
      <c r="B2358" s="25" t="str">
        <f>IF(A2358="","",VLOOKUP(A2358,Tabulka3[[Číslo registrace  u jednorázové akce]:[Příjmení]],2,0))</f>
        <v/>
      </c>
      <c r="C2358" s="25" t="str">
        <f>IF(A2358="","",VLOOKUP(A2358,Tabulka3[[Číslo registrace  u jednorázové akce]:[Příjmení]],3,0))</f>
        <v/>
      </c>
      <c r="I2358" s="94"/>
      <c r="J2358" s="94"/>
      <c r="L2358" s="15"/>
      <c r="M2358" s="15"/>
      <c r="N2358" s="15"/>
    </row>
    <row r="2359" spans="2:14" s="25" customFormat="1" ht="15" customHeight="1" x14ac:dyDescent="0.3">
      <c r="B2359" s="25" t="str">
        <f>IF(A2359="","",VLOOKUP(A2359,Tabulka3[[Číslo registrace  u jednorázové akce]:[Příjmení]],2,0))</f>
        <v/>
      </c>
      <c r="C2359" s="25" t="str">
        <f>IF(A2359="","",VLOOKUP(A2359,Tabulka3[[Číslo registrace  u jednorázové akce]:[Příjmení]],3,0))</f>
        <v/>
      </c>
      <c r="I2359" s="94"/>
      <c r="J2359" s="94"/>
      <c r="L2359" s="15"/>
      <c r="M2359" s="15"/>
      <c r="N2359" s="15"/>
    </row>
    <row r="2360" spans="2:14" s="25" customFormat="1" ht="15" customHeight="1" x14ac:dyDescent="0.3">
      <c r="B2360" s="25" t="str">
        <f>IF(A2360="","",VLOOKUP(A2360,Tabulka3[[Číslo registrace  u jednorázové akce]:[Příjmení]],2,0))</f>
        <v/>
      </c>
      <c r="C2360" s="25" t="str">
        <f>IF(A2360="","",VLOOKUP(A2360,Tabulka3[[Číslo registrace  u jednorázové akce]:[Příjmení]],3,0))</f>
        <v/>
      </c>
      <c r="I2360" s="94"/>
      <c r="J2360" s="94"/>
      <c r="L2360" s="15"/>
      <c r="M2360" s="15"/>
      <c r="N2360" s="15"/>
    </row>
    <row r="2361" spans="2:14" s="25" customFormat="1" ht="15" customHeight="1" x14ac:dyDescent="0.3">
      <c r="B2361" s="25" t="str">
        <f>IF(A2361="","",VLOOKUP(A2361,Tabulka3[[Číslo registrace  u jednorázové akce]:[Příjmení]],2,0))</f>
        <v/>
      </c>
      <c r="C2361" s="25" t="str">
        <f>IF(A2361="","",VLOOKUP(A2361,Tabulka3[[Číslo registrace  u jednorázové akce]:[Příjmení]],3,0))</f>
        <v/>
      </c>
      <c r="I2361" s="94"/>
      <c r="J2361" s="94"/>
      <c r="L2361" s="15"/>
      <c r="M2361" s="15"/>
      <c r="N2361" s="15"/>
    </row>
    <row r="2362" spans="2:14" s="25" customFormat="1" ht="15" customHeight="1" x14ac:dyDescent="0.3">
      <c r="B2362" s="25" t="str">
        <f>IF(A2362="","",VLOOKUP(A2362,Tabulka3[[Číslo registrace  u jednorázové akce]:[Příjmení]],2,0))</f>
        <v/>
      </c>
      <c r="C2362" s="25" t="str">
        <f>IF(A2362="","",VLOOKUP(A2362,Tabulka3[[Číslo registrace  u jednorázové akce]:[Příjmení]],3,0))</f>
        <v/>
      </c>
      <c r="I2362" s="94"/>
      <c r="J2362" s="94"/>
      <c r="L2362" s="15"/>
      <c r="M2362" s="15"/>
      <c r="N2362" s="15"/>
    </row>
    <row r="2363" spans="2:14" s="25" customFormat="1" ht="15" customHeight="1" x14ac:dyDescent="0.3">
      <c r="B2363" s="25" t="str">
        <f>IF(A2363="","",VLOOKUP(A2363,Tabulka3[[Číslo registrace  u jednorázové akce]:[Příjmení]],2,0))</f>
        <v/>
      </c>
      <c r="C2363" s="25" t="str">
        <f>IF(A2363="","",VLOOKUP(A2363,Tabulka3[[Číslo registrace  u jednorázové akce]:[Příjmení]],3,0))</f>
        <v/>
      </c>
      <c r="I2363" s="94"/>
      <c r="J2363" s="94"/>
      <c r="L2363" s="15"/>
      <c r="M2363" s="15"/>
      <c r="N2363" s="15"/>
    </row>
    <row r="2364" spans="2:14" s="25" customFormat="1" ht="15" customHeight="1" x14ac:dyDescent="0.3">
      <c r="B2364" s="25" t="str">
        <f>IF(A2364="","",VLOOKUP(A2364,Tabulka3[[Číslo registrace  u jednorázové akce]:[Příjmení]],2,0))</f>
        <v/>
      </c>
      <c r="C2364" s="25" t="str">
        <f>IF(A2364="","",VLOOKUP(A2364,Tabulka3[[Číslo registrace  u jednorázové akce]:[Příjmení]],3,0))</f>
        <v/>
      </c>
      <c r="I2364" s="94"/>
      <c r="J2364" s="94"/>
      <c r="L2364" s="15"/>
      <c r="M2364" s="15"/>
      <c r="N2364" s="15"/>
    </row>
    <row r="2365" spans="2:14" s="25" customFormat="1" ht="15" customHeight="1" x14ac:dyDescent="0.3">
      <c r="B2365" s="25" t="str">
        <f>IF(A2365="","",VLOOKUP(A2365,Tabulka3[[Číslo registrace  u jednorázové akce]:[Příjmení]],2,0))</f>
        <v/>
      </c>
      <c r="C2365" s="25" t="str">
        <f>IF(A2365="","",VLOOKUP(A2365,Tabulka3[[Číslo registrace  u jednorázové akce]:[Příjmení]],3,0))</f>
        <v/>
      </c>
      <c r="I2365" s="94"/>
      <c r="J2365" s="94"/>
      <c r="L2365" s="15"/>
      <c r="M2365" s="15"/>
      <c r="N2365" s="15"/>
    </row>
    <row r="2366" spans="2:14" s="25" customFormat="1" ht="15" customHeight="1" x14ac:dyDescent="0.3">
      <c r="B2366" s="25" t="str">
        <f>IF(A2366="","",VLOOKUP(A2366,Tabulka3[[Číslo registrace  u jednorázové akce]:[Příjmení]],2,0))</f>
        <v/>
      </c>
      <c r="C2366" s="25" t="str">
        <f>IF(A2366="","",VLOOKUP(A2366,Tabulka3[[Číslo registrace  u jednorázové akce]:[Příjmení]],3,0))</f>
        <v/>
      </c>
      <c r="I2366" s="94"/>
      <c r="J2366" s="94"/>
      <c r="L2366" s="15"/>
      <c r="M2366" s="15"/>
      <c r="N2366" s="15"/>
    </row>
    <row r="2367" spans="2:14" s="25" customFormat="1" ht="15" customHeight="1" x14ac:dyDescent="0.3">
      <c r="B2367" s="25" t="str">
        <f>IF(A2367="","",VLOOKUP(A2367,Tabulka3[[Číslo registrace  u jednorázové akce]:[Příjmení]],2,0))</f>
        <v/>
      </c>
      <c r="C2367" s="25" t="str">
        <f>IF(A2367="","",VLOOKUP(A2367,Tabulka3[[Číslo registrace  u jednorázové akce]:[Příjmení]],3,0))</f>
        <v/>
      </c>
      <c r="I2367" s="94"/>
      <c r="J2367" s="94"/>
      <c r="L2367" s="15"/>
      <c r="M2367" s="15"/>
      <c r="N2367" s="15"/>
    </row>
    <row r="2368" spans="2:14" s="25" customFormat="1" ht="15" customHeight="1" x14ac:dyDescent="0.3">
      <c r="B2368" s="25" t="str">
        <f>IF(A2368="","",VLOOKUP(A2368,Tabulka3[[Číslo registrace  u jednorázové akce]:[Příjmení]],2,0))</f>
        <v/>
      </c>
      <c r="C2368" s="25" t="str">
        <f>IF(A2368="","",VLOOKUP(A2368,Tabulka3[[Číslo registrace  u jednorázové akce]:[Příjmení]],3,0))</f>
        <v/>
      </c>
      <c r="I2368" s="94"/>
      <c r="J2368" s="94"/>
      <c r="L2368" s="15"/>
      <c r="M2368" s="15"/>
      <c r="N2368" s="15"/>
    </row>
    <row r="2369" spans="2:14" s="25" customFormat="1" ht="15" customHeight="1" x14ac:dyDescent="0.3">
      <c r="B2369" s="25" t="str">
        <f>IF(A2369="","",VLOOKUP(A2369,Tabulka3[[Číslo registrace  u jednorázové akce]:[Příjmení]],2,0))</f>
        <v/>
      </c>
      <c r="C2369" s="25" t="str">
        <f>IF(A2369="","",VLOOKUP(A2369,Tabulka3[[Číslo registrace  u jednorázové akce]:[Příjmení]],3,0))</f>
        <v/>
      </c>
      <c r="I2369" s="94"/>
      <c r="J2369" s="94"/>
      <c r="L2369" s="15"/>
      <c r="M2369" s="15"/>
      <c r="N2369" s="15"/>
    </row>
    <row r="2370" spans="2:14" s="25" customFormat="1" ht="15" customHeight="1" x14ac:dyDescent="0.3">
      <c r="B2370" s="25" t="str">
        <f>IF(A2370="","",VLOOKUP(A2370,Tabulka3[[Číslo registrace  u jednorázové akce]:[Příjmení]],2,0))</f>
        <v/>
      </c>
      <c r="C2370" s="25" t="str">
        <f>IF(A2370="","",VLOOKUP(A2370,Tabulka3[[Číslo registrace  u jednorázové akce]:[Příjmení]],3,0))</f>
        <v/>
      </c>
      <c r="I2370" s="94"/>
      <c r="J2370" s="94"/>
      <c r="L2370" s="15"/>
      <c r="M2370" s="15"/>
      <c r="N2370" s="15"/>
    </row>
    <row r="2371" spans="2:14" s="25" customFormat="1" ht="15" customHeight="1" x14ac:dyDescent="0.3">
      <c r="B2371" s="25" t="str">
        <f>IF(A2371="","",VLOOKUP(A2371,Tabulka3[[Číslo registrace  u jednorázové akce]:[Příjmení]],2,0))</f>
        <v/>
      </c>
      <c r="C2371" s="25" t="str">
        <f>IF(A2371="","",VLOOKUP(A2371,Tabulka3[[Číslo registrace  u jednorázové akce]:[Příjmení]],3,0))</f>
        <v/>
      </c>
      <c r="I2371" s="94"/>
      <c r="J2371" s="94"/>
      <c r="L2371" s="15"/>
      <c r="M2371" s="15"/>
      <c r="N2371" s="15"/>
    </row>
    <row r="2372" spans="2:14" s="25" customFormat="1" ht="15" customHeight="1" x14ac:dyDescent="0.3">
      <c r="B2372" s="25" t="str">
        <f>IF(A2372="","",VLOOKUP(A2372,Tabulka3[[Číslo registrace  u jednorázové akce]:[Příjmení]],2,0))</f>
        <v/>
      </c>
      <c r="C2372" s="25" t="str">
        <f>IF(A2372="","",VLOOKUP(A2372,Tabulka3[[Číslo registrace  u jednorázové akce]:[Příjmení]],3,0))</f>
        <v/>
      </c>
      <c r="I2372" s="94"/>
      <c r="J2372" s="94"/>
      <c r="L2372" s="15"/>
      <c r="M2372" s="15"/>
      <c r="N2372" s="15"/>
    </row>
    <row r="2373" spans="2:14" s="25" customFormat="1" ht="15" customHeight="1" x14ac:dyDescent="0.3">
      <c r="B2373" s="25" t="str">
        <f>IF(A2373="","",VLOOKUP(A2373,Tabulka3[[Číslo registrace  u jednorázové akce]:[Příjmení]],2,0))</f>
        <v/>
      </c>
      <c r="C2373" s="25" t="str">
        <f>IF(A2373="","",VLOOKUP(A2373,Tabulka3[[Číslo registrace  u jednorázové akce]:[Příjmení]],3,0))</f>
        <v/>
      </c>
      <c r="I2373" s="94"/>
      <c r="J2373" s="94"/>
      <c r="L2373" s="15"/>
      <c r="M2373" s="15"/>
      <c r="N2373" s="15"/>
    </row>
    <row r="2374" spans="2:14" s="25" customFormat="1" ht="15" customHeight="1" x14ac:dyDescent="0.3">
      <c r="B2374" s="25" t="str">
        <f>IF(A2374="","",VLOOKUP(A2374,Tabulka3[[Číslo registrace  u jednorázové akce]:[Příjmení]],2,0))</f>
        <v/>
      </c>
      <c r="C2374" s="25" t="str">
        <f>IF(A2374="","",VLOOKUP(A2374,Tabulka3[[Číslo registrace  u jednorázové akce]:[Příjmení]],3,0))</f>
        <v/>
      </c>
      <c r="I2374" s="94"/>
      <c r="J2374" s="94"/>
      <c r="L2374" s="15"/>
      <c r="M2374" s="15"/>
      <c r="N2374" s="15"/>
    </row>
    <row r="2375" spans="2:14" s="25" customFormat="1" ht="15" customHeight="1" x14ac:dyDescent="0.3">
      <c r="B2375" s="25" t="str">
        <f>IF(A2375="","",VLOOKUP(A2375,Tabulka3[[Číslo registrace  u jednorázové akce]:[Příjmení]],2,0))</f>
        <v/>
      </c>
      <c r="C2375" s="25" t="str">
        <f>IF(A2375="","",VLOOKUP(A2375,Tabulka3[[Číslo registrace  u jednorázové akce]:[Příjmení]],3,0))</f>
        <v/>
      </c>
      <c r="I2375" s="94"/>
      <c r="J2375" s="94"/>
      <c r="L2375" s="15"/>
      <c r="M2375" s="15"/>
      <c r="N2375" s="15"/>
    </row>
    <row r="2376" spans="2:14" s="25" customFormat="1" ht="15" customHeight="1" x14ac:dyDescent="0.3">
      <c r="B2376" s="25" t="str">
        <f>IF(A2376="","",VLOOKUP(A2376,Tabulka3[[Číslo registrace  u jednorázové akce]:[Příjmení]],2,0))</f>
        <v/>
      </c>
      <c r="C2376" s="25" t="str">
        <f>IF(A2376="","",VLOOKUP(A2376,Tabulka3[[Číslo registrace  u jednorázové akce]:[Příjmení]],3,0))</f>
        <v/>
      </c>
      <c r="I2376" s="94"/>
      <c r="J2376" s="94"/>
      <c r="L2376" s="15"/>
      <c r="M2376" s="15"/>
      <c r="N2376" s="15"/>
    </row>
    <row r="2377" spans="2:14" s="25" customFormat="1" ht="15" customHeight="1" x14ac:dyDescent="0.3">
      <c r="B2377" s="25" t="str">
        <f>IF(A2377="","",VLOOKUP(A2377,Tabulka3[[Číslo registrace  u jednorázové akce]:[Příjmení]],2,0))</f>
        <v/>
      </c>
      <c r="C2377" s="25" t="str">
        <f>IF(A2377="","",VLOOKUP(A2377,Tabulka3[[Číslo registrace  u jednorázové akce]:[Příjmení]],3,0))</f>
        <v/>
      </c>
      <c r="I2377" s="94"/>
      <c r="J2377" s="94"/>
      <c r="L2377" s="15"/>
      <c r="M2377" s="15"/>
      <c r="N2377" s="15"/>
    </row>
    <row r="2378" spans="2:14" s="25" customFormat="1" ht="15" customHeight="1" x14ac:dyDescent="0.3">
      <c r="B2378" s="25" t="str">
        <f>IF(A2378="","",VLOOKUP(A2378,Tabulka3[[Číslo registrace  u jednorázové akce]:[Příjmení]],2,0))</f>
        <v/>
      </c>
      <c r="C2378" s="25" t="str">
        <f>IF(A2378="","",VLOOKUP(A2378,Tabulka3[[Číslo registrace  u jednorázové akce]:[Příjmení]],3,0))</f>
        <v/>
      </c>
      <c r="I2378" s="94"/>
      <c r="J2378" s="94"/>
      <c r="L2378" s="15"/>
      <c r="M2378" s="15"/>
      <c r="N2378" s="15"/>
    </row>
    <row r="2379" spans="2:14" s="25" customFormat="1" ht="15" customHeight="1" x14ac:dyDescent="0.3">
      <c r="B2379" s="25" t="str">
        <f>IF(A2379="","",VLOOKUP(A2379,Tabulka3[[Číslo registrace  u jednorázové akce]:[Příjmení]],2,0))</f>
        <v/>
      </c>
      <c r="C2379" s="25" t="str">
        <f>IF(A2379="","",VLOOKUP(A2379,Tabulka3[[Číslo registrace  u jednorázové akce]:[Příjmení]],3,0))</f>
        <v/>
      </c>
      <c r="I2379" s="94"/>
      <c r="J2379" s="94"/>
      <c r="L2379" s="15"/>
      <c r="M2379" s="15"/>
      <c r="N2379" s="15"/>
    </row>
    <row r="2380" spans="2:14" s="25" customFormat="1" ht="15" customHeight="1" x14ac:dyDescent="0.3">
      <c r="B2380" s="25" t="str">
        <f>IF(A2380="","",VLOOKUP(A2380,Tabulka3[[Číslo registrace  u jednorázové akce]:[Příjmení]],2,0))</f>
        <v/>
      </c>
      <c r="C2380" s="25" t="str">
        <f>IF(A2380="","",VLOOKUP(A2380,Tabulka3[[Číslo registrace  u jednorázové akce]:[Příjmení]],3,0))</f>
        <v/>
      </c>
      <c r="I2380" s="94"/>
      <c r="J2380" s="94"/>
      <c r="L2380" s="15"/>
      <c r="M2380" s="15"/>
      <c r="N2380" s="15"/>
    </row>
    <row r="2381" spans="2:14" s="25" customFormat="1" ht="15" customHeight="1" x14ac:dyDescent="0.3">
      <c r="B2381" s="25" t="str">
        <f>IF(A2381="","",VLOOKUP(A2381,Tabulka3[[Číslo registrace  u jednorázové akce]:[Příjmení]],2,0))</f>
        <v/>
      </c>
      <c r="C2381" s="25" t="str">
        <f>IF(A2381="","",VLOOKUP(A2381,Tabulka3[[Číslo registrace  u jednorázové akce]:[Příjmení]],3,0))</f>
        <v/>
      </c>
      <c r="I2381" s="94"/>
      <c r="J2381" s="94"/>
      <c r="L2381" s="15"/>
      <c r="M2381" s="15"/>
      <c r="N2381" s="15"/>
    </row>
    <row r="2382" spans="2:14" s="25" customFormat="1" ht="15" customHeight="1" x14ac:dyDescent="0.3">
      <c r="B2382" s="25" t="str">
        <f>IF(A2382="","",VLOOKUP(A2382,Tabulka3[[Číslo registrace  u jednorázové akce]:[Příjmení]],2,0))</f>
        <v/>
      </c>
      <c r="C2382" s="25" t="str">
        <f>IF(A2382="","",VLOOKUP(A2382,Tabulka3[[Číslo registrace  u jednorázové akce]:[Příjmení]],3,0))</f>
        <v/>
      </c>
      <c r="I2382" s="94"/>
      <c r="J2382" s="94"/>
      <c r="L2382" s="15"/>
      <c r="M2382" s="15"/>
      <c r="N2382" s="15"/>
    </row>
    <row r="2383" spans="2:14" s="25" customFormat="1" ht="15" customHeight="1" x14ac:dyDescent="0.3">
      <c r="B2383" s="25" t="str">
        <f>IF(A2383="","",VLOOKUP(A2383,Tabulka3[[Číslo registrace  u jednorázové akce]:[Příjmení]],2,0))</f>
        <v/>
      </c>
      <c r="C2383" s="25" t="str">
        <f>IF(A2383="","",VLOOKUP(A2383,Tabulka3[[Číslo registrace  u jednorázové akce]:[Příjmení]],3,0))</f>
        <v/>
      </c>
      <c r="I2383" s="94"/>
      <c r="J2383" s="94"/>
      <c r="L2383" s="15"/>
      <c r="M2383" s="15"/>
      <c r="N2383" s="15"/>
    </row>
    <row r="2384" spans="2:14" s="25" customFormat="1" ht="15" customHeight="1" x14ac:dyDescent="0.3">
      <c r="B2384" s="25" t="str">
        <f>IF(A2384="","",VLOOKUP(A2384,Tabulka3[[Číslo registrace  u jednorázové akce]:[Příjmení]],2,0))</f>
        <v/>
      </c>
      <c r="C2384" s="25" t="str">
        <f>IF(A2384="","",VLOOKUP(A2384,Tabulka3[[Číslo registrace  u jednorázové akce]:[Příjmení]],3,0))</f>
        <v/>
      </c>
      <c r="I2384" s="94"/>
      <c r="J2384" s="94"/>
      <c r="L2384" s="15"/>
      <c r="M2384" s="15"/>
      <c r="N2384" s="15"/>
    </row>
    <row r="2385" spans="2:14" s="25" customFormat="1" ht="15" customHeight="1" x14ac:dyDescent="0.3">
      <c r="B2385" s="25" t="str">
        <f>IF(A2385="","",VLOOKUP(A2385,Tabulka3[[Číslo registrace  u jednorázové akce]:[Příjmení]],2,0))</f>
        <v/>
      </c>
      <c r="C2385" s="25" t="str">
        <f>IF(A2385="","",VLOOKUP(A2385,Tabulka3[[Číslo registrace  u jednorázové akce]:[Příjmení]],3,0))</f>
        <v/>
      </c>
      <c r="I2385" s="94"/>
      <c r="J2385" s="94"/>
      <c r="L2385" s="15"/>
      <c r="M2385" s="15"/>
      <c r="N2385" s="15"/>
    </row>
    <row r="2386" spans="2:14" s="25" customFormat="1" ht="15" customHeight="1" x14ac:dyDescent="0.3">
      <c r="B2386" s="25" t="str">
        <f>IF(A2386="","",VLOOKUP(A2386,Tabulka3[[Číslo registrace  u jednorázové akce]:[Příjmení]],2,0))</f>
        <v/>
      </c>
      <c r="C2386" s="25" t="str">
        <f>IF(A2386="","",VLOOKUP(A2386,Tabulka3[[Číslo registrace  u jednorázové akce]:[Příjmení]],3,0))</f>
        <v/>
      </c>
      <c r="I2386" s="94"/>
      <c r="J2386" s="94"/>
      <c r="L2386" s="15"/>
      <c r="M2386" s="15"/>
      <c r="N2386" s="15"/>
    </row>
    <row r="2387" spans="2:14" s="25" customFormat="1" ht="15" customHeight="1" x14ac:dyDescent="0.3">
      <c r="B2387" s="25" t="str">
        <f>IF(A2387="","",VLOOKUP(A2387,Tabulka3[[Číslo registrace  u jednorázové akce]:[Příjmení]],2,0))</f>
        <v/>
      </c>
      <c r="C2387" s="25" t="str">
        <f>IF(A2387="","",VLOOKUP(A2387,Tabulka3[[Číslo registrace  u jednorázové akce]:[Příjmení]],3,0))</f>
        <v/>
      </c>
      <c r="I2387" s="94"/>
      <c r="J2387" s="94"/>
      <c r="L2387" s="15"/>
      <c r="M2387" s="15"/>
      <c r="N2387" s="15"/>
    </row>
    <row r="2388" spans="2:14" s="25" customFormat="1" ht="15" customHeight="1" x14ac:dyDescent="0.3">
      <c r="B2388" s="25" t="str">
        <f>IF(A2388="","",VLOOKUP(A2388,Tabulka3[[Číslo registrace  u jednorázové akce]:[Příjmení]],2,0))</f>
        <v/>
      </c>
      <c r="C2388" s="25" t="str">
        <f>IF(A2388="","",VLOOKUP(A2388,Tabulka3[[Číslo registrace  u jednorázové akce]:[Příjmení]],3,0))</f>
        <v/>
      </c>
      <c r="I2388" s="94"/>
      <c r="J2388" s="94"/>
      <c r="L2388" s="15"/>
      <c r="M2388" s="15"/>
      <c r="N2388" s="15"/>
    </row>
    <row r="2389" spans="2:14" s="25" customFormat="1" ht="15" customHeight="1" x14ac:dyDescent="0.3">
      <c r="B2389" s="25" t="str">
        <f>IF(A2389="","",VLOOKUP(A2389,Tabulka3[[Číslo registrace  u jednorázové akce]:[Příjmení]],2,0))</f>
        <v/>
      </c>
      <c r="C2389" s="25" t="str">
        <f>IF(A2389="","",VLOOKUP(A2389,Tabulka3[[Číslo registrace  u jednorázové akce]:[Příjmení]],3,0))</f>
        <v/>
      </c>
      <c r="I2389" s="94"/>
      <c r="J2389" s="94"/>
      <c r="L2389" s="15"/>
      <c r="M2389" s="15"/>
      <c r="N2389" s="15"/>
    </row>
    <row r="2390" spans="2:14" s="25" customFormat="1" ht="15" customHeight="1" x14ac:dyDescent="0.3">
      <c r="B2390" s="25" t="str">
        <f>IF(A2390="","",VLOOKUP(A2390,Tabulka3[[Číslo registrace  u jednorázové akce]:[Příjmení]],2,0))</f>
        <v/>
      </c>
      <c r="C2390" s="25" t="str">
        <f>IF(A2390="","",VLOOKUP(A2390,Tabulka3[[Číslo registrace  u jednorázové akce]:[Příjmení]],3,0))</f>
        <v/>
      </c>
      <c r="I2390" s="94"/>
      <c r="J2390" s="94"/>
      <c r="L2390" s="15"/>
      <c r="M2390" s="15"/>
      <c r="N2390" s="15"/>
    </row>
    <row r="2391" spans="2:14" s="25" customFormat="1" ht="15" customHeight="1" x14ac:dyDescent="0.3">
      <c r="B2391" s="25" t="str">
        <f>IF(A2391="","",VLOOKUP(A2391,Tabulka3[[Číslo registrace  u jednorázové akce]:[Příjmení]],2,0))</f>
        <v/>
      </c>
      <c r="C2391" s="25" t="str">
        <f>IF(A2391="","",VLOOKUP(A2391,Tabulka3[[Číslo registrace  u jednorázové akce]:[Příjmení]],3,0))</f>
        <v/>
      </c>
      <c r="I2391" s="94"/>
      <c r="J2391" s="94"/>
      <c r="L2391" s="15"/>
      <c r="M2391" s="15"/>
      <c r="N2391" s="15"/>
    </row>
    <row r="2392" spans="2:14" s="25" customFormat="1" ht="15" customHeight="1" x14ac:dyDescent="0.3">
      <c r="B2392" s="25" t="str">
        <f>IF(A2392="","",VLOOKUP(A2392,Tabulka3[[Číslo registrace  u jednorázové akce]:[Příjmení]],2,0))</f>
        <v/>
      </c>
      <c r="C2392" s="25" t="str">
        <f>IF(A2392="","",VLOOKUP(A2392,Tabulka3[[Číslo registrace  u jednorázové akce]:[Příjmení]],3,0))</f>
        <v/>
      </c>
      <c r="I2392" s="94"/>
      <c r="J2392" s="94"/>
      <c r="L2392" s="15"/>
      <c r="M2392" s="15"/>
      <c r="N2392" s="15"/>
    </row>
    <row r="2393" spans="2:14" s="25" customFormat="1" ht="15" customHeight="1" x14ac:dyDescent="0.3">
      <c r="B2393" s="25" t="str">
        <f>IF(A2393="","",VLOOKUP(A2393,Tabulka3[[Číslo registrace  u jednorázové akce]:[Příjmení]],2,0))</f>
        <v/>
      </c>
      <c r="C2393" s="25" t="str">
        <f>IF(A2393="","",VLOOKUP(A2393,Tabulka3[[Číslo registrace  u jednorázové akce]:[Příjmení]],3,0))</f>
        <v/>
      </c>
      <c r="I2393" s="94"/>
      <c r="J2393" s="94"/>
      <c r="L2393" s="15"/>
      <c r="M2393" s="15"/>
      <c r="N2393" s="15"/>
    </row>
    <row r="2394" spans="2:14" s="25" customFormat="1" ht="15" customHeight="1" x14ac:dyDescent="0.3">
      <c r="B2394" s="25" t="str">
        <f>IF(A2394="","",VLOOKUP(A2394,Tabulka3[[Číslo registrace  u jednorázové akce]:[Příjmení]],2,0))</f>
        <v/>
      </c>
      <c r="C2394" s="25" t="str">
        <f>IF(A2394="","",VLOOKUP(A2394,Tabulka3[[Číslo registrace  u jednorázové akce]:[Příjmení]],3,0))</f>
        <v/>
      </c>
      <c r="I2394" s="94"/>
      <c r="J2394" s="94"/>
      <c r="L2394" s="15"/>
      <c r="M2394" s="15"/>
      <c r="N2394" s="15"/>
    </row>
    <row r="2395" spans="2:14" s="25" customFormat="1" ht="15" customHeight="1" x14ac:dyDescent="0.3">
      <c r="B2395" s="25" t="str">
        <f>IF(A2395="","",VLOOKUP(A2395,Tabulka3[[Číslo registrace  u jednorázové akce]:[Příjmení]],2,0))</f>
        <v/>
      </c>
      <c r="C2395" s="25" t="str">
        <f>IF(A2395="","",VLOOKUP(A2395,Tabulka3[[Číslo registrace  u jednorázové akce]:[Příjmení]],3,0))</f>
        <v/>
      </c>
      <c r="I2395" s="94"/>
      <c r="J2395" s="94"/>
      <c r="L2395" s="15"/>
      <c r="M2395" s="15"/>
      <c r="N2395" s="15"/>
    </row>
    <row r="2396" spans="2:14" s="25" customFormat="1" ht="15" customHeight="1" x14ac:dyDescent="0.3">
      <c r="B2396" s="25" t="str">
        <f>IF(A2396="","",VLOOKUP(A2396,Tabulka3[[Číslo registrace  u jednorázové akce]:[Příjmení]],2,0))</f>
        <v/>
      </c>
      <c r="C2396" s="25" t="str">
        <f>IF(A2396="","",VLOOKUP(A2396,Tabulka3[[Číslo registrace  u jednorázové akce]:[Příjmení]],3,0))</f>
        <v/>
      </c>
      <c r="I2396" s="94"/>
      <c r="J2396" s="94"/>
      <c r="L2396" s="15"/>
      <c r="M2396" s="15"/>
      <c r="N2396" s="15"/>
    </row>
    <row r="2397" spans="2:14" s="25" customFormat="1" ht="15" customHeight="1" x14ac:dyDescent="0.3">
      <c r="B2397" s="25" t="str">
        <f>IF(A2397="","",VLOOKUP(A2397,Tabulka3[[Číslo registrace  u jednorázové akce]:[Příjmení]],2,0))</f>
        <v/>
      </c>
      <c r="C2397" s="25" t="str">
        <f>IF(A2397="","",VLOOKUP(A2397,Tabulka3[[Číslo registrace  u jednorázové akce]:[Příjmení]],3,0))</f>
        <v/>
      </c>
      <c r="I2397" s="94"/>
      <c r="J2397" s="94"/>
      <c r="L2397" s="15"/>
      <c r="M2397" s="15"/>
      <c r="N2397" s="15"/>
    </row>
    <row r="2398" spans="2:14" s="25" customFormat="1" ht="15" customHeight="1" x14ac:dyDescent="0.3">
      <c r="B2398" s="25" t="str">
        <f>IF(A2398="","",VLOOKUP(A2398,Tabulka3[[Číslo registrace  u jednorázové akce]:[Příjmení]],2,0))</f>
        <v/>
      </c>
      <c r="C2398" s="25" t="str">
        <f>IF(A2398="","",VLOOKUP(A2398,Tabulka3[[Číslo registrace  u jednorázové akce]:[Příjmení]],3,0))</f>
        <v/>
      </c>
      <c r="I2398" s="94"/>
      <c r="J2398" s="94"/>
      <c r="L2398" s="15"/>
      <c r="M2398" s="15"/>
      <c r="N2398" s="15"/>
    </row>
    <row r="2399" spans="2:14" s="25" customFormat="1" ht="15" customHeight="1" x14ac:dyDescent="0.3">
      <c r="B2399" s="25" t="str">
        <f>IF(A2399="","",VLOOKUP(A2399,Tabulka3[[Číslo registrace  u jednorázové akce]:[Příjmení]],2,0))</f>
        <v/>
      </c>
      <c r="C2399" s="25" t="str">
        <f>IF(A2399="","",VLOOKUP(A2399,Tabulka3[[Číslo registrace  u jednorázové akce]:[Příjmení]],3,0))</f>
        <v/>
      </c>
      <c r="I2399" s="94"/>
      <c r="J2399" s="94"/>
      <c r="L2399" s="15"/>
      <c r="M2399" s="15"/>
      <c r="N2399" s="15"/>
    </row>
    <row r="2400" spans="2:14" s="25" customFormat="1" ht="15" customHeight="1" x14ac:dyDescent="0.3">
      <c r="B2400" s="25" t="str">
        <f>IF(A2400="","",VLOOKUP(A2400,Tabulka3[[Číslo registrace  u jednorázové akce]:[Příjmení]],2,0))</f>
        <v/>
      </c>
      <c r="C2400" s="25" t="str">
        <f>IF(A2400="","",VLOOKUP(A2400,Tabulka3[[Číslo registrace  u jednorázové akce]:[Příjmení]],3,0))</f>
        <v/>
      </c>
      <c r="I2400" s="94"/>
      <c r="J2400" s="94"/>
      <c r="L2400" s="15"/>
      <c r="M2400" s="15"/>
      <c r="N2400" s="15"/>
    </row>
    <row r="2401" spans="2:14" s="25" customFormat="1" ht="15" customHeight="1" x14ac:dyDescent="0.3">
      <c r="B2401" s="25" t="str">
        <f>IF(A2401="","",VLOOKUP(A2401,Tabulka3[[Číslo registrace  u jednorázové akce]:[Příjmení]],2,0))</f>
        <v/>
      </c>
      <c r="C2401" s="25" t="str">
        <f>IF(A2401="","",VLOOKUP(A2401,Tabulka3[[Číslo registrace  u jednorázové akce]:[Příjmení]],3,0))</f>
        <v/>
      </c>
      <c r="I2401" s="94"/>
      <c r="J2401" s="94"/>
      <c r="L2401" s="15"/>
      <c r="M2401" s="15"/>
      <c r="N2401" s="15"/>
    </row>
    <row r="2402" spans="2:14" s="25" customFormat="1" ht="15" customHeight="1" x14ac:dyDescent="0.3">
      <c r="B2402" s="25" t="str">
        <f>IF(A2402="","",VLOOKUP(A2402,Tabulka3[[Číslo registrace  u jednorázové akce]:[Příjmení]],2,0))</f>
        <v/>
      </c>
      <c r="C2402" s="25" t="str">
        <f>IF(A2402="","",VLOOKUP(A2402,Tabulka3[[Číslo registrace  u jednorázové akce]:[Příjmení]],3,0))</f>
        <v/>
      </c>
      <c r="I2402" s="94"/>
      <c r="J2402" s="94"/>
      <c r="L2402" s="15"/>
      <c r="M2402" s="15"/>
      <c r="N2402" s="15"/>
    </row>
    <row r="2403" spans="2:14" s="25" customFormat="1" ht="15" customHeight="1" x14ac:dyDescent="0.3">
      <c r="B2403" s="25" t="str">
        <f>IF(A2403="","",VLOOKUP(A2403,Tabulka3[[Číslo registrace  u jednorázové akce]:[Příjmení]],2,0))</f>
        <v/>
      </c>
      <c r="C2403" s="25" t="str">
        <f>IF(A2403="","",VLOOKUP(A2403,Tabulka3[[Číslo registrace  u jednorázové akce]:[Příjmení]],3,0))</f>
        <v/>
      </c>
      <c r="I2403" s="94"/>
      <c r="J2403" s="94"/>
      <c r="L2403" s="15"/>
      <c r="M2403" s="15"/>
      <c r="N2403" s="15"/>
    </row>
    <row r="2404" spans="2:14" s="25" customFormat="1" ht="15" customHeight="1" x14ac:dyDescent="0.3">
      <c r="B2404" s="25" t="str">
        <f>IF(A2404="","",VLOOKUP(A2404,Tabulka3[[Číslo registrace  u jednorázové akce]:[Příjmení]],2,0))</f>
        <v/>
      </c>
      <c r="C2404" s="25" t="str">
        <f>IF(A2404="","",VLOOKUP(A2404,Tabulka3[[Číslo registrace  u jednorázové akce]:[Příjmení]],3,0))</f>
        <v/>
      </c>
      <c r="I2404" s="94"/>
      <c r="J2404" s="94"/>
      <c r="L2404" s="15"/>
      <c r="M2404" s="15"/>
      <c r="N2404" s="15"/>
    </row>
    <row r="2405" spans="2:14" s="25" customFormat="1" ht="15" customHeight="1" x14ac:dyDescent="0.3">
      <c r="B2405" s="25" t="str">
        <f>IF(A2405="","",VLOOKUP(A2405,Tabulka3[[Číslo registrace  u jednorázové akce]:[Příjmení]],2,0))</f>
        <v/>
      </c>
      <c r="C2405" s="25" t="str">
        <f>IF(A2405="","",VLOOKUP(A2405,Tabulka3[[Číslo registrace  u jednorázové akce]:[Příjmení]],3,0))</f>
        <v/>
      </c>
      <c r="I2405" s="94"/>
      <c r="J2405" s="94"/>
      <c r="L2405" s="15"/>
      <c r="M2405" s="15"/>
      <c r="N2405" s="15"/>
    </row>
    <row r="2406" spans="2:14" s="25" customFormat="1" ht="15" customHeight="1" x14ac:dyDescent="0.3">
      <c r="B2406" s="25" t="str">
        <f>IF(A2406="","",VLOOKUP(A2406,Tabulka3[[Číslo registrace  u jednorázové akce]:[Příjmení]],2,0))</f>
        <v/>
      </c>
      <c r="C2406" s="25" t="str">
        <f>IF(A2406="","",VLOOKUP(A2406,Tabulka3[[Číslo registrace  u jednorázové akce]:[Příjmení]],3,0))</f>
        <v/>
      </c>
      <c r="I2406" s="94"/>
      <c r="J2406" s="94"/>
      <c r="L2406" s="15"/>
      <c r="M2406" s="15"/>
      <c r="N2406" s="15"/>
    </row>
    <row r="2407" spans="2:14" s="25" customFormat="1" ht="15" customHeight="1" x14ac:dyDescent="0.3">
      <c r="B2407" s="25" t="str">
        <f>IF(A2407="","",VLOOKUP(A2407,Tabulka3[[Číslo registrace  u jednorázové akce]:[Příjmení]],2,0))</f>
        <v/>
      </c>
      <c r="C2407" s="25" t="str">
        <f>IF(A2407="","",VLOOKUP(A2407,Tabulka3[[Číslo registrace  u jednorázové akce]:[Příjmení]],3,0))</f>
        <v/>
      </c>
      <c r="I2407" s="94"/>
      <c r="J2407" s="94"/>
      <c r="L2407" s="15"/>
      <c r="M2407" s="15"/>
      <c r="N2407" s="15"/>
    </row>
    <row r="2408" spans="2:14" s="25" customFormat="1" ht="15" customHeight="1" x14ac:dyDescent="0.3">
      <c r="B2408" s="25" t="str">
        <f>IF(A2408="","",VLOOKUP(A2408,Tabulka3[[Číslo registrace  u jednorázové akce]:[Příjmení]],2,0))</f>
        <v/>
      </c>
      <c r="C2408" s="25" t="str">
        <f>IF(A2408="","",VLOOKUP(A2408,Tabulka3[[Číslo registrace  u jednorázové akce]:[Příjmení]],3,0))</f>
        <v/>
      </c>
      <c r="I2408" s="94"/>
      <c r="J2408" s="94"/>
      <c r="L2408" s="15"/>
      <c r="M2408" s="15"/>
      <c r="N2408" s="15"/>
    </row>
    <row r="2409" spans="2:14" s="25" customFormat="1" ht="15" customHeight="1" x14ac:dyDescent="0.3">
      <c r="B2409" s="25" t="str">
        <f>IF(A2409="","",VLOOKUP(A2409,Tabulka3[[Číslo registrace  u jednorázové akce]:[Příjmení]],2,0))</f>
        <v/>
      </c>
      <c r="C2409" s="25" t="str">
        <f>IF(A2409="","",VLOOKUP(A2409,Tabulka3[[Číslo registrace  u jednorázové akce]:[Příjmení]],3,0))</f>
        <v/>
      </c>
      <c r="I2409" s="94"/>
      <c r="J2409" s="94"/>
      <c r="L2409" s="15"/>
      <c r="M2409" s="15"/>
      <c r="N2409" s="15"/>
    </row>
    <row r="2410" spans="2:14" s="25" customFormat="1" ht="15" customHeight="1" x14ac:dyDescent="0.3">
      <c r="B2410" s="25" t="str">
        <f>IF(A2410="","",VLOOKUP(A2410,Tabulka3[[Číslo registrace  u jednorázové akce]:[Příjmení]],2,0))</f>
        <v/>
      </c>
      <c r="C2410" s="25" t="str">
        <f>IF(A2410="","",VLOOKUP(A2410,Tabulka3[[Číslo registrace  u jednorázové akce]:[Příjmení]],3,0))</f>
        <v/>
      </c>
      <c r="I2410" s="94"/>
      <c r="J2410" s="94"/>
      <c r="L2410" s="15"/>
      <c r="M2410" s="15"/>
      <c r="N2410" s="15"/>
    </row>
    <row r="2411" spans="2:14" s="25" customFormat="1" ht="15" customHeight="1" x14ac:dyDescent="0.3">
      <c r="B2411" s="25" t="str">
        <f>IF(A2411="","",VLOOKUP(A2411,Tabulka3[[Číslo registrace  u jednorázové akce]:[Příjmení]],2,0))</f>
        <v/>
      </c>
      <c r="C2411" s="25" t="str">
        <f>IF(A2411="","",VLOOKUP(A2411,Tabulka3[[Číslo registrace  u jednorázové akce]:[Příjmení]],3,0))</f>
        <v/>
      </c>
      <c r="I2411" s="94"/>
      <c r="J2411" s="94"/>
      <c r="L2411" s="15"/>
      <c r="M2411" s="15"/>
      <c r="N2411" s="15"/>
    </row>
    <row r="2412" spans="2:14" s="25" customFormat="1" ht="15" customHeight="1" x14ac:dyDescent="0.3">
      <c r="B2412" s="25" t="str">
        <f>IF(A2412="","",VLOOKUP(A2412,Tabulka3[[Číslo registrace  u jednorázové akce]:[Příjmení]],2,0))</f>
        <v/>
      </c>
      <c r="C2412" s="25" t="str">
        <f>IF(A2412="","",VLOOKUP(A2412,Tabulka3[[Číslo registrace  u jednorázové akce]:[Příjmení]],3,0))</f>
        <v/>
      </c>
      <c r="I2412" s="94"/>
      <c r="J2412" s="94"/>
      <c r="L2412" s="15"/>
      <c r="M2412" s="15"/>
      <c r="N2412" s="15"/>
    </row>
    <row r="2413" spans="2:14" s="25" customFormat="1" ht="15" customHeight="1" x14ac:dyDescent="0.3">
      <c r="B2413" s="25" t="str">
        <f>IF(A2413="","",VLOOKUP(A2413,Tabulka3[[Číslo registrace  u jednorázové akce]:[Příjmení]],2,0))</f>
        <v/>
      </c>
      <c r="C2413" s="25" t="str">
        <f>IF(A2413="","",VLOOKUP(A2413,Tabulka3[[Číslo registrace  u jednorázové akce]:[Příjmení]],3,0))</f>
        <v/>
      </c>
      <c r="I2413" s="94"/>
      <c r="J2413" s="94"/>
      <c r="L2413" s="15"/>
      <c r="M2413" s="15"/>
      <c r="N2413" s="15"/>
    </row>
    <row r="2414" spans="2:14" s="25" customFormat="1" ht="15" customHeight="1" x14ac:dyDescent="0.3">
      <c r="B2414" s="25" t="str">
        <f>IF(A2414="","",VLOOKUP(A2414,Tabulka3[[Číslo registrace  u jednorázové akce]:[Příjmení]],2,0))</f>
        <v/>
      </c>
      <c r="C2414" s="25" t="str">
        <f>IF(A2414="","",VLOOKUP(A2414,Tabulka3[[Číslo registrace  u jednorázové akce]:[Příjmení]],3,0))</f>
        <v/>
      </c>
      <c r="I2414" s="94"/>
      <c r="J2414" s="94"/>
      <c r="L2414" s="15"/>
      <c r="M2414" s="15"/>
      <c r="N2414" s="15"/>
    </row>
    <row r="2415" spans="2:14" s="25" customFormat="1" ht="15" customHeight="1" x14ac:dyDescent="0.3">
      <c r="B2415" s="25" t="str">
        <f>IF(A2415="","",VLOOKUP(A2415,Tabulka3[[Číslo registrace  u jednorázové akce]:[Příjmení]],2,0))</f>
        <v/>
      </c>
      <c r="C2415" s="25" t="str">
        <f>IF(A2415="","",VLOOKUP(A2415,Tabulka3[[Číslo registrace  u jednorázové akce]:[Příjmení]],3,0))</f>
        <v/>
      </c>
      <c r="I2415" s="94"/>
      <c r="J2415" s="94"/>
      <c r="L2415" s="15"/>
      <c r="M2415" s="15"/>
      <c r="N2415" s="15"/>
    </row>
    <row r="2416" spans="2:14" s="25" customFormat="1" ht="15" customHeight="1" x14ac:dyDescent="0.3">
      <c r="B2416" s="25" t="str">
        <f>IF(A2416="","",VLOOKUP(A2416,Tabulka3[[Číslo registrace  u jednorázové akce]:[Příjmení]],2,0))</f>
        <v/>
      </c>
      <c r="C2416" s="25" t="str">
        <f>IF(A2416="","",VLOOKUP(A2416,Tabulka3[[Číslo registrace  u jednorázové akce]:[Příjmení]],3,0))</f>
        <v/>
      </c>
      <c r="I2416" s="94"/>
      <c r="J2416" s="94"/>
      <c r="L2416" s="15"/>
      <c r="M2416" s="15"/>
      <c r="N2416" s="15"/>
    </row>
    <row r="2417" spans="2:14" s="25" customFormat="1" ht="15" customHeight="1" x14ac:dyDescent="0.3">
      <c r="B2417" s="25" t="str">
        <f>IF(A2417="","",VLOOKUP(A2417,Tabulka3[[Číslo registrace  u jednorázové akce]:[Příjmení]],2,0))</f>
        <v/>
      </c>
      <c r="C2417" s="25" t="str">
        <f>IF(A2417="","",VLOOKUP(A2417,Tabulka3[[Číslo registrace  u jednorázové akce]:[Příjmení]],3,0))</f>
        <v/>
      </c>
      <c r="I2417" s="94"/>
      <c r="J2417" s="94"/>
      <c r="L2417" s="15"/>
      <c r="M2417" s="15"/>
      <c r="N2417" s="15"/>
    </row>
    <row r="2418" spans="2:14" s="25" customFormat="1" ht="15" customHeight="1" x14ac:dyDescent="0.3">
      <c r="B2418" s="25" t="str">
        <f>IF(A2418="","",VLOOKUP(A2418,Tabulka3[[Číslo registrace  u jednorázové akce]:[Příjmení]],2,0))</f>
        <v/>
      </c>
      <c r="C2418" s="25" t="str">
        <f>IF(A2418="","",VLOOKUP(A2418,Tabulka3[[Číslo registrace  u jednorázové akce]:[Příjmení]],3,0))</f>
        <v/>
      </c>
      <c r="I2418" s="94"/>
      <c r="J2418" s="94"/>
      <c r="L2418" s="15"/>
      <c r="M2418" s="15"/>
      <c r="N2418" s="15"/>
    </row>
    <row r="2419" spans="2:14" s="25" customFormat="1" ht="15" customHeight="1" x14ac:dyDescent="0.3">
      <c r="B2419" s="25" t="str">
        <f>IF(A2419="","",VLOOKUP(A2419,Tabulka3[[Číslo registrace  u jednorázové akce]:[Příjmení]],2,0))</f>
        <v/>
      </c>
      <c r="C2419" s="25" t="str">
        <f>IF(A2419="","",VLOOKUP(A2419,Tabulka3[[Číslo registrace  u jednorázové akce]:[Příjmení]],3,0))</f>
        <v/>
      </c>
      <c r="I2419" s="94"/>
      <c r="J2419" s="94"/>
      <c r="L2419" s="15"/>
      <c r="M2419" s="15"/>
      <c r="N2419" s="15"/>
    </row>
    <row r="2420" spans="2:14" s="25" customFormat="1" ht="15" customHeight="1" x14ac:dyDescent="0.3">
      <c r="B2420" s="25" t="str">
        <f>IF(A2420="","",VLOOKUP(A2420,Tabulka3[[Číslo registrace  u jednorázové akce]:[Příjmení]],2,0))</f>
        <v/>
      </c>
      <c r="C2420" s="25" t="str">
        <f>IF(A2420="","",VLOOKUP(A2420,Tabulka3[[Číslo registrace  u jednorázové akce]:[Příjmení]],3,0))</f>
        <v/>
      </c>
      <c r="I2420" s="94"/>
      <c r="J2420" s="94"/>
      <c r="L2420" s="15"/>
      <c r="M2420" s="15"/>
      <c r="N2420" s="15"/>
    </row>
    <row r="2421" spans="2:14" s="25" customFormat="1" ht="15" customHeight="1" x14ac:dyDescent="0.3">
      <c r="B2421" s="25" t="str">
        <f>IF(A2421="","",VLOOKUP(A2421,Tabulka3[[Číslo registrace  u jednorázové akce]:[Příjmení]],2,0))</f>
        <v/>
      </c>
      <c r="C2421" s="25" t="str">
        <f>IF(A2421="","",VLOOKUP(A2421,Tabulka3[[Číslo registrace  u jednorázové akce]:[Příjmení]],3,0))</f>
        <v/>
      </c>
      <c r="I2421" s="94"/>
      <c r="J2421" s="94"/>
      <c r="L2421" s="15"/>
      <c r="M2421" s="15"/>
      <c r="N2421" s="15"/>
    </row>
    <row r="2422" spans="2:14" s="25" customFormat="1" ht="15" customHeight="1" x14ac:dyDescent="0.3">
      <c r="B2422" s="25" t="str">
        <f>IF(A2422="","",VLOOKUP(A2422,Tabulka3[[Číslo registrace  u jednorázové akce]:[Příjmení]],2,0))</f>
        <v/>
      </c>
      <c r="C2422" s="25" t="str">
        <f>IF(A2422="","",VLOOKUP(A2422,Tabulka3[[Číslo registrace  u jednorázové akce]:[Příjmení]],3,0))</f>
        <v/>
      </c>
      <c r="I2422" s="94"/>
      <c r="J2422" s="94"/>
      <c r="L2422" s="15"/>
      <c r="M2422" s="15"/>
      <c r="N2422" s="15"/>
    </row>
    <row r="2423" spans="2:14" s="25" customFormat="1" ht="15" customHeight="1" x14ac:dyDescent="0.3">
      <c r="B2423" s="25" t="str">
        <f>IF(A2423="","",VLOOKUP(A2423,Tabulka3[[Číslo registrace  u jednorázové akce]:[Příjmení]],2,0))</f>
        <v/>
      </c>
      <c r="C2423" s="25" t="str">
        <f>IF(A2423="","",VLOOKUP(A2423,Tabulka3[[Číslo registrace  u jednorázové akce]:[Příjmení]],3,0))</f>
        <v/>
      </c>
      <c r="I2423" s="94"/>
      <c r="J2423" s="94"/>
      <c r="L2423" s="15"/>
      <c r="M2423" s="15"/>
      <c r="N2423" s="15"/>
    </row>
    <row r="2424" spans="2:14" s="25" customFormat="1" ht="15" customHeight="1" x14ac:dyDescent="0.3">
      <c r="B2424" s="25" t="str">
        <f>IF(A2424="","",VLOOKUP(A2424,Tabulka3[[Číslo registrace  u jednorázové akce]:[Příjmení]],2,0))</f>
        <v/>
      </c>
      <c r="C2424" s="25" t="str">
        <f>IF(A2424="","",VLOOKUP(A2424,Tabulka3[[Číslo registrace  u jednorázové akce]:[Příjmení]],3,0))</f>
        <v/>
      </c>
      <c r="I2424" s="94"/>
      <c r="J2424" s="94"/>
      <c r="L2424" s="15"/>
      <c r="M2424" s="15"/>
      <c r="N2424" s="15"/>
    </row>
    <row r="2425" spans="2:14" s="25" customFormat="1" ht="15" customHeight="1" x14ac:dyDescent="0.3">
      <c r="B2425" s="25" t="str">
        <f>IF(A2425="","",VLOOKUP(A2425,Tabulka3[[Číslo registrace  u jednorázové akce]:[Příjmení]],2,0))</f>
        <v/>
      </c>
      <c r="C2425" s="25" t="str">
        <f>IF(A2425="","",VLOOKUP(A2425,Tabulka3[[Číslo registrace  u jednorázové akce]:[Příjmení]],3,0))</f>
        <v/>
      </c>
      <c r="I2425" s="94"/>
      <c r="J2425" s="94"/>
      <c r="L2425" s="15"/>
      <c r="M2425" s="15"/>
      <c r="N2425" s="15"/>
    </row>
    <row r="2426" spans="2:14" s="25" customFormat="1" ht="15" customHeight="1" x14ac:dyDescent="0.3">
      <c r="B2426" s="25" t="str">
        <f>IF(A2426="","",VLOOKUP(A2426,Tabulka3[[Číslo registrace  u jednorázové akce]:[Příjmení]],2,0))</f>
        <v/>
      </c>
      <c r="C2426" s="25" t="str">
        <f>IF(A2426="","",VLOOKUP(A2426,Tabulka3[[Číslo registrace  u jednorázové akce]:[Příjmení]],3,0))</f>
        <v/>
      </c>
      <c r="I2426" s="94"/>
      <c r="J2426" s="94"/>
      <c r="L2426" s="15"/>
      <c r="M2426" s="15"/>
      <c r="N2426" s="15"/>
    </row>
    <row r="2427" spans="2:14" s="25" customFormat="1" ht="15" customHeight="1" x14ac:dyDescent="0.3">
      <c r="B2427" s="25" t="str">
        <f>IF(A2427="","",VLOOKUP(A2427,Tabulka3[[Číslo registrace  u jednorázové akce]:[Příjmení]],2,0))</f>
        <v/>
      </c>
      <c r="C2427" s="25" t="str">
        <f>IF(A2427="","",VLOOKUP(A2427,Tabulka3[[Číslo registrace  u jednorázové akce]:[Příjmení]],3,0))</f>
        <v/>
      </c>
      <c r="I2427" s="94"/>
      <c r="J2427" s="94"/>
      <c r="L2427" s="15"/>
      <c r="M2427" s="15"/>
      <c r="N2427" s="15"/>
    </row>
    <row r="2428" spans="2:14" s="25" customFormat="1" ht="15" customHeight="1" x14ac:dyDescent="0.3">
      <c r="B2428" s="25" t="str">
        <f>IF(A2428="","",VLOOKUP(A2428,Tabulka3[[Číslo registrace  u jednorázové akce]:[Příjmení]],2,0))</f>
        <v/>
      </c>
      <c r="C2428" s="25" t="str">
        <f>IF(A2428="","",VLOOKUP(A2428,Tabulka3[[Číslo registrace  u jednorázové akce]:[Příjmení]],3,0))</f>
        <v/>
      </c>
      <c r="I2428" s="94"/>
      <c r="J2428" s="94"/>
      <c r="L2428" s="15"/>
      <c r="M2428" s="15"/>
      <c r="N2428" s="15"/>
    </row>
    <row r="2429" spans="2:14" s="25" customFormat="1" ht="15" customHeight="1" x14ac:dyDescent="0.3">
      <c r="B2429" s="25" t="str">
        <f>IF(A2429="","",VLOOKUP(A2429,Tabulka3[[Číslo registrace  u jednorázové akce]:[Příjmení]],2,0))</f>
        <v/>
      </c>
      <c r="C2429" s="25" t="str">
        <f>IF(A2429="","",VLOOKUP(A2429,Tabulka3[[Číslo registrace  u jednorázové akce]:[Příjmení]],3,0))</f>
        <v/>
      </c>
      <c r="I2429" s="94"/>
      <c r="J2429" s="94"/>
      <c r="L2429" s="15"/>
      <c r="M2429" s="15"/>
      <c r="N2429" s="15"/>
    </row>
    <row r="2430" spans="2:14" s="25" customFormat="1" ht="15" customHeight="1" x14ac:dyDescent="0.3">
      <c r="B2430" s="25" t="str">
        <f>IF(A2430="","",VLOOKUP(A2430,Tabulka3[[Číslo registrace  u jednorázové akce]:[Příjmení]],2,0))</f>
        <v/>
      </c>
      <c r="C2430" s="25" t="str">
        <f>IF(A2430="","",VLOOKUP(A2430,Tabulka3[[Číslo registrace  u jednorázové akce]:[Příjmení]],3,0))</f>
        <v/>
      </c>
      <c r="I2430" s="94"/>
      <c r="J2430" s="94"/>
      <c r="L2430" s="15"/>
      <c r="M2430" s="15"/>
      <c r="N2430" s="15"/>
    </row>
    <row r="2431" spans="2:14" s="25" customFormat="1" ht="15" customHeight="1" x14ac:dyDescent="0.3">
      <c r="B2431" s="25" t="str">
        <f>IF(A2431="","",VLOOKUP(A2431,Tabulka3[[Číslo registrace  u jednorázové akce]:[Příjmení]],2,0))</f>
        <v/>
      </c>
      <c r="C2431" s="25" t="str">
        <f>IF(A2431="","",VLOOKUP(A2431,Tabulka3[[Číslo registrace  u jednorázové akce]:[Příjmení]],3,0))</f>
        <v/>
      </c>
      <c r="I2431" s="94"/>
      <c r="J2431" s="94"/>
      <c r="L2431" s="15"/>
      <c r="M2431" s="15"/>
      <c r="N2431" s="15"/>
    </row>
    <row r="2432" spans="2:14" s="25" customFormat="1" ht="15" customHeight="1" x14ac:dyDescent="0.3">
      <c r="B2432" s="25" t="str">
        <f>IF(A2432="","",VLOOKUP(A2432,Tabulka3[[Číslo registrace  u jednorázové akce]:[Příjmení]],2,0))</f>
        <v/>
      </c>
      <c r="C2432" s="25" t="str">
        <f>IF(A2432="","",VLOOKUP(A2432,Tabulka3[[Číslo registrace  u jednorázové akce]:[Příjmení]],3,0))</f>
        <v/>
      </c>
      <c r="I2432" s="94"/>
      <c r="J2432" s="94"/>
      <c r="L2432" s="15"/>
      <c r="M2432" s="15"/>
      <c r="N2432" s="15"/>
    </row>
    <row r="2433" spans="2:14" s="25" customFormat="1" ht="15" customHeight="1" x14ac:dyDescent="0.3">
      <c r="B2433" s="25" t="str">
        <f>IF(A2433="","",VLOOKUP(A2433,Tabulka3[[Číslo registrace  u jednorázové akce]:[Příjmení]],2,0))</f>
        <v/>
      </c>
      <c r="C2433" s="25" t="str">
        <f>IF(A2433="","",VLOOKUP(A2433,Tabulka3[[Číslo registrace  u jednorázové akce]:[Příjmení]],3,0))</f>
        <v/>
      </c>
      <c r="I2433" s="94"/>
      <c r="J2433" s="94"/>
      <c r="L2433" s="15"/>
      <c r="M2433" s="15"/>
      <c r="N2433" s="15"/>
    </row>
    <row r="2434" spans="2:14" s="25" customFormat="1" ht="15" customHeight="1" x14ac:dyDescent="0.3">
      <c r="B2434" s="25" t="str">
        <f>IF(A2434="","",VLOOKUP(A2434,Tabulka3[[Číslo registrace  u jednorázové akce]:[Příjmení]],2,0))</f>
        <v/>
      </c>
      <c r="C2434" s="25" t="str">
        <f>IF(A2434="","",VLOOKUP(A2434,Tabulka3[[Číslo registrace  u jednorázové akce]:[Příjmení]],3,0))</f>
        <v/>
      </c>
      <c r="I2434" s="94"/>
      <c r="J2434" s="94"/>
      <c r="L2434" s="15"/>
      <c r="M2434" s="15"/>
      <c r="N2434" s="15"/>
    </row>
    <row r="2435" spans="2:14" s="25" customFormat="1" ht="15" customHeight="1" x14ac:dyDescent="0.3">
      <c r="B2435" s="25" t="str">
        <f>IF(A2435="","",VLOOKUP(A2435,Tabulka3[[Číslo registrace  u jednorázové akce]:[Příjmení]],2,0))</f>
        <v/>
      </c>
      <c r="C2435" s="25" t="str">
        <f>IF(A2435="","",VLOOKUP(A2435,Tabulka3[[Číslo registrace  u jednorázové akce]:[Příjmení]],3,0))</f>
        <v/>
      </c>
      <c r="I2435" s="94"/>
      <c r="J2435" s="94"/>
      <c r="L2435" s="15"/>
      <c r="M2435" s="15"/>
      <c r="N2435" s="15"/>
    </row>
    <row r="2436" spans="2:14" s="25" customFormat="1" ht="15" customHeight="1" x14ac:dyDescent="0.3">
      <c r="B2436" s="25" t="str">
        <f>IF(A2436="","",VLOOKUP(A2436,Tabulka3[[Číslo registrace  u jednorázové akce]:[Příjmení]],2,0))</f>
        <v/>
      </c>
      <c r="C2436" s="25" t="str">
        <f>IF(A2436="","",VLOOKUP(A2436,Tabulka3[[Číslo registrace  u jednorázové akce]:[Příjmení]],3,0))</f>
        <v/>
      </c>
      <c r="I2436" s="94"/>
      <c r="J2436" s="94"/>
      <c r="L2436" s="15"/>
      <c r="M2436" s="15"/>
      <c r="N2436" s="15"/>
    </row>
    <row r="2437" spans="2:14" s="25" customFormat="1" ht="15" customHeight="1" x14ac:dyDescent="0.3">
      <c r="B2437" s="25" t="str">
        <f>IF(A2437="","",VLOOKUP(A2437,Tabulka3[[Číslo registrace  u jednorázové akce]:[Příjmení]],2,0))</f>
        <v/>
      </c>
      <c r="C2437" s="25" t="str">
        <f>IF(A2437="","",VLOOKUP(A2437,Tabulka3[[Číslo registrace  u jednorázové akce]:[Příjmení]],3,0))</f>
        <v/>
      </c>
      <c r="I2437" s="94"/>
      <c r="J2437" s="94"/>
      <c r="L2437" s="15"/>
      <c r="M2437" s="15"/>
      <c r="N2437" s="15"/>
    </row>
    <row r="2438" spans="2:14" s="25" customFormat="1" ht="15" customHeight="1" x14ac:dyDescent="0.3">
      <c r="B2438" s="25" t="str">
        <f>IF(A2438="","",VLOOKUP(A2438,Tabulka3[[Číslo registrace  u jednorázové akce]:[Příjmení]],2,0))</f>
        <v/>
      </c>
      <c r="C2438" s="25" t="str">
        <f>IF(A2438="","",VLOOKUP(A2438,Tabulka3[[Číslo registrace  u jednorázové akce]:[Příjmení]],3,0))</f>
        <v/>
      </c>
      <c r="I2438" s="94"/>
      <c r="J2438" s="94"/>
      <c r="L2438" s="15"/>
      <c r="M2438" s="15"/>
      <c r="N2438" s="15"/>
    </row>
    <row r="2439" spans="2:14" s="25" customFormat="1" ht="15" customHeight="1" x14ac:dyDescent="0.3">
      <c r="B2439" s="25" t="str">
        <f>IF(A2439="","",VLOOKUP(A2439,Tabulka3[[Číslo registrace  u jednorázové akce]:[Příjmení]],2,0))</f>
        <v/>
      </c>
      <c r="C2439" s="25" t="str">
        <f>IF(A2439="","",VLOOKUP(A2439,Tabulka3[[Číslo registrace  u jednorázové akce]:[Příjmení]],3,0))</f>
        <v/>
      </c>
      <c r="I2439" s="94"/>
      <c r="J2439" s="94"/>
      <c r="L2439" s="15"/>
      <c r="M2439" s="15"/>
      <c r="N2439" s="15"/>
    </row>
    <row r="2440" spans="2:14" s="25" customFormat="1" ht="15" customHeight="1" x14ac:dyDescent="0.3">
      <c r="B2440" s="25" t="str">
        <f>IF(A2440="","",VLOOKUP(A2440,Tabulka3[[Číslo registrace  u jednorázové akce]:[Příjmení]],2,0))</f>
        <v/>
      </c>
      <c r="C2440" s="25" t="str">
        <f>IF(A2440="","",VLOOKUP(A2440,Tabulka3[[Číslo registrace  u jednorázové akce]:[Příjmení]],3,0))</f>
        <v/>
      </c>
      <c r="I2440" s="94"/>
      <c r="J2440" s="94"/>
      <c r="L2440" s="15"/>
      <c r="M2440" s="15"/>
      <c r="N2440" s="15"/>
    </row>
    <row r="2441" spans="2:14" s="25" customFormat="1" ht="15" customHeight="1" x14ac:dyDescent="0.3">
      <c r="B2441" s="25" t="str">
        <f>IF(A2441="","",VLOOKUP(A2441,Tabulka3[[Číslo registrace  u jednorázové akce]:[Příjmení]],2,0))</f>
        <v/>
      </c>
      <c r="C2441" s="25" t="str">
        <f>IF(A2441="","",VLOOKUP(A2441,Tabulka3[[Číslo registrace  u jednorázové akce]:[Příjmení]],3,0))</f>
        <v/>
      </c>
      <c r="I2441" s="94"/>
      <c r="J2441" s="94"/>
      <c r="L2441" s="15"/>
      <c r="M2441" s="15"/>
      <c r="N2441" s="15"/>
    </row>
    <row r="2442" spans="2:14" s="25" customFormat="1" ht="15" customHeight="1" x14ac:dyDescent="0.3">
      <c r="B2442" s="25" t="str">
        <f>IF(A2442="","",VLOOKUP(A2442,Tabulka3[[Číslo registrace  u jednorázové akce]:[Příjmení]],2,0))</f>
        <v/>
      </c>
      <c r="C2442" s="25" t="str">
        <f>IF(A2442="","",VLOOKUP(A2442,Tabulka3[[Číslo registrace  u jednorázové akce]:[Příjmení]],3,0))</f>
        <v/>
      </c>
      <c r="I2442" s="94"/>
      <c r="J2442" s="94"/>
      <c r="L2442" s="15"/>
      <c r="M2442" s="15"/>
      <c r="N2442" s="15"/>
    </row>
    <row r="2443" spans="2:14" s="25" customFormat="1" ht="15" customHeight="1" x14ac:dyDescent="0.3">
      <c r="B2443" s="25" t="str">
        <f>IF(A2443="","",VLOOKUP(A2443,Tabulka3[[Číslo registrace  u jednorázové akce]:[Příjmení]],2,0))</f>
        <v/>
      </c>
      <c r="C2443" s="25" t="str">
        <f>IF(A2443="","",VLOOKUP(A2443,Tabulka3[[Číslo registrace  u jednorázové akce]:[Příjmení]],3,0))</f>
        <v/>
      </c>
      <c r="I2443" s="94"/>
      <c r="J2443" s="94"/>
      <c r="L2443" s="15"/>
      <c r="M2443" s="15"/>
      <c r="N2443" s="15"/>
    </row>
    <row r="2444" spans="2:14" s="25" customFormat="1" ht="15" customHeight="1" x14ac:dyDescent="0.3">
      <c r="B2444" s="25" t="str">
        <f>IF(A2444="","",VLOOKUP(A2444,Tabulka3[[Číslo registrace  u jednorázové akce]:[Příjmení]],2,0))</f>
        <v/>
      </c>
      <c r="C2444" s="25" t="str">
        <f>IF(A2444="","",VLOOKUP(A2444,Tabulka3[[Číslo registrace  u jednorázové akce]:[Příjmení]],3,0))</f>
        <v/>
      </c>
      <c r="I2444" s="94"/>
      <c r="J2444" s="94"/>
      <c r="L2444" s="15"/>
      <c r="M2444" s="15"/>
      <c r="N2444" s="15"/>
    </row>
    <row r="2445" spans="2:14" s="25" customFormat="1" ht="15" customHeight="1" x14ac:dyDescent="0.3">
      <c r="B2445" s="25" t="str">
        <f>IF(A2445="","",VLOOKUP(A2445,Tabulka3[[Číslo registrace  u jednorázové akce]:[Příjmení]],2,0))</f>
        <v/>
      </c>
      <c r="C2445" s="25" t="str">
        <f>IF(A2445="","",VLOOKUP(A2445,Tabulka3[[Číslo registrace  u jednorázové akce]:[Příjmení]],3,0))</f>
        <v/>
      </c>
      <c r="I2445" s="94"/>
      <c r="J2445" s="94"/>
      <c r="L2445" s="15"/>
      <c r="M2445" s="15"/>
      <c r="N2445" s="15"/>
    </row>
    <row r="2446" spans="2:14" s="25" customFormat="1" ht="15" customHeight="1" x14ac:dyDescent="0.3">
      <c r="B2446" s="25" t="str">
        <f>IF(A2446="","",VLOOKUP(A2446,Tabulka3[[Číslo registrace  u jednorázové akce]:[Příjmení]],2,0))</f>
        <v/>
      </c>
      <c r="C2446" s="25" t="str">
        <f>IF(A2446="","",VLOOKUP(A2446,Tabulka3[[Číslo registrace  u jednorázové akce]:[Příjmení]],3,0))</f>
        <v/>
      </c>
      <c r="I2446" s="94"/>
      <c r="J2446" s="94"/>
      <c r="L2446" s="15"/>
      <c r="M2446" s="15"/>
      <c r="N2446" s="15"/>
    </row>
    <row r="2447" spans="2:14" s="25" customFormat="1" ht="15" customHeight="1" x14ac:dyDescent="0.3">
      <c r="B2447" s="25" t="str">
        <f>IF(A2447="","",VLOOKUP(A2447,Tabulka3[[Číslo registrace  u jednorázové akce]:[Příjmení]],2,0))</f>
        <v/>
      </c>
      <c r="C2447" s="25" t="str">
        <f>IF(A2447="","",VLOOKUP(A2447,Tabulka3[[Číslo registrace  u jednorázové akce]:[Příjmení]],3,0))</f>
        <v/>
      </c>
      <c r="I2447" s="94"/>
      <c r="J2447" s="94"/>
      <c r="L2447" s="15"/>
      <c r="M2447" s="15"/>
      <c r="N2447" s="15"/>
    </row>
    <row r="2448" spans="2:14" s="25" customFormat="1" ht="15" customHeight="1" x14ac:dyDescent="0.3">
      <c r="B2448" s="25" t="str">
        <f>IF(A2448="","",VLOOKUP(A2448,Tabulka3[[Číslo registrace  u jednorázové akce]:[Příjmení]],2,0))</f>
        <v/>
      </c>
      <c r="C2448" s="25" t="str">
        <f>IF(A2448="","",VLOOKUP(A2448,Tabulka3[[Číslo registrace  u jednorázové akce]:[Příjmení]],3,0))</f>
        <v/>
      </c>
      <c r="I2448" s="94"/>
      <c r="J2448" s="94"/>
      <c r="L2448" s="15"/>
      <c r="M2448" s="15"/>
      <c r="N2448" s="15"/>
    </row>
    <row r="2449" spans="2:14" s="25" customFormat="1" ht="15" customHeight="1" x14ac:dyDescent="0.3">
      <c r="B2449" s="25" t="str">
        <f>IF(A2449="","",VLOOKUP(A2449,Tabulka3[[Číslo registrace  u jednorázové akce]:[Příjmení]],2,0))</f>
        <v/>
      </c>
      <c r="C2449" s="25" t="str">
        <f>IF(A2449="","",VLOOKUP(A2449,Tabulka3[[Číslo registrace  u jednorázové akce]:[Příjmení]],3,0))</f>
        <v/>
      </c>
      <c r="I2449" s="94"/>
      <c r="J2449" s="94"/>
      <c r="L2449" s="15"/>
      <c r="M2449" s="15"/>
      <c r="N2449" s="15"/>
    </row>
    <row r="2450" spans="2:14" s="25" customFormat="1" ht="15" customHeight="1" x14ac:dyDescent="0.3">
      <c r="B2450" s="25" t="str">
        <f>IF(A2450="","",VLOOKUP(A2450,Tabulka3[[Číslo registrace  u jednorázové akce]:[Příjmení]],2,0))</f>
        <v/>
      </c>
      <c r="C2450" s="25" t="str">
        <f>IF(A2450="","",VLOOKUP(A2450,Tabulka3[[Číslo registrace  u jednorázové akce]:[Příjmení]],3,0))</f>
        <v/>
      </c>
      <c r="I2450" s="94"/>
      <c r="J2450" s="94"/>
      <c r="L2450" s="15"/>
      <c r="M2450" s="15"/>
      <c r="N2450" s="15"/>
    </row>
    <row r="2451" spans="2:14" s="25" customFormat="1" ht="15" customHeight="1" x14ac:dyDescent="0.3">
      <c r="B2451" s="25" t="str">
        <f>IF(A2451="","",VLOOKUP(A2451,Tabulka3[[Číslo registrace  u jednorázové akce]:[Příjmení]],2,0))</f>
        <v/>
      </c>
      <c r="C2451" s="25" t="str">
        <f>IF(A2451="","",VLOOKUP(A2451,Tabulka3[[Číslo registrace  u jednorázové akce]:[Příjmení]],3,0))</f>
        <v/>
      </c>
      <c r="I2451" s="94"/>
      <c r="J2451" s="94"/>
      <c r="L2451" s="15"/>
      <c r="M2451" s="15"/>
      <c r="N2451" s="15"/>
    </row>
    <row r="2452" spans="2:14" s="25" customFormat="1" ht="15" customHeight="1" x14ac:dyDescent="0.3">
      <c r="B2452" s="25" t="str">
        <f>IF(A2452="","",VLOOKUP(A2452,Tabulka3[[Číslo registrace  u jednorázové akce]:[Příjmení]],2,0))</f>
        <v/>
      </c>
      <c r="C2452" s="25" t="str">
        <f>IF(A2452="","",VLOOKUP(A2452,Tabulka3[[Číslo registrace  u jednorázové akce]:[Příjmení]],3,0))</f>
        <v/>
      </c>
      <c r="I2452" s="94"/>
      <c r="J2452" s="94"/>
      <c r="L2452" s="15"/>
      <c r="M2452" s="15"/>
      <c r="N2452" s="15"/>
    </row>
    <row r="2453" spans="2:14" s="25" customFormat="1" ht="15" customHeight="1" x14ac:dyDescent="0.3">
      <c r="B2453" s="25" t="str">
        <f>IF(A2453="","",VLOOKUP(A2453,Tabulka3[[Číslo registrace  u jednorázové akce]:[Příjmení]],2,0))</f>
        <v/>
      </c>
      <c r="C2453" s="25" t="str">
        <f>IF(A2453="","",VLOOKUP(A2453,Tabulka3[[Číslo registrace  u jednorázové akce]:[Příjmení]],3,0))</f>
        <v/>
      </c>
      <c r="I2453" s="94"/>
      <c r="J2453" s="94"/>
      <c r="L2453" s="15"/>
      <c r="M2453" s="15"/>
      <c r="N2453" s="15"/>
    </row>
    <row r="2454" spans="2:14" s="25" customFormat="1" ht="15" customHeight="1" x14ac:dyDescent="0.3">
      <c r="B2454" s="25" t="str">
        <f>IF(A2454="","",VLOOKUP(A2454,Tabulka3[[Číslo registrace  u jednorázové akce]:[Příjmení]],2,0))</f>
        <v/>
      </c>
      <c r="C2454" s="25" t="str">
        <f>IF(A2454="","",VLOOKUP(A2454,Tabulka3[[Číslo registrace  u jednorázové akce]:[Příjmení]],3,0))</f>
        <v/>
      </c>
      <c r="I2454" s="94"/>
      <c r="J2454" s="94"/>
      <c r="L2454" s="15"/>
      <c r="M2454" s="15"/>
      <c r="N2454" s="15"/>
    </row>
    <row r="2455" spans="2:14" s="25" customFormat="1" ht="15" customHeight="1" x14ac:dyDescent="0.3">
      <c r="B2455" s="25" t="str">
        <f>IF(A2455="","",VLOOKUP(A2455,Tabulka3[[Číslo registrace  u jednorázové akce]:[Příjmení]],2,0))</f>
        <v/>
      </c>
      <c r="C2455" s="25" t="str">
        <f>IF(A2455="","",VLOOKUP(A2455,Tabulka3[[Číslo registrace  u jednorázové akce]:[Příjmení]],3,0))</f>
        <v/>
      </c>
      <c r="I2455" s="94"/>
      <c r="J2455" s="94"/>
      <c r="L2455" s="15"/>
      <c r="M2455" s="15"/>
      <c r="N2455" s="15"/>
    </row>
    <row r="2456" spans="2:14" s="25" customFormat="1" ht="15" customHeight="1" x14ac:dyDescent="0.3">
      <c r="B2456" s="25" t="str">
        <f>IF(A2456="","",VLOOKUP(A2456,Tabulka3[[Číslo registrace  u jednorázové akce]:[Příjmení]],2,0))</f>
        <v/>
      </c>
      <c r="C2456" s="25" t="str">
        <f>IF(A2456="","",VLOOKUP(A2456,Tabulka3[[Číslo registrace  u jednorázové akce]:[Příjmení]],3,0))</f>
        <v/>
      </c>
      <c r="I2456" s="94"/>
      <c r="J2456" s="94"/>
      <c r="L2456" s="15"/>
      <c r="M2456" s="15"/>
      <c r="N2456" s="15"/>
    </row>
    <row r="2457" spans="2:14" s="25" customFormat="1" ht="15" customHeight="1" x14ac:dyDescent="0.3">
      <c r="B2457" s="25" t="str">
        <f>IF(A2457="","",VLOOKUP(A2457,Tabulka3[[Číslo registrace  u jednorázové akce]:[Příjmení]],2,0))</f>
        <v/>
      </c>
      <c r="C2457" s="25" t="str">
        <f>IF(A2457="","",VLOOKUP(A2457,Tabulka3[[Číslo registrace  u jednorázové akce]:[Příjmení]],3,0))</f>
        <v/>
      </c>
      <c r="I2457" s="94"/>
      <c r="J2457" s="94"/>
      <c r="L2457" s="15"/>
      <c r="M2457" s="15"/>
      <c r="N2457" s="15"/>
    </row>
    <row r="2458" spans="2:14" s="25" customFormat="1" ht="15" customHeight="1" x14ac:dyDescent="0.3">
      <c r="B2458" s="25" t="str">
        <f>IF(A2458="","",VLOOKUP(A2458,Tabulka3[[Číslo registrace  u jednorázové akce]:[Příjmení]],2,0))</f>
        <v/>
      </c>
      <c r="C2458" s="25" t="str">
        <f>IF(A2458="","",VLOOKUP(A2458,Tabulka3[[Číslo registrace  u jednorázové akce]:[Příjmení]],3,0))</f>
        <v/>
      </c>
      <c r="I2458" s="94"/>
      <c r="J2458" s="94"/>
      <c r="L2458" s="15"/>
      <c r="M2458" s="15"/>
      <c r="N2458" s="15"/>
    </row>
    <row r="2459" spans="2:14" s="25" customFormat="1" ht="15" customHeight="1" x14ac:dyDescent="0.3">
      <c r="B2459" s="25" t="str">
        <f>IF(A2459="","",VLOOKUP(A2459,Tabulka3[[Číslo registrace  u jednorázové akce]:[Příjmení]],2,0))</f>
        <v/>
      </c>
      <c r="C2459" s="25" t="str">
        <f>IF(A2459="","",VLOOKUP(A2459,Tabulka3[[Číslo registrace  u jednorázové akce]:[Příjmení]],3,0))</f>
        <v/>
      </c>
      <c r="I2459" s="94"/>
      <c r="J2459" s="94"/>
      <c r="L2459" s="15"/>
      <c r="M2459" s="15"/>
      <c r="N2459" s="15"/>
    </row>
    <row r="2460" spans="2:14" s="25" customFormat="1" ht="15" customHeight="1" x14ac:dyDescent="0.3">
      <c r="B2460" s="25" t="str">
        <f>IF(A2460="","",VLOOKUP(A2460,Tabulka3[[Číslo registrace  u jednorázové akce]:[Příjmení]],2,0))</f>
        <v/>
      </c>
      <c r="C2460" s="25" t="str">
        <f>IF(A2460="","",VLOOKUP(A2460,Tabulka3[[Číslo registrace  u jednorázové akce]:[Příjmení]],3,0))</f>
        <v/>
      </c>
      <c r="I2460" s="94"/>
      <c r="J2460" s="94"/>
      <c r="L2460" s="15"/>
      <c r="M2460" s="15"/>
      <c r="N2460" s="15"/>
    </row>
    <row r="2461" spans="2:14" s="25" customFormat="1" ht="15" customHeight="1" x14ac:dyDescent="0.3">
      <c r="B2461" s="25" t="str">
        <f>IF(A2461="","",VLOOKUP(A2461,Tabulka3[[Číslo registrace  u jednorázové akce]:[Příjmení]],2,0))</f>
        <v/>
      </c>
      <c r="C2461" s="25" t="str">
        <f>IF(A2461="","",VLOOKUP(A2461,Tabulka3[[Číslo registrace  u jednorázové akce]:[Příjmení]],3,0))</f>
        <v/>
      </c>
      <c r="I2461" s="94"/>
      <c r="J2461" s="94"/>
      <c r="L2461" s="15"/>
      <c r="M2461" s="15"/>
      <c r="N2461" s="15"/>
    </row>
    <row r="2462" spans="2:14" s="25" customFormat="1" ht="15" customHeight="1" x14ac:dyDescent="0.3">
      <c r="B2462" s="25" t="str">
        <f>IF(A2462="","",VLOOKUP(A2462,Tabulka3[[Číslo registrace  u jednorázové akce]:[Příjmení]],2,0))</f>
        <v/>
      </c>
      <c r="C2462" s="25" t="str">
        <f>IF(A2462="","",VLOOKUP(A2462,Tabulka3[[Číslo registrace  u jednorázové akce]:[Příjmení]],3,0))</f>
        <v/>
      </c>
      <c r="I2462" s="94"/>
      <c r="J2462" s="94"/>
      <c r="L2462" s="15"/>
      <c r="M2462" s="15"/>
      <c r="N2462" s="15"/>
    </row>
    <row r="2463" spans="2:14" s="25" customFormat="1" ht="15" customHeight="1" x14ac:dyDescent="0.3">
      <c r="B2463" s="25" t="str">
        <f>IF(A2463="","",VLOOKUP(A2463,Tabulka3[[Číslo registrace  u jednorázové akce]:[Příjmení]],2,0))</f>
        <v/>
      </c>
      <c r="C2463" s="25" t="str">
        <f>IF(A2463="","",VLOOKUP(A2463,Tabulka3[[Číslo registrace  u jednorázové akce]:[Příjmení]],3,0))</f>
        <v/>
      </c>
      <c r="I2463" s="94"/>
      <c r="J2463" s="94"/>
      <c r="L2463" s="15"/>
      <c r="M2463" s="15"/>
      <c r="N2463" s="15"/>
    </row>
    <row r="2464" spans="2:14" s="25" customFormat="1" ht="15" customHeight="1" x14ac:dyDescent="0.3">
      <c r="B2464" s="25" t="str">
        <f>IF(A2464="","",VLOOKUP(A2464,Tabulka3[[Číslo registrace  u jednorázové akce]:[Příjmení]],2,0))</f>
        <v/>
      </c>
      <c r="C2464" s="25" t="str">
        <f>IF(A2464="","",VLOOKUP(A2464,Tabulka3[[Číslo registrace  u jednorázové akce]:[Příjmení]],3,0))</f>
        <v/>
      </c>
      <c r="I2464" s="94"/>
      <c r="J2464" s="94"/>
      <c r="L2464" s="15"/>
      <c r="M2464" s="15"/>
      <c r="N2464" s="15"/>
    </row>
    <row r="2465" spans="2:14" s="25" customFormat="1" ht="15" customHeight="1" x14ac:dyDescent="0.3">
      <c r="B2465" s="25" t="str">
        <f>IF(A2465="","",VLOOKUP(A2465,Tabulka3[[Číslo registrace  u jednorázové akce]:[Příjmení]],2,0))</f>
        <v/>
      </c>
      <c r="C2465" s="25" t="str">
        <f>IF(A2465="","",VLOOKUP(A2465,Tabulka3[[Číslo registrace  u jednorázové akce]:[Příjmení]],3,0))</f>
        <v/>
      </c>
      <c r="I2465" s="94"/>
      <c r="J2465" s="94"/>
      <c r="L2465" s="15"/>
      <c r="M2465" s="15"/>
      <c r="N2465" s="15"/>
    </row>
    <row r="2466" spans="2:14" s="25" customFormat="1" ht="15" customHeight="1" x14ac:dyDescent="0.3">
      <c r="B2466" s="25" t="str">
        <f>IF(A2466="","",VLOOKUP(A2466,Tabulka3[[Číslo registrace  u jednorázové akce]:[Příjmení]],2,0))</f>
        <v/>
      </c>
      <c r="C2466" s="25" t="str">
        <f>IF(A2466="","",VLOOKUP(A2466,Tabulka3[[Číslo registrace  u jednorázové akce]:[Příjmení]],3,0))</f>
        <v/>
      </c>
      <c r="I2466" s="94"/>
      <c r="J2466" s="94"/>
      <c r="L2466" s="15"/>
      <c r="M2466" s="15"/>
      <c r="N2466" s="15"/>
    </row>
    <row r="2467" spans="2:14" s="25" customFormat="1" ht="15" customHeight="1" x14ac:dyDescent="0.3">
      <c r="B2467" s="25" t="str">
        <f>IF(A2467="","",VLOOKUP(A2467,Tabulka3[[Číslo registrace  u jednorázové akce]:[Příjmení]],2,0))</f>
        <v/>
      </c>
      <c r="C2467" s="25" t="str">
        <f>IF(A2467="","",VLOOKUP(A2467,Tabulka3[[Číslo registrace  u jednorázové akce]:[Příjmení]],3,0))</f>
        <v/>
      </c>
      <c r="I2467" s="94"/>
      <c r="J2467" s="94"/>
      <c r="L2467" s="15"/>
      <c r="M2467" s="15"/>
      <c r="N2467" s="15"/>
    </row>
    <row r="2468" spans="2:14" s="25" customFormat="1" ht="15" customHeight="1" x14ac:dyDescent="0.3">
      <c r="B2468" s="25" t="str">
        <f>IF(A2468="","",VLOOKUP(A2468,Tabulka3[[Číslo registrace  u jednorázové akce]:[Příjmení]],2,0))</f>
        <v/>
      </c>
      <c r="C2468" s="25" t="str">
        <f>IF(A2468="","",VLOOKUP(A2468,Tabulka3[[Číslo registrace  u jednorázové akce]:[Příjmení]],3,0))</f>
        <v/>
      </c>
      <c r="I2468" s="94"/>
      <c r="J2468" s="94"/>
      <c r="L2468" s="15"/>
      <c r="M2468" s="15"/>
      <c r="N2468" s="15"/>
    </row>
    <row r="2469" spans="2:14" s="25" customFormat="1" ht="15" customHeight="1" x14ac:dyDescent="0.3">
      <c r="B2469" s="25" t="str">
        <f>IF(A2469="","",VLOOKUP(A2469,Tabulka3[[Číslo registrace  u jednorázové akce]:[Příjmení]],2,0))</f>
        <v/>
      </c>
      <c r="C2469" s="25" t="str">
        <f>IF(A2469="","",VLOOKUP(A2469,Tabulka3[[Číslo registrace  u jednorázové akce]:[Příjmení]],3,0))</f>
        <v/>
      </c>
      <c r="I2469" s="94"/>
      <c r="J2469" s="94"/>
      <c r="L2469" s="15"/>
      <c r="M2469" s="15"/>
      <c r="N2469" s="15"/>
    </row>
    <row r="2470" spans="2:14" s="25" customFormat="1" ht="15" customHeight="1" x14ac:dyDescent="0.3">
      <c r="B2470" s="25" t="str">
        <f>IF(A2470="","",VLOOKUP(A2470,Tabulka3[[Číslo registrace  u jednorázové akce]:[Příjmení]],2,0))</f>
        <v/>
      </c>
      <c r="C2470" s="25" t="str">
        <f>IF(A2470="","",VLOOKUP(A2470,Tabulka3[[Číslo registrace  u jednorázové akce]:[Příjmení]],3,0))</f>
        <v/>
      </c>
      <c r="I2470" s="94"/>
      <c r="J2470" s="94"/>
      <c r="L2470" s="15"/>
      <c r="M2470" s="15"/>
      <c r="N2470" s="15"/>
    </row>
    <row r="2471" spans="2:14" s="25" customFormat="1" ht="15" customHeight="1" x14ac:dyDescent="0.3">
      <c r="B2471" s="25" t="str">
        <f>IF(A2471="","",VLOOKUP(A2471,Tabulka3[[Číslo registrace  u jednorázové akce]:[Příjmení]],2,0))</f>
        <v/>
      </c>
      <c r="C2471" s="25" t="str">
        <f>IF(A2471="","",VLOOKUP(A2471,Tabulka3[[Číslo registrace  u jednorázové akce]:[Příjmení]],3,0))</f>
        <v/>
      </c>
      <c r="I2471" s="94"/>
      <c r="J2471" s="94"/>
      <c r="L2471" s="15"/>
      <c r="M2471" s="15"/>
      <c r="N2471" s="15"/>
    </row>
    <row r="2472" spans="2:14" s="25" customFormat="1" ht="15" customHeight="1" x14ac:dyDescent="0.3">
      <c r="B2472" s="25" t="str">
        <f>IF(A2472="","",VLOOKUP(A2472,Tabulka3[[Číslo registrace  u jednorázové akce]:[Příjmení]],2,0))</f>
        <v/>
      </c>
      <c r="C2472" s="25" t="str">
        <f>IF(A2472="","",VLOOKUP(A2472,Tabulka3[[Číslo registrace  u jednorázové akce]:[Příjmení]],3,0))</f>
        <v/>
      </c>
      <c r="I2472" s="94"/>
      <c r="J2472" s="94"/>
      <c r="L2472" s="15"/>
      <c r="M2472" s="15"/>
      <c r="N2472" s="15"/>
    </row>
    <row r="2473" spans="2:14" s="25" customFormat="1" ht="15" customHeight="1" x14ac:dyDescent="0.3">
      <c r="B2473" s="25" t="str">
        <f>IF(A2473="","",VLOOKUP(A2473,Tabulka3[[Číslo registrace  u jednorázové akce]:[Příjmení]],2,0))</f>
        <v/>
      </c>
      <c r="C2473" s="25" t="str">
        <f>IF(A2473="","",VLOOKUP(A2473,Tabulka3[[Číslo registrace  u jednorázové akce]:[Příjmení]],3,0))</f>
        <v/>
      </c>
      <c r="I2473" s="94"/>
      <c r="J2473" s="94"/>
      <c r="L2473" s="15"/>
      <c r="M2473" s="15"/>
      <c r="N2473" s="15"/>
    </row>
    <row r="2474" spans="2:14" s="25" customFormat="1" ht="15" customHeight="1" x14ac:dyDescent="0.3">
      <c r="B2474" s="25" t="str">
        <f>IF(A2474="","",VLOOKUP(A2474,Tabulka3[[Číslo registrace  u jednorázové akce]:[Příjmení]],2,0))</f>
        <v/>
      </c>
      <c r="C2474" s="25" t="str">
        <f>IF(A2474="","",VLOOKUP(A2474,Tabulka3[[Číslo registrace  u jednorázové akce]:[Příjmení]],3,0))</f>
        <v/>
      </c>
      <c r="I2474" s="94"/>
      <c r="J2474" s="94"/>
      <c r="L2474" s="15"/>
      <c r="M2474" s="15"/>
      <c r="N2474" s="15"/>
    </row>
    <row r="2475" spans="2:14" s="25" customFormat="1" ht="15" customHeight="1" x14ac:dyDescent="0.3">
      <c r="B2475" s="25" t="str">
        <f>IF(A2475="","",VLOOKUP(A2475,Tabulka3[[Číslo registrace  u jednorázové akce]:[Příjmení]],2,0))</f>
        <v/>
      </c>
      <c r="C2475" s="25" t="str">
        <f>IF(A2475="","",VLOOKUP(A2475,Tabulka3[[Číslo registrace  u jednorázové akce]:[Příjmení]],3,0))</f>
        <v/>
      </c>
      <c r="I2475" s="94"/>
      <c r="J2475" s="94"/>
      <c r="L2475" s="15"/>
      <c r="M2475" s="15"/>
      <c r="N2475" s="15"/>
    </row>
    <row r="2476" spans="2:14" s="25" customFormat="1" ht="15" customHeight="1" x14ac:dyDescent="0.3">
      <c r="B2476" s="25" t="str">
        <f>IF(A2476="","",VLOOKUP(A2476,Tabulka3[[Číslo registrace  u jednorázové akce]:[Příjmení]],2,0))</f>
        <v/>
      </c>
      <c r="C2476" s="25" t="str">
        <f>IF(A2476="","",VLOOKUP(A2476,Tabulka3[[Číslo registrace  u jednorázové akce]:[Příjmení]],3,0))</f>
        <v/>
      </c>
      <c r="I2476" s="94"/>
      <c r="J2476" s="94"/>
      <c r="L2476" s="15"/>
      <c r="M2476" s="15"/>
      <c r="N2476" s="15"/>
    </row>
    <row r="2477" spans="2:14" s="25" customFormat="1" ht="15" customHeight="1" x14ac:dyDescent="0.3">
      <c r="B2477" s="25" t="str">
        <f>IF(A2477="","",VLOOKUP(A2477,Tabulka3[[Číslo registrace  u jednorázové akce]:[Příjmení]],2,0))</f>
        <v/>
      </c>
      <c r="C2477" s="25" t="str">
        <f>IF(A2477="","",VLOOKUP(A2477,Tabulka3[[Číslo registrace  u jednorázové akce]:[Příjmení]],3,0))</f>
        <v/>
      </c>
      <c r="I2477" s="94"/>
      <c r="J2477" s="94"/>
      <c r="L2477" s="15"/>
      <c r="M2477" s="15"/>
      <c r="N2477" s="15"/>
    </row>
    <row r="2478" spans="2:14" s="25" customFormat="1" ht="15" customHeight="1" x14ac:dyDescent="0.3">
      <c r="B2478" s="25" t="str">
        <f>IF(A2478="","",VLOOKUP(A2478,Tabulka3[[Číslo registrace  u jednorázové akce]:[Příjmení]],2,0))</f>
        <v/>
      </c>
      <c r="C2478" s="25" t="str">
        <f>IF(A2478="","",VLOOKUP(A2478,Tabulka3[[Číslo registrace  u jednorázové akce]:[Příjmení]],3,0))</f>
        <v/>
      </c>
      <c r="I2478" s="94"/>
      <c r="J2478" s="94"/>
      <c r="L2478" s="15"/>
      <c r="M2478" s="15"/>
      <c r="N2478" s="15"/>
    </row>
    <row r="2479" spans="2:14" s="25" customFormat="1" ht="15" customHeight="1" x14ac:dyDescent="0.3">
      <c r="B2479" s="25" t="str">
        <f>IF(A2479="","",VLOOKUP(A2479,Tabulka3[[Číslo registrace  u jednorázové akce]:[Příjmení]],2,0))</f>
        <v/>
      </c>
      <c r="C2479" s="25" t="str">
        <f>IF(A2479="","",VLOOKUP(A2479,Tabulka3[[Číslo registrace  u jednorázové akce]:[Příjmení]],3,0))</f>
        <v/>
      </c>
      <c r="I2479" s="94"/>
      <c r="J2479" s="94"/>
      <c r="L2479" s="15"/>
      <c r="M2479" s="15"/>
      <c r="N2479" s="15"/>
    </row>
    <row r="2480" spans="2:14" s="25" customFormat="1" ht="15" customHeight="1" x14ac:dyDescent="0.3">
      <c r="B2480" s="25" t="str">
        <f>IF(A2480="","",VLOOKUP(A2480,Tabulka3[[Číslo registrace  u jednorázové akce]:[Příjmení]],2,0))</f>
        <v/>
      </c>
      <c r="C2480" s="25" t="str">
        <f>IF(A2480="","",VLOOKUP(A2480,Tabulka3[[Číslo registrace  u jednorázové akce]:[Příjmení]],3,0))</f>
        <v/>
      </c>
      <c r="I2480" s="94"/>
      <c r="J2480" s="94"/>
      <c r="L2480" s="15"/>
      <c r="M2480" s="15"/>
      <c r="N2480" s="15"/>
    </row>
    <row r="2481" spans="2:14" s="25" customFormat="1" ht="15" customHeight="1" x14ac:dyDescent="0.3">
      <c r="B2481" s="25" t="str">
        <f>IF(A2481="","",VLOOKUP(A2481,Tabulka3[[Číslo registrace  u jednorázové akce]:[Příjmení]],2,0))</f>
        <v/>
      </c>
      <c r="C2481" s="25" t="str">
        <f>IF(A2481="","",VLOOKUP(A2481,Tabulka3[[Číslo registrace  u jednorázové akce]:[Příjmení]],3,0))</f>
        <v/>
      </c>
      <c r="I2481" s="94"/>
      <c r="J2481" s="94"/>
      <c r="L2481" s="15"/>
      <c r="M2481" s="15"/>
      <c r="N2481" s="15"/>
    </row>
    <row r="2482" spans="2:14" s="25" customFormat="1" ht="15" customHeight="1" x14ac:dyDescent="0.3">
      <c r="B2482" s="25" t="str">
        <f>IF(A2482="","",VLOOKUP(A2482,Tabulka3[[Číslo registrace  u jednorázové akce]:[Příjmení]],2,0))</f>
        <v/>
      </c>
      <c r="C2482" s="25" t="str">
        <f>IF(A2482="","",VLOOKUP(A2482,Tabulka3[[Číslo registrace  u jednorázové akce]:[Příjmení]],3,0))</f>
        <v/>
      </c>
      <c r="I2482" s="94"/>
      <c r="J2482" s="94"/>
      <c r="L2482" s="15"/>
      <c r="M2482" s="15"/>
      <c r="N2482" s="15"/>
    </row>
    <row r="2483" spans="2:14" s="25" customFormat="1" ht="15" customHeight="1" x14ac:dyDescent="0.3">
      <c r="B2483" s="25" t="str">
        <f>IF(A2483="","",VLOOKUP(A2483,Tabulka3[[Číslo registrace  u jednorázové akce]:[Příjmení]],2,0))</f>
        <v/>
      </c>
      <c r="C2483" s="25" t="str">
        <f>IF(A2483="","",VLOOKUP(A2483,Tabulka3[[Číslo registrace  u jednorázové akce]:[Příjmení]],3,0))</f>
        <v/>
      </c>
      <c r="I2483" s="94"/>
      <c r="J2483" s="94"/>
      <c r="L2483" s="15"/>
      <c r="M2483" s="15"/>
      <c r="N2483" s="15"/>
    </row>
    <row r="2484" spans="2:14" s="25" customFormat="1" ht="15" customHeight="1" x14ac:dyDescent="0.3">
      <c r="B2484" s="25" t="str">
        <f>IF(A2484="","",VLOOKUP(A2484,Tabulka3[[Číslo registrace  u jednorázové akce]:[Příjmení]],2,0))</f>
        <v/>
      </c>
      <c r="C2484" s="25" t="str">
        <f>IF(A2484="","",VLOOKUP(A2484,Tabulka3[[Číslo registrace  u jednorázové akce]:[Příjmení]],3,0))</f>
        <v/>
      </c>
      <c r="I2484" s="94"/>
      <c r="J2484" s="94"/>
      <c r="L2484" s="15"/>
      <c r="M2484" s="15"/>
      <c r="N2484" s="15"/>
    </row>
    <row r="2485" spans="2:14" s="25" customFormat="1" ht="15" customHeight="1" x14ac:dyDescent="0.3">
      <c r="B2485" s="25" t="str">
        <f>IF(A2485="","",VLOOKUP(A2485,Tabulka3[[Číslo registrace  u jednorázové akce]:[Příjmení]],2,0))</f>
        <v/>
      </c>
      <c r="C2485" s="25" t="str">
        <f>IF(A2485="","",VLOOKUP(A2485,Tabulka3[[Číslo registrace  u jednorázové akce]:[Příjmení]],3,0))</f>
        <v/>
      </c>
      <c r="I2485" s="94"/>
      <c r="J2485" s="94"/>
      <c r="L2485" s="15"/>
      <c r="M2485" s="15"/>
      <c r="N2485" s="15"/>
    </row>
    <row r="2486" spans="2:14" s="25" customFormat="1" ht="15" customHeight="1" x14ac:dyDescent="0.3">
      <c r="B2486" s="25" t="str">
        <f>IF(A2486="","",VLOOKUP(A2486,Tabulka3[[Číslo registrace  u jednorázové akce]:[Příjmení]],2,0))</f>
        <v/>
      </c>
      <c r="C2486" s="25" t="str">
        <f>IF(A2486="","",VLOOKUP(A2486,Tabulka3[[Číslo registrace  u jednorázové akce]:[Příjmení]],3,0))</f>
        <v/>
      </c>
      <c r="I2486" s="94"/>
      <c r="J2486" s="94"/>
      <c r="L2486" s="15"/>
      <c r="M2486" s="15"/>
      <c r="N2486" s="15"/>
    </row>
    <row r="2487" spans="2:14" s="25" customFormat="1" ht="15" customHeight="1" x14ac:dyDescent="0.3">
      <c r="B2487" s="25" t="str">
        <f>IF(A2487="","",VLOOKUP(A2487,Tabulka3[[Číslo registrace  u jednorázové akce]:[Příjmení]],2,0))</f>
        <v/>
      </c>
      <c r="C2487" s="25" t="str">
        <f>IF(A2487="","",VLOOKUP(A2487,Tabulka3[[Číslo registrace  u jednorázové akce]:[Příjmení]],3,0))</f>
        <v/>
      </c>
      <c r="I2487" s="94"/>
      <c r="J2487" s="94"/>
      <c r="L2487" s="15"/>
      <c r="M2487" s="15"/>
      <c r="N2487" s="15"/>
    </row>
    <row r="2488" spans="2:14" s="25" customFormat="1" ht="15" customHeight="1" x14ac:dyDescent="0.3">
      <c r="B2488" s="25" t="str">
        <f>IF(A2488="","",VLOOKUP(A2488,Tabulka3[[Číslo registrace  u jednorázové akce]:[Příjmení]],2,0))</f>
        <v/>
      </c>
      <c r="C2488" s="25" t="str">
        <f>IF(A2488="","",VLOOKUP(A2488,Tabulka3[[Číslo registrace  u jednorázové akce]:[Příjmení]],3,0))</f>
        <v/>
      </c>
      <c r="I2488" s="94"/>
      <c r="J2488" s="94"/>
      <c r="L2488" s="15"/>
      <c r="M2488" s="15"/>
      <c r="N2488" s="15"/>
    </row>
    <row r="2489" spans="2:14" s="25" customFormat="1" ht="15" customHeight="1" x14ac:dyDescent="0.3">
      <c r="B2489" s="25" t="str">
        <f>IF(A2489="","",VLOOKUP(A2489,Tabulka3[[Číslo registrace  u jednorázové akce]:[Příjmení]],2,0))</f>
        <v/>
      </c>
      <c r="C2489" s="25" t="str">
        <f>IF(A2489="","",VLOOKUP(A2489,Tabulka3[[Číslo registrace  u jednorázové akce]:[Příjmení]],3,0))</f>
        <v/>
      </c>
      <c r="I2489" s="94"/>
      <c r="J2489" s="94"/>
      <c r="L2489" s="15"/>
      <c r="M2489" s="15"/>
      <c r="N2489" s="15"/>
    </row>
    <row r="2490" spans="2:14" s="25" customFormat="1" ht="15" customHeight="1" x14ac:dyDescent="0.3">
      <c r="B2490" s="25" t="str">
        <f>IF(A2490="","",VLOOKUP(A2490,Tabulka3[[Číslo registrace  u jednorázové akce]:[Příjmení]],2,0))</f>
        <v/>
      </c>
      <c r="C2490" s="25" t="str">
        <f>IF(A2490="","",VLOOKUP(A2490,Tabulka3[[Číslo registrace  u jednorázové akce]:[Příjmení]],3,0))</f>
        <v/>
      </c>
      <c r="I2490" s="94"/>
      <c r="J2490" s="94"/>
      <c r="L2490" s="15"/>
      <c r="M2490" s="15"/>
      <c r="N2490" s="15"/>
    </row>
    <row r="2491" spans="2:14" s="25" customFormat="1" ht="15" customHeight="1" x14ac:dyDescent="0.3">
      <c r="B2491" s="25" t="str">
        <f>IF(A2491="","",VLOOKUP(A2491,Tabulka3[[Číslo registrace  u jednorázové akce]:[Příjmení]],2,0))</f>
        <v/>
      </c>
      <c r="C2491" s="25" t="str">
        <f>IF(A2491="","",VLOOKUP(A2491,Tabulka3[[Číslo registrace  u jednorázové akce]:[Příjmení]],3,0))</f>
        <v/>
      </c>
      <c r="I2491" s="94"/>
      <c r="J2491" s="94"/>
      <c r="L2491" s="15"/>
      <c r="M2491" s="15"/>
      <c r="N2491" s="15"/>
    </row>
    <row r="2492" spans="2:14" s="25" customFormat="1" ht="15" customHeight="1" x14ac:dyDescent="0.3">
      <c r="B2492" s="25" t="str">
        <f>IF(A2492="","",VLOOKUP(A2492,Tabulka3[[Číslo registrace  u jednorázové akce]:[Příjmení]],2,0))</f>
        <v/>
      </c>
      <c r="C2492" s="25" t="str">
        <f>IF(A2492="","",VLOOKUP(A2492,Tabulka3[[Číslo registrace  u jednorázové akce]:[Příjmení]],3,0))</f>
        <v/>
      </c>
      <c r="I2492" s="94"/>
      <c r="J2492" s="94"/>
      <c r="L2492" s="15"/>
      <c r="M2492" s="15"/>
      <c r="N2492" s="15"/>
    </row>
    <row r="2493" spans="2:14" s="25" customFormat="1" ht="15" customHeight="1" x14ac:dyDescent="0.3">
      <c r="B2493" s="25" t="str">
        <f>IF(A2493="","",VLOOKUP(A2493,Tabulka3[[Číslo registrace  u jednorázové akce]:[Příjmení]],2,0))</f>
        <v/>
      </c>
      <c r="C2493" s="25" t="str">
        <f>IF(A2493="","",VLOOKUP(A2493,Tabulka3[[Číslo registrace  u jednorázové akce]:[Příjmení]],3,0))</f>
        <v/>
      </c>
      <c r="I2493" s="94"/>
      <c r="J2493" s="94"/>
      <c r="L2493" s="15"/>
      <c r="M2493" s="15"/>
      <c r="N2493" s="15"/>
    </row>
    <row r="2494" spans="2:14" s="25" customFormat="1" ht="15" customHeight="1" x14ac:dyDescent="0.3">
      <c r="B2494" s="25" t="str">
        <f>IF(A2494="","",VLOOKUP(A2494,Tabulka3[[Číslo registrace  u jednorázové akce]:[Příjmení]],2,0))</f>
        <v/>
      </c>
      <c r="C2494" s="25" t="str">
        <f>IF(A2494="","",VLOOKUP(A2494,Tabulka3[[Číslo registrace  u jednorázové akce]:[Příjmení]],3,0))</f>
        <v/>
      </c>
      <c r="I2494" s="94"/>
      <c r="J2494" s="94"/>
      <c r="L2494" s="15"/>
      <c r="M2494" s="15"/>
      <c r="N2494" s="15"/>
    </row>
    <row r="2495" spans="2:14" s="25" customFormat="1" ht="15" customHeight="1" x14ac:dyDescent="0.3">
      <c r="B2495" s="25" t="str">
        <f>IF(A2495="","",VLOOKUP(A2495,Tabulka3[[Číslo registrace  u jednorázové akce]:[Příjmení]],2,0))</f>
        <v/>
      </c>
      <c r="C2495" s="25" t="str">
        <f>IF(A2495="","",VLOOKUP(A2495,Tabulka3[[Číslo registrace  u jednorázové akce]:[Příjmení]],3,0))</f>
        <v/>
      </c>
      <c r="I2495" s="94"/>
      <c r="J2495" s="94"/>
      <c r="L2495" s="15"/>
      <c r="M2495" s="15"/>
      <c r="N2495" s="15"/>
    </row>
    <row r="2496" spans="2:14" s="25" customFormat="1" ht="15" customHeight="1" x14ac:dyDescent="0.3">
      <c r="B2496" s="25" t="str">
        <f>IF(A2496="","",VLOOKUP(A2496,Tabulka3[[Číslo registrace  u jednorázové akce]:[Příjmení]],2,0))</f>
        <v/>
      </c>
      <c r="C2496" s="25" t="str">
        <f>IF(A2496="","",VLOOKUP(A2496,Tabulka3[[Číslo registrace  u jednorázové akce]:[Příjmení]],3,0))</f>
        <v/>
      </c>
      <c r="I2496" s="94"/>
      <c r="J2496" s="94"/>
      <c r="L2496" s="15"/>
      <c r="M2496" s="15"/>
      <c r="N2496" s="15"/>
    </row>
    <row r="2497" spans="2:14" s="25" customFormat="1" ht="15" customHeight="1" x14ac:dyDescent="0.3">
      <c r="B2497" s="25" t="str">
        <f>IF(A2497="","",VLOOKUP(A2497,Tabulka3[[Číslo registrace  u jednorázové akce]:[Příjmení]],2,0))</f>
        <v/>
      </c>
      <c r="C2497" s="25" t="str">
        <f>IF(A2497="","",VLOOKUP(A2497,Tabulka3[[Číslo registrace  u jednorázové akce]:[Příjmení]],3,0))</f>
        <v/>
      </c>
      <c r="I2497" s="94"/>
      <c r="J2497" s="94"/>
      <c r="L2497" s="15"/>
      <c r="M2497" s="15"/>
      <c r="N2497" s="15"/>
    </row>
    <row r="2498" spans="2:14" s="25" customFormat="1" ht="15" customHeight="1" x14ac:dyDescent="0.3">
      <c r="B2498" s="25" t="str">
        <f>IF(A2498="","",VLOOKUP(A2498,Tabulka3[[Číslo registrace  u jednorázové akce]:[Příjmení]],2,0))</f>
        <v/>
      </c>
      <c r="C2498" s="25" t="str">
        <f>IF(A2498="","",VLOOKUP(A2498,Tabulka3[[Číslo registrace  u jednorázové akce]:[Příjmení]],3,0))</f>
        <v/>
      </c>
      <c r="I2498" s="94"/>
      <c r="J2498" s="94"/>
      <c r="L2498" s="15"/>
      <c r="M2498" s="15"/>
      <c r="N2498" s="15"/>
    </row>
    <row r="2499" spans="2:14" s="25" customFormat="1" ht="15" customHeight="1" x14ac:dyDescent="0.3">
      <c r="B2499" s="25" t="str">
        <f>IF(A2499="","",VLOOKUP(A2499,Tabulka3[[Číslo registrace  u jednorázové akce]:[Příjmení]],2,0))</f>
        <v/>
      </c>
      <c r="C2499" s="25" t="str">
        <f>IF(A2499="","",VLOOKUP(A2499,Tabulka3[[Číslo registrace  u jednorázové akce]:[Příjmení]],3,0))</f>
        <v/>
      </c>
      <c r="I2499" s="94"/>
      <c r="J2499" s="94"/>
      <c r="L2499" s="15"/>
      <c r="M2499" s="15"/>
      <c r="N2499" s="15"/>
    </row>
    <row r="2500" spans="2:14" s="25" customFormat="1" ht="15" customHeight="1" x14ac:dyDescent="0.3">
      <c r="B2500" s="25" t="str">
        <f>IF(A2500="","",VLOOKUP(A2500,Tabulka3[[Číslo registrace  u jednorázové akce]:[Příjmení]],2,0))</f>
        <v/>
      </c>
      <c r="C2500" s="25" t="str">
        <f>IF(A2500="","",VLOOKUP(A2500,Tabulka3[[Číslo registrace  u jednorázové akce]:[Příjmení]],3,0))</f>
        <v/>
      </c>
      <c r="I2500" s="94"/>
      <c r="J2500" s="94"/>
      <c r="L2500" s="15"/>
      <c r="M2500" s="15"/>
      <c r="N2500" s="15"/>
    </row>
    <row r="2501" spans="2:14" s="25" customFormat="1" ht="15" customHeight="1" x14ac:dyDescent="0.3">
      <c r="B2501" s="25" t="str">
        <f>IF(A2501="","",VLOOKUP(A2501,Tabulka3[[Číslo registrace  u jednorázové akce]:[Příjmení]],2,0))</f>
        <v/>
      </c>
      <c r="C2501" s="25" t="str">
        <f>IF(A2501="","",VLOOKUP(A2501,Tabulka3[[Číslo registrace  u jednorázové akce]:[Příjmení]],3,0))</f>
        <v/>
      </c>
      <c r="I2501" s="94"/>
      <c r="J2501" s="94"/>
      <c r="L2501" s="15"/>
      <c r="M2501" s="15"/>
      <c r="N2501" s="15"/>
    </row>
    <row r="2502" spans="2:14" s="25" customFormat="1" ht="15" customHeight="1" x14ac:dyDescent="0.3">
      <c r="B2502" s="25" t="str">
        <f>IF(A2502="","",VLOOKUP(A2502,Tabulka3[[Číslo registrace  u jednorázové akce]:[Příjmení]],2,0))</f>
        <v/>
      </c>
      <c r="C2502" s="25" t="str">
        <f>IF(A2502="","",VLOOKUP(A2502,Tabulka3[[Číslo registrace  u jednorázové akce]:[Příjmení]],3,0))</f>
        <v/>
      </c>
      <c r="I2502" s="94"/>
      <c r="J2502" s="94"/>
      <c r="L2502" s="15"/>
      <c r="M2502" s="15"/>
      <c r="N2502" s="15"/>
    </row>
    <row r="2503" spans="2:14" s="25" customFormat="1" ht="15" customHeight="1" x14ac:dyDescent="0.3">
      <c r="B2503" s="25" t="str">
        <f>IF(A2503="","",VLOOKUP(A2503,Tabulka3[[Číslo registrace  u jednorázové akce]:[Příjmení]],2,0))</f>
        <v/>
      </c>
      <c r="C2503" s="25" t="str">
        <f>IF(A2503="","",VLOOKUP(A2503,Tabulka3[[Číslo registrace  u jednorázové akce]:[Příjmení]],3,0))</f>
        <v/>
      </c>
      <c r="I2503" s="94"/>
      <c r="J2503" s="94"/>
      <c r="L2503" s="15"/>
      <c r="M2503" s="15"/>
      <c r="N2503" s="15"/>
    </row>
    <row r="2504" spans="2:14" s="25" customFormat="1" ht="15" customHeight="1" x14ac:dyDescent="0.3">
      <c r="B2504" s="25" t="str">
        <f>IF(A2504="","",VLOOKUP(A2504,Tabulka3[[Číslo registrace  u jednorázové akce]:[Příjmení]],2,0))</f>
        <v/>
      </c>
      <c r="C2504" s="25" t="str">
        <f>IF(A2504="","",VLOOKUP(A2504,Tabulka3[[Číslo registrace  u jednorázové akce]:[Příjmení]],3,0))</f>
        <v/>
      </c>
      <c r="I2504" s="94"/>
      <c r="J2504" s="94"/>
      <c r="L2504" s="15"/>
      <c r="M2504" s="15"/>
      <c r="N2504" s="15"/>
    </row>
    <row r="2505" spans="2:14" s="25" customFormat="1" ht="15" customHeight="1" x14ac:dyDescent="0.3">
      <c r="B2505" s="25" t="str">
        <f>IF(A2505="","",VLOOKUP(A2505,Tabulka3[[Číslo registrace  u jednorázové akce]:[Příjmení]],2,0))</f>
        <v/>
      </c>
      <c r="C2505" s="25" t="str">
        <f>IF(A2505="","",VLOOKUP(A2505,Tabulka3[[Číslo registrace  u jednorázové akce]:[Příjmení]],3,0))</f>
        <v/>
      </c>
      <c r="I2505" s="94"/>
      <c r="J2505" s="94"/>
      <c r="L2505" s="15"/>
      <c r="M2505" s="15"/>
      <c r="N2505" s="15"/>
    </row>
    <row r="2506" spans="2:14" s="25" customFormat="1" ht="15" customHeight="1" x14ac:dyDescent="0.3">
      <c r="B2506" s="25" t="str">
        <f>IF(A2506="","",VLOOKUP(A2506,Tabulka3[[Číslo registrace  u jednorázové akce]:[Příjmení]],2,0))</f>
        <v/>
      </c>
      <c r="C2506" s="25" t="str">
        <f>IF(A2506="","",VLOOKUP(A2506,Tabulka3[[Číslo registrace  u jednorázové akce]:[Příjmení]],3,0))</f>
        <v/>
      </c>
      <c r="I2506" s="94"/>
      <c r="J2506" s="94"/>
      <c r="L2506" s="15"/>
      <c r="M2506" s="15"/>
      <c r="N2506" s="15"/>
    </row>
    <row r="2507" spans="2:14" s="25" customFormat="1" ht="15" customHeight="1" x14ac:dyDescent="0.3">
      <c r="B2507" s="25" t="str">
        <f>IF(A2507="","",VLOOKUP(A2507,Tabulka3[[Číslo registrace  u jednorázové akce]:[Příjmení]],2,0))</f>
        <v/>
      </c>
      <c r="C2507" s="25" t="str">
        <f>IF(A2507="","",VLOOKUP(A2507,Tabulka3[[Číslo registrace  u jednorázové akce]:[Příjmení]],3,0))</f>
        <v/>
      </c>
      <c r="I2507" s="94"/>
      <c r="J2507" s="94"/>
      <c r="L2507" s="15"/>
      <c r="M2507" s="15"/>
      <c r="N2507" s="15"/>
    </row>
    <row r="2508" spans="2:14" s="25" customFormat="1" ht="15" customHeight="1" x14ac:dyDescent="0.3">
      <c r="B2508" s="25" t="str">
        <f>IF(A2508="","",VLOOKUP(A2508,Tabulka3[[Číslo registrace  u jednorázové akce]:[Příjmení]],2,0))</f>
        <v/>
      </c>
      <c r="C2508" s="25" t="str">
        <f>IF(A2508="","",VLOOKUP(A2508,Tabulka3[[Číslo registrace  u jednorázové akce]:[Příjmení]],3,0))</f>
        <v/>
      </c>
      <c r="I2508" s="94"/>
      <c r="J2508" s="94"/>
      <c r="L2508" s="15"/>
      <c r="M2508" s="15"/>
      <c r="N2508" s="15"/>
    </row>
    <row r="2509" spans="2:14" s="25" customFormat="1" ht="15" customHeight="1" x14ac:dyDescent="0.3">
      <c r="B2509" s="25" t="str">
        <f>IF(A2509="","",VLOOKUP(A2509,Tabulka3[[Číslo registrace  u jednorázové akce]:[Příjmení]],2,0))</f>
        <v/>
      </c>
      <c r="C2509" s="25" t="str">
        <f>IF(A2509="","",VLOOKUP(A2509,Tabulka3[[Číslo registrace  u jednorázové akce]:[Příjmení]],3,0))</f>
        <v/>
      </c>
      <c r="I2509" s="94"/>
      <c r="J2509" s="94"/>
      <c r="L2509" s="15"/>
      <c r="M2509" s="15"/>
      <c r="N2509" s="15"/>
    </row>
    <row r="2510" spans="2:14" s="25" customFormat="1" ht="15" customHeight="1" x14ac:dyDescent="0.3">
      <c r="B2510" s="25" t="str">
        <f>IF(A2510="","",VLOOKUP(A2510,Tabulka3[[Číslo registrace  u jednorázové akce]:[Příjmení]],2,0))</f>
        <v/>
      </c>
      <c r="C2510" s="25" t="str">
        <f>IF(A2510="","",VLOOKUP(A2510,Tabulka3[[Číslo registrace  u jednorázové akce]:[Příjmení]],3,0))</f>
        <v/>
      </c>
      <c r="I2510" s="94"/>
      <c r="J2510" s="94"/>
      <c r="L2510" s="15"/>
      <c r="M2510" s="15"/>
      <c r="N2510" s="15"/>
    </row>
    <row r="2511" spans="2:14" s="25" customFormat="1" ht="15" customHeight="1" x14ac:dyDescent="0.3">
      <c r="B2511" s="25" t="str">
        <f>IF(A2511="","",VLOOKUP(A2511,Tabulka3[[Číslo registrace  u jednorázové akce]:[Příjmení]],2,0))</f>
        <v/>
      </c>
      <c r="C2511" s="25" t="str">
        <f>IF(A2511="","",VLOOKUP(A2511,Tabulka3[[Číslo registrace  u jednorázové akce]:[Příjmení]],3,0))</f>
        <v/>
      </c>
      <c r="I2511" s="94"/>
      <c r="J2511" s="94"/>
      <c r="L2511" s="15"/>
      <c r="M2511" s="15"/>
      <c r="N2511" s="15"/>
    </row>
    <row r="2512" spans="2:14" s="25" customFormat="1" ht="15" customHeight="1" x14ac:dyDescent="0.3">
      <c r="B2512" s="25" t="str">
        <f>IF(A2512="","",VLOOKUP(A2512,Tabulka3[[Číslo registrace  u jednorázové akce]:[Příjmení]],2,0))</f>
        <v/>
      </c>
      <c r="C2512" s="25" t="str">
        <f>IF(A2512="","",VLOOKUP(A2512,Tabulka3[[Číslo registrace  u jednorázové akce]:[Příjmení]],3,0))</f>
        <v/>
      </c>
      <c r="I2512" s="94"/>
      <c r="J2512" s="94"/>
      <c r="L2512" s="15"/>
      <c r="M2512" s="15"/>
      <c r="N2512" s="15"/>
    </row>
    <row r="2513" spans="2:14" s="25" customFormat="1" ht="15" customHeight="1" x14ac:dyDescent="0.3">
      <c r="B2513" s="25" t="str">
        <f>IF(A2513="","",VLOOKUP(A2513,Tabulka3[[Číslo registrace  u jednorázové akce]:[Příjmení]],2,0))</f>
        <v/>
      </c>
      <c r="C2513" s="25" t="str">
        <f>IF(A2513="","",VLOOKUP(A2513,Tabulka3[[Číslo registrace  u jednorázové akce]:[Příjmení]],3,0))</f>
        <v/>
      </c>
      <c r="I2513" s="94"/>
      <c r="J2513" s="94"/>
      <c r="L2513" s="15"/>
      <c r="M2513" s="15"/>
      <c r="N2513" s="15"/>
    </row>
    <row r="2514" spans="2:14" s="25" customFormat="1" ht="15" customHeight="1" x14ac:dyDescent="0.3">
      <c r="B2514" s="25" t="str">
        <f>IF(A2514="","",VLOOKUP(A2514,Tabulka3[[Číslo registrace  u jednorázové akce]:[Příjmení]],2,0))</f>
        <v/>
      </c>
      <c r="C2514" s="25" t="str">
        <f>IF(A2514="","",VLOOKUP(A2514,Tabulka3[[Číslo registrace  u jednorázové akce]:[Příjmení]],3,0))</f>
        <v/>
      </c>
      <c r="I2514" s="94"/>
      <c r="J2514" s="94"/>
      <c r="L2514" s="15"/>
      <c r="M2514" s="15"/>
      <c r="N2514" s="15"/>
    </row>
    <row r="2515" spans="2:14" s="25" customFormat="1" ht="15" customHeight="1" x14ac:dyDescent="0.3">
      <c r="B2515" s="25" t="str">
        <f>IF(A2515="","",VLOOKUP(A2515,Tabulka3[[Číslo registrace  u jednorázové akce]:[Příjmení]],2,0))</f>
        <v/>
      </c>
      <c r="C2515" s="25" t="str">
        <f>IF(A2515="","",VLOOKUP(A2515,Tabulka3[[Číslo registrace  u jednorázové akce]:[Příjmení]],3,0))</f>
        <v/>
      </c>
      <c r="I2515" s="94"/>
      <c r="J2515" s="94"/>
      <c r="L2515" s="15"/>
      <c r="M2515" s="15"/>
      <c r="N2515" s="15"/>
    </row>
    <row r="2516" spans="2:14" s="25" customFormat="1" ht="15" customHeight="1" x14ac:dyDescent="0.3">
      <c r="B2516" s="25" t="str">
        <f>IF(A2516="","",VLOOKUP(A2516,Tabulka3[[Číslo registrace  u jednorázové akce]:[Příjmení]],2,0))</f>
        <v/>
      </c>
      <c r="C2516" s="25" t="str">
        <f>IF(A2516="","",VLOOKUP(A2516,Tabulka3[[Číslo registrace  u jednorázové akce]:[Příjmení]],3,0))</f>
        <v/>
      </c>
      <c r="I2516" s="94"/>
      <c r="J2516" s="94"/>
      <c r="L2516" s="15"/>
      <c r="M2516" s="15"/>
      <c r="N2516" s="15"/>
    </row>
    <row r="2517" spans="2:14" s="25" customFormat="1" ht="15" customHeight="1" x14ac:dyDescent="0.3">
      <c r="B2517" s="25" t="str">
        <f>IF(A2517="","",VLOOKUP(A2517,Tabulka3[[Číslo registrace  u jednorázové akce]:[Příjmení]],2,0))</f>
        <v/>
      </c>
      <c r="C2517" s="25" t="str">
        <f>IF(A2517="","",VLOOKUP(A2517,Tabulka3[[Číslo registrace  u jednorázové akce]:[Příjmení]],3,0))</f>
        <v/>
      </c>
      <c r="I2517" s="94"/>
      <c r="J2517" s="94"/>
      <c r="L2517" s="15"/>
      <c r="M2517" s="15"/>
      <c r="N2517" s="15"/>
    </row>
    <row r="2518" spans="2:14" s="25" customFormat="1" ht="15" customHeight="1" x14ac:dyDescent="0.3">
      <c r="B2518" s="25" t="str">
        <f>IF(A2518="","",VLOOKUP(A2518,Tabulka3[[Číslo registrace  u jednorázové akce]:[Příjmení]],2,0))</f>
        <v/>
      </c>
      <c r="C2518" s="25" t="str">
        <f>IF(A2518="","",VLOOKUP(A2518,Tabulka3[[Číslo registrace  u jednorázové akce]:[Příjmení]],3,0))</f>
        <v/>
      </c>
      <c r="I2518" s="94"/>
      <c r="J2518" s="94"/>
      <c r="L2518" s="15"/>
      <c r="M2518" s="15"/>
      <c r="N2518" s="15"/>
    </row>
    <row r="2519" spans="2:14" s="25" customFormat="1" ht="15" customHeight="1" x14ac:dyDescent="0.3">
      <c r="B2519" s="25" t="str">
        <f>IF(A2519="","",VLOOKUP(A2519,Tabulka3[[Číslo registrace  u jednorázové akce]:[Příjmení]],2,0))</f>
        <v/>
      </c>
      <c r="C2519" s="25" t="str">
        <f>IF(A2519="","",VLOOKUP(A2519,Tabulka3[[Číslo registrace  u jednorázové akce]:[Příjmení]],3,0))</f>
        <v/>
      </c>
      <c r="I2519" s="94"/>
      <c r="J2519" s="94"/>
      <c r="L2519" s="15"/>
      <c r="M2519" s="15"/>
      <c r="N2519" s="15"/>
    </row>
    <row r="2520" spans="2:14" s="25" customFormat="1" ht="15" customHeight="1" x14ac:dyDescent="0.3">
      <c r="B2520" s="25" t="str">
        <f>IF(A2520="","",VLOOKUP(A2520,Tabulka3[[Číslo registrace  u jednorázové akce]:[Příjmení]],2,0))</f>
        <v/>
      </c>
      <c r="C2520" s="25" t="str">
        <f>IF(A2520="","",VLOOKUP(A2520,Tabulka3[[Číslo registrace  u jednorázové akce]:[Příjmení]],3,0))</f>
        <v/>
      </c>
      <c r="I2520" s="94"/>
      <c r="J2520" s="94"/>
      <c r="L2520" s="15"/>
      <c r="M2520" s="15"/>
      <c r="N2520" s="15"/>
    </row>
    <row r="2521" spans="2:14" s="25" customFormat="1" ht="15" customHeight="1" x14ac:dyDescent="0.3">
      <c r="B2521" s="25" t="str">
        <f>IF(A2521="","",VLOOKUP(A2521,Tabulka3[[Číslo registrace  u jednorázové akce]:[Příjmení]],2,0))</f>
        <v/>
      </c>
      <c r="C2521" s="25" t="str">
        <f>IF(A2521="","",VLOOKUP(A2521,Tabulka3[[Číslo registrace  u jednorázové akce]:[Příjmení]],3,0))</f>
        <v/>
      </c>
      <c r="I2521" s="94"/>
      <c r="J2521" s="94"/>
      <c r="L2521" s="15"/>
      <c r="M2521" s="15"/>
      <c r="N2521" s="15"/>
    </row>
    <row r="2522" spans="2:14" s="25" customFormat="1" ht="15" customHeight="1" x14ac:dyDescent="0.3">
      <c r="B2522" s="25" t="str">
        <f>IF(A2522="","",VLOOKUP(A2522,Tabulka3[[Číslo registrace  u jednorázové akce]:[Příjmení]],2,0))</f>
        <v/>
      </c>
      <c r="C2522" s="25" t="str">
        <f>IF(A2522="","",VLOOKUP(A2522,Tabulka3[[Číslo registrace  u jednorázové akce]:[Příjmení]],3,0))</f>
        <v/>
      </c>
      <c r="I2522" s="94"/>
      <c r="J2522" s="94"/>
      <c r="L2522" s="15"/>
      <c r="M2522" s="15"/>
      <c r="N2522" s="15"/>
    </row>
    <row r="2523" spans="2:14" s="25" customFormat="1" ht="15" customHeight="1" x14ac:dyDescent="0.3">
      <c r="B2523" s="25" t="str">
        <f>IF(A2523="","",VLOOKUP(A2523,Tabulka3[[Číslo registrace  u jednorázové akce]:[Příjmení]],2,0))</f>
        <v/>
      </c>
      <c r="C2523" s="25" t="str">
        <f>IF(A2523="","",VLOOKUP(A2523,Tabulka3[[Číslo registrace  u jednorázové akce]:[Příjmení]],3,0))</f>
        <v/>
      </c>
      <c r="I2523" s="94"/>
      <c r="J2523" s="94"/>
      <c r="L2523" s="15"/>
      <c r="M2523" s="15"/>
      <c r="N2523" s="15"/>
    </row>
    <row r="2524" spans="2:14" s="25" customFormat="1" ht="15" customHeight="1" x14ac:dyDescent="0.3">
      <c r="B2524" s="25" t="str">
        <f>IF(A2524="","",VLOOKUP(A2524,Tabulka3[[Číslo registrace  u jednorázové akce]:[Příjmení]],2,0))</f>
        <v/>
      </c>
      <c r="C2524" s="25" t="str">
        <f>IF(A2524="","",VLOOKUP(A2524,Tabulka3[[Číslo registrace  u jednorázové akce]:[Příjmení]],3,0))</f>
        <v/>
      </c>
      <c r="I2524" s="94"/>
      <c r="J2524" s="94"/>
      <c r="L2524" s="15"/>
      <c r="M2524" s="15"/>
      <c r="N2524" s="15"/>
    </row>
    <row r="2525" spans="2:14" s="25" customFormat="1" ht="15" customHeight="1" x14ac:dyDescent="0.3">
      <c r="B2525" s="25" t="str">
        <f>IF(A2525="","",VLOOKUP(A2525,Tabulka3[[Číslo registrace  u jednorázové akce]:[Příjmení]],2,0))</f>
        <v/>
      </c>
      <c r="C2525" s="25" t="str">
        <f>IF(A2525="","",VLOOKUP(A2525,Tabulka3[[Číslo registrace  u jednorázové akce]:[Příjmení]],3,0))</f>
        <v/>
      </c>
      <c r="I2525" s="94"/>
      <c r="J2525" s="94"/>
      <c r="L2525" s="15"/>
      <c r="M2525" s="15"/>
      <c r="N2525" s="15"/>
    </row>
    <row r="2526" spans="2:14" s="25" customFormat="1" ht="15" customHeight="1" x14ac:dyDescent="0.3">
      <c r="B2526" s="25" t="str">
        <f>IF(A2526="","",VLOOKUP(A2526,Tabulka3[[Číslo registrace  u jednorázové akce]:[Příjmení]],2,0))</f>
        <v/>
      </c>
      <c r="C2526" s="25" t="str">
        <f>IF(A2526="","",VLOOKUP(A2526,Tabulka3[[Číslo registrace  u jednorázové akce]:[Příjmení]],3,0))</f>
        <v/>
      </c>
      <c r="I2526" s="94"/>
      <c r="J2526" s="94"/>
      <c r="L2526" s="15"/>
      <c r="M2526" s="15"/>
      <c r="N2526" s="15"/>
    </row>
    <row r="2527" spans="2:14" s="25" customFormat="1" ht="15" customHeight="1" x14ac:dyDescent="0.3">
      <c r="B2527" s="25" t="str">
        <f>IF(A2527="","",VLOOKUP(A2527,Tabulka3[[Číslo registrace  u jednorázové akce]:[Příjmení]],2,0))</f>
        <v/>
      </c>
      <c r="C2527" s="25" t="str">
        <f>IF(A2527="","",VLOOKUP(A2527,Tabulka3[[Číslo registrace  u jednorázové akce]:[Příjmení]],3,0))</f>
        <v/>
      </c>
      <c r="I2527" s="94"/>
      <c r="J2527" s="94"/>
      <c r="L2527" s="15"/>
      <c r="M2527" s="15"/>
      <c r="N2527" s="15"/>
    </row>
    <row r="2528" spans="2:14" s="25" customFormat="1" ht="15" customHeight="1" x14ac:dyDescent="0.3">
      <c r="B2528" s="25" t="str">
        <f>IF(A2528="","",VLOOKUP(A2528,Tabulka3[[Číslo registrace  u jednorázové akce]:[Příjmení]],2,0))</f>
        <v/>
      </c>
      <c r="C2528" s="25" t="str">
        <f>IF(A2528="","",VLOOKUP(A2528,Tabulka3[[Číslo registrace  u jednorázové akce]:[Příjmení]],3,0))</f>
        <v/>
      </c>
      <c r="I2528" s="94"/>
      <c r="J2528" s="94"/>
      <c r="L2528" s="15"/>
      <c r="M2528" s="15"/>
      <c r="N2528" s="15"/>
    </row>
    <row r="2529" spans="2:14" s="25" customFormat="1" ht="15" customHeight="1" x14ac:dyDescent="0.3">
      <c r="B2529" s="25" t="str">
        <f>IF(A2529="","",VLOOKUP(A2529,Tabulka3[[Číslo registrace  u jednorázové akce]:[Příjmení]],2,0))</f>
        <v/>
      </c>
      <c r="C2529" s="25" t="str">
        <f>IF(A2529="","",VLOOKUP(A2529,Tabulka3[[Číslo registrace  u jednorázové akce]:[Příjmení]],3,0))</f>
        <v/>
      </c>
      <c r="I2529" s="94"/>
      <c r="J2529" s="94"/>
      <c r="L2529" s="15"/>
      <c r="M2529" s="15"/>
      <c r="N2529" s="15"/>
    </row>
    <row r="2530" spans="2:14" s="25" customFormat="1" ht="15" customHeight="1" x14ac:dyDescent="0.3">
      <c r="B2530" s="25" t="str">
        <f>IF(A2530="","",VLOOKUP(A2530,Tabulka3[[Číslo registrace  u jednorázové akce]:[Příjmení]],2,0))</f>
        <v/>
      </c>
      <c r="C2530" s="25" t="str">
        <f>IF(A2530="","",VLOOKUP(A2530,Tabulka3[[Číslo registrace  u jednorázové akce]:[Příjmení]],3,0))</f>
        <v/>
      </c>
      <c r="I2530" s="94"/>
      <c r="J2530" s="94"/>
      <c r="L2530" s="15"/>
      <c r="M2530" s="15"/>
      <c r="N2530" s="15"/>
    </row>
    <row r="2531" spans="2:14" s="25" customFormat="1" ht="15" customHeight="1" x14ac:dyDescent="0.3">
      <c r="B2531" s="25" t="str">
        <f>IF(A2531="","",VLOOKUP(A2531,Tabulka3[[Číslo registrace  u jednorázové akce]:[Příjmení]],2,0))</f>
        <v/>
      </c>
      <c r="C2531" s="25" t="str">
        <f>IF(A2531="","",VLOOKUP(A2531,Tabulka3[[Číslo registrace  u jednorázové akce]:[Příjmení]],3,0))</f>
        <v/>
      </c>
      <c r="I2531" s="94"/>
      <c r="J2531" s="94"/>
      <c r="L2531" s="15"/>
      <c r="M2531" s="15"/>
      <c r="N2531" s="15"/>
    </row>
    <row r="2532" spans="2:14" s="25" customFormat="1" ht="15" customHeight="1" x14ac:dyDescent="0.3">
      <c r="B2532" s="25" t="str">
        <f>IF(A2532="","",VLOOKUP(A2532,Tabulka3[[Číslo registrace  u jednorázové akce]:[Příjmení]],2,0))</f>
        <v/>
      </c>
      <c r="C2532" s="25" t="str">
        <f>IF(A2532="","",VLOOKUP(A2532,Tabulka3[[Číslo registrace  u jednorázové akce]:[Příjmení]],3,0))</f>
        <v/>
      </c>
      <c r="I2532" s="94"/>
      <c r="J2532" s="94"/>
      <c r="L2532" s="15"/>
      <c r="M2532" s="15"/>
      <c r="N2532" s="15"/>
    </row>
    <row r="2533" spans="2:14" s="25" customFormat="1" ht="15" customHeight="1" x14ac:dyDescent="0.3">
      <c r="B2533" s="25" t="str">
        <f>IF(A2533="","",VLOOKUP(A2533,Tabulka3[[Číslo registrace  u jednorázové akce]:[Příjmení]],2,0))</f>
        <v/>
      </c>
      <c r="C2533" s="25" t="str">
        <f>IF(A2533="","",VLOOKUP(A2533,Tabulka3[[Číslo registrace  u jednorázové akce]:[Příjmení]],3,0))</f>
        <v/>
      </c>
      <c r="I2533" s="94"/>
      <c r="J2533" s="94"/>
      <c r="L2533" s="15"/>
      <c r="M2533" s="15"/>
      <c r="N2533" s="15"/>
    </row>
    <row r="2534" spans="2:14" s="25" customFormat="1" ht="15" customHeight="1" x14ac:dyDescent="0.3">
      <c r="B2534" s="25" t="str">
        <f>IF(A2534="","",VLOOKUP(A2534,Tabulka3[[Číslo registrace  u jednorázové akce]:[Příjmení]],2,0))</f>
        <v/>
      </c>
      <c r="C2534" s="25" t="str">
        <f>IF(A2534="","",VLOOKUP(A2534,Tabulka3[[Číslo registrace  u jednorázové akce]:[Příjmení]],3,0))</f>
        <v/>
      </c>
      <c r="I2534" s="94"/>
      <c r="J2534" s="94"/>
      <c r="L2534" s="15"/>
      <c r="M2534" s="15"/>
      <c r="N2534" s="15"/>
    </row>
    <row r="2535" spans="2:14" s="25" customFormat="1" ht="15" customHeight="1" x14ac:dyDescent="0.3">
      <c r="B2535" s="25" t="str">
        <f>IF(A2535="","",VLOOKUP(A2535,Tabulka3[[Číslo registrace  u jednorázové akce]:[Příjmení]],2,0))</f>
        <v/>
      </c>
      <c r="C2535" s="25" t="str">
        <f>IF(A2535="","",VLOOKUP(A2535,Tabulka3[[Číslo registrace  u jednorázové akce]:[Příjmení]],3,0))</f>
        <v/>
      </c>
      <c r="I2535" s="94"/>
      <c r="J2535" s="94"/>
      <c r="L2535" s="15"/>
      <c r="M2535" s="15"/>
      <c r="N2535" s="15"/>
    </row>
    <row r="2536" spans="2:14" s="25" customFormat="1" ht="15" customHeight="1" x14ac:dyDescent="0.3">
      <c r="B2536" s="25" t="str">
        <f>IF(A2536="","",VLOOKUP(A2536,Tabulka3[[Číslo registrace  u jednorázové akce]:[Příjmení]],2,0))</f>
        <v/>
      </c>
      <c r="C2536" s="25" t="str">
        <f>IF(A2536="","",VLOOKUP(A2536,Tabulka3[[Číslo registrace  u jednorázové akce]:[Příjmení]],3,0))</f>
        <v/>
      </c>
      <c r="I2536" s="94"/>
      <c r="J2536" s="94"/>
      <c r="L2536" s="15"/>
      <c r="M2536" s="15"/>
      <c r="N2536" s="15"/>
    </row>
    <row r="2537" spans="2:14" s="25" customFormat="1" ht="15" customHeight="1" x14ac:dyDescent="0.3">
      <c r="B2537" s="25" t="str">
        <f>IF(A2537="","",VLOOKUP(A2537,Tabulka3[[Číslo registrace  u jednorázové akce]:[Příjmení]],2,0))</f>
        <v/>
      </c>
      <c r="C2537" s="25" t="str">
        <f>IF(A2537="","",VLOOKUP(A2537,Tabulka3[[Číslo registrace  u jednorázové akce]:[Příjmení]],3,0))</f>
        <v/>
      </c>
      <c r="I2537" s="94"/>
      <c r="J2537" s="94"/>
      <c r="L2537" s="15"/>
      <c r="M2537" s="15"/>
      <c r="N2537" s="15"/>
    </row>
    <row r="2538" spans="2:14" s="25" customFormat="1" ht="15" customHeight="1" x14ac:dyDescent="0.3">
      <c r="B2538" s="25" t="str">
        <f>IF(A2538="","",VLOOKUP(A2538,Tabulka3[[Číslo registrace  u jednorázové akce]:[Příjmení]],2,0))</f>
        <v/>
      </c>
      <c r="C2538" s="25" t="str">
        <f>IF(A2538="","",VLOOKUP(A2538,Tabulka3[[Číslo registrace  u jednorázové akce]:[Příjmení]],3,0))</f>
        <v/>
      </c>
      <c r="I2538" s="94"/>
      <c r="J2538" s="94"/>
      <c r="L2538" s="15"/>
      <c r="M2538" s="15"/>
      <c r="N2538" s="15"/>
    </row>
    <row r="2539" spans="2:14" s="25" customFormat="1" ht="15" customHeight="1" x14ac:dyDescent="0.3">
      <c r="B2539" s="25" t="str">
        <f>IF(A2539="","",VLOOKUP(A2539,Tabulka3[[Číslo registrace  u jednorázové akce]:[Příjmení]],2,0))</f>
        <v/>
      </c>
      <c r="C2539" s="25" t="str">
        <f>IF(A2539="","",VLOOKUP(A2539,Tabulka3[[Číslo registrace  u jednorázové akce]:[Příjmení]],3,0))</f>
        <v/>
      </c>
      <c r="I2539" s="94"/>
      <c r="J2539" s="94"/>
      <c r="L2539" s="15"/>
      <c r="M2539" s="15"/>
      <c r="N2539" s="15"/>
    </row>
    <row r="2540" spans="2:14" s="25" customFormat="1" ht="15" customHeight="1" x14ac:dyDescent="0.3">
      <c r="B2540" s="25" t="str">
        <f>IF(A2540="","",VLOOKUP(A2540,Tabulka3[[Číslo registrace  u jednorázové akce]:[Příjmení]],2,0))</f>
        <v/>
      </c>
      <c r="C2540" s="25" t="str">
        <f>IF(A2540="","",VLOOKUP(A2540,Tabulka3[[Číslo registrace  u jednorázové akce]:[Příjmení]],3,0))</f>
        <v/>
      </c>
      <c r="I2540" s="94"/>
      <c r="J2540" s="94"/>
      <c r="L2540" s="15"/>
      <c r="M2540" s="15"/>
      <c r="N2540" s="15"/>
    </row>
    <row r="2541" spans="2:14" s="25" customFormat="1" ht="15" customHeight="1" x14ac:dyDescent="0.3">
      <c r="B2541" s="25" t="str">
        <f>IF(A2541="","",VLOOKUP(A2541,Tabulka3[[Číslo registrace  u jednorázové akce]:[Příjmení]],2,0))</f>
        <v/>
      </c>
      <c r="C2541" s="25" t="str">
        <f>IF(A2541="","",VLOOKUP(A2541,Tabulka3[[Číslo registrace  u jednorázové akce]:[Příjmení]],3,0))</f>
        <v/>
      </c>
      <c r="I2541" s="94"/>
      <c r="J2541" s="94"/>
      <c r="L2541" s="15"/>
      <c r="M2541" s="15"/>
      <c r="N2541" s="15"/>
    </row>
    <row r="2542" spans="2:14" s="25" customFormat="1" ht="15" customHeight="1" x14ac:dyDescent="0.3">
      <c r="B2542" s="25" t="str">
        <f>IF(A2542="","",VLOOKUP(A2542,Tabulka3[[Číslo registrace  u jednorázové akce]:[Příjmení]],2,0))</f>
        <v/>
      </c>
      <c r="C2542" s="25" t="str">
        <f>IF(A2542="","",VLOOKUP(A2542,Tabulka3[[Číslo registrace  u jednorázové akce]:[Příjmení]],3,0))</f>
        <v/>
      </c>
      <c r="I2542" s="94"/>
      <c r="J2542" s="94"/>
      <c r="L2542" s="15"/>
      <c r="M2542" s="15"/>
      <c r="N2542" s="15"/>
    </row>
    <row r="2543" spans="2:14" s="25" customFormat="1" ht="15" customHeight="1" x14ac:dyDescent="0.3">
      <c r="B2543" s="25" t="str">
        <f>IF(A2543="","",VLOOKUP(A2543,Tabulka3[[Číslo registrace  u jednorázové akce]:[Příjmení]],2,0))</f>
        <v/>
      </c>
      <c r="C2543" s="25" t="str">
        <f>IF(A2543="","",VLOOKUP(A2543,Tabulka3[[Číslo registrace  u jednorázové akce]:[Příjmení]],3,0))</f>
        <v/>
      </c>
      <c r="I2543" s="94"/>
      <c r="J2543" s="94"/>
      <c r="L2543" s="15"/>
      <c r="M2543" s="15"/>
      <c r="N2543" s="15"/>
    </row>
    <row r="2544" spans="2:14" s="25" customFormat="1" ht="15" customHeight="1" x14ac:dyDescent="0.3">
      <c r="B2544" s="25" t="str">
        <f>IF(A2544="","",VLOOKUP(A2544,Tabulka3[[Číslo registrace  u jednorázové akce]:[Příjmení]],2,0))</f>
        <v/>
      </c>
      <c r="C2544" s="25" t="str">
        <f>IF(A2544="","",VLOOKUP(A2544,Tabulka3[[Číslo registrace  u jednorázové akce]:[Příjmení]],3,0))</f>
        <v/>
      </c>
      <c r="I2544" s="94"/>
      <c r="J2544" s="94"/>
      <c r="L2544" s="15"/>
      <c r="M2544" s="15"/>
      <c r="N2544" s="15"/>
    </row>
    <row r="2545" spans="2:14" s="25" customFormat="1" ht="15" customHeight="1" x14ac:dyDescent="0.3">
      <c r="B2545" s="25" t="str">
        <f>IF(A2545="","",VLOOKUP(A2545,Tabulka3[[Číslo registrace  u jednorázové akce]:[Příjmení]],2,0))</f>
        <v/>
      </c>
      <c r="C2545" s="25" t="str">
        <f>IF(A2545="","",VLOOKUP(A2545,Tabulka3[[Číslo registrace  u jednorázové akce]:[Příjmení]],3,0))</f>
        <v/>
      </c>
      <c r="I2545" s="94"/>
      <c r="J2545" s="94"/>
      <c r="L2545" s="15"/>
      <c r="M2545" s="15"/>
      <c r="N2545" s="15"/>
    </row>
    <row r="2546" spans="2:14" s="25" customFormat="1" ht="15" customHeight="1" x14ac:dyDescent="0.3">
      <c r="B2546" s="25" t="str">
        <f>IF(A2546="","",VLOOKUP(A2546,Tabulka3[[Číslo registrace  u jednorázové akce]:[Příjmení]],2,0))</f>
        <v/>
      </c>
      <c r="C2546" s="25" t="str">
        <f>IF(A2546="","",VLOOKUP(A2546,Tabulka3[[Číslo registrace  u jednorázové akce]:[Příjmení]],3,0))</f>
        <v/>
      </c>
      <c r="I2546" s="94"/>
      <c r="J2546" s="94"/>
      <c r="L2546" s="15"/>
      <c r="M2546" s="15"/>
      <c r="N2546" s="15"/>
    </row>
    <row r="2547" spans="2:14" s="25" customFormat="1" ht="15" customHeight="1" x14ac:dyDescent="0.3">
      <c r="B2547" s="25" t="str">
        <f>IF(A2547="","",VLOOKUP(A2547,Tabulka3[[Číslo registrace  u jednorázové akce]:[Příjmení]],2,0))</f>
        <v/>
      </c>
      <c r="C2547" s="25" t="str">
        <f>IF(A2547="","",VLOOKUP(A2547,Tabulka3[[Číslo registrace  u jednorázové akce]:[Příjmení]],3,0))</f>
        <v/>
      </c>
      <c r="I2547" s="94"/>
      <c r="J2547" s="94"/>
      <c r="L2547" s="15"/>
      <c r="M2547" s="15"/>
      <c r="N2547" s="15"/>
    </row>
    <row r="2548" spans="2:14" s="25" customFormat="1" ht="15" customHeight="1" x14ac:dyDescent="0.3">
      <c r="B2548" s="25" t="str">
        <f>IF(A2548="","",VLOOKUP(A2548,Tabulka3[[Číslo registrace  u jednorázové akce]:[Příjmení]],2,0))</f>
        <v/>
      </c>
      <c r="C2548" s="25" t="str">
        <f>IF(A2548="","",VLOOKUP(A2548,Tabulka3[[Číslo registrace  u jednorázové akce]:[Příjmení]],3,0))</f>
        <v/>
      </c>
      <c r="I2548" s="94"/>
      <c r="J2548" s="94"/>
      <c r="L2548" s="15"/>
      <c r="M2548" s="15"/>
      <c r="N2548" s="15"/>
    </row>
    <row r="2549" spans="2:14" s="25" customFormat="1" ht="15" customHeight="1" x14ac:dyDescent="0.3">
      <c r="B2549" s="25" t="str">
        <f>IF(A2549="","",VLOOKUP(A2549,Tabulka3[[Číslo registrace  u jednorázové akce]:[Příjmení]],2,0))</f>
        <v/>
      </c>
      <c r="C2549" s="25" t="str">
        <f>IF(A2549="","",VLOOKUP(A2549,Tabulka3[[Číslo registrace  u jednorázové akce]:[Příjmení]],3,0))</f>
        <v/>
      </c>
      <c r="I2549" s="94"/>
      <c r="J2549" s="94"/>
      <c r="L2549" s="15"/>
      <c r="M2549" s="15"/>
      <c r="N2549" s="15"/>
    </row>
    <row r="2550" spans="2:14" s="25" customFormat="1" ht="15" customHeight="1" x14ac:dyDescent="0.3">
      <c r="B2550" s="25" t="str">
        <f>IF(A2550="","",VLOOKUP(A2550,Tabulka3[[Číslo registrace  u jednorázové akce]:[Příjmení]],2,0))</f>
        <v/>
      </c>
      <c r="C2550" s="25" t="str">
        <f>IF(A2550="","",VLOOKUP(A2550,Tabulka3[[Číslo registrace  u jednorázové akce]:[Příjmení]],3,0))</f>
        <v/>
      </c>
      <c r="I2550" s="94"/>
      <c r="J2550" s="94"/>
      <c r="L2550" s="15"/>
      <c r="M2550" s="15"/>
      <c r="N2550" s="15"/>
    </row>
    <row r="2551" spans="2:14" s="25" customFormat="1" ht="15" customHeight="1" x14ac:dyDescent="0.3">
      <c r="B2551" s="25" t="str">
        <f>IF(A2551="","",VLOOKUP(A2551,Tabulka3[[Číslo registrace  u jednorázové akce]:[Příjmení]],2,0))</f>
        <v/>
      </c>
      <c r="C2551" s="25" t="str">
        <f>IF(A2551="","",VLOOKUP(A2551,Tabulka3[[Číslo registrace  u jednorázové akce]:[Příjmení]],3,0))</f>
        <v/>
      </c>
      <c r="I2551" s="94"/>
      <c r="J2551" s="94"/>
      <c r="L2551" s="15"/>
      <c r="M2551" s="15"/>
      <c r="N2551" s="15"/>
    </row>
    <row r="2552" spans="2:14" s="25" customFormat="1" ht="15" customHeight="1" x14ac:dyDescent="0.3">
      <c r="B2552" s="25" t="str">
        <f>IF(A2552="","",VLOOKUP(A2552,Tabulka3[[Číslo registrace  u jednorázové akce]:[Příjmení]],2,0))</f>
        <v/>
      </c>
      <c r="C2552" s="25" t="str">
        <f>IF(A2552="","",VLOOKUP(A2552,Tabulka3[[Číslo registrace  u jednorázové akce]:[Příjmení]],3,0))</f>
        <v/>
      </c>
      <c r="I2552" s="94"/>
      <c r="J2552" s="94"/>
      <c r="L2552" s="15"/>
      <c r="M2552" s="15"/>
      <c r="N2552" s="15"/>
    </row>
    <row r="2553" spans="2:14" s="25" customFormat="1" ht="15" customHeight="1" x14ac:dyDescent="0.3">
      <c r="B2553" s="25" t="str">
        <f>IF(A2553="","",VLOOKUP(A2553,Tabulka3[[Číslo registrace  u jednorázové akce]:[Příjmení]],2,0))</f>
        <v/>
      </c>
      <c r="C2553" s="25" t="str">
        <f>IF(A2553="","",VLOOKUP(A2553,Tabulka3[[Číslo registrace  u jednorázové akce]:[Příjmení]],3,0))</f>
        <v/>
      </c>
      <c r="I2553" s="94"/>
      <c r="J2553" s="94"/>
      <c r="L2553" s="15"/>
      <c r="M2553" s="15"/>
      <c r="N2553" s="15"/>
    </row>
    <row r="2554" spans="2:14" s="25" customFormat="1" ht="15" customHeight="1" x14ac:dyDescent="0.3">
      <c r="B2554" s="25" t="str">
        <f>IF(A2554="","",VLOOKUP(A2554,Tabulka3[[Číslo registrace  u jednorázové akce]:[Příjmení]],2,0))</f>
        <v/>
      </c>
      <c r="C2554" s="25" t="str">
        <f>IF(A2554="","",VLOOKUP(A2554,Tabulka3[[Číslo registrace  u jednorázové akce]:[Příjmení]],3,0))</f>
        <v/>
      </c>
      <c r="I2554" s="94"/>
      <c r="J2554" s="94"/>
      <c r="L2554" s="15"/>
      <c r="M2554" s="15"/>
      <c r="N2554" s="15"/>
    </row>
    <row r="2555" spans="2:14" s="25" customFormat="1" ht="15" customHeight="1" x14ac:dyDescent="0.3">
      <c r="B2555" s="25" t="str">
        <f>IF(A2555="","",VLOOKUP(A2555,Tabulka3[[Číslo registrace  u jednorázové akce]:[Příjmení]],2,0))</f>
        <v/>
      </c>
      <c r="C2555" s="25" t="str">
        <f>IF(A2555="","",VLOOKUP(A2555,Tabulka3[[Číslo registrace  u jednorázové akce]:[Příjmení]],3,0))</f>
        <v/>
      </c>
      <c r="I2555" s="94"/>
      <c r="J2555" s="94"/>
      <c r="L2555" s="15"/>
      <c r="M2555" s="15"/>
      <c r="N2555" s="15"/>
    </row>
    <row r="2556" spans="2:14" s="25" customFormat="1" ht="15" customHeight="1" x14ac:dyDescent="0.3">
      <c r="B2556" s="25" t="str">
        <f>IF(A2556="","",VLOOKUP(A2556,Tabulka3[[Číslo registrace  u jednorázové akce]:[Příjmení]],2,0))</f>
        <v/>
      </c>
      <c r="C2556" s="25" t="str">
        <f>IF(A2556="","",VLOOKUP(A2556,Tabulka3[[Číslo registrace  u jednorázové akce]:[Příjmení]],3,0))</f>
        <v/>
      </c>
      <c r="I2556" s="94"/>
      <c r="J2556" s="94"/>
      <c r="L2556" s="15"/>
      <c r="M2556" s="15"/>
      <c r="N2556" s="15"/>
    </row>
    <row r="2557" spans="2:14" s="25" customFormat="1" ht="15" customHeight="1" x14ac:dyDescent="0.3">
      <c r="B2557" s="25" t="str">
        <f>IF(A2557="","",VLOOKUP(A2557,Tabulka3[[Číslo registrace  u jednorázové akce]:[Příjmení]],2,0))</f>
        <v/>
      </c>
      <c r="C2557" s="25" t="str">
        <f>IF(A2557="","",VLOOKUP(A2557,Tabulka3[[Číslo registrace  u jednorázové akce]:[Příjmení]],3,0))</f>
        <v/>
      </c>
      <c r="I2557" s="94"/>
      <c r="J2557" s="94"/>
      <c r="L2557" s="15"/>
      <c r="M2557" s="15"/>
      <c r="N2557" s="15"/>
    </row>
    <row r="2558" spans="2:14" s="25" customFormat="1" ht="15" customHeight="1" x14ac:dyDescent="0.3">
      <c r="B2558" s="25" t="str">
        <f>IF(A2558="","",VLOOKUP(A2558,Tabulka3[[Číslo registrace  u jednorázové akce]:[Příjmení]],2,0))</f>
        <v/>
      </c>
      <c r="C2558" s="25" t="str">
        <f>IF(A2558="","",VLOOKUP(A2558,Tabulka3[[Číslo registrace  u jednorázové akce]:[Příjmení]],3,0))</f>
        <v/>
      </c>
      <c r="I2558" s="94"/>
      <c r="J2558" s="94"/>
      <c r="L2558" s="15"/>
      <c r="M2558" s="15"/>
      <c r="N2558" s="15"/>
    </row>
    <row r="2559" spans="2:14" s="25" customFormat="1" ht="15" customHeight="1" x14ac:dyDescent="0.3">
      <c r="B2559" s="25" t="str">
        <f>IF(A2559="","",VLOOKUP(A2559,Tabulka3[[Číslo registrace  u jednorázové akce]:[Příjmení]],2,0))</f>
        <v/>
      </c>
      <c r="C2559" s="25" t="str">
        <f>IF(A2559="","",VLOOKUP(A2559,Tabulka3[[Číslo registrace  u jednorázové akce]:[Příjmení]],3,0))</f>
        <v/>
      </c>
      <c r="I2559" s="94"/>
      <c r="J2559" s="94"/>
      <c r="L2559" s="15"/>
      <c r="M2559" s="15"/>
      <c r="N2559" s="15"/>
    </row>
    <row r="2560" spans="2:14" s="25" customFormat="1" ht="15" customHeight="1" x14ac:dyDescent="0.3">
      <c r="B2560" s="25" t="str">
        <f>IF(A2560="","",VLOOKUP(A2560,Tabulka3[[Číslo registrace  u jednorázové akce]:[Příjmení]],2,0))</f>
        <v/>
      </c>
      <c r="C2560" s="25" t="str">
        <f>IF(A2560="","",VLOOKUP(A2560,Tabulka3[[Číslo registrace  u jednorázové akce]:[Příjmení]],3,0))</f>
        <v/>
      </c>
      <c r="I2560" s="94"/>
      <c r="J2560" s="94"/>
      <c r="L2560" s="15"/>
      <c r="M2560" s="15"/>
      <c r="N2560" s="15"/>
    </row>
    <row r="2561" spans="2:14" s="25" customFormat="1" ht="15" customHeight="1" x14ac:dyDescent="0.3">
      <c r="B2561" s="25" t="str">
        <f>IF(A2561="","",VLOOKUP(A2561,Tabulka3[[Číslo registrace  u jednorázové akce]:[Příjmení]],2,0))</f>
        <v/>
      </c>
      <c r="C2561" s="25" t="str">
        <f>IF(A2561="","",VLOOKUP(A2561,Tabulka3[[Číslo registrace  u jednorázové akce]:[Příjmení]],3,0))</f>
        <v/>
      </c>
      <c r="I2561" s="94"/>
      <c r="J2561" s="94"/>
      <c r="L2561" s="15"/>
      <c r="M2561" s="15"/>
      <c r="N2561" s="15"/>
    </row>
    <row r="2562" spans="2:14" s="25" customFormat="1" ht="15" customHeight="1" x14ac:dyDescent="0.3">
      <c r="B2562" s="25" t="str">
        <f>IF(A2562="","",VLOOKUP(A2562,Tabulka3[[Číslo registrace  u jednorázové akce]:[Příjmení]],2,0))</f>
        <v/>
      </c>
      <c r="C2562" s="25" t="str">
        <f>IF(A2562="","",VLOOKUP(A2562,Tabulka3[[Číslo registrace  u jednorázové akce]:[Příjmení]],3,0))</f>
        <v/>
      </c>
      <c r="I2562" s="94"/>
      <c r="J2562" s="94"/>
      <c r="L2562" s="15"/>
      <c r="M2562" s="15"/>
      <c r="N2562" s="15"/>
    </row>
    <row r="2563" spans="2:14" s="25" customFormat="1" ht="15" customHeight="1" x14ac:dyDescent="0.3">
      <c r="B2563" s="25" t="str">
        <f>IF(A2563="","",VLOOKUP(A2563,Tabulka3[[Číslo registrace  u jednorázové akce]:[Příjmení]],2,0))</f>
        <v/>
      </c>
      <c r="C2563" s="25" t="str">
        <f>IF(A2563="","",VLOOKUP(A2563,Tabulka3[[Číslo registrace  u jednorázové akce]:[Příjmení]],3,0))</f>
        <v/>
      </c>
      <c r="I2563" s="94"/>
      <c r="J2563" s="94"/>
      <c r="L2563" s="15"/>
      <c r="M2563" s="15"/>
      <c r="N2563" s="15"/>
    </row>
    <row r="2564" spans="2:14" s="25" customFormat="1" ht="15" customHeight="1" x14ac:dyDescent="0.3">
      <c r="B2564" s="25" t="str">
        <f>IF(A2564="","",VLOOKUP(A2564,Tabulka3[[Číslo registrace  u jednorázové akce]:[Příjmení]],2,0))</f>
        <v/>
      </c>
      <c r="C2564" s="25" t="str">
        <f>IF(A2564="","",VLOOKUP(A2564,Tabulka3[[Číslo registrace  u jednorázové akce]:[Příjmení]],3,0))</f>
        <v/>
      </c>
      <c r="I2564" s="94"/>
      <c r="J2564" s="94"/>
      <c r="L2564" s="15"/>
      <c r="M2564" s="15"/>
      <c r="N2564" s="15"/>
    </row>
    <row r="2565" spans="2:14" s="25" customFormat="1" ht="15" customHeight="1" x14ac:dyDescent="0.3">
      <c r="B2565" s="25" t="str">
        <f>IF(A2565="","",VLOOKUP(A2565,Tabulka3[[Číslo registrace  u jednorázové akce]:[Příjmení]],2,0))</f>
        <v/>
      </c>
      <c r="C2565" s="25" t="str">
        <f>IF(A2565="","",VLOOKUP(A2565,Tabulka3[[Číslo registrace  u jednorázové akce]:[Příjmení]],3,0))</f>
        <v/>
      </c>
      <c r="I2565" s="94"/>
      <c r="J2565" s="94"/>
      <c r="L2565" s="15"/>
      <c r="M2565" s="15"/>
      <c r="N2565" s="15"/>
    </row>
    <row r="2566" spans="2:14" s="25" customFormat="1" ht="15" customHeight="1" x14ac:dyDescent="0.3">
      <c r="B2566" s="25" t="str">
        <f>IF(A2566="","",VLOOKUP(A2566,Tabulka3[[Číslo registrace  u jednorázové akce]:[Příjmení]],2,0))</f>
        <v/>
      </c>
      <c r="C2566" s="25" t="str">
        <f>IF(A2566="","",VLOOKUP(A2566,Tabulka3[[Číslo registrace  u jednorázové akce]:[Příjmení]],3,0))</f>
        <v/>
      </c>
      <c r="I2566" s="94"/>
      <c r="J2566" s="94"/>
      <c r="L2566" s="15"/>
      <c r="M2566" s="15"/>
      <c r="N2566" s="15"/>
    </row>
    <row r="2567" spans="2:14" s="25" customFormat="1" ht="15" customHeight="1" x14ac:dyDescent="0.3">
      <c r="B2567" s="25" t="str">
        <f>IF(A2567="","",VLOOKUP(A2567,Tabulka3[[Číslo registrace  u jednorázové akce]:[Příjmení]],2,0))</f>
        <v/>
      </c>
      <c r="C2567" s="25" t="str">
        <f>IF(A2567="","",VLOOKUP(A2567,Tabulka3[[Číslo registrace  u jednorázové akce]:[Příjmení]],3,0))</f>
        <v/>
      </c>
      <c r="I2567" s="94"/>
      <c r="J2567" s="94"/>
      <c r="L2567" s="15"/>
      <c r="M2567" s="15"/>
      <c r="N2567" s="15"/>
    </row>
    <row r="2568" spans="2:14" s="25" customFormat="1" ht="15" customHeight="1" x14ac:dyDescent="0.3">
      <c r="B2568" s="25" t="str">
        <f>IF(A2568="","",VLOOKUP(A2568,Tabulka3[[Číslo registrace  u jednorázové akce]:[Příjmení]],2,0))</f>
        <v/>
      </c>
      <c r="C2568" s="25" t="str">
        <f>IF(A2568="","",VLOOKUP(A2568,Tabulka3[[Číslo registrace  u jednorázové akce]:[Příjmení]],3,0))</f>
        <v/>
      </c>
      <c r="I2568" s="94"/>
      <c r="J2568" s="94"/>
      <c r="L2568" s="15"/>
      <c r="M2568" s="15"/>
      <c r="N2568" s="15"/>
    </row>
    <row r="2569" spans="2:14" s="25" customFormat="1" ht="15" customHeight="1" x14ac:dyDescent="0.3">
      <c r="B2569" s="25" t="str">
        <f>IF(A2569="","",VLOOKUP(A2569,Tabulka3[[Číslo registrace  u jednorázové akce]:[Příjmení]],2,0))</f>
        <v/>
      </c>
      <c r="C2569" s="25" t="str">
        <f>IF(A2569="","",VLOOKUP(A2569,Tabulka3[[Číslo registrace  u jednorázové akce]:[Příjmení]],3,0))</f>
        <v/>
      </c>
      <c r="I2569" s="94"/>
      <c r="J2569" s="94"/>
      <c r="L2569" s="15"/>
      <c r="M2569" s="15"/>
      <c r="N2569" s="15"/>
    </row>
    <row r="2570" spans="2:14" s="25" customFormat="1" ht="15" customHeight="1" x14ac:dyDescent="0.3">
      <c r="B2570" s="25" t="str">
        <f>IF(A2570="","",VLOOKUP(A2570,Tabulka3[[Číslo registrace  u jednorázové akce]:[Příjmení]],2,0))</f>
        <v/>
      </c>
      <c r="C2570" s="25" t="str">
        <f>IF(A2570="","",VLOOKUP(A2570,Tabulka3[[Číslo registrace  u jednorázové akce]:[Příjmení]],3,0))</f>
        <v/>
      </c>
      <c r="I2570" s="94"/>
      <c r="J2570" s="94"/>
      <c r="L2570" s="15"/>
      <c r="M2570" s="15"/>
      <c r="N2570" s="15"/>
    </row>
    <row r="2571" spans="2:14" s="25" customFormat="1" ht="15" customHeight="1" x14ac:dyDescent="0.3">
      <c r="B2571" s="25" t="str">
        <f>IF(A2571="","",VLOOKUP(A2571,Tabulka3[[Číslo registrace  u jednorázové akce]:[Příjmení]],2,0))</f>
        <v/>
      </c>
      <c r="C2571" s="25" t="str">
        <f>IF(A2571="","",VLOOKUP(A2571,Tabulka3[[Číslo registrace  u jednorázové akce]:[Příjmení]],3,0))</f>
        <v/>
      </c>
      <c r="I2571" s="94"/>
      <c r="J2571" s="94"/>
      <c r="L2571" s="15"/>
      <c r="M2571" s="15"/>
      <c r="N2571" s="15"/>
    </row>
    <row r="2572" spans="2:14" s="25" customFormat="1" ht="15" customHeight="1" x14ac:dyDescent="0.3">
      <c r="B2572" s="25" t="str">
        <f>IF(A2572="","",VLOOKUP(A2572,Tabulka3[[Číslo registrace  u jednorázové akce]:[Příjmení]],2,0))</f>
        <v/>
      </c>
      <c r="C2572" s="25" t="str">
        <f>IF(A2572="","",VLOOKUP(A2572,Tabulka3[[Číslo registrace  u jednorázové akce]:[Příjmení]],3,0))</f>
        <v/>
      </c>
      <c r="I2572" s="94"/>
      <c r="J2572" s="94"/>
      <c r="L2572" s="15"/>
      <c r="M2572" s="15"/>
      <c r="N2572" s="15"/>
    </row>
    <row r="2573" spans="2:14" s="25" customFormat="1" ht="15" customHeight="1" x14ac:dyDescent="0.3">
      <c r="B2573" s="25" t="str">
        <f>IF(A2573="","",VLOOKUP(A2573,Tabulka3[[Číslo registrace  u jednorázové akce]:[Příjmení]],2,0))</f>
        <v/>
      </c>
      <c r="C2573" s="25" t="str">
        <f>IF(A2573="","",VLOOKUP(A2573,Tabulka3[[Číslo registrace  u jednorázové akce]:[Příjmení]],3,0))</f>
        <v/>
      </c>
      <c r="I2573" s="94"/>
      <c r="J2573" s="94"/>
      <c r="L2573" s="15"/>
      <c r="M2573" s="15"/>
      <c r="N2573" s="15"/>
    </row>
    <row r="2574" spans="2:14" s="25" customFormat="1" ht="15" customHeight="1" x14ac:dyDescent="0.3">
      <c r="B2574" s="25" t="str">
        <f>IF(A2574="","",VLOOKUP(A2574,Tabulka3[[Číslo registrace  u jednorázové akce]:[Příjmení]],2,0))</f>
        <v/>
      </c>
      <c r="C2574" s="25" t="str">
        <f>IF(A2574="","",VLOOKUP(A2574,Tabulka3[[Číslo registrace  u jednorázové akce]:[Příjmení]],3,0))</f>
        <v/>
      </c>
      <c r="I2574" s="94"/>
      <c r="J2574" s="94"/>
      <c r="L2574" s="15"/>
      <c r="M2574" s="15"/>
      <c r="N2574" s="15"/>
    </row>
    <row r="2575" spans="2:14" s="25" customFormat="1" ht="15" customHeight="1" x14ac:dyDescent="0.3">
      <c r="B2575" s="25" t="str">
        <f>IF(A2575="","",VLOOKUP(A2575,Tabulka3[[Číslo registrace  u jednorázové akce]:[Příjmení]],2,0))</f>
        <v/>
      </c>
      <c r="C2575" s="25" t="str">
        <f>IF(A2575="","",VLOOKUP(A2575,Tabulka3[[Číslo registrace  u jednorázové akce]:[Příjmení]],3,0))</f>
        <v/>
      </c>
      <c r="I2575" s="94"/>
      <c r="J2575" s="94"/>
      <c r="L2575" s="15"/>
      <c r="M2575" s="15"/>
      <c r="N2575" s="15"/>
    </row>
    <row r="2576" spans="2:14" s="25" customFormat="1" ht="15" customHeight="1" x14ac:dyDescent="0.3">
      <c r="B2576" s="25" t="str">
        <f>IF(A2576="","",VLOOKUP(A2576,Tabulka3[[Číslo registrace  u jednorázové akce]:[Příjmení]],2,0))</f>
        <v/>
      </c>
      <c r="C2576" s="25" t="str">
        <f>IF(A2576="","",VLOOKUP(A2576,Tabulka3[[Číslo registrace  u jednorázové akce]:[Příjmení]],3,0))</f>
        <v/>
      </c>
      <c r="I2576" s="94"/>
      <c r="J2576" s="94"/>
      <c r="L2576" s="15"/>
      <c r="M2576" s="15"/>
      <c r="N2576" s="15"/>
    </row>
    <row r="2577" spans="2:14" s="25" customFormat="1" ht="15" customHeight="1" x14ac:dyDescent="0.3">
      <c r="B2577" s="25" t="str">
        <f>IF(A2577="","",VLOOKUP(A2577,Tabulka3[[Číslo registrace  u jednorázové akce]:[Příjmení]],2,0))</f>
        <v/>
      </c>
      <c r="C2577" s="25" t="str">
        <f>IF(A2577="","",VLOOKUP(A2577,Tabulka3[[Číslo registrace  u jednorázové akce]:[Příjmení]],3,0))</f>
        <v/>
      </c>
      <c r="I2577" s="94"/>
      <c r="J2577" s="94"/>
      <c r="L2577" s="15"/>
      <c r="M2577" s="15"/>
      <c r="N2577" s="15"/>
    </row>
    <row r="2578" spans="2:14" s="25" customFormat="1" ht="15" customHeight="1" x14ac:dyDescent="0.3">
      <c r="B2578" s="25" t="str">
        <f>IF(A2578="","",VLOOKUP(A2578,Tabulka3[[Číslo registrace  u jednorázové akce]:[Příjmení]],2,0))</f>
        <v/>
      </c>
      <c r="C2578" s="25" t="str">
        <f>IF(A2578="","",VLOOKUP(A2578,Tabulka3[[Číslo registrace  u jednorázové akce]:[Příjmení]],3,0))</f>
        <v/>
      </c>
      <c r="I2578" s="94"/>
      <c r="J2578" s="94"/>
      <c r="L2578" s="15"/>
      <c r="M2578" s="15"/>
      <c r="N2578" s="15"/>
    </row>
    <row r="2579" spans="2:14" s="25" customFormat="1" ht="15" customHeight="1" x14ac:dyDescent="0.3">
      <c r="B2579" s="25" t="str">
        <f>IF(A2579="","",VLOOKUP(A2579,Tabulka3[[Číslo registrace  u jednorázové akce]:[Příjmení]],2,0))</f>
        <v/>
      </c>
      <c r="C2579" s="25" t="str">
        <f>IF(A2579="","",VLOOKUP(A2579,Tabulka3[[Číslo registrace  u jednorázové akce]:[Příjmení]],3,0))</f>
        <v/>
      </c>
      <c r="I2579" s="94"/>
      <c r="J2579" s="94"/>
      <c r="L2579" s="15"/>
      <c r="M2579" s="15"/>
      <c r="N2579" s="15"/>
    </row>
    <row r="2580" spans="2:14" s="25" customFormat="1" ht="15" customHeight="1" x14ac:dyDescent="0.3">
      <c r="B2580" s="25" t="str">
        <f>IF(A2580="","",VLOOKUP(A2580,Tabulka3[[Číslo registrace  u jednorázové akce]:[Příjmení]],2,0))</f>
        <v/>
      </c>
      <c r="C2580" s="25" t="str">
        <f>IF(A2580="","",VLOOKUP(A2580,Tabulka3[[Číslo registrace  u jednorázové akce]:[Příjmení]],3,0))</f>
        <v/>
      </c>
      <c r="I2580" s="94"/>
      <c r="J2580" s="94"/>
      <c r="L2580" s="15"/>
      <c r="M2580" s="15"/>
      <c r="N2580" s="15"/>
    </row>
    <row r="2581" spans="2:14" s="25" customFormat="1" ht="15" customHeight="1" x14ac:dyDescent="0.3">
      <c r="B2581" s="25" t="str">
        <f>IF(A2581="","",VLOOKUP(A2581,Tabulka3[[Číslo registrace  u jednorázové akce]:[Příjmení]],2,0))</f>
        <v/>
      </c>
      <c r="C2581" s="25" t="str">
        <f>IF(A2581="","",VLOOKUP(A2581,Tabulka3[[Číslo registrace  u jednorázové akce]:[Příjmení]],3,0))</f>
        <v/>
      </c>
      <c r="I2581" s="94"/>
      <c r="J2581" s="94"/>
      <c r="L2581" s="15"/>
      <c r="M2581" s="15"/>
      <c r="N2581" s="15"/>
    </row>
    <row r="2582" spans="2:14" s="25" customFormat="1" ht="15" customHeight="1" x14ac:dyDescent="0.3">
      <c r="B2582" s="25" t="str">
        <f>IF(A2582="","",VLOOKUP(A2582,Tabulka3[[Číslo registrace  u jednorázové akce]:[Příjmení]],2,0))</f>
        <v/>
      </c>
      <c r="C2582" s="25" t="str">
        <f>IF(A2582="","",VLOOKUP(A2582,Tabulka3[[Číslo registrace  u jednorázové akce]:[Příjmení]],3,0))</f>
        <v/>
      </c>
      <c r="I2582" s="94"/>
      <c r="J2582" s="94"/>
      <c r="L2582" s="15"/>
      <c r="M2582" s="15"/>
      <c r="N2582" s="15"/>
    </row>
    <row r="2583" spans="2:14" s="25" customFormat="1" ht="15" customHeight="1" x14ac:dyDescent="0.3">
      <c r="B2583" s="25" t="str">
        <f>IF(A2583="","",VLOOKUP(A2583,Tabulka3[[Číslo registrace  u jednorázové akce]:[Příjmení]],2,0))</f>
        <v/>
      </c>
      <c r="C2583" s="25" t="str">
        <f>IF(A2583="","",VLOOKUP(A2583,Tabulka3[[Číslo registrace  u jednorázové akce]:[Příjmení]],3,0))</f>
        <v/>
      </c>
      <c r="I2583" s="94"/>
      <c r="J2583" s="94"/>
      <c r="L2583" s="15"/>
      <c r="M2583" s="15"/>
      <c r="N2583" s="15"/>
    </row>
    <row r="2584" spans="2:14" s="25" customFormat="1" ht="15" customHeight="1" x14ac:dyDescent="0.3">
      <c r="B2584" s="25" t="str">
        <f>IF(A2584="","",VLOOKUP(A2584,Tabulka3[[Číslo registrace  u jednorázové akce]:[Příjmení]],2,0))</f>
        <v/>
      </c>
      <c r="C2584" s="25" t="str">
        <f>IF(A2584="","",VLOOKUP(A2584,Tabulka3[[Číslo registrace  u jednorázové akce]:[Příjmení]],3,0))</f>
        <v/>
      </c>
      <c r="I2584" s="94"/>
      <c r="J2584" s="94"/>
      <c r="L2584" s="15"/>
      <c r="M2584" s="15"/>
      <c r="N2584" s="15"/>
    </row>
    <row r="2585" spans="2:14" s="25" customFormat="1" ht="15" customHeight="1" x14ac:dyDescent="0.3">
      <c r="B2585" s="25" t="str">
        <f>IF(A2585="","",VLOOKUP(A2585,Tabulka3[[Číslo registrace  u jednorázové akce]:[Příjmení]],2,0))</f>
        <v/>
      </c>
      <c r="C2585" s="25" t="str">
        <f>IF(A2585="","",VLOOKUP(A2585,Tabulka3[[Číslo registrace  u jednorázové akce]:[Příjmení]],3,0))</f>
        <v/>
      </c>
      <c r="I2585" s="94"/>
      <c r="J2585" s="94"/>
      <c r="L2585" s="15"/>
      <c r="M2585" s="15"/>
      <c r="N2585" s="15"/>
    </row>
    <row r="2586" spans="2:14" s="25" customFormat="1" ht="15" customHeight="1" x14ac:dyDescent="0.3">
      <c r="B2586" s="25" t="str">
        <f>IF(A2586="","",VLOOKUP(A2586,Tabulka3[[Číslo registrace  u jednorázové akce]:[Příjmení]],2,0))</f>
        <v/>
      </c>
      <c r="C2586" s="25" t="str">
        <f>IF(A2586="","",VLOOKUP(A2586,Tabulka3[[Číslo registrace  u jednorázové akce]:[Příjmení]],3,0))</f>
        <v/>
      </c>
      <c r="I2586" s="94"/>
      <c r="J2586" s="94"/>
      <c r="L2586" s="15"/>
      <c r="M2586" s="15"/>
      <c r="N2586" s="15"/>
    </row>
    <row r="2587" spans="2:14" s="25" customFormat="1" ht="15" customHeight="1" x14ac:dyDescent="0.3">
      <c r="B2587" s="25" t="str">
        <f>IF(A2587="","",VLOOKUP(A2587,Tabulka3[[Číslo registrace  u jednorázové akce]:[Příjmení]],2,0))</f>
        <v/>
      </c>
      <c r="C2587" s="25" t="str">
        <f>IF(A2587="","",VLOOKUP(A2587,Tabulka3[[Číslo registrace  u jednorázové akce]:[Příjmení]],3,0))</f>
        <v/>
      </c>
      <c r="I2587" s="94"/>
      <c r="J2587" s="94"/>
      <c r="L2587" s="15"/>
      <c r="M2587" s="15"/>
      <c r="N2587" s="15"/>
    </row>
    <row r="2588" spans="2:14" s="25" customFormat="1" ht="15" customHeight="1" x14ac:dyDescent="0.3">
      <c r="B2588" s="25" t="str">
        <f>IF(A2588="","",VLOOKUP(A2588,Tabulka3[[Číslo registrace  u jednorázové akce]:[Příjmení]],2,0))</f>
        <v/>
      </c>
      <c r="C2588" s="25" t="str">
        <f>IF(A2588="","",VLOOKUP(A2588,Tabulka3[[Číslo registrace  u jednorázové akce]:[Příjmení]],3,0))</f>
        <v/>
      </c>
      <c r="I2588" s="94"/>
      <c r="J2588" s="94"/>
      <c r="L2588" s="15"/>
      <c r="M2588" s="15"/>
      <c r="N2588" s="15"/>
    </row>
    <row r="2589" spans="2:14" s="25" customFormat="1" ht="15" customHeight="1" x14ac:dyDescent="0.3">
      <c r="B2589" s="25" t="str">
        <f>IF(A2589="","",VLOOKUP(A2589,Tabulka3[[Číslo registrace  u jednorázové akce]:[Příjmení]],2,0))</f>
        <v/>
      </c>
      <c r="C2589" s="25" t="str">
        <f>IF(A2589="","",VLOOKUP(A2589,Tabulka3[[Číslo registrace  u jednorázové akce]:[Příjmení]],3,0))</f>
        <v/>
      </c>
      <c r="I2589" s="94"/>
      <c r="J2589" s="94"/>
      <c r="L2589" s="15"/>
      <c r="M2589" s="15"/>
      <c r="N2589" s="15"/>
    </row>
    <row r="2590" spans="2:14" s="25" customFormat="1" ht="15" customHeight="1" x14ac:dyDescent="0.3">
      <c r="B2590" s="25" t="str">
        <f>IF(A2590="","",VLOOKUP(A2590,Tabulka3[[Číslo registrace  u jednorázové akce]:[Příjmení]],2,0))</f>
        <v/>
      </c>
      <c r="C2590" s="25" t="str">
        <f>IF(A2590="","",VLOOKUP(A2590,Tabulka3[[Číslo registrace  u jednorázové akce]:[Příjmení]],3,0))</f>
        <v/>
      </c>
      <c r="I2590" s="94"/>
      <c r="J2590" s="94"/>
      <c r="L2590" s="15"/>
      <c r="M2590" s="15"/>
      <c r="N2590" s="15"/>
    </row>
    <row r="2591" spans="2:14" s="25" customFormat="1" ht="15" customHeight="1" x14ac:dyDescent="0.3">
      <c r="B2591" s="25" t="str">
        <f>IF(A2591="","",VLOOKUP(A2591,Tabulka3[[Číslo registrace  u jednorázové akce]:[Příjmení]],2,0))</f>
        <v/>
      </c>
      <c r="C2591" s="25" t="str">
        <f>IF(A2591="","",VLOOKUP(A2591,Tabulka3[[Číslo registrace  u jednorázové akce]:[Příjmení]],3,0))</f>
        <v/>
      </c>
      <c r="I2591" s="94"/>
      <c r="J2591" s="94"/>
      <c r="L2591" s="15"/>
      <c r="M2591" s="15"/>
      <c r="N2591" s="15"/>
    </row>
    <row r="2592" spans="2:14" s="25" customFormat="1" ht="15" customHeight="1" x14ac:dyDescent="0.3">
      <c r="B2592" s="25" t="str">
        <f>IF(A2592="","",VLOOKUP(A2592,Tabulka3[[Číslo registrace  u jednorázové akce]:[Příjmení]],2,0))</f>
        <v/>
      </c>
      <c r="C2592" s="25" t="str">
        <f>IF(A2592="","",VLOOKUP(A2592,Tabulka3[[Číslo registrace  u jednorázové akce]:[Příjmení]],3,0))</f>
        <v/>
      </c>
      <c r="I2592" s="94"/>
      <c r="J2592" s="94"/>
      <c r="L2592" s="15"/>
      <c r="M2592" s="15"/>
      <c r="N2592" s="15"/>
    </row>
    <row r="2593" spans="2:14" s="25" customFormat="1" ht="15" customHeight="1" x14ac:dyDescent="0.3">
      <c r="B2593" s="25" t="str">
        <f>IF(A2593="","",VLOOKUP(A2593,Tabulka3[[Číslo registrace  u jednorázové akce]:[Příjmení]],2,0))</f>
        <v/>
      </c>
      <c r="C2593" s="25" t="str">
        <f>IF(A2593="","",VLOOKUP(A2593,Tabulka3[[Číslo registrace  u jednorázové akce]:[Příjmení]],3,0))</f>
        <v/>
      </c>
      <c r="I2593" s="94"/>
      <c r="J2593" s="94"/>
      <c r="L2593" s="15"/>
      <c r="M2593" s="15"/>
      <c r="N2593" s="15"/>
    </row>
    <row r="2594" spans="2:14" s="25" customFormat="1" ht="15" customHeight="1" x14ac:dyDescent="0.3">
      <c r="B2594" s="25" t="str">
        <f>IF(A2594="","",VLOOKUP(A2594,Tabulka3[[Číslo registrace  u jednorázové akce]:[Příjmení]],2,0))</f>
        <v/>
      </c>
      <c r="C2594" s="25" t="str">
        <f>IF(A2594="","",VLOOKUP(A2594,Tabulka3[[Číslo registrace  u jednorázové akce]:[Příjmení]],3,0))</f>
        <v/>
      </c>
      <c r="I2594" s="94"/>
      <c r="J2594" s="94"/>
      <c r="L2594" s="15"/>
      <c r="M2594" s="15"/>
      <c r="N2594" s="15"/>
    </row>
    <row r="2595" spans="2:14" s="25" customFormat="1" ht="15" customHeight="1" x14ac:dyDescent="0.3">
      <c r="B2595" s="25" t="str">
        <f>IF(A2595="","",VLOOKUP(A2595,Tabulka3[[Číslo registrace  u jednorázové akce]:[Příjmení]],2,0))</f>
        <v/>
      </c>
      <c r="C2595" s="25" t="str">
        <f>IF(A2595="","",VLOOKUP(A2595,Tabulka3[[Číslo registrace  u jednorázové akce]:[Příjmení]],3,0))</f>
        <v/>
      </c>
      <c r="I2595" s="94"/>
      <c r="J2595" s="94"/>
      <c r="L2595" s="15"/>
      <c r="M2595" s="15"/>
      <c r="N2595" s="15"/>
    </row>
    <row r="2596" spans="2:14" s="25" customFormat="1" ht="15" customHeight="1" x14ac:dyDescent="0.3">
      <c r="B2596" s="25" t="str">
        <f>IF(A2596="","",VLOOKUP(A2596,Tabulka3[[Číslo registrace  u jednorázové akce]:[Příjmení]],2,0))</f>
        <v/>
      </c>
      <c r="C2596" s="25" t="str">
        <f>IF(A2596="","",VLOOKUP(A2596,Tabulka3[[Číslo registrace  u jednorázové akce]:[Příjmení]],3,0))</f>
        <v/>
      </c>
      <c r="I2596" s="94"/>
      <c r="J2596" s="94"/>
      <c r="L2596" s="15"/>
      <c r="M2596" s="15"/>
      <c r="N2596" s="15"/>
    </row>
    <row r="2597" spans="2:14" s="25" customFormat="1" ht="15" customHeight="1" x14ac:dyDescent="0.3">
      <c r="B2597" s="25" t="str">
        <f>IF(A2597="","",VLOOKUP(A2597,Tabulka3[[Číslo registrace  u jednorázové akce]:[Příjmení]],2,0))</f>
        <v/>
      </c>
      <c r="C2597" s="25" t="str">
        <f>IF(A2597="","",VLOOKUP(A2597,Tabulka3[[Číslo registrace  u jednorázové akce]:[Příjmení]],3,0))</f>
        <v/>
      </c>
      <c r="I2597" s="94"/>
      <c r="J2597" s="94"/>
      <c r="L2597" s="15"/>
      <c r="M2597" s="15"/>
      <c r="N2597" s="15"/>
    </row>
    <row r="2598" spans="2:14" s="25" customFormat="1" ht="15" customHeight="1" x14ac:dyDescent="0.3">
      <c r="B2598" s="25" t="str">
        <f>IF(A2598="","",VLOOKUP(A2598,Tabulka3[[Číslo registrace  u jednorázové akce]:[Příjmení]],2,0))</f>
        <v/>
      </c>
      <c r="C2598" s="25" t="str">
        <f>IF(A2598="","",VLOOKUP(A2598,Tabulka3[[Číslo registrace  u jednorázové akce]:[Příjmení]],3,0))</f>
        <v/>
      </c>
      <c r="I2598" s="94"/>
      <c r="J2598" s="94"/>
      <c r="L2598" s="15"/>
      <c r="M2598" s="15"/>
      <c r="N2598" s="15"/>
    </row>
    <row r="2599" spans="2:14" s="25" customFormat="1" ht="15" customHeight="1" x14ac:dyDescent="0.3">
      <c r="B2599" s="25" t="str">
        <f>IF(A2599="","",VLOOKUP(A2599,Tabulka3[[Číslo registrace  u jednorázové akce]:[Příjmení]],2,0))</f>
        <v/>
      </c>
      <c r="C2599" s="25" t="str">
        <f>IF(A2599="","",VLOOKUP(A2599,Tabulka3[[Číslo registrace  u jednorázové akce]:[Příjmení]],3,0))</f>
        <v/>
      </c>
      <c r="I2599" s="94"/>
      <c r="J2599" s="94"/>
      <c r="L2599" s="15"/>
      <c r="M2599" s="15"/>
      <c r="N2599" s="15"/>
    </row>
    <row r="2600" spans="2:14" s="25" customFormat="1" ht="15" customHeight="1" x14ac:dyDescent="0.3">
      <c r="B2600" s="25" t="str">
        <f>IF(A2600="","",VLOOKUP(A2600,Tabulka3[[Číslo registrace  u jednorázové akce]:[Příjmení]],2,0))</f>
        <v/>
      </c>
      <c r="C2600" s="25" t="str">
        <f>IF(A2600="","",VLOOKUP(A2600,Tabulka3[[Číslo registrace  u jednorázové akce]:[Příjmení]],3,0))</f>
        <v/>
      </c>
      <c r="I2600" s="94"/>
      <c r="J2600" s="94"/>
      <c r="L2600" s="15"/>
      <c r="M2600" s="15"/>
      <c r="N2600" s="15"/>
    </row>
    <row r="2601" spans="2:14" s="25" customFormat="1" ht="15" customHeight="1" x14ac:dyDescent="0.3">
      <c r="B2601" s="25" t="str">
        <f>IF(A2601="","",VLOOKUP(A2601,Tabulka3[[Číslo registrace  u jednorázové akce]:[Příjmení]],2,0))</f>
        <v/>
      </c>
      <c r="C2601" s="25" t="str">
        <f>IF(A2601="","",VLOOKUP(A2601,Tabulka3[[Číslo registrace  u jednorázové akce]:[Příjmení]],3,0))</f>
        <v/>
      </c>
      <c r="I2601" s="94"/>
      <c r="J2601" s="94"/>
      <c r="L2601" s="15"/>
      <c r="M2601" s="15"/>
      <c r="N2601" s="15"/>
    </row>
    <row r="2602" spans="2:14" s="25" customFormat="1" ht="15" customHeight="1" x14ac:dyDescent="0.3">
      <c r="B2602" s="25" t="str">
        <f>IF(A2602="","",VLOOKUP(A2602,Tabulka3[[Číslo registrace  u jednorázové akce]:[Příjmení]],2,0))</f>
        <v/>
      </c>
      <c r="C2602" s="25" t="str">
        <f>IF(A2602="","",VLOOKUP(A2602,Tabulka3[[Číslo registrace  u jednorázové akce]:[Příjmení]],3,0))</f>
        <v/>
      </c>
      <c r="I2602" s="94"/>
      <c r="J2602" s="94"/>
      <c r="L2602" s="15"/>
      <c r="M2602" s="15"/>
      <c r="N2602" s="15"/>
    </row>
    <row r="2603" spans="2:14" s="25" customFormat="1" ht="15" customHeight="1" x14ac:dyDescent="0.3">
      <c r="B2603" s="25" t="str">
        <f>IF(A2603="","",VLOOKUP(A2603,Tabulka3[[Číslo registrace  u jednorázové akce]:[Příjmení]],2,0))</f>
        <v/>
      </c>
      <c r="C2603" s="25" t="str">
        <f>IF(A2603="","",VLOOKUP(A2603,Tabulka3[[Číslo registrace  u jednorázové akce]:[Příjmení]],3,0))</f>
        <v/>
      </c>
      <c r="I2603" s="94"/>
      <c r="J2603" s="94"/>
      <c r="L2603" s="15"/>
      <c r="M2603" s="15"/>
      <c r="N2603" s="15"/>
    </row>
    <row r="2604" spans="2:14" s="25" customFormat="1" ht="15" customHeight="1" x14ac:dyDescent="0.3">
      <c r="B2604" s="25" t="str">
        <f>IF(A2604="","",VLOOKUP(A2604,Tabulka3[[Číslo registrace  u jednorázové akce]:[Příjmení]],2,0))</f>
        <v/>
      </c>
      <c r="C2604" s="25" t="str">
        <f>IF(A2604="","",VLOOKUP(A2604,Tabulka3[[Číslo registrace  u jednorázové akce]:[Příjmení]],3,0))</f>
        <v/>
      </c>
      <c r="I2604" s="94"/>
      <c r="J2604" s="94"/>
      <c r="L2604" s="15"/>
      <c r="M2604" s="15"/>
      <c r="N2604" s="15"/>
    </row>
    <row r="2605" spans="2:14" s="25" customFormat="1" ht="15" customHeight="1" x14ac:dyDescent="0.3">
      <c r="B2605" s="25" t="str">
        <f>IF(A2605="","",VLOOKUP(A2605,Tabulka3[[Číslo registrace  u jednorázové akce]:[Příjmení]],2,0))</f>
        <v/>
      </c>
      <c r="C2605" s="25" t="str">
        <f>IF(A2605="","",VLOOKUP(A2605,Tabulka3[[Číslo registrace  u jednorázové akce]:[Příjmení]],3,0))</f>
        <v/>
      </c>
      <c r="I2605" s="94"/>
      <c r="J2605" s="94"/>
      <c r="L2605" s="15"/>
      <c r="M2605" s="15"/>
      <c r="N2605" s="15"/>
    </row>
    <row r="2606" spans="2:14" s="25" customFormat="1" ht="15" customHeight="1" x14ac:dyDescent="0.3">
      <c r="B2606" s="25" t="str">
        <f>IF(A2606="","",VLOOKUP(A2606,Tabulka3[[Číslo registrace  u jednorázové akce]:[Příjmení]],2,0))</f>
        <v/>
      </c>
      <c r="C2606" s="25" t="str">
        <f>IF(A2606="","",VLOOKUP(A2606,Tabulka3[[Číslo registrace  u jednorázové akce]:[Příjmení]],3,0))</f>
        <v/>
      </c>
      <c r="I2606" s="94"/>
      <c r="J2606" s="94"/>
      <c r="L2606" s="15"/>
      <c r="M2606" s="15"/>
      <c r="N2606" s="15"/>
    </row>
    <row r="2607" spans="2:14" s="25" customFormat="1" ht="15" customHeight="1" x14ac:dyDescent="0.3">
      <c r="B2607" s="25" t="str">
        <f>IF(A2607="","",VLOOKUP(A2607,Tabulka3[[Číslo registrace  u jednorázové akce]:[Příjmení]],2,0))</f>
        <v/>
      </c>
      <c r="C2607" s="25" t="str">
        <f>IF(A2607="","",VLOOKUP(A2607,Tabulka3[[Číslo registrace  u jednorázové akce]:[Příjmení]],3,0))</f>
        <v/>
      </c>
      <c r="I2607" s="94"/>
      <c r="J2607" s="94"/>
      <c r="L2607" s="15"/>
      <c r="M2607" s="15"/>
      <c r="N2607" s="15"/>
    </row>
    <row r="2608" spans="2:14" s="25" customFormat="1" ht="15" customHeight="1" x14ac:dyDescent="0.3">
      <c r="B2608" s="25" t="str">
        <f>IF(A2608="","",VLOOKUP(A2608,Tabulka3[[Číslo registrace  u jednorázové akce]:[Příjmení]],2,0))</f>
        <v/>
      </c>
      <c r="C2608" s="25" t="str">
        <f>IF(A2608="","",VLOOKUP(A2608,Tabulka3[[Číslo registrace  u jednorázové akce]:[Příjmení]],3,0))</f>
        <v/>
      </c>
      <c r="I2608" s="94"/>
      <c r="J2608" s="94"/>
      <c r="L2608" s="15"/>
      <c r="M2608" s="15"/>
      <c r="N2608" s="15"/>
    </row>
    <row r="2609" spans="2:14" s="25" customFormat="1" ht="15" customHeight="1" x14ac:dyDescent="0.3">
      <c r="B2609" s="25" t="str">
        <f>IF(A2609="","",VLOOKUP(A2609,Tabulka3[[Číslo registrace  u jednorázové akce]:[Příjmení]],2,0))</f>
        <v/>
      </c>
      <c r="C2609" s="25" t="str">
        <f>IF(A2609="","",VLOOKUP(A2609,Tabulka3[[Číslo registrace  u jednorázové akce]:[Příjmení]],3,0))</f>
        <v/>
      </c>
      <c r="I2609" s="94"/>
      <c r="J2609" s="94"/>
      <c r="L2609" s="15"/>
      <c r="M2609" s="15"/>
      <c r="N2609" s="15"/>
    </row>
    <row r="2610" spans="2:14" s="25" customFormat="1" ht="15" customHeight="1" x14ac:dyDescent="0.3">
      <c r="B2610" s="25" t="str">
        <f>IF(A2610="","",VLOOKUP(A2610,Tabulka3[[Číslo registrace  u jednorázové akce]:[Příjmení]],2,0))</f>
        <v/>
      </c>
      <c r="C2610" s="25" t="str">
        <f>IF(A2610="","",VLOOKUP(A2610,Tabulka3[[Číslo registrace  u jednorázové akce]:[Příjmení]],3,0))</f>
        <v/>
      </c>
      <c r="I2610" s="94"/>
      <c r="J2610" s="94"/>
      <c r="L2610" s="15"/>
      <c r="M2610" s="15"/>
      <c r="N2610" s="15"/>
    </row>
    <row r="2611" spans="2:14" s="25" customFormat="1" ht="15" customHeight="1" x14ac:dyDescent="0.3">
      <c r="B2611" s="25" t="str">
        <f>IF(A2611="","",VLOOKUP(A2611,Tabulka3[[Číslo registrace  u jednorázové akce]:[Příjmení]],2,0))</f>
        <v/>
      </c>
      <c r="C2611" s="25" t="str">
        <f>IF(A2611="","",VLOOKUP(A2611,Tabulka3[[Číslo registrace  u jednorázové akce]:[Příjmení]],3,0))</f>
        <v/>
      </c>
      <c r="I2611" s="94"/>
      <c r="J2611" s="94"/>
      <c r="L2611" s="15"/>
      <c r="M2611" s="15"/>
      <c r="N2611" s="15"/>
    </row>
    <row r="2612" spans="2:14" s="25" customFormat="1" ht="15" customHeight="1" x14ac:dyDescent="0.3">
      <c r="B2612" s="25" t="str">
        <f>IF(A2612="","",VLOOKUP(A2612,Tabulka3[[Číslo registrace  u jednorázové akce]:[Příjmení]],2,0))</f>
        <v/>
      </c>
      <c r="C2612" s="25" t="str">
        <f>IF(A2612="","",VLOOKUP(A2612,Tabulka3[[Číslo registrace  u jednorázové akce]:[Příjmení]],3,0))</f>
        <v/>
      </c>
      <c r="I2612" s="94"/>
      <c r="J2612" s="94"/>
      <c r="L2612" s="15"/>
      <c r="M2612" s="15"/>
      <c r="N2612" s="15"/>
    </row>
    <row r="2613" spans="2:14" s="25" customFormat="1" ht="15" customHeight="1" x14ac:dyDescent="0.3">
      <c r="B2613" s="25" t="str">
        <f>IF(A2613="","",VLOOKUP(A2613,Tabulka3[[Číslo registrace  u jednorázové akce]:[Příjmení]],2,0))</f>
        <v/>
      </c>
      <c r="C2613" s="25" t="str">
        <f>IF(A2613="","",VLOOKUP(A2613,Tabulka3[[Číslo registrace  u jednorázové akce]:[Příjmení]],3,0))</f>
        <v/>
      </c>
      <c r="I2613" s="94"/>
      <c r="J2613" s="94"/>
      <c r="L2613" s="15"/>
      <c r="M2613" s="15"/>
      <c r="N2613" s="15"/>
    </row>
    <row r="2614" spans="2:14" s="25" customFormat="1" ht="15" customHeight="1" x14ac:dyDescent="0.3">
      <c r="B2614" s="25" t="str">
        <f>IF(A2614="","",VLOOKUP(A2614,Tabulka3[[Číslo registrace  u jednorázové akce]:[Příjmení]],2,0))</f>
        <v/>
      </c>
      <c r="C2614" s="25" t="str">
        <f>IF(A2614="","",VLOOKUP(A2614,Tabulka3[[Číslo registrace  u jednorázové akce]:[Příjmení]],3,0))</f>
        <v/>
      </c>
      <c r="I2614" s="94"/>
      <c r="J2614" s="94"/>
      <c r="L2614" s="15"/>
      <c r="M2614" s="15"/>
      <c r="N2614" s="15"/>
    </row>
    <row r="2615" spans="2:14" s="25" customFormat="1" ht="15" customHeight="1" x14ac:dyDescent="0.3">
      <c r="B2615" s="25" t="str">
        <f>IF(A2615="","",VLOOKUP(A2615,Tabulka3[[Číslo registrace  u jednorázové akce]:[Příjmení]],2,0))</f>
        <v/>
      </c>
      <c r="C2615" s="25" t="str">
        <f>IF(A2615="","",VLOOKUP(A2615,Tabulka3[[Číslo registrace  u jednorázové akce]:[Příjmení]],3,0))</f>
        <v/>
      </c>
      <c r="I2615" s="94"/>
      <c r="J2615" s="94"/>
      <c r="L2615" s="15"/>
      <c r="M2615" s="15"/>
      <c r="N2615" s="15"/>
    </row>
    <row r="2616" spans="2:14" s="25" customFormat="1" ht="15" customHeight="1" x14ac:dyDescent="0.3">
      <c r="B2616" s="25" t="str">
        <f>IF(A2616="","",VLOOKUP(A2616,Tabulka3[[Číslo registrace  u jednorázové akce]:[Příjmení]],2,0))</f>
        <v/>
      </c>
      <c r="C2616" s="25" t="str">
        <f>IF(A2616="","",VLOOKUP(A2616,Tabulka3[[Číslo registrace  u jednorázové akce]:[Příjmení]],3,0))</f>
        <v/>
      </c>
      <c r="I2616" s="94"/>
      <c r="J2616" s="94"/>
      <c r="L2616" s="15"/>
      <c r="M2616" s="15"/>
      <c r="N2616" s="15"/>
    </row>
    <row r="2617" spans="2:14" s="25" customFormat="1" ht="15" customHeight="1" x14ac:dyDescent="0.3">
      <c r="B2617" s="25" t="str">
        <f>IF(A2617="","",VLOOKUP(A2617,Tabulka3[[Číslo registrace  u jednorázové akce]:[Příjmení]],2,0))</f>
        <v/>
      </c>
      <c r="C2617" s="25" t="str">
        <f>IF(A2617="","",VLOOKUP(A2617,Tabulka3[[Číslo registrace  u jednorázové akce]:[Příjmení]],3,0))</f>
        <v/>
      </c>
      <c r="I2617" s="94"/>
      <c r="J2617" s="94"/>
      <c r="L2617" s="15"/>
      <c r="M2617" s="15"/>
      <c r="N2617" s="15"/>
    </row>
    <row r="2618" spans="2:14" s="25" customFormat="1" ht="15" customHeight="1" x14ac:dyDescent="0.3">
      <c r="B2618" s="25" t="str">
        <f>IF(A2618="","",VLOOKUP(A2618,Tabulka3[[Číslo registrace  u jednorázové akce]:[Příjmení]],2,0))</f>
        <v/>
      </c>
      <c r="C2618" s="25" t="str">
        <f>IF(A2618="","",VLOOKUP(A2618,Tabulka3[[Číslo registrace  u jednorázové akce]:[Příjmení]],3,0))</f>
        <v/>
      </c>
      <c r="I2618" s="94"/>
      <c r="J2618" s="94"/>
      <c r="L2618" s="15"/>
      <c r="M2618" s="15"/>
      <c r="N2618" s="15"/>
    </row>
    <row r="2619" spans="2:14" s="25" customFormat="1" ht="15" customHeight="1" x14ac:dyDescent="0.3">
      <c r="B2619" s="25" t="str">
        <f>IF(A2619="","",VLOOKUP(A2619,Tabulka3[[Číslo registrace  u jednorázové akce]:[Příjmení]],2,0))</f>
        <v/>
      </c>
      <c r="C2619" s="25" t="str">
        <f>IF(A2619="","",VLOOKUP(A2619,Tabulka3[[Číslo registrace  u jednorázové akce]:[Příjmení]],3,0))</f>
        <v/>
      </c>
      <c r="I2619" s="94"/>
      <c r="J2619" s="94"/>
      <c r="L2619" s="15"/>
      <c r="M2619" s="15"/>
      <c r="N2619" s="15"/>
    </row>
    <row r="2620" spans="2:14" s="25" customFormat="1" ht="15" customHeight="1" x14ac:dyDescent="0.3">
      <c r="B2620" s="25" t="str">
        <f>IF(A2620="","",VLOOKUP(A2620,Tabulka3[[Číslo registrace  u jednorázové akce]:[Příjmení]],2,0))</f>
        <v/>
      </c>
      <c r="C2620" s="25" t="str">
        <f>IF(A2620="","",VLOOKUP(A2620,Tabulka3[[Číslo registrace  u jednorázové akce]:[Příjmení]],3,0))</f>
        <v/>
      </c>
      <c r="I2620" s="94"/>
      <c r="J2620" s="94"/>
      <c r="L2620" s="15"/>
      <c r="M2620" s="15"/>
      <c r="N2620" s="15"/>
    </row>
    <row r="2621" spans="2:14" s="25" customFormat="1" ht="15" customHeight="1" x14ac:dyDescent="0.3">
      <c r="B2621" s="25" t="str">
        <f>IF(A2621="","",VLOOKUP(A2621,Tabulka3[[Číslo registrace  u jednorázové akce]:[Příjmení]],2,0))</f>
        <v/>
      </c>
      <c r="C2621" s="25" t="str">
        <f>IF(A2621="","",VLOOKUP(A2621,Tabulka3[[Číslo registrace  u jednorázové akce]:[Příjmení]],3,0))</f>
        <v/>
      </c>
      <c r="I2621" s="94"/>
      <c r="J2621" s="94"/>
      <c r="L2621" s="15"/>
      <c r="M2621" s="15"/>
      <c r="N2621" s="15"/>
    </row>
    <row r="2622" spans="2:14" s="25" customFormat="1" ht="15" customHeight="1" x14ac:dyDescent="0.3">
      <c r="B2622" s="25" t="str">
        <f>IF(A2622="","",VLOOKUP(A2622,Tabulka3[[Číslo registrace  u jednorázové akce]:[Příjmení]],2,0))</f>
        <v/>
      </c>
      <c r="C2622" s="25" t="str">
        <f>IF(A2622="","",VLOOKUP(A2622,Tabulka3[[Číslo registrace  u jednorázové akce]:[Příjmení]],3,0))</f>
        <v/>
      </c>
      <c r="I2622" s="94"/>
      <c r="J2622" s="94"/>
      <c r="L2622" s="15"/>
      <c r="M2622" s="15"/>
      <c r="N2622" s="15"/>
    </row>
    <row r="2623" spans="2:14" s="25" customFormat="1" ht="15" customHeight="1" x14ac:dyDescent="0.3">
      <c r="B2623" s="25" t="str">
        <f>IF(A2623="","",VLOOKUP(A2623,Tabulka3[[Číslo registrace  u jednorázové akce]:[Příjmení]],2,0))</f>
        <v/>
      </c>
      <c r="C2623" s="25" t="str">
        <f>IF(A2623="","",VLOOKUP(A2623,Tabulka3[[Číslo registrace  u jednorázové akce]:[Příjmení]],3,0))</f>
        <v/>
      </c>
      <c r="I2623" s="94"/>
      <c r="J2623" s="94"/>
      <c r="L2623" s="15"/>
      <c r="M2623" s="15"/>
      <c r="N2623" s="15"/>
    </row>
    <row r="2624" spans="2:14" s="25" customFormat="1" ht="15" customHeight="1" x14ac:dyDescent="0.3">
      <c r="B2624" s="25" t="str">
        <f>IF(A2624="","",VLOOKUP(A2624,Tabulka3[[Číslo registrace  u jednorázové akce]:[Příjmení]],2,0))</f>
        <v/>
      </c>
      <c r="C2624" s="25" t="str">
        <f>IF(A2624="","",VLOOKUP(A2624,Tabulka3[[Číslo registrace  u jednorázové akce]:[Příjmení]],3,0))</f>
        <v/>
      </c>
      <c r="I2624" s="94"/>
      <c r="J2624" s="94"/>
      <c r="L2624" s="15"/>
      <c r="M2624" s="15"/>
      <c r="N2624" s="15"/>
    </row>
    <row r="2625" spans="2:14" s="25" customFormat="1" ht="15" customHeight="1" x14ac:dyDescent="0.3">
      <c r="B2625" s="25" t="str">
        <f>IF(A2625="","",VLOOKUP(A2625,Tabulka3[[Číslo registrace  u jednorázové akce]:[Příjmení]],2,0))</f>
        <v/>
      </c>
      <c r="C2625" s="25" t="str">
        <f>IF(A2625="","",VLOOKUP(A2625,Tabulka3[[Číslo registrace  u jednorázové akce]:[Příjmení]],3,0))</f>
        <v/>
      </c>
      <c r="I2625" s="94"/>
      <c r="J2625" s="94"/>
      <c r="L2625" s="15"/>
      <c r="M2625" s="15"/>
      <c r="N2625" s="15"/>
    </row>
    <row r="2626" spans="2:14" s="25" customFormat="1" ht="15" customHeight="1" x14ac:dyDescent="0.3">
      <c r="B2626" s="25" t="str">
        <f>IF(A2626="","",VLOOKUP(A2626,Tabulka3[[Číslo registrace  u jednorázové akce]:[Příjmení]],2,0))</f>
        <v/>
      </c>
      <c r="C2626" s="25" t="str">
        <f>IF(A2626="","",VLOOKUP(A2626,Tabulka3[[Číslo registrace  u jednorázové akce]:[Příjmení]],3,0))</f>
        <v/>
      </c>
      <c r="I2626" s="94"/>
      <c r="J2626" s="94"/>
      <c r="L2626" s="15"/>
      <c r="M2626" s="15"/>
      <c r="N2626" s="15"/>
    </row>
    <row r="2627" spans="2:14" s="25" customFormat="1" ht="15" customHeight="1" x14ac:dyDescent="0.3">
      <c r="B2627" s="25" t="str">
        <f>IF(A2627="","",VLOOKUP(A2627,Tabulka3[[Číslo registrace  u jednorázové akce]:[Příjmení]],2,0))</f>
        <v/>
      </c>
      <c r="C2627" s="25" t="str">
        <f>IF(A2627="","",VLOOKUP(A2627,Tabulka3[[Číslo registrace  u jednorázové akce]:[Příjmení]],3,0))</f>
        <v/>
      </c>
      <c r="I2627" s="94"/>
      <c r="J2627" s="94"/>
      <c r="L2627" s="15"/>
      <c r="M2627" s="15"/>
      <c r="N2627" s="15"/>
    </row>
    <row r="2628" spans="2:14" s="25" customFormat="1" ht="15" customHeight="1" x14ac:dyDescent="0.3">
      <c r="B2628" s="25" t="str">
        <f>IF(A2628="","",VLOOKUP(A2628,Tabulka3[[Číslo registrace  u jednorázové akce]:[Příjmení]],2,0))</f>
        <v/>
      </c>
      <c r="C2628" s="25" t="str">
        <f>IF(A2628="","",VLOOKUP(A2628,Tabulka3[[Číslo registrace  u jednorázové akce]:[Příjmení]],3,0))</f>
        <v/>
      </c>
      <c r="I2628" s="94"/>
      <c r="J2628" s="94"/>
      <c r="L2628" s="15"/>
      <c r="M2628" s="15"/>
      <c r="N2628" s="15"/>
    </row>
    <row r="2629" spans="2:14" s="25" customFormat="1" ht="15" customHeight="1" x14ac:dyDescent="0.3">
      <c r="B2629" s="25" t="str">
        <f>IF(A2629="","",VLOOKUP(A2629,Tabulka3[[Číslo registrace  u jednorázové akce]:[Příjmení]],2,0))</f>
        <v/>
      </c>
      <c r="C2629" s="25" t="str">
        <f>IF(A2629="","",VLOOKUP(A2629,Tabulka3[[Číslo registrace  u jednorázové akce]:[Příjmení]],3,0))</f>
        <v/>
      </c>
      <c r="I2629" s="94"/>
      <c r="J2629" s="94"/>
      <c r="L2629" s="15"/>
      <c r="M2629" s="15"/>
      <c r="N2629" s="15"/>
    </row>
    <row r="2630" spans="2:14" s="25" customFormat="1" ht="15" customHeight="1" x14ac:dyDescent="0.3">
      <c r="B2630" s="25" t="str">
        <f>IF(A2630="","",VLOOKUP(A2630,Tabulka3[[Číslo registrace  u jednorázové akce]:[Příjmení]],2,0))</f>
        <v/>
      </c>
      <c r="C2630" s="25" t="str">
        <f>IF(A2630="","",VLOOKUP(A2630,Tabulka3[[Číslo registrace  u jednorázové akce]:[Příjmení]],3,0))</f>
        <v/>
      </c>
      <c r="I2630" s="94"/>
      <c r="J2630" s="94"/>
      <c r="L2630" s="15"/>
      <c r="M2630" s="15"/>
      <c r="N2630" s="15"/>
    </row>
    <row r="2631" spans="2:14" s="25" customFormat="1" ht="15" customHeight="1" x14ac:dyDescent="0.3">
      <c r="B2631" s="25" t="str">
        <f>IF(A2631="","",VLOOKUP(A2631,Tabulka3[[Číslo registrace  u jednorázové akce]:[Příjmení]],2,0))</f>
        <v/>
      </c>
      <c r="C2631" s="25" t="str">
        <f>IF(A2631="","",VLOOKUP(A2631,Tabulka3[[Číslo registrace  u jednorázové akce]:[Příjmení]],3,0))</f>
        <v/>
      </c>
      <c r="I2631" s="94"/>
      <c r="J2631" s="94"/>
      <c r="L2631" s="15"/>
      <c r="M2631" s="15"/>
      <c r="N2631" s="15"/>
    </row>
    <row r="2632" spans="2:14" s="25" customFormat="1" ht="15" customHeight="1" x14ac:dyDescent="0.3">
      <c r="B2632" s="25" t="str">
        <f>IF(A2632="","",VLOOKUP(A2632,Tabulka3[[Číslo registrace  u jednorázové akce]:[Příjmení]],2,0))</f>
        <v/>
      </c>
      <c r="C2632" s="25" t="str">
        <f>IF(A2632="","",VLOOKUP(A2632,Tabulka3[[Číslo registrace  u jednorázové akce]:[Příjmení]],3,0))</f>
        <v/>
      </c>
      <c r="I2632" s="94"/>
      <c r="J2632" s="94"/>
      <c r="L2632" s="15"/>
      <c r="M2632" s="15"/>
      <c r="N2632" s="15"/>
    </row>
    <row r="2633" spans="2:14" s="25" customFormat="1" ht="15" customHeight="1" x14ac:dyDescent="0.3">
      <c r="B2633" s="25" t="str">
        <f>IF(A2633="","",VLOOKUP(A2633,Tabulka3[[Číslo registrace  u jednorázové akce]:[Příjmení]],2,0))</f>
        <v/>
      </c>
      <c r="C2633" s="25" t="str">
        <f>IF(A2633="","",VLOOKUP(A2633,Tabulka3[[Číslo registrace  u jednorázové akce]:[Příjmení]],3,0))</f>
        <v/>
      </c>
      <c r="I2633" s="94"/>
      <c r="J2633" s="94"/>
      <c r="L2633" s="15"/>
      <c r="M2633" s="15"/>
      <c r="N2633" s="15"/>
    </row>
    <row r="2634" spans="2:14" s="25" customFormat="1" ht="15" customHeight="1" x14ac:dyDescent="0.3">
      <c r="B2634" s="25" t="str">
        <f>IF(A2634="","",VLOOKUP(A2634,Tabulka3[[Číslo registrace  u jednorázové akce]:[Příjmení]],2,0))</f>
        <v/>
      </c>
      <c r="C2634" s="25" t="str">
        <f>IF(A2634="","",VLOOKUP(A2634,Tabulka3[[Číslo registrace  u jednorázové akce]:[Příjmení]],3,0))</f>
        <v/>
      </c>
      <c r="I2634" s="94"/>
      <c r="J2634" s="94"/>
      <c r="L2634" s="15"/>
      <c r="M2634" s="15"/>
      <c r="N2634" s="15"/>
    </row>
    <row r="2635" spans="2:14" s="25" customFormat="1" ht="15" customHeight="1" x14ac:dyDescent="0.3">
      <c r="B2635" s="25" t="str">
        <f>IF(A2635="","",VLOOKUP(A2635,Tabulka3[[Číslo registrace  u jednorázové akce]:[Příjmení]],2,0))</f>
        <v/>
      </c>
      <c r="C2635" s="25" t="str">
        <f>IF(A2635="","",VLOOKUP(A2635,Tabulka3[[Číslo registrace  u jednorázové akce]:[Příjmení]],3,0))</f>
        <v/>
      </c>
      <c r="I2635" s="94"/>
      <c r="J2635" s="94"/>
      <c r="L2635" s="15"/>
      <c r="M2635" s="15"/>
      <c r="N2635" s="15"/>
    </row>
    <row r="2636" spans="2:14" s="25" customFormat="1" ht="15" customHeight="1" x14ac:dyDescent="0.3">
      <c r="B2636" s="25" t="str">
        <f>IF(A2636="","",VLOOKUP(A2636,Tabulka3[[Číslo registrace  u jednorázové akce]:[Příjmení]],2,0))</f>
        <v/>
      </c>
      <c r="C2636" s="25" t="str">
        <f>IF(A2636="","",VLOOKUP(A2636,Tabulka3[[Číslo registrace  u jednorázové akce]:[Příjmení]],3,0))</f>
        <v/>
      </c>
      <c r="I2636" s="94"/>
      <c r="J2636" s="94"/>
      <c r="L2636" s="15"/>
      <c r="M2636" s="15"/>
      <c r="N2636" s="15"/>
    </row>
    <row r="2637" spans="2:14" s="25" customFormat="1" ht="15" customHeight="1" x14ac:dyDescent="0.3">
      <c r="B2637" s="25" t="str">
        <f>IF(A2637="","",VLOOKUP(A2637,Tabulka3[[Číslo registrace  u jednorázové akce]:[Příjmení]],2,0))</f>
        <v/>
      </c>
      <c r="C2637" s="25" t="str">
        <f>IF(A2637="","",VLOOKUP(A2637,Tabulka3[[Číslo registrace  u jednorázové akce]:[Příjmení]],3,0))</f>
        <v/>
      </c>
      <c r="I2637" s="94"/>
      <c r="J2637" s="94"/>
      <c r="L2637" s="15"/>
      <c r="M2637" s="15"/>
      <c r="N2637" s="15"/>
    </row>
    <row r="2638" spans="2:14" s="25" customFormat="1" ht="15" customHeight="1" x14ac:dyDescent="0.3">
      <c r="B2638" s="25" t="str">
        <f>IF(A2638="","",VLOOKUP(A2638,Tabulka3[[Číslo registrace  u jednorázové akce]:[Příjmení]],2,0))</f>
        <v/>
      </c>
      <c r="C2638" s="25" t="str">
        <f>IF(A2638="","",VLOOKUP(A2638,Tabulka3[[Číslo registrace  u jednorázové akce]:[Příjmení]],3,0))</f>
        <v/>
      </c>
      <c r="I2638" s="94"/>
      <c r="J2638" s="94"/>
      <c r="L2638" s="15"/>
      <c r="M2638" s="15"/>
      <c r="N2638" s="15"/>
    </row>
    <row r="2639" spans="2:14" s="25" customFormat="1" ht="15" customHeight="1" x14ac:dyDescent="0.3">
      <c r="B2639" s="25" t="str">
        <f>IF(A2639="","",VLOOKUP(A2639,Tabulka3[[Číslo registrace  u jednorázové akce]:[Příjmení]],2,0))</f>
        <v/>
      </c>
      <c r="C2639" s="25" t="str">
        <f>IF(A2639="","",VLOOKUP(A2639,Tabulka3[[Číslo registrace  u jednorázové akce]:[Příjmení]],3,0))</f>
        <v/>
      </c>
      <c r="I2639" s="94"/>
      <c r="J2639" s="94"/>
      <c r="L2639" s="15"/>
      <c r="M2639" s="15"/>
      <c r="N2639" s="15"/>
    </row>
    <row r="2640" spans="2:14" s="25" customFormat="1" ht="15" customHeight="1" x14ac:dyDescent="0.3">
      <c r="B2640" s="25" t="str">
        <f>IF(A2640="","",VLOOKUP(A2640,Tabulka3[[Číslo registrace  u jednorázové akce]:[Příjmení]],2,0))</f>
        <v/>
      </c>
      <c r="C2640" s="25" t="str">
        <f>IF(A2640="","",VLOOKUP(A2640,Tabulka3[[Číslo registrace  u jednorázové akce]:[Příjmení]],3,0))</f>
        <v/>
      </c>
      <c r="I2640" s="94"/>
      <c r="J2640" s="94"/>
      <c r="L2640" s="15"/>
      <c r="M2640" s="15"/>
      <c r="N2640" s="15"/>
    </row>
    <row r="2641" spans="2:14" s="25" customFormat="1" ht="15" customHeight="1" x14ac:dyDescent="0.3">
      <c r="B2641" s="25" t="str">
        <f>IF(A2641="","",VLOOKUP(A2641,Tabulka3[[Číslo registrace  u jednorázové akce]:[Příjmení]],2,0))</f>
        <v/>
      </c>
      <c r="C2641" s="25" t="str">
        <f>IF(A2641="","",VLOOKUP(A2641,Tabulka3[[Číslo registrace  u jednorázové akce]:[Příjmení]],3,0))</f>
        <v/>
      </c>
      <c r="I2641" s="94"/>
      <c r="J2641" s="94"/>
      <c r="L2641" s="15"/>
      <c r="M2641" s="15"/>
      <c r="N2641" s="15"/>
    </row>
    <row r="2642" spans="2:14" s="25" customFormat="1" ht="15" customHeight="1" x14ac:dyDescent="0.3">
      <c r="B2642" s="25" t="str">
        <f>IF(A2642="","",VLOOKUP(A2642,Tabulka3[[Číslo registrace  u jednorázové akce]:[Příjmení]],2,0))</f>
        <v/>
      </c>
      <c r="C2642" s="25" t="str">
        <f>IF(A2642="","",VLOOKUP(A2642,Tabulka3[[Číslo registrace  u jednorázové akce]:[Příjmení]],3,0))</f>
        <v/>
      </c>
      <c r="I2642" s="94"/>
      <c r="J2642" s="94"/>
      <c r="L2642" s="15"/>
      <c r="M2642" s="15"/>
      <c r="N2642" s="15"/>
    </row>
    <row r="2643" spans="2:14" s="25" customFormat="1" ht="15" customHeight="1" x14ac:dyDescent="0.3">
      <c r="B2643" s="25" t="str">
        <f>IF(A2643="","",VLOOKUP(A2643,Tabulka3[[Číslo registrace  u jednorázové akce]:[Příjmení]],2,0))</f>
        <v/>
      </c>
      <c r="C2643" s="25" t="str">
        <f>IF(A2643="","",VLOOKUP(A2643,Tabulka3[[Číslo registrace  u jednorázové akce]:[Příjmení]],3,0))</f>
        <v/>
      </c>
      <c r="I2643" s="94"/>
      <c r="J2643" s="94"/>
      <c r="L2643" s="15"/>
      <c r="M2643" s="15"/>
      <c r="N2643" s="15"/>
    </row>
    <row r="2644" spans="2:14" s="25" customFormat="1" ht="15" customHeight="1" x14ac:dyDescent="0.3">
      <c r="B2644" s="25" t="str">
        <f>IF(A2644="","",VLOOKUP(A2644,Tabulka3[[Číslo registrace  u jednorázové akce]:[Příjmení]],2,0))</f>
        <v/>
      </c>
      <c r="C2644" s="25" t="str">
        <f>IF(A2644="","",VLOOKUP(A2644,Tabulka3[[Číslo registrace  u jednorázové akce]:[Příjmení]],3,0))</f>
        <v/>
      </c>
      <c r="I2644" s="94"/>
      <c r="J2644" s="94"/>
      <c r="L2644" s="15"/>
      <c r="M2644" s="15"/>
      <c r="N2644" s="15"/>
    </row>
    <row r="2645" spans="2:14" s="25" customFormat="1" ht="15" customHeight="1" x14ac:dyDescent="0.3">
      <c r="B2645" s="25" t="str">
        <f>IF(A2645="","",VLOOKUP(A2645,Tabulka3[[Číslo registrace  u jednorázové akce]:[Příjmení]],2,0))</f>
        <v/>
      </c>
      <c r="C2645" s="25" t="str">
        <f>IF(A2645="","",VLOOKUP(A2645,Tabulka3[[Číslo registrace  u jednorázové akce]:[Příjmení]],3,0))</f>
        <v/>
      </c>
      <c r="I2645" s="94"/>
      <c r="J2645" s="94"/>
      <c r="L2645" s="15"/>
      <c r="M2645" s="15"/>
      <c r="N2645" s="15"/>
    </row>
    <row r="2646" spans="2:14" s="25" customFormat="1" ht="15" customHeight="1" x14ac:dyDescent="0.3">
      <c r="B2646" s="25" t="str">
        <f>IF(A2646="","",VLOOKUP(A2646,Tabulka3[[Číslo registrace  u jednorázové akce]:[Příjmení]],2,0))</f>
        <v/>
      </c>
      <c r="C2646" s="25" t="str">
        <f>IF(A2646="","",VLOOKUP(A2646,Tabulka3[[Číslo registrace  u jednorázové akce]:[Příjmení]],3,0))</f>
        <v/>
      </c>
      <c r="I2646" s="94"/>
      <c r="J2646" s="94"/>
      <c r="L2646" s="15"/>
      <c r="M2646" s="15"/>
      <c r="N2646" s="15"/>
    </row>
    <row r="2647" spans="2:14" s="25" customFormat="1" ht="15" customHeight="1" x14ac:dyDescent="0.3">
      <c r="B2647" s="25" t="str">
        <f>IF(A2647="","",VLOOKUP(A2647,Tabulka3[[Číslo registrace  u jednorázové akce]:[Příjmení]],2,0))</f>
        <v/>
      </c>
      <c r="C2647" s="25" t="str">
        <f>IF(A2647="","",VLOOKUP(A2647,Tabulka3[[Číslo registrace  u jednorázové akce]:[Příjmení]],3,0))</f>
        <v/>
      </c>
      <c r="I2647" s="94"/>
      <c r="J2647" s="94"/>
      <c r="L2647" s="15"/>
      <c r="M2647" s="15"/>
      <c r="N2647" s="15"/>
    </row>
    <row r="2648" spans="2:14" s="25" customFormat="1" ht="15" customHeight="1" x14ac:dyDescent="0.3">
      <c r="B2648" s="25" t="str">
        <f>IF(A2648="","",VLOOKUP(A2648,Tabulka3[[Číslo registrace  u jednorázové akce]:[Příjmení]],2,0))</f>
        <v/>
      </c>
      <c r="C2648" s="25" t="str">
        <f>IF(A2648="","",VLOOKUP(A2648,Tabulka3[[Číslo registrace  u jednorázové akce]:[Příjmení]],3,0))</f>
        <v/>
      </c>
      <c r="I2648" s="94"/>
      <c r="J2648" s="94"/>
      <c r="L2648" s="15"/>
      <c r="M2648" s="15"/>
      <c r="N2648" s="15"/>
    </row>
    <row r="2649" spans="2:14" s="25" customFormat="1" ht="15" customHeight="1" x14ac:dyDescent="0.3">
      <c r="B2649" s="25" t="str">
        <f>IF(A2649="","",VLOOKUP(A2649,Tabulka3[[Číslo registrace  u jednorázové akce]:[Příjmení]],2,0))</f>
        <v/>
      </c>
      <c r="C2649" s="25" t="str">
        <f>IF(A2649="","",VLOOKUP(A2649,Tabulka3[[Číslo registrace  u jednorázové akce]:[Příjmení]],3,0))</f>
        <v/>
      </c>
      <c r="I2649" s="94"/>
      <c r="J2649" s="94"/>
      <c r="L2649" s="15"/>
      <c r="M2649" s="15"/>
      <c r="N2649" s="15"/>
    </row>
    <row r="2650" spans="2:14" s="25" customFormat="1" ht="15" customHeight="1" x14ac:dyDescent="0.3">
      <c r="B2650" s="25" t="str">
        <f>IF(A2650="","",VLOOKUP(A2650,Tabulka3[[Číslo registrace  u jednorázové akce]:[Příjmení]],2,0))</f>
        <v/>
      </c>
      <c r="C2650" s="25" t="str">
        <f>IF(A2650="","",VLOOKUP(A2650,Tabulka3[[Číslo registrace  u jednorázové akce]:[Příjmení]],3,0))</f>
        <v/>
      </c>
      <c r="I2650" s="94"/>
      <c r="J2650" s="94"/>
      <c r="L2650" s="15"/>
      <c r="M2650" s="15"/>
      <c r="N2650" s="15"/>
    </row>
    <row r="2651" spans="2:14" s="25" customFormat="1" ht="15" customHeight="1" x14ac:dyDescent="0.3">
      <c r="B2651" s="25" t="str">
        <f>IF(A2651="","",VLOOKUP(A2651,Tabulka3[[Číslo registrace  u jednorázové akce]:[Příjmení]],2,0))</f>
        <v/>
      </c>
      <c r="C2651" s="25" t="str">
        <f>IF(A2651="","",VLOOKUP(A2651,Tabulka3[[Číslo registrace  u jednorázové akce]:[Příjmení]],3,0))</f>
        <v/>
      </c>
      <c r="I2651" s="94"/>
      <c r="J2651" s="94"/>
      <c r="L2651" s="15"/>
      <c r="M2651" s="15"/>
      <c r="N2651" s="15"/>
    </row>
    <row r="2652" spans="2:14" s="25" customFormat="1" ht="15" customHeight="1" x14ac:dyDescent="0.3">
      <c r="B2652" s="25" t="str">
        <f>IF(A2652="","",VLOOKUP(A2652,Tabulka3[[Číslo registrace  u jednorázové akce]:[Příjmení]],2,0))</f>
        <v/>
      </c>
      <c r="C2652" s="25" t="str">
        <f>IF(A2652="","",VLOOKUP(A2652,Tabulka3[[Číslo registrace  u jednorázové akce]:[Příjmení]],3,0))</f>
        <v/>
      </c>
      <c r="I2652" s="94"/>
      <c r="J2652" s="94"/>
      <c r="L2652" s="15"/>
      <c r="M2652" s="15"/>
      <c r="N2652" s="15"/>
    </row>
    <row r="2653" spans="2:14" s="25" customFormat="1" ht="15" customHeight="1" x14ac:dyDescent="0.3">
      <c r="B2653" s="25" t="str">
        <f>IF(A2653="","",VLOOKUP(A2653,Tabulka3[[Číslo registrace  u jednorázové akce]:[Příjmení]],2,0))</f>
        <v/>
      </c>
      <c r="C2653" s="25" t="str">
        <f>IF(A2653="","",VLOOKUP(A2653,Tabulka3[[Číslo registrace  u jednorázové akce]:[Příjmení]],3,0))</f>
        <v/>
      </c>
      <c r="I2653" s="94"/>
      <c r="J2653" s="94"/>
      <c r="L2653" s="15"/>
      <c r="M2653" s="15"/>
      <c r="N2653" s="15"/>
    </row>
    <row r="2654" spans="2:14" s="25" customFormat="1" ht="15" customHeight="1" x14ac:dyDescent="0.3">
      <c r="B2654" s="25" t="str">
        <f>IF(A2654="","",VLOOKUP(A2654,Tabulka3[[Číslo registrace  u jednorázové akce]:[Příjmení]],2,0))</f>
        <v/>
      </c>
      <c r="C2654" s="25" t="str">
        <f>IF(A2654="","",VLOOKUP(A2654,Tabulka3[[Číslo registrace  u jednorázové akce]:[Příjmení]],3,0))</f>
        <v/>
      </c>
      <c r="I2654" s="94"/>
      <c r="J2654" s="94"/>
      <c r="L2654" s="15"/>
      <c r="M2654" s="15"/>
      <c r="N2654" s="15"/>
    </row>
    <row r="2655" spans="2:14" s="25" customFormat="1" ht="15" customHeight="1" x14ac:dyDescent="0.3">
      <c r="B2655" s="25" t="str">
        <f>IF(A2655="","",VLOOKUP(A2655,Tabulka3[[Číslo registrace  u jednorázové akce]:[Příjmení]],2,0))</f>
        <v/>
      </c>
      <c r="C2655" s="25" t="str">
        <f>IF(A2655="","",VLOOKUP(A2655,Tabulka3[[Číslo registrace  u jednorázové akce]:[Příjmení]],3,0))</f>
        <v/>
      </c>
      <c r="I2655" s="94"/>
      <c r="J2655" s="94"/>
      <c r="L2655" s="15"/>
      <c r="M2655" s="15"/>
      <c r="N2655" s="15"/>
    </row>
    <row r="2656" spans="2:14" s="25" customFormat="1" ht="15" customHeight="1" x14ac:dyDescent="0.3">
      <c r="B2656" s="25" t="str">
        <f>IF(A2656="","",VLOOKUP(A2656,Tabulka3[[Číslo registrace  u jednorázové akce]:[Příjmení]],2,0))</f>
        <v/>
      </c>
      <c r="C2656" s="25" t="str">
        <f>IF(A2656="","",VLOOKUP(A2656,Tabulka3[[Číslo registrace  u jednorázové akce]:[Příjmení]],3,0))</f>
        <v/>
      </c>
      <c r="I2656" s="94"/>
      <c r="J2656" s="94"/>
      <c r="L2656" s="15"/>
      <c r="M2656" s="15"/>
      <c r="N2656" s="15"/>
    </row>
    <row r="2657" spans="2:14" s="25" customFormat="1" ht="15" customHeight="1" x14ac:dyDescent="0.3">
      <c r="B2657" s="25" t="str">
        <f>IF(A2657="","",VLOOKUP(A2657,Tabulka3[[Číslo registrace  u jednorázové akce]:[Příjmení]],2,0))</f>
        <v/>
      </c>
      <c r="C2657" s="25" t="str">
        <f>IF(A2657="","",VLOOKUP(A2657,Tabulka3[[Číslo registrace  u jednorázové akce]:[Příjmení]],3,0))</f>
        <v/>
      </c>
      <c r="I2657" s="94"/>
      <c r="J2657" s="94"/>
      <c r="L2657" s="15"/>
      <c r="M2657" s="15"/>
      <c r="N2657" s="15"/>
    </row>
    <row r="2658" spans="2:14" s="25" customFormat="1" ht="15" customHeight="1" x14ac:dyDescent="0.3">
      <c r="B2658" s="25" t="str">
        <f>IF(A2658="","",VLOOKUP(A2658,Tabulka3[[Číslo registrace  u jednorázové akce]:[Příjmení]],2,0))</f>
        <v/>
      </c>
      <c r="C2658" s="25" t="str">
        <f>IF(A2658="","",VLOOKUP(A2658,Tabulka3[[Číslo registrace  u jednorázové akce]:[Příjmení]],3,0))</f>
        <v/>
      </c>
      <c r="I2658" s="94"/>
      <c r="J2658" s="94"/>
      <c r="L2658" s="15"/>
      <c r="M2658" s="15"/>
      <c r="N2658" s="15"/>
    </row>
    <row r="2659" spans="2:14" s="25" customFormat="1" ht="15" customHeight="1" x14ac:dyDescent="0.3">
      <c r="B2659" s="25" t="str">
        <f>IF(A2659="","",VLOOKUP(A2659,Tabulka3[[Číslo registrace  u jednorázové akce]:[Příjmení]],2,0))</f>
        <v/>
      </c>
      <c r="C2659" s="25" t="str">
        <f>IF(A2659="","",VLOOKUP(A2659,Tabulka3[[Číslo registrace  u jednorázové akce]:[Příjmení]],3,0))</f>
        <v/>
      </c>
      <c r="I2659" s="94"/>
      <c r="J2659" s="94"/>
      <c r="L2659" s="15"/>
      <c r="M2659" s="15"/>
      <c r="N2659" s="15"/>
    </row>
    <row r="2660" spans="2:14" s="25" customFormat="1" ht="15" customHeight="1" x14ac:dyDescent="0.3">
      <c r="B2660" s="25" t="str">
        <f>IF(A2660="","",VLOOKUP(A2660,Tabulka3[[Číslo registrace  u jednorázové akce]:[Příjmení]],2,0))</f>
        <v/>
      </c>
      <c r="C2660" s="25" t="str">
        <f>IF(A2660="","",VLOOKUP(A2660,Tabulka3[[Číslo registrace  u jednorázové akce]:[Příjmení]],3,0))</f>
        <v/>
      </c>
      <c r="I2660" s="94"/>
      <c r="J2660" s="94"/>
      <c r="L2660" s="15"/>
      <c r="M2660" s="15"/>
      <c r="N2660" s="15"/>
    </row>
    <row r="2661" spans="2:14" s="25" customFormat="1" ht="15" customHeight="1" x14ac:dyDescent="0.3">
      <c r="B2661" s="25" t="str">
        <f>IF(A2661="","",VLOOKUP(A2661,Tabulka3[[Číslo registrace  u jednorázové akce]:[Příjmení]],2,0))</f>
        <v/>
      </c>
      <c r="C2661" s="25" t="str">
        <f>IF(A2661="","",VLOOKUP(A2661,Tabulka3[[Číslo registrace  u jednorázové akce]:[Příjmení]],3,0))</f>
        <v/>
      </c>
      <c r="I2661" s="94"/>
      <c r="J2661" s="94"/>
      <c r="L2661" s="15"/>
      <c r="M2661" s="15"/>
      <c r="N2661" s="15"/>
    </row>
    <row r="2662" spans="2:14" s="25" customFormat="1" ht="15" customHeight="1" x14ac:dyDescent="0.3">
      <c r="B2662" s="25" t="str">
        <f>IF(A2662="","",VLOOKUP(A2662,Tabulka3[[Číslo registrace  u jednorázové akce]:[Příjmení]],2,0))</f>
        <v/>
      </c>
      <c r="C2662" s="25" t="str">
        <f>IF(A2662="","",VLOOKUP(A2662,Tabulka3[[Číslo registrace  u jednorázové akce]:[Příjmení]],3,0))</f>
        <v/>
      </c>
      <c r="I2662" s="94"/>
      <c r="J2662" s="94"/>
      <c r="L2662" s="15"/>
      <c r="M2662" s="15"/>
      <c r="N2662" s="15"/>
    </row>
    <row r="2663" spans="2:14" s="25" customFormat="1" ht="15" customHeight="1" x14ac:dyDescent="0.3">
      <c r="B2663" s="25" t="str">
        <f>IF(A2663="","",VLOOKUP(A2663,Tabulka3[[Číslo registrace  u jednorázové akce]:[Příjmení]],2,0))</f>
        <v/>
      </c>
      <c r="C2663" s="25" t="str">
        <f>IF(A2663="","",VLOOKUP(A2663,Tabulka3[[Číslo registrace  u jednorázové akce]:[Příjmení]],3,0))</f>
        <v/>
      </c>
      <c r="I2663" s="94"/>
      <c r="J2663" s="94"/>
      <c r="L2663" s="15"/>
      <c r="M2663" s="15"/>
      <c r="N2663" s="15"/>
    </row>
    <row r="2664" spans="2:14" s="25" customFormat="1" ht="15" customHeight="1" x14ac:dyDescent="0.3">
      <c r="B2664" s="25" t="str">
        <f>IF(A2664="","",VLOOKUP(A2664,Tabulka3[[Číslo registrace  u jednorázové akce]:[Příjmení]],2,0))</f>
        <v/>
      </c>
      <c r="C2664" s="25" t="str">
        <f>IF(A2664="","",VLOOKUP(A2664,Tabulka3[[Číslo registrace  u jednorázové akce]:[Příjmení]],3,0))</f>
        <v/>
      </c>
      <c r="I2664" s="94"/>
      <c r="J2664" s="94"/>
      <c r="L2664" s="15"/>
      <c r="M2664" s="15"/>
      <c r="N2664" s="15"/>
    </row>
    <row r="2665" spans="2:14" s="25" customFormat="1" ht="15" customHeight="1" x14ac:dyDescent="0.3">
      <c r="B2665" s="25" t="str">
        <f>IF(A2665="","",VLOOKUP(A2665,Tabulka3[[Číslo registrace  u jednorázové akce]:[Příjmení]],2,0))</f>
        <v/>
      </c>
      <c r="C2665" s="25" t="str">
        <f>IF(A2665="","",VLOOKUP(A2665,Tabulka3[[Číslo registrace  u jednorázové akce]:[Příjmení]],3,0))</f>
        <v/>
      </c>
      <c r="I2665" s="94"/>
      <c r="J2665" s="94"/>
      <c r="L2665" s="15"/>
      <c r="M2665" s="15"/>
      <c r="N2665" s="15"/>
    </row>
    <row r="2666" spans="2:14" s="25" customFormat="1" ht="15" customHeight="1" x14ac:dyDescent="0.3">
      <c r="B2666" s="25" t="str">
        <f>IF(A2666="","",VLOOKUP(A2666,Tabulka3[[Číslo registrace  u jednorázové akce]:[Příjmení]],2,0))</f>
        <v/>
      </c>
      <c r="C2666" s="25" t="str">
        <f>IF(A2666="","",VLOOKUP(A2666,Tabulka3[[Číslo registrace  u jednorázové akce]:[Příjmení]],3,0))</f>
        <v/>
      </c>
      <c r="I2666" s="94"/>
      <c r="J2666" s="94"/>
      <c r="L2666" s="15"/>
      <c r="M2666" s="15"/>
      <c r="N2666" s="15"/>
    </row>
    <row r="2667" spans="2:14" s="25" customFormat="1" ht="15" customHeight="1" x14ac:dyDescent="0.3">
      <c r="B2667" s="25" t="str">
        <f>IF(A2667="","",VLOOKUP(A2667,Tabulka3[[Číslo registrace  u jednorázové akce]:[Příjmení]],2,0))</f>
        <v/>
      </c>
      <c r="C2667" s="25" t="str">
        <f>IF(A2667="","",VLOOKUP(A2667,Tabulka3[[Číslo registrace  u jednorázové akce]:[Příjmení]],3,0))</f>
        <v/>
      </c>
      <c r="I2667" s="94"/>
      <c r="J2667" s="94"/>
      <c r="L2667" s="15"/>
      <c r="M2667" s="15"/>
      <c r="N2667" s="15"/>
    </row>
    <row r="2668" spans="2:14" s="25" customFormat="1" ht="15" customHeight="1" x14ac:dyDescent="0.3">
      <c r="B2668" s="25" t="str">
        <f>IF(A2668="","",VLOOKUP(A2668,Tabulka3[[Číslo registrace  u jednorázové akce]:[Příjmení]],2,0))</f>
        <v/>
      </c>
      <c r="C2668" s="25" t="str">
        <f>IF(A2668="","",VLOOKUP(A2668,Tabulka3[[Číslo registrace  u jednorázové akce]:[Příjmení]],3,0))</f>
        <v/>
      </c>
      <c r="I2668" s="94"/>
      <c r="J2668" s="94"/>
      <c r="L2668" s="15"/>
      <c r="M2668" s="15"/>
      <c r="N2668" s="15"/>
    </row>
    <row r="2669" spans="2:14" s="25" customFormat="1" ht="15" customHeight="1" x14ac:dyDescent="0.3">
      <c r="B2669" s="25" t="str">
        <f>IF(A2669="","",VLOOKUP(A2669,Tabulka3[[Číslo registrace  u jednorázové akce]:[Příjmení]],2,0))</f>
        <v/>
      </c>
      <c r="C2669" s="25" t="str">
        <f>IF(A2669="","",VLOOKUP(A2669,Tabulka3[[Číslo registrace  u jednorázové akce]:[Příjmení]],3,0))</f>
        <v/>
      </c>
      <c r="I2669" s="94"/>
      <c r="J2669" s="94"/>
      <c r="L2669" s="15"/>
      <c r="M2669" s="15"/>
      <c r="N2669" s="15"/>
    </row>
    <row r="2670" spans="2:14" s="25" customFormat="1" ht="15" customHeight="1" x14ac:dyDescent="0.3">
      <c r="B2670" s="25" t="str">
        <f>IF(A2670="","",VLOOKUP(A2670,Tabulka3[[Číslo registrace  u jednorázové akce]:[Příjmení]],2,0))</f>
        <v/>
      </c>
      <c r="C2670" s="25" t="str">
        <f>IF(A2670="","",VLOOKUP(A2670,Tabulka3[[Číslo registrace  u jednorázové akce]:[Příjmení]],3,0))</f>
        <v/>
      </c>
      <c r="I2670" s="94"/>
      <c r="J2670" s="94"/>
      <c r="L2670" s="15"/>
      <c r="M2670" s="15"/>
      <c r="N2670" s="15"/>
    </row>
    <row r="2671" spans="2:14" s="25" customFormat="1" ht="15" customHeight="1" x14ac:dyDescent="0.3">
      <c r="B2671" s="25" t="str">
        <f>IF(A2671="","",VLOOKUP(A2671,Tabulka3[[Číslo registrace  u jednorázové akce]:[Příjmení]],2,0))</f>
        <v/>
      </c>
      <c r="C2671" s="25" t="str">
        <f>IF(A2671="","",VLOOKUP(A2671,Tabulka3[[Číslo registrace  u jednorázové akce]:[Příjmení]],3,0))</f>
        <v/>
      </c>
      <c r="I2671" s="94"/>
      <c r="J2671" s="94"/>
      <c r="L2671" s="15"/>
      <c r="M2671" s="15"/>
      <c r="N2671" s="15"/>
    </row>
    <row r="2672" spans="2:14" s="25" customFormat="1" ht="15" customHeight="1" x14ac:dyDescent="0.3">
      <c r="B2672" s="25" t="str">
        <f>IF(A2672="","",VLOOKUP(A2672,Tabulka3[[Číslo registrace  u jednorázové akce]:[Příjmení]],2,0))</f>
        <v/>
      </c>
      <c r="C2672" s="25" t="str">
        <f>IF(A2672="","",VLOOKUP(A2672,Tabulka3[[Číslo registrace  u jednorázové akce]:[Příjmení]],3,0))</f>
        <v/>
      </c>
      <c r="I2672" s="94"/>
      <c r="J2672" s="94"/>
      <c r="L2672" s="15"/>
      <c r="M2672" s="15"/>
      <c r="N2672" s="15"/>
    </row>
    <row r="2673" spans="2:14" s="25" customFormat="1" ht="15" customHeight="1" x14ac:dyDescent="0.3">
      <c r="B2673" s="25" t="str">
        <f>IF(A2673="","",VLOOKUP(A2673,Tabulka3[[Číslo registrace  u jednorázové akce]:[Příjmení]],2,0))</f>
        <v/>
      </c>
      <c r="C2673" s="25" t="str">
        <f>IF(A2673="","",VLOOKUP(A2673,Tabulka3[[Číslo registrace  u jednorázové akce]:[Příjmení]],3,0))</f>
        <v/>
      </c>
      <c r="I2673" s="94"/>
      <c r="J2673" s="94"/>
      <c r="L2673" s="15"/>
      <c r="M2673" s="15"/>
      <c r="N2673" s="15"/>
    </row>
    <row r="2674" spans="2:14" s="25" customFormat="1" ht="15" customHeight="1" x14ac:dyDescent="0.3">
      <c r="B2674" s="25" t="str">
        <f>IF(A2674="","",VLOOKUP(A2674,Tabulka3[[Číslo registrace  u jednorázové akce]:[Příjmení]],2,0))</f>
        <v/>
      </c>
      <c r="C2674" s="25" t="str">
        <f>IF(A2674="","",VLOOKUP(A2674,Tabulka3[[Číslo registrace  u jednorázové akce]:[Příjmení]],3,0))</f>
        <v/>
      </c>
      <c r="I2674" s="94"/>
      <c r="J2674" s="94"/>
      <c r="L2674" s="15"/>
      <c r="M2674" s="15"/>
      <c r="N2674" s="15"/>
    </row>
    <row r="2675" spans="2:14" s="25" customFormat="1" ht="15" customHeight="1" x14ac:dyDescent="0.3">
      <c r="B2675" s="25" t="str">
        <f>IF(A2675="","",VLOOKUP(A2675,Tabulka3[[Číslo registrace  u jednorázové akce]:[Příjmení]],2,0))</f>
        <v/>
      </c>
      <c r="C2675" s="25" t="str">
        <f>IF(A2675="","",VLOOKUP(A2675,Tabulka3[[Číslo registrace  u jednorázové akce]:[Příjmení]],3,0))</f>
        <v/>
      </c>
      <c r="I2675" s="94"/>
      <c r="J2675" s="94"/>
      <c r="L2675" s="15"/>
      <c r="M2675" s="15"/>
      <c r="N2675" s="15"/>
    </row>
    <row r="2676" spans="2:14" s="25" customFormat="1" ht="15" customHeight="1" x14ac:dyDescent="0.3">
      <c r="B2676" s="25" t="str">
        <f>IF(A2676="","",VLOOKUP(A2676,Tabulka3[[Číslo registrace  u jednorázové akce]:[Příjmení]],2,0))</f>
        <v/>
      </c>
      <c r="C2676" s="25" t="str">
        <f>IF(A2676="","",VLOOKUP(A2676,Tabulka3[[Číslo registrace  u jednorázové akce]:[Příjmení]],3,0))</f>
        <v/>
      </c>
      <c r="I2676" s="94"/>
      <c r="J2676" s="94"/>
      <c r="L2676" s="15"/>
      <c r="M2676" s="15"/>
      <c r="N2676" s="15"/>
    </row>
    <row r="2677" spans="2:14" s="25" customFormat="1" ht="15" customHeight="1" x14ac:dyDescent="0.3">
      <c r="B2677" s="25" t="str">
        <f>IF(A2677="","",VLOOKUP(A2677,Tabulka3[[Číslo registrace  u jednorázové akce]:[Příjmení]],2,0))</f>
        <v/>
      </c>
      <c r="C2677" s="25" t="str">
        <f>IF(A2677="","",VLOOKUP(A2677,Tabulka3[[Číslo registrace  u jednorázové akce]:[Příjmení]],3,0))</f>
        <v/>
      </c>
      <c r="I2677" s="94"/>
      <c r="J2677" s="94"/>
      <c r="L2677" s="15"/>
      <c r="M2677" s="15"/>
      <c r="N2677" s="15"/>
    </row>
    <row r="2678" spans="2:14" s="25" customFormat="1" ht="15" customHeight="1" x14ac:dyDescent="0.3">
      <c r="B2678" s="25" t="str">
        <f>IF(A2678="","",VLOOKUP(A2678,Tabulka3[[Číslo registrace  u jednorázové akce]:[Příjmení]],2,0))</f>
        <v/>
      </c>
      <c r="C2678" s="25" t="str">
        <f>IF(A2678="","",VLOOKUP(A2678,Tabulka3[[Číslo registrace  u jednorázové akce]:[Příjmení]],3,0))</f>
        <v/>
      </c>
      <c r="I2678" s="94"/>
      <c r="J2678" s="94"/>
      <c r="L2678" s="15"/>
      <c r="M2678" s="15"/>
      <c r="N2678" s="15"/>
    </row>
    <row r="2679" spans="2:14" s="25" customFormat="1" ht="15" customHeight="1" x14ac:dyDescent="0.3">
      <c r="B2679" s="25" t="str">
        <f>IF(A2679="","",VLOOKUP(A2679,Tabulka3[[Číslo registrace  u jednorázové akce]:[Příjmení]],2,0))</f>
        <v/>
      </c>
      <c r="C2679" s="25" t="str">
        <f>IF(A2679="","",VLOOKUP(A2679,Tabulka3[[Číslo registrace  u jednorázové akce]:[Příjmení]],3,0))</f>
        <v/>
      </c>
      <c r="I2679" s="94"/>
      <c r="J2679" s="94"/>
      <c r="L2679" s="15"/>
      <c r="M2679" s="15"/>
      <c r="N2679" s="15"/>
    </row>
    <row r="2680" spans="2:14" s="25" customFormat="1" ht="15" customHeight="1" x14ac:dyDescent="0.3">
      <c r="B2680" s="25" t="str">
        <f>IF(A2680="","",VLOOKUP(A2680,Tabulka3[[Číslo registrace  u jednorázové akce]:[Příjmení]],2,0))</f>
        <v/>
      </c>
      <c r="C2680" s="25" t="str">
        <f>IF(A2680="","",VLOOKUP(A2680,Tabulka3[[Číslo registrace  u jednorázové akce]:[Příjmení]],3,0))</f>
        <v/>
      </c>
      <c r="I2680" s="94"/>
      <c r="J2680" s="94"/>
      <c r="L2680" s="15"/>
      <c r="M2680" s="15"/>
      <c r="N2680" s="15"/>
    </row>
    <row r="2681" spans="2:14" s="25" customFormat="1" ht="15" customHeight="1" x14ac:dyDescent="0.3">
      <c r="B2681" s="25" t="str">
        <f>IF(A2681="","",VLOOKUP(A2681,Tabulka3[[Číslo registrace  u jednorázové akce]:[Příjmení]],2,0))</f>
        <v/>
      </c>
      <c r="C2681" s="25" t="str">
        <f>IF(A2681="","",VLOOKUP(A2681,Tabulka3[[Číslo registrace  u jednorázové akce]:[Příjmení]],3,0))</f>
        <v/>
      </c>
      <c r="I2681" s="94"/>
      <c r="J2681" s="94"/>
      <c r="L2681" s="15"/>
      <c r="M2681" s="15"/>
      <c r="N2681" s="15"/>
    </row>
    <row r="2682" spans="2:14" s="25" customFormat="1" ht="15" customHeight="1" x14ac:dyDescent="0.3">
      <c r="B2682" s="25" t="str">
        <f>IF(A2682="","",VLOOKUP(A2682,Tabulka3[[Číslo registrace  u jednorázové akce]:[Příjmení]],2,0))</f>
        <v/>
      </c>
      <c r="C2682" s="25" t="str">
        <f>IF(A2682="","",VLOOKUP(A2682,Tabulka3[[Číslo registrace  u jednorázové akce]:[Příjmení]],3,0))</f>
        <v/>
      </c>
      <c r="I2682" s="94"/>
      <c r="J2682" s="94"/>
      <c r="L2682" s="15"/>
      <c r="M2682" s="15"/>
      <c r="N2682" s="15"/>
    </row>
    <row r="2683" spans="2:14" s="25" customFormat="1" ht="15" customHeight="1" x14ac:dyDescent="0.3">
      <c r="B2683" s="25" t="str">
        <f>IF(A2683="","",VLOOKUP(A2683,Tabulka3[[Číslo registrace  u jednorázové akce]:[Příjmení]],2,0))</f>
        <v/>
      </c>
      <c r="C2683" s="25" t="str">
        <f>IF(A2683="","",VLOOKUP(A2683,Tabulka3[[Číslo registrace  u jednorázové akce]:[Příjmení]],3,0))</f>
        <v/>
      </c>
      <c r="I2683" s="94"/>
      <c r="J2683" s="94"/>
      <c r="L2683" s="15"/>
      <c r="M2683" s="15"/>
      <c r="N2683" s="15"/>
    </row>
    <row r="2684" spans="2:14" s="25" customFormat="1" ht="15" customHeight="1" x14ac:dyDescent="0.3">
      <c r="B2684" s="25" t="str">
        <f>IF(A2684="","",VLOOKUP(A2684,Tabulka3[[Číslo registrace  u jednorázové akce]:[Příjmení]],2,0))</f>
        <v/>
      </c>
      <c r="C2684" s="25" t="str">
        <f>IF(A2684="","",VLOOKUP(A2684,Tabulka3[[Číslo registrace  u jednorázové akce]:[Příjmení]],3,0))</f>
        <v/>
      </c>
      <c r="I2684" s="94"/>
      <c r="J2684" s="94"/>
      <c r="L2684" s="15"/>
      <c r="M2684" s="15"/>
      <c r="N2684" s="15"/>
    </row>
    <row r="2685" spans="2:14" s="25" customFormat="1" ht="15" customHeight="1" x14ac:dyDescent="0.3">
      <c r="B2685" s="25" t="str">
        <f>IF(A2685="","",VLOOKUP(A2685,Tabulka3[[Číslo registrace  u jednorázové akce]:[Příjmení]],2,0))</f>
        <v/>
      </c>
      <c r="C2685" s="25" t="str">
        <f>IF(A2685="","",VLOOKUP(A2685,Tabulka3[[Číslo registrace  u jednorázové akce]:[Příjmení]],3,0))</f>
        <v/>
      </c>
      <c r="I2685" s="94"/>
      <c r="J2685" s="94"/>
      <c r="L2685" s="15"/>
      <c r="M2685" s="15"/>
      <c r="N2685" s="15"/>
    </row>
    <row r="2686" spans="2:14" s="25" customFormat="1" ht="15" customHeight="1" x14ac:dyDescent="0.3">
      <c r="B2686" s="25" t="str">
        <f>IF(A2686="","",VLOOKUP(A2686,Tabulka3[[Číslo registrace  u jednorázové akce]:[Příjmení]],2,0))</f>
        <v/>
      </c>
      <c r="C2686" s="25" t="str">
        <f>IF(A2686="","",VLOOKUP(A2686,Tabulka3[[Číslo registrace  u jednorázové akce]:[Příjmení]],3,0))</f>
        <v/>
      </c>
      <c r="I2686" s="94"/>
      <c r="J2686" s="94"/>
      <c r="L2686" s="15"/>
      <c r="M2686" s="15"/>
      <c r="N2686" s="15"/>
    </row>
    <row r="2687" spans="2:14" s="25" customFormat="1" ht="15" customHeight="1" x14ac:dyDescent="0.3">
      <c r="B2687" s="25" t="str">
        <f>IF(A2687="","",VLOOKUP(A2687,Tabulka3[[Číslo registrace  u jednorázové akce]:[Příjmení]],2,0))</f>
        <v/>
      </c>
      <c r="C2687" s="25" t="str">
        <f>IF(A2687="","",VLOOKUP(A2687,Tabulka3[[Číslo registrace  u jednorázové akce]:[Příjmení]],3,0))</f>
        <v/>
      </c>
      <c r="I2687" s="94"/>
      <c r="J2687" s="94"/>
      <c r="L2687" s="15"/>
      <c r="M2687" s="15"/>
      <c r="N2687" s="15"/>
    </row>
    <row r="2688" spans="2:14" s="25" customFormat="1" ht="15" customHeight="1" x14ac:dyDescent="0.3">
      <c r="B2688" s="25" t="str">
        <f>IF(A2688="","",VLOOKUP(A2688,Tabulka3[[Číslo registrace  u jednorázové akce]:[Příjmení]],2,0))</f>
        <v/>
      </c>
      <c r="C2688" s="25" t="str">
        <f>IF(A2688="","",VLOOKUP(A2688,Tabulka3[[Číslo registrace  u jednorázové akce]:[Příjmení]],3,0))</f>
        <v/>
      </c>
      <c r="I2688" s="94"/>
      <c r="J2688" s="94"/>
      <c r="L2688" s="15"/>
      <c r="M2688" s="15"/>
      <c r="N2688" s="15"/>
    </row>
    <row r="2689" spans="2:14" s="25" customFormat="1" ht="15" customHeight="1" x14ac:dyDescent="0.3">
      <c r="B2689" s="25" t="str">
        <f>IF(A2689="","",VLOOKUP(A2689,Tabulka3[[Číslo registrace  u jednorázové akce]:[Příjmení]],2,0))</f>
        <v/>
      </c>
      <c r="C2689" s="25" t="str">
        <f>IF(A2689="","",VLOOKUP(A2689,Tabulka3[[Číslo registrace  u jednorázové akce]:[Příjmení]],3,0))</f>
        <v/>
      </c>
      <c r="I2689" s="94"/>
      <c r="J2689" s="94"/>
      <c r="L2689" s="15"/>
      <c r="M2689" s="15"/>
      <c r="N2689" s="15"/>
    </row>
    <row r="2690" spans="2:14" s="25" customFormat="1" ht="15" customHeight="1" x14ac:dyDescent="0.3">
      <c r="B2690" s="25" t="str">
        <f>IF(A2690="","",VLOOKUP(A2690,Tabulka3[[Číslo registrace  u jednorázové akce]:[Příjmení]],2,0))</f>
        <v/>
      </c>
      <c r="C2690" s="25" t="str">
        <f>IF(A2690="","",VLOOKUP(A2690,Tabulka3[[Číslo registrace  u jednorázové akce]:[Příjmení]],3,0))</f>
        <v/>
      </c>
      <c r="I2690" s="94"/>
      <c r="J2690" s="94"/>
      <c r="L2690" s="15"/>
      <c r="M2690" s="15"/>
      <c r="N2690" s="15"/>
    </row>
    <row r="2691" spans="2:14" s="25" customFormat="1" ht="15" customHeight="1" x14ac:dyDescent="0.3">
      <c r="B2691" s="25" t="str">
        <f>IF(A2691="","",VLOOKUP(A2691,Tabulka3[[Číslo registrace  u jednorázové akce]:[Příjmení]],2,0))</f>
        <v/>
      </c>
      <c r="C2691" s="25" t="str">
        <f>IF(A2691="","",VLOOKUP(A2691,Tabulka3[[Číslo registrace  u jednorázové akce]:[Příjmení]],3,0))</f>
        <v/>
      </c>
      <c r="I2691" s="94"/>
      <c r="J2691" s="94"/>
      <c r="L2691" s="15"/>
      <c r="M2691" s="15"/>
      <c r="N2691" s="15"/>
    </row>
    <row r="2692" spans="2:14" s="25" customFormat="1" ht="15" customHeight="1" x14ac:dyDescent="0.3">
      <c r="B2692" s="25" t="str">
        <f>IF(A2692="","",VLOOKUP(A2692,Tabulka3[[Číslo registrace  u jednorázové akce]:[Příjmení]],2,0))</f>
        <v/>
      </c>
      <c r="C2692" s="25" t="str">
        <f>IF(A2692="","",VLOOKUP(A2692,Tabulka3[[Číslo registrace  u jednorázové akce]:[Příjmení]],3,0))</f>
        <v/>
      </c>
      <c r="I2692" s="94"/>
      <c r="J2692" s="94"/>
      <c r="L2692" s="15"/>
      <c r="M2692" s="15"/>
      <c r="N2692" s="15"/>
    </row>
    <row r="2693" spans="2:14" s="25" customFormat="1" ht="15" customHeight="1" x14ac:dyDescent="0.3">
      <c r="B2693" s="25" t="str">
        <f>IF(A2693="","",VLOOKUP(A2693,Tabulka3[[Číslo registrace  u jednorázové akce]:[Příjmení]],2,0))</f>
        <v/>
      </c>
      <c r="C2693" s="25" t="str">
        <f>IF(A2693="","",VLOOKUP(A2693,Tabulka3[[Číslo registrace  u jednorázové akce]:[Příjmení]],3,0))</f>
        <v/>
      </c>
      <c r="I2693" s="94"/>
      <c r="J2693" s="94"/>
      <c r="L2693" s="15"/>
      <c r="M2693" s="15"/>
      <c r="N2693" s="15"/>
    </row>
    <row r="2694" spans="2:14" s="25" customFormat="1" ht="15" customHeight="1" x14ac:dyDescent="0.3">
      <c r="B2694" s="25" t="str">
        <f>IF(A2694="","",VLOOKUP(A2694,Tabulka3[[Číslo registrace  u jednorázové akce]:[Příjmení]],2,0))</f>
        <v/>
      </c>
      <c r="C2694" s="25" t="str">
        <f>IF(A2694="","",VLOOKUP(A2694,Tabulka3[[Číslo registrace  u jednorázové akce]:[Příjmení]],3,0))</f>
        <v/>
      </c>
      <c r="I2694" s="94"/>
      <c r="J2694" s="94"/>
      <c r="L2694" s="15"/>
      <c r="M2694" s="15"/>
      <c r="N2694" s="15"/>
    </row>
    <row r="2695" spans="2:14" s="25" customFormat="1" ht="15" customHeight="1" x14ac:dyDescent="0.3">
      <c r="B2695" s="25" t="str">
        <f>IF(A2695="","",VLOOKUP(A2695,Tabulka3[[Číslo registrace  u jednorázové akce]:[Příjmení]],2,0))</f>
        <v/>
      </c>
      <c r="C2695" s="25" t="str">
        <f>IF(A2695="","",VLOOKUP(A2695,Tabulka3[[Číslo registrace  u jednorázové akce]:[Příjmení]],3,0))</f>
        <v/>
      </c>
      <c r="I2695" s="94"/>
      <c r="J2695" s="94"/>
      <c r="L2695" s="15"/>
      <c r="M2695" s="15"/>
      <c r="N2695" s="15"/>
    </row>
    <row r="2696" spans="2:14" s="25" customFormat="1" ht="15" customHeight="1" x14ac:dyDescent="0.3">
      <c r="B2696" s="25" t="str">
        <f>IF(A2696="","",VLOOKUP(A2696,Tabulka3[[Číslo registrace  u jednorázové akce]:[Příjmení]],2,0))</f>
        <v/>
      </c>
      <c r="C2696" s="25" t="str">
        <f>IF(A2696="","",VLOOKUP(A2696,Tabulka3[[Číslo registrace  u jednorázové akce]:[Příjmení]],3,0))</f>
        <v/>
      </c>
      <c r="I2696" s="94"/>
      <c r="J2696" s="94"/>
      <c r="L2696" s="15"/>
      <c r="M2696" s="15"/>
      <c r="N2696" s="15"/>
    </row>
    <row r="2697" spans="2:14" s="25" customFormat="1" ht="15" customHeight="1" x14ac:dyDescent="0.3">
      <c r="B2697" s="25" t="str">
        <f>IF(A2697="","",VLOOKUP(A2697,Tabulka3[[Číslo registrace  u jednorázové akce]:[Příjmení]],2,0))</f>
        <v/>
      </c>
      <c r="C2697" s="25" t="str">
        <f>IF(A2697="","",VLOOKUP(A2697,Tabulka3[[Číslo registrace  u jednorázové akce]:[Příjmení]],3,0))</f>
        <v/>
      </c>
      <c r="I2697" s="94"/>
      <c r="J2697" s="94"/>
      <c r="L2697" s="15"/>
      <c r="M2697" s="15"/>
      <c r="N2697" s="15"/>
    </row>
    <row r="2698" spans="2:14" s="25" customFormat="1" ht="15" customHeight="1" x14ac:dyDescent="0.3">
      <c r="B2698" s="25" t="str">
        <f>IF(A2698="","",VLOOKUP(A2698,Tabulka3[[Číslo registrace  u jednorázové akce]:[Příjmení]],2,0))</f>
        <v/>
      </c>
      <c r="C2698" s="25" t="str">
        <f>IF(A2698="","",VLOOKUP(A2698,Tabulka3[[Číslo registrace  u jednorázové akce]:[Příjmení]],3,0))</f>
        <v/>
      </c>
      <c r="I2698" s="94"/>
      <c r="J2698" s="94"/>
      <c r="L2698" s="15"/>
      <c r="M2698" s="15"/>
      <c r="N2698" s="15"/>
    </row>
    <row r="2699" spans="2:14" s="25" customFormat="1" ht="15" customHeight="1" x14ac:dyDescent="0.3">
      <c r="B2699" s="25" t="str">
        <f>IF(A2699="","",VLOOKUP(A2699,Tabulka3[[Číslo registrace  u jednorázové akce]:[Příjmení]],2,0))</f>
        <v/>
      </c>
      <c r="C2699" s="25" t="str">
        <f>IF(A2699="","",VLOOKUP(A2699,Tabulka3[[Číslo registrace  u jednorázové akce]:[Příjmení]],3,0))</f>
        <v/>
      </c>
      <c r="I2699" s="94"/>
      <c r="J2699" s="94"/>
      <c r="L2699" s="15"/>
      <c r="M2699" s="15"/>
      <c r="N2699" s="15"/>
    </row>
    <row r="2700" spans="2:14" s="25" customFormat="1" ht="15" customHeight="1" x14ac:dyDescent="0.3">
      <c r="B2700" s="25" t="str">
        <f>IF(A2700="","",VLOOKUP(A2700,Tabulka3[[Číslo registrace  u jednorázové akce]:[Příjmení]],2,0))</f>
        <v/>
      </c>
      <c r="C2700" s="25" t="str">
        <f>IF(A2700="","",VLOOKUP(A2700,Tabulka3[[Číslo registrace  u jednorázové akce]:[Příjmení]],3,0))</f>
        <v/>
      </c>
      <c r="I2700" s="94"/>
      <c r="J2700" s="94"/>
      <c r="L2700" s="15"/>
      <c r="M2700" s="15"/>
      <c r="N2700" s="15"/>
    </row>
    <row r="2701" spans="2:14" s="25" customFormat="1" ht="15" customHeight="1" x14ac:dyDescent="0.3">
      <c r="B2701" s="25" t="str">
        <f>IF(A2701="","",VLOOKUP(A2701,Tabulka3[[Číslo registrace  u jednorázové akce]:[Příjmení]],2,0))</f>
        <v/>
      </c>
      <c r="C2701" s="25" t="str">
        <f>IF(A2701="","",VLOOKUP(A2701,Tabulka3[[Číslo registrace  u jednorázové akce]:[Příjmení]],3,0))</f>
        <v/>
      </c>
      <c r="I2701" s="94"/>
      <c r="J2701" s="94"/>
      <c r="L2701" s="15"/>
      <c r="M2701" s="15"/>
      <c r="N2701" s="15"/>
    </row>
    <row r="2702" spans="2:14" s="25" customFormat="1" ht="15" customHeight="1" x14ac:dyDescent="0.3">
      <c r="B2702" s="25" t="str">
        <f>IF(A2702="","",VLOOKUP(A2702,Tabulka3[[Číslo registrace  u jednorázové akce]:[Příjmení]],2,0))</f>
        <v/>
      </c>
      <c r="C2702" s="25" t="str">
        <f>IF(A2702="","",VLOOKUP(A2702,Tabulka3[[Číslo registrace  u jednorázové akce]:[Příjmení]],3,0))</f>
        <v/>
      </c>
      <c r="I2702" s="94"/>
      <c r="J2702" s="94"/>
      <c r="L2702" s="15"/>
      <c r="M2702" s="15"/>
      <c r="N2702" s="15"/>
    </row>
    <row r="2703" spans="2:14" s="25" customFormat="1" ht="15" customHeight="1" x14ac:dyDescent="0.3">
      <c r="B2703" s="25" t="str">
        <f>IF(A2703="","",VLOOKUP(A2703,Tabulka3[[Číslo registrace  u jednorázové akce]:[Příjmení]],2,0))</f>
        <v/>
      </c>
      <c r="C2703" s="25" t="str">
        <f>IF(A2703="","",VLOOKUP(A2703,Tabulka3[[Číslo registrace  u jednorázové akce]:[Příjmení]],3,0))</f>
        <v/>
      </c>
      <c r="I2703" s="94"/>
      <c r="J2703" s="94"/>
      <c r="L2703" s="15"/>
      <c r="M2703" s="15"/>
      <c r="N2703" s="15"/>
    </row>
    <row r="2704" spans="2:14" s="25" customFormat="1" ht="15" customHeight="1" x14ac:dyDescent="0.3">
      <c r="B2704" s="25" t="str">
        <f>IF(A2704="","",VLOOKUP(A2704,Tabulka3[[Číslo registrace  u jednorázové akce]:[Příjmení]],2,0))</f>
        <v/>
      </c>
      <c r="C2704" s="25" t="str">
        <f>IF(A2704="","",VLOOKUP(A2704,Tabulka3[[Číslo registrace  u jednorázové akce]:[Příjmení]],3,0))</f>
        <v/>
      </c>
      <c r="I2704" s="94"/>
      <c r="J2704" s="94"/>
      <c r="L2704" s="15"/>
      <c r="M2704" s="15"/>
      <c r="N2704" s="15"/>
    </row>
    <row r="2705" spans="2:14" s="25" customFormat="1" ht="15" customHeight="1" x14ac:dyDescent="0.3">
      <c r="B2705" s="25" t="str">
        <f>IF(A2705="","",VLOOKUP(A2705,Tabulka3[[Číslo registrace  u jednorázové akce]:[Příjmení]],2,0))</f>
        <v/>
      </c>
      <c r="C2705" s="25" t="str">
        <f>IF(A2705="","",VLOOKUP(A2705,Tabulka3[[Číslo registrace  u jednorázové akce]:[Příjmení]],3,0))</f>
        <v/>
      </c>
      <c r="I2705" s="94"/>
      <c r="J2705" s="94"/>
      <c r="L2705" s="15"/>
      <c r="M2705" s="15"/>
      <c r="N2705" s="15"/>
    </row>
    <row r="2706" spans="2:14" s="25" customFormat="1" ht="15" customHeight="1" x14ac:dyDescent="0.3">
      <c r="B2706" s="25" t="str">
        <f>IF(A2706="","",VLOOKUP(A2706,Tabulka3[[Číslo registrace  u jednorázové akce]:[Příjmení]],2,0))</f>
        <v/>
      </c>
      <c r="C2706" s="25" t="str">
        <f>IF(A2706="","",VLOOKUP(A2706,Tabulka3[[Číslo registrace  u jednorázové akce]:[Příjmení]],3,0))</f>
        <v/>
      </c>
      <c r="I2706" s="94"/>
      <c r="J2706" s="94"/>
      <c r="L2706" s="15"/>
      <c r="M2706" s="15"/>
      <c r="N2706" s="15"/>
    </row>
    <row r="2707" spans="2:14" s="25" customFormat="1" ht="15" customHeight="1" x14ac:dyDescent="0.3">
      <c r="B2707" s="25" t="str">
        <f>IF(A2707="","",VLOOKUP(A2707,Tabulka3[[Číslo registrace  u jednorázové akce]:[Příjmení]],2,0))</f>
        <v/>
      </c>
      <c r="C2707" s="25" t="str">
        <f>IF(A2707="","",VLOOKUP(A2707,Tabulka3[[Číslo registrace  u jednorázové akce]:[Příjmení]],3,0))</f>
        <v/>
      </c>
      <c r="I2707" s="94"/>
      <c r="J2707" s="94"/>
      <c r="L2707" s="15"/>
      <c r="M2707" s="15"/>
      <c r="N2707" s="15"/>
    </row>
    <row r="2708" spans="2:14" s="25" customFormat="1" ht="15" customHeight="1" x14ac:dyDescent="0.3">
      <c r="B2708" s="25" t="str">
        <f>IF(A2708="","",VLOOKUP(A2708,Tabulka3[[Číslo registrace  u jednorázové akce]:[Příjmení]],2,0))</f>
        <v/>
      </c>
      <c r="C2708" s="25" t="str">
        <f>IF(A2708="","",VLOOKUP(A2708,Tabulka3[[Číslo registrace  u jednorázové akce]:[Příjmení]],3,0))</f>
        <v/>
      </c>
      <c r="I2708" s="94"/>
      <c r="J2708" s="94"/>
      <c r="L2708" s="15"/>
      <c r="M2708" s="15"/>
      <c r="N2708" s="15"/>
    </row>
    <row r="2709" spans="2:14" s="25" customFormat="1" ht="15" customHeight="1" x14ac:dyDescent="0.3">
      <c r="B2709" s="25" t="str">
        <f>IF(A2709="","",VLOOKUP(A2709,Tabulka3[[Číslo registrace  u jednorázové akce]:[Příjmení]],2,0))</f>
        <v/>
      </c>
      <c r="C2709" s="25" t="str">
        <f>IF(A2709="","",VLOOKUP(A2709,Tabulka3[[Číslo registrace  u jednorázové akce]:[Příjmení]],3,0))</f>
        <v/>
      </c>
      <c r="I2709" s="94"/>
      <c r="J2709" s="94"/>
      <c r="L2709" s="15"/>
      <c r="M2709" s="15"/>
      <c r="N2709" s="15"/>
    </row>
    <row r="2710" spans="2:14" s="25" customFormat="1" ht="15" customHeight="1" x14ac:dyDescent="0.3">
      <c r="B2710" s="25" t="str">
        <f>IF(A2710="","",VLOOKUP(A2710,Tabulka3[[Číslo registrace  u jednorázové akce]:[Příjmení]],2,0))</f>
        <v/>
      </c>
      <c r="C2710" s="25" t="str">
        <f>IF(A2710="","",VLOOKUP(A2710,Tabulka3[[Číslo registrace  u jednorázové akce]:[Příjmení]],3,0))</f>
        <v/>
      </c>
      <c r="I2710" s="94"/>
      <c r="J2710" s="94"/>
      <c r="L2710" s="15"/>
      <c r="M2710" s="15"/>
      <c r="N2710" s="15"/>
    </row>
    <row r="2711" spans="2:14" s="25" customFormat="1" ht="15" customHeight="1" x14ac:dyDescent="0.3">
      <c r="B2711" s="25" t="str">
        <f>IF(A2711="","",VLOOKUP(A2711,Tabulka3[[Číslo registrace  u jednorázové akce]:[Příjmení]],2,0))</f>
        <v/>
      </c>
      <c r="C2711" s="25" t="str">
        <f>IF(A2711="","",VLOOKUP(A2711,Tabulka3[[Číslo registrace  u jednorázové akce]:[Příjmení]],3,0))</f>
        <v/>
      </c>
      <c r="I2711" s="94"/>
      <c r="J2711" s="94"/>
      <c r="L2711" s="15"/>
      <c r="M2711" s="15"/>
      <c r="N2711" s="15"/>
    </row>
    <row r="2712" spans="2:14" s="25" customFormat="1" ht="15" customHeight="1" x14ac:dyDescent="0.3">
      <c r="B2712" s="25" t="str">
        <f>IF(A2712="","",VLOOKUP(A2712,Tabulka3[[Číslo registrace  u jednorázové akce]:[Příjmení]],2,0))</f>
        <v/>
      </c>
      <c r="C2712" s="25" t="str">
        <f>IF(A2712="","",VLOOKUP(A2712,Tabulka3[[Číslo registrace  u jednorázové akce]:[Příjmení]],3,0))</f>
        <v/>
      </c>
      <c r="I2712" s="94"/>
      <c r="J2712" s="94"/>
      <c r="L2712" s="15"/>
      <c r="M2712" s="15"/>
      <c r="N2712" s="15"/>
    </row>
    <row r="2713" spans="2:14" s="25" customFormat="1" ht="15" customHeight="1" x14ac:dyDescent="0.3">
      <c r="B2713" s="25" t="str">
        <f>IF(A2713="","",VLOOKUP(A2713,Tabulka3[[Číslo registrace  u jednorázové akce]:[Příjmení]],2,0))</f>
        <v/>
      </c>
      <c r="C2713" s="25" t="str">
        <f>IF(A2713="","",VLOOKUP(A2713,Tabulka3[[Číslo registrace  u jednorázové akce]:[Příjmení]],3,0))</f>
        <v/>
      </c>
      <c r="I2713" s="94"/>
      <c r="J2713" s="94"/>
      <c r="L2713" s="15"/>
      <c r="M2713" s="15"/>
      <c r="N2713" s="15"/>
    </row>
    <row r="2714" spans="2:14" s="25" customFormat="1" ht="15" customHeight="1" x14ac:dyDescent="0.3">
      <c r="B2714" s="25" t="str">
        <f>IF(A2714="","",VLOOKUP(A2714,Tabulka3[[Číslo registrace  u jednorázové akce]:[Příjmení]],2,0))</f>
        <v/>
      </c>
      <c r="C2714" s="25" t="str">
        <f>IF(A2714="","",VLOOKUP(A2714,Tabulka3[[Číslo registrace  u jednorázové akce]:[Příjmení]],3,0))</f>
        <v/>
      </c>
      <c r="I2714" s="94"/>
      <c r="J2714" s="94"/>
      <c r="L2714" s="15"/>
      <c r="M2714" s="15"/>
      <c r="N2714" s="15"/>
    </row>
    <row r="2715" spans="2:14" s="25" customFormat="1" ht="15" customHeight="1" x14ac:dyDescent="0.3">
      <c r="B2715" s="25" t="str">
        <f>IF(A2715="","",VLOOKUP(A2715,Tabulka3[[Číslo registrace  u jednorázové akce]:[Příjmení]],2,0))</f>
        <v/>
      </c>
      <c r="C2715" s="25" t="str">
        <f>IF(A2715="","",VLOOKUP(A2715,Tabulka3[[Číslo registrace  u jednorázové akce]:[Příjmení]],3,0))</f>
        <v/>
      </c>
      <c r="I2715" s="94"/>
      <c r="J2715" s="94"/>
      <c r="L2715" s="15"/>
      <c r="M2715" s="15"/>
      <c r="N2715" s="15"/>
    </row>
    <row r="2716" spans="2:14" s="25" customFormat="1" ht="15" customHeight="1" x14ac:dyDescent="0.3">
      <c r="B2716" s="25" t="str">
        <f>IF(A2716="","",VLOOKUP(A2716,Tabulka3[[Číslo registrace  u jednorázové akce]:[Příjmení]],2,0))</f>
        <v/>
      </c>
      <c r="C2716" s="25" t="str">
        <f>IF(A2716="","",VLOOKUP(A2716,Tabulka3[[Číslo registrace  u jednorázové akce]:[Příjmení]],3,0))</f>
        <v/>
      </c>
      <c r="I2716" s="94"/>
      <c r="J2716" s="94"/>
      <c r="L2716" s="15"/>
      <c r="M2716" s="15"/>
      <c r="N2716" s="15"/>
    </row>
    <row r="2717" spans="2:14" s="25" customFormat="1" ht="15" customHeight="1" x14ac:dyDescent="0.3">
      <c r="B2717" s="25" t="str">
        <f>IF(A2717="","",VLOOKUP(A2717,Tabulka3[[Číslo registrace  u jednorázové akce]:[Příjmení]],2,0))</f>
        <v/>
      </c>
      <c r="C2717" s="25" t="str">
        <f>IF(A2717="","",VLOOKUP(A2717,Tabulka3[[Číslo registrace  u jednorázové akce]:[Příjmení]],3,0))</f>
        <v/>
      </c>
      <c r="I2717" s="94"/>
      <c r="J2717" s="94"/>
      <c r="L2717" s="15"/>
      <c r="M2717" s="15"/>
      <c r="N2717" s="15"/>
    </row>
    <row r="2718" spans="2:14" s="25" customFormat="1" ht="15" customHeight="1" x14ac:dyDescent="0.3">
      <c r="B2718" s="25" t="str">
        <f>IF(A2718="","",VLOOKUP(A2718,Tabulka3[[Číslo registrace  u jednorázové akce]:[Příjmení]],2,0))</f>
        <v/>
      </c>
      <c r="C2718" s="25" t="str">
        <f>IF(A2718="","",VLOOKUP(A2718,Tabulka3[[Číslo registrace  u jednorázové akce]:[Příjmení]],3,0))</f>
        <v/>
      </c>
      <c r="I2718" s="94"/>
      <c r="J2718" s="94"/>
      <c r="L2718" s="15"/>
      <c r="M2718" s="15"/>
      <c r="N2718" s="15"/>
    </row>
    <row r="2719" spans="2:14" s="25" customFormat="1" ht="15" customHeight="1" x14ac:dyDescent="0.3">
      <c r="B2719" s="25" t="str">
        <f>IF(A2719="","",VLOOKUP(A2719,Tabulka3[[Číslo registrace  u jednorázové akce]:[Příjmení]],2,0))</f>
        <v/>
      </c>
      <c r="C2719" s="25" t="str">
        <f>IF(A2719="","",VLOOKUP(A2719,Tabulka3[[Číslo registrace  u jednorázové akce]:[Příjmení]],3,0))</f>
        <v/>
      </c>
      <c r="I2719" s="94"/>
      <c r="J2719" s="94"/>
      <c r="L2719" s="15"/>
      <c r="M2719" s="15"/>
      <c r="N2719" s="15"/>
    </row>
    <row r="2720" spans="2:14" s="25" customFormat="1" ht="15" customHeight="1" x14ac:dyDescent="0.3">
      <c r="B2720" s="25" t="str">
        <f>IF(A2720="","",VLOOKUP(A2720,Tabulka3[[Číslo registrace  u jednorázové akce]:[Příjmení]],2,0))</f>
        <v/>
      </c>
      <c r="C2720" s="25" t="str">
        <f>IF(A2720="","",VLOOKUP(A2720,Tabulka3[[Číslo registrace  u jednorázové akce]:[Příjmení]],3,0))</f>
        <v/>
      </c>
      <c r="I2720" s="94"/>
      <c r="J2720" s="94"/>
      <c r="L2720" s="15"/>
      <c r="M2720" s="15"/>
      <c r="N2720" s="15"/>
    </row>
    <row r="2721" spans="2:14" s="25" customFormat="1" ht="15" customHeight="1" x14ac:dyDescent="0.3">
      <c r="B2721" s="25" t="str">
        <f>IF(A2721="","",VLOOKUP(A2721,Tabulka3[[Číslo registrace  u jednorázové akce]:[Příjmení]],2,0))</f>
        <v/>
      </c>
      <c r="C2721" s="25" t="str">
        <f>IF(A2721="","",VLOOKUP(A2721,Tabulka3[[Číslo registrace  u jednorázové akce]:[Příjmení]],3,0))</f>
        <v/>
      </c>
      <c r="I2721" s="94"/>
      <c r="J2721" s="94"/>
      <c r="L2721" s="15"/>
      <c r="M2721" s="15"/>
      <c r="N2721" s="15"/>
    </row>
    <row r="2722" spans="2:14" s="25" customFormat="1" ht="15" customHeight="1" x14ac:dyDescent="0.3">
      <c r="B2722" s="25" t="str">
        <f>IF(A2722="","",VLOOKUP(A2722,Tabulka3[[Číslo registrace  u jednorázové akce]:[Příjmení]],2,0))</f>
        <v/>
      </c>
      <c r="C2722" s="25" t="str">
        <f>IF(A2722="","",VLOOKUP(A2722,Tabulka3[[Číslo registrace  u jednorázové akce]:[Příjmení]],3,0))</f>
        <v/>
      </c>
      <c r="I2722" s="94"/>
      <c r="J2722" s="94"/>
      <c r="L2722" s="15"/>
      <c r="M2722" s="15"/>
      <c r="N2722" s="15"/>
    </row>
    <row r="2723" spans="2:14" s="25" customFormat="1" ht="15" customHeight="1" x14ac:dyDescent="0.3">
      <c r="B2723" s="25" t="str">
        <f>IF(A2723="","",VLOOKUP(A2723,Tabulka3[[Číslo registrace  u jednorázové akce]:[Příjmení]],2,0))</f>
        <v/>
      </c>
      <c r="C2723" s="25" t="str">
        <f>IF(A2723="","",VLOOKUP(A2723,Tabulka3[[Číslo registrace  u jednorázové akce]:[Příjmení]],3,0))</f>
        <v/>
      </c>
      <c r="I2723" s="94"/>
      <c r="J2723" s="94"/>
      <c r="L2723" s="15"/>
      <c r="M2723" s="15"/>
      <c r="N2723" s="15"/>
    </row>
    <row r="2724" spans="2:14" s="25" customFormat="1" ht="15" customHeight="1" x14ac:dyDescent="0.3">
      <c r="B2724" s="25" t="str">
        <f>IF(A2724="","",VLOOKUP(A2724,Tabulka3[[Číslo registrace  u jednorázové akce]:[Příjmení]],2,0))</f>
        <v/>
      </c>
      <c r="C2724" s="25" t="str">
        <f>IF(A2724="","",VLOOKUP(A2724,Tabulka3[[Číslo registrace  u jednorázové akce]:[Příjmení]],3,0))</f>
        <v/>
      </c>
      <c r="I2724" s="94"/>
      <c r="J2724" s="94"/>
      <c r="L2724" s="15"/>
      <c r="M2724" s="15"/>
      <c r="N2724" s="15"/>
    </row>
    <row r="2725" spans="2:14" s="25" customFormat="1" ht="15" customHeight="1" x14ac:dyDescent="0.3">
      <c r="B2725" s="25" t="str">
        <f>IF(A2725="","",VLOOKUP(A2725,Tabulka3[[Číslo registrace  u jednorázové akce]:[Příjmení]],2,0))</f>
        <v/>
      </c>
      <c r="C2725" s="25" t="str">
        <f>IF(A2725="","",VLOOKUP(A2725,Tabulka3[[Číslo registrace  u jednorázové akce]:[Příjmení]],3,0))</f>
        <v/>
      </c>
      <c r="I2725" s="94"/>
      <c r="J2725" s="94"/>
      <c r="L2725" s="15"/>
      <c r="M2725" s="15"/>
      <c r="N2725" s="15"/>
    </row>
    <row r="2726" spans="2:14" s="25" customFormat="1" ht="15" customHeight="1" x14ac:dyDescent="0.3">
      <c r="B2726" s="25" t="str">
        <f>IF(A2726="","",VLOOKUP(A2726,Tabulka3[[Číslo registrace  u jednorázové akce]:[Příjmení]],2,0))</f>
        <v/>
      </c>
      <c r="C2726" s="25" t="str">
        <f>IF(A2726="","",VLOOKUP(A2726,Tabulka3[[Číslo registrace  u jednorázové akce]:[Příjmení]],3,0))</f>
        <v/>
      </c>
      <c r="I2726" s="94"/>
      <c r="J2726" s="94"/>
      <c r="L2726" s="15"/>
      <c r="M2726" s="15"/>
      <c r="N2726" s="15"/>
    </row>
    <row r="2727" spans="2:14" s="25" customFormat="1" ht="15" customHeight="1" x14ac:dyDescent="0.3">
      <c r="B2727" s="25" t="str">
        <f>IF(A2727="","",VLOOKUP(A2727,Tabulka3[[Číslo registrace  u jednorázové akce]:[Příjmení]],2,0))</f>
        <v/>
      </c>
      <c r="C2727" s="25" t="str">
        <f>IF(A2727="","",VLOOKUP(A2727,Tabulka3[[Číslo registrace  u jednorázové akce]:[Příjmení]],3,0))</f>
        <v/>
      </c>
      <c r="I2727" s="94"/>
      <c r="J2727" s="94"/>
      <c r="L2727" s="15"/>
      <c r="M2727" s="15"/>
      <c r="N2727" s="15"/>
    </row>
    <row r="2728" spans="2:14" s="25" customFormat="1" ht="15" customHeight="1" x14ac:dyDescent="0.3">
      <c r="B2728" s="25" t="str">
        <f>IF(A2728="","",VLOOKUP(A2728,Tabulka3[[Číslo registrace  u jednorázové akce]:[Příjmení]],2,0))</f>
        <v/>
      </c>
      <c r="C2728" s="25" t="str">
        <f>IF(A2728="","",VLOOKUP(A2728,Tabulka3[[Číslo registrace  u jednorázové akce]:[Příjmení]],3,0))</f>
        <v/>
      </c>
      <c r="I2728" s="94"/>
      <c r="J2728" s="94"/>
      <c r="L2728" s="15"/>
      <c r="M2728" s="15"/>
      <c r="N2728" s="15"/>
    </row>
    <row r="2729" spans="2:14" s="25" customFormat="1" ht="15" customHeight="1" x14ac:dyDescent="0.3">
      <c r="B2729" s="25" t="str">
        <f>IF(A2729="","",VLOOKUP(A2729,Tabulka3[[Číslo registrace  u jednorázové akce]:[Příjmení]],2,0))</f>
        <v/>
      </c>
      <c r="C2729" s="25" t="str">
        <f>IF(A2729="","",VLOOKUP(A2729,Tabulka3[[Číslo registrace  u jednorázové akce]:[Příjmení]],3,0))</f>
        <v/>
      </c>
      <c r="I2729" s="94"/>
      <c r="J2729" s="94"/>
      <c r="L2729" s="15"/>
      <c r="M2729" s="15"/>
      <c r="N2729" s="15"/>
    </row>
    <row r="2730" spans="2:14" s="25" customFormat="1" ht="15" customHeight="1" x14ac:dyDescent="0.3">
      <c r="B2730" s="25" t="str">
        <f>IF(A2730="","",VLOOKUP(A2730,Tabulka3[[Číslo registrace  u jednorázové akce]:[Příjmení]],2,0))</f>
        <v/>
      </c>
      <c r="C2730" s="25" t="str">
        <f>IF(A2730="","",VLOOKUP(A2730,Tabulka3[[Číslo registrace  u jednorázové akce]:[Příjmení]],3,0))</f>
        <v/>
      </c>
      <c r="I2730" s="94"/>
      <c r="J2730" s="94"/>
      <c r="L2730" s="15"/>
      <c r="M2730" s="15"/>
      <c r="N2730" s="15"/>
    </row>
    <row r="2731" spans="2:14" s="25" customFormat="1" ht="15" customHeight="1" x14ac:dyDescent="0.3">
      <c r="B2731" s="25" t="str">
        <f>IF(A2731="","",VLOOKUP(A2731,Tabulka3[[Číslo registrace  u jednorázové akce]:[Příjmení]],2,0))</f>
        <v/>
      </c>
      <c r="C2731" s="25" t="str">
        <f>IF(A2731="","",VLOOKUP(A2731,Tabulka3[[Číslo registrace  u jednorázové akce]:[Příjmení]],3,0))</f>
        <v/>
      </c>
      <c r="I2731" s="94"/>
      <c r="J2731" s="94"/>
      <c r="L2731" s="15"/>
      <c r="M2731" s="15"/>
      <c r="N2731" s="15"/>
    </row>
    <row r="2732" spans="2:14" s="25" customFormat="1" ht="15" customHeight="1" x14ac:dyDescent="0.3">
      <c r="B2732" s="25" t="str">
        <f>IF(A2732="","",VLOOKUP(A2732,Tabulka3[[Číslo registrace  u jednorázové akce]:[Příjmení]],2,0))</f>
        <v/>
      </c>
      <c r="C2732" s="25" t="str">
        <f>IF(A2732="","",VLOOKUP(A2732,Tabulka3[[Číslo registrace  u jednorázové akce]:[Příjmení]],3,0))</f>
        <v/>
      </c>
      <c r="I2732" s="94"/>
      <c r="J2732" s="94"/>
      <c r="L2732" s="15"/>
      <c r="M2732" s="15"/>
      <c r="N2732" s="15"/>
    </row>
    <row r="2733" spans="2:14" s="25" customFormat="1" ht="15" customHeight="1" x14ac:dyDescent="0.3">
      <c r="B2733" s="25" t="str">
        <f>IF(A2733="","",VLOOKUP(A2733,Tabulka3[[Číslo registrace  u jednorázové akce]:[Příjmení]],2,0))</f>
        <v/>
      </c>
      <c r="C2733" s="25" t="str">
        <f>IF(A2733="","",VLOOKUP(A2733,Tabulka3[[Číslo registrace  u jednorázové akce]:[Příjmení]],3,0))</f>
        <v/>
      </c>
      <c r="I2733" s="94"/>
      <c r="J2733" s="94"/>
      <c r="L2733" s="15"/>
      <c r="M2733" s="15"/>
      <c r="N2733" s="15"/>
    </row>
    <row r="2734" spans="2:14" s="25" customFormat="1" ht="15" customHeight="1" x14ac:dyDescent="0.3">
      <c r="B2734" s="25" t="str">
        <f>IF(A2734="","",VLOOKUP(A2734,Tabulka3[[Číslo registrace  u jednorázové akce]:[Příjmení]],2,0))</f>
        <v/>
      </c>
      <c r="C2734" s="25" t="str">
        <f>IF(A2734="","",VLOOKUP(A2734,Tabulka3[[Číslo registrace  u jednorázové akce]:[Příjmení]],3,0))</f>
        <v/>
      </c>
      <c r="I2734" s="94"/>
      <c r="J2734" s="94"/>
      <c r="L2734" s="15"/>
      <c r="M2734" s="15"/>
      <c r="N2734" s="15"/>
    </row>
    <row r="2735" spans="2:14" s="25" customFormat="1" ht="15" customHeight="1" x14ac:dyDescent="0.3">
      <c r="B2735" s="25" t="str">
        <f>IF(A2735="","",VLOOKUP(A2735,Tabulka3[[Číslo registrace  u jednorázové akce]:[Příjmení]],2,0))</f>
        <v/>
      </c>
      <c r="C2735" s="25" t="str">
        <f>IF(A2735="","",VLOOKUP(A2735,Tabulka3[[Číslo registrace  u jednorázové akce]:[Příjmení]],3,0))</f>
        <v/>
      </c>
      <c r="I2735" s="94"/>
      <c r="J2735" s="94"/>
      <c r="L2735" s="15"/>
      <c r="M2735" s="15"/>
      <c r="N2735" s="15"/>
    </row>
    <row r="2736" spans="2:14" s="25" customFormat="1" ht="15" customHeight="1" x14ac:dyDescent="0.3">
      <c r="B2736" s="25" t="str">
        <f>IF(A2736="","",VLOOKUP(A2736,Tabulka3[[Číslo registrace  u jednorázové akce]:[Příjmení]],2,0))</f>
        <v/>
      </c>
      <c r="C2736" s="25" t="str">
        <f>IF(A2736="","",VLOOKUP(A2736,Tabulka3[[Číslo registrace  u jednorázové akce]:[Příjmení]],3,0))</f>
        <v/>
      </c>
      <c r="I2736" s="94"/>
      <c r="J2736" s="94"/>
      <c r="L2736" s="15"/>
      <c r="M2736" s="15"/>
      <c r="N2736" s="15"/>
    </row>
    <row r="2737" spans="2:14" s="25" customFormat="1" ht="15" customHeight="1" x14ac:dyDescent="0.3">
      <c r="B2737" s="25" t="str">
        <f>IF(A2737="","",VLOOKUP(A2737,Tabulka3[[Číslo registrace  u jednorázové akce]:[Příjmení]],2,0))</f>
        <v/>
      </c>
      <c r="C2737" s="25" t="str">
        <f>IF(A2737="","",VLOOKUP(A2737,Tabulka3[[Číslo registrace  u jednorázové akce]:[Příjmení]],3,0))</f>
        <v/>
      </c>
      <c r="I2737" s="94"/>
      <c r="J2737" s="94"/>
      <c r="L2737" s="15"/>
      <c r="M2737" s="15"/>
      <c r="N2737" s="15"/>
    </row>
    <row r="2738" spans="2:14" s="25" customFormat="1" ht="15" customHeight="1" x14ac:dyDescent="0.3">
      <c r="B2738" s="25" t="str">
        <f>IF(A2738="","",VLOOKUP(A2738,Tabulka3[[Číslo registrace  u jednorázové akce]:[Příjmení]],2,0))</f>
        <v/>
      </c>
      <c r="C2738" s="25" t="str">
        <f>IF(A2738="","",VLOOKUP(A2738,Tabulka3[[Číslo registrace  u jednorázové akce]:[Příjmení]],3,0))</f>
        <v/>
      </c>
      <c r="I2738" s="94"/>
      <c r="J2738" s="94"/>
      <c r="L2738" s="15"/>
      <c r="M2738" s="15"/>
      <c r="N2738" s="15"/>
    </row>
    <row r="2739" spans="2:14" s="25" customFormat="1" ht="15" customHeight="1" x14ac:dyDescent="0.3">
      <c r="B2739" s="25" t="str">
        <f>IF(A2739="","",VLOOKUP(A2739,Tabulka3[[Číslo registrace  u jednorázové akce]:[Příjmení]],2,0))</f>
        <v/>
      </c>
      <c r="C2739" s="25" t="str">
        <f>IF(A2739="","",VLOOKUP(A2739,Tabulka3[[Číslo registrace  u jednorázové akce]:[Příjmení]],3,0))</f>
        <v/>
      </c>
      <c r="I2739" s="94"/>
      <c r="J2739" s="94"/>
      <c r="L2739" s="15"/>
      <c r="M2739" s="15"/>
      <c r="N2739" s="15"/>
    </row>
    <row r="2740" spans="2:14" s="25" customFormat="1" ht="15" customHeight="1" x14ac:dyDescent="0.3">
      <c r="B2740" s="25" t="str">
        <f>IF(A2740="","",VLOOKUP(A2740,Tabulka3[[Číslo registrace  u jednorázové akce]:[Příjmení]],2,0))</f>
        <v/>
      </c>
      <c r="C2740" s="25" t="str">
        <f>IF(A2740="","",VLOOKUP(A2740,Tabulka3[[Číslo registrace  u jednorázové akce]:[Příjmení]],3,0))</f>
        <v/>
      </c>
      <c r="I2740" s="94"/>
      <c r="J2740" s="94"/>
      <c r="L2740" s="15"/>
      <c r="M2740" s="15"/>
      <c r="N2740" s="15"/>
    </row>
    <row r="2741" spans="2:14" s="25" customFormat="1" ht="15" customHeight="1" x14ac:dyDescent="0.3">
      <c r="B2741" s="25" t="str">
        <f>IF(A2741="","",VLOOKUP(A2741,Tabulka3[[Číslo registrace  u jednorázové akce]:[Příjmení]],2,0))</f>
        <v/>
      </c>
      <c r="C2741" s="25" t="str">
        <f>IF(A2741="","",VLOOKUP(A2741,Tabulka3[[Číslo registrace  u jednorázové akce]:[Příjmení]],3,0))</f>
        <v/>
      </c>
      <c r="I2741" s="94"/>
      <c r="J2741" s="94"/>
      <c r="L2741" s="15"/>
      <c r="M2741" s="15"/>
      <c r="N2741" s="15"/>
    </row>
    <row r="2742" spans="2:14" s="25" customFormat="1" ht="15" customHeight="1" x14ac:dyDescent="0.3">
      <c r="B2742" s="25" t="str">
        <f>IF(A2742="","",VLOOKUP(A2742,Tabulka3[[Číslo registrace  u jednorázové akce]:[Příjmení]],2,0))</f>
        <v/>
      </c>
      <c r="C2742" s="25" t="str">
        <f>IF(A2742="","",VLOOKUP(A2742,Tabulka3[[Číslo registrace  u jednorázové akce]:[Příjmení]],3,0))</f>
        <v/>
      </c>
      <c r="I2742" s="94"/>
      <c r="J2742" s="94"/>
      <c r="L2742" s="15"/>
      <c r="M2742" s="15"/>
      <c r="N2742" s="15"/>
    </row>
    <row r="2743" spans="2:14" s="25" customFormat="1" ht="15" customHeight="1" x14ac:dyDescent="0.3">
      <c r="B2743" s="25" t="str">
        <f>IF(A2743="","",VLOOKUP(A2743,Tabulka3[[Číslo registrace  u jednorázové akce]:[Příjmení]],2,0))</f>
        <v/>
      </c>
      <c r="C2743" s="25" t="str">
        <f>IF(A2743="","",VLOOKUP(A2743,Tabulka3[[Číslo registrace  u jednorázové akce]:[Příjmení]],3,0))</f>
        <v/>
      </c>
      <c r="I2743" s="94"/>
      <c r="J2743" s="94"/>
      <c r="L2743" s="15"/>
      <c r="M2743" s="15"/>
      <c r="N2743" s="15"/>
    </row>
    <row r="2744" spans="2:14" s="25" customFormat="1" ht="15" customHeight="1" x14ac:dyDescent="0.3">
      <c r="B2744" s="25" t="str">
        <f>IF(A2744="","",VLOOKUP(A2744,Tabulka3[[Číslo registrace  u jednorázové akce]:[Příjmení]],2,0))</f>
        <v/>
      </c>
      <c r="C2744" s="25" t="str">
        <f>IF(A2744="","",VLOOKUP(A2744,Tabulka3[[Číslo registrace  u jednorázové akce]:[Příjmení]],3,0))</f>
        <v/>
      </c>
      <c r="I2744" s="94"/>
      <c r="J2744" s="94"/>
      <c r="L2744" s="15"/>
      <c r="M2744" s="15"/>
      <c r="N2744" s="15"/>
    </row>
    <row r="2745" spans="2:14" s="25" customFormat="1" ht="15" customHeight="1" x14ac:dyDescent="0.3">
      <c r="B2745" s="25" t="str">
        <f>IF(A2745="","",VLOOKUP(A2745,Tabulka3[[Číslo registrace  u jednorázové akce]:[Příjmení]],2,0))</f>
        <v/>
      </c>
      <c r="C2745" s="25" t="str">
        <f>IF(A2745="","",VLOOKUP(A2745,Tabulka3[[Číslo registrace  u jednorázové akce]:[Příjmení]],3,0))</f>
        <v/>
      </c>
      <c r="I2745" s="94"/>
      <c r="J2745" s="94"/>
      <c r="L2745" s="15"/>
      <c r="M2745" s="15"/>
      <c r="N2745" s="15"/>
    </row>
    <row r="2746" spans="2:14" s="25" customFormat="1" ht="15" customHeight="1" x14ac:dyDescent="0.3">
      <c r="B2746" s="25" t="str">
        <f>IF(A2746="","",VLOOKUP(A2746,Tabulka3[[Číslo registrace  u jednorázové akce]:[Příjmení]],2,0))</f>
        <v/>
      </c>
      <c r="C2746" s="25" t="str">
        <f>IF(A2746="","",VLOOKUP(A2746,Tabulka3[[Číslo registrace  u jednorázové akce]:[Příjmení]],3,0))</f>
        <v/>
      </c>
      <c r="I2746" s="94"/>
      <c r="J2746" s="94"/>
      <c r="L2746" s="15"/>
      <c r="M2746" s="15"/>
      <c r="N2746" s="15"/>
    </row>
    <row r="2747" spans="2:14" s="25" customFormat="1" ht="15" customHeight="1" x14ac:dyDescent="0.3">
      <c r="B2747" s="25" t="str">
        <f>IF(A2747="","",VLOOKUP(A2747,Tabulka3[[Číslo registrace  u jednorázové akce]:[Příjmení]],2,0))</f>
        <v/>
      </c>
      <c r="C2747" s="25" t="str">
        <f>IF(A2747="","",VLOOKUP(A2747,Tabulka3[[Číslo registrace  u jednorázové akce]:[Příjmení]],3,0))</f>
        <v/>
      </c>
      <c r="I2747" s="94"/>
      <c r="J2747" s="94"/>
      <c r="L2747" s="15"/>
      <c r="M2747" s="15"/>
      <c r="N2747" s="15"/>
    </row>
    <row r="2748" spans="2:14" s="25" customFormat="1" ht="15" customHeight="1" x14ac:dyDescent="0.3">
      <c r="B2748" s="25" t="str">
        <f>IF(A2748="","",VLOOKUP(A2748,Tabulka3[[Číslo registrace  u jednorázové akce]:[Příjmení]],2,0))</f>
        <v/>
      </c>
      <c r="C2748" s="25" t="str">
        <f>IF(A2748="","",VLOOKUP(A2748,Tabulka3[[Číslo registrace  u jednorázové akce]:[Příjmení]],3,0))</f>
        <v/>
      </c>
      <c r="I2748" s="94"/>
      <c r="J2748" s="94"/>
      <c r="L2748" s="15"/>
      <c r="M2748" s="15"/>
      <c r="N2748" s="15"/>
    </row>
    <row r="2749" spans="2:14" s="25" customFormat="1" ht="15" customHeight="1" x14ac:dyDescent="0.3">
      <c r="B2749" s="25" t="str">
        <f>IF(A2749="","",VLOOKUP(A2749,Tabulka3[[Číslo registrace  u jednorázové akce]:[Příjmení]],2,0))</f>
        <v/>
      </c>
      <c r="C2749" s="25" t="str">
        <f>IF(A2749="","",VLOOKUP(A2749,Tabulka3[[Číslo registrace  u jednorázové akce]:[Příjmení]],3,0))</f>
        <v/>
      </c>
      <c r="I2749" s="94"/>
      <c r="J2749" s="94"/>
      <c r="L2749" s="15"/>
      <c r="M2749" s="15"/>
      <c r="N2749" s="15"/>
    </row>
    <row r="2750" spans="2:14" s="25" customFormat="1" ht="15" customHeight="1" x14ac:dyDescent="0.3">
      <c r="B2750" s="25" t="str">
        <f>IF(A2750="","",VLOOKUP(A2750,Tabulka3[[Číslo registrace  u jednorázové akce]:[Příjmení]],2,0))</f>
        <v/>
      </c>
      <c r="C2750" s="25" t="str">
        <f>IF(A2750="","",VLOOKUP(A2750,Tabulka3[[Číslo registrace  u jednorázové akce]:[Příjmení]],3,0))</f>
        <v/>
      </c>
      <c r="I2750" s="94"/>
      <c r="J2750" s="94"/>
      <c r="L2750" s="15"/>
      <c r="M2750" s="15"/>
      <c r="N2750" s="15"/>
    </row>
    <row r="2751" spans="2:14" s="25" customFormat="1" ht="15" customHeight="1" x14ac:dyDescent="0.3">
      <c r="B2751" s="25" t="str">
        <f>IF(A2751="","",VLOOKUP(A2751,Tabulka3[[Číslo registrace  u jednorázové akce]:[Příjmení]],2,0))</f>
        <v/>
      </c>
      <c r="C2751" s="25" t="str">
        <f>IF(A2751="","",VLOOKUP(A2751,Tabulka3[[Číslo registrace  u jednorázové akce]:[Příjmení]],3,0))</f>
        <v/>
      </c>
      <c r="I2751" s="94"/>
      <c r="J2751" s="94"/>
      <c r="L2751" s="15"/>
      <c r="M2751" s="15"/>
      <c r="N2751" s="15"/>
    </row>
    <row r="2752" spans="2:14" s="25" customFormat="1" ht="15" customHeight="1" x14ac:dyDescent="0.3">
      <c r="B2752" s="25" t="str">
        <f>IF(A2752="","",VLOOKUP(A2752,Tabulka3[[Číslo registrace  u jednorázové akce]:[Příjmení]],2,0))</f>
        <v/>
      </c>
      <c r="C2752" s="25" t="str">
        <f>IF(A2752="","",VLOOKUP(A2752,Tabulka3[[Číslo registrace  u jednorázové akce]:[Příjmení]],3,0))</f>
        <v/>
      </c>
      <c r="I2752" s="94"/>
      <c r="J2752" s="94"/>
      <c r="L2752" s="15"/>
      <c r="M2752" s="15"/>
      <c r="N2752" s="15"/>
    </row>
    <row r="2753" spans="2:14" s="25" customFormat="1" ht="15" customHeight="1" x14ac:dyDescent="0.3">
      <c r="B2753" s="25" t="str">
        <f>IF(A2753="","",VLOOKUP(A2753,Tabulka3[[Číslo registrace  u jednorázové akce]:[Příjmení]],2,0))</f>
        <v/>
      </c>
      <c r="C2753" s="25" t="str">
        <f>IF(A2753="","",VLOOKUP(A2753,Tabulka3[[Číslo registrace  u jednorázové akce]:[Příjmení]],3,0))</f>
        <v/>
      </c>
      <c r="I2753" s="94"/>
      <c r="J2753" s="94"/>
      <c r="L2753" s="15"/>
      <c r="M2753" s="15"/>
      <c r="N2753" s="15"/>
    </row>
    <row r="2754" spans="2:14" s="25" customFormat="1" ht="15" customHeight="1" x14ac:dyDescent="0.3">
      <c r="B2754" s="25" t="str">
        <f>IF(A2754="","",VLOOKUP(A2754,Tabulka3[[Číslo registrace  u jednorázové akce]:[Příjmení]],2,0))</f>
        <v/>
      </c>
      <c r="C2754" s="25" t="str">
        <f>IF(A2754="","",VLOOKUP(A2754,Tabulka3[[Číslo registrace  u jednorázové akce]:[Příjmení]],3,0))</f>
        <v/>
      </c>
      <c r="I2754" s="94"/>
      <c r="J2754" s="94"/>
      <c r="L2754" s="15"/>
      <c r="M2754" s="15"/>
      <c r="N2754" s="15"/>
    </row>
    <row r="2755" spans="2:14" s="25" customFormat="1" ht="15" customHeight="1" x14ac:dyDescent="0.3">
      <c r="B2755" s="25" t="str">
        <f>IF(A2755="","",VLOOKUP(A2755,Tabulka3[[Číslo registrace  u jednorázové akce]:[Příjmení]],2,0))</f>
        <v/>
      </c>
      <c r="C2755" s="25" t="str">
        <f>IF(A2755="","",VLOOKUP(A2755,Tabulka3[[Číslo registrace  u jednorázové akce]:[Příjmení]],3,0))</f>
        <v/>
      </c>
      <c r="I2755" s="94"/>
      <c r="J2755" s="94"/>
      <c r="L2755" s="15"/>
      <c r="M2755" s="15"/>
      <c r="N2755" s="15"/>
    </row>
    <row r="2756" spans="2:14" s="25" customFormat="1" ht="15" customHeight="1" x14ac:dyDescent="0.3">
      <c r="B2756" s="25" t="str">
        <f>IF(A2756="","",VLOOKUP(A2756,Tabulka3[[Číslo registrace  u jednorázové akce]:[Příjmení]],2,0))</f>
        <v/>
      </c>
      <c r="C2756" s="25" t="str">
        <f>IF(A2756="","",VLOOKUP(A2756,Tabulka3[[Číslo registrace  u jednorázové akce]:[Příjmení]],3,0))</f>
        <v/>
      </c>
      <c r="I2756" s="94"/>
      <c r="J2756" s="94"/>
      <c r="L2756" s="15"/>
      <c r="M2756" s="15"/>
      <c r="N2756" s="15"/>
    </row>
    <row r="2757" spans="2:14" s="25" customFormat="1" ht="15" customHeight="1" x14ac:dyDescent="0.3">
      <c r="B2757" s="25" t="str">
        <f>IF(A2757="","",VLOOKUP(A2757,Tabulka3[[Číslo registrace  u jednorázové akce]:[Příjmení]],2,0))</f>
        <v/>
      </c>
      <c r="C2757" s="25" t="str">
        <f>IF(A2757="","",VLOOKUP(A2757,Tabulka3[[Číslo registrace  u jednorázové akce]:[Příjmení]],3,0))</f>
        <v/>
      </c>
      <c r="I2757" s="94"/>
      <c r="J2757" s="94"/>
      <c r="L2757" s="15"/>
      <c r="M2757" s="15"/>
      <c r="N2757" s="15"/>
    </row>
    <row r="2758" spans="2:14" s="25" customFormat="1" ht="15" customHeight="1" x14ac:dyDescent="0.3">
      <c r="B2758" s="25" t="str">
        <f>IF(A2758="","",VLOOKUP(A2758,Tabulka3[[Číslo registrace  u jednorázové akce]:[Příjmení]],2,0))</f>
        <v/>
      </c>
      <c r="C2758" s="25" t="str">
        <f>IF(A2758="","",VLOOKUP(A2758,Tabulka3[[Číslo registrace  u jednorázové akce]:[Příjmení]],3,0))</f>
        <v/>
      </c>
      <c r="I2758" s="94"/>
      <c r="J2758" s="94"/>
      <c r="L2758" s="15"/>
      <c r="M2758" s="15"/>
      <c r="N2758" s="15"/>
    </row>
    <row r="2759" spans="2:14" s="25" customFormat="1" ht="15" customHeight="1" x14ac:dyDescent="0.3">
      <c r="B2759" s="25" t="str">
        <f>IF(A2759="","",VLOOKUP(A2759,Tabulka3[[Číslo registrace  u jednorázové akce]:[Příjmení]],2,0))</f>
        <v/>
      </c>
      <c r="C2759" s="25" t="str">
        <f>IF(A2759="","",VLOOKUP(A2759,Tabulka3[[Číslo registrace  u jednorázové akce]:[Příjmení]],3,0))</f>
        <v/>
      </c>
      <c r="I2759" s="94"/>
      <c r="J2759" s="94"/>
      <c r="L2759" s="15"/>
      <c r="M2759" s="15"/>
      <c r="N2759" s="15"/>
    </row>
    <row r="2760" spans="2:14" s="25" customFormat="1" ht="15" customHeight="1" x14ac:dyDescent="0.3">
      <c r="B2760" s="25" t="str">
        <f>IF(A2760="","",VLOOKUP(A2760,Tabulka3[[Číslo registrace  u jednorázové akce]:[Příjmení]],2,0))</f>
        <v/>
      </c>
      <c r="C2760" s="25" t="str">
        <f>IF(A2760="","",VLOOKUP(A2760,Tabulka3[[Číslo registrace  u jednorázové akce]:[Příjmení]],3,0))</f>
        <v/>
      </c>
      <c r="I2760" s="94"/>
      <c r="J2760" s="94"/>
      <c r="L2760" s="15"/>
      <c r="M2760" s="15"/>
      <c r="N2760" s="15"/>
    </row>
    <row r="2761" spans="2:14" s="25" customFormat="1" ht="15" customHeight="1" x14ac:dyDescent="0.3">
      <c r="B2761" s="25" t="str">
        <f>IF(A2761="","",VLOOKUP(A2761,Tabulka3[[Číslo registrace  u jednorázové akce]:[Příjmení]],2,0))</f>
        <v/>
      </c>
      <c r="C2761" s="25" t="str">
        <f>IF(A2761="","",VLOOKUP(A2761,Tabulka3[[Číslo registrace  u jednorázové akce]:[Příjmení]],3,0))</f>
        <v/>
      </c>
      <c r="I2761" s="94"/>
      <c r="J2761" s="94"/>
      <c r="L2761" s="15"/>
      <c r="M2761" s="15"/>
      <c r="N2761" s="15"/>
    </row>
    <row r="2762" spans="2:14" s="25" customFormat="1" ht="15" customHeight="1" x14ac:dyDescent="0.3">
      <c r="B2762" s="25" t="str">
        <f>IF(A2762="","",VLOOKUP(A2762,Tabulka3[[Číslo registrace  u jednorázové akce]:[Příjmení]],2,0))</f>
        <v/>
      </c>
      <c r="C2762" s="25" t="str">
        <f>IF(A2762="","",VLOOKUP(A2762,Tabulka3[[Číslo registrace  u jednorázové akce]:[Příjmení]],3,0))</f>
        <v/>
      </c>
      <c r="I2762" s="94"/>
      <c r="J2762" s="94"/>
      <c r="L2762" s="15"/>
      <c r="M2762" s="15"/>
      <c r="N2762" s="15"/>
    </row>
    <row r="2763" spans="2:14" s="25" customFormat="1" ht="15" customHeight="1" x14ac:dyDescent="0.3">
      <c r="B2763" s="25" t="str">
        <f>IF(A2763="","",VLOOKUP(A2763,Tabulka3[[Číslo registrace  u jednorázové akce]:[Příjmení]],2,0))</f>
        <v/>
      </c>
      <c r="C2763" s="25" t="str">
        <f>IF(A2763="","",VLOOKUP(A2763,Tabulka3[[Číslo registrace  u jednorázové akce]:[Příjmení]],3,0))</f>
        <v/>
      </c>
      <c r="I2763" s="94"/>
      <c r="J2763" s="94"/>
      <c r="L2763" s="15"/>
      <c r="M2763" s="15"/>
      <c r="N2763" s="15"/>
    </row>
    <row r="2764" spans="2:14" s="25" customFormat="1" ht="15" customHeight="1" x14ac:dyDescent="0.3">
      <c r="B2764" s="25" t="str">
        <f>IF(A2764="","",VLOOKUP(A2764,Tabulka3[[Číslo registrace  u jednorázové akce]:[Příjmení]],2,0))</f>
        <v/>
      </c>
      <c r="C2764" s="25" t="str">
        <f>IF(A2764="","",VLOOKUP(A2764,Tabulka3[[Číslo registrace  u jednorázové akce]:[Příjmení]],3,0))</f>
        <v/>
      </c>
      <c r="I2764" s="94"/>
      <c r="J2764" s="94"/>
      <c r="L2764" s="15"/>
      <c r="M2764" s="15"/>
      <c r="N2764" s="15"/>
    </row>
    <row r="2765" spans="2:14" s="25" customFormat="1" ht="15" customHeight="1" x14ac:dyDescent="0.3">
      <c r="B2765" s="25" t="str">
        <f>IF(A2765="","",VLOOKUP(A2765,Tabulka3[[Číslo registrace  u jednorázové akce]:[Příjmení]],2,0))</f>
        <v/>
      </c>
      <c r="C2765" s="25" t="str">
        <f>IF(A2765="","",VLOOKUP(A2765,Tabulka3[[Číslo registrace  u jednorázové akce]:[Příjmení]],3,0))</f>
        <v/>
      </c>
      <c r="I2765" s="94"/>
      <c r="J2765" s="94"/>
      <c r="L2765" s="15"/>
      <c r="M2765" s="15"/>
      <c r="N2765" s="15"/>
    </row>
    <row r="2766" spans="2:14" s="25" customFormat="1" ht="15" customHeight="1" x14ac:dyDescent="0.3">
      <c r="B2766" s="25" t="str">
        <f>IF(A2766="","",VLOOKUP(A2766,Tabulka3[[Číslo registrace  u jednorázové akce]:[Příjmení]],2,0))</f>
        <v/>
      </c>
      <c r="C2766" s="25" t="str">
        <f>IF(A2766="","",VLOOKUP(A2766,Tabulka3[[Číslo registrace  u jednorázové akce]:[Příjmení]],3,0))</f>
        <v/>
      </c>
      <c r="I2766" s="94"/>
      <c r="J2766" s="94"/>
      <c r="L2766" s="15"/>
      <c r="M2766" s="15"/>
      <c r="N2766" s="15"/>
    </row>
    <row r="2767" spans="2:14" s="25" customFormat="1" ht="15" customHeight="1" x14ac:dyDescent="0.3">
      <c r="B2767" s="25" t="str">
        <f>IF(A2767="","",VLOOKUP(A2767,Tabulka3[[Číslo registrace  u jednorázové akce]:[Příjmení]],2,0))</f>
        <v/>
      </c>
      <c r="C2767" s="25" t="str">
        <f>IF(A2767="","",VLOOKUP(A2767,Tabulka3[[Číslo registrace  u jednorázové akce]:[Příjmení]],3,0))</f>
        <v/>
      </c>
      <c r="I2767" s="94"/>
      <c r="J2767" s="94"/>
      <c r="L2767" s="15"/>
      <c r="M2767" s="15"/>
      <c r="N2767" s="15"/>
    </row>
    <row r="2768" spans="2:14" s="25" customFormat="1" ht="15" customHeight="1" x14ac:dyDescent="0.3">
      <c r="B2768" s="25" t="str">
        <f>IF(A2768="","",VLOOKUP(A2768,Tabulka3[[Číslo registrace  u jednorázové akce]:[Příjmení]],2,0))</f>
        <v/>
      </c>
      <c r="C2768" s="25" t="str">
        <f>IF(A2768="","",VLOOKUP(A2768,Tabulka3[[Číslo registrace  u jednorázové akce]:[Příjmení]],3,0))</f>
        <v/>
      </c>
      <c r="I2768" s="94"/>
      <c r="J2768" s="94"/>
      <c r="L2768" s="15"/>
      <c r="M2768" s="15"/>
      <c r="N2768" s="15"/>
    </row>
    <row r="2769" spans="2:14" s="25" customFormat="1" ht="15" customHeight="1" x14ac:dyDescent="0.3">
      <c r="B2769" s="25" t="str">
        <f>IF(A2769="","",VLOOKUP(A2769,Tabulka3[[Číslo registrace  u jednorázové akce]:[Příjmení]],2,0))</f>
        <v/>
      </c>
      <c r="C2769" s="25" t="str">
        <f>IF(A2769="","",VLOOKUP(A2769,Tabulka3[[Číslo registrace  u jednorázové akce]:[Příjmení]],3,0))</f>
        <v/>
      </c>
      <c r="I2769" s="94"/>
      <c r="J2769" s="94"/>
      <c r="L2769" s="15"/>
      <c r="M2769" s="15"/>
      <c r="N2769" s="15"/>
    </row>
    <row r="2770" spans="2:14" s="25" customFormat="1" ht="15" customHeight="1" x14ac:dyDescent="0.3">
      <c r="B2770" s="25" t="str">
        <f>IF(A2770="","",VLOOKUP(A2770,Tabulka3[[Číslo registrace  u jednorázové akce]:[Příjmení]],2,0))</f>
        <v/>
      </c>
      <c r="C2770" s="25" t="str">
        <f>IF(A2770="","",VLOOKUP(A2770,Tabulka3[[Číslo registrace  u jednorázové akce]:[Příjmení]],3,0))</f>
        <v/>
      </c>
      <c r="I2770" s="94"/>
      <c r="J2770" s="94"/>
      <c r="L2770" s="15"/>
      <c r="M2770" s="15"/>
      <c r="N2770" s="15"/>
    </row>
    <row r="2771" spans="2:14" s="25" customFormat="1" ht="15" customHeight="1" x14ac:dyDescent="0.3">
      <c r="B2771" s="25" t="str">
        <f>IF(A2771="","",VLOOKUP(A2771,Tabulka3[[Číslo registrace  u jednorázové akce]:[Příjmení]],2,0))</f>
        <v/>
      </c>
      <c r="C2771" s="25" t="str">
        <f>IF(A2771="","",VLOOKUP(A2771,Tabulka3[[Číslo registrace  u jednorázové akce]:[Příjmení]],3,0))</f>
        <v/>
      </c>
      <c r="I2771" s="94"/>
      <c r="J2771" s="94"/>
      <c r="L2771" s="15"/>
      <c r="M2771" s="15"/>
      <c r="N2771" s="15"/>
    </row>
    <row r="2772" spans="2:14" s="25" customFormat="1" ht="15" customHeight="1" x14ac:dyDescent="0.3">
      <c r="B2772" s="25" t="str">
        <f>IF(A2772="","",VLOOKUP(A2772,Tabulka3[[Číslo registrace  u jednorázové akce]:[Příjmení]],2,0))</f>
        <v/>
      </c>
      <c r="C2772" s="25" t="str">
        <f>IF(A2772="","",VLOOKUP(A2772,Tabulka3[[Číslo registrace  u jednorázové akce]:[Příjmení]],3,0))</f>
        <v/>
      </c>
      <c r="I2772" s="94"/>
      <c r="J2772" s="94"/>
      <c r="L2772" s="15"/>
      <c r="M2772" s="15"/>
      <c r="N2772" s="15"/>
    </row>
    <row r="2773" spans="2:14" s="25" customFormat="1" ht="15" customHeight="1" x14ac:dyDescent="0.3">
      <c r="B2773" s="25" t="str">
        <f>IF(A2773="","",VLOOKUP(A2773,Tabulka3[[Číslo registrace  u jednorázové akce]:[Příjmení]],2,0))</f>
        <v/>
      </c>
      <c r="C2773" s="25" t="str">
        <f>IF(A2773="","",VLOOKUP(A2773,Tabulka3[[Číslo registrace  u jednorázové akce]:[Příjmení]],3,0))</f>
        <v/>
      </c>
      <c r="I2773" s="94"/>
      <c r="J2773" s="94"/>
      <c r="L2773" s="15"/>
      <c r="M2773" s="15"/>
      <c r="N2773" s="15"/>
    </row>
    <row r="2774" spans="2:14" s="25" customFormat="1" ht="15" customHeight="1" x14ac:dyDescent="0.3">
      <c r="B2774" s="25" t="str">
        <f>IF(A2774="","",VLOOKUP(A2774,Tabulka3[[Číslo registrace  u jednorázové akce]:[Příjmení]],2,0))</f>
        <v/>
      </c>
      <c r="C2774" s="25" t="str">
        <f>IF(A2774="","",VLOOKUP(A2774,Tabulka3[[Číslo registrace  u jednorázové akce]:[Příjmení]],3,0))</f>
        <v/>
      </c>
      <c r="I2774" s="94"/>
      <c r="J2774" s="94"/>
      <c r="L2774" s="15"/>
      <c r="M2774" s="15"/>
      <c r="N2774" s="15"/>
    </row>
    <row r="2775" spans="2:14" s="25" customFormat="1" ht="15" customHeight="1" x14ac:dyDescent="0.3">
      <c r="B2775" s="25" t="str">
        <f>IF(A2775="","",VLOOKUP(A2775,Tabulka3[[Číslo registrace  u jednorázové akce]:[Příjmení]],2,0))</f>
        <v/>
      </c>
      <c r="C2775" s="25" t="str">
        <f>IF(A2775="","",VLOOKUP(A2775,Tabulka3[[Číslo registrace  u jednorázové akce]:[Příjmení]],3,0))</f>
        <v/>
      </c>
      <c r="I2775" s="94"/>
      <c r="J2775" s="94"/>
      <c r="L2775" s="15"/>
      <c r="M2775" s="15"/>
      <c r="N2775" s="15"/>
    </row>
    <row r="2776" spans="2:14" s="25" customFormat="1" ht="15" customHeight="1" x14ac:dyDescent="0.3">
      <c r="B2776" s="25" t="str">
        <f>IF(A2776="","",VLOOKUP(A2776,Tabulka3[[Číslo registrace  u jednorázové akce]:[Příjmení]],2,0))</f>
        <v/>
      </c>
      <c r="C2776" s="25" t="str">
        <f>IF(A2776="","",VLOOKUP(A2776,Tabulka3[[Číslo registrace  u jednorázové akce]:[Příjmení]],3,0))</f>
        <v/>
      </c>
      <c r="I2776" s="94"/>
      <c r="J2776" s="94"/>
      <c r="L2776" s="15"/>
      <c r="M2776" s="15"/>
      <c r="N2776" s="15"/>
    </row>
    <row r="2777" spans="2:14" s="25" customFormat="1" ht="15" customHeight="1" x14ac:dyDescent="0.3">
      <c r="B2777" s="25" t="str">
        <f>IF(A2777="","",VLOOKUP(A2777,Tabulka3[[Číslo registrace  u jednorázové akce]:[Příjmení]],2,0))</f>
        <v/>
      </c>
      <c r="C2777" s="25" t="str">
        <f>IF(A2777="","",VLOOKUP(A2777,Tabulka3[[Číslo registrace  u jednorázové akce]:[Příjmení]],3,0))</f>
        <v/>
      </c>
      <c r="I2777" s="94"/>
      <c r="J2777" s="94"/>
      <c r="L2777" s="15"/>
      <c r="M2777" s="15"/>
      <c r="N2777" s="15"/>
    </row>
    <row r="2778" spans="2:14" s="25" customFormat="1" ht="15" customHeight="1" x14ac:dyDescent="0.3">
      <c r="B2778" s="25" t="str">
        <f>IF(A2778="","",VLOOKUP(A2778,Tabulka3[[Číslo registrace  u jednorázové akce]:[Příjmení]],2,0))</f>
        <v/>
      </c>
      <c r="C2778" s="25" t="str">
        <f>IF(A2778="","",VLOOKUP(A2778,Tabulka3[[Číslo registrace  u jednorázové akce]:[Příjmení]],3,0))</f>
        <v/>
      </c>
      <c r="I2778" s="94"/>
      <c r="J2778" s="94"/>
      <c r="L2778" s="15"/>
      <c r="M2778" s="15"/>
      <c r="N2778" s="15"/>
    </row>
    <row r="2779" spans="2:14" s="25" customFormat="1" ht="15" customHeight="1" x14ac:dyDescent="0.3">
      <c r="B2779" s="25" t="str">
        <f>IF(A2779="","",VLOOKUP(A2779,Tabulka3[[Číslo registrace  u jednorázové akce]:[Příjmení]],2,0))</f>
        <v/>
      </c>
      <c r="C2779" s="25" t="str">
        <f>IF(A2779="","",VLOOKUP(A2779,Tabulka3[[Číslo registrace  u jednorázové akce]:[Příjmení]],3,0))</f>
        <v/>
      </c>
      <c r="I2779" s="94"/>
      <c r="J2779" s="94"/>
      <c r="L2779" s="15"/>
      <c r="M2779" s="15"/>
      <c r="N2779" s="15"/>
    </row>
    <row r="2780" spans="2:14" s="25" customFormat="1" ht="15" customHeight="1" x14ac:dyDescent="0.3">
      <c r="B2780" s="25" t="str">
        <f>IF(A2780="","",VLOOKUP(A2780,Tabulka3[[Číslo registrace  u jednorázové akce]:[Příjmení]],2,0))</f>
        <v/>
      </c>
      <c r="C2780" s="25" t="str">
        <f>IF(A2780="","",VLOOKUP(A2780,Tabulka3[[Číslo registrace  u jednorázové akce]:[Příjmení]],3,0))</f>
        <v/>
      </c>
      <c r="I2780" s="94"/>
      <c r="J2780" s="94"/>
      <c r="L2780" s="15"/>
      <c r="M2780" s="15"/>
      <c r="N2780" s="15"/>
    </row>
    <row r="2781" spans="2:14" s="25" customFormat="1" ht="15" customHeight="1" x14ac:dyDescent="0.3">
      <c r="B2781" s="25" t="str">
        <f>IF(A2781="","",VLOOKUP(A2781,Tabulka3[[Číslo registrace  u jednorázové akce]:[Příjmení]],2,0))</f>
        <v/>
      </c>
      <c r="C2781" s="25" t="str">
        <f>IF(A2781="","",VLOOKUP(A2781,Tabulka3[[Číslo registrace  u jednorázové akce]:[Příjmení]],3,0))</f>
        <v/>
      </c>
      <c r="I2781" s="94"/>
      <c r="J2781" s="94"/>
      <c r="L2781" s="15"/>
      <c r="M2781" s="15"/>
      <c r="N2781" s="15"/>
    </row>
    <row r="2782" spans="2:14" s="25" customFormat="1" ht="15" customHeight="1" x14ac:dyDescent="0.3">
      <c r="B2782" s="25" t="str">
        <f>IF(A2782="","",VLOOKUP(A2782,Tabulka3[[Číslo registrace  u jednorázové akce]:[Příjmení]],2,0))</f>
        <v/>
      </c>
      <c r="C2782" s="25" t="str">
        <f>IF(A2782="","",VLOOKUP(A2782,Tabulka3[[Číslo registrace  u jednorázové akce]:[Příjmení]],3,0))</f>
        <v/>
      </c>
      <c r="I2782" s="94"/>
      <c r="J2782" s="94"/>
      <c r="L2782" s="15"/>
      <c r="M2782" s="15"/>
      <c r="N2782" s="15"/>
    </row>
    <row r="2783" spans="2:14" s="25" customFormat="1" ht="15" customHeight="1" x14ac:dyDescent="0.3">
      <c r="B2783" s="25" t="str">
        <f>IF(A2783="","",VLOOKUP(A2783,Tabulka3[[Číslo registrace  u jednorázové akce]:[Příjmení]],2,0))</f>
        <v/>
      </c>
      <c r="C2783" s="25" t="str">
        <f>IF(A2783="","",VLOOKUP(A2783,Tabulka3[[Číslo registrace  u jednorázové akce]:[Příjmení]],3,0))</f>
        <v/>
      </c>
      <c r="I2783" s="94"/>
      <c r="J2783" s="94"/>
      <c r="L2783" s="15"/>
      <c r="M2783" s="15"/>
      <c r="N2783" s="15"/>
    </row>
    <row r="2784" spans="2:14" s="25" customFormat="1" ht="15" customHeight="1" x14ac:dyDescent="0.3">
      <c r="B2784" s="25" t="str">
        <f>IF(A2784="","",VLOOKUP(A2784,Tabulka3[[Číslo registrace  u jednorázové akce]:[Příjmení]],2,0))</f>
        <v/>
      </c>
      <c r="C2784" s="25" t="str">
        <f>IF(A2784="","",VLOOKUP(A2784,Tabulka3[[Číslo registrace  u jednorázové akce]:[Příjmení]],3,0))</f>
        <v/>
      </c>
      <c r="I2784" s="94"/>
      <c r="J2784" s="94"/>
      <c r="L2784" s="15"/>
      <c r="M2784" s="15"/>
      <c r="N2784" s="15"/>
    </row>
    <row r="2785" spans="2:14" s="25" customFormat="1" ht="15" customHeight="1" x14ac:dyDescent="0.3">
      <c r="B2785" s="25" t="str">
        <f>IF(A2785="","",VLOOKUP(A2785,Tabulka3[[Číslo registrace  u jednorázové akce]:[Příjmení]],2,0))</f>
        <v/>
      </c>
      <c r="C2785" s="25" t="str">
        <f>IF(A2785="","",VLOOKUP(A2785,Tabulka3[[Číslo registrace  u jednorázové akce]:[Příjmení]],3,0))</f>
        <v/>
      </c>
      <c r="I2785" s="94"/>
      <c r="J2785" s="94"/>
      <c r="L2785" s="15"/>
      <c r="M2785" s="15"/>
      <c r="N2785" s="15"/>
    </row>
    <row r="2786" spans="2:14" s="25" customFormat="1" ht="15" customHeight="1" x14ac:dyDescent="0.3">
      <c r="B2786" s="25" t="str">
        <f>IF(A2786="","",VLOOKUP(A2786,Tabulka3[[Číslo registrace  u jednorázové akce]:[Příjmení]],2,0))</f>
        <v/>
      </c>
      <c r="C2786" s="25" t="str">
        <f>IF(A2786="","",VLOOKUP(A2786,Tabulka3[[Číslo registrace  u jednorázové akce]:[Příjmení]],3,0))</f>
        <v/>
      </c>
      <c r="I2786" s="94"/>
      <c r="J2786" s="94"/>
      <c r="L2786" s="15"/>
      <c r="M2786" s="15"/>
      <c r="N2786" s="15"/>
    </row>
    <row r="2787" spans="2:14" s="25" customFormat="1" ht="15" customHeight="1" x14ac:dyDescent="0.3">
      <c r="B2787" s="25" t="str">
        <f>IF(A2787="","",VLOOKUP(A2787,Tabulka3[[Číslo registrace  u jednorázové akce]:[Příjmení]],2,0))</f>
        <v/>
      </c>
      <c r="C2787" s="25" t="str">
        <f>IF(A2787="","",VLOOKUP(A2787,Tabulka3[[Číslo registrace  u jednorázové akce]:[Příjmení]],3,0))</f>
        <v/>
      </c>
      <c r="I2787" s="94"/>
      <c r="J2787" s="94"/>
      <c r="L2787" s="15"/>
      <c r="M2787" s="15"/>
      <c r="N2787" s="15"/>
    </row>
    <row r="2788" spans="2:14" s="25" customFormat="1" ht="15" customHeight="1" x14ac:dyDescent="0.3">
      <c r="B2788" s="25" t="str">
        <f>IF(A2788="","",VLOOKUP(A2788,Tabulka3[[Číslo registrace  u jednorázové akce]:[Příjmení]],2,0))</f>
        <v/>
      </c>
      <c r="C2788" s="25" t="str">
        <f>IF(A2788="","",VLOOKUP(A2788,Tabulka3[[Číslo registrace  u jednorázové akce]:[Příjmení]],3,0))</f>
        <v/>
      </c>
      <c r="I2788" s="94"/>
      <c r="J2788" s="94"/>
      <c r="L2788" s="15"/>
      <c r="M2788" s="15"/>
      <c r="N2788" s="15"/>
    </row>
    <row r="2789" spans="2:14" s="25" customFormat="1" ht="15" customHeight="1" x14ac:dyDescent="0.3">
      <c r="B2789" s="25" t="str">
        <f>IF(A2789="","",VLOOKUP(A2789,Tabulka3[[Číslo registrace  u jednorázové akce]:[Příjmení]],2,0))</f>
        <v/>
      </c>
      <c r="C2789" s="25" t="str">
        <f>IF(A2789="","",VLOOKUP(A2789,Tabulka3[[Číslo registrace  u jednorázové akce]:[Příjmení]],3,0))</f>
        <v/>
      </c>
      <c r="I2789" s="94"/>
      <c r="J2789" s="94"/>
      <c r="L2789" s="15"/>
      <c r="M2789" s="15"/>
      <c r="N2789" s="15"/>
    </row>
    <row r="2790" spans="2:14" s="25" customFormat="1" ht="15" customHeight="1" x14ac:dyDescent="0.3">
      <c r="B2790" s="25" t="str">
        <f>IF(A2790="","",VLOOKUP(A2790,Tabulka3[[Číslo registrace  u jednorázové akce]:[Příjmení]],2,0))</f>
        <v/>
      </c>
      <c r="C2790" s="25" t="str">
        <f>IF(A2790="","",VLOOKUP(A2790,Tabulka3[[Číslo registrace  u jednorázové akce]:[Příjmení]],3,0))</f>
        <v/>
      </c>
      <c r="I2790" s="94"/>
      <c r="J2790" s="94"/>
      <c r="L2790" s="15"/>
      <c r="M2790" s="15"/>
      <c r="N2790" s="15"/>
    </row>
    <row r="2791" spans="2:14" s="25" customFormat="1" ht="15" customHeight="1" x14ac:dyDescent="0.3">
      <c r="B2791" s="25" t="str">
        <f>IF(A2791="","",VLOOKUP(A2791,Tabulka3[[Číslo registrace  u jednorázové akce]:[Příjmení]],2,0))</f>
        <v/>
      </c>
      <c r="C2791" s="25" t="str">
        <f>IF(A2791="","",VLOOKUP(A2791,Tabulka3[[Číslo registrace  u jednorázové akce]:[Příjmení]],3,0))</f>
        <v/>
      </c>
      <c r="I2791" s="94"/>
      <c r="J2791" s="94"/>
      <c r="L2791" s="15"/>
      <c r="M2791" s="15"/>
      <c r="N2791" s="15"/>
    </row>
    <row r="2792" spans="2:14" s="25" customFormat="1" ht="15" customHeight="1" x14ac:dyDescent="0.3">
      <c r="B2792" s="25" t="str">
        <f>IF(A2792="","",VLOOKUP(A2792,Tabulka3[[Číslo registrace  u jednorázové akce]:[Příjmení]],2,0))</f>
        <v/>
      </c>
      <c r="C2792" s="25" t="str">
        <f>IF(A2792="","",VLOOKUP(A2792,Tabulka3[[Číslo registrace  u jednorázové akce]:[Příjmení]],3,0))</f>
        <v/>
      </c>
      <c r="I2792" s="94"/>
      <c r="J2792" s="94"/>
      <c r="L2792" s="15"/>
      <c r="M2792" s="15"/>
      <c r="N2792" s="15"/>
    </row>
    <row r="2793" spans="2:14" s="25" customFormat="1" ht="15" customHeight="1" x14ac:dyDescent="0.3">
      <c r="B2793" s="25" t="str">
        <f>IF(A2793="","",VLOOKUP(A2793,Tabulka3[[Číslo registrace  u jednorázové akce]:[Příjmení]],2,0))</f>
        <v/>
      </c>
      <c r="C2793" s="25" t="str">
        <f>IF(A2793="","",VLOOKUP(A2793,Tabulka3[[Číslo registrace  u jednorázové akce]:[Příjmení]],3,0))</f>
        <v/>
      </c>
      <c r="I2793" s="94"/>
      <c r="J2793" s="94"/>
      <c r="L2793" s="15"/>
      <c r="M2793" s="15"/>
      <c r="N2793" s="15"/>
    </row>
    <row r="2794" spans="2:14" s="25" customFormat="1" ht="15" customHeight="1" x14ac:dyDescent="0.3">
      <c r="B2794" s="25" t="str">
        <f>IF(A2794="","",VLOOKUP(A2794,Tabulka3[[Číslo registrace  u jednorázové akce]:[Příjmení]],2,0))</f>
        <v/>
      </c>
      <c r="C2794" s="25" t="str">
        <f>IF(A2794="","",VLOOKUP(A2794,Tabulka3[[Číslo registrace  u jednorázové akce]:[Příjmení]],3,0))</f>
        <v/>
      </c>
      <c r="I2794" s="94"/>
      <c r="J2794" s="94"/>
      <c r="L2794" s="15"/>
      <c r="M2794" s="15"/>
      <c r="N2794" s="15"/>
    </row>
    <row r="2795" spans="2:14" s="25" customFormat="1" ht="15" customHeight="1" x14ac:dyDescent="0.3">
      <c r="B2795" s="25" t="str">
        <f>IF(A2795="","",VLOOKUP(A2795,Tabulka3[[Číslo registrace  u jednorázové akce]:[Příjmení]],2,0))</f>
        <v/>
      </c>
      <c r="C2795" s="25" t="str">
        <f>IF(A2795="","",VLOOKUP(A2795,Tabulka3[[Číslo registrace  u jednorázové akce]:[Příjmení]],3,0))</f>
        <v/>
      </c>
      <c r="I2795" s="94"/>
      <c r="J2795" s="94"/>
      <c r="L2795" s="15"/>
      <c r="M2795" s="15"/>
      <c r="N2795" s="15"/>
    </row>
    <row r="2796" spans="2:14" s="25" customFormat="1" ht="15" customHeight="1" x14ac:dyDescent="0.3">
      <c r="B2796" s="25" t="str">
        <f>IF(A2796="","",VLOOKUP(A2796,Tabulka3[[Číslo registrace  u jednorázové akce]:[Příjmení]],2,0))</f>
        <v/>
      </c>
      <c r="C2796" s="25" t="str">
        <f>IF(A2796="","",VLOOKUP(A2796,Tabulka3[[Číslo registrace  u jednorázové akce]:[Příjmení]],3,0))</f>
        <v/>
      </c>
      <c r="I2796" s="94"/>
      <c r="J2796" s="94"/>
      <c r="L2796" s="15"/>
      <c r="M2796" s="15"/>
      <c r="N2796" s="15"/>
    </row>
    <row r="2797" spans="2:14" s="25" customFormat="1" ht="15" customHeight="1" x14ac:dyDescent="0.3">
      <c r="B2797" s="25" t="str">
        <f>IF(A2797="","",VLOOKUP(A2797,Tabulka3[[Číslo registrace  u jednorázové akce]:[Příjmení]],2,0))</f>
        <v/>
      </c>
      <c r="C2797" s="25" t="str">
        <f>IF(A2797="","",VLOOKUP(A2797,Tabulka3[[Číslo registrace  u jednorázové akce]:[Příjmení]],3,0))</f>
        <v/>
      </c>
      <c r="I2797" s="94"/>
      <c r="J2797" s="94"/>
      <c r="L2797" s="15"/>
      <c r="M2797" s="15"/>
      <c r="N2797" s="15"/>
    </row>
    <row r="2798" spans="2:14" s="25" customFormat="1" ht="15" customHeight="1" x14ac:dyDescent="0.3">
      <c r="B2798" s="25" t="str">
        <f>IF(A2798="","",VLOOKUP(A2798,Tabulka3[[Číslo registrace  u jednorázové akce]:[Příjmení]],2,0))</f>
        <v/>
      </c>
      <c r="C2798" s="25" t="str">
        <f>IF(A2798="","",VLOOKUP(A2798,Tabulka3[[Číslo registrace  u jednorázové akce]:[Příjmení]],3,0))</f>
        <v/>
      </c>
      <c r="I2798" s="94"/>
      <c r="J2798" s="94"/>
      <c r="L2798" s="15"/>
      <c r="M2798" s="15"/>
      <c r="N2798" s="15"/>
    </row>
    <row r="2799" spans="2:14" s="25" customFormat="1" ht="15" customHeight="1" x14ac:dyDescent="0.3">
      <c r="B2799" s="25" t="str">
        <f>IF(A2799="","",VLOOKUP(A2799,Tabulka3[[Číslo registrace  u jednorázové akce]:[Příjmení]],2,0))</f>
        <v/>
      </c>
      <c r="C2799" s="25" t="str">
        <f>IF(A2799="","",VLOOKUP(A2799,Tabulka3[[Číslo registrace  u jednorázové akce]:[Příjmení]],3,0))</f>
        <v/>
      </c>
      <c r="I2799" s="94"/>
      <c r="J2799" s="94"/>
      <c r="L2799" s="15"/>
      <c r="M2799" s="15"/>
      <c r="N2799" s="15"/>
    </row>
    <row r="2800" spans="2:14" s="25" customFormat="1" ht="15" customHeight="1" x14ac:dyDescent="0.3">
      <c r="B2800" s="25" t="str">
        <f>IF(A2800="","",VLOOKUP(A2800,Tabulka3[[Číslo registrace  u jednorázové akce]:[Příjmení]],2,0))</f>
        <v/>
      </c>
      <c r="C2800" s="25" t="str">
        <f>IF(A2800="","",VLOOKUP(A2800,Tabulka3[[Číslo registrace  u jednorázové akce]:[Příjmení]],3,0))</f>
        <v/>
      </c>
      <c r="I2800" s="94"/>
      <c r="J2800" s="94"/>
      <c r="L2800" s="15"/>
      <c r="M2800" s="15"/>
      <c r="N2800" s="15"/>
    </row>
    <row r="2801" spans="2:14" s="25" customFormat="1" ht="15" customHeight="1" x14ac:dyDescent="0.3">
      <c r="B2801" s="25" t="str">
        <f>IF(A2801="","",VLOOKUP(A2801,Tabulka3[[Číslo registrace  u jednorázové akce]:[Příjmení]],2,0))</f>
        <v/>
      </c>
      <c r="C2801" s="25" t="str">
        <f>IF(A2801="","",VLOOKUP(A2801,Tabulka3[[Číslo registrace  u jednorázové akce]:[Příjmení]],3,0))</f>
        <v/>
      </c>
      <c r="I2801" s="94"/>
      <c r="J2801" s="94"/>
      <c r="L2801" s="15"/>
      <c r="M2801" s="15"/>
      <c r="N2801" s="15"/>
    </row>
    <row r="2802" spans="2:14" s="25" customFormat="1" ht="15" customHeight="1" x14ac:dyDescent="0.3">
      <c r="B2802" s="25" t="str">
        <f>IF(A2802="","",VLOOKUP(A2802,Tabulka3[[Číslo registrace  u jednorázové akce]:[Příjmení]],2,0))</f>
        <v/>
      </c>
      <c r="C2802" s="25" t="str">
        <f>IF(A2802="","",VLOOKUP(A2802,Tabulka3[[Číslo registrace  u jednorázové akce]:[Příjmení]],3,0))</f>
        <v/>
      </c>
      <c r="I2802" s="94"/>
      <c r="J2802" s="94"/>
      <c r="L2802" s="15"/>
      <c r="M2802" s="15"/>
      <c r="N2802" s="15"/>
    </row>
    <row r="2803" spans="2:14" s="25" customFormat="1" ht="15" customHeight="1" x14ac:dyDescent="0.3">
      <c r="B2803" s="25" t="str">
        <f>IF(A2803="","",VLOOKUP(A2803,Tabulka3[[Číslo registrace  u jednorázové akce]:[Příjmení]],2,0))</f>
        <v/>
      </c>
      <c r="C2803" s="25" t="str">
        <f>IF(A2803="","",VLOOKUP(A2803,Tabulka3[[Číslo registrace  u jednorázové akce]:[Příjmení]],3,0))</f>
        <v/>
      </c>
      <c r="I2803" s="94"/>
      <c r="J2803" s="94"/>
      <c r="L2803" s="15"/>
      <c r="M2803" s="15"/>
      <c r="N2803" s="15"/>
    </row>
    <row r="2804" spans="2:14" s="25" customFormat="1" ht="15" customHeight="1" x14ac:dyDescent="0.3">
      <c r="B2804" s="25" t="str">
        <f>IF(A2804="","",VLOOKUP(A2804,Tabulka3[[Číslo registrace  u jednorázové akce]:[Příjmení]],2,0))</f>
        <v/>
      </c>
      <c r="C2804" s="25" t="str">
        <f>IF(A2804="","",VLOOKUP(A2804,Tabulka3[[Číslo registrace  u jednorázové akce]:[Příjmení]],3,0))</f>
        <v/>
      </c>
      <c r="I2804" s="94"/>
      <c r="J2804" s="94"/>
      <c r="L2804" s="15"/>
      <c r="M2804" s="15"/>
      <c r="N2804" s="15"/>
    </row>
    <row r="2805" spans="2:14" s="25" customFormat="1" ht="15" customHeight="1" x14ac:dyDescent="0.3">
      <c r="B2805" s="25" t="str">
        <f>IF(A2805="","",VLOOKUP(A2805,Tabulka3[[Číslo registrace  u jednorázové akce]:[Příjmení]],2,0))</f>
        <v/>
      </c>
      <c r="C2805" s="25" t="str">
        <f>IF(A2805="","",VLOOKUP(A2805,Tabulka3[[Číslo registrace  u jednorázové akce]:[Příjmení]],3,0))</f>
        <v/>
      </c>
      <c r="I2805" s="94"/>
      <c r="J2805" s="94"/>
      <c r="L2805" s="15"/>
      <c r="M2805" s="15"/>
      <c r="N2805" s="15"/>
    </row>
    <row r="2806" spans="2:14" s="25" customFormat="1" ht="15" customHeight="1" x14ac:dyDescent="0.3">
      <c r="B2806" s="25" t="str">
        <f>IF(A2806="","",VLOOKUP(A2806,Tabulka3[[Číslo registrace  u jednorázové akce]:[Příjmení]],2,0))</f>
        <v/>
      </c>
      <c r="C2806" s="25" t="str">
        <f>IF(A2806="","",VLOOKUP(A2806,Tabulka3[[Číslo registrace  u jednorázové akce]:[Příjmení]],3,0))</f>
        <v/>
      </c>
      <c r="I2806" s="94"/>
      <c r="J2806" s="94"/>
      <c r="L2806" s="15"/>
      <c r="M2806" s="15"/>
      <c r="N2806" s="15"/>
    </row>
    <row r="2807" spans="2:14" s="25" customFormat="1" ht="15" customHeight="1" x14ac:dyDescent="0.3">
      <c r="B2807" s="25" t="str">
        <f>IF(A2807="","",VLOOKUP(A2807,Tabulka3[[Číslo registrace  u jednorázové akce]:[Příjmení]],2,0))</f>
        <v/>
      </c>
      <c r="C2807" s="25" t="str">
        <f>IF(A2807="","",VLOOKUP(A2807,Tabulka3[[Číslo registrace  u jednorázové akce]:[Příjmení]],3,0))</f>
        <v/>
      </c>
      <c r="I2807" s="94"/>
      <c r="J2807" s="94"/>
      <c r="L2807" s="15"/>
      <c r="M2807" s="15"/>
      <c r="N2807" s="15"/>
    </row>
    <row r="2808" spans="2:14" s="25" customFormat="1" ht="15" customHeight="1" x14ac:dyDescent="0.3">
      <c r="B2808" s="25" t="str">
        <f>IF(A2808="","",VLOOKUP(A2808,Tabulka3[[Číslo registrace  u jednorázové akce]:[Příjmení]],2,0))</f>
        <v/>
      </c>
      <c r="C2808" s="25" t="str">
        <f>IF(A2808="","",VLOOKUP(A2808,Tabulka3[[Číslo registrace  u jednorázové akce]:[Příjmení]],3,0))</f>
        <v/>
      </c>
      <c r="I2808" s="94"/>
      <c r="J2808" s="94"/>
      <c r="L2808" s="15"/>
      <c r="M2808" s="15"/>
      <c r="N2808" s="15"/>
    </row>
    <row r="2809" spans="2:14" s="25" customFormat="1" ht="15" customHeight="1" x14ac:dyDescent="0.3">
      <c r="B2809" s="25" t="str">
        <f>IF(A2809="","",VLOOKUP(A2809,Tabulka3[[Číslo registrace  u jednorázové akce]:[Příjmení]],2,0))</f>
        <v/>
      </c>
      <c r="C2809" s="25" t="str">
        <f>IF(A2809="","",VLOOKUP(A2809,Tabulka3[[Číslo registrace  u jednorázové akce]:[Příjmení]],3,0))</f>
        <v/>
      </c>
      <c r="I2809" s="94"/>
      <c r="J2809" s="94"/>
      <c r="L2809" s="15"/>
      <c r="M2809" s="15"/>
      <c r="N2809" s="15"/>
    </row>
    <row r="2810" spans="2:14" s="25" customFormat="1" ht="15" customHeight="1" x14ac:dyDescent="0.3">
      <c r="B2810" s="25" t="str">
        <f>IF(A2810="","",VLOOKUP(A2810,Tabulka3[[Číslo registrace  u jednorázové akce]:[Příjmení]],2,0))</f>
        <v/>
      </c>
      <c r="C2810" s="25" t="str">
        <f>IF(A2810="","",VLOOKUP(A2810,Tabulka3[[Číslo registrace  u jednorázové akce]:[Příjmení]],3,0))</f>
        <v/>
      </c>
      <c r="I2810" s="94"/>
      <c r="J2810" s="94"/>
      <c r="L2810" s="15"/>
      <c r="M2810" s="15"/>
      <c r="N2810" s="15"/>
    </row>
    <row r="2811" spans="2:14" s="25" customFormat="1" ht="15" customHeight="1" x14ac:dyDescent="0.3">
      <c r="B2811" s="25" t="str">
        <f>IF(A2811="","",VLOOKUP(A2811,Tabulka3[[Číslo registrace  u jednorázové akce]:[Příjmení]],2,0))</f>
        <v/>
      </c>
      <c r="C2811" s="25" t="str">
        <f>IF(A2811="","",VLOOKUP(A2811,Tabulka3[[Číslo registrace  u jednorázové akce]:[Příjmení]],3,0))</f>
        <v/>
      </c>
      <c r="I2811" s="94"/>
      <c r="J2811" s="94"/>
      <c r="L2811" s="15"/>
      <c r="M2811" s="15"/>
      <c r="N2811" s="15"/>
    </row>
    <row r="2812" spans="2:14" s="25" customFormat="1" ht="15" customHeight="1" x14ac:dyDescent="0.3">
      <c r="B2812" s="25" t="str">
        <f>IF(A2812="","",VLOOKUP(A2812,Tabulka3[[Číslo registrace  u jednorázové akce]:[Příjmení]],2,0))</f>
        <v/>
      </c>
      <c r="C2812" s="25" t="str">
        <f>IF(A2812="","",VLOOKUP(A2812,Tabulka3[[Číslo registrace  u jednorázové akce]:[Příjmení]],3,0))</f>
        <v/>
      </c>
      <c r="I2812" s="94"/>
      <c r="J2812" s="94"/>
      <c r="L2812" s="15"/>
      <c r="M2812" s="15"/>
      <c r="N2812" s="15"/>
    </row>
    <row r="2813" spans="2:14" s="25" customFormat="1" ht="15" customHeight="1" x14ac:dyDescent="0.3">
      <c r="B2813" s="25" t="str">
        <f>IF(A2813="","",VLOOKUP(A2813,Tabulka3[[Číslo registrace  u jednorázové akce]:[Příjmení]],2,0))</f>
        <v/>
      </c>
      <c r="C2813" s="25" t="str">
        <f>IF(A2813="","",VLOOKUP(A2813,Tabulka3[[Číslo registrace  u jednorázové akce]:[Příjmení]],3,0))</f>
        <v/>
      </c>
      <c r="I2813" s="94"/>
      <c r="J2813" s="94"/>
      <c r="L2813" s="15"/>
      <c r="M2813" s="15"/>
      <c r="N2813" s="15"/>
    </row>
    <row r="2814" spans="2:14" s="25" customFormat="1" ht="15" customHeight="1" x14ac:dyDescent="0.3">
      <c r="B2814" s="25" t="str">
        <f>IF(A2814="","",VLOOKUP(A2814,Tabulka3[[Číslo registrace  u jednorázové akce]:[Příjmení]],2,0))</f>
        <v/>
      </c>
      <c r="C2814" s="25" t="str">
        <f>IF(A2814="","",VLOOKUP(A2814,Tabulka3[[Číslo registrace  u jednorázové akce]:[Příjmení]],3,0))</f>
        <v/>
      </c>
      <c r="I2814" s="94"/>
      <c r="J2814" s="94"/>
      <c r="L2814" s="15"/>
      <c r="M2814" s="15"/>
      <c r="N2814" s="15"/>
    </row>
    <row r="2815" spans="2:14" s="25" customFormat="1" ht="15" customHeight="1" x14ac:dyDescent="0.3">
      <c r="B2815" s="25" t="str">
        <f>IF(A2815="","",VLOOKUP(A2815,Tabulka3[[Číslo registrace  u jednorázové akce]:[Příjmení]],2,0))</f>
        <v/>
      </c>
      <c r="C2815" s="25" t="str">
        <f>IF(A2815="","",VLOOKUP(A2815,Tabulka3[[Číslo registrace  u jednorázové akce]:[Příjmení]],3,0))</f>
        <v/>
      </c>
      <c r="I2815" s="94"/>
      <c r="J2815" s="94"/>
      <c r="L2815" s="15"/>
      <c r="M2815" s="15"/>
      <c r="N2815" s="15"/>
    </row>
    <row r="2816" spans="2:14" s="25" customFormat="1" ht="15" customHeight="1" x14ac:dyDescent="0.3">
      <c r="B2816" s="25" t="str">
        <f>IF(A2816="","",VLOOKUP(A2816,Tabulka3[[Číslo registrace  u jednorázové akce]:[Příjmení]],2,0))</f>
        <v/>
      </c>
      <c r="C2816" s="25" t="str">
        <f>IF(A2816="","",VLOOKUP(A2816,Tabulka3[[Číslo registrace  u jednorázové akce]:[Příjmení]],3,0))</f>
        <v/>
      </c>
      <c r="I2816" s="94"/>
      <c r="J2816" s="94"/>
      <c r="L2816" s="15"/>
      <c r="M2816" s="15"/>
      <c r="N2816" s="15"/>
    </row>
    <row r="2817" spans="2:14" s="25" customFormat="1" ht="15" customHeight="1" x14ac:dyDescent="0.3">
      <c r="B2817" s="25" t="str">
        <f>IF(A2817="","",VLOOKUP(A2817,Tabulka3[[Číslo registrace  u jednorázové akce]:[Příjmení]],2,0))</f>
        <v/>
      </c>
      <c r="C2817" s="25" t="str">
        <f>IF(A2817="","",VLOOKUP(A2817,Tabulka3[[Číslo registrace  u jednorázové akce]:[Příjmení]],3,0))</f>
        <v/>
      </c>
      <c r="I2817" s="94"/>
      <c r="J2817" s="94"/>
      <c r="L2817" s="15"/>
      <c r="M2817" s="15"/>
      <c r="N2817" s="15"/>
    </row>
    <row r="2818" spans="2:14" s="25" customFormat="1" ht="15" customHeight="1" x14ac:dyDescent="0.3">
      <c r="B2818" s="25" t="str">
        <f>IF(A2818="","",VLOOKUP(A2818,Tabulka3[[Číslo registrace  u jednorázové akce]:[Příjmení]],2,0))</f>
        <v/>
      </c>
      <c r="C2818" s="25" t="str">
        <f>IF(A2818="","",VLOOKUP(A2818,Tabulka3[[Číslo registrace  u jednorázové akce]:[Příjmení]],3,0))</f>
        <v/>
      </c>
      <c r="I2818" s="94"/>
      <c r="J2818" s="94"/>
      <c r="L2818" s="15"/>
      <c r="M2818" s="15"/>
      <c r="N2818" s="15"/>
    </row>
    <row r="2819" spans="2:14" s="25" customFormat="1" ht="15" customHeight="1" x14ac:dyDescent="0.3">
      <c r="B2819" s="25" t="str">
        <f>IF(A2819="","",VLOOKUP(A2819,Tabulka3[[Číslo registrace  u jednorázové akce]:[Příjmení]],2,0))</f>
        <v/>
      </c>
      <c r="C2819" s="25" t="str">
        <f>IF(A2819="","",VLOOKUP(A2819,Tabulka3[[Číslo registrace  u jednorázové akce]:[Příjmení]],3,0))</f>
        <v/>
      </c>
      <c r="I2819" s="94"/>
      <c r="J2819" s="94"/>
      <c r="L2819" s="15"/>
      <c r="M2819" s="15"/>
      <c r="N2819" s="15"/>
    </row>
    <row r="2820" spans="2:14" s="25" customFormat="1" ht="15" customHeight="1" x14ac:dyDescent="0.3">
      <c r="B2820" s="25" t="str">
        <f>IF(A2820="","",VLOOKUP(A2820,Tabulka3[[Číslo registrace  u jednorázové akce]:[Příjmení]],2,0))</f>
        <v/>
      </c>
      <c r="C2820" s="25" t="str">
        <f>IF(A2820="","",VLOOKUP(A2820,Tabulka3[[Číslo registrace  u jednorázové akce]:[Příjmení]],3,0))</f>
        <v/>
      </c>
      <c r="I2820" s="94"/>
      <c r="J2820" s="94"/>
      <c r="L2820" s="15"/>
      <c r="M2820" s="15"/>
      <c r="N2820" s="15"/>
    </row>
    <row r="2821" spans="2:14" s="25" customFormat="1" ht="15" customHeight="1" x14ac:dyDescent="0.3">
      <c r="B2821" s="25" t="str">
        <f>IF(A2821="","",VLOOKUP(A2821,Tabulka3[[Číslo registrace  u jednorázové akce]:[Příjmení]],2,0))</f>
        <v/>
      </c>
      <c r="C2821" s="25" t="str">
        <f>IF(A2821="","",VLOOKUP(A2821,Tabulka3[[Číslo registrace  u jednorázové akce]:[Příjmení]],3,0))</f>
        <v/>
      </c>
      <c r="I2821" s="94"/>
      <c r="J2821" s="94"/>
      <c r="L2821" s="15"/>
      <c r="M2821" s="15"/>
      <c r="N2821" s="15"/>
    </row>
    <row r="2822" spans="2:14" s="25" customFormat="1" ht="15" customHeight="1" x14ac:dyDescent="0.3">
      <c r="B2822" s="25" t="str">
        <f>IF(A2822="","",VLOOKUP(A2822,Tabulka3[[Číslo registrace  u jednorázové akce]:[Příjmení]],2,0))</f>
        <v/>
      </c>
      <c r="C2822" s="25" t="str">
        <f>IF(A2822="","",VLOOKUP(A2822,Tabulka3[[Číslo registrace  u jednorázové akce]:[Příjmení]],3,0))</f>
        <v/>
      </c>
      <c r="I2822" s="94"/>
      <c r="J2822" s="94"/>
      <c r="L2822" s="15"/>
      <c r="M2822" s="15"/>
      <c r="N2822" s="15"/>
    </row>
    <row r="2823" spans="2:14" s="25" customFormat="1" ht="15" customHeight="1" x14ac:dyDescent="0.3">
      <c r="B2823" s="25" t="str">
        <f>IF(A2823="","",VLOOKUP(A2823,Tabulka3[[Číslo registrace  u jednorázové akce]:[Příjmení]],2,0))</f>
        <v/>
      </c>
      <c r="C2823" s="25" t="str">
        <f>IF(A2823="","",VLOOKUP(A2823,Tabulka3[[Číslo registrace  u jednorázové akce]:[Příjmení]],3,0))</f>
        <v/>
      </c>
      <c r="I2823" s="94"/>
      <c r="J2823" s="94"/>
      <c r="L2823" s="15"/>
      <c r="M2823" s="15"/>
      <c r="N2823" s="15"/>
    </row>
    <row r="2824" spans="2:14" s="25" customFormat="1" ht="15" customHeight="1" x14ac:dyDescent="0.3">
      <c r="B2824" s="25" t="str">
        <f>IF(A2824="","",VLOOKUP(A2824,Tabulka3[[Číslo registrace  u jednorázové akce]:[Příjmení]],2,0))</f>
        <v/>
      </c>
      <c r="C2824" s="25" t="str">
        <f>IF(A2824="","",VLOOKUP(A2824,Tabulka3[[Číslo registrace  u jednorázové akce]:[Příjmení]],3,0))</f>
        <v/>
      </c>
      <c r="I2824" s="94"/>
      <c r="J2824" s="94"/>
      <c r="L2824" s="15"/>
      <c r="M2824" s="15"/>
      <c r="N2824" s="15"/>
    </row>
    <row r="2825" spans="2:14" s="25" customFormat="1" ht="15" customHeight="1" x14ac:dyDescent="0.3">
      <c r="B2825" s="25" t="str">
        <f>IF(A2825="","",VLOOKUP(A2825,Tabulka3[[Číslo registrace  u jednorázové akce]:[Příjmení]],2,0))</f>
        <v/>
      </c>
      <c r="C2825" s="25" t="str">
        <f>IF(A2825="","",VLOOKUP(A2825,Tabulka3[[Číslo registrace  u jednorázové akce]:[Příjmení]],3,0))</f>
        <v/>
      </c>
      <c r="I2825" s="94"/>
      <c r="J2825" s="94"/>
      <c r="L2825" s="15"/>
      <c r="M2825" s="15"/>
      <c r="N2825" s="15"/>
    </row>
    <row r="2826" spans="2:14" s="25" customFormat="1" ht="15" customHeight="1" x14ac:dyDescent="0.3">
      <c r="B2826" s="25" t="str">
        <f>IF(A2826="","",VLOOKUP(A2826,Tabulka3[[Číslo registrace  u jednorázové akce]:[Příjmení]],2,0))</f>
        <v/>
      </c>
      <c r="C2826" s="25" t="str">
        <f>IF(A2826="","",VLOOKUP(A2826,Tabulka3[[Číslo registrace  u jednorázové akce]:[Příjmení]],3,0))</f>
        <v/>
      </c>
      <c r="I2826" s="94"/>
      <c r="J2826" s="94"/>
      <c r="L2826" s="15"/>
      <c r="M2826" s="15"/>
      <c r="N2826" s="15"/>
    </row>
    <row r="2827" spans="2:14" s="25" customFormat="1" ht="15" customHeight="1" x14ac:dyDescent="0.3">
      <c r="B2827" s="25" t="str">
        <f>IF(A2827="","",VLOOKUP(A2827,Tabulka3[[Číslo registrace  u jednorázové akce]:[Příjmení]],2,0))</f>
        <v/>
      </c>
      <c r="C2827" s="25" t="str">
        <f>IF(A2827="","",VLOOKUP(A2827,Tabulka3[[Číslo registrace  u jednorázové akce]:[Příjmení]],3,0))</f>
        <v/>
      </c>
      <c r="I2827" s="94"/>
      <c r="J2827" s="94"/>
      <c r="L2827" s="15"/>
      <c r="M2827" s="15"/>
      <c r="N2827" s="15"/>
    </row>
    <row r="2828" spans="2:14" s="25" customFormat="1" ht="15" customHeight="1" x14ac:dyDescent="0.3">
      <c r="B2828" s="25" t="str">
        <f>IF(A2828="","",VLOOKUP(A2828,Tabulka3[[Číslo registrace  u jednorázové akce]:[Příjmení]],2,0))</f>
        <v/>
      </c>
      <c r="C2828" s="25" t="str">
        <f>IF(A2828="","",VLOOKUP(A2828,Tabulka3[[Číslo registrace  u jednorázové akce]:[Příjmení]],3,0))</f>
        <v/>
      </c>
      <c r="I2828" s="94"/>
      <c r="J2828" s="94"/>
      <c r="L2828" s="15"/>
      <c r="M2828" s="15"/>
      <c r="N2828" s="15"/>
    </row>
    <row r="2829" spans="2:14" s="25" customFormat="1" ht="15" customHeight="1" x14ac:dyDescent="0.3">
      <c r="B2829" s="25" t="str">
        <f>IF(A2829="","",VLOOKUP(A2829,Tabulka3[[Číslo registrace  u jednorázové akce]:[Příjmení]],2,0))</f>
        <v/>
      </c>
      <c r="C2829" s="25" t="str">
        <f>IF(A2829="","",VLOOKUP(A2829,Tabulka3[[Číslo registrace  u jednorázové akce]:[Příjmení]],3,0))</f>
        <v/>
      </c>
      <c r="I2829" s="94"/>
      <c r="J2829" s="94"/>
      <c r="L2829" s="15"/>
      <c r="M2829" s="15"/>
      <c r="N2829" s="15"/>
    </row>
    <row r="2830" spans="2:14" s="25" customFormat="1" ht="15" customHeight="1" x14ac:dyDescent="0.3">
      <c r="B2830" s="25" t="str">
        <f>IF(A2830="","",VLOOKUP(A2830,Tabulka3[[Číslo registrace  u jednorázové akce]:[Příjmení]],2,0))</f>
        <v/>
      </c>
      <c r="C2830" s="25" t="str">
        <f>IF(A2830="","",VLOOKUP(A2830,Tabulka3[[Číslo registrace  u jednorázové akce]:[Příjmení]],3,0))</f>
        <v/>
      </c>
      <c r="I2830" s="94"/>
      <c r="J2830" s="94"/>
      <c r="L2830" s="15"/>
      <c r="M2830" s="15"/>
      <c r="N2830" s="15"/>
    </row>
    <row r="2831" spans="2:14" s="25" customFormat="1" ht="15" customHeight="1" x14ac:dyDescent="0.3">
      <c r="B2831" s="25" t="str">
        <f>IF(A2831="","",VLOOKUP(A2831,Tabulka3[[Číslo registrace  u jednorázové akce]:[Příjmení]],2,0))</f>
        <v/>
      </c>
      <c r="C2831" s="25" t="str">
        <f>IF(A2831="","",VLOOKUP(A2831,Tabulka3[[Číslo registrace  u jednorázové akce]:[Příjmení]],3,0))</f>
        <v/>
      </c>
      <c r="I2831" s="94"/>
      <c r="J2831" s="94"/>
      <c r="L2831" s="15"/>
      <c r="M2831" s="15"/>
      <c r="N2831" s="15"/>
    </row>
    <row r="2832" spans="2:14" s="25" customFormat="1" ht="15" customHeight="1" x14ac:dyDescent="0.3">
      <c r="B2832" s="25" t="str">
        <f>IF(A2832="","",VLOOKUP(A2832,Tabulka3[[Číslo registrace  u jednorázové akce]:[Příjmení]],2,0))</f>
        <v/>
      </c>
      <c r="C2832" s="25" t="str">
        <f>IF(A2832="","",VLOOKUP(A2832,Tabulka3[[Číslo registrace  u jednorázové akce]:[Příjmení]],3,0))</f>
        <v/>
      </c>
      <c r="I2832" s="94"/>
      <c r="J2832" s="94"/>
      <c r="L2832" s="15"/>
      <c r="M2832" s="15"/>
      <c r="N2832" s="15"/>
    </row>
    <row r="2833" spans="2:14" s="25" customFormat="1" ht="15" customHeight="1" x14ac:dyDescent="0.3">
      <c r="B2833" s="25" t="str">
        <f>IF(A2833="","",VLOOKUP(A2833,Tabulka3[[Číslo registrace  u jednorázové akce]:[Příjmení]],2,0))</f>
        <v/>
      </c>
      <c r="C2833" s="25" t="str">
        <f>IF(A2833="","",VLOOKUP(A2833,Tabulka3[[Číslo registrace  u jednorázové akce]:[Příjmení]],3,0))</f>
        <v/>
      </c>
      <c r="I2833" s="94"/>
      <c r="J2833" s="94"/>
      <c r="L2833" s="15"/>
      <c r="M2833" s="15"/>
      <c r="N2833" s="15"/>
    </row>
    <row r="2834" spans="2:14" s="25" customFormat="1" ht="15" customHeight="1" x14ac:dyDescent="0.3">
      <c r="B2834" s="25" t="str">
        <f>IF(A2834="","",VLOOKUP(A2834,Tabulka3[[Číslo registrace  u jednorázové akce]:[Příjmení]],2,0))</f>
        <v/>
      </c>
      <c r="C2834" s="25" t="str">
        <f>IF(A2834="","",VLOOKUP(A2834,Tabulka3[[Číslo registrace  u jednorázové akce]:[Příjmení]],3,0))</f>
        <v/>
      </c>
      <c r="I2834" s="94"/>
      <c r="J2834" s="94"/>
      <c r="L2834" s="15"/>
      <c r="M2834" s="15"/>
      <c r="N2834" s="15"/>
    </row>
    <row r="2835" spans="2:14" s="25" customFormat="1" ht="15" customHeight="1" x14ac:dyDescent="0.3">
      <c r="B2835" s="25" t="str">
        <f>IF(A2835="","",VLOOKUP(A2835,Tabulka3[[Číslo registrace  u jednorázové akce]:[Příjmení]],2,0))</f>
        <v/>
      </c>
      <c r="C2835" s="25" t="str">
        <f>IF(A2835="","",VLOOKUP(A2835,Tabulka3[[Číslo registrace  u jednorázové akce]:[Příjmení]],3,0))</f>
        <v/>
      </c>
      <c r="I2835" s="94"/>
      <c r="J2835" s="94"/>
      <c r="L2835" s="15"/>
      <c r="M2835" s="15"/>
      <c r="N2835" s="15"/>
    </row>
    <row r="2836" spans="2:14" s="25" customFormat="1" ht="15" customHeight="1" x14ac:dyDescent="0.3">
      <c r="B2836" s="25" t="str">
        <f>IF(A2836="","",VLOOKUP(A2836,Tabulka3[[Číslo registrace  u jednorázové akce]:[Příjmení]],2,0))</f>
        <v/>
      </c>
      <c r="C2836" s="25" t="str">
        <f>IF(A2836="","",VLOOKUP(A2836,Tabulka3[[Číslo registrace  u jednorázové akce]:[Příjmení]],3,0))</f>
        <v/>
      </c>
      <c r="I2836" s="94"/>
      <c r="J2836" s="94"/>
      <c r="L2836" s="15"/>
      <c r="M2836" s="15"/>
      <c r="N2836" s="15"/>
    </row>
    <row r="2837" spans="2:14" s="25" customFormat="1" ht="15" customHeight="1" x14ac:dyDescent="0.3">
      <c r="B2837" s="25" t="str">
        <f>IF(A2837="","",VLOOKUP(A2837,Tabulka3[[Číslo registrace  u jednorázové akce]:[Příjmení]],2,0))</f>
        <v/>
      </c>
      <c r="C2837" s="25" t="str">
        <f>IF(A2837="","",VLOOKUP(A2837,Tabulka3[[Číslo registrace  u jednorázové akce]:[Příjmení]],3,0))</f>
        <v/>
      </c>
      <c r="I2837" s="94"/>
      <c r="J2837" s="94"/>
      <c r="L2837" s="15"/>
      <c r="M2837" s="15"/>
      <c r="N2837" s="15"/>
    </row>
    <row r="2838" spans="2:14" s="25" customFormat="1" ht="15" customHeight="1" x14ac:dyDescent="0.3">
      <c r="B2838" s="25" t="str">
        <f>IF(A2838="","",VLOOKUP(A2838,Tabulka3[[Číslo registrace  u jednorázové akce]:[Příjmení]],2,0))</f>
        <v/>
      </c>
      <c r="C2838" s="25" t="str">
        <f>IF(A2838="","",VLOOKUP(A2838,Tabulka3[[Číslo registrace  u jednorázové akce]:[Příjmení]],3,0))</f>
        <v/>
      </c>
      <c r="I2838" s="94"/>
      <c r="J2838" s="94"/>
      <c r="L2838" s="15"/>
      <c r="M2838" s="15"/>
      <c r="N2838" s="15"/>
    </row>
    <row r="2839" spans="2:14" s="25" customFormat="1" ht="15" customHeight="1" x14ac:dyDescent="0.3">
      <c r="B2839" s="25" t="str">
        <f>IF(A2839="","",VLOOKUP(A2839,Tabulka3[[Číslo registrace  u jednorázové akce]:[Příjmení]],2,0))</f>
        <v/>
      </c>
      <c r="C2839" s="25" t="str">
        <f>IF(A2839="","",VLOOKUP(A2839,Tabulka3[[Číslo registrace  u jednorázové akce]:[Příjmení]],3,0))</f>
        <v/>
      </c>
      <c r="I2839" s="94"/>
      <c r="J2839" s="94"/>
      <c r="L2839" s="15"/>
      <c r="M2839" s="15"/>
      <c r="N2839" s="15"/>
    </row>
    <row r="2840" spans="2:14" s="25" customFormat="1" ht="15" customHeight="1" x14ac:dyDescent="0.3">
      <c r="B2840" s="25" t="str">
        <f>IF(A2840="","",VLOOKUP(A2840,Tabulka3[[Číslo registrace  u jednorázové akce]:[Příjmení]],2,0))</f>
        <v/>
      </c>
      <c r="C2840" s="25" t="str">
        <f>IF(A2840="","",VLOOKUP(A2840,Tabulka3[[Číslo registrace  u jednorázové akce]:[Příjmení]],3,0))</f>
        <v/>
      </c>
      <c r="I2840" s="94"/>
      <c r="J2840" s="94"/>
      <c r="L2840" s="15"/>
      <c r="M2840" s="15"/>
      <c r="N2840" s="15"/>
    </row>
    <row r="2841" spans="2:14" s="25" customFormat="1" ht="15" customHeight="1" x14ac:dyDescent="0.3">
      <c r="B2841" s="25" t="str">
        <f>IF(A2841="","",VLOOKUP(A2841,Tabulka3[[Číslo registrace  u jednorázové akce]:[Příjmení]],2,0))</f>
        <v/>
      </c>
      <c r="C2841" s="25" t="str">
        <f>IF(A2841="","",VLOOKUP(A2841,Tabulka3[[Číslo registrace  u jednorázové akce]:[Příjmení]],3,0))</f>
        <v/>
      </c>
      <c r="I2841" s="94"/>
      <c r="J2841" s="94"/>
      <c r="L2841" s="15"/>
      <c r="M2841" s="15"/>
      <c r="N2841" s="15"/>
    </row>
    <row r="2842" spans="2:14" s="25" customFormat="1" ht="15" customHeight="1" x14ac:dyDescent="0.3">
      <c r="B2842" s="25" t="str">
        <f>IF(A2842="","",VLOOKUP(A2842,Tabulka3[[Číslo registrace  u jednorázové akce]:[Příjmení]],2,0))</f>
        <v/>
      </c>
      <c r="C2842" s="25" t="str">
        <f>IF(A2842="","",VLOOKUP(A2842,Tabulka3[[Číslo registrace  u jednorázové akce]:[Příjmení]],3,0))</f>
        <v/>
      </c>
      <c r="I2842" s="94"/>
      <c r="J2842" s="94"/>
      <c r="L2842" s="15"/>
      <c r="M2842" s="15"/>
      <c r="N2842" s="15"/>
    </row>
    <row r="2843" spans="2:14" s="25" customFormat="1" ht="15" customHeight="1" x14ac:dyDescent="0.3">
      <c r="B2843" s="25" t="str">
        <f>IF(A2843="","",VLOOKUP(A2843,Tabulka3[[Číslo registrace  u jednorázové akce]:[Příjmení]],2,0))</f>
        <v/>
      </c>
      <c r="C2843" s="25" t="str">
        <f>IF(A2843="","",VLOOKUP(A2843,Tabulka3[[Číslo registrace  u jednorázové akce]:[Příjmení]],3,0))</f>
        <v/>
      </c>
      <c r="I2843" s="94"/>
      <c r="J2843" s="94"/>
      <c r="L2843" s="15"/>
      <c r="M2843" s="15"/>
      <c r="N2843" s="15"/>
    </row>
    <row r="2844" spans="2:14" s="25" customFormat="1" ht="15" customHeight="1" x14ac:dyDescent="0.3">
      <c r="B2844" s="25" t="str">
        <f>IF(A2844="","",VLOOKUP(A2844,Tabulka3[[Číslo registrace  u jednorázové akce]:[Příjmení]],2,0))</f>
        <v/>
      </c>
      <c r="C2844" s="25" t="str">
        <f>IF(A2844="","",VLOOKUP(A2844,Tabulka3[[Číslo registrace  u jednorázové akce]:[Příjmení]],3,0))</f>
        <v/>
      </c>
      <c r="I2844" s="94"/>
      <c r="J2844" s="94"/>
      <c r="L2844" s="15"/>
      <c r="M2844" s="15"/>
      <c r="N2844" s="15"/>
    </row>
    <row r="2845" spans="2:14" s="25" customFormat="1" ht="15" customHeight="1" x14ac:dyDescent="0.3">
      <c r="B2845" s="25" t="str">
        <f>IF(A2845="","",VLOOKUP(A2845,Tabulka3[[Číslo registrace  u jednorázové akce]:[Příjmení]],2,0))</f>
        <v/>
      </c>
      <c r="C2845" s="25" t="str">
        <f>IF(A2845="","",VLOOKUP(A2845,Tabulka3[[Číslo registrace  u jednorázové akce]:[Příjmení]],3,0))</f>
        <v/>
      </c>
      <c r="I2845" s="94"/>
      <c r="J2845" s="94"/>
      <c r="L2845" s="15"/>
      <c r="M2845" s="15"/>
      <c r="N2845" s="15"/>
    </row>
    <row r="2846" spans="2:14" s="25" customFormat="1" ht="15" customHeight="1" x14ac:dyDescent="0.3">
      <c r="B2846" s="25" t="str">
        <f>IF(A2846="","",VLOOKUP(A2846,Tabulka3[[Číslo registrace  u jednorázové akce]:[Příjmení]],2,0))</f>
        <v/>
      </c>
      <c r="C2846" s="25" t="str">
        <f>IF(A2846="","",VLOOKUP(A2846,Tabulka3[[Číslo registrace  u jednorázové akce]:[Příjmení]],3,0))</f>
        <v/>
      </c>
      <c r="I2846" s="94"/>
      <c r="J2846" s="94"/>
      <c r="L2846" s="15"/>
      <c r="M2846" s="15"/>
      <c r="N2846" s="15"/>
    </row>
    <row r="2847" spans="2:14" s="25" customFormat="1" ht="15" customHeight="1" x14ac:dyDescent="0.3">
      <c r="B2847" s="25" t="str">
        <f>IF(A2847="","",VLOOKUP(A2847,Tabulka3[[Číslo registrace  u jednorázové akce]:[Příjmení]],2,0))</f>
        <v/>
      </c>
      <c r="C2847" s="25" t="str">
        <f>IF(A2847="","",VLOOKUP(A2847,Tabulka3[[Číslo registrace  u jednorázové akce]:[Příjmení]],3,0))</f>
        <v/>
      </c>
      <c r="I2847" s="94"/>
      <c r="J2847" s="94"/>
      <c r="L2847" s="15"/>
      <c r="M2847" s="15"/>
      <c r="N2847" s="15"/>
    </row>
    <row r="2848" spans="2:14" s="25" customFormat="1" ht="15" customHeight="1" x14ac:dyDescent="0.3">
      <c r="B2848" s="25" t="str">
        <f>IF(A2848="","",VLOOKUP(A2848,Tabulka3[[Číslo registrace  u jednorázové akce]:[Příjmení]],2,0))</f>
        <v/>
      </c>
      <c r="C2848" s="25" t="str">
        <f>IF(A2848="","",VLOOKUP(A2848,Tabulka3[[Číslo registrace  u jednorázové akce]:[Příjmení]],3,0))</f>
        <v/>
      </c>
      <c r="I2848" s="94"/>
      <c r="J2848" s="94"/>
      <c r="L2848" s="15"/>
      <c r="M2848" s="15"/>
      <c r="N2848" s="15"/>
    </row>
    <row r="2849" spans="2:14" s="25" customFormat="1" ht="15" customHeight="1" x14ac:dyDescent="0.3">
      <c r="B2849" s="25" t="str">
        <f>IF(A2849="","",VLOOKUP(A2849,Tabulka3[[Číslo registrace  u jednorázové akce]:[Příjmení]],2,0))</f>
        <v/>
      </c>
      <c r="C2849" s="25" t="str">
        <f>IF(A2849="","",VLOOKUP(A2849,Tabulka3[[Číslo registrace  u jednorázové akce]:[Příjmení]],3,0))</f>
        <v/>
      </c>
      <c r="I2849" s="94"/>
      <c r="J2849" s="94"/>
      <c r="L2849" s="15"/>
      <c r="M2849" s="15"/>
      <c r="N2849" s="15"/>
    </row>
    <row r="2850" spans="2:14" s="25" customFormat="1" ht="15" customHeight="1" x14ac:dyDescent="0.3">
      <c r="B2850" s="25" t="str">
        <f>IF(A2850="","",VLOOKUP(A2850,Tabulka3[[Číslo registrace  u jednorázové akce]:[Příjmení]],2,0))</f>
        <v/>
      </c>
      <c r="C2850" s="25" t="str">
        <f>IF(A2850="","",VLOOKUP(A2850,Tabulka3[[Číslo registrace  u jednorázové akce]:[Příjmení]],3,0))</f>
        <v/>
      </c>
      <c r="I2850" s="94"/>
      <c r="J2850" s="94"/>
      <c r="L2850" s="15"/>
      <c r="M2850" s="15"/>
      <c r="N2850" s="15"/>
    </row>
    <row r="2851" spans="2:14" s="25" customFormat="1" ht="15" customHeight="1" x14ac:dyDescent="0.3">
      <c r="B2851" s="25" t="str">
        <f>IF(A2851="","",VLOOKUP(A2851,Tabulka3[[Číslo registrace  u jednorázové akce]:[Příjmení]],2,0))</f>
        <v/>
      </c>
      <c r="C2851" s="25" t="str">
        <f>IF(A2851="","",VLOOKUP(A2851,Tabulka3[[Číslo registrace  u jednorázové akce]:[Příjmení]],3,0))</f>
        <v/>
      </c>
      <c r="I2851" s="94"/>
      <c r="J2851" s="94"/>
      <c r="L2851" s="15"/>
      <c r="M2851" s="15"/>
      <c r="N2851" s="15"/>
    </row>
    <row r="2852" spans="2:14" s="25" customFormat="1" ht="15" customHeight="1" x14ac:dyDescent="0.3">
      <c r="B2852" s="25" t="str">
        <f>IF(A2852="","",VLOOKUP(A2852,Tabulka3[[Číslo registrace  u jednorázové akce]:[Příjmení]],2,0))</f>
        <v/>
      </c>
      <c r="C2852" s="25" t="str">
        <f>IF(A2852="","",VLOOKUP(A2852,Tabulka3[[Číslo registrace  u jednorázové akce]:[Příjmení]],3,0))</f>
        <v/>
      </c>
      <c r="I2852" s="94"/>
      <c r="J2852" s="94"/>
      <c r="L2852" s="15"/>
      <c r="M2852" s="15"/>
      <c r="N2852" s="15"/>
    </row>
    <row r="2853" spans="2:14" s="25" customFormat="1" ht="15" customHeight="1" x14ac:dyDescent="0.3">
      <c r="B2853" s="25" t="str">
        <f>IF(A2853="","",VLOOKUP(A2853,Tabulka3[[Číslo registrace  u jednorázové akce]:[Příjmení]],2,0))</f>
        <v/>
      </c>
      <c r="C2853" s="25" t="str">
        <f>IF(A2853="","",VLOOKUP(A2853,Tabulka3[[Číslo registrace  u jednorázové akce]:[Příjmení]],3,0))</f>
        <v/>
      </c>
      <c r="I2853" s="94"/>
      <c r="J2853" s="94"/>
      <c r="L2853" s="15"/>
      <c r="M2853" s="15"/>
      <c r="N2853" s="15"/>
    </row>
    <row r="2854" spans="2:14" s="25" customFormat="1" ht="15" customHeight="1" x14ac:dyDescent="0.3">
      <c r="B2854" s="25" t="str">
        <f>IF(A2854="","",VLOOKUP(A2854,Tabulka3[[Číslo registrace  u jednorázové akce]:[Příjmení]],2,0))</f>
        <v/>
      </c>
      <c r="C2854" s="25" t="str">
        <f>IF(A2854="","",VLOOKUP(A2854,Tabulka3[[Číslo registrace  u jednorázové akce]:[Příjmení]],3,0))</f>
        <v/>
      </c>
      <c r="I2854" s="94"/>
      <c r="J2854" s="94"/>
      <c r="L2854" s="15"/>
      <c r="M2854" s="15"/>
      <c r="N2854" s="15"/>
    </row>
    <row r="2855" spans="2:14" s="25" customFormat="1" ht="15" customHeight="1" x14ac:dyDescent="0.3">
      <c r="B2855" s="25" t="str">
        <f>IF(A2855="","",VLOOKUP(A2855,Tabulka3[[Číslo registrace  u jednorázové akce]:[Příjmení]],2,0))</f>
        <v/>
      </c>
      <c r="C2855" s="25" t="str">
        <f>IF(A2855="","",VLOOKUP(A2855,Tabulka3[[Číslo registrace  u jednorázové akce]:[Příjmení]],3,0))</f>
        <v/>
      </c>
      <c r="I2855" s="94"/>
      <c r="J2855" s="94"/>
      <c r="L2855" s="15"/>
      <c r="M2855" s="15"/>
      <c r="N2855" s="15"/>
    </row>
    <row r="2856" spans="2:14" s="25" customFormat="1" ht="15" customHeight="1" x14ac:dyDescent="0.3">
      <c r="B2856" s="25" t="str">
        <f>IF(A2856="","",VLOOKUP(A2856,Tabulka3[[Číslo registrace  u jednorázové akce]:[Příjmení]],2,0))</f>
        <v/>
      </c>
      <c r="C2856" s="25" t="str">
        <f>IF(A2856="","",VLOOKUP(A2856,Tabulka3[[Číslo registrace  u jednorázové akce]:[Příjmení]],3,0))</f>
        <v/>
      </c>
      <c r="I2856" s="94"/>
      <c r="J2856" s="94"/>
      <c r="L2856" s="15"/>
      <c r="M2856" s="15"/>
      <c r="N2856" s="15"/>
    </row>
    <row r="2857" spans="2:14" s="25" customFormat="1" ht="15" customHeight="1" x14ac:dyDescent="0.3">
      <c r="B2857" s="25" t="str">
        <f>IF(A2857="","",VLOOKUP(A2857,Tabulka3[[Číslo registrace  u jednorázové akce]:[Příjmení]],2,0))</f>
        <v/>
      </c>
      <c r="C2857" s="25" t="str">
        <f>IF(A2857="","",VLOOKUP(A2857,Tabulka3[[Číslo registrace  u jednorázové akce]:[Příjmení]],3,0))</f>
        <v/>
      </c>
      <c r="I2857" s="94"/>
      <c r="J2857" s="94"/>
      <c r="L2857" s="15"/>
      <c r="M2857" s="15"/>
      <c r="N2857" s="15"/>
    </row>
    <row r="2858" spans="2:14" s="25" customFormat="1" ht="15" customHeight="1" x14ac:dyDescent="0.3">
      <c r="B2858" s="25" t="str">
        <f>IF(A2858="","",VLOOKUP(A2858,Tabulka3[[Číslo registrace  u jednorázové akce]:[Příjmení]],2,0))</f>
        <v/>
      </c>
      <c r="C2858" s="25" t="str">
        <f>IF(A2858="","",VLOOKUP(A2858,Tabulka3[[Číslo registrace  u jednorázové akce]:[Příjmení]],3,0))</f>
        <v/>
      </c>
      <c r="I2858" s="94"/>
      <c r="J2858" s="94"/>
      <c r="L2858" s="15"/>
      <c r="M2858" s="15"/>
      <c r="N2858" s="15"/>
    </row>
    <row r="2859" spans="2:14" s="25" customFormat="1" ht="15" customHeight="1" x14ac:dyDescent="0.3">
      <c r="B2859" s="25" t="str">
        <f>IF(A2859="","",VLOOKUP(A2859,Tabulka3[[Číslo registrace  u jednorázové akce]:[Příjmení]],2,0))</f>
        <v/>
      </c>
      <c r="C2859" s="25" t="str">
        <f>IF(A2859="","",VLOOKUP(A2859,Tabulka3[[Číslo registrace  u jednorázové akce]:[Příjmení]],3,0))</f>
        <v/>
      </c>
      <c r="I2859" s="94"/>
      <c r="J2859" s="94"/>
      <c r="L2859" s="15"/>
      <c r="M2859" s="15"/>
      <c r="N2859" s="15"/>
    </row>
    <row r="2860" spans="2:14" s="25" customFormat="1" ht="15" customHeight="1" x14ac:dyDescent="0.3">
      <c r="B2860" s="25" t="str">
        <f>IF(A2860="","",VLOOKUP(A2860,Tabulka3[[Číslo registrace  u jednorázové akce]:[Příjmení]],2,0))</f>
        <v/>
      </c>
      <c r="C2860" s="25" t="str">
        <f>IF(A2860="","",VLOOKUP(A2860,Tabulka3[[Číslo registrace  u jednorázové akce]:[Příjmení]],3,0))</f>
        <v/>
      </c>
      <c r="I2860" s="94"/>
      <c r="J2860" s="94"/>
      <c r="L2860" s="15"/>
      <c r="M2860" s="15"/>
      <c r="N2860" s="15"/>
    </row>
    <row r="2861" spans="2:14" s="25" customFormat="1" ht="15" customHeight="1" x14ac:dyDescent="0.3">
      <c r="B2861" s="25" t="str">
        <f>IF(A2861="","",VLOOKUP(A2861,Tabulka3[[Číslo registrace  u jednorázové akce]:[Příjmení]],2,0))</f>
        <v/>
      </c>
      <c r="C2861" s="25" t="str">
        <f>IF(A2861="","",VLOOKUP(A2861,Tabulka3[[Číslo registrace  u jednorázové akce]:[Příjmení]],3,0))</f>
        <v/>
      </c>
      <c r="I2861" s="94"/>
      <c r="J2861" s="94"/>
      <c r="L2861" s="15"/>
      <c r="M2861" s="15"/>
      <c r="N2861" s="15"/>
    </row>
    <row r="2862" spans="2:14" s="25" customFormat="1" ht="15" customHeight="1" x14ac:dyDescent="0.3">
      <c r="B2862" s="25" t="str">
        <f>IF(A2862="","",VLOOKUP(A2862,Tabulka3[[Číslo registrace  u jednorázové akce]:[Příjmení]],2,0))</f>
        <v/>
      </c>
      <c r="C2862" s="25" t="str">
        <f>IF(A2862="","",VLOOKUP(A2862,Tabulka3[[Číslo registrace  u jednorázové akce]:[Příjmení]],3,0))</f>
        <v/>
      </c>
      <c r="I2862" s="94"/>
      <c r="J2862" s="94"/>
      <c r="L2862" s="15"/>
      <c r="M2862" s="15"/>
      <c r="N2862" s="15"/>
    </row>
    <row r="2863" spans="2:14" s="25" customFormat="1" ht="15" customHeight="1" x14ac:dyDescent="0.3">
      <c r="B2863" s="25" t="str">
        <f>IF(A2863="","",VLOOKUP(A2863,Tabulka3[[Číslo registrace  u jednorázové akce]:[Příjmení]],2,0))</f>
        <v/>
      </c>
      <c r="C2863" s="25" t="str">
        <f>IF(A2863="","",VLOOKUP(A2863,Tabulka3[[Číslo registrace  u jednorázové akce]:[Příjmení]],3,0))</f>
        <v/>
      </c>
      <c r="I2863" s="94"/>
      <c r="J2863" s="94"/>
      <c r="L2863" s="15"/>
      <c r="M2863" s="15"/>
      <c r="N2863" s="15"/>
    </row>
    <row r="2864" spans="2:14" s="25" customFormat="1" ht="15" customHeight="1" x14ac:dyDescent="0.3">
      <c r="B2864" s="25" t="str">
        <f>IF(A2864="","",VLOOKUP(A2864,Tabulka3[[Číslo registrace  u jednorázové akce]:[Příjmení]],2,0))</f>
        <v/>
      </c>
      <c r="C2864" s="25" t="str">
        <f>IF(A2864="","",VLOOKUP(A2864,Tabulka3[[Číslo registrace  u jednorázové akce]:[Příjmení]],3,0))</f>
        <v/>
      </c>
      <c r="I2864" s="94"/>
      <c r="J2864" s="94"/>
      <c r="L2864" s="15"/>
      <c r="M2864" s="15"/>
      <c r="N2864" s="15"/>
    </row>
    <row r="2865" spans="2:14" s="25" customFormat="1" ht="15" customHeight="1" x14ac:dyDescent="0.3">
      <c r="B2865" s="25" t="str">
        <f>IF(A2865="","",VLOOKUP(A2865,Tabulka3[[Číslo registrace  u jednorázové akce]:[Příjmení]],2,0))</f>
        <v/>
      </c>
      <c r="C2865" s="25" t="str">
        <f>IF(A2865="","",VLOOKUP(A2865,Tabulka3[[Číslo registrace  u jednorázové akce]:[Příjmení]],3,0))</f>
        <v/>
      </c>
      <c r="I2865" s="94"/>
      <c r="J2865" s="94"/>
      <c r="L2865" s="15"/>
      <c r="M2865" s="15"/>
      <c r="N2865" s="15"/>
    </row>
    <row r="2866" spans="2:14" s="25" customFormat="1" ht="15" customHeight="1" x14ac:dyDescent="0.3">
      <c r="B2866" s="25" t="str">
        <f>IF(A2866="","",VLOOKUP(A2866,Tabulka3[[Číslo registrace  u jednorázové akce]:[Příjmení]],2,0))</f>
        <v/>
      </c>
      <c r="C2866" s="25" t="str">
        <f>IF(A2866="","",VLOOKUP(A2866,Tabulka3[[Číslo registrace  u jednorázové akce]:[Příjmení]],3,0))</f>
        <v/>
      </c>
      <c r="I2866" s="94"/>
      <c r="J2866" s="94"/>
      <c r="L2866" s="15"/>
      <c r="M2866" s="15"/>
      <c r="N2866" s="15"/>
    </row>
    <row r="2867" spans="2:14" s="25" customFormat="1" ht="15" customHeight="1" x14ac:dyDescent="0.3">
      <c r="B2867" s="25" t="str">
        <f>IF(A2867="","",VLOOKUP(A2867,Tabulka3[[Číslo registrace  u jednorázové akce]:[Příjmení]],2,0))</f>
        <v/>
      </c>
      <c r="C2867" s="25" t="str">
        <f>IF(A2867="","",VLOOKUP(A2867,Tabulka3[[Číslo registrace  u jednorázové akce]:[Příjmení]],3,0))</f>
        <v/>
      </c>
      <c r="I2867" s="94"/>
      <c r="J2867" s="94"/>
      <c r="L2867" s="15"/>
      <c r="M2867" s="15"/>
      <c r="N2867" s="15"/>
    </row>
    <row r="2868" spans="2:14" s="25" customFormat="1" ht="15" customHeight="1" x14ac:dyDescent="0.3">
      <c r="B2868" s="25" t="str">
        <f>IF(A2868="","",VLOOKUP(A2868,Tabulka3[[Číslo registrace  u jednorázové akce]:[Příjmení]],2,0))</f>
        <v/>
      </c>
      <c r="C2868" s="25" t="str">
        <f>IF(A2868="","",VLOOKUP(A2868,Tabulka3[[Číslo registrace  u jednorázové akce]:[Příjmení]],3,0))</f>
        <v/>
      </c>
      <c r="I2868" s="94"/>
      <c r="J2868" s="94"/>
      <c r="L2868" s="15"/>
      <c r="M2868" s="15"/>
      <c r="N2868" s="15"/>
    </row>
    <row r="2869" spans="2:14" s="25" customFormat="1" ht="15" customHeight="1" x14ac:dyDescent="0.3">
      <c r="B2869" s="25" t="str">
        <f>IF(A2869="","",VLOOKUP(A2869,Tabulka3[[Číslo registrace  u jednorázové akce]:[Příjmení]],2,0))</f>
        <v/>
      </c>
      <c r="C2869" s="25" t="str">
        <f>IF(A2869="","",VLOOKUP(A2869,Tabulka3[[Číslo registrace  u jednorázové akce]:[Příjmení]],3,0))</f>
        <v/>
      </c>
      <c r="I2869" s="94"/>
      <c r="J2869" s="94"/>
      <c r="L2869" s="15"/>
      <c r="M2869" s="15"/>
      <c r="N2869" s="15"/>
    </row>
    <row r="2870" spans="2:14" s="25" customFormat="1" ht="15" customHeight="1" x14ac:dyDescent="0.3">
      <c r="B2870" s="25" t="str">
        <f>IF(A2870="","",VLOOKUP(A2870,Tabulka3[[Číslo registrace  u jednorázové akce]:[Příjmení]],2,0))</f>
        <v/>
      </c>
      <c r="C2870" s="25" t="str">
        <f>IF(A2870="","",VLOOKUP(A2870,Tabulka3[[Číslo registrace  u jednorázové akce]:[Příjmení]],3,0))</f>
        <v/>
      </c>
      <c r="I2870" s="94"/>
      <c r="J2870" s="94"/>
      <c r="L2870" s="15"/>
      <c r="M2870" s="15"/>
      <c r="N2870" s="15"/>
    </row>
    <row r="2871" spans="2:14" s="25" customFormat="1" ht="15" customHeight="1" x14ac:dyDescent="0.3">
      <c r="B2871" s="25" t="str">
        <f>IF(A2871="","",VLOOKUP(A2871,Tabulka3[[Číslo registrace  u jednorázové akce]:[Příjmení]],2,0))</f>
        <v/>
      </c>
      <c r="C2871" s="25" t="str">
        <f>IF(A2871="","",VLOOKUP(A2871,Tabulka3[[Číslo registrace  u jednorázové akce]:[Příjmení]],3,0))</f>
        <v/>
      </c>
      <c r="I2871" s="94"/>
      <c r="J2871" s="94"/>
      <c r="L2871" s="15"/>
      <c r="M2871" s="15"/>
      <c r="N2871" s="15"/>
    </row>
    <row r="2872" spans="2:14" s="25" customFormat="1" ht="15" customHeight="1" x14ac:dyDescent="0.3">
      <c r="B2872" s="25" t="str">
        <f>IF(A2872="","",VLOOKUP(A2872,Tabulka3[[Číslo registrace  u jednorázové akce]:[Příjmení]],2,0))</f>
        <v/>
      </c>
      <c r="C2872" s="25" t="str">
        <f>IF(A2872="","",VLOOKUP(A2872,Tabulka3[[Číslo registrace  u jednorázové akce]:[Příjmení]],3,0))</f>
        <v/>
      </c>
      <c r="I2872" s="94"/>
      <c r="J2872" s="94"/>
      <c r="L2872" s="15"/>
      <c r="M2872" s="15"/>
      <c r="N2872" s="15"/>
    </row>
    <row r="2873" spans="2:14" s="25" customFormat="1" ht="15" customHeight="1" x14ac:dyDescent="0.3">
      <c r="B2873" s="25" t="str">
        <f>IF(A2873="","",VLOOKUP(A2873,Tabulka3[[Číslo registrace  u jednorázové akce]:[Příjmení]],2,0))</f>
        <v/>
      </c>
      <c r="C2873" s="25" t="str">
        <f>IF(A2873="","",VLOOKUP(A2873,Tabulka3[[Číslo registrace  u jednorázové akce]:[Příjmení]],3,0))</f>
        <v/>
      </c>
      <c r="I2873" s="94"/>
      <c r="J2873" s="94"/>
      <c r="L2873" s="15"/>
      <c r="M2873" s="15"/>
      <c r="N2873" s="15"/>
    </row>
    <row r="2874" spans="2:14" s="25" customFormat="1" ht="15" customHeight="1" x14ac:dyDescent="0.3">
      <c r="B2874" s="25" t="str">
        <f>IF(A2874="","",VLOOKUP(A2874,Tabulka3[[Číslo registrace  u jednorázové akce]:[Příjmení]],2,0))</f>
        <v/>
      </c>
      <c r="C2874" s="25" t="str">
        <f>IF(A2874="","",VLOOKUP(A2874,Tabulka3[[Číslo registrace  u jednorázové akce]:[Příjmení]],3,0))</f>
        <v/>
      </c>
      <c r="I2874" s="94"/>
      <c r="J2874" s="94"/>
      <c r="L2874" s="15"/>
      <c r="M2874" s="15"/>
      <c r="N2874" s="15"/>
    </row>
    <row r="2875" spans="2:14" s="25" customFormat="1" ht="15" customHeight="1" x14ac:dyDescent="0.3">
      <c r="B2875" s="25" t="str">
        <f>IF(A2875="","",VLOOKUP(A2875,Tabulka3[[Číslo registrace  u jednorázové akce]:[Příjmení]],2,0))</f>
        <v/>
      </c>
      <c r="C2875" s="25" t="str">
        <f>IF(A2875="","",VLOOKUP(A2875,Tabulka3[[Číslo registrace  u jednorázové akce]:[Příjmení]],3,0))</f>
        <v/>
      </c>
      <c r="I2875" s="94"/>
      <c r="J2875" s="94"/>
      <c r="L2875" s="15"/>
      <c r="M2875" s="15"/>
      <c r="N2875" s="15"/>
    </row>
    <row r="2876" spans="2:14" s="25" customFormat="1" ht="15" customHeight="1" x14ac:dyDescent="0.3">
      <c r="B2876" s="25" t="str">
        <f>IF(A2876="","",VLOOKUP(A2876,Tabulka3[[Číslo registrace  u jednorázové akce]:[Příjmení]],2,0))</f>
        <v/>
      </c>
      <c r="C2876" s="25" t="str">
        <f>IF(A2876="","",VLOOKUP(A2876,Tabulka3[[Číslo registrace  u jednorázové akce]:[Příjmení]],3,0))</f>
        <v/>
      </c>
      <c r="I2876" s="94"/>
      <c r="J2876" s="94"/>
      <c r="L2876" s="15"/>
      <c r="M2876" s="15"/>
      <c r="N2876" s="15"/>
    </row>
    <row r="2877" spans="2:14" s="25" customFormat="1" ht="15" customHeight="1" x14ac:dyDescent="0.3">
      <c r="B2877" s="25" t="str">
        <f>IF(A2877="","",VLOOKUP(A2877,Tabulka3[[Číslo registrace  u jednorázové akce]:[Příjmení]],2,0))</f>
        <v/>
      </c>
      <c r="C2877" s="25" t="str">
        <f>IF(A2877="","",VLOOKUP(A2877,Tabulka3[[Číslo registrace  u jednorázové akce]:[Příjmení]],3,0))</f>
        <v/>
      </c>
      <c r="I2877" s="94"/>
      <c r="J2877" s="94"/>
      <c r="L2877" s="15"/>
      <c r="M2877" s="15"/>
      <c r="N2877" s="15"/>
    </row>
    <row r="2878" spans="2:14" s="25" customFormat="1" ht="15" customHeight="1" x14ac:dyDescent="0.3">
      <c r="B2878" s="25" t="str">
        <f>IF(A2878="","",VLOOKUP(A2878,Tabulka3[[Číslo registrace  u jednorázové akce]:[Příjmení]],2,0))</f>
        <v/>
      </c>
      <c r="C2878" s="25" t="str">
        <f>IF(A2878="","",VLOOKUP(A2878,Tabulka3[[Číslo registrace  u jednorázové akce]:[Příjmení]],3,0))</f>
        <v/>
      </c>
      <c r="I2878" s="94"/>
      <c r="J2878" s="94"/>
      <c r="L2878" s="15"/>
      <c r="M2878" s="15"/>
      <c r="N2878" s="15"/>
    </row>
    <row r="2879" spans="2:14" s="25" customFormat="1" ht="15" customHeight="1" x14ac:dyDescent="0.3">
      <c r="B2879" s="25" t="str">
        <f>IF(A2879="","",VLOOKUP(A2879,Tabulka3[[Číslo registrace  u jednorázové akce]:[Příjmení]],2,0))</f>
        <v/>
      </c>
      <c r="C2879" s="25" t="str">
        <f>IF(A2879="","",VLOOKUP(A2879,Tabulka3[[Číslo registrace  u jednorázové akce]:[Příjmení]],3,0))</f>
        <v/>
      </c>
      <c r="I2879" s="94"/>
      <c r="J2879" s="94"/>
      <c r="L2879" s="15"/>
      <c r="M2879" s="15"/>
      <c r="N2879" s="15"/>
    </row>
    <row r="2880" spans="2:14" s="25" customFormat="1" ht="15" customHeight="1" x14ac:dyDescent="0.3">
      <c r="B2880" s="25" t="str">
        <f>IF(A2880="","",VLOOKUP(A2880,Tabulka3[[Číslo registrace  u jednorázové akce]:[Příjmení]],2,0))</f>
        <v/>
      </c>
      <c r="C2880" s="25" t="str">
        <f>IF(A2880="","",VLOOKUP(A2880,Tabulka3[[Číslo registrace  u jednorázové akce]:[Příjmení]],3,0))</f>
        <v/>
      </c>
      <c r="I2880" s="94"/>
      <c r="J2880" s="94"/>
      <c r="L2880" s="15"/>
      <c r="M2880" s="15"/>
      <c r="N2880" s="15"/>
    </row>
    <row r="2881" spans="2:14" s="25" customFormat="1" ht="15" customHeight="1" x14ac:dyDescent="0.3">
      <c r="B2881" s="25" t="str">
        <f>IF(A2881="","",VLOOKUP(A2881,Tabulka3[[Číslo registrace  u jednorázové akce]:[Příjmení]],2,0))</f>
        <v/>
      </c>
      <c r="C2881" s="25" t="str">
        <f>IF(A2881="","",VLOOKUP(A2881,Tabulka3[[Číslo registrace  u jednorázové akce]:[Příjmení]],3,0))</f>
        <v/>
      </c>
      <c r="I2881" s="94"/>
      <c r="J2881" s="94"/>
      <c r="L2881" s="15"/>
      <c r="M2881" s="15"/>
      <c r="N2881" s="15"/>
    </row>
    <row r="2882" spans="2:14" s="25" customFormat="1" ht="15" customHeight="1" x14ac:dyDescent="0.3">
      <c r="B2882" s="25" t="str">
        <f>IF(A2882="","",VLOOKUP(A2882,Tabulka3[[Číslo registrace  u jednorázové akce]:[Příjmení]],2,0))</f>
        <v/>
      </c>
      <c r="C2882" s="25" t="str">
        <f>IF(A2882="","",VLOOKUP(A2882,Tabulka3[[Číslo registrace  u jednorázové akce]:[Příjmení]],3,0))</f>
        <v/>
      </c>
      <c r="I2882" s="94"/>
      <c r="J2882" s="94"/>
      <c r="L2882" s="15"/>
      <c r="M2882" s="15"/>
      <c r="N2882" s="15"/>
    </row>
    <row r="2883" spans="2:14" s="25" customFormat="1" ht="15" customHeight="1" x14ac:dyDescent="0.3">
      <c r="B2883" s="25" t="str">
        <f>IF(A2883="","",VLOOKUP(A2883,Tabulka3[[Číslo registrace  u jednorázové akce]:[Příjmení]],2,0))</f>
        <v/>
      </c>
      <c r="C2883" s="25" t="str">
        <f>IF(A2883="","",VLOOKUP(A2883,Tabulka3[[Číslo registrace  u jednorázové akce]:[Příjmení]],3,0))</f>
        <v/>
      </c>
      <c r="I2883" s="94"/>
      <c r="J2883" s="94"/>
      <c r="L2883" s="15"/>
      <c r="M2883" s="15"/>
      <c r="N2883" s="15"/>
    </row>
    <row r="2884" spans="2:14" s="25" customFormat="1" ht="15" customHeight="1" x14ac:dyDescent="0.3">
      <c r="B2884" s="25" t="str">
        <f>IF(A2884="","",VLOOKUP(A2884,Tabulka3[[Číslo registrace  u jednorázové akce]:[Příjmení]],2,0))</f>
        <v/>
      </c>
      <c r="C2884" s="25" t="str">
        <f>IF(A2884="","",VLOOKUP(A2884,Tabulka3[[Číslo registrace  u jednorázové akce]:[Příjmení]],3,0))</f>
        <v/>
      </c>
      <c r="I2884" s="94"/>
      <c r="J2884" s="94"/>
      <c r="L2884" s="15"/>
      <c r="M2884" s="15"/>
      <c r="N2884" s="15"/>
    </row>
    <row r="2885" spans="2:14" s="25" customFormat="1" ht="15" customHeight="1" x14ac:dyDescent="0.3">
      <c r="B2885" s="25" t="str">
        <f>IF(A2885="","",VLOOKUP(A2885,Tabulka3[[Číslo registrace  u jednorázové akce]:[Příjmení]],2,0))</f>
        <v/>
      </c>
      <c r="C2885" s="25" t="str">
        <f>IF(A2885="","",VLOOKUP(A2885,Tabulka3[[Číslo registrace  u jednorázové akce]:[Příjmení]],3,0))</f>
        <v/>
      </c>
      <c r="I2885" s="94"/>
      <c r="J2885" s="94"/>
      <c r="L2885" s="15"/>
      <c r="M2885" s="15"/>
      <c r="N2885" s="15"/>
    </row>
    <row r="2886" spans="2:14" s="25" customFormat="1" ht="15" customHeight="1" x14ac:dyDescent="0.3">
      <c r="B2886" s="25" t="str">
        <f>IF(A2886="","",VLOOKUP(A2886,Tabulka3[[Číslo registrace  u jednorázové akce]:[Příjmení]],2,0))</f>
        <v/>
      </c>
      <c r="C2886" s="25" t="str">
        <f>IF(A2886="","",VLOOKUP(A2886,Tabulka3[[Číslo registrace  u jednorázové akce]:[Příjmení]],3,0))</f>
        <v/>
      </c>
      <c r="I2886" s="94"/>
      <c r="J2886" s="94"/>
      <c r="L2886" s="15"/>
      <c r="M2886" s="15"/>
      <c r="N2886" s="15"/>
    </row>
    <row r="2887" spans="2:14" s="25" customFormat="1" ht="15" customHeight="1" x14ac:dyDescent="0.3">
      <c r="B2887" s="25" t="str">
        <f>IF(A2887="","",VLOOKUP(A2887,Tabulka3[[Číslo registrace  u jednorázové akce]:[Příjmení]],2,0))</f>
        <v/>
      </c>
      <c r="C2887" s="25" t="str">
        <f>IF(A2887="","",VLOOKUP(A2887,Tabulka3[[Číslo registrace  u jednorázové akce]:[Příjmení]],3,0))</f>
        <v/>
      </c>
      <c r="I2887" s="94"/>
      <c r="J2887" s="94"/>
      <c r="L2887" s="15"/>
      <c r="M2887" s="15"/>
      <c r="N2887" s="15"/>
    </row>
    <row r="2888" spans="2:14" s="25" customFormat="1" ht="15" customHeight="1" x14ac:dyDescent="0.3">
      <c r="B2888" s="25" t="str">
        <f>IF(A2888="","",VLOOKUP(A2888,Tabulka3[[Číslo registrace  u jednorázové akce]:[Příjmení]],2,0))</f>
        <v/>
      </c>
      <c r="C2888" s="25" t="str">
        <f>IF(A2888="","",VLOOKUP(A2888,Tabulka3[[Číslo registrace  u jednorázové akce]:[Příjmení]],3,0))</f>
        <v/>
      </c>
      <c r="I2888" s="94"/>
      <c r="J2888" s="94"/>
      <c r="L2888" s="15"/>
      <c r="M2888" s="15"/>
      <c r="N2888" s="15"/>
    </row>
    <row r="2889" spans="2:14" s="25" customFormat="1" ht="15" customHeight="1" x14ac:dyDescent="0.3">
      <c r="B2889" s="25" t="str">
        <f>IF(A2889="","",VLOOKUP(A2889,Tabulka3[[Číslo registrace  u jednorázové akce]:[Příjmení]],2,0))</f>
        <v/>
      </c>
      <c r="C2889" s="25" t="str">
        <f>IF(A2889="","",VLOOKUP(A2889,Tabulka3[[Číslo registrace  u jednorázové akce]:[Příjmení]],3,0))</f>
        <v/>
      </c>
      <c r="I2889" s="94"/>
      <c r="J2889" s="94"/>
      <c r="L2889" s="15"/>
      <c r="M2889" s="15"/>
      <c r="N2889" s="15"/>
    </row>
    <row r="2890" spans="2:14" s="25" customFormat="1" ht="15" customHeight="1" x14ac:dyDescent="0.3">
      <c r="B2890" s="25" t="str">
        <f>IF(A2890="","",VLOOKUP(A2890,Tabulka3[[Číslo registrace  u jednorázové akce]:[Příjmení]],2,0))</f>
        <v/>
      </c>
      <c r="C2890" s="25" t="str">
        <f>IF(A2890="","",VLOOKUP(A2890,Tabulka3[[Číslo registrace  u jednorázové akce]:[Příjmení]],3,0))</f>
        <v/>
      </c>
      <c r="I2890" s="94"/>
      <c r="J2890" s="94"/>
      <c r="L2890" s="15"/>
      <c r="M2890" s="15"/>
      <c r="N2890" s="15"/>
    </row>
    <row r="2891" spans="2:14" s="25" customFormat="1" ht="15" customHeight="1" x14ac:dyDescent="0.3">
      <c r="B2891" s="25" t="str">
        <f>IF(A2891="","",VLOOKUP(A2891,Tabulka3[[Číslo registrace  u jednorázové akce]:[Příjmení]],2,0))</f>
        <v/>
      </c>
      <c r="C2891" s="25" t="str">
        <f>IF(A2891="","",VLOOKUP(A2891,Tabulka3[[Číslo registrace  u jednorázové akce]:[Příjmení]],3,0))</f>
        <v/>
      </c>
      <c r="I2891" s="94"/>
      <c r="J2891" s="94"/>
      <c r="L2891" s="15"/>
      <c r="M2891" s="15"/>
      <c r="N2891" s="15"/>
    </row>
    <row r="2892" spans="2:14" s="25" customFormat="1" ht="15" customHeight="1" x14ac:dyDescent="0.3">
      <c r="B2892" s="25" t="str">
        <f>IF(A2892="","",VLOOKUP(A2892,Tabulka3[[Číslo registrace  u jednorázové akce]:[Příjmení]],2,0))</f>
        <v/>
      </c>
      <c r="C2892" s="25" t="str">
        <f>IF(A2892="","",VLOOKUP(A2892,Tabulka3[[Číslo registrace  u jednorázové akce]:[Příjmení]],3,0))</f>
        <v/>
      </c>
      <c r="I2892" s="94"/>
      <c r="J2892" s="94"/>
      <c r="L2892" s="15"/>
      <c r="M2892" s="15"/>
      <c r="N2892" s="15"/>
    </row>
    <row r="2893" spans="2:14" s="25" customFormat="1" ht="15" customHeight="1" x14ac:dyDescent="0.3">
      <c r="B2893" s="25" t="str">
        <f>IF(A2893="","",VLOOKUP(A2893,Tabulka3[[Číslo registrace  u jednorázové akce]:[Příjmení]],2,0))</f>
        <v/>
      </c>
      <c r="C2893" s="25" t="str">
        <f>IF(A2893="","",VLOOKUP(A2893,Tabulka3[[Číslo registrace  u jednorázové akce]:[Příjmení]],3,0))</f>
        <v/>
      </c>
      <c r="I2893" s="94"/>
      <c r="J2893" s="94"/>
      <c r="L2893" s="15"/>
      <c r="M2893" s="15"/>
      <c r="N2893" s="15"/>
    </row>
    <row r="2894" spans="2:14" s="25" customFormat="1" ht="15" customHeight="1" x14ac:dyDescent="0.3">
      <c r="B2894" s="25" t="str">
        <f>IF(A2894="","",VLOOKUP(A2894,Tabulka3[[Číslo registrace  u jednorázové akce]:[Příjmení]],2,0))</f>
        <v/>
      </c>
      <c r="C2894" s="25" t="str">
        <f>IF(A2894="","",VLOOKUP(A2894,Tabulka3[[Číslo registrace  u jednorázové akce]:[Příjmení]],3,0))</f>
        <v/>
      </c>
      <c r="I2894" s="94"/>
      <c r="J2894" s="94"/>
      <c r="L2894" s="15"/>
      <c r="M2894" s="15"/>
      <c r="N2894" s="15"/>
    </row>
    <row r="2895" spans="2:14" s="25" customFormat="1" ht="15" customHeight="1" x14ac:dyDescent="0.3">
      <c r="B2895" s="25" t="str">
        <f>IF(A2895="","",VLOOKUP(A2895,Tabulka3[[Číslo registrace  u jednorázové akce]:[Příjmení]],2,0))</f>
        <v/>
      </c>
      <c r="C2895" s="25" t="str">
        <f>IF(A2895="","",VLOOKUP(A2895,Tabulka3[[Číslo registrace  u jednorázové akce]:[Příjmení]],3,0))</f>
        <v/>
      </c>
      <c r="I2895" s="94"/>
      <c r="J2895" s="94"/>
      <c r="L2895" s="15"/>
      <c r="M2895" s="15"/>
      <c r="N2895" s="15"/>
    </row>
    <row r="2896" spans="2:14" s="25" customFormat="1" ht="15" customHeight="1" x14ac:dyDescent="0.3">
      <c r="B2896" s="25" t="str">
        <f>IF(A2896="","",VLOOKUP(A2896,Tabulka3[[Číslo registrace  u jednorázové akce]:[Příjmení]],2,0))</f>
        <v/>
      </c>
      <c r="C2896" s="25" t="str">
        <f>IF(A2896="","",VLOOKUP(A2896,Tabulka3[[Číslo registrace  u jednorázové akce]:[Příjmení]],3,0))</f>
        <v/>
      </c>
      <c r="I2896" s="94"/>
      <c r="J2896" s="94"/>
      <c r="L2896" s="15"/>
      <c r="M2896" s="15"/>
      <c r="N2896" s="15"/>
    </row>
    <row r="2897" spans="2:14" s="25" customFormat="1" ht="15" customHeight="1" x14ac:dyDescent="0.3">
      <c r="B2897" s="25" t="str">
        <f>IF(A2897="","",VLOOKUP(A2897,Tabulka3[[Číslo registrace  u jednorázové akce]:[Příjmení]],2,0))</f>
        <v/>
      </c>
      <c r="C2897" s="25" t="str">
        <f>IF(A2897="","",VLOOKUP(A2897,Tabulka3[[Číslo registrace  u jednorázové akce]:[Příjmení]],3,0))</f>
        <v/>
      </c>
      <c r="I2897" s="94"/>
      <c r="J2897" s="94"/>
      <c r="L2897" s="15"/>
      <c r="M2897" s="15"/>
      <c r="N2897" s="15"/>
    </row>
    <row r="2898" spans="2:14" s="25" customFormat="1" ht="15" customHeight="1" x14ac:dyDescent="0.3">
      <c r="B2898" s="25" t="str">
        <f>IF(A2898="","",VLOOKUP(A2898,Tabulka3[[Číslo registrace  u jednorázové akce]:[Příjmení]],2,0))</f>
        <v/>
      </c>
      <c r="C2898" s="25" t="str">
        <f>IF(A2898="","",VLOOKUP(A2898,Tabulka3[[Číslo registrace  u jednorázové akce]:[Příjmení]],3,0))</f>
        <v/>
      </c>
      <c r="I2898" s="94"/>
      <c r="J2898" s="94"/>
      <c r="L2898" s="15"/>
      <c r="M2898" s="15"/>
      <c r="N2898" s="15"/>
    </row>
    <row r="2899" spans="2:14" s="25" customFormat="1" ht="15" customHeight="1" x14ac:dyDescent="0.3">
      <c r="B2899" s="25" t="str">
        <f>IF(A2899="","",VLOOKUP(A2899,Tabulka3[[Číslo registrace  u jednorázové akce]:[Příjmení]],2,0))</f>
        <v/>
      </c>
      <c r="C2899" s="25" t="str">
        <f>IF(A2899="","",VLOOKUP(A2899,Tabulka3[[Číslo registrace  u jednorázové akce]:[Příjmení]],3,0))</f>
        <v/>
      </c>
      <c r="I2899" s="94"/>
      <c r="J2899" s="94"/>
      <c r="L2899" s="15"/>
      <c r="M2899" s="15"/>
      <c r="N2899" s="15"/>
    </row>
    <row r="2900" spans="2:14" s="25" customFormat="1" ht="15" customHeight="1" x14ac:dyDescent="0.3">
      <c r="B2900" s="25" t="str">
        <f>IF(A2900="","",VLOOKUP(A2900,Tabulka3[[Číslo registrace  u jednorázové akce]:[Příjmení]],2,0))</f>
        <v/>
      </c>
      <c r="C2900" s="25" t="str">
        <f>IF(A2900="","",VLOOKUP(A2900,Tabulka3[[Číslo registrace  u jednorázové akce]:[Příjmení]],3,0))</f>
        <v/>
      </c>
      <c r="I2900" s="94"/>
      <c r="J2900" s="94"/>
      <c r="L2900" s="15"/>
      <c r="M2900" s="15"/>
      <c r="N2900" s="15"/>
    </row>
    <row r="2901" spans="2:14" s="25" customFormat="1" ht="15" customHeight="1" x14ac:dyDescent="0.3">
      <c r="B2901" s="25" t="str">
        <f>IF(A2901="","",VLOOKUP(A2901,Tabulka3[[Číslo registrace  u jednorázové akce]:[Příjmení]],2,0))</f>
        <v/>
      </c>
      <c r="C2901" s="25" t="str">
        <f>IF(A2901="","",VLOOKUP(A2901,Tabulka3[[Číslo registrace  u jednorázové akce]:[Příjmení]],3,0))</f>
        <v/>
      </c>
      <c r="I2901" s="94"/>
      <c r="J2901" s="94"/>
      <c r="L2901" s="15"/>
      <c r="M2901" s="15"/>
      <c r="N2901" s="15"/>
    </row>
    <row r="2902" spans="2:14" s="25" customFormat="1" ht="15" customHeight="1" x14ac:dyDescent="0.3">
      <c r="B2902" s="25" t="str">
        <f>IF(A2902="","",VLOOKUP(A2902,Tabulka3[[Číslo registrace  u jednorázové akce]:[Příjmení]],2,0))</f>
        <v/>
      </c>
      <c r="C2902" s="25" t="str">
        <f>IF(A2902="","",VLOOKUP(A2902,Tabulka3[[Číslo registrace  u jednorázové akce]:[Příjmení]],3,0))</f>
        <v/>
      </c>
      <c r="I2902" s="94"/>
      <c r="J2902" s="94"/>
      <c r="L2902" s="15"/>
      <c r="M2902" s="15"/>
      <c r="N2902" s="15"/>
    </row>
    <row r="2903" spans="2:14" s="25" customFormat="1" ht="15" customHeight="1" x14ac:dyDescent="0.3">
      <c r="B2903" s="25" t="str">
        <f>IF(A2903="","",VLOOKUP(A2903,Tabulka3[[Číslo registrace  u jednorázové akce]:[Příjmení]],2,0))</f>
        <v/>
      </c>
      <c r="C2903" s="25" t="str">
        <f>IF(A2903="","",VLOOKUP(A2903,Tabulka3[[Číslo registrace  u jednorázové akce]:[Příjmení]],3,0))</f>
        <v/>
      </c>
      <c r="I2903" s="94"/>
      <c r="J2903" s="94"/>
      <c r="L2903" s="15"/>
      <c r="M2903" s="15"/>
      <c r="N2903" s="15"/>
    </row>
    <row r="2904" spans="2:14" s="25" customFormat="1" ht="15" customHeight="1" x14ac:dyDescent="0.3">
      <c r="B2904" s="25" t="str">
        <f>IF(A2904="","",VLOOKUP(A2904,Tabulka3[[Číslo registrace  u jednorázové akce]:[Příjmení]],2,0))</f>
        <v/>
      </c>
      <c r="C2904" s="25" t="str">
        <f>IF(A2904="","",VLOOKUP(A2904,Tabulka3[[Číslo registrace  u jednorázové akce]:[Příjmení]],3,0))</f>
        <v/>
      </c>
      <c r="I2904" s="94"/>
      <c r="J2904" s="94"/>
      <c r="L2904" s="15"/>
      <c r="M2904" s="15"/>
      <c r="N2904" s="15"/>
    </row>
    <row r="2905" spans="2:14" s="25" customFormat="1" ht="15" customHeight="1" x14ac:dyDescent="0.3">
      <c r="B2905" s="25" t="str">
        <f>IF(A2905="","",VLOOKUP(A2905,Tabulka3[[Číslo registrace  u jednorázové akce]:[Příjmení]],2,0))</f>
        <v/>
      </c>
      <c r="C2905" s="25" t="str">
        <f>IF(A2905="","",VLOOKUP(A2905,Tabulka3[[Číslo registrace  u jednorázové akce]:[Příjmení]],3,0))</f>
        <v/>
      </c>
      <c r="I2905" s="94"/>
      <c r="J2905" s="94"/>
      <c r="L2905" s="15"/>
      <c r="M2905" s="15"/>
      <c r="N2905" s="15"/>
    </row>
    <row r="2906" spans="2:14" s="25" customFormat="1" ht="15" customHeight="1" x14ac:dyDescent="0.3">
      <c r="B2906" s="25" t="str">
        <f>IF(A2906="","",VLOOKUP(A2906,Tabulka3[[Číslo registrace  u jednorázové akce]:[Příjmení]],2,0))</f>
        <v/>
      </c>
      <c r="C2906" s="25" t="str">
        <f>IF(A2906="","",VLOOKUP(A2906,Tabulka3[[Číslo registrace  u jednorázové akce]:[Příjmení]],3,0))</f>
        <v/>
      </c>
      <c r="I2906" s="94"/>
      <c r="J2906" s="94"/>
      <c r="L2906" s="15"/>
      <c r="M2906" s="15"/>
      <c r="N2906" s="15"/>
    </row>
    <row r="2907" spans="2:14" s="25" customFormat="1" ht="15" customHeight="1" x14ac:dyDescent="0.3">
      <c r="B2907" s="25" t="str">
        <f>IF(A2907="","",VLOOKUP(A2907,Tabulka3[[Číslo registrace  u jednorázové akce]:[Příjmení]],2,0))</f>
        <v/>
      </c>
      <c r="C2907" s="25" t="str">
        <f>IF(A2907="","",VLOOKUP(A2907,Tabulka3[[Číslo registrace  u jednorázové akce]:[Příjmení]],3,0))</f>
        <v/>
      </c>
      <c r="I2907" s="94"/>
      <c r="J2907" s="94"/>
      <c r="L2907" s="15"/>
      <c r="M2907" s="15"/>
      <c r="N2907" s="15"/>
    </row>
    <row r="2908" spans="2:14" s="25" customFormat="1" ht="15" customHeight="1" x14ac:dyDescent="0.3">
      <c r="B2908" s="25" t="str">
        <f>IF(A2908="","",VLOOKUP(A2908,Tabulka3[[Číslo registrace  u jednorázové akce]:[Příjmení]],2,0))</f>
        <v/>
      </c>
      <c r="C2908" s="25" t="str">
        <f>IF(A2908="","",VLOOKUP(A2908,Tabulka3[[Číslo registrace  u jednorázové akce]:[Příjmení]],3,0))</f>
        <v/>
      </c>
      <c r="I2908" s="94"/>
      <c r="J2908" s="94"/>
      <c r="L2908" s="15"/>
      <c r="M2908" s="15"/>
      <c r="N2908" s="15"/>
    </row>
    <row r="2909" spans="2:14" s="25" customFormat="1" ht="15" customHeight="1" x14ac:dyDescent="0.3">
      <c r="B2909" s="25" t="str">
        <f>IF(A2909="","",VLOOKUP(A2909,Tabulka3[[Číslo registrace  u jednorázové akce]:[Příjmení]],2,0))</f>
        <v/>
      </c>
      <c r="C2909" s="25" t="str">
        <f>IF(A2909="","",VLOOKUP(A2909,Tabulka3[[Číslo registrace  u jednorázové akce]:[Příjmení]],3,0))</f>
        <v/>
      </c>
      <c r="I2909" s="94"/>
      <c r="J2909" s="94"/>
      <c r="L2909" s="15"/>
      <c r="M2909" s="15"/>
      <c r="N2909" s="15"/>
    </row>
    <row r="2910" spans="2:14" s="25" customFormat="1" ht="15" customHeight="1" x14ac:dyDescent="0.3">
      <c r="B2910" s="25" t="str">
        <f>IF(A2910="","",VLOOKUP(A2910,Tabulka3[[Číslo registrace  u jednorázové akce]:[Příjmení]],2,0))</f>
        <v/>
      </c>
      <c r="C2910" s="25" t="str">
        <f>IF(A2910="","",VLOOKUP(A2910,Tabulka3[[Číslo registrace  u jednorázové akce]:[Příjmení]],3,0))</f>
        <v/>
      </c>
      <c r="I2910" s="94"/>
      <c r="J2910" s="94"/>
      <c r="L2910" s="15"/>
      <c r="M2910" s="15"/>
      <c r="N2910" s="15"/>
    </row>
    <row r="2911" spans="2:14" s="25" customFormat="1" ht="15" customHeight="1" x14ac:dyDescent="0.3">
      <c r="B2911" s="25" t="str">
        <f>IF(A2911="","",VLOOKUP(A2911,Tabulka3[[Číslo registrace  u jednorázové akce]:[Příjmení]],2,0))</f>
        <v/>
      </c>
      <c r="C2911" s="25" t="str">
        <f>IF(A2911="","",VLOOKUP(A2911,Tabulka3[[Číslo registrace  u jednorázové akce]:[Příjmení]],3,0))</f>
        <v/>
      </c>
      <c r="I2911" s="94"/>
      <c r="J2911" s="94"/>
      <c r="L2911" s="15"/>
      <c r="M2911" s="15"/>
      <c r="N2911" s="15"/>
    </row>
    <row r="2912" spans="2:14" s="25" customFormat="1" ht="15" customHeight="1" x14ac:dyDescent="0.3">
      <c r="B2912" s="25" t="str">
        <f>IF(A2912="","",VLOOKUP(A2912,Tabulka3[[Číslo registrace  u jednorázové akce]:[Příjmení]],2,0))</f>
        <v/>
      </c>
      <c r="C2912" s="25" t="str">
        <f>IF(A2912="","",VLOOKUP(A2912,Tabulka3[[Číslo registrace  u jednorázové akce]:[Příjmení]],3,0))</f>
        <v/>
      </c>
      <c r="I2912" s="94"/>
      <c r="J2912" s="94"/>
      <c r="L2912" s="15"/>
      <c r="M2912" s="15"/>
      <c r="N2912" s="15"/>
    </row>
    <row r="2913" spans="2:14" s="25" customFormat="1" ht="15" customHeight="1" x14ac:dyDescent="0.3">
      <c r="B2913" s="25" t="str">
        <f>IF(A2913="","",VLOOKUP(A2913,Tabulka3[[Číslo registrace  u jednorázové akce]:[Příjmení]],2,0))</f>
        <v/>
      </c>
      <c r="C2913" s="25" t="str">
        <f>IF(A2913="","",VLOOKUP(A2913,Tabulka3[[Číslo registrace  u jednorázové akce]:[Příjmení]],3,0))</f>
        <v/>
      </c>
      <c r="I2913" s="94"/>
      <c r="J2913" s="94"/>
      <c r="L2913" s="15"/>
      <c r="M2913" s="15"/>
      <c r="N2913" s="15"/>
    </row>
    <row r="2914" spans="2:14" s="25" customFormat="1" ht="15" customHeight="1" x14ac:dyDescent="0.3">
      <c r="B2914" s="25" t="str">
        <f>IF(A2914="","",VLOOKUP(A2914,Tabulka3[[Číslo registrace  u jednorázové akce]:[Příjmení]],2,0))</f>
        <v/>
      </c>
      <c r="C2914" s="25" t="str">
        <f>IF(A2914="","",VLOOKUP(A2914,Tabulka3[[Číslo registrace  u jednorázové akce]:[Příjmení]],3,0))</f>
        <v/>
      </c>
      <c r="I2914" s="94"/>
      <c r="J2914" s="94"/>
      <c r="L2914" s="15"/>
      <c r="M2914" s="15"/>
      <c r="N2914" s="15"/>
    </row>
    <row r="2915" spans="2:14" s="25" customFormat="1" ht="15" customHeight="1" x14ac:dyDescent="0.3">
      <c r="B2915" s="25" t="str">
        <f>IF(A2915="","",VLOOKUP(A2915,Tabulka3[[Číslo registrace  u jednorázové akce]:[Příjmení]],2,0))</f>
        <v/>
      </c>
      <c r="C2915" s="25" t="str">
        <f>IF(A2915="","",VLOOKUP(A2915,Tabulka3[[Číslo registrace  u jednorázové akce]:[Příjmení]],3,0))</f>
        <v/>
      </c>
      <c r="I2915" s="94"/>
      <c r="J2915" s="94"/>
      <c r="L2915" s="15"/>
      <c r="M2915" s="15"/>
      <c r="N2915" s="15"/>
    </row>
    <row r="2916" spans="2:14" s="25" customFormat="1" ht="15" customHeight="1" x14ac:dyDescent="0.3">
      <c r="B2916" s="25" t="str">
        <f>IF(A2916="","",VLOOKUP(A2916,Tabulka3[[Číslo registrace  u jednorázové akce]:[Příjmení]],2,0))</f>
        <v/>
      </c>
      <c r="C2916" s="25" t="str">
        <f>IF(A2916="","",VLOOKUP(A2916,Tabulka3[[Číslo registrace  u jednorázové akce]:[Příjmení]],3,0))</f>
        <v/>
      </c>
      <c r="I2916" s="94"/>
      <c r="J2916" s="94"/>
      <c r="L2916" s="15"/>
      <c r="M2916" s="15"/>
      <c r="N2916" s="15"/>
    </row>
    <row r="2917" spans="2:14" s="25" customFormat="1" ht="15" customHeight="1" x14ac:dyDescent="0.3">
      <c r="B2917" s="25" t="str">
        <f>IF(A2917="","",VLOOKUP(A2917,Tabulka3[[Číslo registrace  u jednorázové akce]:[Příjmení]],2,0))</f>
        <v/>
      </c>
      <c r="C2917" s="25" t="str">
        <f>IF(A2917="","",VLOOKUP(A2917,Tabulka3[[Číslo registrace  u jednorázové akce]:[Příjmení]],3,0))</f>
        <v/>
      </c>
      <c r="I2917" s="94"/>
      <c r="J2917" s="94"/>
      <c r="L2917" s="15"/>
      <c r="M2917" s="15"/>
      <c r="N2917" s="15"/>
    </row>
    <row r="2918" spans="2:14" s="25" customFormat="1" ht="15" customHeight="1" x14ac:dyDescent="0.3">
      <c r="B2918" s="25" t="str">
        <f>IF(A2918="","",VLOOKUP(A2918,Tabulka3[[Číslo registrace  u jednorázové akce]:[Příjmení]],2,0))</f>
        <v/>
      </c>
      <c r="C2918" s="25" t="str">
        <f>IF(A2918="","",VLOOKUP(A2918,Tabulka3[[Číslo registrace  u jednorázové akce]:[Příjmení]],3,0))</f>
        <v/>
      </c>
      <c r="I2918" s="94"/>
      <c r="J2918" s="94"/>
      <c r="L2918" s="15"/>
      <c r="M2918" s="15"/>
      <c r="N2918" s="15"/>
    </row>
    <row r="2919" spans="2:14" s="25" customFormat="1" ht="15" customHeight="1" x14ac:dyDescent="0.3">
      <c r="B2919" s="25" t="str">
        <f>IF(A2919="","",VLOOKUP(A2919,Tabulka3[[Číslo registrace  u jednorázové akce]:[Příjmení]],2,0))</f>
        <v/>
      </c>
      <c r="C2919" s="25" t="str">
        <f>IF(A2919="","",VLOOKUP(A2919,Tabulka3[[Číslo registrace  u jednorázové akce]:[Příjmení]],3,0))</f>
        <v/>
      </c>
      <c r="I2919" s="94"/>
      <c r="J2919" s="94"/>
      <c r="L2919" s="15"/>
      <c r="M2919" s="15"/>
      <c r="N2919" s="15"/>
    </row>
    <row r="2920" spans="2:14" s="25" customFormat="1" ht="15" customHeight="1" x14ac:dyDescent="0.3">
      <c r="B2920" s="25" t="str">
        <f>IF(A2920="","",VLOOKUP(A2920,Tabulka3[[Číslo registrace  u jednorázové akce]:[Příjmení]],2,0))</f>
        <v/>
      </c>
      <c r="C2920" s="25" t="str">
        <f>IF(A2920="","",VLOOKUP(A2920,Tabulka3[[Číslo registrace  u jednorázové akce]:[Příjmení]],3,0))</f>
        <v/>
      </c>
      <c r="I2920" s="94"/>
      <c r="J2920" s="94"/>
      <c r="L2920" s="15"/>
      <c r="M2920" s="15"/>
      <c r="N2920" s="15"/>
    </row>
    <row r="2921" spans="2:14" s="25" customFormat="1" ht="15" customHeight="1" x14ac:dyDescent="0.3">
      <c r="B2921" s="25" t="str">
        <f>IF(A2921="","",VLOOKUP(A2921,Tabulka3[[Číslo registrace  u jednorázové akce]:[Příjmení]],2,0))</f>
        <v/>
      </c>
      <c r="C2921" s="25" t="str">
        <f>IF(A2921="","",VLOOKUP(A2921,Tabulka3[[Číslo registrace  u jednorázové akce]:[Příjmení]],3,0))</f>
        <v/>
      </c>
      <c r="I2921" s="94"/>
      <c r="J2921" s="94"/>
      <c r="L2921" s="15"/>
      <c r="M2921" s="15"/>
      <c r="N2921" s="15"/>
    </row>
    <row r="2922" spans="2:14" s="25" customFormat="1" ht="15" customHeight="1" x14ac:dyDescent="0.3">
      <c r="B2922" s="25" t="str">
        <f>IF(A2922="","",VLOOKUP(A2922,Tabulka3[[Číslo registrace  u jednorázové akce]:[Příjmení]],2,0))</f>
        <v/>
      </c>
      <c r="C2922" s="25" t="str">
        <f>IF(A2922="","",VLOOKUP(A2922,Tabulka3[[Číslo registrace  u jednorázové akce]:[Příjmení]],3,0))</f>
        <v/>
      </c>
      <c r="I2922" s="94"/>
      <c r="J2922" s="94"/>
      <c r="L2922" s="15"/>
      <c r="M2922" s="15"/>
      <c r="N2922" s="15"/>
    </row>
    <row r="2923" spans="2:14" s="25" customFormat="1" ht="15" customHeight="1" x14ac:dyDescent="0.3">
      <c r="B2923" s="25" t="str">
        <f>IF(A2923="","",VLOOKUP(A2923,Tabulka3[[Číslo registrace  u jednorázové akce]:[Příjmení]],2,0))</f>
        <v/>
      </c>
      <c r="C2923" s="25" t="str">
        <f>IF(A2923="","",VLOOKUP(A2923,Tabulka3[[Číslo registrace  u jednorázové akce]:[Příjmení]],3,0))</f>
        <v/>
      </c>
      <c r="I2923" s="94"/>
      <c r="J2923" s="94"/>
      <c r="L2923" s="15"/>
      <c r="M2923" s="15"/>
      <c r="N2923" s="15"/>
    </row>
    <row r="2924" spans="2:14" s="25" customFormat="1" ht="15" customHeight="1" x14ac:dyDescent="0.3">
      <c r="B2924" s="25" t="str">
        <f>IF(A2924="","",VLOOKUP(A2924,Tabulka3[[Číslo registrace  u jednorázové akce]:[Příjmení]],2,0))</f>
        <v/>
      </c>
      <c r="C2924" s="25" t="str">
        <f>IF(A2924="","",VLOOKUP(A2924,Tabulka3[[Číslo registrace  u jednorázové akce]:[Příjmení]],3,0))</f>
        <v/>
      </c>
      <c r="I2924" s="94"/>
      <c r="J2924" s="94"/>
      <c r="L2924" s="15"/>
      <c r="M2924" s="15"/>
      <c r="N2924" s="15"/>
    </row>
    <row r="2925" spans="2:14" s="25" customFormat="1" ht="15" customHeight="1" x14ac:dyDescent="0.3">
      <c r="B2925" s="25" t="str">
        <f>IF(A2925="","",VLOOKUP(A2925,Tabulka3[[Číslo registrace  u jednorázové akce]:[Příjmení]],2,0))</f>
        <v/>
      </c>
      <c r="C2925" s="25" t="str">
        <f>IF(A2925="","",VLOOKUP(A2925,Tabulka3[[Číslo registrace  u jednorázové akce]:[Příjmení]],3,0))</f>
        <v/>
      </c>
      <c r="I2925" s="94"/>
      <c r="J2925" s="94"/>
      <c r="L2925" s="15"/>
      <c r="M2925" s="15"/>
      <c r="N2925" s="15"/>
    </row>
    <row r="2926" spans="2:14" s="25" customFormat="1" ht="15" customHeight="1" x14ac:dyDescent="0.3">
      <c r="B2926" s="25" t="str">
        <f>IF(A2926="","",VLOOKUP(A2926,Tabulka3[[Číslo registrace  u jednorázové akce]:[Příjmení]],2,0))</f>
        <v/>
      </c>
      <c r="C2926" s="25" t="str">
        <f>IF(A2926="","",VLOOKUP(A2926,Tabulka3[[Číslo registrace  u jednorázové akce]:[Příjmení]],3,0))</f>
        <v/>
      </c>
      <c r="I2926" s="94"/>
      <c r="J2926" s="94"/>
      <c r="L2926" s="15"/>
      <c r="M2926" s="15"/>
      <c r="N2926" s="15"/>
    </row>
    <row r="2927" spans="2:14" s="25" customFormat="1" ht="15" customHeight="1" x14ac:dyDescent="0.3">
      <c r="B2927" s="25" t="str">
        <f>IF(A2927="","",VLOOKUP(A2927,Tabulka3[[Číslo registrace  u jednorázové akce]:[Příjmení]],2,0))</f>
        <v/>
      </c>
      <c r="C2927" s="25" t="str">
        <f>IF(A2927="","",VLOOKUP(A2927,Tabulka3[[Číslo registrace  u jednorázové akce]:[Příjmení]],3,0))</f>
        <v/>
      </c>
      <c r="I2927" s="94"/>
      <c r="J2927" s="94"/>
      <c r="L2927" s="15"/>
      <c r="M2927" s="15"/>
      <c r="N2927" s="15"/>
    </row>
    <row r="2928" spans="2:14" s="25" customFormat="1" ht="15" customHeight="1" x14ac:dyDescent="0.3">
      <c r="B2928" s="25" t="str">
        <f>IF(A2928="","",VLOOKUP(A2928,Tabulka3[[Číslo registrace  u jednorázové akce]:[Příjmení]],2,0))</f>
        <v/>
      </c>
      <c r="C2928" s="25" t="str">
        <f>IF(A2928="","",VLOOKUP(A2928,Tabulka3[[Číslo registrace  u jednorázové akce]:[Příjmení]],3,0))</f>
        <v/>
      </c>
      <c r="I2928" s="94"/>
      <c r="J2928" s="94"/>
      <c r="L2928" s="15"/>
      <c r="M2928" s="15"/>
      <c r="N2928" s="15"/>
    </row>
    <row r="2929" spans="2:14" s="25" customFormat="1" ht="15" customHeight="1" x14ac:dyDescent="0.3">
      <c r="B2929" s="25" t="str">
        <f>IF(A2929="","",VLOOKUP(A2929,Tabulka3[[Číslo registrace  u jednorázové akce]:[Příjmení]],2,0))</f>
        <v/>
      </c>
      <c r="C2929" s="25" t="str">
        <f>IF(A2929="","",VLOOKUP(A2929,Tabulka3[[Číslo registrace  u jednorázové akce]:[Příjmení]],3,0))</f>
        <v/>
      </c>
      <c r="I2929" s="94"/>
      <c r="J2929" s="94"/>
      <c r="L2929" s="15"/>
      <c r="M2929" s="15"/>
      <c r="N2929" s="15"/>
    </row>
    <row r="2930" spans="2:14" s="25" customFormat="1" ht="15" customHeight="1" x14ac:dyDescent="0.3">
      <c r="B2930" s="25" t="str">
        <f>IF(A2930="","",VLOOKUP(A2930,Tabulka3[[Číslo registrace  u jednorázové akce]:[Příjmení]],2,0))</f>
        <v/>
      </c>
      <c r="C2930" s="25" t="str">
        <f>IF(A2930="","",VLOOKUP(A2930,Tabulka3[[Číslo registrace  u jednorázové akce]:[Příjmení]],3,0))</f>
        <v/>
      </c>
      <c r="I2930" s="94"/>
      <c r="J2930" s="94"/>
      <c r="L2930" s="15"/>
      <c r="M2930" s="15"/>
      <c r="N2930" s="15"/>
    </row>
    <row r="2931" spans="2:14" s="25" customFormat="1" ht="15" customHeight="1" x14ac:dyDescent="0.3">
      <c r="B2931" s="25" t="str">
        <f>IF(A2931="","",VLOOKUP(A2931,Tabulka3[[Číslo registrace  u jednorázové akce]:[Příjmení]],2,0))</f>
        <v/>
      </c>
      <c r="C2931" s="25" t="str">
        <f>IF(A2931="","",VLOOKUP(A2931,Tabulka3[[Číslo registrace  u jednorázové akce]:[Příjmení]],3,0))</f>
        <v/>
      </c>
      <c r="I2931" s="94"/>
      <c r="J2931" s="94"/>
      <c r="L2931" s="15"/>
      <c r="M2931" s="15"/>
      <c r="N2931" s="15"/>
    </row>
    <row r="2932" spans="2:14" s="25" customFormat="1" ht="15" customHeight="1" x14ac:dyDescent="0.3">
      <c r="B2932" s="25" t="str">
        <f>IF(A2932="","",VLOOKUP(A2932,Tabulka3[[Číslo registrace  u jednorázové akce]:[Příjmení]],2,0))</f>
        <v/>
      </c>
      <c r="C2932" s="25" t="str">
        <f>IF(A2932="","",VLOOKUP(A2932,Tabulka3[[Číslo registrace  u jednorázové akce]:[Příjmení]],3,0))</f>
        <v/>
      </c>
      <c r="I2932" s="94"/>
      <c r="J2932" s="94"/>
      <c r="L2932" s="15"/>
      <c r="M2932" s="15"/>
      <c r="N2932" s="15"/>
    </row>
    <row r="2933" spans="2:14" s="25" customFormat="1" ht="15" customHeight="1" x14ac:dyDescent="0.3">
      <c r="B2933" s="25" t="str">
        <f>IF(A2933="","",VLOOKUP(A2933,Tabulka3[[Číslo registrace  u jednorázové akce]:[Příjmení]],2,0))</f>
        <v/>
      </c>
      <c r="C2933" s="25" t="str">
        <f>IF(A2933="","",VLOOKUP(A2933,Tabulka3[[Číslo registrace  u jednorázové akce]:[Příjmení]],3,0))</f>
        <v/>
      </c>
      <c r="I2933" s="94"/>
      <c r="J2933" s="94"/>
      <c r="L2933" s="15"/>
      <c r="M2933" s="15"/>
      <c r="N2933" s="15"/>
    </row>
    <row r="2934" spans="2:14" s="25" customFormat="1" ht="15" customHeight="1" x14ac:dyDescent="0.3">
      <c r="B2934" s="25" t="str">
        <f>IF(A2934="","",VLOOKUP(A2934,Tabulka3[[Číslo registrace  u jednorázové akce]:[Příjmení]],2,0))</f>
        <v/>
      </c>
      <c r="C2934" s="25" t="str">
        <f>IF(A2934="","",VLOOKUP(A2934,Tabulka3[[Číslo registrace  u jednorázové akce]:[Příjmení]],3,0))</f>
        <v/>
      </c>
      <c r="I2934" s="94"/>
      <c r="J2934" s="94"/>
      <c r="L2934" s="15"/>
      <c r="M2934" s="15"/>
      <c r="N2934" s="15"/>
    </row>
    <row r="2935" spans="2:14" s="25" customFormat="1" ht="15" customHeight="1" x14ac:dyDescent="0.3">
      <c r="B2935" s="25" t="str">
        <f>IF(A2935="","",VLOOKUP(A2935,Tabulka3[[Číslo registrace  u jednorázové akce]:[Příjmení]],2,0))</f>
        <v/>
      </c>
      <c r="C2935" s="25" t="str">
        <f>IF(A2935="","",VLOOKUP(A2935,Tabulka3[[Číslo registrace  u jednorázové akce]:[Příjmení]],3,0))</f>
        <v/>
      </c>
      <c r="I2935" s="94"/>
      <c r="J2935" s="94"/>
      <c r="L2935" s="15"/>
      <c r="M2935" s="15"/>
      <c r="N2935" s="15"/>
    </row>
    <row r="2936" spans="2:14" s="25" customFormat="1" ht="15" customHeight="1" x14ac:dyDescent="0.3">
      <c r="B2936" s="25" t="str">
        <f>IF(A2936="","",VLOOKUP(A2936,Tabulka3[[Číslo registrace  u jednorázové akce]:[Příjmení]],2,0))</f>
        <v/>
      </c>
      <c r="C2936" s="25" t="str">
        <f>IF(A2936="","",VLOOKUP(A2936,Tabulka3[[Číslo registrace  u jednorázové akce]:[Příjmení]],3,0))</f>
        <v/>
      </c>
      <c r="I2936" s="94"/>
      <c r="J2936" s="94"/>
      <c r="L2936" s="15"/>
      <c r="M2936" s="15"/>
      <c r="N2936" s="15"/>
    </row>
    <row r="2937" spans="2:14" s="25" customFormat="1" ht="15" customHeight="1" x14ac:dyDescent="0.3">
      <c r="B2937" s="25" t="str">
        <f>IF(A2937="","",VLOOKUP(A2937,Tabulka3[[Číslo registrace  u jednorázové akce]:[Příjmení]],2,0))</f>
        <v/>
      </c>
      <c r="C2937" s="25" t="str">
        <f>IF(A2937="","",VLOOKUP(A2937,Tabulka3[[Číslo registrace  u jednorázové akce]:[Příjmení]],3,0))</f>
        <v/>
      </c>
      <c r="I2937" s="94"/>
      <c r="J2937" s="94"/>
      <c r="L2937" s="15"/>
      <c r="M2937" s="15"/>
      <c r="N2937" s="15"/>
    </row>
    <row r="2938" spans="2:14" s="25" customFormat="1" ht="15" customHeight="1" x14ac:dyDescent="0.3">
      <c r="B2938" s="25" t="str">
        <f>IF(A2938="","",VLOOKUP(A2938,Tabulka3[[Číslo registrace  u jednorázové akce]:[Příjmení]],2,0))</f>
        <v/>
      </c>
      <c r="C2938" s="25" t="str">
        <f>IF(A2938="","",VLOOKUP(A2938,Tabulka3[[Číslo registrace  u jednorázové akce]:[Příjmení]],3,0))</f>
        <v/>
      </c>
      <c r="I2938" s="94"/>
      <c r="J2938" s="94"/>
      <c r="L2938" s="15"/>
      <c r="M2938" s="15"/>
      <c r="N2938" s="15"/>
    </row>
    <row r="2939" spans="2:14" s="25" customFormat="1" ht="15" customHeight="1" x14ac:dyDescent="0.3">
      <c r="B2939" s="25" t="str">
        <f>IF(A2939="","",VLOOKUP(A2939,Tabulka3[[Číslo registrace  u jednorázové akce]:[Příjmení]],2,0))</f>
        <v/>
      </c>
      <c r="C2939" s="25" t="str">
        <f>IF(A2939="","",VLOOKUP(A2939,Tabulka3[[Číslo registrace  u jednorázové akce]:[Příjmení]],3,0))</f>
        <v/>
      </c>
      <c r="I2939" s="94"/>
      <c r="J2939" s="94"/>
      <c r="L2939" s="15"/>
      <c r="M2939" s="15"/>
      <c r="N2939" s="15"/>
    </row>
    <row r="2940" spans="2:14" s="25" customFormat="1" ht="15" customHeight="1" x14ac:dyDescent="0.3">
      <c r="B2940" s="25" t="str">
        <f>IF(A2940="","",VLOOKUP(A2940,Tabulka3[[Číslo registrace  u jednorázové akce]:[Příjmení]],2,0))</f>
        <v/>
      </c>
      <c r="C2940" s="25" t="str">
        <f>IF(A2940="","",VLOOKUP(A2940,Tabulka3[[Číslo registrace  u jednorázové akce]:[Příjmení]],3,0))</f>
        <v/>
      </c>
      <c r="I2940" s="94"/>
      <c r="J2940" s="94"/>
      <c r="L2940" s="15"/>
      <c r="M2940" s="15"/>
      <c r="N2940" s="15"/>
    </row>
    <row r="2941" spans="2:14" s="25" customFormat="1" ht="15" customHeight="1" x14ac:dyDescent="0.3">
      <c r="B2941" s="25" t="str">
        <f>IF(A2941="","",VLOOKUP(A2941,Tabulka3[[Číslo registrace  u jednorázové akce]:[Příjmení]],2,0))</f>
        <v/>
      </c>
      <c r="C2941" s="25" t="str">
        <f>IF(A2941="","",VLOOKUP(A2941,Tabulka3[[Číslo registrace  u jednorázové akce]:[Příjmení]],3,0))</f>
        <v/>
      </c>
      <c r="I2941" s="94"/>
      <c r="J2941" s="94"/>
      <c r="L2941" s="15"/>
      <c r="M2941" s="15"/>
      <c r="N2941" s="15"/>
    </row>
    <row r="2942" spans="2:14" s="25" customFormat="1" ht="15" customHeight="1" x14ac:dyDescent="0.3">
      <c r="B2942" s="25" t="str">
        <f>IF(A2942="","",VLOOKUP(A2942,Tabulka3[[Číslo registrace  u jednorázové akce]:[Příjmení]],2,0))</f>
        <v/>
      </c>
      <c r="C2942" s="25" t="str">
        <f>IF(A2942="","",VLOOKUP(A2942,Tabulka3[[Číslo registrace  u jednorázové akce]:[Příjmení]],3,0))</f>
        <v/>
      </c>
      <c r="I2942" s="94"/>
      <c r="J2942" s="94"/>
      <c r="L2942" s="15"/>
      <c r="M2942" s="15"/>
      <c r="N2942" s="15"/>
    </row>
    <row r="2943" spans="2:14" s="25" customFormat="1" ht="15" customHeight="1" x14ac:dyDescent="0.3">
      <c r="B2943" s="25" t="str">
        <f>IF(A2943="","",VLOOKUP(A2943,Tabulka3[[Číslo registrace  u jednorázové akce]:[Příjmení]],2,0))</f>
        <v/>
      </c>
      <c r="C2943" s="25" t="str">
        <f>IF(A2943="","",VLOOKUP(A2943,Tabulka3[[Číslo registrace  u jednorázové akce]:[Příjmení]],3,0))</f>
        <v/>
      </c>
      <c r="I2943" s="94"/>
      <c r="J2943" s="94"/>
      <c r="L2943" s="15"/>
      <c r="M2943" s="15"/>
      <c r="N2943" s="15"/>
    </row>
    <row r="2944" spans="2:14" s="25" customFormat="1" ht="15" customHeight="1" x14ac:dyDescent="0.3">
      <c r="B2944" s="25" t="str">
        <f>IF(A2944="","",VLOOKUP(A2944,Tabulka3[[Číslo registrace  u jednorázové akce]:[Příjmení]],2,0))</f>
        <v/>
      </c>
      <c r="C2944" s="25" t="str">
        <f>IF(A2944="","",VLOOKUP(A2944,Tabulka3[[Číslo registrace  u jednorázové akce]:[Příjmení]],3,0))</f>
        <v/>
      </c>
      <c r="I2944" s="94"/>
      <c r="J2944" s="94"/>
      <c r="L2944" s="15"/>
      <c r="M2944" s="15"/>
      <c r="N2944" s="15"/>
    </row>
    <row r="2945" spans="2:14" s="25" customFormat="1" ht="15" customHeight="1" x14ac:dyDescent="0.3">
      <c r="B2945" s="25" t="str">
        <f>IF(A2945="","",VLOOKUP(A2945,Tabulka3[[Číslo registrace  u jednorázové akce]:[Příjmení]],2,0))</f>
        <v/>
      </c>
      <c r="C2945" s="25" t="str">
        <f>IF(A2945="","",VLOOKUP(A2945,Tabulka3[[Číslo registrace  u jednorázové akce]:[Příjmení]],3,0))</f>
        <v/>
      </c>
      <c r="I2945" s="94"/>
      <c r="J2945" s="94"/>
      <c r="L2945" s="15"/>
      <c r="M2945" s="15"/>
      <c r="N2945" s="15"/>
    </row>
    <row r="2946" spans="2:14" s="25" customFormat="1" ht="15" customHeight="1" x14ac:dyDescent="0.3">
      <c r="B2946" s="25" t="str">
        <f>IF(A2946="","",VLOOKUP(A2946,Tabulka3[[Číslo registrace  u jednorázové akce]:[Příjmení]],2,0))</f>
        <v/>
      </c>
      <c r="C2946" s="25" t="str">
        <f>IF(A2946="","",VLOOKUP(A2946,Tabulka3[[Číslo registrace  u jednorázové akce]:[Příjmení]],3,0))</f>
        <v/>
      </c>
      <c r="I2946" s="94"/>
      <c r="J2946" s="94"/>
      <c r="L2946" s="15"/>
      <c r="M2946" s="15"/>
      <c r="N2946" s="15"/>
    </row>
    <row r="2947" spans="2:14" s="25" customFormat="1" ht="15" customHeight="1" x14ac:dyDescent="0.3">
      <c r="B2947" s="25" t="str">
        <f>IF(A2947="","",VLOOKUP(A2947,Tabulka3[[Číslo registrace  u jednorázové akce]:[Příjmení]],2,0))</f>
        <v/>
      </c>
      <c r="C2947" s="25" t="str">
        <f>IF(A2947="","",VLOOKUP(A2947,Tabulka3[[Číslo registrace  u jednorázové akce]:[Příjmení]],3,0))</f>
        <v/>
      </c>
      <c r="I2947" s="94"/>
      <c r="J2947" s="94"/>
      <c r="L2947" s="15"/>
      <c r="M2947" s="15"/>
      <c r="N2947" s="15"/>
    </row>
    <row r="2948" spans="2:14" s="25" customFormat="1" ht="15" customHeight="1" x14ac:dyDescent="0.3">
      <c r="B2948" s="25" t="str">
        <f>IF(A2948="","",VLOOKUP(A2948,Tabulka3[[Číslo registrace  u jednorázové akce]:[Příjmení]],2,0))</f>
        <v/>
      </c>
      <c r="C2948" s="25" t="str">
        <f>IF(A2948="","",VLOOKUP(A2948,Tabulka3[[Číslo registrace  u jednorázové akce]:[Příjmení]],3,0))</f>
        <v/>
      </c>
      <c r="I2948" s="94"/>
      <c r="J2948" s="94"/>
      <c r="L2948" s="15"/>
      <c r="M2948" s="15"/>
      <c r="N2948" s="15"/>
    </row>
    <row r="2949" spans="2:14" s="25" customFormat="1" ht="15" customHeight="1" x14ac:dyDescent="0.3">
      <c r="B2949" s="25" t="str">
        <f>IF(A2949="","",VLOOKUP(A2949,Tabulka3[[Číslo registrace  u jednorázové akce]:[Příjmení]],2,0))</f>
        <v/>
      </c>
      <c r="C2949" s="25" t="str">
        <f>IF(A2949="","",VLOOKUP(A2949,Tabulka3[[Číslo registrace  u jednorázové akce]:[Příjmení]],3,0))</f>
        <v/>
      </c>
      <c r="I2949" s="94"/>
      <c r="J2949" s="94"/>
      <c r="L2949" s="15"/>
      <c r="M2949" s="15"/>
      <c r="N2949" s="15"/>
    </row>
    <row r="2950" spans="2:14" s="25" customFormat="1" ht="15" customHeight="1" x14ac:dyDescent="0.3">
      <c r="B2950" s="25" t="str">
        <f>IF(A2950="","",VLOOKUP(A2950,Tabulka3[[Číslo registrace  u jednorázové akce]:[Příjmení]],2,0))</f>
        <v/>
      </c>
      <c r="C2950" s="25" t="str">
        <f>IF(A2950="","",VLOOKUP(A2950,Tabulka3[[Číslo registrace  u jednorázové akce]:[Příjmení]],3,0))</f>
        <v/>
      </c>
      <c r="I2950" s="94"/>
      <c r="J2950" s="94"/>
      <c r="L2950" s="15"/>
      <c r="M2950" s="15"/>
      <c r="N2950" s="15"/>
    </row>
    <row r="2951" spans="2:14" s="25" customFormat="1" ht="15" customHeight="1" x14ac:dyDescent="0.3">
      <c r="B2951" s="25" t="str">
        <f>IF(A2951="","",VLOOKUP(A2951,Tabulka3[[Číslo registrace  u jednorázové akce]:[Příjmení]],2,0))</f>
        <v/>
      </c>
      <c r="C2951" s="25" t="str">
        <f>IF(A2951="","",VLOOKUP(A2951,Tabulka3[[Číslo registrace  u jednorázové akce]:[Příjmení]],3,0))</f>
        <v/>
      </c>
      <c r="I2951" s="94"/>
      <c r="J2951" s="94"/>
      <c r="L2951" s="15"/>
      <c r="M2951" s="15"/>
      <c r="N2951" s="15"/>
    </row>
    <row r="2952" spans="2:14" s="25" customFormat="1" ht="15" customHeight="1" x14ac:dyDescent="0.3">
      <c r="B2952" s="25" t="str">
        <f>IF(A2952="","",VLOOKUP(A2952,Tabulka3[[Číslo registrace  u jednorázové akce]:[Příjmení]],2,0))</f>
        <v/>
      </c>
      <c r="C2952" s="25" t="str">
        <f>IF(A2952="","",VLOOKUP(A2952,Tabulka3[[Číslo registrace  u jednorázové akce]:[Příjmení]],3,0))</f>
        <v/>
      </c>
      <c r="I2952" s="94"/>
      <c r="J2952" s="94"/>
      <c r="L2952" s="15"/>
      <c r="M2952" s="15"/>
      <c r="N2952" s="15"/>
    </row>
    <row r="2953" spans="2:14" s="25" customFormat="1" ht="15" customHeight="1" x14ac:dyDescent="0.3">
      <c r="B2953" s="25" t="str">
        <f>IF(A2953="","",VLOOKUP(A2953,Tabulka3[[Číslo registrace  u jednorázové akce]:[Příjmení]],2,0))</f>
        <v/>
      </c>
      <c r="C2953" s="25" t="str">
        <f>IF(A2953="","",VLOOKUP(A2953,Tabulka3[[Číslo registrace  u jednorázové akce]:[Příjmení]],3,0))</f>
        <v/>
      </c>
      <c r="I2953" s="94"/>
      <c r="J2953" s="94"/>
      <c r="L2953" s="15"/>
      <c r="M2953" s="15"/>
      <c r="N2953" s="15"/>
    </row>
    <row r="2954" spans="2:14" s="25" customFormat="1" ht="15" customHeight="1" x14ac:dyDescent="0.3">
      <c r="B2954" s="25" t="str">
        <f>IF(A2954="","",VLOOKUP(A2954,Tabulka3[[Číslo registrace  u jednorázové akce]:[Příjmení]],2,0))</f>
        <v/>
      </c>
      <c r="C2954" s="25" t="str">
        <f>IF(A2954="","",VLOOKUP(A2954,Tabulka3[[Číslo registrace  u jednorázové akce]:[Příjmení]],3,0))</f>
        <v/>
      </c>
      <c r="I2954" s="94"/>
      <c r="J2954" s="94"/>
      <c r="L2954" s="15"/>
      <c r="M2954" s="15"/>
      <c r="N2954" s="15"/>
    </row>
    <row r="2955" spans="2:14" s="25" customFormat="1" ht="15" customHeight="1" x14ac:dyDescent="0.3">
      <c r="B2955" s="25" t="str">
        <f>IF(A2955="","",VLOOKUP(A2955,Tabulka3[[Číslo registrace  u jednorázové akce]:[Příjmení]],2,0))</f>
        <v/>
      </c>
      <c r="C2955" s="25" t="str">
        <f>IF(A2955="","",VLOOKUP(A2955,Tabulka3[[Číslo registrace  u jednorázové akce]:[Příjmení]],3,0))</f>
        <v/>
      </c>
      <c r="I2955" s="94"/>
      <c r="J2955" s="94"/>
      <c r="L2955" s="15"/>
      <c r="M2955" s="15"/>
      <c r="N2955" s="15"/>
    </row>
    <row r="2956" spans="2:14" s="25" customFormat="1" ht="15" customHeight="1" x14ac:dyDescent="0.3">
      <c r="B2956" s="25" t="str">
        <f>IF(A2956="","",VLOOKUP(A2956,Tabulka3[[Číslo registrace  u jednorázové akce]:[Příjmení]],2,0))</f>
        <v/>
      </c>
      <c r="C2956" s="25" t="str">
        <f>IF(A2956="","",VLOOKUP(A2956,Tabulka3[[Číslo registrace  u jednorázové akce]:[Příjmení]],3,0))</f>
        <v/>
      </c>
      <c r="I2956" s="94"/>
      <c r="J2956" s="94"/>
      <c r="L2956" s="15"/>
      <c r="M2956" s="15"/>
      <c r="N2956" s="15"/>
    </row>
    <row r="2957" spans="2:14" s="25" customFormat="1" ht="15" customHeight="1" x14ac:dyDescent="0.3">
      <c r="B2957" s="25" t="str">
        <f>IF(A2957="","",VLOOKUP(A2957,Tabulka3[[Číslo registrace  u jednorázové akce]:[Příjmení]],2,0))</f>
        <v/>
      </c>
      <c r="C2957" s="25" t="str">
        <f>IF(A2957="","",VLOOKUP(A2957,Tabulka3[[Číslo registrace  u jednorázové akce]:[Příjmení]],3,0))</f>
        <v/>
      </c>
      <c r="I2957" s="94"/>
      <c r="J2957" s="94"/>
      <c r="L2957" s="15"/>
      <c r="M2957" s="15"/>
      <c r="N2957" s="15"/>
    </row>
    <row r="2958" spans="2:14" s="25" customFormat="1" ht="15" customHeight="1" x14ac:dyDescent="0.3">
      <c r="B2958" s="25" t="str">
        <f>IF(A2958="","",VLOOKUP(A2958,Tabulka3[[Číslo registrace  u jednorázové akce]:[Příjmení]],2,0))</f>
        <v/>
      </c>
      <c r="C2958" s="25" t="str">
        <f>IF(A2958="","",VLOOKUP(A2958,Tabulka3[[Číslo registrace  u jednorázové akce]:[Příjmení]],3,0))</f>
        <v/>
      </c>
      <c r="I2958" s="94"/>
      <c r="J2958" s="94"/>
      <c r="L2958" s="15"/>
      <c r="M2958" s="15"/>
      <c r="N2958" s="15"/>
    </row>
    <row r="2959" spans="2:14" s="25" customFormat="1" ht="15" customHeight="1" x14ac:dyDescent="0.3">
      <c r="B2959" s="25" t="str">
        <f>IF(A2959="","",VLOOKUP(A2959,Tabulka3[[Číslo registrace  u jednorázové akce]:[Příjmení]],2,0))</f>
        <v/>
      </c>
      <c r="C2959" s="25" t="str">
        <f>IF(A2959="","",VLOOKUP(A2959,Tabulka3[[Číslo registrace  u jednorázové akce]:[Příjmení]],3,0))</f>
        <v/>
      </c>
      <c r="I2959" s="94"/>
      <c r="J2959" s="94"/>
      <c r="L2959" s="15"/>
      <c r="M2959" s="15"/>
      <c r="N2959" s="15"/>
    </row>
    <row r="2960" spans="2:14" s="25" customFormat="1" ht="15" customHeight="1" x14ac:dyDescent="0.3">
      <c r="B2960" s="25" t="str">
        <f>IF(A2960="","",VLOOKUP(A2960,Tabulka3[[Číslo registrace  u jednorázové akce]:[Příjmení]],2,0))</f>
        <v/>
      </c>
      <c r="C2960" s="25" t="str">
        <f>IF(A2960="","",VLOOKUP(A2960,Tabulka3[[Číslo registrace  u jednorázové akce]:[Příjmení]],3,0))</f>
        <v/>
      </c>
      <c r="I2960" s="94"/>
      <c r="J2960" s="94"/>
      <c r="L2960" s="15"/>
      <c r="M2960" s="15"/>
      <c r="N2960" s="15"/>
    </row>
    <row r="2961" spans="2:14" s="25" customFormat="1" ht="15" customHeight="1" x14ac:dyDescent="0.3">
      <c r="B2961" s="25" t="str">
        <f>IF(A2961="","",VLOOKUP(A2961,Tabulka3[[Číslo registrace  u jednorázové akce]:[Příjmení]],2,0))</f>
        <v/>
      </c>
      <c r="C2961" s="25" t="str">
        <f>IF(A2961="","",VLOOKUP(A2961,Tabulka3[[Číslo registrace  u jednorázové akce]:[Příjmení]],3,0))</f>
        <v/>
      </c>
      <c r="I2961" s="94"/>
      <c r="J2961" s="94"/>
      <c r="L2961" s="15"/>
      <c r="M2961" s="15"/>
      <c r="N2961" s="15"/>
    </row>
    <row r="2962" spans="2:14" s="25" customFormat="1" ht="15" customHeight="1" x14ac:dyDescent="0.3">
      <c r="B2962" s="25" t="str">
        <f>IF(A2962="","",VLOOKUP(A2962,Tabulka3[[Číslo registrace  u jednorázové akce]:[Příjmení]],2,0))</f>
        <v/>
      </c>
      <c r="C2962" s="25" t="str">
        <f>IF(A2962="","",VLOOKUP(A2962,Tabulka3[[Číslo registrace  u jednorázové akce]:[Příjmení]],3,0))</f>
        <v/>
      </c>
      <c r="I2962" s="94"/>
      <c r="J2962" s="94"/>
      <c r="L2962" s="15"/>
      <c r="M2962" s="15"/>
      <c r="N2962" s="15"/>
    </row>
    <row r="2963" spans="2:14" s="25" customFormat="1" ht="15" customHeight="1" x14ac:dyDescent="0.3">
      <c r="B2963" s="25" t="str">
        <f>IF(A2963="","",VLOOKUP(A2963,Tabulka3[[Číslo registrace  u jednorázové akce]:[Příjmení]],2,0))</f>
        <v/>
      </c>
      <c r="C2963" s="25" t="str">
        <f>IF(A2963="","",VLOOKUP(A2963,Tabulka3[[Číslo registrace  u jednorázové akce]:[Příjmení]],3,0))</f>
        <v/>
      </c>
      <c r="I2963" s="94"/>
      <c r="J2963" s="94"/>
      <c r="L2963" s="15"/>
      <c r="M2963" s="15"/>
      <c r="N2963" s="15"/>
    </row>
    <row r="2964" spans="2:14" s="25" customFormat="1" ht="15" customHeight="1" x14ac:dyDescent="0.3">
      <c r="B2964" s="25" t="str">
        <f>IF(A2964="","",VLOOKUP(A2964,Tabulka3[[Číslo registrace  u jednorázové akce]:[Příjmení]],2,0))</f>
        <v/>
      </c>
      <c r="C2964" s="25" t="str">
        <f>IF(A2964="","",VLOOKUP(A2964,Tabulka3[[Číslo registrace  u jednorázové akce]:[Příjmení]],3,0))</f>
        <v/>
      </c>
      <c r="I2964" s="94"/>
      <c r="J2964" s="94"/>
      <c r="L2964" s="15"/>
      <c r="M2964" s="15"/>
      <c r="N2964" s="15"/>
    </row>
    <row r="2965" spans="2:14" s="25" customFormat="1" ht="15" customHeight="1" x14ac:dyDescent="0.3">
      <c r="B2965" s="25" t="str">
        <f>IF(A2965="","",VLOOKUP(A2965,Tabulka3[[Číslo registrace  u jednorázové akce]:[Příjmení]],2,0))</f>
        <v/>
      </c>
      <c r="C2965" s="25" t="str">
        <f>IF(A2965="","",VLOOKUP(A2965,Tabulka3[[Číslo registrace  u jednorázové akce]:[Příjmení]],3,0))</f>
        <v/>
      </c>
      <c r="I2965" s="94"/>
      <c r="J2965" s="94"/>
      <c r="L2965" s="15"/>
      <c r="M2965" s="15"/>
      <c r="N2965" s="15"/>
    </row>
    <row r="2966" spans="2:14" s="25" customFormat="1" ht="15" customHeight="1" x14ac:dyDescent="0.3">
      <c r="B2966" s="25" t="str">
        <f>IF(A2966="","",VLOOKUP(A2966,Tabulka3[[Číslo registrace  u jednorázové akce]:[Příjmení]],2,0))</f>
        <v/>
      </c>
      <c r="C2966" s="25" t="str">
        <f>IF(A2966="","",VLOOKUP(A2966,Tabulka3[[Číslo registrace  u jednorázové akce]:[Příjmení]],3,0))</f>
        <v/>
      </c>
      <c r="I2966" s="94"/>
      <c r="J2966" s="94"/>
      <c r="L2966" s="15"/>
      <c r="M2966" s="15"/>
      <c r="N2966" s="15"/>
    </row>
    <row r="2967" spans="2:14" s="25" customFormat="1" ht="15" customHeight="1" x14ac:dyDescent="0.3">
      <c r="B2967" s="25" t="str">
        <f>IF(A2967="","",VLOOKUP(A2967,Tabulka3[[Číslo registrace  u jednorázové akce]:[Příjmení]],2,0))</f>
        <v/>
      </c>
      <c r="C2967" s="25" t="str">
        <f>IF(A2967="","",VLOOKUP(A2967,Tabulka3[[Číslo registrace  u jednorázové akce]:[Příjmení]],3,0))</f>
        <v/>
      </c>
      <c r="I2967" s="94"/>
      <c r="J2967" s="94"/>
      <c r="L2967" s="15"/>
      <c r="M2967" s="15"/>
      <c r="N2967" s="15"/>
    </row>
    <row r="2968" spans="2:14" s="25" customFormat="1" ht="15" customHeight="1" x14ac:dyDescent="0.3">
      <c r="B2968" s="25" t="str">
        <f>IF(A2968="","",VLOOKUP(A2968,Tabulka3[[Číslo registrace  u jednorázové akce]:[Příjmení]],2,0))</f>
        <v/>
      </c>
      <c r="C2968" s="25" t="str">
        <f>IF(A2968="","",VLOOKUP(A2968,Tabulka3[[Číslo registrace  u jednorázové akce]:[Příjmení]],3,0))</f>
        <v/>
      </c>
      <c r="I2968" s="94"/>
      <c r="J2968" s="94"/>
      <c r="L2968" s="15"/>
      <c r="M2968" s="15"/>
      <c r="N2968" s="15"/>
    </row>
    <row r="2969" spans="2:14" s="25" customFormat="1" ht="15" customHeight="1" x14ac:dyDescent="0.3">
      <c r="B2969" s="25" t="str">
        <f>IF(A2969="","",VLOOKUP(A2969,Tabulka3[[Číslo registrace  u jednorázové akce]:[Příjmení]],2,0))</f>
        <v/>
      </c>
      <c r="C2969" s="25" t="str">
        <f>IF(A2969="","",VLOOKUP(A2969,Tabulka3[[Číslo registrace  u jednorázové akce]:[Příjmení]],3,0))</f>
        <v/>
      </c>
      <c r="I2969" s="94"/>
      <c r="J2969" s="94"/>
      <c r="L2969" s="15"/>
      <c r="M2969" s="15"/>
      <c r="N2969" s="15"/>
    </row>
    <row r="2970" spans="2:14" s="25" customFormat="1" ht="15" customHeight="1" x14ac:dyDescent="0.3">
      <c r="B2970" s="25" t="str">
        <f>IF(A2970="","",VLOOKUP(A2970,Tabulka3[[Číslo registrace  u jednorázové akce]:[Příjmení]],2,0))</f>
        <v/>
      </c>
      <c r="C2970" s="25" t="str">
        <f>IF(A2970="","",VLOOKUP(A2970,Tabulka3[[Číslo registrace  u jednorázové akce]:[Příjmení]],3,0))</f>
        <v/>
      </c>
      <c r="I2970" s="94"/>
      <c r="J2970" s="94"/>
      <c r="L2970" s="15"/>
      <c r="M2970" s="15"/>
      <c r="N2970" s="15"/>
    </row>
    <row r="2971" spans="2:14" s="25" customFormat="1" ht="15" customHeight="1" x14ac:dyDescent="0.3">
      <c r="B2971" s="25" t="str">
        <f>IF(A2971="","",VLOOKUP(A2971,Tabulka3[[Číslo registrace  u jednorázové akce]:[Příjmení]],2,0))</f>
        <v/>
      </c>
      <c r="C2971" s="25" t="str">
        <f>IF(A2971="","",VLOOKUP(A2971,Tabulka3[[Číslo registrace  u jednorázové akce]:[Příjmení]],3,0))</f>
        <v/>
      </c>
      <c r="I2971" s="94"/>
      <c r="J2971" s="94"/>
      <c r="L2971" s="15"/>
      <c r="M2971" s="15"/>
      <c r="N2971" s="15"/>
    </row>
    <row r="2972" spans="2:14" s="25" customFormat="1" ht="15" customHeight="1" x14ac:dyDescent="0.3">
      <c r="B2972" s="25" t="str">
        <f>IF(A2972="","",VLOOKUP(A2972,Tabulka3[[Číslo registrace  u jednorázové akce]:[Příjmení]],2,0))</f>
        <v/>
      </c>
      <c r="C2972" s="25" t="str">
        <f>IF(A2972="","",VLOOKUP(A2972,Tabulka3[[Číslo registrace  u jednorázové akce]:[Příjmení]],3,0))</f>
        <v/>
      </c>
      <c r="I2972" s="94"/>
      <c r="J2972" s="94"/>
      <c r="L2972" s="15"/>
      <c r="M2972" s="15"/>
      <c r="N2972" s="15"/>
    </row>
    <row r="2973" spans="2:14" s="25" customFormat="1" ht="15" customHeight="1" x14ac:dyDescent="0.3">
      <c r="B2973" s="25" t="str">
        <f>IF(A2973="","",VLOOKUP(A2973,Tabulka3[[Číslo registrace  u jednorázové akce]:[Příjmení]],2,0))</f>
        <v/>
      </c>
      <c r="C2973" s="25" t="str">
        <f>IF(A2973="","",VLOOKUP(A2973,Tabulka3[[Číslo registrace  u jednorázové akce]:[Příjmení]],3,0))</f>
        <v/>
      </c>
      <c r="I2973" s="94"/>
      <c r="J2973" s="94"/>
      <c r="L2973" s="15"/>
      <c r="M2973" s="15"/>
      <c r="N2973" s="15"/>
    </row>
    <row r="2974" spans="2:14" s="25" customFormat="1" ht="15" customHeight="1" x14ac:dyDescent="0.3">
      <c r="B2974" s="25" t="str">
        <f>IF(A2974="","",VLOOKUP(A2974,Tabulka3[[Číslo registrace  u jednorázové akce]:[Příjmení]],2,0))</f>
        <v/>
      </c>
      <c r="C2974" s="25" t="str">
        <f>IF(A2974="","",VLOOKUP(A2974,Tabulka3[[Číslo registrace  u jednorázové akce]:[Příjmení]],3,0))</f>
        <v/>
      </c>
      <c r="I2974" s="94"/>
      <c r="J2974" s="94"/>
      <c r="L2974" s="15"/>
      <c r="M2974" s="15"/>
      <c r="N2974" s="15"/>
    </row>
    <row r="2975" spans="2:14" s="25" customFormat="1" ht="15" customHeight="1" x14ac:dyDescent="0.3">
      <c r="B2975" s="25" t="str">
        <f>IF(A2975="","",VLOOKUP(A2975,Tabulka3[[Číslo registrace  u jednorázové akce]:[Příjmení]],2,0))</f>
        <v/>
      </c>
      <c r="C2975" s="25" t="str">
        <f>IF(A2975="","",VLOOKUP(A2975,Tabulka3[[Číslo registrace  u jednorázové akce]:[Příjmení]],3,0))</f>
        <v/>
      </c>
      <c r="I2975" s="94"/>
      <c r="J2975" s="94"/>
      <c r="L2975" s="15"/>
      <c r="M2975" s="15"/>
      <c r="N2975" s="15"/>
    </row>
    <row r="2976" spans="2:14" s="25" customFormat="1" ht="15" customHeight="1" x14ac:dyDescent="0.3">
      <c r="B2976" s="25" t="str">
        <f>IF(A2976="","",VLOOKUP(A2976,Tabulka3[[Číslo registrace  u jednorázové akce]:[Příjmení]],2,0))</f>
        <v/>
      </c>
      <c r="C2976" s="25" t="str">
        <f>IF(A2976="","",VLOOKUP(A2976,Tabulka3[[Číslo registrace  u jednorázové akce]:[Příjmení]],3,0))</f>
        <v/>
      </c>
      <c r="I2976" s="94"/>
      <c r="J2976" s="94"/>
      <c r="L2976" s="15"/>
      <c r="M2976" s="15"/>
      <c r="N2976" s="15"/>
    </row>
    <row r="2977" spans="2:14" s="25" customFormat="1" ht="15" customHeight="1" x14ac:dyDescent="0.3">
      <c r="B2977" s="25" t="str">
        <f>IF(A2977="","",VLOOKUP(A2977,Tabulka3[[Číslo registrace  u jednorázové akce]:[Příjmení]],2,0))</f>
        <v/>
      </c>
      <c r="C2977" s="25" t="str">
        <f>IF(A2977="","",VLOOKUP(A2977,Tabulka3[[Číslo registrace  u jednorázové akce]:[Příjmení]],3,0))</f>
        <v/>
      </c>
      <c r="I2977" s="94"/>
      <c r="J2977" s="94"/>
      <c r="L2977" s="15"/>
      <c r="M2977" s="15"/>
      <c r="N2977" s="15"/>
    </row>
    <row r="2978" spans="2:14" s="25" customFormat="1" ht="15" customHeight="1" x14ac:dyDescent="0.3">
      <c r="B2978" s="25" t="str">
        <f>IF(A2978="","",VLOOKUP(A2978,Tabulka3[[Číslo registrace  u jednorázové akce]:[Příjmení]],2,0))</f>
        <v/>
      </c>
      <c r="C2978" s="25" t="str">
        <f>IF(A2978="","",VLOOKUP(A2978,Tabulka3[[Číslo registrace  u jednorázové akce]:[Příjmení]],3,0))</f>
        <v/>
      </c>
      <c r="I2978" s="94"/>
      <c r="J2978" s="94"/>
      <c r="L2978" s="15"/>
      <c r="M2978" s="15"/>
      <c r="N2978" s="15"/>
    </row>
    <row r="2979" spans="2:14" s="25" customFormat="1" ht="15" customHeight="1" x14ac:dyDescent="0.3">
      <c r="B2979" s="25" t="str">
        <f>IF(A2979="","",VLOOKUP(A2979,Tabulka3[[Číslo registrace  u jednorázové akce]:[Příjmení]],2,0))</f>
        <v/>
      </c>
      <c r="C2979" s="25" t="str">
        <f>IF(A2979="","",VLOOKUP(A2979,Tabulka3[[Číslo registrace  u jednorázové akce]:[Příjmení]],3,0))</f>
        <v/>
      </c>
      <c r="I2979" s="94"/>
      <c r="J2979" s="94"/>
      <c r="L2979" s="15"/>
      <c r="M2979" s="15"/>
      <c r="N2979" s="15"/>
    </row>
    <row r="2980" spans="2:14" s="25" customFormat="1" ht="15" customHeight="1" x14ac:dyDescent="0.3">
      <c r="B2980" s="25" t="str">
        <f>IF(A2980="","",VLOOKUP(A2980,Tabulka3[[Číslo registrace  u jednorázové akce]:[Příjmení]],2,0))</f>
        <v/>
      </c>
      <c r="C2980" s="25" t="str">
        <f>IF(A2980="","",VLOOKUP(A2980,Tabulka3[[Číslo registrace  u jednorázové akce]:[Příjmení]],3,0))</f>
        <v/>
      </c>
      <c r="I2980" s="94"/>
      <c r="J2980" s="94"/>
      <c r="L2980" s="15"/>
      <c r="M2980" s="15"/>
      <c r="N2980" s="15"/>
    </row>
    <row r="2981" spans="2:14" s="25" customFormat="1" ht="15" customHeight="1" x14ac:dyDescent="0.3">
      <c r="B2981" s="25" t="str">
        <f>IF(A2981="","",VLOOKUP(A2981,Tabulka3[[Číslo registrace  u jednorázové akce]:[Příjmení]],2,0))</f>
        <v/>
      </c>
      <c r="C2981" s="25" t="str">
        <f>IF(A2981="","",VLOOKUP(A2981,Tabulka3[[Číslo registrace  u jednorázové akce]:[Příjmení]],3,0))</f>
        <v/>
      </c>
      <c r="I2981" s="94"/>
      <c r="J2981" s="94"/>
      <c r="L2981" s="15"/>
      <c r="M2981" s="15"/>
      <c r="N2981" s="15"/>
    </row>
    <row r="2982" spans="2:14" s="25" customFormat="1" ht="15" customHeight="1" x14ac:dyDescent="0.3">
      <c r="B2982" s="25" t="str">
        <f>IF(A2982="","",VLOOKUP(A2982,Tabulka3[[Číslo registrace  u jednorázové akce]:[Příjmení]],2,0))</f>
        <v/>
      </c>
      <c r="C2982" s="25" t="str">
        <f>IF(A2982="","",VLOOKUP(A2982,Tabulka3[[Číslo registrace  u jednorázové akce]:[Příjmení]],3,0))</f>
        <v/>
      </c>
      <c r="I2982" s="94"/>
      <c r="J2982" s="94"/>
      <c r="L2982" s="15"/>
      <c r="M2982" s="15"/>
      <c r="N2982" s="15"/>
    </row>
    <row r="2983" spans="2:14" s="25" customFormat="1" ht="15" customHeight="1" x14ac:dyDescent="0.3">
      <c r="B2983" s="25" t="str">
        <f>IF(A2983="","",VLOOKUP(A2983,Tabulka3[[Číslo registrace  u jednorázové akce]:[Příjmení]],2,0))</f>
        <v/>
      </c>
      <c r="C2983" s="25" t="str">
        <f>IF(A2983="","",VLOOKUP(A2983,Tabulka3[[Číslo registrace  u jednorázové akce]:[Příjmení]],3,0))</f>
        <v/>
      </c>
      <c r="I2983" s="94"/>
      <c r="J2983" s="94"/>
      <c r="L2983" s="15"/>
      <c r="M2983" s="15"/>
      <c r="N2983" s="15"/>
    </row>
    <row r="2984" spans="2:14" s="25" customFormat="1" ht="15" customHeight="1" x14ac:dyDescent="0.3">
      <c r="B2984" s="25" t="str">
        <f>IF(A2984="","",VLOOKUP(A2984,Tabulka3[[Číslo registrace  u jednorázové akce]:[Příjmení]],2,0))</f>
        <v/>
      </c>
      <c r="C2984" s="25" t="str">
        <f>IF(A2984="","",VLOOKUP(A2984,Tabulka3[[Číslo registrace  u jednorázové akce]:[Příjmení]],3,0))</f>
        <v/>
      </c>
      <c r="I2984" s="94"/>
      <c r="J2984" s="94"/>
      <c r="L2984" s="15"/>
      <c r="M2984" s="15"/>
      <c r="N2984" s="15"/>
    </row>
    <row r="2985" spans="2:14" s="25" customFormat="1" ht="15" customHeight="1" x14ac:dyDescent="0.3">
      <c r="B2985" s="25" t="str">
        <f>IF(A2985="","",VLOOKUP(A2985,Tabulka3[[Číslo registrace  u jednorázové akce]:[Příjmení]],2,0))</f>
        <v/>
      </c>
      <c r="C2985" s="25" t="str">
        <f>IF(A2985="","",VLOOKUP(A2985,Tabulka3[[Číslo registrace  u jednorázové akce]:[Příjmení]],3,0))</f>
        <v/>
      </c>
      <c r="I2985" s="94"/>
      <c r="J2985" s="94"/>
      <c r="L2985" s="15"/>
      <c r="M2985" s="15"/>
      <c r="N2985" s="15"/>
    </row>
    <row r="2986" spans="2:14" s="25" customFormat="1" ht="15" customHeight="1" x14ac:dyDescent="0.3">
      <c r="B2986" s="25" t="str">
        <f>IF(A2986="","",VLOOKUP(A2986,Tabulka3[[Číslo registrace  u jednorázové akce]:[Příjmení]],2,0))</f>
        <v/>
      </c>
      <c r="C2986" s="25" t="str">
        <f>IF(A2986="","",VLOOKUP(A2986,Tabulka3[[Číslo registrace  u jednorázové akce]:[Příjmení]],3,0))</f>
        <v/>
      </c>
      <c r="I2986" s="94"/>
      <c r="J2986" s="94"/>
      <c r="L2986" s="15"/>
      <c r="M2986" s="15"/>
      <c r="N2986" s="15"/>
    </row>
    <row r="2987" spans="2:14" s="25" customFormat="1" ht="15" customHeight="1" x14ac:dyDescent="0.3">
      <c r="B2987" s="25" t="str">
        <f>IF(A2987="","",VLOOKUP(A2987,Tabulka3[[Číslo registrace  u jednorázové akce]:[Příjmení]],2,0))</f>
        <v/>
      </c>
      <c r="C2987" s="25" t="str">
        <f>IF(A2987="","",VLOOKUP(A2987,Tabulka3[[Číslo registrace  u jednorázové akce]:[Příjmení]],3,0))</f>
        <v/>
      </c>
      <c r="I2987" s="94"/>
      <c r="J2987" s="94"/>
      <c r="L2987" s="15"/>
      <c r="M2987" s="15"/>
      <c r="N2987" s="15"/>
    </row>
    <row r="2988" spans="2:14" s="25" customFormat="1" ht="15" customHeight="1" x14ac:dyDescent="0.3">
      <c r="B2988" s="25" t="str">
        <f>IF(A2988="","",VLOOKUP(A2988,Tabulka3[[Číslo registrace  u jednorázové akce]:[Příjmení]],2,0))</f>
        <v/>
      </c>
      <c r="C2988" s="25" t="str">
        <f>IF(A2988="","",VLOOKUP(A2988,Tabulka3[[Číslo registrace  u jednorázové akce]:[Příjmení]],3,0))</f>
        <v/>
      </c>
      <c r="I2988" s="94"/>
      <c r="J2988" s="94"/>
      <c r="L2988" s="15"/>
      <c r="M2988" s="15"/>
      <c r="N2988" s="15"/>
    </row>
    <row r="2989" spans="2:14" s="25" customFormat="1" ht="15" customHeight="1" x14ac:dyDescent="0.3">
      <c r="B2989" s="25" t="str">
        <f>IF(A2989="","",VLOOKUP(A2989,Tabulka3[[Číslo registrace  u jednorázové akce]:[Příjmení]],2,0))</f>
        <v/>
      </c>
      <c r="C2989" s="25" t="str">
        <f>IF(A2989="","",VLOOKUP(A2989,Tabulka3[[Číslo registrace  u jednorázové akce]:[Příjmení]],3,0))</f>
        <v/>
      </c>
      <c r="I2989" s="94"/>
      <c r="J2989" s="94"/>
      <c r="L2989" s="15"/>
      <c r="M2989" s="15"/>
      <c r="N2989" s="15"/>
    </row>
    <row r="2990" spans="2:14" s="25" customFormat="1" ht="15" customHeight="1" x14ac:dyDescent="0.3">
      <c r="B2990" s="25" t="str">
        <f>IF(A2990="","",VLOOKUP(A2990,Tabulka3[[Číslo registrace  u jednorázové akce]:[Příjmení]],2,0))</f>
        <v/>
      </c>
      <c r="C2990" s="25" t="str">
        <f>IF(A2990="","",VLOOKUP(A2990,Tabulka3[[Číslo registrace  u jednorázové akce]:[Příjmení]],3,0))</f>
        <v/>
      </c>
      <c r="I2990" s="94"/>
      <c r="J2990" s="94"/>
      <c r="L2990" s="15"/>
      <c r="M2990" s="15"/>
      <c r="N2990" s="15"/>
    </row>
    <row r="2991" spans="2:14" s="25" customFormat="1" ht="15" customHeight="1" x14ac:dyDescent="0.3">
      <c r="B2991" s="25" t="str">
        <f>IF(A2991="","",VLOOKUP(A2991,Tabulka3[[Číslo registrace  u jednorázové akce]:[Příjmení]],2,0))</f>
        <v/>
      </c>
      <c r="C2991" s="25" t="str">
        <f>IF(A2991="","",VLOOKUP(A2991,Tabulka3[[Číslo registrace  u jednorázové akce]:[Příjmení]],3,0))</f>
        <v/>
      </c>
      <c r="I2991" s="94"/>
      <c r="J2991" s="94"/>
      <c r="L2991" s="15"/>
      <c r="M2991" s="15"/>
      <c r="N2991" s="15"/>
    </row>
    <row r="2992" spans="2:14" s="25" customFormat="1" ht="15" customHeight="1" x14ac:dyDescent="0.3">
      <c r="B2992" s="25" t="str">
        <f>IF(A2992="","",VLOOKUP(A2992,Tabulka3[[Číslo registrace  u jednorázové akce]:[Příjmení]],2,0))</f>
        <v/>
      </c>
      <c r="C2992" s="25" t="str">
        <f>IF(A2992="","",VLOOKUP(A2992,Tabulka3[[Číslo registrace  u jednorázové akce]:[Příjmení]],3,0))</f>
        <v/>
      </c>
      <c r="I2992" s="94"/>
      <c r="J2992" s="94"/>
      <c r="L2992" s="15"/>
      <c r="M2992" s="15"/>
      <c r="N2992" s="15"/>
    </row>
    <row r="2993" spans="2:14" s="25" customFormat="1" ht="15" customHeight="1" x14ac:dyDescent="0.3">
      <c r="B2993" s="25" t="str">
        <f>IF(A2993="","",VLOOKUP(A2993,Tabulka3[[Číslo registrace  u jednorázové akce]:[Příjmení]],2,0))</f>
        <v/>
      </c>
      <c r="C2993" s="25" t="str">
        <f>IF(A2993="","",VLOOKUP(A2993,Tabulka3[[Číslo registrace  u jednorázové akce]:[Příjmení]],3,0))</f>
        <v/>
      </c>
      <c r="I2993" s="94"/>
      <c r="J2993" s="94"/>
      <c r="L2993" s="15"/>
      <c r="M2993" s="15"/>
      <c r="N2993" s="15"/>
    </row>
    <row r="2994" spans="2:14" s="25" customFormat="1" ht="15" customHeight="1" x14ac:dyDescent="0.3">
      <c r="B2994" s="25" t="str">
        <f>IF(A2994="","",VLOOKUP(A2994,Tabulka3[[Číslo registrace  u jednorázové akce]:[Příjmení]],2,0))</f>
        <v/>
      </c>
      <c r="C2994" s="25" t="str">
        <f>IF(A2994="","",VLOOKUP(A2994,Tabulka3[[Číslo registrace  u jednorázové akce]:[Příjmení]],3,0))</f>
        <v/>
      </c>
      <c r="I2994" s="94"/>
      <c r="J2994" s="94"/>
      <c r="L2994" s="15"/>
      <c r="M2994" s="15"/>
      <c r="N2994" s="15"/>
    </row>
    <row r="2995" spans="2:14" s="25" customFormat="1" ht="15" customHeight="1" x14ac:dyDescent="0.3">
      <c r="B2995" s="25" t="str">
        <f>IF(A2995="","",VLOOKUP(A2995,Tabulka3[[Číslo registrace  u jednorázové akce]:[Příjmení]],2,0))</f>
        <v/>
      </c>
      <c r="C2995" s="25" t="str">
        <f>IF(A2995="","",VLOOKUP(A2995,Tabulka3[[Číslo registrace  u jednorázové akce]:[Příjmení]],3,0))</f>
        <v/>
      </c>
      <c r="I2995" s="94"/>
      <c r="J2995" s="94"/>
      <c r="L2995" s="15"/>
      <c r="M2995" s="15"/>
      <c r="N2995" s="15"/>
    </row>
    <row r="2996" spans="2:14" s="25" customFormat="1" ht="15" customHeight="1" x14ac:dyDescent="0.3">
      <c r="B2996" s="25" t="str">
        <f>IF(A2996="","",VLOOKUP(A2996,Tabulka3[[Číslo registrace  u jednorázové akce]:[Příjmení]],2,0))</f>
        <v/>
      </c>
      <c r="C2996" s="25" t="str">
        <f>IF(A2996="","",VLOOKUP(A2996,Tabulka3[[Číslo registrace  u jednorázové akce]:[Příjmení]],3,0))</f>
        <v/>
      </c>
      <c r="I2996" s="94"/>
      <c r="J2996" s="94"/>
      <c r="L2996" s="15"/>
      <c r="M2996" s="15"/>
      <c r="N2996" s="15"/>
    </row>
    <row r="2997" spans="2:14" s="25" customFormat="1" ht="15" customHeight="1" x14ac:dyDescent="0.3">
      <c r="B2997" s="25" t="str">
        <f>IF(A2997="","",VLOOKUP(A2997,Tabulka3[[Číslo registrace  u jednorázové akce]:[Příjmení]],2,0))</f>
        <v/>
      </c>
      <c r="C2997" s="25" t="str">
        <f>IF(A2997="","",VLOOKUP(A2997,Tabulka3[[Číslo registrace  u jednorázové akce]:[Příjmení]],3,0))</f>
        <v/>
      </c>
      <c r="I2997" s="94"/>
      <c r="J2997" s="94"/>
      <c r="L2997" s="15"/>
      <c r="M2997" s="15"/>
      <c r="N2997" s="15"/>
    </row>
    <row r="2998" spans="2:14" s="25" customFormat="1" ht="15" customHeight="1" x14ac:dyDescent="0.3">
      <c r="B2998" s="25" t="str">
        <f>IF(A2998="","",VLOOKUP(A2998,Tabulka3[[Číslo registrace  u jednorázové akce]:[Příjmení]],2,0))</f>
        <v/>
      </c>
      <c r="C2998" s="25" t="str">
        <f>IF(A2998="","",VLOOKUP(A2998,Tabulka3[[Číslo registrace  u jednorázové akce]:[Příjmení]],3,0))</f>
        <v/>
      </c>
      <c r="I2998" s="94"/>
      <c r="J2998" s="94"/>
      <c r="L2998" s="15"/>
      <c r="M2998" s="15"/>
      <c r="N2998" s="15"/>
    </row>
    <row r="2999" spans="2:14" s="25" customFormat="1" ht="15" customHeight="1" x14ac:dyDescent="0.3">
      <c r="B2999" s="25" t="str">
        <f>IF(A2999="","",VLOOKUP(A2999,Tabulka3[[Číslo registrace  u jednorázové akce]:[Příjmení]],2,0))</f>
        <v/>
      </c>
      <c r="C2999" s="25" t="str">
        <f>IF(A2999="","",VLOOKUP(A2999,Tabulka3[[Číslo registrace  u jednorázové akce]:[Příjmení]],3,0))</f>
        <v/>
      </c>
      <c r="I2999" s="94"/>
      <c r="J2999" s="94"/>
      <c r="L2999" s="15"/>
      <c r="M2999" s="15"/>
      <c r="N2999" s="15"/>
    </row>
    <row r="3000" spans="2:14" s="25" customFormat="1" ht="15" customHeight="1" x14ac:dyDescent="0.3">
      <c r="B3000" s="25" t="str">
        <f>IF(A3000="","",VLOOKUP(A3000,Tabulka3[[Číslo registrace  u jednorázové akce]:[Příjmení]],2,0))</f>
        <v/>
      </c>
      <c r="C3000" s="25" t="str">
        <f>IF(A3000="","",VLOOKUP(A3000,Tabulka3[[Číslo registrace  u jednorázové akce]:[Příjmení]],3,0))</f>
        <v/>
      </c>
      <c r="I3000" s="94"/>
      <c r="J3000" s="94"/>
      <c r="L3000" s="15"/>
      <c r="M3000" s="15"/>
      <c r="N3000" s="15"/>
    </row>
    <row r="3001" spans="2:14" s="25" customFormat="1" ht="15" customHeight="1" x14ac:dyDescent="0.3">
      <c r="B3001" s="25" t="str">
        <f>IF(A3001="","",VLOOKUP(A3001,Tabulka3[[Číslo registrace  u jednorázové akce]:[Příjmení]],2,0))</f>
        <v/>
      </c>
      <c r="C3001" s="25" t="str">
        <f>IF(A3001="","",VLOOKUP(A3001,Tabulka3[[Číslo registrace  u jednorázové akce]:[Příjmení]],3,0))</f>
        <v/>
      </c>
      <c r="I3001" s="94"/>
      <c r="J3001" s="94"/>
      <c r="L3001" s="15"/>
      <c r="M3001" s="15"/>
      <c r="N3001" s="15"/>
    </row>
    <row r="3002" spans="2:14" s="25" customFormat="1" ht="15" customHeight="1" x14ac:dyDescent="0.3">
      <c r="B3002" s="25" t="str">
        <f>IF(A3002="","",VLOOKUP(A3002,Tabulka3[[Číslo registrace  u jednorázové akce]:[Příjmení]],2,0))</f>
        <v/>
      </c>
      <c r="C3002" s="25" t="str">
        <f>IF(A3002="","",VLOOKUP(A3002,Tabulka3[[Číslo registrace  u jednorázové akce]:[Příjmení]],3,0))</f>
        <v/>
      </c>
      <c r="I3002" s="94"/>
      <c r="J3002" s="94"/>
      <c r="L3002" s="15"/>
      <c r="M3002" s="15"/>
      <c r="N3002" s="15"/>
    </row>
    <row r="3003" spans="2:14" s="25" customFormat="1" ht="15" customHeight="1" x14ac:dyDescent="0.3">
      <c r="B3003" s="25" t="str">
        <f>IF(A3003="","",VLOOKUP(A3003,Tabulka3[[Číslo registrace  u jednorázové akce]:[Příjmení]],2,0))</f>
        <v/>
      </c>
      <c r="C3003" s="25" t="str">
        <f>IF(A3003="","",VLOOKUP(A3003,Tabulka3[[Číslo registrace  u jednorázové akce]:[Příjmení]],3,0))</f>
        <v/>
      </c>
      <c r="I3003" s="94"/>
      <c r="J3003" s="94"/>
      <c r="L3003" s="15"/>
      <c r="M3003" s="15"/>
      <c r="N3003" s="15"/>
    </row>
    <row r="3004" spans="2:14" s="25" customFormat="1" ht="15" customHeight="1" x14ac:dyDescent="0.3">
      <c r="B3004" s="25" t="str">
        <f>IF(A3004="","",VLOOKUP(A3004,Tabulka3[[Číslo registrace  u jednorázové akce]:[Příjmení]],2,0))</f>
        <v/>
      </c>
      <c r="C3004" s="25" t="str">
        <f>IF(A3004="","",VLOOKUP(A3004,Tabulka3[[Číslo registrace  u jednorázové akce]:[Příjmení]],3,0))</f>
        <v/>
      </c>
      <c r="I3004" s="94"/>
      <c r="J3004" s="94"/>
      <c r="L3004" s="15"/>
      <c r="M3004" s="15"/>
      <c r="N3004" s="15"/>
    </row>
    <row r="3005" spans="2:14" s="25" customFormat="1" ht="15" customHeight="1" x14ac:dyDescent="0.3">
      <c r="B3005" s="25" t="str">
        <f>IF(A3005="","",VLOOKUP(A3005,Tabulka3[[Číslo registrace  u jednorázové akce]:[Příjmení]],2,0))</f>
        <v/>
      </c>
      <c r="C3005" s="25" t="str">
        <f>IF(A3005="","",VLOOKUP(A3005,Tabulka3[[Číslo registrace  u jednorázové akce]:[Příjmení]],3,0))</f>
        <v/>
      </c>
      <c r="I3005" s="94"/>
      <c r="J3005" s="94"/>
      <c r="L3005" s="15"/>
      <c r="M3005" s="15"/>
      <c r="N3005" s="15"/>
    </row>
    <row r="3006" spans="2:14" s="25" customFormat="1" ht="15" customHeight="1" x14ac:dyDescent="0.3">
      <c r="B3006" s="25" t="str">
        <f>IF(A3006="","",VLOOKUP(A3006,Tabulka3[[Číslo registrace  u jednorázové akce]:[Příjmení]],2,0))</f>
        <v/>
      </c>
      <c r="C3006" s="25" t="str">
        <f>IF(A3006="","",VLOOKUP(A3006,Tabulka3[[Číslo registrace  u jednorázové akce]:[Příjmení]],3,0))</f>
        <v/>
      </c>
      <c r="I3006" s="94"/>
      <c r="J3006" s="94"/>
      <c r="L3006" s="15"/>
      <c r="M3006" s="15"/>
      <c r="N3006" s="15"/>
    </row>
    <row r="3007" spans="2:14" s="25" customFormat="1" ht="15" customHeight="1" x14ac:dyDescent="0.3">
      <c r="B3007" s="25" t="str">
        <f>IF(A3007="","",VLOOKUP(A3007,Tabulka3[[Číslo registrace  u jednorázové akce]:[Příjmení]],2,0))</f>
        <v/>
      </c>
      <c r="C3007" s="25" t="str">
        <f>IF(A3007="","",VLOOKUP(A3007,Tabulka3[[Číslo registrace  u jednorázové akce]:[Příjmení]],3,0))</f>
        <v/>
      </c>
      <c r="I3007" s="94"/>
      <c r="J3007" s="94"/>
      <c r="L3007" s="15"/>
      <c r="M3007" s="15"/>
      <c r="N3007" s="15"/>
    </row>
    <row r="3008" spans="2:14" s="25" customFormat="1" ht="15" customHeight="1" x14ac:dyDescent="0.3">
      <c r="B3008" s="25" t="str">
        <f>IF(A3008="","",VLOOKUP(A3008,Tabulka3[[Číslo registrace  u jednorázové akce]:[Příjmení]],2,0))</f>
        <v/>
      </c>
      <c r="C3008" s="25" t="str">
        <f>IF(A3008="","",VLOOKUP(A3008,Tabulka3[[Číslo registrace  u jednorázové akce]:[Příjmení]],3,0))</f>
        <v/>
      </c>
      <c r="I3008" s="94"/>
      <c r="J3008" s="94"/>
      <c r="L3008" s="15"/>
      <c r="M3008" s="15"/>
      <c r="N3008" s="15"/>
    </row>
    <row r="3009" spans="2:14" s="25" customFormat="1" ht="15" customHeight="1" x14ac:dyDescent="0.3">
      <c r="B3009" s="25" t="str">
        <f>IF(A3009="","",VLOOKUP(A3009,Tabulka3[[Číslo registrace  u jednorázové akce]:[Příjmení]],2,0))</f>
        <v/>
      </c>
      <c r="C3009" s="25" t="str">
        <f>IF(A3009="","",VLOOKUP(A3009,Tabulka3[[Číslo registrace  u jednorázové akce]:[Příjmení]],3,0))</f>
        <v/>
      </c>
      <c r="I3009" s="94"/>
      <c r="J3009" s="94"/>
      <c r="L3009" s="15"/>
      <c r="M3009" s="15"/>
      <c r="N3009" s="15"/>
    </row>
    <row r="3010" spans="2:14" s="25" customFormat="1" ht="15" customHeight="1" x14ac:dyDescent="0.3">
      <c r="B3010" s="25" t="str">
        <f>IF(A3010="","",VLOOKUP(A3010,Tabulka3[[Číslo registrace  u jednorázové akce]:[Příjmení]],2,0))</f>
        <v/>
      </c>
      <c r="C3010" s="25" t="str">
        <f>IF(A3010="","",VLOOKUP(A3010,Tabulka3[[Číslo registrace  u jednorázové akce]:[Příjmení]],3,0))</f>
        <v/>
      </c>
      <c r="I3010" s="94"/>
      <c r="J3010" s="94"/>
      <c r="L3010" s="15"/>
      <c r="M3010" s="15"/>
      <c r="N3010" s="15"/>
    </row>
    <row r="3011" spans="2:14" s="25" customFormat="1" ht="15" customHeight="1" x14ac:dyDescent="0.3">
      <c r="B3011" s="25" t="str">
        <f>IF(A3011="","",VLOOKUP(A3011,Tabulka3[[Číslo registrace  u jednorázové akce]:[Příjmení]],2,0))</f>
        <v/>
      </c>
      <c r="C3011" s="25" t="str">
        <f>IF(A3011="","",VLOOKUP(A3011,Tabulka3[[Číslo registrace  u jednorázové akce]:[Příjmení]],3,0))</f>
        <v/>
      </c>
      <c r="I3011" s="94"/>
      <c r="J3011" s="94"/>
      <c r="L3011" s="15"/>
      <c r="M3011" s="15"/>
      <c r="N3011" s="15"/>
    </row>
    <row r="3012" spans="2:14" s="25" customFormat="1" ht="15" customHeight="1" x14ac:dyDescent="0.3">
      <c r="B3012" s="25" t="str">
        <f>IF(A3012="","",VLOOKUP(A3012,Tabulka3[[Číslo registrace  u jednorázové akce]:[Příjmení]],2,0))</f>
        <v/>
      </c>
      <c r="C3012" s="25" t="str">
        <f>IF(A3012="","",VLOOKUP(A3012,Tabulka3[[Číslo registrace  u jednorázové akce]:[Příjmení]],3,0))</f>
        <v/>
      </c>
      <c r="I3012" s="94"/>
      <c r="J3012" s="94"/>
      <c r="L3012" s="15"/>
      <c r="M3012" s="15"/>
      <c r="N3012" s="15"/>
    </row>
    <row r="3013" spans="2:14" s="25" customFormat="1" ht="15" customHeight="1" x14ac:dyDescent="0.3">
      <c r="B3013" s="25" t="str">
        <f>IF(A3013="","",VLOOKUP(A3013,Tabulka3[[Číslo registrace  u jednorázové akce]:[Příjmení]],2,0))</f>
        <v/>
      </c>
      <c r="C3013" s="25" t="str">
        <f>IF(A3013="","",VLOOKUP(A3013,Tabulka3[[Číslo registrace  u jednorázové akce]:[Příjmení]],3,0))</f>
        <v/>
      </c>
      <c r="I3013" s="94"/>
      <c r="J3013" s="94"/>
      <c r="L3013" s="15"/>
      <c r="M3013" s="15"/>
      <c r="N3013" s="15"/>
    </row>
    <row r="3014" spans="2:14" s="25" customFormat="1" ht="15" customHeight="1" x14ac:dyDescent="0.3">
      <c r="B3014" s="25" t="str">
        <f>IF(A3014="","",VLOOKUP(A3014,Tabulka3[[Číslo registrace  u jednorázové akce]:[Příjmení]],2,0))</f>
        <v/>
      </c>
      <c r="C3014" s="25" t="str">
        <f>IF(A3014="","",VLOOKUP(A3014,Tabulka3[[Číslo registrace  u jednorázové akce]:[Příjmení]],3,0))</f>
        <v/>
      </c>
      <c r="I3014" s="94"/>
      <c r="J3014" s="94"/>
      <c r="L3014" s="15"/>
      <c r="M3014" s="15"/>
      <c r="N3014" s="15"/>
    </row>
    <row r="3015" spans="2:14" s="25" customFormat="1" ht="15" customHeight="1" x14ac:dyDescent="0.3">
      <c r="B3015" s="25" t="str">
        <f>IF(A3015="","",VLOOKUP(A3015,Tabulka3[[Číslo registrace  u jednorázové akce]:[Příjmení]],2,0))</f>
        <v/>
      </c>
      <c r="C3015" s="25" t="str">
        <f>IF(A3015="","",VLOOKUP(A3015,Tabulka3[[Číslo registrace  u jednorázové akce]:[Příjmení]],3,0))</f>
        <v/>
      </c>
      <c r="I3015" s="94"/>
      <c r="J3015" s="94"/>
      <c r="L3015" s="15"/>
      <c r="M3015" s="15"/>
      <c r="N3015" s="15"/>
    </row>
    <row r="3016" spans="2:14" s="25" customFormat="1" ht="15" customHeight="1" x14ac:dyDescent="0.3">
      <c r="B3016" s="25" t="str">
        <f>IF(A3016="","",VLOOKUP(A3016,Tabulka3[[Číslo registrace  u jednorázové akce]:[Příjmení]],2,0))</f>
        <v/>
      </c>
      <c r="C3016" s="25" t="str">
        <f>IF(A3016="","",VLOOKUP(A3016,Tabulka3[[Číslo registrace  u jednorázové akce]:[Příjmení]],3,0))</f>
        <v/>
      </c>
      <c r="I3016" s="94"/>
      <c r="J3016" s="94"/>
      <c r="L3016" s="15"/>
      <c r="M3016" s="15"/>
      <c r="N3016" s="15"/>
    </row>
    <row r="3017" spans="2:14" s="25" customFormat="1" ht="15" customHeight="1" x14ac:dyDescent="0.3">
      <c r="B3017" s="25" t="str">
        <f>IF(A3017="","",VLOOKUP(A3017,Tabulka3[[Číslo registrace  u jednorázové akce]:[Příjmení]],2,0))</f>
        <v/>
      </c>
      <c r="C3017" s="25" t="str">
        <f>IF(A3017="","",VLOOKUP(A3017,Tabulka3[[Číslo registrace  u jednorázové akce]:[Příjmení]],3,0))</f>
        <v/>
      </c>
      <c r="I3017" s="94"/>
      <c r="J3017" s="94"/>
      <c r="L3017" s="15"/>
      <c r="M3017" s="15"/>
      <c r="N3017" s="15"/>
    </row>
    <row r="3018" spans="2:14" s="25" customFormat="1" ht="15" customHeight="1" x14ac:dyDescent="0.3">
      <c r="B3018" s="25" t="str">
        <f>IF(A3018="","",VLOOKUP(A3018,Tabulka3[[Číslo registrace  u jednorázové akce]:[Příjmení]],2,0))</f>
        <v/>
      </c>
      <c r="C3018" s="25" t="str">
        <f>IF(A3018="","",VLOOKUP(A3018,Tabulka3[[Číslo registrace  u jednorázové akce]:[Příjmení]],3,0))</f>
        <v/>
      </c>
      <c r="I3018" s="94"/>
      <c r="J3018" s="94"/>
      <c r="L3018" s="15"/>
      <c r="M3018" s="15"/>
      <c r="N3018" s="15"/>
    </row>
    <row r="3019" spans="2:14" s="25" customFormat="1" ht="15" customHeight="1" x14ac:dyDescent="0.3">
      <c r="B3019" s="25" t="str">
        <f>IF(A3019="","",VLOOKUP(A3019,Tabulka3[[Číslo registrace  u jednorázové akce]:[Příjmení]],2,0))</f>
        <v/>
      </c>
      <c r="C3019" s="25" t="str">
        <f>IF(A3019="","",VLOOKUP(A3019,Tabulka3[[Číslo registrace  u jednorázové akce]:[Příjmení]],3,0))</f>
        <v/>
      </c>
      <c r="I3019" s="94"/>
      <c r="J3019" s="94"/>
      <c r="L3019" s="15"/>
      <c r="M3019" s="15"/>
      <c r="N3019" s="15"/>
    </row>
    <row r="3020" spans="2:14" s="25" customFormat="1" ht="15" customHeight="1" x14ac:dyDescent="0.3">
      <c r="B3020" s="25" t="str">
        <f>IF(A3020="","",VLOOKUP(A3020,Tabulka3[[Číslo registrace  u jednorázové akce]:[Příjmení]],2,0))</f>
        <v/>
      </c>
      <c r="C3020" s="25" t="str">
        <f>IF(A3020="","",VLOOKUP(A3020,Tabulka3[[Číslo registrace  u jednorázové akce]:[Příjmení]],3,0))</f>
        <v/>
      </c>
      <c r="I3020" s="94"/>
      <c r="J3020" s="94"/>
      <c r="L3020" s="15"/>
      <c r="M3020" s="15"/>
      <c r="N3020" s="15"/>
    </row>
    <row r="3021" spans="2:14" s="25" customFormat="1" ht="15" customHeight="1" x14ac:dyDescent="0.3">
      <c r="B3021" s="25" t="str">
        <f>IF(A3021="","",VLOOKUP(A3021,Tabulka3[[Číslo registrace  u jednorázové akce]:[Příjmení]],2,0))</f>
        <v/>
      </c>
      <c r="C3021" s="25" t="str">
        <f>IF(A3021="","",VLOOKUP(A3021,Tabulka3[[Číslo registrace  u jednorázové akce]:[Příjmení]],3,0))</f>
        <v/>
      </c>
      <c r="I3021" s="94"/>
      <c r="J3021" s="94"/>
      <c r="L3021" s="15"/>
      <c r="M3021" s="15"/>
      <c r="N3021" s="15"/>
    </row>
    <row r="3022" spans="2:14" s="25" customFormat="1" ht="15" customHeight="1" x14ac:dyDescent="0.3">
      <c r="B3022" s="25" t="str">
        <f>IF(A3022="","",VLOOKUP(A3022,Tabulka3[[Číslo registrace  u jednorázové akce]:[Příjmení]],2,0))</f>
        <v/>
      </c>
      <c r="C3022" s="25" t="str">
        <f>IF(A3022="","",VLOOKUP(A3022,Tabulka3[[Číslo registrace  u jednorázové akce]:[Příjmení]],3,0))</f>
        <v/>
      </c>
      <c r="I3022" s="94"/>
      <c r="J3022" s="94"/>
      <c r="L3022" s="15"/>
      <c r="M3022" s="15"/>
      <c r="N3022" s="15"/>
    </row>
    <row r="3023" spans="2:14" s="25" customFormat="1" ht="15" customHeight="1" x14ac:dyDescent="0.3">
      <c r="B3023" s="25" t="str">
        <f>IF(A3023="","",VLOOKUP(A3023,Tabulka3[[Číslo registrace  u jednorázové akce]:[Příjmení]],2,0))</f>
        <v/>
      </c>
      <c r="C3023" s="25" t="str">
        <f>IF(A3023="","",VLOOKUP(A3023,Tabulka3[[Číslo registrace  u jednorázové akce]:[Příjmení]],3,0))</f>
        <v/>
      </c>
      <c r="I3023" s="94"/>
      <c r="J3023" s="94"/>
      <c r="L3023" s="15"/>
      <c r="M3023" s="15"/>
      <c r="N3023" s="15"/>
    </row>
    <row r="3024" spans="2:14" s="25" customFormat="1" ht="15" customHeight="1" x14ac:dyDescent="0.3">
      <c r="B3024" s="25" t="str">
        <f>IF(A3024="","",VLOOKUP(A3024,Tabulka3[[Číslo registrace  u jednorázové akce]:[Příjmení]],2,0))</f>
        <v/>
      </c>
      <c r="C3024" s="25" t="str">
        <f>IF(A3024="","",VLOOKUP(A3024,Tabulka3[[Číslo registrace  u jednorázové akce]:[Příjmení]],3,0))</f>
        <v/>
      </c>
      <c r="I3024" s="94"/>
      <c r="J3024" s="94"/>
      <c r="L3024" s="15"/>
      <c r="M3024" s="15"/>
      <c r="N3024" s="15"/>
    </row>
    <row r="3025" spans="2:14" s="25" customFormat="1" ht="15" customHeight="1" x14ac:dyDescent="0.3">
      <c r="B3025" s="25" t="str">
        <f>IF(A3025="","",VLOOKUP(A3025,Tabulka3[[Číslo registrace  u jednorázové akce]:[Příjmení]],2,0))</f>
        <v/>
      </c>
      <c r="C3025" s="25" t="str">
        <f>IF(A3025="","",VLOOKUP(A3025,Tabulka3[[Číslo registrace  u jednorázové akce]:[Příjmení]],3,0))</f>
        <v/>
      </c>
      <c r="I3025" s="94"/>
      <c r="J3025" s="94"/>
      <c r="L3025" s="15"/>
      <c r="M3025" s="15"/>
      <c r="N3025" s="15"/>
    </row>
    <row r="3026" spans="2:14" s="25" customFormat="1" ht="15" customHeight="1" x14ac:dyDescent="0.3">
      <c r="B3026" s="25" t="str">
        <f>IF(A3026="","",VLOOKUP(A3026,Tabulka3[[Číslo registrace  u jednorázové akce]:[Příjmení]],2,0))</f>
        <v/>
      </c>
      <c r="C3026" s="25" t="str">
        <f>IF(A3026="","",VLOOKUP(A3026,Tabulka3[[Číslo registrace  u jednorázové akce]:[Příjmení]],3,0))</f>
        <v/>
      </c>
      <c r="I3026" s="94"/>
      <c r="J3026" s="94"/>
      <c r="L3026" s="15"/>
      <c r="M3026" s="15"/>
      <c r="N3026" s="15"/>
    </row>
    <row r="3027" spans="2:14" s="25" customFormat="1" ht="15" customHeight="1" x14ac:dyDescent="0.3">
      <c r="B3027" s="25" t="str">
        <f>IF(A3027="","",VLOOKUP(A3027,Tabulka3[[Číslo registrace  u jednorázové akce]:[Příjmení]],2,0))</f>
        <v/>
      </c>
      <c r="C3027" s="25" t="str">
        <f>IF(A3027="","",VLOOKUP(A3027,Tabulka3[[Číslo registrace  u jednorázové akce]:[Příjmení]],3,0))</f>
        <v/>
      </c>
      <c r="I3027" s="94"/>
      <c r="J3027" s="94"/>
      <c r="L3027" s="15"/>
      <c r="M3027" s="15"/>
      <c r="N3027" s="15"/>
    </row>
    <row r="3028" spans="2:14" s="25" customFormat="1" ht="15" customHeight="1" x14ac:dyDescent="0.3">
      <c r="B3028" s="25" t="str">
        <f>IF(A3028="","",VLOOKUP(A3028,Tabulka3[[Číslo registrace  u jednorázové akce]:[Příjmení]],2,0))</f>
        <v/>
      </c>
      <c r="C3028" s="25" t="str">
        <f>IF(A3028="","",VLOOKUP(A3028,Tabulka3[[Číslo registrace  u jednorázové akce]:[Příjmení]],3,0))</f>
        <v/>
      </c>
      <c r="I3028" s="94"/>
      <c r="J3028" s="94"/>
      <c r="L3028" s="15"/>
      <c r="M3028" s="15"/>
      <c r="N3028" s="15"/>
    </row>
    <row r="3029" spans="2:14" s="25" customFormat="1" ht="15" customHeight="1" x14ac:dyDescent="0.3">
      <c r="B3029" s="25" t="str">
        <f>IF(A3029="","",VLOOKUP(A3029,Tabulka3[[Číslo registrace  u jednorázové akce]:[Příjmení]],2,0))</f>
        <v/>
      </c>
      <c r="C3029" s="25" t="str">
        <f>IF(A3029="","",VLOOKUP(A3029,Tabulka3[[Číslo registrace  u jednorázové akce]:[Příjmení]],3,0))</f>
        <v/>
      </c>
      <c r="I3029" s="94"/>
      <c r="J3029" s="94"/>
      <c r="L3029" s="15"/>
      <c r="M3029" s="15"/>
      <c r="N3029" s="15"/>
    </row>
    <row r="3030" spans="2:14" s="25" customFormat="1" ht="15" customHeight="1" x14ac:dyDescent="0.3">
      <c r="B3030" s="25" t="str">
        <f>IF(A3030="","",VLOOKUP(A3030,Tabulka3[[Číslo registrace  u jednorázové akce]:[Příjmení]],2,0))</f>
        <v/>
      </c>
      <c r="C3030" s="25" t="str">
        <f>IF(A3030="","",VLOOKUP(A3030,Tabulka3[[Číslo registrace  u jednorázové akce]:[Příjmení]],3,0))</f>
        <v/>
      </c>
      <c r="I3030" s="94"/>
      <c r="J3030" s="94"/>
      <c r="L3030" s="15"/>
      <c r="M3030" s="15"/>
      <c r="N3030" s="15"/>
    </row>
    <row r="3031" spans="2:14" s="25" customFormat="1" ht="15" customHeight="1" x14ac:dyDescent="0.3">
      <c r="B3031" s="25" t="str">
        <f>IF(A3031="","",VLOOKUP(A3031,Tabulka3[[Číslo registrace  u jednorázové akce]:[Příjmení]],2,0))</f>
        <v/>
      </c>
      <c r="C3031" s="25" t="str">
        <f>IF(A3031="","",VLOOKUP(A3031,Tabulka3[[Číslo registrace  u jednorázové akce]:[Příjmení]],3,0))</f>
        <v/>
      </c>
      <c r="I3031" s="94"/>
      <c r="J3031" s="94"/>
      <c r="L3031" s="15"/>
      <c r="M3031" s="15"/>
      <c r="N3031" s="15"/>
    </row>
    <row r="3032" spans="2:14" s="25" customFormat="1" ht="15" customHeight="1" x14ac:dyDescent="0.3">
      <c r="B3032" s="25" t="str">
        <f>IF(A3032="","",VLOOKUP(A3032,Tabulka3[[Číslo registrace  u jednorázové akce]:[Příjmení]],2,0))</f>
        <v/>
      </c>
      <c r="C3032" s="25" t="str">
        <f>IF(A3032="","",VLOOKUP(A3032,Tabulka3[[Číslo registrace  u jednorázové akce]:[Příjmení]],3,0))</f>
        <v/>
      </c>
      <c r="I3032" s="94"/>
      <c r="J3032" s="94"/>
      <c r="L3032" s="15"/>
      <c r="M3032" s="15"/>
      <c r="N3032" s="15"/>
    </row>
    <row r="3033" spans="2:14" s="25" customFormat="1" ht="15" customHeight="1" x14ac:dyDescent="0.3">
      <c r="B3033" s="25" t="str">
        <f>IF(A3033="","",VLOOKUP(A3033,Tabulka3[[Číslo registrace  u jednorázové akce]:[Příjmení]],2,0))</f>
        <v/>
      </c>
      <c r="C3033" s="25" t="str">
        <f>IF(A3033="","",VLOOKUP(A3033,Tabulka3[[Číslo registrace  u jednorázové akce]:[Příjmení]],3,0))</f>
        <v/>
      </c>
      <c r="I3033" s="94"/>
      <c r="J3033" s="94"/>
      <c r="L3033" s="15"/>
      <c r="M3033" s="15"/>
      <c r="N3033" s="15"/>
    </row>
    <row r="3034" spans="2:14" s="25" customFormat="1" ht="15" customHeight="1" x14ac:dyDescent="0.3">
      <c r="B3034" s="25" t="str">
        <f>IF(A3034="","",VLOOKUP(A3034,Tabulka3[[Číslo registrace  u jednorázové akce]:[Příjmení]],2,0))</f>
        <v/>
      </c>
      <c r="C3034" s="25" t="str">
        <f>IF(A3034="","",VLOOKUP(A3034,Tabulka3[[Číslo registrace  u jednorázové akce]:[Příjmení]],3,0))</f>
        <v/>
      </c>
      <c r="I3034" s="94"/>
      <c r="J3034" s="94"/>
      <c r="L3034" s="15"/>
      <c r="M3034" s="15"/>
      <c r="N3034" s="15"/>
    </row>
    <row r="3035" spans="2:14" s="25" customFormat="1" ht="15" customHeight="1" x14ac:dyDescent="0.3">
      <c r="B3035" s="25" t="str">
        <f>IF(A3035="","",VLOOKUP(A3035,Tabulka3[[Číslo registrace  u jednorázové akce]:[Příjmení]],2,0))</f>
        <v/>
      </c>
      <c r="C3035" s="25" t="str">
        <f>IF(A3035="","",VLOOKUP(A3035,Tabulka3[[Číslo registrace  u jednorázové akce]:[Příjmení]],3,0))</f>
        <v/>
      </c>
      <c r="I3035" s="94"/>
      <c r="J3035" s="94"/>
      <c r="L3035" s="15"/>
      <c r="M3035" s="15"/>
      <c r="N3035" s="15"/>
    </row>
    <row r="3036" spans="2:14" s="25" customFormat="1" ht="15" customHeight="1" x14ac:dyDescent="0.3">
      <c r="B3036" s="25" t="str">
        <f>IF(A3036="","",VLOOKUP(A3036,Tabulka3[[Číslo registrace  u jednorázové akce]:[Příjmení]],2,0))</f>
        <v/>
      </c>
      <c r="C3036" s="25" t="str">
        <f>IF(A3036="","",VLOOKUP(A3036,Tabulka3[[Číslo registrace  u jednorázové akce]:[Příjmení]],3,0))</f>
        <v/>
      </c>
      <c r="I3036" s="94"/>
      <c r="J3036" s="94"/>
      <c r="L3036" s="15"/>
      <c r="M3036" s="15"/>
      <c r="N3036" s="15"/>
    </row>
    <row r="3037" spans="2:14" s="25" customFormat="1" ht="15" customHeight="1" x14ac:dyDescent="0.3">
      <c r="B3037" s="25" t="str">
        <f>IF(A3037="","",VLOOKUP(A3037,Tabulka3[[Číslo registrace  u jednorázové akce]:[Příjmení]],2,0))</f>
        <v/>
      </c>
      <c r="C3037" s="25" t="str">
        <f>IF(A3037="","",VLOOKUP(A3037,Tabulka3[[Číslo registrace  u jednorázové akce]:[Příjmení]],3,0))</f>
        <v/>
      </c>
      <c r="I3037" s="94"/>
      <c r="J3037" s="94"/>
      <c r="L3037" s="15"/>
      <c r="M3037" s="15"/>
      <c r="N3037" s="15"/>
    </row>
    <row r="3038" spans="2:14" s="25" customFormat="1" ht="15" customHeight="1" x14ac:dyDescent="0.3">
      <c r="B3038" s="25" t="str">
        <f>IF(A3038="","",VLOOKUP(A3038,Tabulka3[[Číslo registrace  u jednorázové akce]:[Příjmení]],2,0))</f>
        <v/>
      </c>
      <c r="C3038" s="25" t="str">
        <f>IF(A3038="","",VLOOKUP(A3038,Tabulka3[[Číslo registrace  u jednorázové akce]:[Příjmení]],3,0))</f>
        <v/>
      </c>
      <c r="I3038" s="94"/>
      <c r="J3038" s="94"/>
      <c r="L3038" s="15"/>
      <c r="M3038" s="15"/>
      <c r="N3038" s="15"/>
    </row>
    <row r="3039" spans="2:14" s="25" customFormat="1" ht="15" customHeight="1" x14ac:dyDescent="0.3">
      <c r="B3039" s="25" t="str">
        <f>IF(A3039="","",VLOOKUP(A3039,Tabulka3[[Číslo registrace  u jednorázové akce]:[Příjmení]],2,0))</f>
        <v/>
      </c>
      <c r="C3039" s="25" t="str">
        <f>IF(A3039="","",VLOOKUP(A3039,Tabulka3[[Číslo registrace  u jednorázové akce]:[Příjmení]],3,0))</f>
        <v/>
      </c>
      <c r="I3039" s="94"/>
      <c r="J3039" s="94"/>
      <c r="L3039" s="15"/>
      <c r="M3039" s="15"/>
      <c r="N3039" s="15"/>
    </row>
    <row r="3040" spans="2:14" s="25" customFormat="1" ht="15" customHeight="1" x14ac:dyDescent="0.3">
      <c r="B3040" s="25" t="str">
        <f>IF(A3040="","",VLOOKUP(A3040,Tabulka3[[Číslo registrace  u jednorázové akce]:[Příjmení]],2,0))</f>
        <v/>
      </c>
      <c r="C3040" s="25" t="str">
        <f>IF(A3040="","",VLOOKUP(A3040,Tabulka3[[Číslo registrace  u jednorázové akce]:[Příjmení]],3,0))</f>
        <v/>
      </c>
      <c r="I3040" s="94"/>
      <c r="J3040" s="94"/>
      <c r="L3040" s="15"/>
      <c r="M3040" s="15"/>
      <c r="N3040" s="15"/>
    </row>
    <row r="3041" spans="2:14" s="25" customFormat="1" ht="15" customHeight="1" x14ac:dyDescent="0.3">
      <c r="B3041" s="25" t="str">
        <f>IF(A3041="","",VLOOKUP(A3041,Tabulka3[[Číslo registrace  u jednorázové akce]:[Příjmení]],2,0))</f>
        <v/>
      </c>
      <c r="C3041" s="25" t="str">
        <f>IF(A3041="","",VLOOKUP(A3041,Tabulka3[[Číslo registrace  u jednorázové akce]:[Příjmení]],3,0))</f>
        <v/>
      </c>
      <c r="I3041" s="94"/>
      <c r="J3041" s="94"/>
      <c r="L3041" s="15"/>
      <c r="M3041" s="15"/>
      <c r="N3041" s="15"/>
    </row>
    <row r="3042" spans="2:14" s="25" customFormat="1" ht="15" customHeight="1" x14ac:dyDescent="0.3">
      <c r="B3042" s="25" t="str">
        <f>IF(A3042="","",VLOOKUP(A3042,Tabulka3[[Číslo registrace  u jednorázové akce]:[Příjmení]],2,0))</f>
        <v/>
      </c>
      <c r="C3042" s="25" t="str">
        <f>IF(A3042="","",VLOOKUP(A3042,Tabulka3[[Číslo registrace  u jednorázové akce]:[Příjmení]],3,0))</f>
        <v/>
      </c>
      <c r="I3042" s="94"/>
      <c r="J3042" s="94"/>
      <c r="L3042" s="15"/>
      <c r="M3042" s="15"/>
      <c r="N3042" s="15"/>
    </row>
    <row r="3043" spans="2:14" s="25" customFormat="1" ht="15" customHeight="1" x14ac:dyDescent="0.3">
      <c r="B3043" s="25" t="str">
        <f>IF(A3043="","",VLOOKUP(A3043,Tabulka3[[Číslo registrace  u jednorázové akce]:[Příjmení]],2,0))</f>
        <v/>
      </c>
      <c r="C3043" s="25" t="str">
        <f>IF(A3043="","",VLOOKUP(A3043,Tabulka3[[Číslo registrace  u jednorázové akce]:[Příjmení]],3,0))</f>
        <v/>
      </c>
      <c r="I3043" s="94"/>
      <c r="J3043" s="94"/>
      <c r="L3043" s="15"/>
      <c r="M3043" s="15"/>
      <c r="N3043" s="15"/>
    </row>
    <row r="3044" spans="2:14" s="25" customFormat="1" ht="15" customHeight="1" x14ac:dyDescent="0.3">
      <c r="B3044" s="25" t="str">
        <f>IF(A3044="","",VLOOKUP(A3044,Tabulka3[[Číslo registrace  u jednorázové akce]:[Příjmení]],2,0))</f>
        <v/>
      </c>
      <c r="C3044" s="25" t="str">
        <f>IF(A3044="","",VLOOKUP(A3044,Tabulka3[[Číslo registrace  u jednorázové akce]:[Příjmení]],3,0))</f>
        <v/>
      </c>
      <c r="I3044" s="94"/>
      <c r="J3044" s="94"/>
      <c r="L3044" s="15"/>
      <c r="M3044" s="15"/>
      <c r="N3044" s="15"/>
    </row>
    <row r="3045" spans="2:14" s="25" customFormat="1" ht="15" customHeight="1" x14ac:dyDescent="0.3">
      <c r="B3045" s="25" t="str">
        <f>IF(A3045="","",VLOOKUP(A3045,Tabulka3[[Číslo registrace  u jednorázové akce]:[Příjmení]],2,0))</f>
        <v/>
      </c>
      <c r="C3045" s="25" t="str">
        <f>IF(A3045="","",VLOOKUP(A3045,Tabulka3[[Číslo registrace  u jednorázové akce]:[Příjmení]],3,0))</f>
        <v/>
      </c>
      <c r="I3045" s="94"/>
      <c r="J3045" s="94"/>
      <c r="L3045" s="15"/>
      <c r="M3045" s="15"/>
      <c r="N3045" s="15"/>
    </row>
    <row r="3046" spans="2:14" s="25" customFormat="1" ht="15" customHeight="1" x14ac:dyDescent="0.3">
      <c r="B3046" s="25" t="str">
        <f>IF(A3046="","",VLOOKUP(A3046,Tabulka3[[Číslo registrace  u jednorázové akce]:[Příjmení]],2,0))</f>
        <v/>
      </c>
      <c r="C3046" s="25" t="str">
        <f>IF(A3046="","",VLOOKUP(A3046,Tabulka3[[Číslo registrace  u jednorázové akce]:[Příjmení]],3,0))</f>
        <v/>
      </c>
      <c r="I3046" s="94"/>
      <c r="J3046" s="94"/>
      <c r="L3046" s="15"/>
      <c r="M3046" s="15"/>
      <c r="N3046" s="15"/>
    </row>
    <row r="3047" spans="2:14" s="25" customFormat="1" ht="15" customHeight="1" x14ac:dyDescent="0.3">
      <c r="B3047" s="25" t="str">
        <f>IF(A3047="","",VLOOKUP(A3047,Tabulka3[[Číslo registrace  u jednorázové akce]:[Příjmení]],2,0))</f>
        <v/>
      </c>
      <c r="C3047" s="25" t="str">
        <f>IF(A3047="","",VLOOKUP(A3047,Tabulka3[[Číslo registrace  u jednorázové akce]:[Příjmení]],3,0))</f>
        <v/>
      </c>
      <c r="I3047" s="94"/>
      <c r="J3047" s="94"/>
      <c r="L3047" s="15"/>
      <c r="M3047" s="15"/>
      <c r="N3047" s="15"/>
    </row>
    <row r="3048" spans="2:14" s="25" customFormat="1" ht="15" customHeight="1" x14ac:dyDescent="0.3">
      <c r="B3048" s="25" t="str">
        <f>IF(A3048="","",VLOOKUP(A3048,Tabulka3[[Číslo registrace  u jednorázové akce]:[Příjmení]],2,0))</f>
        <v/>
      </c>
      <c r="C3048" s="25" t="str">
        <f>IF(A3048="","",VLOOKUP(A3048,Tabulka3[[Číslo registrace  u jednorázové akce]:[Příjmení]],3,0))</f>
        <v/>
      </c>
      <c r="I3048" s="94"/>
      <c r="J3048" s="94"/>
      <c r="L3048" s="15"/>
      <c r="M3048" s="15"/>
      <c r="N3048" s="15"/>
    </row>
    <row r="3049" spans="2:14" s="25" customFormat="1" ht="15" customHeight="1" x14ac:dyDescent="0.3">
      <c r="B3049" s="25" t="str">
        <f>IF(A3049="","",VLOOKUP(A3049,Tabulka3[[Číslo registrace  u jednorázové akce]:[Příjmení]],2,0))</f>
        <v/>
      </c>
      <c r="C3049" s="25" t="str">
        <f>IF(A3049="","",VLOOKUP(A3049,Tabulka3[[Číslo registrace  u jednorázové akce]:[Příjmení]],3,0))</f>
        <v/>
      </c>
      <c r="I3049" s="94"/>
      <c r="J3049" s="94"/>
      <c r="L3049" s="15"/>
      <c r="M3049" s="15"/>
      <c r="N3049" s="15"/>
    </row>
    <row r="3050" spans="2:14" s="25" customFormat="1" ht="15" customHeight="1" x14ac:dyDescent="0.3">
      <c r="B3050" s="25" t="str">
        <f>IF(A3050="","",VLOOKUP(A3050,Tabulka3[[Číslo registrace  u jednorázové akce]:[Příjmení]],2,0))</f>
        <v/>
      </c>
      <c r="C3050" s="25" t="str">
        <f>IF(A3050="","",VLOOKUP(A3050,Tabulka3[[Číslo registrace  u jednorázové akce]:[Příjmení]],3,0))</f>
        <v/>
      </c>
      <c r="I3050" s="94"/>
      <c r="J3050" s="94"/>
      <c r="L3050" s="15"/>
      <c r="M3050" s="15"/>
      <c r="N3050" s="15"/>
    </row>
    <row r="3051" spans="2:14" s="25" customFormat="1" ht="15" customHeight="1" x14ac:dyDescent="0.3">
      <c r="B3051" s="25" t="str">
        <f>IF(A3051="","",VLOOKUP(A3051,Tabulka3[[Číslo registrace  u jednorázové akce]:[Příjmení]],2,0))</f>
        <v/>
      </c>
      <c r="C3051" s="25" t="str">
        <f>IF(A3051="","",VLOOKUP(A3051,Tabulka3[[Číslo registrace  u jednorázové akce]:[Příjmení]],3,0))</f>
        <v/>
      </c>
      <c r="I3051" s="94"/>
      <c r="J3051" s="94"/>
      <c r="L3051" s="15"/>
      <c r="M3051" s="15"/>
      <c r="N3051" s="15"/>
    </row>
    <row r="3052" spans="2:14" s="25" customFormat="1" ht="15" customHeight="1" x14ac:dyDescent="0.3">
      <c r="B3052" s="25" t="str">
        <f>IF(A3052="","",VLOOKUP(A3052,Tabulka3[[Číslo registrace  u jednorázové akce]:[Příjmení]],2,0))</f>
        <v/>
      </c>
      <c r="C3052" s="25" t="str">
        <f>IF(A3052="","",VLOOKUP(A3052,Tabulka3[[Číslo registrace  u jednorázové akce]:[Příjmení]],3,0))</f>
        <v/>
      </c>
      <c r="I3052" s="94"/>
      <c r="J3052" s="94"/>
      <c r="L3052" s="15"/>
      <c r="M3052" s="15"/>
      <c r="N3052" s="15"/>
    </row>
    <row r="3053" spans="2:14" s="25" customFormat="1" ht="15" customHeight="1" x14ac:dyDescent="0.3">
      <c r="B3053" s="25" t="str">
        <f>IF(A3053="","",VLOOKUP(A3053,Tabulka3[[Číslo registrace  u jednorázové akce]:[Příjmení]],2,0))</f>
        <v/>
      </c>
      <c r="C3053" s="25" t="str">
        <f>IF(A3053="","",VLOOKUP(A3053,Tabulka3[[Číslo registrace  u jednorázové akce]:[Příjmení]],3,0))</f>
        <v/>
      </c>
      <c r="I3053" s="94"/>
      <c r="J3053" s="94"/>
      <c r="L3053" s="15"/>
      <c r="M3053" s="15"/>
      <c r="N3053" s="15"/>
    </row>
    <row r="3054" spans="2:14" s="25" customFormat="1" ht="15" customHeight="1" x14ac:dyDescent="0.3">
      <c r="B3054" s="25" t="str">
        <f>IF(A3054="","",VLOOKUP(A3054,Tabulka3[[Číslo registrace  u jednorázové akce]:[Příjmení]],2,0))</f>
        <v/>
      </c>
      <c r="C3054" s="25" t="str">
        <f>IF(A3054="","",VLOOKUP(A3054,Tabulka3[[Číslo registrace  u jednorázové akce]:[Příjmení]],3,0))</f>
        <v/>
      </c>
      <c r="I3054" s="94"/>
      <c r="J3054" s="94"/>
      <c r="L3054" s="15"/>
      <c r="M3054" s="15"/>
      <c r="N3054" s="15"/>
    </row>
    <row r="3055" spans="2:14" s="25" customFormat="1" ht="15" customHeight="1" x14ac:dyDescent="0.3">
      <c r="B3055" s="25" t="str">
        <f>IF(A3055="","",VLOOKUP(A3055,Tabulka3[[Číslo registrace  u jednorázové akce]:[Příjmení]],2,0))</f>
        <v/>
      </c>
      <c r="C3055" s="25" t="str">
        <f>IF(A3055="","",VLOOKUP(A3055,Tabulka3[[Číslo registrace  u jednorázové akce]:[Příjmení]],3,0))</f>
        <v/>
      </c>
      <c r="I3055" s="94"/>
      <c r="J3055" s="94"/>
      <c r="L3055" s="15"/>
      <c r="M3055" s="15"/>
      <c r="N3055" s="15"/>
    </row>
    <row r="3056" spans="2:14" s="25" customFormat="1" ht="15" customHeight="1" x14ac:dyDescent="0.3">
      <c r="B3056" s="25" t="str">
        <f>IF(A3056="","",VLOOKUP(A3056,Tabulka3[[Číslo registrace  u jednorázové akce]:[Příjmení]],2,0))</f>
        <v/>
      </c>
      <c r="C3056" s="25" t="str">
        <f>IF(A3056="","",VLOOKUP(A3056,Tabulka3[[Číslo registrace  u jednorázové akce]:[Příjmení]],3,0))</f>
        <v/>
      </c>
      <c r="I3056" s="94"/>
      <c r="J3056" s="94"/>
      <c r="L3056" s="15"/>
      <c r="M3056" s="15"/>
      <c r="N3056" s="15"/>
    </row>
    <row r="3057" spans="2:14" s="25" customFormat="1" ht="15" customHeight="1" x14ac:dyDescent="0.3">
      <c r="B3057" s="25" t="str">
        <f>IF(A3057="","",VLOOKUP(A3057,Tabulka3[[Číslo registrace  u jednorázové akce]:[Příjmení]],2,0))</f>
        <v/>
      </c>
      <c r="C3057" s="25" t="str">
        <f>IF(A3057="","",VLOOKUP(A3057,Tabulka3[[Číslo registrace  u jednorázové akce]:[Příjmení]],3,0))</f>
        <v/>
      </c>
      <c r="I3057" s="94"/>
      <c r="J3057" s="94"/>
      <c r="L3057" s="15"/>
      <c r="M3057" s="15"/>
      <c r="N3057" s="15"/>
    </row>
    <row r="3058" spans="2:14" s="25" customFormat="1" ht="15" customHeight="1" x14ac:dyDescent="0.3">
      <c r="B3058" s="25" t="str">
        <f>IF(A3058="","",VLOOKUP(A3058,Tabulka3[[Číslo registrace  u jednorázové akce]:[Příjmení]],2,0))</f>
        <v/>
      </c>
      <c r="C3058" s="25" t="str">
        <f>IF(A3058="","",VLOOKUP(A3058,Tabulka3[[Číslo registrace  u jednorázové akce]:[Příjmení]],3,0))</f>
        <v/>
      </c>
      <c r="I3058" s="94"/>
      <c r="J3058" s="94"/>
      <c r="L3058" s="15"/>
      <c r="M3058" s="15"/>
      <c r="N3058" s="15"/>
    </row>
    <row r="3059" spans="2:14" s="25" customFormat="1" ht="15" customHeight="1" x14ac:dyDescent="0.3">
      <c r="B3059" s="25" t="str">
        <f>IF(A3059="","",VLOOKUP(A3059,Tabulka3[[Číslo registrace  u jednorázové akce]:[Příjmení]],2,0))</f>
        <v/>
      </c>
      <c r="C3059" s="25" t="str">
        <f>IF(A3059="","",VLOOKUP(A3059,Tabulka3[[Číslo registrace  u jednorázové akce]:[Příjmení]],3,0))</f>
        <v/>
      </c>
      <c r="I3059" s="94"/>
      <c r="J3059" s="94"/>
      <c r="L3059" s="15"/>
      <c r="M3059" s="15"/>
      <c r="N3059" s="15"/>
    </row>
    <row r="3060" spans="2:14" s="25" customFormat="1" ht="15" customHeight="1" x14ac:dyDescent="0.3">
      <c r="B3060" s="25" t="str">
        <f>IF(A3060="","",VLOOKUP(A3060,Tabulka3[[Číslo registrace  u jednorázové akce]:[Příjmení]],2,0))</f>
        <v/>
      </c>
      <c r="C3060" s="25" t="str">
        <f>IF(A3060="","",VLOOKUP(A3060,Tabulka3[[Číslo registrace  u jednorázové akce]:[Příjmení]],3,0))</f>
        <v/>
      </c>
      <c r="I3060" s="94"/>
      <c r="J3060" s="94"/>
      <c r="L3060" s="15"/>
      <c r="M3060" s="15"/>
      <c r="N3060" s="15"/>
    </row>
    <row r="3061" spans="2:14" s="25" customFormat="1" ht="15" customHeight="1" x14ac:dyDescent="0.3">
      <c r="B3061" s="25" t="str">
        <f>IF(A3061="","",VLOOKUP(A3061,Tabulka3[[Číslo registrace  u jednorázové akce]:[Příjmení]],2,0))</f>
        <v/>
      </c>
      <c r="C3061" s="25" t="str">
        <f>IF(A3061="","",VLOOKUP(A3061,Tabulka3[[Číslo registrace  u jednorázové akce]:[Příjmení]],3,0))</f>
        <v/>
      </c>
      <c r="I3061" s="94"/>
      <c r="J3061" s="94"/>
      <c r="L3061" s="15"/>
      <c r="M3061" s="15"/>
      <c r="N3061" s="15"/>
    </row>
    <row r="3062" spans="2:14" s="25" customFormat="1" ht="15" customHeight="1" x14ac:dyDescent="0.3">
      <c r="B3062" s="25" t="str">
        <f>IF(A3062="","",VLOOKUP(A3062,Tabulka3[[Číslo registrace  u jednorázové akce]:[Příjmení]],2,0))</f>
        <v/>
      </c>
      <c r="C3062" s="25" t="str">
        <f>IF(A3062="","",VLOOKUP(A3062,Tabulka3[[Číslo registrace  u jednorázové akce]:[Příjmení]],3,0))</f>
        <v/>
      </c>
      <c r="I3062" s="94"/>
      <c r="J3062" s="94"/>
      <c r="L3062" s="15"/>
      <c r="M3062" s="15"/>
      <c r="N3062" s="15"/>
    </row>
    <row r="3063" spans="2:14" s="25" customFormat="1" ht="15" customHeight="1" x14ac:dyDescent="0.3">
      <c r="B3063" s="25" t="str">
        <f>IF(A3063="","",VLOOKUP(A3063,Tabulka3[[Číslo registrace  u jednorázové akce]:[Příjmení]],2,0))</f>
        <v/>
      </c>
      <c r="C3063" s="25" t="str">
        <f>IF(A3063="","",VLOOKUP(A3063,Tabulka3[[Číslo registrace  u jednorázové akce]:[Příjmení]],3,0))</f>
        <v/>
      </c>
      <c r="I3063" s="94"/>
      <c r="J3063" s="94"/>
      <c r="L3063" s="15"/>
      <c r="M3063" s="15"/>
      <c r="N3063" s="15"/>
    </row>
    <row r="3064" spans="2:14" s="25" customFormat="1" ht="15" customHeight="1" x14ac:dyDescent="0.3">
      <c r="B3064" s="25" t="str">
        <f>IF(A3064="","",VLOOKUP(A3064,Tabulka3[[Číslo registrace  u jednorázové akce]:[Příjmení]],2,0))</f>
        <v/>
      </c>
      <c r="C3064" s="25" t="str">
        <f>IF(A3064="","",VLOOKUP(A3064,Tabulka3[[Číslo registrace  u jednorázové akce]:[Příjmení]],3,0))</f>
        <v/>
      </c>
      <c r="I3064" s="94"/>
      <c r="J3064" s="94"/>
      <c r="L3064" s="15"/>
      <c r="M3064" s="15"/>
      <c r="N3064" s="15"/>
    </row>
    <row r="3065" spans="2:14" s="25" customFormat="1" ht="15" customHeight="1" x14ac:dyDescent="0.3">
      <c r="B3065" s="25" t="str">
        <f>IF(A3065="","",VLOOKUP(A3065,Tabulka3[[Číslo registrace  u jednorázové akce]:[Příjmení]],2,0))</f>
        <v/>
      </c>
      <c r="C3065" s="25" t="str">
        <f>IF(A3065="","",VLOOKUP(A3065,Tabulka3[[Číslo registrace  u jednorázové akce]:[Příjmení]],3,0))</f>
        <v/>
      </c>
      <c r="I3065" s="94"/>
      <c r="J3065" s="94"/>
      <c r="L3065" s="15"/>
      <c r="M3065" s="15"/>
      <c r="N3065" s="15"/>
    </row>
    <row r="3066" spans="2:14" s="25" customFormat="1" ht="15" customHeight="1" x14ac:dyDescent="0.3">
      <c r="B3066" s="25" t="str">
        <f>IF(A3066="","",VLOOKUP(A3066,Tabulka3[[Číslo registrace  u jednorázové akce]:[Příjmení]],2,0))</f>
        <v/>
      </c>
      <c r="C3066" s="25" t="str">
        <f>IF(A3066="","",VLOOKUP(A3066,Tabulka3[[Číslo registrace  u jednorázové akce]:[Příjmení]],3,0))</f>
        <v/>
      </c>
      <c r="I3066" s="94"/>
      <c r="J3066" s="94"/>
      <c r="L3066" s="15"/>
      <c r="M3066" s="15"/>
      <c r="N3066" s="15"/>
    </row>
    <row r="3067" spans="2:14" s="25" customFormat="1" ht="15" customHeight="1" x14ac:dyDescent="0.3">
      <c r="B3067" s="25" t="str">
        <f>IF(A3067="","",VLOOKUP(A3067,Tabulka3[[Číslo registrace  u jednorázové akce]:[Příjmení]],2,0))</f>
        <v/>
      </c>
      <c r="C3067" s="25" t="str">
        <f>IF(A3067="","",VLOOKUP(A3067,Tabulka3[[Číslo registrace  u jednorázové akce]:[Příjmení]],3,0))</f>
        <v/>
      </c>
      <c r="I3067" s="94"/>
      <c r="J3067" s="94"/>
      <c r="L3067" s="15"/>
      <c r="M3067" s="15"/>
      <c r="N3067" s="15"/>
    </row>
    <row r="3068" spans="2:14" s="25" customFormat="1" ht="15" customHeight="1" x14ac:dyDescent="0.3">
      <c r="B3068" s="25" t="str">
        <f>IF(A3068="","",VLOOKUP(A3068,Tabulka3[[Číslo registrace  u jednorázové akce]:[Příjmení]],2,0))</f>
        <v/>
      </c>
      <c r="C3068" s="25" t="str">
        <f>IF(A3068="","",VLOOKUP(A3068,Tabulka3[[Číslo registrace  u jednorázové akce]:[Příjmení]],3,0))</f>
        <v/>
      </c>
      <c r="I3068" s="94"/>
      <c r="J3068" s="94"/>
      <c r="L3068" s="15"/>
      <c r="M3068" s="15"/>
      <c r="N3068" s="15"/>
    </row>
    <row r="3069" spans="2:14" s="25" customFormat="1" ht="15" customHeight="1" x14ac:dyDescent="0.3">
      <c r="B3069" s="25" t="str">
        <f>IF(A3069="","",VLOOKUP(A3069,Tabulka3[[Číslo registrace  u jednorázové akce]:[Příjmení]],2,0))</f>
        <v/>
      </c>
      <c r="C3069" s="25" t="str">
        <f>IF(A3069="","",VLOOKUP(A3069,Tabulka3[[Číslo registrace  u jednorázové akce]:[Příjmení]],3,0))</f>
        <v/>
      </c>
      <c r="I3069" s="94"/>
      <c r="J3069" s="94"/>
      <c r="L3069" s="15"/>
      <c r="M3069" s="15"/>
      <c r="N3069" s="15"/>
    </row>
    <row r="3070" spans="2:14" s="25" customFormat="1" ht="15" customHeight="1" x14ac:dyDescent="0.3">
      <c r="B3070" s="25" t="str">
        <f>IF(A3070="","",VLOOKUP(A3070,Tabulka3[[Číslo registrace  u jednorázové akce]:[Příjmení]],2,0))</f>
        <v/>
      </c>
      <c r="C3070" s="25" t="str">
        <f>IF(A3070="","",VLOOKUP(A3070,Tabulka3[[Číslo registrace  u jednorázové akce]:[Příjmení]],3,0))</f>
        <v/>
      </c>
      <c r="I3070" s="94"/>
      <c r="J3070" s="94"/>
      <c r="L3070" s="15"/>
      <c r="M3070" s="15"/>
      <c r="N3070" s="15"/>
    </row>
    <row r="3071" spans="2:14" s="25" customFormat="1" ht="15" customHeight="1" x14ac:dyDescent="0.3">
      <c r="B3071" s="25" t="str">
        <f>IF(A3071="","",VLOOKUP(A3071,Tabulka3[[Číslo registrace  u jednorázové akce]:[Příjmení]],2,0))</f>
        <v/>
      </c>
      <c r="C3071" s="25" t="str">
        <f>IF(A3071="","",VLOOKUP(A3071,Tabulka3[[Číslo registrace  u jednorázové akce]:[Příjmení]],3,0))</f>
        <v/>
      </c>
      <c r="I3071" s="94"/>
      <c r="J3071" s="94"/>
      <c r="L3071" s="15"/>
      <c r="M3071" s="15"/>
      <c r="N3071" s="15"/>
    </row>
    <row r="3072" spans="2:14" s="25" customFormat="1" ht="15" customHeight="1" x14ac:dyDescent="0.3">
      <c r="B3072" s="25" t="str">
        <f>IF(A3072="","",VLOOKUP(A3072,Tabulka3[[Číslo registrace  u jednorázové akce]:[Příjmení]],2,0))</f>
        <v/>
      </c>
      <c r="C3072" s="25" t="str">
        <f>IF(A3072="","",VLOOKUP(A3072,Tabulka3[[Číslo registrace  u jednorázové akce]:[Příjmení]],3,0))</f>
        <v/>
      </c>
      <c r="I3072" s="94"/>
      <c r="J3072" s="94"/>
      <c r="L3072" s="15"/>
      <c r="M3072" s="15"/>
      <c r="N3072" s="15"/>
    </row>
    <row r="3073" spans="2:14" s="25" customFormat="1" ht="15" customHeight="1" x14ac:dyDescent="0.3">
      <c r="B3073" s="25" t="str">
        <f>IF(A3073="","",VLOOKUP(A3073,Tabulka3[[Číslo registrace  u jednorázové akce]:[Příjmení]],2,0))</f>
        <v/>
      </c>
      <c r="C3073" s="25" t="str">
        <f>IF(A3073="","",VLOOKUP(A3073,Tabulka3[[Číslo registrace  u jednorázové akce]:[Příjmení]],3,0))</f>
        <v/>
      </c>
      <c r="I3073" s="94"/>
      <c r="J3073" s="94"/>
      <c r="L3073" s="15"/>
      <c r="M3073" s="15"/>
      <c r="N3073" s="15"/>
    </row>
    <row r="3074" spans="2:14" s="25" customFormat="1" ht="15" customHeight="1" x14ac:dyDescent="0.3">
      <c r="B3074" s="25" t="str">
        <f>IF(A3074="","",VLOOKUP(A3074,Tabulka3[[Číslo registrace  u jednorázové akce]:[Příjmení]],2,0))</f>
        <v/>
      </c>
      <c r="C3074" s="25" t="str">
        <f>IF(A3074="","",VLOOKUP(A3074,Tabulka3[[Číslo registrace  u jednorázové akce]:[Příjmení]],3,0))</f>
        <v/>
      </c>
      <c r="I3074" s="94"/>
      <c r="J3074" s="94"/>
      <c r="L3074" s="15"/>
      <c r="M3074" s="15"/>
      <c r="N3074" s="15"/>
    </row>
    <row r="3075" spans="2:14" s="25" customFormat="1" ht="15" customHeight="1" x14ac:dyDescent="0.3">
      <c r="B3075" s="25" t="str">
        <f>IF(A3075="","",VLOOKUP(A3075,Tabulka3[[Číslo registrace  u jednorázové akce]:[Příjmení]],2,0))</f>
        <v/>
      </c>
      <c r="C3075" s="25" t="str">
        <f>IF(A3075="","",VLOOKUP(A3075,Tabulka3[[Číslo registrace  u jednorázové akce]:[Příjmení]],3,0))</f>
        <v/>
      </c>
      <c r="I3075" s="94"/>
      <c r="J3075" s="94"/>
      <c r="L3075" s="15"/>
      <c r="M3075" s="15"/>
      <c r="N3075" s="15"/>
    </row>
    <row r="3076" spans="2:14" s="25" customFormat="1" ht="15" customHeight="1" x14ac:dyDescent="0.3">
      <c r="B3076" s="25" t="str">
        <f>IF(A3076="","",VLOOKUP(A3076,Tabulka3[[Číslo registrace  u jednorázové akce]:[Příjmení]],2,0))</f>
        <v/>
      </c>
      <c r="C3076" s="25" t="str">
        <f>IF(A3076="","",VLOOKUP(A3076,Tabulka3[[Číslo registrace  u jednorázové akce]:[Příjmení]],3,0))</f>
        <v/>
      </c>
      <c r="I3076" s="94"/>
      <c r="J3076" s="94"/>
      <c r="L3076" s="15"/>
      <c r="M3076" s="15"/>
      <c r="N3076" s="15"/>
    </row>
    <row r="3077" spans="2:14" s="25" customFormat="1" ht="15" customHeight="1" x14ac:dyDescent="0.3">
      <c r="B3077" s="25" t="str">
        <f>IF(A3077="","",VLOOKUP(A3077,Tabulka3[[Číslo registrace  u jednorázové akce]:[Příjmení]],2,0))</f>
        <v/>
      </c>
      <c r="C3077" s="25" t="str">
        <f>IF(A3077="","",VLOOKUP(A3077,Tabulka3[[Číslo registrace  u jednorázové akce]:[Příjmení]],3,0))</f>
        <v/>
      </c>
      <c r="I3077" s="94"/>
      <c r="J3077" s="94"/>
      <c r="L3077" s="15"/>
      <c r="M3077" s="15"/>
      <c r="N3077" s="15"/>
    </row>
    <row r="3078" spans="2:14" s="25" customFormat="1" ht="15" customHeight="1" x14ac:dyDescent="0.3">
      <c r="B3078" s="25" t="str">
        <f>IF(A3078="","",VLOOKUP(A3078,Tabulka3[[Číslo registrace  u jednorázové akce]:[Příjmení]],2,0))</f>
        <v/>
      </c>
      <c r="C3078" s="25" t="str">
        <f>IF(A3078="","",VLOOKUP(A3078,Tabulka3[[Číslo registrace  u jednorázové akce]:[Příjmení]],3,0))</f>
        <v/>
      </c>
      <c r="I3078" s="94"/>
      <c r="J3078" s="94"/>
      <c r="L3078" s="15"/>
      <c r="M3078" s="15"/>
      <c r="N3078" s="15"/>
    </row>
    <row r="3079" spans="2:14" s="25" customFormat="1" ht="15" customHeight="1" x14ac:dyDescent="0.3">
      <c r="B3079" s="25" t="str">
        <f>IF(A3079="","",VLOOKUP(A3079,Tabulka3[[Číslo registrace  u jednorázové akce]:[Příjmení]],2,0))</f>
        <v/>
      </c>
      <c r="C3079" s="25" t="str">
        <f>IF(A3079="","",VLOOKUP(A3079,Tabulka3[[Číslo registrace  u jednorázové akce]:[Příjmení]],3,0))</f>
        <v/>
      </c>
      <c r="I3079" s="94"/>
      <c r="J3079" s="94"/>
      <c r="L3079" s="15"/>
      <c r="M3079" s="15"/>
      <c r="N3079" s="15"/>
    </row>
    <row r="3080" spans="2:14" s="25" customFormat="1" ht="15" customHeight="1" x14ac:dyDescent="0.3">
      <c r="B3080" s="25" t="str">
        <f>IF(A3080="","",VLOOKUP(A3080,Tabulka3[[Číslo registrace  u jednorázové akce]:[Příjmení]],2,0))</f>
        <v/>
      </c>
      <c r="C3080" s="25" t="str">
        <f>IF(A3080="","",VLOOKUP(A3080,Tabulka3[[Číslo registrace  u jednorázové akce]:[Příjmení]],3,0))</f>
        <v/>
      </c>
      <c r="I3080" s="94"/>
      <c r="J3080" s="94"/>
      <c r="L3080" s="15"/>
      <c r="M3080" s="15"/>
      <c r="N3080" s="15"/>
    </row>
    <row r="3081" spans="2:14" s="25" customFormat="1" ht="15" customHeight="1" x14ac:dyDescent="0.3">
      <c r="B3081" s="25" t="str">
        <f>IF(A3081="","",VLOOKUP(A3081,Tabulka3[[Číslo registrace  u jednorázové akce]:[Příjmení]],2,0))</f>
        <v/>
      </c>
      <c r="C3081" s="25" t="str">
        <f>IF(A3081="","",VLOOKUP(A3081,Tabulka3[[Číslo registrace  u jednorázové akce]:[Příjmení]],3,0))</f>
        <v/>
      </c>
      <c r="I3081" s="94"/>
      <c r="J3081" s="94"/>
      <c r="L3081" s="15"/>
      <c r="M3081" s="15"/>
      <c r="N3081" s="15"/>
    </row>
    <row r="3082" spans="2:14" s="25" customFormat="1" ht="15" customHeight="1" x14ac:dyDescent="0.3">
      <c r="B3082" s="25" t="str">
        <f>IF(A3082="","",VLOOKUP(A3082,Tabulka3[[Číslo registrace  u jednorázové akce]:[Příjmení]],2,0))</f>
        <v/>
      </c>
      <c r="C3082" s="25" t="str">
        <f>IF(A3082="","",VLOOKUP(A3082,Tabulka3[[Číslo registrace  u jednorázové akce]:[Příjmení]],3,0))</f>
        <v/>
      </c>
      <c r="I3082" s="94"/>
      <c r="J3082" s="94"/>
      <c r="L3082" s="15"/>
      <c r="M3082" s="15"/>
      <c r="N3082" s="15"/>
    </row>
    <row r="3083" spans="2:14" s="25" customFormat="1" ht="15" customHeight="1" x14ac:dyDescent="0.3">
      <c r="B3083" s="25" t="str">
        <f>IF(A3083="","",VLOOKUP(A3083,Tabulka3[[Číslo registrace  u jednorázové akce]:[Příjmení]],2,0))</f>
        <v/>
      </c>
      <c r="C3083" s="25" t="str">
        <f>IF(A3083="","",VLOOKUP(A3083,Tabulka3[[Číslo registrace  u jednorázové akce]:[Příjmení]],3,0))</f>
        <v/>
      </c>
      <c r="I3083" s="94"/>
      <c r="J3083" s="94"/>
      <c r="L3083" s="15"/>
      <c r="M3083" s="15"/>
      <c r="N3083" s="15"/>
    </row>
    <row r="3084" spans="2:14" s="25" customFormat="1" ht="15" customHeight="1" x14ac:dyDescent="0.3">
      <c r="B3084" s="25" t="str">
        <f>IF(A3084="","",VLOOKUP(A3084,Tabulka3[[Číslo registrace  u jednorázové akce]:[Příjmení]],2,0))</f>
        <v/>
      </c>
      <c r="C3084" s="25" t="str">
        <f>IF(A3084="","",VLOOKUP(A3084,Tabulka3[[Číslo registrace  u jednorázové akce]:[Příjmení]],3,0))</f>
        <v/>
      </c>
      <c r="I3084" s="94"/>
      <c r="J3084" s="94"/>
      <c r="L3084" s="15"/>
      <c r="M3084" s="15"/>
      <c r="N3084" s="15"/>
    </row>
    <row r="3085" spans="2:14" s="25" customFormat="1" ht="15" customHeight="1" x14ac:dyDescent="0.3">
      <c r="B3085" s="25" t="str">
        <f>IF(A3085="","",VLOOKUP(A3085,Tabulka3[[Číslo registrace  u jednorázové akce]:[Příjmení]],2,0))</f>
        <v/>
      </c>
      <c r="C3085" s="25" t="str">
        <f>IF(A3085="","",VLOOKUP(A3085,Tabulka3[[Číslo registrace  u jednorázové akce]:[Příjmení]],3,0))</f>
        <v/>
      </c>
      <c r="I3085" s="94"/>
      <c r="J3085" s="94"/>
      <c r="L3085" s="15"/>
      <c r="M3085" s="15"/>
      <c r="N3085" s="15"/>
    </row>
    <row r="3086" spans="2:14" s="25" customFormat="1" ht="15" customHeight="1" x14ac:dyDescent="0.3">
      <c r="B3086" s="25" t="str">
        <f>IF(A3086="","",VLOOKUP(A3086,Tabulka3[[Číslo registrace  u jednorázové akce]:[Příjmení]],2,0))</f>
        <v/>
      </c>
      <c r="C3086" s="25" t="str">
        <f>IF(A3086="","",VLOOKUP(A3086,Tabulka3[[Číslo registrace  u jednorázové akce]:[Příjmení]],3,0))</f>
        <v/>
      </c>
      <c r="I3086" s="94"/>
      <c r="J3086" s="94"/>
      <c r="L3086" s="15"/>
      <c r="M3086" s="15"/>
      <c r="N3086" s="15"/>
    </row>
    <row r="3087" spans="2:14" s="25" customFormat="1" ht="15" customHeight="1" x14ac:dyDescent="0.3">
      <c r="B3087" s="25" t="str">
        <f>IF(A3087="","",VLOOKUP(A3087,Tabulka3[[Číslo registrace  u jednorázové akce]:[Příjmení]],2,0))</f>
        <v/>
      </c>
      <c r="C3087" s="25" t="str">
        <f>IF(A3087="","",VLOOKUP(A3087,Tabulka3[[Číslo registrace  u jednorázové akce]:[Příjmení]],3,0))</f>
        <v/>
      </c>
      <c r="I3087" s="94"/>
      <c r="J3087" s="94"/>
      <c r="L3087" s="15"/>
      <c r="M3087" s="15"/>
      <c r="N3087" s="15"/>
    </row>
    <row r="3088" spans="2:14" s="25" customFormat="1" ht="15" customHeight="1" x14ac:dyDescent="0.3">
      <c r="B3088" s="25" t="str">
        <f>IF(A3088="","",VLOOKUP(A3088,Tabulka3[[Číslo registrace  u jednorázové akce]:[Příjmení]],2,0))</f>
        <v/>
      </c>
      <c r="C3088" s="25" t="str">
        <f>IF(A3088="","",VLOOKUP(A3088,Tabulka3[[Číslo registrace  u jednorázové akce]:[Příjmení]],3,0))</f>
        <v/>
      </c>
      <c r="I3088" s="94"/>
      <c r="J3088" s="94"/>
      <c r="L3088" s="15"/>
      <c r="M3088" s="15"/>
      <c r="N3088" s="15"/>
    </row>
    <row r="3089" spans="2:14" s="25" customFormat="1" ht="15" customHeight="1" x14ac:dyDescent="0.3">
      <c r="B3089" s="25" t="str">
        <f>IF(A3089="","",VLOOKUP(A3089,Tabulka3[[Číslo registrace  u jednorázové akce]:[Příjmení]],2,0))</f>
        <v/>
      </c>
      <c r="C3089" s="25" t="str">
        <f>IF(A3089="","",VLOOKUP(A3089,Tabulka3[[Číslo registrace  u jednorázové akce]:[Příjmení]],3,0))</f>
        <v/>
      </c>
      <c r="I3089" s="94"/>
      <c r="J3089" s="94"/>
      <c r="L3089" s="15"/>
      <c r="M3089" s="15"/>
      <c r="N3089" s="15"/>
    </row>
    <row r="3090" spans="2:14" s="25" customFormat="1" ht="15" customHeight="1" x14ac:dyDescent="0.3">
      <c r="B3090" s="25" t="str">
        <f>IF(A3090="","",VLOOKUP(A3090,Tabulka3[[Číslo registrace  u jednorázové akce]:[Příjmení]],2,0))</f>
        <v/>
      </c>
      <c r="C3090" s="25" t="str">
        <f>IF(A3090="","",VLOOKUP(A3090,Tabulka3[[Číslo registrace  u jednorázové akce]:[Příjmení]],3,0))</f>
        <v/>
      </c>
      <c r="I3090" s="94"/>
      <c r="J3090" s="94"/>
      <c r="L3090" s="15"/>
      <c r="M3090" s="15"/>
      <c r="N3090" s="15"/>
    </row>
    <row r="3091" spans="2:14" s="25" customFormat="1" ht="15" customHeight="1" x14ac:dyDescent="0.3">
      <c r="B3091" s="25" t="str">
        <f>IF(A3091="","",VLOOKUP(A3091,Tabulka3[[Číslo registrace  u jednorázové akce]:[Příjmení]],2,0))</f>
        <v/>
      </c>
      <c r="C3091" s="25" t="str">
        <f>IF(A3091="","",VLOOKUP(A3091,Tabulka3[[Číslo registrace  u jednorázové akce]:[Příjmení]],3,0))</f>
        <v/>
      </c>
      <c r="I3091" s="94"/>
      <c r="J3091" s="94"/>
      <c r="L3091" s="15"/>
      <c r="M3091" s="15"/>
      <c r="N3091" s="15"/>
    </row>
    <row r="3092" spans="2:14" s="25" customFormat="1" ht="15" customHeight="1" x14ac:dyDescent="0.3">
      <c r="B3092" s="25" t="str">
        <f>IF(A3092="","",VLOOKUP(A3092,Tabulka3[[Číslo registrace  u jednorázové akce]:[Příjmení]],2,0))</f>
        <v/>
      </c>
      <c r="C3092" s="25" t="str">
        <f>IF(A3092="","",VLOOKUP(A3092,Tabulka3[[Číslo registrace  u jednorázové akce]:[Příjmení]],3,0))</f>
        <v/>
      </c>
      <c r="I3092" s="94"/>
      <c r="J3092" s="94"/>
      <c r="L3092" s="15"/>
      <c r="M3092" s="15"/>
      <c r="N3092" s="15"/>
    </row>
    <row r="3093" spans="2:14" s="25" customFormat="1" ht="15" customHeight="1" x14ac:dyDescent="0.3">
      <c r="B3093" s="25" t="str">
        <f>IF(A3093="","",VLOOKUP(A3093,Tabulka3[[Číslo registrace  u jednorázové akce]:[Příjmení]],2,0))</f>
        <v/>
      </c>
      <c r="C3093" s="25" t="str">
        <f>IF(A3093="","",VLOOKUP(A3093,Tabulka3[[Číslo registrace  u jednorázové akce]:[Příjmení]],3,0))</f>
        <v/>
      </c>
      <c r="I3093" s="94"/>
      <c r="J3093" s="94"/>
      <c r="L3093" s="15"/>
      <c r="M3093" s="15"/>
      <c r="N3093" s="15"/>
    </row>
    <row r="3094" spans="2:14" s="25" customFormat="1" ht="15" customHeight="1" x14ac:dyDescent="0.3">
      <c r="B3094" s="25" t="str">
        <f>IF(A3094="","",VLOOKUP(A3094,Tabulka3[[Číslo registrace  u jednorázové akce]:[Příjmení]],2,0))</f>
        <v/>
      </c>
      <c r="C3094" s="25" t="str">
        <f>IF(A3094="","",VLOOKUP(A3094,Tabulka3[[Číslo registrace  u jednorázové akce]:[Příjmení]],3,0))</f>
        <v/>
      </c>
      <c r="I3094" s="94"/>
      <c r="J3094" s="94"/>
      <c r="L3094" s="15"/>
      <c r="M3094" s="15"/>
      <c r="N3094" s="15"/>
    </row>
    <row r="3095" spans="2:14" s="25" customFormat="1" ht="15" customHeight="1" x14ac:dyDescent="0.3">
      <c r="B3095" s="25" t="str">
        <f>IF(A3095="","",VLOOKUP(A3095,Tabulka3[[Číslo registrace  u jednorázové akce]:[Příjmení]],2,0))</f>
        <v/>
      </c>
      <c r="C3095" s="25" t="str">
        <f>IF(A3095="","",VLOOKUP(A3095,Tabulka3[[Číslo registrace  u jednorázové akce]:[Příjmení]],3,0))</f>
        <v/>
      </c>
      <c r="I3095" s="94"/>
      <c r="J3095" s="94"/>
      <c r="L3095" s="15"/>
      <c r="M3095" s="15"/>
      <c r="N3095" s="15"/>
    </row>
    <row r="3096" spans="2:14" s="25" customFormat="1" ht="15" customHeight="1" x14ac:dyDescent="0.3">
      <c r="B3096" s="25" t="str">
        <f>IF(A3096="","",VLOOKUP(A3096,Tabulka3[[Číslo registrace  u jednorázové akce]:[Příjmení]],2,0))</f>
        <v/>
      </c>
      <c r="C3096" s="25" t="str">
        <f>IF(A3096="","",VLOOKUP(A3096,Tabulka3[[Číslo registrace  u jednorázové akce]:[Příjmení]],3,0))</f>
        <v/>
      </c>
      <c r="I3096" s="94"/>
      <c r="J3096" s="94"/>
      <c r="L3096" s="15"/>
      <c r="M3096" s="15"/>
      <c r="N3096" s="15"/>
    </row>
    <row r="3097" spans="2:14" s="25" customFormat="1" ht="15" customHeight="1" x14ac:dyDescent="0.3">
      <c r="B3097" s="25" t="str">
        <f>IF(A3097="","",VLOOKUP(A3097,Tabulka3[[Číslo registrace  u jednorázové akce]:[Příjmení]],2,0))</f>
        <v/>
      </c>
      <c r="C3097" s="25" t="str">
        <f>IF(A3097="","",VLOOKUP(A3097,Tabulka3[[Číslo registrace  u jednorázové akce]:[Příjmení]],3,0))</f>
        <v/>
      </c>
      <c r="I3097" s="94"/>
      <c r="J3097" s="94"/>
      <c r="L3097" s="15"/>
      <c r="M3097" s="15"/>
      <c r="N3097" s="15"/>
    </row>
    <row r="3098" spans="2:14" s="25" customFormat="1" ht="15" customHeight="1" x14ac:dyDescent="0.3">
      <c r="B3098" s="25" t="str">
        <f>IF(A3098="","",VLOOKUP(A3098,Tabulka3[[Číslo registrace  u jednorázové akce]:[Příjmení]],2,0))</f>
        <v/>
      </c>
      <c r="C3098" s="25" t="str">
        <f>IF(A3098="","",VLOOKUP(A3098,Tabulka3[[Číslo registrace  u jednorázové akce]:[Příjmení]],3,0))</f>
        <v/>
      </c>
      <c r="I3098" s="94"/>
      <c r="J3098" s="94"/>
      <c r="L3098" s="15"/>
      <c r="M3098" s="15"/>
      <c r="N3098" s="15"/>
    </row>
    <row r="3099" spans="2:14" s="25" customFormat="1" ht="15" customHeight="1" x14ac:dyDescent="0.3">
      <c r="B3099" s="25" t="str">
        <f>IF(A3099="","",VLOOKUP(A3099,Tabulka3[[Číslo registrace  u jednorázové akce]:[Příjmení]],2,0))</f>
        <v/>
      </c>
      <c r="C3099" s="25" t="str">
        <f>IF(A3099="","",VLOOKUP(A3099,Tabulka3[[Číslo registrace  u jednorázové akce]:[Příjmení]],3,0))</f>
        <v/>
      </c>
      <c r="I3099" s="94"/>
      <c r="J3099" s="94"/>
      <c r="L3099" s="15"/>
      <c r="M3099" s="15"/>
      <c r="N3099" s="15"/>
    </row>
    <row r="3100" spans="2:14" s="25" customFormat="1" ht="15" customHeight="1" x14ac:dyDescent="0.3">
      <c r="B3100" s="25" t="str">
        <f>IF(A3100="","",VLOOKUP(A3100,Tabulka3[[Číslo registrace  u jednorázové akce]:[Příjmení]],2,0))</f>
        <v/>
      </c>
      <c r="C3100" s="25" t="str">
        <f>IF(A3100="","",VLOOKUP(A3100,Tabulka3[[Číslo registrace  u jednorázové akce]:[Příjmení]],3,0))</f>
        <v/>
      </c>
      <c r="I3100" s="94"/>
      <c r="J3100" s="94"/>
      <c r="L3100" s="15"/>
      <c r="M3100" s="15"/>
      <c r="N3100" s="15"/>
    </row>
    <row r="3101" spans="2:14" s="25" customFormat="1" ht="15" customHeight="1" x14ac:dyDescent="0.3">
      <c r="B3101" s="25" t="str">
        <f>IF(A3101="","",VLOOKUP(A3101,Tabulka3[[Číslo registrace  u jednorázové akce]:[Příjmení]],2,0))</f>
        <v/>
      </c>
      <c r="C3101" s="25" t="str">
        <f>IF(A3101="","",VLOOKUP(A3101,Tabulka3[[Číslo registrace  u jednorázové akce]:[Příjmení]],3,0))</f>
        <v/>
      </c>
      <c r="I3101" s="94"/>
      <c r="J3101" s="94"/>
      <c r="L3101" s="15"/>
      <c r="M3101" s="15"/>
      <c r="N3101" s="15"/>
    </row>
    <row r="3102" spans="2:14" s="25" customFormat="1" ht="15" customHeight="1" x14ac:dyDescent="0.3">
      <c r="B3102" s="25" t="str">
        <f>IF(A3102="","",VLOOKUP(A3102,Tabulka3[[Číslo registrace  u jednorázové akce]:[Příjmení]],2,0))</f>
        <v/>
      </c>
      <c r="C3102" s="25" t="str">
        <f>IF(A3102="","",VLOOKUP(A3102,Tabulka3[[Číslo registrace  u jednorázové akce]:[Příjmení]],3,0))</f>
        <v/>
      </c>
      <c r="I3102" s="94"/>
      <c r="J3102" s="94"/>
      <c r="L3102" s="15"/>
      <c r="M3102" s="15"/>
      <c r="N3102" s="15"/>
    </row>
    <row r="3103" spans="2:14" s="25" customFormat="1" ht="15" customHeight="1" x14ac:dyDescent="0.3">
      <c r="B3103" s="25" t="str">
        <f>IF(A3103="","",VLOOKUP(A3103,Tabulka3[[Číslo registrace  u jednorázové akce]:[Příjmení]],2,0))</f>
        <v/>
      </c>
      <c r="C3103" s="25" t="str">
        <f>IF(A3103="","",VLOOKUP(A3103,Tabulka3[[Číslo registrace  u jednorázové akce]:[Příjmení]],3,0))</f>
        <v/>
      </c>
      <c r="I3103" s="94"/>
      <c r="J3103" s="94"/>
      <c r="L3103" s="15"/>
      <c r="M3103" s="15"/>
      <c r="N3103" s="15"/>
    </row>
    <row r="3104" spans="2:14" s="25" customFormat="1" ht="15" customHeight="1" x14ac:dyDescent="0.3">
      <c r="B3104" s="25" t="str">
        <f>IF(A3104="","",VLOOKUP(A3104,Tabulka3[[Číslo registrace  u jednorázové akce]:[Příjmení]],2,0))</f>
        <v/>
      </c>
      <c r="C3104" s="25" t="str">
        <f>IF(A3104="","",VLOOKUP(A3104,Tabulka3[[Číslo registrace  u jednorázové akce]:[Příjmení]],3,0))</f>
        <v/>
      </c>
      <c r="I3104" s="94"/>
      <c r="J3104" s="94"/>
      <c r="L3104" s="15"/>
      <c r="M3104" s="15"/>
      <c r="N3104" s="15"/>
    </row>
    <row r="3105" spans="2:14" s="25" customFormat="1" ht="15" customHeight="1" x14ac:dyDescent="0.3">
      <c r="B3105" s="25" t="str">
        <f>IF(A3105="","",VLOOKUP(A3105,Tabulka3[[Číslo registrace  u jednorázové akce]:[Příjmení]],2,0))</f>
        <v/>
      </c>
      <c r="C3105" s="25" t="str">
        <f>IF(A3105="","",VLOOKUP(A3105,Tabulka3[[Číslo registrace  u jednorázové akce]:[Příjmení]],3,0))</f>
        <v/>
      </c>
      <c r="I3105" s="94"/>
      <c r="J3105" s="94"/>
      <c r="L3105" s="15"/>
      <c r="M3105" s="15"/>
      <c r="N3105" s="15"/>
    </row>
    <row r="3106" spans="2:14" s="25" customFormat="1" ht="15" customHeight="1" x14ac:dyDescent="0.3">
      <c r="B3106" s="25" t="str">
        <f>IF(A3106="","",VLOOKUP(A3106,Tabulka3[[Číslo registrace  u jednorázové akce]:[Příjmení]],2,0))</f>
        <v/>
      </c>
      <c r="C3106" s="25" t="str">
        <f>IF(A3106="","",VLOOKUP(A3106,Tabulka3[[Číslo registrace  u jednorázové akce]:[Příjmení]],3,0))</f>
        <v/>
      </c>
      <c r="I3106" s="94"/>
      <c r="J3106" s="94"/>
      <c r="L3106" s="15"/>
      <c r="M3106" s="15"/>
      <c r="N3106" s="15"/>
    </row>
    <row r="3107" spans="2:14" s="25" customFormat="1" ht="15" customHeight="1" x14ac:dyDescent="0.3">
      <c r="B3107" s="25" t="str">
        <f>IF(A3107="","",VLOOKUP(A3107,Tabulka3[[Číslo registrace  u jednorázové akce]:[Příjmení]],2,0))</f>
        <v/>
      </c>
      <c r="C3107" s="25" t="str">
        <f>IF(A3107="","",VLOOKUP(A3107,Tabulka3[[Číslo registrace  u jednorázové akce]:[Příjmení]],3,0))</f>
        <v/>
      </c>
      <c r="I3107" s="94"/>
      <c r="J3107" s="94"/>
      <c r="L3107" s="15"/>
      <c r="M3107" s="15"/>
      <c r="N3107" s="15"/>
    </row>
    <row r="3108" spans="2:14" s="25" customFormat="1" ht="15" customHeight="1" x14ac:dyDescent="0.3">
      <c r="B3108" s="25" t="str">
        <f>IF(A3108="","",VLOOKUP(A3108,Tabulka3[[Číslo registrace  u jednorázové akce]:[Příjmení]],2,0))</f>
        <v/>
      </c>
      <c r="C3108" s="25" t="str">
        <f>IF(A3108="","",VLOOKUP(A3108,Tabulka3[[Číslo registrace  u jednorázové akce]:[Příjmení]],3,0))</f>
        <v/>
      </c>
      <c r="I3108" s="94"/>
      <c r="J3108" s="94"/>
      <c r="L3108" s="15"/>
      <c r="M3108" s="15"/>
      <c r="N3108" s="15"/>
    </row>
    <row r="3109" spans="2:14" s="25" customFormat="1" ht="15" customHeight="1" x14ac:dyDescent="0.3">
      <c r="B3109" s="25" t="str">
        <f>IF(A3109="","",VLOOKUP(A3109,Tabulka3[[Číslo registrace  u jednorázové akce]:[Příjmení]],2,0))</f>
        <v/>
      </c>
      <c r="C3109" s="25" t="str">
        <f>IF(A3109="","",VLOOKUP(A3109,Tabulka3[[Číslo registrace  u jednorázové akce]:[Příjmení]],3,0))</f>
        <v/>
      </c>
      <c r="I3109" s="94"/>
      <c r="J3109" s="94"/>
      <c r="L3109" s="15"/>
      <c r="M3109" s="15"/>
      <c r="N3109" s="15"/>
    </row>
    <row r="3110" spans="2:14" s="25" customFormat="1" ht="15" customHeight="1" x14ac:dyDescent="0.3">
      <c r="B3110" s="25" t="str">
        <f>IF(A3110="","",VLOOKUP(A3110,Tabulka3[[Číslo registrace  u jednorázové akce]:[Příjmení]],2,0))</f>
        <v/>
      </c>
      <c r="C3110" s="25" t="str">
        <f>IF(A3110="","",VLOOKUP(A3110,Tabulka3[[Číslo registrace  u jednorázové akce]:[Příjmení]],3,0))</f>
        <v/>
      </c>
      <c r="I3110" s="94"/>
      <c r="J3110" s="94"/>
      <c r="L3110" s="15"/>
      <c r="M3110" s="15"/>
      <c r="N3110" s="15"/>
    </row>
    <row r="3111" spans="2:14" s="25" customFormat="1" ht="15" customHeight="1" x14ac:dyDescent="0.3">
      <c r="B3111" s="25" t="str">
        <f>IF(A3111="","",VLOOKUP(A3111,Tabulka3[[Číslo registrace  u jednorázové akce]:[Příjmení]],2,0))</f>
        <v/>
      </c>
      <c r="C3111" s="25" t="str">
        <f>IF(A3111="","",VLOOKUP(A3111,Tabulka3[[Číslo registrace  u jednorázové akce]:[Příjmení]],3,0))</f>
        <v/>
      </c>
      <c r="I3111" s="94"/>
      <c r="J3111" s="94"/>
      <c r="L3111" s="15"/>
      <c r="M3111" s="15"/>
      <c r="N3111" s="15"/>
    </row>
    <row r="3112" spans="2:14" s="25" customFormat="1" ht="15" customHeight="1" x14ac:dyDescent="0.3">
      <c r="B3112" s="25" t="str">
        <f>IF(A3112="","",VLOOKUP(A3112,Tabulka3[[Číslo registrace  u jednorázové akce]:[Příjmení]],2,0))</f>
        <v/>
      </c>
      <c r="C3112" s="25" t="str">
        <f>IF(A3112="","",VLOOKUP(A3112,Tabulka3[[Číslo registrace  u jednorázové akce]:[Příjmení]],3,0))</f>
        <v/>
      </c>
      <c r="I3112" s="94"/>
      <c r="J3112" s="94"/>
      <c r="L3112" s="15"/>
      <c r="M3112" s="15"/>
      <c r="N3112" s="15"/>
    </row>
    <row r="3113" spans="2:14" s="25" customFormat="1" ht="15" customHeight="1" x14ac:dyDescent="0.3">
      <c r="B3113" s="25" t="str">
        <f>IF(A3113="","",VLOOKUP(A3113,Tabulka3[[Číslo registrace  u jednorázové akce]:[Příjmení]],2,0))</f>
        <v/>
      </c>
      <c r="C3113" s="25" t="str">
        <f>IF(A3113="","",VLOOKUP(A3113,Tabulka3[[Číslo registrace  u jednorázové akce]:[Příjmení]],3,0))</f>
        <v/>
      </c>
      <c r="I3113" s="94"/>
      <c r="J3113" s="94"/>
      <c r="L3113" s="15"/>
      <c r="M3113" s="15"/>
      <c r="N3113" s="15"/>
    </row>
    <row r="3114" spans="2:14" s="25" customFormat="1" ht="15" customHeight="1" x14ac:dyDescent="0.3">
      <c r="B3114" s="25" t="str">
        <f>IF(A3114="","",VLOOKUP(A3114,Tabulka3[[Číslo registrace  u jednorázové akce]:[Příjmení]],2,0))</f>
        <v/>
      </c>
      <c r="C3114" s="25" t="str">
        <f>IF(A3114="","",VLOOKUP(A3114,Tabulka3[[Číslo registrace  u jednorázové akce]:[Příjmení]],3,0))</f>
        <v/>
      </c>
      <c r="I3114" s="94"/>
      <c r="J3114" s="94"/>
      <c r="L3114" s="15"/>
      <c r="M3114" s="15"/>
      <c r="N3114" s="15"/>
    </row>
    <row r="3115" spans="2:14" s="25" customFormat="1" ht="15" customHeight="1" x14ac:dyDescent="0.3">
      <c r="B3115" s="25" t="str">
        <f>IF(A3115="","",VLOOKUP(A3115,Tabulka3[[Číslo registrace  u jednorázové akce]:[Příjmení]],2,0))</f>
        <v/>
      </c>
      <c r="C3115" s="25" t="str">
        <f>IF(A3115="","",VLOOKUP(A3115,Tabulka3[[Číslo registrace  u jednorázové akce]:[Příjmení]],3,0))</f>
        <v/>
      </c>
      <c r="I3115" s="94"/>
      <c r="J3115" s="94"/>
      <c r="L3115" s="15"/>
      <c r="M3115" s="15"/>
      <c r="N3115" s="15"/>
    </row>
    <row r="3116" spans="2:14" s="25" customFormat="1" ht="15" customHeight="1" x14ac:dyDescent="0.3">
      <c r="B3116" s="25" t="str">
        <f>IF(A3116="","",VLOOKUP(A3116,Tabulka3[[Číslo registrace  u jednorázové akce]:[Příjmení]],2,0))</f>
        <v/>
      </c>
      <c r="C3116" s="25" t="str">
        <f>IF(A3116="","",VLOOKUP(A3116,Tabulka3[[Číslo registrace  u jednorázové akce]:[Příjmení]],3,0))</f>
        <v/>
      </c>
      <c r="I3116" s="94"/>
      <c r="J3116" s="94"/>
      <c r="L3116" s="15"/>
      <c r="M3116" s="15"/>
      <c r="N3116" s="15"/>
    </row>
    <row r="3117" spans="2:14" s="25" customFormat="1" ht="15" customHeight="1" x14ac:dyDescent="0.3">
      <c r="B3117" s="25" t="str">
        <f>IF(A3117="","",VLOOKUP(A3117,Tabulka3[[Číslo registrace  u jednorázové akce]:[Příjmení]],2,0))</f>
        <v/>
      </c>
      <c r="C3117" s="25" t="str">
        <f>IF(A3117="","",VLOOKUP(A3117,Tabulka3[[Číslo registrace  u jednorázové akce]:[Příjmení]],3,0))</f>
        <v/>
      </c>
      <c r="I3117" s="94"/>
      <c r="J3117" s="94"/>
      <c r="L3117" s="15"/>
      <c r="M3117" s="15"/>
      <c r="N3117" s="15"/>
    </row>
    <row r="3118" spans="2:14" s="25" customFormat="1" ht="15" customHeight="1" x14ac:dyDescent="0.3">
      <c r="B3118" s="25" t="str">
        <f>IF(A3118="","",VLOOKUP(A3118,Tabulka3[[Číslo registrace  u jednorázové akce]:[Příjmení]],2,0))</f>
        <v/>
      </c>
      <c r="C3118" s="25" t="str">
        <f>IF(A3118="","",VLOOKUP(A3118,Tabulka3[[Číslo registrace  u jednorázové akce]:[Příjmení]],3,0))</f>
        <v/>
      </c>
      <c r="I3118" s="94"/>
      <c r="J3118" s="94"/>
      <c r="L3118" s="15"/>
      <c r="M3118" s="15"/>
      <c r="N3118" s="15"/>
    </row>
    <row r="3119" spans="2:14" s="25" customFormat="1" ht="15" customHeight="1" x14ac:dyDescent="0.3">
      <c r="B3119" s="25" t="str">
        <f>IF(A3119="","",VLOOKUP(A3119,Tabulka3[[Číslo registrace  u jednorázové akce]:[Příjmení]],2,0))</f>
        <v/>
      </c>
      <c r="C3119" s="25" t="str">
        <f>IF(A3119="","",VLOOKUP(A3119,Tabulka3[[Číslo registrace  u jednorázové akce]:[Příjmení]],3,0))</f>
        <v/>
      </c>
      <c r="I3119" s="94"/>
      <c r="J3119" s="94"/>
      <c r="L3119" s="15"/>
      <c r="M3119" s="15"/>
      <c r="N3119" s="15"/>
    </row>
    <row r="3120" spans="2:14" s="25" customFormat="1" ht="15" customHeight="1" x14ac:dyDescent="0.3">
      <c r="B3120" s="25" t="str">
        <f>IF(A3120="","",VLOOKUP(A3120,Tabulka3[[Číslo registrace  u jednorázové akce]:[Příjmení]],2,0))</f>
        <v/>
      </c>
      <c r="C3120" s="25" t="str">
        <f>IF(A3120="","",VLOOKUP(A3120,Tabulka3[[Číslo registrace  u jednorázové akce]:[Příjmení]],3,0))</f>
        <v/>
      </c>
      <c r="I3120" s="94"/>
      <c r="J3120" s="94"/>
      <c r="L3120" s="15"/>
      <c r="M3120" s="15"/>
      <c r="N3120" s="15"/>
    </row>
    <row r="3121" spans="2:14" s="25" customFormat="1" ht="15" customHeight="1" x14ac:dyDescent="0.3">
      <c r="B3121" s="25" t="str">
        <f>IF(A3121="","",VLOOKUP(A3121,Tabulka3[[Číslo registrace  u jednorázové akce]:[Příjmení]],2,0))</f>
        <v/>
      </c>
      <c r="C3121" s="25" t="str">
        <f>IF(A3121="","",VLOOKUP(A3121,Tabulka3[[Číslo registrace  u jednorázové akce]:[Příjmení]],3,0))</f>
        <v/>
      </c>
      <c r="I3121" s="94"/>
      <c r="J3121" s="94"/>
      <c r="L3121" s="15"/>
      <c r="M3121" s="15"/>
      <c r="N3121" s="15"/>
    </row>
    <row r="3122" spans="2:14" s="25" customFormat="1" ht="15" customHeight="1" x14ac:dyDescent="0.3">
      <c r="B3122" s="25" t="str">
        <f>IF(A3122="","",VLOOKUP(A3122,Tabulka3[[Číslo registrace  u jednorázové akce]:[Příjmení]],2,0))</f>
        <v/>
      </c>
      <c r="C3122" s="25" t="str">
        <f>IF(A3122="","",VLOOKUP(A3122,Tabulka3[[Číslo registrace  u jednorázové akce]:[Příjmení]],3,0))</f>
        <v/>
      </c>
      <c r="I3122" s="94"/>
      <c r="J3122" s="94"/>
      <c r="L3122" s="15"/>
      <c r="M3122" s="15"/>
      <c r="N3122" s="15"/>
    </row>
    <row r="3123" spans="2:14" s="25" customFormat="1" ht="15" customHeight="1" x14ac:dyDescent="0.3">
      <c r="B3123" s="25" t="str">
        <f>IF(A3123="","",VLOOKUP(A3123,Tabulka3[[Číslo registrace  u jednorázové akce]:[Příjmení]],2,0))</f>
        <v/>
      </c>
      <c r="C3123" s="25" t="str">
        <f>IF(A3123="","",VLOOKUP(A3123,Tabulka3[[Číslo registrace  u jednorázové akce]:[Příjmení]],3,0))</f>
        <v/>
      </c>
      <c r="I3123" s="94"/>
      <c r="J3123" s="94"/>
      <c r="L3123" s="15"/>
      <c r="M3123" s="15"/>
      <c r="N3123" s="15"/>
    </row>
    <row r="3124" spans="2:14" s="25" customFormat="1" ht="15" customHeight="1" x14ac:dyDescent="0.3">
      <c r="B3124" s="25" t="str">
        <f>IF(A3124="","",VLOOKUP(A3124,Tabulka3[[Číslo registrace  u jednorázové akce]:[Příjmení]],2,0))</f>
        <v/>
      </c>
      <c r="C3124" s="25" t="str">
        <f>IF(A3124="","",VLOOKUP(A3124,Tabulka3[[Číslo registrace  u jednorázové akce]:[Příjmení]],3,0))</f>
        <v/>
      </c>
      <c r="I3124" s="94"/>
      <c r="J3124" s="94"/>
      <c r="L3124" s="15"/>
      <c r="M3124" s="15"/>
      <c r="N3124" s="15"/>
    </row>
    <row r="3125" spans="2:14" s="25" customFormat="1" ht="15" customHeight="1" x14ac:dyDescent="0.3">
      <c r="B3125" s="25" t="str">
        <f>IF(A3125="","",VLOOKUP(A3125,Tabulka3[[Číslo registrace  u jednorázové akce]:[Příjmení]],2,0))</f>
        <v/>
      </c>
      <c r="C3125" s="25" t="str">
        <f>IF(A3125="","",VLOOKUP(A3125,Tabulka3[[Číslo registrace  u jednorázové akce]:[Příjmení]],3,0))</f>
        <v/>
      </c>
      <c r="I3125" s="94"/>
      <c r="J3125" s="94"/>
      <c r="L3125" s="15"/>
      <c r="M3125" s="15"/>
      <c r="N3125" s="15"/>
    </row>
    <row r="3126" spans="2:14" s="25" customFormat="1" ht="15" customHeight="1" x14ac:dyDescent="0.3">
      <c r="B3126" s="25" t="str">
        <f>IF(A3126="","",VLOOKUP(A3126,Tabulka3[[Číslo registrace  u jednorázové akce]:[Příjmení]],2,0))</f>
        <v/>
      </c>
      <c r="C3126" s="25" t="str">
        <f>IF(A3126="","",VLOOKUP(A3126,Tabulka3[[Číslo registrace  u jednorázové akce]:[Příjmení]],3,0))</f>
        <v/>
      </c>
      <c r="I3126" s="94"/>
      <c r="J3126" s="94"/>
      <c r="L3126" s="15"/>
      <c r="M3126" s="15"/>
      <c r="N3126" s="15"/>
    </row>
    <row r="3127" spans="2:14" s="25" customFormat="1" ht="15" customHeight="1" x14ac:dyDescent="0.3">
      <c r="B3127" s="25" t="str">
        <f>IF(A3127="","",VLOOKUP(A3127,Tabulka3[[Číslo registrace  u jednorázové akce]:[Příjmení]],2,0))</f>
        <v/>
      </c>
      <c r="C3127" s="25" t="str">
        <f>IF(A3127="","",VLOOKUP(A3127,Tabulka3[[Číslo registrace  u jednorázové akce]:[Příjmení]],3,0))</f>
        <v/>
      </c>
      <c r="I3127" s="94"/>
      <c r="J3127" s="94"/>
      <c r="L3127" s="15"/>
      <c r="M3127" s="15"/>
      <c r="N3127" s="15"/>
    </row>
    <row r="3128" spans="2:14" s="25" customFormat="1" ht="15" customHeight="1" x14ac:dyDescent="0.3">
      <c r="B3128" s="25" t="str">
        <f>IF(A3128="","",VLOOKUP(A3128,Tabulka3[[Číslo registrace  u jednorázové akce]:[Příjmení]],2,0))</f>
        <v/>
      </c>
      <c r="C3128" s="25" t="str">
        <f>IF(A3128="","",VLOOKUP(A3128,Tabulka3[[Číslo registrace  u jednorázové akce]:[Příjmení]],3,0))</f>
        <v/>
      </c>
      <c r="I3128" s="94"/>
      <c r="J3128" s="94"/>
      <c r="L3128" s="15"/>
      <c r="M3128" s="15"/>
      <c r="N3128" s="15"/>
    </row>
    <row r="3129" spans="2:14" s="25" customFormat="1" ht="15" customHeight="1" x14ac:dyDescent="0.3">
      <c r="B3129" s="25" t="str">
        <f>IF(A3129="","",VLOOKUP(A3129,Tabulka3[[Číslo registrace  u jednorázové akce]:[Příjmení]],2,0))</f>
        <v/>
      </c>
      <c r="C3129" s="25" t="str">
        <f>IF(A3129="","",VLOOKUP(A3129,Tabulka3[[Číslo registrace  u jednorázové akce]:[Příjmení]],3,0))</f>
        <v/>
      </c>
      <c r="I3129" s="94"/>
      <c r="J3129" s="94"/>
      <c r="L3129" s="15"/>
      <c r="M3129" s="15"/>
      <c r="N3129" s="15"/>
    </row>
    <row r="3130" spans="2:14" s="25" customFormat="1" ht="15" customHeight="1" x14ac:dyDescent="0.3">
      <c r="B3130" s="25" t="str">
        <f>IF(A3130="","",VLOOKUP(A3130,Tabulka3[[Číslo registrace  u jednorázové akce]:[Příjmení]],2,0))</f>
        <v/>
      </c>
      <c r="C3130" s="25" t="str">
        <f>IF(A3130="","",VLOOKUP(A3130,Tabulka3[[Číslo registrace  u jednorázové akce]:[Příjmení]],3,0))</f>
        <v/>
      </c>
      <c r="I3130" s="94"/>
      <c r="J3130" s="94"/>
      <c r="L3130" s="15"/>
      <c r="M3130" s="15"/>
      <c r="N3130" s="15"/>
    </row>
    <row r="3131" spans="2:14" s="25" customFormat="1" ht="15" customHeight="1" x14ac:dyDescent="0.3">
      <c r="B3131" s="25" t="str">
        <f>IF(A3131="","",VLOOKUP(A3131,Tabulka3[[Číslo registrace  u jednorázové akce]:[Příjmení]],2,0))</f>
        <v/>
      </c>
      <c r="C3131" s="25" t="str">
        <f>IF(A3131="","",VLOOKUP(A3131,Tabulka3[[Číslo registrace  u jednorázové akce]:[Příjmení]],3,0))</f>
        <v/>
      </c>
      <c r="I3131" s="94"/>
      <c r="J3131" s="94"/>
      <c r="L3131" s="15"/>
      <c r="M3131" s="15"/>
      <c r="N3131" s="15"/>
    </row>
    <row r="3132" spans="2:14" s="25" customFormat="1" ht="15" customHeight="1" x14ac:dyDescent="0.3">
      <c r="B3132" s="25" t="str">
        <f>IF(A3132="","",VLOOKUP(A3132,Tabulka3[[Číslo registrace  u jednorázové akce]:[Příjmení]],2,0))</f>
        <v/>
      </c>
      <c r="C3132" s="25" t="str">
        <f>IF(A3132="","",VLOOKUP(A3132,Tabulka3[[Číslo registrace  u jednorázové akce]:[Příjmení]],3,0))</f>
        <v/>
      </c>
      <c r="I3132" s="94"/>
      <c r="J3132" s="94"/>
      <c r="L3132" s="15"/>
      <c r="M3132" s="15"/>
      <c r="N3132" s="15"/>
    </row>
    <row r="3133" spans="2:14" s="25" customFormat="1" ht="15" customHeight="1" x14ac:dyDescent="0.3">
      <c r="B3133" s="25" t="str">
        <f>IF(A3133="","",VLOOKUP(A3133,Tabulka3[[Číslo registrace  u jednorázové akce]:[Příjmení]],2,0))</f>
        <v/>
      </c>
      <c r="C3133" s="25" t="str">
        <f>IF(A3133="","",VLOOKUP(A3133,Tabulka3[[Číslo registrace  u jednorázové akce]:[Příjmení]],3,0))</f>
        <v/>
      </c>
      <c r="I3133" s="94"/>
      <c r="J3133" s="94"/>
      <c r="L3133" s="15"/>
      <c r="M3133" s="15"/>
      <c r="N3133" s="15"/>
    </row>
    <row r="3134" spans="2:14" s="25" customFormat="1" ht="15" customHeight="1" x14ac:dyDescent="0.3">
      <c r="B3134" s="25" t="str">
        <f>IF(A3134="","",VLOOKUP(A3134,Tabulka3[[Číslo registrace  u jednorázové akce]:[Příjmení]],2,0))</f>
        <v/>
      </c>
      <c r="C3134" s="25" t="str">
        <f>IF(A3134="","",VLOOKUP(A3134,Tabulka3[[Číslo registrace  u jednorázové akce]:[Příjmení]],3,0))</f>
        <v/>
      </c>
      <c r="I3134" s="94"/>
      <c r="J3134" s="94"/>
      <c r="L3134" s="15"/>
      <c r="M3134" s="15"/>
      <c r="N3134" s="15"/>
    </row>
    <row r="3135" spans="2:14" s="25" customFormat="1" ht="15" customHeight="1" x14ac:dyDescent="0.3">
      <c r="B3135" s="25" t="str">
        <f>IF(A3135="","",VLOOKUP(A3135,Tabulka3[[Číslo registrace  u jednorázové akce]:[Příjmení]],2,0))</f>
        <v/>
      </c>
      <c r="C3135" s="25" t="str">
        <f>IF(A3135="","",VLOOKUP(A3135,Tabulka3[[Číslo registrace  u jednorázové akce]:[Příjmení]],3,0))</f>
        <v/>
      </c>
      <c r="I3135" s="94"/>
      <c r="J3135" s="94"/>
      <c r="L3135" s="15"/>
      <c r="M3135" s="15"/>
      <c r="N3135" s="15"/>
    </row>
    <row r="3136" spans="2:14" s="25" customFormat="1" ht="15" customHeight="1" x14ac:dyDescent="0.3">
      <c r="B3136" s="25" t="str">
        <f>IF(A3136="","",VLOOKUP(A3136,Tabulka3[[Číslo registrace  u jednorázové akce]:[Příjmení]],2,0))</f>
        <v/>
      </c>
      <c r="C3136" s="25" t="str">
        <f>IF(A3136="","",VLOOKUP(A3136,Tabulka3[[Číslo registrace  u jednorázové akce]:[Příjmení]],3,0))</f>
        <v/>
      </c>
      <c r="I3136" s="94"/>
      <c r="J3136" s="94"/>
      <c r="L3136" s="15"/>
      <c r="M3136" s="15"/>
      <c r="N3136" s="15"/>
    </row>
    <row r="3137" spans="2:14" s="25" customFormat="1" ht="15" customHeight="1" x14ac:dyDescent="0.3">
      <c r="B3137" s="25" t="str">
        <f>IF(A3137="","",VLOOKUP(A3137,Tabulka3[[Číslo registrace  u jednorázové akce]:[Příjmení]],2,0))</f>
        <v/>
      </c>
      <c r="C3137" s="25" t="str">
        <f>IF(A3137="","",VLOOKUP(A3137,Tabulka3[[Číslo registrace  u jednorázové akce]:[Příjmení]],3,0))</f>
        <v/>
      </c>
      <c r="I3137" s="94"/>
      <c r="J3137" s="94"/>
      <c r="L3137" s="15"/>
      <c r="M3137" s="15"/>
      <c r="N3137" s="15"/>
    </row>
    <row r="3138" spans="2:14" s="25" customFormat="1" ht="15" customHeight="1" x14ac:dyDescent="0.3">
      <c r="B3138" s="25" t="str">
        <f>IF(A3138="","",VLOOKUP(A3138,Tabulka3[[Číslo registrace  u jednorázové akce]:[Příjmení]],2,0))</f>
        <v/>
      </c>
      <c r="C3138" s="25" t="str">
        <f>IF(A3138="","",VLOOKUP(A3138,Tabulka3[[Číslo registrace  u jednorázové akce]:[Příjmení]],3,0))</f>
        <v/>
      </c>
      <c r="I3138" s="94"/>
      <c r="J3138" s="94"/>
      <c r="L3138" s="15"/>
      <c r="M3138" s="15"/>
      <c r="N3138" s="15"/>
    </row>
    <row r="3139" spans="2:14" s="25" customFormat="1" ht="15" customHeight="1" x14ac:dyDescent="0.3">
      <c r="B3139" s="25" t="str">
        <f>IF(A3139="","",VLOOKUP(A3139,Tabulka3[[Číslo registrace  u jednorázové akce]:[Příjmení]],2,0))</f>
        <v/>
      </c>
      <c r="C3139" s="25" t="str">
        <f>IF(A3139="","",VLOOKUP(A3139,Tabulka3[[Číslo registrace  u jednorázové akce]:[Příjmení]],3,0))</f>
        <v/>
      </c>
      <c r="I3139" s="94"/>
      <c r="J3139" s="94"/>
      <c r="L3139" s="15"/>
      <c r="M3139" s="15"/>
      <c r="N3139" s="15"/>
    </row>
    <row r="3140" spans="2:14" s="25" customFormat="1" ht="15" customHeight="1" x14ac:dyDescent="0.3">
      <c r="B3140" s="25" t="str">
        <f>IF(A3140="","",VLOOKUP(A3140,Tabulka3[[Číslo registrace  u jednorázové akce]:[Příjmení]],2,0))</f>
        <v/>
      </c>
      <c r="C3140" s="25" t="str">
        <f>IF(A3140="","",VLOOKUP(A3140,Tabulka3[[Číslo registrace  u jednorázové akce]:[Příjmení]],3,0))</f>
        <v/>
      </c>
      <c r="I3140" s="94"/>
      <c r="J3140" s="94"/>
      <c r="L3140" s="15"/>
      <c r="M3140" s="15"/>
      <c r="N3140" s="15"/>
    </row>
    <row r="3141" spans="2:14" s="25" customFormat="1" ht="15" customHeight="1" x14ac:dyDescent="0.3">
      <c r="B3141" s="25" t="str">
        <f>IF(A3141="","",VLOOKUP(A3141,Tabulka3[[Číslo registrace  u jednorázové akce]:[Příjmení]],2,0))</f>
        <v/>
      </c>
      <c r="C3141" s="25" t="str">
        <f>IF(A3141="","",VLOOKUP(A3141,Tabulka3[[Číslo registrace  u jednorázové akce]:[Příjmení]],3,0))</f>
        <v/>
      </c>
      <c r="I3141" s="94"/>
      <c r="J3141" s="94"/>
      <c r="L3141" s="15"/>
      <c r="M3141" s="15"/>
      <c r="N3141" s="15"/>
    </row>
    <row r="3142" spans="2:14" s="25" customFormat="1" ht="15" customHeight="1" x14ac:dyDescent="0.3">
      <c r="B3142" s="25" t="str">
        <f>IF(A3142="","",VLOOKUP(A3142,Tabulka3[[Číslo registrace  u jednorázové akce]:[Příjmení]],2,0))</f>
        <v/>
      </c>
      <c r="C3142" s="25" t="str">
        <f>IF(A3142="","",VLOOKUP(A3142,Tabulka3[[Číslo registrace  u jednorázové akce]:[Příjmení]],3,0))</f>
        <v/>
      </c>
      <c r="I3142" s="94"/>
      <c r="J3142" s="94"/>
      <c r="L3142" s="15"/>
      <c r="M3142" s="15"/>
      <c r="N3142" s="15"/>
    </row>
    <row r="3143" spans="2:14" s="25" customFormat="1" ht="15" customHeight="1" x14ac:dyDescent="0.3">
      <c r="B3143" s="25" t="str">
        <f>IF(A3143="","",VLOOKUP(A3143,Tabulka3[[Číslo registrace  u jednorázové akce]:[Příjmení]],2,0))</f>
        <v/>
      </c>
      <c r="C3143" s="25" t="str">
        <f>IF(A3143="","",VLOOKUP(A3143,Tabulka3[[Číslo registrace  u jednorázové akce]:[Příjmení]],3,0))</f>
        <v/>
      </c>
      <c r="I3143" s="94"/>
      <c r="J3143" s="94"/>
      <c r="L3143" s="15"/>
      <c r="M3143" s="15"/>
      <c r="N3143" s="15"/>
    </row>
    <row r="3144" spans="2:14" s="25" customFormat="1" ht="15" customHeight="1" x14ac:dyDescent="0.3">
      <c r="B3144" s="25" t="str">
        <f>IF(A3144="","",VLOOKUP(A3144,Tabulka3[[Číslo registrace  u jednorázové akce]:[Příjmení]],2,0))</f>
        <v/>
      </c>
      <c r="C3144" s="25" t="str">
        <f>IF(A3144="","",VLOOKUP(A3144,Tabulka3[[Číslo registrace  u jednorázové akce]:[Příjmení]],3,0))</f>
        <v/>
      </c>
      <c r="I3144" s="94"/>
      <c r="J3144" s="94"/>
      <c r="L3144" s="15"/>
      <c r="M3144" s="15"/>
      <c r="N3144" s="15"/>
    </row>
    <row r="3145" spans="2:14" s="25" customFormat="1" ht="15" customHeight="1" x14ac:dyDescent="0.3">
      <c r="B3145" s="25" t="str">
        <f>IF(A3145="","",VLOOKUP(A3145,Tabulka3[[Číslo registrace  u jednorázové akce]:[Příjmení]],2,0))</f>
        <v/>
      </c>
      <c r="C3145" s="25" t="str">
        <f>IF(A3145="","",VLOOKUP(A3145,Tabulka3[[Číslo registrace  u jednorázové akce]:[Příjmení]],3,0))</f>
        <v/>
      </c>
      <c r="I3145" s="94"/>
      <c r="J3145" s="94"/>
      <c r="L3145" s="15"/>
      <c r="M3145" s="15"/>
      <c r="N3145" s="15"/>
    </row>
    <row r="3146" spans="2:14" s="25" customFormat="1" ht="15" customHeight="1" x14ac:dyDescent="0.3">
      <c r="B3146" s="25" t="str">
        <f>IF(A3146="","",VLOOKUP(A3146,Tabulka3[[Číslo registrace  u jednorázové akce]:[Příjmení]],2,0))</f>
        <v/>
      </c>
      <c r="C3146" s="25" t="str">
        <f>IF(A3146="","",VLOOKUP(A3146,Tabulka3[[Číslo registrace  u jednorázové akce]:[Příjmení]],3,0))</f>
        <v/>
      </c>
      <c r="I3146" s="94"/>
      <c r="J3146" s="94"/>
      <c r="L3146" s="15"/>
      <c r="M3146" s="15"/>
      <c r="N3146" s="15"/>
    </row>
    <row r="3147" spans="2:14" s="25" customFormat="1" ht="15" customHeight="1" x14ac:dyDescent="0.3">
      <c r="B3147" s="25" t="str">
        <f>IF(A3147="","",VLOOKUP(A3147,Tabulka3[[Číslo registrace  u jednorázové akce]:[Příjmení]],2,0))</f>
        <v/>
      </c>
      <c r="C3147" s="25" t="str">
        <f>IF(A3147="","",VLOOKUP(A3147,Tabulka3[[Číslo registrace  u jednorázové akce]:[Příjmení]],3,0))</f>
        <v/>
      </c>
      <c r="I3147" s="94"/>
      <c r="J3147" s="94"/>
      <c r="L3147" s="15"/>
      <c r="M3147" s="15"/>
      <c r="N3147" s="15"/>
    </row>
    <row r="3148" spans="2:14" s="25" customFormat="1" ht="15" customHeight="1" x14ac:dyDescent="0.3">
      <c r="B3148" s="25" t="str">
        <f>IF(A3148="","",VLOOKUP(A3148,Tabulka3[[Číslo registrace  u jednorázové akce]:[Příjmení]],2,0))</f>
        <v/>
      </c>
      <c r="C3148" s="25" t="str">
        <f>IF(A3148="","",VLOOKUP(A3148,Tabulka3[[Číslo registrace  u jednorázové akce]:[Příjmení]],3,0))</f>
        <v/>
      </c>
      <c r="I3148" s="94"/>
      <c r="J3148" s="94"/>
      <c r="L3148" s="15"/>
      <c r="M3148" s="15"/>
      <c r="N3148" s="15"/>
    </row>
    <row r="3149" spans="2:14" s="25" customFormat="1" ht="15" customHeight="1" x14ac:dyDescent="0.3">
      <c r="B3149" s="25" t="str">
        <f>IF(A3149="","",VLOOKUP(A3149,Tabulka3[[Číslo registrace  u jednorázové akce]:[Příjmení]],2,0))</f>
        <v/>
      </c>
      <c r="C3149" s="25" t="str">
        <f>IF(A3149="","",VLOOKUP(A3149,Tabulka3[[Číslo registrace  u jednorázové akce]:[Příjmení]],3,0))</f>
        <v/>
      </c>
      <c r="I3149" s="94"/>
      <c r="J3149" s="94"/>
      <c r="L3149" s="15"/>
      <c r="M3149" s="15"/>
      <c r="N3149" s="15"/>
    </row>
    <row r="3150" spans="2:14" s="25" customFormat="1" ht="15" customHeight="1" x14ac:dyDescent="0.3">
      <c r="B3150" s="25" t="str">
        <f>IF(A3150="","",VLOOKUP(A3150,Tabulka3[[Číslo registrace  u jednorázové akce]:[Příjmení]],2,0))</f>
        <v/>
      </c>
      <c r="C3150" s="25" t="str">
        <f>IF(A3150="","",VLOOKUP(A3150,Tabulka3[[Číslo registrace  u jednorázové akce]:[Příjmení]],3,0))</f>
        <v/>
      </c>
      <c r="I3150" s="94"/>
      <c r="J3150" s="94"/>
      <c r="L3150" s="15"/>
      <c r="M3150" s="15"/>
      <c r="N3150" s="15"/>
    </row>
    <row r="3151" spans="2:14" s="25" customFormat="1" ht="15" customHeight="1" x14ac:dyDescent="0.3">
      <c r="B3151" s="25" t="str">
        <f>IF(A3151="","",VLOOKUP(A3151,Tabulka3[[Číslo registrace  u jednorázové akce]:[Příjmení]],2,0))</f>
        <v/>
      </c>
      <c r="C3151" s="25" t="str">
        <f>IF(A3151="","",VLOOKUP(A3151,Tabulka3[[Číslo registrace  u jednorázové akce]:[Příjmení]],3,0))</f>
        <v/>
      </c>
      <c r="I3151" s="94"/>
      <c r="J3151" s="94"/>
      <c r="L3151" s="15"/>
      <c r="M3151" s="15"/>
      <c r="N3151" s="15"/>
    </row>
    <row r="3152" spans="2:14" s="25" customFormat="1" ht="15" customHeight="1" x14ac:dyDescent="0.3">
      <c r="B3152" s="25" t="str">
        <f>IF(A3152="","",VLOOKUP(A3152,Tabulka3[[Číslo registrace  u jednorázové akce]:[Příjmení]],2,0))</f>
        <v/>
      </c>
      <c r="C3152" s="25" t="str">
        <f>IF(A3152="","",VLOOKUP(A3152,Tabulka3[[Číslo registrace  u jednorázové akce]:[Příjmení]],3,0))</f>
        <v/>
      </c>
      <c r="I3152" s="94"/>
      <c r="J3152" s="94"/>
      <c r="L3152" s="15"/>
      <c r="M3152" s="15"/>
      <c r="N3152" s="15"/>
    </row>
    <row r="3153" spans="2:14" s="25" customFormat="1" ht="15" customHeight="1" x14ac:dyDescent="0.3">
      <c r="B3153" s="25" t="str">
        <f>IF(A3153="","",VLOOKUP(A3153,Tabulka3[[Číslo registrace  u jednorázové akce]:[Příjmení]],2,0))</f>
        <v/>
      </c>
      <c r="C3153" s="25" t="str">
        <f>IF(A3153="","",VLOOKUP(A3153,Tabulka3[[Číslo registrace  u jednorázové akce]:[Příjmení]],3,0))</f>
        <v/>
      </c>
      <c r="I3153" s="94"/>
      <c r="J3153" s="94"/>
      <c r="L3153" s="15"/>
      <c r="M3153" s="15"/>
      <c r="N3153" s="15"/>
    </row>
    <row r="3154" spans="2:14" s="25" customFormat="1" ht="15" customHeight="1" x14ac:dyDescent="0.3">
      <c r="B3154" s="25" t="str">
        <f>IF(A3154="","",VLOOKUP(A3154,Tabulka3[[Číslo registrace  u jednorázové akce]:[Příjmení]],2,0))</f>
        <v/>
      </c>
      <c r="C3154" s="25" t="str">
        <f>IF(A3154="","",VLOOKUP(A3154,Tabulka3[[Číslo registrace  u jednorázové akce]:[Příjmení]],3,0))</f>
        <v/>
      </c>
      <c r="I3154" s="94"/>
      <c r="J3154" s="94"/>
      <c r="L3154" s="15"/>
      <c r="M3154" s="15"/>
      <c r="N3154" s="15"/>
    </row>
    <row r="3155" spans="2:14" s="25" customFormat="1" ht="15" customHeight="1" x14ac:dyDescent="0.3">
      <c r="B3155" s="25" t="str">
        <f>IF(A3155="","",VLOOKUP(A3155,Tabulka3[[Číslo registrace  u jednorázové akce]:[Příjmení]],2,0))</f>
        <v/>
      </c>
      <c r="C3155" s="25" t="str">
        <f>IF(A3155="","",VLOOKUP(A3155,Tabulka3[[Číslo registrace  u jednorázové akce]:[Příjmení]],3,0))</f>
        <v/>
      </c>
      <c r="I3155" s="94"/>
      <c r="J3155" s="94"/>
      <c r="L3155" s="15"/>
      <c r="M3155" s="15"/>
      <c r="N3155" s="15"/>
    </row>
    <row r="3156" spans="2:14" s="25" customFormat="1" ht="15" customHeight="1" x14ac:dyDescent="0.3">
      <c r="B3156" s="25" t="str">
        <f>IF(A3156="","",VLOOKUP(A3156,Tabulka3[[Číslo registrace  u jednorázové akce]:[Příjmení]],2,0))</f>
        <v/>
      </c>
      <c r="C3156" s="25" t="str">
        <f>IF(A3156="","",VLOOKUP(A3156,Tabulka3[[Číslo registrace  u jednorázové akce]:[Příjmení]],3,0))</f>
        <v/>
      </c>
      <c r="I3156" s="94"/>
      <c r="J3156" s="94"/>
      <c r="L3156" s="15"/>
      <c r="M3156" s="15"/>
      <c r="N3156" s="15"/>
    </row>
    <row r="3157" spans="2:14" s="25" customFormat="1" ht="15" customHeight="1" x14ac:dyDescent="0.3">
      <c r="B3157" s="25" t="str">
        <f>IF(A3157="","",VLOOKUP(A3157,Tabulka3[[Číslo registrace  u jednorázové akce]:[Příjmení]],2,0))</f>
        <v/>
      </c>
      <c r="C3157" s="25" t="str">
        <f>IF(A3157="","",VLOOKUP(A3157,Tabulka3[[Číslo registrace  u jednorázové akce]:[Příjmení]],3,0))</f>
        <v/>
      </c>
      <c r="I3157" s="94"/>
      <c r="J3157" s="94"/>
      <c r="L3157" s="15"/>
      <c r="M3157" s="15"/>
      <c r="N3157" s="15"/>
    </row>
    <row r="3158" spans="2:14" s="25" customFormat="1" ht="15" customHeight="1" x14ac:dyDescent="0.3">
      <c r="B3158" s="25" t="str">
        <f>IF(A3158="","",VLOOKUP(A3158,Tabulka3[[Číslo registrace  u jednorázové akce]:[Příjmení]],2,0))</f>
        <v/>
      </c>
      <c r="C3158" s="25" t="str">
        <f>IF(A3158="","",VLOOKUP(A3158,Tabulka3[[Číslo registrace  u jednorázové akce]:[Příjmení]],3,0))</f>
        <v/>
      </c>
      <c r="I3158" s="94"/>
      <c r="J3158" s="94"/>
      <c r="L3158" s="15"/>
      <c r="M3158" s="15"/>
      <c r="N3158" s="15"/>
    </row>
    <row r="3159" spans="2:14" s="25" customFormat="1" ht="15" customHeight="1" x14ac:dyDescent="0.3">
      <c r="B3159" s="25" t="str">
        <f>IF(A3159="","",VLOOKUP(A3159,Tabulka3[[Číslo registrace  u jednorázové akce]:[Příjmení]],2,0))</f>
        <v/>
      </c>
      <c r="C3159" s="25" t="str">
        <f>IF(A3159="","",VLOOKUP(A3159,Tabulka3[[Číslo registrace  u jednorázové akce]:[Příjmení]],3,0))</f>
        <v/>
      </c>
      <c r="I3159" s="94"/>
      <c r="J3159" s="94"/>
      <c r="L3159" s="15"/>
      <c r="M3159" s="15"/>
      <c r="N3159" s="15"/>
    </row>
    <row r="3160" spans="2:14" s="25" customFormat="1" ht="15" customHeight="1" x14ac:dyDescent="0.3">
      <c r="B3160" s="25" t="str">
        <f>IF(A3160="","",VLOOKUP(A3160,Tabulka3[[Číslo registrace  u jednorázové akce]:[Příjmení]],2,0))</f>
        <v/>
      </c>
      <c r="C3160" s="25" t="str">
        <f>IF(A3160="","",VLOOKUP(A3160,Tabulka3[[Číslo registrace  u jednorázové akce]:[Příjmení]],3,0))</f>
        <v/>
      </c>
      <c r="I3160" s="94"/>
      <c r="J3160" s="94"/>
      <c r="L3160" s="15"/>
      <c r="M3160" s="15"/>
      <c r="N3160" s="15"/>
    </row>
    <row r="3161" spans="2:14" s="25" customFormat="1" ht="15" customHeight="1" x14ac:dyDescent="0.3">
      <c r="B3161" s="25" t="str">
        <f>IF(A3161="","",VLOOKUP(A3161,Tabulka3[[Číslo registrace  u jednorázové akce]:[Příjmení]],2,0))</f>
        <v/>
      </c>
      <c r="C3161" s="25" t="str">
        <f>IF(A3161="","",VLOOKUP(A3161,Tabulka3[[Číslo registrace  u jednorázové akce]:[Příjmení]],3,0))</f>
        <v/>
      </c>
      <c r="I3161" s="94"/>
      <c r="J3161" s="94"/>
      <c r="L3161" s="15"/>
      <c r="M3161" s="15"/>
      <c r="N3161" s="15"/>
    </row>
    <row r="3162" spans="2:14" s="25" customFormat="1" ht="15" customHeight="1" x14ac:dyDescent="0.3">
      <c r="B3162" s="25" t="str">
        <f>IF(A3162="","",VLOOKUP(A3162,Tabulka3[[Číslo registrace  u jednorázové akce]:[Příjmení]],2,0))</f>
        <v/>
      </c>
      <c r="C3162" s="25" t="str">
        <f>IF(A3162="","",VLOOKUP(A3162,Tabulka3[[Číslo registrace  u jednorázové akce]:[Příjmení]],3,0))</f>
        <v/>
      </c>
      <c r="I3162" s="94"/>
      <c r="J3162" s="94"/>
      <c r="L3162" s="15"/>
      <c r="M3162" s="15"/>
      <c r="N3162" s="15"/>
    </row>
    <row r="3163" spans="2:14" s="25" customFormat="1" ht="15" customHeight="1" x14ac:dyDescent="0.3">
      <c r="B3163" s="25" t="str">
        <f>IF(A3163="","",VLOOKUP(A3163,Tabulka3[[Číslo registrace  u jednorázové akce]:[Příjmení]],2,0))</f>
        <v/>
      </c>
      <c r="C3163" s="25" t="str">
        <f>IF(A3163="","",VLOOKUP(A3163,Tabulka3[[Číslo registrace  u jednorázové akce]:[Příjmení]],3,0))</f>
        <v/>
      </c>
      <c r="I3163" s="94"/>
      <c r="J3163" s="94"/>
      <c r="L3163" s="15"/>
      <c r="M3163" s="15"/>
      <c r="N3163" s="15"/>
    </row>
    <row r="3164" spans="2:14" s="25" customFormat="1" ht="15" customHeight="1" x14ac:dyDescent="0.3">
      <c r="B3164" s="25" t="str">
        <f>IF(A3164="","",VLOOKUP(A3164,Tabulka3[[Číslo registrace  u jednorázové akce]:[Příjmení]],2,0))</f>
        <v/>
      </c>
      <c r="C3164" s="25" t="str">
        <f>IF(A3164="","",VLOOKUP(A3164,Tabulka3[[Číslo registrace  u jednorázové akce]:[Příjmení]],3,0))</f>
        <v/>
      </c>
      <c r="I3164" s="94"/>
      <c r="J3164" s="94"/>
      <c r="L3164" s="15"/>
      <c r="M3164" s="15"/>
      <c r="N3164" s="15"/>
    </row>
    <row r="3165" spans="2:14" s="25" customFormat="1" ht="15" customHeight="1" x14ac:dyDescent="0.3">
      <c r="B3165" s="25" t="str">
        <f>IF(A3165="","",VLOOKUP(A3165,Tabulka3[[Číslo registrace  u jednorázové akce]:[Příjmení]],2,0))</f>
        <v/>
      </c>
      <c r="C3165" s="25" t="str">
        <f>IF(A3165="","",VLOOKUP(A3165,Tabulka3[[Číslo registrace  u jednorázové akce]:[Příjmení]],3,0))</f>
        <v/>
      </c>
      <c r="I3165" s="94"/>
      <c r="J3165" s="94"/>
      <c r="L3165" s="15"/>
      <c r="M3165" s="15"/>
      <c r="N3165" s="15"/>
    </row>
    <row r="3166" spans="2:14" s="25" customFormat="1" ht="15" customHeight="1" x14ac:dyDescent="0.3">
      <c r="B3166" s="25" t="str">
        <f>IF(A3166="","",VLOOKUP(A3166,Tabulka3[[Číslo registrace  u jednorázové akce]:[Příjmení]],2,0))</f>
        <v/>
      </c>
      <c r="C3166" s="25" t="str">
        <f>IF(A3166="","",VLOOKUP(A3166,Tabulka3[[Číslo registrace  u jednorázové akce]:[Příjmení]],3,0))</f>
        <v/>
      </c>
      <c r="I3166" s="94"/>
      <c r="J3166" s="94"/>
      <c r="L3166" s="15"/>
      <c r="M3166" s="15"/>
      <c r="N3166" s="15"/>
    </row>
    <row r="3167" spans="2:14" s="25" customFormat="1" ht="15" customHeight="1" x14ac:dyDescent="0.3">
      <c r="B3167" s="25" t="str">
        <f>IF(A3167="","",VLOOKUP(A3167,Tabulka3[[Číslo registrace  u jednorázové akce]:[Příjmení]],2,0))</f>
        <v/>
      </c>
      <c r="C3167" s="25" t="str">
        <f>IF(A3167="","",VLOOKUP(A3167,Tabulka3[[Číslo registrace  u jednorázové akce]:[Příjmení]],3,0))</f>
        <v/>
      </c>
      <c r="I3167" s="94"/>
      <c r="J3167" s="94"/>
      <c r="L3167" s="15"/>
      <c r="M3167" s="15"/>
      <c r="N3167" s="15"/>
    </row>
    <row r="3168" spans="2:14" s="25" customFormat="1" ht="15" customHeight="1" x14ac:dyDescent="0.3">
      <c r="B3168" s="25" t="str">
        <f>IF(A3168="","",VLOOKUP(A3168,Tabulka3[[Číslo registrace  u jednorázové akce]:[Příjmení]],2,0))</f>
        <v/>
      </c>
      <c r="C3168" s="25" t="str">
        <f>IF(A3168="","",VLOOKUP(A3168,Tabulka3[[Číslo registrace  u jednorázové akce]:[Příjmení]],3,0))</f>
        <v/>
      </c>
      <c r="I3168" s="94"/>
      <c r="J3168" s="94"/>
      <c r="L3168" s="15"/>
      <c r="M3168" s="15"/>
      <c r="N3168" s="15"/>
    </row>
    <row r="3169" spans="2:14" s="25" customFormat="1" ht="15" customHeight="1" x14ac:dyDescent="0.3">
      <c r="B3169" s="25" t="str">
        <f>IF(A3169="","",VLOOKUP(A3169,Tabulka3[[Číslo registrace  u jednorázové akce]:[Příjmení]],2,0))</f>
        <v/>
      </c>
      <c r="C3169" s="25" t="str">
        <f>IF(A3169="","",VLOOKUP(A3169,Tabulka3[[Číslo registrace  u jednorázové akce]:[Příjmení]],3,0))</f>
        <v/>
      </c>
      <c r="I3169" s="94"/>
      <c r="J3169" s="94"/>
      <c r="L3169" s="15"/>
      <c r="M3169" s="15"/>
      <c r="N3169" s="15"/>
    </row>
    <row r="3170" spans="2:14" s="25" customFormat="1" ht="15" customHeight="1" x14ac:dyDescent="0.3">
      <c r="B3170" s="25" t="str">
        <f>IF(A3170="","",VLOOKUP(A3170,Tabulka3[[Číslo registrace  u jednorázové akce]:[Příjmení]],2,0))</f>
        <v/>
      </c>
      <c r="C3170" s="25" t="str">
        <f>IF(A3170="","",VLOOKUP(A3170,Tabulka3[[Číslo registrace  u jednorázové akce]:[Příjmení]],3,0))</f>
        <v/>
      </c>
      <c r="I3170" s="94"/>
      <c r="J3170" s="94"/>
      <c r="L3170" s="15"/>
      <c r="M3170" s="15"/>
      <c r="N3170" s="15"/>
    </row>
    <row r="3171" spans="2:14" s="25" customFormat="1" ht="15" customHeight="1" x14ac:dyDescent="0.3">
      <c r="B3171" s="25" t="str">
        <f>IF(A3171="","",VLOOKUP(A3171,Tabulka3[[Číslo registrace  u jednorázové akce]:[Příjmení]],2,0))</f>
        <v/>
      </c>
      <c r="C3171" s="25" t="str">
        <f>IF(A3171="","",VLOOKUP(A3171,Tabulka3[[Číslo registrace  u jednorázové akce]:[Příjmení]],3,0))</f>
        <v/>
      </c>
      <c r="I3171" s="94"/>
      <c r="J3171" s="94"/>
      <c r="L3171" s="15"/>
      <c r="M3171" s="15"/>
      <c r="N3171" s="15"/>
    </row>
    <row r="3172" spans="2:14" s="25" customFormat="1" ht="15" customHeight="1" x14ac:dyDescent="0.3">
      <c r="B3172" s="25" t="str">
        <f>IF(A3172="","",VLOOKUP(A3172,Tabulka3[[Číslo registrace  u jednorázové akce]:[Příjmení]],2,0))</f>
        <v/>
      </c>
      <c r="C3172" s="25" t="str">
        <f>IF(A3172="","",VLOOKUP(A3172,Tabulka3[[Číslo registrace  u jednorázové akce]:[Příjmení]],3,0))</f>
        <v/>
      </c>
      <c r="I3172" s="94"/>
      <c r="J3172" s="94"/>
      <c r="L3172" s="15"/>
      <c r="M3172" s="15"/>
      <c r="N3172" s="15"/>
    </row>
    <row r="3173" spans="2:14" s="25" customFormat="1" ht="15" customHeight="1" x14ac:dyDescent="0.3">
      <c r="B3173" s="25" t="str">
        <f>IF(A3173="","",VLOOKUP(A3173,Tabulka3[[Číslo registrace  u jednorázové akce]:[Příjmení]],2,0))</f>
        <v/>
      </c>
      <c r="C3173" s="25" t="str">
        <f>IF(A3173="","",VLOOKUP(A3173,Tabulka3[[Číslo registrace  u jednorázové akce]:[Příjmení]],3,0))</f>
        <v/>
      </c>
      <c r="I3173" s="94"/>
      <c r="J3173" s="94"/>
      <c r="L3173" s="15"/>
      <c r="M3173" s="15"/>
      <c r="N3173" s="15"/>
    </row>
    <row r="3174" spans="2:14" s="25" customFormat="1" ht="15" customHeight="1" x14ac:dyDescent="0.3">
      <c r="B3174" s="25" t="str">
        <f>IF(A3174="","",VLOOKUP(A3174,Tabulka3[[Číslo registrace  u jednorázové akce]:[Příjmení]],2,0))</f>
        <v/>
      </c>
      <c r="C3174" s="25" t="str">
        <f>IF(A3174="","",VLOOKUP(A3174,Tabulka3[[Číslo registrace  u jednorázové akce]:[Příjmení]],3,0))</f>
        <v/>
      </c>
      <c r="I3174" s="94"/>
      <c r="J3174" s="94"/>
      <c r="L3174" s="15"/>
      <c r="M3174" s="15"/>
      <c r="N3174" s="15"/>
    </row>
    <row r="3175" spans="2:14" s="25" customFormat="1" ht="15" customHeight="1" x14ac:dyDescent="0.3">
      <c r="B3175" s="25" t="str">
        <f>IF(A3175="","",VLOOKUP(A3175,Tabulka3[[Číslo registrace  u jednorázové akce]:[Příjmení]],2,0))</f>
        <v/>
      </c>
      <c r="C3175" s="25" t="str">
        <f>IF(A3175="","",VLOOKUP(A3175,Tabulka3[[Číslo registrace  u jednorázové akce]:[Příjmení]],3,0))</f>
        <v/>
      </c>
      <c r="I3175" s="94"/>
      <c r="J3175" s="94"/>
      <c r="L3175" s="15"/>
      <c r="M3175" s="15"/>
      <c r="N3175" s="15"/>
    </row>
    <row r="3176" spans="2:14" s="25" customFormat="1" ht="15" customHeight="1" x14ac:dyDescent="0.3">
      <c r="B3176" s="25" t="str">
        <f>IF(A3176="","",VLOOKUP(A3176,Tabulka3[[Číslo registrace  u jednorázové akce]:[Příjmení]],2,0))</f>
        <v/>
      </c>
      <c r="C3176" s="25" t="str">
        <f>IF(A3176="","",VLOOKUP(A3176,Tabulka3[[Číslo registrace  u jednorázové akce]:[Příjmení]],3,0))</f>
        <v/>
      </c>
      <c r="I3176" s="94"/>
      <c r="J3176" s="94"/>
      <c r="L3176" s="15"/>
      <c r="M3176" s="15"/>
      <c r="N3176" s="15"/>
    </row>
    <row r="3177" spans="2:14" s="25" customFormat="1" ht="15" customHeight="1" x14ac:dyDescent="0.3">
      <c r="B3177" s="25" t="str">
        <f>IF(A3177="","",VLOOKUP(A3177,Tabulka3[[Číslo registrace  u jednorázové akce]:[Příjmení]],2,0))</f>
        <v/>
      </c>
      <c r="C3177" s="25" t="str">
        <f>IF(A3177="","",VLOOKUP(A3177,Tabulka3[[Číslo registrace  u jednorázové akce]:[Příjmení]],3,0))</f>
        <v/>
      </c>
      <c r="I3177" s="94"/>
      <c r="J3177" s="94"/>
      <c r="L3177" s="15"/>
      <c r="M3177" s="15"/>
      <c r="N3177" s="15"/>
    </row>
    <row r="3178" spans="2:14" s="25" customFormat="1" ht="15" customHeight="1" x14ac:dyDescent="0.3">
      <c r="B3178" s="25" t="str">
        <f>IF(A3178="","",VLOOKUP(A3178,Tabulka3[[Číslo registrace  u jednorázové akce]:[Příjmení]],2,0))</f>
        <v/>
      </c>
      <c r="C3178" s="25" t="str">
        <f>IF(A3178="","",VLOOKUP(A3178,Tabulka3[[Číslo registrace  u jednorázové akce]:[Příjmení]],3,0))</f>
        <v/>
      </c>
      <c r="I3178" s="94"/>
      <c r="J3178" s="94"/>
      <c r="L3178" s="15"/>
      <c r="M3178" s="15"/>
      <c r="N3178" s="15"/>
    </row>
    <row r="3179" spans="2:14" s="25" customFormat="1" ht="15" customHeight="1" x14ac:dyDescent="0.3">
      <c r="B3179" s="25" t="str">
        <f>IF(A3179="","",VLOOKUP(A3179,Tabulka3[[Číslo registrace  u jednorázové akce]:[Příjmení]],2,0))</f>
        <v/>
      </c>
      <c r="C3179" s="25" t="str">
        <f>IF(A3179="","",VLOOKUP(A3179,Tabulka3[[Číslo registrace  u jednorázové akce]:[Příjmení]],3,0))</f>
        <v/>
      </c>
      <c r="I3179" s="94"/>
      <c r="J3179" s="94"/>
      <c r="L3179" s="15"/>
      <c r="M3179" s="15"/>
      <c r="N3179" s="15"/>
    </row>
    <row r="3180" spans="2:14" s="25" customFormat="1" ht="15" customHeight="1" x14ac:dyDescent="0.3">
      <c r="B3180" s="25" t="str">
        <f>IF(A3180="","",VLOOKUP(A3180,Tabulka3[[Číslo registrace  u jednorázové akce]:[Příjmení]],2,0))</f>
        <v/>
      </c>
      <c r="C3180" s="25" t="str">
        <f>IF(A3180="","",VLOOKUP(A3180,Tabulka3[[Číslo registrace  u jednorázové akce]:[Příjmení]],3,0))</f>
        <v/>
      </c>
      <c r="I3180" s="94"/>
      <c r="J3180" s="94"/>
      <c r="L3180" s="15"/>
      <c r="M3180" s="15"/>
      <c r="N3180" s="15"/>
    </row>
    <row r="3181" spans="2:14" s="25" customFormat="1" ht="15" customHeight="1" x14ac:dyDescent="0.3">
      <c r="B3181" s="25" t="str">
        <f>IF(A3181="","",VLOOKUP(A3181,Tabulka3[[Číslo registrace  u jednorázové akce]:[Příjmení]],2,0))</f>
        <v/>
      </c>
      <c r="C3181" s="25" t="str">
        <f>IF(A3181="","",VLOOKUP(A3181,Tabulka3[[Číslo registrace  u jednorázové akce]:[Příjmení]],3,0))</f>
        <v/>
      </c>
      <c r="I3181" s="94"/>
      <c r="J3181" s="94"/>
      <c r="L3181" s="15"/>
      <c r="M3181" s="15"/>
      <c r="N3181" s="15"/>
    </row>
    <row r="3182" spans="2:14" s="25" customFormat="1" ht="15" customHeight="1" x14ac:dyDescent="0.3">
      <c r="B3182" s="25" t="str">
        <f>IF(A3182="","",VLOOKUP(A3182,Tabulka3[[Číslo registrace  u jednorázové akce]:[Příjmení]],2,0))</f>
        <v/>
      </c>
      <c r="C3182" s="25" t="str">
        <f>IF(A3182="","",VLOOKUP(A3182,Tabulka3[[Číslo registrace  u jednorázové akce]:[Příjmení]],3,0))</f>
        <v/>
      </c>
      <c r="I3182" s="94"/>
      <c r="J3182" s="94"/>
      <c r="L3182" s="15"/>
      <c r="M3182" s="15"/>
      <c r="N3182" s="15"/>
    </row>
    <row r="3183" spans="2:14" s="25" customFormat="1" ht="15" customHeight="1" x14ac:dyDescent="0.3">
      <c r="B3183" s="25" t="str">
        <f>IF(A3183="","",VLOOKUP(A3183,Tabulka3[[Číslo registrace  u jednorázové akce]:[Příjmení]],2,0))</f>
        <v/>
      </c>
      <c r="C3183" s="25" t="str">
        <f>IF(A3183="","",VLOOKUP(A3183,Tabulka3[[Číslo registrace  u jednorázové akce]:[Příjmení]],3,0))</f>
        <v/>
      </c>
      <c r="I3183" s="94"/>
      <c r="J3183" s="94"/>
      <c r="L3183" s="15"/>
      <c r="M3183" s="15"/>
      <c r="N3183" s="15"/>
    </row>
    <row r="3184" spans="2:14" s="25" customFormat="1" ht="15" customHeight="1" x14ac:dyDescent="0.3">
      <c r="B3184" s="25" t="str">
        <f>IF(A3184="","",VLOOKUP(A3184,Tabulka3[[Číslo registrace  u jednorázové akce]:[Příjmení]],2,0))</f>
        <v/>
      </c>
      <c r="C3184" s="25" t="str">
        <f>IF(A3184="","",VLOOKUP(A3184,Tabulka3[[Číslo registrace  u jednorázové akce]:[Příjmení]],3,0))</f>
        <v/>
      </c>
      <c r="I3184" s="94"/>
      <c r="J3184" s="94"/>
      <c r="L3184" s="15"/>
      <c r="M3184" s="15"/>
      <c r="N3184" s="15"/>
    </row>
    <row r="3185" spans="2:14" s="25" customFormat="1" ht="15" customHeight="1" x14ac:dyDescent="0.3">
      <c r="B3185" s="25" t="str">
        <f>IF(A3185="","",VLOOKUP(A3185,Tabulka3[[Číslo registrace  u jednorázové akce]:[Příjmení]],2,0))</f>
        <v/>
      </c>
      <c r="C3185" s="25" t="str">
        <f>IF(A3185="","",VLOOKUP(A3185,Tabulka3[[Číslo registrace  u jednorázové akce]:[Příjmení]],3,0))</f>
        <v/>
      </c>
      <c r="I3185" s="94"/>
      <c r="J3185" s="94"/>
      <c r="L3185" s="15"/>
      <c r="M3185" s="15"/>
      <c r="N3185" s="15"/>
    </row>
    <row r="3186" spans="2:14" s="25" customFormat="1" ht="15" customHeight="1" x14ac:dyDescent="0.3">
      <c r="B3186" s="25" t="str">
        <f>IF(A3186="","",VLOOKUP(A3186,Tabulka3[[Číslo registrace  u jednorázové akce]:[Příjmení]],2,0))</f>
        <v/>
      </c>
      <c r="C3186" s="25" t="str">
        <f>IF(A3186="","",VLOOKUP(A3186,Tabulka3[[Číslo registrace  u jednorázové akce]:[Příjmení]],3,0))</f>
        <v/>
      </c>
      <c r="I3186" s="94"/>
      <c r="J3186" s="94"/>
      <c r="L3186" s="15"/>
      <c r="M3186" s="15"/>
      <c r="N3186" s="15"/>
    </row>
    <row r="3187" spans="2:14" s="25" customFormat="1" ht="15" customHeight="1" x14ac:dyDescent="0.3">
      <c r="B3187" s="25" t="str">
        <f>IF(A3187="","",VLOOKUP(A3187,Tabulka3[[Číslo registrace  u jednorázové akce]:[Příjmení]],2,0))</f>
        <v/>
      </c>
      <c r="C3187" s="25" t="str">
        <f>IF(A3187="","",VLOOKUP(A3187,Tabulka3[[Číslo registrace  u jednorázové akce]:[Příjmení]],3,0))</f>
        <v/>
      </c>
      <c r="I3187" s="94"/>
      <c r="J3187" s="94"/>
      <c r="L3187" s="15"/>
      <c r="M3187" s="15"/>
      <c r="N3187" s="15"/>
    </row>
    <row r="3188" spans="2:14" s="25" customFormat="1" ht="15" customHeight="1" x14ac:dyDescent="0.3">
      <c r="B3188" s="25" t="str">
        <f>IF(A3188="","",VLOOKUP(A3188,Tabulka3[[Číslo registrace  u jednorázové akce]:[Příjmení]],2,0))</f>
        <v/>
      </c>
      <c r="C3188" s="25" t="str">
        <f>IF(A3188="","",VLOOKUP(A3188,Tabulka3[[Číslo registrace  u jednorázové akce]:[Příjmení]],3,0))</f>
        <v/>
      </c>
      <c r="I3188" s="94"/>
      <c r="J3188" s="94"/>
      <c r="L3188" s="15"/>
      <c r="M3188" s="15"/>
      <c r="N3188" s="15"/>
    </row>
    <row r="3189" spans="2:14" s="25" customFormat="1" ht="15" customHeight="1" x14ac:dyDescent="0.3">
      <c r="B3189" s="25" t="str">
        <f>IF(A3189="","",VLOOKUP(A3189,Tabulka3[[Číslo registrace  u jednorázové akce]:[Příjmení]],2,0))</f>
        <v/>
      </c>
      <c r="C3189" s="25" t="str">
        <f>IF(A3189="","",VLOOKUP(A3189,Tabulka3[[Číslo registrace  u jednorázové akce]:[Příjmení]],3,0))</f>
        <v/>
      </c>
      <c r="I3189" s="94"/>
      <c r="J3189" s="94"/>
      <c r="L3189" s="15"/>
      <c r="M3189" s="15"/>
      <c r="N3189" s="15"/>
    </row>
    <row r="3190" spans="2:14" s="25" customFormat="1" ht="15" customHeight="1" x14ac:dyDescent="0.3">
      <c r="B3190" s="25" t="str">
        <f>IF(A3190="","",VLOOKUP(A3190,Tabulka3[[Číslo registrace  u jednorázové akce]:[Příjmení]],2,0))</f>
        <v/>
      </c>
      <c r="C3190" s="25" t="str">
        <f>IF(A3190="","",VLOOKUP(A3190,Tabulka3[[Číslo registrace  u jednorázové akce]:[Příjmení]],3,0))</f>
        <v/>
      </c>
      <c r="I3190" s="94"/>
      <c r="J3190" s="94"/>
      <c r="L3190" s="15"/>
      <c r="M3190" s="15"/>
      <c r="N3190" s="15"/>
    </row>
    <row r="3191" spans="2:14" s="25" customFormat="1" ht="15" customHeight="1" x14ac:dyDescent="0.3">
      <c r="B3191" s="25" t="str">
        <f>IF(A3191="","",VLOOKUP(A3191,Tabulka3[[Číslo registrace  u jednorázové akce]:[Příjmení]],2,0))</f>
        <v/>
      </c>
      <c r="C3191" s="25" t="str">
        <f>IF(A3191="","",VLOOKUP(A3191,Tabulka3[[Číslo registrace  u jednorázové akce]:[Příjmení]],3,0))</f>
        <v/>
      </c>
      <c r="I3191" s="94"/>
      <c r="J3191" s="94"/>
      <c r="L3191" s="15"/>
      <c r="M3191" s="15"/>
      <c r="N3191" s="15"/>
    </row>
    <row r="3192" spans="2:14" s="25" customFormat="1" ht="15" customHeight="1" x14ac:dyDescent="0.3">
      <c r="B3192" s="25" t="str">
        <f>IF(A3192="","",VLOOKUP(A3192,Tabulka3[[Číslo registrace  u jednorázové akce]:[Příjmení]],2,0))</f>
        <v/>
      </c>
      <c r="C3192" s="25" t="str">
        <f>IF(A3192="","",VLOOKUP(A3192,Tabulka3[[Číslo registrace  u jednorázové akce]:[Příjmení]],3,0))</f>
        <v/>
      </c>
      <c r="I3192" s="94"/>
      <c r="J3192" s="94"/>
      <c r="L3192" s="15"/>
      <c r="M3192" s="15"/>
      <c r="N3192" s="15"/>
    </row>
    <row r="3193" spans="2:14" s="25" customFormat="1" ht="15" customHeight="1" x14ac:dyDescent="0.3">
      <c r="B3193" s="25" t="str">
        <f>IF(A3193="","",VLOOKUP(A3193,Tabulka3[[Číslo registrace  u jednorázové akce]:[Příjmení]],2,0))</f>
        <v/>
      </c>
      <c r="C3193" s="25" t="str">
        <f>IF(A3193="","",VLOOKUP(A3193,Tabulka3[[Číslo registrace  u jednorázové akce]:[Příjmení]],3,0))</f>
        <v/>
      </c>
      <c r="I3193" s="94"/>
      <c r="J3193" s="94"/>
      <c r="L3193" s="15"/>
      <c r="M3193" s="15"/>
      <c r="N3193" s="15"/>
    </row>
    <row r="3194" spans="2:14" s="25" customFormat="1" ht="15" customHeight="1" x14ac:dyDescent="0.3">
      <c r="B3194" s="25" t="str">
        <f>IF(A3194="","",VLOOKUP(A3194,Tabulka3[[Číslo registrace  u jednorázové akce]:[Příjmení]],2,0))</f>
        <v/>
      </c>
      <c r="C3194" s="25" t="str">
        <f>IF(A3194="","",VLOOKUP(A3194,Tabulka3[[Číslo registrace  u jednorázové akce]:[Příjmení]],3,0))</f>
        <v/>
      </c>
      <c r="I3194" s="94"/>
      <c r="J3194" s="94"/>
      <c r="L3194" s="15"/>
      <c r="M3194" s="15"/>
      <c r="N3194" s="15"/>
    </row>
    <row r="3195" spans="2:14" s="25" customFormat="1" ht="15" customHeight="1" x14ac:dyDescent="0.3">
      <c r="B3195" s="25" t="str">
        <f>IF(A3195="","",VLOOKUP(A3195,Tabulka3[[Číslo registrace  u jednorázové akce]:[Příjmení]],2,0))</f>
        <v/>
      </c>
      <c r="C3195" s="25" t="str">
        <f>IF(A3195="","",VLOOKUP(A3195,Tabulka3[[Číslo registrace  u jednorázové akce]:[Příjmení]],3,0))</f>
        <v/>
      </c>
      <c r="I3195" s="94"/>
      <c r="J3195" s="94"/>
      <c r="L3195" s="15"/>
      <c r="M3195" s="15"/>
      <c r="N3195" s="15"/>
    </row>
    <row r="3196" spans="2:14" s="25" customFormat="1" ht="15" customHeight="1" x14ac:dyDescent="0.3">
      <c r="B3196" s="25" t="str">
        <f>IF(A3196="","",VLOOKUP(A3196,Tabulka3[[Číslo registrace  u jednorázové akce]:[Příjmení]],2,0))</f>
        <v/>
      </c>
      <c r="C3196" s="25" t="str">
        <f>IF(A3196="","",VLOOKUP(A3196,Tabulka3[[Číslo registrace  u jednorázové akce]:[Příjmení]],3,0))</f>
        <v/>
      </c>
      <c r="I3196" s="94"/>
      <c r="J3196" s="94"/>
      <c r="L3196" s="15"/>
      <c r="M3196" s="15"/>
      <c r="N3196" s="15"/>
    </row>
    <row r="3197" spans="2:14" s="25" customFormat="1" ht="15" customHeight="1" x14ac:dyDescent="0.3">
      <c r="B3197" s="25" t="str">
        <f>IF(A3197="","",VLOOKUP(A3197,Tabulka3[[Číslo registrace  u jednorázové akce]:[Příjmení]],2,0))</f>
        <v/>
      </c>
      <c r="C3197" s="25" t="str">
        <f>IF(A3197="","",VLOOKUP(A3197,Tabulka3[[Číslo registrace  u jednorázové akce]:[Příjmení]],3,0))</f>
        <v/>
      </c>
      <c r="I3197" s="94"/>
      <c r="J3197" s="94"/>
      <c r="L3197" s="15"/>
      <c r="M3197" s="15"/>
      <c r="N3197" s="15"/>
    </row>
    <row r="3198" spans="2:14" s="25" customFormat="1" ht="15" customHeight="1" x14ac:dyDescent="0.3">
      <c r="B3198" s="25" t="str">
        <f>IF(A3198="","",VLOOKUP(A3198,Tabulka3[[Číslo registrace  u jednorázové akce]:[Příjmení]],2,0))</f>
        <v/>
      </c>
      <c r="C3198" s="25" t="str">
        <f>IF(A3198="","",VLOOKUP(A3198,Tabulka3[[Číslo registrace  u jednorázové akce]:[Příjmení]],3,0))</f>
        <v/>
      </c>
      <c r="I3198" s="94"/>
      <c r="J3198" s="94"/>
      <c r="L3198" s="15"/>
      <c r="M3198" s="15"/>
      <c r="N3198" s="15"/>
    </row>
    <row r="3199" spans="2:14" s="25" customFormat="1" ht="15" customHeight="1" x14ac:dyDescent="0.3">
      <c r="B3199" s="25" t="str">
        <f>IF(A3199="","",VLOOKUP(A3199,Tabulka3[[Číslo registrace  u jednorázové akce]:[Příjmení]],2,0))</f>
        <v/>
      </c>
      <c r="C3199" s="25" t="str">
        <f>IF(A3199="","",VLOOKUP(A3199,Tabulka3[[Číslo registrace  u jednorázové akce]:[Příjmení]],3,0))</f>
        <v/>
      </c>
      <c r="I3199" s="94"/>
      <c r="J3199" s="94"/>
      <c r="L3199" s="15"/>
      <c r="M3199" s="15"/>
      <c r="N3199" s="15"/>
    </row>
    <row r="3200" spans="2:14" s="25" customFormat="1" ht="15" customHeight="1" x14ac:dyDescent="0.3">
      <c r="B3200" s="25" t="str">
        <f>IF(A3200="","",VLOOKUP(A3200,Tabulka3[[Číslo registrace  u jednorázové akce]:[Příjmení]],2,0))</f>
        <v/>
      </c>
      <c r="C3200" s="25" t="str">
        <f>IF(A3200="","",VLOOKUP(A3200,Tabulka3[[Číslo registrace  u jednorázové akce]:[Příjmení]],3,0))</f>
        <v/>
      </c>
      <c r="I3200" s="94"/>
      <c r="J3200" s="94"/>
      <c r="L3200" s="15"/>
      <c r="M3200" s="15"/>
      <c r="N3200" s="15"/>
    </row>
    <row r="3201" spans="2:14" s="25" customFormat="1" ht="15" customHeight="1" x14ac:dyDescent="0.3">
      <c r="B3201" s="25" t="str">
        <f>IF(A3201="","",VLOOKUP(A3201,Tabulka3[[Číslo registrace  u jednorázové akce]:[Příjmení]],2,0))</f>
        <v/>
      </c>
      <c r="C3201" s="25" t="str">
        <f>IF(A3201="","",VLOOKUP(A3201,Tabulka3[[Číslo registrace  u jednorázové akce]:[Příjmení]],3,0))</f>
        <v/>
      </c>
      <c r="I3201" s="94"/>
      <c r="J3201" s="94"/>
      <c r="L3201" s="15"/>
      <c r="M3201" s="15"/>
      <c r="N3201" s="15"/>
    </row>
    <row r="3202" spans="2:14" s="25" customFormat="1" ht="15" customHeight="1" x14ac:dyDescent="0.3">
      <c r="B3202" s="25" t="str">
        <f>IF(A3202="","",VLOOKUP(A3202,Tabulka3[[Číslo registrace  u jednorázové akce]:[Příjmení]],2,0))</f>
        <v/>
      </c>
      <c r="C3202" s="25" t="str">
        <f>IF(A3202="","",VLOOKUP(A3202,Tabulka3[[Číslo registrace  u jednorázové akce]:[Příjmení]],3,0))</f>
        <v/>
      </c>
      <c r="I3202" s="94"/>
      <c r="J3202" s="94"/>
      <c r="L3202" s="15"/>
      <c r="M3202" s="15"/>
      <c r="N3202" s="15"/>
    </row>
    <row r="3203" spans="2:14" s="25" customFormat="1" ht="15" customHeight="1" x14ac:dyDescent="0.3">
      <c r="B3203" s="25" t="str">
        <f>IF(A3203="","",VLOOKUP(A3203,Tabulka3[[Číslo registrace  u jednorázové akce]:[Příjmení]],2,0))</f>
        <v/>
      </c>
      <c r="C3203" s="25" t="str">
        <f>IF(A3203="","",VLOOKUP(A3203,Tabulka3[[Číslo registrace  u jednorázové akce]:[Příjmení]],3,0))</f>
        <v/>
      </c>
      <c r="I3203" s="94"/>
      <c r="J3203" s="94"/>
      <c r="L3203" s="15"/>
      <c r="M3203" s="15"/>
      <c r="N3203" s="15"/>
    </row>
    <row r="3204" spans="2:14" s="25" customFormat="1" ht="15" customHeight="1" x14ac:dyDescent="0.3">
      <c r="B3204" s="25" t="str">
        <f>IF(A3204="","",VLOOKUP(A3204,Tabulka3[[Číslo registrace  u jednorázové akce]:[Příjmení]],2,0))</f>
        <v/>
      </c>
      <c r="C3204" s="25" t="str">
        <f>IF(A3204="","",VLOOKUP(A3204,Tabulka3[[Číslo registrace  u jednorázové akce]:[Příjmení]],3,0))</f>
        <v/>
      </c>
      <c r="I3204" s="94"/>
      <c r="J3204" s="94"/>
      <c r="L3204" s="15"/>
      <c r="M3204" s="15"/>
      <c r="N3204" s="15"/>
    </row>
    <row r="3205" spans="2:14" s="25" customFormat="1" ht="15" customHeight="1" x14ac:dyDescent="0.3">
      <c r="B3205" s="25" t="str">
        <f>IF(A3205="","",VLOOKUP(A3205,Tabulka3[[Číslo registrace  u jednorázové akce]:[Příjmení]],2,0))</f>
        <v/>
      </c>
      <c r="C3205" s="25" t="str">
        <f>IF(A3205="","",VLOOKUP(A3205,Tabulka3[[Číslo registrace  u jednorázové akce]:[Příjmení]],3,0))</f>
        <v/>
      </c>
      <c r="I3205" s="94"/>
      <c r="J3205" s="94"/>
      <c r="L3205" s="15"/>
      <c r="M3205" s="15"/>
      <c r="N3205" s="15"/>
    </row>
    <row r="3206" spans="2:14" s="25" customFormat="1" ht="15" customHeight="1" x14ac:dyDescent="0.3">
      <c r="B3206" s="25" t="str">
        <f>IF(A3206="","",VLOOKUP(A3206,Tabulka3[[Číslo registrace  u jednorázové akce]:[Příjmení]],2,0))</f>
        <v/>
      </c>
      <c r="C3206" s="25" t="str">
        <f>IF(A3206="","",VLOOKUP(A3206,Tabulka3[[Číslo registrace  u jednorázové akce]:[Příjmení]],3,0))</f>
        <v/>
      </c>
      <c r="I3206" s="94"/>
      <c r="J3206" s="94"/>
      <c r="L3206" s="15"/>
      <c r="M3206" s="15"/>
      <c r="N3206" s="15"/>
    </row>
    <row r="3207" spans="2:14" s="25" customFormat="1" ht="15" customHeight="1" x14ac:dyDescent="0.3">
      <c r="B3207" s="25" t="str">
        <f>IF(A3207="","",VLOOKUP(A3207,Tabulka3[[Číslo registrace  u jednorázové akce]:[Příjmení]],2,0))</f>
        <v/>
      </c>
      <c r="C3207" s="25" t="str">
        <f>IF(A3207="","",VLOOKUP(A3207,Tabulka3[[Číslo registrace  u jednorázové akce]:[Příjmení]],3,0))</f>
        <v/>
      </c>
      <c r="I3207" s="94"/>
      <c r="J3207" s="94"/>
      <c r="L3207" s="15"/>
      <c r="M3207" s="15"/>
      <c r="N3207" s="15"/>
    </row>
    <row r="3208" spans="2:14" s="25" customFormat="1" ht="15" customHeight="1" x14ac:dyDescent="0.3">
      <c r="B3208" s="25" t="str">
        <f>IF(A3208="","",VLOOKUP(A3208,Tabulka3[[Číslo registrace  u jednorázové akce]:[Příjmení]],2,0))</f>
        <v/>
      </c>
      <c r="C3208" s="25" t="str">
        <f>IF(A3208="","",VLOOKUP(A3208,Tabulka3[[Číslo registrace  u jednorázové akce]:[Příjmení]],3,0))</f>
        <v/>
      </c>
      <c r="I3208" s="94"/>
      <c r="J3208" s="94"/>
      <c r="L3208" s="15"/>
      <c r="M3208" s="15"/>
      <c r="N3208" s="15"/>
    </row>
    <row r="3209" spans="2:14" s="25" customFormat="1" ht="15" customHeight="1" x14ac:dyDescent="0.3">
      <c r="B3209" s="25" t="str">
        <f>IF(A3209="","",VLOOKUP(A3209,Tabulka3[[Číslo registrace  u jednorázové akce]:[Příjmení]],2,0))</f>
        <v/>
      </c>
      <c r="C3209" s="25" t="str">
        <f>IF(A3209="","",VLOOKUP(A3209,Tabulka3[[Číslo registrace  u jednorázové akce]:[Příjmení]],3,0))</f>
        <v/>
      </c>
      <c r="I3209" s="94"/>
      <c r="J3209" s="94"/>
      <c r="L3209" s="15"/>
      <c r="M3209" s="15"/>
      <c r="N3209" s="15"/>
    </row>
    <row r="3210" spans="2:14" s="25" customFormat="1" ht="15" customHeight="1" x14ac:dyDescent="0.3">
      <c r="B3210" s="25" t="str">
        <f>IF(A3210="","",VLOOKUP(A3210,Tabulka3[[Číslo registrace  u jednorázové akce]:[Příjmení]],2,0))</f>
        <v/>
      </c>
      <c r="C3210" s="25" t="str">
        <f>IF(A3210="","",VLOOKUP(A3210,Tabulka3[[Číslo registrace  u jednorázové akce]:[Příjmení]],3,0))</f>
        <v/>
      </c>
      <c r="I3210" s="94"/>
      <c r="J3210" s="94"/>
      <c r="L3210" s="15"/>
      <c r="M3210" s="15"/>
      <c r="N3210" s="15"/>
    </row>
    <row r="3211" spans="2:14" s="25" customFormat="1" ht="15" customHeight="1" x14ac:dyDescent="0.3">
      <c r="B3211" s="25" t="str">
        <f>IF(A3211="","",VLOOKUP(A3211,Tabulka3[[Číslo registrace  u jednorázové akce]:[Příjmení]],2,0))</f>
        <v/>
      </c>
      <c r="C3211" s="25" t="str">
        <f>IF(A3211="","",VLOOKUP(A3211,Tabulka3[[Číslo registrace  u jednorázové akce]:[Příjmení]],3,0))</f>
        <v/>
      </c>
      <c r="I3211" s="94"/>
      <c r="J3211" s="94"/>
      <c r="L3211" s="15"/>
      <c r="M3211" s="15"/>
      <c r="N3211" s="15"/>
    </row>
    <row r="3212" spans="2:14" s="25" customFormat="1" ht="15" customHeight="1" x14ac:dyDescent="0.3">
      <c r="B3212" s="25" t="str">
        <f>IF(A3212="","",VLOOKUP(A3212,Tabulka3[[Číslo registrace  u jednorázové akce]:[Příjmení]],2,0))</f>
        <v/>
      </c>
      <c r="C3212" s="25" t="str">
        <f>IF(A3212="","",VLOOKUP(A3212,Tabulka3[[Číslo registrace  u jednorázové akce]:[Příjmení]],3,0))</f>
        <v/>
      </c>
      <c r="I3212" s="94"/>
      <c r="J3212" s="94"/>
      <c r="L3212" s="15"/>
      <c r="M3212" s="15"/>
      <c r="N3212" s="15"/>
    </row>
    <row r="3213" spans="2:14" s="25" customFormat="1" ht="15" customHeight="1" x14ac:dyDescent="0.3">
      <c r="B3213" s="25" t="str">
        <f>IF(A3213="","",VLOOKUP(A3213,Tabulka3[[Číslo registrace  u jednorázové akce]:[Příjmení]],2,0))</f>
        <v/>
      </c>
      <c r="C3213" s="25" t="str">
        <f>IF(A3213="","",VLOOKUP(A3213,Tabulka3[[Číslo registrace  u jednorázové akce]:[Příjmení]],3,0))</f>
        <v/>
      </c>
      <c r="I3213" s="94"/>
      <c r="J3213" s="94"/>
      <c r="L3213" s="15"/>
      <c r="M3213" s="15"/>
      <c r="N3213" s="15"/>
    </row>
    <row r="3214" spans="2:14" s="25" customFormat="1" ht="15" customHeight="1" x14ac:dyDescent="0.3">
      <c r="B3214" s="25" t="str">
        <f>IF(A3214="","",VLOOKUP(A3214,Tabulka3[[Číslo registrace  u jednorázové akce]:[Příjmení]],2,0))</f>
        <v/>
      </c>
      <c r="C3214" s="25" t="str">
        <f>IF(A3214="","",VLOOKUP(A3214,Tabulka3[[Číslo registrace  u jednorázové akce]:[Příjmení]],3,0))</f>
        <v/>
      </c>
      <c r="I3214" s="94"/>
      <c r="J3214" s="94"/>
      <c r="L3214" s="15"/>
      <c r="M3214" s="15"/>
      <c r="N3214" s="15"/>
    </row>
    <row r="3215" spans="2:14" s="25" customFormat="1" ht="15" customHeight="1" x14ac:dyDescent="0.3">
      <c r="B3215" s="25" t="str">
        <f>IF(A3215="","",VLOOKUP(A3215,Tabulka3[[Číslo registrace  u jednorázové akce]:[Příjmení]],2,0))</f>
        <v/>
      </c>
      <c r="C3215" s="25" t="str">
        <f>IF(A3215="","",VLOOKUP(A3215,Tabulka3[[Číslo registrace  u jednorázové akce]:[Příjmení]],3,0))</f>
        <v/>
      </c>
      <c r="I3215" s="94"/>
      <c r="J3215" s="94"/>
      <c r="L3215" s="15"/>
      <c r="M3215" s="15"/>
      <c r="N3215" s="15"/>
    </row>
    <row r="3216" spans="2:14" s="25" customFormat="1" ht="15" customHeight="1" x14ac:dyDescent="0.3">
      <c r="B3216" s="25" t="str">
        <f>IF(A3216="","",VLOOKUP(A3216,Tabulka3[[Číslo registrace  u jednorázové akce]:[Příjmení]],2,0))</f>
        <v/>
      </c>
      <c r="C3216" s="25" t="str">
        <f>IF(A3216="","",VLOOKUP(A3216,Tabulka3[[Číslo registrace  u jednorázové akce]:[Příjmení]],3,0))</f>
        <v/>
      </c>
      <c r="I3216" s="94"/>
      <c r="J3216" s="94"/>
      <c r="L3216" s="15"/>
      <c r="M3216" s="15"/>
      <c r="N3216" s="15"/>
    </row>
    <row r="3217" spans="2:14" s="25" customFormat="1" ht="15" customHeight="1" x14ac:dyDescent="0.3">
      <c r="B3217" s="25" t="str">
        <f>IF(A3217="","",VLOOKUP(A3217,Tabulka3[[Číslo registrace  u jednorázové akce]:[Příjmení]],2,0))</f>
        <v/>
      </c>
      <c r="C3217" s="25" t="str">
        <f>IF(A3217="","",VLOOKUP(A3217,Tabulka3[[Číslo registrace  u jednorázové akce]:[Příjmení]],3,0))</f>
        <v/>
      </c>
      <c r="I3217" s="94"/>
      <c r="J3217" s="94"/>
      <c r="L3217" s="15"/>
      <c r="M3217" s="15"/>
      <c r="N3217" s="15"/>
    </row>
    <row r="3218" spans="2:14" s="25" customFormat="1" ht="15" customHeight="1" x14ac:dyDescent="0.3">
      <c r="B3218" s="25" t="str">
        <f>IF(A3218="","",VLOOKUP(A3218,Tabulka3[[Číslo registrace  u jednorázové akce]:[Příjmení]],2,0))</f>
        <v/>
      </c>
      <c r="C3218" s="25" t="str">
        <f>IF(A3218="","",VLOOKUP(A3218,Tabulka3[[Číslo registrace  u jednorázové akce]:[Příjmení]],3,0))</f>
        <v/>
      </c>
      <c r="I3218" s="94"/>
      <c r="J3218" s="94"/>
      <c r="L3218" s="15"/>
      <c r="M3218" s="15"/>
      <c r="N3218" s="15"/>
    </row>
    <row r="3219" spans="2:14" s="25" customFormat="1" ht="15" customHeight="1" x14ac:dyDescent="0.3">
      <c r="B3219" s="25" t="str">
        <f>IF(A3219="","",VLOOKUP(A3219,Tabulka3[[Číslo registrace  u jednorázové akce]:[Příjmení]],2,0))</f>
        <v/>
      </c>
      <c r="C3219" s="25" t="str">
        <f>IF(A3219="","",VLOOKUP(A3219,Tabulka3[[Číslo registrace  u jednorázové akce]:[Příjmení]],3,0))</f>
        <v/>
      </c>
      <c r="I3219" s="94"/>
      <c r="J3219" s="94"/>
      <c r="L3219" s="15"/>
      <c r="M3219" s="15"/>
      <c r="N3219" s="15"/>
    </row>
    <row r="3220" spans="2:14" s="25" customFormat="1" ht="15" customHeight="1" x14ac:dyDescent="0.3">
      <c r="B3220" s="25" t="str">
        <f>IF(A3220="","",VLOOKUP(A3220,Tabulka3[[Číslo registrace  u jednorázové akce]:[Příjmení]],2,0))</f>
        <v/>
      </c>
      <c r="C3220" s="25" t="str">
        <f>IF(A3220="","",VLOOKUP(A3220,Tabulka3[[Číslo registrace  u jednorázové akce]:[Příjmení]],3,0))</f>
        <v/>
      </c>
      <c r="I3220" s="94"/>
      <c r="J3220" s="94"/>
      <c r="L3220" s="15"/>
      <c r="M3220" s="15"/>
      <c r="N3220" s="15"/>
    </row>
    <row r="3221" spans="2:14" s="25" customFormat="1" ht="15" customHeight="1" x14ac:dyDescent="0.3">
      <c r="B3221" s="25" t="str">
        <f>IF(A3221="","",VLOOKUP(A3221,Tabulka3[[Číslo registrace  u jednorázové akce]:[Příjmení]],2,0))</f>
        <v/>
      </c>
      <c r="C3221" s="25" t="str">
        <f>IF(A3221="","",VLOOKUP(A3221,Tabulka3[[Číslo registrace  u jednorázové akce]:[Příjmení]],3,0))</f>
        <v/>
      </c>
      <c r="I3221" s="94"/>
      <c r="J3221" s="94"/>
      <c r="L3221" s="15"/>
      <c r="M3221" s="15"/>
      <c r="N3221" s="15"/>
    </row>
    <row r="3222" spans="2:14" s="25" customFormat="1" ht="15" customHeight="1" x14ac:dyDescent="0.3">
      <c r="B3222" s="25" t="str">
        <f>IF(A3222="","",VLOOKUP(A3222,Tabulka3[[Číslo registrace  u jednorázové akce]:[Příjmení]],2,0))</f>
        <v/>
      </c>
      <c r="C3222" s="25" t="str">
        <f>IF(A3222="","",VLOOKUP(A3222,Tabulka3[[Číslo registrace  u jednorázové akce]:[Příjmení]],3,0))</f>
        <v/>
      </c>
      <c r="I3222" s="94"/>
      <c r="J3222" s="94"/>
      <c r="L3222" s="15"/>
      <c r="M3222" s="15"/>
      <c r="N3222" s="15"/>
    </row>
    <row r="3223" spans="2:14" s="25" customFormat="1" ht="15" customHeight="1" x14ac:dyDescent="0.3">
      <c r="B3223" s="25" t="str">
        <f>IF(A3223="","",VLOOKUP(A3223,Tabulka3[[Číslo registrace  u jednorázové akce]:[Příjmení]],2,0))</f>
        <v/>
      </c>
      <c r="C3223" s="25" t="str">
        <f>IF(A3223="","",VLOOKUP(A3223,Tabulka3[[Číslo registrace  u jednorázové akce]:[Příjmení]],3,0))</f>
        <v/>
      </c>
      <c r="I3223" s="94"/>
      <c r="J3223" s="94"/>
      <c r="L3223" s="15"/>
      <c r="M3223" s="15"/>
      <c r="N3223" s="15"/>
    </row>
    <row r="3224" spans="2:14" s="25" customFormat="1" ht="15" customHeight="1" x14ac:dyDescent="0.3">
      <c r="B3224" s="25" t="str">
        <f>IF(A3224="","",VLOOKUP(A3224,Tabulka3[[Číslo registrace  u jednorázové akce]:[Příjmení]],2,0))</f>
        <v/>
      </c>
      <c r="C3224" s="25" t="str">
        <f>IF(A3224="","",VLOOKUP(A3224,Tabulka3[[Číslo registrace  u jednorázové akce]:[Příjmení]],3,0))</f>
        <v/>
      </c>
      <c r="I3224" s="94"/>
      <c r="J3224" s="94"/>
      <c r="L3224" s="15"/>
      <c r="M3224" s="15"/>
      <c r="N3224" s="15"/>
    </row>
    <row r="3225" spans="2:14" s="25" customFormat="1" ht="15" customHeight="1" x14ac:dyDescent="0.3">
      <c r="B3225" s="25" t="str">
        <f>IF(A3225="","",VLOOKUP(A3225,Tabulka3[[Číslo registrace  u jednorázové akce]:[Příjmení]],2,0))</f>
        <v/>
      </c>
      <c r="C3225" s="25" t="str">
        <f>IF(A3225="","",VLOOKUP(A3225,Tabulka3[[Číslo registrace  u jednorázové akce]:[Příjmení]],3,0))</f>
        <v/>
      </c>
      <c r="I3225" s="94"/>
      <c r="J3225" s="94"/>
      <c r="L3225" s="15"/>
      <c r="M3225" s="15"/>
      <c r="N3225" s="15"/>
    </row>
    <row r="3226" spans="2:14" s="25" customFormat="1" ht="15" customHeight="1" x14ac:dyDescent="0.3">
      <c r="B3226" s="25" t="str">
        <f>IF(A3226="","",VLOOKUP(A3226,Tabulka3[[Číslo registrace  u jednorázové akce]:[Příjmení]],2,0))</f>
        <v/>
      </c>
      <c r="C3226" s="25" t="str">
        <f>IF(A3226="","",VLOOKUP(A3226,Tabulka3[[Číslo registrace  u jednorázové akce]:[Příjmení]],3,0))</f>
        <v/>
      </c>
      <c r="I3226" s="94"/>
      <c r="J3226" s="94"/>
      <c r="L3226" s="15"/>
      <c r="M3226" s="15"/>
      <c r="N3226" s="15"/>
    </row>
    <row r="3227" spans="2:14" s="25" customFormat="1" ht="15" customHeight="1" x14ac:dyDescent="0.3">
      <c r="B3227" s="25" t="str">
        <f>IF(A3227="","",VLOOKUP(A3227,Tabulka3[[Číslo registrace  u jednorázové akce]:[Příjmení]],2,0))</f>
        <v/>
      </c>
      <c r="C3227" s="25" t="str">
        <f>IF(A3227="","",VLOOKUP(A3227,Tabulka3[[Číslo registrace  u jednorázové akce]:[Příjmení]],3,0))</f>
        <v/>
      </c>
      <c r="I3227" s="94"/>
      <c r="J3227" s="94"/>
      <c r="L3227" s="15"/>
      <c r="M3227" s="15"/>
      <c r="N3227" s="15"/>
    </row>
    <row r="3228" spans="2:14" s="25" customFormat="1" ht="15" customHeight="1" x14ac:dyDescent="0.3">
      <c r="B3228" s="25" t="str">
        <f>IF(A3228="","",VLOOKUP(A3228,Tabulka3[[Číslo registrace  u jednorázové akce]:[Příjmení]],2,0))</f>
        <v/>
      </c>
      <c r="C3228" s="25" t="str">
        <f>IF(A3228="","",VLOOKUP(A3228,Tabulka3[[Číslo registrace  u jednorázové akce]:[Příjmení]],3,0))</f>
        <v/>
      </c>
      <c r="I3228" s="94"/>
      <c r="J3228" s="94"/>
      <c r="L3228" s="15"/>
      <c r="M3228" s="15"/>
      <c r="N3228" s="15"/>
    </row>
    <row r="3229" spans="2:14" s="25" customFormat="1" ht="15" customHeight="1" x14ac:dyDescent="0.3">
      <c r="B3229" s="25" t="str">
        <f>IF(A3229="","",VLOOKUP(A3229,Tabulka3[[Číslo registrace  u jednorázové akce]:[Příjmení]],2,0))</f>
        <v/>
      </c>
      <c r="C3229" s="25" t="str">
        <f>IF(A3229="","",VLOOKUP(A3229,Tabulka3[[Číslo registrace  u jednorázové akce]:[Příjmení]],3,0))</f>
        <v/>
      </c>
      <c r="I3229" s="94"/>
      <c r="J3229" s="94"/>
      <c r="L3229" s="15"/>
      <c r="M3229" s="15"/>
      <c r="N3229" s="15"/>
    </row>
    <row r="3230" spans="2:14" s="25" customFormat="1" ht="15" customHeight="1" x14ac:dyDescent="0.3">
      <c r="B3230" s="25" t="str">
        <f>IF(A3230="","",VLOOKUP(A3230,Tabulka3[[Číslo registrace  u jednorázové akce]:[Příjmení]],2,0))</f>
        <v/>
      </c>
      <c r="C3230" s="25" t="str">
        <f>IF(A3230="","",VLOOKUP(A3230,Tabulka3[[Číslo registrace  u jednorázové akce]:[Příjmení]],3,0))</f>
        <v/>
      </c>
      <c r="I3230" s="94"/>
      <c r="J3230" s="94"/>
      <c r="L3230" s="15"/>
      <c r="M3230" s="15"/>
      <c r="N3230" s="15"/>
    </row>
    <row r="3231" spans="2:14" s="25" customFormat="1" ht="15" customHeight="1" x14ac:dyDescent="0.3">
      <c r="B3231" s="25" t="str">
        <f>IF(A3231="","",VLOOKUP(A3231,Tabulka3[[Číslo registrace  u jednorázové akce]:[Příjmení]],2,0))</f>
        <v/>
      </c>
      <c r="C3231" s="25" t="str">
        <f>IF(A3231="","",VLOOKUP(A3231,Tabulka3[[Číslo registrace  u jednorázové akce]:[Příjmení]],3,0))</f>
        <v/>
      </c>
      <c r="I3231" s="94"/>
      <c r="J3231" s="94"/>
      <c r="L3231" s="15"/>
      <c r="M3231" s="15"/>
      <c r="N3231" s="15"/>
    </row>
    <row r="3232" spans="2:14" s="25" customFormat="1" ht="15" customHeight="1" x14ac:dyDescent="0.3">
      <c r="B3232" s="25" t="str">
        <f>IF(A3232="","",VLOOKUP(A3232,Tabulka3[[Číslo registrace  u jednorázové akce]:[Příjmení]],2,0))</f>
        <v/>
      </c>
      <c r="C3232" s="25" t="str">
        <f>IF(A3232="","",VLOOKUP(A3232,Tabulka3[[Číslo registrace  u jednorázové akce]:[Příjmení]],3,0))</f>
        <v/>
      </c>
      <c r="I3232" s="94"/>
      <c r="J3232" s="94"/>
      <c r="L3232" s="15"/>
      <c r="M3232" s="15"/>
      <c r="N3232" s="15"/>
    </row>
    <row r="3233" spans="2:14" s="25" customFormat="1" ht="15" customHeight="1" x14ac:dyDescent="0.3">
      <c r="B3233" s="25" t="str">
        <f>IF(A3233="","",VLOOKUP(A3233,Tabulka3[[Číslo registrace  u jednorázové akce]:[Příjmení]],2,0))</f>
        <v/>
      </c>
      <c r="C3233" s="25" t="str">
        <f>IF(A3233="","",VLOOKUP(A3233,Tabulka3[[Číslo registrace  u jednorázové akce]:[Příjmení]],3,0))</f>
        <v/>
      </c>
      <c r="I3233" s="94"/>
      <c r="J3233" s="94"/>
      <c r="L3233" s="15"/>
      <c r="M3233" s="15"/>
      <c r="N3233" s="15"/>
    </row>
    <row r="3234" spans="2:14" s="25" customFormat="1" ht="15" customHeight="1" x14ac:dyDescent="0.3">
      <c r="B3234" s="25" t="str">
        <f>IF(A3234="","",VLOOKUP(A3234,Tabulka3[[Číslo registrace  u jednorázové akce]:[Příjmení]],2,0))</f>
        <v/>
      </c>
      <c r="C3234" s="25" t="str">
        <f>IF(A3234="","",VLOOKUP(A3234,Tabulka3[[Číslo registrace  u jednorázové akce]:[Příjmení]],3,0))</f>
        <v/>
      </c>
      <c r="I3234" s="94"/>
      <c r="J3234" s="94"/>
      <c r="L3234" s="15"/>
      <c r="M3234" s="15"/>
      <c r="N3234" s="15"/>
    </row>
    <row r="3235" spans="2:14" s="25" customFormat="1" ht="15" customHeight="1" x14ac:dyDescent="0.3">
      <c r="B3235" s="25" t="str">
        <f>IF(A3235="","",VLOOKUP(A3235,Tabulka3[[Číslo registrace  u jednorázové akce]:[Příjmení]],2,0))</f>
        <v/>
      </c>
      <c r="C3235" s="25" t="str">
        <f>IF(A3235="","",VLOOKUP(A3235,Tabulka3[[Číslo registrace  u jednorázové akce]:[Příjmení]],3,0))</f>
        <v/>
      </c>
      <c r="I3235" s="94"/>
      <c r="J3235" s="94"/>
      <c r="L3235" s="15"/>
      <c r="M3235" s="15"/>
      <c r="N3235" s="15"/>
    </row>
    <row r="3236" spans="2:14" s="25" customFormat="1" ht="15" customHeight="1" x14ac:dyDescent="0.3">
      <c r="B3236" s="25" t="str">
        <f>IF(A3236="","",VLOOKUP(A3236,Tabulka3[[Číslo registrace  u jednorázové akce]:[Příjmení]],2,0))</f>
        <v/>
      </c>
      <c r="C3236" s="25" t="str">
        <f>IF(A3236="","",VLOOKUP(A3236,Tabulka3[[Číslo registrace  u jednorázové akce]:[Příjmení]],3,0))</f>
        <v/>
      </c>
      <c r="I3236" s="94"/>
      <c r="J3236" s="94"/>
      <c r="L3236" s="15"/>
      <c r="M3236" s="15"/>
      <c r="N3236" s="15"/>
    </row>
    <row r="3237" spans="2:14" s="25" customFormat="1" ht="15" customHeight="1" x14ac:dyDescent="0.3">
      <c r="B3237" s="25" t="str">
        <f>IF(A3237="","",VLOOKUP(A3237,Tabulka3[[Číslo registrace  u jednorázové akce]:[Příjmení]],2,0))</f>
        <v/>
      </c>
      <c r="C3237" s="25" t="str">
        <f>IF(A3237="","",VLOOKUP(A3237,Tabulka3[[Číslo registrace  u jednorázové akce]:[Příjmení]],3,0))</f>
        <v/>
      </c>
      <c r="I3237" s="94"/>
      <c r="J3237" s="94"/>
      <c r="L3237" s="15"/>
      <c r="M3237" s="15"/>
      <c r="N3237" s="15"/>
    </row>
    <row r="3238" spans="2:14" s="25" customFormat="1" ht="15" customHeight="1" x14ac:dyDescent="0.3">
      <c r="B3238" s="25" t="str">
        <f>IF(A3238="","",VLOOKUP(A3238,Tabulka3[[Číslo registrace  u jednorázové akce]:[Příjmení]],2,0))</f>
        <v/>
      </c>
      <c r="C3238" s="25" t="str">
        <f>IF(A3238="","",VLOOKUP(A3238,Tabulka3[[Číslo registrace  u jednorázové akce]:[Příjmení]],3,0))</f>
        <v/>
      </c>
      <c r="I3238" s="94"/>
      <c r="J3238" s="94"/>
      <c r="L3238" s="15"/>
      <c r="M3238" s="15"/>
      <c r="N3238" s="15"/>
    </row>
    <row r="3239" spans="2:14" s="25" customFormat="1" ht="15" customHeight="1" x14ac:dyDescent="0.3">
      <c r="B3239" s="25" t="str">
        <f>IF(A3239="","",VLOOKUP(A3239,Tabulka3[[Číslo registrace  u jednorázové akce]:[Příjmení]],2,0))</f>
        <v/>
      </c>
      <c r="C3239" s="25" t="str">
        <f>IF(A3239="","",VLOOKUP(A3239,Tabulka3[[Číslo registrace  u jednorázové akce]:[Příjmení]],3,0))</f>
        <v/>
      </c>
      <c r="I3239" s="94"/>
      <c r="J3239" s="94"/>
      <c r="L3239" s="15"/>
      <c r="M3239" s="15"/>
      <c r="N3239" s="15"/>
    </row>
    <row r="3240" spans="2:14" s="25" customFormat="1" ht="15" customHeight="1" x14ac:dyDescent="0.3">
      <c r="B3240" s="25" t="str">
        <f>IF(A3240="","",VLOOKUP(A3240,Tabulka3[[Číslo registrace  u jednorázové akce]:[Příjmení]],2,0))</f>
        <v/>
      </c>
      <c r="C3240" s="25" t="str">
        <f>IF(A3240="","",VLOOKUP(A3240,Tabulka3[[Číslo registrace  u jednorázové akce]:[Příjmení]],3,0))</f>
        <v/>
      </c>
      <c r="I3240" s="94"/>
      <c r="J3240" s="94"/>
      <c r="L3240" s="15"/>
      <c r="M3240" s="15"/>
      <c r="N3240" s="15"/>
    </row>
    <row r="3241" spans="2:14" s="25" customFormat="1" ht="15" customHeight="1" x14ac:dyDescent="0.3">
      <c r="B3241" s="25" t="str">
        <f>IF(A3241="","",VLOOKUP(A3241,Tabulka3[[Číslo registrace  u jednorázové akce]:[Příjmení]],2,0))</f>
        <v/>
      </c>
      <c r="C3241" s="25" t="str">
        <f>IF(A3241="","",VLOOKUP(A3241,Tabulka3[[Číslo registrace  u jednorázové akce]:[Příjmení]],3,0))</f>
        <v/>
      </c>
      <c r="I3241" s="94"/>
      <c r="J3241" s="94"/>
      <c r="L3241" s="15"/>
      <c r="M3241" s="15"/>
      <c r="N3241" s="15"/>
    </row>
    <row r="3242" spans="2:14" s="25" customFormat="1" ht="15" customHeight="1" x14ac:dyDescent="0.3">
      <c r="B3242" s="25" t="str">
        <f>IF(A3242="","",VLOOKUP(A3242,Tabulka3[[Číslo registrace  u jednorázové akce]:[Příjmení]],2,0))</f>
        <v/>
      </c>
      <c r="C3242" s="25" t="str">
        <f>IF(A3242="","",VLOOKUP(A3242,Tabulka3[[Číslo registrace  u jednorázové akce]:[Příjmení]],3,0))</f>
        <v/>
      </c>
      <c r="I3242" s="94"/>
      <c r="J3242" s="94"/>
      <c r="L3242" s="15"/>
      <c r="M3242" s="15"/>
      <c r="N3242" s="15"/>
    </row>
    <row r="3243" spans="2:14" s="25" customFormat="1" ht="15" customHeight="1" x14ac:dyDescent="0.3">
      <c r="B3243" s="25" t="str">
        <f>IF(A3243="","",VLOOKUP(A3243,Tabulka3[[Číslo registrace  u jednorázové akce]:[Příjmení]],2,0))</f>
        <v/>
      </c>
      <c r="C3243" s="25" t="str">
        <f>IF(A3243="","",VLOOKUP(A3243,Tabulka3[[Číslo registrace  u jednorázové akce]:[Příjmení]],3,0))</f>
        <v/>
      </c>
      <c r="I3243" s="94"/>
      <c r="J3243" s="94"/>
      <c r="L3243" s="15"/>
      <c r="M3243" s="15"/>
      <c r="N3243" s="15"/>
    </row>
    <row r="3244" spans="2:14" s="25" customFormat="1" ht="15" customHeight="1" x14ac:dyDescent="0.3">
      <c r="B3244" s="25" t="str">
        <f>IF(A3244="","",VLOOKUP(A3244,Tabulka3[[Číslo registrace  u jednorázové akce]:[Příjmení]],2,0))</f>
        <v/>
      </c>
      <c r="C3244" s="25" t="str">
        <f>IF(A3244="","",VLOOKUP(A3244,Tabulka3[[Číslo registrace  u jednorázové akce]:[Příjmení]],3,0))</f>
        <v/>
      </c>
      <c r="I3244" s="94"/>
      <c r="J3244" s="94"/>
      <c r="L3244" s="15"/>
      <c r="M3244" s="15"/>
      <c r="N3244" s="15"/>
    </row>
    <row r="3245" spans="2:14" s="25" customFormat="1" ht="15" customHeight="1" x14ac:dyDescent="0.3">
      <c r="B3245" s="25" t="str">
        <f>IF(A3245="","",VLOOKUP(A3245,Tabulka3[[Číslo registrace  u jednorázové akce]:[Příjmení]],2,0))</f>
        <v/>
      </c>
      <c r="C3245" s="25" t="str">
        <f>IF(A3245="","",VLOOKUP(A3245,Tabulka3[[Číslo registrace  u jednorázové akce]:[Příjmení]],3,0))</f>
        <v/>
      </c>
      <c r="I3245" s="94"/>
      <c r="J3245" s="94"/>
      <c r="L3245" s="15"/>
      <c r="M3245" s="15"/>
      <c r="N3245" s="15"/>
    </row>
    <row r="3246" spans="2:14" s="25" customFormat="1" ht="15" customHeight="1" x14ac:dyDescent="0.3">
      <c r="B3246" s="25" t="str">
        <f>IF(A3246="","",VLOOKUP(A3246,Tabulka3[[Číslo registrace  u jednorázové akce]:[Příjmení]],2,0))</f>
        <v/>
      </c>
      <c r="C3246" s="25" t="str">
        <f>IF(A3246="","",VLOOKUP(A3246,Tabulka3[[Číslo registrace  u jednorázové akce]:[Příjmení]],3,0))</f>
        <v/>
      </c>
      <c r="I3246" s="94"/>
      <c r="J3246" s="94"/>
      <c r="L3246" s="15"/>
      <c r="M3246" s="15"/>
      <c r="N3246" s="15"/>
    </row>
    <row r="3247" spans="2:14" s="25" customFormat="1" ht="15" customHeight="1" x14ac:dyDescent="0.3">
      <c r="B3247" s="25" t="str">
        <f>IF(A3247="","",VLOOKUP(A3247,Tabulka3[[Číslo registrace  u jednorázové akce]:[Příjmení]],2,0))</f>
        <v/>
      </c>
      <c r="C3247" s="25" t="str">
        <f>IF(A3247="","",VLOOKUP(A3247,Tabulka3[[Číslo registrace  u jednorázové akce]:[Příjmení]],3,0))</f>
        <v/>
      </c>
      <c r="I3247" s="94"/>
      <c r="J3247" s="94"/>
      <c r="L3247" s="15"/>
      <c r="M3247" s="15"/>
      <c r="N3247" s="15"/>
    </row>
    <row r="3248" spans="2:14" s="25" customFormat="1" ht="15" customHeight="1" x14ac:dyDescent="0.3">
      <c r="B3248" s="25" t="str">
        <f>IF(A3248="","",VLOOKUP(A3248,Tabulka3[[Číslo registrace  u jednorázové akce]:[Příjmení]],2,0))</f>
        <v/>
      </c>
      <c r="C3248" s="25" t="str">
        <f>IF(A3248="","",VLOOKUP(A3248,Tabulka3[[Číslo registrace  u jednorázové akce]:[Příjmení]],3,0))</f>
        <v/>
      </c>
      <c r="I3248" s="94"/>
      <c r="J3248" s="94"/>
      <c r="L3248" s="15"/>
      <c r="M3248" s="15"/>
      <c r="N3248" s="15"/>
    </row>
    <row r="3249" spans="2:14" s="25" customFormat="1" ht="15" customHeight="1" x14ac:dyDescent="0.3">
      <c r="B3249" s="25" t="str">
        <f>IF(A3249="","",VLOOKUP(A3249,Tabulka3[[Číslo registrace  u jednorázové akce]:[Příjmení]],2,0))</f>
        <v/>
      </c>
      <c r="C3249" s="25" t="str">
        <f>IF(A3249="","",VLOOKUP(A3249,Tabulka3[[Číslo registrace  u jednorázové akce]:[Příjmení]],3,0))</f>
        <v/>
      </c>
      <c r="I3249" s="94"/>
      <c r="J3249" s="94"/>
      <c r="L3249" s="15"/>
      <c r="M3249" s="15"/>
      <c r="N3249" s="15"/>
    </row>
    <row r="3250" spans="2:14" s="25" customFormat="1" ht="15" customHeight="1" x14ac:dyDescent="0.3">
      <c r="B3250" s="25" t="str">
        <f>IF(A3250="","",VLOOKUP(A3250,Tabulka3[[Číslo registrace  u jednorázové akce]:[Příjmení]],2,0))</f>
        <v/>
      </c>
      <c r="C3250" s="25" t="str">
        <f>IF(A3250="","",VLOOKUP(A3250,Tabulka3[[Číslo registrace  u jednorázové akce]:[Příjmení]],3,0))</f>
        <v/>
      </c>
      <c r="I3250" s="94"/>
      <c r="J3250" s="94"/>
      <c r="L3250" s="15"/>
      <c r="M3250" s="15"/>
      <c r="N3250" s="15"/>
    </row>
    <row r="3251" spans="2:14" s="25" customFormat="1" ht="15" customHeight="1" x14ac:dyDescent="0.3">
      <c r="B3251" s="25" t="str">
        <f>IF(A3251="","",VLOOKUP(A3251,Tabulka3[[Číslo registrace  u jednorázové akce]:[Příjmení]],2,0))</f>
        <v/>
      </c>
      <c r="C3251" s="25" t="str">
        <f>IF(A3251="","",VLOOKUP(A3251,Tabulka3[[Číslo registrace  u jednorázové akce]:[Příjmení]],3,0))</f>
        <v/>
      </c>
      <c r="I3251" s="94"/>
      <c r="J3251" s="94"/>
      <c r="L3251" s="15"/>
      <c r="M3251" s="15"/>
      <c r="N3251" s="15"/>
    </row>
    <row r="3252" spans="2:14" s="25" customFormat="1" ht="15" customHeight="1" x14ac:dyDescent="0.3">
      <c r="B3252" s="25" t="str">
        <f>IF(A3252="","",VLOOKUP(A3252,Tabulka3[[Číslo registrace  u jednorázové akce]:[Příjmení]],2,0))</f>
        <v/>
      </c>
      <c r="C3252" s="25" t="str">
        <f>IF(A3252="","",VLOOKUP(A3252,Tabulka3[[Číslo registrace  u jednorázové akce]:[Příjmení]],3,0))</f>
        <v/>
      </c>
      <c r="I3252" s="94"/>
      <c r="J3252" s="94"/>
      <c r="L3252" s="15"/>
      <c r="M3252" s="15"/>
      <c r="N3252" s="15"/>
    </row>
    <row r="3253" spans="2:14" s="25" customFormat="1" ht="15" customHeight="1" x14ac:dyDescent="0.3">
      <c r="B3253" s="25" t="str">
        <f>IF(A3253="","",VLOOKUP(A3253,Tabulka3[[Číslo registrace  u jednorázové akce]:[Příjmení]],2,0))</f>
        <v/>
      </c>
      <c r="C3253" s="25" t="str">
        <f>IF(A3253="","",VLOOKUP(A3253,Tabulka3[[Číslo registrace  u jednorázové akce]:[Příjmení]],3,0))</f>
        <v/>
      </c>
      <c r="I3253" s="94"/>
      <c r="J3253" s="94"/>
      <c r="L3253" s="15"/>
      <c r="M3253" s="15"/>
      <c r="N3253" s="15"/>
    </row>
    <row r="3254" spans="2:14" s="25" customFormat="1" ht="15" customHeight="1" x14ac:dyDescent="0.3">
      <c r="B3254" s="25" t="str">
        <f>IF(A3254="","",VLOOKUP(A3254,Tabulka3[[Číslo registrace  u jednorázové akce]:[Příjmení]],2,0))</f>
        <v/>
      </c>
      <c r="C3254" s="25" t="str">
        <f>IF(A3254="","",VLOOKUP(A3254,Tabulka3[[Číslo registrace  u jednorázové akce]:[Příjmení]],3,0))</f>
        <v/>
      </c>
      <c r="I3254" s="94"/>
      <c r="J3254" s="94"/>
      <c r="L3254" s="15"/>
      <c r="M3254" s="15"/>
      <c r="N3254" s="15"/>
    </row>
    <row r="3255" spans="2:14" s="25" customFormat="1" ht="15" customHeight="1" x14ac:dyDescent="0.3">
      <c r="B3255" s="25" t="str">
        <f>IF(A3255="","",VLOOKUP(A3255,Tabulka3[[Číslo registrace  u jednorázové akce]:[Příjmení]],2,0))</f>
        <v/>
      </c>
      <c r="C3255" s="25" t="str">
        <f>IF(A3255="","",VLOOKUP(A3255,Tabulka3[[Číslo registrace  u jednorázové akce]:[Příjmení]],3,0))</f>
        <v/>
      </c>
      <c r="I3255" s="94"/>
      <c r="J3255" s="94"/>
      <c r="L3255" s="15"/>
      <c r="M3255" s="15"/>
      <c r="N3255" s="15"/>
    </row>
    <row r="3256" spans="2:14" s="25" customFormat="1" ht="15" customHeight="1" x14ac:dyDescent="0.3">
      <c r="B3256" s="25" t="str">
        <f>IF(A3256="","",VLOOKUP(A3256,Tabulka3[[Číslo registrace  u jednorázové akce]:[Příjmení]],2,0))</f>
        <v/>
      </c>
      <c r="C3256" s="25" t="str">
        <f>IF(A3256="","",VLOOKUP(A3256,Tabulka3[[Číslo registrace  u jednorázové akce]:[Příjmení]],3,0))</f>
        <v/>
      </c>
      <c r="I3256" s="94"/>
      <c r="J3256" s="94"/>
      <c r="L3256" s="15"/>
      <c r="M3256" s="15"/>
      <c r="N3256" s="15"/>
    </row>
    <row r="3257" spans="2:14" s="25" customFormat="1" ht="15" customHeight="1" x14ac:dyDescent="0.3">
      <c r="B3257" s="25" t="str">
        <f>IF(A3257="","",VLOOKUP(A3257,Tabulka3[[Číslo registrace  u jednorázové akce]:[Příjmení]],2,0))</f>
        <v/>
      </c>
      <c r="C3257" s="25" t="str">
        <f>IF(A3257="","",VLOOKUP(A3257,Tabulka3[[Číslo registrace  u jednorázové akce]:[Příjmení]],3,0))</f>
        <v/>
      </c>
      <c r="I3257" s="94"/>
      <c r="J3257" s="94"/>
      <c r="L3257" s="15"/>
      <c r="M3257" s="15"/>
      <c r="N3257" s="15"/>
    </row>
    <row r="3258" spans="2:14" s="25" customFormat="1" ht="15" customHeight="1" x14ac:dyDescent="0.3">
      <c r="B3258" s="25" t="str">
        <f>IF(A3258="","",VLOOKUP(A3258,Tabulka3[[Číslo registrace  u jednorázové akce]:[Příjmení]],2,0))</f>
        <v/>
      </c>
      <c r="C3258" s="25" t="str">
        <f>IF(A3258="","",VLOOKUP(A3258,Tabulka3[[Číslo registrace  u jednorázové akce]:[Příjmení]],3,0))</f>
        <v/>
      </c>
      <c r="I3258" s="94"/>
      <c r="J3258" s="94"/>
      <c r="L3258" s="15"/>
      <c r="M3258" s="15"/>
      <c r="N3258" s="15"/>
    </row>
    <row r="3259" spans="2:14" s="25" customFormat="1" ht="15" customHeight="1" x14ac:dyDescent="0.3">
      <c r="B3259" s="25" t="str">
        <f>IF(A3259="","",VLOOKUP(A3259,Tabulka3[[Číslo registrace  u jednorázové akce]:[Příjmení]],2,0))</f>
        <v/>
      </c>
      <c r="C3259" s="25" t="str">
        <f>IF(A3259="","",VLOOKUP(A3259,Tabulka3[[Číslo registrace  u jednorázové akce]:[Příjmení]],3,0))</f>
        <v/>
      </c>
      <c r="I3259" s="94"/>
      <c r="J3259" s="94"/>
      <c r="L3259" s="15"/>
      <c r="M3259" s="15"/>
      <c r="N3259" s="15"/>
    </row>
    <row r="3260" spans="2:14" s="25" customFormat="1" ht="15" customHeight="1" x14ac:dyDescent="0.3">
      <c r="B3260" s="25" t="str">
        <f>IF(A3260="","",VLOOKUP(A3260,Tabulka3[[Číslo registrace  u jednorázové akce]:[Příjmení]],2,0))</f>
        <v/>
      </c>
      <c r="C3260" s="25" t="str">
        <f>IF(A3260="","",VLOOKUP(A3260,Tabulka3[[Číslo registrace  u jednorázové akce]:[Příjmení]],3,0))</f>
        <v/>
      </c>
      <c r="I3260" s="94"/>
      <c r="J3260" s="94"/>
      <c r="L3260" s="15"/>
      <c r="M3260" s="15"/>
      <c r="N3260" s="15"/>
    </row>
    <row r="3261" spans="2:14" s="25" customFormat="1" ht="15" customHeight="1" x14ac:dyDescent="0.3">
      <c r="B3261" s="25" t="str">
        <f>IF(A3261="","",VLOOKUP(A3261,Tabulka3[[Číslo registrace  u jednorázové akce]:[Příjmení]],2,0))</f>
        <v/>
      </c>
      <c r="C3261" s="25" t="str">
        <f>IF(A3261="","",VLOOKUP(A3261,Tabulka3[[Číslo registrace  u jednorázové akce]:[Příjmení]],3,0))</f>
        <v/>
      </c>
      <c r="I3261" s="94"/>
      <c r="J3261" s="94"/>
      <c r="L3261" s="15"/>
      <c r="M3261" s="15"/>
      <c r="N3261" s="15"/>
    </row>
    <row r="3262" spans="2:14" s="25" customFormat="1" ht="15" customHeight="1" x14ac:dyDescent="0.3">
      <c r="B3262" s="25" t="str">
        <f>IF(A3262="","",VLOOKUP(A3262,Tabulka3[[Číslo registrace  u jednorázové akce]:[Příjmení]],2,0))</f>
        <v/>
      </c>
      <c r="C3262" s="25" t="str">
        <f>IF(A3262="","",VLOOKUP(A3262,Tabulka3[[Číslo registrace  u jednorázové akce]:[Příjmení]],3,0))</f>
        <v/>
      </c>
      <c r="I3262" s="94"/>
      <c r="J3262" s="94"/>
      <c r="L3262" s="15"/>
      <c r="M3262" s="15"/>
      <c r="N3262" s="15"/>
    </row>
    <row r="3263" spans="2:14" s="25" customFormat="1" ht="15" customHeight="1" x14ac:dyDescent="0.3">
      <c r="B3263" s="25" t="str">
        <f>IF(A3263="","",VLOOKUP(A3263,Tabulka3[[Číslo registrace  u jednorázové akce]:[Příjmení]],2,0))</f>
        <v/>
      </c>
      <c r="C3263" s="25" t="str">
        <f>IF(A3263="","",VLOOKUP(A3263,Tabulka3[[Číslo registrace  u jednorázové akce]:[Příjmení]],3,0))</f>
        <v/>
      </c>
      <c r="I3263" s="94"/>
      <c r="J3263" s="94"/>
      <c r="L3263" s="15"/>
      <c r="M3263" s="15"/>
      <c r="N3263" s="15"/>
    </row>
    <row r="3264" spans="2:14" s="25" customFormat="1" ht="15" customHeight="1" x14ac:dyDescent="0.3">
      <c r="B3264" s="25" t="str">
        <f>IF(A3264="","",VLOOKUP(A3264,Tabulka3[[Číslo registrace  u jednorázové akce]:[Příjmení]],2,0))</f>
        <v/>
      </c>
      <c r="C3264" s="25" t="str">
        <f>IF(A3264="","",VLOOKUP(A3264,Tabulka3[[Číslo registrace  u jednorázové akce]:[Příjmení]],3,0))</f>
        <v/>
      </c>
      <c r="I3264" s="94"/>
      <c r="J3264" s="94"/>
      <c r="L3264" s="15"/>
      <c r="M3264" s="15"/>
      <c r="N3264" s="15"/>
    </row>
    <row r="3265" spans="2:14" s="25" customFormat="1" ht="15" customHeight="1" x14ac:dyDescent="0.3">
      <c r="B3265" s="25" t="str">
        <f>IF(A3265="","",VLOOKUP(A3265,Tabulka3[[Číslo registrace  u jednorázové akce]:[Příjmení]],2,0))</f>
        <v/>
      </c>
      <c r="C3265" s="25" t="str">
        <f>IF(A3265="","",VLOOKUP(A3265,Tabulka3[[Číslo registrace  u jednorázové akce]:[Příjmení]],3,0))</f>
        <v/>
      </c>
      <c r="I3265" s="94"/>
      <c r="J3265" s="94"/>
      <c r="L3265" s="15"/>
      <c r="M3265" s="15"/>
      <c r="N3265" s="15"/>
    </row>
    <row r="3266" spans="2:14" s="25" customFormat="1" ht="15" customHeight="1" x14ac:dyDescent="0.3">
      <c r="B3266" s="25" t="str">
        <f>IF(A3266="","",VLOOKUP(A3266,Tabulka3[[Číslo registrace  u jednorázové akce]:[Příjmení]],2,0))</f>
        <v/>
      </c>
      <c r="C3266" s="25" t="str">
        <f>IF(A3266="","",VLOOKUP(A3266,Tabulka3[[Číslo registrace  u jednorázové akce]:[Příjmení]],3,0))</f>
        <v/>
      </c>
      <c r="I3266" s="94"/>
      <c r="J3266" s="94"/>
      <c r="L3266" s="15"/>
      <c r="M3266" s="15"/>
      <c r="N3266" s="15"/>
    </row>
    <row r="3267" spans="2:14" s="25" customFormat="1" ht="15" customHeight="1" x14ac:dyDescent="0.3">
      <c r="B3267" s="25" t="str">
        <f>IF(A3267="","",VLOOKUP(A3267,Tabulka3[[Číslo registrace  u jednorázové akce]:[Příjmení]],2,0))</f>
        <v/>
      </c>
      <c r="C3267" s="25" t="str">
        <f>IF(A3267="","",VLOOKUP(A3267,Tabulka3[[Číslo registrace  u jednorázové akce]:[Příjmení]],3,0))</f>
        <v/>
      </c>
      <c r="I3267" s="94"/>
      <c r="J3267" s="94"/>
      <c r="L3267" s="15"/>
      <c r="M3267" s="15"/>
      <c r="N3267" s="15"/>
    </row>
    <row r="3268" spans="2:14" s="25" customFormat="1" ht="15" customHeight="1" x14ac:dyDescent="0.3">
      <c r="B3268" s="25" t="str">
        <f>IF(A3268="","",VLOOKUP(A3268,Tabulka3[[Číslo registrace  u jednorázové akce]:[Příjmení]],2,0))</f>
        <v/>
      </c>
      <c r="C3268" s="25" t="str">
        <f>IF(A3268="","",VLOOKUP(A3268,Tabulka3[[Číslo registrace  u jednorázové akce]:[Příjmení]],3,0))</f>
        <v/>
      </c>
      <c r="I3268" s="94"/>
      <c r="J3268" s="94"/>
      <c r="L3268" s="15"/>
      <c r="M3268" s="15"/>
      <c r="N3268" s="15"/>
    </row>
    <row r="3269" spans="2:14" s="25" customFormat="1" ht="15" customHeight="1" x14ac:dyDescent="0.3">
      <c r="B3269" s="25" t="str">
        <f>IF(A3269="","",VLOOKUP(A3269,Tabulka3[[Číslo registrace  u jednorázové akce]:[Příjmení]],2,0))</f>
        <v/>
      </c>
      <c r="C3269" s="25" t="str">
        <f>IF(A3269="","",VLOOKUP(A3269,Tabulka3[[Číslo registrace  u jednorázové akce]:[Příjmení]],3,0))</f>
        <v/>
      </c>
      <c r="I3269" s="94"/>
      <c r="J3269" s="94"/>
      <c r="L3269" s="15"/>
      <c r="M3269" s="15"/>
      <c r="N3269" s="15"/>
    </row>
    <row r="3270" spans="2:14" s="25" customFormat="1" ht="15" customHeight="1" x14ac:dyDescent="0.3">
      <c r="B3270" s="25" t="str">
        <f>IF(A3270="","",VLOOKUP(A3270,Tabulka3[[Číslo registrace  u jednorázové akce]:[Příjmení]],2,0))</f>
        <v/>
      </c>
      <c r="C3270" s="25" t="str">
        <f>IF(A3270="","",VLOOKUP(A3270,Tabulka3[[Číslo registrace  u jednorázové akce]:[Příjmení]],3,0))</f>
        <v/>
      </c>
      <c r="I3270" s="94"/>
      <c r="J3270" s="94"/>
      <c r="L3270" s="15"/>
      <c r="M3270" s="15"/>
      <c r="N3270" s="15"/>
    </row>
    <row r="3271" spans="2:14" s="25" customFormat="1" ht="15" customHeight="1" x14ac:dyDescent="0.3">
      <c r="B3271" s="25" t="str">
        <f>IF(A3271="","",VLOOKUP(A3271,Tabulka3[[Číslo registrace  u jednorázové akce]:[Příjmení]],2,0))</f>
        <v/>
      </c>
      <c r="C3271" s="25" t="str">
        <f>IF(A3271="","",VLOOKUP(A3271,Tabulka3[[Číslo registrace  u jednorázové akce]:[Příjmení]],3,0))</f>
        <v/>
      </c>
      <c r="I3271" s="94"/>
      <c r="J3271" s="94"/>
      <c r="L3271" s="15"/>
      <c r="M3271" s="15"/>
      <c r="N3271" s="15"/>
    </row>
    <row r="3272" spans="2:14" s="25" customFormat="1" ht="15" customHeight="1" x14ac:dyDescent="0.3">
      <c r="B3272" s="25" t="str">
        <f>IF(A3272="","",VLOOKUP(A3272,Tabulka3[[Číslo registrace  u jednorázové akce]:[Příjmení]],2,0))</f>
        <v/>
      </c>
      <c r="C3272" s="25" t="str">
        <f>IF(A3272="","",VLOOKUP(A3272,Tabulka3[[Číslo registrace  u jednorázové akce]:[Příjmení]],3,0))</f>
        <v/>
      </c>
      <c r="I3272" s="94"/>
      <c r="J3272" s="94"/>
      <c r="L3272" s="15"/>
      <c r="M3272" s="15"/>
      <c r="N3272" s="15"/>
    </row>
    <row r="3273" spans="2:14" s="25" customFormat="1" ht="15" customHeight="1" x14ac:dyDescent="0.3">
      <c r="B3273" s="25" t="str">
        <f>IF(A3273="","",VLOOKUP(A3273,Tabulka3[[Číslo registrace  u jednorázové akce]:[Příjmení]],2,0))</f>
        <v/>
      </c>
      <c r="C3273" s="25" t="str">
        <f>IF(A3273="","",VLOOKUP(A3273,Tabulka3[[Číslo registrace  u jednorázové akce]:[Příjmení]],3,0))</f>
        <v/>
      </c>
      <c r="I3273" s="94"/>
      <c r="J3273" s="94"/>
      <c r="L3273" s="15"/>
      <c r="M3273" s="15"/>
      <c r="N3273" s="15"/>
    </row>
    <row r="3274" spans="2:14" s="25" customFormat="1" ht="15" customHeight="1" x14ac:dyDescent="0.3">
      <c r="B3274" s="25" t="str">
        <f>IF(A3274="","",VLOOKUP(A3274,Tabulka3[[Číslo registrace  u jednorázové akce]:[Příjmení]],2,0))</f>
        <v/>
      </c>
      <c r="C3274" s="25" t="str">
        <f>IF(A3274="","",VLOOKUP(A3274,Tabulka3[[Číslo registrace  u jednorázové akce]:[Příjmení]],3,0))</f>
        <v/>
      </c>
      <c r="I3274" s="94"/>
      <c r="J3274" s="94"/>
      <c r="L3274" s="15"/>
      <c r="M3274" s="15"/>
      <c r="N3274" s="15"/>
    </row>
    <row r="3275" spans="2:14" s="25" customFormat="1" ht="15" customHeight="1" x14ac:dyDescent="0.3">
      <c r="B3275" s="25" t="str">
        <f>IF(A3275="","",VLOOKUP(A3275,Tabulka3[[Číslo registrace  u jednorázové akce]:[Příjmení]],2,0))</f>
        <v/>
      </c>
      <c r="C3275" s="25" t="str">
        <f>IF(A3275="","",VLOOKUP(A3275,Tabulka3[[Číslo registrace  u jednorázové akce]:[Příjmení]],3,0))</f>
        <v/>
      </c>
      <c r="I3275" s="94"/>
      <c r="J3275" s="94"/>
      <c r="L3275" s="15"/>
      <c r="M3275" s="15"/>
      <c r="N3275" s="15"/>
    </row>
    <row r="3276" spans="2:14" s="25" customFormat="1" ht="15" customHeight="1" x14ac:dyDescent="0.3">
      <c r="B3276" s="25" t="str">
        <f>IF(A3276="","",VLOOKUP(A3276,Tabulka3[[Číslo registrace  u jednorázové akce]:[Příjmení]],2,0))</f>
        <v/>
      </c>
      <c r="C3276" s="25" t="str">
        <f>IF(A3276="","",VLOOKUP(A3276,Tabulka3[[Číslo registrace  u jednorázové akce]:[Příjmení]],3,0))</f>
        <v/>
      </c>
      <c r="I3276" s="94"/>
      <c r="J3276" s="94"/>
      <c r="L3276" s="15"/>
      <c r="M3276" s="15"/>
      <c r="N3276" s="15"/>
    </row>
    <row r="3277" spans="2:14" s="25" customFormat="1" ht="15" customHeight="1" x14ac:dyDescent="0.3">
      <c r="B3277" s="25" t="str">
        <f>IF(A3277="","",VLOOKUP(A3277,Tabulka3[[Číslo registrace  u jednorázové akce]:[Příjmení]],2,0))</f>
        <v/>
      </c>
      <c r="C3277" s="25" t="str">
        <f>IF(A3277="","",VLOOKUP(A3277,Tabulka3[[Číslo registrace  u jednorázové akce]:[Příjmení]],3,0))</f>
        <v/>
      </c>
      <c r="I3277" s="94"/>
      <c r="J3277" s="94"/>
      <c r="L3277" s="15"/>
      <c r="M3277" s="15"/>
      <c r="N3277" s="15"/>
    </row>
    <row r="3278" spans="2:14" s="25" customFormat="1" ht="15" customHeight="1" x14ac:dyDescent="0.3">
      <c r="B3278" s="25" t="str">
        <f>IF(A3278="","",VLOOKUP(A3278,Tabulka3[[Číslo registrace  u jednorázové akce]:[Příjmení]],2,0))</f>
        <v/>
      </c>
      <c r="C3278" s="25" t="str">
        <f>IF(A3278="","",VLOOKUP(A3278,Tabulka3[[Číslo registrace  u jednorázové akce]:[Příjmení]],3,0))</f>
        <v/>
      </c>
      <c r="I3278" s="94"/>
      <c r="J3278" s="94"/>
      <c r="L3278" s="15"/>
      <c r="M3278" s="15"/>
      <c r="N3278" s="15"/>
    </row>
    <row r="3279" spans="2:14" s="25" customFormat="1" ht="15" customHeight="1" x14ac:dyDescent="0.3">
      <c r="B3279" s="25" t="str">
        <f>IF(A3279="","",VLOOKUP(A3279,Tabulka3[[Číslo registrace  u jednorázové akce]:[Příjmení]],2,0))</f>
        <v/>
      </c>
      <c r="C3279" s="25" t="str">
        <f>IF(A3279="","",VLOOKUP(A3279,Tabulka3[[Číslo registrace  u jednorázové akce]:[Příjmení]],3,0))</f>
        <v/>
      </c>
      <c r="I3279" s="94"/>
      <c r="J3279" s="94"/>
      <c r="L3279" s="15"/>
      <c r="M3279" s="15"/>
      <c r="N3279" s="15"/>
    </row>
    <row r="3280" spans="2:14" s="25" customFormat="1" ht="15" customHeight="1" x14ac:dyDescent="0.3">
      <c r="B3280" s="25" t="str">
        <f>IF(A3280="","",VLOOKUP(A3280,Tabulka3[[Číslo registrace  u jednorázové akce]:[Příjmení]],2,0))</f>
        <v/>
      </c>
      <c r="C3280" s="25" t="str">
        <f>IF(A3280="","",VLOOKUP(A3280,Tabulka3[[Číslo registrace  u jednorázové akce]:[Příjmení]],3,0))</f>
        <v/>
      </c>
      <c r="I3280" s="94"/>
      <c r="J3280" s="94"/>
      <c r="L3280" s="15"/>
      <c r="M3280" s="15"/>
      <c r="N3280" s="15"/>
    </row>
    <row r="3281" spans="2:14" s="25" customFormat="1" ht="15" customHeight="1" x14ac:dyDescent="0.3">
      <c r="B3281" s="25" t="str">
        <f>IF(A3281="","",VLOOKUP(A3281,Tabulka3[[Číslo registrace  u jednorázové akce]:[Příjmení]],2,0))</f>
        <v/>
      </c>
      <c r="C3281" s="25" t="str">
        <f>IF(A3281="","",VLOOKUP(A3281,Tabulka3[[Číslo registrace  u jednorázové akce]:[Příjmení]],3,0))</f>
        <v/>
      </c>
      <c r="I3281" s="94"/>
      <c r="J3281" s="94"/>
      <c r="L3281" s="15"/>
      <c r="M3281" s="15"/>
      <c r="N3281" s="15"/>
    </row>
    <row r="3282" spans="2:14" s="25" customFormat="1" ht="15" customHeight="1" x14ac:dyDescent="0.3">
      <c r="B3282" s="25" t="str">
        <f>IF(A3282="","",VLOOKUP(A3282,Tabulka3[[Číslo registrace  u jednorázové akce]:[Příjmení]],2,0))</f>
        <v/>
      </c>
      <c r="C3282" s="25" t="str">
        <f>IF(A3282="","",VLOOKUP(A3282,Tabulka3[[Číslo registrace  u jednorázové akce]:[Příjmení]],3,0))</f>
        <v/>
      </c>
      <c r="I3282" s="94"/>
      <c r="J3282" s="94"/>
      <c r="L3282" s="15"/>
      <c r="M3282" s="15"/>
      <c r="N3282" s="15"/>
    </row>
    <row r="3283" spans="2:14" s="25" customFormat="1" ht="15" customHeight="1" x14ac:dyDescent="0.3">
      <c r="B3283" s="25" t="str">
        <f>IF(A3283="","",VLOOKUP(A3283,Tabulka3[[Číslo registrace  u jednorázové akce]:[Příjmení]],2,0))</f>
        <v/>
      </c>
      <c r="C3283" s="25" t="str">
        <f>IF(A3283="","",VLOOKUP(A3283,Tabulka3[[Číslo registrace  u jednorázové akce]:[Příjmení]],3,0))</f>
        <v/>
      </c>
      <c r="I3283" s="94"/>
      <c r="J3283" s="94"/>
      <c r="L3283" s="15"/>
      <c r="M3283" s="15"/>
      <c r="N3283" s="15"/>
    </row>
    <row r="3284" spans="2:14" s="25" customFormat="1" ht="15" customHeight="1" x14ac:dyDescent="0.3">
      <c r="B3284" s="25" t="str">
        <f>IF(A3284="","",VLOOKUP(A3284,Tabulka3[[Číslo registrace  u jednorázové akce]:[Příjmení]],2,0))</f>
        <v/>
      </c>
      <c r="C3284" s="25" t="str">
        <f>IF(A3284="","",VLOOKUP(A3284,Tabulka3[[Číslo registrace  u jednorázové akce]:[Příjmení]],3,0))</f>
        <v/>
      </c>
      <c r="I3284" s="94"/>
      <c r="J3284" s="94"/>
      <c r="L3284" s="15"/>
      <c r="M3284" s="15"/>
      <c r="N3284" s="15"/>
    </row>
    <row r="3285" spans="2:14" s="25" customFormat="1" ht="15" customHeight="1" x14ac:dyDescent="0.3">
      <c r="B3285" s="25" t="str">
        <f>IF(A3285="","",VLOOKUP(A3285,Tabulka3[[Číslo registrace  u jednorázové akce]:[Příjmení]],2,0))</f>
        <v/>
      </c>
      <c r="C3285" s="25" t="str">
        <f>IF(A3285="","",VLOOKUP(A3285,Tabulka3[[Číslo registrace  u jednorázové akce]:[Příjmení]],3,0))</f>
        <v/>
      </c>
      <c r="I3285" s="94"/>
      <c r="J3285" s="94"/>
      <c r="L3285" s="15"/>
      <c r="M3285" s="15"/>
      <c r="N3285" s="15"/>
    </row>
    <row r="3286" spans="2:14" s="25" customFormat="1" ht="15" customHeight="1" x14ac:dyDescent="0.3">
      <c r="B3286" s="25" t="str">
        <f>IF(A3286="","",VLOOKUP(A3286,Tabulka3[[Číslo registrace  u jednorázové akce]:[Příjmení]],2,0))</f>
        <v/>
      </c>
      <c r="C3286" s="25" t="str">
        <f>IF(A3286="","",VLOOKUP(A3286,Tabulka3[[Číslo registrace  u jednorázové akce]:[Příjmení]],3,0))</f>
        <v/>
      </c>
      <c r="I3286" s="94"/>
      <c r="J3286" s="94"/>
      <c r="L3286" s="15"/>
      <c r="M3286" s="15"/>
      <c r="N3286" s="15"/>
    </row>
    <row r="3287" spans="2:14" s="25" customFormat="1" ht="15" customHeight="1" x14ac:dyDescent="0.3">
      <c r="B3287" s="25" t="str">
        <f>IF(A3287="","",VLOOKUP(A3287,Tabulka3[[Číslo registrace  u jednorázové akce]:[Příjmení]],2,0))</f>
        <v/>
      </c>
      <c r="C3287" s="25" t="str">
        <f>IF(A3287="","",VLOOKUP(A3287,Tabulka3[[Číslo registrace  u jednorázové akce]:[Příjmení]],3,0))</f>
        <v/>
      </c>
      <c r="I3287" s="94"/>
      <c r="J3287" s="94"/>
      <c r="L3287" s="15"/>
      <c r="M3287" s="15"/>
      <c r="N3287" s="15"/>
    </row>
    <row r="3288" spans="2:14" s="25" customFormat="1" ht="15" customHeight="1" x14ac:dyDescent="0.3">
      <c r="B3288" s="25" t="str">
        <f>IF(A3288="","",VLOOKUP(A3288,Tabulka3[[Číslo registrace  u jednorázové akce]:[Příjmení]],2,0))</f>
        <v/>
      </c>
      <c r="C3288" s="25" t="str">
        <f>IF(A3288="","",VLOOKUP(A3288,Tabulka3[[Číslo registrace  u jednorázové akce]:[Příjmení]],3,0))</f>
        <v/>
      </c>
      <c r="I3288" s="94"/>
      <c r="J3288" s="94"/>
      <c r="L3288" s="15"/>
      <c r="M3288" s="15"/>
      <c r="N3288" s="15"/>
    </row>
    <row r="3289" spans="2:14" s="25" customFormat="1" ht="15" customHeight="1" x14ac:dyDescent="0.3">
      <c r="B3289" s="25" t="str">
        <f>IF(A3289="","",VLOOKUP(A3289,Tabulka3[[Číslo registrace  u jednorázové akce]:[Příjmení]],2,0))</f>
        <v/>
      </c>
      <c r="C3289" s="25" t="str">
        <f>IF(A3289="","",VLOOKUP(A3289,Tabulka3[[Číslo registrace  u jednorázové akce]:[Příjmení]],3,0))</f>
        <v/>
      </c>
      <c r="I3289" s="94"/>
      <c r="J3289" s="94"/>
      <c r="L3289" s="15"/>
      <c r="M3289" s="15"/>
      <c r="N3289" s="15"/>
    </row>
    <row r="3290" spans="2:14" s="25" customFormat="1" ht="15" customHeight="1" x14ac:dyDescent="0.3">
      <c r="B3290" s="25" t="str">
        <f>IF(A3290="","",VLOOKUP(A3290,Tabulka3[[Číslo registrace  u jednorázové akce]:[Příjmení]],2,0))</f>
        <v/>
      </c>
      <c r="C3290" s="25" t="str">
        <f>IF(A3290="","",VLOOKUP(A3290,Tabulka3[[Číslo registrace  u jednorázové akce]:[Příjmení]],3,0))</f>
        <v/>
      </c>
      <c r="I3290" s="94"/>
      <c r="J3290" s="94"/>
      <c r="L3290" s="15"/>
      <c r="M3290" s="15"/>
      <c r="N3290" s="15"/>
    </row>
    <row r="3291" spans="2:14" s="25" customFormat="1" ht="15" customHeight="1" x14ac:dyDescent="0.3">
      <c r="B3291" s="25" t="str">
        <f>IF(A3291="","",VLOOKUP(A3291,Tabulka3[[Číslo registrace  u jednorázové akce]:[Příjmení]],2,0))</f>
        <v/>
      </c>
      <c r="C3291" s="25" t="str">
        <f>IF(A3291="","",VLOOKUP(A3291,Tabulka3[[Číslo registrace  u jednorázové akce]:[Příjmení]],3,0))</f>
        <v/>
      </c>
      <c r="I3291" s="94"/>
      <c r="J3291" s="94"/>
      <c r="L3291" s="15"/>
      <c r="M3291" s="15"/>
      <c r="N3291" s="15"/>
    </row>
    <row r="3292" spans="2:14" s="25" customFormat="1" ht="15" customHeight="1" x14ac:dyDescent="0.3">
      <c r="B3292" s="25" t="str">
        <f>IF(A3292="","",VLOOKUP(A3292,Tabulka3[[Číslo registrace  u jednorázové akce]:[Příjmení]],2,0))</f>
        <v/>
      </c>
      <c r="C3292" s="25" t="str">
        <f>IF(A3292="","",VLOOKUP(A3292,Tabulka3[[Číslo registrace  u jednorázové akce]:[Příjmení]],3,0))</f>
        <v/>
      </c>
      <c r="I3292" s="94"/>
      <c r="J3292" s="94"/>
      <c r="L3292" s="15"/>
      <c r="M3292" s="15"/>
      <c r="N3292" s="15"/>
    </row>
    <row r="3293" spans="2:14" s="25" customFormat="1" ht="15" customHeight="1" x14ac:dyDescent="0.3">
      <c r="B3293" s="25" t="str">
        <f>IF(A3293="","",VLOOKUP(A3293,Tabulka3[[Číslo registrace  u jednorázové akce]:[Příjmení]],2,0))</f>
        <v/>
      </c>
      <c r="C3293" s="25" t="str">
        <f>IF(A3293="","",VLOOKUP(A3293,Tabulka3[[Číslo registrace  u jednorázové akce]:[Příjmení]],3,0))</f>
        <v/>
      </c>
      <c r="I3293" s="94"/>
      <c r="J3293" s="94"/>
      <c r="L3293" s="15"/>
      <c r="M3293" s="15"/>
      <c r="N3293" s="15"/>
    </row>
    <row r="3294" spans="2:14" s="25" customFormat="1" ht="15" customHeight="1" x14ac:dyDescent="0.3">
      <c r="B3294" s="25" t="str">
        <f>IF(A3294="","",VLOOKUP(A3294,Tabulka3[[Číslo registrace  u jednorázové akce]:[Příjmení]],2,0))</f>
        <v/>
      </c>
      <c r="C3294" s="25" t="str">
        <f>IF(A3294="","",VLOOKUP(A3294,Tabulka3[[Číslo registrace  u jednorázové akce]:[Příjmení]],3,0))</f>
        <v/>
      </c>
      <c r="I3294" s="94"/>
      <c r="J3294" s="94"/>
      <c r="L3294" s="15"/>
      <c r="M3294" s="15"/>
      <c r="N3294" s="15"/>
    </row>
    <row r="3295" spans="2:14" s="25" customFormat="1" ht="15" customHeight="1" x14ac:dyDescent="0.3">
      <c r="B3295" s="25" t="str">
        <f>IF(A3295="","",VLOOKUP(A3295,Tabulka3[[Číslo registrace  u jednorázové akce]:[Příjmení]],2,0))</f>
        <v/>
      </c>
      <c r="C3295" s="25" t="str">
        <f>IF(A3295="","",VLOOKUP(A3295,Tabulka3[[Číslo registrace  u jednorázové akce]:[Příjmení]],3,0))</f>
        <v/>
      </c>
      <c r="I3295" s="94"/>
      <c r="J3295" s="94"/>
      <c r="L3295" s="15"/>
      <c r="M3295" s="15"/>
      <c r="N3295" s="15"/>
    </row>
    <row r="3296" spans="2:14" s="25" customFormat="1" ht="15" customHeight="1" x14ac:dyDescent="0.3">
      <c r="B3296" s="25" t="str">
        <f>IF(A3296="","",VLOOKUP(A3296,Tabulka3[[Číslo registrace  u jednorázové akce]:[Příjmení]],2,0))</f>
        <v/>
      </c>
      <c r="C3296" s="25" t="str">
        <f>IF(A3296="","",VLOOKUP(A3296,Tabulka3[[Číslo registrace  u jednorázové akce]:[Příjmení]],3,0))</f>
        <v/>
      </c>
      <c r="I3296" s="94"/>
      <c r="J3296" s="94"/>
      <c r="L3296" s="15"/>
      <c r="M3296" s="15"/>
      <c r="N3296" s="15"/>
    </row>
    <row r="3297" spans="2:14" s="25" customFormat="1" ht="15" customHeight="1" x14ac:dyDescent="0.3">
      <c r="B3297" s="25" t="str">
        <f>IF(A3297="","",VLOOKUP(A3297,Tabulka3[[Číslo registrace  u jednorázové akce]:[Příjmení]],2,0))</f>
        <v/>
      </c>
      <c r="C3297" s="25" t="str">
        <f>IF(A3297="","",VLOOKUP(A3297,Tabulka3[[Číslo registrace  u jednorázové akce]:[Příjmení]],3,0))</f>
        <v/>
      </c>
      <c r="I3297" s="94"/>
      <c r="J3297" s="94"/>
      <c r="L3297" s="15"/>
      <c r="M3297" s="15"/>
      <c r="N3297" s="15"/>
    </row>
    <row r="3298" spans="2:14" s="25" customFormat="1" ht="15" customHeight="1" x14ac:dyDescent="0.3">
      <c r="B3298" s="25" t="str">
        <f>IF(A3298="","",VLOOKUP(A3298,Tabulka3[[Číslo registrace  u jednorázové akce]:[Příjmení]],2,0))</f>
        <v/>
      </c>
      <c r="C3298" s="25" t="str">
        <f>IF(A3298="","",VLOOKUP(A3298,Tabulka3[[Číslo registrace  u jednorázové akce]:[Příjmení]],3,0))</f>
        <v/>
      </c>
      <c r="I3298" s="94"/>
      <c r="J3298" s="94"/>
      <c r="L3298" s="15"/>
      <c r="M3298" s="15"/>
      <c r="N3298" s="15"/>
    </row>
    <row r="3299" spans="2:14" s="25" customFormat="1" ht="15" customHeight="1" x14ac:dyDescent="0.3">
      <c r="B3299" s="25" t="str">
        <f>IF(A3299="","",VLOOKUP(A3299,Tabulka3[[Číslo registrace  u jednorázové akce]:[Příjmení]],2,0))</f>
        <v/>
      </c>
      <c r="C3299" s="25" t="str">
        <f>IF(A3299="","",VLOOKUP(A3299,Tabulka3[[Číslo registrace  u jednorázové akce]:[Příjmení]],3,0))</f>
        <v/>
      </c>
      <c r="I3299" s="94"/>
      <c r="J3299" s="94"/>
      <c r="L3299" s="15"/>
      <c r="M3299" s="15"/>
      <c r="N3299" s="15"/>
    </row>
    <row r="3300" spans="2:14" s="25" customFormat="1" ht="15" customHeight="1" x14ac:dyDescent="0.3">
      <c r="B3300" s="25" t="str">
        <f>IF(A3300="","",VLOOKUP(A3300,Tabulka3[[Číslo registrace  u jednorázové akce]:[Příjmení]],2,0))</f>
        <v/>
      </c>
      <c r="C3300" s="25" t="str">
        <f>IF(A3300="","",VLOOKUP(A3300,Tabulka3[[Číslo registrace  u jednorázové akce]:[Příjmení]],3,0))</f>
        <v/>
      </c>
      <c r="I3300" s="94"/>
      <c r="J3300" s="94"/>
      <c r="L3300" s="15"/>
      <c r="M3300" s="15"/>
      <c r="N3300" s="15"/>
    </row>
    <row r="3301" spans="2:14" s="25" customFormat="1" ht="15" customHeight="1" x14ac:dyDescent="0.3">
      <c r="B3301" s="25" t="str">
        <f>IF(A3301="","",VLOOKUP(A3301,Tabulka3[[Číslo registrace  u jednorázové akce]:[Příjmení]],2,0))</f>
        <v/>
      </c>
      <c r="C3301" s="25" t="str">
        <f>IF(A3301="","",VLOOKUP(A3301,Tabulka3[[Číslo registrace  u jednorázové akce]:[Příjmení]],3,0))</f>
        <v/>
      </c>
      <c r="I3301" s="94"/>
      <c r="J3301" s="94"/>
      <c r="L3301" s="15"/>
      <c r="M3301" s="15"/>
      <c r="N3301" s="15"/>
    </row>
    <row r="3302" spans="2:14" s="25" customFormat="1" ht="15" customHeight="1" x14ac:dyDescent="0.3">
      <c r="B3302" s="25" t="str">
        <f>IF(A3302="","",VLOOKUP(A3302,Tabulka3[[Číslo registrace  u jednorázové akce]:[Příjmení]],2,0))</f>
        <v/>
      </c>
      <c r="C3302" s="25" t="str">
        <f>IF(A3302="","",VLOOKUP(A3302,Tabulka3[[Číslo registrace  u jednorázové akce]:[Příjmení]],3,0))</f>
        <v/>
      </c>
      <c r="I3302" s="94"/>
      <c r="J3302" s="94"/>
      <c r="L3302" s="15"/>
      <c r="M3302" s="15"/>
      <c r="N3302" s="15"/>
    </row>
    <row r="3303" spans="2:14" s="25" customFormat="1" ht="15" customHeight="1" x14ac:dyDescent="0.3">
      <c r="B3303" s="25" t="str">
        <f>IF(A3303="","",VLOOKUP(A3303,Tabulka3[[Číslo registrace  u jednorázové akce]:[Příjmení]],2,0))</f>
        <v/>
      </c>
      <c r="C3303" s="25" t="str">
        <f>IF(A3303="","",VLOOKUP(A3303,Tabulka3[[Číslo registrace  u jednorázové akce]:[Příjmení]],3,0))</f>
        <v/>
      </c>
      <c r="I3303" s="94"/>
      <c r="J3303" s="94"/>
      <c r="L3303" s="15"/>
      <c r="M3303" s="15"/>
      <c r="N3303" s="15"/>
    </row>
    <row r="3304" spans="2:14" s="25" customFormat="1" ht="15" customHeight="1" x14ac:dyDescent="0.3">
      <c r="B3304" s="25" t="str">
        <f>IF(A3304="","",VLOOKUP(A3304,Tabulka3[[Číslo registrace  u jednorázové akce]:[Příjmení]],2,0))</f>
        <v/>
      </c>
      <c r="C3304" s="25" t="str">
        <f>IF(A3304="","",VLOOKUP(A3304,Tabulka3[[Číslo registrace  u jednorázové akce]:[Příjmení]],3,0))</f>
        <v/>
      </c>
      <c r="I3304" s="94"/>
      <c r="J3304" s="94"/>
      <c r="L3304" s="15"/>
      <c r="M3304" s="15"/>
      <c r="N3304" s="15"/>
    </row>
    <row r="3305" spans="2:14" s="25" customFormat="1" ht="15" customHeight="1" x14ac:dyDescent="0.3">
      <c r="B3305" s="25" t="str">
        <f>IF(A3305="","",VLOOKUP(A3305,Tabulka3[[Číslo registrace  u jednorázové akce]:[Příjmení]],2,0))</f>
        <v/>
      </c>
      <c r="C3305" s="25" t="str">
        <f>IF(A3305="","",VLOOKUP(A3305,Tabulka3[[Číslo registrace  u jednorázové akce]:[Příjmení]],3,0))</f>
        <v/>
      </c>
      <c r="I3305" s="94"/>
      <c r="J3305" s="94"/>
      <c r="L3305" s="15"/>
      <c r="M3305" s="15"/>
      <c r="N3305" s="15"/>
    </row>
    <row r="3306" spans="2:14" s="25" customFormat="1" ht="15" customHeight="1" x14ac:dyDescent="0.3">
      <c r="B3306" s="25" t="str">
        <f>IF(A3306="","",VLOOKUP(A3306,Tabulka3[[Číslo registrace  u jednorázové akce]:[Příjmení]],2,0))</f>
        <v/>
      </c>
      <c r="C3306" s="25" t="str">
        <f>IF(A3306="","",VLOOKUP(A3306,Tabulka3[[Číslo registrace  u jednorázové akce]:[Příjmení]],3,0))</f>
        <v/>
      </c>
      <c r="I3306" s="94"/>
      <c r="J3306" s="94"/>
      <c r="L3306" s="15"/>
      <c r="M3306" s="15"/>
      <c r="N3306" s="15"/>
    </row>
    <row r="3307" spans="2:14" s="25" customFormat="1" ht="15" customHeight="1" x14ac:dyDescent="0.3">
      <c r="B3307" s="25" t="str">
        <f>IF(A3307="","",VLOOKUP(A3307,Tabulka3[[Číslo registrace  u jednorázové akce]:[Příjmení]],2,0))</f>
        <v/>
      </c>
      <c r="C3307" s="25" t="str">
        <f>IF(A3307="","",VLOOKUP(A3307,Tabulka3[[Číslo registrace  u jednorázové akce]:[Příjmení]],3,0))</f>
        <v/>
      </c>
      <c r="I3307" s="94"/>
      <c r="J3307" s="94"/>
      <c r="L3307" s="15"/>
      <c r="M3307" s="15"/>
      <c r="N3307" s="15"/>
    </row>
    <row r="3308" spans="2:14" s="25" customFormat="1" ht="15" customHeight="1" x14ac:dyDescent="0.3">
      <c r="B3308" s="25" t="str">
        <f>IF(A3308="","",VLOOKUP(A3308,Tabulka3[[Číslo registrace  u jednorázové akce]:[Příjmení]],2,0))</f>
        <v/>
      </c>
      <c r="C3308" s="25" t="str">
        <f>IF(A3308="","",VLOOKUP(A3308,Tabulka3[[Číslo registrace  u jednorázové akce]:[Příjmení]],3,0))</f>
        <v/>
      </c>
      <c r="I3308" s="94"/>
      <c r="J3308" s="94"/>
      <c r="L3308" s="15"/>
      <c r="M3308" s="15"/>
      <c r="N3308" s="15"/>
    </row>
    <row r="3309" spans="2:14" s="25" customFormat="1" ht="15" customHeight="1" x14ac:dyDescent="0.3">
      <c r="B3309" s="25" t="str">
        <f>IF(A3309="","",VLOOKUP(A3309,Tabulka3[[Číslo registrace  u jednorázové akce]:[Příjmení]],2,0))</f>
        <v/>
      </c>
      <c r="C3309" s="25" t="str">
        <f>IF(A3309="","",VLOOKUP(A3309,Tabulka3[[Číslo registrace  u jednorázové akce]:[Příjmení]],3,0))</f>
        <v/>
      </c>
      <c r="I3309" s="94"/>
      <c r="J3309" s="94"/>
      <c r="L3309" s="15"/>
      <c r="M3309" s="15"/>
      <c r="N3309" s="15"/>
    </row>
    <row r="3310" spans="2:14" s="25" customFormat="1" ht="15" customHeight="1" x14ac:dyDescent="0.3">
      <c r="B3310" s="25" t="str">
        <f>IF(A3310="","",VLOOKUP(A3310,Tabulka3[[Číslo registrace  u jednorázové akce]:[Příjmení]],2,0))</f>
        <v/>
      </c>
      <c r="C3310" s="25" t="str">
        <f>IF(A3310="","",VLOOKUP(A3310,Tabulka3[[Číslo registrace  u jednorázové akce]:[Příjmení]],3,0))</f>
        <v/>
      </c>
      <c r="I3310" s="94"/>
      <c r="J3310" s="94"/>
      <c r="L3310" s="15"/>
      <c r="M3310" s="15"/>
      <c r="N3310" s="15"/>
    </row>
    <row r="3311" spans="2:14" s="25" customFormat="1" ht="15" customHeight="1" x14ac:dyDescent="0.3">
      <c r="B3311" s="25" t="str">
        <f>IF(A3311="","",VLOOKUP(A3311,Tabulka3[[Číslo registrace  u jednorázové akce]:[Příjmení]],2,0))</f>
        <v/>
      </c>
      <c r="C3311" s="25" t="str">
        <f>IF(A3311="","",VLOOKUP(A3311,Tabulka3[[Číslo registrace  u jednorázové akce]:[Příjmení]],3,0))</f>
        <v/>
      </c>
      <c r="I3311" s="94"/>
      <c r="J3311" s="94"/>
      <c r="L3311" s="15"/>
      <c r="M3311" s="15"/>
      <c r="N3311" s="15"/>
    </row>
    <row r="3312" spans="2:14" s="25" customFormat="1" ht="15" customHeight="1" x14ac:dyDescent="0.3">
      <c r="B3312" s="25" t="str">
        <f>IF(A3312="","",VLOOKUP(A3312,Tabulka3[[Číslo registrace  u jednorázové akce]:[Příjmení]],2,0))</f>
        <v/>
      </c>
      <c r="C3312" s="25" t="str">
        <f>IF(A3312="","",VLOOKUP(A3312,Tabulka3[[Číslo registrace  u jednorázové akce]:[Příjmení]],3,0))</f>
        <v/>
      </c>
      <c r="I3312" s="94"/>
      <c r="J3312" s="94"/>
      <c r="L3312" s="15"/>
      <c r="M3312" s="15"/>
      <c r="N3312" s="15"/>
    </row>
    <row r="3313" spans="2:14" s="25" customFormat="1" ht="15" customHeight="1" x14ac:dyDescent="0.3">
      <c r="B3313" s="25" t="str">
        <f>IF(A3313="","",VLOOKUP(A3313,Tabulka3[[Číslo registrace  u jednorázové akce]:[Příjmení]],2,0))</f>
        <v/>
      </c>
      <c r="C3313" s="25" t="str">
        <f>IF(A3313="","",VLOOKUP(A3313,Tabulka3[[Číslo registrace  u jednorázové akce]:[Příjmení]],3,0))</f>
        <v/>
      </c>
      <c r="I3313" s="94"/>
      <c r="J3313" s="94"/>
      <c r="L3313" s="15"/>
      <c r="M3313" s="15"/>
      <c r="N3313" s="15"/>
    </row>
    <row r="3314" spans="2:14" s="25" customFormat="1" ht="15" customHeight="1" x14ac:dyDescent="0.3">
      <c r="B3314" s="25" t="str">
        <f>IF(A3314="","",VLOOKUP(A3314,Tabulka3[[Číslo registrace  u jednorázové akce]:[Příjmení]],2,0))</f>
        <v/>
      </c>
      <c r="C3314" s="25" t="str">
        <f>IF(A3314="","",VLOOKUP(A3314,Tabulka3[[Číslo registrace  u jednorázové akce]:[Příjmení]],3,0))</f>
        <v/>
      </c>
      <c r="I3314" s="94"/>
      <c r="J3314" s="94"/>
      <c r="L3314" s="15"/>
      <c r="M3314" s="15"/>
      <c r="N3314" s="15"/>
    </row>
    <row r="3315" spans="2:14" s="25" customFormat="1" ht="15" customHeight="1" x14ac:dyDescent="0.3">
      <c r="B3315" s="25" t="str">
        <f>IF(A3315="","",VLOOKUP(A3315,Tabulka3[[Číslo registrace  u jednorázové akce]:[Příjmení]],2,0))</f>
        <v/>
      </c>
      <c r="C3315" s="25" t="str">
        <f>IF(A3315="","",VLOOKUP(A3315,Tabulka3[[Číslo registrace  u jednorázové akce]:[Příjmení]],3,0))</f>
        <v/>
      </c>
      <c r="I3315" s="94"/>
      <c r="J3315" s="94"/>
      <c r="L3315" s="15"/>
      <c r="M3315" s="15"/>
      <c r="N3315" s="15"/>
    </row>
    <row r="3316" spans="2:14" s="25" customFormat="1" ht="15" customHeight="1" x14ac:dyDescent="0.3">
      <c r="B3316" s="25" t="str">
        <f>IF(A3316="","",VLOOKUP(A3316,Tabulka3[[Číslo registrace  u jednorázové akce]:[Příjmení]],2,0))</f>
        <v/>
      </c>
      <c r="C3316" s="25" t="str">
        <f>IF(A3316="","",VLOOKUP(A3316,Tabulka3[[Číslo registrace  u jednorázové akce]:[Příjmení]],3,0))</f>
        <v/>
      </c>
      <c r="I3316" s="94"/>
      <c r="J3316" s="94"/>
      <c r="L3316" s="15"/>
      <c r="M3316" s="15"/>
      <c r="N3316" s="15"/>
    </row>
    <row r="3317" spans="2:14" s="25" customFormat="1" ht="15" customHeight="1" x14ac:dyDescent="0.3">
      <c r="B3317" s="25" t="str">
        <f>IF(A3317="","",VLOOKUP(A3317,Tabulka3[[Číslo registrace  u jednorázové akce]:[Příjmení]],2,0))</f>
        <v/>
      </c>
      <c r="C3317" s="25" t="str">
        <f>IF(A3317="","",VLOOKUP(A3317,Tabulka3[[Číslo registrace  u jednorázové akce]:[Příjmení]],3,0))</f>
        <v/>
      </c>
      <c r="I3317" s="94"/>
      <c r="J3317" s="94"/>
      <c r="L3317" s="15"/>
      <c r="M3317" s="15"/>
      <c r="N3317" s="15"/>
    </row>
    <row r="3318" spans="2:14" s="25" customFormat="1" ht="15" customHeight="1" x14ac:dyDescent="0.3">
      <c r="B3318" s="25" t="str">
        <f>IF(A3318="","",VLOOKUP(A3318,Tabulka3[[Číslo registrace  u jednorázové akce]:[Příjmení]],2,0))</f>
        <v/>
      </c>
      <c r="C3318" s="25" t="str">
        <f>IF(A3318="","",VLOOKUP(A3318,Tabulka3[[Číslo registrace  u jednorázové akce]:[Příjmení]],3,0))</f>
        <v/>
      </c>
      <c r="I3318" s="94"/>
      <c r="J3318" s="94"/>
      <c r="L3318" s="15"/>
      <c r="M3318" s="15"/>
      <c r="N3318" s="15"/>
    </row>
    <row r="3319" spans="2:14" s="25" customFormat="1" ht="15" customHeight="1" x14ac:dyDescent="0.3">
      <c r="B3319" s="25" t="str">
        <f>IF(A3319="","",VLOOKUP(A3319,Tabulka3[[Číslo registrace  u jednorázové akce]:[Příjmení]],2,0))</f>
        <v/>
      </c>
      <c r="C3319" s="25" t="str">
        <f>IF(A3319="","",VLOOKUP(A3319,Tabulka3[[Číslo registrace  u jednorázové akce]:[Příjmení]],3,0))</f>
        <v/>
      </c>
      <c r="I3319" s="94"/>
      <c r="J3319" s="94"/>
      <c r="L3319" s="15"/>
      <c r="M3319" s="15"/>
      <c r="N3319" s="15"/>
    </row>
    <row r="3320" spans="2:14" s="25" customFormat="1" ht="15" customHeight="1" x14ac:dyDescent="0.3">
      <c r="B3320" s="25" t="str">
        <f>IF(A3320="","",VLOOKUP(A3320,Tabulka3[[Číslo registrace  u jednorázové akce]:[Příjmení]],2,0))</f>
        <v/>
      </c>
      <c r="C3320" s="25" t="str">
        <f>IF(A3320="","",VLOOKUP(A3320,Tabulka3[[Číslo registrace  u jednorázové akce]:[Příjmení]],3,0))</f>
        <v/>
      </c>
      <c r="I3320" s="94"/>
      <c r="J3320" s="94"/>
      <c r="L3320" s="15"/>
      <c r="M3320" s="15"/>
      <c r="N3320" s="15"/>
    </row>
    <row r="3321" spans="2:14" s="25" customFormat="1" ht="15" customHeight="1" x14ac:dyDescent="0.3">
      <c r="B3321" s="25" t="str">
        <f>IF(A3321="","",VLOOKUP(A3321,Tabulka3[[Číslo registrace  u jednorázové akce]:[Příjmení]],2,0))</f>
        <v/>
      </c>
      <c r="C3321" s="25" t="str">
        <f>IF(A3321="","",VLOOKUP(A3321,Tabulka3[[Číslo registrace  u jednorázové akce]:[Příjmení]],3,0))</f>
        <v/>
      </c>
      <c r="I3321" s="94"/>
      <c r="J3321" s="94"/>
      <c r="L3321" s="15"/>
      <c r="M3321" s="15"/>
      <c r="N3321" s="15"/>
    </row>
    <row r="3322" spans="2:14" s="25" customFormat="1" ht="15" customHeight="1" x14ac:dyDescent="0.3">
      <c r="B3322" s="25" t="str">
        <f>IF(A3322="","",VLOOKUP(A3322,Tabulka3[[Číslo registrace  u jednorázové akce]:[Příjmení]],2,0))</f>
        <v/>
      </c>
      <c r="C3322" s="25" t="str">
        <f>IF(A3322="","",VLOOKUP(A3322,Tabulka3[[Číslo registrace  u jednorázové akce]:[Příjmení]],3,0))</f>
        <v/>
      </c>
      <c r="I3322" s="94"/>
      <c r="J3322" s="94"/>
      <c r="L3322" s="15"/>
      <c r="M3322" s="15"/>
      <c r="N3322" s="15"/>
    </row>
    <row r="3323" spans="2:14" s="25" customFormat="1" ht="15" customHeight="1" x14ac:dyDescent="0.3">
      <c r="B3323" s="25" t="str">
        <f>IF(A3323="","",VLOOKUP(A3323,Tabulka3[[Číslo registrace  u jednorázové akce]:[Příjmení]],2,0))</f>
        <v/>
      </c>
      <c r="C3323" s="25" t="str">
        <f>IF(A3323="","",VLOOKUP(A3323,Tabulka3[[Číslo registrace  u jednorázové akce]:[Příjmení]],3,0))</f>
        <v/>
      </c>
      <c r="I3323" s="94"/>
      <c r="J3323" s="94"/>
      <c r="L3323" s="15"/>
      <c r="M3323" s="15"/>
      <c r="N3323" s="15"/>
    </row>
    <row r="3324" spans="2:14" s="25" customFormat="1" ht="15" customHeight="1" x14ac:dyDescent="0.3">
      <c r="B3324" s="25" t="str">
        <f>IF(A3324="","",VLOOKUP(A3324,Tabulka3[[Číslo registrace  u jednorázové akce]:[Příjmení]],2,0))</f>
        <v/>
      </c>
      <c r="C3324" s="25" t="str">
        <f>IF(A3324="","",VLOOKUP(A3324,Tabulka3[[Číslo registrace  u jednorázové akce]:[Příjmení]],3,0))</f>
        <v/>
      </c>
      <c r="I3324" s="94"/>
      <c r="J3324" s="94"/>
      <c r="L3324" s="15"/>
      <c r="M3324" s="15"/>
      <c r="N3324" s="15"/>
    </row>
    <row r="3325" spans="2:14" s="25" customFormat="1" ht="15" customHeight="1" x14ac:dyDescent="0.3">
      <c r="B3325" s="25" t="str">
        <f>IF(A3325="","",VLOOKUP(A3325,Tabulka3[[Číslo registrace  u jednorázové akce]:[Příjmení]],2,0))</f>
        <v/>
      </c>
      <c r="C3325" s="25" t="str">
        <f>IF(A3325="","",VLOOKUP(A3325,Tabulka3[[Číslo registrace  u jednorázové akce]:[Příjmení]],3,0))</f>
        <v/>
      </c>
      <c r="I3325" s="94"/>
      <c r="J3325" s="94"/>
      <c r="L3325" s="15"/>
      <c r="M3325" s="15"/>
      <c r="N3325" s="15"/>
    </row>
    <row r="3326" spans="2:14" s="25" customFormat="1" ht="15" customHeight="1" x14ac:dyDescent="0.3">
      <c r="B3326" s="25" t="str">
        <f>IF(A3326="","",VLOOKUP(A3326,Tabulka3[[Číslo registrace  u jednorázové akce]:[Příjmení]],2,0))</f>
        <v/>
      </c>
      <c r="C3326" s="25" t="str">
        <f>IF(A3326="","",VLOOKUP(A3326,Tabulka3[[Číslo registrace  u jednorázové akce]:[Příjmení]],3,0))</f>
        <v/>
      </c>
      <c r="I3326" s="94"/>
      <c r="J3326" s="94"/>
      <c r="L3326" s="15"/>
      <c r="M3326" s="15"/>
      <c r="N3326" s="15"/>
    </row>
    <row r="3327" spans="2:14" s="25" customFormat="1" ht="15" customHeight="1" x14ac:dyDescent="0.3">
      <c r="B3327" s="25" t="str">
        <f>IF(A3327="","",VLOOKUP(A3327,Tabulka3[[Číslo registrace  u jednorázové akce]:[Příjmení]],2,0))</f>
        <v/>
      </c>
      <c r="C3327" s="25" t="str">
        <f>IF(A3327="","",VLOOKUP(A3327,Tabulka3[[Číslo registrace  u jednorázové akce]:[Příjmení]],3,0))</f>
        <v/>
      </c>
      <c r="I3327" s="94"/>
      <c r="J3327" s="94"/>
      <c r="L3327" s="15"/>
      <c r="M3327" s="15"/>
      <c r="N3327" s="15"/>
    </row>
    <row r="3328" spans="2:14" s="25" customFormat="1" ht="15" customHeight="1" x14ac:dyDescent="0.3">
      <c r="B3328" s="25" t="str">
        <f>IF(A3328="","",VLOOKUP(A3328,Tabulka3[[Číslo registrace  u jednorázové akce]:[Příjmení]],2,0))</f>
        <v/>
      </c>
      <c r="C3328" s="25" t="str">
        <f>IF(A3328="","",VLOOKUP(A3328,Tabulka3[[Číslo registrace  u jednorázové akce]:[Příjmení]],3,0))</f>
        <v/>
      </c>
      <c r="I3328" s="94"/>
      <c r="J3328" s="94"/>
      <c r="L3328" s="15"/>
      <c r="M3328" s="15"/>
      <c r="N3328" s="15"/>
    </row>
    <row r="3329" spans="2:14" s="25" customFormat="1" ht="15" customHeight="1" x14ac:dyDescent="0.3">
      <c r="B3329" s="25" t="str">
        <f>IF(A3329="","",VLOOKUP(A3329,Tabulka3[[Číslo registrace  u jednorázové akce]:[Příjmení]],2,0))</f>
        <v/>
      </c>
      <c r="C3329" s="25" t="str">
        <f>IF(A3329="","",VLOOKUP(A3329,Tabulka3[[Číslo registrace  u jednorázové akce]:[Příjmení]],3,0))</f>
        <v/>
      </c>
      <c r="I3329" s="94"/>
      <c r="J3329" s="94"/>
      <c r="L3329" s="15"/>
      <c r="M3329" s="15"/>
      <c r="N3329" s="15"/>
    </row>
    <row r="3330" spans="2:14" s="25" customFormat="1" ht="15" customHeight="1" x14ac:dyDescent="0.3">
      <c r="B3330" s="25" t="str">
        <f>IF(A3330="","",VLOOKUP(A3330,Tabulka3[[Číslo registrace  u jednorázové akce]:[Příjmení]],2,0))</f>
        <v/>
      </c>
      <c r="C3330" s="25" t="str">
        <f>IF(A3330="","",VLOOKUP(A3330,Tabulka3[[Číslo registrace  u jednorázové akce]:[Příjmení]],3,0))</f>
        <v/>
      </c>
      <c r="I3330" s="94"/>
      <c r="J3330" s="94"/>
      <c r="L3330" s="15"/>
      <c r="M3330" s="15"/>
      <c r="N3330" s="15"/>
    </row>
    <row r="3331" spans="2:14" s="25" customFormat="1" ht="15" customHeight="1" x14ac:dyDescent="0.3">
      <c r="B3331" s="25" t="str">
        <f>IF(A3331="","",VLOOKUP(A3331,Tabulka3[[Číslo registrace  u jednorázové akce]:[Příjmení]],2,0))</f>
        <v/>
      </c>
      <c r="C3331" s="25" t="str">
        <f>IF(A3331="","",VLOOKUP(A3331,Tabulka3[[Číslo registrace  u jednorázové akce]:[Příjmení]],3,0))</f>
        <v/>
      </c>
      <c r="I3331" s="94"/>
      <c r="J3331" s="94"/>
      <c r="L3331" s="15"/>
      <c r="M3331" s="15"/>
      <c r="N3331" s="15"/>
    </row>
    <row r="3332" spans="2:14" s="25" customFormat="1" ht="15" customHeight="1" x14ac:dyDescent="0.3">
      <c r="B3332" s="25" t="str">
        <f>IF(A3332="","",VLOOKUP(A3332,Tabulka3[[Číslo registrace  u jednorázové akce]:[Příjmení]],2,0))</f>
        <v/>
      </c>
      <c r="C3332" s="25" t="str">
        <f>IF(A3332="","",VLOOKUP(A3332,Tabulka3[[Číslo registrace  u jednorázové akce]:[Příjmení]],3,0))</f>
        <v/>
      </c>
      <c r="I3332" s="94"/>
      <c r="J3332" s="94"/>
      <c r="L3332" s="15"/>
      <c r="M3332" s="15"/>
      <c r="N3332" s="15"/>
    </row>
    <row r="3333" spans="2:14" s="25" customFormat="1" ht="15" customHeight="1" x14ac:dyDescent="0.3">
      <c r="B3333" s="25" t="str">
        <f>IF(A3333="","",VLOOKUP(A3333,Tabulka3[[Číslo registrace  u jednorázové akce]:[Příjmení]],2,0))</f>
        <v/>
      </c>
      <c r="C3333" s="25" t="str">
        <f>IF(A3333="","",VLOOKUP(A3333,Tabulka3[[Číslo registrace  u jednorázové akce]:[Příjmení]],3,0))</f>
        <v/>
      </c>
      <c r="I3333" s="94"/>
      <c r="J3333" s="94"/>
      <c r="L3333" s="15"/>
      <c r="M3333" s="15"/>
      <c r="N3333" s="15"/>
    </row>
    <row r="3334" spans="2:14" s="25" customFormat="1" ht="15" customHeight="1" x14ac:dyDescent="0.3">
      <c r="B3334" s="25" t="str">
        <f>IF(A3334="","",VLOOKUP(A3334,Tabulka3[[Číslo registrace  u jednorázové akce]:[Příjmení]],2,0))</f>
        <v/>
      </c>
      <c r="C3334" s="25" t="str">
        <f>IF(A3334="","",VLOOKUP(A3334,Tabulka3[[Číslo registrace  u jednorázové akce]:[Příjmení]],3,0))</f>
        <v/>
      </c>
      <c r="I3334" s="94"/>
      <c r="J3334" s="94"/>
      <c r="L3334" s="15"/>
      <c r="M3334" s="15"/>
      <c r="N3334" s="15"/>
    </row>
    <row r="3335" spans="2:14" s="25" customFormat="1" ht="15" customHeight="1" x14ac:dyDescent="0.3">
      <c r="B3335" s="25" t="str">
        <f>IF(A3335="","",VLOOKUP(A3335,Tabulka3[[Číslo registrace  u jednorázové akce]:[Příjmení]],2,0))</f>
        <v/>
      </c>
      <c r="C3335" s="25" t="str">
        <f>IF(A3335="","",VLOOKUP(A3335,Tabulka3[[Číslo registrace  u jednorázové akce]:[Příjmení]],3,0))</f>
        <v/>
      </c>
      <c r="I3335" s="94"/>
      <c r="J3335" s="94"/>
      <c r="L3335" s="15"/>
      <c r="M3335" s="15"/>
      <c r="N3335" s="15"/>
    </row>
    <row r="3336" spans="2:14" s="25" customFormat="1" ht="15" customHeight="1" x14ac:dyDescent="0.3">
      <c r="B3336" s="25" t="str">
        <f>IF(A3336="","",VLOOKUP(A3336,Tabulka3[[Číslo registrace  u jednorázové akce]:[Příjmení]],2,0))</f>
        <v/>
      </c>
      <c r="C3336" s="25" t="str">
        <f>IF(A3336="","",VLOOKUP(A3336,Tabulka3[[Číslo registrace  u jednorázové akce]:[Příjmení]],3,0))</f>
        <v/>
      </c>
      <c r="I3336" s="94"/>
      <c r="J3336" s="94"/>
      <c r="L3336" s="15"/>
      <c r="M3336" s="15"/>
      <c r="N3336" s="15"/>
    </row>
    <row r="3337" spans="2:14" s="25" customFormat="1" ht="15" customHeight="1" x14ac:dyDescent="0.3">
      <c r="B3337" s="25" t="str">
        <f>IF(A3337="","",VLOOKUP(A3337,Tabulka3[[Číslo registrace  u jednorázové akce]:[Příjmení]],2,0))</f>
        <v/>
      </c>
      <c r="C3337" s="25" t="str">
        <f>IF(A3337="","",VLOOKUP(A3337,Tabulka3[[Číslo registrace  u jednorázové akce]:[Příjmení]],3,0))</f>
        <v/>
      </c>
      <c r="I3337" s="94"/>
      <c r="J3337" s="94"/>
      <c r="L3337" s="15"/>
      <c r="M3337" s="15"/>
      <c r="N3337" s="15"/>
    </row>
    <row r="3338" spans="2:14" s="25" customFormat="1" ht="15" customHeight="1" x14ac:dyDescent="0.3">
      <c r="B3338" s="25" t="str">
        <f>IF(A3338="","",VLOOKUP(A3338,Tabulka3[[Číslo registrace  u jednorázové akce]:[Příjmení]],2,0))</f>
        <v/>
      </c>
      <c r="C3338" s="25" t="str">
        <f>IF(A3338="","",VLOOKUP(A3338,Tabulka3[[Číslo registrace  u jednorázové akce]:[Příjmení]],3,0))</f>
        <v/>
      </c>
      <c r="I3338" s="94"/>
      <c r="J3338" s="94"/>
      <c r="L3338" s="15"/>
      <c r="M3338" s="15"/>
      <c r="N3338" s="15"/>
    </row>
    <row r="3339" spans="2:14" s="25" customFormat="1" ht="15" customHeight="1" x14ac:dyDescent="0.3">
      <c r="B3339" s="25" t="str">
        <f>IF(A3339="","",VLOOKUP(A3339,Tabulka3[[Číslo registrace  u jednorázové akce]:[Příjmení]],2,0))</f>
        <v/>
      </c>
      <c r="C3339" s="25" t="str">
        <f>IF(A3339="","",VLOOKUP(A3339,Tabulka3[[Číslo registrace  u jednorázové akce]:[Příjmení]],3,0))</f>
        <v/>
      </c>
      <c r="I3339" s="94"/>
      <c r="J3339" s="94"/>
      <c r="L3339" s="15"/>
      <c r="M3339" s="15"/>
      <c r="N3339" s="15"/>
    </row>
    <row r="3340" spans="2:14" s="25" customFormat="1" ht="15" customHeight="1" x14ac:dyDescent="0.3">
      <c r="B3340" s="25" t="str">
        <f>IF(A3340="","",VLOOKUP(A3340,Tabulka3[[Číslo registrace  u jednorázové akce]:[Příjmení]],2,0))</f>
        <v/>
      </c>
      <c r="C3340" s="25" t="str">
        <f>IF(A3340="","",VLOOKUP(A3340,Tabulka3[[Číslo registrace  u jednorázové akce]:[Příjmení]],3,0))</f>
        <v/>
      </c>
      <c r="I3340" s="94"/>
      <c r="J3340" s="94"/>
      <c r="L3340" s="15"/>
      <c r="M3340" s="15"/>
      <c r="N3340" s="15"/>
    </row>
    <row r="3341" spans="2:14" s="25" customFormat="1" ht="15" customHeight="1" x14ac:dyDescent="0.3">
      <c r="B3341" s="25" t="str">
        <f>IF(A3341="","",VLOOKUP(A3341,Tabulka3[[Číslo registrace  u jednorázové akce]:[Příjmení]],2,0))</f>
        <v/>
      </c>
      <c r="C3341" s="25" t="str">
        <f>IF(A3341="","",VLOOKUP(A3341,Tabulka3[[Číslo registrace  u jednorázové akce]:[Příjmení]],3,0))</f>
        <v/>
      </c>
      <c r="I3341" s="94"/>
      <c r="J3341" s="94"/>
      <c r="L3341" s="15"/>
      <c r="M3341" s="15"/>
      <c r="N3341" s="15"/>
    </row>
    <row r="3342" spans="2:14" s="25" customFormat="1" ht="15" customHeight="1" x14ac:dyDescent="0.3">
      <c r="B3342" s="25" t="str">
        <f>IF(A3342="","",VLOOKUP(A3342,Tabulka3[[Číslo registrace  u jednorázové akce]:[Příjmení]],2,0))</f>
        <v/>
      </c>
      <c r="C3342" s="25" t="str">
        <f>IF(A3342="","",VLOOKUP(A3342,Tabulka3[[Číslo registrace  u jednorázové akce]:[Příjmení]],3,0))</f>
        <v/>
      </c>
      <c r="I3342" s="94"/>
      <c r="J3342" s="94"/>
      <c r="L3342" s="15"/>
      <c r="M3342" s="15"/>
      <c r="N3342" s="15"/>
    </row>
    <row r="3343" spans="2:14" s="25" customFormat="1" ht="15" customHeight="1" x14ac:dyDescent="0.3">
      <c r="B3343" s="25" t="str">
        <f>IF(A3343="","",VLOOKUP(A3343,Tabulka3[[Číslo registrace  u jednorázové akce]:[Příjmení]],2,0))</f>
        <v/>
      </c>
      <c r="C3343" s="25" t="str">
        <f>IF(A3343="","",VLOOKUP(A3343,Tabulka3[[Číslo registrace  u jednorázové akce]:[Příjmení]],3,0))</f>
        <v/>
      </c>
      <c r="I3343" s="94"/>
      <c r="J3343" s="94"/>
      <c r="L3343" s="15"/>
      <c r="M3343" s="15"/>
      <c r="N3343" s="15"/>
    </row>
    <row r="3344" spans="2:14" s="25" customFormat="1" ht="15" customHeight="1" x14ac:dyDescent="0.3">
      <c r="B3344" s="25" t="str">
        <f>IF(A3344="","",VLOOKUP(A3344,Tabulka3[[Číslo registrace  u jednorázové akce]:[Příjmení]],2,0))</f>
        <v/>
      </c>
      <c r="C3344" s="25" t="str">
        <f>IF(A3344="","",VLOOKUP(A3344,Tabulka3[[Číslo registrace  u jednorázové akce]:[Příjmení]],3,0))</f>
        <v/>
      </c>
      <c r="I3344" s="94"/>
      <c r="J3344" s="94"/>
      <c r="L3344" s="15"/>
      <c r="M3344" s="15"/>
      <c r="N3344" s="15"/>
    </row>
    <row r="3345" spans="2:14" s="25" customFormat="1" ht="15" customHeight="1" x14ac:dyDescent="0.3">
      <c r="B3345" s="25" t="str">
        <f>IF(A3345="","",VLOOKUP(A3345,Tabulka3[[Číslo registrace  u jednorázové akce]:[Příjmení]],2,0))</f>
        <v/>
      </c>
      <c r="C3345" s="25" t="str">
        <f>IF(A3345="","",VLOOKUP(A3345,Tabulka3[[Číslo registrace  u jednorázové akce]:[Příjmení]],3,0))</f>
        <v/>
      </c>
      <c r="I3345" s="94"/>
      <c r="J3345" s="94"/>
      <c r="L3345" s="15"/>
      <c r="M3345" s="15"/>
      <c r="N3345" s="15"/>
    </row>
    <row r="3346" spans="2:14" s="25" customFormat="1" ht="15" customHeight="1" x14ac:dyDescent="0.3">
      <c r="B3346" s="25" t="str">
        <f>IF(A3346="","",VLOOKUP(A3346,Tabulka3[[Číslo registrace  u jednorázové akce]:[Příjmení]],2,0))</f>
        <v/>
      </c>
      <c r="C3346" s="25" t="str">
        <f>IF(A3346="","",VLOOKUP(A3346,Tabulka3[[Číslo registrace  u jednorázové akce]:[Příjmení]],3,0))</f>
        <v/>
      </c>
      <c r="I3346" s="94"/>
      <c r="J3346" s="94"/>
      <c r="L3346" s="15"/>
      <c r="M3346" s="15"/>
      <c r="N3346" s="15"/>
    </row>
    <row r="3347" spans="2:14" s="25" customFormat="1" ht="15" customHeight="1" x14ac:dyDescent="0.3">
      <c r="B3347" s="25" t="str">
        <f>IF(A3347="","",VLOOKUP(A3347,Tabulka3[[Číslo registrace  u jednorázové akce]:[Příjmení]],2,0))</f>
        <v/>
      </c>
      <c r="C3347" s="25" t="str">
        <f>IF(A3347="","",VLOOKUP(A3347,Tabulka3[[Číslo registrace  u jednorázové akce]:[Příjmení]],3,0))</f>
        <v/>
      </c>
      <c r="I3347" s="94"/>
      <c r="J3347" s="94"/>
      <c r="L3347" s="15"/>
      <c r="M3347" s="15"/>
      <c r="N3347" s="15"/>
    </row>
    <row r="3348" spans="2:14" s="25" customFormat="1" ht="15" customHeight="1" x14ac:dyDescent="0.3">
      <c r="B3348" s="25" t="str">
        <f>IF(A3348="","",VLOOKUP(A3348,Tabulka3[[Číslo registrace  u jednorázové akce]:[Příjmení]],2,0))</f>
        <v/>
      </c>
      <c r="C3348" s="25" t="str">
        <f>IF(A3348="","",VLOOKUP(A3348,Tabulka3[[Číslo registrace  u jednorázové akce]:[Příjmení]],3,0))</f>
        <v/>
      </c>
      <c r="I3348" s="94"/>
      <c r="J3348" s="94"/>
      <c r="L3348" s="15"/>
      <c r="M3348" s="15"/>
      <c r="N3348" s="15"/>
    </row>
    <row r="3349" spans="2:14" s="25" customFormat="1" ht="15" customHeight="1" x14ac:dyDescent="0.3">
      <c r="B3349" s="25" t="str">
        <f>IF(A3349="","",VLOOKUP(A3349,Tabulka3[[Číslo registrace  u jednorázové akce]:[Příjmení]],2,0))</f>
        <v/>
      </c>
      <c r="C3349" s="25" t="str">
        <f>IF(A3349="","",VLOOKUP(A3349,Tabulka3[[Číslo registrace  u jednorázové akce]:[Příjmení]],3,0))</f>
        <v/>
      </c>
      <c r="I3349" s="94"/>
      <c r="J3349" s="94"/>
      <c r="L3349" s="15"/>
      <c r="M3349" s="15"/>
      <c r="N3349" s="15"/>
    </row>
    <row r="3350" spans="2:14" s="25" customFormat="1" ht="15" customHeight="1" x14ac:dyDescent="0.3">
      <c r="B3350" s="25" t="str">
        <f>IF(A3350="","",VLOOKUP(A3350,Tabulka3[[Číslo registrace  u jednorázové akce]:[Příjmení]],2,0))</f>
        <v/>
      </c>
      <c r="C3350" s="25" t="str">
        <f>IF(A3350="","",VLOOKUP(A3350,Tabulka3[[Číslo registrace  u jednorázové akce]:[Příjmení]],3,0))</f>
        <v/>
      </c>
      <c r="I3350" s="94"/>
      <c r="J3350" s="94"/>
      <c r="L3350" s="15"/>
      <c r="M3350" s="15"/>
      <c r="N3350" s="15"/>
    </row>
    <row r="3351" spans="2:14" s="25" customFormat="1" ht="15" customHeight="1" x14ac:dyDescent="0.3">
      <c r="B3351" s="25" t="str">
        <f>IF(A3351="","",VLOOKUP(A3351,Tabulka3[[Číslo registrace  u jednorázové akce]:[Příjmení]],2,0))</f>
        <v/>
      </c>
      <c r="C3351" s="25" t="str">
        <f>IF(A3351="","",VLOOKUP(A3351,Tabulka3[[Číslo registrace  u jednorázové akce]:[Příjmení]],3,0))</f>
        <v/>
      </c>
      <c r="I3351" s="94"/>
      <c r="J3351" s="94"/>
      <c r="L3351" s="15"/>
      <c r="M3351" s="15"/>
      <c r="N3351" s="15"/>
    </row>
    <row r="3352" spans="2:14" s="25" customFormat="1" ht="15" customHeight="1" x14ac:dyDescent="0.3">
      <c r="B3352" s="25" t="str">
        <f>IF(A3352="","",VLOOKUP(A3352,Tabulka3[[Číslo registrace  u jednorázové akce]:[Příjmení]],2,0))</f>
        <v/>
      </c>
      <c r="C3352" s="25" t="str">
        <f>IF(A3352="","",VLOOKUP(A3352,Tabulka3[[Číslo registrace  u jednorázové akce]:[Příjmení]],3,0))</f>
        <v/>
      </c>
      <c r="I3352" s="94"/>
      <c r="J3352" s="94"/>
      <c r="L3352" s="15"/>
      <c r="M3352" s="15"/>
      <c r="N3352" s="15"/>
    </row>
    <row r="3353" spans="2:14" s="25" customFormat="1" ht="15" customHeight="1" x14ac:dyDescent="0.3">
      <c r="B3353" s="25" t="str">
        <f>IF(A3353="","",VLOOKUP(A3353,Tabulka3[[Číslo registrace  u jednorázové akce]:[Příjmení]],2,0))</f>
        <v/>
      </c>
      <c r="C3353" s="25" t="str">
        <f>IF(A3353="","",VLOOKUP(A3353,Tabulka3[[Číslo registrace  u jednorázové akce]:[Příjmení]],3,0))</f>
        <v/>
      </c>
      <c r="I3353" s="94"/>
      <c r="J3353" s="94"/>
      <c r="L3353" s="15"/>
      <c r="M3353" s="15"/>
      <c r="N3353" s="15"/>
    </row>
    <row r="3354" spans="2:14" s="25" customFormat="1" ht="15" customHeight="1" x14ac:dyDescent="0.3">
      <c r="B3354" s="25" t="str">
        <f>IF(A3354="","",VLOOKUP(A3354,Tabulka3[[Číslo registrace  u jednorázové akce]:[Příjmení]],2,0))</f>
        <v/>
      </c>
      <c r="C3354" s="25" t="str">
        <f>IF(A3354="","",VLOOKUP(A3354,Tabulka3[[Číslo registrace  u jednorázové akce]:[Příjmení]],3,0))</f>
        <v/>
      </c>
      <c r="I3354" s="94"/>
      <c r="J3354" s="94"/>
      <c r="L3354" s="15"/>
      <c r="M3354" s="15"/>
      <c r="N3354" s="15"/>
    </row>
    <row r="3355" spans="2:14" s="25" customFormat="1" ht="15" customHeight="1" x14ac:dyDescent="0.3">
      <c r="B3355" s="25" t="str">
        <f>IF(A3355="","",VLOOKUP(A3355,Tabulka3[[Číslo registrace  u jednorázové akce]:[Příjmení]],2,0))</f>
        <v/>
      </c>
      <c r="C3355" s="25" t="str">
        <f>IF(A3355="","",VLOOKUP(A3355,Tabulka3[[Číslo registrace  u jednorázové akce]:[Příjmení]],3,0))</f>
        <v/>
      </c>
      <c r="I3355" s="94"/>
      <c r="J3355" s="94"/>
      <c r="L3355" s="15"/>
      <c r="M3355" s="15"/>
      <c r="N3355" s="15"/>
    </row>
    <row r="3356" spans="2:14" s="25" customFormat="1" ht="15" customHeight="1" x14ac:dyDescent="0.3">
      <c r="B3356" s="25" t="str">
        <f>IF(A3356="","",VLOOKUP(A3356,Tabulka3[[Číslo registrace  u jednorázové akce]:[Příjmení]],2,0))</f>
        <v/>
      </c>
      <c r="C3356" s="25" t="str">
        <f>IF(A3356="","",VLOOKUP(A3356,Tabulka3[[Číslo registrace  u jednorázové akce]:[Příjmení]],3,0))</f>
        <v/>
      </c>
      <c r="I3356" s="94"/>
      <c r="J3356" s="94"/>
      <c r="L3356" s="15"/>
      <c r="M3356" s="15"/>
      <c r="N3356" s="15"/>
    </row>
    <row r="3357" spans="2:14" s="25" customFormat="1" ht="15" customHeight="1" x14ac:dyDescent="0.3">
      <c r="B3357" s="25" t="str">
        <f>IF(A3357="","",VLOOKUP(A3357,Tabulka3[[Číslo registrace  u jednorázové akce]:[Příjmení]],2,0))</f>
        <v/>
      </c>
      <c r="C3357" s="25" t="str">
        <f>IF(A3357="","",VLOOKUP(A3357,Tabulka3[[Číslo registrace  u jednorázové akce]:[Příjmení]],3,0))</f>
        <v/>
      </c>
      <c r="I3357" s="94"/>
      <c r="J3357" s="94"/>
      <c r="L3357" s="15"/>
      <c r="M3357" s="15"/>
      <c r="N3357" s="15"/>
    </row>
    <row r="3358" spans="2:14" s="25" customFormat="1" ht="15" customHeight="1" x14ac:dyDescent="0.3">
      <c r="B3358" s="25" t="str">
        <f>IF(A3358="","",VLOOKUP(A3358,Tabulka3[[Číslo registrace  u jednorázové akce]:[Příjmení]],2,0))</f>
        <v/>
      </c>
      <c r="C3358" s="25" t="str">
        <f>IF(A3358="","",VLOOKUP(A3358,Tabulka3[[Číslo registrace  u jednorázové akce]:[Příjmení]],3,0))</f>
        <v/>
      </c>
      <c r="I3358" s="94"/>
      <c r="J3358" s="94"/>
      <c r="L3358" s="15"/>
      <c r="M3358" s="15"/>
      <c r="N3358" s="15"/>
    </row>
    <row r="3359" spans="2:14" s="25" customFormat="1" ht="15" customHeight="1" x14ac:dyDescent="0.3">
      <c r="B3359" s="25" t="str">
        <f>IF(A3359="","",VLOOKUP(A3359,Tabulka3[[Číslo registrace  u jednorázové akce]:[Příjmení]],2,0))</f>
        <v/>
      </c>
      <c r="C3359" s="25" t="str">
        <f>IF(A3359="","",VLOOKUP(A3359,Tabulka3[[Číslo registrace  u jednorázové akce]:[Příjmení]],3,0))</f>
        <v/>
      </c>
      <c r="I3359" s="94"/>
      <c r="J3359" s="94"/>
      <c r="L3359" s="15"/>
      <c r="M3359" s="15"/>
      <c r="N3359" s="15"/>
    </row>
    <row r="3360" spans="2:14" s="25" customFormat="1" ht="15" customHeight="1" x14ac:dyDescent="0.3">
      <c r="B3360" s="25" t="str">
        <f>IF(A3360="","",VLOOKUP(A3360,Tabulka3[[Číslo registrace  u jednorázové akce]:[Příjmení]],2,0))</f>
        <v/>
      </c>
      <c r="C3360" s="25" t="str">
        <f>IF(A3360="","",VLOOKUP(A3360,Tabulka3[[Číslo registrace  u jednorázové akce]:[Příjmení]],3,0))</f>
        <v/>
      </c>
      <c r="I3360" s="94"/>
      <c r="J3360" s="94"/>
      <c r="L3360" s="15"/>
      <c r="M3360" s="15"/>
      <c r="N3360" s="15"/>
    </row>
    <row r="3361" spans="2:14" s="25" customFormat="1" ht="15" customHeight="1" x14ac:dyDescent="0.3">
      <c r="B3361" s="25" t="str">
        <f>IF(A3361="","",VLOOKUP(A3361,Tabulka3[[Číslo registrace  u jednorázové akce]:[Příjmení]],2,0))</f>
        <v/>
      </c>
      <c r="C3361" s="25" t="str">
        <f>IF(A3361="","",VLOOKUP(A3361,Tabulka3[[Číslo registrace  u jednorázové akce]:[Příjmení]],3,0))</f>
        <v/>
      </c>
      <c r="I3361" s="94"/>
      <c r="J3361" s="94"/>
      <c r="L3361" s="15"/>
      <c r="M3361" s="15"/>
      <c r="N3361" s="15"/>
    </row>
    <row r="3362" spans="2:14" s="25" customFormat="1" ht="15" customHeight="1" x14ac:dyDescent="0.3">
      <c r="B3362" s="25" t="str">
        <f>IF(A3362="","",VLOOKUP(A3362,Tabulka3[[Číslo registrace  u jednorázové akce]:[Příjmení]],2,0))</f>
        <v/>
      </c>
      <c r="C3362" s="25" t="str">
        <f>IF(A3362="","",VLOOKUP(A3362,Tabulka3[[Číslo registrace  u jednorázové akce]:[Příjmení]],3,0))</f>
        <v/>
      </c>
      <c r="I3362" s="94"/>
      <c r="J3362" s="94"/>
      <c r="L3362" s="15"/>
      <c r="M3362" s="15"/>
      <c r="N3362" s="15"/>
    </row>
    <row r="3363" spans="2:14" s="25" customFormat="1" ht="15" customHeight="1" x14ac:dyDescent="0.3">
      <c r="B3363" s="25" t="str">
        <f>IF(A3363="","",VLOOKUP(A3363,Tabulka3[[Číslo registrace  u jednorázové akce]:[Příjmení]],2,0))</f>
        <v/>
      </c>
      <c r="C3363" s="25" t="str">
        <f>IF(A3363="","",VLOOKUP(A3363,Tabulka3[[Číslo registrace  u jednorázové akce]:[Příjmení]],3,0))</f>
        <v/>
      </c>
      <c r="I3363" s="94"/>
      <c r="J3363" s="94"/>
      <c r="L3363" s="15"/>
      <c r="M3363" s="15"/>
      <c r="N3363" s="15"/>
    </row>
    <row r="3364" spans="2:14" s="25" customFormat="1" ht="15" customHeight="1" x14ac:dyDescent="0.3">
      <c r="B3364" s="25" t="str">
        <f>IF(A3364="","",VLOOKUP(A3364,Tabulka3[[Číslo registrace  u jednorázové akce]:[Příjmení]],2,0))</f>
        <v/>
      </c>
      <c r="C3364" s="25" t="str">
        <f>IF(A3364="","",VLOOKUP(A3364,Tabulka3[[Číslo registrace  u jednorázové akce]:[Příjmení]],3,0))</f>
        <v/>
      </c>
      <c r="I3364" s="94"/>
      <c r="J3364" s="94"/>
      <c r="L3364" s="15"/>
      <c r="M3364" s="15"/>
      <c r="N3364" s="15"/>
    </row>
    <row r="3365" spans="2:14" s="25" customFormat="1" ht="15" customHeight="1" x14ac:dyDescent="0.3">
      <c r="B3365" s="25" t="str">
        <f>IF(A3365="","",VLOOKUP(A3365,Tabulka3[[Číslo registrace  u jednorázové akce]:[Příjmení]],2,0))</f>
        <v/>
      </c>
      <c r="C3365" s="25" t="str">
        <f>IF(A3365="","",VLOOKUP(A3365,Tabulka3[[Číslo registrace  u jednorázové akce]:[Příjmení]],3,0))</f>
        <v/>
      </c>
      <c r="I3365" s="94"/>
      <c r="J3365" s="94"/>
      <c r="L3365" s="15"/>
      <c r="M3365" s="15"/>
      <c r="N3365" s="15"/>
    </row>
    <row r="3366" spans="2:14" s="25" customFormat="1" ht="15" customHeight="1" x14ac:dyDescent="0.3">
      <c r="B3366" s="25" t="str">
        <f>IF(A3366="","",VLOOKUP(A3366,Tabulka3[[Číslo registrace  u jednorázové akce]:[Příjmení]],2,0))</f>
        <v/>
      </c>
      <c r="C3366" s="25" t="str">
        <f>IF(A3366="","",VLOOKUP(A3366,Tabulka3[[Číslo registrace  u jednorázové akce]:[Příjmení]],3,0))</f>
        <v/>
      </c>
      <c r="I3366" s="94"/>
      <c r="J3366" s="94"/>
      <c r="L3366" s="15"/>
      <c r="M3366" s="15"/>
      <c r="N3366" s="15"/>
    </row>
    <row r="3367" spans="2:14" s="25" customFormat="1" ht="15" customHeight="1" x14ac:dyDescent="0.3">
      <c r="B3367" s="25" t="str">
        <f>IF(A3367="","",VLOOKUP(A3367,Tabulka3[[Číslo registrace  u jednorázové akce]:[Příjmení]],2,0))</f>
        <v/>
      </c>
      <c r="C3367" s="25" t="str">
        <f>IF(A3367="","",VLOOKUP(A3367,Tabulka3[[Číslo registrace  u jednorázové akce]:[Příjmení]],3,0))</f>
        <v/>
      </c>
      <c r="I3367" s="94"/>
      <c r="J3367" s="94"/>
      <c r="L3367" s="15"/>
      <c r="M3367" s="15"/>
      <c r="N3367" s="15"/>
    </row>
    <row r="3368" spans="2:14" s="25" customFormat="1" ht="15" customHeight="1" x14ac:dyDescent="0.3">
      <c r="B3368" s="25" t="str">
        <f>IF(A3368="","",VLOOKUP(A3368,Tabulka3[[Číslo registrace  u jednorázové akce]:[Příjmení]],2,0))</f>
        <v/>
      </c>
      <c r="C3368" s="25" t="str">
        <f>IF(A3368="","",VLOOKUP(A3368,Tabulka3[[Číslo registrace  u jednorázové akce]:[Příjmení]],3,0))</f>
        <v/>
      </c>
      <c r="I3368" s="94"/>
      <c r="J3368" s="94"/>
      <c r="L3368" s="15"/>
      <c r="M3368" s="15"/>
      <c r="N3368" s="15"/>
    </row>
    <row r="3369" spans="2:14" s="25" customFormat="1" ht="15" customHeight="1" x14ac:dyDescent="0.3">
      <c r="B3369" s="25" t="str">
        <f>IF(A3369="","",VLOOKUP(A3369,Tabulka3[[Číslo registrace  u jednorázové akce]:[Příjmení]],2,0))</f>
        <v/>
      </c>
      <c r="C3369" s="25" t="str">
        <f>IF(A3369="","",VLOOKUP(A3369,Tabulka3[[Číslo registrace  u jednorázové akce]:[Příjmení]],3,0))</f>
        <v/>
      </c>
      <c r="I3369" s="94"/>
      <c r="J3369" s="94"/>
      <c r="L3369" s="15"/>
      <c r="M3369" s="15"/>
      <c r="N3369" s="15"/>
    </row>
    <row r="3370" spans="2:14" s="25" customFormat="1" ht="15" customHeight="1" x14ac:dyDescent="0.3">
      <c r="B3370" s="25" t="str">
        <f>IF(A3370="","",VLOOKUP(A3370,Tabulka3[[Číslo registrace  u jednorázové akce]:[Příjmení]],2,0))</f>
        <v/>
      </c>
      <c r="C3370" s="25" t="str">
        <f>IF(A3370="","",VLOOKUP(A3370,Tabulka3[[Číslo registrace  u jednorázové akce]:[Příjmení]],3,0))</f>
        <v/>
      </c>
      <c r="I3370" s="94"/>
      <c r="J3370" s="94"/>
      <c r="L3370" s="15"/>
      <c r="M3370" s="15"/>
      <c r="N3370" s="15"/>
    </row>
    <row r="3371" spans="2:14" s="25" customFormat="1" ht="15" customHeight="1" x14ac:dyDescent="0.3">
      <c r="B3371" s="25" t="str">
        <f>IF(A3371="","",VLOOKUP(A3371,Tabulka3[[Číslo registrace  u jednorázové akce]:[Příjmení]],2,0))</f>
        <v/>
      </c>
      <c r="C3371" s="25" t="str">
        <f>IF(A3371="","",VLOOKUP(A3371,Tabulka3[[Číslo registrace  u jednorázové akce]:[Příjmení]],3,0))</f>
        <v/>
      </c>
      <c r="I3371" s="94"/>
      <c r="J3371" s="94"/>
      <c r="L3371" s="15"/>
      <c r="M3371" s="15"/>
      <c r="N3371" s="15"/>
    </row>
    <row r="3372" spans="2:14" s="25" customFormat="1" ht="15" customHeight="1" x14ac:dyDescent="0.3">
      <c r="B3372" s="25" t="str">
        <f>IF(A3372="","",VLOOKUP(A3372,Tabulka3[[Číslo registrace  u jednorázové akce]:[Příjmení]],2,0))</f>
        <v/>
      </c>
      <c r="C3372" s="25" t="str">
        <f>IF(A3372="","",VLOOKUP(A3372,Tabulka3[[Číslo registrace  u jednorázové akce]:[Příjmení]],3,0))</f>
        <v/>
      </c>
      <c r="I3372" s="94"/>
      <c r="J3372" s="94"/>
      <c r="L3372" s="15"/>
      <c r="M3372" s="15"/>
      <c r="N3372" s="15"/>
    </row>
    <row r="3373" spans="2:14" s="25" customFormat="1" ht="15" customHeight="1" x14ac:dyDescent="0.3">
      <c r="B3373" s="25" t="str">
        <f>IF(A3373="","",VLOOKUP(A3373,Tabulka3[[Číslo registrace  u jednorázové akce]:[Příjmení]],2,0))</f>
        <v/>
      </c>
      <c r="C3373" s="25" t="str">
        <f>IF(A3373="","",VLOOKUP(A3373,Tabulka3[[Číslo registrace  u jednorázové akce]:[Příjmení]],3,0))</f>
        <v/>
      </c>
      <c r="I3373" s="94"/>
      <c r="J3373" s="94"/>
      <c r="L3373" s="15"/>
      <c r="M3373" s="15"/>
      <c r="N3373" s="15"/>
    </row>
    <row r="3374" spans="2:14" s="25" customFormat="1" ht="15" customHeight="1" x14ac:dyDescent="0.3">
      <c r="B3374" s="25" t="str">
        <f>IF(A3374="","",VLOOKUP(A3374,Tabulka3[[Číslo registrace  u jednorázové akce]:[Příjmení]],2,0))</f>
        <v/>
      </c>
      <c r="C3374" s="25" t="str">
        <f>IF(A3374="","",VLOOKUP(A3374,Tabulka3[[Číslo registrace  u jednorázové akce]:[Příjmení]],3,0))</f>
        <v/>
      </c>
      <c r="I3374" s="94"/>
      <c r="J3374" s="94"/>
      <c r="L3374" s="15"/>
      <c r="M3374" s="15"/>
      <c r="N3374" s="15"/>
    </row>
    <row r="3375" spans="2:14" s="25" customFormat="1" ht="15" customHeight="1" x14ac:dyDescent="0.3">
      <c r="B3375" s="25" t="str">
        <f>IF(A3375="","",VLOOKUP(A3375,Tabulka3[[Číslo registrace  u jednorázové akce]:[Příjmení]],2,0))</f>
        <v/>
      </c>
      <c r="C3375" s="25" t="str">
        <f>IF(A3375="","",VLOOKUP(A3375,Tabulka3[[Číslo registrace  u jednorázové akce]:[Příjmení]],3,0))</f>
        <v/>
      </c>
      <c r="I3375" s="94"/>
      <c r="J3375" s="94"/>
      <c r="L3375" s="15"/>
      <c r="M3375" s="15"/>
      <c r="N3375" s="15"/>
    </row>
    <row r="3376" spans="2:14" s="25" customFormat="1" ht="15" customHeight="1" x14ac:dyDescent="0.3">
      <c r="B3376" s="25" t="str">
        <f>IF(A3376="","",VLOOKUP(A3376,Tabulka3[[Číslo registrace  u jednorázové akce]:[Příjmení]],2,0))</f>
        <v/>
      </c>
      <c r="C3376" s="25" t="str">
        <f>IF(A3376="","",VLOOKUP(A3376,Tabulka3[[Číslo registrace  u jednorázové akce]:[Příjmení]],3,0))</f>
        <v/>
      </c>
      <c r="I3376" s="94"/>
      <c r="J3376" s="94"/>
      <c r="L3376" s="15"/>
      <c r="M3376" s="15"/>
      <c r="N3376" s="15"/>
    </row>
    <row r="3377" spans="2:14" s="25" customFormat="1" ht="15" customHeight="1" x14ac:dyDescent="0.3">
      <c r="B3377" s="25" t="str">
        <f>IF(A3377="","",VLOOKUP(A3377,Tabulka3[[Číslo registrace  u jednorázové akce]:[Příjmení]],2,0))</f>
        <v/>
      </c>
      <c r="C3377" s="25" t="str">
        <f>IF(A3377="","",VLOOKUP(A3377,Tabulka3[[Číslo registrace  u jednorázové akce]:[Příjmení]],3,0))</f>
        <v/>
      </c>
      <c r="I3377" s="94"/>
      <c r="J3377" s="94"/>
      <c r="L3377" s="15"/>
      <c r="M3377" s="15"/>
      <c r="N3377" s="15"/>
    </row>
    <row r="3378" spans="2:14" s="25" customFormat="1" ht="15" customHeight="1" x14ac:dyDescent="0.3">
      <c r="B3378" s="25" t="str">
        <f>IF(A3378="","",VLOOKUP(A3378,Tabulka3[[Číslo registrace  u jednorázové akce]:[Příjmení]],2,0))</f>
        <v/>
      </c>
      <c r="C3378" s="25" t="str">
        <f>IF(A3378="","",VLOOKUP(A3378,Tabulka3[[Číslo registrace  u jednorázové akce]:[Příjmení]],3,0))</f>
        <v/>
      </c>
      <c r="I3378" s="94"/>
      <c r="J3378" s="94"/>
      <c r="L3378" s="15"/>
      <c r="M3378" s="15"/>
      <c r="N3378" s="15"/>
    </row>
    <row r="3379" spans="2:14" s="25" customFormat="1" ht="15" customHeight="1" x14ac:dyDescent="0.3">
      <c r="B3379" s="25" t="str">
        <f>IF(A3379="","",VLOOKUP(A3379,Tabulka3[[Číslo registrace  u jednorázové akce]:[Příjmení]],2,0))</f>
        <v/>
      </c>
      <c r="C3379" s="25" t="str">
        <f>IF(A3379="","",VLOOKUP(A3379,Tabulka3[[Číslo registrace  u jednorázové akce]:[Příjmení]],3,0))</f>
        <v/>
      </c>
      <c r="I3379" s="94"/>
      <c r="J3379" s="94"/>
      <c r="L3379" s="15"/>
      <c r="M3379" s="15"/>
      <c r="N3379" s="15"/>
    </row>
    <row r="3380" spans="2:14" s="25" customFormat="1" ht="15" customHeight="1" x14ac:dyDescent="0.3">
      <c r="B3380" s="25" t="str">
        <f>IF(A3380="","",VLOOKUP(A3380,Tabulka3[[Číslo registrace  u jednorázové akce]:[Příjmení]],2,0))</f>
        <v/>
      </c>
      <c r="C3380" s="25" t="str">
        <f>IF(A3380="","",VLOOKUP(A3380,Tabulka3[[Číslo registrace  u jednorázové akce]:[Příjmení]],3,0))</f>
        <v/>
      </c>
      <c r="I3380" s="94"/>
      <c r="J3380" s="94"/>
      <c r="L3380" s="15"/>
      <c r="M3380" s="15"/>
      <c r="N3380" s="15"/>
    </row>
    <row r="3381" spans="2:14" s="25" customFormat="1" ht="15" customHeight="1" x14ac:dyDescent="0.3">
      <c r="B3381" s="25" t="str">
        <f>IF(A3381="","",VLOOKUP(A3381,Tabulka3[[Číslo registrace  u jednorázové akce]:[Příjmení]],2,0))</f>
        <v/>
      </c>
      <c r="C3381" s="25" t="str">
        <f>IF(A3381="","",VLOOKUP(A3381,Tabulka3[[Číslo registrace  u jednorázové akce]:[Příjmení]],3,0))</f>
        <v/>
      </c>
      <c r="I3381" s="94"/>
      <c r="J3381" s="94"/>
      <c r="L3381" s="15"/>
      <c r="M3381" s="15"/>
      <c r="N3381" s="15"/>
    </row>
    <row r="3382" spans="2:14" s="25" customFormat="1" ht="15" customHeight="1" x14ac:dyDescent="0.3">
      <c r="B3382" s="25" t="str">
        <f>IF(A3382="","",VLOOKUP(A3382,Tabulka3[[Číslo registrace  u jednorázové akce]:[Příjmení]],2,0))</f>
        <v/>
      </c>
      <c r="C3382" s="25" t="str">
        <f>IF(A3382="","",VLOOKUP(A3382,Tabulka3[[Číslo registrace  u jednorázové akce]:[Příjmení]],3,0))</f>
        <v/>
      </c>
      <c r="I3382" s="94"/>
      <c r="J3382" s="94"/>
      <c r="L3382" s="15"/>
      <c r="M3382" s="15"/>
      <c r="N3382" s="15"/>
    </row>
    <row r="3383" spans="2:14" s="25" customFormat="1" ht="15" customHeight="1" x14ac:dyDescent="0.3">
      <c r="B3383" s="25" t="str">
        <f>IF(A3383="","",VLOOKUP(A3383,Tabulka3[[Číslo registrace  u jednorázové akce]:[Příjmení]],2,0))</f>
        <v/>
      </c>
      <c r="C3383" s="25" t="str">
        <f>IF(A3383="","",VLOOKUP(A3383,Tabulka3[[Číslo registrace  u jednorázové akce]:[Příjmení]],3,0))</f>
        <v/>
      </c>
      <c r="I3383" s="94"/>
      <c r="J3383" s="94"/>
      <c r="L3383" s="15"/>
      <c r="M3383" s="15"/>
      <c r="N3383" s="15"/>
    </row>
    <row r="3384" spans="2:14" s="25" customFormat="1" ht="15" customHeight="1" x14ac:dyDescent="0.3">
      <c r="B3384" s="25" t="str">
        <f>IF(A3384="","",VLOOKUP(A3384,Tabulka3[[Číslo registrace  u jednorázové akce]:[Příjmení]],2,0))</f>
        <v/>
      </c>
      <c r="C3384" s="25" t="str">
        <f>IF(A3384="","",VLOOKUP(A3384,Tabulka3[[Číslo registrace  u jednorázové akce]:[Příjmení]],3,0))</f>
        <v/>
      </c>
      <c r="I3384" s="94"/>
      <c r="J3384" s="94"/>
      <c r="L3384" s="15"/>
      <c r="M3384" s="15"/>
      <c r="N3384" s="15"/>
    </row>
    <row r="3385" spans="2:14" s="25" customFormat="1" ht="15" customHeight="1" x14ac:dyDescent="0.3">
      <c r="B3385" s="25" t="str">
        <f>IF(A3385="","",VLOOKUP(A3385,Tabulka3[[Číslo registrace  u jednorázové akce]:[Příjmení]],2,0))</f>
        <v/>
      </c>
      <c r="C3385" s="25" t="str">
        <f>IF(A3385="","",VLOOKUP(A3385,Tabulka3[[Číslo registrace  u jednorázové akce]:[Příjmení]],3,0))</f>
        <v/>
      </c>
      <c r="I3385" s="94"/>
      <c r="J3385" s="94"/>
      <c r="L3385" s="15"/>
      <c r="M3385" s="15"/>
      <c r="N3385" s="15"/>
    </row>
    <row r="3386" spans="2:14" s="25" customFormat="1" ht="15" customHeight="1" x14ac:dyDescent="0.3">
      <c r="B3386" s="25" t="str">
        <f>IF(A3386="","",VLOOKUP(A3386,Tabulka3[[Číslo registrace  u jednorázové akce]:[Příjmení]],2,0))</f>
        <v/>
      </c>
      <c r="C3386" s="25" t="str">
        <f>IF(A3386="","",VLOOKUP(A3386,Tabulka3[[Číslo registrace  u jednorázové akce]:[Příjmení]],3,0))</f>
        <v/>
      </c>
      <c r="I3386" s="94"/>
      <c r="J3386" s="94"/>
      <c r="L3386" s="15"/>
      <c r="M3386" s="15"/>
      <c r="N3386" s="15"/>
    </row>
    <row r="3387" spans="2:14" s="25" customFormat="1" ht="15" customHeight="1" x14ac:dyDescent="0.3">
      <c r="B3387" s="25" t="str">
        <f>IF(A3387="","",VLOOKUP(A3387,Tabulka3[[Číslo registrace  u jednorázové akce]:[Příjmení]],2,0))</f>
        <v/>
      </c>
      <c r="C3387" s="25" t="str">
        <f>IF(A3387="","",VLOOKUP(A3387,Tabulka3[[Číslo registrace  u jednorázové akce]:[Příjmení]],3,0))</f>
        <v/>
      </c>
      <c r="I3387" s="94"/>
      <c r="J3387" s="94"/>
      <c r="L3387" s="15"/>
      <c r="M3387" s="15"/>
      <c r="N3387" s="15"/>
    </row>
    <row r="3388" spans="2:14" s="25" customFormat="1" ht="15" customHeight="1" x14ac:dyDescent="0.3">
      <c r="B3388" s="25" t="str">
        <f>IF(A3388="","",VLOOKUP(A3388,Tabulka3[[Číslo registrace  u jednorázové akce]:[Příjmení]],2,0))</f>
        <v/>
      </c>
      <c r="C3388" s="25" t="str">
        <f>IF(A3388="","",VLOOKUP(A3388,Tabulka3[[Číslo registrace  u jednorázové akce]:[Příjmení]],3,0))</f>
        <v/>
      </c>
      <c r="I3388" s="94"/>
      <c r="J3388" s="94"/>
      <c r="L3388" s="15"/>
      <c r="M3388" s="15"/>
      <c r="N3388" s="15"/>
    </row>
    <row r="3389" spans="2:14" s="25" customFormat="1" ht="15" customHeight="1" x14ac:dyDescent="0.3">
      <c r="B3389" s="25" t="str">
        <f>IF(A3389="","",VLOOKUP(A3389,Tabulka3[[Číslo registrace  u jednorázové akce]:[Příjmení]],2,0))</f>
        <v/>
      </c>
      <c r="C3389" s="25" t="str">
        <f>IF(A3389="","",VLOOKUP(A3389,Tabulka3[[Číslo registrace  u jednorázové akce]:[Příjmení]],3,0))</f>
        <v/>
      </c>
      <c r="I3389" s="94"/>
      <c r="J3389" s="94"/>
      <c r="L3389" s="15"/>
      <c r="M3389" s="15"/>
      <c r="N3389" s="15"/>
    </row>
    <row r="3390" spans="2:14" s="25" customFormat="1" ht="15" customHeight="1" x14ac:dyDescent="0.3">
      <c r="B3390" s="25" t="str">
        <f>IF(A3390="","",VLOOKUP(A3390,Tabulka3[[Číslo registrace  u jednorázové akce]:[Příjmení]],2,0))</f>
        <v/>
      </c>
      <c r="C3390" s="25" t="str">
        <f>IF(A3390="","",VLOOKUP(A3390,Tabulka3[[Číslo registrace  u jednorázové akce]:[Příjmení]],3,0))</f>
        <v/>
      </c>
      <c r="I3390" s="94"/>
      <c r="J3390" s="94"/>
      <c r="L3390" s="15"/>
      <c r="M3390" s="15"/>
      <c r="N3390" s="15"/>
    </row>
    <row r="3391" spans="2:14" s="25" customFormat="1" ht="15" customHeight="1" x14ac:dyDescent="0.3">
      <c r="B3391" s="25" t="str">
        <f>IF(A3391="","",VLOOKUP(A3391,Tabulka3[[Číslo registrace  u jednorázové akce]:[Příjmení]],2,0))</f>
        <v/>
      </c>
      <c r="C3391" s="25" t="str">
        <f>IF(A3391="","",VLOOKUP(A3391,Tabulka3[[Číslo registrace  u jednorázové akce]:[Příjmení]],3,0))</f>
        <v/>
      </c>
      <c r="I3391" s="94"/>
      <c r="J3391" s="94"/>
      <c r="L3391" s="15"/>
      <c r="M3391" s="15"/>
      <c r="N3391" s="15"/>
    </row>
    <row r="3392" spans="2:14" s="25" customFormat="1" ht="15" customHeight="1" x14ac:dyDescent="0.3">
      <c r="B3392" s="25" t="str">
        <f>IF(A3392="","",VLOOKUP(A3392,Tabulka3[[Číslo registrace  u jednorázové akce]:[Příjmení]],2,0))</f>
        <v/>
      </c>
      <c r="C3392" s="25" t="str">
        <f>IF(A3392="","",VLOOKUP(A3392,Tabulka3[[Číslo registrace  u jednorázové akce]:[Příjmení]],3,0))</f>
        <v/>
      </c>
      <c r="I3392" s="94"/>
      <c r="J3392" s="94"/>
      <c r="L3392" s="15"/>
      <c r="M3392" s="15"/>
      <c r="N3392" s="15"/>
    </row>
    <row r="3393" spans="2:14" s="25" customFormat="1" ht="15" customHeight="1" x14ac:dyDescent="0.3">
      <c r="B3393" s="25" t="str">
        <f>IF(A3393="","",VLOOKUP(A3393,Tabulka3[[Číslo registrace  u jednorázové akce]:[Příjmení]],2,0))</f>
        <v/>
      </c>
      <c r="C3393" s="25" t="str">
        <f>IF(A3393="","",VLOOKUP(A3393,Tabulka3[[Číslo registrace  u jednorázové akce]:[Příjmení]],3,0))</f>
        <v/>
      </c>
      <c r="I3393" s="94"/>
      <c r="J3393" s="94"/>
      <c r="L3393" s="15"/>
      <c r="M3393" s="15"/>
      <c r="N3393" s="15"/>
    </row>
    <row r="3394" spans="2:14" s="25" customFormat="1" ht="15" customHeight="1" x14ac:dyDescent="0.3">
      <c r="B3394" s="25" t="str">
        <f>IF(A3394="","",VLOOKUP(A3394,Tabulka3[[Číslo registrace  u jednorázové akce]:[Příjmení]],2,0))</f>
        <v/>
      </c>
      <c r="C3394" s="25" t="str">
        <f>IF(A3394="","",VLOOKUP(A3394,Tabulka3[[Číslo registrace  u jednorázové akce]:[Příjmení]],3,0))</f>
        <v/>
      </c>
      <c r="I3394" s="94"/>
      <c r="J3394" s="94"/>
      <c r="L3394" s="15"/>
      <c r="M3394" s="15"/>
      <c r="N3394" s="15"/>
    </row>
    <row r="3395" spans="2:14" s="25" customFormat="1" ht="15" customHeight="1" x14ac:dyDescent="0.3">
      <c r="B3395" s="25" t="str">
        <f>IF(A3395="","",VLOOKUP(A3395,Tabulka3[[Číslo registrace  u jednorázové akce]:[Příjmení]],2,0))</f>
        <v/>
      </c>
      <c r="C3395" s="25" t="str">
        <f>IF(A3395="","",VLOOKUP(A3395,Tabulka3[[Číslo registrace  u jednorázové akce]:[Příjmení]],3,0))</f>
        <v/>
      </c>
      <c r="I3395" s="94"/>
      <c r="J3395" s="94"/>
      <c r="L3395" s="15"/>
      <c r="M3395" s="15"/>
      <c r="N3395" s="15"/>
    </row>
    <row r="3396" spans="2:14" s="25" customFormat="1" ht="15" customHeight="1" x14ac:dyDescent="0.3">
      <c r="B3396" s="25" t="str">
        <f>IF(A3396="","",VLOOKUP(A3396,Tabulka3[[Číslo registrace  u jednorázové akce]:[Příjmení]],2,0))</f>
        <v/>
      </c>
      <c r="C3396" s="25" t="str">
        <f>IF(A3396="","",VLOOKUP(A3396,Tabulka3[[Číslo registrace  u jednorázové akce]:[Příjmení]],3,0))</f>
        <v/>
      </c>
      <c r="I3396" s="94"/>
      <c r="J3396" s="94"/>
      <c r="L3396" s="15"/>
      <c r="M3396" s="15"/>
      <c r="N3396" s="15"/>
    </row>
    <row r="3397" spans="2:14" s="25" customFormat="1" ht="15" customHeight="1" x14ac:dyDescent="0.3">
      <c r="B3397" s="25" t="str">
        <f>IF(A3397="","",VLOOKUP(A3397,Tabulka3[[Číslo registrace  u jednorázové akce]:[Příjmení]],2,0))</f>
        <v/>
      </c>
      <c r="C3397" s="25" t="str">
        <f>IF(A3397="","",VLOOKUP(A3397,Tabulka3[[Číslo registrace  u jednorázové akce]:[Příjmení]],3,0))</f>
        <v/>
      </c>
      <c r="I3397" s="94"/>
      <c r="J3397" s="94"/>
      <c r="L3397" s="15"/>
      <c r="M3397" s="15"/>
      <c r="N3397" s="15"/>
    </row>
    <row r="3398" spans="2:14" s="25" customFormat="1" ht="15" customHeight="1" x14ac:dyDescent="0.3">
      <c r="B3398" s="25" t="str">
        <f>IF(A3398="","",VLOOKUP(A3398,Tabulka3[[Číslo registrace  u jednorázové akce]:[Příjmení]],2,0))</f>
        <v/>
      </c>
      <c r="C3398" s="25" t="str">
        <f>IF(A3398="","",VLOOKUP(A3398,Tabulka3[[Číslo registrace  u jednorázové akce]:[Příjmení]],3,0))</f>
        <v/>
      </c>
      <c r="I3398" s="94"/>
      <c r="J3398" s="94"/>
      <c r="L3398" s="15"/>
      <c r="M3398" s="15"/>
      <c r="N3398" s="15"/>
    </row>
    <row r="3399" spans="2:14" s="25" customFormat="1" ht="15" customHeight="1" x14ac:dyDescent="0.3">
      <c r="B3399" s="25" t="str">
        <f>IF(A3399="","",VLOOKUP(A3399,Tabulka3[[Číslo registrace  u jednorázové akce]:[Příjmení]],2,0))</f>
        <v/>
      </c>
      <c r="C3399" s="25" t="str">
        <f>IF(A3399="","",VLOOKUP(A3399,Tabulka3[[Číslo registrace  u jednorázové akce]:[Příjmení]],3,0))</f>
        <v/>
      </c>
      <c r="I3399" s="94"/>
      <c r="J3399" s="94"/>
      <c r="L3399" s="15"/>
      <c r="M3399" s="15"/>
      <c r="N3399" s="15"/>
    </row>
    <row r="3400" spans="2:14" s="25" customFormat="1" ht="15" customHeight="1" x14ac:dyDescent="0.3">
      <c r="B3400" s="25" t="str">
        <f>IF(A3400="","",VLOOKUP(A3400,Tabulka3[[Číslo registrace  u jednorázové akce]:[Příjmení]],2,0))</f>
        <v/>
      </c>
      <c r="C3400" s="25" t="str">
        <f>IF(A3400="","",VLOOKUP(A3400,Tabulka3[[Číslo registrace  u jednorázové akce]:[Příjmení]],3,0))</f>
        <v/>
      </c>
      <c r="I3400" s="94"/>
      <c r="J3400" s="94"/>
      <c r="L3400" s="15"/>
      <c r="M3400" s="15"/>
      <c r="N3400" s="15"/>
    </row>
    <row r="3401" spans="2:14" s="25" customFormat="1" ht="15" customHeight="1" x14ac:dyDescent="0.3">
      <c r="B3401" s="25" t="str">
        <f>IF(A3401="","",VLOOKUP(A3401,Tabulka3[[Číslo registrace  u jednorázové akce]:[Příjmení]],2,0))</f>
        <v/>
      </c>
      <c r="C3401" s="25" t="str">
        <f>IF(A3401="","",VLOOKUP(A3401,Tabulka3[[Číslo registrace  u jednorázové akce]:[Příjmení]],3,0))</f>
        <v/>
      </c>
      <c r="I3401" s="94"/>
      <c r="J3401" s="94"/>
      <c r="L3401" s="15"/>
      <c r="M3401" s="15"/>
      <c r="N3401" s="15"/>
    </row>
    <row r="3402" spans="2:14" s="25" customFormat="1" ht="15" customHeight="1" x14ac:dyDescent="0.3">
      <c r="B3402" s="25" t="str">
        <f>IF(A3402="","",VLOOKUP(A3402,Tabulka3[[Číslo registrace  u jednorázové akce]:[Příjmení]],2,0))</f>
        <v/>
      </c>
      <c r="C3402" s="25" t="str">
        <f>IF(A3402="","",VLOOKUP(A3402,Tabulka3[[Číslo registrace  u jednorázové akce]:[Příjmení]],3,0))</f>
        <v/>
      </c>
      <c r="I3402" s="94"/>
      <c r="J3402" s="94"/>
      <c r="L3402" s="15"/>
      <c r="M3402" s="15"/>
      <c r="N3402" s="15"/>
    </row>
    <row r="3403" spans="2:14" s="25" customFormat="1" ht="15" customHeight="1" x14ac:dyDescent="0.3">
      <c r="B3403" s="25" t="str">
        <f>IF(A3403="","",VLOOKUP(A3403,Tabulka3[[Číslo registrace  u jednorázové akce]:[Příjmení]],2,0))</f>
        <v/>
      </c>
      <c r="C3403" s="25" t="str">
        <f>IF(A3403="","",VLOOKUP(A3403,Tabulka3[[Číslo registrace  u jednorázové akce]:[Příjmení]],3,0))</f>
        <v/>
      </c>
      <c r="I3403" s="94"/>
      <c r="J3403" s="94"/>
      <c r="L3403" s="15"/>
      <c r="M3403" s="15"/>
      <c r="N3403" s="15"/>
    </row>
    <row r="3404" spans="2:14" s="25" customFormat="1" ht="15" customHeight="1" x14ac:dyDescent="0.3">
      <c r="B3404" s="25" t="str">
        <f>IF(A3404="","",VLOOKUP(A3404,Tabulka3[[Číslo registrace  u jednorázové akce]:[Příjmení]],2,0))</f>
        <v/>
      </c>
      <c r="C3404" s="25" t="str">
        <f>IF(A3404="","",VLOOKUP(A3404,Tabulka3[[Číslo registrace  u jednorázové akce]:[Příjmení]],3,0))</f>
        <v/>
      </c>
      <c r="I3404" s="94"/>
      <c r="J3404" s="94"/>
      <c r="L3404" s="15"/>
      <c r="M3404" s="15"/>
      <c r="N3404" s="15"/>
    </row>
    <row r="3405" spans="2:14" s="25" customFormat="1" ht="15" customHeight="1" x14ac:dyDescent="0.3">
      <c r="B3405" s="25" t="str">
        <f>IF(A3405="","",VLOOKUP(A3405,Tabulka3[[Číslo registrace  u jednorázové akce]:[Příjmení]],2,0))</f>
        <v/>
      </c>
      <c r="C3405" s="25" t="str">
        <f>IF(A3405="","",VLOOKUP(A3405,Tabulka3[[Číslo registrace  u jednorázové akce]:[Příjmení]],3,0))</f>
        <v/>
      </c>
      <c r="I3405" s="94"/>
      <c r="J3405" s="94"/>
      <c r="L3405" s="15"/>
      <c r="M3405" s="15"/>
      <c r="N3405" s="15"/>
    </row>
    <row r="3406" spans="2:14" s="25" customFormat="1" ht="15" customHeight="1" x14ac:dyDescent="0.3">
      <c r="B3406" s="25" t="str">
        <f>IF(A3406="","",VLOOKUP(A3406,Tabulka3[[Číslo registrace  u jednorázové akce]:[Příjmení]],2,0))</f>
        <v/>
      </c>
      <c r="C3406" s="25" t="str">
        <f>IF(A3406="","",VLOOKUP(A3406,Tabulka3[[Číslo registrace  u jednorázové akce]:[Příjmení]],3,0))</f>
        <v/>
      </c>
      <c r="I3406" s="94"/>
      <c r="J3406" s="94"/>
      <c r="L3406" s="15"/>
      <c r="M3406" s="15"/>
      <c r="N3406" s="15"/>
    </row>
    <row r="3407" spans="2:14" s="25" customFormat="1" ht="15" customHeight="1" x14ac:dyDescent="0.3">
      <c r="B3407" s="25" t="str">
        <f>IF(A3407="","",VLOOKUP(A3407,Tabulka3[[Číslo registrace  u jednorázové akce]:[Příjmení]],2,0))</f>
        <v/>
      </c>
      <c r="C3407" s="25" t="str">
        <f>IF(A3407="","",VLOOKUP(A3407,Tabulka3[[Číslo registrace  u jednorázové akce]:[Příjmení]],3,0))</f>
        <v/>
      </c>
      <c r="I3407" s="94"/>
      <c r="J3407" s="94"/>
      <c r="L3407" s="15"/>
      <c r="M3407" s="15"/>
      <c r="N3407" s="15"/>
    </row>
    <row r="3408" spans="2:14" s="25" customFormat="1" ht="15" customHeight="1" x14ac:dyDescent="0.3">
      <c r="B3408" s="25" t="str">
        <f>IF(A3408="","",VLOOKUP(A3408,Tabulka3[[Číslo registrace  u jednorázové akce]:[Příjmení]],2,0))</f>
        <v/>
      </c>
      <c r="C3408" s="25" t="str">
        <f>IF(A3408="","",VLOOKUP(A3408,Tabulka3[[Číslo registrace  u jednorázové akce]:[Příjmení]],3,0))</f>
        <v/>
      </c>
      <c r="I3408" s="94"/>
      <c r="J3408" s="94"/>
      <c r="L3408" s="15"/>
      <c r="M3408" s="15"/>
      <c r="N3408" s="15"/>
    </row>
    <row r="3409" spans="2:14" s="25" customFormat="1" ht="15" customHeight="1" x14ac:dyDescent="0.3">
      <c r="B3409" s="25" t="str">
        <f>IF(A3409="","",VLOOKUP(A3409,Tabulka3[[Číslo registrace  u jednorázové akce]:[Příjmení]],2,0))</f>
        <v/>
      </c>
      <c r="C3409" s="25" t="str">
        <f>IF(A3409="","",VLOOKUP(A3409,Tabulka3[[Číslo registrace  u jednorázové akce]:[Příjmení]],3,0))</f>
        <v/>
      </c>
      <c r="I3409" s="94"/>
      <c r="J3409" s="94"/>
      <c r="L3409" s="15"/>
      <c r="M3409" s="15"/>
      <c r="N3409" s="15"/>
    </row>
    <row r="3410" spans="2:14" s="25" customFormat="1" ht="15" customHeight="1" x14ac:dyDescent="0.3">
      <c r="B3410" s="25" t="str">
        <f>IF(A3410="","",VLOOKUP(A3410,Tabulka3[[Číslo registrace  u jednorázové akce]:[Příjmení]],2,0))</f>
        <v/>
      </c>
      <c r="C3410" s="25" t="str">
        <f>IF(A3410="","",VLOOKUP(A3410,Tabulka3[[Číslo registrace  u jednorázové akce]:[Příjmení]],3,0))</f>
        <v/>
      </c>
      <c r="I3410" s="94"/>
      <c r="J3410" s="94"/>
      <c r="L3410" s="15"/>
      <c r="M3410" s="15"/>
      <c r="N3410" s="15"/>
    </row>
    <row r="3411" spans="2:14" s="25" customFormat="1" ht="15" customHeight="1" x14ac:dyDescent="0.3">
      <c r="B3411" s="25" t="str">
        <f>IF(A3411="","",VLOOKUP(A3411,Tabulka3[[Číslo registrace  u jednorázové akce]:[Příjmení]],2,0))</f>
        <v/>
      </c>
      <c r="C3411" s="25" t="str">
        <f>IF(A3411="","",VLOOKUP(A3411,Tabulka3[[Číslo registrace  u jednorázové akce]:[Příjmení]],3,0))</f>
        <v/>
      </c>
      <c r="I3411" s="94"/>
      <c r="J3411" s="94"/>
      <c r="L3411" s="15"/>
      <c r="M3411" s="15"/>
      <c r="N3411" s="15"/>
    </row>
    <row r="3412" spans="2:14" s="25" customFormat="1" ht="15" customHeight="1" x14ac:dyDescent="0.3">
      <c r="B3412" s="25" t="str">
        <f>IF(A3412="","",VLOOKUP(A3412,Tabulka3[[Číslo registrace  u jednorázové akce]:[Příjmení]],2,0))</f>
        <v/>
      </c>
      <c r="C3412" s="25" t="str">
        <f>IF(A3412="","",VLOOKUP(A3412,Tabulka3[[Číslo registrace  u jednorázové akce]:[Příjmení]],3,0))</f>
        <v/>
      </c>
      <c r="I3412" s="94"/>
      <c r="J3412" s="94"/>
      <c r="L3412" s="15"/>
      <c r="M3412" s="15"/>
      <c r="N3412" s="15"/>
    </row>
    <row r="3413" spans="2:14" s="25" customFormat="1" ht="15" customHeight="1" x14ac:dyDescent="0.3">
      <c r="B3413" s="25" t="str">
        <f>IF(A3413="","",VLOOKUP(A3413,Tabulka3[[Číslo registrace  u jednorázové akce]:[Příjmení]],2,0))</f>
        <v/>
      </c>
      <c r="C3413" s="25" t="str">
        <f>IF(A3413="","",VLOOKUP(A3413,Tabulka3[[Číslo registrace  u jednorázové akce]:[Příjmení]],3,0))</f>
        <v/>
      </c>
      <c r="I3413" s="94"/>
      <c r="J3413" s="94"/>
      <c r="L3413" s="15"/>
      <c r="M3413" s="15"/>
      <c r="N3413" s="15"/>
    </row>
    <row r="3414" spans="2:14" s="25" customFormat="1" ht="15" customHeight="1" x14ac:dyDescent="0.3">
      <c r="B3414" s="25" t="str">
        <f>IF(A3414="","",VLOOKUP(A3414,Tabulka3[[Číslo registrace  u jednorázové akce]:[Příjmení]],2,0))</f>
        <v/>
      </c>
      <c r="C3414" s="25" t="str">
        <f>IF(A3414="","",VLOOKUP(A3414,Tabulka3[[Číslo registrace  u jednorázové akce]:[Příjmení]],3,0))</f>
        <v/>
      </c>
      <c r="I3414" s="94"/>
      <c r="J3414" s="94"/>
      <c r="L3414" s="15"/>
      <c r="M3414" s="15"/>
      <c r="N3414" s="15"/>
    </row>
    <row r="3415" spans="2:14" s="25" customFormat="1" ht="15" customHeight="1" x14ac:dyDescent="0.3">
      <c r="B3415" s="25" t="str">
        <f>IF(A3415="","",VLOOKUP(A3415,Tabulka3[[Číslo registrace  u jednorázové akce]:[Příjmení]],2,0))</f>
        <v/>
      </c>
      <c r="C3415" s="25" t="str">
        <f>IF(A3415="","",VLOOKUP(A3415,Tabulka3[[Číslo registrace  u jednorázové akce]:[Příjmení]],3,0))</f>
        <v/>
      </c>
      <c r="I3415" s="94"/>
      <c r="J3415" s="94"/>
      <c r="L3415" s="15"/>
      <c r="M3415" s="15"/>
      <c r="N3415" s="15"/>
    </row>
    <row r="3416" spans="2:14" s="25" customFormat="1" ht="15" customHeight="1" x14ac:dyDescent="0.3">
      <c r="B3416" s="25" t="str">
        <f>IF(A3416="","",VLOOKUP(A3416,Tabulka3[[Číslo registrace  u jednorázové akce]:[Příjmení]],2,0))</f>
        <v/>
      </c>
      <c r="C3416" s="25" t="str">
        <f>IF(A3416="","",VLOOKUP(A3416,Tabulka3[[Číslo registrace  u jednorázové akce]:[Příjmení]],3,0))</f>
        <v/>
      </c>
      <c r="I3416" s="94"/>
      <c r="J3416" s="94"/>
      <c r="L3416" s="15"/>
      <c r="M3416" s="15"/>
      <c r="N3416" s="15"/>
    </row>
    <row r="3417" spans="2:14" s="25" customFormat="1" ht="15" customHeight="1" x14ac:dyDescent="0.3">
      <c r="B3417" s="25" t="str">
        <f>IF(A3417="","",VLOOKUP(A3417,Tabulka3[[Číslo registrace  u jednorázové akce]:[Příjmení]],2,0))</f>
        <v/>
      </c>
      <c r="C3417" s="25" t="str">
        <f>IF(A3417="","",VLOOKUP(A3417,Tabulka3[[Číslo registrace  u jednorázové akce]:[Příjmení]],3,0))</f>
        <v/>
      </c>
      <c r="I3417" s="94"/>
      <c r="J3417" s="94"/>
      <c r="L3417" s="15"/>
      <c r="M3417" s="15"/>
      <c r="N3417" s="15"/>
    </row>
    <row r="3418" spans="2:14" s="25" customFormat="1" ht="15" customHeight="1" x14ac:dyDescent="0.3">
      <c r="B3418" s="25" t="str">
        <f>IF(A3418="","",VLOOKUP(A3418,Tabulka3[[Číslo registrace  u jednorázové akce]:[Příjmení]],2,0))</f>
        <v/>
      </c>
      <c r="C3418" s="25" t="str">
        <f>IF(A3418="","",VLOOKUP(A3418,Tabulka3[[Číslo registrace  u jednorázové akce]:[Příjmení]],3,0))</f>
        <v/>
      </c>
      <c r="I3418" s="94"/>
      <c r="J3418" s="94"/>
      <c r="L3418" s="15"/>
      <c r="M3418" s="15"/>
      <c r="N3418" s="15"/>
    </row>
    <row r="3419" spans="2:14" s="25" customFormat="1" ht="15" customHeight="1" x14ac:dyDescent="0.3">
      <c r="B3419" s="25" t="str">
        <f>IF(A3419="","",VLOOKUP(A3419,Tabulka3[[Číslo registrace  u jednorázové akce]:[Příjmení]],2,0))</f>
        <v/>
      </c>
      <c r="C3419" s="25" t="str">
        <f>IF(A3419="","",VLOOKUP(A3419,Tabulka3[[Číslo registrace  u jednorázové akce]:[Příjmení]],3,0))</f>
        <v/>
      </c>
      <c r="I3419" s="94"/>
      <c r="J3419" s="94"/>
      <c r="L3419" s="15"/>
      <c r="M3419" s="15"/>
      <c r="N3419" s="15"/>
    </row>
    <row r="3420" spans="2:14" s="25" customFormat="1" ht="15" customHeight="1" x14ac:dyDescent="0.3">
      <c r="B3420" s="25" t="str">
        <f>IF(A3420="","",VLOOKUP(A3420,Tabulka3[[Číslo registrace  u jednorázové akce]:[Příjmení]],2,0))</f>
        <v/>
      </c>
      <c r="C3420" s="25" t="str">
        <f>IF(A3420="","",VLOOKUP(A3420,Tabulka3[[Číslo registrace  u jednorázové akce]:[Příjmení]],3,0))</f>
        <v/>
      </c>
      <c r="I3420" s="94"/>
      <c r="J3420" s="94"/>
      <c r="L3420" s="15"/>
      <c r="M3420" s="15"/>
      <c r="N3420" s="15"/>
    </row>
    <row r="3421" spans="2:14" s="25" customFormat="1" ht="15" customHeight="1" x14ac:dyDescent="0.3">
      <c r="B3421" s="25" t="str">
        <f>IF(A3421="","",VLOOKUP(A3421,Tabulka3[[Číslo registrace  u jednorázové akce]:[Příjmení]],2,0))</f>
        <v/>
      </c>
      <c r="C3421" s="25" t="str">
        <f>IF(A3421="","",VLOOKUP(A3421,Tabulka3[[Číslo registrace  u jednorázové akce]:[Příjmení]],3,0))</f>
        <v/>
      </c>
      <c r="I3421" s="94"/>
      <c r="J3421" s="94"/>
      <c r="L3421" s="15"/>
      <c r="M3421" s="15"/>
      <c r="N3421" s="15"/>
    </row>
    <row r="3422" spans="2:14" s="25" customFormat="1" ht="15" customHeight="1" x14ac:dyDescent="0.3">
      <c r="B3422" s="25" t="str">
        <f>IF(A3422="","",VLOOKUP(A3422,Tabulka3[[Číslo registrace  u jednorázové akce]:[Příjmení]],2,0))</f>
        <v/>
      </c>
      <c r="C3422" s="25" t="str">
        <f>IF(A3422="","",VLOOKUP(A3422,Tabulka3[[Číslo registrace  u jednorázové akce]:[Příjmení]],3,0))</f>
        <v/>
      </c>
      <c r="I3422" s="94"/>
      <c r="J3422" s="94"/>
      <c r="L3422" s="15"/>
      <c r="M3422" s="15"/>
      <c r="N3422" s="15"/>
    </row>
    <row r="3423" spans="2:14" s="25" customFormat="1" ht="15" customHeight="1" x14ac:dyDescent="0.3">
      <c r="B3423" s="25" t="str">
        <f>IF(A3423="","",VLOOKUP(A3423,Tabulka3[[Číslo registrace  u jednorázové akce]:[Příjmení]],2,0))</f>
        <v/>
      </c>
      <c r="C3423" s="25" t="str">
        <f>IF(A3423="","",VLOOKUP(A3423,Tabulka3[[Číslo registrace  u jednorázové akce]:[Příjmení]],3,0))</f>
        <v/>
      </c>
      <c r="I3423" s="94"/>
      <c r="J3423" s="94"/>
      <c r="L3423" s="15"/>
      <c r="M3423" s="15"/>
      <c r="N3423" s="15"/>
    </row>
    <row r="3424" spans="2:14" s="25" customFormat="1" ht="15" customHeight="1" x14ac:dyDescent="0.3">
      <c r="B3424" s="25" t="str">
        <f>IF(A3424="","",VLOOKUP(A3424,Tabulka3[[Číslo registrace  u jednorázové akce]:[Příjmení]],2,0))</f>
        <v/>
      </c>
      <c r="C3424" s="25" t="str">
        <f>IF(A3424="","",VLOOKUP(A3424,Tabulka3[[Číslo registrace  u jednorázové akce]:[Příjmení]],3,0))</f>
        <v/>
      </c>
      <c r="I3424" s="94"/>
      <c r="J3424" s="94"/>
      <c r="L3424" s="15"/>
      <c r="M3424" s="15"/>
      <c r="N3424" s="15"/>
    </row>
    <row r="3425" spans="2:14" s="25" customFormat="1" ht="15" customHeight="1" x14ac:dyDescent="0.3">
      <c r="B3425" s="25" t="str">
        <f>IF(A3425="","",VLOOKUP(A3425,Tabulka3[[Číslo registrace  u jednorázové akce]:[Příjmení]],2,0))</f>
        <v/>
      </c>
      <c r="C3425" s="25" t="str">
        <f>IF(A3425="","",VLOOKUP(A3425,Tabulka3[[Číslo registrace  u jednorázové akce]:[Příjmení]],3,0))</f>
        <v/>
      </c>
      <c r="I3425" s="94"/>
      <c r="J3425" s="94"/>
      <c r="L3425" s="15"/>
      <c r="M3425" s="15"/>
      <c r="N3425" s="15"/>
    </row>
    <row r="3426" spans="2:14" s="25" customFormat="1" ht="15" customHeight="1" x14ac:dyDescent="0.3">
      <c r="B3426" s="25" t="str">
        <f>IF(A3426="","",VLOOKUP(A3426,Tabulka3[[Číslo registrace  u jednorázové akce]:[Příjmení]],2,0))</f>
        <v/>
      </c>
      <c r="C3426" s="25" t="str">
        <f>IF(A3426="","",VLOOKUP(A3426,Tabulka3[[Číslo registrace  u jednorázové akce]:[Příjmení]],3,0))</f>
        <v/>
      </c>
      <c r="I3426" s="94"/>
      <c r="J3426" s="94"/>
      <c r="L3426" s="15"/>
      <c r="M3426" s="15"/>
      <c r="N3426" s="15"/>
    </row>
    <row r="3427" spans="2:14" s="25" customFormat="1" ht="15" customHeight="1" x14ac:dyDescent="0.3">
      <c r="B3427" s="25" t="str">
        <f>IF(A3427="","",VLOOKUP(A3427,Tabulka3[[Číslo registrace  u jednorázové akce]:[Příjmení]],2,0))</f>
        <v/>
      </c>
      <c r="C3427" s="25" t="str">
        <f>IF(A3427="","",VLOOKUP(A3427,Tabulka3[[Číslo registrace  u jednorázové akce]:[Příjmení]],3,0))</f>
        <v/>
      </c>
      <c r="I3427" s="94"/>
      <c r="J3427" s="94"/>
      <c r="L3427" s="15"/>
      <c r="M3427" s="15"/>
      <c r="N3427" s="15"/>
    </row>
    <row r="3428" spans="2:14" s="25" customFormat="1" ht="15" customHeight="1" x14ac:dyDescent="0.3">
      <c r="B3428" s="25" t="str">
        <f>IF(A3428="","",VLOOKUP(A3428,Tabulka3[[Číslo registrace  u jednorázové akce]:[Příjmení]],2,0))</f>
        <v/>
      </c>
      <c r="C3428" s="25" t="str">
        <f>IF(A3428="","",VLOOKUP(A3428,Tabulka3[[Číslo registrace  u jednorázové akce]:[Příjmení]],3,0))</f>
        <v/>
      </c>
      <c r="I3428" s="94"/>
      <c r="J3428" s="94"/>
      <c r="L3428" s="15"/>
      <c r="M3428" s="15"/>
      <c r="N3428" s="15"/>
    </row>
    <row r="3429" spans="2:14" s="25" customFormat="1" ht="15" customHeight="1" x14ac:dyDescent="0.3">
      <c r="B3429" s="25" t="str">
        <f>IF(A3429="","",VLOOKUP(A3429,Tabulka3[[Číslo registrace  u jednorázové akce]:[Příjmení]],2,0))</f>
        <v/>
      </c>
      <c r="C3429" s="25" t="str">
        <f>IF(A3429="","",VLOOKUP(A3429,Tabulka3[[Číslo registrace  u jednorázové akce]:[Příjmení]],3,0))</f>
        <v/>
      </c>
      <c r="I3429" s="94"/>
      <c r="J3429" s="94"/>
      <c r="L3429" s="15"/>
      <c r="M3429" s="15"/>
      <c r="N3429" s="15"/>
    </row>
    <row r="3430" spans="2:14" s="25" customFormat="1" ht="15" customHeight="1" x14ac:dyDescent="0.3">
      <c r="B3430" s="25" t="str">
        <f>IF(A3430="","",VLOOKUP(A3430,Tabulka3[[Číslo registrace  u jednorázové akce]:[Příjmení]],2,0))</f>
        <v/>
      </c>
      <c r="C3430" s="25" t="str">
        <f>IF(A3430="","",VLOOKUP(A3430,Tabulka3[[Číslo registrace  u jednorázové akce]:[Příjmení]],3,0))</f>
        <v/>
      </c>
      <c r="I3430" s="94"/>
      <c r="J3430" s="94"/>
      <c r="L3430" s="15"/>
      <c r="M3430" s="15"/>
      <c r="N3430" s="15"/>
    </row>
    <row r="3431" spans="2:14" s="25" customFormat="1" ht="15" customHeight="1" x14ac:dyDescent="0.3">
      <c r="B3431" s="25" t="str">
        <f>IF(A3431="","",VLOOKUP(A3431,Tabulka3[[Číslo registrace  u jednorázové akce]:[Příjmení]],2,0))</f>
        <v/>
      </c>
      <c r="C3431" s="25" t="str">
        <f>IF(A3431="","",VLOOKUP(A3431,Tabulka3[[Číslo registrace  u jednorázové akce]:[Příjmení]],3,0))</f>
        <v/>
      </c>
      <c r="I3431" s="94"/>
      <c r="J3431" s="94"/>
      <c r="L3431" s="15"/>
      <c r="M3431" s="15"/>
      <c r="N3431" s="15"/>
    </row>
    <row r="3432" spans="2:14" s="25" customFormat="1" ht="15" customHeight="1" x14ac:dyDescent="0.3">
      <c r="B3432" s="25" t="str">
        <f>IF(A3432="","",VLOOKUP(A3432,Tabulka3[[Číslo registrace  u jednorázové akce]:[Příjmení]],2,0))</f>
        <v/>
      </c>
      <c r="C3432" s="25" t="str">
        <f>IF(A3432="","",VLOOKUP(A3432,Tabulka3[[Číslo registrace  u jednorázové akce]:[Příjmení]],3,0))</f>
        <v/>
      </c>
      <c r="I3432" s="94"/>
      <c r="J3432" s="94"/>
      <c r="L3432" s="15"/>
      <c r="M3432" s="15"/>
      <c r="N3432" s="15"/>
    </row>
    <row r="3433" spans="2:14" s="25" customFormat="1" ht="15" customHeight="1" x14ac:dyDescent="0.3">
      <c r="B3433" s="25" t="str">
        <f>IF(A3433="","",VLOOKUP(A3433,Tabulka3[[Číslo registrace  u jednorázové akce]:[Příjmení]],2,0))</f>
        <v/>
      </c>
      <c r="C3433" s="25" t="str">
        <f>IF(A3433="","",VLOOKUP(A3433,Tabulka3[[Číslo registrace  u jednorázové akce]:[Příjmení]],3,0))</f>
        <v/>
      </c>
      <c r="I3433" s="94"/>
      <c r="J3433" s="94"/>
      <c r="L3433" s="15"/>
      <c r="M3433" s="15"/>
      <c r="N3433" s="15"/>
    </row>
    <row r="3434" spans="2:14" s="25" customFormat="1" ht="15" customHeight="1" x14ac:dyDescent="0.3">
      <c r="B3434" s="25" t="str">
        <f>IF(A3434="","",VLOOKUP(A3434,Tabulka3[[Číslo registrace  u jednorázové akce]:[Příjmení]],2,0))</f>
        <v/>
      </c>
      <c r="C3434" s="25" t="str">
        <f>IF(A3434="","",VLOOKUP(A3434,Tabulka3[[Číslo registrace  u jednorázové akce]:[Příjmení]],3,0))</f>
        <v/>
      </c>
      <c r="I3434" s="94"/>
      <c r="J3434" s="94"/>
      <c r="L3434" s="15"/>
      <c r="M3434" s="15"/>
      <c r="N3434" s="15"/>
    </row>
    <row r="3435" spans="2:14" s="25" customFormat="1" ht="15" customHeight="1" x14ac:dyDescent="0.3">
      <c r="B3435" s="25" t="str">
        <f>IF(A3435="","",VLOOKUP(A3435,Tabulka3[[Číslo registrace  u jednorázové akce]:[Příjmení]],2,0))</f>
        <v/>
      </c>
      <c r="C3435" s="25" t="str">
        <f>IF(A3435="","",VLOOKUP(A3435,Tabulka3[[Číslo registrace  u jednorázové akce]:[Příjmení]],3,0))</f>
        <v/>
      </c>
      <c r="I3435" s="94"/>
      <c r="J3435" s="94"/>
      <c r="L3435" s="15"/>
      <c r="M3435" s="15"/>
      <c r="N3435" s="15"/>
    </row>
    <row r="3436" spans="2:14" s="25" customFormat="1" ht="15" customHeight="1" x14ac:dyDescent="0.3">
      <c r="B3436" s="25" t="str">
        <f>IF(A3436="","",VLOOKUP(A3436,Tabulka3[[Číslo registrace  u jednorázové akce]:[Příjmení]],2,0))</f>
        <v/>
      </c>
      <c r="C3436" s="25" t="str">
        <f>IF(A3436="","",VLOOKUP(A3436,Tabulka3[[Číslo registrace  u jednorázové akce]:[Příjmení]],3,0))</f>
        <v/>
      </c>
      <c r="I3436" s="94"/>
      <c r="J3436" s="94"/>
      <c r="L3436" s="15"/>
      <c r="M3436" s="15"/>
      <c r="N3436" s="15"/>
    </row>
    <row r="3437" spans="2:14" s="25" customFormat="1" ht="15" customHeight="1" x14ac:dyDescent="0.3">
      <c r="B3437" s="25" t="str">
        <f>IF(A3437="","",VLOOKUP(A3437,Tabulka3[[Číslo registrace  u jednorázové akce]:[Příjmení]],2,0))</f>
        <v/>
      </c>
      <c r="C3437" s="25" t="str">
        <f>IF(A3437="","",VLOOKUP(A3437,Tabulka3[[Číslo registrace  u jednorázové akce]:[Příjmení]],3,0))</f>
        <v/>
      </c>
      <c r="I3437" s="94"/>
      <c r="J3437" s="94"/>
      <c r="L3437" s="15"/>
      <c r="M3437" s="15"/>
      <c r="N3437" s="15"/>
    </row>
    <row r="3438" spans="2:14" s="25" customFormat="1" ht="15" customHeight="1" x14ac:dyDescent="0.3">
      <c r="B3438" s="25" t="str">
        <f>IF(A3438="","",VLOOKUP(A3438,Tabulka3[[Číslo registrace  u jednorázové akce]:[Příjmení]],2,0))</f>
        <v/>
      </c>
      <c r="C3438" s="25" t="str">
        <f>IF(A3438="","",VLOOKUP(A3438,Tabulka3[[Číslo registrace  u jednorázové akce]:[Příjmení]],3,0))</f>
        <v/>
      </c>
      <c r="I3438" s="94"/>
      <c r="J3438" s="94"/>
      <c r="L3438" s="15"/>
      <c r="M3438" s="15"/>
      <c r="N3438" s="15"/>
    </row>
    <row r="3439" spans="2:14" s="25" customFormat="1" ht="15" customHeight="1" x14ac:dyDescent="0.3">
      <c r="B3439" s="25" t="str">
        <f>IF(A3439="","",VLOOKUP(A3439,Tabulka3[[Číslo registrace  u jednorázové akce]:[Příjmení]],2,0))</f>
        <v/>
      </c>
      <c r="C3439" s="25" t="str">
        <f>IF(A3439="","",VLOOKUP(A3439,Tabulka3[[Číslo registrace  u jednorázové akce]:[Příjmení]],3,0))</f>
        <v/>
      </c>
      <c r="I3439" s="94"/>
      <c r="J3439" s="94"/>
      <c r="L3439" s="15"/>
      <c r="M3439" s="15"/>
      <c r="N3439" s="15"/>
    </row>
    <row r="3440" spans="2:14" s="25" customFormat="1" ht="15" customHeight="1" x14ac:dyDescent="0.3">
      <c r="B3440" s="25" t="str">
        <f>IF(A3440="","",VLOOKUP(A3440,Tabulka3[[Číslo registrace  u jednorázové akce]:[Příjmení]],2,0))</f>
        <v/>
      </c>
      <c r="C3440" s="25" t="str">
        <f>IF(A3440="","",VLOOKUP(A3440,Tabulka3[[Číslo registrace  u jednorázové akce]:[Příjmení]],3,0))</f>
        <v/>
      </c>
      <c r="I3440" s="94"/>
      <c r="J3440" s="94"/>
      <c r="L3440" s="15"/>
      <c r="M3440" s="15"/>
      <c r="N3440" s="15"/>
    </row>
    <row r="3441" spans="2:14" s="25" customFormat="1" ht="15" customHeight="1" x14ac:dyDescent="0.3">
      <c r="B3441" s="25" t="str">
        <f>IF(A3441="","",VLOOKUP(A3441,Tabulka3[[Číslo registrace  u jednorázové akce]:[Příjmení]],2,0))</f>
        <v/>
      </c>
      <c r="C3441" s="25" t="str">
        <f>IF(A3441="","",VLOOKUP(A3441,Tabulka3[[Číslo registrace  u jednorázové akce]:[Příjmení]],3,0))</f>
        <v/>
      </c>
      <c r="I3441" s="94"/>
      <c r="J3441" s="94"/>
      <c r="L3441" s="15"/>
      <c r="M3441" s="15"/>
      <c r="N3441" s="15"/>
    </row>
    <row r="3442" spans="2:14" s="25" customFormat="1" ht="15" customHeight="1" x14ac:dyDescent="0.3">
      <c r="B3442" s="25" t="str">
        <f>IF(A3442="","",VLOOKUP(A3442,Tabulka3[[Číslo registrace  u jednorázové akce]:[Příjmení]],2,0))</f>
        <v/>
      </c>
      <c r="C3442" s="25" t="str">
        <f>IF(A3442="","",VLOOKUP(A3442,Tabulka3[[Číslo registrace  u jednorázové akce]:[Příjmení]],3,0))</f>
        <v/>
      </c>
      <c r="I3442" s="94"/>
      <c r="J3442" s="94"/>
      <c r="L3442" s="15"/>
      <c r="M3442" s="15"/>
      <c r="N3442" s="15"/>
    </row>
    <row r="3443" spans="2:14" s="25" customFormat="1" ht="15" customHeight="1" x14ac:dyDescent="0.3">
      <c r="B3443" s="25" t="str">
        <f>IF(A3443="","",VLOOKUP(A3443,Tabulka3[[Číslo registrace  u jednorázové akce]:[Příjmení]],2,0))</f>
        <v/>
      </c>
      <c r="C3443" s="25" t="str">
        <f>IF(A3443="","",VLOOKUP(A3443,Tabulka3[[Číslo registrace  u jednorázové akce]:[Příjmení]],3,0))</f>
        <v/>
      </c>
      <c r="I3443" s="94"/>
      <c r="J3443" s="94"/>
      <c r="L3443" s="15"/>
      <c r="M3443" s="15"/>
      <c r="N3443" s="15"/>
    </row>
    <row r="3444" spans="2:14" s="25" customFormat="1" ht="15" customHeight="1" x14ac:dyDescent="0.3">
      <c r="B3444" s="25" t="str">
        <f>IF(A3444="","",VLOOKUP(A3444,Tabulka3[[Číslo registrace  u jednorázové akce]:[Příjmení]],2,0))</f>
        <v/>
      </c>
      <c r="C3444" s="25" t="str">
        <f>IF(A3444="","",VLOOKUP(A3444,Tabulka3[[Číslo registrace  u jednorázové akce]:[Příjmení]],3,0))</f>
        <v/>
      </c>
      <c r="I3444" s="94"/>
      <c r="J3444" s="94"/>
      <c r="L3444" s="15"/>
      <c r="M3444" s="15"/>
      <c r="N3444" s="15"/>
    </row>
    <row r="3445" spans="2:14" s="25" customFormat="1" ht="15" customHeight="1" x14ac:dyDescent="0.3">
      <c r="B3445" s="25" t="str">
        <f>IF(A3445="","",VLOOKUP(A3445,Tabulka3[[Číslo registrace  u jednorázové akce]:[Příjmení]],2,0))</f>
        <v/>
      </c>
      <c r="C3445" s="25" t="str">
        <f>IF(A3445="","",VLOOKUP(A3445,Tabulka3[[Číslo registrace  u jednorázové akce]:[Příjmení]],3,0))</f>
        <v/>
      </c>
      <c r="I3445" s="94"/>
      <c r="J3445" s="94"/>
      <c r="L3445" s="15"/>
      <c r="M3445" s="15"/>
      <c r="N3445" s="15"/>
    </row>
    <row r="3446" spans="2:14" s="25" customFormat="1" ht="15" customHeight="1" x14ac:dyDescent="0.3">
      <c r="B3446" s="25" t="str">
        <f>IF(A3446="","",VLOOKUP(A3446,Tabulka3[[Číslo registrace  u jednorázové akce]:[Příjmení]],2,0))</f>
        <v/>
      </c>
      <c r="C3446" s="25" t="str">
        <f>IF(A3446="","",VLOOKUP(A3446,Tabulka3[[Číslo registrace  u jednorázové akce]:[Příjmení]],3,0))</f>
        <v/>
      </c>
      <c r="I3446" s="94"/>
      <c r="J3446" s="94"/>
      <c r="L3446" s="15"/>
      <c r="M3446" s="15"/>
      <c r="N3446" s="15"/>
    </row>
    <row r="3447" spans="2:14" s="25" customFormat="1" ht="15" customHeight="1" x14ac:dyDescent="0.3">
      <c r="B3447" s="25" t="str">
        <f>IF(A3447="","",VLOOKUP(A3447,Tabulka3[[Číslo registrace  u jednorázové akce]:[Příjmení]],2,0))</f>
        <v/>
      </c>
      <c r="C3447" s="25" t="str">
        <f>IF(A3447="","",VLOOKUP(A3447,Tabulka3[[Číslo registrace  u jednorázové akce]:[Příjmení]],3,0))</f>
        <v/>
      </c>
      <c r="I3447" s="94"/>
      <c r="J3447" s="94"/>
      <c r="L3447" s="15"/>
      <c r="M3447" s="15"/>
      <c r="N3447" s="15"/>
    </row>
    <row r="3448" spans="2:14" s="25" customFormat="1" ht="15" customHeight="1" x14ac:dyDescent="0.3">
      <c r="B3448" s="25" t="str">
        <f>IF(A3448="","",VLOOKUP(A3448,Tabulka3[[Číslo registrace  u jednorázové akce]:[Příjmení]],2,0))</f>
        <v/>
      </c>
      <c r="C3448" s="25" t="str">
        <f>IF(A3448="","",VLOOKUP(A3448,Tabulka3[[Číslo registrace  u jednorázové akce]:[Příjmení]],3,0))</f>
        <v/>
      </c>
      <c r="I3448" s="94"/>
      <c r="J3448" s="94"/>
      <c r="L3448" s="15"/>
      <c r="M3448" s="15"/>
      <c r="N3448" s="15"/>
    </row>
    <row r="3449" spans="2:14" s="25" customFormat="1" ht="15" customHeight="1" x14ac:dyDescent="0.3">
      <c r="B3449" s="25" t="str">
        <f>IF(A3449="","",VLOOKUP(A3449,Tabulka3[[Číslo registrace  u jednorázové akce]:[Příjmení]],2,0))</f>
        <v/>
      </c>
      <c r="C3449" s="25" t="str">
        <f>IF(A3449="","",VLOOKUP(A3449,Tabulka3[[Číslo registrace  u jednorázové akce]:[Příjmení]],3,0))</f>
        <v/>
      </c>
      <c r="I3449" s="94"/>
      <c r="J3449" s="94"/>
      <c r="L3449" s="15"/>
      <c r="M3449" s="15"/>
      <c r="N3449" s="15"/>
    </row>
    <row r="3450" spans="2:14" s="25" customFormat="1" ht="15" customHeight="1" x14ac:dyDescent="0.3">
      <c r="B3450" s="25" t="str">
        <f>IF(A3450="","",VLOOKUP(A3450,Tabulka3[[Číslo registrace  u jednorázové akce]:[Příjmení]],2,0))</f>
        <v/>
      </c>
      <c r="C3450" s="25" t="str">
        <f>IF(A3450="","",VLOOKUP(A3450,Tabulka3[[Číslo registrace  u jednorázové akce]:[Příjmení]],3,0))</f>
        <v/>
      </c>
      <c r="I3450" s="94"/>
      <c r="J3450" s="94"/>
      <c r="L3450" s="15"/>
      <c r="M3450" s="15"/>
      <c r="N3450" s="15"/>
    </row>
    <row r="3451" spans="2:14" s="25" customFormat="1" ht="15" customHeight="1" x14ac:dyDescent="0.3">
      <c r="B3451" s="25" t="str">
        <f>IF(A3451="","",VLOOKUP(A3451,Tabulka3[[Číslo registrace  u jednorázové akce]:[Příjmení]],2,0))</f>
        <v/>
      </c>
      <c r="C3451" s="25" t="str">
        <f>IF(A3451="","",VLOOKUP(A3451,Tabulka3[[Číslo registrace  u jednorázové akce]:[Příjmení]],3,0))</f>
        <v/>
      </c>
      <c r="I3451" s="94"/>
      <c r="J3451" s="94"/>
      <c r="L3451" s="15"/>
      <c r="M3451" s="15"/>
      <c r="N3451" s="15"/>
    </row>
    <row r="3452" spans="2:14" s="25" customFormat="1" ht="15" customHeight="1" x14ac:dyDescent="0.3">
      <c r="B3452" s="25" t="str">
        <f>IF(A3452="","",VLOOKUP(A3452,Tabulka3[[Číslo registrace  u jednorázové akce]:[Příjmení]],2,0))</f>
        <v/>
      </c>
      <c r="C3452" s="25" t="str">
        <f>IF(A3452="","",VLOOKUP(A3452,Tabulka3[[Číslo registrace  u jednorázové akce]:[Příjmení]],3,0))</f>
        <v/>
      </c>
      <c r="I3452" s="94"/>
      <c r="J3452" s="94"/>
      <c r="L3452" s="15"/>
      <c r="M3452" s="15"/>
      <c r="N3452" s="15"/>
    </row>
    <row r="3453" spans="2:14" s="25" customFormat="1" ht="15" customHeight="1" x14ac:dyDescent="0.3">
      <c r="B3453" s="25" t="str">
        <f>IF(A3453="","",VLOOKUP(A3453,Tabulka3[[Číslo registrace  u jednorázové akce]:[Příjmení]],2,0))</f>
        <v/>
      </c>
      <c r="C3453" s="25" t="str">
        <f>IF(A3453="","",VLOOKUP(A3453,Tabulka3[[Číslo registrace  u jednorázové akce]:[Příjmení]],3,0))</f>
        <v/>
      </c>
      <c r="I3453" s="94"/>
      <c r="J3453" s="94"/>
      <c r="L3453" s="15"/>
      <c r="M3453" s="15"/>
      <c r="N3453" s="15"/>
    </row>
    <row r="3454" spans="2:14" s="25" customFormat="1" ht="15" customHeight="1" x14ac:dyDescent="0.3">
      <c r="B3454" s="25" t="str">
        <f>IF(A3454="","",VLOOKUP(A3454,Tabulka3[[Číslo registrace  u jednorázové akce]:[Příjmení]],2,0))</f>
        <v/>
      </c>
      <c r="C3454" s="25" t="str">
        <f>IF(A3454="","",VLOOKUP(A3454,Tabulka3[[Číslo registrace  u jednorázové akce]:[Příjmení]],3,0))</f>
        <v/>
      </c>
      <c r="I3454" s="94"/>
      <c r="J3454" s="94"/>
      <c r="L3454" s="15"/>
      <c r="M3454" s="15"/>
      <c r="N3454" s="15"/>
    </row>
    <row r="3455" spans="2:14" s="25" customFormat="1" ht="15" customHeight="1" x14ac:dyDescent="0.3">
      <c r="B3455" s="25" t="str">
        <f>IF(A3455="","",VLOOKUP(A3455,Tabulka3[[Číslo registrace  u jednorázové akce]:[Příjmení]],2,0))</f>
        <v/>
      </c>
      <c r="C3455" s="25" t="str">
        <f>IF(A3455="","",VLOOKUP(A3455,Tabulka3[[Číslo registrace  u jednorázové akce]:[Příjmení]],3,0))</f>
        <v/>
      </c>
      <c r="I3455" s="94"/>
      <c r="J3455" s="94"/>
      <c r="L3455" s="15"/>
      <c r="M3455" s="15"/>
      <c r="N3455" s="15"/>
    </row>
    <row r="3456" spans="2:14" s="25" customFormat="1" ht="15" customHeight="1" x14ac:dyDescent="0.3">
      <c r="B3456" s="25" t="str">
        <f>IF(A3456="","",VLOOKUP(A3456,Tabulka3[[Číslo registrace  u jednorázové akce]:[Příjmení]],2,0))</f>
        <v/>
      </c>
      <c r="C3456" s="25" t="str">
        <f>IF(A3456="","",VLOOKUP(A3456,Tabulka3[[Číslo registrace  u jednorázové akce]:[Příjmení]],3,0))</f>
        <v/>
      </c>
      <c r="I3456" s="94"/>
      <c r="J3456" s="94"/>
      <c r="L3456" s="15"/>
      <c r="M3456" s="15"/>
      <c r="N3456" s="15"/>
    </row>
    <row r="3457" spans="2:14" s="25" customFormat="1" ht="15" customHeight="1" x14ac:dyDescent="0.3">
      <c r="B3457" s="25" t="str">
        <f>IF(A3457="","",VLOOKUP(A3457,Tabulka3[[Číslo registrace  u jednorázové akce]:[Příjmení]],2,0))</f>
        <v/>
      </c>
      <c r="C3457" s="25" t="str">
        <f>IF(A3457="","",VLOOKUP(A3457,Tabulka3[[Číslo registrace  u jednorázové akce]:[Příjmení]],3,0))</f>
        <v/>
      </c>
      <c r="I3457" s="94"/>
      <c r="J3457" s="94"/>
      <c r="L3457" s="15"/>
      <c r="M3457" s="15"/>
      <c r="N3457" s="15"/>
    </row>
    <row r="3458" spans="2:14" s="25" customFormat="1" ht="15" customHeight="1" x14ac:dyDescent="0.3">
      <c r="B3458" s="25" t="str">
        <f>IF(A3458="","",VLOOKUP(A3458,Tabulka3[[Číslo registrace  u jednorázové akce]:[Příjmení]],2,0))</f>
        <v/>
      </c>
      <c r="C3458" s="25" t="str">
        <f>IF(A3458="","",VLOOKUP(A3458,Tabulka3[[Číslo registrace  u jednorázové akce]:[Příjmení]],3,0))</f>
        <v/>
      </c>
      <c r="I3458" s="94"/>
      <c r="J3458" s="94"/>
      <c r="L3458" s="15"/>
      <c r="M3458" s="15"/>
      <c r="N3458" s="15"/>
    </row>
    <row r="3459" spans="2:14" s="25" customFormat="1" ht="15" customHeight="1" x14ac:dyDescent="0.3">
      <c r="B3459" s="25" t="str">
        <f>IF(A3459="","",VLOOKUP(A3459,Tabulka3[[Číslo registrace  u jednorázové akce]:[Příjmení]],2,0))</f>
        <v/>
      </c>
      <c r="C3459" s="25" t="str">
        <f>IF(A3459="","",VLOOKUP(A3459,Tabulka3[[Číslo registrace  u jednorázové akce]:[Příjmení]],3,0))</f>
        <v/>
      </c>
      <c r="I3459" s="94"/>
      <c r="J3459" s="94"/>
      <c r="L3459" s="15"/>
      <c r="M3459" s="15"/>
      <c r="N3459" s="15"/>
    </row>
    <row r="3460" spans="2:14" s="25" customFormat="1" ht="15" customHeight="1" x14ac:dyDescent="0.3">
      <c r="B3460" s="25" t="str">
        <f>IF(A3460="","",VLOOKUP(A3460,Tabulka3[[Číslo registrace  u jednorázové akce]:[Příjmení]],2,0))</f>
        <v/>
      </c>
      <c r="C3460" s="25" t="str">
        <f>IF(A3460="","",VLOOKUP(A3460,Tabulka3[[Číslo registrace  u jednorázové akce]:[Příjmení]],3,0))</f>
        <v/>
      </c>
      <c r="I3460" s="94"/>
      <c r="J3460" s="94"/>
      <c r="L3460" s="15"/>
      <c r="M3460" s="15"/>
      <c r="N3460" s="15"/>
    </row>
    <row r="3461" spans="2:14" s="25" customFormat="1" ht="15" customHeight="1" x14ac:dyDescent="0.3">
      <c r="B3461" s="25" t="str">
        <f>IF(A3461="","",VLOOKUP(A3461,Tabulka3[[Číslo registrace  u jednorázové akce]:[Příjmení]],2,0))</f>
        <v/>
      </c>
      <c r="C3461" s="25" t="str">
        <f>IF(A3461="","",VLOOKUP(A3461,Tabulka3[[Číslo registrace  u jednorázové akce]:[Příjmení]],3,0))</f>
        <v/>
      </c>
      <c r="I3461" s="94"/>
      <c r="J3461" s="94"/>
      <c r="L3461" s="15"/>
      <c r="M3461" s="15"/>
      <c r="N3461" s="15"/>
    </row>
    <row r="3462" spans="2:14" s="25" customFormat="1" ht="15" customHeight="1" x14ac:dyDescent="0.3">
      <c r="B3462" s="25" t="str">
        <f>IF(A3462="","",VLOOKUP(A3462,Tabulka3[[Číslo registrace  u jednorázové akce]:[Příjmení]],2,0))</f>
        <v/>
      </c>
      <c r="C3462" s="25" t="str">
        <f>IF(A3462="","",VLOOKUP(A3462,Tabulka3[[Číslo registrace  u jednorázové akce]:[Příjmení]],3,0))</f>
        <v/>
      </c>
      <c r="I3462" s="94"/>
      <c r="J3462" s="94"/>
      <c r="L3462" s="15"/>
      <c r="M3462" s="15"/>
      <c r="N3462" s="15"/>
    </row>
    <row r="3463" spans="2:14" s="25" customFormat="1" ht="15" customHeight="1" x14ac:dyDescent="0.3">
      <c r="B3463" s="25" t="str">
        <f>IF(A3463="","",VLOOKUP(A3463,Tabulka3[[Číslo registrace  u jednorázové akce]:[Příjmení]],2,0))</f>
        <v/>
      </c>
      <c r="C3463" s="25" t="str">
        <f>IF(A3463="","",VLOOKUP(A3463,Tabulka3[[Číslo registrace  u jednorázové akce]:[Příjmení]],3,0))</f>
        <v/>
      </c>
      <c r="I3463" s="94"/>
      <c r="J3463" s="94"/>
      <c r="L3463" s="15"/>
      <c r="M3463" s="15"/>
      <c r="N3463" s="15"/>
    </row>
    <row r="3464" spans="2:14" s="25" customFormat="1" ht="15" customHeight="1" x14ac:dyDescent="0.3">
      <c r="B3464" s="25" t="str">
        <f>IF(A3464="","",VLOOKUP(A3464,Tabulka3[[Číslo registrace  u jednorázové akce]:[Příjmení]],2,0))</f>
        <v/>
      </c>
      <c r="C3464" s="25" t="str">
        <f>IF(A3464="","",VLOOKUP(A3464,Tabulka3[[Číslo registrace  u jednorázové akce]:[Příjmení]],3,0))</f>
        <v/>
      </c>
      <c r="I3464" s="94"/>
      <c r="J3464" s="94"/>
      <c r="L3464" s="15"/>
      <c r="M3464" s="15"/>
      <c r="N3464" s="15"/>
    </row>
    <row r="3465" spans="2:14" s="25" customFormat="1" ht="15" customHeight="1" x14ac:dyDescent="0.3">
      <c r="B3465" s="25" t="str">
        <f>IF(A3465="","",VLOOKUP(A3465,Tabulka3[[Číslo registrace  u jednorázové akce]:[Příjmení]],2,0))</f>
        <v/>
      </c>
      <c r="C3465" s="25" t="str">
        <f>IF(A3465="","",VLOOKUP(A3465,Tabulka3[[Číslo registrace  u jednorázové akce]:[Příjmení]],3,0))</f>
        <v/>
      </c>
      <c r="I3465" s="94"/>
      <c r="J3465" s="94"/>
      <c r="L3465" s="15"/>
      <c r="M3465" s="15"/>
      <c r="N3465" s="15"/>
    </row>
    <row r="3466" spans="2:14" s="25" customFormat="1" ht="15" customHeight="1" x14ac:dyDescent="0.3">
      <c r="B3466" s="25" t="str">
        <f>IF(A3466="","",VLOOKUP(A3466,Tabulka3[[Číslo registrace  u jednorázové akce]:[Příjmení]],2,0))</f>
        <v/>
      </c>
      <c r="C3466" s="25" t="str">
        <f>IF(A3466="","",VLOOKUP(A3466,Tabulka3[[Číslo registrace  u jednorázové akce]:[Příjmení]],3,0))</f>
        <v/>
      </c>
      <c r="I3466" s="94"/>
      <c r="J3466" s="94"/>
      <c r="L3466" s="15"/>
      <c r="M3466" s="15"/>
      <c r="N3466" s="15"/>
    </row>
    <row r="3467" spans="2:14" s="25" customFormat="1" ht="15" customHeight="1" x14ac:dyDescent="0.3">
      <c r="B3467" s="25" t="str">
        <f>IF(A3467="","",VLOOKUP(A3467,Tabulka3[[Číslo registrace  u jednorázové akce]:[Příjmení]],2,0))</f>
        <v/>
      </c>
      <c r="C3467" s="25" t="str">
        <f>IF(A3467="","",VLOOKUP(A3467,Tabulka3[[Číslo registrace  u jednorázové akce]:[Příjmení]],3,0))</f>
        <v/>
      </c>
      <c r="I3467" s="94"/>
      <c r="J3467" s="94"/>
      <c r="L3467" s="15"/>
      <c r="M3467" s="15"/>
      <c r="N3467" s="15"/>
    </row>
    <row r="3468" spans="2:14" s="25" customFormat="1" ht="15" customHeight="1" x14ac:dyDescent="0.3">
      <c r="B3468" s="25" t="str">
        <f>IF(A3468="","",VLOOKUP(A3468,Tabulka3[[Číslo registrace  u jednorázové akce]:[Příjmení]],2,0))</f>
        <v/>
      </c>
      <c r="C3468" s="25" t="str">
        <f>IF(A3468="","",VLOOKUP(A3468,Tabulka3[[Číslo registrace  u jednorázové akce]:[Příjmení]],3,0))</f>
        <v/>
      </c>
      <c r="I3468" s="94"/>
      <c r="J3468" s="94"/>
      <c r="L3468" s="15"/>
      <c r="M3468" s="15"/>
      <c r="N3468" s="15"/>
    </row>
    <row r="3469" spans="2:14" s="25" customFormat="1" ht="15" customHeight="1" x14ac:dyDescent="0.3">
      <c r="B3469" s="25" t="str">
        <f>IF(A3469="","",VLOOKUP(A3469,Tabulka3[[Číslo registrace  u jednorázové akce]:[Příjmení]],2,0))</f>
        <v/>
      </c>
      <c r="C3469" s="25" t="str">
        <f>IF(A3469="","",VLOOKUP(A3469,Tabulka3[[Číslo registrace  u jednorázové akce]:[Příjmení]],3,0))</f>
        <v/>
      </c>
      <c r="I3469" s="94"/>
      <c r="J3469" s="94"/>
      <c r="L3469" s="15"/>
      <c r="M3469" s="15"/>
      <c r="N3469" s="15"/>
    </row>
    <row r="3470" spans="2:14" s="25" customFormat="1" ht="15" customHeight="1" x14ac:dyDescent="0.3">
      <c r="B3470" s="25" t="str">
        <f>IF(A3470="","",VLOOKUP(A3470,Tabulka3[[Číslo registrace  u jednorázové akce]:[Příjmení]],2,0))</f>
        <v/>
      </c>
      <c r="C3470" s="25" t="str">
        <f>IF(A3470="","",VLOOKUP(A3470,Tabulka3[[Číslo registrace  u jednorázové akce]:[Příjmení]],3,0))</f>
        <v/>
      </c>
      <c r="I3470" s="94"/>
      <c r="J3470" s="94"/>
      <c r="L3470" s="15"/>
      <c r="M3470" s="15"/>
      <c r="N3470" s="15"/>
    </row>
    <row r="3471" spans="2:14" s="25" customFormat="1" ht="15" customHeight="1" x14ac:dyDescent="0.3">
      <c r="B3471" s="25" t="str">
        <f>IF(A3471="","",VLOOKUP(A3471,Tabulka3[[Číslo registrace  u jednorázové akce]:[Příjmení]],2,0))</f>
        <v/>
      </c>
      <c r="C3471" s="25" t="str">
        <f>IF(A3471="","",VLOOKUP(A3471,Tabulka3[[Číslo registrace  u jednorázové akce]:[Příjmení]],3,0))</f>
        <v/>
      </c>
      <c r="I3471" s="94"/>
      <c r="J3471" s="94"/>
      <c r="L3471" s="15"/>
      <c r="M3471" s="15"/>
      <c r="N3471" s="15"/>
    </row>
    <row r="3472" spans="2:14" s="25" customFormat="1" ht="15" customHeight="1" x14ac:dyDescent="0.3">
      <c r="B3472" s="25" t="str">
        <f>IF(A3472="","",VLOOKUP(A3472,Tabulka3[[Číslo registrace  u jednorázové akce]:[Příjmení]],2,0))</f>
        <v/>
      </c>
      <c r="C3472" s="25" t="str">
        <f>IF(A3472="","",VLOOKUP(A3472,Tabulka3[[Číslo registrace  u jednorázové akce]:[Příjmení]],3,0))</f>
        <v/>
      </c>
      <c r="I3472" s="94"/>
      <c r="J3472" s="94"/>
      <c r="L3472" s="15"/>
      <c r="M3472" s="15"/>
      <c r="N3472" s="15"/>
    </row>
    <row r="3473" spans="2:14" s="25" customFormat="1" ht="15" customHeight="1" x14ac:dyDescent="0.3">
      <c r="B3473" s="25" t="str">
        <f>IF(A3473="","",VLOOKUP(A3473,Tabulka3[[Číslo registrace  u jednorázové akce]:[Příjmení]],2,0))</f>
        <v/>
      </c>
      <c r="C3473" s="25" t="str">
        <f>IF(A3473="","",VLOOKUP(A3473,Tabulka3[[Číslo registrace  u jednorázové akce]:[Příjmení]],3,0))</f>
        <v/>
      </c>
      <c r="I3473" s="94"/>
      <c r="J3473" s="94"/>
      <c r="L3473" s="15"/>
      <c r="M3473" s="15"/>
      <c r="N3473" s="15"/>
    </row>
    <row r="3474" spans="2:14" s="25" customFormat="1" ht="15" customHeight="1" x14ac:dyDescent="0.3">
      <c r="B3474" s="25" t="str">
        <f>IF(A3474="","",VLOOKUP(A3474,Tabulka3[[Číslo registrace  u jednorázové akce]:[Příjmení]],2,0))</f>
        <v/>
      </c>
      <c r="C3474" s="25" t="str">
        <f>IF(A3474="","",VLOOKUP(A3474,Tabulka3[[Číslo registrace  u jednorázové akce]:[Příjmení]],3,0))</f>
        <v/>
      </c>
      <c r="I3474" s="94"/>
      <c r="J3474" s="94"/>
      <c r="L3474" s="15"/>
      <c r="M3474" s="15"/>
      <c r="N3474" s="15"/>
    </row>
    <row r="3475" spans="2:14" s="25" customFormat="1" ht="15" customHeight="1" x14ac:dyDescent="0.3">
      <c r="B3475" s="25" t="str">
        <f>IF(A3475="","",VLOOKUP(A3475,Tabulka3[[Číslo registrace  u jednorázové akce]:[Příjmení]],2,0))</f>
        <v/>
      </c>
      <c r="C3475" s="25" t="str">
        <f>IF(A3475="","",VLOOKUP(A3475,Tabulka3[[Číslo registrace  u jednorázové akce]:[Příjmení]],3,0))</f>
        <v/>
      </c>
      <c r="I3475" s="94"/>
      <c r="J3475" s="94"/>
      <c r="L3475" s="15"/>
      <c r="M3475" s="15"/>
      <c r="N3475" s="15"/>
    </row>
    <row r="3476" spans="2:14" s="25" customFormat="1" ht="15" customHeight="1" x14ac:dyDescent="0.3">
      <c r="B3476" s="25" t="str">
        <f>IF(A3476="","",VLOOKUP(A3476,Tabulka3[[Číslo registrace  u jednorázové akce]:[Příjmení]],2,0))</f>
        <v/>
      </c>
      <c r="C3476" s="25" t="str">
        <f>IF(A3476="","",VLOOKUP(A3476,Tabulka3[[Číslo registrace  u jednorázové akce]:[Příjmení]],3,0))</f>
        <v/>
      </c>
      <c r="I3476" s="94"/>
      <c r="J3476" s="94"/>
      <c r="L3476" s="15"/>
      <c r="M3476" s="15"/>
      <c r="N3476" s="15"/>
    </row>
    <row r="3477" spans="2:14" s="25" customFormat="1" ht="15" customHeight="1" x14ac:dyDescent="0.3">
      <c r="B3477" s="25" t="str">
        <f>IF(A3477="","",VLOOKUP(A3477,Tabulka3[[Číslo registrace  u jednorázové akce]:[Příjmení]],2,0))</f>
        <v/>
      </c>
      <c r="C3477" s="25" t="str">
        <f>IF(A3477="","",VLOOKUP(A3477,Tabulka3[[Číslo registrace  u jednorázové akce]:[Příjmení]],3,0))</f>
        <v/>
      </c>
      <c r="I3477" s="94"/>
      <c r="J3477" s="94"/>
      <c r="L3477" s="15"/>
      <c r="M3477" s="15"/>
      <c r="N3477" s="15"/>
    </row>
    <row r="3478" spans="2:14" s="25" customFormat="1" ht="15" customHeight="1" x14ac:dyDescent="0.3">
      <c r="B3478" s="25" t="str">
        <f>IF(A3478="","",VLOOKUP(A3478,Tabulka3[[Číslo registrace  u jednorázové akce]:[Příjmení]],2,0))</f>
        <v/>
      </c>
      <c r="C3478" s="25" t="str">
        <f>IF(A3478="","",VLOOKUP(A3478,Tabulka3[[Číslo registrace  u jednorázové akce]:[Příjmení]],3,0))</f>
        <v/>
      </c>
      <c r="I3478" s="94"/>
      <c r="J3478" s="94"/>
      <c r="L3478" s="15"/>
      <c r="M3478" s="15"/>
      <c r="N3478" s="15"/>
    </row>
    <row r="3479" spans="2:14" s="25" customFormat="1" ht="15" customHeight="1" x14ac:dyDescent="0.3">
      <c r="B3479" s="25" t="str">
        <f>IF(A3479="","",VLOOKUP(A3479,Tabulka3[[Číslo registrace  u jednorázové akce]:[Příjmení]],2,0))</f>
        <v/>
      </c>
      <c r="C3479" s="25" t="str">
        <f>IF(A3479="","",VLOOKUP(A3479,Tabulka3[[Číslo registrace  u jednorázové akce]:[Příjmení]],3,0))</f>
        <v/>
      </c>
      <c r="I3479" s="94"/>
      <c r="J3479" s="94"/>
      <c r="L3479" s="15"/>
      <c r="M3479" s="15"/>
      <c r="N3479" s="15"/>
    </row>
    <row r="3480" spans="2:14" s="25" customFormat="1" ht="15" customHeight="1" x14ac:dyDescent="0.3">
      <c r="B3480" s="25" t="str">
        <f>IF(A3480="","",VLOOKUP(A3480,Tabulka3[[Číslo registrace  u jednorázové akce]:[Příjmení]],2,0))</f>
        <v/>
      </c>
      <c r="C3480" s="25" t="str">
        <f>IF(A3480="","",VLOOKUP(A3480,Tabulka3[[Číslo registrace  u jednorázové akce]:[Příjmení]],3,0))</f>
        <v/>
      </c>
      <c r="I3480" s="94"/>
      <c r="J3480" s="94"/>
      <c r="L3480" s="15"/>
      <c r="M3480" s="15"/>
      <c r="N3480" s="15"/>
    </row>
    <row r="3481" spans="2:14" s="25" customFormat="1" ht="15" customHeight="1" x14ac:dyDescent="0.3">
      <c r="B3481" s="25" t="str">
        <f>IF(A3481="","",VLOOKUP(A3481,Tabulka3[[Číslo registrace  u jednorázové akce]:[Příjmení]],2,0))</f>
        <v/>
      </c>
      <c r="C3481" s="25" t="str">
        <f>IF(A3481="","",VLOOKUP(A3481,Tabulka3[[Číslo registrace  u jednorázové akce]:[Příjmení]],3,0))</f>
        <v/>
      </c>
      <c r="I3481" s="94"/>
      <c r="J3481" s="94"/>
      <c r="L3481" s="15"/>
      <c r="M3481" s="15"/>
      <c r="N3481" s="15"/>
    </row>
    <row r="3482" spans="2:14" s="25" customFormat="1" ht="15" customHeight="1" x14ac:dyDescent="0.3">
      <c r="B3482" s="25" t="str">
        <f>IF(A3482="","",VLOOKUP(A3482,Tabulka3[[Číslo registrace  u jednorázové akce]:[Příjmení]],2,0))</f>
        <v/>
      </c>
      <c r="C3482" s="25" t="str">
        <f>IF(A3482="","",VLOOKUP(A3482,Tabulka3[[Číslo registrace  u jednorázové akce]:[Příjmení]],3,0))</f>
        <v/>
      </c>
      <c r="I3482" s="94"/>
      <c r="J3482" s="94"/>
      <c r="L3482" s="15"/>
      <c r="M3482" s="15"/>
      <c r="N3482" s="15"/>
    </row>
    <row r="3483" spans="2:14" s="25" customFormat="1" ht="15" customHeight="1" x14ac:dyDescent="0.3">
      <c r="B3483" s="25" t="str">
        <f>IF(A3483="","",VLOOKUP(A3483,Tabulka3[[Číslo registrace  u jednorázové akce]:[Příjmení]],2,0))</f>
        <v/>
      </c>
      <c r="C3483" s="25" t="str">
        <f>IF(A3483="","",VLOOKUP(A3483,Tabulka3[[Číslo registrace  u jednorázové akce]:[Příjmení]],3,0))</f>
        <v/>
      </c>
      <c r="I3483" s="94"/>
      <c r="J3483" s="94"/>
      <c r="L3483" s="15"/>
      <c r="M3483" s="15"/>
      <c r="N3483" s="15"/>
    </row>
    <row r="3484" spans="2:14" s="25" customFormat="1" ht="15" customHeight="1" x14ac:dyDescent="0.3">
      <c r="B3484" s="25" t="str">
        <f>IF(A3484="","",VLOOKUP(A3484,Tabulka3[[Číslo registrace  u jednorázové akce]:[Příjmení]],2,0))</f>
        <v/>
      </c>
      <c r="C3484" s="25" t="str">
        <f>IF(A3484="","",VLOOKUP(A3484,Tabulka3[[Číslo registrace  u jednorázové akce]:[Příjmení]],3,0))</f>
        <v/>
      </c>
      <c r="I3484" s="94"/>
      <c r="J3484" s="94"/>
      <c r="L3484" s="15"/>
      <c r="M3484" s="15"/>
      <c r="N3484" s="15"/>
    </row>
    <row r="3485" spans="2:14" s="25" customFormat="1" ht="15" customHeight="1" x14ac:dyDescent="0.3">
      <c r="B3485" s="25" t="str">
        <f>IF(A3485="","",VLOOKUP(A3485,Tabulka3[[Číslo registrace  u jednorázové akce]:[Příjmení]],2,0))</f>
        <v/>
      </c>
      <c r="C3485" s="25" t="str">
        <f>IF(A3485="","",VLOOKUP(A3485,Tabulka3[[Číslo registrace  u jednorázové akce]:[Příjmení]],3,0))</f>
        <v/>
      </c>
      <c r="I3485" s="94"/>
      <c r="J3485" s="94"/>
      <c r="L3485" s="15"/>
      <c r="M3485" s="15"/>
      <c r="N3485" s="15"/>
    </row>
    <row r="3486" spans="2:14" s="25" customFormat="1" ht="15" customHeight="1" x14ac:dyDescent="0.3">
      <c r="B3486" s="25" t="str">
        <f>IF(A3486="","",VLOOKUP(A3486,Tabulka3[[Číslo registrace  u jednorázové akce]:[Příjmení]],2,0))</f>
        <v/>
      </c>
      <c r="C3486" s="25" t="str">
        <f>IF(A3486="","",VLOOKUP(A3486,Tabulka3[[Číslo registrace  u jednorázové akce]:[Příjmení]],3,0))</f>
        <v/>
      </c>
      <c r="I3486" s="94"/>
      <c r="J3486" s="94"/>
      <c r="L3486" s="15"/>
      <c r="M3486" s="15"/>
      <c r="N3486" s="15"/>
    </row>
    <row r="3487" spans="2:14" s="25" customFormat="1" ht="15" customHeight="1" x14ac:dyDescent="0.3">
      <c r="B3487" s="25" t="str">
        <f>IF(A3487="","",VLOOKUP(A3487,Tabulka3[[Číslo registrace  u jednorázové akce]:[Příjmení]],2,0))</f>
        <v/>
      </c>
      <c r="C3487" s="25" t="str">
        <f>IF(A3487="","",VLOOKUP(A3487,Tabulka3[[Číslo registrace  u jednorázové akce]:[Příjmení]],3,0))</f>
        <v/>
      </c>
      <c r="I3487" s="94"/>
      <c r="J3487" s="94"/>
      <c r="L3487" s="15"/>
      <c r="M3487" s="15"/>
      <c r="N3487" s="15"/>
    </row>
    <row r="3488" spans="2:14" s="25" customFormat="1" ht="15" customHeight="1" x14ac:dyDescent="0.3">
      <c r="B3488" s="25" t="str">
        <f>IF(A3488="","",VLOOKUP(A3488,Tabulka3[[Číslo registrace  u jednorázové akce]:[Příjmení]],2,0))</f>
        <v/>
      </c>
      <c r="C3488" s="25" t="str">
        <f>IF(A3488="","",VLOOKUP(A3488,Tabulka3[[Číslo registrace  u jednorázové akce]:[Příjmení]],3,0))</f>
        <v/>
      </c>
      <c r="I3488" s="94"/>
      <c r="J3488" s="94"/>
      <c r="L3488" s="15"/>
      <c r="M3488" s="15"/>
      <c r="N3488" s="15"/>
    </row>
    <row r="3489" spans="2:14" s="25" customFormat="1" ht="15" customHeight="1" x14ac:dyDescent="0.3">
      <c r="B3489" s="25" t="str">
        <f>IF(A3489="","",VLOOKUP(A3489,Tabulka3[[Číslo registrace  u jednorázové akce]:[Příjmení]],2,0))</f>
        <v/>
      </c>
      <c r="C3489" s="25" t="str">
        <f>IF(A3489="","",VLOOKUP(A3489,Tabulka3[[Číslo registrace  u jednorázové akce]:[Příjmení]],3,0))</f>
        <v/>
      </c>
      <c r="I3489" s="94"/>
      <c r="J3489" s="94"/>
      <c r="L3489" s="15"/>
      <c r="M3489" s="15"/>
      <c r="N3489" s="15"/>
    </row>
    <row r="3490" spans="2:14" s="25" customFormat="1" ht="15" customHeight="1" x14ac:dyDescent="0.3">
      <c r="B3490" s="25" t="str">
        <f>IF(A3490="","",VLOOKUP(A3490,Tabulka3[[Číslo registrace  u jednorázové akce]:[Příjmení]],2,0))</f>
        <v/>
      </c>
      <c r="C3490" s="25" t="str">
        <f>IF(A3490="","",VLOOKUP(A3490,Tabulka3[[Číslo registrace  u jednorázové akce]:[Příjmení]],3,0))</f>
        <v/>
      </c>
      <c r="I3490" s="94"/>
      <c r="J3490" s="94"/>
      <c r="L3490" s="15"/>
      <c r="M3490" s="15"/>
      <c r="N3490" s="15"/>
    </row>
    <row r="3491" spans="2:14" s="25" customFormat="1" ht="15" customHeight="1" x14ac:dyDescent="0.3">
      <c r="B3491" s="25" t="str">
        <f>IF(A3491="","",VLOOKUP(A3491,Tabulka3[[Číslo registrace  u jednorázové akce]:[Příjmení]],2,0))</f>
        <v/>
      </c>
      <c r="C3491" s="25" t="str">
        <f>IF(A3491="","",VLOOKUP(A3491,Tabulka3[[Číslo registrace  u jednorázové akce]:[Příjmení]],3,0))</f>
        <v/>
      </c>
      <c r="I3491" s="94"/>
      <c r="J3491" s="94"/>
      <c r="L3491" s="15"/>
      <c r="M3491" s="15"/>
      <c r="N3491" s="15"/>
    </row>
    <row r="3492" spans="2:14" s="25" customFormat="1" ht="15" customHeight="1" x14ac:dyDescent="0.3">
      <c r="B3492" s="25" t="str">
        <f>IF(A3492="","",VLOOKUP(A3492,Tabulka3[[Číslo registrace  u jednorázové akce]:[Příjmení]],2,0))</f>
        <v/>
      </c>
      <c r="C3492" s="25" t="str">
        <f>IF(A3492="","",VLOOKUP(A3492,Tabulka3[[Číslo registrace  u jednorázové akce]:[Příjmení]],3,0))</f>
        <v/>
      </c>
      <c r="I3492" s="94"/>
      <c r="J3492" s="94"/>
      <c r="L3492" s="15"/>
      <c r="M3492" s="15"/>
      <c r="N3492" s="15"/>
    </row>
    <row r="3493" spans="2:14" s="25" customFormat="1" ht="15" customHeight="1" x14ac:dyDescent="0.3">
      <c r="B3493" s="25" t="str">
        <f>IF(A3493="","",VLOOKUP(A3493,Tabulka3[[Číslo registrace  u jednorázové akce]:[Příjmení]],2,0))</f>
        <v/>
      </c>
      <c r="C3493" s="25" t="str">
        <f>IF(A3493="","",VLOOKUP(A3493,Tabulka3[[Číslo registrace  u jednorázové akce]:[Příjmení]],3,0))</f>
        <v/>
      </c>
      <c r="I3493" s="94"/>
      <c r="J3493" s="94"/>
      <c r="L3493" s="15"/>
      <c r="M3493" s="15"/>
      <c r="N3493" s="15"/>
    </row>
    <row r="3494" spans="2:14" s="25" customFormat="1" ht="15" customHeight="1" x14ac:dyDescent="0.3">
      <c r="B3494" s="25" t="str">
        <f>IF(A3494="","",VLOOKUP(A3494,Tabulka3[[Číslo registrace  u jednorázové akce]:[Příjmení]],2,0))</f>
        <v/>
      </c>
      <c r="C3494" s="25" t="str">
        <f>IF(A3494="","",VLOOKUP(A3494,Tabulka3[[Číslo registrace  u jednorázové akce]:[Příjmení]],3,0))</f>
        <v/>
      </c>
      <c r="I3494" s="94"/>
      <c r="J3494" s="94"/>
      <c r="L3494" s="15"/>
      <c r="M3494" s="15"/>
      <c r="N3494" s="15"/>
    </row>
    <row r="3495" spans="2:14" s="25" customFormat="1" ht="15" customHeight="1" x14ac:dyDescent="0.3">
      <c r="B3495" s="25" t="str">
        <f>IF(A3495="","",VLOOKUP(A3495,Tabulka3[[Číslo registrace  u jednorázové akce]:[Příjmení]],2,0))</f>
        <v/>
      </c>
      <c r="C3495" s="25" t="str">
        <f>IF(A3495="","",VLOOKUP(A3495,Tabulka3[[Číslo registrace  u jednorázové akce]:[Příjmení]],3,0))</f>
        <v/>
      </c>
      <c r="I3495" s="94"/>
      <c r="J3495" s="94"/>
      <c r="L3495" s="15"/>
      <c r="M3495" s="15"/>
      <c r="N3495" s="15"/>
    </row>
    <row r="3496" spans="2:14" s="25" customFormat="1" ht="15" customHeight="1" x14ac:dyDescent="0.3">
      <c r="B3496" s="25" t="str">
        <f>IF(A3496="","",VLOOKUP(A3496,Tabulka3[[Číslo registrace  u jednorázové akce]:[Příjmení]],2,0))</f>
        <v/>
      </c>
      <c r="C3496" s="25" t="str">
        <f>IF(A3496="","",VLOOKUP(A3496,Tabulka3[[Číslo registrace  u jednorázové akce]:[Příjmení]],3,0))</f>
        <v/>
      </c>
      <c r="I3496" s="94"/>
      <c r="J3496" s="94"/>
      <c r="L3496" s="15"/>
      <c r="M3496" s="15"/>
      <c r="N3496" s="15"/>
    </row>
    <row r="3497" spans="2:14" s="25" customFormat="1" ht="15" customHeight="1" x14ac:dyDescent="0.3">
      <c r="B3497" s="25" t="str">
        <f>IF(A3497="","",VLOOKUP(A3497,Tabulka3[[Číslo registrace  u jednorázové akce]:[Příjmení]],2,0))</f>
        <v/>
      </c>
      <c r="C3497" s="25" t="str">
        <f>IF(A3497="","",VLOOKUP(A3497,Tabulka3[[Číslo registrace  u jednorázové akce]:[Příjmení]],3,0))</f>
        <v/>
      </c>
      <c r="I3497" s="94"/>
      <c r="J3497" s="94"/>
      <c r="L3497" s="15"/>
      <c r="M3497" s="15"/>
      <c r="N3497" s="15"/>
    </row>
    <row r="3498" spans="2:14" s="25" customFormat="1" ht="15" customHeight="1" x14ac:dyDescent="0.3">
      <c r="B3498" s="25" t="str">
        <f>IF(A3498="","",VLOOKUP(A3498,Tabulka3[[Číslo registrace  u jednorázové akce]:[Příjmení]],2,0))</f>
        <v/>
      </c>
      <c r="C3498" s="25" t="str">
        <f>IF(A3498="","",VLOOKUP(A3498,Tabulka3[[Číslo registrace  u jednorázové akce]:[Příjmení]],3,0))</f>
        <v/>
      </c>
      <c r="I3498" s="94"/>
      <c r="J3498" s="94"/>
      <c r="L3498" s="15"/>
      <c r="M3498" s="15"/>
      <c r="N3498" s="15"/>
    </row>
    <row r="3499" spans="2:14" s="25" customFormat="1" ht="15" customHeight="1" x14ac:dyDescent="0.3">
      <c r="B3499" s="25" t="str">
        <f>IF(A3499="","",VLOOKUP(A3499,Tabulka3[[Číslo registrace  u jednorázové akce]:[Příjmení]],2,0))</f>
        <v/>
      </c>
      <c r="C3499" s="25" t="str">
        <f>IF(A3499="","",VLOOKUP(A3499,Tabulka3[[Číslo registrace  u jednorázové akce]:[Příjmení]],3,0))</f>
        <v/>
      </c>
      <c r="I3499" s="94"/>
      <c r="J3499" s="94"/>
      <c r="L3499" s="15"/>
      <c r="M3499" s="15"/>
      <c r="N3499" s="15"/>
    </row>
    <row r="3500" spans="2:14" s="25" customFormat="1" ht="15" customHeight="1" x14ac:dyDescent="0.3">
      <c r="B3500" s="25" t="str">
        <f>IF(A3500="","",VLOOKUP(A3500,Tabulka3[[Číslo registrace  u jednorázové akce]:[Příjmení]],2,0))</f>
        <v/>
      </c>
      <c r="C3500" s="25" t="str">
        <f>IF(A3500="","",VLOOKUP(A3500,Tabulka3[[Číslo registrace  u jednorázové akce]:[Příjmení]],3,0))</f>
        <v/>
      </c>
      <c r="I3500" s="94"/>
      <c r="J3500" s="94"/>
      <c r="L3500" s="15"/>
      <c r="M3500" s="15"/>
      <c r="N3500" s="15"/>
    </row>
    <row r="3501" spans="2:14" s="25" customFormat="1" ht="15" customHeight="1" x14ac:dyDescent="0.3">
      <c r="B3501" s="25" t="str">
        <f>IF(A3501="","",VLOOKUP(A3501,Tabulka3[[Číslo registrace  u jednorázové akce]:[Příjmení]],2,0))</f>
        <v/>
      </c>
      <c r="C3501" s="25" t="str">
        <f>IF(A3501="","",VLOOKUP(A3501,Tabulka3[[Číslo registrace  u jednorázové akce]:[Příjmení]],3,0))</f>
        <v/>
      </c>
      <c r="I3501" s="94"/>
      <c r="J3501" s="94"/>
      <c r="L3501" s="15"/>
      <c r="M3501" s="15"/>
      <c r="N3501" s="15"/>
    </row>
    <row r="3502" spans="2:14" s="25" customFormat="1" ht="15" customHeight="1" x14ac:dyDescent="0.3">
      <c r="B3502" s="25" t="str">
        <f>IF(A3502="","",VLOOKUP(A3502,Tabulka3[[Číslo registrace  u jednorázové akce]:[Příjmení]],2,0))</f>
        <v/>
      </c>
      <c r="C3502" s="25" t="str">
        <f>IF(A3502="","",VLOOKUP(A3502,Tabulka3[[Číslo registrace  u jednorázové akce]:[Příjmení]],3,0))</f>
        <v/>
      </c>
      <c r="I3502" s="94"/>
      <c r="J3502" s="94"/>
      <c r="L3502" s="15"/>
      <c r="M3502" s="15"/>
      <c r="N3502" s="15"/>
    </row>
    <row r="3503" spans="2:14" s="25" customFormat="1" ht="15" customHeight="1" x14ac:dyDescent="0.3">
      <c r="B3503" s="25" t="str">
        <f>IF(A3503="","",VLOOKUP(A3503,Tabulka3[[Číslo registrace  u jednorázové akce]:[Příjmení]],2,0))</f>
        <v/>
      </c>
      <c r="C3503" s="25" t="str">
        <f>IF(A3503="","",VLOOKUP(A3503,Tabulka3[[Číslo registrace  u jednorázové akce]:[Příjmení]],3,0))</f>
        <v/>
      </c>
      <c r="I3503" s="94"/>
      <c r="J3503" s="94"/>
      <c r="L3503" s="15"/>
      <c r="M3503" s="15"/>
      <c r="N3503" s="15"/>
    </row>
    <row r="3504" spans="2:14" s="25" customFormat="1" ht="15" customHeight="1" x14ac:dyDescent="0.3">
      <c r="B3504" s="25" t="str">
        <f>IF(A3504="","",VLOOKUP(A3504,Tabulka3[[Číslo registrace  u jednorázové akce]:[Příjmení]],2,0))</f>
        <v/>
      </c>
      <c r="C3504" s="25" t="str">
        <f>IF(A3504="","",VLOOKUP(A3504,Tabulka3[[Číslo registrace  u jednorázové akce]:[Příjmení]],3,0))</f>
        <v/>
      </c>
      <c r="I3504" s="94"/>
      <c r="J3504" s="94"/>
      <c r="L3504" s="15"/>
      <c r="M3504" s="15"/>
      <c r="N3504" s="15"/>
    </row>
    <row r="3505" spans="2:14" s="25" customFormat="1" ht="15" customHeight="1" x14ac:dyDescent="0.3">
      <c r="B3505" s="25" t="str">
        <f>IF(A3505="","",VLOOKUP(A3505,Tabulka3[[Číslo registrace  u jednorázové akce]:[Příjmení]],2,0))</f>
        <v/>
      </c>
      <c r="C3505" s="25" t="str">
        <f>IF(A3505="","",VLOOKUP(A3505,Tabulka3[[Číslo registrace  u jednorázové akce]:[Příjmení]],3,0))</f>
        <v/>
      </c>
      <c r="I3505" s="94"/>
      <c r="J3505" s="94"/>
      <c r="L3505" s="15"/>
      <c r="M3505" s="15"/>
      <c r="N3505" s="15"/>
    </row>
    <row r="3506" spans="2:14" s="25" customFormat="1" ht="15" customHeight="1" x14ac:dyDescent="0.3">
      <c r="B3506" s="25" t="str">
        <f>IF(A3506="","",VLOOKUP(A3506,Tabulka3[[Číslo registrace  u jednorázové akce]:[Příjmení]],2,0))</f>
        <v/>
      </c>
      <c r="C3506" s="25" t="str">
        <f>IF(A3506="","",VLOOKUP(A3506,Tabulka3[[Číslo registrace  u jednorázové akce]:[Příjmení]],3,0))</f>
        <v/>
      </c>
      <c r="I3506" s="94"/>
      <c r="J3506" s="94"/>
      <c r="L3506" s="15"/>
      <c r="M3506" s="15"/>
      <c r="N3506" s="15"/>
    </row>
    <row r="3507" spans="2:14" s="25" customFormat="1" ht="15" customHeight="1" x14ac:dyDescent="0.3">
      <c r="B3507" s="25" t="str">
        <f>IF(A3507="","",VLOOKUP(A3507,Tabulka3[[Číslo registrace  u jednorázové akce]:[Příjmení]],2,0))</f>
        <v/>
      </c>
      <c r="C3507" s="25" t="str">
        <f>IF(A3507="","",VLOOKUP(A3507,Tabulka3[[Číslo registrace  u jednorázové akce]:[Příjmení]],3,0))</f>
        <v/>
      </c>
      <c r="I3507" s="94"/>
      <c r="J3507" s="94"/>
      <c r="L3507" s="15"/>
      <c r="M3507" s="15"/>
      <c r="N3507" s="15"/>
    </row>
    <row r="3508" spans="2:14" s="25" customFormat="1" ht="15" customHeight="1" x14ac:dyDescent="0.3">
      <c r="B3508" s="25" t="str">
        <f>IF(A3508="","",VLOOKUP(A3508,Tabulka3[[Číslo registrace  u jednorázové akce]:[Příjmení]],2,0))</f>
        <v/>
      </c>
      <c r="C3508" s="25" t="str">
        <f>IF(A3508="","",VLOOKUP(A3508,Tabulka3[[Číslo registrace  u jednorázové akce]:[Příjmení]],3,0))</f>
        <v/>
      </c>
      <c r="I3508" s="94"/>
      <c r="J3508" s="94"/>
      <c r="L3508" s="15"/>
      <c r="M3508" s="15"/>
      <c r="N3508" s="15"/>
    </row>
    <row r="3509" spans="2:14" s="25" customFormat="1" ht="15" customHeight="1" x14ac:dyDescent="0.3">
      <c r="B3509" s="25" t="str">
        <f>IF(A3509="","",VLOOKUP(A3509,Tabulka3[[Číslo registrace  u jednorázové akce]:[Příjmení]],2,0))</f>
        <v/>
      </c>
      <c r="C3509" s="25" t="str">
        <f>IF(A3509="","",VLOOKUP(A3509,Tabulka3[[Číslo registrace  u jednorázové akce]:[Příjmení]],3,0))</f>
        <v/>
      </c>
      <c r="I3509" s="94"/>
      <c r="J3509" s="94"/>
      <c r="L3509" s="15"/>
      <c r="M3509" s="15"/>
      <c r="N3509" s="15"/>
    </row>
    <row r="3510" spans="2:14" s="25" customFormat="1" ht="15" customHeight="1" x14ac:dyDescent="0.3">
      <c r="B3510" s="25" t="str">
        <f>IF(A3510="","",VLOOKUP(A3510,Tabulka3[[Číslo registrace  u jednorázové akce]:[Příjmení]],2,0))</f>
        <v/>
      </c>
      <c r="C3510" s="25" t="str">
        <f>IF(A3510="","",VLOOKUP(A3510,Tabulka3[[Číslo registrace  u jednorázové akce]:[Příjmení]],3,0))</f>
        <v/>
      </c>
      <c r="I3510" s="94"/>
      <c r="J3510" s="94"/>
      <c r="L3510" s="15"/>
      <c r="M3510" s="15"/>
      <c r="N3510" s="15"/>
    </row>
    <row r="3511" spans="2:14" s="25" customFormat="1" ht="15" customHeight="1" x14ac:dyDescent="0.3">
      <c r="B3511" s="25" t="str">
        <f>IF(A3511="","",VLOOKUP(A3511,Tabulka3[[Číslo registrace  u jednorázové akce]:[Příjmení]],2,0))</f>
        <v/>
      </c>
      <c r="C3511" s="25" t="str">
        <f>IF(A3511="","",VLOOKUP(A3511,Tabulka3[[Číslo registrace  u jednorázové akce]:[Příjmení]],3,0))</f>
        <v/>
      </c>
      <c r="I3511" s="94"/>
      <c r="J3511" s="94"/>
      <c r="L3511" s="15"/>
      <c r="M3511" s="15"/>
      <c r="N3511" s="15"/>
    </row>
    <row r="3512" spans="2:14" s="25" customFormat="1" ht="15" customHeight="1" x14ac:dyDescent="0.3">
      <c r="B3512" s="25" t="str">
        <f>IF(A3512="","",VLOOKUP(A3512,Tabulka3[[Číslo registrace  u jednorázové akce]:[Příjmení]],2,0))</f>
        <v/>
      </c>
      <c r="C3512" s="25" t="str">
        <f>IF(A3512="","",VLOOKUP(A3512,Tabulka3[[Číslo registrace  u jednorázové akce]:[Příjmení]],3,0))</f>
        <v/>
      </c>
      <c r="I3512" s="94"/>
      <c r="J3512" s="94"/>
      <c r="L3512" s="15"/>
      <c r="M3512" s="15"/>
      <c r="N3512" s="15"/>
    </row>
    <row r="3513" spans="2:14" s="25" customFormat="1" ht="15" customHeight="1" x14ac:dyDescent="0.3">
      <c r="B3513" s="25" t="str">
        <f>IF(A3513="","",VLOOKUP(A3513,Tabulka3[[Číslo registrace  u jednorázové akce]:[Příjmení]],2,0))</f>
        <v/>
      </c>
      <c r="C3513" s="25" t="str">
        <f>IF(A3513="","",VLOOKUP(A3513,Tabulka3[[Číslo registrace  u jednorázové akce]:[Příjmení]],3,0))</f>
        <v/>
      </c>
      <c r="I3513" s="94"/>
      <c r="J3513" s="94"/>
      <c r="L3513" s="15"/>
      <c r="M3513" s="15"/>
      <c r="N3513" s="15"/>
    </row>
    <row r="3514" spans="2:14" s="25" customFormat="1" ht="15" customHeight="1" x14ac:dyDescent="0.3">
      <c r="B3514" s="25" t="str">
        <f>IF(A3514="","",VLOOKUP(A3514,Tabulka3[[Číslo registrace  u jednorázové akce]:[Příjmení]],2,0))</f>
        <v/>
      </c>
      <c r="C3514" s="25" t="str">
        <f>IF(A3514="","",VLOOKUP(A3514,Tabulka3[[Číslo registrace  u jednorázové akce]:[Příjmení]],3,0))</f>
        <v/>
      </c>
      <c r="I3514" s="94"/>
      <c r="J3514" s="94"/>
      <c r="L3514" s="15"/>
      <c r="M3514" s="15"/>
      <c r="N3514" s="15"/>
    </row>
    <row r="3515" spans="2:14" s="25" customFormat="1" ht="15" customHeight="1" x14ac:dyDescent="0.3">
      <c r="B3515" s="25" t="str">
        <f>IF(A3515="","",VLOOKUP(A3515,Tabulka3[[Číslo registrace  u jednorázové akce]:[Příjmení]],2,0))</f>
        <v/>
      </c>
      <c r="C3515" s="25" t="str">
        <f>IF(A3515="","",VLOOKUP(A3515,Tabulka3[[Číslo registrace  u jednorázové akce]:[Příjmení]],3,0))</f>
        <v/>
      </c>
      <c r="I3515" s="94"/>
      <c r="J3515" s="94"/>
      <c r="L3515" s="15"/>
      <c r="M3515" s="15"/>
      <c r="N3515" s="15"/>
    </row>
    <row r="3516" spans="2:14" s="25" customFormat="1" ht="15" customHeight="1" x14ac:dyDescent="0.3">
      <c r="B3516" s="25" t="str">
        <f>IF(A3516="","",VLOOKUP(A3516,Tabulka3[[Číslo registrace  u jednorázové akce]:[Příjmení]],2,0))</f>
        <v/>
      </c>
      <c r="C3516" s="25" t="str">
        <f>IF(A3516="","",VLOOKUP(A3516,Tabulka3[[Číslo registrace  u jednorázové akce]:[Příjmení]],3,0))</f>
        <v/>
      </c>
      <c r="I3516" s="94"/>
      <c r="J3516" s="94"/>
      <c r="L3516" s="15"/>
      <c r="M3516" s="15"/>
      <c r="N3516" s="15"/>
    </row>
    <row r="3517" spans="2:14" s="25" customFormat="1" ht="15" customHeight="1" x14ac:dyDescent="0.3">
      <c r="B3517" s="25" t="str">
        <f>IF(A3517="","",VLOOKUP(A3517,Tabulka3[[Číslo registrace  u jednorázové akce]:[Příjmení]],2,0))</f>
        <v/>
      </c>
      <c r="C3517" s="25" t="str">
        <f>IF(A3517="","",VLOOKUP(A3517,Tabulka3[[Číslo registrace  u jednorázové akce]:[Příjmení]],3,0))</f>
        <v/>
      </c>
      <c r="I3517" s="94"/>
      <c r="J3517" s="94"/>
      <c r="L3517" s="15"/>
      <c r="M3517" s="15"/>
      <c r="N3517" s="15"/>
    </row>
    <row r="3518" spans="2:14" s="25" customFormat="1" ht="15" customHeight="1" x14ac:dyDescent="0.3">
      <c r="B3518" s="25" t="str">
        <f>IF(A3518="","",VLOOKUP(A3518,Tabulka3[[Číslo registrace  u jednorázové akce]:[Příjmení]],2,0))</f>
        <v/>
      </c>
      <c r="C3518" s="25" t="str">
        <f>IF(A3518="","",VLOOKUP(A3518,Tabulka3[[Číslo registrace  u jednorázové akce]:[Příjmení]],3,0))</f>
        <v/>
      </c>
      <c r="I3518" s="94"/>
      <c r="J3518" s="94"/>
      <c r="L3518" s="15"/>
      <c r="M3518" s="15"/>
      <c r="N3518" s="15"/>
    </row>
    <row r="3519" spans="2:14" s="25" customFormat="1" ht="15" customHeight="1" x14ac:dyDescent="0.3">
      <c r="B3519" s="25" t="str">
        <f>IF(A3519="","",VLOOKUP(A3519,Tabulka3[[Číslo registrace  u jednorázové akce]:[Příjmení]],2,0))</f>
        <v/>
      </c>
      <c r="C3519" s="25" t="str">
        <f>IF(A3519="","",VLOOKUP(A3519,Tabulka3[[Číslo registrace  u jednorázové akce]:[Příjmení]],3,0))</f>
        <v/>
      </c>
      <c r="I3519" s="94"/>
      <c r="J3519" s="94"/>
      <c r="L3519" s="15"/>
      <c r="M3519" s="15"/>
      <c r="N3519" s="15"/>
    </row>
    <row r="3520" spans="2:14" s="25" customFormat="1" ht="15" customHeight="1" x14ac:dyDescent="0.3">
      <c r="B3520" s="25" t="str">
        <f>IF(A3520="","",VLOOKUP(A3520,Tabulka3[[Číslo registrace  u jednorázové akce]:[Příjmení]],2,0))</f>
        <v/>
      </c>
      <c r="C3520" s="25" t="str">
        <f>IF(A3520="","",VLOOKUP(A3520,Tabulka3[[Číslo registrace  u jednorázové akce]:[Příjmení]],3,0))</f>
        <v/>
      </c>
      <c r="I3520" s="94"/>
      <c r="J3520" s="94"/>
      <c r="L3520" s="15"/>
      <c r="M3520" s="15"/>
      <c r="N3520" s="15"/>
    </row>
    <row r="3521" spans="2:14" s="25" customFormat="1" ht="15" customHeight="1" x14ac:dyDescent="0.3">
      <c r="B3521" s="25" t="str">
        <f>IF(A3521="","",VLOOKUP(A3521,Tabulka3[[Číslo registrace  u jednorázové akce]:[Příjmení]],2,0))</f>
        <v/>
      </c>
      <c r="C3521" s="25" t="str">
        <f>IF(A3521="","",VLOOKUP(A3521,Tabulka3[[Číslo registrace  u jednorázové akce]:[Příjmení]],3,0))</f>
        <v/>
      </c>
      <c r="I3521" s="94"/>
      <c r="J3521" s="94"/>
      <c r="L3521" s="15"/>
      <c r="M3521" s="15"/>
      <c r="N3521" s="15"/>
    </row>
    <row r="3522" spans="2:14" s="25" customFormat="1" ht="15" customHeight="1" x14ac:dyDescent="0.3">
      <c r="B3522" s="25" t="str">
        <f>IF(A3522="","",VLOOKUP(A3522,Tabulka3[[Číslo registrace  u jednorázové akce]:[Příjmení]],2,0))</f>
        <v/>
      </c>
      <c r="C3522" s="25" t="str">
        <f>IF(A3522="","",VLOOKUP(A3522,Tabulka3[[Číslo registrace  u jednorázové akce]:[Příjmení]],3,0))</f>
        <v/>
      </c>
      <c r="I3522" s="94"/>
      <c r="J3522" s="94"/>
      <c r="L3522" s="15"/>
      <c r="M3522" s="15"/>
      <c r="N3522" s="15"/>
    </row>
    <row r="3523" spans="2:14" s="25" customFormat="1" ht="15" customHeight="1" x14ac:dyDescent="0.3">
      <c r="B3523" s="25" t="str">
        <f>IF(A3523="","",VLOOKUP(A3523,Tabulka3[[Číslo registrace  u jednorázové akce]:[Příjmení]],2,0))</f>
        <v/>
      </c>
      <c r="C3523" s="25" t="str">
        <f>IF(A3523="","",VLOOKUP(A3523,Tabulka3[[Číslo registrace  u jednorázové akce]:[Příjmení]],3,0))</f>
        <v/>
      </c>
      <c r="I3523" s="94"/>
      <c r="J3523" s="94"/>
      <c r="L3523" s="15"/>
      <c r="M3523" s="15"/>
      <c r="N3523" s="15"/>
    </row>
    <row r="3524" spans="2:14" s="25" customFormat="1" ht="15" customHeight="1" x14ac:dyDescent="0.3">
      <c r="B3524" s="25" t="str">
        <f>IF(A3524="","",VLOOKUP(A3524,Tabulka3[[Číslo registrace  u jednorázové akce]:[Příjmení]],2,0))</f>
        <v/>
      </c>
      <c r="C3524" s="25" t="str">
        <f>IF(A3524="","",VLOOKUP(A3524,Tabulka3[[Číslo registrace  u jednorázové akce]:[Příjmení]],3,0))</f>
        <v/>
      </c>
      <c r="I3524" s="94"/>
      <c r="J3524" s="94"/>
      <c r="L3524" s="15"/>
      <c r="M3524" s="15"/>
      <c r="N3524" s="15"/>
    </row>
    <row r="3525" spans="2:14" s="25" customFormat="1" ht="15" customHeight="1" x14ac:dyDescent="0.3">
      <c r="B3525" s="25" t="str">
        <f>IF(A3525="","",VLOOKUP(A3525,Tabulka3[[Číslo registrace  u jednorázové akce]:[Příjmení]],2,0))</f>
        <v/>
      </c>
      <c r="C3525" s="25" t="str">
        <f>IF(A3525="","",VLOOKUP(A3525,Tabulka3[[Číslo registrace  u jednorázové akce]:[Příjmení]],3,0))</f>
        <v/>
      </c>
      <c r="I3525" s="94"/>
      <c r="J3525" s="94"/>
      <c r="L3525" s="15"/>
      <c r="M3525" s="15"/>
      <c r="N3525" s="15"/>
    </row>
    <row r="3526" spans="2:14" s="25" customFormat="1" ht="15" customHeight="1" x14ac:dyDescent="0.3">
      <c r="B3526" s="25" t="str">
        <f>IF(A3526="","",VLOOKUP(A3526,Tabulka3[[Číslo registrace  u jednorázové akce]:[Příjmení]],2,0))</f>
        <v/>
      </c>
      <c r="C3526" s="25" t="str">
        <f>IF(A3526="","",VLOOKUP(A3526,Tabulka3[[Číslo registrace  u jednorázové akce]:[Příjmení]],3,0))</f>
        <v/>
      </c>
      <c r="I3526" s="94"/>
      <c r="J3526" s="94"/>
      <c r="L3526" s="15"/>
      <c r="M3526" s="15"/>
      <c r="N3526" s="15"/>
    </row>
    <row r="3527" spans="2:14" s="25" customFormat="1" ht="15" customHeight="1" x14ac:dyDescent="0.3">
      <c r="B3527" s="25" t="str">
        <f>IF(A3527="","",VLOOKUP(A3527,Tabulka3[[Číslo registrace  u jednorázové akce]:[Příjmení]],2,0))</f>
        <v/>
      </c>
      <c r="C3527" s="25" t="str">
        <f>IF(A3527="","",VLOOKUP(A3527,Tabulka3[[Číslo registrace  u jednorázové akce]:[Příjmení]],3,0))</f>
        <v/>
      </c>
      <c r="I3527" s="94"/>
      <c r="J3527" s="94"/>
      <c r="L3527" s="15"/>
      <c r="M3527" s="15"/>
      <c r="N3527" s="15"/>
    </row>
    <row r="3528" spans="2:14" s="25" customFormat="1" ht="15" customHeight="1" x14ac:dyDescent="0.3">
      <c r="B3528" s="25" t="str">
        <f>IF(A3528="","",VLOOKUP(A3528,Tabulka3[[Číslo registrace  u jednorázové akce]:[Příjmení]],2,0))</f>
        <v/>
      </c>
      <c r="C3528" s="25" t="str">
        <f>IF(A3528="","",VLOOKUP(A3528,Tabulka3[[Číslo registrace  u jednorázové akce]:[Příjmení]],3,0))</f>
        <v/>
      </c>
      <c r="I3528" s="94"/>
      <c r="J3528" s="94"/>
      <c r="L3528" s="15"/>
      <c r="M3528" s="15"/>
      <c r="N3528" s="15"/>
    </row>
    <row r="3529" spans="2:14" s="25" customFormat="1" ht="15" customHeight="1" x14ac:dyDescent="0.3">
      <c r="B3529" s="25" t="str">
        <f>IF(A3529="","",VLOOKUP(A3529,Tabulka3[[Číslo registrace  u jednorázové akce]:[Příjmení]],2,0))</f>
        <v/>
      </c>
      <c r="C3529" s="25" t="str">
        <f>IF(A3529="","",VLOOKUP(A3529,Tabulka3[[Číslo registrace  u jednorázové akce]:[Příjmení]],3,0))</f>
        <v/>
      </c>
      <c r="I3529" s="94"/>
      <c r="J3529" s="94"/>
      <c r="L3529" s="15"/>
      <c r="M3529" s="15"/>
      <c r="N3529" s="15"/>
    </row>
    <row r="3530" spans="2:14" s="25" customFormat="1" ht="15" customHeight="1" x14ac:dyDescent="0.3">
      <c r="B3530" s="25" t="str">
        <f>IF(A3530="","",VLOOKUP(A3530,Tabulka3[[Číslo registrace  u jednorázové akce]:[Příjmení]],2,0))</f>
        <v/>
      </c>
      <c r="C3530" s="25" t="str">
        <f>IF(A3530="","",VLOOKUP(A3530,Tabulka3[[Číslo registrace  u jednorázové akce]:[Příjmení]],3,0))</f>
        <v/>
      </c>
      <c r="I3530" s="94"/>
      <c r="J3530" s="94"/>
      <c r="L3530" s="15"/>
      <c r="M3530" s="15"/>
      <c r="N3530" s="15"/>
    </row>
    <row r="3531" spans="2:14" s="25" customFormat="1" ht="15" customHeight="1" x14ac:dyDescent="0.3">
      <c r="B3531" s="25" t="str">
        <f>IF(A3531="","",VLOOKUP(A3531,Tabulka3[[Číslo registrace  u jednorázové akce]:[Příjmení]],2,0))</f>
        <v/>
      </c>
      <c r="C3531" s="25" t="str">
        <f>IF(A3531="","",VLOOKUP(A3531,Tabulka3[[Číslo registrace  u jednorázové akce]:[Příjmení]],3,0))</f>
        <v/>
      </c>
      <c r="I3531" s="94"/>
      <c r="J3531" s="94"/>
      <c r="L3531" s="15"/>
      <c r="M3531" s="15"/>
      <c r="N3531" s="15"/>
    </row>
    <row r="3532" spans="2:14" s="25" customFormat="1" ht="15" customHeight="1" x14ac:dyDescent="0.3">
      <c r="B3532" s="25" t="str">
        <f>IF(A3532="","",VLOOKUP(A3532,Tabulka3[[Číslo registrace  u jednorázové akce]:[Příjmení]],2,0))</f>
        <v/>
      </c>
      <c r="C3532" s="25" t="str">
        <f>IF(A3532="","",VLOOKUP(A3532,Tabulka3[[Číslo registrace  u jednorázové akce]:[Příjmení]],3,0))</f>
        <v/>
      </c>
      <c r="I3532" s="94"/>
      <c r="J3532" s="94"/>
      <c r="L3532" s="15"/>
      <c r="M3532" s="15"/>
      <c r="N3532" s="15"/>
    </row>
    <row r="3533" spans="2:14" s="25" customFormat="1" ht="15" customHeight="1" x14ac:dyDescent="0.3">
      <c r="B3533" s="25" t="str">
        <f>IF(A3533="","",VLOOKUP(A3533,Tabulka3[[Číslo registrace  u jednorázové akce]:[Příjmení]],2,0))</f>
        <v/>
      </c>
      <c r="C3533" s="25" t="str">
        <f>IF(A3533="","",VLOOKUP(A3533,Tabulka3[[Číslo registrace  u jednorázové akce]:[Příjmení]],3,0))</f>
        <v/>
      </c>
      <c r="I3533" s="94"/>
      <c r="J3533" s="94"/>
      <c r="L3533" s="15"/>
      <c r="M3533" s="15"/>
      <c r="N3533" s="15"/>
    </row>
    <row r="3534" spans="2:14" s="25" customFormat="1" ht="15" customHeight="1" x14ac:dyDescent="0.3">
      <c r="B3534" s="25" t="str">
        <f>IF(A3534="","",VLOOKUP(A3534,Tabulka3[[Číslo registrace  u jednorázové akce]:[Příjmení]],2,0))</f>
        <v/>
      </c>
      <c r="C3534" s="25" t="str">
        <f>IF(A3534="","",VLOOKUP(A3534,Tabulka3[[Číslo registrace  u jednorázové akce]:[Příjmení]],3,0))</f>
        <v/>
      </c>
      <c r="I3534" s="94"/>
      <c r="J3534" s="94"/>
      <c r="L3534" s="15"/>
      <c r="M3534" s="15"/>
      <c r="N3534" s="15"/>
    </row>
    <row r="3535" spans="2:14" s="25" customFormat="1" ht="15" customHeight="1" x14ac:dyDescent="0.3">
      <c r="B3535" s="25" t="str">
        <f>IF(A3535="","",VLOOKUP(A3535,Tabulka3[[Číslo registrace  u jednorázové akce]:[Příjmení]],2,0))</f>
        <v/>
      </c>
      <c r="C3535" s="25" t="str">
        <f>IF(A3535="","",VLOOKUP(A3535,Tabulka3[[Číslo registrace  u jednorázové akce]:[Příjmení]],3,0))</f>
        <v/>
      </c>
      <c r="I3535" s="94"/>
      <c r="J3535" s="94"/>
      <c r="L3535" s="15"/>
      <c r="M3535" s="15"/>
      <c r="N3535" s="15"/>
    </row>
    <row r="3536" spans="2:14" s="25" customFormat="1" ht="15" customHeight="1" x14ac:dyDescent="0.3">
      <c r="B3536" s="25" t="str">
        <f>IF(A3536="","",VLOOKUP(A3536,Tabulka3[[Číslo registrace  u jednorázové akce]:[Příjmení]],2,0))</f>
        <v/>
      </c>
      <c r="C3536" s="25" t="str">
        <f>IF(A3536="","",VLOOKUP(A3536,Tabulka3[[Číslo registrace  u jednorázové akce]:[Příjmení]],3,0))</f>
        <v/>
      </c>
      <c r="I3536" s="94"/>
      <c r="J3536" s="94"/>
      <c r="L3536" s="15"/>
      <c r="M3536" s="15"/>
      <c r="N3536" s="15"/>
    </row>
    <row r="3537" spans="2:14" s="25" customFormat="1" ht="15" customHeight="1" x14ac:dyDescent="0.3">
      <c r="B3537" s="25" t="str">
        <f>IF(A3537="","",VLOOKUP(A3537,Tabulka3[[Číslo registrace  u jednorázové akce]:[Příjmení]],2,0))</f>
        <v/>
      </c>
      <c r="C3537" s="25" t="str">
        <f>IF(A3537="","",VLOOKUP(A3537,Tabulka3[[Číslo registrace  u jednorázové akce]:[Příjmení]],3,0))</f>
        <v/>
      </c>
      <c r="I3537" s="94"/>
      <c r="J3537" s="94"/>
      <c r="L3537" s="15"/>
      <c r="M3537" s="15"/>
      <c r="N3537" s="15"/>
    </row>
    <row r="3538" spans="2:14" s="25" customFormat="1" ht="15" customHeight="1" x14ac:dyDescent="0.3">
      <c r="B3538" s="25" t="str">
        <f>IF(A3538="","",VLOOKUP(A3538,Tabulka3[[Číslo registrace  u jednorázové akce]:[Příjmení]],2,0))</f>
        <v/>
      </c>
      <c r="C3538" s="25" t="str">
        <f>IF(A3538="","",VLOOKUP(A3538,Tabulka3[[Číslo registrace  u jednorázové akce]:[Příjmení]],3,0))</f>
        <v/>
      </c>
      <c r="I3538" s="94"/>
      <c r="J3538" s="94"/>
      <c r="L3538" s="15"/>
      <c r="M3538" s="15"/>
      <c r="N3538" s="15"/>
    </row>
    <row r="3539" spans="2:14" s="25" customFormat="1" ht="15" customHeight="1" x14ac:dyDescent="0.3">
      <c r="B3539" s="25" t="str">
        <f>IF(A3539="","",VLOOKUP(A3539,Tabulka3[[Číslo registrace  u jednorázové akce]:[Příjmení]],2,0))</f>
        <v/>
      </c>
      <c r="C3539" s="25" t="str">
        <f>IF(A3539="","",VLOOKUP(A3539,Tabulka3[[Číslo registrace  u jednorázové akce]:[Příjmení]],3,0))</f>
        <v/>
      </c>
      <c r="I3539" s="94"/>
      <c r="J3539" s="94"/>
      <c r="L3539" s="15"/>
      <c r="M3539" s="15"/>
      <c r="N3539" s="15"/>
    </row>
    <row r="3540" spans="2:14" s="25" customFormat="1" ht="15" customHeight="1" x14ac:dyDescent="0.3">
      <c r="B3540" s="25" t="str">
        <f>IF(A3540="","",VLOOKUP(A3540,Tabulka3[[Číslo registrace  u jednorázové akce]:[Příjmení]],2,0))</f>
        <v/>
      </c>
      <c r="C3540" s="25" t="str">
        <f>IF(A3540="","",VLOOKUP(A3540,Tabulka3[[Číslo registrace  u jednorázové akce]:[Příjmení]],3,0))</f>
        <v/>
      </c>
      <c r="I3540" s="94"/>
      <c r="J3540" s="94"/>
      <c r="L3540" s="15"/>
      <c r="M3540" s="15"/>
      <c r="N3540" s="15"/>
    </row>
    <row r="3541" spans="2:14" s="25" customFormat="1" ht="15" customHeight="1" x14ac:dyDescent="0.3">
      <c r="B3541" s="25" t="str">
        <f>IF(A3541="","",VLOOKUP(A3541,Tabulka3[[Číslo registrace  u jednorázové akce]:[Příjmení]],2,0))</f>
        <v/>
      </c>
      <c r="C3541" s="25" t="str">
        <f>IF(A3541="","",VLOOKUP(A3541,Tabulka3[[Číslo registrace  u jednorázové akce]:[Příjmení]],3,0))</f>
        <v/>
      </c>
      <c r="I3541" s="94"/>
      <c r="J3541" s="94"/>
      <c r="L3541" s="15"/>
      <c r="M3541" s="15"/>
      <c r="N3541" s="15"/>
    </row>
    <row r="3542" spans="2:14" s="25" customFormat="1" ht="15" customHeight="1" x14ac:dyDescent="0.3">
      <c r="B3542" s="25" t="str">
        <f>IF(A3542="","",VLOOKUP(A3542,Tabulka3[[Číslo registrace  u jednorázové akce]:[Příjmení]],2,0))</f>
        <v/>
      </c>
      <c r="C3542" s="25" t="str">
        <f>IF(A3542="","",VLOOKUP(A3542,Tabulka3[[Číslo registrace  u jednorázové akce]:[Příjmení]],3,0))</f>
        <v/>
      </c>
      <c r="I3542" s="94"/>
      <c r="J3542" s="94"/>
      <c r="L3542" s="15"/>
      <c r="M3542" s="15"/>
      <c r="N3542" s="15"/>
    </row>
    <row r="3543" spans="2:14" s="25" customFormat="1" ht="15" customHeight="1" x14ac:dyDescent="0.3">
      <c r="B3543" s="25" t="str">
        <f>IF(A3543="","",VLOOKUP(A3543,Tabulka3[[Číslo registrace  u jednorázové akce]:[Příjmení]],2,0))</f>
        <v/>
      </c>
      <c r="C3543" s="25" t="str">
        <f>IF(A3543="","",VLOOKUP(A3543,Tabulka3[[Číslo registrace  u jednorázové akce]:[Příjmení]],3,0))</f>
        <v/>
      </c>
      <c r="I3543" s="94"/>
      <c r="J3543" s="94"/>
      <c r="L3543" s="15"/>
      <c r="M3543" s="15"/>
      <c r="N3543" s="15"/>
    </row>
    <row r="3544" spans="2:14" s="25" customFormat="1" ht="15" customHeight="1" x14ac:dyDescent="0.3">
      <c r="B3544" s="25" t="str">
        <f>IF(A3544="","",VLOOKUP(A3544,Tabulka3[[Číslo registrace  u jednorázové akce]:[Příjmení]],2,0))</f>
        <v/>
      </c>
      <c r="C3544" s="25" t="str">
        <f>IF(A3544="","",VLOOKUP(A3544,Tabulka3[[Číslo registrace  u jednorázové akce]:[Příjmení]],3,0))</f>
        <v/>
      </c>
      <c r="I3544" s="94"/>
      <c r="J3544" s="94"/>
      <c r="L3544" s="15"/>
      <c r="M3544" s="15"/>
      <c r="N3544" s="15"/>
    </row>
    <row r="3545" spans="2:14" s="25" customFormat="1" ht="15" customHeight="1" x14ac:dyDescent="0.3">
      <c r="B3545" s="25" t="str">
        <f>IF(A3545="","",VLOOKUP(A3545,Tabulka3[[Číslo registrace  u jednorázové akce]:[Příjmení]],2,0))</f>
        <v/>
      </c>
      <c r="C3545" s="25" t="str">
        <f>IF(A3545="","",VLOOKUP(A3545,Tabulka3[[Číslo registrace  u jednorázové akce]:[Příjmení]],3,0))</f>
        <v/>
      </c>
      <c r="I3545" s="94"/>
      <c r="J3545" s="94"/>
      <c r="L3545" s="15"/>
      <c r="M3545" s="15"/>
      <c r="N3545" s="15"/>
    </row>
    <row r="3546" spans="2:14" s="25" customFormat="1" ht="15" customHeight="1" x14ac:dyDescent="0.3">
      <c r="B3546" s="25" t="str">
        <f>IF(A3546="","",VLOOKUP(A3546,Tabulka3[[Číslo registrace  u jednorázové akce]:[Příjmení]],2,0))</f>
        <v/>
      </c>
      <c r="C3546" s="25" t="str">
        <f>IF(A3546="","",VLOOKUP(A3546,Tabulka3[[Číslo registrace  u jednorázové akce]:[Příjmení]],3,0))</f>
        <v/>
      </c>
      <c r="I3546" s="94"/>
      <c r="J3546" s="94"/>
      <c r="L3546" s="15"/>
      <c r="M3546" s="15"/>
      <c r="N3546" s="15"/>
    </row>
    <row r="3547" spans="2:14" s="25" customFormat="1" ht="15" customHeight="1" x14ac:dyDescent="0.3">
      <c r="B3547" s="25" t="str">
        <f>IF(A3547="","",VLOOKUP(A3547,Tabulka3[[Číslo registrace  u jednorázové akce]:[Příjmení]],2,0))</f>
        <v/>
      </c>
      <c r="C3547" s="25" t="str">
        <f>IF(A3547="","",VLOOKUP(A3547,Tabulka3[[Číslo registrace  u jednorázové akce]:[Příjmení]],3,0))</f>
        <v/>
      </c>
      <c r="I3547" s="94"/>
      <c r="J3547" s="94"/>
      <c r="L3547" s="15"/>
      <c r="M3547" s="15"/>
      <c r="N3547" s="15"/>
    </row>
    <row r="3548" spans="2:14" s="25" customFormat="1" ht="15" customHeight="1" x14ac:dyDescent="0.3">
      <c r="B3548" s="25" t="str">
        <f>IF(A3548="","",VLOOKUP(A3548,Tabulka3[[Číslo registrace  u jednorázové akce]:[Příjmení]],2,0))</f>
        <v/>
      </c>
      <c r="C3548" s="25" t="str">
        <f>IF(A3548="","",VLOOKUP(A3548,Tabulka3[[Číslo registrace  u jednorázové akce]:[Příjmení]],3,0))</f>
        <v/>
      </c>
      <c r="I3548" s="94"/>
      <c r="J3548" s="94"/>
      <c r="L3548" s="15"/>
      <c r="M3548" s="15"/>
      <c r="N3548" s="15"/>
    </row>
    <row r="3549" spans="2:14" s="25" customFormat="1" ht="15" customHeight="1" x14ac:dyDescent="0.3">
      <c r="B3549" s="25" t="str">
        <f>IF(A3549="","",VLOOKUP(A3549,Tabulka3[[Číslo registrace  u jednorázové akce]:[Příjmení]],2,0))</f>
        <v/>
      </c>
      <c r="C3549" s="25" t="str">
        <f>IF(A3549="","",VLOOKUP(A3549,Tabulka3[[Číslo registrace  u jednorázové akce]:[Příjmení]],3,0))</f>
        <v/>
      </c>
      <c r="I3549" s="94"/>
      <c r="J3549" s="94"/>
      <c r="L3549" s="15"/>
      <c r="M3549" s="15"/>
      <c r="N3549" s="15"/>
    </row>
    <row r="3550" spans="2:14" s="25" customFormat="1" ht="15" customHeight="1" x14ac:dyDescent="0.3">
      <c r="B3550" s="25" t="str">
        <f>IF(A3550="","",VLOOKUP(A3550,Tabulka3[[Číslo registrace  u jednorázové akce]:[Příjmení]],2,0))</f>
        <v/>
      </c>
      <c r="C3550" s="25" t="str">
        <f>IF(A3550="","",VLOOKUP(A3550,Tabulka3[[Číslo registrace  u jednorázové akce]:[Příjmení]],3,0))</f>
        <v/>
      </c>
      <c r="I3550" s="94"/>
      <c r="J3550" s="94"/>
      <c r="L3550" s="15"/>
      <c r="M3550" s="15"/>
      <c r="N3550" s="15"/>
    </row>
    <row r="3551" spans="2:14" s="25" customFormat="1" ht="15" customHeight="1" x14ac:dyDescent="0.3">
      <c r="B3551" s="25" t="str">
        <f>IF(A3551="","",VLOOKUP(A3551,Tabulka3[[Číslo registrace  u jednorázové akce]:[Příjmení]],2,0))</f>
        <v/>
      </c>
      <c r="C3551" s="25" t="str">
        <f>IF(A3551="","",VLOOKUP(A3551,Tabulka3[[Číslo registrace  u jednorázové akce]:[Příjmení]],3,0))</f>
        <v/>
      </c>
      <c r="I3551" s="94"/>
      <c r="J3551" s="94"/>
      <c r="L3551" s="15"/>
      <c r="M3551" s="15"/>
      <c r="N3551" s="15"/>
    </row>
    <row r="3552" spans="2:14" s="25" customFormat="1" ht="15" customHeight="1" x14ac:dyDescent="0.3">
      <c r="B3552" s="25" t="str">
        <f>IF(A3552="","",VLOOKUP(A3552,Tabulka3[[Číslo registrace  u jednorázové akce]:[Příjmení]],2,0))</f>
        <v/>
      </c>
      <c r="C3552" s="25" t="str">
        <f>IF(A3552="","",VLOOKUP(A3552,Tabulka3[[Číslo registrace  u jednorázové akce]:[Příjmení]],3,0))</f>
        <v/>
      </c>
      <c r="I3552" s="94"/>
      <c r="J3552" s="94"/>
      <c r="L3552" s="15"/>
      <c r="M3552" s="15"/>
      <c r="N3552" s="15"/>
    </row>
    <row r="3553" spans="2:14" s="25" customFormat="1" ht="15" customHeight="1" x14ac:dyDescent="0.3">
      <c r="B3553" s="25" t="str">
        <f>IF(A3553="","",VLOOKUP(A3553,Tabulka3[[Číslo registrace  u jednorázové akce]:[Příjmení]],2,0))</f>
        <v/>
      </c>
      <c r="C3553" s="25" t="str">
        <f>IF(A3553="","",VLOOKUP(A3553,Tabulka3[[Číslo registrace  u jednorázové akce]:[Příjmení]],3,0))</f>
        <v/>
      </c>
      <c r="I3553" s="94"/>
      <c r="J3553" s="94"/>
      <c r="L3553" s="15"/>
      <c r="M3553" s="15"/>
      <c r="N3553" s="15"/>
    </row>
    <row r="3554" spans="2:14" s="25" customFormat="1" ht="15" customHeight="1" x14ac:dyDescent="0.3">
      <c r="B3554" s="25" t="str">
        <f>IF(A3554="","",VLOOKUP(A3554,Tabulka3[[Číslo registrace  u jednorázové akce]:[Příjmení]],2,0))</f>
        <v/>
      </c>
      <c r="C3554" s="25" t="str">
        <f>IF(A3554="","",VLOOKUP(A3554,Tabulka3[[Číslo registrace  u jednorázové akce]:[Příjmení]],3,0))</f>
        <v/>
      </c>
      <c r="I3554" s="94"/>
      <c r="J3554" s="94"/>
      <c r="L3554" s="15"/>
      <c r="M3554" s="15"/>
      <c r="N3554" s="15"/>
    </row>
    <row r="3555" spans="2:14" s="25" customFormat="1" ht="15" customHeight="1" x14ac:dyDescent="0.3">
      <c r="B3555" s="25" t="str">
        <f>IF(A3555="","",VLOOKUP(A3555,Tabulka3[[Číslo registrace  u jednorázové akce]:[Příjmení]],2,0))</f>
        <v/>
      </c>
      <c r="C3555" s="25" t="str">
        <f>IF(A3555="","",VLOOKUP(A3555,Tabulka3[[Číslo registrace  u jednorázové akce]:[Příjmení]],3,0))</f>
        <v/>
      </c>
      <c r="I3555" s="94"/>
      <c r="J3555" s="94"/>
      <c r="L3555" s="15"/>
      <c r="M3555" s="15"/>
      <c r="N3555" s="15"/>
    </row>
    <row r="3556" spans="2:14" s="25" customFormat="1" ht="15" customHeight="1" x14ac:dyDescent="0.3">
      <c r="B3556" s="25" t="str">
        <f>IF(A3556="","",VLOOKUP(A3556,Tabulka3[[Číslo registrace  u jednorázové akce]:[Příjmení]],2,0))</f>
        <v/>
      </c>
      <c r="C3556" s="25" t="str">
        <f>IF(A3556="","",VLOOKUP(A3556,Tabulka3[[Číslo registrace  u jednorázové akce]:[Příjmení]],3,0))</f>
        <v/>
      </c>
      <c r="I3556" s="94"/>
      <c r="J3556" s="94"/>
      <c r="L3556" s="15"/>
      <c r="M3556" s="15"/>
      <c r="N3556" s="15"/>
    </row>
    <row r="3557" spans="2:14" s="25" customFormat="1" ht="15" customHeight="1" x14ac:dyDescent="0.3">
      <c r="B3557" s="25" t="str">
        <f>IF(A3557="","",VLOOKUP(A3557,Tabulka3[[Číslo registrace  u jednorázové akce]:[Příjmení]],2,0))</f>
        <v/>
      </c>
      <c r="C3557" s="25" t="str">
        <f>IF(A3557="","",VLOOKUP(A3557,Tabulka3[[Číslo registrace  u jednorázové akce]:[Příjmení]],3,0))</f>
        <v/>
      </c>
      <c r="I3557" s="94"/>
      <c r="J3557" s="94"/>
      <c r="L3557" s="15"/>
      <c r="M3557" s="15"/>
      <c r="N3557" s="15"/>
    </row>
    <row r="3558" spans="2:14" s="25" customFormat="1" ht="15" customHeight="1" x14ac:dyDescent="0.3">
      <c r="B3558" s="25" t="str">
        <f>IF(A3558="","",VLOOKUP(A3558,Tabulka3[[Číslo registrace  u jednorázové akce]:[Příjmení]],2,0))</f>
        <v/>
      </c>
      <c r="C3558" s="25" t="str">
        <f>IF(A3558="","",VLOOKUP(A3558,Tabulka3[[Číslo registrace  u jednorázové akce]:[Příjmení]],3,0))</f>
        <v/>
      </c>
      <c r="I3558" s="94"/>
      <c r="J3558" s="94"/>
      <c r="L3558" s="15"/>
      <c r="M3558" s="15"/>
      <c r="N3558" s="15"/>
    </row>
    <row r="3559" spans="2:14" s="25" customFormat="1" ht="15" customHeight="1" x14ac:dyDescent="0.3">
      <c r="B3559" s="25" t="str">
        <f>IF(A3559="","",VLOOKUP(A3559,Tabulka3[[Číslo registrace  u jednorázové akce]:[Příjmení]],2,0))</f>
        <v/>
      </c>
      <c r="C3559" s="25" t="str">
        <f>IF(A3559="","",VLOOKUP(A3559,Tabulka3[[Číslo registrace  u jednorázové akce]:[Příjmení]],3,0))</f>
        <v/>
      </c>
      <c r="I3559" s="94"/>
      <c r="J3559" s="94"/>
      <c r="L3559" s="15"/>
      <c r="M3559" s="15"/>
      <c r="N3559" s="15"/>
    </row>
    <row r="3560" spans="2:14" s="25" customFormat="1" ht="15" customHeight="1" x14ac:dyDescent="0.3">
      <c r="B3560" s="25" t="str">
        <f>IF(A3560="","",VLOOKUP(A3560,Tabulka3[[Číslo registrace  u jednorázové akce]:[Příjmení]],2,0))</f>
        <v/>
      </c>
      <c r="C3560" s="25" t="str">
        <f>IF(A3560="","",VLOOKUP(A3560,Tabulka3[[Číslo registrace  u jednorázové akce]:[Příjmení]],3,0))</f>
        <v/>
      </c>
      <c r="I3560" s="94"/>
      <c r="J3560" s="94"/>
      <c r="L3560" s="15"/>
      <c r="M3560" s="15"/>
      <c r="N3560" s="15"/>
    </row>
    <row r="3561" spans="2:14" s="25" customFormat="1" ht="15" customHeight="1" x14ac:dyDescent="0.3">
      <c r="B3561" s="25" t="str">
        <f>IF(A3561="","",VLOOKUP(A3561,Tabulka3[[Číslo registrace  u jednorázové akce]:[Příjmení]],2,0))</f>
        <v/>
      </c>
      <c r="C3561" s="25" t="str">
        <f>IF(A3561="","",VLOOKUP(A3561,Tabulka3[[Číslo registrace  u jednorázové akce]:[Příjmení]],3,0))</f>
        <v/>
      </c>
      <c r="I3561" s="94"/>
      <c r="J3561" s="94"/>
      <c r="L3561" s="15"/>
      <c r="M3561" s="15"/>
      <c r="N3561" s="15"/>
    </row>
    <row r="3562" spans="2:14" s="25" customFormat="1" ht="15" customHeight="1" x14ac:dyDescent="0.3">
      <c r="B3562" s="25" t="str">
        <f>IF(A3562="","",VLOOKUP(A3562,Tabulka3[[Číslo registrace  u jednorázové akce]:[Příjmení]],2,0))</f>
        <v/>
      </c>
      <c r="C3562" s="25" t="str">
        <f>IF(A3562="","",VLOOKUP(A3562,Tabulka3[[Číslo registrace  u jednorázové akce]:[Příjmení]],3,0))</f>
        <v/>
      </c>
      <c r="I3562" s="94"/>
      <c r="J3562" s="94"/>
      <c r="L3562" s="15"/>
      <c r="M3562" s="15"/>
      <c r="N3562" s="15"/>
    </row>
    <row r="3563" spans="2:14" s="25" customFormat="1" ht="15" customHeight="1" x14ac:dyDescent="0.3">
      <c r="B3563" s="25" t="str">
        <f>IF(A3563="","",VLOOKUP(A3563,Tabulka3[[Číslo registrace  u jednorázové akce]:[Příjmení]],2,0))</f>
        <v/>
      </c>
      <c r="C3563" s="25" t="str">
        <f>IF(A3563="","",VLOOKUP(A3563,Tabulka3[[Číslo registrace  u jednorázové akce]:[Příjmení]],3,0))</f>
        <v/>
      </c>
      <c r="I3563" s="94"/>
      <c r="J3563" s="94"/>
      <c r="L3563" s="15"/>
      <c r="M3563" s="15"/>
      <c r="N3563" s="15"/>
    </row>
    <row r="3564" spans="2:14" s="25" customFormat="1" ht="15" customHeight="1" x14ac:dyDescent="0.3">
      <c r="B3564" s="25" t="str">
        <f>IF(A3564="","",VLOOKUP(A3564,Tabulka3[[Číslo registrace  u jednorázové akce]:[Příjmení]],2,0))</f>
        <v/>
      </c>
      <c r="C3564" s="25" t="str">
        <f>IF(A3564="","",VLOOKUP(A3564,Tabulka3[[Číslo registrace  u jednorázové akce]:[Příjmení]],3,0))</f>
        <v/>
      </c>
      <c r="I3564" s="94"/>
      <c r="J3564" s="94"/>
      <c r="L3564" s="15"/>
      <c r="M3564" s="15"/>
      <c r="N3564" s="15"/>
    </row>
    <row r="3565" spans="2:14" s="25" customFormat="1" ht="15" customHeight="1" x14ac:dyDescent="0.3">
      <c r="B3565" s="25" t="str">
        <f>IF(A3565="","",VLOOKUP(A3565,Tabulka3[[Číslo registrace  u jednorázové akce]:[Příjmení]],2,0))</f>
        <v/>
      </c>
      <c r="C3565" s="25" t="str">
        <f>IF(A3565="","",VLOOKUP(A3565,Tabulka3[[Číslo registrace  u jednorázové akce]:[Příjmení]],3,0))</f>
        <v/>
      </c>
      <c r="I3565" s="94"/>
      <c r="J3565" s="94"/>
      <c r="L3565" s="15"/>
      <c r="M3565" s="15"/>
      <c r="N3565" s="15"/>
    </row>
    <row r="3566" spans="2:14" s="25" customFormat="1" ht="15" customHeight="1" x14ac:dyDescent="0.3">
      <c r="B3566" s="25" t="str">
        <f>IF(A3566="","",VLOOKUP(A3566,Tabulka3[[Číslo registrace  u jednorázové akce]:[Příjmení]],2,0))</f>
        <v/>
      </c>
      <c r="C3566" s="25" t="str">
        <f>IF(A3566="","",VLOOKUP(A3566,Tabulka3[[Číslo registrace  u jednorázové akce]:[Příjmení]],3,0))</f>
        <v/>
      </c>
      <c r="I3566" s="94"/>
      <c r="J3566" s="94"/>
      <c r="L3566" s="15"/>
      <c r="M3566" s="15"/>
      <c r="N3566" s="15"/>
    </row>
    <row r="3567" spans="2:14" s="25" customFormat="1" ht="15" customHeight="1" x14ac:dyDescent="0.3">
      <c r="B3567" s="25" t="str">
        <f>IF(A3567="","",VLOOKUP(A3567,Tabulka3[[Číslo registrace  u jednorázové akce]:[Příjmení]],2,0))</f>
        <v/>
      </c>
      <c r="C3567" s="25" t="str">
        <f>IF(A3567="","",VLOOKUP(A3567,Tabulka3[[Číslo registrace  u jednorázové akce]:[Příjmení]],3,0))</f>
        <v/>
      </c>
      <c r="I3567" s="94"/>
      <c r="J3567" s="94"/>
      <c r="L3567" s="15"/>
      <c r="M3567" s="15"/>
      <c r="N3567" s="15"/>
    </row>
    <row r="3568" spans="2:14" s="25" customFormat="1" ht="15" customHeight="1" x14ac:dyDescent="0.3">
      <c r="B3568" s="25" t="str">
        <f>IF(A3568="","",VLOOKUP(A3568,Tabulka3[[Číslo registrace  u jednorázové akce]:[Příjmení]],2,0))</f>
        <v/>
      </c>
      <c r="C3568" s="25" t="str">
        <f>IF(A3568="","",VLOOKUP(A3568,Tabulka3[[Číslo registrace  u jednorázové akce]:[Příjmení]],3,0))</f>
        <v/>
      </c>
      <c r="I3568" s="94"/>
      <c r="J3568" s="94"/>
      <c r="L3568" s="15"/>
      <c r="M3568" s="15"/>
      <c r="N3568" s="15"/>
    </row>
    <row r="3569" spans="2:14" s="25" customFormat="1" ht="15" customHeight="1" x14ac:dyDescent="0.3">
      <c r="B3569" s="25" t="str">
        <f>IF(A3569="","",VLOOKUP(A3569,Tabulka3[[Číslo registrace  u jednorázové akce]:[Příjmení]],2,0))</f>
        <v/>
      </c>
      <c r="C3569" s="25" t="str">
        <f>IF(A3569="","",VLOOKUP(A3569,Tabulka3[[Číslo registrace  u jednorázové akce]:[Příjmení]],3,0))</f>
        <v/>
      </c>
      <c r="I3569" s="94"/>
      <c r="J3569" s="94"/>
      <c r="L3569" s="15"/>
      <c r="M3569" s="15"/>
      <c r="N3569" s="15"/>
    </row>
    <row r="3570" spans="2:14" s="25" customFormat="1" ht="15" customHeight="1" x14ac:dyDescent="0.3">
      <c r="B3570" s="25" t="str">
        <f>IF(A3570="","",VLOOKUP(A3570,Tabulka3[[Číslo registrace  u jednorázové akce]:[Příjmení]],2,0))</f>
        <v/>
      </c>
      <c r="C3570" s="25" t="str">
        <f>IF(A3570="","",VLOOKUP(A3570,Tabulka3[[Číslo registrace  u jednorázové akce]:[Příjmení]],3,0))</f>
        <v/>
      </c>
      <c r="I3570" s="94"/>
      <c r="J3570" s="94"/>
      <c r="L3570" s="15"/>
      <c r="M3570" s="15"/>
      <c r="N3570" s="15"/>
    </row>
    <row r="3571" spans="2:14" s="25" customFormat="1" ht="15" customHeight="1" x14ac:dyDescent="0.3">
      <c r="B3571" s="25" t="str">
        <f>IF(A3571="","",VLOOKUP(A3571,Tabulka3[[Číslo registrace  u jednorázové akce]:[Příjmení]],2,0))</f>
        <v/>
      </c>
      <c r="C3571" s="25" t="str">
        <f>IF(A3571="","",VLOOKUP(A3571,Tabulka3[[Číslo registrace  u jednorázové akce]:[Příjmení]],3,0))</f>
        <v/>
      </c>
      <c r="I3571" s="94"/>
      <c r="J3571" s="94"/>
      <c r="L3571" s="15"/>
      <c r="M3571" s="15"/>
      <c r="N3571" s="15"/>
    </row>
    <row r="3572" spans="2:14" s="25" customFormat="1" ht="15" customHeight="1" x14ac:dyDescent="0.3">
      <c r="B3572" s="25" t="str">
        <f>IF(A3572="","",VLOOKUP(A3572,Tabulka3[[Číslo registrace  u jednorázové akce]:[Příjmení]],2,0))</f>
        <v/>
      </c>
      <c r="C3572" s="25" t="str">
        <f>IF(A3572="","",VLOOKUP(A3572,Tabulka3[[Číslo registrace  u jednorázové akce]:[Příjmení]],3,0))</f>
        <v/>
      </c>
      <c r="I3572" s="94"/>
      <c r="J3572" s="94"/>
      <c r="L3572" s="15"/>
      <c r="M3572" s="15"/>
      <c r="N3572" s="15"/>
    </row>
    <row r="3573" spans="2:14" s="25" customFormat="1" ht="15" customHeight="1" x14ac:dyDescent="0.3">
      <c r="B3573" s="25" t="str">
        <f>IF(A3573="","",VLOOKUP(A3573,Tabulka3[[Číslo registrace  u jednorázové akce]:[Příjmení]],2,0))</f>
        <v/>
      </c>
      <c r="C3573" s="25" t="str">
        <f>IF(A3573="","",VLOOKUP(A3573,Tabulka3[[Číslo registrace  u jednorázové akce]:[Příjmení]],3,0))</f>
        <v/>
      </c>
      <c r="I3573" s="94"/>
      <c r="J3573" s="94"/>
      <c r="L3573" s="15"/>
      <c r="M3573" s="15"/>
      <c r="N3573" s="15"/>
    </row>
    <row r="3574" spans="2:14" s="25" customFormat="1" ht="15" customHeight="1" x14ac:dyDescent="0.3">
      <c r="B3574" s="25" t="str">
        <f>IF(A3574="","",VLOOKUP(A3574,Tabulka3[[Číslo registrace  u jednorázové akce]:[Příjmení]],2,0))</f>
        <v/>
      </c>
      <c r="C3574" s="25" t="str">
        <f>IF(A3574="","",VLOOKUP(A3574,Tabulka3[[Číslo registrace  u jednorázové akce]:[Příjmení]],3,0))</f>
        <v/>
      </c>
      <c r="I3574" s="94"/>
      <c r="J3574" s="94"/>
      <c r="L3574" s="15"/>
      <c r="M3574" s="15"/>
      <c r="N3574" s="15"/>
    </row>
    <row r="3575" spans="2:14" s="25" customFormat="1" ht="15" customHeight="1" x14ac:dyDescent="0.3">
      <c r="B3575" s="25" t="str">
        <f>IF(A3575="","",VLOOKUP(A3575,Tabulka3[[Číslo registrace  u jednorázové akce]:[Příjmení]],2,0))</f>
        <v/>
      </c>
      <c r="C3575" s="25" t="str">
        <f>IF(A3575="","",VLOOKUP(A3575,Tabulka3[[Číslo registrace  u jednorázové akce]:[Příjmení]],3,0))</f>
        <v/>
      </c>
      <c r="I3575" s="94"/>
      <c r="J3575" s="94"/>
      <c r="L3575" s="15"/>
      <c r="M3575" s="15"/>
      <c r="N3575" s="15"/>
    </row>
    <row r="3576" spans="2:14" s="25" customFormat="1" ht="15" customHeight="1" x14ac:dyDescent="0.3">
      <c r="B3576" s="25" t="str">
        <f>IF(A3576="","",VLOOKUP(A3576,Tabulka3[[Číslo registrace  u jednorázové akce]:[Příjmení]],2,0))</f>
        <v/>
      </c>
      <c r="C3576" s="25" t="str">
        <f>IF(A3576="","",VLOOKUP(A3576,Tabulka3[[Číslo registrace  u jednorázové akce]:[Příjmení]],3,0))</f>
        <v/>
      </c>
      <c r="I3576" s="94"/>
      <c r="J3576" s="94"/>
      <c r="L3576" s="15"/>
      <c r="M3576" s="15"/>
      <c r="N3576" s="15"/>
    </row>
    <row r="3577" spans="2:14" s="25" customFormat="1" ht="15" customHeight="1" x14ac:dyDescent="0.3">
      <c r="B3577" s="25" t="str">
        <f>IF(A3577="","",VLOOKUP(A3577,Tabulka3[[Číslo registrace  u jednorázové akce]:[Příjmení]],2,0))</f>
        <v/>
      </c>
      <c r="C3577" s="25" t="str">
        <f>IF(A3577="","",VLOOKUP(A3577,Tabulka3[[Číslo registrace  u jednorázové akce]:[Příjmení]],3,0))</f>
        <v/>
      </c>
      <c r="I3577" s="94"/>
      <c r="J3577" s="94"/>
      <c r="L3577" s="15"/>
      <c r="M3577" s="15"/>
      <c r="N3577" s="15"/>
    </row>
    <row r="3578" spans="2:14" s="25" customFormat="1" ht="15" customHeight="1" x14ac:dyDescent="0.3">
      <c r="B3578" s="25" t="str">
        <f>IF(A3578="","",VLOOKUP(A3578,Tabulka3[[Číslo registrace  u jednorázové akce]:[Příjmení]],2,0))</f>
        <v/>
      </c>
      <c r="C3578" s="25" t="str">
        <f>IF(A3578="","",VLOOKUP(A3578,Tabulka3[[Číslo registrace  u jednorázové akce]:[Příjmení]],3,0))</f>
        <v/>
      </c>
      <c r="I3578" s="94"/>
      <c r="J3578" s="94"/>
      <c r="L3578" s="15"/>
      <c r="M3578" s="15"/>
      <c r="N3578" s="15"/>
    </row>
    <row r="3579" spans="2:14" s="25" customFormat="1" ht="15" customHeight="1" x14ac:dyDescent="0.3">
      <c r="B3579" s="25" t="str">
        <f>IF(A3579="","",VLOOKUP(A3579,Tabulka3[[Číslo registrace  u jednorázové akce]:[Příjmení]],2,0))</f>
        <v/>
      </c>
      <c r="C3579" s="25" t="str">
        <f>IF(A3579="","",VLOOKUP(A3579,Tabulka3[[Číslo registrace  u jednorázové akce]:[Příjmení]],3,0))</f>
        <v/>
      </c>
      <c r="I3579" s="94"/>
      <c r="J3579" s="94"/>
      <c r="L3579" s="15"/>
      <c r="M3579" s="15"/>
      <c r="N3579" s="15"/>
    </row>
    <row r="3580" spans="2:14" s="25" customFormat="1" ht="15" customHeight="1" x14ac:dyDescent="0.3">
      <c r="B3580" s="25" t="str">
        <f>IF(A3580="","",VLOOKUP(A3580,Tabulka3[[Číslo registrace  u jednorázové akce]:[Příjmení]],2,0))</f>
        <v/>
      </c>
      <c r="C3580" s="25" t="str">
        <f>IF(A3580="","",VLOOKUP(A3580,Tabulka3[[Číslo registrace  u jednorázové akce]:[Příjmení]],3,0))</f>
        <v/>
      </c>
      <c r="I3580" s="94"/>
      <c r="J3580" s="94"/>
      <c r="L3580" s="15"/>
      <c r="M3580" s="15"/>
      <c r="N3580" s="15"/>
    </row>
    <row r="3581" spans="2:14" s="25" customFormat="1" ht="15" customHeight="1" x14ac:dyDescent="0.3">
      <c r="B3581" s="25" t="str">
        <f>IF(A3581="","",VLOOKUP(A3581,Tabulka3[[Číslo registrace  u jednorázové akce]:[Příjmení]],2,0))</f>
        <v/>
      </c>
      <c r="C3581" s="25" t="str">
        <f>IF(A3581="","",VLOOKUP(A3581,Tabulka3[[Číslo registrace  u jednorázové akce]:[Příjmení]],3,0))</f>
        <v/>
      </c>
      <c r="I3581" s="94"/>
      <c r="J3581" s="94"/>
      <c r="L3581" s="15"/>
      <c r="M3581" s="15"/>
      <c r="N3581" s="15"/>
    </row>
    <row r="3582" spans="2:14" s="25" customFormat="1" ht="15" customHeight="1" x14ac:dyDescent="0.3">
      <c r="B3582" s="25" t="str">
        <f>IF(A3582="","",VLOOKUP(A3582,Tabulka3[[Číslo registrace  u jednorázové akce]:[Příjmení]],2,0))</f>
        <v/>
      </c>
      <c r="C3582" s="25" t="str">
        <f>IF(A3582="","",VLOOKUP(A3582,Tabulka3[[Číslo registrace  u jednorázové akce]:[Příjmení]],3,0))</f>
        <v/>
      </c>
      <c r="I3582" s="94"/>
      <c r="J3582" s="94"/>
      <c r="L3582" s="15"/>
      <c r="M3582" s="15"/>
      <c r="N3582" s="15"/>
    </row>
    <row r="3583" spans="2:14" s="25" customFormat="1" ht="15" customHeight="1" x14ac:dyDescent="0.3">
      <c r="B3583" s="25" t="str">
        <f>IF(A3583="","",VLOOKUP(A3583,Tabulka3[[Číslo registrace  u jednorázové akce]:[Příjmení]],2,0))</f>
        <v/>
      </c>
      <c r="C3583" s="25" t="str">
        <f>IF(A3583="","",VLOOKUP(A3583,Tabulka3[[Číslo registrace  u jednorázové akce]:[Příjmení]],3,0))</f>
        <v/>
      </c>
      <c r="I3583" s="94"/>
      <c r="J3583" s="94"/>
      <c r="L3583" s="15"/>
      <c r="M3583" s="15"/>
      <c r="N3583" s="15"/>
    </row>
    <row r="3584" spans="2:14" s="25" customFormat="1" ht="15" customHeight="1" x14ac:dyDescent="0.3">
      <c r="B3584" s="25" t="str">
        <f>IF(A3584="","",VLOOKUP(A3584,Tabulka3[[Číslo registrace  u jednorázové akce]:[Příjmení]],2,0))</f>
        <v/>
      </c>
      <c r="C3584" s="25" t="str">
        <f>IF(A3584="","",VLOOKUP(A3584,Tabulka3[[Číslo registrace  u jednorázové akce]:[Příjmení]],3,0))</f>
        <v/>
      </c>
      <c r="I3584" s="94"/>
      <c r="J3584" s="94"/>
      <c r="L3584" s="15"/>
      <c r="M3584" s="15"/>
      <c r="N3584" s="15"/>
    </row>
    <row r="3585" spans="2:14" s="25" customFormat="1" ht="15" customHeight="1" x14ac:dyDescent="0.3">
      <c r="B3585" s="25" t="str">
        <f>IF(A3585="","",VLOOKUP(A3585,Tabulka3[[Číslo registrace  u jednorázové akce]:[Příjmení]],2,0))</f>
        <v/>
      </c>
      <c r="C3585" s="25" t="str">
        <f>IF(A3585="","",VLOOKUP(A3585,Tabulka3[[Číslo registrace  u jednorázové akce]:[Příjmení]],3,0))</f>
        <v/>
      </c>
      <c r="I3585" s="94"/>
      <c r="J3585" s="94"/>
      <c r="L3585" s="15"/>
      <c r="M3585" s="15"/>
      <c r="N3585" s="15"/>
    </row>
    <row r="3586" spans="2:14" s="25" customFormat="1" ht="15" customHeight="1" x14ac:dyDescent="0.3">
      <c r="B3586" s="25" t="str">
        <f>IF(A3586="","",VLOOKUP(A3586,Tabulka3[[Číslo registrace  u jednorázové akce]:[Příjmení]],2,0))</f>
        <v/>
      </c>
      <c r="C3586" s="25" t="str">
        <f>IF(A3586="","",VLOOKUP(A3586,Tabulka3[[Číslo registrace  u jednorázové akce]:[Příjmení]],3,0))</f>
        <v/>
      </c>
      <c r="I3586" s="94"/>
      <c r="J3586" s="94"/>
      <c r="L3586" s="15"/>
      <c r="M3586" s="15"/>
      <c r="N3586" s="15"/>
    </row>
    <row r="3587" spans="2:14" s="25" customFormat="1" ht="15" customHeight="1" x14ac:dyDescent="0.3">
      <c r="B3587" s="25" t="str">
        <f>IF(A3587="","",VLOOKUP(A3587,Tabulka3[[Číslo registrace  u jednorázové akce]:[Příjmení]],2,0))</f>
        <v/>
      </c>
      <c r="C3587" s="25" t="str">
        <f>IF(A3587="","",VLOOKUP(A3587,Tabulka3[[Číslo registrace  u jednorázové akce]:[Příjmení]],3,0))</f>
        <v/>
      </c>
      <c r="I3587" s="94"/>
      <c r="J3587" s="94"/>
      <c r="L3587" s="15"/>
      <c r="M3587" s="15"/>
      <c r="N3587" s="15"/>
    </row>
    <row r="3588" spans="2:14" s="25" customFormat="1" ht="15" customHeight="1" x14ac:dyDescent="0.3">
      <c r="B3588" s="25" t="str">
        <f>IF(A3588="","",VLOOKUP(A3588,Tabulka3[[Číslo registrace  u jednorázové akce]:[Příjmení]],2,0))</f>
        <v/>
      </c>
      <c r="C3588" s="25" t="str">
        <f>IF(A3588="","",VLOOKUP(A3588,Tabulka3[[Číslo registrace  u jednorázové akce]:[Příjmení]],3,0))</f>
        <v/>
      </c>
      <c r="I3588" s="94"/>
      <c r="J3588" s="94"/>
      <c r="L3588" s="15"/>
      <c r="M3588" s="15"/>
      <c r="N3588" s="15"/>
    </row>
    <row r="3589" spans="2:14" s="25" customFormat="1" ht="15" customHeight="1" x14ac:dyDescent="0.3">
      <c r="B3589" s="25" t="str">
        <f>IF(A3589="","",VLOOKUP(A3589,Tabulka3[[Číslo registrace  u jednorázové akce]:[Příjmení]],2,0))</f>
        <v/>
      </c>
      <c r="C3589" s="25" t="str">
        <f>IF(A3589="","",VLOOKUP(A3589,Tabulka3[[Číslo registrace  u jednorázové akce]:[Příjmení]],3,0))</f>
        <v/>
      </c>
      <c r="I3589" s="94"/>
      <c r="J3589" s="94"/>
      <c r="L3589" s="15"/>
      <c r="M3589" s="15"/>
      <c r="N3589" s="15"/>
    </row>
    <row r="3590" spans="2:14" s="25" customFormat="1" ht="15" customHeight="1" x14ac:dyDescent="0.3">
      <c r="B3590" s="25" t="str">
        <f>IF(A3590="","",VLOOKUP(A3590,Tabulka3[[Číslo registrace  u jednorázové akce]:[Příjmení]],2,0))</f>
        <v/>
      </c>
      <c r="C3590" s="25" t="str">
        <f>IF(A3590="","",VLOOKUP(A3590,Tabulka3[[Číslo registrace  u jednorázové akce]:[Příjmení]],3,0))</f>
        <v/>
      </c>
      <c r="I3590" s="94"/>
      <c r="J3590" s="94"/>
      <c r="L3590" s="15"/>
      <c r="M3590" s="15"/>
      <c r="N3590" s="15"/>
    </row>
    <row r="3591" spans="2:14" s="25" customFormat="1" ht="15" customHeight="1" x14ac:dyDescent="0.3">
      <c r="B3591" s="25" t="str">
        <f>IF(A3591="","",VLOOKUP(A3591,Tabulka3[[Číslo registrace  u jednorázové akce]:[Příjmení]],2,0))</f>
        <v/>
      </c>
      <c r="C3591" s="25" t="str">
        <f>IF(A3591="","",VLOOKUP(A3591,Tabulka3[[Číslo registrace  u jednorázové akce]:[Příjmení]],3,0))</f>
        <v/>
      </c>
      <c r="I3591" s="94"/>
      <c r="J3591" s="94"/>
      <c r="L3591" s="15"/>
      <c r="M3591" s="15"/>
      <c r="N3591" s="15"/>
    </row>
    <row r="3592" spans="2:14" s="25" customFormat="1" ht="15" customHeight="1" x14ac:dyDescent="0.3">
      <c r="B3592" s="25" t="str">
        <f>IF(A3592="","",VLOOKUP(A3592,Tabulka3[[Číslo registrace  u jednorázové akce]:[Příjmení]],2,0))</f>
        <v/>
      </c>
      <c r="C3592" s="25" t="str">
        <f>IF(A3592="","",VLOOKUP(A3592,Tabulka3[[Číslo registrace  u jednorázové akce]:[Příjmení]],3,0))</f>
        <v/>
      </c>
      <c r="I3592" s="94"/>
      <c r="J3592" s="94"/>
      <c r="L3592" s="15"/>
      <c r="M3592" s="15"/>
      <c r="N3592" s="15"/>
    </row>
    <row r="3593" spans="2:14" s="25" customFormat="1" ht="15" customHeight="1" x14ac:dyDescent="0.3">
      <c r="B3593" s="25" t="str">
        <f>IF(A3593="","",VLOOKUP(A3593,Tabulka3[[Číslo registrace  u jednorázové akce]:[Příjmení]],2,0))</f>
        <v/>
      </c>
      <c r="C3593" s="25" t="str">
        <f>IF(A3593="","",VLOOKUP(A3593,Tabulka3[[Číslo registrace  u jednorázové akce]:[Příjmení]],3,0))</f>
        <v/>
      </c>
      <c r="I3593" s="94"/>
      <c r="J3593" s="94"/>
      <c r="L3593" s="15"/>
      <c r="M3593" s="15"/>
      <c r="N3593" s="15"/>
    </row>
    <row r="3594" spans="2:14" s="25" customFormat="1" ht="15" customHeight="1" x14ac:dyDescent="0.3">
      <c r="B3594" s="25" t="str">
        <f>IF(A3594="","",VLOOKUP(A3594,Tabulka3[[Číslo registrace  u jednorázové akce]:[Příjmení]],2,0))</f>
        <v/>
      </c>
      <c r="C3594" s="25" t="str">
        <f>IF(A3594="","",VLOOKUP(A3594,Tabulka3[[Číslo registrace  u jednorázové akce]:[Příjmení]],3,0))</f>
        <v/>
      </c>
      <c r="I3594" s="94"/>
      <c r="J3594" s="94"/>
      <c r="L3594" s="15"/>
      <c r="M3594" s="15"/>
      <c r="N3594" s="15"/>
    </row>
    <row r="3595" spans="2:14" s="25" customFormat="1" ht="15" customHeight="1" x14ac:dyDescent="0.3">
      <c r="B3595" s="25" t="str">
        <f>IF(A3595="","",VLOOKUP(A3595,Tabulka3[[Číslo registrace  u jednorázové akce]:[Příjmení]],2,0))</f>
        <v/>
      </c>
      <c r="C3595" s="25" t="str">
        <f>IF(A3595="","",VLOOKUP(A3595,Tabulka3[[Číslo registrace  u jednorázové akce]:[Příjmení]],3,0))</f>
        <v/>
      </c>
      <c r="I3595" s="94"/>
      <c r="J3595" s="94"/>
      <c r="L3595" s="15"/>
      <c r="M3595" s="15"/>
      <c r="N3595" s="15"/>
    </row>
    <row r="3596" spans="2:14" s="25" customFormat="1" ht="15" customHeight="1" x14ac:dyDescent="0.3">
      <c r="B3596" s="25" t="str">
        <f>IF(A3596="","",VLOOKUP(A3596,Tabulka3[[Číslo registrace  u jednorázové akce]:[Příjmení]],2,0))</f>
        <v/>
      </c>
      <c r="C3596" s="25" t="str">
        <f>IF(A3596="","",VLOOKUP(A3596,Tabulka3[[Číslo registrace  u jednorázové akce]:[Příjmení]],3,0))</f>
        <v/>
      </c>
      <c r="I3596" s="94"/>
      <c r="J3596" s="94"/>
      <c r="L3596" s="15"/>
      <c r="M3596" s="15"/>
      <c r="N3596" s="15"/>
    </row>
    <row r="3597" spans="2:14" s="25" customFormat="1" ht="15" customHeight="1" x14ac:dyDescent="0.3">
      <c r="B3597" s="25" t="str">
        <f>IF(A3597="","",VLOOKUP(A3597,Tabulka3[[Číslo registrace  u jednorázové akce]:[Příjmení]],2,0))</f>
        <v/>
      </c>
      <c r="C3597" s="25" t="str">
        <f>IF(A3597="","",VLOOKUP(A3597,Tabulka3[[Číslo registrace  u jednorázové akce]:[Příjmení]],3,0))</f>
        <v/>
      </c>
      <c r="I3597" s="94"/>
      <c r="J3597" s="94"/>
      <c r="L3597" s="15"/>
      <c r="M3597" s="15"/>
      <c r="N3597" s="15"/>
    </row>
    <row r="3598" spans="2:14" s="25" customFormat="1" ht="15" customHeight="1" x14ac:dyDescent="0.3">
      <c r="B3598" s="25" t="str">
        <f>IF(A3598="","",VLOOKUP(A3598,Tabulka3[[Číslo registrace  u jednorázové akce]:[Příjmení]],2,0))</f>
        <v/>
      </c>
      <c r="C3598" s="25" t="str">
        <f>IF(A3598="","",VLOOKUP(A3598,Tabulka3[[Číslo registrace  u jednorázové akce]:[Příjmení]],3,0))</f>
        <v/>
      </c>
      <c r="I3598" s="94"/>
      <c r="J3598" s="94"/>
      <c r="L3598" s="15"/>
      <c r="M3598" s="15"/>
      <c r="N3598" s="15"/>
    </row>
    <row r="3599" spans="2:14" s="25" customFormat="1" ht="15" customHeight="1" x14ac:dyDescent="0.3">
      <c r="B3599" s="25" t="str">
        <f>IF(A3599="","",VLOOKUP(A3599,Tabulka3[[Číslo registrace  u jednorázové akce]:[Příjmení]],2,0))</f>
        <v/>
      </c>
      <c r="C3599" s="25" t="str">
        <f>IF(A3599="","",VLOOKUP(A3599,Tabulka3[[Číslo registrace  u jednorázové akce]:[Příjmení]],3,0))</f>
        <v/>
      </c>
      <c r="I3599" s="94"/>
      <c r="J3599" s="94"/>
      <c r="L3599" s="15"/>
      <c r="M3599" s="15"/>
      <c r="N3599" s="15"/>
    </row>
    <row r="3600" spans="2:14" s="25" customFormat="1" ht="15" customHeight="1" x14ac:dyDescent="0.3">
      <c r="B3600" s="25" t="str">
        <f>IF(A3600="","",VLOOKUP(A3600,Tabulka3[[Číslo registrace  u jednorázové akce]:[Příjmení]],2,0))</f>
        <v/>
      </c>
      <c r="C3600" s="25" t="str">
        <f>IF(A3600="","",VLOOKUP(A3600,Tabulka3[[Číslo registrace  u jednorázové akce]:[Příjmení]],3,0))</f>
        <v/>
      </c>
      <c r="I3600" s="94"/>
      <c r="J3600" s="94"/>
      <c r="L3600" s="15"/>
      <c r="M3600" s="15"/>
      <c r="N3600" s="15"/>
    </row>
    <row r="3601" spans="2:14" s="25" customFormat="1" ht="15" customHeight="1" x14ac:dyDescent="0.3">
      <c r="B3601" s="25" t="str">
        <f>IF(A3601="","",VLOOKUP(A3601,Tabulka3[[Číslo registrace  u jednorázové akce]:[Příjmení]],2,0))</f>
        <v/>
      </c>
      <c r="C3601" s="25" t="str">
        <f>IF(A3601="","",VLOOKUP(A3601,Tabulka3[[Číslo registrace  u jednorázové akce]:[Příjmení]],3,0))</f>
        <v/>
      </c>
      <c r="I3601" s="94"/>
      <c r="J3601" s="94"/>
      <c r="L3601" s="15"/>
      <c r="M3601" s="15"/>
      <c r="N3601" s="15"/>
    </row>
    <row r="3602" spans="2:14" s="25" customFormat="1" ht="15" customHeight="1" x14ac:dyDescent="0.3">
      <c r="B3602" s="25" t="str">
        <f>IF(A3602="","",VLOOKUP(A3602,Tabulka3[[Číslo registrace  u jednorázové akce]:[Příjmení]],2,0))</f>
        <v/>
      </c>
      <c r="C3602" s="25" t="str">
        <f>IF(A3602="","",VLOOKUP(A3602,Tabulka3[[Číslo registrace  u jednorázové akce]:[Příjmení]],3,0))</f>
        <v/>
      </c>
      <c r="I3602" s="94"/>
      <c r="J3602" s="94"/>
      <c r="L3602" s="15"/>
      <c r="M3602" s="15"/>
      <c r="N3602" s="15"/>
    </row>
    <row r="3603" spans="2:14" s="25" customFormat="1" ht="15" customHeight="1" x14ac:dyDescent="0.3">
      <c r="B3603" s="25" t="str">
        <f>IF(A3603="","",VLOOKUP(A3603,Tabulka3[[Číslo registrace  u jednorázové akce]:[Příjmení]],2,0))</f>
        <v/>
      </c>
      <c r="C3603" s="25" t="str">
        <f>IF(A3603="","",VLOOKUP(A3603,Tabulka3[[Číslo registrace  u jednorázové akce]:[Příjmení]],3,0))</f>
        <v/>
      </c>
      <c r="I3603" s="94"/>
      <c r="J3603" s="94"/>
      <c r="L3603" s="15"/>
      <c r="M3603" s="15"/>
      <c r="N3603" s="15"/>
    </row>
    <row r="3604" spans="2:14" s="25" customFormat="1" ht="15" customHeight="1" x14ac:dyDescent="0.3">
      <c r="B3604" s="25" t="str">
        <f>IF(A3604="","",VLOOKUP(A3604,Tabulka3[[Číslo registrace  u jednorázové akce]:[Příjmení]],2,0))</f>
        <v/>
      </c>
      <c r="C3604" s="25" t="str">
        <f>IF(A3604="","",VLOOKUP(A3604,Tabulka3[[Číslo registrace  u jednorázové akce]:[Příjmení]],3,0))</f>
        <v/>
      </c>
      <c r="I3604" s="94"/>
      <c r="J3604" s="94"/>
      <c r="L3604" s="15"/>
      <c r="M3604" s="15"/>
      <c r="N3604" s="15"/>
    </row>
    <row r="3605" spans="2:14" s="25" customFormat="1" ht="15" customHeight="1" x14ac:dyDescent="0.3">
      <c r="B3605" s="25" t="str">
        <f>IF(A3605="","",VLOOKUP(A3605,Tabulka3[[Číslo registrace  u jednorázové akce]:[Příjmení]],2,0))</f>
        <v/>
      </c>
      <c r="C3605" s="25" t="str">
        <f>IF(A3605="","",VLOOKUP(A3605,Tabulka3[[Číslo registrace  u jednorázové akce]:[Příjmení]],3,0))</f>
        <v/>
      </c>
      <c r="I3605" s="94"/>
      <c r="J3605" s="94"/>
      <c r="L3605" s="15"/>
      <c r="M3605" s="15"/>
      <c r="N3605" s="15"/>
    </row>
    <row r="3606" spans="2:14" s="25" customFormat="1" ht="15" customHeight="1" x14ac:dyDescent="0.3">
      <c r="B3606" s="25" t="str">
        <f>IF(A3606="","",VLOOKUP(A3606,Tabulka3[[Číslo registrace  u jednorázové akce]:[Příjmení]],2,0))</f>
        <v/>
      </c>
      <c r="C3606" s="25" t="str">
        <f>IF(A3606="","",VLOOKUP(A3606,Tabulka3[[Číslo registrace  u jednorázové akce]:[Příjmení]],3,0))</f>
        <v/>
      </c>
      <c r="I3606" s="94"/>
      <c r="J3606" s="94"/>
      <c r="L3606" s="15"/>
      <c r="M3606" s="15"/>
      <c r="N3606" s="15"/>
    </row>
    <row r="3607" spans="2:14" s="25" customFormat="1" ht="15" customHeight="1" x14ac:dyDescent="0.3">
      <c r="B3607" s="25" t="str">
        <f>IF(A3607="","",VLOOKUP(A3607,Tabulka3[[Číslo registrace  u jednorázové akce]:[Příjmení]],2,0))</f>
        <v/>
      </c>
      <c r="C3607" s="25" t="str">
        <f>IF(A3607="","",VLOOKUP(A3607,Tabulka3[[Číslo registrace  u jednorázové akce]:[Příjmení]],3,0))</f>
        <v/>
      </c>
      <c r="I3607" s="94"/>
      <c r="J3607" s="94"/>
      <c r="L3607" s="15"/>
      <c r="M3607" s="15"/>
      <c r="N3607" s="15"/>
    </row>
    <row r="3608" spans="2:14" s="25" customFormat="1" ht="15" customHeight="1" x14ac:dyDescent="0.3">
      <c r="B3608" s="25" t="str">
        <f>IF(A3608="","",VLOOKUP(A3608,Tabulka3[[Číslo registrace  u jednorázové akce]:[Příjmení]],2,0))</f>
        <v/>
      </c>
      <c r="C3608" s="25" t="str">
        <f>IF(A3608="","",VLOOKUP(A3608,Tabulka3[[Číslo registrace  u jednorázové akce]:[Příjmení]],3,0))</f>
        <v/>
      </c>
      <c r="I3608" s="94"/>
      <c r="J3608" s="94"/>
      <c r="L3608" s="15"/>
      <c r="M3608" s="15"/>
      <c r="N3608" s="15"/>
    </row>
    <row r="3609" spans="2:14" s="25" customFormat="1" ht="15" customHeight="1" x14ac:dyDescent="0.3">
      <c r="B3609" s="25" t="str">
        <f>IF(A3609="","",VLOOKUP(A3609,Tabulka3[[Číslo registrace  u jednorázové akce]:[Příjmení]],2,0))</f>
        <v/>
      </c>
      <c r="C3609" s="25" t="str">
        <f>IF(A3609="","",VLOOKUP(A3609,Tabulka3[[Číslo registrace  u jednorázové akce]:[Příjmení]],3,0))</f>
        <v/>
      </c>
      <c r="I3609" s="94"/>
      <c r="J3609" s="94"/>
      <c r="L3609" s="15"/>
      <c r="M3609" s="15"/>
      <c r="N3609" s="15"/>
    </row>
    <row r="3610" spans="2:14" s="25" customFormat="1" ht="15" customHeight="1" x14ac:dyDescent="0.3">
      <c r="B3610" s="25" t="str">
        <f>IF(A3610="","",VLOOKUP(A3610,Tabulka3[[Číslo registrace  u jednorázové akce]:[Příjmení]],2,0))</f>
        <v/>
      </c>
      <c r="C3610" s="25" t="str">
        <f>IF(A3610="","",VLOOKUP(A3610,Tabulka3[[Číslo registrace  u jednorázové akce]:[Příjmení]],3,0))</f>
        <v/>
      </c>
      <c r="I3610" s="94"/>
      <c r="J3610" s="94"/>
      <c r="L3610" s="15"/>
      <c r="M3610" s="15"/>
      <c r="N3610" s="15"/>
    </row>
    <row r="3611" spans="2:14" s="25" customFormat="1" ht="15" customHeight="1" x14ac:dyDescent="0.3">
      <c r="B3611" s="25" t="str">
        <f>IF(A3611="","",VLOOKUP(A3611,Tabulka3[[Číslo registrace  u jednorázové akce]:[Příjmení]],2,0))</f>
        <v/>
      </c>
      <c r="C3611" s="25" t="str">
        <f>IF(A3611="","",VLOOKUP(A3611,Tabulka3[[Číslo registrace  u jednorázové akce]:[Příjmení]],3,0))</f>
        <v/>
      </c>
      <c r="I3611" s="94"/>
      <c r="J3611" s="94"/>
      <c r="L3611" s="15"/>
      <c r="M3611" s="15"/>
      <c r="N3611" s="15"/>
    </row>
    <row r="3612" spans="2:14" s="25" customFormat="1" ht="15" customHeight="1" x14ac:dyDescent="0.3">
      <c r="B3612" s="25" t="str">
        <f>IF(A3612="","",VLOOKUP(A3612,Tabulka3[[Číslo registrace  u jednorázové akce]:[Příjmení]],2,0))</f>
        <v/>
      </c>
      <c r="C3612" s="25" t="str">
        <f>IF(A3612="","",VLOOKUP(A3612,Tabulka3[[Číslo registrace  u jednorázové akce]:[Příjmení]],3,0))</f>
        <v/>
      </c>
      <c r="I3612" s="94"/>
      <c r="J3612" s="94"/>
      <c r="L3612" s="15"/>
      <c r="M3612" s="15"/>
      <c r="N3612" s="15"/>
    </row>
    <row r="3613" spans="2:14" s="25" customFormat="1" ht="15" customHeight="1" x14ac:dyDescent="0.3">
      <c r="B3613" s="25" t="str">
        <f>IF(A3613="","",VLOOKUP(A3613,Tabulka3[[Číslo registrace  u jednorázové akce]:[Příjmení]],2,0))</f>
        <v/>
      </c>
      <c r="C3613" s="25" t="str">
        <f>IF(A3613="","",VLOOKUP(A3613,Tabulka3[[Číslo registrace  u jednorázové akce]:[Příjmení]],3,0))</f>
        <v/>
      </c>
      <c r="I3613" s="94"/>
      <c r="J3613" s="94"/>
      <c r="L3613" s="15"/>
      <c r="M3613" s="15"/>
      <c r="N3613" s="15"/>
    </row>
    <row r="3614" spans="2:14" s="25" customFormat="1" ht="15" customHeight="1" x14ac:dyDescent="0.3">
      <c r="B3614" s="25" t="str">
        <f>IF(A3614="","",VLOOKUP(A3614,Tabulka3[[Číslo registrace  u jednorázové akce]:[Příjmení]],2,0))</f>
        <v/>
      </c>
      <c r="C3614" s="25" t="str">
        <f>IF(A3614="","",VLOOKUP(A3614,Tabulka3[[Číslo registrace  u jednorázové akce]:[Příjmení]],3,0))</f>
        <v/>
      </c>
      <c r="I3614" s="94"/>
      <c r="J3614" s="94"/>
      <c r="L3614" s="15"/>
      <c r="M3614" s="15"/>
      <c r="N3614" s="15"/>
    </row>
    <row r="3615" spans="2:14" s="25" customFormat="1" ht="15" customHeight="1" x14ac:dyDescent="0.3">
      <c r="B3615" s="25" t="str">
        <f>IF(A3615="","",VLOOKUP(A3615,Tabulka3[[Číslo registrace  u jednorázové akce]:[Příjmení]],2,0))</f>
        <v/>
      </c>
      <c r="C3615" s="25" t="str">
        <f>IF(A3615="","",VLOOKUP(A3615,Tabulka3[[Číslo registrace  u jednorázové akce]:[Příjmení]],3,0))</f>
        <v/>
      </c>
      <c r="I3615" s="94"/>
      <c r="J3615" s="94"/>
      <c r="L3615" s="15"/>
      <c r="M3615" s="15"/>
      <c r="N3615" s="15"/>
    </row>
    <row r="3616" spans="2:14" s="25" customFormat="1" ht="15" customHeight="1" x14ac:dyDescent="0.3">
      <c r="B3616" s="25" t="str">
        <f>IF(A3616="","",VLOOKUP(A3616,Tabulka3[[Číslo registrace  u jednorázové akce]:[Příjmení]],2,0))</f>
        <v/>
      </c>
      <c r="C3616" s="25" t="str">
        <f>IF(A3616="","",VLOOKUP(A3616,Tabulka3[[Číslo registrace  u jednorázové akce]:[Příjmení]],3,0))</f>
        <v/>
      </c>
      <c r="I3616" s="94"/>
      <c r="J3616" s="94"/>
      <c r="L3616" s="15"/>
      <c r="M3616" s="15"/>
      <c r="N3616" s="15"/>
    </row>
    <row r="3617" spans="2:14" s="25" customFormat="1" ht="15" customHeight="1" x14ac:dyDescent="0.3">
      <c r="B3617" s="25" t="str">
        <f>IF(A3617="","",VLOOKUP(A3617,Tabulka3[[Číslo registrace  u jednorázové akce]:[Příjmení]],2,0))</f>
        <v/>
      </c>
      <c r="C3617" s="25" t="str">
        <f>IF(A3617="","",VLOOKUP(A3617,Tabulka3[[Číslo registrace  u jednorázové akce]:[Příjmení]],3,0))</f>
        <v/>
      </c>
      <c r="I3617" s="94"/>
      <c r="J3617" s="94"/>
      <c r="L3617" s="15"/>
      <c r="M3617" s="15"/>
      <c r="N3617" s="15"/>
    </row>
    <row r="3618" spans="2:14" s="25" customFormat="1" ht="15" customHeight="1" x14ac:dyDescent="0.3">
      <c r="B3618" s="25" t="str">
        <f>IF(A3618="","",VLOOKUP(A3618,Tabulka3[[Číslo registrace  u jednorázové akce]:[Příjmení]],2,0))</f>
        <v/>
      </c>
      <c r="C3618" s="25" t="str">
        <f>IF(A3618="","",VLOOKUP(A3618,Tabulka3[[Číslo registrace  u jednorázové akce]:[Příjmení]],3,0))</f>
        <v/>
      </c>
      <c r="I3618" s="94"/>
      <c r="J3618" s="94"/>
      <c r="L3618" s="15"/>
      <c r="M3618" s="15"/>
      <c r="N3618" s="15"/>
    </row>
    <row r="3619" spans="2:14" s="25" customFormat="1" ht="15" customHeight="1" x14ac:dyDescent="0.3">
      <c r="B3619" s="25" t="str">
        <f>IF(A3619="","",VLOOKUP(A3619,Tabulka3[[Číslo registrace  u jednorázové akce]:[Příjmení]],2,0))</f>
        <v/>
      </c>
      <c r="C3619" s="25" t="str">
        <f>IF(A3619="","",VLOOKUP(A3619,Tabulka3[[Číslo registrace  u jednorázové akce]:[Příjmení]],3,0))</f>
        <v/>
      </c>
      <c r="I3619" s="94"/>
      <c r="J3619" s="94"/>
      <c r="L3619" s="15"/>
      <c r="M3619" s="15"/>
      <c r="N3619" s="15"/>
    </row>
    <row r="3620" spans="2:14" s="25" customFormat="1" ht="15" customHeight="1" x14ac:dyDescent="0.3">
      <c r="B3620" s="25" t="str">
        <f>IF(A3620="","",VLOOKUP(A3620,Tabulka3[[Číslo registrace  u jednorázové akce]:[Příjmení]],2,0))</f>
        <v/>
      </c>
      <c r="C3620" s="25" t="str">
        <f>IF(A3620="","",VLOOKUP(A3620,Tabulka3[[Číslo registrace  u jednorázové akce]:[Příjmení]],3,0))</f>
        <v/>
      </c>
      <c r="I3620" s="94"/>
      <c r="J3620" s="94"/>
      <c r="L3620" s="15"/>
      <c r="M3620" s="15"/>
      <c r="N3620" s="15"/>
    </row>
    <row r="3621" spans="2:14" s="25" customFormat="1" ht="15" customHeight="1" x14ac:dyDescent="0.3">
      <c r="B3621" s="25" t="str">
        <f>IF(A3621="","",VLOOKUP(A3621,Tabulka3[[Číslo registrace  u jednorázové akce]:[Příjmení]],2,0))</f>
        <v/>
      </c>
      <c r="C3621" s="25" t="str">
        <f>IF(A3621="","",VLOOKUP(A3621,Tabulka3[[Číslo registrace  u jednorázové akce]:[Příjmení]],3,0))</f>
        <v/>
      </c>
      <c r="I3621" s="94"/>
      <c r="J3621" s="94"/>
      <c r="L3621" s="15"/>
      <c r="M3621" s="15"/>
      <c r="N3621" s="15"/>
    </row>
    <row r="3622" spans="2:14" s="25" customFormat="1" ht="15" customHeight="1" x14ac:dyDescent="0.3">
      <c r="B3622" s="25" t="str">
        <f>IF(A3622="","",VLOOKUP(A3622,Tabulka3[[Číslo registrace  u jednorázové akce]:[Příjmení]],2,0))</f>
        <v/>
      </c>
      <c r="C3622" s="25" t="str">
        <f>IF(A3622="","",VLOOKUP(A3622,Tabulka3[[Číslo registrace  u jednorázové akce]:[Příjmení]],3,0))</f>
        <v/>
      </c>
      <c r="I3622" s="94"/>
      <c r="J3622" s="94"/>
      <c r="L3622" s="15"/>
      <c r="M3622" s="15"/>
      <c r="N3622" s="15"/>
    </row>
    <row r="3623" spans="2:14" s="25" customFormat="1" ht="15" customHeight="1" x14ac:dyDescent="0.3">
      <c r="B3623" s="25" t="str">
        <f>IF(A3623="","",VLOOKUP(A3623,Tabulka3[[Číslo registrace  u jednorázové akce]:[Příjmení]],2,0))</f>
        <v/>
      </c>
      <c r="C3623" s="25" t="str">
        <f>IF(A3623="","",VLOOKUP(A3623,Tabulka3[[Číslo registrace  u jednorázové akce]:[Příjmení]],3,0))</f>
        <v/>
      </c>
      <c r="I3623" s="94"/>
      <c r="J3623" s="94"/>
      <c r="L3623" s="15"/>
      <c r="M3623" s="15"/>
      <c r="N3623" s="15"/>
    </row>
    <row r="3624" spans="2:14" s="25" customFormat="1" ht="15" customHeight="1" x14ac:dyDescent="0.3">
      <c r="B3624" s="25" t="str">
        <f>IF(A3624="","",VLOOKUP(A3624,Tabulka3[[Číslo registrace  u jednorázové akce]:[Příjmení]],2,0))</f>
        <v/>
      </c>
      <c r="C3624" s="25" t="str">
        <f>IF(A3624="","",VLOOKUP(A3624,Tabulka3[[Číslo registrace  u jednorázové akce]:[Příjmení]],3,0))</f>
        <v/>
      </c>
      <c r="I3624" s="94"/>
      <c r="J3624" s="94"/>
      <c r="L3624" s="15"/>
      <c r="M3624" s="15"/>
      <c r="N3624" s="15"/>
    </row>
    <row r="3625" spans="2:14" s="25" customFormat="1" ht="15" customHeight="1" x14ac:dyDescent="0.3">
      <c r="B3625" s="25" t="str">
        <f>IF(A3625="","",VLOOKUP(A3625,Tabulka3[[Číslo registrace  u jednorázové akce]:[Příjmení]],2,0))</f>
        <v/>
      </c>
      <c r="C3625" s="25" t="str">
        <f>IF(A3625="","",VLOOKUP(A3625,Tabulka3[[Číslo registrace  u jednorázové akce]:[Příjmení]],3,0))</f>
        <v/>
      </c>
      <c r="I3625" s="94"/>
      <c r="J3625" s="94"/>
      <c r="L3625" s="15"/>
      <c r="M3625" s="15"/>
      <c r="N3625" s="15"/>
    </row>
    <row r="3626" spans="2:14" s="25" customFormat="1" ht="15" customHeight="1" x14ac:dyDescent="0.3">
      <c r="B3626" s="25" t="str">
        <f>IF(A3626="","",VLOOKUP(A3626,Tabulka3[[Číslo registrace  u jednorázové akce]:[Příjmení]],2,0))</f>
        <v/>
      </c>
      <c r="C3626" s="25" t="str">
        <f>IF(A3626="","",VLOOKUP(A3626,Tabulka3[[Číslo registrace  u jednorázové akce]:[Příjmení]],3,0))</f>
        <v/>
      </c>
      <c r="I3626" s="94"/>
      <c r="J3626" s="94"/>
      <c r="L3626" s="15"/>
      <c r="M3626" s="15"/>
      <c r="N3626" s="15"/>
    </row>
    <row r="3627" spans="2:14" s="25" customFormat="1" ht="15" customHeight="1" x14ac:dyDescent="0.3">
      <c r="B3627" s="25" t="str">
        <f>IF(A3627="","",VLOOKUP(A3627,Tabulka3[[Číslo registrace  u jednorázové akce]:[Příjmení]],2,0))</f>
        <v/>
      </c>
      <c r="C3627" s="25" t="str">
        <f>IF(A3627="","",VLOOKUP(A3627,Tabulka3[[Číslo registrace  u jednorázové akce]:[Příjmení]],3,0))</f>
        <v/>
      </c>
      <c r="I3627" s="94"/>
      <c r="J3627" s="94"/>
      <c r="L3627" s="15"/>
      <c r="M3627" s="15"/>
      <c r="N3627" s="15"/>
    </row>
    <row r="3628" spans="2:14" s="25" customFormat="1" ht="15" customHeight="1" x14ac:dyDescent="0.3">
      <c r="B3628" s="25" t="str">
        <f>IF(A3628="","",VLOOKUP(A3628,Tabulka3[[Číslo registrace  u jednorázové akce]:[Příjmení]],2,0))</f>
        <v/>
      </c>
      <c r="C3628" s="25" t="str">
        <f>IF(A3628="","",VLOOKUP(A3628,Tabulka3[[Číslo registrace  u jednorázové akce]:[Příjmení]],3,0))</f>
        <v/>
      </c>
      <c r="I3628" s="94"/>
      <c r="J3628" s="94"/>
      <c r="L3628" s="15"/>
      <c r="M3628" s="15"/>
      <c r="N3628" s="15"/>
    </row>
    <row r="3629" spans="2:14" s="25" customFormat="1" ht="15" customHeight="1" x14ac:dyDescent="0.3">
      <c r="B3629" s="25" t="str">
        <f>IF(A3629="","",VLOOKUP(A3629,Tabulka3[[Číslo registrace  u jednorázové akce]:[Příjmení]],2,0))</f>
        <v/>
      </c>
      <c r="C3629" s="25" t="str">
        <f>IF(A3629="","",VLOOKUP(A3629,Tabulka3[[Číslo registrace  u jednorázové akce]:[Příjmení]],3,0))</f>
        <v/>
      </c>
      <c r="I3629" s="94"/>
      <c r="J3629" s="94"/>
      <c r="L3629" s="15"/>
      <c r="M3629" s="15"/>
      <c r="N3629" s="15"/>
    </row>
    <row r="3630" spans="2:14" s="25" customFormat="1" ht="15" customHeight="1" x14ac:dyDescent="0.3">
      <c r="B3630" s="25" t="str">
        <f>IF(A3630="","",VLOOKUP(A3630,Tabulka3[[Číslo registrace  u jednorázové akce]:[Příjmení]],2,0))</f>
        <v/>
      </c>
      <c r="C3630" s="25" t="str">
        <f>IF(A3630="","",VLOOKUP(A3630,Tabulka3[[Číslo registrace  u jednorázové akce]:[Příjmení]],3,0))</f>
        <v/>
      </c>
      <c r="I3630" s="94"/>
      <c r="J3630" s="94"/>
      <c r="L3630" s="15"/>
      <c r="M3630" s="15"/>
      <c r="N3630" s="15"/>
    </row>
    <row r="3631" spans="2:14" s="25" customFormat="1" ht="15" customHeight="1" x14ac:dyDescent="0.3">
      <c r="B3631" s="25" t="str">
        <f>IF(A3631="","",VLOOKUP(A3631,Tabulka3[[Číslo registrace  u jednorázové akce]:[Příjmení]],2,0))</f>
        <v/>
      </c>
      <c r="C3631" s="25" t="str">
        <f>IF(A3631="","",VLOOKUP(A3631,Tabulka3[[Číslo registrace  u jednorázové akce]:[Příjmení]],3,0))</f>
        <v/>
      </c>
      <c r="I3631" s="94"/>
      <c r="J3631" s="94"/>
      <c r="L3631" s="15"/>
      <c r="M3631" s="15"/>
      <c r="N3631" s="15"/>
    </row>
    <row r="3632" spans="2:14" s="25" customFormat="1" ht="15" customHeight="1" x14ac:dyDescent="0.3">
      <c r="B3632" s="25" t="str">
        <f>IF(A3632="","",VLOOKUP(A3632,Tabulka3[[Číslo registrace  u jednorázové akce]:[Příjmení]],2,0))</f>
        <v/>
      </c>
      <c r="C3632" s="25" t="str">
        <f>IF(A3632="","",VLOOKUP(A3632,Tabulka3[[Číslo registrace  u jednorázové akce]:[Příjmení]],3,0))</f>
        <v/>
      </c>
      <c r="I3632" s="94"/>
      <c r="J3632" s="94"/>
      <c r="L3632" s="15"/>
      <c r="M3632" s="15"/>
      <c r="N3632" s="15"/>
    </row>
    <row r="3633" spans="2:14" s="25" customFormat="1" ht="15" customHeight="1" x14ac:dyDescent="0.3">
      <c r="B3633" s="25" t="str">
        <f>IF(A3633="","",VLOOKUP(A3633,Tabulka3[[Číslo registrace  u jednorázové akce]:[Příjmení]],2,0))</f>
        <v/>
      </c>
      <c r="C3633" s="25" t="str">
        <f>IF(A3633="","",VLOOKUP(A3633,Tabulka3[[Číslo registrace  u jednorázové akce]:[Příjmení]],3,0))</f>
        <v/>
      </c>
      <c r="I3633" s="94"/>
      <c r="J3633" s="94"/>
      <c r="L3633" s="15"/>
      <c r="M3633" s="15"/>
      <c r="N3633" s="15"/>
    </row>
    <row r="3634" spans="2:14" s="25" customFormat="1" ht="15" customHeight="1" x14ac:dyDescent="0.3">
      <c r="B3634" s="25" t="str">
        <f>IF(A3634="","",VLOOKUP(A3634,Tabulka3[[Číslo registrace  u jednorázové akce]:[Příjmení]],2,0))</f>
        <v/>
      </c>
      <c r="C3634" s="25" t="str">
        <f>IF(A3634="","",VLOOKUP(A3634,Tabulka3[[Číslo registrace  u jednorázové akce]:[Příjmení]],3,0))</f>
        <v/>
      </c>
      <c r="I3634" s="94"/>
      <c r="J3634" s="94"/>
      <c r="L3634" s="15"/>
      <c r="M3634" s="15"/>
      <c r="N3634" s="15"/>
    </row>
    <row r="3635" spans="2:14" s="25" customFormat="1" ht="15" customHeight="1" x14ac:dyDescent="0.3">
      <c r="B3635" s="25" t="str">
        <f>IF(A3635="","",VLOOKUP(A3635,Tabulka3[[Číslo registrace  u jednorázové akce]:[Příjmení]],2,0))</f>
        <v/>
      </c>
      <c r="C3635" s="25" t="str">
        <f>IF(A3635="","",VLOOKUP(A3635,Tabulka3[[Číslo registrace  u jednorázové akce]:[Příjmení]],3,0))</f>
        <v/>
      </c>
      <c r="I3635" s="94"/>
      <c r="J3635" s="94"/>
      <c r="L3635" s="15"/>
      <c r="M3635" s="15"/>
      <c r="N3635" s="15"/>
    </row>
    <row r="3636" spans="2:14" s="25" customFormat="1" ht="15" customHeight="1" x14ac:dyDescent="0.3">
      <c r="B3636" s="25" t="str">
        <f>IF(A3636="","",VLOOKUP(A3636,Tabulka3[[Číslo registrace  u jednorázové akce]:[Příjmení]],2,0))</f>
        <v/>
      </c>
      <c r="C3636" s="25" t="str">
        <f>IF(A3636="","",VLOOKUP(A3636,Tabulka3[[Číslo registrace  u jednorázové akce]:[Příjmení]],3,0))</f>
        <v/>
      </c>
      <c r="I3636" s="94"/>
      <c r="J3636" s="94"/>
      <c r="L3636" s="15"/>
      <c r="M3636" s="15"/>
      <c r="N3636" s="15"/>
    </row>
    <row r="3637" spans="2:14" s="25" customFormat="1" ht="15" customHeight="1" x14ac:dyDescent="0.3">
      <c r="B3637" s="25" t="str">
        <f>IF(A3637="","",VLOOKUP(A3637,Tabulka3[[Číslo registrace  u jednorázové akce]:[Příjmení]],2,0))</f>
        <v/>
      </c>
      <c r="C3637" s="25" t="str">
        <f>IF(A3637="","",VLOOKUP(A3637,Tabulka3[[Číslo registrace  u jednorázové akce]:[Příjmení]],3,0))</f>
        <v/>
      </c>
      <c r="I3637" s="94"/>
      <c r="J3637" s="94"/>
      <c r="L3637" s="15"/>
      <c r="M3637" s="15"/>
      <c r="N3637" s="15"/>
    </row>
    <row r="3638" spans="2:14" s="25" customFormat="1" ht="15" customHeight="1" x14ac:dyDescent="0.3">
      <c r="B3638" s="25" t="str">
        <f>IF(A3638="","",VLOOKUP(A3638,Tabulka3[[Číslo registrace  u jednorázové akce]:[Příjmení]],2,0))</f>
        <v/>
      </c>
      <c r="C3638" s="25" t="str">
        <f>IF(A3638="","",VLOOKUP(A3638,Tabulka3[[Číslo registrace  u jednorázové akce]:[Příjmení]],3,0))</f>
        <v/>
      </c>
      <c r="I3638" s="94"/>
      <c r="J3638" s="94"/>
      <c r="L3638" s="15"/>
      <c r="M3638" s="15"/>
      <c r="N3638" s="15"/>
    </row>
    <row r="3639" spans="2:14" s="25" customFormat="1" ht="15" customHeight="1" x14ac:dyDescent="0.3">
      <c r="B3639" s="25" t="str">
        <f>IF(A3639="","",VLOOKUP(A3639,Tabulka3[[Číslo registrace  u jednorázové akce]:[Příjmení]],2,0))</f>
        <v/>
      </c>
      <c r="C3639" s="25" t="str">
        <f>IF(A3639="","",VLOOKUP(A3639,Tabulka3[[Číslo registrace  u jednorázové akce]:[Příjmení]],3,0))</f>
        <v/>
      </c>
      <c r="I3639" s="94"/>
      <c r="J3639" s="94"/>
      <c r="L3639" s="15"/>
      <c r="M3639" s="15"/>
      <c r="N3639" s="15"/>
    </row>
    <row r="3640" spans="2:14" s="25" customFormat="1" ht="15" customHeight="1" x14ac:dyDescent="0.3">
      <c r="B3640" s="25" t="str">
        <f>IF(A3640="","",VLOOKUP(A3640,Tabulka3[[Číslo registrace  u jednorázové akce]:[Příjmení]],2,0))</f>
        <v/>
      </c>
      <c r="C3640" s="25" t="str">
        <f>IF(A3640="","",VLOOKUP(A3640,Tabulka3[[Číslo registrace  u jednorázové akce]:[Příjmení]],3,0))</f>
        <v/>
      </c>
      <c r="I3640" s="94"/>
      <c r="J3640" s="94"/>
      <c r="L3640" s="15"/>
      <c r="M3640" s="15"/>
      <c r="N3640" s="15"/>
    </row>
    <row r="3641" spans="2:14" s="25" customFormat="1" ht="15" customHeight="1" x14ac:dyDescent="0.3">
      <c r="B3641" s="25" t="str">
        <f>IF(A3641="","",VLOOKUP(A3641,Tabulka3[[Číslo registrace  u jednorázové akce]:[Příjmení]],2,0))</f>
        <v/>
      </c>
      <c r="C3641" s="25" t="str">
        <f>IF(A3641="","",VLOOKUP(A3641,Tabulka3[[Číslo registrace  u jednorázové akce]:[Příjmení]],3,0))</f>
        <v/>
      </c>
      <c r="I3641" s="94"/>
      <c r="J3641" s="94"/>
      <c r="L3641" s="15"/>
      <c r="M3641" s="15"/>
      <c r="N3641" s="15"/>
    </row>
    <row r="3642" spans="2:14" s="25" customFormat="1" ht="15" customHeight="1" x14ac:dyDescent="0.3">
      <c r="B3642" s="25" t="str">
        <f>IF(A3642="","",VLOOKUP(A3642,Tabulka3[[Číslo registrace  u jednorázové akce]:[Příjmení]],2,0))</f>
        <v/>
      </c>
      <c r="C3642" s="25" t="str">
        <f>IF(A3642="","",VLOOKUP(A3642,Tabulka3[[Číslo registrace  u jednorázové akce]:[Příjmení]],3,0))</f>
        <v/>
      </c>
      <c r="I3642" s="94"/>
      <c r="J3642" s="94"/>
      <c r="L3642" s="15"/>
      <c r="M3642" s="15"/>
      <c r="N3642" s="15"/>
    </row>
    <row r="3643" spans="2:14" s="25" customFormat="1" ht="15" customHeight="1" x14ac:dyDescent="0.3">
      <c r="B3643" s="25" t="str">
        <f>IF(A3643="","",VLOOKUP(A3643,Tabulka3[[Číslo registrace  u jednorázové akce]:[Příjmení]],2,0))</f>
        <v/>
      </c>
      <c r="C3643" s="25" t="str">
        <f>IF(A3643="","",VLOOKUP(A3643,Tabulka3[[Číslo registrace  u jednorázové akce]:[Příjmení]],3,0))</f>
        <v/>
      </c>
      <c r="I3643" s="94"/>
      <c r="J3643" s="94"/>
      <c r="L3643" s="15"/>
      <c r="M3643" s="15"/>
      <c r="N3643" s="15"/>
    </row>
    <row r="3644" spans="2:14" s="25" customFormat="1" ht="15" customHeight="1" x14ac:dyDescent="0.3">
      <c r="B3644" s="25" t="str">
        <f>IF(A3644="","",VLOOKUP(A3644,Tabulka3[[Číslo registrace  u jednorázové akce]:[Příjmení]],2,0))</f>
        <v/>
      </c>
      <c r="C3644" s="25" t="str">
        <f>IF(A3644="","",VLOOKUP(A3644,Tabulka3[[Číslo registrace  u jednorázové akce]:[Příjmení]],3,0))</f>
        <v/>
      </c>
      <c r="I3644" s="94"/>
      <c r="J3644" s="94"/>
      <c r="L3644" s="15"/>
      <c r="M3644" s="15"/>
      <c r="N3644" s="15"/>
    </row>
    <row r="3645" spans="2:14" s="25" customFormat="1" ht="15" customHeight="1" x14ac:dyDescent="0.3">
      <c r="B3645" s="25" t="str">
        <f>IF(A3645="","",VLOOKUP(A3645,Tabulka3[[Číslo registrace  u jednorázové akce]:[Příjmení]],2,0))</f>
        <v/>
      </c>
      <c r="C3645" s="25" t="str">
        <f>IF(A3645="","",VLOOKUP(A3645,Tabulka3[[Číslo registrace  u jednorázové akce]:[Příjmení]],3,0))</f>
        <v/>
      </c>
      <c r="I3645" s="94"/>
      <c r="J3645" s="94"/>
      <c r="L3645" s="15"/>
      <c r="M3645" s="15"/>
      <c r="N3645" s="15"/>
    </row>
    <row r="3646" spans="2:14" s="25" customFormat="1" ht="15" customHeight="1" x14ac:dyDescent="0.3">
      <c r="B3646" s="25" t="str">
        <f>IF(A3646="","",VLOOKUP(A3646,Tabulka3[[Číslo registrace  u jednorázové akce]:[Příjmení]],2,0))</f>
        <v/>
      </c>
      <c r="C3646" s="25" t="str">
        <f>IF(A3646="","",VLOOKUP(A3646,Tabulka3[[Číslo registrace  u jednorázové akce]:[Příjmení]],3,0))</f>
        <v/>
      </c>
      <c r="I3646" s="94"/>
      <c r="J3646" s="94"/>
      <c r="L3646" s="15"/>
      <c r="M3646" s="15"/>
      <c r="N3646" s="15"/>
    </row>
    <row r="3647" spans="2:14" s="25" customFormat="1" ht="15" customHeight="1" x14ac:dyDescent="0.3">
      <c r="B3647" s="25" t="str">
        <f>IF(A3647="","",VLOOKUP(A3647,Tabulka3[[Číslo registrace  u jednorázové akce]:[Příjmení]],2,0))</f>
        <v/>
      </c>
      <c r="C3647" s="25" t="str">
        <f>IF(A3647="","",VLOOKUP(A3647,Tabulka3[[Číslo registrace  u jednorázové akce]:[Příjmení]],3,0))</f>
        <v/>
      </c>
      <c r="I3647" s="94"/>
      <c r="J3647" s="94"/>
      <c r="L3647" s="15"/>
      <c r="M3647" s="15"/>
      <c r="N3647" s="15"/>
    </row>
    <row r="3648" spans="2:14" s="25" customFormat="1" ht="15" customHeight="1" x14ac:dyDescent="0.3">
      <c r="B3648" s="25" t="str">
        <f>IF(A3648="","",VLOOKUP(A3648,Tabulka3[[Číslo registrace  u jednorázové akce]:[Příjmení]],2,0))</f>
        <v/>
      </c>
      <c r="C3648" s="25" t="str">
        <f>IF(A3648="","",VLOOKUP(A3648,Tabulka3[[Číslo registrace  u jednorázové akce]:[Příjmení]],3,0))</f>
        <v/>
      </c>
      <c r="I3648" s="94"/>
      <c r="J3648" s="94"/>
      <c r="L3648" s="15"/>
      <c r="M3648" s="15"/>
      <c r="N3648" s="15"/>
    </row>
    <row r="3649" spans="2:14" s="25" customFormat="1" ht="15" customHeight="1" x14ac:dyDescent="0.3">
      <c r="B3649" s="25" t="str">
        <f>IF(A3649="","",VLOOKUP(A3649,Tabulka3[[Číslo registrace  u jednorázové akce]:[Příjmení]],2,0))</f>
        <v/>
      </c>
      <c r="C3649" s="25" t="str">
        <f>IF(A3649="","",VLOOKUP(A3649,Tabulka3[[Číslo registrace  u jednorázové akce]:[Příjmení]],3,0))</f>
        <v/>
      </c>
      <c r="I3649" s="94"/>
      <c r="J3649" s="94"/>
      <c r="L3649" s="15"/>
      <c r="M3649" s="15"/>
      <c r="N3649" s="15"/>
    </row>
    <row r="3650" spans="2:14" s="25" customFormat="1" ht="15" customHeight="1" x14ac:dyDescent="0.3">
      <c r="B3650" s="25" t="str">
        <f>IF(A3650="","",VLOOKUP(A3650,Tabulka3[[Číslo registrace  u jednorázové akce]:[Příjmení]],2,0))</f>
        <v/>
      </c>
      <c r="C3650" s="25" t="str">
        <f>IF(A3650="","",VLOOKUP(A3650,Tabulka3[[Číslo registrace  u jednorázové akce]:[Příjmení]],3,0))</f>
        <v/>
      </c>
      <c r="I3650" s="94"/>
      <c r="J3650" s="94"/>
      <c r="L3650" s="15"/>
      <c r="M3650" s="15"/>
      <c r="N3650" s="15"/>
    </row>
    <row r="3651" spans="2:14" s="25" customFormat="1" ht="15" customHeight="1" x14ac:dyDescent="0.3">
      <c r="B3651" s="25" t="str">
        <f>IF(A3651="","",VLOOKUP(A3651,Tabulka3[[Číslo registrace  u jednorázové akce]:[Příjmení]],2,0))</f>
        <v/>
      </c>
      <c r="C3651" s="25" t="str">
        <f>IF(A3651="","",VLOOKUP(A3651,Tabulka3[[Číslo registrace  u jednorázové akce]:[Příjmení]],3,0))</f>
        <v/>
      </c>
      <c r="I3651" s="94"/>
      <c r="J3651" s="94"/>
      <c r="L3651" s="15"/>
      <c r="M3651" s="15"/>
      <c r="N3651" s="15"/>
    </row>
    <row r="3652" spans="2:14" s="25" customFormat="1" ht="15" customHeight="1" x14ac:dyDescent="0.3">
      <c r="B3652" s="25" t="str">
        <f>IF(A3652="","",VLOOKUP(A3652,Tabulka3[[Číslo registrace  u jednorázové akce]:[Příjmení]],2,0))</f>
        <v/>
      </c>
      <c r="C3652" s="25" t="str">
        <f>IF(A3652="","",VLOOKUP(A3652,Tabulka3[[Číslo registrace  u jednorázové akce]:[Příjmení]],3,0))</f>
        <v/>
      </c>
      <c r="I3652" s="94"/>
      <c r="J3652" s="94"/>
      <c r="L3652" s="15"/>
      <c r="M3652" s="15"/>
      <c r="N3652" s="15"/>
    </row>
    <row r="3653" spans="2:14" s="25" customFormat="1" ht="15" customHeight="1" x14ac:dyDescent="0.3">
      <c r="B3653" s="25" t="str">
        <f>IF(A3653="","",VLOOKUP(A3653,Tabulka3[[Číslo registrace  u jednorázové akce]:[Příjmení]],2,0))</f>
        <v/>
      </c>
      <c r="C3653" s="25" t="str">
        <f>IF(A3653="","",VLOOKUP(A3653,Tabulka3[[Číslo registrace  u jednorázové akce]:[Příjmení]],3,0))</f>
        <v/>
      </c>
      <c r="I3653" s="94"/>
      <c r="J3653" s="94"/>
      <c r="L3653" s="15"/>
      <c r="M3653" s="15"/>
      <c r="N3653" s="15"/>
    </row>
    <row r="3654" spans="2:14" s="25" customFormat="1" ht="15" customHeight="1" x14ac:dyDescent="0.3">
      <c r="B3654" s="25" t="str">
        <f>IF(A3654="","",VLOOKUP(A3654,Tabulka3[[Číslo registrace  u jednorázové akce]:[Příjmení]],2,0))</f>
        <v/>
      </c>
      <c r="C3654" s="25" t="str">
        <f>IF(A3654="","",VLOOKUP(A3654,Tabulka3[[Číslo registrace  u jednorázové akce]:[Příjmení]],3,0))</f>
        <v/>
      </c>
      <c r="I3654" s="94"/>
      <c r="J3654" s="94"/>
      <c r="L3654" s="15"/>
      <c r="M3654" s="15"/>
      <c r="N3654" s="15"/>
    </row>
    <row r="3655" spans="2:14" s="25" customFormat="1" ht="15" customHeight="1" x14ac:dyDescent="0.3">
      <c r="B3655" s="25" t="str">
        <f>IF(A3655="","",VLOOKUP(A3655,Tabulka3[[Číslo registrace  u jednorázové akce]:[Příjmení]],2,0))</f>
        <v/>
      </c>
      <c r="C3655" s="25" t="str">
        <f>IF(A3655="","",VLOOKUP(A3655,Tabulka3[[Číslo registrace  u jednorázové akce]:[Příjmení]],3,0))</f>
        <v/>
      </c>
      <c r="I3655" s="94"/>
      <c r="J3655" s="94"/>
      <c r="L3655" s="15"/>
      <c r="M3655" s="15"/>
      <c r="N3655" s="15"/>
    </row>
    <row r="3656" spans="2:14" s="25" customFormat="1" ht="15" customHeight="1" x14ac:dyDescent="0.3">
      <c r="B3656" s="25" t="str">
        <f>IF(A3656="","",VLOOKUP(A3656,Tabulka3[[Číslo registrace  u jednorázové akce]:[Příjmení]],2,0))</f>
        <v/>
      </c>
      <c r="C3656" s="25" t="str">
        <f>IF(A3656="","",VLOOKUP(A3656,Tabulka3[[Číslo registrace  u jednorázové akce]:[Příjmení]],3,0))</f>
        <v/>
      </c>
      <c r="I3656" s="94"/>
      <c r="J3656" s="94"/>
      <c r="L3656" s="15"/>
      <c r="M3656" s="15"/>
      <c r="N3656" s="15"/>
    </row>
    <row r="3657" spans="2:14" s="25" customFormat="1" ht="15" customHeight="1" x14ac:dyDescent="0.3">
      <c r="B3657" s="25" t="str">
        <f>IF(A3657="","",VLOOKUP(A3657,Tabulka3[[Číslo registrace  u jednorázové akce]:[Příjmení]],2,0))</f>
        <v/>
      </c>
      <c r="C3657" s="25" t="str">
        <f>IF(A3657="","",VLOOKUP(A3657,Tabulka3[[Číslo registrace  u jednorázové akce]:[Příjmení]],3,0))</f>
        <v/>
      </c>
      <c r="I3657" s="94"/>
      <c r="J3657" s="94"/>
      <c r="L3657" s="15"/>
      <c r="M3657" s="15"/>
      <c r="N3657" s="15"/>
    </row>
    <row r="3658" spans="2:14" s="25" customFormat="1" ht="15" customHeight="1" x14ac:dyDescent="0.3">
      <c r="B3658" s="25" t="str">
        <f>IF(A3658="","",VLOOKUP(A3658,Tabulka3[[Číslo registrace  u jednorázové akce]:[Příjmení]],2,0))</f>
        <v/>
      </c>
      <c r="C3658" s="25" t="str">
        <f>IF(A3658="","",VLOOKUP(A3658,Tabulka3[[Číslo registrace  u jednorázové akce]:[Příjmení]],3,0))</f>
        <v/>
      </c>
      <c r="I3658" s="94"/>
      <c r="J3658" s="94"/>
      <c r="L3658" s="15"/>
      <c r="M3658" s="15"/>
      <c r="N3658" s="15"/>
    </row>
    <row r="3659" spans="2:14" s="25" customFormat="1" ht="15" customHeight="1" x14ac:dyDescent="0.3">
      <c r="B3659" s="25" t="str">
        <f>IF(A3659="","",VLOOKUP(A3659,Tabulka3[[Číslo registrace  u jednorázové akce]:[Příjmení]],2,0))</f>
        <v/>
      </c>
      <c r="C3659" s="25" t="str">
        <f>IF(A3659="","",VLOOKUP(A3659,Tabulka3[[Číslo registrace  u jednorázové akce]:[Příjmení]],3,0))</f>
        <v/>
      </c>
      <c r="I3659" s="94"/>
      <c r="J3659" s="94"/>
      <c r="L3659" s="15"/>
      <c r="M3659" s="15"/>
      <c r="N3659" s="15"/>
    </row>
    <row r="3660" spans="2:14" s="25" customFormat="1" ht="15" customHeight="1" x14ac:dyDescent="0.3">
      <c r="B3660" s="25" t="str">
        <f>IF(A3660="","",VLOOKUP(A3660,Tabulka3[[Číslo registrace  u jednorázové akce]:[Příjmení]],2,0))</f>
        <v/>
      </c>
      <c r="C3660" s="25" t="str">
        <f>IF(A3660="","",VLOOKUP(A3660,Tabulka3[[Číslo registrace  u jednorázové akce]:[Příjmení]],3,0))</f>
        <v/>
      </c>
      <c r="I3660" s="94"/>
      <c r="J3660" s="94"/>
      <c r="L3660" s="15"/>
      <c r="M3660" s="15"/>
      <c r="N3660" s="15"/>
    </row>
    <row r="3661" spans="2:14" s="25" customFormat="1" ht="15" customHeight="1" x14ac:dyDescent="0.3">
      <c r="B3661" s="25" t="str">
        <f>IF(A3661="","",VLOOKUP(A3661,Tabulka3[[Číslo registrace  u jednorázové akce]:[Příjmení]],2,0))</f>
        <v/>
      </c>
      <c r="C3661" s="25" t="str">
        <f>IF(A3661="","",VLOOKUP(A3661,Tabulka3[[Číslo registrace  u jednorázové akce]:[Příjmení]],3,0))</f>
        <v/>
      </c>
      <c r="I3661" s="94"/>
      <c r="J3661" s="94"/>
      <c r="L3661" s="15"/>
      <c r="M3661" s="15"/>
      <c r="N3661" s="15"/>
    </row>
    <row r="3662" spans="2:14" s="25" customFormat="1" ht="15" customHeight="1" x14ac:dyDescent="0.3">
      <c r="B3662" s="25" t="str">
        <f>IF(A3662="","",VLOOKUP(A3662,Tabulka3[[Číslo registrace  u jednorázové akce]:[Příjmení]],2,0))</f>
        <v/>
      </c>
      <c r="C3662" s="25" t="str">
        <f>IF(A3662="","",VLOOKUP(A3662,Tabulka3[[Číslo registrace  u jednorázové akce]:[Příjmení]],3,0))</f>
        <v/>
      </c>
      <c r="I3662" s="94"/>
      <c r="J3662" s="94"/>
      <c r="L3662" s="15"/>
      <c r="M3662" s="15"/>
      <c r="N3662" s="15"/>
    </row>
    <row r="3663" spans="2:14" s="25" customFormat="1" ht="15" customHeight="1" x14ac:dyDescent="0.3">
      <c r="B3663" s="25" t="str">
        <f>IF(A3663="","",VLOOKUP(A3663,Tabulka3[[Číslo registrace  u jednorázové akce]:[Příjmení]],2,0))</f>
        <v/>
      </c>
      <c r="C3663" s="25" t="str">
        <f>IF(A3663="","",VLOOKUP(A3663,Tabulka3[[Číslo registrace  u jednorázové akce]:[Příjmení]],3,0))</f>
        <v/>
      </c>
      <c r="I3663" s="94"/>
      <c r="J3663" s="94"/>
      <c r="L3663" s="15"/>
      <c r="M3663" s="15"/>
      <c r="N3663" s="15"/>
    </row>
    <row r="3664" spans="2:14" s="25" customFormat="1" ht="15" customHeight="1" x14ac:dyDescent="0.3">
      <c r="B3664" s="25" t="str">
        <f>IF(A3664="","",VLOOKUP(A3664,Tabulka3[[Číslo registrace  u jednorázové akce]:[Příjmení]],2,0))</f>
        <v/>
      </c>
      <c r="C3664" s="25" t="str">
        <f>IF(A3664="","",VLOOKUP(A3664,Tabulka3[[Číslo registrace  u jednorázové akce]:[Příjmení]],3,0))</f>
        <v/>
      </c>
      <c r="I3664" s="94"/>
      <c r="J3664" s="94"/>
      <c r="L3664" s="15"/>
      <c r="M3664" s="15"/>
      <c r="N3664" s="15"/>
    </row>
    <row r="3665" spans="2:14" s="25" customFormat="1" ht="15" customHeight="1" x14ac:dyDescent="0.3">
      <c r="B3665" s="25" t="str">
        <f>IF(A3665="","",VLOOKUP(A3665,Tabulka3[[Číslo registrace  u jednorázové akce]:[Příjmení]],2,0))</f>
        <v/>
      </c>
      <c r="C3665" s="25" t="str">
        <f>IF(A3665="","",VLOOKUP(A3665,Tabulka3[[Číslo registrace  u jednorázové akce]:[Příjmení]],3,0))</f>
        <v/>
      </c>
      <c r="I3665" s="94"/>
      <c r="J3665" s="94"/>
      <c r="L3665" s="15"/>
      <c r="M3665" s="15"/>
      <c r="N3665" s="15"/>
    </row>
    <row r="3666" spans="2:14" s="25" customFormat="1" ht="15" customHeight="1" x14ac:dyDescent="0.3">
      <c r="B3666" s="25" t="str">
        <f>IF(A3666="","",VLOOKUP(A3666,Tabulka3[[Číslo registrace  u jednorázové akce]:[Příjmení]],2,0))</f>
        <v/>
      </c>
      <c r="C3666" s="25" t="str">
        <f>IF(A3666="","",VLOOKUP(A3666,Tabulka3[[Číslo registrace  u jednorázové akce]:[Příjmení]],3,0))</f>
        <v/>
      </c>
      <c r="I3666" s="94"/>
      <c r="J3666" s="94"/>
      <c r="L3666" s="15"/>
      <c r="M3666" s="15"/>
      <c r="N3666" s="15"/>
    </row>
    <row r="3667" spans="2:14" s="25" customFormat="1" ht="15" customHeight="1" x14ac:dyDescent="0.3">
      <c r="B3667" s="25" t="str">
        <f>IF(A3667="","",VLOOKUP(A3667,Tabulka3[[Číslo registrace  u jednorázové akce]:[Příjmení]],2,0))</f>
        <v/>
      </c>
      <c r="C3667" s="25" t="str">
        <f>IF(A3667="","",VLOOKUP(A3667,Tabulka3[[Číslo registrace  u jednorázové akce]:[Příjmení]],3,0))</f>
        <v/>
      </c>
      <c r="I3667" s="94"/>
      <c r="J3667" s="94"/>
      <c r="L3667" s="15"/>
      <c r="M3667" s="15"/>
      <c r="N3667" s="15"/>
    </row>
    <row r="3668" spans="2:14" s="25" customFormat="1" ht="15" customHeight="1" x14ac:dyDescent="0.3">
      <c r="B3668" s="25" t="str">
        <f>IF(A3668="","",VLOOKUP(A3668,Tabulka3[[Číslo registrace  u jednorázové akce]:[Příjmení]],2,0))</f>
        <v/>
      </c>
      <c r="C3668" s="25" t="str">
        <f>IF(A3668="","",VLOOKUP(A3668,Tabulka3[[Číslo registrace  u jednorázové akce]:[Příjmení]],3,0))</f>
        <v/>
      </c>
      <c r="I3668" s="94"/>
      <c r="J3668" s="94"/>
      <c r="L3668" s="15"/>
      <c r="M3668" s="15"/>
      <c r="N3668" s="15"/>
    </row>
    <row r="3669" spans="2:14" s="25" customFormat="1" ht="15" customHeight="1" x14ac:dyDescent="0.3">
      <c r="B3669" s="25" t="str">
        <f>IF(A3669="","",VLOOKUP(A3669,Tabulka3[[Číslo registrace  u jednorázové akce]:[Příjmení]],2,0))</f>
        <v/>
      </c>
      <c r="C3669" s="25" t="str">
        <f>IF(A3669="","",VLOOKUP(A3669,Tabulka3[[Číslo registrace  u jednorázové akce]:[Příjmení]],3,0))</f>
        <v/>
      </c>
      <c r="I3669" s="94"/>
      <c r="J3669" s="94"/>
      <c r="L3669" s="15"/>
      <c r="M3669" s="15"/>
      <c r="N3669" s="15"/>
    </row>
    <row r="3670" spans="2:14" s="25" customFormat="1" ht="15" customHeight="1" x14ac:dyDescent="0.3">
      <c r="B3670" s="25" t="str">
        <f>IF(A3670="","",VLOOKUP(A3670,Tabulka3[[Číslo registrace  u jednorázové akce]:[Příjmení]],2,0))</f>
        <v/>
      </c>
      <c r="C3670" s="25" t="str">
        <f>IF(A3670="","",VLOOKUP(A3670,Tabulka3[[Číslo registrace  u jednorázové akce]:[Příjmení]],3,0))</f>
        <v/>
      </c>
      <c r="I3670" s="94"/>
      <c r="J3670" s="94"/>
      <c r="L3670" s="15"/>
      <c r="M3670" s="15"/>
      <c r="N3670" s="15"/>
    </row>
    <row r="3671" spans="2:14" s="25" customFormat="1" ht="15" customHeight="1" x14ac:dyDescent="0.3">
      <c r="B3671" s="25" t="str">
        <f>IF(A3671="","",VLOOKUP(A3671,Tabulka3[[Číslo registrace  u jednorázové akce]:[Příjmení]],2,0))</f>
        <v/>
      </c>
      <c r="C3671" s="25" t="str">
        <f>IF(A3671="","",VLOOKUP(A3671,Tabulka3[[Číslo registrace  u jednorázové akce]:[Příjmení]],3,0))</f>
        <v/>
      </c>
      <c r="I3671" s="94"/>
      <c r="J3671" s="94"/>
      <c r="L3671" s="15"/>
      <c r="M3671" s="15"/>
      <c r="N3671" s="15"/>
    </row>
    <row r="3672" spans="2:14" s="25" customFormat="1" ht="15" customHeight="1" x14ac:dyDescent="0.3">
      <c r="B3672" s="25" t="str">
        <f>IF(A3672="","",VLOOKUP(A3672,Tabulka3[[Číslo registrace  u jednorázové akce]:[Příjmení]],2,0))</f>
        <v/>
      </c>
      <c r="C3672" s="25" t="str">
        <f>IF(A3672="","",VLOOKUP(A3672,Tabulka3[[Číslo registrace  u jednorázové akce]:[Příjmení]],3,0))</f>
        <v/>
      </c>
      <c r="I3672" s="94"/>
      <c r="J3672" s="94"/>
      <c r="L3672" s="15"/>
      <c r="M3672" s="15"/>
      <c r="N3672" s="15"/>
    </row>
    <row r="3673" spans="2:14" s="25" customFormat="1" ht="15" customHeight="1" x14ac:dyDescent="0.3">
      <c r="B3673" s="25" t="str">
        <f>IF(A3673="","",VLOOKUP(A3673,Tabulka3[[Číslo registrace  u jednorázové akce]:[Příjmení]],2,0))</f>
        <v/>
      </c>
      <c r="C3673" s="25" t="str">
        <f>IF(A3673="","",VLOOKUP(A3673,Tabulka3[[Číslo registrace  u jednorázové akce]:[Příjmení]],3,0))</f>
        <v/>
      </c>
      <c r="I3673" s="94"/>
      <c r="J3673" s="94"/>
      <c r="L3673" s="15"/>
      <c r="M3673" s="15"/>
      <c r="N3673" s="15"/>
    </row>
    <row r="3674" spans="2:14" s="25" customFormat="1" ht="15" customHeight="1" x14ac:dyDescent="0.3">
      <c r="B3674" s="25" t="str">
        <f>IF(A3674="","",VLOOKUP(A3674,Tabulka3[[Číslo registrace  u jednorázové akce]:[Příjmení]],2,0))</f>
        <v/>
      </c>
      <c r="C3674" s="25" t="str">
        <f>IF(A3674="","",VLOOKUP(A3674,Tabulka3[[Číslo registrace  u jednorázové akce]:[Příjmení]],3,0))</f>
        <v/>
      </c>
      <c r="I3674" s="94"/>
      <c r="J3674" s="94"/>
      <c r="L3674" s="15"/>
      <c r="M3674" s="15"/>
      <c r="N3674" s="15"/>
    </row>
    <row r="3675" spans="2:14" s="25" customFormat="1" ht="15" customHeight="1" x14ac:dyDescent="0.3">
      <c r="B3675" s="25" t="str">
        <f>IF(A3675="","",VLOOKUP(A3675,Tabulka3[[Číslo registrace  u jednorázové akce]:[Příjmení]],2,0))</f>
        <v/>
      </c>
      <c r="C3675" s="25" t="str">
        <f>IF(A3675="","",VLOOKUP(A3675,Tabulka3[[Číslo registrace  u jednorázové akce]:[Příjmení]],3,0))</f>
        <v/>
      </c>
      <c r="I3675" s="94"/>
      <c r="J3675" s="94"/>
      <c r="L3675" s="15"/>
      <c r="M3675" s="15"/>
      <c r="N3675" s="15"/>
    </row>
    <row r="3676" spans="2:14" s="25" customFormat="1" ht="15" customHeight="1" x14ac:dyDescent="0.3">
      <c r="B3676" s="25" t="str">
        <f>IF(A3676="","",VLOOKUP(A3676,Tabulka3[[Číslo registrace  u jednorázové akce]:[Příjmení]],2,0))</f>
        <v/>
      </c>
      <c r="C3676" s="25" t="str">
        <f>IF(A3676="","",VLOOKUP(A3676,Tabulka3[[Číslo registrace  u jednorázové akce]:[Příjmení]],3,0))</f>
        <v/>
      </c>
      <c r="I3676" s="94"/>
      <c r="J3676" s="94"/>
      <c r="L3676" s="15"/>
      <c r="M3676" s="15"/>
      <c r="N3676" s="15"/>
    </row>
    <row r="3677" spans="2:14" s="25" customFormat="1" ht="15" customHeight="1" x14ac:dyDescent="0.3">
      <c r="B3677" s="25" t="str">
        <f>IF(A3677="","",VLOOKUP(A3677,Tabulka3[[Číslo registrace  u jednorázové akce]:[Příjmení]],2,0))</f>
        <v/>
      </c>
      <c r="C3677" s="25" t="str">
        <f>IF(A3677="","",VLOOKUP(A3677,Tabulka3[[Číslo registrace  u jednorázové akce]:[Příjmení]],3,0))</f>
        <v/>
      </c>
      <c r="I3677" s="94"/>
      <c r="J3677" s="94"/>
      <c r="L3677" s="15"/>
      <c r="M3677" s="15"/>
      <c r="N3677" s="15"/>
    </row>
    <row r="3678" spans="2:14" s="25" customFormat="1" ht="15" customHeight="1" x14ac:dyDescent="0.3">
      <c r="B3678" s="25" t="str">
        <f>IF(A3678="","",VLOOKUP(A3678,Tabulka3[[Číslo registrace  u jednorázové akce]:[Příjmení]],2,0))</f>
        <v/>
      </c>
      <c r="C3678" s="25" t="str">
        <f>IF(A3678="","",VLOOKUP(A3678,Tabulka3[[Číslo registrace  u jednorázové akce]:[Příjmení]],3,0))</f>
        <v/>
      </c>
      <c r="I3678" s="94"/>
      <c r="J3678" s="94"/>
      <c r="L3678" s="15"/>
      <c r="M3678" s="15"/>
      <c r="N3678" s="15"/>
    </row>
    <row r="3679" spans="2:14" s="25" customFormat="1" ht="15" customHeight="1" x14ac:dyDescent="0.3">
      <c r="B3679" s="25" t="str">
        <f>IF(A3679="","",VLOOKUP(A3679,Tabulka3[[Číslo registrace  u jednorázové akce]:[Příjmení]],2,0))</f>
        <v/>
      </c>
      <c r="C3679" s="25" t="str">
        <f>IF(A3679="","",VLOOKUP(A3679,Tabulka3[[Číslo registrace  u jednorázové akce]:[Příjmení]],3,0))</f>
        <v/>
      </c>
      <c r="I3679" s="94"/>
      <c r="J3679" s="94"/>
      <c r="L3679" s="15"/>
      <c r="M3679" s="15"/>
      <c r="N3679" s="15"/>
    </row>
    <row r="3680" spans="2:14" s="25" customFormat="1" ht="15" customHeight="1" x14ac:dyDescent="0.3">
      <c r="B3680" s="25" t="str">
        <f>IF(A3680="","",VLOOKUP(A3680,Tabulka3[[Číslo registrace  u jednorázové akce]:[Příjmení]],2,0))</f>
        <v/>
      </c>
      <c r="C3680" s="25" t="str">
        <f>IF(A3680="","",VLOOKUP(A3680,Tabulka3[[Číslo registrace  u jednorázové akce]:[Příjmení]],3,0))</f>
        <v/>
      </c>
      <c r="I3680" s="94"/>
      <c r="J3680" s="94"/>
      <c r="L3680" s="15"/>
      <c r="M3680" s="15"/>
      <c r="N3680" s="15"/>
    </row>
    <row r="3681" spans="2:14" s="25" customFormat="1" ht="15" customHeight="1" x14ac:dyDescent="0.3">
      <c r="B3681" s="25" t="str">
        <f>IF(A3681="","",VLOOKUP(A3681,Tabulka3[[Číslo registrace  u jednorázové akce]:[Příjmení]],2,0))</f>
        <v/>
      </c>
      <c r="C3681" s="25" t="str">
        <f>IF(A3681="","",VLOOKUP(A3681,Tabulka3[[Číslo registrace  u jednorázové akce]:[Příjmení]],3,0))</f>
        <v/>
      </c>
      <c r="I3681" s="94"/>
      <c r="J3681" s="94"/>
      <c r="L3681" s="15"/>
      <c r="M3681" s="15"/>
      <c r="N3681" s="15"/>
    </row>
    <row r="3682" spans="2:14" s="25" customFormat="1" ht="15" customHeight="1" x14ac:dyDescent="0.3">
      <c r="B3682" s="25" t="str">
        <f>IF(A3682="","",VLOOKUP(A3682,Tabulka3[[Číslo registrace  u jednorázové akce]:[Příjmení]],2,0))</f>
        <v/>
      </c>
      <c r="C3682" s="25" t="str">
        <f>IF(A3682="","",VLOOKUP(A3682,Tabulka3[[Číslo registrace  u jednorázové akce]:[Příjmení]],3,0))</f>
        <v/>
      </c>
      <c r="I3682" s="94"/>
      <c r="J3682" s="94"/>
      <c r="L3682" s="15"/>
      <c r="M3682" s="15"/>
      <c r="N3682" s="15"/>
    </row>
    <row r="3683" spans="2:14" s="25" customFormat="1" ht="15" customHeight="1" x14ac:dyDescent="0.3">
      <c r="B3683" s="25" t="str">
        <f>IF(A3683="","",VLOOKUP(A3683,Tabulka3[[Číslo registrace  u jednorázové akce]:[Příjmení]],2,0))</f>
        <v/>
      </c>
      <c r="C3683" s="25" t="str">
        <f>IF(A3683="","",VLOOKUP(A3683,Tabulka3[[Číslo registrace  u jednorázové akce]:[Příjmení]],3,0))</f>
        <v/>
      </c>
      <c r="I3683" s="94"/>
      <c r="J3683" s="94"/>
      <c r="L3683" s="15"/>
      <c r="M3683" s="15"/>
      <c r="N3683" s="15"/>
    </row>
    <row r="3684" spans="2:14" s="25" customFormat="1" ht="15" customHeight="1" x14ac:dyDescent="0.3">
      <c r="B3684" s="25" t="str">
        <f>IF(A3684="","",VLOOKUP(A3684,Tabulka3[[Číslo registrace  u jednorázové akce]:[Příjmení]],2,0))</f>
        <v/>
      </c>
      <c r="C3684" s="25" t="str">
        <f>IF(A3684="","",VLOOKUP(A3684,Tabulka3[[Číslo registrace  u jednorázové akce]:[Příjmení]],3,0))</f>
        <v/>
      </c>
      <c r="I3684" s="94"/>
      <c r="J3684" s="94"/>
      <c r="L3684" s="15"/>
      <c r="M3684" s="15"/>
      <c r="N3684" s="15"/>
    </row>
    <row r="3685" spans="2:14" s="25" customFormat="1" ht="15" customHeight="1" x14ac:dyDescent="0.3">
      <c r="B3685" s="25" t="str">
        <f>IF(A3685="","",VLOOKUP(A3685,Tabulka3[[Číslo registrace  u jednorázové akce]:[Příjmení]],2,0))</f>
        <v/>
      </c>
      <c r="C3685" s="25" t="str">
        <f>IF(A3685="","",VLOOKUP(A3685,Tabulka3[[Číslo registrace  u jednorázové akce]:[Příjmení]],3,0))</f>
        <v/>
      </c>
      <c r="I3685" s="94"/>
      <c r="J3685" s="94"/>
      <c r="L3685" s="15"/>
      <c r="M3685" s="15"/>
      <c r="N3685" s="15"/>
    </row>
    <row r="3686" spans="2:14" s="25" customFormat="1" ht="15" customHeight="1" x14ac:dyDescent="0.3">
      <c r="B3686" s="25" t="str">
        <f>IF(A3686="","",VLOOKUP(A3686,Tabulka3[[Číslo registrace  u jednorázové akce]:[Příjmení]],2,0))</f>
        <v/>
      </c>
      <c r="C3686" s="25" t="str">
        <f>IF(A3686="","",VLOOKUP(A3686,Tabulka3[[Číslo registrace  u jednorázové akce]:[Příjmení]],3,0))</f>
        <v/>
      </c>
      <c r="I3686" s="94"/>
      <c r="J3686" s="94"/>
      <c r="L3686" s="15"/>
      <c r="M3686" s="15"/>
      <c r="N3686" s="15"/>
    </row>
    <row r="3687" spans="2:14" s="25" customFormat="1" ht="15" customHeight="1" x14ac:dyDescent="0.3">
      <c r="B3687" s="25" t="str">
        <f>IF(A3687="","",VLOOKUP(A3687,Tabulka3[[Číslo registrace  u jednorázové akce]:[Příjmení]],2,0))</f>
        <v/>
      </c>
      <c r="C3687" s="25" t="str">
        <f>IF(A3687="","",VLOOKUP(A3687,Tabulka3[[Číslo registrace  u jednorázové akce]:[Příjmení]],3,0))</f>
        <v/>
      </c>
      <c r="I3687" s="94"/>
      <c r="J3687" s="94"/>
      <c r="L3687" s="15"/>
      <c r="M3687" s="15"/>
      <c r="N3687" s="15"/>
    </row>
    <row r="3688" spans="2:14" s="25" customFormat="1" ht="15" customHeight="1" x14ac:dyDescent="0.3">
      <c r="B3688" s="25" t="str">
        <f>IF(A3688="","",VLOOKUP(A3688,Tabulka3[[Číslo registrace  u jednorázové akce]:[Příjmení]],2,0))</f>
        <v/>
      </c>
      <c r="C3688" s="25" t="str">
        <f>IF(A3688="","",VLOOKUP(A3688,Tabulka3[[Číslo registrace  u jednorázové akce]:[Příjmení]],3,0))</f>
        <v/>
      </c>
      <c r="I3688" s="94"/>
      <c r="J3688" s="94"/>
      <c r="L3688" s="15"/>
      <c r="M3688" s="15"/>
      <c r="N3688" s="15"/>
    </row>
    <row r="3689" spans="2:14" s="25" customFormat="1" ht="15" customHeight="1" x14ac:dyDescent="0.3">
      <c r="B3689" s="25" t="str">
        <f>IF(A3689="","",VLOOKUP(A3689,Tabulka3[[Číslo registrace  u jednorázové akce]:[Příjmení]],2,0))</f>
        <v/>
      </c>
      <c r="C3689" s="25" t="str">
        <f>IF(A3689="","",VLOOKUP(A3689,Tabulka3[[Číslo registrace  u jednorázové akce]:[Příjmení]],3,0))</f>
        <v/>
      </c>
      <c r="I3689" s="94"/>
      <c r="J3689" s="94"/>
      <c r="L3689" s="15"/>
      <c r="M3689" s="15"/>
      <c r="N3689" s="15"/>
    </row>
    <row r="3690" spans="2:14" s="25" customFormat="1" ht="15" customHeight="1" x14ac:dyDescent="0.3">
      <c r="B3690" s="25" t="str">
        <f>IF(A3690="","",VLOOKUP(A3690,Tabulka3[[Číslo registrace  u jednorázové akce]:[Příjmení]],2,0))</f>
        <v/>
      </c>
      <c r="C3690" s="25" t="str">
        <f>IF(A3690="","",VLOOKUP(A3690,Tabulka3[[Číslo registrace  u jednorázové akce]:[Příjmení]],3,0))</f>
        <v/>
      </c>
      <c r="I3690" s="94"/>
      <c r="J3690" s="94"/>
      <c r="L3690" s="15"/>
      <c r="M3690" s="15"/>
      <c r="N3690" s="15"/>
    </row>
    <row r="3691" spans="2:14" s="25" customFormat="1" ht="15" customHeight="1" x14ac:dyDescent="0.3">
      <c r="B3691" s="25" t="str">
        <f>IF(A3691="","",VLOOKUP(A3691,Tabulka3[[Číslo registrace  u jednorázové akce]:[Příjmení]],2,0))</f>
        <v/>
      </c>
      <c r="C3691" s="25" t="str">
        <f>IF(A3691="","",VLOOKUP(A3691,Tabulka3[[Číslo registrace  u jednorázové akce]:[Příjmení]],3,0))</f>
        <v/>
      </c>
      <c r="I3691" s="94"/>
      <c r="J3691" s="94"/>
      <c r="L3691" s="15"/>
      <c r="M3691" s="15"/>
      <c r="N3691" s="15"/>
    </row>
    <row r="3692" spans="2:14" s="25" customFormat="1" ht="15" customHeight="1" x14ac:dyDescent="0.3">
      <c r="B3692" s="25" t="str">
        <f>IF(A3692="","",VLOOKUP(A3692,Tabulka3[[Číslo registrace  u jednorázové akce]:[Příjmení]],2,0))</f>
        <v/>
      </c>
      <c r="C3692" s="25" t="str">
        <f>IF(A3692="","",VLOOKUP(A3692,Tabulka3[[Číslo registrace  u jednorázové akce]:[Příjmení]],3,0))</f>
        <v/>
      </c>
      <c r="I3692" s="94"/>
      <c r="J3692" s="94"/>
      <c r="L3692" s="15"/>
      <c r="M3692" s="15"/>
      <c r="N3692" s="15"/>
    </row>
    <row r="3693" spans="2:14" s="25" customFormat="1" ht="15" customHeight="1" x14ac:dyDescent="0.3">
      <c r="B3693" s="25" t="str">
        <f>IF(A3693="","",VLOOKUP(A3693,Tabulka3[[Číslo registrace  u jednorázové akce]:[Příjmení]],2,0))</f>
        <v/>
      </c>
      <c r="C3693" s="25" t="str">
        <f>IF(A3693="","",VLOOKUP(A3693,Tabulka3[[Číslo registrace  u jednorázové akce]:[Příjmení]],3,0))</f>
        <v/>
      </c>
      <c r="I3693" s="94"/>
      <c r="J3693" s="94"/>
      <c r="L3693" s="15"/>
      <c r="M3693" s="15"/>
      <c r="N3693" s="15"/>
    </row>
    <row r="3694" spans="2:14" s="25" customFormat="1" ht="15" customHeight="1" x14ac:dyDescent="0.3">
      <c r="B3694" s="25" t="str">
        <f>IF(A3694="","",VLOOKUP(A3694,Tabulka3[[Číslo registrace  u jednorázové akce]:[Příjmení]],2,0))</f>
        <v/>
      </c>
      <c r="C3694" s="25" t="str">
        <f>IF(A3694="","",VLOOKUP(A3694,Tabulka3[[Číslo registrace  u jednorázové akce]:[Příjmení]],3,0))</f>
        <v/>
      </c>
      <c r="I3694" s="94"/>
      <c r="J3694" s="94"/>
      <c r="L3694" s="15"/>
      <c r="M3694" s="15"/>
      <c r="N3694" s="15"/>
    </row>
    <row r="3695" spans="2:14" s="25" customFormat="1" ht="15" customHeight="1" x14ac:dyDescent="0.3">
      <c r="B3695" s="25" t="str">
        <f>IF(A3695="","",VLOOKUP(A3695,Tabulka3[[Číslo registrace  u jednorázové akce]:[Příjmení]],2,0))</f>
        <v/>
      </c>
      <c r="C3695" s="25" t="str">
        <f>IF(A3695="","",VLOOKUP(A3695,Tabulka3[[Číslo registrace  u jednorázové akce]:[Příjmení]],3,0))</f>
        <v/>
      </c>
      <c r="I3695" s="94"/>
      <c r="J3695" s="94"/>
      <c r="L3695" s="15"/>
      <c r="M3695" s="15"/>
      <c r="N3695" s="15"/>
    </row>
    <row r="3696" spans="2:14" s="25" customFormat="1" ht="15" customHeight="1" x14ac:dyDescent="0.3">
      <c r="B3696" s="25" t="str">
        <f>IF(A3696="","",VLOOKUP(A3696,Tabulka3[[Číslo registrace  u jednorázové akce]:[Příjmení]],2,0))</f>
        <v/>
      </c>
      <c r="C3696" s="25" t="str">
        <f>IF(A3696="","",VLOOKUP(A3696,Tabulka3[[Číslo registrace  u jednorázové akce]:[Příjmení]],3,0))</f>
        <v/>
      </c>
      <c r="I3696" s="94"/>
      <c r="J3696" s="94"/>
      <c r="L3696" s="15"/>
      <c r="M3696" s="15"/>
      <c r="N3696" s="15"/>
    </row>
    <row r="3697" spans="2:14" s="25" customFormat="1" ht="15" customHeight="1" x14ac:dyDescent="0.3">
      <c r="B3697" s="25" t="str">
        <f>IF(A3697="","",VLOOKUP(A3697,Tabulka3[[Číslo registrace  u jednorázové akce]:[Příjmení]],2,0))</f>
        <v/>
      </c>
      <c r="C3697" s="25" t="str">
        <f>IF(A3697="","",VLOOKUP(A3697,Tabulka3[[Číslo registrace  u jednorázové akce]:[Příjmení]],3,0))</f>
        <v/>
      </c>
      <c r="I3697" s="94"/>
      <c r="J3697" s="94"/>
      <c r="L3697" s="15"/>
      <c r="M3697" s="15"/>
      <c r="N3697" s="15"/>
    </row>
    <row r="3698" spans="2:14" s="25" customFormat="1" ht="15" customHeight="1" x14ac:dyDescent="0.3">
      <c r="B3698" s="25" t="str">
        <f>IF(A3698="","",VLOOKUP(A3698,Tabulka3[[Číslo registrace  u jednorázové akce]:[Příjmení]],2,0))</f>
        <v/>
      </c>
      <c r="C3698" s="25" t="str">
        <f>IF(A3698="","",VLOOKUP(A3698,Tabulka3[[Číslo registrace  u jednorázové akce]:[Příjmení]],3,0))</f>
        <v/>
      </c>
      <c r="I3698" s="94"/>
      <c r="J3698" s="94"/>
      <c r="L3698" s="15"/>
      <c r="M3698" s="15"/>
      <c r="N3698" s="15"/>
    </row>
    <row r="3699" spans="2:14" s="25" customFormat="1" ht="15" customHeight="1" x14ac:dyDescent="0.3">
      <c r="B3699" s="25" t="str">
        <f>IF(A3699="","",VLOOKUP(A3699,Tabulka3[[Číslo registrace  u jednorázové akce]:[Příjmení]],2,0))</f>
        <v/>
      </c>
      <c r="C3699" s="25" t="str">
        <f>IF(A3699="","",VLOOKUP(A3699,Tabulka3[[Číslo registrace  u jednorázové akce]:[Příjmení]],3,0))</f>
        <v/>
      </c>
      <c r="I3699" s="94"/>
      <c r="J3699" s="94"/>
      <c r="L3699" s="15"/>
      <c r="M3699" s="15"/>
      <c r="N3699" s="15"/>
    </row>
    <row r="3700" spans="2:14" s="25" customFormat="1" ht="15" customHeight="1" x14ac:dyDescent="0.3">
      <c r="B3700" s="25" t="str">
        <f>IF(A3700="","",VLOOKUP(A3700,Tabulka3[[Číslo registrace  u jednorázové akce]:[Příjmení]],2,0))</f>
        <v/>
      </c>
      <c r="C3700" s="25" t="str">
        <f>IF(A3700="","",VLOOKUP(A3700,Tabulka3[[Číslo registrace  u jednorázové akce]:[Příjmení]],3,0))</f>
        <v/>
      </c>
      <c r="I3700" s="94"/>
      <c r="J3700" s="94"/>
      <c r="L3700" s="15"/>
      <c r="M3700" s="15"/>
      <c r="N3700" s="15"/>
    </row>
    <row r="3701" spans="2:14" s="25" customFormat="1" ht="15" customHeight="1" x14ac:dyDescent="0.3">
      <c r="B3701" s="25" t="str">
        <f>IF(A3701="","",VLOOKUP(A3701,Tabulka3[[Číslo registrace  u jednorázové akce]:[Příjmení]],2,0))</f>
        <v/>
      </c>
      <c r="C3701" s="25" t="str">
        <f>IF(A3701="","",VLOOKUP(A3701,Tabulka3[[Číslo registrace  u jednorázové akce]:[Příjmení]],3,0))</f>
        <v/>
      </c>
      <c r="I3701" s="94"/>
      <c r="J3701" s="94"/>
      <c r="L3701" s="15"/>
      <c r="M3701" s="15"/>
      <c r="N3701" s="15"/>
    </row>
    <row r="3702" spans="2:14" s="25" customFormat="1" ht="15" customHeight="1" x14ac:dyDescent="0.3">
      <c r="B3702" s="25" t="str">
        <f>IF(A3702="","",VLOOKUP(A3702,Tabulka3[[Číslo registrace  u jednorázové akce]:[Příjmení]],2,0))</f>
        <v/>
      </c>
      <c r="C3702" s="25" t="str">
        <f>IF(A3702="","",VLOOKUP(A3702,Tabulka3[[Číslo registrace  u jednorázové akce]:[Příjmení]],3,0))</f>
        <v/>
      </c>
      <c r="I3702" s="94"/>
      <c r="J3702" s="94"/>
      <c r="L3702" s="15"/>
      <c r="M3702" s="15"/>
      <c r="N3702" s="15"/>
    </row>
    <row r="3703" spans="2:14" s="25" customFormat="1" ht="15" customHeight="1" x14ac:dyDescent="0.3">
      <c r="B3703" s="25" t="str">
        <f>IF(A3703="","",VLOOKUP(A3703,Tabulka3[[Číslo registrace  u jednorázové akce]:[Příjmení]],2,0))</f>
        <v/>
      </c>
      <c r="C3703" s="25" t="str">
        <f>IF(A3703="","",VLOOKUP(A3703,Tabulka3[[Číslo registrace  u jednorázové akce]:[Příjmení]],3,0))</f>
        <v/>
      </c>
      <c r="I3703" s="94"/>
      <c r="J3703" s="94"/>
      <c r="L3703" s="15"/>
      <c r="M3703" s="15"/>
      <c r="N3703" s="15"/>
    </row>
    <row r="3704" spans="2:14" s="25" customFormat="1" ht="15" customHeight="1" x14ac:dyDescent="0.3">
      <c r="B3704" s="25" t="str">
        <f>IF(A3704="","",VLOOKUP(A3704,Tabulka3[[Číslo registrace  u jednorázové akce]:[Příjmení]],2,0))</f>
        <v/>
      </c>
      <c r="C3704" s="25" t="str">
        <f>IF(A3704="","",VLOOKUP(A3704,Tabulka3[[Číslo registrace  u jednorázové akce]:[Příjmení]],3,0))</f>
        <v/>
      </c>
      <c r="I3704" s="94"/>
      <c r="J3704" s="94"/>
      <c r="L3704" s="15"/>
      <c r="M3704" s="15"/>
      <c r="N3704" s="15"/>
    </row>
    <row r="3705" spans="2:14" s="25" customFormat="1" ht="15" customHeight="1" x14ac:dyDescent="0.3">
      <c r="B3705" s="25" t="str">
        <f>IF(A3705="","",VLOOKUP(A3705,Tabulka3[[Číslo registrace  u jednorázové akce]:[Příjmení]],2,0))</f>
        <v/>
      </c>
      <c r="C3705" s="25" t="str">
        <f>IF(A3705="","",VLOOKUP(A3705,Tabulka3[[Číslo registrace  u jednorázové akce]:[Příjmení]],3,0))</f>
        <v/>
      </c>
      <c r="I3705" s="94"/>
      <c r="J3705" s="94"/>
      <c r="L3705" s="15"/>
      <c r="M3705" s="15"/>
      <c r="N3705" s="15"/>
    </row>
    <row r="3706" spans="2:14" s="25" customFormat="1" ht="15" customHeight="1" x14ac:dyDescent="0.3">
      <c r="B3706" s="25" t="str">
        <f>IF(A3706="","",VLOOKUP(A3706,Tabulka3[[Číslo registrace  u jednorázové akce]:[Příjmení]],2,0))</f>
        <v/>
      </c>
      <c r="C3706" s="25" t="str">
        <f>IF(A3706="","",VLOOKUP(A3706,Tabulka3[[Číslo registrace  u jednorázové akce]:[Příjmení]],3,0))</f>
        <v/>
      </c>
      <c r="I3706" s="94"/>
      <c r="J3706" s="94"/>
      <c r="L3706" s="15"/>
      <c r="M3706" s="15"/>
      <c r="N3706" s="15"/>
    </row>
    <row r="3707" spans="2:14" s="25" customFormat="1" ht="15" customHeight="1" x14ac:dyDescent="0.3">
      <c r="B3707" s="25" t="str">
        <f>IF(A3707="","",VLOOKUP(A3707,Tabulka3[[Číslo registrace  u jednorázové akce]:[Příjmení]],2,0))</f>
        <v/>
      </c>
      <c r="C3707" s="25" t="str">
        <f>IF(A3707="","",VLOOKUP(A3707,Tabulka3[[Číslo registrace  u jednorázové akce]:[Příjmení]],3,0))</f>
        <v/>
      </c>
      <c r="I3707" s="94"/>
      <c r="J3707" s="94"/>
      <c r="L3707" s="15"/>
      <c r="M3707" s="15"/>
      <c r="N3707" s="15"/>
    </row>
    <row r="3708" spans="2:14" s="25" customFormat="1" ht="15" customHeight="1" x14ac:dyDescent="0.3">
      <c r="B3708" s="25" t="str">
        <f>IF(A3708="","",VLOOKUP(A3708,Tabulka3[[Číslo registrace  u jednorázové akce]:[Příjmení]],2,0))</f>
        <v/>
      </c>
      <c r="C3708" s="25" t="str">
        <f>IF(A3708="","",VLOOKUP(A3708,Tabulka3[[Číslo registrace  u jednorázové akce]:[Příjmení]],3,0))</f>
        <v/>
      </c>
      <c r="I3708" s="94"/>
      <c r="J3708" s="94"/>
      <c r="L3708" s="15"/>
      <c r="M3708" s="15"/>
      <c r="N3708" s="15"/>
    </row>
    <row r="3709" spans="2:14" s="25" customFormat="1" ht="15" customHeight="1" x14ac:dyDescent="0.3">
      <c r="B3709" s="25" t="str">
        <f>IF(A3709="","",VLOOKUP(A3709,Tabulka3[[Číslo registrace  u jednorázové akce]:[Příjmení]],2,0))</f>
        <v/>
      </c>
      <c r="C3709" s="25" t="str">
        <f>IF(A3709="","",VLOOKUP(A3709,Tabulka3[[Číslo registrace  u jednorázové akce]:[Příjmení]],3,0))</f>
        <v/>
      </c>
      <c r="I3709" s="94"/>
      <c r="J3709" s="94"/>
      <c r="L3709" s="15"/>
      <c r="M3709" s="15"/>
      <c r="N3709" s="15"/>
    </row>
    <row r="3710" spans="2:14" s="25" customFormat="1" ht="15" customHeight="1" x14ac:dyDescent="0.3">
      <c r="B3710" s="25" t="str">
        <f>IF(A3710="","",VLOOKUP(A3710,Tabulka3[[Číslo registrace  u jednorázové akce]:[Příjmení]],2,0))</f>
        <v/>
      </c>
      <c r="C3710" s="25" t="str">
        <f>IF(A3710="","",VLOOKUP(A3710,Tabulka3[[Číslo registrace  u jednorázové akce]:[Příjmení]],3,0))</f>
        <v/>
      </c>
      <c r="I3710" s="94"/>
      <c r="J3710" s="94"/>
      <c r="L3710" s="15"/>
      <c r="M3710" s="15"/>
      <c r="N3710" s="15"/>
    </row>
    <row r="3711" spans="2:14" s="25" customFormat="1" ht="15" customHeight="1" x14ac:dyDescent="0.3">
      <c r="B3711" s="25" t="str">
        <f>IF(A3711="","",VLOOKUP(A3711,Tabulka3[[Číslo registrace  u jednorázové akce]:[Příjmení]],2,0))</f>
        <v/>
      </c>
      <c r="C3711" s="25" t="str">
        <f>IF(A3711="","",VLOOKUP(A3711,Tabulka3[[Číslo registrace  u jednorázové akce]:[Příjmení]],3,0))</f>
        <v/>
      </c>
      <c r="I3711" s="94"/>
      <c r="J3711" s="94"/>
      <c r="L3711" s="15"/>
      <c r="M3711" s="15"/>
      <c r="N3711" s="15"/>
    </row>
    <row r="3712" spans="2:14" s="25" customFormat="1" ht="15" customHeight="1" x14ac:dyDescent="0.3">
      <c r="B3712" s="25" t="str">
        <f>IF(A3712="","",VLOOKUP(A3712,Tabulka3[[Číslo registrace  u jednorázové akce]:[Příjmení]],2,0))</f>
        <v/>
      </c>
      <c r="C3712" s="25" t="str">
        <f>IF(A3712="","",VLOOKUP(A3712,Tabulka3[[Číslo registrace  u jednorázové akce]:[Příjmení]],3,0))</f>
        <v/>
      </c>
      <c r="I3712" s="94"/>
      <c r="J3712" s="94"/>
      <c r="L3712" s="15"/>
      <c r="M3712" s="15"/>
      <c r="N3712" s="15"/>
    </row>
    <row r="3713" spans="2:14" s="25" customFormat="1" ht="15" customHeight="1" x14ac:dyDescent="0.3">
      <c r="B3713" s="25" t="str">
        <f>IF(A3713="","",VLOOKUP(A3713,Tabulka3[[Číslo registrace  u jednorázové akce]:[Příjmení]],2,0))</f>
        <v/>
      </c>
      <c r="C3713" s="25" t="str">
        <f>IF(A3713="","",VLOOKUP(A3713,Tabulka3[[Číslo registrace  u jednorázové akce]:[Příjmení]],3,0))</f>
        <v/>
      </c>
      <c r="I3713" s="94"/>
      <c r="J3713" s="94"/>
      <c r="L3713" s="15"/>
      <c r="M3713" s="15"/>
      <c r="N3713" s="15"/>
    </row>
    <row r="3714" spans="2:14" s="25" customFormat="1" ht="15" customHeight="1" x14ac:dyDescent="0.3">
      <c r="B3714" s="25" t="str">
        <f>IF(A3714="","",VLOOKUP(A3714,Tabulka3[[Číslo registrace  u jednorázové akce]:[Příjmení]],2,0))</f>
        <v/>
      </c>
      <c r="C3714" s="25" t="str">
        <f>IF(A3714="","",VLOOKUP(A3714,Tabulka3[[Číslo registrace  u jednorázové akce]:[Příjmení]],3,0))</f>
        <v/>
      </c>
      <c r="I3714" s="94"/>
      <c r="J3714" s="94"/>
      <c r="L3714" s="15"/>
      <c r="M3714" s="15"/>
      <c r="N3714" s="15"/>
    </row>
    <row r="3715" spans="2:14" s="25" customFormat="1" ht="15" customHeight="1" x14ac:dyDescent="0.3">
      <c r="B3715" s="25" t="str">
        <f>IF(A3715="","",VLOOKUP(A3715,Tabulka3[[Číslo registrace  u jednorázové akce]:[Příjmení]],2,0))</f>
        <v/>
      </c>
      <c r="C3715" s="25" t="str">
        <f>IF(A3715="","",VLOOKUP(A3715,Tabulka3[[Číslo registrace  u jednorázové akce]:[Příjmení]],3,0))</f>
        <v/>
      </c>
      <c r="I3715" s="94"/>
      <c r="J3715" s="94"/>
      <c r="L3715" s="15"/>
      <c r="M3715" s="15"/>
      <c r="N3715" s="15"/>
    </row>
    <row r="3716" spans="2:14" s="25" customFormat="1" ht="15" customHeight="1" x14ac:dyDescent="0.3">
      <c r="B3716" s="25" t="str">
        <f>IF(A3716="","",VLOOKUP(A3716,Tabulka3[[Číslo registrace  u jednorázové akce]:[Příjmení]],2,0))</f>
        <v/>
      </c>
      <c r="C3716" s="25" t="str">
        <f>IF(A3716="","",VLOOKUP(A3716,Tabulka3[[Číslo registrace  u jednorázové akce]:[Příjmení]],3,0))</f>
        <v/>
      </c>
      <c r="I3716" s="94"/>
      <c r="J3716" s="94"/>
      <c r="L3716" s="15"/>
      <c r="M3716" s="15"/>
      <c r="N3716" s="15"/>
    </row>
    <row r="3717" spans="2:14" s="25" customFormat="1" ht="15" customHeight="1" x14ac:dyDescent="0.3">
      <c r="B3717" s="25" t="str">
        <f>IF(A3717="","",VLOOKUP(A3717,Tabulka3[[Číslo registrace  u jednorázové akce]:[Příjmení]],2,0))</f>
        <v/>
      </c>
      <c r="C3717" s="25" t="str">
        <f>IF(A3717="","",VLOOKUP(A3717,Tabulka3[[Číslo registrace  u jednorázové akce]:[Příjmení]],3,0))</f>
        <v/>
      </c>
      <c r="I3717" s="94"/>
      <c r="J3717" s="94"/>
      <c r="L3717" s="15"/>
      <c r="M3717" s="15"/>
      <c r="N3717" s="15"/>
    </row>
    <row r="3718" spans="2:14" s="25" customFormat="1" ht="15" customHeight="1" x14ac:dyDescent="0.3">
      <c r="B3718" s="25" t="str">
        <f>IF(A3718="","",VLOOKUP(A3718,Tabulka3[[Číslo registrace  u jednorázové akce]:[Příjmení]],2,0))</f>
        <v/>
      </c>
      <c r="C3718" s="25" t="str">
        <f>IF(A3718="","",VLOOKUP(A3718,Tabulka3[[Číslo registrace  u jednorázové akce]:[Příjmení]],3,0))</f>
        <v/>
      </c>
      <c r="I3718" s="94"/>
      <c r="J3718" s="94"/>
      <c r="L3718" s="15"/>
      <c r="M3718" s="15"/>
      <c r="N3718" s="15"/>
    </row>
    <row r="3719" spans="2:14" s="25" customFormat="1" ht="15" customHeight="1" x14ac:dyDescent="0.3">
      <c r="B3719" s="25" t="str">
        <f>IF(A3719="","",VLOOKUP(A3719,Tabulka3[[Číslo registrace  u jednorázové akce]:[Příjmení]],2,0))</f>
        <v/>
      </c>
      <c r="C3719" s="25" t="str">
        <f>IF(A3719="","",VLOOKUP(A3719,Tabulka3[[Číslo registrace  u jednorázové akce]:[Příjmení]],3,0))</f>
        <v/>
      </c>
      <c r="I3719" s="94"/>
      <c r="J3719" s="94"/>
      <c r="L3719" s="15"/>
      <c r="M3719" s="15"/>
      <c r="N3719" s="15"/>
    </row>
    <row r="3720" spans="2:14" s="25" customFormat="1" ht="15" customHeight="1" x14ac:dyDescent="0.3">
      <c r="B3720" s="25" t="str">
        <f>IF(A3720="","",VLOOKUP(A3720,Tabulka3[[Číslo registrace  u jednorázové akce]:[Příjmení]],2,0))</f>
        <v/>
      </c>
      <c r="C3720" s="25" t="str">
        <f>IF(A3720="","",VLOOKUP(A3720,Tabulka3[[Číslo registrace  u jednorázové akce]:[Příjmení]],3,0))</f>
        <v/>
      </c>
      <c r="I3720" s="94"/>
      <c r="J3720" s="94"/>
      <c r="L3720" s="15"/>
      <c r="M3720" s="15"/>
      <c r="N3720" s="15"/>
    </row>
    <row r="3721" spans="2:14" s="25" customFormat="1" ht="15" customHeight="1" x14ac:dyDescent="0.3">
      <c r="B3721" s="25" t="str">
        <f>IF(A3721="","",VLOOKUP(A3721,Tabulka3[[Číslo registrace  u jednorázové akce]:[Příjmení]],2,0))</f>
        <v/>
      </c>
      <c r="C3721" s="25" t="str">
        <f>IF(A3721="","",VLOOKUP(A3721,Tabulka3[[Číslo registrace  u jednorázové akce]:[Příjmení]],3,0))</f>
        <v/>
      </c>
      <c r="I3721" s="94"/>
      <c r="J3721" s="94"/>
      <c r="L3721" s="15"/>
      <c r="M3721" s="15"/>
      <c r="N3721" s="15"/>
    </row>
    <row r="3722" spans="2:14" s="25" customFormat="1" ht="15" customHeight="1" x14ac:dyDescent="0.3">
      <c r="B3722" s="25" t="str">
        <f>IF(A3722="","",VLOOKUP(A3722,Tabulka3[[Číslo registrace  u jednorázové akce]:[Příjmení]],2,0))</f>
        <v/>
      </c>
      <c r="C3722" s="25" t="str">
        <f>IF(A3722="","",VLOOKUP(A3722,Tabulka3[[Číslo registrace  u jednorázové akce]:[Příjmení]],3,0))</f>
        <v/>
      </c>
      <c r="I3722" s="94"/>
      <c r="J3722" s="94"/>
      <c r="L3722" s="15"/>
      <c r="M3722" s="15"/>
      <c r="N3722" s="15"/>
    </row>
    <row r="3723" spans="2:14" s="25" customFormat="1" ht="15" customHeight="1" x14ac:dyDescent="0.3">
      <c r="B3723" s="25" t="str">
        <f>IF(A3723="","",VLOOKUP(A3723,Tabulka3[[Číslo registrace  u jednorázové akce]:[Příjmení]],2,0))</f>
        <v/>
      </c>
      <c r="C3723" s="25" t="str">
        <f>IF(A3723="","",VLOOKUP(A3723,Tabulka3[[Číslo registrace  u jednorázové akce]:[Příjmení]],3,0))</f>
        <v/>
      </c>
      <c r="I3723" s="94"/>
      <c r="J3723" s="94"/>
      <c r="L3723" s="15"/>
      <c r="M3723" s="15"/>
      <c r="N3723" s="15"/>
    </row>
    <row r="3724" spans="2:14" s="25" customFormat="1" ht="15" customHeight="1" x14ac:dyDescent="0.3">
      <c r="B3724" s="25" t="str">
        <f>IF(A3724="","",VLOOKUP(A3724,Tabulka3[[Číslo registrace  u jednorázové akce]:[Příjmení]],2,0))</f>
        <v/>
      </c>
      <c r="C3724" s="25" t="str">
        <f>IF(A3724="","",VLOOKUP(A3724,Tabulka3[[Číslo registrace  u jednorázové akce]:[Příjmení]],3,0))</f>
        <v/>
      </c>
      <c r="I3724" s="94"/>
      <c r="J3724" s="94"/>
      <c r="L3724" s="15"/>
      <c r="M3724" s="15"/>
      <c r="N3724" s="15"/>
    </row>
    <row r="3725" spans="2:14" s="25" customFormat="1" ht="15" customHeight="1" x14ac:dyDescent="0.3">
      <c r="B3725" s="25" t="str">
        <f>IF(A3725="","",VLOOKUP(A3725,Tabulka3[[Číslo registrace  u jednorázové akce]:[Příjmení]],2,0))</f>
        <v/>
      </c>
      <c r="C3725" s="25" t="str">
        <f>IF(A3725="","",VLOOKUP(A3725,Tabulka3[[Číslo registrace  u jednorázové akce]:[Příjmení]],3,0))</f>
        <v/>
      </c>
      <c r="I3725" s="94"/>
      <c r="J3725" s="94"/>
      <c r="L3725" s="15"/>
      <c r="M3725" s="15"/>
      <c r="N3725" s="15"/>
    </row>
    <row r="3726" spans="2:14" s="25" customFormat="1" ht="15" customHeight="1" x14ac:dyDescent="0.3">
      <c r="B3726" s="25" t="str">
        <f>IF(A3726="","",VLOOKUP(A3726,Tabulka3[[Číslo registrace  u jednorázové akce]:[Příjmení]],2,0))</f>
        <v/>
      </c>
      <c r="C3726" s="25" t="str">
        <f>IF(A3726="","",VLOOKUP(A3726,Tabulka3[[Číslo registrace  u jednorázové akce]:[Příjmení]],3,0))</f>
        <v/>
      </c>
      <c r="I3726" s="94"/>
      <c r="J3726" s="94"/>
      <c r="L3726" s="15"/>
      <c r="M3726" s="15"/>
      <c r="N3726" s="15"/>
    </row>
    <row r="3727" spans="2:14" s="25" customFormat="1" ht="15" customHeight="1" x14ac:dyDescent="0.3">
      <c r="B3727" s="25" t="str">
        <f>IF(A3727="","",VLOOKUP(A3727,Tabulka3[[Číslo registrace  u jednorázové akce]:[Příjmení]],2,0))</f>
        <v/>
      </c>
      <c r="C3727" s="25" t="str">
        <f>IF(A3727="","",VLOOKUP(A3727,Tabulka3[[Číslo registrace  u jednorázové akce]:[Příjmení]],3,0))</f>
        <v/>
      </c>
      <c r="I3727" s="94"/>
      <c r="J3727" s="94"/>
      <c r="L3727" s="15"/>
      <c r="M3727" s="15"/>
      <c r="N3727" s="15"/>
    </row>
    <row r="3728" spans="2:14" s="25" customFormat="1" ht="15" customHeight="1" x14ac:dyDescent="0.3">
      <c r="B3728" s="25" t="str">
        <f>IF(A3728="","",VLOOKUP(A3728,Tabulka3[[Číslo registrace  u jednorázové akce]:[Příjmení]],2,0))</f>
        <v/>
      </c>
      <c r="C3728" s="25" t="str">
        <f>IF(A3728="","",VLOOKUP(A3728,Tabulka3[[Číslo registrace  u jednorázové akce]:[Příjmení]],3,0))</f>
        <v/>
      </c>
      <c r="I3728" s="94"/>
      <c r="J3728" s="94"/>
      <c r="L3728" s="15"/>
      <c r="M3728" s="15"/>
      <c r="N3728" s="15"/>
    </row>
    <row r="3729" spans="2:14" s="25" customFormat="1" ht="15" customHeight="1" x14ac:dyDescent="0.3">
      <c r="B3729" s="25" t="str">
        <f>IF(A3729="","",VLOOKUP(A3729,Tabulka3[[Číslo registrace  u jednorázové akce]:[Příjmení]],2,0))</f>
        <v/>
      </c>
      <c r="C3729" s="25" t="str">
        <f>IF(A3729="","",VLOOKUP(A3729,Tabulka3[[Číslo registrace  u jednorázové akce]:[Příjmení]],3,0))</f>
        <v/>
      </c>
      <c r="I3729" s="94"/>
      <c r="J3729" s="94"/>
      <c r="L3729" s="15"/>
      <c r="M3729" s="15"/>
      <c r="N3729" s="15"/>
    </row>
    <row r="3730" spans="2:14" s="25" customFormat="1" ht="15" customHeight="1" x14ac:dyDescent="0.3">
      <c r="B3730" s="25" t="str">
        <f>IF(A3730="","",VLOOKUP(A3730,Tabulka3[[Číslo registrace  u jednorázové akce]:[Příjmení]],2,0))</f>
        <v/>
      </c>
      <c r="C3730" s="25" t="str">
        <f>IF(A3730="","",VLOOKUP(A3730,Tabulka3[[Číslo registrace  u jednorázové akce]:[Příjmení]],3,0))</f>
        <v/>
      </c>
      <c r="I3730" s="94"/>
      <c r="J3730" s="94"/>
      <c r="L3730" s="15"/>
      <c r="M3730" s="15"/>
      <c r="N3730" s="15"/>
    </row>
    <row r="3731" spans="2:14" s="25" customFormat="1" ht="15" customHeight="1" x14ac:dyDescent="0.3">
      <c r="B3731" s="25" t="str">
        <f>IF(A3731="","",VLOOKUP(A3731,Tabulka3[[Číslo registrace  u jednorázové akce]:[Příjmení]],2,0))</f>
        <v/>
      </c>
      <c r="C3731" s="25" t="str">
        <f>IF(A3731="","",VLOOKUP(A3731,Tabulka3[[Číslo registrace  u jednorázové akce]:[Příjmení]],3,0))</f>
        <v/>
      </c>
      <c r="I3731" s="94"/>
      <c r="J3731" s="94"/>
      <c r="L3731" s="15"/>
      <c r="M3731" s="15"/>
      <c r="N3731" s="15"/>
    </row>
    <row r="3732" spans="2:14" s="25" customFormat="1" ht="15" customHeight="1" x14ac:dyDescent="0.3">
      <c r="B3732" s="25" t="str">
        <f>IF(A3732="","",VLOOKUP(A3732,Tabulka3[[Číslo registrace  u jednorázové akce]:[Příjmení]],2,0))</f>
        <v/>
      </c>
      <c r="C3732" s="25" t="str">
        <f>IF(A3732="","",VLOOKUP(A3732,Tabulka3[[Číslo registrace  u jednorázové akce]:[Příjmení]],3,0))</f>
        <v/>
      </c>
      <c r="I3732" s="94"/>
      <c r="J3732" s="94"/>
      <c r="L3732" s="15"/>
      <c r="M3732" s="15"/>
      <c r="N3732" s="15"/>
    </row>
    <row r="3733" spans="2:14" s="25" customFormat="1" ht="15" customHeight="1" x14ac:dyDescent="0.3">
      <c r="B3733" s="25" t="str">
        <f>IF(A3733="","",VLOOKUP(A3733,Tabulka3[[Číslo registrace  u jednorázové akce]:[Příjmení]],2,0))</f>
        <v/>
      </c>
      <c r="C3733" s="25" t="str">
        <f>IF(A3733="","",VLOOKUP(A3733,Tabulka3[[Číslo registrace  u jednorázové akce]:[Příjmení]],3,0))</f>
        <v/>
      </c>
      <c r="I3733" s="94"/>
      <c r="J3733" s="94"/>
      <c r="L3733" s="15"/>
      <c r="M3733" s="15"/>
      <c r="N3733" s="15"/>
    </row>
    <row r="3734" spans="2:14" s="25" customFormat="1" ht="15" customHeight="1" x14ac:dyDescent="0.3">
      <c r="B3734" s="25" t="str">
        <f>IF(A3734="","",VLOOKUP(A3734,Tabulka3[[Číslo registrace  u jednorázové akce]:[Příjmení]],2,0))</f>
        <v/>
      </c>
      <c r="C3734" s="25" t="str">
        <f>IF(A3734="","",VLOOKUP(A3734,Tabulka3[[Číslo registrace  u jednorázové akce]:[Příjmení]],3,0))</f>
        <v/>
      </c>
      <c r="I3734" s="94"/>
      <c r="J3734" s="94"/>
      <c r="L3734" s="15"/>
      <c r="M3734" s="15"/>
      <c r="N3734" s="15"/>
    </row>
    <row r="3735" spans="2:14" s="25" customFormat="1" ht="15" customHeight="1" x14ac:dyDescent="0.3">
      <c r="B3735" s="25" t="str">
        <f>IF(A3735="","",VLOOKUP(A3735,Tabulka3[[Číslo registrace  u jednorázové akce]:[Příjmení]],2,0))</f>
        <v/>
      </c>
      <c r="C3735" s="25" t="str">
        <f>IF(A3735="","",VLOOKUP(A3735,Tabulka3[[Číslo registrace  u jednorázové akce]:[Příjmení]],3,0))</f>
        <v/>
      </c>
      <c r="I3735" s="94"/>
      <c r="J3735" s="94"/>
      <c r="L3735" s="15"/>
      <c r="M3735" s="15"/>
      <c r="N3735" s="15"/>
    </row>
    <row r="3736" spans="2:14" s="25" customFormat="1" ht="15" customHeight="1" x14ac:dyDescent="0.3">
      <c r="B3736" s="25" t="str">
        <f>IF(A3736="","",VLOOKUP(A3736,Tabulka3[[Číslo registrace  u jednorázové akce]:[Příjmení]],2,0))</f>
        <v/>
      </c>
      <c r="C3736" s="25" t="str">
        <f>IF(A3736="","",VLOOKUP(A3736,Tabulka3[[Číslo registrace  u jednorázové akce]:[Příjmení]],3,0))</f>
        <v/>
      </c>
      <c r="I3736" s="94"/>
      <c r="J3736" s="94"/>
      <c r="L3736" s="15"/>
      <c r="M3736" s="15"/>
      <c r="N3736" s="15"/>
    </row>
    <row r="3737" spans="2:14" s="25" customFormat="1" ht="15" customHeight="1" x14ac:dyDescent="0.3">
      <c r="B3737" s="25" t="str">
        <f>IF(A3737="","",VLOOKUP(A3737,Tabulka3[[Číslo registrace  u jednorázové akce]:[Příjmení]],2,0))</f>
        <v/>
      </c>
      <c r="C3737" s="25" t="str">
        <f>IF(A3737="","",VLOOKUP(A3737,Tabulka3[[Číslo registrace  u jednorázové akce]:[Příjmení]],3,0))</f>
        <v/>
      </c>
      <c r="I3737" s="94"/>
      <c r="J3737" s="94"/>
      <c r="L3737" s="15"/>
      <c r="M3737" s="15"/>
      <c r="N3737" s="15"/>
    </row>
    <row r="3738" spans="2:14" s="25" customFormat="1" ht="15" customHeight="1" x14ac:dyDescent="0.3">
      <c r="B3738" s="25" t="str">
        <f>IF(A3738="","",VLOOKUP(A3738,Tabulka3[[Číslo registrace  u jednorázové akce]:[Příjmení]],2,0))</f>
        <v/>
      </c>
      <c r="C3738" s="25" t="str">
        <f>IF(A3738="","",VLOOKUP(A3738,Tabulka3[[Číslo registrace  u jednorázové akce]:[Příjmení]],3,0))</f>
        <v/>
      </c>
      <c r="I3738" s="94"/>
      <c r="J3738" s="94"/>
      <c r="L3738" s="15"/>
      <c r="M3738" s="15"/>
      <c r="N3738" s="15"/>
    </row>
    <row r="3739" spans="2:14" s="25" customFormat="1" ht="15" customHeight="1" x14ac:dyDescent="0.3">
      <c r="B3739" s="25" t="str">
        <f>IF(A3739="","",VLOOKUP(A3739,Tabulka3[[Číslo registrace  u jednorázové akce]:[Příjmení]],2,0))</f>
        <v/>
      </c>
      <c r="C3739" s="25" t="str">
        <f>IF(A3739="","",VLOOKUP(A3739,Tabulka3[[Číslo registrace  u jednorázové akce]:[Příjmení]],3,0))</f>
        <v/>
      </c>
      <c r="I3739" s="94"/>
      <c r="J3739" s="94"/>
      <c r="L3739" s="15"/>
      <c r="M3739" s="15"/>
      <c r="N3739" s="15"/>
    </row>
    <row r="3740" spans="2:14" s="25" customFormat="1" ht="15" customHeight="1" x14ac:dyDescent="0.3">
      <c r="B3740" s="25" t="str">
        <f>IF(A3740="","",VLOOKUP(A3740,Tabulka3[[Číslo registrace  u jednorázové akce]:[Příjmení]],2,0))</f>
        <v/>
      </c>
      <c r="C3740" s="25" t="str">
        <f>IF(A3740="","",VLOOKUP(A3740,Tabulka3[[Číslo registrace  u jednorázové akce]:[Příjmení]],3,0))</f>
        <v/>
      </c>
      <c r="I3740" s="94"/>
      <c r="J3740" s="94"/>
      <c r="L3740" s="15"/>
      <c r="M3740" s="15"/>
      <c r="N3740" s="15"/>
    </row>
    <row r="3741" spans="2:14" s="25" customFormat="1" ht="15" customHeight="1" x14ac:dyDescent="0.3">
      <c r="B3741" s="25" t="str">
        <f>IF(A3741="","",VLOOKUP(A3741,Tabulka3[[Číslo registrace  u jednorázové akce]:[Příjmení]],2,0))</f>
        <v/>
      </c>
      <c r="C3741" s="25" t="str">
        <f>IF(A3741="","",VLOOKUP(A3741,Tabulka3[[Číslo registrace  u jednorázové akce]:[Příjmení]],3,0))</f>
        <v/>
      </c>
      <c r="I3741" s="94"/>
      <c r="J3741" s="94"/>
      <c r="L3741" s="15"/>
      <c r="M3741" s="15"/>
      <c r="N3741" s="15"/>
    </row>
    <row r="3742" spans="2:14" s="25" customFormat="1" ht="15" customHeight="1" x14ac:dyDescent="0.3">
      <c r="B3742" s="25" t="str">
        <f>IF(A3742="","",VLOOKUP(A3742,Tabulka3[[Číslo registrace  u jednorázové akce]:[Příjmení]],2,0))</f>
        <v/>
      </c>
      <c r="C3742" s="25" t="str">
        <f>IF(A3742="","",VLOOKUP(A3742,Tabulka3[[Číslo registrace  u jednorázové akce]:[Příjmení]],3,0))</f>
        <v/>
      </c>
      <c r="I3742" s="94"/>
      <c r="J3742" s="94"/>
      <c r="L3742" s="15"/>
      <c r="M3742" s="15"/>
      <c r="N3742" s="15"/>
    </row>
    <row r="3743" spans="2:14" s="25" customFormat="1" ht="15" customHeight="1" x14ac:dyDescent="0.3">
      <c r="B3743" s="25" t="str">
        <f>IF(A3743="","",VLOOKUP(A3743,Tabulka3[[Číslo registrace  u jednorázové akce]:[Příjmení]],2,0))</f>
        <v/>
      </c>
      <c r="C3743" s="25" t="str">
        <f>IF(A3743="","",VLOOKUP(A3743,Tabulka3[[Číslo registrace  u jednorázové akce]:[Příjmení]],3,0))</f>
        <v/>
      </c>
      <c r="I3743" s="94"/>
      <c r="J3743" s="94"/>
      <c r="L3743" s="15"/>
      <c r="M3743" s="15"/>
      <c r="N3743" s="15"/>
    </row>
    <row r="3744" spans="2:14" s="25" customFormat="1" ht="15" customHeight="1" x14ac:dyDescent="0.3">
      <c r="B3744" s="25" t="str">
        <f>IF(A3744="","",VLOOKUP(A3744,Tabulka3[[Číslo registrace  u jednorázové akce]:[Příjmení]],2,0))</f>
        <v/>
      </c>
      <c r="C3744" s="25" t="str">
        <f>IF(A3744="","",VLOOKUP(A3744,Tabulka3[[Číslo registrace  u jednorázové akce]:[Příjmení]],3,0))</f>
        <v/>
      </c>
      <c r="I3744" s="94"/>
      <c r="J3744" s="94"/>
      <c r="L3744" s="15"/>
      <c r="M3744" s="15"/>
      <c r="N3744" s="15"/>
    </row>
    <row r="3745" spans="2:14" s="25" customFormat="1" ht="15" customHeight="1" x14ac:dyDescent="0.3">
      <c r="B3745" s="25" t="str">
        <f>IF(A3745="","",VLOOKUP(A3745,Tabulka3[[Číslo registrace  u jednorázové akce]:[Příjmení]],2,0))</f>
        <v/>
      </c>
      <c r="C3745" s="25" t="str">
        <f>IF(A3745="","",VLOOKUP(A3745,Tabulka3[[Číslo registrace  u jednorázové akce]:[Příjmení]],3,0))</f>
        <v/>
      </c>
      <c r="I3745" s="94"/>
      <c r="J3745" s="94"/>
      <c r="L3745" s="15"/>
      <c r="M3745" s="15"/>
      <c r="N3745" s="15"/>
    </row>
    <row r="3746" spans="2:14" s="25" customFormat="1" ht="15" customHeight="1" x14ac:dyDescent="0.3">
      <c r="B3746" s="25" t="str">
        <f>IF(A3746="","",VLOOKUP(A3746,Tabulka3[[Číslo registrace  u jednorázové akce]:[Příjmení]],2,0))</f>
        <v/>
      </c>
      <c r="C3746" s="25" t="str">
        <f>IF(A3746="","",VLOOKUP(A3746,Tabulka3[[Číslo registrace  u jednorázové akce]:[Příjmení]],3,0))</f>
        <v/>
      </c>
      <c r="I3746" s="94"/>
      <c r="J3746" s="94"/>
      <c r="L3746" s="15"/>
      <c r="M3746" s="15"/>
      <c r="N3746" s="15"/>
    </row>
    <row r="3747" spans="2:14" s="25" customFormat="1" ht="15" customHeight="1" x14ac:dyDescent="0.3">
      <c r="B3747" s="25" t="str">
        <f>IF(A3747="","",VLOOKUP(A3747,Tabulka3[[Číslo registrace  u jednorázové akce]:[Příjmení]],2,0))</f>
        <v/>
      </c>
      <c r="C3747" s="25" t="str">
        <f>IF(A3747="","",VLOOKUP(A3747,Tabulka3[[Číslo registrace  u jednorázové akce]:[Příjmení]],3,0))</f>
        <v/>
      </c>
      <c r="I3747" s="94"/>
      <c r="J3747" s="94"/>
      <c r="L3747" s="15"/>
      <c r="M3747" s="15"/>
      <c r="N3747" s="15"/>
    </row>
    <row r="3748" spans="2:14" s="25" customFormat="1" ht="15" customHeight="1" x14ac:dyDescent="0.3">
      <c r="B3748" s="25" t="str">
        <f>IF(A3748="","",VLOOKUP(A3748,Tabulka3[[Číslo registrace  u jednorázové akce]:[Příjmení]],2,0))</f>
        <v/>
      </c>
      <c r="C3748" s="25" t="str">
        <f>IF(A3748="","",VLOOKUP(A3748,Tabulka3[[Číslo registrace  u jednorázové akce]:[Příjmení]],3,0))</f>
        <v/>
      </c>
      <c r="I3748" s="94"/>
      <c r="J3748" s="94"/>
      <c r="L3748" s="15"/>
      <c r="M3748" s="15"/>
      <c r="N3748" s="15"/>
    </row>
    <row r="3749" spans="2:14" s="25" customFormat="1" ht="15" customHeight="1" x14ac:dyDescent="0.3">
      <c r="B3749" s="25" t="str">
        <f>IF(A3749="","",VLOOKUP(A3749,Tabulka3[[Číslo registrace  u jednorázové akce]:[Příjmení]],2,0))</f>
        <v/>
      </c>
      <c r="C3749" s="25" t="str">
        <f>IF(A3749="","",VLOOKUP(A3749,Tabulka3[[Číslo registrace  u jednorázové akce]:[Příjmení]],3,0))</f>
        <v/>
      </c>
      <c r="I3749" s="94"/>
      <c r="J3749" s="94"/>
      <c r="L3749" s="15"/>
      <c r="M3749" s="15"/>
      <c r="N3749" s="15"/>
    </row>
    <row r="3750" spans="2:14" s="25" customFormat="1" ht="15" customHeight="1" x14ac:dyDescent="0.3">
      <c r="B3750" s="25" t="str">
        <f>IF(A3750="","",VLOOKUP(A3750,Tabulka3[[Číslo registrace  u jednorázové akce]:[Příjmení]],2,0))</f>
        <v/>
      </c>
      <c r="C3750" s="25" t="str">
        <f>IF(A3750="","",VLOOKUP(A3750,Tabulka3[[Číslo registrace  u jednorázové akce]:[Příjmení]],3,0))</f>
        <v/>
      </c>
      <c r="I3750" s="94"/>
      <c r="J3750" s="94"/>
      <c r="L3750" s="15"/>
      <c r="M3750" s="15"/>
      <c r="N3750" s="15"/>
    </row>
    <row r="3751" spans="2:14" s="25" customFormat="1" ht="15" customHeight="1" x14ac:dyDescent="0.3">
      <c r="B3751" s="25" t="str">
        <f>IF(A3751="","",VLOOKUP(A3751,Tabulka3[[Číslo registrace  u jednorázové akce]:[Příjmení]],2,0))</f>
        <v/>
      </c>
      <c r="C3751" s="25" t="str">
        <f>IF(A3751="","",VLOOKUP(A3751,Tabulka3[[Číslo registrace  u jednorázové akce]:[Příjmení]],3,0))</f>
        <v/>
      </c>
      <c r="I3751" s="94"/>
      <c r="J3751" s="94"/>
      <c r="L3751" s="15"/>
      <c r="M3751" s="15"/>
      <c r="N3751" s="15"/>
    </row>
    <row r="3752" spans="2:14" s="25" customFormat="1" ht="15" customHeight="1" x14ac:dyDescent="0.3">
      <c r="B3752" s="25" t="str">
        <f>IF(A3752="","",VLOOKUP(A3752,Tabulka3[[Číslo registrace  u jednorázové akce]:[Příjmení]],2,0))</f>
        <v/>
      </c>
      <c r="C3752" s="25" t="str">
        <f>IF(A3752="","",VLOOKUP(A3752,Tabulka3[[Číslo registrace  u jednorázové akce]:[Příjmení]],3,0))</f>
        <v/>
      </c>
      <c r="I3752" s="94"/>
      <c r="J3752" s="94"/>
      <c r="L3752" s="15"/>
      <c r="M3752" s="15"/>
      <c r="N3752" s="15"/>
    </row>
    <row r="3753" spans="2:14" s="25" customFormat="1" ht="15" customHeight="1" x14ac:dyDescent="0.3">
      <c r="B3753" s="25" t="str">
        <f>IF(A3753="","",VLOOKUP(A3753,Tabulka3[[Číslo registrace  u jednorázové akce]:[Příjmení]],2,0))</f>
        <v/>
      </c>
      <c r="C3753" s="25" t="str">
        <f>IF(A3753="","",VLOOKUP(A3753,Tabulka3[[Číslo registrace  u jednorázové akce]:[Příjmení]],3,0))</f>
        <v/>
      </c>
      <c r="I3753" s="94"/>
      <c r="J3753" s="94"/>
      <c r="L3753" s="15"/>
      <c r="M3753" s="15"/>
      <c r="N3753" s="15"/>
    </row>
    <row r="3754" spans="2:14" s="25" customFormat="1" ht="15" customHeight="1" x14ac:dyDescent="0.3">
      <c r="B3754" s="25" t="str">
        <f>IF(A3754="","",VLOOKUP(A3754,Tabulka3[[Číslo registrace  u jednorázové akce]:[Příjmení]],2,0))</f>
        <v/>
      </c>
      <c r="C3754" s="25" t="str">
        <f>IF(A3754="","",VLOOKUP(A3754,Tabulka3[[Číslo registrace  u jednorázové akce]:[Příjmení]],3,0))</f>
        <v/>
      </c>
      <c r="I3754" s="94"/>
      <c r="J3754" s="94"/>
      <c r="L3754" s="15"/>
      <c r="M3754" s="15"/>
      <c r="N3754" s="15"/>
    </row>
    <row r="3755" spans="2:14" s="25" customFormat="1" ht="15" customHeight="1" x14ac:dyDescent="0.3">
      <c r="B3755" s="25" t="str">
        <f>IF(A3755="","",VLOOKUP(A3755,Tabulka3[[Číslo registrace  u jednorázové akce]:[Příjmení]],2,0))</f>
        <v/>
      </c>
      <c r="C3755" s="25" t="str">
        <f>IF(A3755="","",VLOOKUP(A3755,Tabulka3[[Číslo registrace  u jednorázové akce]:[Příjmení]],3,0))</f>
        <v/>
      </c>
      <c r="I3755" s="94"/>
      <c r="J3755" s="94"/>
      <c r="L3755" s="15"/>
      <c r="M3755" s="15"/>
      <c r="N3755" s="15"/>
    </row>
    <row r="3756" spans="2:14" s="25" customFormat="1" ht="15" customHeight="1" x14ac:dyDescent="0.3">
      <c r="B3756" s="25" t="str">
        <f>IF(A3756="","",VLOOKUP(A3756,Tabulka3[[Číslo registrace  u jednorázové akce]:[Příjmení]],2,0))</f>
        <v/>
      </c>
      <c r="C3756" s="25" t="str">
        <f>IF(A3756="","",VLOOKUP(A3756,Tabulka3[[Číslo registrace  u jednorázové akce]:[Příjmení]],3,0))</f>
        <v/>
      </c>
      <c r="I3756" s="94"/>
      <c r="J3756" s="94"/>
      <c r="L3756" s="15"/>
      <c r="M3756" s="15"/>
      <c r="N3756" s="15"/>
    </row>
    <row r="3757" spans="2:14" s="25" customFormat="1" ht="15" customHeight="1" x14ac:dyDescent="0.3">
      <c r="B3757" s="25" t="str">
        <f>IF(A3757="","",VLOOKUP(A3757,Tabulka3[[Číslo registrace  u jednorázové akce]:[Příjmení]],2,0))</f>
        <v/>
      </c>
      <c r="C3757" s="25" t="str">
        <f>IF(A3757="","",VLOOKUP(A3757,Tabulka3[[Číslo registrace  u jednorázové akce]:[Příjmení]],3,0))</f>
        <v/>
      </c>
      <c r="I3757" s="94"/>
      <c r="J3757" s="94"/>
      <c r="L3757" s="15"/>
      <c r="M3757" s="15"/>
      <c r="N3757" s="15"/>
    </row>
    <row r="3758" spans="2:14" s="25" customFormat="1" ht="15" customHeight="1" x14ac:dyDescent="0.3">
      <c r="B3758" s="25" t="str">
        <f>IF(A3758="","",VLOOKUP(A3758,Tabulka3[[Číslo registrace  u jednorázové akce]:[Příjmení]],2,0))</f>
        <v/>
      </c>
      <c r="C3758" s="25" t="str">
        <f>IF(A3758="","",VLOOKUP(A3758,Tabulka3[[Číslo registrace  u jednorázové akce]:[Příjmení]],3,0))</f>
        <v/>
      </c>
      <c r="I3758" s="94"/>
      <c r="J3758" s="94"/>
      <c r="L3758" s="15"/>
      <c r="M3758" s="15"/>
      <c r="N3758" s="15"/>
    </row>
    <row r="3759" spans="2:14" s="25" customFormat="1" ht="15" customHeight="1" x14ac:dyDescent="0.3">
      <c r="B3759" s="25" t="str">
        <f>IF(A3759="","",VLOOKUP(A3759,Tabulka3[[Číslo registrace  u jednorázové akce]:[Příjmení]],2,0))</f>
        <v/>
      </c>
      <c r="C3759" s="25" t="str">
        <f>IF(A3759="","",VLOOKUP(A3759,Tabulka3[[Číslo registrace  u jednorázové akce]:[Příjmení]],3,0))</f>
        <v/>
      </c>
      <c r="I3759" s="94"/>
      <c r="J3759" s="94"/>
      <c r="L3759" s="15"/>
      <c r="M3759" s="15"/>
      <c r="N3759" s="15"/>
    </row>
    <row r="3760" spans="2:14" s="25" customFormat="1" ht="15" customHeight="1" x14ac:dyDescent="0.3">
      <c r="B3760" s="25" t="str">
        <f>IF(A3760="","",VLOOKUP(A3760,Tabulka3[[Číslo registrace  u jednorázové akce]:[Příjmení]],2,0))</f>
        <v/>
      </c>
      <c r="C3760" s="25" t="str">
        <f>IF(A3760="","",VLOOKUP(A3760,Tabulka3[[Číslo registrace  u jednorázové akce]:[Příjmení]],3,0))</f>
        <v/>
      </c>
      <c r="I3760" s="94"/>
      <c r="J3760" s="94"/>
      <c r="L3760" s="15"/>
      <c r="M3760" s="15"/>
      <c r="N3760" s="15"/>
    </row>
    <row r="3761" spans="2:14" s="25" customFormat="1" ht="15" customHeight="1" x14ac:dyDescent="0.3">
      <c r="B3761" s="25" t="str">
        <f>IF(A3761="","",VLOOKUP(A3761,Tabulka3[[Číslo registrace  u jednorázové akce]:[Příjmení]],2,0))</f>
        <v/>
      </c>
      <c r="C3761" s="25" t="str">
        <f>IF(A3761="","",VLOOKUP(A3761,Tabulka3[[Číslo registrace  u jednorázové akce]:[Příjmení]],3,0))</f>
        <v/>
      </c>
      <c r="I3761" s="94"/>
      <c r="J3761" s="94"/>
      <c r="L3761" s="15"/>
      <c r="M3761" s="15"/>
      <c r="N3761" s="15"/>
    </row>
    <row r="3762" spans="2:14" s="25" customFormat="1" ht="15" customHeight="1" x14ac:dyDescent="0.3">
      <c r="B3762" s="25" t="str">
        <f>IF(A3762="","",VLOOKUP(A3762,Tabulka3[[Číslo registrace  u jednorázové akce]:[Příjmení]],2,0))</f>
        <v/>
      </c>
      <c r="C3762" s="25" t="str">
        <f>IF(A3762="","",VLOOKUP(A3762,Tabulka3[[Číslo registrace  u jednorázové akce]:[Příjmení]],3,0))</f>
        <v/>
      </c>
      <c r="I3762" s="94"/>
      <c r="J3762" s="94"/>
      <c r="L3762" s="15"/>
      <c r="M3762" s="15"/>
      <c r="N3762" s="15"/>
    </row>
    <row r="3763" spans="2:14" s="25" customFormat="1" ht="15" customHeight="1" x14ac:dyDescent="0.3">
      <c r="B3763" s="25" t="str">
        <f>IF(A3763="","",VLOOKUP(A3763,Tabulka3[[Číslo registrace  u jednorázové akce]:[Příjmení]],2,0))</f>
        <v/>
      </c>
      <c r="C3763" s="25" t="str">
        <f>IF(A3763="","",VLOOKUP(A3763,Tabulka3[[Číslo registrace  u jednorázové akce]:[Příjmení]],3,0))</f>
        <v/>
      </c>
      <c r="I3763" s="94"/>
      <c r="J3763" s="94"/>
      <c r="L3763" s="15"/>
      <c r="M3763" s="15"/>
      <c r="N3763" s="15"/>
    </row>
    <row r="3764" spans="2:14" s="25" customFormat="1" ht="15" customHeight="1" x14ac:dyDescent="0.3">
      <c r="B3764" s="25" t="str">
        <f>IF(A3764="","",VLOOKUP(A3764,Tabulka3[[Číslo registrace  u jednorázové akce]:[Příjmení]],2,0))</f>
        <v/>
      </c>
      <c r="C3764" s="25" t="str">
        <f>IF(A3764="","",VLOOKUP(A3764,Tabulka3[[Číslo registrace  u jednorázové akce]:[Příjmení]],3,0))</f>
        <v/>
      </c>
      <c r="I3764" s="94"/>
      <c r="J3764" s="94"/>
      <c r="L3764" s="15"/>
      <c r="M3764" s="15"/>
      <c r="N3764" s="15"/>
    </row>
    <row r="3765" spans="2:14" s="25" customFormat="1" ht="15" customHeight="1" x14ac:dyDescent="0.3">
      <c r="B3765" s="25" t="str">
        <f>IF(A3765="","",VLOOKUP(A3765,Tabulka3[[Číslo registrace  u jednorázové akce]:[Příjmení]],2,0))</f>
        <v/>
      </c>
      <c r="C3765" s="25" t="str">
        <f>IF(A3765="","",VLOOKUP(A3765,Tabulka3[[Číslo registrace  u jednorázové akce]:[Příjmení]],3,0))</f>
        <v/>
      </c>
      <c r="I3765" s="94"/>
      <c r="J3765" s="94"/>
      <c r="L3765" s="15"/>
      <c r="M3765" s="15"/>
      <c r="N3765" s="15"/>
    </row>
    <row r="3766" spans="2:14" s="25" customFormat="1" ht="15" customHeight="1" x14ac:dyDescent="0.3">
      <c r="B3766" s="25" t="str">
        <f>IF(A3766="","",VLOOKUP(A3766,Tabulka3[[Číslo registrace  u jednorázové akce]:[Příjmení]],2,0))</f>
        <v/>
      </c>
      <c r="C3766" s="25" t="str">
        <f>IF(A3766="","",VLOOKUP(A3766,Tabulka3[[Číslo registrace  u jednorázové akce]:[Příjmení]],3,0))</f>
        <v/>
      </c>
      <c r="I3766" s="94"/>
      <c r="J3766" s="94"/>
      <c r="L3766" s="15"/>
      <c r="M3766" s="15"/>
      <c r="N3766" s="15"/>
    </row>
    <row r="3767" spans="2:14" s="25" customFormat="1" ht="15" customHeight="1" x14ac:dyDescent="0.3">
      <c r="B3767" s="25" t="str">
        <f>IF(A3767="","",VLOOKUP(A3767,Tabulka3[[Číslo registrace  u jednorázové akce]:[Příjmení]],2,0))</f>
        <v/>
      </c>
      <c r="C3767" s="25" t="str">
        <f>IF(A3767="","",VLOOKUP(A3767,Tabulka3[[Číslo registrace  u jednorázové akce]:[Příjmení]],3,0))</f>
        <v/>
      </c>
      <c r="I3767" s="94"/>
      <c r="J3767" s="94"/>
      <c r="L3767" s="15"/>
      <c r="M3767" s="15"/>
      <c r="N3767" s="15"/>
    </row>
    <row r="3768" spans="2:14" s="25" customFormat="1" ht="15" customHeight="1" x14ac:dyDescent="0.3">
      <c r="B3768" s="25" t="str">
        <f>IF(A3768="","",VLOOKUP(A3768,Tabulka3[[Číslo registrace  u jednorázové akce]:[Příjmení]],2,0))</f>
        <v/>
      </c>
      <c r="C3768" s="25" t="str">
        <f>IF(A3768="","",VLOOKUP(A3768,Tabulka3[[Číslo registrace  u jednorázové akce]:[Příjmení]],3,0))</f>
        <v/>
      </c>
      <c r="I3768" s="94"/>
      <c r="J3768" s="94"/>
      <c r="L3768" s="15"/>
      <c r="M3768" s="15"/>
      <c r="N3768" s="15"/>
    </row>
    <row r="3769" spans="2:14" s="25" customFormat="1" ht="15" customHeight="1" x14ac:dyDescent="0.3">
      <c r="B3769" s="25" t="str">
        <f>IF(A3769="","",VLOOKUP(A3769,Tabulka3[[Číslo registrace  u jednorázové akce]:[Příjmení]],2,0))</f>
        <v/>
      </c>
      <c r="C3769" s="25" t="str">
        <f>IF(A3769="","",VLOOKUP(A3769,Tabulka3[[Číslo registrace  u jednorázové akce]:[Příjmení]],3,0))</f>
        <v/>
      </c>
      <c r="I3769" s="94"/>
      <c r="J3769" s="94"/>
      <c r="L3769" s="15"/>
      <c r="M3769" s="15"/>
      <c r="N3769" s="15"/>
    </row>
    <row r="3770" spans="2:14" s="25" customFormat="1" ht="15" customHeight="1" x14ac:dyDescent="0.3">
      <c r="B3770" s="25" t="str">
        <f>IF(A3770="","",VLOOKUP(A3770,Tabulka3[[Číslo registrace  u jednorázové akce]:[Příjmení]],2,0))</f>
        <v/>
      </c>
      <c r="C3770" s="25" t="str">
        <f>IF(A3770="","",VLOOKUP(A3770,Tabulka3[[Číslo registrace  u jednorázové akce]:[Příjmení]],3,0))</f>
        <v/>
      </c>
      <c r="I3770" s="94"/>
      <c r="J3770" s="94"/>
      <c r="L3770" s="15"/>
      <c r="M3770" s="15"/>
      <c r="N3770" s="15"/>
    </row>
    <row r="3771" spans="2:14" s="25" customFormat="1" ht="15" customHeight="1" x14ac:dyDescent="0.3">
      <c r="B3771" s="25" t="str">
        <f>IF(A3771="","",VLOOKUP(A3771,Tabulka3[[Číslo registrace  u jednorázové akce]:[Příjmení]],2,0))</f>
        <v/>
      </c>
      <c r="C3771" s="25" t="str">
        <f>IF(A3771="","",VLOOKUP(A3771,Tabulka3[[Číslo registrace  u jednorázové akce]:[Příjmení]],3,0))</f>
        <v/>
      </c>
      <c r="I3771" s="94"/>
      <c r="J3771" s="94"/>
      <c r="L3771" s="15"/>
      <c r="M3771" s="15"/>
      <c r="N3771" s="15"/>
    </row>
    <row r="3772" spans="2:14" s="25" customFormat="1" ht="15" customHeight="1" x14ac:dyDescent="0.3">
      <c r="B3772" s="25" t="str">
        <f>IF(A3772="","",VLOOKUP(A3772,Tabulka3[[Číslo registrace  u jednorázové akce]:[Příjmení]],2,0))</f>
        <v/>
      </c>
      <c r="C3772" s="25" t="str">
        <f>IF(A3772="","",VLOOKUP(A3772,Tabulka3[[Číslo registrace  u jednorázové akce]:[Příjmení]],3,0))</f>
        <v/>
      </c>
      <c r="I3772" s="94"/>
      <c r="J3772" s="94"/>
      <c r="L3772" s="15"/>
      <c r="M3772" s="15"/>
      <c r="N3772" s="15"/>
    </row>
    <row r="3773" spans="2:14" s="25" customFormat="1" ht="15" customHeight="1" x14ac:dyDescent="0.3">
      <c r="B3773" s="25" t="str">
        <f>IF(A3773="","",VLOOKUP(A3773,Tabulka3[[Číslo registrace  u jednorázové akce]:[Příjmení]],2,0))</f>
        <v/>
      </c>
      <c r="C3773" s="25" t="str">
        <f>IF(A3773="","",VLOOKUP(A3773,Tabulka3[[Číslo registrace  u jednorázové akce]:[Příjmení]],3,0))</f>
        <v/>
      </c>
      <c r="I3773" s="94"/>
      <c r="J3773" s="94"/>
      <c r="L3773" s="15"/>
      <c r="M3773" s="15"/>
      <c r="N3773" s="15"/>
    </row>
    <row r="3774" spans="2:14" s="25" customFormat="1" ht="15" customHeight="1" x14ac:dyDescent="0.3">
      <c r="B3774" s="25" t="str">
        <f>IF(A3774="","",VLOOKUP(A3774,Tabulka3[[Číslo registrace  u jednorázové akce]:[Příjmení]],2,0))</f>
        <v/>
      </c>
      <c r="C3774" s="25" t="str">
        <f>IF(A3774="","",VLOOKUP(A3774,Tabulka3[[Číslo registrace  u jednorázové akce]:[Příjmení]],3,0))</f>
        <v/>
      </c>
      <c r="I3774" s="94"/>
      <c r="J3774" s="94"/>
      <c r="L3774" s="15"/>
      <c r="M3774" s="15"/>
      <c r="N3774" s="15"/>
    </row>
    <row r="3775" spans="2:14" s="25" customFormat="1" ht="15" customHeight="1" x14ac:dyDescent="0.3">
      <c r="B3775" s="25" t="str">
        <f>IF(A3775="","",VLOOKUP(A3775,Tabulka3[[Číslo registrace  u jednorázové akce]:[Příjmení]],2,0))</f>
        <v/>
      </c>
      <c r="C3775" s="25" t="str">
        <f>IF(A3775="","",VLOOKUP(A3775,Tabulka3[[Číslo registrace  u jednorázové akce]:[Příjmení]],3,0))</f>
        <v/>
      </c>
      <c r="I3775" s="94"/>
      <c r="J3775" s="94"/>
      <c r="L3775" s="15"/>
      <c r="M3775" s="15"/>
      <c r="N3775" s="15"/>
    </row>
    <row r="3776" spans="2:14" s="25" customFormat="1" ht="15" customHeight="1" x14ac:dyDescent="0.3">
      <c r="B3776" s="25" t="str">
        <f>IF(A3776="","",VLOOKUP(A3776,Tabulka3[[Číslo registrace  u jednorázové akce]:[Příjmení]],2,0))</f>
        <v/>
      </c>
      <c r="C3776" s="25" t="str">
        <f>IF(A3776="","",VLOOKUP(A3776,Tabulka3[[Číslo registrace  u jednorázové akce]:[Příjmení]],3,0))</f>
        <v/>
      </c>
      <c r="I3776" s="94"/>
      <c r="J3776" s="94"/>
      <c r="L3776" s="15"/>
      <c r="M3776" s="15"/>
      <c r="N3776" s="15"/>
    </row>
    <row r="3777" spans="2:14" s="25" customFormat="1" ht="15" customHeight="1" x14ac:dyDescent="0.3">
      <c r="B3777" s="25" t="str">
        <f>IF(A3777="","",VLOOKUP(A3777,Tabulka3[[Číslo registrace  u jednorázové akce]:[Příjmení]],2,0))</f>
        <v/>
      </c>
      <c r="C3777" s="25" t="str">
        <f>IF(A3777="","",VLOOKUP(A3777,Tabulka3[[Číslo registrace  u jednorázové akce]:[Příjmení]],3,0))</f>
        <v/>
      </c>
      <c r="I3777" s="94"/>
      <c r="J3777" s="94"/>
      <c r="L3777" s="15"/>
      <c r="M3777" s="15"/>
      <c r="N3777" s="15"/>
    </row>
    <row r="3778" spans="2:14" s="25" customFormat="1" ht="15" customHeight="1" x14ac:dyDescent="0.3">
      <c r="B3778" s="25" t="str">
        <f>IF(A3778="","",VLOOKUP(A3778,Tabulka3[[Číslo registrace  u jednorázové akce]:[Příjmení]],2,0))</f>
        <v/>
      </c>
      <c r="C3778" s="25" t="str">
        <f>IF(A3778="","",VLOOKUP(A3778,Tabulka3[[Číslo registrace  u jednorázové akce]:[Příjmení]],3,0))</f>
        <v/>
      </c>
      <c r="I3778" s="94"/>
      <c r="J3778" s="94"/>
      <c r="L3778" s="15"/>
      <c r="M3778" s="15"/>
      <c r="N3778" s="15"/>
    </row>
    <row r="3779" spans="2:14" s="25" customFormat="1" ht="15" customHeight="1" x14ac:dyDescent="0.3">
      <c r="B3779" s="25" t="str">
        <f>IF(A3779="","",VLOOKUP(A3779,Tabulka3[[Číslo registrace  u jednorázové akce]:[Příjmení]],2,0))</f>
        <v/>
      </c>
      <c r="C3779" s="25" t="str">
        <f>IF(A3779="","",VLOOKUP(A3779,Tabulka3[[Číslo registrace  u jednorázové akce]:[Příjmení]],3,0))</f>
        <v/>
      </c>
      <c r="I3779" s="94"/>
      <c r="J3779" s="94"/>
      <c r="L3779" s="15"/>
      <c r="M3779" s="15"/>
      <c r="N3779" s="15"/>
    </row>
    <row r="3780" spans="2:14" s="25" customFormat="1" ht="15" customHeight="1" x14ac:dyDescent="0.3">
      <c r="B3780" s="25" t="str">
        <f>IF(A3780="","",VLOOKUP(A3780,Tabulka3[[Číslo registrace  u jednorázové akce]:[Příjmení]],2,0))</f>
        <v/>
      </c>
      <c r="C3780" s="25" t="str">
        <f>IF(A3780="","",VLOOKUP(A3780,Tabulka3[[Číslo registrace  u jednorázové akce]:[Příjmení]],3,0))</f>
        <v/>
      </c>
      <c r="I3780" s="94"/>
      <c r="J3780" s="94"/>
      <c r="L3780" s="15"/>
      <c r="M3780" s="15"/>
      <c r="N3780" s="15"/>
    </row>
    <row r="3781" spans="2:14" s="25" customFormat="1" ht="15" customHeight="1" x14ac:dyDescent="0.3">
      <c r="B3781" s="25" t="str">
        <f>IF(A3781="","",VLOOKUP(A3781,Tabulka3[[Číslo registrace  u jednorázové akce]:[Příjmení]],2,0))</f>
        <v/>
      </c>
      <c r="C3781" s="25" t="str">
        <f>IF(A3781="","",VLOOKUP(A3781,Tabulka3[[Číslo registrace  u jednorázové akce]:[Příjmení]],3,0))</f>
        <v/>
      </c>
      <c r="I3781" s="94"/>
      <c r="J3781" s="94"/>
      <c r="L3781" s="15"/>
      <c r="M3781" s="15"/>
      <c r="N3781" s="15"/>
    </row>
    <row r="3782" spans="2:14" s="25" customFormat="1" ht="15" customHeight="1" x14ac:dyDescent="0.3">
      <c r="B3782" s="25" t="str">
        <f>IF(A3782="","",VLOOKUP(A3782,Tabulka3[[Číslo registrace  u jednorázové akce]:[Příjmení]],2,0))</f>
        <v/>
      </c>
      <c r="C3782" s="25" t="str">
        <f>IF(A3782="","",VLOOKUP(A3782,Tabulka3[[Číslo registrace  u jednorázové akce]:[Příjmení]],3,0))</f>
        <v/>
      </c>
      <c r="I3782" s="94"/>
      <c r="J3782" s="94"/>
      <c r="L3782" s="15"/>
      <c r="M3782" s="15"/>
      <c r="N3782" s="15"/>
    </row>
    <row r="3783" spans="2:14" s="25" customFormat="1" ht="15" customHeight="1" x14ac:dyDescent="0.3">
      <c r="B3783" s="25" t="str">
        <f>IF(A3783="","",VLOOKUP(A3783,Tabulka3[[Číslo registrace  u jednorázové akce]:[Příjmení]],2,0))</f>
        <v/>
      </c>
      <c r="C3783" s="25" t="str">
        <f>IF(A3783="","",VLOOKUP(A3783,Tabulka3[[Číslo registrace  u jednorázové akce]:[Příjmení]],3,0))</f>
        <v/>
      </c>
      <c r="I3783" s="94"/>
      <c r="J3783" s="94"/>
      <c r="L3783" s="15"/>
      <c r="M3783" s="15"/>
      <c r="N3783" s="15"/>
    </row>
    <row r="3784" spans="2:14" s="25" customFormat="1" ht="15" customHeight="1" x14ac:dyDescent="0.3">
      <c r="B3784" s="25" t="str">
        <f>IF(A3784="","",VLOOKUP(A3784,Tabulka3[[Číslo registrace  u jednorázové akce]:[Příjmení]],2,0))</f>
        <v/>
      </c>
      <c r="C3784" s="25" t="str">
        <f>IF(A3784="","",VLOOKUP(A3784,Tabulka3[[Číslo registrace  u jednorázové akce]:[Příjmení]],3,0))</f>
        <v/>
      </c>
      <c r="I3784" s="94"/>
      <c r="J3784" s="94"/>
      <c r="L3784" s="15"/>
      <c r="M3784" s="15"/>
      <c r="N3784" s="15"/>
    </row>
    <row r="3785" spans="2:14" s="25" customFormat="1" ht="15" customHeight="1" x14ac:dyDescent="0.3">
      <c r="B3785" s="25" t="str">
        <f>IF(A3785="","",VLOOKUP(A3785,Tabulka3[[Číslo registrace  u jednorázové akce]:[Příjmení]],2,0))</f>
        <v/>
      </c>
      <c r="C3785" s="25" t="str">
        <f>IF(A3785="","",VLOOKUP(A3785,Tabulka3[[Číslo registrace  u jednorázové akce]:[Příjmení]],3,0))</f>
        <v/>
      </c>
      <c r="I3785" s="94"/>
      <c r="J3785" s="94"/>
      <c r="L3785" s="15"/>
      <c r="M3785" s="15"/>
      <c r="N3785" s="15"/>
    </row>
    <row r="3786" spans="2:14" s="25" customFormat="1" ht="15" customHeight="1" x14ac:dyDescent="0.3">
      <c r="B3786" s="25" t="str">
        <f>IF(A3786="","",VLOOKUP(A3786,Tabulka3[[Číslo registrace  u jednorázové akce]:[Příjmení]],2,0))</f>
        <v/>
      </c>
      <c r="C3786" s="25" t="str">
        <f>IF(A3786="","",VLOOKUP(A3786,Tabulka3[[Číslo registrace  u jednorázové akce]:[Příjmení]],3,0))</f>
        <v/>
      </c>
      <c r="I3786" s="94"/>
      <c r="J3786" s="94"/>
      <c r="L3786" s="15"/>
      <c r="M3786" s="15"/>
      <c r="N3786" s="15"/>
    </row>
    <row r="3787" spans="2:14" s="25" customFormat="1" ht="15" customHeight="1" x14ac:dyDescent="0.3">
      <c r="B3787" s="25" t="str">
        <f>IF(A3787="","",VLOOKUP(A3787,Tabulka3[[Číslo registrace  u jednorázové akce]:[Příjmení]],2,0))</f>
        <v/>
      </c>
      <c r="C3787" s="25" t="str">
        <f>IF(A3787="","",VLOOKUP(A3787,Tabulka3[[Číslo registrace  u jednorázové akce]:[Příjmení]],3,0))</f>
        <v/>
      </c>
      <c r="I3787" s="94"/>
      <c r="J3787" s="94"/>
      <c r="L3787" s="15"/>
      <c r="M3787" s="15"/>
      <c r="N3787" s="15"/>
    </row>
    <row r="3788" spans="2:14" s="25" customFormat="1" ht="15" customHeight="1" x14ac:dyDescent="0.3">
      <c r="B3788" s="25" t="str">
        <f>IF(A3788="","",VLOOKUP(A3788,Tabulka3[[Číslo registrace  u jednorázové akce]:[Příjmení]],2,0))</f>
        <v/>
      </c>
      <c r="C3788" s="25" t="str">
        <f>IF(A3788="","",VLOOKUP(A3788,Tabulka3[[Číslo registrace  u jednorázové akce]:[Příjmení]],3,0))</f>
        <v/>
      </c>
      <c r="I3788" s="94"/>
      <c r="J3788" s="94"/>
      <c r="L3788" s="15"/>
      <c r="M3788" s="15"/>
      <c r="N3788" s="15"/>
    </row>
    <row r="3789" spans="2:14" s="25" customFormat="1" ht="15" customHeight="1" x14ac:dyDescent="0.3">
      <c r="B3789" s="25" t="str">
        <f>IF(A3789="","",VLOOKUP(A3789,Tabulka3[[Číslo registrace  u jednorázové akce]:[Příjmení]],2,0))</f>
        <v/>
      </c>
      <c r="C3789" s="25" t="str">
        <f>IF(A3789="","",VLOOKUP(A3789,Tabulka3[[Číslo registrace  u jednorázové akce]:[Příjmení]],3,0))</f>
        <v/>
      </c>
      <c r="I3789" s="94"/>
      <c r="J3789" s="94"/>
      <c r="L3789" s="15"/>
      <c r="M3789" s="15"/>
      <c r="N3789" s="15"/>
    </row>
    <row r="3790" spans="2:14" s="25" customFormat="1" ht="15" customHeight="1" x14ac:dyDescent="0.3">
      <c r="B3790" s="25" t="str">
        <f>IF(A3790="","",VLOOKUP(A3790,Tabulka3[[Číslo registrace  u jednorázové akce]:[Příjmení]],2,0))</f>
        <v/>
      </c>
      <c r="C3790" s="25" t="str">
        <f>IF(A3790="","",VLOOKUP(A3790,Tabulka3[[Číslo registrace  u jednorázové akce]:[Příjmení]],3,0))</f>
        <v/>
      </c>
      <c r="I3790" s="94"/>
      <c r="J3790" s="94"/>
      <c r="L3790" s="15"/>
      <c r="M3790" s="15"/>
      <c r="N3790" s="15"/>
    </row>
    <row r="3791" spans="2:14" s="25" customFormat="1" ht="15" customHeight="1" x14ac:dyDescent="0.3">
      <c r="B3791" s="25" t="str">
        <f>IF(A3791="","",VLOOKUP(A3791,Tabulka3[[Číslo registrace  u jednorázové akce]:[Příjmení]],2,0))</f>
        <v/>
      </c>
      <c r="C3791" s="25" t="str">
        <f>IF(A3791="","",VLOOKUP(A3791,Tabulka3[[Číslo registrace  u jednorázové akce]:[Příjmení]],3,0))</f>
        <v/>
      </c>
      <c r="I3791" s="94"/>
      <c r="J3791" s="94"/>
      <c r="L3791" s="15"/>
      <c r="M3791" s="15"/>
      <c r="N3791" s="15"/>
    </row>
    <row r="3792" spans="2:14" s="25" customFormat="1" ht="15" customHeight="1" x14ac:dyDescent="0.3">
      <c r="B3792" s="25" t="str">
        <f>IF(A3792="","",VLOOKUP(A3792,Tabulka3[[Číslo registrace  u jednorázové akce]:[Příjmení]],2,0))</f>
        <v/>
      </c>
      <c r="C3792" s="25" t="str">
        <f>IF(A3792="","",VLOOKUP(A3792,Tabulka3[[Číslo registrace  u jednorázové akce]:[Příjmení]],3,0))</f>
        <v/>
      </c>
      <c r="I3792" s="94"/>
      <c r="J3792" s="94"/>
      <c r="L3792" s="15"/>
      <c r="M3792" s="15"/>
      <c r="N3792" s="15"/>
    </row>
    <row r="3793" spans="2:14" s="25" customFormat="1" ht="15" customHeight="1" x14ac:dyDescent="0.3">
      <c r="B3793" s="25" t="str">
        <f>IF(A3793="","",VLOOKUP(A3793,Tabulka3[[Číslo registrace  u jednorázové akce]:[Příjmení]],2,0))</f>
        <v/>
      </c>
      <c r="C3793" s="25" t="str">
        <f>IF(A3793="","",VLOOKUP(A3793,Tabulka3[[Číslo registrace  u jednorázové akce]:[Příjmení]],3,0))</f>
        <v/>
      </c>
      <c r="I3793" s="94"/>
      <c r="J3793" s="94"/>
      <c r="L3793" s="15"/>
      <c r="M3793" s="15"/>
      <c r="N3793" s="15"/>
    </row>
    <row r="3794" spans="2:14" s="25" customFormat="1" ht="15" customHeight="1" x14ac:dyDescent="0.3">
      <c r="B3794" s="25" t="str">
        <f>IF(A3794="","",VLOOKUP(A3794,Tabulka3[[Číslo registrace  u jednorázové akce]:[Příjmení]],2,0))</f>
        <v/>
      </c>
      <c r="C3794" s="25" t="str">
        <f>IF(A3794="","",VLOOKUP(A3794,Tabulka3[[Číslo registrace  u jednorázové akce]:[Příjmení]],3,0))</f>
        <v/>
      </c>
      <c r="I3794" s="94"/>
      <c r="J3794" s="94"/>
      <c r="L3794" s="15"/>
      <c r="M3794" s="15"/>
      <c r="N3794" s="15"/>
    </row>
    <row r="3795" spans="2:14" s="25" customFormat="1" ht="15" customHeight="1" x14ac:dyDescent="0.3">
      <c r="B3795" s="25" t="str">
        <f>IF(A3795="","",VLOOKUP(A3795,Tabulka3[[Číslo registrace  u jednorázové akce]:[Příjmení]],2,0))</f>
        <v/>
      </c>
      <c r="C3795" s="25" t="str">
        <f>IF(A3795="","",VLOOKUP(A3795,Tabulka3[[Číslo registrace  u jednorázové akce]:[Příjmení]],3,0))</f>
        <v/>
      </c>
      <c r="I3795" s="94"/>
      <c r="J3795" s="94"/>
      <c r="L3795" s="15"/>
      <c r="M3795" s="15"/>
      <c r="N3795" s="15"/>
    </row>
    <row r="3796" spans="2:14" s="25" customFormat="1" ht="15" customHeight="1" x14ac:dyDescent="0.3">
      <c r="B3796" s="25" t="str">
        <f>IF(A3796="","",VLOOKUP(A3796,Tabulka3[[Číslo registrace  u jednorázové akce]:[Příjmení]],2,0))</f>
        <v/>
      </c>
      <c r="C3796" s="25" t="str">
        <f>IF(A3796="","",VLOOKUP(A3796,Tabulka3[[Číslo registrace  u jednorázové akce]:[Příjmení]],3,0))</f>
        <v/>
      </c>
      <c r="I3796" s="94"/>
      <c r="J3796" s="94"/>
      <c r="L3796" s="15"/>
      <c r="M3796" s="15"/>
      <c r="N3796" s="15"/>
    </row>
    <row r="3797" spans="2:14" s="25" customFormat="1" ht="15" customHeight="1" x14ac:dyDescent="0.3">
      <c r="B3797" s="25" t="str">
        <f>IF(A3797="","",VLOOKUP(A3797,Tabulka3[[Číslo registrace  u jednorázové akce]:[Příjmení]],2,0))</f>
        <v/>
      </c>
      <c r="C3797" s="25" t="str">
        <f>IF(A3797="","",VLOOKUP(A3797,Tabulka3[[Číslo registrace  u jednorázové akce]:[Příjmení]],3,0))</f>
        <v/>
      </c>
      <c r="I3797" s="94"/>
      <c r="J3797" s="94"/>
      <c r="L3797" s="15"/>
      <c r="M3797" s="15"/>
      <c r="N3797" s="15"/>
    </row>
    <row r="3798" spans="2:14" s="25" customFormat="1" ht="15" customHeight="1" x14ac:dyDescent="0.3">
      <c r="B3798" s="25" t="str">
        <f>IF(A3798="","",VLOOKUP(A3798,Tabulka3[[Číslo registrace  u jednorázové akce]:[Příjmení]],2,0))</f>
        <v/>
      </c>
      <c r="C3798" s="25" t="str">
        <f>IF(A3798="","",VLOOKUP(A3798,Tabulka3[[Číslo registrace  u jednorázové akce]:[Příjmení]],3,0))</f>
        <v/>
      </c>
      <c r="I3798" s="94"/>
      <c r="J3798" s="94"/>
      <c r="L3798" s="15"/>
      <c r="M3798" s="15"/>
      <c r="N3798" s="15"/>
    </row>
    <row r="3799" spans="2:14" s="25" customFormat="1" ht="15" customHeight="1" x14ac:dyDescent="0.3">
      <c r="B3799" s="25" t="str">
        <f>IF(A3799="","",VLOOKUP(A3799,Tabulka3[[Číslo registrace  u jednorázové akce]:[Příjmení]],2,0))</f>
        <v/>
      </c>
      <c r="C3799" s="25" t="str">
        <f>IF(A3799="","",VLOOKUP(A3799,Tabulka3[[Číslo registrace  u jednorázové akce]:[Příjmení]],3,0))</f>
        <v/>
      </c>
      <c r="I3799" s="94"/>
      <c r="J3799" s="94"/>
      <c r="L3799" s="15"/>
      <c r="M3799" s="15"/>
      <c r="N3799" s="15"/>
    </row>
    <row r="3800" spans="2:14" s="25" customFormat="1" ht="15" customHeight="1" x14ac:dyDescent="0.3">
      <c r="B3800" s="25" t="str">
        <f>IF(A3800="","",VLOOKUP(A3800,Tabulka3[[Číslo registrace  u jednorázové akce]:[Příjmení]],2,0))</f>
        <v/>
      </c>
      <c r="C3800" s="25" t="str">
        <f>IF(A3800="","",VLOOKUP(A3800,Tabulka3[[Číslo registrace  u jednorázové akce]:[Příjmení]],3,0))</f>
        <v/>
      </c>
      <c r="I3800" s="94"/>
      <c r="J3800" s="94"/>
      <c r="L3800" s="15"/>
      <c r="M3800" s="15"/>
      <c r="N3800" s="15"/>
    </row>
    <row r="3801" spans="2:14" s="25" customFormat="1" ht="15" customHeight="1" x14ac:dyDescent="0.3">
      <c r="B3801" s="25" t="str">
        <f>IF(A3801="","",VLOOKUP(A3801,Tabulka3[[Číslo registrace  u jednorázové akce]:[Příjmení]],2,0))</f>
        <v/>
      </c>
      <c r="C3801" s="25" t="str">
        <f>IF(A3801="","",VLOOKUP(A3801,Tabulka3[[Číslo registrace  u jednorázové akce]:[Příjmení]],3,0))</f>
        <v/>
      </c>
      <c r="I3801" s="94"/>
      <c r="J3801" s="94"/>
      <c r="L3801" s="15"/>
      <c r="M3801" s="15"/>
      <c r="N3801" s="15"/>
    </row>
    <row r="3802" spans="2:14" s="25" customFormat="1" ht="15" customHeight="1" x14ac:dyDescent="0.3">
      <c r="B3802" s="25" t="str">
        <f>IF(A3802="","",VLOOKUP(A3802,Tabulka3[[Číslo registrace  u jednorázové akce]:[Příjmení]],2,0))</f>
        <v/>
      </c>
      <c r="C3802" s="25" t="str">
        <f>IF(A3802="","",VLOOKUP(A3802,Tabulka3[[Číslo registrace  u jednorázové akce]:[Příjmení]],3,0))</f>
        <v/>
      </c>
      <c r="I3802" s="94"/>
      <c r="J3802" s="94"/>
      <c r="L3802" s="15"/>
      <c r="M3802" s="15"/>
      <c r="N3802" s="15"/>
    </row>
    <row r="3803" spans="2:14" s="25" customFormat="1" ht="15" customHeight="1" x14ac:dyDescent="0.3">
      <c r="B3803" s="25" t="str">
        <f>IF(A3803="","",VLOOKUP(A3803,Tabulka3[[Číslo registrace  u jednorázové akce]:[Příjmení]],2,0))</f>
        <v/>
      </c>
      <c r="C3803" s="25" t="str">
        <f>IF(A3803="","",VLOOKUP(A3803,Tabulka3[[Číslo registrace  u jednorázové akce]:[Příjmení]],3,0))</f>
        <v/>
      </c>
      <c r="I3803" s="94"/>
      <c r="J3803" s="94"/>
      <c r="L3803" s="15"/>
      <c r="M3803" s="15"/>
      <c r="N3803" s="15"/>
    </row>
    <row r="3804" spans="2:14" s="25" customFormat="1" ht="15" customHeight="1" x14ac:dyDescent="0.3">
      <c r="B3804" s="25" t="str">
        <f>IF(A3804="","",VLOOKUP(A3804,Tabulka3[[Číslo registrace  u jednorázové akce]:[Příjmení]],2,0))</f>
        <v/>
      </c>
      <c r="C3804" s="25" t="str">
        <f>IF(A3804="","",VLOOKUP(A3804,Tabulka3[[Číslo registrace  u jednorázové akce]:[Příjmení]],3,0))</f>
        <v/>
      </c>
      <c r="I3804" s="94"/>
      <c r="J3804" s="94"/>
      <c r="L3804" s="15"/>
      <c r="M3804" s="15"/>
      <c r="N3804" s="15"/>
    </row>
    <row r="3805" spans="2:14" s="25" customFormat="1" ht="15" customHeight="1" x14ac:dyDescent="0.3">
      <c r="B3805" s="25" t="str">
        <f>IF(A3805="","",VLOOKUP(A3805,Tabulka3[[Číslo registrace  u jednorázové akce]:[Příjmení]],2,0))</f>
        <v/>
      </c>
      <c r="C3805" s="25" t="str">
        <f>IF(A3805="","",VLOOKUP(A3805,Tabulka3[[Číslo registrace  u jednorázové akce]:[Příjmení]],3,0))</f>
        <v/>
      </c>
      <c r="I3805" s="94"/>
      <c r="J3805" s="94"/>
      <c r="L3805" s="15"/>
      <c r="M3805" s="15"/>
      <c r="N3805" s="15"/>
    </row>
    <row r="3806" spans="2:14" s="25" customFormat="1" ht="15" customHeight="1" x14ac:dyDescent="0.3">
      <c r="B3806" s="25" t="str">
        <f>IF(A3806="","",VLOOKUP(A3806,Tabulka3[[Číslo registrace  u jednorázové akce]:[Příjmení]],2,0))</f>
        <v/>
      </c>
      <c r="C3806" s="25" t="str">
        <f>IF(A3806="","",VLOOKUP(A3806,Tabulka3[[Číslo registrace  u jednorázové akce]:[Příjmení]],3,0))</f>
        <v/>
      </c>
      <c r="I3806" s="94"/>
      <c r="J3806" s="94"/>
      <c r="L3806" s="15"/>
      <c r="M3806" s="15"/>
      <c r="N3806" s="15"/>
    </row>
    <row r="3807" spans="2:14" s="25" customFormat="1" ht="15" customHeight="1" x14ac:dyDescent="0.3">
      <c r="B3807" s="25" t="str">
        <f>IF(A3807="","",VLOOKUP(A3807,Tabulka3[[Číslo registrace  u jednorázové akce]:[Příjmení]],2,0))</f>
        <v/>
      </c>
      <c r="C3807" s="25" t="str">
        <f>IF(A3807="","",VLOOKUP(A3807,Tabulka3[[Číslo registrace  u jednorázové akce]:[Příjmení]],3,0))</f>
        <v/>
      </c>
      <c r="I3807" s="94"/>
      <c r="J3807" s="94"/>
      <c r="L3807" s="15"/>
      <c r="M3807" s="15"/>
      <c r="N3807" s="15"/>
    </row>
    <row r="3808" spans="2:14" s="25" customFormat="1" ht="15" customHeight="1" x14ac:dyDescent="0.3">
      <c r="B3808" s="25" t="str">
        <f>IF(A3808="","",VLOOKUP(A3808,Tabulka3[[Číslo registrace  u jednorázové akce]:[Příjmení]],2,0))</f>
        <v/>
      </c>
      <c r="C3808" s="25" t="str">
        <f>IF(A3808="","",VLOOKUP(A3808,Tabulka3[[Číslo registrace  u jednorázové akce]:[Příjmení]],3,0))</f>
        <v/>
      </c>
      <c r="I3808" s="94"/>
      <c r="J3808" s="94"/>
      <c r="L3808" s="15"/>
      <c r="M3808" s="15"/>
      <c r="N3808" s="15"/>
    </row>
    <row r="3809" spans="2:14" s="25" customFormat="1" ht="15" customHeight="1" x14ac:dyDescent="0.3">
      <c r="B3809" s="25" t="str">
        <f>IF(A3809="","",VLOOKUP(A3809,Tabulka3[[Číslo registrace  u jednorázové akce]:[Příjmení]],2,0))</f>
        <v/>
      </c>
      <c r="C3809" s="25" t="str">
        <f>IF(A3809="","",VLOOKUP(A3809,Tabulka3[[Číslo registrace  u jednorázové akce]:[Příjmení]],3,0))</f>
        <v/>
      </c>
      <c r="I3809" s="94"/>
      <c r="J3809" s="94"/>
      <c r="L3809" s="15"/>
      <c r="M3809" s="15"/>
      <c r="N3809" s="15"/>
    </row>
    <row r="3810" spans="2:14" s="25" customFormat="1" ht="15" customHeight="1" x14ac:dyDescent="0.3">
      <c r="B3810" s="25" t="str">
        <f>IF(A3810="","",VLOOKUP(A3810,Tabulka3[[Číslo registrace  u jednorázové akce]:[Příjmení]],2,0))</f>
        <v/>
      </c>
      <c r="C3810" s="25" t="str">
        <f>IF(A3810="","",VLOOKUP(A3810,Tabulka3[[Číslo registrace  u jednorázové akce]:[Příjmení]],3,0))</f>
        <v/>
      </c>
      <c r="I3810" s="94"/>
      <c r="J3810" s="94"/>
      <c r="L3810" s="15"/>
      <c r="M3810" s="15"/>
      <c r="N3810" s="15"/>
    </row>
    <row r="3811" spans="2:14" s="25" customFormat="1" ht="15" customHeight="1" x14ac:dyDescent="0.3">
      <c r="B3811" s="25" t="str">
        <f>IF(A3811="","",VLOOKUP(A3811,Tabulka3[[Číslo registrace  u jednorázové akce]:[Příjmení]],2,0))</f>
        <v/>
      </c>
      <c r="C3811" s="25" t="str">
        <f>IF(A3811="","",VLOOKUP(A3811,Tabulka3[[Číslo registrace  u jednorázové akce]:[Příjmení]],3,0))</f>
        <v/>
      </c>
      <c r="I3811" s="94"/>
      <c r="J3811" s="94"/>
      <c r="L3811" s="15"/>
      <c r="M3811" s="15"/>
      <c r="N3811" s="15"/>
    </row>
    <row r="3812" spans="2:14" s="25" customFormat="1" ht="15" customHeight="1" x14ac:dyDescent="0.3">
      <c r="B3812" s="25" t="str">
        <f>IF(A3812="","",VLOOKUP(A3812,Tabulka3[[Číslo registrace  u jednorázové akce]:[Příjmení]],2,0))</f>
        <v/>
      </c>
      <c r="C3812" s="25" t="str">
        <f>IF(A3812="","",VLOOKUP(A3812,Tabulka3[[Číslo registrace  u jednorázové akce]:[Příjmení]],3,0))</f>
        <v/>
      </c>
      <c r="I3812" s="94"/>
      <c r="J3812" s="94"/>
      <c r="L3812" s="15"/>
      <c r="M3812" s="15"/>
      <c r="N3812" s="15"/>
    </row>
    <row r="3813" spans="2:14" s="25" customFormat="1" ht="15" customHeight="1" x14ac:dyDescent="0.3">
      <c r="B3813" s="25" t="str">
        <f>IF(A3813="","",VLOOKUP(A3813,Tabulka3[[Číslo registrace  u jednorázové akce]:[Příjmení]],2,0))</f>
        <v/>
      </c>
      <c r="C3813" s="25" t="str">
        <f>IF(A3813="","",VLOOKUP(A3813,Tabulka3[[Číslo registrace  u jednorázové akce]:[Příjmení]],3,0))</f>
        <v/>
      </c>
      <c r="I3813" s="94"/>
      <c r="J3813" s="94"/>
      <c r="L3813" s="15"/>
      <c r="M3813" s="15"/>
      <c r="N3813" s="15"/>
    </row>
    <row r="3814" spans="2:14" s="25" customFormat="1" ht="15" customHeight="1" x14ac:dyDescent="0.3">
      <c r="B3814" s="25" t="str">
        <f>IF(A3814="","",VLOOKUP(A3814,Tabulka3[[Číslo registrace  u jednorázové akce]:[Příjmení]],2,0))</f>
        <v/>
      </c>
      <c r="C3814" s="25" t="str">
        <f>IF(A3814="","",VLOOKUP(A3814,Tabulka3[[Číslo registrace  u jednorázové akce]:[Příjmení]],3,0))</f>
        <v/>
      </c>
      <c r="I3814" s="94"/>
      <c r="J3814" s="94"/>
      <c r="L3814" s="15"/>
      <c r="M3814" s="15"/>
      <c r="N3814" s="15"/>
    </row>
    <row r="3815" spans="2:14" s="25" customFormat="1" ht="15" customHeight="1" x14ac:dyDescent="0.3">
      <c r="B3815" s="25" t="str">
        <f>IF(A3815="","",VLOOKUP(A3815,Tabulka3[[Číslo registrace  u jednorázové akce]:[Příjmení]],2,0))</f>
        <v/>
      </c>
      <c r="C3815" s="25" t="str">
        <f>IF(A3815="","",VLOOKUP(A3815,Tabulka3[[Číslo registrace  u jednorázové akce]:[Příjmení]],3,0))</f>
        <v/>
      </c>
      <c r="I3815" s="94"/>
      <c r="J3815" s="94"/>
      <c r="L3815" s="15"/>
      <c r="M3815" s="15"/>
      <c r="N3815" s="15"/>
    </row>
    <row r="3816" spans="2:14" s="25" customFormat="1" ht="15" customHeight="1" x14ac:dyDescent="0.3">
      <c r="B3816" s="25" t="str">
        <f>IF(A3816="","",VLOOKUP(A3816,Tabulka3[[Číslo registrace  u jednorázové akce]:[Příjmení]],2,0))</f>
        <v/>
      </c>
      <c r="C3816" s="25" t="str">
        <f>IF(A3816="","",VLOOKUP(A3816,Tabulka3[[Číslo registrace  u jednorázové akce]:[Příjmení]],3,0))</f>
        <v/>
      </c>
      <c r="I3816" s="94"/>
      <c r="J3816" s="94"/>
      <c r="L3816" s="15"/>
      <c r="M3816" s="15"/>
      <c r="N3816" s="15"/>
    </row>
    <row r="3817" spans="2:14" s="25" customFormat="1" ht="15" customHeight="1" x14ac:dyDescent="0.3">
      <c r="B3817" s="25" t="str">
        <f>IF(A3817="","",VLOOKUP(A3817,Tabulka3[[Číslo registrace  u jednorázové akce]:[Příjmení]],2,0))</f>
        <v/>
      </c>
      <c r="C3817" s="25" t="str">
        <f>IF(A3817="","",VLOOKUP(A3817,Tabulka3[[Číslo registrace  u jednorázové akce]:[Příjmení]],3,0))</f>
        <v/>
      </c>
      <c r="I3817" s="94"/>
      <c r="J3817" s="94"/>
      <c r="L3817" s="15"/>
      <c r="M3817" s="15"/>
      <c r="N3817" s="15"/>
    </row>
    <row r="3818" spans="2:14" s="25" customFormat="1" ht="15" customHeight="1" x14ac:dyDescent="0.3">
      <c r="B3818" s="25" t="str">
        <f>IF(A3818="","",VLOOKUP(A3818,Tabulka3[[Číslo registrace  u jednorázové akce]:[Příjmení]],2,0))</f>
        <v/>
      </c>
      <c r="C3818" s="25" t="str">
        <f>IF(A3818="","",VLOOKUP(A3818,Tabulka3[[Číslo registrace  u jednorázové akce]:[Příjmení]],3,0))</f>
        <v/>
      </c>
      <c r="I3818" s="94"/>
      <c r="J3818" s="94"/>
      <c r="L3818" s="15"/>
      <c r="M3818" s="15"/>
      <c r="N3818" s="15"/>
    </row>
    <row r="3819" spans="2:14" s="25" customFormat="1" ht="15" customHeight="1" x14ac:dyDescent="0.3">
      <c r="B3819" s="25" t="str">
        <f>IF(A3819="","",VLOOKUP(A3819,Tabulka3[[Číslo registrace  u jednorázové akce]:[Příjmení]],2,0))</f>
        <v/>
      </c>
      <c r="C3819" s="25" t="str">
        <f>IF(A3819="","",VLOOKUP(A3819,Tabulka3[[Číslo registrace  u jednorázové akce]:[Příjmení]],3,0))</f>
        <v/>
      </c>
      <c r="I3819" s="94"/>
      <c r="J3819" s="94"/>
      <c r="L3819" s="15"/>
      <c r="M3819" s="15"/>
      <c r="N3819" s="15"/>
    </row>
    <row r="3820" spans="2:14" s="25" customFormat="1" ht="15" customHeight="1" x14ac:dyDescent="0.3">
      <c r="B3820" s="25" t="str">
        <f>IF(A3820="","",VLOOKUP(A3820,Tabulka3[[Číslo registrace  u jednorázové akce]:[Příjmení]],2,0))</f>
        <v/>
      </c>
      <c r="C3820" s="25" t="str">
        <f>IF(A3820="","",VLOOKUP(A3820,Tabulka3[[Číslo registrace  u jednorázové akce]:[Příjmení]],3,0))</f>
        <v/>
      </c>
      <c r="I3820" s="94"/>
      <c r="J3820" s="94"/>
      <c r="L3820" s="15"/>
      <c r="M3820" s="15"/>
      <c r="N3820" s="15"/>
    </row>
    <row r="3821" spans="2:14" s="25" customFormat="1" ht="15" customHeight="1" x14ac:dyDescent="0.3">
      <c r="B3821" s="25" t="str">
        <f>IF(A3821="","",VLOOKUP(A3821,Tabulka3[[Číslo registrace  u jednorázové akce]:[Příjmení]],2,0))</f>
        <v/>
      </c>
      <c r="C3821" s="25" t="str">
        <f>IF(A3821="","",VLOOKUP(A3821,Tabulka3[[Číslo registrace  u jednorázové akce]:[Příjmení]],3,0))</f>
        <v/>
      </c>
      <c r="I3821" s="94"/>
      <c r="J3821" s="94"/>
      <c r="L3821" s="15"/>
      <c r="M3821" s="15"/>
      <c r="N3821" s="15"/>
    </row>
    <row r="3822" spans="2:14" s="25" customFormat="1" ht="15" customHeight="1" x14ac:dyDescent="0.3">
      <c r="B3822" s="25" t="str">
        <f>IF(A3822="","",VLOOKUP(A3822,Tabulka3[[Číslo registrace  u jednorázové akce]:[Příjmení]],2,0))</f>
        <v/>
      </c>
      <c r="C3822" s="25" t="str">
        <f>IF(A3822="","",VLOOKUP(A3822,Tabulka3[[Číslo registrace  u jednorázové akce]:[Příjmení]],3,0))</f>
        <v/>
      </c>
      <c r="I3822" s="94"/>
      <c r="J3822" s="94"/>
      <c r="L3822" s="15"/>
      <c r="M3822" s="15"/>
      <c r="N3822" s="15"/>
    </row>
    <row r="3823" spans="2:14" s="25" customFormat="1" ht="15" customHeight="1" x14ac:dyDescent="0.3">
      <c r="B3823" s="25" t="str">
        <f>IF(A3823="","",VLOOKUP(A3823,Tabulka3[[Číslo registrace  u jednorázové akce]:[Příjmení]],2,0))</f>
        <v/>
      </c>
      <c r="C3823" s="25" t="str">
        <f>IF(A3823="","",VLOOKUP(A3823,Tabulka3[[Číslo registrace  u jednorázové akce]:[Příjmení]],3,0))</f>
        <v/>
      </c>
      <c r="I3823" s="94"/>
      <c r="J3823" s="94"/>
      <c r="L3823" s="15"/>
      <c r="M3823" s="15"/>
      <c r="N3823" s="15"/>
    </row>
    <row r="3824" spans="2:14" s="25" customFormat="1" ht="15" customHeight="1" x14ac:dyDescent="0.3">
      <c r="B3824" s="25" t="str">
        <f>IF(A3824="","",VLOOKUP(A3824,Tabulka3[[Číslo registrace  u jednorázové akce]:[Příjmení]],2,0))</f>
        <v/>
      </c>
      <c r="C3824" s="25" t="str">
        <f>IF(A3824="","",VLOOKUP(A3824,Tabulka3[[Číslo registrace  u jednorázové akce]:[Příjmení]],3,0))</f>
        <v/>
      </c>
      <c r="I3824" s="94"/>
      <c r="J3824" s="94"/>
      <c r="L3824" s="15"/>
      <c r="M3824" s="15"/>
      <c r="N3824" s="15"/>
    </row>
    <row r="3825" spans="2:14" s="25" customFormat="1" ht="15" customHeight="1" x14ac:dyDescent="0.3">
      <c r="B3825" s="25" t="str">
        <f>IF(A3825="","",VLOOKUP(A3825,Tabulka3[[Číslo registrace  u jednorázové akce]:[Příjmení]],2,0))</f>
        <v/>
      </c>
      <c r="C3825" s="25" t="str">
        <f>IF(A3825="","",VLOOKUP(A3825,Tabulka3[[Číslo registrace  u jednorázové akce]:[Příjmení]],3,0))</f>
        <v/>
      </c>
      <c r="I3825" s="94"/>
      <c r="J3825" s="94"/>
      <c r="L3825" s="15"/>
      <c r="M3825" s="15"/>
      <c r="N3825" s="15"/>
    </row>
    <row r="3826" spans="2:14" s="25" customFormat="1" ht="15" customHeight="1" x14ac:dyDescent="0.3">
      <c r="B3826" s="25" t="str">
        <f>IF(A3826="","",VLOOKUP(A3826,Tabulka3[[Číslo registrace  u jednorázové akce]:[Příjmení]],2,0))</f>
        <v/>
      </c>
      <c r="C3826" s="25" t="str">
        <f>IF(A3826="","",VLOOKUP(A3826,Tabulka3[[Číslo registrace  u jednorázové akce]:[Příjmení]],3,0))</f>
        <v/>
      </c>
      <c r="I3826" s="94"/>
      <c r="J3826" s="94"/>
      <c r="L3826" s="15"/>
      <c r="M3826" s="15"/>
      <c r="N3826" s="15"/>
    </row>
    <row r="3827" spans="2:14" s="25" customFormat="1" ht="15" customHeight="1" x14ac:dyDescent="0.3">
      <c r="B3827" s="25" t="str">
        <f>IF(A3827="","",VLOOKUP(A3827,Tabulka3[[Číslo registrace  u jednorázové akce]:[Příjmení]],2,0))</f>
        <v/>
      </c>
      <c r="C3827" s="25" t="str">
        <f>IF(A3827="","",VLOOKUP(A3827,Tabulka3[[Číslo registrace  u jednorázové akce]:[Příjmení]],3,0))</f>
        <v/>
      </c>
      <c r="I3827" s="94"/>
      <c r="J3827" s="94"/>
      <c r="L3827" s="15"/>
      <c r="M3827" s="15"/>
      <c r="N3827" s="15"/>
    </row>
    <row r="3828" spans="2:14" s="25" customFormat="1" ht="15" customHeight="1" x14ac:dyDescent="0.3">
      <c r="B3828" s="25" t="str">
        <f>IF(A3828="","",VLOOKUP(A3828,Tabulka3[[Číslo registrace  u jednorázové akce]:[Příjmení]],2,0))</f>
        <v/>
      </c>
      <c r="C3828" s="25" t="str">
        <f>IF(A3828="","",VLOOKUP(A3828,Tabulka3[[Číslo registrace  u jednorázové akce]:[Příjmení]],3,0))</f>
        <v/>
      </c>
      <c r="I3828" s="94"/>
      <c r="J3828" s="94"/>
      <c r="L3828" s="15"/>
      <c r="M3828" s="15"/>
      <c r="N3828" s="15"/>
    </row>
    <row r="3829" spans="2:14" s="25" customFormat="1" ht="15" customHeight="1" x14ac:dyDescent="0.3">
      <c r="B3829" s="25" t="str">
        <f>IF(A3829="","",VLOOKUP(A3829,Tabulka3[[Číslo registrace  u jednorázové akce]:[Příjmení]],2,0))</f>
        <v/>
      </c>
      <c r="C3829" s="25" t="str">
        <f>IF(A3829="","",VLOOKUP(A3829,Tabulka3[[Číslo registrace  u jednorázové akce]:[Příjmení]],3,0))</f>
        <v/>
      </c>
      <c r="I3829" s="94"/>
      <c r="J3829" s="94"/>
      <c r="L3829" s="15"/>
      <c r="M3829" s="15"/>
      <c r="N3829" s="15"/>
    </row>
    <row r="3830" spans="2:14" s="25" customFormat="1" ht="15" customHeight="1" x14ac:dyDescent="0.3">
      <c r="B3830" s="25" t="str">
        <f>IF(A3830="","",VLOOKUP(A3830,Tabulka3[[Číslo registrace  u jednorázové akce]:[Příjmení]],2,0))</f>
        <v/>
      </c>
      <c r="C3830" s="25" t="str">
        <f>IF(A3830="","",VLOOKUP(A3830,Tabulka3[[Číslo registrace  u jednorázové akce]:[Příjmení]],3,0))</f>
        <v/>
      </c>
      <c r="I3830" s="94"/>
      <c r="J3830" s="94"/>
      <c r="L3830" s="15"/>
      <c r="M3830" s="15"/>
      <c r="N3830" s="15"/>
    </row>
    <row r="3831" spans="2:14" s="25" customFormat="1" ht="15" customHeight="1" x14ac:dyDescent="0.3">
      <c r="B3831" s="25" t="str">
        <f>IF(A3831="","",VLOOKUP(A3831,Tabulka3[[Číslo registrace  u jednorázové akce]:[Příjmení]],2,0))</f>
        <v/>
      </c>
      <c r="C3831" s="25" t="str">
        <f>IF(A3831="","",VLOOKUP(A3831,Tabulka3[[Číslo registrace  u jednorázové akce]:[Příjmení]],3,0))</f>
        <v/>
      </c>
      <c r="I3831" s="94"/>
      <c r="J3831" s="94"/>
      <c r="L3831" s="15"/>
      <c r="M3831" s="15"/>
      <c r="N3831" s="15"/>
    </row>
    <row r="3832" spans="2:14" s="25" customFormat="1" ht="15" customHeight="1" x14ac:dyDescent="0.3">
      <c r="B3832" s="25" t="str">
        <f>IF(A3832="","",VLOOKUP(A3832,Tabulka3[[Číslo registrace  u jednorázové akce]:[Příjmení]],2,0))</f>
        <v/>
      </c>
      <c r="C3832" s="25" t="str">
        <f>IF(A3832="","",VLOOKUP(A3832,Tabulka3[[Číslo registrace  u jednorázové akce]:[Příjmení]],3,0))</f>
        <v/>
      </c>
      <c r="I3832" s="94"/>
      <c r="J3832" s="94"/>
      <c r="L3832" s="15"/>
      <c r="M3832" s="15"/>
      <c r="N3832" s="15"/>
    </row>
    <row r="3833" spans="2:14" s="25" customFormat="1" ht="15" customHeight="1" x14ac:dyDescent="0.3">
      <c r="B3833" s="25" t="str">
        <f>IF(A3833="","",VLOOKUP(A3833,Tabulka3[[Číslo registrace  u jednorázové akce]:[Příjmení]],2,0))</f>
        <v/>
      </c>
      <c r="C3833" s="25" t="str">
        <f>IF(A3833="","",VLOOKUP(A3833,Tabulka3[[Číslo registrace  u jednorázové akce]:[Příjmení]],3,0))</f>
        <v/>
      </c>
      <c r="I3833" s="94"/>
      <c r="J3833" s="94"/>
      <c r="L3833" s="15"/>
      <c r="M3833" s="15"/>
      <c r="N3833" s="15"/>
    </row>
    <row r="3834" spans="2:14" s="25" customFormat="1" ht="15" customHeight="1" x14ac:dyDescent="0.3">
      <c r="B3834" s="25" t="str">
        <f>IF(A3834="","",VLOOKUP(A3834,Tabulka3[[Číslo registrace  u jednorázové akce]:[Příjmení]],2,0))</f>
        <v/>
      </c>
      <c r="C3834" s="25" t="str">
        <f>IF(A3834="","",VLOOKUP(A3834,Tabulka3[[Číslo registrace  u jednorázové akce]:[Příjmení]],3,0))</f>
        <v/>
      </c>
      <c r="I3834" s="94"/>
      <c r="J3834" s="94"/>
      <c r="L3834" s="15"/>
      <c r="M3834" s="15"/>
      <c r="N3834" s="15"/>
    </row>
    <row r="3835" spans="2:14" s="25" customFormat="1" ht="15" customHeight="1" x14ac:dyDescent="0.3">
      <c r="B3835" s="25" t="str">
        <f>IF(A3835="","",VLOOKUP(A3835,Tabulka3[[Číslo registrace  u jednorázové akce]:[Příjmení]],2,0))</f>
        <v/>
      </c>
      <c r="C3835" s="25" t="str">
        <f>IF(A3835="","",VLOOKUP(A3835,Tabulka3[[Číslo registrace  u jednorázové akce]:[Příjmení]],3,0))</f>
        <v/>
      </c>
      <c r="I3835" s="94"/>
      <c r="J3835" s="94"/>
      <c r="L3835" s="15"/>
      <c r="M3835" s="15"/>
      <c r="N3835" s="15"/>
    </row>
    <row r="3836" spans="2:14" s="25" customFormat="1" ht="15" customHeight="1" x14ac:dyDescent="0.3">
      <c r="B3836" s="25" t="str">
        <f>IF(A3836="","",VLOOKUP(A3836,Tabulka3[[Číslo registrace  u jednorázové akce]:[Příjmení]],2,0))</f>
        <v/>
      </c>
      <c r="C3836" s="25" t="str">
        <f>IF(A3836="","",VLOOKUP(A3836,Tabulka3[[Číslo registrace  u jednorázové akce]:[Příjmení]],3,0))</f>
        <v/>
      </c>
      <c r="I3836" s="94"/>
      <c r="J3836" s="94"/>
      <c r="L3836" s="15"/>
      <c r="M3836" s="15"/>
      <c r="N3836" s="15"/>
    </row>
    <row r="3837" spans="2:14" s="25" customFormat="1" ht="15" customHeight="1" x14ac:dyDescent="0.3">
      <c r="B3837" s="25" t="str">
        <f>IF(A3837="","",VLOOKUP(A3837,Tabulka3[[Číslo registrace  u jednorázové akce]:[Příjmení]],2,0))</f>
        <v/>
      </c>
      <c r="C3837" s="25" t="str">
        <f>IF(A3837="","",VLOOKUP(A3837,Tabulka3[[Číslo registrace  u jednorázové akce]:[Příjmení]],3,0))</f>
        <v/>
      </c>
      <c r="I3837" s="94"/>
      <c r="J3837" s="94"/>
      <c r="L3837" s="15"/>
      <c r="M3837" s="15"/>
      <c r="N3837" s="15"/>
    </row>
    <row r="3838" spans="2:14" s="25" customFormat="1" ht="15" customHeight="1" x14ac:dyDescent="0.3">
      <c r="B3838" s="25" t="str">
        <f>IF(A3838="","",VLOOKUP(A3838,Tabulka3[[Číslo registrace  u jednorázové akce]:[Příjmení]],2,0))</f>
        <v/>
      </c>
      <c r="C3838" s="25" t="str">
        <f>IF(A3838="","",VLOOKUP(A3838,Tabulka3[[Číslo registrace  u jednorázové akce]:[Příjmení]],3,0))</f>
        <v/>
      </c>
      <c r="I3838" s="94"/>
      <c r="J3838" s="94"/>
      <c r="L3838" s="15"/>
      <c r="M3838" s="15"/>
      <c r="N3838" s="15"/>
    </row>
    <row r="3839" spans="2:14" s="25" customFormat="1" ht="15" customHeight="1" x14ac:dyDescent="0.3">
      <c r="B3839" s="25" t="str">
        <f>IF(A3839="","",VLOOKUP(A3839,Tabulka3[[Číslo registrace  u jednorázové akce]:[Příjmení]],2,0))</f>
        <v/>
      </c>
      <c r="C3839" s="25" t="str">
        <f>IF(A3839="","",VLOOKUP(A3839,Tabulka3[[Číslo registrace  u jednorázové akce]:[Příjmení]],3,0))</f>
        <v/>
      </c>
      <c r="I3839" s="94"/>
      <c r="J3839" s="94"/>
      <c r="L3839" s="15"/>
      <c r="M3839" s="15"/>
      <c r="N3839" s="15"/>
    </row>
    <row r="3840" spans="2:14" s="25" customFormat="1" ht="15" customHeight="1" x14ac:dyDescent="0.3">
      <c r="B3840" s="25" t="str">
        <f>IF(A3840="","",VLOOKUP(A3840,Tabulka3[[Číslo registrace  u jednorázové akce]:[Příjmení]],2,0))</f>
        <v/>
      </c>
      <c r="C3840" s="25" t="str">
        <f>IF(A3840="","",VLOOKUP(A3840,Tabulka3[[Číslo registrace  u jednorázové akce]:[Příjmení]],3,0))</f>
        <v/>
      </c>
      <c r="I3840" s="94"/>
      <c r="J3840" s="94"/>
      <c r="L3840" s="15"/>
      <c r="M3840" s="15"/>
      <c r="N3840" s="15"/>
    </row>
    <row r="3841" spans="2:14" s="25" customFormat="1" ht="15" customHeight="1" x14ac:dyDescent="0.3">
      <c r="B3841" s="25" t="str">
        <f>IF(A3841="","",VLOOKUP(A3841,Tabulka3[[Číslo registrace  u jednorázové akce]:[Příjmení]],2,0))</f>
        <v/>
      </c>
      <c r="C3841" s="25" t="str">
        <f>IF(A3841="","",VLOOKUP(A3841,Tabulka3[[Číslo registrace  u jednorázové akce]:[Příjmení]],3,0))</f>
        <v/>
      </c>
      <c r="I3841" s="94"/>
      <c r="J3841" s="94"/>
      <c r="L3841" s="15"/>
      <c r="M3841" s="15"/>
      <c r="N3841" s="15"/>
    </row>
    <row r="3842" spans="2:14" s="25" customFormat="1" ht="15" customHeight="1" x14ac:dyDescent="0.3">
      <c r="B3842" s="25" t="str">
        <f>IF(A3842="","",VLOOKUP(A3842,Tabulka3[[Číslo registrace  u jednorázové akce]:[Příjmení]],2,0))</f>
        <v/>
      </c>
      <c r="C3842" s="25" t="str">
        <f>IF(A3842="","",VLOOKUP(A3842,Tabulka3[[Číslo registrace  u jednorázové akce]:[Příjmení]],3,0))</f>
        <v/>
      </c>
      <c r="I3842" s="94"/>
      <c r="J3842" s="94"/>
      <c r="L3842" s="15"/>
      <c r="M3842" s="15"/>
      <c r="N3842" s="15"/>
    </row>
    <row r="3843" spans="2:14" s="25" customFormat="1" ht="15" customHeight="1" x14ac:dyDescent="0.3">
      <c r="B3843" s="25" t="str">
        <f>IF(A3843="","",VLOOKUP(A3843,Tabulka3[[Číslo registrace  u jednorázové akce]:[Příjmení]],2,0))</f>
        <v/>
      </c>
      <c r="C3843" s="25" t="str">
        <f>IF(A3843="","",VLOOKUP(A3843,Tabulka3[[Číslo registrace  u jednorázové akce]:[Příjmení]],3,0))</f>
        <v/>
      </c>
      <c r="I3843" s="94"/>
      <c r="J3843" s="94"/>
      <c r="L3843" s="15"/>
      <c r="M3843" s="15"/>
      <c r="N3843" s="15"/>
    </row>
    <row r="3844" spans="2:14" s="25" customFormat="1" ht="15" customHeight="1" x14ac:dyDescent="0.3">
      <c r="B3844" s="25" t="str">
        <f>IF(A3844="","",VLOOKUP(A3844,Tabulka3[[Číslo registrace  u jednorázové akce]:[Příjmení]],2,0))</f>
        <v/>
      </c>
      <c r="C3844" s="25" t="str">
        <f>IF(A3844="","",VLOOKUP(A3844,Tabulka3[[Číslo registrace  u jednorázové akce]:[Příjmení]],3,0))</f>
        <v/>
      </c>
      <c r="I3844" s="94"/>
      <c r="J3844" s="94"/>
      <c r="L3844" s="15"/>
      <c r="M3844" s="15"/>
      <c r="N3844" s="15"/>
    </row>
    <row r="3845" spans="2:14" s="25" customFormat="1" ht="15" customHeight="1" x14ac:dyDescent="0.3">
      <c r="B3845" s="25" t="str">
        <f>IF(A3845="","",VLOOKUP(A3845,Tabulka3[[Číslo registrace  u jednorázové akce]:[Příjmení]],2,0))</f>
        <v/>
      </c>
      <c r="C3845" s="25" t="str">
        <f>IF(A3845="","",VLOOKUP(A3845,Tabulka3[[Číslo registrace  u jednorázové akce]:[Příjmení]],3,0))</f>
        <v/>
      </c>
      <c r="I3845" s="94"/>
      <c r="J3845" s="94"/>
      <c r="L3845" s="15"/>
      <c r="M3845" s="15"/>
      <c r="N3845" s="15"/>
    </row>
    <row r="3846" spans="2:14" s="25" customFormat="1" ht="15" customHeight="1" x14ac:dyDescent="0.3">
      <c r="B3846" s="25" t="str">
        <f>IF(A3846="","",VLOOKUP(A3846,Tabulka3[[Číslo registrace  u jednorázové akce]:[Příjmení]],2,0))</f>
        <v/>
      </c>
      <c r="C3846" s="25" t="str">
        <f>IF(A3846="","",VLOOKUP(A3846,Tabulka3[[Číslo registrace  u jednorázové akce]:[Příjmení]],3,0))</f>
        <v/>
      </c>
      <c r="I3846" s="94"/>
      <c r="J3846" s="94"/>
      <c r="L3846" s="15"/>
      <c r="M3846" s="15"/>
      <c r="N3846" s="15"/>
    </row>
    <row r="3847" spans="2:14" s="25" customFormat="1" ht="15" customHeight="1" x14ac:dyDescent="0.3">
      <c r="B3847" s="25" t="str">
        <f>IF(A3847="","",VLOOKUP(A3847,Tabulka3[[Číslo registrace  u jednorázové akce]:[Příjmení]],2,0))</f>
        <v/>
      </c>
      <c r="C3847" s="25" t="str">
        <f>IF(A3847="","",VLOOKUP(A3847,Tabulka3[[Číslo registrace  u jednorázové akce]:[Příjmení]],3,0))</f>
        <v/>
      </c>
      <c r="I3847" s="94"/>
      <c r="J3847" s="94"/>
      <c r="L3847" s="15"/>
      <c r="M3847" s="15"/>
      <c r="N3847" s="15"/>
    </row>
    <row r="3848" spans="2:14" s="25" customFormat="1" ht="15" customHeight="1" x14ac:dyDescent="0.3">
      <c r="B3848" s="25" t="str">
        <f>IF(A3848="","",VLOOKUP(A3848,Tabulka3[[Číslo registrace  u jednorázové akce]:[Příjmení]],2,0))</f>
        <v/>
      </c>
      <c r="C3848" s="25" t="str">
        <f>IF(A3848="","",VLOOKUP(A3848,Tabulka3[[Číslo registrace  u jednorázové akce]:[Příjmení]],3,0))</f>
        <v/>
      </c>
      <c r="I3848" s="94"/>
      <c r="J3848" s="94"/>
      <c r="L3848" s="15"/>
      <c r="M3848" s="15"/>
      <c r="N3848" s="15"/>
    </row>
    <row r="3849" spans="2:14" s="25" customFormat="1" ht="15" customHeight="1" x14ac:dyDescent="0.3">
      <c r="B3849" s="25" t="str">
        <f>IF(A3849="","",VLOOKUP(A3849,Tabulka3[[Číslo registrace  u jednorázové akce]:[Příjmení]],2,0))</f>
        <v/>
      </c>
      <c r="C3849" s="25" t="str">
        <f>IF(A3849="","",VLOOKUP(A3849,Tabulka3[[Číslo registrace  u jednorázové akce]:[Příjmení]],3,0))</f>
        <v/>
      </c>
      <c r="I3849" s="94"/>
      <c r="J3849" s="94"/>
      <c r="L3849" s="15"/>
      <c r="M3849" s="15"/>
      <c r="N3849" s="15"/>
    </row>
    <row r="3850" spans="2:14" s="25" customFormat="1" ht="15" customHeight="1" x14ac:dyDescent="0.3">
      <c r="B3850" s="25" t="str">
        <f>IF(A3850="","",VLOOKUP(A3850,Tabulka3[[Číslo registrace  u jednorázové akce]:[Příjmení]],2,0))</f>
        <v/>
      </c>
      <c r="C3850" s="25" t="str">
        <f>IF(A3850="","",VLOOKUP(A3850,Tabulka3[[Číslo registrace  u jednorázové akce]:[Příjmení]],3,0))</f>
        <v/>
      </c>
      <c r="I3850" s="94"/>
      <c r="J3850" s="94"/>
      <c r="L3850" s="15"/>
      <c r="M3850" s="15"/>
      <c r="N3850" s="15"/>
    </row>
    <row r="3851" spans="2:14" s="25" customFormat="1" ht="15" customHeight="1" x14ac:dyDescent="0.3">
      <c r="B3851" s="25" t="str">
        <f>IF(A3851="","",VLOOKUP(A3851,Tabulka3[[Číslo registrace  u jednorázové akce]:[Příjmení]],2,0))</f>
        <v/>
      </c>
      <c r="C3851" s="25" t="str">
        <f>IF(A3851="","",VLOOKUP(A3851,Tabulka3[[Číslo registrace  u jednorázové akce]:[Příjmení]],3,0))</f>
        <v/>
      </c>
      <c r="I3851" s="94"/>
      <c r="J3851" s="94"/>
      <c r="L3851" s="15"/>
      <c r="M3851" s="15"/>
      <c r="N3851" s="15"/>
    </row>
    <row r="3852" spans="2:14" s="25" customFormat="1" ht="15" customHeight="1" x14ac:dyDescent="0.3">
      <c r="B3852" s="25" t="str">
        <f>IF(A3852="","",VLOOKUP(A3852,Tabulka3[[Číslo registrace  u jednorázové akce]:[Příjmení]],2,0))</f>
        <v/>
      </c>
      <c r="C3852" s="25" t="str">
        <f>IF(A3852="","",VLOOKUP(A3852,Tabulka3[[Číslo registrace  u jednorázové akce]:[Příjmení]],3,0))</f>
        <v/>
      </c>
      <c r="I3852" s="94"/>
      <c r="J3852" s="94"/>
      <c r="L3852" s="15"/>
      <c r="M3852" s="15"/>
      <c r="N3852" s="15"/>
    </row>
    <row r="3853" spans="2:14" s="25" customFormat="1" ht="15" customHeight="1" x14ac:dyDescent="0.3">
      <c r="B3853" s="25" t="str">
        <f>IF(A3853="","",VLOOKUP(A3853,Tabulka3[[Číslo registrace  u jednorázové akce]:[Příjmení]],2,0))</f>
        <v/>
      </c>
      <c r="C3853" s="25" t="str">
        <f>IF(A3853="","",VLOOKUP(A3853,Tabulka3[[Číslo registrace  u jednorázové akce]:[Příjmení]],3,0))</f>
        <v/>
      </c>
      <c r="I3853" s="94"/>
      <c r="J3853" s="94"/>
      <c r="L3853" s="15"/>
      <c r="M3853" s="15"/>
      <c r="N3853" s="15"/>
    </row>
    <row r="3854" spans="2:14" s="25" customFormat="1" ht="15" customHeight="1" x14ac:dyDescent="0.3">
      <c r="B3854" s="25" t="str">
        <f>IF(A3854="","",VLOOKUP(A3854,Tabulka3[[Číslo registrace  u jednorázové akce]:[Příjmení]],2,0))</f>
        <v/>
      </c>
      <c r="C3854" s="25" t="str">
        <f>IF(A3854="","",VLOOKUP(A3854,Tabulka3[[Číslo registrace  u jednorázové akce]:[Příjmení]],3,0))</f>
        <v/>
      </c>
      <c r="I3854" s="94"/>
      <c r="J3854" s="94"/>
      <c r="L3854" s="15"/>
      <c r="M3854" s="15"/>
      <c r="N3854" s="15"/>
    </row>
    <row r="3855" spans="2:14" s="25" customFormat="1" ht="15" customHeight="1" x14ac:dyDescent="0.3">
      <c r="B3855" s="25" t="str">
        <f>IF(A3855="","",VLOOKUP(A3855,Tabulka3[[Číslo registrace  u jednorázové akce]:[Příjmení]],2,0))</f>
        <v/>
      </c>
      <c r="C3855" s="25" t="str">
        <f>IF(A3855="","",VLOOKUP(A3855,Tabulka3[[Číslo registrace  u jednorázové akce]:[Příjmení]],3,0))</f>
        <v/>
      </c>
      <c r="I3855" s="94"/>
      <c r="J3855" s="94"/>
      <c r="L3855" s="15"/>
      <c r="M3855" s="15"/>
      <c r="N3855" s="15"/>
    </row>
    <row r="3856" spans="2:14" s="25" customFormat="1" ht="15" customHeight="1" x14ac:dyDescent="0.3">
      <c r="B3856" s="25" t="str">
        <f>IF(A3856="","",VLOOKUP(A3856,Tabulka3[[Číslo registrace  u jednorázové akce]:[Příjmení]],2,0))</f>
        <v/>
      </c>
      <c r="C3856" s="25" t="str">
        <f>IF(A3856="","",VLOOKUP(A3856,Tabulka3[[Číslo registrace  u jednorázové akce]:[Příjmení]],3,0))</f>
        <v/>
      </c>
      <c r="I3856" s="94"/>
      <c r="J3856" s="94"/>
      <c r="L3856" s="15"/>
      <c r="M3856" s="15"/>
      <c r="N3856" s="15"/>
    </row>
    <row r="3857" spans="2:14" s="25" customFormat="1" ht="15" customHeight="1" x14ac:dyDescent="0.3">
      <c r="B3857" s="25" t="str">
        <f>IF(A3857="","",VLOOKUP(A3857,Tabulka3[[Číslo registrace  u jednorázové akce]:[Příjmení]],2,0))</f>
        <v/>
      </c>
      <c r="C3857" s="25" t="str">
        <f>IF(A3857="","",VLOOKUP(A3857,Tabulka3[[Číslo registrace  u jednorázové akce]:[Příjmení]],3,0))</f>
        <v/>
      </c>
      <c r="I3857" s="94"/>
      <c r="J3857" s="94"/>
      <c r="L3857" s="15"/>
      <c r="M3857" s="15"/>
      <c r="N3857" s="15"/>
    </row>
    <row r="3858" spans="2:14" s="25" customFormat="1" ht="15" customHeight="1" x14ac:dyDescent="0.3">
      <c r="B3858" s="25" t="str">
        <f>IF(A3858="","",VLOOKUP(A3858,Tabulka3[[Číslo registrace  u jednorázové akce]:[Příjmení]],2,0))</f>
        <v/>
      </c>
      <c r="C3858" s="25" t="str">
        <f>IF(A3858="","",VLOOKUP(A3858,Tabulka3[[Číslo registrace  u jednorázové akce]:[Příjmení]],3,0))</f>
        <v/>
      </c>
      <c r="I3858" s="94"/>
      <c r="J3858" s="94"/>
      <c r="L3858" s="15"/>
      <c r="M3858" s="15"/>
      <c r="N3858" s="15"/>
    </row>
    <row r="3859" spans="2:14" s="25" customFormat="1" ht="15" customHeight="1" x14ac:dyDescent="0.3">
      <c r="B3859" s="25" t="str">
        <f>IF(A3859="","",VLOOKUP(A3859,Tabulka3[[Číslo registrace  u jednorázové akce]:[Příjmení]],2,0))</f>
        <v/>
      </c>
      <c r="C3859" s="25" t="str">
        <f>IF(A3859="","",VLOOKUP(A3859,Tabulka3[[Číslo registrace  u jednorázové akce]:[Příjmení]],3,0))</f>
        <v/>
      </c>
      <c r="I3859" s="94"/>
      <c r="J3859" s="94"/>
      <c r="L3859" s="15"/>
      <c r="M3859" s="15"/>
      <c r="N3859" s="15"/>
    </row>
    <row r="3860" spans="2:14" s="25" customFormat="1" ht="15" customHeight="1" x14ac:dyDescent="0.3">
      <c r="B3860" s="25" t="str">
        <f>IF(A3860="","",VLOOKUP(A3860,Tabulka3[[Číslo registrace  u jednorázové akce]:[Příjmení]],2,0))</f>
        <v/>
      </c>
      <c r="C3860" s="25" t="str">
        <f>IF(A3860="","",VLOOKUP(A3860,Tabulka3[[Číslo registrace  u jednorázové akce]:[Příjmení]],3,0))</f>
        <v/>
      </c>
      <c r="I3860" s="94"/>
      <c r="J3860" s="94"/>
      <c r="L3860" s="15"/>
      <c r="M3860" s="15"/>
      <c r="N3860" s="15"/>
    </row>
    <row r="3861" spans="2:14" s="25" customFormat="1" ht="15" customHeight="1" x14ac:dyDescent="0.3">
      <c r="B3861" s="25" t="str">
        <f>IF(A3861="","",VLOOKUP(A3861,Tabulka3[[Číslo registrace  u jednorázové akce]:[Příjmení]],2,0))</f>
        <v/>
      </c>
      <c r="C3861" s="25" t="str">
        <f>IF(A3861="","",VLOOKUP(A3861,Tabulka3[[Číslo registrace  u jednorázové akce]:[Příjmení]],3,0))</f>
        <v/>
      </c>
      <c r="I3861" s="94"/>
      <c r="J3861" s="94"/>
      <c r="L3861" s="15"/>
      <c r="M3861" s="15"/>
      <c r="N3861" s="15"/>
    </row>
    <row r="3862" spans="2:14" s="25" customFormat="1" ht="15" customHeight="1" x14ac:dyDescent="0.3">
      <c r="B3862" s="25" t="str">
        <f>IF(A3862="","",VLOOKUP(A3862,Tabulka3[[Číslo registrace  u jednorázové akce]:[Příjmení]],2,0))</f>
        <v/>
      </c>
      <c r="C3862" s="25" t="str">
        <f>IF(A3862="","",VLOOKUP(A3862,Tabulka3[[Číslo registrace  u jednorázové akce]:[Příjmení]],3,0))</f>
        <v/>
      </c>
      <c r="I3862" s="94"/>
      <c r="J3862" s="94"/>
      <c r="L3862" s="15"/>
      <c r="M3862" s="15"/>
      <c r="N3862" s="15"/>
    </row>
    <row r="3863" spans="2:14" s="25" customFormat="1" ht="15" customHeight="1" x14ac:dyDescent="0.3">
      <c r="B3863" s="25" t="str">
        <f>IF(A3863="","",VLOOKUP(A3863,Tabulka3[[Číslo registrace  u jednorázové akce]:[Příjmení]],2,0))</f>
        <v/>
      </c>
      <c r="C3863" s="25" t="str">
        <f>IF(A3863="","",VLOOKUP(A3863,Tabulka3[[Číslo registrace  u jednorázové akce]:[Příjmení]],3,0))</f>
        <v/>
      </c>
      <c r="I3863" s="94"/>
      <c r="J3863" s="94"/>
      <c r="L3863" s="15"/>
      <c r="M3863" s="15"/>
      <c r="N3863" s="15"/>
    </row>
    <row r="3864" spans="2:14" s="25" customFormat="1" ht="15" customHeight="1" x14ac:dyDescent="0.3">
      <c r="B3864" s="25" t="str">
        <f>IF(A3864="","",VLOOKUP(A3864,Tabulka3[[Číslo registrace  u jednorázové akce]:[Příjmení]],2,0))</f>
        <v/>
      </c>
      <c r="C3864" s="25" t="str">
        <f>IF(A3864="","",VLOOKUP(A3864,Tabulka3[[Číslo registrace  u jednorázové akce]:[Příjmení]],3,0))</f>
        <v/>
      </c>
      <c r="I3864" s="94"/>
      <c r="J3864" s="94"/>
      <c r="L3864" s="15"/>
      <c r="M3864" s="15"/>
      <c r="N3864" s="15"/>
    </row>
    <row r="3865" spans="2:14" s="25" customFormat="1" ht="15" customHeight="1" x14ac:dyDescent="0.3">
      <c r="B3865" s="25" t="str">
        <f>IF(A3865="","",VLOOKUP(A3865,Tabulka3[[Číslo registrace  u jednorázové akce]:[Příjmení]],2,0))</f>
        <v/>
      </c>
      <c r="C3865" s="25" t="str">
        <f>IF(A3865="","",VLOOKUP(A3865,Tabulka3[[Číslo registrace  u jednorázové akce]:[Příjmení]],3,0))</f>
        <v/>
      </c>
      <c r="I3865" s="94"/>
      <c r="J3865" s="94"/>
      <c r="L3865" s="15"/>
      <c r="M3865" s="15"/>
      <c r="N3865" s="15"/>
    </row>
    <row r="3866" spans="2:14" s="25" customFormat="1" ht="15" customHeight="1" x14ac:dyDescent="0.3">
      <c r="B3866" s="25" t="str">
        <f>IF(A3866="","",VLOOKUP(A3866,Tabulka3[[Číslo registrace  u jednorázové akce]:[Příjmení]],2,0))</f>
        <v/>
      </c>
      <c r="C3866" s="25" t="str">
        <f>IF(A3866="","",VLOOKUP(A3866,Tabulka3[[Číslo registrace  u jednorázové akce]:[Příjmení]],3,0))</f>
        <v/>
      </c>
      <c r="I3866" s="94"/>
      <c r="J3866" s="94"/>
      <c r="L3866" s="15"/>
      <c r="M3866" s="15"/>
      <c r="N3866" s="15"/>
    </row>
    <row r="3867" spans="2:14" s="25" customFormat="1" ht="15" customHeight="1" x14ac:dyDescent="0.3">
      <c r="B3867" s="25" t="str">
        <f>IF(A3867="","",VLOOKUP(A3867,Tabulka3[[Číslo registrace  u jednorázové akce]:[Příjmení]],2,0))</f>
        <v/>
      </c>
      <c r="C3867" s="25" t="str">
        <f>IF(A3867="","",VLOOKUP(A3867,Tabulka3[[Číslo registrace  u jednorázové akce]:[Příjmení]],3,0))</f>
        <v/>
      </c>
      <c r="I3867" s="94"/>
      <c r="J3867" s="94"/>
      <c r="L3867" s="15"/>
      <c r="M3867" s="15"/>
      <c r="N3867" s="15"/>
    </row>
    <row r="3868" spans="2:14" s="25" customFormat="1" ht="15" customHeight="1" x14ac:dyDescent="0.3">
      <c r="B3868" s="25" t="str">
        <f>IF(A3868="","",VLOOKUP(A3868,Tabulka3[[Číslo registrace  u jednorázové akce]:[Příjmení]],2,0))</f>
        <v/>
      </c>
      <c r="C3868" s="25" t="str">
        <f>IF(A3868="","",VLOOKUP(A3868,Tabulka3[[Číslo registrace  u jednorázové akce]:[Příjmení]],3,0))</f>
        <v/>
      </c>
      <c r="I3868" s="94"/>
      <c r="J3868" s="94"/>
      <c r="L3868" s="15"/>
      <c r="M3868" s="15"/>
      <c r="N3868" s="15"/>
    </row>
    <row r="3869" spans="2:14" s="25" customFormat="1" ht="15" customHeight="1" x14ac:dyDescent="0.3">
      <c r="B3869" s="25" t="str">
        <f>IF(A3869="","",VLOOKUP(A3869,Tabulka3[[Číslo registrace  u jednorázové akce]:[Příjmení]],2,0))</f>
        <v/>
      </c>
      <c r="C3869" s="25" t="str">
        <f>IF(A3869="","",VLOOKUP(A3869,Tabulka3[[Číslo registrace  u jednorázové akce]:[Příjmení]],3,0))</f>
        <v/>
      </c>
      <c r="I3869" s="94"/>
      <c r="J3869" s="94"/>
      <c r="L3869" s="15"/>
      <c r="M3869" s="15"/>
      <c r="N3869" s="15"/>
    </row>
    <row r="3870" spans="2:14" s="25" customFormat="1" ht="15" customHeight="1" x14ac:dyDescent="0.3">
      <c r="B3870" s="25" t="str">
        <f>IF(A3870="","",VLOOKUP(A3870,Tabulka3[[Číslo registrace  u jednorázové akce]:[Příjmení]],2,0))</f>
        <v/>
      </c>
      <c r="C3870" s="25" t="str">
        <f>IF(A3870="","",VLOOKUP(A3870,Tabulka3[[Číslo registrace  u jednorázové akce]:[Příjmení]],3,0))</f>
        <v/>
      </c>
      <c r="I3870" s="94"/>
      <c r="J3870" s="94"/>
      <c r="L3870" s="15"/>
      <c r="M3870" s="15"/>
      <c r="N3870" s="15"/>
    </row>
    <row r="3871" spans="2:14" s="25" customFormat="1" ht="15" customHeight="1" x14ac:dyDescent="0.3">
      <c r="B3871" s="25" t="str">
        <f>IF(A3871="","",VLOOKUP(A3871,Tabulka3[[Číslo registrace  u jednorázové akce]:[Příjmení]],2,0))</f>
        <v/>
      </c>
      <c r="C3871" s="25" t="str">
        <f>IF(A3871="","",VLOOKUP(A3871,Tabulka3[[Číslo registrace  u jednorázové akce]:[Příjmení]],3,0))</f>
        <v/>
      </c>
      <c r="I3871" s="94"/>
      <c r="J3871" s="94"/>
      <c r="L3871" s="15"/>
      <c r="M3871" s="15"/>
      <c r="N3871" s="15"/>
    </row>
    <row r="3872" spans="2:14" s="25" customFormat="1" ht="15" customHeight="1" x14ac:dyDescent="0.3">
      <c r="B3872" s="25" t="str">
        <f>IF(A3872="","",VLOOKUP(A3872,Tabulka3[[Číslo registrace  u jednorázové akce]:[Příjmení]],2,0))</f>
        <v/>
      </c>
      <c r="C3872" s="25" t="str">
        <f>IF(A3872="","",VLOOKUP(A3872,Tabulka3[[Číslo registrace  u jednorázové akce]:[Příjmení]],3,0))</f>
        <v/>
      </c>
      <c r="I3872" s="94"/>
      <c r="J3872" s="94"/>
      <c r="L3872" s="15"/>
      <c r="M3872" s="15"/>
      <c r="N3872" s="15"/>
    </row>
    <row r="3873" spans="2:14" s="25" customFormat="1" ht="15" customHeight="1" x14ac:dyDescent="0.3">
      <c r="B3873" s="25" t="str">
        <f>IF(A3873="","",VLOOKUP(A3873,Tabulka3[[Číslo registrace  u jednorázové akce]:[Příjmení]],2,0))</f>
        <v/>
      </c>
      <c r="C3873" s="25" t="str">
        <f>IF(A3873="","",VLOOKUP(A3873,Tabulka3[[Číslo registrace  u jednorázové akce]:[Příjmení]],3,0))</f>
        <v/>
      </c>
      <c r="I3873" s="94"/>
      <c r="J3873" s="94"/>
      <c r="L3873" s="15"/>
      <c r="M3873" s="15"/>
      <c r="N3873" s="15"/>
    </row>
    <row r="3874" spans="2:14" s="25" customFormat="1" ht="15" customHeight="1" x14ac:dyDescent="0.3">
      <c r="B3874" s="25" t="str">
        <f>IF(A3874="","",VLOOKUP(A3874,Tabulka3[[Číslo registrace  u jednorázové akce]:[Příjmení]],2,0))</f>
        <v/>
      </c>
      <c r="C3874" s="25" t="str">
        <f>IF(A3874="","",VLOOKUP(A3874,Tabulka3[[Číslo registrace  u jednorázové akce]:[Příjmení]],3,0))</f>
        <v/>
      </c>
      <c r="I3874" s="94"/>
      <c r="J3874" s="94"/>
      <c r="L3874" s="15"/>
      <c r="M3874" s="15"/>
      <c r="N3874" s="15"/>
    </row>
    <row r="3875" spans="2:14" s="25" customFormat="1" ht="15" customHeight="1" x14ac:dyDescent="0.3">
      <c r="B3875" s="25" t="str">
        <f>IF(A3875="","",VLOOKUP(A3875,Tabulka3[[Číslo registrace  u jednorázové akce]:[Příjmení]],2,0))</f>
        <v/>
      </c>
      <c r="C3875" s="25" t="str">
        <f>IF(A3875="","",VLOOKUP(A3875,Tabulka3[[Číslo registrace  u jednorázové akce]:[Příjmení]],3,0))</f>
        <v/>
      </c>
      <c r="I3875" s="94"/>
      <c r="J3875" s="94"/>
      <c r="L3875" s="15"/>
      <c r="M3875" s="15"/>
      <c r="N3875" s="15"/>
    </row>
    <row r="3876" spans="2:14" s="25" customFormat="1" ht="15" customHeight="1" x14ac:dyDescent="0.3">
      <c r="B3876" s="25" t="str">
        <f>IF(A3876="","",VLOOKUP(A3876,Tabulka3[[Číslo registrace  u jednorázové akce]:[Příjmení]],2,0))</f>
        <v/>
      </c>
      <c r="C3876" s="25" t="str">
        <f>IF(A3876="","",VLOOKUP(A3876,Tabulka3[[Číslo registrace  u jednorázové akce]:[Příjmení]],3,0))</f>
        <v/>
      </c>
      <c r="I3876" s="94"/>
      <c r="J3876" s="94"/>
      <c r="L3876" s="15"/>
      <c r="M3876" s="15"/>
      <c r="N3876" s="15"/>
    </row>
    <row r="3877" spans="2:14" s="25" customFormat="1" ht="15" customHeight="1" x14ac:dyDescent="0.3">
      <c r="B3877" s="25" t="str">
        <f>IF(A3877="","",VLOOKUP(A3877,Tabulka3[[Číslo registrace  u jednorázové akce]:[Příjmení]],2,0))</f>
        <v/>
      </c>
      <c r="C3877" s="25" t="str">
        <f>IF(A3877="","",VLOOKUP(A3877,Tabulka3[[Číslo registrace  u jednorázové akce]:[Příjmení]],3,0))</f>
        <v/>
      </c>
      <c r="I3877" s="94"/>
      <c r="J3877" s="94"/>
      <c r="L3877" s="15"/>
      <c r="M3877" s="15"/>
      <c r="N3877" s="15"/>
    </row>
    <row r="3878" spans="2:14" s="25" customFormat="1" ht="15" customHeight="1" x14ac:dyDescent="0.3">
      <c r="B3878" s="25" t="str">
        <f>IF(A3878="","",VLOOKUP(A3878,Tabulka3[[Číslo registrace  u jednorázové akce]:[Příjmení]],2,0))</f>
        <v/>
      </c>
      <c r="C3878" s="25" t="str">
        <f>IF(A3878="","",VLOOKUP(A3878,Tabulka3[[Číslo registrace  u jednorázové akce]:[Příjmení]],3,0))</f>
        <v/>
      </c>
      <c r="I3878" s="94"/>
      <c r="J3878" s="94"/>
      <c r="L3878" s="15"/>
      <c r="M3878" s="15"/>
      <c r="N3878" s="15"/>
    </row>
    <row r="3879" spans="2:14" s="25" customFormat="1" ht="15" customHeight="1" x14ac:dyDescent="0.3">
      <c r="B3879" s="25" t="str">
        <f>IF(A3879="","",VLOOKUP(A3879,Tabulka3[[Číslo registrace  u jednorázové akce]:[Příjmení]],2,0))</f>
        <v/>
      </c>
      <c r="C3879" s="25" t="str">
        <f>IF(A3879="","",VLOOKUP(A3879,Tabulka3[[Číslo registrace  u jednorázové akce]:[Příjmení]],3,0))</f>
        <v/>
      </c>
      <c r="I3879" s="94"/>
      <c r="J3879" s="94"/>
      <c r="L3879" s="15"/>
      <c r="M3879" s="15"/>
      <c r="N3879" s="15"/>
    </row>
    <row r="3880" spans="2:14" s="25" customFormat="1" ht="15" customHeight="1" x14ac:dyDescent="0.3">
      <c r="B3880" s="25" t="str">
        <f>IF(A3880="","",VLOOKUP(A3880,Tabulka3[[Číslo registrace  u jednorázové akce]:[Příjmení]],2,0))</f>
        <v/>
      </c>
      <c r="C3880" s="25" t="str">
        <f>IF(A3880="","",VLOOKUP(A3880,Tabulka3[[Číslo registrace  u jednorázové akce]:[Příjmení]],3,0))</f>
        <v/>
      </c>
      <c r="I3880" s="94"/>
      <c r="J3880" s="94"/>
      <c r="L3880" s="15"/>
      <c r="M3880" s="15"/>
      <c r="N3880" s="15"/>
    </row>
    <row r="3881" spans="2:14" s="25" customFormat="1" ht="15" customHeight="1" x14ac:dyDescent="0.3">
      <c r="B3881" s="25" t="str">
        <f>IF(A3881="","",VLOOKUP(A3881,Tabulka3[[Číslo registrace  u jednorázové akce]:[Příjmení]],2,0))</f>
        <v/>
      </c>
      <c r="C3881" s="25" t="str">
        <f>IF(A3881="","",VLOOKUP(A3881,Tabulka3[[Číslo registrace  u jednorázové akce]:[Příjmení]],3,0))</f>
        <v/>
      </c>
      <c r="I3881" s="94"/>
      <c r="J3881" s="94"/>
      <c r="L3881" s="15"/>
      <c r="M3881" s="15"/>
      <c r="N3881" s="15"/>
    </row>
    <row r="3882" spans="2:14" s="25" customFormat="1" ht="15" customHeight="1" x14ac:dyDescent="0.3">
      <c r="B3882" s="25" t="str">
        <f>IF(A3882="","",VLOOKUP(A3882,Tabulka3[[Číslo registrace  u jednorázové akce]:[Příjmení]],2,0))</f>
        <v/>
      </c>
      <c r="C3882" s="25" t="str">
        <f>IF(A3882="","",VLOOKUP(A3882,Tabulka3[[Číslo registrace  u jednorázové akce]:[Příjmení]],3,0))</f>
        <v/>
      </c>
      <c r="I3882" s="94"/>
      <c r="J3882" s="94"/>
      <c r="L3882" s="15"/>
      <c r="M3882" s="15"/>
      <c r="N3882" s="15"/>
    </row>
    <row r="3883" spans="2:14" s="25" customFormat="1" ht="15" customHeight="1" x14ac:dyDescent="0.3">
      <c r="B3883" s="25" t="str">
        <f>IF(A3883="","",VLOOKUP(A3883,Tabulka3[[Číslo registrace  u jednorázové akce]:[Příjmení]],2,0))</f>
        <v/>
      </c>
      <c r="C3883" s="25" t="str">
        <f>IF(A3883="","",VLOOKUP(A3883,Tabulka3[[Číslo registrace  u jednorázové akce]:[Příjmení]],3,0))</f>
        <v/>
      </c>
      <c r="I3883" s="94"/>
      <c r="J3883" s="94"/>
      <c r="L3883" s="15"/>
      <c r="M3883" s="15"/>
      <c r="N3883" s="15"/>
    </row>
    <row r="3884" spans="2:14" s="25" customFormat="1" ht="15" customHeight="1" x14ac:dyDescent="0.3">
      <c r="B3884" s="25" t="str">
        <f>IF(A3884="","",VLOOKUP(A3884,Tabulka3[[Číslo registrace  u jednorázové akce]:[Příjmení]],2,0))</f>
        <v/>
      </c>
      <c r="C3884" s="25" t="str">
        <f>IF(A3884="","",VLOOKUP(A3884,Tabulka3[[Číslo registrace  u jednorázové akce]:[Příjmení]],3,0))</f>
        <v/>
      </c>
      <c r="I3884" s="94"/>
      <c r="J3884" s="94"/>
      <c r="L3884" s="15"/>
      <c r="M3884" s="15"/>
      <c r="N3884" s="15"/>
    </row>
    <row r="3885" spans="2:14" s="25" customFormat="1" ht="15" customHeight="1" x14ac:dyDescent="0.3">
      <c r="B3885" s="25" t="str">
        <f>IF(A3885="","",VLOOKUP(A3885,Tabulka3[[Číslo registrace  u jednorázové akce]:[Příjmení]],2,0))</f>
        <v/>
      </c>
      <c r="C3885" s="25" t="str">
        <f>IF(A3885="","",VLOOKUP(A3885,Tabulka3[[Číslo registrace  u jednorázové akce]:[Příjmení]],3,0))</f>
        <v/>
      </c>
      <c r="I3885" s="94"/>
      <c r="J3885" s="94"/>
      <c r="L3885" s="15"/>
      <c r="M3885" s="15"/>
      <c r="N3885" s="15"/>
    </row>
    <row r="3886" spans="2:14" s="25" customFormat="1" ht="15" customHeight="1" x14ac:dyDescent="0.3">
      <c r="B3886" s="25" t="str">
        <f>IF(A3886="","",VLOOKUP(A3886,Tabulka3[[Číslo registrace  u jednorázové akce]:[Příjmení]],2,0))</f>
        <v/>
      </c>
      <c r="C3886" s="25" t="str">
        <f>IF(A3886="","",VLOOKUP(A3886,Tabulka3[[Číslo registrace  u jednorázové akce]:[Příjmení]],3,0))</f>
        <v/>
      </c>
      <c r="I3886" s="94"/>
      <c r="J3886" s="94"/>
      <c r="L3886" s="15"/>
      <c r="M3886" s="15"/>
      <c r="N3886" s="15"/>
    </row>
    <row r="3887" spans="2:14" s="25" customFormat="1" ht="15" customHeight="1" x14ac:dyDescent="0.3">
      <c r="B3887" s="25" t="str">
        <f>IF(A3887="","",VLOOKUP(A3887,Tabulka3[[Číslo registrace  u jednorázové akce]:[Příjmení]],2,0))</f>
        <v/>
      </c>
      <c r="C3887" s="25" t="str">
        <f>IF(A3887="","",VLOOKUP(A3887,Tabulka3[[Číslo registrace  u jednorázové akce]:[Příjmení]],3,0))</f>
        <v/>
      </c>
      <c r="I3887" s="94"/>
      <c r="J3887" s="94"/>
      <c r="L3887" s="15"/>
      <c r="M3887" s="15"/>
      <c r="N3887" s="15"/>
    </row>
    <row r="3888" spans="2:14" s="25" customFormat="1" ht="15" customHeight="1" x14ac:dyDescent="0.3">
      <c r="B3888" s="25" t="str">
        <f>IF(A3888="","",VLOOKUP(A3888,Tabulka3[[Číslo registrace  u jednorázové akce]:[Příjmení]],2,0))</f>
        <v/>
      </c>
      <c r="C3888" s="25" t="str">
        <f>IF(A3888="","",VLOOKUP(A3888,Tabulka3[[Číslo registrace  u jednorázové akce]:[Příjmení]],3,0))</f>
        <v/>
      </c>
      <c r="I3888" s="94"/>
      <c r="J3888" s="94"/>
      <c r="L3888" s="15"/>
      <c r="M3888" s="15"/>
      <c r="N3888" s="15"/>
    </row>
    <row r="3889" spans="2:14" s="25" customFormat="1" ht="15" customHeight="1" x14ac:dyDescent="0.3">
      <c r="B3889" s="25" t="str">
        <f>IF(A3889="","",VLOOKUP(A3889,Tabulka3[[Číslo registrace  u jednorázové akce]:[Příjmení]],2,0))</f>
        <v/>
      </c>
      <c r="C3889" s="25" t="str">
        <f>IF(A3889="","",VLOOKUP(A3889,Tabulka3[[Číslo registrace  u jednorázové akce]:[Příjmení]],3,0))</f>
        <v/>
      </c>
      <c r="I3889" s="94"/>
      <c r="J3889" s="94"/>
      <c r="L3889" s="15"/>
      <c r="M3889" s="15"/>
      <c r="N3889" s="15"/>
    </row>
    <row r="3890" spans="2:14" s="25" customFormat="1" ht="15" customHeight="1" x14ac:dyDescent="0.3">
      <c r="B3890" s="25" t="str">
        <f>IF(A3890="","",VLOOKUP(A3890,Tabulka3[[Číslo registrace  u jednorázové akce]:[Příjmení]],2,0))</f>
        <v/>
      </c>
      <c r="C3890" s="25" t="str">
        <f>IF(A3890="","",VLOOKUP(A3890,Tabulka3[[Číslo registrace  u jednorázové akce]:[Příjmení]],3,0))</f>
        <v/>
      </c>
      <c r="I3890" s="94"/>
      <c r="J3890" s="94"/>
      <c r="L3890" s="15"/>
      <c r="M3890" s="15"/>
      <c r="N3890" s="15"/>
    </row>
    <row r="3891" spans="2:14" s="25" customFormat="1" ht="15" customHeight="1" x14ac:dyDescent="0.3">
      <c r="B3891" s="25" t="str">
        <f>IF(A3891="","",VLOOKUP(A3891,Tabulka3[[Číslo registrace  u jednorázové akce]:[Příjmení]],2,0))</f>
        <v/>
      </c>
      <c r="C3891" s="25" t="str">
        <f>IF(A3891="","",VLOOKUP(A3891,Tabulka3[[Číslo registrace  u jednorázové akce]:[Příjmení]],3,0))</f>
        <v/>
      </c>
      <c r="I3891" s="94"/>
      <c r="J3891" s="94"/>
      <c r="L3891" s="15"/>
      <c r="M3891" s="15"/>
      <c r="N3891" s="15"/>
    </row>
    <row r="3892" spans="2:14" s="25" customFormat="1" ht="15" customHeight="1" x14ac:dyDescent="0.3">
      <c r="B3892" s="25" t="str">
        <f>IF(A3892="","",VLOOKUP(A3892,Tabulka3[[Číslo registrace  u jednorázové akce]:[Příjmení]],2,0))</f>
        <v/>
      </c>
      <c r="C3892" s="25" t="str">
        <f>IF(A3892="","",VLOOKUP(A3892,Tabulka3[[Číslo registrace  u jednorázové akce]:[Příjmení]],3,0))</f>
        <v/>
      </c>
      <c r="I3892" s="94"/>
      <c r="J3892" s="94"/>
      <c r="L3892" s="15"/>
      <c r="M3892" s="15"/>
      <c r="N3892" s="15"/>
    </row>
    <row r="3893" spans="2:14" s="25" customFormat="1" ht="15" customHeight="1" x14ac:dyDescent="0.3">
      <c r="B3893" s="25" t="str">
        <f>IF(A3893="","",VLOOKUP(A3893,Tabulka3[[Číslo registrace  u jednorázové akce]:[Příjmení]],2,0))</f>
        <v/>
      </c>
      <c r="C3893" s="25" t="str">
        <f>IF(A3893="","",VLOOKUP(A3893,Tabulka3[[Číslo registrace  u jednorázové akce]:[Příjmení]],3,0))</f>
        <v/>
      </c>
      <c r="I3893" s="94"/>
      <c r="J3893" s="94"/>
      <c r="L3893" s="15"/>
      <c r="M3893" s="15"/>
      <c r="N3893" s="15"/>
    </row>
    <row r="3894" spans="2:14" s="25" customFormat="1" ht="15" customHeight="1" x14ac:dyDescent="0.3">
      <c r="B3894" s="25" t="str">
        <f>IF(A3894="","",VLOOKUP(A3894,Tabulka3[[Číslo registrace  u jednorázové akce]:[Příjmení]],2,0))</f>
        <v/>
      </c>
      <c r="C3894" s="25" t="str">
        <f>IF(A3894="","",VLOOKUP(A3894,Tabulka3[[Číslo registrace  u jednorázové akce]:[Příjmení]],3,0))</f>
        <v/>
      </c>
      <c r="I3894" s="94"/>
      <c r="J3894" s="94"/>
      <c r="L3894" s="15"/>
      <c r="M3894" s="15"/>
      <c r="N3894" s="15"/>
    </row>
    <row r="3895" spans="2:14" s="25" customFormat="1" ht="15" customHeight="1" x14ac:dyDescent="0.3">
      <c r="B3895" s="25" t="str">
        <f>IF(A3895="","",VLOOKUP(A3895,Tabulka3[[Číslo registrace  u jednorázové akce]:[Příjmení]],2,0))</f>
        <v/>
      </c>
      <c r="C3895" s="25" t="str">
        <f>IF(A3895="","",VLOOKUP(A3895,Tabulka3[[Číslo registrace  u jednorázové akce]:[Příjmení]],3,0))</f>
        <v/>
      </c>
      <c r="I3895" s="94"/>
      <c r="J3895" s="94"/>
      <c r="L3895" s="15"/>
      <c r="M3895" s="15"/>
      <c r="N3895" s="15"/>
    </row>
    <row r="3896" spans="2:14" s="25" customFormat="1" ht="15" customHeight="1" x14ac:dyDescent="0.3">
      <c r="B3896" s="25" t="str">
        <f>IF(A3896="","",VLOOKUP(A3896,Tabulka3[[Číslo registrace  u jednorázové akce]:[Příjmení]],2,0))</f>
        <v/>
      </c>
      <c r="C3896" s="25" t="str">
        <f>IF(A3896="","",VLOOKUP(A3896,Tabulka3[[Číslo registrace  u jednorázové akce]:[Příjmení]],3,0))</f>
        <v/>
      </c>
      <c r="I3896" s="94"/>
      <c r="J3896" s="94"/>
      <c r="L3896" s="15"/>
      <c r="M3896" s="15"/>
      <c r="N3896" s="15"/>
    </row>
    <row r="3897" spans="2:14" s="25" customFormat="1" ht="15" customHeight="1" x14ac:dyDescent="0.3">
      <c r="B3897" s="25" t="str">
        <f>IF(A3897="","",VLOOKUP(A3897,Tabulka3[[Číslo registrace  u jednorázové akce]:[Příjmení]],2,0))</f>
        <v/>
      </c>
      <c r="C3897" s="25" t="str">
        <f>IF(A3897="","",VLOOKUP(A3897,Tabulka3[[Číslo registrace  u jednorázové akce]:[Příjmení]],3,0))</f>
        <v/>
      </c>
      <c r="I3897" s="94"/>
      <c r="J3897" s="94"/>
      <c r="L3897" s="15"/>
      <c r="M3897" s="15"/>
      <c r="N3897" s="15"/>
    </row>
    <row r="3898" spans="2:14" s="25" customFormat="1" ht="15" customHeight="1" x14ac:dyDescent="0.3">
      <c r="B3898" s="25" t="str">
        <f>IF(A3898="","",VLOOKUP(A3898,Tabulka3[[Číslo registrace  u jednorázové akce]:[Příjmení]],2,0))</f>
        <v/>
      </c>
      <c r="C3898" s="25" t="str">
        <f>IF(A3898="","",VLOOKUP(A3898,Tabulka3[[Číslo registrace  u jednorázové akce]:[Příjmení]],3,0))</f>
        <v/>
      </c>
      <c r="I3898" s="94"/>
      <c r="J3898" s="94"/>
      <c r="L3898" s="15"/>
      <c r="M3898" s="15"/>
      <c r="N3898" s="15"/>
    </row>
    <row r="3899" spans="2:14" s="25" customFormat="1" ht="15" customHeight="1" x14ac:dyDescent="0.3">
      <c r="B3899" s="25" t="str">
        <f>IF(A3899="","",VLOOKUP(A3899,Tabulka3[[Číslo registrace  u jednorázové akce]:[Příjmení]],2,0))</f>
        <v/>
      </c>
      <c r="C3899" s="25" t="str">
        <f>IF(A3899="","",VLOOKUP(A3899,Tabulka3[[Číslo registrace  u jednorázové akce]:[Příjmení]],3,0))</f>
        <v/>
      </c>
      <c r="I3899" s="94"/>
      <c r="J3899" s="94"/>
      <c r="L3899" s="15"/>
      <c r="M3899" s="15"/>
      <c r="N3899" s="15"/>
    </row>
    <row r="3900" spans="2:14" s="25" customFormat="1" ht="15" customHeight="1" x14ac:dyDescent="0.3">
      <c r="B3900" s="25" t="str">
        <f>IF(A3900="","",VLOOKUP(A3900,Tabulka3[[Číslo registrace  u jednorázové akce]:[Příjmení]],2,0))</f>
        <v/>
      </c>
      <c r="C3900" s="25" t="str">
        <f>IF(A3900="","",VLOOKUP(A3900,Tabulka3[[Číslo registrace  u jednorázové akce]:[Příjmení]],3,0))</f>
        <v/>
      </c>
      <c r="I3900" s="94"/>
      <c r="J3900" s="94"/>
      <c r="L3900" s="15"/>
      <c r="M3900" s="15"/>
      <c r="N3900" s="15"/>
    </row>
    <row r="3901" spans="2:14" s="25" customFormat="1" ht="15" customHeight="1" x14ac:dyDescent="0.3">
      <c r="B3901" s="25" t="str">
        <f>IF(A3901="","",VLOOKUP(A3901,Tabulka3[[Číslo registrace  u jednorázové akce]:[Příjmení]],2,0))</f>
        <v/>
      </c>
      <c r="C3901" s="25" t="str">
        <f>IF(A3901="","",VLOOKUP(A3901,Tabulka3[[Číslo registrace  u jednorázové akce]:[Příjmení]],3,0))</f>
        <v/>
      </c>
      <c r="I3901" s="94"/>
      <c r="J3901" s="94"/>
      <c r="L3901" s="15"/>
      <c r="M3901" s="15"/>
      <c r="N3901" s="15"/>
    </row>
    <row r="3902" spans="2:14" s="25" customFormat="1" ht="15" customHeight="1" x14ac:dyDescent="0.3">
      <c r="B3902" s="25" t="str">
        <f>IF(A3902="","",VLOOKUP(A3902,Tabulka3[[Číslo registrace  u jednorázové akce]:[Příjmení]],2,0))</f>
        <v/>
      </c>
      <c r="C3902" s="25" t="str">
        <f>IF(A3902="","",VLOOKUP(A3902,Tabulka3[[Číslo registrace  u jednorázové akce]:[Příjmení]],3,0))</f>
        <v/>
      </c>
      <c r="I3902" s="94"/>
      <c r="J3902" s="94"/>
      <c r="L3902" s="15"/>
      <c r="M3902" s="15"/>
      <c r="N3902" s="15"/>
    </row>
    <row r="3903" spans="2:14" s="25" customFormat="1" ht="15" customHeight="1" x14ac:dyDescent="0.3">
      <c r="B3903" s="25" t="str">
        <f>IF(A3903="","",VLOOKUP(A3903,Tabulka3[[Číslo registrace  u jednorázové akce]:[Příjmení]],2,0))</f>
        <v/>
      </c>
      <c r="C3903" s="25" t="str">
        <f>IF(A3903="","",VLOOKUP(A3903,Tabulka3[[Číslo registrace  u jednorázové akce]:[Příjmení]],3,0))</f>
        <v/>
      </c>
      <c r="I3903" s="94"/>
      <c r="J3903" s="94"/>
      <c r="L3903" s="15"/>
      <c r="M3903" s="15"/>
      <c r="N3903" s="15"/>
    </row>
    <row r="3904" spans="2:14" s="25" customFormat="1" ht="15" customHeight="1" x14ac:dyDescent="0.3">
      <c r="B3904" s="25" t="str">
        <f>IF(A3904="","",VLOOKUP(A3904,Tabulka3[[Číslo registrace  u jednorázové akce]:[Příjmení]],2,0))</f>
        <v/>
      </c>
      <c r="C3904" s="25" t="str">
        <f>IF(A3904="","",VLOOKUP(A3904,Tabulka3[[Číslo registrace  u jednorázové akce]:[Příjmení]],3,0))</f>
        <v/>
      </c>
      <c r="I3904" s="94"/>
      <c r="J3904" s="94"/>
      <c r="L3904" s="15"/>
      <c r="M3904" s="15"/>
      <c r="N3904" s="15"/>
    </row>
    <row r="3905" spans="2:14" s="25" customFormat="1" ht="15" customHeight="1" x14ac:dyDescent="0.3">
      <c r="B3905" s="25" t="str">
        <f>IF(A3905="","",VLOOKUP(A3905,Tabulka3[[Číslo registrace  u jednorázové akce]:[Příjmení]],2,0))</f>
        <v/>
      </c>
      <c r="C3905" s="25" t="str">
        <f>IF(A3905="","",VLOOKUP(A3905,Tabulka3[[Číslo registrace  u jednorázové akce]:[Příjmení]],3,0))</f>
        <v/>
      </c>
      <c r="I3905" s="94"/>
      <c r="J3905" s="94"/>
      <c r="L3905" s="15"/>
      <c r="M3905" s="15"/>
      <c r="N3905" s="15"/>
    </row>
    <row r="3906" spans="2:14" s="25" customFormat="1" ht="15" customHeight="1" x14ac:dyDescent="0.3">
      <c r="B3906" s="25" t="str">
        <f>IF(A3906="","",VLOOKUP(A3906,Tabulka3[[Číslo registrace  u jednorázové akce]:[Příjmení]],2,0))</f>
        <v/>
      </c>
      <c r="C3906" s="25" t="str">
        <f>IF(A3906="","",VLOOKUP(A3906,Tabulka3[[Číslo registrace  u jednorázové akce]:[Příjmení]],3,0))</f>
        <v/>
      </c>
      <c r="I3906" s="94"/>
      <c r="J3906" s="94"/>
      <c r="L3906" s="15"/>
      <c r="M3906" s="15"/>
      <c r="N3906" s="15"/>
    </row>
    <row r="3907" spans="2:14" s="25" customFormat="1" ht="15" customHeight="1" x14ac:dyDescent="0.3">
      <c r="B3907" s="25" t="str">
        <f>IF(A3907="","",VLOOKUP(A3907,Tabulka3[[Číslo registrace  u jednorázové akce]:[Příjmení]],2,0))</f>
        <v/>
      </c>
      <c r="C3907" s="25" t="str">
        <f>IF(A3907="","",VLOOKUP(A3907,Tabulka3[[Číslo registrace  u jednorázové akce]:[Příjmení]],3,0))</f>
        <v/>
      </c>
      <c r="I3907" s="94"/>
      <c r="J3907" s="94"/>
      <c r="L3907" s="15"/>
      <c r="M3907" s="15"/>
      <c r="N3907" s="15"/>
    </row>
    <row r="3908" spans="2:14" s="25" customFormat="1" ht="15" customHeight="1" x14ac:dyDescent="0.3">
      <c r="B3908" s="25" t="str">
        <f>IF(A3908="","",VLOOKUP(A3908,Tabulka3[[Číslo registrace  u jednorázové akce]:[Příjmení]],2,0))</f>
        <v/>
      </c>
      <c r="C3908" s="25" t="str">
        <f>IF(A3908="","",VLOOKUP(A3908,Tabulka3[[Číslo registrace  u jednorázové akce]:[Příjmení]],3,0))</f>
        <v/>
      </c>
      <c r="I3908" s="94"/>
      <c r="J3908" s="94"/>
      <c r="L3908" s="15"/>
      <c r="M3908" s="15"/>
      <c r="N3908" s="15"/>
    </row>
    <row r="3909" spans="2:14" s="25" customFormat="1" ht="15" customHeight="1" x14ac:dyDescent="0.3">
      <c r="B3909" s="25" t="str">
        <f>IF(A3909="","",VLOOKUP(A3909,Tabulka3[[Číslo registrace  u jednorázové akce]:[Příjmení]],2,0))</f>
        <v/>
      </c>
      <c r="C3909" s="25" t="str">
        <f>IF(A3909="","",VLOOKUP(A3909,Tabulka3[[Číslo registrace  u jednorázové akce]:[Příjmení]],3,0))</f>
        <v/>
      </c>
      <c r="I3909" s="94"/>
      <c r="J3909" s="94"/>
      <c r="L3909" s="15"/>
      <c r="M3909" s="15"/>
      <c r="N3909" s="15"/>
    </row>
    <row r="3910" spans="2:14" s="25" customFormat="1" ht="15" customHeight="1" x14ac:dyDescent="0.3">
      <c r="B3910" s="25" t="str">
        <f>IF(A3910="","",VLOOKUP(A3910,Tabulka3[[Číslo registrace  u jednorázové akce]:[Příjmení]],2,0))</f>
        <v/>
      </c>
      <c r="C3910" s="25" t="str">
        <f>IF(A3910="","",VLOOKUP(A3910,Tabulka3[[Číslo registrace  u jednorázové akce]:[Příjmení]],3,0))</f>
        <v/>
      </c>
      <c r="I3910" s="94"/>
      <c r="J3910" s="94"/>
      <c r="L3910" s="15"/>
      <c r="M3910" s="15"/>
      <c r="N3910" s="15"/>
    </row>
    <row r="3911" spans="2:14" s="25" customFormat="1" ht="15" customHeight="1" x14ac:dyDescent="0.3">
      <c r="B3911" s="25" t="str">
        <f>IF(A3911="","",VLOOKUP(A3911,Tabulka3[[Číslo registrace  u jednorázové akce]:[Příjmení]],2,0))</f>
        <v/>
      </c>
      <c r="C3911" s="25" t="str">
        <f>IF(A3911="","",VLOOKUP(A3911,Tabulka3[[Číslo registrace  u jednorázové akce]:[Příjmení]],3,0))</f>
        <v/>
      </c>
      <c r="I3911" s="94"/>
      <c r="J3911" s="94"/>
      <c r="L3911" s="15"/>
      <c r="M3911" s="15"/>
      <c r="N3911" s="15"/>
    </row>
    <row r="3912" spans="2:14" s="25" customFormat="1" ht="15" customHeight="1" x14ac:dyDescent="0.3">
      <c r="B3912" s="25" t="str">
        <f>IF(A3912="","",VLOOKUP(A3912,Tabulka3[[Číslo registrace  u jednorázové akce]:[Příjmení]],2,0))</f>
        <v/>
      </c>
      <c r="C3912" s="25" t="str">
        <f>IF(A3912="","",VLOOKUP(A3912,Tabulka3[[Číslo registrace  u jednorázové akce]:[Příjmení]],3,0))</f>
        <v/>
      </c>
      <c r="I3912" s="94"/>
      <c r="J3912" s="94"/>
      <c r="L3912" s="15"/>
      <c r="M3912" s="15"/>
      <c r="N3912" s="15"/>
    </row>
    <row r="3913" spans="2:14" s="25" customFormat="1" ht="15" customHeight="1" x14ac:dyDescent="0.3">
      <c r="B3913" s="25" t="str">
        <f>IF(A3913="","",VLOOKUP(A3913,Tabulka3[[Číslo registrace  u jednorázové akce]:[Příjmení]],2,0))</f>
        <v/>
      </c>
      <c r="C3913" s="25" t="str">
        <f>IF(A3913="","",VLOOKUP(A3913,Tabulka3[[Číslo registrace  u jednorázové akce]:[Příjmení]],3,0))</f>
        <v/>
      </c>
      <c r="I3913" s="94"/>
      <c r="J3913" s="94"/>
      <c r="L3913" s="15"/>
      <c r="M3913" s="15"/>
      <c r="N3913" s="15"/>
    </row>
    <row r="3914" spans="2:14" s="25" customFormat="1" ht="15" customHeight="1" x14ac:dyDescent="0.3">
      <c r="B3914" s="25" t="str">
        <f>IF(A3914="","",VLOOKUP(A3914,Tabulka3[[Číslo registrace  u jednorázové akce]:[Příjmení]],2,0))</f>
        <v/>
      </c>
      <c r="C3914" s="25" t="str">
        <f>IF(A3914="","",VLOOKUP(A3914,Tabulka3[[Číslo registrace  u jednorázové akce]:[Příjmení]],3,0))</f>
        <v/>
      </c>
      <c r="I3914" s="94"/>
      <c r="J3914" s="94"/>
      <c r="L3914" s="15"/>
      <c r="M3914" s="15"/>
      <c r="N3914" s="15"/>
    </row>
    <row r="3915" spans="2:14" s="25" customFormat="1" ht="15" customHeight="1" x14ac:dyDescent="0.3">
      <c r="B3915" s="25" t="str">
        <f>IF(A3915="","",VLOOKUP(A3915,Tabulka3[[Číslo registrace  u jednorázové akce]:[Příjmení]],2,0))</f>
        <v/>
      </c>
      <c r="C3915" s="25" t="str">
        <f>IF(A3915="","",VLOOKUP(A3915,Tabulka3[[Číslo registrace  u jednorázové akce]:[Příjmení]],3,0))</f>
        <v/>
      </c>
      <c r="I3915" s="94"/>
      <c r="J3915" s="94"/>
      <c r="L3915" s="15"/>
      <c r="M3915" s="15"/>
      <c r="N3915" s="15"/>
    </row>
    <row r="3916" spans="2:14" s="25" customFormat="1" ht="15" customHeight="1" x14ac:dyDescent="0.3">
      <c r="B3916" s="25" t="str">
        <f>IF(A3916="","",VLOOKUP(A3916,Tabulka3[[Číslo registrace  u jednorázové akce]:[Příjmení]],2,0))</f>
        <v/>
      </c>
      <c r="C3916" s="25" t="str">
        <f>IF(A3916="","",VLOOKUP(A3916,Tabulka3[[Číslo registrace  u jednorázové akce]:[Příjmení]],3,0))</f>
        <v/>
      </c>
      <c r="I3916" s="94"/>
      <c r="J3916" s="94"/>
      <c r="L3916" s="15"/>
      <c r="M3916" s="15"/>
      <c r="N3916" s="15"/>
    </row>
    <row r="3917" spans="2:14" s="25" customFormat="1" ht="15" customHeight="1" x14ac:dyDescent="0.3">
      <c r="B3917" s="25" t="str">
        <f>IF(A3917="","",VLOOKUP(A3917,Tabulka3[[Číslo registrace  u jednorázové akce]:[Příjmení]],2,0))</f>
        <v/>
      </c>
      <c r="C3917" s="25" t="str">
        <f>IF(A3917="","",VLOOKUP(A3917,Tabulka3[[Číslo registrace  u jednorázové akce]:[Příjmení]],3,0))</f>
        <v/>
      </c>
      <c r="I3917" s="94"/>
      <c r="J3917" s="94"/>
      <c r="L3917" s="15"/>
      <c r="M3917" s="15"/>
      <c r="N3917" s="15"/>
    </row>
    <row r="3918" spans="2:14" s="25" customFormat="1" ht="15" customHeight="1" x14ac:dyDescent="0.3">
      <c r="B3918" s="25" t="str">
        <f>IF(A3918="","",VLOOKUP(A3918,Tabulka3[[Číslo registrace  u jednorázové akce]:[Příjmení]],2,0))</f>
        <v/>
      </c>
      <c r="C3918" s="25" t="str">
        <f>IF(A3918="","",VLOOKUP(A3918,Tabulka3[[Číslo registrace  u jednorázové akce]:[Příjmení]],3,0))</f>
        <v/>
      </c>
      <c r="I3918" s="94"/>
      <c r="J3918" s="94"/>
      <c r="L3918" s="15"/>
      <c r="M3918" s="15"/>
      <c r="N3918" s="15"/>
    </row>
    <row r="3919" spans="2:14" s="25" customFormat="1" ht="15" customHeight="1" x14ac:dyDescent="0.3">
      <c r="B3919" s="25" t="str">
        <f>IF(A3919="","",VLOOKUP(A3919,Tabulka3[[Číslo registrace  u jednorázové akce]:[Příjmení]],2,0))</f>
        <v/>
      </c>
      <c r="C3919" s="25" t="str">
        <f>IF(A3919="","",VLOOKUP(A3919,Tabulka3[[Číslo registrace  u jednorázové akce]:[Příjmení]],3,0))</f>
        <v/>
      </c>
      <c r="I3919" s="94"/>
      <c r="J3919" s="94"/>
      <c r="L3919" s="15"/>
      <c r="M3919" s="15"/>
      <c r="N3919" s="15"/>
    </row>
    <row r="3920" spans="2:14" s="25" customFormat="1" ht="15" customHeight="1" x14ac:dyDescent="0.3">
      <c r="B3920" s="25" t="str">
        <f>IF(A3920="","",VLOOKUP(A3920,Tabulka3[[Číslo registrace  u jednorázové akce]:[Příjmení]],2,0))</f>
        <v/>
      </c>
      <c r="C3920" s="25" t="str">
        <f>IF(A3920="","",VLOOKUP(A3920,Tabulka3[[Číslo registrace  u jednorázové akce]:[Příjmení]],3,0))</f>
        <v/>
      </c>
      <c r="I3920" s="94"/>
      <c r="J3920" s="94"/>
      <c r="L3920" s="15"/>
      <c r="M3920" s="15"/>
      <c r="N3920" s="15"/>
    </row>
    <row r="3921" spans="2:14" s="25" customFormat="1" ht="15" customHeight="1" x14ac:dyDescent="0.3">
      <c r="B3921" s="25" t="str">
        <f>IF(A3921="","",VLOOKUP(A3921,Tabulka3[[Číslo registrace  u jednorázové akce]:[Příjmení]],2,0))</f>
        <v/>
      </c>
      <c r="C3921" s="25" t="str">
        <f>IF(A3921="","",VLOOKUP(A3921,Tabulka3[[Číslo registrace  u jednorázové akce]:[Příjmení]],3,0))</f>
        <v/>
      </c>
      <c r="I3921" s="94"/>
      <c r="J3921" s="94"/>
      <c r="L3921" s="15"/>
      <c r="M3921" s="15"/>
      <c r="N3921" s="15"/>
    </row>
    <row r="3922" spans="2:14" s="25" customFormat="1" ht="15" customHeight="1" x14ac:dyDescent="0.3">
      <c r="B3922" s="25" t="str">
        <f>IF(A3922="","",VLOOKUP(A3922,Tabulka3[[Číslo registrace  u jednorázové akce]:[Příjmení]],2,0))</f>
        <v/>
      </c>
      <c r="C3922" s="25" t="str">
        <f>IF(A3922="","",VLOOKUP(A3922,Tabulka3[[Číslo registrace  u jednorázové akce]:[Příjmení]],3,0))</f>
        <v/>
      </c>
      <c r="I3922" s="94"/>
      <c r="J3922" s="94"/>
      <c r="L3922" s="15"/>
      <c r="M3922" s="15"/>
      <c r="N3922" s="15"/>
    </row>
    <row r="3923" spans="2:14" s="25" customFormat="1" ht="15" customHeight="1" x14ac:dyDescent="0.3">
      <c r="B3923" s="25" t="str">
        <f>IF(A3923="","",VLOOKUP(A3923,Tabulka3[[Číslo registrace  u jednorázové akce]:[Příjmení]],2,0))</f>
        <v/>
      </c>
      <c r="C3923" s="25" t="str">
        <f>IF(A3923="","",VLOOKUP(A3923,Tabulka3[[Číslo registrace  u jednorázové akce]:[Příjmení]],3,0))</f>
        <v/>
      </c>
      <c r="I3923" s="94"/>
      <c r="J3923" s="94"/>
      <c r="L3923" s="15"/>
      <c r="M3923" s="15"/>
      <c r="N3923" s="15"/>
    </row>
    <row r="3924" spans="2:14" s="25" customFormat="1" ht="15" customHeight="1" x14ac:dyDescent="0.3">
      <c r="B3924" s="25" t="str">
        <f>IF(A3924="","",VLOOKUP(A3924,Tabulka3[[Číslo registrace  u jednorázové akce]:[Příjmení]],2,0))</f>
        <v/>
      </c>
      <c r="C3924" s="25" t="str">
        <f>IF(A3924="","",VLOOKUP(A3924,Tabulka3[[Číslo registrace  u jednorázové akce]:[Příjmení]],3,0))</f>
        <v/>
      </c>
      <c r="I3924" s="94"/>
      <c r="J3924" s="94"/>
      <c r="L3924" s="15"/>
      <c r="M3924" s="15"/>
      <c r="N3924" s="15"/>
    </row>
    <row r="3925" spans="2:14" s="25" customFormat="1" ht="15" customHeight="1" x14ac:dyDescent="0.3">
      <c r="B3925" s="25" t="str">
        <f>IF(A3925="","",VLOOKUP(A3925,Tabulka3[[Číslo registrace  u jednorázové akce]:[Příjmení]],2,0))</f>
        <v/>
      </c>
      <c r="C3925" s="25" t="str">
        <f>IF(A3925="","",VLOOKUP(A3925,Tabulka3[[Číslo registrace  u jednorázové akce]:[Příjmení]],3,0))</f>
        <v/>
      </c>
      <c r="I3925" s="94"/>
      <c r="J3925" s="94"/>
      <c r="L3925" s="15"/>
      <c r="M3925" s="15"/>
      <c r="N3925" s="15"/>
    </row>
    <row r="3926" spans="2:14" s="25" customFormat="1" ht="15" customHeight="1" x14ac:dyDescent="0.3">
      <c r="B3926" s="25" t="str">
        <f>IF(A3926="","",VLOOKUP(A3926,Tabulka3[[Číslo registrace  u jednorázové akce]:[Příjmení]],2,0))</f>
        <v/>
      </c>
      <c r="C3926" s="25" t="str">
        <f>IF(A3926="","",VLOOKUP(A3926,Tabulka3[[Číslo registrace  u jednorázové akce]:[Příjmení]],3,0))</f>
        <v/>
      </c>
      <c r="I3926" s="94"/>
      <c r="J3926" s="94"/>
      <c r="L3926" s="15"/>
      <c r="M3926" s="15"/>
      <c r="N3926" s="15"/>
    </row>
    <row r="3927" spans="2:14" s="25" customFormat="1" ht="15" customHeight="1" x14ac:dyDescent="0.3">
      <c r="B3927" s="25" t="str">
        <f>IF(A3927="","",VLOOKUP(A3927,Tabulka3[[Číslo registrace  u jednorázové akce]:[Příjmení]],2,0))</f>
        <v/>
      </c>
      <c r="C3927" s="25" t="str">
        <f>IF(A3927="","",VLOOKUP(A3927,Tabulka3[[Číslo registrace  u jednorázové akce]:[Příjmení]],3,0))</f>
        <v/>
      </c>
      <c r="I3927" s="94"/>
      <c r="J3927" s="94"/>
      <c r="L3927" s="15"/>
      <c r="M3927" s="15"/>
      <c r="N3927" s="15"/>
    </row>
    <row r="3928" spans="2:14" s="25" customFormat="1" ht="15" customHeight="1" x14ac:dyDescent="0.3">
      <c r="B3928" s="25" t="str">
        <f>IF(A3928="","",VLOOKUP(A3928,Tabulka3[[Číslo registrace  u jednorázové akce]:[Příjmení]],2,0))</f>
        <v/>
      </c>
      <c r="C3928" s="25" t="str">
        <f>IF(A3928="","",VLOOKUP(A3928,Tabulka3[[Číslo registrace  u jednorázové akce]:[Příjmení]],3,0))</f>
        <v/>
      </c>
      <c r="I3928" s="94"/>
      <c r="J3928" s="94"/>
      <c r="L3928" s="15"/>
      <c r="M3928" s="15"/>
      <c r="N3928" s="15"/>
    </row>
    <row r="3929" spans="2:14" s="25" customFormat="1" ht="15" customHeight="1" x14ac:dyDescent="0.3">
      <c r="B3929" s="25" t="str">
        <f>IF(A3929="","",VLOOKUP(A3929,Tabulka3[[Číslo registrace  u jednorázové akce]:[Příjmení]],2,0))</f>
        <v/>
      </c>
      <c r="C3929" s="25" t="str">
        <f>IF(A3929="","",VLOOKUP(A3929,Tabulka3[[Číslo registrace  u jednorázové akce]:[Příjmení]],3,0))</f>
        <v/>
      </c>
      <c r="I3929" s="94"/>
      <c r="J3929" s="94"/>
      <c r="L3929" s="15"/>
      <c r="M3929" s="15"/>
      <c r="N3929" s="15"/>
    </row>
    <row r="3930" spans="2:14" s="25" customFormat="1" ht="15" customHeight="1" x14ac:dyDescent="0.3">
      <c r="B3930" s="25" t="str">
        <f>IF(A3930="","",VLOOKUP(A3930,Tabulka3[[Číslo registrace  u jednorázové akce]:[Příjmení]],2,0))</f>
        <v/>
      </c>
      <c r="C3930" s="25" t="str">
        <f>IF(A3930="","",VLOOKUP(A3930,Tabulka3[[Číslo registrace  u jednorázové akce]:[Příjmení]],3,0))</f>
        <v/>
      </c>
      <c r="I3930" s="94"/>
      <c r="J3930" s="94"/>
      <c r="L3930" s="15"/>
      <c r="M3930" s="15"/>
      <c r="N3930" s="15"/>
    </row>
    <row r="3931" spans="2:14" s="25" customFormat="1" ht="15" customHeight="1" x14ac:dyDescent="0.3">
      <c r="B3931" s="25" t="str">
        <f>IF(A3931="","",VLOOKUP(A3931,Tabulka3[[Číslo registrace  u jednorázové akce]:[Příjmení]],2,0))</f>
        <v/>
      </c>
      <c r="C3931" s="25" t="str">
        <f>IF(A3931="","",VLOOKUP(A3931,Tabulka3[[Číslo registrace  u jednorázové akce]:[Příjmení]],3,0))</f>
        <v/>
      </c>
      <c r="I3931" s="94"/>
      <c r="J3931" s="94"/>
      <c r="L3931" s="15"/>
      <c r="M3931" s="15"/>
      <c r="N3931" s="15"/>
    </row>
    <row r="3932" spans="2:14" s="25" customFormat="1" ht="15" customHeight="1" x14ac:dyDescent="0.3">
      <c r="B3932" s="25" t="str">
        <f>IF(A3932="","",VLOOKUP(A3932,Tabulka3[[Číslo registrace  u jednorázové akce]:[Příjmení]],2,0))</f>
        <v/>
      </c>
      <c r="C3932" s="25" t="str">
        <f>IF(A3932="","",VLOOKUP(A3932,Tabulka3[[Číslo registrace  u jednorázové akce]:[Příjmení]],3,0))</f>
        <v/>
      </c>
      <c r="I3932" s="94"/>
      <c r="J3932" s="94"/>
      <c r="L3932" s="15"/>
      <c r="M3932" s="15"/>
      <c r="N3932" s="15"/>
    </row>
    <row r="3933" spans="2:14" s="25" customFormat="1" ht="15" customHeight="1" x14ac:dyDescent="0.3">
      <c r="B3933" s="25" t="str">
        <f>IF(A3933="","",VLOOKUP(A3933,Tabulka3[[Číslo registrace  u jednorázové akce]:[Příjmení]],2,0))</f>
        <v/>
      </c>
      <c r="C3933" s="25" t="str">
        <f>IF(A3933="","",VLOOKUP(A3933,Tabulka3[[Číslo registrace  u jednorázové akce]:[Příjmení]],3,0))</f>
        <v/>
      </c>
      <c r="I3933" s="94"/>
      <c r="J3933" s="94"/>
      <c r="L3933" s="15"/>
      <c r="M3933" s="15"/>
      <c r="N3933" s="15"/>
    </row>
    <row r="3934" spans="2:14" s="25" customFormat="1" ht="15" customHeight="1" x14ac:dyDescent="0.3">
      <c r="B3934" s="25" t="str">
        <f>IF(A3934="","",VLOOKUP(A3934,Tabulka3[[Číslo registrace  u jednorázové akce]:[Příjmení]],2,0))</f>
        <v/>
      </c>
      <c r="C3934" s="25" t="str">
        <f>IF(A3934="","",VLOOKUP(A3934,Tabulka3[[Číslo registrace  u jednorázové akce]:[Příjmení]],3,0))</f>
        <v/>
      </c>
      <c r="I3934" s="94"/>
      <c r="J3934" s="94"/>
      <c r="L3934" s="15"/>
      <c r="M3934" s="15"/>
      <c r="N3934" s="15"/>
    </row>
    <row r="3935" spans="2:14" s="25" customFormat="1" ht="15" customHeight="1" x14ac:dyDescent="0.3">
      <c r="B3935" s="25" t="str">
        <f>IF(A3935="","",VLOOKUP(A3935,Tabulka3[[Číslo registrace  u jednorázové akce]:[Příjmení]],2,0))</f>
        <v/>
      </c>
      <c r="C3935" s="25" t="str">
        <f>IF(A3935="","",VLOOKUP(A3935,Tabulka3[[Číslo registrace  u jednorázové akce]:[Příjmení]],3,0))</f>
        <v/>
      </c>
      <c r="I3935" s="94"/>
      <c r="J3935" s="94"/>
      <c r="L3935" s="15"/>
      <c r="M3935" s="15"/>
      <c r="N3935" s="15"/>
    </row>
    <row r="3936" spans="2:14" s="25" customFormat="1" ht="15" customHeight="1" x14ac:dyDescent="0.3">
      <c r="B3936" s="25" t="str">
        <f>IF(A3936="","",VLOOKUP(A3936,Tabulka3[[Číslo registrace  u jednorázové akce]:[Příjmení]],2,0))</f>
        <v/>
      </c>
      <c r="C3936" s="25" t="str">
        <f>IF(A3936="","",VLOOKUP(A3936,Tabulka3[[Číslo registrace  u jednorázové akce]:[Příjmení]],3,0))</f>
        <v/>
      </c>
      <c r="I3936" s="94"/>
      <c r="J3936" s="94"/>
      <c r="L3936" s="15"/>
      <c r="M3936" s="15"/>
      <c r="N3936" s="15"/>
    </row>
    <row r="3937" spans="2:14" s="25" customFormat="1" ht="15" customHeight="1" x14ac:dyDescent="0.3">
      <c r="B3937" s="25" t="str">
        <f>IF(A3937="","",VLOOKUP(A3937,Tabulka3[[Číslo registrace  u jednorázové akce]:[Příjmení]],2,0))</f>
        <v/>
      </c>
      <c r="C3937" s="25" t="str">
        <f>IF(A3937="","",VLOOKUP(A3937,Tabulka3[[Číslo registrace  u jednorázové akce]:[Příjmení]],3,0))</f>
        <v/>
      </c>
      <c r="I3937" s="94"/>
      <c r="J3937" s="94"/>
      <c r="L3937" s="15"/>
      <c r="M3937" s="15"/>
      <c r="N3937" s="15"/>
    </row>
    <row r="3938" spans="2:14" s="25" customFormat="1" ht="15" customHeight="1" x14ac:dyDescent="0.3">
      <c r="B3938" s="25" t="str">
        <f>IF(A3938="","",VLOOKUP(A3938,Tabulka3[[Číslo registrace  u jednorázové akce]:[Příjmení]],2,0))</f>
        <v/>
      </c>
      <c r="C3938" s="25" t="str">
        <f>IF(A3938="","",VLOOKUP(A3938,Tabulka3[[Číslo registrace  u jednorázové akce]:[Příjmení]],3,0))</f>
        <v/>
      </c>
      <c r="I3938" s="94"/>
      <c r="J3938" s="94"/>
      <c r="L3938" s="15"/>
      <c r="M3938" s="15"/>
      <c r="N3938" s="15"/>
    </row>
    <row r="3939" spans="2:14" s="25" customFormat="1" ht="15" customHeight="1" x14ac:dyDescent="0.3">
      <c r="B3939" s="25" t="str">
        <f>IF(A3939="","",VLOOKUP(A3939,Tabulka3[[Číslo registrace  u jednorázové akce]:[Příjmení]],2,0))</f>
        <v/>
      </c>
      <c r="C3939" s="25" t="str">
        <f>IF(A3939="","",VLOOKUP(A3939,Tabulka3[[Číslo registrace  u jednorázové akce]:[Příjmení]],3,0))</f>
        <v/>
      </c>
      <c r="I3939" s="94"/>
      <c r="J3939" s="94"/>
      <c r="L3939" s="15"/>
      <c r="M3939" s="15"/>
      <c r="N3939" s="15"/>
    </row>
    <row r="3940" spans="2:14" s="25" customFormat="1" ht="15" customHeight="1" x14ac:dyDescent="0.3">
      <c r="B3940" s="25" t="str">
        <f>IF(A3940="","",VLOOKUP(A3940,Tabulka3[[Číslo registrace  u jednorázové akce]:[Příjmení]],2,0))</f>
        <v/>
      </c>
      <c r="C3940" s="25" t="str">
        <f>IF(A3940="","",VLOOKUP(A3940,Tabulka3[[Číslo registrace  u jednorázové akce]:[Příjmení]],3,0))</f>
        <v/>
      </c>
      <c r="I3940" s="94"/>
      <c r="J3940" s="94"/>
      <c r="L3940" s="15"/>
      <c r="M3940" s="15"/>
      <c r="N3940" s="15"/>
    </row>
    <row r="3941" spans="2:14" s="25" customFormat="1" ht="15" customHeight="1" x14ac:dyDescent="0.3">
      <c r="B3941" s="25" t="str">
        <f>IF(A3941="","",VLOOKUP(A3941,Tabulka3[[Číslo registrace  u jednorázové akce]:[Příjmení]],2,0))</f>
        <v/>
      </c>
      <c r="C3941" s="25" t="str">
        <f>IF(A3941="","",VLOOKUP(A3941,Tabulka3[[Číslo registrace  u jednorázové akce]:[Příjmení]],3,0))</f>
        <v/>
      </c>
      <c r="I3941" s="94"/>
      <c r="J3941" s="94"/>
      <c r="L3941" s="15"/>
      <c r="M3941" s="15"/>
      <c r="N3941" s="15"/>
    </row>
    <row r="3942" spans="2:14" s="25" customFormat="1" ht="15" customHeight="1" x14ac:dyDescent="0.3">
      <c r="B3942" s="25" t="str">
        <f>IF(A3942="","",VLOOKUP(A3942,Tabulka3[[Číslo registrace  u jednorázové akce]:[Příjmení]],2,0))</f>
        <v/>
      </c>
      <c r="C3942" s="25" t="str">
        <f>IF(A3942="","",VLOOKUP(A3942,Tabulka3[[Číslo registrace  u jednorázové akce]:[Příjmení]],3,0))</f>
        <v/>
      </c>
      <c r="I3942" s="94"/>
      <c r="J3942" s="94"/>
      <c r="L3942" s="15"/>
      <c r="M3942" s="15"/>
      <c r="N3942" s="15"/>
    </row>
    <row r="3943" spans="2:14" s="25" customFormat="1" ht="15" customHeight="1" x14ac:dyDescent="0.3">
      <c r="B3943" s="25" t="str">
        <f>IF(A3943="","",VLOOKUP(A3943,Tabulka3[[Číslo registrace  u jednorázové akce]:[Příjmení]],2,0))</f>
        <v/>
      </c>
      <c r="C3943" s="25" t="str">
        <f>IF(A3943="","",VLOOKUP(A3943,Tabulka3[[Číslo registrace  u jednorázové akce]:[Příjmení]],3,0))</f>
        <v/>
      </c>
      <c r="I3943" s="94"/>
      <c r="J3943" s="94"/>
      <c r="L3943" s="15"/>
      <c r="M3943" s="15"/>
      <c r="N3943" s="15"/>
    </row>
    <row r="3944" spans="2:14" s="25" customFormat="1" ht="15" customHeight="1" x14ac:dyDescent="0.3">
      <c r="B3944" s="25" t="str">
        <f>IF(A3944="","",VLOOKUP(A3944,Tabulka3[[Číslo registrace  u jednorázové akce]:[Příjmení]],2,0))</f>
        <v/>
      </c>
      <c r="C3944" s="25" t="str">
        <f>IF(A3944="","",VLOOKUP(A3944,Tabulka3[[Číslo registrace  u jednorázové akce]:[Příjmení]],3,0))</f>
        <v/>
      </c>
      <c r="I3944" s="94"/>
      <c r="J3944" s="94"/>
      <c r="L3944" s="15"/>
      <c r="M3944" s="15"/>
      <c r="N3944" s="15"/>
    </row>
    <row r="3945" spans="2:14" s="25" customFormat="1" ht="15" customHeight="1" x14ac:dyDescent="0.3">
      <c r="B3945" s="25" t="str">
        <f>IF(A3945="","",VLOOKUP(A3945,Tabulka3[[Číslo registrace  u jednorázové akce]:[Příjmení]],2,0))</f>
        <v/>
      </c>
      <c r="C3945" s="25" t="str">
        <f>IF(A3945="","",VLOOKUP(A3945,Tabulka3[[Číslo registrace  u jednorázové akce]:[Příjmení]],3,0))</f>
        <v/>
      </c>
      <c r="I3945" s="94"/>
      <c r="J3945" s="94"/>
      <c r="L3945" s="15"/>
      <c r="M3945" s="15"/>
      <c r="N3945" s="15"/>
    </row>
    <row r="3946" spans="2:14" s="25" customFormat="1" ht="15" customHeight="1" x14ac:dyDescent="0.3">
      <c r="B3946" s="25" t="str">
        <f>IF(A3946="","",VLOOKUP(A3946,Tabulka3[[Číslo registrace  u jednorázové akce]:[Příjmení]],2,0))</f>
        <v/>
      </c>
      <c r="C3946" s="25" t="str">
        <f>IF(A3946="","",VLOOKUP(A3946,Tabulka3[[Číslo registrace  u jednorázové akce]:[Příjmení]],3,0))</f>
        <v/>
      </c>
      <c r="I3946" s="94"/>
      <c r="J3946" s="94"/>
      <c r="L3946" s="15"/>
      <c r="M3946" s="15"/>
      <c r="N3946" s="15"/>
    </row>
    <row r="3947" spans="2:14" s="25" customFormat="1" ht="15" customHeight="1" x14ac:dyDescent="0.3">
      <c r="B3947" s="25" t="str">
        <f>IF(A3947="","",VLOOKUP(A3947,Tabulka3[[Číslo registrace  u jednorázové akce]:[Příjmení]],2,0))</f>
        <v/>
      </c>
      <c r="C3947" s="25" t="str">
        <f>IF(A3947="","",VLOOKUP(A3947,Tabulka3[[Číslo registrace  u jednorázové akce]:[Příjmení]],3,0))</f>
        <v/>
      </c>
      <c r="I3947" s="94"/>
      <c r="J3947" s="94"/>
      <c r="L3947" s="15"/>
      <c r="M3947" s="15"/>
      <c r="N3947" s="15"/>
    </row>
    <row r="3948" spans="2:14" s="25" customFormat="1" ht="15" customHeight="1" x14ac:dyDescent="0.3">
      <c r="B3948" s="25" t="str">
        <f>IF(A3948="","",VLOOKUP(A3948,Tabulka3[[Číslo registrace  u jednorázové akce]:[Příjmení]],2,0))</f>
        <v/>
      </c>
      <c r="C3948" s="25" t="str">
        <f>IF(A3948="","",VLOOKUP(A3948,Tabulka3[[Číslo registrace  u jednorázové akce]:[Příjmení]],3,0))</f>
        <v/>
      </c>
      <c r="I3948" s="94"/>
      <c r="J3948" s="94"/>
      <c r="L3948" s="15"/>
      <c r="M3948" s="15"/>
      <c r="N3948" s="15"/>
    </row>
    <row r="3949" spans="2:14" s="25" customFormat="1" ht="15" customHeight="1" x14ac:dyDescent="0.3">
      <c r="B3949" s="25" t="str">
        <f>IF(A3949="","",VLOOKUP(A3949,Tabulka3[[Číslo registrace  u jednorázové akce]:[Příjmení]],2,0))</f>
        <v/>
      </c>
      <c r="C3949" s="25" t="str">
        <f>IF(A3949="","",VLOOKUP(A3949,Tabulka3[[Číslo registrace  u jednorázové akce]:[Příjmení]],3,0))</f>
        <v/>
      </c>
      <c r="I3949" s="94"/>
      <c r="J3949" s="94"/>
      <c r="L3949" s="15"/>
      <c r="M3949" s="15"/>
      <c r="N3949" s="15"/>
    </row>
    <row r="3950" spans="2:14" s="25" customFormat="1" ht="15" customHeight="1" x14ac:dyDescent="0.3">
      <c r="B3950" s="25" t="str">
        <f>IF(A3950="","",VLOOKUP(A3950,Tabulka3[[Číslo registrace  u jednorázové akce]:[Příjmení]],2,0))</f>
        <v/>
      </c>
      <c r="C3950" s="25" t="str">
        <f>IF(A3950="","",VLOOKUP(A3950,Tabulka3[[Číslo registrace  u jednorázové akce]:[Příjmení]],3,0))</f>
        <v/>
      </c>
      <c r="I3950" s="94"/>
      <c r="J3950" s="94"/>
      <c r="L3950" s="15"/>
      <c r="M3950" s="15"/>
      <c r="N3950" s="15"/>
    </row>
    <row r="3951" spans="2:14" s="25" customFormat="1" ht="15" customHeight="1" x14ac:dyDescent="0.3">
      <c r="B3951" s="25" t="str">
        <f>IF(A3951="","",VLOOKUP(A3951,Tabulka3[[Číslo registrace  u jednorázové akce]:[Příjmení]],2,0))</f>
        <v/>
      </c>
      <c r="C3951" s="25" t="str">
        <f>IF(A3951="","",VLOOKUP(A3951,Tabulka3[[Číslo registrace  u jednorázové akce]:[Příjmení]],3,0))</f>
        <v/>
      </c>
      <c r="I3951" s="94"/>
      <c r="J3951" s="94"/>
      <c r="L3951" s="15"/>
      <c r="M3951" s="15"/>
      <c r="N3951" s="15"/>
    </row>
    <row r="3952" spans="2:14" s="25" customFormat="1" ht="15" customHeight="1" x14ac:dyDescent="0.3">
      <c r="B3952" s="25" t="str">
        <f>IF(A3952="","",VLOOKUP(A3952,Tabulka3[[Číslo registrace  u jednorázové akce]:[Příjmení]],2,0))</f>
        <v/>
      </c>
      <c r="C3952" s="25" t="str">
        <f>IF(A3952="","",VLOOKUP(A3952,Tabulka3[[Číslo registrace  u jednorázové akce]:[Příjmení]],3,0))</f>
        <v/>
      </c>
      <c r="I3952" s="94"/>
      <c r="J3952" s="94"/>
      <c r="L3952" s="15"/>
      <c r="M3952" s="15"/>
      <c r="N3952" s="15"/>
    </row>
    <row r="3953" spans="2:14" s="25" customFormat="1" ht="15" customHeight="1" x14ac:dyDescent="0.3">
      <c r="B3953" s="25" t="str">
        <f>IF(A3953="","",VLOOKUP(A3953,Tabulka3[[Číslo registrace  u jednorázové akce]:[Příjmení]],2,0))</f>
        <v/>
      </c>
      <c r="C3953" s="25" t="str">
        <f>IF(A3953="","",VLOOKUP(A3953,Tabulka3[[Číslo registrace  u jednorázové akce]:[Příjmení]],3,0))</f>
        <v/>
      </c>
      <c r="I3953" s="94"/>
      <c r="J3953" s="94"/>
      <c r="L3953" s="15"/>
      <c r="M3953" s="15"/>
      <c r="N3953" s="15"/>
    </row>
    <row r="3954" spans="2:14" s="25" customFormat="1" ht="15" customHeight="1" x14ac:dyDescent="0.3">
      <c r="B3954" s="25" t="str">
        <f>IF(A3954="","",VLOOKUP(A3954,Tabulka3[[Číslo registrace  u jednorázové akce]:[Příjmení]],2,0))</f>
        <v/>
      </c>
      <c r="C3954" s="25" t="str">
        <f>IF(A3954="","",VLOOKUP(A3954,Tabulka3[[Číslo registrace  u jednorázové akce]:[Příjmení]],3,0))</f>
        <v/>
      </c>
      <c r="I3954" s="94"/>
      <c r="J3954" s="94"/>
      <c r="L3954" s="15"/>
      <c r="M3954" s="15"/>
      <c r="N3954" s="15"/>
    </row>
    <row r="3955" spans="2:14" s="25" customFormat="1" ht="15" customHeight="1" x14ac:dyDescent="0.3">
      <c r="B3955" s="25" t="str">
        <f>IF(A3955="","",VLOOKUP(A3955,Tabulka3[[Číslo registrace  u jednorázové akce]:[Příjmení]],2,0))</f>
        <v/>
      </c>
      <c r="C3955" s="25" t="str">
        <f>IF(A3955="","",VLOOKUP(A3955,Tabulka3[[Číslo registrace  u jednorázové akce]:[Příjmení]],3,0))</f>
        <v/>
      </c>
      <c r="I3955" s="94"/>
      <c r="J3955" s="94"/>
      <c r="L3955" s="15"/>
      <c r="M3955" s="15"/>
      <c r="N3955" s="15"/>
    </row>
    <row r="3956" spans="2:14" s="25" customFormat="1" ht="15" customHeight="1" x14ac:dyDescent="0.3">
      <c r="B3956" s="25" t="str">
        <f>IF(A3956="","",VLOOKUP(A3956,Tabulka3[[Číslo registrace  u jednorázové akce]:[Příjmení]],2,0))</f>
        <v/>
      </c>
      <c r="C3956" s="25" t="str">
        <f>IF(A3956="","",VLOOKUP(A3956,Tabulka3[[Číslo registrace  u jednorázové akce]:[Příjmení]],3,0))</f>
        <v/>
      </c>
      <c r="I3956" s="94"/>
      <c r="J3956" s="94"/>
      <c r="L3956" s="15"/>
      <c r="M3956" s="15"/>
      <c r="N3956" s="15"/>
    </row>
    <row r="3957" spans="2:14" s="25" customFormat="1" ht="15" customHeight="1" x14ac:dyDescent="0.3">
      <c r="B3957" s="25" t="str">
        <f>IF(A3957="","",VLOOKUP(A3957,Tabulka3[[Číslo registrace  u jednorázové akce]:[Příjmení]],2,0))</f>
        <v/>
      </c>
      <c r="C3957" s="25" t="str">
        <f>IF(A3957="","",VLOOKUP(A3957,Tabulka3[[Číslo registrace  u jednorázové akce]:[Příjmení]],3,0))</f>
        <v/>
      </c>
      <c r="I3957" s="94"/>
      <c r="J3957" s="94"/>
      <c r="L3957" s="15"/>
      <c r="M3957" s="15"/>
      <c r="N3957" s="15"/>
    </row>
    <row r="3958" spans="2:14" s="25" customFormat="1" ht="15" customHeight="1" x14ac:dyDescent="0.3">
      <c r="B3958" s="25" t="str">
        <f>IF(A3958="","",VLOOKUP(A3958,Tabulka3[[Číslo registrace  u jednorázové akce]:[Příjmení]],2,0))</f>
        <v/>
      </c>
      <c r="C3958" s="25" t="str">
        <f>IF(A3958="","",VLOOKUP(A3958,Tabulka3[[Číslo registrace  u jednorázové akce]:[Příjmení]],3,0))</f>
        <v/>
      </c>
      <c r="I3958" s="94"/>
      <c r="J3958" s="94"/>
      <c r="L3958" s="15"/>
      <c r="M3958" s="15"/>
      <c r="N3958" s="15"/>
    </row>
    <row r="3959" spans="2:14" s="25" customFormat="1" ht="15" customHeight="1" x14ac:dyDescent="0.3">
      <c r="B3959" s="25" t="str">
        <f>IF(A3959="","",VLOOKUP(A3959,Tabulka3[[Číslo registrace  u jednorázové akce]:[Příjmení]],2,0))</f>
        <v/>
      </c>
      <c r="C3959" s="25" t="str">
        <f>IF(A3959="","",VLOOKUP(A3959,Tabulka3[[Číslo registrace  u jednorázové akce]:[Příjmení]],3,0))</f>
        <v/>
      </c>
      <c r="I3959" s="94"/>
      <c r="J3959" s="94"/>
      <c r="L3959" s="15"/>
      <c r="M3959" s="15"/>
      <c r="N3959" s="15"/>
    </row>
    <row r="3960" spans="2:14" s="25" customFormat="1" ht="15" customHeight="1" x14ac:dyDescent="0.3">
      <c r="B3960" s="25" t="str">
        <f>IF(A3960="","",VLOOKUP(A3960,Tabulka3[[Číslo registrace  u jednorázové akce]:[Příjmení]],2,0))</f>
        <v/>
      </c>
      <c r="C3960" s="25" t="str">
        <f>IF(A3960="","",VLOOKUP(A3960,Tabulka3[[Číslo registrace  u jednorázové akce]:[Příjmení]],3,0))</f>
        <v/>
      </c>
      <c r="I3960" s="94"/>
      <c r="J3960" s="94"/>
      <c r="L3960" s="15"/>
      <c r="M3960" s="15"/>
      <c r="N3960" s="15"/>
    </row>
    <row r="3961" spans="2:14" s="25" customFormat="1" ht="15" customHeight="1" x14ac:dyDescent="0.3">
      <c r="B3961" s="25" t="str">
        <f>IF(A3961="","",VLOOKUP(A3961,Tabulka3[[Číslo registrace  u jednorázové akce]:[Příjmení]],2,0))</f>
        <v/>
      </c>
      <c r="C3961" s="25" t="str">
        <f>IF(A3961="","",VLOOKUP(A3961,Tabulka3[[Číslo registrace  u jednorázové akce]:[Příjmení]],3,0))</f>
        <v/>
      </c>
      <c r="I3961" s="94"/>
      <c r="J3961" s="94"/>
      <c r="L3961" s="15"/>
      <c r="M3961" s="15"/>
      <c r="N3961" s="15"/>
    </row>
    <row r="3962" spans="2:14" s="25" customFormat="1" ht="15" customHeight="1" x14ac:dyDescent="0.3">
      <c r="B3962" s="25" t="str">
        <f>IF(A3962="","",VLOOKUP(A3962,Tabulka3[[Číslo registrace  u jednorázové akce]:[Příjmení]],2,0))</f>
        <v/>
      </c>
      <c r="C3962" s="25" t="str">
        <f>IF(A3962="","",VLOOKUP(A3962,Tabulka3[[Číslo registrace  u jednorázové akce]:[Příjmení]],3,0))</f>
        <v/>
      </c>
      <c r="I3962" s="94"/>
      <c r="J3962" s="94"/>
      <c r="L3962" s="15"/>
      <c r="M3962" s="15"/>
      <c r="N3962" s="15"/>
    </row>
    <row r="3963" spans="2:14" s="25" customFormat="1" ht="15" customHeight="1" x14ac:dyDescent="0.3">
      <c r="B3963" s="25" t="str">
        <f>IF(A3963="","",VLOOKUP(A3963,Tabulka3[[Číslo registrace  u jednorázové akce]:[Příjmení]],2,0))</f>
        <v/>
      </c>
      <c r="C3963" s="25" t="str">
        <f>IF(A3963="","",VLOOKUP(A3963,Tabulka3[[Číslo registrace  u jednorázové akce]:[Příjmení]],3,0))</f>
        <v/>
      </c>
      <c r="I3963" s="94"/>
      <c r="J3963" s="94"/>
      <c r="L3963" s="15"/>
      <c r="M3963" s="15"/>
      <c r="N3963" s="15"/>
    </row>
    <row r="3964" spans="2:14" s="25" customFormat="1" ht="15" customHeight="1" x14ac:dyDescent="0.3">
      <c r="B3964" s="25" t="str">
        <f>IF(A3964="","",VLOOKUP(A3964,Tabulka3[[Číslo registrace  u jednorázové akce]:[Příjmení]],2,0))</f>
        <v/>
      </c>
      <c r="C3964" s="25" t="str">
        <f>IF(A3964="","",VLOOKUP(A3964,Tabulka3[[Číslo registrace  u jednorázové akce]:[Příjmení]],3,0))</f>
        <v/>
      </c>
      <c r="I3964" s="94"/>
      <c r="J3964" s="94"/>
      <c r="L3964" s="15"/>
      <c r="M3964" s="15"/>
      <c r="N3964" s="15"/>
    </row>
    <row r="3965" spans="2:14" s="25" customFormat="1" ht="15" customHeight="1" x14ac:dyDescent="0.3">
      <c r="B3965" s="25" t="str">
        <f>IF(A3965="","",VLOOKUP(A3965,Tabulka3[[Číslo registrace  u jednorázové akce]:[Příjmení]],2,0))</f>
        <v/>
      </c>
      <c r="C3965" s="25" t="str">
        <f>IF(A3965="","",VLOOKUP(A3965,Tabulka3[[Číslo registrace  u jednorázové akce]:[Příjmení]],3,0))</f>
        <v/>
      </c>
      <c r="I3965" s="94"/>
      <c r="J3965" s="94"/>
      <c r="L3965" s="15"/>
      <c r="M3965" s="15"/>
      <c r="N3965" s="15"/>
    </row>
    <row r="3966" spans="2:14" s="25" customFormat="1" ht="15" customHeight="1" x14ac:dyDescent="0.3">
      <c r="B3966" s="25" t="str">
        <f>IF(A3966="","",VLOOKUP(A3966,Tabulka3[[Číslo registrace  u jednorázové akce]:[Příjmení]],2,0))</f>
        <v/>
      </c>
      <c r="C3966" s="25" t="str">
        <f>IF(A3966="","",VLOOKUP(A3966,Tabulka3[[Číslo registrace  u jednorázové akce]:[Příjmení]],3,0))</f>
        <v/>
      </c>
      <c r="I3966" s="94"/>
      <c r="J3966" s="94"/>
      <c r="L3966" s="15"/>
      <c r="M3966" s="15"/>
      <c r="N3966" s="15"/>
    </row>
    <row r="3967" spans="2:14" s="25" customFormat="1" ht="15" customHeight="1" x14ac:dyDescent="0.3">
      <c r="B3967" s="25" t="str">
        <f>IF(A3967="","",VLOOKUP(A3967,Tabulka3[[Číslo registrace  u jednorázové akce]:[Příjmení]],2,0))</f>
        <v/>
      </c>
      <c r="C3967" s="25" t="str">
        <f>IF(A3967="","",VLOOKUP(A3967,Tabulka3[[Číslo registrace  u jednorázové akce]:[Příjmení]],3,0))</f>
        <v/>
      </c>
      <c r="I3967" s="94"/>
      <c r="J3967" s="94"/>
      <c r="L3967" s="15"/>
      <c r="M3967" s="15"/>
      <c r="N3967" s="15"/>
    </row>
    <row r="3968" spans="2:14" s="25" customFormat="1" ht="15" customHeight="1" x14ac:dyDescent="0.3">
      <c r="B3968" s="25" t="str">
        <f>IF(A3968="","",VLOOKUP(A3968,Tabulka3[[Číslo registrace  u jednorázové akce]:[Příjmení]],2,0))</f>
        <v/>
      </c>
      <c r="C3968" s="25" t="str">
        <f>IF(A3968="","",VLOOKUP(A3968,Tabulka3[[Číslo registrace  u jednorázové akce]:[Příjmení]],3,0))</f>
        <v/>
      </c>
      <c r="I3968" s="94"/>
      <c r="J3968" s="94"/>
      <c r="L3968" s="15"/>
      <c r="M3968" s="15"/>
      <c r="N3968" s="15"/>
    </row>
    <row r="3969" spans="2:14" s="25" customFormat="1" ht="15" customHeight="1" x14ac:dyDescent="0.3">
      <c r="B3969" s="25" t="str">
        <f>IF(A3969="","",VLOOKUP(A3969,Tabulka3[[Číslo registrace  u jednorázové akce]:[Příjmení]],2,0))</f>
        <v/>
      </c>
      <c r="C3969" s="25" t="str">
        <f>IF(A3969="","",VLOOKUP(A3969,Tabulka3[[Číslo registrace  u jednorázové akce]:[Příjmení]],3,0))</f>
        <v/>
      </c>
      <c r="I3969" s="94"/>
      <c r="J3969" s="94"/>
      <c r="L3969" s="15"/>
      <c r="M3969" s="15"/>
      <c r="N3969" s="15"/>
    </row>
    <row r="3970" spans="2:14" s="25" customFormat="1" ht="15" customHeight="1" x14ac:dyDescent="0.3">
      <c r="B3970" s="25" t="str">
        <f>IF(A3970="","",VLOOKUP(A3970,Tabulka3[[Číslo registrace  u jednorázové akce]:[Příjmení]],2,0))</f>
        <v/>
      </c>
      <c r="C3970" s="25" t="str">
        <f>IF(A3970="","",VLOOKUP(A3970,Tabulka3[[Číslo registrace  u jednorázové akce]:[Příjmení]],3,0))</f>
        <v/>
      </c>
      <c r="I3970" s="94"/>
      <c r="J3970" s="94"/>
      <c r="L3970" s="15"/>
      <c r="M3970" s="15"/>
      <c r="N3970" s="15"/>
    </row>
    <row r="3971" spans="2:14" s="25" customFormat="1" ht="15" customHeight="1" x14ac:dyDescent="0.3">
      <c r="B3971" s="25" t="str">
        <f>IF(A3971="","",VLOOKUP(A3971,Tabulka3[[Číslo registrace  u jednorázové akce]:[Příjmení]],2,0))</f>
        <v/>
      </c>
      <c r="C3971" s="25" t="str">
        <f>IF(A3971="","",VLOOKUP(A3971,Tabulka3[[Číslo registrace  u jednorázové akce]:[Příjmení]],3,0))</f>
        <v/>
      </c>
      <c r="I3971" s="94"/>
      <c r="J3971" s="94"/>
      <c r="L3971" s="15"/>
      <c r="M3971" s="15"/>
      <c r="N3971" s="15"/>
    </row>
    <row r="3972" spans="2:14" s="25" customFormat="1" ht="15" customHeight="1" x14ac:dyDescent="0.3">
      <c r="B3972" s="25" t="str">
        <f>IF(A3972="","",VLOOKUP(A3972,Tabulka3[[Číslo registrace  u jednorázové akce]:[Příjmení]],2,0))</f>
        <v/>
      </c>
      <c r="C3972" s="25" t="str">
        <f>IF(A3972="","",VLOOKUP(A3972,Tabulka3[[Číslo registrace  u jednorázové akce]:[Příjmení]],3,0))</f>
        <v/>
      </c>
      <c r="I3972" s="94"/>
      <c r="J3972" s="94"/>
      <c r="L3972" s="15"/>
      <c r="M3972" s="15"/>
      <c r="N3972" s="15"/>
    </row>
    <row r="3973" spans="2:14" s="25" customFormat="1" ht="15" customHeight="1" x14ac:dyDescent="0.3">
      <c r="B3973" s="25" t="str">
        <f>IF(A3973="","",VLOOKUP(A3973,Tabulka3[[Číslo registrace  u jednorázové akce]:[Příjmení]],2,0))</f>
        <v/>
      </c>
      <c r="C3973" s="25" t="str">
        <f>IF(A3973="","",VLOOKUP(A3973,Tabulka3[[Číslo registrace  u jednorázové akce]:[Příjmení]],3,0))</f>
        <v/>
      </c>
      <c r="I3973" s="94"/>
      <c r="J3973" s="94"/>
      <c r="L3973" s="15"/>
      <c r="M3973" s="15"/>
      <c r="N3973" s="15"/>
    </row>
    <row r="3974" spans="2:14" s="25" customFormat="1" ht="15" customHeight="1" x14ac:dyDescent="0.3">
      <c r="B3974" s="25" t="str">
        <f>IF(A3974="","",VLOOKUP(A3974,Tabulka3[[Číslo registrace  u jednorázové akce]:[Příjmení]],2,0))</f>
        <v/>
      </c>
      <c r="C3974" s="25" t="str">
        <f>IF(A3974="","",VLOOKUP(A3974,Tabulka3[[Číslo registrace  u jednorázové akce]:[Příjmení]],3,0))</f>
        <v/>
      </c>
      <c r="I3974" s="94"/>
      <c r="J3974" s="94"/>
      <c r="L3974" s="15"/>
      <c r="M3974" s="15"/>
      <c r="N3974" s="15"/>
    </row>
    <row r="3975" spans="2:14" s="25" customFormat="1" ht="15" customHeight="1" x14ac:dyDescent="0.3">
      <c r="B3975" s="25" t="str">
        <f>IF(A3975="","",VLOOKUP(A3975,Tabulka3[[Číslo registrace  u jednorázové akce]:[Příjmení]],2,0))</f>
        <v/>
      </c>
      <c r="C3975" s="25" t="str">
        <f>IF(A3975="","",VLOOKUP(A3975,Tabulka3[[Číslo registrace  u jednorázové akce]:[Příjmení]],3,0))</f>
        <v/>
      </c>
      <c r="I3975" s="94"/>
      <c r="J3975" s="94"/>
      <c r="L3975" s="15"/>
      <c r="M3975" s="15"/>
      <c r="N3975" s="15"/>
    </row>
    <row r="3976" spans="2:14" s="25" customFormat="1" ht="15" customHeight="1" x14ac:dyDescent="0.3">
      <c r="B3976" s="25" t="str">
        <f>IF(A3976="","",VLOOKUP(A3976,Tabulka3[[Číslo registrace  u jednorázové akce]:[Příjmení]],2,0))</f>
        <v/>
      </c>
      <c r="C3976" s="25" t="str">
        <f>IF(A3976="","",VLOOKUP(A3976,Tabulka3[[Číslo registrace  u jednorázové akce]:[Příjmení]],3,0))</f>
        <v/>
      </c>
      <c r="I3976" s="94"/>
      <c r="J3976" s="94"/>
      <c r="L3976" s="15"/>
      <c r="M3976" s="15"/>
      <c r="N3976" s="15"/>
    </row>
    <row r="3977" spans="2:14" s="25" customFormat="1" ht="15" customHeight="1" x14ac:dyDescent="0.3">
      <c r="B3977" s="25" t="str">
        <f>IF(A3977="","",VLOOKUP(A3977,Tabulka3[[Číslo registrace  u jednorázové akce]:[Příjmení]],2,0))</f>
        <v/>
      </c>
      <c r="C3977" s="25" t="str">
        <f>IF(A3977="","",VLOOKUP(A3977,Tabulka3[[Číslo registrace  u jednorázové akce]:[Příjmení]],3,0))</f>
        <v/>
      </c>
      <c r="I3977" s="94"/>
      <c r="J3977" s="94"/>
      <c r="L3977" s="15"/>
      <c r="M3977" s="15"/>
      <c r="N3977" s="15"/>
    </row>
    <row r="3978" spans="2:14" s="25" customFormat="1" ht="15" customHeight="1" x14ac:dyDescent="0.3">
      <c r="B3978" s="25" t="str">
        <f>IF(A3978="","",VLOOKUP(A3978,Tabulka3[[Číslo registrace  u jednorázové akce]:[Příjmení]],2,0))</f>
        <v/>
      </c>
      <c r="C3978" s="25" t="str">
        <f>IF(A3978="","",VLOOKUP(A3978,Tabulka3[[Číslo registrace  u jednorázové akce]:[Příjmení]],3,0))</f>
        <v/>
      </c>
      <c r="I3978" s="94"/>
      <c r="J3978" s="94"/>
      <c r="L3978" s="15"/>
      <c r="M3978" s="15"/>
      <c r="N3978" s="15"/>
    </row>
    <row r="3979" spans="2:14" s="25" customFormat="1" ht="15" customHeight="1" x14ac:dyDescent="0.3">
      <c r="B3979" s="25" t="str">
        <f>IF(A3979="","",VLOOKUP(A3979,Tabulka3[[Číslo registrace  u jednorázové akce]:[Příjmení]],2,0))</f>
        <v/>
      </c>
      <c r="C3979" s="25" t="str">
        <f>IF(A3979="","",VLOOKUP(A3979,Tabulka3[[Číslo registrace  u jednorázové akce]:[Příjmení]],3,0))</f>
        <v/>
      </c>
      <c r="I3979" s="94"/>
      <c r="J3979" s="94"/>
      <c r="L3979" s="15"/>
      <c r="M3979" s="15"/>
      <c r="N3979" s="15"/>
    </row>
    <row r="3980" spans="2:14" s="25" customFormat="1" ht="15" customHeight="1" x14ac:dyDescent="0.3">
      <c r="B3980" s="25" t="str">
        <f>IF(A3980="","",VLOOKUP(A3980,Tabulka3[[Číslo registrace  u jednorázové akce]:[Příjmení]],2,0))</f>
        <v/>
      </c>
      <c r="C3980" s="25" t="str">
        <f>IF(A3980="","",VLOOKUP(A3980,Tabulka3[[Číslo registrace  u jednorázové akce]:[Příjmení]],3,0))</f>
        <v/>
      </c>
      <c r="I3980" s="94"/>
      <c r="J3980" s="94"/>
      <c r="L3980" s="15"/>
      <c r="M3980" s="15"/>
      <c r="N3980" s="15"/>
    </row>
    <row r="3981" spans="2:14" s="25" customFormat="1" ht="15" customHeight="1" x14ac:dyDescent="0.3">
      <c r="B3981" s="25" t="str">
        <f>IF(A3981="","",VLOOKUP(A3981,Tabulka3[[Číslo registrace  u jednorázové akce]:[Příjmení]],2,0))</f>
        <v/>
      </c>
      <c r="C3981" s="25" t="str">
        <f>IF(A3981="","",VLOOKUP(A3981,Tabulka3[[Číslo registrace  u jednorázové akce]:[Příjmení]],3,0))</f>
        <v/>
      </c>
      <c r="I3981" s="94"/>
      <c r="J3981" s="94"/>
      <c r="L3981" s="15"/>
      <c r="M3981" s="15"/>
      <c r="N3981" s="15"/>
    </row>
    <row r="3982" spans="2:14" s="25" customFormat="1" ht="15" customHeight="1" x14ac:dyDescent="0.3">
      <c r="B3982" s="25" t="str">
        <f>IF(A3982="","",VLOOKUP(A3982,Tabulka3[[Číslo registrace  u jednorázové akce]:[Příjmení]],2,0))</f>
        <v/>
      </c>
      <c r="C3982" s="25" t="str">
        <f>IF(A3982="","",VLOOKUP(A3982,Tabulka3[[Číslo registrace  u jednorázové akce]:[Příjmení]],3,0))</f>
        <v/>
      </c>
      <c r="I3982" s="94"/>
      <c r="J3982" s="94"/>
      <c r="L3982" s="15"/>
      <c r="M3982" s="15"/>
      <c r="N3982" s="15"/>
    </row>
    <row r="3983" spans="2:14" s="25" customFormat="1" ht="15" customHeight="1" x14ac:dyDescent="0.3">
      <c r="B3983" s="25" t="str">
        <f>IF(A3983="","",VLOOKUP(A3983,Tabulka3[[Číslo registrace  u jednorázové akce]:[Příjmení]],2,0))</f>
        <v/>
      </c>
      <c r="C3983" s="25" t="str">
        <f>IF(A3983="","",VLOOKUP(A3983,Tabulka3[[Číslo registrace  u jednorázové akce]:[Příjmení]],3,0))</f>
        <v/>
      </c>
      <c r="I3983" s="94"/>
      <c r="J3983" s="94"/>
      <c r="L3983" s="15"/>
      <c r="M3983" s="15"/>
      <c r="N3983" s="15"/>
    </row>
    <row r="3984" spans="2:14" s="25" customFormat="1" ht="15" customHeight="1" x14ac:dyDescent="0.3">
      <c r="B3984" s="25" t="str">
        <f>IF(A3984="","",VLOOKUP(A3984,Tabulka3[[Číslo registrace  u jednorázové akce]:[Příjmení]],2,0))</f>
        <v/>
      </c>
      <c r="C3984" s="25" t="str">
        <f>IF(A3984="","",VLOOKUP(A3984,Tabulka3[[Číslo registrace  u jednorázové akce]:[Příjmení]],3,0))</f>
        <v/>
      </c>
      <c r="I3984" s="94"/>
      <c r="J3984" s="94"/>
      <c r="L3984" s="15"/>
      <c r="M3984" s="15"/>
      <c r="N3984" s="15"/>
    </row>
    <row r="3985" spans="2:14" s="25" customFormat="1" ht="15" customHeight="1" x14ac:dyDescent="0.3">
      <c r="B3985" s="25" t="str">
        <f>IF(A3985="","",VLOOKUP(A3985,Tabulka3[[Číslo registrace  u jednorázové akce]:[Příjmení]],2,0))</f>
        <v/>
      </c>
      <c r="C3985" s="25" t="str">
        <f>IF(A3985="","",VLOOKUP(A3985,Tabulka3[[Číslo registrace  u jednorázové akce]:[Příjmení]],3,0))</f>
        <v/>
      </c>
      <c r="I3985" s="94"/>
      <c r="J3985" s="94"/>
      <c r="L3985" s="15"/>
      <c r="M3985" s="15"/>
      <c r="N3985" s="15"/>
    </row>
    <row r="3986" spans="2:14" s="25" customFormat="1" ht="15" customHeight="1" x14ac:dyDescent="0.3">
      <c r="B3986" s="25" t="str">
        <f>IF(A3986="","",VLOOKUP(A3986,Tabulka3[[Číslo registrace  u jednorázové akce]:[Příjmení]],2,0))</f>
        <v/>
      </c>
      <c r="C3986" s="25" t="str">
        <f>IF(A3986="","",VLOOKUP(A3986,Tabulka3[[Číslo registrace  u jednorázové akce]:[Příjmení]],3,0))</f>
        <v/>
      </c>
      <c r="I3986" s="94"/>
      <c r="J3986" s="94"/>
      <c r="L3986" s="15"/>
      <c r="M3986" s="15"/>
      <c r="N3986" s="15"/>
    </row>
    <row r="3987" spans="2:14" s="25" customFormat="1" ht="15" customHeight="1" x14ac:dyDescent="0.3">
      <c r="B3987" s="25" t="str">
        <f>IF(A3987="","",VLOOKUP(A3987,Tabulka3[[Číslo registrace  u jednorázové akce]:[Příjmení]],2,0))</f>
        <v/>
      </c>
      <c r="C3987" s="25" t="str">
        <f>IF(A3987="","",VLOOKUP(A3987,Tabulka3[[Číslo registrace  u jednorázové akce]:[Příjmení]],3,0))</f>
        <v/>
      </c>
      <c r="I3987" s="94"/>
      <c r="J3987" s="94"/>
      <c r="L3987" s="15"/>
      <c r="M3987" s="15"/>
      <c r="N3987" s="15"/>
    </row>
    <row r="3988" spans="2:14" s="25" customFormat="1" ht="15" customHeight="1" x14ac:dyDescent="0.3">
      <c r="B3988" s="25" t="str">
        <f>IF(A3988="","",VLOOKUP(A3988,Tabulka3[[Číslo registrace  u jednorázové akce]:[Příjmení]],2,0))</f>
        <v/>
      </c>
      <c r="C3988" s="25" t="str">
        <f>IF(A3988="","",VLOOKUP(A3988,Tabulka3[[Číslo registrace  u jednorázové akce]:[Příjmení]],3,0))</f>
        <v/>
      </c>
      <c r="I3988" s="94"/>
      <c r="J3988" s="94"/>
      <c r="L3988" s="15"/>
      <c r="M3988" s="15"/>
      <c r="N3988" s="15"/>
    </row>
    <row r="3989" spans="2:14" s="25" customFormat="1" ht="15" customHeight="1" x14ac:dyDescent="0.3">
      <c r="B3989" s="25" t="str">
        <f>IF(A3989="","",VLOOKUP(A3989,Tabulka3[[Číslo registrace  u jednorázové akce]:[Příjmení]],2,0))</f>
        <v/>
      </c>
      <c r="C3989" s="25" t="str">
        <f>IF(A3989="","",VLOOKUP(A3989,Tabulka3[[Číslo registrace  u jednorázové akce]:[Příjmení]],3,0))</f>
        <v/>
      </c>
      <c r="I3989" s="94"/>
      <c r="J3989" s="94"/>
      <c r="L3989" s="15"/>
      <c r="M3989" s="15"/>
      <c r="N3989" s="15"/>
    </row>
    <row r="3990" spans="2:14" s="25" customFormat="1" ht="15" customHeight="1" x14ac:dyDescent="0.3">
      <c r="B3990" s="25" t="str">
        <f>IF(A3990="","",VLOOKUP(A3990,Tabulka3[[Číslo registrace  u jednorázové akce]:[Příjmení]],2,0))</f>
        <v/>
      </c>
      <c r="C3990" s="25" t="str">
        <f>IF(A3990="","",VLOOKUP(A3990,Tabulka3[[Číslo registrace  u jednorázové akce]:[Příjmení]],3,0))</f>
        <v/>
      </c>
      <c r="I3990" s="94"/>
      <c r="J3990" s="94"/>
      <c r="L3990" s="15"/>
      <c r="M3990" s="15"/>
      <c r="N3990" s="15"/>
    </row>
    <row r="3991" spans="2:14" s="25" customFormat="1" ht="15" customHeight="1" x14ac:dyDescent="0.3">
      <c r="B3991" s="25" t="str">
        <f>IF(A3991="","",VLOOKUP(A3991,Tabulka3[[Číslo registrace  u jednorázové akce]:[Příjmení]],2,0))</f>
        <v/>
      </c>
      <c r="C3991" s="25" t="str">
        <f>IF(A3991="","",VLOOKUP(A3991,Tabulka3[[Číslo registrace  u jednorázové akce]:[Příjmení]],3,0))</f>
        <v/>
      </c>
      <c r="I3991" s="94"/>
      <c r="J3991" s="94"/>
      <c r="L3991" s="15"/>
      <c r="M3991" s="15"/>
      <c r="N3991" s="15"/>
    </row>
    <row r="3992" spans="2:14" s="25" customFormat="1" ht="15" customHeight="1" x14ac:dyDescent="0.3">
      <c r="B3992" s="25" t="str">
        <f>IF(A3992="","",VLOOKUP(A3992,Tabulka3[[Číslo registrace  u jednorázové akce]:[Příjmení]],2,0))</f>
        <v/>
      </c>
      <c r="C3992" s="25" t="str">
        <f>IF(A3992="","",VLOOKUP(A3992,Tabulka3[[Číslo registrace  u jednorázové akce]:[Příjmení]],3,0))</f>
        <v/>
      </c>
      <c r="I3992" s="94"/>
      <c r="J3992" s="94"/>
      <c r="L3992" s="15"/>
      <c r="M3992" s="15"/>
      <c r="N3992" s="15"/>
    </row>
    <row r="3993" spans="2:14" s="25" customFormat="1" ht="15" customHeight="1" x14ac:dyDescent="0.3">
      <c r="B3993" s="25" t="str">
        <f>IF(A3993="","",VLOOKUP(A3993,Tabulka3[[Číslo registrace  u jednorázové akce]:[Příjmení]],2,0))</f>
        <v/>
      </c>
      <c r="C3993" s="25" t="str">
        <f>IF(A3993="","",VLOOKUP(A3993,Tabulka3[[Číslo registrace  u jednorázové akce]:[Příjmení]],3,0))</f>
        <v/>
      </c>
      <c r="I3993" s="94"/>
      <c r="J3993" s="94"/>
      <c r="L3993" s="15"/>
      <c r="M3993" s="15"/>
      <c r="N3993" s="15"/>
    </row>
    <row r="3994" spans="2:14" s="25" customFormat="1" ht="15" customHeight="1" x14ac:dyDescent="0.3">
      <c r="B3994" s="25" t="str">
        <f>IF(A3994="","",VLOOKUP(A3994,Tabulka3[[Číslo registrace  u jednorázové akce]:[Příjmení]],2,0))</f>
        <v/>
      </c>
      <c r="C3994" s="25" t="str">
        <f>IF(A3994="","",VLOOKUP(A3994,Tabulka3[[Číslo registrace  u jednorázové akce]:[Příjmení]],3,0))</f>
        <v/>
      </c>
      <c r="I3994" s="94"/>
      <c r="J3994" s="94"/>
      <c r="L3994" s="15"/>
      <c r="M3994" s="15"/>
      <c r="N3994" s="15"/>
    </row>
    <row r="3995" spans="2:14" s="25" customFormat="1" ht="15" customHeight="1" x14ac:dyDescent="0.3">
      <c r="B3995" s="25" t="str">
        <f>IF(A3995="","",VLOOKUP(A3995,Tabulka3[[Číslo registrace  u jednorázové akce]:[Příjmení]],2,0))</f>
        <v/>
      </c>
      <c r="C3995" s="25" t="str">
        <f>IF(A3995="","",VLOOKUP(A3995,Tabulka3[[Číslo registrace  u jednorázové akce]:[Příjmení]],3,0))</f>
        <v/>
      </c>
      <c r="I3995" s="94"/>
      <c r="J3995" s="94"/>
      <c r="L3995" s="15"/>
      <c r="M3995" s="15"/>
      <c r="N3995" s="15"/>
    </row>
    <row r="3996" spans="2:14" s="25" customFormat="1" ht="15" customHeight="1" x14ac:dyDescent="0.3">
      <c r="B3996" s="25" t="str">
        <f>IF(A3996="","",VLOOKUP(A3996,Tabulka3[[Číslo registrace  u jednorázové akce]:[Příjmení]],2,0))</f>
        <v/>
      </c>
      <c r="C3996" s="25" t="str">
        <f>IF(A3996="","",VLOOKUP(A3996,Tabulka3[[Číslo registrace  u jednorázové akce]:[Příjmení]],3,0))</f>
        <v/>
      </c>
      <c r="I3996" s="94"/>
      <c r="J3996" s="94"/>
      <c r="L3996" s="15"/>
      <c r="M3996" s="15"/>
      <c r="N3996" s="15"/>
    </row>
    <row r="3997" spans="2:14" s="25" customFormat="1" ht="15" customHeight="1" x14ac:dyDescent="0.3">
      <c r="B3997" s="25" t="str">
        <f>IF(A3997="","",VLOOKUP(A3997,Tabulka3[[Číslo registrace  u jednorázové akce]:[Příjmení]],2,0))</f>
        <v/>
      </c>
      <c r="C3997" s="25" t="str">
        <f>IF(A3997="","",VLOOKUP(A3997,Tabulka3[[Číslo registrace  u jednorázové akce]:[Příjmení]],3,0))</f>
        <v/>
      </c>
      <c r="I3997" s="94"/>
      <c r="J3997" s="94"/>
      <c r="L3997" s="15"/>
      <c r="M3997" s="15"/>
      <c r="N3997" s="15"/>
    </row>
    <row r="3998" spans="2:14" s="25" customFormat="1" ht="15" customHeight="1" x14ac:dyDescent="0.3">
      <c r="B3998" s="25" t="str">
        <f>IF(A3998="","",VLOOKUP(A3998,Tabulka3[[Číslo registrace  u jednorázové akce]:[Příjmení]],2,0))</f>
        <v/>
      </c>
      <c r="C3998" s="25" t="str">
        <f>IF(A3998="","",VLOOKUP(A3998,Tabulka3[[Číslo registrace  u jednorázové akce]:[Příjmení]],3,0))</f>
        <v/>
      </c>
      <c r="I3998" s="94"/>
      <c r="J3998" s="94"/>
      <c r="L3998" s="15"/>
      <c r="M3998" s="15"/>
      <c r="N3998" s="15"/>
    </row>
    <row r="3999" spans="2:14" s="25" customFormat="1" ht="15" customHeight="1" x14ac:dyDescent="0.3">
      <c r="B3999" s="25" t="str">
        <f>IF(A3999="","",VLOOKUP(A3999,Tabulka3[[Číslo registrace  u jednorázové akce]:[Příjmení]],2,0))</f>
        <v/>
      </c>
      <c r="C3999" s="25" t="str">
        <f>IF(A3999="","",VLOOKUP(A3999,Tabulka3[[Číslo registrace  u jednorázové akce]:[Příjmení]],3,0))</f>
        <v/>
      </c>
      <c r="I3999" s="94"/>
      <c r="J3999" s="94"/>
      <c r="L3999" s="15"/>
      <c r="M3999" s="15"/>
      <c r="N3999" s="15"/>
    </row>
    <row r="4000" spans="2:14" s="25" customFormat="1" ht="15" customHeight="1" x14ac:dyDescent="0.3">
      <c r="B4000" s="25" t="str">
        <f>IF(A4000="","",VLOOKUP(A4000,Tabulka3[[Číslo registrace  u jednorázové akce]:[Příjmení]],2,0))</f>
        <v/>
      </c>
      <c r="C4000" s="25" t="str">
        <f>IF(A4000="","",VLOOKUP(A4000,Tabulka3[[Číslo registrace  u jednorázové akce]:[Příjmení]],3,0))</f>
        <v/>
      </c>
      <c r="I4000" s="94"/>
      <c r="J4000" s="94"/>
      <c r="L4000" s="15"/>
      <c r="M4000" s="15"/>
      <c r="N4000" s="15"/>
    </row>
    <row r="4001" spans="2:14" s="25" customFormat="1" ht="15" customHeight="1" x14ac:dyDescent="0.3">
      <c r="B4001" s="25" t="str">
        <f>IF(A4001="","",VLOOKUP(A4001,Tabulka3[[Číslo registrace  u jednorázové akce]:[Příjmení]],2,0))</f>
        <v/>
      </c>
      <c r="C4001" s="25" t="str">
        <f>IF(A4001="","",VLOOKUP(A4001,Tabulka3[[Číslo registrace  u jednorázové akce]:[Příjmení]],3,0))</f>
        <v/>
      </c>
      <c r="I4001" s="94"/>
      <c r="J4001" s="94"/>
      <c r="L4001" s="15"/>
      <c r="M4001" s="15"/>
      <c r="N4001" s="15"/>
    </row>
    <row r="4002" spans="2:14" s="25" customFormat="1" ht="15" customHeight="1" x14ac:dyDescent="0.3">
      <c r="B4002" s="25" t="str">
        <f>IF(A4002="","",VLOOKUP(A4002,Tabulka3[[Číslo registrace  u jednorázové akce]:[Příjmení]],2,0))</f>
        <v/>
      </c>
      <c r="C4002" s="25" t="str">
        <f>IF(A4002="","",VLOOKUP(A4002,Tabulka3[[Číslo registrace  u jednorázové akce]:[Příjmení]],3,0))</f>
        <v/>
      </c>
      <c r="I4002" s="94"/>
      <c r="J4002" s="94"/>
      <c r="L4002" s="15"/>
      <c r="M4002" s="15"/>
      <c r="N4002" s="15"/>
    </row>
    <row r="4003" spans="2:14" s="25" customFormat="1" ht="15" customHeight="1" x14ac:dyDescent="0.3">
      <c r="B4003" s="25" t="str">
        <f>IF(A4003="","",VLOOKUP(A4003,Tabulka3[[Číslo registrace  u jednorázové akce]:[Příjmení]],2,0))</f>
        <v/>
      </c>
      <c r="C4003" s="25" t="str">
        <f>IF(A4003="","",VLOOKUP(A4003,Tabulka3[[Číslo registrace  u jednorázové akce]:[Příjmení]],3,0))</f>
        <v/>
      </c>
      <c r="I4003" s="94"/>
      <c r="J4003" s="94"/>
      <c r="L4003" s="15"/>
      <c r="M4003" s="15"/>
      <c r="N4003" s="15"/>
    </row>
    <row r="4004" spans="2:14" s="25" customFormat="1" ht="15" customHeight="1" x14ac:dyDescent="0.3">
      <c r="B4004" s="25" t="str">
        <f>IF(A4004="","",VLOOKUP(A4004,Tabulka3[[Číslo registrace  u jednorázové akce]:[Příjmení]],2,0))</f>
        <v/>
      </c>
      <c r="C4004" s="25" t="str">
        <f>IF(A4004="","",VLOOKUP(A4004,Tabulka3[[Číslo registrace  u jednorázové akce]:[Příjmení]],3,0))</f>
        <v/>
      </c>
      <c r="I4004" s="94"/>
      <c r="J4004" s="94"/>
      <c r="L4004" s="15"/>
      <c r="M4004" s="15"/>
      <c r="N4004" s="15"/>
    </row>
    <row r="4005" spans="2:14" s="25" customFormat="1" ht="15" customHeight="1" x14ac:dyDescent="0.3">
      <c r="B4005" s="25" t="str">
        <f>IF(A4005="","",VLOOKUP(A4005,Tabulka3[[Číslo registrace  u jednorázové akce]:[Příjmení]],2,0))</f>
        <v/>
      </c>
      <c r="C4005" s="25" t="str">
        <f>IF(A4005="","",VLOOKUP(A4005,Tabulka3[[Číslo registrace  u jednorázové akce]:[Příjmení]],3,0))</f>
        <v/>
      </c>
      <c r="I4005" s="94"/>
      <c r="J4005" s="94"/>
      <c r="L4005" s="15"/>
      <c r="M4005" s="15"/>
      <c r="N4005" s="15"/>
    </row>
    <row r="4006" spans="2:14" s="25" customFormat="1" ht="15" customHeight="1" x14ac:dyDescent="0.3">
      <c r="B4006" s="25" t="str">
        <f>IF(A4006="","",VLOOKUP(A4006,Tabulka3[[Číslo registrace  u jednorázové akce]:[Příjmení]],2,0))</f>
        <v/>
      </c>
      <c r="C4006" s="25" t="str">
        <f>IF(A4006="","",VLOOKUP(A4006,Tabulka3[[Číslo registrace  u jednorázové akce]:[Příjmení]],3,0))</f>
        <v/>
      </c>
      <c r="I4006" s="94"/>
      <c r="J4006" s="94"/>
      <c r="L4006" s="15"/>
      <c r="M4006" s="15"/>
      <c r="N4006" s="15"/>
    </row>
    <row r="4007" spans="2:14" s="25" customFormat="1" ht="15" customHeight="1" x14ac:dyDescent="0.3">
      <c r="B4007" s="25" t="str">
        <f>IF(A4007="","",VLOOKUP(A4007,Tabulka3[[Číslo registrace  u jednorázové akce]:[Příjmení]],2,0))</f>
        <v/>
      </c>
      <c r="C4007" s="25" t="str">
        <f>IF(A4007="","",VLOOKUP(A4007,Tabulka3[[Číslo registrace  u jednorázové akce]:[Příjmení]],3,0))</f>
        <v/>
      </c>
      <c r="I4007" s="94"/>
      <c r="J4007" s="94"/>
      <c r="L4007" s="15"/>
      <c r="M4007" s="15"/>
      <c r="N4007" s="15"/>
    </row>
    <row r="4008" spans="2:14" s="25" customFormat="1" ht="15" customHeight="1" x14ac:dyDescent="0.3">
      <c r="B4008" s="25" t="str">
        <f>IF(A4008="","",VLOOKUP(A4008,Tabulka3[[Číslo registrace  u jednorázové akce]:[Příjmení]],2,0))</f>
        <v/>
      </c>
      <c r="C4008" s="25" t="str">
        <f>IF(A4008="","",VLOOKUP(A4008,Tabulka3[[Číslo registrace  u jednorázové akce]:[Příjmení]],3,0))</f>
        <v/>
      </c>
      <c r="I4008" s="94"/>
      <c r="J4008" s="94"/>
      <c r="L4008" s="15"/>
      <c r="M4008" s="15"/>
      <c r="N4008" s="15"/>
    </row>
    <row r="4009" spans="2:14" s="25" customFormat="1" ht="15" customHeight="1" x14ac:dyDescent="0.3">
      <c r="B4009" s="25" t="str">
        <f>IF(A4009="","",VLOOKUP(A4009,Tabulka3[[Číslo registrace  u jednorázové akce]:[Příjmení]],2,0))</f>
        <v/>
      </c>
      <c r="C4009" s="25" t="str">
        <f>IF(A4009="","",VLOOKUP(A4009,Tabulka3[[Číslo registrace  u jednorázové akce]:[Příjmení]],3,0))</f>
        <v/>
      </c>
      <c r="I4009" s="94"/>
      <c r="J4009" s="94"/>
      <c r="L4009" s="15"/>
      <c r="M4009" s="15"/>
      <c r="N4009" s="15"/>
    </row>
    <row r="4010" spans="2:14" s="25" customFormat="1" ht="15" customHeight="1" x14ac:dyDescent="0.3">
      <c r="B4010" s="25" t="str">
        <f>IF(A4010="","",VLOOKUP(A4010,Tabulka3[[Číslo registrace  u jednorázové akce]:[Příjmení]],2,0))</f>
        <v/>
      </c>
      <c r="C4010" s="25" t="str">
        <f>IF(A4010="","",VLOOKUP(A4010,Tabulka3[[Číslo registrace  u jednorázové akce]:[Příjmení]],3,0))</f>
        <v/>
      </c>
      <c r="I4010" s="94"/>
      <c r="J4010" s="94"/>
      <c r="L4010" s="15"/>
      <c r="M4010" s="15"/>
      <c r="N4010" s="15"/>
    </row>
    <row r="4011" spans="2:14" s="25" customFormat="1" ht="15" customHeight="1" x14ac:dyDescent="0.3">
      <c r="B4011" s="25" t="str">
        <f>IF(A4011="","",VLOOKUP(A4011,Tabulka3[[Číslo registrace  u jednorázové akce]:[Příjmení]],2,0))</f>
        <v/>
      </c>
      <c r="C4011" s="25" t="str">
        <f>IF(A4011="","",VLOOKUP(A4011,Tabulka3[[Číslo registrace  u jednorázové akce]:[Příjmení]],3,0))</f>
        <v/>
      </c>
      <c r="I4011" s="94"/>
      <c r="J4011" s="94"/>
      <c r="L4011" s="15"/>
      <c r="M4011" s="15"/>
      <c r="N4011" s="15"/>
    </row>
    <row r="4012" spans="2:14" s="25" customFormat="1" ht="15" customHeight="1" x14ac:dyDescent="0.3">
      <c r="B4012" s="25" t="str">
        <f>IF(A4012="","",VLOOKUP(A4012,Tabulka3[[Číslo registrace  u jednorázové akce]:[Příjmení]],2,0))</f>
        <v/>
      </c>
      <c r="C4012" s="25" t="str">
        <f>IF(A4012="","",VLOOKUP(A4012,Tabulka3[[Číslo registrace  u jednorázové akce]:[Příjmení]],3,0))</f>
        <v/>
      </c>
      <c r="I4012" s="94"/>
      <c r="J4012" s="94"/>
      <c r="L4012" s="15"/>
      <c r="M4012" s="15"/>
      <c r="N4012" s="15"/>
    </row>
    <row r="4013" spans="2:14" s="25" customFormat="1" ht="15" customHeight="1" x14ac:dyDescent="0.3">
      <c r="B4013" s="25" t="str">
        <f>IF(A4013="","",VLOOKUP(A4013,Tabulka3[[Číslo registrace  u jednorázové akce]:[Příjmení]],2,0))</f>
        <v/>
      </c>
      <c r="C4013" s="25" t="str">
        <f>IF(A4013="","",VLOOKUP(A4013,Tabulka3[[Číslo registrace  u jednorázové akce]:[Příjmení]],3,0))</f>
        <v/>
      </c>
      <c r="I4013" s="94"/>
      <c r="J4013" s="94"/>
      <c r="L4013" s="15"/>
      <c r="M4013" s="15"/>
      <c r="N4013" s="15"/>
    </row>
    <row r="4014" spans="2:14" s="25" customFormat="1" ht="15" customHeight="1" x14ac:dyDescent="0.3">
      <c r="B4014" s="25" t="str">
        <f>IF(A4014="","",VLOOKUP(A4014,Tabulka3[[Číslo registrace  u jednorázové akce]:[Příjmení]],2,0))</f>
        <v/>
      </c>
      <c r="C4014" s="25" t="str">
        <f>IF(A4014="","",VLOOKUP(A4014,Tabulka3[[Číslo registrace  u jednorázové akce]:[Příjmení]],3,0))</f>
        <v/>
      </c>
      <c r="I4014" s="94"/>
      <c r="J4014" s="94"/>
      <c r="L4014" s="15"/>
      <c r="M4014" s="15"/>
      <c r="N4014" s="15"/>
    </row>
    <row r="4015" spans="2:14" s="25" customFormat="1" ht="15" customHeight="1" x14ac:dyDescent="0.3">
      <c r="B4015" s="25" t="str">
        <f>IF(A4015="","",VLOOKUP(A4015,Tabulka3[[Číslo registrace  u jednorázové akce]:[Příjmení]],2,0))</f>
        <v/>
      </c>
      <c r="C4015" s="25" t="str">
        <f>IF(A4015="","",VLOOKUP(A4015,Tabulka3[[Číslo registrace  u jednorázové akce]:[Příjmení]],3,0))</f>
        <v/>
      </c>
      <c r="I4015" s="94"/>
      <c r="J4015" s="94"/>
      <c r="L4015" s="15"/>
      <c r="M4015" s="15"/>
      <c r="N4015" s="15"/>
    </row>
    <row r="4016" spans="2:14" s="25" customFormat="1" ht="15" customHeight="1" x14ac:dyDescent="0.3">
      <c r="B4016" s="25" t="str">
        <f>IF(A4016="","",VLOOKUP(A4016,Tabulka3[[Číslo registrace  u jednorázové akce]:[Příjmení]],2,0))</f>
        <v/>
      </c>
      <c r="C4016" s="25" t="str">
        <f>IF(A4016="","",VLOOKUP(A4016,Tabulka3[[Číslo registrace  u jednorázové akce]:[Příjmení]],3,0))</f>
        <v/>
      </c>
      <c r="I4016" s="94"/>
      <c r="J4016" s="94"/>
      <c r="L4016" s="15"/>
      <c r="M4016" s="15"/>
      <c r="N4016" s="15"/>
    </row>
    <row r="4017" spans="2:14" s="25" customFormat="1" ht="15" customHeight="1" x14ac:dyDescent="0.3">
      <c r="B4017" s="25" t="str">
        <f>IF(A4017="","",VLOOKUP(A4017,Tabulka3[[Číslo registrace  u jednorázové akce]:[Příjmení]],2,0))</f>
        <v/>
      </c>
      <c r="C4017" s="25" t="str">
        <f>IF(A4017="","",VLOOKUP(A4017,Tabulka3[[Číslo registrace  u jednorázové akce]:[Příjmení]],3,0))</f>
        <v/>
      </c>
      <c r="I4017" s="94"/>
      <c r="J4017" s="94"/>
      <c r="L4017" s="15"/>
      <c r="M4017" s="15"/>
      <c r="N4017" s="15"/>
    </row>
    <row r="4018" spans="2:14" s="25" customFormat="1" ht="15" customHeight="1" x14ac:dyDescent="0.3">
      <c r="B4018" s="25" t="str">
        <f>IF(A4018="","",VLOOKUP(A4018,Tabulka3[[Číslo registrace  u jednorázové akce]:[Příjmení]],2,0))</f>
        <v/>
      </c>
      <c r="C4018" s="25" t="str">
        <f>IF(A4018="","",VLOOKUP(A4018,Tabulka3[[Číslo registrace  u jednorázové akce]:[Příjmení]],3,0))</f>
        <v/>
      </c>
      <c r="I4018" s="94"/>
      <c r="J4018" s="94"/>
      <c r="L4018" s="15"/>
      <c r="M4018" s="15"/>
      <c r="N4018" s="15"/>
    </row>
    <row r="4019" spans="2:14" s="25" customFormat="1" ht="15" customHeight="1" x14ac:dyDescent="0.3">
      <c r="B4019" s="25" t="str">
        <f>IF(A4019="","",VLOOKUP(A4019,Tabulka3[[Číslo registrace  u jednorázové akce]:[Příjmení]],2,0))</f>
        <v/>
      </c>
      <c r="C4019" s="25" t="str">
        <f>IF(A4019="","",VLOOKUP(A4019,Tabulka3[[Číslo registrace  u jednorázové akce]:[Příjmení]],3,0))</f>
        <v/>
      </c>
      <c r="I4019" s="94"/>
      <c r="J4019" s="94"/>
      <c r="L4019" s="15"/>
      <c r="M4019" s="15"/>
      <c r="N4019" s="15"/>
    </row>
    <row r="4020" spans="2:14" s="25" customFormat="1" ht="15" customHeight="1" x14ac:dyDescent="0.3">
      <c r="B4020" s="25" t="str">
        <f>IF(A4020="","",VLOOKUP(A4020,Tabulka3[[Číslo registrace  u jednorázové akce]:[Příjmení]],2,0))</f>
        <v/>
      </c>
      <c r="C4020" s="25" t="str">
        <f>IF(A4020="","",VLOOKUP(A4020,Tabulka3[[Číslo registrace  u jednorázové akce]:[Příjmení]],3,0))</f>
        <v/>
      </c>
      <c r="I4020" s="94"/>
      <c r="J4020" s="94"/>
      <c r="L4020" s="15"/>
      <c r="M4020" s="15"/>
      <c r="N4020" s="15"/>
    </row>
    <row r="4021" spans="2:14" s="25" customFormat="1" ht="15" customHeight="1" x14ac:dyDescent="0.3">
      <c r="B4021" s="25" t="str">
        <f>IF(A4021="","",VLOOKUP(A4021,Tabulka3[[Číslo registrace  u jednorázové akce]:[Příjmení]],2,0))</f>
        <v/>
      </c>
      <c r="C4021" s="25" t="str">
        <f>IF(A4021="","",VLOOKUP(A4021,Tabulka3[[Číslo registrace  u jednorázové akce]:[Příjmení]],3,0))</f>
        <v/>
      </c>
      <c r="I4021" s="94"/>
      <c r="J4021" s="94"/>
      <c r="L4021" s="15"/>
      <c r="M4021" s="15"/>
      <c r="N4021" s="15"/>
    </row>
    <row r="4022" spans="2:14" s="25" customFormat="1" ht="15" customHeight="1" x14ac:dyDescent="0.3">
      <c r="B4022" s="25" t="str">
        <f>IF(A4022="","",VLOOKUP(A4022,Tabulka3[[Číslo registrace  u jednorázové akce]:[Příjmení]],2,0))</f>
        <v/>
      </c>
      <c r="C4022" s="25" t="str">
        <f>IF(A4022="","",VLOOKUP(A4022,Tabulka3[[Číslo registrace  u jednorázové akce]:[Příjmení]],3,0))</f>
        <v/>
      </c>
      <c r="I4022" s="94"/>
      <c r="J4022" s="94"/>
      <c r="L4022" s="15"/>
      <c r="M4022" s="15"/>
      <c r="N4022" s="15"/>
    </row>
    <row r="4023" spans="2:14" s="25" customFormat="1" ht="15" customHeight="1" x14ac:dyDescent="0.3">
      <c r="B4023" s="25" t="str">
        <f>IF(A4023="","",VLOOKUP(A4023,Tabulka3[[Číslo registrace  u jednorázové akce]:[Příjmení]],2,0))</f>
        <v/>
      </c>
      <c r="C4023" s="25" t="str">
        <f>IF(A4023="","",VLOOKUP(A4023,Tabulka3[[Číslo registrace  u jednorázové akce]:[Příjmení]],3,0))</f>
        <v/>
      </c>
      <c r="I4023" s="94"/>
      <c r="J4023" s="94"/>
      <c r="L4023" s="15"/>
      <c r="M4023" s="15"/>
      <c r="N4023" s="15"/>
    </row>
    <row r="4024" spans="2:14" s="25" customFormat="1" ht="15" customHeight="1" x14ac:dyDescent="0.3">
      <c r="B4024" s="25" t="str">
        <f>IF(A4024="","",VLOOKUP(A4024,Tabulka3[[Číslo registrace  u jednorázové akce]:[Příjmení]],2,0))</f>
        <v/>
      </c>
      <c r="C4024" s="25" t="str">
        <f>IF(A4024="","",VLOOKUP(A4024,Tabulka3[[Číslo registrace  u jednorázové akce]:[Příjmení]],3,0))</f>
        <v/>
      </c>
      <c r="I4024" s="94"/>
      <c r="J4024" s="94"/>
      <c r="L4024" s="15"/>
      <c r="M4024" s="15"/>
      <c r="N4024" s="15"/>
    </row>
    <row r="4025" spans="2:14" s="25" customFormat="1" ht="15" customHeight="1" x14ac:dyDescent="0.3">
      <c r="B4025" s="25" t="str">
        <f>IF(A4025="","",VLOOKUP(A4025,Tabulka3[[Číslo registrace  u jednorázové akce]:[Příjmení]],2,0))</f>
        <v/>
      </c>
      <c r="C4025" s="25" t="str">
        <f>IF(A4025="","",VLOOKUP(A4025,Tabulka3[[Číslo registrace  u jednorázové akce]:[Příjmení]],3,0))</f>
        <v/>
      </c>
      <c r="I4025" s="94"/>
      <c r="J4025" s="94"/>
      <c r="L4025" s="15"/>
      <c r="M4025" s="15"/>
      <c r="N4025" s="15"/>
    </row>
    <row r="4026" spans="2:14" s="25" customFormat="1" ht="15" customHeight="1" x14ac:dyDescent="0.3">
      <c r="B4026" s="25" t="str">
        <f>IF(A4026="","",VLOOKUP(A4026,Tabulka3[[Číslo registrace  u jednorázové akce]:[Příjmení]],2,0))</f>
        <v/>
      </c>
      <c r="C4026" s="25" t="str">
        <f>IF(A4026="","",VLOOKUP(A4026,Tabulka3[[Číslo registrace  u jednorázové akce]:[Příjmení]],3,0))</f>
        <v/>
      </c>
      <c r="I4026" s="94"/>
      <c r="J4026" s="94"/>
      <c r="L4026" s="15"/>
      <c r="M4026" s="15"/>
      <c r="N4026" s="15"/>
    </row>
    <row r="4027" spans="2:14" s="25" customFormat="1" ht="15" customHeight="1" x14ac:dyDescent="0.3">
      <c r="B4027" s="25" t="str">
        <f>IF(A4027="","",VLOOKUP(A4027,Tabulka3[[Číslo registrace  u jednorázové akce]:[Příjmení]],2,0))</f>
        <v/>
      </c>
      <c r="C4027" s="25" t="str">
        <f>IF(A4027="","",VLOOKUP(A4027,Tabulka3[[Číslo registrace  u jednorázové akce]:[Příjmení]],3,0))</f>
        <v/>
      </c>
      <c r="I4027" s="94"/>
      <c r="J4027" s="94"/>
      <c r="L4027" s="15"/>
      <c r="M4027" s="15"/>
      <c r="N4027" s="15"/>
    </row>
    <row r="4028" spans="2:14" s="25" customFormat="1" ht="15" customHeight="1" x14ac:dyDescent="0.3">
      <c r="B4028" s="25" t="str">
        <f>IF(A4028="","",VLOOKUP(A4028,Tabulka3[[Číslo registrace  u jednorázové akce]:[Příjmení]],2,0))</f>
        <v/>
      </c>
      <c r="C4028" s="25" t="str">
        <f>IF(A4028="","",VLOOKUP(A4028,Tabulka3[[Číslo registrace  u jednorázové akce]:[Příjmení]],3,0))</f>
        <v/>
      </c>
      <c r="I4028" s="94"/>
      <c r="J4028" s="94"/>
      <c r="L4028" s="15"/>
      <c r="M4028" s="15"/>
      <c r="N4028" s="15"/>
    </row>
    <row r="4029" spans="2:14" s="25" customFormat="1" ht="15" customHeight="1" x14ac:dyDescent="0.3">
      <c r="B4029" s="25" t="str">
        <f>IF(A4029="","",VLOOKUP(A4029,Tabulka3[[Číslo registrace  u jednorázové akce]:[Příjmení]],2,0))</f>
        <v/>
      </c>
      <c r="C4029" s="25" t="str">
        <f>IF(A4029="","",VLOOKUP(A4029,Tabulka3[[Číslo registrace  u jednorázové akce]:[Příjmení]],3,0))</f>
        <v/>
      </c>
      <c r="I4029" s="94"/>
      <c r="J4029" s="94"/>
      <c r="L4029" s="15"/>
      <c r="M4029" s="15"/>
      <c r="N4029" s="15"/>
    </row>
    <row r="4030" spans="2:14" s="25" customFormat="1" ht="15" customHeight="1" x14ac:dyDescent="0.3">
      <c r="B4030" s="25" t="str">
        <f>IF(A4030="","",VLOOKUP(A4030,Tabulka3[[Číslo registrace  u jednorázové akce]:[Příjmení]],2,0))</f>
        <v/>
      </c>
      <c r="C4030" s="25" t="str">
        <f>IF(A4030="","",VLOOKUP(A4030,Tabulka3[[Číslo registrace  u jednorázové akce]:[Příjmení]],3,0))</f>
        <v/>
      </c>
      <c r="I4030" s="94"/>
      <c r="J4030" s="94"/>
      <c r="L4030" s="15"/>
      <c r="M4030" s="15"/>
      <c r="N4030" s="15"/>
    </row>
    <row r="4031" spans="2:14" s="25" customFormat="1" ht="15" customHeight="1" x14ac:dyDescent="0.3">
      <c r="B4031" s="25" t="str">
        <f>IF(A4031="","",VLOOKUP(A4031,Tabulka3[[Číslo registrace  u jednorázové akce]:[Příjmení]],2,0))</f>
        <v/>
      </c>
      <c r="C4031" s="25" t="str">
        <f>IF(A4031="","",VLOOKUP(A4031,Tabulka3[[Číslo registrace  u jednorázové akce]:[Příjmení]],3,0))</f>
        <v/>
      </c>
      <c r="I4031" s="94"/>
      <c r="J4031" s="94"/>
      <c r="L4031" s="15"/>
      <c r="M4031" s="15"/>
      <c r="N4031" s="15"/>
    </row>
    <row r="4032" spans="2:14" s="25" customFormat="1" ht="15" customHeight="1" x14ac:dyDescent="0.3">
      <c r="B4032" s="25" t="str">
        <f>IF(A4032="","",VLOOKUP(A4032,Tabulka3[[Číslo registrace  u jednorázové akce]:[Příjmení]],2,0))</f>
        <v/>
      </c>
      <c r="C4032" s="25" t="str">
        <f>IF(A4032="","",VLOOKUP(A4032,Tabulka3[[Číslo registrace  u jednorázové akce]:[Příjmení]],3,0))</f>
        <v/>
      </c>
      <c r="I4032" s="94"/>
      <c r="J4032" s="94"/>
      <c r="L4032" s="15"/>
      <c r="M4032" s="15"/>
      <c r="N4032" s="15"/>
    </row>
    <row r="4033" spans="2:14" s="25" customFormat="1" ht="15" customHeight="1" x14ac:dyDescent="0.3">
      <c r="B4033" s="25" t="str">
        <f>IF(A4033="","",VLOOKUP(A4033,Tabulka3[[Číslo registrace  u jednorázové akce]:[Příjmení]],2,0))</f>
        <v/>
      </c>
      <c r="C4033" s="25" t="str">
        <f>IF(A4033="","",VLOOKUP(A4033,Tabulka3[[Číslo registrace  u jednorázové akce]:[Příjmení]],3,0))</f>
        <v/>
      </c>
      <c r="I4033" s="94"/>
      <c r="J4033" s="94"/>
      <c r="L4033" s="15"/>
      <c r="M4033" s="15"/>
      <c r="N4033" s="15"/>
    </row>
    <row r="4034" spans="2:14" s="25" customFormat="1" ht="15" customHeight="1" x14ac:dyDescent="0.3">
      <c r="B4034" s="25" t="str">
        <f>IF(A4034="","",VLOOKUP(A4034,Tabulka3[[Číslo registrace  u jednorázové akce]:[Příjmení]],2,0))</f>
        <v/>
      </c>
      <c r="C4034" s="25" t="str">
        <f>IF(A4034="","",VLOOKUP(A4034,Tabulka3[[Číslo registrace  u jednorázové akce]:[Příjmení]],3,0))</f>
        <v/>
      </c>
      <c r="I4034" s="94"/>
      <c r="J4034" s="94"/>
      <c r="L4034" s="15"/>
      <c r="M4034" s="15"/>
      <c r="N4034" s="15"/>
    </row>
    <row r="4035" spans="2:14" s="25" customFormat="1" ht="15" customHeight="1" x14ac:dyDescent="0.3">
      <c r="B4035" s="25" t="str">
        <f>IF(A4035="","",VLOOKUP(A4035,Tabulka3[[Číslo registrace  u jednorázové akce]:[Příjmení]],2,0))</f>
        <v/>
      </c>
      <c r="C4035" s="25" t="str">
        <f>IF(A4035="","",VLOOKUP(A4035,Tabulka3[[Číslo registrace  u jednorázové akce]:[Příjmení]],3,0))</f>
        <v/>
      </c>
      <c r="I4035" s="94"/>
      <c r="J4035" s="94"/>
      <c r="L4035" s="15"/>
      <c r="M4035" s="15"/>
      <c r="N4035" s="15"/>
    </row>
    <row r="4036" spans="2:14" s="25" customFormat="1" ht="15" customHeight="1" x14ac:dyDescent="0.3">
      <c r="B4036" s="25" t="str">
        <f>IF(A4036="","",VLOOKUP(A4036,Tabulka3[[Číslo registrace  u jednorázové akce]:[Příjmení]],2,0))</f>
        <v/>
      </c>
      <c r="C4036" s="25" t="str">
        <f>IF(A4036="","",VLOOKUP(A4036,Tabulka3[[Číslo registrace  u jednorázové akce]:[Příjmení]],3,0))</f>
        <v/>
      </c>
      <c r="I4036" s="94"/>
      <c r="J4036" s="94"/>
      <c r="L4036" s="15"/>
      <c r="M4036" s="15"/>
      <c r="N4036" s="15"/>
    </row>
    <row r="4037" spans="2:14" s="25" customFormat="1" ht="15" customHeight="1" x14ac:dyDescent="0.3">
      <c r="B4037" s="25" t="str">
        <f>IF(A4037="","",VLOOKUP(A4037,Tabulka3[[Číslo registrace  u jednorázové akce]:[Příjmení]],2,0))</f>
        <v/>
      </c>
      <c r="C4037" s="25" t="str">
        <f>IF(A4037="","",VLOOKUP(A4037,Tabulka3[[Číslo registrace  u jednorázové akce]:[Příjmení]],3,0))</f>
        <v/>
      </c>
      <c r="I4037" s="94"/>
      <c r="J4037" s="94"/>
      <c r="L4037" s="15"/>
      <c r="M4037" s="15"/>
      <c r="N4037" s="15"/>
    </row>
    <row r="4038" spans="2:14" s="25" customFormat="1" ht="15" customHeight="1" x14ac:dyDescent="0.3">
      <c r="B4038" s="25" t="str">
        <f>IF(A4038="","",VLOOKUP(A4038,Tabulka3[[Číslo registrace  u jednorázové akce]:[Příjmení]],2,0))</f>
        <v/>
      </c>
      <c r="C4038" s="25" t="str">
        <f>IF(A4038="","",VLOOKUP(A4038,Tabulka3[[Číslo registrace  u jednorázové akce]:[Příjmení]],3,0))</f>
        <v/>
      </c>
      <c r="I4038" s="94"/>
      <c r="J4038" s="94"/>
      <c r="L4038" s="15"/>
      <c r="M4038" s="15"/>
      <c r="N4038" s="15"/>
    </row>
    <row r="4039" spans="2:14" s="25" customFormat="1" ht="15" customHeight="1" x14ac:dyDescent="0.3">
      <c r="B4039" s="25" t="str">
        <f>IF(A4039="","",VLOOKUP(A4039,Tabulka3[[Číslo registrace  u jednorázové akce]:[Příjmení]],2,0))</f>
        <v/>
      </c>
      <c r="C4039" s="25" t="str">
        <f>IF(A4039="","",VLOOKUP(A4039,Tabulka3[[Číslo registrace  u jednorázové akce]:[Příjmení]],3,0))</f>
        <v/>
      </c>
      <c r="I4039" s="94"/>
      <c r="J4039" s="94"/>
      <c r="L4039" s="15"/>
      <c r="M4039" s="15"/>
      <c r="N4039" s="15"/>
    </row>
    <row r="4040" spans="2:14" s="25" customFormat="1" ht="15" customHeight="1" x14ac:dyDescent="0.3">
      <c r="B4040" s="25" t="str">
        <f>IF(A4040="","",VLOOKUP(A4040,Tabulka3[[Číslo registrace  u jednorázové akce]:[Příjmení]],2,0))</f>
        <v/>
      </c>
      <c r="C4040" s="25" t="str">
        <f>IF(A4040="","",VLOOKUP(A4040,Tabulka3[[Číslo registrace  u jednorázové akce]:[Příjmení]],3,0))</f>
        <v/>
      </c>
      <c r="I4040" s="94"/>
      <c r="J4040" s="94"/>
      <c r="L4040" s="15"/>
      <c r="M4040" s="15"/>
      <c r="N4040" s="15"/>
    </row>
    <row r="4041" spans="2:14" s="25" customFormat="1" ht="15" customHeight="1" x14ac:dyDescent="0.3">
      <c r="B4041" s="25" t="str">
        <f>IF(A4041="","",VLOOKUP(A4041,Tabulka3[[Číslo registrace  u jednorázové akce]:[Příjmení]],2,0))</f>
        <v/>
      </c>
      <c r="C4041" s="25" t="str">
        <f>IF(A4041="","",VLOOKUP(A4041,Tabulka3[[Číslo registrace  u jednorázové akce]:[Příjmení]],3,0))</f>
        <v/>
      </c>
      <c r="I4041" s="94"/>
      <c r="J4041" s="94"/>
      <c r="L4041" s="15"/>
      <c r="M4041" s="15"/>
      <c r="N4041" s="15"/>
    </row>
    <row r="4042" spans="2:14" s="25" customFormat="1" ht="15" customHeight="1" x14ac:dyDescent="0.3">
      <c r="B4042" s="25" t="str">
        <f>IF(A4042="","",VLOOKUP(A4042,Tabulka3[[Číslo registrace  u jednorázové akce]:[Příjmení]],2,0))</f>
        <v/>
      </c>
      <c r="C4042" s="25" t="str">
        <f>IF(A4042="","",VLOOKUP(A4042,Tabulka3[[Číslo registrace  u jednorázové akce]:[Příjmení]],3,0))</f>
        <v/>
      </c>
      <c r="I4042" s="94"/>
      <c r="J4042" s="94"/>
      <c r="L4042" s="15"/>
      <c r="M4042" s="15"/>
      <c r="N4042" s="15"/>
    </row>
    <row r="4043" spans="2:14" s="25" customFormat="1" ht="15" customHeight="1" x14ac:dyDescent="0.3">
      <c r="B4043" s="25" t="str">
        <f>IF(A4043="","",VLOOKUP(A4043,Tabulka3[[Číslo registrace  u jednorázové akce]:[Příjmení]],2,0))</f>
        <v/>
      </c>
      <c r="C4043" s="25" t="str">
        <f>IF(A4043="","",VLOOKUP(A4043,Tabulka3[[Číslo registrace  u jednorázové akce]:[Příjmení]],3,0))</f>
        <v/>
      </c>
      <c r="I4043" s="94"/>
      <c r="J4043" s="94"/>
      <c r="L4043" s="15"/>
      <c r="M4043" s="15"/>
      <c r="N4043" s="15"/>
    </row>
    <row r="4044" spans="2:14" s="25" customFormat="1" ht="15" customHeight="1" x14ac:dyDescent="0.3">
      <c r="B4044" s="25" t="str">
        <f>IF(A4044="","",VLOOKUP(A4044,Tabulka3[[Číslo registrace  u jednorázové akce]:[Příjmení]],2,0))</f>
        <v/>
      </c>
      <c r="C4044" s="25" t="str">
        <f>IF(A4044="","",VLOOKUP(A4044,Tabulka3[[Číslo registrace  u jednorázové akce]:[Příjmení]],3,0))</f>
        <v/>
      </c>
      <c r="I4044" s="94"/>
      <c r="J4044" s="94"/>
      <c r="L4044" s="15"/>
      <c r="M4044" s="15"/>
      <c r="N4044" s="15"/>
    </row>
    <row r="4045" spans="2:14" s="25" customFormat="1" ht="15" customHeight="1" x14ac:dyDescent="0.3">
      <c r="B4045" s="25" t="str">
        <f>IF(A4045="","",VLOOKUP(A4045,Tabulka3[[Číslo registrace  u jednorázové akce]:[Příjmení]],2,0))</f>
        <v/>
      </c>
      <c r="C4045" s="25" t="str">
        <f>IF(A4045="","",VLOOKUP(A4045,Tabulka3[[Číslo registrace  u jednorázové akce]:[Příjmení]],3,0))</f>
        <v/>
      </c>
      <c r="I4045" s="94"/>
      <c r="J4045" s="94"/>
      <c r="L4045" s="15"/>
      <c r="M4045" s="15"/>
      <c r="N4045" s="15"/>
    </row>
    <row r="4046" spans="2:14" s="25" customFormat="1" ht="15" customHeight="1" x14ac:dyDescent="0.3">
      <c r="B4046" s="25" t="str">
        <f>IF(A4046="","",VLOOKUP(A4046,Tabulka3[[Číslo registrace  u jednorázové akce]:[Příjmení]],2,0))</f>
        <v/>
      </c>
      <c r="C4046" s="25" t="str">
        <f>IF(A4046="","",VLOOKUP(A4046,Tabulka3[[Číslo registrace  u jednorázové akce]:[Příjmení]],3,0))</f>
        <v/>
      </c>
      <c r="I4046" s="94"/>
      <c r="J4046" s="94"/>
      <c r="L4046" s="15"/>
      <c r="M4046" s="15"/>
      <c r="N4046" s="15"/>
    </row>
    <row r="4047" spans="2:14" s="25" customFormat="1" ht="15" customHeight="1" x14ac:dyDescent="0.3">
      <c r="B4047" s="25" t="str">
        <f>IF(A4047="","",VLOOKUP(A4047,Tabulka3[[Číslo registrace  u jednorázové akce]:[Příjmení]],2,0))</f>
        <v/>
      </c>
      <c r="C4047" s="25" t="str">
        <f>IF(A4047="","",VLOOKUP(A4047,Tabulka3[[Číslo registrace  u jednorázové akce]:[Příjmení]],3,0))</f>
        <v/>
      </c>
      <c r="I4047" s="94"/>
      <c r="J4047" s="94"/>
      <c r="L4047" s="15"/>
      <c r="M4047" s="15"/>
      <c r="N4047" s="15"/>
    </row>
    <row r="4048" spans="2:14" s="25" customFormat="1" ht="15" customHeight="1" x14ac:dyDescent="0.3">
      <c r="B4048" s="25" t="str">
        <f>IF(A4048="","",VLOOKUP(A4048,Tabulka3[[Číslo registrace  u jednorázové akce]:[Příjmení]],2,0))</f>
        <v/>
      </c>
      <c r="C4048" s="25" t="str">
        <f>IF(A4048="","",VLOOKUP(A4048,Tabulka3[[Číslo registrace  u jednorázové akce]:[Příjmení]],3,0))</f>
        <v/>
      </c>
      <c r="I4048" s="94"/>
      <c r="J4048" s="94"/>
      <c r="L4048" s="15"/>
      <c r="M4048" s="15"/>
      <c r="N4048" s="15"/>
    </row>
    <row r="4049" spans="2:14" s="25" customFormat="1" ht="15" customHeight="1" x14ac:dyDescent="0.3">
      <c r="B4049" s="25" t="str">
        <f>IF(A4049="","",VLOOKUP(A4049,Tabulka3[[Číslo registrace  u jednorázové akce]:[Příjmení]],2,0))</f>
        <v/>
      </c>
      <c r="C4049" s="25" t="str">
        <f>IF(A4049="","",VLOOKUP(A4049,Tabulka3[[Číslo registrace  u jednorázové akce]:[Příjmení]],3,0))</f>
        <v/>
      </c>
      <c r="I4049" s="94"/>
      <c r="J4049" s="94"/>
      <c r="L4049" s="15"/>
      <c r="M4049" s="15"/>
      <c r="N4049" s="15"/>
    </row>
    <row r="4050" spans="2:14" s="25" customFormat="1" ht="15" customHeight="1" x14ac:dyDescent="0.3">
      <c r="B4050" s="25" t="str">
        <f>IF(A4050="","",VLOOKUP(A4050,Tabulka3[[Číslo registrace  u jednorázové akce]:[Příjmení]],2,0))</f>
        <v/>
      </c>
      <c r="C4050" s="25" t="str">
        <f>IF(A4050="","",VLOOKUP(A4050,Tabulka3[[Číslo registrace  u jednorázové akce]:[Příjmení]],3,0))</f>
        <v/>
      </c>
      <c r="I4050" s="94"/>
      <c r="J4050" s="94"/>
      <c r="L4050" s="15"/>
      <c r="M4050" s="15"/>
      <c r="N4050" s="15"/>
    </row>
    <row r="4051" spans="2:14" s="25" customFormat="1" ht="15" customHeight="1" x14ac:dyDescent="0.3">
      <c r="B4051" s="25" t="str">
        <f>IF(A4051="","",VLOOKUP(A4051,Tabulka3[[Číslo registrace  u jednorázové akce]:[Příjmení]],2,0))</f>
        <v/>
      </c>
      <c r="C4051" s="25" t="str">
        <f>IF(A4051="","",VLOOKUP(A4051,Tabulka3[[Číslo registrace  u jednorázové akce]:[Příjmení]],3,0))</f>
        <v/>
      </c>
      <c r="I4051" s="94"/>
      <c r="J4051" s="94"/>
      <c r="L4051" s="15"/>
      <c r="M4051" s="15"/>
      <c r="N4051" s="15"/>
    </row>
    <row r="4052" spans="2:14" s="25" customFormat="1" ht="15" customHeight="1" x14ac:dyDescent="0.3">
      <c r="B4052" s="25" t="str">
        <f>IF(A4052="","",VLOOKUP(A4052,Tabulka3[[Číslo registrace  u jednorázové akce]:[Příjmení]],2,0))</f>
        <v/>
      </c>
      <c r="C4052" s="25" t="str">
        <f>IF(A4052="","",VLOOKUP(A4052,Tabulka3[[Číslo registrace  u jednorázové akce]:[Příjmení]],3,0))</f>
        <v/>
      </c>
      <c r="I4052" s="94"/>
      <c r="J4052" s="94"/>
      <c r="L4052" s="15"/>
      <c r="M4052" s="15"/>
      <c r="N4052" s="15"/>
    </row>
    <row r="4053" spans="2:14" s="25" customFormat="1" ht="15" customHeight="1" x14ac:dyDescent="0.3">
      <c r="B4053" s="25" t="str">
        <f>IF(A4053="","",VLOOKUP(A4053,Tabulka3[[Číslo registrace  u jednorázové akce]:[Příjmení]],2,0))</f>
        <v/>
      </c>
      <c r="C4053" s="25" t="str">
        <f>IF(A4053="","",VLOOKUP(A4053,Tabulka3[[Číslo registrace  u jednorázové akce]:[Příjmení]],3,0))</f>
        <v/>
      </c>
      <c r="I4053" s="94"/>
      <c r="J4053" s="94"/>
      <c r="L4053" s="15"/>
      <c r="M4053" s="15"/>
      <c r="N4053" s="15"/>
    </row>
    <row r="4054" spans="2:14" s="25" customFormat="1" ht="15" customHeight="1" x14ac:dyDescent="0.3">
      <c r="B4054" s="25" t="str">
        <f>IF(A4054="","",VLOOKUP(A4054,Tabulka3[[Číslo registrace  u jednorázové akce]:[Příjmení]],2,0))</f>
        <v/>
      </c>
      <c r="C4054" s="25" t="str">
        <f>IF(A4054="","",VLOOKUP(A4054,Tabulka3[[Číslo registrace  u jednorázové akce]:[Příjmení]],3,0))</f>
        <v/>
      </c>
      <c r="I4054" s="94"/>
      <c r="J4054" s="94"/>
      <c r="L4054" s="15"/>
      <c r="M4054" s="15"/>
      <c r="N4054" s="15"/>
    </row>
    <row r="4055" spans="2:14" s="25" customFormat="1" ht="15" customHeight="1" x14ac:dyDescent="0.3">
      <c r="B4055" s="25" t="str">
        <f>IF(A4055="","",VLOOKUP(A4055,Tabulka3[[Číslo registrace  u jednorázové akce]:[Příjmení]],2,0))</f>
        <v/>
      </c>
      <c r="C4055" s="25" t="str">
        <f>IF(A4055="","",VLOOKUP(A4055,Tabulka3[[Číslo registrace  u jednorázové akce]:[Příjmení]],3,0))</f>
        <v/>
      </c>
      <c r="I4055" s="94"/>
      <c r="J4055" s="94"/>
      <c r="L4055" s="15"/>
      <c r="M4055" s="15"/>
      <c r="N4055" s="15"/>
    </row>
    <row r="4056" spans="2:14" s="25" customFormat="1" ht="15" customHeight="1" x14ac:dyDescent="0.3">
      <c r="B4056" s="25" t="str">
        <f>IF(A4056="","",VLOOKUP(A4056,Tabulka3[[Číslo registrace  u jednorázové akce]:[Příjmení]],2,0))</f>
        <v/>
      </c>
      <c r="C4056" s="25" t="str">
        <f>IF(A4056="","",VLOOKUP(A4056,Tabulka3[[Číslo registrace  u jednorázové akce]:[Příjmení]],3,0))</f>
        <v/>
      </c>
      <c r="I4056" s="94"/>
      <c r="J4056" s="94"/>
      <c r="L4056" s="15"/>
      <c r="M4056" s="15"/>
      <c r="N4056" s="15"/>
    </row>
    <row r="4057" spans="2:14" s="25" customFormat="1" ht="15" customHeight="1" x14ac:dyDescent="0.3">
      <c r="B4057" s="25" t="str">
        <f>IF(A4057="","",VLOOKUP(A4057,Tabulka3[[Číslo registrace  u jednorázové akce]:[Příjmení]],2,0))</f>
        <v/>
      </c>
      <c r="C4057" s="25" t="str">
        <f>IF(A4057="","",VLOOKUP(A4057,Tabulka3[[Číslo registrace  u jednorázové akce]:[Příjmení]],3,0))</f>
        <v/>
      </c>
      <c r="I4057" s="94"/>
      <c r="J4057" s="94"/>
      <c r="L4057" s="15"/>
      <c r="M4057" s="15"/>
      <c r="N4057" s="15"/>
    </row>
    <row r="4058" spans="2:14" s="25" customFormat="1" ht="15" customHeight="1" x14ac:dyDescent="0.3">
      <c r="B4058" s="25" t="str">
        <f>IF(A4058="","",VLOOKUP(A4058,Tabulka3[[Číslo registrace  u jednorázové akce]:[Příjmení]],2,0))</f>
        <v/>
      </c>
      <c r="C4058" s="25" t="str">
        <f>IF(A4058="","",VLOOKUP(A4058,Tabulka3[[Číslo registrace  u jednorázové akce]:[Příjmení]],3,0))</f>
        <v/>
      </c>
      <c r="I4058" s="94"/>
      <c r="J4058" s="94"/>
      <c r="L4058" s="15"/>
      <c r="M4058" s="15"/>
      <c r="N4058" s="15"/>
    </row>
    <row r="4059" spans="2:14" s="25" customFormat="1" ht="15" customHeight="1" x14ac:dyDescent="0.3">
      <c r="B4059" s="25" t="str">
        <f>IF(A4059="","",VLOOKUP(A4059,Tabulka3[[Číslo registrace  u jednorázové akce]:[Příjmení]],2,0))</f>
        <v/>
      </c>
      <c r="C4059" s="25" t="str">
        <f>IF(A4059="","",VLOOKUP(A4059,Tabulka3[[Číslo registrace  u jednorázové akce]:[Příjmení]],3,0))</f>
        <v/>
      </c>
      <c r="I4059" s="94"/>
      <c r="J4059" s="94"/>
      <c r="L4059" s="15"/>
      <c r="M4059" s="15"/>
      <c r="N4059" s="15"/>
    </row>
    <row r="4060" spans="2:14" s="25" customFormat="1" ht="15" customHeight="1" x14ac:dyDescent="0.3">
      <c r="B4060" s="25" t="str">
        <f>IF(A4060="","",VLOOKUP(A4060,Tabulka3[[Číslo registrace  u jednorázové akce]:[Příjmení]],2,0))</f>
        <v/>
      </c>
      <c r="C4060" s="25" t="str">
        <f>IF(A4060="","",VLOOKUP(A4060,Tabulka3[[Číslo registrace  u jednorázové akce]:[Příjmení]],3,0))</f>
        <v/>
      </c>
      <c r="I4060" s="94"/>
      <c r="J4060" s="94"/>
      <c r="L4060" s="15"/>
      <c r="M4060" s="15"/>
      <c r="N4060" s="15"/>
    </row>
    <row r="4061" spans="2:14" s="25" customFormat="1" ht="15" customHeight="1" x14ac:dyDescent="0.3">
      <c r="B4061" s="25" t="str">
        <f>IF(A4061="","",VLOOKUP(A4061,Tabulka3[[Číslo registrace  u jednorázové akce]:[Příjmení]],2,0))</f>
        <v/>
      </c>
      <c r="C4061" s="25" t="str">
        <f>IF(A4061="","",VLOOKUP(A4061,Tabulka3[[Číslo registrace  u jednorázové akce]:[Příjmení]],3,0))</f>
        <v/>
      </c>
      <c r="I4061" s="94"/>
      <c r="J4061" s="94"/>
      <c r="L4061" s="15"/>
      <c r="M4061" s="15"/>
      <c r="N4061" s="15"/>
    </row>
    <row r="4062" spans="2:14" s="25" customFormat="1" ht="15" customHeight="1" x14ac:dyDescent="0.3">
      <c r="B4062" s="25" t="str">
        <f>IF(A4062="","",VLOOKUP(A4062,Tabulka3[[Číslo registrace  u jednorázové akce]:[Příjmení]],2,0))</f>
        <v/>
      </c>
      <c r="C4062" s="25" t="str">
        <f>IF(A4062="","",VLOOKUP(A4062,Tabulka3[[Číslo registrace  u jednorázové akce]:[Příjmení]],3,0))</f>
        <v/>
      </c>
      <c r="I4062" s="94"/>
      <c r="J4062" s="94"/>
      <c r="L4062" s="15"/>
      <c r="M4062" s="15"/>
      <c r="N4062" s="15"/>
    </row>
    <row r="4063" spans="2:14" s="25" customFormat="1" ht="15" customHeight="1" x14ac:dyDescent="0.3">
      <c r="B4063" s="25" t="str">
        <f>IF(A4063="","",VLOOKUP(A4063,Tabulka3[[Číslo registrace  u jednorázové akce]:[Příjmení]],2,0))</f>
        <v/>
      </c>
      <c r="C4063" s="25" t="str">
        <f>IF(A4063="","",VLOOKUP(A4063,Tabulka3[[Číslo registrace  u jednorázové akce]:[Příjmení]],3,0))</f>
        <v/>
      </c>
      <c r="I4063" s="94"/>
      <c r="J4063" s="94"/>
      <c r="L4063" s="15"/>
      <c r="M4063" s="15"/>
      <c r="N4063" s="15"/>
    </row>
    <row r="4064" spans="2:14" s="25" customFormat="1" ht="15" customHeight="1" x14ac:dyDescent="0.3">
      <c r="B4064" s="25" t="str">
        <f>IF(A4064="","",VLOOKUP(A4064,Tabulka3[[Číslo registrace  u jednorázové akce]:[Příjmení]],2,0))</f>
        <v/>
      </c>
      <c r="C4064" s="25" t="str">
        <f>IF(A4064="","",VLOOKUP(A4064,Tabulka3[[Číslo registrace  u jednorázové akce]:[Příjmení]],3,0))</f>
        <v/>
      </c>
      <c r="I4064" s="94"/>
      <c r="J4064" s="94"/>
      <c r="L4064" s="15"/>
      <c r="M4064" s="15"/>
      <c r="N4064" s="15"/>
    </row>
    <row r="4065" spans="2:14" s="25" customFormat="1" ht="15" customHeight="1" x14ac:dyDescent="0.3">
      <c r="B4065" s="25" t="str">
        <f>IF(A4065="","",VLOOKUP(A4065,Tabulka3[[Číslo registrace  u jednorázové akce]:[Příjmení]],2,0))</f>
        <v/>
      </c>
      <c r="C4065" s="25" t="str">
        <f>IF(A4065="","",VLOOKUP(A4065,Tabulka3[[Číslo registrace  u jednorázové akce]:[Příjmení]],3,0))</f>
        <v/>
      </c>
      <c r="I4065" s="94"/>
      <c r="J4065" s="94"/>
      <c r="L4065" s="15"/>
      <c r="M4065" s="15"/>
      <c r="N4065" s="15"/>
    </row>
    <row r="4066" spans="2:14" s="25" customFormat="1" ht="15" customHeight="1" x14ac:dyDescent="0.3">
      <c r="B4066" s="25" t="str">
        <f>IF(A4066="","",VLOOKUP(A4066,Tabulka3[[Číslo registrace  u jednorázové akce]:[Příjmení]],2,0))</f>
        <v/>
      </c>
      <c r="C4066" s="25" t="str">
        <f>IF(A4066="","",VLOOKUP(A4066,Tabulka3[[Číslo registrace  u jednorázové akce]:[Příjmení]],3,0))</f>
        <v/>
      </c>
      <c r="I4066" s="94"/>
      <c r="J4066" s="94"/>
      <c r="L4066" s="15"/>
      <c r="M4066" s="15"/>
      <c r="N4066" s="15"/>
    </row>
    <row r="4067" spans="2:14" s="25" customFormat="1" ht="15" customHeight="1" x14ac:dyDescent="0.3">
      <c r="B4067" s="25" t="str">
        <f>IF(A4067="","",VLOOKUP(A4067,Tabulka3[[Číslo registrace  u jednorázové akce]:[Příjmení]],2,0))</f>
        <v/>
      </c>
      <c r="C4067" s="25" t="str">
        <f>IF(A4067="","",VLOOKUP(A4067,Tabulka3[[Číslo registrace  u jednorázové akce]:[Příjmení]],3,0))</f>
        <v/>
      </c>
      <c r="I4067" s="94"/>
      <c r="J4067" s="94"/>
      <c r="L4067" s="15"/>
      <c r="M4067" s="15"/>
      <c r="N4067" s="15"/>
    </row>
    <row r="4068" spans="2:14" s="25" customFormat="1" ht="15" customHeight="1" x14ac:dyDescent="0.3">
      <c r="B4068" s="25" t="str">
        <f>IF(A4068="","",VLOOKUP(A4068,Tabulka3[[Číslo registrace  u jednorázové akce]:[Příjmení]],2,0))</f>
        <v/>
      </c>
      <c r="C4068" s="25" t="str">
        <f>IF(A4068="","",VLOOKUP(A4068,Tabulka3[[Číslo registrace  u jednorázové akce]:[Příjmení]],3,0))</f>
        <v/>
      </c>
      <c r="I4068" s="94"/>
      <c r="J4068" s="94"/>
      <c r="L4068" s="15"/>
      <c r="M4068" s="15"/>
      <c r="N4068" s="15"/>
    </row>
    <row r="4069" spans="2:14" s="25" customFormat="1" ht="15" customHeight="1" x14ac:dyDescent="0.3">
      <c r="B4069" s="25" t="str">
        <f>IF(A4069="","",VLOOKUP(A4069,Tabulka3[[Číslo registrace  u jednorázové akce]:[Příjmení]],2,0))</f>
        <v/>
      </c>
      <c r="C4069" s="25" t="str">
        <f>IF(A4069="","",VLOOKUP(A4069,Tabulka3[[Číslo registrace  u jednorázové akce]:[Příjmení]],3,0))</f>
        <v/>
      </c>
      <c r="I4069" s="94"/>
      <c r="J4069" s="94"/>
      <c r="L4069" s="15"/>
      <c r="M4069" s="15"/>
      <c r="N4069" s="15"/>
    </row>
    <row r="4070" spans="2:14" s="25" customFormat="1" ht="15" customHeight="1" x14ac:dyDescent="0.3">
      <c r="B4070" s="25" t="str">
        <f>IF(A4070="","",VLOOKUP(A4070,Tabulka3[[Číslo registrace  u jednorázové akce]:[Příjmení]],2,0))</f>
        <v/>
      </c>
      <c r="C4070" s="25" t="str">
        <f>IF(A4070="","",VLOOKUP(A4070,Tabulka3[[Číslo registrace  u jednorázové akce]:[Příjmení]],3,0))</f>
        <v/>
      </c>
      <c r="I4070" s="94"/>
      <c r="J4070" s="94"/>
      <c r="L4070" s="15"/>
      <c r="M4070" s="15"/>
      <c r="N4070" s="15"/>
    </row>
    <row r="4071" spans="2:14" s="25" customFormat="1" ht="15" customHeight="1" x14ac:dyDescent="0.3">
      <c r="B4071" s="25" t="str">
        <f>IF(A4071="","",VLOOKUP(A4071,Tabulka3[[Číslo registrace  u jednorázové akce]:[Příjmení]],2,0))</f>
        <v/>
      </c>
      <c r="C4071" s="25" t="str">
        <f>IF(A4071="","",VLOOKUP(A4071,Tabulka3[[Číslo registrace  u jednorázové akce]:[Příjmení]],3,0))</f>
        <v/>
      </c>
      <c r="I4071" s="94"/>
      <c r="J4071" s="94"/>
      <c r="L4071" s="15"/>
      <c r="M4071" s="15"/>
      <c r="N4071" s="15"/>
    </row>
    <row r="4072" spans="2:14" s="25" customFormat="1" ht="15" customHeight="1" x14ac:dyDescent="0.3">
      <c r="B4072" s="25" t="str">
        <f>IF(A4072="","",VLOOKUP(A4072,Tabulka3[[Číslo registrace  u jednorázové akce]:[Příjmení]],2,0))</f>
        <v/>
      </c>
      <c r="C4072" s="25" t="str">
        <f>IF(A4072="","",VLOOKUP(A4072,Tabulka3[[Číslo registrace  u jednorázové akce]:[Příjmení]],3,0))</f>
        <v/>
      </c>
      <c r="I4072" s="94"/>
      <c r="J4072" s="94"/>
      <c r="L4072" s="15"/>
      <c r="M4072" s="15"/>
      <c r="N4072" s="15"/>
    </row>
    <row r="4073" spans="2:14" s="25" customFormat="1" ht="15" customHeight="1" x14ac:dyDescent="0.3">
      <c r="B4073" s="25" t="str">
        <f>IF(A4073="","",VLOOKUP(A4073,Tabulka3[[Číslo registrace  u jednorázové akce]:[Příjmení]],2,0))</f>
        <v/>
      </c>
      <c r="C4073" s="25" t="str">
        <f>IF(A4073="","",VLOOKUP(A4073,Tabulka3[[Číslo registrace  u jednorázové akce]:[Příjmení]],3,0))</f>
        <v/>
      </c>
      <c r="I4073" s="94"/>
      <c r="J4073" s="94"/>
      <c r="L4073" s="15"/>
      <c r="M4073" s="15"/>
      <c r="N4073" s="15"/>
    </row>
    <row r="4074" spans="2:14" s="25" customFormat="1" ht="15" customHeight="1" x14ac:dyDescent="0.3">
      <c r="B4074" s="25" t="str">
        <f>IF(A4074="","",VLOOKUP(A4074,Tabulka3[[Číslo registrace  u jednorázové akce]:[Příjmení]],2,0))</f>
        <v/>
      </c>
      <c r="C4074" s="25" t="str">
        <f>IF(A4074="","",VLOOKUP(A4074,Tabulka3[[Číslo registrace  u jednorázové akce]:[Příjmení]],3,0))</f>
        <v/>
      </c>
      <c r="I4074" s="94"/>
      <c r="J4074" s="94"/>
      <c r="L4074" s="15"/>
      <c r="M4074" s="15"/>
      <c r="N4074" s="15"/>
    </row>
    <row r="4075" spans="2:14" s="25" customFormat="1" ht="15" customHeight="1" x14ac:dyDescent="0.3">
      <c r="B4075" s="25" t="str">
        <f>IF(A4075="","",VLOOKUP(A4075,Tabulka3[[Číslo registrace  u jednorázové akce]:[Příjmení]],2,0))</f>
        <v/>
      </c>
      <c r="C4075" s="25" t="str">
        <f>IF(A4075="","",VLOOKUP(A4075,Tabulka3[[Číslo registrace  u jednorázové akce]:[Příjmení]],3,0))</f>
        <v/>
      </c>
      <c r="I4075" s="94"/>
      <c r="J4075" s="94"/>
      <c r="L4075" s="15"/>
      <c r="M4075" s="15"/>
      <c r="N4075" s="15"/>
    </row>
    <row r="4076" spans="2:14" s="25" customFormat="1" ht="15" customHeight="1" x14ac:dyDescent="0.3">
      <c r="B4076" s="25" t="str">
        <f>IF(A4076="","",VLOOKUP(A4076,Tabulka3[[Číslo registrace  u jednorázové akce]:[Příjmení]],2,0))</f>
        <v/>
      </c>
      <c r="C4076" s="25" t="str">
        <f>IF(A4076="","",VLOOKUP(A4076,Tabulka3[[Číslo registrace  u jednorázové akce]:[Příjmení]],3,0))</f>
        <v/>
      </c>
      <c r="I4076" s="94"/>
      <c r="J4076" s="94"/>
      <c r="L4076" s="15"/>
      <c r="M4076" s="15"/>
      <c r="N4076" s="15"/>
    </row>
    <row r="4077" spans="2:14" s="25" customFormat="1" ht="15" customHeight="1" x14ac:dyDescent="0.3">
      <c r="B4077" s="25" t="str">
        <f>IF(A4077="","",VLOOKUP(A4077,Tabulka3[[Číslo registrace  u jednorázové akce]:[Příjmení]],2,0))</f>
        <v/>
      </c>
      <c r="C4077" s="25" t="str">
        <f>IF(A4077="","",VLOOKUP(A4077,Tabulka3[[Číslo registrace  u jednorázové akce]:[Příjmení]],3,0))</f>
        <v/>
      </c>
      <c r="I4077" s="94"/>
      <c r="J4077" s="94"/>
      <c r="L4077" s="15"/>
      <c r="M4077" s="15"/>
      <c r="N4077" s="15"/>
    </row>
    <row r="4078" spans="2:14" s="25" customFormat="1" ht="15" customHeight="1" x14ac:dyDescent="0.3">
      <c r="B4078" s="25" t="str">
        <f>IF(A4078="","",VLOOKUP(A4078,Tabulka3[[Číslo registrace  u jednorázové akce]:[Příjmení]],2,0))</f>
        <v/>
      </c>
      <c r="C4078" s="25" t="str">
        <f>IF(A4078="","",VLOOKUP(A4078,Tabulka3[[Číslo registrace  u jednorázové akce]:[Příjmení]],3,0))</f>
        <v/>
      </c>
      <c r="I4078" s="94"/>
      <c r="J4078" s="94"/>
      <c r="L4078" s="15"/>
      <c r="M4078" s="15"/>
      <c r="N4078" s="15"/>
    </row>
    <row r="4079" spans="2:14" s="25" customFormat="1" ht="15" customHeight="1" x14ac:dyDescent="0.3">
      <c r="B4079" s="25" t="str">
        <f>IF(A4079="","",VLOOKUP(A4079,Tabulka3[[Číslo registrace  u jednorázové akce]:[Příjmení]],2,0))</f>
        <v/>
      </c>
      <c r="C4079" s="25" t="str">
        <f>IF(A4079="","",VLOOKUP(A4079,Tabulka3[[Číslo registrace  u jednorázové akce]:[Příjmení]],3,0))</f>
        <v/>
      </c>
      <c r="I4079" s="94"/>
      <c r="J4079" s="94"/>
      <c r="L4079" s="15"/>
      <c r="M4079" s="15"/>
      <c r="N4079" s="15"/>
    </row>
    <row r="4080" spans="2:14" s="25" customFormat="1" ht="15" customHeight="1" x14ac:dyDescent="0.3">
      <c r="B4080" s="25" t="str">
        <f>IF(A4080="","",VLOOKUP(A4080,Tabulka3[[Číslo registrace  u jednorázové akce]:[Příjmení]],2,0))</f>
        <v/>
      </c>
      <c r="C4080" s="25" t="str">
        <f>IF(A4080="","",VLOOKUP(A4080,Tabulka3[[Číslo registrace  u jednorázové akce]:[Příjmení]],3,0))</f>
        <v/>
      </c>
      <c r="I4080" s="94"/>
      <c r="J4080" s="94"/>
      <c r="L4080" s="15"/>
      <c r="M4080" s="15"/>
      <c r="N4080" s="15"/>
    </row>
    <row r="4081" spans="2:14" s="25" customFormat="1" ht="15" customHeight="1" x14ac:dyDescent="0.3">
      <c r="B4081" s="25" t="str">
        <f>IF(A4081="","",VLOOKUP(A4081,Tabulka3[[Číslo registrace  u jednorázové akce]:[Příjmení]],2,0))</f>
        <v/>
      </c>
      <c r="C4081" s="25" t="str">
        <f>IF(A4081="","",VLOOKUP(A4081,Tabulka3[[Číslo registrace  u jednorázové akce]:[Příjmení]],3,0))</f>
        <v/>
      </c>
      <c r="I4081" s="94"/>
      <c r="J4081" s="94"/>
      <c r="L4081" s="15"/>
      <c r="M4081" s="15"/>
      <c r="N4081" s="15"/>
    </row>
    <row r="4082" spans="2:14" s="25" customFormat="1" ht="15" customHeight="1" x14ac:dyDescent="0.3">
      <c r="B4082" s="25" t="str">
        <f>IF(A4082="","",VLOOKUP(A4082,Tabulka3[[Číslo registrace  u jednorázové akce]:[Příjmení]],2,0))</f>
        <v/>
      </c>
      <c r="C4082" s="25" t="str">
        <f>IF(A4082="","",VLOOKUP(A4082,Tabulka3[[Číslo registrace  u jednorázové akce]:[Příjmení]],3,0))</f>
        <v/>
      </c>
      <c r="I4082" s="94"/>
      <c r="J4082" s="94"/>
      <c r="L4082" s="15"/>
      <c r="M4082" s="15"/>
      <c r="N4082" s="15"/>
    </row>
    <row r="4083" spans="2:14" s="25" customFormat="1" ht="15" customHeight="1" x14ac:dyDescent="0.3">
      <c r="B4083" s="25" t="str">
        <f>IF(A4083="","",VLOOKUP(A4083,Tabulka3[[Číslo registrace  u jednorázové akce]:[Příjmení]],2,0))</f>
        <v/>
      </c>
      <c r="C4083" s="25" t="str">
        <f>IF(A4083="","",VLOOKUP(A4083,Tabulka3[[Číslo registrace  u jednorázové akce]:[Příjmení]],3,0))</f>
        <v/>
      </c>
      <c r="I4083" s="94"/>
      <c r="J4083" s="94"/>
      <c r="L4083" s="15"/>
      <c r="M4083" s="15"/>
      <c r="N4083" s="15"/>
    </row>
    <row r="4084" spans="2:14" s="25" customFormat="1" ht="15" customHeight="1" x14ac:dyDescent="0.3">
      <c r="B4084" s="25" t="str">
        <f>IF(A4084="","",VLOOKUP(A4084,Tabulka3[[Číslo registrace  u jednorázové akce]:[Příjmení]],2,0))</f>
        <v/>
      </c>
      <c r="C4084" s="25" t="str">
        <f>IF(A4084="","",VLOOKUP(A4084,Tabulka3[[Číslo registrace  u jednorázové akce]:[Příjmení]],3,0))</f>
        <v/>
      </c>
      <c r="I4084" s="94"/>
      <c r="J4084" s="94"/>
      <c r="L4084" s="15"/>
      <c r="M4084" s="15"/>
      <c r="N4084" s="15"/>
    </row>
    <row r="4085" spans="2:14" s="25" customFormat="1" ht="15" customHeight="1" x14ac:dyDescent="0.3">
      <c r="B4085" s="25" t="str">
        <f>IF(A4085="","",VLOOKUP(A4085,Tabulka3[[Číslo registrace  u jednorázové akce]:[Příjmení]],2,0))</f>
        <v/>
      </c>
      <c r="C4085" s="25" t="str">
        <f>IF(A4085="","",VLOOKUP(A4085,Tabulka3[[Číslo registrace  u jednorázové akce]:[Příjmení]],3,0))</f>
        <v/>
      </c>
      <c r="I4085" s="94"/>
      <c r="J4085" s="94"/>
      <c r="L4085" s="15"/>
      <c r="M4085" s="15"/>
      <c r="N4085" s="15"/>
    </row>
    <row r="4086" spans="2:14" s="25" customFormat="1" ht="15" customHeight="1" x14ac:dyDescent="0.3">
      <c r="B4086" s="25" t="str">
        <f>IF(A4086="","",VLOOKUP(A4086,Tabulka3[[Číslo registrace  u jednorázové akce]:[Příjmení]],2,0))</f>
        <v/>
      </c>
      <c r="C4086" s="25" t="str">
        <f>IF(A4086="","",VLOOKUP(A4086,Tabulka3[[Číslo registrace  u jednorázové akce]:[Příjmení]],3,0))</f>
        <v/>
      </c>
      <c r="I4086" s="94"/>
      <c r="J4086" s="94"/>
      <c r="L4086" s="15"/>
      <c r="M4086" s="15"/>
      <c r="N4086" s="15"/>
    </row>
    <row r="4087" spans="2:14" s="25" customFormat="1" ht="15" customHeight="1" x14ac:dyDescent="0.3">
      <c r="B4087" s="25" t="str">
        <f>IF(A4087="","",VLOOKUP(A4087,Tabulka3[[Číslo registrace  u jednorázové akce]:[Příjmení]],2,0))</f>
        <v/>
      </c>
      <c r="C4087" s="25" t="str">
        <f>IF(A4087="","",VLOOKUP(A4087,Tabulka3[[Číslo registrace  u jednorázové akce]:[Příjmení]],3,0))</f>
        <v/>
      </c>
      <c r="I4087" s="94"/>
      <c r="J4087" s="94"/>
      <c r="L4087" s="15"/>
      <c r="M4087" s="15"/>
      <c r="N4087" s="15"/>
    </row>
    <row r="4088" spans="2:14" s="25" customFormat="1" ht="15" customHeight="1" x14ac:dyDescent="0.3">
      <c r="B4088" s="25" t="str">
        <f>IF(A4088="","",VLOOKUP(A4088,Tabulka3[[Číslo registrace  u jednorázové akce]:[Příjmení]],2,0))</f>
        <v/>
      </c>
      <c r="C4088" s="25" t="str">
        <f>IF(A4088="","",VLOOKUP(A4088,Tabulka3[[Číslo registrace  u jednorázové akce]:[Příjmení]],3,0))</f>
        <v/>
      </c>
      <c r="I4088" s="94"/>
      <c r="J4088" s="94"/>
      <c r="L4088" s="15"/>
      <c r="M4088" s="15"/>
      <c r="N4088" s="15"/>
    </row>
    <row r="4089" spans="2:14" s="25" customFormat="1" ht="15" customHeight="1" x14ac:dyDescent="0.3">
      <c r="B4089" s="25" t="str">
        <f>IF(A4089="","",VLOOKUP(A4089,Tabulka3[[Číslo registrace  u jednorázové akce]:[Příjmení]],2,0))</f>
        <v/>
      </c>
      <c r="C4089" s="25" t="str">
        <f>IF(A4089="","",VLOOKUP(A4089,Tabulka3[[Číslo registrace  u jednorázové akce]:[Příjmení]],3,0))</f>
        <v/>
      </c>
      <c r="I4089" s="94"/>
      <c r="J4089" s="94"/>
      <c r="L4089" s="15"/>
      <c r="M4089" s="15"/>
      <c r="N4089" s="15"/>
    </row>
    <row r="4090" spans="2:14" s="25" customFormat="1" ht="15" customHeight="1" x14ac:dyDescent="0.3">
      <c r="B4090" s="25" t="str">
        <f>IF(A4090="","",VLOOKUP(A4090,Tabulka3[[Číslo registrace  u jednorázové akce]:[Příjmení]],2,0))</f>
        <v/>
      </c>
      <c r="C4090" s="25" t="str">
        <f>IF(A4090="","",VLOOKUP(A4090,Tabulka3[[Číslo registrace  u jednorázové akce]:[Příjmení]],3,0))</f>
        <v/>
      </c>
      <c r="I4090" s="94"/>
      <c r="J4090" s="94"/>
      <c r="L4090" s="15"/>
      <c r="M4090" s="15"/>
      <c r="N4090" s="15"/>
    </row>
    <row r="4091" spans="2:14" s="25" customFormat="1" ht="15" customHeight="1" x14ac:dyDescent="0.3">
      <c r="B4091" s="25" t="str">
        <f>IF(A4091="","",VLOOKUP(A4091,Tabulka3[[Číslo registrace  u jednorázové akce]:[Příjmení]],2,0))</f>
        <v/>
      </c>
      <c r="C4091" s="25" t="str">
        <f>IF(A4091="","",VLOOKUP(A4091,Tabulka3[[Číslo registrace  u jednorázové akce]:[Příjmení]],3,0))</f>
        <v/>
      </c>
      <c r="I4091" s="94"/>
      <c r="J4091" s="94"/>
      <c r="L4091" s="15"/>
      <c r="M4091" s="15"/>
      <c r="N4091" s="15"/>
    </row>
    <row r="4092" spans="2:14" s="25" customFormat="1" ht="15" customHeight="1" x14ac:dyDescent="0.3">
      <c r="B4092" s="25" t="str">
        <f>IF(A4092="","",VLOOKUP(A4092,Tabulka3[[Číslo registrace  u jednorázové akce]:[Příjmení]],2,0))</f>
        <v/>
      </c>
      <c r="C4092" s="25" t="str">
        <f>IF(A4092="","",VLOOKUP(A4092,Tabulka3[[Číslo registrace  u jednorázové akce]:[Příjmení]],3,0))</f>
        <v/>
      </c>
      <c r="I4092" s="94"/>
      <c r="J4092" s="94"/>
      <c r="L4092" s="15"/>
      <c r="M4092" s="15"/>
      <c r="N4092" s="15"/>
    </row>
    <row r="4093" spans="2:14" s="25" customFormat="1" ht="15" customHeight="1" x14ac:dyDescent="0.3">
      <c r="B4093" s="25" t="str">
        <f>IF(A4093="","",VLOOKUP(A4093,Tabulka3[[Číslo registrace  u jednorázové akce]:[Příjmení]],2,0))</f>
        <v/>
      </c>
      <c r="C4093" s="25" t="str">
        <f>IF(A4093="","",VLOOKUP(A4093,Tabulka3[[Číslo registrace  u jednorázové akce]:[Příjmení]],3,0))</f>
        <v/>
      </c>
      <c r="I4093" s="94"/>
      <c r="J4093" s="94"/>
      <c r="L4093" s="15"/>
      <c r="M4093" s="15"/>
      <c r="N4093" s="15"/>
    </row>
    <row r="4094" spans="2:14" s="25" customFormat="1" ht="15" customHeight="1" x14ac:dyDescent="0.3">
      <c r="B4094" s="25" t="str">
        <f>IF(A4094="","",VLOOKUP(A4094,Tabulka3[[Číslo registrace  u jednorázové akce]:[Příjmení]],2,0))</f>
        <v/>
      </c>
      <c r="C4094" s="25" t="str">
        <f>IF(A4094="","",VLOOKUP(A4094,Tabulka3[[Číslo registrace  u jednorázové akce]:[Příjmení]],3,0))</f>
        <v/>
      </c>
      <c r="I4094" s="94"/>
      <c r="J4094" s="94"/>
      <c r="L4094" s="15"/>
      <c r="M4094" s="15"/>
      <c r="N4094" s="15"/>
    </row>
    <row r="4095" spans="2:14" s="25" customFormat="1" ht="15" customHeight="1" x14ac:dyDescent="0.3">
      <c r="B4095" s="25" t="str">
        <f>IF(A4095="","",VLOOKUP(A4095,Tabulka3[[Číslo registrace  u jednorázové akce]:[Příjmení]],2,0))</f>
        <v/>
      </c>
      <c r="C4095" s="25" t="str">
        <f>IF(A4095="","",VLOOKUP(A4095,Tabulka3[[Číslo registrace  u jednorázové akce]:[Příjmení]],3,0))</f>
        <v/>
      </c>
      <c r="I4095" s="94"/>
      <c r="J4095" s="94"/>
      <c r="L4095" s="15"/>
      <c r="M4095" s="15"/>
      <c r="N4095" s="15"/>
    </row>
    <row r="4096" spans="2:14" s="25" customFormat="1" ht="15" customHeight="1" x14ac:dyDescent="0.3">
      <c r="B4096" s="25" t="str">
        <f>IF(A4096="","",VLOOKUP(A4096,Tabulka3[[Číslo registrace  u jednorázové akce]:[Příjmení]],2,0))</f>
        <v/>
      </c>
      <c r="C4096" s="25" t="str">
        <f>IF(A4096="","",VLOOKUP(A4096,Tabulka3[[Číslo registrace  u jednorázové akce]:[Příjmení]],3,0))</f>
        <v/>
      </c>
      <c r="I4096" s="94"/>
      <c r="J4096" s="94"/>
      <c r="L4096" s="15"/>
      <c r="M4096" s="15"/>
      <c r="N4096" s="15"/>
    </row>
    <row r="4097" spans="2:14" s="25" customFormat="1" ht="15" customHeight="1" x14ac:dyDescent="0.3">
      <c r="B4097" s="25" t="str">
        <f>IF(A4097="","",VLOOKUP(A4097,Tabulka3[[Číslo registrace  u jednorázové akce]:[Příjmení]],2,0))</f>
        <v/>
      </c>
      <c r="C4097" s="25" t="str">
        <f>IF(A4097="","",VLOOKUP(A4097,Tabulka3[[Číslo registrace  u jednorázové akce]:[Příjmení]],3,0))</f>
        <v/>
      </c>
      <c r="I4097" s="94"/>
      <c r="J4097" s="94"/>
      <c r="L4097" s="15"/>
      <c r="M4097" s="15"/>
      <c r="N4097" s="15"/>
    </row>
    <row r="4098" spans="2:14" s="25" customFormat="1" ht="15" customHeight="1" x14ac:dyDescent="0.3">
      <c r="B4098" s="25" t="str">
        <f>IF(A4098="","",VLOOKUP(A4098,Tabulka3[[Číslo registrace  u jednorázové akce]:[Příjmení]],2,0))</f>
        <v/>
      </c>
      <c r="C4098" s="25" t="str">
        <f>IF(A4098="","",VLOOKUP(A4098,Tabulka3[[Číslo registrace  u jednorázové akce]:[Příjmení]],3,0))</f>
        <v/>
      </c>
      <c r="I4098" s="94"/>
      <c r="J4098" s="94"/>
      <c r="L4098" s="15"/>
      <c r="M4098" s="15"/>
      <c r="N4098" s="15"/>
    </row>
    <row r="4099" spans="2:14" s="25" customFormat="1" ht="15" customHeight="1" x14ac:dyDescent="0.3">
      <c r="B4099" s="25" t="str">
        <f>IF(A4099="","",VLOOKUP(A4099,Tabulka3[[Číslo registrace  u jednorázové akce]:[Příjmení]],2,0))</f>
        <v/>
      </c>
      <c r="C4099" s="25" t="str">
        <f>IF(A4099="","",VLOOKUP(A4099,Tabulka3[[Číslo registrace  u jednorázové akce]:[Příjmení]],3,0))</f>
        <v/>
      </c>
      <c r="I4099" s="94"/>
      <c r="J4099" s="94"/>
      <c r="L4099" s="15"/>
      <c r="M4099" s="15"/>
      <c r="N4099" s="15"/>
    </row>
    <row r="4100" spans="2:14" s="25" customFormat="1" ht="15" customHeight="1" x14ac:dyDescent="0.3">
      <c r="B4100" s="25" t="str">
        <f>IF(A4100="","",VLOOKUP(A4100,Tabulka3[[Číslo registrace  u jednorázové akce]:[Příjmení]],2,0))</f>
        <v/>
      </c>
      <c r="C4100" s="25" t="str">
        <f>IF(A4100="","",VLOOKUP(A4100,Tabulka3[[Číslo registrace  u jednorázové akce]:[Příjmení]],3,0))</f>
        <v/>
      </c>
      <c r="I4100" s="94"/>
      <c r="J4100" s="94"/>
      <c r="L4100" s="15"/>
      <c r="M4100" s="15"/>
      <c r="N4100" s="15"/>
    </row>
    <row r="4101" spans="2:14" s="25" customFormat="1" ht="15" customHeight="1" x14ac:dyDescent="0.3">
      <c r="B4101" s="25" t="str">
        <f>IF(A4101="","",VLOOKUP(A4101,Tabulka3[[Číslo registrace  u jednorázové akce]:[Příjmení]],2,0))</f>
        <v/>
      </c>
      <c r="C4101" s="25" t="str">
        <f>IF(A4101="","",VLOOKUP(A4101,Tabulka3[[Číslo registrace  u jednorázové akce]:[Příjmení]],3,0))</f>
        <v/>
      </c>
      <c r="I4101" s="94"/>
      <c r="J4101" s="94"/>
      <c r="L4101" s="15"/>
      <c r="M4101" s="15"/>
      <c r="N4101" s="15"/>
    </row>
    <row r="4102" spans="2:14" s="25" customFormat="1" ht="15" customHeight="1" x14ac:dyDescent="0.3">
      <c r="B4102" s="25" t="str">
        <f>IF(A4102="","",VLOOKUP(A4102,Tabulka3[[Číslo registrace  u jednorázové akce]:[Příjmení]],2,0))</f>
        <v/>
      </c>
      <c r="C4102" s="25" t="str">
        <f>IF(A4102="","",VLOOKUP(A4102,Tabulka3[[Číslo registrace  u jednorázové akce]:[Příjmení]],3,0))</f>
        <v/>
      </c>
      <c r="I4102" s="94"/>
      <c r="J4102" s="94"/>
      <c r="L4102" s="15"/>
      <c r="M4102" s="15"/>
      <c r="N4102" s="15"/>
    </row>
    <row r="4103" spans="2:14" s="25" customFormat="1" ht="15" customHeight="1" x14ac:dyDescent="0.3">
      <c r="B4103" s="25" t="str">
        <f>IF(A4103="","",VLOOKUP(A4103,Tabulka3[[Číslo registrace  u jednorázové akce]:[Příjmení]],2,0))</f>
        <v/>
      </c>
      <c r="C4103" s="25" t="str">
        <f>IF(A4103="","",VLOOKUP(A4103,Tabulka3[[Číslo registrace  u jednorázové akce]:[Příjmení]],3,0))</f>
        <v/>
      </c>
      <c r="I4103" s="94"/>
      <c r="J4103" s="94"/>
      <c r="L4103" s="15"/>
      <c r="M4103" s="15"/>
      <c r="N4103" s="15"/>
    </row>
    <row r="4104" spans="2:14" s="25" customFormat="1" ht="15" customHeight="1" x14ac:dyDescent="0.3">
      <c r="B4104" s="25" t="str">
        <f>IF(A4104="","",VLOOKUP(A4104,Tabulka3[[Číslo registrace  u jednorázové akce]:[Příjmení]],2,0))</f>
        <v/>
      </c>
      <c r="C4104" s="25" t="str">
        <f>IF(A4104="","",VLOOKUP(A4104,Tabulka3[[Číslo registrace  u jednorázové akce]:[Příjmení]],3,0))</f>
        <v/>
      </c>
      <c r="I4104" s="94"/>
      <c r="J4104" s="94"/>
      <c r="L4104" s="15"/>
      <c r="M4104" s="15"/>
      <c r="N4104" s="15"/>
    </row>
    <row r="4105" spans="2:14" s="25" customFormat="1" ht="15" customHeight="1" x14ac:dyDescent="0.3">
      <c r="B4105" s="25" t="str">
        <f>IF(A4105="","",VLOOKUP(A4105,Tabulka3[[Číslo registrace  u jednorázové akce]:[Příjmení]],2,0))</f>
        <v/>
      </c>
      <c r="C4105" s="25" t="str">
        <f>IF(A4105="","",VLOOKUP(A4105,Tabulka3[[Číslo registrace  u jednorázové akce]:[Příjmení]],3,0))</f>
        <v/>
      </c>
      <c r="I4105" s="94"/>
      <c r="J4105" s="94"/>
      <c r="L4105" s="15"/>
      <c r="M4105" s="15"/>
      <c r="N4105" s="15"/>
    </row>
    <row r="4106" spans="2:14" s="25" customFormat="1" ht="15" customHeight="1" x14ac:dyDescent="0.3">
      <c r="B4106" s="25" t="str">
        <f>IF(A4106="","",VLOOKUP(A4106,Tabulka3[[Číslo registrace  u jednorázové akce]:[Příjmení]],2,0))</f>
        <v/>
      </c>
      <c r="C4106" s="25" t="str">
        <f>IF(A4106="","",VLOOKUP(A4106,Tabulka3[[Číslo registrace  u jednorázové akce]:[Příjmení]],3,0))</f>
        <v/>
      </c>
      <c r="I4106" s="94"/>
      <c r="J4106" s="94"/>
      <c r="L4106" s="15"/>
      <c r="M4106" s="15"/>
      <c r="N4106" s="15"/>
    </row>
    <row r="4107" spans="2:14" s="25" customFormat="1" ht="15" customHeight="1" x14ac:dyDescent="0.3">
      <c r="B4107" s="25" t="str">
        <f>IF(A4107="","",VLOOKUP(A4107,Tabulka3[[Číslo registrace  u jednorázové akce]:[Příjmení]],2,0))</f>
        <v/>
      </c>
      <c r="C4107" s="25" t="str">
        <f>IF(A4107="","",VLOOKUP(A4107,Tabulka3[[Číslo registrace  u jednorázové akce]:[Příjmení]],3,0))</f>
        <v/>
      </c>
      <c r="I4107" s="94"/>
      <c r="J4107" s="94"/>
      <c r="L4107" s="15"/>
      <c r="M4107" s="15"/>
      <c r="N4107" s="15"/>
    </row>
    <row r="4108" spans="2:14" s="25" customFormat="1" ht="15" customHeight="1" x14ac:dyDescent="0.3">
      <c r="B4108" s="25" t="str">
        <f>IF(A4108="","",VLOOKUP(A4108,Tabulka3[[Číslo registrace  u jednorázové akce]:[Příjmení]],2,0))</f>
        <v/>
      </c>
      <c r="C4108" s="25" t="str">
        <f>IF(A4108="","",VLOOKUP(A4108,Tabulka3[[Číslo registrace  u jednorázové akce]:[Příjmení]],3,0))</f>
        <v/>
      </c>
      <c r="I4108" s="94"/>
      <c r="J4108" s="94"/>
      <c r="L4108" s="15"/>
      <c r="M4108" s="15"/>
      <c r="N4108" s="15"/>
    </row>
    <row r="4109" spans="2:14" s="25" customFormat="1" ht="15" customHeight="1" x14ac:dyDescent="0.3">
      <c r="B4109" s="25" t="str">
        <f>IF(A4109="","",VLOOKUP(A4109,Tabulka3[[Číslo registrace  u jednorázové akce]:[Příjmení]],2,0))</f>
        <v/>
      </c>
      <c r="C4109" s="25" t="str">
        <f>IF(A4109="","",VLOOKUP(A4109,Tabulka3[[Číslo registrace  u jednorázové akce]:[Příjmení]],3,0))</f>
        <v/>
      </c>
      <c r="I4109" s="94"/>
      <c r="J4109" s="94"/>
      <c r="L4109" s="15"/>
      <c r="M4109" s="15"/>
      <c r="N4109" s="15"/>
    </row>
    <row r="4110" spans="2:14" s="25" customFormat="1" ht="15" customHeight="1" x14ac:dyDescent="0.3">
      <c r="B4110" s="25" t="str">
        <f>IF(A4110="","",VLOOKUP(A4110,Tabulka3[[Číslo registrace  u jednorázové akce]:[Příjmení]],2,0))</f>
        <v/>
      </c>
      <c r="C4110" s="25" t="str">
        <f>IF(A4110="","",VLOOKUP(A4110,Tabulka3[[Číslo registrace  u jednorázové akce]:[Příjmení]],3,0))</f>
        <v/>
      </c>
      <c r="I4110" s="94"/>
      <c r="J4110" s="94"/>
      <c r="L4110" s="15"/>
      <c r="M4110" s="15"/>
      <c r="N4110" s="15"/>
    </row>
    <row r="4111" spans="2:14" s="25" customFormat="1" ht="15" customHeight="1" x14ac:dyDescent="0.3">
      <c r="B4111" s="25" t="str">
        <f>IF(A4111="","",VLOOKUP(A4111,Tabulka3[[Číslo registrace  u jednorázové akce]:[Příjmení]],2,0))</f>
        <v/>
      </c>
      <c r="C4111" s="25" t="str">
        <f>IF(A4111="","",VLOOKUP(A4111,Tabulka3[[Číslo registrace  u jednorázové akce]:[Příjmení]],3,0))</f>
        <v/>
      </c>
      <c r="I4111" s="94"/>
      <c r="J4111" s="94"/>
      <c r="L4111" s="15"/>
      <c r="M4111" s="15"/>
      <c r="N4111" s="15"/>
    </row>
    <row r="4112" spans="2:14" s="25" customFormat="1" ht="15" customHeight="1" x14ac:dyDescent="0.3">
      <c r="B4112" s="25" t="str">
        <f>IF(A4112="","",VLOOKUP(A4112,Tabulka3[[Číslo registrace  u jednorázové akce]:[Příjmení]],2,0))</f>
        <v/>
      </c>
      <c r="C4112" s="25" t="str">
        <f>IF(A4112="","",VLOOKUP(A4112,Tabulka3[[Číslo registrace  u jednorázové akce]:[Příjmení]],3,0))</f>
        <v/>
      </c>
      <c r="I4112" s="94"/>
      <c r="J4112" s="94"/>
      <c r="L4112" s="15"/>
      <c r="M4112" s="15"/>
      <c r="N4112" s="15"/>
    </row>
    <row r="4113" spans="2:14" s="25" customFormat="1" ht="15" customHeight="1" x14ac:dyDescent="0.3">
      <c r="B4113" s="25" t="str">
        <f>IF(A4113="","",VLOOKUP(A4113,Tabulka3[[Číslo registrace  u jednorázové akce]:[Příjmení]],2,0))</f>
        <v/>
      </c>
      <c r="C4113" s="25" t="str">
        <f>IF(A4113="","",VLOOKUP(A4113,Tabulka3[[Číslo registrace  u jednorázové akce]:[Příjmení]],3,0))</f>
        <v/>
      </c>
      <c r="I4113" s="94"/>
      <c r="J4113" s="94"/>
      <c r="L4113" s="15"/>
      <c r="M4113" s="15"/>
      <c r="N4113" s="15"/>
    </row>
    <row r="4114" spans="2:14" s="25" customFormat="1" ht="15" customHeight="1" x14ac:dyDescent="0.3">
      <c r="B4114" s="25" t="str">
        <f>IF(A4114="","",VLOOKUP(A4114,Tabulka3[[Číslo registrace  u jednorázové akce]:[Příjmení]],2,0))</f>
        <v/>
      </c>
      <c r="C4114" s="25" t="str">
        <f>IF(A4114="","",VLOOKUP(A4114,Tabulka3[[Číslo registrace  u jednorázové akce]:[Příjmení]],3,0))</f>
        <v/>
      </c>
      <c r="I4114" s="94"/>
      <c r="J4114" s="94"/>
      <c r="L4114" s="15"/>
      <c r="M4114" s="15"/>
      <c r="N4114" s="15"/>
    </row>
    <row r="4115" spans="2:14" s="25" customFormat="1" ht="15" customHeight="1" x14ac:dyDescent="0.3">
      <c r="B4115" s="25" t="str">
        <f>IF(A4115="","",VLOOKUP(A4115,Tabulka3[[Číslo registrace  u jednorázové akce]:[Příjmení]],2,0))</f>
        <v/>
      </c>
      <c r="C4115" s="25" t="str">
        <f>IF(A4115="","",VLOOKUP(A4115,Tabulka3[[Číslo registrace  u jednorázové akce]:[Příjmení]],3,0))</f>
        <v/>
      </c>
      <c r="I4115" s="94"/>
      <c r="J4115" s="94"/>
      <c r="L4115" s="15"/>
      <c r="M4115" s="15"/>
      <c r="N4115" s="15"/>
    </row>
    <row r="4116" spans="2:14" s="25" customFormat="1" ht="15" customHeight="1" x14ac:dyDescent="0.3">
      <c r="B4116" s="25" t="str">
        <f>IF(A4116="","",VLOOKUP(A4116,Tabulka3[[Číslo registrace  u jednorázové akce]:[Příjmení]],2,0))</f>
        <v/>
      </c>
      <c r="C4116" s="25" t="str">
        <f>IF(A4116="","",VLOOKUP(A4116,Tabulka3[[Číslo registrace  u jednorázové akce]:[Příjmení]],3,0))</f>
        <v/>
      </c>
      <c r="I4116" s="94"/>
      <c r="J4116" s="94"/>
      <c r="L4116" s="15"/>
      <c r="M4116" s="15"/>
      <c r="N4116" s="15"/>
    </row>
    <row r="4117" spans="2:14" s="25" customFormat="1" ht="15" customHeight="1" x14ac:dyDescent="0.3">
      <c r="B4117" s="25" t="str">
        <f>IF(A4117="","",VLOOKUP(A4117,Tabulka3[[Číslo registrace  u jednorázové akce]:[Příjmení]],2,0))</f>
        <v/>
      </c>
      <c r="C4117" s="25" t="str">
        <f>IF(A4117="","",VLOOKUP(A4117,Tabulka3[[Číslo registrace  u jednorázové akce]:[Příjmení]],3,0))</f>
        <v/>
      </c>
      <c r="I4117" s="94"/>
      <c r="J4117" s="94"/>
      <c r="L4117" s="15"/>
      <c r="M4117" s="15"/>
      <c r="N4117" s="15"/>
    </row>
    <row r="4118" spans="2:14" s="25" customFormat="1" ht="15" customHeight="1" x14ac:dyDescent="0.3">
      <c r="B4118" s="25" t="str">
        <f>IF(A4118="","",VLOOKUP(A4118,Tabulka3[[Číslo registrace  u jednorázové akce]:[Příjmení]],2,0))</f>
        <v/>
      </c>
      <c r="C4118" s="25" t="str">
        <f>IF(A4118="","",VLOOKUP(A4118,Tabulka3[[Číslo registrace  u jednorázové akce]:[Příjmení]],3,0))</f>
        <v/>
      </c>
      <c r="I4118" s="94"/>
      <c r="J4118" s="94"/>
      <c r="L4118" s="15"/>
      <c r="M4118" s="15"/>
      <c r="N4118" s="15"/>
    </row>
    <row r="4119" spans="2:14" s="25" customFormat="1" ht="15" customHeight="1" x14ac:dyDescent="0.3">
      <c r="B4119" s="25" t="str">
        <f>IF(A4119="","",VLOOKUP(A4119,Tabulka3[[Číslo registrace  u jednorázové akce]:[Příjmení]],2,0))</f>
        <v/>
      </c>
      <c r="C4119" s="25" t="str">
        <f>IF(A4119="","",VLOOKUP(A4119,Tabulka3[[Číslo registrace  u jednorázové akce]:[Příjmení]],3,0))</f>
        <v/>
      </c>
      <c r="I4119" s="94"/>
      <c r="J4119" s="94"/>
      <c r="L4119" s="15"/>
      <c r="M4119" s="15"/>
      <c r="N4119" s="15"/>
    </row>
    <row r="4120" spans="2:14" s="25" customFormat="1" ht="15" customHeight="1" x14ac:dyDescent="0.3">
      <c r="B4120" s="25" t="str">
        <f>IF(A4120="","",VLOOKUP(A4120,Tabulka3[[Číslo registrace  u jednorázové akce]:[Příjmení]],2,0))</f>
        <v/>
      </c>
      <c r="C4120" s="25" t="str">
        <f>IF(A4120="","",VLOOKUP(A4120,Tabulka3[[Číslo registrace  u jednorázové akce]:[Příjmení]],3,0))</f>
        <v/>
      </c>
      <c r="I4120" s="94"/>
      <c r="J4120" s="94"/>
      <c r="L4120" s="15"/>
      <c r="M4120" s="15"/>
      <c r="N4120" s="15"/>
    </row>
    <row r="4121" spans="2:14" s="25" customFormat="1" ht="15" customHeight="1" x14ac:dyDescent="0.3">
      <c r="B4121" s="25" t="str">
        <f>IF(A4121="","",VLOOKUP(A4121,Tabulka3[[Číslo registrace  u jednorázové akce]:[Příjmení]],2,0))</f>
        <v/>
      </c>
      <c r="C4121" s="25" t="str">
        <f>IF(A4121="","",VLOOKUP(A4121,Tabulka3[[Číslo registrace  u jednorázové akce]:[Příjmení]],3,0))</f>
        <v/>
      </c>
      <c r="I4121" s="94"/>
      <c r="J4121" s="94"/>
      <c r="L4121" s="15"/>
      <c r="M4121" s="15"/>
      <c r="N4121" s="15"/>
    </row>
    <row r="4122" spans="2:14" s="25" customFormat="1" ht="15" customHeight="1" x14ac:dyDescent="0.3">
      <c r="B4122" s="25" t="str">
        <f>IF(A4122="","",VLOOKUP(A4122,Tabulka3[[Číslo registrace  u jednorázové akce]:[Příjmení]],2,0))</f>
        <v/>
      </c>
      <c r="C4122" s="25" t="str">
        <f>IF(A4122="","",VLOOKUP(A4122,Tabulka3[[Číslo registrace  u jednorázové akce]:[Příjmení]],3,0))</f>
        <v/>
      </c>
      <c r="I4122" s="94"/>
      <c r="J4122" s="94"/>
      <c r="L4122" s="15"/>
      <c r="M4122" s="15"/>
      <c r="N4122" s="15"/>
    </row>
    <row r="4123" spans="2:14" s="25" customFormat="1" ht="15" customHeight="1" x14ac:dyDescent="0.3">
      <c r="B4123" s="25" t="str">
        <f>IF(A4123="","",VLOOKUP(A4123,Tabulka3[[Číslo registrace  u jednorázové akce]:[Příjmení]],2,0))</f>
        <v/>
      </c>
      <c r="C4123" s="25" t="str">
        <f>IF(A4123="","",VLOOKUP(A4123,Tabulka3[[Číslo registrace  u jednorázové akce]:[Příjmení]],3,0))</f>
        <v/>
      </c>
      <c r="I4123" s="94"/>
      <c r="J4123" s="94"/>
      <c r="L4123" s="15"/>
      <c r="M4123" s="15"/>
      <c r="N4123" s="15"/>
    </row>
    <row r="4124" spans="2:14" s="25" customFormat="1" ht="15" customHeight="1" x14ac:dyDescent="0.3">
      <c r="B4124" s="25" t="str">
        <f>IF(A4124="","",VLOOKUP(A4124,Tabulka3[[Číslo registrace  u jednorázové akce]:[Příjmení]],2,0))</f>
        <v/>
      </c>
      <c r="C4124" s="25" t="str">
        <f>IF(A4124="","",VLOOKUP(A4124,Tabulka3[[Číslo registrace  u jednorázové akce]:[Příjmení]],3,0))</f>
        <v/>
      </c>
      <c r="I4124" s="94"/>
      <c r="J4124" s="94"/>
      <c r="L4124" s="15"/>
      <c r="M4124" s="15"/>
      <c r="N4124" s="15"/>
    </row>
    <row r="4125" spans="2:14" s="25" customFormat="1" ht="15" customHeight="1" x14ac:dyDescent="0.3">
      <c r="B4125" s="25" t="str">
        <f>IF(A4125="","",VLOOKUP(A4125,Tabulka3[[Číslo registrace  u jednorázové akce]:[Příjmení]],2,0))</f>
        <v/>
      </c>
      <c r="C4125" s="25" t="str">
        <f>IF(A4125="","",VLOOKUP(A4125,Tabulka3[[Číslo registrace  u jednorázové akce]:[Příjmení]],3,0))</f>
        <v/>
      </c>
      <c r="I4125" s="94"/>
      <c r="J4125" s="94"/>
      <c r="L4125" s="15"/>
      <c r="M4125" s="15"/>
      <c r="N4125" s="15"/>
    </row>
    <row r="4126" spans="2:14" s="25" customFormat="1" ht="15" customHeight="1" x14ac:dyDescent="0.3">
      <c r="B4126" s="25" t="str">
        <f>IF(A4126="","",VLOOKUP(A4126,Tabulka3[[Číslo registrace  u jednorázové akce]:[Příjmení]],2,0))</f>
        <v/>
      </c>
      <c r="C4126" s="25" t="str">
        <f>IF(A4126="","",VLOOKUP(A4126,Tabulka3[[Číslo registrace  u jednorázové akce]:[Příjmení]],3,0))</f>
        <v/>
      </c>
      <c r="I4126" s="94"/>
      <c r="J4126" s="94"/>
      <c r="L4126" s="15"/>
      <c r="M4126" s="15"/>
      <c r="N4126" s="15"/>
    </row>
    <row r="4127" spans="2:14" s="25" customFormat="1" ht="15" customHeight="1" x14ac:dyDescent="0.3">
      <c r="B4127" s="25" t="str">
        <f>IF(A4127="","",VLOOKUP(A4127,Tabulka3[[Číslo registrace  u jednorázové akce]:[Příjmení]],2,0))</f>
        <v/>
      </c>
      <c r="C4127" s="25" t="str">
        <f>IF(A4127="","",VLOOKUP(A4127,Tabulka3[[Číslo registrace  u jednorázové akce]:[Příjmení]],3,0))</f>
        <v/>
      </c>
      <c r="I4127" s="94"/>
      <c r="J4127" s="94"/>
      <c r="L4127" s="15"/>
      <c r="M4127" s="15"/>
      <c r="N4127" s="15"/>
    </row>
    <row r="4128" spans="2:14" s="25" customFormat="1" ht="15" customHeight="1" x14ac:dyDescent="0.3">
      <c r="B4128" s="25" t="str">
        <f>IF(A4128="","",VLOOKUP(A4128,Tabulka3[[Číslo registrace  u jednorázové akce]:[Příjmení]],2,0))</f>
        <v/>
      </c>
      <c r="C4128" s="25" t="str">
        <f>IF(A4128="","",VLOOKUP(A4128,Tabulka3[[Číslo registrace  u jednorázové akce]:[Příjmení]],3,0))</f>
        <v/>
      </c>
      <c r="I4128" s="94"/>
      <c r="J4128" s="94"/>
      <c r="L4128" s="15"/>
      <c r="M4128" s="15"/>
      <c r="N4128" s="15"/>
    </row>
    <row r="4129" spans="2:14" s="25" customFormat="1" ht="15" customHeight="1" x14ac:dyDescent="0.3">
      <c r="B4129" s="25" t="str">
        <f>IF(A4129="","",VLOOKUP(A4129,Tabulka3[[Číslo registrace  u jednorázové akce]:[Příjmení]],2,0))</f>
        <v/>
      </c>
      <c r="C4129" s="25" t="str">
        <f>IF(A4129="","",VLOOKUP(A4129,Tabulka3[[Číslo registrace  u jednorázové akce]:[Příjmení]],3,0))</f>
        <v/>
      </c>
      <c r="I4129" s="94"/>
      <c r="J4129" s="94"/>
      <c r="L4129" s="15"/>
      <c r="M4129" s="15"/>
      <c r="N4129" s="15"/>
    </row>
    <row r="4130" spans="2:14" s="25" customFormat="1" ht="15" customHeight="1" x14ac:dyDescent="0.3">
      <c r="B4130" s="25" t="str">
        <f>IF(A4130="","",VLOOKUP(A4130,Tabulka3[[Číslo registrace  u jednorázové akce]:[Příjmení]],2,0))</f>
        <v/>
      </c>
      <c r="C4130" s="25" t="str">
        <f>IF(A4130="","",VLOOKUP(A4130,Tabulka3[[Číslo registrace  u jednorázové akce]:[Příjmení]],3,0))</f>
        <v/>
      </c>
      <c r="I4130" s="94"/>
      <c r="J4130" s="94"/>
      <c r="L4130" s="15"/>
      <c r="M4130" s="15"/>
      <c r="N4130" s="15"/>
    </row>
    <row r="4131" spans="2:14" s="25" customFormat="1" ht="15" customHeight="1" x14ac:dyDescent="0.3">
      <c r="B4131" s="25" t="str">
        <f>IF(A4131="","",VLOOKUP(A4131,Tabulka3[[Číslo registrace  u jednorázové akce]:[Příjmení]],2,0))</f>
        <v/>
      </c>
      <c r="C4131" s="25" t="str">
        <f>IF(A4131="","",VLOOKUP(A4131,Tabulka3[[Číslo registrace  u jednorázové akce]:[Příjmení]],3,0))</f>
        <v/>
      </c>
      <c r="I4131" s="94"/>
      <c r="J4131" s="94"/>
      <c r="L4131" s="15"/>
      <c r="M4131" s="15"/>
      <c r="N4131" s="15"/>
    </row>
    <row r="4132" spans="2:14" s="25" customFormat="1" ht="15" customHeight="1" x14ac:dyDescent="0.3">
      <c r="B4132" s="25" t="str">
        <f>IF(A4132="","",VLOOKUP(A4132,Tabulka3[[Číslo registrace  u jednorázové akce]:[Příjmení]],2,0))</f>
        <v/>
      </c>
      <c r="C4132" s="25" t="str">
        <f>IF(A4132="","",VLOOKUP(A4132,Tabulka3[[Číslo registrace  u jednorázové akce]:[Příjmení]],3,0))</f>
        <v/>
      </c>
      <c r="I4132" s="94"/>
      <c r="J4132" s="94"/>
      <c r="L4132" s="15"/>
      <c r="M4132" s="15"/>
      <c r="N4132" s="15"/>
    </row>
    <row r="4133" spans="2:14" s="25" customFormat="1" ht="15" customHeight="1" x14ac:dyDescent="0.3">
      <c r="B4133" s="25" t="str">
        <f>IF(A4133="","",VLOOKUP(A4133,Tabulka3[[Číslo registrace  u jednorázové akce]:[Příjmení]],2,0))</f>
        <v/>
      </c>
      <c r="C4133" s="25" t="str">
        <f>IF(A4133="","",VLOOKUP(A4133,Tabulka3[[Číslo registrace  u jednorázové akce]:[Příjmení]],3,0))</f>
        <v/>
      </c>
      <c r="I4133" s="94"/>
      <c r="J4133" s="94"/>
      <c r="L4133" s="15"/>
      <c r="M4133" s="15"/>
      <c r="N4133" s="15"/>
    </row>
    <row r="4134" spans="2:14" s="25" customFormat="1" ht="15" customHeight="1" x14ac:dyDescent="0.3">
      <c r="B4134" s="25" t="str">
        <f>IF(A4134="","",VLOOKUP(A4134,Tabulka3[[Číslo registrace  u jednorázové akce]:[Příjmení]],2,0))</f>
        <v/>
      </c>
      <c r="C4134" s="25" t="str">
        <f>IF(A4134="","",VLOOKUP(A4134,Tabulka3[[Číslo registrace  u jednorázové akce]:[Příjmení]],3,0))</f>
        <v/>
      </c>
      <c r="I4134" s="94"/>
      <c r="J4134" s="94"/>
      <c r="L4134" s="15"/>
      <c r="M4134" s="15"/>
      <c r="N4134" s="15"/>
    </row>
    <row r="4135" spans="2:14" s="25" customFormat="1" ht="15" customHeight="1" x14ac:dyDescent="0.3">
      <c r="B4135" s="25" t="str">
        <f>IF(A4135="","",VLOOKUP(A4135,Tabulka3[[Číslo registrace  u jednorázové akce]:[Příjmení]],2,0))</f>
        <v/>
      </c>
      <c r="C4135" s="25" t="str">
        <f>IF(A4135="","",VLOOKUP(A4135,Tabulka3[[Číslo registrace  u jednorázové akce]:[Příjmení]],3,0))</f>
        <v/>
      </c>
      <c r="I4135" s="94"/>
      <c r="J4135" s="94"/>
      <c r="L4135" s="15"/>
      <c r="M4135" s="15"/>
      <c r="N4135" s="15"/>
    </row>
    <row r="4136" spans="2:14" s="25" customFormat="1" ht="15" customHeight="1" x14ac:dyDescent="0.3">
      <c r="B4136" s="25" t="str">
        <f>IF(A4136="","",VLOOKUP(A4136,Tabulka3[[Číslo registrace  u jednorázové akce]:[Příjmení]],2,0))</f>
        <v/>
      </c>
      <c r="C4136" s="25" t="str">
        <f>IF(A4136="","",VLOOKUP(A4136,Tabulka3[[Číslo registrace  u jednorázové akce]:[Příjmení]],3,0))</f>
        <v/>
      </c>
      <c r="I4136" s="94"/>
      <c r="J4136" s="94"/>
      <c r="L4136" s="15"/>
      <c r="M4136" s="15"/>
      <c r="N4136" s="15"/>
    </row>
    <row r="4137" spans="2:14" s="25" customFormat="1" ht="15" customHeight="1" x14ac:dyDescent="0.3">
      <c r="B4137" s="25" t="str">
        <f>IF(A4137="","",VLOOKUP(A4137,Tabulka3[[Číslo registrace  u jednorázové akce]:[Příjmení]],2,0))</f>
        <v/>
      </c>
      <c r="C4137" s="25" t="str">
        <f>IF(A4137="","",VLOOKUP(A4137,Tabulka3[[Číslo registrace  u jednorázové akce]:[Příjmení]],3,0))</f>
        <v/>
      </c>
      <c r="I4137" s="94"/>
      <c r="J4137" s="94"/>
      <c r="L4137" s="15"/>
      <c r="M4137" s="15"/>
      <c r="N4137" s="15"/>
    </row>
    <row r="4138" spans="2:14" s="25" customFormat="1" ht="15" customHeight="1" x14ac:dyDescent="0.3">
      <c r="B4138" s="25" t="str">
        <f>IF(A4138="","",VLOOKUP(A4138,Tabulka3[[Číslo registrace  u jednorázové akce]:[Příjmení]],2,0))</f>
        <v/>
      </c>
      <c r="C4138" s="25" t="str">
        <f>IF(A4138="","",VLOOKUP(A4138,Tabulka3[[Číslo registrace  u jednorázové akce]:[Příjmení]],3,0))</f>
        <v/>
      </c>
      <c r="I4138" s="94"/>
      <c r="J4138" s="94"/>
      <c r="L4138" s="15"/>
      <c r="M4138" s="15"/>
      <c r="N4138" s="15"/>
    </row>
    <row r="4139" spans="2:14" s="25" customFormat="1" ht="15" customHeight="1" x14ac:dyDescent="0.3">
      <c r="B4139" s="25" t="str">
        <f>IF(A4139="","",VLOOKUP(A4139,Tabulka3[[Číslo registrace  u jednorázové akce]:[Příjmení]],2,0))</f>
        <v/>
      </c>
      <c r="C4139" s="25" t="str">
        <f>IF(A4139="","",VLOOKUP(A4139,Tabulka3[[Číslo registrace  u jednorázové akce]:[Příjmení]],3,0))</f>
        <v/>
      </c>
      <c r="I4139" s="94"/>
      <c r="J4139" s="94"/>
      <c r="L4139" s="15"/>
      <c r="M4139" s="15"/>
      <c r="N4139" s="15"/>
    </row>
    <row r="4140" spans="2:14" s="25" customFormat="1" ht="15" customHeight="1" x14ac:dyDescent="0.3">
      <c r="B4140" s="25" t="str">
        <f>IF(A4140="","",VLOOKUP(A4140,Tabulka3[[Číslo registrace  u jednorázové akce]:[Příjmení]],2,0))</f>
        <v/>
      </c>
      <c r="C4140" s="25" t="str">
        <f>IF(A4140="","",VLOOKUP(A4140,Tabulka3[[Číslo registrace  u jednorázové akce]:[Příjmení]],3,0))</f>
        <v/>
      </c>
      <c r="I4140" s="94"/>
      <c r="J4140" s="94"/>
      <c r="L4140" s="15"/>
      <c r="M4140" s="15"/>
      <c r="N4140" s="15"/>
    </row>
    <row r="4141" spans="2:14" s="25" customFormat="1" ht="15" customHeight="1" x14ac:dyDescent="0.3">
      <c r="B4141" s="25" t="str">
        <f>IF(A4141="","",VLOOKUP(A4141,Tabulka3[[Číslo registrace  u jednorázové akce]:[Příjmení]],2,0))</f>
        <v/>
      </c>
      <c r="C4141" s="25" t="str">
        <f>IF(A4141="","",VLOOKUP(A4141,Tabulka3[[Číslo registrace  u jednorázové akce]:[Příjmení]],3,0))</f>
        <v/>
      </c>
      <c r="I4141" s="94"/>
      <c r="J4141" s="94"/>
      <c r="L4141" s="15"/>
      <c r="M4141" s="15"/>
      <c r="N4141" s="15"/>
    </row>
    <row r="4142" spans="2:14" s="25" customFormat="1" ht="15" customHeight="1" x14ac:dyDescent="0.3">
      <c r="B4142" s="25" t="str">
        <f>IF(A4142="","",VLOOKUP(A4142,Tabulka3[[Číslo registrace  u jednorázové akce]:[Příjmení]],2,0))</f>
        <v/>
      </c>
      <c r="C4142" s="25" t="str">
        <f>IF(A4142="","",VLOOKUP(A4142,Tabulka3[[Číslo registrace  u jednorázové akce]:[Příjmení]],3,0))</f>
        <v/>
      </c>
      <c r="I4142" s="94"/>
      <c r="J4142" s="94"/>
      <c r="L4142" s="15"/>
      <c r="M4142" s="15"/>
      <c r="N4142" s="15"/>
    </row>
    <row r="4143" spans="2:14" s="25" customFormat="1" ht="15" customHeight="1" x14ac:dyDescent="0.3">
      <c r="B4143" s="25" t="str">
        <f>IF(A4143="","",VLOOKUP(A4143,Tabulka3[[Číslo registrace  u jednorázové akce]:[Příjmení]],2,0))</f>
        <v/>
      </c>
      <c r="C4143" s="25" t="str">
        <f>IF(A4143="","",VLOOKUP(A4143,Tabulka3[[Číslo registrace  u jednorázové akce]:[Příjmení]],3,0))</f>
        <v/>
      </c>
      <c r="I4143" s="94"/>
      <c r="J4143" s="94"/>
      <c r="L4143" s="15"/>
      <c r="M4143" s="15"/>
      <c r="N4143" s="15"/>
    </row>
    <row r="4144" spans="2:14" s="25" customFormat="1" ht="15" customHeight="1" x14ac:dyDescent="0.3">
      <c r="B4144" s="25" t="str">
        <f>IF(A4144="","",VLOOKUP(A4144,Tabulka3[[Číslo registrace  u jednorázové akce]:[Příjmení]],2,0))</f>
        <v/>
      </c>
      <c r="C4144" s="25" t="str">
        <f>IF(A4144="","",VLOOKUP(A4144,Tabulka3[[Číslo registrace  u jednorázové akce]:[Příjmení]],3,0))</f>
        <v/>
      </c>
      <c r="I4144" s="94"/>
      <c r="J4144" s="94"/>
      <c r="L4144" s="15"/>
      <c r="M4144" s="15"/>
      <c r="N4144" s="15"/>
    </row>
    <row r="4145" spans="2:14" s="25" customFormat="1" ht="15" customHeight="1" x14ac:dyDescent="0.3">
      <c r="B4145" s="25" t="str">
        <f>IF(A4145="","",VLOOKUP(A4145,Tabulka3[[Číslo registrace  u jednorázové akce]:[Příjmení]],2,0))</f>
        <v/>
      </c>
      <c r="C4145" s="25" t="str">
        <f>IF(A4145="","",VLOOKUP(A4145,Tabulka3[[Číslo registrace  u jednorázové akce]:[Příjmení]],3,0))</f>
        <v/>
      </c>
      <c r="I4145" s="94"/>
      <c r="J4145" s="94"/>
      <c r="L4145" s="15"/>
      <c r="M4145" s="15"/>
      <c r="N4145" s="15"/>
    </row>
    <row r="4146" spans="2:14" s="25" customFormat="1" ht="15" customHeight="1" x14ac:dyDescent="0.3">
      <c r="B4146" s="25" t="str">
        <f>IF(A4146="","",VLOOKUP(A4146,Tabulka3[[Číslo registrace  u jednorázové akce]:[Příjmení]],2,0))</f>
        <v/>
      </c>
      <c r="C4146" s="25" t="str">
        <f>IF(A4146="","",VLOOKUP(A4146,Tabulka3[[Číslo registrace  u jednorázové akce]:[Příjmení]],3,0))</f>
        <v/>
      </c>
      <c r="I4146" s="94"/>
      <c r="J4146" s="94"/>
      <c r="L4146" s="15"/>
      <c r="M4146" s="15"/>
      <c r="N4146" s="15"/>
    </row>
    <row r="4147" spans="2:14" s="25" customFormat="1" ht="15" customHeight="1" x14ac:dyDescent="0.3">
      <c r="B4147" s="25" t="str">
        <f>IF(A4147="","",VLOOKUP(A4147,Tabulka3[[Číslo registrace  u jednorázové akce]:[Příjmení]],2,0))</f>
        <v/>
      </c>
      <c r="C4147" s="25" t="str">
        <f>IF(A4147="","",VLOOKUP(A4147,Tabulka3[[Číslo registrace  u jednorázové akce]:[Příjmení]],3,0))</f>
        <v/>
      </c>
      <c r="I4147" s="94"/>
      <c r="J4147" s="94"/>
      <c r="L4147" s="15"/>
      <c r="M4147" s="15"/>
      <c r="N4147" s="15"/>
    </row>
    <row r="4148" spans="2:14" s="25" customFormat="1" ht="15" customHeight="1" x14ac:dyDescent="0.3">
      <c r="B4148" s="25" t="str">
        <f>IF(A4148="","",VLOOKUP(A4148,Tabulka3[[Číslo registrace  u jednorázové akce]:[Příjmení]],2,0))</f>
        <v/>
      </c>
      <c r="C4148" s="25" t="str">
        <f>IF(A4148="","",VLOOKUP(A4148,Tabulka3[[Číslo registrace  u jednorázové akce]:[Příjmení]],3,0))</f>
        <v/>
      </c>
      <c r="I4148" s="94"/>
      <c r="J4148" s="94"/>
      <c r="L4148" s="15"/>
      <c r="M4148" s="15"/>
      <c r="N4148" s="15"/>
    </row>
    <row r="4149" spans="2:14" s="25" customFormat="1" ht="15" customHeight="1" x14ac:dyDescent="0.3">
      <c r="B4149" s="25" t="str">
        <f>IF(A4149="","",VLOOKUP(A4149,Tabulka3[[Číslo registrace  u jednorázové akce]:[Příjmení]],2,0))</f>
        <v/>
      </c>
      <c r="C4149" s="25" t="str">
        <f>IF(A4149="","",VLOOKUP(A4149,Tabulka3[[Číslo registrace  u jednorázové akce]:[Příjmení]],3,0))</f>
        <v/>
      </c>
      <c r="I4149" s="94"/>
      <c r="J4149" s="94"/>
      <c r="L4149" s="15"/>
      <c r="M4149" s="15"/>
      <c r="N4149" s="15"/>
    </row>
    <row r="4150" spans="2:14" s="25" customFormat="1" ht="15" customHeight="1" x14ac:dyDescent="0.3">
      <c r="B4150" s="25" t="str">
        <f>IF(A4150="","",VLOOKUP(A4150,Tabulka3[[Číslo registrace  u jednorázové akce]:[Příjmení]],2,0))</f>
        <v/>
      </c>
      <c r="C4150" s="25" t="str">
        <f>IF(A4150="","",VLOOKUP(A4150,Tabulka3[[Číslo registrace  u jednorázové akce]:[Příjmení]],3,0))</f>
        <v/>
      </c>
      <c r="I4150" s="94"/>
      <c r="J4150" s="94"/>
      <c r="L4150" s="15"/>
      <c r="M4150" s="15"/>
      <c r="N4150" s="15"/>
    </row>
    <row r="4151" spans="2:14" s="25" customFormat="1" ht="15" customHeight="1" x14ac:dyDescent="0.3">
      <c r="B4151" s="25" t="str">
        <f>IF(A4151="","",VLOOKUP(A4151,Tabulka3[[Číslo registrace  u jednorázové akce]:[Příjmení]],2,0))</f>
        <v/>
      </c>
      <c r="C4151" s="25" t="str">
        <f>IF(A4151="","",VLOOKUP(A4151,Tabulka3[[Číslo registrace  u jednorázové akce]:[Příjmení]],3,0))</f>
        <v/>
      </c>
      <c r="I4151" s="94"/>
      <c r="J4151" s="94"/>
      <c r="L4151" s="15"/>
      <c r="M4151" s="15"/>
      <c r="N4151" s="15"/>
    </row>
    <row r="4152" spans="2:14" s="25" customFormat="1" ht="15" customHeight="1" x14ac:dyDescent="0.3">
      <c r="B4152" s="25" t="str">
        <f>IF(A4152="","",VLOOKUP(A4152,Tabulka3[[Číslo registrace  u jednorázové akce]:[Příjmení]],2,0))</f>
        <v/>
      </c>
      <c r="C4152" s="25" t="str">
        <f>IF(A4152="","",VLOOKUP(A4152,Tabulka3[[Číslo registrace  u jednorázové akce]:[Příjmení]],3,0))</f>
        <v/>
      </c>
      <c r="I4152" s="94"/>
      <c r="J4152" s="94"/>
      <c r="L4152" s="15"/>
      <c r="M4152" s="15"/>
      <c r="N4152" s="15"/>
    </row>
    <row r="4153" spans="2:14" s="25" customFormat="1" ht="15" customHeight="1" x14ac:dyDescent="0.3">
      <c r="B4153" s="25" t="str">
        <f>IF(A4153="","",VLOOKUP(A4153,Tabulka3[[Číslo registrace  u jednorázové akce]:[Příjmení]],2,0))</f>
        <v/>
      </c>
      <c r="C4153" s="25" t="str">
        <f>IF(A4153="","",VLOOKUP(A4153,Tabulka3[[Číslo registrace  u jednorázové akce]:[Příjmení]],3,0))</f>
        <v/>
      </c>
      <c r="I4153" s="94"/>
      <c r="J4153" s="94"/>
      <c r="L4153" s="15"/>
      <c r="M4153" s="15"/>
      <c r="N4153" s="15"/>
    </row>
    <row r="4154" spans="2:14" s="25" customFormat="1" ht="15" customHeight="1" x14ac:dyDescent="0.3">
      <c r="B4154" s="25" t="str">
        <f>IF(A4154="","",VLOOKUP(A4154,Tabulka3[[Číslo registrace  u jednorázové akce]:[Příjmení]],2,0))</f>
        <v/>
      </c>
      <c r="C4154" s="25" t="str">
        <f>IF(A4154="","",VLOOKUP(A4154,Tabulka3[[Číslo registrace  u jednorázové akce]:[Příjmení]],3,0))</f>
        <v/>
      </c>
      <c r="I4154" s="94"/>
      <c r="J4154" s="94"/>
      <c r="L4154" s="15"/>
      <c r="M4154" s="15"/>
      <c r="N4154" s="15"/>
    </row>
    <row r="4155" spans="2:14" s="25" customFormat="1" ht="15" customHeight="1" x14ac:dyDescent="0.3">
      <c r="B4155" s="25" t="str">
        <f>IF(A4155="","",VLOOKUP(A4155,Tabulka3[[Číslo registrace  u jednorázové akce]:[Příjmení]],2,0))</f>
        <v/>
      </c>
      <c r="C4155" s="25" t="str">
        <f>IF(A4155="","",VLOOKUP(A4155,Tabulka3[[Číslo registrace  u jednorázové akce]:[Příjmení]],3,0))</f>
        <v/>
      </c>
      <c r="I4155" s="94"/>
      <c r="J4155" s="94"/>
      <c r="L4155" s="15"/>
      <c r="M4155" s="15"/>
      <c r="N4155" s="15"/>
    </row>
    <row r="4156" spans="2:14" s="25" customFormat="1" ht="15" customHeight="1" x14ac:dyDescent="0.3">
      <c r="B4156" s="25" t="str">
        <f>IF(A4156="","",VLOOKUP(A4156,Tabulka3[[Číslo registrace  u jednorázové akce]:[Příjmení]],2,0))</f>
        <v/>
      </c>
      <c r="C4156" s="25" t="str">
        <f>IF(A4156="","",VLOOKUP(A4156,Tabulka3[[Číslo registrace  u jednorázové akce]:[Příjmení]],3,0))</f>
        <v/>
      </c>
      <c r="I4156" s="94"/>
      <c r="J4156" s="94"/>
      <c r="L4156" s="15"/>
      <c r="M4156" s="15"/>
      <c r="N4156" s="15"/>
    </row>
    <row r="4157" spans="2:14" s="25" customFormat="1" ht="15" customHeight="1" x14ac:dyDescent="0.3">
      <c r="B4157" s="25" t="str">
        <f>IF(A4157="","",VLOOKUP(A4157,Tabulka3[[Číslo registrace  u jednorázové akce]:[Příjmení]],2,0))</f>
        <v/>
      </c>
      <c r="C4157" s="25" t="str">
        <f>IF(A4157="","",VLOOKUP(A4157,Tabulka3[[Číslo registrace  u jednorázové akce]:[Příjmení]],3,0))</f>
        <v/>
      </c>
      <c r="I4157" s="94"/>
      <c r="J4157" s="94"/>
      <c r="L4157" s="15"/>
      <c r="M4157" s="15"/>
      <c r="N4157" s="15"/>
    </row>
    <row r="4158" spans="2:14" s="25" customFormat="1" ht="15" customHeight="1" x14ac:dyDescent="0.3">
      <c r="B4158" s="25" t="str">
        <f>IF(A4158="","",VLOOKUP(A4158,Tabulka3[[Číslo registrace  u jednorázové akce]:[Příjmení]],2,0))</f>
        <v/>
      </c>
      <c r="C4158" s="25" t="str">
        <f>IF(A4158="","",VLOOKUP(A4158,Tabulka3[[Číslo registrace  u jednorázové akce]:[Příjmení]],3,0))</f>
        <v/>
      </c>
      <c r="I4158" s="94"/>
      <c r="J4158" s="94"/>
      <c r="L4158" s="15"/>
      <c r="M4158" s="15"/>
      <c r="N4158" s="15"/>
    </row>
    <row r="4159" spans="2:14" s="25" customFormat="1" ht="15" customHeight="1" x14ac:dyDescent="0.3">
      <c r="B4159" s="25" t="str">
        <f>IF(A4159="","",VLOOKUP(A4159,Tabulka3[[Číslo registrace  u jednorázové akce]:[Příjmení]],2,0))</f>
        <v/>
      </c>
      <c r="C4159" s="25" t="str">
        <f>IF(A4159="","",VLOOKUP(A4159,Tabulka3[[Číslo registrace  u jednorázové akce]:[Příjmení]],3,0))</f>
        <v/>
      </c>
      <c r="I4159" s="94"/>
      <c r="J4159" s="94"/>
      <c r="L4159" s="15"/>
      <c r="M4159" s="15"/>
      <c r="N4159" s="15"/>
    </row>
    <row r="4160" spans="2:14" s="25" customFormat="1" ht="15" customHeight="1" x14ac:dyDescent="0.3">
      <c r="B4160" s="25" t="str">
        <f>IF(A4160="","",VLOOKUP(A4160,Tabulka3[[Číslo registrace  u jednorázové akce]:[Příjmení]],2,0))</f>
        <v/>
      </c>
      <c r="C4160" s="25" t="str">
        <f>IF(A4160="","",VLOOKUP(A4160,Tabulka3[[Číslo registrace  u jednorázové akce]:[Příjmení]],3,0))</f>
        <v/>
      </c>
      <c r="I4160" s="94"/>
      <c r="J4160" s="94"/>
      <c r="L4160" s="15"/>
      <c r="M4160" s="15"/>
      <c r="N4160" s="15"/>
    </row>
    <row r="4161" spans="2:14" s="25" customFormat="1" ht="15" customHeight="1" x14ac:dyDescent="0.3">
      <c r="B4161" s="25" t="str">
        <f>IF(A4161="","",VLOOKUP(A4161,Tabulka3[[Číslo registrace  u jednorázové akce]:[Příjmení]],2,0))</f>
        <v/>
      </c>
      <c r="C4161" s="25" t="str">
        <f>IF(A4161="","",VLOOKUP(A4161,Tabulka3[[Číslo registrace  u jednorázové akce]:[Příjmení]],3,0))</f>
        <v/>
      </c>
      <c r="I4161" s="94"/>
      <c r="J4161" s="94"/>
      <c r="L4161" s="15"/>
      <c r="M4161" s="15"/>
      <c r="N4161" s="15"/>
    </row>
    <row r="4162" spans="2:14" s="25" customFormat="1" ht="15" customHeight="1" x14ac:dyDescent="0.3">
      <c r="B4162" s="25" t="str">
        <f>IF(A4162="","",VLOOKUP(A4162,Tabulka3[[Číslo registrace  u jednorázové akce]:[Příjmení]],2,0))</f>
        <v/>
      </c>
      <c r="C4162" s="25" t="str">
        <f>IF(A4162="","",VLOOKUP(A4162,Tabulka3[[Číslo registrace  u jednorázové akce]:[Příjmení]],3,0))</f>
        <v/>
      </c>
      <c r="I4162" s="94"/>
      <c r="J4162" s="94"/>
      <c r="L4162" s="15"/>
      <c r="M4162" s="15"/>
      <c r="N4162" s="15"/>
    </row>
    <row r="4163" spans="2:14" s="25" customFormat="1" ht="15" customHeight="1" x14ac:dyDescent="0.3">
      <c r="B4163" s="25" t="str">
        <f>IF(A4163="","",VLOOKUP(A4163,Tabulka3[[Číslo registrace  u jednorázové akce]:[Příjmení]],2,0))</f>
        <v/>
      </c>
      <c r="C4163" s="25" t="str">
        <f>IF(A4163="","",VLOOKUP(A4163,Tabulka3[[Číslo registrace  u jednorázové akce]:[Příjmení]],3,0))</f>
        <v/>
      </c>
      <c r="I4163" s="94"/>
      <c r="J4163" s="94"/>
      <c r="L4163" s="15"/>
      <c r="M4163" s="15"/>
      <c r="N4163" s="15"/>
    </row>
    <row r="4164" spans="2:14" s="25" customFormat="1" ht="15" customHeight="1" x14ac:dyDescent="0.3">
      <c r="B4164" s="25" t="str">
        <f>IF(A4164="","",VLOOKUP(A4164,Tabulka3[[Číslo registrace  u jednorázové akce]:[Příjmení]],2,0))</f>
        <v/>
      </c>
      <c r="C4164" s="25" t="str">
        <f>IF(A4164="","",VLOOKUP(A4164,Tabulka3[[Číslo registrace  u jednorázové akce]:[Příjmení]],3,0))</f>
        <v/>
      </c>
      <c r="I4164" s="94"/>
      <c r="J4164" s="94"/>
      <c r="L4164" s="15"/>
      <c r="M4164" s="15"/>
      <c r="N4164" s="15"/>
    </row>
    <row r="4165" spans="2:14" s="25" customFormat="1" ht="15" customHeight="1" x14ac:dyDescent="0.3">
      <c r="B4165" s="25" t="str">
        <f>IF(A4165="","",VLOOKUP(A4165,Tabulka3[[Číslo registrace  u jednorázové akce]:[Příjmení]],2,0))</f>
        <v/>
      </c>
      <c r="C4165" s="25" t="str">
        <f>IF(A4165="","",VLOOKUP(A4165,Tabulka3[[Číslo registrace  u jednorázové akce]:[Příjmení]],3,0))</f>
        <v/>
      </c>
      <c r="I4165" s="94"/>
      <c r="J4165" s="94"/>
      <c r="L4165" s="15"/>
      <c r="M4165" s="15"/>
      <c r="N4165" s="15"/>
    </row>
    <row r="4166" spans="2:14" s="25" customFormat="1" ht="15" customHeight="1" x14ac:dyDescent="0.3">
      <c r="B4166" s="25" t="str">
        <f>IF(A4166="","",VLOOKUP(A4166,Tabulka3[[Číslo registrace  u jednorázové akce]:[Příjmení]],2,0))</f>
        <v/>
      </c>
      <c r="C4166" s="25" t="str">
        <f>IF(A4166="","",VLOOKUP(A4166,Tabulka3[[Číslo registrace  u jednorázové akce]:[Příjmení]],3,0))</f>
        <v/>
      </c>
      <c r="I4166" s="94"/>
      <c r="J4166" s="94"/>
      <c r="L4166" s="15"/>
      <c r="M4166" s="15"/>
      <c r="N4166" s="15"/>
    </row>
    <row r="4167" spans="2:14" s="25" customFormat="1" ht="15" customHeight="1" x14ac:dyDescent="0.3">
      <c r="B4167" s="25" t="str">
        <f>IF(A4167="","",VLOOKUP(A4167,Tabulka3[[Číslo registrace  u jednorázové akce]:[Příjmení]],2,0))</f>
        <v/>
      </c>
      <c r="C4167" s="25" t="str">
        <f>IF(A4167="","",VLOOKUP(A4167,Tabulka3[[Číslo registrace  u jednorázové akce]:[Příjmení]],3,0))</f>
        <v/>
      </c>
      <c r="I4167" s="94"/>
      <c r="J4167" s="94"/>
      <c r="L4167" s="15"/>
      <c r="M4167" s="15"/>
      <c r="N4167" s="15"/>
    </row>
    <row r="4168" spans="2:14" s="25" customFormat="1" ht="15" customHeight="1" x14ac:dyDescent="0.3">
      <c r="B4168" s="25" t="str">
        <f>IF(A4168="","",VLOOKUP(A4168,Tabulka3[[Číslo registrace  u jednorázové akce]:[Příjmení]],2,0))</f>
        <v/>
      </c>
      <c r="C4168" s="25" t="str">
        <f>IF(A4168="","",VLOOKUP(A4168,Tabulka3[[Číslo registrace  u jednorázové akce]:[Příjmení]],3,0))</f>
        <v/>
      </c>
      <c r="I4168" s="94"/>
      <c r="J4168" s="94"/>
      <c r="L4168" s="15"/>
      <c r="M4168" s="15"/>
      <c r="N4168" s="15"/>
    </row>
    <row r="4169" spans="2:14" s="25" customFormat="1" ht="15" customHeight="1" x14ac:dyDescent="0.3">
      <c r="B4169" s="25" t="str">
        <f>IF(A4169="","",VLOOKUP(A4169,Tabulka3[[Číslo registrace  u jednorázové akce]:[Příjmení]],2,0))</f>
        <v/>
      </c>
      <c r="C4169" s="25" t="str">
        <f>IF(A4169="","",VLOOKUP(A4169,Tabulka3[[Číslo registrace  u jednorázové akce]:[Příjmení]],3,0))</f>
        <v/>
      </c>
      <c r="I4169" s="94"/>
      <c r="J4169" s="94"/>
      <c r="L4169" s="15"/>
      <c r="M4169" s="15"/>
      <c r="N4169" s="15"/>
    </row>
    <row r="4170" spans="2:14" s="25" customFormat="1" ht="15" customHeight="1" x14ac:dyDescent="0.3">
      <c r="B4170" s="25" t="str">
        <f>IF(A4170="","",VLOOKUP(A4170,Tabulka3[[Číslo registrace  u jednorázové akce]:[Příjmení]],2,0))</f>
        <v/>
      </c>
      <c r="C4170" s="25" t="str">
        <f>IF(A4170="","",VLOOKUP(A4170,Tabulka3[[Číslo registrace  u jednorázové akce]:[Příjmení]],3,0))</f>
        <v/>
      </c>
      <c r="I4170" s="94"/>
      <c r="J4170" s="94"/>
      <c r="L4170" s="15"/>
      <c r="M4170" s="15"/>
      <c r="N4170" s="15"/>
    </row>
    <row r="4171" spans="2:14" s="25" customFormat="1" ht="15" customHeight="1" x14ac:dyDescent="0.3">
      <c r="B4171" s="25" t="str">
        <f>IF(A4171="","",VLOOKUP(A4171,Tabulka3[[Číslo registrace  u jednorázové akce]:[Příjmení]],2,0))</f>
        <v/>
      </c>
      <c r="C4171" s="25" t="str">
        <f>IF(A4171="","",VLOOKUP(A4171,Tabulka3[[Číslo registrace  u jednorázové akce]:[Příjmení]],3,0))</f>
        <v/>
      </c>
      <c r="I4171" s="94"/>
      <c r="J4171" s="94"/>
      <c r="L4171" s="15"/>
      <c r="M4171" s="15"/>
      <c r="N4171" s="15"/>
    </row>
    <row r="4172" spans="2:14" s="25" customFormat="1" ht="15" customHeight="1" x14ac:dyDescent="0.3">
      <c r="B4172" s="25" t="str">
        <f>IF(A4172="","",VLOOKUP(A4172,Tabulka3[[Číslo registrace  u jednorázové akce]:[Příjmení]],2,0))</f>
        <v/>
      </c>
      <c r="C4172" s="25" t="str">
        <f>IF(A4172="","",VLOOKUP(A4172,Tabulka3[[Číslo registrace  u jednorázové akce]:[Příjmení]],3,0))</f>
        <v/>
      </c>
      <c r="I4172" s="94"/>
      <c r="J4172" s="94"/>
      <c r="L4172" s="15"/>
      <c r="M4172" s="15"/>
      <c r="N4172" s="15"/>
    </row>
    <row r="4173" spans="2:14" s="25" customFormat="1" ht="15" customHeight="1" x14ac:dyDescent="0.3">
      <c r="B4173" s="25" t="str">
        <f>IF(A4173="","",VLOOKUP(A4173,Tabulka3[[Číslo registrace  u jednorázové akce]:[Příjmení]],2,0))</f>
        <v/>
      </c>
      <c r="C4173" s="25" t="str">
        <f>IF(A4173="","",VLOOKUP(A4173,Tabulka3[[Číslo registrace  u jednorázové akce]:[Příjmení]],3,0))</f>
        <v/>
      </c>
      <c r="I4173" s="94"/>
      <c r="J4173" s="94"/>
      <c r="L4173" s="15"/>
      <c r="M4173" s="15"/>
      <c r="N4173" s="15"/>
    </row>
    <row r="4174" spans="2:14" s="25" customFormat="1" ht="15" customHeight="1" x14ac:dyDescent="0.3">
      <c r="B4174" s="25" t="str">
        <f>IF(A4174="","",VLOOKUP(A4174,Tabulka3[[Číslo registrace  u jednorázové akce]:[Příjmení]],2,0))</f>
        <v/>
      </c>
      <c r="C4174" s="25" t="str">
        <f>IF(A4174="","",VLOOKUP(A4174,Tabulka3[[Číslo registrace  u jednorázové akce]:[Příjmení]],3,0))</f>
        <v/>
      </c>
      <c r="I4174" s="94"/>
      <c r="J4174" s="94"/>
      <c r="L4174" s="15"/>
      <c r="M4174" s="15"/>
      <c r="N4174" s="15"/>
    </row>
    <row r="4175" spans="2:14" s="25" customFormat="1" ht="15" customHeight="1" x14ac:dyDescent="0.3">
      <c r="B4175" s="25" t="str">
        <f>IF(A4175="","",VLOOKUP(A4175,Tabulka3[[Číslo registrace  u jednorázové akce]:[Příjmení]],2,0))</f>
        <v/>
      </c>
      <c r="C4175" s="25" t="str">
        <f>IF(A4175="","",VLOOKUP(A4175,Tabulka3[[Číslo registrace  u jednorázové akce]:[Příjmení]],3,0))</f>
        <v/>
      </c>
      <c r="I4175" s="94"/>
      <c r="J4175" s="94"/>
      <c r="L4175" s="15"/>
      <c r="M4175" s="15"/>
      <c r="N4175" s="15"/>
    </row>
    <row r="4176" spans="2:14" s="25" customFormat="1" ht="15" customHeight="1" x14ac:dyDescent="0.3">
      <c r="B4176" s="25" t="str">
        <f>IF(A4176="","",VLOOKUP(A4176,Tabulka3[[Číslo registrace  u jednorázové akce]:[Příjmení]],2,0))</f>
        <v/>
      </c>
      <c r="C4176" s="25" t="str">
        <f>IF(A4176="","",VLOOKUP(A4176,Tabulka3[[Číslo registrace  u jednorázové akce]:[Příjmení]],3,0))</f>
        <v/>
      </c>
      <c r="I4176" s="94"/>
      <c r="J4176" s="94"/>
      <c r="L4176" s="15"/>
      <c r="M4176" s="15"/>
      <c r="N4176" s="15"/>
    </row>
    <row r="4177" spans="2:14" s="25" customFormat="1" ht="15" customHeight="1" x14ac:dyDescent="0.3">
      <c r="B4177" s="25" t="str">
        <f>IF(A4177="","",VLOOKUP(A4177,Tabulka3[[Číslo registrace  u jednorázové akce]:[Příjmení]],2,0))</f>
        <v/>
      </c>
      <c r="C4177" s="25" t="str">
        <f>IF(A4177="","",VLOOKUP(A4177,Tabulka3[[Číslo registrace  u jednorázové akce]:[Příjmení]],3,0))</f>
        <v/>
      </c>
      <c r="I4177" s="94"/>
      <c r="J4177" s="94"/>
      <c r="L4177" s="15"/>
      <c r="M4177" s="15"/>
      <c r="N4177" s="15"/>
    </row>
    <row r="4178" spans="2:14" s="25" customFormat="1" ht="15" customHeight="1" x14ac:dyDescent="0.3">
      <c r="B4178" s="25" t="str">
        <f>IF(A4178="","",VLOOKUP(A4178,Tabulka3[[Číslo registrace  u jednorázové akce]:[Příjmení]],2,0))</f>
        <v/>
      </c>
      <c r="C4178" s="25" t="str">
        <f>IF(A4178="","",VLOOKUP(A4178,Tabulka3[[Číslo registrace  u jednorázové akce]:[Příjmení]],3,0))</f>
        <v/>
      </c>
      <c r="I4178" s="94"/>
      <c r="J4178" s="94"/>
      <c r="L4178" s="15"/>
      <c r="M4178" s="15"/>
      <c r="N4178" s="15"/>
    </row>
    <row r="4179" spans="2:14" s="25" customFormat="1" ht="15" customHeight="1" x14ac:dyDescent="0.3">
      <c r="B4179" s="25" t="str">
        <f>IF(A4179="","",VLOOKUP(A4179,Tabulka3[[Číslo registrace  u jednorázové akce]:[Příjmení]],2,0))</f>
        <v/>
      </c>
      <c r="C4179" s="25" t="str">
        <f>IF(A4179="","",VLOOKUP(A4179,Tabulka3[[Číslo registrace  u jednorázové akce]:[Příjmení]],3,0))</f>
        <v/>
      </c>
      <c r="I4179" s="94"/>
      <c r="J4179" s="94"/>
      <c r="L4179" s="15"/>
      <c r="M4179" s="15"/>
      <c r="N4179" s="15"/>
    </row>
    <row r="4180" spans="2:14" s="25" customFormat="1" ht="15" customHeight="1" x14ac:dyDescent="0.3">
      <c r="B4180" s="25" t="str">
        <f>IF(A4180="","",VLOOKUP(A4180,Tabulka3[[Číslo registrace  u jednorázové akce]:[Příjmení]],2,0))</f>
        <v/>
      </c>
      <c r="C4180" s="25" t="str">
        <f>IF(A4180="","",VLOOKUP(A4180,Tabulka3[[Číslo registrace  u jednorázové akce]:[Příjmení]],3,0))</f>
        <v/>
      </c>
      <c r="I4180" s="94"/>
      <c r="J4180" s="94"/>
      <c r="L4180" s="15"/>
      <c r="M4180" s="15"/>
      <c r="N4180" s="15"/>
    </row>
    <row r="4181" spans="2:14" s="25" customFormat="1" ht="15" customHeight="1" x14ac:dyDescent="0.3">
      <c r="B4181" s="25" t="str">
        <f>IF(A4181="","",VLOOKUP(A4181,Tabulka3[[Číslo registrace  u jednorázové akce]:[Příjmení]],2,0))</f>
        <v/>
      </c>
      <c r="C4181" s="25" t="str">
        <f>IF(A4181="","",VLOOKUP(A4181,Tabulka3[[Číslo registrace  u jednorázové akce]:[Příjmení]],3,0))</f>
        <v/>
      </c>
      <c r="I4181" s="94"/>
      <c r="J4181" s="94"/>
      <c r="L4181" s="15"/>
      <c r="M4181" s="15"/>
      <c r="N4181" s="15"/>
    </row>
    <row r="4182" spans="2:14" s="25" customFormat="1" ht="15" customHeight="1" x14ac:dyDescent="0.3">
      <c r="B4182" s="25" t="str">
        <f>IF(A4182="","",VLOOKUP(A4182,Tabulka3[[Číslo registrace  u jednorázové akce]:[Příjmení]],2,0))</f>
        <v/>
      </c>
      <c r="C4182" s="25" t="str">
        <f>IF(A4182="","",VLOOKUP(A4182,Tabulka3[[Číslo registrace  u jednorázové akce]:[Příjmení]],3,0))</f>
        <v/>
      </c>
      <c r="I4182" s="94"/>
      <c r="J4182" s="94"/>
      <c r="L4182" s="15"/>
      <c r="M4182" s="15"/>
      <c r="N4182" s="15"/>
    </row>
    <row r="4183" spans="2:14" s="25" customFormat="1" ht="15" customHeight="1" x14ac:dyDescent="0.3">
      <c r="B4183" s="25" t="str">
        <f>IF(A4183="","",VLOOKUP(A4183,Tabulka3[[Číslo registrace  u jednorázové akce]:[Příjmení]],2,0))</f>
        <v/>
      </c>
      <c r="C4183" s="25" t="str">
        <f>IF(A4183="","",VLOOKUP(A4183,Tabulka3[[Číslo registrace  u jednorázové akce]:[Příjmení]],3,0))</f>
        <v/>
      </c>
      <c r="I4183" s="94"/>
      <c r="J4183" s="94"/>
      <c r="L4183" s="15"/>
      <c r="M4183" s="15"/>
      <c r="N4183" s="15"/>
    </row>
    <row r="4184" spans="2:14" s="25" customFormat="1" ht="15" customHeight="1" x14ac:dyDescent="0.3">
      <c r="B4184" s="25" t="str">
        <f>IF(A4184="","",VLOOKUP(A4184,Tabulka3[[Číslo registrace  u jednorázové akce]:[Příjmení]],2,0))</f>
        <v/>
      </c>
      <c r="C4184" s="25" t="str">
        <f>IF(A4184="","",VLOOKUP(A4184,Tabulka3[[Číslo registrace  u jednorázové akce]:[Příjmení]],3,0))</f>
        <v/>
      </c>
      <c r="I4184" s="94"/>
      <c r="J4184" s="94"/>
      <c r="L4184" s="15"/>
      <c r="M4184" s="15"/>
      <c r="N4184" s="15"/>
    </row>
    <row r="4185" spans="2:14" s="25" customFormat="1" ht="15" customHeight="1" x14ac:dyDescent="0.3">
      <c r="B4185" s="25" t="str">
        <f>IF(A4185="","",VLOOKUP(A4185,Tabulka3[[Číslo registrace  u jednorázové akce]:[Příjmení]],2,0))</f>
        <v/>
      </c>
      <c r="C4185" s="25" t="str">
        <f>IF(A4185="","",VLOOKUP(A4185,Tabulka3[[Číslo registrace  u jednorázové akce]:[Příjmení]],3,0))</f>
        <v/>
      </c>
      <c r="I4185" s="94"/>
      <c r="J4185" s="94"/>
      <c r="L4185" s="15"/>
      <c r="M4185" s="15"/>
      <c r="N4185" s="15"/>
    </row>
    <row r="4186" spans="2:14" s="25" customFormat="1" ht="15" customHeight="1" x14ac:dyDescent="0.3">
      <c r="B4186" s="25" t="str">
        <f>IF(A4186="","",VLOOKUP(A4186,Tabulka3[[Číslo registrace  u jednorázové akce]:[Příjmení]],2,0))</f>
        <v/>
      </c>
      <c r="C4186" s="25" t="str">
        <f>IF(A4186="","",VLOOKUP(A4186,Tabulka3[[Číslo registrace  u jednorázové akce]:[Příjmení]],3,0))</f>
        <v/>
      </c>
      <c r="I4186" s="94"/>
      <c r="J4186" s="94"/>
      <c r="L4186" s="15"/>
      <c r="M4186" s="15"/>
      <c r="N4186" s="15"/>
    </row>
    <row r="4187" spans="2:14" s="25" customFormat="1" ht="15" customHeight="1" x14ac:dyDescent="0.3">
      <c r="B4187" s="25" t="str">
        <f>IF(A4187="","",VLOOKUP(A4187,Tabulka3[[Číslo registrace  u jednorázové akce]:[Příjmení]],2,0))</f>
        <v/>
      </c>
      <c r="C4187" s="25" t="str">
        <f>IF(A4187="","",VLOOKUP(A4187,Tabulka3[[Číslo registrace  u jednorázové akce]:[Příjmení]],3,0))</f>
        <v/>
      </c>
      <c r="I4187" s="94"/>
      <c r="J4187" s="94"/>
      <c r="L4187" s="15"/>
      <c r="M4187" s="15"/>
      <c r="N4187" s="15"/>
    </row>
    <row r="4188" spans="2:14" s="25" customFormat="1" ht="15" customHeight="1" x14ac:dyDescent="0.3">
      <c r="B4188" s="25" t="str">
        <f>IF(A4188="","",VLOOKUP(A4188,Tabulka3[[Číslo registrace  u jednorázové akce]:[Příjmení]],2,0))</f>
        <v/>
      </c>
      <c r="C4188" s="25" t="str">
        <f>IF(A4188="","",VLOOKUP(A4188,Tabulka3[[Číslo registrace  u jednorázové akce]:[Příjmení]],3,0))</f>
        <v/>
      </c>
      <c r="I4188" s="94"/>
      <c r="J4188" s="94"/>
      <c r="L4188" s="15"/>
      <c r="M4188" s="15"/>
      <c r="N4188" s="15"/>
    </row>
    <row r="4189" spans="2:14" s="25" customFormat="1" ht="15" customHeight="1" x14ac:dyDescent="0.3">
      <c r="B4189" s="25" t="str">
        <f>IF(A4189="","",VLOOKUP(A4189,Tabulka3[[Číslo registrace  u jednorázové akce]:[Příjmení]],2,0))</f>
        <v/>
      </c>
      <c r="C4189" s="25" t="str">
        <f>IF(A4189="","",VLOOKUP(A4189,Tabulka3[[Číslo registrace  u jednorázové akce]:[Příjmení]],3,0))</f>
        <v/>
      </c>
      <c r="I4189" s="94"/>
      <c r="J4189" s="94"/>
      <c r="L4189" s="15"/>
      <c r="M4189" s="15"/>
      <c r="N4189" s="15"/>
    </row>
    <row r="4190" spans="2:14" s="25" customFormat="1" ht="15" customHeight="1" x14ac:dyDescent="0.3">
      <c r="B4190" s="25" t="str">
        <f>IF(A4190="","",VLOOKUP(A4190,Tabulka3[[Číslo registrace  u jednorázové akce]:[Příjmení]],2,0))</f>
        <v/>
      </c>
      <c r="C4190" s="25" t="str">
        <f>IF(A4190="","",VLOOKUP(A4190,Tabulka3[[Číslo registrace  u jednorázové akce]:[Příjmení]],3,0))</f>
        <v/>
      </c>
      <c r="I4190" s="94"/>
      <c r="J4190" s="94"/>
      <c r="L4190" s="15"/>
      <c r="M4190" s="15"/>
      <c r="N4190" s="15"/>
    </row>
    <row r="4191" spans="2:14" s="25" customFormat="1" ht="15" customHeight="1" x14ac:dyDescent="0.3">
      <c r="B4191" s="25" t="str">
        <f>IF(A4191="","",VLOOKUP(A4191,Tabulka3[[Číslo registrace  u jednorázové akce]:[Příjmení]],2,0))</f>
        <v/>
      </c>
      <c r="C4191" s="25" t="str">
        <f>IF(A4191="","",VLOOKUP(A4191,Tabulka3[[Číslo registrace  u jednorázové akce]:[Příjmení]],3,0))</f>
        <v/>
      </c>
      <c r="I4191" s="94"/>
      <c r="J4191" s="94"/>
      <c r="L4191" s="15"/>
      <c r="M4191" s="15"/>
      <c r="N4191" s="15"/>
    </row>
    <row r="4192" spans="2:14" s="25" customFormat="1" ht="15" customHeight="1" x14ac:dyDescent="0.3">
      <c r="B4192" s="25" t="str">
        <f>IF(A4192="","",VLOOKUP(A4192,Tabulka3[[Číslo registrace  u jednorázové akce]:[Příjmení]],2,0))</f>
        <v/>
      </c>
      <c r="C4192" s="25" t="str">
        <f>IF(A4192="","",VLOOKUP(A4192,Tabulka3[[Číslo registrace  u jednorázové akce]:[Příjmení]],3,0))</f>
        <v/>
      </c>
      <c r="I4192" s="94"/>
      <c r="J4192" s="94"/>
      <c r="L4192" s="15"/>
      <c r="M4192" s="15"/>
      <c r="N4192" s="15"/>
    </row>
    <row r="4193" spans="2:14" s="25" customFormat="1" ht="15" customHeight="1" x14ac:dyDescent="0.3">
      <c r="B4193" s="25" t="str">
        <f>IF(A4193="","",VLOOKUP(A4193,Tabulka3[[Číslo registrace  u jednorázové akce]:[Příjmení]],2,0))</f>
        <v/>
      </c>
      <c r="C4193" s="25" t="str">
        <f>IF(A4193="","",VLOOKUP(A4193,Tabulka3[[Číslo registrace  u jednorázové akce]:[Příjmení]],3,0))</f>
        <v/>
      </c>
      <c r="I4193" s="94"/>
      <c r="J4193" s="94"/>
      <c r="L4193" s="15"/>
      <c r="M4193" s="15"/>
      <c r="N4193" s="15"/>
    </row>
    <row r="4194" spans="2:14" s="25" customFormat="1" ht="15" customHeight="1" x14ac:dyDescent="0.3">
      <c r="B4194" s="25" t="str">
        <f>IF(A4194="","",VLOOKUP(A4194,Tabulka3[[Číslo registrace  u jednorázové akce]:[Příjmení]],2,0))</f>
        <v/>
      </c>
      <c r="C4194" s="25" t="str">
        <f>IF(A4194="","",VLOOKUP(A4194,Tabulka3[[Číslo registrace  u jednorázové akce]:[Příjmení]],3,0))</f>
        <v/>
      </c>
      <c r="I4194" s="94"/>
      <c r="J4194" s="94"/>
      <c r="L4194" s="15"/>
      <c r="M4194" s="15"/>
      <c r="N4194" s="15"/>
    </row>
    <row r="4195" spans="2:14" s="25" customFormat="1" ht="15" customHeight="1" x14ac:dyDescent="0.3">
      <c r="B4195" s="25" t="str">
        <f>IF(A4195="","",VLOOKUP(A4195,Tabulka3[[Číslo registrace  u jednorázové akce]:[Příjmení]],2,0))</f>
        <v/>
      </c>
      <c r="C4195" s="25" t="str">
        <f>IF(A4195="","",VLOOKUP(A4195,Tabulka3[[Číslo registrace  u jednorázové akce]:[Příjmení]],3,0))</f>
        <v/>
      </c>
      <c r="I4195" s="94"/>
      <c r="J4195" s="94"/>
      <c r="L4195" s="15"/>
      <c r="M4195" s="15"/>
      <c r="N4195" s="15"/>
    </row>
    <row r="4196" spans="2:14" s="25" customFormat="1" ht="15" customHeight="1" x14ac:dyDescent="0.3">
      <c r="B4196" s="25" t="str">
        <f>IF(A4196="","",VLOOKUP(A4196,Tabulka3[[Číslo registrace  u jednorázové akce]:[Příjmení]],2,0))</f>
        <v/>
      </c>
      <c r="C4196" s="25" t="str">
        <f>IF(A4196="","",VLOOKUP(A4196,Tabulka3[[Číslo registrace  u jednorázové akce]:[Příjmení]],3,0))</f>
        <v/>
      </c>
      <c r="I4196" s="94"/>
      <c r="J4196" s="94"/>
      <c r="L4196" s="15"/>
      <c r="M4196" s="15"/>
      <c r="N4196" s="15"/>
    </row>
    <row r="4197" spans="2:14" s="25" customFormat="1" ht="15" customHeight="1" x14ac:dyDescent="0.3">
      <c r="B4197" s="25" t="str">
        <f>IF(A4197="","",VLOOKUP(A4197,Tabulka3[[Číslo registrace  u jednorázové akce]:[Příjmení]],2,0))</f>
        <v/>
      </c>
      <c r="C4197" s="25" t="str">
        <f>IF(A4197="","",VLOOKUP(A4197,Tabulka3[[Číslo registrace  u jednorázové akce]:[Příjmení]],3,0))</f>
        <v/>
      </c>
      <c r="I4197" s="94"/>
      <c r="J4197" s="94"/>
      <c r="L4197" s="15"/>
      <c r="M4197" s="15"/>
      <c r="N4197" s="15"/>
    </row>
    <row r="4198" spans="2:14" s="25" customFormat="1" ht="15" customHeight="1" x14ac:dyDescent="0.3">
      <c r="B4198" s="25" t="str">
        <f>IF(A4198="","",VLOOKUP(A4198,Tabulka3[[Číslo registrace  u jednorázové akce]:[Příjmení]],2,0))</f>
        <v/>
      </c>
      <c r="C4198" s="25" t="str">
        <f>IF(A4198="","",VLOOKUP(A4198,Tabulka3[[Číslo registrace  u jednorázové akce]:[Příjmení]],3,0))</f>
        <v/>
      </c>
      <c r="I4198" s="94"/>
      <c r="J4198" s="94"/>
      <c r="L4198" s="15"/>
      <c r="M4198" s="15"/>
      <c r="N4198" s="15"/>
    </row>
    <row r="4199" spans="2:14" s="25" customFormat="1" ht="15" customHeight="1" x14ac:dyDescent="0.3">
      <c r="B4199" s="25" t="str">
        <f>IF(A4199="","",VLOOKUP(A4199,Tabulka3[[Číslo registrace  u jednorázové akce]:[Příjmení]],2,0))</f>
        <v/>
      </c>
      <c r="C4199" s="25" t="str">
        <f>IF(A4199="","",VLOOKUP(A4199,Tabulka3[[Číslo registrace  u jednorázové akce]:[Příjmení]],3,0))</f>
        <v/>
      </c>
      <c r="I4199" s="94"/>
      <c r="J4199" s="94"/>
      <c r="L4199" s="15"/>
      <c r="M4199" s="15"/>
      <c r="N4199" s="15"/>
    </row>
    <row r="4200" spans="2:14" s="25" customFormat="1" ht="15" customHeight="1" x14ac:dyDescent="0.3">
      <c r="B4200" s="25" t="str">
        <f>IF(A4200="","",VLOOKUP(A4200,Tabulka3[[Číslo registrace  u jednorázové akce]:[Příjmení]],2,0))</f>
        <v/>
      </c>
      <c r="C4200" s="25" t="str">
        <f>IF(A4200="","",VLOOKUP(A4200,Tabulka3[[Číslo registrace  u jednorázové akce]:[Příjmení]],3,0))</f>
        <v/>
      </c>
      <c r="I4200" s="94"/>
      <c r="J4200" s="94"/>
      <c r="L4200" s="15"/>
      <c r="M4200" s="15"/>
      <c r="N4200" s="15"/>
    </row>
    <row r="4201" spans="2:14" s="25" customFormat="1" ht="15" customHeight="1" x14ac:dyDescent="0.3">
      <c r="B4201" s="25" t="str">
        <f>IF(A4201="","",VLOOKUP(A4201,Tabulka3[[Číslo registrace  u jednorázové akce]:[Příjmení]],2,0))</f>
        <v/>
      </c>
      <c r="C4201" s="25" t="str">
        <f>IF(A4201="","",VLOOKUP(A4201,Tabulka3[[Číslo registrace  u jednorázové akce]:[Příjmení]],3,0))</f>
        <v/>
      </c>
      <c r="I4201" s="94"/>
      <c r="J4201" s="94"/>
      <c r="L4201" s="15"/>
      <c r="M4201" s="15"/>
      <c r="N4201" s="15"/>
    </row>
    <row r="4202" spans="2:14" s="25" customFormat="1" ht="15" customHeight="1" x14ac:dyDescent="0.3">
      <c r="B4202" s="25" t="str">
        <f>IF(A4202="","",VLOOKUP(A4202,Tabulka3[[Číslo registrace  u jednorázové akce]:[Příjmení]],2,0))</f>
        <v/>
      </c>
      <c r="C4202" s="25" t="str">
        <f>IF(A4202="","",VLOOKUP(A4202,Tabulka3[[Číslo registrace  u jednorázové akce]:[Příjmení]],3,0))</f>
        <v/>
      </c>
      <c r="I4202" s="94"/>
      <c r="J4202" s="94"/>
      <c r="L4202" s="15"/>
      <c r="M4202" s="15"/>
      <c r="N4202" s="15"/>
    </row>
    <row r="4203" spans="2:14" s="25" customFormat="1" ht="15" customHeight="1" x14ac:dyDescent="0.3">
      <c r="B4203" s="25" t="str">
        <f>IF(A4203="","",VLOOKUP(A4203,Tabulka3[[Číslo registrace  u jednorázové akce]:[Příjmení]],2,0))</f>
        <v/>
      </c>
      <c r="C4203" s="25" t="str">
        <f>IF(A4203="","",VLOOKUP(A4203,Tabulka3[[Číslo registrace  u jednorázové akce]:[Příjmení]],3,0))</f>
        <v/>
      </c>
      <c r="I4203" s="94"/>
      <c r="J4203" s="94"/>
      <c r="L4203" s="15"/>
      <c r="M4203" s="15"/>
      <c r="N4203" s="15"/>
    </row>
    <row r="4204" spans="2:14" s="25" customFormat="1" ht="15" customHeight="1" x14ac:dyDescent="0.3">
      <c r="B4204" s="25" t="str">
        <f>IF(A4204="","",VLOOKUP(A4204,Tabulka3[[Číslo registrace  u jednorázové akce]:[Příjmení]],2,0))</f>
        <v/>
      </c>
      <c r="C4204" s="25" t="str">
        <f>IF(A4204="","",VLOOKUP(A4204,Tabulka3[[Číslo registrace  u jednorázové akce]:[Příjmení]],3,0))</f>
        <v/>
      </c>
      <c r="I4204" s="94"/>
      <c r="J4204" s="94"/>
      <c r="L4204" s="15"/>
      <c r="M4204" s="15"/>
      <c r="N4204" s="15"/>
    </row>
    <row r="4205" spans="2:14" s="25" customFormat="1" ht="15" customHeight="1" x14ac:dyDescent="0.3">
      <c r="B4205" s="25" t="str">
        <f>IF(A4205="","",VLOOKUP(A4205,Tabulka3[[Číslo registrace  u jednorázové akce]:[Příjmení]],2,0))</f>
        <v/>
      </c>
      <c r="C4205" s="25" t="str">
        <f>IF(A4205="","",VLOOKUP(A4205,Tabulka3[[Číslo registrace  u jednorázové akce]:[Příjmení]],3,0))</f>
        <v/>
      </c>
      <c r="I4205" s="94"/>
      <c r="J4205" s="94"/>
      <c r="L4205" s="15"/>
      <c r="M4205" s="15"/>
      <c r="N4205" s="15"/>
    </row>
    <row r="4206" spans="2:14" s="25" customFormat="1" ht="15" customHeight="1" x14ac:dyDescent="0.3">
      <c r="B4206" s="25" t="str">
        <f>IF(A4206="","",VLOOKUP(A4206,Tabulka3[[Číslo registrace  u jednorázové akce]:[Příjmení]],2,0))</f>
        <v/>
      </c>
      <c r="C4206" s="25" t="str">
        <f>IF(A4206="","",VLOOKUP(A4206,Tabulka3[[Číslo registrace  u jednorázové akce]:[Příjmení]],3,0))</f>
        <v/>
      </c>
      <c r="I4206" s="94"/>
      <c r="J4206" s="94"/>
      <c r="L4206" s="15"/>
      <c r="M4206" s="15"/>
      <c r="N4206" s="15"/>
    </row>
    <row r="4207" spans="2:14" s="25" customFormat="1" ht="15" customHeight="1" x14ac:dyDescent="0.3">
      <c r="B4207" s="25" t="str">
        <f>IF(A4207="","",VLOOKUP(A4207,Tabulka3[[Číslo registrace  u jednorázové akce]:[Příjmení]],2,0))</f>
        <v/>
      </c>
      <c r="C4207" s="25" t="str">
        <f>IF(A4207="","",VLOOKUP(A4207,Tabulka3[[Číslo registrace  u jednorázové akce]:[Příjmení]],3,0))</f>
        <v/>
      </c>
      <c r="I4207" s="94"/>
      <c r="J4207" s="94"/>
      <c r="L4207" s="15"/>
      <c r="M4207" s="15"/>
      <c r="N4207" s="15"/>
    </row>
    <row r="4208" spans="2:14" s="25" customFormat="1" ht="15" customHeight="1" x14ac:dyDescent="0.3">
      <c r="B4208" s="25" t="str">
        <f>IF(A4208="","",VLOOKUP(A4208,Tabulka3[[Číslo registrace  u jednorázové akce]:[Příjmení]],2,0))</f>
        <v/>
      </c>
      <c r="C4208" s="25" t="str">
        <f>IF(A4208="","",VLOOKUP(A4208,Tabulka3[[Číslo registrace  u jednorázové akce]:[Příjmení]],3,0))</f>
        <v/>
      </c>
      <c r="I4208" s="94"/>
      <c r="J4208" s="94"/>
      <c r="L4208" s="15"/>
      <c r="M4208" s="15"/>
      <c r="N4208" s="15"/>
    </row>
    <row r="4209" spans="2:14" s="25" customFormat="1" ht="15" customHeight="1" x14ac:dyDescent="0.3">
      <c r="B4209" s="25" t="str">
        <f>IF(A4209="","",VLOOKUP(A4209,Tabulka3[[Číslo registrace  u jednorázové akce]:[Příjmení]],2,0))</f>
        <v/>
      </c>
      <c r="C4209" s="25" t="str">
        <f>IF(A4209="","",VLOOKUP(A4209,Tabulka3[[Číslo registrace  u jednorázové akce]:[Příjmení]],3,0))</f>
        <v/>
      </c>
      <c r="I4209" s="94"/>
      <c r="J4209" s="94"/>
      <c r="L4209" s="15"/>
      <c r="M4209" s="15"/>
      <c r="N4209" s="15"/>
    </row>
    <row r="4210" spans="2:14" s="25" customFormat="1" ht="15" customHeight="1" x14ac:dyDescent="0.3">
      <c r="B4210" s="25" t="str">
        <f>IF(A4210="","",VLOOKUP(A4210,Tabulka3[[Číslo registrace  u jednorázové akce]:[Příjmení]],2,0))</f>
        <v/>
      </c>
      <c r="C4210" s="25" t="str">
        <f>IF(A4210="","",VLOOKUP(A4210,Tabulka3[[Číslo registrace  u jednorázové akce]:[Příjmení]],3,0))</f>
        <v/>
      </c>
      <c r="I4210" s="94"/>
      <c r="J4210" s="94"/>
      <c r="L4210" s="15"/>
      <c r="M4210" s="15"/>
      <c r="N4210" s="15"/>
    </row>
    <row r="4211" spans="2:14" s="25" customFormat="1" ht="15" customHeight="1" x14ac:dyDescent="0.3">
      <c r="B4211" s="25" t="str">
        <f>IF(A4211="","",VLOOKUP(A4211,Tabulka3[[Číslo registrace  u jednorázové akce]:[Příjmení]],2,0))</f>
        <v/>
      </c>
      <c r="C4211" s="25" t="str">
        <f>IF(A4211="","",VLOOKUP(A4211,Tabulka3[[Číslo registrace  u jednorázové akce]:[Příjmení]],3,0))</f>
        <v/>
      </c>
      <c r="I4211" s="94"/>
      <c r="J4211" s="94"/>
      <c r="L4211" s="15"/>
      <c r="M4211" s="15"/>
      <c r="N4211" s="15"/>
    </row>
    <row r="4212" spans="2:14" s="25" customFormat="1" ht="15" customHeight="1" x14ac:dyDescent="0.3">
      <c r="B4212" s="25" t="str">
        <f>IF(A4212="","",VLOOKUP(A4212,Tabulka3[[Číslo registrace  u jednorázové akce]:[Příjmení]],2,0))</f>
        <v/>
      </c>
      <c r="C4212" s="25" t="str">
        <f>IF(A4212="","",VLOOKUP(A4212,Tabulka3[[Číslo registrace  u jednorázové akce]:[Příjmení]],3,0))</f>
        <v/>
      </c>
      <c r="I4212" s="94"/>
      <c r="J4212" s="94"/>
      <c r="L4212" s="15"/>
      <c r="M4212" s="15"/>
      <c r="N4212" s="15"/>
    </row>
    <row r="4213" spans="2:14" s="25" customFormat="1" ht="15" customHeight="1" x14ac:dyDescent="0.3">
      <c r="B4213" s="25" t="str">
        <f>IF(A4213="","",VLOOKUP(A4213,Tabulka3[[Číslo registrace  u jednorázové akce]:[Příjmení]],2,0))</f>
        <v/>
      </c>
      <c r="C4213" s="25" t="str">
        <f>IF(A4213="","",VLOOKUP(A4213,Tabulka3[[Číslo registrace  u jednorázové akce]:[Příjmení]],3,0))</f>
        <v/>
      </c>
      <c r="I4213" s="94"/>
      <c r="J4213" s="94"/>
      <c r="L4213" s="15"/>
      <c r="M4213" s="15"/>
      <c r="N4213" s="15"/>
    </row>
    <row r="4214" spans="2:14" s="25" customFormat="1" ht="15" customHeight="1" x14ac:dyDescent="0.3">
      <c r="B4214" s="25" t="str">
        <f>IF(A4214="","",VLOOKUP(A4214,Tabulka3[[Číslo registrace  u jednorázové akce]:[Příjmení]],2,0))</f>
        <v/>
      </c>
      <c r="C4214" s="25" t="str">
        <f>IF(A4214="","",VLOOKUP(A4214,Tabulka3[[Číslo registrace  u jednorázové akce]:[Příjmení]],3,0))</f>
        <v/>
      </c>
      <c r="I4214" s="94"/>
      <c r="J4214" s="94"/>
      <c r="L4214" s="15"/>
      <c r="M4214" s="15"/>
      <c r="N4214" s="15"/>
    </row>
    <row r="4215" spans="2:14" s="25" customFormat="1" ht="15" customHeight="1" x14ac:dyDescent="0.3">
      <c r="B4215" s="25" t="str">
        <f>IF(A4215="","",VLOOKUP(A4215,Tabulka3[[Číslo registrace  u jednorázové akce]:[Příjmení]],2,0))</f>
        <v/>
      </c>
      <c r="C4215" s="25" t="str">
        <f>IF(A4215="","",VLOOKUP(A4215,Tabulka3[[Číslo registrace  u jednorázové akce]:[Příjmení]],3,0))</f>
        <v/>
      </c>
      <c r="I4215" s="94"/>
      <c r="J4215" s="94"/>
      <c r="L4215" s="15"/>
      <c r="M4215" s="15"/>
      <c r="N4215" s="15"/>
    </row>
    <row r="4216" spans="2:14" s="25" customFormat="1" ht="15" customHeight="1" x14ac:dyDescent="0.3">
      <c r="B4216" s="25" t="str">
        <f>IF(A4216="","",VLOOKUP(A4216,Tabulka3[[Číslo registrace  u jednorázové akce]:[Příjmení]],2,0))</f>
        <v/>
      </c>
      <c r="C4216" s="25" t="str">
        <f>IF(A4216="","",VLOOKUP(A4216,Tabulka3[[Číslo registrace  u jednorázové akce]:[Příjmení]],3,0))</f>
        <v/>
      </c>
      <c r="I4216" s="94"/>
      <c r="J4216" s="94"/>
      <c r="L4216" s="15"/>
      <c r="M4216" s="15"/>
      <c r="N4216" s="15"/>
    </row>
    <row r="4217" spans="2:14" s="25" customFormat="1" ht="15" customHeight="1" x14ac:dyDescent="0.3">
      <c r="B4217" s="25" t="str">
        <f>IF(A4217="","",VLOOKUP(A4217,Tabulka3[[Číslo registrace  u jednorázové akce]:[Příjmení]],2,0))</f>
        <v/>
      </c>
      <c r="C4217" s="25" t="str">
        <f>IF(A4217="","",VLOOKUP(A4217,Tabulka3[[Číslo registrace  u jednorázové akce]:[Příjmení]],3,0))</f>
        <v/>
      </c>
      <c r="I4217" s="94"/>
      <c r="J4217" s="94"/>
      <c r="L4217" s="15"/>
      <c r="M4217" s="15"/>
      <c r="N4217" s="15"/>
    </row>
    <row r="4218" spans="2:14" s="25" customFormat="1" ht="15" customHeight="1" x14ac:dyDescent="0.3">
      <c r="B4218" s="25" t="str">
        <f>IF(A4218="","",VLOOKUP(A4218,Tabulka3[[Číslo registrace  u jednorázové akce]:[Příjmení]],2,0))</f>
        <v/>
      </c>
      <c r="C4218" s="25" t="str">
        <f>IF(A4218="","",VLOOKUP(A4218,Tabulka3[[Číslo registrace  u jednorázové akce]:[Příjmení]],3,0))</f>
        <v/>
      </c>
      <c r="I4218" s="94"/>
      <c r="J4218" s="94"/>
      <c r="L4218" s="15"/>
      <c r="M4218" s="15"/>
      <c r="N4218" s="15"/>
    </row>
    <row r="4219" spans="2:14" s="25" customFormat="1" ht="15" customHeight="1" x14ac:dyDescent="0.3">
      <c r="B4219" s="25" t="str">
        <f>IF(A4219="","",VLOOKUP(A4219,Tabulka3[[Číslo registrace  u jednorázové akce]:[Příjmení]],2,0))</f>
        <v/>
      </c>
      <c r="C4219" s="25" t="str">
        <f>IF(A4219="","",VLOOKUP(A4219,Tabulka3[[Číslo registrace  u jednorázové akce]:[Příjmení]],3,0))</f>
        <v/>
      </c>
      <c r="I4219" s="94"/>
      <c r="J4219" s="94"/>
      <c r="L4219" s="15"/>
      <c r="M4219" s="15"/>
      <c r="N4219" s="15"/>
    </row>
    <row r="4220" spans="2:14" s="25" customFormat="1" ht="15" customHeight="1" x14ac:dyDescent="0.3">
      <c r="B4220" s="25" t="str">
        <f>IF(A4220="","",VLOOKUP(A4220,Tabulka3[[Číslo registrace  u jednorázové akce]:[Příjmení]],2,0))</f>
        <v/>
      </c>
      <c r="C4220" s="25" t="str">
        <f>IF(A4220="","",VLOOKUP(A4220,Tabulka3[[Číslo registrace  u jednorázové akce]:[Příjmení]],3,0))</f>
        <v/>
      </c>
      <c r="I4220" s="94"/>
      <c r="J4220" s="94"/>
      <c r="L4220" s="15"/>
      <c r="M4220" s="15"/>
      <c r="N4220" s="15"/>
    </row>
    <row r="4221" spans="2:14" s="25" customFormat="1" ht="15" customHeight="1" x14ac:dyDescent="0.3">
      <c r="B4221" s="25" t="str">
        <f>IF(A4221="","",VLOOKUP(A4221,Tabulka3[[Číslo registrace  u jednorázové akce]:[Příjmení]],2,0))</f>
        <v/>
      </c>
      <c r="C4221" s="25" t="str">
        <f>IF(A4221="","",VLOOKUP(A4221,Tabulka3[[Číslo registrace  u jednorázové akce]:[Příjmení]],3,0))</f>
        <v/>
      </c>
      <c r="I4221" s="94"/>
      <c r="J4221" s="94"/>
      <c r="L4221" s="15"/>
      <c r="M4221" s="15"/>
      <c r="N4221" s="15"/>
    </row>
    <row r="4222" spans="2:14" s="25" customFormat="1" ht="15" customHeight="1" x14ac:dyDescent="0.3">
      <c r="B4222" s="25" t="str">
        <f>IF(A4222="","",VLOOKUP(A4222,Tabulka3[[Číslo registrace  u jednorázové akce]:[Příjmení]],2,0))</f>
        <v/>
      </c>
      <c r="C4222" s="25" t="str">
        <f>IF(A4222="","",VLOOKUP(A4222,Tabulka3[[Číslo registrace  u jednorázové akce]:[Příjmení]],3,0))</f>
        <v/>
      </c>
      <c r="I4222" s="94"/>
      <c r="J4222" s="94"/>
      <c r="L4222" s="15"/>
      <c r="M4222" s="15"/>
      <c r="N4222" s="15"/>
    </row>
    <row r="4223" spans="2:14" s="25" customFormat="1" ht="15" customHeight="1" x14ac:dyDescent="0.3">
      <c r="B4223" s="25" t="str">
        <f>IF(A4223="","",VLOOKUP(A4223,Tabulka3[[Číslo registrace  u jednorázové akce]:[Příjmení]],2,0))</f>
        <v/>
      </c>
      <c r="C4223" s="25" t="str">
        <f>IF(A4223="","",VLOOKUP(A4223,Tabulka3[[Číslo registrace  u jednorázové akce]:[Příjmení]],3,0))</f>
        <v/>
      </c>
      <c r="I4223" s="94"/>
      <c r="J4223" s="94"/>
      <c r="L4223" s="15"/>
      <c r="M4223" s="15"/>
      <c r="N4223" s="15"/>
    </row>
    <row r="4224" spans="2:14" s="25" customFormat="1" ht="15" customHeight="1" x14ac:dyDescent="0.3">
      <c r="B4224" s="25" t="str">
        <f>IF(A4224="","",VLOOKUP(A4224,Tabulka3[[Číslo registrace  u jednorázové akce]:[Příjmení]],2,0))</f>
        <v/>
      </c>
      <c r="C4224" s="25" t="str">
        <f>IF(A4224="","",VLOOKUP(A4224,Tabulka3[[Číslo registrace  u jednorázové akce]:[Příjmení]],3,0))</f>
        <v/>
      </c>
      <c r="I4224" s="94"/>
      <c r="J4224" s="94"/>
      <c r="L4224" s="15"/>
      <c r="M4224" s="15"/>
      <c r="N4224" s="15"/>
    </row>
    <row r="4225" spans="2:14" s="25" customFormat="1" ht="15" customHeight="1" x14ac:dyDescent="0.3">
      <c r="B4225" s="25" t="str">
        <f>IF(A4225="","",VLOOKUP(A4225,Tabulka3[[Číslo registrace  u jednorázové akce]:[Příjmení]],2,0))</f>
        <v/>
      </c>
      <c r="C4225" s="25" t="str">
        <f>IF(A4225="","",VLOOKUP(A4225,Tabulka3[[Číslo registrace  u jednorázové akce]:[Příjmení]],3,0))</f>
        <v/>
      </c>
      <c r="I4225" s="94"/>
      <c r="J4225" s="94"/>
      <c r="L4225" s="15"/>
      <c r="M4225" s="15"/>
      <c r="N4225" s="15"/>
    </row>
    <row r="4226" spans="2:14" s="25" customFormat="1" ht="15" customHeight="1" x14ac:dyDescent="0.3">
      <c r="B4226" s="25" t="str">
        <f>IF(A4226="","",VLOOKUP(A4226,Tabulka3[[Číslo registrace  u jednorázové akce]:[Příjmení]],2,0))</f>
        <v/>
      </c>
      <c r="C4226" s="25" t="str">
        <f>IF(A4226="","",VLOOKUP(A4226,Tabulka3[[Číslo registrace  u jednorázové akce]:[Příjmení]],3,0))</f>
        <v/>
      </c>
      <c r="I4226" s="94"/>
      <c r="J4226" s="94"/>
      <c r="L4226" s="15"/>
      <c r="M4226" s="15"/>
      <c r="N4226" s="15"/>
    </row>
    <row r="4227" spans="2:14" s="25" customFormat="1" ht="15" customHeight="1" x14ac:dyDescent="0.3">
      <c r="B4227" s="25" t="str">
        <f>IF(A4227="","",VLOOKUP(A4227,Tabulka3[[Číslo registrace  u jednorázové akce]:[Příjmení]],2,0))</f>
        <v/>
      </c>
      <c r="C4227" s="25" t="str">
        <f>IF(A4227="","",VLOOKUP(A4227,Tabulka3[[Číslo registrace  u jednorázové akce]:[Příjmení]],3,0))</f>
        <v/>
      </c>
      <c r="I4227" s="94"/>
      <c r="J4227" s="94"/>
      <c r="L4227" s="15"/>
      <c r="M4227" s="15"/>
      <c r="N4227" s="15"/>
    </row>
    <row r="4228" spans="2:14" s="25" customFormat="1" ht="15" customHeight="1" x14ac:dyDescent="0.3">
      <c r="B4228" s="25" t="str">
        <f>IF(A4228="","",VLOOKUP(A4228,Tabulka3[[Číslo registrace  u jednorázové akce]:[Příjmení]],2,0))</f>
        <v/>
      </c>
      <c r="C4228" s="25" t="str">
        <f>IF(A4228="","",VLOOKUP(A4228,Tabulka3[[Číslo registrace  u jednorázové akce]:[Příjmení]],3,0))</f>
        <v/>
      </c>
      <c r="I4228" s="94"/>
      <c r="J4228" s="94"/>
      <c r="L4228" s="15"/>
      <c r="M4228" s="15"/>
      <c r="N4228" s="15"/>
    </row>
    <row r="4229" spans="2:14" s="25" customFormat="1" ht="15" customHeight="1" x14ac:dyDescent="0.3">
      <c r="B4229" s="25" t="str">
        <f>IF(A4229="","",VLOOKUP(A4229,Tabulka3[[Číslo registrace  u jednorázové akce]:[Příjmení]],2,0))</f>
        <v/>
      </c>
      <c r="C4229" s="25" t="str">
        <f>IF(A4229="","",VLOOKUP(A4229,Tabulka3[[Číslo registrace  u jednorázové akce]:[Příjmení]],3,0))</f>
        <v/>
      </c>
      <c r="I4229" s="94"/>
      <c r="J4229" s="94"/>
      <c r="L4229" s="15"/>
      <c r="M4229" s="15"/>
      <c r="N4229" s="15"/>
    </row>
    <row r="4230" spans="2:14" s="25" customFormat="1" ht="15" customHeight="1" x14ac:dyDescent="0.3">
      <c r="B4230" s="25" t="str">
        <f>IF(A4230="","",VLOOKUP(A4230,Tabulka3[[Číslo registrace  u jednorázové akce]:[Příjmení]],2,0))</f>
        <v/>
      </c>
      <c r="C4230" s="25" t="str">
        <f>IF(A4230="","",VLOOKUP(A4230,Tabulka3[[Číslo registrace  u jednorázové akce]:[Příjmení]],3,0))</f>
        <v/>
      </c>
      <c r="I4230" s="94"/>
      <c r="J4230" s="94"/>
      <c r="L4230" s="15"/>
      <c r="M4230" s="15"/>
      <c r="N4230" s="15"/>
    </row>
    <row r="4231" spans="2:14" s="25" customFormat="1" ht="15" customHeight="1" x14ac:dyDescent="0.3">
      <c r="B4231" s="25" t="str">
        <f>IF(A4231="","",VLOOKUP(A4231,Tabulka3[[Číslo registrace  u jednorázové akce]:[Příjmení]],2,0))</f>
        <v/>
      </c>
      <c r="C4231" s="25" t="str">
        <f>IF(A4231="","",VLOOKUP(A4231,Tabulka3[[Číslo registrace  u jednorázové akce]:[Příjmení]],3,0))</f>
        <v/>
      </c>
      <c r="I4231" s="94"/>
      <c r="J4231" s="94"/>
      <c r="L4231" s="15"/>
      <c r="M4231" s="15"/>
      <c r="N4231" s="15"/>
    </row>
    <row r="4232" spans="2:14" s="25" customFormat="1" ht="15" customHeight="1" x14ac:dyDescent="0.3">
      <c r="B4232" s="25" t="str">
        <f>IF(A4232="","",VLOOKUP(A4232,Tabulka3[[Číslo registrace  u jednorázové akce]:[Příjmení]],2,0))</f>
        <v/>
      </c>
      <c r="C4232" s="25" t="str">
        <f>IF(A4232="","",VLOOKUP(A4232,Tabulka3[[Číslo registrace  u jednorázové akce]:[Příjmení]],3,0))</f>
        <v/>
      </c>
      <c r="I4232" s="94"/>
      <c r="J4232" s="94"/>
      <c r="L4232" s="15"/>
      <c r="M4232" s="15"/>
      <c r="N4232" s="15"/>
    </row>
    <row r="4233" spans="2:14" s="25" customFormat="1" ht="15" customHeight="1" x14ac:dyDescent="0.3">
      <c r="B4233" s="25" t="str">
        <f>IF(A4233="","",VLOOKUP(A4233,Tabulka3[[Číslo registrace  u jednorázové akce]:[Příjmení]],2,0))</f>
        <v/>
      </c>
      <c r="C4233" s="25" t="str">
        <f>IF(A4233="","",VLOOKUP(A4233,Tabulka3[[Číslo registrace  u jednorázové akce]:[Příjmení]],3,0))</f>
        <v/>
      </c>
      <c r="I4233" s="94"/>
      <c r="J4233" s="94"/>
      <c r="L4233" s="15"/>
      <c r="M4233" s="15"/>
      <c r="N4233" s="15"/>
    </row>
    <row r="4234" spans="2:14" s="25" customFormat="1" ht="15" customHeight="1" x14ac:dyDescent="0.3">
      <c r="B4234" s="25" t="str">
        <f>IF(A4234="","",VLOOKUP(A4234,Tabulka3[[Číslo registrace  u jednorázové akce]:[Příjmení]],2,0))</f>
        <v/>
      </c>
      <c r="C4234" s="25" t="str">
        <f>IF(A4234="","",VLOOKUP(A4234,Tabulka3[[Číslo registrace  u jednorázové akce]:[Příjmení]],3,0))</f>
        <v/>
      </c>
      <c r="I4234" s="94"/>
      <c r="J4234" s="94"/>
      <c r="L4234" s="15"/>
      <c r="M4234" s="15"/>
      <c r="N4234" s="15"/>
    </row>
    <row r="4235" spans="2:14" s="25" customFormat="1" ht="15" customHeight="1" x14ac:dyDescent="0.3">
      <c r="B4235" s="25" t="str">
        <f>IF(A4235="","",VLOOKUP(A4235,Tabulka3[[Číslo registrace  u jednorázové akce]:[Příjmení]],2,0))</f>
        <v/>
      </c>
      <c r="C4235" s="25" t="str">
        <f>IF(A4235="","",VLOOKUP(A4235,Tabulka3[[Číslo registrace  u jednorázové akce]:[Příjmení]],3,0))</f>
        <v/>
      </c>
      <c r="I4235" s="94"/>
      <c r="J4235" s="94"/>
      <c r="L4235" s="15"/>
      <c r="M4235" s="15"/>
      <c r="N4235" s="15"/>
    </row>
    <row r="4236" spans="2:14" s="25" customFormat="1" ht="15" customHeight="1" x14ac:dyDescent="0.3">
      <c r="B4236" s="25" t="str">
        <f>IF(A4236="","",VLOOKUP(A4236,Tabulka3[[Číslo registrace  u jednorázové akce]:[Příjmení]],2,0))</f>
        <v/>
      </c>
      <c r="C4236" s="25" t="str">
        <f>IF(A4236="","",VLOOKUP(A4236,Tabulka3[[Číslo registrace  u jednorázové akce]:[Příjmení]],3,0))</f>
        <v/>
      </c>
      <c r="I4236" s="94"/>
      <c r="J4236" s="94"/>
      <c r="L4236" s="15"/>
      <c r="M4236" s="15"/>
      <c r="N4236" s="15"/>
    </row>
    <row r="4237" spans="2:14" s="25" customFormat="1" ht="15" customHeight="1" x14ac:dyDescent="0.3">
      <c r="B4237" s="25" t="str">
        <f>IF(A4237="","",VLOOKUP(A4237,Tabulka3[[Číslo registrace  u jednorázové akce]:[Příjmení]],2,0))</f>
        <v/>
      </c>
      <c r="C4237" s="25" t="str">
        <f>IF(A4237="","",VLOOKUP(A4237,Tabulka3[[Číslo registrace  u jednorázové akce]:[Příjmení]],3,0))</f>
        <v/>
      </c>
      <c r="I4237" s="94"/>
      <c r="J4237" s="94"/>
      <c r="L4237" s="15"/>
      <c r="M4237" s="15"/>
      <c r="N4237" s="15"/>
    </row>
    <row r="4238" spans="2:14" s="25" customFormat="1" ht="15" customHeight="1" x14ac:dyDescent="0.3">
      <c r="B4238" s="25" t="str">
        <f>IF(A4238="","",VLOOKUP(A4238,Tabulka3[[Číslo registrace  u jednorázové akce]:[Příjmení]],2,0))</f>
        <v/>
      </c>
      <c r="C4238" s="25" t="str">
        <f>IF(A4238="","",VLOOKUP(A4238,Tabulka3[[Číslo registrace  u jednorázové akce]:[Příjmení]],3,0))</f>
        <v/>
      </c>
      <c r="I4238" s="94"/>
      <c r="J4238" s="94"/>
      <c r="L4238" s="15"/>
      <c r="M4238" s="15"/>
      <c r="N4238" s="15"/>
    </row>
    <row r="4239" spans="2:14" s="25" customFormat="1" ht="15" customHeight="1" x14ac:dyDescent="0.3">
      <c r="B4239" s="25" t="str">
        <f>IF(A4239="","",VLOOKUP(A4239,Tabulka3[[Číslo registrace  u jednorázové akce]:[Příjmení]],2,0))</f>
        <v/>
      </c>
      <c r="C4239" s="25" t="str">
        <f>IF(A4239="","",VLOOKUP(A4239,Tabulka3[[Číslo registrace  u jednorázové akce]:[Příjmení]],3,0))</f>
        <v/>
      </c>
      <c r="I4239" s="94"/>
      <c r="J4239" s="94"/>
      <c r="L4239" s="15"/>
      <c r="M4239" s="15"/>
      <c r="N4239" s="15"/>
    </row>
    <row r="4240" spans="2:14" s="25" customFormat="1" ht="15" customHeight="1" x14ac:dyDescent="0.3">
      <c r="B4240" s="25" t="str">
        <f>IF(A4240="","",VLOOKUP(A4240,Tabulka3[[Číslo registrace  u jednorázové akce]:[Příjmení]],2,0))</f>
        <v/>
      </c>
      <c r="C4240" s="25" t="str">
        <f>IF(A4240="","",VLOOKUP(A4240,Tabulka3[[Číslo registrace  u jednorázové akce]:[Příjmení]],3,0))</f>
        <v/>
      </c>
      <c r="I4240" s="94"/>
      <c r="J4240" s="94"/>
      <c r="L4240" s="15"/>
      <c r="M4240" s="15"/>
      <c r="N4240" s="15"/>
    </row>
    <row r="4241" spans="2:14" s="25" customFormat="1" ht="15" customHeight="1" x14ac:dyDescent="0.3">
      <c r="B4241" s="25" t="str">
        <f>IF(A4241="","",VLOOKUP(A4241,Tabulka3[[Číslo registrace  u jednorázové akce]:[Příjmení]],2,0))</f>
        <v/>
      </c>
      <c r="C4241" s="25" t="str">
        <f>IF(A4241="","",VLOOKUP(A4241,Tabulka3[[Číslo registrace  u jednorázové akce]:[Příjmení]],3,0))</f>
        <v/>
      </c>
      <c r="I4241" s="94"/>
      <c r="J4241" s="94"/>
      <c r="L4241" s="15"/>
      <c r="M4241" s="15"/>
      <c r="N4241" s="15"/>
    </row>
    <row r="4242" spans="2:14" s="25" customFormat="1" ht="15" customHeight="1" x14ac:dyDescent="0.3">
      <c r="B4242" s="25" t="str">
        <f>IF(A4242="","",VLOOKUP(A4242,Tabulka3[[Číslo registrace  u jednorázové akce]:[Příjmení]],2,0))</f>
        <v/>
      </c>
      <c r="C4242" s="25" t="str">
        <f>IF(A4242="","",VLOOKUP(A4242,Tabulka3[[Číslo registrace  u jednorázové akce]:[Příjmení]],3,0))</f>
        <v/>
      </c>
      <c r="I4242" s="94"/>
      <c r="J4242" s="94"/>
      <c r="L4242" s="15"/>
      <c r="M4242" s="15"/>
      <c r="N4242" s="15"/>
    </row>
    <row r="4243" spans="2:14" s="25" customFormat="1" ht="15" customHeight="1" x14ac:dyDescent="0.3">
      <c r="B4243" s="25" t="str">
        <f>IF(A4243="","",VLOOKUP(A4243,Tabulka3[[Číslo registrace  u jednorázové akce]:[Příjmení]],2,0))</f>
        <v/>
      </c>
      <c r="C4243" s="25" t="str">
        <f>IF(A4243="","",VLOOKUP(A4243,Tabulka3[[Číslo registrace  u jednorázové akce]:[Příjmení]],3,0))</f>
        <v/>
      </c>
      <c r="I4243" s="94"/>
      <c r="J4243" s="94"/>
      <c r="L4243" s="15"/>
      <c r="M4243" s="15"/>
      <c r="N4243" s="15"/>
    </row>
    <row r="4244" spans="2:14" s="25" customFormat="1" ht="15" customHeight="1" x14ac:dyDescent="0.3">
      <c r="B4244" s="25" t="str">
        <f>IF(A4244="","",VLOOKUP(A4244,Tabulka3[[Číslo registrace  u jednorázové akce]:[Příjmení]],2,0))</f>
        <v/>
      </c>
      <c r="C4244" s="25" t="str">
        <f>IF(A4244="","",VLOOKUP(A4244,Tabulka3[[Číslo registrace  u jednorázové akce]:[Příjmení]],3,0))</f>
        <v/>
      </c>
      <c r="I4244" s="94"/>
      <c r="J4244" s="94"/>
      <c r="L4244" s="15"/>
      <c r="M4244" s="15"/>
      <c r="N4244" s="15"/>
    </row>
    <row r="4245" spans="2:14" s="25" customFormat="1" ht="15" customHeight="1" x14ac:dyDescent="0.3">
      <c r="B4245" s="25" t="str">
        <f>IF(A4245="","",VLOOKUP(A4245,Tabulka3[[Číslo registrace  u jednorázové akce]:[Příjmení]],2,0))</f>
        <v/>
      </c>
      <c r="C4245" s="25" t="str">
        <f>IF(A4245="","",VLOOKUP(A4245,Tabulka3[[Číslo registrace  u jednorázové akce]:[Příjmení]],3,0))</f>
        <v/>
      </c>
      <c r="I4245" s="94"/>
      <c r="J4245" s="94"/>
      <c r="L4245" s="15"/>
      <c r="M4245" s="15"/>
      <c r="N4245" s="15"/>
    </row>
    <row r="4246" spans="2:14" s="25" customFormat="1" ht="15" customHeight="1" x14ac:dyDescent="0.3">
      <c r="B4246" s="25" t="str">
        <f>IF(A4246="","",VLOOKUP(A4246,Tabulka3[[Číslo registrace  u jednorázové akce]:[Příjmení]],2,0))</f>
        <v/>
      </c>
      <c r="C4246" s="25" t="str">
        <f>IF(A4246="","",VLOOKUP(A4246,Tabulka3[[Číslo registrace  u jednorázové akce]:[Příjmení]],3,0))</f>
        <v/>
      </c>
      <c r="I4246" s="94"/>
      <c r="J4246" s="94"/>
      <c r="L4246" s="15"/>
      <c r="M4246" s="15"/>
      <c r="N4246" s="15"/>
    </row>
    <row r="4247" spans="2:14" s="25" customFormat="1" ht="15" customHeight="1" x14ac:dyDescent="0.3">
      <c r="B4247" s="25" t="str">
        <f>IF(A4247="","",VLOOKUP(A4247,Tabulka3[[Číslo registrace  u jednorázové akce]:[Příjmení]],2,0))</f>
        <v/>
      </c>
      <c r="C4247" s="25" t="str">
        <f>IF(A4247="","",VLOOKUP(A4247,Tabulka3[[Číslo registrace  u jednorázové akce]:[Příjmení]],3,0))</f>
        <v/>
      </c>
      <c r="I4247" s="94"/>
      <c r="J4247" s="94"/>
      <c r="L4247" s="15"/>
      <c r="M4247" s="15"/>
      <c r="N4247" s="15"/>
    </row>
    <row r="4248" spans="2:14" s="25" customFormat="1" ht="15" customHeight="1" x14ac:dyDescent="0.3">
      <c r="B4248" s="25" t="str">
        <f>IF(A4248="","",VLOOKUP(A4248,Tabulka3[[Číslo registrace  u jednorázové akce]:[Příjmení]],2,0))</f>
        <v/>
      </c>
      <c r="C4248" s="25" t="str">
        <f>IF(A4248="","",VLOOKUP(A4248,Tabulka3[[Číslo registrace  u jednorázové akce]:[Příjmení]],3,0))</f>
        <v/>
      </c>
      <c r="I4248" s="94"/>
      <c r="J4248" s="94"/>
      <c r="L4248" s="15"/>
      <c r="M4248" s="15"/>
      <c r="N4248" s="15"/>
    </row>
    <row r="4249" spans="2:14" s="25" customFormat="1" ht="15" customHeight="1" x14ac:dyDescent="0.3">
      <c r="B4249" s="25" t="str">
        <f>IF(A4249="","",VLOOKUP(A4249,Tabulka3[[Číslo registrace  u jednorázové akce]:[Příjmení]],2,0))</f>
        <v/>
      </c>
      <c r="C4249" s="25" t="str">
        <f>IF(A4249="","",VLOOKUP(A4249,Tabulka3[[Číslo registrace  u jednorázové akce]:[Příjmení]],3,0))</f>
        <v/>
      </c>
      <c r="I4249" s="94"/>
      <c r="J4249" s="94"/>
      <c r="L4249" s="15"/>
      <c r="M4249" s="15"/>
      <c r="N4249" s="15"/>
    </row>
    <row r="4250" spans="2:14" s="25" customFormat="1" ht="15" customHeight="1" x14ac:dyDescent="0.3">
      <c r="B4250" s="25" t="str">
        <f>IF(A4250="","",VLOOKUP(A4250,Tabulka3[[Číslo registrace  u jednorázové akce]:[Příjmení]],2,0))</f>
        <v/>
      </c>
      <c r="C4250" s="25" t="str">
        <f>IF(A4250="","",VLOOKUP(A4250,Tabulka3[[Číslo registrace  u jednorázové akce]:[Příjmení]],3,0))</f>
        <v/>
      </c>
      <c r="I4250" s="94"/>
      <c r="J4250" s="94"/>
      <c r="L4250" s="15"/>
      <c r="M4250" s="15"/>
      <c r="N4250" s="15"/>
    </row>
    <row r="4251" spans="2:14" s="25" customFormat="1" ht="15" customHeight="1" x14ac:dyDescent="0.3">
      <c r="B4251" s="25" t="str">
        <f>IF(A4251="","",VLOOKUP(A4251,Tabulka3[[Číslo registrace  u jednorázové akce]:[Příjmení]],2,0))</f>
        <v/>
      </c>
      <c r="C4251" s="25" t="str">
        <f>IF(A4251="","",VLOOKUP(A4251,Tabulka3[[Číslo registrace  u jednorázové akce]:[Příjmení]],3,0))</f>
        <v/>
      </c>
      <c r="I4251" s="94"/>
      <c r="J4251" s="94"/>
      <c r="L4251" s="15"/>
      <c r="M4251" s="15"/>
      <c r="N4251" s="15"/>
    </row>
    <row r="4252" spans="2:14" s="25" customFormat="1" ht="15" customHeight="1" x14ac:dyDescent="0.3">
      <c r="B4252" s="25" t="str">
        <f>IF(A4252="","",VLOOKUP(A4252,Tabulka3[[Číslo registrace  u jednorázové akce]:[Příjmení]],2,0))</f>
        <v/>
      </c>
      <c r="C4252" s="25" t="str">
        <f>IF(A4252="","",VLOOKUP(A4252,Tabulka3[[Číslo registrace  u jednorázové akce]:[Příjmení]],3,0))</f>
        <v/>
      </c>
      <c r="I4252" s="94"/>
      <c r="J4252" s="94"/>
      <c r="L4252" s="15"/>
      <c r="M4252" s="15"/>
      <c r="N4252" s="15"/>
    </row>
    <row r="4253" spans="2:14" s="25" customFormat="1" ht="15" customHeight="1" x14ac:dyDescent="0.3">
      <c r="B4253" s="25" t="str">
        <f>IF(A4253="","",VLOOKUP(A4253,Tabulka3[[Číslo registrace  u jednorázové akce]:[Příjmení]],2,0))</f>
        <v/>
      </c>
      <c r="C4253" s="25" t="str">
        <f>IF(A4253="","",VLOOKUP(A4253,Tabulka3[[Číslo registrace  u jednorázové akce]:[Příjmení]],3,0))</f>
        <v/>
      </c>
      <c r="I4253" s="94"/>
      <c r="J4253" s="94"/>
      <c r="L4253" s="15"/>
      <c r="M4253" s="15"/>
      <c r="N4253" s="15"/>
    </row>
    <row r="4254" spans="2:14" s="25" customFormat="1" ht="15" customHeight="1" x14ac:dyDescent="0.3">
      <c r="B4254" s="25" t="str">
        <f>IF(A4254="","",VLOOKUP(A4254,Tabulka3[[Číslo registrace  u jednorázové akce]:[Příjmení]],2,0))</f>
        <v/>
      </c>
      <c r="C4254" s="25" t="str">
        <f>IF(A4254="","",VLOOKUP(A4254,Tabulka3[[Číslo registrace  u jednorázové akce]:[Příjmení]],3,0))</f>
        <v/>
      </c>
      <c r="I4254" s="94"/>
      <c r="J4254" s="94"/>
      <c r="L4254" s="15"/>
      <c r="M4254" s="15"/>
      <c r="N4254" s="15"/>
    </row>
    <row r="4255" spans="2:14" s="25" customFormat="1" ht="15" customHeight="1" x14ac:dyDescent="0.3">
      <c r="B4255" s="25" t="str">
        <f>IF(A4255="","",VLOOKUP(A4255,Tabulka3[[Číslo registrace  u jednorázové akce]:[Příjmení]],2,0))</f>
        <v/>
      </c>
      <c r="C4255" s="25" t="str">
        <f>IF(A4255="","",VLOOKUP(A4255,Tabulka3[[Číslo registrace  u jednorázové akce]:[Příjmení]],3,0))</f>
        <v/>
      </c>
      <c r="I4255" s="94"/>
      <c r="J4255" s="94"/>
      <c r="L4255" s="15"/>
      <c r="M4255" s="15"/>
      <c r="N4255" s="15"/>
    </row>
    <row r="4256" spans="2:14" s="25" customFormat="1" ht="15" customHeight="1" x14ac:dyDescent="0.3">
      <c r="B4256" s="25" t="str">
        <f>IF(A4256="","",VLOOKUP(A4256,Tabulka3[[Číslo registrace  u jednorázové akce]:[Příjmení]],2,0))</f>
        <v/>
      </c>
      <c r="C4256" s="25" t="str">
        <f>IF(A4256="","",VLOOKUP(A4256,Tabulka3[[Číslo registrace  u jednorázové akce]:[Příjmení]],3,0))</f>
        <v/>
      </c>
      <c r="I4256" s="94"/>
      <c r="J4256" s="94"/>
      <c r="L4256" s="15"/>
      <c r="M4256" s="15"/>
      <c r="N4256" s="15"/>
    </row>
    <row r="4257" spans="2:14" s="25" customFormat="1" ht="15" customHeight="1" x14ac:dyDescent="0.3">
      <c r="B4257" s="25" t="str">
        <f>IF(A4257="","",VLOOKUP(A4257,Tabulka3[[Číslo registrace  u jednorázové akce]:[Příjmení]],2,0))</f>
        <v/>
      </c>
      <c r="C4257" s="25" t="str">
        <f>IF(A4257="","",VLOOKUP(A4257,Tabulka3[[Číslo registrace  u jednorázové akce]:[Příjmení]],3,0))</f>
        <v/>
      </c>
      <c r="I4257" s="94"/>
      <c r="J4257" s="94"/>
      <c r="L4257" s="15"/>
      <c r="M4257" s="15"/>
      <c r="N4257" s="15"/>
    </row>
    <row r="4258" spans="2:14" s="25" customFormat="1" ht="15" customHeight="1" x14ac:dyDescent="0.3">
      <c r="B4258" s="25" t="str">
        <f>IF(A4258="","",VLOOKUP(A4258,Tabulka3[[Číslo registrace  u jednorázové akce]:[Příjmení]],2,0))</f>
        <v/>
      </c>
      <c r="C4258" s="25" t="str">
        <f>IF(A4258="","",VLOOKUP(A4258,Tabulka3[[Číslo registrace  u jednorázové akce]:[Příjmení]],3,0))</f>
        <v/>
      </c>
      <c r="I4258" s="94"/>
      <c r="J4258" s="94"/>
      <c r="L4258" s="15"/>
      <c r="M4258" s="15"/>
      <c r="N4258" s="15"/>
    </row>
    <row r="4259" spans="2:14" s="25" customFormat="1" ht="15" customHeight="1" x14ac:dyDescent="0.3">
      <c r="B4259" s="25" t="str">
        <f>IF(A4259="","",VLOOKUP(A4259,Tabulka3[[Číslo registrace  u jednorázové akce]:[Příjmení]],2,0))</f>
        <v/>
      </c>
      <c r="C4259" s="25" t="str">
        <f>IF(A4259="","",VLOOKUP(A4259,Tabulka3[[Číslo registrace  u jednorázové akce]:[Příjmení]],3,0))</f>
        <v/>
      </c>
      <c r="I4259" s="94"/>
      <c r="J4259" s="94"/>
      <c r="L4259" s="15"/>
      <c r="M4259" s="15"/>
      <c r="N4259" s="15"/>
    </row>
    <row r="4260" spans="2:14" s="25" customFormat="1" ht="15" customHeight="1" x14ac:dyDescent="0.3">
      <c r="B4260" s="25" t="str">
        <f>IF(A4260="","",VLOOKUP(A4260,Tabulka3[[Číslo registrace  u jednorázové akce]:[Příjmení]],2,0))</f>
        <v/>
      </c>
      <c r="C4260" s="25" t="str">
        <f>IF(A4260="","",VLOOKUP(A4260,Tabulka3[[Číslo registrace  u jednorázové akce]:[Příjmení]],3,0))</f>
        <v/>
      </c>
      <c r="I4260" s="94"/>
      <c r="J4260" s="94"/>
      <c r="L4260" s="15"/>
      <c r="M4260" s="15"/>
      <c r="N4260" s="15"/>
    </row>
    <row r="4261" spans="2:14" s="25" customFormat="1" ht="15" customHeight="1" x14ac:dyDescent="0.3">
      <c r="B4261" s="25" t="str">
        <f>IF(A4261="","",VLOOKUP(A4261,Tabulka3[[Číslo registrace  u jednorázové akce]:[Příjmení]],2,0))</f>
        <v/>
      </c>
      <c r="C4261" s="25" t="str">
        <f>IF(A4261="","",VLOOKUP(A4261,Tabulka3[[Číslo registrace  u jednorázové akce]:[Příjmení]],3,0))</f>
        <v/>
      </c>
      <c r="I4261" s="94"/>
      <c r="J4261" s="94"/>
      <c r="L4261" s="15"/>
      <c r="M4261" s="15"/>
      <c r="N4261" s="15"/>
    </row>
    <row r="4262" spans="2:14" s="25" customFormat="1" ht="15" customHeight="1" x14ac:dyDescent="0.3">
      <c r="B4262" s="25" t="str">
        <f>IF(A4262="","",VLOOKUP(A4262,Tabulka3[[Číslo registrace  u jednorázové akce]:[Příjmení]],2,0))</f>
        <v/>
      </c>
      <c r="C4262" s="25" t="str">
        <f>IF(A4262="","",VLOOKUP(A4262,Tabulka3[[Číslo registrace  u jednorázové akce]:[Příjmení]],3,0))</f>
        <v/>
      </c>
      <c r="I4262" s="94"/>
      <c r="J4262" s="94"/>
      <c r="L4262" s="15"/>
      <c r="M4262" s="15"/>
      <c r="N4262" s="15"/>
    </row>
    <row r="4263" spans="2:14" s="25" customFormat="1" ht="15" customHeight="1" x14ac:dyDescent="0.3">
      <c r="B4263" s="25" t="str">
        <f>IF(A4263="","",VLOOKUP(A4263,Tabulka3[[Číslo registrace  u jednorázové akce]:[Příjmení]],2,0))</f>
        <v/>
      </c>
      <c r="C4263" s="25" t="str">
        <f>IF(A4263="","",VLOOKUP(A4263,Tabulka3[[Číslo registrace  u jednorázové akce]:[Příjmení]],3,0))</f>
        <v/>
      </c>
      <c r="I4263" s="94"/>
      <c r="J4263" s="94"/>
      <c r="L4263" s="15"/>
      <c r="M4263" s="15"/>
      <c r="N4263" s="15"/>
    </row>
    <row r="4264" spans="2:14" s="25" customFormat="1" ht="15" customHeight="1" x14ac:dyDescent="0.3">
      <c r="B4264" s="25" t="str">
        <f>IF(A4264="","",VLOOKUP(A4264,Tabulka3[[Číslo registrace  u jednorázové akce]:[Příjmení]],2,0))</f>
        <v/>
      </c>
      <c r="C4264" s="25" t="str">
        <f>IF(A4264="","",VLOOKUP(A4264,Tabulka3[[Číslo registrace  u jednorázové akce]:[Příjmení]],3,0))</f>
        <v/>
      </c>
      <c r="I4264" s="94"/>
      <c r="J4264" s="94"/>
      <c r="L4264" s="15"/>
      <c r="M4264" s="15"/>
      <c r="N4264" s="15"/>
    </row>
    <row r="4265" spans="2:14" s="25" customFormat="1" ht="15" customHeight="1" x14ac:dyDescent="0.3">
      <c r="B4265" s="25" t="str">
        <f>IF(A4265="","",VLOOKUP(A4265,Tabulka3[[Číslo registrace  u jednorázové akce]:[Příjmení]],2,0))</f>
        <v/>
      </c>
      <c r="C4265" s="25" t="str">
        <f>IF(A4265="","",VLOOKUP(A4265,Tabulka3[[Číslo registrace  u jednorázové akce]:[Příjmení]],3,0))</f>
        <v/>
      </c>
      <c r="I4265" s="94"/>
      <c r="J4265" s="94"/>
      <c r="L4265" s="15"/>
      <c r="M4265" s="15"/>
      <c r="N4265" s="15"/>
    </row>
    <row r="4266" spans="2:14" s="25" customFormat="1" ht="15" customHeight="1" x14ac:dyDescent="0.3">
      <c r="B4266" s="25" t="str">
        <f>IF(A4266="","",VLOOKUP(A4266,Tabulka3[[Číslo registrace  u jednorázové akce]:[Příjmení]],2,0))</f>
        <v/>
      </c>
      <c r="C4266" s="25" t="str">
        <f>IF(A4266="","",VLOOKUP(A4266,Tabulka3[[Číslo registrace  u jednorázové akce]:[Příjmení]],3,0))</f>
        <v/>
      </c>
      <c r="I4266" s="94"/>
      <c r="J4266" s="94"/>
      <c r="L4266" s="15"/>
      <c r="M4266" s="15"/>
      <c r="N4266" s="15"/>
    </row>
    <row r="4267" spans="2:14" s="25" customFormat="1" ht="15" customHeight="1" x14ac:dyDescent="0.3">
      <c r="B4267" s="25" t="str">
        <f>IF(A4267="","",VLOOKUP(A4267,Tabulka3[[Číslo registrace  u jednorázové akce]:[Příjmení]],2,0))</f>
        <v/>
      </c>
      <c r="C4267" s="25" t="str">
        <f>IF(A4267="","",VLOOKUP(A4267,Tabulka3[[Číslo registrace  u jednorázové akce]:[Příjmení]],3,0))</f>
        <v/>
      </c>
      <c r="I4267" s="94"/>
      <c r="J4267" s="94"/>
      <c r="L4267" s="15"/>
      <c r="M4267" s="15"/>
      <c r="N4267" s="15"/>
    </row>
    <row r="4268" spans="2:14" s="25" customFormat="1" ht="15" customHeight="1" x14ac:dyDescent="0.3">
      <c r="B4268" s="25" t="str">
        <f>IF(A4268="","",VLOOKUP(A4268,Tabulka3[[Číslo registrace  u jednorázové akce]:[Příjmení]],2,0))</f>
        <v/>
      </c>
      <c r="C4268" s="25" t="str">
        <f>IF(A4268="","",VLOOKUP(A4268,Tabulka3[[Číslo registrace  u jednorázové akce]:[Příjmení]],3,0))</f>
        <v/>
      </c>
      <c r="I4268" s="94"/>
      <c r="J4268" s="94"/>
      <c r="L4268" s="15"/>
      <c r="M4268" s="15"/>
      <c r="N4268" s="15"/>
    </row>
    <row r="4269" spans="2:14" s="25" customFormat="1" ht="15" customHeight="1" x14ac:dyDescent="0.3">
      <c r="B4269" s="25" t="str">
        <f>IF(A4269="","",VLOOKUP(A4269,Tabulka3[[Číslo registrace  u jednorázové akce]:[Příjmení]],2,0))</f>
        <v/>
      </c>
      <c r="C4269" s="25" t="str">
        <f>IF(A4269="","",VLOOKUP(A4269,Tabulka3[[Číslo registrace  u jednorázové akce]:[Příjmení]],3,0))</f>
        <v/>
      </c>
      <c r="I4269" s="94"/>
      <c r="J4269" s="94"/>
      <c r="L4269" s="15"/>
      <c r="M4269" s="15"/>
      <c r="N4269" s="15"/>
    </row>
    <row r="4270" spans="2:14" s="25" customFormat="1" ht="15" customHeight="1" x14ac:dyDescent="0.3">
      <c r="B4270" s="25" t="str">
        <f>IF(A4270="","",VLOOKUP(A4270,Tabulka3[[Číslo registrace  u jednorázové akce]:[Příjmení]],2,0))</f>
        <v/>
      </c>
      <c r="C4270" s="25" t="str">
        <f>IF(A4270="","",VLOOKUP(A4270,Tabulka3[[Číslo registrace  u jednorázové akce]:[Příjmení]],3,0))</f>
        <v/>
      </c>
      <c r="I4270" s="94"/>
      <c r="J4270" s="94"/>
      <c r="L4270" s="15"/>
      <c r="M4270" s="15"/>
      <c r="N4270" s="15"/>
    </row>
    <row r="4271" spans="2:14" s="25" customFormat="1" ht="15" customHeight="1" x14ac:dyDescent="0.3">
      <c r="B4271" s="25" t="str">
        <f>IF(A4271="","",VLOOKUP(A4271,Tabulka3[[Číslo registrace  u jednorázové akce]:[Příjmení]],2,0))</f>
        <v/>
      </c>
      <c r="C4271" s="25" t="str">
        <f>IF(A4271="","",VLOOKUP(A4271,Tabulka3[[Číslo registrace  u jednorázové akce]:[Příjmení]],3,0))</f>
        <v/>
      </c>
      <c r="I4271" s="94"/>
      <c r="J4271" s="94"/>
      <c r="L4271" s="15"/>
      <c r="M4271" s="15"/>
      <c r="N4271" s="15"/>
    </row>
    <row r="4272" spans="2:14" s="25" customFormat="1" ht="15" customHeight="1" x14ac:dyDescent="0.3">
      <c r="B4272" s="25" t="str">
        <f>IF(A4272="","",VLOOKUP(A4272,Tabulka3[[Číslo registrace  u jednorázové akce]:[Příjmení]],2,0))</f>
        <v/>
      </c>
      <c r="C4272" s="25" t="str">
        <f>IF(A4272="","",VLOOKUP(A4272,Tabulka3[[Číslo registrace  u jednorázové akce]:[Příjmení]],3,0))</f>
        <v/>
      </c>
      <c r="I4272" s="94"/>
      <c r="J4272" s="94"/>
      <c r="L4272" s="15"/>
      <c r="M4272" s="15"/>
      <c r="N4272" s="15"/>
    </row>
    <row r="4273" spans="2:14" s="25" customFormat="1" ht="15" customHeight="1" x14ac:dyDescent="0.3">
      <c r="B4273" s="25" t="str">
        <f>IF(A4273="","",VLOOKUP(A4273,Tabulka3[[Číslo registrace  u jednorázové akce]:[Příjmení]],2,0))</f>
        <v/>
      </c>
      <c r="C4273" s="25" t="str">
        <f>IF(A4273="","",VLOOKUP(A4273,Tabulka3[[Číslo registrace  u jednorázové akce]:[Příjmení]],3,0))</f>
        <v/>
      </c>
      <c r="I4273" s="94"/>
      <c r="J4273" s="94"/>
      <c r="L4273" s="15"/>
      <c r="M4273" s="15"/>
      <c r="N4273" s="15"/>
    </row>
    <row r="4274" spans="2:14" s="25" customFormat="1" ht="15" customHeight="1" x14ac:dyDescent="0.3">
      <c r="B4274" s="25" t="str">
        <f>IF(A4274="","",VLOOKUP(A4274,Tabulka3[[Číslo registrace  u jednorázové akce]:[Příjmení]],2,0))</f>
        <v/>
      </c>
      <c r="C4274" s="25" t="str">
        <f>IF(A4274="","",VLOOKUP(A4274,Tabulka3[[Číslo registrace  u jednorázové akce]:[Příjmení]],3,0))</f>
        <v/>
      </c>
      <c r="I4274" s="94"/>
      <c r="J4274" s="94"/>
      <c r="L4274" s="15"/>
      <c r="M4274" s="15"/>
      <c r="N4274" s="15"/>
    </row>
    <row r="4275" spans="2:14" s="25" customFormat="1" ht="15" customHeight="1" x14ac:dyDescent="0.3">
      <c r="B4275" s="25" t="str">
        <f>IF(A4275="","",VLOOKUP(A4275,Tabulka3[[Číslo registrace  u jednorázové akce]:[Příjmení]],2,0))</f>
        <v/>
      </c>
      <c r="C4275" s="25" t="str">
        <f>IF(A4275="","",VLOOKUP(A4275,Tabulka3[[Číslo registrace  u jednorázové akce]:[Příjmení]],3,0))</f>
        <v/>
      </c>
      <c r="I4275" s="94"/>
      <c r="J4275" s="94"/>
      <c r="L4275" s="15"/>
      <c r="M4275" s="15"/>
      <c r="N4275" s="15"/>
    </row>
    <row r="4276" spans="2:14" s="25" customFormat="1" ht="15" customHeight="1" x14ac:dyDescent="0.3">
      <c r="B4276" s="25" t="str">
        <f>IF(A4276="","",VLOOKUP(A4276,Tabulka3[[Číslo registrace  u jednorázové akce]:[Příjmení]],2,0))</f>
        <v/>
      </c>
      <c r="C4276" s="25" t="str">
        <f>IF(A4276="","",VLOOKUP(A4276,Tabulka3[[Číslo registrace  u jednorázové akce]:[Příjmení]],3,0))</f>
        <v/>
      </c>
      <c r="I4276" s="94"/>
      <c r="J4276" s="94"/>
      <c r="L4276" s="15"/>
      <c r="M4276" s="15"/>
      <c r="N4276" s="15"/>
    </row>
    <row r="4277" spans="2:14" s="25" customFormat="1" ht="15" customHeight="1" x14ac:dyDescent="0.3">
      <c r="B4277" s="25" t="str">
        <f>IF(A4277="","",VLOOKUP(A4277,Tabulka3[[Číslo registrace  u jednorázové akce]:[Příjmení]],2,0))</f>
        <v/>
      </c>
      <c r="C4277" s="25" t="str">
        <f>IF(A4277="","",VLOOKUP(A4277,Tabulka3[[Číslo registrace  u jednorázové akce]:[Příjmení]],3,0))</f>
        <v/>
      </c>
      <c r="I4277" s="94"/>
      <c r="J4277" s="94"/>
      <c r="L4277" s="15"/>
      <c r="M4277" s="15"/>
      <c r="N4277" s="15"/>
    </row>
    <row r="4278" spans="2:14" s="25" customFormat="1" ht="15" customHeight="1" x14ac:dyDescent="0.3">
      <c r="B4278" s="25" t="str">
        <f>IF(A4278="","",VLOOKUP(A4278,Tabulka3[[Číslo registrace  u jednorázové akce]:[Příjmení]],2,0))</f>
        <v/>
      </c>
      <c r="C4278" s="25" t="str">
        <f>IF(A4278="","",VLOOKUP(A4278,Tabulka3[[Číslo registrace  u jednorázové akce]:[Příjmení]],3,0))</f>
        <v/>
      </c>
      <c r="I4278" s="94"/>
      <c r="J4278" s="94"/>
      <c r="L4278" s="15"/>
      <c r="M4278" s="15"/>
      <c r="N4278" s="15"/>
    </row>
    <row r="4279" spans="2:14" s="25" customFormat="1" ht="15" customHeight="1" x14ac:dyDescent="0.3">
      <c r="B4279" s="25" t="str">
        <f>IF(A4279="","",VLOOKUP(A4279,Tabulka3[[Číslo registrace  u jednorázové akce]:[Příjmení]],2,0))</f>
        <v/>
      </c>
      <c r="C4279" s="25" t="str">
        <f>IF(A4279="","",VLOOKUP(A4279,Tabulka3[[Číslo registrace  u jednorázové akce]:[Příjmení]],3,0))</f>
        <v/>
      </c>
      <c r="I4279" s="94"/>
      <c r="J4279" s="94"/>
      <c r="L4279" s="15"/>
      <c r="M4279" s="15"/>
      <c r="N4279" s="15"/>
    </row>
    <row r="4280" spans="2:14" s="25" customFormat="1" ht="15" customHeight="1" x14ac:dyDescent="0.3">
      <c r="B4280" s="25" t="str">
        <f>IF(A4280="","",VLOOKUP(A4280,Tabulka3[[Číslo registrace  u jednorázové akce]:[Příjmení]],2,0))</f>
        <v/>
      </c>
      <c r="C4280" s="25" t="str">
        <f>IF(A4280="","",VLOOKUP(A4280,Tabulka3[[Číslo registrace  u jednorázové akce]:[Příjmení]],3,0))</f>
        <v/>
      </c>
      <c r="I4280" s="94"/>
      <c r="J4280" s="94"/>
      <c r="L4280" s="15"/>
      <c r="M4280" s="15"/>
      <c r="N4280" s="15"/>
    </row>
    <row r="4281" spans="2:14" s="25" customFormat="1" ht="15" customHeight="1" x14ac:dyDescent="0.3">
      <c r="B4281" s="25" t="str">
        <f>IF(A4281="","",VLOOKUP(A4281,Tabulka3[[Číslo registrace  u jednorázové akce]:[Příjmení]],2,0))</f>
        <v/>
      </c>
      <c r="C4281" s="25" t="str">
        <f>IF(A4281="","",VLOOKUP(A4281,Tabulka3[[Číslo registrace  u jednorázové akce]:[Příjmení]],3,0))</f>
        <v/>
      </c>
      <c r="I4281" s="94"/>
      <c r="J4281" s="94"/>
      <c r="L4281" s="15"/>
      <c r="M4281" s="15"/>
      <c r="N4281" s="15"/>
    </row>
    <row r="4282" spans="2:14" s="25" customFormat="1" ht="15" customHeight="1" x14ac:dyDescent="0.3">
      <c r="B4282" s="25" t="str">
        <f>IF(A4282="","",VLOOKUP(A4282,Tabulka3[[Číslo registrace  u jednorázové akce]:[Příjmení]],2,0))</f>
        <v/>
      </c>
      <c r="C4282" s="25" t="str">
        <f>IF(A4282="","",VLOOKUP(A4282,Tabulka3[[Číslo registrace  u jednorázové akce]:[Příjmení]],3,0))</f>
        <v/>
      </c>
      <c r="I4282" s="94"/>
      <c r="J4282" s="94"/>
      <c r="L4282" s="15"/>
      <c r="M4282" s="15"/>
      <c r="N4282" s="15"/>
    </row>
    <row r="4283" spans="2:14" s="25" customFormat="1" ht="15" customHeight="1" x14ac:dyDescent="0.3">
      <c r="B4283" s="25" t="str">
        <f>IF(A4283="","",VLOOKUP(A4283,Tabulka3[[Číslo registrace  u jednorázové akce]:[Příjmení]],2,0))</f>
        <v/>
      </c>
      <c r="C4283" s="25" t="str">
        <f>IF(A4283="","",VLOOKUP(A4283,Tabulka3[[Číslo registrace  u jednorázové akce]:[Příjmení]],3,0))</f>
        <v/>
      </c>
      <c r="I4283" s="94"/>
      <c r="J4283" s="94"/>
      <c r="L4283" s="15"/>
      <c r="M4283" s="15"/>
      <c r="N4283" s="15"/>
    </row>
    <row r="4284" spans="2:14" s="25" customFormat="1" ht="15" customHeight="1" x14ac:dyDescent="0.3">
      <c r="B4284" s="25" t="str">
        <f>IF(A4284="","",VLOOKUP(A4284,Tabulka3[[Číslo registrace  u jednorázové akce]:[Příjmení]],2,0))</f>
        <v/>
      </c>
      <c r="C4284" s="25" t="str">
        <f>IF(A4284="","",VLOOKUP(A4284,Tabulka3[[Číslo registrace  u jednorázové akce]:[Příjmení]],3,0))</f>
        <v/>
      </c>
      <c r="I4284" s="94"/>
      <c r="J4284" s="94"/>
      <c r="L4284" s="15"/>
      <c r="M4284" s="15"/>
      <c r="N4284" s="15"/>
    </row>
    <row r="4285" spans="2:14" s="25" customFormat="1" ht="15" customHeight="1" x14ac:dyDescent="0.3">
      <c r="B4285" s="25" t="str">
        <f>IF(A4285="","",VLOOKUP(A4285,Tabulka3[[Číslo registrace  u jednorázové akce]:[Příjmení]],2,0))</f>
        <v/>
      </c>
      <c r="C4285" s="25" t="str">
        <f>IF(A4285="","",VLOOKUP(A4285,Tabulka3[[Číslo registrace  u jednorázové akce]:[Příjmení]],3,0))</f>
        <v/>
      </c>
      <c r="I4285" s="94"/>
      <c r="J4285" s="94"/>
      <c r="L4285" s="15"/>
      <c r="M4285" s="15"/>
      <c r="N4285" s="15"/>
    </row>
    <row r="4286" spans="2:14" s="25" customFormat="1" ht="15" customHeight="1" x14ac:dyDescent="0.3">
      <c r="B4286" s="25" t="str">
        <f>IF(A4286="","",VLOOKUP(A4286,Tabulka3[[Číslo registrace  u jednorázové akce]:[Příjmení]],2,0))</f>
        <v/>
      </c>
      <c r="C4286" s="25" t="str">
        <f>IF(A4286="","",VLOOKUP(A4286,Tabulka3[[Číslo registrace  u jednorázové akce]:[Příjmení]],3,0))</f>
        <v/>
      </c>
      <c r="I4286" s="94"/>
      <c r="J4286" s="94"/>
      <c r="L4286" s="15"/>
      <c r="M4286" s="15"/>
      <c r="N4286" s="15"/>
    </row>
    <row r="4287" spans="2:14" s="25" customFormat="1" ht="15" customHeight="1" x14ac:dyDescent="0.3">
      <c r="B4287" s="25" t="str">
        <f>IF(A4287="","",VLOOKUP(A4287,Tabulka3[[Číslo registrace  u jednorázové akce]:[Příjmení]],2,0))</f>
        <v/>
      </c>
      <c r="C4287" s="25" t="str">
        <f>IF(A4287="","",VLOOKUP(A4287,Tabulka3[[Číslo registrace  u jednorázové akce]:[Příjmení]],3,0))</f>
        <v/>
      </c>
      <c r="I4287" s="94"/>
      <c r="J4287" s="94"/>
      <c r="L4287" s="15"/>
      <c r="M4287" s="15"/>
      <c r="N4287" s="15"/>
    </row>
    <row r="4288" spans="2:14" s="25" customFormat="1" ht="15" customHeight="1" x14ac:dyDescent="0.3">
      <c r="B4288" s="25" t="str">
        <f>IF(A4288="","",VLOOKUP(A4288,Tabulka3[[Číslo registrace  u jednorázové akce]:[Příjmení]],2,0))</f>
        <v/>
      </c>
      <c r="C4288" s="25" t="str">
        <f>IF(A4288="","",VLOOKUP(A4288,Tabulka3[[Číslo registrace  u jednorázové akce]:[Příjmení]],3,0))</f>
        <v/>
      </c>
      <c r="I4288" s="94"/>
      <c r="J4288" s="94"/>
      <c r="L4288" s="15"/>
      <c r="M4288" s="15"/>
      <c r="N4288" s="15"/>
    </row>
    <row r="4289" spans="2:14" s="25" customFormat="1" ht="15" customHeight="1" x14ac:dyDescent="0.3">
      <c r="B4289" s="25" t="str">
        <f>IF(A4289="","",VLOOKUP(A4289,Tabulka3[[Číslo registrace  u jednorázové akce]:[Příjmení]],2,0))</f>
        <v/>
      </c>
      <c r="C4289" s="25" t="str">
        <f>IF(A4289="","",VLOOKUP(A4289,Tabulka3[[Číslo registrace  u jednorázové akce]:[Příjmení]],3,0))</f>
        <v/>
      </c>
      <c r="I4289" s="94"/>
      <c r="J4289" s="94"/>
      <c r="L4289" s="15"/>
      <c r="M4289" s="15"/>
      <c r="N4289" s="15"/>
    </row>
    <row r="4290" spans="2:14" s="25" customFormat="1" ht="15" customHeight="1" x14ac:dyDescent="0.3">
      <c r="B4290" s="25" t="str">
        <f>IF(A4290="","",VLOOKUP(A4290,Tabulka3[[Číslo registrace  u jednorázové akce]:[Příjmení]],2,0))</f>
        <v/>
      </c>
      <c r="C4290" s="25" t="str">
        <f>IF(A4290="","",VLOOKUP(A4290,Tabulka3[[Číslo registrace  u jednorázové akce]:[Příjmení]],3,0))</f>
        <v/>
      </c>
      <c r="I4290" s="94"/>
      <c r="J4290" s="94"/>
      <c r="L4290" s="15"/>
      <c r="M4290" s="15"/>
      <c r="N4290" s="15"/>
    </row>
    <row r="4291" spans="2:14" s="25" customFormat="1" ht="15" customHeight="1" x14ac:dyDescent="0.3">
      <c r="B4291" s="25" t="str">
        <f>IF(A4291="","",VLOOKUP(A4291,Tabulka3[[Číslo registrace  u jednorázové akce]:[Příjmení]],2,0))</f>
        <v/>
      </c>
      <c r="C4291" s="25" t="str">
        <f>IF(A4291="","",VLOOKUP(A4291,Tabulka3[[Číslo registrace  u jednorázové akce]:[Příjmení]],3,0))</f>
        <v/>
      </c>
      <c r="I4291" s="94"/>
      <c r="J4291" s="94"/>
      <c r="L4291" s="15"/>
      <c r="M4291" s="15"/>
      <c r="N4291" s="15"/>
    </row>
    <row r="4292" spans="2:14" s="25" customFormat="1" ht="15" customHeight="1" x14ac:dyDescent="0.3">
      <c r="B4292" s="25" t="str">
        <f>IF(A4292="","",VLOOKUP(A4292,Tabulka3[[Číslo registrace  u jednorázové akce]:[Příjmení]],2,0))</f>
        <v/>
      </c>
      <c r="C4292" s="25" t="str">
        <f>IF(A4292="","",VLOOKUP(A4292,Tabulka3[[Číslo registrace  u jednorázové akce]:[Příjmení]],3,0))</f>
        <v/>
      </c>
      <c r="I4292" s="94"/>
      <c r="J4292" s="94"/>
      <c r="L4292" s="15"/>
      <c r="M4292" s="15"/>
      <c r="N4292" s="15"/>
    </row>
    <row r="4293" spans="2:14" s="25" customFormat="1" ht="15" customHeight="1" x14ac:dyDescent="0.3">
      <c r="B4293" s="25" t="str">
        <f>IF(A4293="","",VLOOKUP(A4293,Tabulka3[[Číslo registrace  u jednorázové akce]:[Příjmení]],2,0))</f>
        <v/>
      </c>
      <c r="C4293" s="25" t="str">
        <f>IF(A4293="","",VLOOKUP(A4293,Tabulka3[[Číslo registrace  u jednorázové akce]:[Příjmení]],3,0))</f>
        <v/>
      </c>
      <c r="I4293" s="94"/>
      <c r="J4293" s="94"/>
      <c r="L4293" s="15"/>
      <c r="M4293" s="15"/>
      <c r="N4293" s="15"/>
    </row>
    <row r="4294" spans="2:14" s="25" customFormat="1" ht="15" customHeight="1" x14ac:dyDescent="0.3">
      <c r="B4294" s="25" t="str">
        <f>IF(A4294="","",VLOOKUP(A4294,Tabulka3[[Číslo registrace  u jednorázové akce]:[Příjmení]],2,0))</f>
        <v/>
      </c>
      <c r="C4294" s="25" t="str">
        <f>IF(A4294="","",VLOOKUP(A4294,Tabulka3[[Číslo registrace  u jednorázové akce]:[Příjmení]],3,0))</f>
        <v/>
      </c>
      <c r="I4294" s="94"/>
      <c r="J4294" s="94"/>
      <c r="L4294" s="15"/>
      <c r="M4294" s="15"/>
      <c r="N4294" s="15"/>
    </row>
    <row r="4295" spans="2:14" s="25" customFormat="1" ht="15" customHeight="1" x14ac:dyDescent="0.3">
      <c r="B4295" s="25" t="str">
        <f>IF(A4295="","",VLOOKUP(A4295,Tabulka3[[Číslo registrace  u jednorázové akce]:[Příjmení]],2,0))</f>
        <v/>
      </c>
      <c r="C4295" s="25" t="str">
        <f>IF(A4295="","",VLOOKUP(A4295,Tabulka3[[Číslo registrace  u jednorázové akce]:[Příjmení]],3,0))</f>
        <v/>
      </c>
      <c r="I4295" s="94"/>
      <c r="J4295" s="94"/>
      <c r="L4295" s="15"/>
      <c r="M4295" s="15"/>
      <c r="N4295" s="15"/>
    </row>
    <row r="4296" spans="2:14" s="25" customFormat="1" ht="15" customHeight="1" x14ac:dyDescent="0.3">
      <c r="B4296" s="25" t="str">
        <f>IF(A4296="","",VLOOKUP(A4296,Tabulka3[[Číslo registrace  u jednorázové akce]:[Příjmení]],2,0))</f>
        <v/>
      </c>
      <c r="C4296" s="25" t="str">
        <f>IF(A4296="","",VLOOKUP(A4296,Tabulka3[[Číslo registrace  u jednorázové akce]:[Příjmení]],3,0))</f>
        <v/>
      </c>
      <c r="I4296" s="94"/>
      <c r="J4296" s="94"/>
      <c r="L4296" s="15"/>
      <c r="M4296" s="15"/>
      <c r="N4296" s="15"/>
    </row>
    <row r="4297" spans="2:14" s="25" customFormat="1" ht="15" customHeight="1" x14ac:dyDescent="0.3">
      <c r="B4297" s="25" t="str">
        <f>IF(A4297="","",VLOOKUP(A4297,Tabulka3[[Číslo registrace  u jednorázové akce]:[Příjmení]],2,0))</f>
        <v/>
      </c>
      <c r="C4297" s="25" t="str">
        <f>IF(A4297="","",VLOOKUP(A4297,Tabulka3[[Číslo registrace  u jednorázové akce]:[Příjmení]],3,0))</f>
        <v/>
      </c>
      <c r="I4297" s="94"/>
      <c r="J4297" s="94"/>
      <c r="L4297" s="15"/>
      <c r="M4297" s="15"/>
      <c r="N4297" s="15"/>
    </row>
    <row r="4298" spans="2:14" s="25" customFormat="1" ht="15" customHeight="1" x14ac:dyDescent="0.3">
      <c r="B4298" s="25" t="str">
        <f>IF(A4298="","",VLOOKUP(A4298,Tabulka3[[Číslo registrace  u jednorázové akce]:[Příjmení]],2,0))</f>
        <v/>
      </c>
      <c r="C4298" s="25" t="str">
        <f>IF(A4298="","",VLOOKUP(A4298,Tabulka3[[Číslo registrace  u jednorázové akce]:[Příjmení]],3,0))</f>
        <v/>
      </c>
      <c r="I4298" s="94"/>
      <c r="J4298" s="94"/>
      <c r="L4298" s="15"/>
      <c r="M4298" s="15"/>
      <c r="N4298" s="15"/>
    </row>
    <row r="4299" spans="2:14" s="25" customFormat="1" ht="15" customHeight="1" x14ac:dyDescent="0.3">
      <c r="B4299" s="25" t="str">
        <f>IF(A4299="","",VLOOKUP(A4299,Tabulka3[[Číslo registrace  u jednorázové akce]:[Příjmení]],2,0))</f>
        <v/>
      </c>
      <c r="C4299" s="25" t="str">
        <f>IF(A4299="","",VLOOKUP(A4299,Tabulka3[[Číslo registrace  u jednorázové akce]:[Příjmení]],3,0))</f>
        <v/>
      </c>
      <c r="I4299" s="94"/>
      <c r="J4299" s="94"/>
      <c r="L4299" s="15"/>
      <c r="M4299" s="15"/>
      <c r="N4299" s="15"/>
    </row>
    <row r="4300" spans="2:14" s="25" customFormat="1" ht="15" customHeight="1" x14ac:dyDescent="0.3">
      <c r="B4300" s="25" t="str">
        <f>IF(A4300="","",VLOOKUP(A4300,Tabulka3[[Číslo registrace  u jednorázové akce]:[Příjmení]],2,0))</f>
        <v/>
      </c>
      <c r="C4300" s="25" t="str">
        <f>IF(A4300="","",VLOOKUP(A4300,Tabulka3[[Číslo registrace  u jednorázové akce]:[Příjmení]],3,0))</f>
        <v/>
      </c>
      <c r="I4300" s="94"/>
      <c r="J4300" s="94"/>
      <c r="L4300" s="15"/>
      <c r="M4300" s="15"/>
      <c r="N4300" s="15"/>
    </row>
    <row r="4301" spans="2:14" s="25" customFormat="1" ht="15" customHeight="1" x14ac:dyDescent="0.3">
      <c r="B4301" s="25" t="str">
        <f>IF(A4301="","",VLOOKUP(A4301,Tabulka3[[Číslo registrace  u jednorázové akce]:[Příjmení]],2,0))</f>
        <v/>
      </c>
      <c r="C4301" s="25" t="str">
        <f>IF(A4301="","",VLOOKUP(A4301,Tabulka3[[Číslo registrace  u jednorázové akce]:[Příjmení]],3,0))</f>
        <v/>
      </c>
      <c r="I4301" s="94"/>
      <c r="J4301" s="94"/>
      <c r="L4301" s="15"/>
      <c r="M4301" s="15"/>
      <c r="N4301" s="15"/>
    </row>
    <row r="4302" spans="2:14" s="25" customFormat="1" ht="15" customHeight="1" x14ac:dyDescent="0.3">
      <c r="B4302" s="25" t="str">
        <f>IF(A4302="","",VLOOKUP(A4302,Tabulka3[[Číslo registrace  u jednorázové akce]:[Příjmení]],2,0))</f>
        <v/>
      </c>
      <c r="C4302" s="25" t="str">
        <f>IF(A4302="","",VLOOKUP(A4302,Tabulka3[[Číslo registrace  u jednorázové akce]:[Příjmení]],3,0))</f>
        <v/>
      </c>
      <c r="I4302" s="94"/>
      <c r="J4302" s="94"/>
      <c r="L4302" s="15"/>
      <c r="M4302" s="15"/>
      <c r="N4302" s="15"/>
    </row>
    <row r="4303" spans="2:14" s="25" customFormat="1" ht="15" customHeight="1" x14ac:dyDescent="0.3">
      <c r="B4303" s="25" t="str">
        <f>IF(A4303="","",VLOOKUP(A4303,Tabulka3[[Číslo registrace  u jednorázové akce]:[Příjmení]],2,0))</f>
        <v/>
      </c>
      <c r="C4303" s="25" t="str">
        <f>IF(A4303="","",VLOOKUP(A4303,Tabulka3[[Číslo registrace  u jednorázové akce]:[Příjmení]],3,0))</f>
        <v/>
      </c>
      <c r="I4303" s="94"/>
      <c r="J4303" s="94"/>
      <c r="L4303" s="15"/>
      <c r="M4303" s="15"/>
      <c r="N4303" s="15"/>
    </row>
    <row r="4304" spans="2:14" s="25" customFormat="1" ht="15" customHeight="1" x14ac:dyDescent="0.3">
      <c r="B4304" s="25" t="str">
        <f>IF(A4304="","",VLOOKUP(A4304,Tabulka3[[Číslo registrace  u jednorázové akce]:[Příjmení]],2,0))</f>
        <v/>
      </c>
      <c r="C4304" s="25" t="str">
        <f>IF(A4304="","",VLOOKUP(A4304,Tabulka3[[Číslo registrace  u jednorázové akce]:[Příjmení]],3,0))</f>
        <v/>
      </c>
      <c r="I4304" s="94"/>
      <c r="J4304" s="94"/>
      <c r="L4304" s="15"/>
      <c r="M4304" s="15"/>
      <c r="N4304" s="15"/>
    </row>
    <row r="4305" spans="2:14" s="25" customFormat="1" ht="15" customHeight="1" x14ac:dyDescent="0.3">
      <c r="B4305" s="25" t="str">
        <f>IF(A4305="","",VLOOKUP(A4305,Tabulka3[[Číslo registrace  u jednorázové akce]:[Příjmení]],2,0))</f>
        <v/>
      </c>
      <c r="C4305" s="25" t="str">
        <f>IF(A4305="","",VLOOKUP(A4305,Tabulka3[[Číslo registrace  u jednorázové akce]:[Příjmení]],3,0))</f>
        <v/>
      </c>
      <c r="I4305" s="94"/>
      <c r="J4305" s="94"/>
      <c r="L4305" s="15"/>
      <c r="M4305" s="15"/>
      <c r="N4305" s="15"/>
    </row>
    <row r="4306" spans="2:14" s="25" customFormat="1" ht="15" customHeight="1" x14ac:dyDescent="0.3">
      <c r="B4306" s="25" t="str">
        <f>IF(A4306="","",VLOOKUP(A4306,Tabulka3[[Číslo registrace  u jednorázové akce]:[Příjmení]],2,0))</f>
        <v/>
      </c>
      <c r="C4306" s="25" t="str">
        <f>IF(A4306="","",VLOOKUP(A4306,Tabulka3[[Číslo registrace  u jednorázové akce]:[Příjmení]],3,0))</f>
        <v/>
      </c>
      <c r="I4306" s="94"/>
      <c r="J4306" s="94"/>
      <c r="L4306" s="15"/>
      <c r="M4306" s="15"/>
      <c r="N4306" s="15"/>
    </row>
    <row r="4307" spans="2:14" s="25" customFormat="1" ht="15" customHeight="1" x14ac:dyDescent="0.3">
      <c r="B4307" s="25" t="str">
        <f>IF(A4307="","",VLOOKUP(A4307,Tabulka3[[Číslo registrace  u jednorázové akce]:[Příjmení]],2,0))</f>
        <v/>
      </c>
      <c r="C4307" s="25" t="str">
        <f>IF(A4307="","",VLOOKUP(A4307,Tabulka3[[Číslo registrace  u jednorázové akce]:[Příjmení]],3,0))</f>
        <v/>
      </c>
      <c r="I4307" s="94"/>
      <c r="J4307" s="94"/>
      <c r="L4307" s="15"/>
      <c r="M4307" s="15"/>
      <c r="N4307" s="15"/>
    </row>
    <row r="4308" spans="2:14" s="25" customFormat="1" ht="15" customHeight="1" x14ac:dyDescent="0.3">
      <c r="B4308" s="25" t="str">
        <f>IF(A4308="","",VLOOKUP(A4308,Tabulka3[[Číslo registrace  u jednorázové akce]:[Příjmení]],2,0))</f>
        <v/>
      </c>
      <c r="C4308" s="25" t="str">
        <f>IF(A4308="","",VLOOKUP(A4308,Tabulka3[[Číslo registrace  u jednorázové akce]:[Příjmení]],3,0))</f>
        <v/>
      </c>
      <c r="I4308" s="94"/>
      <c r="J4308" s="94"/>
      <c r="L4308" s="15"/>
      <c r="M4308" s="15"/>
      <c r="N4308" s="15"/>
    </row>
    <row r="4309" spans="2:14" s="25" customFormat="1" ht="15" customHeight="1" x14ac:dyDescent="0.3">
      <c r="B4309" s="25" t="str">
        <f>IF(A4309="","",VLOOKUP(A4309,Tabulka3[[Číslo registrace  u jednorázové akce]:[Příjmení]],2,0))</f>
        <v/>
      </c>
      <c r="C4309" s="25" t="str">
        <f>IF(A4309="","",VLOOKUP(A4309,Tabulka3[[Číslo registrace  u jednorázové akce]:[Příjmení]],3,0))</f>
        <v/>
      </c>
      <c r="I4309" s="94"/>
      <c r="J4309" s="94"/>
      <c r="L4309" s="15"/>
      <c r="M4309" s="15"/>
      <c r="N4309" s="15"/>
    </row>
    <row r="4310" spans="2:14" s="25" customFormat="1" ht="15" customHeight="1" x14ac:dyDescent="0.3">
      <c r="B4310" s="25" t="str">
        <f>IF(A4310="","",VLOOKUP(A4310,Tabulka3[[Číslo registrace  u jednorázové akce]:[Příjmení]],2,0))</f>
        <v/>
      </c>
      <c r="C4310" s="25" t="str">
        <f>IF(A4310="","",VLOOKUP(A4310,Tabulka3[[Číslo registrace  u jednorázové akce]:[Příjmení]],3,0))</f>
        <v/>
      </c>
      <c r="I4310" s="94"/>
      <c r="J4310" s="94"/>
      <c r="L4310" s="15"/>
      <c r="M4310" s="15"/>
      <c r="N4310" s="15"/>
    </row>
    <row r="4311" spans="2:14" s="25" customFormat="1" ht="15" customHeight="1" x14ac:dyDescent="0.3">
      <c r="B4311" s="25" t="str">
        <f>IF(A4311="","",VLOOKUP(A4311,Tabulka3[[Číslo registrace  u jednorázové akce]:[Příjmení]],2,0))</f>
        <v/>
      </c>
      <c r="C4311" s="25" t="str">
        <f>IF(A4311="","",VLOOKUP(A4311,Tabulka3[[Číslo registrace  u jednorázové akce]:[Příjmení]],3,0))</f>
        <v/>
      </c>
      <c r="I4311" s="94"/>
      <c r="J4311" s="94"/>
      <c r="L4311" s="15"/>
      <c r="M4311" s="15"/>
      <c r="N4311" s="15"/>
    </row>
    <row r="4312" spans="2:14" s="25" customFormat="1" ht="15" customHeight="1" x14ac:dyDescent="0.3">
      <c r="B4312" s="25" t="str">
        <f>IF(A4312="","",VLOOKUP(A4312,Tabulka3[[Číslo registrace  u jednorázové akce]:[Příjmení]],2,0))</f>
        <v/>
      </c>
      <c r="C4312" s="25" t="str">
        <f>IF(A4312="","",VLOOKUP(A4312,Tabulka3[[Číslo registrace  u jednorázové akce]:[Příjmení]],3,0))</f>
        <v/>
      </c>
      <c r="I4312" s="94"/>
      <c r="J4312" s="94"/>
      <c r="L4312" s="15"/>
      <c r="M4312" s="15"/>
      <c r="N4312" s="15"/>
    </row>
    <row r="4313" spans="2:14" s="25" customFormat="1" ht="15" customHeight="1" x14ac:dyDescent="0.3">
      <c r="B4313" s="25" t="str">
        <f>IF(A4313="","",VLOOKUP(A4313,Tabulka3[[Číslo registrace  u jednorázové akce]:[Příjmení]],2,0))</f>
        <v/>
      </c>
      <c r="C4313" s="25" t="str">
        <f>IF(A4313="","",VLOOKUP(A4313,Tabulka3[[Číslo registrace  u jednorázové akce]:[Příjmení]],3,0))</f>
        <v/>
      </c>
      <c r="I4313" s="94"/>
      <c r="J4313" s="94"/>
      <c r="L4313" s="15"/>
      <c r="M4313" s="15"/>
      <c r="N4313" s="15"/>
    </row>
    <row r="4314" spans="2:14" s="25" customFormat="1" ht="15" customHeight="1" x14ac:dyDescent="0.3">
      <c r="B4314" s="25" t="str">
        <f>IF(A4314="","",VLOOKUP(A4314,Tabulka3[[Číslo registrace  u jednorázové akce]:[Příjmení]],2,0))</f>
        <v/>
      </c>
      <c r="C4314" s="25" t="str">
        <f>IF(A4314="","",VLOOKUP(A4314,Tabulka3[[Číslo registrace  u jednorázové akce]:[Příjmení]],3,0))</f>
        <v/>
      </c>
      <c r="I4314" s="94"/>
      <c r="J4314" s="94"/>
      <c r="L4314" s="15"/>
      <c r="M4314" s="15"/>
      <c r="N4314" s="15"/>
    </row>
    <row r="4315" spans="2:14" s="25" customFormat="1" ht="15" customHeight="1" x14ac:dyDescent="0.3">
      <c r="B4315" s="25" t="str">
        <f>IF(A4315="","",VLOOKUP(A4315,Tabulka3[[Číslo registrace  u jednorázové akce]:[Příjmení]],2,0))</f>
        <v/>
      </c>
      <c r="C4315" s="25" t="str">
        <f>IF(A4315="","",VLOOKUP(A4315,Tabulka3[[Číslo registrace  u jednorázové akce]:[Příjmení]],3,0))</f>
        <v/>
      </c>
      <c r="I4315" s="94"/>
      <c r="J4315" s="94"/>
      <c r="L4315" s="15"/>
      <c r="M4315" s="15"/>
      <c r="N4315" s="15"/>
    </row>
    <row r="4316" spans="2:14" s="25" customFormat="1" ht="15" customHeight="1" x14ac:dyDescent="0.3">
      <c r="B4316" s="25" t="str">
        <f>IF(A4316="","",VLOOKUP(A4316,Tabulka3[[Číslo registrace  u jednorázové akce]:[Příjmení]],2,0))</f>
        <v/>
      </c>
      <c r="C4316" s="25" t="str">
        <f>IF(A4316="","",VLOOKUP(A4316,Tabulka3[[Číslo registrace  u jednorázové akce]:[Příjmení]],3,0))</f>
        <v/>
      </c>
      <c r="I4316" s="94"/>
      <c r="J4316" s="94"/>
      <c r="L4316" s="15"/>
      <c r="M4316" s="15"/>
      <c r="N4316" s="15"/>
    </row>
    <row r="4317" spans="2:14" s="25" customFormat="1" ht="15" customHeight="1" x14ac:dyDescent="0.3">
      <c r="B4317" s="25" t="str">
        <f>IF(A4317="","",VLOOKUP(A4317,Tabulka3[[Číslo registrace  u jednorázové akce]:[Příjmení]],2,0))</f>
        <v/>
      </c>
      <c r="C4317" s="25" t="str">
        <f>IF(A4317="","",VLOOKUP(A4317,Tabulka3[[Číslo registrace  u jednorázové akce]:[Příjmení]],3,0))</f>
        <v/>
      </c>
      <c r="I4317" s="94"/>
      <c r="J4317" s="94"/>
      <c r="L4317" s="15"/>
      <c r="M4317" s="15"/>
      <c r="N4317" s="15"/>
    </row>
    <row r="4318" spans="2:14" s="25" customFormat="1" ht="15" customHeight="1" x14ac:dyDescent="0.3">
      <c r="B4318" s="25" t="str">
        <f>IF(A4318="","",VLOOKUP(A4318,Tabulka3[[Číslo registrace  u jednorázové akce]:[Příjmení]],2,0))</f>
        <v/>
      </c>
      <c r="C4318" s="25" t="str">
        <f>IF(A4318="","",VLOOKUP(A4318,Tabulka3[[Číslo registrace  u jednorázové akce]:[Příjmení]],3,0))</f>
        <v/>
      </c>
      <c r="I4318" s="94"/>
      <c r="J4318" s="94"/>
      <c r="L4318" s="15"/>
      <c r="M4318" s="15"/>
      <c r="N4318" s="15"/>
    </row>
    <row r="4319" spans="2:14" s="25" customFormat="1" ht="15" customHeight="1" x14ac:dyDescent="0.3">
      <c r="B4319" s="25" t="str">
        <f>IF(A4319="","",VLOOKUP(A4319,Tabulka3[[Číslo registrace  u jednorázové akce]:[Příjmení]],2,0))</f>
        <v/>
      </c>
      <c r="C4319" s="25" t="str">
        <f>IF(A4319="","",VLOOKUP(A4319,Tabulka3[[Číslo registrace  u jednorázové akce]:[Příjmení]],3,0))</f>
        <v/>
      </c>
      <c r="I4319" s="94"/>
      <c r="J4319" s="94"/>
      <c r="L4319" s="15"/>
      <c r="M4319" s="15"/>
      <c r="N4319" s="15"/>
    </row>
    <row r="4320" spans="2:14" s="25" customFormat="1" ht="15" customHeight="1" x14ac:dyDescent="0.3">
      <c r="B4320" s="25" t="str">
        <f>IF(A4320="","",VLOOKUP(A4320,Tabulka3[[Číslo registrace  u jednorázové akce]:[Příjmení]],2,0))</f>
        <v/>
      </c>
      <c r="C4320" s="25" t="str">
        <f>IF(A4320="","",VLOOKUP(A4320,Tabulka3[[Číslo registrace  u jednorázové akce]:[Příjmení]],3,0))</f>
        <v/>
      </c>
      <c r="I4320" s="94"/>
      <c r="J4320" s="94"/>
      <c r="L4320" s="15"/>
      <c r="M4320" s="15"/>
      <c r="N4320" s="15"/>
    </row>
    <row r="4321" spans="2:14" s="25" customFormat="1" ht="15" customHeight="1" x14ac:dyDescent="0.3">
      <c r="B4321" s="25" t="str">
        <f>IF(A4321="","",VLOOKUP(A4321,Tabulka3[[Číslo registrace  u jednorázové akce]:[Příjmení]],2,0))</f>
        <v/>
      </c>
      <c r="C4321" s="25" t="str">
        <f>IF(A4321="","",VLOOKUP(A4321,Tabulka3[[Číslo registrace  u jednorázové akce]:[Příjmení]],3,0))</f>
        <v/>
      </c>
      <c r="I4321" s="94"/>
      <c r="J4321" s="94"/>
      <c r="L4321" s="15"/>
      <c r="M4321" s="15"/>
      <c r="N4321" s="15"/>
    </row>
    <row r="4322" spans="2:14" s="25" customFormat="1" ht="15" customHeight="1" x14ac:dyDescent="0.3">
      <c r="B4322" s="25" t="str">
        <f>IF(A4322="","",VLOOKUP(A4322,Tabulka3[[Číslo registrace  u jednorázové akce]:[Příjmení]],2,0))</f>
        <v/>
      </c>
      <c r="C4322" s="25" t="str">
        <f>IF(A4322="","",VLOOKUP(A4322,Tabulka3[[Číslo registrace  u jednorázové akce]:[Příjmení]],3,0))</f>
        <v/>
      </c>
      <c r="I4322" s="94"/>
      <c r="J4322" s="94"/>
      <c r="L4322" s="15"/>
      <c r="M4322" s="15"/>
      <c r="N4322" s="15"/>
    </row>
    <row r="4323" spans="2:14" s="25" customFormat="1" ht="15" customHeight="1" x14ac:dyDescent="0.3">
      <c r="B4323" s="25" t="str">
        <f>IF(A4323="","",VLOOKUP(A4323,Tabulka3[[Číslo registrace  u jednorázové akce]:[Příjmení]],2,0))</f>
        <v/>
      </c>
      <c r="C4323" s="25" t="str">
        <f>IF(A4323="","",VLOOKUP(A4323,Tabulka3[[Číslo registrace  u jednorázové akce]:[Příjmení]],3,0))</f>
        <v/>
      </c>
      <c r="I4323" s="94"/>
      <c r="J4323" s="94"/>
      <c r="L4323" s="15"/>
      <c r="M4323" s="15"/>
      <c r="N4323" s="15"/>
    </row>
    <row r="4324" spans="2:14" s="25" customFormat="1" ht="15" customHeight="1" x14ac:dyDescent="0.3">
      <c r="B4324" s="25" t="str">
        <f>IF(A4324="","",VLOOKUP(A4324,Tabulka3[[Číslo registrace  u jednorázové akce]:[Příjmení]],2,0))</f>
        <v/>
      </c>
      <c r="C4324" s="25" t="str">
        <f>IF(A4324="","",VLOOKUP(A4324,Tabulka3[[Číslo registrace  u jednorázové akce]:[Příjmení]],3,0))</f>
        <v/>
      </c>
      <c r="I4324" s="94"/>
      <c r="J4324" s="94"/>
      <c r="L4324" s="15"/>
      <c r="M4324" s="15"/>
      <c r="N4324" s="15"/>
    </row>
    <row r="4325" spans="2:14" s="25" customFormat="1" ht="15" customHeight="1" x14ac:dyDescent="0.3">
      <c r="B4325" s="25" t="str">
        <f>IF(A4325="","",VLOOKUP(A4325,Tabulka3[[Číslo registrace  u jednorázové akce]:[Příjmení]],2,0))</f>
        <v/>
      </c>
      <c r="C4325" s="25" t="str">
        <f>IF(A4325="","",VLOOKUP(A4325,Tabulka3[[Číslo registrace  u jednorázové akce]:[Příjmení]],3,0))</f>
        <v/>
      </c>
      <c r="I4325" s="94"/>
      <c r="J4325" s="94"/>
      <c r="L4325" s="15"/>
      <c r="M4325" s="15"/>
      <c r="N4325" s="15"/>
    </row>
    <row r="4326" spans="2:14" s="25" customFormat="1" ht="15" customHeight="1" x14ac:dyDescent="0.3">
      <c r="B4326" s="25" t="str">
        <f>IF(A4326="","",VLOOKUP(A4326,Tabulka3[[Číslo registrace  u jednorázové akce]:[Příjmení]],2,0))</f>
        <v/>
      </c>
      <c r="C4326" s="25" t="str">
        <f>IF(A4326="","",VLOOKUP(A4326,Tabulka3[[Číslo registrace  u jednorázové akce]:[Příjmení]],3,0))</f>
        <v/>
      </c>
      <c r="I4326" s="94"/>
      <c r="J4326" s="94"/>
      <c r="L4326" s="15"/>
      <c r="M4326" s="15"/>
      <c r="N4326" s="15"/>
    </row>
    <row r="4327" spans="2:14" s="25" customFormat="1" ht="15" customHeight="1" x14ac:dyDescent="0.3">
      <c r="B4327" s="25" t="str">
        <f>IF(A4327="","",VLOOKUP(A4327,Tabulka3[[Číslo registrace  u jednorázové akce]:[Příjmení]],2,0))</f>
        <v/>
      </c>
      <c r="C4327" s="25" t="str">
        <f>IF(A4327="","",VLOOKUP(A4327,Tabulka3[[Číslo registrace  u jednorázové akce]:[Příjmení]],3,0))</f>
        <v/>
      </c>
      <c r="I4327" s="94"/>
      <c r="J4327" s="94"/>
      <c r="L4327" s="15"/>
      <c r="M4327" s="15"/>
      <c r="N4327" s="15"/>
    </row>
    <row r="4328" spans="2:14" s="25" customFormat="1" ht="15" customHeight="1" x14ac:dyDescent="0.3">
      <c r="B4328" s="25" t="str">
        <f>IF(A4328="","",VLOOKUP(A4328,Tabulka3[[Číslo registrace  u jednorázové akce]:[Příjmení]],2,0))</f>
        <v/>
      </c>
      <c r="C4328" s="25" t="str">
        <f>IF(A4328="","",VLOOKUP(A4328,Tabulka3[[Číslo registrace  u jednorázové akce]:[Příjmení]],3,0))</f>
        <v/>
      </c>
      <c r="I4328" s="94"/>
      <c r="J4328" s="94"/>
      <c r="L4328" s="15"/>
      <c r="M4328" s="15"/>
      <c r="N4328" s="15"/>
    </row>
    <row r="4329" spans="2:14" s="25" customFormat="1" ht="15" customHeight="1" x14ac:dyDescent="0.3">
      <c r="B4329" s="25" t="str">
        <f>IF(A4329="","",VLOOKUP(A4329,Tabulka3[[Číslo registrace  u jednorázové akce]:[Příjmení]],2,0))</f>
        <v/>
      </c>
      <c r="C4329" s="25" t="str">
        <f>IF(A4329="","",VLOOKUP(A4329,Tabulka3[[Číslo registrace  u jednorázové akce]:[Příjmení]],3,0))</f>
        <v/>
      </c>
      <c r="I4329" s="94"/>
      <c r="J4329" s="94"/>
      <c r="L4329" s="15"/>
      <c r="M4329" s="15"/>
      <c r="N4329" s="15"/>
    </row>
    <row r="4330" spans="2:14" s="25" customFormat="1" ht="15" customHeight="1" x14ac:dyDescent="0.3">
      <c r="B4330" s="25" t="str">
        <f>IF(A4330="","",VLOOKUP(A4330,Tabulka3[[Číslo registrace  u jednorázové akce]:[Příjmení]],2,0))</f>
        <v/>
      </c>
      <c r="C4330" s="25" t="str">
        <f>IF(A4330="","",VLOOKUP(A4330,Tabulka3[[Číslo registrace  u jednorázové akce]:[Příjmení]],3,0))</f>
        <v/>
      </c>
      <c r="I4330" s="94"/>
      <c r="J4330" s="94"/>
      <c r="L4330" s="15"/>
      <c r="M4330" s="15"/>
      <c r="N4330" s="15"/>
    </row>
    <row r="4331" spans="2:14" s="25" customFormat="1" ht="15" customHeight="1" x14ac:dyDescent="0.3">
      <c r="B4331" s="25" t="str">
        <f>IF(A4331="","",VLOOKUP(A4331,Tabulka3[[Číslo registrace  u jednorázové akce]:[Příjmení]],2,0))</f>
        <v/>
      </c>
      <c r="C4331" s="25" t="str">
        <f>IF(A4331="","",VLOOKUP(A4331,Tabulka3[[Číslo registrace  u jednorázové akce]:[Příjmení]],3,0))</f>
        <v/>
      </c>
      <c r="I4331" s="94"/>
      <c r="J4331" s="94"/>
      <c r="L4331" s="15"/>
      <c r="M4331" s="15"/>
      <c r="N4331" s="15"/>
    </row>
    <row r="4332" spans="2:14" s="25" customFormat="1" ht="15" customHeight="1" x14ac:dyDescent="0.3">
      <c r="B4332" s="25" t="str">
        <f>IF(A4332="","",VLOOKUP(A4332,Tabulka3[[Číslo registrace  u jednorázové akce]:[Příjmení]],2,0))</f>
        <v/>
      </c>
      <c r="C4332" s="25" t="str">
        <f>IF(A4332="","",VLOOKUP(A4332,Tabulka3[[Číslo registrace  u jednorázové akce]:[Příjmení]],3,0))</f>
        <v/>
      </c>
      <c r="I4332" s="94"/>
      <c r="J4332" s="94"/>
      <c r="L4332" s="15"/>
      <c r="M4332" s="15"/>
      <c r="N4332" s="15"/>
    </row>
    <row r="4333" spans="2:14" s="25" customFormat="1" ht="15" customHeight="1" x14ac:dyDescent="0.3">
      <c r="B4333" s="25" t="str">
        <f>IF(A4333="","",VLOOKUP(A4333,Tabulka3[[Číslo registrace  u jednorázové akce]:[Příjmení]],2,0))</f>
        <v/>
      </c>
      <c r="C4333" s="25" t="str">
        <f>IF(A4333="","",VLOOKUP(A4333,Tabulka3[[Číslo registrace  u jednorázové akce]:[Příjmení]],3,0))</f>
        <v/>
      </c>
      <c r="I4333" s="94"/>
      <c r="J4333" s="94"/>
      <c r="L4333" s="15"/>
      <c r="M4333" s="15"/>
      <c r="N4333" s="15"/>
    </row>
    <row r="4334" spans="2:14" s="25" customFormat="1" ht="15" customHeight="1" x14ac:dyDescent="0.3">
      <c r="B4334" s="25" t="str">
        <f>IF(A4334="","",VLOOKUP(A4334,Tabulka3[[Číslo registrace  u jednorázové akce]:[Příjmení]],2,0))</f>
        <v/>
      </c>
      <c r="C4334" s="25" t="str">
        <f>IF(A4334="","",VLOOKUP(A4334,Tabulka3[[Číslo registrace  u jednorázové akce]:[Příjmení]],3,0))</f>
        <v/>
      </c>
      <c r="I4334" s="94"/>
      <c r="J4334" s="94"/>
      <c r="L4334" s="15"/>
      <c r="M4334" s="15"/>
      <c r="N4334" s="15"/>
    </row>
    <row r="4335" spans="2:14" s="25" customFormat="1" ht="15" customHeight="1" x14ac:dyDescent="0.3">
      <c r="B4335" s="25" t="str">
        <f>IF(A4335="","",VLOOKUP(A4335,Tabulka3[[Číslo registrace  u jednorázové akce]:[Příjmení]],2,0))</f>
        <v/>
      </c>
      <c r="C4335" s="25" t="str">
        <f>IF(A4335="","",VLOOKUP(A4335,Tabulka3[[Číslo registrace  u jednorázové akce]:[Příjmení]],3,0))</f>
        <v/>
      </c>
      <c r="I4335" s="94"/>
      <c r="J4335" s="94"/>
      <c r="L4335" s="15"/>
      <c r="M4335" s="15"/>
      <c r="N4335" s="15"/>
    </row>
    <row r="4336" spans="2:14" s="25" customFormat="1" ht="15" customHeight="1" x14ac:dyDescent="0.3">
      <c r="B4336" s="25" t="str">
        <f>IF(A4336="","",VLOOKUP(A4336,Tabulka3[[Číslo registrace  u jednorázové akce]:[Příjmení]],2,0))</f>
        <v/>
      </c>
      <c r="C4336" s="25" t="str">
        <f>IF(A4336="","",VLOOKUP(A4336,Tabulka3[[Číslo registrace  u jednorázové akce]:[Příjmení]],3,0))</f>
        <v/>
      </c>
      <c r="I4336" s="94"/>
      <c r="J4336" s="94"/>
      <c r="L4336" s="15"/>
      <c r="M4336" s="15"/>
      <c r="N4336" s="15"/>
    </row>
    <row r="4337" spans="2:14" s="25" customFormat="1" ht="15" customHeight="1" x14ac:dyDescent="0.3">
      <c r="B4337" s="25" t="str">
        <f>IF(A4337="","",VLOOKUP(A4337,Tabulka3[[Číslo registrace  u jednorázové akce]:[Příjmení]],2,0))</f>
        <v/>
      </c>
      <c r="C4337" s="25" t="str">
        <f>IF(A4337="","",VLOOKUP(A4337,Tabulka3[[Číslo registrace  u jednorázové akce]:[Příjmení]],3,0))</f>
        <v/>
      </c>
      <c r="I4337" s="94"/>
      <c r="J4337" s="94"/>
      <c r="L4337" s="15"/>
      <c r="M4337" s="15"/>
      <c r="N4337" s="15"/>
    </row>
    <row r="4338" spans="2:14" s="25" customFormat="1" ht="15" customHeight="1" x14ac:dyDescent="0.3">
      <c r="B4338" s="25" t="str">
        <f>IF(A4338="","",VLOOKUP(A4338,Tabulka3[[Číslo registrace  u jednorázové akce]:[Příjmení]],2,0))</f>
        <v/>
      </c>
      <c r="C4338" s="25" t="str">
        <f>IF(A4338="","",VLOOKUP(A4338,Tabulka3[[Číslo registrace  u jednorázové akce]:[Příjmení]],3,0))</f>
        <v/>
      </c>
      <c r="I4338" s="94"/>
      <c r="J4338" s="94"/>
      <c r="L4338" s="15"/>
      <c r="M4338" s="15"/>
      <c r="N4338" s="15"/>
    </row>
    <row r="4339" spans="2:14" s="25" customFormat="1" ht="15" customHeight="1" x14ac:dyDescent="0.3">
      <c r="B4339" s="25" t="str">
        <f>IF(A4339="","",VLOOKUP(A4339,Tabulka3[[Číslo registrace  u jednorázové akce]:[Příjmení]],2,0))</f>
        <v/>
      </c>
      <c r="C4339" s="25" t="str">
        <f>IF(A4339="","",VLOOKUP(A4339,Tabulka3[[Číslo registrace  u jednorázové akce]:[Příjmení]],3,0))</f>
        <v/>
      </c>
      <c r="I4339" s="94"/>
      <c r="J4339" s="94"/>
      <c r="L4339" s="15"/>
      <c r="M4339" s="15"/>
      <c r="N4339" s="15"/>
    </row>
    <row r="4340" spans="2:14" s="25" customFormat="1" ht="15" customHeight="1" x14ac:dyDescent="0.3">
      <c r="B4340" s="25" t="str">
        <f>IF(A4340="","",VLOOKUP(A4340,Tabulka3[[Číslo registrace  u jednorázové akce]:[Příjmení]],2,0))</f>
        <v/>
      </c>
      <c r="C4340" s="25" t="str">
        <f>IF(A4340="","",VLOOKUP(A4340,Tabulka3[[Číslo registrace  u jednorázové akce]:[Příjmení]],3,0))</f>
        <v/>
      </c>
      <c r="I4340" s="94"/>
      <c r="J4340" s="94"/>
      <c r="L4340" s="15"/>
      <c r="M4340" s="15"/>
      <c r="N4340" s="15"/>
    </row>
    <row r="4341" spans="2:14" s="25" customFormat="1" ht="15" customHeight="1" x14ac:dyDescent="0.3">
      <c r="B4341" s="25" t="str">
        <f>IF(A4341="","",VLOOKUP(A4341,Tabulka3[[Číslo registrace  u jednorázové akce]:[Příjmení]],2,0))</f>
        <v/>
      </c>
      <c r="C4341" s="25" t="str">
        <f>IF(A4341="","",VLOOKUP(A4341,Tabulka3[[Číslo registrace  u jednorázové akce]:[Příjmení]],3,0))</f>
        <v/>
      </c>
      <c r="I4341" s="94"/>
      <c r="J4341" s="94"/>
      <c r="L4341" s="15"/>
      <c r="M4341" s="15"/>
      <c r="N4341" s="15"/>
    </row>
    <row r="4342" spans="2:14" s="25" customFormat="1" ht="15" customHeight="1" x14ac:dyDescent="0.3">
      <c r="B4342" s="25" t="str">
        <f>IF(A4342="","",VLOOKUP(A4342,Tabulka3[[Číslo registrace  u jednorázové akce]:[Příjmení]],2,0))</f>
        <v/>
      </c>
      <c r="C4342" s="25" t="str">
        <f>IF(A4342="","",VLOOKUP(A4342,Tabulka3[[Číslo registrace  u jednorázové akce]:[Příjmení]],3,0))</f>
        <v/>
      </c>
      <c r="I4342" s="94"/>
      <c r="J4342" s="94"/>
      <c r="L4342" s="15"/>
      <c r="M4342" s="15"/>
      <c r="N4342" s="15"/>
    </row>
    <row r="4343" spans="2:14" s="25" customFormat="1" ht="15" customHeight="1" x14ac:dyDescent="0.3">
      <c r="B4343" s="25" t="str">
        <f>IF(A4343="","",VLOOKUP(A4343,Tabulka3[[Číslo registrace  u jednorázové akce]:[Příjmení]],2,0))</f>
        <v/>
      </c>
      <c r="C4343" s="25" t="str">
        <f>IF(A4343="","",VLOOKUP(A4343,Tabulka3[[Číslo registrace  u jednorázové akce]:[Příjmení]],3,0))</f>
        <v/>
      </c>
      <c r="I4343" s="94"/>
      <c r="J4343" s="94"/>
      <c r="L4343" s="15"/>
      <c r="M4343" s="15"/>
      <c r="N4343" s="15"/>
    </row>
    <row r="4344" spans="2:14" s="25" customFormat="1" ht="15" customHeight="1" x14ac:dyDescent="0.3">
      <c r="B4344" s="25" t="str">
        <f>IF(A4344="","",VLOOKUP(A4344,Tabulka3[[Číslo registrace  u jednorázové akce]:[Příjmení]],2,0))</f>
        <v/>
      </c>
      <c r="C4344" s="25" t="str">
        <f>IF(A4344="","",VLOOKUP(A4344,Tabulka3[[Číslo registrace  u jednorázové akce]:[Příjmení]],3,0))</f>
        <v/>
      </c>
      <c r="I4344" s="94"/>
      <c r="J4344" s="94"/>
      <c r="L4344" s="15"/>
      <c r="M4344" s="15"/>
      <c r="N4344" s="15"/>
    </row>
    <row r="4345" spans="2:14" s="25" customFormat="1" ht="15" customHeight="1" x14ac:dyDescent="0.3">
      <c r="B4345" s="25" t="str">
        <f>IF(A4345="","",VLOOKUP(A4345,Tabulka3[[Číslo registrace  u jednorázové akce]:[Příjmení]],2,0))</f>
        <v/>
      </c>
      <c r="C4345" s="25" t="str">
        <f>IF(A4345="","",VLOOKUP(A4345,Tabulka3[[Číslo registrace  u jednorázové akce]:[Příjmení]],3,0))</f>
        <v/>
      </c>
      <c r="I4345" s="94"/>
      <c r="J4345" s="94"/>
      <c r="L4345" s="15"/>
      <c r="M4345" s="15"/>
      <c r="N4345" s="15"/>
    </row>
    <row r="4346" spans="2:14" s="25" customFormat="1" ht="15" customHeight="1" x14ac:dyDescent="0.3">
      <c r="B4346" s="25" t="str">
        <f>IF(A4346="","",VLOOKUP(A4346,Tabulka3[[Číslo registrace  u jednorázové akce]:[Příjmení]],2,0))</f>
        <v/>
      </c>
      <c r="C4346" s="25" t="str">
        <f>IF(A4346="","",VLOOKUP(A4346,Tabulka3[[Číslo registrace  u jednorázové akce]:[Příjmení]],3,0))</f>
        <v/>
      </c>
      <c r="I4346" s="94"/>
      <c r="J4346" s="94"/>
      <c r="L4346" s="15"/>
      <c r="M4346" s="15"/>
      <c r="N4346" s="15"/>
    </row>
    <row r="4347" spans="2:14" s="25" customFormat="1" ht="15" customHeight="1" x14ac:dyDescent="0.3">
      <c r="B4347" s="25" t="str">
        <f>IF(A4347="","",VLOOKUP(A4347,Tabulka3[[Číslo registrace  u jednorázové akce]:[Příjmení]],2,0))</f>
        <v/>
      </c>
      <c r="C4347" s="25" t="str">
        <f>IF(A4347="","",VLOOKUP(A4347,Tabulka3[[Číslo registrace  u jednorázové akce]:[Příjmení]],3,0))</f>
        <v/>
      </c>
      <c r="I4347" s="94"/>
      <c r="J4347" s="94"/>
      <c r="L4347" s="15"/>
      <c r="M4347" s="15"/>
      <c r="N4347" s="15"/>
    </row>
    <row r="4348" spans="2:14" s="25" customFormat="1" ht="15" customHeight="1" x14ac:dyDescent="0.3">
      <c r="B4348" s="25" t="str">
        <f>IF(A4348="","",VLOOKUP(A4348,Tabulka3[[Číslo registrace  u jednorázové akce]:[Příjmení]],2,0))</f>
        <v/>
      </c>
      <c r="C4348" s="25" t="str">
        <f>IF(A4348="","",VLOOKUP(A4348,Tabulka3[[Číslo registrace  u jednorázové akce]:[Příjmení]],3,0))</f>
        <v/>
      </c>
      <c r="I4348" s="94"/>
      <c r="J4348" s="94"/>
      <c r="L4348" s="15"/>
      <c r="M4348" s="15"/>
      <c r="N4348" s="15"/>
    </row>
    <row r="4349" spans="2:14" s="25" customFormat="1" ht="15" customHeight="1" x14ac:dyDescent="0.3">
      <c r="B4349" s="25" t="str">
        <f>IF(A4349="","",VLOOKUP(A4349,Tabulka3[[Číslo registrace  u jednorázové akce]:[Příjmení]],2,0))</f>
        <v/>
      </c>
      <c r="C4349" s="25" t="str">
        <f>IF(A4349="","",VLOOKUP(A4349,Tabulka3[[Číslo registrace  u jednorázové akce]:[Příjmení]],3,0))</f>
        <v/>
      </c>
      <c r="I4349" s="94"/>
      <c r="J4349" s="94"/>
      <c r="L4349" s="15"/>
      <c r="M4349" s="15"/>
      <c r="N4349" s="15"/>
    </row>
    <row r="4350" spans="2:14" s="25" customFormat="1" ht="15" customHeight="1" x14ac:dyDescent="0.3">
      <c r="B4350" s="25" t="str">
        <f>IF(A4350="","",VLOOKUP(A4350,Tabulka3[[Číslo registrace  u jednorázové akce]:[Příjmení]],2,0))</f>
        <v/>
      </c>
      <c r="C4350" s="25" t="str">
        <f>IF(A4350="","",VLOOKUP(A4350,Tabulka3[[Číslo registrace  u jednorázové akce]:[Příjmení]],3,0))</f>
        <v/>
      </c>
      <c r="I4350" s="94"/>
      <c r="J4350" s="94"/>
      <c r="L4350" s="15"/>
      <c r="M4350" s="15"/>
      <c r="N4350" s="15"/>
    </row>
    <row r="4351" spans="2:14" s="25" customFormat="1" ht="15" customHeight="1" x14ac:dyDescent="0.3">
      <c r="B4351" s="25" t="str">
        <f>IF(A4351="","",VLOOKUP(A4351,Tabulka3[[Číslo registrace  u jednorázové akce]:[Příjmení]],2,0))</f>
        <v/>
      </c>
      <c r="C4351" s="25" t="str">
        <f>IF(A4351="","",VLOOKUP(A4351,Tabulka3[[Číslo registrace  u jednorázové akce]:[Příjmení]],3,0))</f>
        <v/>
      </c>
      <c r="I4351" s="94"/>
      <c r="J4351" s="94"/>
      <c r="L4351" s="15"/>
      <c r="M4351" s="15"/>
      <c r="N4351" s="15"/>
    </row>
    <row r="4352" spans="2:14" s="25" customFormat="1" ht="15" customHeight="1" x14ac:dyDescent="0.3">
      <c r="B4352" s="25" t="str">
        <f>IF(A4352="","",VLOOKUP(A4352,Tabulka3[[Číslo registrace  u jednorázové akce]:[Příjmení]],2,0))</f>
        <v/>
      </c>
      <c r="C4352" s="25" t="str">
        <f>IF(A4352="","",VLOOKUP(A4352,Tabulka3[[Číslo registrace  u jednorázové akce]:[Příjmení]],3,0))</f>
        <v/>
      </c>
      <c r="I4352" s="94"/>
      <c r="J4352" s="94"/>
      <c r="L4352" s="15"/>
      <c r="M4352" s="15"/>
      <c r="N4352" s="15"/>
    </row>
    <row r="4353" spans="2:14" s="25" customFormat="1" ht="15" customHeight="1" x14ac:dyDescent="0.3">
      <c r="B4353" s="25" t="str">
        <f>IF(A4353="","",VLOOKUP(A4353,Tabulka3[[Číslo registrace  u jednorázové akce]:[Příjmení]],2,0))</f>
        <v/>
      </c>
      <c r="C4353" s="25" t="str">
        <f>IF(A4353="","",VLOOKUP(A4353,Tabulka3[[Číslo registrace  u jednorázové akce]:[Příjmení]],3,0))</f>
        <v/>
      </c>
      <c r="I4353" s="94"/>
      <c r="J4353" s="94"/>
      <c r="L4353" s="15"/>
      <c r="M4353" s="15"/>
      <c r="N4353" s="15"/>
    </row>
    <row r="4354" spans="2:14" s="25" customFormat="1" ht="15" customHeight="1" x14ac:dyDescent="0.3">
      <c r="B4354" s="25" t="str">
        <f>IF(A4354="","",VLOOKUP(A4354,Tabulka3[[Číslo registrace  u jednorázové akce]:[Příjmení]],2,0))</f>
        <v/>
      </c>
      <c r="C4354" s="25" t="str">
        <f>IF(A4354="","",VLOOKUP(A4354,Tabulka3[[Číslo registrace  u jednorázové akce]:[Příjmení]],3,0))</f>
        <v/>
      </c>
      <c r="I4354" s="94"/>
      <c r="J4354" s="94"/>
      <c r="L4354" s="15"/>
      <c r="M4354" s="15"/>
      <c r="N4354" s="15"/>
    </row>
    <row r="4355" spans="2:14" s="25" customFormat="1" ht="15" customHeight="1" x14ac:dyDescent="0.3">
      <c r="B4355" s="25" t="str">
        <f>IF(A4355="","",VLOOKUP(A4355,Tabulka3[[Číslo registrace  u jednorázové akce]:[Příjmení]],2,0))</f>
        <v/>
      </c>
      <c r="C4355" s="25" t="str">
        <f>IF(A4355="","",VLOOKUP(A4355,Tabulka3[[Číslo registrace  u jednorázové akce]:[Příjmení]],3,0))</f>
        <v/>
      </c>
      <c r="I4355" s="94"/>
      <c r="J4355" s="94"/>
      <c r="L4355" s="15"/>
      <c r="M4355" s="15"/>
      <c r="N4355" s="15"/>
    </row>
    <row r="4356" spans="2:14" s="25" customFormat="1" ht="15" customHeight="1" x14ac:dyDescent="0.3">
      <c r="B4356" s="25" t="str">
        <f>IF(A4356="","",VLOOKUP(A4356,Tabulka3[[Číslo registrace  u jednorázové akce]:[Příjmení]],2,0))</f>
        <v/>
      </c>
      <c r="C4356" s="25" t="str">
        <f>IF(A4356="","",VLOOKUP(A4356,Tabulka3[[Číslo registrace  u jednorázové akce]:[Příjmení]],3,0))</f>
        <v/>
      </c>
      <c r="I4356" s="94"/>
      <c r="J4356" s="94"/>
      <c r="L4356" s="15"/>
      <c r="M4356" s="15"/>
      <c r="N4356" s="15"/>
    </row>
    <row r="4357" spans="2:14" s="25" customFormat="1" ht="15" customHeight="1" x14ac:dyDescent="0.3">
      <c r="B4357" s="25" t="str">
        <f>IF(A4357="","",VLOOKUP(A4357,Tabulka3[[Číslo registrace  u jednorázové akce]:[Příjmení]],2,0))</f>
        <v/>
      </c>
      <c r="C4357" s="25" t="str">
        <f>IF(A4357="","",VLOOKUP(A4357,Tabulka3[[Číslo registrace  u jednorázové akce]:[Příjmení]],3,0))</f>
        <v/>
      </c>
      <c r="I4357" s="94"/>
      <c r="J4357" s="94"/>
      <c r="L4357" s="15"/>
      <c r="M4357" s="15"/>
      <c r="N4357" s="15"/>
    </row>
    <row r="4358" spans="2:14" s="25" customFormat="1" ht="15" customHeight="1" x14ac:dyDescent="0.3">
      <c r="B4358" s="25" t="str">
        <f>IF(A4358="","",VLOOKUP(A4358,Tabulka3[[Číslo registrace  u jednorázové akce]:[Příjmení]],2,0))</f>
        <v/>
      </c>
      <c r="C4358" s="25" t="str">
        <f>IF(A4358="","",VLOOKUP(A4358,Tabulka3[[Číslo registrace  u jednorázové akce]:[Příjmení]],3,0))</f>
        <v/>
      </c>
      <c r="I4358" s="94"/>
      <c r="J4358" s="94"/>
      <c r="L4358" s="15"/>
      <c r="M4358" s="15"/>
      <c r="N4358" s="15"/>
    </row>
    <row r="4359" spans="2:14" s="25" customFormat="1" ht="15" customHeight="1" x14ac:dyDescent="0.3">
      <c r="B4359" s="25" t="str">
        <f>IF(A4359="","",VLOOKUP(A4359,Tabulka3[[Číslo registrace  u jednorázové akce]:[Příjmení]],2,0))</f>
        <v/>
      </c>
      <c r="C4359" s="25" t="str">
        <f>IF(A4359="","",VLOOKUP(A4359,Tabulka3[[Číslo registrace  u jednorázové akce]:[Příjmení]],3,0))</f>
        <v/>
      </c>
      <c r="I4359" s="94"/>
      <c r="J4359" s="94"/>
      <c r="L4359" s="15"/>
      <c r="M4359" s="15"/>
      <c r="N4359" s="15"/>
    </row>
    <row r="4360" spans="2:14" s="25" customFormat="1" ht="15" customHeight="1" x14ac:dyDescent="0.3">
      <c r="B4360" s="25" t="str">
        <f>IF(A4360="","",VLOOKUP(A4360,Tabulka3[[Číslo registrace  u jednorázové akce]:[Příjmení]],2,0))</f>
        <v/>
      </c>
      <c r="C4360" s="25" t="str">
        <f>IF(A4360="","",VLOOKUP(A4360,Tabulka3[[Číslo registrace  u jednorázové akce]:[Příjmení]],3,0))</f>
        <v/>
      </c>
      <c r="I4360" s="94"/>
      <c r="J4360" s="94"/>
      <c r="L4360" s="15"/>
      <c r="M4360" s="15"/>
      <c r="N4360" s="15"/>
    </row>
    <row r="4361" spans="2:14" s="25" customFormat="1" ht="15" customHeight="1" x14ac:dyDescent="0.3">
      <c r="B4361" s="25" t="str">
        <f>IF(A4361="","",VLOOKUP(A4361,Tabulka3[[Číslo registrace  u jednorázové akce]:[Příjmení]],2,0))</f>
        <v/>
      </c>
      <c r="C4361" s="25" t="str">
        <f>IF(A4361="","",VLOOKUP(A4361,Tabulka3[[Číslo registrace  u jednorázové akce]:[Příjmení]],3,0))</f>
        <v/>
      </c>
      <c r="I4361" s="94"/>
      <c r="J4361" s="94"/>
      <c r="L4361" s="15"/>
      <c r="M4361" s="15"/>
      <c r="N4361" s="15"/>
    </row>
    <row r="4362" spans="2:14" s="25" customFormat="1" ht="15" customHeight="1" x14ac:dyDescent="0.3">
      <c r="B4362" s="25" t="str">
        <f>IF(A4362="","",VLOOKUP(A4362,Tabulka3[[Číslo registrace  u jednorázové akce]:[Příjmení]],2,0))</f>
        <v/>
      </c>
      <c r="C4362" s="25" t="str">
        <f>IF(A4362="","",VLOOKUP(A4362,Tabulka3[[Číslo registrace  u jednorázové akce]:[Příjmení]],3,0))</f>
        <v/>
      </c>
      <c r="I4362" s="94"/>
      <c r="J4362" s="94"/>
      <c r="L4362" s="15"/>
      <c r="M4362" s="15"/>
      <c r="N4362" s="15"/>
    </row>
    <row r="4363" spans="2:14" s="25" customFormat="1" ht="15" customHeight="1" x14ac:dyDescent="0.3">
      <c r="B4363" s="25" t="str">
        <f>IF(A4363="","",VLOOKUP(A4363,Tabulka3[[Číslo registrace  u jednorázové akce]:[Příjmení]],2,0))</f>
        <v/>
      </c>
      <c r="C4363" s="25" t="str">
        <f>IF(A4363="","",VLOOKUP(A4363,Tabulka3[[Číslo registrace  u jednorázové akce]:[Příjmení]],3,0))</f>
        <v/>
      </c>
      <c r="I4363" s="94"/>
      <c r="J4363" s="94"/>
      <c r="L4363" s="15"/>
      <c r="M4363" s="15"/>
      <c r="N4363" s="15"/>
    </row>
    <row r="4364" spans="2:14" s="25" customFormat="1" ht="15" customHeight="1" x14ac:dyDescent="0.3">
      <c r="B4364" s="25" t="str">
        <f>IF(A4364="","",VLOOKUP(A4364,Tabulka3[[Číslo registrace  u jednorázové akce]:[Příjmení]],2,0))</f>
        <v/>
      </c>
      <c r="C4364" s="25" t="str">
        <f>IF(A4364="","",VLOOKUP(A4364,Tabulka3[[Číslo registrace  u jednorázové akce]:[Příjmení]],3,0))</f>
        <v/>
      </c>
      <c r="I4364" s="94"/>
      <c r="J4364" s="94"/>
      <c r="L4364" s="15"/>
      <c r="M4364" s="15"/>
      <c r="N4364" s="15"/>
    </row>
    <row r="4365" spans="2:14" s="25" customFormat="1" ht="15" customHeight="1" x14ac:dyDescent="0.3">
      <c r="B4365" s="25" t="str">
        <f>IF(A4365="","",VLOOKUP(A4365,Tabulka3[[Číslo registrace  u jednorázové akce]:[Příjmení]],2,0))</f>
        <v/>
      </c>
      <c r="C4365" s="25" t="str">
        <f>IF(A4365="","",VLOOKUP(A4365,Tabulka3[[Číslo registrace  u jednorázové akce]:[Příjmení]],3,0))</f>
        <v/>
      </c>
      <c r="I4365" s="94"/>
      <c r="J4365" s="94"/>
      <c r="L4365" s="15"/>
      <c r="M4365" s="15"/>
      <c r="N4365" s="15"/>
    </row>
    <row r="4366" spans="2:14" s="25" customFormat="1" ht="15" customHeight="1" x14ac:dyDescent="0.3">
      <c r="B4366" s="25" t="str">
        <f>IF(A4366="","",VLOOKUP(A4366,Tabulka3[[Číslo registrace  u jednorázové akce]:[Příjmení]],2,0))</f>
        <v/>
      </c>
      <c r="C4366" s="25" t="str">
        <f>IF(A4366="","",VLOOKUP(A4366,Tabulka3[[Číslo registrace  u jednorázové akce]:[Příjmení]],3,0))</f>
        <v/>
      </c>
      <c r="I4366" s="94"/>
      <c r="J4366" s="94"/>
      <c r="L4366" s="15"/>
      <c r="M4366" s="15"/>
      <c r="N4366" s="15"/>
    </row>
    <row r="4367" spans="2:14" s="25" customFormat="1" ht="15" customHeight="1" x14ac:dyDescent="0.3">
      <c r="B4367" s="25" t="str">
        <f>IF(A4367="","",VLOOKUP(A4367,Tabulka3[[Číslo registrace  u jednorázové akce]:[Příjmení]],2,0))</f>
        <v/>
      </c>
      <c r="C4367" s="25" t="str">
        <f>IF(A4367="","",VLOOKUP(A4367,Tabulka3[[Číslo registrace  u jednorázové akce]:[Příjmení]],3,0))</f>
        <v/>
      </c>
      <c r="I4367" s="94"/>
      <c r="J4367" s="94"/>
      <c r="L4367" s="15"/>
      <c r="M4367" s="15"/>
      <c r="N4367" s="15"/>
    </row>
    <row r="4368" spans="2:14" s="25" customFormat="1" ht="15" customHeight="1" x14ac:dyDescent="0.3">
      <c r="B4368" s="25" t="str">
        <f>IF(A4368="","",VLOOKUP(A4368,Tabulka3[[Číslo registrace  u jednorázové akce]:[Příjmení]],2,0))</f>
        <v/>
      </c>
      <c r="C4368" s="25" t="str">
        <f>IF(A4368="","",VLOOKUP(A4368,Tabulka3[[Číslo registrace  u jednorázové akce]:[Příjmení]],3,0))</f>
        <v/>
      </c>
      <c r="I4368" s="94"/>
      <c r="J4368" s="94"/>
      <c r="L4368" s="15"/>
      <c r="M4368" s="15"/>
      <c r="N4368" s="15"/>
    </row>
    <row r="4369" spans="2:14" s="25" customFormat="1" ht="15" customHeight="1" x14ac:dyDescent="0.3">
      <c r="B4369" s="25" t="str">
        <f>IF(A4369="","",VLOOKUP(A4369,Tabulka3[[Číslo registrace  u jednorázové akce]:[Příjmení]],2,0))</f>
        <v/>
      </c>
      <c r="C4369" s="25" t="str">
        <f>IF(A4369="","",VLOOKUP(A4369,Tabulka3[[Číslo registrace  u jednorázové akce]:[Příjmení]],3,0))</f>
        <v/>
      </c>
      <c r="I4369" s="94"/>
      <c r="J4369" s="94"/>
      <c r="L4369" s="15"/>
      <c r="M4369" s="15"/>
      <c r="N4369" s="15"/>
    </row>
    <row r="4370" spans="2:14" s="25" customFormat="1" ht="15" customHeight="1" x14ac:dyDescent="0.3">
      <c r="B4370" s="25" t="str">
        <f>IF(A4370="","",VLOOKUP(A4370,Tabulka3[[Číslo registrace  u jednorázové akce]:[Příjmení]],2,0))</f>
        <v/>
      </c>
      <c r="C4370" s="25" t="str">
        <f>IF(A4370="","",VLOOKUP(A4370,Tabulka3[[Číslo registrace  u jednorázové akce]:[Příjmení]],3,0))</f>
        <v/>
      </c>
      <c r="I4370" s="94"/>
      <c r="J4370" s="94"/>
      <c r="L4370" s="15"/>
      <c r="M4370" s="15"/>
      <c r="N4370" s="15"/>
    </row>
    <row r="4371" spans="2:14" s="25" customFormat="1" ht="15" customHeight="1" x14ac:dyDescent="0.3">
      <c r="B4371" s="25" t="str">
        <f>IF(A4371="","",VLOOKUP(A4371,Tabulka3[[Číslo registrace  u jednorázové akce]:[Příjmení]],2,0))</f>
        <v/>
      </c>
      <c r="C4371" s="25" t="str">
        <f>IF(A4371="","",VLOOKUP(A4371,Tabulka3[[Číslo registrace  u jednorázové akce]:[Příjmení]],3,0))</f>
        <v/>
      </c>
      <c r="I4371" s="94"/>
      <c r="J4371" s="94"/>
      <c r="L4371" s="15"/>
      <c r="M4371" s="15"/>
      <c r="N4371" s="15"/>
    </row>
    <row r="4372" spans="2:14" s="25" customFormat="1" ht="15" customHeight="1" x14ac:dyDescent="0.3">
      <c r="B4372" s="25" t="str">
        <f>IF(A4372="","",VLOOKUP(A4372,Tabulka3[[Číslo registrace  u jednorázové akce]:[Příjmení]],2,0))</f>
        <v/>
      </c>
      <c r="C4372" s="25" t="str">
        <f>IF(A4372="","",VLOOKUP(A4372,Tabulka3[[Číslo registrace  u jednorázové akce]:[Příjmení]],3,0))</f>
        <v/>
      </c>
      <c r="I4372" s="94"/>
      <c r="J4372" s="94"/>
      <c r="L4372" s="15"/>
      <c r="M4372" s="15"/>
      <c r="N4372" s="15"/>
    </row>
    <row r="4373" spans="2:14" s="25" customFormat="1" ht="15" customHeight="1" x14ac:dyDescent="0.3">
      <c r="B4373" s="25" t="str">
        <f>IF(A4373="","",VLOOKUP(A4373,Tabulka3[[Číslo registrace  u jednorázové akce]:[Příjmení]],2,0))</f>
        <v/>
      </c>
      <c r="C4373" s="25" t="str">
        <f>IF(A4373="","",VLOOKUP(A4373,Tabulka3[[Číslo registrace  u jednorázové akce]:[Příjmení]],3,0))</f>
        <v/>
      </c>
      <c r="I4373" s="94"/>
      <c r="J4373" s="94"/>
      <c r="L4373" s="15"/>
      <c r="M4373" s="15"/>
      <c r="N4373" s="15"/>
    </row>
    <row r="4374" spans="2:14" s="25" customFormat="1" ht="15" customHeight="1" x14ac:dyDescent="0.3">
      <c r="B4374" s="25" t="str">
        <f>IF(A4374="","",VLOOKUP(A4374,Tabulka3[[Číslo registrace  u jednorázové akce]:[Příjmení]],2,0))</f>
        <v/>
      </c>
      <c r="C4374" s="25" t="str">
        <f>IF(A4374="","",VLOOKUP(A4374,Tabulka3[[Číslo registrace  u jednorázové akce]:[Příjmení]],3,0))</f>
        <v/>
      </c>
      <c r="I4374" s="94"/>
      <c r="J4374" s="94"/>
      <c r="L4374" s="15"/>
      <c r="M4374" s="15"/>
      <c r="N4374" s="15"/>
    </row>
    <row r="4375" spans="2:14" s="25" customFormat="1" ht="15" customHeight="1" x14ac:dyDescent="0.3">
      <c r="B4375" s="25" t="str">
        <f>IF(A4375="","",VLOOKUP(A4375,Tabulka3[[Číslo registrace  u jednorázové akce]:[Příjmení]],2,0))</f>
        <v/>
      </c>
      <c r="C4375" s="25" t="str">
        <f>IF(A4375="","",VLOOKUP(A4375,Tabulka3[[Číslo registrace  u jednorázové akce]:[Příjmení]],3,0))</f>
        <v/>
      </c>
      <c r="I4375" s="94"/>
      <c r="J4375" s="94"/>
      <c r="L4375" s="15"/>
      <c r="M4375" s="15"/>
      <c r="N4375" s="15"/>
    </row>
    <row r="4376" spans="2:14" s="25" customFormat="1" ht="15" customHeight="1" x14ac:dyDescent="0.3">
      <c r="B4376" s="25" t="str">
        <f>IF(A4376="","",VLOOKUP(A4376,Tabulka3[[Číslo registrace  u jednorázové akce]:[Příjmení]],2,0))</f>
        <v/>
      </c>
      <c r="C4376" s="25" t="str">
        <f>IF(A4376="","",VLOOKUP(A4376,Tabulka3[[Číslo registrace  u jednorázové akce]:[Příjmení]],3,0))</f>
        <v/>
      </c>
      <c r="I4376" s="94"/>
      <c r="J4376" s="94"/>
      <c r="L4376" s="15"/>
      <c r="M4376" s="15"/>
      <c r="N4376" s="15"/>
    </row>
    <row r="4377" spans="2:14" s="25" customFormat="1" ht="15" customHeight="1" x14ac:dyDescent="0.3">
      <c r="B4377" s="25" t="str">
        <f>IF(A4377="","",VLOOKUP(A4377,Tabulka3[[Číslo registrace  u jednorázové akce]:[Příjmení]],2,0))</f>
        <v/>
      </c>
      <c r="C4377" s="25" t="str">
        <f>IF(A4377="","",VLOOKUP(A4377,Tabulka3[[Číslo registrace  u jednorázové akce]:[Příjmení]],3,0))</f>
        <v/>
      </c>
      <c r="I4377" s="94"/>
      <c r="J4377" s="94"/>
      <c r="L4377" s="15"/>
      <c r="M4377" s="15"/>
      <c r="N4377" s="15"/>
    </row>
    <row r="4378" spans="2:14" s="25" customFormat="1" ht="15" customHeight="1" x14ac:dyDescent="0.3">
      <c r="B4378" s="25" t="str">
        <f>IF(A4378="","",VLOOKUP(A4378,Tabulka3[[Číslo registrace  u jednorázové akce]:[Příjmení]],2,0))</f>
        <v/>
      </c>
      <c r="C4378" s="25" t="str">
        <f>IF(A4378="","",VLOOKUP(A4378,Tabulka3[[Číslo registrace  u jednorázové akce]:[Příjmení]],3,0))</f>
        <v/>
      </c>
      <c r="I4378" s="94"/>
      <c r="J4378" s="94"/>
      <c r="L4378" s="15"/>
      <c r="M4378" s="15"/>
      <c r="N4378" s="15"/>
    </row>
    <row r="4379" spans="2:14" s="25" customFormat="1" ht="15" customHeight="1" x14ac:dyDescent="0.3">
      <c r="B4379" s="25" t="str">
        <f>IF(A4379="","",VLOOKUP(A4379,Tabulka3[[Číslo registrace  u jednorázové akce]:[Příjmení]],2,0))</f>
        <v/>
      </c>
      <c r="C4379" s="25" t="str">
        <f>IF(A4379="","",VLOOKUP(A4379,Tabulka3[[Číslo registrace  u jednorázové akce]:[Příjmení]],3,0))</f>
        <v/>
      </c>
      <c r="I4379" s="94"/>
      <c r="J4379" s="94"/>
      <c r="L4379" s="15"/>
      <c r="M4379" s="15"/>
      <c r="N4379" s="15"/>
    </row>
    <row r="4380" spans="2:14" s="25" customFormat="1" ht="15" customHeight="1" x14ac:dyDescent="0.3">
      <c r="B4380" s="25" t="str">
        <f>IF(A4380="","",VLOOKUP(A4380,Tabulka3[[Číslo registrace  u jednorázové akce]:[Příjmení]],2,0))</f>
        <v/>
      </c>
      <c r="C4380" s="25" t="str">
        <f>IF(A4380="","",VLOOKUP(A4380,Tabulka3[[Číslo registrace  u jednorázové akce]:[Příjmení]],3,0))</f>
        <v/>
      </c>
      <c r="I4380" s="94"/>
      <c r="J4380" s="94"/>
      <c r="L4380" s="15"/>
      <c r="M4380" s="15"/>
      <c r="N4380" s="15"/>
    </row>
    <row r="4381" spans="2:14" s="25" customFormat="1" ht="15" customHeight="1" x14ac:dyDescent="0.3">
      <c r="B4381" s="25" t="str">
        <f>IF(A4381="","",VLOOKUP(A4381,Tabulka3[[Číslo registrace  u jednorázové akce]:[Příjmení]],2,0))</f>
        <v/>
      </c>
      <c r="C4381" s="25" t="str">
        <f>IF(A4381="","",VLOOKUP(A4381,Tabulka3[[Číslo registrace  u jednorázové akce]:[Příjmení]],3,0))</f>
        <v/>
      </c>
      <c r="I4381" s="94"/>
      <c r="J4381" s="94"/>
      <c r="L4381" s="15"/>
      <c r="M4381" s="15"/>
      <c r="N4381" s="15"/>
    </row>
    <row r="4382" spans="2:14" s="25" customFormat="1" ht="15" customHeight="1" x14ac:dyDescent="0.3">
      <c r="B4382" s="25" t="str">
        <f>IF(A4382="","",VLOOKUP(A4382,Tabulka3[[Číslo registrace  u jednorázové akce]:[Příjmení]],2,0))</f>
        <v/>
      </c>
      <c r="C4382" s="25" t="str">
        <f>IF(A4382="","",VLOOKUP(A4382,Tabulka3[[Číslo registrace  u jednorázové akce]:[Příjmení]],3,0))</f>
        <v/>
      </c>
      <c r="I4382" s="94"/>
      <c r="J4382" s="94"/>
      <c r="L4382" s="15"/>
      <c r="M4382" s="15"/>
      <c r="N4382" s="15"/>
    </row>
    <row r="4383" spans="2:14" s="25" customFormat="1" ht="15" customHeight="1" x14ac:dyDescent="0.3">
      <c r="B4383" s="25" t="str">
        <f>IF(A4383="","",VLOOKUP(A4383,Tabulka3[[Číslo registrace  u jednorázové akce]:[Příjmení]],2,0))</f>
        <v/>
      </c>
      <c r="C4383" s="25" t="str">
        <f>IF(A4383="","",VLOOKUP(A4383,Tabulka3[[Číslo registrace  u jednorázové akce]:[Příjmení]],3,0))</f>
        <v/>
      </c>
      <c r="I4383" s="94"/>
      <c r="J4383" s="94"/>
      <c r="L4383" s="15"/>
      <c r="M4383" s="15"/>
      <c r="N4383" s="15"/>
    </row>
    <row r="4384" spans="2:14" s="25" customFormat="1" ht="15" customHeight="1" x14ac:dyDescent="0.3">
      <c r="B4384" s="25" t="str">
        <f>IF(A4384="","",VLOOKUP(A4384,Tabulka3[[Číslo registrace  u jednorázové akce]:[Příjmení]],2,0))</f>
        <v/>
      </c>
      <c r="C4384" s="25" t="str">
        <f>IF(A4384="","",VLOOKUP(A4384,Tabulka3[[Číslo registrace  u jednorázové akce]:[Příjmení]],3,0))</f>
        <v/>
      </c>
      <c r="I4384" s="94"/>
      <c r="J4384" s="94"/>
      <c r="L4384" s="15"/>
      <c r="M4384" s="15"/>
      <c r="N4384" s="15"/>
    </row>
    <row r="4385" spans="2:14" s="25" customFormat="1" ht="15" customHeight="1" x14ac:dyDescent="0.3">
      <c r="B4385" s="25" t="str">
        <f>IF(A4385="","",VLOOKUP(A4385,Tabulka3[[Číslo registrace  u jednorázové akce]:[Příjmení]],2,0))</f>
        <v/>
      </c>
      <c r="C4385" s="25" t="str">
        <f>IF(A4385="","",VLOOKUP(A4385,Tabulka3[[Číslo registrace  u jednorázové akce]:[Příjmení]],3,0))</f>
        <v/>
      </c>
      <c r="I4385" s="94"/>
      <c r="J4385" s="94"/>
      <c r="L4385" s="15"/>
      <c r="M4385" s="15"/>
      <c r="N4385" s="15"/>
    </row>
    <row r="4386" spans="2:14" s="25" customFormat="1" ht="15" customHeight="1" x14ac:dyDescent="0.3">
      <c r="B4386" s="25" t="str">
        <f>IF(A4386="","",VLOOKUP(A4386,Tabulka3[[Číslo registrace  u jednorázové akce]:[Příjmení]],2,0))</f>
        <v/>
      </c>
      <c r="C4386" s="25" t="str">
        <f>IF(A4386="","",VLOOKUP(A4386,Tabulka3[[Číslo registrace  u jednorázové akce]:[Příjmení]],3,0))</f>
        <v/>
      </c>
      <c r="I4386" s="94"/>
      <c r="J4386" s="94"/>
      <c r="L4386" s="15"/>
      <c r="M4386" s="15"/>
      <c r="N4386" s="15"/>
    </row>
    <row r="4387" spans="2:14" s="25" customFormat="1" ht="15" customHeight="1" x14ac:dyDescent="0.3">
      <c r="B4387" s="25" t="str">
        <f>IF(A4387="","",VLOOKUP(A4387,Tabulka3[[Číslo registrace  u jednorázové akce]:[Příjmení]],2,0))</f>
        <v/>
      </c>
      <c r="C4387" s="25" t="str">
        <f>IF(A4387="","",VLOOKUP(A4387,Tabulka3[[Číslo registrace  u jednorázové akce]:[Příjmení]],3,0))</f>
        <v/>
      </c>
      <c r="I4387" s="94"/>
      <c r="J4387" s="94"/>
      <c r="L4387" s="15"/>
      <c r="M4387" s="15"/>
      <c r="N4387" s="15"/>
    </row>
    <row r="4388" spans="2:14" s="25" customFormat="1" ht="15" customHeight="1" x14ac:dyDescent="0.3">
      <c r="B4388" s="25" t="str">
        <f>IF(A4388="","",VLOOKUP(A4388,Tabulka3[[Číslo registrace  u jednorázové akce]:[Příjmení]],2,0))</f>
        <v/>
      </c>
      <c r="C4388" s="25" t="str">
        <f>IF(A4388="","",VLOOKUP(A4388,Tabulka3[[Číslo registrace  u jednorázové akce]:[Příjmení]],3,0))</f>
        <v/>
      </c>
      <c r="I4388" s="94"/>
      <c r="J4388" s="94"/>
      <c r="L4388" s="15"/>
      <c r="M4388" s="15"/>
      <c r="N4388" s="15"/>
    </row>
    <row r="4389" spans="2:14" s="25" customFormat="1" ht="15" customHeight="1" x14ac:dyDescent="0.3">
      <c r="B4389" s="25" t="str">
        <f>IF(A4389="","",VLOOKUP(A4389,Tabulka3[[Číslo registrace  u jednorázové akce]:[Příjmení]],2,0))</f>
        <v/>
      </c>
      <c r="C4389" s="25" t="str">
        <f>IF(A4389="","",VLOOKUP(A4389,Tabulka3[[Číslo registrace  u jednorázové akce]:[Příjmení]],3,0))</f>
        <v/>
      </c>
      <c r="I4389" s="94"/>
      <c r="J4389" s="94"/>
      <c r="L4389" s="15"/>
      <c r="M4389" s="15"/>
      <c r="N4389" s="15"/>
    </row>
    <row r="4390" spans="2:14" s="25" customFormat="1" ht="15" customHeight="1" x14ac:dyDescent="0.3">
      <c r="B4390" s="25" t="str">
        <f>IF(A4390="","",VLOOKUP(A4390,Tabulka3[[Číslo registrace  u jednorázové akce]:[Příjmení]],2,0))</f>
        <v/>
      </c>
      <c r="C4390" s="25" t="str">
        <f>IF(A4390="","",VLOOKUP(A4390,Tabulka3[[Číslo registrace  u jednorázové akce]:[Příjmení]],3,0))</f>
        <v/>
      </c>
      <c r="I4390" s="94"/>
      <c r="J4390" s="94"/>
      <c r="L4390" s="15"/>
      <c r="M4390" s="15"/>
      <c r="N4390" s="15"/>
    </row>
    <row r="4391" spans="2:14" s="25" customFormat="1" ht="15" customHeight="1" x14ac:dyDescent="0.3">
      <c r="B4391" s="25" t="str">
        <f>IF(A4391="","",VLOOKUP(A4391,Tabulka3[[Číslo registrace  u jednorázové akce]:[Příjmení]],2,0))</f>
        <v/>
      </c>
      <c r="C4391" s="25" t="str">
        <f>IF(A4391="","",VLOOKUP(A4391,Tabulka3[[Číslo registrace  u jednorázové akce]:[Příjmení]],3,0))</f>
        <v/>
      </c>
      <c r="I4391" s="94"/>
      <c r="J4391" s="94"/>
      <c r="L4391" s="15"/>
      <c r="M4391" s="15"/>
      <c r="N4391" s="15"/>
    </row>
    <row r="4392" spans="2:14" s="25" customFormat="1" ht="15" customHeight="1" x14ac:dyDescent="0.3">
      <c r="B4392" s="25" t="str">
        <f>IF(A4392="","",VLOOKUP(A4392,Tabulka3[[Číslo registrace  u jednorázové akce]:[Příjmení]],2,0))</f>
        <v/>
      </c>
      <c r="C4392" s="25" t="str">
        <f>IF(A4392="","",VLOOKUP(A4392,Tabulka3[[Číslo registrace  u jednorázové akce]:[Příjmení]],3,0))</f>
        <v/>
      </c>
      <c r="I4392" s="94"/>
      <c r="J4392" s="94"/>
      <c r="L4392" s="15"/>
      <c r="M4392" s="15"/>
      <c r="N4392" s="15"/>
    </row>
    <row r="4393" spans="2:14" s="25" customFormat="1" ht="15" customHeight="1" x14ac:dyDescent="0.3">
      <c r="B4393" s="25" t="str">
        <f>IF(A4393="","",VLOOKUP(A4393,Tabulka3[[Číslo registrace  u jednorázové akce]:[Příjmení]],2,0))</f>
        <v/>
      </c>
      <c r="C4393" s="25" t="str">
        <f>IF(A4393="","",VLOOKUP(A4393,Tabulka3[[Číslo registrace  u jednorázové akce]:[Příjmení]],3,0))</f>
        <v/>
      </c>
      <c r="I4393" s="94"/>
      <c r="J4393" s="94"/>
      <c r="L4393" s="15"/>
      <c r="M4393" s="15"/>
      <c r="N4393" s="15"/>
    </row>
    <row r="4394" spans="2:14" s="25" customFormat="1" ht="15" customHeight="1" x14ac:dyDescent="0.3">
      <c r="B4394" s="25" t="str">
        <f>IF(A4394="","",VLOOKUP(A4394,Tabulka3[[Číslo registrace  u jednorázové akce]:[Příjmení]],2,0))</f>
        <v/>
      </c>
      <c r="C4394" s="25" t="str">
        <f>IF(A4394="","",VLOOKUP(A4394,Tabulka3[[Číslo registrace  u jednorázové akce]:[Příjmení]],3,0))</f>
        <v/>
      </c>
      <c r="I4394" s="94"/>
      <c r="J4394" s="94"/>
      <c r="L4394" s="15"/>
      <c r="M4394" s="15"/>
      <c r="N4394" s="15"/>
    </row>
    <row r="4395" spans="2:14" s="25" customFormat="1" ht="15" customHeight="1" x14ac:dyDescent="0.3">
      <c r="B4395" s="25" t="str">
        <f>IF(A4395="","",VLOOKUP(A4395,Tabulka3[[Číslo registrace  u jednorázové akce]:[Příjmení]],2,0))</f>
        <v/>
      </c>
      <c r="C4395" s="25" t="str">
        <f>IF(A4395="","",VLOOKUP(A4395,Tabulka3[[Číslo registrace  u jednorázové akce]:[Příjmení]],3,0))</f>
        <v/>
      </c>
      <c r="I4395" s="94"/>
      <c r="J4395" s="94"/>
      <c r="L4395" s="15"/>
      <c r="M4395" s="15"/>
      <c r="N4395" s="15"/>
    </row>
    <row r="4396" spans="2:14" s="25" customFormat="1" ht="15" customHeight="1" x14ac:dyDescent="0.3">
      <c r="B4396" s="25" t="str">
        <f>IF(A4396="","",VLOOKUP(A4396,Tabulka3[[Číslo registrace  u jednorázové akce]:[Příjmení]],2,0))</f>
        <v/>
      </c>
      <c r="C4396" s="25" t="str">
        <f>IF(A4396="","",VLOOKUP(A4396,Tabulka3[[Číslo registrace  u jednorázové akce]:[Příjmení]],3,0))</f>
        <v/>
      </c>
      <c r="I4396" s="94"/>
      <c r="J4396" s="94"/>
      <c r="L4396" s="15"/>
      <c r="M4396" s="15"/>
      <c r="N4396" s="15"/>
    </row>
    <row r="4397" spans="2:14" s="25" customFormat="1" ht="15" customHeight="1" x14ac:dyDescent="0.3">
      <c r="B4397" s="25" t="str">
        <f>IF(A4397="","",VLOOKUP(A4397,Tabulka3[[Číslo registrace  u jednorázové akce]:[Příjmení]],2,0))</f>
        <v/>
      </c>
      <c r="C4397" s="25" t="str">
        <f>IF(A4397="","",VLOOKUP(A4397,Tabulka3[[Číslo registrace  u jednorázové akce]:[Příjmení]],3,0))</f>
        <v/>
      </c>
      <c r="I4397" s="94"/>
      <c r="J4397" s="94"/>
      <c r="L4397" s="15"/>
      <c r="M4397" s="15"/>
      <c r="N4397" s="15"/>
    </row>
    <row r="4398" spans="2:14" s="25" customFormat="1" ht="15" customHeight="1" x14ac:dyDescent="0.3">
      <c r="B4398" s="25" t="str">
        <f>IF(A4398="","",VLOOKUP(A4398,Tabulka3[[Číslo registrace  u jednorázové akce]:[Příjmení]],2,0))</f>
        <v/>
      </c>
      <c r="C4398" s="25" t="str">
        <f>IF(A4398="","",VLOOKUP(A4398,Tabulka3[[Číslo registrace  u jednorázové akce]:[Příjmení]],3,0))</f>
        <v/>
      </c>
      <c r="I4398" s="94"/>
      <c r="J4398" s="94"/>
      <c r="L4398" s="15"/>
      <c r="M4398" s="15"/>
      <c r="N4398" s="15"/>
    </row>
    <row r="4399" spans="2:14" s="25" customFormat="1" ht="15" customHeight="1" x14ac:dyDescent="0.3">
      <c r="B4399" s="25" t="str">
        <f>IF(A4399="","",VLOOKUP(A4399,Tabulka3[[Číslo registrace  u jednorázové akce]:[Příjmení]],2,0))</f>
        <v/>
      </c>
      <c r="C4399" s="25" t="str">
        <f>IF(A4399="","",VLOOKUP(A4399,Tabulka3[[Číslo registrace  u jednorázové akce]:[Příjmení]],3,0))</f>
        <v/>
      </c>
      <c r="I4399" s="94"/>
      <c r="J4399" s="94"/>
      <c r="L4399" s="15"/>
      <c r="M4399" s="15"/>
      <c r="N4399" s="15"/>
    </row>
    <row r="4400" spans="2:14" s="25" customFormat="1" ht="15" customHeight="1" x14ac:dyDescent="0.3">
      <c r="B4400" s="25" t="str">
        <f>IF(A4400="","",VLOOKUP(A4400,Tabulka3[[Číslo registrace  u jednorázové akce]:[Příjmení]],2,0))</f>
        <v/>
      </c>
      <c r="C4400" s="25" t="str">
        <f>IF(A4400="","",VLOOKUP(A4400,Tabulka3[[Číslo registrace  u jednorázové akce]:[Příjmení]],3,0))</f>
        <v/>
      </c>
      <c r="I4400" s="94"/>
      <c r="J4400" s="94"/>
      <c r="L4400" s="15"/>
      <c r="M4400" s="15"/>
      <c r="N4400" s="15"/>
    </row>
    <row r="4401" spans="2:14" s="25" customFormat="1" ht="15" customHeight="1" x14ac:dyDescent="0.3">
      <c r="B4401" s="25" t="str">
        <f>IF(A4401="","",VLOOKUP(A4401,Tabulka3[[Číslo registrace  u jednorázové akce]:[Příjmení]],2,0))</f>
        <v/>
      </c>
      <c r="C4401" s="25" t="str">
        <f>IF(A4401="","",VLOOKUP(A4401,Tabulka3[[Číslo registrace  u jednorázové akce]:[Příjmení]],3,0))</f>
        <v/>
      </c>
      <c r="I4401" s="94"/>
      <c r="J4401" s="94"/>
      <c r="L4401" s="15"/>
      <c r="M4401" s="15"/>
      <c r="N4401" s="15"/>
    </row>
    <row r="4402" spans="2:14" s="25" customFormat="1" ht="15" customHeight="1" x14ac:dyDescent="0.3">
      <c r="B4402" s="25" t="str">
        <f>IF(A4402="","",VLOOKUP(A4402,Tabulka3[[Číslo registrace  u jednorázové akce]:[Příjmení]],2,0))</f>
        <v/>
      </c>
      <c r="C4402" s="25" t="str">
        <f>IF(A4402="","",VLOOKUP(A4402,Tabulka3[[Číslo registrace  u jednorázové akce]:[Příjmení]],3,0))</f>
        <v/>
      </c>
      <c r="I4402" s="94"/>
      <c r="J4402" s="94"/>
      <c r="L4402" s="15"/>
      <c r="M4402" s="15"/>
      <c r="N4402" s="15"/>
    </row>
    <row r="4403" spans="2:14" s="25" customFormat="1" ht="15" customHeight="1" x14ac:dyDescent="0.3">
      <c r="B4403" s="25" t="str">
        <f>IF(A4403="","",VLOOKUP(A4403,Tabulka3[[Číslo registrace  u jednorázové akce]:[Příjmení]],2,0))</f>
        <v/>
      </c>
      <c r="C4403" s="25" t="str">
        <f>IF(A4403="","",VLOOKUP(A4403,Tabulka3[[Číslo registrace  u jednorázové akce]:[Příjmení]],3,0))</f>
        <v/>
      </c>
      <c r="I4403" s="94"/>
      <c r="J4403" s="94"/>
      <c r="L4403" s="15"/>
      <c r="M4403" s="15"/>
      <c r="N4403" s="15"/>
    </row>
    <row r="4404" spans="2:14" s="25" customFormat="1" ht="15" customHeight="1" x14ac:dyDescent="0.3">
      <c r="B4404" s="25" t="str">
        <f>IF(A4404="","",VLOOKUP(A4404,Tabulka3[[Číslo registrace  u jednorázové akce]:[Příjmení]],2,0))</f>
        <v/>
      </c>
      <c r="C4404" s="25" t="str">
        <f>IF(A4404="","",VLOOKUP(A4404,Tabulka3[[Číslo registrace  u jednorázové akce]:[Příjmení]],3,0))</f>
        <v/>
      </c>
      <c r="I4404" s="94"/>
      <c r="J4404" s="94"/>
      <c r="L4404" s="15"/>
      <c r="M4404" s="15"/>
      <c r="N4404" s="15"/>
    </row>
    <row r="4405" spans="2:14" s="25" customFormat="1" ht="15" customHeight="1" x14ac:dyDescent="0.3">
      <c r="B4405" s="25" t="str">
        <f>IF(A4405="","",VLOOKUP(A4405,Tabulka3[[Číslo registrace  u jednorázové akce]:[Příjmení]],2,0))</f>
        <v/>
      </c>
      <c r="C4405" s="25" t="str">
        <f>IF(A4405="","",VLOOKUP(A4405,Tabulka3[[Číslo registrace  u jednorázové akce]:[Příjmení]],3,0))</f>
        <v/>
      </c>
      <c r="I4405" s="94"/>
      <c r="J4405" s="94"/>
      <c r="L4405" s="15"/>
      <c r="M4405" s="15"/>
      <c r="N4405" s="15"/>
    </row>
    <row r="4406" spans="2:14" s="25" customFormat="1" ht="15" customHeight="1" x14ac:dyDescent="0.3">
      <c r="B4406" s="25" t="str">
        <f>IF(A4406="","",VLOOKUP(A4406,Tabulka3[[Číslo registrace  u jednorázové akce]:[Příjmení]],2,0))</f>
        <v/>
      </c>
      <c r="C4406" s="25" t="str">
        <f>IF(A4406="","",VLOOKUP(A4406,Tabulka3[[Číslo registrace  u jednorázové akce]:[Příjmení]],3,0))</f>
        <v/>
      </c>
      <c r="I4406" s="94"/>
      <c r="J4406" s="94"/>
      <c r="L4406" s="15"/>
      <c r="M4406" s="15"/>
      <c r="N4406" s="15"/>
    </row>
    <row r="4407" spans="2:14" s="25" customFormat="1" ht="15" customHeight="1" x14ac:dyDescent="0.3">
      <c r="B4407" s="25" t="str">
        <f>IF(A4407="","",VLOOKUP(A4407,Tabulka3[[Číslo registrace  u jednorázové akce]:[Příjmení]],2,0))</f>
        <v/>
      </c>
      <c r="C4407" s="25" t="str">
        <f>IF(A4407="","",VLOOKUP(A4407,Tabulka3[[Číslo registrace  u jednorázové akce]:[Příjmení]],3,0))</f>
        <v/>
      </c>
      <c r="I4407" s="94"/>
      <c r="J4407" s="94"/>
      <c r="L4407" s="15"/>
      <c r="M4407" s="15"/>
      <c r="N4407" s="15"/>
    </row>
    <row r="4408" spans="2:14" s="25" customFormat="1" ht="15" customHeight="1" x14ac:dyDescent="0.3">
      <c r="B4408" s="25" t="str">
        <f>IF(A4408="","",VLOOKUP(A4408,Tabulka3[[Číslo registrace  u jednorázové akce]:[Příjmení]],2,0))</f>
        <v/>
      </c>
      <c r="C4408" s="25" t="str">
        <f>IF(A4408="","",VLOOKUP(A4408,Tabulka3[[Číslo registrace  u jednorázové akce]:[Příjmení]],3,0))</f>
        <v/>
      </c>
      <c r="I4408" s="94"/>
      <c r="J4408" s="94"/>
      <c r="L4408" s="15"/>
      <c r="M4408" s="15"/>
      <c r="N4408" s="15"/>
    </row>
    <row r="4409" spans="2:14" s="25" customFormat="1" ht="15" customHeight="1" x14ac:dyDescent="0.3">
      <c r="B4409" s="25" t="str">
        <f>IF(A4409="","",VLOOKUP(A4409,Tabulka3[[Číslo registrace  u jednorázové akce]:[Příjmení]],2,0))</f>
        <v/>
      </c>
      <c r="C4409" s="25" t="str">
        <f>IF(A4409="","",VLOOKUP(A4409,Tabulka3[[Číslo registrace  u jednorázové akce]:[Příjmení]],3,0))</f>
        <v/>
      </c>
      <c r="I4409" s="94"/>
      <c r="J4409" s="94"/>
      <c r="L4409" s="15"/>
      <c r="M4409" s="15"/>
      <c r="N4409" s="15"/>
    </row>
    <row r="4410" spans="2:14" s="25" customFormat="1" ht="15" customHeight="1" x14ac:dyDescent="0.3">
      <c r="B4410" s="25" t="str">
        <f>IF(A4410="","",VLOOKUP(A4410,Tabulka3[[Číslo registrace  u jednorázové akce]:[Příjmení]],2,0))</f>
        <v/>
      </c>
      <c r="C4410" s="25" t="str">
        <f>IF(A4410="","",VLOOKUP(A4410,Tabulka3[[Číslo registrace  u jednorázové akce]:[Příjmení]],3,0))</f>
        <v/>
      </c>
      <c r="I4410" s="94"/>
      <c r="J4410" s="94"/>
      <c r="L4410" s="15"/>
      <c r="M4410" s="15"/>
      <c r="N4410" s="15"/>
    </row>
    <row r="4411" spans="2:14" s="25" customFormat="1" ht="15" customHeight="1" x14ac:dyDescent="0.3">
      <c r="B4411" s="25" t="str">
        <f>IF(A4411="","",VLOOKUP(A4411,Tabulka3[[Číslo registrace  u jednorázové akce]:[Příjmení]],2,0))</f>
        <v/>
      </c>
      <c r="C4411" s="25" t="str">
        <f>IF(A4411="","",VLOOKUP(A4411,Tabulka3[[Číslo registrace  u jednorázové akce]:[Příjmení]],3,0))</f>
        <v/>
      </c>
      <c r="I4411" s="94"/>
      <c r="J4411" s="94"/>
      <c r="L4411" s="15"/>
      <c r="M4411" s="15"/>
      <c r="N4411" s="15"/>
    </row>
    <row r="4412" spans="2:14" s="25" customFormat="1" ht="15" customHeight="1" x14ac:dyDescent="0.3">
      <c r="B4412" s="25" t="str">
        <f>IF(A4412="","",VLOOKUP(A4412,Tabulka3[[Číslo registrace  u jednorázové akce]:[Příjmení]],2,0))</f>
        <v/>
      </c>
      <c r="C4412" s="25" t="str">
        <f>IF(A4412="","",VLOOKUP(A4412,Tabulka3[[Číslo registrace  u jednorázové akce]:[Příjmení]],3,0))</f>
        <v/>
      </c>
      <c r="I4412" s="94"/>
      <c r="J4412" s="94"/>
      <c r="L4412" s="15"/>
      <c r="M4412" s="15"/>
      <c r="N4412" s="15"/>
    </row>
    <row r="4413" spans="2:14" s="25" customFormat="1" ht="15" customHeight="1" x14ac:dyDescent="0.3">
      <c r="B4413" s="25" t="str">
        <f>IF(A4413="","",VLOOKUP(A4413,Tabulka3[[Číslo registrace  u jednorázové akce]:[Příjmení]],2,0))</f>
        <v/>
      </c>
      <c r="C4413" s="25" t="str">
        <f>IF(A4413="","",VLOOKUP(A4413,Tabulka3[[Číslo registrace  u jednorázové akce]:[Příjmení]],3,0))</f>
        <v/>
      </c>
      <c r="I4413" s="94"/>
      <c r="J4413" s="94"/>
      <c r="L4413" s="15"/>
      <c r="M4413" s="15"/>
      <c r="N4413" s="15"/>
    </row>
    <row r="4414" spans="2:14" s="25" customFormat="1" ht="15" customHeight="1" x14ac:dyDescent="0.3">
      <c r="B4414" s="25" t="str">
        <f>IF(A4414="","",VLOOKUP(A4414,Tabulka3[[Číslo registrace  u jednorázové akce]:[Příjmení]],2,0))</f>
        <v/>
      </c>
      <c r="C4414" s="25" t="str">
        <f>IF(A4414="","",VLOOKUP(A4414,Tabulka3[[Číslo registrace  u jednorázové akce]:[Příjmení]],3,0))</f>
        <v/>
      </c>
      <c r="I4414" s="94"/>
      <c r="J4414" s="94"/>
      <c r="L4414" s="15"/>
      <c r="M4414" s="15"/>
      <c r="N4414" s="15"/>
    </row>
    <row r="4415" spans="2:14" s="25" customFormat="1" ht="15" customHeight="1" x14ac:dyDescent="0.3">
      <c r="B4415" s="25" t="str">
        <f>IF(A4415="","",VLOOKUP(A4415,Tabulka3[[Číslo registrace  u jednorázové akce]:[Příjmení]],2,0))</f>
        <v/>
      </c>
      <c r="C4415" s="25" t="str">
        <f>IF(A4415="","",VLOOKUP(A4415,Tabulka3[[Číslo registrace  u jednorázové akce]:[Příjmení]],3,0))</f>
        <v/>
      </c>
      <c r="I4415" s="94"/>
      <c r="J4415" s="94"/>
      <c r="L4415" s="15"/>
      <c r="M4415" s="15"/>
      <c r="N4415" s="15"/>
    </row>
    <row r="4416" spans="2:14" s="25" customFormat="1" ht="15" customHeight="1" x14ac:dyDescent="0.3">
      <c r="B4416" s="25" t="str">
        <f>IF(A4416="","",VLOOKUP(A4416,Tabulka3[[Číslo registrace  u jednorázové akce]:[Příjmení]],2,0))</f>
        <v/>
      </c>
      <c r="C4416" s="25" t="str">
        <f>IF(A4416="","",VLOOKUP(A4416,Tabulka3[[Číslo registrace  u jednorázové akce]:[Příjmení]],3,0))</f>
        <v/>
      </c>
      <c r="I4416" s="94"/>
      <c r="J4416" s="94"/>
      <c r="L4416" s="15"/>
      <c r="M4416" s="15"/>
      <c r="N4416" s="15"/>
    </row>
    <row r="4417" spans="2:14" s="25" customFormat="1" ht="15" customHeight="1" x14ac:dyDescent="0.3">
      <c r="B4417" s="25" t="str">
        <f>IF(A4417="","",VLOOKUP(A4417,Tabulka3[[Číslo registrace  u jednorázové akce]:[Příjmení]],2,0))</f>
        <v/>
      </c>
      <c r="C4417" s="25" t="str">
        <f>IF(A4417="","",VLOOKUP(A4417,Tabulka3[[Číslo registrace  u jednorázové akce]:[Příjmení]],3,0))</f>
        <v/>
      </c>
      <c r="I4417" s="94"/>
      <c r="J4417" s="94"/>
      <c r="L4417" s="15"/>
      <c r="M4417" s="15"/>
      <c r="N4417" s="15"/>
    </row>
    <row r="4418" spans="2:14" s="25" customFormat="1" ht="15" customHeight="1" x14ac:dyDescent="0.3">
      <c r="B4418" s="25" t="str">
        <f>IF(A4418="","",VLOOKUP(A4418,Tabulka3[[Číslo registrace  u jednorázové akce]:[Příjmení]],2,0))</f>
        <v/>
      </c>
      <c r="C4418" s="25" t="str">
        <f>IF(A4418="","",VLOOKUP(A4418,Tabulka3[[Číslo registrace  u jednorázové akce]:[Příjmení]],3,0))</f>
        <v/>
      </c>
      <c r="I4418" s="94"/>
      <c r="J4418" s="94"/>
      <c r="L4418" s="15"/>
      <c r="M4418" s="15"/>
      <c r="N4418" s="15"/>
    </row>
    <row r="4419" spans="2:14" s="25" customFormat="1" ht="15" customHeight="1" x14ac:dyDescent="0.3">
      <c r="B4419" s="25" t="str">
        <f>IF(A4419="","",VLOOKUP(A4419,Tabulka3[[Číslo registrace  u jednorázové akce]:[Příjmení]],2,0))</f>
        <v/>
      </c>
      <c r="C4419" s="25" t="str">
        <f>IF(A4419="","",VLOOKUP(A4419,Tabulka3[[Číslo registrace  u jednorázové akce]:[Příjmení]],3,0))</f>
        <v/>
      </c>
      <c r="I4419" s="94"/>
      <c r="J4419" s="94"/>
      <c r="L4419" s="15"/>
      <c r="M4419" s="15"/>
      <c r="N4419" s="15"/>
    </row>
    <row r="4420" spans="2:14" s="25" customFormat="1" ht="15" customHeight="1" x14ac:dyDescent="0.3">
      <c r="B4420" s="25" t="str">
        <f>IF(A4420="","",VLOOKUP(A4420,Tabulka3[[Číslo registrace  u jednorázové akce]:[Příjmení]],2,0))</f>
        <v/>
      </c>
      <c r="C4420" s="25" t="str">
        <f>IF(A4420="","",VLOOKUP(A4420,Tabulka3[[Číslo registrace  u jednorázové akce]:[Příjmení]],3,0))</f>
        <v/>
      </c>
      <c r="I4420" s="94"/>
      <c r="J4420" s="94"/>
      <c r="L4420" s="15"/>
      <c r="M4420" s="15"/>
      <c r="N4420" s="15"/>
    </row>
    <row r="4421" spans="2:14" s="25" customFormat="1" ht="15" customHeight="1" x14ac:dyDescent="0.3">
      <c r="B4421" s="25" t="str">
        <f>IF(A4421="","",VLOOKUP(A4421,Tabulka3[[Číslo registrace  u jednorázové akce]:[Příjmení]],2,0))</f>
        <v/>
      </c>
      <c r="C4421" s="25" t="str">
        <f>IF(A4421="","",VLOOKUP(A4421,Tabulka3[[Číslo registrace  u jednorázové akce]:[Příjmení]],3,0))</f>
        <v/>
      </c>
      <c r="I4421" s="94"/>
      <c r="J4421" s="94"/>
      <c r="L4421" s="15"/>
      <c r="M4421" s="15"/>
      <c r="N4421" s="15"/>
    </row>
    <row r="4422" spans="2:14" s="25" customFormat="1" ht="15" customHeight="1" x14ac:dyDescent="0.3">
      <c r="B4422" s="25" t="str">
        <f>IF(A4422="","",VLOOKUP(A4422,Tabulka3[[Číslo registrace  u jednorázové akce]:[Příjmení]],2,0))</f>
        <v/>
      </c>
      <c r="C4422" s="25" t="str">
        <f>IF(A4422="","",VLOOKUP(A4422,Tabulka3[[Číslo registrace  u jednorázové akce]:[Příjmení]],3,0))</f>
        <v/>
      </c>
      <c r="I4422" s="94"/>
      <c r="J4422" s="94"/>
      <c r="L4422" s="15"/>
      <c r="M4422" s="15"/>
      <c r="N4422" s="15"/>
    </row>
    <row r="4423" spans="2:14" s="25" customFormat="1" ht="15" customHeight="1" x14ac:dyDescent="0.3">
      <c r="B4423" s="25" t="str">
        <f>IF(A4423="","",VLOOKUP(A4423,Tabulka3[[Číslo registrace  u jednorázové akce]:[Příjmení]],2,0))</f>
        <v/>
      </c>
      <c r="C4423" s="25" t="str">
        <f>IF(A4423="","",VLOOKUP(A4423,Tabulka3[[Číslo registrace  u jednorázové akce]:[Příjmení]],3,0))</f>
        <v/>
      </c>
      <c r="I4423" s="94"/>
      <c r="J4423" s="94"/>
      <c r="L4423" s="15"/>
      <c r="M4423" s="15"/>
      <c r="N4423" s="15"/>
    </row>
    <row r="4424" spans="2:14" s="25" customFormat="1" ht="15" customHeight="1" x14ac:dyDescent="0.3">
      <c r="B4424" s="25" t="str">
        <f>IF(A4424="","",VLOOKUP(A4424,Tabulka3[[Číslo registrace  u jednorázové akce]:[Příjmení]],2,0))</f>
        <v/>
      </c>
      <c r="C4424" s="25" t="str">
        <f>IF(A4424="","",VLOOKUP(A4424,Tabulka3[[Číslo registrace  u jednorázové akce]:[Příjmení]],3,0))</f>
        <v/>
      </c>
      <c r="I4424" s="94"/>
      <c r="J4424" s="94"/>
      <c r="L4424" s="15"/>
      <c r="M4424" s="15"/>
      <c r="N4424" s="15"/>
    </row>
    <row r="4425" spans="2:14" s="25" customFormat="1" ht="15" customHeight="1" x14ac:dyDescent="0.3">
      <c r="B4425" s="25" t="str">
        <f>IF(A4425="","",VLOOKUP(A4425,Tabulka3[[Číslo registrace  u jednorázové akce]:[Příjmení]],2,0))</f>
        <v/>
      </c>
      <c r="C4425" s="25" t="str">
        <f>IF(A4425="","",VLOOKUP(A4425,Tabulka3[[Číslo registrace  u jednorázové akce]:[Příjmení]],3,0))</f>
        <v/>
      </c>
      <c r="I4425" s="94"/>
      <c r="J4425" s="94"/>
      <c r="L4425" s="15"/>
      <c r="M4425" s="15"/>
      <c r="N4425" s="15"/>
    </row>
    <row r="4426" spans="2:14" s="25" customFormat="1" ht="15" customHeight="1" x14ac:dyDescent="0.3">
      <c r="B4426" s="25" t="str">
        <f>IF(A4426="","",VLOOKUP(A4426,Tabulka3[[Číslo registrace  u jednorázové akce]:[Příjmení]],2,0))</f>
        <v/>
      </c>
      <c r="C4426" s="25" t="str">
        <f>IF(A4426="","",VLOOKUP(A4426,Tabulka3[[Číslo registrace  u jednorázové akce]:[Příjmení]],3,0))</f>
        <v/>
      </c>
      <c r="I4426" s="94"/>
      <c r="J4426" s="94"/>
      <c r="L4426" s="15"/>
      <c r="M4426" s="15"/>
      <c r="N4426" s="15"/>
    </row>
    <row r="4427" spans="2:14" s="25" customFormat="1" ht="15" customHeight="1" x14ac:dyDescent="0.3">
      <c r="B4427" s="25" t="str">
        <f>IF(A4427="","",VLOOKUP(A4427,Tabulka3[[Číslo registrace  u jednorázové akce]:[Příjmení]],2,0))</f>
        <v/>
      </c>
      <c r="C4427" s="25" t="str">
        <f>IF(A4427="","",VLOOKUP(A4427,Tabulka3[[Číslo registrace  u jednorázové akce]:[Příjmení]],3,0))</f>
        <v/>
      </c>
      <c r="I4427" s="94"/>
      <c r="J4427" s="94"/>
      <c r="L4427" s="15"/>
      <c r="M4427" s="15"/>
      <c r="N4427" s="15"/>
    </row>
    <row r="4428" spans="2:14" s="25" customFormat="1" ht="15" customHeight="1" x14ac:dyDescent="0.3">
      <c r="B4428" s="25" t="str">
        <f>IF(A4428="","",VLOOKUP(A4428,Tabulka3[[Číslo registrace  u jednorázové akce]:[Příjmení]],2,0))</f>
        <v/>
      </c>
      <c r="C4428" s="25" t="str">
        <f>IF(A4428="","",VLOOKUP(A4428,Tabulka3[[Číslo registrace  u jednorázové akce]:[Příjmení]],3,0))</f>
        <v/>
      </c>
      <c r="I4428" s="94"/>
      <c r="J4428" s="94"/>
      <c r="L4428" s="15"/>
      <c r="M4428" s="15"/>
      <c r="N4428" s="15"/>
    </row>
    <row r="4429" spans="2:14" s="25" customFormat="1" ht="15" customHeight="1" x14ac:dyDescent="0.3">
      <c r="B4429" s="25" t="str">
        <f>IF(A4429="","",VLOOKUP(A4429,Tabulka3[[Číslo registrace  u jednorázové akce]:[Příjmení]],2,0))</f>
        <v/>
      </c>
      <c r="C4429" s="25" t="str">
        <f>IF(A4429="","",VLOOKUP(A4429,Tabulka3[[Číslo registrace  u jednorázové akce]:[Příjmení]],3,0))</f>
        <v/>
      </c>
      <c r="I4429" s="94"/>
      <c r="J4429" s="94"/>
      <c r="L4429" s="15"/>
      <c r="M4429" s="15"/>
      <c r="N4429" s="15"/>
    </row>
    <row r="4430" spans="2:14" s="25" customFormat="1" ht="15" customHeight="1" x14ac:dyDescent="0.3">
      <c r="B4430" s="25" t="str">
        <f>IF(A4430="","",VLOOKUP(A4430,Tabulka3[[Číslo registrace  u jednorázové akce]:[Příjmení]],2,0))</f>
        <v/>
      </c>
      <c r="C4430" s="25" t="str">
        <f>IF(A4430="","",VLOOKUP(A4430,Tabulka3[[Číslo registrace  u jednorázové akce]:[Příjmení]],3,0))</f>
        <v/>
      </c>
      <c r="I4430" s="94"/>
      <c r="J4430" s="94"/>
      <c r="L4430" s="15"/>
      <c r="M4430" s="15"/>
      <c r="N4430" s="15"/>
    </row>
    <row r="4431" spans="2:14" s="25" customFormat="1" ht="15" customHeight="1" x14ac:dyDescent="0.3">
      <c r="B4431" s="25" t="str">
        <f>IF(A4431="","",VLOOKUP(A4431,Tabulka3[[Číslo registrace  u jednorázové akce]:[Příjmení]],2,0))</f>
        <v/>
      </c>
      <c r="C4431" s="25" t="str">
        <f>IF(A4431="","",VLOOKUP(A4431,Tabulka3[[Číslo registrace  u jednorázové akce]:[Příjmení]],3,0))</f>
        <v/>
      </c>
      <c r="I4431" s="94"/>
      <c r="J4431" s="94"/>
      <c r="L4431" s="15"/>
      <c r="M4431" s="15"/>
      <c r="N4431" s="15"/>
    </row>
    <row r="4432" spans="2:14" s="25" customFormat="1" ht="15" customHeight="1" x14ac:dyDescent="0.3">
      <c r="B4432" s="25" t="str">
        <f>IF(A4432="","",VLOOKUP(A4432,Tabulka3[[Číslo registrace  u jednorázové akce]:[Příjmení]],2,0))</f>
        <v/>
      </c>
      <c r="C4432" s="25" t="str">
        <f>IF(A4432="","",VLOOKUP(A4432,Tabulka3[[Číslo registrace  u jednorázové akce]:[Příjmení]],3,0))</f>
        <v/>
      </c>
      <c r="I4432" s="94"/>
      <c r="J4432" s="94"/>
      <c r="L4432" s="15"/>
      <c r="M4432" s="15"/>
      <c r="N4432" s="15"/>
    </row>
    <row r="4433" spans="2:14" s="25" customFormat="1" ht="15" customHeight="1" x14ac:dyDescent="0.3">
      <c r="B4433" s="25" t="str">
        <f>IF(A4433="","",VLOOKUP(A4433,Tabulka3[[Číslo registrace  u jednorázové akce]:[Příjmení]],2,0))</f>
        <v/>
      </c>
      <c r="C4433" s="25" t="str">
        <f>IF(A4433="","",VLOOKUP(A4433,Tabulka3[[Číslo registrace  u jednorázové akce]:[Příjmení]],3,0))</f>
        <v/>
      </c>
      <c r="I4433" s="94"/>
      <c r="J4433" s="94"/>
      <c r="L4433" s="15"/>
      <c r="M4433" s="15"/>
      <c r="N4433" s="15"/>
    </row>
    <row r="4434" spans="2:14" s="25" customFormat="1" ht="15" customHeight="1" x14ac:dyDescent="0.3">
      <c r="B4434" s="25" t="str">
        <f>IF(A4434="","",VLOOKUP(A4434,Tabulka3[[Číslo registrace  u jednorázové akce]:[Příjmení]],2,0))</f>
        <v/>
      </c>
      <c r="C4434" s="25" t="str">
        <f>IF(A4434="","",VLOOKUP(A4434,Tabulka3[[Číslo registrace  u jednorázové akce]:[Příjmení]],3,0))</f>
        <v/>
      </c>
      <c r="I4434" s="94"/>
      <c r="J4434" s="94"/>
      <c r="L4434" s="15"/>
      <c r="M4434" s="15"/>
      <c r="N4434" s="15"/>
    </row>
    <row r="4435" spans="2:14" s="25" customFormat="1" ht="15" customHeight="1" x14ac:dyDescent="0.3">
      <c r="B4435" s="25" t="str">
        <f>IF(A4435="","",VLOOKUP(A4435,Tabulka3[[Číslo registrace  u jednorázové akce]:[Příjmení]],2,0))</f>
        <v/>
      </c>
      <c r="C4435" s="25" t="str">
        <f>IF(A4435="","",VLOOKUP(A4435,Tabulka3[[Číslo registrace  u jednorázové akce]:[Příjmení]],3,0))</f>
        <v/>
      </c>
      <c r="I4435" s="94"/>
      <c r="J4435" s="94"/>
      <c r="L4435" s="15"/>
      <c r="M4435" s="15"/>
      <c r="N4435" s="15"/>
    </row>
    <row r="4436" spans="2:14" s="25" customFormat="1" ht="15" customHeight="1" x14ac:dyDescent="0.3">
      <c r="B4436" s="25" t="str">
        <f>IF(A4436="","",VLOOKUP(A4436,Tabulka3[[Číslo registrace  u jednorázové akce]:[Příjmení]],2,0))</f>
        <v/>
      </c>
      <c r="C4436" s="25" t="str">
        <f>IF(A4436="","",VLOOKUP(A4436,Tabulka3[[Číslo registrace  u jednorázové akce]:[Příjmení]],3,0))</f>
        <v/>
      </c>
      <c r="I4436" s="94"/>
      <c r="J4436" s="94"/>
      <c r="L4436" s="15"/>
      <c r="M4436" s="15"/>
      <c r="N4436" s="15"/>
    </row>
    <row r="4437" spans="2:14" s="25" customFormat="1" ht="15" customHeight="1" x14ac:dyDescent="0.3">
      <c r="B4437" s="25" t="str">
        <f>IF(A4437="","",VLOOKUP(A4437,Tabulka3[[Číslo registrace  u jednorázové akce]:[Příjmení]],2,0))</f>
        <v/>
      </c>
      <c r="C4437" s="25" t="str">
        <f>IF(A4437="","",VLOOKUP(A4437,Tabulka3[[Číslo registrace  u jednorázové akce]:[Příjmení]],3,0))</f>
        <v/>
      </c>
      <c r="I4437" s="94"/>
      <c r="J4437" s="94"/>
      <c r="L4437" s="15"/>
      <c r="M4437" s="15"/>
      <c r="N4437" s="15"/>
    </row>
    <row r="4438" spans="2:14" s="25" customFormat="1" ht="15" customHeight="1" x14ac:dyDescent="0.3">
      <c r="B4438" s="25" t="str">
        <f>IF(A4438="","",VLOOKUP(A4438,Tabulka3[[Číslo registrace  u jednorázové akce]:[Příjmení]],2,0))</f>
        <v/>
      </c>
      <c r="C4438" s="25" t="str">
        <f>IF(A4438="","",VLOOKUP(A4438,Tabulka3[[Číslo registrace  u jednorázové akce]:[Příjmení]],3,0))</f>
        <v/>
      </c>
      <c r="I4438" s="94"/>
      <c r="J4438" s="94"/>
      <c r="L4438" s="15"/>
      <c r="M4438" s="15"/>
      <c r="N4438" s="15"/>
    </row>
    <row r="4439" spans="2:14" s="25" customFormat="1" ht="15" customHeight="1" x14ac:dyDescent="0.3">
      <c r="B4439" s="25" t="str">
        <f>IF(A4439="","",VLOOKUP(A4439,Tabulka3[[Číslo registrace  u jednorázové akce]:[Příjmení]],2,0))</f>
        <v/>
      </c>
      <c r="C4439" s="25" t="str">
        <f>IF(A4439="","",VLOOKUP(A4439,Tabulka3[[Číslo registrace  u jednorázové akce]:[Příjmení]],3,0))</f>
        <v/>
      </c>
      <c r="I4439" s="94"/>
      <c r="J4439" s="94"/>
      <c r="L4439" s="15"/>
      <c r="M4439" s="15"/>
      <c r="N4439" s="15"/>
    </row>
    <row r="4440" spans="2:14" s="25" customFormat="1" ht="15" customHeight="1" x14ac:dyDescent="0.3">
      <c r="B4440" s="25" t="str">
        <f>IF(A4440="","",VLOOKUP(A4440,Tabulka3[[Číslo registrace  u jednorázové akce]:[Příjmení]],2,0))</f>
        <v/>
      </c>
      <c r="C4440" s="25" t="str">
        <f>IF(A4440="","",VLOOKUP(A4440,Tabulka3[[Číslo registrace  u jednorázové akce]:[Příjmení]],3,0))</f>
        <v/>
      </c>
      <c r="I4440" s="94"/>
      <c r="J4440" s="94"/>
      <c r="L4440" s="15"/>
      <c r="M4440" s="15"/>
      <c r="N4440" s="15"/>
    </row>
    <row r="4441" spans="2:14" s="25" customFormat="1" ht="15" customHeight="1" x14ac:dyDescent="0.3">
      <c r="B4441" s="25" t="str">
        <f>IF(A4441="","",VLOOKUP(A4441,Tabulka3[[Číslo registrace  u jednorázové akce]:[Příjmení]],2,0))</f>
        <v/>
      </c>
      <c r="C4441" s="25" t="str">
        <f>IF(A4441="","",VLOOKUP(A4441,Tabulka3[[Číslo registrace  u jednorázové akce]:[Příjmení]],3,0))</f>
        <v/>
      </c>
      <c r="I4441" s="94"/>
      <c r="J4441" s="94"/>
      <c r="L4441" s="15"/>
      <c r="M4441" s="15"/>
      <c r="N4441" s="15"/>
    </row>
    <row r="4442" spans="2:14" s="25" customFormat="1" ht="15" customHeight="1" x14ac:dyDescent="0.3">
      <c r="B4442" s="25" t="str">
        <f>IF(A4442="","",VLOOKUP(A4442,Tabulka3[[Číslo registrace  u jednorázové akce]:[Příjmení]],2,0))</f>
        <v/>
      </c>
      <c r="C4442" s="25" t="str">
        <f>IF(A4442="","",VLOOKUP(A4442,Tabulka3[[Číslo registrace  u jednorázové akce]:[Příjmení]],3,0))</f>
        <v/>
      </c>
      <c r="I4442" s="94"/>
      <c r="J4442" s="94"/>
      <c r="L4442" s="15"/>
      <c r="M4442" s="15"/>
      <c r="N4442" s="15"/>
    </row>
    <row r="4443" spans="2:14" s="25" customFormat="1" ht="15" customHeight="1" x14ac:dyDescent="0.3">
      <c r="B4443" s="25" t="str">
        <f>IF(A4443="","",VLOOKUP(A4443,Tabulka3[[Číslo registrace  u jednorázové akce]:[Příjmení]],2,0))</f>
        <v/>
      </c>
      <c r="C4443" s="25" t="str">
        <f>IF(A4443="","",VLOOKUP(A4443,Tabulka3[[Číslo registrace  u jednorázové akce]:[Příjmení]],3,0))</f>
        <v/>
      </c>
      <c r="I4443" s="94"/>
      <c r="J4443" s="94"/>
      <c r="L4443" s="15"/>
      <c r="M4443" s="15"/>
      <c r="N4443" s="15"/>
    </row>
    <row r="4444" spans="2:14" s="25" customFormat="1" ht="15" customHeight="1" x14ac:dyDescent="0.3">
      <c r="B4444" s="25" t="str">
        <f>IF(A4444="","",VLOOKUP(A4444,Tabulka3[[Číslo registrace  u jednorázové akce]:[Příjmení]],2,0))</f>
        <v/>
      </c>
      <c r="C4444" s="25" t="str">
        <f>IF(A4444="","",VLOOKUP(A4444,Tabulka3[[Číslo registrace  u jednorázové akce]:[Příjmení]],3,0))</f>
        <v/>
      </c>
      <c r="I4444" s="94"/>
      <c r="J4444" s="94"/>
      <c r="L4444" s="15"/>
      <c r="M4444" s="15"/>
      <c r="N4444" s="15"/>
    </row>
    <row r="4445" spans="2:14" s="25" customFormat="1" ht="15" customHeight="1" x14ac:dyDescent="0.3">
      <c r="B4445" s="25" t="str">
        <f>IF(A4445="","",VLOOKUP(A4445,Tabulka3[[Číslo registrace  u jednorázové akce]:[Příjmení]],2,0))</f>
        <v/>
      </c>
      <c r="C4445" s="25" t="str">
        <f>IF(A4445="","",VLOOKUP(A4445,Tabulka3[[Číslo registrace  u jednorázové akce]:[Příjmení]],3,0))</f>
        <v/>
      </c>
      <c r="I4445" s="94"/>
      <c r="J4445" s="94"/>
      <c r="L4445" s="15"/>
      <c r="M4445" s="15"/>
      <c r="N4445" s="15"/>
    </row>
    <row r="4446" spans="2:14" s="25" customFormat="1" ht="15" customHeight="1" x14ac:dyDescent="0.3">
      <c r="B4446" s="25" t="str">
        <f>IF(A4446="","",VLOOKUP(A4446,Tabulka3[[Číslo registrace  u jednorázové akce]:[Příjmení]],2,0))</f>
        <v/>
      </c>
      <c r="C4446" s="25" t="str">
        <f>IF(A4446="","",VLOOKUP(A4446,Tabulka3[[Číslo registrace  u jednorázové akce]:[Příjmení]],3,0))</f>
        <v/>
      </c>
      <c r="I4446" s="94"/>
      <c r="J4446" s="94"/>
      <c r="L4446" s="15"/>
      <c r="M4446" s="15"/>
      <c r="N4446" s="15"/>
    </row>
    <row r="4447" spans="2:14" s="25" customFormat="1" ht="15" customHeight="1" x14ac:dyDescent="0.3">
      <c r="B4447" s="25" t="str">
        <f>IF(A4447="","",VLOOKUP(A4447,Tabulka3[[Číslo registrace  u jednorázové akce]:[Příjmení]],2,0))</f>
        <v/>
      </c>
      <c r="C4447" s="25" t="str">
        <f>IF(A4447="","",VLOOKUP(A4447,Tabulka3[[Číslo registrace  u jednorázové akce]:[Příjmení]],3,0))</f>
        <v/>
      </c>
      <c r="I4447" s="94"/>
      <c r="J4447" s="94"/>
      <c r="L4447" s="15"/>
      <c r="M4447" s="15"/>
      <c r="N4447" s="15"/>
    </row>
    <row r="4448" spans="2:14" s="25" customFormat="1" ht="15" customHeight="1" x14ac:dyDescent="0.3">
      <c r="B4448" s="25" t="str">
        <f>IF(A4448="","",VLOOKUP(A4448,Tabulka3[[Číslo registrace  u jednorázové akce]:[Příjmení]],2,0))</f>
        <v/>
      </c>
      <c r="C4448" s="25" t="str">
        <f>IF(A4448="","",VLOOKUP(A4448,Tabulka3[[Číslo registrace  u jednorázové akce]:[Příjmení]],3,0))</f>
        <v/>
      </c>
      <c r="I4448" s="94"/>
      <c r="J4448" s="94"/>
      <c r="L4448" s="15"/>
      <c r="M4448" s="15"/>
      <c r="N4448" s="15"/>
    </row>
    <row r="4449" spans="2:14" s="25" customFormat="1" ht="15" customHeight="1" x14ac:dyDescent="0.3">
      <c r="B4449" s="25" t="str">
        <f>IF(A4449="","",VLOOKUP(A4449,Tabulka3[[Číslo registrace  u jednorázové akce]:[Příjmení]],2,0))</f>
        <v/>
      </c>
      <c r="C4449" s="25" t="str">
        <f>IF(A4449="","",VLOOKUP(A4449,Tabulka3[[Číslo registrace  u jednorázové akce]:[Příjmení]],3,0))</f>
        <v/>
      </c>
      <c r="I4449" s="94"/>
      <c r="J4449" s="94"/>
      <c r="L4449" s="15"/>
      <c r="M4449" s="15"/>
      <c r="N4449" s="15"/>
    </row>
    <row r="4450" spans="2:14" s="25" customFormat="1" ht="15" customHeight="1" x14ac:dyDescent="0.3">
      <c r="B4450" s="25" t="str">
        <f>IF(A4450="","",VLOOKUP(A4450,Tabulka3[[Číslo registrace  u jednorázové akce]:[Příjmení]],2,0))</f>
        <v/>
      </c>
      <c r="C4450" s="25" t="str">
        <f>IF(A4450="","",VLOOKUP(A4450,Tabulka3[[Číslo registrace  u jednorázové akce]:[Příjmení]],3,0))</f>
        <v/>
      </c>
      <c r="I4450" s="94"/>
      <c r="J4450" s="94"/>
      <c r="L4450" s="15"/>
      <c r="M4450" s="15"/>
      <c r="N4450" s="15"/>
    </row>
    <row r="4451" spans="2:14" s="25" customFormat="1" ht="15" customHeight="1" x14ac:dyDescent="0.3">
      <c r="B4451" s="25" t="str">
        <f>IF(A4451="","",VLOOKUP(A4451,Tabulka3[[Číslo registrace  u jednorázové akce]:[Příjmení]],2,0))</f>
        <v/>
      </c>
      <c r="C4451" s="25" t="str">
        <f>IF(A4451="","",VLOOKUP(A4451,Tabulka3[[Číslo registrace  u jednorázové akce]:[Příjmení]],3,0))</f>
        <v/>
      </c>
      <c r="I4451" s="94"/>
      <c r="J4451" s="94"/>
      <c r="L4451" s="15"/>
      <c r="M4451" s="15"/>
      <c r="N4451" s="15"/>
    </row>
    <row r="4452" spans="2:14" s="25" customFormat="1" ht="15" customHeight="1" x14ac:dyDescent="0.3">
      <c r="B4452" s="25" t="str">
        <f>IF(A4452="","",VLOOKUP(A4452,Tabulka3[[Číslo registrace  u jednorázové akce]:[Příjmení]],2,0))</f>
        <v/>
      </c>
      <c r="C4452" s="25" t="str">
        <f>IF(A4452="","",VLOOKUP(A4452,Tabulka3[[Číslo registrace  u jednorázové akce]:[Příjmení]],3,0))</f>
        <v/>
      </c>
      <c r="I4452" s="94"/>
      <c r="J4452" s="94"/>
      <c r="L4452" s="15"/>
      <c r="M4452" s="15"/>
      <c r="N4452" s="15"/>
    </row>
    <row r="4453" spans="2:14" s="25" customFormat="1" ht="15" customHeight="1" x14ac:dyDescent="0.3">
      <c r="B4453" s="25" t="str">
        <f>IF(A4453="","",VLOOKUP(A4453,Tabulka3[[Číslo registrace  u jednorázové akce]:[Příjmení]],2,0))</f>
        <v/>
      </c>
      <c r="C4453" s="25" t="str">
        <f>IF(A4453="","",VLOOKUP(A4453,Tabulka3[[Číslo registrace  u jednorázové akce]:[Příjmení]],3,0))</f>
        <v/>
      </c>
      <c r="I4453" s="94"/>
      <c r="J4453" s="94"/>
      <c r="L4453" s="15"/>
      <c r="M4453" s="15"/>
      <c r="N4453" s="15"/>
    </row>
    <row r="4454" spans="2:14" s="25" customFormat="1" ht="15" customHeight="1" x14ac:dyDescent="0.3">
      <c r="B4454" s="25" t="str">
        <f>IF(A4454="","",VLOOKUP(A4454,Tabulka3[[Číslo registrace  u jednorázové akce]:[Příjmení]],2,0))</f>
        <v/>
      </c>
      <c r="C4454" s="25" t="str">
        <f>IF(A4454="","",VLOOKUP(A4454,Tabulka3[[Číslo registrace  u jednorázové akce]:[Příjmení]],3,0))</f>
        <v/>
      </c>
      <c r="I4454" s="94"/>
      <c r="J4454" s="94"/>
      <c r="L4454" s="15"/>
      <c r="M4454" s="15"/>
      <c r="N4454" s="15"/>
    </row>
    <row r="4455" spans="2:14" s="25" customFormat="1" ht="15" customHeight="1" x14ac:dyDescent="0.3">
      <c r="B4455" s="25" t="str">
        <f>IF(A4455="","",VLOOKUP(A4455,Tabulka3[[Číslo registrace  u jednorázové akce]:[Příjmení]],2,0))</f>
        <v/>
      </c>
      <c r="C4455" s="25" t="str">
        <f>IF(A4455="","",VLOOKUP(A4455,Tabulka3[[Číslo registrace  u jednorázové akce]:[Příjmení]],3,0))</f>
        <v/>
      </c>
      <c r="I4455" s="94"/>
      <c r="J4455" s="94"/>
      <c r="L4455" s="15"/>
      <c r="M4455" s="15"/>
      <c r="N4455" s="15"/>
    </row>
    <row r="4456" spans="2:14" s="25" customFormat="1" ht="15" customHeight="1" x14ac:dyDescent="0.3">
      <c r="B4456" s="25" t="str">
        <f>IF(A4456="","",VLOOKUP(A4456,Tabulka3[[Číslo registrace  u jednorázové akce]:[Příjmení]],2,0))</f>
        <v/>
      </c>
      <c r="C4456" s="25" t="str">
        <f>IF(A4456="","",VLOOKUP(A4456,Tabulka3[[Číslo registrace  u jednorázové akce]:[Příjmení]],3,0))</f>
        <v/>
      </c>
      <c r="I4456" s="94"/>
      <c r="J4456" s="94"/>
      <c r="L4456" s="15"/>
      <c r="M4456" s="15"/>
      <c r="N4456" s="15"/>
    </row>
    <row r="4457" spans="2:14" s="25" customFormat="1" ht="15" customHeight="1" x14ac:dyDescent="0.3">
      <c r="B4457" s="25" t="str">
        <f>IF(A4457="","",VLOOKUP(A4457,Tabulka3[[Číslo registrace  u jednorázové akce]:[Příjmení]],2,0))</f>
        <v/>
      </c>
      <c r="C4457" s="25" t="str">
        <f>IF(A4457="","",VLOOKUP(A4457,Tabulka3[[Číslo registrace  u jednorázové akce]:[Příjmení]],3,0))</f>
        <v/>
      </c>
      <c r="I4457" s="94"/>
      <c r="J4457" s="94"/>
      <c r="L4457" s="15"/>
      <c r="M4457" s="15"/>
      <c r="N4457" s="15"/>
    </row>
    <row r="4458" spans="2:14" s="25" customFormat="1" ht="15" customHeight="1" x14ac:dyDescent="0.3">
      <c r="B4458" s="25" t="str">
        <f>IF(A4458="","",VLOOKUP(A4458,Tabulka3[[Číslo registrace  u jednorázové akce]:[Příjmení]],2,0))</f>
        <v/>
      </c>
      <c r="C4458" s="25" t="str">
        <f>IF(A4458="","",VLOOKUP(A4458,Tabulka3[[Číslo registrace  u jednorázové akce]:[Příjmení]],3,0))</f>
        <v/>
      </c>
      <c r="I4458" s="94"/>
      <c r="J4458" s="94"/>
      <c r="L4458" s="15"/>
      <c r="M4458" s="15"/>
      <c r="N4458" s="15"/>
    </row>
    <row r="4459" spans="2:14" s="25" customFormat="1" ht="15" customHeight="1" x14ac:dyDescent="0.3">
      <c r="B4459" s="25" t="str">
        <f>IF(A4459="","",VLOOKUP(A4459,Tabulka3[[Číslo registrace  u jednorázové akce]:[Příjmení]],2,0))</f>
        <v/>
      </c>
      <c r="C4459" s="25" t="str">
        <f>IF(A4459="","",VLOOKUP(A4459,Tabulka3[[Číslo registrace  u jednorázové akce]:[Příjmení]],3,0))</f>
        <v/>
      </c>
      <c r="I4459" s="94"/>
      <c r="J4459" s="94"/>
      <c r="L4459" s="15"/>
      <c r="M4459" s="15"/>
      <c r="N4459" s="15"/>
    </row>
    <row r="4460" spans="2:14" s="25" customFormat="1" ht="15" customHeight="1" x14ac:dyDescent="0.3">
      <c r="B4460" s="25" t="str">
        <f>IF(A4460="","",VLOOKUP(A4460,Tabulka3[[Číslo registrace  u jednorázové akce]:[Příjmení]],2,0))</f>
        <v/>
      </c>
      <c r="C4460" s="25" t="str">
        <f>IF(A4460="","",VLOOKUP(A4460,Tabulka3[[Číslo registrace  u jednorázové akce]:[Příjmení]],3,0))</f>
        <v/>
      </c>
      <c r="I4460" s="94"/>
      <c r="J4460" s="94"/>
      <c r="L4460" s="15"/>
      <c r="M4460" s="15"/>
      <c r="N4460" s="15"/>
    </row>
    <row r="4461" spans="2:14" s="25" customFormat="1" ht="15" customHeight="1" x14ac:dyDescent="0.3">
      <c r="B4461" s="25" t="str">
        <f>IF(A4461="","",VLOOKUP(A4461,Tabulka3[[Číslo registrace  u jednorázové akce]:[Příjmení]],2,0))</f>
        <v/>
      </c>
      <c r="C4461" s="25" t="str">
        <f>IF(A4461="","",VLOOKUP(A4461,Tabulka3[[Číslo registrace  u jednorázové akce]:[Příjmení]],3,0))</f>
        <v/>
      </c>
      <c r="I4461" s="94"/>
      <c r="J4461" s="94"/>
      <c r="L4461" s="15"/>
      <c r="M4461" s="15"/>
      <c r="N4461" s="15"/>
    </row>
    <row r="4462" spans="2:14" s="25" customFormat="1" ht="15" customHeight="1" x14ac:dyDescent="0.3">
      <c r="B4462" s="25" t="str">
        <f>IF(A4462="","",VLOOKUP(A4462,Tabulka3[[Číslo registrace  u jednorázové akce]:[Příjmení]],2,0))</f>
        <v/>
      </c>
      <c r="C4462" s="25" t="str">
        <f>IF(A4462="","",VLOOKUP(A4462,Tabulka3[[Číslo registrace  u jednorázové akce]:[Příjmení]],3,0))</f>
        <v/>
      </c>
      <c r="I4462" s="94"/>
      <c r="J4462" s="94"/>
      <c r="L4462" s="15"/>
      <c r="M4462" s="15"/>
      <c r="N4462" s="15"/>
    </row>
    <row r="4463" spans="2:14" s="25" customFormat="1" ht="15" customHeight="1" x14ac:dyDescent="0.3">
      <c r="B4463" s="25" t="str">
        <f>IF(A4463="","",VLOOKUP(A4463,Tabulka3[[Číslo registrace  u jednorázové akce]:[Příjmení]],2,0))</f>
        <v/>
      </c>
      <c r="C4463" s="25" t="str">
        <f>IF(A4463="","",VLOOKUP(A4463,Tabulka3[[Číslo registrace  u jednorázové akce]:[Příjmení]],3,0))</f>
        <v/>
      </c>
      <c r="I4463" s="94"/>
      <c r="J4463" s="94"/>
      <c r="L4463" s="15"/>
      <c r="M4463" s="15"/>
      <c r="N4463" s="15"/>
    </row>
    <row r="4464" spans="2:14" s="25" customFormat="1" ht="15" customHeight="1" x14ac:dyDescent="0.3">
      <c r="B4464" s="25" t="str">
        <f>IF(A4464="","",VLOOKUP(A4464,Tabulka3[[Číslo registrace  u jednorázové akce]:[Příjmení]],2,0))</f>
        <v/>
      </c>
      <c r="C4464" s="25" t="str">
        <f>IF(A4464="","",VLOOKUP(A4464,Tabulka3[[Číslo registrace  u jednorázové akce]:[Příjmení]],3,0))</f>
        <v/>
      </c>
      <c r="I4464" s="94"/>
      <c r="J4464" s="94"/>
      <c r="L4464" s="15"/>
      <c r="M4464" s="15"/>
      <c r="N4464" s="15"/>
    </row>
    <row r="4465" spans="2:14" s="25" customFormat="1" ht="15" customHeight="1" x14ac:dyDescent="0.3">
      <c r="B4465" s="25" t="str">
        <f>IF(A4465="","",VLOOKUP(A4465,Tabulka3[[Číslo registrace  u jednorázové akce]:[Příjmení]],2,0))</f>
        <v/>
      </c>
      <c r="C4465" s="25" t="str">
        <f>IF(A4465="","",VLOOKUP(A4465,Tabulka3[[Číslo registrace  u jednorázové akce]:[Příjmení]],3,0))</f>
        <v/>
      </c>
      <c r="I4465" s="94"/>
      <c r="J4465" s="94"/>
      <c r="L4465" s="15"/>
      <c r="M4465" s="15"/>
      <c r="N4465" s="15"/>
    </row>
    <row r="4466" spans="2:14" s="25" customFormat="1" ht="15" customHeight="1" x14ac:dyDescent="0.3">
      <c r="B4466" s="25" t="str">
        <f>IF(A4466="","",VLOOKUP(A4466,Tabulka3[[Číslo registrace  u jednorázové akce]:[Příjmení]],2,0))</f>
        <v/>
      </c>
      <c r="C4466" s="25" t="str">
        <f>IF(A4466="","",VLOOKUP(A4466,Tabulka3[[Číslo registrace  u jednorázové akce]:[Příjmení]],3,0))</f>
        <v/>
      </c>
      <c r="I4466" s="94"/>
      <c r="J4466" s="94"/>
      <c r="L4466" s="15"/>
      <c r="M4466" s="15"/>
      <c r="N4466" s="15"/>
    </row>
    <row r="4467" spans="2:14" s="25" customFormat="1" ht="15" customHeight="1" x14ac:dyDescent="0.3">
      <c r="B4467" s="25" t="str">
        <f>IF(A4467="","",VLOOKUP(A4467,Tabulka3[[Číslo registrace  u jednorázové akce]:[Příjmení]],2,0))</f>
        <v/>
      </c>
      <c r="C4467" s="25" t="str">
        <f>IF(A4467="","",VLOOKUP(A4467,Tabulka3[[Číslo registrace  u jednorázové akce]:[Příjmení]],3,0))</f>
        <v/>
      </c>
      <c r="I4467" s="94"/>
      <c r="J4467" s="94"/>
      <c r="L4467" s="15"/>
      <c r="M4467" s="15"/>
      <c r="N4467" s="15"/>
    </row>
    <row r="4468" spans="2:14" s="25" customFormat="1" ht="15" customHeight="1" x14ac:dyDescent="0.3">
      <c r="B4468" s="25" t="str">
        <f>IF(A4468="","",VLOOKUP(A4468,Tabulka3[[Číslo registrace  u jednorázové akce]:[Příjmení]],2,0))</f>
        <v/>
      </c>
      <c r="C4468" s="25" t="str">
        <f>IF(A4468="","",VLOOKUP(A4468,Tabulka3[[Číslo registrace  u jednorázové akce]:[Příjmení]],3,0))</f>
        <v/>
      </c>
      <c r="I4468" s="94"/>
      <c r="J4468" s="94"/>
      <c r="L4468" s="15"/>
      <c r="M4468" s="15"/>
      <c r="N4468" s="15"/>
    </row>
    <row r="4469" spans="2:14" s="25" customFormat="1" ht="15" customHeight="1" x14ac:dyDescent="0.3">
      <c r="B4469" s="25" t="str">
        <f>IF(A4469="","",VLOOKUP(A4469,Tabulka3[[Číslo registrace  u jednorázové akce]:[Příjmení]],2,0))</f>
        <v/>
      </c>
      <c r="C4469" s="25" t="str">
        <f>IF(A4469="","",VLOOKUP(A4469,Tabulka3[[Číslo registrace  u jednorázové akce]:[Příjmení]],3,0))</f>
        <v/>
      </c>
      <c r="I4469" s="94"/>
      <c r="J4469" s="94"/>
      <c r="L4469" s="15"/>
      <c r="M4469" s="15"/>
      <c r="N4469" s="15"/>
    </row>
    <row r="4470" spans="2:14" s="25" customFormat="1" ht="15" customHeight="1" x14ac:dyDescent="0.3">
      <c r="B4470" s="25" t="str">
        <f>IF(A4470="","",VLOOKUP(A4470,Tabulka3[[Číslo registrace  u jednorázové akce]:[Příjmení]],2,0))</f>
        <v/>
      </c>
      <c r="C4470" s="25" t="str">
        <f>IF(A4470="","",VLOOKUP(A4470,Tabulka3[[Číslo registrace  u jednorázové akce]:[Příjmení]],3,0))</f>
        <v/>
      </c>
      <c r="I4470" s="94"/>
      <c r="J4470" s="94"/>
      <c r="L4470" s="15"/>
      <c r="M4470" s="15"/>
      <c r="N4470" s="15"/>
    </row>
    <row r="4471" spans="2:14" s="25" customFormat="1" ht="15" customHeight="1" x14ac:dyDescent="0.3">
      <c r="B4471" s="25" t="str">
        <f>IF(A4471="","",VLOOKUP(A4471,Tabulka3[[Číslo registrace  u jednorázové akce]:[Příjmení]],2,0))</f>
        <v/>
      </c>
      <c r="C4471" s="25" t="str">
        <f>IF(A4471="","",VLOOKUP(A4471,Tabulka3[[Číslo registrace  u jednorázové akce]:[Příjmení]],3,0))</f>
        <v/>
      </c>
      <c r="I4471" s="94"/>
      <c r="J4471" s="94"/>
      <c r="L4471" s="15"/>
      <c r="M4471" s="15"/>
      <c r="N4471" s="15"/>
    </row>
    <row r="4472" spans="2:14" s="25" customFormat="1" ht="15" customHeight="1" x14ac:dyDescent="0.3">
      <c r="B4472" s="25" t="str">
        <f>IF(A4472="","",VLOOKUP(A4472,Tabulka3[[Číslo registrace  u jednorázové akce]:[Příjmení]],2,0))</f>
        <v/>
      </c>
      <c r="C4472" s="25" t="str">
        <f>IF(A4472="","",VLOOKUP(A4472,Tabulka3[[Číslo registrace  u jednorázové akce]:[Příjmení]],3,0))</f>
        <v/>
      </c>
      <c r="I4472" s="94"/>
      <c r="J4472" s="94"/>
      <c r="L4472" s="15"/>
      <c r="M4472" s="15"/>
      <c r="N4472" s="15"/>
    </row>
    <row r="4473" spans="2:14" s="25" customFormat="1" ht="15" customHeight="1" x14ac:dyDescent="0.3">
      <c r="B4473" s="25" t="str">
        <f>IF(A4473="","",VLOOKUP(A4473,Tabulka3[[Číslo registrace  u jednorázové akce]:[Příjmení]],2,0))</f>
        <v/>
      </c>
      <c r="C4473" s="25" t="str">
        <f>IF(A4473="","",VLOOKUP(A4473,Tabulka3[[Číslo registrace  u jednorázové akce]:[Příjmení]],3,0))</f>
        <v/>
      </c>
      <c r="I4473" s="94"/>
      <c r="J4473" s="94"/>
      <c r="L4473" s="15"/>
      <c r="M4473" s="15"/>
      <c r="N4473" s="15"/>
    </row>
    <row r="4474" spans="2:14" s="25" customFormat="1" ht="15" customHeight="1" x14ac:dyDescent="0.3">
      <c r="B4474" s="25" t="str">
        <f>IF(A4474="","",VLOOKUP(A4474,Tabulka3[[Číslo registrace  u jednorázové akce]:[Příjmení]],2,0))</f>
        <v/>
      </c>
      <c r="C4474" s="25" t="str">
        <f>IF(A4474="","",VLOOKUP(A4474,Tabulka3[[Číslo registrace  u jednorázové akce]:[Příjmení]],3,0))</f>
        <v/>
      </c>
      <c r="I4474" s="94"/>
      <c r="J4474" s="94"/>
      <c r="L4474" s="15"/>
      <c r="M4474" s="15"/>
      <c r="N4474" s="15"/>
    </row>
    <row r="4475" spans="2:14" s="25" customFormat="1" ht="15" customHeight="1" x14ac:dyDescent="0.3">
      <c r="B4475" s="25" t="str">
        <f>IF(A4475="","",VLOOKUP(A4475,Tabulka3[[Číslo registrace  u jednorázové akce]:[Příjmení]],2,0))</f>
        <v/>
      </c>
      <c r="C4475" s="25" t="str">
        <f>IF(A4475="","",VLOOKUP(A4475,Tabulka3[[Číslo registrace  u jednorázové akce]:[Příjmení]],3,0))</f>
        <v/>
      </c>
      <c r="I4475" s="94"/>
      <c r="J4475" s="94"/>
      <c r="L4475" s="15"/>
      <c r="M4475" s="15"/>
      <c r="N4475" s="15"/>
    </row>
    <row r="4476" spans="2:14" s="25" customFormat="1" ht="15" customHeight="1" x14ac:dyDescent="0.3">
      <c r="B4476" s="25" t="str">
        <f>IF(A4476="","",VLOOKUP(A4476,Tabulka3[[Číslo registrace  u jednorázové akce]:[Příjmení]],2,0))</f>
        <v/>
      </c>
      <c r="C4476" s="25" t="str">
        <f>IF(A4476="","",VLOOKUP(A4476,Tabulka3[[Číslo registrace  u jednorázové akce]:[Příjmení]],3,0))</f>
        <v/>
      </c>
      <c r="I4476" s="94"/>
      <c r="J4476" s="94"/>
      <c r="L4476" s="15"/>
      <c r="M4476" s="15"/>
      <c r="N4476" s="15"/>
    </row>
    <row r="4477" spans="2:14" s="25" customFormat="1" ht="15" customHeight="1" x14ac:dyDescent="0.3">
      <c r="B4477" s="25" t="str">
        <f>IF(A4477="","",VLOOKUP(A4477,Tabulka3[[Číslo registrace  u jednorázové akce]:[Příjmení]],2,0))</f>
        <v/>
      </c>
      <c r="C4477" s="25" t="str">
        <f>IF(A4477="","",VLOOKUP(A4477,Tabulka3[[Číslo registrace  u jednorázové akce]:[Příjmení]],3,0))</f>
        <v/>
      </c>
      <c r="I4477" s="94"/>
      <c r="J4477" s="94"/>
      <c r="L4477" s="15"/>
      <c r="M4477" s="15"/>
      <c r="N4477" s="15"/>
    </row>
    <row r="4478" spans="2:14" s="25" customFormat="1" ht="15" customHeight="1" x14ac:dyDescent="0.3">
      <c r="B4478" s="25" t="str">
        <f>IF(A4478="","",VLOOKUP(A4478,Tabulka3[[Číslo registrace  u jednorázové akce]:[Příjmení]],2,0))</f>
        <v/>
      </c>
      <c r="C4478" s="25" t="str">
        <f>IF(A4478="","",VLOOKUP(A4478,Tabulka3[[Číslo registrace  u jednorázové akce]:[Příjmení]],3,0))</f>
        <v/>
      </c>
      <c r="I4478" s="94"/>
      <c r="J4478" s="94"/>
      <c r="L4478" s="15"/>
      <c r="M4478" s="15"/>
      <c r="N4478" s="15"/>
    </row>
    <row r="4479" spans="2:14" s="25" customFormat="1" ht="15" customHeight="1" x14ac:dyDescent="0.3">
      <c r="B4479" s="25" t="str">
        <f>IF(A4479="","",VLOOKUP(A4479,Tabulka3[[Číslo registrace  u jednorázové akce]:[Příjmení]],2,0))</f>
        <v/>
      </c>
      <c r="C4479" s="25" t="str">
        <f>IF(A4479="","",VLOOKUP(A4479,Tabulka3[[Číslo registrace  u jednorázové akce]:[Příjmení]],3,0))</f>
        <v/>
      </c>
      <c r="I4479" s="94"/>
      <c r="J4479" s="94"/>
      <c r="L4479" s="15"/>
      <c r="M4479" s="15"/>
      <c r="N4479" s="15"/>
    </row>
    <row r="4480" spans="2:14" s="25" customFormat="1" ht="15" customHeight="1" x14ac:dyDescent="0.3">
      <c r="B4480" s="25" t="str">
        <f>IF(A4480="","",VLOOKUP(A4480,Tabulka3[[Číslo registrace  u jednorázové akce]:[Příjmení]],2,0))</f>
        <v/>
      </c>
      <c r="C4480" s="25" t="str">
        <f>IF(A4480="","",VLOOKUP(A4480,Tabulka3[[Číslo registrace  u jednorázové akce]:[Příjmení]],3,0))</f>
        <v/>
      </c>
      <c r="I4480" s="94"/>
      <c r="J4480" s="94"/>
      <c r="L4480" s="15"/>
      <c r="M4480" s="15"/>
      <c r="N4480" s="15"/>
    </row>
    <row r="4481" spans="2:14" s="25" customFormat="1" ht="15" customHeight="1" x14ac:dyDescent="0.3">
      <c r="B4481" s="25" t="str">
        <f>IF(A4481="","",VLOOKUP(A4481,Tabulka3[[Číslo registrace  u jednorázové akce]:[Příjmení]],2,0))</f>
        <v/>
      </c>
      <c r="C4481" s="25" t="str">
        <f>IF(A4481="","",VLOOKUP(A4481,Tabulka3[[Číslo registrace  u jednorázové akce]:[Příjmení]],3,0))</f>
        <v/>
      </c>
      <c r="I4481" s="94"/>
      <c r="J4481" s="94"/>
      <c r="L4481" s="15"/>
      <c r="M4481" s="15"/>
      <c r="N4481" s="15"/>
    </row>
    <row r="4482" spans="2:14" s="25" customFormat="1" ht="15" customHeight="1" x14ac:dyDescent="0.3">
      <c r="B4482" s="25" t="str">
        <f>IF(A4482="","",VLOOKUP(A4482,Tabulka3[[Číslo registrace  u jednorázové akce]:[Příjmení]],2,0))</f>
        <v/>
      </c>
      <c r="C4482" s="25" t="str">
        <f>IF(A4482="","",VLOOKUP(A4482,Tabulka3[[Číslo registrace  u jednorázové akce]:[Příjmení]],3,0))</f>
        <v/>
      </c>
      <c r="I4482" s="94"/>
      <c r="J4482" s="94"/>
      <c r="L4482" s="15"/>
      <c r="M4482" s="15"/>
      <c r="N4482" s="15"/>
    </row>
    <row r="4483" spans="2:14" s="25" customFormat="1" ht="15" customHeight="1" x14ac:dyDescent="0.3">
      <c r="B4483" s="25" t="str">
        <f>IF(A4483="","",VLOOKUP(A4483,Tabulka3[[Číslo registrace  u jednorázové akce]:[Příjmení]],2,0))</f>
        <v/>
      </c>
      <c r="C4483" s="25" t="str">
        <f>IF(A4483="","",VLOOKUP(A4483,Tabulka3[[Číslo registrace  u jednorázové akce]:[Příjmení]],3,0))</f>
        <v/>
      </c>
      <c r="I4483" s="94"/>
      <c r="J4483" s="94"/>
      <c r="L4483" s="15"/>
      <c r="M4483" s="15"/>
      <c r="N4483" s="15"/>
    </row>
    <row r="4484" spans="2:14" s="25" customFormat="1" ht="15" customHeight="1" x14ac:dyDescent="0.3">
      <c r="B4484" s="25" t="str">
        <f>IF(A4484="","",VLOOKUP(A4484,Tabulka3[[Číslo registrace  u jednorázové akce]:[Příjmení]],2,0))</f>
        <v/>
      </c>
      <c r="C4484" s="25" t="str">
        <f>IF(A4484="","",VLOOKUP(A4484,Tabulka3[[Číslo registrace  u jednorázové akce]:[Příjmení]],3,0))</f>
        <v/>
      </c>
      <c r="I4484" s="94"/>
      <c r="J4484" s="94"/>
      <c r="L4484" s="15"/>
      <c r="M4484" s="15"/>
      <c r="N4484" s="15"/>
    </row>
    <row r="4485" spans="2:14" s="25" customFormat="1" ht="15" customHeight="1" x14ac:dyDescent="0.3">
      <c r="B4485" s="25" t="str">
        <f>IF(A4485="","",VLOOKUP(A4485,Tabulka3[[Číslo registrace  u jednorázové akce]:[Příjmení]],2,0))</f>
        <v/>
      </c>
      <c r="C4485" s="25" t="str">
        <f>IF(A4485="","",VLOOKUP(A4485,Tabulka3[[Číslo registrace  u jednorázové akce]:[Příjmení]],3,0))</f>
        <v/>
      </c>
      <c r="I4485" s="94"/>
      <c r="J4485" s="94"/>
      <c r="L4485" s="15"/>
      <c r="M4485" s="15"/>
      <c r="N4485" s="15"/>
    </row>
    <row r="4486" spans="2:14" s="25" customFormat="1" ht="15" customHeight="1" x14ac:dyDescent="0.3">
      <c r="B4486" s="25" t="str">
        <f>IF(A4486="","",VLOOKUP(A4486,Tabulka3[[Číslo registrace  u jednorázové akce]:[Příjmení]],2,0))</f>
        <v/>
      </c>
      <c r="C4486" s="25" t="str">
        <f>IF(A4486="","",VLOOKUP(A4486,Tabulka3[[Číslo registrace  u jednorázové akce]:[Příjmení]],3,0))</f>
        <v/>
      </c>
      <c r="I4486" s="94"/>
      <c r="J4486" s="94"/>
      <c r="L4486" s="15"/>
      <c r="M4486" s="15"/>
      <c r="N4486" s="15"/>
    </row>
    <row r="4487" spans="2:14" s="25" customFormat="1" ht="15" customHeight="1" x14ac:dyDescent="0.3">
      <c r="B4487" s="25" t="str">
        <f>IF(A4487="","",VLOOKUP(A4487,Tabulka3[[Číslo registrace  u jednorázové akce]:[Příjmení]],2,0))</f>
        <v/>
      </c>
      <c r="C4487" s="25" t="str">
        <f>IF(A4487="","",VLOOKUP(A4487,Tabulka3[[Číslo registrace  u jednorázové akce]:[Příjmení]],3,0))</f>
        <v/>
      </c>
      <c r="I4487" s="94"/>
      <c r="J4487" s="94"/>
      <c r="L4487" s="15"/>
      <c r="M4487" s="15"/>
      <c r="N4487" s="15"/>
    </row>
    <row r="4488" spans="2:14" s="25" customFormat="1" ht="15" customHeight="1" x14ac:dyDescent="0.3">
      <c r="B4488" s="25" t="str">
        <f>IF(A4488="","",VLOOKUP(A4488,Tabulka3[[Číslo registrace  u jednorázové akce]:[Příjmení]],2,0))</f>
        <v/>
      </c>
      <c r="C4488" s="25" t="str">
        <f>IF(A4488="","",VLOOKUP(A4488,Tabulka3[[Číslo registrace  u jednorázové akce]:[Příjmení]],3,0))</f>
        <v/>
      </c>
      <c r="I4488" s="94"/>
      <c r="J4488" s="94"/>
      <c r="L4488" s="15"/>
      <c r="M4488" s="15"/>
      <c r="N4488" s="15"/>
    </row>
    <row r="4489" spans="2:14" s="25" customFormat="1" ht="15" customHeight="1" x14ac:dyDescent="0.3">
      <c r="B4489" s="25" t="str">
        <f>IF(A4489="","",VLOOKUP(A4489,Tabulka3[[Číslo registrace  u jednorázové akce]:[Příjmení]],2,0))</f>
        <v/>
      </c>
      <c r="C4489" s="25" t="str">
        <f>IF(A4489="","",VLOOKUP(A4489,Tabulka3[[Číslo registrace  u jednorázové akce]:[Příjmení]],3,0))</f>
        <v/>
      </c>
      <c r="I4489" s="94"/>
      <c r="J4489" s="94"/>
      <c r="L4489" s="15"/>
      <c r="M4489" s="15"/>
      <c r="N4489" s="15"/>
    </row>
    <row r="4490" spans="2:14" s="25" customFormat="1" ht="15" customHeight="1" x14ac:dyDescent="0.3">
      <c r="B4490" s="25" t="str">
        <f>IF(A4490="","",VLOOKUP(A4490,Tabulka3[[Číslo registrace  u jednorázové akce]:[Příjmení]],2,0))</f>
        <v/>
      </c>
      <c r="C4490" s="25" t="str">
        <f>IF(A4490="","",VLOOKUP(A4490,Tabulka3[[Číslo registrace  u jednorázové akce]:[Příjmení]],3,0))</f>
        <v/>
      </c>
      <c r="I4490" s="94"/>
      <c r="J4490" s="94"/>
      <c r="L4490" s="15"/>
      <c r="M4490" s="15"/>
      <c r="N4490" s="15"/>
    </row>
    <row r="4491" spans="2:14" s="25" customFormat="1" ht="15" customHeight="1" x14ac:dyDescent="0.3">
      <c r="B4491" s="25" t="str">
        <f>IF(A4491="","",VLOOKUP(A4491,Tabulka3[[Číslo registrace  u jednorázové akce]:[Příjmení]],2,0))</f>
        <v/>
      </c>
      <c r="C4491" s="25" t="str">
        <f>IF(A4491="","",VLOOKUP(A4491,Tabulka3[[Číslo registrace  u jednorázové akce]:[Příjmení]],3,0))</f>
        <v/>
      </c>
      <c r="I4491" s="94"/>
      <c r="J4491" s="94"/>
      <c r="L4491" s="15"/>
      <c r="M4491" s="15"/>
      <c r="N4491" s="15"/>
    </row>
    <row r="4492" spans="2:14" s="25" customFormat="1" ht="15" customHeight="1" x14ac:dyDescent="0.3">
      <c r="B4492" s="25" t="str">
        <f>IF(A4492="","",VLOOKUP(A4492,Tabulka3[[Číslo registrace  u jednorázové akce]:[Příjmení]],2,0))</f>
        <v/>
      </c>
      <c r="C4492" s="25" t="str">
        <f>IF(A4492="","",VLOOKUP(A4492,Tabulka3[[Číslo registrace  u jednorázové akce]:[Příjmení]],3,0))</f>
        <v/>
      </c>
      <c r="I4492" s="94"/>
      <c r="J4492" s="94"/>
      <c r="L4492" s="15"/>
      <c r="M4492" s="15"/>
      <c r="N4492" s="15"/>
    </row>
    <row r="4493" spans="2:14" s="25" customFormat="1" ht="15" customHeight="1" x14ac:dyDescent="0.3">
      <c r="B4493" s="25" t="str">
        <f>IF(A4493="","",VLOOKUP(A4493,Tabulka3[[Číslo registrace  u jednorázové akce]:[Příjmení]],2,0))</f>
        <v/>
      </c>
      <c r="C4493" s="25" t="str">
        <f>IF(A4493="","",VLOOKUP(A4493,Tabulka3[[Číslo registrace  u jednorázové akce]:[Příjmení]],3,0))</f>
        <v/>
      </c>
      <c r="I4493" s="94"/>
      <c r="J4493" s="94"/>
      <c r="L4493" s="15"/>
      <c r="M4493" s="15"/>
      <c r="N4493" s="15"/>
    </row>
    <row r="4494" spans="2:14" s="25" customFormat="1" ht="15" customHeight="1" x14ac:dyDescent="0.3">
      <c r="B4494" s="25" t="str">
        <f>IF(A4494="","",VLOOKUP(A4494,Tabulka3[[Číslo registrace  u jednorázové akce]:[Příjmení]],2,0))</f>
        <v/>
      </c>
      <c r="C4494" s="25" t="str">
        <f>IF(A4494="","",VLOOKUP(A4494,Tabulka3[[Číslo registrace  u jednorázové akce]:[Příjmení]],3,0))</f>
        <v/>
      </c>
      <c r="I4494" s="94"/>
      <c r="J4494" s="94"/>
      <c r="L4494" s="15"/>
      <c r="M4494" s="15"/>
      <c r="N4494" s="15"/>
    </row>
    <row r="4495" spans="2:14" s="25" customFormat="1" ht="15" customHeight="1" x14ac:dyDescent="0.3">
      <c r="B4495" s="25" t="str">
        <f>IF(A4495="","",VLOOKUP(A4495,Tabulka3[[Číslo registrace  u jednorázové akce]:[Příjmení]],2,0))</f>
        <v/>
      </c>
      <c r="C4495" s="25" t="str">
        <f>IF(A4495="","",VLOOKUP(A4495,Tabulka3[[Číslo registrace  u jednorázové akce]:[Příjmení]],3,0))</f>
        <v/>
      </c>
      <c r="I4495" s="94"/>
      <c r="J4495" s="94"/>
      <c r="L4495" s="15"/>
      <c r="M4495" s="15"/>
      <c r="N4495" s="15"/>
    </row>
    <row r="4496" spans="2:14" s="25" customFormat="1" ht="15" customHeight="1" x14ac:dyDescent="0.3">
      <c r="B4496" s="25" t="str">
        <f>IF(A4496="","",VLOOKUP(A4496,Tabulka3[[Číslo registrace  u jednorázové akce]:[Příjmení]],2,0))</f>
        <v/>
      </c>
      <c r="C4496" s="25" t="str">
        <f>IF(A4496="","",VLOOKUP(A4496,Tabulka3[[Číslo registrace  u jednorázové akce]:[Příjmení]],3,0))</f>
        <v/>
      </c>
      <c r="I4496" s="94"/>
      <c r="J4496" s="94"/>
      <c r="L4496" s="15"/>
      <c r="M4496" s="15"/>
      <c r="N4496" s="15"/>
    </row>
    <row r="4497" spans="2:14" s="25" customFormat="1" ht="15" customHeight="1" x14ac:dyDescent="0.3">
      <c r="B4497" s="25" t="str">
        <f>IF(A4497="","",VLOOKUP(A4497,Tabulka3[[Číslo registrace  u jednorázové akce]:[Příjmení]],2,0))</f>
        <v/>
      </c>
      <c r="C4497" s="25" t="str">
        <f>IF(A4497="","",VLOOKUP(A4497,Tabulka3[[Číslo registrace  u jednorázové akce]:[Příjmení]],3,0))</f>
        <v/>
      </c>
      <c r="I4497" s="94"/>
      <c r="J4497" s="94"/>
      <c r="L4497" s="15"/>
      <c r="M4497" s="15"/>
      <c r="N4497" s="15"/>
    </row>
    <row r="4498" spans="2:14" s="25" customFormat="1" ht="15" customHeight="1" x14ac:dyDescent="0.3">
      <c r="B4498" s="25" t="str">
        <f>IF(A4498="","",VLOOKUP(A4498,Tabulka3[[Číslo registrace  u jednorázové akce]:[Příjmení]],2,0))</f>
        <v/>
      </c>
      <c r="C4498" s="25" t="str">
        <f>IF(A4498="","",VLOOKUP(A4498,Tabulka3[[Číslo registrace  u jednorázové akce]:[Příjmení]],3,0))</f>
        <v/>
      </c>
      <c r="I4498" s="94"/>
      <c r="J4498" s="94"/>
      <c r="L4498" s="15"/>
      <c r="M4498" s="15"/>
      <c r="N4498" s="15"/>
    </row>
    <row r="4499" spans="2:14" s="25" customFormat="1" ht="15" customHeight="1" x14ac:dyDescent="0.3">
      <c r="B4499" s="25" t="str">
        <f>IF(A4499="","",VLOOKUP(A4499,Tabulka3[[Číslo registrace  u jednorázové akce]:[Příjmení]],2,0))</f>
        <v/>
      </c>
      <c r="C4499" s="25" t="str">
        <f>IF(A4499="","",VLOOKUP(A4499,Tabulka3[[Číslo registrace  u jednorázové akce]:[Příjmení]],3,0))</f>
        <v/>
      </c>
      <c r="I4499" s="94"/>
      <c r="J4499" s="94"/>
      <c r="L4499" s="15"/>
      <c r="M4499" s="15"/>
      <c r="N4499" s="15"/>
    </row>
    <row r="4500" spans="2:14" s="25" customFormat="1" ht="15" customHeight="1" x14ac:dyDescent="0.3">
      <c r="B4500" s="25" t="str">
        <f>IF(A4500="","",VLOOKUP(A4500,Tabulka3[[Číslo registrace  u jednorázové akce]:[Příjmení]],2,0))</f>
        <v/>
      </c>
      <c r="C4500" s="25" t="str">
        <f>IF(A4500="","",VLOOKUP(A4500,Tabulka3[[Číslo registrace  u jednorázové akce]:[Příjmení]],3,0))</f>
        <v/>
      </c>
      <c r="I4500" s="94"/>
      <c r="J4500" s="94"/>
      <c r="L4500" s="15"/>
      <c r="M4500" s="15"/>
      <c r="N4500" s="15"/>
    </row>
    <row r="4501" spans="2:14" s="25" customFormat="1" ht="15" customHeight="1" x14ac:dyDescent="0.3">
      <c r="B4501" s="25" t="str">
        <f>IF(A4501="","",VLOOKUP(A4501,Tabulka3[[Číslo registrace  u jednorázové akce]:[Příjmení]],2,0))</f>
        <v/>
      </c>
      <c r="C4501" s="25" t="str">
        <f>IF(A4501="","",VLOOKUP(A4501,Tabulka3[[Číslo registrace  u jednorázové akce]:[Příjmení]],3,0))</f>
        <v/>
      </c>
      <c r="I4501" s="94"/>
      <c r="J4501" s="94"/>
      <c r="L4501" s="15"/>
      <c r="M4501" s="15"/>
      <c r="N4501" s="15"/>
    </row>
    <row r="4502" spans="2:14" s="25" customFormat="1" ht="15" customHeight="1" x14ac:dyDescent="0.3">
      <c r="B4502" s="25" t="str">
        <f>IF(A4502="","",VLOOKUP(A4502,Tabulka3[[Číslo registrace  u jednorázové akce]:[Příjmení]],2,0))</f>
        <v/>
      </c>
      <c r="C4502" s="25" t="str">
        <f>IF(A4502="","",VLOOKUP(A4502,Tabulka3[[Číslo registrace  u jednorázové akce]:[Příjmení]],3,0))</f>
        <v/>
      </c>
      <c r="I4502" s="94"/>
      <c r="J4502" s="94"/>
      <c r="L4502" s="15"/>
      <c r="M4502" s="15"/>
      <c r="N4502" s="15"/>
    </row>
    <row r="4503" spans="2:14" s="25" customFormat="1" ht="15" customHeight="1" x14ac:dyDescent="0.3">
      <c r="B4503" s="25" t="str">
        <f>IF(A4503="","",VLOOKUP(A4503,Tabulka3[[Číslo registrace  u jednorázové akce]:[Příjmení]],2,0))</f>
        <v/>
      </c>
      <c r="C4503" s="25" t="str">
        <f>IF(A4503="","",VLOOKUP(A4503,Tabulka3[[Číslo registrace  u jednorázové akce]:[Příjmení]],3,0))</f>
        <v/>
      </c>
      <c r="I4503" s="94"/>
      <c r="J4503" s="94"/>
      <c r="L4503" s="15"/>
      <c r="M4503" s="15"/>
      <c r="N4503" s="15"/>
    </row>
    <row r="4504" spans="2:14" s="25" customFormat="1" ht="15" customHeight="1" x14ac:dyDescent="0.3">
      <c r="B4504" s="25" t="str">
        <f>IF(A4504="","",VLOOKUP(A4504,Tabulka3[[Číslo registrace  u jednorázové akce]:[Příjmení]],2,0))</f>
        <v/>
      </c>
      <c r="C4504" s="25" t="str">
        <f>IF(A4504="","",VLOOKUP(A4504,Tabulka3[[Číslo registrace  u jednorázové akce]:[Příjmení]],3,0))</f>
        <v/>
      </c>
      <c r="I4504" s="94"/>
      <c r="J4504" s="94"/>
      <c r="L4504" s="15"/>
      <c r="M4504" s="15"/>
      <c r="N4504" s="15"/>
    </row>
    <row r="4505" spans="2:14" s="25" customFormat="1" ht="15" customHeight="1" x14ac:dyDescent="0.3">
      <c r="B4505" s="25" t="str">
        <f>IF(A4505="","",VLOOKUP(A4505,Tabulka3[[Číslo registrace  u jednorázové akce]:[Příjmení]],2,0))</f>
        <v/>
      </c>
      <c r="C4505" s="25" t="str">
        <f>IF(A4505="","",VLOOKUP(A4505,Tabulka3[[Číslo registrace  u jednorázové akce]:[Příjmení]],3,0))</f>
        <v/>
      </c>
      <c r="I4505" s="94"/>
      <c r="J4505" s="94"/>
      <c r="L4505" s="15"/>
      <c r="M4505" s="15"/>
      <c r="N4505" s="15"/>
    </row>
    <row r="4506" spans="2:14" s="25" customFormat="1" ht="15" customHeight="1" x14ac:dyDescent="0.3">
      <c r="B4506" s="25" t="str">
        <f>IF(A4506="","",VLOOKUP(A4506,Tabulka3[[Číslo registrace  u jednorázové akce]:[Příjmení]],2,0))</f>
        <v/>
      </c>
      <c r="C4506" s="25" t="str">
        <f>IF(A4506="","",VLOOKUP(A4506,Tabulka3[[Číslo registrace  u jednorázové akce]:[Příjmení]],3,0))</f>
        <v/>
      </c>
      <c r="I4506" s="94"/>
      <c r="J4506" s="94"/>
      <c r="L4506" s="15"/>
      <c r="M4506" s="15"/>
      <c r="N4506" s="15"/>
    </row>
    <row r="4507" spans="2:14" s="25" customFormat="1" ht="15" customHeight="1" x14ac:dyDescent="0.3">
      <c r="B4507" s="25" t="str">
        <f>IF(A4507="","",VLOOKUP(A4507,Tabulka3[[Číslo registrace  u jednorázové akce]:[Příjmení]],2,0))</f>
        <v/>
      </c>
      <c r="C4507" s="25" t="str">
        <f>IF(A4507="","",VLOOKUP(A4507,Tabulka3[[Číslo registrace  u jednorázové akce]:[Příjmení]],3,0))</f>
        <v/>
      </c>
      <c r="I4507" s="94"/>
      <c r="J4507" s="94"/>
      <c r="L4507" s="15"/>
      <c r="M4507" s="15"/>
      <c r="N4507" s="15"/>
    </row>
    <row r="4508" spans="2:14" s="25" customFormat="1" ht="15" customHeight="1" x14ac:dyDescent="0.3">
      <c r="B4508" s="25" t="str">
        <f>IF(A4508="","",VLOOKUP(A4508,Tabulka3[[Číslo registrace  u jednorázové akce]:[Příjmení]],2,0))</f>
        <v/>
      </c>
      <c r="C4508" s="25" t="str">
        <f>IF(A4508="","",VLOOKUP(A4508,Tabulka3[[Číslo registrace  u jednorázové akce]:[Příjmení]],3,0))</f>
        <v/>
      </c>
      <c r="I4508" s="94"/>
      <c r="J4508" s="94"/>
      <c r="L4508" s="15"/>
      <c r="M4508" s="15"/>
      <c r="N4508" s="15"/>
    </row>
    <row r="4509" spans="2:14" s="25" customFormat="1" ht="15" customHeight="1" x14ac:dyDescent="0.3">
      <c r="B4509" s="25" t="str">
        <f>IF(A4509="","",VLOOKUP(A4509,Tabulka3[[Číslo registrace  u jednorázové akce]:[Příjmení]],2,0))</f>
        <v/>
      </c>
      <c r="C4509" s="25" t="str">
        <f>IF(A4509="","",VLOOKUP(A4509,Tabulka3[[Číslo registrace  u jednorázové akce]:[Příjmení]],3,0))</f>
        <v/>
      </c>
      <c r="I4509" s="94"/>
      <c r="J4509" s="94"/>
      <c r="L4509" s="15"/>
      <c r="M4509" s="15"/>
      <c r="N4509" s="15"/>
    </row>
    <row r="4510" spans="2:14" s="25" customFormat="1" ht="15" customHeight="1" x14ac:dyDescent="0.3">
      <c r="B4510" s="25" t="str">
        <f>IF(A4510="","",VLOOKUP(A4510,Tabulka3[[Číslo registrace  u jednorázové akce]:[Příjmení]],2,0))</f>
        <v/>
      </c>
      <c r="C4510" s="25" t="str">
        <f>IF(A4510="","",VLOOKUP(A4510,Tabulka3[[Číslo registrace  u jednorázové akce]:[Příjmení]],3,0))</f>
        <v/>
      </c>
      <c r="I4510" s="94"/>
      <c r="J4510" s="94"/>
      <c r="L4510" s="15"/>
      <c r="M4510" s="15"/>
      <c r="N4510" s="15"/>
    </row>
    <row r="4511" spans="2:14" s="25" customFormat="1" ht="15" customHeight="1" x14ac:dyDescent="0.3">
      <c r="B4511" s="25" t="str">
        <f>IF(A4511="","",VLOOKUP(A4511,Tabulka3[[Číslo registrace  u jednorázové akce]:[Příjmení]],2,0))</f>
        <v/>
      </c>
      <c r="C4511" s="25" t="str">
        <f>IF(A4511="","",VLOOKUP(A4511,Tabulka3[[Číslo registrace  u jednorázové akce]:[Příjmení]],3,0))</f>
        <v/>
      </c>
      <c r="I4511" s="94"/>
      <c r="J4511" s="94"/>
      <c r="L4511" s="15"/>
      <c r="M4511" s="15"/>
      <c r="N4511" s="15"/>
    </row>
    <row r="4512" spans="2:14" s="25" customFormat="1" ht="15" customHeight="1" x14ac:dyDescent="0.3">
      <c r="B4512" s="25" t="str">
        <f>IF(A4512="","",VLOOKUP(A4512,Tabulka3[[Číslo registrace  u jednorázové akce]:[Příjmení]],2,0))</f>
        <v/>
      </c>
      <c r="C4512" s="25" t="str">
        <f>IF(A4512="","",VLOOKUP(A4512,Tabulka3[[Číslo registrace  u jednorázové akce]:[Příjmení]],3,0))</f>
        <v/>
      </c>
      <c r="I4512" s="94"/>
      <c r="J4512" s="94"/>
      <c r="L4512" s="15"/>
      <c r="M4512" s="15"/>
      <c r="N4512" s="15"/>
    </row>
    <row r="4513" spans="2:14" s="25" customFormat="1" ht="15" customHeight="1" x14ac:dyDescent="0.3">
      <c r="B4513" s="25" t="str">
        <f>IF(A4513="","",VLOOKUP(A4513,Tabulka3[[Číslo registrace  u jednorázové akce]:[Příjmení]],2,0))</f>
        <v/>
      </c>
      <c r="C4513" s="25" t="str">
        <f>IF(A4513="","",VLOOKUP(A4513,Tabulka3[[Číslo registrace  u jednorázové akce]:[Příjmení]],3,0))</f>
        <v/>
      </c>
      <c r="I4513" s="94"/>
      <c r="J4513" s="94"/>
      <c r="L4513" s="15"/>
      <c r="M4513" s="15"/>
      <c r="N4513" s="15"/>
    </row>
    <row r="4514" spans="2:14" s="25" customFormat="1" ht="15" customHeight="1" x14ac:dyDescent="0.3">
      <c r="B4514" s="25" t="str">
        <f>IF(A4514="","",VLOOKUP(A4514,Tabulka3[[Číslo registrace  u jednorázové akce]:[Příjmení]],2,0))</f>
        <v/>
      </c>
      <c r="C4514" s="25" t="str">
        <f>IF(A4514="","",VLOOKUP(A4514,Tabulka3[[Číslo registrace  u jednorázové akce]:[Příjmení]],3,0))</f>
        <v/>
      </c>
      <c r="I4514" s="94"/>
      <c r="J4514" s="94"/>
      <c r="L4514" s="15"/>
      <c r="M4514" s="15"/>
      <c r="N4514" s="15"/>
    </row>
    <row r="4515" spans="2:14" s="25" customFormat="1" ht="15" customHeight="1" x14ac:dyDescent="0.3">
      <c r="B4515" s="25" t="str">
        <f>IF(A4515="","",VLOOKUP(A4515,Tabulka3[[Číslo registrace  u jednorázové akce]:[Příjmení]],2,0))</f>
        <v/>
      </c>
      <c r="C4515" s="25" t="str">
        <f>IF(A4515="","",VLOOKUP(A4515,Tabulka3[[Číslo registrace  u jednorázové akce]:[Příjmení]],3,0))</f>
        <v/>
      </c>
      <c r="I4515" s="94"/>
      <c r="J4515" s="94"/>
      <c r="L4515" s="15"/>
      <c r="M4515" s="15"/>
      <c r="N4515" s="15"/>
    </row>
    <row r="4516" spans="2:14" s="25" customFormat="1" ht="15" customHeight="1" x14ac:dyDescent="0.3">
      <c r="B4516" s="25" t="str">
        <f>IF(A4516="","",VLOOKUP(A4516,Tabulka3[[Číslo registrace  u jednorázové akce]:[Příjmení]],2,0))</f>
        <v/>
      </c>
      <c r="C4516" s="25" t="str">
        <f>IF(A4516="","",VLOOKUP(A4516,Tabulka3[[Číslo registrace  u jednorázové akce]:[Příjmení]],3,0))</f>
        <v/>
      </c>
      <c r="I4516" s="94"/>
      <c r="J4516" s="94"/>
      <c r="L4516" s="15"/>
      <c r="M4516" s="15"/>
      <c r="N4516" s="15"/>
    </row>
    <row r="4517" spans="2:14" s="25" customFormat="1" ht="15" customHeight="1" x14ac:dyDescent="0.3">
      <c r="B4517" s="25" t="str">
        <f>IF(A4517="","",VLOOKUP(A4517,Tabulka3[[Číslo registrace  u jednorázové akce]:[Příjmení]],2,0))</f>
        <v/>
      </c>
      <c r="C4517" s="25" t="str">
        <f>IF(A4517="","",VLOOKUP(A4517,Tabulka3[[Číslo registrace  u jednorázové akce]:[Příjmení]],3,0))</f>
        <v/>
      </c>
      <c r="I4517" s="94"/>
      <c r="J4517" s="94"/>
      <c r="L4517" s="15"/>
      <c r="M4517" s="15"/>
      <c r="N4517" s="15"/>
    </row>
    <row r="4518" spans="2:14" s="25" customFormat="1" ht="15" customHeight="1" x14ac:dyDescent="0.3">
      <c r="B4518" s="25" t="str">
        <f>IF(A4518="","",VLOOKUP(A4518,Tabulka3[[Číslo registrace  u jednorázové akce]:[Příjmení]],2,0))</f>
        <v/>
      </c>
      <c r="C4518" s="25" t="str">
        <f>IF(A4518="","",VLOOKUP(A4518,Tabulka3[[Číslo registrace  u jednorázové akce]:[Příjmení]],3,0))</f>
        <v/>
      </c>
      <c r="I4518" s="94"/>
      <c r="J4518" s="94"/>
      <c r="L4518" s="15"/>
      <c r="M4518" s="15"/>
      <c r="N4518" s="15"/>
    </row>
    <row r="4519" spans="2:14" s="25" customFormat="1" ht="15" customHeight="1" x14ac:dyDescent="0.3">
      <c r="B4519" s="25" t="str">
        <f>IF(A4519="","",VLOOKUP(A4519,Tabulka3[[Číslo registrace  u jednorázové akce]:[Příjmení]],2,0))</f>
        <v/>
      </c>
      <c r="C4519" s="25" t="str">
        <f>IF(A4519="","",VLOOKUP(A4519,Tabulka3[[Číslo registrace  u jednorázové akce]:[Příjmení]],3,0))</f>
        <v/>
      </c>
      <c r="I4519" s="94"/>
      <c r="J4519" s="94"/>
      <c r="L4519" s="15"/>
      <c r="M4519" s="15"/>
      <c r="N4519" s="15"/>
    </row>
    <row r="4520" spans="2:14" s="25" customFormat="1" ht="15" customHeight="1" x14ac:dyDescent="0.3">
      <c r="B4520" s="25" t="str">
        <f>IF(A4520="","",VLOOKUP(A4520,Tabulka3[[Číslo registrace  u jednorázové akce]:[Příjmení]],2,0))</f>
        <v/>
      </c>
      <c r="C4520" s="25" t="str">
        <f>IF(A4520="","",VLOOKUP(A4520,Tabulka3[[Číslo registrace  u jednorázové akce]:[Příjmení]],3,0))</f>
        <v/>
      </c>
      <c r="I4520" s="94"/>
      <c r="J4520" s="94"/>
      <c r="L4520" s="15"/>
      <c r="M4520" s="15"/>
      <c r="N4520" s="15"/>
    </row>
    <row r="4521" spans="2:14" s="25" customFormat="1" ht="15" customHeight="1" x14ac:dyDescent="0.3">
      <c r="B4521" s="25" t="str">
        <f>IF(A4521="","",VLOOKUP(A4521,Tabulka3[[Číslo registrace  u jednorázové akce]:[Příjmení]],2,0))</f>
        <v/>
      </c>
      <c r="C4521" s="25" t="str">
        <f>IF(A4521="","",VLOOKUP(A4521,Tabulka3[[Číslo registrace  u jednorázové akce]:[Příjmení]],3,0))</f>
        <v/>
      </c>
      <c r="I4521" s="94"/>
      <c r="J4521" s="94"/>
      <c r="L4521" s="15"/>
      <c r="M4521" s="15"/>
      <c r="N4521" s="15"/>
    </row>
    <row r="4522" spans="2:14" s="25" customFormat="1" ht="15" customHeight="1" x14ac:dyDescent="0.3">
      <c r="B4522" s="25" t="str">
        <f>IF(A4522="","",VLOOKUP(A4522,Tabulka3[[Číslo registrace  u jednorázové akce]:[Příjmení]],2,0))</f>
        <v/>
      </c>
      <c r="C4522" s="25" t="str">
        <f>IF(A4522="","",VLOOKUP(A4522,Tabulka3[[Číslo registrace  u jednorázové akce]:[Příjmení]],3,0))</f>
        <v/>
      </c>
      <c r="I4522" s="94"/>
      <c r="J4522" s="94"/>
      <c r="L4522" s="15"/>
      <c r="M4522" s="15"/>
      <c r="N4522" s="15"/>
    </row>
    <row r="4523" spans="2:14" s="25" customFormat="1" ht="15" customHeight="1" x14ac:dyDescent="0.3">
      <c r="B4523" s="25" t="str">
        <f>IF(A4523="","",VLOOKUP(A4523,Tabulka3[[Číslo registrace  u jednorázové akce]:[Příjmení]],2,0))</f>
        <v/>
      </c>
      <c r="C4523" s="25" t="str">
        <f>IF(A4523="","",VLOOKUP(A4523,Tabulka3[[Číslo registrace  u jednorázové akce]:[Příjmení]],3,0))</f>
        <v/>
      </c>
      <c r="I4523" s="94"/>
      <c r="J4523" s="94"/>
      <c r="L4523" s="15"/>
      <c r="M4523" s="15"/>
      <c r="N4523" s="15"/>
    </row>
    <row r="4524" spans="2:14" s="25" customFormat="1" ht="15" customHeight="1" x14ac:dyDescent="0.3">
      <c r="B4524" s="25" t="str">
        <f>IF(A4524="","",VLOOKUP(A4524,Tabulka3[[Číslo registrace  u jednorázové akce]:[Příjmení]],2,0))</f>
        <v/>
      </c>
      <c r="C4524" s="25" t="str">
        <f>IF(A4524="","",VLOOKUP(A4524,Tabulka3[[Číslo registrace  u jednorázové akce]:[Příjmení]],3,0))</f>
        <v/>
      </c>
      <c r="I4524" s="94"/>
      <c r="J4524" s="94"/>
      <c r="L4524" s="15"/>
      <c r="M4524" s="15"/>
      <c r="N4524" s="15"/>
    </row>
    <row r="4525" spans="2:14" s="25" customFormat="1" ht="15" customHeight="1" x14ac:dyDescent="0.3">
      <c r="B4525" s="25" t="str">
        <f>IF(A4525="","",VLOOKUP(A4525,Tabulka3[[Číslo registrace  u jednorázové akce]:[Příjmení]],2,0))</f>
        <v/>
      </c>
      <c r="C4525" s="25" t="str">
        <f>IF(A4525="","",VLOOKUP(A4525,Tabulka3[[Číslo registrace  u jednorázové akce]:[Příjmení]],3,0))</f>
        <v/>
      </c>
      <c r="I4525" s="94"/>
      <c r="J4525" s="94"/>
      <c r="L4525" s="15"/>
      <c r="M4525" s="15"/>
      <c r="N4525" s="15"/>
    </row>
    <row r="4526" spans="2:14" s="25" customFormat="1" ht="15" customHeight="1" x14ac:dyDescent="0.3">
      <c r="B4526" s="25" t="str">
        <f>IF(A4526="","",VLOOKUP(A4526,Tabulka3[[Číslo registrace  u jednorázové akce]:[Příjmení]],2,0))</f>
        <v/>
      </c>
      <c r="C4526" s="25" t="str">
        <f>IF(A4526="","",VLOOKUP(A4526,Tabulka3[[Číslo registrace  u jednorázové akce]:[Příjmení]],3,0))</f>
        <v/>
      </c>
      <c r="I4526" s="94"/>
      <c r="J4526" s="94"/>
      <c r="L4526" s="15"/>
      <c r="M4526" s="15"/>
      <c r="N4526" s="15"/>
    </row>
    <row r="4527" spans="2:14" s="25" customFormat="1" ht="15" customHeight="1" x14ac:dyDescent="0.3">
      <c r="B4527" s="25" t="str">
        <f>IF(A4527="","",VLOOKUP(A4527,Tabulka3[[Číslo registrace  u jednorázové akce]:[Příjmení]],2,0))</f>
        <v/>
      </c>
      <c r="C4527" s="25" t="str">
        <f>IF(A4527="","",VLOOKUP(A4527,Tabulka3[[Číslo registrace  u jednorázové akce]:[Příjmení]],3,0))</f>
        <v/>
      </c>
      <c r="I4527" s="94"/>
      <c r="J4527" s="94"/>
      <c r="L4527" s="15"/>
      <c r="M4527" s="15"/>
      <c r="N4527" s="15"/>
    </row>
    <row r="4528" spans="2:14" s="25" customFormat="1" ht="15" customHeight="1" x14ac:dyDescent="0.3">
      <c r="B4528" s="25" t="str">
        <f>IF(A4528="","",VLOOKUP(A4528,Tabulka3[[Číslo registrace  u jednorázové akce]:[Příjmení]],2,0))</f>
        <v/>
      </c>
      <c r="C4528" s="25" t="str">
        <f>IF(A4528="","",VLOOKUP(A4528,Tabulka3[[Číslo registrace  u jednorázové akce]:[Příjmení]],3,0))</f>
        <v/>
      </c>
      <c r="I4528" s="94"/>
      <c r="J4528" s="94"/>
      <c r="L4528" s="15"/>
      <c r="M4528" s="15"/>
      <c r="N4528" s="15"/>
    </row>
    <row r="4529" spans="2:14" s="25" customFormat="1" ht="15" customHeight="1" x14ac:dyDescent="0.3">
      <c r="B4529" s="25" t="str">
        <f>IF(A4529="","",VLOOKUP(A4529,Tabulka3[[Číslo registrace  u jednorázové akce]:[Příjmení]],2,0))</f>
        <v/>
      </c>
      <c r="C4529" s="25" t="str">
        <f>IF(A4529="","",VLOOKUP(A4529,Tabulka3[[Číslo registrace  u jednorázové akce]:[Příjmení]],3,0))</f>
        <v/>
      </c>
      <c r="I4529" s="94"/>
      <c r="J4529" s="94"/>
      <c r="L4529" s="15"/>
      <c r="M4529" s="15"/>
      <c r="N4529" s="15"/>
    </row>
    <row r="4530" spans="2:14" s="25" customFormat="1" ht="15" customHeight="1" x14ac:dyDescent="0.3">
      <c r="B4530" s="25" t="str">
        <f>IF(A4530="","",VLOOKUP(A4530,Tabulka3[[Číslo registrace  u jednorázové akce]:[Příjmení]],2,0))</f>
        <v/>
      </c>
      <c r="C4530" s="25" t="str">
        <f>IF(A4530="","",VLOOKUP(A4530,Tabulka3[[Číslo registrace  u jednorázové akce]:[Příjmení]],3,0))</f>
        <v/>
      </c>
      <c r="I4530" s="94"/>
      <c r="J4530" s="94"/>
      <c r="L4530" s="15"/>
      <c r="M4530" s="15"/>
      <c r="N4530" s="15"/>
    </row>
    <row r="4531" spans="2:14" s="25" customFormat="1" ht="15" customHeight="1" x14ac:dyDescent="0.3">
      <c r="B4531" s="25" t="str">
        <f>IF(A4531="","",VLOOKUP(A4531,Tabulka3[[Číslo registrace  u jednorázové akce]:[Příjmení]],2,0))</f>
        <v/>
      </c>
      <c r="C4531" s="25" t="str">
        <f>IF(A4531="","",VLOOKUP(A4531,Tabulka3[[Číslo registrace  u jednorázové akce]:[Příjmení]],3,0))</f>
        <v/>
      </c>
      <c r="I4531" s="94"/>
      <c r="J4531" s="94"/>
      <c r="L4531" s="15"/>
      <c r="M4531" s="15"/>
      <c r="N4531" s="15"/>
    </row>
    <row r="4532" spans="2:14" s="25" customFormat="1" ht="15" customHeight="1" x14ac:dyDescent="0.3">
      <c r="B4532" s="25" t="str">
        <f>IF(A4532="","",VLOOKUP(A4532,Tabulka3[[Číslo registrace  u jednorázové akce]:[Příjmení]],2,0))</f>
        <v/>
      </c>
      <c r="C4532" s="25" t="str">
        <f>IF(A4532="","",VLOOKUP(A4532,Tabulka3[[Číslo registrace  u jednorázové akce]:[Příjmení]],3,0))</f>
        <v/>
      </c>
      <c r="I4532" s="94"/>
      <c r="J4532" s="94"/>
      <c r="L4532" s="15"/>
      <c r="M4532" s="15"/>
      <c r="N4532" s="15"/>
    </row>
    <row r="4533" spans="2:14" s="25" customFormat="1" ht="15" customHeight="1" x14ac:dyDescent="0.3">
      <c r="B4533" s="25" t="str">
        <f>IF(A4533="","",VLOOKUP(A4533,Tabulka3[[Číslo registrace  u jednorázové akce]:[Příjmení]],2,0))</f>
        <v/>
      </c>
      <c r="C4533" s="25" t="str">
        <f>IF(A4533="","",VLOOKUP(A4533,Tabulka3[[Číslo registrace  u jednorázové akce]:[Příjmení]],3,0))</f>
        <v/>
      </c>
      <c r="I4533" s="94"/>
      <c r="J4533" s="94"/>
      <c r="L4533" s="15"/>
      <c r="M4533" s="15"/>
      <c r="N4533" s="15"/>
    </row>
    <row r="4534" spans="2:14" s="25" customFormat="1" ht="15" customHeight="1" x14ac:dyDescent="0.3">
      <c r="B4534" s="25" t="str">
        <f>IF(A4534="","",VLOOKUP(A4534,Tabulka3[[Číslo registrace  u jednorázové akce]:[Příjmení]],2,0))</f>
        <v/>
      </c>
      <c r="C4534" s="25" t="str">
        <f>IF(A4534="","",VLOOKUP(A4534,Tabulka3[[Číslo registrace  u jednorázové akce]:[Příjmení]],3,0))</f>
        <v/>
      </c>
      <c r="I4534" s="94"/>
      <c r="J4534" s="94"/>
      <c r="L4534" s="15"/>
      <c r="M4534" s="15"/>
      <c r="N4534" s="15"/>
    </row>
    <row r="4535" spans="2:14" s="25" customFormat="1" ht="15" customHeight="1" x14ac:dyDescent="0.3">
      <c r="B4535" s="25" t="str">
        <f>IF(A4535="","",VLOOKUP(A4535,Tabulka3[[Číslo registrace  u jednorázové akce]:[Příjmení]],2,0))</f>
        <v/>
      </c>
      <c r="C4535" s="25" t="str">
        <f>IF(A4535="","",VLOOKUP(A4535,Tabulka3[[Číslo registrace  u jednorázové akce]:[Příjmení]],3,0))</f>
        <v/>
      </c>
      <c r="I4535" s="94"/>
      <c r="J4535" s="94"/>
      <c r="L4535" s="15"/>
      <c r="M4535" s="15"/>
      <c r="N4535" s="15"/>
    </row>
    <row r="4536" spans="2:14" s="25" customFormat="1" ht="15" customHeight="1" x14ac:dyDescent="0.3">
      <c r="B4536" s="25" t="str">
        <f>IF(A4536="","",VLOOKUP(A4536,Tabulka3[[Číslo registrace  u jednorázové akce]:[Příjmení]],2,0))</f>
        <v/>
      </c>
      <c r="C4536" s="25" t="str">
        <f>IF(A4536="","",VLOOKUP(A4536,Tabulka3[[Číslo registrace  u jednorázové akce]:[Příjmení]],3,0))</f>
        <v/>
      </c>
      <c r="I4536" s="94"/>
      <c r="J4536" s="94"/>
      <c r="L4536" s="15"/>
      <c r="M4536" s="15"/>
      <c r="N4536" s="15"/>
    </row>
    <row r="4537" spans="2:14" s="25" customFormat="1" ht="15" customHeight="1" x14ac:dyDescent="0.3">
      <c r="B4537" s="25" t="str">
        <f>IF(A4537="","",VLOOKUP(A4537,Tabulka3[[Číslo registrace  u jednorázové akce]:[Příjmení]],2,0))</f>
        <v/>
      </c>
      <c r="C4537" s="25" t="str">
        <f>IF(A4537="","",VLOOKUP(A4537,Tabulka3[[Číslo registrace  u jednorázové akce]:[Příjmení]],3,0))</f>
        <v/>
      </c>
      <c r="I4537" s="94"/>
      <c r="J4537" s="94"/>
      <c r="L4537" s="15"/>
      <c r="M4537" s="15"/>
      <c r="N4537" s="15"/>
    </row>
    <row r="4538" spans="2:14" s="25" customFormat="1" ht="15" customHeight="1" x14ac:dyDescent="0.3">
      <c r="B4538" s="25" t="str">
        <f>IF(A4538="","",VLOOKUP(A4538,Tabulka3[[Číslo registrace  u jednorázové akce]:[Příjmení]],2,0))</f>
        <v/>
      </c>
      <c r="C4538" s="25" t="str">
        <f>IF(A4538="","",VLOOKUP(A4538,Tabulka3[[Číslo registrace  u jednorázové akce]:[Příjmení]],3,0))</f>
        <v/>
      </c>
      <c r="I4538" s="94"/>
      <c r="J4538" s="94"/>
      <c r="L4538" s="15"/>
      <c r="M4538" s="15"/>
      <c r="N4538" s="15"/>
    </row>
    <row r="4539" spans="2:14" s="25" customFormat="1" ht="15" customHeight="1" x14ac:dyDescent="0.3">
      <c r="B4539" s="25" t="str">
        <f>IF(A4539="","",VLOOKUP(A4539,Tabulka3[[Číslo registrace  u jednorázové akce]:[Příjmení]],2,0))</f>
        <v/>
      </c>
      <c r="C4539" s="25" t="str">
        <f>IF(A4539="","",VLOOKUP(A4539,Tabulka3[[Číslo registrace  u jednorázové akce]:[Příjmení]],3,0))</f>
        <v/>
      </c>
      <c r="I4539" s="94"/>
      <c r="J4539" s="94"/>
      <c r="L4539" s="15"/>
      <c r="M4539" s="15"/>
      <c r="N4539" s="15"/>
    </row>
    <row r="4540" spans="2:14" s="25" customFormat="1" ht="15" customHeight="1" x14ac:dyDescent="0.3">
      <c r="B4540" s="25" t="str">
        <f>IF(A4540="","",VLOOKUP(A4540,Tabulka3[[Číslo registrace  u jednorázové akce]:[Příjmení]],2,0))</f>
        <v/>
      </c>
      <c r="C4540" s="25" t="str">
        <f>IF(A4540="","",VLOOKUP(A4540,Tabulka3[[Číslo registrace  u jednorázové akce]:[Příjmení]],3,0))</f>
        <v/>
      </c>
      <c r="I4540" s="94"/>
      <c r="J4540" s="94"/>
      <c r="L4540" s="15"/>
      <c r="M4540" s="15"/>
      <c r="N4540" s="15"/>
    </row>
    <row r="4541" spans="2:14" s="25" customFormat="1" ht="15" customHeight="1" x14ac:dyDescent="0.3">
      <c r="B4541" s="25" t="str">
        <f>IF(A4541="","",VLOOKUP(A4541,Tabulka3[[Číslo registrace  u jednorázové akce]:[Příjmení]],2,0))</f>
        <v/>
      </c>
      <c r="C4541" s="25" t="str">
        <f>IF(A4541="","",VLOOKUP(A4541,Tabulka3[[Číslo registrace  u jednorázové akce]:[Příjmení]],3,0))</f>
        <v/>
      </c>
      <c r="I4541" s="94"/>
      <c r="J4541" s="94"/>
      <c r="L4541" s="15"/>
      <c r="M4541" s="15"/>
      <c r="N4541" s="15"/>
    </row>
    <row r="4542" spans="2:14" s="25" customFormat="1" ht="15" customHeight="1" x14ac:dyDescent="0.3">
      <c r="B4542" s="25" t="str">
        <f>IF(A4542="","",VLOOKUP(A4542,Tabulka3[[Číslo registrace  u jednorázové akce]:[Příjmení]],2,0))</f>
        <v/>
      </c>
      <c r="C4542" s="25" t="str">
        <f>IF(A4542="","",VLOOKUP(A4542,Tabulka3[[Číslo registrace  u jednorázové akce]:[Příjmení]],3,0))</f>
        <v/>
      </c>
      <c r="I4542" s="94"/>
      <c r="J4542" s="94"/>
      <c r="L4542" s="15"/>
      <c r="M4542" s="15"/>
      <c r="N4542" s="15"/>
    </row>
    <row r="4543" spans="2:14" s="25" customFormat="1" ht="15" customHeight="1" x14ac:dyDescent="0.3">
      <c r="B4543" s="25" t="str">
        <f>IF(A4543="","",VLOOKUP(A4543,Tabulka3[[Číslo registrace  u jednorázové akce]:[Příjmení]],2,0))</f>
        <v/>
      </c>
      <c r="C4543" s="25" t="str">
        <f>IF(A4543="","",VLOOKUP(A4543,Tabulka3[[Číslo registrace  u jednorázové akce]:[Příjmení]],3,0))</f>
        <v/>
      </c>
      <c r="I4543" s="94"/>
      <c r="J4543" s="94"/>
      <c r="L4543" s="15"/>
      <c r="M4543" s="15"/>
      <c r="N4543" s="15"/>
    </row>
    <row r="4544" spans="2:14" s="25" customFormat="1" ht="15" customHeight="1" x14ac:dyDescent="0.3">
      <c r="B4544" s="25" t="str">
        <f>IF(A4544="","",VLOOKUP(A4544,Tabulka3[[Číslo registrace  u jednorázové akce]:[Příjmení]],2,0))</f>
        <v/>
      </c>
      <c r="C4544" s="25" t="str">
        <f>IF(A4544="","",VLOOKUP(A4544,Tabulka3[[Číslo registrace  u jednorázové akce]:[Příjmení]],3,0))</f>
        <v/>
      </c>
      <c r="I4544" s="94"/>
      <c r="J4544" s="94"/>
      <c r="L4544" s="15"/>
      <c r="M4544" s="15"/>
      <c r="N4544" s="15"/>
    </row>
    <row r="4545" spans="2:14" s="25" customFormat="1" ht="15" customHeight="1" x14ac:dyDescent="0.3">
      <c r="B4545" s="25" t="str">
        <f>IF(A4545="","",VLOOKUP(A4545,Tabulka3[[Číslo registrace  u jednorázové akce]:[Příjmení]],2,0))</f>
        <v/>
      </c>
      <c r="C4545" s="25" t="str">
        <f>IF(A4545="","",VLOOKUP(A4545,Tabulka3[[Číslo registrace  u jednorázové akce]:[Příjmení]],3,0))</f>
        <v/>
      </c>
      <c r="I4545" s="94"/>
      <c r="J4545" s="94"/>
      <c r="L4545" s="15"/>
      <c r="M4545" s="15"/>
      <c r="N4545" s="15"/>
    </row>
    <row r="4546" spans="2:14" s="25" customFormat="1" ht="15" customHeight="1" x14ac:dyDescent="0.3">
      <c r="B4546" s="25" t="str">
        <f>IF(A4546="","",VLOOKUP(A4546,Tabulka3[[Číslo registrace  u jednorázové akce]:[Příjmení]],2,0))</f>
        <v/>
      </c>
      <c r="C4546" s="25" t="str">
        <f>IF(A4546="","",VLOOKUP(A4546,Tabulka3[[Číslo registrace  u jednorázové akce]:[Příjmení]],3,0))</f>
        <v/>
      </c>
      <c r="I4546" s="94"/>
      <c r="J4546" s="94"/>
      <c r="L4546" s="15"/>
      <c r="M4546" s="15"/>
      <c r="N4546" s="15"/>
    </row>
    <row r="4547" spans="2:14" s="25" customFormat="1" ht="15" customHeight="1" x14ac:dyDescent="0.3">
      <c r="B4547" s="25" t="str">
        <f>IF(A4547="","",VLOOKUP(A4547,Tabulka3[[Číslo registrace  u jednorázové akce]:[Příjmení]],2,0))</f>
        <v/>
      </c>
      <c r="C4547" s="25" t="str">
        <f>IF(A4547="","",VLOOKUP(A4547,Tabulka3[[Číslo registrace  u jednorázové akce]:[Příjmení]],3,0))</f>
        <v/>
      </c>
      <c r="I4547" s="94"/>
      <c r="J4547" s="94"/>
      <c r="L4547" s="15"/>
      <c r="M4547" s="15"/>
      <c r="N4547" s="15"/>
    </row>
    <row r="4548" spans="2:14" s="25" customFormat="1" ht="15" customHeight="1" x14ac:dyDescent="0.3">
      <c r="B4548" s="25" t="str">
        <f>IF(A4548="","",VLOOKUP(A4548,Tabulka3[[Číslo registrace  u jednorázové akce]:[Příjmení]],2,0))</f>
        <v/>
      </c>
      <c r="C4548" s="25" t="str">
        <f>IF(A4548="","",VLOOKUP(A4548,Tabulka3[[Číslo registrace  u jednorázové akce]:[Příjmení]],3,0))</f>
        <v/>
      </c>
      <c r="I4548" s="94"/>
      <c r="J4548" s="94"/>
      <c r="L4548" s="15"/>
      <c r="M4548" s="15"/>
      <c r="N4548" s="15"/>
    </row>
    <row r="4549" spans="2:14" s="25" customFormat="1" ht="15" customHeight="1" x14ac:dyDescent="0.3">
      <c r="B4549" s="25" t="str">
        <f>IF(A4549="","",VLOOKUP(A4549,Tabulka3[[Číslo registrace  u jednorázové akce]:[Příjmení]],2,0))</f>
        <v/>
      </c>
      <c r="C4549" s="25" t="str">
        <f>IF(A4549="","",VLOOKUP(A4549,Tabulka3[[Číslo registrace  u jednorázové akce]:[Příjmení]],3,0))</f>
        <v/>
      </c>
      <c r="I4549" s="94"/>
      <c r="J4549" s="94"/>
      <c r="L4549" s="15"/>
      <c r="M4549" s="15"/>
      <c r="N4549" s="15"/>
    </row>
    <row r="4550" spans="2:14" s="25" customFormat="1" ht="15" customHeight="1" x14ac:dyDescent="0.3">
      <c r="B4550" s="25" t="str">
        <f>IF(A4550="","",VLOOKUP(A4550,Tabulka3[[Číslo registrace  u jednorázové akce]:[Příjmení]],2,0))</f>
        <v/>
      </c>
      <c r="C4550" s="25" t="str">
        <f>IF(A4550="","",VLOOKUP(A4550,Tabulka3[[Číslo registrace  u jednorázové akce]:[Příjmení]],3,0))</f>
        <v/>
      </c>
      <c r="I4550" s="94"/>
      <c r="J4550" s="94"/>
      <c r="L4550" s="15"/>
      <c r="M4550" s="15"/>
      <c r="N4550" s="15"/>
    </row>
    <row r="4551" spans="2:14" s="25" customFormat="1" ht="15" customHeight="1" x14ac:dyDescent="0.3">
      <c r="B4551" s="25" t="str">
        <f>IF(A4551="","",VLOOKUP(A4551,Tabulka3[[Číslo registrace  u jednorázové akce]:[Příjmení]],2,0))</f>
        <v/>
      </c>
      <c r="C4551" s="25" t="str">
        <f>IF(A4551="","",VLOOKUP(A4551,Tabulka3[[Číslo registrace  u jednorázové akce]:[Příjmení]],3,0))</f>
        <v/>
      </c>
      <c r="I4551" s="94"/>
      <c r="J4551" s="94"/>
      <c r="L4551" s="15"/>
      <c r="M4551" s="15"/>
      <c r="N4551" s="15"/>
    </row>
    <row r="4552" spans="2:14" s="25" customFormat="1" ht="15" customHeight="1" x14ac:dyDescent="0.3">
      <c r="B4552" s="25" t="str">
        <f>IF(A4552="","",VLOOKUP(A4552,Tabulka3[[Číslo registrace  u jednorázové akce]:[Příjmení]],2,0))</f>
        <v/>
      </c>
      <c r="C4552" s="25" t="str">
        <f>IF(A4552="","",VLOOKUP(A4552,Tabulka3[[Číslo registrace  u jednorázové akce]:[Příjmení]],3,0))</f>
        <v/>
      </c>
      <c r="I4552" s="94"/>
      <c r="J4552" s="94"/>
      <c r="L4552" s="15"/>
      <c r="M4552" s="15"/>
      <c r="N4552" s="15"/>
    </row>
    <row r="4553" spans="2:14" s="25" customFormat="1" ht="15" customHeight="1" x14ac:dyDescent="0.3">
      <c r="B4553" s="25" t="str">
        <f>IF(A4553="","",VLOOKUP(A4553,Tabulka3[[Číslo registrace  u jednorázové akce]:[Příjmení]],2,0))</f>
        <v/>
      </c>
      <c r="C4553" s="25" t="str">
        <f>IF(A4553="","",VLOOKUP(A4553,Tabulka3[[Číslo registrace  u jednorázové akce]:[Příjmení]],3,0))</f>
        <v/>
      </c>
      <c r="I4553" s="94"/>
      <c r="J4553" s="94"/>
      <c r="L4553" s="15"/>
      <c r="M4553" s="15"/>
      <c r="N4553" s="15"/>
    </row>
    <row r="4554" spans="2:14" s="25" customFormat="1" ht="15" customHeight="1" x14ac:dyDescent="0.3">
      <c r="B4554" s="25" t="str">
        <f>IF(A4554="","",VLOOKUP(A4554,Tabulka3[[Číslo registrace  u jednorázové akce]:[Příjmení]],2,0))</f>
        <v/>
      </c>
      <c r="C4554" s="25" t="str">
        <f>IF(A4554="","",VLOOKUP(A4554,Tabulka3[[Číslo registrace  u jednorázové akce]:[Příjmení]],3,0))</f>
        <v/>
      </c>
      <c r="I4554" s="94"/>
      <c r="J4554" s="94"/>
      <c r="L4554" s="15"/>
      <c r="M4554" s="15"/>
      <c r="N4554" s="15"/>
    </row>
    <row r="4555" spans="2:14" s="25" customFormat="1" ht="15" customHeight="1" x14ac:dyDescent="0.3">
      <c r="B4555" s="25" t="str">
        <f>IF(A4555="","",VLOOKUP(A4555,Tabulka3[[Číslo registrace  u jednorázové akce]:[Příjmení]],2,0))</f>
        <v/>
      </c>
      <c r="C4555" s="25" t="str">
        <f>IF(A4555="","",VLOOKUP(A4555,Tabulka3[[Číslo registrace  u jednorázové akce]:[Příjmení]],3,0))</f>
        <v/>
      </c>
      <c r="I4555" s="94"/>
      <c r="J4555" s="94"/>
      <c r="L4555" s="15"/>
      <c r="M4555" s="15"/>
      <c r="N4555" s="15"/>
    </row>
    <row r="4556" spans="2:14" s="25" customFormat="1" ht="15" customHeight="1" x14ac:dyDescent="0.3">
      <c r="B4556" s="25" t="str">
        <f>IF(A4556="","",VLOOKUP(A4556,Tabulka3[[Číslo registrace  u jednorázové akce]:[Příjmení]],2,0))</f>
        <v/>
      </c>
      <c r="C4556" s="25" t="str">
        <f>IF(A4556="","",VLOOKUP(A4556,Tabulka3[[Číslo registrace  u jednorázové akce]:[Příjmení]],3,0))</f>
        <v/>
      </c>
      <c r="I4556" s="94"/>
      <c r="J4556" s="94"/>
      <c r="L4556" s="15"/>
      <c r="M4556" s="15"/>
      <c r="N4556" s="15"/>
    </row>
    <row r="4557" spans="2:14" s="25" customFormat="1" ht="15" customHeight="1" x14ac:dyDescent="0.3">
      <c r="B4557" s="25" t="str">
        <f>IF(A4557="","",VLOOKUP(A4557,Tabulka3[[Číslo registrace  u jednorázové akce]:[Příjmení]],2,0))</f>
        <v/>
      </c>
      <c r="C4557" s="25" t="str">
        <f>IF(A4557="","",VLOOKUP(A4557,Tabulka3[[Číslo registrace  u jednorázové akce]:[Příjmení]],3,0))</f>
        <v/>
      </c>
      <c r="I4557" s="94"/>
      <c r="J4557" s="94"/>
      <c r="L4557" s="15"/>
      <c r="M4557" s="15"/>
      <c r="N4557" s="15"/>
    </row>
    <row r="4558" spans="2:14" s="25" customFormat="1" ht="15" customHeight="1" x14ac:dyDescent="0.3">
      <c r="B4558" s="25" t="str">
        <f>IF(A4558="","",VLOOKUP(A4558,Tabulka3[[Číslo registrace  u jednorázové akce]:[Příjmení]],2,0))</f>
        <v/>
      </c>
      <c r="C4558" s="25" t="str">
        <f>IF(A4558="","",VLOOKUP(A4558,Tabulka3[[Číslo registrace  u jednorázové akce]:[Příjmení]],3,0))</f>
        <v/>
      </c>
      <c r="I4558" s="94"/>
      <c r="J4558" s="94"/>
      <c r="L4558" s="15"/>
      <c r="M4558" s="15"/>
      <c r="N4558" s="15"/>
    </row>
    <row r="4559" spans="2:14" s="25" customFormat="1" ht="15" customHeight="1" x14ac:dyDescent="0.3">
      <c r="B4559" s="25" t="str">
        <f>IF(A4559="","",VLOOKUP(A4559,Tabulka3[[Číslo registrace  u jednorázové akce]:[Příjmení]],2,0))</f>
        <v/>
      </c>
      <c r="C4559" s="25" t="str">
        <f>IF(A4559="","",VLOOKUP(A4559,Tabulka3[[Číslo registrace  u jednorázové akce]:[Příjmení]],3,0))</f>
        <v/>
      </c>
      <c r="I4559" s="94"/>
      <c r="J4559" s="94"/>
      <c r="L4559" s="15"/>
      <c r="M4559" s="15"/>
      <c r="N4559" s="15"/>
    </row>
    <row r="4560" spans="2:14" s="25" customFormat="1" ht="15" customHeight="1" x14ac:dyDescent="0.3">
      <c r="B4560" s="25" t="str">
        <f>IF(A4560="","",VLOOKUP(A4560,Tabulka3[[Číslo registrace  u jednorázové akce]:[Příjmení]],2,0))</f>
        <v/>
      </c>
      <c r="C4560" s="25" t="str">
        <f>IF(A4560="","",VLOOKUP(A4560,Tabulka3[[Číslo registrace  u jednorázové akce]:[Příjmení]],3,0))</f>
        <v/>
      </c>
      <c r="I4560" s="94"/>
      <c r="J4560" s="94"/>
      <c r="L4560" s="15"/>
      <c r="M4560" s="15"/>
      <c r="N4560" s="15"/>
    </row>
    <row r="4561" spans="2:14" s="25" customFormat="1" ht="15" customHeight="1" x14ac:dyDescent="0.3">
      <c r="B4561" s="25" t="str">
        <f>IF(A4561="","",VLOOKUP(A4561,Tabulka3[[Číslo registrace  u jednorázové akce]:[Příjmení]],2,0))</f>
        <v/>
      </c>
      <c r="C4561" s="25" t="str">
        <f>IF(A4561="","",VLOOKUP(A4561,Tabulka3[[Číslo registrace  u jednorázové akce]:[Příjmení]],3,0))</f>
        <v/>
      </c>
      <c r="I4561" s="94"/>
      <c r="J4561" s="94"/>
      <c r="L4561" s="15"/>
      <c r="M4561" s="15"/>
      <c r="N4561" s="15"/>
    </row>
    <row r="4562" spans="2:14" s="25" customFormat="1" ht="15" customHeight="1" x14ac:dyDescent="0.3">
      <c r="B4562" s="25" t="str">
        <f>IF(A4562="","",VLOOKUP(A4562,Tabulka3[[Číslo registrace  u jednorázové akce]:[Příjmení]],2,0))</f>
        <v/>
      </c>
      <c r="C4562" s="25" t="str">
        <f>IF(A4562="","",VLOOKUP(A4562,Tabulka3[[Číslo registrace  u jednorázové akce]:[Příjmení]],3,0))</f>
        <v/>
      </c>
      <c r="I4562" s="94"/>
      <c r="J4562" s="94"/>
      <c r="L4562" s="15"/>
      <c r="M4562" s="15"/>
      <c r="N4562" s="15"/>
    </row>
    <row r="4563" spans="2:14" s="25" customFormat="1" ht="15" customHeight="1" x14ac:dyDescent="0.3">
      <c r="B4563" s="25" t="str">
        <f>IF(A4563="","",VLOOKUP(A4563,Tabulka3[[Číslo registrace  u jednorázové akce]:[Příjmení]],2,0))</f>
        <v/>
      </c>
      <c r="C4563" s="25" t="str">
        <f>IF(A4563="","",VLOOKUP(A4563,Tabulka3[[Číslo registrace  u jednorázové akce]:[Příjmení]],3,0))</f>
        <v/>
      </c>
      <c r="I4563" s="94"/>
      <c r="J4563" s="94"/>
      <c r="L4563" s="15"/>
      <c r="M4563" s="15"/>
      <c r="N4563" s="15"/>
    </row>
    <row r="4564" spans="2:14" s="25" customFormat="1" ht="15" customHeight="1" x14ac:dyDescent="0.3">
      <c r="B4564" s="25" t="str">
        <f>IF(A4564="","",VLOOKUP(A4564,Tabulka3[[Číslo registrace  u jednorázové akce]:[Příjmení]],2,0))</f>
        <v/>
      </c>
      <c r="C4564" s="25" t="str">
        <f>IF(A4564="","",VLOOKUP(A4564,Tabulka3[[Číslo registrace  u jednorázové akce]:[Příjmení]],3,0))</f>
        <v/>
      </c>
      <c r="I4564" s="94"/>
      <c r="J4564" s="94"/>
      <c r="L4564" s="15"/>
      <c r="M4564" s="15"/>
      <c r="N4564" s="15"/>
    </row>
    <row r="4565" spans="2:14" s="25" customFormat="1" ht="15" customHeight="1" x14ac:dyDescent="0.3">
      <c r="B4565" s="25" t="str">
        <f>IF(A4565="","",VLOOKUP(A4565,Tabulka3[[Číslo registrace  u jednorázové akce]:[Příjmení]],2,0))</f>
        <v/>
      </c>
      <c r="C4565" s="25" t="str">
        <f>IF(A4565="","",VLOOKUP(A4565,Tabulka3[[Číslo registrace  u jednorázové akce]:[Příjmení]],3,0))</f>
        <v/>
      </c>
      <c r="I4565" s="94"/>
      <c r="J4565" s="94"/>
      <c r="L4565" s="15"/>
      <c r="M4565" s="15"/>
      <c r="N4565" s="15"/>
    </row>
    <row r="4566" spans="2:14" s="25" customFormat="1" ht="15" customHeight="1" x14ac:dyDescent="0.3">
      <c r="B4566" s="25" t="str">
        <f>IF(A4566="","",VLOOKUP(A4566,Tabulka3[[Číslo registrace  u jednorázové akce]:[Příjmení]],2,0))</f>
        <v/>
      </c>
      <c r="C4566" s="25" t="str">
        <f>IF(A4566="","",VLOOKUP(A4566,Tabulka3[[Číslo registrace  u jednorázové akce]:[Příjmení]],3,0))</f>
        <v/>
      </c>
      <c r="I4566" s="94"/>
      <c r="J4566" s="94"/>
      <c r="L4566" s="15"/>
      <c r="M4566" s="15"/>
      <c r="N4566" s="15"/>
    </row>
    <row r="4567" spans="2:14" s="25" customFormat="1" ht="15" customHeight="1" x14ac:dyDescent="0.3">
      <c r="B4567" s="25" t="str">
        <f>IF(A4567="","",VLOOKUP(A4567,Tabulka3[[Číslo registrace  u jednorázové akce]:[Příjmení]],2,0))</f>
        <v/>
      </c>
      <c r="C4567" s="25" t="str">
        <f>IF(A4567="","",VLOOKUP(A4567,Tabulka3[[Číslo registrace  u jednorázové akce]:[Příjmení]],3,0))</f>
        <v/>
      </c>
      <c r="I4567" s="94"/>
      <c r="J4567" s="94"/>
      <c r="L4567" s="15"/>
      <c r="M4567" s="15"/>
      <c r="N4567" s="15"/>
    </row>
    <row r="4568" spans="2:14" s="25" customFormat="1" ht="15" customHeight="1" x14ac:dyDescent="0.3">
      <c r="B4568" s="25" t="str">
        <f>IF(A4568="","",VLOOKUP(A4568,Tabulka3[[Číslo registrace  u jednorázové akce]:[Příjmení]],2,0))</f>
        <v/>
      </c>
      <c r="C4568" s="25" t="str">
        <f>IF(A4568="","",VLOOKUP(A4568,Tabulka3[[Číslo registrace  u jednorázové akce]:[Příjmení]],3,0))</f>
        <v/>
      </c>
      <c r="I4568" s="94"/>
      <c r="J4568" s="94"/>
      <c r="L4568" s="15"/>
      <c r="M4568" s="15"/>
      <c r="N4568" s="15"/>
    </row>
    <row r="4569" spans="2:14" s="25" customFormat="1" ht="15" customHeight="1" x14ac:dyDescent="0.3">
      <c r="B4569" s="25" t="str">
        <f>IF(A4569="","",VLOOKUP(A4569,Tabulka3[[Číslo registrace  u jednorázové akce]:[Příjmení]],2,0))</f>
        <v/>
      </c>
      <c r="C4569" s="25" t="str">
        <f>IF(A4569="","",VLOOKUP(A4569,Tabulka3[[Číslo registrace  u jednorázové akce]:[Příjmení]],3,0))</f>
        <v/>
      </c>
      <c r="I4569" s="94"/>
      <c r="J4569" s="94"/>
      <c r="L4569" s="15"/>
      <c r="M4569" s="15"/>
      <c r="N4569" s="15"/>
    </row>
    <row r="4570" spans="2:14" s="25" customFormat="1" ht="15" customHeight="1" x14ac:dyDescent="0.3">
      <c r="B4570" s="25" t="str">
        <f>IF(A4570="","",VLOOKUP(A4570,Tabulka3[[Číslo registrace  u jednorázové akce]:[Příjmení]],2,0))</f>
        <v/>
      </c>
      <c r="C4570" s="25" t="str">
        <f>IF(A4570="","",VLOOKUP(A4570,Tabulka3[[Číslo registrace  u jednorázové akce]:[Příjmení]],3,0))</f>
        <v/>
      </c>
      <c r="I4570" s="94"/>
      <c r="J4570" s="94"/>
      <c r="L4570" s="15"/>
      <c r="M4570" s="15"/>
      <c r="N4570" s="15"/>
    </row>
    <row r="4571" spans="2:14" s="25" customFormat="1" ht="15" customHeight="1" x14ac:dyDescent="0.3">
      <c r="B4571" s="25" t="str">
        <f>IF(A4571="","",VLOOKUP(A4571,Tabulka3[[Číslo registrace  u jednorázové akce]:[Příjmení]],2,0))</f>
        <v/>
      </c>
      <c r="C4571" s="25" t="str">
        <f>IF(A4571="","",VLOOKUP(A4571,Tabulka3[[Číslo registrace  u jednorázové akce]:[Příjmení]],3,0))</f>
        <v/>
      </c>
      <c r="I4571" s="94"/>
      <c r="J4571" s="94"/>
      <c r="L4571" s="15"/>
      <c r="M4571" s="15"/>
      <c r="N4571" s="15"/>
    </row>
    <row r="4572" spans="2:14" s="25" customFormat="1" ht="15" customHeight="1" x14ac:dyDescent="0.3">
      <c r="B4572" s="25" t="str">
        <f>IF(A4572="","",VLOOKUP(A4572,Tabulka3[[Číslo registrace  u jednorázové akce]:[Příjmení]],2,0))</f>
        <v/>
      </c>
      <c r="C4572" s="25" t="str">
        <f>IF(A4572="","",VLOOKUP(A4572,Tabulka3[[Číslo registrace  u jednorázové akce]:[Příjmení]],3,0))</f>
        <v/>
      </c>
      <c r="I4572" s="94"/>
      <c r="J4572" s="94"/>
      <c r="L4572" s="15"/>
      <c r="M4572" s="15"/>
      <c r="N4572" s="15"/>
    </row>
    <row r="4573" spans="2:14" s="25" customFormat="1" ht="15" customHeight="1" x14ac:dyDescent="0.3">
      <c r="B4573" s="25" t="str">
        <f>IF(A4573="","",VLOOKUP(A4573,Tabulka3[[Číslo registrace  u jednorázové akce]:[Příjmení]],2,0))</f>
        <v/>
      </c>
      <c r="C4573" s="25" t="str">
        <f>IF(A4573="","",VLOOKUP(A4573,Tabulka3[[Číslo registrace  u jednorázové akce]:[Příjmení]],3,0))</f>
        <v/>
      </c>
      <c r="I4573" s="94"/>
      <c r="J4573" s="94"/>
      <c r="L4573" s="15"/>
      <c r="M4573" s="15"/>
      <c r="N4573" s="15"/>
    </row>
    <row r="4574" spans="2:14" s="25" customFormat="1" ht="15" customHeight="1" x14ac:dyDescent="0.3">
      <c r="B4574" s="25" t="str">
        <f>IF(A4574="","",VLOOKUP(A4574,Tabulka3[[Číslo registrace  u jednorázové akce]:[Příjmení]],2,0))</f>
        <v/>
      </c>
      <c r="C4574" s="25" t="str">
        <f>IF(A4574="","",VLOOKUP(A4574,Tabulka3[[Číslo registrace  u jednorázové akce]:[Příjmení]],3,0))</f>
        <v/>
      </c>
      <c r="I4574" s="94"/>
      <c r="J4574" s="94"/>
      <c r="L4574" s="15"/>
      <c r="M4574" s="15"/>
      <c r="N4574" s="15"/>
    </row>
    <row r="4575" spans="2:14" s="25" customFormat="1" ht="15" customHeight="1" x14ac:dyDescent="0.3">
      <c r="B4575" s="25" t="str">
        <f>IF(A4575="","",VLOOKUP(A4575,Tabulka3[[Číslo registrace  u jednorázové akce]:[Příjmení]],2,0))</f>
        <v/>
      </c>
      <c r="C4575" s="25" t="str">
        <f>IF(A4575="","",VLOOKUP(A4575,Tabulka3[[Číslo registrace  u jednorázové akce]:[Příjmení]],3,0))</f>
        <v/>
      </c>
      <c r="I4575" s="94"/>
      <c r="J4575" s="94"/>
      <c r="L4575" s="15"/>
      <c r="M4575" s="15"/>
      <c r="N4575" s="15"/>
    </row>
    <row r="4576" spans="2:14" s="25" customFormat="1" ht="15" customHeight="1" x14ac:dyDescent="0.3">
      <c r="B4576" s="25" t="str">
        <f>IF(A4576="","",VLOOKUP(A4576,Tabulka3[[Číslo registrace  u jednorázové akce]:[Příjmení]],2,0))</f>
        <v/>
      </c>
      <c r="C4576" s="25" t="str">
        <f>IF(A4576="","",VLOOKUP(A4576,Tabulka3[[Číslo registrace  u jednorázové akce]:[Příjmení]],3,0))</f>
        <v/>
      </c>
      <c r="I4576" s="94"/>
      <c r="J4576" s="94"/>
      <c r="L4576" s="15"/>
      <c r="M4576" s="15"/>
      <c r="N4576" s="15"/>
    </row>
    <row r="4577" spans="2:14" s="25" customFormat="1" ht="15" customHeight="1" x14ac:dyDescent="0.3">
      <c r="B4577" s="25" t="str">
        <f>IF(A4577="","",VLOOKUP(A4577,Tabulka3[[Číslo registrace  u jednorázové akce]:[Příjmení]],2,0))</f>
        <v/>
      </c>
      <c r="C4577" s="25" t="str">
        <f>IF(A4577="","",VLOOKUP(A4577,Tabulka3[[Číslo registrace  u jednorázové akce]:[Příjmení]],3,0))</f>
        <v/>
      </c>
      <c r="I4577" s="94"/>
      <c r="J4577" s="94"/>
      <c r="L4577" s="15"/>
      <c r="M4577" s="15"/>
      <c r="N4577" s="15"/>
    </row>
    <row r="4578" spans="2:14" s="25" customFormat="1" ht="15" customHeight="1" x14ac:dyDescent="0.3">
      <c r="B4578" s="25" t="str">
        <f>IF(A4578="","",VLOOKUP(A4578,Tabulka3[[Číslo registrace  u jednorázové akce]:[Příjmení]],2,0))</f>
        <v/>
      </c>
      <c r="C4578" s="25" t="str">
        <f>IF(A4578="","",VLOOKUP(A4578,Tabulka3[[Číslo registrace  u jednorázové akce]:[Příjmení]],3,0))</f>
        <v/>
      </c>
      <c r="I4578" s="94"/>
      <c r="J4578" s="94"/>
      <c r="L4578" s="15"/>
      <c r="M4578" s="15"/>
      <c r="N4578" s="15"/>
    </row>
    <row r="4579" spans="2:14" s="25" customFormat="1" ht="15" customHeight="1" x14ac:dyDescent="0.3">
      <c r="B4579" s="25" t="str">
        <f>IF(A4579="","",VLOOKUP(A4579,Tabulka3[[Číslo registrace  u jednorázové akce]:[Příjmení]],2,0))</f>
        <v/>
      </c>
      <c r="C4579" s="25" t="str">
        <f>IF(A4579="","",VLOOKUP(A4579,Tabulka3[[Číslo registrace  u jednorázové akce]:[Příjmení]],3,0))</f>
        <v/>
      </c>
      <c r="I4579" s="94"/>
      <c r="J4579" s="94"/>
      <c r="L4579" s="15"/>
      <c r="M4579" s="15"/>
      <c r="N4579" s="15"/>
    </row>
    <row r="4580" spans="2:14" s="25" customFormat="1" ht="15" customHeight="1" x14ac:dyDescent="0.3">
      <c r="B4580" s="25" t="str">
        <f>IF(A4580="","",VLOOKUP(A4580,Tabulka3[[Číslo registrace  u jednorázové akce]:[Příjmení]],2,0))</f>
        <v/>
      </c>
      <c r="C4580" s="25" t="str">
        <f>IF(A4580="","",VLOOKUP(A4580,Tabulka3[[Číslo registrace  u jednorázové akce]:[Příjmení]],3,0))</f>
        <v/>
      </c>
      <c r="I4580" s="94"/>
      <c r="J4580" s="94"/>
      <c r="L4580" s="15"/>
      <c r="M4580" s="15"/>
      <c r="N4580" s="15"/>
    </row>
    <row r="4581" spans="2:14" s="25" customFormat="1" ht="15" customHeight="1" x14ac:dyDescent="0.3">
      <c r="B4581" s="25" t="str">
        <f>IF(A4581="","",VLOOKUP(A4581,Tabulka3[[Číslo registrace  u jednorázové akce]:[Příjmení]],2,0))</f>
        <v/>
      </c>
      <c r="C4581" s="25" t="str">
        <f>IF(A4581="","",VLOOKUP(A4581,Tabulka3[[Číslo registrace  u jednorázové akce]:[Příjmení]],3,0))</f>
        <v/>
      </c>
      <c r="I4581" s="94"/>
      <c r="J4581" s="94"/>
      <c r="L4581" s="15"/>
      <c r="M4581" s="15"/>
      <c r="N4581" s="15"/>
    </row>
    <row r="4582" spans="2:14" s="25" customFormat="1" ht="15" customHeight="1" x14ac:dyDescent="0.3">
      <c r="B4582" s="25" t="str">
        <f>IF(A4582="","",VLOOKUP(A4582,Tabulka3[[Číslo registrace  u jednorázové akce]:[Příjmení]],2,0))</f>
        <v/>
      </c>
      <c r="C4582" s="25" t="str">
        <f>IF(A4582="","",VLOOKUP(A4582,Tabulka3[[Číslo registrace  u jednorázové akce]:[Příjmení]],3,0))</f>
        <v/>
      </c>
      <c r="I4582" s="94"/>
      <c r="J4582" s="94"/>
      <c r="L4582" s="15"/>
      <c r="M4582" s="15"/>
      <c r="N4582" s="15"/>
    </row>
    <row r="4583" spans="2:14" s="25" customFormat="1" ht="15" customHeight="1" x14ac:dyDescent="0.3">
      <c r="B4583" s="25" t="str">
        <f>IF(A4583="","",VLOOKUP(A4583,Tabulka3[[Číslo registrace  u jednorázové akce]:[Příjmení]],2,0))</f>
        <v/>
      </c>
      <c r="C4583" s="25" t="str">
        <f>IF(A4583="","",VLOOKUP(A4583,Tabulka3[[Číslo registrace  u jednorázové akce]:[Příjmení]],3,0))</f>
        <v/>
      </c>
      <c r="I4583" s="94"/>
      <c r="J4583" s="94"/>
      <c r="L4583" s="15"/>
      <c r="M4583" s="15"/>
      <c r="N4583" s="15"/>
    </row>
    <row r="4584" spans="2:14" s="25" customFormat="1" ht="15" customHeight="1" x14ac:dyDescent="0.3">
      <c r="B4584" s="25" t="str">
        <f>IF(A4584="","",VLOOKUP(A4584,Tabulka3[[Číslo registrace  u jednorázové akce]:[Příjmení]],2,0))</f>
        <v/>
      </c>
      <c r="C4584" s="25" t="str">
        <f>IF(A4584="","",VLOOKUP(A4584,Tabulka3[[Číslo registrace  u jednorázové akce]:[Příjmení]],3,0))</f>
        <v/>
      </c>
      <c r="I4584" s="94"/>
      <c r="J4584" s="94"/>
      <c r="L4584" s="15"/>
      <c r="M4584" s="15"/>
      <c r="N4584" s="15"/>
    </row>
    <row r="4585" spans="2:14" s="25" customFormat="1" ht="15" customHeight="1" x14ac:dyDescent="0.3">
      <c r="B4585" s="25" t="str">
        <f>IF(A4585="","",VLOOKUP(A4585,Tabulka3[[Číslo registrace  u jednorázové akce]:[Příjmení]],2,0))</f>
        <v/>
      </c>
      <c r="C4585" s="25" t="str">
        <f>IF(A4585="","",VLOOKUP(A4585,Tabulka3[[Číslo registrace  u jednorázové akce]:[Příjmení]],3,0))</f>
        <v/>
      </c>
      <c r="I4585" s="94"/>
      <c r="J4585" s="94"/>
      <c r="L4585" s="15"/>
      <c r="M4585" s="15"/>
      <c r="N4585" s="15"/>
    </row>
    <row r="4586" spans="2:14" s="25" customFormat="1" ht="15" customHeight="1" x14ac:dyDescent="0.3">
      <c r="B4586" s="25" t="str">
        <f>IF(A4586="","",VLOOKUP(A4586,Tabulka3[[Číslo registrace  u jednorázové akce]:[Příjmení]],2,0))</f>
        <v/>
      </c>
      <c r="C4586" s="25" t="str">
        <f>IF(A4586="","",VLOOKUP(A4586,Tabulka3[[Číslo registrace  u jednorázové akce]:[Příjmení]],3,0))</f>
        <v/>
      </c>
      <c r="I4586" s="94"/>
      <c r="J4586" s="94"/>
      <c r="L4586" s="15"/>
      <c r="M4586" s="15"/>
      <c r="N4586" s="15"/>
    </row>
    <row r="4587" spans="2:14" s="25" customFormat="1" ht="15" customHeight="1" x14ac:dyDescent="0.3">
      <c r="B4587" s="25" t="str">
        <f>IF(A4587="","",VLOOKUP(A4587,Tabulka3[[Číslo registrace  u jednorázové akce]:[Příjmení]],2,0))</f>
        <v/>
      </c>
      <c r="C4587" s="25" t="str">
        <f>IF(A4587="","",VLOOKUP(A4587,Tabulka3[[Číslo registrace  u jednorázové akce]:[Příjmení]],3,0))</f>
        <v/>
      </c>
      <c r="I4587" s="94"/>
      <c r="J4587" s="94"/>
      <c r="L4587" s="15"/>
      <c r="M4587" s="15"/>
      <c r="N4587" s="15"/>
    </row>
    <row r="4588" spans="2:14" s="25" customFormat="1" ht="15" customHeight="1" x14ac:dyDescent="0.3">
      <c r="B4588" s="25" t="str">
        <f>IF(A4588="","",VLOOKUP(A4588,Tabulka3[[Číslo registrace  u jednorázové akce]:[Příjmení]],2,0))</f>
        <v/>
      </c>
      <c r="C4588" s="25" t="str">
        <f>IF(A4588="","",VLOOKUP(A4588,Tabulka3[[Číslo registrace  u jednorázové akce]:[Příjmení]],3,0))</f>
        <v/>
      </c>
      <c r="I4588" s="94"/>
      <c r="J4588" s="94"/>
      <c r="L4588" s="15"/>
      <c r="M4588" s="15"/>
      <c r="N4588" s="15"/>
    </row>
    <row r="4589" spans="2:14" s="25" customFormat="1" ht="15" customHeight="1" x14ac:dyDescent="0.3">
      <c r="B4589" s="25" t="str">
        <f>IF(A4589="","",VLOOKUP(A4589,Tabulka3[[Číslo registrace  u jednorázové akce]:[Příjmení]],2,0))</f>
        <v/>
      </c>
      <c r="C4589" s="25" t="str">
        <f>IF(A4589="","",VLOOKUP(A4589,Tabulka3[[Číslo registrace  u jednorázové akce]:[Příjmení]],3,0))</f>
        <v/>
      </c>
      <c r="I4589" s="94"/>
      <c r="J4589" s="94"/>
      <c r="L4589" s="15"/>
      <c r="M4589" s="15"/>
      <c r="N4589" s="15"/>
    </row>
    <row r="4590" spans="2:14" s="25" customFormat="1" ht="15" customHeight="1" x14ac:dyDescent="0.3">
      <c r="B4590" s="25" t="str">
        <f>IF(A4590="","",VLOOKUP(A4590,Tabulka3[[Číslo registrace  u jednorázové akce]:[Příjmení]],2,0))</f>
        <v/>
      </c>
      <c r="C4590" s="25" t="str">
        <f>IF(A4590="","",VLOOKUP(A4590,Tabulka3[[Číslo registrace  u jednorázové akce]:[Příjmení]],3,0))</f>
        <v/>
      </c>
      <c r="I4590" s="94"/>
      <c r="J4590" s="94"/>
      <c r="L4590" s="15"/>
      <c r="M4590" s="15"/>
      <c r="N4590" s="15"/>
    </row>
    <row r="4591" spans="2:14" s="25" customFormat="1" ht="15" customHeight="1" x14ac:dyDescent="0.3">
      <c r="B4591" s="25" t="str">
        <f>IF(A4591="","",VLOOKUP(A4591,Tabulka3[[Číslo registrace  u jednorázové akce]:[Příjmení]],2,0))</f>
        <v/>
      </c>
      <c r="C4591" s="25" t="str">
        <f>IF(A4591="","",VLOOKUP(A4591,Tabulka3[[Číslo registrace  u jednorázové akce]:[Příjmení]],3,0))</f>
        <v/>
      </c>
      <c r="I4591" s="94"/>
      <c r="J4591" s="94"/>
      <c r="L4591" s="15"/>
      <c r="M4591" s="15"/>
      <c r="N4591" s="15"/>
    </row>
    <row r="4592" spans="2:14" s="25" customFormat="1" ht="15" customHeight="1" x14ac:dyDescent="0.3">
      <c r="B4592" s="25" t="str">
        <f>IF(A4592="","",VLOOKUP(A4592,Tabulka3[[Číslo registrace  u jednorázové akce]:[Příjmení]],2,0))</f>
        <v/>
      </c>
      <c r="C4592" s="25" t="str">
        <f>IF(A4592="","",VLOOKUP(A4592,Tabulka3[[Číslo registrace  u jednorázové akce]:[Příjmení]],3,0))</f>
        <v/>
      </c>
      <c r="I4592" s="94"/>
      <c r="J4592" s="94"/>
      <c r="L4592" s="15"/>
      <c r="M4592" s="15"/>
      <c r="N4592" s="15"/>
    </row>
    <row r="4593" spans="2:14" s="25" customFormat="1" ht="15" customHeight="1" x14ac:dyDescent="0.3">
      <c r="B4593" s="25" t="str">
        <f>IF(A4593="","",VLOOKUP(A4593,Tabulka3[[Číslo registrace  u jednorázové akce]:[Příjmení]],2,0))</f>
        <v/>
      </c>
      <c r="C4593" s="25" t="str">
        <f>IF(A4593="","",VLOOKUP(A4593,Tabulka3[[Číslo registrace  u jednorázové akce]:[Příjmení]],3,0))</f>
        <v/>
      </c>
      <c r="I4593" s="94"/>
      <c r="J4593" s="94"/>
      <c r="L4593" s="15"/>
      <c r="M4593" s="15"/>
      <c r="N4593" s="15"/>
    </row>
    <row r="4594" spans="2:14" s="25" customFormat="1" ht="15" customHeight="1" x14ac:dyDescent="0.3">
      <c r="B4594" s="25" t="str">
        <f>IF(A4594="","",VLOOKUP(A4594,Tabulka3[[Číslo registrace  u jednorázové akce]:[Příjmení]],2,0))</f>
        <v/>
      </c>
      <c r="C4594" s="25" t="str">
        <f>IF(A4594="","",VLOOKUP(A4594,Tabulka3[[Číslo registrace  u jednorázové akce]:[Příjmení]],3,0))</f>
        <v/>
      </c>
      <c r="I4594" s="94"/>
      <c r="J4594" s="94"/>
      <c r="L4594" s="15"/>
      <c r="M4594" s="15"/>
      <c r="N4594" s="15"/>
    </row>
    <row r="4595" spans="2:14" s="25" customFormat="1" ht="15" customHeight="1" x14ac:dyDescent="0.3">
      <c r="B4595" s="25" t="str">
        <f>IF(A4595="","",VLOOKUP(A4595,Tabulka3[[Číslo registrace  u jednorázové akce]:[Příjmení]],2,0))</f>
        <v/>
      </c>
      <c r="C4595" s="25" t="str">
        <f>IF(A4595="","",VLOOKUP(A4595,Tabulka3[[Číslo registrace  u jednorázové akce]:[Příjmení]],3,0))</f>
        <v/>
      </c>
      <c r="I4595" s="94"/>
      <c r="J4595" s="94"/>
      <c r="L4595" s="15"/>
      <c r="M4595" s="15"/>
      <c r="N4595" s="15"/>
    </row>
    <row r="4596" spans="2:14" s="25" customFormat="1" ht="15" customHeight="1" x14ac:dyDescent="0.3">
      <c r="B4596" s="25" t="str">
        <f>IF(A4596="","",VLOOKUP(A4596,Tabulka3[[Číslo registrace  u jednorázové akce]:[Příjmení]],2,0))</f>
        <v/>
      </c>
      <c r="C4596" s="25" t="str">
        <f>IF(A4596="","",VLOOKUP(A4596,Tabulka3[[Číslo registrace  u jednorázové akce]:[Příjmení]],3,0))</f>
        <v/>
      </c>
      <c r="I4596" s="94"/>
      <c r="J4596" s="94"/>
      <c r="L4596" s="15"/>
      <c r="M4596" s="15"/>
      <c r="N4596" s="15"/>
    </row>
    <row r="4597" spans="2:14" s="25" customFormat="1" ht="15" customHeight="1" x14ac:dyDescent="0.3">
      <c r="B4597" s="25" t="str">
        <f>IF(A4597="","",VLOOKUP(A4597,Tabulka3[[Číslo registrace  u jednorázové akce]:[Příjmení]],2,0))</f>
        <v/>
      </c>
      <c r="C4597" s="25" t="str">
        <f>IF(A4597="","",VLOOKUP(A4597,Tabulka3[[Číslo registrace  u jednorázové akce]:[Příjmení]],3,0))</f>
        <v/>
      </c>
      <c r="I4597" s="94"/>
      <c r="J4597" s="94"/>
      <c r="L4597" s="15"/>
      <c r="M4597" s="15"/>
      <c r="N4597" s="15"/>
    </row>
    <row r="4598" spans="2:14" s="25" customFormat="1" ht="15" customHeight="1" x14ac:dyDescent="0.3">
      <c r="B4598" s="25" t="str">
        <f>IF(A4598="","",VLOOKUP(A4598,Tabulka3[[Číslo registrace  u jednorázové akce]:[Příjmení]],2,0))</f>
        <v/>
      </c>
      <c r="C4598" s="25" t="str">
        <f>IF(A4598="","",VLOOKUP(A4598,Tabulka3[[Číslo registrace  u jednorázové akce]:[Příjmení]],3,0))</f>
        <v/>
      </c>
      <c r="I4598" s="94"/>
      <c r="J4598" s="94"/>
      <c r="L4598" s="15"/>
      <c r="M4598" s="15"/>
      <c r="N4598" s="15"/>
    </row>
    <row r="4599" spans="2:14" s="25" customFormat="1" ht="15" customHeight="1" x14ac:dyDescent="0.3">
      <c r="B4599" s="25" t="str">
        <f>IF(A4599="","",VLOOKUP(A4599,Tabulka3[[Číslo registrace  u jednorázové akce]:[Příjmení]],2,0))</f>
        <v/>
      </c>
      <c r="C4599" s="25" t="str">
        <f>IF(A4599="","",VLOOKUP(A4599,Tabulka3[[Číslo registrace  u jednorázové akce]:[Příjmení]],3,0))</f>
        <v/>
      </c>
      <c r="I4599" s="94"/>
      <c r="J4599" s="94"/>
      <c r="L4599" s="15"/>
      <c r="M4599" s="15"/>
      <c r="N4599" s="15"/>
    </row>
    <row r="4600" spans="2:14" s="25" customFormat="1" ht="15" customHeight="1" x14ac:dyDescent="0.3">
      <c r="B4600" s="25" t="str">
        <f>IF(A4600="","",VLOOKUP(A4600,Tabulka3[[Číslo registrace  u jednorázové akce]:[Příjmení]],2,0))</f>
        <v/>
      </c>
      <c r="C4600" s="25" t="str">
        <f>IF(A4600="","",VLOOKUP(A4600,Tabulka3[[Číslo registrace  u jednorázové akce]:[Příjmení]],3,0))</f>
        <v/>
      </c>
      <c r="I4600" s="94"/>
      <c r="J4600" s="94"/>
      <c r="L4600" s="15"/>
      <c r="M4600" s="15"/>
      <c r="N4600" s="15"/>
    </row>
    <row r="4601" spans="2:14" s="25" customFormat="1" ht="15" customHeight="1" x14ac:dyDescent="0.3">
      <c r="B4601" s="25" t="str">
        <f>IF(A4601="","",VLOOKUP(A4601,Tabulka3[[Číslo registrace  u jednorázové akce]:[Příjmení]],2,0))</f>
        <v/>
      </c>
      <c r="C4601" s="25" t="str">
        <f>IF(A4601="","",VLOOKUP(A4601,Tabulka3[[Číslo registrace  u jednorázové akce]:[Příjmení]],3,0))</f>
        <v/>
      </c>
      <c r="I4601" s="94"/>
      <c r="J4601" s="94"/>
      <c r="L4601" s="15"/>
      <c r="M4601" s="15"/>
      <c r="N4601" s="15"/>
    </row>
    <row r="4602" spans="2:14" s="25" customFormat="1" ht="15" customHeight="1" x14ac:dyDescent="0.3">
      <c r="B4602" s="25" t="str">
        <f>IF(A4602="","",VLOOKUP(A4602,Tabulka3[[Číslo registrace  u jednorázové akce]:[Příjmení]],2,0))</f>
        <v/>
      </c>
      <c r="C4602" s="25" t="str">
        <f>IF(A4602="","",VLOOKUP(A4602,Tabulka3[[Číslo registrace  u jednorázové akce]:[Příjmení]],3,0))</f>
        <v/>
      </c>
      <c r="I4602" s="94"/>
      <c r="J4602" s="94"/>
      <c r="L4602" s="15"/>
      <c r="M4602" s="15"/>
      <c r="N4602" s="15"/>
    </row>
    <row r="4603" spans="2:14" s="25" customFormat="1" ht="15" customHeight="1" x14ac:dyDescent="0.3">
      <c r="B4603" s="25" t="str">
        <f>IF(A4603="","",VLOOKUP(A4603,Tabulka3[[Číslo registrace  u jednorázové akce]:[Příjmení]],2,0))</f>
        <v/>
      </c>
      <c r="C4603" s="25" t="str">
        <f>IF(A4603="","",VLOOKUP(A4603,Tabulka3[[Číslo registrace  u jednorázové akce]:[Příjmení]],3,0))</f>
        <v/>
      </c>
      <c r="I4603" s="94"/>
      <c r="J4603" s="94"/>
      <c r="L4603" s="15"/>
      <c r="M4603" s="15"/>
      <c r="N4603" s="15"/>
    </row>
    <row r="4604" spans="2:14" s="25" customFormat="1" ht="15" customHeight="1" x14ac:dyDescent="0.3">
      <c r="B4604" s="25" t="str">
        <f>IF(A4604="","",VLOOKUP(A4604,Tabulka3[[Číslo registrace  u jednorázové akce]:[Příjmení]],2,0))</f>
        <v/>
      </c>
      <c r="C4604" s="25" t="str">
        <f>IF(A4604="","",VLOOKUP(A4604,Tabulka3[[Číslo registrace  u jednorázové akce]:[Příjmení]],3,0))</f>
        <v/>
      </c>
      <c r="I4604" s="94"/>
      <c r="J4604" s="94"/>
      <c r="L4604" s="15"/>
      <c r="M4604" s="15"/>
      <c r="N4604" s="15"/>
    </row>
    <row r="4605" spans="2:14" s="25" customFormat="1" ht="15" customHeight="1" x14ac:dyDescent="0.3">
      <c r="B4605" s="25" t="str">
        <f>IF(A4605="","",VLOOKUP(A4605,Tabulka3[[Číslo registrace  u jednorázové akce]:[Příjmení]],2,0))</f>
        <v/>
      </c>
      <c r="C4605" s="25" t="str">
        <f>IF(A4605="","",VLOOKUP(A4605,Tabulka3[[Číslo registrace  u jednorázové akce]:[Příjmení]],3,0))</f>
        <v/>
      </c>
      <c r="I4605" s="94"/>
      <c r="J4605" s="94"/>
      <c r="L4605" s="15"/>
      <c r="M4605" s="15"/>
      <c r="N4605" s="15"/>
    </row>
    <row r="4606" spans="2:14" s="25" customFormat="1" ht="15" customHeight="1" x14ac:dyDescent="0.3">
      <c r="B4606" s="25" t="str">
        <f>IF(A4606="","",VLOOKUP(A4606,Tabulka3[[Číslo registrace  u jednorázové akce]:[Příjmení]],2,0))</f>
        <v/>
      </c>
      <c r="C4606" s="25" t="str">
        <f>IF(A4606="","",VLOOKUP(A4606,Tabulka3[[Číslo registrace  u jednorázové akce]:[Příjmení]],3,0))</f>
        <v/>
      </c>
      <c r="I4606" s="94"/>
      <c r="J4606" s="94"/>
      <c r="L4606" s="15"/>
      <c r="M4606" s="15"/>
      <c r="N4606" s="15"/>
    </row>
    <row r="4607" spans="2:14" s="25" customFormat="1" ht="15" customHeight="1" x14ac:dyDescent="0.3">
      <c r="B4607" s="25" t="str">
        <f>IF(A4607="","",VLOOKUP(A4607,Tabulka3[[Číslo registrace  u jednorázové akce]:[Příjmení]],2,0))</f>
        <v/>
      </c>
      <c r="C4607" s="25" t="str">
        <f>IF(A4607="","",VLOOKUP(A4607,Tabulka3[[Číslo registrace  u jednorázové akce]:[Příjmení]],3,0))</f>
        <v/>
      </c>
      <c r="I4607" s="94"/>
      <c r="J4607" s="94"/>
      <c r="L4607" s="15"/>
      <c r="M4607" s="15"/>
      <c r="N4607" s="15"/>
    </row>
    <row r="4608" spans="2:14" s="25" customFormat="1" ht="15" customHeight="1" x14ac:dyDescent="0.3">
      <c r="B4608" s="25" t="str">
        <f>IF(A4608="","",VLOOKUP(A4608,Tabulka3[[Číslo registrace  u jednorázové akce]:[Příjmení]],2,0))</f>
        <v/>
      </c>
      <c r="C4608" s="25" t="str">
        <f>IF(A4608="","",VLOOKUP(A4608,Tabulka3[[Číslo registrace  u jednorázové akce]:[Příjmení]],3,0))</f>
        <v/>
      </c>
      <c r="I4608" s="94"/>
      <c r="J4608" s="94"/>
      <c r="L4608" s="15"/>
      <c r="M4608" s="15"/>
      <c r="N4608" s="15"/>
    </row>
    <row r="4609" spans="2:14" s="25" customFormat="1" ht="15" customHeight="1" x14ac:dyDescent="0.3">
      <c r="B4609" s="25" t="str">
        <f>IF(A4609="","",VLOOKUP(A4609,Tabulka3[[Číslo registrace  u jednorázové akce]:[Příjmení]],2,0))</f>
        <v/>
      </c>
      <c r="C4609" s="25" t="str">
        <f>IF(A4609="","",VLOOKUP(A4609,Tabulka3[[Číslo registrace  u jednorázové akce]:[Příjmení]],3,0))</f>
        <v/>
      </c>
      <c r="I4609" s="94"/>
      <c r="J4609" s="94"/>
      <c r="L4609" s="15"/>
      <c r="M4609" s="15"/>
      <c r="N4609" s="15"/>
    </row>
    <row r="4610" spans="2:14" s="25" customFormat="1" ht="15" customHeight="1" x14ac:dyDescent="0.3">
      <c r="B4610" s="25" t="str">
        <f>IF(A4610="","",VLOOKUP(A4610,Tabulka3[[Číslo registrace  u jednorázové akce]:[Příjmení]],2,0))</f>
        <v/>
      </c>
      <c r="C4610" s="25" t="str">
        <f>IF(A4610="","",VLOOKUP(A4610,Tabulka3[[Číslo registrace  u jednorázové akce]:[Příjmení]],3,0))</f>
        <v/>
      </c>
      <c r="I4610" s="94"/>
      <c r="J4610" s="94"/>
      <c r="L4610" s="15"/>
      <c r="M4610" s="15"/>
      <c r="N4610" s="15"/>
    </row>
    <row r="4611" spans="2:14" s="25" customFormat="1" ht="15" customHeight="1" x14ac:dyDescent="0.3">
      <c r="B4611" s="25" t="str">
        <f>IF(A4611="","",VLOOKUP(A4611,Tabulka3[[Číslo registrace  u jednorázové akce]:[Příjmení]],2,0))</f>
        <v/>
      </c>
      <c r="C4611" s="25" t="str">
        <f>IF(A4611="","",VLOOKUP(A4611,Tabulka3[[Číslo registrace  u jednorázové akce]:[Příjmení]],3,0))</f>
        <v/>
      </c>
      <c r="I4611" s="94"/>
      <c r="J4611" s="94"/>
      <c r="L4611" s="15"/>
      <c r="M4611" s="15"/>
      <c r="N4611" s="15"/>
    </row>
    <row r="4612" spans="2:14" s="25" customFormat="1" ht="15" customHeight="1" x14ac:dyDescent="0.3">
      <c r="B4612" s="25" t="str">
        <f>IF(A4612="","",VLOOKUP(A4612,Tabulka3[[Číslo registrace  u jednorázové akce]:[Příjmení]],2,0))</f>
        <v/>
      </c>
      <c r="C4612" s="25" t="str">
        <f>IF(A4612="","",VLOOKUP(A4612,Tabulka3[[Číslo registrace  u jednorázové akce]:[Příjmení]],3,0))</f>
        <v/>
      </c>
      <c r="I4612" s="94"/>
      <c r="J4612" s="94"/>
      <c r="L4612" s="15"/>
      <c r="M4612" s="15"/>
      <c r="N4612" s="15"/>
    </row>
    <row r="4613" spans="2:14" s="25" customFormat="1" ht="15" customHeight="1" x14ac:dyDescent="0.3">
      <c r="B4613" s="25" t="str">
        <f>IF(A4613="","",VLOOKUP(A4613,Tabulka3[[Číslo registrace  u jednorázové akce]:[Příjmení]],2,0))</f>
        <v/>
      </c>
      <c r="C4613" s="25" t="str">
        <f>IF(A4613="","",VLOOKUP(A4613,Tabulka3[[Číslo registrace  u jednorázové akce]:[Příjmení]],3,0))</f>
        <v/>
      </c>
      <c r="I4613" s="94"/>
      <c r="J4613" s="94"/>
      <c r="L4613" s="15"/>
      <c r="M4613" s="15"/>
      <c r="N4613" s="15"/>
    </row>
    <row r="4614" spans="2:14" s="25" customFormat="1" ht="15" customHeight="1" x14ac:dyDescent="0.3">
      <c r="B4614" s="25" t="str">
        <f>IF(A4614="","",VLOOKUP(A4614,Tabulka3[[Číslo registrace  u jednorázové akce]:[Příjmení]],2,0))</f>
        <v/>
      </c>
      <c r="C4614" s="25" t="str">
        <f>IF(A4614="","",VLOOKUP(A4614,Tabulka3[[Číslo registrace  u jednorázové akce]:[Příjmení]],3,0))</f>
        <v/>
      </c>
      <c r="I4614" s="94"/>
      <c r="J4614" s="94"/>
      <c r="L4614" s="15"/>
      <c r="M4614" s="15"/>
      <c r="N4614" s="15"/>
    </row>
    <row r="4615" spans="2:14" s="25" customFormat="1" ht="15" customHeight="1" x14ac:dyDescent="0.3">
      <c r="B4615" s="25" t="str">
        <f>IF(A4615="","",VLOOKUP(A4615,Tabulka3[[Číslo registrace  u jednorázové akce]:[Příjmení]],2,0))</f>
        <v/>
      </c>
      <c r="C4615" s="25" t="str">
        <f>IF(A4615="","",VLOOKUP(A4615,Tabulka3[[Číslo registrace  u jednorázové akce]:[Příjmení]],3,0))</f>
        <v/>
      </c>
      <c r="I4615" s="94"/>
      <c r="J4615" s="94"/>
      <c r="L4615" s="15"/>
      <c r="M4615" s="15"/>
      <c r="N4615" s="15"/>
    </row>
    <row r="4616" spans="2:14" s="25" customFormat="1" ht="15" customHeight="1" x14ac:dyDescent="0.3">
      <c r="B4616" s="25" t="str">
        <f>IF(A4616="","",VLOOKUP(A4616,Tabulka3[[Číslo registrace  u jednorázové akce]:[Příjmení]],2,0))</f>
        <v/>
      </c>
      <c r="C4616" s="25" t="str">
        <f>IF(A4616="","",VLOOKUP(A4616,Tabulka3[[Číslo registrace  u jednorázové akce]:[Příjmení]],3,0))</f>
        <v/>
      </c>
      <c r="I4616" s="94"/>
      <c r="J4616" s="94"/>
      <c r="L4616" s="15"/>
      <c r="M4616" s="15"/>
      <c r="N4616" s="15"/>
    </row>
    <row r="4617" spans="2:14" s="25" customFormat="1" ht="15" customHeight="1" x14ac:dyDescent="0.3">
      <c r="B4617" s="25" t="str">
        <f>IF(A4617="","",VLOOKUP(A4617,Tabulka3[[Číslo registrace  u jednorázové akce]:[Příjmení]],2,0))</f>
        <v/>
      </c>
      <c r="C4617" s="25" t="str">
        <f>IF(A4617="","",VLOOKUP(A4617,Tabulka3[[Číslo registrace  u jednorázové akce]:[Příjmení]],3,0))</f>
        <v/>
      </c>
      <c r="I4617" s="94"/>
      <c r="J4617" s="94"/>
      <c r="L4617" s="15"/>
      <c r="M4617" s="15"/>
      <c r="N4617" s="15"/>
    </row>
    <row r="4618" spans="2:14" s="25" customFormat="1" ht="15" customHeight="1" x14ac:dyDescent="0.3">
      <c r="B4618" s="25" t="str">
        <f>IF(A4618="","",VLOOKUP(A4618,Tabulka3[[Číslo registrace  u jednorázové akce]:[Příjmení]],2,0))</f>
        <v/>
      </c>
      <c r="C4618" s="25" t="str">
        <f>IF(A4618="","",VLOOKUP(A4618,Tabulka3[[Číslo registrace  u jednorázové akce]:[Příjmení]],3,0))</f>
        <v/>
      </c>
      <c r="I4618" s="94"/>
      <c r="J4618" s="94"/>
      <c r="L4618" s="15"/>
      <c r="M4618" s="15"/>
      <c r="N4618" s="15"/>
    </row>
    <row r="4619" spans="2:14" s="25" customFormat="1" ht="15" customHeight="1" x14ac:dyDescent="0.3">
      <c r="B4619" s="25" t="str">
        <f>IF(A4619="","",VLOOKUP(A4619,Tabulka3[[Číslo registrace  u jednorázové akce]:[Příjmení]],2,0))</f>
        <v/>
      </c>
      <c r="C4619" s="25" t="str">
        <f>IF(A4619="","",VLOOKUP(A4619,Tabulka3[[Číslo registrace  u jednorázové akce]:[Příjmení]],3,0))</f>
        <v/>
      </c>
      <c r="I4619" s="94"/>
      <c r="J4619" s="94"/>
      <c r="L4619" s="15"/>
      <c r="M4619" s="15"/>
      <c r="N4619" s="15"/>
    </row>
    <row r="4620" spans="2:14" s="25" customFormat="1" ht="15" customHeight="1" x14ac:dyDescent="0.3">
      <c r="B4620" s="25" t="str">
        <f>IF(A4620="","",VLOOKUP(A4620,Tabulka3[[Číslo registrace  u jednorázové akce]:[Příjmení]],2,0))</f>
        <v/>
      </c>
      <c r="C4620" s="25" t="str">
        <f>IF(A4620="","",VLOOKUP(A4620,Tabulka3[[Číslo registrace  u jednorázové akce]:[Příjmení]],3,0))</f>
        <v/>
      </c>
      <c r="I4620" s="94"/>
      <c r="J4620" s="94"/>
      <c r="L4620" s="15"/>
      <c r="M4620" s="15"/>
      <c r="N4620" s="15"/>
    </row>
    <row r="4621" spans="2:14" s="25" customFormat="1" ht="15" customHeight="1" x14ac:dyDescent="0.3">
      <c r="B4621" s="25" t="str">
        <f>IF(A4621="","",VLOOKUP(A4621,Tabulka3[[Číslo registrace  u jednorázové akce]:[Příjmení]],2,0))</f>
        <v/>
      </c>
      <c r="C4621" s="25" t="str">
        <f>IF(A4621="","",VLOOKUP(A4621,Tabulka3[[Číslo registrace  u jednorázové akce]:[Příjmení]],3,0))</f>
        <v/>
      </c>
      <c r="I4621" s="94"/>
      <c r="J4621" s="94"/>
      <c r="L4621" s="15"/>
      <c r="M4621" s="15"/>
      <c r="N4621" s="15"/>
    </row>
    <row r="4622" spans="2:14" s="25" customFormat="1" ht="15" customHeight="1" x14ac:dyDescent="0.3">
      <c r="B4622" s="25" t="str">
        <f>IF(A4622="","",VLOOKUP(A4622,Tabulka3[[Číslo registrace  u jednorázové akce]:[Příjmení]],2,0))</f>
        <v/>
      </c>
      <c r="C4622" s="25" t="str">
        <f>IF(A4622="","",VLOOKUP(A4622,Tabulka3[[Číslo registrace  u jednorázové akce]:[Příjmení]],3,0))</f>
        <v/>
      </c>
      <c r="I4622" s="94"/>
      <c r="J4622" s="94"/>
      <c r="L4622" s="15"/>
      <c r="M4622" s="15"/>
      <c r="N4622" s="15"/>
    </row>
    <row r="4623" spans="2:14" s="25" customFormat="1" ht="15" customHeight="1" x14ac:dyDescent="0.3">
      <c r="B4623" s="25" t="str">
        <f>IF(A4623="","",VLOOKUP(A4623,Tabulka3[[Číslo registrace  u jednorázové akce]:[Příjmení]],2,0))</f>
        <v/>
      </c>
      <c r="C4623" s="25" t="str">
        <f>IF(A4623="","",VLOOKUP(A4623,Tabulka3[[Číslo registrace  u jednorázové akce]:[Příjmení]],3,0))</f>
        <v/>
      </c>
      <c r="I4623" s="94"/>
      <c r="J4623" s="94"/>
      <c r="L4623" s="15"/>
      <c r="M4623" s="15"/>
      <c r="N4623" s="15"/>
    </row>
    <row r="4624" spans="2:14" s="25" customFormat="1" ht="15" customHeight="1" x14ac:dyDescent="0.3">
      <c r="B4624" s="25" t="str">
        <f>IF(A4624="","",VLOOKUP(A4624,Tabulka3[[Číslo registrace  u jednorázové akce]:[Příjmení]],2,0))</f>
        <v/>
      </c>
      <c r="C4624" s="25" t="str">
        <f>IF(A4624="","",VLOOKUP(A4624,Tabulka3[[Číslo registrace  u jednorázové akce]:[Příjmení]],3,0))</f>
        <v/>
      </c>
      <c r="I4624" s="94"/>
      <c r="J4624" s="94"/>
      <c r="L4624" s="15"/>
      <c r="M4624" s="15"/>
      <c r="N4624" s="15"/>
    </row>
    <row r="4625" spans="2:14" s="25" customFormat="1" ht="15" customHeight="1" x14ac:dyDescent="0.3">
      <c r="B4625" s="25" t="str">
        <f>IF(A4625="","",VLOOKUP(A4625,Tabulka3[[Číslo registrace  u jednorázové akce]:[Příjmení]],2,0))</f>
        <v/>
      </c>
      <c r="C4625" s="25" t="str">
        <f>IF(A4625="","",VLOOKUP(A4625,Tabulka3[[Číslo registrace  u jednorázové akce]:[Příjmení]],3,0))</f>
        <v/>
      </c>
      <c r="I4625" s="94"/>
      <c r="J4625" s="94"/>
      <c r="L4625" s="15"/>
      <c r="M4625" s="15"/>
      <c r="N4625" s="15"/>
    </row>
    <row r="4626" spans="2:14" s="25" customFormat="1" ht="15" customHeight="1" x14ac:dyDescent="0.3">
      <c r="B4626" s="25" t="str">
        <f>IF(A4626="","",VLOOKUP(A4626,Tabulka3[[Číslo registrace  u jednorázové akce]:[Příjmení]],2,0))</f>
        <v/>
      </c>
      <c r="C4626" s="25" t="str">
        <f>IF(A4626="","",VLOOKUP(A4626,Tabulka3[[Číslo registrace  u jednorázové akce]:[Příjmení]],3,0))</f>
        <v/>
      </c>
      <c r="I4626" s="94"/>
      <c r="J4626" s="94"/>
      <c r="L4626" s="15"/>
      <c r="M4626" s="15"/>
      <c r="N4626" s="15"/>
    </row>
    <row r="4627" spans="2:14" s="25" customFormat="1" ht="15" customHeight="1" x14ac:dyDescent="0.3">
      <c r="B4627" s="25" t="str">
        <f>IF(A4627="","",VLOOKUP(A4627,Tabulka3[[Číslo registrace  u jednorázové akce]:[Příjmení]],2,0))</f>
        <v/>
      </c>
      <c r="C4627" s="25" t="str">
        <f>IF(A4627="","",VLOOKUP(A4627,Tabulka3[[Číslo registrace  u jednorázové akce]:[Příjmení]],3,0))</f>
        <v/>
      </c>
      <c r="I4627" s="94"/>
      <c r="J4627" s="94"/>
      <c r="L4627" s="15"/>
      <c r="M4627" s="15"/>
      <c r="N4627" s="15"/>
    </row>
    <row r="4628" spans="2:14" s="25" customFormat="1" ht="15" customHeight="1" x14ac:dyDescent="0.3">
      <c r="B4628" s="25" t="str">
        <f>IF(A4628="","",VLOOKUP(A4628,Tabulka3[[Číslo registrace  u jednorázové akce]:[Příjmení]],2,0))</f>
        <v/>
      </c>
      <c r="C4628" s="25" t="str">
        <f>IF(A4628="","",VLOOKUP(A4628,Tabulka3[[Číslo registrace  u jednorázové akce]:[Příjmení]],3,0))</f>
        <v/>
      </c>
      <c r="I4628" s="94"/>
      <c r="J4628" s="94"/>
      <c r="L4628" s="15"/>
      <c r="M4628" s="15"/>
      <c r="N4628" s="15"/>
    </row>
    <row r="4629" spans="2:14" s="25" customFormat="1" ht="15" customHeight="1" x14ac:dyDescent="0.3">
      <c r="B4629" s="25" t="str">
        <f>IF(A4629="","",VLOOKUP(A4629,Tabulka3[[Číslo registrace  u jednorázové akce]:[Příjmení]],2,0))</f>
        <v/>
      </c>
      <c r="C4629" s="25" t="str">
        <f>IF(A4629="","",VLOOKUP(A4629,Tabulka3[[Číslo registrace  u jednorázové akce]:[Příjmení]],3,0))</f>
        <v/>
      </c>
      <c r="I4629" s="94"/>
      <c r="J4629" s="94"/>
      <c r="L4629" s="15"/>
      <c r="M4629" s="15"/>
      <c r="N4629" s="15"/>
    </row>
    <row r="4630" spans="2:14" s="25" customFormat="1" ht="15" customHeight="1" x14ac:dyDescent="0.3">
      <c r="B4630" s="25" t="str">
        <f>IF(A4630="","",VLOOKUP(A4630,Tabulka3[[Číslo registrace  u jednorázové akce]:[Příjmení]],2,0))</f>
        <v/>
      </c>
      <c r="C4630" s="25" t="str">
        <f>IF(A4630="","",VLOOKUP(A4630,Tabulka3[[Číslo registrace  u jednorázové akce]:[Příjmení]],3,0))</f>
        <v/>
      </c>
      <c r="I4630" s="94"/>
      <c r="J4630" s="94"/>
      <c r="L4630" s="15"/>
      <c r="M4630" s="15"/>
      <c r="N4630" s="15"/>
    </row>
    <row r="4631" spans="2:14" s="25" customFormat="1" ht="15" customHeight="1" x14ac:dyDescent="0.3">
      <c r="B4631" s="25" t="str">
        <f>IF(A4631="","",VLOOKUP(A4631,Tabulka3[[Číslo registrace  u jednorázové akce]:[Příjmení]],2,0))</f>
        <v/>
      </c>
      <c r="C4631" s="25" t="str">
        <f>IF(A4631="","",VLOOKUP(A4631,Tabulka3[[Číslo registrace  u jednorázové akce]:[Příjmení]],3,0))</f>
        <v/>
      </c>
      <c r="I4631" s="94"/>
      <c r="J4631" s="94"/>
      <c r="L4631" s="15"/>
      <c r="M4631" s="15"/>
      <c r="N4631" s="15"/>
    </row>
    <row r="4632" spans="2:14" s="25" customFormat="1" ht="15" customHeight="1" x14ac:dyDescent="0.3">
      <c r="B4632" s="25" t="str">
        <f>IF(A4632="","",VLOOKUP(A4632,Tabulka3[[Číslo registrace  u jednorázové akce]:[Příjmení]],2,0))</f>
        <v/>
      </c>
      <c r="C4632" s="25" t="str">
        <f>IF(A4632="","",VLOOKUP(A4632,Tabulka3[[Číslo registrace  u jednorázové akce]:[Příjmení]],3,0))</f>
        <v/>
      </c>
      <c r="I4632" s="94"/>
      <c r="J4632" s="94"/>
      <c r="L4632" s="15"/>
      <c r="M4632" s="15"/>
      <c r="N4632" s="15"/>
    </row>
    <row r="4633" spans="2:14" s="25" customFormat="1" ht="15" customHeight="1" x14ac:dyDescent="0.3">
      <c r="B4633" s="25" t="str">
        <f>IF(A4633="","",VLOOKUP(A4633,Tabulka3[[Číslo registrace  u jednorázové akce]:[Příjmení]],2,0))</f>
        <v/>
      </c>
      <c r="C4633" s="25" t="str">
        <f>IF(A4633="","",VLOOKUP(A4633,Tabulka3[[Číslo registrace  u jednorázové akce]:[Příjmení]],3,0))</f>
        <v/>
      </c>
      <c r="I4633" s="94"/>
      <c r="J4633" s="94"/>
      <c r="L4633" s="15"/>
      <c r="M4633" s="15"/>
      <c r="N4633" s="15"/>
    </row>
    <row r="4634" spans="2:14" s="25" customFormat="1" ht="15" customHeight="1" x14ac:dyDescent="0.3">
      <c r="B4634" s="25" t="str">
        <f>IF(A4634="","",VLOOKUP(A4634,Tabulka3[[Číslo registrace  u jednorázové akce]:[Příjmení]],2,0))</f>
        <v/>
      </c>
      <c r="C4634" s="25" t="str">
        <f>IF(A4634="","",VLOOKUP(A4634,Tabulka3[[Číslo registrace  u jednorázové akce]:[Příjmení]],3,0))</f>
        <v/>
      </c>
      <c r="I4634" s="94"/>
      <c r="J4634" s="94"/>
      <c r="L4634" s="15"/>
      <c r="M4634" s="15"/>
      <c r="N4634" s="15"/>
    </row>
    <row r="4635" spans="2:14" s="25" customFormat="1" ht="15" customHeight="1" x14ac:dyDescent="0.3">
      <c r="B4635" s="25" t="str">
        <f>IF(A4635="","",VLOOKUP(A4635,Tabulka3[[Číslo registrace  u jednorázové akce]:[Příjmení]],2,0))</f>
        <v/>
      </c>
      <c r="C4635" s="25" t="str">
        <f>IF(A4635="","",VLOOKUP(A4635,Tabulka3[[Číslo registrace  u jednorázové akce]:[Příjmení]],3,0))</f>
        <v/>
      </c>
      <c r="I4635" s="94"/>
      <c r="J4635" s="94"/>
      <c r="L4635" s="15"/>
      <c r="M4635" s="15"/>
      <c r="N4635" s="15"/>
    </row>
    <row r="4636" spans="2:14" s="25" customFormat="1" ht="15" customHeight="1" x14ac:dyDescent="0.3">
      <c r="B4636" s="25" t="str">
        <f>IF(A4636="","",VLOOKUP(A4636,Tabulka3[[Číslo registrace  u jednorázové akce]:[Příjmení]],2,0))</f>
        <v/>
      </c>
      <c r="C4636" s="25" t="str">
        <f>IF(A4636="","",VLOOKUP(A4636,Tabulka3[[Číslo registrace  u jednorázové akce]:[Příjmení]],3,0))</f>
        <v/>
      </c>
      <c r="I4636" s="94"/>
      <c r="J4636" s="94"/>
      <c r="L4636" s="15"/>
      <c r="M4636" s="15"/>
      <c r="N4636" s="15"/>
    </row>
    <row r="4637" spans="2:14" s="25" customFormat="1" ht="15" customHeight="1" x14ac:dyDescent="0.3">
      <c r="B4637" s="25" t="str">
        <f>IF(A4637="","",VLOOKUP(A4637,Tabulka3[[Číslo registrace  u jednorázové akce]:[Příjmení]],2,0))</f>
        <v/>
      </c>
      <c r="C4637" s="25" t="str">
        <f>IF(A4637="","",VLOOKUP(A4637,Tabulka3[[Číslo registrace  u jednorázové akce]:[Příjmení]],3,0))</f>
        <v/>
      </c>
      <c r="I4637" s="94"/>
      <c r="J4637" s="94"/>
      <c r="L4637" s="15"/>
      <c r="M4637" s="15"/>
      <c r="N4637" s="15"/>
    </row>
    <row r="4638" spans="2:14" s="25" customFormat="1" ht="15" customHeight="1" x14ac:dyDescent="0.3">
      <c r="B4638" s="25" t="str">
        <f>IF(A4638="","",VLOOKUP(A4638,Tabulka3[[Číslo registrace  u jednorázové akce]:[Příjmení]],2,0))</f>
        <v/>
      </c>
      <c r="C4638" s="25" t="str">
        <f>IF(A4638="","",VLOOKUP(A4638,Tabulka3[[Číslo registrace  u jednorázové akce]:[Příjmení]],3,0))</f>
        <v/>
      </c>
      <c r="I4638" s="94"/>
      <c r="J4638" s="94"/>
      <c r="L4638" s="15"/>
      <c r="M4638" s="15"/>
      <c r="N4638" s="15"/>
    </row>
    <row r="4639" spans="2:14" s="25" customFormat="1" ht="15" customHeight="1" x14ac:dyDescent="0.3">
      <c r="B4639" s="25" t="str">
        <f>IF(A4639="","",VLOOKUP(A4639,Tabulka3[[Číslo registrace  u jednorázové akce]:[Příjmení]],2,0))</f>
        <v/>
      </c>
      <c r="C4639" s="25" t="str">
        <f>IF(A4639="","",VLOOKUP(A4639,Tabulka3[[Číslo registrace  u jednorázové akce]:[Příjmení]],3,0))</f>
        <v/>
      </c>
      <c r="I4639" s="94"/>
      <c r="J4639" s="94"/>
      <c r="L4639" s="15"/>
      <c r="M4639" s="15"/>
      <c r="N4639" s="15"/>
    </row>
    <row r="4640" spans="2:14" s="25" customFormat="1" ht="15" customHeight="1" x14ac:dyDescent="0.3">
      <c r="B4640" s="25" t="str">
        <f>IF(A4640="","",VLOOKUP(A4640,Tabulka3[[Číslo registrace  u jednorázové akce]:[Příjmení]],2,0))</f>
        <v/>
      </c>
      <c r="C4640" s="25" t="str">
        <f>IF(A4640="","",VLOOKUP(A4640,Tabulka3[[Číslo registrace  u jednorázové akce]:[Příjmení]],3,0))</f>
        <v/>
      </c>
      <c r="I4640" s="94"/>
      <c r="J4640" s="94"/>
      <c r="L4640" s="15"/>
      <c r="M4640" s="15"/>
      <c r="N4640" s="15"/>
    </row>
    <row r="4641" spans="2:14" s="25" customFormat="1" ht="15" customHeight="1" x14ac:dyDescent="0.3">
      <c r="B4641" s="25" t="str">
        <f>IF(A4641="","",VLOOKUP(A4641,Tabulka3[[Číslo registrace  u jednorázové akce]:[Příjmení]],2,0))</f>
        <v/>
      </c>
      <c r="C4641" s="25" t="str">
        <f>IF(A4641="","",VLOOKUP(A4641,Tabulka3[[Číslo registrace  u jednorázové akce]:[Příjmení]],3,0))</f>
        <v/>
      </c>
      <c r="I4641" s="94"/>
      <c r="J4641" s="94"/>
      <c r="L4641" s="15"/>
      <c r="M4641" s="15"/>
      <c r="N4641" s="15"/>
    </row>
    <row r="4642" spans="2:14" s="25" customFormat="1" ht="15" customHeight="1" x14ac:dyDescent="0.3">
      <c r="B4642" s="25" t="str">
        <f>IF(A4642="","",VLOOKUP(A4642,Tabulka3[[Číslo registrace  u jednorázové akce]:[Příjmení]],2,0))</f>
        <v/>
      </c>
      <c r="C4642" s="25" t="str">
        <f>IF(A4642="","",VLOOKUP(A4642,Tabulka3[[Číslo registrace  u jednorázové akce]:[Příjmení]],3,0))</f>
        <v/>
      </c>
      <c r="I4642" s="94"/>
      <c r="J4642" s="94"/>
      <c r="L4642" s="15"/>
      <c r="M4642" s="15"/>
      <c r="N4642" s="15"/>
    </row>
    <row r="4643" spans="2:14" s="25" customFormat="1" ht="15" customHeight="1" x14ac:dyDescent="0.3">
      <c r="B4643" s="25" t="str">
        <f>IF(A4643="","",VLOOKUP(A4643,Tabulka3[[Číslo registrace  u jednorázové akce]:[Příjmení]],2,0))</f>
        <v/>
      </c>
      <c r="C4643" s="25" t="str">
        <f>IF(A4643="","",VLOOKUP(A4643,Tabulka3[[Číslo registrace  u jednorázové akce]:[Příjmení]],3,0))</f>
        <v/>
      </c>
      <c r="I4643" s="94"/>
      <c r="J4643" s="94"/>
      <c r="L4643" s="15"/>
      <c r="M4643" s="15"/>
      <c r="N4643" s="15"/>
    </row>
    <row r="4644" spans="2:14" s="25" customFormat="1" ht="15" customHeight="1" x14ac:dyDescent="0.3">
      <c r="B4644" s="25" t="str">
        <f>IF(A4644="","",VLOOKUP(A4644,Tabulka3[[Číslo registrace  u jednorázové akce]:[Příjmení]],2,0))</f>
        <v/>
      </c>
      <c r="C4644" s="25" t="str">
        <f>IF(A4644="","",VLOOKUP(A4644,Tabulka3[[Číslo registrace  u jednorázové akce]:[Příjmení]],3,0))</f>
        <v/>
      </c>
      <c r="I4644" s="94"/>
      <c r="J4644" s="94"/>
      <c r="L4644" s="15"/>
      <c r="M4644" s="15"/>
      <c r="N4644" s="15"/>
    </row>
    <row r="4645" spans="2:14" s="25" customFormat="1" ht="15" customHeight="1" x14ac:dyDescent="0.3">
      <c r="B4645" s="25" t="str">
        <f>IF(A4645="","",VLOOKUP(A4645,Tabulka3[[Číslo registrace  u jednorázové akce]:[Příjmení]],2,0))</f>
        <v/>
      </c>
      <c r="C4645" s="25" t="str">
        <f>IF(A4645="","",VLOOKUP(A4645,Tabulka3[[Číslo registrace  u jednorázové akce]:[Příjmení]],3,0))</f>
        <v/>
      </c>
      <c r="I4645" s="94"/>
      <c r="J4645" s="94"/>
      <c r="L4645" s="15"/>
      <c r="M4645" s="15"/>
      <c r="N4645" s="15"/>
    </row>
    <row r="4646" spans="2:14" s="25" customFormat="1" ht="15" customHeight="1" x14ac:dyDescent="0.3">
      <c r="B4646" s="25" t="str">
        <f>IF(A4646="","",VLOOKUP(A4646,Tabulka3[[Číslo registrace  u jednorázové akce]:[Příjmení]],2,0))</f>
        <v/>
      </c>
      <c r="C4646" s="25" t="str">
        <f>IF(A4646="","",VLOOKUP(A4646,Tabulka3[[Číslo registrace  u jednorázové akce]:[Příjmení]],3,0))</f>
        <v/>
      </c>
      <c r="I4646" s="94"/>
      <c r="J4646" s="94"/>
      <c r="L4646" s="15"/>
      <c r="M4646" s="15"/>
      <c r="N4646" s="15"/>
    </row>
    <row r="4647" spans="2:14" s="25" customFormat="1" ht="15" customHeight="1" x14ac:dyDescent="0.3">
      <c r="B4647" s="25" t="str">
        <f>IF(A4647="","",VLOOKUP(A4647,Tabulka3[[Číslo registrace  u jednorázové akce]:[Příjmení]],2,0))</f>
        <v/>
      </c>
      <c r="C4647" s="25" t="str">
        <f>IF(A4647="","",VLOOKUP(A4647,Tabulka3[[Číslo registrace  u jednorázové akce]:[Příjmení]],3,0))</f>
        <v/>
      </c>
      <c r="I4647" s="94"/>
      <c r="J4647" s="94"/>
      <c r="L4647" s="15"/>
      <c r="M4647" s="15"/>
      <c r="N4647" s="15"/>
    </row>
    <row r="4648" spans="2:14" s="25" customFormat="1" ht="15" customHeight="1" x14ac:dyDescent="0.3">
      <c r="B4648" s="25" t="str">
        <f>IF(A4648="","",VLOOKUP(A4648,Tabulka3[[Číslo registrace  u jednorázové akce]:[Příjmení]],2,0))</f>
        <v/>
      </c>
      <c r="C4648" s="25" t="str">
        <f>IF(A4648="","",VLOOKUP(A4648,Tabulka3[[Číslo registrace  u jednorázové akce]:[Příjmení]],3,0))</f>
        <v/>
      </c>
      <c r="I4648" s="94"/>
      <c r="J4648" s="94"/>
      <c r="L4648" s="15"/>
      <c r="M4648" s="15"/>
      <c r="N4648" s="15"/>
    </row>
    <row r="4649" spans="2:14" s="25" customFormat="1" ht="15" customHeight="1" x14ac:dyDescent="0.3">
      <c r="B4649" s="25" t="str">
        <f>IF(A4649="","",VLOOKUP(A4649,Tabulka3[[Číslo registrace  u jednorázové akce]:[Příjmení]],2,0))</f>
        <v/>
      </c>
      <c r="C4649" s="25" t="str">
        <f>IF(A4649="","",VLOOKUP(A4649,Tabulka3[[Číslo registrace  u jednorázové akce]:[Příjmení]],3,0))</f>
        <v/>
      </c>
      <c r="I4649" s="94"/>
      <c r="J4649" s="94"/>
      <c r="L4649" s="15"/>
      <c r="M4649" s="15"/>
      <c r="N4649" s="15"/>
    </row>
    <row r="4650" spans="2:14" s="25" customFormat="1" ht="15" customHeight="1" x14ac:dyDescent="0.3">
      <c r="B4650" s="25" t="str">
        <f>IF(A4650="","",VLOOKUP(A4650,Tabulka3[[Číslo registrace  u jednorázové akce]:[Příjmení]],2,0))</f>
        <v/>
      </c>
      <c r="C4650" s="25" t="str">
        <f>IF(A4650="","",VLOOKUP(A4650,Tabulka3[[Číslo registrace  u jednorázové akce]:[Příjmení]],3,0))</f>
        <v/>
      </c>
      <c r="I4650" s="94"/>
      <c r="J4650" s="94"/>
      <c r="L4650" s="15"/>
      <c r="M4650" s="15"/>
      <c r="N4650" s="15"/>
    </row>
    <row r="4651" spans="2:14" s="25" customFormat="1" ht="15" customHeight="1" x14ac:dyDescent="0.3">
      <c r="B4651" s="25" t="str">
        <f>IF(A4651="","",VLOOKUP(A4651,Tabulka3[[Číslo registrace  u jednorázové akce]:[Příjmení]],2,0))</f>
        <v/>
      </c>
      <c r="C4651" s="25" t="str">
        <f>IF(A4651="","",VLOOKUP(A4651,Tabulka3[[Číslo registrace  u jednorázové akce]:[Příjmení]],3,0))</f>
        <v/>
      </c>
      <c r="I4651" s="94"/>
      <c r="J4651" s="94"/>
      <c r="L4651" s="15"/>
      <c r="M4651" s="15"/>
      <c r="N4651" s="15"/>
    </row>
    <row r="4652" spans="2:14" s="25" customFormat="1" ht="15" customHeight="1" x14ac:dyDescent="0.3">
      <c r="B4652" s="25" t="str">
        <f>IF(A4652="","",VLOOKUP(A4652,Tabulka3[[Číslo registrace  u jednorázové akce]:[Příjmení]],2,0))</f>
        <v/>
      </c>
      <c r="C4652" s="25" t="str">
        <f>IF(A4652="","",VLOOKUP(A4652,Tabulka3[[Číslo registrace  u jednorázové akce]:[Příjmení]],3,0))</f>
        <v/>
      </c>
      <c r="I4652" s="94"/>
      <c r="J4652" s="94"/>
      <c r="L4652" s="15"/>
      <c r="M4652" s="15"/>
      <c r="N4652" s="15"/>
    </row>
    <row r="4653" spans="2:14" s="25" customFormat="1" ht="15" customHeight="1" x14ac:dyDescent="0.3">
      <c r="B4653" s="25" t="str">
        <f>IF(A4653="","",VLOOKUP(A4653,Tabulka3[[Číslo registrace  u jednorázové akce]:[Příjmení]],2,0))</f>
        <v/>
      </c>
      <c r="C4653" s="25" t="str">
        <f>IF(A4653="","",VLOOKUP(A4653,Tabulka3[[Číslo registrace  u jednorázové akce]:[Příjmení]],3,0))</f>
        <v/>
      </c>
      <c r="I4653" s="94"/>
      <c r="J4653" s="94"/>
      <c r="L4653" s="15"/>
      <c r="M4653" s="15"/>
      <c r="N4653" s="15"/>
    </row>
    <row r="4654" spans="2:14" s="25" customFormat="1" ht="15" customHeight="1" x14ac:dyDescent="0.3">
      <c r="B4654" s="25" t="str">
        <f>IF(A4654="","",VLOOKUP(A4654,Tabulka3[[Číslo registrace  u jednorázové akce]:[Příjmení]],2,0))</f>
        <v/>
      </c>
      <c r="C4654" s="25" t="str">
        <f>IF(A4654="","",VLOOKUP(A4654,Tabulka3[[Číslo registrace  u jednorázové akce]:[Příjmení]],3,0))</f>
        <v/>
      </c>
      <c r="I4654" s="94"/>
      <c r="J4654" s="94"/>
      <c r="L4654" s="15"/>
      <c r="M4654" s="15"/>
      <c r="N4654" s="15"/>
    </row>
    <row r="4655" spans="2:14" s="25" customFormat="1" ht="15" customHeight="1" x14ac:dyDescent="0.3">
      <c r="B4655" s="25" t="str">
        <f>IF(A4655="","",VLOOKUP(A4655,Tabulka3[[Číslo registrace  u jednorázové akce]:[Příjmení]],2,0))</f>
        <v/>
      </c>
      <c r="C4655" s="25" t="str">
        <f>IF(A4655="","",VLOOKUP(A4655,Tabulka3[[Číslo registrace  u jednorázové akce]:[Příjmení]],3,0))</f>
        <v/>
      </c>
      <c r="I4655" s="94"/>
      <c r="J4655" s="94"/>
      <c r="L4655" s="15"/>
      <c r="M4655" s="15"/>
      <c r="N4655" s="15"/>
    </row>
    <row r="4656" spans="2:14" s="25" customFormat="1" ht="15" customHeight="1" x14ac:dyDescent="0.3">
      <c r="B4656" s="25" t="str">
        <f>IF(A4656="","",VLOOKUP(A4656,Tabulka3[[Číslo registrace  u jednorázové akce]:[Příjmení]],2,0))</f>
        <v/>
      </c>
      <c r="C4656" s="25" t="str">
        <f>IF(A4656="","",VLOOKUP(A4656,Tabulka3[[Číslo registrace  u jednorázové akce]:[Příjmení]],3,0))</f>
        <v/>
      </c>
      <c r="I4656" s="94"/>
      <c r="J4656" s="94"/>
      <c r="L4656" s="15"/>
      <c r="M4656" s="15"/>
      <c r="N4656" s="15"/>
    </row>
    <row r="4657" spans="2:14" s="25" customFormat="1" ht="15" customHeight="1" x14ac:dyDescent="0.3">
      <c r="B4657" s="25" t="str">
        <f>IF(A4657="","",VLOOKUP(A4657,Tabulka3[[Číslo registrace  u jednorázové akce]:[Příjmení]],2,0))</f>
        <v/>
      </c>
      <c r="C4657" s="25" t="str">
        <f>IF(A4657="","",VLOOKUP(A4657,Tabulka3[[Číslo registrace  u jednorázové akce]:[Příjmení]],3,0))</f>
        <v/>
      </c>
      <c r="I4657" s="94"/>
      <c r="J4657" s="94"/>
      <c r="L4657" s="15"/>
      <c r="M4657" s="15"/>
      <c r="N4657" s="15"/>
    </row>
    <row r="4658" spans="2:14" s="25" customFormat="1" ht="15" customHeight="1" x14ac:dyDescent="0.3">
      <c r="B4658" s="25" t="str">
        <f>IF(A4658="","",VLOOKUP(A4658,Tabulka3[[Číslo registrace  u jednorázové akce]:[Příjmení]],2,0))</f>
        <v/>
      </c>
      <c r="C4658" s="25" t="str">
        <f>IF(A4658="","",VLOOKUP(A4658,Tabulka3[[Číslo registrace  u jednorázové akce]:[Příjmení]],3,0))</f>
        <v/>
      </c>
      <c r="I4658" s="94"/>
      <c r="J4658" s="94"/>
      <c r="L4658" s="15"/>
      <c r="M4658" s="15"/>
      <c r="N4658" s="15"/>
    </row>
    <row r="4659" spans="2:14" s="25" customFormat="1" ht="15" customHeight="1" x14ac:dyDescent="0.3">
      <c r="B4659" s="25" t="str">
        <f>IF(A4659="","",VLOOKUP(A4659,Tabulka3[[Číslo registrace  u jednorázové akce]:[Příjmení]],2,0))</f>
        <v/>
      </c>
      <c r="C4659" s="25" t="str">
        <f>IF(A4659="","",VLOOKUP(A4659,Tabulka3[[Číslo registrace  u jednorázové akce]:[Příjmení]],3,0))</f>
        <v/>
      </c>
      <c r="I4659" s="94"/>
      <c r="J4659" s="94"/>
      <c r="L4659" s="15"/>
      <c r="M4659" s="15"/>
      <c r="N4659" s="15"/>
    </row>
    <row r="4660" spans="2:14" s="25" customFormat="1" ht="15" customHeight="1" x14ac:dyDescent="0.3">
      <c r="B4660" s="25" t="str">
        <f>IF(A4660="","",VLOOKUP(A4660,Tabulka3[[Číslo registrace  u jednorázové akce]:[Příjmení]],2,0))</f>
        <v/>
      </c>
      <c r="C4660" s="25" t="str">
        <f>IF(A4660="","",VLOOKUP(A4660,Tabulka3[[Číslo registrace  u jednorázové akce]:[Příjmení]],3,0))</f>
        <v/>
      </c>
      <c r="I4660" s="94"/>
      <c r="J4660" s="94"/>
      <c r="L4660" s="15"/>
      <c r="M4660" s="15"/>
      <c r="N4660" s="15"/>
    </row>
    <row r="4661" spans="2:14" s="25" customFormat="1" ht="15" customHeight="1" x14ac:dyDescent="0.3">
      <c r="B4661" s="25" t="str">
        <f>IF(A4661="","",VLOOKUP(A4661,Tabulka3[[Číslo registrace  u jednorázové akce]:[Příjmení]],2,0))</f>
        <v/>
      </c>
      <c r="C4661" s="25" t="str">
        <f>IF(A4661="","",VLOOKUP(A4661,Tabulka3[[Číslo registrace  u jednorázové akce]:[Příjmení]],3,0))</f>
        <v/>
      </c>
      <c r="I4661" s="94"/>
      <c r="J4661" s="94"/>
      <c r="L4661" s="15"/>
      <c r="M4661" s="15"/>
      <c r="N4661" s="15"/>
    </row>
    <row r="4662" spans="2:14" s="25" customFormat="1" ht="15" customHeight="1" x14ac:dyDescent="0.3">
      <c r="B4662" s="25" t="str">
        <f>IF(A4662="","",VLOOKUP(A4662,Tabulka3[[Číslo registrace  u jednorázové akce]:[Příjmení]],2,0))</f>
        <v/>
      </c>
      <c r="C4662" s="25" t="str">
        <f>IF(A4662="","",VLOOKUP(A4662,Tabulka3[[Číslo registrace  u jednorázové akce]:[Příjmení]],3,0))</f>
        <v/>
      </c>
      <c r="I4662" s="94"/>
      <c r="J4662" s="94"/>
      <c r="L4662" s="15"/>
      <c r="M4662" s="15"/>
      <c r="N4662" s="15"/>
    </row>
    <row r="4663" spans="2:14" s="25" customFormat="1" ht="15" customHeight="1" x14ac:dyDescent="0.3">
      <c r="B4663" s="25" t="str">
        <f>IF(A4663="","",VLOOKUP(A4663,Tabulka3[[Číslo registrace  u jednorázové akce]:[Příjmení]],2,0))</f>
        <v/>
      </c>
      <c r="C4663" s="25" t="str">
        <f>IF(A4663="","",VLOOKUP(A4663,Tabulka3[[Číslo registrace  u jednorázové akce]:[Příjmení]],3,0))</f>
        <v/>
      </c>
      <c r="I4663" s="94"/>
      <c r="J4663" s="94"/>
      <c r="L4663" s="15"/>
      <c r="M4663" s="15"/>
      <c r="N4663" s="15"/>
    </row>
    <row r="4664" spans="2:14" s="25" customFormat="1" ht="15" customHeight="1" x14ac:dyDescent="0.3">
      <c r="B4664" s="25" t="str">
        <f>IF(A4664="","",VLOOKUP(A4664,Tabulka3[[Číslo registrace  u jednorázové akce]:[Příjmení]],2,0))</f>
        <v/>
      </c>
      <c r="C4664" s="25" t="str">
        <f>IF(A4664="","",VLOOKUP(A4664,Tabulka3[[Číslo registrace  u jednorázové akce]:[Příjmení]],3,0))</f>
        <v/>
      </c>
      <c r="I4664" s="94"/>
      <c r="J4664" s="94"/>
      <c r="L4664" s="15"/>
      <c r="M4664" s="15"/>
      <c r="N4664" s="15"/>
    </row>
    <row r="4665" spans="2:14" s="25" customFormat="1" ht="15" customHeight="1" x14ac:dyDescent="0.3">
      <c r="B4665" s="25" t="str">
        <f>IF(A4665="","",VLOOKUP(A4665,Tabulka3[[Číslo registrace  u jednorázové akce]:[Příjmení]],2,0))</f>
        <v/>
      </c>
      <c r="C4665" s="25" t="str">
        <f>IF(A4665="","",VLOOKUP(A4665,Tabulka3[[Číslo registrace  u jednorázové akce]:[Příjmení]],3,0))</f>
        <v/>
      </c>
      <c r="I4665" s="94"/>
      <c r="J4665" s="94"/>
      <c r="L4665" s="15"/>
      <c r="M4665" s="15"/>
      <c r="N4665" s="15"/>
    </row>
    <row r="4666" spans="2:14" s="25" customFormat="1" ht="15" customHeight="1" x14ac:dyDescent="0.3">
      <c r="B4666" s="25" t="str">
        <f>IF(A4666="","",VLOOKUP(A4666,Tabulka3[[Číslo registrace  u jednorázové akce]:[Příjmení]],2,0))</f>
        <v/>
      </c>
      <c r="C4666" s="25" t="str">
        <f>IF(A4666="","",VLOOKUP(A4666,Tabulka3[[Číslo registrace  u jednorázové akce]:[Příjmení]],3,0))</f>
        <v/>
      </c>
      <c r="I4666" s="94"/>
      <c r="J4666" s="94"/>
      <c r="L4666" s="15"/>
      <c r="M4666" s="15"/>
      <c r="N4666" s="15"/>
    </row>
    <row r="4667" spans="2:14" s="25" customFormat="1" ht="15" customHeight="1" x14ac:dyDescent="0.3">
      <c r="B4667" s="25" t="str">
        <f>IF(A4667="","",VLOOKUP(A4667,Tabulka3[[Číslo registrace  u jednorázové akce]:[Příjmení]],2,0))</f>
        <v/>
      </c>
      <c r="C4667" s="25" t="str">
        <f>IF(A4667="","",VLOOKUP(A4667,Tabulka3[[Číslo registrace  u jednorázové akce]:[Příjmení]],3,0))</f>
        <v/>
      </c>
      <c r="I4667" s="94"/>
      <c r="J4667" s="94"/>
      <c r="L4667" s="15"/>
      <c r="M4667" s="15"/>
      <c r="N4667" s="15"/>
    </row>
    <row r="4668" spans="2:14" s="25" customFormat="1" ht="15" customHeight="1" x14ac:dyDescent="0.3">
      <c r="B4668" s="25" t="str">
        <f>IF(A4668="","",VLOOKUP(A4668,Tabulka3[[Číslo registrace  u jednorázové akce]:[Příjmení]],2,0))</f>
        <v/>
      </c>
      <c r="C4668" s="25" t="str">
        <f>IF(A4668="","",VLOOKUP(A4668,Tabulka3[[Číslo registrace  u jednorázové akce]:[Příjmení]],3,0))</f>
        <v/>
      </c>
      <c r="I4668" s="94"/>
      <c r="J4668" s="94"/>
      <c r="L4668" s="15"/>
      <c r="M4668" s="15"/>
      <c r="N4668" s="15"/>
    </row>
    <row r="4669" spans="2:14" s="25" customFormat="1" ht="15" customHeight="1" x14ac:dyDescent="0.3">
      <c r="B4669" s="25" t="str">
        <f>IF(A4669="","",VLOOKUP(A4669,Tabulka3[[Číslo registrace  u jednorázové akce]:[Příjmení]],2,0))</f>
        <v/>
      </c>
      <c r="C4669" s="25" t="str">
        <f>IF(A4669="","",VLOOKUP(A4669,Tabulka3[[Číslo registrace  u jednorázové akce]:[Příjmení]],3,0))</f>
        <v/>
      </c>
      <c r="I4669" s="94"/>
      <c r="J4669" s="94"/>
      <c r="L4669" s="15"/>
      <c r="M4669" s="15"/>
      <c r="N4669" s="15"/>
    </row>
    <row r="4670" spans="2:14" s="25" customFormat="1" ht="15" customHeight="1" x14ac:dyDescent="0.3">
      <c r="B4670" s="25" t="str">
        <f>IF(A4670="","",VLOOKUP(A4670,Tabulka3[[Číslo registrace  u jednorázové akce]:[Příjmení]],2,0))</f>
        <v/>
      </c>
      <c r="C4670" s="25" t="str">
        <f>IF(A4670="","",VLOOKUP(A4670,Tabulka3[[Číslo registrace  u jednorázové akce]:[Příjmení]],3,0))</f>
        <v/>
      </c>
      <c r="I4670" s="94"/>
      <c r="J4670" s="94"/>
      <c r="L4670" s="15"/>
      <c r="M4670" s="15"/>
      <c r="N4670" s="15"/>
    </row>
    <row r="4671" spans="2:14" s="25" customFormat="1" ht="15" customHeight="1" x14ac:dyDescent="0.3">
      <c r="B4671" s="25" t="str">
        <f>IF(A4671="","",VLOOKUP(A4671,Tabulka3[[Číslo registrace  u jednorázové akce]:[Příjmení]],2,0))</f>
        <v/>
      </c>
      <c r="C4671" s="25" t="str">
        <f>IF(A4671="","",VLOOKUP(A4671,Tabulka3[[Číslo registrace  u jednorázové akce]:[Příjmení]],3,0))</f>
        <v/>
      </c>
      <c r="I4671" s="94"/>
      <c r="J4671" s="94"/>
      <c r="L4671" s="15"/>
      <c r="M4671" s="15"/>
      <c r="N4671" s="15"/>
    </row>
    <row r="4672" spans="2:14" s="25" customFormat="1" ht="15" customHeight="1" x14ac:dyDescent="0.3">
      <c r="B4672" s="25" t="str">
        <f>IF(A4672="","",VLOOKUP(A4672,Tabulka3[[Číslo registrace  u jednorázové akce]:[Příjmení]],2,0))</f>
        <v/>
      </c>
      <c r="C4672" s="25" t="str">
        <f>IF(A4672="","",VLOOKUP(A4672,Tabulka3[[Číslo registrace  u jednorázové akce]:[Příjmení]],3,0))</f>
        <v/>
      </c>
      <c r="I4672" s="94"/>
      <c r="J4672" s="94"/>
      <c r="L4672" s="15"/>
      <c r="M4672" s="15"/>
      <c r="N4672" s="15"/>
    </row>
    <row r="4673" spans="2:14" s="25" customFormat="1" ht="15" customHeight="1" x14ac:dyDescent="0.3">
      <c r="B4673" s="25" t="str">
        <f>IF(A4673="","",VLOOKUP(A4673,Tabulka3[[Číslo registrace  u jednorázové akce]:[Příjmení]],2,0))</f>
        <v/>
      </c>
      <c r="C4673" s="25" t="str">
        <f>IF(A4673="","",VLOOKUP(A4673,Tabulka3[[Číslo registrace  u jednorázové akce]:[Příjmení]],3,0))</f>
        <v/>
      </c>
      <c r="I4673" s="94"/>
      <c r="J4673" s="94"/>
      <c r="L4673" s="15"/>
      <c r="M4673" s="15"/>
      <c r="N4673" s="15"/>
    </row>
    <row r="4674" spans="2:14" s="25" customFormat="1" ht="15" customHeight="1" x14ac:dyDescent="0.3">
      <c r="B4674" s="25" t="str">
        <f>IF(A4674="","",VLOOKUP(A4674,Tabulka3[[Číslo registrace  u jednorázové akce]:[Příjmení]],2,0))</f>
        <v/>
      </c>
      <c r="C4674" s="25" t="str">
        <f>IF(A4674="","",VLOOKUP(A4674,Tabulka3[[Číslo registrace  u jednorázové akce]:[Příjmení]],3,0))</f>
        <v/>
      </c>
      <c r="I4674" s="94"/>
      <c r="J4674" s="94"/>
      <c r="L4674" s="15"/>
      <c r="M4674" s="15"/>
      <c r="N4674" s="15"/>
    </row>
    <row r="4675" spans="2:14" s="25" customFormat="1" ht="15" customHeight="1" x14ac:dyDescent="0.3">
      <c r="B4675" s="25" t="str">
        <f>IF(A4675="","",VLOOKUP(A4675,Tabulka3[[Číslo registrace  u jednorázové akce]:[Příjmení]],2,0))</f>
        <v/>
      </c>
      <c r="C4675" s="25" t="str">
        <f>IF(A4675="","",VLOOKUP(A4675,Tabulka3[[Číslo registrace  u jednorázové akce]:[Příjmení]],3,0))</f>
        <v/>
      </c>
      <c r="I4675" s="94"/>
      <c r="J4675" s="94"/>
      <c r="L4675" s="15"/>
      <c r="M4675" s="15"/>
      <c r="N4675" s="15"/>
    </row>
    <row r="4676" spans="2:14" s="25" customFormat="1" ht="15" customHeight="1" x14ac:dyDescent="0.3">
      <c r="B4676" s="25" t="str">
        <f>IF(A4676="","",VLOOKUP(A4676,Tabulka3[[Číslo registrace  u jednorázové akce]:[Příjmení]],2,0))</f>
        <v/>
      </c>
      <c r="C4676" s="25" t="str">
        <f>IF(A4676="","",VLOOKUP(A4676,Tabulka3[[Číslo registrace  u jednorázové akce]:[Příjmení]],3,0))</f>
        <v/>
      </c>
      <c r="I4676" s="94"/>
      <c r="J4676" s="94"/>
      <c r="L4676" s="15"/>
      <c r="M4676" s="15"/>
      <c r="N4676" s="15"/>
    </row>
    <row r="4677" spans="2:14" s="25" customFormat="1" ht="15" customHeight="1" x14ac:dyDescent="0.3">
      <c r="B4677" s="25" t="str">
        <f>IF(A4677="","",VLOOKUP(A4677,Tabulka3[[Číslo registrace  u jednorázové akce]:[Příjmení]],2,0))</f>
        <v/>
      </c>
      <c r="C4677" s="25" t="str">
        <f>IF(A4677="","",VLOOKUP(A4677,Tabulka3[[Číslo registrace  u jednorázové akce]:[Příjmení]],3,0))</f>
        <v/>
      </c>
      <c r="I4677" s="94"/>
      <c r="J4677" s="94"/>
      <c r="L4677" s="15"/>
      <c r="M4677" s="15"/>
      <c r="N4677" s="15"/>
    </row>
    <row r="4678" spans="2:14" s="25" customFormat="1" ht="15" customHeight="1" x14ac:dyDescent="0.3">
      <c r="B4678" s="25" t="str">
        <f>IF(A4678="","",VLOOKUP(A4678,Tabulka3[[Číslo registrace  u jednorázové akce]:[Příjmení]],2,0))</f>
        <v/>
      </c>
      <c r="C4678" s="25" t="str">
        <f>IF(A4678="","",VLOOKUP(A4678,Tabulka3[[Číslo registrace  u jednorázové akce]:[Příjmení]],3,0))</f>
        <v/>
      </c>
      <c r="I4678" s="94"/>
      <c r="J4678" s="94"/>
      <c r="L4678" s="15"/>
      <c r="M4678" s="15"/>
      <c r="N4678" s="15"/>
    </row>
    <row r="4679" spans="2:14" s="25" customFormat="1" ht="15" customHeight="1" x14ac:dyDescent="0.3">
      <c r="B4679" s="25" t="str">
        <f>IF(A4679="","",VLOOKUP(A4679,Tabulka3[[Číslo registrace  u jednorázové akce]:[Příjmení]],2,0))</f>
        <v/>
      </c>
      <c r="C4679" s="25" t="str">
        <f>IF(A4679="","",VLOOKUP(A4679,Tabulka3[[Číslo registrace  u jednorázové akce]:[Příjmení]],3,0))</f>
        <v/>
      </c>
      <c r="I4679" s="94"/>
      <c r="J4679" s="94"/>
      <c r="L4679" s="15"/>
      <c r="M4679" s="15"/>
      <c r="N4679" s="15"/>
    </row>
    <row r="4680" spans="2:14" s="25" customFormat="1" ht="15" customHeight="1" x14ac:dyDescent="0.3">
      <c r="B4680" s="25" t="str">
        <f>IF(A4680="","",VLOOKUP(A4680,Tabulka3[[Číslo registrace  u jednorázové akce]:[Příjmení]],2,0))</f>
        <v/>
      </c>
      <c r="C4680" s="25" t="str">
        <f>IF(A4680="","",VLOOKUP(A4680,Tabulka3[[Číslo registrace  u jednorázové akce]:[Příjmení]],3,0))</f>
        <v/>
      </c>
      <c r="I4680" s="94"/>
      <c r="J4680" s="94"/>
      <c r="L4680" s="15"/>
      <c r="M4680" s="15"/>
      <c r="N4680" s="15"/>
    </row>
    <row r="4681" spans="2:14" s="25" customFormat="1" ht="15" customHeight="1" x14ac:dyDescent="0.3">
      <c r="B4681" s="25" t="str">
        <f>IF(A4681="","",VLOOKUP(A4681,Tabulka3[[Číslo registrace  u jednorázové akce]:[Příjmení]],2,0))</f>
        <v/>
      </c>
      <c r="C4681" s="25" t="str">
        <f>IF(A4681="","",VLOOKUP(A4681,Tabulka3[[Číslo registrace  u jednorázové akce]:[Příjmení]],3,0))</f>
        <v/>
      </c>
      <c r="I4681" s="94"/>
      <c r="J4681" s="94"/>
      <c r="L4681" s="15"/>
      <c r="M4681" s="15"/>
      <c r="N4681" s="15"/>
    </row>
    <row r="4682" spans="2:14" s="25" customFormat="1" ht="15" customHeight="1" x14ac:dyDescent="0.3">
      <c r="B4682" s="25" t="str">
        <f>IF(A4682="","",VLOOKUP(A4682,Tabulka3[[Číslo registrace  u jednorázové akce]:[Příjmení]],2,0))</f>
        <v/>
      </c>
      <c r="C4682" s="25" t="str">
        <f>IF(A4682="","",VLOOKUP(A4682,Tabulka3[[Číslo registrace  u jednorázové akce]:[Příjmení]],3,0))</f>
        <v/>
      </c>
      <c r="I4682" s="94"/>
      <c r="J4682" s="94"/>
      <c r="L4682" s="15"/>
      <c r="M4682" s="15"/>
      <c r="N4682" s="15"/>
    </row>
    <row r="4683" spans="2:14" s="25" customFormat="1" ht="15" customHeight="1" x14ac:dyDescent="0.3">
      <c r="B4683" s="25" t="str">
        <f>IF(A4683="","",VLOOKUP(A4683,Tabulka3[[Číslo registrace  u jednorázové akce]:[Příjmení]],2,0))</f>
        <v/>
      </c>
      <c r="C4683" s="25" t="str">
        <f>IF(A4683="","",VLOOKUP(A4683,Tabulka3[[Číslo registrace  u jednorázové akce]:[Příjmení]],3,0))</f>
        <v/>
      </c>
      <c r="I4683" s="94"/>
      <c r="J4683" s="94"/>
      <c r="L4683" s="15"/>
      <c r="M4683" s="15"/>
      <c r="N4683" s="15"/>
    </row>
    <row r="4684" spans="2:14" s="25" customFormat="1" ht="15" customHeight="1" x14ac:dyDescent="0.3">
      <c r="B4684" s="25" t="str">
        <f>IF(A4684="","",VLOOKUP(A4684,Tabulka3[[Číslo registrace  u jednorázové akce]:[Příjmení]],2,0))</f>
        <v/>
      </c>
      <c r="C4684" s="25" t="str">
        <f>IF(A4684="","",VLOOKUP(A4684,Tabulka3[[Číslo registrace  u jednorázové akce]:[Příjmení]],3,0))</f>
        <v/>
      </c>
      <c r="I4684" s="94"/>
      <c r="J4684" s="94"/>
      <c r="L4684" s="15"/>
      <c r="M4684" s="15"/>
      <c r="N4684" s="15"/>
    </row>
    <row r="4685" spans="2:14" s="25" customFormat="1" ht="15" customHeight="1" x14ac:dyDescent="0.3">
      <c r="B4685" s="25" t="str">
        <f>IF(A4685="","",VLOOKUP(A4685,Tabulka3[[Číslo registrace  u jednorázové akce]:[Příjmení]],2,0))</f>
        <v/>
      </c>
      <c r="C4685" s="25" t="str">
        <f>IF(A4685="","",VLOOKUP(A4685,Tabulka3[[Číslo registrace  u jednorázové akce]:[Příjmení]],3,0))</f>
        <v/>
      </c>
      <c r="I4685" s="94"/>
      <c r="J4685" s="94"/>
      <c r="L4685" s="15"/>
      <c r="M4685" s="15"/>
      <c r="N4685" s="15"/>
    </row>
    <row r="4686" spans="2:14" s="25" customFormat="1" ht="15" customHeight="1" x14ac:dyDescent="0.3">
      <c r="B4686" s="25" t="str">
        <f>IF(A4686="","",VLOOKUP(A4686,Tabulka3[[Číslo registrace  u jednorázové akce]:[Příjmení]],2,0))</f>
        <v/>
      </c>
      <c r="C4686" s="25" t="str">
        <f>IF(A4686="","",VLOOKUP(A4686,Tabulka3[[Číslo registrace  u jednorázové akce]:[Příjmení]],3,0))</f>
        <v/>
      </c>
      <c r="I4686" s="94"/>
      <c r="J4686" s="94"/>
      <c r="L4686" s="15"/>
      <c r="M4686" s="15"/>
      <c r="N4686" s="15"/>
    </row>
    <row r="4687" spans="2:14" s="25" customFormat="1" ht="15" customHeight="1" x14ac:dyDescent="0.3">
      <c r="B4687" s="25" t="str">
        <f>IF(A4687="","",VLOOKUP(A4687,Tabulka3[[Číslo registrace  u jednorázové akce]:[Příjmení]],2,0))</f>
        <v/>
      </c>
      <c r="C4687" s="25" t="str">
        <f>IF(A4687="","",VLOOKUP(A4687,Tabulka3[[Číslo registrace  u jednorázové akce]:[Příjmení]],3,0))</f>
        <v/>
      </c>
      <c r="I4687" s="94"/>
      <c r="J4687" s="94"/>
      <c r="L4687" s="15"/>
      <c r="M4687" s="15"/>
      <c r="N4687" s="15"/>
    </row>
    <row r="4688" spans="2:14" s="25" customFormat="1" ht="15" customHeight="1" x14ac:dyDescent="0.3">
      <c r="B4688" s="25" t="str">
        <f>IF(A4688="","",VLOOKUP(A4688,Tabulka3[[Číslo registrace  u jednorázové akce]:[Příjmení]],2,0))</f>
        <v/>
      </c>
      <c r="C4688" s="25" t="str">
        <f>IF(A4688="","",VLOOKUP(A4688,Tabulka3[[Číslo registrace  u jednorázové akce]:[Příjmení]],3,0))</f>
        <v/>
      </c>
      <c r="I4688" s="94"/>
      <c r="J4688" s="94"/>
      <c r="L4688" s="15"/>
      <c r="M4688" s="15"/>
      <c r="N4688" s="15"/>
    </row>
    <row r="4689" spans="2:14" s="25" customFormat="1" ht="15" customHeight="1" x14ac:dyDescent="0.3">
      <c r="B4689" s="25" t="str">
        <f>IF(A4689="","",VLOOKUP(A4689,Tabulka3[[Číslo registrace  u jednorázové akce]:[Příjmení]],2,0))</f>
        <v/>
      </c>
      <c r="C4689" s="25" t="str">
        <f>IF(A4689="","",VLOOKUP(A4689,Tabulka3[[Číslo registrace  u jednorázové akce]:[Příjmení]],3,0))</f>
        <v/>
      </c>
      <c r="I4689" s="94"/>
      <c r="J4689" s="94"/>
      <c r="L4689" s="15"/>
      <c r="M4689" s="15"/>
      <c r="N4689" s="15"/>
    </row>
    <row r="4690" spans="2:14" s="25" customFormat="1" ht="15" customHeight="1" x14ac:dyDescent="0.3">
      <c r="B4690" s="25" t="str">
        <f>IF(A4690="","",VLOOKUP(A4690,Tabulka3[[Číslo registrace  u jednorázové akce]:[Příjmení]],2,0))</f>
        <v/>
      </c>
      <c r="C4690" s="25" t="str">
        <f>IF(A4690="","",VLOOKUP(A4690,Tabulka3[[Číslo registrace  u jednorázové akce]:[Příjmení]],3,0))</f>
        <v/>
      </c>
      <c r="I4690" s="94"/>
      <c r="J4690" s="94"/>
      <c r="L4690" s="15"/>
      <c r="M4690" s="15"/>
      <c r="N4690" s="15"/>
    </row>
    <row r="4691" spans="2:14" s="25" customFormat="1" ht="15" customHeight="1" x14ac:dyDescent="0.3">
      <c r="B4691" s="25" t="str">
        <f>IF(A4691="","",VLOOKUP(A4691,Tabulka3[[Číslo registrace  u jednorázové akce]:[Příjmení]],2,0))</f>
        <v/>
      </c>
      <c r="C4691" s="25" t="str">
        <f>IF(A4691="","",VLOOKUP(A4691,Tabulka3[[Číslo registrace  u jednorázové akce]:[Příjmení]],3,0))</f>
        <v/>
      </c>
      <c r="I4691" s="94"/>
      <c r="J4691" s="94"/>
      <c r="L4691" s="15"/>
      <c r="M4691" s="15"/>
      <c r="N4691" s="15"/>
    </row>
    <row r="4692" spans="2:14" s="25" customFormat="1" ht="15" customHeight="1" x14ac:dyDescent="0.3">
      <c r="B4692" s="25" t="str">
        <f>IF(A4692="","",VLOOKUP(A4692,Tabulka3[[Číslo registrace  u jednorázové akce]:[Příjmení]],2,0))</f>
        <v/>
      </c>
      <c r="C4692" s="25" t="str">
        <f>IF(A4692="","",VLOOKUP(A4692,Tabulka3[[Číslo registrace  u jednorázové akce]:[Příjmení]],3,0))</f>
        <v/>
      </c>
      <c r="I4692" s="94"/>
      <c r="J4692" s="94"/>
      <c r="L4692" s="15"/>
      <c r="M4692" s="15"/>
      <c r="N4692" s="15"/>
    </row>
    <row r="4693" spans="2:14" s="25" customFormat="1" ht="15" customHeight="1" x14ac:dyDescent="0.3">
      <c r="B4693" s="25" t="str">
        <f>IF(A4693="","",VLOOKUP(A4693,Tabulka3[[Číslo registrace  u jednorázové akce]:[Příjmení]],2,0))</f>
        <v/>
      </c>
      <c r="C4693" s="25" t="str">
        <f>IF(A4693="","",VLOOKUP(A4693,Tabulka3[[Číslo registrace  u jednorázové akce]:[Příjmení]],3,0))</f>
        <v/>
      </c>
      <c r="I4693" s="94"/>
      <c r="J4693" s="94"/>
      <c r="L4693" s="15"/>
      <c r="M4693" s="15"/>
      <c r="N4693" s="15"/>
    </row>
    <row r="4694" spans="2:14" s="25" customFormat="1" ht="15" customHeight="1" x14ac:dyDescent="0.3">
      <c r="B4694" s="25" t="str">
        <f>IF(A4694="","",VLOOKUP(A4694,Tabulka3[[Číslo registrace  u jednorázové akce]:[Příjmení]],2,0))</f>
        <v/>
      </c>
      <c r="C4694" s="25" t="str">
        <f>IF(A4694="","",VLOOKUP(A4694,Tabulka3[[Číslo registrace  u jednorázové akce]:[Příjmení]],3,0))</f>
        <v/>
      </c>
      <c r="I4694" s="94"/>
      <c r="J4694" s="94"/>
      <c r="L4694" s="15"/>
      <c r="M4694" s="15"/>
      <c r="N4694" s="15"/>
    </row>
    <row r="4695" spans="2:14" s="25" customFormat="1" ht="15" customHeight="1" x14ac:dyDescent="0.3">
      <c r="B4695" s="25" t="str">
        <f>IF(A4695="","",VLOOKUP(A4695,Tabulka3[[Číslo registrace  u jednorázové akce]:[Příjmení]],2,0))</f>
        <v/>
      </c>
      <c r="C4695" s="25" t="str">
        <f>IF(A4695="","",VLOOKUP(A4695,Tabulka3[[Číslo registrace  u jednorázové akce]:[Příjmení]],3,0))</f>
        <v/>
      </c>
      <c r="I4695" s="94"/>
      <c r="J4695" s="94"/>
      <c r="L4695" s="15"/>
      <c r="M4695" s="15"/>
      <c r="N4695" s="15"/>
    </row>
    <row r="4696" spans="2:14" s="25" customFormat="1" ht="15" customHeight="1" x14ac:dyDescent="0.3">
      <c r="B4696" s="25" t="str">
        <f>IF(A4696="","",VLOOKUP(A4696,Tabulka3[[Číslo registrace  u jednorázové akce]:[Příjmení]],2,0))</f>
        <v/>
      </c>
      <c r="C4696" s="25" t="str">
        <f>IF(A4696="","",VLOOKUP(A4696,Tabulka3[[Číslo registrace  u jednorázové akce]:[Příjmení]],3,0))</f>
        <v/>
      </c>
      <c r="I4696" s="94"/>
      <c r="J4696" s="94"/>
      <c r="L4696" s="15"/>
      <c r="M4696" s="15"/>
      <c r="N4696" s="15"/>
    </row>
    <row r="4697" spans="2:14" s="25" customFormat="1" ht="15" customHeight="1" x14ac:dyDescent="0.3">
      <c r="B4697" s="25" t="str">
        <f>IF(A4697="","",VLOOKUP(A4697,Tabulka3[[Číslo registrace  u jednorázové akce]:[Příjmení]],2,0))</f>
        <v/>
      </c>
      <c r="C4697" s="25" t="str">
        <f>IF(A4697="","",VLOOKUP(A4697,Tabulka3[[Číslo registrace  u jednorázové akce]:[Příjmení]],3,0))</f>
        <v/>
      </c>
      <c r="I4697" s="94"/>
      <c r="J4697" s="94"/>
      <c r="L4697" s="15"/>
      <c r="M4697" s="15"/>
      <c r="N4697" s="15"/>
    </row>
    <row r="4698" spans="2:14" s="25" customFormat="1" ht="15" customHeight="1" x14ac:dyDescent="0.3">
      <c r="B4698" s="25" t="str">
        <f>IF(A4698="","",VLOOKUP(A4698,Tabulka3[[Číslo registrace  u jednorázové akce]:[Příjmení]],2,0))</f>
        <v/>
      </c>
      <c r="C4698" s="25" t="str">
        <f>IF(A4698="","",VLOOKUP(A4698,Tabulka3[[Číslo registrace  u jednorázové akce]:[Příjmení]],3,0))</f>
        <v/>
      </c>
      <c r="I4698" s="94"/>
      <c r="J4698" s="94"/>
      <c r="L4698" s="15"/>
      <c r="M4698" s="15"/>
      <c r="N4698" s="15"/>
    </row>
    <row r="4699" spans="2:14" s="25" customFormat="1" ht="15" customHeight="1" x14ac:dyDescent="0.3">
      <c r="B4699" s="25" t="str">
        <f>IF(A4699="","",VLOOKUP(A4699,Tabulka3[[Číslo registrace  u jednorázové akce]:[Příjmení]],2,0))</f>
        <v/>
      </c>
      <c r="C4699" s="25" t="str">
        <f>IF(A4699="","",VLOOKUP(A4699,Tabulka3[[Číslo registrace  u jednorázové akce]:[Příjmení]],3,0))</f>
        <v/>
      </c>
      <c r="I4699" s="94"/>
      <c r="J4699" s="94"/>
      <c r="L4699" s="15"/>
      <c r="M4699" s="15"/>
      <c r="N4699" s="15"/>
    </row>
    <row r="4700" spans="2:14" s="25" customFormat="1" ht="15" customHeight="1" x14ac:dyDescent="0.3">
      <c r="B4700" s="25" t="str">
        <f>IF(A4700="","",VLOOKUP(A4700,Tabulka3[[Číslo registrace  u jednorázové akce]:[Příjmení]],2,0))</f>
        <v/>
      </c>
      <c r="C4700" s="25" t="str">
        <f>IF(A4700="","",VLOOKUP(A4700,Tabulka3[[Číslo registrace  u jednorázové akce]:[Příjmení]],3,0))</f>
        <v/>
      </c>
      <c r="I4700" s="94"/>
      <c r="J4700" s="94"/>
      <c r="L4700" s="15"/>
      <c r="M4700" s="15"/>
      <c r="N4700" s="15"/>
    </row>
    <row r="4701" spans="2:14" s="25" customFormat="1" ht="15" customHeight="1" x14ac:dyDescent="0.3">
      <c r="B4701" s="25" t="str">
        <f>IF(A4701="","",VLOOKUP(A4701,Tabulka3[[Číslo registrace  u jednorázové akce]:[Příjmení]],2,0))</f>
        <v/>
      </c>
      <c r="C4701" s="25" t="str">
        <f>IF(A4701="","",VLOOKUP(A4701,Tabulka3[[Číslo registrace  u jednorázové akce]:[Příjmení]],3,0))</f>
        <v/>
      </c>
      <c r="I4701" s="94"/>
      <c r="J4701" s="94"/>
      <c r="L4701" s="15"/>
      <c r="M4701" s="15"/>
      <c r="N4701" s="15"/>
    </row>
    <row r="4702" spans="2:14" s="25" customFormat="1" ht="15" customHeight="1" x14ac:dyDescent="0.3">
      <c r="B4702" s="25" t="str">
        <f>IF(A4702="","",VLOOKUP(A4702,Tabulka3[[Číslo registrace  u jednorázové akce]:[Příjmení]],2,0))</f>
        <v/>
      </c>
      <c r="C4702" s="25" t="str">
        <f>IF(A4702="","",VLOOKUP(A4702,Tabulka3[[Číslo registrace  u jednorázové akce]:[Příjmení]],3,0))</f>
        <v/>
      </c>
      <c r="I4702" s="94"/>
      <c r="J4702" s="94"/>
      <c r="L4702" s="15"/>
      <c r="M4702" s="15"/>
      <c r="N4702" s="15"/>
    </row>
    <row r="4703" spans="2:14" s="25" customFormat="1" ht="15" customHeight="1" x14ac:dyDescent="0.3">
      <c r="B4703" s="25" t="str">
        <f>IF(A4703="","",VLOOKUP(A4703,Tabulka3[[Číslo registrace  u jednorázové akce]:[Příjmení]],2,0))</f>
        <v/>
      </c>
      <c r="C4703" s="25" t="str">
        <f>IF(A4703="","",VLOOKUP(A4703,Tabulka3[[Číslo registrace  u jednorázové akce]:[Příjmení]],3,0))</f>
        <v/>
      </c>
      <c r="I4703" s="94"/>
      <c r="J4703" s="94"/>
      <c r="L4703" s="15"/>
      <c r="M4703" s="15"/>
      <c r="N4703" s="15"/>
    </row>
    <row r="4704" spans="2:14" s="25" customFormat="1" ht="15" customHeight="1" x14ac:dyDescent="0.3">
      <c r="B4704" s="25" t="str">
        <f>IF(A4704="","",VLOOKUP(A4704,Tabulka3[[Číslo registrace  u jednorázové akce]:[Příjmení]],2,0))</f>
        <v/>
      </c>
      <c r="C4704" s="25" t="str">
        <f>IF(A4704="","",VLOOKUP(A4704,Tabulka3[[Číslo registrace  u jednorázové akce]:[Příjmení]],3,0))</f>
        <v/>
      </c>
      <c r="I4704" s="94"/>
      <c r="J4704" s="94"/>
      <c r="L4704" s="15"/>
      <c r="M4704" s="15"/>
      <c r="N4704" s="15"/>
    </row>
    <row r="4705" spans="2:14" s="25" customFormat="1" ht="15" customHeight="1" x14ac:dyDescent="0.3">
      <c r="B4705" s="25" t="str">
        <f>IF(A4705="","",VLOOKUP(A4705,Tabulka3[[Číslo registrace  u jednorázové akce]:[Příjmení]],2,0))</f>
        <v/>
      </c>
      <c r="C4705" s="25" t="str">
        <f>IF(A4705="","",VLOOKUP(A4705,Tabulka3[[Číslo registrace  u jednorázové akce]:[Příjmení]],3,0))</f>
        <v/>
      </c>
      <c r="I4705" s="94"/>
      <c r="J4705" s="94"/>
      <c r="L4705" s="15"/>
      <c r="M4705" s="15"/>
      <c r="N4705" s="15"/>
    </row>
    <row r="4706" spans="2:14" s="25" customFormat="1" ht="15" customHeight="1" x14ac:dyDescent="0.3">
      <c r="B4706" s="25" t="str">
        <f>IF(A4706="","",VLOOKUP(A4706,Tabulka3[[Číslo registrace  u jednorázové akce]:[Příjmení]],2,0))</f>
        <v/>
      </c>
      <c r="C4706" s="25" t="str">
        <f>IF(A4706="","",VLOOKUP(A4706,Tabulka3[[Číslo registrace  u jednorázové akce]:[Příjmení]],3,0))</f>
        <v/>
      </c>
      <c r="I4706" s="94"/>
      <c r="J4706" s="94"/>
      <c r="L4706" s="15"/>
      <c r="M4706" s="15"/>
      <c r="N4706" s="15"/>
    </row>
    <row r="4707" spans="2:14" s="25" customFormat="1" ht="15" customHeight="1" x14ac:dyDescent="0.3">
      <c r="B4707" s="25" t="str">
        <f>IF(A4707="","",VLOOKUP(A4707,Tabulka3[[Číslo registrace  u jednorázové akce]:[Příjmení]],2,0))</f>
        <v/>
      </c>
      <c r="C4707" s="25" t="str">
        <f>IF(A4707="","",VLOOKUP(A4707,Tabulka3[[Číslo registrace  u jednorázové akce]:[Příjmení]],3,0))</f>
        <v/>
      </c>
      <c r="I4707" s="94"/>
      <c r="J4707" s="94"/>
      <c r="L4707" s="15"/>
      <c r="M4707" s="15"/>
      <c r="N4707" s="15"/>
    </row>
    <row r="4708" spans="2:14" s="25" customFormat="1" ht="15" customHeight="1" x14ac:dyDescent="0.3">
      <c r="B4708" s="25" t="str">
        <f>IF(A4708="","",VLOOKUP(A4708,Tabulka3[[Číslo registrace  u jednorázové akce]:[Příjmení]],2,0))</f>
        <v/>
      </c>
      <c r="C4708" s="25" t="str">
        <f>IF(A4708="","",VLOOKUP(A4708,Tabulka3[[Číslo registrace  u jednorázové akce]:[Příjmení]],3,0))</f>
        <v/>
      </c>
      <c r="I4708" s="94"/>
      <c r="J4708" s="94"/>
      <c r="L4708" s="15"/>
      <c r="M4708" s="15"/>
      <c r="N4708" s="15"/>
    </row>
    <row r="4709" spans="2:14" s="25" customFormat="1" ht="15" customHeight="1" x14ac:dyDescent="0.3">
      <c r="B4709" s="25" t="str">
        <f>IF(A4709="","",VLOOKUP(A4709,Tabulka3[[Číslo registrace  u jednorázové akce]:[Příjmení]],2,0))</f>
        <v/>
      </c>
      <c r="C4709" s="25" t="str">
        <f>IF(A4709="","",VLOOKUP(A4709,Tabulka3[[Číslo registrace  u jednorázové akce]:[Příjmení]],3,0))</f>
        <v/>
      </c>
      <c r="I4709" s="94"/>
      <c r="J4709" s="94"/>
      <c r="L4709" s="15"/>
      <c r="M4709" s="15"/>
      <c r="N4709" s="15"/>
    </row>
    <row r="4710" spans="2:14" s="25" customFormat="1" ht="15" customHeight="1" x14ac:dyDescent="0.3">
      <c r="B4710" s="25" t="str">
        <f>IF(A4710="","",VLOOKUP(A4710,Tabulka3[[Číslo registrace  u jednorázové akce]:[Příjmení]],2,0))</f>
        <v/>
      </c>
      <c r="C4710" s="25" t="str">
        <f>IF(A4710="","",VLOOKUP(A4710,Tabulka3[[Číslo registrace  u jednorázové akce]:[Příjmení]],3,0))</f>
        <v/>
      </c>
      <c r="I4710" s="94"/>
      <c r="J4710" s="94"/>
      <c r="L4710" s="15"/>
      <c r="M4710" s="15"/>
      <c r="N4710" s="15"/>
    </row>
    <row r="4711" spans="2:14" s="25" customFormat="1" ht="15" customHeight="1" x14ac:dyDescent="0.3">
      <c r="B4711" s="25" t="str">
        <f>IF(A4711="","",VLOOKUP(A4711,Tabulka3[[Číslo registrace  u jednorázové akce]:[Příjmení]],2,0))</f>
        <v/>
      </c>
      <c r="C4711" s="25" t="str">
        <f>IF(A4711="","",VLOOKUP(A4711,Tabulka3[[Číslo registrace  u jednorázové akce]:[Příjmení]],3,0))</f>
        <v/>
      </c>
      <c r="I4711" s="94"/>
      <c r="J4711" s="94"/>
      <c r="L4711" s="15"/>
      <c r="M4711" s="15"/>
      <c r="N4711" s="15"/>
    </row>
    <row r="4712" spans="2:14" s="25" customFormat="1" ht="15" customHeight="1" x14ac:dyDescent="0.3">
      <c r="B4712" s="25" t="str">
        <f>IF(A4712="","",VLOOKUP(A4712,Tabulka3[[Číslo registrace  u jednorázové akce]:[Příjmení]],2,0))</f>
        <v/>
      </c>
      <c r="C4712" s="25" t="str">
        <f>IF(A4712="","",VLOOKUP(A4712,Tabulka3[[Číslo registrace  u jednorázové akce]:[Příjmení]],3,0))</f>
        <v/>
      </c>
      <c r="I4712" s="94"/>
      <c r="J4712" s="94"/>
      <c r="L4712" s="15"/>
      <c r="M4712" s="15"/>
      <c r="N4712" s="15"/>
    </row>
    <row r="4713" spans="2:14" s="25" customFormat="1" ht="15" customHeight="1" x14ac:dyDescent="0.3">
      <c r="B4713" s="25" t="str">
        <f>IF(A4713="","",VLOOKUP(A4713,Tabulka3[[Číslo registrace  u jednorázové akce]:[Příjmení]],2,0))</f>
        <v/>
      </c>
      <c r="C4713" s="25" t="str">
        <f>IF(A4713="","",VLOOKUP(A4713,Tabulka3[[Číslo registrace  u jednorázové akce]:[Příjmení]],3,0))</f>
        <v/>
      </c>
      <c r="I4713" s="94"/>
      <c r="J4713" s="94"/>
      <c r="L4713" s="15"/>
      <c r="M4713" s="15"/>
      <c r="N4713" s="15"/>
    </row>
    <row r="4714" spans="2:14" s="25" customFormat="1" ht="15" customHeight="1" x14ac:dyDescent="0.3">
      <c r="B4714" s="25" t="str">
        <f>IF(A4714="","",VLOOKUP(A4714,Tabulka3[[Číslo registrace  u jednorázové akce]:[Příjmení]],2,0))</f>
        <v/>
      </c>
      <c r="C4714" s="25" t="str">
        <f>IF(A4714="","",VLOOKUP(A4714,Tabulka3[[Číslo registrace  u jednorázové akce]:[Příjmení]],3,0))</f>
        <v/>
      </c>
      <c r="I4714" s="94"/>
      <c r="J4714" s="94"/>
      <c r="L4714" s="15"/>
      <c r="M4714" s="15"/>
      <c r="N4714" s="15"/>
    </row>
    <row r="4715" spans="2:14" s="25" customFormat="1" ht="15" customHeight="1" x14ac:dyDescent="0.3">
      <c r="B4715" s="25" t="str">
        <f>IF(A4715="","",VLOOKUP(A4715,Tabulka3[[Číslo registrace  u jednorázové akce]:[Příjmení]],2,0))</f>
        <v/>
      </c>
      <c r="C4715" s="25" t="str">
        <f>IF(A4715="","",VLOOKUP(A4715,Tabulka3[[Číslo registrace  u jednorázové akce]:[Příjmení]],3,0))</f>
        <v/>
      </c>
      <c r="I4715" s="94"/>
      <c r="J4715" s="94"/>
      <c r="L4715" s="15"/>
      <c r="M4715" s="15"/>
      <c r="N4715" s="15"/>
    </row>
    <row r="4716" spans="2:14" s="25" customFormat="1" ht="15" customHeight="1" x14ac:dyDescent="0.3">
      <c r="B4716" s="25" t="str">
        <f>IF(A4716="","",VLOOKUP(A4716,Tabulka3[[Číslo registrace  u jednorázové akce]:[Příjmení]],2,0))</f>
        <v/>
      </c>
      <c r="C4716" s="25" t="str">
        <f>IF(A4716="","",VLOOKUP(A4716,Tabulka3[[Číslo registrace  u jednorázové akce]:[Příjmení]],3,0))</f>
        <v/>
      </c>
      <c r="I4716" s="94"/>
      <c r="J4716" s="94"/>
      <c r="L4716" s="15"/>
      <c r="M4716" s="15"/>
      <c r="N4716" s="15"/>
    </row>
    <row r="4717" spans="2:14" s="25" customFormat="1" ht="15" customHeight="1" x14ac:dyDescent="0.3">
      <c r="B4717" s="25" t="str">
        <f>IF(A4717="","",VLOOKUP(A4717,Tabulka3[[Číslo registrace  u jednorázové akce]:[Příjmení]],2,0))</f>
        <v/>
      </c>
      <c r="C4717" s="25" t="str">
        <f>IF(A4717="","",VLOOKUP(A4717,Tabulka3[[Číslo registrace  u jednorázové akce]:[Příjmení]],3,0))</f>
        <v/>
      </c>
      <c r="I4717" s="94"/>
      <c r="J4717" s="94"/>
      <c r="L4717" s="15"/>
      <c r="M4717" s="15"/>
      <c r="N4717" s="15"/>
    </row>
    <row r="4718" spans="2:14" s="25" customFormat="1" ht="15" customHeight="1" x14ac:dyDescent="0.3">
      <c r="B4718" s="25" t="str">
        <f>IF(A4718="","",VLOOKUP(A4718,Tabulka3[[Číslo registrace  u jednorázové akce]:[Příjmení]],2,0))</f>
        <v/>
      </c>
      <c r="C4718" s="25" t="str">
        <f>IF(A4718="","",VLOOKUP(A4718,Tabulka3[[Číslo registrace  u jednorázové akce]:[Příjmení]],3,0))</f>
        <v/>
      </c>
      <c r="I4718" s="94"/>
      <c r="J4718" s="94"/>
      <c r="L4718" s="15"/>
      <c r="M4718" s="15"/>
      <c r="N4718" s="15"/>
    </row>
    <row r="4719" spans="2:14" s="25" customFormat="1" ht="15" customHeight="1" x14ac:dyDescent="0.3">
      <c r="B4719" s="25" t="str">
        <f>IF(A4719="","",VLOOKUP(A4719,Tabulka3[[Číslo registrace  u jednorázové akce]:[Příjmení]],2,0))</f>
        <v/>
      </c>
      <c r="C4719" s="25" t="str">
        <f>IF(A4719="","",VLOOKUP(A4719,Tabulka3[[Číslo registrace  u jednorázové akce]:[Příjmení]],3,0))</f>
        <v/>
      </c>
      <c r="I4719" s="94"/>
      <c r="J4719" s="94"/>
      <c r="L4719" s="15"/>
      <c r="M4719" s="15"/>
      <c r="N4719" s="15"/>
    </row>
    <row r="4720" spans="2:14" s="25" customFormat="1" ht="15" customHeight="1" x14ac:dyDescent="0.3">
      <c r="B4720" s="25" t="str">
        <f>IF(A4720="","",VLOOKUP(A4720,Tabulka3[[Číslo registrace  u jednorázové akce]:[Příjmení]],2,0))</f>
        <v/>
      </c>
      <c r="C4720" s="25" t="str">
        <f>IF(A4720="","",VLOOKUP(A4720,Tabulka3[[Číslo registrace  u jednorázové akce]:[Příjmení]],3,0))</f>
        <v/>
      </c>
      <c r="I4720" s="94"/>
      <c r="J4720" s="94"/>
      <c r="L4720" s="15"/>
      <c r="M4720" s="15"/>
      <c r="N4720" s="15"/>
    </row>
    <row r="4721" spans="2:14" s="25" customFormat="1" ht="15" customHeight="1" x14ac:dyDescent="0.3">
      <c r="B4721" s="25" t="str">
        <f>IF(A4721="","",VLOOKUP(A4721,Tabulka3[[Číslo registrace  u jednorázové akce]:[Příjmení]],2,0))</f>
        <v/>
      </c>
      <c r="C4721" s="25" t="str">
        <f>IF(A4721="","",VLOOKUP(A4721,Tabulka3[[Číslo registrace  u jednorázové akce]:[Příjmení]],3,0))</f>
        <v/>
      </c>
      <c r="I4721" s="94"/>
      <c r="J4721" s="94"/>
      <c r="L4721" s="15"/>
      <c r="M4721" s="15"/>
      <c r="N4721" s="15"/>
    </row>
    <row r="4722" spans="2:14" s="25" customFormat="1" ht="15" customHeight="1" x14ac:dyDescent="0.3">
      <c r="B4722" s="25" t="str">
        <f>IF(A4722="","",VLOOKUP(A4722,Tabulka3[[Číslo registrace  u jednorázové akce]:[Příjmení]],2,0))</f>
        <v/>
      </c>
      <c r="C4722" s="25" t="str">
        <f>IF(A4722="","",VLOOKUP(A4722,Tabulka3[[Číslo registrace  u jednorázové akce]:[Příjmení]],3,0))</f>
        <v/>
      </c>
      <c r="I4722" s="94"/>
      <c r="J4722" s="94"/>
      <c r="L4722" s="15"/>
      <c r="M4722" s="15"/>
      <c r="N4722" s="15"/>
    </row>
    <row r="4723" spans="2:14" s="25" customFormat="1" ht="15" customHeight="1" x14ac:dyDescent="0.3">
      <c r="B4723" s="25" t="str">
        <f>IF(A4723="","",VLOOKUP(A4723,Tabulka3[[Číslo registrace  u jednorázové akce]:[Příjmení]],2,0))</f>
        <v/>
      </c>
      <c r="C4723" s="25" t="str">
        <f>IF(A4723="","",VLOOKUP(A4723,Tabulka3[[Číslo registrace  u jednorázové akce]:[Příjmení]],3,0))</f>
        <v/>
      </c>
      <c r="I4723" s="94"/>
      <c r="J4723" s="94"/>
      <c r="L4723" s="15"/>
      <c r="M4723" s="15"/>
      <c r="N4723" s="15"/>
    </row>
    <row r="4724" spans="2:14" s="25" customFormat="1" ht="15" customHeight="1" x14ac:dyDescent="0.3">
      <c r="B4724" s="25" t="str">
        <f>IF(A4724="","",VLOOKUP(A4724,Tabulka3[[Číslo registrace  u jednorázové akce]:[Příjmení]],2,0))</f>
        <v/>
      </c>
      <c r="C4724" s="25" t="str">
        <f>IF(A4724="","",VLOOKUP(A4724,Tabulka3[[Číslo registrace  u jednorázové akce]:[Příjmení]],3,0))</f>
        <v/>
      </c>
      <c r="I4724" s="94"/>
      <c r="J4724" s="94"/>
      <c r="L4724" s="15"/>
      <c r="M4724" s="15"/>
      <c r="N4724" s="15"/>
    </row>
    <row r="4725" spans="2:14" s="25" customFormat="1" ht="15" customHeight="1" x14ac:dyDescent="0.3">
      <c r="B4725" s="25" t="str">
        <f>IF(A4725="","",VLOOKUP(A4725,Tabulka3[[Číslo registrace  u jednorázové akce]:[Příjmení]],2,0))</f>
        <v/>
      </c>
      <c r="C4725" s="25" t="str">
        <f>IF(A4725="","",VLOOKUP(A4725,Tabulka3[[Číslo registrace  u jednorázové akce]:[Příjmení]],3,0))</f>
        <v/>
      </c>
      <c r="I4725" s="94"/>
      <c r="J4725" s="94"/>
      <c r="L4725" s="15"/>
      <c r="M4725" s="15"/>
      <c r="N4725" s="15"/>
    </row>
    <row r="4726" spans="2:14" s="25" customFormat="1" ht="15" customHeight="1" x14ac:dyDescent="0.3">
      <c r="B4726" s="25" t="str">
        <f>IF(A4726="","",VLOOKUP(A4726,Tabulka3[[Číslo registrace  u jednorázové akce]:[Příjmení]],2,0))</f>
        <v/>
      </c>
      <c r="C4726" s="25" t="str">
        <f>IF(A4726="","",VLOOKUP(A4726,Tabulka3[[Číslo registrace  u jednorázové akce]:[Příjmení]],3,0))</f>
        <v/>
      </c>
      <c r="I4726" s="94"/>
      <c r="J4726" s="94"/>
      <c r="L4726" s="15"/>
      <c r="M4726" s="15"/>
      <c r="N4726" s="15"/>
    </row>
    <row r="4727" spans="2:14" s="25" customFormat="1" ht="15" customHeight="1" x14ac:dyDescent="0.3">
      <c r="B4727" s="25" t="str">
        <f>IF(A4727="","",VLOOKUP(A4727,Tabulka3[[Číslo registrace  u jednorázové akce]:[Příjmení]],2,0))</f>
        <v/>
      </c>
      <c r="C4727" s="25" t="str">
        <f>IF(A4727="","",VLOOKUP(A4727,Tabulka3[[Číslo registrace  u jednorázové akce]:[Příjmení]],3,0))</f>
        <v/>
      </c>
      <c r="I4727" s="94"/>
      <c r="J4727" s="94"/>
      <c r="L4727" s="15"/>
      <c r="M4727" s="15"/>
      <c r="N4727" s="15"/>
    </row>
    <row r="4728" spans="2:14" s="25" customFormat="1" ht="15" customHeight="1" x14ac:dyDescent="0.3">
      <c r="B4728" s="25" t="str">
        <f>IF(A4728="","",VLOOKUP(A4728,Tabulka3[[Číslo registrace  u jednorázové akce]:[Příjmení]],2,0))</f>
        <v/>
      </c>
      <c r="C4728" s="25" t="str">
        <f>IF(A4728="","",VLOOKUP(A4728,Tabulka3[[Číslo registrace  u jednorázové akce]:[Příjmení]],3,0))</f>
        <v/>
      </c>
      <c r="I4728" s="94"/>
      <c r="J4728" s="94"/>
      <c r="L4728" s="15"/>
      <c r="M4728" s="15"/>
      <c r="N4728" s="15"/>
    </row>
    <row r="4729" spans="2:14" s="25" customFormat="1" ht="15" customHeight="1" x14ac:dyDescent="0.3">
      <c r="B4729" s="25" t="str">
        <f>IF(A4729="","",VLOOKUP(A4729,Tabulka3[[Číslo registrace  u jednorázové akce]:[Příjmení]],2,0))</f>
        <v/>
      </c>
      <c r="C4729" s="25" t="str">
        <f>IF(A4729="","",VLOOKUP(A4729,Tabulka3[[Číslo registrace  u jednorázové akce]:[Příjmení]],3,0))</f>
        <v/>
      </c>
      <c r="I4729" s="94"/>
      <c r="J4729" s="94"/>
      <c r="L4729" s="15"/>
      <c r="M4729" s="15"/>
      <c r="N4729" s="15"/>
    </row>
    <row r="4730" spans="2:14" s="25" customFormat="1" ht="15" customHeight="1" x14ac:dyDescent="0.3">
      <c r="B4730" s="25" t="str">
        <f>IF(A4730="","",VLOOKUP(A4730,Tabulka3[[Číslo registrace  u jednorázové akce]:[Příjmení]],2,0))</f>
        <v/>
      </c>
      <c r="C4730" s="25" t="str">
        <f>IF(A4730="","",VLOOKUP(A4730,Tabulka3[[Číslo registrace  u jednorázové akce]:[Příjmení]],3,0))</f>
        <v/>
      </c>
      <c r="I4730" s="94"/>
      <c r="J4730" s="94"/>
      <c r="L4730" s="15"/>
      <c r="M4730" s="15"/>
      <c r="N4730" s="15"/>
    </row>
    <row r="4731" spans="2:14" s="25" customFormat="1" ht="15" customHeight="1" x14ac:dyDescent="0.3">
      <c r="B4731" s="25" t="str">
        <f>IF(A4731="","",VLOOKUP(A4731,Tabulka3[[Číslo registrace  u jednorázové akce]:[Příjmení]],2,0))</f>
        <v/>
      </c>
      <c r="C4731" s="25" t="str">
        <f>IF(A4731="","",VLOOKUP(A4731,Tabulka3[[Číslo registrace  u jednorázové akce]:[Příjmení]],3,0))</f>
        <v/>
      </c>
      <c r="I4731" s="94"/>
      <c r="J4731" s="94"/>
      <c r="L4731" s="15"/>
      <c r="M4731" s="15"/>
      <c r="N4731" s="15"/>
    </row>
    <row r="4732" spans="2:14" s="25" customFormat="1" ht="15" customHeight="1" x14ac:dyDescent="0.3">
      <c r="B4732" s="25" t="str">
        <f>IF(A4732="","",VLOOKUP(A4732,Tabulka3[[Číslo registrace  u jednorázové akce]:[Příjmení]],2,0))</f>
        <v/>
      </c>
      <c r="C4732" s="25" t="str">
        <f>IF(A4732="","",VLOOKUP(A4732,Tabulka3[[Číslo registrace  u jednorázové akce]:[Příjmení]],3,0))</f>
        <v/>
      </c>
      <c r="I4732" s="94"/>
      <c r="J4732" s="94"/>
      <c r="L4732" s="15"/>
      <c r="M4732" s="15"/>
      <c r="N4732" s="15"/>
    </row>
    <row r="4733" spans="2:14" s="25" customFormat="1" ht="15" customHeight="1" x14ac:dyDescent="0.3">
      <c r="B4733" s="25" t="str">
        <f>IF(A4733="","",VLOOKUP(A4733,Tabulka3[[Číslo registrace  u jednorázové akce]:[Příjmení]],2,0))</f>
        <v/>
      </c>
      <c r="C4733" s="25" t="str">
        <f>IF(A4733="","",VLOOKUP(A4733,Tabulka3[[Číslo registrace  u jednorázové akce]:[Příjmení]],3,0))</f>
        <v/>
      </c>
      <c r="I4733" s="94"/>
      <c r="J4733" s="94"/>
      <c r="L4733" s="15"/>
      <c r="M4733" s="15"/>
      <c r="N4733" s="15"/>
    </row>
    <row r="4734" spans="2:14" s="25" customFormat="1" ht="15" customHeight="1" x14ac:dyDescent="0.3">
      <c r="B4734" s="25" t="str">
        <f>IF(A4734="","",VLOOKUP(A4734,Tabulka3[[Číslo registrace  u jednorázové akce]:[Příjmení]],2,0))</f>
        <v/>
      </c>
      <c r="C4734" s="25" t="str">
        <f>IF(A4734="","",VLOOKUP(A4734,Tabulka3[[Číslo registrace  u jednorázové akce]:[Příjmení]],3,0))</f>
        <v/>
      </c>
      <c r="I4734" s="94"/>
      <c r="J4734" s="94"/>
      <c r="L4734" s="15"/>
      <c r="M4734" s="15"/>
      <c r="N4734" s="15"/>
    </row>
    <row r="4735" spans="2:14" s="25" customFormat="1" ht="15" customHeight="1" x14ac:dyDescent="0.3">
      <c r="B4735" s="25" t="str">
        <f>IF(A4735="","",VLOOKUP(A4735,Tabulka3[[Číslo registrace  u jednorázové akce]:[Příjmení]],2,0))</f>
        <v/>
      </c>
      <c r="C4735" s="25" t="str">
        <f>IF(A4735="","",VLOOKUP(A4735,Tabulka3[[Číslo registrace  u jednorázové akce]:[Příjmení]],3,0))</f>
        <v/>
      </c>
      <c r="I4735" s="94"/>
      <c r="J4735" s="94"/>
      <c r="L4735" s="15"/>
      <c r="M4735" s="15"/>
      <c r="N4735" s="15"/>
    </row>
    <row r="4736" spans="2:14" s="25" customFormat="1" ht="15" customHeight="1" x14ac:dyDescent="0.3">
      <c r="B4736" s="25" t="str">
        <f>IF(A4736="","",VLOOKUP(A4736,Tabulka3[[Číslo registrace  u jednorázové akce]:[Příjmení]],2,0))</f>
        <v/>
      </c>
      <c r="C4736" s="25" t="str">
        <f>IF(A4736="","",VLOOKUP(A4736,Tabulka3[[Číslo registrace  u jednorázové akce]:[Příjmení]],3,0))</f>
        <v/>
      </c>
      <c r="I4736" s="94"/>
      <c r="J4736" s="94"/>
      <c r="L4736" s="15"/>
      <c r="M4736" s="15"/>
      <c r="N4736" s="15"/>
    </row>
    <row r="4737" spans="2:14" s="25" customFormat="1" ht="15" customHeight="1" x14ac:dyDescent="0.3">
      <c r="B4737" s="25" t="str">
        <f>IF(A4737="","",VLOOKUP(A4737,Tabulka3[[Číslo registrace  u jednorázové akce]:[Příjmení]],2,0))</f>
        <v/>
      </c>
      <c r="C4737" s="25" t="str">
        <f>IF(A4737="","",VLOOKUP(A4737,Tabulka3[[Číslo registrace  u jednorázové akce]:[Příjmení]],3,0))</f>
        <v/>
      </c>
      <c r="I4737" s="94"/>
      <c r="J4737" s="94"/>
      <c r="L4737" s="15"/>
      <c r="M4737" s="15"/>
      <c r="N4737" s="15"/>
    </row>
    <row r="4738" spans="2:14" s="25" customFormat="1" ht="15" customHeight="1" x14ac:dyDescent="0.3">
      <c r="B4738" s="25" t="str">
        <f>IF(A4738="","",VLOOKUP(A4738,Tabulka3[[Číslo registrace  u jednorázové akce]:[Příjmení]],2,0))</f>
        <v/>
      </c>
      <c r="C4738" s="25" t="str">
        <f>IF(A4738="","",VLOOKUP(A4738,Tabulka3[[Číslo registrace  u jednorázové akce]:[Příjmení]],3,0))</f>
        <v/>
      </c>
      <c r="I4738" s="94"/>
      <c r="J4738" s="94"/>
      <c r="L4738" s="15"/>
      <c r="M4738" s="15"/>
      <c r="N4738" s="15"/>
    </row>
    <row r="4739" spans="2:14" s="25" customFormat="1" ht="15" customHeight="1" x14ac:dyDescent="0.3">
      <c r="B4739" s="25" t="str">
        <f>IF(A4739="","",VLOOKUP(A4739,Tabulka3[[Číslo registrace  u jednorázové akce]:[Příjmení]],2,0))</f>
        <v/>
      </c>
      <c r="C4739" s="25" t="str">
        <f>IF(A4739="","",VLOOKUP(A4739,Tabulka3[[Číslo registrace  u jednorázové akce]:[Příjmení]],3,0))</f>
        <v/>
      </c>
      <c r="I4739" s="94"/>
      <c r="J4739" s="94"/>
      <c r="L4739" s="15"/>
      <c r="M4739" s="15"/>
      <c r="N4739" s="15"/>
    </row>
    <row r="4740" spans="2:14" s="25" customFormat="1" ht="15" customHeight="1" x14ac:dyDescent="0.3">
      <c r="B4740" s="25" t="str">
        <f>IF(A4740="","",VLOOKUP(A4740,Tabulka3[[Číslo registrace  u jednorázové akce]:[Příjmení]],2,0))</f>
        <v/>
      </c>
      <c r="C4740" s="25" t="str">
        <f>IF(A4740="","",VLOOKUP(A4740,Tabulka3[[Číslo registrace  u jednorázové akce]:[Příjmení]],3,0))</f>
        <v/>
      </c>
      <c r="I4740" s="94"/>
      <c r="J4740" s="94"/>
      <c r="L4740" s="15"/>
      <c r="M4740" s="15"/>
      <c r="N4740" s="15"/>
    </row>
    <row r="4741" spans="2:14" s="25" customFormat="1" ht="15" customHeight="1" x14ac:dyDescent="0.3">
      <c r="B4741" s="25" t="str">
        <f>IF(A4741="","",VLOOKUP(A4741,Tabulka3[[Číslo registrace  u jednorázové akce]:[Příjmení]],2,0))</f>
        <v/>
      </c>
      <c r="C4741" s="25" t="str">
        <f>IF(A4741="","",VLOOKUP(A4741,Tabulka3[[Číslo registrace  u jednorázové akce]:[Příjmení]],3,0))</f>
        <v/>
      </c>
      <c r="I4741" s="94"/>
      <c r="J4741" s="94"/>
      <c r="L4741" s="15"/>
      <c r="M4741" s="15"/>
      <c r="N4741" s="15"/>
    </row>
    <row r="4742" spans="2:14" s="25" customFormat="1" ht="15" customHeight="1" x14ac:dyDescent="0.3">
      <c r="B4742" s="25" t="str">
        <f>IF(A4742="","",VLOOKUP(A4742,Tabulka3[[Číslo registrace  u jednorázové akce]:[Příjmení]],2,0))</f>
        <v/>
      </c>
      <c r="C4742" s="25" t="str">
        <f>IF(A4742="","",VLOOKUP(A4742,Tabulka3[[Číslo registrace  u jednorázové akce]:[Příjmení]],3,0))</f>
        <v/>
      </c>
      <c r="I4742" s="94"/>
      <c r="J4742" s="94"/>
      <c r="L4742" s="15"/>
      <c r="M4742" s="15"/>
      <c r="N4742" s="15"/>
    </row>
    <row r="4743" spans="2:14" s="25" customFormat="1" ht="15" customHeight="1" x14ac:dyDescent="0.3">
      <c r="B4743" s="25" t="str">
        <f>IF(A4743="","",VLOOKUP(A4743,Tabulka3[[Číslo registrace  u jednorázové akce]:[Příjmení]],2,0))</f>
        <v/>
      </c>
      <c r="C4743" s="25" t="str">
        <f>IF(A4743="","",VLOOKUP(A4743,Tabulka3[[Číslo registrace  u jednorázové akce]:[Příjmení]],3,0))</f>
        <v/>
      </c>
      <c r="I4743" s="94"/>
      <c r="J4743" s="94"/>
      <c r="L4743" s="15"/>
      <c r="M4743" s="15"/>
      <c r="N4743" s="15"/>
    </row>
    <row r="4744" spans="2:14" s="25" customFormat="1" ht="15" customHeight="1" x14ac:dyDescent="0.3">
      <c r="B4744" s="25" t="str">
        <f>IF(A4744="","",VLOOKUP(A4744,Tabulka3[[Číslo registrace  u jednorázové akce]:[Příjmení]],2,0))</f>
        <v/>
      </c>
      <c r="C4744" s="25" t="str">
        <f>IF(A4744="","",VLOOKUP(A4744,Tabulka3[[Číslo registrace  u jednorázové akce]:[Příjmení]],3,0))</f>
        <v/>
      </c>
      <c r="I4744" s="94"/>
      <c r="J4744" s="94"/>
      <c r="L4744" s="15"/>
      <c r="M4744" s="15"/>
      <c r="N4744" s="15"/>
    </row>
    <row r="4745" spans="2:14" s="25" customFormat="1" ht="15" customHeight="1" x14ac:dyDescent="0.3">
      <c r="B4745" s="25" t="str">
        <f>IF(A4745="","",VLOOKUP(A4745,Tabulka3[[Číslo registrace  u jednorázové akce]:[Příjmení]],2,0))</f>
        <v/>
      </c>
      <c r="C4745" s="25" t="str">
        <f>IF(A4745="","",VLOOKUP(A4745,Tabulka3[[Číslo registrace  u jednorázové akce]:[Příjmení]],3,0))</f>
        <v/>
      </c>
      <c r="I4745" s="94"/>
      <c r="J4745" s="94"/>
      <c r="L4745" s="15"/>
      <c r="M4745" s="15"/>
      <c r="N4745" s="15"/>
    </row>
    <row r="4746" spans="2:14" s="25" customFormat="1" ht="15" customHeight="1" x14ac:dyDescent="0.3">
      <c r="B4746" s="25" t="str">
        <f>IF(A4746="","",VLOOKUP(A4746,Tabulka3[[Číslo registrace  u jednorázové akce]:[Příjmení]],2,0))</f>
        <v/>
      </c>
      <c r="C4746" s="25" t="str">
        <f>IF(A4746="","",VLOOKUP(A4746,Tabulka3[[Číslo registrace  u jednorázové akce]:[Příjmení]],3,0))</f>
        <v/>
      </c>
      <c r="I4746" s="94"/>
      <c r="J4746" s="94"/>
      <c r="L4746" s="15"/>
      <c r="M4746" s="15"/>
      <c r="N4746" s="15"/>
    </row>
    <row r="4747" spans="2:14" s="25" customFormat="1" ht="15" customHeight="1" x14ac:dyDescent="0.3">
      <c r="B4747" s="25" t="str">
        <f>IF(A4747="","",VLOOKUP(A4747,Tabulka3[[Číslo registrace  u jednorázové akce]:[Příjmení]],2,0))</f>
        <v/>
      </c>
      <c r="C4747" s="25" t="str">
        <f>IF(A4747="","",VLOOKUP(A4747,Tabulka3[[Číslo registrace  u jednorázové akce]:[Příjmení]],3,0))</f>
        <v/>
      </c>
      <c r="I4747" s="94"/>
      <c r="J4747" s="94"/>
      <c r="L4747" s="15"/>
      <c r="M4747" s="15"/>
      <c r="N4747" s="15"/>
    </row>
    <row r="4748" spans="2:14" s="25" customFormat="1" ht="15" customHeight="1" x14ac:dyDescent="0.3">
      <c r="B4748" s="25" t="str">
        <f>IF(A4748="","",VLOOKUP(A4748,Tabulka3[[Číslo registrace  u jednorázové akce]:[Příjmení]],2,0))</f>
        <v/>
      </c>
      <c r="C4748" s="25" t="str">
        <f>IF(A4748="","",VLOOKUP(A4748,Tabulka3[[Číslo registrace  u jednorázové akce]:[Příjmení]],3,0))</f>
        <v/>
      </c>
      <c r="I4748" s="94"/>
      <c r="J4748" s="94"/>
      <c r="L4748" s="15"/>
      <c r="M4748" s="15"/>
      <c r="N4748" s="15"/>
    </row>
    <row r="4749" spans="2:14" s="25" customFormat="1" ht="15" customHeight="1" x14ac:dyDescent="0.3">
      <c r="B4749" s="25" t="str">
        <f>IF(A4749="","",VLOOKUP(A4749,Tabulka3[[Číslo registrace  u jednorázové akce]:[Příjmení]],2,0))</f>
        <v/>
      </c>
      <c r="C4749" s="25" t="str">
        <f>IF(A4749="","",VLOOKUP(A4749,Tabulka3[[Číslo registrace  u jednorázové akce]:[Příjmení]],3,0))</f>
        <v/>
      </c>
      <c r="I4749" s="94"/>
      <c r="J4749" s="94"/>
      <c r="L4749" s="15"/>
      <c r="M4749" s="15"/>
      <c r="N4749" s="15"/>
    </row>
    <row r="4750" spans="2:14" s="25" customFormat="1" ht="15" customHeight="1" x14ac:dyDescent="0.3">
      <c r="B4750" s="25" t="str">
        <f>IF(A4750="","",VLOOKUP(A4750,Tabulka3[[Číslo registrace  u jednorázové akce]:[Příjmení]],2,0))</f>
        <v/>
      </c>
      <c r="C4750" s="25" t="str">
        <f>IF(A4750="","",VLOOKUP(A4750,Tabulka3[[Číslo registrace  u jednorázové akce]:[Příjmení]],3,0))</f>
        <v/>
      </c>
      <c r="I4750" s="94"/>
      <c r="J4750" s="94"/>
      <c r="L4750" s="15"/>
      <c r="M4750" s="15"/>
      <c r="N4750" s="15"/>
    </row>
    <row r="4751" spans="2:14" s="25" customFormat="1" ht="15" customHeight="1" x14ac:dyDescent="0.3">
      <c r="B4751" s="25" t="str">
        <f>IF(A4751="","",VLOOKUP(A4751,Tabulka3[[Číslo registrace  u jednorázové akce]:[Příjmení]],2,0))</f>
        <v/>
      </c>
      <c r="C4751" s="25" t="str">
        <f>IF(A4751="","",VLOOKUP(A4751,Tabulka3[[Číslo registrace  u jednorázové akce]:[Příjmení]],3,0))</f>
        <v/>
      </c>
      <c r="I4751" s="94"/>
      <c r="J4751" s="94"/>
      <c r="L4751" s="15"/>
      <c r="M4751" s="15"/>
      <c r="N4751" s="15"/>
    </row>
    <row r="4752" spans="2:14" s="25" customFormat="1" ht="15" customHeight="1" x14ac:dyDescent="0.3">
      <c r="B4752" s="25" t="str">
        <f>IF(A4752="","",VLOOKUP(A4752,Tabulka3[[Číslo registrace  u jednorázové akce]:[Příjmení]],2,0))</f>
        <v/>
      </c>
      <c r="C4752" s="25" t="str">
        <f>IF(A4752="","",VLOOKUP(A4752,Tabulka3[[Číslo registrace  u jednorázové akce]:[Příjmení]],3,0))</f>
        <v/>
      </c>
      <c r="I4752" s="94"/>
      <c r="J4752" s="94"/>
      <c r="L4752" s="15"/>
      <c r="M4752" s="15"/>
      <c r="N4752" s="15"/>
    </row>
    <row r="4753" spans="2:14" s="25" customFormat="1" ht="15" customHeight="1" x14ac:dyDescent="0.3">
      <c r="B4753" s="25" t="str">
        <f>IF(A4753="","",VLOOKUP(A4753,Tabulka3[[Číslo registrace  u jednorázové akce]:[Příjmení]],2,0))</f>
        <v/>
      </c>
      <c r="C4753" s="25" t="str">
        <f>IF(A4753="","",VLOOKUP(A4753,Tabulka3[[Číslo registrace  u jednorázové akce]:[Příjmení]],3,0))</f>
        <v/>
      </c>
      <c r="I4753" s="94"/>
      <c r="J4753" s="94"/>
      <c r="L4753" s="15"/>
      <c r="M4753" s="15"/>
      <c r="N4753" s="15"/>
    </row>
    <row r="4754" spans="2:14" s="25" customFormat="1" ht="15" customHeight="1" x14ac:dyDescent="0.3">
      <c r="B4754" s="25" t="str">
        <f>IF(A4754="","",VLOOKUP(A4754,Tabulka3[[Číslo registrace  u jednorázové akce]:[Příjmení]],2,0))</f>
        <v/>
      </c>
      <c r="C4754" s="25" t="str">
        <f>IF(A4754="","",VLOOKUP(A4754,Tabulka3[[Číslo registrace  u jednorázové akce]:[Příjmení]],3,0))</f>
        <v/>
      </c>
      <c r="I4754" s="94"/>
      <c r="J4754" s="94"/>
      <c r="L4754" s="15"/>
      <c r="M4754" s="15"/>
      <c r="N4754" s="15"/>
    </row>
    <row r="4755" spans="2:14" s="25" customFormat="1" ht="15" customHeight="1" x14ac:dyDescent="0.3">
      <c r="B4755" s="25" t="str">
        <f>IF(A4755="","",VLOOKUP(A4755,Tabulka3[[Číslo registrace  u jednorázové akce]:[Příjmení]],2,0))</f>
        <v/>
      </c>
      <c r="C4755" s="25" t="str">
        <f>IF(A4755="","",VLOOKUP(A4755,Tabulka3[[Číslo registrace  u jednorázové akce]:[Příjmení]],3,0))</f>
        <v/>
      </c>
      <c r="I4755" s="94"/>
      <c r="J4755" s="94"/>
      <c r="L4755" s="15"/>
      <c r="M4755" s="15"/>
      <c r="N4755" s="15"/>
    </row>
    <row r="4756" spans="2:14" s="25" customFormat="1" ht="15" customHeight="1" x14ac:dyDescent="0.3">
      <c r="B4756" s="25" t="str">
        <f>IF(A4756="","",VLOOKUP(A4756,Tabulka3[[Číslo registrace  u jednorázové akce]:[Příjmení]],2,0))</f>
        <v/>
      </c>
      <c r="C4756" s="25" t="str">
        <f>IF(A4756="","",VLOOKUP(A4756,Tabulka3[[Číslo registrace  u jednorázové akce]:[Příjmení]],3,0))</f>
        <v/>
      </c>
      <c r="I4756" s="94"/>
      <c r="J4756" s="94"/>
      <c r="L4756" s="15"/>
      <c r="M4756" s="15"/>
      <c r="N4756" s="15"/>
    </row>
    <row r="4757" spans="2:14" s="25" customFormat="1" ht="15" customHeight="1" x14ac:dyDescent="0.3">
      <c r="B4757" s="25" t="str">
        <f>IF(A4757="","",VLOOKUP(A4757,Tabulka3[[Číslo registrace  u jednorázové akce]:[Příjmení]],2,0))</f>
        <v/>
      </c>
      <c r="C4757" s="25" t="str">
        <f>IF(A4757="","",VLOOKUP(A4757,Tabulka3[[Číslo registrace  u jednorázové akce]:[Příjmení]],3,0))</f>
        <v/>
      </c>
      <c r="I4757" s="94"/>
      <c r="J4757" s="94"/>
      <c r="L4757" s="15"/>
      <c r="M4757" s="15"/>
      <c r="N4757" s="15"/>
    </row>
    <row r="4758" spans="2:14" s="25" customFormat="1" ht="15" customHeight="1" x14ac:dyDescent="0.3">
      <c r="B4758" s="25" t="str">
        <f>IF(A4758="","",VLOOKUP(A4758,Tabulka3[[Číslo registrace  u jednorázové akce]:[Příjmení]],2,0))</f>
        <v/>
      </c>
      <c r="C4758" s="25" t="str">
        <f>IF(A4758="","",VLOOKUP(A4758,Tabulka3[[Číslo registrace  u jednorázové akce]:[Příjmení]],3,0))</f>
        <v/>
      </c>
      <c r="I4758" s="94"/>
      <c r="J4758" s="94"/>
      <c r="L4758" s="15"/>
      <c r="M4758" s="15"/>
      <c r="N4758" s="15"/>
    </row>
    <row r="4759" spans="2:14" s="25" customFormat="1" ht="15" customHeight="1" x14ac:dyDescent="0.3">
      <c r="B4759" s="25" t="str">
        <f>IF(A4759="","",VLOOKUP(A4759,Tabulka3[[Číslo registrace  u jednorázové akce]:[Příjmení]],2,0))</f>
        <v/>
      </c>
      <c r="C4759" s="25" t="str">
        <f>IF(A4759="","",VLOOKUP(A4759,Tabulka3[[Číslo registrace  u jednorázové akce]:[Příjmení]],3,0))</f>
        <v/>
      </c>
      <c r="I4759" s="94"/>
      <c r="J4759" s="94"/>
      <c r="L4759" s="15"/>
      <c r="M4759" s="15"/>
      <c r="N4759" s="15"/>
    </row>
    <row r="4760" spans="2:14" s="25" customFormat="1" ht="15" customHeight="1" x14ac:dyDescent="0.3">
      <c r="B4760" s="25" t="str">
        <f>IF(A4760="","",VLOOKUP(A4760,Tabulka3[[Číslo registrace  u jednorázové akce]:[Příjmení]],2,0))</f>
        <v/>
      </c>
      <c r="C4760" s="25" t="str">
        <f>IF(A4760="","",VLOOKUP(A4760,Tabulka3[[Číslo registrace  u jednorázové akce]:[Příjmení]],3,0))</f>
        <v/>
      </c>
      <c r="I4760" s="94"/>
      <c r="J4760" s="94"/>
      <c r="L4760" s="15"/>
      <c r="M4760" s="15"/>
      <c r="N4760" s="15"/>
    </row>
    <row r="4761" spans="2:14" s="25" customFormat="1" ht="15" customHeight="1" x14ac:dyDescent="0.3">
      <c r="B4761" s="25" t="str">
        <f>IF(A4761="","",VLOOKUP(A4761,Tabulka3[[Číslo registrace  u jednorázové akce]:[Příjmení]],2,0))</f>
        <v/>
      </c>
      <c r="C4761" s="25" t="str">
        <f>IF(A4761="","",VLOOKUP(A4761,Tabulka3[[Číslo registrace  u jednorázové akce]:[Příjmení]],3,0))</f>
        <v/>
      </c>
      <c r="I4761" s="94"/>
      <c r="J4761" s="94"/>
      <c r="L4761" s="15"/>
      <c r="M4761" s="15"/>
      <c r="N4761" s="15"/>
    </row>
    <row r="4762" spans="2:14" s="25" customFormat="1" ht="15" customHeight="1" x14ac:dyDescent="0.3">
      <c r="B4762" s="25" t="str">
        <f>IF(A4762="","",VLOOKUP(A4762,Tabulka3[[Číslo registrace  u jednorázové akce]:[Příjmení]],2,0))</f>
        <v/>
      </c>
      <c r="C4762" s="25" t="str">
        <f>IF(A4762="","",VLOOKUP(A4762,Tabulka3[[Číslo registrace  u jednorázové akce]:[Příjmení]],3,0))</f>
        <v/>
      </c>
      <c r="I4762" s="94"/>
      <c r="J4762" s="94"/>
      <c r="L4762" s="15"/>
      <c r="M4762" s="15"/>
      <c r="N4762" s="15"/>
    </row>
    <row r="4763" spans="2:14" s="25" customFormat="1" ht="15" customHeight="1" x14ac:dyDescent="0.3">
      <c r="B4763" s="25" t="str">
        <f>IF(A4763="","",VLOOKUP(A4763,Tabulka3[[Číslo registrace  u jednorázové akce]:[Příjmení]],2,0))</f>
        <v/>
      </c>
      <c r="C4763" s="25" t="str">
        <f>IF(A4763="","",VLOOKUP(A4763,Tabulka3[[Číslo registrace  u jednorázové akce]:[Příjmení]],3,0))</f>
        <v/>
      </c>
      <c r="I4763" s="94"/>
      <c r="J4763" s="94"/>
      <c r="L4763" s="15"/>
      <c r="M4763" s="15"/>
      <c r="N4763" s="15"/>
    </row>
    <row r="4764" spans="2:14" s="25" customFormat="1" ht="15" customHeight="1" x14ac:dyDescent="0.3">
      <c r="B4764" s="25" t="str">
        <f>IF(A4764="","",VLOOKUP(A4764,Tabulka3[[Číslo registrace  u jednorázové akce]:[Příjmení]],2,0))</f>
        <v/>
      </c>
      <c r="C4764" s="25" t="str">
        <f>IF(A4764="","",VLOOKUP(A4764,Tabulka3[[Číslo registrace  u jednorázové akce]:[Příjmení]],3,0))</f>
        <v/>
      </c>
      <c r="I4764" s="94"/>
      <c r="J4764" s="94"/>
      <c r="L4764" s="15"/>
      <c r="M4764" s="15"/>
      <c r="N4764" s="15"/>
    </row>
    <row r="4765" spans="2:14" s="25" customFormat="1" ht="15" customHeight="1" x14ac:dyDescent="0.3">
      <c r="B4765" s="25" t="str">
        <f>IF(A4765="","",VLOOKUP(A4765,Tabulka3[[Číslo registrace  u jednorázové akce]:[Příjmení]],2,0))</f>
        <v/>
      </c>
      <c r="C4765" s="25" t="str">
        <f>IF(A4765="","",VLOOKUP(A4765,Tabulka3[[Číslo registrace  u jednorázové akce]:[Příjmení]],3,0))</f>
        <v/>
      </c>
      <c r="I4765" s="94"/>
      <c r="J4765" s="94"/>
      <c r="L4765" s="15"/>
      <c r="M4765" s="15"/>
      <c r="N4765" s="15"/>
    </row>
    <row r="4766" spans="2:14" s="25" customFormat="1" ht="15" customHeight="1" x14ac:dyDescent="0.3">
      <c r="B4766" s="25" t="str">
        <f>IF(A4766="","",VLOOKUP(A4766,Tabulka3[[Číslo registrace  u jednorázové akce]:[Příjmení]],2,0))</f>
        <v/>
      </c>
      <c r="C4766" s="25" t="str">
        <f>IF(A4766="","",VLOOKUP(A4766,Tabulka3[[Číslo registrace  u jednorázové akce]:[Příjmení]],3,0))</f>
        <v/>
      </c>
      <c r="I4766" s="94"/>
      <c r="J4766" s="94"/>
      <c r="L4766" s="15"/>
      <c r="M4766" s="15"/>
      <c r="N4766" s="15"/>
    </row>
    <row r="4767" spans="2:14" s="25" customFormat="1" ht="15" customHeight="1" x14ac:dyDescent="0.3">
      <c r="B4767" s="25" t="str">
        <f>IF(A4767="","",VLOOKUP(A4767,Tabulka3[[Číslo registrace  u jednorázové akce]:[Příjmení]],2,0))</f>
        <v/>
      </c>
      <c r="C4767" s="25" t="str">
        <f>IF(A4767="","",VLOOKUP(A4767,Tabulka3[[Číslo registrace  u jednorázové akce]:[Příjmení]],3,0))</f>
        <v/>
      </c>
      <c r="I4767" s="94"/>
      <c r="J4767" s="94"/>
      <c r="L4767" s="15"/>
      <c r="M4767" s="15"/>
      <c r="N4767" s="15"/>
    </row>
    <row r="4768" spans="2:14" s="25" customFormat="1" ht="15" customHeight="1" x14ac:dyDescent="0.3">
      <c r="B4768" s="25" t="str">
        <f>IF(A4768="","",VLOOKUP(A4768,Tabulka3[[Číslo registrace  u jednorázové akce]:[Příjmení]],2,0))</f>
        <v/>
      </c>
      <c r="C4768" s="25" t="str">
        <f>IF(A4768="","",VLOOKUP(A4768,Tabulka3[[Číslo registrace  u jednorázové akce]:[Příjmení]],3,0))</f>
        <v/>
      </c>
      <c r="I4768" s="94"/>
      <c r="J4768" s="94"/>
      <c r="L4768" s="15"/>
      <c r="M4768" s="15"/>
      <c r="N4768" s="15"/>
    </row>
    <row r="4769" spans="2:14" s="25" customFormat="1" ht="15" customHeight="1" x14ac:dyDescent="0.3">
      <c r="B4769" s="25" t="str">
        <f>IF(A4769="","",VLOOKUP(A4769,Tabulka3[[Číslo registrace  u jednorázové akce]:[Příjmení]],2,0))</f>
        <v/>
      </c>
      <c r="C4769" s="25" t="str">
        <f>IF(A4769="","",VLOOKUP(A4769,Tabulka3[[Číslo registrace  u jednorázové akce]:[Příjmení]],3,0))</f>
        <v/>
      </c>
      <c r="I4769" s="94"/>
      <c r="J4769" s="94"/>
      <c r="L4769" s="15"/>
      <c r="M4769" s="15"/>
      <c r="N4769" s="15"/>
    </row>
    <row r="4770" spans="2:14" s="25" customFormat="1" ht="15" customHeight="1" x14ac:dyDescent="0.3">
      <c r="B4770" s="25" t="str">
        <f>IF(A4770="","",VLOOKUP(A4770,Tabulka3[[Číslo registrace  u jednorázové akce]:[Příjmení]],2,0))</f>
        <v/>
      </c>
      <c r="C4770" s="25" t="str">
        <f>IF(A4770="","",VLOOKUP(A4770,Tabulka3[[Číslo registrace  u jednorázové akce]:[Příjmení]],3,0))</f>
        <v/>
      </c>
      <c r="I4770" s="94"/>
      <c r="J4770" s="94"/>
      <c r="L4770" s="15"/>
      <c r="M4770" s="15"/>
      <c r="N4770" s="15"/>
    </row>
    <row r="4771" spans="2:14" s="25" customFormat="1" ht="15" customHeight="1" x14ac:dyDescent="0.3">
      <c r="B4771" s="25" t="str">
        <f>IF(A4771="","",VLOOKUP(A4771,Tabulka3[[Číslo registrace  u jednorázové akce]:[Příjmení]],2,0))</f>
        <v/>
      </c>
      <c r="C4771" s="25" t="str">
        <f>IF(A4771="","",VLOOKUP(A4771,Tabulka3[[Číslo registrace  u jednorázové akce]:[Příjmení]],3,0))</f>
        <v/>
      </c>
      <c r="I4771" s="94"/>
      <c r="J4771" s="94"/>
      <c r="L4771" s="15"/>
      <c r="M4771" s="15"/>
      <c r="N4771" s="15"/>
    </row>
    <row r="4772" spans="2:14" s="25" customFormat="1" ht="15" customHeight="1" x14ac:dyDescent="0.3">
      <c r="B4772" s="25" t="str">
        <f>IF(A4772="","",VLOOKUP(A4772,Tabulka3[[Číslo registrace  u jednorázové akce]:[Příjmení]],2,0))</f>
        <v/>
      </c>
      <c r="C4772" s="25" t="str">
        <f>IF(A4772="","",VLOOKUP(A4772,Tabulka3[[Číslo registrace  u jednorázové akce]:[Příjmení]],3,0))</f>
        <v/>
      </c>
      <c r="I4772" s="94"/>
      <c r="J4772" s="94"/>
      <c r="L4772" s="15"/>
      <c r="M4772" s="15"/>
      <c r="N4772" s="15"/>
    </row>
    <row r="4773" spans="2:14" s="25" customFormat="1" ht="15" customHeight="1" x14ac:dyDescent="0.3">
      <c r="B4773" s="25" t="str">
        <f>IF(A4773="","",VLOOKUP(A4773,Tabulka3[[Číslo registrace  u jednorázové akce]:[Příjmení]],2,0))</f>
        <v/>
      </c>
      <c r="C4773" s="25" t="str">
        <f>IF(A4773="","",VLOOKUP(A4773,Tabulka3[[Číslo registrace  u jednorázové akce]:[Příjmení]],3,0))</f>
        <v/>
      </c>
      <c r="I4773" s="94"/>
      <c r="J4773" s="94"/>
      <c r="L4773" s="15"/>
      <c r="M4773" s="15"/>
      <c r="N4773" s="15"/>
    </row>
    <row r="4774" spans="2:14" s="25" customFormat="1" ht="15" customHeight="1" x14ac:dyDescent="0.3">
      <c r="B4774" s="25" t="str">
        <f>IF(A4774="","",VLOOKUP(A4774,Tabulka3[[Číslo registrace  u jednorázové akce]:[Příjmení]],2,0))</f>
        <v/>
      </c>
      <c r="C4774" s="25" t="str">
        <f>IF(A4774="","",VLOOKUP(A4774,Tabulka3[[Číslo registrace  u jednorázové akce]:[Příjmení]],3,0))</f>
        <v/>
      </c>
      <c r="I4774" s="94"/>
      <c r="J4774" s="94"/>
      <c r="L4774" s="15"/>
      <c r="M4774" s="15"/>
      <c r="N4774" s="15"/>
    </row>
    <row r="4775" spans="2:14" s="25" customFormat="1" ht="15" customHeight="1" x14ac:dyDescent="0.3">
      <c r="B4775" s="25" t="str">
        <f>IF(A4775="","",VLOOKUP(A4775,Tabulka3[[Číslo registrace  u jednorázové akce]:[Příjmení]],2,0))</f>
        <v/>
      </c>
      <c r="C4775" s="25" t="str">
        <f>IF(A4775="","",VLOOKUP(A4775,Tabulka3[[Číslo registrace  u jednorázové akce]:[Příjmení]],3,0))</f>
        <v/>
      </c>
      <c r="I4775" s="94"/>
      <c r="J4775" s="94"/>
      <c r="L4775" s="15"/>
      <c r="M4775" s="15"/>
      <c r="N4775" s="15"/>
    </row>
    <row r="4776" spans="2:14" s="25" customFormat="1" ht="15" customHeight="1" x14ac:dyDescent="0.3">
      <c r="B4776" s="25" t="str">
        <f>IF(A4776="","",VLOOKUP(A4776,Tabulka3[[Číslo registrace  u jednorázové akce]:[Příjmení]],2,0))</f>
        <v/>
      </c>
      <c r="C4776" s="25" t="str">
        <f>IF(A4776="","",VLOOKUP(A4776,Tabulka3[[Číslo registrace  u jednorázové akce]:[Příjmení]],3,0))</f>
        <v/>
      </c>
      <c r="I4776" s="94"/>
      <c r="J4776" s="94"/>
      <c r="L4776" s="15"/>
      <c r="M4776" s="15"/>
      <c r="N4776" s="15"/>
    </row>
    <row r="4777" spans="2:14" s="25" customFormat="1" ht="15" customHeight="1" x14ac:dyDescent="0.3">
      <c r="B4777" s="25" t="str">
        <f>IF(A4777="","",VLOOKUP(A4777,Tabulka3[[Číslo registrace  u jednorázové akce]:[Příjmení]],2,0))</f>
        <v/>
      </c>
      <c r="C4777" s="25" t="str">
        <f>IF(A4777="","",VLOOKUP(A4777,Tabulka3[[Číslo registrace  u jednorázové akce]:[Příjmení]],3,0))</f>
        <v/>
      </c>
      <c r="I4777" s="94"/>
      <c r="J4777" s="94"/>
      <c r="L4777" s="15"/>
      <c r="M4777" s="15"/>
      <c r="N4777" s="15"/>
    </row>
    <row r="4778" spans="2:14" s="25" customFormat="1" ht="15" customHeight="1" x14ac:dyDescent="0.3">
      <c r="B4778" s="25" t="str">
        <f>IF(A4778="","",VLOOKUP(A4778,Tabulka3[[Číslo registrace  u jednorázové akce]:[Příjmení]],2,0))</f>
        <v/>
      </c>
      <c r="C4778" s="25" t="str">
        <f>IF(A4778="","",VLOOKUP(A4778,Tabulka3[[Číslo registrace  u jednorázové akce]:[Příjmení]],3,0))</f>
        <v/>
      </c>
      <c r="I4778" s="94"/>
      <c r="J4778" s="94"/>
      <c r="L4778" s="15"/>
      <c r="M4778" s="15"/>
      <c r="N4778" s="15"/>
    </row>
    <row r="4779" spans="2:14" s="25" customFormat="1" ht="15" customHeight="1" x14ac:dyDescent="0.3">
      <c r="B4779" s="25" t="str">
        <f>IF(A4779="","",VLOOKUP(A4779,Tabulka3[[Číslo registrace  u jednorázové akce]:[Příjmení]],2,0))</f>
        <v/>
      </c>
      <c r="C4779" s="25" t="str">
        <f>IF(A4779="","",VLOOKUP(A4779,Tabulka3[[Číslo registrace  u jednorázové akce]:[Příjmení]],3,0))</f>
        <v/>
      </c>
      <c r="I4779" s="94"/>
      <c r="J4779" s="94"/>
      <c r="L4779" s="15"/>
      <c r="M4779" s="15"/>
      <c r="N4779" s="15"/>
    </row>
    <row r="4780" spans="2:14" s="25" customFormat="1" ht="15" customHeight="1" x14ac:dyDescent="0.3">
      <c r="B4780" s="25" t="str">
        <f>IF(A4780="","",VLOOKUP(A4780,Tabulka3[[Číslo registrace  u jednorázové akce]:[Příjmení]],2,0))</f>
        <v/>
      </c>
      <c r="C4780" s="25" t="str">
        <f>IF(A4780="","",VLOOKUP(A4780,Tabulka3[[Číslo registrace  u jednorázové akce]:[Příjmení]],3,0))</f>
        <v/>
      </c>
      <c r="I4780" s="94"/>
      <c r="J4780" s="94"/>
      <c r="L4780" s="15"/>
      <c r="M4780" s="15"/>
      <c r="N4780" s="15"/>
    </row>
    <row r="4781" spans="2:14" s="25" customFormat="1" ht="15" customHeight="1" x14ac:dyDescent="0.3">
      <c r="B4781" s="25" t="str">
        <f>IF(A4781="","",VLOOKUP(A4781,Tabulka3[[Číslo registrace  u jednorázové akce]:[Příjmení]],2,0))</f>
        <v/>
      </c>
      <c r="C4781" s="25" t="str">
        <f>IF(A4781="","",VLOOKUP(A4781,Tabulka3[[Číslo registrace  u jednorázové akce]:[Příjmení]],3,0))</f>
        <v/>
      </c>
      <c r="I4781" s="94"/>
      <c r="J4781" s="94"/>
      <c r="L4781" s="15"/>
      <c r="M4781" s="15"/>
      <c r="N4781" s="15"/>
    </row>
    <row r="4782" spans="2:14" s="25" customFormat="1" ht="15" customHeight="1" x14ac:dyDescent="0.3">
      <c r="B4782" s="25" t="str">
        <f>IF(A4782="","",VLOOKUP(A4782,Tabulka3[[Číslo registrace  u jednorázové akce]:[Příjmení]],2,0))</f>
        <v/>
      </c>
      <c r="C4782" s="25" t="str">
        <f>IF(A4782="","",VLOOKUP(A4782,Tabulka3[[Číslo registrace  u jednorázové akce]:[Příjmení]],3,0))</f>
        <v/>
      </c>
      <c r="I4782" s="94"/>
      <c r="J4782" s="94"/>
      <c r="L4782" s="15"/>
      <c r="M4782" s="15"/>
      <c r="N4782" s="15"/>
    </row>
    <row r="4783" spans="2:14" s="25" customFormat="1" ht="15" customHeight="1" x14ac:dyDescent="0.3">
      <c r="B4783" s="25" t="str">
        <f>IF(A4783="","",VLOOKUP(A4783,Tabulka3[[Číslo registrace  u jednorázové akce]:[Příjmení]],2,0))</f>
        <v/>
      </c>
      <c r="C4783" s="25" t="str">
        <f>IF(A4783="","",VLOOKUP(A4783,Tabulka3[[Číslo registrace  u jednorázové akce]:[Příjmení]],3,0))</f>
        <v/>
      </c>
      <c r="I4783" s="94"/>
      <c r="J4783" s="94"/>
      <c r="L4783" s="15"/>
      <c r="M4783" s="15"/>
      <c r="N4783" s="15"/>
    </row>
    <row r="4784" spans="2:14" s="25" customFormat="1" ht="15" customHeight="1" x14ac:dyDescent="0.3">
      <c r="B4784" s="25" t="str">
        <f>IF(A4784="","",VLOOKUP(A4784,Tabulka3[[Číslo registrace  u jednorázové akce]:[Příjmení]],2,0))</f>
        <v/>
      </c>
      <c r="C4784" s="25" t="str">
        <f>IF(A4784="","",VLOOKUP(A4784,Tabulka3[[Číslo registrace  u jednorázové akce]:[Příjmení]],3,0))</f>
        <v/>
      </c>
      <c r="I4784" s="94"/>
      <c r="J4784" s="94"/>
      <c r="L4784" s="15"/>
      <c r="M4784" s="15"/>
      <c r="N4784" s="15"/>
    </row>
    <row r="4785" spans="2:14" s="25" customFormat="1" ht="15" customHeight="1" x14ac:dyDescent="0.3">
      <c r="B4785" s="25" t="str">
        <f>IF(A4785="","",VLOOKUP(A4785,Tabulka3[[Číslo registrace  u jednorázové akce]:[Příjmení]],2,0))</f>
        <v/>
      </c>
      <c r="C4785" s="25" t="str">
        <f>IF(A4785="","",VLOOKUP(A4785,Tabulka3[[Číslo registrace  u jednorázové akce]:[Příjmení]],3,0))</f>
        <v/>
      </c>
      <c r="I4785" s="94"/>
      <c r="J4785" s="94"/>
      <c r="L4785" s="15"/>
      <c r="M4785" s="15"/>
      <c r="N4785" s="15"/>
    </row>
    <row r="4786" spans="2:14" s="25" customFormat="1" ht="15" customHeight="1" x14ac:dyDescent="0.3">
      <c r="B4786" s="25" t="str">
        <f>IF(A4786="","",VLOOKUP(A4786,Tabulka3[[Číslo registrace  u jednorázové akce]:[Příjmení]],2,0))</f>
        <v/>
      </c>
      <c r="C4786" s="25" t="str">
        <f>IF(A4786="","",VLOOKUP(A4786,Tabulka3[[Číslo registrace  u jednorázové akce]:[Příjmení]],3,0))</f>
        <v/>
      </c>
      <c r="I4786" s="94"/>
      <c r="J4786" s="94"/>
      <c r="L4786" s="15"/>
      <c r="M4786" s="15"/>
      <c r="N4786" s="15"/>
    </row>
    <row r="4787" spans="2:14" s="25" customFormat="1" ht="15" customHeight="1" x14ac:dyDescent="0.3">
      <c r="B4787" s="25" t="str">
        <f>IF(A4787="","",VLOOKUP(A4787,Tabulka3[[Číslo registrace  u jednorázové akce]:[Příjmení]],2,0))</f>
        <v/>
      </c>
      <c r="C4787" s="25" t="str">
        <f>IF(A4787="","",VLOOKUP(A4787,Tabulka3[[Číslo registrace  u jednorázové akce]:[Příjmení]],3,0))</f>
        <v/>
      </c>
      <c r="I4787" s="94"/>
      <c r="J4787" s="94"/>
      <c r="L4787" s="15"/>
      <c r="M4787" s="15"/>
      <c r="N4787" s="15"/>
    </row>
    <row r="4788" spans="2:14" s="25" customFormat="1" ht="15" customHeight="1" x14ac:dyDescent="0.3">
      <c r="B4788" s="25" t="str">
        <f>IF(A4788="","",VLOOKUP(A4788,Tabulka3[[Číslo registrace  u jednorázové akce]:[Příjmení]],2,0))</f>
        <v/>
      </c>
      <c r="C4788" s="25" t="str">
        <f>IF(A4788="","",VLOOKUP(A4788,Tabulka3[[Číslo registrace  u jednorázové akce]:[Příjmení]],3,0))</f>
        <v/>
      </c>
      <c r="I4788" s="94"/>
      <c r="J4788" s="94"/>
      <c r="L4788" s="15"/>
      <c r="M4788" s="15"/>
      <c r="N4788" s="15"/>
    </row>
    <row r="4789" spans="2:14" s="25" customFormat="1" ht="15" customHeight="1" x14ac:dyDescent="0.3">
      <c r="B4789" s="25" t="str">
        <f>IF(A4789="","",VLOOKUP(A4789,Tabulka3[[Číslo registrace  u jednorázové akce]:[Příjmení]],2,0))</f>
        <v/>
      </c>
      <c r="C4789" s="25" t="str">
        <f>IF(A4789="","",VLOOKUP(A4789,Tabulka3[[Číslo registrace  u jednorázové akce]:[Příjmení]],3,0))</f>
        <v/>
      </c>
      <c r="I4789" s="94"/>
      <c r="J4789" s="94"/>
      <c r="L4789" s="15"/>
      <c r="M4789" s="15"/>
      <c r="N4789" s="15"/>
    </row>
    <row r="4790" spans="2:14" s="25" customFormat="1" ht="15" customHeight="1" x14ac:dyDescent="0.3">
      <c r="B4790" s="25" t="str">
        <f>IF(A4790="","",VLOOKUP(A4790,Tabulka3[[Číslo registrace  u jednorázové akce]:[Příjmení]],2,0))</f>
        <v/>
      </c>
      <c r="C4790" s="25" t="str">
        <f>IF(A4790="","",VLOOKUP(A4790,Tabulka3[[Číslo registrace  u jednorázové akce]:[Příjmení]],3,0))</f>
        <v/>
      </c>
      <c r="I4790" s="94"/>
      <c r="J4790" s="94"/>
      <c r="L4790" s="15"/>
      <c r="M4790" s="15"/>
      <c r="N4790" s="15"/>
    </row>
    <row r="4791" spans="2:14" s="25" customFormat="1" ht="15" customHeight="1" x14ac:dyDescent="0.3">
      <c r="B4791" s="25" t="str">
        <f>IF(A4791="","",VLOOKUP(A4791,Tabulka3[[Číslo registrace  u jednorázové akce]:[Příjmení]],2,0))</f>
        <v/>
      </c>
      <c r="C4791" s="25" t="str">
        <f>IF(A4791="","",VLOOKUP(A4791,Tabulka3[[Číslo registrace  u jednorázové akce]:[Příjmení]],3,0))</f>
        <v/>
      </c>
      <c r="I4791" s="94"/>
      <c r="J4791" s="94"/>
      <c r="L4791" s="15"/>
      <c r="M4791" s="15"/>
      <c r="N4791" s="15"/>
    </row>
    <row r="4792" spans="2:14" s="25" customFormat="1" ht="15" customHeight="1" x14ac:dyDescent="0.3">
      <c r="B4792" s="25" t="str">
        <f>IF(A4792="","",VLOOKUP(A4792,Tabulka3[[Číslo registrace  u jednorázové akce]:[Příjmení]],2,0))</f>
        <v/>
      </c>
      <c r="C4792" s="25" t="str">
        <f>IF(A4792="","",VLOOKUP(A4792,Tabulka3[[Číslo registrace  u jednorázové akce]:[Příjmení]],3,0))</f>
        <v/>
      </c>
      <c r="I4792" s="94"/>
      <c r="J4792" s="94"/>
      <c r="L4792" s="15"/>
      <c r="M4792" s="15"/>
      <c r="N4792" s="15"/>
    </row>
    <row r="4793" spans="2:14" s="25" customFormat="1" ht="15" customHeight="1" x14ac:dyDescent="0.3">
      <c r="B4793" s="25" t="str">
        <f>IF(A4793="","",VLOOKUP(A4793,Tabulka3[[Číslo registrace  u jednorázové akce]:[Příjmení]],2,0))</f>
        <v/>
      </c>
      <c r="C4793" s="25" t="str">
        <f>IF(A4793="","",VLOOKUP(A4793,Tabulka3[[Číslo registrace  u jednorázové akce]:[Příjmení]],3,0))</f>
        <v/>
      </c>
      <c r="I4793" s="94"/>
      <c r="J4793" s="94"/>
      <c r="L4793" s="15"/>
      <c r="M4793" s="15"/>
      <c r="N4793" s="15"/>
    </row>
    <row r="4794" spans="2:14" s="25" customFormat="1" ht="15" customHeight="1" x14ac:dyDescent="0.3">
      <c r="B4794" s="25" t="str">
        <f>IF(A4794="","",VLOOKUP(A4794,Tabulka3[[Číslo registrace  u jednorázové akce]:[Příjmení]],2,0))</f>
        <v/>
      </c>
      <c r="C4794" s="25" t="str">
        <f>IF(A4794="","",VLOOKUP(A4794,Tabulka3[[Číslo registrace  u jednorázové akce]:[Příjmení]],3,0))</f>
        <v/>
      </c>
      <c r="I4794" s="94"/>
      <c r="J4794" s="94"/>
      <c r="L4794" s="15"/>
      <c r="M4794" s="15"/>
      <c r="N4794" s="15"/>
    </row>
    <row r="4795" spans="2:14" s="25" customFormat="1" ht="15" customHeight="1" x14ac:dyDescent="0.3">
      <c r="B4795" s="25" t="str">
        <f>IF(A4795="","",VLOOKUP(A4795,Tabulka3[[Číslo registrace  u jednorázové akce]:[Příjmení]],2,0))</f>
        <v/>
      </c>
      <c r="C4795" s="25" t="str">
        <f>IF(A4795="","",VLOOKUP(A4795,Tabulka3[[Číslo registrace  u jednorázové akce]:[Příjmení]],3,0))</f>
        <v/>
      </c>
      <c r="I4795" s="94"/>
      <c r="J4795" s="94"/>
      <c r="L4795" s="15"/>
      <c r="M4795" s="15"/>
      <c r="N4795" s="15"/>
    </row>
    <row r="4796" spans="2:14" s="25" customFormat="1" ht="15" customHeight="1" x14ac:dyDescent="0.3">
      <c r="B4796" s="25" t="str">
        <f>IF(A4796="","",VLOOKUP(A4796,Tabulka3[[Číslo registrace  u jednorázové akce]:[Příjmení]],2,0))</f>
        <v/>
      </c>
      <c r="C4796" s="25" t="str">
        <f>IF(A4796="","",VLOOKUP(A4796,Tabulka3[[Číslo registrace  u jednorázové akce]:[Příjmení]],3,0))</f>
        <v/>
      </c>
      <c r="I4796" s="94"/>
      <c r="J4796" s="94"/>
      <c r="L4796" s="15"/>
      <c r="M4796" s="15"/>
      <c r="N4796" s="15"/>
    </row>
    <row r="4797" spans="2:14" s="25" customFormat="1" ht="15" customHeight="1" x14ac:dyDescent="0.3">
      <c r="B4797" s="25" t="str">
        <f>IF(A4797="","",VLOOKUP(A4797,Tabulka3[[Číslo registrace  u jednorázové akce]:[Příjmení]],2,0))</f>
        <v/>
      </c>
      <c r="C4797" s="25" t="str">
        <f>IF(A4797="","",VLOOKUP(A4797,Tabulka3[[Číslo registrace  u jednorázové akce]:[Příjmení]],3,0))</f>
        <v/>
      </c>
      <c r="I4797" s="94"/>
      <c r="J4797" s="94"/>
      <c r="L4797" s="15"/>
      <c r="M4797" s="15"/>
      <c r="N4797" s="15"/>
    </row>
    <row r="4798" spans="2:14" s="25" customFormat="1" ht="15" customHeight="1" x14ac:dyDescent="0.3">
      <c r="B4798" s="25" t="str">
        <f>IF(A4798="","",VLOOKUP(A4798,Tabulka3[[Číslo registrace  u jednorázové akce]:[Příjmení]],2,0))</f>
        <v/>
      </c>
      <c r="C4798" s="25" t="str">
        <f>IF(A4798="","",VLOOKUP(A4798,Tabulka3[[Číslo registrace  u jednorázové akce]:[Příjmení]],3,0))</f>
        <v/>
      </c>
      <c r="I4798" s="94"/>
      <c r="J4798" s="94"/>
      <c r="L4798" s="15"/>
      <c r="M4798" s="15"/>
      <c r="N4798" s="15"/>
    </row>
    <row r="4799" spans="2:14" s="25" customFormat="1" ht="15" customHeight="1" x14ac:dyDescent="0.3">
      <c r="B4799" s="25" t="str">
        <f>IF(A4799="","",VLOOKUP(A4799,Tabulka3[[Číslo registrace  u jednorázové akce]:[Příjmení]],2,0))</f>
        <v/>
      </c>
      <c r="C4799" s="25" t="str">
        <f>IF(A4799="","",VLOOKUP(A4799,Tabulka3[[Číslo registrace  u jednorázové akce]:[Příjmení]],3,0))</f>
        <v/>
      </c>
      <c r="I4799" s="94"/>
      <c r="J4799" s="94"/>
      <c r="L4799" s="15"/>
      <c r="M4799" s="15"/>
      <c r="N4799" s="15"/>
    </row>
    <row r="4800" spans="2:14" s="25" customFormat="1" ht="15" customHeight="1" x14ac:dyDescent="0.3">
      <c r="B4800" s="25" t="str">
        <f>IF(A4800="","",VLOOKUP(A4800,Tabulka3[[Číslo registrace  u jednorázové akce]:[Příjmení]],2,0))</f>
        <v/>
      </c>
      <c r="C4800" s="25" t="str">
        <f>IF(A4800="","",VLOOKUP(A4800,Tabulka3[[Číslo registrace  u jednorázové akce]:[Příjmení]],3,0))</f>
        <v/>
      </c>
      <c r="I4800" s="94"/>
      <c r="J4800" s="94"/>
      <c r="L4800" s="15"/>
      <c r="M4800" s="15"/>
      <c r="N4800" s="15"/>
    </row>
    <row r="4801" spans="2:14" s="25" customFormat="1" ht="15" customHeight="1" x14ac:dyDescent="0.3">
      <c r="B4801" s="25" t="str">
        <f>IF(A4801="","",VLOOKUP(A4801,Tabulka3[[Číslo registrace  u jednorázové akce]:[Příjmení]],2,0))</f>
        <v/>
      </c>
      <c r="C4801" s="25" t="str">
        <f>IF(A4801="","",VLOOKUP(A4801,Tabulka3[[Číslo registrace  u jednorázové akce]:[Příjmení]],3,0))</f>
        <v/>
      </c>
      <c r="I4801" s="94"/>
      <c r="J4801" s="94"/>
      <c r="L4801" s="15"/>
      <c r="M4801" s="15"/>
      <c r="N4801" s="15"/>
    </row>
    <row r="4802" spans="2:14" s="25" customFormat="1" ht="15" customHeight="1" x14ac:dyDescent="0.3">
      <c r="B4802" s="25" t="str">
        <f>IF(A4802="","",VLOOKUP(A4802,Tabulka3[[Číslo registrace  u jednorázové akce]:[Příjmení]],2,0))</f>
        <v/>
      </c>
      <c r="C4802" s="25" t="str">
        <f>IF(A4802="","",VLOOKUP(A4802,Tabulka3[[Číslo registrace  u jednorázové akce]:[Příjmení]],3,0))</f>
        <v/>
      </c>
      <c r="I4802" s="94"/>
      <c r="J4802" s="94"/>
      <c r="L4802" s="15"/>
      <c r="M4802" s="15"/>
      <c r="N4802" s="15"/>
    </row>
    <row r="4803" spans="2:14" s="25" customFormat="1" ht="15" customHeight="1" x14ac:dyDescent="0.3">
      <c r="B4803" s="25" t="str">
        <f>IF(A4803="","",VLOOKUP(A4803,Tabulka3[[Číslo registrace  u jednorázové akce]:[Příjmení]],2,0))</f>
        <v/>
      </c>
      <c r="C4803" s="25" t="str">
        <f>IF(A4803="","",VLOOKUP(A4803,Tabulka3[[Číslo registrace  u jednorázové akce]:[Příjmení]],3,0))</f>
        <v/>
      </c>
      <c r="I4803" s="94"/>
      <c r="J4803" s="94"/>
      <c r="L4803" s="15"/>
      <c r="M4803" s="15"/>
      <c r="N4803" s="15"/>
    </row>
    <row r="4804" spans="2:14" s="25" customFormat="1" ht="15" customHeight="1" x14ac:dyDescent="0.3">
      <c r="B4804" s="25" t="str">
        <f>IF(A4804="","",VLOOKUP(A4804,Tabulka3[[Číslo registrace  u jednorázové akce]:[Příjmení]],2,0))</f>
        <v/>
      </c>
      <c r="C4804" s="25" t="str">
        <f>IF(A4804="","",VLOOKUP(A4804,Tabulka3[[Číslo registrace  u jednorázové akce]:[Příjmení]],3,0))</f>
        <v/>
      </c>
      <c r="I4804" s="94"/>
      <c r="J4804" s="94"/>
      <c r="L4804" s="15"/>
      <c r="M4804" s="15"/>
      <c r="N4804" s="15"/>
    </row>
    <row r="4805" spans="2:14" s="25" customFormat="1" ht="15" customHeight="1" x14ac:dyDescent="0.3">
      <c r="B4805" s="25" t="str">
        <f>IF(A4805="","",VLOOKUP(A4805,Tabulka3[[Číslo registrace  u jednorázové akce]:[Příjmení]],2,0))</f>
        <v/>
      </c>
      <c r="C4805" s="25" t="str">
        <f>IF(A4805="","",VLOOKUP(A4805,Tabulka3[[Číslo registrace  u jednorázové akce]:[Příjmení]],3,0))</f>
        <v/>
      </c>
      <c r="I4805" s="94"/>
      <c r="J4805" s="94"/>
      <c r="L4805" s="15"/>
      <c r="M4805" s="15"/>
      <c r="N4805" s="15"/>
    </row>
    <row r="4806" spans="2:14" s="25" customFormat="1" ht="15" customHeight="1" x14ac:dyDescent="0.3">
      <c r="B4806" s="25" t="str">
        <f>IF(A4806="","",VLOOKUP(A4806,Tabulka3[[Číslo registrace  u jednorázové akce]:[Příjmení]],2,0))</f>
        <v/>
      </c>
      <c r="C4806" s="25" t="str">
        <f>IF(A4806="","",VLOOKUP(A4806,Tabulka3[[Číslo registrace  u jednorázové akce]:[Příjmení]],3,0))</f>
        <v/>
      </c>
      <c r="I4806" s="94"/>
      <c r="J4806" s="94"/>
      <c r="L4806" s="15"/>
      <c r="M4806" s="15"/>
      <c r="N4806" s="15"/>
    </row>
    <row r="4807" spans="2:14" s="25" customFormat="1" ht="15" customHeight="1" x14ac:dyDescent="0.3">
      <c r="B4807" s="25" t="str">
        <f>IF(A4807="","",VLOOKUP(A4807,Tabulka3[[Číslo registrace  u jednorázové akce]:[Příjmení]],2,0))</f>
        <v/>
      </c>
      <c r="C4807" s="25" t="str">
        <f>IF(A4807="","",VLOOKUP(A4807,Tabulka3[[Číslo registrace  u jednorázové akce]:[Příjmení]],3,0))</f>
        <v/>
      </c>
      <c r="I4807" s="94"/>
      <c r="J4807" s="94"/>
      <c r="L4807" s="15"/>
      <c r="M4807" s="15"/>
      <c r="N4807" s="15"/>
    </row>
    <row r="4808" spans="2:14" s="25" customFormat="1" ht="15" customHeight="1" x14ac:dyDescent="0.3">
      <c r="B4808" s="25" t="str">
        <f>IF(A4808="","",VLOOKUP(A4808,Tabulka3[[Číslo registrace  u jednorázové akce]:[Příjmení]],2,0))</f>
        <v/>
      </c>
      <c r="C4808" s="25" t="str">
        <f>IF(A4808="","",VLOOKUP(A4808,Tabulka3[[Číslo registrace  u jednorázové akce]:[Příjmení]],3,0))</f>
        <v/>
      </c>
      <c r="I4808" s="94"/>
      <c r="J4808" s="94"/>
      <c r="L4808" s="15"/>
      <c r="M4808" s="15"/>
      <c r="N4808" s="15"/>
    </row>
    <row r="4809" spans="2:14" s="25" customFormat="1" ht="15" customHeight="1" x14ac:dyDescent="0.3">
      <c r="B4809" s="25" t="str">
        <f>IF(A4809="","",VLOOKUP(A4809,Tabulka3[[Číslo registrace  u jednorázové akce]:[Příjmení]],2,0))</f>
        <v/>
      </c>
      <c r="C4809" s="25" t="str">
        <f>IF(A4809="","",VLOOKUP(A4809,Tabulka3[[Číslo registrace  u jednorázové akce]:[Příjmení]],3,0))</f>
        <v/>
      </c>
      <c r="I4809" s="94"/>
      <c r="J4809" s="94"/>
      <c r="L4809" s="15"/>
      <c r="M4809" s="15"/>
      <c r="N4809" s="15"/>
    </row>
    <row r="4810" spans="2:14" s="25" customFormat="1" ht="15" customHeight="1" x14ac:dyDescent="0.3">
      <c r="B4810" s="25" t="str">
        <f>IF(A4810="","",VLOOKUP(A4810,Tabulka3[[Číslo registrace  u jednorázové akce]:[Příjmení]],2,0))</f>
        <v/>
      </c>
      <c r="C4810" s="25" t="str">
        <f>IF(A4810="","",VLOOKUP(A4810,Tabulka3[[Číslo registrace  u jednorázové akce]:[Příjmení]],3,0))</f>
        <v/>
      </c>
      <c r="I4810" s="94"/>
      <c r="J4810" s="94"/>
      <c r="L4810" s="15"/>
      <c r="M4810" s="15"/>
      <c r="N4810" s="15"/>
    </row>
    <row r="4811" spans="2:14" s="25" customFormat="1" ht="15" customHeight="1" x14ac:dyDescent="0.3">
      <c r="B4811" s="25" t="str">
        <f>IF(A4811="","",VLOOKUP(A4811,Tabulka3[[Číslo registrace  u jednorázové akce]:[Příjmení]],2,0))</f>
        <v/>
      </c>
      <c r="C4811" s="25" t="str">
        <f>IF(A4811="","",VLOOKUP(A4811,Tabulka3[[Číslo registrace  u jednorázové akce]:[Příjmení]],3,0))</f>
        <v/>
      </c>
      <c r="I4811" s="94"/>
      <c r="J4811" s="94"/>
      <c r="L4811" s="15"/>
      <c r="M4811" s="15"/>
      <c r="N4811" s="15"/>
    </row>
    <row r="4812" spans="2:14" s="25" customFormat="1" ht="15" customHeight="1" x14ac:dyDescent="0.3">
      <c r="B4812" s="25" t="str">
        <f>IF(A4812="","",VLOOKUP(A4812,Tabulka3[[Číslo registrace  u jednorázové akce]:[Příjmení]],2,0))</f>
        <v/>
      </c>
      <c r="C4812" s="25" t="str">
        <f>IF(A4812="","",VLOOKUP(A4812,Tabulka3[[Číslo registrace  u jednorázové akce]:[Příjmení]],3,0))</f>
        <v/>
      </c>
      <c r="I4812" s="94"/>
      <c r="J4812" s="94"/>
      <c r="L4812" s="15"/>
      <c r="M4812" s="15"/>
      <c r="N4812" s="15"/>
    </row>
    <row r="4813" spans="2:14" s="25" customFormat="1" ht="15" customHeight="1" x14ac:dyDescent="0.3">
      <c r="B4813" s="25" t="str">
        <f>IF(A4813="","",VLOOKUP(A4813,Tabulka3[[Číslo registrace  u jednorázové akce]:[Příjmení]],2,0))</f>
        <v/>
      </c>
      <c r="C4813" s="25" t="str">
        <f>IF(A4813="","",VLOOKUP(A4813,Tabulka3[[Číslo registrace  u jednorázové akce]:[Příjmení]],3,0))</f>
        <v/>
      </c>
      <c r="I4813" s="94"/>
      <c r="J4813" s="94"/>
      <c r="L4813" s="15"/>
      <c r="M4813" s="15"/>
      <c r="N4813" s="15"/>
    </row>
    <row r="4814" spans="2:14" s="25" customFormat="1" ht="15" customHeight="1" x14ac:dyDescent="0.3">
      <c r="B4814" s="25" t="str">
        <f>IF(A4814="","",VLOOKUP(A4814,Tabulka3[[Číslo registrace  u jednorázové akce]:[Příjmení]],2,0))</f>
        <v/>
      </c>
      <c r="C4814" s="25" t="str">
        <f>IF(A4814="","",VLOOKUP(A4814,Tabulka3[[Číslo registrace  u jednorázové akce]:[Příjmení]],3,0))</f>
        <v/>
      </c>
      <c r="I4814" s="94"/>
      <c r="J4814" s="94"/>
      <c r="L4814" s="15"/>
      <c r="M4814" s="15"/>
      <c r="N4814" s="15"/>
    </row>
    <row r="4815" spans="2:14" s="25" customFormat="1" ht="15" customHeight="1" x14ac:dyDescent="0.3">
      <c r="B4815" s="25" t="str">
        <f>IF(A4815="","",VLOOKUP(A4815,Tabulka3[[Číslo registrace  u jednorázové akce]:[Příjmení]],2,0))</f>
        <v/>
      </c>
      <c r="C4815" s="25" t="str">
        <f>IF(A4815="","",VLOOKUP(A4815,Tabulka3[[Číslo registrace  u jednorázové akce]:[Příjmení]],3,0))</f>
        <v/>
      </c>
      <c r="I4815" s="94"/>
      <c r="J4815" s="94"/>
      <c r="L4815" s="15"/>
      <c r="M4815" s="15"/>
      <c r="N4815" s="15"/>
    </row>
    <row r="4816" spans="2:14" s="25" customFormat="1" ht="15" customHeight="1" x14ac:dyDescent="0.3">
      <c r="B4816" s="25" t="str">
        <f>IF(A4816="","",VLOOKUP(A4816,Tabulka3[[Číslo registrace  u jednorázové akce]:[Příjmení]],2,0))</f>
        <v/>
      </c>
      <c r="C4816" s="25" t="str">
        <f>IF(A4816="","",VLOOKUP(A4816,Tabulka3[[Číslo registrace  u jednorázové akce]:[Příjmení]],3,0))</f>
        <v/>
      </c>
      <c r="I4816" s="94"/>
      <c r="J4816" s="94"/>
      <c r="L4816" s="15"/>
      <c r="M4816" s="15"/>
      <c r="N4816" s="15"/>
    </row>
    <row r="4817" spans="2:14" s="25" customFormat="1" ht="15" customHeight="1" x14ac:dyDescent="0.3">
      <c r="B4817" s="25" t="str">
        <f>IF(A4817="","",VLOOKUP(A4817,Tabulka3[[Číslo registrace  u jednorázové akce]:[Příjmení]],2,0))</f>
        <v/>
      </c>
      <c r="C4817" s="25" t="str">
        <f>IF(A4817="","",VLOOKUP(A4817,Tabulka3[[Číslo registrace  u jednorázové akce]:[Příjmení]],3,0))</f>
        <v/>
      </c>
      <c r="I4817" s="94"/>
      <c r="J4817" s="94"/>
      <c r="L4817" s="15"/>
      <c r="M4817" s="15"/>
      <c r="N4817" s="15"/>
    </row>
    <row r="4818" spans="2:14" s="25" customFormat="1" ht="15" customHeight="1" x14ac:dyDescent="0.3">
      <c r="B4818" s="25" t="str">
        <f>IF(A4818="","",VLOOKUP(A4818,Tabulka3[[Číslo registrace  u jednorázové akce]:[Příjmení]],2,0))</f>
        <v/>
      </c>
      <c r="C4818" s="25" t="str">
        <f>IF(A4818="","",VLOOKUP(A4818,Tabulka3[[Číslo registrace  u jednorázové akce]:[Příjmení]],3,0))</f>
        <v/>
      </c>
      <c r="I4818" s="94"/>
      <c r="J4818" s="94"/>
      <c r="L4818" s="15"/>
      <c r="M4818" s="15"/>
      <c r="N4818" s="15"/>
    </row>
    <row r="4819" spans="2:14" s="25" customFormat="1" ht="15" customHeight="1" x14ac:dyDescent="0.3">
      <c r="B4819" s="25" t="str">
        <f>IF(A4819="","",VLOOKUP(A4819,Tabulka3[[Číslo registrace  u jednorázové akce]:[Příjmení]],2,0))</f>
        <v/>
      </c>
      <c r="C4819" s="25" t="str">
        <f>IF(A4819="","",VLOOKUP(A4819,Tabulka3[[Číslo registrace  u jednorázové akce]:[Příjmení]],3,0))</f>
        <v/>
      </c>
      <c r="I4819" s="94"/>
      <c r="J4819" s="94"/>
      <c r="L4819" s="15"/>
      <c r="M4819" s="15"/>
      <c r="N4819" s="15"/>
    </row>
    <row r="4820" spans="2:14" s="25" customFormat="1" ht="15" customHeight="1" x14ac:dyDescent="0.3">
      <c r="B4820" s="25" t="str">
        <f>IF(A4820="","",VLOOKUP(A4820,Tabulka3[[Číslo registrace  u jednorázové akce]:[Příjmení]],2,0))</f>
        <v/>
      </c>
      <c r="C4820" s="25" t="str">
        <f>IF(A4820="","",VLOOKUP(A4820,Tabulka3[[Číslo registrace  u jednorázové akce]:[Příjmení]],3,0))</f>
        <v/>
      </c>
      <c r="I4820" s="94"/>
      <c r="J4820" s="94"/>
      <c r="L4820" s="15"/>
      <c r="M4820" s="15"/>
      <c r="N4820" s="15"/>
    </row>
    <row r="4821" spans="2:14" s="25" customFormat="1" ht="15" customHeight="1" x14ac:dyDescent="0.3">
      <c r="B4821" s="25" t="str">
        <f>IF(A4821="","",VLOOKUP(A4821,Tabulka3[[Číslo registrace  u jednorázové akce]:[Příjmení]],2,0))</f>
        <v/>
      </c>
      <c r="C4821" s="25" t="str">
        <f>IF(A4821="","",VLOOKUP(A4821,Tabulka3[[Číslo registrace  u jednorázové akce]:[Příjmení]],3,0))</f>
        <v/>
      </c>
      <c r="I4821" s="94"/>
      <c r="J4821" s="94"/>
      <c r="L4821" s="15"/>
      <c r="M4821" s="15"/>
      <c r="N4821" s="15"/>
    </row>
    <row r="4822" spans="2:14" s="25" customFormat="1" ht="15" customHeight="1" x14ac:dyDescent="0.3">
      <c r="B4822" s="25" t="str">
        <f>IF(A4822="","",VLOOKUP(A4822,Tabulka3[[Číslo registrace  u jednorázové akce]:[Příjmení]],2,0))</f>
        <v/>
      </c>
      <c r="C4822" s="25" t="str">
        <f>IF(A4822="","",VLOOKUP(A4822,Tabulka3[[Číslo registrace  u jednorázové akce]:[Příjmení]],3,0))</f>
        <v/>
      </c>
      <c r="I4822" s="94"/>
      <c r="J4822" s="94"/>
      <c r="L4822" s="15"/>
      <c r="M4822" s="15"/>
      <c r="N4822" s="15"/>
    </row>
    <row r="4823" spans="2:14" s="25" customFormat="1" ht="15" customHeight="1" x14ac:dyDescent="0.3">
      <c r="B4823" s="25" t="str">
        <f>IF(A4823="","",VLOOKUP(A4823,Tabulka3[[Číslo registrace  u jednorázové akce]:[Příjmení]],2,0))</f>
        <v/>
      </c>
      <c r="C4823" s="25" t="str">
        <f>IF(A4823="","",VLOOKUP(A4823,Tabulka3[[Číslo registrace  u jednorázové akce]:[Příjmení]],3,0))</f>
        <v/>
      </c>
      <c r="I4823" s="94"/>
      <c r="J4823" s="94"/>
      <c r="L4823" s="15"/>
      <c r="M4823" s="15"/>
      <c r="N4823" s="15"/>
    </row>
    <row r="4824" spans="2:14" s="25" customFormat="1" ht="15" customHeight="1" x14ac:dyDescent="0.3">
      <c r="B4824" s="25" t="str">
        <f>IF(A4824="","",VLOOKUP(A4824,Tabulka3[[Číslo registrace  u jednorázové akce]:[Příjmení]],2,0))</f>
        <v/>
      </c>
      <c r="C4824" s="25" t="str">
        <f>IF(A4824="","",VLOOKUP(A4824,Tabulka3[[Číslo registrace  u jednorázové akce]:[Příjmení]],3,0))</f>
        <v/>
      </c>
      <c r="I4824" s="94"/>
      <c r="J4824" s="94"/>
      <c r="L4824" s="15"/>
      <c r="M4824" s="15"/>
      <c r="N4824" s="15"/>
    </row>
    <row r="4825" spans="2:14" s="25" customFormat="1" ht="15" customHeight="1" x14ac:dyDescent="0.3">
      <c r="B4825" s="25" t="str">
        <f>IF(A4825="","",VLOOKUP(A4825,Tabulka3[[Číslo registrace  u jednorázové akce]:[Příjmení]],2,0))</f>
        <v/>
      </c>
      <c r="C4825" s="25" t="str">
        <f>IF(A4825="","",VLOOKUP(A4825,Tabulka3[[Číslo registrace  u jednorázové akce]:[Příjmení]],3,0))</f>
        <v/>
      </c>
      <c r="I4825" s="94"/>
      <c r="J4825" s="94"/>
      <c r="L4825" s="15"/>
      <c r="M4825" s="15"/>
      <c r="N4825" s="15"/>
    </row>
    <row r="4826" spans="2:14" s="25" customFormat="1" ht="15" customHeight="1" x14ac:dyDescent="0.3">
      <c r="B4826" s="25" t="str">
        <f>IF(A4826="","",VLOOKUP(A4826,Tabulka3[[Číslo registrace  u jednorázové akce]:[Příjmení]],2,0))</f>
        <v/>
      </c>
      <c r="C4826" s="25" t="str">
        <f>IF(A4826="","",VLOOKUP(A4826,Tabulka3[[Číslo registrace  u jednorázové akce]:[Příjmení]],3,0))</f>
        <v/>
      </c>
      <c r="I4826" s="94"/>
      <c r="J4826" s="94"/>
      <c r="L4826" s="15"/>
      <c r="M4826" s="15"/>
      <c r="N4826" s="15"/>
    </row>
    <row r="4827" spans="2:14" s="25" customFormat="1" ht="15" customHeight="1" x14ac:dyDescent="0.3">
      <c r="B4827" s="25" t="str">
        <f>IF(A4827="","",VLOOKUP(A4827,Tabulka3[[Číslo registrace  u jednorázové akce]:[Příjmení]],2,0))</f>
        <v/>
      </c>
      <c r="C4827" s="25" t="str">
        <f>IF(A4827="","",VLOOKUP(A4827,Tabulka3[[Číslo registrace  u jednorázové akce]:[Příjmení]],3,0))</f>
        <v/>
      </c>
      <c r="I4827" s="94"/>
      <c r="J4827" s="94"/>
      <c r="L4827" s="15"/>
      <c r="M4827" s="15"/>
      <c r="N4827" s="15"/>
    </row>
    <row r="4828" spans="2:14" s="25" customFormat="1" ht="15" customHeight="1" x14ac:dyDescent="0.3">
      <c r="B4828" s="25" t="str">
        <f>IF(A4828="","",VLOOKUP(A4828,Tabulka3[[Číslo registrace  u jednorázové akce]:[Příjmení]],2,0))</f>
        <v/>
      </c>
      <c r="C4828" s="25" t="str">
        <f>IF(A4828="","",VLOOKUP(A4828,Tabulka3[[Číslo registrace  u jednorázové akce]:[Příjmení]],3,0))</f>
        <v/>
      </c>
      <c r="I4828" s="94"/>
      <c r="J4828" s="94"/>
      <c r="L4828" s="15"/>
      <c r="M4828" s="15"/>
      <c r="N4828" s="15"/>
    </row>
    <row r="4829" spans="2:14" s="25" customFormat="1" ht="15" customHeight="1" x14ac:dyDescent="0.3">
      <c r="B4829" s="25" t="str">
        <f>IF(A4829="","",VLOOKUP(A4829,Tabulka3[[Číslo registrace  u jednorázové akce]:[Příjmení]],2,0))</f>
        <v/>
      </c>
      <c r="C4829" s="25" t="str">
        <f>IF(A4829="","",VLOOKUP(A4829,Tabulka3[[Číslo registrace  u jednorázové akce]:[Příjmení]],3,0))</f>
        <v/>
      </c>
      <c r="I4829" s="94"/>
      <c r="J4829" s="94"/>
      <c r="L4829" s="15"/>
      <c r="M4829" s="15"/>
      <c r="N4829" s="15"/>
    </row>
    <row r="4830" spans="2:14" s="25" customFormat="1" ht="15" customHeight="1" x14ac:dyDescent="0.3">
      <c r="B4830" s="25" t="str">
        <f>IF(A4830="","",VLOOKUP(A4830,Tabulka3[[Číslo registrace  u jednorázové akce]:[Příjmení]],2,0))</f>
        <v/>
      </c>
      <c r="C4830" s="25" t="str">
        <f>IF(A4830="","",VLOOKUP(A4830,Tabulka3[[Číslo registrace  u jednorázové akce]:[Příjmení]],3,0))</f>
        <v/>
      </c>
      <c r="I4830" s="94"/>
      <c r="J4830" s="94"/>
      <c r="L4830" s="15"/>
      <c r="M4830" s="15"/>
      <c r="N4830" s="15"/>
    </row>
    <row r="4831" spans="2:14" s="25" customFormat="1" ht="15" customHeight="1" x14ac:dyDescent="0.3">
      <c r="B4831" s="25" t="str">
        <f>IF(A4831="","",VLOOKUP(A4831,Tabulka3[[Číslo registrace  u jednorázové akce]:[Příjmení]],2,0))</f>
        <v/>
      </c>
      <c r="C4831" s="25" t="str">
        <f>IF(A4831="","",VLOOKUP(A4831,Tabulka3[[Číslo registrace  u jednorázové akce]:[Příjmení]],3,0))</f>
        <v/>
      </c>
      <c r="I4831" s="94"/>
      <c r="J4831" s="94"/>
      <c r="L4831" s="15"/>
      <c r="M4831" s="15"/>
      <c r="N4831" s="15"/>
    </row>
    <row r="4832" spans="2:14" s="25" customFormat="1" ht="15" customHeight="1" x14ac:dyDescent="0.3">
      <c r="B4832" s="25" t="str">
        <f>IF(A4832="","",VLOOKUP(A4832,Tabulka3[[Číslo registrace  u jednorázové akce]:[Příjmení]],2,0))</f>
        <v/>
      </c>
      <c r="C4832" s="25" t="str">
        <f>IF(A4832="","",VLOOKUP(A4832,Tabulka3[[Číslo registrace  u jednorázové akce]:[Příjmení]],3,0))</f>
        <v/>
      </c>
      <c r="I4832" s="94"/>
      <c r="J4832" s="94"/>
      <c r="L4832" s="15"/>
      <c r="M4832" s="15"/>
      <c r="N4832" s="15"/>
    </row>
    <row r="4833" spans="2:14" s="25" customFormat="1" ht="15" customHeight="1" x14ac:dyDescent="0.3">
      <c r="B4833" s="25" t="str">
        <f>IF(A4833="","",VLOOKUP(A4833,Tabulka3[[Číslo registrace  u jednorázové akce]:[Příjmení]],2,0))</f>
        <v/>
      </c>
      <c r="C4833" s="25" t="str">
        <f>IF(A4833="","",VLOOKUP(A4833,Tabulka3[[Číslo registrace  u jednorázové akce]:[Příjmení]],3,0))</f>
        <v/>
      </c>
      <c r="I4833" s="94"/>
      <c r="J4833" s="94"/>
      <c r="L4833" s="15"/>
      <c r="M4833" s="15"/>
      <c r="N4833" s="15"/>
    </row>
    <row r="4834" spans="2:14" s="25" customFormat="1" ht="15" customHeight="1" x14ac:dyDescent="0.3">
      <c r="B4834" s="25" t="str">
        <f>IF(A4834="","",VLOOKUP(A4834,Tabulka3[[Číslo registrace  u jednorázové akce]:[Příjmení]],2,0))</f>
        <v/>
      </c>
      <c r="C4834" s="25" t="str">
        <f>IF(A4834="","",VLOOKUP(A4834,Tabulka3[[Číslo registrace  u jednorázové akce]:[Příjmení]],3,0))</f>
        <v/>
      </c>
      <c r="I4834" s="94"/>
      <c r="J4834" s="94"/>
      <c r="L4834" s="15"/>
      <c r="M4834" s="15"/>
      <c r="N4834" s="15"/>
    </row>
    <row r="4835" spans="2:14" s="25" customFormat="1" ht="15" customHeight="1" x14ac:dyDescent="0.3">
      <c r="B4835" s="25" t="str">
        <f>IF(A4835="","",VLOOKUP(A4835,Tabulka3[[Číslo registrace  u jednorázové akce]:[Příjmení]],2,0))</f>
        <v/>
      </c>
      <c r="C4835" s="25" t="str">
        <f>IF(A4835="","",VLOOKUP(A4835,Tabulka3[[Číslo registrace  u jednorázové akce]:[Příjmení]],3,0))</f>
        <v/>
      </c>
      <c r="I4835" s="94"/>
      <c r="J4835" s="94"/>
      <c r="L4835" s="15"/>
      <c r="M4835" s="15"/>
      <c r="N4835" s="15"/>
    </row>
    <row r="4836" spans="2:14" s="25" customFormat="1" ht="15" customHeight="1" x14ac:dyDescent="0.3">
      <c r="B4836" s="25" t="str">
        <f>IF(A4836="","",VLOOKUP(A4836,Tabulka3[[Číslo registrace  u jednorázové akce]:[Příjmení]],2,0))</f>
        <v/>
      </c>
      <c r="C4836" s="25" t="str">
        <f>IF(A4836="","",VLOOKUP(A4836,Tabulka3[[Číslo registrace  u jednorázové akce]:[Příjmení]],3,0))</f>
        <v/>
      </c>
      <c r="I4836" s="94"/>
      <c r="J4836" s="94"/>
      <c r="L4836" s="15"/>
      <c r="M4836" s="15"/>
      <c r="N4836" s="15"/>
    </row>
    <row r="4837" spans="2:14" s="25" customFormat="1" ht="15" customHeight="1" x14ac:dyDescent="0.3">
      <c r="B4837" s="25" t="str">
        <f>IF(A4837="","",VLOOKUP(A4837,Tabulka3[[Číslo registrace  u jednorázové akce]:[Příjmení]],2,0))</f>
        <v/>
      </c>
      <c r="C4837" s="25" t="str">
        <f>IF(A4837="","",VLOOKUP(A4837,Tabulka3[[Číslo registrace  u jednorázové akce]:[Příjmení]],3,0))</f>
        <v/>
      </c>
      <c r="I4837" s="94"/>
      <c r="J4837" s="94"/>
      <c r="L4837" s="15"/>
      <c r="M4837" s="15"/>
      <c r="N4837" s="15"/>
    </row>
    <row r="4838" spans="2:14" s="25" customFormat="1" ht="15" customHeight="1" x14ac:dyDescent="0.3">
      <c r="B4838" s="25" t="str">
        <f>IF(A4838="","",VLOOKUP(A4838,Tabulka3[[Číslo registrace  u jednorázové akce]:[Příjmení]],2,0))</f>
        <v/>
      </c>
      <c r="C4838" s="25" t="str">
        <f>IF(A4838="","",VLOOKUP(A4838,Tabulka3[[Číslo registrace  u jednorázové akce]:[Příjmení]],3,0))</f>
        <v/>
      </c>
      <c r="I4838" s="94"/>
      <c r="J4838" s="94"/>
      <c r="L4838" s="15"/>
      <c r="M4838" s="15"/>
      <c r="N4838" s="15"/>
    </row>
    <row r="4839" spans="2:14" s="25" customFormat="1" ht="15" customHeight="1" x14ac:dyDescent="0.3">
      <c r="B4839" s="25" t="str">
        <f>IF(A4839="","",VLOOKUP(A4839,Tabulka3[[Číslo registrace  u jednorázové akce]:[Příjmení]],2,0))</f>
        <v/>
      </c>
      <c r="C4839" s="25" t="str">
        <f>IF(A4839="","",VLOOKUP(A4839,Tabulka3[[Číslo registrace  u jednorázové akce]:[Příjmení]],3,0))</f>
        <v/>
      </c>
      <c r="I4839" s="94"/>
      <c r="J4839" s="94"/>
      <c r="L4839" s="15"/>
      <c r="M4839" s="15"/>
      <c r="N4839" s="15"/>
    </row>
    <row r="4840" spans="2:14" s="25" customFormat="1" ht="15" customHeight="1" x14ac:dyDescent="0.3">
      <c r="B4840" s="25" t="str">
        <f>IF(A4840="","",VLOOKUP(A4840,Tabulka3[[Číslo registrace  u jednorázové akce]:[Příjmení]],2,0))</f>
        <v/>
      </c>
      <c r="C4840" s="25" t="str">
        <f>IF(A4840="","",VLOOKUP(A4840,Tabulka3[[Číslo registrace  u jednorázové akce]:[Příjmení]],3,0))</f>
        <v/>
      </c>
      <c r="I4840" s="94"/>
      <c r="J4840" s="94"/>
      <c r="L4840" s="15"/>
      <c r="M4840" s="15"/>
      <c r="N4840" s="15"/>
    </row>
    <row r="4841" spans="2:14" s="25" customFormat="1" ht="15" customHeight="1" x14ac:dyDescent="0.3">
      <c r="B4841" s="25" t="str">
        <f>IF(A4841="","",VLOOKUP(A4841,Tabulka3[[Číslo registrace  u jednorázové akce]:[Příjmení]],2,0))</f>
        <v/>
      </c>
      <c r="C4841" s="25" t="str">
        <f>IF(A4841="","",VLOOKUP(A4841,Tabulka3[[Číslo registrace  u jednorázové akce]:[Příjmení]],3,0))</f>
        <v/>
      </c>
      <c r="I4841" s="94"/>
      <c r="J4841" s="94"/>
      <c r="L4841" s="15"/>
      <c r="M4841" s="15"/>
      <c r="N4841" s="15"/>
    </row>
    <row r="4842" spans="2:14" s="25" customFormat="1" ht="15" customHeight="1" x14ac:dyDescent="0.3">
      <c r="B4842" s="25" t="str">
        <f>IF(A4842="","",VLOOKUP(A4842,Tabulka3[[Číslo registrace  u jednorázové akce]:[Příjmení]],2,0))</f>
        <v/>
      </c>
      <c r="C4842" s="25" t="str">
        <f>IF(A4842="","",VLOOKUP(A4842,Tabulka3[[Číslo registrace  u jednorázové akce]:[Příjmení]],3,0))</f>
        <v/>
      </c>
      <c r="I4842" s="94"/>
      <c r="J4842" s="94"/>
      <c r="L4842" s="15"/>
      <c r="M4842" s="15"/>
      <c r="N4842" s="15"/>
    </row>
    <row r="4843" spans="2:14" s="25" customFormat="1" ht="15" customHeight="1" x14ac:dyDescent="0.3">
      <c r="B4843" s="25" t="str">
        <f>IF(A4843="","",VLOOKUP(A4843,Tabulka3[[Číslo registrace  u jednorázové akce]:[Příjmení]],2,0))</f>
        <v/>
      </c>
      <c r="C4843" s="25" t="str">
        <f>IF(A4843="","",VLOOKUP(A4843,Tabulka3[[Číslo registrace  u jednorázové akce]:[Příjmení]],3,0))</f>
        <v/>
      </c>
      <c r="I4843" s="94"/>
      <c r="J4843" s="94"/>
      <c r="L4843" s="15"/>
      <c r="M4843" s="15"/>
      <c r="N4843" s="15"/>
    </row>
    <row r="4844" spans="2:14" s="25" customFormat="1" ht="15" customHeight="1" x14ac:dyDescent="0.3">
      <c r="B4844" s="25" t="str">
        <f>IF(A4844="","",VLOOKUP(A4844,Tabulka3[[Číslo registrace  u jednorázové akce]:[Příjmení]],2,0))</f>
        <v/>
      </c>
      <c r="C4844" s="25" t="str">
        <f>IF(A4844="","",VLOOKUP(A4844,Tabulka3[[Číslo registrace  u jednorázové akce]:[Příjmení]],3,0))</f>
        <v/>
      </c>
      <c r="I4844" s="94"/>
      <c r="J4844" s="94"/>
      <c r="L4844" s="15"/>
      <c r="M4844" s="15"/>
      <c r="N4844" s="15"/>
    </row>
    <row r="4845" spans="2:14" s="25" customFormat="1" ht="15" customHeight="1" x14ac:dyDescent="0.3">
      <c r="B4845" s="25" t="str">
        <f>IF(A4845="","",VLOOKUP(A4845,Tabulka3[[Číslo registrace  u jednorázové akce]:[Příjmení]],2,0))</f>
        <v/>
      </c>
      <c r="C4845" s="25" t="str">
        <f>IF(A4845="","",VLOOKUP(A4845,Tabulka3[[Číslo registrace  u jednorázové akce]:[Příjmení]],3,0))</f>
        <v/>
      </c>
      <c r="I4845" s="94"/>
      <c r="J4845" s="94"/>
      <c r="L4845" s="15"/>
      <c r="M4845" s="15"/>
      <c r="N4845" s="15"/>
    </row>
    <row r="4846" spans="2:14" s="25" customFormat="1" ht="15" customHeight="1" x14ac:dyDescent="0.3">
      <c r="B4846" s="25" t="str">
        <f>IF(A4846="","",VLOOKUP(A4846,Tabulka3[[Číslo registrace  u jednorázové akce]:[Příjmení]],2,0))</f>
        <v/>
      </c>
      <c r="C4846" s="25" t="str">
        <f>IF(A4846="","",VLOOKUP(A4846,Tabulka3[[Číslo registrace  u jednorázové akce]:[Příjmení]],3,0))</f>
        <v/>
      </c>
      <c r="I4846" s="94"/>
      <c r="J4846" s="94"/>
      <c r="L4846" s="15"/>
      <c r="M4846" s="15"/>
      <c r="N4846" s="15"/>
    </row>
    <row r="4847" spans="2:14" s="25" customFormat="1" ht="15" customHeight="1" x14ac:dyDescent="0.3">
      <c r="B4847" s="25" t="str">
        <f>IF(A4847="","",VLOOKUP(A4847,Tabulka3[[Číslo registrace  u jednorázové akce]:[Příjmení]],2,0))</f>
        <v/>
      </c>
      <c r="C4847" s="25" t="str">
        <f>IF(A4847="","",VLOOKUP(A4847,Tabulka3[[Číslo registrace  u jednorázové akce]:[Příjmení]],3,0))</f>
        <v/>
      </c>
      <c r="I4847" s="94"/>
      <c r="J4847" s="94"/>
      <c r="L4847" s="15"/>
      <c r="M4847" s="15"/>
      <c r="N4847" s="15"/>
    </row>
    <row r="4848" spans="2:14" s="25" customFormat="1" ht="15" customHeight="1" x14ac:dyDescent="0.3">
      <c r="B4848" s="25" t="str">
        <f>IF(A4848="","",VLOOKUP(A4848,Tabulka3[[Číslo registrace  u jednorázové akce]:[Příjmení]],2,0))</f>
        <v/>
      </c>
      <c r="C4848" s="25" t="str">
        <f>IF(A4848="","",VLOOKUP(A4848,Tabulka3[[Číslo registrace  u jednorázové akce]:[Příjmení]],3,0))</f>
        <v/>
      </c>
      <c r="I4848" s="94"/>
      <c r="J4848" s="94"/>
      <c r="L4848" s="15"/>
      <c r="M4848" s="15"/>
      <c r="N4848" s="15"/>
    </row>
    <row r="4849" spans="2:14" s="25" customFormat="1" ht="15" customHeight="1" x14ac:dyDescent="0.3">
      <c r="B4849" s="25" t="str">
        <f>IF(A4849="","",VLOOKUP(A4849,Tabulka3[[Číslo registrace  u jednorázové akce]:[Příjmení]],2,0))</f>
        <v/>
      </c>
      <c r="C4849" s="25" t="str">
        <f>IF(A4849="","",VLOOKUP(A4849,Tabulka3[[Číslo registrace  u jednorázové akce]:[Příjmení]],3,0))</f>
        <v/>
      </c>
      <c r="I4849" s="94"/>
      <c r="J4849" s="94"/>
      <c r="L4849" s="15"/>
      <c r="M4849" s="15"/>
      <c r="N4849" s="15"/>
    </row>
    <row r="4850" spans="2:14" s="25" customFormat="1" ht="15" customHeight="1" x14ac:dyDescent="0.3">
      <c r="B4850" s="25" t="str">
        <f>IF(A4850="","",VLOOKUP(A4850,Tabulka3[[Číslo registrace  u jednorázové akce]:[Příjmení]],2,0))</f>
        <v/>
      </c>
      <c r="C4850" s="25" t="str">
        <f>IF(A4850="","",VLOOKUP(A4850,Tabulka3[[Číslo registrace  u jednorázové akce]:[Příjmení]],3,0))</f>
        <v/>
      </c>
      <c r="I4850" s="94"/>
      <c r="J4850" s="94"/>
      <c r="L4850" s="15"/>
      <c r="M4850" s="15"/>
      <c r="N4850" s="15"/>
    </row>
    <row r="4851" spans="2:14" s="25" customFormat="1" ht="15" customHeight="1" x14ac:dyDescent="0.3">
      <c r="B4851" s="25" t="str">
        <f>IF(A4851="","",VLOOKUP(A4851,Tabulka3[[Číslo registrace  u jednorázové akce]:[Příjmení]],2,0))</f>
        <v/>
      </c>
      <c r="C4851" s="25" t="str">
        <f>IF(A4851="","",VLOOKUP(A4851,Tabulka3[[Číslo registrace  u jednorázové akce]:[Příjmení]],3,0))</f>
        <v/>
      </c>
      <c r="I4851" s="94"/>
      <c r="J4851" s="94"/>
      <c r="L4851" s="15"/>
      <c r="M4851" s="15"/>
      <c r="N4851" s="15"/>
    </row>
    <row r="4852" spans="2:14" s="25" customFormat="1" ht="15" customHeight="1" x14ac:dyDescent="0.3">
      <c r="B4852" s="25" t="str">
        <f>IF(A4852="","",VLOOKUP(A4852,Tabulka3[[Číslo registrace  u jednorázové akce]:[Příjmení]],2,0))</f>
        <v/>
      </c>
      <c r="C4852" s="25" t="str">
        <f>IF(A4852="","",VLOOKUP(A4852,Tabulka3[[Číslo registrace  u jednorázové akce]:[Příjmení]],3,0))</f>
        <v/>
      </c>
      <c r="I4852" s="94"/>
      <c r="J4852" s="94"/>
      <c r="L4852" s="15"/>
      <c r="M4852" s="15"/>
      <c r="N4852" s="15"/>
    </row>
    <row r="4853" spans="2:14" s="25" customFormat="1" ht="15" customHeight="1" x14ac:dyDescent="0.3">
      <c r="B4853" s="25" t="str">
        <f>IF(A4853="","",VLOOKUP(A4853,Tabulka3[[Číslo registrace  u jednorázové akce]:[Příjmení]],2,0))</f>
        <v/>
      </c>
      <c r="C4853" s="25" t="str">
        <f>IF(A4853="","",VLOOKUP(A4853,Tabulka3[[Číslo registrace  u jednorázové akce]:[Příjmení]],3,0))</f>
        <v/>
      </c>
      <c r="I4853" s="94"/>
      <c r="J4853" s="94"/>
      <c r="L4853" s="15"/>
      <c r="M4853" s="15"/>
      <c r="N4853" s="15"/>
    </row>
    <row r="4854" spans="2:14" s="25" customFormat="1" ht="15" customHeight="1" x14ac:dyDescent="0.3">
      <c r="B4854" s="25" t="str">
        <f>IF(A4854="","",VLOOKUP(A4854,Tabulka3[[Číslo registrace  u jednorázové akce]:[Příjmení]],2,0))</f>
        <v/>
      </c>
      <c r="C4854" s="25" t="str">
        <f>IF(A4854="","",VLOOKUP(A4854,Tabulka3[[Číslo registrace  u jednorázové akce]:[Příjmení]],3,0))</f>
        <v/>
      </c>
      <c r="I4854" s="94"/>
      <c r="J4854" s="94"/>
      <c r="L4854" s="15"/>
      <c r="M4854" s="15"/>
      <c r="N4854" s="15"/>
    </row>
    <row r="4855" spans="2:14" s="25" customFormat="1" ht="15" customHeight="1" x14ac:dyDescent="0.3">
      <c r="B4855" s="25" t="str">
        <f>IF(A4855="","",VLOOKUP(A4855,Tabulka3[[Číslo registrace  u jednorázové akce]:[Příjmení]],2,0))</f>
        <v/>
      </c>
      <c r="C4855" s="25" t="str">
        <f>IF(A4855="","",VLOOKUP(A4855,Tabulka3[[Číslo registrace  u jednorázové akce]:[Příjmení]],3,0))</f>
        <v/>
      </c>
      <c r="I4855" s="94"/>
      <c r="J4855" s="94"/>
      <c r="L4855" s="15"/>
      <c r="M4855" s="15"/>
      <c r="N4855" s="15"/>
    </row>
    <row r="4856" spans="2:14" s="25" customFormat="1" ht="15" customHeight="1" x14ac:dyDescent="0.3">
      <c r="B4856" s="25" t="str">
        <f>IF(A4856="","",VLOOKUP(A4856,Tabulka3[[Číslo registrace  u jednorázové akce]:[Příjmení]],2,0))</f>
        <v/>
      </c>
      <c r="C4856" s="25" t="str">
        <f>IF(A4856="","",VLOOKUP(A4856,Tabulka3[[Číslo registrace  u jednorázové akce]:[Příjmení]],3,0))</f>
        <v/>
      </c>
      <c r="I4856" s="94"/>
      <c r="J4856" s="94"/>
      <c r="L4856" s="15"/>
      <c r="M4856" s="15"/>
      <c r="N4856" s="15"/>
    </row>
    <row r="4857" spans="2:14" s="25" customFormat="1" ht="15" customHeight="1" x14ac:dyDescent="0.3">
      <c r="B4857" s="25" t="str">
        <f>IF(A4857="","",VLOOKUP(A4857,Tabulka3[[Číslo registrace  u jednorázové akce]:[Příjmení]],2,0))</f>
        <v/>
      </c>
      <c r="C4857" s="25" t="str">
        <f>IF(A4857="","",VLOOKUP(A4857,Tabulka3[[Číslo registrace  u jednorázové akce]:[Příjmení]],3,0))</f>
        <v/>
      </c>
      <c r="I4857" s="94"/>
      <c r="J4857" s="94"/>
      <c r="L4857" s="15"/>
      <c r="M4857" s="15"/>
      <c r="N4857" s="15"/>
    </row>
    <row r="4858" spans="2:14" s="25" customFormat="1" ht="15" customHeight="1" x14ac:dyDescent="0.3">
      <c r="B4858" s="25" t="str">
        <f>IF(A4858="","",VLOOKUP(A4858,Tabulka3[[Číslo registrace  u jednorázové akce]:[Příjmení]],2,0))</f>
        <v/>
      </c>
      <c r="C4858" s="25" t="str">
        <f>IF(A4858="","",VLOOKUP(A4858,Tabulka3[[Číslo registrace  u jednorázové akce]:[Příjmení]],3,0))</f>
        <v/>
      </c>
      <c r="I4858" s="94"/>
      <c r="J4858" s="94"/>
      <c r="L4858" s="15"/>
      <c r="M4858" s="15"/>
      <c r="N4858" s="15"/>
    </row>
    <row r="4859" spans="2:14" s="25" customFormat="1" ht="15" customHeight="1" x14ac:dyDescent="0.3">
      <c r="B4859" s="25" t="str">
        <f>IF(A4859="","",VLOOKUP(A4859,Tabulka3[[Číslo registrace  u jednorázové akce]:[Příjmení]],2,0))</f>
        <v/>
      </c>
      <c r="C4859" s="25" t="str">
        <f>IF(A4859="","",VLOOKUP(A4859,Tabulka3[[Číslo registrace  u jednorázové akce]:[Příjmení]],3,0))</f>
        <v/>
      </c>
      <c r="I4859" s="94"/>
      <c r="J4859" s="94"/>
      <c r="L4859" s="15"/>
      <c r="M4859" s="15"/>
      <c r="N4859" s="15"/>
    </row>
    <row r="4860" spans="2:14" s="25" customFormat="1" ht="15" customHeight="1" x14ac:dyDescent="0.3">
      <c r="B4860" s="25" t="str">
        <f>IF(A4860="","",VLOOKUP(A4860,Tabulka3[[Číslo registrace  u jednorázové akce]:[Příjmení]],2,0))</f>
        <v/>
      </c>
      <c r="C4860" s="25" t="str">
        <f>IF(A4860="","",VLOOKUP(A4860,Tabulka3[[Číslo registrace  u jednorázové akce]:[Příjmení]],3,0))</f>
        <v/>
      </c>
      <c r="I4860" s="94"/>
      <c r="J4860" s="94"/>
      <c r="L4860" s="15"/>
      <c r="M4860" s="15"/>
      <c r="N4860" s="15"/>
    </row>
    <row r="4861" spans="2:14" s="25" customFormat="1" ht="15" customHeight="1" x14ac:dyDescent="0.3">
      <c r="B4861" s="25" t="str">
        <f>IF(A4861="","",VLOOKUP(A4861,Tabulka3[[Číslo registrace  u jednorázové akce]:[Příjmení]],2,0))</f>
        <v/>
      </c>
      <c r="C4861" s="25" t="str">
        <f>IF(A4861="","",VLOOKUP(A4861,Tabulka3[[Číslo registrace  u jednorázové akce]:[Příjmení]],3,0))</f>
        <v/>
      </c>
      <c r="I4861" s="94"/>
      <c r="J4861" s="94"/>
      <c r="L4861" s="15"/>
      <c r="M4861" s="15"/>
      <c r="N4861" s="15"/>
    </row>
    <row r="4862" spans="2:14" s="25" customFormat="1" ht="15" customHeight="1" x14ac:dyDescent="0.3">
      <c r="B4862" s="25" t="str">
        <f>IF(A4862="","",VLOOKUP(A4862,Tabulka3[[Číslo registrace  u jednorázové akce]:[Příjmení]],2,0))</f>
        <v/>
      </c>
      <c r="C4862" s="25" t="str">
        <f>IF(A4862="","",VLOOKUP(A4862,Tabulka3[[Číslo registrace  u jednorázové akce]:[Příjmení]],3,0))</f>
        <v/>
      </c>
      <c r="I4862" s="94"/>
      <c r="J4862" s="94"/>
      <c r="L4862" s="15"/>
      <c r="M4862" s="15"/>
      <c r="N4862" s="15"/>
    </row>
    <row r="4863" spans="2:14" s="25" customFormat="1" ht="15" customHeight="1" x14ac:dyDescent="0.3">
      <c r="B4863" s="25" t="str">
        <f>IF(A4863="","",VLOOKUP(A4863,Tabulka3[[Číslo registrace  u jednorázové akce]:[Příjmení]],2,0))</f>
        <v/>
      </c>
      <c r="C4863" s="25" t="str">
        <f>IF(A4863="","",VLOOKUP(A4863,Tabulka3[[Číslo registrace  u jednorázové akce]:[Příjmení]],3,0))</f>
        <v/>
      </c>
      <c r="I4863" s="94"/>
      <c r="J4863" s="94"/>
      <c r="L4863" s="15"/>
      <c r="M4863" s="15"/>
      <c r="N4863" s="15"/>
    </row>
    <row r="4864" spans="2:14" s="25" customFormat="1" ht="15" customHeight="1" x14ac:dyDescent="0.3">
      <c r="B4864" s="25" t="str">
        <f>IF(A4864="","",VLOOKUP(A4864,Tabulka3[[Číslo registrace  u jednorázové akce]:[Příjmení]],2,0))</f>
        <v/>
      </c>
      <c r="C4864" s="25" t="str">
        <f>IF(A4864="","",VLOOKUP(A4864,Tabulka3[[Číslo registrace  u jednorázové akce]:[Příjmení]],3,0))</f>
        <v/>
      </c>
      <c r="I4864" s="94"/>
      <c r="J4864" s="94"/>
      <c r="L4864" s="15"/>
      <c r="M4864" s="15"/>
      <c r="N4864" s="15"/>
    </row>
    <row r="4865" spans="2:14" s="25" customFormat="1" ht="15" customHeight="1" x14ac:dyDescent="0.3">
      <c r="B4865" s="25" t="str">
        <f>IF(A4865="","",VLOOKUP(A4865,Tabulka3[[Číslo registrace  u jednorázové akce]:[Příjmení]],2,0))</f>
        <v/>
      </c>
      <c r="C4865" s="25" t="str">
        <f>IF(A4865="","",VLOOKUP(A4865,Tabulka3[[Číslo registrace  u jednorázové akce]:[Příjmení]],3,0))</f>
        <v/>
      </c>
      <c r="I4865" s="94"/>
      <c r="J4865" s="94"/>
      <c r="L4865" s="15"/>
      <c r="M4865" s="15"/>
      <c r="N4865" s="15"/>
    </row>
    <row r="4866" spans="2:14" s="25" customFormat="1" ht="15" customHeight="1" x14ac:dyDescent="0.3">
      <c r="B4866" s="25" t="str">
        <f>IF(A4866="","",VLOOKUP(A4866,Tabulka3[[Číslo registrace  u jednorázové akce]:[Příjmení]],2,0))</f>
        <v/>
      </c>
      <c r="C4866" s="25" t="str">
        <f>IF(A4866="","",VLOOKUP(A4866,Tabulka3[[Číslo registrace  u jednorázové akce]:[Příjmení]],3,0))</f>
        <v/>
      </c>
      <c r="I4866" s="94"/>
      <c r="J4866" s="94"/>
      <c r="L4866" s="15"/>
      <c r="M4866" s="15"/>
      <c r="N4866" s="15"/>
    </row>
    <row r="4867" spans="2:14" s="25" customFormat="1" ht="15" customHeight="1" x14ac:dyDescent="0.3">
      <c r="B4867" s="25" t="str">
        <f>IF(A4867="","",VLOOKUP(A4867,Tabulka3[[Číslo registrace  u jednorázové akce]:[Příjmení]],2,0))</f>
        <v/>
      </c>
      <c r="C4867" s="25" t="str">
        <f>IF(A4867="","",VLOOKUP(A4867,Tabulka3[[Číslo registrace  u jednorázové akce]:[Příjmení]],3,0))</f>
        <v/>
      </c>
      <c r="I4867" s="94"/>
      <c r="J4867" s="94"/>
      <c r="L4867" s="15"/>
      <c r="M4867" s="15"/>
      <c r="N4867" s="15"/>
    </row>
    <row r="4868" spans="2:14" s="25" customFormat="1" ht="15" customHeight="1" x14ac:dyDescent="0.3">
      <c r="B4868" s="25" t="str">
        <f>IF(A4868="","",VLOOKUP(A4868,Tabulka3[[Číslo registrace  u jednorázové akce]:[Příjmení]],2,0))</f>
        <v/>
      </c>
      <c r="C4868" s="25" t="str">
        <f>IF(A4868="","",VLOOKUP(A4868,Tabulka3[[Číslo registrace  u jednorázové akce]:[Příjmení]],3,0))</f>
        <v/>
      </c>
      <c r="I4868" s="94"/>
      <c r="J4868" s="94"/>
      <c r="L4868" s="15"/>
      <c r="M4868" s="15"/>
      <c r="N4868" s="15"/>
    </row>
    <row r="4869" spans="2:14" s="25" customFormat="1" ht="15" customHeight="1" x14ac:dyDescent="0.3">
      <c r="B4869" s="25" t="str">
        <f>IF(A4869="","",VLOOKUP(A4869,Tabulka3[[Číslo registrace  u jednorázové akce]:[Příjmení]],2,0))</f>
        <v/>
      </c>
      <c r="C4869" s="25" t="str">
        <f>IF(A4869="","",VLOOKUP(A4869,Tabulka3[[Číslo registrace  u jednorázové akce]:[Příjmení]],3,0))</f>
        <v/>
      </c>
      <c r="I4869" s="94"/>
      <c r="J4869" s="94"/>
      <c r="L4869" s="15"/>
      <c r="M4869" s="15"/>
      <c r="N4869" s="15"/>
    </row>
    <row r="4870" spans="2:14" s="25" customFormat="1" ht="15" customHeight="1" x14ac:dyDescent="0.3">
      <c r="B4870" s="25" t="str">
        <f>IF(A4870="","",VLOOKUP(A4870,Tabulka3[[Číslo registrace  u jednorázové akce]:[Příjmení]],2,0))</f>
        <v/>
      </c>
      <c r="C4870" s="25" t="str">
        <f>IF(A4870="","",VLOOKUP(A4870,Tabulka3[[Číslo registrace  u jednorázové akce]:[Příjmení]],3,0))</f>
        <v/>
      </c>
      <c r="I4870" s="94"/>
      <c r="J4870" s="94"/>
      <c r="L4870" s="15"/>
      <c r="M4870" s="15"/>
      <c r="N4870" s="15"/>
    </row>
    <row r="4871" spans="2:14" s="25" customFormat="1" ht="15" customHeight="1" x14ac:dyDescent="0.3">
      <c r="B4871" s="25" t="str">
        <f>IF(A4871="","",VLOOKUP(A4871,Tabulka3[[Číslo registrace  u jednorázové akce]:[Příjmení]],2,0))</f>
        <v/>
      </c>
      <c r="C4871" s="25" t="str">
        <f>IF(A4871="","",VLOOKUP(A4871,Tabulka3[[Číslo registrace  u jednorázové akce]:[Příjmení]],3,0))</f>
        <v/>
      </c>
      <c r="I4871" s="94"/>
      <c r="J4871" s="94"/>
      <c r="L4871" s="15"/>
      <c r="M4871" s="15"/>
      <c r="N4871" s="15"/>
    </row>
    <row r="4872" spans="2:14" s="25" customFormat="1" ht="15" customHeight="1" x14ac:dyDescent="0.3">
      <c r="B4872" s="25" t="str">
        <f>IF(A4872="","",VLOOKUP(A4872,Tabulka3[[Číslo registrace  u jednorázové akce]:[Příjmení]],2,0))</f>
        <v/>
      </c>
      <c r="C4872" s="25" t="str">
        <f>IF(A4872="","",VLOOKUP(A4872,Tabulka3[[Číslo registrace  u jednorázové akce]:[Příjmení]],3,0))</f>
        <v/>
      </c>
      <c r="I4872" s="94"/>
      <c r="J4872" s="94"/>
      <c r="L4872" s="15"/>
      <c r="M4872" s="15"/>
      <c r="N4872" s="15"/>
    </row>
    <row r="4873" spans="2:14" s="25" customFormat="1" ht="15" customHeight="1" x14ac:dyDescent="0.3">
      <c r="B4873" s="25" t="str">
        <f>IF(A4873="","",VLOOKUP(A4873,Tabulka3[[Číslo registrace  u jednorázové akce]:[Příjmení]],2,0))</f>
        <v/>
      </c>
      <c r="C4873" s="25" t="str">
        <f>IF(A4873="","",VLOOKUP(A4873,Tabulka3[[Číslo registrace  u jednorázové akce]:[Příjmení]],3,0))</f>
        <v/>
      </c>
      <c r="I4873" s="94"/>
      <c r="J4873" s="94"/>
      <c r="L4873" s="15"/>
      <c r="M4873" s="15"/>
      <c r="N4873" s="15"/>
    </row>
    <row r="4874" spans="2:14" s="25" customFormat="1" ht="15" customHeight="1" x14ac:dyDescent="0.3">
      <c r="B4874" s="25" t="str">
        <f>IF(A4874="","",VLOOKUP(A4874,Tabulka3[[Číslo registrace  u jednorázové akce]:[Příjmení]],2,0))</f>
        <v/>
      </c>
      <c r="C4874" s="25" t="str">
        <f>IF(A4874="","",VLOOKUP(A4874,Tabulka3[[Číslo registrace  u jednorázové akce]:[Příjmení]],3,0))</f>
        <v/>
      </c>
      <c r="I4874" s="94"/>
      <c r="J4874" s="94"/>
      <c r="L4874" s="15"/>
      <c r="M4874" s="15"/>
      <c r="N4874" s="15"/>
    </row>
    <row r="4875" spans="2:14" s="25" customFormat="1" ht="15" customHeight="1" x14ac:dyDescent="0.3">
      <c r="B4875" s="25" t="str">
        <f>IF(A4875="","",VLOOKUP(A4875,Tabulka3[[Číslo registrace  u jednorázové akce]:[Příjmení]],2,0))</f>
        <v/>
      </c>
      <c r="C4875" s="25" t="str">
        <f>IF(A4875="","",VLOOKUP(A4875,Tabulka3[[Číslo registrace  u jednorázové akce]:[Příjmení]],3,0))</f>
        <v/>
      </c>
      <c r="I4875" s="94"/>
      <c r="J4875" s="94"/>
      <c r="L4875" s="15"/>
      <c r="M4875" s="15"/>
      <c r="N4875" s="15"/>
    </row>
    <row r="4876" spans="2:14" s="25" customFormat="1" ht="15" customHeight="1" x14ac:dyDescent="0.3">
      <c r="B4876" s="25" t="str">
        <f>IF(A4876="","",VLOOKUP(A4876,Tabulka3[[Číslo registrace  u jednorázové akce]:[Příjmení]],2,0))</f>
        <v/>
      </c>
      <c r="C4876" s="25" t="str">
        <f>IF(A4876="","",VLOOKUP(A4876,Tabulka3[[Číslo registrace  u jednorázové akce]:[Příjmení]],3,0))</f>
        <v/>
      </c>
      <c r="I4876" s="94"/>
      <c r="J4876" s="94"/>
      <c r="L4876" s="15"/>
      <c r="M4876" s="15"/>
      <c r="N4876" s="15"/>
    </row>
    <row r="4877" spans="2:14" s="25" customFormat="1" ht="15" customHeight="1" x14ac:dyDescent="0.3">
      <c r="B4877" s="25" t="str">
        <f>IF(A4877="","",VLOOKUP(A4877,Tabulka3[[Číslo registrace  u jednorázové akce]:[Příjmení]],2,0))</f>
        <v/>
      </c>
      <c r="C4877" s="25" t="str">
        <f>IF(A4877="","",VLOOKUP(A4877,Tabulka3[[Číslo registrace  u jednorázové akce]:[Příjmení]],3,0))</f>
        <v/>
      </c>
      <c r="I4877" s="94"/>
      <c r="J4877" s="94"/>
      <c r="L4877" s="15"/>
      <c r="M4877" s="15"/>
      <c r="N4877" s="15"/>
    </row>
    <row r="4878" spans="2:14" s="25" customFormat="1" ht="15" customHeight="1" x14ac:dyDescent="0.3">
      <c r="B4878" s="25" t="str">
        <f>IF(A4878="","",VLOOKUP(A4878,Tabulka3[[Číslo registrace  u jednorázové akce]:[Příjmení]],2,0))</f>
        <v/>
      </c>
      <c r="C4878" s="25" t="str">
        <f>IF(A4878="","",VLOOKUP(A4878,Tabulka3[[Číslo registrace  u jednorázové akce]:[Příjmení]],3,0))</f>
        <v/>
      </c>
      <c r="I4878" s="94"/>
      <c r="J4878" s="94"/>
      <c r="L4878" s="15"/>
      <c r="M4878" s="15"/>
      <c r="N4878" s="15"/>
    </row>
    <row r="4879" spans="2:14" s="25" customFormat="1" ht="15" customHeight="1" x14ac:dyDescent="0.3">
      <c r="B4879" s="25" t="str">
        <f>IF(A4879="","",VLOOKUP(A4879,Tabulka3[[Číslo registrace  u jednorázové akce]:[Příjmení]],2,0))</f>
        <v/>
      </c>
      <c r="C4879" s="25" t="str">
        <f>IF(A4879="","",VLOOKUP(A4879,Tabulka3[[Číslo registrace  u jednorázové akce]:[Příjmení]],3,0))</f>
        <v/>
      </c>
      <c r="I4879" s="94"/>
      <c r="J4879" s="94"/>
      <c r="L4879" s="15"/>
      <c r="M4879" s="15"/>
      <c r="N4879" s="15"/>
    </row>
    <row r="4880" spans="2:14" s="25" customFormat="1" ht="15" customHeight="1" x14ac:dyDescent="0.3">
      <c r="B4880" s="25" t="str">
        <f>IF(A4880="","",VLOOKUP(A4880,Tabulka3[[Číslo registrace  u jednorázové akce]:[Příjmení]],2,0))</f>
        <v/>
      </c>
      <c r="C4880" s="25" t="str">
        <f>IF(A4880="","",VLOOKUP(A4880,Tabulka3[[Číslo registrace  u jednorázové akce]:[Příjmení]],3,0))</f>
        <v/>
      </c>
      <c r="I4880" s="94"/>
      <c r="J4880" s="94"/>
      <c r="L4880" s="15"/>
      <c r="M4880" s="15"/>
      <c r="N4880" s="15"/>
    </row>
    <row r="4881" spans="2:14" s="25" customFormat="1" ht="15" customHeight="1" x14ac:dyDescent="0.3">
      <c r="B4881" s="25" t="str">
        <f>IF(A4881="","",VLOOKUP(A4881,Tabulka3[[Číslo registrace  u jednorázové akce]:[Příjmení]],2,0))</f>
        <v/>
      </c>
      <c r="C4881" s="25" t="str">
        <f>IF(A4881="","",VLOOKUP(A4881,Tabulka3[[Číslo registrace  u jednorázové akce]:[Příjmení]],3,0))</f>
        <v/>
      </c>
      <c r="I4881" s="94"/>
      <c r="J4881" s="94"/>
      <c r="L4881" s="15"/>
      <c r="M4881" s="15"/>
      <c r="N4881" s="15"/>
    </row>
    <row r="4882" spans="2:14" s="25" customFormat="1" ht="15" customHeight="1" x14ac:dyDescent="0.3">
      <c r="B4882" s="25" t="str">
        <f>IF(A4882="","",VLOOKUP(A4882,Tabulka3[[Číslo registrace  u jednorázové akce]:[Příjmení]],2,0))</f>
        <v/>
      </c>
      <c r="C4882" s="25" t="str">
        <f>IF(A4882="","",VLOOKUP(A4882,Tabulka3[[Číslo registrace  u jednorázové akce]:[Příjmení]],3,0))</f>
        <v/>
      </c>
      <c r="I4882" s="94"/>
      <c r="J4882" s="94"/>
      <c r="L4882" s="15"/>
      <c r="M4882" s="15"/>
      <c r="N4882" s="15"/>
    </row>
    <row r="4883" spans="2:14" s="25" customFormat="1" ht="15" customHeight="1" x14ac:dyDescent="0.3">
      <c r="B4883" s="25" t="str">
        <f>IF(A4883="","",VLOOKUP(A4883,Tabulka3[[Číslo registrace  u jednorázové akce]:[Příjmení]],2,0))</f>
        <v/>
      </c>
      <c r="C4883" s="25" t="str">
        <f>IF(A4883="","",VLOOKUP(A4883,Tabulka3[[Číslo registrace  u jednorázové akce]:[Příjmení]],3,0))</f>
        <v/>
      </c>
      <c r="I4883" s="94"/>
      <c r="J4883" s="94"/>
      <c r="L4883" s="15"/>
      <c r="M4883" s="15"/>
      <c r="N4883" s="15"/>
    </row>
    <row r="4884" spans="2:14" s="25" customFormat="1" ht="15" customHeight="1" x14ac:dyDescent="0.3">
      <c r="B4884" s="25" t="str">
        <f>IF(A4884="","",VLOOKUP(A4884,Tabulka3[[Číslo registrace  u jednorázové akce]:[Příjmení]],2,0))</f>
        <v/>
      </c>
      <c r="C4884" s="25" t="str">
        <f>IF(A4884="","",VLOOKUP(A4884,Tabulka3[[Číslo registrace  u jednorázové akce]:[Příjmení]],3,0))</f>
        <v/>
      </c>
      <c r="I4884" s="94"/>
      <c r="J4884" s="94"/>
      <c r="L4884" s="15"/>
      <c r="M4884" s="15"/>
      <c r="N4884" s="15"/>
    </row>
    <row r="4885" spans="2:14" s="25" customFormat="1" ht="15" customHeight="1" x14ac:dyDescent="0.3">
      <c r="B4885" s="25" t="str">
        <f>IF(A4885="","",VLOOKUP(A4885,Tabulka3[[Číslo registrace  u jednorázové akce]:[Příjmení]],2,0))</f>
        <v/>
      </c>
      <c r="C4885" s="25" t="str">
        <f>IF(A4885="","",VLOOKUP(A4885,Tabulka3[[Číslo registrace  u jednorázové akce]:[Příjmení]],3,0))</f>
        <v/>
      </c>
      <c r="I4885" s="94"/>
      <c r="J4885" s="94"/>
      <c r="L4885" s="15"/>
      <c r="M4885" s="15"/>
      <c r="N4885" s="15"/>
    </row>
    <row r="4886" spans="2:14" s="25" customFormat="1" ht="15" customHeight="1" x14ac:dyDescent="0.3">
      <c r="B4886" s="25" t="str">
        <f>IF(A4886="","",VLOOKUP(A4886,Tabulka3[[Číslo registrace  u jednorázové akce]:[Příjmení]],2,0))</f>
        <v/>
      </c>
      <c r="C4886" s="25" t="str">
        <f>IF(A4886="","",VLOOKUP(A4886,Tabulka3[[Číslo registrace  u jednorázové akce]:[Příjmení]],3,0))</f>
        <v/>
      </c>
      <c r="I4886" s="94"/>
      <c r="J4886" s="94"/>
      <c r="L4886" s="15"/>
      <c r="M4886" s="15"/>
      <c r="N4886" s="15"/>
    </row>
    <row r="4887" spans="2:14" s="25" customFormat="1" ht="15" customHeight="1" x14ac:dyDescent="0.3">
      <c r="B4887" s="25" t="str">
        <f>IF(A4887="","",VLOOKUP(A4887,Tabulka3[[Číslo registrace  u jednorázové akce]:[Příjmení]],2,0))</f>
        <v/>
      </c>
      <c r="C4887" s="25" t="str">
        <f>IF(A4887="","",VLOOKUP(A4887,Tabulka3[[Číslo registrace  u jednorázové akce]:[Příjmení]],3,0))</f>
        <v/>
      </c>
      <c r="I4887" s="94"/>
      <c r="J4887" s="94"/>
      <c r="L4887" s="15"/>
      <c r="M4887" s="15"/>
      <c r="N4887" s="15"/>
    </row>
    <row r="4888" spans="2:14" s="25" customFormat="1" ht="15" customHeight="1" x14ac:dyDescent="0.3">
      <c r="B4888" s="25" t="str">
        <f>IF(A4888="","",VLOOKUP(A4888,Tabulka3[[Číslo registrace  u jednorázové akce]:[Příjmení]],2,0))</f>
        <v/>
      </c>
      <c r="C4888" s="25" t="str">
        <f>IF(A4888="","",VLOOKUP(A4888,Tabulka3[[Číslo registrace  u jednorázové akce]:[Příjmení]],3,0))</f>
        <v/>
      </c>
      <c r="I4888" s="94"/>
      <c r="J4888" s="94"/>
      <c r="L4888" s="15"/>
      <c r="M4888" s="15"/>
      <c r="N4888" s="15"/>
    </row>
    <row r="4889" spans="2:14" s="25" customFormat="1" ht="15" customHeight="1" x14ac:dyDescent="0.3">
      <c r="B4889" s="25" t="str">
        <f>IF(A4889="","",VLOOKUP(A4889,Tabulka3[[Číslo registrace  u jednorázové akce]:[Příjmení]],2,0))</f>
        <v/>
      </c>
      <c r="C4889" s="25" t="str">
        <f>IF(A4889="","",VLOOKUP(A4889,Tabulka3[[Číslo registrace  u jednorázové akce]:[Příjmení]],3,0))</f>
        <v/>
      </c>
      <c r="I4889" s="94"/>
      <c r="J4889" s="94"/>
      <c r="L4889" s="15"/>
      <c r="M4889" s="15"/>
      <c r="N4889" s="15"/>
    </row>
    <row r="4890" spans="2:14" s="25" customFormat="1" ht="15" customHeight="1" x14ac:dyDescent="0.3">
      <c r="B4890" s="25" t="str">
        <f>IF(A4890="","",VLOOKUP(A4890,Tabulka3[[Číslo registrace  u jednorázové akce]:[Příjmení]],2,0))</f>
        <v/>
      </c>
      <c r="C4890" s="25" t="str">
        <f>IF(A4890="","",VLOOKUP(A4890,Tabulka3[[Číslo registrace  u jednorázové akce]:[Příjmení]],3,0))</f>
        <v/>
      </c>
      <c r="I4890" s="94"/>
      <c r="J4890" s="94"/>
      <c r="L4890" s="15"/>
      <c r="M4890" s="15"/>
      <c r="N4890" s="15"/>
    </row>
    <row r="4891" spans="2:14" s="25" customFormat="1" ht="15" customHeight="1" x14ac:dyDescent="0.3">
      <c r="B4891" s="25" t="str">
        <f>IF(A4891="","",VLOOKUP(A4891,Tabulka3[[Číslo registrace  u jednorázové akce]:[Příjmení]],2,0))</f>
        <v/>
      </c>
      <c r="C4891" s="25" t="str">
        <f>IF(A4891="","",VLOOKUP(A4891,Tabulka3[[Číslo registrace  u jednorázové akce]:[Příjmení]],3,0))</f>
        <v/>
      </c>
      <c r="I4891" s="94"/>
      <c r="J4891" s="94"/>
      <c r="L4891" s="15"/>
      <c r="M4891" s="15"/>
      <c r="N4891" s="15"/>
    </row>
    <row r="4892" spans="2:14" s="25" customFormat="1" ht="15" customHeight="1" x14ac:dyDescent="0.3">
      <c r="B4892" s="25" t="str">
        <f>IF(A4892="","",VLOOKUP(A4892,Tabulka3[[Číslo registrace  u jednorázové akce]:[Příjmení]],2,0))</f>
        <v/>
      </c>
      <c r="C4892" s="25" t="str">
        <f>IF(A4892="","",VLOOKUP(A4892,Tabulka3[[Číslo registrace  u jednorázové akce]:[Příjmení]],3,0))</f>
        <v/>
      </c>
      <c r="I4892" s="94"/>
      <c r="J4892" s="94"/>
      <c r="L4892" s="15"/>
      <c r="M4892" s="15"/>
      <c r="N4892" s="15"/>
    </row>
    <row r="4893" spans="2:14" s="25" customFormat="1" ht="15" customHeight="1" x14ac:dyDescent="0.3">
      <c r="B4893" s="25" t="str">
        <f>IF(A4893="","",VLOOKUP(A4893,Tabulka3[[Číslo registrace  u jednorázové akce]:[Příjmení]],2,0))</f>
        <v/>
      </c>
      <c r="C4893" s="25" t="str">
        <f>IF(A4893="","",VLOOKUP(A4893,Tabulka3[[Číslo registrace  u jednorázové akce]:[Příjmení]],3,0))</f>
        <v/>
      </c>
      <c r="I4893" s="94"/>
      <c r="J4893" s="94"/>
      <c r="L4893" s="15"/>
      <c r="M4893" s="15"/>
      <c r="N4893" s="15"/>
    </row>
    <row r="4894" spans="2:14" s="25" customFormat="1" ht="15" customHeight="1" x14ac:dyDescent="0.3">
      <c r="B4894" s="25" t="str">
        <f>IF(A4894="","",VLOOKUP(A4894,Tabulka3[[Číslo registrace  u jednorázové akce]:[Příjmení]],2,0))</f>
        <v/>
      </c>
      <c r="C4894" s="25" t="str">
        <f>IF(A4894="","",VLOOKUP(A4894,Tabulka3[[Číslo registrace  u jednorázové akce]:[Příjmení]],3,0))</f>
        <v/>
      </c>
      <c r="I4894" s="94"/>
      <c r="J4894" s="94"/>
      <c r="L4894" s="15"/>
      <c r="M4894" s="15"/>
      <c r="N4894" s="15"/>
    </row>
    <row r="4895" spans="2:14" s="25" customFormat="1" ht="15" customHeight="1" x14ac:dyDescent="0.3">
      <c r="B4895" s="25" t="str">
        <f>IF(A4895="","",VLOOKUP(A4895,Tabulka3[[Číslo registrace  u jednorázové akce]:[Příjmení]],2,0))</f>
        <v/>
      </c>
      <c r="C4895" s="25" t="str">
        <f>IF(A4895="","",VLOOKUP(A4895,Tabulka3[[Číslo registrace  u jednorázové akce]:[Příjmení]],3,0))</f>
        <v/>
      </c>
      <c r="I4895" s="94"/>
      <c r="J4895" s="94"/>
      <c r="L4895" s="15"/>
      <c r="M4895" s="15"/>
      <c r="N4895" s="15"/>
    </row>
    <row r="4896" spans="2:14" s="25" customFormat="1" ht="15" customHeight="1" x14ac:dyDescent="0.3">
      <c r="B4896" s="25" t="str">
        <f>IF(A4896="","",VLOOKUP(A4896,Tabulka3[[Číslo registrace  u jednorázové akce]:[Příjmení]],2,0))</f>
        <v/>
      </c>
      <c r="C4896" s="25" t="str">
        <f>IF(A4896="","",VLOOKUP(A4896,Tabulka3[[Číslo registrace  u jednorázové akce]:[Příjmení]],3,0))</f>
        <v/>
      </c>
      <c r="I4896" s="94"/>
      <c r="J4896" s="94"/>
      <c r="L4896" s="15"/>
      <c r="M4896" s="15"/>
      <c r="N4896" s="15"/>
    </row>
    <row r="4897" spans="2:14" s="25" customFormat="1" ht="15" customHeight="1" x14ac:dyDescent="0.3">
      <c r="B4897" s="25" t="str">
        <f>IF(A4897="","",VLOOKUP(A4897,Tabulka3[[Číslo registrace  u jednorázové akce]:[Příjmení]],2,0))</f>
        <v/>
      </c>
      <c r="C4897" s="25" t="str">
        <f>IF(A4897="","",VLOOKUP(A4897,Tabulka3[[Číslo registrace  u jednorázové akce]:[Příjmení]],3,0))</f>
        <v/>
      </c>
      <c r="I4897" s="94"/>
      <c r="J4897" s="94"/>
      <c r="L4897" s="15"/>
      <c r="M4897" s="15"/>
      <c r="N4897" s="15"/>
    </row>
    <row r="4898" spans="2:14" s="25" customFormat="1" ht="15" customHeight="1" x14ac:dyDescent="0.3">
      <c r="B4898" s="25" t="str">
        <f>IF(A4898="","",VLOOKUP(A4898,Tabulka3[[Číslo registrace  u jednorázové akce]:[Příjmení]],2,0))</f>
        <v/>
      </c>
      <c r="C4898" s="25" t="str">
        <f>IF(A4898="","",VLOOKUP(A4898,Tabulka3[[Číslo registrace  u jednorázové akce]:[Příjmení]],3,0))</f>
        <v/>
      </c>
      <c r="I4898" s="94"/>
      <c r="J4898" s="94"/>
      <c r="L4898" s="15"/>
      <c r="M4898" s="15"/>
      <c r="N4898" s="15"/>
    </row>
    <row r="4899" spans="2:14" s="25" customFormat="1" ht="15" customHeight="1" x14ac:dyDescent="0.3">
      <c r="B4899" s="25" t="str">
        <f>IF(A4899="","",VLOOKUP(A4899,Tabulka3[[Číslo registrace  u jednorázové akce]:[Příjmení]],2,0))</f>
        <v/>
      </c>
      <c r="C4899" s="25" t="str">
        <f>IF(A4899="","",VLOOKUP(A4899,Tabulka3[[Číslo registrace  u jednorázové akce]:[Příjmení]],3,0))</f>
        <v/>
      </c>
      <c r="I4899" s="94"/>
      <c r="J4899" s="94"/>
      <c r="L4899" s="15"/>
      <c r="M4899" s="15"/>
      <c r="N4899" s="15"/>
    </row>
    <row r="4900" spans="2:14" s="25" customFormat="1" ht="15" customHeight="1" x14ac:dyDescent="0.3">
      <c r="B4900" s="25" t="str">
        <f>IF(A4900="","",VLOOKUP(A4900,Tabulka3[[Číslo registrace  u jednorázové akce]:[Příjmení]],2,0))</f>
        <v/>
      </c>
      <c r="C4900" s="25" t="str">
        <f>IF(A4900="","",VLOOKUP(A4900,Tabulka3[[Číslo registrace  u jednorázové akce]:[Příjmení]],3,0))</f>
        <v/>
      </c>
      <c r="I4900" s="94"/>
      <c r="J4900" s="94"/>
      <c r="L4900" s="15"/>
      <c r="M4900" s="15"/>
      <c r="N4900" s="15"/>
    </row>
    <row r="4901" spans="2:14" s="25" customFormat="1" ht="15" customHeight="1" x14ac:dyDescent="0.3">
      <c r="B4901" s="25" t="str">
        <f>IF(A4901="","",VLOOKUP(A4901,Tabulka3[[Číslo registrace  u jednorázové akce]:[Příjmení]],2,0))</f>
        <v/>
      </c>
      <c r="C4901" s="25" t="str">
        <f>IF(A4901="","",VLOOKUP(A4901,Tabulka3[[Číslo registrace  u jednorázové akce]:[Příjmení]],3,0))</f>
        <v/>
      </c>
      <c r="I4901" s="94"/>
      <c r="J4901" s="94"/>
      <c r="L4901" s="15"/>
      <c r="M4901" s="15"/>
      <c r="N4901" s="15"/>
    </row>
    <row r="4902" spans="2:14" s="25" customFormat="1" ht="15" customHeight="1" x14ac:dyDescent="0.3">
      <c r="B4902" s="25" t="str">
        <f>IF(A4902="","",VLOOKUP(A4902,Tabulka3[[Číslo registrace  u jednorázové akce]:[Příjmení]],2,0))</f>
        <v/>
      </c>
      <c r="C4902" s="25" t="str">
        <f>IF(A4902="","",VLOOKUP(A4902,Tabulka3[[Číslo registrace  u jednorázové akce]:[Příjmení]],3,0))</f>
        <v/>
      </c>
      <c r="I4902" s="94"/>
      <c r="J4902" s="94"/>
      <c r="L4902" s="15"/>
      <c r="M4902" s="15"/>
      <c r="N4902" s="15"/>
    </row>
    <row r="4903" spans="2:14" s="25" customFormat="1" ht="15" customHeight="1" x14ac:dyDescent="0.3">
      <c r="B4903" s="25" t="str">
        <f>IF(A4903="","",VLOOKUP(A4903,Tabulka3[[Číslo registrace  u jednorázové akce]:[Příjmení]],2,0))</f>
        <v/>
      </c>
      <c r="C4903" s="25" t="str">
        <f>IF(A4903="","",VLOOKUP(A4903,Tabulka3[[Číslo registrace  u jednorázové akce]:[Příjmení]],3,0))</f>
        <v/>
      </c>
      <c r="I4903" s="94"/>
      <c r="J4903" s="94"/>
      <c r="L4903" s="15"/>
      <c r="M4903" s="15"/>
      <c r="N4903" s="15"/>
    </row>
    <row r="4904" spans="2:14" s="25" customFormat="1" ht="15" customHeight="1" x14ac:dyDescent="0.3">
      <c r="B4904" s="25" t="str">
        <f>IF(A4904="","",VLOOKUP(A4904,Tabulka3[[Číslo registrace  u jednorázové akce]:[Příjmení]],2,0))</f>
        <v/>
      </c>
      <c r="C4904" s="25" t="str">
        <f>IF(A4904="","",VLOOKUP(A4904,Tabulka3[[Číslo registrace  u jednorázové akce]:[Příjmení]],3,0))</f>
        <v/>
      </c>
      <c r="I4904" s="94"/>
      <c r="J4904" s="94"/>
      <c r="L4904" s="15"/>
      <c r="M4904" s="15"/>
      <c r="N4904" s="15"/>
    </row>
    <row r="4905" spans="2:14" s="25" customFormat="1" ht="15" customHeight="1" x14ac:dyDescent="0.3">
      <c r="B4905" s="25" t="str">
        <f>IF(A4905="","",VLOOKUP(A4905,Tabulka3[[Číslo registrace  u jednorázové akce]:[Příjmení]],2,0))</f>
        <v/>
      </c>
      <c r="C4905" s="25" t="str">
        <f>IF(A4905="","",VLOOKUP(A4905,Tabulka3[[Číslo registrace  u jednorázové akce]:[Příjmení]],3,0))</f>
        <v/>
      </c>
      <c r="I4905" s="94"/>
      <c r="J4905" s="94"/>
      <c r="L4905" s="15"/>
      <c r="M4905" s="15"/>
      <c r="N4905" s="15"/>
    </row>
    <row r="4906" spans="2:14" s="25" customFormat="1" ht="15" customHeight="1" x14ac:dyDescent="0.3">
      <c r="B4906" s="25" t="str">
        <f>IF(A4906="","",VLOOKUP(A4906,Tabulka3[[Číslo registrace  u jednorázové akce]:[Příjmení]],2,0))</f>
        <v/>
      </c>
      <c r="C4906" s="25" t="str">
        <f>IF(A4906="","",VLOOKUP(A4906,Tabulka3[[Číslo registrace  u jednorázové akce]:[Příjmení]],3,0))</f>
        <v/>
      </c>
      <c r="I4906" s="94"/>
      <c r="J4906" s="94"/>
      <c r="L4906" s="15"/>
      <c r="M4906" s="15"/>
      <c r="N4906" s="15"/>
    </row>
    <row r="4907" spans="2:14" s="25" customFormat="1" ht="15" customHeight="1" x14ac:dyDescent="0.3">
      <c r="B4907" s="25" t="str">
        <f>IF(A4907="","",VLOOKUP(A4907,Tabulka3[[Číslo registrace  u jednorázové akce]:[Příjmení]],2,0))</f>
        <v/>
      </c>
      <c r="C4907" s="25" t="str">
        <f>IF(A4907="","",VLOOKUP(A4907,Tabulka3[[Číslo registrace  u jednorázové akce]:[Příjmení]],3,0))</f>
        <v/>
      </c>
      <c r="I4907" s="94"/>
      <c r="J4907" s="94"/>
      <c r="L4907" s="15"/>
      <c r="M4907" s="15"/>
      <c r="N4907" s="15"/>
    </row>
    <row r="4908" spans="2:14" s="25" customFormat="1" ht="15" customHeight="1" x14ac:dyDescent="0.3">
      <c r="B4908" s="25" t="str">
        <f>IF(A4908="","",VLOOKUP(A4908,Tabulka3[[Číslo registrace  u jednorázové akce]:[Příjmení]],2,0))</f>
        <v/>
      </c>
      <c r="C4908" s="25" t="str">
        <f>IF(A4908="","",VLOOKUP(A4908,Tabulka3[[Číslo registrace  u jednorázové akce]:[Příjmení]],3,0))</f>
        <v/>
      </c>
      <c r="I4908" s="94"/>
      <c r="J4908" s="94"/>
      <c r="L4908" s="15"/>
      <c r="M4908" s="15"/>
      <c r="N4908" s="15"/>
    </row>
    <row r="4909" spans="2:14" s="25" customFormat="1" ht="15" customHeight="1" x14ac:dyDescent="0.3">
      <c r="B4909" s="25" t="str">
        <f>IF(A4909="","",VLOOKUP(A4909,Tabulka3[[Číslo registrace  u jednorázové akce]:[Příjmení]],2,0))</f>
        <v/>
      </c>
      <c r="C4909" s="25" t="str">
        <f>IF(A4909="","",VLOOKUP(A4909,Tabulka3[[Číslo registrace  u jednorázové akce]:[Příjmení]],3,0))</f>
        <v/>
      </c>
      <c r="I4909" s="94"/>
      <c r="J4909" s="94"/>
      <c r="L4909" s="15"/>
      <c r="M4909" s="15"/>
      <c r="N4909" s="15"/>
    </row>
    <row r="4910" spans="2:14" s="25" customFormat="1" ht="15" customHeight="1" x14ac:dyDescent="0.3">
      <c r="B4910" s="25" t="str">
        <f>IF(A4910="","",VLOOKUP(A4910,Tabulka3[[Číslo registrace  u jednorázové akce]:[Příjmení]],2,0))</f>
        <v/>
      </c>
      <c r="C4910" s="25" t="str">
        <f>IF(A4910="","",VLOOKUP(A4910,Tabulka3[[Číslo registrace  u jednorázové akce]:[Příjmení]],3,0))</f>
        <v/>
      </c>
      <c r="I4910" s="94"/>
      <c r="J4910" s="94"/>
      <c r="L4910" s="15"/>
      <c r="M4910" s="15"/>
      <c r="N4910" s="15"/>
    </row>
    <row r="4911" spans="2:14" s="25" customFormat="1" ht="15" customHeight="1" x14ac:dyDescent="0.3">
      <c r="B4911" s="25" t="str">
        <f>IF(A4911="","",VLOOKUP(A4911,Tabulka3[[Číslo registrace  u jednorázové akce]:[Příjmení]],2,0))</f>
        <v/>
      </c>
      <c r="C4911" s="25" t="str">
        <f>IF(A4911="","",VLOOKUP(A4911,Tabulka3[[Číslo registrace  u jednorázové akce]:[Příjmení]],3,0))</f>
        <v/>
      </c>
      <c r="I4911" s="94"/>
      <c r="J4911" s="94"/>
      <c r="L4911" s="15"/>
      <c r="M4911" s="15"/>
      <c r="N4911" s="15"/>
    </row>
    <row r="4912" spans="2:14" s="25" customFormat="1" ht="15" customHeight="1" x14ac:dyDescent="0.3">
      <c r="B4912" s="25" t="str">
        <f>IF(A4912="","",VLOOKUP(A4912,Tabulka3[[Číslo registrace  u jednorázové akce]:[Příjmení]],2,0))</f>
        <v/>
      </c>
      <c r="C4912" s="25" t="str">
        <f>IF(A4912="","",VLOOKUP(A4912,Tabulka3[[Číslo registrace  u jednorázové akce]:[Příjmení]],3,0))</f>
        <v/>
      </c>
      <c r="I4912" s="94"/>
      <c r="J4912" s="94"/>
      <c r="L4912" s="15"/>
      <c r="M4912" s="15"/>
      <c r="N4912" s="15"/>
    </row>
    <row r="4913" spans="2:14" s="25" customFormat="1" ht="15" customHeight="1" x14ac:dyDescent="0.3">
      <c r="B4913" s="25" t="str">
        <f>IF(A4913="","",VLOOKUP(A4913,Tabulka3[[Číslo registrace  u jednorázové akce]:[Příjmení]],2,0))</f>
        <v/>
      </c>
      <c r="C4913" s="25" t="str">
        <f>IF(A4913="","",VLOOKUP(A4913,Tabulka3[[Číslo registrace  u jednorázové akce]:[Příjmení]],3,0))</f>
        <v/>
      </c>
      <c r="I4913" s="94"/>
      <c r="J4913" s="94"/>
      <c r="L4913" s="15"/>
      <c r="M4913" s="15"/>
      <c r="N4913" s="15"/>
    </row>
    <row r="4914" spans="2:14" s="25" customFormat="1" ht="15" customHeight="1" x14ac:dyDescent="0.3">
      <c r="B4914" s="25" t="str">
        <f>IF(A4914="","",VLOOKUP(A4914,Tabulka3[[Číslo registrace  u jednorázové akce]:[Příjmení]],2,0))</f>
        <v/>
      </c>
      <c r="C4914" s="25" t="str">
        <f>IF(A4914="","",VLOOKUP(A4914,Tabulka3[[Číslo registrace  u jednorázové akce]:[Příjmení]],3,0))</f>
        <v/>
      </c>
      <c r="I4914" s="94"/>
      <c r="J4914" s="94"/>
      <c r="L4914" s="15"/>
      <c r="M4914" s="15"/>
      <c r="N4914" s="15"/>
    </row>
    <row r="4915" spans="2:14" s="25" customFormat="1" ht="15" customHeight="1" x14ac:dyDescent="0.3">
      <c r="B4915" s="25" t="str">
        <f>IF(A4915="","",VLOOKUP(A4915,Tabulka3[[Číslo registrace  u jednorázové akce]:[Příjmení]],2,0))</f>
        <v/>
      </c>
      <c r="C4915" s="25" t="str">
        <f>IF(A4915="","",VLOOKUP(A4915,Tabulka3[[Číslo registrace  u jednorázové akce]:[Příjmení]],3,0))</f>
        <v/>
      </c>
      <c r="I4915" s="94"/>
      <c r="J4915" s="94"/>
      <c r="L4915" s="15"/>
      <c r="M4915" s="15"/>
      <c r="N4915" s="15"/>
    </row>
    <row r="4916" spans="2:14" s="25" customFormat="1" ht="15" customHeight="1" x14ac:dyDescent="0.3">
      <c r="B4916" s="25" t="str">
        <f>IF(A4916="","",VLOOKUP(A4916,Tabulka3[[Číslo registrace  u jednorázové akce]:[Příjmení]],2,0))</f>
        <v/>
      </c>
      <c r="C4916" s="25" t="str">
        <f>IF(A4916="","",VLOOKUP(A4916,Tabulka3[[Číslo registrace  u jednorázové akce]:[Příjmení]],3,0))</f>
        <v/>
      </c>
      <c r="I4916" s="94"/>
      <c r="J4916" s="94"/>
      <c r="L4916" s="15"/>
      <c r="M4916" s="15"/>
      <c r="N4916" s="15"/>
    </row>
    <row r="4917" spans="2:14" s="25" customFormat="1" ht="15" customHeight="1" x14ac:dyDescent="0.3">
      <c r="B4917" s="25" t="str">
        <f>IF(A4917="","",VLOOKUP(A4917,Tabulka3[[Číslo registrace  u jednorázové akce]:[Příjmení]],2,0))</f>
        <v/>
      </c>
      <c r="C4917" s="25" t="str">
        <f>IF(A4917="","",VLOOKUP(A4917,Tabulka3[[Číslo registrace  u jednorázové akce]:[Příjmení]],3,0))</f>
        <v/>
      </c>
      <c r="I4917" s="94"/>
      <c r="J4917" s="94"/>
      <c r="L4917" s="15"/>
      <c r="M4917" s="15"/>
      <c r="N4917" s="15"/>
    </row>
    <row r="4918" spans="2:14" s="25" customFormat="1" ht="15" customHeight="1" x14ac:dyDescent="0.3">
      <c r="B4918" s="25" t="str">
        <f>IF(A4918="","",VLOOKUP(A4918,Tabulka3[[Číslo registrace  u jednorázové akce]:[Příjmení]],2,0))</f>
        <v/>
      </c>
      <c r="C4918" s="25" t="str">
        <f>IF(A4918="","",VLOOKUP(A4918,Tabulka3[[Číslo registrace  u jednorázové akce]:[Příjmení]],3,0))</f>
        <v/>
      </c>
      <c r="I4918" s="94"/>
      <c r="J4918" s="94"/>
      <c r="L4918" s="15"/>
      <c r="M4918" s="15"/>
      <c r="N4918" s="15"/>
    </row>
    <row r="4919" spans="2:14" s="25" customFormat="1" ht="15" customHeight="1" x14ac:dyDescent="0.3">
      <c r="B4919" s="25" t="str">
        <f>IF(A4919="","",VLOOKUP(A4919,Tabulka3[[Číslo registrace  u jednorázové akce]:[Příjmení]],2,0))</f>
        <v/>
      </c>
      <c r="C4919" s="25" t="str">
        <f>IF(A4919="","",VLOOKUP(A4919,Tabulka3[[Číslo registrace  u jednorázové akce]:[Příjmení]],3,0))</f>
        <v/>
      </c>
      <c r="I4919" s="94"/>
      <c r="J4919" s="94"/>
      <c r="L4919" s="15"/>
      <c r="M4919" s="15"/>
      <c r="N4919" s="15"/>
    </row>
    <row r="4920" spans="2:14" s="25" customFormat="1" ht="15" customHeight="1" x14ac:dyDescent="0.3">
      <c r="B4920" s="25" t="str">
        <f>IF(A4920="","",VLOOKUP(A4920,Tabulka3[[Číslo registrace  u jednorázové akce]:[Příjmení]],2,0))</f>
        <v/>
      </c>
      <c r="C4920" s="25" t="str">
        <f>IF(A4920="","",VLOOKUP(A4920,Tabulka3[[Číslo registrace  u jednorázové akce]:[Příjmení]],3,0))</f>
        <v/>
      </c>
      <c r="I4920" s="94"/>
      <c r="J4920" s="94"/>
      <c r="L4920" s="15"/>
      <c r="M4920" s="15"/>
      <c r="N4920" s="15"/>
    </row>
    <row r="4921" spans="2:14" s="25" customFormat="1" ht="15" customHeight="1" x14ac:dyDescent="0.3">
      <c r="B4921" s="25" t="str">
        <f>IF(A4921="","",VLOOKUP(A4921,Tabulka3[[Číslo registrace  u jednorázové akce]:[Příjmení]],2,0))</f>
        <v/>
      </c>
      <c r="C4921" s="25" t="str">
        <f>IF(A4921="","",VLOOKUP(A4921,Tabulka3[[Číslo registrace  u jednorázové akce]:[Příjmení]],3,0))</f>
        <v/>
      </c>
      <c r="I4921" s="94"/>
      <c r="J4921" s="94"/>
      <c r="L4921" s="15"/>
      <c r="M4921" s="15"/>
      <c r="N4921" s="15"/>
    </row>
    <row r="4922" spans="2:14" s="25" customFormat="1" ht="15" customHeight="1" x14ac:dyDescent="0.3">
      <c r="B4922" s="25" t="str">
        <f>IF(A4922="","",VLOOKUP(A4922,Tabulka3[[Číslo registrace  u jednorázové akce]:[Příjmení]],2,0))</f>
        <v/>
      </c>
      <c r="C4922" s="25" t="str">
        <f>IF(A4922="","",VLOOKUP(A4922,Tabulka3[[Číslo registrace  u jednorázové akce]:[Příjmení]],3,0))</f>
        <v/>
      </c>
      <c r="I4922" s="94"/>
      <c r="J4922" s="94"/>
      <c r="L4922" s="15"/>
      <c r="M4922" s="15"/>
      <c r="N4922" s="15"/>
    </row>
    <row r="4923" spans="2:14" s="25" customFormat="1" ht="15" customHeight="1" x14ac:dyDescent="0.3">
      <c r="B4923" s="25" t="str">
        <f>IF(A4923="","",VLOOKUP(A4923,Tabulka3[[Číslo registrace  u jednorázové akce]:[Příjmení]],2,0))</f>
        <v/>
      </c>
      <c r="C4923" s="25" t="str">
        <f>IF(A4923="","",VLOOKUP(A4923,Tabulka3[[Číslo registrace  u jednorázové akce]:[Příjmení]],3,0))</f>
        <v/>
      </c>
      <c r="I4923" s="94"/>
      <c r="J4923" s="94"/>
      <c r="L4923" s="15"/>
      <c r="M4923" s="15"/>
      <c r="N4923" s="15"/>
    </row>
    <row r="4924" spans="2:14" s="25" customFormat="1" ht="15" customHeight="1" x14ac:dyDescent="0.3">
      <c r="B4924" s="25" t="str">
        <f>IF(A4924="","",VLOOKUP(A4924,Tabulka3[[Číslo registrace  u jednorázové akce]:[Příjmení]],2,0))</f>
        <v/>
      </c>
      <c r="C4924" s="25" t="str">
        <f>IF(A4924="","",VLOOKUP(A4924,Tabulka3[[Číslo registrace  u jednorázové akce]:[Příjmení]],3,0))</f>
        <v/>
      </c>
      <c r="I4924" s="94"/>
      <c r="J4924" s="94"/>
      <c r="L4924" s="15"/>
      <c r="M4924" s="15"/>
      <c r="N4924" s="15"/>
    </row>
    <row r="4925" spans="2:14" s="25" customFormat="1" ht="15" customHeight="1" x14ac:dyDescent="0.3">
      <c r="B4925" s="25" t="str">
        <f>IF(A4925="","",VLOOKUP(A4925,Tabulka3[[Číslo registrace  u jednorázové akce]:[Příjmení]],2,0))</f>
        <v/>
      </c>
      <c r="C4925" s="25" t="str">
        <f>IF(A4925="","",VLOOKUP(A4925,Tabulka3[[Číslo registrace  u jednorázové akce]:[Příjmení]],3,0))</f>
        <v/>
      </c>
      <c r="I4925" s="94"/>
      <c r="J4925" s="94"/>
      <c r="L4925" s="15"/>
      <c r="M4925" s="15"/>
      <c r="N4925" s="15"/>
    </row>
    <row r="4926" spans="2:14" s="25" customFormat="1" ht="15" customHeight="1" x14ac:dyDescent="0.3">
      <c r="B4926" s="25" t="str">
        <f>IF(A4926="","",VLOOKUP(A4926,Tabulka3[[Číslo registrace  u jednorázové akce]:[Příjmení]],2,0))</f>
        <v/>
      </c>
      <c r="C4926" s="25" t="str">
        <f>IF(A4926="","",VLOOKUP(A4926,Tabulka3[[Číslo registrace  u jednorázové akce]:[Příjmení]],3,0))</f>
        <v/>
      </c>
      <c r="I4926" s="94"/>
      <c r="J4926" s="94"/>
      <c r="L4926" s="15"/>
      <c r="M4926" s="15"/>
      <c r="N4926" s="15"/>
    </row>
    <row r="4927" spans="2:14" s="25" customFormat="1" ht="15" customHeight="1" x14ac:dyDescent="0.3">
      <c r="B4927" s="25" t="str">
        <f>IF(A4927="","",VLOOKUP(A4927,Tabulka3[[Číslo registrace  u jednorázové akce]:[Příjmení]],2,0))</f>
        <v/>
      </c>
      <c r="C4927" s="25" t="str">
        <f>IF(A4927="","",VLOOKUP(A4927,Tabulka3[[Číslo registrace  u jednorázové akce]:[Příjmení]],3,0))</f>
        <v/>
      </c>
      <c r="I4927" s="94"/>
      <c r="J4927" s="94"/>
      <c r="L4927" s="15"/>
      <c r="M4927" s="15"/>
      <c r="N4927" s="15"/>
    </row>
    <row r="4928" spans="2:14" s="25" customFormat="1" ht="15" customHeight="1" x14ac:dyDescent="0.3">
      <c r="B4928" s="25" t="str">
        <f>IF(A4928="","",VLOOKUP(A4928,Tabulka3[[Číslo registrace  u jednorázové akce]:[Příjmení]],2,0))</f>
        <v/>
      </c>
      <c r="C4928" s="25" t="str">
        <f>IF(A4928="","",VLOOKUP(A4928,Tabulka3[[Číslo registrace  u jednorázové akce]:[Příjmení]],3,0))</f>
        <v/>
      </c>
      <c r="I4928" s="94"/>
      <c r="J4928" s="94"/>
      <c r="L4928" s="15"/>
      <c r="M4928" s="15"/>
      <c r="N4928" s="15"/>
    </row>
    <row r="4929" spans="2:14" s="25" customFormat="1" ht="15" customHeight="1" x14ac:dyDescent="0.3">
      <c r="B4929" s="25" t="str">
        <f>IF(A4929="","",VLOOKUP(A4929,Tabulka3[[Číslo registrace  u jednorázové akce]:[Příjmení]],2,0))</f>
        <v/>
      </c>
      <c r="C4929" s="25" t="str">
        <f>IF(A4929="","",VLOOKUP(A4929,Tabulka3[[Číslo registrace  u jednorázové akce]:[Příjmení]],3,0))</f>
        <v/>
      </c>
      <c r="I4929" s="94"/>
      <c r="J4929" s="94"/>
      <c r="L4929" s="15"/>
      <c r="M4929" s="15"/>
      <c r="N4929" s="15"/>
    </row>
    <row r="4930" spans="2:14" s="25" customFormat="1" ht="15" customHeight="1" x14ac:dyDescent="0.3">
      <c r="B4930" s="25" t="str">
        <f>IF(A4930="","",VLOOKUP(A4930,Tabulka3[[Číslo registrace  u jednorázové akce]:[Příjmení]],2,0))</f>
        <v/>
      </c>
      <c r="C4930" s="25" t="str">
        <f>IF(A4930="","",VLOOKUP(A4930,Tabulka3[[Číslo registrace  u jednorázové akce]:[Příjmení]],3,0))</f>
        <v/>
      </c>
      <c r="I4930" s="94"/>
      <c r="J4930" s="94"/>
      <c r="L4930" s="15"/>
      <c r="M4930" s="15"/>
      <c r="N4930" s="15"/>
    </row>
    <row r="4931" spans="2:14" s="25" customFormat="1" ht="15" customHeight="1" x14ac:dyDescent="0.3">
      <c r="B4931" s="25" t="str">
        <f>IF(A4931="","",VLOOKUP(A4931,Tabulka3[[Číslo registrace  u jednorázové akce]:[Příjmení]],2,0))</f>
        <v/>
      </c>
      <c r="C4931" s="25" t="str">
        <f>IF(A4931="","",VLOOKUP(A4931,Tabulka3[[Číslo registrace  u jednorázové akce]:[Příjmení]],3,0))</f>
        <v/>
      </c>
      <c r="I4931" s="94"/>
      <c r="J4931" s="94"/>
      <c r="L4931" s="15"/>
      <c r="M4931" s="15"/>
      <c r="N4931" s="15"/>
    </row>
    <row r="4932" spans="2:14" s="25" customFormat="1" ht="15" customHeight="1" x14ac:dyDescent="0.3">
      <c r="B4932" s="25" t="str">
        <f>IF(A4932="","",VLOOKUP(A4932,Tabulka3[[Číslo registrace  u jednorázové akce]:[Příjmení]],2,0))</f>
        <v/>
      </c>
      <c r="C4932" s="25" t="str">
        <f>IF(A4932="","",VLOOKUP(A4932,Tabulka3[[Číslo registrace  u jednorázové akce]:[Příjmení]],3,0))</f>
        <v/>
      </c>
      <c r="I4932" s="94"/>
      <c r="J4932" s="94"/>
      <c r="L4932" s="15"/>
      <c r="M4932" s="15"/>
      <c r="N4932" s="15"/>
    </row>
    <row r="4933" spans="2:14" s="25" customFormat="1" ht="15" customHeight="1" x14ac:dyDescent="0.3">
      <c r="B4933" s="25" t="str">
        <f>IF(A4933="","",VLOOKUP(A4933,Tabulka3[[Číslo registrace  u jednorázové akce]:[Příjmení]],2,0))</f>
        <v/>
      </c>
      <c r="C4933" s="25" t="str">
        <f>IF(A4933="","",VLOOKUP(A4933,Tabulka3[[Číslo registrace  u jednorázové akce]:[Příjmení]],3,0))</f>
        <v/>
      </c>
      <c r="I4933" s="94"/>
      <c r="J4933" s="94"/>
      <c r="L4933" s="15"/>
      <c r="M4933" s="15"/>
      <c r="N4933" s="15"/>
    </row>
    <row r="4934" spans="2:14" s="25" customFormat="1" ht="15" customHeight="1" x14ac:dyDescent="0.3">
      <c r="B4934" s="25" t="str">
        <f>IF(A4934="","",VLOOKUP(A4934,Tabulka3[[Číslo registrace  u jednorázové akce]:[Příjmení]],2,0))</f>
        <v/>
      </c>
      <c r="C4934" s="25" t="str">
        <f>IF(A4934="","",VLOOKUP(A4934,Tabulka3[[Číslo registrace  u jednorázové akce]:[Příjmení]],3,0))</f>
        <v/>
      </c>
      <c r="I4934" s="94"/>
      <c r="J4934" s="94"/>
      <c r="L4934" s="15"/>
      <c r="M4934" s="15"/>
      <c r="N4934" s="15"/>
    </row>
    <row r="4935" spans="2:14" s="25" customFormat="1" ht="15" customHeight="1" x14ac:dyDescent="0.3">
      <c r="B4935" s="25" t="str">
        <f>IF(A4935="","",VLOOKUP(A4935,Tabulka3[[Číslo registrace  u jednorázové akce]:[Příjmení]],2,0))</f>
        <v/>
      </c>
      <c r="C4935" s="25" t="str">
        <f>IF(A4935="","",VLOOKUP(A4935,Tabulka3[[Číslo registrace  u jednorázové akce]:[Příjmení]],3,0))</f>
        <v/>
      </c>
      <c r="I4935" s="94"/>
      <c r="J4935" s="94"/>
      <c r="L4935" s="15"/>
      <c r="M4935" s="15"/>
      <c r="N4935" s="15"/>
    </row>
    <row r="4936" spans="2:14" s="25" customFormat="1" ht="15" customHeight="1" x14ac:dyDescent="0.3">
      <c r="B4936" s="25" t="str">
        <f>IF(A4936="","",VLOOKUP(A4936,Tabulka3[[Číslo registrace  u jednorázové akce]:[Příjmení]],2,0))</f>
        <v/>
      </c>
      <c r="C4936" s="25" t="str">
        <f>IF(A4936="","",VLOOKUP(A4936,Tabulka3[[Číslo registrace  u jednorázové akce]:[Příjmení]],3,0))</f>
        <v/>
      </c>
      <c r="I4936" s="94"/>
      <c r="J4936" s="94"/>
      <c r="L4936" s="15"/>
      <c r="M4936" s="15"/>
      <c r="N4936" s="15"/>
    </row>
    <row r="4937" spans="2:14" s="25" customFormat="1" ht="15" customHeight="1" x14ac:dyDescent="0.3">
      <c r="B4937" s="25" t="str">
        <f>IF(A4937="","",VLOOKUP(A4937,Tabulka3[[Číslo registrace  u jednorázové akce]:[Příjmení]],2,0))</f>
        <v/>
      </c>
      <c r="C4937" s="25" t="str">
        <f>IF(A4937="","",VLOOKUP(A4937,Tabulka3[[Číslo registrace  u jednorázové akce]:[Příjmení]],3,0))</f>
        <v/>
      </c>
      <c r="I4937" s="94"/>
      <c r="J4937" s="94"/>
      <c r="L4937" s="15"/>
      <c r="M4937" s="15"/>
      <c r="N4937" s="15"/>
    </row>
    <row r="4938" spans="2:14" s="25" customFormat="1" ht="15" customHeight="1" x14ac:dyDescent="0.3">
      <c r="B4938" s="25" t="str">
        <f>IF(A4938="","",VLOOKUP(A4938,Tabulka3[[Číslo registrace  u jednorázové akce]:[Příjmení]],2,0))</f>
        <v/>
      </c>
      <c r="C4938" s="25" t="str">
        <f>IF(A4938="","",VLOOKUP(A4938,Tabulka3[[Číslo registrace  u jednorázové akce]:[Příjmení]],3,0))</f>
        <v/>
      </c>
      <c r="I4938" s="94"/>
      <c r="J4938" s="94"/>
      <c r="L4938" s="15"/>
      <c r="M4938" s="15"/>
      <c r="N4938" s="15"/>
    </row>
    <row r="4939" spans="2:14" s="25" customFormat="1" ht="15" customHeight="1" x14ac:dyDescent="0.3">
      <c r="B4939" s="25" t="str">
        <f>IF(A4939="","",VLOOKUP(A4939,Tabulka3[[Číslo registrace  u jednorázové akce]:[Příjmení]],2,0))</f>
        <v/>
      </c>
      <c r="C4939" s="25" t="str">
        <f>IF(A4939="","",VLOOKUP(A4939,Tabulka3[[Číslo registrace  u jednorázové akce]:[Příjmení]],3,0))</f>
        <v/>
      </c>
      <c r="I4939" s="94"/>
      <c r="J4939" s="94"/>
      <c r="L4939" s="15"/>
      <c r="M4939" s="15"/>
      <c r="N4939" s="15"/>
    </row>
    <row r="4940" spans="2:14" s="25" customFormat="1" ht="15" customHeight="1" x14ac:dyDescent="0.3">
      <c r="B4940" s="25" t="str">
        <f>IF(A4940="","",VLOOKUP(A4940,Tabulka3[[Číslo registrace  u jednorázové akce]:[Příjmení]],2,0))</f>
        <v/>
      </c>
      <c r="C4940" s="25" t="str">
        <f>IF(A4940="","",VLOOKUP(A4940,Tabulka3[[Číslo registrace  u jednorázové akce]:[Příjmení]],3,0))</f>
        <v/>
      </c>
      <c r="I4940" s="94"/>
      <c r="J4940" s="94"/>
      <c r="L4940" s="15"/>
      <c r="M4940" s="15"/>
      <c r="N4940" s="15"/>
    </row>
    <row r="4941" spans="2:14" s="25" customFormat="1" ht="15" customHeight="1" x14ac:dyDescent="0.3">
      <c r="B4941" s="25" t="str">
        <f>IF(A4941="","",VLOOKUP(A4941,Tabulka3[[Číslo registrace  u jednorázové akce]:[Příjmení]],2,0))</f>
        <v/>
      </c>
      <c r="C4941" s="25" t="str">
        <f>IF(A4941="","",VLOOKUP(A4941,Tabulka3[[Číslo registrace  u jednorázové akce]:[Příjmení]],3,0))</f>
        <v/>
      </c>
      <c r="I4941" s="94"/>
      <c r="J4941" s="94"/>
      <c r="L4941" s="15"/>
      <c r="M4941" s="15"/>
      <c r="N4941" s="15"/>
    </row>
    <row r="4942" spans="2:14" s="25" customFormat="1" ht="15" customHeight="1" x14ac:dyDescent="0.3">
      <c r="B4942" s="25" t="str">
        <f>IF(A4942="","",VLOOKUP(A4942,Tabulka3[[Číslo registrace  u jednorázové akce]:[Příjmení]],2,0))</f>
        <v/>
      </c>
      <c r="C4942" s="25" t="str">
        <f>IF(A4942="","",VLOOKUP(A4942,Tabulka3[[Číslo registrace  u jednorázové akce]:[Příjmení]],3,0))</f>
        <v/>
      </c>
      <c r="I4942" s="94"/>
      <c r="J4942" s="94"/>
      <c r="L4942" s="15"/>
      <c r="M4942" s="15"/>
      <c r="N4942" s="15"/>
    </row>
    <row r="4943" spans="2:14" s="25" customFormat="1" ht="15" customHeight="1" x14ac:dyDescent="0.3">
      <c r="B4943" s="25" t="str">
        <f>IF(A4943="","",VLOOKUP(A4943,Tabulka3[[Číslo registrace  u jednorázové akce]:[Příjmení]],2,0))</f>
        <v/>
      </c>
      <c r="C4943" s="25" t="str">
        <f>IF(A4943="","",VLOOKUP(A4943,Tabulka3[[Číslo registrace  u jednorázové akce]:[Příjmení]],3,0))</f>
        <v/>
      </c>
      <c r="I4943" s="94"/>
      <c r="J4943" s="94"/>
      <c r="L4943" s="15"/>
      <c r="M4943" s="15"/>
      <c r="N4943" s="15"/>
    </row>
    <row r="4944" spans="2:14" s="25" customFormat="1" ht="15" customHeight="1" x14ac:dyDescent="0.3">
      <c r="B4944" s="25" t="str">
        <f>IF(A4944="","",VLOOKUP(A4944,Tabulka3[[Číslo registrace  u jednorázové akce]:[Příjmení]],2,0))</f>
        <v/>
      </c>
      <c r="C4944" s="25" t="str">
        <f>IF(A4944="","",VLOOKUP(A4944,Tabulka3[[Číslo registrace  u jednorázové akce]:[Příjmení]],3,0))</f>
        <v/>
      </c>
      <c r="I4944" s="94"/>
      <c r="J4944" s="94"/>
      <c r="L4944" s="15"/>
      <c r="M4944" s="15"/>
      <c r="N4944" s="15"/>
    </row>
    <row r="4945" spans="2:14" s="25" customFormat="1" ht="15" customHeight="1" x14ac:dyDescent="0.3">
      <c r="B4945" s="25" t="str">
        <f>IF(A4945="","",VLOOKUP(A4945,Tabulka3[[Číslo registrace  u jednorázové akce]:[Příjmení]],2,0))</f>
        <v/>
      </c>
      <c r="C4945" s="25" t="str">
        <f>IF(A4945="","",VLOOKUP(A4945,Tabulka3[[Číslo registrace  u jednorázové akce]:[Příjmení]],3,0))</f>
        <v/>
      </c>
      <c r="I4945" s="94"/>
      <c r="J4945" s="94"/>
      <c r="L4945" s="15"/>
      <c r="M4945" s="15"/>
      <c r="N4945" s="15"/>
    </row>
    <row r="4946" spans="2:14" s="25" customFormat="1" ht="15" customHeight="1" x14ac:dyDescent="0.3">
      <c r="B4946" s="25" t="str">
        <f>IF(A4946="","",VLOOKUP(A4946,Tabulka3[[Číslo registrace  u jednorázové akce]:[Příjmení]],2,0))</f>
        <v/>
      </c>
      <c r="C4946" s="25" t="str">
        <f>IF(A4946="","",VLOOKUP(A4946,Tabulka3[[Číslo registrace  u jednorázové akce]:[Příjmení]],3,0))</f>
        <v/>
      </c>
      <c r="I4946" s="94"/>
      <c r="J4946" s="94"/>
      <c r="L4946" s="15"/>
      <c r="M4946" s="15"/>
      <c r="N4946" s="15"/>
    </row>
    <row r="4947" spans="2:14" s="25" customFormat="1" ht="15" customHeight="1" x14ac:dyDescent="0.3">
      <c r="B4947" s="25" t="str">
        <f>IF(A4947="","",VLOOKUP(A4947,Tabulka3[[Číslo registrace  u jednorázové akce]:[Příjmení]],2,0))</f>
        <v/>
      </c>
      <c r="C4947" s="25" t="str">
        <f>IF(A4947="","",VLOOKUP(A4947,Tabulka3[[Číslo registrace  u jednorázové akce]:[Příjmení]],3,0))</f>
        <v/>
      </c>
      <c r="I4947" s="94"/>
      <c r="J4947" s="94"/>
      <c r="L4947" s="15"/>
      <c r="M4947" s="15"/>
      <c r="N4947" s="15"/>
    </row>
    <row r="4948" spans="2:14" s="25" customFormat="1" ht="15" customHeight="1" x14ac:dyDescent="0.3">
      <c r="B4948" s="25" t="str">
        <f>IF(A4948="","",VLOOKUP(A4948,Tabulka3[[Číslo registrace  u jednorázové akce]:[Příjmení]],2,0))</f>
        <v/>
      </c>
      <c r="C4948" s="25" t="str">
        <f>IF(A4948="","",VLOOKUP(A4948,Tabulka3[[Číslo registrace  u jednorázové akce]:[Příjmení]],3,0))</f>
        <v/>
      </c>
      <c r="I4948" s="94"/>
      <c r="J4948" s="94"/>
      <c r="L4948" s="15"/>
      <c r="M4948" s="15"/>
      <c r="N4948" s="15"/>
    </row>
    <row r="4949" spans="2:14" s="25" customFormat="1" ht="15" customHeight="1" x14ac:dyDescent="0.3">
      <c r="B4949" s="25" t="str">
        <f>IF(A4949="","",VLOOKUP(A4949,Tabulka3[[Číslo registrace  u jednorázové akce]:[Příjmení]],2,0))</f>
        <v/>
      </c>
      <c r="C4949" s="25" t="str">
        <f>IF(A4949="","",VLOOKUP(A4949,Tabulka3[[Číslo registrace  u jednorázové akce]:[Příjmení]],3,0))</f>
        <v/>
      </c>
      <c r="I4949" s="94"/>
      <c r="J4949" s="94"/>
      <c r="L4949" s="15"/>
      <c r="M4949" s="15"/>
      <c r="N4949" s="15"/>
    </row>
    <row r="4950" spans="2:14" s="25" customFormat="1" ht="15" customHeight="1" x14ac:dyDescent="0.3">
      <c r="B4950" s="25" t="str">
        <f>IF(A4950="","",VLOOKUP(A4950,Tabulka3[[Číslo registrace  u jednorázové akce]:[Příjmení]],2,0))</f>
        <v/>
      </c>
      <c r="C4950" s="25" t="str">
        <f>IF(A4950="","",VLOOKUP(A4950,Tabulka3[[Číslo registrace  u jednorázové akce]:[Příjmení]],3,0))</f>
        <v/>
      </c>
      <c r="I4950" s="94"/>
      <c r="J4950" s="94"/>
      <c r="L4950" s="15"/>
      <c r="M4950" s="15"/>
      <c r="N4950" s="15"/>
    </row>
    <row r="4951" spans="2:14" s="25" customFormat="1" ht="15" customHeight="1" x14ac:dyDescent="0.3">
      <c r="B4951" s="25" t="str">
        <f>IF(A4951="","",VLOOKUP(A4951,Tabulka3[[Číslo registrace  u jednorázové akce]:[Příjmení]],2,0))</f>
        <v/>
      </c>
      <c r="C4951" s="25" t="str">
        <f>IF(A4951="","",VLOOKUP(A4951,Tabulka3[[Číslo registrace  u jednorázové akce]:[Příjmení]],3,0))</f>
        <v/>
      </c>
      <c r="I4951" s="94"/>
      <c r="J4951" s="94"/>
      <c r="L4951" s="15"/>
      <c r="M4951" s="15"/>
      <c r="N4951" s="15"/>
    </row>
    <row r="4952" spans="2:14" s="25" customFormat="1" ht="15" customHeight="1" x14ac:dyDescent="0.3">
      <c r="B4952" s="25" t="str">
        <f>IF(A4952="","",VLOOKUP(A4952,Tabulka3[[Číslo registrace  u jednorázové akce]:[Příjmení]],2,0))</f>
        <v/>
      </c>
      <c r="C4952" s="25" t="str">
        <f>IF(A4952="","",VLOOKUP(A4952,Tabulka3[[Číslo registrace  u jednorázové akce]:[Příjmení]],3,0))</f>
        <v/>
      </c>
      <c r="I4952" s="94"/>
      <c r="J4952" s="94"/>
      <c r="L4952" s="15"/>
      <c r="M4952" s="15"/>
      <c r="N4952" s="15"/>
    </row>
    <row r="4953" spans="2:14" s="25" customFormat="1" ht="15" customHeight="1" x14ac:dyDescent="0.3">
      <c r="B4953" s="25" t="str">
        <f>IF(A4953="","",VLOOKUP(A4953,Tabulka3[[Číslo registrace  u jednorázové akce]:[Příjmení]],2,0))</f>
        <v/>
      </c>
      <c r="C4953" s="25" t="str">
        <f>IF(A4953="","",VLOOKUP(A4953,Tabulka3[[Číslo registrace  u jednorázové akce]:[Příjmení]],3,0))</f>
        <v/>
      </c>
      <c r="I4953" s="94"/>
      <c r="J4953" s="94"/>
      <c r="L4953" s="15"/>
      <c r="M4953" s="15"/>
      <c r="N4953" s="15"/>
    </row>
    <row r="4954" spans="2:14" s="25" customFormat="1" ht="15" customHeight="1" x14ac:dyDescent="0.3">
      <c r="B4954" s="25" t="str">
        <f>IF(A4954="","",VLOOKUP(A4954,Tabulka3[[Číslo registrace  u jednorázové akce]:[Příjmení]],2,0))</f>
        <v/>
      </c>
      <c r="C4954" s="25" t="str">
        <f>IF(A4954="","",VLOOKUP(A4954,Tabulka3[[Číslo registrace  u jednorázové akce]:[Příjmení]],3,0))</f>
        <v/>
      </c>
      <c r="I4954" s="94"/>
      <c r="J4954" s="94"/>
      <c r="L4954" s="15"/>
      <c r="M4954" s="15"/>
      <c r="N4954" s="15"/>
    </row>
    <row r="4955" spans="2:14" s="25" customFormat="1" ht="15" customHeight="1" x14ac:dyDescent="0.3">
      <c r="B4955" s="25" t="str">
        <f>IF(A4955="","",VLOOKUP(A4955,Tabulka3[[Číslo registrace  u jednorázové akce]:[Příjmení]],2,0))</f>
        <v/>
      </c>
      <c r="C4955" s="25" t="str">
        <f>IF(A4955="","",VLOOKUP(A4955,Tabulka3[[Číslo registrace  u jednorázové akce]:[Příjmení]],3,0))</f>
        <v/>
      </c>
      <c r="I4955" s="94"/>
      <c r="J4955" s="94"/>
      <c r="L4955" s="15"/>
      <c r="M4955" s="15"/>
      <c r="N4955" s="15"/>
    </row>
    <row r="4956" spans="2:14" s="25" customFormat="1" ht="15" customHeight="1" x14ac:dyDescent="0.3">
      <c r="B4956" s="25" t="str">
        <f>IF(A4956="","",VLOOKUP(A4956,Tabulka3[[Číslo registrace  u jednorázové akce]:[Příjmení]],2,0))</f>
        <v/>
      </c>
      <c r="C4956" s="25" t="str">
        <f>IF(A4956="","",VLOOKUP(A4956,Tabulka3[[Číslo registrace  u jednorázové akce]:[Příjmení]],3,0))</f>
        <v/>
      </c>
      <c r="I4956" s="94"/>
      <c r="J4956" s="94"/>
      <c r="L4956" s="15"/>
      <c r="M4956" s="15"/>
      <c r="N4956" s="15"/>
    </row>
    <row r="4957" spans="2:14" s="25" customFormat="1" ht="15" customHeight="1" x14ac:dyDescent="0.3">
      <c r="B4957" s="25" t="str">
        <f>IF(A4957="","",VLOOKUP(A4957,Tabulka3[[Číslo registrace  u jednorázové akce]:[Příjmení]],2,0))</f>
        <v/>
      </c>
      <c r="C4957" s="25" t="str">
        <f>IF(A4957="","",VLOOKUP(A4957,Tabulka3[[Číslo registrace  u jednorázové akce]:[Příjmení]],3,0))</f>
        <v/>
      </c>
      <c r="I4957" s="94"/>
      <c r="J4957" s="94"/>
      <c r="L4957" s="15"/>
      <c r="M4957" s="15"/>
      <c r="N4957" s="15"/>
    </row>
    <row r="4958" spans="2:14" s="25" customFormat="1" ht="15" customHeight="1" x14ac:dyDescent="0.3">
      <c r="B4958" s="25" t="str">
        <f>IF(A4958="","",VLOOKUP(A4958,Tabulka3[[Číslo registrace  u jednorázové akce]:[Příjmení]],2,0))</f>
        <v/>
      </c>
      <c r="C4958" s="25" t="str">
        <f>IF(A4958="","",VLOOKUP(A4958,Tabulka3[[Číslo registrace  u jednorázové akce]:[Příjmení]],3,0))</f>
        <v/>
      </c>
      <c r="I4958" s="94"/>
      <c r="J4958" s="94"/>
      <c r="L4958" s="15"/>
      <c r="M4958" s="15"/>
      <c r="N4958" s="15"/>
    </row>
    <row r="4959" spans="2:14" s="25" customFormat="1" ht="15" customHeight="1" x14ac:dyDescent="0.3">
      <c r="B4959" s="25" t="str">
        <f>IF(A4959="","",VLOOKUP(A4959,Tabulka3[[Číslo registrace  u jednorázové akce]:[Příjmení]],2,0))</f>
        <v/>
      </c>
      <c r="C4959" s="25" t="str">
        <f>IF(A4959="","",VLOOKUP(A4959,Tabulka3[[Číslo registrace  u jednorázové akce]:[Příjmení]],3,0))</f>
        <v/>
      </c>
      <c r="I4959" s="94"/>
      <c r="J4959" s="94"/>
      <c r="L4959" s="15"/>
      <c r="M4959" s="15"/>
      <c r="N4959" s="15"/>
    </row>
    <row r="4960" spans="2:14" s="25" customFormat="1" ht="15" customHeight="1" x14ac:dyDescent="0.3">
      <c r="B4960" s="25" t="str">
        <f>IF(A4960="","",VLOOKUP(A4960,Tabulka3[[Číslo registrace  u jednorázové akce]:[Příjmení]],2,0))</f>
        <v/>
      </c>
      <c r="C4960" s="25" t="str">
        <f>IF(A4960="","",VLOOKUP(A4960,Tabulka3[[Číslo registrace  u jednorázové akce]:[Příjmení]],3,0))</f>
        <v/>
      </c>
      <c r="I4960" s="94"/>
      <c r="J4960" s="94"/>
      <c r="L4960" s="15"/>
      <c r="M4960" s="15"/>
      <c r="N4960" s="15"/>
    </row>
    <row r="4961" spans="2:14" s="25" customFormat="1" ht="15" customHeight="1" x14ac:dyDescent="0.3">
      <c r="B4961" s="25" t="str">
        <f>IF(A4961="","",VLOOKUP(A4961,Tabulka3[[Číslo registrace  u jednorázové akce]:[Příjmení]],2,0))</f>
        <v/>
      </c>
      <c r="C4961" s="25" t="str">
        <f>IF(A4961="","",VLOOKUP(A4961,Tabulka3[[Číslo registrace  u jednorázové akce]:[Příjmení]],3,0))</f>
        <v/>
      </c>
      <c r="I4961" s="94"/>
      <c r="J4961" s="94"/>
      <c r="L4961" s="15"/>
      <c r="M4961" s="15"/>
      <c r="N4961" s="15"/>
    </row>
    <row r="4962" spans="2:14" s="25" customFormat="1" ht="15" customHeight="1" x14ac:dyDescent="0.3">
      <c r="B4962" s="25" t="str">
        <f>IF(A4962="","",VLOOKUP(A4962,Tabulka3[[Číslo registrace  u jednorázové akce]:[Příjmení]],2,0))</f>
        <v/>
      </c>
      <c r="C4962" s="25" t="str">
        <f>IF(A4962="","",VLOOKUP(A4962,Tabulka3[[Číslo registrace  u jednorázové akce]:[Příjmení]],3,0))</f>
        <v/>
      </c>
      <c r="I4962" s="94"/>
      <c r="J4962" s="94"/>
      <c r="L4962" s="15"/>
      <c r="M4962" s="15"/>
      <c r="N4962" s="15"/>
    </row>
    <row r="4963" spans="2:14" s="25" customFormat="1" ht="15" customHeight="1" x14ac:dyDescent="0.3">
      <c r="B4963" s="25" t="str">
        <f>IF(A4963="","",VLOOKUP(A4963,Tabulka3[[Číslo registrace  u jednorázové akce]:[Příjmení]],2,0))</f>
        <v/>
      </c>
      <c r="C4963" s="25" t="str">
        <f>IF(A4963="","",VLOOKUP(A4963,Tabulka3[[Číslo registrace  u jednorázové akce]:[Příjmení]],3,0))</f>
        <v/>
      </c>
      <c r="I4963" s="94"/>
      <c r="J4963" s="94"/>
      <c r="L4963" s="15"/>
      <c r="M4963" s="15"/>
      <c r="N4963" s="15"/>
    </row>
    <row r="4964" spans="2:14" s="25" customFormat="1" ht="15" customHeight="1" x14ac:dyDescent="0.3">
      <c r="B4964" s="25" t="str">
        <f>IF(A4964="","",VLOOKUP(A4964,Tabulka3[[Číslo registrace  u jednorázové akce]:[Příjmení]],2,0))</f>
        <v/>
      </c>
      <c r="C4964" s="25" t="str">
        <f>IF(A4964="","",VLOOKUP(A4964,Tabulka3[[Číslo registrace  u jednorázové akce]:[Příjmení]],3,0))</f>
        <v/>
      </c>
      <c r="I4964" s="94"/>
      <c r="J4964" s="94"/>
      <c r="L4964" s="15"/>
      <c r="M4964" s="15"/>
      <c r="N4964" s="15"/>
    </row>
    <row r="4965" spans="2:14" s="25" customFormat="1" ht="15" customHeight="1" x14ac:dyDescent="0.3">
      <c r="B4965" s="25" t="str">
        <f>IF(A4965="","",VLOOKUP(A4965,Tabulka3[[Číslo registrace  u jednorázové akce]:[Příjmení]],2,0))</f>
        <v/>
      </c>
      <c r="C4965" s="25" t="str">
        <f>IF(A4965="","",VLOOKUP(A4965,Tabulka3[[Číslo registrace  u jednorázové akce]:[Příjmení]],3,0))</f>
        <v/>
      </c>
      <c r="I4965" s="94"/>
      <c r="J4965" s="94"/>
      <c r="L4965" s="15"/>
      <c r="M4965" s="15"/>
      <c r="N4965" s="15"/>
    </row>
    <row r="4966" spans="2:14" s="25" customFormat="1" ht="15" customHeight="1" x14ac:dyDescent="0.3">
      <c r="B4966" s="25" t="str">
        <f>IF(A4966="","",VLOOKUP(A4966,Tabulka3[[Číslo registrace  u jednorázové akce]:[Příjmení]],2,0))</f>
        <v/>
      </c>
      <c r="C4966" s="25" t="str">
        <f>IF(A4966="","",VLOOKUP(A4966,Tabulka3[[Číslo registrace  u jednorázové akce]:[Příjmení]],3,0))</f>
        <v/>
      </c>
      <c r="I4966" s="94"/>
      <c r="J4966" s="94"/>
      <c r="L4966" s="15"/>
      <c r="M4966" s="15"/>
      <c r="N4966" s="15"/>
    </row>
    <row r="4967" spans="2:14" s="25" customFormat="1" ht="15" customHeight="1" x14ac:dyDescent="0.3">
      <c r="B4967" s="25" t="str">
        <f>IF(A4967="","",VLOOKUP(A4967,Tabulka3[[Číslo registrace  u jednorázové akce]:[Příjmení]],2,0))</f>
        <v/>
      </c>
      <c r="C4967" s="25" t="str">
        <f>IF(A4967="","",VLOOKUP(A4967,Tabulka3[[Číslo registrace  u jednorázové akce]:[Příjmení]],3,0))</f>
        <v/>
      </c>
      <c r="I4967" s="94"/>
      <c r="J4967" s="94"/>
      <c r="L4967" s="15"/>
      <c r="M4967" s="15"/>
      <c r="N4967" s="15"/>
    </row>
    <row r="4968" spans="2:14" s="25" customFormat="1" ht="15" customHeight="1" x14ac:dyDescent="0.3">
      <c r="B4968" s="25" t="str">
        <f>IF(A4968="","",VLOOKUP(A4968,Tabulka3[[Číslo registrace  u jednorázové akce]:[Příjmení]],2,0))</f>
        <v/>
      </c>
      <c r="C4968" s="25" t="str">
        <f>IF(A4968="","",VLOOKUP(A4968,Tabulka3[[Číslo registrace  u jednorázové akce]:[Příjmení]],3,0))</f>
        <v/>
      </c>
      <c r="I4968" s="94"/>
      <c r="J4968" s="94"/>
      <c r="L4968" s="15"/>
      <c r="M4968" s="15"/>
      <c r="N4968" s="15"/>
    </row>
    <row r="4969" spans="2:14" s="25" customFormat="1" ht="15" customHeight="1" x14ac:dyDescent="0.3">
      <c r="B4969" s="25" t="str">
        <f>IF(A4969="","",VLOOKUP(A4969,Tabulka3[[Číslo registrace  u jednorázové akce]:[Příjmení]],2,0))</f>
        <v/>
      </c>
      <c r="C4969" s="25" t="str">
        <f>IF(A4969="","",VLOOKUP(A4969,Tabulka3[[Číslo registrace  u jednorázové akce]:[Příjmení]],3,0))</f>
        <v/>
      </c>
      <c r="I4969" s="94"/>
      <c r="J4969" s="94"/>
      <c r="L4969" s="15"/>
      <c r="M4969" s="15"/>
      <c r="N4969" s="15"/>
    </row>
    <row r="4970" spans="2:14" s="25" customFormat="1" ht="15" customHeight="1" x14ac:dyDescent="0.3">
      <c r="B4970" s="25" t="str">
        <f>IF(A4970="","",VLOOKUP(A4970,Tabulka3[[Číslo registrace  u jednorázové akce]:[Příjmení]],2,0))</f>
        <v/>
      </c>
      <c r="C4970" s="25" t="str">
        <f>IF(A4970="","",VLOOKUP(A4970,Tabulka3[[Číslo registrace  u jednorázové akce]:[Příjmení]],3,0))</f>
        <v/>
      </c>
      <c r="I4970" s="94"/>
      <c r="J4970" s="94"/>
      <c r="L4970" s="15"/>
      <c r="M4970" s="15"/>
      <c r="N4970" s="15"/>
    </row>
    <row r="4971" spans="2:14" s="25" customFormat="1" ht="15" customHeight="1" x14ac:dyDescent="0.3">
      <c r="B4971" s="25" t="str">
        <f>IF(A4971="","",VLOOKUP(A4971,Tabulka3[[Číslo registrace  u jednorázové akce]:[Příjmení]],2,0))</f>
        <v/>
      </c>
      <c r="C4971" s="25" t="str">
        <f>IF(A4971="","",VLOOKUP(A4971,Tabulka3[[Číslo registrace  u jednorázové akce]:[Příjmení]],3,0))</f>
        <v/>
      </c>
      <c r="I4971" s="94"/>
      <c r="J4971" s="94"/>
      <c r="L4971" s="15"/>
      <c r="M4971" s="15"/>
      <c r="N4971" s="15"/>
    </row>
    <row r="4972" spans="2:14" s="25" customFormat="1" ht="15" customHeight="1" x14ac:dyDescent="0.3">
      <c r="B4972" s="25" t="str">
        <f>IF(A4972="","",VLOOKUP(A4972,Tabulka3[[Číslo registrace  u jednorázové akce]:[Příjmení]],2,0))</f>
        <v/>
      </c>
      <c r="C4972" s="25" t="str">
        <f>IF(A4972="","",VLOOKUP(A4972,Tabulka3[[Číslo registrace  u jednorázové akce]:[Příjmení]],3,0))</f>
        <v/>
      </c>
      <c r="I4972" s="94"/>
      <c r="J4972" s="94"/>
      <c r="L4972" s="15"/>
      <c r="M4972" s="15"/>
      <c r="N4972" s="15"/>
    </row>
    <row r="4973" spans="2:14" s="25" customFormat="1" ht="15" customHeight="1" x14ac:dyDescent="0.3">
      <c r="B4973" s="25" t="str">
        <f>IF(A4973="","",VLOOKUP(A4973,Tabulka3[[Číslo registrace  u jednorázové akce]:[Příjmení]],2,0))</f>
        <v/>
      </c>
      <c r="C4973" s="25" t="str">
        <f>IF(A4973="","",VLOOKUP(A4973,Tabulka3[[Číslo registrace  u jednorázové akce]:[Příjmení]],3,0))</f>
        <v/>
      </c>
      <c r="I4973" s="94"/>
      <c r="J4973" s="94"/>
      <c r="L4973" s="15"/>
      <c r="M4973" s="15"/>
      <c r="N4973" s="15"/>
    </row>
    <row r="4974" spans="2:14" s="25" customFormat="1" ht="15" customHeight="1" x14ac:dyDescent="0.3">
      <c r="B4974" s="25" t="str">
        <f>IF(A4974="","",VLOOKUP(A4974,Tabulka3[[Číslo registrace  u jednorázové akce]:[Příjmení]],2,0))</f>
        <v/>
      </c>
      <c r="C4974" s="25" t="str">
        <f>IF(A4974="","",VLOOKUP(A4974,Tabulka3[[Číslo registrace  u jednorázové akce]:[Příjmení]],3,0))</f>
        <v/>
      </c>
      <c r="I4974" s="94"/>
      <c r="J4974" s="94"/>
      <c r="L4974" s="15"/>
      <c r="M4974" s="15"/>
      <c r="N4974" s="15"/>
    </row>
    <row r="4975" spans="2:14" s="25" customFormat="1" ht="15" customHeight="1" x14ac:dyDescent="0.3">
      <c r="B4975" s="25" t="str">
        <f>IF(A4975="","",VLOOKUP(A4975,Tabulka3[[Číslo registrace  u jednorázové akce]:[Příjmení]],2,0))</f>
        <v/>
      </c>
      <c r="C4975" s="25" t="str">
        <f>IF(A4975="","",VLOOKUP(A4975,Tabulka3[[Číslo registrace  u jednorázové akce]:[Příjmení]],3,0))</f>
        <v/>
      </c>
      <c r="I4975" s="94"/>
      <c r="J4975" s="94"/>
      <c r="L4975" s="15"/>
      <c r="M4975" s="15"/>
      <c r="N4975" s="15"/>
    </row>
    <row r="4976" spans="2:14" s="25" customFormat="1" ht="15" customHeight="1" x14ac:dyDescent="0.3">
      <c r="B4976" s="25" t="str">
        <f>IF(A4976="","",VLOOKUP(A4976,Tabulka3[[Číslo registrace  u jednorázové akce]:[Příjmení]],2,0))</f>
        <v/>
      </c>
      <c r="C4976" s="25" t="str">
        <f>IF(A4976="","",VLOOKUP(A4976,Tabulka3[[Číslo registrace  u jednorázové akce]:[Příjmení]],3,0))</f>
        <v/>
      </c>
      <c r="I4976" s="94"/>
      <c r="J4976" s="94"/>
      <c r="L4976" s="15"/>
      <c r="M4976" s="15"/>
      <c r="N4976" s="15"/>
    </row>
    <row r="4977" spans="2:14" s="25" customFormat="1" ht="15" customHeight="1" x14ac:dyDescent="0.3">
      <c r="B4977" s="25" t="str">
        <f>IF(A4977="","",VLOOKUP(A4977,Tabulka3[[Číslo registrace  u jednorázové akce]:[Příjmení]],2,0))</f>
        <v/>
      </c>
      <c r="C4977" s="25" t="str">
        <f>IF(A4977="","",VLOOKUP(A4977,Tabulka3[[Číslo registrace  u jednorázové akce]:[Příjmení]],3,0))</f>
        <v/>
      </c>
      <c r="I4977" s="94"/>
      <c r="J4977" s="94"/>
      <c r="L4977" s="15"/>
      <c r="M4977" s="15"/>
      <c r="N4977" s="15"/>
    </row>
    <row r="4978" spans="2:14" s="25" customFormat="1" ht="15" customHeight="1" x14ac:dyDescent="0.3">
      <c r="B4978" s="25" t="str">
        <f>IF(A4978="","",VLOOKUP(A4978,Tabulka3[[Číslo registrace  u jednorázové akce]:[Příjmení]],2,0))</f>
        <v/>
      </c>
      <c r="C4978" s="25" t="str">
        <f>IF(A4978="","",VLOOKUP(A4978,Tabulka3[[Číslo registrace  u jednorázové akce]:[Příjmení]],3,0))</f>
        <v/>
      </c>
      <c r="I4978" s="94"/>
      <c r="J4978" s="94"/>
      <c r="L4978" s="15"/>
      <c r="M4978" s="15"/>
      <c r="N4978" s="15"/>
    </row>
    <row r="4979" spans="2:14" s="25" customFormat="1" ht="15" customHeight="1" x14ac:dyDescent="0.3">
      <c r="B4979" s="25" t="str">
        <f>IF(A4979="","",VLOOKUP(A4979,Tabulka3[[Číslo registrace  u jednorázové akce]:[Příjmení]],2,0))</f>
        <v/>
      </c>
      <c r="C4979" s="25" t="str">
        <f>IF(A4979="","",VLOOKUP(A4979,Tabulka3[[Číslo registrace  u jednorázové akce]:[Příjmení]],3,0))</f>
        <v/>
      </c>
      <c r="I4979" s="94"/>
      <c r="J4979" s="94"/>
      <c r="L4979" s="15"/>
      <c r="M4979" s="15"/>
      <c r="N4979" s="15"/>
    </row>
    <row r="4980" spans="2:14" s="25" customFormat="1" ht="15" customHeight="1" x14ac:dyDescent="0.3">
      <c r="B4980" s="25" t="str">
        <f>IF(A4980="","",VLOOKUP(A4980,Tabulka3[[Číslo registrace  u jednorázové akce]:[Příjmení]],2,0))</f>
        <v/>
      </c>
      <c r="C4980" s="25" t="str">
        <f>IF(A4980="","",VLOOKUP(A4980,Tabulka3[[Číslo registrace  u jednorázové akce]:[Příjmení]],3,0))</f>
        <v/>
      </c>
      <c r="I4980" s="94"/>
      <c r="J4980" s="94"/>
      <c r="L4980" s="15"/>
      <c r="M4980" s="15"/>
      <c r="N4980" s="15"/>
    </row>
    <row r="4981" spans="2:14" s="25" customFormat="1" ht="15" customHeight="1" x14ac:dyDescent="0.3">
      <c r="B4981" s="25" t="str">
        <f>IF(A4981="","",VLOOKUP(A4981,Tabulka3[[Číslo registrace  u jednorázové akce]:[Příjmení]],2,0))</f>
        <v/>
      </c>
      <c r="C4981" s="25" t="str">
        <f>IF(A4981="","",VLOOKUP(A4981,Tabulka3[[Číslo registrace  u jednorázové akce]:[Příjmení]],3,0))</f>
        <v/>
      </c>
      <c r="I4981" s="94"/>
      <c r="J4981" s="94"/>
      <c r="L4981" s="15"/>
      <c r="M4981" s="15"/>
      <c r="N4981" s="15"/>
    </row>
    <row r="4982" spans="2:14" s="25" customFormat="1" ht="15" customHeight="1" x14ac:dyDescent="0.3">
      <c r="B4982" s="25" t="str">
        <f>IF(A4982="","",VLOOKUP(A4982,Tabulka3[[Číslo registrace  u jednorázové akce]:[Příjmení]],2,0))</f>
        <v/>
      </c>
      <c r="C4982" s="25" t="str">
        <f>IF(A4982="","",VLOOKUP(A4982,Tabulka3[[Číslo registrace  u jednorázové akce]:[Příjmení]],3,0))</f>
        <v/>
      </c>
      <c r="I4982" s="94"/>
      <c r="J4982" s="94"/>
      <c r="L4982" s="15"/>
      <c r="M4982" s="15"/>
      <c r="N4982" s="15"/>
    </row>
    <row r="4983" spans="2:14" s="25" customFormat="1" ht="15" customHeight="1" x14ac:dyDescent="0.3">
      <c r="B4983" s="25" t="str">
        <f>IF(A4983="","",VLOOKUP(A4983,Tabulka3[[Číslo registrace  u jednorázové akce]:[Příjmení]],2,0))</f>
        <v/>
      </c>
      <c r="C4983" s="25" t="str">
        <f>IF(A4983="","",VLOOKUP(A4983,Tabulka3[[Číslo registrace  u jednorázové akce]:[Příjmení]],3,0))</f>
        <v/>
      </c>
      <c r="I4983" s="94"/>
      <c r="J4983" s="94"/>
      <c r="L4983" s="15"/>
      <c r="M4983" s="15"/>
      <c r="N4983" s="15"/>
    </row>
    <row r="4984" spans="2:14" s="25" customFormat="1" ht="15" customHeight="1" x14ac:dyDescent="0.3">
      <c r="B4984" s="25" t="str">
        <f>IF(A4984="","",VLOOKUP(A4984,Tabulka3[[Číslo registrace  u jednorázové akce]:[Příjmení]],2,0))</f>
        <v/>
      </c>
      <c r="C4984" s="25" t="str">
        <f>IF(A4984="","",VLOOKUP(A4984,Tabulka3[[Číslo registrace  u jednorázové akce]:[Příjmení]],3,0))</f>
        <v/>
      </c>
      <c r="I4984" s="94"/>
      <c r="J4984" s="94"/>
      <c r="L4984" s="15"/>
      <c r="M4984" s="15"/>
      <c r="N4984" s="15"/>
    </row>
    <row r="4985" spans="2:14" s="25" customFormat="1" ht="15" customHeight="1" x14ac:dyDescent="0.3">
      <c r="B4985" s="25" t="str">
        <f>IF(A4985="","",VLOOKUP(A4985,Tabulka3[[Číslo registrace  u jednorázové akce]:[Příjmení]],2,0))</f>
        <v/>
      </c>
      <c r="C4985" s="25" t="str">
        <f>IF(A4985="","",VLOOKUP(A4985,Tabulka3[[Číslo registrace  u jednorázové akce]:[Příjmení]],3,0))</f>
        <v/>
      </c>
      <c r="I4985" s="94"/>
      <c r="J4985" s="94"/>
      <c r="L4985" s="15"/>
      <c r="M4985" s="15"/>
      <c r="N4985" s="15"/>
    </row>
    <row r="4986" spans="2:14" s="25" customFormat="1" ht="15" customHeight="1" x14ac:dyDescent="0.3">
      <c r="B4986" s="25" t="str">
        <f>IF(A4986="","",VLOOKUP(A4986,Tabulka3[[Číslo registrace  u jednorázové akce]:[Příjmení]],2,0))</f>
        <v/>
      </c>
      <c r="C4986" s="25" t="str">
        <f>IF(A4986="","",VLOOKUP(A4986,Tabulka3[[Číslo registrace  u jednorázové akce]:[Příjmení]],3,0))</f>
        <v/>
      </c>
      <c r="I4986" s="94"/>
      <c r="J4986" s="94"/>
      <c r="L4986" s="15"/>
      <c r="M4986" s="15"/>
      <c r="N4986" s="15"/>
    </row>
    <row r="4987" spans="2:14" s="25" customFormat="1" ht="15" customHeight="1" x14ac:dyDescent="0.3">
      <c r="B4987" s="25" t="str">
        <f>IF(A4987="","",VLOOKUP(A4987,Tabulka3[[Číslo registrace  u jednorázové akce]:[Příjmení]],2,0))</f>
        <v/>
      </c>
      <c r="C4987" s="25" t="str">
        <f>IF(A4987="","",VLOOKUP(A4987,Tabulka3[[Číslo registrace  u jednorázové akce]:[Příjmení]],3,0))</f>
        <v/>
      </c>
      <c r="I4987" s="94"/>
      <c r="J4987" s="94"/>
      <c r="L4987" s="15"/>
      <c r="M4987" s="15"/>
      <c r="N4987" s="15"/>
    </row>
    <row r="4988" spans="2:14" s="25" customFormat="1" ht="15" customHeight="1" x14ac:dyDescent="0.3">
      <c r="B4988" s="25" t="str">
        <f>IF(A4988="","",VLOOKUP(A4988,Tabulka3[[Číslo registrace  u jednorázové akce]:[Příjmení]],2,0))</f>
        <v/>
      </c>
      <c r="C4988" s="25" t="str">
        <f>IF(A4988="","",VLOOKUP(A4988,Tabulka3[[Číslo registrace  u jednorázové akce]:[Příjmení]],3,0))</f>
        <v/>
      </c>
      <c r="I4988" s="94"/>
      <c r="J4988" s="94"/>
      <c r="L4988" s="15"/>
      <c r="M4988" s="15"/>
      <c r="N4988" s="15"/>
    </row>
    <row r="4989" spans="2:14" s="25" customFormat="1" ht="15" customHeight="1" x14ac:dyDescent="0.3">
      <c r="B4989" s="25" t="str">
        <f>IF(A4989="","",VLOOKUP(A4989,Tabulka3[[Číslo registrace  u jednorázové akce]:[Příjmení]],2,0))</f>
        <v/>
      </c>
      <c r="C4989" s="25" t="str">
        <f>IF(A4989="","",VLOOKUP(A4989,Tabulka3[[Číslo registrace  u jednorázové akce]:[Příjmení]],3,0))</f>
        <v/>
      </c>
      <c r="I4989" s="94"/>
      <c r="J4989" s="94"/>
      <c r="L4989" s="15"/>
      <c r="M4989" s="15"/>
      <c r="N4989" s="15"/>
    </row>
    <row r="4990" spans="2:14" s="25" customFormat="1" ht="15" customHeight="1" x14ac:dyDescent="0.3">
      <c r="B4990" s="25" t="str">
        <f>IF(A4990="","",VLOOKUP(A4990,Tabulka3[[Číslo registrace  u jednorázové akce]:[Příjmení]],2,0))</f>
        <v/>
      </c>
      <c r="C4990" s="25" t="str">
        <f>IF(A4990="","",VLOOKUP(A4990,Tabulka3[[Číslo registrace  u jednorázové akce]:[Příjmení]],3,0))</f>
        <v/>
      </c>
      <c r="I4990" s="94"/>
      <c r="J4990" s="94"/>
      <c r="L4990" s="15"/>
      <c r="M4990" s="15"/>
      <c r="N4990" s="15"/>
    </row>
    <row r="4991" spans="2:14" s="25" customFormat="1" ht="15" customHeight="1" x14ac:dyDescent="0.3">
      <c r="B4991" s="25" t="str">
        <f>IF(A4991="","",VLOOKUP(A4991,Tabulka3[[Číslo registrace  u jednorázové akce]:[Příjmení]],2,0))</f>
        <v/>
      </c>
      <c r="C4991" s="25" t="str">
        <f>IF(A4991="","",VLOOKUP(A4991,Tabulka3[[Číslo registrace  u jednorázové akce]:[Příjmení]],3,0))</f>
        <v/>
      </c>
      <c r="I4991" s="94"/>
      <c r="J4991" s="94"/>
      <c r="L4991" s="15"/>
      <c r="M4991" s="15"/>
      <c r="N4991" s="15"/>
    </row>
    <row r="4992" spans="2:14" s="25" customFormat="1" ht="15" customHeight="1" x14ac:dyDescent="0.3">
      <c r="B4992" s="25" t="str">
        <f>IF(A4992="","",VLOOKUP(A4992,Tabulka3[[Číslo registrace  u jednorázové akce]:[Příjmení]],2,0))</f>
        <v/>
      </c>
      <c r="C4992" s="25" t="str">
        <f>IF(A4992="","",VLOOKUP(A4992,Tabulka3[[Číslo registrace  u jednorázové akce]:[Příjmení]],3,0))</f>
        <v/>
      </c>
      <c r="I4992" s="94"/>
      <c r="J4992" s="94"/>
      <c r="L4992" s="15"/>
      <c r="M4992" s="15"/>
      <c r="N4992" s="15"/>
    </row>
    <row r="4993" spans="2:14" s="25" customFormat="1" ht="15" customHeight="1" x14ac:dyDescent="0.3">
      <c r="B4993" s="25" t="str">
        <f>IF(A4993="","",VLOOKUP(A4993,Tabulka3[[Číslo registrace  u jednorázové akce]:[Příjmení]],2,0))</f>
        <v/>
      </c>
      <c r="C4993" s="25" t="str">
        <f>IF(A4993="","",VLOOKUP(A4993,Tabulka3[[Číslo registrace  u jednorázové akce]:[Příjmení]],3,0))</f>
        <v/>
      </c>
      <c r="I4993" s="94"/>
      <c r="J4993" s="94"/>
      <c r="L4993" s="15"/>
      <c r="M4993" s="15"/>
      <c r="N4993" s="15"/>
    </row>
    <row r="4994" spans="2:14" s="25" customFormat="1" ht="15" customHeight="1" x14ac:dyDescent="0.3">
      <c r="B4994" s="25" t="str">
        <f>IF(A4994="","",VLOOKUP(A4994,Tabulka3[[Číslo registrace  u jednorázové akce]:[Příjmení]],2,0))</f>
        <v/>
      </c>
      <c r="C4994" s="25" t="str">
        <f>IF(A4994="","",VLOOKUP(A4994,Tabulka3[[Číslo registrace  u jednorázové akce]:[Příjmení]],3,0))</f>
        <v/>
      </c>
      <c r="I4994" s="94"/>
      <c r="J4994" s="94"/>
      <c r="L4994" s="15"/>
      <c r="M4994" s="15"/>
      <c r="N4994" s="15"/>
    </row>
    <row r="4995" spans="2:14" s="25" customFormat="1" ht="15" customHeight="1" x14ac:dyDescent="0.3">
      <c r="B4995" s="25" t="str">
        <f>IF(A4995="","",VLOOKUP(A4995,Tabulka3[[Číslo registrace  u jednorázové akce]:[Příjmení]],2,0))</f>
        <v/>
      </c>
      <c r="C4995" s="25" t="str">
        <f>IF(A4995="","",VLOOKUP(A4995,Tabulka3[[Číslo registrace  u jednorázové akce]:[Příjmení]],3,0))</f>
        <v/>
      </c>
      <c r="I4995" s="94"/>
      <c r="J4995" s="94"/>
      <c r="L4995" s="15"/>
      <c r="M4995" s="15"/>
      <c r="N4995" s="15"/>
    </row>
    <row r="4996" spans="2:14" s="25" customFormat="1" ht="15" customHeight="1" x14ac:dyDescent="0.3">
      <c r="B4996" s="25" t="str">
        <f>IF(A4996="","",VLOOKUP(A4996,Tabulka3[[Číslo registrace  u jednorázové akce]:[Příjmení]],2,0))</f>
        <v/>
      </c>
      <c r="C4996" s="25" t="str">
        <f>IF(A4996="","",VLOOKUP(A4996,Tabulka3[[Číslo registrace  u jednorázové akce]:[Příjmení]],3,0))</f>
        <v/>
      </c>
      <c r="I4996" s="94"/>
      <c r="J4996" s="94"/>
      <c r="L4996" s="15"/>
      <c r="M4996" s="15"/>
      <c r="N4996" s="15"/>
    </row>
    <row r="4997" spans="2:14" s="25" customFormat="1" ht="15" customHeight="1" x14ac:dyDescent="0.3">
      <c r="B4997" s="25" t="str">
        <f>IF(A4997="","",VLOOKUP(A4997,Tabulka3[[Číslo registrace  u jednorázové akce]:[Příjmení]],2,0))</f>
        <v/>
      </c>
      <c r="C4997" s="25" t="str">
        <f>IF(A4997="","",VLOOKUP(A4997,Tabulka3[[Číslo registrace  u jednorázové akce]:[Příjmení]],3,0))</f>
        <v/>
      </c>
      <c r="I4997" s="94"/>
      <c r="J4997" s="94"/>
      <c r="L4997" s="15"/>
      <c r="M4997" s="15"/>
      <c r="N4997" s="15"/>
    </row>
    <row r="4998" spans="2:14" s="25" customFormat="1" ht="15" customHeight="1" x14ac:dyDescent="0.3">
      <c r="B4998" s="25" t="str">
        <f>IF(A4998="","",VLOOKUP(A4998,Tabulka3[[Číslo registrace  u jednorázové akce]:[Příjmení]],2,0))</f>
        <v/>
      </c>
      <c r="C4998" s="25" t="str">
        <f>IF(A4998="","",VLOOKUP(A4998,Tabulka3[[Číslo registrace  u jednorázové akce]:[Příjmení]],3,0))</f>
        <v/>
      </c>
      <c r="I4998" s="94"/>
      <c r="J4998" s="94"/>
      <c r="L4998" s="15"/>
      <c r="M4998" s="15"/>
      <c r="N4998" s="15"/>
    </row>
    <row r="4999" spans="2:14" s="25" customFormat="1" ht="15" customHeight="1" x14ac:dyDescent="0.3">
      <c r="B4999" s="25" t="str">
        <f>IF(A4999="","",VLOOKUP(A4999,Tabulka3[[Číslo registrace  u jednorázové akce]:[Příjmení]],2,0))</f>
        <v/>
      </c>
      <c r="C4999" s="25" t="str">
        <f>IF(A4999="","",VLOOKUP(A4999,Tabulka3[[Číslo registrace  u jednorázové akce]:[Příjmení]],3,0))</f>
        <v/>
      </c>
      <c r="I4999" s="94"/>
      <c r="J4999" s="94"/>
      <c r="L4999" s="15"/>
      <c r="M4999" s="15"/>
      <c r="N4999" s="15"/>
    </row>
    <row r="5000" spans="2:14" s="25" customFormat="1" ht="15" customHeight="1" x14ac:dyDescent="0.3">
      <c r="B5000" s="25" t="str">
        <f>IF(A5000="","",VLOOKUP(A5000,Tabulka3[[Číslo registrace  u jednorázové akce]:[Příjmení]],2,0))</f>
        <v/>
      </c>
      <c r="C5000" s="25" t="str">
        <f>IF(A5000="","",VLOOKUP(A5000,Tabulka3[[Číslo registrace  u jednorázové akce]:[Příjmení]],3,0))</f>
        <v/>
      </c>
      <c r="I5000" s="94"/>
      <c r="J5000" s="94"/>
      <c r="L5000" s="15"/>
      <c r="M5000" s="15"/>
      <c r="N5000" s="15"/>
    </row>
    <row r="5001" spans="2:14" s="25" customFormat="1" ht="15" customHeight="1" x14ac:dyDescent="0.3">
      <c r="B5001" s="25" t="str">
        <f>IF(A5001="","",VLOOKUP(A5001,Tabulka3[[Číslo registrace  u jednorázové akce]:[Příjmení]],2,0))</f>
        <v/>
      </c>
      <c r="C5001" s="25" t="str">
        <f>IF(A5001="","",VLOOKUP(A5001,Tabulka3[[Číslo registrace  u jednorázové akce]:[Příjmení]],3,0))</f>
        <v/>
      </c>
      <c r="I5001" s="94"/>
      <c r="J5001" s="94"/>
      <c r="L5001" s="15"/>
      <c r="M5001" s="15"/>
      <c r="N5001" s="15"/>
    </row>
    <row r="5002" spans="2:14" s="25" customFormat="1" ht="15" customHeight="1" x14ac:dyDescent="0.3">
      <c r="B5002" s="25" t="str">
        <f>IF(A5002="","",VLOOKUP(A5002,Tabulka3[[Číslo registrace  u jednorázové akce]:[Příjmení]],2,0))</f>
        <v/>
      </c>
      <c r="C5002" s="25" t="str">
        <f>IF(A5002="","",VLOOKUP(A5002,Tabulka3[[Číslo registrace  u jednorázové akce]:[Příjmení]],3,0))</f>
        <v/>
      </c>
      <c r="I5002" s="94"/>
      <c r="J5002" s="94"/>
      <c r="L5002" s="15"/>
      <c r="M5002" s="15"/>
      <c r="N5002" s="15"/>
    </row>
    <row r="5003" spans="2:14" s="25" customFormat="1" ht="15" customHeight="1" x14ac:dyDescent="0.3">
      <c r="B5003" s="25" t="str">
        <f>IF(A5003="","",VLOOKUP(A5003,Tabulka3[[Číslo registrace  u jednorázové akce]:[Příjmení]],2,0))</f>
        <v/>
      </c>
      <c r="C5003" s="25" t="str">
        <f>IF(A5003="","",VLOOKUP(A5003,Tabulka3[[Číslo registrace  u jednorázové akce]:[Příjmení]],3,0))</f>
        <v/>
      </c>
      <c r="I5003" s="94"/>
      <c r="J5003" s="94"/>
      <c r="L5003" s="15"/>
      <c r="M5003" s="15"/>
      <c r="N5003" s="15"/>
    </row>
    <row r="5004" spans="2:14" s="25" customFormat="1" ht="15" customHeight="1" x14ac:dyDescent="0.3">
      <c r="B5004" s="25" t="str">
        <f>IF(A5004="","",VLOOKUP(A5004,Tabulka3[[Číslo registrace  u jednorázové akce]:[Příjmení]],2,0))</f>
        <v/>
      </c>
      <c r="C5004" s="25" t="str">
        <f>IF(A5004="","",VLOOKUP(A5004,Tabulka3[[Číslo registrace  u jednorázové akce]:[Příjmení]],3,0))</f>
        <v/>
      </c>
      <c r="I5004" s="94"/>
      <c r="J5004" s="94"/>
      <c r="L5004" s="15"/>
      <c r="M5004" s="15"/>
      <c r="N5004" s="15"/>
    </row>
    <row r="5005" spans="2:14" s="25" customFormat="1" ht="15" customHeight="1" x14ac:dyDescent="0.3">
      <c r="B5005" s="25" t="str">
        <f>IF(A5005="","",VLOOKUP(A5005,Tabulka3[[Číslo registrace  u jednorázové akce]:[Příjmení]],2,0))</f>
        <v/>
      </c>
      <c r="C5005" s="25" t="str">
        <f>IF(A5005="","",VLOOKUP(A5005,Tabulka3[[Číslo registrace  u jednorázové akce]:[Příjmení]],3,0))</f>
        <v/>
      </c>
      <c r="I5005" s="94"/>
      <c r="J5005" s="94"/>
      <c r="L5005" s="15"/>
      <c r="M5005" s="15"/>
      <c r="N5005" s="15"/>
    </row>
    <row r="5006" spans="2:14" s="25" customFormat="1" ht="15" customHeight="1" x14ac:dyDescent="0.3">
      <c r="B5006" s="25" t="str">
        <f>IF(A5006="","",VLOOKUP(A5006,Tabulka3[[Číslo registrace  u jednorázové akce]:[Příjmení]],2,0))</f>
        <v/>
      </c>
      <c r="C5006" s="25" t="str">
        <f>IF(A5006="","",VLOOKUP(A5006,Tabulka3[[Číslo registrace  u jednorázové akce]:[Příjmení]],3,0))</f>
        <v/>
      </c>
      <c r="I5006" s="94"/>
      <c r="J5006" s="94"/>
      <c r="L5006" s="15"/>
      <c r="M5006" s="15"/>
      <c r="N5006" s="15"/>
    </row>
    <row r="5007" spans="2:14" s="25" customFormat="1" ht="15" customHeight="1" x14ac:dyDescent="0.3">
      <c r="B5007" s="25" t="str">
        <f>IF(A5007="","",VLOOKUP(A5007,Tabulka3[[Číslo registrace  u jednorázové akce]:[Příjmení]],2,0))</f>
        <v/>
      </c>
      <c r="C5007" s="25" t="str">
        <f>IF(A5007="","",VLOOKUP(A5007,Tabulka3[[Číslo registrace  u jednorázové akce]:[Příjmení]],3,0))</f>
        <v/>
      </c>
      <c r="I5007" s="94"/>
      <c r="J5007" s="94"/>
      <c r="L5007" s="15"/>
      <c r="M5007" s="15"/>
      <c r="N5007" s="15"/>
    </row>
    <row r="5008" spans="2:14" s="25" customFormat="1" ht="15" customHeight="1" x14ac:dyDescent="0.3">
      <c r="B5008" s="25" t="str">
        <f>IF(A5008="","",VLOOKUP(A5008,Tabulka3[[Číslo registrace  u jednorázové akce]:[Příjmení]],2,0))</f>
        <v/>
      </c>
      <c r="C5008" s="25" t="str">
        <f>IF(A5008="","",VLOOKUP(A5008,Tabulka3[[Číslo registrace  u jednorázové akce]:[Příjmení]],3,0))</f>
        <v/>
      </c>
      <c r="I5008" s="94"/>
      <c r="J5008" s="94"/>
      <c r="L5008" s="15"/>
      <c r="M5008" s="15"/>
      <c r="N5008" s="15"/>
    </row>
    <row r="5009" spans="2:14" s="25" customFormat="1" ht="15" customHeight="1" x14ac:dyDescent="0.3">
      <c r="B5009" s="25" t="str">
        <f>IF(A5009="","",VLOOKUP(A5009,Tabulka3[[Číslo registrace  u jednorázové akce]:[Příjmení]],2,0))</f>
        <v/>
      </c>
      <c r="C5009" s="25" t="str">
        <f>IF(A5009="","",VLOOKUP(A5009,Tabulka3[[Číslo registrace  u jednorázové akce]:[Příjmení]],3,0))</f>
        <v/>
      </c>
      <c r="I5009" s="94"/>
      <c r="J5009" s="94"/>
      <c r="L5009" s="15"/>
      <c r="M5009" s="15"/>
      <c r="N5009" s="15"/>
    </row>
    <row r="5010" spans="2:14" s="25" customFormat="1" ht="15" customHeight="1" x14ac:dyDescent="0.3">
      <c r="B5010" s="25" t="str">
        <f>IF(A5010="","",VLOOKUP(A5010,Tabulka3[[Číslo registrace  u jednorázové akce]:[Příjmení]],2,0))</f>
        <v/>
      </c>
      <c r="C5010" s="25" t="str">
        <f>IF(A5010="","",VLOOKUP(A5010,Tabulka3[[Číslo registrace  u jednorázové akce]:[Příjmení]],3,0))</f>
        <v/>
      </c>
      <c r="I5010" s="94"/>
      <c r="J5010" s="94"/>
      <c r="L5010" s="15"/>
      <c r="M5010" s="15"/>
      <c r="N5010" s="15"/>
    </row>
    <row r="5011" spans="2:14" s="25" customFormat="1" ht="15" customHeight="1" x14ac:dyDescent="0.3">
      <c r="B5011" s="25" t="str">
        <f>IF(A5011="","",VLOOKUP(A5011,Tabulka3[[Číslo registrace  u jednorázové akce]:[Příjmení]],2,0))</f>
        <v/>
      </c>
      <c r="C5011" s="25" t="str">
        <f>IF(A5011="","",VLOOKUP(A5011,Tabulka3[[Číslo registrace  u jednorázové akce]:[Příjmení]],3,0))</f>
        <v/>
      </c>
      <c r="I5011" s="94"/>
      <c r="J5011" s="94"/>
      <c r="L5011" s="15"/>
      <c r="M5011" s="15"/>
      <c r="N5011" s="15"/>
    </row>
    <row r="5012" spans="2:14" s="25" customFormat="1" ht="15" customHeight="1" x14ac:dyDescent="0.3">
      <c r="B5012" s="25" t="str">
        <f>IF(A5012="","",VLOOKUP(A5012,Tabulka3[[Číslo registrace  u jednorázové akce]:[Příjmení]],2,0))</f>
        <v/>
      </c>
      <c r="C5012" s="25" t="str">
        <f>IF(A5012="","",VLOOKUP(A5012,Tabulka3[[Číslo registrace  u jednorázové akce]:[Příjmení]],3,0))</f>
        <v/>
      </c>
      <c r="I5012" s="94"/>
      <c r="J5012" s="94"/>
      <c r="L5012" s="15"/>
      <c r="M5012" s="15"/>
      <c r="N5012" s="15"/>
    </row>
    <row r="5013" spans="2:14" s="25" customFormat="1" ht="15" customHeight="1" x14ac:dyDescent="0.3">
      <c r="B5013" s="25" t="str">
        <f>IF(A5013="","",VLOOKUP(A5013,Tabulka3[[Číslo registrace  u jednorázové akce]:[Příjmení]],2,0))</f>
        <v/>
      </c>
      <c r="C5013" s="25" t="str">
        <f>IF(A5013="","",VLOOKUP(A5013,Tabulka3[[Číslo registrace  u jednorázové akce]:[Příjmení]],3,0))</f>
        <v/>
      </c>
      <c r="I5013" s="94"/>
      <c r="J5013" s="94"/>
      <c r="L5013" s="15"/>
      <c r="M5013" s="15"/>
      <c r="N5013" s="15"/>
    </row>
    <row r="5014" spans="2:14" s="25" customFormat="1" ht="15" customHeight="1" x14ac:dyDescent="0.3">
      <c r="B5014" s="25" t="str">
        <f>IF(A5014="","",VLOOKUP(A5014,Tabulka3[[Číslo registrace  u jednorázové akce]:[Příjmení]],2,0))</f>
        <v/>
      </c>
      <c r="C5014" s="25" t="str">
        <f>IF(A5014="","",VLOOKUP(A5014,Tabulka3[[Číslo registrace  u jednorázové akce]:[Příjmení]],3,0))</f>
        <v/>
      </c>
      <c r="I5014" s="94"/>
      <c r="J5014" s="94"/>
      <c r="L5014" s="15"/>
      <c r="M5014" s="15"/>
      <c r="N5014" s="15"/>
    </row>
    <row r="5015" spans="2:14" s="25" customFormat="1" ht="15" customHeight="1" x14ac:dyDescent="0.3">
      <c r="B5015" s="25" t="str">
        <f>IF(A5015="","",VLOOKUP(A5015,Tabulka3[[Číslo registrace  u jednorázové akce]:[Příjmení]],2,0))</f>
        <v/>
      </c>
      <c r="C5015" s="25" t="str">
        <f>IF(A5015="","",VLOOKUP(A5015,Tabulka3[[Číslo registrace  u jednorázové akce]:[Příjmení]],3,0))</f>
        <v/>
      </c>
      <c r="I5015" s="94"/>
      <c r="J5015" s="94"/>
      <c r="L5015" s="15"/>
      <c r="M5015" s="15"/>
      <c r="N5015" s="15"/>
    </row>
    <row r="5016" spans="2:14" s="25" customFormat="1" ht="15" customHeight="1" x14ac:dyDescent="0.3">
      <c r="B5016" s="25" t="str">
        <f>IF(A5016="","",VLOOKUP(A5016,Tabulka3[[Číslo registrace  u jednorázové akce]:[Příjmení]],2,0))</f>
        <v/>
      </c>
      <c r="C5016" s="25" t="str">
        <f>IF(A5016="","",VLOOKUP(A5016,Tabulka3[[Číslo registrace  u jednorázové akce]:[Příjmení]],3,0))</f>
        <v/>
      </c>
      <c r="I5016" s="94"/>
      <c r="J5016" s="94"/>
      <c r="L5016" s="15"/>
      <c r="M5016" s="15"/>
      <c r="N5016" s="15"/>
    </row>
    <row r="5017" spans="2:14" s="25" customFormat="1" ht="15" customHeight="1" x14ac:dyDescent="0.3">
      <c r="B5017" s="25" t="str">
        <f>IF(A5017="","",VLOOKUP(A5017,Tabulka3[[Číslo registrace  u jednorázové akce]:[Příjmení]],2,0))</f>
        <v/>
      </c>
      <c r="C5017" s="25" t="str">
        <f>IF(A5017="","",VLOOKUP(A5017,Tabulka3[[Číslo registrace  u jednorázové akce]:[Příjmení]],3,0))</f>
        <v/>
      </c>
      <c r="I5017" s="94"/>
      <c r="J5017" s="94"/>
      <c r="L5017" s="15"/>
      <c r="M5017" s="15"/>
      <c r="N5017" s="15"/>
    </row>
    <row r="5018" spans="2:14" s="25" customFormat="1" ht="15" customHeight="1" x14ac:dyDescent="0.3">
      <c r="B5018" s="25" t="str">
        <f>IF(A5018="","",VLOOKUP(A5018,Tabulka3[[Číslo registrace  u jednorázové akce]:[Příjmení]],2,0))</f>
        <v/>
      </c>
      <c r="C5018" s="25" t="str">
        <f>IF(A5018="","",VLOOKUP(A5018,Tabulka3[[Číslo registrace  u jednorázové akce]:[Příjmení]],3,0))</f>
        <v/>
      </c>
      <c r="I5018" s="94"/>
      <c r="J5018" s="94"/>
      <c r="L5018" s="15"/>
      <c r="M5018" s="15"/>
      <c r="N5018" s="15"/>
    </row>
    <row r="5019" spans="2:14" s="25" customFormat="1" ht="15" customHeight="1" x14ac:dyDescent="0.3">
      <c r="B5019" s="25" t="str">
        <f>IF(A5019="","",VLOOKUP(A5019,Tabulka3[[Číslo registrace  u jednorázové akce]:[Příjmení]],2,0))</f>
        <v/>
      </c>
      <c r="C5019" s="25" t="str">
        <f>IF(A5019="","",VLOOKUP(A5019,Tabulka3[[Číslo registrace  u jednorázové akce]:[Příjmení]],3,0))</f>
        <v/>
      </c>
      <c r="I5019" s="94"/>
      <c r="J5019" s="94"/>
      <c r="L5019" s="15"/>
      <c r="M5019" s="15"/>
      <c r="N5019" s="15"/>
    </row>
    <row r="5020" spans="2:14" s="25" customFormat="1" ht="15" customHeight="1" x14ac:dyDescent="0.3">
      <c r="B5020" s="25" t="str">
        <f>IF(A5020="","",VLOOKUP(A5020,Tabulka3[[Číslo registrace  u jednorázové akce]:[Příjmení]],2,0))</f>
        <v/>
      </c>
      <c r="C5020" s="25" t="str">
        <f>IF(A5020="","",VLOOKUP(A5020,Tabulka3[[Číslo registrace  u jednorázové akce]:[Příjmení]],3,0))</f>
        <v/>
      </c>
      <c r="I5020" s="94"/>
      <c r="J5020" s="94"/>
      <c r="L5020" s="15"/>
      <c r="M5020" s="15"/>
      <c r="N5020" s="15"/>
    </row>
    <row r="5021" spans="2:14" s="25" customFormat="1" ht="15" customHeight="1" x14ac:dyDescent="0.3">
      <c r="B5021" s="25" t="str">
        <f>IF(A5021="","",VLOOKUP(A5021,Tabulka3[[Číslo registrace  u jednorázové akce]:[Příjmení]],2,0))</f>
        <v/>
      </c>
      <c r="C5021" s="25" t="str">
        <f>IF(A5021="","",VLOOKUP(A5021,Tabulka3[[Číslo registrace  u jednorázové akce]:[Příjmení]],3,0))</f>
        <v/>
      </c>
      <c r="I5021" s="94"/>
      <c r="J5021" s="94"/>
      <c r="L5021" s="15"/>
      <c r="M5021" s="15"/>
      <c r="N5021" s="15"/>
    </row>
    <row r="5022" spans="2:14" s="25" customFormat="1" ht="15" customHeight="1" x14ac:dyDescent="0.3">
      <c r="B5022" s="25" t="str">
        <f>IF(A5022="","",VLOOKUP(A5022,Tabulka3[[Číslo registrace  u jednorázové akce]:[Příjmení]],2,0))</f>
        <v/>
      </c>
      <c r="C5022" s="25" t="str">
        <f>IF(A5022="","",VLOOKUP(A5022,Tabulka3[[Číslo registrace  u jednorázové akce]:[Příjmení]],3,0))</f>
        <v/>
      </c>
      <c r="I5022" s="94"/>
      <c r="J5022" s="94"/>
      <c r="L5022" s="15"/>
      <c r="M5022" s="15"/>
      <c r="N5022" s="15"/>
    </row>
    <row r="5023" spans="2:14" s="25" customFormat="1" ht="15" customHeight="1" x14ac:dyDescent="0.3">
      <c r="B5023" s="25" t="str">
        <f>IF(A5023="","",VLOOKUP(A5023,Tabulka3[[Číslo registrace  u jednorázové akce]:[Příjmení]],2,0))</f>
        <v/>
      </c>
      <c r="C5023" s="25" t="str">
        <f>IF(A5023="","",VLOOKUP(A5023,Tabulka3[[Číslo registrace  u jednorázové akce]:[Příjmení]],3,0))</f>
        <v/>
      </c>
      <c r="I5023" s="94"/>
      <c r="J5023" s="94"/>
      <c r="L5023" s="15"/>
      <c r="M5023" s="15"/>
      <c r="N5023" s="15"/>
    </row>
    <row r="5024" spans="2:14" s="25" customFormat="1" ht="15" customHeight="1" x14ac:dyDescent="0.3">
      <c r="B5024" s="25" t="str">
        <f>IF(A5024="","",VLOOKUP(A5024,Tabulka3[[Číslo registrace  u jednorázové akce]:[Příjmení]],2,0))</f>
        <v/>
      </c>
      <c r="C5024" s="25" t="str">
        <f>IF(A5024="","",VLOOKUP(A5024,Tabulka3[[Číslo registrace  u jednorázové akce]:[Příjmení]],3,0))</f>
        <v/>
      </c>
      <c r="I5024" s="94"/>
      <c r="J5024" s="94"/>
      <c r="L5024" s="15"/>
      <c r="M5024" s="15"/>
      <c r="N5024" s="15"/>
    </row>
    <row r="5025" spans="2:14" s="25" customFormat="1" ht="15" customHeight="1" x14ac:dyDescent="0.3">
      <c r="B5025" s="25" t="str">
        <f>IF(A5025="","",VLOOKUP(A5025,Tabulka3[[Číslo registrace  u jednorázové akce]:[Příjmení]],2,0))</f>
        <v/>
      </c>
      <c r="C5025" s="25" t="str">
        <f>IF(A5025="","",VLOOKUP(A5025,Tabulka3[[Číslo registrace  u jednorázové akce]:[Příjmení]],3,0))</f>
        <v/>
      </c>
      <c r="I5025" s="94"/>
      <c r="J5025" s="94"/>
      <c r="L5025" s="15"/>
      <c r="M5025" s="15"/>
      <c r="N5025" s="15"/>
    </row>
    <row r="5026" spans="2:14" s="25" customFormat="1" ht="15" customHeight="1" x14ac:dyDescent="0.3">
      <c r="B5026" s="25" t="str">
        <f>IF(A5026="","",VLOOKUP(A5026,Tabulka3[[Číslo registrace  u jednorázové akce]:[Příjmení]],2,0))</f>
        <v/>
      </c>
      <c r="C5026" s="25" t="str">
        <f>IF(A5026="","",VLOOKUP(A5026,Tabulka3[[Číslo registrace  u jednorázové akce]:[Příjmení]],3,0))</f>
        <v/>
      </c>
      <c r="I5026" s="94"/>
      <c r="J5026" s="94"/>
      <c r="L5026" s="15"/>
      <c r="M5026" s="15"/>
      <c r="N5026" s="15"/>
    </row>
    <row r="5027" spans="2:14" s="25" customFormat="1" ht="15" customHeight="1" x14ac:dyDescent="0.3">
      <c r="B5027" s="25" t="str">
        <f>IF(A5027="","",VLOOKUP(A5027,Tabulka3[[Číslo registrace  u jednorázové akce]:[Příjmení]],2,0))</f>
        <v/>
      </c>
      <c r="C5027" s="25" t="str">
        <f>IF(A5027="","",VLOOKUP(A5027,Tabulka3[[Číslo registrace  u jednorázové akce]:[Příjmení]],3,0))</f>
        <v/>
      </c>
      <c r="I5027" s="94"/>
      <c r="J5027" s="94"/>
      <c r="L5027" s="15"/>
      <c r="M5027" s="15"/>
      <c r="N5027" s="15"/>
    </row>
    <row r="5028" spans="2:14" s="25" customFormat="1" ht="15" customHeight="1" x14ac:dyDescent="0.3">
      <c r="B5028" s="25" t="str">
        <f>IF(A5028="","",VLOOKUP(A5028,Tabulka3[[Číslo registrace  u jednorázové akce]:[Příjmení]],2,0))</f>
        <v/>
      </c>
      <c r="C5028" s="25" t="str">
        <f>IF(A5028="","",VLOOKUP(A5028,Tabulka3[[Číslo registrace  u jednorázové akce]:[Příjmení]],3,0))</f>
        <v/>
      </c>
      <c r="I5028" s="94"/>
      <c r="J5028" s="94"/>
      <c r="L5028" s="15"/>
      <c r="M5028" s="15"/>
      <c r="N5028" s="15"/>
    </row>
    <row r="5029" spans="2:14" s="25" customFormat="1" ht="15" customHeight="1" x14ac:dyDescent="0.3">
      <c r="B5029" s="25" t="str">
        <f>IF(A5029="","",VLOOKUP(A5029,Tabulka3[[Číslo registrace  u jednorázové akce]:[Příjmení]],2,0))</f>
        <v/>
      </c>
      <c r="C5029" s="25" t="str">
        <f>IF(A5029="","",VLOOKUP(A5029,Tabulka3[[Číslo registrace  u jednorázové akce]:[Příjmení]],3,0))</f>
        <v/>
      </c>
      <c r="I5029" s="94"/>
      <c r="J5029" s="94"/>
      <c r="L5029" s="15"/>
      <c r="M5029" s="15"/>
      <c r="N5029" s="15"/>
    </row>
    <row r="5030" spans="2:14" s="25" customFormat="1" ht="15" customHeight="1" x14ac:dyDescent="0.3">
      <c r="B5030" s="25" t="str">
        <f>IF(A5030="","",VLOOKUP(A5030,Tabulka3[[Číslo registrace  u jednorázové akce]:[Příjmení]],2,0))</f>
        <v/>
      </c>
      <c r="C5030" s="25" t="str">
        <f>IF(A5030="","",VLOOKUP(A5030,Tabulka3[[Číslo registrace  u jednorázové akce]:[Příjmení]],3,0))</f>
        <v/>
      </c>
      <c r="I5030" s="94"/>
      <c r="J5030" s="94"/>
      <c r="L5030" s="15"/>
      <c r="M5030" s="15"/>
      <c r="N5030" s="15"/>
    </row>
    <row r="5031" spans="2:14" s="25" customFormat="1" ht="15" customHeight="1" x14ac:dyDescent="0.3">
      <c r="B5031" s="25" t="str">
        <f>IF(A5031="","",VLOOKUP(A5031,Tabulka3[[Číslo registrace  u jednorázové akce]:[Příjmení]],2,0))</f>
        <v/>
      </c>
      <c r="C5031" s="25" t="str">
        <f>IF(A5031="","",VLOOKUP(A5031,Tabulka3[[Číslo registrace  u jednorázové akce]:[Příjmení]],3,0))</f>
        <v/>
      </c>
      <c r="I5031" s="94"/>
      <c r="J5031" s="94"/>
      <c r="L5031" s="15"/>
      <c r="M5031" s="15"/>
      <c r="N5031" s="15"/>
    </row>
    <row r="5032" spans="2:14" s="25" customFormat="1" ht="15" customHeight="1" x14ac:dyDescent="0.3">
      <c r="B5032" s="25" t="str">
        <f>IF(A5032="","",VLOOKUP(A5032,Tabulka3[[Číslo registrace  u jednorázové akce]:[Příjmení]],2,0))</f>
        <v/>
      </c>
      <c r="C5032" s="25" t="str">
        <f>IF(A5032="","",VLOOKUP(A5032,Tabulka3[[Číslo registrace  u jednorázové akce]:[Příjmení]],3,0))</f>
        <v/>
      </c>
      <c r="I5032" s="94"/>
      <c r="J5032" s="94"/>
      <c r="L5032" s="15"/>
      <c r="M5032" s="15"/>
      <c r="N5032" s="15"/>
    </row>
    <row r="5033" spans="2:14" s="25" customFormat="1" ht="15" customHeight="1" x14ac:dyDescent="0.3">
      <c r="B5033" s="25" t="str">
        <f>IF(A5033="","",VLOOKUP(A5033,Tabulka3[[Číslo registrace  u jednorázové akce]:[Příjmení]],2,0))</f>
        <v/>
      </c>
      <c r="C5033" s="25" t="str">
        <f>IF(A5033="","",VLOOKUP(A5033,Tabulka3[[Číslo registrace  u jednorázové akce]:[Příjmení]],3,0))</f>
        <v/>
      </c>
      <c r="I5033" s="94"/>
      <c r="J5033" s="94"/>
      <c r="L5033" s="15"/>
      <c r="M5033" s="15"/>
      <c r="N5033" s="15"/>
    </row>
    <row r="5034" spans="2:14" s="25" customFormat="1" ht="15" customHeight="1" x14ac:dyDescent="0.3">
      <c r="B5034" s="25" t="str">
        <f>IF(A5034="","",VLOOKUP(A5034,Tabulka3[[Číslo registrace  u jednorázové akce]:[Příjmení]],2,0))</f>
        <v/>
      </c>
      <c r="C5034" s="25" t="str">
        <f>IF(A5034="","",VLOOKUP(A5034,Tabulka3[[Číslo registrace  u jednorázové akce]:[Příjmení]],3,0))</f>
        <v/>
      </c>
      <c r="I5034" s="94"/>
      <c r="J5034" s="94"/>
      <c r="L5034" s="15"/>
      <c r="M5034" s="15"/>
      <c r="N5034" s="15"/>
    </row>
    <row r="5035" spans="2:14" s="25" customFormat="1" ht="15" customHeight="1" x14ac:dyDescent="0.3">
      <c r="B5035" s="25" t="str">
        <f>IF(A5035="","",VLOOKUP(A5035,Tabulka3[[Číslo registrace  u jednorázové akce]:[Příjmení]],2,0))</f>
        <v/>
      </c>
      <c r="C5035" s="25" t="str">
        <f>IF(A5035="","",VLOOKUP(A5035,Tabulka3[[Číslo registrace  u jednorázové akce]:[Příjmení]],3,0))</f>
        <v/>
      </c>
      <c r="I5035" s="94"/>
      <c r="J5035" s="94"/>
      <c r="L5035" s="15"/>
      <c r="M5035" s="15"/>
      <c r="N5035" s="15"/>
    </row>
    <row r="5036" spans="2:14" s="25" customFormat="1" ht="15" customHeight="1" x14ac:dyDescent="0.3">
      <c r="B5036" s="25" t="str">
        <f>IF(A5036="","",VLOOKUP(A5036,Tabulka3[[Číslo registrace  u jednorázové akce]:[Příjmení]],2,0))</f>
        <v/>
      </c>
      <c r="C5036" s="25" t="str">
        <f>IF(A5036="","",VLOOKUP(A5036,Tabulka3[[Číslo registrace  u jednorázové akce]:[Příjmení]],3,0))</f>
        <v/>
      </c>
      <c r="I5036" s="94"/>
      <c r="J5036" s="94"/>
      <c r="L5036" s="15"/>
      <c r="M5036" s="15"/>
      <c r="N5036" s="15"/>
    </row>
    <row r="5037" spans="2:14" s="25" customFormat="1" ht="15" customHeight="1" x14ac:dyDescent="0.3">
      <c r="B5037" s="25" t="str">
        <f>IF(A5037="","",VLOOKUP(A5037,Tabulka3[[Číslo registrace  u jednorázové akce]:[Příjmení]],2,0))</f>
        <v/>
      </c>
      <c r="C5037" s="25" t="str">
        <f>IF(A5037="","",VLOOKUP(A5037,Tabulka3[[Číslo registrace  u jednorázové akce]:[Příjmení]],3,0))</f>
        <v/>
      </c>
      <c r="I5037" s="94"/>
      <c r="J5037" s="94"/>
      <c r="L5037" s="15"/>
      <c r="M5037" s="15"/>
      <c r="N5037" s="15"/>
    </row>
    <row r="5038" spans="2:14" s="25" customFormat="1" ht="15" customHeight="1" x14ac:dyDescent="0.3">
      <c r="B5038" s="25" t="str">
        <f>IF(A5038="","",VLOOKUP(A5038,Tabulka3[[Číslo registrace  u jednorázové akce]:[Příjmení]],2,0))</f>
        <v/>
      </c>
      <c r="C5038" s="25" t="str">
        <f>IF(A5038="","",VLOOKUP(A5038,Tabulka3[[Číslo registrace  u jednorázové akce]:[Příjmení]],3,0))</f>
        <v/>
      </c>
      <c r="I5038" s="94"/>
      <c r="J5038" s="94"/>
      <c r="L5038" s="15"/>
      <c r="M5038" s="15"/>
      <c r="N5038" s="15"/>
    </row>
    <row r="5039" spans="2:14" s="25" customFormat="1" ht="15" customHeight="1" x14ac:dyDescent="0.3">
      <c r="B5039" s="25" t="str">
        <f>IF(A5039="","",VLOOKUP(A5039,Tabulka3[[Číslo registrace  u jednorázové akce]:[Příjmení]],2,0))</f>
        <v/>
      </c>
      <c r="C5039" s="25" t="str">
        <f>IF(A5039="","",VLOOKUP(A5039,Tabulka3[[Číslo registrace  u jednorázové akce]:[Příjmení]],3,0))</f>
        <v/>
      </c>
      <c r="I5039" s="94"/>
      <c r="J5039" s="94"/>
      <c r="L5039" s="15"/>
      <c r="M5039" s="15"/>
      <c r="N5039" s="15"/>
    </row>
    <row r="5040" spans="2:14" s="25" customFormat="1" ht="15" customHeight="1" x14ac:dyDescent="0.3">
      <c r="B5040" s="25" t="str">
        <f>IF(A5040="","",VLOOKUP(A5040,Tabulka3[[Číslo registrace  u jednorázové akce]:[Příjmení]],2,0))</f>
        <v/>
      </c>
      <c r="C5040" s="25" t="str">
        <f>IF(A5040="","",VLOOKUP(A5040,Tabulka3[[Číslo registrace  u jednorázové akce]:[Příjmení]],3,0))</f>
        <v/>
      </c>
      <c r="I5040" s="94"/>
      <c r="J5040" s="94"/>
      <c r="L5040" s="15"/>
      <c r="M5040" s="15"/>
      <c r="N5040" s="15"/>
    </row>
    <row r="5041" spans="2:14" s="25" customFormat="1" ht="15" customHeight="1" x14ac:dyDescent="0.3">
      <c r="B5041" s="25" t="str">
        <f>IF(A5041="","",VLOOKUP(A5041,Tabulka3[[Číslo registrace  u jednorázové akce]:[Příjmení]],2,0))</f>
        <v/>
      </c>
      <c r="C5041" s="25" t="str">
        <f>IF(A5041="","",VLOOKUP(A5041,Tabulka3[[Číslo registrace  u jednorázové akce]:[Příjmení]],3,0))</f>
        <v/>
      </c>
      <c r="I5041" s="94"/>
      <c r="J5041" s="94"/>
      <c r="L5041" s="15"/>
      <c r="M5041" s="15"/>
      <c r="N5041" s="15"/>
    </row>
    <row r="5042" spans="2:14" s="25" customFormat="1" ht="15" customHeight="1" x14ac:dyDescent="0.3">
      <c r="B5042" s="25" t="str">
        <f>IF(A5042="","",VLOOKUP(A5042,Tabulka3[[Číslo registrace  u jednorázové akce]:[Příjmení]],2,0))</f>
        <v/>
      </c>
      <c r="C5042" s="25" t="str">
        <f>IF(A5042="","",VLOOKUP(A5042,Tabulka3[[Číslo registrace  u jednorázové akce]:[Příjmení]],3,0))</f>
        <v/>
      </c>
      <c r="I5042" s="94"/>
      <c r="J5042" s="94"/>
      <c r="L5042" s="15"/>
      <c r="M5042" s="15"/>
      <c r="N5042" s="15"/>
    </row>
    <row r="5043" spans="2:14" s="25" customFormat="1" ht="15" customHeight="1" x14ac:dyDescent="0.3">
      <c r="B5043" s="25" t="str">
        <f>IF(A5043="","",VLOOKUP(A5043,Tabulka3[[Číslo registrace  u jednorázové akce]:[Příjmení]],2,0))</f>
        <v/>
      </c>
      <c r="C5043" s="25" t="str">
        <f>IF(A5043="","",VLOOKUP(A5043,Tabulka3[[Číslo registrace  u jednorázové akce]:[Příjmení]],3,0))</f>
        <v/>
      </c>
      <c r="I5043" s="94"/>
      <c r="J5043" s="94"/>
      <c r="L5043" s="15"/>
      <c r="M5043" s="15"/>
      <c r="N5043" s="15"/>
    </row>
    <row r="5044" spans="2:14" s="25" customFormat="1" ht="15" customHeight="1" x14ac:dyDescent="0.3">
      <c r="B5044" s="25" t="str">
        <f>IF(A5044="","",VLOOKUP(A5044,Tabulka3[[Číslo registrace  u jednorázové akce]:[Příjmení]],2,0))</f>
        <v/>
      </c>
      <c r="C5044" s="25" t="str">
        <f>IF(A5044="","",VLOOKUP(A5044,Tabulka3[[Číslo registrace  u jednorázové akce]:[Příjmení]],3,0))</f>
        <v/>
      </c>
      <c r="I5044" s="94"/>
      <c r="J5044" s="94"/>
      <c r="L5044" s="15"/>
      <c r="M5044" s="15"/>
      <c r="N5044" s="15"/>
    </row>
    <row r="5045" spans="2:14" s="25" customFormat="1" ht="15" customHeight="1" x14ac:dyDescent="0.3">
      <c r="B5045" s="25" t="str">
        <f>IF(A5045="","",VLOOKUP(A5045,Tabulka3[[Číslo registrace  u jednorázové akce]:[Příjmení]],2,0))</f>
        <v/>
      </c>
      <c r="C5045" s="25" t="str">
        <f>IF(A5045="","",VLOOKUP(A5045,Tabulka3[[Číslo registrace  u jednorázové akce]:[Příjmení]],3,0))</f>
        <v/>
      </c>
      <c r="I5045" s="94"/>
      <c r="J5045" s="94"/>
      <c r="L5045" s="15"/>
      <c r="M5045" s="15"/>
      <c r="N5045" s="15"/>
    </row>
    <row r="5046" spans="2:14" s="25" customFormat="1" ht="15" customHeight="1" x14ac:dyDescent="0.3">
      <c r="B5046" s="25" t="str">
        <f>IF(A5046="","",VLOOKUP(A5046,Tabulka3[[Číslo registrace  u jednorázové akce]:[Příjmení]],2,0))</f>
        <v/>
      </c>
      <c r="C5046" s="25" t="str">
        <f>IF(A5046="","",VLOOKUP(A5046,Tabulka3[[Číslo registrace  u jednorázové akce]:[Příjmení]],3,0))</f>
        <v/>
      </c>
      <c r="I5046" s="94"/>
      <c r="J5046" s="94"/>
      <c r="L5046" s="15"/>
      <c r="M5046" s="15"/>
      <c r="N5046" s="15"/>
    </row>
    <row r="5047" spans="2:14" s="25" customFormat="1" ht="15" customHeight="1" x14ac:dyDescent="0.3">
      <c r="B5047" s="25" t="str">
        <f>IF(A5047="","",VLOOKUP(A5047,Tabulka3[[Číslo registrace  u jednorázové akce]:[Příjmení]],2,0))</f>
        <v/>
      </c>
      <c r="C5047" s="25" t="str">
        <f>IF(A5047="","",VLOOKUP(A5047,Tabulka3[[Číslo registrace  u jednorázové akce]:[Příjmení]],3,0))</f>
        <v/>
      </c>
      <c r="I5047" s="94"/>
      <c r="J5047" s="94"/>
      <c r="L5047" s="15"/>
      <c r="M5047" s="15"/>
      <c r="N5047" s="15"/>
    </row>
    <row r="5048" spans="2:14" s="25" customFormat="1" ht="15" customHeight="1" x14ac:dyDescent="0.3">
      <c r="B5048" s="25" t="str">
        <f>IF(A5048="","",VLOOKUP(A5048,Tabulka3[[Číslo registrace  u jednorázové akce]:[Příjmení]],2,0))</f>
        <v/>
      </c>
      <c r="C5048" s="25" t="str">
        <f>IF(A5048="","",VLOOKUP(A5048,Tabulka3[[Číslo registrace  u jednorázové akce]:[Příjmení]],3,0))</f>
        <v/>
      </c>
      <c r="I5048" s="94"/>
      <c r="J5048" s="94"/>
      <c r="L5048" s="15"/>
      <c r="M5048" s="15"/>
      <c r="N5048" s="15"/>
    </row>
    <row r="5049" spans="2:14" s="25" customFormat="1" ht="15" customHeight="1" x14ac:dyDescent="0.3">
      <c r="B5049" s="25" t="str">
        <f>IF(A5049="","",VLOOKUP(A5049,Tabulka3[[Číslo registrace  u jednorázové akce]:[Příjmení]],2,0))</f>
        <v/>
      </c>
      <c r="C5049" s="25" t="str">
        <f>IF(A5049="","",VLOOKUP(A5049,Tabulka3[[Číslo registrace  u jednorázové akce]:[Příjmení]],3,0))</f>
        <v/>
      </c>
      <c r="I5049" s="94"/>
      <c r="J5049" s="94"/>
      <c r="L5049" s="15"/>
      <c r="M5049" s="15"/>
      <c r="N5049" s="15"/>
    </row>
    <row r="5050" spans="2:14" s="25" customFormat="1" ht="15" customHeight="1" x14ac:dyDescent="0.3">
      <c r="B5050" s="25" t="str">
        <f>IF(A5050="","",VLOOKUP(A5050,Tabulka3[[Číslo registrace  u jednorázové akce]:[Příjmení]],2,0))</f>
        <v/>
      </c>
      <c r="C5050" s="25" t="str">
        <f>IF(A5050="","",VLOOKUP(A5050,Tabulka3[[Číslo registrace  u jednorázové akce]:[Příjmení]],3,0))</f>
        <v/>
      </c>
      <c r="I5050" s="94"/>
      <c r="J5050" s="94"/>
      <c r="L5050" s="15"/>
      <c r="M5050" s="15"/>
      <c r="N5050" s="15"/>
    </row>
    <row r="5051" spans="2:14" s="25" customFormat="1" ht="15" customHeight="1" x14ac:dyDescent="0.3">
      <c r="B5051" s="25" t="str">
        <f>IF(A5051="","",VLOOKUP(A5051,Tabulka3[[Číslo registrace  u jednorázové akce]:[Příjmení]],2,0))</f>
        <v/>
      </c>
      <c r="C5051" s="25" t="str">
        <f>IF(A5051="","",VLOOKUP(A5051,Tabulka3[[Číslo registrace  u jednorázové akce]:[Příjmení]],3,0))</f>
        <v/>
      </c>
      <c r="I5051" s="94"/>
      <c r="J5051" s="94"/>
      <c r="L5051" s="15"/>
      <c r="M5051" s="15"/>
      <c r="N5051" s="15"/>
    </row>
    <row r="5052" spans="2:14" s="25" customFormat="1" ht="15" customHeight="1" x14ac:dyDescent="0.3">
      <c r="B5052" s="25" t="str">
        <f>IF(A5052="","",VLOOKUP(A5052,Tabulka3[[Číslo registrace  u jednorázové akce]:[Příjmení]],2,0))</f>
        <v/>
      </c>
      <c r="C5052" s="25" t="str">
        <f>IF(A5052="","",VLOOKUP(A5052,Tabulka3[[Číslo registrace  u jednorázové akce]:[Příjmení]],3,0))</f>
        <v/>
      </c>
      <c r="I5052" s="94"/>
      <c r="J5052" s="94"/>
      <c r="L5052" s="15"/>
      <c r="M5052" s="15"/>
      <c r="N5052" s="15"/>
    </row>
    <row r="5053" spans="2:14" s="25" customFormat="1" ht="15" customHeight="1" x14ac:dyDescent="0.3">
      <c r="B5053" s="25" t="str">
        <f>IF(A5053="","",VLOOKUP(A5053,Tabulka3[[Číslo registrace  u jednorázové akce]:[Příjmení]],2,0))</f>
        <v/>
      </c>
      <c r="C5053" s="25" t="str">
        <f>IF(A5053="","",VLOOKUP(A5053,Tabulka3[[Číslo registrace  u jednorázové akce]:[Příjmení]],3,0))</f>
        <v/>
      </c>
      <c r="I5053" s="94"/>
      <c r="J5053" s="94"/>
      <c r="L5053" s="15"/>
      <c r="M5053" s="15"/>
      <c r="N5053" s="15"/>
    </row>
    <row r="5054" spans="2:14" s="25" customFormat="1" ht="15" customHeight="1" x14ac:dyDescent="0.3">
      <c r="B5054" s="25" t="str">
        <f>IF(A5054="","",VLOOKUP(A5054,Tabulka3[[Číslo registrace  u jednorázové akce]:[Příjmení]],2,0))</f>
        <v/>
      </c>
      <c r="C5054" s="25" t="str">
        <f>IF(A5054="","",VLOOKUP(A5054,Tabulka3[[Číslo registrace  u jednorázové akce]:[Příjmení]],3,0))</f>
        <v/>
      </c>
      <c r="I5054" s="94"/>
      <c r="J5054" s="94"/>
      <c r="L5054" s="15"/>
      <c r="M5054" s="15"/>
      <c r="N5054" s="15"/>
    </row>
    <row r="5055" spans="2:14" s="25" customFormat="1" ht="15" customHeight="1" x14ac:dyDescent="0.3">
      <c r="B5055" s="25" t="str">
        <f>IF(A5055="","",VLOOKUP(A5055,Tabulka3[[Číslo registrace  u jednorázové akce]:[Příjmení]],2,0))</f>
        <v/>
      </c>
      <c r="C5055" s="25" t="str">
        <f>IF(A5055="","",VLOOKUP(A5055,Tabulka3[[Číslo registrace  u jednorázové akce]:[Příjmení]],3,0))</f>
        <v/>
      </c>
      <c r="I5055" s="94"/>
      <c r="J5055" s="94"/>
      <c r="L5055" s="15"/>
      <c r="M5055" s="15"/>
      <c r="N5055" s="15"/>
    </row>
    <row r="5056" spans="2:14" s="25" customFormat="1" ht="15" customHeight="1" x14ac:dyDescent="0.3">
      <c r="B5056" s="25" t="str">
        <f>IF(A5056="","",VLOOKUP(A5056,Tabulka3[[Číslo registrace  u jednorázové akce]:[Příjmení]],2,0))</f>
        <v/>
      </c>
      <c r="C5056" s="25" t="str">
        <f>IF(A5056="","",VLOOKUP(A5056,Tabulka3[[Číslo registrace  u jednorázové akce]:[Příjmení]],3,0))</f>
        <v/>
      </c>
      <c r="I5056" s="94"/>
      <c r="J5056" s="94"/>
      <c r="L5056" s="15"/>
      <c r="M5056" s="15"/>
      <c r="N5056" s="15"/>
    </row>
    <row r="5057" spans="2:14" s="25" customFormat="1" ht="15" customHeight="1" x14ac:dyDescent="0.3">
      <c r="B5057" s="25" t="str">
        <f>IF(A5057="","",VLOOKUP(A5057,Tabulka3[[Číslo registrace  u jednorázové akce]:[Příjmení]],2,0))</f>
        <v/>
      </c>
      <c r="C5057" s="25" t="str">
        <f>IF(A5057="","",VLOOKUP(A5057,Tabulka3[[Číslo registrace  u jednorázové akce]:[Příjmení]],3,0))</f>
        <v/>
      </c>
      <c r="I5057" s="94"/>
      <c r="J5057" s="94"/>
      <c r="L5057" s="15"/>
      <c r="M5057" s="15"/>
      <c r="N5057" s="15"/>
    </row>
    <row r="5058" spans="2:14" s="25" customFormat="1" ht="15" customHeight="1" x14ac:dyDescent="0.3">
      <c r="B5058" s="25" t="str">
        <f>IF(A5058="","",VLOOKUP(A5058,Tabulka3[[Číslo registrace  u jednorázové akce]:[Příjmení]],2,0))</f>
        <v/>
      </c>
      <c r="C5058" s="25" t="str">
        <f>IF(A5058="","",VLOOKUP(A5058,Tabulka3[[Číslo registrace  u jednorázové akce]:[Příjmení]],3,0))</f>
        <v/>
      </c>
      <c r="I5058" s="94"/>
      <c r="J5058" s="94"/>
      <c r="L5058" s="15"/>
      <c r="M5058" s="15"/>
      <c r="N5058" s="15"/>
    </row>
    <row r="5059" spans="2:14" s="25" customFormat="1" ht="15" customHeight="1" x14ac:dyDescent="0.3">
      <c r="B5059" s="25" t="str">
        <f>IF(A5059="","",VLOOKUP(A5059,Tabulka3[[Číslo registrace  u jednorázové akce]:[Příjmení]],2,0))</f>
        <v/>
      </c>
      <c r="C5059" s="25" t="str">
        <f>IF(A5059="","",VLOOKUP(A5059,Tabulka3[[Číslo registrace  u jednorázové akce]:[Příjmení]],3,0))</f>
        <v/>
      </c>
      <c r="I5059" s="94"/>
      <c r="J5059" s="94"/>
      <c r="L5059" s="15"/>
      <c r="M5059" s="15"/>
      <c r="N5059" s="15"/>
    </row>
    <row r="5060" spans="2:14" s="25" customFormat="1" ht="15" customHeight="1" x14ac:dyDescent="0.3">
      <c r="B5060" s="25" t="str">
        <f>IF(A5060="","",VLOOKUP(A5060,Tabulka3[[Číslo registrace  u jednorázové akce]:[Příjmení]],2,0))</f>
        <v/>
      </c>
      <c r="C5060" s="25" t="str">
        <f>IF(A5060="","",VLOOKUP(A5060,Tabulka3[[Číslo registrace  u jednorázové akce]:[Příjmení]],3,0))</f>
        <v/>
      </c>
      <c r="I5060" s="94"/>
      <c r="J5060" s="94"/>
      <c r="L5060" s="15"/>
      <c r="M5060" s="15"/>
      <c r="N5060" s="15"/>
    </row>
    <row r="5061" spans="2:14" s="25" customFormat="1" ht="15" customHeight="1" x14ac:dyDescent="0.3">
      <c r="B5061" s="25" t="str">
        <f>IF(A5061="","",VLOOKUP(A5061,Tabulka3[[Číslo registrace  u jednorázové akce]:[Příjmení]],2,0))</f>
        <v/>
      </c>
      <c r="C5061" s="25" t="str">
        <f>IF(A5061="","",VLOOKUP(A5061,Tabulka3[[Číslo registrace  u jednorázové akce]:[Příjmení]],3,0))</f>
        <v/>
      </c>
      <c r="I5061" s="94"/>
      <c r="J5061" s="94"/>
      <c r="L5061" s="15"/>
      <c r="M5061" s="15"/>
      <c r="N5061" s="15"/>
    </row>
    <row r="5062" spans="2:14" s="25" customFormat="1" ht="15" customHeight="1" x14ac:dyDescent="0.3">
      <c r="B5062" s="25" t="str">
        <f>IF(A5062="","",VLOOKUP(A5062,Tabulka3[[Číslo registrace  u jednorázové akce]:[Příjmení]],2,0))</f>
        <v/>
      </c>
      <c r="C5062" s="25" t="str">
        <f>IF(A5062="","",VLOOKUP(A5062,Tabulka3[[Číslo registrace  u jednorázové akce]:[Příjmení]],3,0))</f>
        <v/>
      </c>
      <c r="I5062" s="94"/>
      <c r="J5062" s="94"/>
      <c r="L5062" s="15"/>
      <c r="M5062" s="15"/>
      <c r="N5062" s="15"/>
    </row>
    <row r="5063" spans="2:14" s="25" customFormat="1" ht="15" customHeight="1" x14ac:dyDescent="0.3">
      <c r="B5063" s="25" t="str">
        <f>IF(A5063="","",VLOOKUP(A5063,Tabulka3[[Číslo registrace  u jednorázové akce]:[Příjmení]],2,0))</f>
        <v/>
      </c>
      <c r="C5063" s="25" t="str">
        <f>IF(A5063="","",VLOOKUP(A5063,Tabulka3[[Číslo registrace  u jednorázové akce]:[Příjmení]],3,0))</f>
        <v/>
      </c>
      <c r="I5063" s="94"/>
      <c r="J5063" s="94"/>
      <c r="L5063" s="15"/>
      <c r="M5063" s="15"/>
      <c r="N5063" s="15"/>
    </row>
    <row r="5064" spans="2:14" s="25" customFormat="1" ht="15" customHeight="1" x14ac:dyDescent="0.3">
      <c r="B5064" s="25" t="str">
        <f>IF(A5064="","",VLOOKUP(A5064,Tabulka3[[Číslo registrace  u jednorázové akce]:[Příjmení]],2,0))</f>
        <v/>
      </c>
      <c r="C5064" s="25" t="str">
        <f>IF(A5064="","",VLOOKUP(A5064,Tabulka3[[Číslo registrace  u jednorázové akce]:[Příjmení]],3,0))</f>
        <v/>
      </c>
      <c r="I5064" s="94"/>
      <c r="J5064" s="94"/>
      <c r="L5064" s="15"/>
      <c r="M5064" s="15"/>
      <c r="N5064" s="15"/>
    </row>
    <row r="5065" spans="2:14" s="25" customFormat="1" ht="15" customHeight="1" x14ac:dyDescent="0.3">
      <c r="B5065" s="25" t="str">
        <f>IF(A5065="","",VLOOKUP(A5065,Tabulka3[[Číslo registrace  u jednorázové akce]:[Příjmení]],2,0))</f>
        <v/>
      </c>
      <c r="C5065" s="25" t="str">
        <f>IF(A5065="","",VLOOKUP(A5065,Tabulka3[[Číslo registrace  u jednorázové akce]:[Příjmení]],3,0))</f>
        <v/>
      </c>
      <c r="I5065" s="94"/>
      <c r="J5065" s="94"/>
      <c r="L5065" s="15"/>
      <c r="M5065" s="15"/>
      <c r="N5065" s="15"/>
    </row>
    <row r="5066" spans="2:14" s="25" customFormat="1" ht="15" customHeight="1" x14ac:dyDescent="0.3">
      <c r="B5066" s="25" t="str">
        <f>IF(A5066="","",VLOOKUP(A5066,Tabulka3[[Číslo registrace  u jednorázové akce]:[Příjmení]],2,0))</f>
        <v/>
      </c>
      <c r="C5066" s="25" t="str">
        <f>IF(A5066="","",VLOOKUP(A5066,Tabulka3[[Číslo registrace  u jednorázové akce]:[Příjmení]],3,0))</f>
        <v/>
      </c>
      <c r="I5066" s="94"/>
      <c r="J5066" s="94"/>
      <c r="L5066" s="15"/>
      <c r="M5066" s="15"/>
      <c r="N5066" s="15"/>
    </row>
    <row r="5067" spans="2:14" s="25" customFormat="1" ht="15" customHeight="1" x14ac:dyDescent="0.3">
      <c r="B5067" s="25" t="str">
        <f>IF(A5067="","",VLOOKUP(A5067,Tabulka3[[Číslo registrace  u jednorázové akce]:[Příjmení]],2,0))</f>
        <v/>
      </c>
      <c r="C5067" s="25" t="str">
        <f>IF(A5067="","",VLOOKUP(A5067,Tabulka3[[Číslo registrace  u jednorázové akce]:[Příjmení]],3,0))</f>
        <v/>
      </c>
      <c r="I5067" s="94"/>
      <c r="J5067" s="94"/>
      <c r="L5067" s="15"/>
      <c r="M5067" s="15"/>
      <c r="N5067" s="15"/>
    </row>
    <row r="5068" spans="2:14" s="25" customFormat="1" ht="15" customHeight="1" x14ac:dyDescent="0.3">
      <c r="B5068" s="25" t="str">
        <f>IF(A5068="","",VLOOKUP(A5068,Tabulka3[[Číslo registrace  u jednorázové akce]:[Příjmení]],2,0))</f>
        <v/>
      </c>
      <c r="C5068" s="25" t="str">
        <f>IF(A5068="","",VLOOKUP(A5068,Tabulka3[[Číslo registrace  u jednorázové akce]:[Příjmení]],3,0))</f>
        <v/>
      </c>
      <c r="I5068" s="94"/>
      <c r="J5068" s="94"/>
      <c r="L5068" s="15"/>
      <c r="M5068" s="15"/>
      <c r="N5068" s="15"/>
    </row>
    <row r="5069" spans="2:14" s="25" customFormat="1" ht="15" customHeight="1" x14ac:dyDescent="0.3">
      <c r="B5069" s="25" t="str">
        <f>IF(A5069="","",VLOOKUP(A5069,Tabulka3[[Číslo registrace  u jednorázové akce]:[Příjmení]],2,0))</f>
        <v/>
      </c>
      <c r="C5069" s="25" t="str">
        <f>IF(A5069="","",VLOOKUP(A5069,Tabulka3[[Číslo registrace  u jednorázové akce]:[Příjmení]],3,0))</f>
        <v/>
      </c>
      <c r="I5069" s="94"/>
      <c r="J5069" s="94"/>
      <c r="L5069" s="15"/>
      <c r="M5069" s="15"/>
      <c r="N5069" s="15"/>
    </row>
    <row r="5070" spans="2:14" s="25" customFormat="1" ht="15" customHeight="1" x14ac:dyDescent="0.3">
      <c r="B5070" s="25" t="str">
        <f>IF(A5070="","",VLOOKUP(A5070,Tabulka3[[Číslo registrace  u jednorázové akce]:[Příjmení]],2,0))</f>
        <v/>
      </c>
      <c r="C5070" s="25" t="str">
        <f>IF(A5070="","",VLOOKUP(A5070,Tabulka3[[Číslo registrace  u jednorázové akce]:[Příjmení]],3,0))</f>
        <v/>
      </c>
      <c r="I5070" s="94"/>
      <c r="J5070" s="94"/>
      <c r="L5070" s="15"/>
      <c r="M5070" s="15"/>
      <c r="N5070" s="15"/>
    </row>
    <row r="5071" spans="2:14" s="25" customFormat="1" ht="15" customHeight="1" x14ac:dyDescent="0.3">
      <c r="B5071" s="25" t="str">
        <f>IF(A5071="","",VLOOKUP(A5071,Tabulka3[[Číslo registrace  u jednorázové akce]:[Příjmení]],2,0))</f>
        <v/>
      </c>
      <c r="C5071" s="25" t="str">
        <f>IF(A5071="","",VLOOKUP(A5071,Tabulka3[[Číslo registrace  u jednorázové akce]:[Příjmení]],3,0))</f>
        <v/>
      </c>
      <c r="I5071" s="94"/>
      <c r="J5071" s="94"/>
      <c r="L5071" s="15"/>
      <c r="M5071" s="15"/>
      <c r="N5071" s="15"/>
    </row>
    <row r="5072" spans="2:14" s="25" customFormat="1" ht="15" customHeight="1" x14ac:dyDescent="0.3">
      <c r="B5072" s="25" t="str">
        <f>IF(A5072="","",VLOOKUP(A5072,Tabulka3[[Číslo registrace  u jednorázové akce]:[Příjmení]],2,0))</f>
        <v/>
      </c>
      <c r="C5072" s="25" t="str">
        <f>IF(A5072="","",VLOOKUP(A5072,Tabulka3[[Číslo registrace  u jednorázové akce]:[Příjmení]],3,0))</f>
        <v/>
      </c>
      <c r="I5072" s="94"/>
      <c r="J5072" s="94"/>
      <c r="L5072" s="15"/>
      <c r="M5072" s="15"/>
      <c r="N5072" s="15"/>
    </row>
    <row r="5073" spans="2:14" s="25" customFormat="1" ht="15" customHeight="1" x14ac:dyDescent="0.3">
      <c r="B5073" s="25" t="str">
        <f>IF(A5073="","",VLOOKUP(A5073,Tabulka3[[Číslo registrace  u jednorázové akce]:[Příjmení]],2,0))</f>
        <v/>
      </c>
      <c r="C5073" s="25" t="str">
        <f>IF(A5073="","",VLOOKUP(A5073,Tabulka3[[Číslo registrace  u jednorázové akce]:[Příjmení]],3,0))</f>
        <v/>
      </c>
      <c r="I5073" s="94"/>
      <c r="J5073" s="94"/>
      <c r="L5073" s="15"/>
      <c r="M5073" s="15"/>
      <c r="N5073" s="15"/>
    </row>
    <row r="5074" spans="2:14" s="25" customFormat="1" ht="15" customHeight="1" x14ac:dyDescent="0.3">
      <c r="B5074" s="25" t="str">
        <f>IF(A5074="","",VLOOKUP(A5074,Tabulka3[[Číslo registrace  u jednorázové akce]:[Příjmení]],2,0))</f>
        <v/>
      </c>
      <c r="C5074" s="25" t="str">
        <f>IF(A5074="","",VLOOKUP(A5074,Tabulka3[[Číslo registrace  u jednorázové akce]:[Příjmení]],3,0))</f>
        <v/>
      </c>
      <c r="I5074" s="94"/>
      <c r="J5074" s="94"/>
      <c r="L5074" s="15"/>
      <c r="M5074" s="15"/>
      <c r="N5074" s="15"/>
    </row>
    <row r="5075" spans="2:14" s="25" customFormat="1" ht="15" customHeight="1" x14ac:dyDescent="0.3">
      <c r="B5075" s="25" t="str">
        <f>IF(A5075="","",VLOOKUP(A5075,Tabulka3[[Číslo registrace  u jednorázové akce]:[Příjmení]],2,0))</f>
        <v/>
      </c>
      <c r="C5075" s="25" t="str">
        <f>IF(A5075="","",VLOOKUP(A5075,Tabulka3[[Číslo registrace  u jednorázové akce]:[Příjmení]],3,0))</f>
        <v/>
      </c>
      <c r="I5075" s="94"/>
      <c r="J5075" s="94"/>
      <c r="L5075" s="15"/>
      <c r="M5075" s="15"/>
      <c r="N5075" s="15"/>
    </row>
    <row r="5076" spans="2:14" s="25" customFormat="1" ht="15" customHeight="1" x14ac:dyDescent="0.3">
      <c r="B5076" s="25" t="str">
        <f>IF(A5076="","",VLOOKUP(A5076,Tabulka3[[Číslo registrace  u jednorázové akce]:[Příjmení]],2,0))</f>
        <v/>
      </c>
      <c r="C5076" s="25" t="str">
        <f>IF(A5076="","",VLOOKUP(A5076,Tabulka3[[Číslo registrace  u jednorázové akce]:[Příjmení]],3,0))</f>
        <v/>
      </c>
      <c r="I5076" s="94"/>
      <c r="J5076" s="94"/>
      <c r="L5076" s="15"/>
      <c r="M5076" s="15"/>
      <c r="N5076" s="15"/>
    </row>
    <row r="5077" spans="2:14" s="25" customFormat="1" ht="15" customHeight="1" x14ac:dyDescent="0.3">
      <c r="B5077" s="25" t="str">
        <f>IF(A5077="","",VLOOKUP(A5077,Tabulka3[[Číslo registrace  u jednorázové akce]:[Příjmení]],2,0))</f>
        <v/>
      </c>
      <c r="C5077" s="25" t="str">
        <f>IF(A5077="","",VLOOKUP(A5077,Tabulka3[[Číslo registrace  u jednorázové akce]:[Příjmení]],3,0))</f>
        <v/>
      </c>
      <c r="I5077" s="94"/>
      <c r="J5077" s="94"/>
      <c r="L5077" s="15"/>
      <c r="M5077" s="15"/>
      <c r="N5077" s="15"/>
    </row>
    <row r="5078" spans="2:14" s="25" customFormat="1" ht="15" customHeight="1" x14ac:dyDescent="0.3">
      <c r="B5078" s="25" t="str">
        <f>IF(A5078="","",VLOOKUP(A5078,Tabulka3[[Číslo registrace  u jednorázové akce]:[Příjmení]],2,0))</f>
        <v/>
      </c>
      <c r="C5078" s="25" t="str">
        <f>IF(A5078="","",VLOOKUP(A5078,Tabulka3[[Číslo registrace  u jednorázové akce]:[Příjmení]],3,0))</f>
        <v/>
      </c>
      <c r="I5078" s="94"/>
      <c r="J5078" s="94"/>
      <c r="L5078" s="15"/>
      <c r="M5078" s="15"/>
      <c r="N5078" s="15"/>
    </row>
    <row r="5079" spans="2:14" s="25" customFormat="1" ht="15" customHeight="1" x14ac:dyDescent="0.3">
      <c r="B5079" s="25" t="str">
        <f>IF(A5079="","",VLOOKUP(A5079,Tabulka3[[Číslo registrace  u jednorázové akce]:[Příjmení]],2,0))</f>
        <v/>
      </c>
      <c r="C5079" s="25" t="str">
        <f>IF(A5079="","",VLOOKUP(A5079,Tabulka3[[Číslo registrace  u jednorázové akce]:[Příjmení]],3,0))</f>
        <v/>
      </c>
      <c r="I5079" s="94"/>
      <c r="J5079" s="94"/>
      <c r="L5079" s="15"/>
      <c r="M5079" s="15"/>
      <c r="N5079" s="15"/>
    </row>
    <row r="5080" spans="2:14" s="25" customFormat="1" ht="15" customHeight="1" x14ac:dyDescent="0.3">
      <c r="B5080" s="25" t="str">
        <f>IF(A5080="","",VLOOKUP(A5080,Tabulka3[[Číslo registrace  u jednorázové akce]:[Příjmení]],2,0))</f>
        <v/>
      </c>
      <c r="C5080" s="25" t="str">
        <f>IF(A5080="","",VLOOKUP(A5080,Tabulka3[[Číslo registrace  u jednorázové akce]:[Příjmení]],3,0))</f>
        <v/>
      </c>
      <c r="I5080" s="94"/>
      <c r="J5080" s="94"/>
      <c r="L5080" s="15"/>
      <c r="M5080" s="15"/>
      <c r="N5080" s="15"/>
    </row>
    <row r="5081" spans="2:14" s="25" customFormat="1" ht="15" customHeight="1" x14ac:dyDescent="0.3">
      <c r="B5081" s="25" t="str">
        <f>IF(A5081="","",VLOOKUP(A5081,Tabulka3[[Číslo registrace  u jednorázové akce]:[Příjmení]],2,0))</f>
        <v/>
      </c>
      <c r="C5081" s="25" t="str">
        <f>IF(A5081="","",VLOOKUP(A5081,Tabulka3[[Číslo registrace  u jednorázové akce]:[Příjmení]],3,0))</f>
        <v/>
      </c>
      <c r="I5081" s="94"/>
      <c r="J5081" s="94"/>
      <c r="L5081" s="15"/>
      <c r="M5081" s="15"/>
      <c r="N5081" s="15"/>
    </row>
    <row r="5082" spans="2:14" s="25" customFormat="1" ht="15" customHeight="1" x14ac:dyDescent="0.3">
      <c r="B5082" s="25" t="str">
        <f>IF(A5082="","",VLOOKUP(A5082,Tabulka3[[Číslo registrace  u jednorázové akce]:[Příjmení]],2,0))</f>
        <v/>
      </c>
      <c r="C5082" s="25" t="str">
        <f>IF(A5082="","",VLOOKUP(A5082,Tabulka3[[Číslo registrace  u jednorázové akce]:[Příjmení]],3,0))</f>
        <v/>
      </c>
      <c r="I5082" s="94"/>
      <c r="J5082" s="94"/>
      <c r="L5082" s="15"/>
      <c r="M5082" s="15"/>
      <c r="N5082" s="15"/>
    </row>
    <row r="5083" spans="2:14" s="25" customFormat="1" ht="15" customHeight="1" x14ac:dyDescent="0.3">
      <c r="B5083" s="25" t="str">
        <f>IF(A5083="","",VLOOKUP(A5083,Tabulka3[[Číslo registrace  u jednorázové akce]:[Příjmení]],2,0))</f>
        <v/>
      </c>
      <c r="C5083" s="25" t="str">
        <f>IF(A5083="","",VLOOKUP(A5083,Tabulka3[[Číslo registrace  u jednorázové akce]:[Příjmení]],3,0))</f>
        <v/>
      </c>
      <c r="I5083" s="94"/>
      <c r="J5083" s="94"/>
      <c r="L5083" s="15"/>
      <c r="M5083" s="15"/>
      <c r="N5083" s="15"/>
    </row>
    <row r="5084" spans="2:14" s="25" customFormat="1" ht="15" customHeight="1" x14ac:dyDescent="0.3">
      <c r="B5084" s="25" t="str">
        <f>IF(A5084="","",VLOOKUP(A5084,Tabulka3[[Číslo registrace  u jednorázové akce]:[Příjmení]],2,0))</f>
        <v/>
      </c>
      <c r="C5084" s="25" t="str">
        <f>IF(A5084="","",VLOOKUP(A5084,Tabulka3[[Číslo registrace  u jednorázové akce]:[Příjmení]],3,0))</f>
        <v/>
      </c>
      <c r="I5084" s="94"/>
      <c r="J5084" s="94"/>
      <c r="L5084" s="15"/>
      <c r="M5084" s="15"/>
      <c r="N5084" s="15"/>
    </row>
    <row r="5085" spans="2:14" s="25" customFormat="1" ht="15" customHeight="1" x14ac:dyDescent="0.3">
      <c r="B5085" s="25" t="str">
        <f>IF(A5085="","",VLOOKUP(A5085,Tabulka3[[Číslo registrace  u jednorázové akce]:[Příjmení]],2,0))</f>
        <v/>
      </c>
      <c r="C5085" s="25" t="str">
        <f>IF(A5085="","",VLOOKUP(A5085,Tabulka3[[Číslo registrace  u jednorázové akce]:[Příjmení]],3,0))</f>
        <v/>
      </c>
      <c r="I5085" s="94"/>
      <c r="J5085" s="94"/>
      <c r="L5085" s="15"/>
      <c r="M5085" s="15"/>
      <c r="N5085" s="15"/>
    </row>
    <row r="5086" spans="2:14" s="25" customFormat="1" ht="15" customHeight="1" x14ac:dyDescent="0.3">
      <c r="B5086" s="25" t="str">
        <f>IF(A5086="","",VLOOKUP(A5086,Tabulka3[[Číslo registrace  u jednorázové akce]:[Příjmení]],2,0))</f>
        <v/>
      </c>
      <c r="C5086" s="25" t="str">
        <f>IF(A5086="","",VLOOKUP(A5086,Tabulka3[[Číslo registrace  u jednorázové akce]:[Příjmení]],3,0))</f>
        <v/>
      </c>
      <c r="I5086" s="94"/>
      <c r="J5086" s="94"/>
      <c r="L5086" s="15"/>
      <c r="M5086" s="15"/>
      <c r="N5086" s="15"/>
    </row>
    <row r="5087" spans="2:14" s="25" customFormat="1" ht="15" customHeight="1" x14ac:dyDescent="0.3">
      <c r="B5087" s="25" t="str">
        <f>IF(A5087="","",VLOOKUP(A5087,Tabulka3[[Číslo registrace  u jednorázové akce]:[Příjmení]],2,0))</f>
        <v/>
      </c>
      <c r="C5087" s="25" t="str">
        <f>IF(A5087="","",VLOOKUP(A5087,Tabulka3[[Číslo registrace  u jednorázové akce]:[Příjmení]],3,0))</f>
        <v/>
      </c>
      <c r="I5087" s="94"/>
      <c r="J5087" s="94"/>
      <c r="L5087" s="15"/>
      <c r="M5087" s="15"/>
      <c r="N5087" s="15"/>
    </row>
    <row r="5088" spans="2:14" s="25" customFormat="1" ht="15" customHeight="1" x14ac:dyDescent="0.3">
      <c r="B5088" s="25" t="str">
        <f>IF(A5088="","",VLOOKUP(A5088,Tabulka3[[Číslo registrace  u jednorázové akce]:[Příjmení]],2,0))</f>
        <v/>
      </c>
      <c r="C5088" s="25" t="str">
        <f>IF(A5088="","",VLOOKUP(A5088,Tabulka3[[Číslo registrace  u jednorázové akce]:[Příjmení]],3,0))</f>
        <v/>
      </c>
      <c r="I5088" s="94"/>
      <c r="J5088" s="94"/>
      <c r="L5088" s="15"/>
      <c r="M5088" s="15"/>
      <c r="N5088" s="15"/>
    </row>
    <row r="5089" spans="2:14" s="25" customFormat="1" ht="15" customHeight="1" x14ac:dyDescent="0.3">
      <c r="B5089" s="25" t="str">
        <f>IF(A5089="","",VLOOKUP(A5089,Tabulka3[[Číslo registrace  u jednorázové akce]:[Příjmení]],2,0))</f>
        <v/>
      </c>
      <c r="C5089" s="25" t="str">
        <f>IF(A5089="","",VLOOKUP(A5089,Tabulka3[[Číslo registrace  u jednorázové akce]:[Příjmení]],3,0))</f>
        <v/>
      </c>
      <c r="I5089" s="94"/>
      <c r="J5089" s="94"/>
      <c r="L5089" s="15"/>
      <c r="M5089" s="15"/>
      <c r="N5089" s="15"/>
    </row>
    <row r="5090" spans="2:14" s="25" customFormat="1" ht="15" customHeight="1" x14ac:dyDescent="0.3">
      <c r="B5090" s="25" t="str">
        <f>IF(A5090="","",VLOOKUP(A5090,Tabulka3[[Číslo registrace  u jednorázové akce]:[Příjmení]],2,0))</f>
        <v/>
      </c>
      <c r="C5090" s="25" t="str">
        <f>IF(A5090="","",VLOOKUP(A5090,Tabulka3[[Číslo registrace  u jednorázové akce]:[Příjmení]],3,0))</f>
        <v/>
      </c>
      <c r="I5090" s="94"/>
      <c r="J5090" s="94"/>
      <c r="L5090" s="15"/>
      <c r="M5090" s="15"/>
      <c r="N5090" s="15"/>
    </row>
    <row r="5091" spans="2:14" s="25" customFormat="1" ht="15" customHeight="1" x14ac:dyDescent="0.3">
      <c r="B5091" s="25" t="str">
        <f>IF(A5091="","",VLOOKUP(A5091,Tabulka3[[Číslo registrace  u jednorázové akce]:[Příjmení]],2,0))</f>
        <v/>
      </c>
      <c r="C5091" s="25" t="str">
        <f>IF(A5091="","",VLOOKUP(A5091,Tabulka3[[Číslo registrace  u jednorázové akce]:[Příjmení]],3,0))</f>
        <v/>
      </c>
      <c r="I5091" s="94"/>
      <c r="J5091" s="94"/>
      <c r="L5091" s="15"/>
      <c r="M5091" s="15"/>
      <c r="N5091" s="15"/>
    </row>
    <row r="5092" spans="2:14" s="25" customFormat="1" ht="15" customHeight="1" x14ac:dyDescent="0.3">
      <c r="B5092" s="25" t="str">
        <f>IF(A5092="","",VLOOKUP(A5092,Tabulka3[[Číslo registrace  u jednorázové akce]:[Příjmení]],2,0))</f>
        <v/>
      </c>
      <c r="C5092" s="25" t="str">
        <f>IF(A5092="","",VLOOKUP(A5092,Tabulka3[[Číslo registrace  u jednorázové akce]:[Příjmení]],3,0))</f>
        <v/>
      </c>
      <c r="I5092" s="94"/>
      <c r="J5092" s="94"/>
      <c r="L5092" s="15"/>
      <c r="M5092" s="15"/>
      <c r="N5092" s="15"/>
    </row>
    <row r="5093" spans="2:14" s="25" customFormat="1" ht="15" customHeight="1" x14ac:dyDescent="0.3">
      <c r="B5093" s="25" t="str">
        <f>IF(A5093="","",VLOOKUP(A5093,Tabulka3[[Číslo registrace  u jednorázové akce]:[Příjmení]],2,0))</f>
        <v/>
      </c>
      <c r="C5093" s="25" t="str">
        <f>IF(A5093="","",VLOOKUP(A5093,Tabulka3[[Číslo registrace  u jednorázové akce]:[Příjmení]],3,0))</f>
        <v/>
      </c>
      <c r="I5093" s="94"/>
      <c r="J5093" s="94"/>
      <c r="L5093" s="15"/>
      <c r="M5093" s="15"/>
      <c r="N5093" s="15"/>
    </row>
    <row r="5094" spans="2:14" s="25" customFormat="1" ht="15" customHeight="1" x14ac:dyDescent="0.3">
      <c r="B5094" s="25" t="str">
        <f>IF(A5094="","",VLOOKUP(A5094,Tabulka3[[Číslo registrace  u jednorázové akce]:[Příjmení]],2,0))</f>
        <v/>
      </c>
      <c r="C5094" s="25" t="str">
        <f>IF(A5094="","",VLOOKUP(A5094,Tabulka3[[Číslo registrace  u jednorázové akce]:[Příjmení]],3,0))</f>
        <v/>
      </c>
      <c r="I5094" s="94"/>
      <c r="J5094" s="94"/>
      <c r="L5094" s="15"/>
      <c r="M5094" s="15"/>
      <c r="N5094" s="15"/>
    </row>
    <row r="5095" spans="2:14" s="25" customFormat="1" ht="15" customHeight="1" x14ac:dyDescent="0.3">
      <c r="B5095" s="25" t="str">
        <f>IF(A5095="","",VLOOKUP(A5095,Tabulka3[[Číslo registrace  u jednorázové akce]:[Příjmení]],2,0))</f>
        <v/>
      </c>
      <c r="C5095" s="25" t="str">
        <f>IF(A5095="","",VLOOKUP(A5095,Tabulka3[[Číslo registrace  u jednorázové akce]:[Příjmení]],3,0))</f>
        <v/>
      </c>
      <c r="I5095" s="94"/>
      <c r="J5095" s="94"/>
      <c r="L5095" s="15"/>
      <c r="M5095" s="15"/>
      <c r="N5095" s="15"/>
    </row>
    <row r="5096" spans="2:14" s="25" customFormat="1" ht="15" customHeight="1" x14ac:dyDescent="0.3">
      <c r="B5096" s="25" t="str">
        <f>IF(A5096="","",VLOOKUP(A5096,Tabulka3[[Číslo registrace  u jednorázové akce]:[Příjmení]],2,0))</f>
        <v/>
      </c>
      <c r="C5096" s="25" t="str">
        <f>IF(A5096="","",VLOOKUP(A5096,Tabulka3[[Číslo registrace  u jednorázové akce]:[Příjmení]],3,0))</f>
        <v/>
      </c>
      <c r="I5096" s="94"/>
      <c r="J5096" s="94"/>
      <c r="L5096" s="15"/>
      <c r="M5096" s="15"/>
      <c r="N5096" s="15"/>
    </row>
    <row r="5097" spans="2:14" s="25" customFormat="1" ht="15" customHeight="1" x14ac:dyDescent="0.3">
      <c r="B5097" s="25" t="str">
        <f>IF(A5097="","",VLOOKUP(A5097,Tabulka3[[Číslo registrace  u jednorázové akce]:[Příjmení]],2,0))</f>
        <v/>
      </c>
      <c r="C5097" s="25" t="str">
        <f>IF(A5097="","",VLOOKUP(A5097,Tabulka3[[Číslo registrace  u jednorázové akce]:[Příjmení]],3,0))</f>
        <v/>
      </c>
      <c r="I5097" s="94"/>
      <c r="J5097" s="94"/>
      <c r="L5097" s="15"/>
      <c r="M5097" s="15"/>
      <c r="N5097" s="15"/>
    </row>
    <row r="5098" spans="2:14" s="25" customFormat="1" ht="15" customHeight="1" x14ac:dyDescent="0.3">
      <c r="B5098" s="25" t="str">
        <f>IF(A5098="","",VLOOKUP(A5098,Tabulka3[[Číslo registrace  u jednorázové akce]:[Příjmení]],2,0))</f>
        <v/>
      </c>
      <c r="C5098" s="25" t="str">
        <f>IF(A5098="","",VLOOKUP(A5098,Tabulka3[[Číslo registrace  u jednorázové akce]:[Příjmení]],3,0))</f>
        <v/>
      </c>
      <c r="I5098" s="94"/>
      <c r="J5098" s="94"/>
      <c r="L5098" s="15"/>
      <c r="M5098" s="15"/>
      <c r="N5098" s="15"/>
    </row>
    <row r="5099" spans="2:14" s="25" customFormat="1" ht="15" customHeight="1" x14ac:dyDescent="0.3">
      <c r="B5099" s="25" t="str">
        <f>IF(A5099="","",VLOOKUP(A5099,Tabulka3[[Číslo registrace  u jednorázové akce]:[Příjmení]],2,0))</f>
        <v/>
      </c>
      <c r="C5099" s="25" t="str">
        <f>IF(A5099="","",VLOOKUP(A5099,Tabulka3[[Číslo registrace  u jednorázové akce]:[Příjmení]],3,0))</f>
        <v/>
      </c>
      <c r="I5099" s="94"/>
      <c r="J5099" s="94"/>
      <c r="L5099" s="15"/>
      <c r="M5099" s="15"/>
      <c r="N5099" s="15"/>
    </row>
    <row r="5100" spans="2:14" s="25" customFormat="1" ht="15" customHeight="1" x14ac:dyDescent="0.3">
      <c r="B5100" s="25" t="str">
        <f>IF(A5100="","",VLOOKUP(A5100,Tabulka3[[Číslo registrace  u jednorázové akce]:[Příjmení]],2,0))</f>
        <v/>
      </c>
      <c r="C5100" s="25" t="str">
        <f>IF(A5100="","",VLOOKUP(A5100,Tabulka3[[Číslo registrace  u jednorázové akce]:[Příjmení]],3,0))</f>
        <v/>
      </c>
      <c r="I5100" s="94"/>
      <c r="J5100" s="94"/>
      <c r="L5100" s="15"/>
      <c r="M5100" s="15"/>
      <c r="N5100" s="15"/>
    </row>
    <row r="5101" spans="2:14" s="25" customFormat="1" ht="15" customHeight="1" x14ac:dyDescent="0.3">
      <c r="B5101" s="25" t="str">
        <f>IF(A5101="","",VLOOKUP(A5101,Tabulka3[[Číslo registrace  u jednorázové akce]:[Příjmení]],2,0))</f>
        <v/>
      </c>
      <c r="C5101" s="25" t="str">
        <f>IF(A5101="","",VLOOKUP(A5101,Tabulka3[[Číslo registrace  u jednorázové akce]:[Příjmení]],3,0))</f>
        <v/>
      </c>
      <c r="I5101" s="94"/>
      <c r="J5101" s="94"/>
      <c r="L5101" s="15"/>
      <c r="M5101" s="15"/>
      <c r="N5101" s="15"/>
    </row>
    <row r="5102" spans="2:14" s="25" customFormat="1" ht="15" customHeight="1" x14ac:dyDescent="0.3">
      <c r="B5102" s="25" t="str">
        <f>IF(A5102="","",VLOOKUP(A5102,Tabulka3[[Číslo registrace  u jednorázové akce]:[Příjmení]],2,0))</f>
        <v/>
      </c>
      <c r="C5102" s="25" t="str">
        <f>IF(A5102="","",VLOOKUP(A5102,Tabulka3[[Číslo registrace  u jednorázové akce]:[Příjmení]],3,0))</f>
        <v/>
      </c>
      <c r="I5102" s="94"/>
      <c r="J5102" s="94"/>
      <c r="L5102" s="15"/>
      <c r="M5102" s="15"/>
      <c r="N5102" s="15"/>
    </row>
    <row r="5103" spans="2:14" s="25" customFormat="1" ht="15" customHeight="1" x14ac:dyDescent="0.3">
      <c r="B5103" s="25" t="str">
        <f>IF(A5103="","",VLOOKUP(A5103,Tabulka3[[Číslo registrace  u jednorázové akce]:[Příjmení]],2,0))</f>
        <v/>
      </c>
      <c r="C5103" s="25" t="str">
        <f>IF(A5103="","",VLOOKUP(A5103,Tabulka3[[Číslo registrace  u jednorázové akce]:[Příjmení]],3,0))</f>
        <v/>
      </c>
      <c r="I5103" s="94"/>
      <c r="J5103" s="94"/>
      <c r="L5103" s="15"/>
      <c r="M5103" s="15"/>
      <c r="N5103" s="15"/>
    </row>
    <row r="5104" spans="2:14" s="25" customFormat="1" ht="15" customHeight="1" x14ac:dyDescent="0.3">
      <c r="B5104" s="25" t="str">
        <f>IF(A5104="","",VLOOKUP(A5104,Tabulka3[[Číslo registrace  u jednorázové akce]:[Příjmení]],2,0))</f>
        <v/>
      </c>
      <c r="C5104" s="25" t="str">
        <f>IF(A5104="","",VLOOKUP(A5104,Tabulka3[[Číslo registrace  u jednorázové akce]:[Příjmení]],3,0))</f>
        <v/>
      </c>
      <c r="I5104" s="94"/>
      <c r="J5104" s="94"/>
      <c r="L5104" s="15"/>
      <c r="M5104" s="15"/>
      <c r="N5104" s="15"/>
    </row>
    <row r="5105" spans="2:14" s="25" customFormat="1" ht="15" customHeight="1" x14ac:dyDescent="0.3">
      <c r="B5105" s="25" t="str">
        <f>IF(A5105="","",VLOOKUP(A5105,Tabulka3[[Číslo registrace  u jednorázové akce]:[Příjmení]],2,0))</f>
        <v/>
      </c>
      <c r="C5105" s="25" t="str">
        <f>IF(A5105="","",VLOOKUP(A5105,Tabulka3[[Číslo registrace  u jednorázové akce]:[Příjmení]],3,0))</f>
        <v/>
      </c>
      <c r="I5105" s="94"/>
      <c r="J5105" s="94"/>
      <c r="L5105" s="15"/>
      <c r="M5105" s="15"/>
      <c r="N5105" s="15"/>
    </row>
    <row r="5106" spans="2:14" s="25" customFormat="1" ht="15" customHeight="1" x14ac:dyDescent="0.3">
      <c r="B5106" s="25" t="str">
        <f>IF(A5106="","",VLOOKUP(A5106,Tabulka3[[Číslo registrace  u jednorázové akce]:[Příjmení]],2,0))</f>
        <v/>
      </c>
      <c r="C5106" s="25" t="str">
        <f>IF(A5106="","",VLOOKUP(A5106,Tabulka3[[Číslo registrace  u jednorázové akce]:[Příjmení]],3,0))</f>
        <v/>
      </c>
      <c r="I5106" s="94"/>
      <c r="J5106" s="94"/>
      <c r="L5106" s="15"/>
      <c r="M5106" s="15"/>
      <c r="N5106" s="15"/>
    </row>
    <row r="5107" spans="2:14" s="25" customFormat="1" ht="15" customHeight="1" x14ac:dyDescent="0.3">
      <c r="B5107" s="25" t="str">
        <f>IF(A5107="","",VLOOKUP(A5107,Tabulka3[[Číslo registrace  u jednorázové akce]:[Příjmení]],2,0))</f>
        <v/>
      </c>
      <c r="C5107" s="25" t="str">
        <f>IF(A5107="","",VLOOKUP(A5107,Tabulka3[[Číslo registrace  u jednorázové akce]:[Příjmení]],3,0))</f>
        <v/>
      </c>
      <c r="I5107" s="94"/>
      <c r="J5107" s="94"/>
      <c r="L5107" s="15"/>
      <c r="M5107" s="15"/>
      <c r="N5107" s="15"/>
    </row>
    <row r="5108" spans="2:14" s="25" customFormat="1" ht="15" customHeight="1" x14ac:dyDescent="0.3">
      <c r="B5108" s="25" t="str">
        <f>IF(A5108="","",VLOOKUP(A5108,Tabulka3[[Číslo registrace  u jednorázové akce]:[Příjmení]],2,0))</f>
        <v/>
      </c>
      <c r="C5108" s="25" t="str">
        <f>IF(A5108="","",VLOOKUP(A5108,Tabulka3[[Číslo registrace  u jednorázové akce]:[Příjmení]],3,0))</f>
        <v/>
      </c>
      <c r="I5108" s="94"/>
      <c r="J5108" s="94"/>
      <c r="L5108" s="15"/>
      <c r="M5108" s="15"/>
      <c r="N5108" s="15"/>
    </row>
    <row r="5109" spans="2:14" s="25" customFormat="1" ht="15" customHeight="1" x14ac:dyDescent="0.3">
      <c r="B5109" s="25" t="str">
        <f>IF(A5109="","",VLOOKUP(A5109,Tabulka3[[Číslo registrace  u jednorázové akce]:[Příjmení]],2,0))</f>
        <v/>
      </c>
      <c r="C5109" s="25" t="str">
        <f>IF(A5109="","",VLOOKUP(A5109,Tabulka3[[Číslo registrace  u jednorázové akce]:[Příjmení]],3,0))</f>
        <v/>
      </c>
      <c r="I5109" s="94"/>
      <c r="J5109" s="94"/>
      <c r="L5109" s="15"/>
      <c r="M5109" s="15"/>
      <c r="N5109" s="15"/>
    </row>
    <row r="5110" spans="2:14" s="25" customFormat="1" ht="15" customHeight="1" x14ac:dyDescent="0.3">
      <c r="B5110" s="25" t="str">
        <f>IF(A5110="","",VLOOKUP(A5110,Tabulka3[[Číslo registrace  u jednorázové akce]:[Příjmení]],2,0))</f>
        <v/>
      </c>
      <c r="C5110" s="25" t="str">
        <f>IF(A5110="","",VLOOKUP(A5110,Tabulka3[[Číslo registrace  u jednorázové akce]:[Příjmení]],3,0))</f>
        <v/>
      </c>
      <c r="I5110" s="94"/>
      <c r="J5110" s="94"/>
      <c r="L5110" s="15"/>
      <c r="M5110" s="15"/>
      <c r="N5110" s="15"/>
    </row>
    <row r="5111" spans="2:14" s="25" customFormat="1" ht="15" customHeight="1" x14ac:dyDescent="0.3">
      <c r="B5111" s="25" t="str">
        <f>IF(A5111="","",VLOOKUP(A5111,Tabulka3[[Číslo registrace  u jednorázové akce]:[Příjmení]],2,0))</f>
        <v/>
      </c>
      <c r="C5111" s="25" t="str">
        <f>IF(A5111="","",VLOOKUP(A5111,Tabulka3[[Číslo registrace  u jednorázové akce]:[Příjmení]],3,0))</f>
        <v/>
      </c>
      <c r="I5111" s="94"/>
      <c r="J5111" s="94"/>
      <c r="L5111" s="15"/>
      <c r="M5111" s="15"/>
      <c r="N5111" s="15"/>
    </row>
    <row r="5112" spans="2:14" s="25" customFormat="1" ht="15" customHeight="1" x14ac:dyDescent="0.3">
      <c r="B5112" s="25" t="str">
        <f>IF(A5112="","",VLOOKUP(A5112,Tabulka3[[Číslo registrace  u jednorázové akce]:[Příjmení]],2,0))</f>
        <v/>
      </c>
      <c r="C5112" s="25" t="str">
        <f>IF(A5112="","",VLOOKUP(A5112,Tabulka3[[Číslo registrace  u jednorázové akce]:[Příjmení]],3,0))</f>
        <v/>
      </c>
      <c r="I5112" s="94"/>
      <c r="J5112" s="94"/>
      <c r="L5112" s="15"/>
      <c r="M5112" s="15"/>
      <c r="N5112" s="15"/>
    </row>
    <row r="5113" spans="2:14" s="25" customFormat="1" ht="15" customHeight="1" x14ac:dyDescent="0.3">
      <c r="B5113" s="25" t="str">
        <f>IF(A5113="","",VLOOKUP(A5113,Tabulka3[[Číslo registrace  u jednorázové akce]:[Příjmení]],2,0))</f>
        <v/>
      </c>
      <c r="C5113" s="25" t="str">
        <f>IF(A5113="","",VLOOKUP(A5113,Tabulka3[[Číslo registrace  u jednorázové akce]:[Příjmení]],3,0))</f>
        <v/>
      </c>
      <c r="I5113" s="94"/>
      <c r="J5113" s="94"/>
      <c r="L5113" s="15"/>
      <c r="M5113" s="15"/>
      <c r="N5113" s="15"/>
    </row>
    <row r="5114" spans="2:14" s="25" customFormat="1" ht="15" customHeight="1" x14ac:dyDescent="0.3">
      <c r="B5114" s="25" t="str">
        <f>IF(A5114="","",VLOOKUP(A5114,Tabulka3[[Číslo registrace  u jednorázové akce]:[Příjmení]],2,0))</f>
        <v/>
      </c>
      <c r="C5114" s="25" t="str">
        <f>IF(A5114="","",VLOOKUP(A5114,Tabulka3[[Číslo registrace  u jednorázové akce]:[Příjmení]],3,0))</f>
        <v/>
      </c>
      <c r="I5114" s="94"/>
      <c r="J5114" s="94"/>
      <c r="L5114" s="15"/>
      <c r="M5114" s="15"/>
      <c r="N5114" s="15"/>
    </row>
    <row r="5115" spans="2:14" s="25" customFormat="1" ht="15" customHeight="1" x14ac:dyDescent="0.3">
      <c r="B5115" s="25" t="str">
        <f>IF(A5115="","",VLOOKUP(A5115,Tabulka3[[Číslo registrace  u jednorázové akce]:[Příjmení]],2,0))</f>
        <v/>
      </c>
      <c r="C5115" s="25" t="str">
        <f>IF(A5115="","",VLOOKUP(A5115,Tabulka3[[Číslo registrace  u jednorázové akce]:[Příjmení]],3,0))</f>
        <v/>
      </c>
      <c r="I5115" s="94"/>
      <c r="J5115" s="94"/>
      <c r="L5115" s="15"/>
      <c r="M5115" s="15"/>
      <c r="N5115" s="15"/>
    </row>
    <row r="5116" spans="2:14" s="25" customFormat="1" ht="15" customHeight="1" x14ac:dyDescent="0.3">
      <c r="B5116" s="25" t="str">
        <f>IF(A5116="","",VLOOKUP(A5116,Tabulka3[[Číslo registrace  u jednorázové akce]:[Příjmení]],2,0))</f>
        <v/>
      </c>
      <c r="C5116" s="25" t="str">
        <f>IF(A5116="","",VLOOKUP(A5116,Tabulka3[[Číslo registrace  u jednorázové akce]:[Příjmení]],3,0))</f>
        <v/>
      </c>
      <c r="I5116" s="94"/>
      <c r="J5116" s="94"/>
      <c r="L5116" s="15"/>
      <c r="M5116" s="15"/>
      <c r="N5116" s="15"/>
    </row>
    <row r="5117" spans="2:14" s="25" customFormat="1" ht="15" customHeight="1" x14ac:dyDescent="0.3">
      <c r="B5117" s="25" t="str">
        <f>IF(A5117="","",VLOOKUP(A5117,Tabulka3[[Číslo registrace  u jednorázové akce]:[Příjmení]],2,0))</f>
        <v/>
      </c>
      <c r="C5117" s="25" t="str">
        <f>IF(A5117="","",VLOOKUP(A5117,Tabulka3[[Číslo registrace  u jednorázové akce]:[Příjmení]],3,0))</f>
        <v/>
      </c>
      <c r="I5117" s="94"/>
      <c r="J5117" s="94"/>
      <c r="L5117" s="15"/>
      <c r="M5117" s="15"/>
      <c r="N5117" s="15"/>
    </row>
    <row r="5118" spans="2:14" s="25" customFormat="1" ht="15" customHeight="1" x14ac:dyDescent="0.3">
      <c r="B5118" s="25" t="str">
        <f>IF(A5118="","",VLOOKUP(A5118,Tabulka3[[Číslo registrace  u jednorázové akce]:[Příjmení]],2,0))</f>
        <v/>
      </c>
      <c r="C5118" s="25" t="str">
        <f>IF(A5118="","",VLOOKUP(A5118,Tabulka3[[Číslo registrace  u jednorázové akce]:[Příjmení]],3,0))</f>
        <v/>
      </c>
      <c r="I5118" s="94"/>
      <c r="J5118" s="94"/>
      <c r="L5118" s="15"/>
      <c r="M5118" s="15"/>
      <c r="N5118" s="15"/>
    </row>
    <row r="5119" spans="2:14" s="25" customFormat="1" ht="15" customHeight="1" x14ac:dyDescent="0.3">
      <c r="B5119" s="25" t="str">
        <f>IF(A5119="","",VLOOKUP(A5119,Tabulka3[[Číslo registrace  u jednorázové akce]:[Příjmení]],2,0))</f>
        <v/>
      </c>
      <c r="C5119" s="25" t="str">
        <f>IF(A5119="","",VLOOKUP(A5119,Tabulka3[[Číslo registrace  u jednorázové akce]:[Příjmení]],3,0))</f>
        <v/>
      </c>
      <c r="I5119" s="94"/>
      <c r="J5119" s="94"/>
      <c r="L5119" s="15"/>
      <c r="M5119" s="15"/>
      <c r="N5119" s="15"/>
    </row>
    <row r="5120" spans="2:14" s="25" customFormat="1" ht="15" customHeight="1" x14ac:dyDescent="0.3">
      <c r="B5120" s="25" t="str">
        <f>IF(A5120="","",VLOOKUP(A5120,Tabulka3[[Číslo registrace  u jednorázové akce]:[Příjmení]],2,0))</f>
        <v/>
      </c>
      <c r="C5120" s="25" t="str">
        <f>IF(A5120="","",VLOOKUP(A5120,Tabulka3[[Číslo registrace  u jednorázové akce]:[Příjmení]],3,0))</f>
        <v/>
      </c>
      <c r="I5120" s="94"/>
      <c r="J5120" s="94"/>
      <c r="L5120" s="15"/>
      <c r="M5120" s="15"/>
      <c r="N5120" s="15"/>
    </row>
    <row r="5121" spans="2:14" s="25" customFormat="1" ht="15" customHeight="1" x14ac:dyDescent="0.3">
      <c r="B5121" s="25" t="str">
        <f>IF(A5121="","",VLOOKUP(A5121,Tabulka3[[Číslo registrace  u jednorázové akce]:[Příjmení]],2,0))</f>
        <v/>
      </c>
      <c r="C5121" s="25" t="str">
        <f>IF(A5121="","",VLOOKUP(A5121,Tabulka3[[Číslo registrace  u jednorázové akce]:[Příjmení]],3,0))</f>
        <v/>
      </c>
      <c r="I5121" s="94"/>
      <c r="J5121" s="94"/>
      <c r="L5121" s="15"/>
      <c r="M5121" s="15"/>
      <c r="N5121" s="15"/>
    </row>
    <row r="5122" spans="2:14" s="25" customFormat="1" ht="15" customHeight="1" x14ac:dyDescent="0.3">
      <c r="B5122" s="25" t="str">
        <f>IF(A5122="","",VLOOKUP(A5122,Tabulka3[[Číslo registrace  u jednorázové akce]:[Příjmení]],2,0))</f>
        <v/>
      </c>
      <c r="C5122" s="25" t="str">
        <f>IF(A5122="","",VLOOKUP(A5122,Tabulka3[[Číslo registrace  u jednorázové akce]:[Příjmení]],3,0))</f>
        <v/>
      </c>
      <c r="I5122" s="94"/>
      <c r="J5122" s="94"/>
      <c r="L5122" s="15"/>
      <c r="M5122" s="15"/>
      <c r="N5122" s="15"/>
    </row>
    <row r="5123" spans="2:14" s="25" customFormat="1" ht="15" customHeight="1" x14ac:dyDescent="0.3">
      <c r="B5123" s="25" t="str">
        <f>IF(A5123="","",VLOOKUP(A5123,Tabulka3[[Číslo registrace  u jednorázové akce]:[Příjmení]],2,0))</f>
        <v/>
      </c>
      <c r="C5123" s="25" t="str">
        <f>IF(A5123="","",VLOOKUP(A5123,Tabulka3[[Číslo registrace  u jednorázové akce]:[Příjmení]],3,0))</f>
        <v/>
      </c>
      <c r="I5123" s="94"/>
      <c r="J5123" s="94"/>
      <c r="L5123" s="15"/>
      <c r="M5123" s="15"/>
      <c r="N5123" s="15"/>
    </row>
    <row r="5124" spans="2:14" s="25" customFormat="1" ht="15" customHeight="1" x14ac:dyDescent="0.3">
      <c r="B5124" s="25" t="str">
        <f>IF(A5124="","",VLOOKUP(A5124,Tabulka3[[Číslo registrace  u jednorázové akce]:[Příjmení]],2,0))</f>
        <v/>
      </c>
      <c r="C5124" s="25" t="str">
        <f>IF(A5124="","",VLOOKUP(A5124,Tabulka3[[Číslo registrace  u jednorázové akce]:[Příjmení]],3,0))</f>
        <v/>
      </c>
      <c r="I5124" s="94"/>
      <c r="J5124" s="94"/>
      <c r="L5124" s="15"/>
      <c r="M5124" s="15"/>
      <c r="N5124" s="15"/>
    </row>
    <row r="5125" spans="2:14" s="25" customFormat="1" ht="15" customHeight="1" x14ac:dyDescent="0.3">
      <c r="B5125" s="25" t="str">
        <f>IF(A5125="","",VLOOKUP(A5125,Tabulka3[[Číslo registrace  u jednorázové akce]:[Příjmení]],2,0))</f>
        <v/>
      </c>
      <c r="C5125" s="25" t="str">
        <f>IF(A5125="","",VLOOKUP(A5125,Tabulka3[[Číslo registrace  u jednorázové akce]:[Příjmení]],3,0))</f>
        <v/>
      </c>
      <c r="I5125" s="94"/>
      <c r="J5125" s="94"/>
      <c r="L5125" s="15"/>
      <c r="M5125" s="15"/>
      <c r="N5125" s="15"/>
    </row>
    <row r="5126" spans="2:14" s="25" customFormat="1" ht="15" customHeight="1" x14ac:dyDescent="0.3">
      <c r="B5126" s="25" t="str">
        <f>IF(A5126="","",VLOOKUP(A5126,Tabulka3[[Číslo registrace  u jednorázové akce]:[Příjmení]],2,0))</f>
        <v/>
      </c>
      <c r="C5126" s="25" t="str">
        <f>IF(A5126="","",VLOOKUP(A5126,Tabulka3[[Číslo registrace  u jednorázové akce]:[Příjmení]],3,0))</f>
        <v/>
      </c>
      <c r="I5126" s="94"/>
      <c r="J5126" s="94"/>
      <c r="L5126" s="15"/>
      <c r="M5126" s="15"/>
      <c r="N5126" s="15"/>
    </row>
    <row r="5127" spans="2:14" s="25" customFormat="1" ht="15" customHeight="1" x14ac:dyDescent="0.3">
      <c r="B5127" s="25" t="str">
        <f>IF(A5127="","",VLOOKUP(A5127,Tabulka3[[Číslo registrace  u jednorázové akce]:[Příjmení]],2,0))</f>
        <v/>
      </c>
      <c r="C5127" s="25" t="str">
        <f>IF(A5127="","",VLOOKUP(A5127,Tabulka3[[Číslo registrace  u jednorázové akce]:[Příjmení]],3,0))</f>
        <v/>
      </c>
      <c r="I5127" s="94"/>
      <c r="J5127" s="94"/>
      <c r="L5127" s="15"/>
      <c r="M5127" s="15"/>
      <c r="N5127" s="15"/>
    </row>
    <row r="5128" spans="2:14" s="25" customFormat="1" ht="15" customHeight="1" x14ac:dyDescent="0.3">
      <c r="B5128" s="25" t="str">
        <f>IF(A5128="","",VLOOKUP(A5128,Tabulka3[[Číslo registrace  u jednorázové akce]:[Příjmení]],2,0))</f>
        <v/>
      </c>
      <c r="C5128" s="25" t="str">
        <f>IF(A5128="","",VLOOKUP(A5128,Tabulka3[[Číslo registrace  u jednorázové akce]:[Příjmení]],3,0))</f>
        <v/>
      </c>
      <c r="I5128" s="94"/>
      <c r="J5128" s="94"/>
      <c r="L5128" s="15"/>
      <c r="M5128" s="15"/>
      <c r="N5128" s="15"/>
    </row>
    <row r="5129" spans="2:14" s="25" customFormat="1" ht="15" customHeight="1" x14ac:dyDescent="0.3">
      <c r="B5129" s="25" t="str">
        <f>IF(A5129="","",VLOOKUP(A5129,Tabulka3[[Číslo registrace  u jednorázové akce]:[Příjmení]],2,0))</f>
        <v/>
      </c>
      <c r="C5129" s="25" t="str">
        <f>IF(A5129="","",VLOOKUP(A5129,Tabulka3[[Číslo registrace  u jednorázové akce]:[Příjmení]],3,0))</f>
        <v/>
      </c>
      <c r="I5129" s="94"/>
      <c r="J5129" s="94"/>
      <c r="L5129" s="15"/>
      <c r="M5129" s="15"/>
      <c r="N5129" s="15"/>
    </row>
    <row r="5130" spans="2:14" s="25" customFormat="1" ht="15" customHeight="1" x14ac:dyDescent="0.3">
      <c r="B5130" s="25" t="str">
        <f>IF(A5130="","",VLOOKUP(A5130,Tabulka3[[Číslo registrace  u jednorázové akce]:[Příjmení]],2,0))</f>
        <v/>
      </c>
      <c r="C5130" s="25" t="str">
        <f>IF(A5130="","",VLOOKUP(A5130,Tabulka3[[Číslo registrace  u jednorázové akce]:[Příjmení]],3,0))</f>
        <v/>
      </c>
      <c r="I5130" s="94"/>
      <c r="J5130" s="94"/>
      <c r="L5130" s="15"/>
      <c r="M5130" s="15"/>
      <c r="N5130" s="15"/>
    </row>
    <row r="5131" spans="2:14" s="25" customFormat="1" ht="15" customHeight="1" x14ac:dyDescent="0.3">
      <c r="B5131" s="25" t="str">
        <f>IF(A5131="","",VLOOKUP(A5131,Tabulka3[[Číslo registrace  u jednorázové akce]:[Příjmení]],2,0))</f>
        <v/>
      </c>
      <c r="C5131" s="25" t="str">
        <f>IF(A5131="","",VLOOKUP(A5131,Tabulka3[[Číslo registrace  u jednorázové akce]:[Příjmení]],3,0))</f>
        <v/>
      </c>
      <c r="I5131" s="94"/>
      <c r="J5131" s="94"/>
      <c r="L5131" s="15"/>
      <c r="M5131" s="15"/>
      <c r="N5131" s="15"/>
    </row>
    <row r="5132" spans="2:14" s="25" customFormat="1" ht="15" customHeight="1" x14ac:dyDescent="0.3">
      <c r="B5132" s="25" t="str">
        <f>IF(A5132="","",VLOOKUP(A5132,Tabulka3[[Číslo registrace  u jednorázové akce]:[Příjmení]],2,0))</f>
        <v/>
      </c>
      <c r="C5132" s="25" t="str">
        <f>IF(A5132="","",VLOOKUP(A5132,Tabulka3[[Číslo registrace  u jednorázové akce]:[Příjmení]],3,0))</f>
        <v/>
      </c>
      <c r="I5132" s="94"/>
      <c r="J5132" s="94"/>
      <c r="L5132" s="15"/>
      <c r="M5132" s="15"/>
      <c r="N5132" s="15"/>
    </row>
    <row r="5133" spans="2:14" s="25" customFormat="1" ht="15" customHeight="1" x14ac:dyDescent="0.3">
      <c r="B5133" s="25" t="str">
        <f>IF(A5133="","",VLOOKUP(A5133,Tabulka3[[Číslo registrace  u jednorázové akce]:[Příjmení]],2,0))</f>
        <v/>
      </c>
      <c r="C5133" s="25" t="str">
        <f>IF(A5133="","",VLOOKUP(A5133,Tabulka3[[Číslo registrace  u jednorázové akce]:[Příjmení]],3,0))</f>
        <v/>
      </c>
      <c r="I5133" s="94"/>
      <c r="J5133" s="94"/>
      <c r="L5133" s="15"/>
      <c r="M5133" s="15"/>
      <c r="N5133" s="15"/>
    </row>
    <row r="5134" spans="2:14" s="25" customFormat="1" ht="15" customHeight="1" x14ac:dyDescent="0.3">
      <c r="B5134" s="25" t="str">
        <f>IF(A5134="","",VLOOKUP(A5134,Tabulka3[[Číslo registrace  u jednorázové akce]:[Příjmení]],2,0))</f>
        <v/>
      </c>
      <c r="C5134" s="25" t="str">
        <f>IF(A5134="","",VLOOKUP(A5134,Tabulka3[[Číslo registrace  u jednorázové akce]:[Příjmení]],3,0))</f>
        <v/>
      </c>
      <c r="I5134" s="94"/>
      <c r="J5134" s="94"/>
      <c r="L5134" s="15"/>
      <c r="M5134" s="15"/>
      <c r="N5134" s="15"/>
    </row>
    <row r="5135" spans="2:14" s="25" customFormat="1" ht="15" customHeight="1" x14ac:dyDescent="0.3">
      <c r="B5135" s="25" t="str">
        <f>IF(A5135="","",VLOOKUP(A5135,Tabulka3[[Číslo registrace  u jednorázové akce]:[Příjmení]],2,0))</f>
        <v/>
      </c>
      <c r="C5135" s="25" t="str">
        <f>IF(A5135="","",VLOOKUP(A5135,Tabulka3[[Číslo registrace  u jednorázové akce]:[Příjmení]],3,0))</f>
        <v/>
      </c>
      <c r="I5135" s="94"/>
      <c r="J5135" s="94"/>
      <c r="L5135" s="15"/>
      <c r="M5135" s="15"/>
      <c r="N5135" s="15"/>
    </row>
    <row r="5136" spans="2:14" s="25" customFormat="1" ht="15" customHeight="1" x14ac:dyDescent="0.3">
      <c r="B5136" s="25" t="str">
        <f>IF(A5136="","",VLOOKUP(A5136,Tabulka3[[Číslo registrace  u jednorázové akce]:[Příjmení]],2,0))</f>
        <v/>
      </c>
      <c r="C5136" s="25" t="str">
        <f>IF(A5136="","",VLOOKUP(A5136,Tabulka3[[Číslo registrace  u jednorázové akce]:[Příjmení]],3,0))</f>
        <v/>
      </c>
      <c r="I5136" s="94"/>
      <c r="J5136" s="94"/>
      <c r="L5136" s="15"/>
      <c r="M5136" s="15"/>
      <c r="N5136" s="15"/>
    </row>
    <row r="5137" spans="2:14" s="25" customFormat="1" ht="15" customHeight="1" x14ac:dyDescent="0.3">
      <c r="B5137" s="25" t="str">
        <f>IF(A5137="","",VLOOKUP(A5137,Tabulka3[[Číslo registrace  u jednorázové akce]:[Příjmení]],2,0))</f>
        <v/>
      </c>
      <c r="C5137" s="25" t="str">
        <f>IF(A5137="","",VLOOKUP(A5137,Tabulka3[[Číslo registrace  u jednorázové akce]:[Příjmení]],3,0))</f>
        <v/>
      </c>
      <c r="I5137" s="94"/>
      <c r="J5137" s="94"/>
      <c r="L5137" s="15"/>
      <c r="M5137" s="15"/>
      <c r="N5137" s="15"/>
    </row>
    <row r="5138" spans="2:14" s="25" customFormat="1" ht="15" customHeight="1" x14ac:dyDescent="0.3">
      <c r="B5138" s="25" t="str">
        <f>IF(A5138="","",VLOOKUP(A5138,Tabulka3[[Číslo registrace  u jednorázové akce]:[Příjmení]],2,0))</f>
        <v/>
      </c>
      <c r="C5138" s="25" t="str">
        <f>IF(A5138="","",VLOOKUP(A5138,Tabulka3[[Číslo registrace  u jednorázové akce]:[Příjmení]],3,0))</f>
        <v/>
      </c>
      <c r="I5138" s="94"/>
      <c r="J5138" s="94"/>
      <c r="L5138" s="15"/>
      <c r="M5138" s="15"/>
      <c r="N5138" s="15"/>
    </row>
    <row r="5139" spans="2:14" s="25" customFormat="1" ht="15" customHeight="1" x14ac:dyDescent="0.3">
      <c r="B5139" s="25" t="str">
        <f>IF(A5139="","",VLOOKUP(A5139,Tabulka3[[Číslo registrace  u jednorázové akce]:[Příjmení]],2,0))</f>
        <v/>
      </c>
      <c r="C5139" s="25" t="str">
        <f>IF(A5139="","",VLOOKUP(A5139,Tabulka3[[Číslo registrace  u jednorázové akce]:[Příjmení]],3,0))</f>
        <v/>
      </c>
      <c r="I5139" s="94"/>
      <c r="J5139" s="94"/>
      <c r="L5139" s="15"/>
      <c r="M5139" s="15"/>
      <c r="N5139" s="15"/>
    </row>
    <row r="5140" spans="2:14" s="25" customFormat="1" ht="15" customHeight="1" x14ac:dyDescent="0.3">
      <c r="B5140" s="25" t="str">
        <f>IF(A5140="","",VLOOKUP(A5140,Tabulka3[[Číslo registrace  u jednorázové akce]:[Příjmení]],2,0))</f>
        <v/>
      </c>
      <c r="C5140" s="25" t="str">
        <f>IF(A5140="","",VLOOKUP(A5140,Tabulka3[[Číslo registrace  u jednorázové akce]:[Příjmení]],3,0))</f>
        <v/>
      </c>
      <c r="I5140" s="94"/>
      <c r="J5140" s="94"/>
      <c r="L5140" s="15"/>
      <c r="M5140" s="15"/>
      <c r="N5140" s="15"/>
    </row>
    <row r="5141" spans="2:14" s="25" customFormat="1" ht="15" customHeight="1" x14ac:dyDescent="0.3">
      <c r="B5141" s="25" t="str">
        <f>IF(A5141="","",VLOOKUP(A5141,Tabulka3[[Číslo registrace  u jednorázové akce]:[Příjmení]],2,0))</f>
        <v/>
      </c>
      <c r="C5141" s="25" t="str">
        <f>IF(A5141="","",VLOOKUP(A5141,Tabulka3[[Číslo registrace  u jednorázové akce]:[Příjmení]],3,0))</f>
        <v/>
      </c>
      <c r="I5141" s="94"/>
      <c r="J5141" s="94"/>
      <c r="L5141" s="15"/>
      <c r="M5141" s="15"/>
      <c r="N5141" s="15"/>
    </row>
    <row r="5142" spans="2:14" s="25" customFormat="1" ht="15" customHeight="1" x14ac:dyDescent="0.3">
      <c r="B5142" s="25" t="str">
        <f>IF(A5142="","",VLOOKUP(A5142,Tabulka3[[Číslo registrace  u jednorázové akce]:[Příjmení]],2,0))</f>
        <v/>
      </c>
      <c r="C5142" s="25" t="str">
        <f>IF(A5142="","",VLOOKUP(A5142,Tabulka3[[Číslo registrace  u jednorázové akce]:[Příjmení]],3,0))</f>
        <v/>
      </c>
      <c r="I5142" s="94"/>
      <c r="J5142" s="94"/>
      <c r="L5142" s="15"/>
      <c r="M5142" s="15"/>
      <c r="N5142" s="15"/>
    </row>
    <row r="5143" spans="2:14" s="25" customFormat="1" ht="15" customHeight="1" x14ac:dyDescent="0.3">
      <c r="B5143" s="25" t="str">
        <f>IF(A5143="","",VLOOKUP(A5143,Tabulka3[[Číslo registrace  u jednorázové akce]:[Příjmení]],2,0))</f>
        <v/>
      </c>
      <c r="C5143" s="25" t="str">
        <f>IF(A5143="","",VLOOKUP(A5143,Tabulka3[[Číslo registrace  u jednorázové akce]:[Příjmení]],3,0))</f>
        <v/>
      </c>
      <c r="I5143" s="94"/>
      <c r="J5143" s="94"/>
      <c r="L5143" s="15"/>
      <c r="M5143" s="15"/>
      <c r="N5143" s="15"/>
    </row>
    <row r="5144" spans="2:14" s="25" customFormat="1" ht="15" customHeight="1" x14ac:dyDescent="0.3">
      <c r="B5144" s="25" t="str">
        <f>IF(A5144="","",VLOOKUP(A5144,Tabulka3[[Číslo registrace  u jednorázové akce]:[Příjmení]],2,0))</f>
        <v/>
      </c>
      <c r="C5144" s="25" t="str">
        <f>IF(A5144="","",VLOOKUP(A5144,Tabulka3[[Číslo registrace  u jednorázové akce]:[Příjmení]],3,0))</f>
        <v/>
      </c>
      <c r="I5144" s="94"/>
      <c r="J5144" s="94"/>
      <c r="L5144" s="15"/>
      <c r="M5144" s="15"/>
      <c r="N5144" s="15"/>
    </row>
    <row r="5145" spans="2:14" s="25" customFormat="1" ht="15" customHeight="1" x14ac:dyDescent="0.3">
      <c r="B5145" s="25" t="str">
        <f>IF(A5145="","",VLOOKUP(A5145,Tabulka3[[Číslo registrace  u jednorázové akce]:[Příjmení]],2,0))</f>
        <v/>
      </c>
      <c r="C5145" s="25" t="str">
        <f>IF(A5145="","",VLOOKUP(A5145,Tabulka3[[Číslo registrace  u jednorázové akce]:[Příjmení]],3,0))</f>
        <v/>
      </c>
      <c r="I5145" s="94"/>
      <c r="J5145" s="94"/>
      <c r="L5145" s="15"/>
      <c r="M5145" s="15"/>
      <c r="N5145" s="15"/>
    </row>
    <row r="5146" spans="2:14" s="25" customFormat="1" ht="15" customHeight="1" x14ac:dyDescent="0.3">
      <c r="B5146" s="25" t="str">
        <f>IF(A5146="","",VLOOKUP(A5146,Tabulka3[[Číslo registrace  u jednorázové akce]:[Příjmení]],2,0))</f>
        <v/>
      </c>
      <c r="C5146" s="25" t="str">
        <f>IF(A5146="","",VLOOKUP(A5146,Tabulka3[[Číslo registrace  u jednorázové akce]:[Příjmení]],3,0))</f>
        <v/>
      </c>
      <c r="I5146" s="94"/>
      <c r="J5146" s="94"/>
      <c r="L5146" s="15"/>
      <c r="M5146" s="15"/>
      <c r="N5146" s="15"/>
    </row>
    <row r="5147" spans="2:14" s="25" customFormat="1" ht="15" customHeight="1" x14ac:dyDescent="0.3">
      <c r="B5147" s="25" t="str">
        <f>IF(A5147="","",VLOOKUP(A5147,Tabulka3[[Číslo registrace  u jednorázové akce]:[Příjmení]],2,0))</f>
        <v/>
      </c>
      <c r="C5147" s="25" t="str">
        <f>IF(A5147="","",VLOOKUP(A5147,Tabulka3[[Číslo registrace  u jednorázové akce]:[Příjmení]],3,0))</f>
        <v/>
      </c>
      <c r="I5147" s="94"/>
      <c r="J5147" s="94"/>
      <c r="L5147" s="15"/>
      <c r="M5147" s="15"/>
      <c r="N5147" s="15"/>
    </row>
    <row r="5148" spans="2:14" s="25" customFormat="1" ht="15" customHeight="1" x14ac:dyDescent="0.3">
      <c r="B5148" s="25" t="str">
        <f>IF(A5148="","",VLOOKUP(A5148,Tabulka3[[Číslo registrace  u jednorázové akce]:[Příjmení]],2,0))</f>
        <v/>
      </c>
      <c r="C5148" s="25" t="str">
        <f>IF(A5148="","",VLOOKUP(A5148,Tabulka3[[Číslo registrace  u jednorázové akce]:[Příjmení]],3,0))</f>
        <v/>
      </c>
      <c r="I5148" s="94"/>
      <c r="J5148" s="94"/>
      <c r="L5148" s="15"/>
      <c r="M5148" s="15"/>
      <c r="N5148" s="15"/>
    </row>
    <row r="5149" spans="2:14" s="25" customFormat="1" ht="15" customHeight="1" x14ac:dyDescent="0.3">
      <c r="B5149" s="25" t="str">
        <f>IF(A5149="","",VLOOKUP(A5149,Tabulka3[[Číslo registrace  u jednorázové akce]:[Příjmení]],2,0))</f>
        <v/>
      </c>
      <c r="C5149" s="25" t="str">
        <f>IF(A5149="","",VLOOKUP(A5149,Tabulka3[[Číslo registrace  u jednorázové akce]:[Příjmení]],3,0))</f>
        <v/>
      </c>
      <c r="I5149" s="94"/>
      <c r="J5149" s="94"/>
      <c r="L5149" s="15"/>
      <c r="M5149" s="15"/>
      <c r="N5149" s="15"/>
    </row>
    <row r="5150" spans="2:14" s="25" customFormat="1" ht="15" customHeight="1" x14ac:dyDescent="0.3">
      <c r="B5150" s="25" t="str">
        <f>IF(A5150="","",VLOOKUP(A5150,Tabulka3[[Číslo registrace  u jednorázové akce]:[Příjmení]],2,0))</f>
        <v/>
      </c>
      <c r="C5150" s="25" t="str">
        <f>IF(A5150="","",VLOOKUP(A5150,Tabulka3[[Číslo registrace  u jednorázové akce]:[Příjmení]],3,0))</f>
        <v/>
      </c>
      <c r="I5150" s="94"/>
      <c r="J5150" s="94"/>
      <c r="L5150" s="15"/>
      <c r="M5150" s="15"/>
      <c r="N5150" s="15"/>
    </row>
    <row r="5151" spans="2:14" s="25" customFormat="1" ht="15" customHeight="1" x14ac:dyDescent="0.3">
      <c r="B5151" s="25" t="str">
        <f>IF(A5151="","",VLOOKUP(A5151,Tabulka3[[Číslo registrace  u jednorázové akce]:[Příjmení]],2,0))</f>
        <v/>
      </c>
      <c r="C5151" s="25" t="str">
        <f>IF(A5151="","",VLOOKUP(A5151,Tabulka3[[Číslo registrace  u jednorázové akce]:[Příjmení]],3,0))</f>
        <v/>
      </c>
      <c r="I5151" s="94"/>
      <c r="J5151" s="94"/>
      <c r="L5151" s="15"/>
      <c r="M5151" s="15"/>
      <c r="N5151" s="15"/>
    </row>
    <row r="5152" spans="2:14" s="25" customFormat="1" ht="15" customHeight="1" x14ac:dyDescent="0.3">
      <c r="B5152" s="25" t="str">
        <f>IF(A5152="","",VLOOKUP(A5152,Tabulka3[[Číslo registrace  u jednorázové akce]:[Příjmení]],2,0))</f>
        <v/>
      </c>
      <c r="C5152" s="25" t="str">
        <f>IF(A5152="","",VLOOKUP(A5152,Tabulka3[[Číslo registrace  u jednorázové akce]:[Příjmení]],3,0))</f>
        <v/>
      </c>
      <c r="I5152" s="94"/>
      <c r="J5152" s="94"/>
      <c r="L5152" s="15"/>
      <c r="M5152" s="15"/>
      <c r="N5152" s="15"/>
    </row>
    <row r="5153" spans="2:14" s="25" customFormat="1" ht="15" customHeight="1" x14ac:dyDescent="0.3">
      <c r="B5153" s="25" t="str">
        <f>IF(A5153="","",VLOOKUP(A5153,Tabulka3[[Číslo registrace  u jednorázové akce]:[Příjmení]],2,0))</f>
        <v/>
      </c>
      <c r="C5153" s="25" t="str">
        <f>IF(A5153="","",VLOOKUP(A5153,Tabulka3[[Číslo registrace  u jednorázové akce]:[Příjmení]],3,0))</f>
        <v/>
      </c>
      <c r="I5153" s="94"/>
      <c r="J5153" s="94"/>
      <c r="L5153" s="15"/>
      <c r="M5153" s="15"/>
      <c r="N5153" s="15"/>
    </row>
    <row r="5154" spans="2:14" s="25" customFormat="1" ht="15" customHeight="1" x14ac:dyDescent="0.3">
      <c r="B5154" s="25" t="str">
        <f>IF(A5154="","",VLOOKUP(A5154,Tabulka3[[Číslo registrace  u jednorázové akce]:[Příjmení]],2,0))</f>
        <v/>
      </c>
      <c r="C5154" s="25" t="str">
        <f>IF(A5154="","",VLOOKUP(A5154,Tabulka3[[Číslo registrace  u jednorázové akce]:[Příjmení]],3,0))</f>
        <v/>
      </c>
      <c r="I5154" s="94"/>
      <c r="J5154" s="94"/>
      <c r="L5154" s="15"/>
      <c r="M5154" s="15"/>
      <c r="N5154" s="15"/>
    </row>
    <row r="5155" spans="2:14" s="25" customFormat="1" ht="15" customHeight="1" x14ac:dyDescent="0.3">
      <c r="B5155" s="25" t="str">
        <f>IF(A5155="","",VLOOKUP(A5155,Tabulka3[[Číslo registrace  u jednorázové akce]:[Příjmení]],2,0))</f>
        <v/>
      </c>
      <c r="C5155" s="25" t="str">
        <f>IF(A5155="","",VLOOKUP(A5155,Tabulka3[[Číslo registrace  u jednorázové akce]:[Příjmení]],3,0))</f>
        <v/>
      </c>
      <c r="I5155" s="94"/>
      <c r="J5155" s="94"/>
      <c r="L5155" s="15"/>
      <c r="M5155" s="15"/>
      <c r="N5155" s="15"/>
    </row>
    <row r="5156" spans="2:14" s="25" customFormat="1" ht="15" customHeight="1" x14ac:dyDescent="0.3">
      <c r="B5156" s="25" t="str">
        <f>IF(A5156="","",VLOOKUP(A5156,Tabulka3[[Číslo registrace  u jednorázové akce]:[Příjmení]],2,0))</f>
        <v/>
      </c>
      <c r="C5156" s="25" t="str">
        <f>IF(A5156="","",VLOOKUP(A5156,Tabulka3[[Číslo registrace  u jednorázové akce]:[Příjmení]],3,0))</f>
        <v/>
      </c>
      <c r="I5156" s="94"/>
      <c r="J5156" s="94"/>
      <c r="L5156" s="15"/>
      <c r="M5156" s="15"/>
      <c r="N5156" s="15"/>
    </row>
    <row r="5157" spans="2:14" s="25" customFormat="1" ht="15" customHeight="1" x14ac:dyDescent="0.3">
      <c r="B5157" s="25" t="str">
        <f>IF(A5157="","",VLOOKUP(A5157,Tabulka3[[Číslo registrace  u jednorázové akce]:[Příjmení]],2,0))</f>
        <v/>
      </c>
      <c r="C5157" s="25" t="str">
        <f>IF(A5157="","",VLOOKUP(A5157,Tabulka3[[Číslo registrace  u jednorázové akce]:[Příjmení]],3,0))</f>
        <v/>
      </c>
      <c r="I5157" s="94"/>
      <c r="J5157" s="94"/>
      <c r="L5157" s="15"/>
      <c r="M5157" s="15"/>
      <c r="N5157" s="15"/>
    </row>
    <row r="5158" spans="2:14" s="25" customFormat="1" ht="15" customHeight="1" x14ac:dyDescent="0.3">
      <c r="B5158" s="25" t="str">
        <f>IF(A5158="","",VLOOKUP(A5158,Tabulka3[[Číslo registrace  u jednorázové akce]:[Příjmení]],2,0))</f>
        <v/>
      </c>
      <c r="C5158" s="25" t="str">
        <f>IF(A5158="","",VLOOKUP(A5158,Tabulka3[[Číslo registrace  u jednorázové akce]:[Příjmení]],3,0))</f>
        <v/>
      </c>
      <c r="I5158" s="94"/>
      <c r="J5158" s="94"/>
      <c r="L5158" s="15"/>
      <c r="M5158" s="15"/>
      <c r="N5158" s="15"/>
    </row>
    <row r="5159" spans="2:14" s="25" customFormat="1" ht="15" customHeight="1" x14ac:dyDescent="0.3">
      <c r="B5159" s="25" t="str">
        <f>IF(A5159="","",VLOOKUP(A5159,Tabulka3[[Číslo registrace  u jednorázové akce]:[Příjmení]],2,0))</f>
        <v/>
      </c>
      <c r="C5159" s="25" t="str">
        <f>IF(A5159="","",VLOOKUP(A5159,Tabulka3[[Číslo registrace  u jednorázové akce]:[Příjmení]],3,0))</f>
        <v/>
      </c>
      <c r="I5159" s="94"/>
      <c r="J5159" s="94"/>
      <c r="L5159" s="15"/>
      <c r="M5159" s="15"/>
      <c r="N5159" s="15"/>
    </row>
    <row r="5160" spans="2:14" s="25" customFormat="1" ht="15" customHeight="1" x14ac:dyDescent="0.3">
      <c r="B5160" s="25" t="str">
        <f>IF(A5160="","",VLOOKUP(A5160,Tabulka3[[Číslo registrace  u jednorázové akce]:[Příjmení]],2,0))</f>
        <v/>
      </c>
      <c r="C5160" s="25" t="str">
        <f>IF(A5160="","",VLOOKUP(A5160,Tabulka3[[Číslo registrace  u jednorázové akce]:[Příjmení]],3,0))</f>
        <v/>
      </c>
      <c r="I5160" s="94"/>
      <c r="J5160" s="94"/>
      <c r="L5160" s="15"/>
      <c r="M5160" s="15"/>
      <c r="N5160" s="15"/>
    </row>
    <row r="5161" spans="2:14" s="25" customFormat="1" ht="15" customHeight="1" x14ac:dyDescent="0.3">
      <c r="B5161" s="25" t="str">
        <f>IF(A5161="","",VLOOKUP(A5161,Tabulka3[[Číslo registrace  u jednorázové akce]:[Příjmení]],2,0))</f>
        <v/>
      </c>
      <c r="C5161" s="25" t="str">
        <f>IF(A5161="","",VLOOKUP(A5161,Tabulka3[[Číslo registrace  u jednorázové akce]:[Příjmení]],3,0))</f>
        <v/>
      </c>
      <c r="I5161" s="94"/>
      <c r="J5161" s="94"/>
      <c r="L5161" s="15"/>
      <c r="M5161" s="15"/>
      <c r="N5161" s="15"/>
    </row>
    <row r="5162" spans="2:14" s="25" customFormat="1" ht="15" customHeight="1" x14ac:dyDescent="0.3">
      <c r="B5162" s="25" t="str">
        <f>IF(A5162="","",VLOOKUP(A5162,Tabulka3[[Číslo registrace  u jednorázové akce]:[Příjmení]],2,0))</f>
        <v/>
      </c>
      <c r="C5162" s="25" t="str">
        <f>IF(A5162="","",VLOOKUP(A5162,Tabulka3[[Číslo registrace  u jednorázové akce]:[Příjmení]],3,0))</f>
        <v/>
      </c>
      <c r="I5162" s="94"/>
      <c r="J5162" s="94"/>
      <c r="L5162" s="15"/>
      <c r="M5162" s="15"/>
      <c r="N5162" s="15"/>
    </row>
    <row r="5163" spans="2:14" s="25" customFormat="1" ht="15" customHeight="1" x14ac:dyDescent="0.3">
      <c r="B5163" s="25" t="str">
        <f>IF(A5163="","",VLOOKUP(A5163,Tabulka3[[Číslo registrace  u jednorázové akce]:[Příjmení]],2,0))</f>
        <v/>
      </c>
      <c r="C5163" s="25" t="str">
        <f>IF(A5163="","",VLOOKUP(A5163,Tabulka3[[Číslo registrace  u jednorázové akce]:[Příjmení]],3,0))</f>
        <v/>
      </c>
      <c r="I5163" s="94"/>
      <c r="J5163" s="94"/>
      <c r="L5163" s="15"/>
      <c r="M5163" s="15"/>
      <c r="N5163" s="15"/>
    </row>
    <row r="5164" spans="2:14" s="25" customFormat="1" ht="15" customHeight="1" x14ac:dyDescent="0.3">
      <c r="B5164" s="25" t="str">
        <f>IF(A5164="","",VLOOKUP(A5164,Tabulka3[[Číslo registrace  u jednorázové akce]:[Příjmení]],2,0))</f>
        <v/>
      </c>
      <c r="C5164" s="25" t="str">
        <f>IF(A5164="","",VLOOKUP(A5164,Tabulka3[[Číslo registrace  u jednorázové akce]:[Příjmení]],3,0))</f>
        <v/>
      </c>
      <c r="I5164" s="94"/>
      <c r="J5164" s="94"/>
      <c r="L5164" s="15"/>
      <c r="M5164" s="15"/>
      <c r="N5164" s="15"/>
    </row>
    <row r="5165" spans="2:14" s="25" customFormat="1" ht="15" customHeight="1" x14ac:dyDescent="0.3">
      <c r="B5165" s="25" t="str">
        <f>IF(A5165="","",VLOOKUP(A5165,Tabulka3[[Číslo registrace  u jednorázové akce]:[Příjmení]],2,0))</f>
        <v/>
      </c>
      <c r="C5165" s="25" t="str">
        <f>IF(A5165="","",VLOOKUP(A5165,Tabulka3[[Číslo registrace  u jednorázové akce]:[Příjmení]],3,0))</f>
        <v/>
      </c>
      <c r="I5165" s="94"/>
      <c r="J5165" s="94"/>
      <c r="L5165" s="15"/>
      <c r="M5165" s="15"/>
      <c r="N5165" s="15"/>
    </row>
    <row r="5166" spans="2:14" s="25" customFormat="1" ht="15" customHeight="1" x14ac:dyDescent="0.3">
      <c r="B5166" s="25" t="str">
        <f>IF(A5166="","",VLOOKUP(A5166,Tabulka3[[Číslo registrace  u jednorázové akce]:[Příjmení]],2,0))</f>
        <v/>
      </c>
      <c r="C5166" s="25" t="str">
        <f>IF(A5166="","",VLOOKUP(A5166,Tabulka3[[Číslo registrace  u jednorázové akce]:[Příjmení]],3,0))</f>
        <v/>
      </c>
      <c r="I5166" s="94"/>
      <c r="J5166" s="94"/>
      <c r="L5166" s="15"/>
      <c r="M5166" s="15"/>
      <c r="N5166" s="15"/>
    </row>
    <row r="5167" spans="2:14" s="25" customFormat="1" ht="15" customHeight="1" x14ac:dyDescent="0.3">
      <c r="B5167" s="25" t="str">
        <f>IF(A5167="","",VLOOKUP(A5167,Tabulka3[[Číslo registrace  u jednorázové akce]:[Příjmení]],2,0))</f>
        <v/>
      </c>
      <c r="C5167" s="25" t="str">
        <f>IF(A5167="","",VLOOKUP(A5167,Tabulka3[[Číslo registrace  u jednorázové akce]:[Příjmení]],3,0))</f>
        <v/>
      </c>
      <c r="I5167" s="94"/>
      <c r="J5167" s="94"/>
      <c r="L5167" s="15"/>
      <c r="M5167" s="15"/>
      <c r="N5167" s="15"/>
    </row>
    <row r="5168" spans="2:14" s="25" customFormat="1" ht="15" customHeight="1" x14ac:dyDescent="0.3">
      <c r="B5168" s="25" t="str">
        <f>IF(A5168="","",VLOOKUP(A5168,Tabulka3[[Číslo registrace  u jednorázové akce]:[Příjmení]],2,0))</f>
        <v/>
      </c>
      <c r="C5168" s="25" t="str">
        <f>IF(A5168="","",VLOOKUP(A5168,Tabulka3[[Číslo registrace  u jednorázové akce]:[Příjmení]],3,0))</f>
        <v/>
      </c>
      <c r="I5168" s="94"/>
      <c r="J5168" s="94"/>
      <c r="L5168" s="15"/>
      <c r="M5168" s="15"/>
      <c r="N5168" s="15"/>
    </row>
    <row r="5169" spans="2:14" s="25" customFormat="1" ht="15" customHeight="1" x14ac:dyDescent="0.3">
      <c r="B5169" s="25" t="str">
        <f>IF(A5169="","",VLOOKUP(A5169,Tabulka3[[Číslo registrace  u jednorázové akce]:[Příjmení]],2,0))</f>
        <v/>
      </c>
      <c r="C5169" s="25" t="str">
        <f>IF(A5169="","",VLOOKUP(A5169,Tabulka3[[Číslo registrace  u jednorázové akce]:[Příjmení]],3,0))</f>
        <v/>
      </c>
      <c r="I5169" s="94"/>
      <c r="J5169" s="94"/>
      <c r="L5169" s="15"/>
      <c r="M5169" s="15"/>
      <c r="N5169" s="15"/>
    </row>
    <row r="5170" spans="2:14" s="25" customFormat="1" ht="15" customHeight="1" x14ac:dyDescent="0.3">
      <c r="B5170" s="25" t="str">
        <f>IF(A5170="","",VLOOKUP(A5170,Tabulka3[[Číslo registrace  u jednorázové akce]:[Příjmení]],2,0))</f>
        <v/>
      </c>
      <c r="C5170" s="25" t="str">
        <f>IF(A5170="","",VLOOKUP(A5170,Tabulka3[[Číslo registrace  u jednorázové akce]:[Příjmení]],3,0))</f>
        <v/>
      </c>
      <c r="I5170" s="94"/>
      <c r="J5170" s="94"/>
      <c r="L5170" s="15"/>
      <c r="M5170" s="15"/>
      <c r="N5170" s="15"/>
    </row>
    <row r="5171" spans="2:14" s="25" customFormat="1" ht="15" customHeight="1" x14ac:dyDescent="0.3">
      <c r="B5171" s="25" t="str">
        <f>IF(A5171="","",VLOOKUP(A5171,Tabulka3[[Číslo registrace  u jednorázové akce]:[Příjmení]],2,0))</f>
        <v/>
      </c>
      <c r="C5171" s="25" t="str">
        <f>IF(A5171="","",VLOOKUP(A5171,Tabulka3[[Číslo registrace  u jednorázové akce]:[Příjmení]],3,0))</f>
        <v/>
      </c>
      <c r="I5171" s="94"/>
      <c r="J5171" s="94"/>
      <c r="L5171" s="15"/>
      <c r="M5171" s="15"/>
      <c r="N5171" s="15"/>
    </row>
    <row r="5172" spans="2:14" s="25" customFormat="1" ht="15" customHeight="1" x14ac:dyDescent="0.3">
      <c r="B5172" s="25" t="str">
        <f>IF(A5172="","",VLOOKUP(A5172,Tabulka3[[Číslo registrace  u jednorázové akce]:[Příjmení]],2,0))</f>
        <v/>
      </c>
      <c r="C5172" s="25" t="str">
        <f>IF(A5172="","",VLOOKUP(A5172,Tabulka3[[Číslo registrace  u jednorázové akce]:[Příjmení]],3,0))</f>
        <v/>
      </c>
      <c r="I5172" s="94"/>
      <c r="J5172" s="94"/>
      <c r="L5172" s="15"/>
      <c r="M5172" s="15"/>
      <c r="N5172" s="15"/>
    </row>
    <row r="5173" spans="2:14" s="25" customFormat="1" ht="15" customHeight="1" x14ac:dyDescent="0.3">
      <c r="B5173" s="25" t="str">
        <f>IF(A5173="","",VLOOKUP(A5173,Tabulka3[[Číslo registrace  u jednorázové akce]:[Příjmení]],2,0))</f>
        <v/>
      </c>
      <c r="C5173" s="25" t="str">
        <f>IF(A5173="","",VLOOKUP(A5173,Tabulka3[[Číslo registrace  u jednorázové akce]:[Příjmení]],3,0))</f>
        <v/>
      </c>
      <c r="I5173" s="94"/>
      <c r="J5173" s="94"/>
      <c r="L5173" s="15"/>
      <c r="M5173" s="15"/>
      <c r="N5173" s="15"/>
    </row>
    <row r="5174" spans="2:14" s="25" customFormat="1" ht="15" customHeight="1" x14ac:dyDescent="0.3">
      <c r="B5174" s="25" t="str">
        <f>IF(A5174="","",VLOOKUP(A5174,Tabulka3[[Číslo registrace  u jednorázové akce]:[Příjmení]],2,0))</f>
        <v/>
      </c>
      <c r="C5174" s="25" t="str">
        <f>IF(A5174="","",VLOOKUP(A5174,Tabulka3[[Číslo registrace  u jednorázové akce]:[Příjmení]],3,0))</f>
        <v/>
      </c>
      <c r="I5174" s="94"/>
      <c r="J5174" s="94"/>
      <c r="L5174" s="15"/>
      <c r="M5174" s="15"/>
      <c r="N5174" s="15"/>
    </row>
    <row r="5175" spans="2:14" s="25" customFormat="1" ht="15" customHeight="1" x14ac:dyDescent="0.3">
      <c r="B5175" s="25" t="str">
        <f>IF(A5175="","",VLOOKUP(A5175,Tabulka3[[Číslo registrace  u jednorázové akce]:[Příjmení]],2,0))</f>
        <v/>
      </c>
      <c r="C5175" s="25" t="str">
        <f>IF(A5175="","",VLOOKUP(A5175,Tabulka3[[Číslo registrace  u jednorázové akce]:[Příjmení]],3,0))</f>
        <v/>
      </c>
      <c r="I5175" s="94"/>
      <c r="J5175" s="94"/>
      <c r="L5175" s="15"/>
      <c r="M5175" s="15"/>
      <c r="N5175" s="15"/>
    </row>
    <row r="5176" spans="2:14" s="25" customFormat="1" ht="15" customHeight="1" x14ac:dyDescent="0.3">
      <c r="B5176" s="25" t="str">
        <f>IF(A5176="","",VLOOKUP(A5176,Tabulka3[[Číslo registrace  u jednorázové akce]:[Příjmení]],2,0))</f>
        <v/>
      </c>
      <c r="C5176" s="25" t="str">
        <f>IF(A5176="","",VLOOKUP(A5176,Tabulka3[[Číslo registrace  u jednorázové akce]:[Příjmení]],3,0))</f>
        <v/>
      </c>
      <c r="I5176" s="94"/>
      <c r="J5176" s="94"/>
      <c r="L5176" s="15"/>
      <c r="M5176" s="15"/>
      <c r="N5176" s="15"/>
    </row>
    <row r="5177" spans="2:14" s="25" customFormat="1" ht="15" customHeight="1" x14ac:dyDescent="0.3">
      <c r="B5177" s="25" t="str">
        <f>IF(A5177="","",VLOOKUP(A5177,Tabulka3[[Číslo registrace  u jednorázové akce]:[Příjmení]],2,0))</f>
        <v/>
      </c>
      <c r="C5177" s="25" t="str">
        <f>IF(A5177="","",VLOOKUP(A5177,Tabulka3[[Číslo registrace  u jednorázové akce]:[Příjmení]],3,0))</f>
        <v/>
      </c>
      <c r="I5177" s="94"/>
      <c r="J5177" s="94"/>
      <c r="L5177" s="15"/>
      <c r="M5177" s="15"/>
      <c r="N5177" s="15"/>
    </row>
    <row r="5178" spans="2:14" s="25" customFormat="1" ht="15" customHeight="1" x14ac:dyDescent="0.3">
      <c r="B5178" s="25" t="str">
        <f>IF(A5178="","",VLOOKUP(A5178,Tabulka3[[Číslo registrace  u jednorázové akce]:[Příjmení]],2,0))</f>
        <v/>
      </c>
      <c r="C5178" s="25" t="str">
        <f>IF(A5178="","",VLOOKUP(A5178,Tabulka3[[Číslo registrace  u jednorázové akce]:[Příjmení]],3,0))</f>
        <v/>
      </c>
      <c r="I5178" s="94"/>
      <c r="J5178" s="94"/>
      <c r="L5178" s="15"/>
      <c r="M5178" s="15"/>
      <c r="N5178" s="15"/>
    </row>
    <row r="5179" spans="2:14" s="25" customFormat="1" ht="15" customHeight="1" x14ac:dyDescent="0.3">
      <c r="B5179" s="25" t="str">
        <f>IF(A5179="","",VLOOKUP(A5179,Tabulka3[[Číslo registrace  u jednorázové akce]:[Příjmení]],2,0))</f>
        <v/>
      </c>
      <c r="C5179" s="25" t="str">
        <f>IF(A5179="","",VLOOKUP(A5179,Tabulka3[[Číslo registrace  u jednorázové akce]:[Příjmení]],3,0))</f>
        <v/>
      </c>
      <c r="I5179" s="94"/>
      <c r="J5179" s="94"/>
      <c r="L5179" s="15"/>
      <c r="M5179" s="15"/>
      <c r="N5179" s="15"/>
    </row>
    <row r="5180" spans="2:14" s="25" customFormat="1" ht="15" customHeight="1" x14ac:dyDescent="0.3">
      <c r="B5180" s="25" t="str">
        <f>IF(A5180="","",VLOOKUP(A5180,Tabulka3[[Číslo registrace  u jednorázové akce]:[Příjmení]],2,0))</f>
        <v/>
      </c>
      <c r="C5180" s="25" t="str">
        <f>IF(A5180="","",VLOOKUP(A5180,Tabulka3[[Číslo registrace  u jednorázové akce]:[Příjmení]],3,0))</f>
        <v/>
      </c>
      <c r="I5180" s="94"/>
      <c r="J5180" s="94"/>
      <c r="L5180" s="15"/>
      <c r="M5180" s="15"/>
      <c r="N5180" s="15"/>
    </row>
    <row r="5181" spans="2:14" s="25" customFormat="1" ht="15" customHeight="1" x14ac:dyDescent="0.3">
      <c r="B5181" s="25" t="str">
        <f>IF(A5181="","",VLOOKUP(A5181,Tabulka3[[Číslo registrace  u jednorázové akce]:[Příjmení]],2,0))</f>
        <v/>
      </c>
      <c r="C5181" s="25" t="str">
        <f>IF(A5181="","",VLOOKUP(A5181,Tabulka3[[Číslo registrace  u jednorázové akce]:[Příjmení]],3,0))</f>
        <v/>
      </c>
      <c r="I5181" s="94"/>
      <c r="J5181" s="94"/>
      <c r="L5181" s="15"/>
      <c r="M5181" s="15"/>
      <c r="N5181" s="15"/>
    </row>
    <row r="5182" spans="2:14" s="25" customFormat="1" ht="15" customHeight="1" x14ac:dyDescent="0.3">
      <c r="B5182" s="25" t="str">
        <f>IF(A5182="","",VLOOKUP(A5182,Tabulka3[[Číslo registrace  u jednorázové akce]:[Příjmení]],2,0))</f>
        <v/>
      </c>
      <c r="C5182" s="25" t="str">
        <f>IF(A5182="","",VLOOKUP(A5182,Tabulka3[[Číslo registrace  u jednorázové akce]:[Příjmení]],3,0))</f>
        <v/>
      </c>
      <c r="I5182" s="94"/>
      <c r="J5182" s="94"/>
      <c r="L5182" s="15"/>
      <c r="M5182" s="15"/>
      <c r="N5182" s="15"/>
    </row>
    <row r="5183" spans="2:14" s="25" customFormat="1" ht="15" customHeight="1" x14ac:dyDescent="0.3">
      <c r="B5183" s="25" t="str">
        <f>IF(A5183="","",VLOOKUP(A5183,Tabulka3[[Číslo registrace  u jednorázové akce]:[Příjmení]],2,0))</f>
        <v/>
      </c>
      <c r="C5183" s="25" t="str">
        <f>IF(A5183="","",VLOOKUP(A5183,Tabulka3[[Číslo registrace  u jednorázové akce]:[Příjmení]],3,0))</f>
        <v/>
      </c>
      <c r="I5183" s="94"/>
      <c r="J5183" s="94"/>
      <c r="L5183" s="15"/>
      <c r="M5183" s="15"/>
      <c r="N5183" s="15"/>
    </row>
    <row r="5184" spans="2:14" s="25" customFormat="1" ht="15" customHeight="1" x14ac:dyDescent="0.3">
      <c r="B5184" s="25" t="str">
        <f>IF(A5184="","",VLOOKUP(A5184,Tabulka3[[Číslo registrace  u jednorázové akce]:[Příjmení]],2,0))</f>
        <v/>
      </c>
      <c r="C5184" s="25" t="str">
        <f>IF(A5184="","",VLOOKUP(A5184,Tabulka3[[Číslo registrace  u jednorázové akce]:[Příjmení]],3,0))</f>
        <v/>
      </c>
      <c r="I5184" s="94"/>
      <c r="J5184" s="94"/>
      <c r="L5184" s="15"/>
      <c r="M5184" s="15"/>
      <c r="N5184" s="15"/>
    </row>
    <row r="5185" spans="2:14" s="25" customFormat="1" ht="15" customHeight="1" x14ac:dyDescent="0.3">
      <c r="B5185" s="25" t="str">
        <f>IF(A5185="","",VLOOKUP(A5185,Tabulka3[[Číslo registrace  u jednorázové akce]:[Příjmení]],2,0))</f>
        <v/>
      </c>
      <c r="C5185" s="25" t="str">
        <f>IF(A5185="","",VLOOKUP(A5185,Tabulka3[[Číslo registrace  u jednorázové akce]:[Příjmení]],3,0))</f>
        <v/>
      </c>
      <c r="I5185" s="94"/>
      <c r="J5185" s="94"/>
      <c r="L5185" s="15"/>
      <c r="M5185" s="15"/>
      <c r="N5185" s="15"/>
    </row>
    <row r="5186" spans="2:14" s="25" customFormat="1" ht="15" customHeight="1" x14ac:dyDescent="0.3">
      <c r="B5186" s="25" t="str">
        <f>IF(A5186="","",VLOOKUP(A5186,Tabulka3[[Číslo registrace  u jednorázové akce]:[Příjmení]],2,0))</f>
        <v/>
      </c>
      <c r="C5186" s="25" t="str">
        <f>IF(A5186="","",VLOOKUP(A5186,Tabulka3[[Číslo registrace  u jednorázové akce]:[Příjmení]],3,0))</f>
        <v/>
      </c>
      <c r="I5186" s="94"/>
      <c r="J5186" s="94"/>
      <c r="L5186" s="15"/>
      <c r="M5186" s="15"/>
      <c r="N5186" s="15"/>
    </row>
    <row r="5187" spans="2:14" s="25" customFormat="1" ht="15" customHeight="1" x14ac:dyDescent="0.3">
      <c r="B5187" s="25" t="str">
        <f>IF(A5187="","",VLOOKUP(A5187,Tabulka3[[Číslo registrace  u jednorázové akce]:[Příjmení]],2,0))</f>
        <v/>
      </c>
      <c r="C5187" s="25" t="str">
        <f>IF(A5187="","",VLOOKUP(A5187,Tabulka3[[Číslo registrace  u jednorázové akce]:[Příjmení]],3,0))</f>
        <v/>
      </c>
      <c r="I5187" s="94"/>
      <c r="J5187" s="94"/>
      <c r="L5187" s="15"/>
      <c r="M5187" s="15"/>
      <c r="N5187" s="15"/>
    </row>
    <row r="5188" spans="2:14" s="25" customFormat="1" ht="15" customHeight="1" x14ac:dyDescent="0.3">
      <c r="B5188" s="25" t="str">
        <f>IF(A5188="","",VLOOKUP(A5188,Tabulka3[[Číslo registrace  u jednorázové akce]:[Příjmení]],2,0))</f>
        <v/>
      </c>
      <c r="C5188" s="25" t="str">
        <f>IF(A5188="","",VLOOKUP(A5188,Tabulka3[[Číslo registrace  u jednorázové akce]:[Příjmení]],3,0))</f>
        <v/>
      </c>
      <c r="I5188" s="94"/>
      <c r="J5188" s="94"/>
      <c r="L5188" s="15"/>
      <c r="M5188" s="15"/>
      <c r="N5188" s="15"/>
    </row>
    <row r="5189" spans="2:14" s="25" customFormat="1" ht="15" customHeight="1" x14ac:dyDescent="0.3">
      <c r="B5189" s="25" t="str">
        <f>IF(A5189="","",VLOOKUP(A5189,Tabulka3[[Číslo registrace  u jednorázové akce]:[Příjmení]],2,0))</f>
        <v/>
      </c>
      <c r="C5189" s="25" t="str">
        <f>IF(A5189="","",VLOOKUP(A5189,Tabulka3[[Číslo registrace  u jednorázové akce]:[Příjmení]],3,0))</f>
        <v/>
      </c>
      <c r="I5189" s="94"/>
      <c r="J5189" s="94"/>
      <c r="L5189" s="15"/>
      <c r="M5189" s="15"/>
      <c r="N5189" s="15"/>
    </row>
    <row r="5190" spans="2:14" s="25" customFormat="1" ht="15" customHeight="1" x14ac:dyDescent="0.3">
      <c r="B5190" s="25" t="str">
        <f>IF(A5190="","",VLOOKUP(A5190,Tabulka3[[Číslo registrace  u jednorázové akce]:[Příjmení]],2,0))</f>
        <v/>
      </c>
      <c r="C5190" s="25" t="str">
        <f>IF(A5190="","",VLOOKUP(A5190,Tabulka3[[Číslo registrace  u jednorázové akce]:[Příjmení]],3,0))</f>
        <v/>
      </c>
      <c r="I5190" s="94"/>
      <c r="J5190" s="94"/>
      <c r="L5190" s="15"/>
      <c r="M5190" s="15"/>
      <c r="N5190" s="15"/>
    </row>
    <row r="5191" spans="2:14" s="25" customFormat="1" ht="15" customHeight="1" x14ac:dyDescent="0.3">
      <c r="B5191" s="25" t="str">
        <f>IF(A5191="","",VLOOKUP(A5191,Tabulka3[[Číslo registrace  u jednorázové akce]:[Příjmení]],2,0))</f>
        <v/>
      </c>
      <c r="C5191" s="25" t="str">
        <f>IF(A5191="","",VLOOKUP(A5191,Tabulka3[[Číslo registrace  u jednorázové akce]:[Příjmení]],3,0))</f>
        <v/>
      </c>
      <c r="I5191" s="94"/>
      <c r="J5191" s="94"/>
      <c r="L5191" s="15"/>
      <c r="M5191" s="15"/>
      <c r="N5191" s="15"/>
    </row>
    <row r="5192" spans="2:14" s="25" customFormat="1" ht="15" customHeight="1" x14ac:dyDescent="0.3">
      <c r="B5192" s="25" t="str">
        <f>IF(A5192="","",VLOOKUP(A5192,Tabulka3[[Číslo registrace  u jednorázové akce]:[Příjmení]],2,0))</f>
        <v/>
      </c>
      <c r="C5192" s="25" t="str">
        <f>IF(A5192="","",VLOOKUP(A5192,Tabulka3[[Číslo registrace  u jednorázové akce]:[Příjmení]],3,0))</f>
        <v/>
      </c>
      <c r="I5192" s="94"/>
      <c r="J5192" s="94"/>
      <c r="L5192" s="15"/>
      <c r="M5192" s="15"/>
      <c r="N5192" s="15"/>
    </row>
    <row r="5193" spans="2:14" s="25" customFormat="1" ht="15" customHeight="1" x14ac:dyDescent="0.3">
      <c r="B5193" s="25" t="str">
        <f>IF(A5193="","",VLOOKUP(A5193,Tabulka3[[Číslo registrace  u jednorázové akce]:[Příjmení]],2,0))</f>
        <v/>
      </c>
      <c r="C5193" s="25" t="str">
        <f>IF(A5193="","",VLOOKUP(A5193,Tabulka3[[Číslo registrace  u jednorázové akce]:[Příjmení]],3,0))</f>
        <v/>
      </c>
      <c r="I5193" s="94"/>
      <c r="J5193" s="94"/>
      <c r="L5193" s="15"/>
      <c r="M5193" s="15"/>
      <c r="N5193" s="15"/>
    </row>
    <row r="5194" spans="2:14" s="25" customFormat="1" ht="15" customHeight="1" x14ac:dyDescent="0.3">
      <c r="B5194" s="25" t="str">
        <f>IF(A5194="","",VLOOKUP(A5194,Tabulka3[[Číslo registrace  u jednorázové akce]:[Příjmení]],2,0))</f>
        <v/>
      </c>
      <c r="C5194" s="25" t="str">
        <f>IF(A5194="","",VLOOKUP(A5194,Tabulka3[[Číslo registrace  u jednorázové akce]:[Příjmení]],3,0))</f>
        <v/>
      </c>
      <c r="I5194" s="94"/>
      <c r="J5194" s="94"/>
      <c r="L5194" s="15"/>
      <c r="M5194" s="15"/>
      <c r="N5194" s="15"/>
    </row>
    <row r="5195" spans="2:14" s="25" customFormat="1" ht="15" customHeight="1" x14ac:dyDescent="0.3">
      <c r="B5195" s="25" t="str">
        <f>IF(A5195="","",VLOOKUP(A5195,Tabulka3[[Číslo registrace  u jednorázové akce]:[Příjmení]],2,0))</f>
        <v/>
      </c>
      <c r="C5195" s="25" t="str">
        <f>IF(A5195="","",VLOOKUP(A5195,Tabulka3[[Číslo registrace  u jednorázové akce]:[Příjmení]],3,0))</f>
        <v/>
      </c>
      <c r="I5195" s="94"/>
      <c r="J5195" s="94"/>
      <c r="L5195" s="15"/>
      <c r="M5195" s="15"/>
      <c r="N5195" s="15"/>
    </row>
    <row r="5196" spans="2:14" s="25" customFormat="1" ht="15" customHeight="1" x14ac:dyDescent="0.3">
      <c r="B5196" s="25" t="str">
        <f>IF(A5196="","",VLOOKUP(A5196,Tabulka3[[Číslo registrace  u jednorázové akce]:[Příjmení]],2,0))</f>
        <v/>
      </c>
      <c r="C5196" s="25" t="str">
        <f>IF(A5196="","",VLOOKUP(A5196,Tabulka3[[Číslo registrace  u jednorázové akce]:[Příjmení]],3,0))</f>
        <v/>
      </c>
      <c r="I5196" s="94"/>
      <c r="J5196" s="94"/>
      <c r="L5196" s="15"/>
      <c r="M5196" s="15"/>
      <c r="N5196" s="15"/>
    </row>
    <row r="5197" spans="2:14" s="25" customFormat="1" ht="15" customHeight="1" x14ac:dyDescent="0.3">
      <c r="B5197" s="25" t="str">
        <f>IF(A5197="","",VLOOKUP(A5197,Tabulka3[[Číslo registrace  u jednorázové akce]:[Příjmení]],2,0))</f>
        <v/>
      </c>
      <c r="C5197" s="25" t="str">
        <f>IF(A5197="","",VLOOKUP(A5197,Tabulka3[[Číslo registrace  u jednorázové akce]:[Příjmení]],3,0))</f>
        <v/>
      </c>
      <c r="I5197" s="94"/>
      <c r="J5197" s="94"/>
      <c r="L5197" s="15"/>
      <c r="M5197" s="15"/>
      <c r="N5197" s="15"/>
    </row>
    <row r="5198" spans="2:14" s="25" customFormat="1" ht="15" customHeight="1" x14ac:dyDescent="0.3">
      <c r="B5198" s="25" t="str">
        <f>IF(A5198="","",VLOOKUP(A5198,Tabulka3[[Číslo registrace  u jednorázové akce]:[Příjmení]],2,0))</f>
        <v/>
      </c>
      <c r="C5198" s="25" t="str">
        <f>IF(A5198="","",VLOOKUP(A5198,Tabulka3[[Číslo registrace  u jednorázové akce]:[Příjmení]],3,0))</f>
        <v/>
      </c>
      <c r="I5198" s="94"/>
      <c r="J5198" s="94"/>
      <c r="L5198" s="15"/>
      <c r="M5198" s="15"/>
      <c r="N5198" s="15"/>
    </row>
    <row r="5199" spans="2:14" s="25" customFormat="1" ht="15" customHeight="1" x14ac:dyDescent="0.3">
      <c r="B5199" s="25" t="str">
        <f>IF(A5199="","",VLOOKUP(A5199,Tabulka3[[Číslo registrace  u jednorázové akce]:[Příjmení]],2,0))</f>
        <v/>
      </c>
      <c r="C5199" s="25" t="str">
        <f>IF(A5199="","",VLOOKUP(A5199,Tabulka3[[Číslo registrace  u jednorázové akce]:[Příjmení]],3,0))</f>
        <v/>
      </c>
      <c r="I5199" s="94"/>
      <c r="J5199" s="94"/>
      <c r="L5199" s="15"/>
      <c r="M5199" s="15"/>
      <c r="N5199" s="15"/>
    </row>
    <row r="5200" spans="2:14" s="25" customFormat="1" ht="15" customHeight="1" x14ac:dyDescent="0.3">
      <c r="B5200" s="25" t="str">
        <f>IF(A5200="","",VLOOKUP(A5200,Tabulka3[[Číslo registrace  u jednorázové akce]:[Příjmení]],2,0))</f>
        <v/>
      </c>
      <c r="C5200" s="25" t="str">
        <f>IF(A5200="","",VLOOKUP(A5200,Tabulka3[[Číslo registrace  u jednorázové akce]:[Příjmení]],3,0))</f>
        <v/>
      </c>
      <c r="I5200" s="94"/>
      <c r="J5200" s="94"/>
      <c r="L5200" s="15"/>
      <c r="M5200" s="15"/>
      <c r="N5200" s="15"/>
    </row>
    <row r="5201" spans="2:14" s="25" customFormat="1" ht="15" customHeight="1" x14ac:dyDescent="0.3">
      <c r="B5201" s="25" t="str">
        <f>IF(A5201="","",VLOOKUP(A5201,Tabulka3[[Číslo registrace  u jednorázové akce]:[Příjmení]],2,0))</f>
        <v/>
      </c>
      <c r="C5201" s="25" t="str">
        <f>IF(A5201="","",VLOOKUP(A5201,Tabulka3[[Číslo registrace  u jednorázové akce]:[Příjmení]],3,0))</f>
        <v/>
      </c>
      <c r="I5201" s="94"/>
      <c r="J5201" s="94"/>
      <c r="L5201" s="15"/>
      <c r="M5201" s="15"/>
      <c r="N5201" s="15"/>
    </row>
    <row r="5202" spans="2:14" s="25" customFormat="1" ht="15" customHeight="1" x14ac:dyDescent="0.3">
      <c r="B5202" s="25" t="str">
        <f>IF(A5202="","",VLOOKUP(A5202,Tabulka3[[Číslo registrace  u jednorázové akce]:[Příjmení]],2,0))</f>
        <v/>
      </c>
      <c r="C5202" s="25" t="str">
        <f>IF(A5202="","",VLOOKUP(A5202,Tabulka3[[Číslo registrace  u jednorázové akce]:[Příjmení]],3,0))</f>
        <v/>
      </c>
      <c r="I5202" s="94"/>
      <c r="J5202" s="94"/>
      <c r="L5202" s="15"/>
      <c r="M5202" s="15"/>
      <c r="N5202" s="15"/>
    </row>
    <row r="5203" spans="2:14" s="25" customFormat="1" ht="15" customHeight="1" x14ac:dyDescent="0.3">
      <c r="B5203" s="25" t="str">
        <f>IF(A5203="","",VLOOKUP(A5203,Tabulka3[[Číslo registrace  u jednorázové akce]:[Příjmení]],2,0))</f>
        <v/>
      </c>
      <c r="C5203" s="25" t="str">
        <f>IF(A5203="","",VLOOKUP(A5203,Tabulka3[[Číslo registrace  u jednorázové akce]:[Příjmení]],3,0))</f>
        <v/>
      </c>
      <c r="I5203" s="94"/>
      <c r="J5203" s="94"/>
      <c r="L5203" s="15"/>
      <c r="M5203" s="15"/>
      <c r="N5203" s="15"/>
    </row>
    <row r="5204" spans="2:14" s="25" customFormat="1" ht="15" customHeight="1" x14ac:dyDescent="0.3">
      <c r="B5204" s="25" t="str">
        <f>IF(A5204="","",VLOOKUP(A5204,Tabulka3[[Číslo registrace  u jednorázové akce]:[Příjmení]],2,0))</f>
        <v/>
      </c>
      <c r="C5204" s="25" t="str">
        <f>IF(A5204="","",VLOOKUP(A5204,Tabulka3[[Číslo registrace  u jednorázové akce]:[Příjmení]],3,0))</f>
        <v/>
      </c>
      <c r="I5204" s="94"/>
      <c r="J5204" s="94"/>
      <c r="L5204" s="15"/>
      <c r="M5204" s="15"/>
      <c r="N5204" s="15"/>
    </row>
    <row r="5205" spans="2:14" s="25" customFormat="1" ht="15" customHeight="1" x14ac:dyDescent="0.3">
      <c r="B5205" s="25" t="str">
        <f>IF(A5205="","",VLOOKUP(A5205,Tabulka3[[Číslo registrace  u jednorázové akce]:[Příjmení]],2,0))</f>
        <v/>
      </c>
      <c r="C5205" s="25" t="str">
        <f>IF(A5205="","",VLOOKUP(A5205,Tabulka3[[Číslo registrace  u jednorázové akce]:[Příjmení]],3,0))</f>
        <v/>
      </c>
      <c r="I5205" s="94"/>
      <c r="J5205" s="94"/>
      <c r="L5205" s="15"/>
      <c r="M5205" s="15"/>
      <c r="N5205" s="15"/>
    </row>
    <row r="5206" spans="2:14" s="25" customFormat="1" ht="15" customHeight="1" x14ac:dyDescent="0.3">
      <c r="B5206" s="25" t="str">
        <f>IF(A5206="","",VLOOKUP(A5206,Tabulka3[[Číslo registrace  u jednorázové akce]:[Příjmení]],2,0))</f>
        <v/>
      </c>
      <c r="C5206" s="25" t="str">
        <f>IF(A5206="","",VLOOKUP(A5206,Tabulka3[[Číslo registrace  u jednorázové akce]:[Příjmení]],3,0))</f>
        <v/>
      </c>
      <c r="I5206" s="94"/>
      <c r="J5206" s="94"/>
      <c r="L5206" s="15"/>
      <c r="M5206" s="15"/>
      <c r="N5206" s="15"/>
    </row>
    <row r="5207" spans="2:14" s="25" customFormat="1" ht="15" customHeight="1" x14ac:dyDescent="0.3">
      <c r="B5207" s="25" t="str">
        <f>IF(A5207="","",VLOOKUP(A5207,Tabulka3[[Číslo registrace  u jednorázové akce]:[Příjmení]],2,0))</f>
        <v/>
      </c>
      <c r="C5207" s="25" t="str">
        <f>IF(A5207="","",VLOOKUP(A5207,Tabulka3[[Číslo registrace  u jednorázové akce]:[Příjmení]],3,0))</f>
        <v/>
      </c>
      <c r="I5207" s="94"/>
      <c r="J5207" s="94"/>
      <c r="L5207" s="15"/>
      <c r="M5207" s="15"/>
      <c r="N5207" s="15"/>
    </row>
    <row r="5208" spans="2:14" s="25" customFormat="1" ht="15" customHeight="1" x14ac:dyDescent="0.3">
      <c r="B5208" s="25" t="str">
        <f>IF(A5208="","",VLOOKUP(A5208,Tabulka3[[Číslo registrace  u jednorázové akce]:[Příjmení]],2,0))</f>
        <v/>
      </c>
      <c r="C5208" s="25" t="str">
        <f>IF(A5208="","",VLOOKUP(A5208,Tabulka3[[Číslo registrace  u jednorázové akce]:[Příjmení]],3,0))</f>
        <v/>
      </c>
      <c r="I5208" s="94"/>
      <c r="J5208" s="94"/>
      <c r="L5208" s="15"/>
      <c r="M5208" s="15"/>
      <c r="N5208" s="15"/>
    </row>
    <row r="5209" spans="2:14" s="25" customFormat="1" ht="15" customHeight="1" x14ac:dyDescent="0.3">
      <c r="B5209" s="25" t="str">
        <f>IF(A5209="","",VLOOKUP(A5209,Tabulka3[[Číslo registrace  u jednorázové akce]:[Příjmení]],2,0))</f>
        <v/>
      </c>
      <c r="C5209" s="25" t="str">
        <f>IF(A5209="","",VLOOKUP(A5209,Tabulka3[[Číslo registrace  u jednorázové akce]:[Příjmení]],3,0))</f>
        <v/>
      </c>
      <c r="I5209" s="94"/>
      <c r="J5209" s="94"/>
      <c r="L5209" s="15"/>
      <c r="M5209" s="15"/>
      <c r="N5209" s="15"/>
    </row>
    <row r="5210" spans="2:14" s="25" customFormat="1" ht="15" customHeight="1" x14ac:dyDescent="0.3">
      <c r="B5210" s="25" t="str">
        <f>IF(A5210="","",VLOOKUP(A5210,Tabulka3[[Číslo registrace  u jednorázové akce]:[Příjmení]],2,0))</f>
        <v/>
      </c>
      <c r="C5210" s="25" t="str">
        <f>IF(A5210="","",VLOOKUP(A5210,Tabulka3[[Číslo registrace  u jednorázové akce]:[Příjmení]],3,0))</f>
        <v/>
      </c>
      <c r="I5210" s="94"/>
      <c r="J5210" s="94"/>
      <c r="L5210" s="15"/>
      <c r="M5210" s="15"/>
      <c r="N5210" s="15"/>
    </row>
    <row r="5211" spans="2:14" s="25" customFormat="1" ht="15" customHeight="1" x14ac:dyDescent="0.3">
      <c r="B5211" s="25" t="str">
        <f>IF(A5211="","",VLOOKUP(A5211,Tabulka3[[Číslo registrace  u jednorázové akce]:[Příjmení]],2,0))</f>
        <v/>
      </c>
      <c r="C5211" s="25" t="str">
        <f>IF(A5211="","",VLOOKUP(A5211,Tabulka3[[Číslo registrace  u jednorázové akce]:[Příjmení]],3,0))</f>
        <v/>
      </c>
      <c r="I5211" s="94"/>
      <c r="J5211" s="94"/>
      <c r="L5211" s="15"/>
      <c r="M5211" s="15"/>
      <c r="N5211" s="15"/>
    </row>
    <row r="5212" spans="2:14" s="25" customFormat="1" ht="15" customHeight="1" x14ac:dyDescent="0.3">
      <c r="B5212" s="25" t="str">
        <f>IF(A5212="","",VLOOKUP(A5212,Tabulka3[[Číslo registrace  u jednorázové akce]:[Příjmení]],2,0))</f>
        <v/>
      </c>
      <c r="C5212" s="25" t="str">
        <f>IF(A5212="","",VLOOKUP(A5212,Tabulka3[[Číslo registrace  u jednorázové akce]:[Příjmení]],3,0))</f>
        <v/>
      </c>
      <c r="I5212" s="94"/>
      <c r="J5212" s="94"/>
      <c r="L5212" s="15"/>
      <c r="M5212" s="15"/>
      <c r="N5212" s="15"/>
    </row>
    <row r="5213" spans="2:14" s="25" customFormat="1" ht="15" customHeight="1" x14ac:dyDescent="0.3">
      <c r="B5213" s="25" t="str">
        <f>IF(A5213="","",VLOOKUP(A5213,Tabulka3[[Číslo registrace  u jednorázové akce]:[Příjmení]],2,0))</f>
        <v/>
      </c>
      <c r="C5213" s="25" t="str">
        <f>IF(A5213="","",VLOOKUP(A5213,Tabulka3[[Číslo registrace  u jednorázové akce]:[Příjmení]],3,0))</f>
        <v/>
      </c>
      <c r="I5213" s="94"/>
      <c r="J5213" s="94"/>
      <c r="L5213" s="15"/>
      <c r="M5213" s="15"/>
      <c r="N5213" s="15"/>
    </row>
    <row r="5214" spans="2:14" s="25" customFormat="1" ht="15" customHeight="1" x14ac:dyDescent="0.3">
      <c r="B5214" s="25" t="str">
        <f>IF(A5214="","",VLOOKUP(A5214,Tabulka3[[Číslo registrace  u jednorázové akce]:[Příjmení]],2,0))</f>
        <v/>
      </c>
      <c r="C5214" s="25" t="str">
        <f>IF(A5214="","",VLOOKUP(A5214,Tabulka3[[Číslo registrace  u jednorázové akce]:[Příjmení]],3,0))</f>
        <v/>
      </c>
      <c r="I5214" s="94"/>
      <c r="J5214" s="94"/>
      <c r="L5214" s="15"/>
      <c r="M5214" s="15"/>
      <c r="N5214" s="15"/>
    </row>
    <row r="5215" spans="2:14" s="25" customFormat="1" ht="15" customHeight="1" x14ac:dyDescent="0.3">
      <c r="B5215" s="25" t="str">
        <f>IF(A5215="","",VLOOKUP(A5215,Tabulka3[[Číslo registrace  u jednorázové akce]:[Příjmení]],2,0))</f>
        <v/>
      </c>
      <c r="C5215" s="25" t="str">
        <f>IF(A5215="","",VLOOKUP(A5215,Tabulka3[[Číslo registrace  u jednorázové akce]:[Příjmení]],3,0))</f>
        <v/>
      </c>
      <c r="I5215" s="94"/>
      <c r="J5215" s="94"/>
      <c r="L5215" s="15"/>
      <c r="M5215" s="15"/>
      <c r="N5215" s="15"/>
    </row>
    <row r="5216" spans="2:14" s="25" customFormat="1" ht="15" customHeight="1" x14ac:dyDescent="0.3">
      <c r="B5216" s="25" t="str">
        <f>IF(A5216="","",VLOOKUP(A5216,Tabulka3[[Číslo registrace  u jednorázové akce]:[Příjmení]],2,0))</f>
        <v/>
      </c>
      <c r="C5216" s="25" t="str">
        <f>IF(A5216="","",VLOOKUP(A5216,Tabulka3[[Číslo registrace  u jednorázové akce]:[Příjmení]],3,0))</f>
        <v/>
      </c>
      <c r="I5216" s="94"/>
      <c r="J5216" s="94"/>
      <c r="L5216" s="15"/>
      <c r="M5216" s="15"/>
      <c r="N5216" s="15"/>
    </row>
    <row r="5217" spans="2:14" s="25" customFormat="1" ht="15" customHeight="1" x14ac:dyDescent="0.3">
      <c r="B5217" s="25" t="str">
        <f>IF(A5217="","",VLOOKUP(A5217,Tabulka3[[Číslo registrace  u jednorázové akce]:[Příjmení]],2,0))</f>
        <v/>
      </c>
      <c r="C5217" s="25" t="str">
        <f>IF(A5217="","",VLOOKUP(A5217,Tabulka3[[Číslo registrace  u jednorázové akce]:[Příjmení]],3,0))</f>
        <v/>
      </c>
      <c r="I5217" s="94"/>
      <c r="J5217" s="94"/>
      <c r="L5217" s="15"/>
      <c r="M5217" s="15"/>
      <c r="N5217" s="15"/>
    </row>
    <row r="5218" spans="2:14" s="25" customFormat="1" ht="15" customHeight="1" x14ac:dyDescent="0.3">
      <c r="B5218" s="25" t="str">
        <f>IF(A5218="","",VLOOKUP(A5218,Tabulka3[[Číslo registrace  u jednorázové akce]:[Příjmení]],2,0))</f>
        <v/>
      </c>
      <c r="C5218" s="25" t="str">
        <f>IF(A5218="","",VLOOKUP(A5218,Tabulka3[[Číslo registrace  u jednorázové akce]:[Příjmení]],3,0))</f>
        <v/>
      </c>
      <c r="I5218" s="94"/>
      <c r="J5218" s="94"/>
      <c r="L5218" s="15"/>
      <c r="M5218" s="15"/>
      <c r="N5218" s="15"/>
    </row>
    <row r="5219" spans="2:14" s="25" customFormat="1" ht="15" customHeight="1" x14ac:dyDescent="0.3">
      <c r="B5219" s="25" t="str">
        <f>IF(A5219="","",VLOOKUP(A5219,Tabulka3[[Číslo registrace  u jednorázové akce]:[Příjmení]],2,0))</f>
        <v/>
      </c>
      <c r="C5219" s="25" t="str">
        <f>IF(A5219="","",VLOOKUP(A5219,Tabulka3[[Číslo registrace  u jednorázové akce]:[Příjmení]],3,0))</f>
        <v/>
      </c>
      <c r="I5219" s="94"/>
      <c r="J5219" s="94"/>
      <c r="L5219" s="15"/>
      <c r="M5219" s="15"/>
      <c r="N5219" s="15"/>
    </row>
    <row r="5220" spans="2:14" s="25" customFormat="1" ht="15" customHeight="1" x14ac:dyDescent="0.3">
      <c r="B5220" s="25" t="str">
        <f>IF(A5220="","",VLOOKUP(A5220,Tabulka3[[Číslo registrace  u jednorázové akce]:[Příjmení]],2,0))</f>
        <v/>
      </c>
      <c r="C5220" s="25" t="str">
        <f>IF(A5220="","",VLOOKUP(A5220,Tabulka3[[Číslo registrace  u jednorázové akce]:[Příjmení]],3,0))</f>
        <v/>
      </c>
      <c r="I5220" s="94"/>
      <c r="J5220" s="94"/>
      <c r="L5220" s="15"/>
      <c r="M5220" s="15"/>
      <c r="N5220" s="15"/>
    </row>
    <row r="5221" spans="2:14" s="25" customFormat="1" ht="15" customHeight="1" x14ac:dyDescent="0.3">
      <c r="B5221" s="25" t="str">
        <f>IF(A5221="","",VLOOKUP(A5221,Tabulka3[[Číslo registrace  u jednorázové akce]:[Příjmení]],2,0))</f>
        <v/>
      </c>
      <c r="C5221" s="25" t="str">
        <f>IF(A5221="","",VLOOKUP(A5221,Tabulka3[[Číslo registrace  u jednorázové akce]:[Příjmení]],3,0))</f>
        <v/>
      </c>
      <c r="I5221" s="94"/>
      <c r="J5221" s="94"/>
      <c r="L5221" s="15"/>
      <c r="M5221" s="15"/>
      <c r="N5221" s="15"/>
    </row>
    <row r="5222" spans="2:14" s="25" customFormat="1" ht="15" customHeight="1" x14ac:dyDescent="0.3">
      <c r="B5222" s="25" t="str">
        <f>IF(A5222="","",VLOOKUP(A5222,Tabulka3[[Číslo registrace  u jednorázové akce]:[Příjmení]],2,0))</f>
        <v/>
      </c>
      <c r="C5222" s="25" t="str">
        <f>IF(A5222="","",VLOOKUP(A5222,Tabulka3[[Číslo registrace  u jednorázové akce]:[Příjmení]],3,0))</f>
        <v/>
      </c>
      <c r="I5222" s="94"/>
      <c r="J5222" s="94"/>
      <c r="L5222" s="15"/>
      <c r="M5222" s="15"/>
      <c r="N5222" s="15"/>
    </row>
    <row r="5223" spans="2:14" s="25" customFormat="1" ht="15" customHeight="1" x14ac:dyDescent="0.3">
      <c r="B5223" s="25" t="str">
        <f>IF(A5223="","",VLOOKUP(A5223,Tabulka3[[Číslo registrace  u jednorázové akce]:[Příjmení]],2,0))</f>
        <v/>
      </c>
      <c r="C5223" s="25" t="str">
        <f>IF(A5223="","",VLOOKUP(A5223,Tabulka3[[Číslo registrace  u jednorázové akce]:[Příjmení]],3,0))</f>
        <v/>
      </c>
      <c r="I5223" s="94"/>
      <c r="J5223" s="94"/>
      <c r="L5223" s="15"/>
      <c r="M5223" s="15"/>
      <c r="N5223" s="15"/>
    </row>
    <row r="5224" spans="2:14" s="25" customFormat="1" ht="15" customHeight="1" x14ac:dyDescent="0.3">
      <c r="B5224" s="25" t="str">
        <f>IF(A5224="","",VLOOKUP(A5224,Tabulka3[[Číslo registrace  u jednorázové akce]:[Příjmení]],2,0))</f>
        <v/>
      </c>
      <c r="C5224" s="25" t="str">
        <f>IF(A5224="","",VLOOKUP(A5224,Tabulka3[[Číslo registrace  u jednorázové akce]:[Příjmení]],3,0))</f>
        <v/>
      </c>
      <c r="I5224" s="94"/>
      <c r="J5224" s="94"/>
      <c r="L5224" s="15"/>
      <c r="M5224" s="15"/>
      <c r="N5224" s="15"/>
    </row>
    <row r="5225" spans="2:14" s="25" customFormat="1" ht="15" customHeight="1" x14ac:dyDescent="0.3">
      <c r="B5225" s="25" t="str">
        <f>IF(A5225="","",VLOOKUP(A5225,Tabulka3[[Číslo registrace  u jednorázové akce]:[Příjmení]],2,0))</f>
        <v/>
      </c>
      <c r="C5225" s="25" t="str">
        <f>IF(A5225="","",VLOOKUP(A5225,Tabulka3[[Číslo registrace  u jednorázové akce]:[Příjmení]],3,0))</f>
        <v/>
      </c>
      <c r="I5225" s="94"/>
      <c r="J5225" s="94"/>
      <c r="L5225" s="15"/>
      <c r="M5225" s="15"/>
      <c r="N5225" s="15"/>
    </row>
    <row r="5226" spans="2:14" s="25" customFormat="1" ht="15" customHeight="1" x14ac:dyDescent="0.3">
      <c r="B5226" s="25" t="str">
        <f>IF(A5226="","",VLOOKUP(A5226,Tabulka3[[Číslo registrace  u jednorázové akce]:[Příjmení]],2,0))</f>
        <v/>
      </c>
      <c r="C5226" s="25" t="str">
        <f>IF(A5226="","",VLOOKUP(A5226,Tabulka3[[Číslo registrace  u jednorázové akce]:[Příjmení]],3,0))</f>
        <v/>
      </c>
      <c r="I5226" s="94"/>
      <c r="J5226" s="94"/>
      <c r="L5226" s="15"/>
      <c r="M5226" s="15"/>
      <c r="N5226" s="15"/>
    </row>
    <row r="5227" spans="2:14" s="25" customFormat="1" ht="15" customHeight="1" x14ac:dyDescent="0.3">
      <c r="B5227" s="25" t="str">
        <f>IF(A5227="","",VLOOKUP(A5227,Tabulka3[[Číslo registrace  u jednorázové akce]:[Příjmení]],2,0))</f>
        <v/>
      </c>
      <c r="C5227" s="25" t="str">
        <f>IF(A5227="","",VLOOKUP(A5227,Tabulka3[[Číslo registrace  u jednorázové akce]:[Příjmení]],3,0))</f>
        <v/>
      </c>
      <c r="I5227" s="94"/>
      <c r="J5227" s="94"/>
      <c r="L5227" s="15"/>
      <c r="M5227" s="15"/>
      <c r="N5227" s="15"/>
    </row>
    <row r="5228" spans="2:14" s="25" customFormat="1" ht="15" customHeight="1" x14ac:dyDescent="0.3">
      <c r="B5228" s="25" t="str">
        <f>IF(A5228="","",VLOOKUP(A5228,Tabulka3[[Číslo registrace  u jednorázové akce]:[Příjmení]],2,0))</f>
        <v/>
      </c>
      <c r="C5228" s="25" t="str">
        <f>IF(A5228="","",VLOOKUP(A5228,Tabulka3[[Číslo registrace  u jednorázové akce]:[Příjmení]],3,0))</f>
        <v/>
      </c>
      <c r="I5228" s="94"/>
      <c r="J5228" s="94"/>
      <c r="L5228" s="15"/>
      <c r="M5228" s="15"/>
      <c r="N5228" s="15"/>
    </row>
    <row r="5229" spans="2:14" s="25" customFormat="1" ht="15" customHeight="1" x14ac:dyDescent="0.3">
      <c r="B5229" s="25" t="str">
        <f>IF(A5229="","",VLOOKUP(A5229,Tabulka3[[Číslo registrace  u jednorázové akce]:[Příjmení]],2,0))</f>
        <v/>
      </c>
      <c r="C5229" s="25" t="str">
        <f>IF(A5229="","",VLOOKUP(A5229,Tabulka3[[Číslo registrace  u jednorázové akce]:[Příjmení]],3,0))</f>
        <v/>
      </c>
      <c r="I5229" s="94"/>
      <c r="J5229" s="94"/>
      <c r="L5229" s="15"/>
      <c r="M5229" s="15"/>
      <c r="N5229" s="15"/>
    </row>
    <row r="5230" spans="2:14" s="25" customFormat="1" ht="15" customHeight="1" x14ac:dyDescent="0.3">
      <c r="B5230" s="25" t="str">
        <f>IF(A5230="","",VLOOKUP(A5230,Tabulka3[[Číslo registrace  u jednorázové akce]:[Příjmení]],2,0))</f>
        <v/>
      </c>
      <c r="C5230" s="25" t="str">
        <f>IF(A5230="","",VLOOKUP(A5230,Tabulka3[[Číslo registrace  u jednorázové akce]:[Příjmení]],3,0))</f>
        <v/>
      </c>
      <c r="I5230" s="94"/>
      <c r="J5230" s="94"/>
      <c r="L5230" s="15"/>
      <c r="M5230" s="15"/>
      <c r="N5230" s="15"/>
    </row>
    <row r="5231" spans="2:14" s="25" customFormat="1" ht="15" customHeight="1" x14ac:dyDescent="0.3">
      <c r="B5231" s="25" t="str">
        <f>IF(A5231="","",VLOOKUP(A5231,Tabulka3[[Číslo registrace  u jednorázové akce]:[Příjmení]],2,0))</f>
        <v/>
      </c>
      <c r="C5231" s="25" t="str">
        <f>IF(A5231="","",VLOOKUP(A5231,Tabulka3[[Číslo registrace  u jednorázové akce]:[Příjmení]],3,0))</f>
        <v/>
      </c>
      <c r="I5231" s="94"/>
      <c r="J5231" s="94"/>
      <c r="L5231" s="15"/>
      <c r="M5231" s="15"/>
      <c r="N5231" s="15"/>
    </row>
    <row r="5232" spans="2:14" s="25" customFormat="1" ht="15" customHeight="1" x14ac:dyDescent="0.3">
      <c r="B5232" s="25" t="str">
        <f>IF(A5232="","",VLOOKUP(A5232,Tabulka3[[Číslo registrace  u jednorázové akce]:[Příjmení]],2,0))</f>
        <v/>
      </c>
      <c r="C5232" s="25" t="str">
        <f>IF(A5232="","",VLOOKUP(A5232,Tabulka3[[Číslo registrace  u jednorázové akce]:[Příjmení]],3,0))</f>
        <v/>
      </c>
      <c r="I5232" s="94"/>
      <c r="J5232" s="94"/>
      <c r="L5232" s="15"/>
      <c r="M5232" s="15"/>
      <c r="N5232" s="15"/>
    </row>
    <row r="5233" spans="2:14" s="25" customFormat="1" ht="15" customHeight="1" x14ac:dyDescent="0.3">
      <c r="B5233" s="25" t="str">
        <f>IF(A5233="","",VLOOKUP(A5233,Tabulka3[[Číslo registrace  u jednorázové akce]:[Příjmení]],2,0))</f>
        <v/>
      </c>
      <c r="C5233" s="25" t="str">
        <f>IF(A5233="","",VLOOKUP(A5233,Tabulka3[[Číslo registrace  u jednorázové akce]:[Příjmení]],3,0))</f>
        <v/>
      </c>
      <c r="I5233" s="94"/>
      <c r="J5233" s="94"/>
      <c r="L5233" s="15"/>
      <c r="M5233" s="15"/>
      <c r="N5233" s="15"/>
    </row>
    <row r="5234" spans="2:14" s="25" customFormat="1" ht="15" customHeight="1" x14ac:dyDescent="0.3">
      <c r="B5234" s="25" t="str">
        <f>IF(A5234="","",VLOOKUP(A5234,Tabulka3[[Číslo registrace  u jednorázové akce]:[Příjmení]],2,0))</f>
        <v/>
      </c>
      <c r="C5234" s="25" t="str">
        <f>IF(A5234="","",VLOOKUP(A5234,Tabulka3[[Číslo registrace  u jednorázové akce]:[Příjmení]],3,0))</f>
        <v/>
      </c>
      <c r="I5234" s="94"/>
      <c r="J5234" s="94"/>
      <c r="L5234" s="15"/>
      <c r="M5234" s="15"/>
      <c r="N5234" s="15"/>
    </row>
    <row r="5235" spans="2:14" s="25" customFormat="1" ht="15" customHeight="1" x14ac:dyDescent="0.3">
      <c r="B5235" s="25" t="str">
        <f>IF(A5235="","",VLOOKUP(A5235,Tabulka3[[Číslo registrace  u jednorázové akce]:[Příjmení]],2,0))</f>
        <v/>
      </c>
      <c r="C5235" s="25" t="str">
        <f>IF(A5235="","",VLOOKUP(A5235,Tabulka3[[Číslo registrace  u jednorázové akce]:[Příjmení]],3,0))</f>
        <v/>
      </c>
      <c r="I5235" s="94"/>
      <c r="J5235" s="94"/>
      <c r="L5235" s="15"/>
      <c r="M5235" s="15"/>
      <c r="N5235" s="15"/>
    </row>
    <row r="5236" spans="2:14" s="25" customFormat="1" ht="15" customHeight="1" x14ac:dyDescent="0.3">
      <c r="B5236" s="25" t="str">
        <f>IF(A5236="","",VLOOKUP(A5236,Tabulka3[[Číslo registrace  u jednorázové akce]:[Příjmení]],2,0))</f>
        <v/>
      </c>
      <c r="C5236" s="25" t="str">
        <f>IF(A5236="","",VLOOKUP(A5236,Tabulka3[[Číslo registrace  u jednorázové akce]:[Příjmení]],3,0))</f>
        <v/>
      </c>
      <c r="I5236" s="94"/>
      <c r="J5236" s="94"/>
      <c r="L5236" s="15"/>
      <c r="M5236" s="15"/>
      <c r="N5236" s="15"/>
    </row>
    <row r="5237" spans="2:14" s="25" customFormat="1" ht="15" customHeight="1" x14ac:dyDescent="0.3">
      <c r="B5237" s="25" t="str">
        <f>IF(A5237="","",VLOOKUP(A5237,Tabulka3[[Číslo registrace  u jednorázové akce]:[Příjmení]],2,0))</f>
        <v/>
      </c>
      <c r="C5237" s="25" t="str">
        <f>IF(A5237="","",VLOOKUP(A5237,Tabulka3[[Číslo registrace  u jednorázové akce]:[Příjmení]],3,0))</f>
        <v/>
      </c>
      <c r="I5237" s="94"/>
      <c r="J5237" s="94"/>
      <c r="L5237" s="15"/>
      <c r="M5237" s="15"/>
      <c r="N5237" s="15"/>
    </row>
    <row r="5238" spans="2:14" s="25" customFormat="1" ht="15" customHeight="1" x14ac:dyDescent="0.3">
      <c r="B5238" s="25" t="str">
        <f>IF(A5238="","",VLOOKUP(A5238,Tabulka3[[Číslo registrace  u jednorázové akce]:[Příjmení]],2,0))</f>
        <v/>
      </c>
      <c r="C5238" s="25" t="str">
        <f>IF(A5238="","",VLOOKUP(A5238,Tabulka3[[Číslo registrace  u jednorázové akce]:[Příjmení]],3,0))</f>
        <v/>
      </c>
      <c r="I5238" s="94"/>
      <c r="J5238" s="94"/>
      <c r="L5238" s="15"/>
      <c r="M5238" s="15"/>
      <c r="N5238" s="15"/>
    </row>
    <row r="5239" spans="2:14" s="25" customFormat="1" ht="15" customHeight="1" x14ac:dyDescent="0.3">
      <c r="B5239" s="25" t="str">
        <f>IF(A5239="","",VLOOKUP(A5239,Tabulka3[[Číslo registrace  u jednorázové akce]:[Příjmení]],2,0))</f>
        <v/>
      </c>
      <c r="C5239" s="25" t="str">
        <f>IF(A5239="","",VLOOKUP(A5239,Tabulka3[[Číslo registrace  u jednorázové akce]:[Příjmení]],3,0))</f>
        <v/>
      </c>
      <c r="I5239" s="94"/>
      <c r="J5239" s="94"/>
      <c r="L5239" s="15"/>
      <c r="M5239" s="15"/>
      <c r="N5239" s="15"/>
    </row>
    <row r="5240" spans="2:14" s="25" customFormat="1" ht="15" customHeight="1" x14ac:dyDescent="0.3">
      <c r="B5240" s="25" t="str">
        <f>IF(A5240="","",VLOOKUP(A5240,Tabulka3[[Číslo registrace  u jednorázové akce]:[Příjmení]],2,0))</f>
        <v/>
      </c>
      <c r="C5240" s="25" t="str">
        <f>IF(A5240="","",VLOOKUP(A5240,Tabulka3[[Číslo registrace  u jednorázové akce]:[Příjmení]],3,0))</f>
        <v/>
      </c>
      <c r="I5240" s="94"/>
      <c r="J5240" s="94"/>
      <c r="L5240" s="15"/>
      <c r="M5240" s="15"/>
      <c r="N5240" s="15"/>
    </row>
    <row r="5241" spans="2:14" s="25" customFormat="1" ht="15" customHeight="1" x14ac:dyDescent="0.3">
      <c r="B5241" s="25" t="str">
        <f>IF(A5241="","",VLOOKUP(A5241,Tabulka3[[Číslo registrace  u jednorázové akce]:[Příjmení]],2,0))</f>
        <v/>
      </c>
      <c r="C5241" s="25" t="str">
        <f>IF(A5241="","",VLOOKUP(A5241,Tabulka3[[Číslo registrace  u jednorázové akce]:[Příjmení]],3,0))</f>
        <v/>
      </c>
      <c r="I5241" s="94"/>
      <c r="J5241" s="94"/>
      <c r="L5241" s="15"/>
      <c r="M5241" s="15"/>
      <c r="N5241" s="15"/>
    </row>
    <row r="5242" spans="2:14" s="25" customFormat="1" ht="15" customHeight="1" x14ac:dyDescent="0.3">
      <c r="B5242" s="25" t="str">
        <f>IF(A5242="","",VLOOKUP(A5242,Tabulka3[[Číslo registrace  u jednorázové akce]:[Příjmení]],2,0))</f>
        <v/>
      </c>
      <c r="C5242" s="25" t="str">
        <f>IF(A5242="","",VLOOKUP(A5242,Tabulka3[[Číslo registrace  u jednorázové akce]:[Příjmení]],3,0))</f>
        <v/>
      </c>
      <c r="I5242" s="94"/>
      <c r="J5242" s="94"/>
      <c r="L5242" s="15"/>
      <c r="M5242" s="15"/>
      <c r="N5242" s="15"/>
    </row>
    <row r="5243" spans="2:14" s="25" customFormat="1" ht="15" customHeight="1" x14ac:dyDescent="0.3">
      <c r="B5243" s="25" t="str">
        <f>IF(A5243="","",VLOOKUP(A5243,Tabulka3[[Číslo registrace  u jednorázové akce]:[Příjmení]],2,0))</f>
        <v/>
      </c>
      <c r="C5243" s="25" t="str">
        <f>IF(A5243="","",VLOOKUP(A5243,Tabulka3[[Číslo registrace  u jednorázové akce]:[Příjmení]],3,0))</f>
        <v/>
      </c>
      <c r="I5243" s="94"/>
      <c r="J5243" s="94"/>
      <c r="L5243" s="15"/>
      <c r="M5243" s="15"/>
      <c r="N5243" s="15"/>
    </row>
    <row r="5244" spans="2:14" s="25" customFormat="1" ht="15" customHeight="1" x14ac:dyDescent="0.3">
      <c r="B5244" s="25" t="str">
        <f>IF(A5244="","",VLOOKUP(A5244,Tabulka3[[Číslo registrace  u jednorázové akce]:[Příjmení]],2,0))</f>
        <v/>
      </c>
      <c r="C5244" s="25" t="str">
        <f>IF(A5244="","",VLOOKUP(A5244,Tabulka3[[Číslo registrace  u jednorázové akce]:[Příjmení]],3,0))</f>
        <v/>
      </c>
      <c r="I5244" s="94"/>
      <c r="J5244" s="94"/>
      <c r="L5244" s="15"/>
      <c r="M5244" s="15"/>
      <c r="N5244" s="15"/>
    </row>
    <row r="5245" spans="2:14" s="25" customFormat="1" ht="15" customHeight="1" x14ac:dyDescent="0.3">
      <c r="B5245" s="25" t="str">
        <f>IF(A5245="","",VLOOKUP(A5245,Tabulka3[[Číslo registrace  u jednorázové akce]:[Příjmení]],2,0))</f>
        <v/>
      </c>
      <c r="C5245" s="25" t="str">
        <f>IF(A5245="","",VLOOKUP(A5245,Tabulka3[[Číslo registrace  u jednorázové akce]:[Příjmení]],3,0))</f>
        <v/>
      </c>
      <c r="I5245" s="94"/>
      <c r="J5245" s="94"/>
      <c r="L5245" s="15"/>
      <c r="M5245" s="15"/>
      <c r="N5245" s="15"/>
    </row>
    <row r="5246" spans="2:14" s="25" customFormat="1" ht="15" customHeight="1" x14ac:dyDescent="0.3">
      <c r="B5246" s="25" t="str">
        <f>IF(A5246="","",VLOOKUP(A5246,Tabulka3[[Číslo registrace  u jednorázové akce]:[Příjmení]],2,0))</f>
        <v/>
      </c>
      <c r="C5246" s="25" t="str">
        <f>IF(A5246="","",VLOOKUP(A5246,Tabulka3[[Číslo registrace  u jednorázové akce]:[Příjmení]],3,0))</f>
        <v/>
      </c>
      <c r="I5246" s="94"/>
      <c r="J5246" s="94"/>
      <c r="L5246" s="15"/>
      <c r="M5246" s="15"/>
      <c r="N5246" s="15"/>
    </row>
    <row r="5247" spans="2:14" s="25" customFormat="1" ht="15" customHeight="1" x14ac:dyDescent="0.3">
      <c r="B5247" s="25" t="str">
        <f>IF(A5247="","",VLOOKUP(A5247,Tabulka3[[Číslo registrace  u jednorázové akce]:[Příjmení]],2,0))</f>
        <v/>
      </c>
      <c r="C5247" s="25" t="str">
        <f>IF(A5247="","",VLOOKUP(A5247,Tabulka3[[Číslo registrace  u jednorázové akce]:[Příjmení]],3,0))</f>
        <v/>
      </c>
      <c r="I5247" s="94"/>
      <c r="J5247" s="94"/>
      <c r="L5247" s="15"/>
      <c r="M5247" s="15"/>
      <c r="N5247" s="15"/>
    </row>
    <row r="5248" spans="2:14" s="25" customFormat="1" ht="15" customHeight="1" x14ac:dyDescent="0.3">
      <c r="B5248" s="25" t="str">
        <f>IF(A5248="","",VLOOKUP(A5248,Tabulka3[[Číslo registrace  u jednorázové akce]:[Příjmení]],2,0))</f>
        <v/>
      </c>
      <c r="C5248" s="25" t="str">
        <f>IF(A5248="","",VLOOKUP(A5248,Tabulka3[[Číslo registrace  u jednorázové akce]:[Příjmení]],3,0))</f>
        <v/>
      </c>
      <c r="I5248" s="94"/>
      <c r="J5248" s="94"/>
      <c r="L5248" s="15"/>
      <c r="M5248" s="15"/>
      <c r="N5248" s="15"/>
    </row>
    <row r="5249" spans="2:14" s="25" customFormat="1" ht="15" customHeight="1" x14ac:dyDescent="0.3">
      <c r="B5249" s="25" t="str">
        <f>IF(A5249="","",VLOOKUP(A5249,Tabulka3[[Číslo registrace  u jednorázové akce]:[Příjmení]],2,0))</f>
        <v/>
      </c>
      <c r="C5249" s="25" t="str">
        <f>IF(A5249="","",VLOOKUP(A5249,Tabulka3[[Číslo registrace  u jednorázové akce]:[Příjmení]],3,0))</f>
        <v/>
      </c>
      <c r="I5249" s="94"/>
      <c r="J5249" s="94"/>
      <c r="L5249" s="15"/>
      <c r="M5249" s="15"/>
      <c r="N5249" s="15"/>
    </row>
    <row r="5250" spans="2:14" s="25" customFormat="1" ht="15" customHeight="1" x14ac:dyDescent="0.3">
      <c r="B5250" s="25" t="str">
        <f>IF(A5250="","",VLOOKUP(A5250,Tabulka3[[Číslo registrace  u jednorázové akce]:[Příjmení]],2,0))</f>
        <v/>
      </c>
      <c r="C5250" s="25" t="str">
        <f>IF(A5250="","",VLOOKUP(A5250,Tabulka3[[Číslo registrace  u jednorázové akce]:[Příjmení]],3,0))</f>
        <v/>
      </c>
      <c r="I5250" s="94"/>
      <c r="J5250" s="94"/>
      <c r="L5250" s="15"/>
      <c r="M5250" s="15"/>
      <c r="N5250" s="15"/>
    </row>
    <row r="5251" spans="2:14" s="25" customFormat="1" ht="15" customHeight="1" x14ac:dyDescent="0.3">
      <c r="B5251" s="25" t="str">
        <f>IF(A5251="","",VLOOKUP(A5251,Tabulka3[[Číslo registrace  u jednorázové akce]:[Příjmení]],2,0))</f>
        <v/>
      </c>
      <c r="C5251" s="25" t="str">
        <f>IF(A5251="","",VLOOKUP(A5251,Tabulka3[[Číslo registrace  u jednorázové akce]:[Příjmení]],3,0))</f>
        <v/>
      </c>
      <c r="I5251" s="94"/>
      <c r="J5251" s="94"/>
      <c r="L5251" s="15"/>
      <c r="M5251" s="15"/>
      <c r="N5251" s="15"/>
    </row>
    <row r="5252" spans="2:14" s="25" customFormat="1" ht="15" customHeight="1" x14ac:dyDescent="0.3">
      <c r="B5252" s="25" t="str">
        <f>IF(A5252="","",VLOOKUP(A5252,Tabulka3[[Číslo registrace  u jednorázové akce]:[Příjmení]],2,0))</f>
        <v/>
      </c>
      <c r="C5252" s="25" t="str">
        <f>IF(A5252="","",VLOOKUP(A5252,Tabulka3[[Číslo registrace  u jednorázové akce]:[Příjmení]],3,0))</f>
        <v/>
      </c>
      <c r="I5252" s="94"/>
      <c r="J5252" s="94"/>
      <c r="L5252" s="15"/>
      <c r="M5252" s="15"/>
      <c r="N5252" s="15"/>
    </row>
    <row r="5253" spans="2:14" s="25" customFormat="1" ht="15" customHeight="1" x14ac:dyDescent="0.3">
      <c r="B5253" s="25" t="str">
        <f>IF(A5253="","",VLOOKUP(A5253,Tabulka3[[Číslo registrace  u jednorázové akce]:[Příjmení]],2,0))</f>
        <v/>
      </c>
      <c r="C5253" s="25" t="str">
        <f>IF(A5253="","",VLOOKUP(A5253,Tabulka3[[Číslo registrace  u jednorázové akce]:[Příjmení]],3,0))</f>
        <v/>
      </c>
      <c r="I5253" s="94"/>
      <c r="J5253" s="94"/>
      <c r="L5253" s="15"/>
      <c r="M5253" s="15"/>
      <c r="N5253" s="15"/>
    </row>
    <row r="5254" spans="2:14" s="25" customFormat="1" ht="15" customHeight="1" x14ac:dyDescent="0.3">
      <c r="B5254" s="25" t="str">
        <f>IF(A5254="","",VLOOKUP(A5254,Tabulka3[[Číslo registrace  u jednorázové akce]:[Příjmení]],2,0))</f>
        <v/>
      </c>
      <c r="C5254" s="25" t="str">
        <f>IF(A5254="","",VLOOKUP(A5254,Tabulka3[[Číslo registrace  u jednorázové akce]:[Příjmení]],3,0))</f>
        <v/>
      </c>
      <c r="I5254" s="94"/>
      <c r="J5254" s="94"/>
      <c r="L5254" s="15"/>
      <c r="M5254" s="15"/>
      <c r="N5254" s="15"/>
    </row>
    <row r="5255" spans="2:14" s="25" customFormat="1" ht="15" customHeight="1" x14ac:dyDescent="0.3">
      <c r="B5255" s="25" t="str">
        <f>IF(A5255="","",VLOOKUP(A5255,Tabulka3[[Číslo registrace  u jednorázové akce]:[Příjmení]],2,0))</f>
        <v/>
      </c>
      <c r="C5255" s="25" t="str">
        <f>IF(A5255="","",VLOOKUP(A5255,Tabulka3[[Číslo registrace  u jednorázové akce]:[Příjmení]],3,0))</f>
        <v/>
      </c>
      <c r="I5255" s="94"/>
      <c r="J5255" s="94"/>
      <c r="L5255" s="15"/>
      <c r="M5255" s="15"/>
      <c r="N5255" s="15"/>
    </row>
    <row r="5256" spans="2:14" s="25" customFormat="1" ht="15" customHeight="1" x14ac:dyDescent="0.3">
      <c r="B5256" s="25" t="str">
        <f>IF(A5256="","",VLOOKUP(A5256,Tabulka3[[Číslo registrace  u jednorázové akce]:[Příjmení]],2,0))</f>
        <v/>
      </c>
      <c r="C5256" s="25" t="str">
        <f>IF(A5256="","",VLOOKUP(A5256,Tabulka3[[Číslo registrace  u jednorázové akce]:[Příjmení]],3,0))</f>
        <v/>
      </c>
      <c r="I5256" s="94"/>
      <c r="J5256" s="94"/>
      <c r="L5256" s="15"/>
      <c r="M5256" s="15"/>
      <c r="N5256" s="15"/>
    </row>
    <row r="5257" spans="2:14" s="25" customFormat="1" ht="15" customHeight="1" x14ac:dyDescent="0.3">
      <c r="B5257" s="25" t="str">
        <f>IF(A5257="","",VLOOKUP(A5257,Tabulka3[[Číslo registrace  u jednorázové akce]:[Příjmení]],2,0))</f>
        <v/>
      </c>
      <c r="C5257" s="25" t="str">
        <f>IF(A5257="","",VLOOKUP(A5257,Tabulka3[[Číslo registrace  u jednorázové akce]:[Příjmení]],3,0))</f>
        <v/>
      </c>
      <c r="I5257" s="94"/>
      <c r="J5257" s="94"/>
      <c r="L5257" s="15"/>
      <c r="M5257" s="15"/>
      <c r="N5257" s="15"/>
    </row>
    <row r="5258" spans="2:14" s="25" customFormat="1" ht="15" customHeight="1" x14ac:dyDescent="0.3">
      <c r="B5258" s="25" t="str">
        <f>IF(A5258="","",VLOOKUP(A5258,Tabulka3[[Číslo registrace  u jednorázové akce]:[Příjmení]],2,0))</f>
        <v/>
      </c>
      <c r="C5258" s="25" t="str">
        <f>IF(A5258="","",VLOOKUP(A5258,Tabulka3[[Číslo registrace  u jednorázové akce]:[Příjmení]],3,0))</f>
        <v/>
      </c>
      <c r="I5258" s="94"/>
      <c r="J5258" s="94"/>
      <c r="L5258" s="15"/>
      <c r="M5258" s="15"/>
      <c r="N5258" s="15"/>
    </row>
    <row r="5259" spans="2:14" s="25" customFormat="1" ht="15" customHeight="1" x14ac:dyDescent="0.3">
      <c r="B5259" s="25" t="str">
        <f>IF(A5259="","",VLOOKUP(A5259,Tabulka3[[Číslo registrace  u jednorázové akce]:[Příjmení]],2,0))</f>
        <v/>
      </c>
      <c r="C5259" s="25" t="str">
        <f>IF(A5259="","",VLOOKUP(A5259,Tabulka3[[Číslo registrace  u jednorázové akce]:[Příjmení]],3,0))</f>
        <v/>
      </c>
      <c r="I5259" s="94"/>
      <c r="J5259" s="94"/>
      <c r="L5259" s="15"/>
      <c r="M5259" s="15"/>
      <c r="N5259" s="15"/>
    </row>
    <row r="5260" spans="2:14" s="25" customFormat="1" ht="15" customHeight="1" x14ac:dyDescent="0.3">
      <c r="B5260" s="25" t="str">
        <f>IF(A5260="","",VLOOKUP(A5260,Tabulka3[[Číslo registrace  u jednorázové akce]:[Příjmení]],2,0))</f>
        <v/>
      </c>
      <c r="C5260" s="25" t="str">
        <f>IF(A5260="","",VLOOKUP(A5260,Tabulka3[[Číslo registrace  u jednorázové akce]:[Příjmení]],3,0))</f>
        <v/>
      </c>
      <c r="I5260" s="94"/>
      <c r="J5260" s="94"/>
      <c r="L5260" s="15"/>
      <c r="M5260" s="15"/>
      <c r="N5260" s="15"/>
    </row>
    <row r="5261" spans="2:14" s="25" customFormat="1" ht="15" customHeight="1" x14ac:dyDescent="0.3">
      <c r="B5261" s="25" t="str">
        <f>IF(A5261="","",VLOOKUP(A5261,Tabulka3[[Číslo registrace  u jednorázové akce]:[Příjmení]],2,0))</f>
        <v/>
      </c>
      <c r="C5261" s="25" t="str">
        <f>IF(A5261="","",VLOOKUP(A5261,Tabulka3[[Číslo registrace  u jednorázové akce]:[Příjmení]],3,0))</f>
        <v/>
      </c>
      <c r="I5261" s="94"/>
      <c r="J5261" s="94"/>
      <c r="L5261" s="15"/>
      <c r="M5261" s="15"/>
      <c r="N5261" s="15"/>
    </row>
    <row r="5262" spans="2:14" s="25" customFormat="1" ht="15" customHeight="1" x14ac:dyDescent="0.3">
      <c r="B5262" s="25" t="str">
        <f>IF(A5262="","",VLOOKUP(A5262,Tabulka3[[Číslo registrace  u jednorázové akce]:[Příjmení]],2,0))</f>
        <v/>
      </c>
      <c r="C5262" s="25" t="str">
        <f>IF(A5262="","",VLOOKUP(A5262,Tabulka3[[Číslo registrace  u jednorázové akce]:[Příjmení]],3,0))</f>
        <v/>
      </c>
      <c r="I5262" s="94"/>
      <c r="J5262" s="94"/>
      <c r="L5262" s="15"/>
      <c r="M5262" s="15"/>
      <c r="N5262" s="15"/>
    </row>
    <row r="5263" spans="2:14" s="25" customFormat="1" ht="15" customHeight="1" x14ac:dyDescent="0.3">
      <c r="B5263" s="25" t="str">
        <f>IF(A5263="","",VLOOKUP(A5263,Tabulka3[[Číslo registrace  u jednorázové akce]:[Příjmení]],2,0))</f>
        <v/>
      </c>
      <c r="C5263" s="25" t="str">
        <f>IF(A5263="","",VLOOKUP(A5263,Tabulka3[[Číslo registrace  u jednorázové akce]:[Příjmení]],3,0))</f>
        <v/>
      </c>
      <c r="I5263" s="94"/>
      <c r="J5263" s="94"/>
      <c r="L5263" s="15"/>
      <c r="M5263" s="15"/>
      <c r="N5263" s="15"/>
    </row>
    <row r="5264" spans="2:14" s="25" customFormat="1" ht="15" customHeight="1" x14ac:dyDescent="0.3">
      <c r="B5264" s="25" t="str">
        <f>IF(A5264="","",VLOOKUP(A5264,Tabulka3[[Číslo registrace  u jednorázové akce]:[Příjmení]],2,0))</f>
        <v/>
      </c>
      <c r="C5264" s="25" t="str">
        <f>IF(A5264="","",VLOOKUP(A5264,Tabulka3[[Číslo registrace  u jednorázové akce]:[Příjmení]],3,0))</f>
        <v/>
      </c>
      <c r="I5264" s="94"/>
      <c r="J5264" s="94"/>
      <c r="L5264" s="15"/>
      <c r="M5264" s="15"/>
      <c r="N5264" s="15"/>
    </row>
    <row r="5265" spans="2:14" s="25" customFormat="1" ht="15" customHeight="1" x14ac:dyDescent="0.3">
      <c r="B5265" s="25" t="str">
        <f>IF(A5265="","",VLOOKUP(A5265,Tabulka3[[Číslo registrace  u jednorázové akce]:[Příjmení]],2,0))</f>
        <v/>
      </c>
      <c r="C5265" s="25" t="str">
        <f>IF(A5265="","",VLOOKUP(A5265,Tabulka3[[Číslo registrace  u jednorázové akce]:[Příjmení]],3,0))</f>
        <v/>
      </c>
      <c r="I5265" s="94"/>
      <c r="J5265" s="94"/>
      <c r="L5265" s="15"/>
      <c r="M5265" s="15"/>
      <c r="N5265" s="15"/>
    </row>
    <row r="5266" spans="2:14" s="25" customFormat="1" ht="15" customHeight="1" x14ac:dyDescent="0.3">
      <c r="B5266" s="25" t="str">
        <f>IF(A5266="","",VLOOKUP(A5266,Tabulka3[[Číslo registrace  u jednorázové akce]:[Příjmení]],2,0))</f>
        <v/>
      </c>
      <c r="C5266" s="25" t="str">
        <f>IF(A5266="","",VLOOKUP(A5266,Tabulka3[[Číslo registrace  u jednorázové akce]:[Příjmení]],3,0))</f>
        <v/>
      </c>
      <c r="I5266" s="94"/>
      <c r="J5266" s="94"/>
      <c r="L5266" s="15"/>
      <c r="M5266" s="15"/>
      <c r="N5266" s="15"/>
    </row>
    <row r="5267" spans="2:14" s="25" customFormat="1" ht="15" customHeight="1" x14ac:dyDescent="0.3">
      <c r="B5267" s="25" t="str">
        <f>IF(A5267="","",VLOOKUP(A5267,Tabulka3[[Číslo registrace  u jednorázové akce]:[Příjmení]],2,0))</f>
        <v/>
      </c>
      <c r="C5267" s="25" t="str">
        <f>IF(A5267="","",VLOOKUP(A5267,Tabulka3[[Číslo registrace  u jednorázové akce]:[Příjmení]],3,0))</f>
        <v/>
      </c>
      <c r="I5267" s="94"/>
      <c r="J5267" s="94"/>
      <c r="L5267" s="15"/>
      <c r="M5267" s="15"/>
      <c r="N5267" s="15"/>
    </row>
    <row r="5268" spans="2:14" s="25" customFormat="1" ht="15" customHeight="1" x14ac:dyDescent="0.3">
      <c r="B5268" s="25" t="str">
        <f>IF(A5268="","",VLOOKUP(A5268,Tabulka3[[Číslo registrace  u jednorázové akce]:[Příjmení]],2,0))</f>
        <v/>
      </c>
      <c r="C5268" s="25" t="str">
        <f>IF(A5268="","",VLOOKUP(A5268,Tabulka3[[Číslo registrace  u jednorázové akce]:[Příjmení]],3,0))</f>
        <v/>
      </c>
      <c r="I5268" s="94"/>
      <c r="J5268" s="94"/>
      <c r="L5268" s="15"/>
      <c r="M5268" s="15"/>
      <c r="N5268" s="15"/>
    </row>
    <row r="5269" spans="2:14" s="25" customFormat="1" ht="15" customHeight="1" x14ac:dyDescent="0.3">
      <c r="B5269" s="25" t="str">
        <f>IF(A5269="","",VLOOKUP(A5269,Tabulka3[[Číslo registrace  u jednorázové akce]:[Příjmení]],2,0))</f>
        <v/>
      </c>
      <c r="C5269" s="25" t="str">
        <f>IF(A5269="","",VLOOKUP(A5269,Tabulka3[[Číslo registrace  u jednorázové akce]:[Příjmení]],3,0))</f>
        <v/>
      </c>
      <c r="I5269" s="94"/>
      <c r="J5269" s="94"/>
      <c r="L5269" s="15"/>
      <c r="M5269" s="15"/>
      <c r="N5269" s="15"/>
    </row>
    <row r="5270" spans="2:14" s="25" customFormat="1" ht="15" customHeight="1" x14ac:dyDescent="0.3">
      <c r="B5270" s="25" t="str">
        <f>IF(A5270="","",VLOOKUP(A5270,Tabulka3[[Číslo registrace  u jednorázové akce]:[Příjmení]],2,0))</f>
        <v/>
      </c>
      <c r="C5270" s="25" t="str">
        <f>IF(A5270="","",VLOOKUP(A5270,Tabulka3[[Číslo registrace  u jednorázové akce]:[Příjmení]],3,0))</f>
        <v/>
      </c>
      <c r="I5270" s="94"/>
      <c r="J5270" s="94"/>
      <c r="L5270" s="15"/>
      <c r="M5270" s="15"/>
      <c r="N5270" s="15"/>
    </row>
    <row r="5271" spans="2:14" s="25" customFormat="1" ht="15" customHeight="1" x14ac:dyDescent="0.3">
      <c r="B5271" s="25" t="str">
        <f>IF(A5271="","",VLOOKUP(A5271,Tabulka3[[Číslo registrace  u jednorázové akce]:[Příjmení]],2,0))</f>
        <v/>
      </c>
      <c r="C5271" s="25" t="str">
        <f>IF(A5271="","",VLOOKUP(A5271,Tabulka3[[Číslo registrace  u jednorázové akce]:[Příjmení]],3,0))</f>
        <v/>
      </c>
      <c r="I5271" s="94"/>
      <c r="J5271" s="94"/>
      <c r="L5271" s="15"/>
      <c r="M5271" s="15"/>
      <c r="N5271" s="15"/>
    </row>
    <row r="5272" spans="2:14" s="25" customFormat="1" ht="15" customHeight="1" x14ac:dyDescent="0.3">
      <c r="B5272" s="25" t="str">
        <f>IF(A5272="","",VLOOKUP(A5272,Tabulka3[[Číslo registrace  u jednorázové akce]:[Příjmení]],2,0))</f>
        <v/>
      </c>
      <c r="C5272" s="25" t="str">
        <f>IF(A5272="","",VLOOKUP(A5272,Tabulka3[[Číslo registrace  u jednorázové akce]:[Příjmení]],3,0))</f>
        <v/>
      </c>
      <c r="I5272" s="94"/>
      <c r="J5272" s="94"/>
      <c r="L5272" s="15"/>
      <c r="M5272" s="15"/>
      <c r="N5272" s="15"/>
    </row>
    <row r="5273" spans="2:14" s="25" customFormat="1" ht="15" customHeight="1" x14ac:dyDescent="0.3">
      <c r="B5273" s="25" t="str">
        <f>IF(A5273="","",VLOOKUP(A5273,Tabulka3[[Číslo registrace  u jednorázové akce]:[Příjmení]],2,0))</f>
        <v/>
      </c>
      <c r="C5273" s="25" t="str">
        <f>IF(A5273="","",VLOOKUP(A5273,Tabulka3[[Číslo registrace  u jednorázové akce]:[Příjmení]],3,0))</f>
        <v/>
      </c>
      <c r="I5273" s="94"/>
      <c r="J5273" s="94"/>
      <c r="L5273" s="15"/>
      <c r="M5273" s="15"/>
      <c r="N5273" s="15"/>
    </row>
    <row r="5274" spans="2:14" s="25" customFormat="1" ht="15" customHeight="1" x14ac:dyDescent="0.3">
      <c r="B5274" s="25" t="str">
        <f>IF(A5274="","",VLOOKUP(A5274,Tabulka3[[Číslo registrace  u jednorázové akce]:[Příjmení]],2,0))</f>
        <v/>
      </c>
      <c r="C5274" s="25" t="str">
        <f>IF(A5274="","",VLOOKUP(A5274,Tabulka3[[Číslo registrace  u jednorázové akce]:[Příjmení]],3,0))</f>
        <v/>
      </c>
      <c r="I5274" s="94"/>
      <c r="J5274" s="94"/>
      <c r="L5274" s="15"/>
      <c r="M5274" s="15"/>
      <c r="N5274" s="15"/>
    </row>
    <row r="5275" spans="2:14" s="25" customFormat="1" ht="15" customHeight="1" x14ac:dyDescent="0.3">
      <c r="B5275" s="25" t="str">
        <f>IF(A5275="","",VLOOKUP(A5275,Tabulka3[[Číslo registrace  u jednorázové akce]:[Příjmení]],2,0))</f>
        <v/>
      </c>
      <c r="C5275" s="25" t="str">
        <f>IF(A5275="","",VLOOKUP(A5275,Tabulka3[[Číslo registrace  u jednorázové akce]:[Příjmení]],3,0))</f>
        <v/>
      </c>
      <c r="I5275" s="94"/>
      <c r="J5275" s="94"/>
      <c r="L5275" s="15"/>
      <c r="M5275" s="15"/>
      <c r="N5275" s="15"/>
    </row>
    <row r="5276" spans="2:14" s="25" customFormat="1" ht="15" customHeight="1" x14ac:dyDescent="0.3">
      <c r="B5276" s="25" t="str">
        <f>IF(A5276="","",VLOOKUP(A5276,Tabulka3[[Číslo registrace  u jednorázové akce]:[Příjmení]],2,0))</f>
        <v/>
      </c>
      <c r="C5276" s="25" t="str">
        <f>IF(A5276="","",VLOOKUP(A5276,Tabulka3[[Číslo registrace  u jednorázové akce]:[Příjmení]],3,0))</f>
        <v/>
      </c>
      <c r="I5276" s="94"/>
      <c r="J5276" s="94"/>
      <c r="L5276" s="15"/>
      <c r="M5276" s="15"/>
      <c r="N5276" s="15"/>
    </row>
    <row r="5277" spans="2:14" s="25" customFormat="1" ht="15" customHeight="1" x14ac:dyDescent="0.3">
      <c r="B5277" s="25" t="str">
        <f>IF(A5277="","",VLOOKUP(A5277,Tabulka3[[Číslo registrace  u jednorázové akce]:[Příjmení]],2,0))</f>
        <v/>
      </c>
      <c r="C5277" s="25" t="str">
        <f>IF(A5277="","",VLOOKUP(A5277,Tabulka3[[Číslo registrace  u jednorázové akce]:[Příjmení]],3,0))</f>
        <v/>
      </c>
      <c r="I5277" s="94"/>
      <c r="J5277" s="94"/>
      <c r="L5277" s="15"/>
      <c r="M5277" s="15"/>
      <c r="N5277" s="15"/>
    </row>
    <row r="5278" spans="2:14" s="25" customFormat="1" ht="15" customHeight="1" x14ac:dyDescent="0.3">
      <c r="B5278" s="25" t="str">
        <f>IF(A5278="","",VLOOKUP(A5278,Tabulka3[[Číslo registrace  u jednorázové akce]:[Příjmení]],2,0))</f>
        <v/>
      </c>
      <c r="C5278" s="25" t="str">
        <f>IF(A5278="","",VLOOKUP(A5278,Tabulka3[[Číslo registrace  u jednorázové akce]:[Příjmení]],3,0))</f>
        <v/>
      </c>
      <c r="I5278" s="94"/>
      <c r="J5278" s="94"/>
      <c r="L5278" s="15"/>
      <c r="M5278" s="15"/>
      <c r="N5278" s="15"/>
    </row>
    <row r="5279" spans="2:14" s="25" customFormat="1" ht="15" customHeight="1" x14ac:dyDescent="0.3">
      <c r="B5279" s="25" t="str">
        <f>IF(A5279="","",VLOOKUP(A5279,Tabulka3[[Číslo registrace  u jednorázové akce]:[Příjmení]],2,0))</f>
        <v/>
      </c>
      <c r="C5279" s="25" t="str">
        <f>IF(A5279="","",VLOOKUP(A5279,Tabulka3[[Číslo registrace  u jednorázové akce]:[Příjmení]],3,0))</f>
        <v/>
      </c>
      <c r="I5279" s="94"/>
      <c r="J5279" s="94"/>
      <c r="L5279" s="15"/>
      <c r="M5279" s="15"/>
      <c r="N5279" s="15"/>
    </row>
    <row r="5280" spans="2:14" s="25" customFormat="1" ht="15" customHeight="1" x14ac:dyDescent="0.3">
      <c r="B5280" s="25" t="str">
        <f>IF(A5280="","",VLOOKUP(A5280,Tabulka3[[Číslo registrace  u jednorázové akce]:[Příjmení]],2,0))</f>
        <v/>
      </c>
      <c r="C5280" s="25" t="str">
        <f>IF(A5280="","",VLOOKUP(A5280,Tabulka3[[Číslo registrace  u jednorázové akce]:[Příjmení]],3,0))</f>
        <v/>
      </c>
      <c r="I5280" s="94"/>
      <c r="J5280" s="94"/>
      <c r="L5280" s="15"/>
      <c r="M5280" s="15"/>
      <c r="N5280" s="15"/>
    </row>
    <row r="5281" spans="2:14" s="25" customFormat="1" ht="15" customHeight="1" x14ac:dyDescent="0.3">
      <c r="B5281" s="25" t="str">
        <f>IF(A5281="","",VLOOKUP(A5281,Tabulka3[[Číslo registrace  u jednorázové akce]:[Příjmení]],2,0))</f>
        <v/>
      </c>
      <c r="C5281" s="25" t="str">
        <f>IF(A5281="","",VLOOKUP(A5281,Tabulka3[[Číslo registrace  u jednorázové akce]:[Příjmení]],3,0))</f>
        <v/>
      </c>
      <c r="I5281" s="94"/>
      <c r="J5281" s="94"/>
      <c r="L5281" s="15"/>
      <c r="M5281" s="15"/>
      <c r="N5281" s="15"/>
    </row>
    <row r="5282" spans="2:14" s="25" customFormat="1" ht="15" customHeight="1" x14ac:dyDescent="0.3">
      <c r="B5282" s="25" t="str">
        <f>IF(A5282="","",VLOOKUP(A5282,Tabulka3[[Číslo registrace  u jednorázové akce]:[Příjmení]],2,0))</f>
        <v/>
      </c>
      <c r="C5282" s="25" t="str">
        <f>IF(A5282="","",VLOOKUP(A5282,Tabulka3[[Číslo registrace  u jednorázové akce]:[Příjmení]],3,0))</f>
        <v/>
      </c>
      <c r="I5282" s="94"/>
      <c r="J5282" s="94"/>
      <c r="L5282" s="15"/>
      <c r="M5282" s="15"/>
      <c r="N5282" s="15"/>
    </row>
    <row r="5283" spans="2:14" s="25" customFormat="1" ht="15" customHeight="1" x14ac:dyDescent="0.3">
      <c r="B5283" s="25" t="str">
        <f>IF(A5283="","",VLOOKUP(A5283,Tabulka3[[Číslo registrace  u jednorázové akce]:[Příjmení]],2,0))</f>
        <v/>
      </c>
      <c r="C5283" s="25" t="str">
        <f>IF(A5283="","",VLOOKUP(A5283,Tabulka3[[Číslo registrace  u jednorázové akce]:[Příjmení]],3,0))</f>
        <v/>
      </c>
      <c r="I5283" s="94"/>
      <c r="J5283" s="94"/>
      <c r="L5283" s="15"/>
      <c r="M5283" s="15"/>
      <c r="N5283" s="15"/>
    </row>
    <row r="5284" spans="2:14" s="25" customFormat="1" ht="15" customHeight="1" x14ac:dyDescent="0.3">
      <c r="B5284" s="25" t="str">
        <f>IF(A5284="","",VLOOKUP(A5284,Tabulka3[[Číslo registrace  u jednorázové akce]:[Příjmení]],2,0))</f>
        <v/>
      </c>
      <c r="C5284" s="25" t="str">
        <f>IF(A5284="","",VLOOKUP(A5284,Tabulka3[[Číslo registrace  u jednorázové akce]:[Příjmení]],3,0))</f>
        <v/>
      </c>
      <c r="I5284" s="94"/>
      <c r="J5284" s="94"/>
      <c r="L5284" s="15"/>
      <c r="M5284" s="15"/>
      <c r="N5284" s="15"/>
    </row>
    <row r="5285" spans="2:14" s="25" customFormat="1" ht="15" customHeight="1" x14ac:dyDescent="0.3">
      <c r="B5285" s="25" t="str">
        <f>IF(A5285="","",VLOOKUP(A5285,Tabulka3[[Číslo registrace  u jednorázové akce]:[Příjmení]],2,0))</f>
        <v/>
      </c>
      <c r="C5285" s="25" t="str">
        <f>IF(A5285="","",VLOOKUP(A5285,Tabulka3[[Číslo registrace  u jednorázové akce]:[Příjmení]],3,0))</f>
        <v/>
      </c>
      <c r="I5285" s="94"/>
      <c r="J5285" s="94"/>
      <c r="L5285" s="15"/>
      <c r="M5285" s="15"/>
      <c r="N5285" s="15"/>
    </row>
    <row r="5286" spans="2:14" s="25" customFormat="1" ht="15" customHeight="1" x14ac:dyDescent="0.3">
      <c r="B5286" s="25" t="str">
        <f>IF(A5286="","",VLOOKUP(A5286,Tabulka3[[Číslo registrace  u jednorázové akce]:[Příjmení]],2,0))</f>
        <v/>
      </c>
      <c r="C5286" s="25" t="str">
        <f>IF(A5286="","",VLOOKUP(A5286,Tabulka3[[Číslo registrace  u jednorázové akce]:[Příjmení]],3,0))</f>
        <v/>
      </c>
      <c r="I5286" s="94"/>
      <c r="J5286" s="94"/>
      <c r="L5286" s="15"/>
      <c r="M5286" s="15"/>
      <c r="N5286" s="15"/>
    </row>
    <row r="5287" spans="2:14" s="25" customFormat="1" ht="15" customHeight="1" x14ac:dyDescent="0.3">
      <c r="B5287" s="25" t="str">
        <f>IF(A5287="","",VLOOKUP(A5287,Tabulka3[[Číslo registrace  u jednorázové akce]:[Příjmení]],2,0))</f>
        <v/>
      </c>
      <c r="C5287" s="25" t="str">
        <f>IF(A5287="","",VLOOKUP(A5287,Tabulka3[[Číslo registrace  u jednorázové akce]:[Příjmení]],3,0))</f>
        <v/>
      </c>
      <c r="I5287" s="94"/>
      <c r="J5287" s="94"/>
      <c r="L5287" s="15"/>
      <c r="M5287" s="15"/>
      <c r="N5287" s="15"/>
    </row>
    <row r="5288" spans="2:14" s="25" customFormat="1" ht="15" customHeight="1" x14ac:dyDescent="0.3">
      <c r="B5288" s="25" t="str">
        <f>IF(A5288="","",VLOOKUP(A5288,Tabulka3[[Číslo registrace  u jednorázové akce]:[Příjmení]],2,0))</f>
        <v/>
      </c>
      <c r="C5288" s="25" t="str">
        <f>IF(A5288="","",VLOOKUP(A5288,Tabulka3[[Číslo registrace  u jednorázové akce]:[Příjmení]],3,0))</f>
        <v/>
      </c>
      <c r="I5288" s="94"/>
      <c r="J5288" s="94"/>
      <c r="L5288" s="15"/>
      <c r="M5288" s="15"/>
      <c r="N5288" s="15"/>
    </row>
    <row r="5289" spans="2:14" s="25" customFormat="1" ht="15" customHeight="1" x14ac:dyDescent="0.3">
      <c r="B5289" s="25" t="str">
        <f>IF(A5289="","",VLOOKUP(A5289,Tabulka3[[Číslo registrace  u jednorázové akce]:[Příjmení]],2,0))</f>
        <v/>
      </c>
      <c r="C5289" s="25" t="str">
        <f>IF(A5289="","",VLOOKUP(A5289,Tabulka3[[Číslo registrace  u jednorázové akce]:[Příjmení]],3,0))</f>
        <v/>
      </c>
      <c r="I5289" s="94"/>
      <c r="J5289" s="94"/>
      <c r="L5289" s="15"/>
      <c r="M5289" s="15"/>
      <c r="N5289" s="15"/>
    </row>
    <row r="5290" spans="2:14" s="25" customFormat="1" ht="15" customHeight="1" x14ac:dyDescent="0.3">
      <c r="B5290" s="25" t="str">
        <f>IF(A5290="","",VLOOKUP(A5290,Tabulka3[[Číslo registrace  u jednorázové akce]:[Příjmení]],2,0))</f>
        <v/>
      </c>
      <c r="C5290" s="25" t="str">
        <f>IF(A5290="","",VLOOKUP(A5290,Tabulka3[[Číslo registrace  u jednorázové akce]:[Příjmení]],3,0))</f>
        <v/>
      </c>
      <c r="I5290" s="94"/>
      <c r="J5290" s="94"/>
      <c r="L5290" s="15"/>
      <c r="M5290" s="15"/>
      <c r="N5290" s="15"/>
    </row>
    <row r="5291" spans="2:14" s="25" customFormat="1" ht="15" customHeight="1" x14ac:dyDescent="0.3">
      <c r="B5291" s="25" t="str">
        <f>IF(A5291="","",VLOOKUP(A5291,Tabulka3[[Číslo registrace  u jednorázové akce]:[Příjmení]],2,0))</f>
        <v/>
      </c>
      <c r="C5291" s="25" t="str">
        <f>IF(A5291="","",VLOOKUP(A5291,Tabulka3[[Číslo registrace  u jednorázové akce]:[Příjmení]],3,0))</f>
        <v/>
      </c>
      <c r="I5291" s="94"/>
      <c r="J5291" s="94"/>
      <c r="L5291" s="15"/>
      <c r="M5291" s="15"/>
      <c r="N5291" s="15"/>
    </row>
    <row r="5292" spans="2:14" s="25" customFormat="1" ht="15" customHeight="1" x14ac:dyDescent="0.3">
      <c r="B5292" s="25" t="str">
        <f>IF(A5292="","",VLOOKUP(A5292,Tabulka3[[Číslo registrace  u jednorázové akce]:[Příjmení]],2,0))</f>
        <v/>
      </c>
      <c r="C5292" s="25" t="str">
        <f>IF(A5292="","",VLOOKUP(A5292,Tabulka3[[Číslo registrace  u jednorázové akce]:[Příjmení]],3,0))</f>
        <v/>
      </c>
      <c r="I5292" s="94"/>
      <c r="J5292" s="94"/>
      <c r="L5292" s="15"/>
      <c r="M5292" s="15"/>
      <c r="N5292" s="15"/>
    </row>
    <row r="5293" spans="2:14" s="25" customFormat="1" ht="15" customHeight="1" x14ac:dyDescent="0.3">
      <c r="B5293" s="25" t="str">
        <f>IF(A5293="","",VLOOKUP(A5293,Tabulka3[[Číslo registrace  u jednorázové akce]:[Příjmení]],2,0))</f>
        <v/>
      </c>
      <c r="C5293" s="25" t="str">
        <f>IF(A5293="","",VLOOKUP(A5293,Tabulka3[[Číslo registrace  u jednorázové akce]:[Příjmení]],3,0))</f>
        <v/>
      </c>
      <c r="I5293" s="94"/>
      <c r="J5293" s="94"/>
      <c r="L5293" s="15"/>
      <c r="M5293" s="15"/>
      <c r="N5293" s="15"/>
    </row>
    <row r="5294" spans="2:14" s="25" customFormat="1" ht="15" customHeight="1" x14ac:dyDescent="0.3">
      <c r="B5294" s="25" t="str">
        <f>IF(A5294="","",VLOOKUP(A5294,Tabulka3[[Číslo registrace  u jednorázové akce]:[Příjmení]],2,0))</f>
        <v/>
      </c>
      <c r="C5294" s="25" t="str">
        <f>IF(A5294="","",VLOOKUP(A5294,Tabulka3[[Číslo registrace  u jednorázové akce]:[Příjmení]],3,0))</f>
        <v/>
      </c>
      <c r="I5294" s="94"/>
      <c r="J5294" s="94"/>
      <c r="L5294" s="15"/>
      <c r="M5294" s="15"/>
      <c r="N5294" s="15"/>
    </row>
    <row r="5295" spans="2:14" s="25" customFormat="1" ht="15" customHeight="1" x14ac:dyDescent="0.3">
      <c r="B5295" s="25" t="str">
        <f>IF(A5295="","",VLOOKUP(A5295,Tabulka3[[Číslo registrace  u jednorázové akce]:[Příjmení]],2,0))</f>
        <v/>
      </c>
      <c r="C5295" s="25" t="str">
        <f>IF(A5295="","",VLOOKUP(A5295,Tabulka3[[Číslo registrace  u jednorázové akce]:[Příjmení]],3,0))</f>
        <v/>
      </c>
      <c r="I5295" s="94"/>
      <c r="J5295" s="94"/>
      <c r="L5295" s="15"/>
      <c r="M5295" s="15"/>
      <c r="N5295" s="15"/>
    </row>
    <row r="5296" spans="2:14" s="25" customFormat="1" ht="15" customHeight="1" x14ac:dyDescent="0.3">
      <c r="B5296" s="25" t="str">
        <f>IF(A5296="","",VLOOKUP(A5296,Tabulka3[[Číslo registrace  u jednorázové akce]:[Příjmení]],2,0))</f>
        <v/>
      </c>
      <c r="C5296" s="25" t="str">
        <f>IF(A5296="","",VLOOKUP(A5296,Tabulka3[[Číslo registrace  u jednorázové akce]:[Příjmení]],3,0))</f>
        <v/>
      </c>
      <c r="I5296" s="94"/>
      <c r="J5296" s="94"/>
      <c r="L5296" s="15"/>
      <c r="M5296" s="15"/>
      <c r="N5296" s="15"/>
    </row>
    <row r="5297" spans="2:14" s="25" customFormat="1" ht="15" customHeight="1" x14ac:dyDescent="0.3">
      <c r="B5297" s="25" t="str">
        <f>IF(A5297="","",VLOOKUP(A5297,Tabulka3[[Číslo registrace  u jednorázové akce]:[Příjmení]],2,0))</f>
        <v/>
      </c>
      <c r="C5297" s="25" t="str">
        <f>IF(A5297="","",VLOOKUP(A5297,Tabulka3[[Číslo registrace  u jednorázové akce]:[Příjmení]],3,0))</f>
        <v/>
      </c>
      <c r="I5297" s="94"/>
      <c r="J5297" s="94"/>
      <c r="L5297" s="15"/>
      <c r="M5297" s="15"/>
      <c r="N5297" s="15"/>
    </row>
    <row r="5298" spans="2:14" s="25" customFormat="1" ht="15" customHeight="1" x14ac:dyDescent="0.3">
      <c r="B5298" s="25" t="str">
        <f>IF(A5298="","",VLOOKUP(A5298,Tabulka3[[Číslo registrace  u jednorázové akce]:[Příjmení]],2,0))</f>
        <v/>
      </c>
      <c r="C5298" s="25" t="str">
        <f>IF(A5298="","",VLOOKUP(A5298,Tabulka3[[Číslo registrace  u jednorázové akce]:[Příjmení]],3,0))</f>
        <v/>
      </c>
      <c r="I5298" s="94"/>
      <c r="J5298" s="94"/>
      <c r="L5298" s="15"/>
      <c r="M5298" s="15"/>
      <c r="N5298" s="15"/>
    </row>
    <row r="5299" spans="2:14" s="25" customFormat="1" ht="15" customHeight="1" x14ac:dyDescent="0.3">
      <c r="B5299" s="25" t="str">
        <f>IF(A5299="","",VLOOKUP(A5299,Tabulka3[[Číslo registrace  u jednorázové akce]:[Příjmení]],2,0))</f>
        <v/>
      </c>
      <c r="C5299" s="25" t="str">
        <f>IF(A5299="","",VLOOKUP(A5299,Tabulka3[[Číslo registrace  u jednorázové akce]:[Příjmení]],3,0))</f>
        <v/>
      </c>
      <c r="I5299" s="94"/>
      <c r="J5299" s="94"/>
      <c r="L5299" s="15"/>
      <c r="M5299" s="15"/>
      <c r="N5299" s="15"/>
    </row>
    <row r="5300" spans="2:14" s="25" customFormat="1" ht="15" customHeight="1" x14ac:dyDescent="0.3">
      <c r="B5300" s="25" t="str">
        <f>IF(A5300="","",VLOOKUP(A5300,Tabulka3[[Číslo registrace  u jednorázové akce]:[Příjmení]],2,0))</f>
        <v/>
      </c>
      <c r="C5300" s="25" t="str">
        <f>IF(A5300="","",VLOOKUP(A5300,Tabulka3[[Číslo registrace  u jednorázové akce]:[Příjmení]],3,0))</f>
        <v/>
      </c>
      <c r="I5300" s="94"/>
      <c r="J5300" s="94"/>
      <c r="L5300" s="15"/>
      <c r="M5300" s="15"/>
      <c r="N5300" s="15"/>
    </row>
    <row r="5301" spans="2:14" s="25" customFormat="1" ht="15" customHeight="1" x14ac:dyDescent="0.3">
      <c r="B5301" s="25" t="str">
        <f>IF(A5301="","",VLOOKUP(A5301,Tabulka3[[Číslo registrace  u jednorázové akce]:[Příjmení]],2,0))</f>
        <v/>
      </c>
      <c r="C5301" s="25" t="str">
        <f>IF(A5301="","",VLOOKUP(A5301,Tabulka3[[Číslo registrace  u jednorázové akce]:[Příjmení]],3,0))</f>
        <v/>
      </c>
      <c r="I5301" s="94"/>
      <c r="J5301" s="94"/>
      <c r="L5301" s="15"/>
      <c r="M5301" s="15"/>
      <c r="N5301" s="15"/>
    </row>
    <row r="5302" spans="2:14" s="25" customFormat="1" ht="15" customHeight="1" x14ac:dyDescent="0.3">
      <c r="B5302" s="25" t="str">
        <f>IF(A5302="","",VLOOKUP(A5302,Tabulka3[[Číslo registrace  u jednorázové akce]:[Příjmení]],2,0))</f>
        <v/>
      </c>
      <c r="C5302" s="25" t="str">
        <f>IF(A5302="","",VLOOKUP(A5302,Tabulka3[[Číslo registrace  u jednorázové akce]:[Příjmení]],3,0))</f>
        <v/>
      </c>
      <c r="I5302" s="94"/>
      <c r="J5302" s="94"/>
      <c r="L5302" s="15"/>
      <c r="M5302" s="15"/>
      <c r="N5302" s="15"/>
    </row>
    <row r="5303" spans="2:14" s="25" customFormat="1" ht="15" customHeight="1" x14ac:dyDescent="0.3">
      <c r="B5303" s="25" t="str">
        <f>IF(A5303="","",VLOOKUP(A5303,Tabulka3[[Číslo registrace  u jednorázové akce]:[Příjmení]],2,0))</f>
        <v/>
      </c>
      <c r="C5303" s="25" t="str">
        <f>IF(A5303="","",VLOOKUP(A5303,Tabulka3[[Číslo registrace  u jednorázové akce]:[Příjmení]],3,0))</f>
        <v/>
      </c>
      <c r="I5303" s="94"/>
      <c r="J5303" s="94"/>
      <c r="L5303" s="15"/>
      <c r="M5303" s="15"/>
      <c r="N5303" s="15"/>
    </row>
    <row r="5304" spans="2:14" s="25" customFormat="1" ht="15" customHeight="1" x14ac:dyDescent="0.3">
      <c r="B5304" s="25" t="str">
        <f>IF(A5304="","",VLOOKUP(A5304,Tabulka3[[Číslo registrace  u jednorázové akce]:[Příjmení]],2,0))</f>
        <v/>
      </c>
      <c r="C5304" s="25" t="str">
        <f>IF(A5304="","",VLOOKUP(A5304,Tabulka3[[Číslo registrace  u jednorázové akce]:[Příjmení]],3,0))</f>
        <v/>
      </c>
      <c r="I5304" s="94"/>
      <c r="J5304" s="94"/>
      <c r="L5304" s="15"/>
      <c r="M5304" s="15"/>
      <c r="N5304" s="15"/>
    </row>
    <row r="5305" spans="2:14" s="25" customFormat="1" ht="15" customHeight="1" x14ac:dyDescent="0.3">
      <c r="B5305" s="25" t="str">
        <f>IF(A5305="","",VLOOKUP(A5305,Tabulka3[[Číslo registrace  u jednorázové akce]:[Příjmení]],2,0))</f>
        <v/>
      </c>
      <c r="C5305" s="25" t="str">
        <f>IF(A5305="","",VLOOKUP(A5305,Tabulka3[[Číslo registrace  u jednorázové akce]:[Příjmení]],3,0))</f>
        <v/>
      </c>
      <c r="I5305" s="94"/>
      <c r="J5305" s="94"/>
      <c r="L5305" s="15"/>
      <c r="M5305" s="15"/>
      <c r="N5305" s="15"/>
    </row>
    <row r="5306" spans="2:14" s="25" customFormat="1" ht="15" customHeight="1" x14ac:dyDescent="0.3">
      <c r="B5306" s="25" t="str">
        <f>IF(A5306="","",VLOOKUP(A5306,Tabulka3[[Číslo registrace  u jednorázové akce]:[Příjmení]],2,0))</f>
        <v/>
      </c>
      <c r="C5306" s="25" t="str">
        <f>IF(A5306="","",VLOOKUP(A5306,Tabulka3[[Číslo registrace  u jednorázové akce]:[Příjmení]],3,0))</f>
        <v/>
      </c>
      <c r="I5306" s="94"/>
      <c r="J5306" s="94"/>
      <c r="L5306" s="15"/>
      <c r="M5306" s="15"/>
      <c r="N5306" s="15"/>
    </row>
    <row r="5307" spans="2:14" s="25" customFormat="1" ht="15" customHeight="1" x14ac:dyDescent="0.3">
      <c r="B5307" s="25" t="str">
        <f>IF(A5307="","",VLOOKUP(A5307,Tabulka3[[Číslo registrace  u jednorázové akce]:[Příjmení]],2,0))</f>
        <v/>
      </c>
      <c r="C5307" s="25" t="str">
        <f>IF(A5307="","",VLOOKUP(A5307,Tabulka3[[Číslo registrace  u jednorázové akce]:[Příjmení]],3,0))</f>
        <v/>
      </c>
      <c r="I5307" s="94"/>
      <c r="J5307" s="94"/>
      <c r="L5307" s="15"/>
      <c r="M5307" s="15"/>
      <c r="N5307" s="15"/>
    </row>
    <row r="5308" spans="2:14" s="25" customFormat="1" ht="15" customHeight="1" x14ac:dyDescent="0.3">
      <c r="B5308" s="25" t="str">
        <f>IF(A5308="","",VLOOKUP(A5308,Tabulka3[[Číslo registrace  u jednorázové akce]:[Příjmení]],2,0))</f>
        <v/>
      </c>
      <c r="C5308" s="25" t="str">
        <f>IF(A5308="","",VLOOKUP(A5308,Tabulka3[[Číslo registrace  u jednorázové akce]:[Příjmení]],3,0))</f>
        <v/>
      </c>
      <c r="I5308" s="94"/>
      <c r="J5308" s="94"/>
      <c r="L5308" s="15"/>
      <c r="M5308" s="15"/>
      <c r="N5308" s="15"/>
    </row>
    <row r="5309" spans="2:14" s="25" customFormat="1" ht="15" customHeight="1" x14ac:dyDescent="0.3">
      <c r="B5309" s="25" t="str">
        <f>IF(A5309="","",VLOOKUP(A5309,Tabulka3[[Číslo registrace  u jednorázové akce]:[Příjmení]],2,0))</f>
        <v/>
      </c>
      <c r="C5309" s="25" t="str">
        <f>IF(A5309="","",VLOOKUP(A5309,Tabulka3[[Číslo registrace  u jednorázové akce]:[Příjmení]],3,0))</f>
        <v/>
      </c>
      <c r="I5309" s="94"/>
      <c r="J5309" s="94"/>
      <c r="L5309" s="15"/>
      <c r="M5309" s="15"/>
      <c r="N5309" s="15"/>
    </row>
    <row r="5310" spans="2:14" s="25" customFormat="1" ht="15" customHeight="1" x14ac:dyDescent="0.3">
      <c r="B5310" s="25" t="str">
        <f>IF(A5310="","",VLOOKUP(A5310,Tabulka3[[Číslo registrace  u jednorázové akce]:[Příjmení]],2,0))</f>
        <v/>
      </c>
      <c r="C5310" s="25" t="str">
        <f>IF(A5310="","",VLOOKUP(A5310,Tabulka3[[Číslo registrace  u jednorázové akce]:[Příjmení]],3,0))</f>
        <v/>
      </c>
      <c r="I5310" s="94"/>
      <c r="J5310" s="94"/>
      <c r="L5310" s="15"/>
      <c r="M5310" s="15"/>
      <c r="N5310" s="15"/>
    </row>
    <row r="5311" spans="2:14" s="25" customFormat="1" ht="15" customHeight="1" x14ac:dyDescent="0.3">
      <c r="B5311" s="25" t="str">
        <f>IF(A5311="","",VLOOKUP(A5311,Tabulka3[[Číslo registrace  u jednorázové akce]:[Příjmení]],2,0))</f>
        <v/>
      </c>
      <c r="C5311" s="25" t="str">
        <f>IF(A5311="","",VLOOKUP(A5311,Tabulka3[[Číslo registrace  u jednorázové akce]:[Příjmení]],3,0))</f>
        <v/>
      </c>
      <c r="I5311" s="94"/>
      <c r="J5311" s="94"/>
      <c r="L5311" s="15"/>
      <c r="M5311" s="15"/>
      <c r="N5311" s="15"/>
    </row>
    <row r="5312" spans="2:14" s="25" customFormat="1" ht="15" customHeight="1" x14ac:dyDescent="0.3">
      <c r="B5312" s="25" t="str">
        <f>IF(A5312="","",VLOOKUP(A5312,Tabulka3[[Číslo registrace  u jednorázové akce]:[Příjmení]],2,0))</f>
        <v/>
      </c>
      <c r="C5312" s="25" t="str">
        <f>IF(A5312="","",VLOOKUP(A5312,Tabulka3[[Číslo registrace  u jednorázové akce]:[Příjmení]],3,0))</f>
        <v/>
      </c>
      <c r="I5312" s="94"/>
      <c r="J5312" s="94"/>
      <c r="L5312" s="15"/>
      <c r="M5312" s="15"/>
      <c r="N5312" s="15"/>
    </row>
    <row r="5313" spans="2:14" s="25" customFormat="1" ht="15" customHeight="1" x14ac:dyDescent="0.3">
      <c r="B5313" s="25" t="str">
        <f>IF(A5313="","",VLOOKUP(A5313,Tabulka3[[Číslo registrace  u jednorázové akce]:[Příjmení]],2,0))</f>
        <v/>
      </c>
      <c r="C5313" s="25" t="str">
        <f>IF(A5313="","",VLOOKUP(A5313,Tabulka3[[Číslo registrace  u jednorázové akce]:[Příjmení]],3,0))</f>
        <v/>
      </c>
      <c r="I5313" s="94"/>
      <c r="J5313" s="94"/>
      <c r="L5313" s="15"/>
      <c r="M5313" s="15"/>
      <c r="N5313" s="15"/>
    </row>
    <row r="5314" spans="2:14" s="25" customFormat="1" ht="15" customHeight="1" x14ac:dyDescent="0.3">
      <c r="B5314" s="25" t="str">
        <f>IF(A5314="","",VLOOKUP(A5314,Tabulka3[[Číslo registrace  u jednorázové akce]:[Příjmení]],2,0))</f>
        <v/>
      </c>
      <c r="C5314" s="25" t="str">
        <f>IF(A5314="","",VLOOKUP(A5314,Tabulka3[[Číslo registrace  u jednorázové akce]:[Příjmení]],3,0))</f>
        <v/>
      </c>
      <c r="I5314" s="94"/>
      <c r="J5314" s="94"/>
      <c r="L5314" s="15"/>
      <c r="M5314" s="15"/>
      <c r="N5314" s="15"/>
    </row>
    <row r="5315" spans="2:14" s="25" customFormat="1" ht="15" customHeight="1" x14ac:dyDescent="0.3">
      <c r="B5315" s="25" t="str">
        <f>IF(A5315="","",VLOOKUP(A5315,Tabulka3[[Číslo registrace  u jednorázové akce]:[Příjmení]],2,0))</f>
        <v/>
      </c>
      <c r="C5315" s="25" t="str">
        <f>IF(A5315="","",VLOOKUP(A5315,Tabulka3[[Číslo registrace  u jednorázové akce]:[Příjmení]],3,0))</f>
        <v/>
      </c>
      <c r="I5315" s="94"/>
      <c r="J5315" s="94"/>
      <c r="L5315" s="15"/>
      <c r="M5315" s="15"/>
      <c r="N5315" s="15"/>
    </row>
    <row r="5316" spans="2:14" s="25" customFormat="1" ht="15" customHeight="1" x14ac:dyDescent="0.3">
      <c r="B5316" s="25" t="str">
        <f>IF(A5316="","",VLOOKUP(A5316,Tabulka3[[Číslo registrace  u jednorázové akce]:[Příjmení]],2,0))</f>
        <v/>
      </c>
      <c r="C5316" s="25" t="str">
        <f>IF(A5316="","",VLOOKUP(A5316,Tabulka3[[Číslo registrace  u jednorázové akce]:[Příjmení]],3,0))</f>
        <v/>
      </c>
      <c r="I5316" s="94"/>
      <c r="J5316" s="94"/>
      <c r="L5316" s="15"/>
      <c r="M5316" s="15"/>
      <c r="N5316" s="15"/>
    </row>
    <row r="5317" spans="2:14" s="25" customFormat="1" ht="15" customHeight="1" x14ac:dyDescent="0.3">
      <c r="B5317" s="25" t="str">
        <f>IF(A5317="","",VLOOKUP(A5317,Tabulka3[[Číslo registrace  u jednorázové akce]:[Příjmení]],2,0))</f>
        <v/>
      </c>
      <c r="C5317" s="25" t="str">
        <f>IF(A5317="","",VLOOKUP(A5317,Tabulka3[[Číslo registrace  u jednorázové akce]:[Příjmení]],3,0))</f>
        <v/>
      </c>
      <c r="I5317" s="94"/>
      <c r="J5317" s="94"/>
      <c r="L5317" s="15"/>
      <c r="M5317" s="15"/>
      <c r="N5317" s="15"/>
    </row>
    <row r="5318" spans="2:14" s="25" customFormat="1" ht="15" customHeight="1" x14ac:dyDescent="0.3">
      <c r="B5318" s="25" t="str">
        <f>IF(A5318="","",VLOOKUP(A5318,Tabulka3[[Číslo registrace  u jednorázové akce]:[Příjmení]],2,0))</f>
        <v/>
      </c>
      <c r="C5318" s="25" t="str">
        <f>IF(A5318="","",VLOOKUP(A5318,Tabulka3[[Číslo registrace  u jednorázové akce]:[Příjmení]],3,0))</f>
        <v/>
      </c>
      <c r="I5318" s="94"/>
      <c r="J5318" s="94"/>
      <c r="L5318" s="15"/>
      <c r="M5318" s="15"/>
      <c r="N5318" s="15"/>
    </row>
    <row r="5319" spans="2:14" s="25" customFormat="1" ht="15" customHeight="1" x14ac:dyDescent="0.3">
      <c r="B5319" s="25" t="str">
        <f>IF(A5319="","",VLOOKUP(A5319,Tabulka3[[Číslo registrace  u jednorázové akce]:[Příjmení]],2,0))</f>
        <v/>
      </c>
      <c r="C5319" s="25" t="str">
        <f>IF(A5319="","",VLOOKUP(A5319,Tabulka3[[Číslo registrace  u jednorázové akce]:[Příjmení]],3,0))</f>
        <v/>
      </c>
      <c r="I5319" s="94"/>
      <c r="J5319" s="94"/>
      <c r="L5319" s="15"/>
      <c r="M5319" s="15"/>
      <c r="N5319" s="15"/>
    </row>
    <row r="5320" spans="2:14" s="25" customFormat="1" ht="15" customHeight="1" x14ac:dyDescent="0.3">
      <c r="B5320" s="25" t="str">
        <f>IF(A5320="","",VLOOKUP(A5320,Tabulka3[[Číslo registrace  u jednorázové akce]:[Příjmení]],2,0))</f>
        <v/>
      </c>
      <c r="C5320" s="25" t="str">
        <f>IF(A5320="","",VLOOKUP(A5320,Tabulka3[[Číslo registrace  u jednorázové akce]:[Příjmení]],3,0))</f>
        <v/>
      </c>
      <c r="I5320" s="94"/>
      <c r="J5320" s="94"/>
      <c r="L5320" s="15"/>
      <c r="M5320" s="15"/>
      <c r="N5320" s="15"/>
    </row>
    <row r="5321" spans="2:14" s="25" customFormat="1" ht="15" customHeight="1" x14ac:dyDescent="0.3">
      <c r="B5321" s="25" t="str">
        <f>IF(A5321="","",VLOOKUP(A5321,Tabulka3[[Číslo registrace  u jednorázové akce]:[Příjmení]],2,0))</f>
        <v/>
      </c>
      <c r="C5321" s="25" t="str">
        <f>IF(A5321="","",VLOOKUP(A5321,Tabulka3[[Číslo registrace  u jednorázové akce]:[Příjmení]],3,0))</f>
        <v/>
      </c>
      <c r="I5321" s="94"/>
      <c r="J5321" s="94"/>
      <c r="L5321" s="15"/>
      <c r="M5321" s="15"/>
      <c r="N5321" s="15"/>
    </row>
    <row r="5322" spans="2:14" s="25" customFormat="1" ht="15" customHeight="1" x14ac:dyDescent="0.3">
      <c r="B5322" s="25" t="str">
        <f>IF(A5322="","",VLOOKUP(A5322,Tabulka3[[Číslo registrace  u jednorázové akce]:[Příjmení]],2,0))</f>
        <v/>
      </c>
      <c r="C5322" s="25" t="str">
        <f>IF(A5322="","",VLOOKUP(A5322,Tabulka3[[Číslo registrace  u jednorázové akce]:[Příjmení]],3,0))</f>
        <v/>
      </c>
      <c r="I5322" s="94"/>
      <c r="J5322" s="94"/>
      <c r="L5322" s="15"/>
      <c r="M5322" s="15"/>
      <c r="N5322" s="15"/>
    </row>
    <row r="5323" spans="2:14" s="25" customFormat="1" ht="15" customHeight="1" x14ac:dyDescent="0.3">
      <c r="B5323" s="25" t="str">
        <f>IF(A5323="","",VLOOKUP(A5323,Tabulka3[[Číslo registrace  u jednorázové akce]:[Příjmení]],2,0))</f>
        <v/>
      </c>
      <c r="C5323" s="25" t="str">
        <f>IF(A5323="","",VLOOKUP(A5323,Tabulka3[[Číslo registrace  u jednorázové akce]:[Příjmení]],3,0))</f>
        <v/>
      </c>
      <c r="I5323" s="94"/>
      <c r="J5323" s="94"/>
      <c r="L5323" s="15"/>
      <c r="M5323" s="15"/>
      <c r="N5323" s="15"/>
    </row>
    <row r="5324" spans="2:14" s="25" customFormat="1" ht="15" customHeight="1" x14ac:dyDescent="0.3">
      <c r="B5324" s="25" t="str">
        <f>IF(A5324="","",VLOOKUP(A5324,Tabulka3[[Číslo registrace  u jednorázové akce]:[Příjmení]],2,0))</f>
        <v/>
      </c>
      <c r="C5324" s="25" t="str">
        <f>IF(A5324="","",VLOOKUP(A5324,Tabulka3[[Číslo registrace  u jednorázové akce]:[Příjmení]],3,0))</f>
        <v/>
      </c>
      <c r="I5324" s="94"/>
      <c r="J5324" s="94"/>
      <c r="L5324" s="15"/>
      <c r="M5324" s="15"/>
      <c r="N5324" s="15"/>
    </row>
    <row r="5325" spans="2:14" s="25" customFormat="1" ht="15" customHeight="1" x14ac:dyDescent="0.3">
      <c r="B5325" s="25" t="str">
        <f>IF(A5325="","",VLOOKUP(A5325,Tabulka3[[Číslo registrace  u jednorázové akce]:[Příjmení]],2,0))</f>
        <v/>
      </c>
      <c r="C5325" s="25" t="str">
        <f>IF(A5325="","",VLOOKUP(A5325,Tabulka3[[Číslo registrace  u jednorázové akce]:[Příjmení]],3,0))</f>
        <v/>
      </c>
      <c r="I5325" s="94"/>
      <c r="J5325" s="94"/>
      <c r="L5325" s="15"/>
      <c r="M5325" s="15"/>
      <c r="N5325" s="15"/>
    </row>
    <row r="5326" spans="2:14" s="25" customFormat="1" ht="15" customHeight="1" x14ac:dyDescent="0.3">
      <c r="B5326" s="25" t="str">
        <f>IF(A5326="","",VLOOKUP(A5326,Tabulka3[[Číslo registrace  u jednorázové akce]:[Příjmení]],2,0))</f>
        <v/>
      </c>
      <c r="C5326" s="25" t="str">
        <f>IF(A5326="","",VLOOKUP(A5326,Tabulka3[[Číslo registrace  u jednorázové akce]:[Příjmení]],3,0))</f>
        <v/>
      </c>
      <c r="I5326" s="94"/>
      <c r="J5326" s="94"/>
      <c r="L5326" s="15"/>
      <c r="M5326" s="15"/>
      <c r="N5326" s="15"/>
    </row>
    <row r="5327" spans="2:14" s="25" customFormat="1" ht="15" customHeight="1" x14ac:dyDescent="0.3">
      <c r="B5327" s="25" t="str">
        <f>IF(A5327="","",VLOOKUP(A5327,Tabulka3[[Číslo registrace  u jednorázové akce]:[Příjmení]],2,0))</f>
        <v/>
      </c>
      <c r="C5327" s="25" t="str">
        <f>IF(A5327="","",VLOOKUP(A5327,Tabulka3[[Číslo registrace  u jednorázové akce]:[Příjmení]],3,0))</f>
        <v/>
      </c>
      <c r="I5327" s="94"/>
      <c r="J5327" s="94"/>
      <c r="L5327" s="15"/>
      <c r="M5327" s="15"/>
      <c r="N5327" s="15"/>
    </row>
    <row r="5328" spans="2:14" s="25" customFormat="1" ht="15" customHeight="1" x14ac:dyDescent="0.3">
      <c r="B5328" s="25" t="str">
        <f>IF(A5328="","",VLOOKUP(A5328,Tabulka3[[Číslo registrace  u jednorázové akce]:[Příjmení]],2,0))</f>
        <v/>
      </c>
      <c r="C5328" s="25" t="str">
        <f>IF(A5328="","",VLOOKUP(A5328,Tabulka3[[Číslo registrace  u jednorázové akce]:[Příjmení]],3,0))</f>
        <v/>
      </c>
      <c r="I5328" s="94"/>
      <c r="J5328" s="94"/>
      <c r="L5328" s="15"/>
      <c r="M5328" s="15"/>
      <c r="N5328" s="15"/>
    </row>
    <row r="5329" spans="2:14" s="25" customFormat="1" ht="15" customHeight="1" x14ac:dyDescent="0.3">
      <c r="B5329" s="25" t="str">
        <f>IF(A5329="","",VLOOKUP(A5329,Tabulka3[[Číslo registrace  u jednorázové akce]:[Příjmení]],2,0))</f>
        <v/>
      </c>
      <c r="C5329" s="25" t="str">
        <f>IF(A5329="","",VLOOKUP(A5329,Tabulka3[[Číslo registrace  u jednorázové akce]:[Příjmení]],3,0))</f>
        <v/>
      </c>
      <c r="I5329" s="94"/>
      <c r="J5329" s="94"/>
      <c r="L5329" s="15"/>
      <c r="M5329" s="15"/>
      <c r="N5329" s="15"/>
    </row>
    <row r="5330" spans="2:14" s="25" customFormat="1" ht="15" customHeight="1" x14ac:dyDescent="0.3">
      <c r="B5330" s="25" t="str">
        <f>IF(A5330="","",VLOOKUP(A5330,Tabulka3[[Číslo registrace  u jednorázové akce]:[Příjmení]],2,0))</f>
        <v/>
      </c>
      <c r="C5330" s="25" t="str">
        <f>IF(A5330="","",VLOOKUP(A5330,Tabulka3[[Číslo registrace  u jednorázové akce]:[Příjmení]],3,0))</f>
        <v/>
      </c>
      <c r="I5330" s="94"/>
      <c r="J5330" s="94"/>
      <c r="L5330" s="15"/>
      <c r="M5330" s="15"/>
      <c r="N5330" s="15"/>
    </row>
    <row r="5331" spans="2:14" s="25" customFormat="1" ht="15" customHeight="1" x14ac:dyDescent="0.3">
      <c r="B5331" s="25" t="str">
        <f>IF(A5331="","",VLOOKUP(A5331,Tabulka3[[Číslo registrace  u jednorázové akce]:[Příjmení]],2,0))</f>
        <v/>
      </c>
      <c r="C5331" s="25" t="str">
        <f>IF(A5331="","",VLOOKUP(A5331,Tabulka3[[Číslo registrace  u jednorázové akce]:[Příjmení]],3,0))</f>
        <v/>
      </c>
      <c r="I5331" s="94"/>
      <c r="J5331" s="94"/>
      <c r="L5331" s="15"/>
      <c r="M5331" s="15"/>
      <c r="N5331" s="15"/>
    </row>
    <row r="5332" spans="2:14" s="25" customFormat="1" ht="15" customHeight="1" x14ac:dyDescent="0.3">
      <c r="B5332" s="25" t="str">
        <f>IF(A5332="","",VLOOKUP(A5332,Tabulka3[[Číslo registrace  u jednorázové akce]:[Příjmení]],2,0))</f>
        <v/>
      </c>
      <c r="C5332" s="25" t="str">
        <f>IF(A5332="","",VLOOKUP(A5332,Tabulka3[[Číslo registrace  u jednorázové akce]:[Příjmení]],3,0))</f>
        <v/>
      </c>
      <c r="I5332" s="94"/>
      <c r="J5332" s="94"/>
      <c r="L5332" s="15"/>
      <c r="M5332" s="15"/>
      <c r="N5332" s="15"/>
    </row>
    <row r="5333" spans="2:14" s="25" customFormat="1" ht="15" customHeight="1" x14ac:dyDescent="0.3">
      <c r="B5333" s="25" t="str">
        <f>IF(A5333="","",VLOOKUP(A5333,Tabulka3[[Číslo registrace  u jednorázové akce]:[Příjmení]],2,0))</f>
        <v/>
      </c>
      <c r="C5333" s="25" t="str">
        <f>IF(A5333="","",VLOOKUP(A5333,Tabulka3[[Číslo registrace  u jednorázové akce]:[Příjmení]],3,0))</f>
        <v/>
      </c>
      <c r="I5333" s="94"/>
      <c r="J5333" s="94"/>
      <c r="L5333" s="15"/>
      <c r="M5333" s="15"/>
      <c r="N5333" s="15"/>
    </row>
    <row r="5334" spans="2:14" s="25" customFormat="1" ht="15" customHeight="1" x14ac:dyDescent="0.3">
      <c r="B5334" s="25" t="str">
        <f>IF(A5334="","",VLOOKUP(A5334,Tabulka3[[Číslo registrace  u jednorázové akce]:[Příjmení]],2,0))</f>
        <v/>
      </c>
      <c r="C5334" s="25" t="str">
        <f>IF(A5334="","",VLOOKUP(A5334,Tabulka3[[Číslo registrace  u jednorázové akce]:[Příjmení]],3,0))</f>
        <v/>
      </c>
      <c r="I5334" s="94"/>
      <c r="J5334" s="94"/>
      <c r="L5334" s="15"/>
      <c r="M5334" s="15"/>
      <c r="N5334" s="15"/>
    </row>
    <row r="5335" spans="2:14" s="25" customFormat="1" ht="15" customHeight="1" x14ac:dyDescent="0.3">
      <c r="B5335" s="25" t="str">
        <f>IF(A5335="","",VLOOKUP(A5335,Tabulka3[[Číslo registrace  u jednorázové akce]:[Příjmení]],2,0))</f>
        <v/>
      </c>
      <c r="C5335" s="25" t="str">
        <f>IF(A5335="","",VLOOKUP(A5335,Tabulka3[[Číslo registrace  u jednorázové akce]:[Příjmení]],3,0))</f>
        <v/>
      </c>
      <c r="I5335" s="94"/>
      <c r="J5335" s="94"/>
      <c r="L5335" s="15"/>
      <c r="M5335" s="15"/>
      <c r="N5335" s="15"/>
    </row>
    <row r="5336" spans="2:14" s="25" customFormat="1" ht="15" customHeight="1" x14ac:dyDescent="0.3">
      <c r="B5336" s="25" t="str">
        <f>IF(A5336="","",VLOOKUP(A5336,Tabulka3[[Číslo registrace  u jednorázové akce]:[Příjmení]],2,0))</f>
        <v/>
      </c>
      <c r="C5336" s="25" t="str">
        <f>IF(A5336="","",VLOOKUP(A5336,Tabulka3[[Číslo registrace  u jednorázové akce]:[Příjmení]],3,0))</f>
        <v/>
      </c>
      <c r="I5336" s="94"/>
      <c r="J5336" s="94"/>
      <c r="L5336" s="15"/>
      <c r="M5336" s="15"/>
      <c r="N5336" s="15"/>
    </row>
    <row r="5337" spans="2:14" s="25" customFormat="1" ht="15" customHeight="1" x14ac:dyDescent="0.3">
      <c r="B5337" s="25" t="str">
        <f>IF(A5337="","",VLOOKUP(A5337,Tabulka3[[Číslo registrace  u jednorázové akce]:[Příjmení]],2,0))</f>
        <v/>
      </c>
      <c r="C5337" s="25" t="str">
        <f>IF(A5337="","",VLOOKUP(A5337,Tabulka3[[Číslo registrace  u jednorázové akce]:[Příjmení]],3,0))</f>
        <v/>
      </c>
      <c r="I5337" s="94"/>
      <c r="J5337" s="94"/>
      <c r="L5337" s="15"/>
      <c r="M5337" s="15"/>
      <c r="N5337" s="15"/>
    </row>
    <row r="5338" spans="2:14" s="25" customFormat="1" ht="15" customHeight="1" x14ac:dyDescent="0.3">
      <c r="B5338" s="25" t="str">
        <f>IF(A5338="","",VLOOKUP(A5338,Tabulka3[[Číslo registrace  u jednorázové akce]:[Příjmení]],2,0))</f>
        <v/>
      </c>
      <c r="C5338" s="25" t="str">
        <f>IF(A5338="","",VLOOKUP(A5338,Tabulka3[[Číslo registrace  u jednorázové akce]:[Příjmení]],3,0))</f>
        <v/>
      </c>
      <c r="I5338" s="94"/>
      <c r="J5338" s="94"/>
      <c r="L5338" s="15"/>
      <c r="M5338" s="15"/>
      <c r="N5338" s="15"/>
    </row>
    <row r="5339" spans="2:14" s="25" customFormat="1" ht="15" customHeight="1" x14ac:dyDescent="0.3">
      <c r="B5339" s="25" t="str">
        <f>IF(A5339="","",VLOOKUP(A5339,Tabulka3[[Číslo registrace  u jednorázové akce]:[Příjmení]],2,0))</f>
        <v/>
      </c>
      <c r="C5339" s="25" t="str">
        <f>IF(A5339="","",VLOOKUP(A5339,Tabulka3[[Číslo registrace  u jednorázové akce]:[Příjmení]],3,0))</f>
        <v/>
      </c>
      <c r="I5339" s="94"/>
      <c r="J5339" s="94"/>
      <c r="L5339" s="15"/>
      <c r="M5339" s="15"/>
      <c r="N5339" s="15"/>
    </row>
    <row r="5340" spans="2:14" s="25" customFormat="1" ht="15" customHeight="1" x14ac:dyDescent="0.3">
      <c r="B5340" s="25" t="str">
        <f>IF(A5340="","",VLOOKUP(A5340,Tabulka3[[Číslo registrace  u jednorázové akce]:[Příjmení]],2,0))</f>
        <v/>
      </c>
      <c r="C5340" s="25" t="str">
        <f>IF(A5340="","",VLOOKUP(A5340,Tabulka3[[Číslo registrace  u jednorázové akce]:[Příjmení]],3,0))</f>
        <v/>
      </c>
      <c r="I5340" s="94"/>
      <c r="J5340" s="94"/>
      <c r="L5340" s="15"/>
      <c r="M5340" s="15"/>
      <c r="N5340" s="15"/>
    </row>
    <row r="5341" spans="2:14" s="25" customFormat="1" ht="15" customHeight="1" x14ac:dyDescent="0.3">
      <c r="B5341" s="25" t="str">
        <f>IF(A5341="","",VLOOKUP(A5341,Tabulka3[[Číslo registrace  u jednorázové akce]:[Příjmení]],2,0))</f>
        <v/>
      </c>
      <c r="C5341" s="25" t="str">
        <f>IF(A5341="","",VLOOKUP(A5341,Tabulka3[[Číslo registrace  u jednorázové akce]:[Příjmení]],3,0))</f>
        <v/>
      </c>
      <c r="I5341" s="94"/>
      <c r="J5341" s="94"/>
      <c r="L5341" s="15"/>
      <c r="M5341" s="15"/>
      <c r="N5341" s="15"/>
    </row>
    <row r="5342" spans="2:14" s="25" customFormat="1" ht="15" customHeight="1" x14ac:dyDescent="0.3">
      <c r="B5342" s="25" t="str">
        <f>IF(A5342="","",VLOOKUP(A5342,Tabulka3[[Číslo registrace  u jednorázové akce]:[Příjmení]],2,0))</f>
        <v/>
      </c>
      <c r="C5342" s="25" t="str">
        <f>IF(A5342="","",VLOOKUP(A5342,Tabulka3[[Číslo registrace  u jednorázové akce]:[Příjmení]],3,0))</f>
        <v/>
      </c>
      <c r="I5342" s="94"/>
      <c r="J5342" s="94"/>
      <c r="L5342" s="15"/>
      <c r="M5342" s="15"/>
      <c r="N5342" s="15"/>
    </row>
    <row r="5343" spans="2:14" s="25" customFormat="1" ht="15" customHeight="1" x14ac:dyDescent="0.3">
      <c r="B5343" s="25" t="str">
        <f>IF(A5343="","",VLOOKUP(A5343,Tabulka3[[Číslo registrace  u jednorázové akce]:[Příjmení]],2,0))</f>
        <v/>
      </c>
      <c r="C5343" s="25" t="str">
        <f>IF(A5343="","",VLOOKUP(A5343,Tabulka3[[Číslo registrace  u jednorázové akce]:[Příjmení]],3,0))</f>
        <v/>
      </c>
      <c r="I5343" s="94"/>
      <c r="J5343" s="94"/>
      <c r="L5343" s="15"/>
      <c r="M5343" s="15"/>
      <c r="N5343" s="15"/>
    </row>
    <row r="5344" spans="2:14" s="25" customFormat="1" ht="15" customHeight="1" x14ac:dyDescent="0.3">
      <c r="B5344" s="25" t="str">
        <f>IF(A5344="","",VLOOKUP(A5344,Tabulka3[[Číslo registrace  u jednorázové akce]:[Příjmení]],2,0))</f>
        <v/>
      </c>
      <c r="C5344" s="25" t="str">
        <f>IF(A5344="","",VLOOKUP(A5344,Tabulka3[[Číslo registrace  u jednorázové akce]:[Příjmení]],3,0))</f>
        <v/>
      </c>
      <c r="I5344" s="94"/>
      <c r="J5344" s="94"/>
      <c r="L5344" s="15"/>
      <c r="M5344" s="15"/>
      <c r="N5344" s="15"/>
    </row>
    <row r="5345" spans="2:14" s="25" customFormat="1" ht="15" customHeight="1" x14ac:dyDescent="0.3">
      <c r="B5345" s="25" t="str">
        <f>IF(A5345="","",VLOOKUP(A5345,Tabulka3[[Číslo registrace  u jednorázové akce]:[Příjmení]],2,0))</f>
        <v/>
      </c>
      <c r="C5345" s="25" t="str">
        <f>IF(A5345="","",VLOOKUP(A5345,Tabulka3[[Číslo registrace  u jednorázové akce]:[Příjmení]],3,0))</f>
        <v/>
      </c>
      <c r="I5345" s="94"/>
      <c r="J5345" s="94"/>
      <c r="L5345" s="15"/>
      <c r="M5345" s="15"/>
      <c r="N5345" s="15"/>
    </row>
    <row r="5346" spans="2:14" s="25" customFormat="1" ht="15" customHeight="1" x14ac:dyDescent="0.3">
      <c r="B5346" s="25" t="str">
        <f>IF(A5346="","",VLOOKUP(A5346,Tabulka3[[Číslo registrace  u jednorázové akce]:[Příjmení]],2,0))</f>
        <v/>
      </c>
      <c r="C5346" s="25" t="str">
        <f>IF(A5346="","",VLOOKUP(A5346,Tabulka3[[Číslo registrace  u jednorázové akce]:[Příjmení]],3,0))</f>
        <v/>
      </c>
      <c r="I5346" s="94"/>
      <c r="J5346" s="94"/>
      <c r="L5346" s="15"/>
      <c r="M5346" s="15"/>
      <c r="N5346" s="15"/>
    </row>
    <row r="5347" spans="2:14" s="25" customFormat="1" ht="15" customHeight="1" x14ac:dyDescent="0.3">
      <c r="B5347" s="25" t="str">
        <f>IF(A5347="","",VLOOKUP(A5347,Tabulka3[[Číslo registrace  u jednorázové akce]:[Příjmení]],2,0))</f>
        <v/>
      </c>
      <c r="C5347" s="25" t="str">
        <f>IF(A5347="","",VLOOKUP(A5347,Tabulka3[[Číslo registrace  u jednorázové akce]:[Příjmení]],3,0))</f>
        <v/>
      </c>
      <c r="I5347" s="94"/>
      <c r="J5347" s="94"/>
      <c r="L5347" s="15"/>
      <c r="M5347" s="15"/>
      <c r="N5347" s="15"/>
    </row>
    <row r="5348" spans="2:14" s="25" customFormat="1" ht="15" customHeight="1" x14ac:dyDescent="0.3">
      <c r="B5348" s="25" t="str">
        <f>IF(A5348="","",VLOOKUP(A5348,Tabulka3[[Číslo registrace  u jednorázové akce]:[Příjmení]],2,0))</f>
        <v/>
      </c>
      <c r="C5348" s="25" t="str">
        <f>IF(A5348="","",VLOOKUP(A5348,Tabulka3[[Číslo registrace  u jednorázové akce]:[Příjmení]],3,0))</f>
        <v/>
      </c>
      <c r="I5348" s="94"/>
      <c r="J5348" s="94"/>
      <c r="L5348" s="15"/>
      <c r="M5348" s="15"/>
      <c r="N5348" s="15"/>
    </row>
    <row r="5349" spans="2:14" s="25" customFormat="1" ht="15" customHeight="1" x14ac:dyDescent="0.3">
      <c r="B5349" s="25" t="str">
        <f>IF(A5349="","",VLOOKUP(A5349,Tabulka3[[Číslo registrace  u jednorázové akce]:[Příjmení]],2,0))</f>
        <v/>
      </c>
      <c r="C5349" s="25" t="str">
        <f>IF(A5349="","",VLOOKUP(A5349,Tabulka3[[Číslo registrace  u jednorázové akce]:[Příjmení]],3,0))</f>
        <v/>
      </c>
      <c r="I5349" s="94"/>
      <c r="J5349" s="94"/>
      <c r="L5349" s="15"/>
      <c r="M5349" s="15"/>
      <c r="N5349" s="15"/>
    </row>
    <row r="5350" spans="2:14" s="25" customFormat="1" ht="15" customHeight="1" x14ac:dyDescent="0.3">
      <c r="B5350" s="25" t="str">
        <f>IF(A5350="","",VLOOKUP(A5350,Tabulka3[[Číslo registrace  u jednorázové akce]:[Příjmení]],2,0))</f>
        <v/>
      </c>
      <c r="C5350" s="25" t="str">
        <f>IF(A5350="","",VLOOKUP(A5350,Tabulka3[[Číslo registrace  u jednorázové akce]:[Příjmení]],3,0))</f>
        <v/>
      </c>
      <c r="I5350" s="94"/>
      <c r="J5350" s="94"/>
      <c r="L5350" s="15"/>
      <c r="M5350" s="15"/>
      <c r="N5350" s="15"/>
    </row>
    <row r="5351" spans="2:14" s="25" customFormat="1" ht="15" customHeight="1" x14ac:dyDescent="0.3">
      <c r="B5351" s="25" t="str">
        <f>IF(A5351="","",VLOOKUP(A5351,Tabulka3[[Číslo registrace  u jednorázové akce]:[Příjmení]],2,0))</f>
        <v/>
      </c>
      <c r="C5351" s="25" t="str">
        <f>IF(A5351="","",VLOOKUP(A5351,Tabulka3[[Číslo registrace  u jednorázové akce]:[Příjmení]],3,0))</f>
        <v/>
      </c>
      <c r="I5351" s="94"/>
      <c r="J5351" s="94"/>
      <c r="L5351" s="15"/>
      <c r="M5351" s="15"/>
      <c r="N5351" s="15"/>
    </row>
    <row r="5352" spans="2:14" s="25" customFormat="1" ht="15" customHeight="1" x14ac:dyDescent="0.3">
      <c r="B5352" s="25" t="str">
        <f>IF(A5352="","",VLOOKUP(A5352,Tabulka3[[Číslo registrace  u jednorázové akce]:[Příjmení]],2,0))</f>
        <v/>
      </c>
      <c r="C5352" s="25" t="str">
        <f>IF(A5352="","",VLOOKUP(A5352,Tabulka3[[Číslo registrace  u jednorázové akce]:[Příjmení]],3,0))</f>
        <v/>
      </c>
      <c r="I5352" s="94"/>
      <c r="J5352" s="94"/>
      <c r="L5352" s="15"/>
      <c r="M5352" s="15"/>
      <c r="N5352" s="15"/>
    </row>
    <row r="5353" spans="2:14" s="25" customFormat="1" ht="15" customHeight="1" x14ac:dyDescent="0.3">
      <c r="B5353" s="25" t="str">
        <f>IF(A5353="","",VLOOKUP(A5353,Tabulka3[[Číslo registrace  u jednorázové akce]:[Příjmení]],2,0))</f>
        <v/>
      </c>
      <c r="C5353" s="25" t="str">
        <f>IF(A5353="","",VLOOKUP(A5353,Tabulka3[[Číslo registrace  u jednorázové akce]:[Příjmení]],3,0))</f>
        <v/>
      </c>
      <c r="I5353" s="94"/>
      <c r="J5353" s="94"/>
      <c r="L5353" s="15"/>
      <c r="M5353" s="15"/>
      <c r="N5353" s="15"/>
    </row>
    <row r="5354" spans="2:14" s="25" customFormat="1" ht="15" customHeight="1" x14ac:dyDescent="0.3">
      <c r="B5354" s="25" t="str">
        <f>IF(A5354="","",VLOOKUP(A5354,Tabulka3[[Číslo registrace  u jednorázové akce]:[Příjmení]],2,0))</f>
        <v/>
      </c>
      <c r="C5354" s="25" t="str">
        <f>IF(A5354="","",VLOOKUP(A5354,Tabulka3[[Číslo registrace  u jednorázové akce]:[Příjmení]],3,0))</f>
        <v/>
      </c>
      <c r="I5354" s="94"/>
      <c r="J5354" s="94"/>
      <c r="L5354" s="15"/>
      <c r="M5354" s="15"/>
      <c r="N5354" s="15"/>
    </row>
    <row r="5355" spans="2:14" s="25" customFormat="1" ht="15" customHeight="1" x14ac:dyDescent="0.3">
      <c r="B5355" s="25" t="str">
        <f>IF(A5355="","",VLOOKUP(A5355,Tabulka3[[Číslo registrace  u jednorázové akce]:[Příjmení]],2,0))</f>
        <v/>
      </c>
      <c r="C5355" s="25" t="str">
        <f>IF(A5355="","",VLOOKUP(A5355,Tabulka3[[Číslo registrace  u jednorázové akce]:[Příjmení]],3,0))</f>
        <v/>
      </c>
      <c r="I5355" s="94"/>
      <c r="J5355" s="94"/>
      <c r="L5355" s="15"/>
      <c r="M5355" s="15"/>
      <c r="N5355" s="15"/>
    </row>
    <row r="5356" spans="2:14" s="25" customFormat="1" ht="15" customHeight="1" x14ac:dyDescent="0.3">
      <c r="B5356" s="25" t="str">
        <f>IF(A5356="","",VLOOKUP(A5356,Tabulka3[[Číslo registrace  u jednorázové akce]:[Příjmení]],2,0))</f>
        <v/>
      </c>
      <c r="C5356" s="25" t="str">
        <f>IF(A5356="","",VLOOKUP(A5356,Tabulka3[[Číslo registrace  u jednorázové akce]:[Příjmení]],3,0))</f>
        <v/>
      </c>
      <c r="I5356" s="94"/>
      <c r="J5356" s="94"/>
      <c r="L5356" s="15"/>
      <c r="M5356" s="15"/>
      <c r="N5356" s="15"/>
    </row>
    <row r="5357" spans="2:14" s="25" customFormat="1" ht="15" customHeight="1" x14ac:dyDescent="0.3">
      <c r="B5357" s="25" t="str">
        <f>IF(A5357="","",VLOOKUP(A5357,Tabulka3[[Číslo registrace  u jednorázové akce]:[Příjmení]],2,0))</f>
        <v/>
      </c>
      <c r="C5357" s="25" t="str">
        <f>IF(A5357="","",VLOOKUP(A5357,Tabulka3[[Číslo registrace  u jednorázové akce]:[Příjmení]],3,0))</f>
        <v/>
      </c>
      <c r="I5357" s="94"/>
      <c r="J5357" s="94"/>
      <c r="L5357" s="15"/>
      <c r="M5357" s="15"/>
      <c r="N5357" s="15"/>
    </row>
    <row r="5358" spans="2:14" s="25" customFormat="1" ht="15" customHeight="1" x14ac:dyDescent="0.3">
      <c r="B5358" s="25" t="str">
        <f>IF(A5358="","",VLOOKUP(A5358,Tabulka3[[Číslo registrace  u jednorázové akce]:[Příjmení]],2,0))</f>
        <v/>
      </c>
      <c r="C5358" s="25" t="str">
        <f>IF(A5358="","",VLOOKUP(A5358,Tabulka3[[Číslo registrace  u jednorázové akce]:[Příjmení]],3,0))</f>
        <v/>
      </c>
      <c r="I5358" s="94"/>
      <c r="J5358" s="94"/>
      <c r="L5358" s="15"/>
      <c r="M5358" s="15"/>
      <c r="N5358" s="15"/>
    </row>
    <row r="5359" spans="2:14" s="25" customFormat="1" ht="15" customHeight="1" x14ac:dyDescent="0.3">
      <c r="B5359" s="25" t="str">
        <f>IF(A5359="","",VLOOKUP(A5359,Tabulka3[[Číslo registrace  u jednorázové akce]:[Příjmení]],2,0))</f>
        <v/>
      </c>
      <c r="C5359" s="25" t="str">
        <f>IF(A5359="","",VLOOKUP(A5359,Tabulka3[[Číslo registrace  u jednorázové akce]:[Příjmení]],3,0))</f>
        <v/>
      </c>
      <c r="I5359" s="94"/>
      <c r="J5359" s="94"/>
      <c r="L5359" s="15"/>
      <c r="M5359" s="15"/>
      <c r="N5359" s="15"/>
    </row>
    <row r="5360" spans="2:14" s="25" customFormat="1" ht="15" customHeight="1" x14ac:dyDescent="0.3">
      <c r="B5360" s="25" t="str">
        <f>IF(A5360="","",VLOOKUP(A5360,Tabulka3[[Číslo registrace  u jednorázové akce]:[Příjmení]],2,0))</f>
        <v/>
      </c>
      <c r="C5360" s="25" t="str">
        <f>IF(A5360="","",VLOOKUP(A5360,Tabulka3[[Číslo registrace  u jednorázové akce]:[Příjmení]],3,0))</f>
        <v/>
      </c>
      <c r="I5360" s="94"/>
      <c r="J5360" s="94"/>
      <c r="L5360" s="15"/>
      <c r="M5360" s="15"/>
      <c r="N5360" s="15"/>
    </row>
    <row r="5361" spans="2:14" s="25" customFormat="1" ht="15" customHeight="1" x14ac:dyDescent="0.3">
      <c r="B5361" s="25" t="str">
        <f>IF(A5361="","",VLOOKUP(A5361,Tabulka3[[Číslo registrace  u jednorázové akce]:[Příjmení]],2,0))</f>
        <v/>
      </c>
      <c r="C5361" s="25" t="str">
        <f>IF(A5361="","",VLOOKUP(A5361,Tabulka3[[Číslo registrace  u jednorázové akce]:[Příjmení]],3,0))</f>
        <v/>
      </c>
      <c r="I5361" s="94"/>
      <c r="J5361" s="94"/>
      <c r="L5361" s="15"/>
      <c r="M5361" s="15"/>
      <c r="N5361" s="15"/>
    </row>
    <row r="5362" spans="2:14" s="25" customFormat="1" ht="15" customHeight="1" x14ac:dyDescent="0.3">
      <c r="B5362" s="25" t="str">
        <f>IF(A5362="","",VLOOKUP(A5362,Tabulka3[[Číslo registrace  u jednorázové akce]:[Příjmení]],2,0))</f>
        <v/>
      </c>
      <c r="C5362" s="25" t="str">
        <f>IF(A5362="","",VLOOKUP(A5362,Tabulka3[[Číslo registrace  u jednorázové akce]:[Příjmení]],3,0))</f>
        <v/>
      </c>
      <c r="I5362" s="94"/>
      <c r="J5362" s="94"/>
      <c r="L5362" s="15"/>
      <c r="M5362" s="15"/>
      <c r="N5362" s="15"/>
    </row>
    <row r="5363" spans="2:14" s="25" customFormat="1" ht="15" customHeight="1" x14ac:dyDescent="0.3">
      <c r="B5363" s="25" t="str">
        <f>IF(A5363="","",VLOOKUP(A5363,Tabulka3[[Číslo registrace  u jednorázové akce]:[Příjmení]],2,0))</f>
        <v/>
      </c>
      <c r="C5363" s="25" t="str">
        <f>IF(A5363="","",VLOOKUP(A5363,Tabulka3[[Číslo registrace  u jednorázové akce]:[Příjmení]],3,0))</f>
        <v/>
      </c>
      <c r="I5363" s="94"/>
      <c r="J5363" s="94"/>
      <c r="L5363" s="15"/>
      <c r="M5363" s="15"/>
      <c r="N5363" s="15"/>
    </row>
    <row r="5364" spans="2:14" s="25" customFormat="1" ht="15" customHeight="1" x14ac:dyDescent="0.3">
      <c r="B5364" s="25" t="str">
        <f>IF(A5364="","",VLOOKUP(A5364,Tabulka3[[Číslo registrace  u jednorázové akce]:[Příjmení]],2,0))</f>
        <v/>
      </c>
      <c r="C5364" s="25" t="str">
        <f>IF(A5364="","",VLOOKUP(A5364,Tabulka3[[Číslo registrace  u jednorázové akce]:[Příjmení]],3,0))</f>
        <v/>
      </c>
      <c r="I5364" s="94"/>
      <c r="J5364" s="94"/>
      <c r="L5364" s="15"/>
      <c r="M5364" s="15"/>
      <c r="N5364" s="15"/>
    </row>
    <row r="5365" spans="2:14" s="25" customFormat="1" ht="15" customHeight="1" x14ac:dyDescent="0.3">
      <c r="B5365" s="25" t="str">
        <f>IF(A5365="","",VLOOKUP(A5365,Tabulka3[[Číslo registrace  u jednorázové akce]:[Příjmení]],2,0))</f>
        <v/>
      </c>
      <c r="C5365" s="25" t="str">
        <f>IF(A5365="","",VLOOKUP(A5365,Tabulka3[[Číslo registrace  u jednorázové akce]:[Příjmení]],3,0))</f>
        <v/>
      </c>
      <c r="I5365" s="94"/>
      <c r="J5365" s="94"/>
      <c r="L5365" s="15"/>
      <c r="M5365" s="15"/>
      <c r="N5365" s="15"/>
    </row>
    <row r="5366" spans="2:14" s="25" customFormat="1" ht="15" customHeight="1" x14ac:dyDescent="0.3">
      <c r="B5366" s="25" t="str">
        <f>IF(A5366="","",VLOOKUP(A5366,Tabulka3[[Číslo registrace  u jednorázové akce]:[Příjmení]],2,0))</f>
        <v/>
      </c>
      <c r="C5366" s="25" t="str">
        <f>IF(A5366="","",VLOOKUP(A5366,Tabulka3[[Číslo registrace  u jednorázové akce]:[Příjmení]],3,0))</f>
        <v/>
      </c>
      <c r="I5366" s="94"/>
      <c r="J5366" s="94"/>
      <c r="L5366" s="15"/>
      <c r="M5366" s="15"/>
      <c r="N5366" s="15"/>
    </row>
    <row r="5367" spans="2:14" s="25" customFormat="1" ht="15" customHeight="1" x14ac:dyDescent="0.3">
      <c r="B5367" s="25" t="str">
        <f>IF(A5367="","",VLOOKUP(A5367,Tabulka3[[Číslo registrace  u jednorázové akce]:[Příjmení]],2,0))</f>
        <v/>
      </c>
      <c r="C5367" s="25" t="str">
        <f>IF(A5367="","",VLOOKUP(A5367,Tabulka3[[Číslo registrace  u jednorázové akce]:[Příjmení]],3,0))</f>
        <v/>
      </c>
      <c r="I5367" s="94"/>
      <c r="J5367" s="94"/>
      <c r="L5367" s="15"/>
      <c r="M5367" s="15"/>
      <c r="N5367" s="15"/>
    </row>
    <row r="5368" spans="2:14" s="25" customFormat="1" ht="15" customHeight="1" x14ac:dyDescent="0.3">
      <c r="B5368" s="25" t="str">
        <f>IF(A5368="","",VLOOKUP(A5368,Tabulka3[[Číslo registrace  u jednorázové akce]:[Příjmení]],2,0))</f>
        <v/>
      </c>
      <c r="C5368" s="25" t="str">
        <f>IF(A5368="","",VLOOKUP(A5368,Tabulka3[[Číslo registrace  u jednorázové akce]:[Příjmení]],3,0))</f>
        <v/>
      </c>
      <c r="I5368" s="94"/>
      <c r="J5368" s="94"/>
      <c r="L5368" s="15"/>
      <c r="M5368" s="15"/>
      <c r="N5368" s="15"/>
    </row>
    <row r="5369" spans="2:14" s="25" customFormat="1" ht="15" customHeight="1" x14ac:dyDescent="0.3">
      <c r="B5369" s="25" t="str">
        <f>IF(A5369="","",VLOOKUP(A5369,Tabulka3[[Číslo registrace  u jednorázové akce]:[Příjmení]],2,0))</f>
        <v/>
      </c>
      <c r="C5369" s="25" t="str">
        <f>IF(A5369="","",VLOOKUP(A5369,Tabulka3[[Číslo registrace  u jednorázové akce]:[Příjmení]],3,0))</f>
        <v/>
      </c>
      <c r="I5369" s="94"/>
      <c r="J5369" s="94"/>
      <c r="L5369" s="15"/>
      <c r="M5369" s="15"/>
      <c r="N5369" s="15"/>
    </row>
    <row r="5370" spans="2:14" s="25" customFormat="1" ht="15" customHeight="1" x14ac:dyDescent="0.3">
      <c r="B5370" s="25" t="str">
        <f>IF(A5370="","",VLOOKUP(A5370,Tabulka3[[Číslo registrace  u jednorázové akce]:[Příjmení]],2,0))</f>
        <v/>
      </c>
      <c r="C5370" s="25" t="str">
        <f>IF(A5370="","",VLOOKUP(A5370,Tabulka3[[Číslo registrace  u jednorázové akce]:[Příjmení]],3,0))</f>
        <v/>
      </c>
      <c r="I5370" s="94"/>
      <c r="J5370" s="94"/>
      <c r="L5370" s="15"/>
      <c r="M5370" s="15"/>
      <c r="N5370" s="15"/>
    </row>
    <row r="5371" spans="2:14" s="25" customFormat="1" ht="15" customHeight="1" x14ac:dyDescent="0.3">
      <c r="B5371" s="25" t="str">
        <f>IF(A5371="","",VLOOKUP(A5371,Tabulka3[[Číslo registrace  u jednorázové akce]:[Příjmení]],2,0))</f>
        <v/>
      </c>
      <c r="C5371" s="25" t="str">
        <f>IF(A5371="","",VLOOKUP(A5371,Tabulka3[[Číslo registrace  u jednorázové akce]:[Příjmení]],3,0))</f>
        <v/>
      </c>
      <c r="I5371" s="94"/>
      <c r="J5371" s="94"/>
      <c r="L5371" s="15"/>
      <c r="M5371" s="15"/>
      <c r="N5371" s="15"/>
    </row>
    <row r="5372" spans="2:14" s="25" customFormat="1" ht="15" customHeight="1" x14ac:dyDescent="0.3">
      <c r="B5372" s="25" t="str">
        <f>IF(A5372="","",VLOOKUP(A5372,Tabulka3[[Číslo registrace  u jednorázové akce]:[Příjmení]],2,0))</f>
        <v/>
      </c>
      <c r="C5372" s="25" t="str">
        <f>IF(A5372="","",VLOOKUP(A5372,Tabulka3[[Číslo registrace  u jednorázové akce]:[Příjmení]],3,0))</f>
        <v/>
      </c>
      <c r="I5372" s="94"/>
      <c r="J5372" s="94"/>
      <c r="L5372" s="15"/>
      <c r="M5372" s="15"/>
      <c r="N5372" s="15"/>
    </row>
    <row r="5373" spans="2:14" s="25" customFormat="1" ht="15" customHeight="1" x14ac:dyDescent="0.3">
      <c r="B5373" s="25" t="str">
        <f>IF(A5373="","",VLOOKUP(A5373,Tabulka3[[Číslo registrace  u jednorázové akce]:[Příjmení]],2,0))</f>
        <v/>
      </c>
      <c r="C5373" s="25" t="str">
        <f>IF(A5373="","",VLOOKUP(A5373,Tabulka3[[Číslo registrace  u jednorázové akce]:[Příjmení]],3,0))</f>
        <v/>
      </c>
      <c r="I5373" s="94"/>
      <c r="J5373" s="94"/>
      <c r="L5373" s="15"/>
      <c r="M5373" s="15"/>
      <c r="N5373" s="15"/>
    </row>
    <row r="5374" spans="2:14" s="25" customFormat="1" ht="15" customHeight="1" x14ac:dyDescent="0.3">
      <c r="B5374" s="25" t="str">
        <f>IF(A5374="","",VLOOKUP(A5374,Tabulka3[[Číslo registrace  u jednorázové akce]:[Příjmení]],2,0))</f>
        <v/>
      </c>
      <c r="C5374" s="25" t="str">
        <f>IF(A5374="","",VLOOKUP(A5374,Tabulka3[[Číslo registrace  u jednorázové akce]:[Příjmení]],3,0))</f>
        <v/>
      </c>
      <c r="I5374" s="94"/>
      <c r="J5374" s="94"/>
      <c r="L5374" s="15"/>
      <c r="M5374" s="15"/>
      <c r="N5374" s="15"/>
    </row>
    <row r="5375" spans="2:14" s="25" customFormat="1" ht="15" customHeight="1" x14ac:dyDescent="0.3">
      <c r="B5375" s="25" t="str">
        <f>IF(A5375="","",VLOOKUP(A5375,Tabulka3[[Číslo registrace  u jednorázové akce]:[Příjmení]],2,0))</f>
        <v/>
      </c>
      <c r="C5375" s="25" t="str">
        <f>IF(A5375="","",VLOOKUP(A5375,Tabulka3[[Číslo registrace  u jednorázové akce]:[Příjmení]],3,0))</f>
        <v/>
      </c>
      <c r="I5375" s="94"/>
      <c r="J5375" s="94"/>
      <c r="L5375" s="15"/>
      <c r="M5375" s="15"/>
      <c r="N5375" s="15"/>
    </row>
    <row r="5376" spans="2:14" s="25" customFormat="1" ht="15" customHeight="1" x14ac:dyDescent="0.3">
      <c r="B5376" s="25" t="str">
        <f>IF(A5376="","",VLOOKUP(A5376,Tabulka3[[Číslo registrace  u jednorázové akce]:[Příjmení]],2,0))</f>
        <v/>
      </c>
      <c r="C5376" s="25" t="str">
        <f>IF(A5376="","",VLOOKUP(A5376,Tabulka3[[Číslo registrace  u jednorázové akce]:[Příjmení]],3,0))</f>
        <v/>
      </c>
      <c r="I5376" s="94"/>
      <c r="J5376" s="94"/>
      <c r="L5376" s="15"/>
      <c r="M5376" s="15"/>
      <c r="N5376" s="15"/>
    </row>
    <row r="5377" spans="2:14" s="25" customFormat="1" ht="15" customHeight="1" x14ac:dyDescent="0.3">
      <c r="B5377" s="25" t="str">
        <f>IF(A5377="","",VLOOKUP(A5377,Tabulka3[[Číslo registrace  u jednorázové akce]:[Příjmení]],2,0))</f>
        <v/>
      </c>
      <c r="C5377" s="25" t="str">
        <f>IF(A5377="","",VLOOKUP(A5377,Tabulka3[[Číslo registrace  u jednorázové akce]:[Příjmení]],3,0))</f>
        <v/>
      </c>
      <c r="I5377" s="94"/>
      <c r="J5377" s="94"/>
      <c r="L5377" s="15"/>
      <c r="M5377" s="15"/>
      <c r="N5377" s="15"/>
    </row>
    <row r="5378" spans="2:14" s="25" customFormat="1" ht="15" customHeight="1" x14ac:dyDescent="0.3">
      <c r="B5378" s="25" t="str">
        <f>IF(A5378="","",VLOOKUP(A5378,Tabulka3[[Číslo registrace  u jednorázové akce]:[Příjmení]],2,0))</f>
        <v/>
      </c>
      <c r="C5378" s="25" t="str">
        <f>IF(A5378="","",VLOOKUP(A5378,Tabulka3[[Číslo registrace  u jednorázové akce]:[Příjmení]],3,0))</f>
        <v/>
      </c>
      <c r="I5378" s="94"/>
      <c r="J5378" s="94"/>
      <c r="L5378" s="15"/>
      <c r="M5378" s="15"/>
      <c r="N5378" s="15"/>
    </row>
    <row r="5379" spans="2:14" s="25" customFormat="1" ht="15" customHeight="1" x14ac:dyDescent="0.3">
      <c r="B5379" s="25" t="str">
        <f>IF(A5379="","",VLOOKUP(A5379,Tabulka3[[Číslo registrace  u jednorázové akce]:[Příjmení]],2,0))</f>
        <v/>
      </c>
      <c r="C5379" s="25" t="str">
        <f>IF(A5379="","",VLOOKUP(A5379,Tabulka3[[Číslo registrace  u jednorázové akce]:[Příjmení]],3,0))</f>
        <v/>
      </c>
      <c r="I5379" s="94"/>
      <c r="J5379" s="94"/>
      <c r="L5379" s="15"/>
      <c r="M5379" s="15"/>
      <c r="N5379" s="15"/>
    </row>
    <row r="5380" spans="2:14" s="25" customFormat="1" ht="15" customHeight="1" x14ac:dyDescent="0.3">
      <c r="B5380" s="25" t="str">
        <f>IF(A5380="","",VLOOKUP(A5380,Tabulka3[[Číslo registrace  u jednorázové akce]:[Příjmení]],2,0))</f>
        <v/>
      </c>
      <c r="C5380" s="25" t="str">
        <f>IF(A5380="","",VLOOKUP(A5380,Tabulka3[[Číslo registrace  u jednorázové akce]:[Příjmení]],3,0))</f>
        <v/>
      </c>
      <c r="I5380" s="94"/>
      <c r="J5380" s="94"/>
      <c r="L5380" s="15"/>
      <c r="M5380" s="15"/>
      <c r="N5380" s="15"/>
    </row>
    <row r="5381" spans="2:14" s="25" customFormat="1" ht="15" customHeight="1" x14ac:dyDescent="0.3">
      <c r="B5381" s="25" t="str">
        <f>IF(A5381="","",VLOOKUP(A5381,Tabulka3[[Číslo registrace  u jednorázové akce]:[Příjmení]],2,0))</f>
        <v/>
      </c>
      <c r="C5381" s="25" t="str">
        <f>IF(A5381="","",VLOOKUP(A5381,Tabulka3[[Číslo registrace  u jednorázové akce]:[Příjmení]],3,0))</f>
        <v/>
      </c>
      <c r="I5381" s="94"/>
      <c r="J5381" s="94"/>
      <c r="L5381" s="15"/>
      <c r="M5381" s="15"/>
      <c r="N5381" s="15"/>
    </row>
    <row r="5382" spans="2:14" s="25" customFormat="1" ht="15" customHeight="1" x14ac:dyDescent="0.3">
      <c r="B5382" s="25" t="str">
        <f>IF(A5382="","",VLOOKUP(A5382,Tabulka3[[Číslo registrace  u jednorázové akce]:[Příjmení]],2,0))</f>
        <v/>
      </c>
      <c r="C5382" s="25" t="str">
        <f>IF(A5382="","",VLOOKUP(A5382,Tabulka3[[Číslo registrace  u jednorázové akce]:[Příjmení]],3,0))</f>
        <v/>
      </c>
      <c r="I5382" s="94"/>
      <c r="J5382" s="94"/>
      <c r="L5382" s="15"/>
      <c r="M5382" s="15"/>
      <c r="N5382" s="15"/>
    </row>
    <row r="5383" spans="2:14" s="25" customFormat="1" ht="15" customHeight="1" x14ac:dyDescent="0.3">
      <c r="B5383" s="25" t="str">
        <f>IF(A5383="","",VLOOKUP(A5383,Tabulka3[[Číslo registrace  u jednorázové akce]:[Příjmení]],2,0))</f>
        <v/>
      </c>
      <c r="C5383" s="25" t="str">
        <f>IF(A5383="","",VLOOKUP(A5383,Tabulka3[[Číslo registrace  u jednorázové akce]:[Příjmení]],3,0))</f>
        <v/>
      </c>
      <c r="I5383" s="94"/>
      <c r="J5383" s="94"/>
      <c r="L5383" s="15"/>
      <c r="M5383" s="15"/>
      <c r="N5383" s="15"/>
    </row>
    <row r="5384" spans="2:14" s="25" customFormat="1" ht="15" customHeight="1" x14ac:dyDescent="0.3">
      <c r="B5384" s="25" t="str">
        <f>IF(A5384="","",VLOOKUP(A5384,Tabulka3[[Číslo registrace  u jednorázové akce]:[Příjmení]],2,0))</f>
        <v/>
      </c>
      <c r="C5384" s="25" t="str">
        <f>IF(A5384="","",VLOOKUP(A5384,Tabulka3[[Číslo registrace  u jednorázové akce]:[Příjmení]],3,0))</f>
        <v/>
      </c>
      <c r="I5384" s="94"/>
      <c r="J5384" s="94"/>
      <c r="L5384" s="15"/>
      <c r="M5384" s="15"/>
      <c r="N5384" s="15"/>
    </row>
    <row r="5385" spans="2:14" s="25" customFormat="1" ht="15" customHeight="1" x14ac:dyDescent="0.3">
      <c r="B5385" s="25" t="str">
        <f>IF(A5385="","",VLOOKUP(A5385,Tabulka3[[Číslo registrace  u jednorázové akce]:[Příjmení]],2,0))</f>
        <v/>
      </c>
      <c r="C5385" s="25" t="str">
        <f>IF(A5385="","",VLOOKUP(A5385,Tabulka3[[Číslo registrace  u jednorázové akce]:[Příjmení]],3,0))</f>
        <v/>
      </c>
      <c r="I5385" s="94"/>
      <c r="J5385" s="94"/>
      <c r="L5385" s="15"/>
      <c r="M5385" s="15"/>
      <c r="N5385" s="15"/>
    </row>
    <row r="5386" spans="2:14" s="25" customFormat="1" ht="15" customHeight="1" x14ac:dyDescent="0.3">
      <c r="B5386" s="25" t="str">
        <f>IF(A5386="","",VLOOKUP(A5386,Tabulka3[[Číslo registrace  u jednorázové akce]:[Příjmení]],2,0))</f>
        <v/>
      </c>
      <c r="C5386" s="25" t="str">
        <f>IF(A5386="","",VLOOKUP(A5386,Tabulka3[[Číslo registrace  u jednorázové akce]:[Příjmení]],3,0))</f>
        <v/>
      </c>
      <c r="I5386" s="94"/>
      <c r="J5386" s="94"/>
      <c r="L5386" s="15"/>
      <c r="M5386" s="15"/>
      <c r="N5386" s="15"/>
    </row>
    <row r="5387" spans="2:14" s="25" customFormat="1" ht="15" customHeight="1" x14ac:dyDescent="0.3">
      <c r="B5387" s="25" t="str">
        <f>IF(A5387="","",VLOOKUP(A5387,Tabulka3[[Číslo registrace  u jednorázové akce]:[Příjmení]],2,0))</f>
        <v/>
      </c>
      <c r="C5387" s="25" t="str">
        <f>IF(A5387="","",VLOOKUP(A5387,Tabulka3[[Číslo registrace  u jednorázové akce]:[Příjmení]],3,0))</f>
        <v/>
      </c>
      <c r="I5387" s="94"/>
      <c r="J5387" s="94"/>
      <c r="L5387" s="15"/>
      <c r="M5387" s="15"/>
      <c r="N5387" s="15"/>
    </row>
    <row r="5388" spans="2:14" s="25" customFormat="1" ht="15" customHeight="1" x14ac:dyDescent="0.3">
      <c r="B5388" s="25" t="str">
        <f>IF(A5388="","",VLOOKUP(A5388,Tabulka3[[Číslo registrace  u jednorázové akce]:[Příjmení]],2,0))</f>
        <v/>
      </c>
      <c r="C5388" s="25" t="str">
        <f>IF(A5388="","",VLOOKUP(A5388,Tabulka3[[Číslo registrace  u jednorázové akce]:[Příjmení]],3,0))</f>
        <v/>
      </c>
      <c r="I5388" s="94"/>
      <c r="J5388" s="94"/>
      <c r="L5388" s="15"/>
      <c r="M5388" s="15"/>
      <c r="N5388" s="15"/>
    </row>
    <row r="5389" spans="2:14" s="25" customFormat="1" ht="15" customHeight="1" x14ac:dyDescent="0.3">
      <c r="B5389" s="25" t="str">
        <f>IF(A5389="","",VLOOKUP(A5389,Tabulka3[[Číslo registrace  u jednorázové akce]:[Příjmení]],2,0))</f>
        <v/>
      </c>
      <c r="C5389" s="25" t="str">
        <f>IF(A5389="","",VLOOKUP(A5389,Tabulka3[[Číslo registrace  u jednorázové akce]:[Příjmení]],3,0))</f>
        <v/>
      </c>
      <c r="I5389" s="94"/>
      <c r="J5389" s="94"/>
      <c r="L5389" s="15"/>
      <c r="M5389" s="15"/>
      <c r="N5389" s="15"/>
    </row>
    <row r="5390" spans="2:14" s="25" customFormat="1" ht="15" customHeight="1" x14ac:dyDescent="0.3">
      <c r="B5390" s="25" t="str">
        <f>IF(A5390="","",VLOOKUP(A5390,Tabulka3[[Číslo registrace  u jednorázové akce]:[Příjmení]],2,0))</f>
        <v/>
      </c>
      <c r="C5390" s="25" t="str">
        <f>IF(A5390="","",VLOOKUP(A5390,Tabulka3[[Číslo registrace  u jednorázové akce]:[Příjmení]],3,0))</f>
        <v/>
      </c>
      <c r="I5390" s="94"/>
      <c r="J5390" s="94"/>
      <c r="L5390" s="15"/>
      <c r="M5390" s="15"/>
      <c r="N5390" s="15"/>
    </row>
    <row r="5391" spans="2:14" s="25" customFormat="1" ht="15" customHeight="1" x14ac:dyDescent="0.3">
      <c r="B5391" s="25" t="str">
        <f>IF(A5391="","",VLOOKUP(A5391,Tabulka3[[Číslo registrace  u jednorázové akce]:[Příjmení]],2,0))</f>
        <v/>
      </c>
      <c r="C5391" s="25" t="str">
        <f>IF(A5391="","",VLOOKUP(A5391,Tabulka3[[Číslo registrace  u jednorázové akce]:[Příjmení]],3,0))</f>
        <v/>
      </c>
      <c r="I5391" s="94"/>
      <c r="J5391" s="94"/>
      <c r="L5391" s="15"/>
      <c r="M5391" s="15"/>
      <c r="N5391" s="15"/>
    </row>
    <row r="5392" spans="2:14" s="25" customFormat="1" ht="15" customHeight="1" x14ac:dyDescent="0.3">
      <c r="B5392" s="25" t="str">
        <f>IF(A5392="","",VLOOKUP(A5392,Tabulka3[[Číslo registrace  u jednorázové akce]:[Příjmení]],2,0))</f>
        <v/>
      </c>
      <c r="C5392" s="25" t="str">
        <f>IF(A5392="","",VLOOKUP(A5392,Tabulka3[[Číslo registrace  u jednorázové akce]:[Příjmení]],3,0))</f>
        <v/>
      </c>
      <c r="I5392" s="94"/>
      <c r="J5392" s="94"/>
      <c r="L5392" s="15"/>
      <c r="M5392" s="15"/>
      <c r="N5392" s="15"/>
    </row>
    <row r="5393" spans="2:14" s="25" customFormat="1" ht="15" customHeight="1" x14ac:dyDescent="0.3">
      <c r="B5393" s="25" t="str">
        <f>IF(A5393="","",VLOOKUP(A5393,Tabulka3[[Číslo registrace  u jednorázové akce]:[Příjmení]],2,0))</f>
        <v/>
      </c>
      <c r="C5393" s="25" t="str">
        <f>IF(A5393="","",VLOOKUP(A5393,Tabulka3[[Číslo registrace  u jednorázové akce]:[Příjmení]],3,0))</f>
        <v/>
      </c>
      <c r="I5393" s="94"/>
      <c r="J5393" s="94"/>
      <c r="L5393" s="15"/>
      <c r="M5393" s="15"/>
      <c r="N5393" s="15"/>
    </row>
    <row r="5394" spans="2:14" s="25" customFormat="1" ht="15" customHeight="1" x14ac:dyDescent="0.3">
      <c r="B5394" s="25" t="str">
        <f>IF(A5394="","",VLOOKUP(A5394,Tabulka3[[Číslo registrace  u jednorázové akce]:[Příjmení]],2,0))</f>
        <v/>
      </c>
      <c r="C5394" s="25" t="str">
        <f>IF(A5394="","",VLOOKUP(A5394,Tabulka3[[Číslo registrace  u jednorázové akce]:[Příjmení]],3,0))</f>
        <v/>
      </c>
      <c r="I5394" s="94"/>
      <c r="J5394" s="94"/>
      <c r="L5394" s="15"/>
      <c r="M5394" s="15"/>
      <c r="N5394" s="15"/>
    </row>
    <row r="5395" spans="2:14" s="25" customFormat="1" ht="15" customHeight="1" x14ac:dyDescent="0.3">
      <c r="B5395" s="25" t="str">
        <f>IF(A5395="","",VLOOKUP(A5395,Tabulka3[[Číslo registrace  u jednorázové akce]:[Příjmení]],2,0))</f>
        <v/>
      </c>
      <c r="C5395" s="25" t="str">
        <f>IF(A5395="","",VLOOKUP(A5395,Tabulka3[[Číslo registrace  u jednorázové akce]:[Příjmení]],3,0))</f>
        <v/>
      </c>
      <c r="I5395" s="94"/>
      <c r="J5395" s="94"/>
      <c r="L5395" s="15"/>
      <c r="M5395" s="15"/>
      <c r="N5395" s="15"/>
    </row>
    <row r="5396" spans="2:14" s="25" customFormat="1" ht="15" customHeight="1" x14ac:dyDescent="0.3">
      <c r="B5396" s="25" t="str">
        <f>IF(A5396="","",VLOOKUP(A5396,Tabulka3[[Číslo registrace  u jednorázové akce]:[Příjmení]],2,0))</f>
        <v/>
      </c>
      <c r="C5396" s="25" t="str">
        <f>IF(A5396="","",VLOOKUP(A5396,Tabulka3[[Číslo registrace  u jednorázové akce]:[Příjmení]],3,0))</f>
        <v/>
      </c>
      <c r="I5396" s="94"/>
      <c r="J5396" s="94"/>
      <c r="L5396" s="15"/>
      <c r="M5396" s="15"/>
      <c r="N5396" s="15"/>
    </row>
    <row r="5397" spans="2:14" s="25" customFormat="1" ht="15" customHeight="1" x14ac:dyDescent="0.3">
      <c r="B5397" s="25" t="str">
        <f>IF(A5397="","",VLOOKUP(A5397,Tabulka3[[Číslo registrace  u jednorázové akce]:[Příjmení]],2,0))</f>
        <v/>
      </c>
      <c r="C5397" s="25" t="str">
        <f>IF(A5397="","",VLOOKUP(A5397,Tabulka3[[Číslo registrace  u jednorázové akce]:[Příjmení]],3,0))</f>
        <v/>
      </c>
      <c r="I5397" s="94"/>
      <c r="J5397" s="94"/>
      <c r="L5397" s="15"/>
      <c r="M5397" s="15"/>
      <c r="N5397" s="15"/>
    </row>
    <row r="5398" spans="2:14" s="25" customFormat="1" ht="15" customHeight="1" x14ac:dyDescent="0.3">
      <c r="B5398" s="25" t="str">
        <f>IF(A5398="","",VLOOKUP(A5398,Tabulka3[[Číslo registrace  u jednorázové akce]:[Příjmení]],2,0))</f>
        <v/>
      </c>
      <c r="C5398" s="25" t="str">
        <f>IF(A5398="","",VLOOKUP(A5398,Tabulka3[[Číslo registrace  u jednorázové akce]:[Příjmení]],3,0))</f>
        <v/>
      </c>
      <c r="I5398" s="94"/>
      <c r="J5398" s="94"/>
      <c r="L5398" s="15"/>
      <c r="M5398" s="15"/>
      <c r="N5398" s="15"/>
    </row>
    <row r="5399" spans="2:14" s="25" customFormat="1" ht="15" customHeight="1" x14ac:dyDescent="0.3">
      <c r="B5399" s="25" t="str">
        <f>IF(A5399="","",VLOOKUP(A5399,Tabulka3[[Číslo registrace  u jednorázové akce]:[Příjmení]],2,0))</f>
        <v/>
      </c>
      <c r="C5399" s="25" t="str">
        <f>IF(A5399="","",VLOOKUP(A5399,Tabulka3[[Číslo registrace  u jednorázové akce]:[Příjmení]],3,0))</f>
        <v/>
      </c>
      <c r="I5399" s="94"/>
      <c r="J5399" s="94"/>
      <c r="L5399" s="15"/>
      <c r="M5399" s="15"/>
      <c r="N5399" s="15"/>
    </row>
    <row r="5400" spans="2:14" s="25" customFormat="1" ht="15" customHeight="1" x14ac:dyDescent="0.3">
      <c r="B5400" s="25" t="str">
        <f>IF(A5400="","",VLOOKUP(A5400,Tabulka3[[Číslo registrace  u jednorázové akce]:[Příjmení]],2,0))</f>
        <v/>
      </c>
      <c r="C5400" s="25" t="str">
        <f>IF(A5400="","",VLOOKUP(A5400,Tabulka3[[Číslo registrace  u jednorázové akce]:[Příjmení]],3,0))</f>
        <v/>
      </c>
      <c r="I5400" s="94"/>
      <c r="J5400" s="94"/>
      <c r="L5400" s="15"/>
      <c r="M5400" s="15"/>
      <c r="N5400" s="15"/>
    </row>
    <row r="5401" spans="2:14" s="25" customFormat="1" ht="15" customHeight="1" x14ac:dyDescent="0.3">
      <c r="B5401" s="25" t="str">
        <f>IF(A5401="","",VLOOKUP(A5401,Tabulka3[[Číslo registrace  u jednorázové akce]:[Příjmení]],2,0))</f>
        <v/>
      </c>
      <c r="C5401" s="25" t="str">
        <f>IF(A5401="","",VLOOKUP(A5401,Tabulka3[[Číslo registrace  u jednorázové akce]:[Příjmení]],3,0))</f>
        <v/>
      </c>
      <c r="I5401" s="94"/>
      <c r="J5401" s="94"/>
      <c r="L5401" s="15"/>
      <c r="M5401" s="15"/>
      <c r="N5401" s="15"/>
    </row>
    <row r="5402" spans="2:14" s="25" customFormat="1" ht="15" customHeight="1" x14ac:dyDescent="0.3">
      <c r="B5402" s="25" t="str">
        <f>IF(A5402="","",VLOOKUP(A5402,Tabulka3[[Číslo registrace  u jednorázové akce]:[Příjmení]],2,0))</f>
        <v/>
      </c>
      <c r="C5402" s="25" t="str">
        <f>IF(A5402="","",VLOOKUP(A5402,Tabulka3[[Číslo registrace  u jednorázové akce]:[Příjmení]],3,0))</f>
        <v/>
      </c>
      <c r="I5402" s="94"/>
      <c r="J5402" s="94"/>
      <c r="L5402" s="15"/>
      <c r="M5402" s="15"/>
      <c r="N5402" s="15"/>
    </row>
    <row r="5403" spans="2:14" s="25" customFormat="1" ht="15" customHeight="1" x14ac:dyDescent="0.3">
      <c r="B5403" s="25" t="str">
        <f>IF(A5403="","",VLOOKUP(A5403,Tabulka3[[Číslo registrace  u jednorázové akce]:[Příjmení]],2,0))</f>
        <v/>
      </c>
      <c r="C5403" s="25" t="str">
        <f>IF(A5403="","",VLOOKUP(A5403,Tabulka3[[Číslo registrace  u jednorázové akce]:[Příjmení]],3,0))</f>
        <v/>
      </c>
      <c r="I5403" s="94"/>
      <c r="J5403" s="94"/>
      <c r="L5403" s="15"/>
      <c r="M5403" s="15"/>
      <c r="N5403" s="15"/>
    </row>
    <row r="5404" spans="2:14" s="25" customFormat="1" ht="15" customHeight="1" x14ac:dyDescent="0.3">
      <c r="B5404" s="25" t="str">
        <f>IF(A5404="","",VLOOKUP(A5404,Tabulka3[[Číslo registrace  u jednorázové akce]:[Příjmení]],2,0))</f>
        <v/>
      </c>
      <c r="C5404" s="25" t="str">
        <f>IF(A5404="","",VLOOKUP(A5404,Tabulka3[[Číslo registrace  u jednorázové akce]:[Příjmení]],3,0))</f>
        <v/>
      </c>
      <c r="I5404" s="94"/>
      <c r="J5404" s="94"/>
      <c r="L5404" s="15"/>
      <c r="M5404" s="15"/>
      <c r="N5404" s="15"/>
    </row>
    <row r="5405" spans="2:14" s="25" customFormat="1" ht="15" customHeight="1" x14ac:dyDescent="0.3">
      <c r="B5405" s="25" t="str">
        <f>IF(A5405="","",VLOOKUP(A5405,Tabulka3[[Číslo registrace  u jednorázové akce]:[Příjmení]],2,0))</f>
        <v/>
      </c>
      <c r="C5405" s="25" t="str">
        <f>IF(A5405="","",VLOOKUP(A5405,Tabulka3[[Číslo registrace  u jednorázové akce]:[Příjmení]],3,0))</f>
        <v/>
      </c>
      <c r="I5405" s="94"/>
      <c r="J5405" s="94"/>
      <c r="L5405" s="15"/>
      <c r="M5405" s="15"/>
      <c r="N5405" s="15"/>
    </row>
    <row r="5406" spans="2:14" s="25" customFormat="1" ht="15" customHeight="1" x14ac:dyDescent="0.3">
      <c r="B5406" s="25" t="str">
        <f>IF(A5406="","",VLOOKUP(A5406,Tabulka3[[Číslo registrace  u jednorázové akce]:[Příjmení]],2,0))</f>
        <v/>
      </c>
      <c r="C5406" s="25" t="str">
        <f>IF(A5406="","",VLOOKUP(A5406,Tabulka3[[Číslo registrace  u jednorázové akce]:[Příjmení]],3,0))</f>
        <v/>
      </c>
      <c r="I5406" s="94"/>
      <c r="J5406" s="94"/>
      <c r="L5406" s="15"/>
      <c r="M5406" s="15"/>
      <c r="N5406" s="15"/>
    </row>
    <row r="5407" spans="2:14" s="25" customFormat="1" ht="15" customHeight="1" x14ac:dyDescent="0.3">
      <c r="B5407" s="25" t="str">
        <f>IF(A5407="","",VLOOKUP(A5407,Tabulka3[[Číslo registrace  u jednorázové akce]:[Příjmení]],2,0))</f>
        <v/>
      </c>
      <c r="C5407" s="25" t="str">
        <f>IF(A5407="","",VLOOKUP(A5407,Tabulka3[[Číslo registrace  u jednorázové akce]:[Příjmení]],3,0))</f>
        <v/>
      </c>
      <c r="I5407" s="94"/>
      <c r="J5407" s="94"/>
      <c r="L5407" s="15"/>
      <c r="M5407" s="15"/>
      <c r="N5407" s="15"/>
    </row>
    <row r="5408" spans="2:14" s="25" customFormat="1" ht="15" customHeight="1" x14ac:dyDescent="0.3">
      <c r="B5408" s="25" t="str">
        <f>IF(A5408="","",VLOOKUP(A5408,Tabulka3[[Číslo registrace  u jednorázové akce]:[Příjmení]],2,0))</f>
        <v/>
      </c>
      <c r="C5408" s="25" t="str">
        <f>IF(A5408="","",VLOOKUP(A5408,Tabulka3[[Číslo registrace  u jednorázové akce]:[Příjmení]],3,0))</f>
        <v/>
      </c>
      <c r="I5408" s="94"/>
      <c r="J5408" s="94"/>
      <c r="L5408" s="15"/>
      <c r="M5408" s="15"/>
      <c r="N5408" s="15"/>
    </row>
    <row r="5409" spans="2:14" s="25" customFormat="1" ht="15" customHeight="1" x14ac:dyDescent="0.3">
      <c r="B5409" s="25" t="str">
        <f>IF(A5409="","",VLOOKUP(A5409,Tabulka3[[Číslo registrace  u jednorázové akce]:[Příjmení]],2,0))</f>
        <v/>
      </c>
      <c r="C5409" s="25" t="str">
        <f>IF(A5409="","",VLOOKUP(A5409,Tabulka3[[Číslo registrace  u jednorázové akce]:[Příjmení]],3,0))</f>
        <v/>
      </c>
      <c r="I5409" s="94"/>
      <c r="J5409" s="94"/>
      <c r="L5409" s="15"/>
      <c r="M5409" s="15"/>
      <c r="N5409" s="15"/>
    </row>
    <row r="5410" spans="2:14" s="25" customFormat="1" ht="15" customHeight="1" x14ac:dyDescent="0.3">
      <c r="B5410" s="25" t="str">
        <f>IF(A5410="","",VLOOKUP(A5410,Tabulka3[[Číslo registrace  u jednorázové akce]:[Příjmení]],2,0))</f>
        <v/>
      </c>
      <c r="C5410" s="25" t="str">
        <f>IF(A5410="","",VLOOKUP(A5410,Tabulka3[[Číslo registrace  u jednorázové akce]:[Příjmení]],3,0))</f>
        <v/>
      </c>
      <c r="I5410" s="94"/>
      <c r="J5410" s="94"/>
      <c r="L5410" s="15"/>
      <c r="M5410" s="15"/>
      <c r="N5410" s="15"/>
    </row>
    <row r="5411" spans="2:14" s="25" customFormat="1" ht="15" customHeight="1" x14ac:dyDescent="0.3">
      <c r="B5411" s="25" t="str">
        <f>IF(A5411="","",VLOOKUP(A5411,Tabulka3[[Číslo registrace  u jednorázové akce]:[Příjmení]],2,0))</f>
        <v/>
      </c>
      <c r="C5411" s="25" t="str">
        <f>IF(A5411="","",VLOOKUP(A5411,Tabulka3[[Číslo registrace  u jednorázové akce]:[Příjmení]],3,0))</f>
        <v/>
      </c>
      <c r="I5411" s="94"/>
      <c r="J5411" s="94"/>
      <c r="L5411" s="15"/>
      <c r="M5411" s="15"/>
      <c r="N5411" s="15"/>
    </row>
    <row r="5412" spans="2:14" s="25" customFormat="1" ht="15" customHeight="1" x14ac:dyDescent="0.3">
      <c r="B5412" s="25" t="str">
        <f>IF(A5412="","",VLOOKUP(A5412,Tabulka3[[Číslo registrace  u jednorázové akce]:[Příjmení]],2,0))</f>
        <v/>
      </c>
      <c r="C5412" s="25" t="str">
        <f>IF(A5412="","",VLOOKUP(A5412,Tabulka3[[Číslo registrace  u jednorázové akce]:[Příjmení]],3,0))</f>
        <v/>
      </c>
      <c r="I5412" s="94"/>
      <c r="J5412" s="94"/>
      <c r="L5412" s="15"/>
      <c r="M5412" s="15"/>
      <c r="N5412" s="15"/>
    </row>
    <row r="5413" spans="2:14" s="25" customFormat="1" ht="15" customHeight="1" x14ac:dyDescent="0.3">
      <c r="B5413" s="25" t="str">
        <f>IF(A5413="","",VLOOKUP(A5413,Tabulka3[[Číslo registrace  u jednorázové akce]:[Příjmení]],2,0))</f>
        <v/>
      </c>
      <c r="C5413" s="25" t="str">
        <f>IF(A5413="","",VLOOKUP(A5413,Tabulka3[[Číslo registrace  u jednorázové akce]:[Příjmení]],3,0))</f>
        <v/>
      </c>
      <c r="I5413" s="94"/>
      <c r="J5413" s="94"/>
      <c r="L5413" s="15"/>
      <c r="M5413" s="15"/>
      <c r="N5413" s="15"/>
    </row>
    <row r="5414" spans="2:14" s="25" customFormat="1" ht="15" customHeight="1" x14ac:dyDescent="0.3">
      <c r="B5414" s="25" t="str">
        <f>IF(A5414="","",VLOOKUP(A5414,Tabulka3[[Číslo registrace  u jednorázové akce]:[Příjmení]],2,0))</f>
        <v/>
      </c>
      <c r="C5414" s="25" t="str">
        <f>IF(A5414="","",VLOOKUP(A5414,Tabulka3[[Číslo registrace  u jednorázové akce]:[Příjmení]],3,0))</f>
        <v/>
      </c>
      <c r="I5414" s="94"/>
      <c r="J5414" s="94"/>
      <c r="L5414" s="15"/>
      <c r="M5414" s="15"/>
      <c r="N5414" s="15"/>
    </row>
    <row r="5415" spans="2:14" s="25" customFormat="1" ht="15" customHeight="1" x14ac:dyDescent="0.3">
      <c r="B5415" s="25" t="str">
        <f>IF(A5415="","",VLOOKUP(A5415,Tabulka3[[Číslo registrace  u jednorázové akce]:[Příjmení]],2,0))</f>
        <v/>
      </c>
      <c r="C5415" s="25" t="str">
        <f>IF(A5415="","",VLOOKUP(A5415,Tabulka3[[Číslo registrace  u jednorázové akce]:[Příjmení]],3,0))</f>
        <v/>
      </c>
      <c r="I5415" s="94"/>
      <c r="J5415" s="94"/>
      <c r="L5415" s="15"/>
      <c r="M5415" s="15"/>
      <c r="N5415" s="15"/>
    </row>
    <row r="5416" spans="2:14" s="25" customFormat="1" ht="15" customHeight="1" x14ac:dyDescent="0.3">
      <c r="B5416" s="25" t="str">
        <f>IF(A5416="","",VLOOKUP(A5416,Tabulka3[[Číslo registrace  u jednorázové akce]:[Příjmení]],2,0))</f>
        <v/>
      </c>
      <c r="C5416" s="25" t="str">
        <f>IF(A5416="","",VLOOKUP(A5416,Tabulka3[[Číslo registrace  u jednorázové akce]:[Příjmení]],3,0))</f>
        <v/>
      </c>
      <c r="I5416" s="94"/>
      <c r="J5416" s="94"/>
      <c r="L5416" s="15"/>
      <c r="M5416" s="15"/>
      <c r="N5416" s="15"/>
    </row>
    <row r="5417" spans="2:14" s="25" customFormat="1" ht="15" customHeight="1" x14ac:dyDescent="0.3">
      <c r="B5417" s="25" t="str">
        <f>IF(A5417="","",VLOOKUP(A5417,Tabulka3[[Číslo registrace  u jednorázové akce]:[Příjmení]],2,0))</f>
        <v/>
      </c>
      <c r="C5417" s="25" t="str">
        <f>IF(A5417="","",VLOOKUP(A5417,Tabulka3[[Číslo registrace  u jednorázové akce]:[Příjmení]],3,0))</f>
        <v/>
      </c>
      <c r="I5417" s="94"/>
      <c r="J5417" s="94"/>
      <c r="L5417" s="15"/>
      <c r="M5417" s="15"/>
      <c r="N5417" s="15"/>
    </row>
    <row r="5418" spans="2:14" s="25" customFormat="1" ht="15" customHeight="1" x14ac:dyDescent="0.3">
      <c r="B5418" s="25" t="str">
        <f>IF(A5418="","",VLOOKUP(A5418,Tabulka3[[Číslo registrace  u jednorázové akce]:[Příjmení]],2,0))</f>
        <v/>
      </c>
      <c r="C5418" s="25" t="str">
        <f>IF(A5418="","",VLOOKUP(A5418,Tabulka3[[Číslo registrace  u jednorázové akce]:[Příjmení]],3,0))</f>
        <v/>
      </c>
      <c r="I5418" s="94"/>
      <c r="J5418" s="94"/>
      <c r="L5418" s="15"/>
      <c r="M5418" s="15"/>
      <c r="N5418" s="15"/>
    </row>
    <row r="5419" spans="2:14" s="25" customFormat="1" ht="15" customHeight="1" x14ac:dyDescent="0.3">
      <c r="B5419" s="25" t="str">
        <f>IF(A5419="","",VLOOKUP(A5419,Tabulka3[[Číslo registrace  u jednorázové akce]:[Příjmení]],2,0))</f>
        <v/>
      </c>
      <c r="C5419" s="25" t="str">
        <f>IF(A5419="","",VLOOKUP(A5419,Tabulka3[[Číslo registrace  u jednorázové akce]:[Příjmení]],3,0))</f>
        <v/>
      </c>
      <c r="I5419" s="94"/>
      <c r="J5419" s="94"/>
      <c r="L5419" s="15"/>
      <c r="M5419" s="15"/>
      <c r="N5419" s="15"/>
    </row>
    <row r="5420" spans="2:14" s="25" customFormat="1" ht="15" customHeight="1" x14ac:dyDescent="0.3">
      <c r="B5420" s="25" t="str">
        <f>IF(A5420="","",VLOOKUP(A5420,Tabulka3[[Číslo registrace  u jednorázové akce]:[Příjmení]],2,0))</f>
        <v/>
      </c>
      <c r="C5420" s="25" t="str">
        <f>IF(A5420="","",VLOOKUP(A5420,Tabulka3[[Číslo registrace  u jednorázové akce]:[Příjmení]],3,0))</f>
        <v/>
      </c>
      <c r="I5420" s="94"/>
      <c r="J5420" s="94"/>
      <c r="L5420" s="15"/>
      <c r="M5420" s="15"/>
      <c r="N5420" s="15"/>
    </row>
    <row r="5421" spans="2:14" s="25" customFormat="1" ht="15" customHeight="1" x14ac:dyDescent="0.3">
      <c r="B5421" s="25" t="str">
        <f>IF(A5421="","",VLOOKUP(A5421,Tabulka3[[Číslo registrace  u jednorázové akce]:[Příjmení]],2,0))</f>
        <v/>
      </c>
      <c r="C5421" s="25" t="str">
        <f>IF(A5421="","",VLOOKUP(A5421,Tabulka3[[Číslo registrace  u jednorázové akce]:[Příjmení]],3,0))</f>
        <v/>
      </c>
      <c r="I5421" s="94"/>
      <c r="J5421" s="94"/>
      <c r="L5421" s="15"/>
      <c r="M5421" s="15"/>
      <c r="N5421" s="15"/>
    </row>
    <row r="5422" spans="2:14" s="25" customFormat="1" ht="15" customHeight="1" x14ac:dyDescent="0.3">
      <c r="B5422" s="25" t="str">
        <f>IF(A5422="","",VLOOKUP(A5422,Tabulka3[[Číslo registrace  u jednorázové akce]:[Příjmení]],2,0))</f>
        <v/>
      </c>
      <c r="C5422" s="25" t="str">
        <f>IF(A5422="","",VLOOKUP(A5422,Tabulka3[[Číslo registrace  u jednorázové akce]:[Příjmení]],3,0))</f>
        <v/>
      </c>
      <c r="I5422" s="94"/>
      <c r="J5422" s="94"/>
      <c r="L5422" s="15"/>
      <c r="M5422" s="15"/>
      <c r="N5422" s="15"/>
    </row>
    <row r="5423" spans="2:14" s="25" customFormat="1" ht="15" customHeight="1" x14ac:dyDescent="0.3">
      <c r="B5423" s="25" t="str">
        <f>IF(A5423="","",VLOOKUP(A5423,Tabulka3[[Číslo registrace  u jednorázové akce]:[Příjmení]],2,0))</f>
        <v/>
      </c>
      <c r="C5423" s="25" t="str">
        <f>IF(A5423="","",VLOOKUP(A5423,Tabulka3[[Číslo registrace  u jednorázové akce]:[Příjmení]],3,0))</f>
        <v/>
      </c>
      <c r="I5423" s="94"/>
      <c r="J5423" s="94"/>
      <c r="L5423" s="15"/>
      <c r="M5423" s="15"/>
      <c r="N5423" s="15"/>
    </row>
    <row r="5424" spans="2:14" s="25" customFormat="1" ht="15" customHeight="1" x14ac:dyDescent="0.3">
      <c r="B5424" s="25" t="str">
        <f>IF(A5424="","",VLOOKUP(A5424,Tabulka3[[Číslo registrace  u jednorázové akce]:[Příjmení]],2,0))</f>
        <v/>
      </c>
      <c r="C5424" s="25" t="str">
        <f>IF(A5424="","",VLOOKUP(A5424,Tabulka3[[Číslo registrace  u jednorázové akce]:[Příjmení]],3,0))</f>
        <v/>
      </c>
      <c r="I5424" s="94"/>
      <c r="J5424" s="94"/>
      <c r="L5424" s="15"/>
      <c r="M5424" s="15"/>
      <c r="N5424" s="15"/>
    </row>
    <row r="5425" spans="2:14" s="25" customFormat="1" ht="15" customHeight="1" x14ac:dyDescent="0.3">
      <c r="B5425" s="25" t="str">
        <f>IF(A5425="","",VLOOKUP(A5425,Tabulka3[[Číslo registrace  u jednorázové akce]:[Příjmení]],2,0))</f>
        <v/>
      </c>
      <c r="C5425" s="25" t="str">
        <f>IF(A5425="","",VLOOKUP(A5425,Tabulka3[[Číslo registrace  u jednorázové akce]:[Příjmení]],3,0))</f>
        <v/>
      </c>
      <c r="I5425" s="94"/>
      <c r="J5425" s="94"/>
      <c r="L5425" s="15"/>
      <c r="M5425" s="15"/>
      <c r="N5425" s="15"/>
    </row>
    <row r="5426" spans="2:14" s="25" customFormat="1" ht="15" customHeight="1" x14ac:dyDescent="0.3">
      <c r="B5426" s="25" t="str">
        <f>IF(A5426="","",VLOOKUP(A5426,Tabulka3[[Číslo registrace  u jednorázové akce]:[Příjmení]],2,0))</f>
        <v/>
      </c>
      <c r="C5426" s="25" t="str">
        <f>IF(A5426="","",VLOOKUP(A5426,Tabulka3[[Číslo registrace  u jednorázové akce]:[Příjmení]],3,0))</f>
        <v/>
      </c>
      <c r="I5426" s="94"/>
      <c r="J5426" s="94"/>
      <c r="L5426" s="15"/>
      <c r="M5426" s="15"/>
      <c r="N5426" s="15"/>
    </row>
    <row r="5427" spans="2:14" s="25" customFormat="1" ht="15" customHeight="1" x14ac:dyDescent="0.3">
      <c r="B5427" s="25" t="str">
        <f>IF(A5427="","",VLOOKUP(A5427,Tabulka3[[Číslo registrace  u jednorázové akce]:[Příjmení]],2,0))</f>
        <v/>
      </c>
      <c r="C5427" s="25" t="str">
        <f>IF(A5427="","",VLOOKUP(A5427,Tabulka3[[Číslo registrace  u jednorázové akce]:[Příjmení]],3,0))</f>
        <v/>
      </c>
      <c r="I5427" s="94"/>
      <c r="J5427" s="94"/>
      <c r="L5427" s="15"/>
      <c r="M5427" s="15"/>
      <c r="N5427" s="15"/>
    </row>
    <row r="5428" spans="2:14" s="25" customFormat="1" ht="15" customHeight="1" x14ac:dyDescent="0.3">
      <c r="B5428" s="25" t="str">
        <f>IF(A5428="","",VLOOKUP(A5428,Tabulka3[[Číslo registrace  u jednorázové akce]:[Příjmení]],2,0))</f>
        <v/>
      </c>
      <c r="C5428" s="25" t="str">
        <f>IF(A5428="","",VLOOKUP(A5428,Tabulka3[[Číslo registrace  u jednorázové akce]:[Příjmení]],3,0))</f>
        <v/>
      </c>
      <c r="I5428" s="94"/>
      <c r="J5428" s="94"/>
      <c r="L5428" s="15"/>
      <c r="M5428" s="15"/>
      <c r="N5428" s="15"/>
    </row>
    <row r="5429" spans="2:14" s="25" customFormat="1" ht="15" customHeight="1" x14ac:dyDescent="0.3">
      <c r="B5429" s="25" t="str">
        <f>IF(A5429="","",VLOOKUP(A5429,Tabulka3[[Číslo registrace  u jednorázové akce]:[Příjmení]],2,0))</f>
        <v/>
      </c>
      <c r="C5429" s="25" t="str">
        <f>IF(A5429="","",VLOOKUP(A5429,Tabulka3[[Číslo registrace  u jednorázové akce]:[Příjmení]],3,0))</f>
        <v/>
      </c>
      <c r="I5429" s="94"/>
      <c r="J5429" s="94"/>
      <c r="L5429" s="15"/>
      <c r="M5429" s="15"/>
      <c r="N5429" s="15"/>
    </row>
    <row r="5430" spans="2:14" s="25" customFormat="1" ht="15" customHeight="1" x14ac:dyDescent="0.3">
      <c r="B5430" s="25" t="str">
        <f>IF(A5430="","",VLOOKUP(A5430,Tabulka3[[Číslo registrace  u jednorázové akce]:[Příjmení]],2,0))</f>
        <v/>
      </c>
      <c r="C5430" s="25" t="str">
        <f>IF(A5430="","",VLOOKUP(A5430,Tabulka3[[Číslo registrace  u jednorázové akce]:[Příjmení]],3,0))</f>
        <v/>
      </c>
      <c r="I5430" s="94"/>
      <c r="J5430" s="94"/>
      <c r="L5430" s="15"/>
      <c r="M5430" s="15"/>
      <c r="N5430" s="15"/>
    </row>
    <row r="5431" spans="2:14" s="25" customFormat="1" ht="15" customHeight="1" x14ac:dyDescent="0.3">
      <c r="B5431" s="25" t="str">
        <f>IF(A5431="","",VLOOKUP(A5431,Tabulka3[[Číslo registrace  u jednorázové akce]:[Příjmení]],2,0))</f>
        <v/>
      </c>
      <c r="C5431" s="25" t="str">
        <f>IF(A5431="","",VLOOKUP(A5431,Tabulka3[[Číslo registrace  u jednorázové akce]:[Příjmení]],3,0))</f>
        <v/>
      </c>
      <c r="I5431" s="94"/>
      <c r="J5431" s="94"/>
      <c r="L5431" s="15"/>
      <c r="M5431" s="15"/>
      <c r="N5431" s="15"/>
    </row>
    <row r="5432" spans="2:14" s="25" customFormat="1" ht="15" customHeight="1" x14ac:dyDescent="0.3">
      <c r="B5432" s="25" t="str">
        <f>IF(A5432="","",VLOOKUP(A5432,Tabulka3[[Číslo registrace  u jednorázové akce]:[Příjmení]],2,0))</f>
        <v/>
      </c>
      <c r="C5432" s="25" t="str">
        <f>IF(A5432="","",VLOOKUP(A5432,Tabulka3[[Číslo registrace  u jednorázové akce]:[Příjmení]],3,0))</f>
        <v/>
      </c>
      <c r="I5432" s="94"/>
      <c r="J5432" s="94"/>
      <c r="L5432" s="15"/>
      <c r="M5432" s="15"/>
      <c r="N5432" s="15"/>
    </row>
    <row r="5433" spans="2:14" s="25" customFormat="1" ht="15" customHeight="1" x14ac:dyDescent="0.3">
      <c r="B5433" s="25" t="str">
        <f>IF(A5433="","",VLOOKUP(A5433,Tabulka3[[Číslo registrace  u jednorázové akce]:[Příjmení]],2,0))</f>
        <v/>
      </c>
      <c r="C5433" s="25" t="str">
        <f>IF(A5433="","",VLOOKUP(A5433,Tabulka3[[Číslo registrace  u jednorázové akce]:[Příjmení]],3,0))</f>
        <v/>
      </c>
      <c r="I5433" s="94"/>
      <c r="J5433" s="94"/>
      <c r="L5433" s="15"/>
      <c r="M5433" s="15"/>
      <c r="N5433" s="15"/>
    </row>
    <row r="5434" spans="2:14" s="25" customFormat="1" ht="15" customHeight="1" x14ac:dyDescent="0.3">
      <c r="B5434" s="25" t="str">
        <f>IF(A5434="","",VLOOKUP(A5434,Tabulka3[[Číslo registrace  u jednorázové akce]:[Příjmení]],2,0))</f>
        <v/>
      </c>
      <c r="C5434" s="25" t="str">
        <f>IF(A5434="","",VLOOKUP(A5434,Tabulka3[[Číslo registrace  u jednorázové akce]:[Příjmení]],3,0))</f>
        <v/>
      </c>
      <c r="I5434" s="94"/>
      <c r="J5434" s="94"/>
      <c r="L5434" s="15"/>
      <c r="M5434" s="15"/>
      <c r="N5434" s="15"/>
    </row>
    <row r="5435" spans="2:14" s="25" customFormat="1" ht="15" customHeight="1" x14ac:dyDescent="0.3">
      <c r="B5435" s="25" t="str">
        <f>IF(A5435="","",VLOOKUP(A5435,Tabulka3[[Číslo registrace  u jednorázové akce]:[Příjmení]],2,0))</f>
        <v/>
      </c>
      <c r="C5435" s="25" t="str">
        <f>IF(A5435="","",VLOOKUP(A5435,Tabulka3[[Číslo registrace  u jednorázové akce]:[Příjmení]],3,0))</f>
        <v/>
      </c>
      <c r="I5435" s="94"/>
      <c r="J5435" s="94"/>
      <c r="L5435" s="15"/>
      <c r="M5435" s="15"/>
      <c r="N5435" s="15"/>
    </row>
    <row r="5436" spans="2:14" s="25" customFormat="1" ht="15" customHeight="1" x14ac:dyDescent="0.3">
      <c r="B5436" s="25" t="str">
        <f>IF(A5436="","",VLOOKUP(A5436,Tabulka3[[Číslo registrace  u jednorázové akce]:[Příjmení]],2,0))</f>
        <v/>
      </c>
      <c r="C5436" s="25" t="str">
        <f>IF(A5436="","",VLOOKUP(A5436,Tabulka3[[Číslo registrace  u jednorázové akce]:[Příjmení]],3,0))</f>
        <v/>
      </c>
      <c r="I5436" s="94"/>
      <c r="J5436" s="94"/>
      <c r="L5436" s="15"/>
      <c r="M5436" s="15"/>
      <c r="N5436" s="15"/>
    </row>
    <row r="5437" spans="2:14" s="25" customFormat="1" ht="15" customHeight="1" x14ac:dyDescent="0.3">
      <c r="B5437" s="25" t="str">
        <f>IF(A5437="","",VLOOKUP(A5437,Tabulka3[[Číslo registrace  u jednorázové akce]:[Příjmení]],2,0))</f>
        <v/>
      </c>
      <c r="C5437" s="25" t="str">
        <f>IF(A5437="","",VLOOKUP(A5437,Tabulka3[[Číslo registrace  u jednorázové akce]:[Příjmení]],3,0))</f>
        <v/>
      </c>
      <c r="I5437" s="94"/>
      <c r="J5437" s="94"/>
      <c r="L5437" s="15"/>
      <c r="M5437" s="15"/>
      <c r="N5437" s="15"/>
    </row>
    <row r="5438" spans="2:14" s="25" customFormat="1" ht="15" customHeight="1" x14ac:dyDescent="0.3">
      <c r="B5438" s="25" t="str">
        <f>IF(A5438="","",VLOOKUP(A5438,Tabulka3[[Číslo registrace  u jednorázové akce]:[Příjmení]],2,0))</f>
        <v/>
      </c>
      <c r="C5438" s="25" t="str">
        <f>IF(A5438="","",VLOOKUP(A5438,Tabulka3[[Číslo registrace  u jednorázové akce]:[Příjmení]],3,0))</f>
        <v/>
      </c>
      <c r="I5438" s="94"/>
      <c r="J5438" s="94"/>
      <c r="L5438" s="15"/>
      <c r="M5438" s="15"/>
      <c r="N5438" s="15"/>
    </row>
    <row r="5439" spans="2:14" s="25" customFormat="1" ht="15" customHeight="1" x14ac:dyDescent="0.3">
      <c r="B5439" s="25" t="str">
        <f>IF(A5439="","",VLOOKUP(A5439,Tabulka3[[Číslo registrace  u jednorázové akce]:[Příjmení]],2,0))</f>
        <v/>
      </c>
      <c r="C5439" s="25" t="str">
        <f>IF(A5439="","",VLOOKUP(A5439,Tabulka3[[Číslo registrace  u jednorázové akce]:[Příjmení]],3,0))</f>
        <v/>
      </c>
      <c r="I5439" s="94"/>
      <c r="J5439" s="94"/>
      <c r="L5439" s="15"/>
      <c r="M5439" s="15"/>
      <c r="N5439" s="15"/>
    </row>
    <row r="5440" spans="2:14" s="25" customFormat="1" ht="15" customHeight="1" x14ac:dyDescent="0.3">
      <c r="B5440" s="25" t="str">
        <f>IF(A5440="","",VLOOKUP(A5440,Tabulka3[[Číslo registrace  u jednorázové akce]:[Příjmení]],2,0))</f>
        <v/>
      </c>
      <c r="C5440" s="25" t="str">
        <f>IF(A5440="","",VLOOKUP(A5440,Tabulka3[[Číslo registrace  u jednorázové akce]:[Příjmení]],3,0))</f>
        <v/>
      </c>
      <c r="I5440" s="94"/>
      <c r="J5440" s="94"/>
      <c r="L5440" s="15"/>
      <c r="M5440" s="15"/>
      <c r="N5440" s="15"/>
    </row>
    <row r="5441" spans="2:14" s="25" customFormat="1" ht="15" customHeight="1" x14ac:dyDescent="0.3">
      <c r="B5441" s="25" t="str">
        <f>IF(A5441="","",VLOOKUP(A5441,Tabulka3[[Číslo registrace  u jednorázové akce]:[Příjmení]],2,0))</f>
        <v/>
      </c>
      <c r="C5441" s="25" t="str">
        <f>IF(A5441="","",VLOOKUP(A5441,Tabulka3[[Číslo registrace  u jednorázové akce]:[Příjmení]],3,0))</f>
        <v/>
      </c>
      <c r="I5441" s="94"/>
      <c r="J5441" s="94"/>
      <c r="L5441" s="15"/>
      <c r="M5441" s="15"/>
      <c r="N5441" s="15"/>
    </row>
    <row r="5442" spans="2:14" s="25" customFormat="1" ht="15" customHeight="1" x14ac:dyDescent="0.3">
      <c r="B5442" s="25" t="str">
        <f>IF(A5442="","",VLOOKUP(A5442,Tabulka3[[Číslo registrace  u jednorázové akce]:[Příjmení]],2,0))</f>
        <v/>
      </c>
      <c r="C5442" s="25" t="str">
        <f>IF(A5442="","",VLOOKUP(A5442,Tabulka3[[Číslo registrace  u jednorázové akce]:[Příjmení]],3,0))</f>
        <v/>
      </c>
      <c r="I5442" s="94"/>
      <c r="J5442" s="94"/>
      <c r="L5442" s="15"/>
      <c r="M5442" s="15"/>
      <c r="N5442" s="15"/>
    </row>
    <row r="5443" spans="2:14" s="25" customFormat="1" ht="15" customHeight="1" x14ac:dyDescent="0.3">
      <c r="B5443" s="25" t="str">
        <f>IF(A5443="","",VLOOKUP(A5443,Tabulka3[[Číslo registrace  u jednorázové akce]:[Příjmení]],2,0))</f>
        <v/>
      </c>
      <c r="C5443" s="25" t="str">
        <f>IF(A5443="","",VLOOKUP(A5443,Tabulka3[[Číslo registrace  u jednorázové akce]:[Příjmení]],3,0))</f>
        <v/>
      </c>
      <c r="I5443" s="94"/>
      <c r="J5443" s="94"/>
      <c r="L5443" s="15"/>
      <c r="M5443" s="15"/>
      <c r="N5443" s="15"/>
    </row>
    <row r="5444" spans="2:14" s="25" customFormat="1" ht="15" customHeight="1" x14ac:dyDescent="0.3">
      <c r="B5444" s="25" t="str">
        <f>IF(A5444="","",VLOOKUP(A5444,Tabulka3[[Číslo registrace  u jednorázové akce]:[Příjmení]],2,0))</f>
        <v/>
      </c>
      <c r="C5444" s="25" t="str">
        <f>IF(A5444="","",VLOOKUP(A5444,Tabulka3[[Číslo registrace  u jednorázové akce]:[Příjmení]],3,0))</f>
        <v/>
      </c>
      <c r="I5444" s="94"/>
      <c r="J5444" s="94"/>
      <c r="L5444" s="15"/>
      <c r="M5444" s="15"/>
      <c r="N5444" s="15"/>
    </row>
    <row r="5445" spans="2:14" s="25" customFormat="1" ht="15" customHeight="1" x14ac:dyDescent="0.3">
      <c r="B5445" s="25" t="str">
        <f>IF(A5445="","",VLOOKUP(A5445,Tabulka3[[Číslo registrace  u jednorázové akce]:[Příjmení]],2,0))</f>
        <v/>
      </c>
      <c r="C5445" s="25" t="str">
        <f>IF(A5445="","",VLOOKUP(A5445,Tabulka3[[Číslo registrace  u jednorázové akce]:[Příjmení]],3,0))</f>
        <v/>
      </c>
      <c r="I5445" s="94"/>
      <c r="J5445" s="94"/>
      <c r="L5445" s="15"/>
      <c r="M5445" s="15"/>
      <c r="N5445" s="15"/>
    </row>
    <row r="5446" spans="2:14" s="25" customFormat="1" ht="15" customHeight="1" x14ac:dyDescent="0.3">
      <c r="B5446" s="25" t="str">
        <f>IF(A5446="","",VLOOKUP(A5446,Tabulka3[[Číslo registrace  u jednorázové akce]:[Příjmení]],2,0))</f>
        <v/>
      </c>
      <c r="C5446" s="25" t="str">
        <f>IF(A5446="","",VLOOKUP(A5446,Tabulka3[[Číslo registrace  u jednorázové akce]:[Příjmení]],3,0))</f>
        <v/>
      </c>
      <c r="I5446" s="94"/>
      <c r="J5446" s="94"/>
      <c r="L5446" s="15"/>
      <c r="M5446" s="15"/>
      <c r="N5446" s="15"/>
    </row>
    <row r="5447" spans="2:14" s="25" customFormat="1" ht="15" customHeight="1" x14ac:dyDescent="0.3">
      <c r="B5447" s="25" t="str">
        <f>IF(A5447="","",VLOOKUP(A5447,Tabulka3[[Číslo registrace  u jednorázové akce]:[Příjmení]],2,0))</f>
        <v/>
      </c>
      <c r="C5447" s="25" t="str">
        <f>IF(A5447="","",VLOOKUP(A5447,Tabulka3[[Číslo registrace  u jednorázové akce]:[Příjmení]],3,0))</f>
        <v/>
      </c>
      <c r="I5447" s="94"/>
      <c r="J5447" s="94"/>
      <c r="L5447" s="15"/>
      <c r="M5447" s="15"/>
      <c r="N5447" s="15"/>
    </row>
    <row r="5448" spans="2:14" s="25" customFormat="1" ht="15" customHeight="1" x14ac:dyDescent="0.3">
      <c r="B5448" s="25" t="str">
        <f>IF(A5448="","",VLOOKUP(A5448,Tabulka3[[Číslo registrace  u jednorázové akce]:[Příjmení]],2,0))</f>
        <v/>
      </c>
      <c r="C5448" s="25" t="str">
        <f>IF(A5448="","",VLOOKUP(A5448,Tabulka3[[Číslo registrace  u jednorázové akce]:[Příjmení]],3,0))</f>
        <v/>
      </c>
      <c r="I5448" s="94"/>
      <c r="J5448" s="94"/>
      <c r="L5448" s="15"/>
      <c r="M5448" s="15"/>
      <c r="N5448" s="15"/>
    </row>
    <row r="5449" spans="2:14" s="25" customFormat="1" ht="15" customHeight="1" x14ac:dyDescent="0.3">
      <c r="B5449" s="25" t="str">
        <f>IF(A5449="","",VLOOKUP(A5449,Tabulka3[[Číslo registrace  u jednorázové akce]:[Příjmení]],2,0))</f>
        <v/>
      </c>
      <c r="C5449" s="25" t="str">
        <f>IF(A5449="","",VLOOKUP(A5449,Tabulka3[[Číslo registrace  u jednorázové akce]:[Příjmení]],3,0))</f>
        <v/>
      </c>
      <c r="I5449" s="94"/>
      <c r="J5449" s="94"/>
      <c r="L5449" s="15"/>
      <c r="M5449" s="15"/>
      <c r="N5449" s="15"/>
    </row>
    <row r="5450" spans="2:14" s="25" customFormat="1" ht="15" customHeight="1" x14ac:dyDescent="0.3">
      <c r="B5450" s="25" t="str">
        <f>IF(A5450="","",VLOOKUP(A5450,Tabulka3[[Číslo registrace  u jednorázové akce]:[Příjmení]],2,0))</f>
        <v/>
      </c>
      <c r="C5450" s="25" t="str">
        <f>IF(A5450="","",VLOOKUP(A5450,Tabulka3[[Číslo registrace  u jednorázové akce]:[Příjmení]],3,0))</f>
        <v/>
      </c>
      <c r="I5450" s="94"/>
      <c r="J5450" s="94"/>
      <c r="L5450" s="15"/>
      <c r="M5450" s="15"/>
      <c r="N5450" s="15"/>
    </row>
    <row r="5451" spans="2:14" s="25" customFormat="1" ht="15" customHeight="1" x14ac:dyDescent="0.3">
      <c r="B5451" s="25" t="str">
        <f>IF(A5451="","",VLOOKUP(A5451,Tabulka3[[Číslo registrace  u jednorázové akce]:[Příjmení]],2,0))</f>
        <v/>
      </c>
      <c r="C5451" s="25" t="str">
        <f>IF(A5451="","",VLOOKUP(A5451,Tabulka3[[Číslo registrace  u jednorázové akce]:[Příjmení]],3,0))</f>
        <v/>
      </c>
      <c r="I5451" s="94"/>
      <c r="J5451" s="94"/>
      <c r="L5451" s="15"/>
      <c r="M5451" s="15"/>
      <c r="N5451" s="15"/>
    </row>
    <row r="5452" spans="2:14" s="25" customFormat="1" ht="15" customHeight="1" x14ac:dyDescent="0.3">
      <c r="B5452" s="25" t="str">
        <f>IF(A5452="","",VLOOKUP(A5452,Tabulka3[[Číslo registrace  u jednorázové akce]:[Příjmení]],2,0))</f>
        <v/>
      </c>
      <c r="C5452" s="25" t="str">
        <f>IF(A5452="","",VLOOKUP(A5452,Tabulka3[[Číslo registrace  u jednorázové akce]:[Příjmení]],3,0))</f>
        <v/>
      </c>
      <c r="I5452" s="94"/>
      <c r="J5452" s="94"/>
      <c r="L5452" s="15"/>
      <c r="M5452" s="15"/>
      <c r="N5452" s="15"/>
    </row>
    <row r="5453" spans="2:14" s="25" customFormat="1" ht="15" customHeight="1" x14ac:dyDescent="0.3">
      <c r="B5453" s="25" t="str">
        <f>IF(A5453="","",VLOOKUP(A5453,Tabulka3[[Číslo registrace  u jednorázové akce]:[Příjmení]],2,0))</f>
        <v/>
      </c>
      <c r="C5453" s="25" t="str">
        <f>IF(A5453="","",VLOOKUP(A5453,Tabulka3[[Číslo registrace  u jednorázové akce]:[Příjmení]],3,0))</f>
        <v/>
      </c>
      <c r="I5453" s="94"/>
      <c r="J5453" s="94"/>
      <c r="L5453" s="15"/>
      <c r="M5453" s="15"/>
      <c r="N5453" s="15"/>
    </row>
    <row r="5454" spans="2:14" s="25" customFormat="1" ht="15" customHeight="1" x14ac:dyDescent="0.3">
      <c r="B5454" s="25" t="str">
        <f>IF(A5454="","",VLOOKUP(A5454,Tabulka3[[Číslo registrace  u jednorázové akce]:[Příjmení]],2,0))</f>
        <v/>
      </c>
      <c r="C5454" s="25" t="str">
        <f>IF(A5454="","",VLOOKUP(A5454,Tabulka3[[Číslo registrace  u jednorázové akce]:[Příjmení]],3,0))</f>
        <v/>
      </c>
      <c r="I5454" s="94"/>
      <c r="J5454" s="94"/>
      <c r="L5454" s="15"/>
      <c r="M5454" s="15"/>
      <c r="N5454" s="15"/>
    </row>
    <row r="5455" spans="2:14" s="25" customFormat="1" ht="15" customHeight="1" x14ac:dyDescent="0.3">
      <c r="B5455" s="25" t="str">
        <f>IF(A5455="","",VLOOKUP(A5455,Tabulka3[[Číslo registrace  u jednorázové akce]:[Příjmení]],2,0))</f>
        <v/>
      </c>
      <c r="C5455" s="25" t="str">
        <f>IF(A5455="","",VLOOKUP(A5455,Tabulka3[[Číslo registrace  u jednorázové akce]:[Příjmení]],3,0))</f>
        <v/>
      </c>
      <c r="I5455" s="94"/>
      <c r="J5455" s="94"/>
      <c r="L5455" s="15"/>
      <c r="M5455" s="15"/>
      <c r="N5455" s="15"/>
    </row>
    <row r="5456" spans="2:14" s="25" customFormat="1" ht="15" customHeight="1" x14ac:dyDescent="0.3">
      <c r="B5456" s="25" t="str">
        <f>IF(A5456="","",VLOOKUP(A5456,Tabulka3[[Číslo registrace  u jednorázové akce]:[Příjmení]],2,0))</f>
        <v/>
      </c>
      <c r="C5456" s="25" t="str">
        <f>IF(A5456="","",VLOOKUP(A5456,Tabulka3[[Číslo registrace  u jednorázové akce]:[Příjmení]],3,0))</f>
        <v/>
      </c>
      <c r="I5456" s="94"/>
      <c r="J5456" s="94"/>
      <c r="L5456" s="15"/>
      <c r="M5456" s="15"/>
      <c r="N5456" s="15"/>
    </row>
    <row r="5457" spans="2:14" s="25" customFormat="1" ht="15" customHeight="1" x14ac:dyDescent="0.3">
      <c r="B5457" s="25" t="str">
        <f>IF(A5457="","",VLOOKUP(A5457,Tabulka3[[Číslo registrace  u jednorázové akce]:[Příjmení]],2,0))</f>
        <v/>
      </c>
      <c r="C5457" s="25" t="str">
        <f>IF(A5457="","",VLOOKUP(A5457,Tabulka3[[Číslo registrace  u jednorázové akce]:[Příjmení]],3,0))</f>
        <v/>
      </c>
      <c r="I5457" s="94"/>
      <c r="J5457" s="94"/>
      <c r="L5457" s="15"/>
      <c r="M5457" s="15"/>
      <c r="N5457" s="15"/>
    </row>
    <row r="5458" spans="2:14" s="25" customFormat="1" ht="15" customHeight="1" x14ac:dyDescent="0.3">
      <c r="B5458" s="25" t="str">
        <f>IF(A5458="","",VLOOKUP(A5458,Tabulka3[[Číslo registrace  u jednorázové akce]:[Příjmení]],2,0))</f>
        <v/>
      </c>
      <c r="C5458" s="25" t="str">
        <f>IF(A5458="","",VLOOKUP(A5458,Tabulka3[[Číslo registrace  u jednorázové akce]:[Příjmení]],3,0))</f>
        <v/>
      </c>
      <c r="I5458" s="94"/>
      <c r="J5458" s="94"/>
      <c r="L5458" s="15"/>
      <c r="M5458" s="15"/>
      <c r="N5458" s="15"/>
    </row>
    <row r="5459" spans="2:14" s="25" customFormat="1" ht="15" customHeight="1" x14ac:dyDescent="0.3">
      <c r="B5459" s="25" t="str">
        <f>IF(A5459="","",VLOOKUP(A5459,Tabulka3[[Číslo registrace  u jednorázové akce]:[Příjmení]],2,0))</f>
        <v/>
      </c>
      <c r="C5459" s="25" t="str">
        <f>IF(A5459="","",VLOOKUP(A5459,Tabulka3[[Číslo registrace  u jednorázové akce]:[Příjmení]],3,0))</f>
        <v/>
      </c>
      <c r="I5459" s="94"/>
      <c r="J5459" s="94"/>
      <c r="L5459" s="15"/>
      <c r="M5459" s="15"/>
      <c r="N5459" s="15"/>
    </row>
    <row r="5460" spans="2:14" s="25" customFormat="1" ht="15" customHeight="1" x14ac:dyDescent="0.3">
      <c r="B5460" s="25" t="str">
        <f>IF(A5460="","",VLOOKUP(A5460,Tabulka3[[Číslo registrace  u jednorázové akce]:[Příjmení]],2,0))</f>
        <v/>
      </c>
      <c r="C5460" s="25" t="str">
        <f>IF(A5460="","",VLOOKUP(A5460,Tabulka3[[Číslo registrace  u jednorázové akce]:[Příjmení]],3,0))</f>
        <v/>
      </c>
      <c r="I5460" s="94"/>
      <c r="J5460" s="94"/>
      <c r="L5460" s="15"/>
      <c r="M5460" s="15"/>
      <c r="N5460" s="15"/>
    </row>
    <row r="5461" spans="2:14" s="25" customFormat="1" ht="15" customHeight="1" x14ac:dyDescent="0.3">
      <c r="B5461" s="25" t="str">
        <f>IF(A5461="","",VLOOKUP(A5461,Tabulka3[[Číslo registrace  u jednorázové akce]:[Příjmení]],2,0))</f>
        <v/>
      </c>
      <c r="C5461" s="25" t="str">
        <f>IF(A5461="","",VLOOKUP(A5461,Tabulka3[[Číslo registrace  u jednorázové akce]:[Příjmení]],3,0))</f>
        <v/>
      </c>
      <c r="I5461" s="94"/>
      <c r="J5461" s="94"/>
      <c r="L5461" s="15"/>
      <c r="M5461" s="15"/>
      <c r="N5461" s="15"/>
    </row>
    <row r="5462" spans="2:14" s="25" customFormat="1" ht="15" customHeight="1" x14ac:dyDescent="0.3">
      <c r="B5462" s="25" t="str">
        <f>IF(A5462="","",VLOOKUP(A5462,Tabulka3[[Číslo registrace  u jednorázové akce]:[Příjmení]],2,0))</f>
        <v/>
      </c>
      <c r="C5462" s="25" t="str">
        <f>IF(A5462="","",VLOOKUP(A5462,Tabulka3[[Číslo registrace  u jednorázové akce]:[Příjmení]],3,0))</f>
        <v/>
      </c>
      <c r="I5462" s="94"/>
      <c r="J5462" s="94"/>
      <c r="L5462" s="15"/>
      <c r="M5462" s="15"/>
      <c r="N5462" s="15"/>
    </row>
    <row r="5463" spans="2:14" s="25" customFormat="1" ht="15" customHeight="1" x14ac:dyDescent="0.3">
      <c r="B5463" s="25" t="str">
        <f>IF(A5463="","",VLOOKUP(A5463,Tabulka3[[Číslo registrace  u jednorázové akce]:[Příjmení]],2,0))</f>
        <v/>
      </c>
      <c r="C5463" s="25" t="str">
        <f>IF(A5463="","",VLOOKUP(A5463,Tabulka3[[Číslo registrace  u jednorázové akce]:[Příjmení]],3,0))</f>
        <v/>
      </c>
      <c r="I5463" s="94"/>
      <c r="J5463" s="94"/>
      <c r="L5463" s="15"/>
      <c r="M5463" s="15"/>
      <c r="N5463" s="15"/>
    </row>
    <row r="5464" spans="2:14" s="25" customFormat="1" ht="15" customHeight="1" x14ac:dyDescent="0.3">
      <c r="B5464" s="25" t="str">
        <f>IF(A5464="","",VLOOKUP(A5464,Tabulka3[[Číslo registrace  u jednorázové akce]:[Příjmení]],2,0))</f>
        <v/>
      </c>
      <c r="C5464" s="25" t="str">
        <f>IF(A5464="","",VLOOKUP(A5464,Tabulka3[[Číslo registrace  u jednorázové akce]:[Příjmení]],3,0))</f>
        <v/>
      </c>
      <c r="I5464" s="94"/>
      <c r="J5464" s="94"/>
      <c r="L5464" s="15"/>
      <c r="M5464" s="15"/>
      <c r="N5464" s="15"/>
    </row>
    <row r="5465" spans="2:14" s="25" customFormat="1" ht="15" customHeight="1" x14ac:dyDescent="0.3">
      <c r="B5465" s="25" t="str">
        <f>IF(A5465="","",VLOOKUP(A5465,Tabulka3[[Číslo registrace  u jednorázové akce]:[Příjmení]],2,0))</f>
        <v/>
      </c>
      <c r="C5465" s="25" t="str">
        <f>IF(A5465="","",VLOOKUP(A5465,Tabulka3[[Číslo registrace  u jednorázové akce]:[Příjmení]],3,0))</f>
        <v/>
      </c>
      <c r="I5465" s="94"/>
      <c r="J5465" s="94"/>
      <c r="L5465" s="15"/>
      <c r="M5465" s="15"/>
      <c r="N5465" s="15"/>
    </row>
    <row r="5466" spans="2:14" s="25" customFormat="1" ht="15" customHeight="1" x14ac:dyDescent="0.3">
      <c r="B5466" s="25" t="str">
        <f>IF(A5466="","",VLOOKUP(A5466,Tabulka3[[Číslo registrace  u jednorázové akce]:[Příjmení]],2,0))</f>
        <v/>
      </c>
      <c r="C5466" s="25" t="str">
        <f>IF(A5466="","",VLOOKUP(A5466,Tabulka3[[Číslo registrace  u jednorázové akce]:[Příjmení]],3,0))</f>
        <v/>
      </c>
      <c r="I5466" s="94"/>
      <c r="J5466" s="94"/>
      <c r="L5466" s="15"/>
      <c r="M5466" s="15"/>
      <c r="N5466" s="15"/>
    </row>
    <row r="5467" spans="2:14" s="25" customFormat="1" ht="15" customHeight="1" x14ac:dyDescent="0.3">
      <c r="B5467" s="25" t="str">
        <f>IF(A5467="","",VLOOKUP(A5467,Tabulka3[[Číslo registrace  u jednorázové akce]:[Příjmení]],2,0))</f>
        <v/>
      </c>
      <c r="C5467" s="25" t="str">
        <f>IF(A5467="","",VLOOKUP(A5467,Tabulka3[[Číslo registrace  u jednorázové akce]:[Příjmení]],3,0))</f>
        <v/>
      </c>
      <c r="I5467" s="94"/>
      <c r="J5467" s="94"/>
      <c r="L5467" s="15"/>
      <c r="M5467" s="15"/>
      <c r="N5467" s="15"/>
    </row>
    <row r="5468" spans="2:14" s="25" customFormat="1" ht="15" customHeight="1" x14ac:dyDescent="0.3">
      <c r="B5468" s="25" t="str">
        <f>IF(A5468="","",VLOOKUP(A5468,Tabulka3[[Číslo registrace  u jednorázové akce]:[Příjmení]],2,0))</f>
        <v/>
      </c>
      <c r="C5468" s="25" t="str">
        <f>IF(A5468="","",VLOOKUP(A5468,Tabulka3[[Číslo registrace  u jednorázové akce]:[Příjmení]],3,0))</f>
        <v/>
      </c>
      <c r="I5468" s="94"/>
      <c r="J5468" s="94"/>
      <c r="L5468" s="15"/>
      <c r="M5468" s="15"/>
      <c r="N5468" s="15"/>
    </row>
    <row r="5469" spans="2:14" s="25" customFormat="1" ht="15" customHeight="1" x14ac:dyDescent="0.3">
      <c r="B5469" s="25" t="str">
        <f>IF(A5469="","",VLOOKUP(A5469,Tabulka3[[Číslo registrace  u jednorázové akce]:[Příjmení]],2,0))</f>
        <v/>
      </c>
      <c r="C5469" s="25" t="str">
        <f>IF(A5469="","",VLOOKUP(A5469,Tabulka3[[Číslo registrace  u jednorázové akce]:[Příjmení]],3,0))</f>
        <v/>
      </c>
      <c r="I5469" s="94"/>
      <c r="J5469" s="94"/>
      <c r="L5469" s="15"/>
      <c r="M5469" s="15"/>
      <c r="N5469" s="15"/>
    </row>
    <row r="5470" spans="2:14" s="25" customFormat="1" ht="15" customHeight="1" x14ac:dyDescent="0.3">
      <c r="B5470" s="25" t="str">
        <f>IF(A5470="","",VLOOKUP(A5470,Tabulka3[[Číslo registrace  u jednorázové akce]:[Příjmení]],2,0))</f>
        <v/>
      </c>
      <c r="C5470" s="25" t="str">
        <f>IF(A5470="","",VLOOKUP(A5470,Tabulka3[[Číslo registrace  u jednorázové akce]:[Příjmení]],3,0))</f>
        <v/>
      </c>
      <c r="I5470" s="94"/>
      <c r="J5470" s="94"/>
      <c r="L5470" s="15"/>
      <c r="M5470" s="15"/>
      <c r="N5470" s="15"/>
    </row>
    <row r="5471" spans="2:14" s="25" customFormat="1" ht="15" customHeight="1" x14ac:dyDescent="0.3">
      <c r="B5471" s="25" t="str">
        <f>IF(A5471="","",VLOOKUP(A5471,Tabulka3[[Číslo registrace  u jednorázové akce]:[Příjmení]],2,0))</f>
        <v/>
      </c>
      <c r="C5471" s="25" t="str">
        <f>IF(A5471="","",VLOOKUP(A5471,Tabulka3[[Číslo registrace  u jednorázové akce]:[Příjmení]],3,0))</f>
        <v/>
      </c>
      <c r="I5471" s="94"/>
      <c r="J5471" s="94"/>
      <c r="L5471" s="15"/>
      <c r="M5471" s="15"/>
      <c r="N5471" s="15"/>
    </row>
    <row r="5472" spans="2:14" s="25" customFormat="1" ht="15" customHeight="1" x14ac:dyDescent="0.3">
      <c r="B5472" s="25" t="str">
        <f>IF(A5472="","",VLOOKUP(A5472,Tabulka3[[Číslo registrace  u jednorázové akce]:[Příjmení]],2,0))</f>
        <v/>
      </c>
      <c r="C5472" s="25" t="str">
        <f>IF(A5472="","",VLOOKUP(A5472,Tabulka3[[Číslo registrace  u jednorázové akce]:[Příjmení]],3,0))</f>
        <v/>
      </c>
      <c r="I5472" s="94"/>
      <c r="J5472" s="94"/>
      <c r="L5472" s="15"/>
      <c r="M5472" s="15"/>
      <c r="N5472" s="15"/>
    </row>
    <row r="5473" spans="2:14" s="25" customFormat="1" ht="15" customHeight="1" x14ac:dyDescent="0.3">
      <c r="B5473" s="25" t="str">
        <f>IF(A5473="","",VLOOKUP(A5473,Tabulka3[[Číslo registrace  u jednorázové akce]:[Příjmení]],2,0))</f>
        <v/>
      </c>
      <c r="C5473" s="25" t="str">
        <f>IF(A5473="","",VLOOKUP(A5473,Tabulka3[[Číslo registrace  u jednorázové akce]:[Příjmení]],3,0))</f>
        <v/>
      </c>
      <c r="I5473" s="94"/>
      <c r="J5473" s="94"/>
      <c r="L5473" s="15"/>
      <c r="M5473" s="15"/>
      <c r="N5473" s="15"/>
    </row>
    <row r="5474" spans="2:14" s="25" customFormat="1" ht="15" customHeight="1" x14ac:dyDescent="0.3">
      <c r="B5474" s="25" t="str">
        <f>IF(A5474="","",VLOOKUP(A5474,Tabulka3[[Číslo registrace  u jednorázové akce]:[Příjmení]],2,0))</f>
        <v/>
      </c>
      <c r="C5474" s="25" t="str">
        <f>IF(A5474="","",VLOOKUP(A5474,Tabulka3[[Číslo registrace  u jednorázové akce]:[Příjmení]],3,0))</f>
        <v/>
      </c>
      <c r="I5474" s="94"/>
      <c r="J5474" s="94"/>
      <c r="L5474" s="15"/>
      <c r="M5474" s="15"/>
      <c r="N5474" s="15"/>
    </row>
    <row r="5475" spans="2:14" s="25" customFormat="1" ht="15" customHeight="1" x14ac:dyDescent="0.3">
      <c r="B5475" s="25" t="str">
        <f>IF(A5475="","",VLOOKUP(A5475,Tabulka3[[Číslo registrace  u jednorázové akce]:[Příjmení]],2,0))</f>
        <v/>
      </c>
      <c r="C5475" s="25" t="str">
        <f>IF(A5475="","",VLOOKUP(A5475,Tabulka3[[Číslo registrace  u jednorázové akce]:[Příjmení]],3,0))</f>
        <v/>
      </c>
      <c r="I5475" s="94"/>
      <c r="J5475" s="94"/>
      <c r="L5475" s="15"/>
      <c r="M5475" s="15"/>
      <c r="N5475" s="15"/>
    </row>
    <row r="5476" spans="2:14" s="25" customFormat="1" ht="15" customHeight="1" x14ac:dyDescent="0.3">
      <c r="B5476" s="25" t="str">
        <f>IF(A5476="","",VLOOKUP(A5476,Tabulka3[[Číslo registrace  u jednorázové akce]:[Příjmení]],2,0))</f>
        <v/>
      </c>
      <c r="C5476" s="25" t="str">
        <f>IF(A5476="","",VLOOKUP(A5476,Tabulka3[[Číslo registrace  u jednorázové akce]:[Příjmení]],3,0))</f>
        <v/>
      </c>
      <c r="I5476" s="94"/>
      <c r="J5476" s="94"/>
      <c r="L5476" s="15"/>
      <c r="M5476" s="15"/>
      <c r="N5476" s="15"/>
    </row>
    <row r="5477" spans="2:14" s="25" customFormat="1" ht="15" customHeight="1" x14ac:dyDescent="0.3">
      <c r="B5477" s="25" t="str">
        <f>IF(A5477="","",VLOOKUP(A5477,Tabulka3[[Číslo registrace  u jednorázové akce]:[Příjmení]],2,0))</f>
        <v/>
      </c>
      <c r="C5477" s="25" t="str">
        <f>IF(A5477="","",VLOOKUP(A5477,Tabulka3[[Číslo registrace  u jednorázové akce]:[Příjmení]],3,0))</f>
        <v/>
      </c>
      <c r="I5477" s="94"/>
      <c r="J5477" s="94"/>
      <c r="L5477" s="15"/>
      <c r="M5477" s="15"/>
      <c r="N5477" s="15"/>
    </row>
    <row r="5478" spans="2:14" s="25" customFormat="1" ht="15" customHeight="1" x14ac:dyDescent="0.3">
      <c r="B5478" s="25" t="str">
        <f>IF(A5478="","",VLOOKUP(A5478,Tabulka3[[Číslo registrace  u jednorázové akce]:[Příjmení]],2,0))</f>
        <v/>
      </c>
      <c r="C5478" s="25" t="str">
        <f>IF(A5478="","",VLOOKUP(A5478,Tabulka3[[Číslo registrace  u jednorázové akce]:[Příjmení]],3,0))</f>
        <v/>
      </c>
      <c r="I5478" s="94"/>
      <c r="J5478" s="94"/>
      <c r="L5478" s="15"/>
      <c r="M5478" s="15"/>
      <c r="N5478" s="15"/>
    </row>
    <row r="5479" spans="2:14" s="25" customFormat="1" ht="15" customHeight="1" x14ac:dyDescent="0.3">
      <c r="B5479" s="25" t="str">
        <f>IF(A5479="","",VLOOKUP(A5479,Tabulka3[[Číslo registrace  u jednorázové akce]:[Příjmení]],2,0))</f>
        <v/>
      </c>
      <c r="C5479" s="25" t="str">
        <f>IF(A5479="","",VLOOKUP(A5479,Tabulka3[[Číslo registrace  u jednorázové akce]:[Příjmení]],3,0))</f>
        <v/>
      </c>
      <c r="I5479" s="94"/>
      <c r="J5479" s="94"/>
      <c r="L5479" s="15"/>
      <c r="M5479" s="15"/>
      <c r="N5479" s="15"/>
    </row>
    <row r="5480" spans="2:14" s="25" customFormat="1" ht="15" customHeight="1" x14ac:dyDescent="0.3">
      <c r="B5480" s="25" t="str">
        <f>IF(A5480="","",VLOOKUP(A5480,Tabulka3[[Číslo registrace  u jednorázové akce]:[Příjmení]],2,0))</f>
        <v/>
      </c>
      <c r="C5480" s="25" t="str">
        <f>IF(A5480="","",VLOOKUP(A5480,Tabulka3[[Číslo registrace  u jednorázové akce]:[Příjmení]],3,0))</f>
        <v/>
      </c>
      <c r="I5480" s="94"/>
      <c r="J5480" s="94"/>
      <c r="L5480" s="15"/>
      <c r="M5480" s="15"/>
      <c r="N5480" s="15"/>
    </row>
    <row r="5481" spans="2:14" s="25" customFormat="1" ht="15" customHeight="1" x14ac:dyDescent="0.3">
      <c r="B5481" s="25" t="str">
        <f>IF(A5481="","",VLOOKUP(A5481,Tabulka3[[Číslo registrace  u jednorázové akce]:[Příjmení]],2,0))</f>
        <v/>
      </c>
      <c r="C5481" s="25" t="str">
        <f>IF(A5481="","",VLOOKUP(A5481,Tabulka3[[Číslo registrace  u jednorázové akce]:[Příjmení]],3,0))</f>
        <v/>
      </c>
      <c r="I5481" s="94"/>
      <c r="J5481" s="94"/>
      <c r="L5481" s="15"/>
      <c r="M5481" s="15"/>
      <c r="N5481" s="15"/>
    </row>
    <row r="5482" spans="2:14" s="25" customFormat="1" ht="15" customHeight="1" x14ac:dyDescent="0.3">
      <c r="B5482" s="25" t="str">
        <f>IF(A5482="","",VLOOKUP(A5482,Tabulka3[[Číslo registrace  u jednorázové akce]:[Příjmení]],2,0))</f>
        <v/>
      </c>
      <c r="C5482" s="25" t="str">
        <f>IF(A5482="","",VLOOKUP(A5482,Tabulka3[[Číslo registrace  u jednorázové akce]:[Příjmení]],3,0))</f>
        <v/>
      </c>
      <c r="I5482" s="94"/>
      <c r="J5482" s="94"/>
      <c r="L5482" s="15"/>
      <c r="M5482" s="15"/>
      <c r="N5482" s="15"/>
    </row>
    <row r="5483" spans="2:14" s="25" customFormat="1" ht="15" customHeight="1" x14ac:dyDescent="0.3">
      <c r="B5483" s="25" t="str">
        <f>IF(A5483="","",VLOOKUP(A5483,Tabulka3[[Číslo registrace  u jednorázové akce]:[Příjmení]],2,0))</f>
        <v/>
      </c>
      <c r="C5483" s="25" t="str">
        <f>IF(A5483="","",VLOOKUP(A5483,Tabulka3[[Číslo registrace  u jednorázové akce]:[Příjmení]],3,0))</f>
        <v/>
      </c>
      <c r="I5483" s="94"/>
      <c r="J5483" s="94"/>
      <c r="L5483" s="15"/>
      <c r="M5483" s="15"/>
      <c r="N5483" s="15"/>
    </row>
    <row r="5484" spans="2:14" s="25" customFormat="1" ht="15" customHeight="1" x14ac:dyDescent="0.3">
      <c r="B5484" s="25" t="str">
        <f>IF(A5484="","",VLOOKUP(A5484,Tabulka3[[Číslo registrace  u jednorázové akce]:[Příjmení]],2,0))</f>
        <v/>
      </c>
      <c r="C5484" s="25" t="str">
        <f>IF(A5484="","",VLOOKUP(A5484,Tabulka3[[Číslo registrace  u jednorázové akce]:[Příjmení]],3,0))</f>
        <v/>
      </c>
      <c r="I5484" s="94"/>
      <c r="J5484" s="94"/>
      <c r="L5484" s="15"/>
      <c r="M5484" s="15"/>
      <c r="N5484" s="15"/>
    </row>
    <row r="5485" spans="2:14" s="25" customFormat="1" ht="15" customHeight="1" x14ac:dyDescent="0.3">
      <c r="B5485" s="25" t="str">
        <f>IF(A5485="","",VLOOKUP(A5485,Tabulka3[[Číslo registrace  u jednorázové akce]:[Příjmení]],2,0))</f>
        <v/>
      </c>
      <c r="C5485" s="25" t="str">
        <f>IF(A5485="","",VLOOKUP(A5485,Tabulka3[[Číslo registrace  u jednorázové akce]:[Příjmení]],3,0))</f>
        <v/>
      </c>
      <c r="I5485" s="94"/>
      <c r="J5485" s="94"/>
      <c r="L5485" s="15"/>
      <c r="M5485" s="15"/>
      <c r="N5485" s="15"/>
    </row>
    <row r="5486" spans="2:14" s="25" customFormat="1" ht="15" customHeight="1" x14ac:dyDescent="0.3">
      <c r="B5486" s="25" t="str">
        <f>IF(A5486="","",VLOOKUP(A5486,Tabulka3[[Číslo registrace  u jednorázové akce]:[Příjmení]],2,0))</f>
        <v/>
      </c>
      <c r="C5486" s="25" t="str">
        <f>IF(A5486="","",VLOOKUP(A5486,Tabulka3[[Číslo registrace  u jednorázové akce]:[Příjmení]],3,0))</f>
        <v/>
      </c>
      <c r="I5486" s="94"/>
      <c r="J5486" s="94"/>
      <c r="L5486" s="15"/>
      <c r="M5486" s="15"/>
      <c r="N5486" s="15"/>
    </row>
    <row r="5487" spans="2:14" s="25" customFormat="1" ht="15" customHeight="1" x14ac:dyDescent="0.3">
      <c r="B5487" s="25" t="str">
        <f>IF(A5487="","",VLOOKUP(A5487,Tabulka3[[Číslo registrace  u jednorázové akce]:[Příjmení]],2,0))</f>
        <v/>
      </c>
      <c r="C5487" s="25" t="str">
        <f>IF(A5487="","",VLOOKUP(A5487,Tabulka3[[Číslo registrace  u jednorázové akce]:[Příjmení]],3,0))</f>
        <v/>
      </c>
      <c r="I5487" s="94"/>
      <c r="J5487" s="94"/>
      <c r="L5487" s="15"/>
      <c r="M5487" s="15"/>
      <c r="N5487" s="15"/>
    </row>
    <row r="5488" spans="2:14" s="25" customFormat="1" ht="15" customHeight="1" x14ac:dyDescent="0.3">
      <c r="B5488" s="25" t="str">
        <f>IF(A5488="","",VLOOKUP(A5488,Tabulka3[[Číslo registrace  u jednorázové akce]:[Příjmení]],2,0))</f>
        <v/>
      </c>
      <c r="C5488" s="25" t="str">
        <f>IF(A5488="","",VLOOKUP(A5488,Tabulka3[[Číslo registrace  u jednorázové akce]:[Příjmení]],3,0))</f>
        <v/>
      </c>
      <c r="I5488" s="94"/>
      <c r="J5488" s="94"/>
      <c r="L5488" s="15"/>
      <c r="M5488" s="15"/>
      <c r="N5488" s="15"/>
    </row>
    <row r="5489" spans="2:14" s="25" customFormat="1" ht="15" customHeight="1" x14ac:dyDescent="0.3">
      <c r="B5489" s="25" t="str">
        <f>IF(A5489="","",VLOOKUP(A5489,Tabulka3[[Číslo registrace  u jednorázové akce]:[Příjmení]],2,0))</f>
        <v/>
      </c>
      <c r="C5489" s="25" t="str">
        <f>IF(A5489="","",VLOOKUP(A5489,Tabulka3[[Číslo registrace  u jednorázové akce]:[Příjmení]],3,0))</f>
        <v/>
      </c>
      <c r="I5489" s="94"/>
      <c r="J5489" s="94"/>
      <c r="L5489" s="15"/>
      <c r="M5489" s="15"/>
      <c r="N5489" s="15"/>
    </row>
    <row r="5490" spans="2:14" s="25" customFormat="1" ht="15" customHeight="1" x14ac:dyDescent="0.3">
      <c r="B5490" s="25" t="str">
        <f>IF(A5490="","",VLOOKUP(A5490,Tabulka3[[Číslo registrace  u jednorázové akce]:[Příjmení]],2,0))</f>
        <v/>
      </c>
      <c r="C5490" s="25" t="str">
        <f>IF(A5490="","",VLOOKUP(A5490,Tabulka3[[Číslo registrace  u jednorázové akce]:[Příjmení]],3,0))</f>
        <v/>
      </c>
      <c r="I5490" s="94"/>
      <c r="J5490" s="94"/>
      <c r="L5490" s="15"/>
      <c r="M5490" s="15"/>
      <c r="N5490" s="15"/>
    </row>
    <row r="5491" spans="2:14" s="25" customFormat="1" ht="15" customHeight="1" x14ac:dyDescent="0.3">
      <c r="B5491" s="25" t="str">
        <f>IF(A5491="","",VLOOKUP(A5491,Tabulka3[[Číslo registrace  u jednorázové akce]:[Příjmení]],2,0))</f>
        <v/>
      </c>
      <c r="C5491" s="25" t="str">
        <f>IF(A5491="","",VLOOKUP(A5491,Tabulka3[[Číslo registrace  u jednorázové akce]:[Příjmení]],3,0))</f>
        <v/>
      </c>
      <c r="I5491" s="94"/>
      <c r="J5491" s="94"/>
      <c r="L5491" s="15"/>
      <c r="M5491" s="15"/>
      <c r="N5491" s="15"/>
    </row>
    <row r="5492" spans="2:14" s="25" customFormat="1" ht="15" customHeight="1" x14ac:dyDescent="0.3">
      <c r="B5492" s="25" t="str">
        <f>IF(A5492="","",VLOOKUP(A5492,Tabulka3[[Číslo registrace  u jednorázové akce]:[Příjmení]],2,0))</f>
        <v/>
      </c>
      <c r="C5492" s="25" t="str">
        <f>IF(A5492="","",VLOOKUP(A5492,Tabulka3[[Číslo registrace  u jednorázové akce]:[Příjmení]],3,0))</f>
        <v/>
      </c>
      <c r="I5492" s="94"/>
      <c r="J5492" s="94"/>
      <c r="L5492" s="15"/>
      <c r="M5492" s="15"/>
      <c r="N5492" s="15"/>
    </row>
    <row r="5493" spans="2:14" s="25" customFormat="1" ht="15" customHeight="1" x14ac:dyDescent="0.3">
      <c r="B5493" s="25" t="str">
        <f>IF(A5493="","",VLOOKUP(A5493,Tabulka3[[Číslo registrace  u jednorázové akce]:[Příjmení]],2,0))</f>
        <v/>
      </c>
      <c r="C5493" s="25" t="str">
        <f>IF(A5493="","",VLOOKUP(A5493,Tabulka3[[Číslo registrace  u jednorázové akce]:[Příjmení]],3,0))</f>
        <v/>
      </c>
      <c r="I5493" s="94"/>
      <c r="J5493" s="94"/>
      <c r="L5493" s="15"/>
      <c r="M5493" s="15"/>
      <c r="N5493" s="15"/>
    </row>
    <row r="5494" spans="2:14" s="25" customFormat="1" ht="15" customHeight="1" x14ac:dyDescent="0.3">
      <c r="B5494" s="25" t="str">
        <f>IF(A5494="","",VLOOKUP(A5494,Tabulka3[[Číslo registrace  u jednorázové akce]:[Příjmení]],2,0))</f>
        <v/>
      </c>
      <c r="C5494" s="25" t="str">
        <f>IF(A5494="","",VLOOKUP(A5494,Tabulka3[[Číslo registrace  u jednorázové akce]:[Příjmení]],3,0))</f>
        <v/>
      </c>
      <c r="I5494" s="94"/>
      <c r="J5494" s="94"/>
      <c r="L5494" s="15"/>
      <c r="M5494" s="15"/>
      <c r="N5494" s="15"/>
    </row>
    <row r="5495" spans="2:14" s="25" customFormat="1" ht="15" customHeight="1" x14ac:dyDescent="0.3">
      <c r="B5495" s="25" t="str">
        <f>IF(A5495="","",VLOOKUP(A5495,Tabulka3[[Číslo registrace  u jednorázové akce]:[Příjmení]],2,0))</f>
        <v/>
      </c>
      <c r="C5495" s="25" t="str">
        <f>IF(A5495="","",VLOOKUP(A5495,Tabulka3[[Číslo registrace  u jednorázové akce]:[Příjmení]],3,0))</f>
        <v/>
      </c>
      <c r="I5495" s="94"/>
      <c r="J5495" s="94"/>
      <c r="L5495" s="15"/>
      <c r="M5495" s="15"/>
      <c r="N5495" s="15"/>
    </row>
    <row r="5496" spans="2:14" s="25" customFormat="1" ht="15" customHeight="1" x14ac:dyDescent="0.3">
      <c r="B5496" s="25" t="str">
        <f>IF(A5496="","",VLOOKUP(A5496,Tabulka3[[Číslo registrace  u jednorázové akce]:[Příjmení]],2,0))</f>
        <v/>
      </c>
      <c r="C5496" s="25" t="str">
        <f>IF(A5496="","",VLOOKUP(A5496,Tabulka3[[Číslo registrace  u jednorázové akce]:[Příjmení]],3,0))</f>
        <v/>
      </c>
      <c r="I5496" s="94"/>
      <c r="J5496" s="94"/>
      <c r="L5496" s="15"/>
      <c r="M5496" s="15"/>
      <c r="N5496" s="15"/>
    </row>
    <row r="5497" spans="2:14" s="25" customFormat="1" ht="15" customHeight="1" x14ac:dyDescent="0.3">
      <c r="B5497" s="25" t="str">
        <f>IF(A5497="","",VLOOKUP(A5497,Tabulka3[[Číslo registrace  u jednorázové akce]:[Příjmení]],2,0))</f>
        <v/>
      </c>
      <c r="C5497" s="25" t="str">
        <f>IF(A5497="","",VLOOKUP(A5497,Tabulka3[[Číslo registrace  u jednorázové akce]:[Příjmení]],3,0))</f>
        <v/>
      </c>
      <c r="I5497" s="94"/>
      <c r="J5497" s="94"/>
      <c r="L5497" s="15"/>
      <c r="M5497" s="15"/>
      <c r="N5497" s="15"/>
    </row>
    <row r="5498" spans="2:14" s="25" customFormat="1" ht="15" customHeight="1" x14ac:dyDescent="0.3">
      <c r="B5498" s="25" t="str">
        <f>IF(A5498="","",VLOOKUP(A5498,Tabulka3[[Číslo registrace  u jednorázové akce]:[Příjmení]],2,0))</f>
        <v/>
      </c>
      <c r="C5498" s="25" t="str">
        <f>IF(A5498="","",VLOOKUP(A5498,Tabulka3[[Číslo registrace  u jednorázové akce]:[Příjmení]],3,0))</f>
        <v/>
      </c>
      <c r="I5498" s="94"/>
      <c r="J5498" s="94"/>
      <c r="L5498" s="15"/>
      <c r="M5498" s="15"/>
      <c r="N5498" s="15"/>
    </row>
    <row r="5499" spans="2:14" s="25" customFormat="1" ht="15" customHeight="1" x14ac:dyDescent="0.3">
      <c r="B5499" s="25" t="str">
        <f>IF(A5499="","",VLOOKUP(A5499,Tabulka3[[Číslo registrace  u jednorázové akce]:[Příjmení]],2,0))</f>
        <v/>
      </c>
      <c r="C5499" s="25" t="str">
        <f>IF(A5499="","",VLOOKUP(A5499,Tabulka3[[Číslo registrace  u jednorázové akce]:[Příjmení]],3,0))</f>
        <v/>
      </c>
      <c r="I5499" s="94"/>
      <c r="J5499" s="94"/>
      <c r="L5499" s="15"/>
      <c r="M5499" s="15"/>
      <c r="N5499" s="15"/>
    </row>
    <row r="5500" spans="2:14" s="25" customFormat="1" ht="15" customHeight="1" x14ac:dyDescent="0.3">
      <c r="B5500" s="25" t="str">
        <f>IF(A5500="","",VLOOKUP(A5500,Tabulka3[[Číslo registrace  u jednorázové akce]:[Příjmení]],2,0))</f>
        <v/>
      </c>
      <c r="C5500" s="25" t="str">
        <f>IF(A5500="","",VLOOKUP(A5500,Tabulka3[[Číslo registrace  u jednorázové akce]:[Příjmení]],3,0))</f>
        <v/>
      </c>
      <c r="I5500" s="94"/>
      <c r="J5500" s="94"/>
      <c r="L5500" s="15"/>
      <c r="M5500" s="15"/>
      <c r="N5500" s="15"/>
    </row>
    <row r="5501" spans="2:14" s="25" customFormat="1" ht="15" customHeight="1" x14ac:dyDescent="0.3">
      <c r="B5501" s="25" t="str">
        <f>IF(A5501="","",VLOOKUP(A5501,Tabulka3[[Číslo registrace  u jednorázové akce]:[Příjmení]],2,0))</f>
        <v/>
      </c>
      <c r="C5501" s="25" t="str">
        <f>IF(A5501="","",VLOOKUP(A5501,Tabulka3[[Číslo registrace  u jednorázové akce]:[Příjmení]],3,0))</f>
        <v/>
      </c>
      <c r="I5501" s="94"/>
      <c r="J5501" s="94"/>
      <c r="L5501" s="15"/>
      <c r="M5501" s="15"/>
      <c r="N5501" s="15"/>
    </row>
    <row r="5502" spans="2:14" s="25" customFormat="1" ht="15" customHeight="1" x14ac:dyDescent="0.3">
      <c r="B5502" s="25" t="str">
        <f>IF(A5502="","",VLOOKUP(A5502,Tabulka3[[Číslo registrace  u jednorázové akce]:[Příjmení]],2,0))</f>
        <v/>
      </c>
      <c r="C5502" s="25" t="str">
        <f>IF(A5502="","",VLOOKUP(A5502,Tabulka3[[Číslo registrace  u jednorázové akce]:[Příjmení]],3,0))</f>
        <v/>
      </c>
      <c r="I5502" s="94"/>
      <c r="J5502" s="94"/>
      <c r="L5502" s="15"/>
      <c r="M5502" s="15"/>
      <c r="N5502" s="15"/>
    </row>
    <row r="5503" spans="2:14" s="25" customFormat="1" ht="15" customHeight="1" x14ac:dyDescent="0.3">
      <c r="B5503" s="25" t="str">
        <f>IF(A5503="","",VLOOKUP(A5503,Tabulka3[[Číslo registrace  u jednorázové akce]:[Příjmení]],2,0))</f>
        <v/>
      </c>
      <c r="C5503" s="25" t="str">
        <f>IF(A5503="","",VLOOKUP(A5503,Tabulka3[[Číslo registrace  u jednorázové akce]:[Příjmení]],3,0))</f>
        <v/>
      </c>
      <c r="I5503" s="94"/>
      <c r="J5503" s="94"/>
      <c r="L5503" s="15"/>
      <c r="M5503" s="15"/>
      <c r="N5503" s="15"/>
    </row>
    <row r="5504" spans="2:14" s="25" customFormat="1" ht="15" customHeight="1" x14ac:dyDescent="0.3">
      <c r="B5504" s="25" t="str">
        <f>IF(A5504="","",VLOOKUP(A5504,Tabulka3[[Číslo registrace  u jednorázové akce]:[Příjmení]],2,0))</f>
        <v/>
      </c>
      <c r="C5504" s="25" t="str">
        <f>IF(A5504="","",VLOOKUP(A5504,Tabulka3[[Číslo registrace  u jednorázové akce]:[Příjmení]],3,0))</f>
        <v/>
      </c>
      <c r="I5504" s="94"/>
      <c r="J5504" s="94"/>
      <c r="L5504" s="15"/>
      <c r="M5504" s="15"/>
      <c r="N5504" s="15"/>
    </row>
    <row r="5505" spans="2:14" s="25" customFormat="1" ht="15" customHeight="1" x14ac:dyDescent="0.3">
      <c r="B5505" s="25" t="str">
        <f>IF(A5505="","",VLOOKUP(A5505,Tabulka3[[Číslo registrace  u jednorázové akce]:[Příjmení]],2,0))</f>
        <v/>
      </c>
      <c r="C5505" s="25" t="str">
        <f>IF(A5505="","",VLOOKUP(A5505,Tabulka3[[Číslo registrace  u jednorázové akce]:[Příjmení]],3,0))</f>
        <v/>
      </c>
      <c r="I5505" s="94"/>
      <c r="J5505" s="94"/>
      <c r="L5505" s="15"/>
      <c r="M5505" s="15"/>
      <c r="N5505" s="15"/>
    </row>
    <row r="5506" spans="2:14" s="25" customFormat="1" ht="15" customHeight="1" x14ac:dyDescent="0.3">
      <c r="B5506" s="25" t="str">
        <f>IF(A5506="","",VLOOKUP(A5506,Tabulka3[[Číslo registrace  u jednorázové akce]:[Příjmení]],2,0))</f>
        <v/>
      </c>
      <c r="C5506" s="25" t="str">
        <f>IF(A5506="","",VLOOKUP(A5506,Tabulka3[[Číslo registrace  u jednorázové akce]:[Příjmení]],3,0))</f>
        <v/>
      </c>
      <c r="I5506" s="94"/>
      <c r="J5506" s="94"/>
      <c r="L5506" s="15"/>
      <c r="M5506" s="15"/>
      <c r="N5506" s="15"/>
    </row>
    <row r="5507" spans="2:14" s="25" customFormat="1" ht="15" customHeight="1" x14ac:dyDescent="0.3">
      <c r="B5507" s="25" t="str">
        <f>IF(A5507="","",VLOOKUP(A5507,Tabulka3[[Číslo registrace  u jednorázové akce]:[Příjmení]],2,0))</f>
        <v/>
      </c>
      <c r="C5507" s="25" t="str">
        <f>IF(A5507="","",VLOOKUP(A5507,Tabulka3[[Číslo registrace  u jednorázové akce]:[Příjmení]],3,0))</f>
        <v/>
      </c>
      <c r="I5507" s="94"/>
      <c r="J5507" s="94"/>
      <c r="L5507" s="15"/>
      <c r="M5507" s="15"/>
      <c r="N5507" s="15"/>
    </row>
    <row r="5508" spans="2:14" s="25" customFormat="1" ht="15" customHeight="1" x14ac:dyDescent="0.3">
      <c r="B5508" s="25" t="str">
        <f>IF(A5508="","",VLOOKUP(A5508,Tabulka3[[Číslo registrace  u jednorázové akce]:[Příjmení]],2,0))</f>
        <v/>
      </c>
      <c r="C5508" s="25" t="str">
        <f>IF(A5508="","",VLOOKUP(A5508,Tabulka3[[Číslo registrace  u jednorázové akce]:[Příjmení]],3,0))</f>
        <v/>
      </c>
      <c r="I5508" s="94"/>
      <c r="J5508" s="94"/>
      <c r="L5508" s="15"/>
      <c r="M5508" s="15"/>
      <c r="N5508" s="15"/>
    </row>
    <row r="5509" spans="2:14" s="25" customFormat="1" ht="15" customHeight="1" x14ac:dyDescent="0.3">
      <c r="B5509" s="25" t="str">
        <f>IF(A5509="","",VLOOKUP(A5509,Tabulka3[[Číslo registrace  u jednorázové akce]:[Příjmení]],2,0))</f>
        <v/>
      </c>
      <c r="C5509" s="25" t="str">
        <f>IF(A5509="","",VLOOKUP(A5509,Tabulka3[[Číslo registrace  u jednorázové akce]:[Příjmení]],3,0))</f>
        <v/>
      </c>
      <c r="I5509" s="94"/>
      <c r="J5509" s="94"/>
      <c r="L5509" s="15"/>
      <c r="M5509" s="15"/>
      <c r="N5509" s="15"/>
    </row>
    <row r="5510" spans="2:14" s="25" customFormat="1" ht="15" customHeight="1" x14ac:dyDescent="0.3">
      <c r="B5510" s="25" t="str">
        <f>IF(A5510="","",VLOOKUP(A5510,Tabulka3[[Číslo registrace  u jednorázové akce]:[Příjmení]],2,0))</f>
        <v/>
      </c>
      <c r="C5510" s="25" t="str">
        <f>IF(A5510="","",VLOOKUP(A5510,Tabulka3[[Číslo registrace  u jednorázové akce]:[Příjmení]],3,0))</f>
        <v/>
      </c>
      <c r="I5510" s="94"/>
      <c r="J5510" s="94"/>
      <c r="L5510" s="15"/>
      <c r="M5510" s="15"/>
      <c r="N5510" s="15"/>
    </row>
    <row r="5511" spans="2:14" s="25" customFormat="1" ht="15" customHeight="1" x14ac:dyDescent="0.3">
      <c r="B5511" s="25" t="str">
        <f>IF(A5511="","",VLOOKUP(A5511,Tabulka3[[Číslo registrace  u jednorázové akce]:[Příjmení]],2,0))</f>
        <v/>
      </c>
      <c r="C5511" s="25" t="str">
        <f>IF(A5511="","",VLOOKUP(A5511,Tabulka3[[Číslo registrace  u jednorázové akce]:[Příjmení]],3,0))</f>
        <v/>
      </c>
      <c r="I5511" s="94"/>
      <c r="J5511" s="94"/>
      <c r="L5511" s="15"/>
      <c r="M5511" s="15"/>
      <c r="N5511" s="15"/>
    </row>
    <row r="5512" spans="2:14" s="25" customFormat="1" ht="15" customHeight="1" x14ac:dyDescent="0.3">
      <c r="B5512" s="25" t="str">
        <f>IF(A5512="","",VLOOKUP(A5512,Tabulka3[[Číslo registrace  u jednorázové akce]:[Příjmení]],2,0))</f>
        <v/>
      </c>
      <c r="C5512" s="25" t="str">
        <f>IF(A5512="","",VLOOKUP(A5512,Tabulka3[[Číslo registrace  u jednorázové akce]:[Příjmení]],3,0))</f>
        <v/>
      </c>
      <c r="I5512" s="94"/>
      <c r="J5512" s="94"/>
      <c r="L5512" s="15"/>
      <c r="M5512" s="15"/>
      <c r="N5512" s="15"/>
    </row>
    <row r="5513" spans="2:14" s="25" customFormat="1" ht="15" customHeight="1" x14ac:dyDescent="0.3">
      <c r="B5513" s="25" t="str">
        <f>IF(A5513="","",VLOOKUP(A5513,Tabulka3[[Číslo registrace  u jednorázové akce]:[Příjmení]],2,0))</f>
        <v/>
      </c>
      <c r="C5513" s="25" t="str">
        <f>IF(A5513="","",VLOOKUP(A5513,Tabulka3[[Číslo registrace  u jednorázové akce]:[Příjmení]],3,0))</f>
        <v/>
      </c>
      <c r="I5513" s="94"/>
      <c r="J5513" s="94"/>
      <c r="L5513" s="15"/>
      <c r="M5513" s="15"/>
      <c r="N5513" s="15"/>
    </row>
    <row r="5514" spans="2:14" s="25" customFormat="1" ht="15" customHeight="1" x14ac:dyDescent="0.3">
      <c r="B5514" s="25" t="str">
        <f>IF(A5514="","",VLOOKUP(A5514,Tabulka3[[Číslo registrace  u jednorázové akce]:[Příjmení]],2,0))</f>
        <v/>
      </c>
      <c r="C5514" s="25" t="str">
        <f>IF(A5514="","",VLOOKUP(A5514,Tabulka3[[Číslo registrace  u jednorázové akce]:[Příjmení]],3,0))</f>
        <v/>
      </c>
      <c r="I5514" s="94"/>
      <c r="J5514" s="94"/>
      <c r="L5514" s="15"/>
      <c r="M5514" s="15"/>
      <c r="N5514" s="15"/>
    </row>
    <row r="5515" spans="2:14" s="25" customFormat="1" ht="15" customHeight="1" x14ac:dyDescent="0.3">
      <c r="B5515" s="25" t="str">
        <f>IF(A5515="","",VLOOKUP(A5515,Tabulka3[[Číslo registrace  u jednorázové akce]:[Příjmení]],2,0))</f>
        <v/>
      </c>
      <c r="C5515" s="25" t="str">
        <f>IF(A5515="","",VLOOKUP(A5515,Tabulka3[[Číslo registrace  u jednorázové akce]:[Příjmení]],3,0))</f>
        <v/>
      </c>
      <c r="I5515" s="94"/>
      <c r="J5515" s="94"/>
      <c r="L5515" s="15"/>
      <c r="M5515" s="15"/>
      <c r="N5515" s="15"/>
    </row>
    <row r="5516" spans="2:14" s="25" customFormat="1" ht="15" customHeight="1" x14ac:dyDescent="0.3">
      <c r="B5516" s="25" t="str">
        <f>IF(A5516="","",VLOOKUP(A5516,Tabulka3[[Číslo registrace  u jednorázové akce]:[Příjmení]],2,0))</f>
        <v/>
      </c>
      <c r="C5516" s="25" t="str">
        <f>IF(A5516="","",VLOOKUP(A5516,Tabulka3[[Číslo registrace  u jednorázové akce]:[Příjmení]],3,0))</f>
        <v/>
      </c>
      <c r="I5516" s="94"/>
      <c r="J5516" s="94"/>
      <c r="L5516" s="15"/>
      <c r="M5516" s="15"/>
      <c r="N5516" s="15"/>
    </row>
    <row r="5517" spans="2:14" s="25" customFormat="1" ht="15" customHeight="1" x14ac:dyDescent="0.3">
      <c r="B5517" s="25" t="str">
        <f>IF(A5517="","",VLOOKUP(A5517,Tabulka3[[Číslo registrace  u jednorázové akce]:[Příjmení]],2,0))</f>
        <v/>
      </c>
      <c r="C5517" s="25" t="str">
        <f>IF(A5517="","",VLOOKUP(A5517,Tabulka3[[Číslo registrace  u jednorázové akce]:[Příjmení]],3,0))</f>
        <v/>
      </c>
      <c r="I5517" s="94"/>
      <c r="J5517" s="94"/>
      <c r="L5517" s="15"/>
      <c r="M5517" s="15"/>
      <c r="N5517" s="15"/>
    </row>
    <row r="5518" spans="2:14" s="25" customFormat="1" ht="15" customHeight="1" x14ac:dyDescent="0.3">
      <c r="B5518" s="25" t="str">
        <f>IF(A5518="","",VLOOKUP(A5518,Tabulka3[[Číslo registrace  u jednorázové akce]:[Příjmení]],2,0))</f>
        <v/>
      </c>
      <c r="C5518" s="25" t="str">
        <f>IF(A5518="","",VLOOKUP(A5518,Tabulka3[[Číslo registrace  u jednorázové akce]:[Příjmení]],3,0))</f>
        <v/>
      </c>
      <c r="I5518" s="94"/>
      <c r="J5518" s="94"/>
      <c r="L5518" s="15"/>
      <c r="M5518" s="15"/>
      <c r="N5518" s="15"/>
    </row>
    <row r="5519" spans="2:14" s="25" customFormat="1" ht="15" customHeight="1" x14ac:dyDescent="0.3">
      <c r="B5519" s="25" t="str">
        <f>IF(A5519="","",VLOOKUP(A5519,Tabulka3[[Číslo registrace  u jednorázové akce]:[Příjmení]],2,0))</f>
        <v/>
      </c>
      <c r="C5519" s="25" t="str">
        <f>IF(A5519="","",VLOOKUP(A5519,Tabulka3[[Číslo registrace  u jednorázové akce]:[Příjmení]],3,0))</f>
        <v/>
      </c>
      <c r="I5519" s="94"/>
      <c r="J5519" s="94"/>
      <c r="L5519" s="15"/>
      <c r="M5519" s="15"/>
      <c r="N5519" s="15"/>
    </row>
    <row r="5520" spans="2:14" s="25" customFormat="1" ht="15" customHeight="1" x14ac:dyDescent="0.3">
      <c r="B5520" s="25" t="str">
        <f>IF(A5520="","",VLOOKUP(A5520,Tabulka3[[Číslo registrace  u jednorázové akce]:[Příjmení]],2,0))</f>
        <v/>
      </c>
      <c r="C5520" s="25" t="str">
        <f>IF(A5520="","",VLOOKUP(A5520,Tabulka3[[Číslo registrace  u jednorázové akce]:[Příjmení]],3,0))</f>
        <v/>
      </c>
      <c r="I5520" s="94"/>
      <c r="J5520" s="94"/>
      <c r="L5520" s="15"/>
      <c r="M5520" s="15"/>
      <c r="N5520" s="15"/>
    </row>
    <row r="5521" spans="2:14" s="25" customFormat="1" ht="15" customHeight="1" x14ac:dyDescent="0.3">
      <c r="B5521" s="25" t="str">
        <f>IF(A5521="","",VLOOKUP(A5521,Tabulka3[[Číslo registrace  u jednorázové akce]:[Příjmení]],2,0))</f>
        <v/>
      </c>
      <c r="C5521" s="25" t="str">
        <f>IF(A5521="","",VLOOKUP(A5521,Tabulka3[[Číslo registrace  u jednorázové akce]:[Příjmení]],3,0))</f>
        <v/>
      </c>
      <c r="I5521" s="94"/>
      <c r="J5521" s="94"/>
      <c r="L5521" s="15"/>
      <c r="M5521" s="15"/>
      <c r="N5521" s="15"/>
    </row>
    <row r="5522" spans="2:14" s="25" customFormat="1" ht="15" customHeight="1" x14ac:dyDescent="0.3">
      <c r="B5522" s="25" t="str">
        <f>IF(A5522="","",VLOOKUP(A5522,Tabulka3[[Číslo registrace  u jednorázové akce]:[Příjmení]],2,0))</f>
        <v/>
      </c>
      <c r="C5522" s="25" t="str">
        <f>IF(A5522="","",VLOOKUP(A5522,Tabulka3[[Číslo registrace  u jednorázové akce]:[Příjmení]],3,0))</f>
        <v/>
      </c>
      <c r="I5522" s="94"/>
      <c r="J5522" s="94"/>
      <c r="L5522" s="15"/>
      <c r="M5522" s="15"/>
      <c r="N5522" s="15"/>
    </row>
    <row r="5523" spans="2:14" s="25" customFormat="1" ht="15" customHeight="1" x14ac:dyDescent="0.3">
      <c r="B5523" s="25" t="str">
        <f>IF(A5523="","",VLOOKUP(A5523,Tabulka3[[Číslo registrace  u jednorázové akce]:[Příjmení]],2,0))</f>
        <v/>
      </c>
      <c r="C5523" s="25" t="str">
        <f>IF(A5523="","",VLOOKUP(A5523,Tabulka3[[Číslo registrace  u jednorázové akce]:[Příjmení]],3,0))</f>
        <v/>
      </c>
      <c r="I5523" s="94"/>
      <c r="J5523" s="94"/>
      <c r="L5523" s="15"/>
      <c r="M5523" s="15"/>
      <c r="N5523" s="15"/>
    </row>
    <row r="5524" spans="2:14" s="25" customFormat="1" ht="15" customHeight="1" x14ac:dyDescent="0.3">
      <c r="B5524" s="25" t="str">
        <f>IF(A5524="","",VLOOKUP(A5524,Tabulka3[[Číslo registrace  u jednorázové akce]:[Příjmení]],2,0))</f>
        <v/>
      </c>
      <c r="C5524" s="25" t="str">
        <f>IF(A5524="","",VLOOKUP(A5524,Tabulka3[[Číslo registrace  u jednorázové akce]:[Příjmení]],3,0))</f>
        <v/>
      </c>
      <c r="I5524" s="94"/>
      <c r="J5524" s="94"/>
      <c r="L5524" s="15"/>
      <c r="M5524" s="15"/>
      <c r="N5524" s="15"/>
    </row>
    <row r="5525" spans="2:14" s="25" customFormat="1" ht="15" customHeight="1" x14ac:dyDescent="0.3">
      <c r="B5525" s="25" t="str">
        <f>IF(A5525="","",VLOOKUP(A5525,Tabulka3[[Číslo registrace  u jednorázové akce]:[Příjmení]],2,0))</f>
        <v/>
      </c>
      <c r="C5525" s="25" t="str">
        <f>IF(A5525="","",VLOOKUP(A5525,Tabulka3[[Číslo registrace  u jednorázové akce]:[Příjmení]],3,0))</f>
        <v/>
      </c>
      <c r="I5525" s="94"/>
      <c r="J5525" s="94"/>
      <c r="L5525" s="15"/>
      <c r="M5525" s="15"/>
      <c r="N5525" s="15"/>
    </row>
    <row r="5526" spans="2:14" s="25" customFormat="1" ht="15" customHeight="1" x14ac:dyDescent="0.3">
      <c r="B5526" s="25" t="str">
        <f>IF(A5526="","",VLOOKUP(A5526,Tabulka3[[Číslo registrace  u jednorázové akce]:[Příjmení]],2,0))</f>
        <v/>
      </c>
      <c r="C5526" s="25" t="str">
        <f>IF(A5526="","",VLOOKUP(A5526,Tabulka3[[Číslo registrace  u jednorázové akce]:[Příjmení]],3,0))</f>
        <v/>
      </c>
      <c r="I5526" s="94"/>
      <c r="J5526" s="94"/>
      <c r="L5526" s="15"/>
      <c r="M5526" s="15"/>
      <c r="N5526" s="15"/>
    </row>
    <row r="5527" spans="2:14" s="25" customFormat="1" ht="15" customHeight="1" x14ac:dyDescent="0.3">
      <c r="B5527" s="25" t="str">
        <f>IF(A5527="","",VLOOKUP(A5527,Tabulka3[[Číslo registrace  u jednorázové akce]:[Příjmení]],2,0))</f>
        <v/>
      </c>
      <c r="C5527" s="25" t="str">
        <f>IF(A5527="","",VLOOKUP(A5527,Tabulka3[[Číslo registrace  u jednorázové akce]:[Příjmení]],3,0))</f>
        <v/>
      </c>
      <c r="I5527" s="94"/>
      <c r="J5527" s="94"/>
      <c r="L5527" s="15"/>
      <c r="M5527" s="15"/>
      <c r="N5527" s="15"/>
    </row>
    <row r="5528" spans="2:14" s="25" customFormat="1" ht="15" customHeight="1" x14ac:dyDescent="0.3">
      <c r="B5528" s="25" t="str">
        <f>IF(A5528="","",VLOOKUP(A5528,Tabulka3[[Číslo registrace  u jednorázové akce]:[Příjmení]],2,0))</f>
        <v/>
      </c>
      <c r="C5528" s="25" t="str">
        <f>IF(A5528="","",VLOOKUP(A5528,Tabulka3[[Číslo registrace  u jednorázové akce]:[Příjmení]],3,0))</f>
        <v/>
      </c>
      <c r="I5528" s="94"/>
      <c r="J5528" s="94"/>
      <c r="L5528" s="15"/>
      <c r="M5528" s="15"/>
      <c r="N5528" s="15"/>
    </row>
    <row r="5529" spans="2:14" s="25" customFormat="1" ht="15" customHeight="1" x14ac:dyDescent="0.3">
      <c r="B5529" s="25" t="str">
        <f>IF(A5529="","",VLOOKUP(A5529,Tabulka3[[Číslo registrace  u jednorázové akce]:[Příjmení]],2,0))</f>
        <v/>
      </c>
      <c r="C5529" s="25" t="str">
        <f>IF(A5529="","",VLOOKUP(A5529,Tabulka3[[Číslo registrace  u jednorázové akce]:[Příjmení]],3,0))</f>
        <v/>
      </c>
      <c r="I5529" s="94"/>
      <c r="J5529" s="94"/>
      <c r="L5529" s="15"/>
      <c r="M5529" s="15"/>
      <c r="N5529" s="15"/>
    </row>
    <row r="5530" spans="2:14" s="25" customFormat="1" ht="15" customHeight="1" x14ac:dyDescent="0.3">
      <c r="B5530" s="25" t="str">
        <f>IF(A5530="","",VLOOKUP(A5530,Tabulka3[[Číslo registrace  u jednorázové akce]:[Příjmení]],2,0))</f>
        <v/>
      </c>
      <c r="C5530" s="25" t="str">
        <f>IF(A5530="","",VLOOKUP(A5530,Tabulka3[[Číslo registrace  u jednorázové akce]:[Příjmení]],3,0))</f>
        <v/>
      </c>
      <c r="I5530" s="94"/>
      <c r="J5530" s="94"/>
      <c r="L5530" s="15"/>
      <c r="M5530" s="15"/>
      <c r="N5530" s="15"/>
    </row>
    <row r="5531" spans="2:14" s="25" customFormat="1" ht="15" customHeight="1" x14ac:dyDescent="0.3">
      <c r="B5531" s="25" t="str">
        <f>IF(A5531="","",VLOOKUP(A5531,Tabulka3[[Číslo registrace  u jednorázové akce]:[Příjmení]],2,0))</f>
        <v/>
      </c>
      <c r="C5531" s="25" t="str">
        <f>IF(A5531="","",VLOOKUP(A5531,Tabulka3[[Číslo registrace  u jednorázové akce]:[Příjmení]],3,0))</f>
        <v/>
      </c>
      <c r="I5531" s="94"/>
      <c r="J5531" s="94"/>
      <c r="L5531" s="15"/>
      <c r="M5531" s="15"/>
      <c r="N5531" s="15"/>
    </row>
    <row r="5532" spans="2:14" s="25" customFormat="1" ht="15" customHeight="1" x14ac:dyDescent="0.3">
      <c r="B5532" s="25" t="str">
        <f>IF(A5532="","",VLOOKUP(A5532,Tabulka3[[Číslo registrace  u jednorázové akce]:[Příjmení]],2,0))</f>
        <v/>
      </c>
      <c r="C5532" s="25" t="str">
        <f>IF(A5532="","",VLOOKUP(A5532,Tabulka3[[Číslo registrace  u jednorázové akce]:[Příjmení]],3,0))</f>
        <v/>
      </c>
      <c r="I5532" s="94"/>
      <c r="J5532" s="94"/>
      <c r="L5532" s="15"/>
      <c r="M5532" s="15"/>
      <c r="N5532" s="15"/>
    </row>
    <row r="5533" spans="2:14" s="25" customFormat="1" ht="15" customHeight="1" x14ac:dyDescent="0.3">
      <c r="B5533" s="25" t="str">
        <f>IF(A5533="","",VLOOKUP(A5533,Tabulka3[[Číslo registrace  u jednorázové akce]:[Příjmení]],2,0))</f>
        <v/>
      </c>
      <c r="C5533" s="25" t="str">
        <f>IF(A5533="","",VLOOKUP(A5533,Tabulka3[[Číslo registrace  u jednorázové akce]:[Příjmení]],3,0))</f>
        <v/>
      </c>
      <c r="I5533" s="94"/>
      <c r="J5533" s="94"/>
      <c r="L5533" s="15"/>
      <c r="M5533" s="15"/>
      <c r="N5533" s="15"/>
    </row>
    <row r="5534" spans="2:14" s="25" customFormat="1" ht="15" customHeight="1" x14ac:dyDescent="0.3">
      <c r="B5534" s="25" t="str">
        <f>IF(A5534="","",VLOOKUP(A5534,Tabulka3[[Číslo registrace  u jednorázové akce]:[Příjmení]],2,0))</f>
        <v/>
      </c>
      <c r="C5534" s="25" t="str">
        <f>IF(A5534="","",VLOOKUP(A5534,Tabulka3[[Číslo registrace  u jednorázové akce]:[Příjmení]],3,0))</f>
        <v/>
      </c>
      <c r="I5534" s="94"/>
      <c r="J5534" s="94"/>
      <c r="L5534" s="15"/>
      <c r="M5534" s="15"/>
      <c r="N5534" s="15"/>
    </row>
    <row r="5535" spans="2:14" s="25" customFormat="1" ht="15" customHeight="1" x14ac:dyDescent="0.3">
      <c r="B5535" s="25" t="str">
        <f>IF(A5535="","",VLOOKUP(A5535,Tabulka3[[Číslo registrace  u jednorázové akce]:[Příjmení]],2,0))</f>
        <v/>
      </c>
      <c r="C5535" s="25" t="str">
        <f>IF(A5535="","",VLOOKUP(A5535,Tabulka3[[Číslo registrace  u jednorázové akce]:[Příjmení]],3,0))</f>
        <v/>
      </c>
      <c r="I5535" s="94"/>
      <c r="J5535" s="94"/>
      <c r="L5535" s="15"/>
      <c r="M5535" s="15"/>
      <c r="N5535" s="15"/>
    </row>
    <row r="5536" spans="2:14" s="25" customFormat="1" ht="15" customHeight="1" x14ac:dyDescent="0.3">
      <c r="B5536" s="25" t="str">
        <f>IF(A5536="","",VLOOKUP(A5536,Tabulka3[[Číslo registrace  u jednorázové akce]:[Příjmení]],2,0))</f>
        <v/>
      </c>
      <c r="C5536" s="25" t="str">
        <f>IF(A5536="","",VLOOKUP(A5536,Tabulka3[[Číslo registrace  u jednorázové akce]:[Příjmení]],3,0))</f>
        <v/>
      </c>
      <c r="I5536" s="94"/>
      <c r="J5536" s="94"/>
      <c r="L5536" s="15"/>
      <c r="M5536" s="15"/>
      <c r="N5536" s="15"/>
    </row>
    <row r="5537" spans="2:14" s="25" customFormat="1" ht="15" customHeight="1" x14ac:dyDescent="0.3">
      <c r="B5537" s="25" t="str">
        <f>IF(A5537="","",VLOOKUP(A5537,Tabulka3[[Číslo registrace  u jednorázové akce]:[Příjmení]],2,0))</f>
        <v/>
      </c>
      <c r="C5537" s="25" t="str">
        <f>IF(A5537="","",VLOOKUP(A5537,Tabulka3[[Číslo registrace  u jednorázové akce]:[Příjmení]],3,0))</f>
        <v/>
      </c>
      <c r="I5537" s="94"/>
      <c r="J5537" s="94"/>
      <c r="L5537" s="15"/>
      <c r="M5537" s="15"/>
      <c r="N5537" s="15"/>
    </row>
    <row r="5538" spans="2:14" s="25" customFormat="1" ht="15" customHeight="1" x14ac:dyDescent="0.3">
      <c r="B5538" s="25" t="str">
        <f>IF(A5538="","",VLOOKUP(A5538,Tabulka3[[Číslo registrace  u jednorázové akce]:[Příjmení]],2,0))</f>
        <v/>
      </c>
      <c r="C5538" s="25" t="str">
        <f>IF(A5538="","",VLOOKUP(A5538,Tabulka3[[Číslo registrace  u jednorázové akce]:[Příjmení]],3,0))</f>
        <v/>
      </c>
      <c r="I5538" s="94"/>
      <c r="J5538" s="94"/>
      <c r="L5538" s="15"/>
      <c r="M5538" s="15"/>
      <c r="N5538" s="15"/>
    </row>
    <row r="5539" spans="2:14" s="25" customFormat="1" ht="15" customHeight="1" x14ac:dyDescent="0.3">
      <c r="B5539" s="25" t="str">
        <f>IF(A5539="","",VLOOKUP(A5539,Tabulka3[[Číslo registrace  u jednorázové akce]:[Příjmení]],2,0))</f>
        <v/>
      </c>
      <c r="C5539" s="25" t="str">
        <f>IF(A5539="","",VLOOKUP(A5539,Tabulka3[[Číslo registrace  u jednorázové akce]:[Příjmení]],3,0))</f>
        <v/>
      </c>
      <c r="I5539" s="94"/>
      <c r="J5539" s="94"/>
      <c r="L5539" s="15"/>
      <c r="M5539" s="15"/>
      <c r="N5539" s="15"/>
    </row>
    <row r="5540" spans="2:14" s="25" customFormat="1" ht="15" customHeight="1" x14ac:dyDescent="0.3">
      <c r="B5540" s="25" t="str">
        <f>IF(A5540="","",VLOOKUP(A5540,Tabulka3[[Číslo registrace  u jednorázové akce]:[Příjmení]],2,0))</f>
        <v/>
      </c>
      <c r="C5540" s="25" t="str">
        <f>IF(A5540="","",VLOOKUP(A5540,Tabulka3[[Číslo registrace  u jednorázové akce]:[Příjmení]],3,0))</f>
        <v/>
      </c>
      <c r="I5540" s="94"/>
      <c r="J5540" s="94"/>
      <c r="L5540" s="15"/>
      <c r="M5540" s="15"/>
      <c r="N5540" s="15"/>
    </row>
    <row r="5541" spans="2:14" s="25" customFormat="1" ht="15" customHeight="1" x14ac:dyDescent="0.3">
      <c r="B5541" s="25" t="str">
        <f>IF(A5541="","",VLOOKUP(A5541,Tabulka3[[Číslo registrace  u jednorázové akce]:[Příjmení]],2,0))</f>
        <v/>
      </c>
      <c r="C5541" s="25" t="str">
        <f>IF(A5541="","",VLOOKUP(A5541,Tabulka3[[Číslo registrace  u jednorázové akce]:[Příjmení]],3,0))</f>
        <v/>
      </c>
      <c r="I5541" s="94"/>
      <c r="J5541" s="94"/>
      <c r="L5541" s="15"/>
      <c r="M5541" s="15"/>
      <c r="N5541" s="15"/>
    </row>
    <row r="5542" spans="2:14" s="25" customFormat="1" ht="15" customHeight="1" x14ac:dyDescent="0.3">
      <c r="B5542" s="25" t="str">
        <f>IF(A5542="","",VLOOKUP(A5542,Tabulka3[[Číslo registrace  u jednorázové akce]:[Příjmení]],2,0))</f>
        <v/>
      </c>
      <c r="C5542" s="25" t="str">
        <f>IF(A5542="","",VLOOKUP(A5542,Tabulka3[[Číslo registrace  u jednorázové akce]:[Příjmení]],3,0))</f>
        <v/>
      </c>
      <c r="I5542" s="94"/>
      <c r="J5542" s="94"/>
      <c r="L5542" s="15"/>
      <c r="M5542" s="15"/>
      <c r="N5542" s="15"/>
    </row>
    <row r="5543" spans="2:14" s="25" customFormat="1" ht="15" customHeight="1" x14ac:dyDescent="0.3">
      <c r="B5543" s="25" t="str">
        <f>IF(A5543="","",VLOOKUP(A5543,Tabulka3[[Číslo registrace  u jednorázové akce]:[Příjmení]],2,0))</f>
        <v/>
      </c>
      <c r="C5543" s="25" t="str">
        <f>IF(A5543="","",VLOOKUP(A5543,Tabulka3[[Číslo registrace  u jednorázové akce]:[Příjmení]],3,0))</f>
        <v/>
      </c>
      <c r="I5543" s="94"/>
      <c r="J5543" s="94"/>
      <c r="L5543" s="15"/>
      <c r="M5543" s="15"/>
      <c r="N5543" s="15"/>
    </row>
    <row r="5544" spans="2:14" s="25" customFormat="1" ht="15" customHeight="1" x14ac:dyDescent="0.3">
      <c r="B5544" s="25" t="str">
        <f>IF(A5544="","",VLOOKUP(A5544,Tabulka3[[Číslo registrace  u jednorázové akce]:[Příjmení]],2,0))</f>
        <v/>
      </c>
      <c r="C5544" s="25" t="str">
        <f>IF(A5544="","",VLOOKUP(A5544,Tabulka3[[Číslo registrace  u jednorázové akce]:[Příjmení]],3,0))</f>
        <v/>
      </c>
      <c r="I5544" s="94"/>
      <c r="J5544" s="94"/>
      <c r="L5544" s="15"/>
      <c r="M5544" s="15"/>
      <c r="N5544" s="15"/>
    </row>
    <row r="5545" spans="2:14" s="25" customFormat="1" ht="15" customHeight="1" x14ac:dyDescent="0.3">
      <c r="B5545" s="25" t="str">
        <f>IF(A5545="","",VLOOKUP(A5545,Tabulka3[[Číslo registrace  u jednorázové akce]:[Příjmení]],2,0))</f>
        <v/>
      </c>
      <c r="C5545" s="25" t="str">
        <f>IF(A5545="","",VLOOKUP(A5545,Tabulka3[[Číslo registrace  u jednorázové akce]:[Příjmení]],3,0))</f>
        <v/>
      </c>
      <c r="I5545" s="94"/>
      <c r="J5545" s="94"/>
      <c r="L5545" s="15"/>
      <c r="M5545" s="15"/>
      <c r="N5545" s="15"/>
    </row>
    <row r="5546" spans="2:14" s="25" customFormat="1" ht="15" customHeight="1" x14ac:dyDescent="0.3">
      <c r="B5546" s="25" t="str">
        <f>IF(A5546="","",VLOOKUP(A5546,Tabulka3[[Číslo registrace  u jednorázové akce]:[Příjmení]],2,0))</f>
        <v/>
      </c>
      <c r="C5546" s="25" t="str">
        <f>IF(A5546="","",VLOOKUP(A5546,Tabulka3[[Číslo registrace  u jednorázové akce]:[Příjmení]],3,0))</f>
        <v/>
      </c>
      <c r="I5546" s="94"/>
      <c r="J5546" s="94"/>
      <c r="L5546" s="15"/>
      <c r="M5546" s="15"/>
      <c r="N5546" s="15"/>
    </row>
    <row r="5547" spans="2:14" s="25" customFormat="1" ht="15" customHeight="1" x14ac:dyDescent="0.3">
      <c r="B5547" s="25" t="str">
        <f>IF(A5547="","",VLOOKUP(A5547,Tabulka3[[Číslo registrace  u jednorázové akce]:[Příjmení]],2,0))</f>
        <v/>
      </c>
      <c r="C5547" s="25" t="str">
        <f>IF(A5547="","",VLOOKUP(A5547,Tabulka3[[Číslo registrace  u jednorázové akce]:[Příjmení]],3,0))</f>
        <v/>
      </c>
      <c r="I5547" s="94"/>
      <c r="J5547" s="94"/>
      <c r="L5547" s="15"/>
      <c r="M5547" s="15"/>
      <c r="N5547" s="15"/>
    </row>
    <row r="5548" spans="2:14" s="25" customFormat="1" ht="15" customHeight="1" x14ac:dyDescent="0.3">
      <c r="B5548" s="25" t="str">
        <f>IF(A5548="","",VLOOKUP(A5548,Tabulka3[[Číslo registrace  u jednorázové akce]:[Příjmení]],2,0))</f>
        <v/>
      </c>
      <c r="C5548" s="25" t="str">
        <f>IF(A5548="","",VLOOKUP(A5548,Tabulka3[[Číslo registrace  u jednorázové akce]:[Příjmení]],3,0))</f>
        <v/>
      </c>
      <c r="I5548" s="94"/>
      <c r="J5548" s="94"/>
      <c r="L5548" s="15"/>
      <c r="M5548" s="15"/>
      <c r="N5548" s="15"/>
    </row>
    <row r="5549" spans="2:14" s="25" customFormat="1" ht="15" customHeight="1" x14ac:dyDescent="0.3">
      <c r="B5549" s="25" t="str">
        <f>IF(A5549="","",VLOOKUP(A5549,Tabulka3[[Číslo registrace  u jednorázové akce]:[Příjmení]],2,0))</f>
        <v/>
      </c>
      <c r="C5549" s="25" t="str">
        <f>IF(A5549="","",VLOOKUP(A5549,Tabulka3[[Číslo registrace  u jednorázové akce]:[Příjmení]],3,0))</f>
        <v/>
      </c>
      <c r="I5549" s="94"/>
      <c r="J5549" s="94"/>
      <c r="L5549" s="15"/>
      <c r="M5549" s="15"/>
      <c r="N5549" s="15"/>
    </row>
    <row r="5550" spans="2:14" s="25" customFormat="1" ht="15" customHeight="1" x14ac:dyDescent="0.3">
      <c r="B5550" s="25" t="str">
        <f>IF(A5550="","",VLOOKUP(A5550,Tabulka3[[Číslo registrace  u jednorázové akce]:[Příjmení]],2,0))</f>
        <v/>
      </c>
      <c r="C5550" s="25" t="str">
        <f>IF(A5550="","",VLOOKUP(A5550,Tabulka3[[Číslo registrace  u jednorázové akce]:[Příjmení]],3,0))</f>
        <v/>
      </c>
      <c r="I5550" s="94"/>
      <c r="J5550" s="94"/>
      <c r="L5550" s="15"/>
      <c r="M5550" s="15"/>
      <c r="N5550" s="15"/>
    </row>
    <row r="5551" spans="2:14" s="25" customFormat="1" ht="15" customHeight="1" x14ac:dyDescent="0.3">
      <c r="B5551" s="25" t="str">
        <f>IF(A5551="","",VLOOKUP(A5551,Tabulka3[[Číslo registrace  u jednorázové akce]:[Příjmení]],2,0))</f>
        <v/>
      </c>
      <c r="C5551" s="25" t="str">
        <f>IF(A5551="","",VLOOKUP(A5551,Tabulka3[[Číslo registrace  u jednorázové akce]:[Příjmení]],3,0))</f>
        <v/>
      </c>
      <c r="I5551" s="94"/>
      <c r="J5551" s="94"/>
      <c r="L5551" s="15"/>
      <c r="M5551" s="15"/>
      <c r="N5551" s="15"/>
    </row>
    <row r="5552" spans="2:14" s="25" customFormat="1" ht="15" customHeight="1" x14ac:dyDescent="0.3">
      <c r="B5552" s="25" t="str">
        <f>IF(A5552="","",VLOOKUP(A5552,Tabulka3[[Číslo registrace  u jednorázové akce]:[Příjmení]],2,0))</f>
        <v/>
      </c>
      <c r="C5552" s="25" t="str">
        <f>IF(A5552="","",VLOOKUP(A5552,Tabulka3[[Číslo registrace  u jednorázové akce]:[Příjmení]],3,0))</f>
        <v/>
      </c>
      <c r="I5552" s="94"/>
      <c r="J5552" s="94"/>
      <c r="L5552" s="15"/>
      <c r="M5552" s="15"/>
      <c r="N5552" s="15"/>
    </row>
    <row r="5553" spans="2:14" s="25" customFormat="1" ht="15" customHeight="1" x14ac:dyDescent="0.3">
      <c r="B5553" s="25" t="str">
        <f>IF(A5553="","",VLOOKUP(A5553,Tabulka3[[Číslo registrace  u jednorázové akce]:[Příjmení]],2,0))</f>
        <v/>
      </c>
      <c r="C5553" s="25" t="str">
        <f>IF(A5553="","",VLOOKUP(A5553,Tabulka3[[Číslo registrace  u jednorázové akce]:[Příjmení]],3,0))</f>
        <v/>
      </c>
      <c r="I5553" s="94"/>
      <c r="J5553" s="94"/>
      <c r="L5553" s="15"/>
      <c r="M5553" s="15"/>
      <c r="N5553" s="15"/>
    </row>
    <row r="5554" spans="2:14" s="25" customFormat="1" ht="15" customHeight="1" x14ac:dyDescent="0.3">
      <c r="B5554" s="25" t="str">
        <f>IF(A5554="","",VLOOKUP(A5554,Tabulka3[[Číslo registrace  u jednorázové akce]:[Příjmení]],2,0))</f>
        <v/>
      </c>
      <c r="C5554" s="25" t="str">
        <f>IF(A5554="","",VLOOKUP(A5554,Tabulka3[[Číslo registrace  u jednorázové akce]:[Příjmení]],3,0))</f>
        <v/>
      </c>
      <c r="I5554" s="94"/>
      <c r="J5554" s="94"/>
      <c r="L5554" s="15"/>
      <c r="M5554" s="15"/>
      <c r="N5554" s="15"/>
    </row>
    <row r="5555" spans="2:14" s="25" customFormat="1" ht="15" customHeight="1" x14ac:dyDescent="0.3">
      <c r="B5555" s="25" t="str">
        <f>IF(A5555="","",VLOOKUP(A5555,Tabulka3[[Číslo registrace  u jednorázové akce]:[Příjmení]],2,0))</f>
        <v/>
      </c>
      <c r="C5555" s="25" t="str">
        <f>IF(A5555="","",VLOOKUP(A5555,Tabulka3[[Číslo registrace  u jednorázové akce]:[Příjmení]],3,0))</f>
        <v/>
      </c>
      <c r="I5555" s="94"/>
      <c r="J5555" s="94"/>
      <c r="L5555" s="15"/>
      <c r="M5555" s="15"/>
      <c r="N5555" s="15"/>
    </row>
    <row r="5556" spans="2:14" s="25" customFormat="1" ht="15" customHeight="1" x14ac:dyDescent="0.3">
      <c r="B5556" s="25" t="str">
        <f>IF(A5556="","",VLOOKUP(A5556,Tabulka3[[Číslo registrace  u jednorázové akce]:[Příjmení]],2,0))</f>
        <v/>
      </c>
      <c r="C5556" s="25" t="str">
        <f>IF(A5556="","",VLOOKUP(A5556,Tabulka3[[Číslo registrace  u jednorázové akce]:[Příjmení]],3,0))</f>
        <v/>
      </c>
      <c r="I5556" s="94"/>
      <c r="J5556" s="94"/>
      <c r="L5556" s="15"/>
      <c r="M5556" s="15"/>
      <c r="N5556" s="15"/>
    </row>
    <row r="5557" spans="2:14" s="25" customFormat="1" ht="15" customHeight="1" x14ac:dyDescent="0.3">
      <c r="B5557" s="25" t="str">
        <f>IF(A5557="","",VLOOKUP(A5557,Tabulka3[[Číslo registrace  u jednorázové akce]:[Příjmení]],2,0))</f>
        <v/>
      </c>
      <c r="C5557" s="25" t="str">
        <f>IF(A5557="","",VLOOKUP(A5557,Tabulka3[[Číslo registrace  u jednorázové akce]:[Příjmení]],3,0))</f>
        <v/>
      </c>
      <c r="I5557" s="94"/>
      <c r="J5557" s="94"/>
      <c r="L5557" s="15"/>
      <c r="M5557" s="15"/>
      <c r="N5557" s="15"/>
    </row>
    <row r="5558" spans="2:14" s="25" customFormat="1" ht="15" customHeight="1" x14ac:dyDescent="0.3">
      <c r="B5558" s="25" t="str">
        <f>IF(A5558="","",VLOOKUP(A5558,Tabulka3[[Číslo registrace  u jednorázové akce]:[Příjmení]],2,0))</f>
        <v/>
      </c>
      <c r="C5558" s="25" t="str">
        <f>IF(A5558="","",VLOOKUP(A5558,Tabulka3[[Číslo registrace  u jednorázové akce]:[Příjmení]],3,0))</f>
        <v/>
      </c>
      <c r="I5558" s="94"/>
      <c r="J5558" s="94"/>
      <c r="L5558" s="15"/>
      <c r="M5558" s="15"/>
      <c r="N5558" s="15"/>
    </row>
    <row r="5559" spans="2:14" s="25" customFormat="1" ht="15" customHeight="1" x14ac:dyDescent="0.3">
      <c r="B5559" s="25" t="str">
        <f>IF(A5559="","",VLOOKUP(A5559,Tabulka3[[Číslo registrace  u jednorázové akce]:[Příjmení]],2,0))</f>
        <v/>
      </c>
      <c r="C5559" s="25" t="str">
        <f>IF(A5559="","",VLOOKUP(A5559,Tabulka3[[Číslo registrace  u jednorázové akce]:[Příjmení]],3,0))</f>
        <v/>
      </c>
      <c r="I5559" s="94"/>
      <c r="J5559" s="94"/>
      <c r="L5559" s="15"/>
      <c r="M5559" s="15"/>
      <c r="N5559" s="15"/>
    </row>
    <row r="5560" spans="2:14" s="25" customFormat="1" ht="15" customHeight="1" x14ac:dyDescent="0.3">
      <c r="B5560" s="25" t="str">
        <f>IF(A5560="","",VLOOKUP(A5560,Tabulka3[[Číslo registrace  u jednorázové akce]:[Příjmení]],2,0))</f>
        <v/>
      </c>
      <c r="C5560" s="25" t="str">
        <f>IF(A5560="","",VLOOKUP(A5560,Tabulka3[[Číslo registrace  u jednorázové akce]:[Příjmení]],3,0))</f>
        <v/>
      </c>
      <c r="I5560" s="94"/>
      <c r="J5560" s="94"/>
      <c r="L5560" s="15"/>
      <c r="M5560" s="15"/>
      <c r="N5560" s="15"/>
    </row>
    <row r="5561" spans="2:14" s="25" customFormat="1" ht="15" customHeight="1" x14ac:dyDescent="0.3">
      <c r="B5561" s="25" t="str">
        <f>IF(A5561="","",VLOOKUP(A5561,Tabulka3[[Číslo registrace  u jednorázové akce]:[Příjmení]],2,0))</f>
        <v/>
      </c>
      <c r="C5561" s="25" t="str">
        <f>IF(A5561="","",VLOOKUP(A5561,Tabulka3[[Číslo registrace  u jednorázové akce]:[Příjmení]],3,0))</f>
        <v/>
      </c>
      <c r="I5561" s="94"/>
      <c r="J5561" s="94"/>
      <c r="L5561" s="15"/>
      <c r="M5561" s="15"/>
      <c r="N5561" s="15"/>
    </row>
    <row r="5562" spans="2:14" s="25" customFormat="1" ht="15" customHeight="1" x14ac:dyDescent="0.3">
      <c r="B5562" s="25" t="str">
        <f>IF(A5562="","",VLOOKUP(A5562,Tabulka3[[Číslo registrace  u jednorázové akce]:[Příjmení]],2,0))</f>
        <v/>
      </c>
      <c r="C5562" s="25" t="str">
        <f>IF(A5562="","",VLOOKUP(A5562,Tabulka3[[Číslo registrace  u jednorázové akce]:[Příjmení]],3,0))</f>
        <v/>
      </c>
      <c r="I5562" s="94"/>
      <c r="J5562" s="94"/>
      <c r="L5562" s="15"/>
      <c r="M5562" s="15"/>
      <c r="N5562" s="15"/>
    </row>
    <row r="5563" spans="2:14" s="25" customFormat="1" ht="15" customHeight="1" x14ac:dyDescent="0.3">
      <c r="B5563" s="25" t="str">
        <f>IF(A5563="","",VLOOKUP(A5563,Tabulka3[[Číslo registrace  u jednorázové akce]:[Příjmení]],2,0))</f>
        <v/>
      </c>
      <c r="C5563" s="25" t="str">
        <f>IF(A5563="","",VLOOKUP(A5563,Tabulka3[[Číslo registrace  u jednorázové akce]:[Příjmení]],3,0))</f>
        <v/>
      </c>
      <c r="I5563" s="94"/>
      <c r="J5563" s="94"/>
      <c r="L5563" s="15"/>
      <c r="M5563" s="15"/>
      <c r="N5563" s="15"/>
    </row>
    <row r="5564" spans="2:14" s="25" customFormat="1" ht="15" customHeight="1" x14ac:dyDescent="0.3">
      <c r="B5564" s="25" t="str">
        <f>IF(A5564="","",VLOOKUP(A5564,Tabulka3[[Číslo registrace  u jednorázové akce]:[Příjmení]],2,0))</f>
        <v/>
      </c>
      <c r="C5564" s="25" t="str">
        <f>IF(A5564="","",VLOOKUP(A5564,Tabulka3[[Číslo registrace  u jednorázové akce]:[Příjmení]],3,0))</f>
        <v/>
      </c>
      <c r="I5564" s="94"/>
      <c r="J5564" s="94"/>
      <c r="L5564" s="15"/>
      <c r="M5564" s="15"/>
      <c r="N5564" s="15"/>
    </row>
    <row r="5565" spans="2:14" s="25" customFormat="1" ht="15" customHeight="1" x14ac:dyDescent="0.3">
      <c r="B5565" s="25" t="str">
        <f>IF(A5565="","",VLOOKUP(A5565,Tabulka3[[Číslo registrace  u jednorázové akce]:[Příjmení]],2,0))</f>
        <v/>
      </c>
      <c r="C5565" s="25" t="str">
        <f>IF(A5565="","",VLOOKUP(A5565,Tabulka3[[Číslo registrace  u jednorázové akce]:[Příjmení]],3,0))</f>
        <v/>
      </c>
      <c r="I5565" s="94"/>
      <c r="J5565" s="94"/>
      <c r="L5565" s="15"/>
      <c r="M5565" s="15"/>
      <c r="N5565" s="15"/>
    </row>
    <row r="5566" spans="2:14" s="25" customFormat="1" ht="15" customHeight="1" x14ac:dyDescent="0.3">
      <c r="B5566" s="25" t="str">
        <f>IF(A5566="","",VLOOKUP(A5566,Tabulka3[[Číslo registrace  u jednorázové akce]:[Příjmení]],2,0))</f>
        <v/>
      </c>
      <c r="C5566" s="25" t="str">
        <f>IF(A5566="","",VLOOKUP(A5566,Tabulka3[[Číslo registrace  u jednorázové akce]:[Příjmení]],3,0))</f>
        <v/>
      </c>
      <c r="I5566" s="94"/>
      <c r="J5566" s="94"/>
      <c r="L5566" s="15"/>
      <c r="M5566" s="15"/>
      <c r="N5566" s="15"/>
    </row>
    <row r="5567" spans="2:14" s="25" customFormat="1" ht="15" customHeight="1" x14ac:dyDescent="0.3">
      <c r="B5567" s="25" t="str">
        <f>IF(A5567="","",VLOOKUP(A5567,Tabulka3[[Číslo registrace  u jednorázové akce]:[Příjmení]],2,0))</f>
        <v/>
      </c>
      <c r="C5567" s="25" t="str">
        <f>IF(A5567="","",VLOOKUP(A5567,Tabulka3[[Číslo registrace  u jednorázové akce]:[Příjmení]],3,0))</f>
        <v/>
      </c>
      <c r="I5567" s="94"/>
      <c r="J5567" s="94"/>
      <c r="L5567" s="15"/>
      <c r="M5567" s="15"/>
      <c r="N5567" s="15"/>
    </row>
    <row r="5568" spans="2:14" s="25" customFormat="1" ht="15" customHeight="1" x14ac:dyDescent="0.3">
      <c r="B5568" s="25" t="str">
        <f>IF(A5568="","",VLOOKUP(A5568,Tabulka3[[Číslo registrace  u jednorázové akce]:[Příjmení]],2,0))</f>
        <v/>
      </c>
      <c r="C5568" s="25" t="str">
        <f>IF(A5568="","",VLOOKUP(A5568,Tabulka3[[Číslo registrace  u jednorázové akce]:[Příjmení]],3,0))</f>
        <v/>
      </c>
      <c r="I5568" s="94"/>
      <c r="J5568" s="94"/>
      <c r="L5568" s="15"/>
      <c r="M5568" s="15"/>
      <c r="N5568" s="15"/>
    </row>
    <row r="5569" spans="2:14" s="25" customFormat="1" ht="15" customHeight="1" x14ac:dyDescent="0.3">
      <c r="B5569" s="25" t="str">
        <f>IF(A5569="","",VLOOKUP(A5569,Tabulka3[[Číslo registrace  u jednorázové akce]:[Příjmení]],2,0))</f>
        <v/>
      </c>
      <c r="C5569" s="25" t="str">
        <f>IF(A5569="","",VLOOKUP(A5569,Tabulka3[[Číslo registrace  u jednorázové akce]:[Příjmení]],3,0))</f>
        <v/>
      </c>
      <c r="I5569" s="94"/>
      <c r="J5569" s="94"/>
      <c r="L5569" s="15"/>
      <c r="M5569" s="15"/>
      <c r="N5569" s="15"/>
    </row>
    <row r="5570" spans="2:14" s="25" customFormat="1" ht="15" customHeight="1" x14ac:dyDescent="0.3">
      <c r="B5570" s="25" t="str">
        <f>IF(A5570="","",VLOOKUP(A5570,Tabulka3[[Číslo registrace  u jednorázové akce]:[Příjmení]],2,0))</f>
        <v/>
      </c>
      <c r="C5570" s="25" t="str">
        <f>IF(A5570="","",VLOOKUP(A5570,Tabulka3[[Číslo registrace  u jednorázové akce]:[Příjmení]],3,0))</f>
        <v/>
      </c>
      <c r="I5570" s="94"/>
      <c r="J5570" s="94"/>
      <c r="L5570" s="15"/>
      <c r="M5570" s="15"/>
      <c r="N5570" s="15"/>
    </row>
    <row r="5571" spans="2:14" s="25" customFormat="1" ht="15" customHeight="1" x14ac:dyDescent="0.3">
      <c r="B5571" s="25" t="str">
        <f>IF(A5571="","",VLOOKUP(A5571,Tabulka3[[Číslo registrace  u jednorázové akce]:[Příjmení]],2,0))</f>
        <v/>
      </c>
      <c r="C5571" s="25" t="str">
        <f>IF(A5571="","",VLOOKUP(A5571,Tabulka3[[Číslo registrace  u jednorázové akce]:[Příjmení]],3,0))</f>
        <v/>
      </c>
      <c r="I5571" s="94"/>
      <c r="J5571" s="94"/>
      <c r="L5571" s="15"/>
      <c r="M5571" s="15"/>
      <c r="N5571" s="15"/>
    </row>
    <row r="5572" spans="2:14" s="25" customFormat="1" ht="15" customHeight="1" x14ac:dyDescent="0.3">
      <c r="B5572" s="25" t="str">
        <f>IF(A5572="","",VLOOKUP(A5572,Tabulka3[[Číslo registrace  u jednorázové akce]:[Příjmení]],2,0))</f>
        <v/>
      </c>
      <c r="C5572" s="25" t="str">
        <f>IF(A5572="","",VLOOKUP(A5572,Tabulka3[[Číslo registrace  u jednorázové akce]:[Příjmení]],3,0))</f>
        <v/>
      </c>
      <c r="I5572" s="94"/>
      <c r="J5572" s="94"/>
      <c r="L5572" s="15"/>
      <c r="M5572" s="15"/>
      <c r="N5572" s="15"/>
    </row>
    <row r="5573" spans="2:14" s="25" customFormat="1" ht="15" customHeight="1" x14ac:dyDescent="0.3">
      <c r="B5573" s="25" t="str">
        <f>IF(A5573="","",VLOOKUP(A5573,Tabulka3[[Číslo registrace  u jednorázové akce]:[Příjmení]],2,0))</f>
        <v/>
      </c>
      <c r="C5573" s="25" t="str">
        <f>IF(A5573="","",VLOOKUP(A5573,Tabulka3[[Číslo registrace  u jednorázové akce]:[Příjmení]],3,0))</f>
        <v/>
      </c>
      <c r="I5573" s="94"/>
      <c r="J5573" s="94"/>
      <c r="L5573" s="15"/>
      <c r="M5573" s="15"/>
      <c r="N5573" s="15"/>
    </row>
    <row r="5574" spans="2:14" s="25" customFormat="1" ht="15" customHeight="1" x14ac:dyDescent="0.3">
      <c r="B5574" s="25" t="str">
        <f>IF(A5574="","",VLOOKUP(A5574,Tabulka3[[Číslo registrace  u jednorázové akce]:[Příjmení]],2,0))</f>
        <v/>
      </c>
      <c r="C5574" s="25" t="str">
        <f>IF(A5574="","",VLOOKUP(A5574,Tabulka3[[Číslo registrace  u jednorázové akce]:[Příjmení]],3,0))</f>
        <v/>
      </c>
      <c r="I5574" s="94"/>
      <c r="J5574" s="94"/>
      <c r="L5574" s="15"/>
      <c r="M5574" s="15"/>
      <c r="N5574" s="15"/>
    </row>
    <row r="5575" spans="2:14" s="25" customFormat="1" ht="15" customHeight="1" x14ac:dyDescent="0.3">
      <c r="B5575" s="25" t="str">
        <f>IF(A5575="","",VLOOKUP(A5575,Tabulka3[[Číslo registrace  u jednorázové akce]:[Příjmení]],2,0))</f>
        <v/>
      </c>
      <c r="C5575" s="25" t="str">
        <f>IF(A5575="","",VLOOKUP(A5575,Tabulka3[[Číslo registrace  u jednorázové akce]:[Příjmení]],3,0))</f>
        <v/>
      </c>
      <c r="I5575" s="94"/>
      <c r="J5575" s="94"/>
      <c r="L5575" s="15"/>
      <c r="M5575" s="15"/>
      <c r="N5575" s="15"/>
    </row>
    <row r="5576" spans="2:14" s="25" customFormat="1" ht="15" customHeight="1" x14ac:dyDescent="0.3">
      <c r="B5576" s="25" t="str">
        <f>IF(A5576="","",VLOOKUP(A5576,Tabulka3[[Číslo registrace  u jednorázové akce]:[Příjmení]],2,0))</f>
        <v/>
      </c>
      <c r="C5576" s="25" t="str">
        <f>IF(A5576="","",VLOOKUP(A5576,Tabulka3[[Číslo registrace  u jednorázové akce]:[Příjmení]],3,0))</f>
        <v/>
      </c>
      <c r="I5576" s="94"/>
      <c r="J5576" s="94"/>
      <c r="L5576" s="15"/>
      <c r="M5576" s="15"/>
      <c r="N5576" s="15"/>
    </row>
    <row r="5577" spans="2:14" s="25" customFormat="1" ht="15" customHeight="1" x14ac:dyDescent="0.3">
      <c r="B5577" s="25" t="str">
        <f>IF(A5577="","",VLOOKUP(A5577,Tabulka3[[Číslo registrace  u jednorázové akce]:[Příjmení]],2,0))</f>
        <v/>
      </c>
      <c r="C5577" s="25" t="str">
        <f>IF(A5577="","",VLOOKUP(A5577,Tabulka3[[Číslo registrace  u jednorázové akce]:[Příjmení]],3,0))</f>
        <v/>
      </c>
      <c r="I5577" s="94"/>
      <c r="J5577" s="94"/>
      <c r="L5577" s="15"/>
      <c r="M5577" s="15"/>
      <c r="N5577" s="15"/>
    </row>
    <row r="5578" spans="2:14" s="25" customFormat="1" ht="15" customHeight="1" x14ac:dyDescent="0.3">
      <c r="B5578" s="25" t="str">
        <f>IF(A5578="","",VLOOKUP(A5578,Tabulka3[[Číslo registrace  u jednorázové akce]:[Příjmení]],2,0))</f>
        <v/>
      </c>
      <c r="C5578" s="25" t="str">
        <f>IF(A5578="","",VLOOKUP(A5578,Tabulka3[[Číslo registrace  u jednorázové akce]:[Příjmení]],3,0))</f>
        <v/>
      </c>
      <c r="I5578" s="94"/>
      <c r="J5578" s="94"/>
      <c r="L5578" s="15"/>
      <c r="M5578" s="15"/>
      <c r="N5578" s="15"/>
    </row>
    <row r="5579" spans="2:14" s="25" customFormat="1" ht="15" customHeight="1" x14ac:dyDescent="0.3">
      <c r="B5579" s="25" t="str">
        <f>IF(A5579="","",VLOOKUP(A5579,Tabulka3[[Číslo registrace  u jednorázové akce]:[Příjmení]],2,0))</f>
        <v/>
      </c>
      <c r="C5579" s="25" t="str">
        <f>IF(A5579="","",VLOOKUP(A5579,Tabulka3[[Číslo registrace  u jednorázové akce]:[Příjmení]],3,0))</f>
        <v/>
      </c>
      <c r="I5579" s="94"/>
      <c r="J5579" s="94"/>
      <c r="L5579" s="15"/>
      <c r="M5579" s="15"/>
      <c r="N5579" s="15"/>
    </row>
    <row r="5580" spans="2:14" s="25" customFormat="1" ht="15" customHeight="1" x14ac:dyDescent="0.3">
      <c r="B5580" s="25" t="str">
        <f>IF(A5580="","",VLOOKUP(A5580,Tabulka3[[Číslo registrace  u jednorázové akce]:[Příjmení]],2,0))</f>
        <v/>
      </c>
      <c r="C5580" s="25" t="str">
        <f>IF(A5580="","",VLOOKUP(A5580,Tabulka3[[Číslo registrace  u jednorázové akce]:[Příjmení]],3,0))</f>
        <v/>
      </c>
      <c r="I5580" s="94"/>
      <c r="J5580" s="94"/>
      <c r="L5580" s="15"/>
      <c r="M5580" s="15"/>
      <c r="N5580" s="15"/>
    </row>
    <row r="5581" spans="2:14" s="25" customFormat="1" ht="15" customHeight="1" x14ac:dyDescent="0.3">
      <c r="B5581" s="25" t="str">
        <f>IF(A5581="","",VLOOKUP(A5581,Tabulka3[[Číslo registrace  u jednorázové akce]:[Příjmení]],2,0))</f>
        <v/>
      </c>
      <c r="C5581" s="25" t="str">
        <f>IF(A5581="","",VLOOKUP(A5581,Tabulka3[[Číslo registrace  u jednorázové akce]:[Příjmení]],3,0))</f>
        <v/>
      </c>
      <c r="I5581" s="94"/>
      <c r="J5581" s="94"/>
      <c r="L5581" s="15"/>
      <c r="M5581" s="15"/>
      <c r="N5581" s="15"/>
    </row>
    <row r="5582" spans="2:14" s="25" customFormat="1" ht="15" customHeight="1" x14ac:dyDescent="0.3">
      <c r="B5582" s="25" t="str">
        <f>IF(A5582="","",VLOOKUP(A5582,Tabulka3[[Číslo registrace  u jednorázové akce]:[Příjmení]],2,0))</f>
        <v/>
      </c>
      <c r="C5582" s="25" t="str">
        <f>IF(A5582="","",VLOOKUP(A5582,Tabulka3[[Číslo registrace  u jednorázové akce]:[Příjmení]],3,0))</f>
        <v/>
      </c>
      <c r="I5582" s="94"/>
      <c r="J5582" s="94"/>
      <c r="L5582" s="15"/>
      <c r="M5582" s="15"/>
      <c r="N5582" s="15"/>
    </row>
    <row r="5583" spans="2:14" s="25" customFormat="1" ht="15" customHeight="1" x14ac:dyDescent="0.3">
      <c r="B5583" s="25" t="str">
        <f>IF(A5583="","",VLOOKUP(A5583,Tabulka3[[Číslo registrace  u jednorázové akce]:[Příjmení]],2,0))</f>
        <v/>
      </c>
      <c r="C5583" s="25" t="str">
        <f>IF(A5583="","",VLOOKUP(A5583,Tabulka3[[Číslo registrace  u jednorázové akce]:[Příjmení]],3,0))</f>
        <v/>
      </c>
      <c r="I5583" s="94"/>
      <c r="J5583" s="94"/>
      <c r="L5583" s="15"/>
      <c r="M5583" s="15"/>
      <c r="N5583" s="15"/>
    </row>
    <row r="5584" spans="2:14" s="25" customFormat="1" ht="15" customHeight="1" x14ac:dyDescent="0.3">
      <c r="B5584" s="25" t="str">
        <f>IF(A5584="","",VLOOKUP(A5584,Tabulka3[[Číslo registrace  u jednorázové akce]:[Příjmení]],2,0))</f>
        <v/>
      </c>
      <c r="C5584" s="25" t="str">
        <f>IF(A5584="","",VLOOKUP(A5584,Tabulka3[[Číslo registrace  u jednorázové akce]:[Příjmení]],3,0))</f>
        <v/>
      </c>
      <c r="I5584" s="94"/>
      <c r="J5584" s="94"/>
      <c r="L5584" s="15"/>
      <c r="M5584" s="15"/>
      <c r="N5584" s="15"/>
    </row>
    <row r="5585" spans="2:14" s="25" customFormat="1" ht="15" customHeight="1" x14ac:dyDescent="0.3">
      <c r="B5585" s="25" t="str">
        <f>IF(A5585="","",VLOOKUP(A5585,Tabulka3[[Číslo registrace  u jednorázové akce]:[Příjmení]],2,0))</f>
        <v/>
      </c>
      <c r="C5585" s="25" t="str">
        <f>IF(A5585="","",VLOOKUP(A5585,Tabulka3[[Číslo registrace  u jednorázové akce]:[Příjmení]],3,0))</f>
        <v/>
      </c>
      <c r="I5585" s="94"/>
      <c r="J5585" s="94"/>
      <c r="L5585" s="15"/>
      <c r="M5585" s="15"/>
      <c r="N5585" s="15"/>
    </row>
    <row r="5586" spans="2:14" s="25" customFormat="1" ht="15" customHeight="1" x14ac:dyDescent="0.3">
      <c r="B5586" s="25" t="str">
        <f>IF(A5586="","",VLOOKUP(A5586,Tabulka3[[Číslo registrace  u jednorázové akce]:[Příjmení]],2,0))</f>
        <v/>
      </c>
      <c r="C5586" s="25" t="str">
        <f>IF(A5586="","",VLOOKUP(A5586,Tabulka3[[Číslo registrace  u jednorázové akce]:[Příjmení]],3,0))</f>
        <v/>
      </c>
      <c r="I5586" s="94"/>
      <c r="J5586" s="94"/>
      <c r="L5586" s="15"/>
      <c r="M5586" s="15"/>
      <c r="N5586" s="15"/>
    </row>
    <row r="5587" spans="2:14" s="25" customFormat="1" ht="15" customHeight="1" x14ac:dyDescent="0.3">
      <c r="B5587" s="25" t="str">
        <f>IF(A5587="","",VLOOKUP(A5587,Tabulka3[[Číslo registrace  u jednorázové akce]:[Příjmení]],2,0))</f>
        <v/>
      </c>
      <c r="C5587" s="25" t="str">
        <f>IF(A5587="","",VLOOKUP(A5587,Tabulka3[[Číslo registrace  u jednorázové akce]:[Příjmení]],3,0))</f>
        <v/>
      </c>
      <c r="I5587" s="94"/>
      <c r="J5587" s="94"/>
      <c r="L5587" s="15"/>
      <c r="M5587" s="15"/>
      <c r="N5587" s="15"/>
    </row>
    <row r="5588" spans="2:14" s="25" customFormat="1" ht="15" customHeight="1" x14ac:dyDescent="0.3">
      <c r="B5588" s="25" t="str">
        <f>IF(A5588="","",VLOOKUP(A5588,Tabulka3[[Číslo registrace  u jednorázové akce]:[Příjmení]],2,0))</f>
        <v/>
      </c>
      <c r="C5588" s="25" t="str">
        <f>IF(A5588="","",VLOOKUP(A5588,Tabulka3[[Číslo registrace  u jednorázové akce]:[Příjmení]],3,0))</f>
        <v/>
      </c>
      <c r="I5588" s="94"/>
      <c r="J5588" s="94"/>
      <c r="L5588" s="15"/>
      <c r="M5588" s="15"/>
      <c r="N5588" s="15"/>
    </row>
    <row r="5589" spans="2:14" s="25" customFormat="1" ht="15" customHeight="1" x14ac:dyDescent="0.3">
      <c r="B5589" s="25" t="str">
        <f>IF(A5589="","",VLOOKUP(A5589,Tabulka3[[Číslo registrace  u jednorázové akce]:[Příjmení]],2,0))</f>
        <v/>
      </c>
      <c r="C5589" s="25" t="str">
        <f>IF(A5589="","",VLOOKUP(A5589,Tabulka3[[Číslo registrace  u jednorázové akce]:[Příjmení]],3,0))</f>
        <v/>
      </c>
      <c r="I5589" s="94"/>
      <c r="J5589" s="94"/>
      <c r="L5589" s="15"/>
      <c r="M5589" s="15"/>
      <c r="N5589" s="15"/>
    </row>
    <row r="5590" spans="2:14" s="25" customFormat="1" ht="15" customHeight="1" x14ac:dyDescent="0.3">
      <c r="B5590" s="25" t="str">
        <f>IF(A5590="","",VLOOKUP(A5590,Tabulka3[[Číslo registrace  u jednorázové akce]:[Příjmení]],2,0))</f>
        <v/>
      </c>
      <c r="C5590" s="25" t="str">
        <f>IF(A5590="","",VLOOKUP(A5590,Tabulka3[[Číslo registrace  u jednorázové akce]:[Příjmení]],3,0))</f>
        <v/>
      </c>
      <c r="I5590" s="94"/>
      <c r="J5590" s="94"/>
      <c r="L5590" s="15"/>
      <c r="M5590" s="15"/>
      <c r="N5590" s="15"/>
    </row>
    <row r="5591" spans="2:14" s="25" customFormat="1" ht="15" customHeight="1" x14ac:dyDescent="0.3">
      <c r="B5591" s="25" t="str">
        <f>IF(A5591="","",VLOOKUP(A5591,Tabulka3[[Číslo registrace  u jednorázové akce]:[Příjmení]],2,0))</f>
        <v/>
      </c>
      <c r="C5591" s="25" t="str">
        <f>IF(A5591="","",VLOOKUP(A5591,Tabulka3[[Číslo registrace  u jednorázové akce]:[Příjmení]],3,0))</f>
        <v/>
      </c>
      <c r="I5591" s="94"/>
      <c r="J5591" s="94"/>
      <c r="L5591" s="15"/>
      <c r="M5591" s="15"/>
      <c r="N5591" s="15"/>
    </row>
    <row r="5592" spans="2:14" s="25" customFormat="1" ht="15" customHeight="1" x14ac:dyDescent="0.3">
      <c r="B5592" s="25" t="str">
        <f>IF(A5592="","",VLOOKUP(A5592,Tabulka3[[Číslo registrace  u jednorázové akce]:[Příjmení]],2,0))</f>
        <v/>
      </c>
      <c r="C5592" s="25" t="str">
        <f>IF(A5592="","",VLOOKUP(A5592,Tabulka3[[Číslo registrace  u jednorázové akce]:[Příjmení]],3,0))</f>
        <v/>
      </c>
      <c r="I5592" s="94"/>
      <c r="J5592" s="94"/>
      <c r="L5592" s="15"/>
      <c r="M5592" s="15"/>
      <c r="N5592" s="15"/>
    </row>
    <row r="5593" spans="2:14" s="25" customFormat="1" ht="15" customHeight="1" x14ac:dyDescent="0.3">
      <c r="B5593" s="25" t="str">
        <f>IF(A5593="","",VLOOKUP(A5593,Tabulka3[[Číslo registrace  u jednorázové akce]:[Příjmení]],2,0))</f>
        <v/>
      </c>
      <c r="C5593" s="25" t="str">
        <f>IF(A5593="","",VLOOKUP(A5593,Tabulka3[[Číslo registrace  u jednorázové akce]:[Příjmení]],3,0))</f>
        <v/>
      </c>
      <c r="I5593" s="94"/>
      <c r="J5593" s="94"/>
      <c r="L5593" s="15"/>
      <c r="M5593" s="15"/>
      <c r="N5593" s="15"/>
    </row>
    <row r="5594" spans="2:14" s="25" customFormat="1" ht="15" customHeight="1" x14ac:dyDescent="0.3">
      <c r="B5594" s="25" t="str">
        <f>IF(A5594="","",VLOOKUP(A5594,Tabulka3[[Číslo registrace  u jednorázové akce]:[Příjmení]],2,0))</f>
        <v/>
      </c>
      <c r="C5594" s="25" t="str">
        <f>IF(A5594="","",VLOOKUP(A5594,Tabulka3[[Číslo registrace  u jednorázové akce]:[Příjmení]],3,0))</f>
        <v/>
      </c>
      <c r="I5594" s="94"/>
      <c r="J5594" s="94"/>
      <c r="L5594" s="15"/>
      <c r="M5594" s="15"/>
      <c r="N5594" s="15"/>
    </row>
    <row r="5595" spans="2:14" s="25" customFormat="1" ht="15" customHeight="1" x14ac:dyDescent="0.3">
      <c r="B5595" s="25" t="str">
        <f>IF(A5595="","",VLOOKUP(A5595,Tabulka3[[Číslo registrace  u jednorázové akce]:[Příjmení]],2,0))</f>
        <v/>
      </c>
      <c r="C5595" s="25" t="str">
        <f>IF(A5595="","",VLOOKUP(A5595,Tabulka3[[Číslo registrace  u jednorázové akce]:[Příjmení]],3,0))</f>
        <v/>
      </c>
      <c r="I5595" s="94"/>
      <c r="J5595" s="94"/>
      <c r="L5595" s="15"/>
      <c r="M5595" s="15"/>
      <c r="N5595" s="15"/>
    </row>
    <row r="5596" spans="2:14" s="25" customFormat="1" ht="15" customHeight="1" x14ac:dyDescent="0.3">
      <c r="B5596" s="25" t="str">
        <f>IF(A5596="","",VLOOKUP(A5596,Tabulka3[[Číslo registrace  u jednorázové akce]:[Příjmení]],2,0))</f>
        <v/>
      </c>
      <c r="C5596" s="25" t="str">
        <f>IF(A5596="","",VLOOKUP(A5596,Tabulka3[[Číslo registrace  u jednorázové akce]:[Příjmení]],3,0))</f>
        <v/>
      </c>
      <c r="I5596" s="94"/>
      <c r="J5596" s="94"/>
      <c r="L5596" s="15"/>
      <c r="M5596" s="15"/>
      <c r="N5596" s="15"/>
    </row>
    <row r="5597" spans="2:14" s="25" customFormat="1" ht="15" customHeight="1" x14ac:dyDescent="0.3">
      <c r="B5597" s="25" t="str">
        <f>IF(A5597="","",VLOOKUP(A5597,Tabulka3[[Číslo registrace  u jednorázové akce]:[Příjmení]],2,0))</f>
        <v/>
      </c>
      <c r="C5597" s="25" t="str">
        <f>IF(A5597="","",VLOOKUP(A5597,Tabulka3[[Číslo registrace  u jednorázové akce]:[Příjmení]],3,0))</f>
        <v/>
      </c>
      <c r="I5597" s="94"/>
      <c r="J5597" s="94"/>
      <c r="L5597" s="15"/>
      <c r="M5597" s="15"/>
      <c r="N5597" s="15"/>
    </row>
    <row r="5598" spans="2:14" s="25" customFormat="1" ht="15" customHeight="1" x14ac:dyDescent="0.3">
      <c r="B5598" s="25" t="str">
        <f>IF(A5598="","",VLOOKUP(A5598,Tabulka3[[Číslo registrace  u jednorázové akce]:[Příjmení]],2,0))</f>
        <v/>
      </c>
      <c r="C5598" s="25" t="str">
        <f>IF(A5598="","",VLOOKUP(A5598,Tabulka3[[Číslo registrace  u jednorázové akce]:[Příjmení]],3,0))</f>
        <v/>
      </c>
      <c r="I5598" s="94"/>
      <c r="J5598" s="94"/>
      <c r="L5598" s="15"/>
      <c r="M5598" s="15"/>
      <c r="N5598" s="15"/>
    </row>
    <row r="5599" spans="2:14" s="25" customFormat="1" ht="15" customHeight="1" x14ac:dyDescent="0.3">
      <c r="B5599" s="25" t="str">
        <f>IF(A5599="","",VLOOKUP(A5599,Tabulka3[[Číslo registrace  u jednorázové akce]:[Příjmení]],2,0))</f>
        <v/>
      </c>
      <c r="C5599" s="25" t="str">
        <f>IF(A5599="","",VLOOKUP(A5599,Tabulka3[[Číslo registrace  u jednorázové akce]:[Příjmení]],3,0))</f>
        <v/>
      </c>
      <c r="I5599" s="94"/>
      <c r="J5599" s="94"/>
      <c r="L5599" s="15"/>
      <c r="M5599" s="15"/>
      <c r="N5599" s="15"/>
    </row>
    <row r="5600" spans="2:14" s="25" customFormat="1" ht="15" customHeight="1" x14ac:dyDescent="0.3">
      <c r="B5600" s="25" t="str">
        <f>IF(A5600="","",VLOOKUP(A5600,Tabulka3[[Číslo registrace  u jednorázové akce]:[Příjmení]],2,0))</f>
        <v/>
      </c>
      <c r="C5600" s="25" t="str">
        <f>IF(A5600="","",VLOOKUP(A5600,Tabulka3[[Číslo registrace  u jednorázové akce]:[Příjmení]],3,0))</f>
        <v/>
      </c>
      <c r="I5600" s="94"/>
      <c r="J5600" s="94"/>
      <c r="L5600" s="15"/>
      <c r="M5600" s="15"/>
      <c r="N5600" s="15"/>
    </row>
    <row r="5601" spans="2:14" s="25" customFormat="1" ht="15" customHeight="1" x14ac:dyDescent="0.3">
      <c r="B5601" s="25" t="str">
        <f>IF(A5601="","",VLOOKUP(A5601,Tabulka3[[Číslo registrace  u jednorázové akce]:[Příjmení]],2,0))</f>
        <v/>
      </c>
      <c r="C5601" s="25" t="str">
        <f>IF(A5601="","",VLOOKUP(A5601,Tabulka3[[Číslo registrace  u jednorázové akce]:[Příjmení]],3,0))</f>
        <v/>
      </c>
      <c r="I5601" s="94"/>
      <c r="J5601" s="94"/>
      <c r="L5601" s="15"/>
      <c r="M5601" s="15"/>
      <c r="N5601" s="15"/>
    </row>
    <row r="5602" spans="2:14" s="25" customFormat="1" ht="15" customHeight="1" x14ac:dyDescent="0.3">
      <c r="B5602" s="25" t="str">
        <f>IF(A5602="","",VLOOKUP(A5602,Tabulka3[[Číslo registrace  u jednorázové akce]:[Příjmení]],2,0))</f>
        <v/>
      </c>
      <c r="C5602" s="25" t="str">
        <f>IF(A5602="","",VLOOKUP(A5602,Tabulka3[[Číslo registrace  u jednorázové akce]:[Příjmení]],3,0))</f>
        <v/>
      </c>
      <c r="I5602" s="94"/>
      <c r="J5602" s="94"/>
      <c r="L5602" s="15"/>
      <c r="M5602" s="15"/>
      <c r="N5602" s="15"/>
    </row>
    <row r="5603" spans="2:14" s="25" customFormat="1" ht="15" customHeight="1" x14ac:dyDescent="0.3">
      <c r="B5603" s="25" t="str">
        <f>IF(A5603="","",VLOOKUP(A5603,Tabulka3[[Číslo registrace  u jednorázové akce]:[Příjmení]],2,0))</f>
        <v/>
      </c>
      <c r="C5603" s="25" t="str">
        <f>IF(A5603="","",VLOOKUP(A5603,Tabulka3[[Číslo registrace  u jednorázové akce]:[Příjmení]],3,0))</f>
        <v/>
      </c>
      <c r="I5603" s="94"/>
      <c r="J5603" s="94"/>
      <c r="L5603" s="15"/>
      <c r="M5603" s="15"/>
      <c r="N5603" s="15"/>
    </row>
    <row r="5604" spans="2:14" s="25" customFormat="1" ht="15" customHeight="1" x14ac:dyDescent="0.3">
      <c r="B5604" s="25" t="str">
        <f>IF(A5604="","",VLOOKUP(A5604,Tabulka3[[Číslo registrace  u jednorázové akce]:[Příjmení]],2,0))</f>
        <v/>
      </c>
      <c r="C5604" s="25" t="str">
        <f>IF(A5604="","",VLOOKUP(A5604,Tabulka3[[Číslo registrace  u jednorázové akce]:[Příjmení]],3,0))</f>
        <v/>
      </c>
      <c r="I5604" s="94"/>
      <c r="J5604" s="94"/>
      <c r="L5604" s="15"/>
      <c r="M5604" s="15"/>
      <c r="N5604" s="15"/>
    </row>
    <row r="5605" spans="2:14" s="25" customFormat="1" ht="15" customHeight="1" x14ac:dyDescent="0.3">
      <c r="B5605" s="25" t="str">
        <f>IF(A5605="","",VLOOKUP(A5605,Tabulka3[[Číslo registrace  u jednorázové akce]:[Příjmení]],2,0))</f>
        <v/>
      </c>
      <c r="C5605" s="25" t="str">
        <f>IF(A5605="","",VLOOKUP(A5605,Tabulka3[[Číslo registrace  u jednorázové akce]:[Příjmení]],3,0))</f>
        <v/>
      </c>
      <c r="I5605" s="94"/>
      <c r="J5605" s="94"/>
      <c r="L5605" s="15"/>
      <c r="M5605" s="15"/>
      <c r="N5605" s="15"/>
    </row>
    <row r="5606" spans="2:14" s="25" customFormat="1" ht="15" customHeight="1" x14ac:dyDescent="0.3">
      <c r="B5606" s="25" t="str">
        <f>IF(A5606="","",VLOOKUP(A5606,Tabulka3[[Číslo registrace  u jednorázové akce]:[Příjmení]],2,0))</f>
        <v/>
      </c>
      <c r="C5606" s="25" t="str">
        <f>IF(A5606="","",VLOOKUP(A5606,Tabulka3[[Číslo registrace  u jednorázové akce]:[Příjmení]],3,0))</f>
        <v/>
      </c>
      <c r="I5606" s="94"/>
      <c r="J5606" s="94"/>
      <c r="L5606" s="15"/>
      <c r="M5606" s="15"/>
      <c r="N5606" s="15"/>
    </row>
    <row r="5607" spans="2:14" s="25" customFormat="1" ht="15" customHeight="1" x14ac:dyDescent="0.3">
      <c r="B5607" s="25" t="str">
        <f>IF(A5607="","",VLOOKUP(A5607,Tabulka3[[Číslo registrace  u jednorázové akce]:[Příjmení]],2,0))</f>
        <v/>
      </c>
      <c r="C5607" s="25" t="str">
        <f>IF(A5607="","",VLOOKUP(A5607,Tabulka3[[Číslo registrace  u jednorázové akce]:[Příjmení]],3,0))</f>
        <v/>
      </c>
      <c r="I5607" s="94"/>
      <c r="J5607" s="94"/>
      <c r="L5607" s="15"/>
      <c r="M5607" s="15"/>
      <c r="N5607" s="15"/>
    </row>
    <row r="5608" spans="2:14" s="25" customFormat="1" ht="15" customHeight="1" x14ac:dyDescent="0.3">
      <c r="B5608" s="25" t="str">
        <f>IF(A5608="","",VLOOKUP(A5608,Tabulka3[[Číslo registrace  u jednorázové akce]:[Příjmení]],2,0))</f>
        <v/>
      </c>
      <c r="C5608" s="25" t="str">
        <f>IF(A5608="","",VLOOKUP(A5608,Tabulka3[[Číslo registrace  u jednorázové akce]:[Příjmení]],3,0))</f>
        <v/>
      </c>
      <c r="I5608" s="94"/>
      <c r="J5608" s="94"/>
      <c r="L5608" s="15"/>
      <c r="M5608" s="15"/>
      <c r="N5608" s="15"/>
    </row>
    <row r="5609" spans="2:14" s="25" customFormat="1" ht="15" customHeight="1" x14ac:dyDescent="0.3">
      <c r="B5609" s="25" t="str">
        <f>IF(A5609="","",VLOOKUP(A5609,Tabulka3[[Číslo registrace  u jednorázové akce]:[Příjmení]],2,0))</f>
        <v/>
      </c>
      <c r="C5609" s="25" t="str">
        <f>IF(A5609="","",VLOOKUP(A5609,Tabulka3[[Číslo registrace  u jednorázové akce]:[Příjmení]],3,0))</f>
        <v/>
      </c>
      <c r="I5609" s="94"/>
      <c r="J5609" s="94"/>
      <c r="L5609" s="15"/>
      <c r="M5609" s="15"/>
      <c r="N5609" s="15"/>
    </row>
    <row r="5610" spans="2:14" s="25" customFormat="1" ht="15" customHeight="1" x14ac:dyDescent="0.3">
      <c r="B5610" s="25" t="str">
        <f>IF(A5610="","",VLOOKUP(A5610,Tabulka3[[Číslo registrace  u jednorázové akce]:[Příjmení]],2,0))</f>
        <v/>
      </c>
      <c r="C5610" s="25" t="str">
        <f>IF(A5610="","",VLOOKUP(A5610,Tabulka3[[Číslo registrace  u jednorázové akce]:[Příjmení]],3,0))</f>
        <v/>
      </c>
      <c r="I5610" s="94"/>
      <c r="J5610" s="94"/>
      <c r="L5610" s="15"/>
      <c r="M5610" s="15"/>
      <c r="N5610" s="15"/>
    </row>
    <row r="5611" spans="2:14" s="25" customFormat="1" ht="15" customHeight="1" x14ac:dyDescent="0.3">
      <c r="B5611" s="25" t="str">
        <f>IF(A5611="","",VLOOKUP(A5611,Tabulka3[[Číslo registrace  u jednorázové akce]:[Příjmení]],2,0))</f>
        <v/>
      </c>
      <c r="C5611" s="25" t="str">
        <f>IF(A5611="","",VLOOKUP(A5611,Tabulka3[[Číslo registrace  u jednorázové akce]:[Příjmení]],3,0))</f>
        <v/>
      </c>
      <c r="I5611" s="94"/>
      <c r="J5611" s="94"/>
      <c r="L5611" s="15"/>
      <c r="M5611" s="15"/>
      <c r="N5611" s="15"/>
    </row>
    <row r="5612" spans="2:14" s="25" customFormat="1" ht="15" customHeight="1" x14ac:dyDescent="0.3">
      <c r="B5612" s="25" t="str">
        <f>IF(A5612="","",VLOOKUP(A5612,Tabulka3[[Číslo registrace  u jednorázové akce]:[Příjmení]],2,0))</f>
        <v/>
      </c>
      <c r="C5612" s="25" t="str">
        <f>IF(A5612="","",VLOOKUP(A5612,Tabulka3[[Číslo registrace  u jednorázové akce]:[Příjmení]],3,0))</f>
        <v/>
      </c>
      <c r="I5612" s="94"/>
      <c r="J5612" s="94"/>
      <c r="L5612" s="15"/>
      <c r="M5612" s="15"/>
      <c r="N5612" s="15"/>
    </row>
    <row r="5613" spans="2:14" s="25" customFormat="1" ht="15" customHeight="1" x14ac:dyDescent="0.3">
      <c r="B5613" s="25" t="str">
        <f>IF(A5613="","",VLOOKUP(A5613,Tabulka3[[Číslo registrace  u jednorázové akce]:[Příjmení]],2,0))</f>
        <v/>
      </c>
      <c r="C5613" s="25" t="str">
        <f>IF(A5613="","",VLOOKUP(A5613,Tabulka3[[Číslo registrace  u jednorázové akce]:[Příjmení]],3,0))</f>
        <v/>
      </c>
      <c r="I5613" s="94"/>
      <c r="J5613" s="94"/>
      <c r="L5613" s="15"/>
      <c r="M5613" s="15"/>
      <c r="N5613" s="15"/>
    </row>
    <row r="5614" spans="2:14" s="25" customFormat="1" ht="15" customHeight="1" x14ac:dyDescent="0.3">
      <c r="B5614" s="25" t="str">
        <f>IF(A5614="","",VLOOKUP(A5614,Tabulka3[[Číslo registrace  u jednorázové akce]:[Příjmení]],2,0))</f>
        <v/>
      </c>
      <c r="C5614" s="25" t="str">
        <f>IF(A5614="","",VLOOKUP(A5614,Tabulka3[[Číslo registrace  u jednorázové akce]:[Příjmení]],3,0))</f>
        <v/>
      </c>
      <c r="I5614" s="94"/>
      <c r="J5614" s="94"/>
      <c r="L5614" s="15"/>
      <c r="M5614" s="15"/>
      <c r="N5614" s="15"/>
    </row>
    <row r="5615" spans="2:14" s="25" customFormat="1" ht="15" customHeight="1" x14ac:dyDescent="0.3">
      <c r="B5615" s="25" t="str">
        <f>IF(A5615="","",VLOOKUP(A5615,Tabulka3[[Číslo registrace  u jednorázové akce]:[Příjmení]],2,0))</f>
        <v/>
      </c>
      <c r="C5615" s="25" t="str">
        <f>IF(A5615="","",VLOOKUP(A5615,Tabulka3[[Číslo registrace  u jednorázové akce]:[Příjmení]],3,0))</f>
        <v/>
      </c>
      <c r="I5615" s="94"/>
      <c r="J5615" s="94"/>
      <c r="L5615" s="15"/>
      <c r="M5615" s="15"/>
      <c r="N5615" s="15"/>
    </row>
    <row r="5616" spans="2:14" s="25" customFormat="1" ht="15" customHeight="1" x14ac:dyDescent="0.3">
      <c r="B5616" s="25" t="str">
        <f>IF(A5616="","",VLOOKUP(A5616,Tabulka3[[Číslo registrace  u jednorázové akce]:[Příjmení]],2,0))</f>
        <v/>
      </c>
      <c r="C5616" s="25" t="str">
        <f>IF(A5616="","",VLOOKUP(A5616,Tabulka3[[Číslo registrace  u jednorázové akce]:[Příjmení]],3,0))</f>
        <v/>
      </c>
      <c r="I5616" s="94"/>
      <c r="J5616" s="94"/>
      <c r="L5616" s="15"/>
      <c r="M5616" s="15"/>
      <c r="N5616" s="15"/>
    </row>
    <row r="5617" spans="2:14" s="25" customFormat="1" ht="15" customHeight="1" x14ac:dyDescent="0.3">
      <c r="B5617" s="25" t="str">
        <f>IF(A5617="","",VLOOKUP(A5617,Tabulka3[[Číslo registrace  u jednorázové akce]:[Příjmení]],2,0))</f>
        <v/>
      </c>
      <c r="C5617" s="25" t="str">
        <f>IF(A5617="","",VLOOKUP(A5617,Tabulka3[[Číslo registrace  u jednorázové akce]:[Příjmení]],3,0))</f>
        <v/>
      </c>
      <c r="I5617" s="94"/>
      <c r="J5617" s="94"/>
      <c r="L5617" s="15"/>
      <c r="M5617" s="15"/>
      <c r="N5617" s="15"/>
    </row>
    <row r="5618" spans="2:14" s="25" customFormat="1" ht="15" customHeight="1" x14ac:dyDescent="0.3">
      <c r="B5618" s="25" t="str">
        <f>IF(A5618="","",VLOOKUP(A5618,Tabulka3[[Číslo registrace  u jednorázové akce]:[Příjmení]],2,0))</f>
        <v/>
      </c>
      <c r="C5618" s="25" t="str">
        <f>IF(A5618="","",VLOOKUP(A5618,Tabulka3[[Číslo registrace  u jednorázové akce]:[Příjmení]],3,0))</f>
        <v/>
      </c>
      <c r="I5618" s="94"/>
      <c r="J5618" s="94"/>
      <c r="L5618" s="15"/>
      <c r="M5618" s="15"/>
      <c r="N5618" s="15"/>
    </row>
    <row r="5619" spans="2:14" s="25" customFormat="1" ht="15" customHeight="1" x14ac:dyDescent="0.3">
      <c r="B5619" s="25" t="str">
        <f>IF(A5619="","",VLOOKUP(A5619,Tabulka3[[Číslo registrace  u jednorázové akce]:[Příjmení]],2,0))</f>
        <v/>
      </c>
      <c r="C5619" s="25" t="str">
        <f>IF(A5619="","",VLOOKUP(A5619,Tabulka3[[Číslo registrace  u jednorázové akce]:[Příjmení]],3,0))</f>
        <v/>
      </c>
      <c r="I5619" s="94"/>
      <c r="J5619" s="94"/>
      <c r="L5619" s="15"/>
      <c r="M5619" s="15"/>
      <c r="N5619" s="15"/>
    </row>
    <row r="5620" spans="2:14" s="25" customFormat="1" ht="15" customHeight="1" x14ac:dyDescent="0.3">
      <c r="B5620" s="25" t="str">
        <f>IF(A5620="","",VLOOKUP(A5620,Tabulka3[[Číslo registrace  u jednorázové akce]:[Příjmení]],2,0))</f>
        <v/>
      </c>
      <c r="C5620" s="25" t="str">
        <f>IF(A5620="","",VLOOKUP(A5620,Tabulka3[[Číslo registrace  u jednorázové akce]:[Příjmení]],3,0))</f>
        <v/>
      </c>
      <c r="I5620" s="94"/>
      <c r="J5620" s="94"/>
      <c r="L5620" s="15"/>
      <c r="M5620" s="15"/>
      <c r="N5620" s="15"/>
    </row>
    <row r="5621" spans="2:14" s="25" customFormat="1" ht="15" customHeight="1" x14ac:dyDescent="0.3">
      <c r="B5621" s="25" t="str">
        <f>IF(A5621="","",VLOOKUP(A5621,Tabulka3[[Číslo registrace  u jednorázové akce]:[Příjmení]],2,0))</f>
        <v/>
      </c>
      <c r="C5621" s="25" t="str">
        <f>IF(A5621="","",VLOOKUP(A5621,Tabulka3[[Číslo registrace  u jednorázové akce]:[Příjmení]],3,0))</f>
        <v/>
      </c>
      <c r="I5621" s="94"/>
      <c r="J5621" s="94"/>
      <c r="L5621" s="15"/>
      <c r="M5621" s="15"/>
      <c r="N5621" s="15"/>
    </row>
    <row r="5622" spans="2:14" s="25" customFormat="1" ht="15" customHeight="1" x14ac:dyDescent="0.3">
      <c r="B5622" s="25" t="str">
        <f>IF(A5622="","",VLOOKUP(A5622,Tabulka3[[Číslo registrace  u jednorázové akce]:[Příjmení]],2,0))</f>
        <v/>
      </c>
      <c r="C5622" s="25" t="str">
        <f>IF(A5622="","",VLOOKUP(A5622,Tabulka3[[Číslo registrace  u jednorázové akce]:[Příjmení]],3,0))</f>
        <v/>
      </c>
      <c r="I5622" s="94"/>
      <c r="J5622" s="94"/>
      <c r="L5622" s="15"/>
      <c r="M5622" s="15"/>
      <c r="N5622" s="15"/>
    </row>
    <row r="5623" spans="2:14" s="25" customFormat="1" ht="15" customHeight="1" x14ac:dyDescent="0.3">
      <c r="B5623" s="25" t="str">
        <f>IF(A5623="","",VLOOKUP(A5623,Tabulka3[[Číslo registrace  u jednorázové akce]:[Příjmení]],2,0))</f>
        <v/>
      </c>
      <c r="C5623" s="25" t="str">
        <f>IF(A5623="","",VLOOKUP(A5623,Tabulka3[[Číslo registrace  u jednorázové akce]:[Příjmení]],3,0))</f>
        <v/>
      </c>
      <c r="I5623" s="94"/>
      <c r="J5623" s="94"/>
      <c r="L5623" s="15"/>
      <c r="M5623" s="15"/>
      <c r="N5623" s="15"/>
    </row>
    <row r="5624" spans="2:14" s="25" customFormat="1" ht="15" customHeight="1" x14ac:dyDescent="0.3">
      <c r="B5624" s="25" t="str">
        <f>IF(A5624="","",VLOOKUP(A5624,Tabulka3[[Číslo registrace  u jednorázové akce]:[Příjmení]],2,0))</f>
        <v/>
      </c>
      <c r="C5624" s="25" t="str">
        <f>IF(A5624="","",VLOOKUP(A5624,Tabulka3[[Číslo registrace  u jednorázové akce]:[Příjmení]],3,0))</f>
        <v/>
      </c>
      <c r="I5624" s="94"/>
      <c r="J5624" s="94"/>
      <c r="L5624" s="15"/>
      <c r="M5624" s="15"/>
      <c r="N5624" s="15"/>
    </row>
    <row r="5625" spans="2:14" s="25" customFormat="1" ht="15" customHeight="1" x14ac:dyDescent="0.3">
      <c r="B5625" s="25" t="str">
        <f>IF(A5625="","",VLOOKUP(A5625,Tabulka3[[Číslo registrace  u jednorázové akce]:[Příjmení]],2,0))</f>
        <v/>
      </c>
      <c r="C5625" s="25" t="str">
        <f>IF(A5625="","",VLOOKUP(A5625,Tabulka3[[Číslo registrace  u jednorázové akce]:[Příjmení]],3,0))</f>
        <v/>
      </c>
      <c r="I5625" s="94"/>
      <c r="J5625" s="94"/>
      <c r="L5625" s="15"/>
      <c r="M5625" s="15"/>
      <c r="N5625" s="15"/>
    </row>
    <row r="5626" spans="2:14" s="25" customFormat="1" ht="15" customHeight="1" x14ac:dyDescent="0.3">
      <c r="B5626" s="25" t="str">
        <f>IF(A5626="","",VLOOKUP(A5626,Tabulka3[[Číslo registrace  u jednorázové akce]:[Příjmení]],2,0))</f>
        <v/>
      </c>
      <c r="C5626" s="25" t="str">
        <f>IF(A5626="","",VLOOKUP(A5626,Tabulka3[[Číslo registrace  u jednorázové akce]:[Příjmení]],3,0))</f>
        <v/>
      </c>
      <c r="I5626" s="94"/>
      <c r="J5626" s="94"/>
      <c r="L5626" s="15"/>
      <c r="M5626" s="15"/>
      <c r="N5626" s="15"/>
    </row>
    <row r="5627" spans="2:14" s="25" customFormat="1" ht="15" customHeight="1" x14ac:dyDescent="0.3">
      <c r="B5627" s="25" t="str">
        <f>IF(A5627="","",VLOOKUP(A5627,Tabulka3[[Číslo registrace  u jednorázové akce]:[Příjmení]],2,0))</f>
        <v/>
      </c>
      <c r="C5627" s="25" t="str">
        <f>IF(A5627="","",VLOOKUP(A5627,Tabulka3[[Číslo registrace  u jednorázové akce]:[Příjmení]],3,0))</f>
        <v/>
      </c>
      <c r="I5627" s="94"/>
      <c r="J5627" s="94"/>
      <c r="L5627" s="15"/>
      <c r="M5627" s="15"/>
      <c r="N5627" s="15"/>
    </row>
    <row r="5628" spans="2:14" s="25" customFormat="1" ht="15" customHeight="1" x14ac:dyDescent="0.3">
      <c r="B5628" s="25" t="str">
        <f>IF(A5628="","",VLOOKUP(A5628,Tabulka3[[Číslo registrace  u jednorázové akce]:[Příjmení]],2,0))</f>
        <v/>
      </c>
      <c r="C5628" s="25" t="str">
        <f>IF(A5628="","",VLOOKUP(A5628,Tabulka3[[Číslo registrace  u jednorázové akce]:[Příjmení]],3,0))</f>
        <v/>
      </c>
      <c r="I5628" s="94"/>
      <c r="J5628" s="94"/>
      <c r="L5628" s="15"/>
      <c r="M5628" s="15"/>
      <c r="N5628" s="15"/>
    </row>
    <row r="5629" spans="2:14" s="25" customFormat="1" ht="15" customHeight="1" x14ac:dyDescent="0.3">
      <c r="B5629" s="25" t="str">
        <f>IF(A5629="","",VLOOKUP(A5629,Tabulka3[[Číslo registrace  u jednorázové akce]:[Příjmení]],2,0))</f>
        <v/>
      </c>
      <c r="C5629" s="25" t="str">
        <f>IF(A5629="","",VLOOKUP(A5629,Tabulka3[[Číslo registrace  u jednorázové akce]:[Příjmení]],3,0))</f>
        <v/>
      </c>
      <c r="I5629" s="94"/>
      <c r="J5629" s="94"/>
      <c r="L5629" s="15"/>
      <c r="M5629" s="15"/>
      <c r="N5629" s="15"/>
    </row>
    <row r="5630" spans="2:14" s="25" customFormat="1" ht="15" customHeight="1" x14ac:dyDescent="0.3">
      <c r="B5630" s="25" t="str">
        <f>IF(A5630="","",VLOOKUP(A5630,Tabulka3[[Číslo registrace  u jednorázové akce]:[Příjmení]],2,0))</f>
        <v/>
      </c>
      <c r="C5630" s="25" t="str">
        <f>IF(A5630="","",VLOOKUP(A5630,Tabulka3[[Číslo registrace  u jednorázové akce]:[Příjmení]],3,0))</f>
        <v/>
      </c>
      <c r="I5630" s="94"/>
      <c r="J5630" s="94"/>
      <c r="L5630" s="15"/>
      <c r="M5630" s="15"/>
      <c r="N5630" s="15"/>
    </row>
    <row r="5631" spans="2:14" s="25" customFormat="1" ht="15" customHeight="1" x14ac:dyDescent="0.3">
      <c r="B5631" s="25" t="str">
        <f>IF(A5631="","",VLOOKUP(A5631,Tabulka3[[Číslo registrace  u jednorázové akce]:[Příjmení]],2,0))</f>
        <v/>
      </c>
      <c r="C5631" s="25" t="str">
        <f>IF(A5631="","",VLOOKUP(A5631,Tabulka3[[Číslo registrace  u jednorázové akce]:[Příjmení]],3,0))</f>
        <v/>
      </c>
      <c r="I5631" s="94"/>
      <c r="J5631" s="94"/>
      <c r="L5631" s="15"/>
      <c r="M5631" s="15"/>
      <c r="N5631" s="15"/>
    </row>
    <row r="5632" spans="2:14" s="25" customFormat="1" ht="15" customHeight="1" x14ac:dyDescent="0.3">
      <c r="B5632" s="25" t="str">
        <f>IF(A5632="","",VLOOKUP(A5632,Tabulka3[[Číslo registrace  u jednorázové akce]:[Příjmení]],2,0))</f>
        <v/>
      </c>
      <c r="C5632" s="25" t="str">
        <f>IF(A5632="","",VLOOKUP(A5632,Tabulka3[[Číslo registrace  u jednorázové akce]:[Příjmení]],3,0))</f>
        <v/>
      </c>
      <c r="I5632" s="94"/>
      <c r="J5632" s="94"/>
      <c r="L5632" s="15"/>
      <c r="M5632" s="15"/>
      <c r="N5632" s="15"/>
    </row>
    <row r="5633" spans="2:14" s="25" customFormat="1" ht="15" customHeight="1" x14ac:dyDescent="0.3">
      <c r="B5633" s="25" t="str">
        <f>IF(A5633="","",VLOOKUP(A5633,Tabulka3[[Číslo registrace  u jednorázové akce]:[Příjmení]],2,0))</f>
        <v/>
      </c>
      <c r="C5633" s="25" t="str">
        <f>IF(A5633="","",VLOOKUP(A5633,Tabulka3[[Číslo registrace  u jednorázové akce]:[Příjmení]],3,0))</f>
        <v/>
      </c>
      <c r="I5633" s="94"/>
      <c r="J5633" s="94"/>
      <c r="L5633" s="15"/>
      <c r="M5633" s="15"/>
      <c r="N5633" s="15"/>
    </row>
    <row r="5634" spans="2:14" s="25" customFormat="1" ht="15" customHeight="1" x14ac:dyDescent="0.3">
      <c r="B5634" s="25" t="str">
        <f>IF(A5634="","",VLOOKUP(A5634,Tabulka3[[Číslo registrace  u jednorázové akce]:[Příjmení]],2,0))</f>
        <v/>
      </c>
      <c r="C5634" s="25" t="str">
        <f>IF(A5634="","",VLOOKUP(A5634,Tabulka3[[Číslo registrace  u jednorázové akce]:[Příjmení]],3,0))</f>
        <v/>
      </c>
      <c r="I5634" s="94"/>
      <c r="J5634" s="94"/>
      <c r="L5634" s="15"/>
      <c r="M5634" s="15"/>
      <c r="N5634" s="15"/>
    </row>
    <row r="5635" spans="2:14" s="25" customFormat="1" ht="15" customHeight="1" x14ac:dyDescent="0.3">
      <c r="B5635" s="25" t="str">
        <f>IF(A5635="","",VLOOKUP(A5635,Tabulka3[[Číslo registrace  u jednorázové akce]:[Příjmení]],2,0))</f>
        <v/>
      </c>
      <c r="C5635" s="25" t="str">
        <f>IF(A5635="","",VLOOKUP(A5635,Tabulka3[[Číslo registrace  u jednorázové akce]:[Příjmení]],3,0))</f>
        <v/>
      </c>
      <c r="I5635" s="94"/>
      <c r="J5635" s="94"/>
      <c r="L5635" s="15"/>
      <c r="M5635" s="15"/>
      <c r="N5635" s="15"/>
    </row>
    <row r="5636" spans="2:14" s="25" customFormat="1" ht="15" customHeight="1" x14ac:dyDescent="0.3">
      <c r="B5636" s="25" t="str">
        <f>IF(A5636="","",VLOOKUP(A5636,Tabulka3[[Číslo registrace  u jednorázové akce]:[Příjmení]],2,0))</f>
        <v/>
      </c>
      <c r="C5636" s="25" t="str">
        <f>IF(A5636="","",VLOOKUP(A5636,Tabulka3[[Číslo registrace  u jednorázové akce]:[Příjmení]],3,0))</f>
        <v/>
      </c>
      <c r="I5636" s="94"/>
      <c r="J5636" s="94"/>
      <c r="L5636" s="15"/>
      <c r="M5636" s="15"/>
      <c r="N5636" s="15"/>
    </row>
    <row r="5637" spans="2:14" s="25" customFormat="1" ht="15" customHeight="1" x14ac:dyDescent="0.3">
      <c r="B5637" s="25" t="str">
        <f>IF(A5637="","",VLOOKUP(A5637,Tabulka3[[Číslo registrace  u jednorázové akce]:[Příjmení]],2,0))</f>
        <v/>
      </c>
      <c r="C5637" s="25" t="str">
        <f>IF(A5637="","",VLOOKUP(A5637,Tabulka3[[Číslo registrace  u jednorázové akce]:[Příjmení]],3,0))</f>
        <v/>
      </c>
      <c r="I5637" s="94"/>
      <c r="J5637" s="94"/>
      <c r="L5637" s="15"/>
      <c r="M5637" s="15"/>
      <c r="N5637" s="15"/>
    </row>
    <row r="5638" spans="2:14" s="25" customFormat="1" ht="15" customHeight="1" x14ac:dyDescent="0.3">
      <c r="B5638" s="25" t="str">
        <f>IF(A5638="","",VLOOKUP(A5638,Tabulka3[[Číslo registrace  u jednorázové akce]:[Příjmení]],2,0))</f>
        <v/>
      </c>
      <c r="C5638" s="25" t="str">
        <f>IF(A5638="","",VLOOKUP(A5638,Tabulka3[[Číslo registrace  u jednorázové akce]:[Příjmení]],3,0))</f>
        <v/>
      </c>
      <c r="I5638" s="94"/>
      <c r="J5638" s="94"/>
      <c r="L5638" s="15"/>
      <c r="M5638" s="15"/>
      <c r="N5638" s="15"/>
    </row>
    <row r="5639" spans="2:14" s="25" customFormat="1" ht="15" customHeight="1" x14ac:dyDescent="0.3">
      <c r="B5639" s="25" t="str">
        <f>IF(A5639="","",VLOOKUP(A5639,Tabulka3[[Číslo registrace  u jednorázové akce]:[Příjmení]],2,0))</f>
        <v/>
      </c>
      <c r="C5639" s="25" t="str">
        <f>IF(A5639="","",VLOOKUP(A5639,Tabulka3[[Číslo registrace  u jednorázové akce]:[Příjmení]],3,0))</f>
        <v/>
      </c>
      <c r="I5639" s="94"/>
      <c r="J5639" s="94"/>
      <c r="L5639" s="15"/>
      <c r="M5639" s="15"/>
      <c r="N5639" s="15"/>
    </row>
    <row r="5640" spans="2:14" s="25" customFormat="1" ht="15" customHeight="1" x14ac:dyDescent="0.3">
      <c r="B5640" s="25" t="str">
        <f>IF(A5640="","",VLOOKUP(A5640,Tabulka3[[Číslo registrace  u jednorázové akce]:[Příjmení]],2,0))</f>
        <v/>
      </c>
      <c r="C5640" s="25" t="str">
        <f>IF(A5640="","",VLOOKUP(A5640,Tabulka3[[Číslo registrace  u jednorázové akce]:[Příjmení]],3,0))</f>
        <v/>
      </c>
      <c r="I5640" s="94"/>
      <c r="J5640" s="94"/>
      <c r="L5640" s="15"/>
      <c r="M5640" s="15"/>
      <c r="N5640" s="15"/>
    </row>
    <row r="5641" spans="2:14" s="25" customFormat="1" ht="15" customHeight="1" x14ac:dyDescent="0.3">
      <c r="B5641" s="25" t="str">
        <f>IF(A5641="","",VLOOKUP(A5641,Tabulka3[[Číslo registrace  u jednorázové akce]:[Příjmení]],2,0))</f>
        <v/>
      </c>
      <c r="C5641" s="25" t="str">
        <f>IF(A5641="","",VLOOKUP(A5641,Tabulka3[[Číslo registrace  u jednorázové akce]:[Příjmení]],3,0))</f>
        <v/>
      </c>
      <c r="I5641" s="94"/>
      <c r="J5641" s="94"/>
      <c r="L5641" s="15"/>
      <c r="M5641" s="15"/>
      <c r="N5641" s="15"/>
    </row>
    <row r="5642" spans="2:14" s="25" customFormat="1" ht="15" customHeight="1" x14ac:dyDescent="0.3">
      <c r="B5642" s="25" t="str">
        <f>IF(A5642="","",VLOOKUP(A5642,Tabulka3[[Číslo registrace  u jednorázové akce]:[Příjmení]],2,0))</f>
        <v/>
      </c>
      <c r="C5642" s="25" t="str">
        <f>IF(A5642="","",VLOOKUP(A5642,Tabulka3[[Číslo registrace  u jednorázové akce]:[Příjmení]],3,0))</f>
        <v/>
      </c>
      <c r="I5642" s="94"/>
      <c r="J5642" s="94"/>
      <c r="L5642" s="15"/>
      <c r="M5642" s="15"/>
      <c r="N5642" s="15"/>
    </row>
    <row r="5643" spans="2:14" s="25" customFormat="1" ht="15" customHeight="1" x14ac:dyDescent="0.3">
      <c r="B5643" s="25" t="str">
        <f>IF(A5643="","",VLOOKUP(A5643,Tabulka3[[Číslo registrace  u jednorázové akce]:[Příjmení]],2,0))</f>
        <v/>
      </c>
      <c r="C5643" s="25" t="str">
        <f>IF(A5643="","",VLOOKUP(A5643,Tabulka3[[Číslo registrace  u jednorázové akce]:[Příjmení]],3,0))</f>
        <v/>
      </c>
      <c r="I5643" s="94"/>
      <c r="J5643" s="94"/>
      <c r="L5643" s="15"/>
      <c r="M5643" s="15"/>
      <c r="N5643" s="15"/>
    </row>
    <row r="5644" spans="2:14" s="25" customFormat="1" ht="15" customHeight="1" x14ac:dyDescent="0.3">
      <c r="B5644" s="25" t="str">
        <f>IF(A5644="","",VLOOKUP(A5644,Tabulka3[[Číslo registrace  u jednorázové akce]:[Příjmení]],2,0))</f>
        <v/>
      </c>
      <c r="C5644" s="25" t="str">
        <f>IF(A5644="","",VLOOKUP(A5644,Tabulka3[[Číslo registrace  u jednorázové akce]:[Příjmení]],3,0))</f>
        <v/>
      </c>
      <c r="I5644" s="94"/>
      <c r="J5644" s="94"/>
      <c r="L5644" s="15"/>
      <c r="M5644" s="15"/>
      <c r="N5644" s="15"/>
    </row>
    <row r="5645" spans="2:14" s="25" customFormat="1" ht="15" customHeight="1" x14ac:dyDescent="0.3">
      <c r="B5645" s="25" t="str">
        <f>IF(A5645="","",VLOOKUP(A5645,Tabulka3[[Číslo registrace  u jednorázové akce]:[Příjmení]],2,0))</f>
        <v/>
      </c>
      <c r="C5645" s="25" t="str">
        <f>IF(A5645="","",VLOOKUP(A5645,Tabulka3[[Číslo registrace  u jednorázové akce]:[Příjmení]],3,0))</f>
        <v/>
      </c>
      <c r="I5645" s="94"/>
      <c r="J5645" s="94"/>
      <c r="L5645" s="15"/>
      <c r="M5645" s="15"/>
      <c r="N5645" s="15"/>
    </row>
    <row r="5646" spans="2:14" s="25" customFormat="1" ht="15" customHeight="1" x14ac:dyDescent="0.3">
      <c r="B5646" s="25" t="str">
        <f>IF(A5646="","",VLOOKUP(A5646,Tabulka3[[Číslo registrace  u jednorázové akce]:[Příjmení]],2,0))</f>
        <v/>
      </c>
      <c r="C5646" s="25" t="str">
        <f>IF(A5646="","",VLOOKUP(A5646,Tabulka3[[Číslo registrace  u jednorázové akce]:[Příjmení]],3,0))</f>
        <v/>
      </c>
      <c r="I5646" s="94"/>
      <c r="J5646" s="94"/>
      <c r="L5646" s="15"/>
      <c r="M5646" s="15"/>
      <c r="N5646" s="15"/>
    </row>
    <row r="5647" spans="2:14" s="25" customFormat="1" ht="15" customHeight="1" x14ac:dyDescent="0.3">
      <c r="B5647" s="25" t="str">
        <f>IF(A5647="","",VLOOKUP(A5647,Tabulka3[[Číslo registrace  u jednorázové akce]:[Příjmení]],2,0))</f>
        <v/>
      </c>
      <c r="C5647" s="25" t="str">
        <f>IF(A5647="","",VLOOKUP(A5647,Tabulka3[[Číslo registrace  u jednorázové akce]:[Příjmení]],3,0))</f>
        <v/>
      </c>
      <c r="I5647" s="94"/>
      <c r="J5647" s="94"/>
      <c r="L5647" s="15"/>
      <c r="M5647" s="15"/>
      <c r="N5647" s="15"/>
    </row>
    <row r="5648" spans="2:14" s="25" customFormat="1" ht="15" customHeight="1" x14ac:dyDescent="0.3">
      <c r="B5648" s="25" t="str">
        <f>IF(A5648="","",VLOOKUP(A5648,Tabulka3[[Číslo registrace  u jednorázové akce]:[Příjmení]],2,0))</f>
        <v/>
      </c>
      <c r="C5648" s="25" t="str">
        <f>IF(A5648="","",VLOOKUP(A5648,Tabulka3[[Číslo registrace  u jednorázové akce]:[Příjmení]],3,0))</f>
        <v/>
      </c>
      <c r="I5648" s="94"/>
      <c r="J5648" s="94"/>
      <c r="L5648" s="15"/>
      <c r="M5648" s="15"/>
      <c r="N5648" s="15"/>
    </row>
    <row r="5649" spans="2:14" s="25" customFormat="1" ht="15" customHeight="1" x14ac:dyDescent="0.3">
      <c r="B5649" s="25" t="str">
        <f>IF(A5649="","",VLOOKUP(A5649,Tabulka3[[Číslo registrace  u jednorázové akce]:[Příjmení]],2,0))</f>
        <v/>
      </c>
      <c r="C5649" s="25" t="str">
        <f>IF(A5649="","",VLOOKUP(A5649,Tabulka3[[Číslo registrace  u jednorázové akce]:[Příjmení]],3,0))</f>
        <v/>
      </c>
      <c r="I5649" s="94"/>
      <c r="J5649" s="94"/>
      <c r="L5649" s="15"/>
      <c r="M5649" s="15"/>
      <c r="N5649" s="15"/>
    </row>
    <row r="5650" spans="2:14" s="25" customFormat="1" ht="15" customHeight="1" x14ac:dyDescent="0.3">
      <c r="B5650" s="25" t="str">
        <f>IF(A5650="","",VLOOKUP(A5650,Tabulka3[[Číslo registrace  u jednorázové akce]:[Příjmení]],2,0))</f>
        <v/>
      </c>
      <c r="C5650" s="25" t="str">
        <f>IF(A5650="","",VLOOKUP(A5650,Tabulka3[[Číslo registrace  u jednorázové akce]:[Příjmení]],3,0))</f>
        <v/>
      </c>
      <c r="I5650" s="94"/>
      <c r="J5650" s="94"/>
      <c r="L5650" s="15"/>
      <c r="M5650" s="15"/>
      <c r="N5650" s="15"/>
    </row>
    <row r="5651" spans="2:14" s="25" customFormat="1" ht="15" customHeight="1" x14ac:dyDescent="0.3">
      <c r="B5651" s="25" t="str">
        <f>IF(A5651="","",VLOOKUP(A5651,Tabulka3[[Číslo registrace  u jednorázové akce]:[Příjmení]],2,0))</f>
        <v/>
      </c>
      <c r="C5651" s="25" t="str">
        <f>IF(A5651="","",VLOOKUP(A5651,Tabulka3[[Číslo registrace  u jednorázové akce]:[Příjmení]],3,0))</f>
        <v/>
      </c>
      <c r="I5651" s="94"/>
      <c r="J5651" s="94"/>
      <c r="L5651" s="15"/>
      <c r="M5651" s="15"/>
      <c r="N5651" s="15"/>
    </row>
    <row r="5652" spans="2:14" s="25" customFormat="1" ht="15" customHeight="1" x14ac:dyDescent="0.3">
      <c r="B5652" s="25" t="str">
        <f>IF(A5652="","",VLOOKUP(A5652,Tabulka3[[Číslo registrace  u jednorázové akce]:[Příjmení]],2,0))</f>
        <v/>
      </c>
      <c r="C5652" s="25" t="str">
        <f>IF(A5652="","",VLOOKUP(A5652,Tabulka3[[Číslo registrace  u jednorázové akce]:[Příjmení]],3,0))</f>
        <v/>
      </c>
      <c r="I5652" s="94"/>
      <c r="J5652" s="94"/>
      <c r="L5652" s="15"/>
      <c r="M5652" s="15"/>
      <c r="N5652" s="15"/>
    </row>
    <row r="5653" spans="2:14" s="25" customFormat="1" ht="15" customHeight="1" x14ac:dyDescent="0.3">
      <c r="B5653" s="25" t="str">
        <f>IF(A5653="","",VLOOKUP(A5653,Tabulka3[[Číslo registrace  u jednorázové akce]:[Příjmení]],2,0))</f>
        <v/>
      </c>
      <c r="C5653" s="25" t="str">
        <f>IF(A5653="","",VLOOKUP(A5653,Tabulka3[[Číslo registrace  u jednorázové akce]:[Příjmení]],3,0))</f>
        <v/>
      </c>
      <c r="I5653" s="94"/>
      <c r="J5653" s="94"/>
      <c r="L5653" s="15"/>
      <c r="M5653" s="15"/>
      <c r="N5653" s="15"/>
    </row>
    <row r="5654" spans="2:14" s="25" customFormat="1" ht="15" customHeight="1" x14ac:dyDescent="0.3">
      <c r="B5654" s="25" t="str">
        <f>IF(A5654="","",VLOOKUP(A5654,Tabulka3[[Číslo registrace  u jednorázové akce]:[Příjmení]],2,0))</f>
        <v/>
      </c>
      <c r="C5654" s="25" t="str">
        <f>IF(A5654="","",VLOOKUP(A5654,Tabulka3[[Číslo registrace  u jednorázové akce]:[Příjmení]],3,0))</f>
        <v/>
      </c>
      <c r="I5654" s="94"/>
      <c r="J5654" s="94"/>
      <c r="L5654" s="15"/>
      <c r="M5654" s="15"/>
      <c r="N5654" s="15"/>
    </row>
    <row r="5655" spans="2:14" s="25" customFormat="1" ht="15" customHeight="1" x14ac:dyDescent="0.3">
      <c r="B5655" s="25" t="str">
        <f>IF(A5655="","",VLOOKUP(A5655,Tabulka3[[Číslo registrace  u jednorázové akce]:[Příjmení]],2,0))</f>
        <v/>
      </c>
      <c r="C5655" s="25" t="str">
        <f>IF(A5655="","",VLOOKUP(A5655,Tabulka3[[Číslo registrace  u jednorázové akce]:[Příjmení]],3,0))</f>
        <v/>
      </c>
      <c r="I5655" s="94"/>
      <c r="J5655" s="94"/>
      <c r="L5655" s="15"/>
      <c r="M5655" s="15"/>
      <c r="N5655" s="15"/>
    </row>
    <row r="5656" spans="2:14" s="25" customFormat="1" ht="15" customHeight="1" x14ac:dyDescent="0.3">
      <c r="B5656" s="25" t="str">
        <f>IF(A5656="","",VLOOKUP(A5656,Tabulka3[[Číslo registrace  u jednorázové akce]:[Příjmení]],2,0))</f>
        <v/>
      </c>
      <c r="C5656" s="25" t="str">
        <f>IF(A5656="","",VLOOKUP(A5656,Tabulka3[[Číslo registrace  u jednorázové akce]:[Příjmení]],3,0))</f>
        <v/>
      </c>
      <c r="I5656" s="94"/>
      <c r="J5656" s="94"/>
      <c r="L5656" s="15"/>
      <c r="M5656" s="15"/>
      <c r="N5656" s="15"/>
    </row>
    <row r="5657" spans="2:14" s="25" customFormat="1" ht="15" customHeight="1" x14ac:dyDescent="0.3">
      <c r="B5657" s="25" t="str">
        <f>IF(A5657="","",VLOOKUP(A5657,Tabulka3[[Číslo registrace  u jednorázové akce]:[Příjmení]],2,0))</f>
        <v/>
      </c>
      <c r="C5657" s="25" t="str">
        <f>IF(A5657="","",VLOOKUP(A5657,Tabulka3[[Číslo registrace  u jednorázové akce]:[Příjmení]],3,0))</f>
        <v/>
      </c>
      <c r="I5657" s="94"/>
      <c r="J5657" s="94"/>
      <c r="L5657" s="15"/>
      <c r="M5657" s="15"/>
      <c r="N5657" s="15"/>
    </row>
    <row r="5658" spans="2:14" s="25" customFormat="1" ht="15" customHeight="1" x14ac:dyDescent="0.3">
      <c r="B5658" s="25" t="str">
        <f>IF(A5658="","",VLOOKUP(A5658,Tabulka3[[Číslo registrace  u jednorázové akce]:[Příjmení]],2,0))</f>
        <v/>
      </c>
      <c r="C5658" s="25" t="str">
        <f>IF(A5658="","",VLOOKUP(A5658,Tabulka3[[Číslo registrace  u jednorázové akce]:[Příjmení]],3,0))</f>
        <v/>
      </c>
      <c r="I5658" s="94"/>
      <c r="J5658" s="94"/>
      <c r="L5658" s="15"/>
      <c r="M5658" s="15"/>
      <c r="N5658" s="15"/>
    </row>
    <row r="5659" spans="2:14" s="25" customFormat="1" ht="15" customHeight="1" x14ac:dyDescent="0.3">
      <c r="B5659" s="25" t="str">
        <f>IF(A5659="","",VLOOKUP(A5659,Tabulka3[[Číslo registrace  u jednorázové akce]:[Příjmení]],2,0))</f>
        <v/>
      </c>
      <c r="C5659" s="25" t="str">
        <f>IF(A5659="","",VLOOKUP(A5659,Tabulka3[[Číslo registrace  u jednorázové akce]:[Příjmení]],3,0))</f>
        <v/>
      </c>
      <c r="I5659" s="94"/>
      <c r="J5659" s="94"/>
      <c r="L5659" s="15"/>
      <c r="M5659" s="15"/>
      <c r="N5659" s="15"/>
    </row>
    <row r="5660" spans="2:14" s="25" customFormat="1" ht="15" customHeight="1" x14ac:dyDescent="0.3">
      <c r="B5660" s="25" t="str">
        <f>IF(A5660="","",VLOOKUP(A5660,Tabulka3[[Číslo registrace  u jednorázové akce]:[Příjmení]],2,0))</f>
        <v/>
      </c>
      <c r="C5660" s="25" t="str">
        <f>IF(A5660="","",VLOOKUP(A5660,Tabulka3[[Číslo registrace  u jednorázové akce]:[Příjmení]],3,0))</f>
        <v/>
      </c>
      <c r="I5660" s="94"/>
      <c r="J5660" s="94"/>
      <c r="L5660" s="15"/>
      <c r="M5660" s="15"/>
      <c r="N5660" s="15"/>
    </row>
    <row r="5661" spans="2:14" s="25" customFormat="1" ht="15" customHeight="1" x14ac:dyDescent="0.3">
      <c r="B5661" s="25" t="str">
        <f>IF(A5661="","",VLOOKUP(A5661,Tabulka3[[Číslo registrace  u jednorázové akce]:[Příjmení]],2,0))</f>
        <v/>
      </c>
      <c r="C5661" s="25" t="str">
        <f>IF(A5661="","",VLOOKUP(A5661,Tabulka3[[Číslo registrace  u jednorázové akce]:[Příjmení]],3,0))</f>
        <v/>
      </c>
      <c r="I5661" s="94"/>
      <c r="J5661" s="94"/>
      <c r="L5661" s="15"/>
      <c r="M5661" s="15"/>
      <c r="N5661" s="15"/>
    </row>
    <row r="5662" spans="2:14" s="25" customFormat="1" ht="15" customHeight="1" x14ac:dyDescent="0.3">
      <c r="B5662" s="25" t="str">
        <f>IF(A5662="","",VLOOKUP(A5662,Tabulka3[[Číslo registrace  u jednorázové akce]:[Příjmení]],2,0))</f>
        <v/>
      </c>
      <c r="C5662" s="25" t="str">
        <f>IF(A5662="","",VLOOKUP(A5662,Tabulka3[[Číslo registrace  u jednorázové akce]:[Příjmení]],3,0))</f>
        <v/>
      </c>
      <c r="I5662" s="94"/>
      <c r="J5662" s="94"/>
      <c r="L5662" s="15"/>
      <c r="M5662" s="15"/>
      <c r="N5662" s="15"/>
    </row>
    <row r="5663" spans="2:14" s="25" customFormat="1" ht="15" customHeight="1" x14ac:dyDescent="0.3">
      <c r="B5663" s="25" t="str">
        <f>IF(A5663="","",VLOOKUP(A5663,Tabulka3[[Číslo registrace  u jednorázové akce]:[Příjmení]],2,0))</f>
        <v/>
      </c>
      <c r="C5663" s="25" t="str">
        <f>IF(A5663="","",VLOOKUP(A5663,Tabulka3[[Číslo registrace  u jednorázové akce]:[Příjmení]],3,0))</f>
        <v/>
      </c>
      <c r="I5663" s="94"/>
      <c r="J5663" s="94"/>
      <c r="L5663" s="15"/>
      <c r="M5663" s="15"/>
      <c r="N5663" s="15"/>
    </row>
    <row r="5664" spans="2:14" s="25" customFormat="1" ht="15" customHeight="1" x14ac:dyDescent="0.3">
      <c r="B5664" s="25" t="str">
        <f>IF(A5664="","",VLOOKUP(A5664,Tabulka3[[Číslo registrace  u jednorázové akce]:[Příjmení]],2,0))</f>
        <v/>
      </c>
      <c r="C5664" s="25" t="str">
        <f>IF(A5664="","",VLOOKUP(A5664,Tabulka3[[Číslo registrace  u jednorázové akce]:[Příjmení]],3,0))</f>
        <v/>
      </c>
      <c r="I5664" s="94"/>
      <c r="J5664" s="94"/>
      <c r="L5664" s="15"/>
      <c r="M5664" s="15"/>
      <c r="N5664" s="15"/>
    </row>
    <row r="5665" spans="2:14" s="25" customFormat="1" ht="15" customHeight="1" x14ac:dyDescent="0.3">
      <c r="B5665" s="25" t="str">
        <f>IF(A5665="","",VLOOKUP(A5665,Tabulka3[[Číslo registrace  u jednorázové akce]:[Příjmení]],2,0))</f>
        <v/>
      </c>
      <c r="C5665" s="25" t="str">
        <f>IF(A5665="","",VLOOKUP(A5665,Tabulka3[[Číslo registrace  u jednorázové akce]:[Příjmení]],3,0))</f>
        <v/>
      </c>
      <c r="I5665" s="94"/>
      <c r="J5665" s="94"/>
      <c r="L5665" s="15"/>
      <c r="M5665" s="15"/>
      <c r="N5665" s="15"/>
    </row>
    <row r="5666" spans="2:14" s="25" customFormat="1" ht="15" customHeight="1" x14ac:dyDescent="0.3">
      <c r="B5666" s="25" t="str">
        <f>IF(A5666="","",VLOOKUP(A5666,Tabulka3[[Číslo registrace  u jednorázové akce]:[Příjmení]],2,0))</f>
        <v/>
      </c>
      <c r="C5666" s="25" t="str">
        <f>IF(A5666="","",VLOOKUP(A5666,Tabulka3[[Číslo registrace  u jednorázové akce]:[Příjmení]],3,0))</f>
        <v/>
      </c>
      <c r="I5666" s="94"/>
      <c r="J5666" s="94"/>
      <c r="L5666" s="15"/>
      <c r="M5666" s="15"/>
      <c r="N5666" s="15"/>
    </row>
    <row r="5667" spans="2:14" s="25" customFormat="1" ht="15" customHeight="1" x14ac:dyDescent="0.3">
      <c r="B5667" s="25" t="str">
        <f>IF(A5667="","",VLOOKUP(A5667,Tabulka3[[Číslo registrace  u jednorázové akce]:[Příjmení]],2,0))</f>
        <v/>
      </c>
      <c r="C5667" s="25" t="str">
        <f>IF(A5667="","",VLOOKUP(A5667,Tabulka3[[Číslo registrace  u jednorázové akce]:[Příjmení]],3,0))</f>
        <v/>
      </c>
      <c r="I5667" s="94"/>
      <c r="J5667" s="94"/>
      <c r="L5667" s="15"/>
      <c r="M5667" s="15"/>
      <c r="N5667" s="15"/>
    </row>
    <row r="5668" spans="2:14" s="25" customFormat="1" ht="15" customHeight="1" x14ac:dyDescent="0.3">
      <c r="B5668" s="25" t="str">
        <f>IF(A5668="","",VLOOKUP(A5668,Tabulka3[[Číslo registrace  u jednorázové akce]:[Příjmení]],2,0))</f>
        <v/>
      </c>
      <c r="C5668" s="25" t="str">
        <f>IF(A5668="","",VLOOKUP(A5668,Tabulka3[[Číslo registrace  u jednorázové akce]:[Příjmení]],3,0))</f>
        <v/>
      </c>
      <c r="I5668" s="94"/>
      <c r="J5668" s="94"/>
      <c r="L5668" s="15"/>
      <c r="M5668" s="15"/>
      <c r="N5668" s="15"/>
    </row>
    <row r="5669" spans="2:14" s="25" customFormat="1" ht="15" customHeight="1" x14ac:dyDescent="0.3">
      <c r="B5669" s="25" t="str">
        <f>IF(A5669="","",VLOOKUP(A5669,Tabulka3[[Číslo registrace  u jednorázové akce]:[Příjmení]],2,0))</f>
        <v/>
      </c>
      <c r="C5669" s="25" t="str">
        <f>IF(A5669="","",VLOOKUP(A5669,Tabulka3[[Číslo registrace  u jednorázové akce]:[Příjmení]],3,0))</f>
        <v/>
      </c>
      <c r="I5669" s="94"/>
      <c r="J5669" s="94"/>
      <c r="L5669" s="15"/>
      <c r="M5669" s="15"/>
      <c r="N5669" s="15"/>
    </row>
    <row r="5670" spans="2:14" s="25" customFormat="1" ht="15" customHeight="1" x14ac:dyDescent="0.3">
      <c r="B5670" s="25" t="str">
        <f>IF(A5670="","",VLOOKUP(A5670,Tabulka3[[Číslo registrace  u jednorázové akce]:[Příjmení]],2,0))</f>
        <v/>
      </c>
      <c r="C5670" s="25" t="str">
        <f>IF(A5670="","",VLOOKUP(A5670,Tabulka3[[Číslo registrace  u jednorázové akce]:[Příjmení]],3,0))</f>
        <v/>
      </c>
      <c r="I5670" s="94"/>
      <c r="J5670" s="94"/>
      <c r="L5670" s="15"/>
      <c r="M5670" s="15"/>
      <c r="N5670" s="15"/>
    </row>
    <row r="5671" spans="2:14" s="25" customFormat="1" ht="15" customHeight="1" x14ac:dyDescent="0.3">
      <c r="B5671" s="25" t="str">
        <f>IF(A5671="","",VLOOKUP(A5671,Tabulka3[[Číslo registrace  u jednorázové akce]:[Příjmení]],2,0))</f>
        <v/>
      </c>
      <c r="C5671" s="25" t="str">
        <f>IF(A5671="","",VLOOKUP(A5671,Tabulka3[[Číslo registrace  u jednorázové akce]:[Příjmení]],3,0))</f>
        <v/>
      </c>
      <c r="I5671" s="94"/>
      <c r="J5671" s="94"/>
      <c r="L5671" s="15"/>
      <c r="M5671" s="15"/>
      <c r="N5671" s="15"/>
    </row>
    <row r="5672" spans="2:14" s="25" customFormat="1" ht="15" customHeight="1" x14ac:dyDescent="0.3">
      <c r="B5672" s="25" t="str">
        <f>IF(A5672="","",VLOOKUP(A5672,Tabulka3[[Číslo registrace  u jednorázové akce]:[Příjmení]],2,0))</f>
        <v/>
      </c>
      <c r="C5672" s="25" t="str">
        <f>IF(A5672="","",VLOOKUP(A5672,Tabulka3[[Číslo registrace  u jednorázové akce]:[Příjmení]],3,0))</f>
        <v/>
      </c>
      <c r="I5672" s="94"/>
      <c r="J5672" s="94"/>
      <c r="L5672" s="15"/>
      <c r="M5672" s="15"/>
      <c r="N5672" s="15"/>
    </row>
    <row r="5673" spans="2:14" s="25" customFormat="1" ht="15" customHeight="1" x14ac:dyDescent="0.3">
      <c r="B5673" s="25" t="str">
        <f>IF(A5673="","",VLOOKUP(A5673,Tabulka3[[Číslo registrace  u jednorázové akce]:[Příjmení]],2,0))</f>
        <v/>
      </c>
      <c r="C5673" s="25" t="str">
        <f>IF(A5673="","",VLOOKUP(A5673,Tabulka3[[Číslo registrace  u jednorázové akce]:[Příjmení]],3,0))</f>
        <v/>
      </c>
      <c r="I5673" s="94"/>
      <c r="J5673" s="94"/>
      <c r="L5673" s="15"/>
      <c r="M5673" s="15"/>
      <c r="N5673" s="15"/>
    </row>
    <row r="5674" spans="2:14" s="25" customFormat="1" ht="15" customHeight="1" x14ac:dyDescent="0.3">
      <c r="B5674" s="25" t="str">
        <f>IF(A5674="","",VLOOKUP(A5674,Tabulka3[[Číslo registrace  u jednorázové akce]:[Příjmení]],2,0))</f>
        <v/>
      </c>
      <c r="C5674" s="25" t="str">
        <f>IF(A5674="","",VLOOKUP(A5674,Tabulka3[[Číslo registrace  u jednorázové akce]:[Příjmení]],3,0))</f>
        <v/>
      </c>
      <c r="I5674" s="94"/>
      <c r="J5674" s="94"/>
      <c r="L5674" s="15"/>
      <c r="M5674" s="15"/>
      <c r="N5674" s="15"/>
    </row>
    <row r="5675" spans="2:14" s="25" customFormat="1" ht="15" customHeight="1" x14ac:dyDescent="0.3">
      <c r="B5675" s="25" t="str">
        <f>IF(A5675="","",VLOOKUP(A5675,Tabulka3[[Číslo registrace  u jednorázové akce]:[Příjmení]],2,0))</f>
        <v/>
      </c>
      <c r="C5675" s="25" t="str">
        <f>IF(A5675="","",VLOOKUP(A5675,Tabulka3[[Číslo registrace  u jednorázové akce]:[Příjmení]],3,0))</f>
        <v/>
      </c>
      <c r="I5675" s="94"/>
      <c r="J5675" s="94"/>
      <c r="L5675" s="15"/>
      <c r="M5675" s="15"/>
      <c r="N5675" s="15"/>
    </row>
    <row r="5676" spans="2:14" s="25" customFormat="1" ht="15" customHeight="1" x14ac:dyDescent="0.3">
      <c r="B5676" s="25" t="str">
        <f>IF(A5676="","",VLOOKUP(A5676,Tabulka3[[Číslo registrace  u jednorázové akce]:[Příjmení]],2,0))</f>
        <v/>
      </c>
      <c r="C5676" s="25" t="str">
        <f>IF(A5676="","",VLOOKUP(A5676,Tabulka3[[Číslo registrace  u jednorázové akce]:[Příjmení]],3,0))</f>
        <v/>
      </c>
      <c r="I5676" s="94"/>
      <c r="J5676" s="94"/>
      <c r="L5676" s="15"/>
      <c r="M5676" s="15"/>
      <c r="N5676" s="15"/>
    </row>
    <row r="5677" spans="2:14" s="25" customFormat="1" ht="15" customHeight="1" x14ac:dyDescent="0.3">
      <c r="B5677" s="25" t="str">
        <f>IF(A5677="","",VLOOKUP(A5677,Tabulka3[[Číslo registrace  u jednorázové akce]:[Příjmení]],2,0))</f>
        <v/>
      </c>
      <c r="C5677" s="25" t="str">
        <f>IF(A5677="","",VLOOKUP(A5677,Tabulka3[[Číslo registrace  u jednorázové akce]:[Příjmení]],3,0))</f>
        <v/>
      </c>
      <c r="I5677" s="94"/>
      <c r="J5677" s="94"/>
      <c r="L5677" s="15"/>
      <c r="M5677" s="15"/>
      <c r="N5677" s="15"/>
    </row>
    <row r="5678" spans="2:14" s="25" customFormat="1" ht="15" customHeight="1" x14ac:dyDescent="0.3">
      <c r="B5678" s="25" t="str">
        <f>IF(A5678="","",VLOOKUP(A5678,Tabulka3[[Číslo registrace  u jednorázové akce]:[Příjmení]],2,0))</f>
        <v/>
      </c>
      <c r="C5678" s="25" t="str">
        <f>IF(A5678="","",VLOOKUP(A5678,Tabulka3[[Číslo registrace  u jednorázové akce]:[Příjmení]],3,0))</f>
        <v/>
      </c>
      <c r="I5678" s="94"/>
      <c r="J5678" s="94"/>
      <c r="L5678" s="15"/>
      <c r="M5678" s="15"/>
      <c r="N5678" s="15"/>
    </row>
    <row r="5679" spans="2:14" s="25" customFormat="1" ht="15" customHeight="1" x14ac:dyDescent="0.3">
      <c r="B5679" s="25" t="str">
        <f>IF(A5679="","",VLOOKUP(A5679,Tabulka3[[Číslo registrace  u jednorázové akce]:[Příjmení]],2,0))</f>
        <v/>
      </c>
      <c r="C5679" s="25" t="str">
        <f>IF(A5679="","",VLOOKUP(A5679,Tabulka3[[Číslo registrace  u jednorázové akce]:[Příjmení]],3,0))</f>
        <v/>
      </c>
      <c r="I5679" s="94"/>
      <c r="J5679" s="94"/>
      <c r="L5679" s="15"/>
      <c r="M5679" s="15"/>
      <c r="N5679" s="15"/>
    </row>
    <row r="5680" spans="2:14" s="25" customFormat="1" ht="15" customHeight="1" x14ac:dyDescent="0.3">
      <c r="B5680" s="25" t="str">
        <f>IF(A5680="","",VLOOKUP(A5680,Tabulka3[[Číslo registrace  u jednorázové akce]:[Příjmení]],2,0))</f>
        <v/>
      </c>
      <c r="C5680" s="25" t="str">
        <f>IF(A5680="","",VLOOKUP(A5680,Tabulka3[[Číslo registrace  u jednorázové akce]:[Příjmení]],3,0))</f>
        <v/>
      </c>
      <c r="I5680" s="94"/>
      <c r="J5680" s="94"/>
      <c r="L5680" s="15"/>
      <c r="M5680" s="15"/>
      <c r="N5680" s="15"/>
    </row>
    <row r="5681" spans="2:14" s="25" customFormat="1" ht="15" customHeight="1" x14ac:dyDescent="0.3">
      <c r="B5681" s="25" t="str">
        <f>IF(A5681="","",VLOOKUP(A5681,Tabulka3[[Číslo registrace  u jednorázové akce]:[Příjmení]],2,0))</f>
        <v/>
      </c>
      <c r="C5681" s="25" t="str">
        <f>IF(A5681="","",VLOOKUP(A5681,Tabulka3[[Číslo registrace  u jednorázové akce]:[Příjmení]],3,0))</f>
        <v/>
      </c>
      <c r="I5681" s="94"/>
      <c r="J5681" s="94"/>
      <c r="L5681" s="15"/>
      <c r="M5681" s="15"/>
      <c r="N5681" s="15"/>
    </row>
    <row r="5682" spans="2:14" s="25" customFormat="1" ht="15" customHeight="1" x14ac:dyDescent="0.3">
      <c r="B5682" s="25" t="str">
        <f>IF(A5682="","",VLOOKUP(A5682,Tabulka3[[Číslo registrace  u jednorázové akce]:[Příjmení]],2,0))</f>
        <v/>
      </c>
      <c r="C5682" s="25" t="str">
        <f>IF(A5682="","",VLOOKUP(A5682,Tabulka3[[Číslo registrace  u jednorázové akce]:[Příjmení]],3,0))</f>
        <v/>
      </c>
      <c r="I5682" s="94"/>
      <c r="J5682" s="94"/>
      <c r="L5682" s="15"/>
      <c r="M5682" s="15"/>
      <c r="N5682" s="15"/>
    </row>
    <row r="5683" spans="2:14" s="25" customFormat="1" ht="15" customHeight="1" x14ac:dyDescent="0.3">
      <c r="B5683" s="25" t="str">
        <f>IF(A5683="","",VLOOKUP(A5683,Tabulka3[[Číslo registrace  u jednorázové akce]:[Příjmení]],2,0))</f>
        <v/>
      </c>
      <c r="C5683" s="25" t="str">
        <f>IF(A5683="","",VLOOKUP(A5683,Tabulka3[[Číslo registrace  u jednorázové akce]:[Příjmení]],3,0))</f>
        <v/>
      </c>
      <c r="I5683" s="94"/>
      <c r="J5683" s="94"/>
      <c r="L5683" s="15"/>
      <c r="M5683" s="15"/>
      <c r="N5683" s="15"/>
    </row>
    <row r="5684" spans="2:14" s="25" customFormat="1" ht="15" customHeight="1" x14ac:dyDescent="0.3">
      <c r="B5684" s="25" t="str">
        <f>IF(A5684="","",VLOOKUP(A5684,Tabulka3[[Číslo registrace  u jednorázové akce]:[Příjmení]],2,0))</f>
        <v/>
      </c>
      <c r="C5684" s="25" t="str">
        <f>IF(A5684="","",VLOOKUP(A5684,Tabulka3[[Číslo registrace  u jednorázové akce]:[Příjmení]],3,0))</f>
        <v/>
      </c>
      <c r="I5684" s="94"/>
      <c r="J5684" s="94"/>
      <c r="L5684" s="15"/>
      <c r="M5684" s="15"/>
      <c r="N5684" s="15"/>
    </row>
    <row r="5685" spans="2:14" s="25" customFormat="1" ht="15" customHeight="1" x14ac:dyDescent="0.3">
      <c r="B5685" s="25" t="str">
        <f>IF(A5685="","",VLOOKUP(A5685,Tabulka3[[Číslo registrace  u jednorázové akce]:[Příjmení]],2,0))</f>
        <v/>
      </c>
      <c r="C5685" s="25" t="str">
        <f>IF(A5685="","",VLOOKUP(A5685,Tabulka3[[Číslo registrace  u jednorázové akce]:[Příjmení]],3,0))</f>
        <v/>
      </c>
      <c r="I5685" s="94"/>
      <c r="J5685" s="94"/>
      <c r="L5685" s="15"/>
      <c r="M5685" s="15"/>
      <c r="N5685" s="15"/>
    </row>
    <row r="5686" spans="2:14" s="25" customFormat="1" ht="15" customHeight="1" x14ac:dyDescent="0.3">
      <c r="B5686" s="25" t="str">
        <f>IF(A5686="","",VLOOKUP(A5686,Tabulka3[[Číslo registrace  u jednorázové akce]:[Příjmení]],2,0))</f>
        <v/>
      </c>
      <c r="C5686" s="25" t="str">
        <f>IF(A5686="","",VLOOKUP(A5686,Tabulka3[[Číslo registrace  u jednorázové akce]:[Příjmení]],3,0))</f>
        <v/>
      </c>
      <c r="I5686" s="94"/>
      <c r="J5686" s="94"/>
      <c r="L5686" s="15"/>
      <c r="M5686" s="15"/>
      <c r="N5686" s="15"/>
    </row>
    <row r="5687" spans="2:14" s="25" customFormat="1" ht="15" customHeight="1" x14ac:dyDescent="0.3">
      <c r="B5687" s="25" t="str">
        <f>IF(A5687="","",VLOOKUP(A5687,Tabulka3[[Číslo registrace  u jednorázové akce]:[Příjmení]],2,0))</f>
        <v/>
      </c>
      <c r="C5687" s="25" t="str">
        <f>IF(A5687="","",VLOOKUP(A5687,Tabulka3[[Číslo registrace  u jednorázové akce]:[Příjmení]],3,0))</f>
        <v/>
      </c>
      <c r="I5687" s="94"/>
      <c r="J5687" s="94"/>
      <c r="L5687" s="15"/>
      <c r="M5687" s="15"/>
      <c r="N5687" s="15"/>
    </row>
    <row r="5688" spans="2:14" s="25" customFormat="1" ht="15" customHeight="1" x14ac:dyDescent="0.3">
      <c r="B5688" s="25" t="str">
        <f>IF(A5688="","",VLOOKUP(A5688,Tabulka3[[Číslo registrace  u jednorázové akce]:[Příjmení]],2,0))</f>
        <v/>
      </c>
      <c r="C5688" s="25" t="str">
        <f>IF(A5688="","",VLOOKUP(A5688,Tabulka3[[Číslo registrace  u jednorázové akce]:[Příjmení]],3,0))</f>
        <v/>
      </c>
      <c r="I5688" s="94"/>
      <c r="J5688" s="94"/>
      <c r="L5688" s="15"/>
      <c r="M5688" s="15"/>
      <c r="N5688" s="15"/>
    </row>
    <row r="5689" spans="2:14" s="25" customFormat="1" ht="15" customHeight="1" x14ac:dyDescent="0.3">
      <c r="B5689" s="25" t="str">
        <f>IF(A5689="","",VLOOKUP(A5689,Tabulka3[[Číslo registrace  u jednorázové akce]:[Příjmení]],2,0))</f>
        <v/>
      </c>
      <c r="C5689" s="25" t="str">
        <f>IF(A5689="","",VLOOKUP(A5689,Tabulka3[[Číslo registrace  u jednorázové akce]:[Příjmení]],3,0))</f>
        <v/>
      </c>
      <c r="I5689" s="94"/>
      <c r="J5689" s="94"/>
      <c r="L5689" s="15"/>
      <c r="M5689" s="15"/>
      <c r="N5689" s="15"/>
    </row>
    <row r="5690" spans="2:14" s="25" customFormat="1" ht="15" customHeight="1" x14ac:dyDescent="0.3">
      <c r="B5690" s="25" t="str">
        <f>IF(A5690="","",VLOOKUP(A5690,Tabulka3[[Číslo registrace  u jednorázové akce]:[Příjmení]],2,0))</f>
        <v/>
      </c>
      <c r="C5690" s="25" t="str">
        <f>IF(A5690="","",VLOOKUP(A5690,Tabulka3[[Číslo registrace  u jednorázové akce]:[Příjmení]],3,0))</f>
        <v/>
      </c>
      <c r="I5690" s="94"/>
      <c r="J5690" s="94"/>
      <c r="L5690" s="15"/>
      <c r="M5690" s="15"/>
      <c r="N5690" s="15"/>
    </row>
    <row r="5691" spans="2:14" s="25" customFormat="1" ht="15" customHeight="1" x14ac:dyDescent="0.3">
      <c r="B5691" s="25" t="str">
        <f>IF(A5691="","",VLOOKUP(A5691,Tabulka3[[Číslo registrace  u jednorázové akce]:[Příjmení]],2,0))</f>
        <v/>
      </c>
      <c r="C5691" s="25" t="str">
        <f>IF(A5691="","",VLOOKUP(A5691,Tabulka3[[Číslo registrace  u jednorázové akce]:[Příjmení]],3,0))</f>
        <v/>
      </c>
      <c r="I5691" s="94"/>
      <c r="J5691" s="94"/>
      <c r="L5691" s="15"/>
      <c r="M5691" s="15"/>
      <c r="N5691" s="15"/>
    </row>
    <row r="5692" spans="2:14" s="25" customFormat="1" ht="15" customHeight="1" x14ac:dyDescent="0.3">
      <c r="B5692" s="25" t="str">
        <f>IF(A5692="","",VLOOKUP(A5692,Tabulka3[[Číslo registrace  u jednorázové akce]:[Příjmení]],2,0))</f>
        <v/>
      </c>
      <c r="C5692" s="25" t="str">
        <f>IF(A5692="","",VLOOKUP(A5692,Tabulka3[[Číslo registrace  u jednorázové akce]:[Příjmení]],3,0))</f>
        <v/>
      </c>
      <c r="I5692" s="94"/>
      <c r="J5692" s="94"/>
      <c r="L5692" s="15"/>
      <c r="M5692" s="15"/>
      <c r="N5692" s="15"/>
    </row>
    <row r="5693" spans="2:14" s="25" customFormat="1" ht="15" customHeight="1" x14ac:dyDescent="0.3">
      <c r="B5693" s="25" t="str">
        <f>IF(A5693="","",VLOOKUP(A5693,Tabulka3[[Číslo registrace  u jednorázové akce]:[Příjmení]],2,0))</f>
        <v/>
      </c>
      <c r="C5693" s="25" t="str">
        <f>IF(A5693="","",VLOOKUP(A5693,Tabulka3[[Číslo registrace  u jednorázové akce]:[Příjmení]],3,0))</f>
        <v/>
      </c>
      <c r="I5693" s="94"/>
      <c r="J5693" s="94"/>
      <c r="L5693" s="15"/>
      <c r="M5693" s="15"/>
      <c r="N5693" s="15"/>
    </row>
    <row r="5694" spans="2:14" s="25" customFormat="1" ht="15" customHeight="1" x14ac:dyDescent="0.3">
      <c r="B5694" s="25" t="str">
        <f>IF(A5694="","",VLOOKUP(A5694,Tabulka3[[Číslo registrace  u jednorázové akce]:[Příjmení]],2,0))</f>
        <v/>
      </c>
      <c r="C5694" s="25" t="str">
        <f>IF(A5694="","",VLOOKUP(A5694,Tabulka3[[Číslo registrace  u jednorázové akce]:[Příjmení]],3,0))</f>
        <v/>
      </c>
      <c r="I5694" s="94"/>
      <c r="J5694" s="94"/>
      <c r="L5694" s="15"/>
      <c r="M5694" s="15"/>
      <c r="N5694" s="15"/>
    </row>
    <row r="5695" spans="2:14" s="25" customFormat="1" ht="15" customHeight="1" x14ac:dyDescent="0.3">
      <c r="B5695" s="25" t="str">
        <f>IF(A5695="","",VLOOKUP(A5695,Tabulka3[[Číslo registrace  u jednorázové akce]:[Příjmení]],2,0))</f>
        <v/>
      </c>
      <c r="C5695" s="25" t="str">
        <f>IF(A5695="","",VLOOKUP(A5695,Tabulka3[[Číslo registrace  u jednorázové akce]:[Příjmení]],3,0))</f>
        <v/>
      </c>
      <c r="I5695" s="94"/>
      <c r="J5695" s="94"/>
      <c r="L5695" s="15"/>
      <c r="M5695" s="15"/>
      <c r="N5695" s="15"/>
    </row>
    <row r="5696" spans="2:14" s="25" customFormat="1" ht="15" customHeight="1" x14ac:dyDescent="0.3">
      <c r="B5696" s="25" t="str">
        <f>IF(A5696="","",VLOOKUP(A5696,Tabulka3[[Číslo registrace  u jednorázové akce]:[Příjmení]],2,0))</f>
        <v/>
      </c>
      <c r="C5696" s="25" t="str">
        <f>IF(A5696="","",VLOOKUP(A5696,Tabulka3[[Číslo registrace  u jednorázové akce]:[Příjmení]],3,0))</f>
        <v/>
      </c>
      <c r="I5696" s="94"/>
      <c r="J5696" s="94"/>
      <c r="L5696" s="15"/>
      <c r="M5696" s="15"/>
      <c r="N5696" s="15"/>
    </row>
    <row r="5697" spans="2:14" s="25" customFormat="1" ht="15" customHeight="1" x14ac:dyDescent="0.3">
      <c r="B5697" s="25" t="str">
        <f>IF(A5697="","",VLOOKUP(A5697,Tabulka3[[Číslo registrace  u jednorázové akce]:[Příjmení]],2,0))</f>
        <v/>
      </c>
      <c r="C5697" s="25" t="str">
        <f>IF(A5697="","",VLOOKUP(A5697,Tabulka3[[Číslo registrace  u jednorázové akce]:[Příjmení]],3,0))</f>
        <v/>
      </c>
      <c r="I5697" s="94"/>
      <c r="J5697" s="94"/>
      <c r="L5697" s="15"/>
      <c r="M5697" s="15"/>
      <c r="N5697" s="15"/>
    </row>
    <row r="5698" spans="2:14" s="25" customFormat="1" ht="15" customHeight="1" x14ac:dyDescent="0.3">
      <c r="B5698" s="25" t="str">
        <f>IF(A5698="","",VLOOKUP(A5698,Tabulka3[[Číslo registrace  u jednorázové akce]:[Příjmení]],2,0))</f>
        <v/>
      </c>
      <c r="C5698" s="25" t="str">
        <f>IF(A5698="","",VLOOKUP(A5698,Tabulka3[[Číslo registrace  u jednorázové akce]:[Příjmení]],3,0))</f>
        <v/>
      </c>
      <c r="I5698" s="94"/>
      <c r="J5698" s="94"/>
      <c r="L5698" s="15"/>
      <c r="M5698" s="15"/>
      <c r="N5698" s="15"/>
    </row>
    <row r="5699" spans="2:14" s="25" customFormat="1" ht="15" customHeight="1" x14ac:dyDescent="0.3">
      <c r="B5699" s="25" t="str">
        <f>IF(A5699="","",VLOOKUP(A5699,Tabulka3[[Číslo registrace  u jednorázové akce]:[Příjmení]],2,0))</f>
        <v/>
      </c>
      <c r="C5699" s="25" t="str">
        <f>IF(A5699="","",VLOOKUP(A5699,Tabulka3[[Číslo registrace  u jednorázové akce]:[Příjmení]],3,0))</f>
        <v/>
      </c>
      <c r="I5699" s="94"/>
      <c r="J5699" s="94"/>
      <c r="L5699" s="15"/>
      <c r="M5699" s="15"/>
      <c r="N5699" s="15"/>
    </row>
    <row r="5700" spans="2:14" s="25" customFormat="1" ht="15" customHeight="1" x14ac:dyDescent="0.3">
      <c r="B5700" s="25" t="str">
        <f>IF(A5700="","",VLOOKUP(A5700,Tabulka3[[Číslo registrace  u jednorázové akce]:[Příjmení]],2,0))</f>
        <v/>
      </c>
      <c r="C5700" s="25" t="str">
        <f>IF(A5700="","",VLOOKUP(A5700,Tabulka3[[Číslo registrace  u jednorázové akce]:[Příjmení]],3,0))</f>
        <v/>
      </c>
      <c r="I5700" s="94"/>
      <c r="J5700" s="94"/>
      <c r="L5700" s="15"/>
      <c r="M5700" s="15"/>
      <c r="N5700" s="15"/>
    </row>
    <row r="5701" spans="2:14" s="25" customFormat="1" ht="15" customHeight="1" x14ac:dyDescent="0.3">
      <c r="B5701" s="25" t="str">
        <f>IF(A5701="","",VLOOKUP(A5701,Tabulka3[[Číslo registrace  u jednorázové akce]:[Příjmení]],2,0))</f>
        <v/>
      </c>
      <c r="C5701" s="25" t="str">
        <f>IF(A5701="","",VLOOKUP(A5701,Tabulka3[[Číslo registrace  u jednorázové akce]:[Příjmení]],3,0))</f>
        <v/>
      </c>
      <c r="I5701" s="94"/>
      <c r="J5701" s="94"/>
      <c r="L5701" s="15"/>
      <c r="M5701" s="15"/>
      <c r="N5701" s="15"/>
    </row>
    <row r="5702" spans="2:14" s="25" customFormat="1" ht="15" customHeight="1" x14ac:dyDescent="0.3">
      <c r="B5702" s="25" t="str">
        <f>IF(A5702="","",VLOOKUP(A5702,Tabulka3[[Číslo registrace  u jednorázové akce]:[Příjmení]],2,0))</f>
        <v/>
      </c>
      <c r="C5702" s="25" t="str">
        <f>IF(A5702="","",VLOOKUP(A5702,Tabulka3[[Číslo registrace  u jednorázové akce]:[Příjmení]],3,0))</f>
        <v/>
      </c>
      <c r="I5702" s="94"/>
      <c r="J5702" s="94"/>
      <c r="L5702" s="15"/>
      <c r="M5702" s="15"/>
      <c r="N5702" s="15"/>
    </row>
    <row r="5703" spans="2:14" s="25" customFormat="1" ht="15" customHeight="1" x14ac:dyDescent="0.3">
      <c r="B5703" s="25" t="str">
        <f>IF(A5703="","",VLOOKUP(A5703,Tabulka3[[Číslo registrace  u jednorázové akce]:[Příjmení]],2,0))</f>
        <v/>
      </c>
      <c r="C5703" s="25" t="str">
        <f>IF(A5703="","",VLOOKUP(A5703,Tabulka3[[Číslo registrace  u jednorázové akce]:[Příjmení]],3,0))</f>
        <v/>
      </c>
      <c r="I5703" s="94"/>
      <c r="J5703" s="94"/>
      <c r="L5703" s="15"/>
      <c r="M5703" s="15"/>
      <c r="N5703" s="15"/>
    </row>
    <row r="5704" spans="2:14" s="25" customFormat="1" ht="15" customHeight="1" x14ac:dyDescent="0.3">
      <c r="B5704" s="25" t="str">
        <f>IF(A5704="","",VLOOKUP(A5704,Tabulka3[[Číslo registrace  u jednorázové akce]:[Příjmení]],2,0))</f>
        <v/>
      </c>
      <c r="C5704" s="25" t="str">
        <f>IF(A5704="","",VLOOKUP(A5704,Tabulka3[[Číslo registrace  u jednorázové akce]:[Příjmení]],3,0))</f>
        <v/>
      </c>
      <c r="I5704" s="94"/>
      <c r="J5704" s="94"/>
      <c r="L5704" s="15"/>
      <c r="M5704" s="15"/>
      <c r="N5704" s="15"/>
    </row>
    <row r="5705" spans="2:14" s="25" customFormat="1" ht="15" customHeight="1" x14ac:dyDescent="0.3">
      <c r="B5705" s="25" t="str">
        <f>IF(A5705="","",VLOOKUP(A5705,Tabulka3[[Číslo registrace  u jednorázové akce]:[Příjmení]],2,0))</f>
        <v/>
      </c>
      <c r="C5705" s="25" t="str">
        <f>IF(A5705="","",VLOOKUP(A5705,Tabulka3[[Číslo registrace  u jednorázové akce]:[Příjmení]],3,0))</f>
        <v/>
      </c>
      <c r="I5705" s="94"/>
      <c r="J5705" s="94"/>
      <c r="L5705" s="15"/>
      <c r="M5705" s="15"/>
      <c r="N5705" s="15"/>
    </row>
    <row r="5706" spans="2:14" s="25" customFormat="1" ht="15" customHeight="1" x14ac:dyDescent="0.3">
      <c r="B5706" s="25" t="str">
        <f>IF(A5706="","",VLOOKUP(A5706,Tabulka3[[Číslo registrace  u jednorázové akce]:[Příjmení]],2,0))</f>
        <v/>
      </c>
      <c r="C5706" s="25" t="str">
        <f>IF(A5706="","",VLOOKUP(A5706,Tabulka3[[Číslo registrace  u jednorázové akce]:[Příjmení]],3,0))</f>
        <v/>
      </c>
      <c r="I5706" s="94"/>
      <c r="J5706" s="94"/>
      <c r="L5706" s="15"/>
      <c r="M5706" s="15"/>
      <c r="N5706" s="15"/>
    </row>
    <row r="5707" spans="2:14" s="25" customFormat="1" ht="15" customHeight="1" x14ac:dyDescent="0.3">
      <c r="B5707" s="25" t="str">
        <f>IF(A5707="","",VLOOKUP(A5707,Tabulka3[[Číslo registrace  u jednorázové akce]:[Příjmení]],2,0))</f>
        <v/>
      </c>
      <c r="C5707" s="25" t="str">
        <f>IF(A5707="","",VLOOKUP(A5707,Tabulka3[[Číslo registrace  u jednorázové akce]:[Příjmení]],3,0))</f>
        <v/>
      </c>
      <c r="I5707" s="94"/>
      <c r="J5707" s="94"/>
      <c r="L5707" s="15"/>
      <c r="M5707" s="15"/>
      <c r="N5707" s="15"/>
    </row>
    <row r="5708" spans="2:14" s="25" customFormat="1" ht="15" customHeight="1" x14ac:dyDescent="0.3">
      <c r="B5708" s="25" t="str">
        <f>IF(A5708="","",VLOOKUP(A5708,Tabulka3[[Číslo registrace  u jednorázové akce]:[Příjmení]],2,0))</f>
        <v/>
      </c>
      <c r="C5708" s="25" t="str">
        <f>IF(A5708="","",VLOOKUP(A5708,Tabulka3[[Číslo registrace  u jednorázové akce]:[Příjmení]],3,0))</f>
        <v/>
      </c>
      <c r="I5708" s="94"/>
      <c r="J5708" s="94"/>
      <c r="L5708" s="15"/>
      <c r="M5708" s="15"/>
      <c r="N5708" s="15"/>
    </row>
    <row r="5709" spans="2:14" s="25" customFormat="1" ht="15" customHeight="1" x14ac:dyDescent="0.3">
      <c r="B5709" s="25" t="str">
        <f>IF(A5709="","",VLOOKUP(A5709,Tabulka3[[Číslo registrace  u jednorázové akce]:[Příjmení]],2,0))</f>
        <v/>
      </c>
      <c r="C5709" s="25" t="str">
        <f>IF(A5709="","",VLOOKUP(A5709,Tabulka3[[Číslo registrace  u jednorázové akce]:[Příjmení]],3,0))</f>
        <v/>
      </c>
      <c r="I5709" s="94"/>
      <c r="J5709" s="94"/>
      <c r="L5709" s="15"/>
      <c r="M5709" s="15"/>
      <c r="N5709" s="15"/>
    </row>
    <row r="5710" spans="2:14" s="25" customFormat="1" ht="15" customHeight="1" x14ac:dyDescent="0.3">
      <c r="B5710" s="25" t="str">
        <f>IF(A5710="","",VLOOKUP(A5710,Tabulka3[[Číslo registrace  u jednorázové akce]:[Příjmení]],2,0))</f>
        <v/>
      </c>
      <c r="C5710" s="25" t="str">
        <f>IF(A5710="","",VLOOKUP(A5710,Tabulka3[[Číslo registrace  u jednorázové akce]:[Příjmení]],3,0))</f>
        <v/>
      </c>
      <c r="I5710" s="94"/>
      <c r="J5710" s="94"/>
      <c r="L5710" s="15"/>
      <c r="M5710" s="15"/>
      <c r="N5710" s="15"/>
    </row>
    <row r="5711" spans="2:14" s="25" customFormat="1" ht="15" customHeight="1" x14ac:dyDescent="0.3">
      <c r="B5711" s="25" t="str">
        <f>IF(A5711="","",VLOOKUP(A5711,Tabulka3[[Číslo registrace  u jednorázové akce]:[Příjmení]],2,0))</f>
        <v/>
      </c>
      <c r="C5711" s="25" t="str">
        <f>IF(A5711="","",VLOOKUP(A5711,Tabulka3[[Číslo registrace  u jednorázové akce]:[Příjmení]],3,0))</f>
        <v/>
      </c>
      <c r="I5711" s="94"/>
      <c r="J5711" s="94"/>
      <c r="L5711" s="15"/>
      <c r="M5711" s="15"/>
      <c r="N5711" s="15"/>
    </row>
    <row r="5712" spans="2:14" s="25" customFormat="1" ht="15" customHeight="1" x14ac:dyDescent="0.3">
      <c r="B5712" s="25" t="str">
        <f>IF(A5712="","",VLOOKUP(A5712,Tabulka3[[Číslo registrace  u jednorázové akce]:[Příjmení]],2,0))</f>
        <v/>
      </c>
      <c r="C5712" s="25" t="str">
        <f>IF(A5712="","",VLOOKUP(A5712,Tabulka3[[Číslo registrace  u jednorázové akce]:[Příjmení]],3,0))</f>
        <v/>
      </c>
      <c r="I5712" s="94"/>
      <c r="J5712" s="94"/>
      <c r="L5712" s="15"/>
      <c r="M5712" s="15"/>
      <c r="N5712" s="15"/>
    </row>
    <row r="5713" spans="2:14" s="25" customFormat="1" ht="15" customHeight="1" x14ac:dyDescent="0.3">
      <c r="B5713" s="25" t="str">
        <f>IF(A5713="","",VLOOKUP(A5713,Tabulka3[[Číslo registrace  u jednorázové akce]:[Příjmení]],2,0))</f>
        <v/>
      </c>
      <c r="C5713" s="25" t="str">
        <f>IF(A5713="","",VLOOKUP(A5713,Tabulka3[[Číslo registrace  u jednorázové akce]:[Příjmení]],3,0))</f>
        <v/>
      </c>
      <c r="I5713" s="94"/>
      <c r="J5713" s="94"/>
      <c r="L5713" s="15"/>
      <c r="M5713" s="15"/>
      <c r="N5713" s="15"/>
    </row>
    <row r="5714" spans="2:14" s="25" customFormat="1" ht="15" customHeight="1" x14ac:dyDescent="0.3">
      <c r="B5714" s="25" t="str">
        <f>IF(A5714="","",VLOOKUP(A5714,Tabulka3[[Číslo registrace  u jednorázové akce]:[Příjmení]],2,0))</f>
        <v/>
      </c>
      <c r="C5714" s="25" t="str">
        <f>IF(A5714="","",VLOOKUP(A5714,Tabulka3[[Číslo registrace  u jednorázové akce]:[Příjmení]],3,0))</f>
        <v/>
      </c>
      <c r="I5714" s="94"/>
      <c r="J5714" s="94"/>
      <c r="L5714" s="15"/>
      <c r="M5714" s="15"/>
      <c r="N5714" s="15"/>
    </row>
    <row r="5715" spans="2:14" s="25" customFormat="1" ht="15" customHeight="1" x14ac:dyDescent="0.3">
      <c r="B5715" s="25" t="str">
        <f>IF(A5715="","",VLOOKUP(A5715,Tabulka3[[Číslo registrace  u jednorázové akce]:[Příjmení]],2,0))</f>
        <v/>
      </c>
      <c r="C5715" s="25" t="str">
        <f>IF(A5715="","",VLOOKUP(A5715,Tabulka3[[Číslo registrace  u jednorázové akce]:[Příjmení]],3,0))</f>
        <v/>
      </c>
      <c r="I5715" s="94"/>
      <c r="J5715" s="94"/>
      <c r="L5715" s="15"/>
      <c r="M5715" s="15"/>
      <c r="N5715" s="15"/>
    </row>
    <row r="5716" spans="2:14" s="25" customFormat="1" ht="15" customHeight="1" x14ac:dyDescent="0.3">
      <c r="B5716" s="25" t="str">
        <f>IF(A5716="","",VLOOKUP(A5716,Tabulka3[[Číslo registrace  u jednorázové akce]:[Příjmení]],2,0))</f>
        <v/>
      </c>
      <c r="C5716" s="25" t="str">
        <f>IF(A5716="","",VLOOKUP(A5716,Tabulka3[[Číslo registrace  u jednorázové akce]:[Příjmení]],3,0))</f>
        <v/>
      </c>
      <c r="I5716" s="94"/>
      <c r="J5716" s="94"/>
      <c r="L5716" s="15"/>
      <c r="M5716" s="15"/>
      <c r="N5716" s="15"/>
    </row>
    <row r="5717" spans="2:14" s="25" customFormat="1" ht="15" customHeight="1" x14ac:dyDescent="0.3">
      <c r="B5717" s="25" t="str">
        <f>IF(A5717="","",VLOOKUP(A5717,Tabulka3[[Číslo registrace  u jednorázové akce]:[Příjmení]],2,0))</f>
        <v/>
      </c>
      <c r="C5717" s="25" t="str">
        <f>IF(A5717="","",VLOOKUP(A5717,Tabulka3[[Číslo registrace  u jednorázové akce]:[Příjmení]],3,0))</f>
        <v/>
      </c>
      <c r="I5717" s="94"/>
      <c r="J5717" s="94"/>
      <c r="L5717" s="15"/>
      <c r="M5717" s="15"/>
      <c r="N5717" s="15"/>
    </row>
    <row r="5718" spans="2:14" s="25" customFormat="1" ht="15" customHeight="1" x14ac:dyDescent="0.3">
      <c r="B5718" s="25" t="str">
        <f>IF(A5718="","",VLOOKUP(A5718,Tabulka3[[Číslo registrace  u jednorázové akce]:[Příjmení]],2,0))</f>
        <v/>
      </c>
      <c r="C5718" s="25" t="str">
        <f>IF(A5718="","",VLOOKUP(A5718,Tabulka3[[Číslo registrace  u jednorázové akce]:[Příjmení]],3,0))</f>
        <v/>
      </c>
      <c r="I5718" s="94"/>
      <c r="J5718" s="94"/>
      <c r="L5718" s="15"/>
      <c r="M5718" s="15"/>
      <c r="N5718" s="15"/>
    </row>
    <row r="5719" spans="2:14" s="25" customFormat="1" ht="15" customHeight="1" x14ac:dyDescent="0.3">
      <c r="B5719" s="25" t="str">
        <f>IF(A5719="","",VLOOKUP(A5719,Tabulka3[[Číslo registrace  u jednorázové akce]:[Příjmení]],2,0))</f>
        <v/>
      </c>
      <c r="C5719" s="25" t="str">
        <f>IF(A5719="","",VLOOKUP(A5719,Tabulka3[[Číslo registrace  u jednorázové akce]:[Příjmení]],3,0))</f>
        <v/>
      </c>
      <c r="I5719" s="94"/>
      <c r="J5719" s="94"/>
      <c r="L5719" s="15"/>
      <c r="M5719" s="15"/>
      <c r="N5719" s="15"/>
    </row>
    <row r="5720" spans="2:14" s="25" customFormat="1" ht="15" customHeight="1" x14ac:dyDescent="0.3">
      <c r="B5720" s="25" t="str">
        <f>IF(A5720="","",VLOOKUP(A5720,Tabulka3[[Číslo registrace  u jednorázové akce]:[Příjmení]],2,0))</f>
        <v/>
      </c>
      <c r="C5720" s="25" t="str">
        <f>IF(A5720="","",VLOOKUP(A5720,Tabulka3[[Číslo registrace  u jednorázové akce]:[Příjmení]],3,0))</f>
        <v/>
      </c>
      <c r="I5720" s="94"/>
      <c r="J5720" s="94"/>
      <c r="L5720" s="15"/>
      <c r="M5720" s="15"/>
      <c r="N5720" s="15"/>
    </row>
    <row r="5721" spans="2:14" s="25" customFormat="1" ht="15" customHeight="1" x14ac:dyDescent="0.3">
      <c r="B5721" s="25" t="str">
        <f>IF(A5721="","",VLOOKUP(A5721,Tabulka3[[Číslo registrace  u jednorázové akce]:[Příjmení]],2,0))</f>
        <v/>
      </c>
      <c r="C5721" s="25" t="str">
        <f>IF(A5721="","",VLOOKUP(A5721,Tabulka3[[Číslo registrace  u jednorázové akce]:[Příjmení]],3,0))</f>
        <v/>
      </c>
      <c r="I5721" s="94"/>
      <c r="J5721" s="94"/>
      <c r="L5721" s="15"/>
      <c r="M5721" s="15"/>
      <c r="N5721" s="15"/>
    </row>
    <row r="5722" spans="2:14" s="25" customFormat="1" ht="15" customHeight="1" x14ac:dyDescent="0.3">
      <c r="B5722" s="25" t="str">
        <f>IF(A5722="","",VLOOKUP(A5722,Tabulka3[[Číslo registrace  u jednorázové akce]:[Příjmení]],2,0))</f>
        <v/>
      </c>
      <c r="C5722" s="25" t="str">
        <f>IF(A5722="","",VLOOKUP(A5722,Tabulka3[[Číslo registrace  u jednorázové akce]:[Příjmení]],3,0))</f>
        <v/>
      </c>
      <c r="I5722" s="94"/>
      <c r="J5722" s="94"/>
      <c r="L5722" s="15"/>
      <c r="M5722" s="15"/>
      <c r="N5722" s="15"/>
    </row>
    <row r="5723" spans="2:14" s="25" customFormat="1" ht="15" customHeight="1" x14ac:dyDescent="0.3">
      <c r="B5723" s="25" t="str">
        <f>IF(A5723="","",VLOOKUP(A5723,Tabulka3[[Číslo registrace  u jednorázové akce]:[Příjmení]],2,0))</f>
        <v/>
      </c>
      <c r="C5723" s="25" t="str">
        <f>IF(A5723="","",VLOOKUP(A5723,Tabulka3[[Číslo registrace  u jednorázové akce]:[Příjmení]],3,0))</f>
        <v/>
      </c>
      <c r="I5723" s="94"/>
      <c r="J5723" s="94"/>
      <c r="L5723" s="15"/>
      <c r="M5723" s="15"/>
      <c r="N5723" s="15"/>
    </row>
    <row r="5724" spans="2:14" s="25" customFormat="1" ht="15" customHeight="1" x14ac:dyDescent="0.3">
      <c r="B5724" s="25" t="str">
        <f>IF(A5724="","",VLOOKUP(A5724,Tabulka3[[Číslo registrace  u jednorázové akce]:[Příjmení]],2,0))</f>
        <v/>
      </c>
      <c r="C5724" s="25" t="str">
        <f>IF(A5724="","",VLOOKUP(A5724,Tabulka3[[Číslo registrace  u jednorázové akce]:[Příjmení]],3,0))</f>
        <v/>
      </c>
      <c r="I5724" s="94"/>
      <c r="J5724" s="94"/>
      <c r="L5724" s="15"/>
      <c r="M5724" s="15"/>
      <c r="N5724" s="15"/>
    </row>
    <row r="5725" spans="2:14" s="25" customFormat="1" ht="15" customHeight="1" x14ac:dyDescent="0.3">
      <c r="B5725" s="25" t="str">
        <f>IF(A5725="","",VLOOKUP(A5725,Tabulka3[[Číslo registrace  u jednorázové akce]:[Příjmení]],2,0))</f>
        <v/>
      </c>
      <c r="C5725" s="25" t="str">
        <f>IF(A5725="","",VLOOKUP(A5725,Tabulka3[[Číslo registrace  u jednorázové akce]:[Příjmení]],3,0))</f>
        <v/>
      </c>
      <c r="I5725" s="94"/>
      <c r="J5725" s="94"/>
      <c r="L5725" s="15"/>
      <c r="M5725" s="15"/>
      <c r="N5725" s="15"/>
    </row>
    <row r="5726" spans="2:14" s="25" customFormat="1" ht="15" customHeight="1" x14ac:dyDescent="0.3">
      <c r="B5726" s="25" t="str">
        <f>IF(A5726="","",VLOOKUP(A5726,Tabulka3[[Číslo registrace  u jednorázové akce]:[Příjmení]],2,0))</f>
        <v/>
      </c>
      <c r="C5726" s="25" t="str">
        <f>IF(A5726="","",VLOOKUP(A5726,Tabulka3[[Číslo registrace  u jednorázové akce]:[Příjmení]],3,0))</f>
        <v/>
      </c>
      <c r="I5726" s="94"/>
      <c r="J5726" s="94"/>
      <c r="L5726" s="15"/>
      <c r="M5726" s="15"/>
      <c r="N5726" s="15"/>
    </row>
    <row r="5727" spans="2:14" s="25" customFormat="1" ht="15" customHeight="1" x14ac:dyDescent="0.3">
      <c r="B5727" s="25" t="str">
        <f>IF(A5727="","",VLOOKUP(A5727,Tabulka3[[Číslo registrace  u jednorázové akce]:[Příjmení]],2,0))</f>
        <v/>
      </c>
      <c r="C5727" s="25" t="str">
        <f>IF(A5727="","",VLOOKUP(A5727,Tabulka3[[Číslo registrace  u jednorázové akce]:[Příjmení]],3,0))</f>
        <v/>
      </c>
      <c r="I5727" s="94"/>
      <c r="J5727" s="94"/>
      <c r="L5727" s="15"/>
      <c r="M5727" s="15"/>
      <c r="N5727" s="15"/>
    </row>
    <row r="5728" spans="2:14" s="25" customFormat="1" ht="15" customHeight="1" x14ac:dyDescent="0.3">
      <c r="B5728" s="25" t="str">
        <f>IF(A5728="","",VLOOKUP(A5728,Tabulka3[[Číslo registrace  u jednorázové akce]:[Příjmení]],2,0))</f>
        <v/>
      </c>
      <c r="C5728" s="25" t="str">
        <f>IF(A5728="","",VLOOKUP(A5728,Tabulka3[[Číslo registrace  u jednorázové akce]:[Příjmení]],3,0))</f>
        <v/>
      </c>
      <c r="I5728" s="94"/>
      <c r="J5728" s="94"/>
      <c r="L5728" s="15"/>
      <c r="M5728" s="15"/>
      <c r="N5728" s="15"/>
    </row>
    <row r="5729" spans="2:14" s="25" customFormat="1" ht="15" customHeight="1" x14ac:dyDescent="0.3">
      <c r="B5729" s="25" t="str">
        <f>IF(A5729="","",VLOOKUP(A5729,Tabulka3[[Číslo registrace  u jednorázové akce]:[Příjmení]],2,0))</f>
        <v/>
      </c>
      <c r="C5729" s="25" t="str">
        <f>IF(A5729="","",VLOOKUP(A5729,Tabulka3[[Číslo registrace  u jednorázové akce]:[Příjmení]],3,0))</f>
        <v/>
      </c>
      <c r="I5729" s="94"/>
      <c r="J5729" s="94"/>
      <c r="L5729" s="15"/>
      <c r="M5729" s="15"/>
      <c r="N5729" s="15"/>
    </row>
    <row r="5730" spans="2:14" s="25" customFormat="1" ht="15" customHeight="1" x14ac:dyDescent="0.3">
      <c r="B5730" s="25" t="str">
        <f>IF(A5730="","",VLOOKUP(A5730,Tabulka3[[Číslo registrace  u jednorázové akce]:[Příjmení]],2,0))</f>
        <v/>
      </c>
      <c r="C5730" s="25" t="str">
        <f>IF(A5730="","",VLOOKUP(A5730,Tabulka3[[Číslo registrace  u jednorázové akce]:[Příjmení]],3,0))</f>
        <v/>
      </c>
      <c r="I5730" s="94"/>
      <c r="J5730" s="94"/>
      <c r="L5730" s="15"/>
      <c r="M5730" s="15"/>
      <c r="N5730" s="15"/>
    </row>
    <row r="5731" spans="2:14" s="25" customFormat="1" ht="15" customHeight="1" x14ac:dyDescent="0.3">
      <c r="B5731" s="25" t="str">
        <f>IF(A5731="","",VLOOKUP(A5731,Tabulka3[[Číslo registrace  u jednorázové akce]:[Příjmení]],2,0))</f>
        <v/>
      </c>
      <c r="C5731" s="25" t="str">
        <f>IF(A5731="","",VLOOKUP(A5731,Tabulka3[[Číslo registrace  u jednorázové akce]:[Příjmení]],3,0))</f>
        <v/>
      </c>
      <c r="I5731" s="94"/>
      <c r="J5731" s="94"/>
      <c r="L5731" s="15"/>
      <c r="M5731" s="15"/>
      <c r="N5731" s="15"/>
    </row>
    <row r="5732" spans="2:14" s="25" customFormat="1" ht="15" customHeight="1" x14ac:dyDescent="0.3">
      <c r="B5732" s="25" t="str">
        <f>IF(A5732="","",VLOOKUP(A5732,Tabulka3[[Číslo registrace  u jednorázové akce]:[Příjmení]],2,0))</f>
        <v/>
      </c>
      <c r="C5732" s="25" t="str">
        <f>IF(A5732="","",VLOOKUP(A5732,Tabulka3[[Číslo registrace  u jednorázové akce]:[Příjmení]],3,0))</f>
        <v/>
      </c>
      <c r="I5732" s="94"/>
      <c r="J5732" s="94"/>
      <c r="L5732" s="15"/>
      <c r="M5732" s="15"/>
      <c r="N5732" s="15"/>
    </row>
    <row r="5733" spans="2:14" s="25" customFormat="1" ht="15" customHeight="1" x14ac:dyDescent="0.3">
      <c r="B5733" s="25" t="str">
        <f>IF(A5733="","",VLOOKUP(A5733,Tabulka3[[Číslo registrace  u jednorázové akce]:[Příjmení]],2,0))</f>
        <v/>
      </c>
      <c r="C5733" s="25" t="str">
        <f>IF(A5733="","",VLOOKUP(A5733,Tabulka3[[Číslo registrace  u jednorázové akce]:[Příjmení]],3,0))</f>
        <v/>
      </c>
      <c r="I5733" s="94"/>
      <c r="J5733" s="94"/>
      <c r="L5733" s="15"/>
      <c r="M5733" s="15"/>
      <c r="N5733" s="15"/>
    </row>
    <row r="5734" spans="2:14" s="25" customFormat="1" ht="15" customHeight="1" x14ac:dyDescent="0.3">
      <c r="B5734" s="25" t="str">
        <f>IF(A5734="","",VLOOKUP(A5734,Tabulka3[[Číslo registrace  u jednorázové akce]:[Příjmení]],2,0))</f>
        <v/>
      </c>
      <c r="C5734" s="25" t="str">
        <f>IF(A5734="","",VLOOKUP(A5734,Tabulka3[[Číslo registrace  u jednorázové akce]:[Příjmení]],3,0))</f>
        <v/>
      </c>
      <c r="I5734" s="94"/>
      <c r="J5734" s="94"/>
      <c r="L5734" s="15"/>
      <c r="M5734" s="15"/>
      <c r="N5734" s="15"/>
    </row>
    <row r="5735" spans="2:14" s="25" customFormat="1" ht="15" customHeight="1" x14ac:dyDescent="0.3">
      <c r="B5735" s="25" t="str">
        <f>IF(A5735="","",VLOOKUP(A5735,Tabulka3[[Číslo registrace  u jednorázové akce]:[Příjmení]],2,0))</f>
        <v/>
      </c>
      <c r="C5735" s="25" t="str">
        <f>IF(A5735="","",VLOOKUP(A5735,Tabulka3[[Číslo registrace  u jednorázové akce]:[Příjmení]],3,0))</f>
        <v/>
      </c>
      <c r="I5735" s="94"/>
      <c r="J5735" s="94"/>
      <c r="L5735" s="15"/>
      <c r="M5735" s="15"/>
      <c r="N5735" s="15"/>
    </row>
    <row r="5736" spans="2:14" s="25" customFormat="1" ht="15" customHeight="1" x14ac:dyDescent="0.3">
      <c r="B5736" s="25" t="str">
        <f>IF(A5736="","",VLOOKUP(A5736,Tabulka3[[Číslo registrace  u jednorázové akce]:[Příjmení]],2,0))</f>
        <v/>
      </c>
      <c r="C5736" s="25" t="str">
        <f>IF(A5736="","",VLOOKUP(A5736,Tabulka3[[Číslo registrace  u jednorázové akce]:[Příjmení]],3,0))</f>
        <v/>
      </c>
      <c r="I5736" s="94"/>
      <c r="J5736" s="94"/>
      <c r="L5736" s="15"/>
      <c r="M5736" s="15"/>
      <c r="N5736" s="15"/>
    </row>
    <row r="5737" spans="2:14" s="25" customFormat="1" ht="15" customHeight="1" x14ac:dyDescent="0.3">
      <c r="B5737" s="25" t="str">
        <f>IF(A5737="","",VLOOKUP(A5737,Tabulka3[[Číslo registrace  u jednorázové akce]:[Příjmení]],2,0))</f>
        <v/>
      </c>
      <c r="C5737" s="25" t="str">
        <f>IF(A5737="","",VLOOKUP(A5737,Tabulka3[[Číslo registrace  u jednorázové akce]:[Příjmení]],3,0))</f>
        <v/>
      </c>
      <c r="I5737" s="94"/>
      <c r="J5737" s="94"/>
      <c r="L5737" s="15"/>
      <c r="M5737" s="15"/>
      <c r="N5737" s="15"/>
    </row>
    <row r="5738" spans="2:14" s="25" customFormat="1" ht="15" customHeight="1" x14ac:dyDescent="0.3">
      <c r="B5738" s="25" t="str">
        <f>IF(A5738="","",VLOOKUP(A5738,Tabulka3[[Číslo registrace  u jednorázové akce]:[Příjmení]],2,0))</f>
        <v/>
      </c>
      <c r="C5738" s="25" t="str">
        <f>IF(A5738="","",VLOOKUP(A5738,Tabulka3[[Číslo registrace  u jednorázové akce]:[Příjmení]],3,0))</f>
        <v/>
      </c>
      <c r="I5738" s="94"/>
      <c r="J5738" s="94"/>
      <c r="L5738" s="15"/>
      <c r="M5738" s="15"/>
      <c r="N5738" s="15"/>
    </row>
    <row r="5739" spans="2:14" s="25" customFormat="1" ht="15" customHeight="1" x14ac:dyDescent="0.3">
      <c r="B5739" s="25" t="str">
        <f>IF(A5739="","",VLOOKUP(A5739,Tabulka3[[Číslo registrace  u jednorázové akce]:[Příjmení]],2,0))</f>
        <v/>
      </c>
      <c r="C5739" s="25" t="str">
        <f>IF(A5739="","",VLOOKUP(A5739,Tabulka3[[Číslo registrace  u jednorázové akce]:[Příjmení]],3,0))</f>
        <v/>
      </c>
      <c r="I5739" s="94"/>
      <c r="J5739" s="94"/>
      <c r="L5739" s="15"/>
      <c r="M5739" s="15"/>
      <c r="N5739" s="15"/>
    </row>
    <row r="5740" spans="2:14" s="25" customFormat="1" ht="15" customHeight="1" x14ac:dyDescent="0.3">
      <c r="B5740" s="25" t="str">
        <f>IF(A5740="","",VLOOKUP(A5740,Tabulka3[[Číslo registrace  u jednorázové akce]:[Příjmení]],2,0))</f>
        <v/>
      </c>
      <c r="C5740" s="25" t="str">
        <f>IF(A5740="","",VLOOKUP(A5740,Tabulka3[[Číslo registrace  u jednorázové akce]:[Příjmení]],3,0))</f>
        <v/>
      </c>
      <c r="I5740" s="94"/>
      <c r="J5740" s="94"/>
      <c r="L5740" s="15"/>
      <c r="M5740" s="15"/>
      <c r="N5740" s="15"/>
    </row>
    <row r="5741" spans="2:14" s="25" customFormat="1" ht="15" customHeight="1" x14ac:dyDescent="0.3">
      <c r="B5741" s="25" t="str">
        <f>IF(A5741="","",VLOOKUP(A5741,Tabulka3[[Číslo registrace  u jednorázové akce]:[Příjmení]],2,0))</f>
        <v/>
      </c>
      <c r="C5741" s="25" t="str">
        <f>IF(A5741="","",VLOOKUP(A5741,Tabulka3[[Číslo registrace  u jednorázové akce]:[Příjmení]],3,0))</f>
        <v/>
      </c>
      <c r="I5741" s="94"/>
      <c r="J5741" s="94"/>
      <c r="L5741" s="15"/>
      <c r="M5741" s="15"/>
      <c r="N5741" s="15"/>
    </row>
    <row r="5742" spans="2:14" s="25" customFormat="1" ht="15" customHeight="1" x14ac:dyDescent="0.3">
      <c r="B5742" s="25" t="str">
        <f>IF(A5742="","",VLOOKUP(A5742,Tabulka3[[Číslo registrace  u jednorázové akce]:[Příjmení]],2,0))</f>
        <v/>
      </c>
      <c r="C5742" s="25" t="str">
        <f>IF(A5742="","",VLOOKUP(A5742,Tabulka3[[Číslo registrace  u jednorázové akce]:[Příjmení]],3,0))</f>
        <v/>
      </c>
      <c r="I5742" s="94"/>
      <c r="J5742" s="94"/>
      <c r="L5742" s="15"/>
      <c r="M5742" s="15"/>
      <c r="N5742" s="15"/>
    </row>
    <row r="5743" spans="2:14" s="25" customFormat="1" ht="15" customHeight="1" x14ac:dyDescent="0.3">
      <c r="B5743" s="25" t="str">
        <f>IF(A5743="","",VLOOKUP(A5743,Tabulka3[[Číslo registrace  u jednorázové akce]:[Příjmení]],2,0))</f>
        <v/>
      </c>
      <c r="C5743" s="25" t="str">
        <f>IF(A5743="","",VLOOKUP(A5743,Tabulka3[[Číslo registrace  u jednorázové akce]:[Příjmení]],3,0))</f>
        <v/>
      </c>
      <c r="I5743" s="94"/>
      <c r="J5743" s="94"/>
      <c r="L5743" s="15"/>
      <c r="M5743" s="15"/>
      <c r="N5743" s="15"/>
    </row>
    <row r="5744" spans="2:14" s="25" customFormat="1" ht="15" customHeight="1" x14ac:dyDescent="0.3">
      <c r="B5744" s="25" t="str">
        <f>IF(A5744="","",VLOOKUP(A5744,Tabulka3[[Číslo registrace  u jednorázové akce]:[Příjmení]],2,0))</f>
        <v/>
      </c>
      <c r="C5744" s="25" t="str">
        <f>IF(A5744="","",VLOOKUP(A5744,Tabulka3[[Číslo registrace  u jednorázové akce]:[Příjmení]],3,0))</f>
        <v/>
      </c>
      <c r="I5744" s="94"/>
      <c r="J5744" s="94"/>
      <c r="L5744" s="15"/>
      <c r="M5744" s="15"/>
      <c r="N5744" s="15"/>
    </row>
    <row r="5745" spans="2:14" s="25" customFormat="1" ht="15" customHeight="1" x14ac:dyDescent="0.3">
      <c r="B5745" s="25" t="str">
        <f>IF(A5745="","",VLOOKUP(A5745,Tabulka3[[Číslo registrace  u jednorázové akce]:[Příjmení]],2,0))</f>
        <v/>
      </c>
      <c r="C5745" s="25" t="str">
        <f>IF(A5745="","",VLOOKUP(A5745,Tabulka3[[Číslo registrace  u jednorázové akce]:[Příjmení]],3,0))</f>
        <v/>
      </c>
      <c r="I5745" s="94"/>
      <c r="J5745" s="94"/>
      <c r="L5745" s="15"/>
      <c r="M5745" s="15"/>
      <c r="N5745" s="15"/>
    </row>
    <row r="5746" spans="2:14" s="25" customFormat="1" ht="15" customHeight="1" x14ac:dyDescent="0.3">
      <c r="B5746" s="25" t="str">
        <f>IF(A5746="","",VLOOKUP(A5746,Tabulka3[[Číslo registrace  u jednorázové akce]:[Příjmení]],2,0))</f>
        <v/>
      </c>
      <c r="C5746" s="25" t="str">
        <f>IF(A5746="","",VLOOKUP(A5746,Tabulka3[[Číslo registrace  u jednorázové akce]:[Příjmení]],3,0))</f>
        <v/>
      </c>
      <c r="I5746" s="94"/>
      <c r="J5746" s="94"/>
      <c r="L5746" s="15"/>
      <c r="M5746" s="15"/>
      <c r="N5746" s="15"/>
    </row>
    <row r="5747" spans="2:14" s="25" customFormat="1" ht="15" customHeight="1" x14ac:dyDescent="0.3">
      <c r="B5747" s="25" t="str">
        <f>IF(A5747="","",VLOOKUP(A5747,Tabulka3[[Číslo registrace  u jednorázové akce]:[Příjmení]],2,0))</f>
        <v/>
      </c>
      <c r="C5747" s="25" t="str">
        <f>IF(A5747="","",VLOOKUP(A5747,Tabulka3[[Číslo registrace  u jednorázové akce]:[Příjmení]],3,0))</f>
        <v/>
      </c>
      <c r="I5747" s="94"/>
      <c r="J5747" s="94"/>
      <c r="L5747" s="15"/>
      <c r="M5747" s="15"/>
      <c r="N5747" s="15"/>
    </row>
    <row r="5748" spans="2:14" s="25" customFormat="1" ht="15" customHeight="1" x14ac:dyDescent="0.3">
      <c r="B5748" s="25" t="str">
        <f>IF(A5748="","",VLOOKUP(A5748,Tabulka3[[Číslo registrace  u jednorázové akce]:[Příjmení]],2,0))</f>
        <v/>
      </c>
      <c r="C5748" s="25" t="str">
        <f>IF(A5748="","",VLOOKUP(A5748,Tabulka3[[Číslo registrace  u jednorázové akce]:[Příjmení]],3,0))</f>
        <v/>
      </c>
      <c r="I5748" s="94"/>
      <c r="J5748" s="94"/>
      <c r="L5748" s="15"/>
      <c r="M5748" s="15"/>
      <c r="N5748" s="15"/>
    </row>
    <row r="5749" spans="2:14" s="25" customFormat="1" ht="15" customHeight="1" x14ac:dyDescent="0.3">
      <c r="B5749" s="25" t="str">
        <f>IF(A5749="","",VLOOKUP(A5749,Tabulka3[[Číslo registrace  u jednorázové akce]:[Příjmení]],2,0))</f>
        <v/>
      </c>
      <c r="C5749" s="25" t="str">
        <f>IF(A5749="","",VLOOKUP(A5749,Tabulka3[[Číslo registrace  u jednorázové akce]:[Příjmení]],3,0))</f>
        <v/>
      </c>
      <c r="I5749" s="94"/>
      <c r="J5749" s="94"/>
      <c r="L5749" s="15"/>
      <c r="M5749" s="15"/>
      <c r="N5749" s="15"/>
    </row>
    <row r="5750" spans="2:14" s="25" customFormat="1" ht="15" customHeight="1" x14ac:dyDescent="0.3">
      <c r="B5750" s="25" t="str">
        <f>IF(A5750="","",VLOOKUP(A5750,Tabulka3[[Číslo registrace  u jednorázové akce]:[Příjmení]],2,0))</f>
        <v/>
      </c>
      <c r="C5750" s="25" t="str">
        <f>IF(A5750="","",VLOOKUP(A5750,Tabulka3[[Číslo registrace  u jednorázové akce]:[Příjmení]],3,0))</f>
        <v/>
      </c>
      <c r="I5750" s="94"/>
      <c r="J5750" s="94"/>
      <c r="L5750" s="15"/>
      <c r="M5750" s="15"/>
      <c r="N5750" s="15"/>
    </row>
    <row r="5751" spans="2:14" s="25" customFormat="1" ht="15" customHeight="1" x14ac:dyDescent="0.3">
      <c r="B5751" s="25" t="str">
        <f>IF(A5751="","",VLOOKUP(A5751,Tabulka3[[Číslo registrace  u jednorázové akce]:[Příjmení]],2,0))</f>
        <v/>
      </c>
      <c r="C5751" s="25" t="str">
        <f>IF(A5751="","",VLOOKUP(A5751,Tabulka3[[Číslo registrace  u jednorázové akce]:[Příjmení]],3,0))</f>
        <v/>
      </c>
      <c r="I5751" s="94"/>
      <c r="J5751" s="94"/>
      <c r="L5751" s="15"/>
      <c r="M5751" s="15"/>
      <c r="N5751" s="15"/>
    </row>
    <row r="5752" spans="2:14" s="25" customFormat="1" ht="15" customHeight="1" x14ac:dyDescent="0.3">
      <c r="B5752" s="25" t="str">
        <f>IF(A5752="","",VLOOKUP(A5752,Tabulka3[[Číslo registrace  u jednorázové akce]:[Příjmení]],2,0))</f>
        <v/>
      </c>
      <c r="C5752" s="25" t="str">
        <f>IF(A5752="","",VLOOKUP(A5752,Tabulka3[[Číslo registrace  u jednorázové akce]:[Příjmení]],3,0))</f>
        <v/>
      </c>
      <c r="I5752" s="94"/>
      <c r="J5752" s="94"/>
      <c r="L5752" s="15"/>
      <c r="M5752" s="15"/>
      <c r="N5752" s="15"/>
    </row>
    <row r="5753" spans="2:14" s="25" customFormat="1" ht="15" customHeight="1" x14ac:dyDescent="0.3">
      <c r="B5753" s="25" t="str">
        <f>IF(A5753="","",VLOOKUP(A5753,Tabulka3[[Číslo registrace  u jednorázové akce]:[Příjmení]],2,0))</f>
        <v/>
      </c>
      <c r="C5753" s="25" t="str">
        <f>IF(A5753="","",VLOOKUP(A5753,Tabulka3[[Číslo registrace  u jednorázové akce]:[Příjmení]],3,0))</f>
        <v/>
      </c>
      <c r="I5753" s="94"/>
      <c r="J5753" s="94"/>
      <c r="L5753" s="15"/>
      <c r="M5753" s="15"/>
      <c r="N5753" s="15"/>
    </row>
    <row r="5754" spans="2:14" s="25" customFormat="1" ht="15" customHeight="1" x14ac:dyDescent="0.3">
      <c r="B5754" s="25" t="str">
        <f>IF(A5754="","",VLOOKUP(A5754,Tabulka3[[Číslo registrace  u jednorázové akce]:[Příjmení]],2,0))</f>
        <v/>
      </c>
      <c r="C5754" s="25" t="str">
        <f>IF(A5754="","",VLOOKUP(A5754,Tabulka3[[Číslo registrace  u jednorázové akce]:[Příjmení]],3,0))</f>
        <v/>
      </c>
      <c r="I5754" s="94"/>
      <c r="J5754" s="94"/>
      <c r="L5754" s="15"/>
      <c r="M5754" s="15"/>
      <c r="N5754" s="15"/>
    </row>
    <row r="5755" spans="2:14" s="25" customFormat="1" ht="15" customHeight="1" x14ac:dyDescent="0.3">
      <c r="B5755" s="25" t="str">
        <f>IF(A5755="","",VLOOKUP(A5755,Tabulka3[[Číslo registrace  u jednorázové akce]:[Příjmení]],2,0))</f>
        <v/>
      </c>
      <c r="C5755" s="25" t="str">
        <f>IF(A5755="","",VLOOKUP(A5755,Tabulka3[[Číslo registrace  u jednorázové akce]:[Příjmení]],3,0))</f>
        <v/>
      </c>
      <c r="I5755" s="94"/>
      <c r="J5755" s="94"/>
      <c r="L5755" s="15"/>
      <c r="M5755" s="15"/>
      <c r="N5755" s="15"/>
    </row>
    <row r="5756" spans="2:14" s="25" customFormat="1" ht="15" customHeight="1" x14ac:dyDescent="0.3">
      <c r="B5756" s="25" t="str">
        <f>IF(A5756="","",VLOOKUP(A5756,Tabulka3[[Číslo registrace  u jednorázové akce]:[Příjmení]],2,0))</f>
        <v/>
      </c>
      <c r="C5756" s="25" t="str">
        <f>IF(A5756="","",VLOOKUP(A5756,Tabulka3[[Číslo registrace  u jednorázové akce]:[Příjmení]],3,0))</f>
        <v/>
      </c>
      <c r="I5756" s="94"/>
      <c r="J5756" s="94"/>
      <c r="L5756" s="15"/>
      <c r="M5756" s="15"/>
      <c r="N5756" s="15"/>
    </row>
    <row r="5757" spans="2:14" s="25" customFormat="1" ht="15" customHeight="1" x14ac:dyDescent="0.3">
      <c r="B5757" s="25" t="str">
        <f>IF(A5757="","",VLOOKUP(A5757,Tabulka3[[Číslo registrace  u jednorázové akce]:[Příjmení]],2,0))</f>
        <v/>
      </c>
      <c r="C5757" s="25" t="str">
        <f>IF(A5757="","",VLOOKUP(A5757,Tabulka3[[Číslo registrace  u jednorázové akce]:[Příjmení]],3,0))</f>
        <v/>
      </c>
      <c r="I5757" s="94"/>
      <c r="J5757" s="94"/>
      <c r="L5757" s="15"/>
      <c r="M5757" s="15"/>
      <c r="N5757" s="15"/>
    </row>
    <row r="5758" spans="2:14" s="25" customFormat="1" ht="15" customHeight="1" x14ac:dyDescent="0.3">
      <c r="B5758" s="25" t="str">
        <f>IF(A5758="","",VLOOKUP(A5758,Tabulka3[[Číslo registrace  u jednorázové akce]:[Příjmení]],2,0))</f>
        <v/>
      </c>
      <c r="C5758" s="25" t="str">
        <f>IF(A5758="","",VLOOKUP(A5758,Tabulka3[[Číslo registrace  u jednorázové akce]:[Příjmení]],3,0))</f>
        <v/>
      </c>
      <c r="I5758" s="94"/>
      <c r="J5758" s="94"/>
      <c r="L5758" s="15"/>
      <c r="M5758" s="15"/>
      <c r="N5758" s="15"/>
    </row>
    <row r="5759" spans="2:14" s="25" customFormat="1" ht="15" customHeight="1" x14ac:dyDescent="0.3">
      <c r="B5759" s="25" t="str">
        <f>IF(A5759="","",VLOOKUP(A5759,Tabulka3[[Číslo registrace  u jednorázové akce]:[Příjmení]],2,0))</f>
        <v/>
      </c>
      <c r="C5759" s="25" t="str">
        <f>IF(A5759="","",VLOOKUP(A5759,Tabulka3[[Číslo registrace  u jednorázové akce]:[Příjmení]],3,0))</f>
        <v/>
      </c>
      <c r="I5759" s="94"/>
      <c r="J5759" s="94"/>
      <c r="L5759" s="15"/>
      <c r="M5759" s="15"/>
      <c r="N5759" s="15"/>
    </row>
    <row r="5760" spans="2:14" s="25" customFormat="1" ht="15" customHeight="1" x14ac:dyDescent="0.3">
      <c r="B5760" s="25" t="str">
        <f>IF(A5760="","",VLOOKUP(A5760,Tabulka3[[Číslo registrace  u jednorázové akce]:[Příjmení]],2,0))</f>
        <v/>
      </c>
      <c r="C5760" s="25" t="str">
        <f>IF(A5760="","",VLOOKUP(A5760,Tabulka3[[Číslo registrace  u jednorázové akce]:[Příjmení]],3,0))</f>
        <v/>
      </c>
      <c r="I5760" s="94"/>
      <c r="J5760" s="94"/>
      <c r="L5760" s="15"/>
      <c r="M5760" s="15"/>
      <c r="N5760" s="15"/>
    </row>
    <row r="5761" spans="2:14" s="25" customFormat="1" ht="15" customHeight="1" x14ac:dyDescent="0.3">
      <c r="B5761" s="25" t="str">
        <f>IF(A5761="","",VLOOKUP(A5761,Tabulka3[[Číslo registrace  u jednorázové akce]:[Příjmení]],2,0))</f>
        <v/>
      </c>
      <c r="C5761" s="25" t="str">
        <f>IF(A5761="","",VLOOKUP(A5761,Tabulka3[[Číslo registrace  u jednorázové akce]:[Příjmení]],3,0))</f>
        <v/>
      </c>
      <c r="I5761" s="94"/>
      <c r="J5761" s="94"/>
      <c r="L5761" s="15"/>
      <c r="M5761" s="15"/>
      <c r="N5761" s="15"/>
    </row>
    <row r="5762" spans="2:14" s="25" customFormat="1" ht="15" customHeight="1" x14ac:dyDescent="0.3">
      <c r="B5762" s="25" t="str">
        <f>IF(A5762="","",VLOOKUP(A5762,Tabulka3[[Číslo registrace  u jednorázové akce]:[Příjmení]],2,0))</f>
        <v/>
      </c>
      <c r="C5762" s="25" t="str">
        <f>IF(A5762="","",VLOOKUP(A5762,Tabulka3[[Číslo registrace  u jednorázové akce]:[Příjmení]],3,0))</f>
        <v/>
      </c>
      <c r="I5762" s="94"/>
      <c r="J5762" s="94"/>
      <c r="L5762" s="15"/>
      <c r="M5762" s="15"/>
      <c r="N5762" s="15"/>
    </row>
    <row r="5763" spans="2:14" s="25" customFormat="1" ht="15" customHeight="1" x14ac:dyDescent="0.3">
      <c r="B5763" s="25" t="str">
        <f>IF(A5763="","",VLOOKUP(A5763,Tabulka3[[Číslo registrace  u jednorázové akce]:[Příjmení]],2,0))</f>
        <v/>
      </c>
      <c r="C5763" s="25" t="str">
        <f>IF(A5763="","",VLOOKUP(A5763,Tabulka3[[Číslo registrace  u jednorázové akce]:[Příjmení]],3,0))</f>
        <v/>
      </c>
      <c r="I5763" s="94"/>
      <c r="J5763" s="94"/>
      <c r="L5763" s="15"/>
      <c r="M5763" s="15"/>
      <c r="N5763" s="15"/>
    </row>
    <row r="5764" spans="2:14" s="25" customFormat="1" ht="15" customHeight="1" x14ac:dyDescent="0.3">
      <c r="B5764" s="25" t="str">
        <f>IF(A5764="","",VLOOKUP(A5764,Tabulka3[[Číslo registrace  u jednorázové akce]:[Příjmení]],2,0))</f>
        <v/>
      </c>
      <c r="C5764" s="25" t="str">
        <f>IF(A5764="","",VLOOKUP(A5764,Tabulka3[[Číslo registrace  u jednorázové akce]:[Příjmení]],3,0))</f>
        <v/>
      </c>
      <c r="I5764" s="94"/>
      <c r="J5764" s="94"/>
      <c r="L5764" s="15"/>
      <c r="M5764" s="15"/>
      <c r="N5764" s="15"/>
    </row>
    <row r="5765" spans="2:14" s="25" customFormat="1" ht="15" customHeight="1" x14ac:dyDescent="0.3">
      <c r="B5765" s="25" t="str">
        <f>IF(A5765="","",VLOOKUP(A5765,Tabulka3[[Číslo registrace  u jednorázové akce]:[Příjmení]],2,0))</f>
        <v/>
      </c>
      <c r="C5765" s="25" t="str">
        <f>IF(A5765="","",VLOOKUP(A5765,Tabulka3[[Číslo registrace  u jednorázové akce]:[Příjmení]],3,0))</f>
        <v/>
      </c>
      <c r="I5765" s="94"/>
      <c r="J5765" s="94"/>
      <c r="L5765" s="15"/>
      <c r="M5765" s="15"/>
      <c r="N5765" s="15"/>
    </row>
    <row r="5766" spans="2:14" s="25" customFormat="1" ht="15" customHeight="1" x14ac:dyDescent="0.3">
      <c r="B5766" s="25" t="str">
        <f>IF(A5766="","",VLOOKUP(A5766,Tabulka3[[Číslo registrace  u jednorázové akce]:[Příjmení]],2,0))</f>
        <v/>
      </c>
      <c r="C5766" s="25" t="str">
        <f>IF(A5766="","",VLOOKUP(A5766,Tabulka3[[Číslo registrace  u jednorázové akce]:[Příjmení]],3,0))</f>
        <v/>
      </c>
      <c r="I5766" s="94"/>
      <c r="J5766" s="94"/>
      <c r="L5766" s="15"/>
      <c r="M5766" s="15"/>
      <c r="N5766" s="15"/>
    </row>
    <row r="5767" spans="2:14" s="25" customFormat="1" ht="15" customHeight="1" x14ac:dyDescent="0.3">
      <c r="B5767" s="25" t="str">
        <f>IF(A5767="","",VLOOKUP(A5767,Tabulka3[[Číslo registrace  u jednorázové akce]:[Příjmení]],2,0))</f>
        <v/>
      </c>
      <c r="C5767" s="25" t="str">
        <f>IF(A5767="","",VLOOKUP(A5767,Tabulka3[[Číslo registrace  u jednorázové akce]:[Příjmení]],3,0))</f>
        <v/>
      </c>
      <c r="I5767" s="94"/>
      <c r="J5767" s="94"/>
      <c r="L5767" s="15"/>
      <c r="M5767" s="15"/>
      <c r="N5767" s="15"/>
    </row>
    <row r="5768" spans="2:14" s="25" customFormat="1" ht="15" customHeight="1" x14ac:dyDescent="0.3">
      <c r="B5768" s="25" t="str">
        <f>IF(A5768="","",VLOOKUP(A5768,Tabulka3[[Číslo registrace  u jednorázové akce]:[Příjmení]],2,0))</f>
        <v/>
      </c>
      <c r="C5768" s="25" t="str">
        <f>IF(A5768="","",VLOOKUP(A5768,Tabulka3[[Číslo registrace  u jednorázové akce]:[Příjmení]],3,0))</f>
        <v/>
      </c>
      <c r="I5768" s="94"/>
      <c r="J5768" s="94"/>
      <c r="L5768" s="15"/>
      <c r="M5768" s="15"/>
      <c r="N5768" s="15"/>
    </row>
    <row r="5769" spans="2:14" s="25" customFormat="1" ht="15" customHeight="1" x14ac:dyDescent="0.3">
      <c r="B5769" s="25" t="str">
        <f>IF(A5769="","",VLOOKUP(A5769,Tabulka3[[Číslo registrace  u jednorázové akce]:[Příjmení]],2,0))</f>
        <v/>
      </c>
      <c r="C5769" s="25" t="str">
        <f>IF(A5769="","",VLOOKUP(A5769,Tabulka3[[Číslo registrace  u jednorázové akce]:[Příjmení]],3,0))</f>
        <v/>
      </c>
      <c r="I5769" s="94"/>
      <c r="J5769" s="94"/>
      <c r="L5769" s="15"/>
      <c r="M5769" s="15"/>
      <c r="N5769" s="15"/>
    </row>
    <row r="5770" spans="2:14" s="25" customFormat="1" ht="15" customHeight="1" x14ac:dyDescent="0.3">
      <c r="B5770" s="25" t="str">
        <f>IF(A5770="","",VLOOKUP(A5770,Tabulka3[[Číslo registrace  u jednorázové akce]:[Příjmení]],2,0))</f>
        <v/>
      </c>
      <c r="C5770" s="25" t="str">
        <f>IF(A5770="","",VLOOKUP(A5770,Tabulka3[[Číslo registrace  u jednorázové akce]:[Příjmení]],3,0))</f>
        <v/>
      </c>
      <c r="I5770" s="94"/>
      <c r="J5770" s="94"/>
      <c r="L5770" s="15"/>
      <c r="M5770" s="15"/>
      <c r="N5770" s="15"/>
    </row>
    <row r="5771" spans="2:14" s="25" customFormat="1" ht="15" customHeight="1" x14ac:dyDescent="0.3">
      <c r="B5771" s="25" t="str">
        <f>IF(A5771="","",VLOOKUP(A5771,Tabulka3[[Číslo registrace  u jednorázové akce]:[Příjmení]],2,0))</f>
        <v/>
      </c>
      <c r="C5771" s="25" t="str">
        <f>IF(A5771="","",VLOOKUP(A5771,Tabulka3[[Číslo registrace  u jednorázové akce]:[Příjmení]],3,0))</f>
        <v/>
      </c>
      <c r="I5771" s="94"/>
      <c r="J5771" s="94"/>
      <c r="L5771" s="15"/>
      <c r="M5771" s="15"/>
      <c r="N5771" s="15"/>
    </row>
    <row r="5772" spans="2:14" s="25" customFormat="1" ht="15" customHeight="1" x14ac:dyDescent="0.3">
      <c r="B5772" s="25" t="str">
        <f>IF(A5772="","",VLOOKUP(A5772,Tabulka3[[Číslo registrace  u jednorázové akce]:[Příjmení]],2,0))</f>
        <v/>
      </c>
      <c r="C5772" s="25" t="str">
        <f>IF(A5772="","",VLOOKUP(A5772,Tabulka3[[Číslo registrace  u jednorázové akce]:[Příjmení]],3,0))</f>
        <v/>
      </c>
      <c r="I5772" s="94"/>
      <c r="J5772" s="94"/>
      <c r="L5772" s="15"/>
      <c r="M5772" s="15"/>
      <c r="N5772" s="15"/>
    </row>
    <row r="5773" spans="2:14" s="25" customFormat="1" ht="15" customHeight="1" x14ac:dyDescent="0.3">
      <c r="B5773" s="25" t="str">
        <f>IF(A5773="","",VLOOKUP(A5773,Tabulka3[[Číslo registrace  u jednorázové akce]:[Příjmení]],2,0))</f>
        <v/>
      </c>
      <c r="C5773" s="25" t="str">
        <f>IF(A5773="","",VLOOKUP(A5773,Tabulka3[[Číslo registrace  u jednorázové akce]:[Příjmení]],3,0))</f>
        <v/>
      </c>
      <c r="I5773" s="94"/>
      <c r="J5773" s="94"/>
      <c r="L5773" s="15"/>
      <c r="M5773" s="15"/>
      <c r="N5773" s="15"/>
    </row>
    <row r="5774" spans="2:14" s="25" customFormat="1" ht="15" customHeight="1" x14ac:dyDescent="0.3">
      <c r="B5774" s="25" t="str">
        <f>IF(A5774="","",VLOOKUP(A5774,Tabulka3[[Číslo registrace  u jednorázové akce]:[Příjmení]],2,0))</f>
        <v/>
      </c>
      <c r="C5774" s="25" t="str">
        <f>IF(A5774="","",VLOOKUP(A5774,Tabulka3[[Číslo registrace  u jednorázové akce]:[Příjmení]],3,0))</f>
        <v/>
      </c>
      <c r="I5774" s="94"/>
      <c r="J5774" s="94"/>
      <c r="L5774" s="15"/>
      <c r="M5774" s="15"/>
      <c r="N5774" s="15"/>
    </row>
    <row r="5775" spans="2:14" s="25" customFormat="1" ht="15" customHeight="1" x14ac:dyDescent="0.3">
      <c r="B5775" s="25" t="str">
        <f>IF(A5775="","",VLOOKUP(A5775,Tabulka3[[Číslo registrace  u jednorázové akce]:[Příjmení]],2,0))</f>
        <v/>
      </c>
      <c r="C5775" s="25" t="str">
        <f>IF(A5775="","",VLOOKUP(A5775,Tabulka3[[Číslo registrace  u jednorázové akce]:[Příjmení]],3,0))</f>
        <v/>
      </c>
      <c r="I5775" s="94"/>
      <c r="J5775" s="94"/>
      <c r="L5775" s="15"/>
      <c r="M5775" s="15"/>
      <c r="N5775" s="15"/>
    </row>
    <row r="5776" spans="2:14" s="25" customFormat="1" ht="15" customHeight="1" x14ac:dyDescent="0.3">
      <c r="B5776" s="25" t="str">
        <f>IF(A5776="","",VLOOKUP(A5776,Tabulka3[[Číslo registrace  u jednorázové akce]:[Příjmení]],2,0))</f>
        <v/>
      </c>
      <c r="C5776" s="25" t="str">
        <f>IF(A5776="","",VLOOKUP(A5776,Tabulka3[[Číslo registrace  u jednorázové akce]:[Příjmení]],3,0))</f>
        <v/>
      </c>
      <c r="I5776" s="94"/>
      <c r="J5776" s="94"/>
      <c r="L5776" s="15"/>
      <c r="M5776" s="15"/>
      <c r="N5776" s="15"/>
    </row>
    <row r="5777" spans="2:14" s="25" customFormat="1" ht="15" customHeight="1" x14ac:dyDescent="0.3">
      <c r="B5777" s="25" t="str">
        <f>IF(A5777="","",VLOOKUP(A5777,Tabulka3[[Číslo registrace  u jednorázové akce]:[Příjmení]],2,0))</f>
        <v/>
      </c>
      <c r="C5777" s="25" t="str">
        <f>IF(A5777="","",VLOOKUP(A5777,Tabulka3[[Číslo registrace  u jednorázové akce]:[Příjmení]],3,0))</f>
        <v/>
      </c>
      <c r="I5777" s="94"/>
      <c r="J5777" s="94"/>
      <c r="L5777" s="15"/>
      <c r="M5777" s="15"/>
      <c r="N5777" s="15"/>
    </row>
    <row r="5778" spans="2:14" s="25" customFormat="1" ht="15" customHeight="1" x14ac:dyDescent="0.3">
      <c r="B5778" s="25" t="str">
        <f>IF(A5778="","",VLOOKUP(A5778,Tabulka3[[Číslo registrace  u jednorázové akce]:[Příjmení]],2,0))</f>
        <v/>
      </c>
      <c r="C5778" s="25" t="str">
        <f>IF(A5778="","",VLOOKUP(A5778,Tabulka3[[Číslo registrace  u jednorázové akce]:[Příjmení]],3,0))</f>
        <v/>
      </c>
      <c r="I5778" s="94"/>
      <c r="J5778" s="94"/>
      <c r="L5778" s="15"/>
      <c r="M5778" s="15"/>
      <c r="N5778" s="15"/>
    </row>
    <row r="5779" spans="2:14" s="25" customFormat="1" ht="15" customHeight="1" x14ac:dyDescent="0.3">
      <c r="B5779" s="25" t="str">
        <f>IF(A5779="","",VLOOKUP(A5779,Tabulka3[[Číslo registrace  u jednorázové akce]:[Příjmení]],2,0))</f>
        <v/>
      </c>
      <c r="C5779" s="25" t="str">
        <f>IF(A5779="","",VLOOKUP(A5779,Tabulka3[[Číslo registrace  u jednorázové akce]:[Příjmení]],3,0))</f>
        <v/>
      </c>
      <c r="I5779" s="94"/>
      <c r="J5779" s="94"/>
      <c r="L5779" s="15"/>
      <c r="M5779" s="15"/>
      <c r="N5779" s="15"/>
    </row>
    <row r="5780" spans="2:14" s="25" customFormat="1" ht="15" customHeight="1" x14ac:dyDescent="0.3">
      <c r="B5780" s="25" t="str">
        <f>IF(A5780="","",VLOOKUP(A5780,Tabulka3[[Číslo registrace  u jednorázové akce]:[Příjmení]],2,0))</f>
        <v/>
      </c>
      <c r="C5780" s="25" t="str">
        <f>IF(A5780="","",VLOOKUP(A5780,Tabulka3[[Číslo registrace  u jednorázové akce]:[Příjmení]],3,0))</f>
        <v/>
      </c>
      <c r="I5780" s="94"/>
      <c r="J5780" s="94"/>
      <c r="L5780" s="15"/>
      <c r="M5780" s="15"/>
      <c r="N5780" s="15"/>
    </row>
    <row r="5781" spans="2:14" s="25" customFormat="1" ht="15" customHeight="1" x14ac:dyDescent="0.3">
      <c r="B5781" s="25" t="str">
        <f>IF(A5781="","",VLOOKUP(A5781,Tabulka3[[Číslo registrace  u jednorázové akce]:[Příjmení]],2,0))</f>
        <v/>
      </c>
      <c r="C5781" s="25" t="str">
        <f>IF(A5781="","",VLOOKUP(A5781,Tabulka3[[Číslo registrace  u jednorázové akce]:[Příjmení]],3,0))</f>
        <v/>
      </c>
      <c r="I5781" s="94"/>
      <c r="J5781" s="94"/>
      <c r="L5781" s="15"/>
      <c r="M5781" s="15"/>
      <c r="N5781" s="15"/>
    </row>
    <row r="5782" spans="2:14" s="25" customFormat="1" ht="15" customHeight="1" x14ac:dyDescent="0.3">
      <c r="B5782" s="25" t="str">
        <f>IF(A5782="","",VLOOKUP(A5782,Tabulka3[[Číslo registrace  u jednorázové akce]:[Příjmení]],2,0))</f>
        <v/>
      </c>
      <c r="C5782" s="25" t="str">
        <f>IF(A5782="","",VLOOKUP(A5782,Tabulka3[[Číslo registrace  u jednorázové akce]:[Příjmení]],3,0))</f>
        <v/>
      </c>
      <c r="I5782" s="94"/>
      <c r="J5782" s="94"/>
      <c r="L5782" s="15"/>
      <c r="M5782" s="15"/>
      <c r="N5782" s="15"/>
    </row>
    <row r="5783" spans="2:14" s="25" customFormat="1" ht="15" customHeight="1" x14ac:dyDescent="0.3">
      <c r="B5783" s="25" t="str">
        <f>IF(A5783="","",VLOOKUP(A5783,Tabulka3[[Číslo registrace  u jednorázové akce]:[Příjmení]],2,0))</f>
        <v/>
      </c>
      <c r="C5783" s="25" t="str">
        <f>IF(A5783="","",VLOOKUP(A5783,Tabulka3[[Číslo registrace  u jednorázové akce]:[Příjmení]],3,0))</f>
        <v/>
      </c>
      <c r="I5783" s="94"/>
      <c r="J5783" s="94"/>
      <c r="L5783" s="15"/>
      <c r="M5783" s="15"/>
      <c r="N5783" s="15"/>
    </row>
    <row r="5784" spans="2:14" s="25" customFormat="1" ht="15" customHeight="1" x14ac:dyDescent="0.3">
      <c r="B5784" s="25" t="str">
        <f>IF(A5784="","",VLOOKUP(A5784,Tabulka3[[Číslo registrace  u jednorázové akce]:[Příjmení]],2,0))</f>
        <v/>
      </c>
      <c r="C5784" s="25" t="str">
        <f>IF(A5784="","",VLOOKUP(A5784,Tabulka3[[Číslo registrace  u jednorázové akce]:[Příjmení]],3,0))</f>
        <v/>
      </c>
      <c r="I5784" s="94"/>
      <c r="J5784" s="94"/>
      <c r="L5784" s="15"/>
      <c r="M5784" s="15"/>
      <c r="N5784" s="15"/>
    </row>
    <row r="5785" spans="2:14" s="25" customFormat="1" ht="15" customHeight="1" x14ac:dyDescent="0.3">
      <c r="B5785" s="25" t="str">
        <f>IF(A5785="","",VLOOKUP(A5785,Tabulka3[[Číslo registrace  u jednorázové akce]:[Příjmení]],2,0))</f>
        <v/>
      </c>
      <c r="C5785" s="25" t="str">
        <f>IF(A5785="","",VLOOKUP(A5785,Tabulka3[[Číslo registrace  u jednorázové akce]:[Příjmení]],3,0))</f>
        <v/>
      </c>
      <c r="I5785" s="94"/>
      <c r="J5785" s="94"/>
      <c r="L5785" s="15"/>
      <c r="M5785" s="15"/>
      <c r="N5785" s="15"/>
    </row>
    <row r="5786" spans="2:14" s="25" customFormat="1" ht="15" customHeight="1" x14ac:dyDescent="0.3">
      <c r="B5786" s="25" t="str">
        <f>IF(A5786="","",VLOOKUP(A5786,Tabulka3[[Číslo registrace  u jednorázové akce]:[Příjmení]],2,0))</f>
        <v/>
      </c>
      <c r="C5786" s="25" t="str">
        <f>IF(A5786="","",VLOOKUP(A5786,Tabulka3[[Číslo registrace  u jednorázové akce]:[Příjmení]],3,0))</f>
        <v/>
      </c>
      <c r="I5786" s="94"/>
      <c r="J5786" s="94"/>
      <c r="L5786" s="15"/>
      <c r="M5786" s="15"/>
      <c r="N5786" s="15"/>
    </row>
    <row r="5787" spans="2:14" s="25" customFormat="1" ht="15" customHeight="1" x14ac:dyDescent="0.3">
      <c r="B5787" s="25" t="str">
        <f>IF(A5787="","",VLOOKUP(A5787,Tabulka3[[Číslo registrace  u jednorázové akce]:[Příjmení]],2,0))</f>
        <v/>
      </c>
      <c r="C5787" s="25" t="str">
        <f>IF(A5787="","",VLOOKUP(A5787,Tabulka3[[Číslo registrace  u jednorázové akce]:[Příjmení]],3,0))</f>
        <v/>
      </c>
      <c r="I5787" s="94"/>
      <c r="J5787" s="94"/>
      <c r="L5787" s="15"/>
      <c r="M5787" s="15"/>
      <c r="N5787" s="15"/>
    </row>
    <row r="5788" spans="2:14" s="25" customFormat="1" ht="15" customHeight="1" x14ac:dyDescent="0.3">
      <c r="B5788" s="25" t="str">
        <f>IF(A5788="","",VLOOKUP(A5788,Tabulka3[[Číslo registrace  u jednorázové akce]:[Příjmení]],2,0))</f>
        <v/>
      </c>
      <c r="C5788" s="25" t="str">
        <f>IF(A5788="","",VLOOKUP(A5788,Tabulka3[[Číslo registrace  u jednorázové akce]:[Příjmení]],3,0))</f>
        <v/>
      </c>
      <c r="I5788" s="94"/>
      <c r="J5788" s="94"/>
      <c r="L5788" s="15"/>
      <c r="M5788" s="15"/>
      <c r="N5788" s="15"/>
    </row>
    <row r="5789" spans="2:14" s="25" customFormat="1" ht="15" customHeight="1" x14ac:dyDescent="0.3">
      <c r="B5789" s="25" t="str">
        <f>IF(A5789="","",VLOOKUP(A5789,Tabulka3[[Číslo registrace  u jednorázové akce]:[Příjmení]],2,0))</f>
        <v/>
      </c>
      <c r="C5789" s="25" t="str">
        <f>IF(A5789="","",VLOOKUP(A5789,Tabulka3[[Číslo registrace  u jednorázové akce]:[Příjmení]],3,0))</f>
        <v/>
      </c>
      <c r="I5789" s="94"/>
      <c r="J5789" s="94"/>
      <c r="L5789" s="15"/>
      <c r="M5789" s="15"/>
      <c r="N5789" s="15"/>
    </row>
    <row r="5790" spans="2:14" s="25" customFormat="1" ht="15" customHeight="1" x14ac:dyDescent="0.3">
      <c r="B5790" s="25" t="str">
        <f>IF(A5790="","",VLOOKUP(A5790,Tabulka3[[Číslo registrace  u jednorázové akce]:[Příjmení]],2,0))</f>
        <v/>
      </c>
      <c r="C5790" s="25" t="str">
        <f>IF(A5790="","",VLOOKUP(A5790,Tabulka3[[Číslo registrace  u jednorázové akce]:[Příjmení]],3,0))</f>
        <v/>
      </c>
      <c r="I5790" s="94"/>
      <c r="J5790" s="94"/>
      <c r="L5790" s="15"/>
      <c r="M5790" s="15"/>
      <c r="N5790" s="15"/>
    </row>
    <row r="5791" spans="2:14" s="25" customFormat="1" ht="15" customHeight="1" x14ac:dyDescent="0.3">
      <c r="B5791" s="25" t="str">
        <f>IF(A5791="","",VLOOKUP(A5791,Tabulka3[[Číslo registrace  u jednorázové akce]:[Příjmení]],2,0))</f>
        <v/>
      </c>
      <c r="C5791" s="25" t="str">
        <f>IF(A5791="","",VLOOKUP(A5791,Tabulka3[[Číslo registrace  u jednorázové akce]:[Příjmení]],3,0))</f>
        <v/>
      </c>
      <c r="I5791" s="94"/>
      <c r="J5791" s="94"/>
      <c r="L5791" s="15"/>
      <c r="M5791" s="15"/>
      <c r="N5791" s="15"/>
    </row>
    <row r="5792" spans="2:14" s="25" customFormat="1" ht="15" customHeight="1" x14ac:dyDescent="0.3">
      <c r="B5792" s="25" t="str">
        <f>IF(A5792="","",VLOOKUP(A5792,Tabulka3[[Číslo registrace  u jednorázové akce]:[Příjmení]],2,0))</f>
        <v/>
      </c>
      <c r="C5792" s="25" t="str">
        <f>IF(A5792="","",VLOOKUP(A5792,Tabulka3[[Číslo registrace  u jednorázové akce]:[Příjmení]],3,0))</f>
        <v/>
      </c>
      <c r="I5792" s="94"/>
      <c r="J5792" s="94"/>
      <c r="L5792" s="15"/>
      <c r="M5792" s="15"/>
      <c r="N5792" s="15"/>
    </row>
    <row r="5793" spans="2:14" s="25" customFormat="1" ht="15" customHeight="1" x14ac:dyDescent="0.3">
      <c r="B5793" s="25" t="str">
        <f>IF(A5793="","",VLOOKUP(A5793,Tabulka3[[Číslo registrace  u jednorázové akce]:[Příjmení]],2,0))</f>
        <v/>
      </c>
      <c r="C5793" s="25" t="str">
        <f>IF(A5793="","",VLOOKUP(A5793,Tabulka3[[Číslo registrace  u jednorázové akce]:[Příjmení]],3,0))</f>
        <v/>
      </c>
      <c r="I5793" s="94"/>
      <c r="J5793" s="94"/>
      <c r="L5793" s="15"/>
      <c r="M5793" s="15"/>
      <c r="N5793" s="15"/>
    </row>
    <row r="5794" spans="2:14" s="25" customFormat="1" ht="15" customHeight="1" x14ac:dyDescent="0.3">
      <c r="B5794" s="25" t="str">
        <f>IF(A5794="","",VLOOKUP(A5794,Tabulka3[[Číslo registrace  u jednorázové akce]:[Příjmení]],2,0))</f>
        <v/>
      </c>
      <c r="C5794" s="25" t="str">
        <f>IF(A5794="","",VLOOKUP(A5794,Tabulka3[[Číslo registrace  u jednorázové akce]:[Příjmení]],3,0))</f>
        <v/>
      </c>
      <c r="I5794" s="94"/>
      <c r="J5794" s="94"/>
      <c r="L5794" s="15"/>
      <c r="M5794" s="15"/>
      <c r="N5794" s="15"/>
    </row>
    <row r="5795" spans="2:14" s="25" customFormat="1" ht="15" customHeight="1" x14ac:dyDescent="0.3">
      <c r="B5795" s="25" t="str">
        <f>IF(A5795="","",VLOOKUP(A5795,Tabulka3[[Číslo registrace  u jednorázové akce]:[Příjmení]],2,0))</f>
        <v/>
      </c>
      <c r="C5795" s="25" t="str">
        <f>IF(A5795="","",VLOOKUP(A5795,Tabulka3[[Číslo registrace  u jednorázové akce]:[Příjmení]],3,0))</f>
        <v/>
      </c>
      <c r="I5795" s="94"/>
      <c r="J5795" s="94"/>
      <c r="L5795" s="15"/>
      <c r="M5795" s="15"/>
      <c r="N5795" s="15"/>
    </row>
    <row r="5796" spans="2:14" s="25" customFormat="1" ht="15" customHeight="1" x14ac:dyDescent="0.3">
      <c r="B5796" s="25" t="str">
        <f>IF(A5796="","",VLOOKUP(A5796,Tabulka3[[Číslo registrace  u jednorázové akce]:[Příjmení]],2,0))</f>
        <v/>
      </c>
      <c r="C5796" s="25" t="str">
        <f>IF(A5796="","",VLOOKUP(A5796,Tabulka3[[Číslo registrace  u jednorázové akce]:[Příjmení]],3,0))</f>
        <v/>
      </c>
      <c r="I5796" s="94"/>
      <c r="J5796" s="94"/>
      <c r="L5796" s="15"/>
      <c r="M5796" s="15"/>
      <c r="N5796" s="15"/>
    </row>
    <row r="5797" spans="2:14" s="25" customFormat="1" ht="15" customHeight="1" x14ac:dyDescent="0.3">
      <c r="B5797" s="25" t="str">
        <f>IF(A5797="","",VLOOKUP(A5797,Tabulka3[[Číslo registrace  u jednorázové akce]:[Příjmení]],2,0))</f>
        <v/>
      </c>
      <c r="C5797" s="25" t="str">
        <f>IF(A5797="","",VLOOKUP(A5797,Tabulka3[[Číslo registrace  u jednorázové akce]:[Příjmení]],3,0))</f>
        <v/>
      </c>
      <c r="I5797" s="94"/>
      <c r="J5797" s="94"/>
      <c r="L5797" s="15"/>
      <c r="M5797" s="15"/>
      <c r="N5797" s="15"/>
    </row>
    <row r="5798" spans="2:14" s="25" customFormat="1" ht="15" customHeight="1" x14ac:dyDescent="0.3">
      <c r="B5798" s="25" t="str">
        <f>IF(A5798="","",VLOOKUP(A5798,Tabulka3[[Číslo registrace  u jednorázové akce]:[Příjmení]],2,0))</f>
        <v/>
      </c>
      <c r="C5798" s="25" t="str">
        <f>IF(A5798="","",VLOOKUP(A5798,Tabulka3[[Číslo registrace  u jednorázové akce]:[Příjmení]],3,0))</f>
        <v/>
      </c>
      <c r="I5798" s="94"/>
      <c r="J5798" s="94"/>
      <c r="L5798" s="15"/>
      <c r="M5798" s="15"/>
      <c r="N5798" s="15"/>
    </row>
    <row r="5799" spans="2:14" s="25" customFormat="1" ht="15" customHeight="1" x14ac:dyDescent="0.3">
      <c r="B5799" s="25" t="str">
        <f>IF(A5799="","",VLOOKUP(A5799,Tabulka3[[Číslo registrace  u jednorázové akce]:[Příjmení]],2,0))</f>
        <v/>
      </c>
      <c r="C5799" s="25" t="str">
        <f>IF(A5799="","",VLOOKUP(A5799,Tabulka3[[Číslo registrace  u jednorázové akce]:[Příjmení]],3,0))</f>
        <v/>
      </c>
      <c r="I5799" s="94"/>
      <c r="J5799" s="94"/>
      <c r="L5799" s="15"/>
      <c r="M5799" s="15"/>
      <c r="N5799" s="15"/>
    </row>
    <row r="5800" spans="2:14" s="25" customFormat="1" ht="15" customHeight="1" x14ac:dyDescent="0.3">
      <c r="B5800" s="25" t="str">
        <f>IF(A5800="","",VLOOKUP(A5800,Tabulka3[[Číslo registrace  u jednorázové akce]:[Příjmení]],2,0))</f>
        <v/>
      </c>
      <c r="C5800" s="25" t="str">
        <f>IF(A5800="","",VLOOKUP(A5800,Tabulka3[[Číslo registrace  u jednorázové akce]:[Příjmení]],3,0))</f>
        <v/>
      </c>
      <c r="I5800" s="94"/>
      <c r="J5800" s="94"/>
      <c r="L5800" s="15"/>
      <c r="M5800" s="15"/>
      <c r="N5800" s="15"/>
    </row>
    <row r="5801" spans="2:14" s="25" customFormat="1" ht="15" customHeight="1" x14ac:dyDescent="0.3">
      <c r="B5801" s="25" t="str">
        <f>IF(A5801="","",VLOOKUP(A5801,Tabulka3[[Číslo registrace  u jednorázové akce]:[Příjmení]],2,0))</f>
        <v/>
      </c>
      <c r="C5801" s="25" t="str">
        <f>IF(A5801="","",VLOOKUP(A5801,Tabulka3[[Číslo registrace  u jednorázové akce]:[Příjmení]],3,0))</f>
        <v/>
      </c>
      <c r="I5801" s="94"/>
      <c r="J5801" s="94"/>
      <c r="L5801" s="15"/>
      <c r="M5801" s="15"/>
      <c r="N5801" s="15"/>
    </row>
    <row r="5802" spans="2:14" s="25" customFormat="1" ht="15" customHeight="1" x14ac:dyDescent="0.3">
      <c r="B5802" s="25" t="str">
        <f>IF(A5802="","",VLOOKUP(A5802,Tabulka3[[Číslo registrace  u jednorázové akce]:[Příjmení]],2,0))</f>
        <v/>
      </c>
      <c r="C5802" s="25" t="str">
        <f>IF(A5802="","",VLOOKUP(A5802,Tabulka3[[Číslo registrace  u jednorázové akce]:[Příjmení]],3,0))</f>
        <v/>
      </c>
      <c r="I5802" s="94"/>
      <c r="J5802" s="94"/>
      <c r="L5802" s="15"/>
      <c r="M5802" s="15"/>
      <c r="N5802" s="15"/>
    </row>
    <row r="5803" spans="2:14" s="25" customFormat="1" ht="15" customHeight="1" x14ac:dyDescent="0.3">
      <c r="B5803" s="25" t="str">
        <f>IF(A5803="","",VLOOKUP(A5803,Tabulka3[[Číslo registrace  u jednorázové akce]:[Příjmení]],2,0))</f>
        <v/>
      </c>
      <c r="C5803" s="25" t="str">
        <f>IF(A5803="","",VLOOKUP(A5803,Tabulka3[[Číslo registrace  u jednorázové akce]:[Příjmení]],3,0))</f>
        <v/>
      </c>
      <c r="I5803" s="94"/>
      <c r="J5803" s="94"/>
      <c r="L5803" s="15"/>
      <c r="M5803" s="15"/>
      <c r="N5803" s="15"/>
    </row>
    <row r="5804" spans="2:14" s="25" customFormat="1" ht="15" customHeight="1" x14ac:dyDescent="0.3">
      <c r="B5804" s="25" t="str">
        <f>IF(A5804="","",VLOOKUP(A5804,Tabulka3[[Číslo registrace  u jednorázové akce]:[Příjmení]],2,0))</f>
        <v/>
      </c>
      <c r="C5804" s="25" t="str">
        <f>IF(A5804="","",VLOOKUP(A5804,Tabulka3[[Číslo registrace  u jednorázové akce]:[Příjmení]],3,0))</f>
        <v/>
      </c>
      <c r="I5804" s="94"/>
      <c r="J5804" s="94"/>
      <c r="L5804" s="15"/>
      <c r="M5804" s="15"/>
      <c r="N5804" s="15"/>
    </row>
    <row r="5805" spans="2:14" s="25" customFormat="1" ht="15" customHeight="1" x14ac:dyDescent="0.3">
      <c r="B5805" s="25" t="str">
        <f>IF(A5805="","",VLOOKUP(A5805,Tabulka3[[Číslo registrace  u jednorázové akce]:[Příjmení]],2,0))</f>
        <v/>
      </c>
      <c r="C5805" s="25" t="str">
        <f>IF(A5805="","",VLOOKUP(A5805,Tabulka3[[Číslo registrace  u jednorázové akce]:[Příjmení]],3,0))</f>
        <v/>
      </c>
      <c r="I5805" s="94"/>
      <c r="J5805" s="94"/>
      <c r="L5805" s="15"/>
      <c r="M5805" s="15"/>
      <c r="N5805" s="15"/>
    </row>
    <row r="5806" spans="2:14" s="25" customFormat="1" ht="15" customHeight="1" x14ac:dyDescent="0.3">
      <c r="B5806" s="25" t="str">
        <f>IF(A5806="","",VLOOKUP(A5806,Tabulka3[[Číslo registrace  u jednorázové akce]:[Příjmení]],2,0))</f>
        <v/>
      </c>
      <c r="C5806" s="25" t="str">
        <f>IF(A5806="","",VLOOKUP(A5806,Tabulka3[[Číslo registrace  u jednorázové akce]:[Příjmení]],3,0))</f>
        <v/>
      </c>
      <c r="I5806" s="94"/>
      <c r="J5806" s="94"/>
      <c r="L5806" s="15"/>
      <c r="M5806" s="15"/>
      <c r="N5806" s="15"/>
    </row>
    <row r="5807" spans="2:14" s="25" customFormat="1" ht="15" customHeight="1" x14ac:dyDescent="0.3">
      <c r="B5807" s="25" t="str">
        <f>IF(A5807="","",VLOOKUP(A5807,Tabulka3[[Číslo registrace  u jednorázové akce]:[Příjmení]],2,0))</f>
        <v/>
      </c>
      <c r="C5807" s="25" t="str">
        <f>IF(A5807="","",VLOOKUP(A5807,Tabulka3[[Číslo registrace  u jednorázové akce]:[Příjmení]],3,0))</f>
        <v/>
      </c>
      <c r="I5807" s="94"/>
      <c r="J5807" s="94"/>
      <c r="L5807" s="15"/>
      <c r="M5807" s="15"/>
      <c r="N5807" s="15"/>
    </row>
    <row r="5808" spans="2:14" s="25" customFormat="1" ht="15" customHeight="1" x14ac:dyDescent="0.3">
      <c r="B5808" s="25" t="str">
        <f>IF(A5808="","",VLOOKUP(A5808,Tabulka3[[Číslo registrace  u jednorázové akce]:[Příjmení]],2,0))</f>
        <v/>
      </c>
      <c r="C5808" s="25" t="str">
        <f>IF(A5808="","",VLOOKUP(A5808,Tabulka3[[Číslo registrace  u jednorázové akce]:[Příjmení]],3,0))</f>
        <v/>
      </c>
      <c r="I5808" s="94"/>
      <c r="J5808" s="94"/>
      <c r="L5808" s="15"/>
      <c r="M5808" s="15"/>
      <c r="N5808" s="15"/>
    </row>
    <row r="5809" spans="2:14" s="25" customFormat="1" ht="15" customHeight="1" x14ac:dyDescent="0.3">
      <c r="B5809" s="25" t="str">
        <f>IF(A5809="","",VLOOKUP(A5809,Tabulka3[[Číslo registrace  u jednorázové akce]:[Příjmení]],2,0))</f>
        <v/>
      </c>
      <c r="C5809" s="25" t="str">
        <f>IF(A5809="","",VLOOKUP(A5809,Tabulka3[[Číslo registrace  u jednorázové akce]:[Příjmení]],3,0))</f>
        <v/>
      </c>
      <c r="I5809" s="94"/>
      <c r="J5809" s="94"/>
      <c r="L5809" s="15"/>
      <c r="M5809" s="15"/>
      <c r="N5809" s="15"/>
    </row>
    <row r="5810" spans="2:14" s="25" customFormat="1" ht="15" customHeight="1" x14ac:dyDescent="0.3">
      <c r="B5810" s="25" t="str">
        <f>IF(A5810="","",VLOOKUP(A5810,Tabulka3[[Číslo registrace  u jednorázové akce]:[Příjmení]],2,0))</f>
        <v/>
      </c>
      <c r="C5810" s="25" t="str">
        <f>IF(A5810="","",VLOOKUP(A5810,Tabulka3[[Číslo registrace  u jednorázové akce]:[Příjmení]],3,0))</f>
        <v/>
      </c>
      <c r="I5810" s="94"/>
      <c r="J5810" s="94"/>
      <c r="L5810" s="15"/>
      <c r="M5810" s="15"/>
      <c r="N5810" s="15"/>
    </row>
    <row r="5811" spans="2:14" s="25" customFormat="1" ht="15" customHeight="1" x14ac:dyDescent="0.3">
      <c r="B5811" s="25" t="str">
        <f>IF(A5811="","",VLOOKUP(A5811,Tabulka3[[Číslo registrace  u jednorázové akce]:[Příjmení]],2,0))</f>
        <v/>
      </c>
      <c r="C5811" s="25" t="str">
        <f>IF(A5811="","",VLOOKUP(A5811,Tabulka3[[Číslo registrace  u jednorázové akce]:[Příjmení]],3,0))</f>
        <v/>
      </c>
      <c r="I5811" s="94"/>
      <c r="J5811" s="94"/>
      <c r="L5811" s="15"/>
      <c r="M5811" s="15"/>
      <c r="N5811" s="15"/>
    </row>
    <row r="5812" spans="2:14" s="25" customFormat="1" ht="15" customHeight="1" x14ac:dyDescent="0.3">
      <c r="B5812" s="25" t="str">
        <f>IF(A5812="","",VLOOKUP(A5812,Tabulka3[[Číslo registrace  u jednorázové akce]:[Příjmení]],2,0))</f>
        <v/>
      </c>
      <c r="C5812" s="25" t="str">
        <f>IF(A5812="","",VLOOKUP(A5812,Tabulka3[[Číslo registrace  u jednorázové akce]:[Příjmení]],3,0))</f>
        <v/>
      </c>
      <c r="I5812" s="94"/>
      <c r="J5812" s="94"/>
      <c r="L5812" s="15"/>
      <c r="M5812" s="15"/>
      <c r="N5812" s="15"/>
    </row>
    <row r="5813" spans="2:14" s="25" customFormat="1" ht="15" customHeight="1" x14ac:dyDescent="0.3">
      <c r="B5813" s="25" t="str">
        <f>IF(A5813="","",VLOOKUP(A5813,Tabulka3[[Číslo registrace  u jednorázové akce]:[Příjmení]],2,0))</f>
        <v/>
      </c>
      <c r="C5813" s="25" t="str">
        <f>IF(A5813="","",VLOOKUP(A5813,Tabulka3[[Číslo registrace  u jednorázové akce]:[Příjmení]],3,0))</f>
        <v/>
      </c>
      <c r="I5813" s="94"/>
      <c r="J5813" s="94"/>
      <c r="L5813" s="15"/>
      <c r="M5813" s="15"/>
      <c r="N5813" s="15"/>
    </row>
    <row r="5814" spans="2:14" s="25" customFormat="1" ht="15" customHeight="1" x14ac:dyDescent="0.3">
      <c r="B5814" s="25" t="str">
        <f>IF(A5814="","",VLOOKUP(A5814,Tabulka3[[Číslo registrace  u jednorázové akce]:[Příjmení]],2,0))</f>
        <v/>
      </c>
      <c r="C5814" s="25" t="str">
        <f>IF(A5814="","",VLOOKUP(A5814,Tabulka3[[Číslo registrace  u jednorázové akce]:[Příjmení]],3,0))</f>
        <v/>
      </c>
      <c r="I5814" s="94"/>
      <c r="J5814" s="94"/>
      <c r="L5814" s="15"/>
      <c r="M5814" s="15"/>
      <c r="N5814" s="15"/>
    </row>
    <row r="5815" spans="2:14" s="25" customFormat="1" ht="15" customHeight="1" x14ac:dyDescent="0.3">
      <c r="B5815" s="25" t="str">
        <f>IF(A5815="","",VLOOKUP(A5815,Tabulka3[[Číslo registrace  u jednorázové akce]:[Příjmení]],2,0))</f>
        <v/>
      </c>
      <c r="C5815" s="25" t="str">
        <f>IF(A5815="","",VLOOKUP(A5815,Tabulka3[[Číslo registrace  u jednorázové akce]:[Příjmení]],3,0))</f>
        <v/>
      </c>
      <c r="I5815" s="94"/>
      <c r="J5815" s="94"/>
      <c r="L5815" s="15"/>
      <c r="M5815" s="15"/>
      <c r="N5815" s="15"/>
    </row>
    <row r="5816" spans="2:14" s="25" customFormat="1" ht="15" customHeight="1" x14ac:dyDescent="0.3">
      <c r="B5816" s="25" t="str">
        <f>IF(A5816="","",VLOOKUP(A5816,Tabulka3[[Číslo registrace  u jednorázové akce]:[Příjmení]],2,0))</f>
        <v/>
      </c>
      <c r="C5816" s="25" t="str">
        <f>IF(A5816="","",VLOOKUP(A5816,Tabulka3[[Číslo registrace  u jednorázové akce]:[Příjmení]],3,0))</f>
        <v/>
      </c>
      <c r="I5816" s="94"/>
      <c r="J5816" s="94"/>
      <c r="L5816" s="15"/>
      <c r="M5816" s="15"/>
      <c r="N5816" s="15"/>
    </row>
    <row r="5817" spans="2:14" s="25" customFormat="1" ht="15" customHeight="1" x14ac:dyDescent="0.3">
      <c r="B5817" s="25" t="str">
        <f>IF(A5817="","",VLOOKUP(A5817,Tabulka3[[Číslo registrace  u jednorázové akce]:[Příjmení]],2,0))</f>
        <v/>
      </c>
      <c r="C5817" s="25" t="str">
        <f>IF(A5817="","",VLOOKUP(A5817,Tabulka3[[Číslo registrace  u jednorázové akce]:[Příjmení]],3,0))</f>
        <v/>
      </c>
      <c r="I5817" s="94"/>
      <c r="J5817" s="94"/>
      <c r="L5817" s="15"/>
      <c r="M5817" s="15"/>
      <c r="N5817" s="15"/>
    </row>
    <row r="5818" spans="2:14" s="25" customFormat="1" ht="15" customHeight="1" x14ac:dyDescent="0.3">
      <c r="B5818" s="25" t="str">
        <f>IF(A5818="","",VLOOKUP(A5818,Tabulka3[[Číslo registrace  u jednorázové akce]:[Příjmení]],2,0))</f>
        <v/>
      </c>
      <c r="C5818" s="25" t="str">
        <f>IF(A5818="","",VLOOKUP(A5818,Tabulka3[[Číslo registrace  u jednorázové akce]:[Příjmení]],3,0))</f>
        <v/>
      </c>
      <c r="I5818" s="94"/>
      <c r="J5818" s="94"/>
      <c r="L5818" s="15"/>
      <c r="M5818" s="15"/>
      <c r="N5818" s="15"/>
    </row>
    <row r="5819" spans="2:14" s="25" customFormat="1" ht="15" customHeight="1" x14ac:dyDescent="0.3">
      <c r="B5819" s="25" t="str">
        <f>IF(A5819="","",VLOOKUP(A5819,Tabulka3[[Číslo registrace  u jednorázové akce]:[Příjmení]],2,0))</f>
        <v/>
      </c>
      <c r="C5819" s="25" t="str">
        <f>IF(A5819="","",VLOOKUP(A5819,Tabulka3[[Číslo registrace  u jednorázové akce]:[Příjmení]],3,0))</f>
        <v/>
      </c>
      <c r="I5819" s="94"/>
      <c r="J5819" s="94"/>
      <c r="L5819" s="15"/>
      <c r="M5819" s="15"/>
      <c r="N5819" s="15"/>
    </row>
    <row r="5820" spans="2:14" s="25" customFormat="1" ht="15" customHeight="1" x14ac:dyDescent="0.3">
      <c r="B5820" s="25" t="str">
        <f>IF(A5820="","",VLOOKUP(A5820,Tabulka3[[Číslo registrace  u jednorázové akce]:[Příjmení]],2,0))</f>
        <v/>
      </c>
      <c r="C5820" s="25" t="str">
        <f>IF(A5820="","",VLOOKUP(A5820,Tabulka3[[Číslo registrace  u jednorázové akce]:[Příjmení]],3,0))</f>
        <v/>
      </c>
      <c r="I5820" s="94"/>
      <c r="J5820" s="94"/>
      <c r="L5820" s="15"/>
      <c r="M5820" s="15"/>
      <c r="N5820" s="15"/>
    </row>
    <row r="5821" spans="2:14" s="25" customFormat="1" ht="15" customHeight="1" x14ac:dyDescent="0.3">
      <c r="B5821" s="25" t="str">
        <f>IF(A5821="","",VLOOKUP(A5821,Tabulka3[[Číslo registrace  u jednorázové akce]:[Příjmení]],2,0))</f>
        <v/>
      </c>
      <c r="C5821" s="25" t="str">
        <f>IF(A5821="","",VLOOKUP(A5821,Tabulka3[[Číslo registrace  u jednorázové akce]:[Příjmení]],3,0))</f>
        <v/>
      </c>
      <c r="I5821" s="94"/>
      <c r="J5821" s="94"/>
      <c r="L5821" s="15"/>
      <c r="M5821" s="15"/>
      <c r="N5821" s="15"/>
    </row>
    <row r="5822" spans="2:14" s="25" customFormat="1" ht="15" customHeight="1" x14ac:dyDescent="0.3">
      <c r="B5822" s="25" t="str">
        <f>IF(A5822="","",VLOOKUP(A5822,Tabulka3[[Číslo registrace  u jednorázové akce]:[Příjmení]],2,0))</f>
        <v/>
      </c>
      <c r="C5822" s="25" t="str">
        <f>IF(A5822="","",VLOOKUP(A5822,Tabulka3[[Číslo registrace  u jednorázové akce]:[Příjmení]],3,0))</f>
        <v/>
      </c>
      <c r="I5822" s="94"/>
      <c r="J5822" s="94"/>
      <c r="L5822" s="15"/>
      <c r="M5822" s="15"/>
      <c r="N5822" s="15"/>
    </row>
    <row r="5823" spans="2:14" s="25" customFormat="1" ht="15" customHeight="1" x14ac:dyDescent="0.3">
      <c r="B5823" s="25" t="str">
        <f>IF(A5823="","",VLOOKUP(A5823,Tabulka3[[Číslo registrace  u jednorázové akce]:[Příjmení]],2,0))</f>
        <v/>
      </c>
      <c r="C5823" s="25" t="str">
        <f>IF(A5823="","",VLOOKUP(A5823,Tabulka3[[Číslo registrace  u jednorázové akce]:[Příjmení]],3,0))</f>
        <v/>
      </c>
      <c r="I5823" s="94"/>
      <c r="J5823" s="94"/>
      <c r="L5823" s="15"/>
      <c r="M5823" s="15"/>
      <c r="N5823" s="15"/>
    </row>
    <row r="5824" spans="2:14" s="25" customFormat="1" ht="15" customHeight="1" x14ac:dyDescent="0.3">
      <c r="B5824" s="25" t="str">
        <f>IF(A5824="","",VLOOKUP(A5824,Tabulka3[[Číslo registrace  u jednorázové akce]:[Příjmení]],2,0))</f>
        <v/>
      </c>
      <c r="C5824" s="25" t="str">
        <f>IF(A5824="","",VLOOKUP(A5824,Tabulka3[[Číslo registrace  u jednorázové akce]:[Příjmení]],3,0))</f>
        <v/>
      </c>
      <c r="I5824" s="94"/>
      <c r="J5824" s="94"/>
      <c r="L5824" s="15"/>
      <c r="M5824" s="15"/>
      <c r="N5824" s="15"/>
    </row>
    <row r="5825" spans="2:14" s="25" customFormat="1" ht="15" customHeight="1" x14ac:dyDescent="0.3">
      <c r="B5825" s="25" t="str">
        <f>IF(A5825="","",VLOOKUP(A5825,Tabulka3[[Číslo registrace  u jednorázové akce]:[Příjmení]],2,0))</f>
        <v/>
      </c>
      <c r="C5825" s="25" t="str">
        <f>IF(A5825="","",VLOOKUP(A5825,Tabulka3[[Číslo registrace  u jednorázové akce]:[Příjmení]],3,0))</f>
        <v/>
      </c>
      <c r="I5825" s="94"/>
      <c r="J5825" s="94"/>
      <c r="L5825" s="15"/>
      <c r="M5825" s="15"/>
      <c r="N5825" s="15"/>
    </row>
    <row r="5826" spans="2:14" s="25" customFormat="1" ht="15" customHeight="1" x14ac:dyDescent="0.3">
      <c r="B5826" s="25" t="str">
        <f>IF(A5826="","",VLOOKUP(A5826,Tabulka3[[Číslo registrace  u jednorázové akce]:[Příjmení]],2,0))</f>
        <v/>
      </c>
      <c r="C5826" s="25" t="str">
        <f>IF(A5826="","",VLOOKUP(A5826,Tabulka3[[Číslo registrace  u jednorázové akce]:[Příjmení]],3,0))</f>
        <v/>
      </c>
      <c r="I5826" s="94"/>
      <c r="J5826" s="94"/>
      <c r="L5826" s="15"/>
      <c r="M5826" s="15"/>
      <c r="N5826" s="15"/>
    </row>
    <row r="5827" spans="2:14" s="25" customFormat="1" ht="15" customHeight="1" x14ac:dyDescent="0.3">
      <c r="B5827" s="25" t="str">
        <f>IF(A5827="","",VLOOKUP(A5827,Tabulka3[[Číslo registrace  u jednorázové akce]:[Příjmení]],2,0))</f>
        <v/>
      </c>
      <c r="C5827" s="25" t="str">
        <f>IF(A5827="","",VLOOKUP(A5827,Tabulka3[[Číslo registrace  u jednorázové akce]:[Příjmení]],3,0))</f>
        <v/>
      </c>
      <c r="I5827" s="94"/>
      <c r="J5827" s="94"/>
      <c r="L5827" s="15"/>
      <c r="M5827" s="15"/>
      <c r="N5827" s="15"/>
    </row>
    <row r="5828" spans="2:14" s="25" customFormat="1" ht="15" customHeight="1" x14ac:dyDescent="0.3">
      <c r="B5828" s="25" t="str">
        <f>IF(A5828="","",VLOOKUP(A5828,Tabulka3[[Číslo registrace  u jednorázové akce]:[Příjmení]],2,0))</f>
        <v/>
      </c>
      <c r="C5828" s="25" t="str">
        <f>IF(A5828="","",VLOOKUP(A5828,Tabulka3[[Číslo registrace  u jednorázové akce]:[Příjmení]],3,0))</f>
        <v/>
      </c>
      <c r="I5828" s="94"/>
      <c r="J5828" s="94"/>
      <c r="L5828" s="15"/>
      <c r="M5828" s="15"/>
      <c r="N5828" s="15"/>
    </row>
    <row r="5829" spans="2:14" s="25" customFormat="1" ht="15" customHeight="1" x14ac:dyDescent="0.3">
      <c r="B5829" s="25" t="str">
        <f>IF(A5829="","",VLOOKUP(A5829,Tabulka3[[Číslo registrace  u jednorázové akce]:[Příjmení]],2,0))</f>
        <v/>
      </c>
      <c r="C5829" s="25" t="str">
        <f>IF(A5829="","",VLOOKUP(A5829,Tabulka3[[Číslo registrace  u jednorázové akce]:[Příjmení]],3,0))</f>
        <v/>
      </c>
      <c r="I5829" s="94"/>
      <c r="J5829" s="94"/>
      <c r="L5829" s="15"/>
      <c r="M5829" s="15"/>
      <c r="N5829" s="15"/>
    </row>
    <row r="5830" spans="2:14" s="25" customFormat="1" ht="15" customHeight="1" x14ac:dyDescent="0.3">
      <c r="B5830" s="25" t="str">
        <f>IF(A5830="","",VLOOKUP(A5830,Tabulka3[[Číslo registrace  u jednorázové akce]:[Příjmení]],2,0))</f>
        <v/>
      </c>
      <c r="C5830" s="25" t="str">
        <f>IF(A5830="","",VLOOKUP(A5830,Tabulka3[[Číslo registrace  u jednorázové akce]:[Příjmení]],3,0))</f>
        <v/>
      </c>
      <c r="I5830" s="94"/>
      <c r="J5830" s="94"/>
      <c r="L5830" s="15"/>
      <c r="M5830" s="15"/>
      <c r="N5830" s="15"/>
    </row>
    <row r="5831" spans="2:14" s="25" customFormat="1" ht="15" customHeight="1" x14ac:dyDescent="0.3">
      <c r="B5831" s="25" t="str">
        <f>IF(A5831="","",VLOOKUP(A5831,Tabulka3[[Číslo registrace  u jednorázové akce]:[Příjmení]],2,0))</f>
        <v/>
      </c>
      <c r="C5831" s="25" t="str">
        <f>IF(A5831="","",VLOOKUP(A5831,Tabulka3[[Číslo registrace  u jednorázové akce]:[Příjmení]],3,0))</f>
        <v/>
      </c>
      <c r="I5831" s="94"/>
      <c r="J5831" s="94"/>
      <c r="L5831" s="15"/>
      <c r="M5831" s="15"/>
      <c r="N5831" s="15"/>
    </row>
    <row r="5832" spans="2:14" s="25" customFormat="1" ht="15" customHeight="1" x14ac:dyDescent="0.3">
      <c r="B5832" s="25" t="str">
        <f>IF(A5832="","",VLOOKUP(A5832,Tabulka3[[Číslo registrace  u jednorázové akce]:[Příjmení]],2,0))</f>
        <v/>
      </c>
      <c r="C5832" s="25" t="str">
        <f>IF(A5832="","",VLOOKUP(A5832,Tabulka3[[Číslo registrace  u jednorázové akce]:[Příjmení]],3,0))</f>
        <v/>
      </c>
      <c r="I5832" s="94"/>
      <c r="J5832" s="94"/>
      <c r="L5832" s="15"/>
      <c r="M5832" s="15"/>
      <c r="N5832" s="15"/>
    </row>
    <row r="5833" spans="2:14" s="25" customFormat="1" ht="15" customHeight="1" x14ac:dyDescent="0.3">
      <c r="B5833" s="25" t="str">
        <f>IF(A5833="","",VLOOKUP(A5833,Tabulka3[[Číslo registrace  u jednorázové akce]:[Příjmení]],2,0))</f>
        <v/>
      </c>
      <c r="C5833" s="25" t="str">
        <f>IF(A5833="","",VLOOKUP(A5833,Tabulka3[[Číslo registrace  u jednorázové akce]:[Příjmení]],3,0))</f>
        <v/>
      </c>
      <c r="I5833" s="94"/>
      <c r="J5833" s="94"/>
      <c r="L5833" s="15"/>
      <c r="M5833" s="15"/>
      <c r="N5833" s="15"/>
    </row>
    <row r="5834" spans="2:14" s="25" customFormat="1" ht="15" customHeight="1" x14ac:dyDescent="0.3">
      <c r="B5834" s="25" t="str">
        <f>IF(A5834="","",VLOOKUP(A5834,Tabulka3[[Číslo registrace  u jednorázové akce]:[Příjmení]],2,0))</f>
        <v/>
      </c>
      <c r="C5834" s="25" t="str">
        <f>IF(A5834="","",VLOOKUP(A5834,Tabulka3[[Číslo registrace  u jednorázové akce]:[Příjmení]],3,0))</f>
        <v/>
      </c>
      <c r="I5834" s="94"/>
      <c r="J5834" s="94"/>
      <c r="L5834" s="15"/>
      <c r="M5834" s="15"/>
      <c r="N5834" s="15"/>
    </row>
    <row r="5835" spans="2:14" s="25" customFormat="1" ht="15" customHeight="1" x14ac:dyDescent="0.3">
      <c r="B5835" s="25" t="str">
        <f>IF(A5835="","",VLOOKUP(A5835,Tabulka3[[Číslo registrace  u jednorázové akce]:[Příjmení]],2,0))</f>
        <v/>
      </c>
      <c r="C5835" s="25" t="str">
        <f>IF(A5835="","",VLOOKUP(A5835,Tabulka3[[Číslo registrace  u jednorázové akce]:[Příjmení]],3,0))</f>
        <v/>
      </c>
      <c r="I5835" s="94"/>
      <c r="J5835" s="94"/>
      <c r="L5835" s="15"/>
      <c r="M5835" s="15"/>
      <c r="N5835" s="15"/>
    </row>
    <row r="5836" spans="2:14" s="25" customFormat="1" ht="15" customHeight="1" x14ac:dyDescent="0.3">
      <c r="B5836" s="25" t="str">
        <f>IF(A5836="","",VLOOKUP(A5836,Tabulka3[[Číslo registrace  u jednorázové akce]:[Příjmení]],2,0))</f>
        <v/>
      </c>
      <c r="C5836" s="25" t="str">
        <f>IF(A5836="","",VLOOKUP(A5836,Tabulka3[[Číslo registrace  u jednorázové akce]:[Příjmení]],3,0))</f>
        <v/>
      </c>
      <c r="I5836" s="94"/>
      <c r="J5836" s="94"/>
      <c r="L5836" s="15"/>
      <c r="M5836" s="15"/>
      <c r="N5836" s="15"/>
    </row>
    <row r="5837" spans="2:14" s="25" customFormat="1" ht="15" customHeight="1" x14ac:dyDescent="0.3">
      <c r="B5837" s="25" t="str">
        <f>IF(A5837="","",VLOOKUP(A5837,Tabulka3[[Číslo registrace  u jednorázové akce]:[Příjmení]],2,0))</f>
        <v/>
      </c>
      <c r="C5837" s="25" t="str">
        <f>IF(A5837="","",VLOOKUP(A5837,Tabulka3[[Číslo registrace  u jednorázové akce]:[Příjmení]],3,0))</f>
        <v/>
      </c>
      <c r="I5837" s="94"/>
      <c r="J5837" s="94"/>
      <c r="L5837" s="15"/>
      <c r="M5837" s="15"/>
      <c r="N5837" s="15"/>
    </row>
    <row r="5838" spans="2:14" s="25" customFormat="1" ht="15" customHeight="1" x14ac:dyDescent="0.3">
      <c r="B5838" s="25" t="str">
        <f>IF(A5838="","",VLOOKUP(A5838,Tabulka3[[Číslo registrace  u jednorázové akce]:[Příjmení]],2,0))</f>
        <v/>
      </c>
      <c r="C5838" s="25" t="str">
        <f>IF(A5838="","",VLOOKUP(A5838,Tabulka3[[Číslo registrace  u jednorázové akce]:[Příjmení]],3,0))</f>
        <v/>
      </c>
      <c r="I5838" s="94"/>
      <c r="J5838" s="94"/>
      <c r="L5838" s="15"/>
      <c r="M5838" s="15"/>
      <c r="N5838" s="15"/>
    </row>
    <row r="5839" spans="2:14" s="25" customFormat="1" ht="15" customHeight="1" x14ac:dyDescent="0.3">
      <c r="B5839" s="25" t="str">
        <f>IF(A5839="","",VLOOKUP(A5839,Tabulka3[[Číslo registrace  u jednorázové akce]:[Příjmení]],2,0))</f>
        <v/>
      </c>
      <c r="C5839" s="25" t="str">
        <f>IF(A5839="","",VLOOKUP(A5839,Tabulka3[[Číslo registrace  u jednorázové akce]:[Příjmení]],3,0))</f>
        <v/>
      </c>
      <c r="I5839" s="94"/>
      <c r="J5839" s="94"/>
      <c r="L5839" s="15"/>
      <c r="M5839" s="15"/>
      <c r="N5839" s="15"/>
    </row>
    <row r="5840" spans="2:14" s="25" customFormat="1" ht="15" customHeight="1" x14ac:dyDescent="0.3">
      <c r="B5840" s="25" t="str">
        <f>IF(A5840="","",VLOOKUP(A5840,Tabulka3[[Číslo registrace  u jednorázové akce]:[Příjmení]],2,0))</f>
        <v/>
      </c>
      <c r="C5840" s="25" t="str">
        <f>IF(A5840="","",VLOOKUP(A5840,Tabulka3[[Číslo registrace  u jednorázové akce]:[Příjmení]],3,0))</f>
        <v/>
      </c>
      <c r="I5840" s="94"/>
      <c r="J5840" s="94"/>
      <c r="L5840" s="15"/>
      <c r="M5840" s="15"/>
      <c r="N5840" s="15"/>
    </row>
    <row r="5841" spans="2:14" s="25" customFormat="1" ht="15" customHeight="1" x14ac:dyDescent="0.3">
      <c r="B5841" s="25" t="str">
        <f>IF(A5841="","",VLOOKUP(A5841,Tabulka3[[Číslo registrace  u jednorázové akce]:[Příjmení]],2,0))</f>
        <v/>
      </c>
      <c r="C5841" s="25" t="str">
        <f>IF(A5841="","",VLOOKUP(A5841,Tabulka3[[Číslo registrace  u jednorázové akce]:[Příjmení]],3,0))</f>
        <v/>
      </c>
      <c r="I5841" s="94"/>
      <c r="J5841" s="94"/>
      <c r="L5841" s="15"/>
      <c r="M5841" s="15"/>
      <c r="N5841" s="15"/>
    </row>
    <row r="5842" spans="2:14" s="25" customFormat="1" ht="15" customHeight="1" x14ac:dyDescent="0.3">
      <c r="B5842" s="25" t="str">
        <f>IF(A5842="","",VLOOKUP(A5842,Tabulka3[[Číslo registrace  u jednorázové akce]:[Příjmení]],2,0))</f>
        <v/>
      </c>
      <c r="C5842" s="25" t="str">
        <f>IF(A5842="","",VLOOKUP(A5842,Tabulka3[[Číslo registrace  u jednorázové akce]:[Příjmení]],3,0))</f>
        <v/>
      </c>
      <c r="I5842" s="94"/>
      <c r="J5842" s="94"/>
      <c r="L5842" s="15"/>
      <c r="M5842" s="15"/>
      <c r="N5842" s="15"/>
    </row>
    <row r="5843" spans="2:14" s="25" customFormat="1" ht="15" customHeight="1" x14ac:dyDescent="0.3">
      <c r="B5843" s="25" t="str">
        <f>IF(A5843="","",VLOOKUP(A5843,Tabulka3[[Číslo registrace  u jednorázové akce]:[Příjmení]],2,0))</f>
        <v/>
      </c>
      <c r="C5843" s="25" t="str">
        <f>IF(A5843="","",VLOOKUP(A5843,Tabulka3[[Číslo registrace  u jednorázové akce]:[Příjmení]],3,0))</f>
        <v/>
      </c>
      <c r="I5843" s="94"/>
      <c r="J5843" s="94"/>
      <c r="L5843" s="15"/>
      <c r="M5843" s="15"/>
      <c r="N5843" s="15"/>
    </row>
    <row r="5844" spans="2:14" s="25" customFormat="1" ht="15" customHeight="1" x14ac:dyDescent="0.3">
      <c r="B5844" s="25" t="str">
        <f>IF(A5844="","",VLOOKUP(A5844,Tabulka3[[Číslo registrace  u jednorázové akce]:[Příjmení]],2,0))</f>
        <v/>
      </c>
      <c r="C5844" s="25" t="str">
        <f>IF(A5844="","",VLOOKUP(A5844,Tabulka3[[Číslo registrace  u jednorázové akce]:[Příjmení]],3,0))</f>
        <v/>
      </c>
      <c r="I5844" s="94"/>
      <c r="J5844" s="94"/>
      <c r="L5844" s="15"/>
      <c r="M5844" s="15"/>
      <c r="N5844" s="15"/>
    </row>
    <row r="5845" spans="2:14" s="25" customFormat="1" ht="15" customHeight="1" x14ac:dyDescent="0.3">
      <c r="B5845" s="25" t="str">
        <f>IF(A5845="","",VLOOKUP(A5845,Tabulka3[[Číslo registrace  u jednorázové akce]:[Příjmení]],2,0))</f>
        <v/>
      </c>
      <c r="C5845" s="25" t="str">
        <f>IF(A5845="","",VLOOKUP(A5845,Tabulka3[[Číslo registrace  u jednorázové akce]:[Příjmení]],3,0))</f>
        <v/>
      </c>
      <c r="I5845" s="94"/>
      <c r="J5845" s="94"/>
      <c r="L5845" s="15"/>
      <c r="M5845" s="15"/>
      <c r="N5845" s="15"/>
    </row>
    <row r="5846" spans="2:14" s="25" customFormat="1" ht="15" customHeight="1" x14ac:dyDescent="0.3">
      <c r="B5846" s="25" t="str">
        <f>IF(A5846="","",VLOOKUP(A5846,Tabulka3[[Číslo registrace  u jednorázové akce]:[Příjmení]],2,0))</f>
        <v/>
      </c>
      <c r="C5846" s="25" t="str">
        <f>IF(A5846="","",VLOOKUP(A5846,Tabulka3[[Číslo registrace  u jednorázové akce]:[Příjmení]],3,0))</f>
        <v/>
      </c>
      <c r="I5846" s="94"/>
      <c r="J5846" s="94"/>
      <c r="L5846" s="15"/>
      <c r="M5846" s="15"/>
      <c r="N5846" s="15"/>
    </row>
    <row r="5847" spans="2:14" s="25" customFormat="1" ht="15" customHeight="1" x14ac:dyDescent="0.3">
      <c r="B5847" s="25" t="str">
        <f>IF(A5847="","",VLOOKUP(A5847,Tabulka3[[Číslo registrace  u jednorázové akce]:[Příjmení]],2,0))</f>
        <v/>
      </c>
      <c r="C5847" s="25" t="str">
        <f>IF(A5847="","",VLOOKUP(A5847,Tabulka3[[Číslo registrace  u jednorázové akce]:[Příjmení]],3,0))</f>
        <v/>
      </c>
      <c r="I5847" s="94"/>
      <c r="J5847" s="94"/>
      <c r="L5847" s="15"/>
      <c r="M5847" s="15"/>
      <c r="N5847" s="15"/>
    </row>
    <row r="5848" spans="2:14" s="25" customFormat="1" ht="15" customHeight="1" x14ac:dyDescent="0.3">
      <c r="B5848" s="25" t="str">
        <f>IF(A5848="","",VLOOKUP(A5848,Tabulka3[[Číslo registrace  u jednorázové akce]:[Příjmení]],2,0))</f>
        <v/>
      </c>
      <c r="C5848" s="25" t="str">
        <f>IF(A5848="","",VLOOKUP(A5848,Tabulka3[[Číslo registrace  u jednorázové akce]:[Příjmení]],3,0))</f>
        <v/>
      </c>
      <c r="I5848" s="94"/>
      <c r="J5848" s="94"/>
      <c r="L5848" s="15"/>
      <c r="M5848" s="15"/>
      <c r="N5848" s="15"/>
    </row>
    <row r="5849" spans="2:14" s="25" customFormat="1" ht="15" customHeight="1" x14ac:dyDescent="0.3">
      <c r="B5849" s="25" t="str">
        <f>IF(A5849="","",VLOOKUP(A5849,Tabulka3[[Číslo registrace  u jednorázové akce]:[Příjmení]],2,0))</f>
        <v/>
      </c>
      <c r="C5849" s="25" t="str">
        <f>IF(A5849="","",VLOOKUP(A5849,Tabulka3[[Číslo registrace  u jednorázové akce]:[Příjmení]],3,0))</f>
        <v/>
      </c>
      <c r="I5849" s="94"/>
      <c r="J5849" s="94"/>
      <c r="L5849" s="15"/>
      <c r="M5849" s="15"/>
      <c r="N5849" s="15"/>
    </row>
    <row r="5850" spans="2:14" s="25" customFormat="1" ht="15" customHeight="1" x14ac:dyDescent="0.3">
      <c r="B5850" s="25" t="str">
        <f>IF(A5850="","",VLOOKUP(A5850,Tabulka3[[Číslo registrace  u jednorázové akce]:[Příjmení]],2,0))</f>
        <v/>
      </c>
      <c r="C5850" s="25" t="str">
        <f>IF(A5850="","",VLOOKUP(A5850,Tabulka3[[Číslo registrace  u jednorázové akce]:[Příjmení]],3,0))</f>
        <v/>
      </c>
      <c r="I5850" s="94"/>
      <c r="J5850" s="94"/>
      <c r="L5850" s="15"/>
      <c r="M5850" s="15"/>
      <c r="N5850" s="15"/>
    </row>
    <row r="5851" spans="2:14" s="25" customFormat="1" ht="15" customHeight="1" x14ac:dyDescent="0.3">
      <c r="B5851" s="25" t="str">
        <f>IF(A5851="","",VLOOKUP(A5851,Tabulka3[[Číslo registrace  u jednorázové akce]:[Příjmení]],2,0))</f>
        <v/>
      </c>
      <c r="C5851" s="25" t="str">
        <f>IF(A5851="","",VLOOKUP(A5851,Tabulka3[[Číslo registrace  u jednorázové akce]:[Příjmení]],3,0))</f>
        <v/>
      </c>
      <c r="I5851" s="94"/>
      <c r="J5851" s="94"/>
      <c r="L5851" s="15"/>
      <c r="M5851" s="15"/>
      <c r="N5851" s="15"/>
    </row>
    <row r="5852" spans="2:14" s="25" customFormat="1" ht="15" customHeight="1" x14ac:dyDescent="0.3">
      <c r="B5852" s="25" t="str">
        <f>IF(A5852="","",VLOOKUP(A5852,Tabulka3[[Číslo registrace  u jednorázové akce]:[Příjmení]],2,0))</f>
        <v/>
      </c>
      <c r="C5852" s="25" t="str">
        <f>IF(A5852="","",VLOOKUP(A5852,Tabulka3[[Číslo registrace  u jednorázové akce]:[Příjmení]],3,0))</f>
        <v/>
      </c>
      <c r="I5852" s="94"/>
      <c r="J5852" s="94"/>
      <c r="L5852" s="15"/>
      <c r="M5852" s="15"/>
      <c r="N5852" s="15"/>
    </row>
    <row r="5853" spans="2:14" s="25" customFormat="1" ht="15" customHeight="1" x14ac:dyDescent="0.3">
      <c r="B5853" s="25" t="str">
        <f>IF(A5853="","",VLOOKUP(A5853,Tabulka3[[Číslo registrace  u jednorázové akce]:[Příjmení]],2,0))</f>
        <v/>
      </c>
      <c r="C5853" s="25" t="str">
        <f>IF(A5853="","",VLOOKUP(A5853,Tabulka3[[Číslo registrace  u jednorázové akce]:[Příjmení]],3,0))</f>
        <v/>
      </c>
      <c r="I5853" s="94"/>
      <c r="J5853" s="94"/>
      <c r="L5853" s="15"/>
      <c r="M5853" s="15"/>
      <c r="N5853" s="15"/>
    </row>
    <row r="5854" spans="2:14" s="25" customFormat="1" ht="15" customHeight="1" x14ac:dyDescent="0.3">
      <c r="B5854" s="25" t="str">
        <f>IF(A5854="","",VLOOKUP(A5854,Tabulka3[[Číslo registrace  u jednorázové akce]:[Příjmení]],2,0))</f>
        <v/>
      </c>
      <c r="C5854" s="25" t="str">
        <f>IF(A5854="","",VLOOKUP(A5854,Tabulka3[[Číslo registrace  u jednorázové akce]:[Příjmení]],3,0))</f>
        <v/>
      </c>
      <c r="I5854" s="94"/>
      <c r="J5854" s="94"/>
      <c r="L5854" s="15"/>
      <c r="M5854" s="15"/>
      <c r="N5854" s="15"/>
    </row>
    <row r="5855" spans="2:14" s="25" customFormat="1" ht="15" customHeight="1" x14ac:dyDescent="0.3">
      <c r="B5855" s="25" t="str">
        <f>IF(A5855="","",VLOOKUP(A5855,Tabulka3[[Číslo registrace  u jednorázové akce]:[Příjmení]],2,0))</f>
        <v/>
      </c>
      <c r="C5855" s="25" t="str">
        <f>IF(A5855="","",VLOOKUP(A5855,Tabulka3[[Číslo registrace  u jednorázové akce]:[Příjmení]],3,0))</f>
        <v/>
      </c>
      <c r="I5855" s="94"/>
      <c r="J5855" s="94"/>
      <c r="L5855" s="15"/>
      <c r="M5855" s="15"/>
      <c r="N5855" s="15"/>
    </row>
    <row r="5856" spans="2:14" s="25" customFormat="1" ht="15" customHeight="1" x14ac:dyDescent="0.3">
      <c r="B5856" s="25" t="str">
        <f>IF(A5856="","",VLOOKUP(A5856,Tabulka3[[Číslo registrace  u jednorázové akce]:[Příjmení]],2,0))</f>
        <v/>
      </c>
      <c r="C5856" s="25" t="str">
        <f>IF(A5856="","",VLOOKUP(A5856,Tabulka3[[Číslo registrace  u jednorázové akce]:[Příjmení]],3,0))</f>
        <v/>
      </c>
      <c r="I5856" s="94"/>
      <c r="J5856" s="94"/>
      <c r="L5856" s="15"/>
      <c r="M5856" s="15"/>
      <c r="N5856" s="15"/>
    </row>
    <row r="5857" spans="2:14" s="25" customFormat="1" ht="15" customHeight="1" x14ac:dyDescent="0.3">
      <c r="B5857" s="25" t="str">
        <f>IF(A5857="","",VLOOKUP(A5857,Tabulka3[[Číslo registrace  u jednorázové akce]:[Příjmení]],2,0))</f>
        <v/>
      </c>
      <c r="C5857" s="25" t="str">
        <f>IF(A5857="","",VLOOKUP(A5857,Tabulka3[[Číslo registrace  u jednorázové akce]:[Příjmení]],3,0))</f>
        <v/>
      </c>
      <c r="I5857" s="94"/>
      <c r="J5857" s="94"/>
      <c r="L5857" s="15"/>
      <c r="M5857" s="15"/>
      <c r="N5857" s="15"/>
    </row>
    <row r="5858" spans="2:14" s="25" customFormat="1" ht="15" customHeight="1" x14ac:dyDescent="0.3">
      <c r="B5858" s="25" t="str">
        <f>IF(A5858="","",VLOOKUP(A5858,Tabulka3[[Číslo registrace  u jednorázové akce]:[Příjmení]],2,0))</f>
        <v/>
      </c>
      <c r="C5858" s="25" t="str">
        <f>IF(A5858="","",VLOOKUP(A5858,Tabulka3[[Číslo registrace  u jednorázové akce]:[Příjmení]],3,0))</f>
        <v/>
      </c>
      <c r="I5858" s="94"/>
      <c r="J5858" s="94"/>
      <c r="L5858" s="15"/>
      <c r="M5858" s="15"/>
      <c r="N5858" s="15"/>
    </row>
    <row r="5859" spans="2:14" s="25" customFormat="1" ht="15" customHeight="1" x14ac:dyDescent="0.3">
      <c r="B5859" s="25" t="str">
        <f>IF(A5859="","",VLOOKUP(A5859,Tabulka3[[Číslo registrace  u jednorázové akce]:[Příjmení]],2,0))</f>
        <v/>
      </c>
      <c r="C5859" s="25" t="str">
        <f>IF(A5859="","",VLOOKUP(A5859,Tabulka3[[Číslo registrace  u jednorázové akce]:[Příjmení]],3,0))</f>
        <v/>
      </c>
      <c r="I5859" s="94"/>
      <c r="J5859" s="94"/>
      <c r="L5859" s="15"/>
      <c r="M5859" s="15"/>
      <c r="N5859" s="15"/>
    </row>
    <row r="5860" spans="2:14" s="25" customFormat="1" ht="15" customHeight="1" x14ac:dyDescent="0.3">
      <c r="B5860" s="25" t="str">
        <f>IF(A5860="","",VLOOKUP(A5860,Tabulka3[[Číslo registrace  u jednorázové akce]:[Příjmení]],2,0))</f>
        <v/>
      </c>
      <c r="C5860" s="25" t="str">
        <f>IF(A5860="","",VLOOKUP(A5860,Tabulka3[[Číslo registrace  u jednorázové akce]:[Příjmení]],3,0))</f>
        <v/>
      </c>
      <c r="I5860" s="94"/>
      <c r="J5860" s="94"/>
      <c r="L5860" s="15"/>
      <c r="M5860" s="15"/>
      <c r="N5860" s="15"/>
    </row>
    <row r="5861" spans="2:14" s="25" customFormat="1" ht="15" customHeight="1" x14ac:dyDescent="0.3">
      <c r="B5861" s="25" t="str">
        <f>IF(A5861="","",VLOOKUP(A5861,Tabulka3[[Číslo registrace  u jednorázové akce]:[Příjmení]],2,0))</f>
        <v/>
      </c>
      <c r="C5861" s="25" t="str">
        <f>IF(A5861="","",VLOOKUP(A5861,Tabulka3[[Číslo registrace  u jednorázové akce]:[Příjmení]],3,0))</f>
        <v/>
      </c>
      <c r="I5861" s="94"/>
      <c r="J5861" s="94"/>
      <c r="L5861" s="15"/>
      <c r="M5861" s="15"/>
      <c r="N5861" s="15"/>
    </row>
    <row r="5862" spans="2:14" s="25" customFormat="1" ht="15" customHeight="1" x14ac:dyDescent="0.3">
      <c r="B5862" s="25" t="str">
        <f>IF(A5862="","",VLOOKUP(A5862,Tabulka3[[Číslo registrace  u jednorázové akce]:[Příjmení]],2,0))</f>
        <v/>
      </c>
      <c r="C5862" s="25" t="str">
        <f>IF(A5862="","",VLOOKUP(A5862,Tabulka3[[Číslo registrace  u jednorázové akce]:[Příjmení]],3,0))</f>
        <v/>
      </c>
      <c r="I5862" s="94"/>
      <c r="J5862" s="94"/>
      <c r="L5862" s="15"/>
      <c r="M5862" s="15"/>
      <c r="N5862" s="15"/>
    </row>
    <row r="5863" spans="2:14" s="25" customFormat="1" ht="15" customHeight="1" x14ac:dyDescent="0.3">
      <c r="B5863" s="25" t="str">
        <f>IF(A5863="","",VLOOKUP(A5863,Tabulka3[[Číslo registrace  u jednorázové akce]:[Příjmení]],2,0))</f>
        <v/>
      </c>
      <c r="C5863" s="25" t="str">
        <f>IF(A5863="","",VLOOKUP(A5863,Tabulka3[[Číslo registrace  u jednorázové akce]:[Příjmení]],3,0))</f>
        <v/>
      </c>
      <c r="I5863" s="94"/>
      <c r="J5863" s="94"/>
      <c r="L5863" s="15"/>
      <c r="M5863" s="15"/>
      <c r="N5863" s="15"/>
    </row>
    <row r="5864" spans="2:14" s="25" customFormat="1" ht="15" customHeight="1" x14ac:dyDescent="0.3">
      <c r="B5864" s="25" t="str">
        <f>IF(A5864="","",VLOOKUP(A5864,Tabulka3[[Číslo registrace  u jednorázové akce]:[Příjmení]],2,0))</f>
        <v/>
      </c>
      <c r="C5864" s="25" t="str">
        <f>IF(A5864="","",VLOOKUP(A5864,Tabulka3[[Číslo registrace  u jednorázové akce]:[Příjmení]],3,0))</f>
        <v/>
      </c>
      <c r="I5864" s="94"/>
      <c r="J5864" s="94"/>
      <c r="L5864" s="15"/>
      <c r="M5864" s="15"/>
      <c r="N5864" s="15"/>
    </row>
    <row r="5865" spans="2:14" s="25" customFormat="1" ht="15" customHeight="1" x14ac:dyDescent="0.3">
      <c r="B5865" s="25" t="str">
        <f>IF(A5865="","",VLOOKUP(A5865,Tabulka3[[Číslo registrace  u jednorázové akce]:[Příjmení]],2,0))</f>
        <v/>
      </c>
      <c r="C5865" s="25" t="str">
        <f>IF(A5865="","",VLOOKUP(A5865,Tabulka3[[Číslo registrace  u jednorázové akce]:[Příjmení]],3,0))</f>
        <v/>
      </c>
      <c r="I5865" s="94"/>
      <c r="J5865" s="94"/>
      <c r="L5865" s="15"/>
      <c r="M5865" s="15"/>
      <c r="N5865" s="15"/>
    </row>
    <row r="5866" spans="2:14" s="25" customFormat="1" ht="15" customHeight="1" x14ac:dyDescent="0.3">
      <c r="B5866" s="25" t="str">
        <f>IF(A5866="","",VLOOKUP(A5866,Tabulka3[[Číslo registrace  u jednorázové akce]:[Příjmení]],2,0))</f>
        <v/>
      </c>
      <c r="C5866" s="25" t="str">
        <f>IF(A5866="","",VLOOKUP(A5866,Tabulka3[[Číslo registrace  u jednorázové akce]:[Příjmení]],3,0))</f>
        <v/>
      </c>
      <c r="I5866" s="94"/>
      <c r="J5866" s="94"/>
      <c r="L5866" s="15"/>
      <c r="M5866" s="15"/>
      <c r="N5866" s="15"/>
    </row>
    <row r="5867" spans="2:14" s="25" customFormat="1" ht="15" customHeight="1" x14ac:dyDescent="0.3">
      <c r="B5867" s="25" t="str">
        <f>IF(A5867="","",VLOOKUP(A5867,Tabulka3[[Číslo registrace  u jednorázové akce]:[Příjmení]],2,0))</f>
        <v/>
      </c>
      <c r="C5867" s="25" t="str">
        <f>IF(A5867="","",VLOOKUP(A5867,Tabulka3[[Číslo registrace  u jednorázové akce]:[Příjmení]],3,0))</f>
        <v/>
      </c>
      <c r="I5867" s="94"/>
      <c r="J5867" s="94"/>
      <c r="L5867" s="15"/>
      <c r="M5867" s="15"/>
      <c r="N5867" s="15"/>
    </row>
    <row r="5868" spans="2:14" s="25" customFormat="1" ht="15" customHeight="1" x14ac:dyDescent="0.3">
      <c r="B5868" s="25" t="str">
        <f>IF(A5868="","",VLOOKUP(A5868,Tabulka3[[Číslo registrace  u jednorázové akce]:[Příjmení]],2,0))</f>
        <v/>
      </c>
      <c r="C5868" s="25" t="str">
        <f>IF(A5868="","",VLOOKUP(A5868,Tabulka3[[Číslo registrace  u jednorázové akce]:[Příjmení]],3,0))</f>
        <v/>
      </c>
      <c r="I5868" s="94"/>
      <c r="J5868" s="94"/>
      <c r="L5868" s="15"/>
      <c r="M5868" s="15"/>
      <c r="N5868" s="15"/>
    </row>
    <row r="5869" spans="2:14" s="25" customFormat="1" ht="15" customHeight="1" x14ac:dyDescent="0.3">
      <c r="B5869" s="25" t="str">
        <f>IF(A5869="","",VLOOKUP(A5869,Tabulka3[[Číslo registrace  u jednorázové akce]:[Příjmení]],2,0))</f>
        <v/>
      </c>
      <c r="C5869" s="25" t="str">
        <f>IF(A5869="","",VLOOKUP(A5869,Tabulka3[[Číslo registrace  u jednorázové akce]:[Příjmení]],3,0))</f>
        <v/>
      </c>
      <c r="I5869" s="94"/>
      <c r="J5869" s="94"/>
      <c r="L5869" s="15"/>
      <c r="M5869" s="15"/>
      <c r="N5869" s="15"/>
    </row>
    <row r="5870" spans="2:14" s="25" customFormat="1" ht="15" customHeight="1" x14ac:dyDescent="0.3">
      <c r="B5870" s="25" t="str">
        <f>IF(A5870="","",VLOOKUP(A5870,Tabulka3[[Číslo registrace  u jednorázové akce]:[Příjmení]],2,0))</f>
        <v/>
      </c>
      <c r="C5870" s="25" t="str">
        <f>IF(A5870="","",VLOOKUP(A5870,Tabulka3[[Číslo registrace  u jednorázové akce]:[Příjmení]],3,0))</f>
        <v/>
      </c>
      <c r="I5870" s="94"/>
      <c r="J5870" s="94"/>
      <c r="L5870" s="15"/>
      <c r="M5870" s="15"/>
      <c r="N5870" s="15"/>
    </row>
    <row r="5871" spans="2:14" s="25" customFormat="1" ht="15" customHeight="1" x14ac:dyDescent="0.3">
      <c r="B5871" s="25" t="str">
        <f>IF(A5871="","",VLOOKUP(A5871,Tabulka3[[Číslo registrace  u jednorázové akce]:[Příjmení]],2,0))</f>
        <v/>
      </c>
      <c r="C5871" s="25" t="str">
        <f>IF(A5871="","",VLOOKUP(A5871,Tabulka3[[Číslo registrace  u jednorázové akce]:[Příjmení]],3,0))</f>
        <v/>
      </c>
      <c r="I5871" s="94"/>
      <c r="J5871" s="94"/>
      <c r="L5871" s="15"/>
      <c r="M5871" s="15"/>
      <c r="N5871" s="15"/>
    </row>
    <row r="5872" spans="2:14" s="25" customFormat="1" ht="15" customHeight="1" x14ac:dyDescent="0.3">
      <c r="B5872" s="25" t="str">
        <f>IF(A5872="","",VLOOKUP(A5872,Tabulka3[[Číslo registrace  u jednorázové akce]:[Příjmení]],2,0))</f>
        <v/>
      </c>
      <c r="C5872" s="25" t="str">
        <f>IF(A5872="","",VLOOKUP(A5872,Tabulka3[[Číslo registrace  u jednorázové akce]:[Příjmení]],3,0))</f>
        <v/>
      </c>
      <c r="I5872" s="94"/>
      <c r="J5872" s="94"/>
      <c r="L5872" s="15"/>
      <c r="M5872" s="15"/>
      <c r="N5872" s="15"/>
    </row>
    <row r="5873" spans="2:14" s="25" customFormat="1" ht="15" customHeight="1" x14ac:dyDescent="0.3">
      <c r="B5873" s="25" t="str">
        <f>IF(A5873="","",VLOOKUP(A5873,Tabulka3[[Číslo registrace  u jednorázové akce]:[Příjmení]],2,0))</f>
        <v/>
      </c>
      <c r="C5873" s="25" t="str">
        <f>IF(A5873="","",VLOOKUP(A5873,Tabulka3[[Číslo registrace  u jednorázové akce]:[Příjmení]],3,0))</f>
        <v/>
      </c>
      <c r="I5873" s="94"/>
      <c r="J5873" s="94"/>
      <c r="L5873" s="15"/>
      <c r="M5873" s="15"/>
      <c r="N5873" s="15"/>
    </row>
    <row r="5874" spans="2:14" s="25" customFormat="1" ht="15" customHeight="1" x14ac:dyDescent="0.3">
      <c r="B5874" s="25" t="str">
        <f>IF(A5874="","",VLOOKUP(A5874,Tabulka3[[Číslo registrace  u jednorázové akce]:[Příjmení]],2,0))</f>
        <v/>
      </c>
      <c r="C5874" s="25" t="str">
        <f>IF(A5874="","",VLOOKUP(A5874,Tabulka3[[Číslo registrace  u jednorázové akce]:[Příjmení]],3,0))</f>
        <v/>
      </c>
      <c r="I5874" s="94"/>
      <c r="J5874" s="94"/>
      <c r="L5874" s="15"/>
      <c r="M5874" s="15"/>
      <c r="N5874" s="15"/>
    </row>
    <row r="5875" spans="2:14" s="25" customFormat="1" ht="15" customHeight="1" x14ac:dyDescent="0.3">
      <c r="B5875" s="25" t="str">
        <f>IF(A5875="","",VLOOKUP(A5875,Tabulka3[[Číslo registrace  u jednorázové akce]:[Příjmení]],2,0))</f>
        <v/>
      </c>
      <c r="C5875" s="25" t="str">
        <f>IF(A5875="","",VLOOKUP(A5875,Tabulka3[[Číslo registrace  u jednorázové akce]:[Příjmení]],3,0))</f>
        <v/>
      </c>
      <c r="I5875" s="94"/>
      <c r="J5875" s="94"/>
      <c r="L5875" s="15"/>
      <c r="M5875" s="15"/>
      <c r="N5875" s="15"/>
    </row>
    <row r="5876" spans="2:14" s="25" customFormat="1" ht="15" customHeight="1" x14ac:dyDescent="0.3">
      <c r="B5876" s="25" t="str">
        <f>IF(A5876="","",VLOOKUP(A5876,Tabulka3[[Číslo registrace  u jednorázové akce]:[Příjmení]],2,0))</f>
        <v/>
      </c>
      <c r="C5876" s="25" t="str">
        <f>IF(A5876="","",VLOOKUP(A5876,Tabulka3[[Číslo registrace  u jednorázové akce]:[Příjmení]],3,0))</f>
        <v/>
      </c>
      <c r="I5876" s="94"/>
      <c r="J5876" s="94"/>
      <c r="L5876" s="15"/>
      <c r="M5876" s="15"/>
      <c r="N5876" s="15"/>
    </row>
    <row r="5877" spans="2:14" s="25" customFormat="1" ht="15" customHeight="1" x14ac:dyDescent="0.3">
      <c r="B5877" s="25" t="str">
        <f>IF(A5877="","",VLOOKUP(A5877,Tabulka3[[Číslo registrace  u jednorázové akce]:[Příjmení]],2,0))</f>
        <v/>
      </c>
      <c r="C5877" s="25" t="str">
        <f>IF(A5877="","",VLOOKUP(A5877,Tabulka3[[Číslo registrace  u jednorázové akce]:[Příjmení]],3,0))</f>
        <v/>
      </c>
      <c r="I5877" s="94"/>
      <c r="J5877" s="94"/>
      <c r="L5877" s="15"/>
      <c r="M5877" s="15"/>
      <c r="N5877" s="15"/>
    </row>
    <row r="5878" spans="2:14" s="25" customFormat="1" ht="15" customHeight="1" x14ac:dyDescent="0.3">
      <c r="B5878" s="25" t="str">
        <f>IF(A5878="","",VLOOKUP(A5878,Tabulka3[[Číslo registrace  u jednorázové akce]:[Příjmení]],2,0))</f>
        <v/>
      </c>
      <c r="C5878" s="25" t="str">
        <f>IF(A5878="","",VLOOKUP(A5878,Tabulka3[[Číslo registrace  u jednorázové akce]:[Příjmení]],3,0))</f>
        <v/>
      </c>
      <c r="I5878" s="94"/>
      <c r="J5878" s="94"/>
      <c r="L5878" s="15"/>
      <c r="M5878" s="15"/>
      <c r="N5878" s="15"/>
    </row>
    <row r="5879" spans="2:14" s="25" customFormat="1" ht="15" customHeight="1" x14ac:dyDescent="0.3">
      <c r="B5879" s="25" t="str">
        <f>IF(A5879="","",VLOOKUP(A5879,Tabulka3[[Číslo registrace  u jednorázové akce]:[Příjmení]],2,0))</f>
        <v/>
      </c>
      <c r="C5879" s="25" t="str">
        <f>IF(A5879="","",VLOOKUP(A5879,Tabulka3[[Číslo registrace  u jednorázové akce]:[Příjmení]],3,0))</f>
        <v/>
      </c>
      <c r="I5879" s="94"/>
      <c r="J5879" s="94"/>
      <c r="L5879" s="15"/>
      <c r="M5879" s="15"/>
      <c r="N5879" s="15"/>
    </row>
    <row r="5880" spans="2:14" s="25" customFormat="1" ht="15" customHeight="1" x14ac:dyDescent="0.3">
      <c r="B5880" s="25" t="str">
        <f>IF(A5880="","",VLOOKUP(A5880,Tabulka3[[Číslo registrace  u jednorázové akce]:[Příjmení]],2,0))</f>
        <v/>
      </c>
      <c r="C5880" s="25" t="str">
        <f>IF(A5880="","",VLOOKUP(A5880,Tabulka3[[Číslo registrace  u jednorázové akce]:[Příjmení]],3,0))</f>
        <v/>
      </c>
      <c r="I5880" s="94"/>
      <c r="J5880" s="94"/>
      <c r="L5880" s="15"/>
      <c r="M5880" s="15"/>
      <c r="N5880" s="15"/>
    </row>
    <row r="5881" spans="2:14" s="25" customFormat="1" ht="15" customHeight="1" x14ac:dyDescent="0.3">
      <c r="B5881" s="25" t="str">
        <f>IF(A5881="","",VLOOKUP(A5881,Tabulka3[[Číslo registrace  u jednorázové akce]:[Příjmení]],2,0))</f>
        <v/>
      </c>
      <c r="C5881" s="25" t="str">
        <f>IF(A5881="","",VLOOKUP(A5881,Tabulka3[[Číslo registrace  u jednorázové akce]:[Příjmení]],3,0))</f>
        <v/>
      </c>
      <c r="I5881" s="94"/>
      <c r="J5881" s="94"/>
      <c r="L5881" s="15"/>
      <c r="M5881" s="15"/>
      <c r="N5881" s="15"/>
    </row>
    <row r="5882" spans="2:14" s="25" customFormat="1" ht="15" customHeight="1" x14ac:dyDescent="0.3">
      <c r="B5882" s="25" t="str">
        <f>IF(A5882="","",VLOOKUP(A5882,Tabulka3[[Číslo registrace  u jednorázové akce]:[Příjmení]],2,0))</f>
        <v/>
      </c>
      <c r="C5882" s="25" t="str">
        <f>IF(A5882="","",VLOOKUP(A5882,Tabulka3[[Číslo registrace  u jednorázové akce]:[Příjmení]],3,0))</f>
        <v/>
      </c>
      <c r="I5882" s="94"/>
      <c r="J5882" s="94"/>
      <c r="L5882" s="15"/>
      <c r="M5882" s="15"/>
      <c r="N5882" s="15"/>
    </row>
    <row r="5883" spans="2:14" s="25" customFormat="1" ht="15" customHeight="1" x14ac:dyDescent="0.3">
      <c r="B5883" s="25" t="str">
        <f>IF(A5883="","",VLOOKUP(A5883,Tabulka3[[Číslo registrace  u jednorázové akce]:[Příjmení]],2,0))</f>
        <v/>
      </c>
      <c r="C5883" s="25" t="str">
        <f>IF(A5883="","",VLOOKUP(A5883,Tabulka3[[Číslo registrace  u jednorázové akce]:[Příjmení]],3,0))</f>
        <v/>
      </c>
      <c r="I5883" s="94"/>
      <c r="J5883" s="94"/>
      <c r="L5883" s="15"/>
      <c r="M5883" s="15"/>
      <c r="N5883" s="15"/>
    </row>
    <row r="5884" spans="2:14" s="25" customFormat="1" ht="15" customHeight="1" x14ac:dyDescent="0.3">
      <c r="B5884" s="25" t="str">
        <f>IF(A5884="","",VLOOKUP(A5884,Tabulka3[[Číslo registrace  u jednorázové akce]:[Příjmení]],2,0))</f>
        <v/>
      </c>
      <c r="C5884" s="25" t="str">
        <f>IF(A5884="","",VLOOKUP(A5884,Tabulka3[[Číslo registrace  u jednorázové akce]:[Příjmení]],3,0))</f>
        <v/>
      </c>
      <c r="I5884" s="94"/>
      <c r="J5884" s="94"/>
      <c r="L5884" s="15"/>
      <c r="M5884" s="15"/>
      <c r="N5884" s="15"/>
    </row>
    <row r="5885" spans="2:14" s="25" customFormat="1" ht="15" customHeight="1" x14ac:dyDescent="0.3">
      <c r="B5885" s="25" t="str">
        <f>IF(A5885="","",VLOOKUP(A5885,Tabulka3[[Číslo registrace  u jednorázové akce]:[Příjmení]],2,0))</f>
        <v/>
      </c>
      <c r="C5885" s="25" t="str">
        <f>IF(A5885="","",VLOOKUP(A5885,Tabulka3[[Číslo registrace  u jednorázové akce]:[Příjmení]],3,0))</f>
        <v/>
      </c>
      <c r="I5885" s="94"/>
      <c r="J5885" s="94"/>
      <c r="L5885" s="15"/>
      <c r="M5885" s="15"/>
      <c r="N5885" s="15"/>
    </row>
    <row r="5886" spans="2:14" s="25" customFormat="1" ht="15" customHeight="1" x14ac:dyDescent="0.3">
      <c r="B5886" s="25" t="str">
        <f>IF(A5886="","",VLOOKUP(A5886,Tabulka3[[Číslo registrace  u jednorázové akce]:[Příjmení]],2,0))</f>
        <v/>
      </c>
      <c r="C5886" s="25" t="str">
        <f>IF(A5886="","",VLOOKUP(A5886,Tabulka3[[Číslo registrace  u jednorázové akce]:[Příjmení]],3,0))</f>
        <v/>
      </c>
      <c r="I5886" s="94"/>
      <c r="J5886" s="94"/>
      <c r="L5886" s="15"/>
      <c r="M5886" s="15"/>
      <c r="N5886" s="15"/>
    </row>
    <row r="5887" spans="2:14" s="25" customFormat="1" ht="15" customHeight="1" x14ac:dyDescent="0.3">
      <c r="B5887" s="25" t="str">
        <f>IF(A5887="","",VLOOKUP(A5887,Tabulka3[[Číslo registrace  u jednorázové akce]:[Příjmení]],2,0))</f>
        <v/>
      </c>
      <c r="C5887" s="25" t="str">
        <f>IF(A5887="","",VLOOKUP(A5887,Tabulka3[[Číslo registrace  u jednorázové akce]:[Příjmení]],3,0))</f>
        <v/>
      </c>
      <c r="I5887" s="94"/>
      <c r="J5887" s="94"/>
      <c r="L5887" s="15"/>
      <c r="M5887" s="15"/>
      <c r="N5887" s="15"/>
    </row>
    <row r="5888" spans="2:14" s="25" customFormat="1" ht="15" customHeight="1" x14ac:dyDescent="0.3">
      <c r="B5888" s="25" t="str">
        <f>IF(A5888="","",VLOOKUP(A5888,Tabulka3[[Číslo registrace  u jednorázové akce]:[Příjmení]],2,0))</f>
        <v/>
      </c>
      <c r="C5888" s="25" t="str">
        <f>IF(A5888="","",VLOOKUP(A5888,Tabulka3[[Číslo registrace  u jednorázové akce]:[Příjmení]],3,0))</f>
        <v/>
      </c>
      <c r="I5888" s="94"/>
      <c r="J5888" s="94"/>
      <c r="L5888" s="15"/>
      <c r="M5888" s="15"/>
      <c r="N5888" s="15"/>
    </row>
    <row r="5889" spans="2:14" s="25" customFormat="1" ht="15" customHeight="1" x14ac:dyDescent="0.3">
      <c r="B5889" s="25" t="str">
        <f>IF(A5889="","",VLOOKUP(A5889,Tabulka3[[Číslo registrace  u jednorázové akce]:[Příjmení]],2,0))</f>
        <v/>
      </c>
      <c r="C5889" s="25" t="str">
        <f>IF(A5889="","",VLOOKUP(A5889,Tabulka3[[Číslo registrace  u jednorázové akce]:[Příjmení]],3,0))</f>
        <v/>
      </c>
      <c r="I5889" s="94"/>
      <c r="J5889" s="94"/>
      <c r="L5889" s="15"/>
      <c r="M5889" s="15"/>
      <c r="N5889" s="15"/>
    </row>
    <row r="5890" spans="2:14" s="25" customFormat="1" ht="15" customHeight="1" x14ac:dyDescent="0.3">
      <c r="B5890" s="25" t="str">
        <f>IF(A5890="","",VLOOKUP(A5890,Tabulka3[[Číslo registrace  u jednorázové akce]:[Příjmení]],2,0))</f>
        <v/>
      </c>
      <c r="C5890" s="25" t="str">
        <f>IF(A5890="","",VLOOKUP(A5890,Tabulka3[[Číslo registrace  u jednorázové akce]:[Příjmení]],3,0))</f>
        <v/>
      </c>
      <c r="I5890" s="94"/>
      <c r="J5890" s="94"/>
      <c r="L5890" s="15"/>
      <c r="M5890" s="15"/>
      <c r="N5890" s="15"/>
    </row>
    <row r="5891" spans="2:14" s="25" customFormat="1" ht="15" customHeight="1" x14ac:dyDescent="0.3">
      <c r="B5891" s="25" t="str">
        <f>IF(A5891="","",VLOOKUP(A5891,Tabulka3[[Číslo registrace  u jednorázové akce]:[Příjmení]],2,0))</f>
        <v/>
      </c>
      <c r="C5891" s="25" t="str">
        <f>IF(A5891="","",VLOOKUP(A5891,Tabulka3[[Číslo registrace  u jednorázové akce]:[Příjmení]],3,0))</f>
        <v/>
      </c>
      <c r="I5891" s="94"/>
      <c r="J5891" s="94"/>
      <c r="L5891" s="15"/>
      <c r="M5891" s="15"/>
      <c r="N5891" s="15"/>
    </row>
    <row r="5892" spans="2:14" s="25" customFormat="1" ht="15" customHeight="1" x14ac:dyDescent="0.3">
      <c r="B5892" s="25" t="str">
        <f>IF(A5892="","",VLOOKUP(A5892,Tabulka3[[Číslo registrace  u jednorázové akce]:[Příjmení]],2,0))</f>
        <v/>
      </c>
      <c r="C5892" s="25" t="str">
        <f>IF(A5892="","",VLOOKUP(A5892,Tabulka3[[Číslo registrace  u jednorázové akce]:[Příjmení]],3,0))</f>
        <v/>
      </c>
      <c r="I5892" s="94"/>
      <c r="J5892" s="94"/>
      <c r="L5892" s="15"/>
      <c r="M5892" s="15"/>
      <c r="N5892" s="15"/>
    </row>
    <row r="5893" spans="2:14" s="25" customFormat="1" ht="15" customHeight="1" x14ac:dyDescent="0.3">
      <c r="B5893" s="25" t="str">
        <f>IF(A5893="","",VLOOKUP(A5893,Tabulka3[[Číslo registrace  u jednorázové akce]:[Příjmení]],2,0))</f>
        <v/>
      </c>
      <c r="C5893" s="25" t="str">
        <f>IF(A5893="","",VLOOKUP(A5893,Tabulka3[[Číslo registrace  u jednorázové akce]:[Příjmení]],3,0))</f>
        <v/>
      </c>
      <c r="I5893" s="94"/>
      <c r="J5893" s="94"/>
      <c r="L5893" s="15"/>
      <c r="M5893" s="15"/>
      <c r="N5893" s="15"/>
    </row>
    <row r="5894" spans="2:14" s="25" customFormat="1" ht="15" customHeight="1" x14ac:dyDescent="0.3">
      <c r="B5894" s="25" t="str">
        <f>IF(A5894="","",VLOOKUP(A5894,Tabulka3[[Číslo registrace  u jednorázové akce]:[Příjmení]],2,0))</f>
        <v/>
      </c>
      <c r="C5894" s="25" t="str">
        <f>IF(A5894="","",VLOOKUP(A5894,Tabulka3[[Číslo registrace  u jednorázové akce]:[Příjmení]],3,0))</f>
        <v/>
      </c>
      <c r="I5894" s="94"/>
      <c r="J5894" s="94"/>
      <c r="L5894" s="15"/>
      <c r="M5894" s="15"/>
      <c r="N5894" s="15"/>
    </row>
    <row r="5895" spans="2:14" s="25" customFormat="1" ht="15" customHeight="1" x14ac:dyDescent="0.3">
      <c r="B5895" s="25" t="str">
        <f>IF(A5895="","",VLOOKUP(A5895,Tabulka3[[Číslo registrace  u jednorázové akce]:[Příjmení]],2,0))</f>
        <v/>
      </c>
      <c r="C5895" s="25" t="str">
        <f>IF(A5895="","",VLOOKUP(A5895,Tabulka3[[Číslo registrace  u jednorázové akce]:[Příjmení]],3,0))</f>
        <v/>
      </c>
      <c r="I5895" s="94"/>
      <c r="J5895" s="94"/>
      <c r="L5895" s="15"/>
      <c r="M5895" s="15"/>
      <c r="N5895" s="15"/>
    </row>
    <row r="5896" spans="2:14" s="25" customFormat="1" ht="15" customHeight="1" x14ac:dyDescent="0.3">
      <c r="B5896" s="25" t="str">
        <f>IF(A5896="","",VLOOKUP(A5896,Tabulka3[[Číslo registrace  u jednorázové akce]:[Příjmení]],2,0))</f>
        <v/>
      </c>
      <c r="C5896" s="25" t="str">
        <f>IF(A5896="","",VLOOKUP(A5896,Tabulka3[[Číslo registrace  u jednorázové akce]:[Příjmení]],3,0))</f>
        <v/>
      </c>
      <c r="I5896" s="94"/>
      <c r="J5896" s="94"/>
      <c r="L5896" s="15"/>
      <c r="M5896" s="15"/>
      <c r="N5896" s="15"/>
    </row>
    <row r="5897" spans="2:14" s="25" customFormat="1" ht="15" customHeight="1" x14ac:dyDescent="0.3">
      <c r="B5897" s="25" t="str">
        <f>IF(A5897="","",VLOOKUP(A5897,Tabulka3[[Číslo registrace  u jednorázové akce]:[Příjmení]],2,0))</f>
        <v/>
      </c>
      <c r="C5897" s="25" t="str">
        <f>IF(A5897="","",VLOOKUP(A5897,Tabulka3[[Číslo registrace  u jednorázové akce]:[Příjmení]],3,0))</f>
        <v/>
      </c>
      <c r="I5897" s="94"/>
      <c r="J5897" s="94"/>
      <c r="L5897" s="15"/>
      <c r="M5897" s="15"/>
      <c r="N5897" s="15"/>
    </row>
    <row r="5898" spans="2:14" s="25" customFormat="1" ht="15" customHeight="1" x14ac:dyDescent="0.3">
      <c r="B5898" s="25" t="str">
        <f>IF(A5898="","",VLOOKUP(A5898,Tabulka3[[Číslo registrace  u jednorázové akce]:[Příjmení]],2,0))</f>
        <v/>
      </c>
      <c r="C5898" s="25" t="str">
        <f>IF(A5898="","",VLOOKUP(A5898,Tabulka3[[Číslo registrace  u jednorázové akce]:[Příjmení]],3,0))</f>
        <v/>
      </c>
      <c r="I5898" s="94"/>
      <c r="J5898" s="94"/>
      <c r="L5898" s="15"/>
      <c r="M5898" s="15"/>
      <c r="N5898" s="15"/>
    </row>
    <row r="5899" spans="2:14" s="25" customFormat="1" ht="15" customHeight="1" x14ac:dyDescent="0.3">
      <c r="B5899" s="25" t="str">
        <f>IF(A5899="","",VLOOKUP(A5899,Tabulka3[[Číslo registrace  u jednorázové akce]:[Příjmení]],2,0))</f>
        <v/>
      </c>
      <c r="C5899" s="25" t="str">
        <f>IF(A5899="","",VLOOKUP(A5899,Tabulka3[[Číslo registrace  u jednorázové akce]:[Příjmení]],3,0))</f>
        <v/>
      </c>
      <c r="I5899" s="94"/>
      <c r="J5899" s="94"/>
      <c r="L5899" s="15"/>
      <c r="M5899" s="15"/>
      <c r="N5899" s="15"/>
    </row>
    <row r="5900" spans="2:14" s="25" customFormat="1" ht="15" customHeight="1" x14ac:dyDescent="0.3">
      <c r="B5900" s="25" t="str">
        <f>IF(A5900="","",VLOOKUP(A5900,Tabulka3[[Číslo registrace  u jednorázové akce]:[Příjmení]],2,0))</f>
        <v/>
      </c>
      <c r="C5900" s="25" t="str">
        <f>IF(A5900="","",VLOOKUP(A5900,Tabulka3[[Číslo registrace  u jednorázové akce]:[Příjmení]],3,0))</f>
        <v/>
      </c>
      <c r="I5900" s="94"/>
      <c r="J5900" s="94"/>
      <c r="L5900" s="15"/>
      <c r="M5900" s="15"/>
      <c r="N5900" s="15"/>
    </row>
    <row r="5901" spans="2:14" s="25" customFormat="1" ht="15" customHeight="1" x14ac:dyDescent="0.3">
      <c r="B5901" s="25" t="str">
        <f>IF(A5901="","",VLOOKUP(A5901,Tabulka3[[Číslo registrace  u jednorázové akce]:[Příjmení]],2,0))</f>
        <v/>
      </c>
      <c r="C5901" s="25" t="str">
        <f>IF(A5901="","",VLOOKUP(A5901,Tabulka3[[Číslo registrace  u jednorázové akce]:[Příjmení]],3,0))</f>
        <v/>
      </c>
      <c r="I5901" s="94"/>
      <c r="J5901" s="94"/>
      <c r="L5901" s="15"/>
      <c r="M5901" s="15"/>
      <c r="N5901" s="15"/>
    </row>
    <row r="5902" spans="2:14" s="25" customFormat="1" ht="15" customHeight="1" x14ac:dyDescent="0.3">
      <c r="B5902" s="25" t="str">
        <f>IF(A5902="","",VLOOKUP(A5902,Tabulka3[[Číslo registrace  u jednorázové akce]:[Příjmení]],2,0))</f>
        <v/>
      </c>
      <c r="C5902" s="25" t="str">
        <f>IF(A5902="","",VLOOKUP(A5902,Tabulka3[[Číslo registrace  u jednorázové akce]:[Příjmení]],3,0))</f>
        <v/>
      </c>
      <c r="I5902" s="94"/>
      <c r="J5902" s="94"/>
      <c r="L5902" s="15"/>
      <c r="M5902" s="15"/>
      <c r="N5902" s="15"/>
    </row>
    <row r="5903" spans="2:14" s="25" customFormat="1" ht="15" customHeight="1" x14ac:dyDescent="0.3">
      <c r="B5903" s="25" t="str">
        <f>IF(A5903="","",VLOOKUP(A5903,Tabulka3[[Číslo registrace  u jednorázové akce]:[Příjmení]],2,0))</f>
        <v/>
      </c>
      <c r="C5903" s="25" t="str">
        <f>IF(A5903="","",VLOOKUP(A5903,Tabulka3[[Číslo registrace  u jednorázové akce]:[Příjmení]],3,0))</f>
        <v/>
      </c>
      <c r="I5903" s="94"/>
      <c r="J5903" s="94"/>
      <c r="L5903" s="15"/>
      <c r="M5903" s="15"/>
      <c r="N5903" s="15"/>
    </row>
    <row r="5904" spans="2:14" s="25" customFormat="1" ht="15" customHeight="1" x14ac:dyDescent="0.3">
      <c r="B5904" s="25" t="str">
        <f>IF(A5904="","",VLOOKUP(A5904,Tabulka3[[Číslo registrace  u jednorázové akce]:[Příjmení]],2,0))</f>
        <v/>
      </c>
      <c r="C5904" s="25" t="str">
        <f>IF(A5904="","",VLOOKUP(A5904,Tabulka3[[Číslo registrace  u jednorázové akce]:[Příjmení]],3,0))</f>
        <v/>
      </c>
      <c r="I5904" s="94"/>
      <c r="J5904" s="94"/>
      <c r="L5904" s="15"/>
      <c r="M5904" s="15"/>
      <c r="N5904" s="15"/>
    </row>
    <row r="5905" spans="2:14" s="25" customFormat="1" ht="15" customHeight="1" x14ac:dyDescent="0.3">
      <c r="B5905" s="25" t="str">
        <f>IF(A5905="","",VLOOKUP(A5905,Tabulka3[[Číslo registrace  u jednorázové akce]:[Příjmení]],2,0))</f>
        <v/>
      </c>
      <c r="C5905" s="25" t="str">
        <f>IF(A5905="","",VLOOKUP(A5905,Tabulka3[[Číslo registrace  u jednorázové akce]:[Příjmení]],3,0))</f>
        <v/>
      </c>
      <c r="I5905" s="94"/>
      <c r="J5905" s="94"/>
      <c r="L5905" s="15"/>
      <c r="M5905" s="15"/>
      <c r="N5905" s="15"/>
    </row>
    <row r="5906" spans="2:14" s="25" customFormat="1" ht="15" customHeight="1" x14ac:dyDescent="0.3">
      <c r="B5906" s="25" t="str">
        <f>IF(A5906="","",VLOOKUP(A5906,Tabulka3[[Číslo registrace  u jednorázové akce]:[Příjmení]],2,0))</f>
        <v/>
      </c>
      <c r="C5906" s="25" t="str">
        <f>IF(A5906="","",VLOOKUP(A5906,Tabulka3[[Číslo registrace  u jednorázové akce]:[Příjmení]],3,0))</f>
        <v/>
      </c>
      <c r="I5906" s="94"/>
      <c r="J5906" s="94"/>
      <c r="L5906" s="15"/>
      <c r="M5906" s="15"/>
      <c r="N5906" s="15"/>
    </row>
    <row r="5907" spans="2:14" s="25" customFormat="1" ht="15" customHeight="1" x14ac:dyDescent="0.3">
      <c r="B5907" s="25" t="str">
        <f>IF(A5907="","",VLOOKUP(A5907,Tabulka3[[Číslo registrace  u jednorázové akce]:[Příjmení]],2,0))</f>
        <v/>
      </c>
      <c r="C5907" s="25" t="str">
        <f>IF(A5907="","",VLOOKUP(A5907,Tabulka3[[Číslo registrace  u jednorázové akce]:[Příjmení]],3,0))</f>
        <v/>
      </c>
      <c r="I5907" s="94"/>
      <c r="J5907" s="94"/>
      <c r="L5907" s="15"/>
      <c r="M5907" s="15"/>
      <c r="N5907" s="15"/>
    </row>
    <row r="5908" spans="2:14" s="25" customFormat="1" ht="15" customHeight="1" x14ac:dyDescent="0.3">
      <c r="B5908" s="25" t="str">
        <f>IF(A5908="","",VLOOKUP(A5908,Tabulka3[[Číslo registrace  u jednorázové akce]:[Příjmení]],2,0))</f>
        <v/>
      </c>
      <c r="C5908" s="25" t="str">
        <f>IF(A5908="","",VLOOKUP(A5908,Tabulka3[[Číslo registrace  u jednorázové akce]:[Příjmení]],3,0))</f>
        <v/>
      </c>
      <c r="I5908" s="94"/>
      <c r="J5908" s="94"/>
      <c r="L5908" s="15"/>
      <c r="M5908" s="15"/>
      <c r="N5908" s="15"/>
    </row>
    <row r="5909" spans="2:14" s="25" customFormat="1" ht="15" customHeight="1" x14ac:dyDescent="0.3">
      <c r="B5909" s="25" t="str">
        <f>IF(A5909="","",VLOOKUP(A5909,Tabulka3[[Číslo registrace  u jednorázové akce]:[Příjmení]],2,0))</f>
        <v/>
      </c>
      <c r="C5909" s="25" t="str">
        <f>IF(A5909="","",VLOOKUP(A5909,Tabulka3[[Číslo registrace  u jednorázové akce]:[Příjmení]],3,0))</f>
        <v/>
      </c>
      <c r="I5909" s="94"/>
      <c r="J5909" s="94"/>
      <c r="L5909" s="15"/>
      <c r="M5909" s="15"/>
      <c r="N5909" s="15"/>
    </row>
    <row r="5910" spans="2:14" s="25" customFormat="1" ht="15" customHeight="1" x14ac:dyDescent="0.3">
      <c r="B5910" s="25" t="str">
        <f>IF(A5910="","",VLOOKUP(A5910,Tabulka3[[Číslo registrace  u jednorázové akce]:[Příjmení]],2,0))</f>
        <v/>
      </c>
      <c r="C5910" s="25" t="str">
        <f>IF(A5910="","",VLOOKUP(A5910,Tabulka3[[Číslo registrace  u jednorázové akce]:[Příjmení]],3,0))</f>
        <v/>
      </c>
      <c r="I5910" s="94"/>
      <c r="J5910" s="94"/>
      <c r="L5910" s="15"/>
      <c r="M5910" s="15"/>
      <c r="N5910" s="15"/>
    </row>
    <row r="5911" spans="2:14" s="25" customFormat="1" ht="15" customHeight="1" x14ac:dyDescent="0.3">
      <c r="B5911" s="25" t="str">
        <f>IF(A5911="","",VLOOKUP(A5911,Tabulka3[[Číslo registrace  u jednorázové akce]:[Příjmení]],2,0))</f>
        <v/>
      </c>
      <c r="C5911" s="25" t="str">
        <f>IF(A5911="","",VLOOKUP(A5911,Tabulka3[[Číslo registrace  u jednorázové akce]:[Příjmení]],3,0))</f>
        <v/>
      </c>
      <c r="I5911" s="94"/>
      <c r="J5911" s="94"/>
      <c r="L5911" s="15"/>
      <c r="M5911" s="15"/>
      <c r="N5911" s="15"/>
    </row>
    <row r="5912" spans="2:14" s="25" customFormat="1" ht="15" customHeight="1" x14ac:dyDescent="0.3">
      <c r="B5912" s="25" t="str">
        <f>IF(A5912="","",VLOOKUP(A5912,Tabulka3[[Číslo registrace  u jednorázové akce]:[Příjmení]],2,0))</f>
        <v/>
      </c>
      <c r="C5912" s="25" t="str">
        <f>IF(A5912="","",VLOOKUP(A5912,Tabulka3[[Číslo registrace  u jednorázové akce]:[Příjmení]],3,0))</f>
        <v/>
      </c>
      <c r="I5912" s="94"/>
      <c r="J5912" s="94"/>
      <c r="L5912" s="15"/>
      <c r="M5912" s="15"/>
      <c r="N5912" s="15"/>
    </row>
    <row r="5913" spans="2:14" s="25" customFormat="1" ht="15" customHeight="1" x14ac:dyDescent="0.3">
      <c r="B5913" s="25" t="str">
        <f>IF(A5913="","",VLOOKUP(A5913,Tabulka3[[Číslo registrace  u jednorázové akce]:[Příjmení]],2,0))</f>
        <v/>
      </c>
      <c r="C5913" s="25" t="str">
        <f>IF(A5913="","",VLOOKUP(A5913,Tabulka3[[Číslo registrace  u jednorázové akce]:[Příjmení]],3,0))</f>
        <v/>
      </c>
      <c r="I5913" s="94"/>
      <c r="J5913" s="94"/>
      <c r="L5913" s="15"/>
      <c r="M5913" s="15"/>
      <c r="N5913" s="15"/>
    </row>
    <row r="5914" spans="2:14" s="25" customFormat="1" ht="15" customHeight="1" x14ac:dyDescent="0.3">
      <c r="B5914" s="25" t="str">
        <f>IF(A5914="","",VLOOKUP(A5914,Tabulka3[[Číslo registrace  u jednorázové akce]:[Příjmení]],2,0))</f>
        <v/>
      </c>
      <c r="C5914" s="25" t="str">
        <f>IF(A5914="","",VLOOKUP(A5914,Tabulka3[[Číslo registrace  u jednorázové akce]:[Příjmení]],3,0))</f>
        <v/>
      </c>
      <c r="I5914" s="94"/>
      <c r="J5914" s="94"/>
      <c r="L5914" s="15"/>
      <c r="M5914" s="15"/>
      <c r="N5914" s="15"/>
    </row>
    <row r="5915" spans="2:14" s="25" customFormat="1" ht="15" customHeight="1" x14ac:dyDescent="0.3">
      <c r="B5915" s="25" t="str">
        <f>IF(A5915="","",VLOOKUP(A5915,Tabulka3[[Číslo registrace  u jednorázové akce]:[Příjmení]],2,0))</f>
        <v/>
      </c>
      <c r="C5915" s="25" t="str">
        <f>IF(A5915="","",VLOOKUP(A5915,Tabulka3[[Číslo registrace  u jednorázové akce]:[Příjmení]],3,0))</f>
        <v/>
      </c>
      <c r="I5915" s="94"/>
      <c r="J5915" s="94"/>
      <c r="L5915" s="15"/>
      <c r="M5915" s="15"/>
      <c r="N5915" s="15"/>
    </row>
    <row r="5916" spans="2:14" s="25" customFormat="1" ht="15" customHeight="1" x14ac:dyDescent="0.3">
      <c r="B5916" s="25" t="str">
        <f>IF(A5916="","",VLOOKUP(A5916,Tabulka3[[Číslo registrace  u jednorázové akce]:[Příjmení]],2,0))</f>
        <v/>
      </c>
      <c r="C5916" s="25" t="str">
        <f>IF(A5916="","",VLOOKUP(A5916,Tabulka3[[Číslo registrace  u jednorázové akce]:[Příjmení]],3,0))</f>
        <v/>
      </c>
      <c r="I5916" s="94"/>
      <c r="J5916" s="94"/>
      <c r="L5916" s="15"/>
      <c r="M5916" s="15"/>
      <c r="N5916" s="15"/>
    </row>
    <row r="5917" spans="2:14" s="25" customFormat="1" ht="15" customHeight="1" x14ac:dyDescent="0.3">
      <c r="B5917" s="25" t="str">
        <f>IF(A5917="","",VLOOKUP(A5917,Tabulka3[[Číslo registrace  u jednorázové akce]:[Příjmení]],2,0))</f>
        <v/>
      </c>
      <c r="C5917" s="25" t="str">
        <f>IF(A5917="","",VLOOKUP(A5917,Tabulka3[[Číslo registrace  u jednorázové akce]:[Příjmení]],3,0))</f>
        <v/>
      </c>
      <c r="I5917" s="94"/>
      <c r="J5917" s="94"/>
      <c r="L5917" s="15"/>
      <c r="M5917" s="15"/>
      <c r="N5917" s="15"/>
    </row>
    <row r="5918" spans="2:14" s="25" customFormat="1" ht="15" customHeight="1" x14ac:dyDescent="0.3">
      <c r="B5918" s="25" t="str">
        <f>IF(A5918="","",VLOOKUP(A5918,Tabulka3[[Číslo registrace  u jednorázové akce]:[Příjmení]],2,0))</f>
        <v/>
      </c>
      <c r="C5918" s="25" t="str">
        <f>IF(A5918="","",VLOOKUP(A5918,Tabulka3[[Číslo registrace  u jednorázové akce]:[Příjmení]],3,0))</f>
        <v/>
      </c>
      <c r="I5918" s="94"/>
      <c r="J5918" s="94"/>
      <c r="L5918" s="15"/>
      <c r="M5918" s="15"/>
      <c r="N5918" s="15"/>
    </row>
    <row r="5919" spans="2:14" s="25" customFormat="1" ht="15" customHeight="1" x14ac:dyDescent="0.3">
      <c r="B5919" s="25" t="str">
        <f>IF(A5919="","",VLOOKUP(A5919,Tabulka3[[Číslo registrace  u jednorázové akce]:[Příjmení]],2,0))</f>
        <v/>
      </c>
      <c r="C5919" s="25" t="str">
        <f>IF(A5919="","",VLOOKUP(A5919,Tabulka3[[Číslo registrace  u jednorázové akce]:[Příjmení]],3,0))</f>
        <v/>
      </c>
      <c r="I5919" s="94"/>
      <c r="J5919" s="94"/>
      <c r="L5919" s="15"/>
      <c r="M5919" s="15"/>
      <c r="N5919" s="15"/>
    </row>
    <row r="5920" spans="2:14" s="25" customFormat="1" ht="15" customHeight="1" x14ac:dyDescent="0.3">
      <c r="B5920" s="25" t="str">
        <f>IF(A5920="","",VLOOKUP(A5920,Tabulka3[[Číslo registrace  u jednorázové akce]:[Příjmení]],2,0))</f>
        <v/>
      </c>
      <c r="C5920" s="25" t="str">
        <f>IF(A5920="","",VLOOKUP(A5920,Tabulka3[[Číslo registrace  u jednorázové akce]:[Příjmení]],3,0))</f>
        <v/>
      </c>
      <c r="I5920" s="94"/>
      <c r="J5920" s="94"/>
      <c r="L5920" s="15"/>
      <c r="M5920" s="15"/>
      <c r="N5920" s="15"/>
    </row>
    <row r="5921" spans="2:14" s="25" customFormat="1" ht="15" customHeight="1" x14ac:dyDescent="0.3">
      <c r="B5921" s="25" t="str">
        <f>IF(A5921="","",VLOOKUP(A5921,Tabulka3[[Číslo registrace  u jednorázové akce]:[Příjmení]],2,0))</f>
        <v/>
      </c>
      <c r="C5921" s="25" t="str">
        <f>IF(A5921="","",VLOOKUP(A5921,Tabulka3[[Číslo registrace  u jednorázové akce]:[Příjmení]],3,0))</f>
        <v/>
      </c>
      <c r="I5921" s="94"/>
      <c r="J5921" s="94"/>
      <c r="L5921" s="15"/>
      <c r="M5921" s="15"/>
      <c r="N5921" s="15"/>
    </row>
    <row r="5922" spans="2:14" s="25" customFormat="1" ht="15" customHeight="1" x14ac:dyDescent="0.3">
      <c r="B5922" s="25" t="str">
        <f>IF(A5922="","",VLOOKUP(A5922,Tabulka3[[Číslo registrace  u jednorázové akce]:[Příjmení]],2,0))</f>
        <v/>
      </c>
      <c r="C5922" s="25" t="str">
        <f>IF(A5922="","",VLOOKUP(A5922,Tabulka3[[Číslo registrace  u jednorázové akce]:[Příjmení]],3,0))</f>
        <v/>
      </c>
      <c r="I5922" s="94"/>
      <c r="J5922" s="94"/>
      <c r="L5922" s="15"/>
      <c r="M5922" s="15"/>
      <c r="N5922" s="15"/>
    </row>
    <row r="5923" spans="2:14" s="25" customFormat="1" ht="15" customHeight="1" x14ac:dyDescent="0.3">
      <c r="B5923" s="25" t="str">
        <f>IF(A5923="","",VLOOKUP(A5923,Tabulka3[[Číslo registrace  u jednorázové akce]:[Příjmení]],2,0))</f>
        <v/>
      </c>
      <c r="C5923" s="25" t="str">
        <f>IF(A5923="","",VLOOKUP(A5923,Tabulka3[[Číslo registrace  u jednorázové akce]:[Příjmení]],3,0))</f>
        <v/>
      </c>
      <c r="I5923" s="94"/>
      <c r="J5923" s="94"/>
      <c r="L5923" s="15"/>
      <c r="M5923" s="15"/>
      <c r="N5923" s="15"/>
    </row>
    <row r="5924" spans="2:14" s="25" customFormat="1" ht="15" customHeight="1" x14ac:dyDescent="0.3">
      <c r="B5924" s="25" t="str">
        <f>IF(A5924="","",VLOOKUP(A5924,Tabulka3[[Číslo registrace  u jednorázové akce]:[Příjmení]],2,0))</f>
        <v/>
      </c>
      <c r="C5924" s="25" t="str">
        <f>IF(A5924="","",VLOOKUP(A5924,Tabulka3[[Číslo registrace  u jednorázové akce]:[Příjmení]],3,0))</f>
        <v/>
      </c>
      <c r="I5924" s="94"/>
      <c r="J5924" s="94"/>
      <c r="L5924" s="15"/>
      <c r="M5924" s="15"/>
      <c r="N5924" s="15"/>
    </row>
    <row r="5925" spans="2:14" s="25" customFormat="1" ht="15" customHeight="1" x14ac:dyDescent="0.3">
      <c r="B5925" s="25" t="str">
        <f>IF(A5925="","",VLOOKUP(A5925,Tabulka3[[Číslo registrace  u jednorázové akce]:[Příjmení]],2,0))</f>
        <v/>
      </c>
      <c r="C5925" s="25" t="str">
        <f>IF(A5925="","",VLOOKUP(A5925,Tabulka3[[Číslo registrace  u jednorázové akce]:[Příjmení]],3,0))</f>
        <v/>
      </c>
      <c r="I5925" s="94"/>
      <c r="J5925" s="94"/>
      <c r="L5925" s="15"/>
      <c r="M5925" s="15"/>
      <c r="N5925" s="15"/>
    </row>
    <row r="5926" spans="2:14" s="25" customFormat="1" ht="15" customHeight="1" x14ac:dyDescent="0.3">
      <c r="B5926" s="25" t="str">
        <f>IF(A5926="","",VLOOKUP(A5926,Tabulka3[[Číslo registrace  u jednorázové akce]:[Příjmení]],2,0))</f>
        <v/>
      </c>
      <c r="C5926" s="25" t="str">
        <f>IF(A5926="","",VLOOKUP(A5926,Tabulka3[[Číslo registrace  u jednorázové akce]:[Příjmení]],3,0))</f>
        <v/>
      </c>
      <c r="I5926" s="94"/>
      <c r="J5926" s="94"/>
      <c r="L5926" s="15"/>
      <c r="M5926" s="15"/>
      <c r="N5926" s="15"/>
    </row>
    <row r="5927" spans="2:14" s="25" customFormat="1" ht="15" customHeight="1" x14ac:dyDescent="0.3">
      <c r="B5927" s="25" t="str">
        <f>IF(A5927="","",VLOOKUP(A5927,Tabulka3[[Číslo registrace  u jednorázové akce]:[Příjmení]],2,0))</f>
        <v/>
      </c>
      <c r="C5927" s="25" t="str">
        <f>IF(A5927="","",VLOOKUP(A5927,Tabulka3[[Číslo registrace  u jednorázové akce]:[Příjmení]],3,0))</f>
        <v/>
      </c>
      <c r="I5927" s="94"/>
      <c r="J5927" s="94"/>
      <c r="L5927" s="15"/>
      <c r="M5927" s="15"/>
      <c r="N5927" s="15"/>
    </row>
    <row r="5928" spans="2:14" s="25" customFormat="1" ht="15" customHeight="1" x14ac:dyDescent="0.3">
      <c r="B5928" s="25" t="str">
        <f>IF(A5928="","",VLOOKUP(A5928,Tabulka3[[Číslo registrace  u jednorázové akce]:[Příjmení]],2,0))</f>
        <v/>
      </c>
      <c r="C5928" s="25" t="str">
        <f>IF(A5928="","",VLOOKUP(A5928,Tabulka3[[Číslo registrace  u jednorázové akce]:[Příjmení]],3,0))</f>
        <v/>
      </c>
      <c r="I5928" s="94"/>
      <c r="J5928" s="94"/>
      <c r="L5928" s="15"/>
      <c r="M5928" s="15"/>
      <c r="N5928" s="15"/>
    </row>
    <row r="5929" spans="2:14" s="25" customFormat="1" ht="15" customHeight="1" x14ac:dyDescent="0.3">
      <c r="B5929" s="25" t="str">
        <f>IF(A5929="","",VLOOKUP(A5929,Tabulka3[[Číslo registrace  u jednorázové akce]:[Příjmení]],2,0))</f>
        <v/>
      </c>
      <c r="C5929" s="25" t="str">
        <f>IF(A5929="","",VLOOKUP(A5929,Tabulka3[[Číslo registrace  u jednorázové akce]:[Příjmení]],3,0))</f>
        <v/>
      </c>
      <c r="I5929" s="94"/>
      <c r="J5929" s="94"/>
      <c r="L5929" s="15"/>
      <c r="M5929" s="15"/>
      <c r="N5929" s="15"/>
    </row>
    <row r="5930" spans="2:14" s="25" customFormat="1" ht="15" customHeight="1" x14ac:dyDescent="0.3">
      <c r="B5930" s="25" t="str">
        <f>IF(A5930="","",VLOOKUP(A5930,Tabulka3[[Číslo registrace  u jednorázové akce]:[Příjmení]],2,0))</f>
        <v/>
      </c>
      <c r="C5930" s="25" t="str">
        <f>IF(A5930="","",VLOOKUP(A5930,Tabulka3[[Číslo registrace  u jednorázové akce]:[Příjmení]],3,0))</f>
        <v/>
      </c>
      <c r="I5930" s="94"/>
      <c r="J5930" s="94"/>
      <c r="L5930" s="15"/>
      <c r="M5930" s="15"/>
      <c r="N5930" s="15"/>
    </row>
    <row r="5931" spans="2:14" s="25" customFormat="1" ht="15" customHeight="1" x14ac:dyDescent="0.3">
      <c r="B5931" s="25" t="str">
        <f>IF(A5931="","",VLOOKUP(A5931,Tabulka3[[Číslo registrace  u jednorázové akce]:[Příjmení]],2,0))</f>
        <v/>
      </c>
      <c r="C5931" s="25" t="str">
        <f>IF(A5931="","",VLOOKUP(A5931,Tabulka3[[Číslo registrace  u jednorázové akce]:[Příjmení]],3,0))</f>
        <v/>
      </c>
      <c r="I5931" s="94"/>
      <c r="J5931" s="94"/>
      <c r="L5931" s="15"/>
      <c r="M5931" s="15"/>
      <c r="N5931" s="15"/>
    </row>
    <row r="5932" spans="2:14" s="25" customFormat="1" ht="15" customHeight="1" x14ac:dyDescent="0.3">
      <c r="B5932" s="25" t="str">
        <f>IF(A5932="","",VLOOKUP(A5932,Tabulka3[[Číslo registrace  u jednorázové akce]:[Příjmení]],2,0))</f>
        <v/>
      </c>
      <c r="C5932" s="25" t="str">
        <f>IF(A5932="","",VLOOKUP(A5932,Tabulka3[[Číslo registrace  u jednorázové akce]:[Příjmení]],3,0))</f>
        <v/>
      </c>
      <c r="I5932" s="94"/>
      <c r="J5932" s="94"/>
      <c r="L5932" s="15"/>
      <c r="M5932" s="15"/>
      <c r="N5932" s="15"/>
    </row>
    <row r="5933" spans="2:14" s="25" customFormat="1" ht="15" customHeight="1" x14ac:dyDescent="0.3">
      <c r="B5933" s="25" t="str">
        <f>IF(A5933="","",VLOOKUP(A5933,Tabulka3[[Číslo registrace  u jednorázové akce]:[Příjmení]],2,0))</f>
        <v/>
      </c>
      <c r="C5933" s="25" t="str">
        <f>IF(A5933="","",VLOOKUP(A5933,Tabulka3[[Číslo registrace  u jednorázové akce]:[Příjmení]],3,0))</f>
        <v/>
      </c>
      <c r="I5933" s="94"/>
      <c r="J5933" s="94"/>
      <c r="L5933" s="15"/>
      <c r="M5933" s="15"/>
      <c r="N5933" s="15"/>
    </row>
    <row r="5934" spans="2:14" s="25" customFormat="1" ht="15" customHeight="1" x14ac:dyDescent="0.3">
      <c r="B5934" s="25" t="str">
        <f>IF(A5934="","",VLOOKUP(A5934,Tabulka3[[Číslo registrace  u jednorázové akce]:[Příjmení]],2,0))</f>
        <v/>
      </c>
      <c r="C5934" s="25" t="str">
        <f>IF(A5934="","",VLOOKUP(A5934,Tabulka3[[Číslo registrace  u jednorázové akce]:[Příjmení]],3,0))</f>
        <v/>
      </c>
      <c r="I5934" s="94"/>
      <c r="J5934" s="94"/>
      <c r="L5934" s="15"/>
      <c r="M5934" s="15"/>
      <c r="N5934" s="15"/>
    </row>
    <row r="5935" spans="2:14" s="25" customFormat="1" ht="15" customHeight="1" x14ac:dyDescent="0.3">
      <c r="B5935" s="25" t="str">
        <f>IF(A5935="","",VLOOKUP(A5935,Tabulka3[[Číslo registrace  u jednorázové akce]:[Příjmení]],2,0))</f>
        <v/>
      </c>
      <c r="C5935" s="25" t="str">
        <f>IF(A5935="","",VLOOKUP(A5935,Tabulka3[[Číslo registrace  u jednorázové akce]:[Příjmení]],3,0))</f>
        <v/>
      </c>
      <c r="I5935" s="94"/>
      <c r="J5935" s="94"/>
      <c r="L5935" s="15"/>
      <c r="M5935" s="15"/>
      <c r="N5935" s="15"/>
    </row>
    <row r="5936" spans="2:14" s="25" customFormat="1" ht="15" customHeight="1" x14ac:dyDescent="0.3">
      <c r="B5936" s="25" t="str">
        <f>IF(A5936="","",VLOOKUP(A5936,Tabulka3[[Číslo registrace  u jednorázové akce]:[Příjmení]],2,0))</f>
        <v/>
      </c>
      <c r="C5936" s="25" t="str">
        <f>IF(A5936="","",VLOOKUP(A5936,Tabulka3[[Číslo registrace  u jednorázové akce]:[Příjmení]],3,0))</f>
        <v/>
      </c>
      <c r="I5936" s="94"/>
      <c r="J5936" s="94"/>
      <c r="L5936" s="15"/>
      <c r="M5936" s="15"/>
      <c r="N5936" s="15"/>
    </row>
    <row r="5937" spans="2:14" s="25" customFormat="1" ht="15" customHeight="1" x14ac:dyDescent="0.3">
      <c r="B5937" s="25" t="str">
        <f>IF(A5937="","",VLOOKUP(A5937,Tabulka3[[Číslo registrace  u jednorázové akce]:[Příjmení]],2,0))</f>
        <v/>
      </c>
      <c r="C5937" s="25" t="str">
        <f>IF(A5937="","",VLOOKUP(A5937,Tabulka3[[Číslo registrace  u jednorázové akce]:[Příjmení]],3,0))</f>
        <v/>
      </c>
      <c r="I5937" s="94"/>
      <c r="J5937" s="94"/>
      <c r="L5937" s="15"/>
      <c r="M5937" s="15"/>
      <c r="N5937" s="15"/>
    </row>
    <row r="5938" spans="2:14" s="25" customFormat="1" ht="15" customHeight="1" x14ac:dyDescent="0.3">
      <c r="B5938" s="25" t="str">
        <f>IF(A5938="","",VLOOKUP(A5938,Tabulka3[[Číslo registrace  u jednorázové akce]:[Příjmení]],2,0))</f>
        <v/>
      </c>
      <c r="C5938" s="25" t="str">
        <f>IF(A5938="","",VLOOKUP(A5938,Tabulka3[[Číslo registrace  u jednorázové akce]:[Příjmení]],3,0))</f>
        <v/>
      </c>
      <c r="I5938" s="94"/>
      <c r="J5938" s="94"/>
      <c r="L5938" s="15"/>
      <c r="M5938" s="15"/>
      <c r="N5938" s="15"/>
    </row>
    <row r="5939" spans="2:14" s="25" customFormat="1" ht="15" customHeight="1" x14ac:dyDescent="0.3">
      <c r="B5939" s="25" t="str">
        <f>IF(A5939="","",VLOOKUP(A5939,Tabulka3[[Číslo registrace  u jednorázové akce]:[Příjmení]],2,0))</f>
        <v/>
      </c>
      <c r="C5939" s="25" t="str">
        <f>IF(A5939="","",VLOOKUP(A5939,Tabulka3[[Číslo registrace  u jednorázové akce]:[Příjmení]],3,0))</f>
        <v/>
      </c>
      <c r="I5939" s="94"/>
      <c r="J5939" s="94"/>
      <c r="L5939" s="15"/>
      <c r="M5939" s="15"/>
      <c r="N5939" s="15"/>
    </row>
    <row r="5940" spans="2:14" s="25" customFormat="1" ht="15" customHeight="1" x14ac:dyDescent="0.3">
      <c r="B5940" s="25" t="str">
        <f>IF(A5940="","",VLOOKUP(A5940,Tabulka3[[Číslo registrace  u jednorázové akce]:[Příjmení]],2,0))</f>
        <v/>
      </c>
      <c r="C5940" s="25" t="str">
        <f>IF(A5940="","",VLOOKUP(A5940,Tabulka3[[Číslo registrace  u jednorázové akce]:[Příjmení]],3,0))</f>
        <v/>
      </c>
      <c r="I5940" s="94"/>
      <c r="J5940" s="94"/>
      <c r="L5940" s="15"/>
      <c r="M5940" s="15"/>
      <c r="N5940" s="15"/>
    </row>
    <row r="5941" spans="2:14" s="25" customFormat="1" ht="15" customHeight="1" x14ac:dyDescent="0.3">
      <c r="B5941" s="25" t="str">
        <f>IF(A5941="","",VLOOKUP(A5941,Tabulka3[[Číslo registrace  u jednorázové akce]:[Příjmení]],2,0))</f>
        <v/>
      </c>
      <c r="C5941" s="25" t="str">
        <f>IF(A5941="","",VLOOKUP(A5941,Tabulka3[[Číslo registrace  u jednorázové akce]:[Příjmení]],3,0))</f>
        <v/>
      </c>
      <c r="I5941" s="94"/>
      <c r="J5941" s="94"/>
      <c r="L5941" s="15"/>
      <c r="M5941" s="15"/>
      <c r="N5941" s="15"/>
    </row>
    <row r="5942" spans="2:14" s="25" customFormat="1" ht="15" customHeight="1" x14ac:dyDescent="0.3">
      <c r="B5942" s="25" t="str">
        <f>IF(A5942="","",VLOOKUP(A5942,Tabulka3[[Číslo registrace  u jednorázové akce]:[Příjmení]],2,0))</f>
        <v/>
      </c>
      <c r="C5942" s="25" t="str">
        <f>IF(A5942="","",VLOOKUP(A5942,Tabulka3[[Číslo registrace  u jednorázové akce]:[Příjmení]],3,0))</f>
        <v/>
      </c>
      <c r="I5942" s="94"/>
      <c r="J5942" s="94"/>
      <c r="L5942" s="15"/>
      <c r="M5942" s="15"/>
      <c r="N5942" s="15"/>
    </row>
    <row r="5943" spans="2:14" s="25" customFormat="1" ht="15" customHeight="1" x14ac:dyDescent="0.3">
      <c r="B5943" s="25" t="str">
        <f>IF(A5943="","",VLOOKUP(A5943,Tabulka3[[Číslo registrace  u jednorázové akce]:[Příjmení]],2,0))</f>
        <v/>
      </c>
      <c r="C5943" s="25" t="str">
        <f>IF(A5943="","",VLOOKUP(A5943,Tabulka3[[Číslo registrace  u jednorázové akce]:[Příjmení]],3,0))</f>
        <v/>
      </c>
      <c r="I5943" s="94"/>
      <c r="J5943" s="94"/>
      <c r="L5943" s="15"/>
      <c r="M5943" s="15"/>
      <c r="N5943" s="15"/>
    </row>
    <row r="5944" spans="2:14" s="25" customFormat="1" ht="15" customHeight="1" x14ac:dyDescent="0.3">
      <c r="B5944" s="25" t="str">
        <f>IF(A5944="","",VLOOKUP(A5944,Tabulka3[[Číslo registrace  u jednorázové akce]:[Příjmení]],2,0))</f>
        <v/>
      </c>
      <c r="C5944" s="25" t="str">
        <f>IF(A5944="","",VLOOKUP(A5944,Tabulka3[[Číslo registrace  u jednorázové akce]:[Příjmení]],3,0))</f>
        <v/>
      </c>
      <c r="I5944" s="94"/>
      <c r="J5944" s="94"/>
      <c r="L5944" s="15"/>
      <c r="M5944" s="15"/>
      <c r="N5944" s="15"/>
    </row>
    <row r="5945" spans="2:14" s="25" customFormat="1" ht="15" customHeight="1" x14ac:dyDescent="0.3">
      <c r="B5945" s="25" t="str">
        <f>IF(A5945="","",VLOOKUP(A5945,Tabulka3[[Číslo registrace  u jednorázové akce]:[Příjmení]],2,0))</f>
        <v/>
      </c>
      <c r="C5945" s="25" t="str">
        <f>IF(A5945="","",VLOOKUP(A5945,Tabulka3[[Číslo registrace  u jednorázové akce]:[Příjmení]],3,0))</f>
        <v/>
      </c>
      <c r="I5945" s="94"/>
      <c r="J5945" s="94"/>
      <c r="L5945" s="15"/>
      <c r="M5945" s="15"/>
      <c r="N5945" s="15"/>
    </row>
    <row r="5946" spans="2:14" s="25" customFormat="1" ht="15" customHeight="1" x14ac:dyDescent="0.3">
      <c r="B5946" s="25" t="str">
        <f>IF(A5946="","",VLOOKUP(A5946,Tabulka3[[Číslo registrace  u jednorázové akce]:[Příjmení]],2,0))</f>
        <v/>
      </c>
      <c r="C5946" s="25" t="str">
        <f>IF(A5946="","",VLOOKUP(A5946,Tabulka3[[Číslo registrace  u jednorázové akce]:[Příjmení]],3,0))</f>
        <v/>
      </c>
      <c r="I5946" s="94"/>
      <c r="J5946" s="94"/>
      <c r="L5946" s="15"/>
      <c r="M5946" s="15"/>
      <c r="N5946" s="15"/>
    </row>
    <row r="5947" spans="2:14" s="25" customFormat="1" ht="15" customHeight="1" x14ac:dyDescent="0.3">
      <c r="B5947" s="25" t="str">
        <f>IF(A5947="","",VLOOKUP(A5947,Tabulka3[[Číslo registrace  u jednorázové akce]:[Příjmení]],2,0))</f>
        <v/>
      </c>
      <c r="C5947" s="25" t="str">
        <f>IF(A5947="","",VLOOKUP(A5947,Tabulka3[[Číslo registrace  u jednorázové akce]:[Příjmení]],3,0))</f>
        <v/>
      </c>
      <c r="I5947" s="94"/>
      <c r="J5947" s="94"/>
      <c r="L5947" s="15"/>
      <c r="M5947" s="15"/>
      <c r="N5947" s="15"/>
    </row>
    <row r="5948" spans="2:14" s="25" customFormat="1" ht="15" customHeight="1" x14ac:dyDescent="0.3">
      <c r="B5948" s="25" t="str">
        <f>IF(A5948="","",VLOOKUP(A5948,Tabulka3[[Číslo registrace  u jednorázové akce]:[Příjmení]],2,0))</f>
        <v/>
      </c>
      <c r="C5948" s="25" t="str">
        <f>IF(A5948="","",VLOOKUP(A5948,Tabulka3[[Číslo registrace  u jednorázové akce]:[Příjmení]],3,0))</f>
        <v/>
      </c>
      <c r="I5948" s="94"/>
      <c r="J5948" s="94"/>
      <c r="L5948" s="15"/>
      <c r="M5948" s="15"/>
      <c r="N5948" s="15"/>
    </row>
    <row r="5949" spans="2:14" s="25" customFormat="1" ht="15" customHeight="1" x14ac:dyDescent="0.3">
      <c r="B5949" s="25" t="str">
        <f>IF(A5949="","",VLOOKUP(A5949,Tabulka3[[Číslo registrace  u jednorázové akce]:[Příjmení]],2,0))</f>
        <v/>
      </c>
      <c r="C5949" s="25" t="str">
        <f>IF(A5949="","",VLOOKUP(A5949,Tabulka3[[Číslo registrace  u jednorázové akce]:[Příjmení]],3,0))</f>
        <v/>
      </c>
      <c r="I5949" s="94"/>
      <c r="J5949" s="94"/>
      <c r="L5949" s="15"/>
      <c r="M5949" s="15"/>
      <c r="N5949" s="15"/>
    </row>
    <row r="5950" spans="2:14" s="25" customFormat="1" ht="15" customHeight="1" x14ac:dyDescent="0.3">
      <c r="B5950" s="25" t="str">
        <f>IF(A5950="","",VLOOKUP(A5950,Tabulka3[[Číslo registrace  u jednorázové akce]:[Příjmení]],2,0))</f>
        <v/>
      </c>
      <c r="C5950" s="25" t="str">
        <f>IF(A5950="","",VLOOKUP(A5950,Tabulka3[[Číslo registrace  u jednorázové akce]:[Příjmení]],3,0))</f>
        <v/>
      </c>
      <c r="I5950" s="94"/>
      <c r="J5950" s="94"/>
      <c r="L5950" s="15"/>
      <c r="M5950" s="15"/>
      <c r="N5950" s="15"/>
    </row>
    <row r="5951" spans="2:14" s="25" customFormat="1" ht="15" customHeight="1" x14ac:dyDescent="0.3">
      <c r="B5951" s="25" t="str">
        <f>IF(A5951="","",VLOOKUP(A5951,Tabulka3[[Číslo registrace  u jednorázové akce]:[Příjmení]],2,0))</f>
        <v/>
      </c>
      <c r="C5951" s="25" t="str">
        <f>IF(A5951="","",VLOOKUP(A5951,Tabulka3[[Číslo registrace  u jednorázové akce]:[Příjmení]],3,0))</f>
        <v/>
      </c>
      <c r="I5951" s="94"/>
      <c r="J5951" s="94"/>
      <c r="L5951" s="15"/>
      <c r="M5951" s="15"/>
      <c r="N5951" s="15"/>
    </row>
    <row r="5952" spans="2:14" s="25" customFormat="1" ht="15" customHeight="1" x14ac:dyDescent="0.3">
      <c r="B5952" s="25" t="str">
        <f>IF(A5952="","",VLOOKUP(A5952,Tabulka3[[Číslo registrace  u jednorázové akce]:[Příjmení]],2,0))</f>
        <v/>
      </c>
      <c r="C5952" s="25" t="str">
        <f>IF(A5952="","",VLOOKUP(A5952,Tabulka3[[Číslo registrace  u jednorázové akce]:[Příjmení]],3,0))</f>
        <v/>
      </c>
      <c r="I5952" s="94"/>
      <c r="J5952" s="94"/>
      <c r="L5952" s="15"/>
      <c r="M5952" s="15"/>
      <c r="N5952" s="15"/>
    </row>
    <row r="5953" spans="2:14" s="25" customFormat="1" ht="15" customHeight="1" x14ac:dyDescent="0.3">
      <c r="B5953" s="25" t="str">
        <f>IF(A5953="","",VLOOKUP(A5953,Tabulka3[[Číslo registrace  u jednorázové akce]:[Příjmení]],2,0))</f>
        <v/>
      </c>
      <c r="C5953" s="25" t="str">
        <f>IF(A5953="","",VLOOKUP(A5953,Tabulka3[[Číslo registrace  u jednorázové akce]:[Příjmení]],3,0))</f>
        <v/>
      </c>
      <c r="I5953" s="94"/>
      <c r="J5953" s="94"/>
      <c r="L5953" s="15"/>
      <c r="M5953" s="15"/>
      <c r="N5953" s="15"/>
    </row>
    <row r="5954" spans="2:14" s="25" customFormat="1" ht="15" customHeight="1" x14ac:dyDescent="0.3">
      <c r="B5954" s="25" t="str">
        <f>IF(A5954="","",VLOOKUP(A5954,Tabulka3[[Číslo registrace  u jednorázové akce]:[Příjmení]],2,0))</f>
        <v/>
      </c>
      <c r="C5954" s="25" t="str">
        <f>IF(A5954="","",VLOOKUP(A5954,Tabulka3[[Číslo registrace  u jednorázové akce]:[Příjmení]],3,0))</f>
        <v/>
      </c>
      <c r="I5954" s="94"/>
      <c r="J5954" s="94"/>
      <c r="L5954" s="15"/>
      <c r="M5954" s="15"/>
      <c r="N5954" s="15"/>
    </row>
    <row r="5955" spans="2:14" s="25" customFormat="1" ht="15" customHeight="1" x14ac:dyDescent="0.3">
      <c r="B5955" s="25" t="str">
        <f>IF(A5955="","",VLOOKUP(A5955,Tabulka3[[Číslo registrace  u jednorázové akce]:[Příjmení]],2,0))</f>
        <v/>
      </c>
      <c r="C5955" s="25" t="str">
        <f>IF(A5955="","",VLOOKUP(A5955,Tabulka3[[Číslo registrace  u jednorázové akce]:[Příjmení]],3,0))</f>
        <v/>
      </c>
      <c r="I5955" s="94"/>
      <c r="J5955" s="94"/>
      <c r="L5955" s="15"/>
      <c r="M5955" s="15"/>
      <c r="N5955" s="15"/>
    </row>
    <row r="5956" spans="2:14" s="25" customFormat="1" ht="15" customHeight="1" x14ac:dyDescent="0.3">
      <c r="B5956" s="25" t="str">
        <f>IF(A5956="","",VLOOKUP(A5956,Tabulka3[[Číslo registrace  u jednorázové akce]:[Příjmení]],2,0))</f>
        <v/>
      </c>
      <c r="C5956" s="25" t="str">
        <f>IF(A5956="","",VLOOKUP(A5956,Tabulka3[[Číslo registrace  u jednorázové akce]:[Příjmení]],3,0))</f>
        <v/>
      </c>
      <c r="I5956" s="94"/>
      <c r="J5956" s="94"/>
      <c r="L5956" s="15"/>
      <c r="M5956" s="15"/>
      <c r="N5956" s="15"/>
    </row>
    <row r="5957" spans="2:14" s="25" customFormat="1" ht="15" customHeight="1" x14ac:dyDescent="0.3">
      <c r="B5957" s="25" t="str">
        <f>IF(A5957="","",VLOOKUP(A5957,Tabulka3[[Číslo registrace  u jednorázové akce]:[Příjmení]],2,0))</f>
        <v/>
      </c>
      <c r="C5957" s="25" t="str">
        <f>IF(A5957="","",VLOOKUP(A5957,Tabulka3[[Číslo registrace  u jednorázové akce]:[Příjmení]],3,0))</f>
        <v/>
      </c>
      <c r="I5957" s="94"/>
      <c r="J5957" s="94"/>
      <c r="L5957" s="15"/>
      <c r="M5957" s="15"/>
      <c r="N5957" s="15"/>
    </row>
    <row r="5958" spans="2:14" s="25" customFormat="1" ht="15" customHeight="1" x14ac:dyDescent="0.3">
      <c r="B5958" s="25" t="str">
        <f>IF(A5958="","",VLOOKUP(A5958,Tabulka3[[Číslo registrace  u jednorázové akce]:[Příjmení]],2,0))</f>
        <v/>
      </c>
      <c r="C5958" s="25" t="str">
        <f>IF(A5958="","",VLOOKUP(A5958,Tabulka3[[Číslo registrace  u jednorázové akce]:[Příjmení]],3,0))</f>
        <v/>
      </c>
      <c r="I5958" s="94"/>
      <c r="J5958" s="94"/>
      <c r="L5958" s="15"/>
      <c r="M5958" s="15"/>
      <c r="N5958" s="15"/>
    </row>
    <row r="5959" spans="2:14" s="25" customFormat="1" ht="15" customHeight="1" x14ac:dyDescent="0.3">
      <c r="B5959" s="25" t="str">
        <f>IF(A5959="","",VLOOKUP(A5959,Tabulka3[[Číslo registrace  u jednorázové akce]:[Příjmení]],2,0))</f>
        <v/>
      </c>
      <c r="C5959" s="25" t="str">
        <f>IF(A5959="","",VLOOKUP(A5959,Tabulka3[[Číslo registrace  u jednorázové akce]:[Příjmení]],3,0))</f>
        <v/>
      </c>
      <c r="I5959" s="94"/>
      <c r="J5959" s="94"/>
      <c r="L5959" s="15"/>
      <c r="M5959" s="15"/>
      <c r="N5959" s="15"/>
    </row>
    <row r="5960" spans="2:14" s="25" customFormat="1" ht="15" customHeight="1" x14ac:dyDescent="0.3">
      <c r="B5960" s="25" t="str">
        <f>IF(A5960="","",VLOOKUP(A5960,Tabulka3[[Číslo registrace  u jednorázové akce]:[Příjmení]],2,0))</f>
        <v/>
      </c>
      <c r="C5960" s="25" t="str">
        <f>IF(A5960="","",VLOOKUP(A5960,Tabulka3[[Číslo registrace  u jednorázové akce]:[Příjmení]],3,0))</f>
        <v/>
      </c>
      <c r="I5960" s="94"/>
      <c r="J5960" s="94"/>
      <c r="L5960" s="15"/>
      <c r="M5960" s="15"/>
      <c r="N5960" s="15"/>
    </row>
    <row r="5961" spans="2:14" s="25" customFormat="1" ht="15" customHeight="1" x14ac:dyDescent="0.3">
      <c r="B5961" s="25" t="str">
        <f>IF(A5961="","",VLOOKUP(A5961,Tabulka3[[Číslo registrace  u jednorázové akce]:[Příjmení]],2,0))</f>
        <v/>
      </c>
      <c r="C5961" s="25" t="str">
        <f>IF(A5961="","",VLOOKUP(A5961,Tabulka3[[Číslo registrace  u jednorázové akce]:[Příjmení]],3,0))</f>
        <v/>
      </c>
      <c r="I5961" s="94"/>
      <c r="J5961" s="94"/>
      <c r="L5961" s="15"/>
      <c r="M5961" s="15"/>
      <c r="N5961" s="15"/>
    </row>
    <row r="5962" spans="2:14" s="25" customFormat="1" ht="15" customHeight="1" x14ac:dyDescent="0.3">
      <c r="B5962" s="25" t="str">
        <f>IF(A5962="","",VLOOKUP(A5962,Tabulka3[[Číslo registrace  u jednorázové akce]:[Příjmení]],2,0))</f>
        <v/>
      </c>
      <c r="C5962" s="25" t="str">
        <f>IF(A5962="","",VLOOKUP(A5962,Tabulka3[[Číslo registrace  u jednorázové akce]:[Příjmení]],3,0))</f>
        <v/>
      </c>
      <c r="I5962" s="94"/>
      <c r="J5962" s="94"/>
      <c r="L5962" s="15"/>
      <c r="M5962" s="15"/>
      <c r="N5962" s="15"/>
    </row>
    <row r="5963" spans="2:14" s="25" customFormat="1" ht="15" customHeight="1" x14ac:dyDescent="0.3">
      <c r="B5963" s="25" t="str">
        <f>IF(A5963="","",VLOOKUP(A5963,Tabulka3[[Číslo registrace  u jednorázové akce]:[Příjmení]],2,0))</f>
        <v/>
      </c>
      <c r="C5963" s="25" t="str">
        <f>IF(A5963="","",VLOOKUP(A5963,Tabulka3[[Číslo registrace  u jednorázové akce]:[Příjmení]],3,0))</f>
        <v/>
      </c>
      <c r="I5963" s="94"/>
      <c r="J5963" s="94"/>
      <c r="L5963" s="15"/>
      <c r="M5963" s="15"/>
      <c r="N5963" s="15"/>
    </row>
    <row r="5964" spans="2:14" s="25" customFormat="1" ht="15" customHeight="1" x14ac:dyDescent="0.3">
      <c r="B5964" s="25" t="str">
        <f>IF(A5964="","",VLOOKUP(A5964,Tabulka3[[Číslo registrace  u jednorázové akce]:[Příjmení]],2,0))</f>
        <v/>
      </c>
      <c r="C5964" s="25" t="str">
        <f>IF(A5964="","",VLOOKUP(A5964,Tabulka3[[Číslo registrace  u jednorázové akce]:[Příjmení]],3,0))</f>
        <v/>
      </c>
      <c r="I5964" s="94"/>
      <c r="J5964" s="94"/>
      <c r="L5964" s="15"/>
      <c r="M5964" s="15"/>
      <c r="N5964" s="15"/>
    </row>
    <row r="5965" spans="2:14" s="25" customFormat="1" ht="15" customHeight="1" x14ac:dyDescent="0.3">
      <c r="B5965" s="25" t="str">
        <f>IF(A5965="","",VLOOKUP(A5965,Tabulka3[[Číslo registrace  u jednorázové akce]:[Příjmení]],2,0))</f>
        <v/>
      </c>
      <c r="C5965" s="25" t="str">
        <f>IF(A5965="","",VLOOKUP(A5965,Tabulka3[[Číslo registrace  u jednorázové akce]:[Příjmení]],3,0))</f>
        <v/>
      </c>
      <c r="I5965" s="94"/>
      <c r="J5965" s="94"/>
      <c r="L5965" s="15"/>
      <c r="M5965" s="15"/>
      <c r="N5965" s="15"/>
    </row>
    <row r="5966" spans="2:14" s="25" customFormat="1" ht="15" customHeight="1" x14ac:dyDescent="0.3">
      <c r="B5966" s="25" t="str">
        <f>IF(A5966="","",VLOOKUP(A5966,Tabulka3[[Číslo registrace  u jednorázové akce]:[Příjmení]],2,0))</f>
        <v/>
      </c>
      <c r="C5966" s="25" t="str">
        <f>IF(A5966="","",VLOOKUP(A5966,Tabulka3[[Číslo registrace  u jednorázové akce]:[Příjmení]],3,0))</f>
        <v/>
      </c>
      <c r="I5966" s="94"/>
      <c r="J5966" s="94"/>
      <c r="L5966" s="15"/>
      <c r="M5966" s="15"/>
      <c r="N5966" s="15"/>
    </row>
    <row r="5967" spans="2:14" s="25" customFormat="1" ht="15" customHeight="1" x14ac:dyDescent="0.3">
      <c r="B5967" s="25" t="str">
        <f>IF(A5967="","",VLOOKUP(A5967,Tabulka3[[Číslo registrace  u jednorázové akce]:[Příjmení]],2,0))</f>
        <v/>
      </c>
      <c r="C5967" s="25" t="str">
        <f>IF(A5967="","",VLOOKUP(A5967,Tabulka3[[Číslo registrace  u jednorázové akce]:[Příjmení]],3,0))</f>
        <v/>
      </c>
      <c r="I5967" s="94"/>
      <c r="J5967" s="94"/>
      <c r="L5967" s="15"/>
      <c r="M5967" s="15"/>
      <c r="N5967" s="15"/>
    </row>
    <row r="5968" spans="2:14" s="25" customFormat="1" ht="15" customHeight="1" x14ac:dyDescent="0.3">
      <c r="B5968" s="25" t="str">
        <f>IF(A5968="","",VLOOKUP(A5968,Tabulka3[[Číslo registrace  u jednorázové akce]:[Příjmení]],2,0))</f>
        <v/>
      </c>
      <c r="C5968" s="25" t="str">
        <f>IF(A5968="","",VLOOKUP(A5968,Tabulka3[[Číslo registrace  u jednorázové akce]:[Příjmení]],3,0))</f>
        <v/>
      </c>
      <c r="I5968" s="94"/>
      <c r="J5968" s="94"/>
      <c r="L5968" s="15"/>
      <c r="M5968" s="15"/>
      <c r="N5968" s="15"/>
    </row>
    <row r="5969" spans="2:14" s="25" customFormat="1" ht="15" customHeight="1" x14ac:dyDescent="0.3">
      <c r="B5969" s="25" t="str">
        <f>IF(A5969="","",VLOOKUP(A5969,Tabulka3[[Číslo registrace  u jednorázové akce]:[Příjmení]],2,0))</f>
        <v/>
      </c>
      <c r="C5969" s="25" t="str">
        <f>IF(A5969="","",VLOOKUP(A5969,Tabulka3[[Číslo registrace  u jednorázové akce]:[Příjmení]],3,0))</f>
        <v/>
      </c>
      <c r="I5969" s="94"/>
      <c r="J5969" s="94"/>
      <c r="L5969" s="15"/>
      <c r="M5969" s="15"/>
      <c r="N5969" s="15"/>
    </row>
    <row r="5970" spans="2:14" s="25" customFormat="1" ht="15" customHeight="1" x14ac:dyDescent="0.3">
      <c r="B5970" s="25" t="str">
        <f>IF(A5970="","",VLOOKUP(A5970,Tabulka3[[Číslo registrace  u jednorázové akce]:[Příjmení]],2,0))</f>
        <v/>
      </c>
      <c r="C5970" s="25" t="str">
        <f>IF(A5970="","",VLOOKUP(A5970,Tabulka3[[Číslo registrace  u jednorázové akce]:[Příjmení]],3,0))</f>
        <v/>
      </c>
      <c r="I5970" s="94"/>
      <c r="J5970" s="94"/>
      <c r="L5970" s="15"/>
      <c r="M5970" s="15"/>
      <c r="N5970" s="15"/>
    </row>
    <row r="5971" spans="2:14" s="25" customFormat="1" ht="15" customHeight="1" x14ac:dyDescent="0.3">
      <c r="B5971" s="25" t="str">
        <f>IF(A5971="","",VLOOKUP(A5971,Tabulka3[[Číslo registrace  u jednorázové akce]:[Příjmení]],2,0))</f>
        <v/>
      </c>
      <c r="C5971" s="25" t="str">
        <f>IF(A5971="","",VLOOKUP(A5971,Tabulka3[[Číslo registrace  u jednorázové akce]:[Příjmení]],3,0))</f>
        <v/>
      </c>
      <c r="I5971" s="94"/>
      <c r="J5971" s="94"/>
      <c r="L5971" s="15"/>
      <c r="M5971" s="15"/>
      <c r="N5971" s="15"/>
    </row>
    <row r="5972" spans="2:14" s="25" customFormat="1" ht="15" customHeight="1" x14ac:dyDescent="0.3">
      <c r="B5972" s="25" t="str">
        <f>IF(A5972="","",VLOOKUP(A5972,Tabulka3[[Číslo registrace  u jednorázové akce]:[Příjmení]],2,0))</f>
        <v/>
      </c>
      <c r="C5972" s="25" t="str">
        <f>IF(A5972="","",VLOOKUP(A5972,Tabulka3[[Číslo registrace  u jednorázové akce]:[Příjmení]],3,0))</f>
        <v/>
      </c>
      <c r="I5972" s="94"/>
      <c r="J5972" s="94"/>
      <c r="L5972" s="15"/>
      <c r="M5972" s="15"/>
      <c r="N5972" s="15"/>
    </row>
    <row r="5973" spans="2:14" s="25" customFormat="1" ht="15" customHeight="1" x14ac:dyDescent="0.3">
      <c r="B5973" s="25" t="str">
        <f>IF(A5973="","",VLOOKUP(A5973,Tabulka3[[Číslo registrace  u jednorázové akce]:[Příjmení]],2,0))</f>
        <v/>
      </c>
      <c r="C5973" s="25" t="str">
        <f>IF(A5973="","",VLOOKUP(A5973,Tabulka3[[Číslo registrace  u jednorázové akce]:[Příjmení]],3,0))</f>
        <v/>
      </c>
      <c r="I5973" s="94"/>
      <c r="J5973" s="94"/>
      <c r="L5973" s="15"/>
      <c r="M5973" s="15"/>
      <c r="N5973" s="15"/>
    </row>
    <row r="5974" spans="2:14" s="25" customFormat="1" ht="15" customHeight="1" x14ac:dyDescent="0.3">
      <c r="B5974" s="25" t="str">
        <f>IF(A5974="","",VLOOKUP(A5974,Tabulka3[[Číslo registrace  u jednorázové akce]:[Příjmení]],2,0))</f>
        <v/>
      </c>
      <c r="C5974" s="25" t="str">
        <f>IF(A5974="","",VLOOKUP(A5974,Tabulka3[[Číslo registrace  u jednorázové akce]:[Příjmení]],3,0))</f>
        <v/>
      </c>
      <c r="I5974" s="94"/>
      <c r="J5974" s="94"/>
      <c r="L5974" s="15"/>
      <c r="M5974" s="15"/>
      <c r="N5974" s="15"/>
    </row>
    <row r="5975" spans="2:14" s="25" customFormat="1" ht="15" customHeight="1" x14ac:dyDescent="0.3">
      <c r="B5975" s="25" t="str">
        <f>IF(A5975="","",VLOOKUP(A5975,Tabulka3[[Číslo registrace  u jednorázové akce]:[Příjmení]],2,0))</f>
        <v/>
      </c>
      <c r="C5975" s="25" t="str">
        <f>IF(A5975="","",VLOOKUP(A5975,Tabulka3[[Číslo registrace  u jednorázové akce]:[Příjmení]],3,0))</f>
        <v/>
      </c>
      <c r="I5975" s="94"/>
      <c r="J5975" s="94"/>
      <c r="L5975" s="15"/>
      <c r="M5975" s="15"/>
      <c r="N5975" s="15"/>
    </row>
    <row r="5976" spans="2:14" s="25" customFormat="1" ht="15" customHeight="1" x14ac:dyDescent="0.3">
      <c r="B5976" s="25" t="str">
        <f>IF(A5976="","",VLOOKUP(A5976,Tabulka3[[Číslo registrace  u jednorázové akce]:[Příjmení]],2,0))</f>
        <v/>
      </c>
      <c r="C5976" s="25" t="str">
        <f>IF(A5976="","",VLOOKUP(A5976,Tabulka3[[Číslo registrace  u jednorázové akce]:[Příjmení]],3,0))</f>
        <v/>
      </c>
      <c r="I5976" s="94"/>
      <c r="J5976" s="94"/>
      <c r="L5976" s="15"/>
      <c r="M5976" s="15"/>
      <c r="N5976" s="15"/>
    </row>
    <row r="5977" spans="2:14" s="25" customFormat="1" ht="15" customHeight="1" x14ac:dyDescent="0.3">
      <c r="B5977" s="25" t="str">
        <f>IF(A5977="","",VLOOKUP(A5977,Tabulka3[[Číslo registrace  u jednorázové akce]:[Příjmení]],2,0))</f>
        <v/>
      </c>
      <c r="C5977" s="25" t="str">
        <f>IF(A5977="","",VLOOKUP(A5977,Tabulka3[[Číslo registrace  u jednorázové akce]:[Příjmení]],3,0))</f>
        <v/>
      </c>
      <c r="I5977" s="94"/>
      <c r="J5977" s="94"/>
      <c r="L5977" s="15"/>
      <c r="M5977" s="15"/>
      <c r="N5977" s="15"/>
    </row>
    <row r="5978" spans="2:14" s="25" customFormat="1" ht="15" customHeight="1" x14ac:dyDescent="0.3">
      <c r="B5978" s="25" t="str">
        <f>IF(A5978="","",VLOOKUP(A5978,Tabulka3[[Číslo registrace  u jednorázové akce]:[Příjmení]],2,0))</f>
        <v/>
      </c>
      <c r="C5978" s="25" t="str">
        <f>IF(A5978="","",VLOOKUP(A5978,Tabulka3[[Číslo registrace  u jednorázové akce]:[Příjmení]],3,0))</f>
        <v/>
      </c>
      <c r="I5978" s="94"/>
      <c r="J5978" s="94"/>
      <c r="L5978" s="15"/>
      <c r="M5978" s="15"/>
      <c r="N5978" s="15"/>
    </row>
    <row r="5979" spans="2:14" s="25" customFormat="1" ht="15" customHeight="1" x14ac:dyDescent="0.3">
      <c r="B5979" s="25" t="str">
        <f>IF(A5979="","",VLOOKUP(A5979,Tabulka3[[Číslo registrace  u jednorázové akce]:[Příjmení]],2,0))</f>
        <v/>
      </c>
      <c r="C5979" s="25" t="str">
        <f>IF(A5979="","",VLOOKUP(A5979,Tabulka3[[Číslo registrace  u jednorázové akce]:[Příjmení]],3,0))</f>
        <v/>
      </c>
      <c r="I5979" s="94"/>
      <c r="J5979" s="94"/>
      <c r="L5979" s="15"/>
      <c r="M5979" s="15"/>
      <c r="N5979" s="15"/>
    </row>
    <row r="5980" spans="2:14" s="25" customFormat="1" ht="15" customHeight="1" x14ac:dyDescent="0.3">
      <c r="B5980" s="25" t="str">
        <f>IF(A5980="","",VLOOKUP(A5980,Tabulka3[[Číslo registrace  u jednorázové akce]:[Příjmení]],2,0))</f>
        <v/>
      </c>
      <c r="C5980" s="25" t="str">
        <f>IF(A5980="","",VLOOKUP(A5980,Tabulka3[[Číslo registrace  u jednorázové akce]:[Příjmení]],3,0))</f>
        <v/>
      </c>
      <c r="I5980" s="94"/>
      <c r="J5980" s="94"/>
      <c r="L5980" s="15"/>
      <c r="M5980" s="15"/>
      <c r="N5980" s="15"/>
    </row>
    <row r="5981" spans="2:14" s="25" customFormat="1" ht="15" customHeight="1" x14ac:dyDescent="0.3">
      <c r="B5981" s="25" t="str">
        <f>IF(A5981="","",VLOOKUP(A5981,Tabulka3[[Číslo registrace  u jednorázové akce]:[Příjmení]],2,0))</f>
        <v/>
      </c>
      <c r="C5981" s="25" t="str">
        <f>IF(A5981="","",VLOOKUP(A5981,Tabulka3[[Číslo registrace  u jednorázové akce]:[Příjmení]],3,0))</f>
        <v/>
      </c>
      <c r="I5981" s="94"/>
      <c r="J5981" s="94"/>
      <c r="L5981" s="15"/>
      <c r="M5981" s="15"/>
      <c r="N5981" s="15"/>
    </row>
    <row r="5982" spans="2:14" s="25" customFormat="1" ht="15" customHeight="1" x14ac:dyDescent="0.3">
      <c r="B5982" s="25" t="str">
        <f>IF(A5982="","",VLOOKUP(A5982,Tabulka3[[Číslo registrace  u jednorázové akce]:[Příjmení]],2,0))</f>
        <v/>
      </c>
      <c r="C5982" s="25" t="str">
        <f>IF(A5982="","",VLOOKUP(A5982,Tabulka3[[Číslo registrace  u jednorázové akce]:[Příjmení]],3,0))</f>
        <v/>
      </c>
      <c r="I5982" s="94"/>
      <c r="J5982" s="94"/>
      <c r="L5982" s="15"/>
      <c r="M5982" s="15"/>
      <c r="N5982" s="15"/>
    </row>
    <row r="5983" spans="2:14" s="25" customFormat="1" ht="15" customHeight="1" x14ac:dyDescent="0.3">
      <c r="B5983" s="25" t="str">
        <f>IF(A5983="","",VLOOKUP(A5983,Tabulka3[[Číslo registrace  u jednorázové akce]:[Příjmení]],2,0))</f>
        <v/>
      </c>
      <c r="C5983" s="25" t="str">
        <f>IF(A5983="","",VLOOKUP(A5983,Tabulka3[[Číslo registrace  u jednorázové akce]:[Příjmení]],3,0))</f>
        <v/>
      </c>
      <c r="I5983" s="94"/>
      <c r="J5983" s="94"/>
      <c r="L5983" s="15"/>
      <c r="M5983" s="15"/>
      <c r="N5983" s="15"/>
    </row>
    <row r="5984" spans="2:14" s="25" customFormat="1" ht="15" customHeight="1" x14ac:dyDescent="0.3">
      <c r="B5984" s="25" t="str">
        <f>IF(A5984="","",VLOOKUP(A5984,Tabulka3[[Číslo registrace  u jednorázové akce]:[Příjmení]],2,0))</f>
        <v/>
      </c>
      <c r="C5984" s="25" t="str">
        <f>IF(A5984="","",VLOOKUP(A5984,Tabulka3[[Číslo registrace  u jednorázové akce]:[Příjmení]],3,0))</f>
        <v/>
      </c>
      <c r="I5984" s="94"/>
      <c r="J5984" s="94"/>
      <c r="L5984" s="15"/>
      <c r="M5984" s="15"/>
      <c r="N5984" s="15"/>
    </row>
    <row r="5985" spans="2:14" s="25" customFormat="1" ht="15" customHeight="1" x14ac:dyDescent="0.3">
      <c r="B5985" s="25" t="str">
        <f>IF(A5985="","",VLOOKUP(A5985,Tabulka3[[Číslo registrace  u jednorázové akce]:[Příjmení]],2,0))</f>
        <v/>
      </c>
      <c r="C5985" s="25" t="str">
        <f>IF(A5985="","",VLOOKUP(A5985,Tabulka3[[Číslo registrace  u jednorázové akce]:[Příjmení]],3,0))</f>
        <v/>
      </c>
      <c r="I5985" s="94"/>
      <c r="J5985" s="94"/>
      <c r="L5985" s="15"/>
      <c r="M5985" s="15"/>
      <c r="N5985" s="15"/>
    </row>
    <row r="5986" spans="2:14" s="25" customFormat="1" ht="15" customHeight="1" x14ac:dyDescent="0.3">
      <c r="B5986" s="25" t="str">
        <f>IF(A5986="","",VLOOKUP(A5986,Tabulka3[[Číslo registrace  u jednorázové akce]:[Příjmení]],2,0))</f>
        <v/>
      </c>
      <c r="C5986" s="25" t="str">
        <f>IF(A5986="","",VLOOKUP(A5986,Tabulka3[[Číslo registrace  u jednorázové akce]:[Příjmení]],3,0))</f>
        <v/>
      </c>
      <c r="I5986" s="94"/>
      <c r="J5986" s="94"/>
      <c r="L5986" s="15"/>
      <c r="M5986" s="15"/>
      <c r="N5986" s="15"/>
    </row>
    <row r="5987" spans="2:14" s="25" customFormat="1" ht="15" customHeight="1" x14ac:dyDescent="0.3">
      <c r="B5987" s="25" t="str">
        <f>IF(A5987="","",VLOOKUP(A5987,Tabulka3[[Číslo registrace  u jednorázové akce]:[Příjmení]],2,0))</f>
        <v/>
      </c>
      <c r="C5987" s="25" t="str">
        <f>IF(A5987="","",VLOOKUP(A5987,Tabulka3[[Číslo registrace  u jednorázové akce]:[Příjmení]],3,0))</f>
        <v/>
      </c>
      <c r="I5987" s="94"/>
      <c r="J5987" s="94"/>
      <c r="L5987" s="15"/>
      <c r="M5987" s="15"/>
      <c r="N5987" s="15"/>
    </row>
    <row r="5988" spans="2:14" s="25" customFormat="1" ht="15" customHeight="1" x14ac:dyDescent="0.3">
      <c r="B5988" s="25" t="str">
        <f>IF(A5988="","",VLOOKUP(A5988,Tabulka3[[Číslo registrace  u jednorázové akce]:[Příjmení]],2,0))</f>
        <v/>
      </c>
      <c r="C5988" s="25" t="str">
        <f>IF(A5988="","",VLOOKUP(A5988,Tabulka3[[Číslo registrace  u jednorázové akce]:[Příjmení]],3,0))</f>
        <v/>
      </c>
      <c r="I5988" s="94"/>
      <c r="J5988" s="94"/>
      <c r="L5988" s="15"/>
      <c r="M5988" s="15"/>
      <c r="N5988" s="15"/>
    </row>
    <row r="5989" spans="2:14" s="25" customFormat="1" ht="15" customHeight="1" x14ac:dyDescent="0.3">
      <c r="B5989" s="25" t="str">
        <f>IF(A5989="","",VLOOKUP(A5989,Tabulka3[[Číslo registrace  u jednorázové akce]:[Příjmení]],2,0))</f>
        <v/>
      </c>
      <c r="C5989" s="25" t="str">
        <f>IF(A5989="","",VLOOKUP(A5989,Tabulka3[[Číslo registrace  u jednorázové akce]:[Příjmení]],3,0))</f>
        <v/>
      </c>
      <c r="I5989" s="94"/>
      <c r="J5989" s="94"/>
      <c r="L5989" s="15"/>
      <c r="M5989" s="15"/>
      <c r="N5989" s="15"/>
    </row>
    <row r="5990" spans="2:14" s="25" customFormat="1" ht="15" customHeight="1" x14ac:dyDescent="0.3">
      <c r="B5990" s="25" t="str">
        <f>IF(A5990="","",VLOOKUP(A5990,Tabulka3[[Číslo registrace  u jednorázové akce]:[Příjmení]],2,0))</f>
        <v/>
      </c>
      <c r="C5990" s="25" t="str">
        <f>IF(A5990="","",VLOOKUP(A5990,Tabulka3[[Číslo registrace  u jednorázové akce]:[Příjmení]],3,0))</f>
        <v/>
      </c>
      <c r="I5990" s="94"/>
      <c r="J5990" s="94"/>
      <c r="L5990" s="15"/>
      <c r="M5990" s="15"/>
      <c r="N5990" s="15"/>
    </row>
    <row r="5991" spans="2:14" s="25" customFormat="1" ht="15" customHeight="1" x14ac:dyDescent="0.3">
      <c r="B5991" s="25" t="str">
        <f>IF(A5991="","",VLOOKUP(A5991,Tabulka3[[Číslo registrace  u jednorázové akce]:[Příjmení]],2,0))</f>
        <v/>
      </c>
      <c r="C5991" s="25" t="str">
        <f>IF(A5991="","",VLOOKUP(A5991,Tabulka3[[Číslo registrace  u jednorázové akce]:[Příjmení]],3,0))</f>
        <v/>
      </c>
      <c r="I5991" s="94"/>
      <c r="J5991" s="94"/>
      <c r="L5991" s="15"/>
      <c r="M5991" s="15"/>
      <c r="N5991" s="15"/>
    </row>
    <row r="5992" spans="2:14" s="25" customFormat="1" ht="15" customHeight="1" x14ac:dyDescent="0.3">
      <c r="B5992" s="25" t="str">
        <f>IF(A5992="","",VLOOKUP(A5992,Tabulka3[[Číslo registrace  u jednorázové akce]:[Příjmení]],2,0))</f>
        <v/>
      </c>
      <c r="C5992" s="25" t="str">
        <f>IF(A5992="","",VLOOKUP(A5992,Tabulka3[[Číslo registrace  u jednorázové akce]:[Příjmení]],3,0))</f>
        <v/>
      </c>
      <c r="I5992" s="94"/>
      <c r="J5992" s="94"/>
      <c r="L5992" s="15"/>
      <c r="M5992" s="15"/>
      <c r="N5992" s="15"/>
    </row>
    <row r="5993" spans="2:14" s="25" customFormat="1" ht="15" customHeight="1" x14ac:dyDescent="0.3">
      <c r="B5993" s="25" t="str">
        <f>IF(A5993="","",VLOOKUP(A5993,Tabulka3[[Číslo registrace  u jednorázové akce]:[Příjmení]],2,0))</f>
        <v/>
      </c>
      <c r="C5993" s="25" t="str">
        <f>IF(A5993="","",VLOOKUP(A5993,Tabulka3[[Číslo registrace  u jednorázové akce]:[Příjmení]],3,0))</f>
        <v/>
      </c>
      <c r="I5993" s="94"/>
      <c r="J5993" s="94"/>
      <c r="L5993" s="15"/>
      <c r="M5993" s="15"/>
      <c r="N5993" s="15"/>
    </row>
    <row r="5994" spans="2:14" s="25" customFormat="1" ht="15" customHeight="1" x14ac:dyDescent="0.3">
      <c r="B5994" s="25" t="str">
        <f>IF(A5994="","",VLOOKUP(A5994,Tabulka3[[Číslo registrace  u jednorázové akce]:[Příjmení]],2,0))</f>
        <v/>
      </c>
      <c r="C5994" s="25" t="str">
        <f>IF(A5994="","",VLOOKUP(A5994,Tabulka3[[Číslo registrace  u jednorázové akce]:[Příjmení]],3,0))</f>
        <v/>
      </c>
      <c r="I5994" s="94"/>
      <c r="J5994" s="94"/>
      <c r="L5994" s="15"/>
      <c r="M5994" s="15"/>
      <c r="N5994" s="15"/>
    </row>
    <row r="5995" spans="2:14" s="25" customFormat="1" ht="15" customHeight="1" x14ac:dyDescent="0.3">
      <c r="B5995" s="25" t="str">
        <f>IF(A5995="","",VLOOKUP(A5995,Tabulka3[[Číslo registrace  u jednorázové akce]:[Příjmení]],2,0))</f>
        <v/>
      </c>
      <c r="C5995" s="25" t="str">
        <f>IF(A5995="","",VLOOKUP(A5995,Tabulka3[[Číslo registrace  u jednorázové akce]:[Příjmení]],3,0))</f>
        <v/>
      </c>
      <c r="I5995" s="94"/>
      <c r="J5995" s="94"/>
      <c r="L5995" s="15"/>
      <c r="M5995" s="15"/>
      <c r="N5995" s="15"/>
    </row>
    <row r="5996" spans="2:14" s="25" customFormat="1" ht="15" customHeight="1" x14ac:dyDescent="0.3">
      <c r="B5996" s="25" t="str">
        <f>IF(A5996="","",VLOOKUP(A5996,Tabulka3[[Číslo registrace  u jednorázové akce]:[Příjmení]],2,0))</f>
        <v/>
      </c>
      <c r="C5996" s="25" t="str">
        <f>IF(A5996="","",VLOOKUP(A5996,Tabulka3[[Číslo registrace  u jednorázové akce]:[Příjmení]],3,0))</f>
        <v/>
      </c>
      <c r="I5996" s="94"/>
      <c r="J5996" s="94"/>
      <c r="L5996" s="15"/>
      <c r="M5996" s="15"/>
      <c r="N5996" s="15"/>
    </row>
    <row r="5997" spans="2:14" s="25" customFormat="1" ht="15" customHeight="1" x14ac:dyDescent="0.3">
      <c r="B5997" s="25" t="str">
        <f>IF(A5997="","",VLOOKUP(A5997,Tabulka3[[Číslo registrace  u jednorázové akce]:[Příjmení]],2,0))</f>
        <v/>
      </c>
      <c r="C5997" s="25" t="str">
        <f>IF(A5997="","",VLOOKUP(A5997,Tabulka3[[Číslo registrace  u jednorázové akce]:[Příjmení]],3,0))</f>
        <v/>
      </c>
      <c r="I5997" s="94"/>
      <c r="J5997" s="94"/>
      <c r="L5997" s="15"/>
      <c r="M5997" s="15"/>
      <c r="N5997" s="15"/>
    </row>
    <row r="5998" spans="2:14" s="25" customFormat="1" ht="15" customHeight="1" x14ac:dyDescent="0.3">
      <c r="B5998" s="25" t="str">
        <f>IF(A5998="","",VLOOKUP(A5998,Tabulka3[[Číslo registrace  u jednorázové akce]:[Příjmení]],2,0))</f>
        <v/>
      </c>
      <c r="C5998" s="25" t="str">
        <f>IF(A5998="","",VLOOKUP(A5998,Tabulka3[[Číslo registrace  u jednorázové akce]:[Příjmení]],3,0))</f>
        <v/>
      </c>
      <c r="I5998" s="94"/>
      <c r="J5998" s="94"/>
      <c r="L5998" s="15"/>
      <c r="M5998" s="15"/>
      <c r="N5998" s="15"/>
    </row>
    <row r="5999" spans="2:14" s="25" customFormat="1" ht="15" customHeight="1" x14ac:dyDescent="0.3">
      <c r="B5999" s="25" t="str">
        <f>IF(A5999="","",VLOOKUP(A5999,Tabulka3[[Číslo registrace  u jednorázové akce]:[Příjmení]],2,0))</f>
        <v/>
      </c>
      <c r="C5999" s="25" t="str">
        <f>IF(A5999="","",VLOOKUP(A5999,Tabulka3[[Číslo registrace  u jednorázové akce]:[Příjmení]],3,0))</f>
        <v/>
      </c>
      <c r="I5999" s="94"/>
      <c r="J5999" s="94"/>
      <c r="L5999" s="15"/>
      <c r="M5999" s="15"/>
      <c r="N5999" s="15"/>
    </row>
    <row r="6000" spans="2:14" s="25" customFormat="1" ht="15" customHeight="1" x14ac:dyDescent="0.3">
      <c r="B6000" s="25" t="str">
        <f>IF(A6000="","",VLOOKUP(A6000,Tabulka3[[Číslo registrace  u jednorázové akce]:[Příjmení]],2,0))</f>
        <v/>
      </c>
      <c r="C6000" s="25" t="str">
        <f>IF(A6000="","",VLOOKUP(A6000,Tabulka3[[Číslo registrace  u jednorázové akce]:[Příjmení]],3,0))</f>
        <v/>
      </c>
      <c r="I6000" s="94"/>
      <c r="J6000" s="94"/>
      <c r="L6000" s="15"/>
      <c r="M6000" s="15"/>
      <c r="N6000" s="15"/>
    </row>
    <row r="6001" spans="2:14" s="25" customFormat="1" ht="15" customHeight="1" x14ac:dyDescent="0.3">
      <c r="B6001" s="25" t="str">
        <f>IF(A6001="","",VLOOKUP(A6001,Tabulka3[[Číslo registrace  u jednorázové akce]:[Příjmení]],2,0))</f>
        <v/>
      </c>
      <c r="C6001" s="25" t="str">
        <f>IF(A6001="","",VLOOKUP(A6001,Tabulka3[[Číslo registrace  u jednorázové akce]:[Příjmení]],3,0))</f>
        <v/>
      </c>
      <c r="I6001" s="94"/>
      <c r="J6001" s="94"/>
      <c r="L6001" s="15"/>
      <c r="M6001" s="15"/>
      <c r="N6001" s="15"/>
    </row>
    <row r="6002" spans="2:14" s="25" customFormat="1" ht="15" customHeight="1" x14ac:dyDescent="0.3">
      <c r="B6002" s="25" t="str">
        <f>IF(A6002="","",VLOOKUP(A6002,Tabulka3[[Číslo registrace  u jednorázové akce]:[Příjmení]],2,0))</f>
        <v/>
      </c>
      <c r="C6002" s="25" t="str">
        <f>IF(A6002="","",VLOOKUP(A6002,Tabulka3[[Číslo registrace  u jednorázové akce]:[Příjmení]],3,0))</f>
        <v/>
      </c>
      <c r="I6002" s="94"/>
      <c r="J6002" s="94"/>
      <c r="L6002" s="15"/>
      <c r="M6002" s="15"/>
      <c r="N6002" s="15"/>
    </row>
    <row r="6003" spans="2:14" s="25" customFormat="1" ht="15" customHeight="1" x14ac:dyDescent="0.3">
      <c r="B6003" s="25" t="str">
        <f>IF(A6003="","",VLOOKUP(A6003,Tabulka3[[Číslo registrace  u jednorázové akce]:[Příjmení]],2,0))</f>
        <v/>
      </c>
      <c r="C6003" s="25" t="str">
        <f>IF(A6003="","",VLOOKUP(A6003,Tabulka3[[Číslo registrace  u jednorázové akce]:[Příjmení]],3,0))</f>
        <v/>
      </c>
      <c r="I6003" s="94"/>
      <c r="J6003" s="94"/>
      <c r="L6003" s="15"/>
      <c r="M6003" s="15"/>
      <c r="N6003" s="15"/>
    </row>
    <row r="6004" spans="2:14" s="25" customFormat="1" ht="15" customHeight="1" x14ac:dyDescent="0.3">
      <c r="B6004" s="25" t="str">
        <f>IF(A6004="","",VLOOKUP(A6004,Tabulka3[[Číslo registrace  u jednorázové akce]:[Příjmení]],2,0))</f>
        <v/>
      </c>
      <c r="C6004" s="25" t="str">
        <f>IF(A6004="","",VLOOKUP(A6004,Tabulka3[[Číslo registrace  u jednorázové akce]:[Příjmení]],3,0))</f>
        <v/>
      </c>
      <c r="I6004" s="94"/>
      <c r="J6004" s="94"/>
      <c r="L6004" s="15"/>
      <c r="M6004" s="15"/>
      <c r="N6004" s="15"/>
    </row>
    <row r="6005" spans="2:14" s="25" customFormat="1" ht="15" customHeight="1" x14ac:dyDescent="0.3">
      <c r="B6005" s="25" t="str">
        <f>IF(A6005="","",VLOOKUP(A6005,Tabulka3[[Číslo registrace  u jednorázové akce]:[Příjmení]],2,0))</f>
        <v/>
      </c>
      <c r="C6005" s="25" t="str">
        <f>IF(A6005="","",VLOOKUP(A6005,Tabulka3[[Číslo registrace  u jednorázové akce]:[Příjmení]],3,0))</f>
        <v/>
      </c>
      <c r="I6005" s="94"/>
      <c r="J6005" s="94"/>
      <c r="L6005" s="15"/>
      <c r="M6005" s="15"/>
      <c r="N6005" s="15"/>
    </row>
    <row r="6006" spans="2:14" s="25" customFormat="1" ht="15" customHeight="1" x14ac:dyDescent="0.3">
      <c r="B6006" s="25" t="str">
        <f>IF(A6006="","",VLOOKUP(A6006,Tabulka3[[Číslo registrace  u jednorázové akce]:[Příjmení]],2,0))</f>
        <v/>
      </c>
      <c r="C6006" s="25" t="str">
        <f>IF(A6006="","",VLOOKUP(A6006,Tabulka3[[Číslo registrace  u jednorázové akce]:[Příjmení]],3,0))</f>
        <v/>
      </c>
      <c r="I6006" s="94"/>
      <c r="J6006" s="94"/>
      <c r="L6006" s="15"/>
      <c r="M6006" s="15"/>
      <c r="N6006" s="15"/>
    </row>
    <row r="6007" spans="2:14" s="25" customFormat="1" ht="15" customHeight="1" x14ac:dyDescent="0.3">
      <c r="B6007" s="25" t="str">
        <f>IF(A6007="","",VLOOKUP(A6007,Tabulka3[[Číslo registrace  u jednorázové akce]:[Příjmení]],2,0))</f>
        <v/>
      </c>
      <c r="C6007" s="25" t="str">
        <f>IF(A6007="","",VLOOKUP(A6007,Tabulka3[[Číslo registrace  u jednorázové akce]:[Příjmení]],3,0))</f>
        <v/>
      </c>
      <c r="I6007" s="94"/>
      <c r="J6007" s="94"/>
      <c r="L6007" s="15"/>
      <c r="M6007" s="15"/>
      <c r="N6007" s="15"/>
    </row>
    <row r="6008" spans="2:14" s="25" customFormat="1" ht="15" customHeight="1" x14ac:dyDescent="0.3">
      <c r="B6008" s="25" t="str">
        <f>IF(A6008="","",VLOOKUP(A6008,Tabulka3[[Číslo registrace  u jednorázové akce]:[Příjmení]],2,0))</f>
        <v/>
      </c>
      <c r="C6008" s="25" t="str">
        <f>IF(A6008="","",VLOOKUP(A6008,Tabulka3[[Číslo registrace  u jednorázové akce]:[Příjmení]],3,0))</f>
        <v/>
      </c>
      <c r="I6008" s="94"/>
      <c r="J6008" s="94"/>
      <c r="L6008" s="15"/>
      <c r="M6008" s="15"/>
      <c r="N6008" s="15"/>
    </row>
    <row r="6009" spans="2:14" s="25" customFormat="1" ht="15" customHeight="1" x14ac:dyDescent="0.3">
      <c r="B6009" s="25" t="str">
        <f>IF(A6009="","",VLOOKUP(A6009,Tabulka3[[Číslo registrace  u jednorázové akce]:[Příjmení]],2,0))</f>
        <v/>
      </c>
      <c r="C6009" s="25" t="str">
        <f>IF(A6009="","",VLOOKUP(A6009,Tabulka3[[Číslo registrace  u jednorázové akce]:[Příjmení]],3,0))</f>
        <v/>
      </c>
      <c r="I6009" s="94"/>
      <c r="J6009" s="94"/>
      <c r="L6009" s="15"/>
      <c r="M6009" s="15"/>
      <c r="N6009" s="15"/>
    </row>
    <row r="6010" spans="2:14" s="25" customFormat="1" ht="15" customHeight="1" x14ac:dyDescent="0.3">
      <c r="B6010" s="25" t="str">
        <f>IF(A6010="","",VLOOKUP(A6010,Tabulka3[[Číslo registrace  u jednorázové akce]:[Příjmení]],2,0))</f>
        <v/>
      </c>
      <c r="C6010" s="25" t="str">
        <f>IF(A6010="","",VLOOKUP(A6010,Tabulka3[[Číslo registrace  u jednorázové akce]:[Příjmení]],3,0))</f>
        <v/>
      </c>
      <c r="I6010" s="94"/>
      <c r="J6010" s="94"/>
      <c r="L6010" s="15"/>
      <c r="M6010" s="15"/>
      <c r="N6010" s="15"/>
    </row>
    <row r="6011" spans="2:14" s="25" customFormat="1" ht="15" customHeight="1" x14ac:dyDescent="0.3">
      <c r="B6011" s="25" t="str">
        <f>IF(A6011="","",VLOOKUP(A6011,Tabulka3[[Číslo registrace  u jednorázové akce]:[Příjmení]],2,0))</f>
        <v/>
      </c>
      <c r="C6011" s="25" t="str">
        <f>IF(A6011="","",VLOOKUP(A6011,Tabulka3[[Číslo registrace  u jednorázové akce]:[Příjmení]],3,0))</f>
        <v/>
      </c>
      <c r="I6011" s="94"/>
      <c r="J6011" s="94"/>
      <c r="L6011" s="15"/>
      <c r="M6011" s="15"/>
      <c r="N6011" s="15"/>
    </row>
    <row r="6012" spans="2:14" s="25" customFormat="1" ht="15" customHeight="1" x14ac:dyDescent="0.3">
      <c r="B6012" s="25" t="str">
        <f>IF(A6012="","",VLOOKUP(A6012,Tabulka3[[Číslo registrace  u jednorázové akce]:[Příjmení]],2,0))</f>
        <v/>
      </c>
      <c r="C6012" s="25" t="str">
        <f>IF(A6012="","",VLOOKUP(A6012,Tabulka3[[Číslo registrace  u jednorázové akce]:[Příjmení]],3,0))</f>
        <v/>
      </c>
      <c r="I6012" s="94"/>
      <c r="J6012" s="94"/>
      <c r="L6012" s="15"/>
      <c r="M6012" s="15"/>
      <c r="N6012" s="15"/>
    </row>
    <row r="6013" spans="2:14" s="25" customFormat="1" ht="15" customHeight="1" x14ac:dyDescent="0.3">
      <c r="B6013" s="25" t="str">
        <f>IF(A6013="","",VLOOKUP(A6013,Tabulka3[[Číslo registrace  u jednorázové akce]:[Příjmení]],2,0))</f>
        <v/>
      </c>
      <c r="C6013" s="25" t="str">
        <f>IF(A6013="","",VLOOKUP(A6013,Tabulka3[[Číslo registrace  u jednorázové akce]:[Příjmení]],3,0))</f>
        <v/>
      </c>
      <c r="I6013" s="94"/>
      <c r="J6013" s="94"/>
      <c r="L6013" s="15"/>
      <c r="M6013" s="15"/>
      <c r="N6013" s="15"/>
    </row>
    <row r="6014" spans="2:14" s="25" customFormat="1" ht="15" customHeight="1" x14ac:dyDescent="0.3">
      <c r="B6014" s="25" t="str">
        <f>IF(A6014="","",VLOOKUP(A6014,Tabulka3[[Číslo registrace  u jednorázové akce]:[Příjmení]],2,0))</f>
        <v/>
      </c>
      <c r="C6014" s="25" t="str">
        <f>IF(A6014="","",VLOOKUP(A6014,Tabulka3[[Číslo registrace  u jednorázové akce]:[Příjmení]],3,0))</f>
        <v/>
      </c>
      <c r="I6014" s="94"/>
      <c r="J6014" s="94"/>
      <c r="L6014" s="15"/>
      <c r="M6014" s="15"/>
      <c r="N6014" s="15"/>
    </row>
    <row r="6015" spans="2:14" s="25" customFormat="1" ht="15" customHeight="1" x14ac:dyDescent="0.3">
      <c r="B6015" s="25" t="str">
        <f>IF(A6015="","",VLOOKUP(A6015,Tabulka3[[Číslo registrace  u jednorázové akce]:[Příjmení]],2,0))</f>
        <v/>
      </c>
      <c r="C6015" s="25" t="str">
        <f>IF(A6015="","",VLOOKUP(A6015,Tabulka3[[Číslo registrace  u jednorázové akce]:[Příjmení]],3,0))</f>
        <v/>
      </c>
      <c r="I6015" s="94"/>
      <c r="J6015" s="94"/>
      <c r="L6015" s="15"/>
      <c r="M6015" s="15"/>
      <c r="N6015" s="15"/>
    </row>
    <row r="6016" spans="2:14" s="25" customFormat="1" ht="15" customHeight="1" x14ac:dyDescent="0.3">
      <c r="B6016" s="25" t="str">
        <f>IF(A6016="","",VLOOKUP(A6016,Tabulka3[[Číslo registrace  u jednorázové akce]:[Příjmení]],2,0))</f>
        <v/>
      </c>
      <c r="C6016" s="25" t="str">
        <f>IF(A6016="","",VLOOKUP(A6016,Tabulka3[[Číslo registrace  u jednorázové akce]:[Příjmení]],3,0))</f>
        <v/>
      </c>
      <c r="I6016" s="94"/>
      <c r="J6016" s="94"/>
      <c r="L6016" s="15"/>
      <c r="M6016" s="15"/>
      <c r="N6016" s="15"/>
    </row>
    <row r="6017" spans="2:14" s="25" customFormat="1" ht="15" customHeight="1" x14ac:dyDescent="0.3">
      <c r="B6017" s="25" t="str">
        <f>IF(A6017="","",VLOOKUP(A6017,Tabulka3[[Číslo registrace  u jednorázové akce]:[Příjmení]],2,0))</f>
        <v/>
      </c>
      <c r="C6017" s="25" t="str">
        <f>IF(A6017="","",VLOOKUP(A6017,Tabulka3[[Číslo registrace  u jednorázové akce]:[Příjmení]],3,0))</f>
        <v/>
      </c>
      <c r="I6017" s="94"/>
      <c r="J6017" s="94"/>
      <c r="L6017" s="15"/>
      <c r="M6017" s="15"/>
      <c r="N6017" s="15"/>
    </row>
    <row r="6018" spans="2:14" s="25" customFormat="1" ht="15" customHeight="1" x14ac:dyDescent="0.3">
      <c r="B6018" s="25" t="str">
        <f>IF(A6018="","",VLOOKUP(A6018,Tabulka3[[Číslo registrace  u jednorázové akce]:[Příjmení]],2,0))</f>
        <v/>
      </c>
      <c r="C6018" s="25" t="str">
        <f>IF(A6018="","",VLOOKUP(A6018,Tabulka3[[Číslo registrace  u jednorázové akce]:[Příjmení]],3,0))</f>
        <v/>
      </c>
      <c r="I6018" s="94"/>
      <c r="J6018" s="94"/>
      <c r="L6018" s="15"/>
      <c r="M6018" s="15"/>
      <c r="N6018" s="15"/>
    </row>
    <row r="6019" spans="2:14" s="25" customFormat="1" ht="15" customHeight="1" x14ac:dyDescent="0.3">
      <c r="B6019" s="25" t="str">
        <f>IF(A6019="","",VLOOKUP(A6019,Tabulka3[[Číslo registrace  u jednorázové akce]:[Příjmení]],2,0))</f>
        <v/>
      </c>
      <c r="C6019" s="25" t="str">
        <f>IF(A6019="","",VLOOKUP(A6019,Tabulka3[[Číslo registrace  u jednorázové akce]:[Příjmení]],3,0))</f>
        <v/>
      </c>
      <c r="I6019" s="94"/>
      <c r="J6019" s="94"/>
      <c r="L6019" s="15"/>
      <c r="M6019" s="15"/>
      <c r="N6019" s="15"/>
    </row>
    <row r="6020" spans="2:14" s="25" customFormat="1" ht="15" customHeight="1" x14ac:dyDescent="0.3">
      <c r="B6020" s="25" t="str">
        <f>IF(A6020="","",VLOOKUP(A6020,Tabulka3[[Číslo registrace  u jednorázové akce]:[Příjmení]],2,0))</f>
        <v/>
      </c>
      <c r="C6020" s="25" t="str">
        <f>IF(A6020="","",VLOOKUP(A6020,Tabulka3[[Číslo registrace  u jednorázové akce]:[Příjmení]],3,0))</f>
        <v/>
      </c>
      <c r="I6020" s="94"/>
      <c r="J6020" s="94"/>
      <c r="L6020" s="15"/>
      <c r="M6020" s="15"/>
      <c r="N6020" s="15"/>
    </row>
    <row r="6021" spans="2:14" s="25" customFormat="1" ht="15" customHeight="1" x14ac:dyDescent="0.3">
      <c r="B6021" s="25" t="str">
        <f>IF(A6021="","",VLOOKUP(A6021,Tabulka3[[Číslo registrace  u jednorázové akce]:[Příjmení]],2,0))</f>
        <v/>
      </c>
      <c r="C6021" s="25" t="str">
        <f>IF(A6021="","",VLOOKUP(A6021,Tabulka3[[Číslo registrace  u jednorázové akce]:[Příjmení]],3,0))</f>
        <v/>
      </c>
      <c r="I6021" s="94"/>
      <c r="J6021" s="94"/>
      <c r="L6021" s="15"/>
      <c r="M6021" s="15"/>
      <c r="N6021" s="15"/>
    </row>
    <row r="6022" spans="2:14" s="25" customFormat="1" ht="15" customHeight="1" x14ac:dyDescent="0.3">
      <c r="B6022" s="25" t="str">
        <f>IF(A6022="","",VLOOKUP(A6022,Tabulka3[[Číslo registrace  u jednorázové akce]:[Příjmení]],2,0))</f>
        <v/>
      </c>
      <c r="C6022" s="25" t="str">
        <f>IF(A6022="","",VLOOKUP(A6022,Tabulka3[[Číslo registrace  u jednorázové akce]:[Příjmení]],3,0))</f>
        <v/>
      </c>
      <c r="I6022" s="94"/>
      <c r="J6022" s="94"/>
      <c r="L6022" s="15"/>
      <c r="M6022" s="15"/>
      <c r="N6022" s="15"/>
    </row>
    <row r="6023" spans="2:14" s="25" customFormat="1" ht="15" customHeight="1" x14ac:dyDescent="0.3">
      <c r="B6023" s="25" t="str">
        <f>IF(A6023="","",VLOOKUP(A6023,Tabulka3[[Číslo registrace  u jednorázové akce]:[Příjmení]],2,0))</f>
        <v/>
      </c>
      <c r="C6023" s="25" t="str">
        <f>IF(A6023="","",VLOOKUP(A6023,Tabulka3[[Číslo registrace  u jednorázové akce]:[Příjmení]],3,0))</f>
        <v/>
      </c>
      <c r="I6023" s="94"/>
      <c r="J6023" s="94"/>
      <c r="L6023" s="15"/>
      <c r="M6023" s="15"/>
      <c r="N6023" s="15"/>
    </row>
    <row r="6024" spans="2:14" s="25" customFormat="1" ht="15" customHeight="1" x14ac:dyDescent="0.3">
      <c r="B6024" s="25" t="str">
        <f>IF(A6024="","",VLOOKUP(A6024,Tabulka3[[Číslo registrace  u jednorázové akce]:[Příjmení]],2,0))</f>
        <v/>
      </c>
      <c r="C6024" s="25" t="str">
        <f>IF(A6024="","",VLOOKUP(A6024,Tabulka3[[Číslo registrace  u jednorázové akce]:[Příjmení]],3,0))</f>
        <v/>
      </c>
      <c r="I6024" s="94"/>
      <c r="J6024" s="94"/>
      <c r="L6024" s="15"/>
      <c r="M6024" s="15"/>
      <c r="N6024" s="15"/>
    </row>
    <row r="6025" spans="2:14" s="25" customFormat="1" ht="15" customHeight="1" x14ac:dyDescent="0.3">
      <c r="B6025" s="25" t="str">
        <f>IF(A6025="","",VLOOKUP(A6025,Tabulka3[[Číslo registrace  u jednorázové akce]:[Příjmení]],2,0))</f>
        <v/>
      </c>
      <c r="C6025" s="25" t="str">
        <f>IF(A6025="","",VLOOKUP(A6025,Tabulka3[[Číslo registrace  u jednorázové akce]:[Příjmení]],3,0))</f>
        <v/>
      </c>
      <c r="I6025" s="94"/>
      <c r="J6025" s="94"/>
      <c r="L6025" s="15"/>
      <c r="M6025" s="15"/>
      <c r="N6025" s="15"/>
    </row>
    <row r="6026" spans="2:14" s="25" customFormat="1" ht="15" customHeight="1" x14ac:dyDescent="0.3">
      <c r="B6026" s="25" t="str">
        <f>IF(A6026="","",VLOOKUP(A6026,Tabulka3[[Číslo registrace  u jednorázové akce]:[Příjmení]],2,0))</f>
        <v/>
      </c>
      <c r="C6026" s="25" t="str">
        <f>IF(A6026="","",VLOOKUP(A6026,Tabulka3[[Číslo registrace  u jednorázové akce]:[Příjmení]],3,0))</f>
        <v/>
      </c>
      <c r="I6026" s="94"/>
      <c r="J6026" s="94"/>
      <c r="L6026" s="15"/>
      <c r="M6026" s="15"/>
      <c r="N6026" s="15"/>
    </row>
    <row r="6027" spans="2:14" s="25" customFormat="1" ht="15" customHeight="1" x14ac:dyDescent="0.3">
      <c r="B6027" s="25" t="str">
        <f>IF(A6027="","",VLOOKUP(A6027,Tabulka3[[Číslo registrace  u jednorázové akce]:[Příjmení]],2,0))</f>
        <v/>
      </c>
      <c r="C6027" s="25" t="str">
        <f>IF(A6027="","",VLOOKUP(A6027,Tabulka3[[Číslo registrace  u jednorázové akce]:[Příjmení]],3,0))</f>
        <v/>
      </c>
      <c r="I6027" s="94"/>
      <c r="J6027" s="94"/>
      <c r="L6027" s="15"/>
      <c r="M6027" s="15"/>
      <c r="N6027" s="15"/>
    </row>
    <row r="6028" spans="2:14" s="25" customFormat="1" ht="15" customHeight="1" x14ac:dyDescent="0.3">
      <c r="B6028" s="25" t="str">
        <f>IF(A6028="","",VLOOKUP(A6028,Tabulka3[[Číslo registrace  u jednorázové akce]:[Příjmení]],2,0))</f>
        <v/>
      </c>
      <c r="C6028" s="25" t="str">
        <f>IF(A6028="","",VLOOKUP(A6028,Tabulka3[[Číslo registrace  u jednorázové akce]:[Příjmení]],3,0))</f>
        <v/>
      </c>
      <c r="I6028" s="94"/>
      <c r="J6028" s="94"/>
      <c r="L6028" s="15"/>
      <c r="M6028" s="15"/>
      <c r="N6028" s="15"/>
    </row>
    <row r="6029" spans="2:14" s="25" customFormat="1" ht="15" customHeight="1" x14ac:dyDescent="0.3">
      <c r="B6029" s="25" t="str">
        <f>IF(A6029="","",VLOOKUP(A6029,Tabulka3[[Číslo registrace  u jednorázové akce]:[Příjmení]],2,0))</f>
        <v/>
      </c>
      <c r="C6029" s="25" t="str">
        <f>IF(A6029="","",VLOOKUP(A6029,Tabulka3[[Číslo registrace  u jednorázové akce]:[Příjmení]],3,0))</f>
        <v/>
      </c>
      <c r="I6029" s="94"/>
      <c r="J6029" s="94"/>
      <c r="L6029" s="15"/>
      <c r="M6029" s="15"/>
      <c r="N6029" s="15"/>
    </row>
    <row r="6030" spans="2:14" s="25" customFormat="1" ht="15" customHeight="1" x14ac:dyDescent="0.3">
      <c r="B6030" s="25" t="str">
        <f>IF(A6030="","",VLOOKUP(A6030,Tabulka3[[Číslo registrace  u jednorázové akce]:[Příjmení]],2,0))</f>
        <v/>
      </c>
      <c r="C6030" s="25" t="str">
        <f>IF(A6030="","",VLOOKUP(A6030,Tabulka3[[Číslo registrace  u jednorázové akce]:[Příjmení]],3,0))</f>
        <v/>
      </c>
      <c r="I6030" s="94"/>
      <c r="J6030" s="94"/>
      <c r="L6030" s="15"/>
      <c r="M6030" s="15"/>
      <c r="N6030" s="15"/>
    </row>
    <row r="6031" spans="2:14" s="25" customFormat="1" ht="15" customHeight="1" x14ac:dyDescent="0.3">
      <c r="B6031" s="25" t="str">
        <f>IF(A6031="","",VLOOKUP(A6031,Tabulka3[[Číslo registrace  u jednorázové akce]:[Příjmení]],2,0))</f>
        <v/>
      </c>
      <c r="C6031" s="25" t="str">
        <f>IF(A6031="","",VLOOKUP(A6031,Tabulka3[[Číslo registrace  u jednorázové akce]:[Příjmení]],3,0))</f>
        <v/>
      </c>
      <c r="I6031" s="94"/>
      <c r="J6031" s="94"/>
      <c r="L6031" s="15"/>
      <c r="M6031" s="15"/>
      <c r="N6031" s="15"/>
    </row>
    <row r="6032" spans="2:14" s="25" customFormat="1" ht="15" customHeight="1" x14ac:dyDescent="0.3">
      <c r="B6032" s="25" t="str">
        <f>IF(A6032="","",VLOOKUP(A6032,Tabulka3[[Číslo registrace  u jednorázové akce]:[Příjmení]],2,0))</f>
        <v/>
      </c>
      <c r="C6032" s="25" t="str">
        <f>IF(A6032="","",VLOOKUP(A6032,Tabulka3[[Číslo registrace  u jednorázové akce]:[Příjmení]],3,0))</f>
        <v/>
      </c>
      <c r="I6032" s="94"/>
      <c r="J6032" s="94"/>
      <c r="L6032" s="15"/>
      <c r="M6032" s="15"/>
      <c r="N6032" s="15"/>
    </row>
    <row r="6033" spans="2:14" s="25" customFormat="1" ht="15" customHeight="1" x14ac:dyDescent="0.3">
      <c r="B6033" s="25" t="str">
        <f>IF(A6033="","",VLOOKUP(A6033,Tabulka3[[Číslo registrace  u jednorázové akce]:[Příjmení]],2,0))</f>
        <v/>
      </c>
      <c r="C6033" s="25" t="str">
        <f>IF(A6033="","",VLOOKUP(A6033,Tabulka3[[Číslo registrace  u jednorázové akce]:[Příjmení]],3,0))</f>
        <v/>
      </c>
      <c r="I6033" s="94"/>
      <c r="J6033" s="94"/>
      <c r="L6033" s="15"/>
      <c r="M6033" s="15"/>
      <c r="N6033" s="15"/>
    </row>
    <row r="6034" spans="2:14" s="25" customFormat="1" ht="15" customHeight="1" x14ac:dyDescent="0.3">
      <c r="B6034" s="25" t="str">
        <f>IF(A6034="","",VLOOKUP(A6034,Tabulka3[[Číslo registrace  u jednorázové akce]:[Příjmení]],2,0))</f>
        <v/>
      </c>
      <c r="C6034" s="25" t="str">
        <f>IF(A6034="","",VLOOKUP(A6034,Tabulka3[[Číslo registrace  u jednorázové akce]:[Příjmení]],3,0))</f>
        <v/>
      </c>
      <c r="I6034" s="94"/>
      <c r="J6034" s="94"/>
      <c r="L6034" s="15"/>
      <c r="M6034" s="15"/>
      <c r="N6034" s="15"/>
    </row>
    <row r="6035" spans="2:14" s="25" customFormat="1" ht="15" customHeight="1" x14ac:dyDescent="0.3">
      <c r="B6035" s="25" t="str">
        <f>IF(A6035="","",VLOOKUP(A6035,Tabulka3[[Číslo registrace  u jednorázové akce]:[Příjmení]],2,0))</f>
        <v/>
      </c>
      <c r="C6035" s="25" t="str">
        <f>IF(A6035="","",VLOOKUP(A6035,Tabulka3[[Číslo registrace  u jednorázové akce]:[Příjmení]],3,0))</f>
        <v/>
      </c>
      <c r="I6035" s="94"/>
      <c r="J6035" s="94"/>
      <c r="L6035" s="15"/>
      <c r="M6035" s="15"/>
      <c r="N6035" s="15"/>
    </row>
    <row r="6036" spans="2:14" s="25" customFormat="1" ht="15" customHeight="1" x14ac:dyDescent="0.3">
      <c r="B6036" s="25" t="str">
        <f>IF(A6036="","",VLOOKUP(A6036,Tabulka3[[Číslo registrace  u jednorázové akce]:[Příjmení]],2,0))</f>
        <v/>
      </c>
      <c r="C6036" s="25" t="str">
        <f>IF(A6036="","",VLOOKUP(A6036,Tabulka3[[Číslo registrace  u jednorázové akce]:[Příjmení]],3,0))</f>
        <v/>
      </c>
      <c r="I6036" s="94"/>
      <c r="J6036" s="94"/>
      <c r="L6036" s="15"/>
      <c r="M6036" s="15"/>
      <c r="N6036" s="15"/>
    </row>
    <row r="6037" spans="2:14" s="25" customFormat="1" ht="15" customHeight="1" x14ac:dyDescent="0.3">
      <c r="B6037" s="25" t="str">
        <f>IF(A6037="","",VLOOKUP(A6037,Tabulka3[[Číslo registrace  u jednorázové akce]:[Příjmení]],2,0))</f>
        <v/>
      </c>
      <c r="C6037" s="25" t="str">
        <f>IF(A6037="","",VLOOKUP(A6037,Tabulka3[[Číslo registrace  u jednorázové akce]:[Příjmení]],3,0))</f>
        <v/>
      </c>
      <c r="I6037" s="94"/>
      <c r="J6037" s="94"/>
      <c r="L6037" s="15"/>
      <c r="M6037" s="15"/>
      <c r="N6037" s="15"/>
    </row>
    <row r="6038" spans="2:14" s="25" customFormat="1" ht="15" customHeight="1" x14ac:dyDescent="0.3">
      <c r="B6038" s="25" t="str">
        <f>IF(A6038="","",VLOOKUP(A6038,Tabulka3[[Číslo registrace  u jednorázové akce]:[Příjmení]],2,0))</f>
        <v/>
      </c>
      <c r="C6038" s="25" t="str">
        <f>IF(A6038="","",VLOOKUP(A6038,Tabulka3[[Číslo registrace  u jednorázové akce]:[Příjmení]],3,0))</f>
        <v/>
      </c>
      <c r="I6038" s="94"/>
      <c r="J6038" s="94"/>
      <c r="L6038" s="15"/>
      <c r="M6038" s="15"/>
      <c r="N6038" s="15"/>
    </row>
    <row r="6039" spans="2:14" s="25" customFormat="1" ht="15" customHeight="1" x14ac:dyDescent="0.3">
      <c r="B6039" s="25" t="str">
        <f>IF(A6039="","",VLOOKUP(A6039,Tabulka3[[Číslo registrace  u jednorázové akce]:[Příjmení]],2,0))</f>
        <v/>
      </c>
      <c r="C6039" s="25" t="str">
        <f>IF(A6039="","",VLOOKUP(A6039,Tabulka3[[Číslo registrace  u jednorázové akce]:[Příjmení]],3,0))</f>
        <v/>
      </c>
      <c r="I6039" s="94"/>
      <c r="J6039" s="94"/>
      <c r="L6039" s="15"/>
      <c r="M6039" s="15"/>
      <c r="N6039" s="15"/>
    </row>
    <row r="6040" spans="2:14" s="25" customFormat="1" ht="15" customHeight="1" x14ac:dyDescent="0.3">
      <c r="B6040" s="25" t="str">
        <f>IF(A6040="","",VLOOKUP(A6040,Tabulka3[[Číslo registrace  u jednorázové akce]:[Příjmení]],2,0))</f>
        <v/>
      </c>
      <c r="C6040" s="25" t="str">
        <f>IF(A6040="","",VLOOKUP(A6040,Tabulka3[[Číslo registrace  u jednorázové akce]:[Příjmení]],3,0))</f>
        <v/>
      </c>
      <c r="I6040" s="94"/>
      <c r="J6040" s="94"/>
      <c r="L6040" s="15"/>
      <c r="M6040" s="15"/>
      <c r="N6040" s="15"/>
    </row>
    <row r="6041" spans="2:14" s="25" customFormat="1" ht="15" customHeight="1" x14ac:dyDescent="0.3">
      <c r="B6041" s="25" t="str">
        <f>IF(A6041="","",VLOOKUP(A6041,Tabulka3[[Číslo registrace  u jednorázové akce]:[Příjmení]],2,0))</f>
        <v/>
      </c>
      <c r="C6041" s="25" t="str">
        <f>IF(A6041="","",VLOOKUP(A6041,Tabulka3[[Číslo registrace  u jednorázové akce]:[Příjmení]],3,0))</f>
        <v/>
      </c>
      <c r="I6041" s="94"/>
      <c r="J6041" s="94"/>
      <c r="L6041" s="15"/>
      <c r="M6041" s="15"/>
      <c r="N6041" s="15"/>
    </row>
    <row r="6042" spans="2:14" s="25" customFormat="1" ht="15" customHeight="1" x14ac:dyDescent="0.3">
      <c r="B6042" s="25" t="str">
        <f>IF(A6042="","",VLOOKUP(A6042,Tabulka3[[Číslo registrace  u jednorázové akce]:[Příjmení]],2,0))</f>
        <v/>
      </c>
      <c r="C6042" s="25" t="str">
        <f>IF(A6042="","",VLOOKUP(A6042,Tabulka3[[Číslo registrace  u jednorázové akce]:[Příjmení]],3,0))</f>
        <v/>
      </c>
      <c r="I6042" s="94"/>
      <c r="J6042" s="94"/>
      <c r="L6042" s="15"/>
      <c r="M6042" s="15"/>
      <c r="N6042" s="15"/>
    </row>
    <row r="6043" spans="2:14" s="25" customFormat="1" ht="15" customHeight="1" x14ac:dyDescent="0.3">
      <c r="B6043" s="25" t="str">
        <f>IF(A6043="","",VLOOKUP(A6043,Tabulka3[[Číslo registrace  u jednorázové akce]:[Příjmení]],2,0))</f>
        <v/>
      </c>
      <c r="C6043" s="25" t="str">
        <f>IF(A6043="","",VLOOKUP(A6043,Tabulka3[[Číslo registrace  u jednorázové akce]:[Příjmení]],3,0))</f>
        <v/>
      </c>
      <c r="I6043" s="94"/>
      <c r="J6043" s="94"/>
      <c r="L6043" s="15"/>
      <c r="M6043" s="15"/>
      <c r="N6043" s="15"/>
    </row>
    <row r="6044" spans="2:14" s="25" customFormat="1" ht="15" customHeight="1" x14ac:dyDescent="0.3">
      <c r="B6044" s="25" t="str">
        <f>IF(A6044="","",VLOOKUP(A6044,Tabulka3[[Číslo registrace  u jednorázové akce]:[Příjmení]],2,0))</f>
        <v/>
      </c>
      <c r="C6044" s="25" t="str">
        <f>IF(A6044="","",VLOOKUP(A6044,Tabulka3[[Číslo registrace  u jednorázové akce]:[Příjmení]],3,0))</f>
        <v/>
      </c>
      <c r="I6044" s="94"/>
      <c r="J6044" s="94"/>
      <c r="L6044" s="15"/>
      <c r="M6044" s="15"/>
      <c r="N6044" s="15"/>
    </row>
    <row r="6045" spans="2:14" s="25" customFormat="1" ht="15" customHeight="1" x14ac:dyDescent="0.3">
      <c r="B6045" s="25" t="str">
        <f>IF(A6045="","",VLOOKUP(A6045,Tabulka3[[Číslo registrace  u jednorázové akce]:[Příjmení]],2,0))</f>
        <v/>
      </c>
      <c r="C6045" s="25" t="str">
        <f>IF(A6045="","",VLOOKUP(A6045,Tabulka3[[Číslo registrace  u jednorázové akce]:[Příjmení]],3,0))</f>
        <v/>
      </c>
      <c r="I6045" s="94"/>
      <c r="J6045" s="94"/>
      <c r="L6045" s="15"/>
      <c r="M6045" s="15"/>
      <c r="N6045" s="15"/>
    </row>
    <row r="6046" spans="2:14" s="25" customFormat="1" ht="15" customHeight="1" x14ac:dyDescent="0.3">
      <c r="B6046" s="25" t="str">
        <f>IF(A6046="","",VLOOKUP(A6046,Tabulka3[[Číslo registrace  u jednorázové akce]:[Příjmení]],2,0))</f>
        <v/>
      </c>
      <c r="C6046" s="25" t="str">
        <f>IF(A6046="","",VLOOKUP(A6046,Tabulka3[[Číslo registrace  u jednorázové akce]:[Příjmení]],3,0))</f>
        <v/>
      </c>
      <c r="I6046" s="94"/>
      <c r="J6046" s="94"/>
      <c r="L6046" s="15"/>
      <c r="M6046" s="15"/>
      <c r="N6046" s="15"/>
    </row>
    <row r="6047" spans="2:14" s="25" customFormat="1" ht="15" customHeight="1" x14ac:dyDescent="0.3">
      <c r="B6047" s="25" t="str">
        <f>IF(A6047="","",VLOOKUP(A6047,Tabulka3[[Číslo registrace  u jednorázové akce]:[Příjmení]],2,0))</f>
        <v/>
      </c>
      <c r="C6047" s="25" t="str">
        <f>IF(A6047="","",VLOOKUP(A6047,Tabulka3[[Číslo registrace  u jednorázové akce]:[Příjmení]],3,0))</f>
        <v/>
      </c>
      <c r="I6047" s="94"/>
      <c r="J6047" s="94"/>
      <c r="L6047" s="15"/>
      <c r="M6047" s="15"/>
      <c r="N6047" s="15"/>
    </row>
    <row r="6048" spans="2:14" s="25" customFormat="1" ht="15" customHeight="1" x14ac:dyDescent="0.3">
      <c r="B6048" s="25" t="str">
        <f>IF(A6048="","",VLOOKUP(A6048,Tabulka3[[Číslo registrace  u jednorázové akce]:[Příjmení]],2,0))</f>
        <v/>
      </c>
      <c r="C6048" s="25" t="str">
        <f>IF(A6048="","",VLOOKUP(A6048,Tabulka3[[Číslo registrace  u jednorázové akce]:[Příjmení]],3,0))</f>
        <v/>
      </c>
      <c r="I6048" s="94"/>
      <c r="J6048" s="94"/>
      <c r="L6048" s="15"/>
      <c r="M6048" s="15"/>
      <c r="N6048" s="15"/>
    </row>
    <row r="6049" spans="2:14" s="25" customFormat="1" ht="15" customHeight="1" x14ac:dyDescent="0.3">
      <c r="B6049" s="25" t="str">
        <f>IF(A6049="","",VLOOKUP(A6049,Tabulka3[[Číslo registrace  u jednorázové akce]:[Příjmení]],2,0))</f>
        <v/>
      </c>
      <c r="C6049" s="25" t="str">
        <f>IF(A6049="","",VLOOKUP(A6049,Tabulka3[[Číslo registrace  u jednorázové akce]:[Příjmení]],3,0))</f>
        <v/>
      </c>
      <c r="I6049" s="94"/>
      <c r="J6049" s="94"/>
      <c r="L6049" s="15"/>
      <c r="M6049" s="15"/>
      <c r="N6049" s="15"/>
    </row>
    <row r="6050" spans="2:14" s="25" customFormat="1" ht="15" customHeight="1" x14ac:dyDescent="0.3">
      <c r="B6050" s="25" t="str">
        <f>IF(A6050="","",VLOOKUP(A6050,Tabulka3[[Číslo registrace  u jednorázové akce]:[Příjmení]],2,0))</f>
        <v/>
      </c>
      <c r="C6050" s="25" t="str">
        <f>IF(A6050="","",VLOOKUP(A6050,Tabulka3[[Číslo registrace  u jednorázové akce]:[Příjmení]],3,0))</f>
        <v/>
      </c>
      <c r="I6050" s="94"/>
      <c r="J6050" s="94"/>
      <c r="L6050" s="15"/>
      <c r="M6050" s="15"/>
      <c r="N6050" s="15"/>
    </row>
    <row r="6051" spans="2:14" s="25" customFormat="1" ht="15" customHeight="1" x14ac:dyDescent="0.3">
      <c r="B6051" s="25" t="str">
        <f>IF(A6051="","",VLOOKUP(A6051,Tabulka3[[Číslo registrace  u jednorázové akce]:[Příjmení]],2,0))</f>
        <v/>
      </c>
      <c r="C6051" s="25" t="str">
        <f>IF(A6051="","",VLOOKUP(A6051,Tabulka3[[Číslo registrace  u jednorázové akce]:[Příjmení]],3,0))</f>
        <v/>
      </c>
      <c r="I6051" s="94"/>
      <c r="J6051" s="94"/>
      <c r="L6051" s="15"/>
      <c r="M6051" s="15"/>
      <c r="N6051" s="15"/>
    </row>
    <row r="6052" spans="2:14" s="25" customFormat="1" ht="15" customHeight="1" x14ac:dyDescent="0.3">
      <c r="B6052" s="25" t="str">
        <f>IF(A6052="","",VLOOKUP(A6052,Tabulka3[[Číslo registrace  u jednorázové akce]:[Příjmení]],2,0))</f>
        <v/>
      </c>
      <c r="C6052" s="25" t="str">
        <f>IF(A6052="","",VLOOKUP(A6052,Tabulka3[[Číslo registrace  u jednorázové akce]:[Příjmení]],3,0))</f>
        <v/>
      </c>
      <c r="I6052" s="94"/>
      <c r="J6052" s="94"/>
      <c r="L6052" s="15"/>
      <c r="M6052" s="15"/>
      <c r="N6052" s="15"/>
    </row>
    <row r="6053" spans="2:14" s="25" customFormat="1" ht="15" customHeight="1" x14ac:dyDescent="0.3">
      <c r="B6053" s="25" t="str">
        <f>IF(A6053="","",VLOOKUP(A6053,Tabulka3[[Číslo registrace  u jednorázové akce]:[Příjmení]],2,0))</f>
        <v/>
      </c>
      <c r="C6053" s="25" t="str">
        <f>IF(A6053="","",VLOOKUP(A6053,Tabulka3[[Číslo registrace  u jednorázové akce]:[Příjmení]],3,0))</f>
        <v/>
      </c>
      <c r="I6053" s="94"/>
      <c r="J6053" s="94"/>
      <c r="L6053" s="15"/>
      <c r="M6053" s="15"/>
      <c r="N6053" s="15"/>
    </row>
    <row r="6054" spans="2:14" s="25" customFormat="1" ht="15" customHeight="1" x14ac:dyDescent="0.3">
      <c r="B6054" s="25" t="str">
        <f>IF(A6054="","",VLOOKUP(A6054,Tabulka3[[Číslo registrace  u jednorázové akce]:[Příjmení]],2,0))</f>
        <v/>
      </c>
      <c r="C6054" s="25" t="str">
        <f>IF(A6054="","",VLOOKUP(A6054,Tabulka3[[Číslo registrace  u jednorázové akce]:[Příjmení]],3,0))</f>
        <v/>
      </c>
      <c r="I6054" s="94"/>
      <c r="J6054" s="94"/>
      <c r="L6054" s="15"/>
      <c r="M6054" s="15"/>
      <c r="N6054" s="15"/>
    </row>
    <row r="6055" spans="2:14" s="25" customFormat="1" ht="15" customHeight="1" x14ac:dyDescent="0.3">
      <c r="B6055" s="25" t="str">
        <f>IF(A6055="","",VLOOKUP(A6055,Tabulka3[[Číslo registrace  u jednorázové akce]:[Příjmení]],2,0))</f>
        <v/>
      </c>
      <c r="C6055" s="25" t="str">
        <f>IF(A6055="","",VLOOKUP(A6055,Tabulka3[[Číslo registrace  u jednorázové akce]:[Příjmení]],3,0))</f>
        <v/>
      </c>
      <c r="I6055" s="94"/>
      <c r="J6055" s="94"/>
      <c r="L6055" s="15"/>
      <c r="M6055" s="15"/>
      <c r="N6055" s="15"/>
    </row>
    <row r="6056" spans="2:14" s="25" customFormat="1" ht="15" customHeight="1" x14ac:dyDescent="0.3">
      <c r="B6056" s="25" t="str">
        <f>IF(A6056="","",VLOOKUP(A6056,Tabulka3[[Číslo registrace  u jednorázové akce]:[Příjmení]],2,0))</f>
        <v/>
      </c>
      <c r="C6056" s="25" t="str">
        <f>IF(A6056="","",VLOOKUP(A6056,Tabulka3[[Číslo registrace  u jednorázové akce]:[Příjmení]],3,0))</f>
        <v/>
      </c>
      <c r="I6056" s="94"/>
      <c r="J6056" s="94"/>
      <c r="L6056" s="15"/>
      <c r="M6056" s="15"/>
      <c r="N6056" s="15"/>
    </row>
    <row r="6057" spans="2:14" s="25" customFormat="1" ht="15" customHeight="1" x14ac:dyDescent="0.3">
      <c r="B6057" s="25" t="str">
        <f>IF(A6057="","",VLOOKUP(A6057,Tabulka3[[Číslo registrace  u jednorázové akce]:[Příjmení]],2,0))</f>
        <v/>
      </c>
      <c r="C6057" s="25" t="str">
        <f>IF(A6057="","",VLOOKUP(A6057,Tabulka3[[Číslo registrace  u jednorázové akce]:[Příjmení]],3,0))</f>
        <v/>
      </c>
      <c r="I6057" s="94"/>
      <c r="J6057" s="94"/>
      <c r="L6057" s="15"/>
      <c r="M6057" s="15"/>
      <c r="N6057" s="15"/>
    </row>
    <row r="6058" spans="2:14" s="25" customFormat="1" ht="15" customHeight="1" x14ac:dyDescent="0.3">
      <c r="B6058" s="25" t="str">
        <f>IF(A6058="","",VLOOKUP(A6058,Tabulka3[[Číslo registrace  u jednorázové akce]:[Příjmení]],2,0))</f>
        <v/>
      </c>
      <c r="C6058" s="25" t="str">
        <f>IF(A6058="","",VLOOKUP(A6058,Tabulka3[[Číslo registrace  u jednorázové akce]:[Příjmení]],3,0))</f>
        <v/>
      </c>
      <c r="I6058" s="94"/>
      <c r="J6058" s="94"/>
      <c r="L6058" s="15"/>
      <c r="M6058" s="15"/>
      <c r="N6058" s="15"/>
    </row>
    <row r="6059" spans="2:14" s="25" customFormat="1" ht="15" customHeight="1" x14ac:dyDescent="0.3">
      <c r="B6059" s="25" t="str">
        <f>IF(A6059="","",VLOOKUP(A6059,Tabulka3[[Číslo registrace  u jednorázové akce]:[Příjmení]],2,0))</f>
        <v/>
      </c>
      <c r="C6059" s="25" t="str">
        <f>IF(A6059="","",VLOOKUP(A6059,Tabulka3[[Číslo registrace  u jednorázové akce]:[Příjmení]],3,0))</f>
        <v/>
      </c>
      <c r="I6059" s="94"/>
      <c r="J6059" s="94"/>
      <c r="L6059" s="15"/>
      <c r="M6059" s="15"/>
      <c r="N6059" s="15"/>
    </row>
    <row r="6060" spans="2:14" s="25" customFormat="1" ht="15" customHeight="1" x14ac:dyDescent="0.3">
      <c r="B6060" s="25" t="str">
        <f>IF(A6060="","",VLOOKUP(A6060,Tabulka3[[Číslo registrace  u jednorázové akce]:[Příjmení]],2,0))</f>
        <v/>
      </c>
      <c r="C6060" s="25" t="str">
        <f>IF(A6060="","",VLOOKUP(A6060,Tabulka3[[Číslo registrace  u jednorázové akce]:[Příjmení]],3,0))</f>
        <v/>
      </c>
      <c r="I6060" s="94"/>
      <c r="J6060" s="94"/>
      <c r="L6060" s="15"/>
      <c r="M6060" s="15"/>
      <c r="N6060" s="15"/>
    </row>
    <row r="6061" spans="2:14" s="25" customFormat="1" ht="15" customHeight="1" x14ac:dyDescent="0.3">
      <c r="B6061" s="25" t="str">
        <f>IF(A6061="","",VLOOKUP(A6061,Tabulka3[[Číslo registrace  u jednorázové akce]:[Příjmení]],2,0))</f>
        <v/>
      </c>
      <c r="C6061" s="25" t="str">
        <f>IF(A6061="","",VLOOKUP(A6061,Tabulka3[[Číslo registrace  u jednorázové akce]:[Příjmení]],3,0))</f>
        <v/>
      </c>
      <c r="I6061" s="94"/>
      <c r="J6061" s="94"/>
      <c r="L6061" s="15"/>
      <c r="M6061" s="15"/>
      <c r="N6061" s="15"/>
    </row>
    <row r="6062" spans="2:14" s="25" customFormat="1" ht="15" customHeight="1" x14ac:dyDescent="0.3">
      <c r="B6062" s="25" t="str">
        <f>IF(A6062="","",VLOOKUP(A6062,Tabulka3[[Číslo registrace  u jednorázové akce]:[Příjmení]],2,0))</f>
        <v/>
      </c>
      <c r="C6062" s="25" t="str">
        <f>IF(A6062="","",VLOOKUP(A6062,Tabulka3[[Číslo registrace  u jednorázové akce]:[Příjmení]],3,0))</f>
        <v/>
      </c>
      <c r="I6062" s="94"/>
      <c r="J6062" s="94"/>
      <c r="L6062" s="15"/>
      <c r="M6062" s="15"/>
      <c r="N6062" s="15"/>
    </row>
    <row r="6063" spans="2:14" s="25" customFormat="1" ht="15" customHeight="1" x14ac:dyDescent="0.3">
      <c r="B6063" s="25" t="str">
        <f>IF(A6063="","",VLOOKUP(A6063,Tabulka3[[Číslo registrace  u jednorázové akce]:[Příjmení]],2,0))</f>
        <v/>
      </c>
      <c r="C6063" s="25" t="str">
        <f>IF(A6063="","",VLOOKUP(A6063,Tabulka3[[Číslo registrace  u jednorázové akce]:[Příjmení]],3,0))</f>
        <v/>
      </c>
      <c r="I6063" s="94"/>
      <c r="J6063" s="94"/>
      <c r="L6063" s="15"/>
      <c r="M6063" s="15"/>
      <c r="N6063" s="15"/>
    </row>
    <row r="6064" spans="2:14" s="25" customFormat="1" ht="15" customHeight="1" x14ac:dyDescent="0.3">
      <c r="B6064" s="25" t="str">
        <f>IF(A6064="","",VLOOKUP(A6064,Tabulka3[[Číslo registrace  u jednorázové akce]:[Příjmení]],2,0))</f>
        <v/>
      </c>
      <c r="C6064" s="25" t="str">
        <f>IF(A6064="","",VLOOKUP(A6064,Tabulka3[[Číslo registrace  u jednorázové akce]:[Příjmení]],3,0))</f>
        <v/>
      </c>
      <c r="I6064" s="94"/>
      <c r="J6064" s="94"/>
      <c r="L6064" s="15"/>
      <c r="M6064" s="15"/>
      <c r="N6064" s="15"/>
    </row>
    <row r="6065" spans="2:14" s="25" customFormat="1" ht="15" customHeight="1" x14ac:dyDescent="0.3">
      <c r="B6065" s="25" t="str">
        <f>IF(A6065="","",VLOOKUP(A6065,Tabulka3[[Číslo registrace  u jednorázové akce]:[Příjmení]],2,0))</f>
        <v/>
      </c>
      <c r="C6065" s="25" t="str">
        <f>IF(A6065="","",VLOOKUP(A6065,Tabulka3[[Číslo registrace  u jednorázové akce]:[Příjmení]],3,0))</f>
        <v/>
      </c>
      <c r="I6065" s="94"/>
      <c r="J6065" s="94"/>
      <c r="L6065" s="15"/>
      <c r="M6065" s="15"/>
      <c r="N6065" s="15"/>
    </row>
    <row r="6066" spans="2:14" s="25" customFormat="1" ht="15" customHeight="1" x14ac:dyDescent="0.3">
      <c r="B6066" s="25" t="str">
        <f>IF(A6066="","",VLOOKUP(A6066,Tabulka3[[Číslo registrace  u jednorázové akce]:[Příjmení]],2,0))</f>
        <v/>
      </c>
      <c r="C6066" s="25" t="str">
        <f>IF(A6066="","",VLOOKUP(A6066,Tabulka3[[Číslo registrace  u jednorázové akce]:[Příjmení]],3,0))</f>
        <v/>
      </c>
      <c r="I6066" s="94"/>
      <c r="J6066" s="94"/>
      <c r="L6066" s="15"/>
      <c r="M6066" s="15"/>
      <c r="N6066" s="15"/>
    </row>
    <row r="6067" spans="2:14" s="25" customFormat="1" ht="15" customHeight="1" x14ac:dyDescent="0.3">
      <c r="B6067" s="25" t="str">
        <f>IF(A6067="","",VLOOKUP(A6067,Tabulka3[[Číslo registrace  u jednorázové akce]:[Příjmení]],2,0))</f>
        <v/>
      </c>
      <c r="C6067" s="25" t="str">
        <f>IF(A6067="","",VLOOKUP(A6067,Tabulka3[[Číslo registrace  u jednorázové akce]:[Příjmení]],3,0))</f>
        <v/>
      </c>
      <c r="I6067" s="94"/>
      <c r="J6067" s="94"/>
      <c r="L6067" s="15"/>
      <c r="M6067" s="15"/>
      <c r="N6067" s="15"/>
    </row>
    <row r="6068" spans="2:14" s="25" customFormat="1" ht="15" customHeight="1" x14ac:dyDescent="0.3">
      <c r="B6068" s="25" t="str">
        <f>IF(A6068="","",VLOOKUP(A6068,Tabulka3[[Číslo registrace  u jednorázové akce]:[Příjmení]],2,0))</f>
        <v/>
      </c>
      <c r="C6068" s="25" t="str">
        <f>IF(A6068="","",VLOOKUP(A6068,Tabulka3[[Číslo registrace  u jednorázové akce]:[Příjmení]],3,0))</f>
        <v/>
      </c>
      <c r="I6068" s="94"/>
      <c r="J6068" s="94"/>
      <c r="L6068" s="15"/>
      <c r="M6068" s="15"/>
      <c r="N6068" s="15"/>
    </row>
    <row r="6069" spans="2:14" s="25" customFormat="1" ht="15" customHeight="1" x14ac:dyDescent="0.3">
      <c r="B6069" s="25" t="str">
        <f>IF(A6069="","",VLOOKUP(A6069,Tabulka3[[Číslo registrace  u jednorázové akce]:[Příjmení]],2,0))</f>
        <v/>
      </c>
      <c r="C6069" s="25" t="str">
        <f>IF(A6069="","",VLOOKUP(A6069,Tabulka3[[Číslo registrace  u jednorázové akce]:[Příjmení]],3,0))</f>
        <v/>
      </c>
      <c r="I6069" s="94"/>
      <c r="J6069" s="94"/>
      <c r="L6069" s="15"/>
      <c r="M6069" s="15"/>
      <c r="N6069" s="15"/>
    </row>
    <row r="6070" spans="2:14" s="25" customFormat="1" ht="15" customHeight="1" x14ac:dyDescent="0.3">
      <c r="B6070" s="25" t="str">
        <f>IF(A6070="","",VLOOKUP(A6070,Tabulka3[[Číslo registrace  u jednorázové akce]:[Příjmení]],2,0))</f>
        <v/>
      </c>
      <c r="C6070" s="25" t="str">
        <f>IF(A6070="","",VLOOKUP(A6070,Tabulka3[[Číslo registrace  u jednorázové akce]:[Příjmení]],3,0))</f>
        <v/>
      </c>
      <c r="I6070" s="94"/>
      <c r="J6070" s="94"/>
      <c r="L6070" s="15"/>
      <c r="M6070" s="15"/>
      <c r="N6070" s="15"/>
    </row>
    <row r="6071" spans="2:14" s="25" customFormat="1" ht="15" customHeight="1" x14ac:dyDescent="0.3">
      <c r="B6071" s="25" t="str">
        <f>IF(A6071="","",VLOOKUP(A6071,Tabulka3[[Číslo registrace  u jednorázové akce]:[Příjmení]],2,0))</f>
        <v/>
      </c>
      <c r="C6071" s="25" t="str">
        <f>IF(A6071="","",VLOOKUP(A6071,Tabulka3[[Číslo registrace  u jednorázové akce]:[Příjmení]],3,0))</f>
        <v/>
      </c>
      <c r="I6071" s="94"/>
      <c r="J6071" s="94"/>
      <c r="L6071" s="15"/>
      <c r="M6071" s="15"/>
      <c r="N6071" s="15"/>
    </row>
    <row r="6072" spans="2:14" s="25" customFormat="1" ht="15" customHeight="1" x14ac:dyDescent="0.3">
      <c r="B6072" s="25" t="str">
        <f>IF(A6072="","",VLOOKUP(A6072,Tabulka3[[Číslo registrace  u jednorázové akce]:[Příjmení]],2,0))</f>
        <v/>
      </c>
      <c r="C6072" s="25" t="str">
        <f>IF(A6072="","",VLOOKUP(A6072,Tabulka3[[Číslo registrace  u jednorázové akce]:[Příjmení]],3,0))</f>
        <v/>
      </c>
      <c r="I6072" s="94"/>
      <c r="J6072" s="94"/>
      <c r="L6072" s="15"/>
      <c r="M6072" s="15"/>
      <c r="N6072" s="15"/>
    </row>
    <row r="6073" spans="2:14" s="25" customFormat="1" ht="15" customHeight="1" x14ac:dyDescent="0.3">
      <c r="B6073" s="25" t="str">
        <f>IF(A6073="","",VLOOKUP(A6073,Tabulka3[[Číslo registrace  u jednorázové akce]:[Příjmení]],2,0))</f>
        <v/>
      </c>
      <c r="C6073" s="25" t="str">
        <f>IF(A6073="","",VLOOKUP(A6073,Tabulka3[[Číslo registrace  u jednorázové akce]:[Příjmení]],3,0))</f>
        <v/>
      </c>
      <c r="I6073" s="94"/>
      <c r="J6073" s="94"/>
      <c r="L6073" s="15"/>
      <c r="M6073" s="15"/>
      <c r="N6073" s="15"/>
    </row>
    <row r="6074" spans="2:14" s="25" customFormat="1" ht="15" customHeight="1" x14ac:dyDescent="0.3">
      <c r="B6074" s="25" t="str">
        <f>IF(A6074="","",VLOOKUP(A6074,Tabulka3[[Číslo registrace  u jednorázové akce]:[Příjmení]],2,0))</f>
        <v/>
      </c>
      <c r="C6074" s="25" t="str">
        <f>IF(A6074="","",VLOOKUP(A6074,Tabulka3[[Číslo registrace  u jednorázové akce]:[Příjmení]],3,0))</f>
        <v/>
      </c>
      <c r="I6074" s="94"/>
      <c r="J6074" s="94"/>
      <c r="L6074" s="15"/>
      <c r="M6074" s="15"/>
      <c r="N6074" s="15"/>
    </row>
    <row r="6075" spans="2:14" s="25" customFormat="1" ht="15" customHeight="1" x14ac:dyDescent="0.3">
      <c r="B6075" s="25" t="str">
        <f>IF(A6075="","",VLOOKUP(A6075,Tabulka3[[Číslo registrace  u jednorázové akce]:[Příjmení]],2,0))</f>
        <v/>
      </c>
      <c r="C6075" s="25" t="str">
        <f>IF(A6075="","",VLOOKUP(A6075,Tabulka3[[Číslo registrace  u jednorázové akce]:[Příjmení]],3,0))</f>
        <v/>
      </c>
      <c r="I6075" s="94"/>
      <c r="J6075" s="94"/>
      <c r="L6075" s="15"/>
      <c r="M6075" s="15"/>
      <c r="N6075" s="15"/>
    </row>
    <row r="6076" spans="2:14" s="25" customFormat="1" ht="15" customHeight="1" x14ac:dyDescent="0.3">
      <c r="B6076" s="25" t="str">
        <f>IF(A6076="","",VLOOKUP(A6076,Tabulka3[[Číslo registrace  u jednorázové akce]:[Příjmení]],2,0))</f>
        <v/>
      </c>
      <c r="C6076" s="25" t="str">
        <f>IF(A6076="","",VLOOKUP(A6076,Tabulka3[[Číslo registrace  u jednorázové akce]:[Příjmení]],3,0))</f>
        <v/>
      </c>
      <c r="I6076" s="94"/>
      <c r="J6076" s="94"/>
      <c r="L6076" s="15"/>
      <c r="M6076" s="15"/>
      <c r="N6076" s="15"/>
    </row>
    <row r="6077" spans="2:14" s="25" customFormat="1" ht="15" customHeight="1" x14ac:dyDescent="0.3">
      <c r="B6077" s="25" t="str">
        <f>IF(A6077="","",VLOOKUP(A6077,Tabulka3[[Číslo registrace  u jednorázové akce]:[Příjmení]],2,0))</f>
        <v/>
      </c>
      <c r="C6077" s="25" t="str">
        <f>IF(A6077="","",VLOOKUP(A6077,Tabulka3[[Číslo registrace  u jednorázové akce]:[Příjmení]],3,0))</f>
        <v/>
      </c>
      <c r="I6077" s="94"/>
      <c r="J6077" s="94"/>
      <c r="L6077" s="15"/>
      <c r="M6077" s="15"/>
      <c r="N6077" s="15"/>
    </row>
    <row r="6078" spans="2:14" s="25" customFormat="1" ht="15" customHeight="1" x14ac:dyDescent="0.3">
      <c r="B6078" s="25" t="str">
        <f>IF(A6078="","",VLOOKUP(A6078,Tabulka3[[Číslo registrace  u jednorázové akce]:[Příjmení]],2,0))</f>
        <v/>
      </c>
      <c r="C6078" s="25" t="str">
        <f>IF(A6078="","",VLOOKUP(A6078,Tabulka3[[Číslo registrace  u jednorázové akce]:[Příjmení]],3,0))</f>
        <v/>
      </c>
      <c r="I6078" s="94"/>
      <c r="J6078" s="94"/>
      <c r="L6078" s="15"/>
      <c r="M6078" s="15"/>
      <c r="N6078" s="15"/>
    </row>
    <row r="6079" spans="2:14" s="25" customFormat="1" ht="15" customHeight="1" x14ac:dyDescent="0.3">
      <c r="B6079" s="25" t="str">
        <f>IF(A6079="","",VLOOKUP(A6079,Tabulka3[[Číslo registrace  u jednorázové akce]:[Příjmení]],2,0))</f>
        <v/>
      </c>
      <c r="C6079" s="25" t="str">
        <f>IF(A6079="","",VLOOKUP(A6079,Tabulka3[[Číslo registrace  u jednorázové akce]:[Příjmení]],3,0))</f>
        <v/>
      </c>
      <c r="I6079" s="94"/>
      <c r="J6079" s="94"/>
      <c r="L6079" s="15"/>
      <c r="M6079" s="15"/>
      <c r="N6079" s="15"/>
    </row>
    <row r="6080" spans="2:14" s="25" customFormat="1" ht="15" customHeight="1" x14ac:dyDescent="0.3">
      <c r="B6080" s="25" t="str">
        <f>IF(A6080="","",VLOOKUP(A6080,Tabulka3[[Číslo registrace  u jednorázové akce]:[Příjmení]],2,0))</f>
        <v/>
      </c>
      <c r="C6080" s="25" t="str">
        <f>IF(A6080="","",VLOOKUP(A6080,Tabulka3[[Číslo registrace  u jednorázové akce]:[Příjmení]],3,0))</f>
        <v/>
      </c>
      <c r="I6080" s="94"/>
      <c r="J6080" s="94"/>
      <c r="L6080" s="15"/>
      <c r="M6080" s="15"/>
      <c r="N6080" s="15"/>
    </row>
    <row r="6081" spans="2:14" s="25" customFormat="1" ht="15" customHeight="1" x14ac:dyDescent="0.3">
      <c r="B6081" s="25" t="str">
        <f>IF(A6081="","",VLOOKUP(A6081,Tabulka3[[Číslo registrace  u jednorázové akce]:[Příjmení]],2,0))</f>
        <v/>
      </c>
      <c r="C6081" s="25" t="str">
        <f>IF(A6081="","",VLOOKUP(A6081,Tabulka3[[Číslo registrace  u jednorázové akce]:[Příjmení]],3,0))</f>
        <v/>
      </c>
      <c r="I6081" s="94"/>
      <c r="J6081" s="94"/>
      <c r="L6081" s="15"/>
      <c r="M6081" s="15"/>
      <c r="N6081" s="15"/>
    </row>
    <row r="6082" spans="2:14" s="25" customFormat="1" ht="15" customHeight="1" x14ac:dyDescent="0.3">
      <c r="B6082" s="25" t="str">
        <f>IF(A6082="","",VLOOKUP(A6082,Tabulka3[[Číslo registrace  u jednorázové akce]:[Příjmení]],2,0))</f>
        <v/>
      </c>
      <c r="C6082" s="25" t="str">
        <f>IF(A6082="","",VLOOKUP(A6082,Tabulka3[[Číslo registrace  u jednorázové akce]:[Příjmení]],3,0))</f>
        <v/>
      </c>
      <c r="I6082" s="94"/>
      <c r="J6082" s="94"/>
      <c r="L6082" s="15"/>
      <c r="M6082" s="15"/>
      <c r="N6082" s="15"/>
    </row>
    <row r="6083" spans="2:14" s="25" customFormat="1" ht="15" customHeight="1" x14ac:dyDescent="0.3">
      <c r="B6083" s="25" t="str">
        <f>IF(A6083="","",VLOOKUP(A6083,Tabulka3[[Číslo registrace  u jednorázové akce]:[Příjmení]],2,0))</f>
        <v/>
      </c>
      <c r="C6083" s="25" t="str">
        <f>IF(A6083="","",VLOOKUP(A6083,Tabulka3[[Číslo registrace  u jednorázové akce]:[Příjmení]],3,0))</f>
        <v/>
      </c>
      <c r="I6083" s="94"/>
      <c r="J6083" s="94"/>
      <c r="L6083" s="15"/>
      <c r="M6083" s="15"/>
      <c r="N6083" s="15"/>
    </row>
    <row r="6084" spans="2:14" s="25" customFormat="1" ht="15" customHeight="1" x14ac:dyDescent="0.3">
      <c r="B6084" s="25" t="str">
        <f>IF(A6084="","",VLOOKUP(A6084,Tabulka3[[Číslo registrace  u jednorázové akce]:[Příjmení]],2,0))</f>
        <v/>
      </c>
      <c r="C6084" s="25" t="str">
        <f>IF(A6084="","",VLOOKUP(A6084,Tabulka3[[Číslo registrace  u jednorázové akce]:[Příjmení]],3,0))</f>
        <v/>
      </c>
      <c r="I6084" s="94"/>
      <c r="J6084" s="94"/>
      <c r="L6084" s="15"/>
      <c r="M6084" s="15"/>
      <c r="N6084" s="15"/>
    </row>
    <row r="6085" spans="2:14" s="25" customFormat="1" ht="15" customHeight="1" x14ac:dyDescent="0.3">
      <c r="B6085" s="25" t="str">
        <f>IF(A6085="","",VLOOKUP(A6085,Tabulka3[[Číslo registrace  u jednorázové akce]:[Příjmení]],2,0))</f>
        <v/>
      </c>
      <c r="C6085" s="25" t="str">
        <f>IF(A6085="","",VLOOKUP(A6085,Tabulka3[[Číslo registrace  u jednorázové akce]:[Příjmení]],3,0))</f>
        <v/>
      </c>
      <c r="I6085" s="94"/>
      <c r="J6085" s="94"/>
      <c r="L6085" s="15"/>
      <c r="M6085" s="15"/>
      <c r="N6085" s="15"/>
    </row>
    <row r="6086" spans="2:14" s="25" customFormat="1" ht="15" customHeight="1" x14ac:dyDescent="0.3">
      <c r="B6086" s="25" t="str">
        <f>IF(A6086="","",VLOOKUP(A6086,Tabulka3[[Číslo registrace  u jednorázové akce]:[Příjmení]],2,0))</f>
        <v/>
      </c>
      <c r="C6086" s="25" t="str">
        <f>IF(A6086="","",VLOOKUP(A6086,Tabulka3[[Číslo registrace  u jednorázové akce]:[Příjmení]],3,0))</f>
        <v/>
      </c>
      <c r="I6086" s="94"/>
      <c r="J6086" s="94"/>
      <c r="L6086" s="15"/>
      <c r="M6086" s="15"/>
      <c r="N6086" s="15"/>
    </row>
    <row r="6087" spans="2:14" s="25" customFormat="1" ht="15" customHeight="1" x14ac:dyDescent="0.3">
      <c r="B6087" s="25" t="str">
        <f>IF(A6087="","",VLOOKUP(A6087,Tabulka3[[Číslo registrace  u jednorázové akce]:[Příjmení]],2,0))</f>
        <v/>
      </c>
      <c r="C6087" s="25" t="str">
        <f>IF(A6087="","",VLOOKUP(A6087,Tabulka3[[Číslo registrace  u jednorázové akce]:[Příjmení]],3,0))</f>
        <v/>
      </c>
      <c r="I6087" s="94"/>
      <c r="J6087" s="94"/>
      <c r="L6087" s="15"/>
      <c r="M6087" s="15"/>
      <c r="N6087" s="15"/>
    </row>
    <row r="6088" spans="2:14" s="25" customFormat="1" ht="15" customHeight="1" x14ac:dyDescent="0.3">
      <c r="B6088" s="25" t="str">
        <f>IF(A6088="","",VLOOKUP(A6088,Tabulka3[[Číslo registrace  u jednorázové akce]:[Příjmení]],2,0))</f>
        <v/>
      </c>
      <c r="C6088" s="25" t="str">
        <f>IF(A6088="","",VLOOKUP(A6088,Tabulka3[[Číslo registrace  u jednorázové akce]:[Příjmení]],3,0))</f>
        <v/>
      </c>
      <c r="I6088" s="94"/>
      <c r="J6088" s="94"/>
      <c r="L6088" s="15"/>
      <c r="M6088" s="15"/>
      <c r="N6088" s="15"/>
    </row>
    <row r="6089" spans="2:14" s="25" customFormat="1" ht="15" customHeight="1" x14ac:dyDescent="0.3">
      <c r="B6089" s="25" t="str">
        <f>IF(A6089="","",VLOOKUP(A6089,Tabulka3[[Číslo registrace  u jednorázové akce]:[Příjmení]],2,0))</f>
        <v/>
      </c>
      <c r="C6089" s="25" t="str">
        <f>IF(A6089="","",VLOOKUP(A6089,Tabulka3[[Číslo registrace  u jednorázové akce]:[Příjmení]],3,0))</f>
        <v/>
      </c>
      <c r="I6089" s="94"/>
      <c r="J6089" s="94"/>
      <c r="L6089" s="15"/>
      <c r="M6089" s="15"/>
      <c r="N6089" s="15"/>
    </row>
    <row r="6090" spans="2:14" s="25" customFormat="1" ht="15" customHeight="1" x14ac:dyDescent="0.3">
      <c r="B6090" s="25" t="str">
        <f>IF(A6090="","",VLOOKUP(A6090,Tabulka3[[Číslo registrace  u jednorázové akce]:[Příjmení]],2,0))</f>
        <v/>
      </c>
      <c r="C6090" s="25" t="str">
        <f>IF(A6090="","",VLOOKUP(A6090,Tabulka3[[Číslo registrace  u jednorázové akce]:[Příjmení]],3,0))</f>
        <v/>
      </c>
      <c r="I6090" s="94"/>
      <c r="J6090" s="94"/>
      <c r="L6090" s="15"/>
      <c r="M6090" s="15"/>
      <c r="N6090" s="15"/>
    </row>
    <row r="6091" spans="2:14" s="25" customFormat="1" ht="15" customHeight="1" x14ac:dyDescent="0.3">
      <c r="B6091" s="25" t="str">
        <f>IF(A6091="","",VLOOKUP(A6091,Tabulka3[[Číslo registrace  u jednorázové akce]:[Příjmení]],2,0))</f>
        <v/>
      </c>
      <c r="C6091" s="25" t="str">
        <f>IF(A6091="","",VLOOKUP(A6091,Tabulka3[[Číslo registrace  u jednorázové akce]:[Příjmení]],3,0))</f>
        <v/>
      </c>
      <c r="I6091" s="94"/>
      <c r="J6091" s="94"/>
      <c r="L6091" s="15"/>
      <c r="M6091" s="15"/>
      <c r="N6091" s="15"/>
    </row>
    <row r="6092" spans="2:14" s="25" customFormat="1" ht="15" customHeight="1" x14ac:dyDescent="0.3">
      <c r="B6092" s="25" t="str">
        <f>IF(A6092="","",VLOOKUP(A6092,Tabulka3[[Číslo registrace  u jednorázové akce]:[Příjmení]],2,0))</f>
        <v/>
      </c>
      <c r="C6092" s="25" t="str">
        <f>IF(A6092="","",VLOOKUP(A6092,Tabulka3[[Číslo registrace  u jednorázové akce]:[Příjmení]],3,0))</f>
        <v/>
      </c>
      <c r="I6092" s="94"/>
      <c r="J6092" s="94"/>
      <c r="L6092" s="15"/>
      <c r="M6092" s="15"/>
      <c r="N6092" s="15"/>
    </row>
    <row r="6093" spans="2:14" s="25" customFormat="1" ht="15" customHeight="1" x14ac:dyDescent="0.3">
      <c r="B6093" s="25" t="str">
        <f>IF(A6093="","",VLOOKUP(A6093,Tabulka3[[Číslo registrace  u jednorázové akce]:[Příjmení]],2,0))</f>
        <v/>
      </c>
      <c r="C6093" s="25" t="str">
        <f>IF(A6093="","",VLOOKUP(A6093,Tabulka3[[Číslo registrace  u jednorázové akce]:[Příjmení]],3,0))</f>
        <v/>
      </c>
      <c r="I6093" s="94"/>
      <c r="J6093" s="94"/>
      <c r="L6093" s="15"/>
      <c r="M6093" s="15"/>
      <c r="N6093" s="15"/>
    </row>
    <row r="6094" spans="2:14" s="25" customFormat="1" ht="15" customHeight="1" x14ac:dyDescent="0.3">
      <c r="B6094" s="25" t="str">
        <f>IF(A6094="","",VLOOKUP(A6094,Tabulka3[[Číslo registrace  u jednorázové akce]:[Příjmení]],2,0))</f>
        <v/>
      </c>
      <c r="C6094" s="25" t="str">
        <f>IF(A6094="","",VLOOKUP(A6094,Tabulka3[[Číslo registrace  u jednorázové akce]:[Příjmení]],3,0))</f>
        <v/>
      </c>
      <c r="I6094" s="94"/>
      <c r="J6094" s="94"/>
      <c r="L6094" s="15"/>
      <c r="M6094" s="15"/>
      <c r="N6094" s="15"/>
    </row>
    <row r="6095" spans="2:14" s="25" customFormat="1" ht="15" customHeight="1" x14ac:dyDescent="0.3">
      <c r="B6095" s="25" t="str">
        <f>IF(A6095="","",VLOOKUP(A6095,Tabulka3[[Číslo registrace  u jednorázové akce]:[Příjmení]],2,0))</f>
        <v/>
      </c>
      <c r="C6095" s="25" t="str">
        <f>IF(A6095="","",VLOOKUP(A6095,Tabulka3[[Číslo registrace  u jednorázové akce]:[Příjmení]],3,0))</f>
        <v/>
      </c>
      <c r="I6095" s="94"/>
      <c r="J6095" s="94"/>
      <c r="L6095" s="15"/>
      <c r="M6095" s="15"/>
      <c r="N6095" s="15"/>
    </row>
    <row r="6096" spans="2:14" s="25" customFormat="1" ht="15" customHeight="1" x14ac:dyDescent="0.3">
      <c r="B6096" s="25" t="str">
        <f>IF(A6096="","",VLOOKUP(A6096,Tabulka3[[Číslo registrace  u jednorázové akce]:[Příjmení]],2,0))</f>
        <v/>
      </c>
      <c r="C6096" s="25" t="str">
        <f>IF(A6096="","",VLOOKUP(A6096,Tabulka3[[Číslo registrace  u jednorázové akce]:[Příjmení]],3,0))</f>
        <v/>
      </c>
      <c r="I6096" s="94"/>
      <c r="J6096" s="94"/>
      <c r="L6096" s="15"/>
      <c r="M6096" s="15"/>
      <c r="N6096" s="15"/>
    </row>
    <row r="6097" spans="2:14" s="25" customFormat="1" ht="15" customHeight="1" x14ac:dyDescent="0.3">
      <c r="B6097" s="25" t="str">
        <f>IF(A6097="","",VLOOKUP(A6097,Tabulka3[[Číslo registrace  u jednorázové akce]:[Příjmení]],2,0))</f>
        <v/>
      </c>
      <c r="C6097" s="25" t="str">
        <f>IF(A6097="","",VLOOKUP(A6097,Tabulka3[[Číslo registrace  u jednorázové akce]:[Příjmení]],3,0))</f>
        <v/>
      </c>
      <c r="I6097" s="94"/>
      <c r="J6097" s="94"/>
      <c r="L6097" s="15"/>
      <c r="M6097" s="15"/>
      <c r="N6097" s="15"/>
    </row>
    <row r="6098" spans="2:14" s="25" customFormat="1" ht="15" customHeight="1" x14ac:dyDescent="0.3">
      <c r="B6098" s="25" t="str">
        <f>IF(A6098="","",VLOOKUP(A6098,Tabulka3[[Číslo registrace  u jednorázové akce]:[Příjmení]],2,0))</f>
        <v/>
      </c>
      <c r="C6098" s="25" t="str">
        <f>IF(A6098="","",VLOOKUP(A6098,Tabulka3[[Číslo registrace  u jednorázové akce]:[Příjmení]],3,0))</f>
        <v/>
      </c>
      <c r="I6098" s="94"/>
      <c r="J6098" s="94"/>
      <c r="L6098" s="15"/>
      <c r="M6098" s="15"/>
      <c r="N6098" s="15"/>
    </row>
    <row r="6099" spans="2:14" s="25" customFormat="1" ht="15" customHeight="1" x14ac:dyDescent="0.3">
      <c r="B6099" s="25" t="str">
        <f>IF(A6099="","",VLOOKUP(A6099,Tabulka3[[Číslo registrace  u jednorázové akce]:[Příjmení]],2,0))</f>
        <v/>
      </c>
      <c r="C6099" s="25" t="str">
        <f>IF(A6099="","",VLOOKUP(A6099,Tabulka3[[Číslo registrace  u jednorázové akce]:[Příjmení]],3,0))</f>
        <v/>
      </c>
      <c r="I6099" s="94"/>
      <c r="J6099" s="94"/>
      <c r="L6099" s="15"/>
      <c r="M6099" s="15"/>
      <c r="N6099" s="15"/>
    </row>
    <row r="6100" spans="2:14" s="25" customFormat="1" ht="15" customHeight="1" x14ac:dyDescent="0.3">
      <c r="B6100" s="25" t="str">
        <f>IF(A6100="","",VLOOKUP(A6100,Tabulka3[[Číslo registrace  u jednorázové akce]:[Příjmení]],2,0))</f>
        <v/>
      </c>
      <c r="C6100" s="25" t="str">
        <f>IF(A6100="","",VLOOKUP(A6100,Tabulka3[[Číslo registrace  u jednorázové akce]:[Příjmení]],3,0))</f>
        <v/>
      </c>
      <c r="I6100" s="94"/>
      <c r="J6100" s="94"/>
      <c r="L6100" s="15"/>
      <c r="M6100" s="15"/>
      <c r="N6100" s="15"/>
    </row>
    <row r="6101" spans="2:14" s="25" customFormat="1" ht="15" customHeight="1" x14ac:dyDescent="0.3">
      <c r="B6101" s="25" t="str">
        <f>IF(A6101="","",VLOOKUP(A6101,Tabulka3[[Číslo registrace  u jednorázové akce]:[Příjmení]],2,0))</f>
        <v/>
      </c>
      <c r="C6101" s="25" t="str">
        <f>IF(A6101="","",VLOOKUP(A6101,Tabulka3[[Číslo registrace  u jednorázové akce]:[Příjmení]],3,0))</f>
        <v/>
      </c>
      <c r="I6101" s="94"/>
      <c r="J6101" s="94"/>
      <c r="L6101" s="15"/>
      <c r="M6101" s="15"/>
      <c r="N6101" s="15"/>
    </row>
    <row r="6102" spans="2:14" s="25" customFormat="1" ht="15" customHeight="1" x14ac:dyDescent="0.3">
      <c r="B6102" s="25" t="str">
        <f>IF(A6102="","",VLOOKUP(A6102,Tabulka3[[Číslo registrace  u jednorázové akce]:[Příjmení]],2,0))</f>
        <v/>
      </c>
      <c r="C6102" s="25" t="str">
        <f>IF(A6102="","",VLOOKUP(A6102,Tabulka3[[Číslo registrace  u jednorázové akce]:[Příjmení]],3,0))</f>
        <v/>
      </c>
      <c r="I6102" s="94"/>
      <c r="J6102" s="94"/>
      <c r="L6102" s="15"/>
      <c r="M6102" s="15"/>
      <c r="N6102" s="15"/>
    </row>
    <row r="6103" spans="2:14" s="25" customFormat="1" ht="15" customHeight="1" x14ac:dyDescent="0.3">
      <c r="B6103" s="25" t="str">
        <f>IF(A6103="","",VLOOKUP(A6103,Tabulka3[[Číslo registrace  u jednorázové akce]:[Příjmení]],2,0))</f>
        <v/>
      </c>
      <c r="C6103" s="25" t="str">
        <f>IF(A6103="","",VLOOKUP(A6103,Tabulka3[[Číslo registrace  u jednorázové akce]:[Příjmení]],3,0))</f>
        <v/>
      </c>
      <c r="I6103" s="94"/>
      <c r="J6103" s="94"/>
      <c r="L6103" s="15"/>
      <c r="M6103" s="15"/>
      <c r="N6103" s="15"/>
    </row>
    <row r="6104" spans="2:14" s="25" customFormat="1" ht="15" customHeight="1" x14ac:dyDescent="0.3">
      <c r="B6104" s="25" t="str">
        <f>IF(A6104="","",VLOOKUP(A6104,Tabulka3[[Číslo registrace  u jednorázové akce]:[Příjmení]],2,0))</f>
        <v/>
      </c>
      <c r="C6104" s="25" t="str">
        <f>IF(A6104="","",VLOOKUP(A6104,Tabulka3[[Číslo registrace  u jednorázové akce]:[Příjmení]],3,0))</f>
        <v/>
      </c>
      <c r="I6104" s="94"/>
      <c r="J6104" s="94"/>
      <c r="L6104" s="15"/>
      <c r="M6104" s="15"/>
      <c r="N6104" s="15"/>
    </row>
    <row r="6105" spans="2:14" s="25" customFormat="1" ht="15" customHeight="1" x14ac:dyDescent="0.3">
      <c r="B6105" s="25" t="str">
        <f>IF(A6105="","",VLOOKUP(A6105,Tabulka3[[Číslo registrace  u jednorázové akce]:[Příjmení]],2,0))</f>
        <v/>
      </c>
      <c r="C6105" s="25" t="str">
        <f>IF(A6105="","",VLOOKUP(A6105,Tabulka3[[Číslo registrace  u jednorázové akce]:[Příjmení]],3,0))</f>
        <v/>
      </c>
      <c r="I6105" s="94"/>
      <c r="J6105" s="94"/>
      <c r="L6105" s="15"/>
      <c r="M6105" s="15"/>
      <c r="N6105" s="15"/>
    </row>
    <row r="6106" spans="2:14" s="25" customFormat="1" ht="15" customHeight="1" x14ac:dyDescent="0.3">
      <c r="B6106" s="25" t="str">
        <f>IF(A6106="","",VLOOKUP(A6106,Tabulka3[[Číslo registrace  u jednorázové akce]:[Příjmení]],2,0))</f>
        <v/>
      </c>
      <c r="C6106" s="25" t="str">
        <f>IF(A6106="","",VLOOKUP(A6106,Tabulka3[[Číslo registrace  u jednorázové akce]:[Příjmení]],3,0))</f>
        <v/>
      </c>
      <c r="I6106" s="94"/>
      <c r="J6106" s="94"/>
      <c r="L6106" s="15"/>
      <c r="M6106" s="15"/>
      <c r="N6106" s="15"/>
    </row>
    <row r="6107" spans="2:14" s="25" customFormat="1" ht="15" customHeight="1" x14ac:dyDescent="0.3">
      <c r="B6107" s="25" t="str">
        <f>IF(A6107="","",VLOOKUP(A6107,Tabulka3[[Číslo registrace  u jednorázové akce]:[Příjmení]],2,0))</f>
        <v/>
      </c>
      <c r="C6107" s="25" t="str">
        <f>IF(A6107="","",VLOOKUP(A6107,Tabulka3[[Číslo registrace  u jednorázové akce]:[Příjmení]],3,0))</f>
        <v/>
      </c>
      <c r="I6107" s="94"/>
      <c r="J6107" s="94"/>
      <c r="L6107" s="15"/>
      <c r="M6107" s="15"/>
      <c r="N6107" s="15"/>
    </row>
    <row r="6108" spans="2:14" s="25" customFormat="1" ht="15" customHeight="1" x14ac:dyDescent="0.3">
      <c r="B6108" s="25" t="str">
        <f>IF(A6108="","",VLOOKUP(A6108,Tabulka3[[Číslo registrace  u jednorázové akce]:[Příjmení]],2,0))</f>
        <v/>
      </c>
      <c r="C6108" s="25" t="str">
        <f>IF(A6108="","",VLOOKUP(A6108,Tabulka3[[Číslo registrace  u jednorázové akce]:[Příjmení]],3,0))</f>
        <v/>
      </c>
      <c r="I6108" s="94"/>
      <c r="J6108" s="94"/>
      <c r="L6108" s="15"/>
      <c r="M6108" s="15"/>
      <c r="N6108" s="15"/>
    </row>
    <row r="6109" spans="2:14" s="25" customFormat="1" ht="15" customHeight="1" x14ac:dyDescent="0.3">
      <c r="B6109" s="25" t="str">
        <f>IF(A6109="","",VLOOKUP(A6109,Tabulka3[[Číslo registrace  u jednorázové akce]:[Příjmení]],2,0))</f>
        <v/>
      </c>
      <c r="C6109" s="25" t="str">
        <f>IF(A6109="","",VLOOKUP(A6109,Tabulka3[[Číslo registrace  u jednorázové akce]:[Příjmení]],3,0))</f>
        <v/>
      </c>
      <c r="I6109" s="94"/>
      <c r="J6109" s="94"/>
      <c r="L6109" s="15"/>
      <c r="M6109" s="15"/>
      <c r="N6109" s="15"/>
    </row>
    <row r="6110" spans="2:14" s="25" customFormat="1" ht="15" customHeight="1" x14ac:dyDescent="0.3">
      <c r="B6110" s="25" t="str">
        <f>IF(A6110="","",VLOOKUP(A6110,Tabulka3[[Číslo registrace  u jednorázové akce]:[Příjmení]],2,0))</f>
        <v/>
      </c>
      <c r="C6110" s="25" t="str">
        <f>IF(A6110="","",VLOOKUP(A6110,Tabulka3[[Číslo registrace  u jednorázové akce]:[Příjmení]],3,0))</f>
        <v/>
      </c>
      <c r="I6110" s="94"/>
      <c r="J6110" s="94"/>
      <c r="L6110" s="15"/>
      <c r="M6110" s="15"/>
      <c r="N6110" s="15"/>
    </row>
    <row r="6111" spans="2:14" s="25" customFormat="1" ht="15" customHeight="1" x14ac:dyDescent="0.3">
      <c r="B6111" s="25" t="str">
        <f>IF(A6111="","",VLOOKUP(A6111,Tabulka3[[Číslo registrace  u jednorázové akce]:[Příjmení]],2,0))</f>
        <v/>
      </c>
      <c r="C6111" s="25" t="str">
        <f>IF(A6111="","",VLOOKUP(A6111,Tabulka3[[Číslo registrace  u jednorázové akce]:[Příjmení]],3,0))</f>
        <v/>
      </c>
      <c r="I6111" s="94"/>
      <c r="J6111" s="94"/>
      <c r="L6111" s="15"/>
      <c r="M6111" s="15"/>
      <c r="N6111" s="15"/>
    </row>
    <row r="6112" spans="2:14" s="25" customFormat="1" ht="15" customHeight="1" x14ac:dyDescent="0.3">
      <c r="B6112" s="25" t="str">
        <f>IF(A6112="","",VLOOKUP(A6112,Tabulka3[[Číslo registrace  u jednorázové akce]:[Příjmení]],2,0))</f>
        <v/>
      </c>
      <c r="C6112" s="25" t="str">
        <f>IF(A6112="","",VLOOKUP(A6112,Tabulka3[[Číslo registrace  u jednorázové akce]:[Příjmení]],3,0))</f>
        <v/>
      </c>
      <c r="I6112" s="94"/>
      <c r="J6112" s="94"/>
      <c r="L6112" s="15"/>
      <c r="M6112" s="15"/>
      <c r="N6112" s="15"/>
    </row>
    <row r="6113" spans="2:14" s="25" customFormat="1" ht="15" customHeight="1" x14ac:dyDescent="0.3">
      <c r="B6113" s="25" t="str">
        <f>IF(A6113="","",VLOOKUP(A6113,Tabulka3[[Číslo registrace  u jednorázové akce]:[Příjmení]],2,0))</f>
        <v/>
      </c>
      <c r="C6113" s="25" t="str">
        <f>IF(A6113="","",VLOOKUP(A6113,Tabulka3[[Číslo registrace  u jednorázové akce]:[Příjmení]],3,0))</f>
        <v/>
      </c>
      <c r="I6113" s="94"/>
      <c r="J6113" s="94"/>
      <c r="L6113" s="15"/>
      <c r="M6113" s="15"/>
      <c r="N6113" s="15"/>
    </row>
    <row r="6114" spans="2:14" s="25" customFormat="1" ht="15" customHeight="1" x14ac:dyDescent="0.3">
      <c r="B6114" s="25" t="str">
        <f>IF(A6114="","",VLOOKUP(A6114,Tabulka3[[Číslo registrace  u jednorázové akce]:[Příjmení]],2,0))</f>
        <v/>
      </c>
      <c r="C6114" s="25" t="str">
        <f>IF(A6114="","",VLOOKUP(A6114,Tabulka3[[Číslo registrace  u jednorázové akce]:[Příjmení]],3,0))</f>
        <v/>
      </c>
      <c r="I6114" s="94"/>
      <c r="J6114" s="94"/>
      <c r="L6114" s="15"/>
      <c r="M6114" s="15"/>
      <c r="N6114" s="15"/>
    </row>
    <row r="6115" spans="2:14" s="25" customFormat="1" ht="15" customHeight="1" x14ac:dyDescent="0.3">
      <c r="B6115" s="25" t="str">
        <f>IF(A6115="","",VLOOKUP(A6115,Tabulka3[[Číslo registrace  u jednorázové akce]:[Příjmení]],2,0))</f>
        <v/>
      </c>
      <c r="C6115" s="25" t="str">
        <f>IF(A6115="","",VLOOKUP(A6115,Tabulka3[[Číslo registrace  u jednorázové akce]:[Příjmení]],3,0))</f>
        <v/>
      </c>
      <c r="I6115" s="94"/>
      <c r="J6115" s="94"/>
      <c r="L6115" s="15"/>
      <c r="M6115" s="15"/>
      <c r="N6115" s="15"/>
    </row>
    <row r="6116" spans="2:14" s="25" customFormat="1" ht="15" customHeight="1" x14ac:dyDescent="0.3">
      <c r="B6116" s="25" t="str">
        <f>IF(A6116="","",VLOOKUP(A6116,Tabulka3[[Číslo registrace  u jednorázové akce]:[Příjmení]],2,0))</f>
        <v/>
      </c>
      <c r="C6116" s="25" t="str">
        <f>IF(A6116="","",VLOOKUP(A6116,Tabulka3[[Číslo registrace  u jednorázové akce]:[Příjmení]],3,0))</f>
        <v/>
      </c>
      <c r="I6116" s="94"/>
      <c r="J6116" s="94"/>
      <c r="L6116" s="15"/>
      <c r="M6116" s="15"/>
      <c r="N6116" s="15"/>
    </row>
    <row r="6117" spans="2:14" s="25" customFormat="1" ht="15" customHeight="1" x14ac:dyDescent="0.3">
      <c r="B6117" s="25" t="str">
        <f>IF(A6117="","",VLOOKUP(A6117,Tabulka3[[Číslo registrace  u jednorázové akce]:[Příjmení]],2,0))</f>
        <v/>
      </c>
      <c r="C6117" s="25" t="str">
        <f>IF(A6117="","",VLOOKUP(A6117,Tabulka3[[Číslo registrace  u jednorázové akce]:[Příjmení]],3,0))</f>
        <v/>
      </c>
      <c r="I6117" s="94"/>
      <c r="J6117" s="94"/>
      <c r="L6117" s="15"/>
      <c r="M6117" s="15"/>
      <c r="N6117" s="15"/>
    </row>
    <row r="6118" spans="2:14" s="25" customFormat="1" ht="15" customHeight="1" x14ac:dyDescent="0.3">
      <c r="B6118" s="25" t="str">
        <f>IF(A6118="","",VLOOKUP(A6118,Tabulka3[[Číslo registrace  u jednorázové akce]:[Příjmení]],2,0))</f>
        <v/>
      </c>
      <c r="C6118" s="25" t="str">
        <f>IF(A6118="","",VLOOKUP(A6118,Tabulka3[[Číslo registrace  u jednorázové akce]:[Příjmení]],3,0))</f>
        <v/>
      </c>
      <c r="I6118" s="94"/>
      <c r="J6118" s="94"/>
      <c r="L6118" s="15"/>
      <c r="M6118" s="15"/>
      <c r="N6118" s="15"/>
    </row>
    <row r="6119" spans="2:14" s="25" customFormat="1" ht="15" customHeight="1" x14ac:dyDescent="0.3">
      <c r="B6119" s="25" t="str">
        <f>IF(A6119="","",VLOOKUP(A6119,Tabulka3[[Číslo registrace  u jednorázové akce]:[Příjmení]],2,0))</f>
        <v/>
      </c>
      <c r="C6119" s="25" t="str">
        <f>IF(A6119="","",VLOOKUP(A6119,Tabulka3[[Číslo registrace  u jednorázové akce]:[Příjmení]],3,0))</f>
        <v/>
      </c>
      <c r="I6119" s="94"/>
      <c r="J6119" s="94"/>
      <c r="L6119" s="15"/>
      <c r="M6119" s="15"/>
      <c r="N6119" s="15"/>
    </row>
    <row r="6120" spans="2:14" s="25" customFormat="1" ht="15" customHeight="1" x14ac:dyDescent="0.3">
      <c r="B6120" s="25" t="str">
        <f>IF(A6120="","",VLOOKUP(A6120,Tabulka3[[Číslo registrace  u jednorázové akce]:[Příjmení]],2,0))</f>
        <v/>
      </c>
      <c r="C6120" s="25" t="str">
        <f>IF(A6120="","",VLOOKUP(A6120,Tabulka3[[Číslo registrace  u jednorázové akce]:[Příjmení]],3,0))</f>
        <v/>
      </c>
      <c r="I6120" s="94"/>
      <c r="J6120" s="94"/>
      <c r="L6120" s="15"/>
      <c r="M6120" s="15"/>
      <c r="N6120" s="15"/>
    </row>
    <row r="6121" spans="2:14" s="25" customFormat="1" ht="15" customHeight="1" x14ac:dyDescent="0.3">
      <c r="B6121" s="25" t="str">
        <f>IF(A6121="","",VLOOKUP(A6121,Tabulka3[[Číslo registrace  u jednorázové akce]:[Příjmení]],2,0))</f>
        <v/>
      </c>
      <c r="C6121" s="25" t="str">
        <f>IF(A6121="","",VLOOKUP(A6121,Tabulka3[[Číslo registrace  u jednorázové akce]:[Příjmení]],3,0))</f>
        <v/>
      </c>
      <c r="I6121" s="94"/>
      <c r="J6121" s="94"/>
      <c r="L6121" s="15"/>
      <c r="M6121" s="15"/>
      <c r="N6121" s="15"/>
    </row>
    <row r="6122" spans="2:14" s="25" customFormat="1" ht="15" customHeight="1" x14ac:dyDescent="0.3">
      <c r="B6122" s="25" t="str">
        <f>IF(A6122="","",VLOOKUP(A6122,Tabulka3[[Číslo registrace  u jednorázové akce]:[Příjmení]],2,0))</f>
        <v/>
      </c>
      <c r="C6122" s="25" t="str">
        <f>IF(A6122="","",VLOOKUP(A6122,Tabulka3[[Číslo registrace  u jednorázové akce]:[Příjmení]],3,0))</f>
        <v/>
      </c>
      <c r="I6122" s="94"/>
      <c r="J6122" s="94"/>
      <c r="L6122" s="15"/>
      <c r="M6122" s="15"/>
      <c r="N6122" s="15"/>
    </row>
    <row r="6123" spans="2:14" s="25" customFormat="1" ht="15" customHeight="1" x14ac:dyDescent="0.3">
      <c r="B6123" s="25" t="str">
        <f>IF(A6123="","",VLOOKUP(A6123,Tabulka3[[Číslo registrace  u jednorázové akce]:[Příjmení]],2,0))</f>
        <v/>
      </c>
      <c r="C6123" s="25" t="str">
        <f>IF(A6123="","",VLOOKUP(A6123,Tabulka3[[Číslo registrace  u jednorázové akce]:[Příjmení]],3,0))</f>
        <v/>
      </c>
      <c r="I6123" s="94"/>
      <c r="J6123" s="94"/>
      <c r="L6123" s="15"/>
      <c r="M6123" s="15"/>
      <c r="N6123" s="15"/>
    </row>
    <row r="6124" spans="2:14" s="25" customFormat="1" ht="15" customHeight="1" x14ac:dyDescent="0.3">
      <c r="B6124" s="25" t="str">
        <f>IF(A6124="","",VLOOKUP(A6124,Tabulka3[[Číslo registrace  u jednorázové akce]:[Příjmení]],2,0))</f>
        <v/>
      </c>
      <c r="C6124" s="25" t="str">
        <f>IF(A6124="","",VLOOKUP(A6124,Tabulka3[[Číslo registrace  u jednorázové akce]:[Příjmení]],3,0))</f>
        <v/>
      </c>
      <c r="I6124" s="94"/>
      <c r="J6124" s="94"/>
      <c r="L6124" s="15"/>
      <c r="M6124" s="15"/>
      <c r="N6124" s="15"/>
    </row>
    <row r="6125" spans="2:14" s="25" customFormat="1" ht="15" customHeight="1" x14ac:dyDescent="0.3">
      <c r="B6125" s="25" t="str">
        <f>IF(A6125="","",VLOOKUP(A6125,Tabulka3[[Číslo registrace  u jednorázové akce]:[Příjmení]],2,0))</f>
        <v/>
      </c>
      <c r="C6125" s="25" t="str">
        <f>IF(A6125="","",VLOOKUP(A6125,Tabulka3[[Číslo registrace  u jednorázové akce]:[Příjmení]],3,0))</f>
        <v/>
      </c>
      <c r="I6125" s="94"/>
      <c r="J6125" s="94"/>
      <c r="L6125" s="15"/>
      <c r="M6125" s="15"/>
      <c r="N6125" s="15"/>
    </row>
    <row r="6126" spans="2:14" s="25" customFormat="1" ht="15" customHeight="1" x14ac:dyDescent="0.3">
      <c r="B6126" s="25" t="str">
        <f>IF(A6126="","",VLOOKUP(A6126,Tabulka3[[Číslo registrace  u jednorázové akce]:[Příjmení]],2,0))</f>
        <v/>
      </c>
      <c r="C6126" s="25" t="str">
        <f>IF(A6126="","",VLOOKUP(A6126,Tabulka3[[Číslo registrace  u jednorázové akce]:[Příjmení]],3,0))</f>
        <v/>
      </c>
      <c r="I6126" s="94"/>
      <c r="J6126" s="94"/>
      <c r="L6126" s="15"/>
      <c r="M6126" s="15"/>
      <c r="N6126" s="15"/>
    </row>
    <row r="6127" spans="2:14" s="25" customFormat="1" ht="15" customHeight="1" x14ac:dyDescent="0.3">
      <c r="B6127" s="25" t="str">
        <f>IF(A6127="","",VLOOKUP(A6127,Tabulka3[[Číslo registrace  u jednorázové akce]:[Příjmení]],2,0))</f>
        <v/>
      </c>
      <c r="C6127" s="25" t="str">
        <f>IF(A6127="","",VLOOKUP(A6127,Tabulka3[[Číslo registrace  u jednorázové akce]:[Příjmení]],3,0))</f>
        <v/>
      </c>
      <c r="I6127" s="94"/>
      <c r="J6127" s="94"/>
      <c r="L6127" s="15"/>
      <c r="M6127" s="15"/>
      <c r="N6127" s="15"/>
    </row>
    <row r="6128" spans="2:14" s="25" customFormat="1" ht="15" customHeight="1" x14ac:dyDescent="0.3">
      <c r="B6128" s="25" t="str">
        <f>IF(A6128="","",VLOOKUP(A6128,Tabulka3[[Číslo registrace  u jednorázové akce]:[Příjmení]],2,0))</f>
        <v/>
      </c>
      <c r="C6128" s="25" t="str">
        <f>IF(A6128="","",VLOOKUP(A6128,Tabulka3[[Číslo registrace  u jednorázové akce]:[Příjmení]],3,0))</f>
        <v/>
      </c>
      <c r="I6128" s="94"/>
      <c r="J6128" s="94"/>
      <c r="L6128" s="15"/>
      <c r="M6128" s="15"/>
      <c r="N6128" s="15"/>
    </row>
    <row r="6129" spans="2:14" s="25" customFormat="1" ht="15" customHeight="1" x14ac:dyDescent="0.3">
      <c r="B6129" s="25" t="str">
        <f>IF(A6129="","",VLOOKUP(A6129,Tabulka3[[Číslo registrace  u jednorázové akce]:[Příjmení]],2,0))</f>
        <v/>
      </c>
      <c r="C6129" s="25" t="str">
        <f>IF(A6129="","",VLOOKUP(A6129,Tabulka3[[Číslo registrace  u jednorázové akce]:[Příjmení]],3,0))</f>
        <v/>
      </c>
      <c r="I6129" s="94"/>
      <c r="J6129" s="94"/>
      <c r="L6129" s="15"/>
      <c r="M6129" s="15"/>
      <c r="N6129" s="15"/>
    </row>
    <row r="6130" spans="2:14" s="25" customFormat="1" ht="15" customHeight="1" x14ac:dyDescent="0.3">
      <c r="B6130" s="25" t="str">
        <f>IF(A6130="","",VLOOKUP(A6130,Tabulka3[[Číslo registrace  u jednorázové akce]:[Příjmení]],2,0))</f>
        <v/>
      </c>
      <c r="C6130" s="25" t="str">
        <f>IF(A6130="","",VLOOKUP(A6130,Tabulka3[[Číslo registrace  u jednorázové akce]:[Příjmení]],3,0))</f>
        <v/>
      </c>
      <c r="I6130" s="94"/>
      <c r="J6130" s="94"/>
      <c r="L6130" s="15"/>
      <c r="M6130" s="15"/>
      <c r="N6130" s="15"/>
    </row>
    <row r="6131" spans="2:14" s="25" customFormat="1" ht="15" customHeight="1" x14ac:dyDescent="0.3">
      <c r="B6131" s="25" t="str">
        <f>IF(A6131="","",VLOOKUP(A6131,Tabulka3[[Číslo registrace  u jednorázové akce]:[Příjmení]],2,0))</f>
        <v/>
      </c>
      <c r="C6131" s="25" t="str">
        <f>IF(A6131="","",VLOOKUP(A6131,Tabulka3[[Číslo registrace  u jednorázové akce]:[Příjmení]],3,0))</f>
        <v/>
      </c>
      <c r="I6131" s="94"/>
      <c r="J6131" s="94"/>
      <c r="L6131" s="15"/>
      <c r="M6131" s="15"/>
      <c r="N6131" s="15"/>
    </row>
    <row r="6132" spans="2:14" s="25" customFormat="1" ht="15" customHeight="1" x14ac:dyDescent="0.3">
      <c r="B6132" s="25" t="str">
        <f>IF(A6132="","",VLOOKUP(A6132,Tabulka3[[Číslo registrace  u jednorázové akce]:[Příjmení]],2,0))</f>
        <v/>
      </c>
      <c r="C6132" s="25" t="str">
        <f>IF(A6132="","",VLOOKUP(A6132,Tabulka3[[Číslo registrace  u jednorázové akce]:[Příjmení]],3,0))</f>
        <v/>
      </c>
      <c r="I6132" s="94"/>
      <c r="J6132" s="94"/>
      <c r="L6132" s="15"/>
      <c r="M6132" s="15"/>
      <c r="N6132" s="15"/>
    </row>
    <row r="6133" spans="2:14" s="25" customFormat="1" ht="15" customHeight="1" x14ac:dyDescent="0.3">
      <c r="B6133" s="25" t="str">
        <f>IF(A6133="","",VLOOKUP(A6133,Tabulka3[[Číslo registrace  u jednorázové akce]:[Příjmení]],2,0))</f>
        <v/>
      </c>
      <c r="C6133" s="25" t="str">
        <f>IF(A6133="","",VLOOKUP(A6133,Tabulka3[[Číslo registrace  u jednorázové akce]:[Příjmení]],3,0))</f>
        <v/>
      </c>
      <c r="I6133" s="94"/>
      <c r="J6133" s="94"/>
      <c r="L6133" s="15"/>
      <c r="M6133" s="15"/>
      <c r="N6133" s="15"/>
    </row>
    <row r="6134" spans="2:14" s="25" customFormat="1" ht="15" customHeight="1" x14ac:dyDescent="0.3">
      <c r="B6134" s="25" t="str">
        <f>IF(A6134="","",VLOOKUP(A6134,Tabulka3[[Číslo registrace  u jednorázové akce]:[Příjmení]],2,0))</f>
        <v/>
      </c>
      <c r="C6134" s="25" t="str">
        <f>IF(A6134="","",VLOOKUP(A6134,Tabulka3[[Číslo registrace  u jednorázové akce]:[Příjmení]],3,0))</f>
        <v/>
      </c>
      <c r="I6134" s="94"/>
      <c r="J6134" s="94"/>
      <c r="L6134" s="15"/>
      <c r="M6134" s="15"/>
      <c r="N6134" s="15"/>
    </row>
    <row r="6135" spans="2:14" s="25" customFormat="1" ht="15" customHeight="1" x14ac:dyDescent="0.3">
      <c r="B6135" s="25" t="str">
        <f>IF(A6135="","",VLOOKUP(A6135,Tabulka3[[Číslo registrace  u jednorázové akce]:[Příjmení]],2,0))</f>
        <v/>
      </c>
      <c r="C6135" s="25" t="str">
        <f>IF(A6135="","",VLOOKUP(A6135,Tabulka3[[Číslo registrace  u jednorázové akce]:[Příjmení]],3,0))</f>
        <v/>
      </c>
      <c r="I6135" s="94"/>
      <c r="J6135" s="94"/>
      <c r="L6135" s="15"/>
      <c r="M6135" s="15"/>
      <c r="N6135" s="15"/>
    </row>
    <row r="6136" spans="2:14" s="25" customFormat="1" ht="15" customHeight="1" x14ac:dyDescent="0.3">
      <c r="B6136" s="25" t="str">
        <f>IF(A6136="","",VLOOKUP(A6136,Tabulka3[[Číslo registrace  u jednorázové akce]:[Příjmení]],2,0))</f>
        <v/>
      </c>
      <c r="C6136" s="25" t="str">
        <f>IF(A6136="","",VLOOKUP(A6136,Tabulka3[[Číslo registrace  u jednorázové akce]:[Příjmení]],3,0))</f>
        <v/>
      </c>
      <c r="I6136" s="94"/>
      <c r="J6136" s="94"/>
      <c r="L6136" s="15"/>
      <c r="M6136" s="15"/>
      <c r="N6136" s="15"/>
    </row>
    <row r="6137" spans="2:14" s="25" customFormat="1" ht="15" customHeight="1" x14ac:dyDescent="0.3">
      <c r="B6137" s="25" t="str">
        <f>IF(A6137="","",VLOOKUP(A6137,Tabulka3[[Číslo registrace  u jednorázové akce]:[Příjmení]],2,0))</f>
        <v/>
      </c>
      <c r="C6137" s="25" t="str">
        <f>IF(A6137="","",VLOOKUP(A6137,Tabulka3[[Číslo registrace  u jednorázové akce]:[Příjmení]],3,0))</f>
        <v/>
      </c>
      <c r="I6137" s="94"/>
      <c r="J6137" s="94"/>
      <c r="L6137" s="15"/>
      <c r="M6137" s="15"/>
      <c r="N6137" s="15"/>
    </row>
    <row r="6138" spans="2:14" s="25" customFormat="1" ht="15" customHeight="1" x14ac:dyDescent="0.3">
      <c r="B6138" s="25" t="str">
        <f>IF(A6138="","",VLOOKUP(A6138,Tabulka3[[Číslo registrace  u jednorázové akce]:[Příjmení]],2,0))</f>
        <v/>
      </c>
      <c r="C6138" s="25" t="str">
        <f>IF(A6138="","",VLOOKUP(A6138,Tabulka3[[Číslo registrace  u jednorázové akce]:[Příjmení]],3,0))</f>
        <v/>
      </c>
      <c r="I6138" s="94"/>
      <c r="J6138" s="94"/>
      <c r="L6138" s="15"/>
      <c r="M6138" s="15"/>
      <c r="N6138" s="15"/>
    </row>
    <row r="6139" spans="2:14" s="25" customFormat="1" ht="15" customHeight="1" x14ac:dyDescent="0.3">
      <c r="B6139" s="25" t="str">
        <f>IF(A6139="","",VLOOKUP(A6139,Tabulka3[[Číslo registrace  u jednorázové akce]:[Příjmení]],2,0))</f>
        <v/>
      </c>
      <c r="C6139" s="25" t="str">
        <f>IF(A6139="","",VLOOKUP(A6139,Tabulka3[[Číslo registrace  u jednorázové akce]:[Příjmení]],3,0))</f>
        <v/>
      </c>
      <c r="I6139" s="94"/>
      <c r="J6139" s="94"/>
      <c r="L6139" s="15"/>
      <c r="M6139" s="15"/>
      <c r="N6139" s="15"/>
    </row>
    <row r="6140" spans="2:14" s="25" customFormat="1" ht="15" customHeight="1" x14ac:dyDescent="0.3">
      <c r="B6140" s="25" t="str">
        <f>IF(A6140="","",VLOOKUP(A6140,Tabulka3[[Číslo registrace  u jednorázové akce]:[Příjmení]],2,0))</f>
        <v/>
      </c>
      <c r="C6140" s="25" t="str">
        <f>IF(A6140="","",VLOOKUP(A6140,Tabulka3[[Číslo registrace  u jednorázové akce]:[Příjmení]],3,0))</f>
        <v/>
      </c>
      <c r="I6140" s="94"/>
      <c r="J6140" s="94"/>
      <c r="L6140" s="15"/>
      <c r="M6140" s="15"/>
      <c r="N6140" s="15"/>
    </row>
    <row r="6141" spans="2:14" s="25" customFormat="1" ht="15" customHeight="1" x14ac:dyDescent="0.3">
      <c r="B6141" s="25" t="str">
        <f>IF(A6141="","",VLOOKUP(A6141,Tabulka3[[Číslo registrace  u jednorázové akce]:[Příjmení]],2,0))</f>
        <v/>
      </c>
      <c r="C6141" s="25" t="str">
        <f>IF(A6141="","",VLOOKUP(A6141,Tabulka3[[Číslo registrace  u jednorázové akce]:[Příjmení]],3,0))</f>
        <v/>
      </c>
      <c r="I6141" s="94"/>
      <c r="J6141" s="94"/>
      <c r="L6141" s="15"/>
      <c r="M6141" s="15"/>
      <c r="N6141" s="15"/>
    </row>
    <row r="6142" spans="2:14" s="25" customFormat="1" ht="15" customHeight="1" x14ac:dyDescent="0.3">
      <c r="B6142" s="25" t="str">
        <f>IF(A6142="","",VLOOKUP(A6142,Tabulka3[[Číslo registrace  u jednorázové akce]:[Příjmení]],2,0))</f>
        <v/>
      </c>
      <c r="C6142" s="25" t="str">
        <f>IF(A6142="","",VLOOKUP(A6142,Tabulka3[[Číslo registrace  u jednorázové akce]:[Příjmení]],3,0))</f>
        <v/>
      </c>
      <c r="I6142" s="94"/>
      <c r="J6142" s="94"/>
      <c r="L6142" s="15"/>
      <c r="M6142" s="15"/>
      <c r="N6142" s="15"/>
    </row>
    <row r="6143" spans="2:14" s="25" customFormat="1" ht="15" customHeight="1" x14ac:dyDescent="0.3">
      <c r="B6143" s="25" t="str">
        <f>IF(A6143="","",VLOOKUP(A6143,Tabulka3[[Číslo registrace  u jednorázové akce]:[Příjmení]],2,0))</f>
        <v/>
      </c>
      <c r="C6143" s="25" t="str">
        <f>IF(A6143="","",VLOOKUP(A6143,Tabulka3[[Číslo registrace  u jednorázové akce]:[Příjmení]],3,0))</f>
        <v/>
      </c>
      <c r="I6143" s="94"/>
      <c r="J6143" s="94"/>
      <c r="L6143" s="15"/>
      <c r="M6143" s="15"/>
      <c r="N6143" s="15"/>
    </row>
    <row r="6144" spans="2:14" s="25" customFormat="1" ht="15" customHeight="1" x14ac:dyDescent="0.3">
      <c r="B6144" s="25" t="str">
        <f>IF(A6144="","",VLOOKUP(A6144,Tabulka3[[Číslo registrace  u jednorázové akce]:[Příjmení]],2,0))</f>
        <v/>
      </c>
      <c r="C6144" s="25" t="str">
        <f>IF(A6144="","",VLOOKUP(A6144,Tabulka3[[Číslo registrace  u jednorázové akce]:[Příjmení]],3,0))</f>
        <v/>
      </c>
      <c r="I6144" s="94"/>
      <c r="J6144" s="94"/>
      <c r="L6144" s="15"/>
      <c r="M6144" s="15"/>
      <c r="N6144" s="15"/>
    </row>
    <row r="6145" spans="2:14" s="25" customFormat="1" ht="15" customHeight="1" x14ac:dyDescent="0.3">
      <c r="B6145" s="25" t="str">
        <f>IF(A6145="","",VLOOKUP(A6145,Tabulka3[[Číslo registrace  u jednorázové akce]:[Příjmení]],2,0))</f>
        <v/>
      </c>
      <c r="C6145" s="25" t="str">
        <f>IF(A6145="","",VLOOKUP(A6145,Tabulka3[[Číslo registrace  u jednorázové akce]:[Příjmení]],3,0))</f>
        <v/>
      </c>
      <c r="I6145" s="94"/>
      <c r="J6145" s="94"/>
      <c r="L6145" s="15"/>
      <c r="M6145" s="15"/>
      <c r="N6145" s="15"/>
    </row>
    <row r="6146" spans="2:14" s="25" customFormat="1" ht="15" customHeight="1" x14ac:dyDescent="0.3">
      <c r="B6146" s="25" t="str">
        <f>IF(A6146="","",VLOOKUP(A6146,Tabulka3[[Číslo registrace  u jednorázové akce]:[Příjmení]],2,0))</f>
        <v/>
      </c>
      <c r="C6146" s="25" t="str">
        <f>IF(A6146="","",VLOOKUP(A6146,Tabulka3[[Číslo registrace  u jednorázové akce]:[Příjmení]],3,0))</f>
        <v/>
      </c>
      <c r="I6146" s="94"/>
      <c r="J6146" s="94"/>
      <c r="L6146" s="15"/>
      <c r="M6146" s="15"/>
      <c r="N6146" s="15"/>
    </row>
    <row r="6147" spans="2:14" s="25" customFormat="1" ht="15" customHeight="1" x14ac:dyDescent="0.3">
      <c r="B6147" s="25" t="str">
        <f>IF(A6147="","",VLOOKUP(A6147,Tabulka3[[Číslo registrace  u jednorázové akce]:[Příjmení]],2,0))</f>
        <v/>
      </c>
      <c r="C6147" s="25" t="str">
        <f>IF(A6147="","",VLOOKUP(A6147,Tabulka3[[Číslo registrace  u jednorázové akce]:[Příjmení]],3,0))</f>
        <v/>
      </c>
      <c r="I6147" s="94"/>
      <c r="J6147" s="94"/>
      <c r="L6147" s="15"/>
      <c r="M6147" s="15"/>
      <c r="N6147" s="15"/>
    </row>
    <row r="6148" spans="2:14" s="25" customFormat="1" ht="15" customHeight="1" x14ac:dyDescent="0.3">
      <c r="B6148" s="25" t="str">
        <f>IF(A6148="","",VLOOKUP(A6148,Tabulka3[[Číslo registrace  u jednorázové akce]:[Příjmení]],2,0))</f>
        <v/>
      </c>
      <c r="C6148" s="25" t="str">
        <f>IF(A6148="","",VLOOKUP(A6148,Tabulka3[[Číslo registrace  u jednorázové akce]:[Příjmení]],3,0))</f>
        <v/>
      </c>
      <c r="I6148" s="94"/>
      <c r="J6148" s="94"/>
      <c r="L6148" s="15"/>
      <c r="M6148" s="15"/>
      <c r="N6148" s="15"/>
    </row>
    <row r="6149" spans="2:14" s="25" customFormat="1" ht="15" customHeight="1" x14ac:dyDescent="0.3">
      <c r="B6149" s="25" t="str">
        <f>IF(A6149="","",VLOOKUP(A6149,Tabulka3[[Číslo registrace  u jednorázové akce]:[Příjmení]],2,0))</f>
        <v/>
      </c>
      <c r="C6149" s="25" t="str">
        <f>IF(A6149="","",VLOOKUP(A6149,Tabulka3[[Číslo registrace  u jednorázové akce]:[Příjmení]],3,0))</f>
        <v/>
      </c>
      <c r="I6149" s="94"/>
      <c r="J6149" s="94"/>
      <c r="L6149" s="15"/>
      <c r="M6149" s="15"/>
      <c r="N6149" s="15"/>
    </row>
    <row r="6150" spans="2:14" s="25" customFormat="1" ht="15" customHeight="1" x14ac:dyDescent="0.3">
      <c r="B6150" s="25" t="str">
        <f>IF(A6150="","",VLOOKUP(A6150,Tabulka3[[Číslo registrace  u jednorázové akce]:[Příjmení]],2,0))</f>
        <v/>
      </c>
      <c r="C6150" s="25" t="str">
        <f>IF(A6150="","",VLOOKUP(A6150,Tabulka3[[Číslo registrace  u jednorázové akce]:[Příjmení]],3,0))</f>
        <v/>
      </c>
      <c r="I6150" s="94"/>
      <c r="J6150" s="94"/>
      <c r="L6150" s="15"/>
      <c r="M6150" s="15"/>
      <c r="N6150" s="15"/>
    </row>
    <row r="6151" spans="2:14" s="25" customFormat="1" ht="15" customHeight="1" x14ac:dyDescent="0.3">
      <c r="B6151" s="25" t="str">
        <f>IF(A6151="","",VLOOKUP(A6151,Tabulka3[[Číslo registrace  u jednorázové akce]:[Příjmení]],2,0))</f>
        <v/>
      </c>
      <c r="C6151" s="25" t="str">
        <f>IF(A6151="","",VLOOKUP(A6151,Tabulka3[[Číslo registrace  u jednorázové akce]:[Příjmení]],3,0))</f>
        <v/>
      </c>
      <c r="I6151" s="94"/>
      <c r="J6151" s="94"/>
      <c r="L6151" s="15"/>
      <c r="M6151" s="15"/>
      <c r="N6151" s="15"/>
    </row>
    <row r="6152" spans="2:14" s="25" customFormat="1" ht="15" customHeight="1" x14ac:dyDescent="0.3">
      <c r="B6152" s="25" t="str">
        <f>IF(A6152="","",VLOOKUP(A6152,Tabulka3[[Číslo registrace  u jednorázové akce]:[Příjmení]],2,0))</f>
        <v/>
      </c>
      <c r="C6152" s="25" t="str">
        <f>IF(A6152="","",VLOOKUP(A6152,Tabulka3[[Číslo registrace  u jednorázové akce]:[Příjmení]],3,0))</f>
        <v/>
      </c>
      <c r="I6152" s="94"/>
      <c r="J6152" s="94"/>
      <c r="L6152" s="15"/>
      <c r="M6152" s="15"/>
      <c r="N6152" s="15"/>
    </row>
    <row r="6153" spans="2:14" s="25" customFormat="1" ht="15" customHeight="1" x14ac:dyDescent="0.3">
      <c r="B6153" s="25" t="str">
        <f>IF(A6153="","",VLOOKUP(A6153,Tabulka3[[Číslo registrace  u jednorázové akce]:[Příjmení]],2,0))</f>
        <v/>
      </c>
      <c r="C6153" s="25" t="str">
        <f>IF(A6153="","",VLOOKUP(A6153,Tabulka3[[Číslo registrace  u jednorázové akce]:[Příjmení]],3,0))</f>
        <v/>
      </c>
      <c r="I6153" s="94"/>
      <c r="J6153" s="94"/>
      <c r="L6153" s="15"/>
      <c r="M6153" s="15"/>
      <c r="N6153" s="15"/>
    </row>
    <row r="6154" spans="2:14" s="25" customFormat="1" ht="15" customHeight="1" x14ac:dyDescent="0.3">
      <c r="B6154" s="25" t="str">
        <f>IF(A6154="","",VLOOKUP(A6154,Tabulka3[[Číslo registrace  u jednorázové akce]:[Příjmení]],2,0))</f>
        <v/>
      </c>
      <c r="C6154" s="25" t="str">
        <f>IF(A6154="","",VLOOKUP(A6154,Tabulka3[[Číslo registrace  u jednorázové akce]:[Příjmení]],3,0))</f>
        <v/>
      </c>
      <c r="I6154" s="94"/>
      <c r="J6154" s="94"/>
      <c r="L6154" s="15"/>
      <c r="M6154" s="15"/>
      <c r="N6154" s="15"/>
    </row>
    <row r="6155" spans="2:14" s="25" customFormat="1" ht="15" customHeight="1" x14ac:dyDescent="0.3">
      <c r="B6155" s="25" t="str">
        <f>IF(A6155="","",VLOOKUP(A6155,Tabulka3[[Číslo registrace  u jednorázové akce]:[Příjmení]],2,0))</f>
        <v/>
      </c>
      <c r="C6155" s="25" t="str">
        <f>IF(A6155="","",VLOOKUP(A6155,Tabulka3[[Číslo registrace  u jednorázové akce]:[Příjmení]],3,0))</f>
        <v/>
      </c>
      <c r="I6155" s="94"/>
      <c r="J6155" s="94"/>
      <c r="L6155" s="15"/>
      <c r="M6155" s="15"/>
      <c r="N6155" s="15"/>
    </row>
    <row r="6156" spans="2:14" s="25" customFormat="1" ht="15" customHeight="1" x14ac:dyDescent="0.3">
      <c r="B6156" s="25" t="str">
        <f>IF(A6156="","",VLOOKUP(A6156,Tabulka3[[Číslo registrace  u jednorázové akce]:[Příjmení]],2,0))</f>
        <v/>
      </c>
      <c r="C6156" s="25" t="str">
        <f>IF(A6156="","",VLOOKUP(A6156,Tabulka3[[Číslo registrace  u jednorázové akce]:[Příjmení]],3,0))</f>
        <v/>
      </c>
      <c r="I6156" s="94"/>
      <c r="J6156" s="94"/>
      <c r="L6156" s="15"/>
      <c r="M6156" s="15"/>
      <c r="N6156" s="15"/>
    </row>
    <row r="6157" spans="2:14" s="25" customFormat="1" ht="15" customHeight="1" x14ac:dyDescent="0.3">
      <c r="B6157" s="25" t="str">
        <f>IF(A6157="","",VLOOKUP(A6157,Tabulka3[[Číslo registrace  u jednorázové akce]:[Příjmení]],2,0))</f>
        <v/>
      </c>
      <c r="C6157" s="25" t="str">
        <f>IF(A6157="","",VLOOKUP(A6157,Tabulka3[[Číslo registrace  u jednorázové akce]:[Příjmení]],3,0))</f>
        <v/>
      </c>
      <c r="I6157" s="94"/>
      <c r="J6157" s="94"/>
      <c r="L6157" s="15"/>
      <c r="M6157" s="15"/>
      <c r="N6157" s="15"/>
    </row>
    <row r="6158" spans="2:14" s="25" customFormat="1" ht="15" customHeight="1" x14ac:dyDescent="0.3">
      <c r="B6158" s="25" t="str">
        <f>IF(A6158="","",VLOOKUP(A6158,Tabulka3[[Číslo registrace  u jednorázové akce]:[Příjmení]],2,0))</f>
        <v/>
      </c>
      <c r="C6158" s="25" t="str">
        <f>IF(A6158="","",VLOOKUP(A6158,Tabulka3[[Číslo registrace  u jednorázové akce]:[Příjmení]],3,0))</f>
        <v/>
      </c>
      <c r="I6158" s="94"/>
      <c r="J6158" s="94"/>
      <c r="L6158" s="15"/>
      <c r="M6158" s="15"/>
      <c r="N6158" s="15"/>
    </row>
    <row r="6159" spans="2:14" s="25" customFormat="1" ht="15" customHeight="1" x14ac:dyDescent="0.3">
      <c r="B6159" s="25" t="str">
        <f>IF(A6159="","",VLOOKUP(A6159,Tabulka3[[Číslo registrace  u jednorázové akce]:[Příjmení]],2,0))</f>
        <v/>
      </c>
      <c r="C6159" s="25" t="str">
        <f>IF(A6159="","",VLOOKUP(A6159,Tabulka3[[Číslo registrace  u jednorázové akce]:[Příjmení]],3,0))</f>
        <v/>
      </c>
      <c r="I6159" s="94"/>
      <c r="J6159" s="94"/>
      <c r="L6159" s="15"/>
      <c r="M6159" s="15"/>
      <c r="N6159" s="15"/>
    </row>
    <row r="6160" spans="2:14" s="25" customFormat="1" ht="15" customHeight="1" x14ac:dyDescent="0.3">
      <c r="B6160" s="25" t="str">
        <f>IF(A6160="","",VLOOKUP(A6160,Tabulka3[[Číslo registrace  u jednorázové akce]:[Příjmení]],2,0))</f>
        <v/>
      </c>
      <c r="C6160" s="25" t="str">
        <f>IF(A6160="","",VLOOKUP(A6160,Tabulka3[[Číslo registrace  u jednorázové akce]:[Příjmení]],3,0))</f>
        <v/>
      </c>
      <c r="I6160" s="94"/>
      <c r="J6160" s="94"/>
      <c r="L6160" s="15"/>
      <c r="M6160" s="15"/>
      <c r="N6160" s="15"/>
    </row>
    <row r="6161" spans="2:14" s="25" customFormat="1" ht="15" customHeight="1" x14ac:dyDescent="0.3">
      <c r="B6161" s="25" t="str">
        <f>IF(A6161="","",VLOOKUP(A6161,Tabulka3[[Číslo registrace  u jednorázové akce]:[Příjmení]],2,0))</f>
        <v/>
      </c>
      <c r="C6161" s="25" t="str">
        <f>IF(A6161="","",VLOOKUP(A6161,Tabulka3[[Číslo registrace  u jednorázové akce]:[Příjmení]],3,0))</f>
        <v/>
      </c>
      <c r="I6161" s="94"/>
      <c r="J6161" s="94"/>
      <c r="L6161" s="15"/>
      <c r="M6161" s="15"/>
      <c r="N6161" s="15"/>
    </row>
    <row r="6162" spans="2:14" s="25" customFormat="1" ht="15" customHeight="1" x14ac:dyDescent="0.3">
      <c r="B6162" s="25" t="str">
        <f>IF(A6162="","",VLOOKUP(A6162,Tabulka3[[Číslo registrace  u jednorázové akce]:[Příjmení]],2,0))</f>
        <v/>
      </c>
      <c r="C6162" s="25" t="str">
        <f>IF(A6162="","",VLOOKUP(A6162,Tabulka3[[Číslo registrace  u jednorázové akce]:[Příjmení]],3,0))</f>
        <v/>
      </c>
      <c r="I6162" s="94"/>
      <c r="J6162" s="94"/>
      <c r="L6162" s="15"/>
      <c r="M6162" s="15"/>
      <c r="N6162" s="15"/>
    </row>
    <row r="6163" spans="2:14" s="25" customFormat="1" ht="15" customHeight="1" x14ac:dyDescent="0.3">
      <c r="B6163" s="25" t="str">
        <f>IF(A6163="","",VLOOKUP(A6163,Tabulka3[[Číslo registrace  u jednorázové akce]:[Příjmení]],2,0))</f>
        <v/>
      </c>
      <c r="C6163" s="25" t="str">
        <f>IF(A6163="","",VLOOKUP(A6163,Tabulka3[[Číslo registrace  u jednorázové akce]:[Příjmení]],3,0))</f>
        <v/>
      </c>
      <c r="I6163" s="94"/>
      <c r="J6163" s="94"/>
      <c r="L6163" s="15"/>
      <c r="M6163" s="15"/>
      <c r="N6163" s="15"/>
    </row>
    <row r="6164" spans="2:14" s="25" customFormat="1" ht="15" customHeight="1" x14ac:dyDescent="0.3">
      <c r="B6164" s="25" t="str">
        <f>IF(A6164="","",VLOOKUP(A6164,Tabulka3[[Číslo registrace  u jednorázové akce]:[Příjmení]],2,0))</f>
        <v/>
      </c>
      <c r="C6164" s="25" t="str">
        <f>IF(A6164="","",VLOOKUP(A6164,Tabulka3[[Číslo registrace  u jednorázové akce]:[Příjmení]],3,0))</f>
        <v/>
      </c>
      <c r="I6164" s="94"/>
      <c r="J6164" s="94"/>
      <c r="L6164" s="15"/>
      <c r="M6164" s="15"/>
      <c r="N6164" s="15"/>
    </row>
    <row r="6165" spans="2:14" s="25" customFormat="1" ht="15" customHeight="1" x14ac:dyDescent="0.3">
      <c r="B6165" s="25" t="str">
        <f>IF(A6165="","",VLOOKUP(A6165,Tabulka3[[Číslo registrace  u jednorázové akce]:[Příjmení]],2,0))</f>
        <v/>
      </c>
      <c r="C6165" s="25" t="str">
        <f>IF(A6165="","",VLOOKUP(A6165,Tabulka3[[Číslo registrace  u jednorázové akce]:[Příjmení]],3,0))</f>
        <v/>
      </c>
      <c r="I6165" s="94"/>
      <c r="J6165" s="94"/>
      <c r="L6165" s="15"/>
      <c r="M6165" s="15"/>
      <c r="N6165" s="15"/>
    </row>
    <row r="6166" spans="2:14" s="25" customFormat="1" ht="15" customHeight="1" x14ac:dyDescent="0.3">
      <c r="B6166" s="25" t="str">
        <f>IF(A6166="","",VLOOKUP(A6166,Tabulka3[[Číslo registrace  u jednorázové akce]:[Příjmení]],2,0))</f>
        <v/>
      </c>
      <c r="C6166" s="25" t="str">
        <f>IF(A6166="","",VLOOKUP(A6166,Tabulka3[[Číslo registrace  u jednorázové akce]:[Příjmení]],3,0))</f>
        <v/>
      </c>
      <c r="I6166" s="94"/>
      <c r="J6166" s="94"/>
      <c r="L6166" s="15"/>
      <c r="M6166" s="15"/>
      <c r="N6166" s="15"/>
    </row>
    <row r="6167" spans="2:14" s="25" customFormat="1" ht="15" customHeight="1" x14ac:dyDescent="0.3">
      <c r="B6167" s="25" t="str">
        <f>IF(A6167="","",VLOOKUP(A6167,Tabulka3[[Číslo registrace  u jednorázové akce]:[Příjmení]],2,0))</f>
        <v/>
      </c>
      <c r="C6167" s="25" t="str">
        <f>IF(A6167="","",VLOOKUP(A6167,Tabulka3[[Číslo registrace  u jednorázové akce]:[Příjmení]],3,0))</f>
        <v/>
      </c>
      <c r="I6167" s="94"/>
      <c r="J6167" s="94"/>
      <c r="L6167" s="15"/>
      <c r="M6167" s="15"/>
      <c r="N6167" s="15"/>
    </row>
    <row r="6168" spans="2:14" s="25" customFormat="1" ht="15" customHeight="1" x14ac:dyDescent="0.3">
      <c r="B6168" s="25" t="str">
        <f>IF(A6168="","",VLOOKUP(A6168,Tabulka3[[Číslo registrace  u jednorázové akce]:[Příjmení]],2,0))</f>
        <v/>
      </c>
      <c r="C6168" s="25" t="str">
        <f>IF(A6168="","",VLOOKUP(A6168,Tabulka3[[Číslo registrace  u jednorázové akce]:[Příjmení]],3,0))</f>
        <v/>
      </c>
      <c r="I6168" s="94"/>
      <c r="J6168" s="94"/>
      <c r="L6168" s="15"/>
      <c r="M6168" s="15"/>
      <c r="N6168" s="15"/>
    </row>
    <row r="6169" spans="2:14" s="25" customFormat="1" ht="15" customHeight="1" x14ac:dyDescent="0.3">
      <c r="B6169" s="25" t="str">
        <f>IF(A6169="","",VLOOKUP(A6169,Tabulka3[[Číslo registrace  u jednorázové akce]:[Příjmení]],2,0))</f>
        <v/>
      </c>
      <c r="C6169" s="25" t="str">
        <f>IF(A6169="","",VLOOKUP(A6169,Tabulka3[[Číslo registrace  u jednorázové akce]:[Příjmení]],3,0))</f>
        <v/>
      </c>
      <c r="I6169" s="94"/>
      <c r="J6169" s="94"/>
      <c r="L6169" s="15"/>
      <c r="M6169" s="15"/>
      <c r="N6169" s="15"/>
    </row>
    <row r="6170" spans="2:14" s="25" customFormat="1" ht="15" customHeight="1" x14ac:dyDescent="0.3">
      <c r="B6170" s="25" t="str">
        <f>IF(A6170="","",VLOOKUP(A6170,Tabulka3[[Číslo registrace  u jednorázové akce]:[Příjmení]],2,0))</f>
        <v/>
      </c>
      <c r="C6170" s="25" t="str">
        <f>IF(A6170="","",VLOOKUP(A6170,Tabulka3[[Číslo registrace  u jednorázové akce]:[Příjmení]],3,0))</f>
        <v/>
      </c>
      <c r="I6170" s="94"/>
      <c r="J6170" s="94"/>
      <c r="L6170" s="15"/>
      <c r="M6170" s="15"/>
      <c r="N6170" s="15"/>
    </row>
    <row r="6171" spans="2:14" s="25" customFormat="1" ht="15" customHeight="1" x14ac:dyDescent="0.3">
      <c r="B6171" s="25" t="str">
        <f>IF(A6171="","",VLOOKUP(A6171,Tabulka3[[Číslo registrace  u jednorázové akce]:[Příjmení]],2,0))</f>
        <v/>
      </c>
      <c r="C6171" s="25" t="str">
        <f>IF(A6171="","",VLOOKUP(A6171,Tabulka3[[Číslo registrace  u jednorázové akce]:[Příjmení]],3,0))</f>
        <v/>
      </c>
      <c r="I6171" s="94"/>
      <c r="J6171" s="94"/>
      <c r="L6171" s="15"/>
      <c r="M6171" s="15"/>
      <c r="N6171" s="15"/>
    </row>
    <row r="6172" spans="2:14" s="25" customFormat="1" ht="15" customHeight="1" x14ac:dyDescent="0.3">
      <c r="B6172" s="25" t="str">
        <f>IF(A6172="","",VLOOKUP(A6172,Tabulka3[[Číslo registrace  u jednorázové akce]:[Příjmení]],2,0))</f>
        <v/>
      </c>
      <c r="C6172" s="25" t="str">
        <f>IF(A6172="","",VLOOKUP(A6172,Tabulka3[[Číslo registrace  u jednorázové akce]:[Příjmení]],3,0))</f>
        <v/>
      </c>
      <c r="I6172" s="94"/>
      <c r="J6172" s="94"/>
      <c r="L6172" s="15"/>
      <c r="M6172" s="15"/>
      <c r="N6172" s="15"/>
    </row>
    <row r="6173" spans="2:14" s="25" customFormat="1" ht="15" customHeight="1" x14ac:dyDescent="0.3">
      <c r="B6173" s="25" t="str">
        <f>IF(A6173="","",VLOOKUP(A6173,Tabulka3[[Číslo registrace  u jednorázové akce]:[Příjmení]],2,0))</f>
        <v/>
      </c>
      <c r="C6173" s="25" t="str">
        <f>IF(A6173="","",VLOOKUP(A6173,Tabulka3[[Číslo registrace  u jednorázové akce]:[Příjmení]],3,0))</f>
        <v/>
      </c>
      <c r="I6173" s="94"/>
      <c r="J6173" s="94"/>
      <c r="L6173" s="15"/>
      <c r="M6173" s="15"/>
      <c r="N6173" s="15"/>
    </row>
    <row r="6174" spans="2:14" s="25" customFormat="1" ht="15" customHeight="1" x14ac:dyDescent="0.3">
      <c r="B6174" s="25" t="str">
        <f>IF(A6174="","",VLOOKUP(A6174,Tabulka3[[Číslo registrace  u jednorázové akce]:[Příjmení]],2,0))</f>
        <v/>
      </c>
      <c r="C6174" s="25" t="str">
        <f>IF(A6174="","",VLOOKUP(A6174,Tabulka3[[Číslo registrace  u jednorázové akce]:[Příjmení]],3,0))</f>
        <v/>
      </c>
      <c r="I6174" s="94"/>
      <c r="J6174" s="94"/>
      <c r="L6174" s="15"/>
      <c r="M6174" s="15"/>
      <c r="N6174" s="15"/>
    </row>
    <row r="6175" spans="2:14" s="25" customFormat="1" ht="15" customHeight="1" x14ac:dyDescent="0.3">
      <c r="B6175" s="25" t="str">
        <f>IF(A6175="","",VLOOKUP(A6175,Tabulka3[[Číslo registrace  u jednorázové akce]:[Příjmení]],2,0))</f>
        <v/>
      </c>
      <c r="C6175" s="25" t="str">
        <f>IF(A6175="","",VLOOKUP(A6175,Tabulka3[[Číslo registrace  u jednorázové akce]:[Příjmení]],3,0))</f>
        <v/>
      </c>
      <c r="I6175" s="94"/>
      <c r="J6175" s="94"/>
      <c r="L6175" s="15"/>
      <c r="M6175" s="15"/>
      <c r="N6175" s="15"/>
    </row>
    <row r="6176" spans="2:14" s="25" customFormat="1" ht="15" customHeight="1" x14ac:dyDescent="0.3">
      <c r="B6176" s="25" t="str">
        <f>IF(A6176="","",VLOOKUP(A6176,Tabulka3[[Číslo registrace  u jednorázové akce]:[Příjmení]],2,0))</f>
        <v/>
      </c>
      <c r="C6176" s="25" t="str">
        <f>IF(A6176="","",VLOOKUP(A6176,Tabulka3[[Číslo registrace  u jednorázové akce]:[Příjmení]],3,0))</f>
        <v/>
      </c>
      <c r="I6176" s="94"/>
      <c r="J6176" s="94"/>
      <c r="L6176" s="15"/>
      <c r="M6176" s="15"/>
      <c r="N6176" s="15"/>
    </row>
    <row r="6177" spans="2:14" s="25" customFormat="1" ht="15" customHeight="1" x14ac:dyDescent="0.3">
      <c r="B6177" s="25" t="str">
        <f>IF(A6177="","",VLOOKUP(A6177,Tabulka3[[Číslo registrace  u jednorázové akce]:[Příjmení]],2,0))</f>
        <v/>
      </c>
      <c r="C6177" s="25" t="str">
        <f>IF(A6177="","",VLOOKUP(A6177,Tabulka3[[Číslo registrace  u jednorázové akce]:[Příjmení]],3,0))</f>
        <v/>
      </c>
      <c r="I6177" s="94"/>
      <c r="J6177" s="94"/>
      <c r="L6177" s="15"/>
      <c r="M6177" s="15"/>
      <c r="N6177" s="15"/>
    </row>
    <row r="6178" spans="2:14" s="25" customFormat="1" ht="15" customHeight="1" x14ac:dyDescent="0.3">
      <c r="B6178" s="25" t="str">
        <f>IF(A6178="","",VLOOKUP(A6178,Tabulka3[[Číslo registrace  u jednorázové akce]:[Příjmení]],2,0))</f>
        <v/>
      </c>
      <c r="C6178" s="25" t="str">
        <f>IF(A6178="","",VLOOKUP(A6178,Tabulka3[[Číslo registrace  u jednorázové akce]:[Příjmení]],3,0))</f>
        <v/>
      </c>
      <c r="I6178" s="94"/>
      <c r="J6178" s="94"/>
      <c r="L6178" s="15"/>
      <c r="M6178" s="15"/>
      <c r="N6178" s="15"/>
    </row>
    <row r="6179" spans="2:14" s="25" customFormat="1" ht="15" customHeight="1" x14ac:dyDescent="0.3">
      <c r="B6179" s="25" t="str">
        <f>IF(A6179="","",VLOOKUP(A6179,Tabulka3[[Číslo registrace  u jednorázové akce]:[Příjmení]],2,0))</f>
        <v/>
      </c>
      <c r="C6179" s="25" t="str">
        <f>IF(A6179="","",VLOOKUP(A6179,Tabulka3[[Číslo registrace  u jednorázové akce]:[Příjmení]],3,0))</f>
        <v/>
      </c>
      <c r="I6179" s="94"/>
      <c r="J6179" s="94"/>
      <c r="L6179" s="15"/>
      <c r="M6179" s="15"/>
      <c r="N6179" s="15"/>
    </row>
    <row r="6180" spans="2:14" s="25" customFormat="1" ht="15" customHeight="1" x14ac:dyDescent="0.3">
      <c r="B6180" s="25" t="str">
        <f>IF(A6180="","",VLOOKUP(A6180,Tabulka3[[Číslo registrace  u jednorázové akce]:[Příjmení]],2,0))</f>
        <v/>
      </c>
      <c r="C6180" s="25" t="str">
        <f>IF(A6180="","",VLOOKUP(A6180,Tabulka3[[Číslo registrace  u jednorázové akce]:[Příjmení]],3,0))</f>
        <v/>
      </c>
      <c r="I6180" s="94"/>
      <c r="J6180" s="94"/>
      <c r="L6180" s="15"/>
      <c r="M6180" s="15"/>
      <c r="N6180" s="15"/>
    </row>
    <row r="6181" spans="2:14" s="25" customFormat="1" ht="15" customHeight="1" x14ac:dyDescent="0.3">
      <c r="B6181" s="25" t="str">
        <f>IF(A6181="","",VLOOKUP(A6181,Tabulka3[[Číslo registrace  u jednorázové akce]:[Příjmení]],2,0))</f>
        <v/>
      </c>
      <c r="C6181" s="25" t="str">
        <f>IF(A6181="","",VLOOKUP(A6181,Tabulka3[[Číslo registrace  u jednorázové akce]:[Příjmení]],3,0))</f>
        <v/>
      </c>
      <c r="I6181" s="94"/>
      <c r="J6181" s="94"/>
      <c r="L6181" s="15"/>
      <c r="M6181" s="15"/>
      <c r="N6181" s="15"/>
    </row>
    <row r="6182" spans="2:14" s="25" customFormat="1" ht="15" customHeight="1" x14ac:dyDescent="0.3">
      <c r="B6182" s="25" t="str">
        <f>IF(A6182="","",VLOOKUP(A6182,Tabulka3[[Číslo registrace  u jednorázové akce]:[Příjmení]],2,0))</f>
        <v/>
      </c>
      <c r="C6182" s="25" t="str">
        <f>IF(A6182="","",VLOOKUP(A6182,Tabulka3[[Číslo registrace  u jednorázové akce]:[Příjmení]],3,0))</f>
        <v/>
      </c>
      <c r="I6182" s="94"/>
      <c r="J6182" s="94"/>
      <c r="L6182" s="15"/>
      <c r="M6182" s="15"/>
      <c r="N6182" s="15"/>
    </row>
    <row r="6183" spans="2:14" s="25" customFormat="1" ht="15" customHeight="1" x14ac:dyDescent="0.3">
      <c r="B6183" s="25" t="str">
        <f>IF(A6183="","",VLOOKUP(A6183,Tabulka3[[Číslo registrace  u jednorázové akce]:[Příjmení]],2,0))</f>
        <v/>
      </c>
      <c r="C6183" s="25" t="str">
        <f>IF(A6183="","",VLOOKUP(A6183,Tabulka3[[Číslo registrace  u jednorázové akce]:[Příjmení]],3,0))</f>
        <v/>
      </c>
      <c r="I6183" s="94"/>
      <c r="J6183" s="94"/>
      <c r="L6183" s="15"/>
      <c r="M6183" s="15"/>
      <c r="N6183" s="15"/>
    </row>
    <row r="6184" spans="2:14" s="25" customFormat="1" ht="15" customHeight="1" x14ac:dyDescent="0.3">
      <c r="B6184" s="25" t="str">
        <f>IF(A6184="","",VLOOKUP(A6184,Tabulka3[[Číslo registrace  u jednorázové akce]:[Příjmení]],2,0))</f>
        <v/>
      </c>
      <c r="C6184" s="25" t="str">
        <f>IF(A6184="","",VLOOKUP(A6184,Tabulka3[[Číslo registrace  u jednorázové akce]:[Příjmení]],3,0))</f>
        <v/>
      </c>
      <c r="I6184" s="94"/>
      <c r="J6184" s="94"/>
      <c r="L6184" s="15"/>
      <c r="M6184" s="15"/>
      <c r="N6184" s="15"/>
    </row>
    <row r="6185" spans="2:14" s="25" customFormat="1" ht="15" customHeight="1" x14ac:dyDescent="0.3">
      <c r="B6185" s="25" t="str">
        <f>IF(A6185="","",VLOOKUP(A6185,Tabulka3[[Číslo registrace  u jednorázové akce]:[Příjmení]],2,0))</f>
        <v/>
      </c>
      <c r="C6185" s="25" t="str">
        <f>IF(A6185="","",VLOOKUP(A6185,Tabulka3[[Číslo registrace  u jednorázové akce]:[Příjmení]],3,0))</f>
        <v/>
      </c>
      <c r="I6185" s="94"/>
      <c r="J6185" s="94"/>
      <c r="L6185" s="15"/>
      <c r="M6185" s="15"/>
      <c r="N6185" s="15"/>
    </row>
    <row r="6186" spans="2:14" s="25" customFormat="1" ht="15" customHeight="1" x14ac:dyDescent="0.3">
      <c r="B6186" s="25" t="str">
        <f>IF(A6186="","",VLOOKUP(A6186,Tabulka3[[Číslo registrace  u jednorázové akce]:[Příjmení]],2,0))</f>
        <v/>
      </c>
      <c r="C6186" s="25" t="str">
        <f>IF(A6186="","",VLOOKUP(A6186,Tabulka3[[Číslo registrace  u jednorázové akce]:[Příjmení]],3,0))</f>
        <v/>
      </c>
      <c r="I6186" s="94"/>
      <c r="J6186" s="94"/>
      <c r="L6186" s="15"/>
      <c r="M6186" s="15"/>
      <c r="N6186" s="15"/>
    </row>
    <row r="6187" spans="2:14" s="25" customFormat="1" ht="15" customHeight="1" x14ac:dyDescent="0.3">
      <c r="B6187" s="25" t="str">
        <f>IF(A6187="","",VLOOKUP(A6187,Tabulka3[[Číslo registrace  u jednorázové akce]:[Příjmení]],2,0))</f>
        <v/>
      </c>
      <c r="C6187" s="25" t="str">
        <f>IF(A6187="","",VLOOKUP(A6187,Tabulka3[[Číslo registrace  u jednorázové akce]:[Příjmení]],3,0))</f>
        <v/>
      </c>
      <c r="I6187" s="94"/>
      <c r="J6187" s="94"/>
      <c r="L6187" s="15"/>
      <c r="M6187" s="15"/>
      <c r="N6187" s="15"/>
    </row>
    <row r="6188" spans="2:14" s="25" customFormat="1" ht="15" customHeight="1" x14ac:dyDescent="0.3">
      <c r="B6188" s="25" t="str">
        <f>IF(A6188="","",VLOOKUP(A6188,Tabulka3[[Číslo registrace  u jednorázové akce]:[Příjmení]],2,0))</f>
        <v/>
      </c>
      <c r="C6188" s="25" t="str">
        <f>IF(A6188="","",VLOOKUP(A6188,Tabulka3[[Číslo registrace  u jednorázové akce]:[Příjmení]],3,0))</f>
        <v/>
      </c>
      <c r="I6188" s="94"/>
      <c r="J6188" s="94"/>
      <c r="L6188" s="15"/>
      <c r="M6188" s="15"/>
      <c r="N6188" s="15"/>
    </row>
    <row r="6189" spans="2:14" s="25" customFormat="1" ht="15" customHeight="1" x14ac:dyDescent="0.3">
      <c r="B6189" s="25" t="str">
        <f>IF(A6189="","",VLOOKUP(A6189,Tabulka3[[Číslo registrace  u jednorázové akce]:[Příjmení]],2,0))</f>
        <v/>
      </c>
      <c r="C6189" s="25" t="str">
        <f>IF(A6189="","",VLOOKUP(A6189,Tabulka3[[Číslo registrace  u jednorázové akce]:[Příjmení]],3,0))</f>
        <v/>
      </c>
      <c r="I6189" s="94"/>
      <c r="J6189" s="94"/>
      <c r="L6189" s="15"/>
      <c r="M6189" s="15"/>
      <c r="N6189" s="15"/>
    </row>
    <row r="6190" spans="2:14" s="25" customFormat="1" ht="15" customHeight="1" x14ac:dyDescent="0.3">
      <c r="B6190" s="25" t="str">
        <f>IF(A6190="","",VLOOKUP(A6190,Tabulka3[[Číslo registrace  u jednorázové akce]:[Příjmení]],2,0))</f>
        <v/>
      </c>
      <c r="C6190" s="25" t="str">
        <f>IF(A6190="","",VLOOKUP(A6190,Tabulka3[[Číslo registrace  u jednorázové akce]:[Příjmení]],3,0))</f>
        <v/>
      </c>
      <c r="I6190" s="94"/>
      <c r="J6190" s="94"/>
      <c r="L6190" s="15"/>
      <c r="M6190" s="15"/>
      <c r="N6190" s="15"/>
    </row>
    <row r="6191" spans="2:14" s="25" customFormat="1" ht="15" customHeight="1" x14ac:dyDescent="0.3">
      <c r="B6191" s="25" t="str">
        <f>IF(A6191="","",VLOOKUP(A6191,Tabulka3[[Číslo registrace  u jednorázové akce]:[Příjmení]],2,0))</f>
        <v/>
      </c>
      <c r="C6191" s="25" t="str">
        <f>IF(A6191="","",VLOOKUP(A6191,Tabulka3[[Číslo registrace  u jednorázové akce]:[Příjmení]],3,0))</f>
        <v/>
      </c>
      <c r="I6191" s="94"/>
      <c r="J6191" s="94"/>
      <c r="L6191" s="15"/>
      <c r="M6191" s="15"/>
      <c r="N6191" s="15"/>
    </row>
    <row r="6192" spans="2:14" s="25" customFormat="1" ht="15" customHeight="1" x14ac:dyDescent="0.3">
      <c r="B6192" s="25" t="str">
        <f>IF(A6192="","",VLOOKUP(A6192,Tabulka3[[Číslo registrace  u jednorázové akce]:[Příjmení]],2,0))</f>
        <v/>
      </c>
      <c r="C6192" s="25" t="str">
        <f>IF(A6192="","",VLOOKUP(A6192,Tabulka3[[Číslo registrace  u jednorázové akce]:[Příjmení]],3,0))</f>
        <v/>
      </c>
      <c r="I6192" s="94"/>
      <c r="J6192" s="94"/>
      <c r="L6192" s="15"/>
      <c r="M6192" s="15"/>
      <c r="N6192" s="15"/>
    </row>
    <row r="6193" spans="2:14" s="25" customFormat="1" ht="15" customHeight="1" x14ac:dyDescent="0.3">
      <c r="B6193" s="25" t="str">
        <f>IF(A6193="","",VLOOKUP(A6193,Tabulka3[[Číslo registrace  u jednorázové akce]:[Příjmení]],2,0))</f>
        <v/>
      </c>
      <c r="C6193" s="25" t="str">
        <f>IF(A6193="","",VLOOKUP(A6193,Tabulka3[[Číslo registrace  u jednorázové akce]:[Příjmení]],3,0))</f>
        <v/>
      </c>
      <c r="I6193" s="94"/>
      <c r="J6193" s="94"/>
      <c r="L6193" s="15"/>
      <c r="M6193" s="15"/>
      <c r="N6193" s="15"/>
    </row>
    <row r="6194" spans="2:14" s="25" customFormat="1" ht="15" customHeight="1" x14ac:dyDescent="0.3">
      <c r="B6194" s="25" t="str">
        <f>IF(A6194="","",VLOOKUP(A6194,Tabulka3[[Číslo registrace  u jednorázové akce]:[Příjmení]],2,0))</f>
        <v/>
      </c>
      <c r="C6194" s="25" t="str">
        <f>IF(A6194="","",VLOOKUP(A6194,Tabulka3[[Číslo registrace  u jednorázové akce]:[Příjmení]],3,0))</f>
        <v/>
      </c>
      <c r="I6194" s="94"/>
      <c r="J6194" s="94"/>
      <c r="L6194" s="15"/>
      <c r="M6194" s="15"/>
      <c r="N6194" s="15"/>
    </row>
    <row r="6195" spans="2:14" s="25" customFormat="1" ht="15" customHeight="1" x14ac:dyDescent="0.3">
      <c r="B6195" s="25" t="str">
        <f>IF(A6195="","",VLOOKUP(A6195,Tabulka3[[Číslo registrace  u jednorázové akce]:[Příjmení]],2,0))</f>
        <v/>
      </c>
      <c r="C6195" s="25" t="str">
        <f>IF(A6195="","",VLOOKUP(A6195,Tabulka3[[Číslo registrace  u jednorázové akce]:[Příjmení]],3,0))</f>
        <v/>
      </c>
      <c r="I6195" s="94"/>
      <c r="J6195" s="94"/>
      <c r="L6195" s="15"/>
      <c r="M6195" s="15"/>
      <c r="N6195" s="15"/>
    </row>
    <row r="6196" spans="2:14" s="25" customFormat="1" ht="15" customHeight="1" x14ac:dyDescent="0.3">
      <c r="B6196" s="25" t="str">
        <f>IF(A6196="","",VLOOKUP(A6196,Tabulka3[[Číslo registrace  u jednorázové akce]:[Příjmení]],2,0))</f>
        <v/>
      </c>
      <c r="C6196" s="25" t="str">
        <f>IF(A6196="","",VLOOKUP(A6196,Tabulka3[[Číslo registrace  u jednorázové akce]:[Příjmení]],3,0))</f>
        <v/>
      </c>
      <c r="I6196" s="94"/>
      <c r="J6196" s="94"/>
      <c r="L6196" s="15"/>
      <c r="M6196" s="15"/>
      <c r="N6196" s="15"/>
    </row>
    <row r="6197" spans="2:14" s="25" customFormat="1" ht="15" customHeight="1" x14ac:dyDescent="0.3">
      <c r="B6197" s="25" t="str">
        <f>IF(A6197="","",VLOOKUP(A6197,Tabulka3[[Číslo registrace  u jednorázové akce]:[Příjmení]],2,0))</f>
        <v/>
      </c>
      <c r="C6197" s="25" t="str">
        <f>IF(A6197="","",VLOOKUP(A6197,Tabulka3[[Číslo registrace  u jednorázové akce]:[Příjmení]],3,0))</f>
        <v/>
      </c>
      <c r="I6197" s="94"/>
      <c r="J6197" s="94"/>
      <c r="L6197" s="15"/>
      <c r="M6197" s="15"/>
      <c r="N6197" s="15"/>
    </row>
    <row r="6198" spans="2:14" s="25" customFormat="1" ht="15" customHeight="1" x14ac:dyDescent="0.3">
      <c r="B6198" s="25" t="str">
        <f>IF(A6198="","",VLOOKUP(A6198,Tabulka3[[Číslo registrace  u jednorázové akce]:[Příjmení]],2,0))</f>
        <v/>
      </c>
      <c r="C6198" s="25" t="str">
        <f>IF(A6198="","",VLOOKUP(A6198,Tabulka3[[Číslo registrace  u jednorázové akce]:[Příjmení]],3,0))</f>
        <v/>
      </c>
      <c r="I6198" s="94"/>
      <c r="J6198" s="94"/>
      <c r="L6198" s="15"/>
      <c r="M6198" s="15"/>
      <c r="N6198" s="15"/>
    </row>
    <row r="6199" spans="2:14" s="25" customFormat="1" ht="15" customHeight="1" x14ac:dyDescent="0.3">
      <c r="B6199" s="25" t="str">
        <f>IF(A6199="","",VLOOKUP(A6199,Tabulka3[[Číslo registrace  u jednorázové akce]:[Příjmení]],2,0))</f>
        <v/>
      </c>
      <c r="C6199" s="25" t="str">
        <f>IF(A6199="","",VLOOKUP(A6199,Tabulka3[[Číslo registrace  u jednorázové akce]:[Příjmení]],3,0))</f>
        <v/>
      </c>
      <c r="I6199" s="94"/>
      <c r="J6199" s="94"/>
      <c r="L6199" s="15"/>
      <c r="M6199" s="15"/>
      <c r="N6199" s="15"/>
    </row>
    <row r="6200" spans="2:14" s="25" customFormat="1" ht="15" customHeight="1" x14ac:dyDescent="0.3">
      <c r="B6200" s="25" t="str">
        <f>IF(A6200="","",VLOOKUP(A6200,Tabulka3[[Číslo registrace  u jednorázové akce]:[Příjmení]],2,0))</f>
        <v/>
      </c>
      <c r="C6200" s="25" t="str">
        <f>IF(A6200="","",VLOOKUP(A6200,Tabulka3[[Číslo registrace  u jednorázové akce]:[Příjmení]],3,0))</f>
        <v/>
      </c>
      <c r="I6200" s="94"/>
      <c r="J6200" s="94"/>
      <c r="L6200" s="15"/>
      <c r="M6200" s="15"/>
      <c r="N6200" s="15"/>
    </row>
    <row r="6201" spans="2:14" s="25" customFormat="1" ht="15" customHeight="1" x14ac:dyDescent="0.3">
      <c r="B6201" s="25" t="str">
        <f>IF(A6201="","",VLOOKUP(A6201,Tabulka3[[Číslo registrace  u jednorázové akce]:[Příjmení]],2,0))</f>
        <v/>
      </c>
      <c r="C6201" s="25" t="str">
        <f>IF(A6201="","",VLOOKUP(A6201,Tabulka3[[Číslo registrace  u jednorázové akce]:[Příjmení]],3,0))</f>
        <v/>
      </c>
      <c r="I6201" s="94"/>
      <c r="J6201" s="94"/>
      <c r="L6201" s="15"/>
      <c r="M6201" s="15"/>
      <c r="N6201" s="15"/>
    </row>
    <row r="6202" spans="2:14" s="25" customFormat="1" ht="15" customHeight="1" x14ac:dyDescent="0.3">
      <c r="B6202" s="25" t="str">
        <f>IF(A6202="","",VLOOKUP(A6202,Tabulka3[[Číslo registrace  u jednorázové akce]:[Příjmení]],2,0))</f>
        <v/>
      </c>
      <c r="C6202" s="25" t="str">
        <f>IF(A6202="","",VLOOKUP(A6202,Tabulka3[[Číslo registrace  u jednorázové akce]:[Příjmení]],3,0))</f>
        <v/>
      </c>
      <c r="I6202" s="94"/>
      <c r="J6202" s="94"/>
      <c r="L6202" s="15"/>
      <c r="M6202" s="15"/>
      <c r="N6202" s="15"/>
    </row>
    <row r="6203" spans="2:14" s="25" customFormat="1" ht="15" customHeight="1" x14ac:dyDescent="0.3">
      <c r="B6203" s="25" t="str">
        <f>IF(A6203="","",VLOOKUP(A6203,Tabulka3[[Číslo registrace  u jednorázové akce]:[Příjmení]],2,0))</f>
        <v/>
      </c>
      <c r="C6203" s="25" t="str">
        <f>IF(A6203="","",VLOOKUP(A6203,Tabulka3[[Číslo registrace  u jednorázové akce]:[Příjmení]],3,0))</f>
        <v/>
      </c>
      <c r="I6203" s="94"/>
      <c r="J6203" s="94"/>
      <c r="L6203" s="15"/>
      <c r="M6203" s="15"/>
      <c r="N6203" s="15"/>
    </row>
    <row r="6204" spans="2:14" s="25" customFormat="1" ht="15" customHeight="1" x14ac:dyDescent="0.3">
      <c r="B6204" s="25" t="str">
        <f>IF(A6204="","",VLOOKUP(A6204,Tabulka3[[Číslo registrace  u jednorázové akce]:[Příjmení]],2,0))</f>
        <v/>
      </c>
      <c r="C6204" s="25" t="str">
        <f>IF(A6204="","",VLOOKUP(A6204,Tabulka3[[Číslo registrace  u jednorázové akce]:[Příjmení]],3,0))</f>
        <v/>
      </c>
      <c r="I6204" s="94"/>
      <c r="J6204" s="94"/>
      <c r="L6204" s="15"/>
      <c r="M6204" s="15"/>
      <c r="N6204" s="15"/>
    </row>
    <row r="6205" spans="2:14" s="25" customFormat="1" ht="15" customHeight="1" x14ac:dyDescent="0.3">
      <c r="B6205" s="25" t="str">
        <f>IF(A6205="","",VLOOKUP(A6205,Tabulka3[[Číslo registrace  u jednorázové akce]:[Příjmení]],2,0))</f>
        <v/>
      </c>
      <c r="C6205" s="25" t="str">
        <f>IF(A6205="","",VLOOKUP(A6205,Tabulka3[[Číslo registrace  u jednorázové akce]:[Příjmení]],3,0))</f>
        <v/>
      </c>
      <c r="I6205" s="94"/>
      <c r="J6205" s="94"/>
      <c r="L6205" s="15"/>
      <c r="M6205" s="15"/>
      <c r="N6205" s="15"/>
    </row>
    <row r="6206" spans="2:14" s="25" customFormat="1" ht="15" customHeight="1" x14ac:dyDescent="0.3">
      <c r="B6206" s="25" t="str">
        <f>IF(A6206="","",VLOOKUP(A6206,Tabulka3[[Číslo registrace  u jednorázové akce]:[Příjmení]],2,0))</f>
        <v/>
      </c>
      <c r="C6206" s="25" t="str">
        <f>IF(A6206="","",VLOOKUP(A6206,Tabulka3[[Číslo registrace  u jednorázové akce]:[Příjmení]],3,0))</f>
        <v/>
      </c>
      <c r="I6206" s="94"/>
      <c r="J6206" s="94"/>
      <c r="L6206" s="15"/>
      <c r="M6206" s="15"/>
      <c r="N6206" s="15"/>
    </row>
    <row r="6207" spans="2:14" s="25" customFormat="1" ht="15" customHeight="1" x14ac:dyDescent="0.3">
      <c r="B6207" s="25" t="str">
        <f>IF(A6207="","",VLOOKUP(A6207,Tabulka3[[Číslo registrace  u jednorázové akce]:[Příjmení]],2,0))</f>
        <v/>
      </c>
      <c r="C6207" s="25" t="str">
        <f>IF(A6207="","",VLOOKUP(A6207,Tabulka3[[Číslo registrace  u jednorázové akce]:[Příjmení]],3,0))</f>
        <v/>
      </c>
      <c r="I6207" s="94"/>
      <c r="J6207" s="94"/>
      <c r="L6207" s="15"/>
      <c r="M6207" s="15"/>
      <c r="N6207" s="15"/>
    </row>
    <row r="6208" spans="2:14" s="25" customFormat="1" ht="15" customHeight="1" x14ac:dyDescent="0.3">
      <c r="B6208" s="25" t="str">
        <f>IF(A6208="","",VLOOKUP(A6208,Tabulka3[[Číslo registrace  u jednorázové akce]:[Příjmení]],2,0))</f>
        <v/>
      </c>
      <c r="C6208" s="25" t="str">
        <f>IF(A6208="","",VLOOKUP(A6208,Tabulka3[[Číslo registrace  u jednorázové akce]:[Příjmení]],3,0))</f>
        <v/>
      </c>
      <c r="I6208" s="94"/>
      <c r="J6208" s="94"/>
      <c r="L6208" s="15"/>
      <c r="M6208" s="15"/>
      <c r="N6208" s="15"/>
    </row>
    <row r="6209" spans="2:14" s="25" customFormat="1" ht="15" customHeight="1" x14ac:dyDescent="0.3">
      <c r="B6209" s="25" t="str">
        <f>IF(A6209="","",VLOOKUP(A6209,Tabulka3[[Číslo registrace  u jednorázové akce]:[Příjmení]],2,0))</f>
        <v/>
      </c>
      <c r="C6209" s="25" t="str">
        <f>IF(A6209="","",VLOOKUP(A6209,Tabulka3[[Číslo registrace  u jednorázové akce]:[Příjmení]],3,0))</f>
        <v/>
      </c>
      <c r="I6209" s="94"/>
      <c r="J6209" s="94"/>
      <c r="L6209" s="15"/>
      <c r="M6209" s="15"/>
      <c r="N6209" s="15"/>
    </row>
    <row r="6210" spans="2:14" s="25" customFormat="1" ht="15" customHeight="1" x14ac:dyDescent="0.3">
      <c r="B6210" s="25" t="str">
        <f>IF(A6210="","",VLOOKUP(A6210,Tabulka3[[Číslo registrace  u jednorázové akce]:[Příjmení]],2,0))</f>
        <v/>
      </c>
      <c r="C6210" s="25" t="str">
        <f>IF(A6210="","",VLOOKUP(A6210,Tabulka3[[Číslo registrace  u jednorázové akce]:[Příjmení]],3,0))</f>
        <v/>
      </c>
      <c r="I6210" s="94"/>
      <c r="J6210" s="94"/>
      <c r="L6210" s="15"/>
      <c r="M6210" s="15"/>
      <c r="N6210" s="15"/>
    </row>
    <row r="6211" spans="2:14" s="25" customFormat="1" ht="15" customHeight="1" x14ac:dyDescent="0.3">
      <c r="B6211" s="25" t="str">
        <f>IF(A6211="","",VLOOKUP(A6211,Tabulka3[[Číslo registrace  u jednorázové akce]:[Příjmení]],2,0))</f>
        <v/>
      </c>
      <c r="C6211" s="25" t="str">
        <f>IF(A6211="","",VLOOKUP(A6211,Tabulka3[[Číslo registrace  u jednorázové akce]:[Příjmení]],3,0))</f>
        <v/>
      </c>
      <c r="I6211" s="94"/>
      <c r="J6211" s="94"/>
      <c r="L6211" s="15"/>
      <c r="M6211" s="15"/>
      <c r="N6211" s="15"/>
    </row>
    <row r="6212" spans="2:14" s="25" customFormat="1" ht="15" customHeight="1" x14ac:dyDescent="0.3">
      <c r="B6212" s="25" t="str">
        <f>IF(A6212="","",VLOOKUP(A6212,Tabulka3[[Číslo registrace  u jednorázové akce]:[Příjmení]],2,0))</f>
        <v/>
      </c>
      <c r="C6212" s="25" t="str">
        <f>IF(A6212="","",VLOOKUP(A6212,Tabulka3[[Číslo registrace  u jednorázové akce]:[Příjmení]],3,0))</f>
        <v/>
      </c>
      <c r="I6212" s="94"/>
      <c r="J6212" s="94"/>
      <c r="L6212" s="15"/>
      <c r="M6212" s="15"/>
      <c r="N6212" s="15"/>
    </row>
    <row r="6213" spans="2:14" s="25" customFormat="1" ht="15" customHeight="1" x14ac:dyDescent="0.3">
      <c r="B6213" s="25" t="str">
        <f>IF(A6213="","",VLOOKUP(A6213,Tabulka3[[Číslo registrace  u jednorázové akce]:[Příjmení]],2,0))</f>
        <v/>
      </c>
      <c r="C6213" s="25" t="str">
        <f>IF(A6213="","",VLOOKUP(A6213,Tabulka3[[Číslo registrace  u jednorázové akce]:[Příjmení]],3,0))</f>
        <v/>
      </c>
      <c r="I6213" s="94"/>
      <c r="J6213" s="94"/>
      <c r="L6213" s="15"/>
      <c r="M6213" s="15"/>
      <c r="N6213" s="15"/>
    </row>
    <row r="6214" spans="2:14" s="25" customFormat="1" ht="15" customHeight="1" x14ac:dyDescent="0.3">
      <c r="B6214" s="25" t="str">
        <f>IF(A6214="","",VLOOKUP(A6214,Tabulka3[[Číslo registrace  u jednorázové akce]:[Příjmení]],2,0))</f>
        <v/>
      </c>
      <c r="C6214" s="25" t="str">
        <f>IF(A6214="","",VLOOKUP(A6214,Tabulka3[[Číslo registrace  u jednorázové akce]:[Příjmení]],3,0))</f>
        <v/>
      </c>
      <c r="I6214" s="94"/>
      <c r="J6214" s="94"/>
      <c r="L6214" s="15"/>
      <c r="M6214" s="15"/>
      <c r="N6214" s="15"/>
    </row>
    <row r="6215" spans="2:14" s="25" customFormat="1" ht="15" customHeight="1" x14ac:dyDescent="0.3">
      <c r="B6215" s="25" t="str">
        <f>IF(A6215="","",VLOOKUP(A6215,Tabulka3[[Číslo registrace  u jednorázové akce]:[Příjmení]],2,0))</f>
        <v/>
      </c>
      <c r="C6215" s="25" t="str">
        <f>IF(A6215="","",VLOOKUP(A6215,Tabulka3[[Číslo registrace  u jednorázové akce]:[Příjmení]],3,0))</f>
        <v/>
      </c>
      <c r="I6215" s="94"/>
      <c r="J6215" s="94"/>
      <c r="L6215" s="15"/>
      <c r="M6215" s="15"/>
      <c r="N6215" s="15"/>
    </row>
    <row r="6216" spans="2:14" s="25" customFormat="1" ht="15" customHeight="1" x14ac:dyDescent="0.3">
      <c r="B6216" s="25" t="str">
        <f>IF(A6216="","",VLOOKUP(A6216,Tabulka3[[Číslo registrace  u jednorázové akce]:[Příjmení]],2,0))</f>
        <v/>
      </c>
      <c r="C6216" s="25" t="str">
        <f>IF(A6216="","",VLOOKUP(A6216,Tabulka3[[Číslo registrace  u jednorázové akce]:[Příjmení]],3,0))</f>
        <v/>
      </c>
      <c r="I6216" s="94"/>
      <c r="J6216" s="94"/>
      <c r="L6216" s="15"/>
      <c r="M6216" s="15"/>
      <c r="N6216" s="15"/>
    </row>
    <row r="6217" spans="2:14" s="25" customFormat="1" ht="15" customHeight="1" x14ac:dyDescent="0.3">
      <c r="B6217" s="25" t="str">
        <f>IF(A6217="","",VLOOKUP(A6217,Tabulka3[[Číslo registrace  u jednorázové akce]:[Příjmení]],2,0))</f>
        <v/>
      </c>
      <c r="C6217" s="25" t="str">
        <f>IF(A6217="","",VLOOKUP(A6217,Tabulka3[[Číslo registrace  u jednorázové akce]:[Příjmení]],3,0))</f>
        <v/>
      </c>
      <c r="I6217" s="94"/>
      <c r="J6217" s="94"/>
      <c r="L6217" s="15"/>
      <c r="M6217" s="15"/>
      <c r="N6217" s="15"/>
    </row>
    <row r="6218" spans="2:14" s="25" customFormat="1" ht="15" customHeight="1" x14ac:dyDescent="0.3">
      <c r="B6218" s="25" t="str">
        <f>IF(A6218="","",VLOOKUP(A6218,Tabulka3[[Číslo registrace  u jednorázové akce]:[Příjmení]],2,0))</f>
        <v/>
      </c>
      <c r="C6218" s="25" t="str">
        <f>IF(A6218="","",VLOOKUP(A6218,Tabulka3[[Číslo registrace  u jednorázové akce]:[Příjmení]],3,0))</f>
        <v/>
      </c>
      <c r="I6218" s="94"/>
      <c r="J6218" s="94"/>
      <c r="L6218" s="15"/>
      <c r="M6218" s="15"/>
      <c r="N6218" s="15"/>
    </row>
    <row r="6219" spans="2:14" s="25" customFormat="1" ht="15" customHeight="1" x14ac:dyDescent="0.3">
      <c r="B6219" s="25" t="str">
        <f>IF(A6219="","",VLOOKUP(A6219,Tabulka3[[Číslo registrace  u jednorázové akce]:[Příjmení]],2,0))</f>
        <v/>
      </c>
      <c r="C6219" s="25" t="str">
        <f>IF(A6219="","",VLOOKUP(A6219,Tabulka3[[Číslo registrace  u jednorázové akce]:[Příjmení]],3,0))</f>
        <v/>
      </c>
      <c r="I6219" s="94"/>
      <c r="J6219" s="94"/>
      <c r="L6219" s="15"/>
      <c r="M6219" s="15"/>
      <c r="N6219" s="15"/>
    </row>
    <row r="6220" spans="2:14" s="25" customFormat="1" ht="15" customHeight="1" x14ac:dyDescent="0.3">
      <c r="B6220" s="25" t="str">
        <f>IF(A6220="","",VLOOKUP(A6220,Tabulka3[[Číslo registrace  u jednorázové akce]:[Příjmení]],2,0))</f>
        <v/>
      </c>
      <c r="C6220" s="25" t="str">
        <f>IF(A6220="","",VLOOKUP(A6220,Tabulka3[[Číslo registrace  u jednorázové akce]:[Příjmení]],3,0))</f>
        <v/>
      </c>
      <c r="I6220" s="94"/>
      <c r="J6220" s="94"/>
      <c r="L6220" s="15"/>
      <c r="M6220" s="15"/>
      <c r="N6220" s="15"/>
    </row>
    <row r="6221" spans="2:14" s="25" customFormat="1" ht="15" customHeight="1" x14ac:dyDescent="0.3">
      <c r="B6221" s="25" t="str">
        <f>IF(A6221="","",VLOOKUP(A6221,Tabulka3[[Číslo registrace  u jednorázové akce]:[Příjmení]],2,0))</f>
        <v/>
      </c>
      <c r="C6221" s="25" t="str">
        <f>IF(A6221="","",VLOOKUP(A6221,Tabulka3[[Číslo registrace  u jednorázové akce]:[Příjmení]],3,0))</f>
        <v/>
      </c>
      <c r="I6221" s="94"/>
      <c r="J6221" s="94"/>
      <c r="L6221" s="15"/>
      <c r="M6221" s="15"/>
      <c r="N6221" s="15"/>
    </row>
    <row r="6222" spans="2:14" s="25" customFormat="1" ht="15" customHeight="1" x14ac:dyDescent="0.3">
      <c r="B6222" s="25" t="str">
        <f>IF(A6222="","",VLOOKUP(A6222,Tabulka3[[Číslo registrace  u jednorázové akce]:[Příjmení]],2,0))</f>
        <v/>
      </c>
      <c r="C6222" s="25" t="str">
        <f>IF(A6222="","",VLOOKUP(A6222,Tabulka3[[Číslo registrace  u jednorázové akce]:[Příjmení]],3,0))</f>
        <v/>
      </c>
      <c r="I6222" s="94"/>
      <c r="J6222" s="94"/>
      <c r="L6222" s="15"/>
      <c r="M6222" s="15"/>
      <c r="N6222" s="15"/>
    </row>
    <row r="6223" spans="2:14" s="25" customFormat="1" ht="15" customHeight="1" x14ac:dyDescent="0.3">
      <c r="B6223" s="25" t="str">
        <f>IF(A6223="","",VLOOKUP(A6223,Tabulka3[[Číslo registrace  u jednorázové akce]:[Příjmení]],2,0))</f>
        <v/>
      </c>
      <c r="C6223" s="25" t="str">
        <f>IF(A6223="","",VLOOKUP(A6223,Tabulka3[[Číslo registrace  u jednorázové akce]:[Příjmení]],3,0))</f>
        <v/>
      </c>
      <c r="I6223" s="94"/>
      <c r="J6223" s="94"/>
      <c r="L6223" s="15"/>
      <c r="M6223" s="15"/>
      <c r="N6223" s="15"/>
    </row>
    <row r="6224" spans="2:14" s="25" customFormat="1" ht="15" customHeight="1" x14ac:dyDescent="0.3">
      <c r="B6224" s="25" t="str">
        <f>IF(A6224="","",VLOOKUP(A6224,Tabulka3[[Číslo registrace  u jednorázové akce]:[Příjmení]],2,0))</f>
        <v/>
      </c>
      <c r="C6224" s="25" t="str">
        <f>IF(A6224="","",VLOOKUP(A6224,Tabulka3[[Číslo registrace  u jednorázové akce]:[Příjmení]],3,0))</f>
        <v/>
      </c>
      <c r="I6224" s="94"/>
      <c r="J6224" s="94"/>
      <c r="L6224" s="15"/>
      <c r="M6224" s="15"/>
      <c r="N6224" s="15"/>
    </row>
    <row r="6225" spans="2:14" s="25" customFormat="1" ht="15" customHeight="1" x14ac:dyDescent="0.3">
      <c r="B6225" s="25" t="str">
        <f>IF(A6225="","",VLOOKUP(A6225,Tabulka3[[Číslo registrace  u jednorázové akce]:[Příjmení]],2,0))</f>
        <v/>
      </c>
      <c r="C6225" s="25" t="str">
        <f>IF(A6225="","",VLOOKUP(A6225,Tabulka3[[Číslo registrace  u jednorázové akce]:[Příjmení]],3,0))</f>
        <v/>
      </c>
      <c r="I6225" s="94"/>
      <c r="J6225" s="94"/>
      <c r="L6225" s="15"/>
      <c r="M6225" s="15"/>
      <c r="N6225" s="15"/>
    </row>
    <row r="6226" spans="2:14" s="25" customFormat="1" ht="15" customHeight="1" x14ac:dyDescent="0.3">
      <c r="B6226" s="25" t="str">
        <f>IF(A6226="","",VLOOKUP(A6226,Tabulka3[[Číslo registrace  u jednorázové akce]:[Příjmení]],2,0))</f>
        <v/>
      </c>
      <c r="C6226" s="25" t="str">
        <f>IF(A6226="","",VLOOKUP(A6226,Tabulka3[[Číslo registrace  u jednorázové akce]:[Příjmení]],3,0))</f>
        <v/>
      </c>
      <c r="I6226" s="94"/>
      <c r="J6226" s="94"/>
      <c r="L6226" s="15"/>
      <c r="M6226" s="15"/>
      <c r="N6226" s="15"/>
    </row>
    <row r="6227" spans="2:14" s="25" customFormat="1" ht="15" customHeight="1" x14ac:dyDescent="0.3">
      <c r="B6227" s="25" t="str">
        <f>IF(A6227="","",VLOOKUP(A6227,Tabulka3[[Číslo registrace  u jednorázové akce]:[Příjmení]],2,0))</f>
        <v/>
      </c>
      <c r="C6227" s="25" t="str">
        <f>IF(A6227="","",VLOOKUP(A6227,Tabulka3[[Číslo registrace  u jednorázové akce]:[Příjmení]],3,0))</f>
        <v/>
      </c>
      <c r="I6227" s="94"/>
      <c r="J6227" s="94"/>
      <c r="L6227" s="15"/>
      <c r="M6227" s="15"/>
      <c r="N6227" s="15"/>
    </row>
    <row r="6228" spans="2:14" s="25" customFormat="1" ht="15" customHeight="1" x14ac:dyDescent="0.3">
      <c r="B6228" s="25" t="str">
        <f>IF(A6228="","",VLOOKUP(A6228,Tabulka3[[Číslo registrace  u jednorázové akce]:[Příjmení]],2,0))</f>
        <v/>
      </c>
      <c r="C6228" s="25" t="str">
        <f>IF(A6228="","",VLOOKUP(A6228,Tabulka3[[Číslo registrace  u jednorázové akce]:[Příjmení]],3,0))</f>
        <v/>
      </c>
      <c r="I6228" s="94"/>
      <c r="J6228" s="94"/>
      <c r="L6228" s="15"/>
      <c r="M6228" s="15"/>
      <c r="N6228" s="15"/>
    </row>
    <row r="6229" spans="2:14" s="25" customFormat="1" ht="15" customHeight="1" x14ac:dyDescent="0.3">
      <c r="B6229" s="25" t="str">
        <f>IF(A6229="","",VLOOKUP(A6229,Tabulka3[[Číslo registrace  u jednorázové akce]:[Příjmení]],2,0))</f>
        <v/>
      </c>
      <c r="C6229" s="25" t="str">
        <f>IF(A6229="","",VLOOKUP(A6229,Tabulka3[[Číslo registrace  u jednorázové akce]:[Příjmení]],3,0))</f>
        <v/>
      </c>
      <c r="I6229" s="94"/>
      <c r="J6229" s="94"/>
      <c r="L6229" s="15"/>
      <c r="M6229" s="15"/>
      <c r="N6229" s="15"/>
    </row>
    <row r="6230" spans="2:14" s="25" customFormat="1" ht="15" customHeight="1" x14ac:dyDescent="0.3">
      <c r="B6230" s="25" t="str">
        <f>IF(A6230="","",VLOOKUP(A6230,Tabulka3[[Číslo registrace  u jednorázové akce]:[Příjmení]],2,0))</f>
        <v/>
      </c>
      <c r="C6230" s="25" t="str">
        <f>IF(A6230="","",VLOOKUP(A6230,Tabulka3[[Číslo registrace  u jednorázové akce]:[Příjmení]],3,0))</f>
        <v/>
      </c>
      <c r="I6230" s="94"/>
      <c r="J6230" s="94"/>
      <c r="L6230" s="15"/>
      <c r="M6230" s="15"/>
      <c r="N6230" s="15"/>
    </row>
    <row r="6231" spans="2:14" s="25" customFormat="1" ht="15" customHeight="1" x14ac:dyDescent="0.3">
      <c r="B6231" s="25" t="str">
        <f>IF(A6231="","",VLOOKUP(A6231,Tabulka3[[Číslo registrace  u jednorázové akce]:[Příjmení]],2,0))</f>
        <v/>
      </c>
      <c r="C6231" s="25" t="str">
        <f>IF(A6231="","",VLOOKUP(A6231,Tabulka3[[Číslo registrace  u jednorázové akce]:[Příjmení]],3,0))</f>
        <v/>
      </c>
      <c r="I6231" s="94"/>
      <c r="J6231" s="94"/>
      <c r="L6231" s="15"/>
      <c r="M6231" s="15"/>
      <c r="N6231" s="15"/>
    </row>
    <row r="6232" spans="2:14" s="25" customFormat="1" ht="15" customHeight="1" x14ac:dyDescent="0.3">
      <c r="B6232" s="25" t="str">
        <f>IF(A6232="","",VLOOKUP(A6232,Tabulka3[[Číslo registrace  u jednorázové akce]:[Příjmení]],2,0))</f>
        <v/>
      </c>
      <c r="C6232" s="25" t="str">
        <f>IF(A6232="","",VLOOKUP(A6232,Tabulka3[[Číslo registrace  u jednorázové akce]:[Příjmení]],3,0))</f>
        <v/>
      </c>
      <c r="I6232" s="94"/>
      <c r="J6232" s="94"/>
      <c r="L6232" s="15"/>
      <c r="M6232" s="15"/>
      <c r="N6232" s="15"/>
    </row>
    <row r="6233" spans="2:14" s="25" customFormat="1" ht="15" customHeight="1" x14ac:dyDescent="0.3">
      <c r="B6233" s="25" t="str">
        <f>IF(A6233="","",VLOOKUP(A6233,Tabulka3[[Číslo registrace  u jednorázové akce]:[Příjmení]],2,0))</f>
        <v/>
      </c>
      <c r="C6233" s="25" t="str">
        <f>IF(A6233="","",VLOOKUP(A6233,Tabulka3[[Číslo registrace  u jednorázové akce]:[Příjmení]],3,0))</f>
        <v/>
      </c>
      <c r="I6233" s="94"/>
      <c r="J6233" s="94"/>
      <c r="L6233" s="15"/>
      <c r="M6233" s="15"/>
      <c r="N6233" s="15"/>
    </row>
    <row r="6234" spans="2:14" s="25" customFormat="1" ht="15" customHeight="1" x14ac:dyDescent="0.3">
      <c r="B6234" s="25" t="str">
        <f>IF(A6234="","",VLOOKUP(A6234,Tabulka3[[Číslo registrace  u jednorázové akce]:[Příjmení]],2,0))</f>
        <v/>
      </c>
      <c r="C6234" s="25" t="str">
        <f>IF(A6234="","",VLOOKUP(A6234,Tabulka3[[Číslo registrace  u jednorázové akce]:[Příjmení]],3,0))</f>
        <v/>
      </c>
      <c r="I6234" s="94"/>
      <c r="J6234" s="94"/>
      <c r="L6234" s="15"/>
      <c r="M6234" s="15"/>
      <c r="N6234" s="15"/>
    </row>
    <row r="6235" spans="2:14" s="25" customFormat="1" ht="15" customHeight="1" x14ac:dyDescent="0.3">
      <c r="B6235" s="25" t="str">
        <f>IF(A6235="","",VLOOKUP(A6235,Tabulka3[[Číslo registrace  u jednorázové akce]:[Příjmení]],2,0))</f>
        <v/>
      </c>
      <c r="C6235" s="25" t="str">
        <f>IF(A6235="","",VLOOKUP(A6235,Tabulka3[[Číslo registrace  u jednorázové akce]:[Příjmení]],3,0))</f>
        <v/>
      </c>
      <c r="I6235" s="94"/>
      <c r="J6235" s="94"/>
      <c r="L6235" s="15"/>
      <c r="M6235" s="15"/>
      <c r="N6235" s="15"/>
    </row>
    <row r="6236" spans="2:14" s="25" customFormat="1" ht="15" customHeight="1" x14ac:dyDescent="0.3">
      <c r="B6236" s="25" t="str">
        <f>IF(A6236="","",VLOOKUP(A6236,Tabulka3[[Číslo registrace  u jednorázové akce]:[Příjmení]],2,0))</f>
        <v/>
      </c>
      <c r="C6236" s="25" t="str">
        <f>IF(A6236="","",VLOOKUP(A6236,Tabulka3[[Číslo registrace  u jednorázové akce]:[Příjmení]],3,0))</f>
        <v/>
      </c>
      <c r="I6236" s="94"/>
      <c r="J6236" s="94"/>
      <c r="L6236" s="15"/>
      <c r="M6236" s="15"/>
      <c r="N6236" s="15"/>
    </row>
    <row r="6237" spans="2:14" s="25" customFormat="1" ht="15" customHeight="1" x14ac:dyDescent="0.3">
      <c r="B6237" s="25" t="str">
        <f>IF(A6237="","",VLOOKUP(A6237,Tabulka3[[Číslo registrace  u jednorázové akce]:[Příjmení]],2,0))</f>
        <v/>
      </c>
      <c r="C6237" s="25" t="str">
        <f>IF(A6237="","",VLOOKUP(A6237,Tabulka3[[Číslo registrace  u jednorázové akce]:[Příjmení]],3,0))</f>
        <v/>
      </c>
      <c r="I6237" s="94"/>
      <c r="J6237" s="94"/>
      <c r="L6237" s="15"/>
      <c r="M6237" s="15"/>
      <c r="N6237" s="15"/>
    </row>
    <row r="6238" spans="2:14" s="25" customFormat="1" ht="15" customHeight="1" x14ac:dyDescent="0.3">
      <c r="B6238" s="25" t="str">
        <f>IF(A6238="","",VLOOKUP(A6238,Tabulka3[[Číslo registrace  u jednorázové akce]:[Příjmení]],2,0))</f>
        <v/>
      </c>
      <c r="C6238" s="25" t="str">
        <f>IF(A6238="","",VLOOKUP(A6238,Tabulka3[[Číslo registrace  u jednorázové akce]:[Příjmení]],3,0))</f>
        <v/>
      </c>
      <c r="I6238" s="94"/>
      <c r="J6238" s="94"/>
      <c r="L6238" s="15"/>
      <c r="M6238" s="15"/>
      <c r="N6238" s="15"/>
    </row>
    <row r="6239" spans="2:14" s="25" customFormat="1" ht="15" customHeight="1" x14ac:dyDescent="0.3">
      <c r="B6239" s="25" t="str">
        <f>IF(A6239="","",VLOOKUP(A6239,Tabulka3[[Číslo registrace  u jednorázové akce]:[Příjmení]],2,0))</f>
        <v/>
      </c>
      <c r="C6239" s="25" t="str">
        <f>IF(A6239="","",VLOOKUP(A6239,Tabulka3[[Číslo registrace  u jednorázové akce]:[Příjmení]],3,0))</f>
        <v/>
      </c>
      <c r="I6239" s="94"/>
      <c r="J6239" s="94"/>
      <c r="L6239" s="15"/>
      <c r="M6239" s="15"/>
      <c r="N6239" s="15"/>
    </row>
    <row r="6240" spans="2:14" s="25" customFormat="1" ht="15" customHeight="1" x14ac:dyDescent="0.3">
      <c r="B6240" s="25" t="str">
        <f>IF(A6240="","",VLOOKUP(A6240,Tabulka3[[Číslo registrace  u jednorázové akce]:[Příjmení]],2,0))</f>
        <v/>
      </c>
      <c r="C6240" s="25" t="str">
        <f>IF(A6240="","",VLOOKUP(A6240,Tabulka3[[Číslo registrace  u jednorázové akce]:[Příjmení]],3,0))</f>
        <v/>
      </c>
      <c r="I6240" s="94"/>
      <c r="J6240" s="94"/>
      <c r="L6240" s="15"/>
      <c r="M6240" s="15"/>
      <c r="N6240" s="15"/>
    </row>
    <row r="6241" spans="2:14" s="25" customFormat="1" ht="15" customHeight="1" x14ac:dyDescent="0.3">
      <c r="B6241" s="25" t="str">
        <f>IF(A6241="","",VLOOKUP(A6241,Tabulka3[[Číslo registrace  u jednorázové akce]:[Příjmení]],2,0))</f>
        <v/>
      </c>
      <c r="C6241" s="25" t="str">
        <f>IF(A6241="","",VLOOKUP(A6241,Tabulka3[[Číslo registrace  u jednorázové akce]:[Příjmení]],3,0))</f>
        <v/>
      </c>
      <c r="I6241" s="94"/>
      <c r="J6241" s="94"/>
      <c r="L6241" s="15"/>
      <c r="M6241" s="15"/>
      <c r="N6241" s="15"/>
    </row>
    <row r="6242" spans="2:14" s="25" customFormat="1" ht="15" customHeight="1" x14ac:dyDescent="0.3">
      <c r="B6242" s="25" t="str">
        <f>IF(A6242="","",VLOOKUP(A6242,Tabulka3[[Číslo registrace  u jednorázové akce]:[Příjmení]],2,0))</f>
        <v/>
      </c>
      <c r="C6242" s="25" t="str">
        <f>IF(A6242="","",VLOOKUP(A6242,Tabulka3[[Číslo registrace  u jednorázové akce]:[Příjmení]],3,0))</f>
        <v/>
      </c>
      <c r="I6242" s="94"/>
      <c r="J6242" s="94"/>
      <c r="L6242" s="15"/>
      <c r="M6242" s="15"/>
      <c r="N6242" s="15"/>
    </row>
    <row r="6243" spans="2:14" s="25" customFormat="1" ht="15" customHeight="1" x14ac:dyDescent="0.3">
      <c r="B6243" s="25" t="str">
        <f>IF(A6243="","",VLOOKUP(A6243,Tabulka3[[Číslo registrace  u jednorázové akce]:[Příjmení]],2,0))</f>
        <v/>
      </c>
      <c r="C6243" s="25" t="str">
        <f>IF(A6243="","",VLOOKUP(A6243,Tabulka3[[Číslo registrace  u jednorázové akce]:[Příjmení]],3,0))</f>
        <v/>
      </c>
      <c r="I6243" s="94"/>
      <c r="J6243" s="94"/>
      <c r="L6243" s="15"/>
      <c r="M6243" s="15"/>
      <c r="N6243" s="15"/>
    </row>
    <row r="6244" spans="2:14" s="25" customFormat="1" ht="15" customHeight="1" x14ac:dyDescent="0.3">
      <c r="B6244" s="25" t="str">
        <f>IF(A6244="","",VLOOKUP(A6244,Tabulka3[[Číslo registrace  u jednorázové akce]:[Příjmení]],2,0))</f>
        <v/>
      </c>
      <c r="C6244" s="25" t="str">
        <f>IF(A6244="","",VLOOKUP(A6244,Tabulka3[[Číslo registrace  u jednorázové akce]:[Příjmení]],3,0))</f>
        <v/>
      </c>
      <c r="I6244" s="94"/>
      <c r="J6244" s="94"/>
      <c r="L6244" s="15"/>
      <c r="M6244" s="15"/>
      <c r="N6244" s="15"/>
    </row>
    <row r="6245" spans="2:14" s="25" customFormat="1" ht="15" customHeight="1" x14ac:dyDescent="0.3">
      <c r="B6245" s="25" t="str">
        <f>IF(A6245="","",VLOOKUP(A6245,Tabulka3[[Číslo registrace  u jednorázové akce]:[Příjmení]],2,0))</f>
        <v/>
      </c>
      <c r="C6245" s="25" t="str">
        <f>IF(A6245="","",VLOOKUP(A6245,Tabulka3[[Číslo registrace  u jednorázové akce]:[Příjmení]],3,0))</f>
        <v/>
      </c>
      <c r="I6245" s="94"/>
      <c r="J6245" s="94"/>
      <c r="L6245" s="15"/>
      <c r="M6245" s="15"/>
      <c r="N6245" s="15"/>
    </row>
    <row r="6246" spans="2:14" s="25" customFormat="1" ht="15" customHeight="1" x14ac:dyDescent="0.3">
      <c r="B6246" s="25" t="str">
        <f>IF(A6246="","",VLOOKUP(A6246,Tabulka3[[Číslo registrace  u jednorázové akce]:[Příjmení]],2,0))</f>
        <v/>
      </c>
      <c r="C6246" s="25" t="str">
        <f>IF(A6246="","",VLOOKUP(A6246,Tabulka3[[Číslo registrace  u jednorázové akce]:[Příjmení]],3,0))</f>
        <v/>
      </c>
      <c r="I6246" s="94"/>
      <c r="J6246" s="94"/>
      <c r="L6246" s="15"/>
      <c r="M6246" s="15"/>
      <c r="N6246" s="15"/>
    </row>
    <row r="6247" spans="2:14" s="25" customFormat="1" ht="15" customHeight="1" x14ac:dyDescent="0.3">
      <c r="B6247" s="25" t="str">
        <f>IF(A6247="","",VLOOKUP(A6247,Tabulka3[[Číslo registrace  u jednorázové akce]:[Příjmení]],2,0))</f>
        <v/>
      </c>
      <c r="C6247" s="25" t="str">
        <f>IF(A6247="","",VLOOKUP(A6247,Tabulka3[[Číslo registrace  u jednorázové akce]:[Příjmení]],3,0))</f>
        <v/>
      </c>
      <c r="I6247" s="94"/>
      <c r="J6247" s="94"/>
      <c r="L6247" s="15"/>
      <c r="M6247" s="15"/>
      <c r="N6247" s="15"/>
    </row>
    <row r="6248" spans="2:14" s="25" customFormat="1" ht="15" customHeight="1" x14ac:dyDescent="0.3">
      <c r="B6248" s="25" t="str">
        <f>IF(A6248="","",VLOOKUP(A6248,Tabulka3[[Číslo registrace  u jednorázové akce]:[Příjmení]],2,0))</f>
        <v/>
      </c>
      <c r="C6248" s="25" t="str">
        <f>IF(A6248="","",VLOOKUP(A6248,Tabulka3[[Číslo registrace  u jednorázové akce]:[Příjmení]],3,0))</f>
        <v/>
      </c>
      <c r="I6248" s="94"/>
      <c r="J6248" s="94"/>
      <c r="L6248" s="15"/>
      <c r="M6248" s="15"/>
      <c r="N6248" s="15"/>
    </row>
    <row r="6249" spans="2:14" s="25" customFormat="1" ht="15" customHeight="1" x14ac:dyDescent="0.3">
      <c r="B6249" s="25" t="str">
        <f>IF(A6249="","",VLOOKUP(A6249,Tabulka3[[Číslo registrace  u jednorázové akce]:[Příjmení]],2,0))</f>
        <v/>
      </c>
      <c r="C6249" s="25" t="str">
        <f>IF(A6249="","",VLOOKUP(A6249,Tabulka3[[Číslo registrace  u jednorázové akce]:[Příjmení]],3,0))</f>
        <v/>
      </c>
      <c r="I6249" s="94"/>
      <c r="J6249" s="94"/>
      <c r="L6249" s="15"/>
      <c r="M6249" s="15"/>
      <c r="N6249" s="15"/>
    </row>
    <row r="6250" spans="2:14" s="25" customFormat="1" ht="15" customHeight="1" x14ac:dyDescent="0.3">
      <c r="B6250" s="25" t="str">
        <f>IF(A6250="","",VLOOKUP(A6250,Tabulka3[[Číslo registrace  u jednorázové akce]:[Příjmení]],2,0))</f>
        <v/>
      </c>
      <c r="C6250" s="25" t="str">
        <f>IF(A6250="","",VLOOKUP(A6250,Tabulka3[[Číslo registrace  u jednorázové akce]:[Příjmení]],3,0))</f>
        <v/>
      </c>
      <c r="I6250" s="94"/>
      <c r="J6250" s="94"/>
      <c r="L6250" s="15"/>
      <c r="M6250" s="15"/>
      <c r="N6250" s="15"/>
    </row>
    <row r="6251" spans="2:14" s="25" customFormat="1" ht="15" customHeight="1" x14ac:dyDescent="0.3">
      <c r="B6251" s="25" t="str">
        <f>IF(A6251="","",VLOOKUP(A6251,Tabulka3[[Číslo registrace  u jednorázové akce]:[Příjmení]],2,0))</f>
        <v/>
      </c>
      <c r="C6251" s="25" t="str">
        <f>IF(A6251="","",VLOOKUP(A6251,Tabulka3[[Číslo registrace  u jednorázové akce]:[Příjmení]],3,0))</f>
        <v/>
      </c>
      <c r="I6251" s="94"/>
      <c r="J6251" s="94"/>
      <c r="L6251" s="15"/>
      <c r="M6251" s="15"/>
      <c r="N6251" s="15"/>
    </row>
    <row r="6252" spans="2:14" s="25" customFormat="1" ht="15" customHeight="1" x14ac:dyDescent="0.3">
      <c r="B6252" s="25" t="str">
        <f>IF(A6252="","",VLOOKUP(A6252,Tabulka3[[Číslo registrace  u jednorázové akce]:[Příjmení]],2,0))</f>
        <v/>
      </c>
      <c r="C6252" s="25" t="str">
        <f>IF(A6252="","",VLOOKUP(A6252,Tabulka3[[Číslo registrace  u jednorázové akce]:[Příjmení]],3,0))</f>
        <v/>
      </c>
      <c r="I6252" s="94"/>
      <c r="J6252" s="94"/>
      <c r="L6252" s="15"/>
      <c r="M6252" s="15"/>
      <c r="N6252" s="15"/>
    </row>
    <row r="6253" spans="2:14" s="25" customFormat="1" ht="15" customHeight="1" x14ac:dyDescent="0.3">
      <c r="B6253" s="25" t="str">
        <f>IF(A6253="","",VLOOKUP(A6253,Tabulka3[[Číslo registrace  u jednorázové akce]:[Příjmení]],2,0))</f>
        <v/>
      </c>
      <c r="C6253" s="25" t="str">
        <f>IF(A6253="","",VLOOKUP(A6253,Tabulka3[[Číslo registrace  u jednorázové akce]:[Příjmení]],3,0))</f>
        <v/>
      </c>
      <c r="I6253" s="94"/>
      <c r="J6253" s="94"/>
      <c r="L6253" s="15"/>
      <c r="M6253" s="15"/>
      <c r="N6253" s="15"/>
    </row>
    <row r="6254" spans="2:14" s="25" customFormat="1" ht="15" customHeight="1" x14ac:dyDescent="0.3">
      <c r="B6254" s="25" t="str">
        <f>IF(A6254="","",VLOOKUP(A6254,Tabulka3[[Číslo registrace  u jednorázové akce]:[Příjmení]],2,0))</f>
        <v/>
      </c>
      <c r="C6254" s="25" t="str">
        <f>IF(A6254="","",VLOOKUP(A6254,Tabulka3[[Číslo registrace  u jednorázové akce]:[Příjmení]],3,0))</f>
        <v/>
      </c>
      <c r="I6254" s="94"/>
      <c r="J6254" s="94"/>
      <c r="L6254" s="15"/>
      <c r="M6254" s="15"/>
      <c r="N6254" s="15"/>
    </row>
    <row r="6255" spans="2:14" s="25" customFormat="1" ht="15" customHeight="1" x14ac:dyDescent="0.3">
      <c r="B6255" s="25" t="str">
        <f>IF(A6255="","",VLOOKUP(A6255,Tabulka3[[Číslo registrace  u jednorázové akce]:[Příjmení]],2,0))</f>
        <v/>
      </c>
      <c r="C6255" s="25" t="str">
        <f>IF(A6255="","",VLOOKUP(A6255,Tabulka3[[Číslo registrace  u jednorázové akce]:[Příjmení]],3,0))</f>
        <v/>
      </c>
      <c r="I6255" s="94"/>
      <c r="J6255" s="94"/>
      <c r="L6255" s="15"/>
      <c r="M6255" s="15"/>
      <c r="N6255" s="15"/>
    </row>
    <row r="6256" spans="2:14" s="25" customFormat="1" ht="15" customHeight="1" x14ac:dyDescent="0.3">
      <c r="B6256" s="25" t="str">
        <f>IF(A6256="","",VLOOKUP(A6256,Tabulka3[[Číslo registrace  u jednorázové akce]:[Příjmení]],2,0))</f>
        <v/>
      </c>
      <c r="C6256" s="25" t="str">
        <f>IF(A6256="","",VLOOKUP(A6256,Tabulka3[[Číslo registrace  u jednorázové akce]:[Příjmení]],3,0))</f>
        <v/>
      </c>
      <c r="I6256" s="94"/>
      <c r="J6256" s="94"/>
      <c r="L6256" s="15"/>
      <c r="M6256" s="15"/>
      <c r="N6256" s="15"/>
    </row>
    <row r="6257" spans="2:14" s="25" customFormat="1" ht="15" customHeight="1" x14ac:dyDescent="0.3">
      <c r="B6257" s="25" t="str">
        <f>IF(A6257="","",VLOOKUP(A6257,Tabulka3[[Číslo registrace  u jednorázové akce]:[Příjmení]],2,0))</f>
        <v/>
      </c>
      <c r="C6257" s="25" t="str">
        <f>IF(A6257="","",VLOOKUP(A6257,Tabulka3[[Číslo registrace  u jednorázové akce]:[Příjmení]],3,0))</f>
        <v/>
      </c>
      <c r="I6257" s="94"/>
      <c r="J6257" s="94"/>
      <c r="L6257" s="15"/>
      <c r="M6257" s="15"/>
      <c r="N6257" s="15"/>
    </row>
    <row r="6258" spans="2:14" s="25" customFormat="1" ht="15" customHeight="1" x14ac:dyDescent="0.3">
      <c r="B6258" s="25" t="str">
        <f>IF(A6258="","",VLOOKUP(A6258,Tabulka3[[Číslo registrace  u jednorázové akce]:[Příjmení]],2,0))</f>
        <v/>
      </c>
      <c r="C6258" s="25" t="str">
        <f>IF(A6258="","",VLOOKUP(A6258,Tabulka3[[Číslo registrace  u jednorázové akce]:[Příjmení]],3,0))</f>
        <v/>
      </c>
      <c r="I6258" s="94"/>
      <c r="J6258" s="94"/>
      <c r="L6258" s="15"/>
      <c r="M6258" s="15"/>
      <c r="N6258" s="15"/>
    </row>
    <row r="6259" spans="2:14" s="25" customFormat="1" ht="15" customHeight="1" x14ac:dyDescent="0.3">
      <c r="B6259" s="25" t="str">
        <f>IF(A6259="","",VLOOKUP(A6259,Tabulka3[[Číslo registrace  u jednorázové akce]:[Příjmení]],2,0))</f>
        <v/>
      </c>
      <c r="C6259" s="25" t="str">
        <f>IF(A6259="","",VLOOKUP(A6259,Tabulka3[[Číslo registrace  u jednorázové akce]:[Příjmení]],3,0))</f>
        <v/>
      </c>
      <c r="I6259" s="94"/>
      <c r="J6259" s="94"/>
      <c r="L6259" s="15"/>
      <c r="M6259" s="15"/>
      <c r="N6259" s="15"/>
    </row>
    <row r="6260" spans="2:14" s="25" customFormat="1" ht="15" customHeight="1" x14ac:dyDescent="0.3">
      <c r="B6260" s="25" t="str">
        <f>IF(A6260="","",VLOOKUP(A6260,Tabulka3[[Číslo registrace  u jednorázové akce]:[Příjmení]],2,0))</f>
        <v/>
      </c>
      <c r="C6260" s="25" t="str">
        <f>IF(A6260="","",VLOOKUP(A6260,Tabulka3[[Číslo registrace  u jednorázové akce]:[Příjmení]],3,0))</f>
        <v/>
      </c>
      <c r="I6260" s="94"/>
      <c r="J6260" s="94"/>
      <c r="L6260" s="15"/>
      <c r="M6260" s="15"/>
      <c r="N6260" s="15"/>
    </row>
    <row r="6261" spans="2:14" s="25" customFormat="1" ht="15" customHeight="1" x14ac:dyDescent="0.3">
      <c r="B6261" s="25" t="str">
        <f>IF(A6261="","",VLOOKUP(A6261,Tabulka3[[Číslo registrace  u jednorázové akce]:[Příjmení]],2,0))</f>
        <v/>
      </c>
      <c r="C6261" s="25" t="str">
        <f>IF(A6261="","",VLOOKUP(A6261,Tabulka3[[Číslo registrace  u jednorázové akce]:[Příjmení]],3,0))</f>
        <v/>
      </c>
      <c r="I6261" s="94"/>
      <c r="J6261" s="94"/>
      <c r="L6261" s="15"/>
      <c r="M6261" s="15"/>
      <c r="N6261" s="15"/>
    </row>
    <row r="6262" spans="2:14" s="25" customFormat="1" ht="15" customHeight="1" x14ac:dyDescent="0.3">
      <c r="B6262" s="25" t="str">
        <f>IF(A6262="","",VLOOKUP(A6262,Tabulka3[[Číslo registrace  u jednorázové akce]:[Příjmení]],2,0))</f>
        <v/>
      </c>
      <c r="C6262" s="25" t="str">
        <f>IF(A6262="","",VLOOKUP(A6262,Tabulka3[[Číslo registrace  u jednorázové akce]:[Příjmení]],3,0))</f>
        <v/>
      </c>
      <c r="I6262" s="94"/>
      <c r="J6262" s="94"/>
      <c r="L6262" s="15"/>
      <c r="M6262" s="15"/>
      <c r="N6262" s="15"/>
    </row>
    <row r="6263" spans="2:14" s="25" customFormat="1" ht="15" customHeight="1" x14ac:dyDescent="0.3">
      <c r="B6263" s="25" t="str">
        <f>IF(A6263="","",VLOOKUP(A6263,Tabulka3[[Číslo registrace  u jednorázové akce]:[Příjmení]],2,0))</f>
        <v/>
      </c>
      <c r="C6263" s="25" t="str">
        <f>IF(A6263="","",VLOOKUP(A6263,Tabulka3[[Číslo registrace  u jednorázové akce]:[Příjmení]],3,0))</f>
        <v/>
      </c>
      <c r="I6263" s="94"/>
      <c r="J6263" s="94"/>
      <c r="L6263" s="15"/>
      <c r="M6263" s="15"/>
      <c r="N6263" s="15"/>
    </row>
    <row r="6264" spans="2:14" s="25" customFormat="1" ht="15" customHeight="1" x14ac:dyDescent="0.3">
      <c r="B6264" s="25" t="str">
        <f>IF(A6264="","",VLOOKUP(A6264,Tabulka3[[Číslo registrace  u jednorázové akce]:[Příjmení]],2,0))</f>
        <v/>
      </c>
      <c r="C6264" s="25" t="str">
        <f>IF(A6264="","",VLOOKUP(A6264,Tabulka3[[Číslo registrace  u jednorázové akce]:[Příjmení]],3,0))</f>
        <v/>
      </c>
      <c r="I6264" s="94"/>
      <c r="J6264" s="94"/>
      <c r="L6264" s="15"/>
      <c r="M6264" s="15"/>
      <c r="N6264" s="15"/>
    </row>
    <row r="6265" spans="2:14" s="25" customFormat="1" ht="15" customHeight="1" x14ac:dyDescent="0.3">
      <c r="B6265" s="25" t="str">
        <f>IF(A6265="","",VLOOKUP(A6265,Tabulka3[[Číslo registrace  u jednorázové akce]:[Příjmení]],2,0))</f>
        <v/>
      </c>
      <c r="C6265" s="25" t="str">
        <f>IF(A6265="","",VLOOKUP(A6265,Tabulka3[[Číslo registrace  u jednorázové akce]:[Příjmení]],3,0))</f>
        <v/>
      </c>
      <c r="I6265" s="94"/>
      <c r="J6265" s="94"/>
      <c r="L6265" s="15"/>
      <c r="M6265" s="15"/>
      <c r="N6265" s="15"/>
    </row>
    <row r="6266" spans="2:14" s="25" customFormat="1" ht="15" customHeight="1" x14ac:dyDescent="0.3">
      <c r="B6266" s="25" t="str">
        <f>IF(A6266="","",VLOOKUP(A6266,Tabulka3[[Číslo registrace  u jednorázové akce]:[Příjmení]],2,0))</f>
        <v/>
      </c>
      <c r="C6266" s="25" t="str">
        <f>IF(A6266="","",VLOOKUP(A6266,Tabulka3[[Číslo registrace  u jednorázové akce]:[Příjmení]],3,0))</f>
        <v/>
      </c>
      <c r="I6266" s="94"/>
      <c r="J6266" s="94"/>
      <c r="L6266" s="15"/>
      <c r="M6266" s="15"/>
      <c r="N6266" s="15"/>
    </row>
    <row r="6267" spans="2:14" s="25" customFormat="1" ht="15" customHeight="1" x14ac:dyDescent="0.3">
      <c r="B6267" s="25" t="str">
        <f>IF(A6267="","",VLOOKUP(A6267,Tabulka3[[Číslo registrace  u jednorázové akce]:[Příjmení]],2,0))</f>
        <v/>
      </c>
      <c r="C6267" s="25" t="str">
        <f>IF(A6267="","",VLOOKUP(A6267,Tabulka3[[Číslo registrace  u jednorázové akce]:[Příjmení]],3,0))</f>
        <v/>
      </c>
      <c r="I6267" s="94"/>
      <c r="J6267" s="94"/>
      <c r="L6267" s="15"/>
      <c r="M6267" s="15"/>
      <c r="N6267" s="15"/>
    </row>
    <row r="6268" spans="2:14" s="25" customFormat="1" ht="15" customHeight="1" x14ac:dyDescent="0.3">
      <c r="B6268" s="25" t="str">
        <f>IF(A6268="","",VLOOKUP(A6268,Tabulka3[[Číslo registrace  u jednorázové akce]:[Příjmení]],2,0))</f>
        <v/>
      </c>
      <c r="C6268" s="25" t="str">
        <f>IF(A6268="","",VLOOKUP(A6268,Tabulka3[[Číslo registrace  u jednorázové akce]:[Příjmení]],3,0))</f>
        <v/>
      </c>
      <c r="I6268" s="94"/>
      <c r="J6268" s="94"/>
      <c r="L6268" s="15"/>
      <c r="M6268" s="15"/>
      <c r="N6268" s="15"/>
    </row>
    <row r="6269" spans="2:14" s="25" customFormat="1" ht="15" customHeight="1" x14ac:dyDescent="0.3">
      <c r="B6269" s="25" t="str">
        <f>IF(A6269="","",VLOOKUP(A6269,Tabulka3[[Číslo registrace  u jednorázové akce]:[Příjmení]],2,0))</f>
        <v/>
      </c>
      <c r="C6269" s="25" t="str">
        <f>IF(A6269="","",VLOOKUP(A6269,Tabulka3[[Číslo registrace  u jednorázové akce]:[Příjmení]],3,0))</f>
        <v/>
      </c>
      <c r="I6269" s="94"/>
      <c r="J6269" s="94"/>
      <c r="L6269" s="15"/>
      <c r="M6269" s="15"/>
      <c r="N6269" s="15"/>
    </row>
    <row r="6270" spans="2:14" s="25" customFormat="1" ht="15" customHeight="1" x14ac:dyDescent="0.3">
      <c r="B6270" s="25" t="str">
        <f>IF(A6270="","",VLOOKUP(A6270,Tabulka3[[Číslo registrace  u jednorázové akce]:[Příjmení]],2,0))</f>
        <v/>
      </c>
      <c r="C6270" s="25" t="str">
        <f>IF(A6270="","",VLOOKUP(A6270,Tabulka3[[Číslo registrace  u jednorázové akce]:[Příjmení]],3,0))</f>
        <v/>
      </c>
      <c r="I6270" s="94"/>
      <c r="J6270" s="94"/>
      <c r="L6270" s="15"/>
      <c r="M6270" s="15"/>
      <c r="N6270" s="15"/>
    </row>
    <row r="6271" spans="2:14" s="25" customFormat="1" ht="15" customHeight="1" x14ac:dyDescent="0.3">
      <c r="B6271" s="25" t="str">
        <f>IF(A6271="","",VLOOKUP(A6271,Tabulka3[[Číslo registrace  u jednorázové akce]:[Příjmení]],2,0))</f>
        <v/>
      </c>
      <c r="C6271" s="25" t="str">
        <f>IF(A6271="","",VLOOKUP(A6271,Tabulka3[[Číslo registrace  u jednorázové akce]:[Příjmení]],3,0))</f>
        <v/>
      </c>
      <c r="I6271" s="94"/>
      <c r="J6271" s="94"/>
      <c r="L6271" s="15"/>
      <c r="M6271" s="15"/>
      <c r="N6271" s="15"/>
    </row>
    <row r="6272" spans="2:14" s="25" customFormat="1" ht="15" customHeight="1" x14ac:dyDescent="0.3">
      <c r="B6272" s="25" t="str">
        <f>IF(A6272="","",VLOOKUP(A6272,Tabulka3[[Číslo registrace  u jednorázové akce]:[Příjmení]],2,0))</f>
        <v/>
      </c>
      <c r="C6272" s="25" t="str">
        <f>IF(A6272="","",VLOOKUP(A6272,Tabulka3[[Číslo registrace  u jednorázové akce]:[Příjmení]],3,0))</f>
        <v/>
      </c>
      <c r="I6272" s="94"/>
      <c r="J6272" s="94"/>
      <c r="L6272" s="15"/>
      <c r="M6272" s="15"/>
      <c r="N6272" s="15"/>
    </row>
    <row r="6273" spans="2:14" s="25" customFormat="1" ht="15" customHeight="1" x14ac:dyDescent="0.3">
      <c r="B6273" s="25" t="str">
        <f>IF(A6273="","",VLOOKUP(A6273,Tabulka3[[Číslo registrace  u jednorázové akce]:[Příjmení]],2,0))</f>
        <v/>
      </c>
      <c r="C6273" s="25" t="str">
        <f>IF(A6273="","",VLOOKUP(A6273,Tabulka3[[Číslo registrace  u jednorázové akce]:[Příjmení]],3,0))</f>
        <v/>
      </c>
      <c r="I6273" s="94"/>
      <c r="J6273" s="94"/>
      <c r="L6273" s="15"/>
      <c r="M6273" s="15"/>
      <c r="N6273" s="15"/>
    </row>
    <row r="6274" spans="2:14" s="25" customFormat="1" ht="15" customHeight="1" x14ac:dyDescent="0.3">
      <c r="B6274" s="25" t="str">
        <f>IF(A6274="","",VLOOKUP(A6274,Tabulka3[[Číslo registrace  u jednorázové akce]:[Příjmení]],2,0))</f>
        <v/>
      </c>
      <c r="C6274" s="25" t="str">
        <f>IF(A6274="","",VLOOKUP(A6274,Tabulka3[[Číslo registrace  u jednorázové akce]:[Příjmení]],3,0))</f>
        <v/>
      </c>
      <c r="I6274" s="94"/>
      <c r="J6274" s="94"/>
      <c r="L6274" s="15"/>
      <c r="M6274" s="15"/>
      <c r="N6274" s="15"/>
    </row>
    <row r="6275" spans="2:14" s="25" customFormat="1" ht="15" customHeight="1" x14ac:dyDescent="0.3">
      <c r="B6275" s="25" t="str">
        <f>IF(A6275="","",VLOOKUP(A6275,Tabulka3[[Číslo registrace  u jednorázové akce]:[Příjmení]],2,0))</f>
        <v/>
      </c>
      <c r="C6275" s="25" t="str">
        <f>IF(A6275="","",VLOOKUP(A6275,Tabulka3[[Číslo registrace  u jednorázové akce]:[Příjmení]],3,0))</f>
        <v/>
      </c>
      <c r="I6275" s="94"/>
      <c r="J6275" s="94"/>
      <c r="L6275" s="15"/>
      <c r="M6275" s="15"/>
      <c r="N6275" s="15"/>
    </row>
    <row r="6276" spans="2:14" s="25" customFormat="1" ht="15" customHeight="1" x14ac:dyDescent="0.3">
      <c r="B6276" s="25" t="str">
        <f>IF(A6276="","",VLOOKUP(A6276,Tabulka3[[Číslo registrace  u jednorázové akce]:[Příjmení]],2,0))</f>
        <v/>
      </c>
      <c r="C6276" s="25" t="str">
        <f>IF(A6276="","",VLOOKUP(A6276,Tabulka3[[Číslo registrace  u jednorázové akce]:[Příjmení]],3,0))</f>
        <v/>
      </c>
      <c r="I6276" s="94"/>
      <c r="J6276" s="94"/>
      <c r="L6276" s="15"/>
      <c r="M6276" s="15"/>
      <c r="N6276" s="15"/>
    </row>
    <row r="6277" spans="2:14" s="25" customFormat="1" ht="15" customHeight="1" x14ac:dyDescent="0.3">
      <c r="B6277" s="25" t="str">
        <f>IF(A6277="","",VLOOKUP(A6277,Tabulka3[[Číslo registrace  u jednorázové akce]:[Příjmení]],2,0))</f>
        <v/>
      </c>
      <c r="C6277" s="25" t="str">
        <f>IF(A6277="","",VLOOKUP(A6277,Tabulka3[[Číslo registrace  u jednorázové akce]:[Příjmení]],3,0))</f>
        <v/>
      </c>
      <c r="I6277" s="94"/>
      <c r="J6277" s="94"/>
      <c r="L6277" s="15"/>
      <c r="M6277" s="15"/>
      <c r="N6277" s="15"/>
    </row>
    <row r="6278" spans="2:14" s="25" customFormat="1" ht="15" customHeight="1" x14ac:dyDescent="0.3">
      <c r="B6278" s="25" t="str">
        <f>IF(A6278="","",VLOOKUP(A6278,Tabulka3[[Číslo registrace  u jednorázové akce]:[Příjmení]],2,0))</f>
        <v/>
      </c>
      <c r="C6278" s="25" t="str">
        <f>IF(A6278="","",VLOOKUP(A6278,Tabulka3[[Číslo registrace  u jednorázové akce]:[Příjmení]],3,0))</f>
        <v/>
      </c>
      <c r="I6278" s="94"/>
      <c r="J6278" s="94"/>
      <c r="L6278" s="15"/>
      <c r="M6278" s="15"/>
      <c r="N6278" s="15"/>
    </row>
    <row r="6279" spans="2:14" s="25" customFormat="1" ht="15" customHeight="1" x14ac:dyDescent="0.3">
      <c r="B6279" s="25" t="str">
        <f>IF(A6279="","",VLOOKUP(A6279,Tabulka3[[Číslo registrace  u jednorázové akce]:[Příjmení]],2,0))</f>
        <v/>
      </c>
      <c r="C6279" s="25" t="str">
        <f>IF(A6279="","",VLOOKUP(A6279,Tabulka3[[Číslo registrace  u jednorázové akce]:[Příjmení]],3,0))</f>
        <v/>
      </c>
      <c r="I6279" s="94"/>
      <c r="J6279" s="94"/>
      <c r="L6279" s="15"/>
      <c r="M6279" s="15"/>
      <c r="N6279" s="15"/>
    </row>
    <row r="6280" spans="2:14" s="25" customFormat="1" ht="15" customHeight="1" x14ac:dyDescent="0.3">
      <c r="B6280" s="25" t="str">
        <f>IF(A6280="","",VLOOKUP(A6280,Tabulka3[[Číslo registrace  u jednorázové akce]:[Příjmení]],2,0))</f>
        <v/>
      </c>
      <c r="C6280" s="25" t="str">
        <f>IF(A6280="","",VLOOKUP(A6280,Tabulka3[[Číslo registrace  u jednorázové akce]:[Příjmení]],3,0))</f>
        <v/>
      </c>
      <c r="I6280" s="94"/>
      <c r="J6280" s="94"/>
      <c r="L6280" s="15"/>
      <c r="M6280" s="15"/>
      <c r="N6280" s="15"/>
    </row>
    <row r="6281" spans="2:14" s="25" customFormat="1" ht="15" customHeight="1" x14ac:dyDescent="0.3">
      <c r="B6281" s="25" t="str">
        <f>IF(A6281="","",VLOOKUP(A6281,Tabulka3[[Číslo registrace  u jednorázové akce]:[Příjmení]],2,0))</f>
        <v/>
      </c>
      <c r="C6281" s="25" t="str">
        <f>IF(A6281="","",VLOOKUP(A6281,Tabulka3[[Číslo registrace  u jednorázové akce]:[Příjmení]],3,0))</f>
        <v/>
      </c>
      <c r="I6281" s="94"/>
      <c r="J6281" s="94"/>
      <c r="L6281" s="15"/>
      <c r="M6281" s="15"/>
      <c r="N6281" s="15"/>
    </row>
    <row r="6282" spans="2:14" s="25" customFormat="1" ht="15" customHeight="1" x14ac:dyDescent="0.3">
      <c r="B6282" s="25" t="str">
        <f>IF(A6282="","",VLOOKUP(A6282,Tabulka3[[Číslo registrace  u jednorázové akce]:[Příjmení]],2,0))</f>
        <v/>
      </c>
      <c r="C6282" s="25" t="str">
        <f>IF(A6282="","",VLOOKUP(A6282,Tabulka3[[Číslo registrace  u jednorázové akce]:[Příjmení]],3,0))</f>
        <v/>
      </c>
      <c r="I6282" s="94"/>
      <c r="J6282" s="94"/>
      <c r="L6282" s="15"/>
      <c r="M6282" s="15"/>
      <c r="N6282" s="15"/>
    </row>
    <row r="6283" spans="2:14" s="25" customFormat="1" ht="15" customHeight="1" x14ac:dyDescent="0.3">
      <c r="B6283" s="25" t="str">
        <f>IF(A6283="","",VLOOKUP(A6283,Tabulka3[[Číslo registrace  u jednorázové akce]:[Příjmení]],2,0))</f>
        <v/>
      </c>
      <c r="C6283" s="25" t="str">
        <f>IF(A6283="","",VLOOKUP(A6283,Tabulka3[[Číslo registrace  u jednorázové akce]:[Příjmení]],3,0))</f>
        <v/>
      </c>
      <c r="I6283" s="94"/>
      <c r="J6283" s="94"/>
      <c r="L6283" s="15"/>
      <c r="M6283" s="15"/>
      <c r="N6283" s="15"/>
    </row>
    <row r="6284" spans="2:14" s="25" customFormat="1" ht="15" customHeight="1" x14ac:dyDescent="0.3">
      <c r="B6284" s="25" t="str">
        <f>IF(A6284="","",VLOOKUP(A6284,Tabulka3[[Číslo registrace  u jednorázové akce]:[Příjmení]],2,0))</f>
        <v/>
      </c>
      <c r="C6284" s="25" t="str">
        <f>IF(A6284="","",VLOOKUP(A6284,Tabulka3[[Číslo registrace  u jednorázové akce]:[Příjmení]],3,0))</f>
        <v/>
      </c>
      <c r="I6284" s="94"/>
      <c r="J6284" s="94"/>
      <c r="L6284" s="15"/>
      <c r="M6284" s="15"/>
      <c r="N6284" s="15"/>
    </row>
    <row r="6285" spans="2:14" s="25" customFormat="1" ht="15" customHeight="1" x14ac:dyDescent="0.3">
      <c r="B6285" s="25" t="str">
        <f>IF(A6285="","",VLOOKUP(A6285,Tabulka3[[Číslo registrace  u jednorázové akce]:[Příjmení]],2,0))</f>
        <v/>
      </c>
      <c r="C6285" s="25" t="str">
        <f>IF(A6285="","",VLOOKUP(A6285,Tabulka3[[Číslo registrace  u jednorázové akce]:[Příjmení]],3,0))</f>
        <v/>
      </c>
      <c r="I6285" s="94"/>
      <c r="J6285" s="94"/>
      <c r="L6285" s="15"/>
      <c r="M6285" s="15"/>
      <c r="N6285" s="15"/>
    </row>
    <row r="6286" spans="2:14" s="25" customFormat="1" ht="15" customHeight="1" x14ac:dyDescent="0.3">
      <c r="B6286" s="25" t="str">
        <f>IF(A6286="","",VLOOKUP(A6286,Tabulka3[[Číslo registrace  u jednorázové akce]:[Příjmení]],2,0))</f>
        <v/>
      </c>
      <c r="C6286" s="25" t="str">
        <f>IF(A6286="","",VLOOKUP(A6286,Tabulka3[[Číslo registrace  u jednorázové akce]:[Příjmení]],3,0))</f>
        <v/>
      </c>
      <c r="I6286" s="94"/>
      <c r="J6286" s="94"/>
      <c r="L6286" s="15"/>
      <c r="M6286" s="15"/>
      <c r="N6286" s="15"/>
    </row>
    <row r="6287" spans="2:14" s="25" customFormat="1" ht="15" customHeight="1" x14ac:dyDescent="0.3">
      <c r="B6287" s="25" t="str">
        <f>IF(A6287="","",VLOOKUP(A6287,Tabulka3[[Číslo registrace  u jednorázové akce]:[Příjmení]],2,0))</f>
        <v/>
      </c>
      <c r="C6287" s="25" t="str">
        <f>IF(A6287="","",VLOOKUP(A6287,Tabulka3[[Číslo registrace  u jednorázové akce]:[Příjmení]],3,0))</f>
        <v/>
      </c>
      <c r="I6287" s="94"/>
      <c r="J6287" s="94"/>
      <c r="L6287" s="15"/>
      <c r="M6287" s="15"/>
      <c r="N6287" s="15"/>
    </row>
    <row r="6288" spans="2:14" s="25" customFormat="1" ht="15" customHeight="1" x14ac:dyDescent="0.3">
      <c r="B6288" s="25" t="str">
        <f>IF(A6288="","",VLOOKUP(A6288,Tabulka3[[Číslo registrace  u jednorázové akce]:[Příjmení]],2,0))</f>
        <v/>
      </c>
      <c r="C6288" s="25" t="str">
        <f>IF(A6288="","",VLOOKUP(A6288,Tabulka3[[Číslo registrace  u jednorázové akce]:[Příjmení]],3,0))</f>
        <v/>
      </c>
      <c r="I6288" s="94"/>
      <c r="J6288" s="94"/>
      <c r="L6288" s="15"/>
      <c r="M6288" s="15"/>
      <c r="N6288" s="15"/>
    </row>
    <row r="6289" spans="2:14" s="25" customFormat="1" ht="15" customHeight="1" x14ac:dyDescent="0.3">
      <c r="B6289" s="25" t="str">
        <f>IF(A6289="","",VLOOKUP(A6289,Tabulka3[[Číslo registrace  u jednorázové akce]:[Příjmení]],2,0))</f>
        <v/>
      </c>
      <c r="C6289" s="25" t="str">
        <f>IF(A6289="","",VLOOKUP(A6289,Tabulka3[[Číslo registrace  u jednorázové akce]:[Příjmení]],3,0))</f>
        <v/>
      </c>
      <c r="I6289" s="94"/>
      <c r="J6289" s="94"/>
      <c r="L6289" s="15"/>
      <c r="M6289" s="15"/>
      <c r="N6289" s="15"/>
    </row>
    <row r="6290" spans="2:14" s="25" customFormat="1" ht="15" customHeight="1" x14ac:dyDescent="0.3">
      <c r="B6290" s="25" t="str">
        <f>IF(A6290="","",VLOOKUP(A6290,Tabulka3[[Číslo registrace  u jednorázové akce]:[Příjmení]],2,0))</f>
        <v/>
      </c>
      <c r="C6290" s="25" t="str">
        <f>IF(A6290="","",VLOOKUP(A6290,Tabulka3[[Číslo registrace  u jednorázové akce]:[Příjmení]],3,0))</f>
        <v/>
      </c>
      <c r="I6290" s="94"/>
      <c r="J6290" s="94"/>
      <c r="L6290" s="15"/>
      <c r="M6290" s="15"/>
      <c r="N6290" s="15"/>
    </row>
    <row r="6291" spans="2:14" s="25" customFormat="1" ht="15" customHeight="1" x14ac:dyDescent="0.3">
      <c r="B6291" s="25" t="str">
        <f>IF(A6291="","",VLOOKUP(A6291,Tabulka3[[Číslo registrace  u jednorázové akce]:[Příjmení]],2,0))</f>
        <v/>
      </c>
      <c r="C6291" s="25" t="str">
        <f>IF(A6291="","",VLOOKUP(A6291,Tabulka3[[Číslo registrace  u jednorázové akce]:[Příjmení]],3,0))</f>
        <v/>
      </c>
      <c r="I6291" s="94"/>
      <c r="J6291" s="94"/>
      <c r="L6291" s="15"/>
      <c r="M6291" s="15"/>
      <c r="N6291" s="15"/>
    </row>
    <row r="6292" spans="2:14" s="25" customFormat="1" ht="15" customHeight="1" x14ac:dyDescent="0.3">
      <c r="B6292" s="25" t="str">
        <f>IF(A6292="","",VLOOKUP(A6292,Tabulka3[[Číslo registrace  u jednorázové akce]:[Příjmení]],2,0))</f>
        <v/>
      </c>
      <c r="C6292" s="25" t="str">
        <f>IF(A6292="","",VLOOKUP(A6292,Tabulka3[[Číslo registrace  u jednorázové akce]:[Příjmení]],3,0))</f>
        <v/>
      </c>
      <c r="I6292" s="94"/>
      <c r="J6292" s="94"/>
      <c r="L6292" s="15"/>
      <c r="M6292" s="15"/>
      <c r="N6292" s="15"/>
    </row>
    <row r="6293" spans="2:14" s="25" customFormat="1" ht="15" customHeight="1" x14ac:dyDescent="0.3">
      <c r="B6293" s="25" t="str">
        <f>IF(A6293="","",VLOOKUP(A6293,Tabulka3[[Číslo registrace  u jednorázové akce]:[Příjmení]],2,0))</f>
        <v/>
      </c>
      <c r="C6293" s="25" t="str">
        <f>IF(A6293="","",VLOOKUP(A6293,Tabulka3[[Číslo registrace  u jednorázové akce]:[Příjmení]],3,0))</f>
        <v/>
      </c>
      <c r="I6293" s="94"/>
      <c r="J6293" s="94"/>
      <c r="L6293" s="15"/>
      <c r="M6293" s="15"/>
      <c r="N6293" s="15"/>
    </row>
    <row r="6294" spans="2:14" s="25" customFormat="1" ht="15" customHeight="1" x14ac:dyDescent="0.3">
      <c r="B6294" s="25" t="str">
        <f>IF(A6294="","",VLOOKUP(A6294,Tabulka3[[Číslo registrace  u jednorázové akce]:[Příjmení]],2,0))</f>
        <v/>
      </c>
      <c r="C6294" s="25" t="str">
        <f>IF(A6294="","",VLOOKUP(A6294,Tabulka3[[Číslo registrace  u jednorázové akce]:[Příjmení]],3,0))</f>
        <v/>
      </c>
      <c r="I6294" s="94"/>
      <c r="J6294" s="94"/>
      <c r="L6294" s="15"/>
      <c r="M6294" s="15"/>
      <c r="N6294" s="15"/>
    </row>
    <row r="6295" spans="2:14" s="25" customFormat="1" ht="15" customHeight="1" x14ac:dyDescent="0.3">
      <c r="B6295" s="25" t="str">
        <f>IF(A6295="","",VLOOKUP(A6295,Tabulka3[[Číslo registrace  u jednorázové akce]:[Příjmení]],2,0))</f>
        <v/>
      </c>
      <c r="C6295" s="25" t="str">
        <f>IF(A6295="","",VLOOKUP(A6295,Tabulka3[[Číslo registrace  u jednorázové akce]:[Příjmení]],3,0))</f>
        <v/>
      </c>
      <c r="I6295" s="94"/>
      <c r="J6295" s="94"/>
      <c r="L6295" s="15"/>
      <c r="M6295" s="15"/>
      <c r="N6295" s="15"/>
    </row>
    <row r="6296" spans="2:14" s="25" customFormat="1" ht="15" customHeight="1" x14ac:dyDescent="0.3">
      <c r="B6296" s="25" t="str">
        <f>IF(A6296="","",VLOOKUP(A6296,Tabulka3[[Číslo registrace  u jednorázové akce]:[Příjmení]],2,0))</f>
        <v/>
      </c>
      <c r="C6296" s="25" t="str">
        <f>IF(A6296="","",VLOOKUP(A6296,Tabulka3[[Číslo registrace  u jednorázové akce]:[Příjmení]],3,0))</f>
        <v/>
      </c>
      <c r="I6296" s="94"/>
      <c r="J6296" s="94"/>
      <c r="L6296" s="15"/>
      <c r="M6296" s="15"/>
      <c r="N6296" s="15"/>
    </row>
    <row r="6297" spans="2:14" s="25" customFormat="1" ht="15" customHeight="1" x14ac:dyDescent="0.3">
      <c r="B6297" s="25" t="str">
        <f>IF(A6297="","",VLOOKUP(A6297,Tabulka3[[Číslo registrace  u jednorázové akce]:[Příjmení]],2,0))</f>
        <v/>
      </c>
      <c r="C6297" s="25" t="str">
        <f>IF(A6297="","",VLOOKUP(A6297,Tabulka3[[Číslo registrace  u jednorázové akce]:[Příjmení]],3,0))</f>
        <v/>
      </c>
      <c r="I6297" s="94"/>
      <c r="J6297" s="94"/>
      <c r="L6297" s="15"/>
      <c r="M6297" s="15"/>
      <c r="N6297" s="15"/>
    </row>
    <row r="6298" spans="2:14" s="25" customFormat="1" ht="15" customHeight="1" x14ac:dyDescent="0.3">
      <c r="B6298" s="25" t="str">
        <f>IF(A6298="","",VLOOKUP(A6298,Tabulka3[[Číslo registrace  u jednorázové akce]:[Příjmení]],2,0))</f>
        <v/>
      </c>
      <c r="C6298" s="25" t="str">
        <f>IF(A6298="","",VLOOKUP(A6298,Tabulka3[[Číslo registrace  u jednorázové akce]:[Příjmení]],3,0))</f>
        <v/>
      </c>
      <c r="I6298" s="94"/>
      <c r="J6298" s="94"/>
      <c r="L6298" s="15"/>
      <c r="M6298" s="15"/>
      <c r="N6298" s="15"/>
    </row>
    <row r="6299" spans="2:14" s="25" customFormat="1" ht="15" customHeight="1" x14ac:dyDescent="0.3">
      <c r="B6299" s="25" t="str">
        <f>IF(A6299="","",VLOOKUP(A6299,Tabulka3[[Číslo registrace  u jednorázové akce]:[Příjmení]],2,0))</f>
        <v/>
      </c>
      <c r="C6299" s="25" t="str">
        <f>IF(A6299="","",VLOOKUP(A6299,Tabulka3[[Číslo registrace  u jednorázové akce]:[Příjmení]],3,0))</f>
        <v/>
      </c>
      <c r="I6299" s="94"/>
      <c r="J6299" s="94"/>
      <c r="L6299" s="15"/>
      <c r="M6299" s="15"/>
      <c r="N6299" s="15"/>
    </row>
    <row r="6300" spans="2:14" s="25" customFormat="1" ht="15" customHeight="1" x14ac:dyDescent="0.3">
      <c r="B6300" s="25" t="str">
        <f>IF(A6300="","",VLOOKUP(A6300,Tabulka3[[Číslo registrace  u jednorázové akce]:[Příjmení]],2,0))</f>
        <v/>
      </c>
      <c r="C6300" s="25" t="str">
        <f>IF(A6300="","",VLOOKUP(A6300,Tabulka3[[Číslo registrace  u jednorázové akce]:[Příjmení]],3,0))</f>
        <v/>
      </c>
      <c r="I6300" s="94"/>
      <c r="J6300" s="94"/>
      <c r="L6300" s="15"/>
      <c r="M6300" s="15"/>
      <c r="N6300" s="15"/>
    </row>
    <row r="6301" spans="2:14" s="25" customFormat="1" ht="15" customHeight="1" x14ac:dyDescent="0.3">
      <c r="B6301" s="25" t="str">
        <f>IF(A6301="","",VLOOKUP(A6301,Tabulka3[[Číslo registrace  u jednorázové akce]:[Příjmení]],2,0))</f>
        <v/>
      </c>
      <c r="C6301" s="25" t="str">
        <f>IF(A6301="","",VLOOKUP(A6301,Tabulka3[[Číslo registrace  u jednorázové akce]:[Příjmení]],3,0))</f>
        <v/>
      </c>
      <c r="I6301" s="94"/>
      <c r="J6301" s="94"/>
      <c r="L6301" s="15"/>
      <c r="M6301" s="15"/>
      <c r="N6301" s="15"/>
    </row>
    <row r="6302" spans="2:14" s="25" customFormat="1" ht="15" customHeight="1" x14ac:dyDescent="0.3">
      <c r="B6302" s="25" t="str">
        <f>IF(A6302="","",VLOOKUP(A6302,Tabulka3[[Číslo registrace  u jednorázové akce]:[Příjmení]],2,0))</f>
        <v/>
      </c>
      <c r="C6302" s="25" t="str">
        <f>IF(A6302="","",VLOOKUP(A6302,Tabulka3[[Číslo registrace  u jednorázové akce]:[Příjmení]],3,0))</f>
        <v/>
      </c>
      <c r="I6302" s="94"/>
      <c r="J6302" s="94"/>
      <c r="L6302" s="15"/>
      <c r="M6302" s="15"/>
      <c r="N6302" s="15"/>
    </row>
    <row r="6303" spans="2:14" s="25" customFormat="1" ht="15" customHeight="1" x14ac:dyDescent="0.3">
      <c r="B6303" s="25" t="str">
        <f>IF(A6303="","",VLOOKUP(A6303,Tabulka3[[Číslo registrace  u jednorázové akce]:[Příjmení]],2,0))</f>
        <v/>
      </c>
      <c r="C6303" s="25" t="str">
        <f>IF(A6303="","",VLOOKUP(A6303,Tabulka3[[Číslo registrace  u jednorázové akce]:[Příjmení]],3,0))</f>
        <v/>
      </c>
      <c r="I6303" s="94"/>
      <c r="J6303" s="94"/>
      <c r="L6303" s="15"/>
      <c r="M6303" s="15"/>
      <c r="N6303" s="15"/>
    </row>
    <row r="6304" spans="2:14" s="25" customFormat="1" ht="15" customHeight="1" x14ac:dyDescent="0.3">
      <c r="B6304" s="25" t="str">
        <f>IF(A6304="","",VLOOKUP(A6304,Tabulka3[[Číslo registrace  u jednorázové akce]:[Příjmení]],2,0))</f>
        <v/>
      </c>
      <c r="C6304" s="25" t="str">
        <f>IF(A6304="","",VLOOKUP(A6304,Tabulka3[[Číslo registrace  u jednorázové akce]:[Příjmení]],3,0))</f>
        <v/>
      </c>
      <c r="I6304" s="94"/>
      <c r="J6304" s="94"/>
      <c r="L6304" s="15"/>
      <c r="M6304" s="15"/>
      <c r="N6304" s="15"/>
    </row>
    <row r="6305" spans="2:14" s="25" customFormat="1" ht="15" customHeight="1" x14ac:dyDescent="0.3">
      <c r="B6305" s="25" t="str">
        <f>IF(A6305="","",VLOOKUP(A6305,Tabulka3[[Číslo registrace  u jednorázové akce]:[Příjmení]],2,0))</f>
        <v/>
      </c>
      <c r="C6305" s="25" t="str">
        <f>IF(A6305="","",VLOOKUP(A6305,Tabulka3[[Číslo registrace  u jednorázové akce]:[Příjmení]],3,0))</f>
        <v/>
      </c>
      <c r="I6305" s="94"/>
      <c r="J6305" s="94"/>
      <c r="L6305" s="15"/>
      <c r="M6305" s="15"/>
      <c r="N6305" s="15"/>
    </row>
    <row r="6306" spans="2:14" s="25" customFormat="1" ht="15" customHeight="1" x14ac:dyDescent="0.3">
      <c r="B6306" s="25" t="str">
        <f>IF(A6306="","",VLOOKUP(A6306,Tabulka3[[Číslo registrace  u jednorázové akce]:[Příjmení]],2,0))</f>
        <v/>
      </c>
      <c r="C6306" s="25" t="str">
        <f>IF(A6306="","",VLOOKUP(A6306,Tabulka3[[Číslo registrace  u jednorázové akce]:[Příjmení]],3,0))</f>
        <v/>
      </c>
      <c r="I6306" s="94"/>
      <c r="J6306" s="94"/>
      <c r="L6306" s="15"/>
      <c r="M6306" s="15"/>
      <c r="N6306" s="15"/>
    </row>
    <row r="6307" spans="2:14" s="25" customFormat="1" ht="15" customHeight="1" x14ac:dyDescent="0.3">
      <c r="B6307" s="25" t="str">
        <f>IF(A6307="","",VLOOKUP(A6307,Tabulka3[[Číslo registrace  u jednorázové akce]:[Příjmení]],2,0))</f>
        <v/>
      </c>
      <c r="C6307" s="25" t="str">
        <f>IF(A6307="","",VLOOKUP(A6307,Tabulka3[[Číslo registrace  u jednorázové akce]:[Příjmení]],3,0))</f>
        <v/>
      </c>
      <c r="I6307" s="94"/>
      <c r="J6307" s="94"/>
      <c r="L6307" s="15"/>
      <c r="M6307" s="15"/>
      <c r="N6307" s="15"/>
    </row>
    <row r="6308" spans="2:14" s="25" customFormat="1" ht="15" customHeight="1" x14ac:dyDescent="0.3">
      <c r="B6308" s="25" t="str">
        <f>IF(A6308="","",VLOOKUP(A6308,Tabulka3[[Číslo registrace  u jednorázové akce]:[Příjmení]],2,0))</f>
        <v/>
      </c>
      <c r="C6308" s="25" t="str">
        <f>IF(A6308="","",VLOOKUP(A6308,Tabulka3[[Číslo registrace  u jednorázové akce]:[Příjmení]],3,0))</f>
        <v/>
      </c>
      <c r="I6308" s="94"/>
      <c r="J6308" s="94"/>
      <c r="L6308" s="15"/>
      <c r="M6308" s="15"/>
      <c r="N6308" s="15"/>
    </row>
    <row r="6309" spans="2:14" s="25" customFormat="1" ht="15" customHeight="1" x14ac:dyDescent="0.3">
      <c r="B6309" s="25" t="str">
        <f>IF(A6309="","",VLOOKUP(A6309,Tabulka3[[Číslo registrace  u jednorázové akce]:[Příjmení]],2,0))</f>
        <v/>
      </c>
      <c r="C6309" s="25" t="str">
        <f>IF(A6309="","",VLOOKUP(A6309,Tabulka3[[Číslo registrace  u jednorázové akce]:[Příjmení]],3,0))</f>
        <v/>
      </c>
      <c r="I6309" s="94"/>
      <c r="J6309" s="94"/>
      <c r="L6309" s="15"/>
      <c r="M6309" s="15"/>
      <c r="N6309" s="15"/>
    </row>
    <row r="6310" spans="2:14" s="25" customFormat="1" ht="15" customHeight="1" x14ac:dyDescent="0.3">
      <c r="B6310" s="25" t="str">
        <f>IF(A6310="","",VLOOKUP(A6310,Tabulka3[[Číslo registrace  u jednorázové akce]:[Příjmení]],2,0))</f>
        <v/>
      </c>
      <c r="C6310" s="25" t="str">
        <f>IF(A6310="","",VLOOKUP(A6310,Tabulka3[[Číslo registrace  u jednorázové akce]:[Příjmení]],3,0))</f>
        <v/>
      </c>
      <c r="I6310" s="94"/>
      <c r="J6310" s="94"/>
      <c r="L6310" s="15"/>
      <c r="M6310" s="15"/>
      <c r="N6310" s="15"/>
    </row>
    <row r="6311" spans="2:14" s="25" customFormat="1" ht="15" customHeight="1" x14ac:dyDescent="0.3">
      <c r="B6311" s="25" t="str">
        <f>IF(A6311="","",VLOOKUP(A6311,Tabulka3[[Číslo registrace  u jednorázové akce]:[Příjmení]],2,0))</f>
        <v/>
      </c>
      <c r="C6311" s="25" t="str">
        <f>IF(A6311="","",VLOOKUP(A6311,Tabulka3[[Číslo registrace  u jednorázové akce]:[Příjmení]],3,0))</f>
        <v/>
      </c>
      <c r="I6311" s="94"/>
      <c r="J6311" s="94"/>
      <c r="L6311" s="15"/>
      <c r="M6311" s="15"/>
      <c r="N6311" s="15"/>
    </row>
    <row r="6312" spans="2:14" s="25" customFormat="1" ht="15" customHeight="1" x14ac:dyDescent="0.3">
      <c r="B6312" s="25" t="str">
        <f>IF(A6312="","",VLOOKUP(A6312,Tabulka3[[Číslo registrace  u jednorázové akce]:[Příjmení]],2,0))</f>
        <v/>
      </c>
      <c r="C6312" s="25" t="str">
        <f>IF(A6312="","",VLOOKUP(A6312,Tabulka3[[Číslo registrace  u jednorázové akce]:[Příjmení]],3,0))</f>
        <v/>
      </c>
      <c r="I6312" s="94"/>
      <c r="J6312" s="94"/>
      <c r="L6312" s="15"/>
      <c r="M6312" s="15"/>
      <c r="N6312" s="15"/>
    </row>
    <row r="6313" spans="2:14" s="25" customFormat="1" ht="15" customHeight="1" x14ac:dyDescent="0.3">
      <c r="B6313" s="25" t="str">
        <f>IF(A6313="","",VLOOKUP(A6313,Tabulka3[[Číslo registrace  u jednorázové akce]:[Příjmení]],2,0))</f>
        <v/>
      </c>
      <c r="C6313" s="25" t="str">
        <f>IF(A6313="","",VLOOKUP(A6313,Tabulka3[[Číslo registrace  u jednorázové akce]:[Příjmení]],3,0))</f>
        <v/>
      </c>
      <c r="I6313" s="94"/>
      <c r="J6313" s="94"/>
      <c r="L6313" s="15"/>
      <c r="M6313" s="15"/>
      <c r="N6313" s="15"/>
    </row>
    <row r="6314" spans="2:14" s="25" customFormat="1" ht="15" customHeight="1" x14ac:dyDescent="0.3">
      <c r="B6314" s="25" t="str">
        <f>IF(A6314="","",VLOOKUP(A6314,Tabulka3[[Číslo registrace  u jednorázové akce]:[Příjmení]],2,0))</f>
        <v/>
      </c>
      <c r="C6314" s="25" t="str">
        <f>IF(A6314="","",VLOOKUP(A6314,Tabulka3[[Číslo registrace  u jednorázové akce]:[Příjmení]],3,0))</f>
        <v/>
      </c>
      <c r="I6314" s="94"/>
      <c r="J6314" s="94"/>
      <c r="L6314" s="15"/>
      <c r="M6314" s="15"/>
      <c r="N6314" s="15"/>
    </row>
    <row r="6315" spans="2:14" s="25" customFormat="1" ht="15" customHeight="1" x14ac:dyDescent="0.3">
      <c r="B6315" s="25" t="str">
        <f>IF(A6315="","",VLOOKUP(A6315,Tabulka3[[Číslo registrace  u jednorázové akce]:[Příjmení]],2,0))</f>
        <v/>
      </c>
      <c r="C6315" s="25" t="str">
        <f>IF(A6315="","",VLOOKUP(A6315,Tabulka3[[Číslo registrace  u jednorázové akce]:[Příjmení]],3,0))</f>
        <v/>
      </c>
      <c r="I6315" s="94"/>
      <c r="J6315" s="94"/>
      <c r="L6315" s="15"/>
      <c r="M6315" s="15"/>
      <c r="N6315" s="15"/>
    </row>
    <row r="6316" spans="2:14" s="25" customFormat="1" ht="15" customHeight="1" x14ac:dyDescent="0.3">
      <c r="B6316" s="25" t="str">
        <f>IF(A6316="","",VLOOKUP(A6316,Tabulka3[[Číslo registrace  u jednorázové akce]:[Příjmení]],2,0))</f>
        <v/>
      </c>
      <c r="C6316" s="25" t="str">
        <f>IF(A6316="","",VLOOKUP(A6316,Tabulka3[[Číslo registrace  u jednorázové akce]:[Příjmení]],3,0))</f>
        <v/>
      </c>
      <c r="I6316" s="94"/>
      <c r="J6316" s="94"/>
      <c r="L6316" s="15"/>
      <c r="M6316" s="15"/>
      <c r="N6316" s="15"/>
    </row>
    <row r="6317" spans="2:14" s="25" customFormat="1" ht="15" customHeight="1" x14ac:dyDescent="0.3">
      <c r="B6317" s="25" t="str">
        <f>IF(A6317="","",VLOOKUP(A6317,Tabulka3[[Číslo registrace  u jednorázové akce]:[Příjmení]],2,0))</f>
        <v/>
      </c>
      <c r="C6317" s="25" t="str">
        <f>IF(A6317="","",VLOOKUP(A6317,Tabulka3[[Číslo registrace  u jednorázové akce]:[Příjmení]],3,0))</f>
        <v/>
      </c>
      <c r="I6317" s="94"/>
      <c r="J6317" s="94"/>
      <c r="L6317" s="15"/>
      <c r="M6317" s="15"/>
      <c r="N6317" s="15"/>
    </row>
    <row r="6318" spans="2:14" s="25" customFormat="1" ht="15" customHeight="1" x14ac:dyDescent="0.3">
      <c r="B6318" s="25" t="str">
        <f>IF(A6318="","",VLOOKUP(A6318,Tabulka3[[Číslo registrace  u jednorázové akce]:[Příjmení]],2,0))</f>
        <v/>
      </c>
      <c r="C6318" s="25" t="str">
        <f>IF(A6318="","",VLOOKUP(A6318,Tabulka3[[Číslo registrace  u jednorázové akce]:[Příjmení]],3,0))</f>
        <v/>
      </c>
      <c r="I6318" s="94"/>
      <c r="J6318" s="94"/>
      <c r="L6318" s="15"/>
      <c r="M6318" s="15"/>
      <c r="N6318" s="15"/>
    </row>
    <row r="6319" spans="2:14" s="25" customFormat="1" ht="15" customHeight="1" x14ac:dyDescent="0.3">
      <c r="B6319" s="25" t="str">
        <f>IF(A6319="","",VLOOKUP(A6319,Tabulka3[[Číslo registrace  u jednorázové akce]:[Příjmení]],2,0))</f>
        <v/>
      </c>
      <c r="C6319" s="25" t="str">
        <f>IF(A6319="","",VLOOKUP(A6319,Tabulka3[[Číslo registrace  u jednorázové akce]:[Příjmení]],3,0))</f>
        <v/>
      </c>
      <c r="I6319" s="94"/>
      <c r="J6319" s="94"/>
      <c r="L6319" s="15"/>
      <c r="M6319" s="15"/>
      <c r="N6319" s="15"/>
    </row>
    <row r="6320" spans="2:14" s="25" customFormat="1" ht="15" customHeight="1" x14ac:dyDescent="0.3">
      <c r="B6320" s="25" t="str">
        <f>IF(A6320="","",VLOOKUP(A6320,Tabulka3[[Číslo registrace  u jednorázové akce]:[Příjmení]],2,0))</f>
        <v/>
      </c>
      <c r="C6320" s="25" t="str">
        <f>IF(A6320="","",VLOOKUP(A6320,Tabulka3[[Číslo registrace  u jednorázové akce]:[Příjmení]],3,0))</f>
        <v/>
      </c>
      <c r="I6320" s="94"/>
      <c r="J6320" s="94"/>
      <c r="L6320" s="15"/>
      <c r="M6320" s="15"/>
      <c r="N6320" s="15"/>
    </row>
    <row r="6321" spans="2:14" s="25" customFormat="1" ht="15" customHeight="1" x14ac:dyDescent="0.3">
      <c r="B6321" s="25" t="str">
        <f>IF(A6321="","",VLOOKUP(A6321,Tabulka3[[Číslo registrace  u jednorázové akce]:[Příjmení]],2,0))</f>
        <v/>
      </c>
      <c r="C6321" s="25" t="str">
        <f>IF(A6321="","",VLOOKUP(A6321,Tabulka3[[Číslo registrace  u jednorázové akce]:[Příjmení]],3,0))</f>
        <v/>
      </c>
      <c r="I6321" s="94"/>
      <c r="J6321" s="94"/>
      <c r="L6321" s="15"/>
      <c r="M6321" s="15"/>
      <c r="N6321" s="15"/>
    </row>
    <row r="6322" spans="2:14" s="25" customFormat="1" ht="15" customHeight="1" x14ac:dyDescent="0.3">
      <c r="B6322" s="25" t="str">
        <f>IF(A6322="","",VLOOKUP(A6322,Tabulka3[[Číslo registrace  u jednorázové akce]:[Příjmení]],2,0))</f>
        <v/>
      </c>
      <c r="C6322" s="25" t="str">
        <f>IF(A6322="","",VLOOKUP(A6322,Tabulka3[[Číslo registrace  u jednorázové akce]:[Příjmení]],3,0))</f>
        <v/>
      </c>
      <c r="I6322" s="94"/>
      <c r="J6322" s="94"/>
      <c r="L6322" s="15"/>
      <c r="M6322" s="15"/>
      <c r="N6322" s="15"/>
    </row>
    <row r="6323" spans="2:14" s="25" customFormat="1" ht="15" customHeight="1" x14ac:dyDescent="0.3">
      <c r="B6323" s="25" t="str">
        <f>IF(A6323="","",VLOOKUP(A6323,Tabulka3[[Číslo registrace  u jednorázové akce]:[Příjmení]],2,0))</f>
        <v/>
      </c>
      <c r="C6323" s="25" t="str">
        <f>IF(A6323="","",VLOOKUP(A6323,Tabulka3[[Číslo registrace  u jednorázové akce]:[Příjmení]],3,0))</f>
        <v/>
      </c>
      <c r="I6323" s="94"/>
      <c r="J6323" s="94"/>
      <c r="L6323" s="15"/>
      <c r="M6323" s="15"/>
      <c r="N6323" s="15"/>
    </row>
    <row r="6324" spans="2:14" s="25" customFormat="1" ht="15" customHeight="1" x14ac:dyDescent="0.3">
      <c r="B6324" s="25" t="str">
        <f>IF(A6324="","",VLOOKUP(A6324,Tabulka3[[Číslo registrace  u jednorázové akce]:[Příjmení]],2,0))</f>
        <v/>
      </c>
      <c r="C6324" s="25" t="str">
        <f>IF(A6324="","",VLOOKUP(A6324,Tabulka3[[Číslo registrace  u jednorázové akce]:[Příjmení]],3,0))</f>
        <v/>
      </c>
      <c r="I6324" s="94"/>
      <c r="J6324" s="94"/>
      <c r="L6324" s="15"/>
      <c r="M6324" s="15"/>
      <c r="N6324" s="15"/>
    </row>
    <row r="6325" spans="2:14" s="25" customFormat="1" ht="15" customHeight="1" x14ac:dyDescent="0.3">
      <c r="B6325" s="25" t="str">
        <f>IF(A6325="","",VLOOKUP(A6325,Tabulka3[[Číslo registrace  u jednorázové akce]:[Příjmení]],2,0))</f>
        <v/>
      </c>
      <c r="C6325" s="25" t="str">
        <f>IF(A6325="","",VLOOKUP(A6325,Tabulka3[[Číslo registrace  u jednorázové akce]:[Příjmení]],3,0))</f>
        <v/>
      </c>
      <c r="I6325" s="94"/>
      <c r="J6325" s="94"/>
      <c r="L6325" s="15"/>
      <c r="M6325" s="15"/>
      <c r="N6325" s="15"/>
    </row>
    <row r="6326" spans="2:14" s="25" customFormat="1" ht="15" customHeight="1" x14ac:dyDescent="0.3">
      <c r="B6326" s="25" t="str">
        <f>IF(A6326="","",VLOOKUP(A6326,Tabulka3[[Číslo registrace  u jednorázové akce]:[Příjmení]],2,0))</f>
        <v/>
      </c>
      <c r="C6326" s="25" t="str">
        <f>IF(A6326="","",VLOOKUP(A6326,Tabulka3[[Číslo registrace  u jednorázové akce]:[Příjmení]],3,0))</f>
        <v/>
      </c>
      <c r="I6326" s="94"/>
      <c r="J6326" s="94"/>
      <c r="L6326" s="15"/>
      <c r="M6326" s="15"/>
      <c r="N6326" s="15"/>
    </row>
    <row r="6327" spans="2:14" s="25" customFormat="1" ht="15" customHeight="1" x14ac:dyDescent="0.3">
      <c r="B6327" s="25" t="str">
        <f>IF(A6327="","",VLOOKUP(A6327,Tabulka3[[Číslo registrace  u jednorázové akce]:[Příjmení]],2,0))</f>
        <v/>
      </c>
      <c r="C6327" s="25" t="str">
        <f>IF(A6327="","",VLOOKUP(A6327,Tabulka3[[Číslo registrace  u jednorázové akce]:[Příjmení]],3,0))</f>
        <v/>
      </c>
      <c r="I6327" s="94"/>
      <c r="J6327" s="94"/>
      <c r="L6327" s="15"/>
      <c r="M6327" s="15"/>
      <c r="N6327" s="15"/>
    </row>
    <row r="6328" spans="2:14" s="25" customFormat="1" ht="15" customHeight="1" x14ac:dyDescent="0.3">
      <c r="B6328" s="25" t="str">
        <f>IF(A6328="","",VLOOKUP(A6328,Tabulka3[[Číslo registrace  u jednorázové akce]:[Příjmení]],2,0))</f>
        <v/>
      </c>
      <c r="C6328" s="25" t="str">
        <f>IF(A6328="","",VLOOKUP(A6328,Tabulka3[[Číslo registrace  u jednorázové akce]:[Příjmení]],3,0))</f>
        <v/>
      </c>
      <c r="I6328" s="94"/>
      <c r="J6328" s="94"/>
      <c r="L6328" s="15"/>
      <c r="M6328" s="15"/>
      <c r="N6328" s="15"/>
    </row>
    <row r="6329" spans="2:14" s="25" customFormat="1" ht="15" customHeight="1" x14ac:dyDescent="0.3">
      <c r="B6329" s="25" t="str">
        <f>IF(A6329="","",VLOOKUP(A6329,Tabulka3[[Číslo registrace  u jednorázové akce]:[Příjmení]],2,0))</f>
        <v/>
      </c>
      <c r="C6329" s="25" t="str">
        <f>IF(A6329="","",VLOOKUP(A6329,Tabulka3[[Číslo registrace  u jednorázové akce]:[Příjmení]],3,0))</f>
        <v/>
      </c>
      <c r="I6329" s="94"/>
      <c r="J6329" s="94"/>
      <c r="L6329" s="15"/>
      <c r="M6329" s="15"/>
      <c r="N6329" s="15"/>
    </row>
    <row r="6330" spans="2:14" s="25" customFormat="1" ht="15" customHeight="1" x14ac:dyDescent="0.3">
      <c r="B6330" s="25" t="str">
        <f>IF(A6330="","",VLOOKUP(A6330,Tabulka3[[Číslo registrace  u jednorázové akce]:[Příjmení]],2,0))</f>
        <v/>
      </c>
      <c r="C6330" s="25" t="str">
        <f>IF(A6330="","",VLOOKUP(A6330,Tabulka3[[Číslo registrace  u jednorázové akce]:[Příjmení]],3,0))</f>
        <v/>
      </c>
      <c r="I6330" s="94"/>
      <c r="J6330" s="94"/>
      <c r="L6330" s="15"/>
      <c r="M6330" s="15"/>
      <c r="N6330" s="15"/>
    </row>
    <row r="6331" spans="2:14" s="25" customFormat="1" ht="15" customHeight="1" x14ac:dyDescent="0.3">
      <c r="B6331" s="25" t="str">
        <f>IF(A6331="","",VLOOKUP(A6331,Tabulka3[[Číslo registrace  u jednorázové akce]:[Příjmení]],2,0))</f>
        <v/>
      </c>
      <c r="C6331" s="25" t="str">
        <f>IF(A6331="","",VLOOKUP(A6331,Tabulka3[[Číslo registrace  u jednorázové akce]:[Příjmení]],3,0))</f>
        <v/>
      </c>
      <c r="I6331" s="94"/>
      <c r="J6331" s="94"/>
      <c r="L6331" s="15"/>
      <c r="M6331" s="15"/>
      <c r="N6331" s="15"/>
    </row>
    <row r="6332" spans="2:14" s="25" customFormat="1" ht="15" customHeight="1" x14ac:dyDescent="0.3">
      <c r="B6332" s="25" t="str">
        <f>IF(A6332="","",VLOOKUP(A6332,Tabulka3[[Číslo registrace  u jednorázové akce]:[Příjmení]],2,0))</f>
        <v/>
      </c>
      <c r="C6332" s="25" t="str">
        <f>IF(A6332="","",VLOOKUP(A6332,Tabulka3[[Číslo registrace  u jednorázové akce]:[Příjmení]],3,0))</f>
        <v/>
      </c>
      <c r="I6332" s="94"/>
      <c r="J6332" s="94"/>
      <c r="L6332" s="15"/>
      <c r="M6332" s="15"/>
      <c r="N6332" s="15"/>
    </row>
    <row r="6333" spans="2:14" s="25" customFormat="1" ht="15" customHeight="1" x14ac:dyDescent="0.3">
      <c r="B6333" s="25" t="str">
        <f>IF(A6333="","",VLOOKUP(A6333,Tabulka3[[Číslo registrace  u jednorázové akce]:[Příjmení]],2,0))</f>
        <v/>
      </c>
      <c r="C6333" s="25" t="str">
        <f>IF(A6333="","",VLOOKUP(A6333,Tabulka3[[Číslo registrace  u jednorázové akce]:[Příjmení]],3,0))</f>
        <v/>
      </c>
      <c r="I6333" s="94"/>
      <c r="J6333" s="94"/>
      <c r="L6333" s="15"/>
      <c r="M6333" s="15"/>
      <c r="N6333" s="15"/>
    </row>
    <row r="6334" spans="2:14" s="25" customFormat="1" ht="15" customHeight="1" x14ac:dyDescent="0.3">
      <c r="B6334" s="25" t="str">
        <f>IF(A6334="","",VLOOKUP(A6334,Tabulka3[[Číslo registrace  u jednorázové akce]:[Příjmení]],2,0))</f>
        <v/>
      </c>
      <c r="C6334" s="25" t="str">
        <f>IF(A6334="","",VLOOKUP(A6334,Tabulka3[[Číslo registrace  u jednorázové akce]:[Příjmení]],3,0))</f>
        <v/>
      </c>
      <c r="I6334" s="94"/>
      <c r="J6334" s="94"/>
      <c r="L6334" s="15"/>
      <c r="M6334" s="15"/>
      <c r="N6334" s="15"/>
    </row>
    <row r="6335" spans="2:14" s="25" customFormat="1" ht="15" customHeight="1" x14ac:dyDescent="0.3">
      <c r="B6335" s="25" t="str">
        <f>IF(A6335="","",VLOOKUP(A6335,Tabulka3[[Číslo registrace  u jednorázové akce]:[Příjmení]],2,0))</f>
        <v/>
      </c>
      <c r="C6335" s="25" t="str">
        <f>IF(A6335="","",VLOOKUP(A6335,Tabulka3[[Číslo registrace  u jednorázové akce]:[Příjmení]],3,0))</f>
        <v/>
      </c>
      <c r="I6335" s="94"/>
      <c r="J6335" s="94"/>
      <c r="L6335" s="15"/>
      <c r="M6335" s="15"/>
      <c r="N6335" s="15"/>
    </row>
    <row r="6336" spans="2:14" s="25" customFormat="1" ht="15" customHeight="1" x14ac:dyDescent="0.3">
      <c r="B6336" s="25" t="str">
        <f>IF(A6336="","",VLOOKUP(A6336,Tabulka3[[Číslo registrace  u jednorázové akce]:[Příjmení]],2,0))</f>
        <v/>
      </c>
      <c r="C6336" s="25" t="str">
        <f>IF(A6336="","",VLOOKUP(A6336,Tabulka3[[Číslo registrace  u jednorázové akce]:[Příjmení]],3,0))</f>
        <v/>
      </c>
      <c r="I6336" s="94"/>
      <c r="J6336" s="94"/>
      <c r="L6336" s="15"/>
      <c r="M6336" s="15"/>
      <c r="N6336" s="15"/>
    </row>
    <row r="6337" spans="2:14" s="25" customFormat="1" ht="15" customHeight="1" x14ac:dyDescent="0.3">
      <c r="B6337" s="25" t="str">
        <f>IF(A6337="","",VLOOKUP(A6337,Tabulka3[[Číslo registrace  u jednorázové akce]:[Příjmení]],2,0))</f>
        <v/>
      </c>
      <c r="C6337" s="25" t="str">
        <f>IF(A6337="","",VLOOKUP(A6337,Tabulka3[[Číslo registrace  u jednorázové akce]:[Příjmení]],3,0))</f>
        <v/>
      </c>
      <c r="I6337" s="94"/>
      <c r="J6337" s="94"/>
      <c r="L6337" s="15"/>
      <c r="M6337" s="15"/>
      <c r="N6337" s="15"/>
    </row>
    <row r="6338" spans="2:14" s="25" customFormat="1" ht="15" customHeight="1" x14ac:dyDescent="0.3">
      <c r="B6338" s="25" t="str">
        <f>IF(A6338="","",VLOOKUP(A6338,Tabulka3[[Číslo registrace  u jednorázové akce]:[Příjmení]],2,0))</f>
        <v/>
      </c>
      <c r="C6338" s="25" t="str">
        <f>IF(A6338="","",VLOOKUP(A6338,Tabulka3[[Číslo registrace  u jednorázové akce]:[Příjmení]],3,0))</f>
        <v/>
      </c>
      <c r="I6338" s="94"/>
      <c r="J6338" s="94"/>
      <c r="L6338" s="15"/>
      <c r="M6338" s="15"/>
      <c r="N6338" s="15"/>
    </row>
    <row r="6339" spans="2:14" s="25" customFormat="1" ht="15" customHeight="1" x14ac:dyDescent="0.3">
      <c r="B6339" s="25" t="str">
        <f>IF(A6339="","",VLOOKUP(A6339,Tabulka3[[Číslo registrace  u jednorázové akce]:[Příjmení]],2,0))</f>
        <v/>
      </c>
      <c r="C6339" s="25" t="str">
        <f>IF(A6339="","",VLOOKUP(A6339,Tabulka3[[Číslo registrace  u jednorázové akce]:[Příjmení]],3,0))</f>
        <v/>
      </c>
      <c r="I6339" s="94"/>
      <c r="J6339" s="94"/>
      <c r="L6339" s="15"/>
      <c r="M6339" s="15"/>
      <c r="N6339" s="15"/>
    </row>
    <row r="6340" spans="2:14" s="25" customFormat="1" ht="15" customHeight="1" x14ac:dyDescent="0.3">
      <c r="B6340" s="25" t="str">
        <f>IF(A6340="","",VLOOKUP(A6340,Tabulka3[[Číslo registrace  u jednorázové akce]:[Příjmení]],2,0))</f>
        <v/>
      </c>
      <c r="C6340" s="25" t="str">
        <f>IF(A6340="","",VLOOKUP(A6340,Tabulka3[[Číslo registrace  u jednorázové akce]:[Příjmení]],3,0))</f>
        <v/>
      </c>
      <c r="I6340" s="94"/>
      <c r="J6340" s="94"/>
      <c r="L6340" s="15"/>
      <c r="M6340" s="15"/>
      <c r="N6340" s="15"/>
    </row>
    <row r="6341" spans="2:14" s="25" customFormat="1" ht="15" customHeight="1" x14ac:dyDescent="0.3">
      <c r="B6341" s="25" t="str">
        <f>IF(A6341="","",VLOOKUP(A6341,Tabulka3[[Číslo registrace  u jednorázové akce]:[Příjmení]],2,0))</f>
        <v/>
      </c>
      <c r="C6341" s="25" t="str">
        <f>IF(A6341="","",VLOOKUP(A6341,Tabulka3[[Číslo registrace  u jednorázové akce]:[Příjmení]],3,0))</f>
        <v/>
      </c>
      <c r="I6341" s="94"/>
      <c r="J6341" s="94"/>
      <c r="L6341" s="15"/>
      <c r="M6341" s="15"/>
      <c r="N6341" s="15"/>
    </row>
    <row r="6342" spans="2:14" s="25" customFormat="1" ht="15" customHeight="1" x14ac:dyDescent="0.3">
      <c r="B6342" s="25" t="str">
        <f>IF(A6342="","",VLOOKUP(A6342,Tabulka3[[Číslo registrace  u jednorázové akce]:[Příjmení]],2,0))</f>
        <v/>
      </c>
      <c r="C6342" s="25" t="str">
        <f>IF(A6342="","",VLOOKUP(A6342,Tabulka3[[Číslo registrace  u jednorázové akce]:[Příjmení]],3,0))</f>
        <v/>
      </c>
      <c r="I6342" s="94"/>
      <c r="J6342" s="94"/>
      <c r="L6342" s="15"/>
      <c r="M6342" s="15"/>
      <c r="N6342" s="15"/>
    </row>
    <row r="6343" spans="2:14" s="25" customFormat="1" ht="15" customHeight="1" x14ac:dyDescent="0.3">
      <c r="B6343" s="25" t="str">
        <f>IF(A6343="","",VLOOKUP(A6343,Tabulka3[[Číslo registrace  u jednorázové akce]:[Příjmení]],2,0))</f>
        <v/>
      </c>
      <c r="C6343" s="25" t="str">
        <f>IF(A6343="","",VLOOKUP(A6343,Tabulka3[[Číslo registrace  u jednorázové akce]:[Příjmení]],3,0))</f>
        <v/>
      </c>
      <c r="I6343" s="94"/>
      <c r="J6343" s="94"/>
      <c r="L6343" s="15"/>
      <c r="M6343" s="15"/>
      <c r="N6343" s="15"/>
    </row>
    <row r="6344" spans="2:14" s="25" customFormat="1" ht="15" customHeight="1" x14ac:dyDescent="0.3">
      <c r="B6344" s="25" t="str">
        <f>IF(A6344="","",VLOOKUP(A6344,Tabulka3[[Číslo registrace  u jednorázové akce]:[Příjmení]],2,0))</f>
        <v/>
      </c>
      <c r="C6344" s="25" t="str">
        <f>IF(A6344="","",VLOOKUP(A6344,Tabulka3[[Číslo registrace  u jednorázové akce]:[Příjmení]],3,0))</f>
        <v/>
      </c>
      <c r="I6344" s="94"/>
      <c r="J6344" s="94"/>
      <c r="L6344" s="15"/>
      <c r="M6344" s="15"/>
      <c r="N6344" s="15"/>
    </row>
    <row r="6345" spans="2:14" s="25" customFormat="1" ht="15" customHeight="1" x14ac:dyDescent="0.3">
      <c r="B6345" s="25" t="str">
        <f>IF(A6345="","",VLOOKUP(A6345,Tabulka3[[Číslo registrace  u jednorázové akce]:[Příjmení]],2,0))</f>
        <v/>
      </c>
      <c r="C6345" s="25" t="str">
        <f>IF(A6345="","",VLOOKUP(A6345,Tabulka3[[Číslo registrace  u jednorázové akce]:[Příjmení]],3,0))</f>
        <v/>
      </c>
      <c r="I6345" s="94"/>
      <c r="J6345" s="94"/>
      <c r="L6345" s="15"/>
      <c r="M6345" s="15"/>
      <c r="N6345" s="15"/>
    </row>
    <row r="6346" spans="2:14" s="25" customFormat="1" ht="15" customHeight="1" x14ac:dyDescent="0.3">
      <c r="B6346" s="25" t="str">
        <f>IF(A6346="","",VLOOKUP(A6346,Tabulka3[[Číslo registrace  u jednorázové akce]:[Příjmení]],2,0))</f>
        <v/>
      </c>
      <c r="C6346" s="25" t="str">
        <f>IF(A6346="","",VLOOKUP(A6346,Tabulka3[[Číslo registrace  u jednorázové akce]:[Příjmení]],3,0))</f>
        <v/>
      </c>
      <c r="I6346" s="94"/>
      <c r="J6346" s="94"/>
      <c r="L6346" s="15"/>
      <c r="M6346" s="15"/>
      <c r="N6346" s="15"/>
    </row>
    <row r="6347" spans="2:14" s="25" customFormat="1" ht="15" customHeight="1" x14ac:dyDescent="0.3">
      <c r="B6347" s="25" t="str">
        <f>IF(A6347="","",VLOOKUP(A6347,Tabulka3[[Číslo registrace  u jednorázové akce]:[Příjmení]],2,0))</f>
        <v/>
      </c>
      <c r="C6347" s="25" t="str">
        <f>IF(A6347="","",VLOOKUP(A6347,Tabulka3[[Číslo registrace  u jednorázové akce]:[Příjmení]],3,0))</f>
        <v/>
      </c>
      <c r="I6347" s="94"/>
      <c r="J6347" s="94"/>
      <c r="L6347" s="15"/>
      <c r="M6347" s="15"/>
      <c r="N6347" s="15"/>
    </row>
    <row r="6348" spans="2:14" s="25" customFormat="1" ht="15" customHeight="1" x14ac:dyDescent="0.3">
      <c r="B6348" s="25" t="str">
        <f>IF(A6348="","",VLOOKUP(A6348,Tabulka3[[Číslo registrace  u jednorázové akce]:[Příjmení]],2,0))</f>
        <v/>
      </c>
      <c r="C6348" s="25" t="str">
        <f>IF(A6348="","",VLOOKUP(A6348,Tabulka3[[Číslo registrace  u jednorázové akce]:[Příjmení]],3,0))</f>
        <v/>
      </c>
      <c r="I6348" s="94"/>
      <c r="J6348" s="94"/>
      <c r="L6348" s="15"/>
      <c r="M6348" s="15"/>
      <c r="N6348" s="15"/>
    </row>
    <row r="6349" spans="2:14" s="25" customFormat="1" ht="15" customHeight="1" x14ac:dyDescent="0.3">
      <c r="B6349" s="25" t="str">
        <f>IF(A6349="","",VLOOKUP(A6349,Tabulka3[[Číslo registrace  u jednorázové akce]:[Příjmení]],2,0))</f>
        <v/>
      </c>
      <c r="C6349" s="25" t="str">
        <f>IF(A6349="","",VLOOKUP(A6349,Tabulka3[[Číslo registrace  u jednorázové akce]:[Příjmení]],3,0))</f>
        <v/>
      </c>
      <c r="I6349" s="94"/>
      <c r="J6349" s="94"/>
      <c r="L6349" s="15"/>
      <c r="M6349" s="15"/>
      <c r="N6349" s="15"/>
    </row>
    <row r="6350" spans="2:14" s="25" customFormat="1" ht="15" customHeight="1" x14ac:dyDescent="0.3">
      <c r="B6350" s="25" t="str">
        <f>IF(A6350="","",VLOOKUP(A6350,Tabulka3[[Číslo registrace  u jednorázové akce]:[Příjmení]],2,0))</f>
        <v/>
      </c>
      <c r="C6350" s="25" t="str">
        <f>IF(A6350="","",VLOOKUP(A6350,Tabulka3[[Číslo registrace  u jednorázové akce]:[Příjmení]],3,0))</f>
        <v/>
      </c>
      <c r="I6350" s="94"/>
      <c r="J6350" s="94"/>
      <c r="L6350" s="15"/>
      <c r="M6350" s="15"/>
      <c r="N6350" s="15"/>
    </row>
    <row r="6351" spans="2:14" s="25" customFormat="1" ht="15" customHeight="1" x14ac:dyDescent="0.3">
      <c r="B6351" s="25" t="str">
        <f>IF(A6351="","",VLOOKUP(A6351,Tabulka3[[Číslo registrace  u jednorázové akce]:[Příjmení]],2,0))</f>
        <v/>
      </c>
      <c r="C6351" s="25" t="str">
        <f>IF(A6351="","",VLOOKUP(A6351,Tabulka3[[Číslo registrace  u jednorázové akce]:[Příjmení]],3,0))</f>
        <v/>
      </c>
      <c r="I6351" s="94"/>
      <c r="J6351" s="94"/>
      <c r="L6351" s="15"/>
      <c r="M6351" s="15"/>
      <c r="N6351" s="15"/>
    </row>
    <row r="6352" spans="2:14" s="25" customFormat="1" ht="15" customHeight="1" x14ac:dyDescent="0.3">
      <c r="B6352" s="25" t="str">
        <f>IF(A6352="","",VLOOKUP(A6352,Tabulka3[[Číslo registrace  u jednorázové akce]:[Příjmení]],2,0))</f>
        <v/>
      </c>
      <c r="C6352" s="25" t="str">
        <f>IF(A6352="","",VLOOKUP(A6352,Tabulka3[[Číslo registrace  u jednorázové akce]:[Příjmení]],3,0))</f>
        <v/>
      </c>
      <c r="I6352" s="94"/>
      <c r="J6352" s="94"/>
      <c r="L6352" s="15"/>
      <c r="M6352" s="15"/>
      <c r="N6352" s="15"/>
    </row>
    <row r="6353" spans="2:14" s="25" customFormat="1" ht="15" customHeight="1" x14ac:dyDescent="0.3">
      <c r="B6353" s="25" t="str">
        <f>IF(A6353="","",VLOOKUP(A6353,Tabulka3[[Číslo registrace  u jednorázové akce]:[Příjmení]],2,0))</f>
        <v/>
      </c>
      <c r="C6353" s="25" t="str">
        <f>IF(A6353="","",VLOOKUP(A6353,Tabulka3[[Číslo registrace  u jednorázové akce]:[Příjmení]],3,0))</f>
        <v/>
      </c>
      <c r="I6353" s="94"/>
      <c r="J6353" s="94"/>
      <c r="L6353" s="15"/>
      <c r="M6353" s="15"/>
      <c r="N6353" s="15"/>
    </row>
    <row r="6354" spans="2:14" s="25" customFormat="1" ht="15" customHeight="1" x14ac:dyDescent="0.3">
      <c r="B6354" s="25" t="str">
        <f>IF(A6354="","",VLOOKUP(A6354,Tabulka3[[Číslo registrace  u jednorázové akce]:[Příjmení]],2,0))</f>
        <v/>
      </c>
      <c r="C6354" s="25" t="str">
        <f>IF(A6354="","",VLOOKUP(A6354,Tabulka3[[Číslo registrace  u jednorázové akce]:[Příjmení]],3,0))</f>
        <v/>
      </c>
      <c r="I6354" s="94"/>
      <c r="J6354" s="94"/>
      <c r="L6354" s="15"/>
      <c r="M6354" s="15"/>
      <c r="N6354" s="15"/>
    </row>
    <row r="6355" spans="2:14" s="25" customFormat="1" ht="15" customHeight="1" x14ac:dyDescent="0.3">
      <c r="B6355" s="25" t="str">
        <f>IF(A6355="","",VLOOKUP(A6355,Tabulka3[[Číslo registrace  u jednorázové akce]:[Příjmení]],2,0))</f>
        <v/>
      </c>
      <c r="C6355" s="25" t="str">
        <f>IF(A6355="","",VLOOKUP(A6355,Tabulka3[[Číslo registrace  u jednorázové akce]:[Příjmení]],3,0))</f>
        <v/>
      </c>
      <c r="I6355" s="94"/>
      <c r="J6355" s="94"/>
      <c r="L6355" s="15"/>
      <c r="M6355" s="15"/>
      <c r="N6355" s="15"/>
    </row>
    <row r="6356" spans="2:14" s="25" customFormat="1" ht="15" customHeight="1" x14ac:dyDescent="0.3">
      <c r="B6356" s="25" t="str">
        <f>IF(A6356="","",VLOOKUP(A6356,Tabulka3[[Číslo registrace  u jednorázové akce]:[Příjmení]],2,0))</f>
        <v/>
      </c>
      <c r="C6356" s="25" t="str">
        <f>IF(A6356="","",VLOOKUP(A6356,Tabulka3[[Číslo registrace  u jednorázové akce]:[Příjmení]],3,0))</f>
        <v/>
      </c>
      <c r="I6356" s="94"/>
      <c r="J6356" s="94"/>
      <c r="L6356" s="15"/>
      <c r="M6356" s="15"/>
      <c r="N6356" s="15"/>
    </row>
    <row r="6357" spans="2:14" s="25" customFormat="1" ht="15" customHeight="1" x14ac:dyDescent="0.3">
      <c r="B6357" s="25" t="str">
        <f>IF(A6357="","",VLOOKUP(A6357,Tabulka3[[Číslo registrace  u jednorázové akce]:[Příjmení]],2,0))</f>
        <v/>
      </c>
      <c r="C6357" s="25" t="str">
        <f>IF(A6357="","",VLOOKUP(A6357,Tabulka3[[Číslo registrace  u jednorázové akce]:[Příjmení]],3,0))</f>
        <v/>
      </c>
      <c r="I6357" s="94"/>
      <c r="J6357" s="94"/>
      <c r="L6357" s="15"/>
      <c r="M6357" s="15"/>
      <c r="N6357" s="15"/>
    </row>
    <row r="6358" spans="2:14" s="25" customFormat="1" ht="15" customHeight="1" x14ac:dyDescent="0.3">
      <c r="B6358" s="25" t="str">
        <f>IF(A6358="","",VLOOKUP(A6358,Tabulka3[[Číslo registrace  u jednorázové akce]:[Příjmení]],2,0))</f>
        <v/>
      </c>
      <c r="C6358" s="25" t="str">
        <f>IF(A6358="","",VLOOKUP(A6358,Tabulka3[[Číslo registrace  u jednorázové akce]:[Příjmení]],3,0))</f>
        <v/>
      </c>
      <c r="I6358" s="94"/>
      <c r="J6358" s="94"/>
      <c r="L6358" s="15"/>
      <c r="M6358" s="15"/>
      <c r="N6358" s="15"/>
    </row>
    <row r="6359" spans="2:14" s="25" customFormat="1" ht="15" customHeight="1" x14ac:dyDescent="0.3">
      <c r="B6359" s="25" t="str">
        <f>IF(A6359="","",VLOOKUP(A6359,Tabulka3[[Číslo registrace  u jednorázové akce]:[Příjmení]],2,0))</f>
        <v/>
      </c>
      <c r="C6359" s="25" t="str">
        <f>IF(A6359="","",VLOOKUP(A6359,Tabulka3[[Číslo registrace  u jednorázové akce]:[Příjmení]],3,0))</f>
        <v/>
      </c>
      <c r="I6359" s="94"/>
      <c r="J6359" s="94"/>
      <c r="L6359" s="15"/>
      <c r="M6359" s="15"/>
      <c r="N6359" s="15"/>
    </row>
    <row r="6360" spans="2:14" s="25" customFormat="1" ht="15" customHeight="1" x14ac:dyDescent="0.3">
      <c r="B6360" s="25" t="str">
        <f>IF(A6360="","",VLOOKUP(A6360,Tabulka3[[Číslo registrace  u jednorázové akce]:[Příjmení]],2,0))</f>
        <v/>
      </c>
      <c r="C6360" s="25" t="str">
        <f>IF(A6360="","",VLOOKUP(A6360,Tabulka3[[Číslo registrace  u jednorázové akce]:[Příjmení]],3,0))</f>
        <v/>
      </c>
      <c r="I6360" s="94"/>
      <c r="J6360" s="94"/>
      <c r="L6360" s="15"/>
      <c r="M6360" s="15"/>
      <c r="N6360" s="15"/>
    </row>
    <row r="6361" spans="2:14" s="25" customFormat="1" ht="15" customHeight="1" x14ac:dyDescent="0.3">
      <c r="B6361" s="25" t="str">
        <f>IF(A6361="","",VLOOKUP(A6361,Tabulka3[[Číslo registrace  u jednorázové akce]:[Příjmení]],2,0))</f>
        <v/>
      </c>
      <c r="C6361" s="25" t="str">
        <f>IF(A6361="","",VLOOKUP(A6361,Tabulka3[[Číslo registrace  u jednorázové akce]:[Příjmení]],3,0))</f>
        <v/>
      </c>
      <c r="I6361" s="94"/>
      <c r="J6361" s="94"/>
      <c r="L6361" s="15"/>
      <c r="M6361" s="15"/>
      <c r="N6361" s="15"/>
    </row>
    <row r="6362" spans="2:14" s="25" customFormat="1" ht="15" customHeight="1" x14ac:dyDescent="0.3">
      <c r="B6362" s="25" t="str">
        <f>IF(A6362="","",VLOOKUP(A6362,Tabulka3[[Číslo registrace  u jednorázové akce]:[Příjmení]],2,0))</f>
        <v/>
      </c>
      <c r="C6362" s="25" t="str">
        <f>IF(A6362="","",VLOOKUP(A6362,Tabulka3[[Číslo registrace  u jednorázové akce]:[Příjmení]],3,0))</f>
        <v/>
      </c>
      <c r="I6362" s="94"/>
      <c r="J6362" s="94"/>
      <c r="L6362" s="15"/>
      <c r="M6362" s="15"/>
      <c r="N6362" s="15"/>
    </row>
    <row r="6363" spans="2:14" s="25" customFormat="1" ht="15" customHeight="1" x14ac:dyDescent="0.3">
      <c r="B6363" s="25" t="str">
        <f>IF(A6363="","",VLOOKUP(A6363,Tabulka3[[Číslo registrace  u jednorázové akce]:[Příjmení]],2,0))</f>
        <v/>
      </c>
      <c r="C6363" s="25" t="str">
        <f>IF(A6363="","",VLOOKUP(A6363,Tabulka3[[Číslo registrace  u jednorázové akce]:[Příjmení]],3,0))</f>
        <v/>
      </c>
      <c r="I6363" s="94"/>
      <c r="J6363" s="94"/>
      <c r="L6363" s="15"/>
      <c r="M6363" s="15"/>
      <c r="N6363" s="15"/>
    </row>
    <row r="6364" spans="2:14" s="25" customFormat="1" ht="15" customHeight="1" x14ac:dyDescent="0.3">
      <c r="B6364" s="25" t="str">
        <f>IF(A6364="","",VLOOKUP(A6364,Tabulka3[[Číslo registrace  u jednorázové akce]:[Příjmení]],2,0))</f>
        <v/>
      </c>
      <c r="C6364" s="25" t="str">
        <f>IF(A6364="","",VLOOKUP(A6364,Tabulka3[[Číslo registrace  u jednorázové akce]:[Příjmení]],3,0))</f>
        <v/>
      </c>
      <c r="I6364" s="94"/>
      <c r="J6364" s="94"/>
      <c r="L6364" s="15"/>
      <c r="M6364" s="15"/>
      <c r="N6364" s="15"/>
    </row>
    <row r="6365" spans="2:14" s="25" customFormat="1" ht="15" customHeight="1" x14ac:dyDescent="0.3">
      <c r="B6365" s="25" t="str">
        <f>IF(A6365="","",VLOOKUP(A6365,Tabulka3[[Číslo registrace  u jednorázové akce]:[Příjmení]],2,0))</f>
        <v/>
      </c>
      <c r="C6365" s="25" t="str">
        <f>IF(A6365="","",VLOOKUP(A6365,Tabulka3[[Číslo registrace  u jednorázové akce]:[Příjmení]],3,0))</f>
        <v/>
      </c>
      <c r="I6365" s="94"/>
      <c r="J6365" s="94"/>
      <c r="L6365" s="15"/>
      <c r="M6365" s="15"/>
      <c r="N6365" s="15"/>
    </row>
    <row r="6366" spans="2:14" s="25" customFormat="1" ht="15" customHeight="1" x14ac:dyDescent="0.3">
      <c r="B6366" s="25" t="str">
        <f>IF(A6366="","",VLOOKUP(A6366,Tabulka3[[Číslo registrace  u jednorázové akce]:[Příjmení]],2,0))</f>
        <v/>
      </c>
      <c r="C6366" s="25" t="str">
        <f>IF(A6366="","",VLOOKUP(A6366,Tabulka3[[Číslo registrace  u jednorázové akce]:[Příjmení]],3,0))</f>
        <v/>
      </c>
      <c r="I6366" s="94"/>
      <c r="J6366" s="94"/>
      <c r="L6366" s="15"/>
      <c r="M6366" s="15"/>
      <c r="N6366" s="15"/>
    </row>
    <row r="6367" spans="2:14" s="25" customFormat="1" ht="15" customHeight="1" x14ac:dyDescent="0.3">
      <c r="B6367" s="25" t="str">
        <f>IF(A6367="","",VLOOKUP(A6367,Tabulka3[[Číslo registrace  u jednorázové akce]:[Příjmení]],2,0))</f>
        <v/>
      </c>
      <c r="C6367" s="25" t="str">
        <f>IF(A6367="","",VLOOKUP(A6367,Tabulka3[[Číslo registrace  u jednorázové akce]:[Příjmení]],3,0))</f>
        <v/>
      </c>
      <c r="I6367" s="94"/>
      <c r="J6367" s="94"/>
      <c r="L6367" s="15"/>
      <c r="M6367" s="15"/>
      <c r="N6367" s="15"/>
    </row>
    <row r="6368" spans="2:14" s="25" customFormat="1" ht="15" customHeight="1" x14ac:dyDescent="0.3">
      <c r="B6368" s="25" t="str">
        <f>IF(A6368="","",VLOOKUP(A6368,Tabulka3[[Číslo registrace  u jednorázové akce]:[Příjmení]],2,0))</f>
        <v/>
      </c>
      <c r="C6368" s="25" t="str">
        <f>IF(A6368="","",VLOOKUP(A6368,Tabulka3[[Číslo registrace  u jednorázové akce]:[Příjmení]],3,0))</f>
        <v/>
      </c>
      <c r="I6368" s="94"/>
      <c r="J6368" s="94"/>
      <c r="L6368" s="15"/>
      <c r="M6368" s="15"/>
      <c r="N6368" s="15"/>
    </row>
    <row r="6369" spans="2:14" s="25" customFormat="1" ht="15" customHeight="1" x14ac:dyDescent="0.3">
      <c r="B6369" s="25" t="str">
        <f>IF(A6369="","",VLOOKUP(A6369,Tabulka3[[Číslo registrace  u jednorázové akce]:[Příjmení]],2,0))</f>
        <v/>
      </c>
      <c r="C6369" s="25" t="str">
        <f>IF(A6369="","",VLOOKUP(A6369,Tabulka3[[Číslo registrace  u jednorázové akce]:[Příjmení]],3,0))</f>
        <v/>
      </c>
      <c r="I6369" s="94"/>
      <c r="J6369" s="94"/>
      <c r="L6369" s="15"/>
      <c r="M6369" s="15"/>
      <c r="N6369" s="15"/>
    </row>
    <row r="6370" spans="2:14" s="25" customFormat="1" ht="15" customHeight="1" x14ac:dyDescent="0.3">
      <c r="B6370" s="25" t="str">
        <f>IF(A6370="","",VLOOKUP(A6370,Tabulka3[[Číslo registrace  u jednorázové akce]:[Příjmení]],2,0))</f>
        <v/>
      </c>
      <c r="C6370" s="25" t="str">
        <f>IF(A6370="","",VLOOKUP(A6370,Tabulka3[[Číslo registrace  u jednorázové akce]:[Příjmení]],3,0))</f>
        <v/>
      </c>
      <c r="I6370" s="94"/>
      <c r="J6370" s="94"/>
      <c r="L6370" s="15"/>
      <c r="M6370" s="15"/>
      <c r="N6370" s="15"/>
    </row>
    <row r="6371" spans="2:14" s="25" customFormat="1" ht="15" customHeight="1" x14ac:dyDescent="0.3">
      <c r="B6371" s="25" t="str">
        <f>IF(A6371="","",VLOOKUP(A6371,Tabulka3[[Číslo registrace  u jednorázové akce]:[Příjmení]],2,0))</f>
        <v/>
      </c>
      <c r="C6371" s="25" t="str">
        <f>IF(A6371="","",VLOOKUP(A6371,Tabulka3[[Číslo registrace  u jednorázové akce]:[Příjmení]],3,0))</f>
        <v/>
      </c>
      <c r="I6371" s="94"/>
      <c r="J6371" s="94"/>
      <c r="L6371" s="15"/>
      <c r="M6371" s="15"/>
      <c r="N6371" s="15"/>
    </row>
    <row r="6372" spans="2:14" s="25" customFormat="1" ht="15" customHeight="1" x14ac:dyDescent="0.3">
      <c r="B6372" s="25" t="str">
        <f>IF(A6372="","",VLOOKUP(A6372,Tabulka3[[Číslo registrace  u jednorázové akce]:[Příjmení]],2,0))</f>
        <v/>
      </c>
      <c r="C6372" s="25" t="str">
        <f>IF(A6372="","",VLOOKUP(A6372,Tabulka3[[Číslo registrace  u jednorázové akce]:[Příjmení]],3,0))</f>
        <v/>
      </c>
      <c r="I6372" s="94"/>
      <c r="J6372" s="94"/>
      <c r="L6372" s="15"/>
      <c r="M6372" s="15"/>
      <c r="N6372" s="15"/>
    </row>
    <row r="6373" spans="2:14" s="25" customFormat="1" ht="15" customHeight="1" x14ac:dyDescent="0.3">
      <c r="B6373" s="25" t="str">
        <f>IF(A6373="","",VLOOKUP(A6373,Tabulka3[[Číslo registrace  u jednorázové akce]:[Příjmení]],2,0))</f>
        <v/>
      </c>
      <c r="C6373" s="25" t="str">
        <f>IF(A6373="","",VLOOKUP(A6373,Tabulka3[[Číslo registrace  u jednorázové akce]:[Příjmení]],3,0))</f>
        <v/>
      </c>
      <c r="I6373" s="94"/>
      <c r="J6373" s="94"/>
      <c r="L6373" s="15"/>
      <c r="M6373" s="15"/>
      <c r="N6373" s="15"/>
    </row>
    <row r="6374" spans="2:14" s="25" customFormat="1" ht="15" customHeight="1" x14ac:dyDescent="0.3">
      <c r="B6374" s="25" t="str">
        <f>IF(A6374="","",VLOOKUP(A6374,Tabulka3[[Číslo registrace  u jednorázové akce]:[Příjmení]],2,0))</f>
        <v/>
      </c>
      <c r="C6374" s="25" t="str">
        <f>IF(A6374="","",VLOOKUP(A6374,Tabulka3[[Číslo registrace  u jednorázové akce]:[Příjmení]],3,0))</f>
        <v/>
      </c>
      <c r="I6374" s="94"/>
      <c r="J6374" s="94"/>
      <c r="L6374" s="15"/>
      <c r="M6374" s="15"/>
      <c r="N6374" s="15"/>
    </row>
    <row r="6375" spans="2:14" s="25" customFormat="1" ht="15" customHeight="1" x14ac:dyDescent="0.3">
      <c r="B6375" s="25" t="str">
        <f>IF(A6375="","",VLOOKUP(A6375,Tabulka3[[Číslo registrace  u jednorázové akce]:[Příjmení]],2,0))</f>
        <v/>
      </c>
      <c r="C6375" s="25" t="str">
        <f>IF(A6375="","",VLOOKUP(A6375,Tabulka3[[Číslo registrace  u jednorázové akce]:[Příjmení]],3,0))</f>
        <v/>
      </c>
      <c r="I6375" s="94"/>
      <c r="J6375" s="94"/>
      <c r="L6375" s="15"/>
      <c r="M6375" s="15"/>
      <c r="N6375" s="15"/>
    </row>
    <row r="6376" spans="2:14" s="25" customFormat="1" ht="15" customHeight="1" x14ac:dyDescent="0.3">
      <c r="B6376" s="25" t="str">
        <f>IF(A6376="","",VLOOKUP(A6376,Tabulka3[[Číslo registrace  u jednorázové akce]:[Příjmení]],2,0))</f>
        <v/>
      </c>
      <c r="C6376" s="25" t="str">
        <f>IF(A6376="","",VLOOKUP(A6376,Tabulka3[[Číslo registrace  u jednorázové akce]:[Příjmení]],3,0))</f>
        <v/>
      </c>
      <c r="I6376" s="94"/>
      <c r="J6376" s="94"/>
      <c r="L6376" s="15"/>
      <c r="M6376" s="15"/>
      <c r="N6376" s="15"/>
    </row>
    <row r="6377" spans="2:14" s="25" customFormat="1" ht="15" customHeight="1" x14ac:dyDescent="0.3">
      <c r="B6377" s="25" t="str">
        <f>IF(A6377="","",VLOOKUP(A6377,Tabulka3[[Číslo registrace  u jednorázové akce]:[Příjmení]],2,0))</f>
        <v/>
      </c>
      <c r="C6377" s="25" t="str">
        <f>IF(A6377="","",VLOOKUP(A6377,Tabulka3[[Číslo registrace  u jednorázové akce]:[Příjmení]],3,0))</f>
        <v/>
      </c>
      <c r="I6377" s="94"/>
      <c r="J6377" s="94"/>
      <c r="L6377" s="15"/>
      <c r="M6377" s="15"/>
      <c r="N6377" s="15"/>
    </row>
    <row r="6378" spans="2:14" s="25" customFormat="1" ht="15" customHeight="1" x14ac:dyDescent="0.3">
      <c r="B6378" s="25" t="str">
        <f>IF(A6378="","",VLOOKUP(A6378,Tabulka3[[Číslo registrace  u jednorázové akce]:[Příjmení]],2,0))</f>
        <v/>
      </c>
      <c r="C6378" s="25" t="str">
        <f>IF(A6378="","",VLOOKUP(A6378,Tabulka3[[Číslo registrace  u jednorázové akce]:[Příjmení]],3,0))</f>
        <v/>
      </c>
      <c r="I6378" s="94"/>
      <c r="J6378" s="94"/>
      <c r="L6378" s="15"/>
      <c r="M6378" s="15"/>
      <c r="N6378" s="15"/>
    </row>
    <row r="6379" spans="2:14" s="25" customFormat="1" ht="15" customHeight="1" x14ac:dyDescent="0.3">
      <c r="B6379" s="25" t="str">
        <f>IF(A6379="","",VLOOKUP(A6379,Tabulka3[[Číslo registrace  u jednorázové akce]:[Příjmení]],2,0))</f>
        <v/>
      </c>
      <c r="C6379" s="25" t="str">
        <f>IF(A6379="","",VLOOKUP(A6379,Tabulka3[[Číslo registrace  u jednorázové akce]:[Příjmení]],3,0))</f>
        <v/>
      </c>
      <c r="I6379" s="94"/>
      <c r="J6379" s="94"/>
      <c r="L6379" s="15"/>
      <c r="M6379" s="15"/>
      <c r="N6379" s="15"/>
    </row>
    <row r="6380" spans="2:14" s="25" customFormat="1" ht="15" customHeight="1" x14ac:dyDescent="0.3">
      <c r="B6380" s="25" t="str">
        <f>IF(A6380="","",VLOOKUP(A6380,Tabulka3[[Číslo registrace  u jednorázové akce]:[Příjmení]],2,0))</f>
        <v/>
      </c>
      <c r="C6380" s="25" t="str">
        <f>IF(A6380="","",VLOOKUP(A6380,Tabulka3[[Číslo registrace  u jednorázové akce]:[Příjmení]],3,0))</f>
        <v/>
      </c>
      <c r="I6380" s="94"/>
      <c r="J6380" s="94"/>
      <c r="L6380" s="15"/>
      <c r="M6380" s="15"/>
      <c r="N6380" s="15"/>
    </row>
    <row r="6381" spans="2:14" s="25" customFormat="1" ht="15" customHeight="1" x14ac:dyDescent="0.3">
      <c r="B6381" s="25" t="str">
        <f>IF(A6381="","",VLOOKUP(A6381,Tabulka3[[Číslo registrace  u jednorázové akce]:[Příjmení]],2,0))</f>
        <v/>
      </c>
      <c r="C6381" s="25" t="str">
        <f>IF(A6381="","",VLOOKUP(A6381,Tabulka3[[Číslo registrace  u jednorázové akce]:[Příjmení]],3,0))</f>
        <v/>
      </c>
      <c r="I6381" s="94"/>
      <c r="J6381" s="94"/>
      <c r="L6381" s="15"/>
      <c r="M6381" s="15"/>
      <c r="N6381" s="15"/>
    </row>
    <row r="6382" spans="2:14" s="25" customFormat="1" ht="15" customHeight="1" x14ac:dyDescent="0.3">
      <c r="B6382" s="25" t="str">
        <f>IF(A6382="","",VLOOKUP(A6382,Tabulka3[[Číslo registrace  u jednorázové akce]:[Příjmení]],2,0))</f>
        <v/>
      </c>
      <c r="C6382" s="25" t="str">
        <f>IF(A6382="","",VLOOKUP(A6382,Tabulka3[[Číslo registrace  u jednorázové akce]:[Příjmení]],3,0))</f>
        <v/>
      </c>
      <c r="I6382" s="94"/>
      <c r="J6382" s="94"/>
      <c r="L6382" s="15"/>
      <c r="M6382" s="15"/>
      <c r="N6382" s="15"/>
    </row>
    <row r="6383" spans="2:14" s="25" customFormat="1" ht="15" customHeight="1" x14ac:dyDescent="0.3">
      <c r="B6383" s="25" t="str">
        <f>IF(A6383="","",VLOOKUP(A6383,Tabulka3[[Číslo registrace  u jednorázové akce]:[Příjmení]],2,0))</f>
        <v/>
      </c>
      <c r="C6383" s="25" t="str">
        <f>IF(A6383="","",VLOOKUP(A6383,Tabulka3[[Číslo registrace  u jednorázové akce]:[Příjmení]],3,0))</f>
        <v/>
      </c>
      <c r="I6383" s="94"/>
      <c r="J6383" s="94"/>
      <c r="L6383" s="15"/>
      <c r="M6383" s="15"/>
      <c r="N6383" s="15"/>
    </row>
    <row r="6384" spans="2:14" s="25" customFormat="1" ht="15" customHeight="1" x14ac:dyDescent="0.3">
      <c r="B6384" s="25" t="str">
        <f>IF(A6384="","",VLOOKUP(A6384,Tabulka3[[Číslo registrace  u jednorázové akce]:[Příjmení]],2,0))</f>
        <v/>
      </c>
      <c r="C6384" s="25" t="str">
        <f>IF(A6384="","",VLOOKUP(A6384,Tabulka3[[Číslo registrace  u jednorázové akce]:[Příjmení]],3,0))</f>
        <v/>
      </c>
      <c r="I6384" s="94"/>
      <c r="J6384" s="94"/>
      <c r="L6384" s="15"/>
      <c r="M6384" s="15"/>
      <c r="N6384" s="15"/>
    </row>
    <row r="6385" spans="2:14" s="25" customFormat="1" ht="15" customHeight="1" x14ac:dyDescent="0.3">
      <c r="B6385" s="25" t="str">
        <f>IF(A6385="","",VLOOKUP(A6385,Tabulka3[[Číslo registrace  u jednorázové akce]:[Příjmení]],2,0))</f>
        <v/>
      </c>
      <c r="C6385" s="25" t="str">
        <f>IF(A6385="","",VLOOKUP(A6385,Tabulka3[[Číslo registrace  u jednorázové akce]:[Příjmení]],3,0))</f>
        <v/>
      </c>
      <c r="I6385" s="94"/>
      <c r="J6385" s="94"/>
      <c r="L6385" s="15"/>
      <c r="M6385" s="15"/>
      <c r="N6385" s="15"/>
    </row>
    <row r="6386" spans="2:14" s="25" customFormat="1" ht="15" customHeight="1" x14ac:dyDescent="0.3">
      <c r="B6386" s="25" t="str">
        <f>IF(A6386="","",VLOOKUP(A6386,Tabulka3[[Číslo registrace  u jednorázové akce]:[Příjmení]],2,0))</f>
        <v/>
      </c>
      <c r="C6386" s="25" t="str">
        <f>IF(A6386="","",VLOOKUP(A6386,Tabulka3[[Číslo registrace  u jednorázové akce]:[Příjmení]],3,0))</f>
        <v/>
      </c>
      <c r="I6386" s="94"/>
      <c r="J6386" s="94"/>
      <c r="L6386" s="15"/>
      <c r="M6386" s="15"/>
      <c r="N6386" s="15"/>
    </row>
    <row r="6387" spans="2:14" s="25" customFormat="1" ht="15" customHeight="1" x14ac:dyDescent="0.3">
      <c r="B6387" s="25" t="str">
        <f>IF(A6387="","",VLOOKUP(A6387,Tabulka3[[Číslo registrace  u jednorázové akce]:[Příjmení]],2,0))</f>
        <v/>
      </c>
      <c r="C6387" s="25" t="str">
        <f>IF(A6387="","",VLOOKUP(A6387,Tabulka3[[Číslo registrace  u jednorázové akce]:[Příjmení]],3,0))</f>
        <v/>
      </c>
      <c r="I6387" s="94"/>
      <c r="J6387" s="94"/>
      <c r="L6387" s="15"/>
      <c r="M6387" s="15"/>
      <c r="N6387" s="15"/>
    </row>
    <row r="6388" spans="2:14" s="25" customFormat="1" ht="15" customHeight="1" x14ac:dyDescent="0.3">
      <c r="B6388" s="25" t="str">
        <f>IF(A6388="","",VLOOKUP(A6388,Tabulka3[[Číslo registrace  u jednorázové akce]:[Příjmení]],2,0))</f>
        <v/>
      </c>
      <c r="C6388" s="25" t="str">
        <f>IF(A6388="","",VLOOKUP(A6388,Tabulka3[[Číslo registrace  u jednorázové akce]:[Příjmení]],3,0))</f>
        <v/>
      </c>
      <c r="I6388" s="94"/>
      <c r="J6388" s="94"/>
      <c r="L6388" s="15"/>
      <c r="M6388" s="15"/>
      <c r="N6388" s="15"/>
    </row>
    <row r="6389" spans="2:14" s="25" customFormat="1" ht="15" customHeight="1" x14ac:dyDescent="0.3">
      <c r="B6389" s="25" t="str">
        <f>IF(A6389="","",VLOOKUP(A6389,Tabulka3[[Číslo registrace  u jednorázové akce]:[Příjmení]],2,0))</f>
        <v/>
      </c>
      <c r="C6389" s="25" t="str">
        <f>IF(A6389="","",VLOOKUP(A6389,Tabulka3[[Číslo registrace  u jednorázové akce]:[Příjmení]],3,0))</f>
        <v/>
      </c>
      <c r="I6389" s="94"/>
      <c r="J6389" s="94"/>
      <c r="L6389" s="15"/>
      <c r="M6389" s="15"/>
      <c r="N6389" s="15"/>
    </row>
    <row r="6390" spans="2:14" s="25" customFormat="1" ht="15" customHeight="1" x14ac:dyDescent="0.3">
      <c r="B6390" s="25" t="str">
        <f>IF(A6390="","",VLOOKUP(A6390,Tabulka3[[Číslo registrace  u jednorázové akce]:[Příjmení]],2,0))</f>
        <v/>
      </c>
      <c r="C6390" s="25" t="str">
        <f>IF(A6390="","",VLOOKUP(A6390,Tabulka3[[Číslo registrace  u jednorázové akce]:[Příjmení]],3,0))</f>
        <v/>
      </c>
      <c r="I6390" s="94"/>
      <c r="J6390" s="94"/>
      <c r="L6390" s="15"/>
      <c r="M6390" s="15"/>
      <c r="N6390" s="15"/>
    </row>
    <row r="6391" spans="2:14" s="25" customFormat="1" ht="15" customHeight="1" x14ac:dyDescent="0.3">
      <c r="B6391" s="25" t="str">
        <f>IF(A6391="","",VLOOKUP(A6391,Tabulka3[[Číslo registrace  u jednorázové akce]:[Příjmení]],2,0))</f>
        <v/>
      </c>
      <c r="C6391" s="25" t="str">
        <f>IF(A6391="","",VLOOKUP(A6391,Tabulka3[[Číslo registrace  u jednorázové akce]:[Příjmení]],3,0))</f>
        <v/>
      </c>
      <c r="I6391" s="94"/>
      <c r="J6391" s="94"/>
      <c r="L6391" s="15"/>
      <c r="M6391" s="15"/>
      <c r="N6391" s="15"/>
    </row>
    <row r="6392" spans="2:14" s="25" customFormat="1" ht="15" customHeight="1" x14ac:dyDescent="0.3">
      <c r="B6392" s="25" t="str">
        <f>IF(A6392="","",VLOOKUP(A6392,Tabulka3[[Číslo registrace  u jednorázové akce]:[Příjmení]],2,0))</f>
        <v/>
      </c>
      <c r="C6392" s="25" t="str">
        <f>IF(A6392="","",VLOOKUP(A6392,Tabulka3[[Číslo registrace  u jednorázové akce]:[Příjmení]],3,0))</f>
        <v/>
      </c>
      <c r="I6392" s="94"/>
      <c r="J6392" s="94"/>
      <c r="L6392" s="15"/>
      <c r="M6392" s="15"/>
      <c r="N6392" s="15"/>
    </row>
    <row r="6393" spans="2:14" s="25" customFormat="1" ht="15" customHeight="1" x14ac:dyDescent="0.3">
      <c r="B6393" s="25" t="str">
        <f>IF(A6393="","",VLOOKUP(A6393,Tabulka3[[Číslo registrace  u jednorázové akce]:[Příjmení]],2,0))</f>
        <v/>
      </c>
      <c r="C6393" s="25" t="str">
        <f>IF(A6393="","",VLOOKUP(A6393,Tabulka3[[Číslo registrace  u jednorázové akce]:[Příjmení]],3,0))</f>
        <v/>
      </c>
      <c r="I6393" s="94"/>
      <c r="J6393" s="94"/>
      <c r="L6393" s="15"/>
      <c r="M6393" s="15"/>
      <c r="N6393" s="15"/>
    </row>
    <row r="6394" spans="2:14" s="25" customFormat="1" ht="15" customHeight="1" x14ac:dyDescent="0.3">
      <c r="B6394" s="25" t="str">
        <f>IF(A6394="","",VLOOKUP(A6394,Tabulka3[[Číslo registrace  u jednorázové akce]:[Příjmení]],2,0))</f>
        <v/>
      </c>
      <c r="C6394" s="25" t="str">
        <f>IF(A6394="","",VLOOKUP(A6394,Tabulka3[[Číslo registrace  u jednorázové akce]:[Příjmení]],3,0))</f>
        <v/>
      </c>
      <c r="I6394" s="94"/>
      <c r="J6394" s="94"/>
      <c r="L6394" s="15"/>
      <c r="M6394" s="15"/>
      <c r="N6394" s="15"/>
    </row>
    <row r="6395" spans="2:14" s="25" customFormat="1" ht="15" customHeight="1" x14ac:dyDescent="0.3">
      <c r="B6395" s="25" t="str">
        <f>IF(A6395="","",VLOOKUP(A6395,Tabulka3[[Číslo registrace  u jednorázové akce]:[Příjmení]],2,0))</f>
        <v/>
      </c>
      <c r="C6395" s="25" t="str">
        <f>IF(A6395="","",VLOOKUP(A6395,Tabulka3[[Číslo registrace  u jednorázové akce]:[Příjmení]],3,0))</f>
        <v/>
      </c>
      <c r="I6395" s="94"/>
      <c r="J6395" s="94"/>
      <c r="L6395" s="15"/>
      <c r="M6395" s="15"/>
      <c r="N6395" s="15"/>
    </row>
    <row r="6396" spans="2:14" s="25" customFormat="1" ht="15" customHeight="1" x14ac:dyDescent="0.3">
      <c r="B6396" s="25" t="str">
        <f>IF(A6396="","",VLOOKUP(A6396,Tabulka3[[Číslo registrace  u jednorázové akce]:[Příjmení]],2,0))</f>
        <v/>
      </c>
      <c r="C6396" s="25" t="str">
        <f>IF(A6396="","",VLOOKUP(A6396,Tabulka3[[Číslo registrace  u jednorázové akce]:[Příjmení]],3,0))</f>
        <v/>
      </c>
      <c r="I6396" s="94"/>
      <c r="J6396" s="94"/>
      <c r="L6396" s="15"/>
      <c r="M6396" s="15"/>
      <c r="N6396" s="15"/>
    </row>
    <row r="6397" spans="2:14" s="25" customFormat="1" ht="15" customHeight="1" x14ac:dyDescent="0.3">
      <c r="B6397" s="25" t="str">
        <f>IF(A6397="","",VLOOKUP(A6397,Tabulka3[[Číslo registrace  u jednorázové akce]:[Příjmení]],2,0))</f>
        <v/>
      </c>
      <c r="C6397" s="25" t="str">
        <f>IF(A6397="","",VLOOKUP(A6397,Tabulka3[[Číslo registrace  u jednorázové akce]:[Příjmení]],3,0))</f>
        <v/>
      </c>
      <c r="I6397" s="94"/>
      <c r="J6397" s="94"/>
      <c r="L6397" s="15"/>
      <c r="M6397" s="15"/>
      <c r="N6397" s="15"/>
    </row>
    <row r="6398" spans="2:14" s="25" customFormat="1" ht="15" customHeight="1" x14ac:dyDescent="0.3">
      <c r="B6398" s="25" t="str">
        <f>IF(A6398="","",VLOOKUP(A6398,Tabulka3[[Číslo registrace  u jednorázové akce]:[Příjmení]],2,0))</f>
        <v/>
      </c>
      <c r="C6398" s="25" t="str">
        <f>IF(A6398="","",VLOOKUP(A6398,Tabulka3[[Číslo registrace  u jednorázové akce]:[Příjmení]],3,0))</f>
        <v/>
      </c>
      <c r="I6398" s="94"/>
      <c r="J6398" s="94"/>
      <c r="L6398" s="15"/>
      <c r="M6398" s="15"/>
      <c r="N6398" s="15"/>
    </row>
    <row r="6399" spans="2:14" s="25" customFormat="1" ht="15" customHeight="1" x14ac:dyDescent="0.3">
      <c r="B6399" s="25" t="str">
        <f>IF(A6399="","",VLOOKUP(A6399,Tabulka3[[Číslo registrace  u jednorázové akce]:[Příjmení]],2,0))</f>
        <v/>
      </c>
      <c r="C6399" s="25" t="str">
        <f>IF(A6399="","",VLOOKUP(A6399,Tabulka3[[Číslo registrace  u jednorázové akce]:[Příjmení]],3,0))</f>
        <v/>
      </c>
      <c r="I6399" s="94"/>
      <c r="J6399" s="94"/>
      <c r="L6399" s="15"/>
      <c r="M6399" s="15"/>
      <c r="N6399" s="15"/>
    </row>
    <row r="6400" spans="2:14" s="25" customFormat="1" ht="15" customHeight="1" x14ac:dyDescent="0.3">
      <c r="B6400" s="25" t="str">
        <f>IF(A6400="","",VLOOKUP(A6400,Tabulka3[[Číslo registrace  u jednorázové akce]:[Příjmení]],2,0))</f>
        <v/>
      </c>
      <c r="C6400" s="25" t="str">
        <f>IF(A6400="","",VLOOKUP(A6400,Tabulka3[[Číslo registrace  u jednorázové akce]:[Příjmení]],3,0))</f>
        <v/>
      </c>
      <c r="I6400" s="94"/>
      <c r="J6400" s="94"/>
      <c r="L6400" s="15"/>
      <c r="M6400" s="15"/>
      <c r="N6400" s="15"/>
    </row>
    <row r="6401" spans="2:14" s="25" customFormat="1" ht="15" customHeight="1" x14ac:dyDescent="0.3">
      <c r="B6401" s="25" t="str">
        <f>IF(A6401="","",VLOOKUP(A6401,Tabulka3[[Číslo registrace  u jednorázové akce]:[Příjmení]],2,0))</f>
        <v/>
      </c>
      <c r="C6401" s="25" t="str">
        <f>IF(A6401="","",VLOOKUP(A6401,Tabulka3[[Číslo registrace  u jednorázové akce]:[Příjmení]],3,0))</f>
        <v/>
      </c>
      <c r="I6401" s="94"/>
      <c r="J6401" s="94"/>
      <c r="L6401" s="15"/>
      <c r="M6401" s="15"/>
      <c r="N6401" s="15"/>
    </row>
    <row r="6402" spans="2:14" s="25" customFormat="1" ht="15" customHeight="1" x14ac:dyDescent="0.3">
      <c r="B6402" s="25" t="str">
        <f>IF(A6402="","",VLOOKUP(A6402,Tabulka3[[Číslo registrace  u jednorázové akce]:[Příjmení]],2,0))</f>
        <v/>
      </c>
      <c r="C6402" s="25" t="str">
        <f>IF(A6402="","",VLOOKUP(A6402,Tabulka3[[Číslo registrace  u jednorázové akce]:[Příjmení]],3,0))</f>
        <v/>
      </c>
      <c r="I6402" s="94"/>
      <c r="J6402" s="94"/>
      <c r="L6402" s="15"/>
      <c r="M6402" s="15"/>
      <c r="N6402" s="15"/>
    </row>
    <row r="6403" spans="2:14" s="25" customFormat="1" ht="15" customHeight="1" x14ac:dyDescent="0.3">
      <c r="B6403" s="25" t="str">
        <f>IF(A6403="","",VLOOKUP(A6403,Tabulka3[[Číslo registrace  u jednorázové akce]:[Příjmení]],2,0))</f>
        <v/>
      </c>
      <c r="C6403" s="25" t="str">
        <f>IF(A6403="","",VLOOKUP(A6403,Tabulka3[[Číslo registrace  u jednorázové akce]:[Příjmení]],3,0))</f>
        <v/>
      </c>
      <c r="I6403" s="94"/>
      <c r="J6403" s="94"/>
      <c r="L6403" s="15"/>
      <c r="M6403" s="15"/>
      <c r="N6403" s="15"/>
    </row>
    <row r="6404" spans="2:14" s="25" customFormat="1" ht="15" customHeight="1" x14ac:dyDescent="0.3">
      <c r="B6404" s="25" t="str">
        <f>IF(A6404="","",VLOOKUP(A6404,Tabulka3[[Číslo registrace  u jednorázové akce]:[Příjmení]],2,0))</f>
        <v/>
      </c>
      <c r="C6404" s="25" t="str">
        <f>IF(A6404="","",VLOOKUP(A6404,Tabulka3[[Číslo registrace  u jednorázové akce]:[Příjmení]],3,0))</f>
        <v/>
      </c>
      <c r="I6404" s="94"/>
      <c r="J6404" s="94"/>
      <c r="L6404" s="15"/>
      <c r="M6404" s="15"/>
      <c r="N6404" s="15"/>
    </row>
    <row r="6405" spans="2:14" s="25" customFormat="1" ht="15" customHeight="1" x14ac:dyDescent="0.3">
      <c r="B6405" s="25" t="str">
        <f>IF(A6405="","",VLOOKUP(A6405,Tabulka3[[Číslo registrace  u jednorázové akce]:[Příjmení]],2,0))</f>
        <v/>
      </c>
      <c r="C6405" s="25" t="str">
        <f>IF(A6405="","",VLOOKUP(A6405,Tabulka3[[Číslo registrace  u jednorázové akce]:[Příjmení]],3,0))</f>
        <v/>
      </c>
      <c r="I6405" s="94"/>
      <c r="J6405" s="94"/>
      <c r="L6405" s="15"/>
      <c r="M6405" s="15"/>
      <c r="N6405" s="15"/>
    </row>
    <row r="6406" spans="2:14" s="25" customFormat="1" ht="15" customHeight="1" x14ac:dyDescent="0.3">
      <c r="B6406" s="25" t="str">
        <f>IF(A6406="","",VLOOKUP(A6406,Tabulka3[[Číslo registrace  u jednorázové akce]:[Příjmení]],2,0))</f>
        <v/>
      </c>
      <c r="C6406" s="25" t="str">
        <f>IF(A6406="","",VLOOKUP(A6406,Tabulka3[[Číslo registrace  u jednorázové akce]:[Příjmení]],3,0))</f>
        <v/>
      </c>
      <c r="I6406" s="94"/>
      <c r="J6406" s="94"/>
      <c r="L6406" s="15"/>
      <c r="M6406" s="15"/>
      <c r="N6406" s="15"/>
    </row>
    <row r="6407" spans="2:14" s="25" customFormat="1" ht="15" customHeight="1" x14ac:dyDescent="0.3">
      <c r="B6407" s="25" t="str">
        <f>IF(A6407="","",VLOOKUP(A6407,Tabulka3[[Číslo registrace  u jednorázové akce]:[Příjmení]],2,0))</f>
        <v/>
      </c>
      <c r="C6407" s="25" t="str">
        <f>IF(A6407="","",VLOOKUP(A6407,Tabulka3[[Číslo registrace  u jednorázové akce]:[Příjmení]],3,0))</f>
        <v/>
      </c>
      <c r="I6407" s="94"/>
      <c r="J6407" s="94"/>
      <c r="L6407" s="15"/>
      <c r="M6407" s="15"/>
      <c r="N6407" s="15"/>
    </row>
    <row r="6408" spans="2:14" s="25" customFormat="1" ht="15" customHeight="1" x14ac:dyDescent="0.3">
      <c r="B6408" s="25" t="str">
        <f>IF(A6408="","",VLOOKUP(A6408,Tabulka3[[Číslo registrace  u jednorázové akce]:[Příjmení]],2,0))</f>
        <v/>
      </c>
      <c r="C6408" s="25" t="str">
        <f>IF(A6408="","",VLOOKUP(A6408,Tabulka3[[Číslo registrace  u jednorázové akce]:[Příjmení]],3,0))</f>
        <v/>
      </c>
      <c r="I6408" s="94"/>
      <c r="J6408" s="94"/>
      <c r="L6408" s="15"/>
      <c r="M6408" s="15"/>
      <c r="N6408" s="15"/>
    </row>
    <row r="6409" spans="2:14" s="25" customFormat="1" ht="15" customHeight="1" x14ac:dyDescent="0.3">
      <c r="B6409" s="25" t="str">
        <f>IF(A6409="","",VLOOKUP(A6409,Tabulka3[[Číslo registrace  u jednorázové akce]:[Příjmení]],2,0))</f>
        <v/>
      </c>
      <c r="C6409" s="25" t="str">
        <f>IF(A6409="","",VLOOKUP(A6409,Tabulka3[[Číslo registrace  u jednorázové akce]:[Příjmení]],3,0))</f>
        <v/>
      </c>
      <c r="I6409" s="94"/>
      <c r="J6409" s="94"/>
      <c r="L6409" s="15"/>
      <c r="M6409" s="15"/>
      <c r="N6409" s="15"/>
    </row>
    <row r="6410" spans="2:14" s="25" customFormat="1" ht="15" customHeight="1" x14ac:dyDescent="0.3">
      <c r="B6410" s="25" t="str">
        <f>IF(A6410="","",VLOOKUP(A6410,Tabulka3[[Číslo registrace  u jednorázové akce]:[Příjmení]],2,0))</f>
        <v/>
      </c>
      <c r="C6410" s="25" t="str">
        <f>IF(A6410="","",VLOOKUP(A6410,Tabulka3[[Číslo registrace  u jednorázové akce]:[Příjmení]],3,0))</f>
        <v/>
      </c>
      <c r="I6410" s="94"/>
      <c r="J6410" s="94"/>
      <c r="L6410" s="15"/>
      <c r="M6410" s="15"/>
      <c r="N6410" s="15"/>
    </row>
    <row r="6411" spans="2:14" s="25" customFormat="1" ht="15" customHeight="1" x14ac:dyDescent="0.3">
      <c r="B6411" s="25" t="str">
        <f>IF(A6411="","",VLOOKUP(A6411,Tabulka3[[Číslo registrace  u jednorázové akce]:[Příjmení]],2,0))</f>
        <v/>
      </c>
      <c r="C6411" s="25" t="str">
        <f>IF(A6411="","",VLOOKUP(A6411,Tabulka3[[Číslo registrace  u jednorázové akce]:[Příjmení]],3,0))</f>
        <v/>
      </c>
      <c r="I6411" s="94"/>
      <c r="J6411" s="94"/>
      <c r="L6411" s="15"/>
      <c r="M6411" s="15"/>
      <c r="N6411" s="15"/>
    </row>
    <row r="6412" spans="2:14" s="25" customFormat="1" ht="15" customHeight="1" x14ac:dyDescent="0.3">
      <c r="B6412" s="25" t="str">
        <f>IF(A6412="","",VLOOKUP(A6412,Tabulka3[[Číslo registrace  u jednorázové akce]:[Příjmení]],2,0))</f>
        <v/>
      </c>
      <c r="C6412" s="25" t="str">
        <f>IF(A6412="","",VLOOKUP(A6412,Tabulka3[[Číslo registrace  u jednorázové akce]:[Příjmení]],3,0))</f>
        <v/>
      </c>
      <c r="I6412" s="94"/>
      <c r="J6412" s="94"/>
      <c r="L6412" s="15"/>
      <c r="M6412" s="15"/>
      <c r="N6412" s="15"/>
    </row>
    <row r="6413" spans="2:14" s="25" customFormat="1" ht="15" customHeight="1" x14ac:dyDescent="0.3">
      <c r="B6413" s="25" t="str">
        <f>IF(A6413="","",VLOOKUP(A6413,Tabulka3[[Číslo registrace  u jednorázové akce]:[Příjmení]],2,0))</f>
        <v/>
      </c>
      <c r="C6413" s="25" t="str">
        <f>IF(A6413="","",VLOOKUP(A6413,Tabulka3[[Číslo registrace  u jednorázové akce]:[Příjmení]],3,0))</f>
        <v/>
      </c>
      <c r="I6413" s="94"/>
      <c r="J6413" s="94"/>
      <c r="L6413" s="15"/>
      <c r="M6413" s="15"/>
      <c r="N6413" s="15"/>
    </row>
    <row r="6414" spans="2:14" s="25" customFormat="1" ht="15" customHeight="1" x14ac:dyDescent="0.3">
      <c r="B6414" s="25" t="str">
        <f>IF(A6414="","",VLOOKUP(A6414,Tabulka3[[Číslo registrace  u jednorázové akce]:[Příjmení]],2,0))</f>
        <v/>
      </c>
      <c r="C6414" s="25" t="str">
        <f>IF(A6414="","",VLOOKUP(A6414,Tabulka3[[Číslo registrace  u jednorázové akce]:[Příjmení]],3,0))</f>
        <v/>
      </c>
      <c r="I6414" s="94"/>
      <c r="J6414" s="94"/>
      <c r="L6414" s="15"/>
      <c r="M6414" s="15"/>
      <c r="N6414" s="15"/>
    </row>
    <row r="6415" spans="2:14" s="25" customFormat="1" ht="15" customHeight="1" x14ac:dyDescent="0.3">
      <c r="B6415" s="25" t="str">
        <f>IF(A6415="","",VLOOKUP(A6415,Tabulka3[[Číslo registrace  u jednorázové akce]:[Příjmení]],2,0))</f>
        <v/>
      </c>
      <c r="C6415" s="25" t="str">
        <f>IF(A6415="","",VLOOKUP(A6415,Tabulka3[[Číslo registrace  u jednorázové akce]:[Příjmení]],3,0))</f>
        <v/>
      </c>
      <c r="I6415" s="94"/>
      <c r="J6415" s="94"/>
      <c r="L6415" s="15"/>
      <c r="M6415" s="15"/>
      <c r="N6415" s="15"/>
    </row>
    <row r="6416" spans="2:14" s="25" customFormat="1" ht="15" customHeight="1" x14ac:dyDescent="0.3">
      <c r="B6416" s="25" t="str">
        <f>IF(A6416="","",VLOOKUP(A6416,Tabulka3[[Číslo registrace  u jednorázové akce]:[Příjmení]],2,0))</f>
        <v/>
      </c>
      <c r="C6416" s="25" t="str">
        <f>IF(A6416="","",VLOOKUP(A6416,Tabulka3[[Číslo registrace  u jednorázové akce]:[Příjmení]],3,0))</f>
        <v/>
      </c>
      <c r="I6416" s="94"/>
      <c r="J6416" s="94"/>
      <c r="L6416" s="15"/>
      <c r="M6416" s="15"/>
      <c r="N6416" s="15"/>
    </row>
    <row r="6417" spans="2:14" s="25" customFormat="1" ht="15" customHeight="1" x14ac:dyDescent="0.3">
      <c r="B6417" s="25" t="str">
        <f>IF(A6417="","",VLOOKUP(A6417,Tabulka3[[Číslo registrace  u jednorázové akce]:[Příjmení]],2,0))</f>
        <v/>
      </c>
      <c r="C6417" s="25" t="str">
        <f>IF(A6417="","",VLOOKUP(A6417,Tabulka3[[Číslo registrace  u jednorázové akce]:[Příjmení]],3,0))</f>
        <v/>
      </c>
      <c r="I6417" s="94"/>
      <c r="J6417" s="94"/>
      <c r="L6417" s="15"/>
      <c r="M6417" s="15"/>
      <c r="N6417" s="15"/>
    </row>
    <row r="6418" spans="2:14" s="25" customFormat="1" ht="15" customHeight="1" x14ac:dyDescent="0.3">
      <c r="B6418" s="25" t="str">
        <f>IF(A6418="","",VLOOKUP(A6418,Tabulka3[[Číslo registrace  u jednorázové akce]:[Příjmení]],2,0))</f>
        <v/>
      </c>
      <c r="C6418" s="25" t="str">
        <f>IF(A6418="","",VLOOKUP(A6418,Tabulka3[[Číslo registrace  u jednorázové akce]:[Příjmení]],3,0))</f>
        <v/>
      </c>
      <c r="I6418" s="94"/>
      <c r="J6418" s="94"/>
      <c r="L6418" s="15"/>
      <c r="M6418" s="15"/>
      <c r="N6418" s="15"/>
    </row>
    <row r="6419" spans="2:14" s="25" customFormat="1" ht="15" customHeight="1" x14ac:dyDescent="0.3">
      <c r="B6419" s="25" t="str">
        <f>IF(A6419="","",VLOOKUP(A6419,Tabulka3[[Číslo registrace  u jednorázové akce]:[Příjmení]],2,0))</f>
        <v/>
      </c>
      <c r="C6419" s="25" t="str">
        <f>IF(A6419="","",VLOOKUP(A6419,Tabulka3[[Číslo registrace  u jednorázové akce]:[Příjmení]],3,0))</f>
        <v/>
      </c>
      <c r="I6419" s="94"/>
      <c r="J6419" s="94"/>
      <c r="L6419" s="15"/>
      <c r="M6419" s="15"/>
      <c r="N6419" s="15"/>
    </row>
    <row r="6420" spans="2:14" s="25" customFormat="1" ht="15" customHeight="1" x14ac:dyDescent="0.3">
      <c r="B6420" s="25" t="str">
        <f>IF(A6420="","",VLOOKUP(A6420,Tabulka3[[Číslo registrace  u jednorázové akce]:[Příjmení]],2,0))</f>
        <v/>
      </c>
      <c r="C6420" s="25" t="str">
        <f>IF(A6420="","",VLOOKUP(A6420,Tabulka3[[Číslo registrace  u jednorázové akce]:[Příjmení]],3,0))</f>
        <v/>
      </c>
      <c r="I6420" s="94"/>
      <c r="J6420" s="94"/>
      <c r="L6420" s="15"/>
      <c r="M6420" s="15"/>
      <c r="N6420" s="15"/>
    </row>
    <row r="6421" spans="2:14" s="25" customFormat="1" ht="15" customHeight="1" x14ac:dyDescent="0.3">
      <c r="B6421" s="25" t="str">
        <f>IF(A6421="","",VLOOKUP(A6421,Tabulka3[[Číslo registrace  u jednorázové akce]:[Příjmení]],2,0))</f>
        <v/>
      </c>
      <c r="C6421" s="25" t="str">
        <f>IF(A6421="","",VLOOKUP(A6421,Tabulka3[[Číslo registrace  u jednorázové akce]:[Příjmení]],3,0))</f>
        <v/>
      </c>
      <c r="I6421" s="94"/>
      <c r="J6421" s="94"/>
      <c r="L6421" s="15"/>
      <c r="M6421" s="15"/>
      <c r="N6421" s="15"/>
    </row>
    <row r="6422" spans="2:14" s="25" customFormat="1" ht="15" customHeight="1" x14ac:dyDescent="0.3">
      <c r="B6422" s="25" t="str">
        <f>IF(A6422="","",VLOOKUP(A6422,Tabulka3[[Číslo registrace  u jednorázové akce]:[Příjmení]],2,0))</f>
        <v/>
      </c>
      <c r="C6422" s="25" t="str">
        <f>IF(A6422="","",VLOOKUP(A6422,Tabulka3[[Číslo registrace  u jednorázové akce]:[Příjmení]],3,0))</f>
        <v/>
      </c>
      <c r="I6422" s="94"/>
      <c r="J6422" s="94"/>
      <c r="L6422" s="15"/>
      <c r="M6422" s="15"/>
      <c r="N6422" s="15"/>
    </row>
    <row r="6423" spans="2:14" s="25" customFormat="1" ht="15" customHeight="1" x14ac:dyDescent="0.3">
      <c r="B6423" s="25" t="str">
        <f>IF(A6423="","",VLOOKUP(A6423,Tabulka3[[Číslo registrace  u jednorázové akce]:[Příjmení]],2,0))</f>
        <v/>
      </c>
      <c r="C6423" s="25" t="str">
        <f>IF(A6423="","",VLOOKUP(A6423,Tabulka3[[Číslo registrace  u jednorázové akce]:[Příjmení]],3,0))</f>
        <v/>
      </c>
      <c r="I6423" s="94"/>
      <c r="J6423" s="94"/>
      <c r="L6423" s="15"/>
      <c r="M6423" s="15"/>
      <c r="N6423" s="15"/>
    </row>
    <row r="6424" spans="2:14" s="25" customFormat="1" ht="15" customHeight="1" x14ac:dyDescent="0.3">
      <c r="B6424" s="25" t="str">
        <f>IF(A6424="","",VLOOKUP(A6424,Tabulka3[[Číslo registrace  u jednorázové akce]:[Příjmení]],2,0))</f>
        <v/>
      </c>
      <c r="C6424" s="25" t="str">
        <f>IF(A6424="","",VLOOKUP(A6424,Tabulka3[[Číslo registrace  u jednorázové akce]:[Příjmení]],3,0))</f>
        <v/>
      </c>
      <c r="I6424" s="94"/>
      <c r="J6424" s="94"/>
      <c r="L6424" s="15"/>
      <c r="M6424" s="15"/>
      <c r="N6424" s="15"/>
    </row>
    <row r="6425" spans="2:14" s="25" customFormat="1" ht="15" customHeight="1" x14ac:dyDescent="0.3">
      <c r="B6425" s="25" t="str">
        <f>IF(A6425="","",VLOOKUP(A6425,Tabulka3[[Číslo registrace  u jednorázové akce]:[Příjmení]],2,0))</f>
        <v/>
      </c>
      <c r="C6425" s="25" t="str">
        <f>IF(A6425="","",VLOOKUP(A6425,Tabulka3[[Číslo registrace  u jednorázové akce]:[Příjmení]],3,0))</f>
        <v/>
      </c>
      <c r="I6425" s="94"/>
      <c r="J6425" s="94"/>
      <c r="L6425" s="15"/>
      <c r="M6425" s="15"/>
      <c r="N6425" s="15"/>
    </row>
    <row r="6426" spans="2:14" s="25" customFormat="1" ht="15" customHeight="1" x14ac:dyDescent="0.3">
      <c r="B6426" s="25" t="str">
        <f>IF(A6426="","",VLOOKUP(A6426,Tabulka3[[Číslo registrace  u jednorázové akce]:[Příjmení]],2,0))</f>
        <v/>
      </c>
      <c r="C6426" s="25" t="str">
        <f>IF(A6426="","",VLOOKUP(A6426,Tabulka3[[Číslo registrace  u jednorázové akce]:[Příjmení]],3,0))</f>
        <v/>
      </c>
      <c r="I6426" s="94"/>
      <c r="J6426" s="94"/>
      <c r="L6426" s="15"/>
      <c r="M6426" s="15"/>
      <c r="N6426" s="15"/>
    </row>
    <row r="6427" spans="2:14" s="25" customFormat="1" ht="15" customHeight="1" x14ac:dyDescent="0.3">
      <c r="B6427" s="25" t="str">
        <f>IF(A6427="","",VLOOKUP(A6427,Tabulka3[[Číslo registrace  u jednorázové akce]:[Příjmení]],2,0))</f>
        <v/>
      </c>
      <c r="C6427" s="25" t="str">
        <f>IF(A6427="","",VLOOKUP(A6427,Tabulka3[[Číslo registrace  u jednorázové akce]:[Příjmení]],3,0))</f>
        <v/>
      </c>
      <c r="I6427" s="94"/>
      <c r="J6427" s="94"/>
      <c r="L6427" s="15"/>
      <c r="M6427" s="15"/>
      <c r="N6427" s="15"/>
    </row>
    <row r="6428" spans="2:14" s="25" customFormat="1" ht="15" customHeight="1" x14ac:dyDescent="0.3">
      <c r="B6428" s="25" t="str">
        <f>IF(A6428="","",VLOOKUP(A6428,Tabulka3[[Číslo registrace  u jednorázové akce]:[Příjmení]],2,0))</f>
        <v/>
      </c>
      <c r="C6428" s="25" t="str">
        <f>IF(A6428="","",VLOOKUP(A6428,Tabulka3[[Číslo registrace  u jednorázové akce]:[Příjmení]],3,0))</f>
        <v/>
      </c>
      <c r="I6428" s="94"/>
      <c r="J6428" s="94"/>
      <c r="L6428" s="15"/>
      <c r="M6428" s="15"/>
      <c r="N6428" s="15"/>
    </row>
    <row r="6429" spans="2:14" s="25" customFormat="1" ht="15" customHeight="1" x14ac:dyDescent="0.3">
      <c r="B6429" s="25" t="str">
        <f>IF(A6429="","",VLOOKUP(A6429,Tabulka3[[Číslo registrace  u jednorázové akce]:[Příjmení]],2,0))</f>
        <v/>
      </c>
      <c r="C6429" s="25" t="str">
        <f>IF(A6429="","",VLOOKUP(A6429,Tabulka3[[Číslo registrace  u jednorázové akce]:[Příjmení]],3,0))</f>
        <v/>
      </c>
      <c r="I6429" s="94"/>
      <c r="J6429" s="94"/>
      <c r="L6429" s="15"/>
      <c r="M6429" s="15"/>
      <c r="N6429" s="15"/>
    </row>
    <row r="6430" spans="2:14" s="25" customFormat="1" ht="15" customHeight="1" x14ac:dyDescent="0.3">
      <c r="B6430" s="25" t="str">
        <f>IF(A6430="","",VLOOKUP(A6430,Tabulka3[[Číslo registrace  u jednorázové akce]:[Příjmení]],2,0))</f>
        <v/>
      </c>
      <c r="C6430" s="25" t="str">
        <f>IF(A6430="","",VLOOKUP(A6430,Tabulka3[[Číslo registrace  u jednorázové akce]:[Příjmení]],3,0))</f>
        <v/>
      </c>
      <c r="I6430" s="94"/>
      <c r="J6430" s="94"/>
      <c r="L6430" s="15"/>
      <c r="M6430" s="15"/>
      <c r="N6430" s="15"/>
    </row>
    <row r="6431" spans="2:14" s="25" customFormat="1" ht="15" customHeight="1" x14ac:dyDescent="0.3">
      <c r="B6431" s="25" t="str">
        <f>IF(A6431="","",VLOOKUP(A6431,Tabulka3[[Číslo registrace  u jednorázové akce]:[Příjmení]],2,0))</f>
        <v/>
      </c>
      <c r="C6431" s="25" t="str">
        <f>IF(A6431="","",VLOOKUP(A6431,Tabulka3[[Číslo registrace  u jednorázové akce]:[Příjmení]],3,0))</f>
        <v/>
      </c>
      <c r="I6431" s="94"/>
      <c r="J6431" s="94"/>
      <c r="L6431" s="15"/>
      <c r="M6431" s="15"/>
      <c r="N6431" s="15"/>
    </row>
    <row r="6432" spans="2:14" s="25" customFormat="1" ht="15" customHeight="1" x14ac:dyDescent="0.3">
      <c r="B6432" s="25" t="str">
        <f>IF(A6432="","",VLOOKUP(A6432,Tabulka3[[Číslo registrace  u jednorázové akce]:[Příjmení]],2,0))</f>
        <v/>
      </c>
      <c r="C6432" s="25" t="str">
        <f>IF(A6432="","",VLOOKUP(A6432,Tabulka3[[Číslo registrace  u jednorázové akce]:[Příjmení]],3,0))</f>
        <v/>
      </c>
      <c r="I6432" s="94"/>
      <c r="J6432" s="94"/>
      <c r="L6432" s="15"/>
      <c r="M6432" s="15"/>
      <c r="N6432" s="15"/>
    </row>
    <row r="6433" spans="2:14" s="25" customFormat="1" ht="15" customHeight="1" x14ac:dyDescent="0.3">
      <c r="B6433" s="25" t="str">
        <f>IF(A6433="","",VLOOKUP(A6433,Tabulka3[[Číslo registrace  u jednorázové akce]:[Příjmení]],2,0))</f>
        <v/>
      </c>
      <c r="C6433" s="25" t="str">
        <f>IF(A6433="","",VLOOKUP(A6433,Tabulka3[[Číslo registrace  u jednorázové akce]:[Příjmení]],3,0))</f>
        <v/>
      </c>
      <c r="I6433" s="94"/>
      <c r="J6433" s="94"/>
      <c r="L6433" s="15"/>
      <c r="M6433" s="15"/>
      <c r="N6433" s="15"/>
    </row>
    <row r="6434" spans="2:14" s="25" customFormat="1" ht="15" customHeight="1" x14ac:dyDescent="0.3">
      <c r="B6434" s="25" t="str">
        <f>IF(A6434="","",VLOOKUP(A6434,Tabulka3[[Číslo registrace  u jednorázové akce]:[Příjmení]],2,0))</f>
        <v/>
      </c>
      <c r="C6434" s="25" t="str">
        <f>IF(A6434="","",VLOOKUP(A6434,Tabulka3[[Číslo registrace  u jednorázové akce]:[Příjmení]],3,0))</f>
        <v/>
      </c>
      <c r="I6434" s="94"/>
      <c r="J6434" s="94"/>
      <c r="L6434" s="15"/>
      <c r="M6434" s="15"/>
      <c r="N6434" s="15"/>
    </row>
    <row r="6435" spans="2:14" s="25" customFormat="1" ht="15" customHeight="1" x14ac:dyDescent="0.3">
      <c r="B6435" s="25" t="str">
        <f>IF(A6435="","",VLOOKUP(A6435,Tabulka3[[Číslo registrace  u jednorázové akce]:[Příjmení]],2,0))</f>
        <v/>
      </c>
      <c r="C6435" s="25" t="str">
        <f>IF(A6435="","",VLOOKUP(A6435,Tabulka3[[Číslo registrace  u jednorázové akce]:[Příjmení]],3,0))</f>
        <v/>
      </c>
      <c r="I6435" s="94"/>
      <c r="J6435" s="94"/>
      <c r="L6435" s="15"/>
      <c r="M6435" s="15"/>
      <c r="N6435" s="15"/>
    </row>
    <row r="6436" spans="2:14" s="25" customFormat="1" ht="15" customHeight="1" x14ac:dyDescent="0.3">
      <c r="B6436" s="25" t="str">
        <f>IF(A6436="","",VLOOKUP(A6436,Tabulka3[[Číslo registrace  u jednorázové akce]:[Příjmení]],2,0))</f>
        <v/>
      </c>
      <c r="C6436" s="25" t="str">
        <f>IF(A6436="","",VLOOKUP(A6436,Tabulka3[[Číslo registrace  u jednorázové akce]:[Příjmení]],3,0))</f>
        <v/>
      </c>
      <c r="I6436" s="94"/>
      <c r="J6436" s="94"/>
      <c r="L6436" s="15"/>
      <c r="M6436" s="15"/>
      <c r="N6436" s="15"/>
    </row>
    <row r="6437" spans="2:14" s="25" customFormat="1" ht="15" customHeight="1" x14ac:dyDescent="0.3">
      <c r="B6437" s="25" t="str">
        <f>IF(A6437="","",VLOOKUP(A6437,Tabulka3[[Číslo registrace  u jednorázové akce]:[Příjmení]],2,0))</f>
        <v/>
      </c>
      <c r="C6437" s="25" t="str">
        <f>IF(A6437="","",VLOOKUP(A6437,Tabulka3[[Číslo registrace  u jednorázové akce]:[Příjmení]],3,0))</f>
        <v/>
      </c>
      <c r="I6437" s="94"/>
      <c r="J6437" s="94"/>
      <c r="L6437" s="15"/>
      <c r="M6437" s="15"/>
      <c r="N6437" s="15"/>
    </row>
    <row r="6438" spans="2:14" s="25" customFormat="1" ht="15" customHeight="1" x14ac:dyDescent="0.3">
      <c r="B6438" s="25" t="str">
        <f>IF(A6438="","",VLOOKUP(A6438,Tabulka3[[Číslo registrace  u jednorázové akce]:[Příjmení]],2,0))</f>
        <v/>
      </c>
      <c r="C6438" s="25" t="str">
        <f>IF(A6438="","",VLOOKUP(A6438,Tabulka3[[Číslo registrace  u jednorázové akce]:[Příjmení]],3,0))</f>
        <v/>
      </c>
      <c r="I6438" s="94"/>
      <c r="J6438" s="94"/>
      <c r="L6438" s="15"/>
      <c r="M6438" s="15"/>
      <c r="N6438" s="15"/>
    </row>
    <row r="6439" spans="2:14" s="25" customFormat="1" ht="15" customHeight="1" x14ac:dyDescent="0.3">
      <c r="B6439" s="25" t="str">
        <f>IF(A6439="","",VLOOKUP(A6439,Tabulka3[[Číslo registrace  u jednorázové akce]:[Příjmení]],2,0))</f>
        <v/>
      </c>
      <c r="C6439" s="25" t="str">
        <f>IF(A6439="","",VLOOKUP(A6439,Tabulka3[[Číslo registrace  u jednorázové akce]:[Příjmení]],3,0))</f>
        <v/>
      </c>
      <c r="I6439" s="94"/>
      <c r="J6439" s="94"/>
      <c r="L6439" s="15"/>
      <c r="M6439" s="15"/>
      <c r="N6439" s="15"/>
    </row>
    <row r="6440" spans="2:14" s="25" customFormat="1" ht="15" customHeight="1" x14ac:dyDescent="0.3">
      <c r="B6440" s="25" t="str">
        <f>IF(A6440="","",VLOOKUP(A6440,Tabulka3[[Číslo registrace  u jednorázové akce]:[Příjmení]],2,0))</f>
        <v/>
      </c>
      <c r="C6440" s="25" t="str">
        <f>IF(A6440="","",VLOOKUP(A6440,Tabulka3[[Číslo registrace  u jednorázové akce]:[Příjmení]],3,0))</f>
        <v/>
      </c>
      <c r="I6440" s="94"/>
      <c r="J6440" s="94"/>
      <c r="L6440" s="15"/>
      <c r="M6440" s="15"/>
      <c r="N6440" s="15"/>
    </row>
    <row r="6441" spans="2:14" s="25" customFormat="1" ht="15" customHeight="1" x14ac:dyDescent="0.3">
      <c r="B6441" s="25" t="str">
        <f>IF(A6441="","",VLOOKUP(A6441,Tabulka3[[Číslo registrace  u jednorázové akce]:[Příjmení]],2,0))</f>
        <v/>
      </c>
      <c r="C6441" s="25" t="str">
        <f>IF(A6441="","",VLOOKUP(A6441,Tabulka3[[Číslo registrace  u jednorázové akce]:[Příjmení]],3,0))</f>
        <v/>
      </c>
      <c r="I6441" s="94"/>
      <c r="J6441" s="94"/>
      <c r="L6441" s="15"/>
      <c r="M6441" s="15"/>
      <c r="N6441" s="15"/>
    </row>
    <row r="6442" spans="2:14" s="25" customFormat="1" ht="15" customHeight="1" x14ac:dyDescent="0.3">
      <c r="B6442" s="25" t="str">
        <f>IF(A6442="","",VLOOKUP(A6442,Tabulka3[[Číslo registrace  u jednorázové akce]:[Příjmení]],2,0))</f>
        <v/>
      </c>
      <c r="C6442" s="25" t="str">
        <f>IF(A6442="","",VLOOKUP(A6442,Tabulka3[[Číslo registrace  u jednorázové akce]:[Příjmení]],3,0))</f>
        <v/>
      </c>
      <c r="I6442" s="94"/>
      <c r="J6442" s="94"/>
      <c r="L6442" s="15"/>
      <c r="M6442" s="15"/>
      <c r="N6442" s="15"/>
    </row>
    <row r="6443" spans="2:14" s="25" customFormat="1" ht="15" customHeight="1" x14ac:dyDescent="0.3">
      <c r="B6443" s="25" t="str">
        <f>IF(A6443="","",VLOOKUP(A6443,Tabulka3[[Číslo registrace  u jednorázové akce]:[Příjmení]],2,0))</f>
        <v/>
      </c>
      <c r="C6443" s="25" t="str">
        <f>IF(A6443="","",VLOOKUP(A6443,Tabulka3[[Číslo registrace  u jednorázové akce]:[Příjmení]],3,0))</f>
        <v/>
      </c>
      <c r="I6443" s="94"/>
      <c r="J6443" s="94"/>
      <c r="L6443" s="15"/>
      <c r="M6443" s="15"/>
      <c r="N6443" s="15"/>
    </row>
    <row r="6444" spans="2:14" s="25" customFormat="1" ht="15" customHeight="1" x14ac:dyDescent="0.3">
      <c r="B6444" s="25" t="str">
        <f>IF(A6444="","",VLOOKUP(A6444,Tabulka3[[Číslo registrace  u jednorázové akce]:[Příjmení]],2,0))</f>
        <v/>
      </c>
      <c r="C6444" s="25" t="str">
        <f>IF(A6444="","",VLOOKUP(A6444,Tabulka3[[Číslo registrace  u jednorázové akce]:[Příjmení]],3,0))</f>
        <v/>
      </c>
      <c r="I6444" s="94"/>
      <c r="J6444" s="94"/>
      <c r="L6444" s="15"/>
      <c r="M6444" s="15"/>
      <c r="N6444" s="15"/>
    </row>
    <row r="6445" spans="2:14" s="25" customFormat="1" ht="15" customHeight="1" x14ac:dyDescent="0.3">
      <c r="B6445" s="25" t="str">
        <f>IF(A6445="","",VLOOKUP(A6445,Tabulka3[[Číslo registrace  u jednorázové akce]:[Příjmení]],2,0))</f>
        <v/>
      </c>
      <c r="C6445" s="25" t="str">
        <f>IF(A6445="","",VLOOKUP(A6445,Tabulka3[[Číslo registrace  u jednorázové akce]:[Příjmení]],3,0))</f>
        <v/>
      </c>
      <c r="I6445" s="94"/>
      <c r="J6445" s="94"/>
      <c r="L6445" s="15"/>
      <c r="M6445" s="15"/>
      <c r="N6445" s="15"/>
    </row>
    <row r="6446" spans="2:14" s="25" customFormat="1" ht="15" customHeight="1" x14ac:dyDescent="0.3">
      <c r="B6446" s="25" t="str">
        <f>IF(A6446="","",VLOOKUP(A6446,Tabulka3[[Číslo registrace  u jednorázové akce]:[Příjmení]],2,0))</f>
        <v/>
      </c>
      <c r="C6446" s="25" t="str">
        <f>IF(A6446="","",VLOOKUP(A6446,Tabulka3[[Číslo registrace  u jednorázové akce]:[Příjmení]],3,0))</f>
        <v/>
      </c>
      <c r="I6446" s="94"/>
      <c r="J6446" s="94"/>
      <c r="L6446" s="15"/>
      <c r="M6446" s="15"/>
      <c r="N6446" s="15"/>
    </row>
    <row r="6447" spans="2:14" s="25" customFormat="1" ht="15" customHeight="1" x14ac:dyDescent="0.3">
      <c r="B6447" s="25" t="str">
        <f>IF(A6447="","",VLOOKUP(A6447,Tabulka3[[Číslo registrace  u jednorázové akce]:[Příjmení]],2,0))</f>
        <v/>
      </c>
      <c r="C6447" s="25" t="str">
        <f>IF(A6447="","",VLOOKUP(A6447,Tabulka3[[Číslo registrace  u jednorázové akce]:[Příjmení]],3,0))</f>
        <v/>
      </c>
      <c r="I6447" s="94"/>
      <c r="J6447" s="94"/>
      <c r="L6447" s="15"/>
      <c r="M6447" s="15"/>
      <c r="N6447" s="15"/>
    </row>
    <row r="6448" spans="2:14" s="25" customFormat="1" ht="15" customHeight="1" x14ac:dyDescent="0.3">
      <c r="B6448" s="25" t="str">
        <f>IF(A6448="","",VLOOKUP(A6448,Tabulka3[[Číslo registrace  u jednorázové akce]:[Příjmení]],2,0))</f>
        <v/>
      </c>
      <c r="C6448" s="25" t="str">
        <f>IF(A6448="","",VLOOKUP(A6448,Tabulka3[[Číslo registrace  u jednorázové akce]:[Příjmení]],3,0))</f>
        <v/>
      </c>
      <c r="I6448" s="94"/>
      <c r="J6448" s="94"/>
      <c r="L6448" s="15"/>
      <c r="M6448" s="15"/>
      <c r="N6448" s="15"/>
    </row>
    <row r="6449" spans="2:14" s="25" customFormat="1" ht="15" customHeight="1" x14ac:dyDescent="0.3">
      <c r="B6449" s="25" t="str">
        <f>IF(A6449="","",VLOOKUP(A6449,Tabulka3[[Číslo registrace  u jednorázové akce]:[Příjmení]],2,0))</f>
        <v/>
      </c>
      <c r="C6449" s="25" t="str">
        <f>IF(A6449="","",VLOOKUP(A6449,Tabulka3[[Číslo registrace  u jednorázové akce]:[Příjmení]],3,0))</f>
        <v/>
      </c>
      <c r="I6449" s="94"/>
      <c r="J6449" s="94"/>
      <c r="L6449" s="15"/>
      <c r="M6449" s="15"/>
      <c r="N6449" s="15"/>
    </row>
    <row r="6450" spans="2:14" s="25" customFormat="1" ht="15" customHeight="1" x14ac:dyDescent="0.3">
      <c r="B6450" s="25" t="str">
        <f>IF(A6450="","",VLOOKUP(A6450,Tabulka3[[Číslo registrace  u jednorázové akce]:[Příjmení]],2,0))</f>
        <v/>
      </c>
      <c r="C6450" s="25" t="str">
        <f>IF(A6450="","",VLOOKUP(A6450,Tabulka3[[Číslo registrace  u jednorázové akce]:[Příjmení]],3,0))</f>
        <v/>
      </c>
      <c r="I6450" s="94"/>
      <c r="J6450" s="94"/>
      <c r="L6450" s="15"/>
      <c r="M6450" s="15"/>
      <c r="N6450" s="15"/>
    </row>
    <row r="6451" spans="2:14" s="25" customFormat="1" ht="15" customHeight="1" x14ac:dyDescent="0.3">
      <c r="B6451" s="25" t="str">
        <f>IF(A6451="","",VLOOKUP(A6451,Tabulka3[[Číslo registrace  u jednorázové akce]:[Příjmení]],2,0))</f>
        <v/>
      </c>
      <c r="C6451" s="25" t="str">
        <f>IF(A6451="","",VLOOKUP(A6451,Tabulka3[[Číslo registrace  u jednorázové akce]:[Příjmení]],3,0))</f>
        <v/>
      </c>
      <c r="I6451" s="94"/>
      <c r="J6451" s="94"/>
      <c r="L6451" s="15"/>
      <c r="M6451" s="15"/>
      <c r="N6451" s="15"/>
    </row>
    <row r="6452" spans="2:14" s="25" customFormat="1" ht="15" customHeight="1" x14ac:dyDescent="0.3">
      <c r="B6452" s="25" t="str">
        <f>IF(A6452="","",VLOOKUP(A6452,Tabulka3[[Číslo registrace  u jednorázové akce]:[Příjmení]],2,0))</f>
        <v/>
      </c>
      <c r="C6452" s="25" t="str">
        <f>IF(A6452="","",VLOOKUP(A6452,Tabulka3[[Číslo registrace  u jednorázové akce]:[Příjmení]],3,0))</f>
        <v/>
      </c>
      <c r="I6452" s="94"/>
      <c r="J6452" s="94"/>
      <c r="L6452" s="15"/>
      <c r="M6452" s="15"/>
      <c r="N6452" s="15"/>
    </row>
    <row r="6453" spans="2:14" s="25" customFormat="1" ht="15" customHeight="1" x14ac:dyDescent="0.3">
      <c r="B6453" s="25" t="str">
        <f>IF(A6453="","",VLOOKUP(A6453,Tabulka3[[Číslo registrace  u jednorázové akce]:[Příjmení]],2,0))</f>
        <v/>
      </c>
      <c r="C6453" s="25" t="str">
        <f>IF(A6453="","",VLOOKUP(A6453,Tabulka3[[Číslo registrace  u jednorázové akce]:[Příjmení]],3,0))</f>
        <v/>
      </c>
      <c r="I6453" s="94"/>
      <c r="J6453" s="94"/>
      <c r="L6453" s="15"/>
      <c r="M6453" s="15"/>
      <c r="N6453" s="15"/>
    </row>
    <row r="6454" spans="2:14" s="25" customFormat="1" ht="15" customHeight="1" x14ac:dyDescent="0.3">
      <c r="B6454" s="25" t="str">
        <f>IF(A6454="","",VLOOKUP(A6454,Tabulka3[[Číslo registrace  u jednorázové akce]:[Příjmení]],2,0))</f>
        <v/>
      </c>
      <c r="C6454" s="25" t="str">
        <f>IF(A6454="","",VLOOKUP(A6454,Tabulka3[[Číslo registrace  u jednorázové akce]:[Příjmení]],3,0))</f>
        <v/>
      </c>
      <c r="I6454" s="94"/>
      <c r="J6454" s="94"/>
      <c r="L6454" s="15"/>
      <c r="M6454" s="15"/>
      <c r="N6454" s="15"/>
    </row>
    <row r="6455" spans="2:14" s="25" customFormat="1" ht="15" customHeight="1" x14ac:dyDescent="0.3">
      <c r="B6455" s="25" t="str">
        <f>IF(A6455="","",VLOOKUP(A6455,Tabulka3[[Číslo registrace  u jednorázové akce]:[Příjmení]],2,0))</f>
        <v/>
      </c>
      <c r="C6455" s="25" t="str">
        <f>IF(A6455="","",VLOOKUP(A6455,Tabulka3[[Číslo registrace  u jednorázové akce]:[Příjmení]],3,0))</f>
        <v/>
      </c>
      <c r="I6455" s="94"/>
      <c r="J6455" s="94"/>
      <c r="L6455" s="15"/>
      <c r="M6455" s="15"/>
      <c r="N6455" s="15"/>
    </row>
    <row r="6456" spans="2:14" s="25" customFormat="1" ht="15" customHeight="1" x14ac:dyDescent="0.3">
      <c r="B6456" s="25" t="str">
        <f>IF(A6456="","",VLOOKUP(A6456,Tabulka3[[Číslo registrace  u jednorázové akce]:[Příjmení]],2,0))</f>
        <v/>
      </c>
      <c r="C6456" s="25" t="str">
        <f>IF(A6456="","",VLOOKUP(A6456,Tabulka3[[Číslo registrace  u jednorázové akce]:[Příjmení]],3,0))</f>
        <v/>
      </c>
      <c r="I6456" s="94"/>
      <c r="J6456" s="94"/>
      <c r="L6456" s="15"/>
      <c r="M6456" s="15"/>
      <c r="N6456" s="15"/>
    </row>
    <row r="6457" spans="2:14" s="25" customFormat="1" ht="15" customHeight="1" x14ac:dyDescent="0.3">
      <c r="B6457" s="25" t="str">
        <f>IF(A6457="","",VLOOKUP(A6457,Tabulka3[[Číslo registrace  u jednorázové akce]:[Příjmení]],2,0))</f>
        <v/>
      </c>
      <c r="C6457" s="25" t="str">
        <f>IF(A6457="","",VLOOKUP(A6457,Tabulka3[[Číslo registrace  u jednorázové akce]:[Příjmení]],3,0))</f>
        <v/>
      </c>
      <c r="I6457" s="94"/>
      <c r="J6457" s="94"/>
      <c r="L6457" s="15"/>
      <c r="M6457" s="15"/>
      <c r="N6457" s="15"/>
    </row>
    <row r="6458" spans="2:14" s="25" customFormat="1" ht="15" customHeight="1" x14ac:dyDescent="0.3">
      <c r="B6458" s="25" t="str">
        <f>IF(A6458="","",VLOOKUP(A6458,Tabulka3[[Číslo registrace  u jednorázové akce]:[Příjmení]],2,0))</f>
        <v/>
      </c>
      <c r="C6458" s="25" t="str">
        <f>IF(A6458="","",VLOOKUP(A6458,Tabulka3[[Číslo registrace  u jednorázové akce]:[Příjmení]],3,0))</f>
        <v/>
      </c>
      <c r="I6458" s="94"/>
      <c r="J6458" s="94"/>
      <c r="L6458" s="15"/>
      <c r="M6458" s="15"/>
      <c r="N6458" s="15"/>
    </row>
    <row r="6459" spans="2:14" s="25" customFormat="1" ht="15" customHeight="1" x14ac:dyDescent="0.3">
      <c r="B6459" s="25" t="str">
        <f>IF(A6459="","",VLOOKUP(A6459,Tabulka3[[Číslo registrace  u jednorázové akce]:[Příjmení]],2,0))</f>
        <v/>
      </c>
      <c r="C6459" s="25" t="str">
        <f>IF(A6459="","",VLOOKUP(A6459,Tabulka3[[Číslo registrace  u jednorázové akce]:[Příjmení]],3,0))</f>
        <v/>
      </c>
      <c r="I6459" s="94"/>
      <c r="J6459" s="94"/>
      <c r="L6459" s="15"/>
      <c r="M6459" s="15"/>
      <c r="N6459" s="15"/>
    </row>
    <row r="6460" spans="2:14" s="25" customFormat="1" ht="15" customHeight="1" x14ac:dyDescent="0.3">
      <c r="B6460" s="25" t="str">
        <f>IF(A6460="","",VLOOKUP(A6460,Tabulka3[[Číslo registrace  u jednorázové akce]:[Příjmení]],2,0))</f>
        <v/>
      </c>
      <c r="C6460" s="25" t="str">
        <f>IF(A6460="","",VLOOKUP(A6460,Tabulka3[[Číslo registrace  u jednorázové akce]:[Příjmení]],3,0))</f>
        <v/>
      </c>
      <c r="I6460" s="94"/>
      <c r="J6460" s="94"/>
      <c r="L6460" s="15"/>
      <c r="M6460" s="15"/>
      <c r="N6460" s="15"/>
    </row>
    <row r="6461" spans="2:14" s="25" customFormat="1" ht="15" customHeight="1" x14ac:dyDescent="0.3">
      <c r="B6461" s="25" t="str">
        <f>IF(A6461="","",VLOOKUP(A6461,Tabulka3[[Číslo registrace  u jednorázové akce]:[Příjmení]],2,0))</f>
        <v/>
      </c>
      <c r="C6461" s="25" t="str">
        <f>IF(A6461="","",VLOOKUP(A6461,Tabulka3[[Číslo registrace  u jednorázové akce]:[Příjmení]],3,0))</f>
        <v/>
      </c>
      <c r="I6461" s="94"/>
      <c r="J6461" s="94"/>
      <c r="L6461" s="15"/>
      <c r="M6461" s="15"/>
      <c r="N6461" s="15"/>
    </row>
    <row r="6462" spans="2:14" s="25" customFormat="1" ht="15" customHeight="1" x14ac:dyDescent="0.3">
      <c r="B6462" s="25" t="str">
        <f>IF(A6462="","",VLOOKUP(A6462,Tabulka3[[Číslo registrace  u jednorázové akce]:[Příjmení]],2,0))</f>
        <v/>
      </c>
      <c r="C6462" s="25" t="str">
        <f>IF(A6462="","",VLOOKUP(A6462,Tabulka3[[Číslo registrace  u jednorázové akce]:[Příjmení]],3,0))</f>
        <v/>
      </c>
      <c r="I6462" s="94"/>
      <c r="J6462" s="94"/>
      <c r="L6462" s="15"/>
      <c r="M6462" s="15"/>
      <c r="N6462" s="15"/>
    </row>
    <row r="6463" spans="2:14" s="25" customFormat="1" ht="15" customHeight="1" x14ac:dyDescent="0.3">
      <c r="B6463" s="25" t="str">
        <f>IF(A6463="","",VLOOKUP(A6463,Tabulka3[[Číslo registrace  u jednorázové akce]:[Příjmení]],2,0))</f>
        <v/>
      </c>
      <c r="C6463" s="25" t="str">
        <f>IF(A6463="","",VLOOKUP(A6463,Tabulka3[[Číslo registrace  u jednorázové akce]:[Příjmení]],3,0))</f>
        <v/>
      </c>
      <c r="I6463" s="94"/>
      <c r="J6463" s="94"/>
      <c r="L6463" s="15"/>
      <c r="M6463" s="15"/>
      <c r="N6463" s="15"/>
    </row>
    <row r="6464" spans="2:14" s="25" customFormat="1" ht="15" customHeight="1" x14ac:dyDescent="0.3">
      <c r="B6464" s="25" t="str">
        <f>IF(A6464="","",VLOOKUP(A6464,Tabulka3[[Číslo registrace  u jednorázové akce]:[Příjmení]],2,0))</f>
        <v/>
      </c>
      <c r="C6464" s="25" t="str">
        <f>IF(A6464="","",VLOOKUP(A6464,Tabulka3[[Číslo registrace  u jednorázové akce]:[Příjmení]],3,0))</f>
        <v/>
      </c>
      <c r="I6464" s="94"/>
      <c r="J6464" s="94"/>
      <c r="L6464" s="15"/>
      <c r="M6464" s="15"/>
      <c r="N6464" s="15"/>
    </row>
    <row r="6465" spans="2:14" s="25" customFormat="1" ht="15" customHeight="1" x14ac:dyDescent="0.3">
      <c r="B6465" s="25" t="str">
        <f>IF(A6465="","",VLOOKUP(A6465,Tabulka3[[Číslo registrace  u jednorázové akce]:[Příjmení]],2,0))</f>
        <v/>
      </c>
      <c r="C6465" s="25" t="str">
        <f>IF(A6465="","",VLOOKUP(A6465,Tabulka3[[Číslo registrace  u jednorázové akce]:[Příjmení]],3,0))</f>
        <v/>
      </c>
      <c r="I6465" s="94"/>
      <c r="J6465" s="94"/>
      <c r="L6465" s="15"/>
      <c r="M6465" s="15"/>
      <c r="N6465" s="15"/>
    </row>
    <row r="6466" spans="2:14" s="25" customFormat="1" ht="15" customHeight="1" x14ac:dyDescent="0.3">
      <c r="B6466" s="25" t="str">
        <f>IF(A6466="","",VLOOKUP(A6466,Tabulka3[[Číslo registrace  u jednorázové akce]:[Příjmení]],2,0))</f>
        <v/>
      </c>
      <c r="C6466" s="25" t="str">
        <f>IF(A6466="","",VLOOKUP(A6466,Tabulka3[[Číslo registrace  u jednorázové akce]:[Příjmení]],3,0))</f>
        <v/>
      </c>
      <c r="I6466" s="94"/>
      <c r="J6466" s="94"/>
      <c r="L6466" s="15"/>
      <c r="M6466" s="15"/>
      <c r="N6466" s="15"/>
    </row>
    <row r="6467" spans="2:14" s="25" customFormat="1" ht="15" customHeight="1" x14ac:dyDescent="0.3">
      <c r="B6467" s="25" t="str">
        <f>IF(A6467="","",VLOOKUP(A6467,Tabulka3[[Číslo registrace  u jednorázové akce]:[Příjmení]],2,0))</f>
        <v/>
      </c>
      <c r="C6467" s="25" t="str">
        <f>IF(A6467="","",VLOOKUP(A6467,Tabulka3[[Číslo registrace  u jednorázové akce]:[Příjmení]],3,0))</f>
        <v/>
      </c>
      <c r="I6467" s="94"/>
      <c r="J6467" s="94"/>
      <c r="L6467" s="15"/>
      <c r="M6467" s="15"/>
      <c r="N6467" s="15"/>
    </row>
    <row r="6468" spans="2:14" s="25" customFormat="1" ht="15" customHeight="1" x14ac:dyDescent="0.3">
      <c r="B6468" s="25" t="str">
        <f>IF(A6468="","",VLOOKUP(A6468,Tabulka3[[Číslo registrace  u jednorázové akce]:[Příjmení]],2,0))</f>
        <v/>
      </c>
      <c r="C6468" s="25" t="str">
        <f>IF(A6468="","",VLOOKUP(A6468,Tabulka3[[Číslo registrace  u jednorázové akce]:[Příjmení]],3,0))</f>
        <v/>
      </c>
      <c r="I6468" s="94"/>
      <c r="J6468" s="94"/>
      <c r="L6468" s="15"/>
      <c r="M6468" s="15"/>
      <c r="N6468" s="15"/>
    </row>
    <row r="6469" spans="2:14" s="25" customFormat="1" ht="15" customHeight="1" x14ac:dyDescent="0.3">
      <c r="B6469" s="25" t="str">
        <f>IF(A6469="","",VLOOKUP(A6469,Tabulka3[[Číslo registrace  u jednorázové akce]:[Příjmení]],2,0))</f>
        <v/>
      </c>
      <c r="C6469" s="25" t="str">
        <f>IF(A6469="","",VLOOKUP(A6469,Tabulka3[[Číslo registrace  u jednorázové akce]:[Příjmení]],3,0))</f>
        <v/>
      </c>
      <c r="I6469" s="94"/>
      <c r="J6469" s="94"/>
      <c r="L6469" s="15"/>
      <c r="M6469" s="15"/>
      <c r="N6469" s="15"/>
    </row>
    <row r="6470" spans="2:14" s="25" customFormat="1" ht="15" customHeight="1" x14ac:dyDescent="0.3">
      <c r="B6470" s="25" t="str">
        <f>IF(A6470="","",VLOOKUP(A6470,Tabulka3[[Číslo registrace  u jednorázové akce]:[Příjmení]],2,0))</f>
        <v/>
      </c>
      <c r="C6470" s="25" t="str">
        <f>IF(A6470="","",VLOOKUP(A6470,Tabulka3[[Číslo registrace  u jednorázové akce]:[Příjmení]],3,0))</f>
        <v/>
      </c>
      <c r="I6470" s="94"/>
      <c r="J6470" s="94"/>
      <c r="L6470" s="15"/>
      <c r="M6470" s="15"/>
      <c r="N6470" s="15"/>
    </row>
    <row r="6471" spans="2:14" s="25" customFormat="1" ht="15" customHeight="1" x14ac:dyDescent="0.3">
      <c r="B6471" s="25" t="str">
        <f>IF(A6471="","",VLOOKUP(A6471,Tabulka3[[Číslo registrace  u jednorázové akce]:[Příjmení]],2,0))</f>
        <v/>
      </c>
      <c r="C6471" s="25" t="str">
        <f>IF(A6471="","",VLOOKUP(A6471,Tabulka3[[Číslo registrace  u jednorázové akce]:[Příjmení]],3,0))</f>
        <v/>
      </c>
      <c r="I6471" s="94"/>
      <c r="J6471" s="94"/>
      <c r="L6471" s="15"/>
      <c r="M6471" s="15"/>
      <c r="N6471" s="15"/>
    </row>
    <row r="6472" spans="2:14" s="25" customFormat="1" ht="15" customHeight="1" x14ac:dyDescent="0.3">
      <c r="B6472" s="25" t="str">
        <f>IF(A6472="","",VLOOKUP(A6472,Tabulka3[[Číslo registrace  u jednorázové akce]:[Příjmení]],2,0))</f>
        <v/>
      </c>
      <c r="C6472" s="25" t="str">
        <f>IF(A6472="","",VLOOKUP(A6472,Tabulka3[[Číslo registrace  u jednorázové akce]:[Příjmení]],3,0))</f>
        <v/>
      </c>
      <c r="I6472" s="94"/>
      <c r="J6472" s="94"/>
      <c r="L6472" s="15"/>
      <c r="M6472" s="15"/>
      <c r="N6472" s="15"/>
    </row>
    <row r="6473" spans="2:14" s="25" customFormat="1" ht="15" customHeight="1" x14ac:dyDescent="0.3">
      <c r="B6473" s="25" t="str">
        <f>IF(A6473="","",VLOOKUP(A6473,Tabulka3[[Číslo registrace  u jednorázové akce]:[Příjmení]],2,0))</f>
        <v/>
      </c>
      <c r="C6473" s="25" t="str">
        <f>IF(A6473="","",VLOOKUP(A6473,Tabulka3[[Číslo registrace  u jednorázové akce]:[Příjmení]],3,0))</f>
        <v/>
      </c>
      <c r="I6473" s="94"/>
      <c r="J6473" s="94"/>
      <c r="L6473" s="15"/>
      <c r="M6473" s="15"/>
      <c r="N6473" s="15"/>
    </row>
    <row r="6474" spans="2:14" s="25" customFormat="1" ht="15" customHeight="1" x14ac:dyDescent="0.3">
      <c r="B6474" s="25" t="str">
        <f>IF(A6474="","",VLOOKUP(A6474,Tabulka3[[Číslo registrace  u jednorázové akce]:[Příjmení]],2,0))</f>
        <v/>
      </c>
      <c r="C6474" s="25" t="str">
        <f>IF(A6474="","",VLOOKUP(A6474,Tabulka3[[Číslo registrace  u jednorázové akce]:[Příjmení]],3,0))</f>
        <v/>
      </c>
      <c r="I6474" s="94"/>
      <c r="J6474" s="94"/>
      <c r="L6474" s="15"/>
      <c r="M6474" s="15"/>
      <c r="N6474" s="15"/>
    </row>
    <row r="6475" spans="2:14" s="25" customFormat="1" ht="15" customHeight="1" x14ac:dyDescent="0.3">
      <c r="B6475" s="25" t="str">
        <f>IF(A6475="","",VLOOKUP(A6475,Tabulka3[[Číslo registrace  u jednorázové akce]:[Příjmení]],2,0))</f>
        <v/>
      </c>
      <c r="C6475" s="25" t="str">
        <f>IF(A6475="","",VLOOKUP(A6475,Tabulka3[[Číslo registrace  u jednorázové akce]:[Příjmení]],3,0))</f>
        <v/>
      </c>
      <c r="I6475" s="94"/>
      <c r="J6475" s="94"/>
      <c r="L6475" s="15"/>
      <c r="M6475" s="15"/>
      <c r="N6475" s="15"/>
    </row>
    <row r="6476" spans="2:14" s="25" customFormat="1" ht="15" customHeight="1" x14ac:dyDescent="0.3">
      <c r="B6476" s="25" t="str">
        <f>IF(A6476="","",VLOOKUP(A6476,Tabulka3[[Číslo registrace  u jednorázové akce]:[Příjmení]],2,0))</f>
        <v/>
      </c>
      <c r="C6476" s="25" t="str">
        <f>IF(A6476="","",VLOOKUP(A6476,Tabulka3[[Číslo registrace  u jednorázové akce]:[Příjmení]],3,0))</f>
        <v/>
      </c>
      <c r="I6476" s="94"/>
      <c r="J6476" s="94"/>
      <c r="L6476" s="15"/>
      <c r="M6476" s="15"/>
      <c r="N6476" s="15"/>
    </row>
    <row r="6477" spans="2:14" s="25" customFormat="1" ht="15" customHeight="1" x14ac:dyDescent="0.3">
      <c r="B6477" s="25" t="str">
        <f>IF(A6477="","",VLOOKUP(A6477,Tabulka3[[Číslo registrace  u jednorázové akce]:[Příjmení]],2,0))</f>
        <v/>
      </c>
      <c r="C6477" s="25" t="str">
        <f>IF(A6477="","",VLOOKUP(A6477,Tabulka3[[Číslo registrace  u jednorázové akce]:[Příjmení]],3,0))</f>
        <v/>
      </c>
      <c r="I6477" s="94"/>
      <c r="J6477" s="94"/>
      <c r="L6477" s="15"/>
      <c r="M6477" s="15"/>
      <c r="N6477" s="15"/>
    </row>
    <row r="6478" spans="2:14" s="25" customFormat="1" ht="15" customHeight="1" x14ac:dyDescent="0.3">
      <c r="B6478" s="25" t="str">
        <f>IF(A6478="","",VLOOKUP(A6478,Tabulka3[[Číslo registrace  u jednorázové akce]:[Příjmení]],2,0))</f>
        <v/>
      </c>
      <c r="C6478" s="25" t="str">
        <f>IF(A6478="","",VLOOKUP(A6478,Tabulka3[[Číslo registrace  u jednorázové akce]:[Příjmení]],3,0))</f>
        <v/>
      </c>
      <c r="I6478" s="94"/>
      <c r="J6478" s="94"/>
      <c r="L6478" s="15"/>
      <c r="M6478" s="15"/>
      <c r="N6478" s="15"/>
    </row>
    <row r="6479" spans="2:14" s="25" customFormat="1" ht="15" customHeight="1" x14ac:dyDescent="0.3">
      <c r="B6479" s="25" t="str">
        <f>IF(A6479="","",VLOOKUP(A6479,Tabulka3[[Číslo registrace  u jednorázové akce]:[Příjmení]],2,0))</f>
        <v/>
      </c>
      <c r="C6479" s="25" t="str">
        <f>IF(A6479="","",VLOOKUP(A6479,Tabulka3[[Číslo registrace  u jednorázové akce]:[Příjmení]],3,0))</f>
        <v/>
      </c>
      <c r="I6479" s="94"/>
      <c r="J6479" s="94"/>
      <c r="L6479" s="15"/>
      <c r="M6479" s="15"/>
      <c r="N6479" s="15"/>
    </row>
    <row r="6480" spans="2:14" s="25" customFormat="1" ht="15" customHeight="1" x14ac:dyDescent="0.3">
      <c r="B6480" s="25" t="str">
        <f>IF(A6480="","",VLOOKUP(A6480,Tabulka3[[Číslo registrace  u jednorázové akce]:[Příjmení]],2,0))</f>
        <v/>
      </c>
      <c r="C6480" s="25" t="str">
        <f>IF(A6480="","",VLOOKUP(A6480,Tabulka3[[Číslo registrace  u jednorázové akce]:[Příjmení]],3,0))</f>
        <v/>
      </c>
      <c r="I6480" s="94"/>
      <c r="J6480" s="94"/>
      <c r="L6480" s="15"/>
      <c r="M6480" s="15"/>
      <c r="N6480" s="15"/>
    </row>
    <row r="6481" spans="2:14" s="25" customFormat="1" ht="15" customHeight="1" x14ac:dyDescent="0.3">
      <c r="B6481" s="25" t="str">
        <f>IF(A6481="","",VLOOKUP(A6481,Tabulka3[[Číslo registrace  u jednorázové akce]:[Příjmení]],2,0))</f>
        <v/>
      </c>
      <c r="C6481" s="25" t="str">
        <f>IF(A6481="","",VLOOKUP(A6481,Tabulka3[[Číslo registrace  u jednorázové akce]:[Příjmení]],3,0))</f>
        <v/>
      </c>
      <c r="I6481" s="94"/>
      <c r="J6481" s="94"/>
      <c r="L6481" s="15"/>
      <c r="M6481" s="15"/>
      <c r="N6481" s="15"/>
    </row>
    <row r="6482" spans="2:14" s="25" customFormat="1" ht="15" customHeight="1" x14ac:dyDescent="0.3">
      <c r="B6482" s="25" t="str">
        <f>IF(A6482="","",VLOOKUP(A6482,Tabulka3[[Číslo registrace  u jednorázové akce]:[Příjmení]],2,0))</f>
        <v/>
      </c>
      <c r="C6482" s="25" t="str">
        <f>IF(A6482="","",VLOOKUP(A6482,Tabulka3[[Číslo registrace  u jednorázové akce]:[Příjmení]],3,0))</f>
        <v/>
      </c>
      <c r="I6482" s="94"/>
      <c r="J6482" s="94"/>
      <c r="L6482" s="15"/>
      <c r="M6482" s="15"/>
      <c r="N6482" s="15"/>
    </row>
    <row r="6483" spans="2:14" s="25" customFormat="1" ht="15" customHeight="1" x14ac:dyDescent="0.3">
      <c r="B6483" s="25" t="str">
        <f>IF(A6483="","",VLOOKUP(A6483,Tabulka3[[Číslo registrace  u jednorázové akce]:[Příjmení]],2,0))</f>
        <v/>
      </c>
      <c r="C6483" s="25" t="str">
        <f>IF(A6483="","",VLOOKUP(A6483,Tabulka3[[Číslo registrace  u jednorázové akce]:[Příjmení]],3,0))</f>
        <v/>
      </c>
      <c r="I6483" s="94"/>
      <c r="J6483" s="94"/>
      <c r="L6483" s="15"/>
      <c r="M6483" s="15"/>
      <c r="N6483" s="15"/>
    </row>
    <row r="6484" spans="2:14" s="25" customFormat="1" ht="15" customHeight="1" x14ac:dyDescent="0.3">
      <c r="B6484" s="25" t="str">
        <f>IF(A6484="","",VLOOKUP(A6484,Tabulka3[[Číslo registrace  u jednorázové akce]:[Příjmení]],2,0))</f>
        <v/>
      </c>
      <c r="C6484" s="25" t="str">
        <f>IF(A6484="","",VLOOKUP(A6484,Tabulka3[[Číslo registrace  u jednorázové akce]:[Příjmení]],3,0))</f>
        <v/>
      </c>
      <c r="I6484" s="94"/>
      <c r="J6484" s="94"/>
      <c r="L6484" s="15"/>
      <c r="M6484" s="15"/>
      <c r="N6484" s="15"/>
    </row>
    <row r="6485" spans="2:14" s="25" customFormat="1" ht="15" customHeight="1" x14ac:dyDescent="0.3">
      <c r="B6485" s="25" t="str">
        <f>IF(A6485="","",VLOOKUP(A6485,Tabulka3[[Číslo registrace  u jednorázové akce]:[Příjmení]],2,0))</f>
        <v/>
      </c>
      <c r="C6485" s="25" t="str">
        <f>IF(A6485="","",VLOOKUP(A6485,Tabulka3[[Číslo registrace  u jednorázové akce]:[Příjmení]],3,0))</f>
        <v/>
      </c>
      <c r="I6485" s="94"/>
      <c r="J6485" s="94"/>
      <c r="L6485" s="15"/>
      <c r="M6485" s="15"/>
      <c r="N6485" s="15"/>
    </row>
    <row r="6486" spans="2:14" s="25" customFormat="1" ht="15" customHeight="1" x14ac:dyDescent="0.3">
      <c r="B6486" s="25" t="str">
        <f>IF(A6486="","",VLOOKUP(A6486,Tabulka3[[Číslo registrace  u jednorázové akce]:[Příjmení]],2,0))</f>
        <v/>
      </c>
      <c r="C6486" s="25" t="str">
        <f>IF(A6486="","",VLOOKUP(A6486,Tabulka3[[Číslo registrace  u jednorázové akce]:[Příjmení]],3,0))</f>
        <v/>
      </c>
      <c r="I6486" s="94"/>
      <c r="J6486" s="94"/>
      <c r="L6486" s="15"/>
      <c r="M6486" s="15"/>
      <c r="N6486" s="15"/>
    </row>
    <row r="6487" spans="2:14" s="25" customFormat="1" ht="15" customHeight="1" x14ac:dyDescent="0.3">
      <c r="B6487" s="25" t="str">
        <f>IF(A6487="","",VLOOKUP(A6487,Tabulka3[[Číslo registrace  u jednorázové akce]:[Příjmení]],2,0))</f>
        <v/>
      </c>
      <c r="C6487" s="25" t="str">
        <f>IF(A6487="","",VLOOKUP(A6487,Tabulka3[[Číslo registrace  u jednorázové akce]:[Příjmení]],3,0))</f>
        <v/>
      </c>
      <c r="I6487" s="94"/>
      <c r="J6487" s="94"/>
      <c r="L6487" s="15"/>
      <c r="M6487" s="15"/>
      <c r="N6487" s="15"/>
    </row>
    <row r="6488" spans="2:14" s="25" customFormat="1" ht="15" customHeight="1" x14ac:dyDescent="0.3">
      <c r="B6488" s="25" t="str">
        <f>IF(A6488="","",VLOOKUP(A6488,Tabulka3[[Číslo registrace  u jednorázové akce]:[Příjmení]],2,0))</f>
        <v/>
      </c>
      <c r="C6488" s="25" t="str">
        <f>IF(A6488="","",VLOOKUP(A6488,Tabulka3[[Číslo registrace  u jednorázové akce]:[Příjmení]],3,0))</f>
        <v/>
      </c>
      <c r="I6488" s="94"/>
      <c r="J6488" s="94"/>
      <c r="L6488" s="15"/>
      <c r="M6488" s="15"/>
      <c r="N6488" s="15"/>
    </row>
    <row r="6489" spans="2:14" s="25" customFormat="1" ht="15" customHeight="1" x14ac:dyDescent="0.3">
      <c r="B6489" s="25" t="str">
        <f>IF(A6489="","",VLOOKUP(A6489,Tabulka3[[Číslo registrace  u jednorázové akce]:[Příjmení]],2,0))</f>
        <v/>
      </c>
      <c r="C6489" s="25" t="str">
        <f>IF(A6489="","",VLOOKUP(A6489,Tabulka3[[Číslo registrace  u jednorázové akce]:[Příjmení]],3,0))</f>
        <v/>
      </c>
      <c r="I6489" s="94"/>
      <c r="J6489" s="94"/>
      <c r="L6489" s="15"/>
      <c r="M6489" s="15"/>
      <c r="N6489" s="15"/>
    </row>
    <row r="6490" spans="2:14" s="25" customFormat="1" ht="15" customHeight="1" x14ac:dyDescent="0.3">
      <c r="B6490" s="25" t="str">
        <f>IF(A6490="","",VLOOKUP(A6490,Tabulka3[[Číslo registrace  u jednorázové akce]:[Příjmení]],2,0))</f>
        <v/>
      </c>
      <c r="C6490" s="25" t="str">
        <f>IF(A6490="","",VLOOKUP(A6490,Tabulka3[[Číslo registrace  u jednorázové akce]:[Příjmení]],3,0))</f>
        <v/>
      </c>
      <c r="I6490" s="94"/>
      <c r="J6490" s="94"/>
      <c r="L6490" s="15"/>
      <c r="M6490" s="15"/>
      <c r="N6490" s="15"/>
    </row>
    <row r="6491" spans="2:14" s="25" customFormat="1" ht="15" customHeight="1" x14ac:dyDescent="0.3">
      <c r="B6491" s="25" t="str">
        <f>IF(A6491="","",VLOOKUP(A6491,Tabulka3[[Číslo registrace  u jednorázové akce]:[Příjmení]],2,0))</f>
        <v/>
      </c>
      <c r="C6491" s="25" t="str">
        <f>IF(A6491="","",VLOOKUP(A6491,Tabulka3[[Číslo registrace  u jednorázové akce]:[Příjmení]],3,0))</f>
        <v/>
      </c>
      <c r="I6491" s="94"/>
      <c r="J6491" s="94"/>
      <c r="L6491" s="15"/>
      <c r="M6491" s="15"/>
      <c r="N6491" s="15"/>
    </row>
    <row r="6492" spans="2:14" s="25" customFormat="1" ht="15" customHeight="1" x14ac:dyDescent="0.3">
      <c r="B6492" s="25" t="str">
        <f>IF(A6492="","",VLOOKUP(A6492,Tabulka3[[Číslo registrace  u jednorázové akce]:[Příjmení]],2,0))</f>
        <v/>
      </c>
      <c r="C6492" s="25" t="str">
        <f>IF(A6492="","",VLOOKUP(A6492,Tabulka3[[Číslo registrace  u jednorázové akce]:[Příjmení]],3,0))</f>
        <v/>
      </c>
      <c r="I6492" s="94"/>
      <c r="J6492" s="94"/>
      <c r="L6492" s="15"/>
      <c r="M6492" s="15"/>
      <c r="N6492" s="15"/>
    </row>
    <row r="6493" spans="2:14" s="25" customFormat="1" ht="15" customHeight="1" x14ac:dyDescent="0.3">
      <c r="B6493" s="25" t="str">
        <f>IF(A6493="","",VLOOKUP(A6493,Tabulka3[[Číslo registrace  u jednorázové akce]:[Příjmení]],2,0))</f>
        <v/>
      </c>
      <c r="C6493" s="25" t="str">
        <f>IF(A6493="","",VLOOKUP(A6493,Tabulka3[[Číslo registrace  u jednorázové akce]:[Příjmení]],3,0))</f>
        <v/>
      </c>
      <c r="I6493" s="94"/>
      <c r="J6493" s="94"/>
      <c r="L6493" s="15"/>
      <c r="M6493" s="15"/>
      <c r="N6493" s="15"/>
    </row>
    <row r="6494" spans="2:14" s="25" customFormat="1" ht="15" customHeight="1" x14ac:dyDescent="0.3">
      <c r="B6494" s="25" t="str">
        <f>IF(A6494="","",VLOOKUP(A6494,Tabulka3[[Číslo registrace  u jednorázové akce]:[Příjmení]],2,0))</f>
        <v/>
      </c>
      <c r="C6494" s="25" t="str">
        <f>IF(A6494="","",VLOOKUP(A6494,Tabulka3[[Číslo registrace  u jednorázové akce]:[Příjmení]],3,0))</f>
        <v/>
      </c>
      <c r="I6494" s="94"/>
      <c r="J6494" s="94"/>
      <c r="L6494" s="15"/>
      <c r="M6494" s="15"/>
      <c r="N6494" s="15"/>
    </row>
    <row r="6495" spans="2:14" s="25" customFormat="1" ht="15" customHeight="1" x14ac:dyDescent="0.3">
      <c r="B6495" s="25" t="str">
        <f>IF(A6495="","",VLOOKUP(A6495,Tabulka3[[Číslo registrace  u jednorázové akce]:[Příjmení]],2,0))</f>
        <v/>
      </c>
      <c r="C6495" s="25" t="str">
        <f>IF(A6495="","",VLOOKUP(A6495,Tabulka3[[Číslo registrace  u jednorázové akce]:[Příjmení]],3,0))</f>
        <v/>
      </c>
      <c r="I6495" s="94"/>
      <c r="J6495" s="94"/>
      <c r="L6495" s="15"/>
      <c r="M6495" s="15"/>
      <c r="N6495" s="15"/>
    </row>
    <row r="6496" spans="2:14" s="25" customFormat="1" ht="15" customHeight="1" x14ac:dyDescent="0.3">
      <c r="B6496" s="25" t="str">
        <f>IF(A6496="","",VLOOKUP(A6496,Tabulka3[[Číslo registrace  u jednorázové akce]:[Příjmení]],2,0))</f>
        <v/>
      </c>
      <c r="C6496" s="25" t="str">
        <f>IF(A6496="","",VLOOKUP(A6496,Tabulka3[[Číslo registrace  u jednorázové akce]:[Příjmení]],3,0))</f>
        <v/>
      </c>
      <c r="I6496" s="94"/>
      <c r="J6496" s="94"/>
      <c r="L6496" s="15"/>
      <c r="M6496" s="15"/>
      <c r="N6496" s="15"/>
    </row>
    <row r="6497" spans="2:14" s="25" customFormat="1" ht="15" customHeight="1" x14ac:dyDescent="0.3">
      <c r="B6497" s="25" t="str">
        <f>IF(A6497="","",VLOOKUP(A6497,Tabulka3[[Číslo registrace  u jednorázové akce]:[Příjmení]],2,0))</f>
        <v/>
      </c>
      <c r="C6497" s="25" t="str">
        <f>IF(A6497="","",VLOOKUP(A6497,Tabulka3[[Číslo registrace  u jednorázové akce]:[Příjmení]],3,0))</f>
        <v/>
      </c>
      <c r="I6497" s="94"/>
      <c r="J6497" s="94"/>
      <c r="L6497" s="15"/>
      <c r="M6497" s="15"/>
      <c r="N6497" s="15"/>
    </row>
    <row r="6498" spans="2:14" s="25" customFormat="1" ht="15" customHeight="1" x14ac:dyDescent="0.3">
      <c r="B6498" s="25" t="str">
        <f>IF(A6498="","",VLOOKUP(A6498,Tabulka3[[Číslo registrace  u jednorázové akce]:[Příjmení]],2,0))</f>
        <v/>
      </c>
      <c r="C6498" s="25" t="str">
        <f>IF(A6498="","",VLOOKUP(A6498,Tabulka3[[Číslo registrace  u jednorázové akce]:[Příjmení]],3,0))</f>
        <v/>
      </c>
      <c r="I6498" s="94"/>
      <c r="J6498" s="94"/>
      <c r="L6498" s="15"/>
      <c r="M6498" s="15"/>
      <c r="N6498" s="15"/>
    </row>
    <row r="6499" spans="2:14" s="25" customFormat="1" ht="15" customHeight="1" x14ac:dyDescent="0.3">
      <c r="B6499" s="25" t="str">
        <f>IF(A6499="","",VLOOKUP(A6499,Tabulka3[[Číslo registrace  u jednorázové akce]:[Příjmení]],2,0))</f>
        <v/>
      </c>
      <c r="C6499" s="25" t="str">
        <f>IF(A6499="","",VLOOKUP(A6499,Tabulka3[[Číslo registrace  u jednorázové akce]:[Příjmení]],3,0))</f>
        <v/>
      </c>
      <c r="I6499" s="94"/>
      <c r="J6499" s="94"/>
      <c r="L6499" s="15"/>
      <c r="M6499" s="15"/>
      <c r="N6499" s="15"/>
    </row>
    <row r="6500" spans="2:14" s="25" customFormat="1" ht="15" customHeight="1" x14ac:dyDescent="0.3">
      <c r="B6500" s="25" t="str">
        <f>IF(A6500="","",VLOOKUP(A6500,Tabulka3[[Číslo registrace  u jednorázové akce]:[Příjmení]],2,0))</f>
        <v/>
      </c>
      <c r="C6500" s="25" t="str">
        <f>IF(A6500="","",VLOOKUP(A6500,Tabulka3[[Číslo registrace  u jednorázové akce]:[Příjmení]],3,0))</f>
        <v/>
      </c>
      <c r="I6500" s="94"/>
      <c r="J6500" s="94"/>
      <c r="L6500" s="15"/>
      <c r="M6500" s="15"/>
      <c r="N6500" s="15"/>
    </row>
    <row r="6501" spans="2:14" s="25" customFormat="1" ht="15" customHeight="1" x14ac:dyDescent="0.3">
      <c r="B6501" s="25" t="str">
        <f>IF(A6501="","",VLOOKUP(A6501,Tabulka3[[Číslo registrace  u jednorázové akce]:[Příjmení]],2,0))</f>
        <v/>
      </c>
      <c r="C6501" s="25" t="str">
        <f>IF(A6501="","",VLOOKUP(A6501,Tabulka3[[Číslo registrace  u jednorázové akce]:[Příjmení]],3,0))</f>
        <v/>
      </c>
      <c r="I6501" s="94"/>
      <c r="J6501" s="94"/>
      <c r="L6501" s="15"/>
      <c r="M6501" s="15"/>
      <c r="N6501" s="15"/>
    </row>
    <row r="6502" spans="2:14" s="25" customFormat="1" ht="15" customHeight="1" x14ac:dyDescent="0.3">
      <c r="B6502" s="25" t="str">
        <f>IF(A6502="","",VLOOKUP(A6502,Tabulka3[[Číslo registrace  u jednorázové akce]:[Příjmení]],2,0))</f>
        <v/>
      </c>
      <c r="C6502" s="25" t="str">
        <f>IF(A6502="","",VLOOKUP(A6502,Tabulka3[[Číslo registrace  u jednorázové akce]:[Příjmení]],3,0))</f>
        <v/>
      </c>
      <c r="I6502" s="94"/>
      <c r="J6502" s="94"/>
      <c r="L6502" s="15"/>
      <c r="M6502" s="15"/>
      <c r="N6502" s="15"/>
    </row>
    <row r="6503" spans="2:14" s="25" customFormat="1" ht="15" customHeight="1" x14ac:dyDescent="0.3">
      <c r="B6503" s="25" t="str">
        <f>IF(A6503="","",VLOOKUP(A6503,Tabulka3[[Číslo registrace  u jednorázové akce]:[Příjmení]],2,0))</f>
        <v/>
      </c>
      <c r="C6503" s="25" t="str">
        <f>IF(A6503="","",VLOOKUP(A6503,Tabulka3[[Číslo registrace  u jednorázové akce]:[Příjmení]],3,0))</f>
        <v/>
      </c>
      <c r="I6503" s="94"/>
      <c r="J6503" s="94"/>
      <c r="L6503" s="15"/>
      <c r="M6503" s="15"/>
      <c r="N6503" s="15"/>
    </row>
    <row r="6504" spans="2:14" s="25" customFormat="1" ht="15" customHeight="1" x14ac:dyDescent="0.3">
      <c r="B6504" s="25" t="str">
        <f>IF(A6504="","",VLOOKUP(A6504,Tabulka3[[Číslo registrace  u jednorázové akce]:[Příjmení]],2,0))</f>
        <v/>
      </c>
      <c r="C6504" s="25" t="str">
        <f>IF(A6504="","",VLOOKUP(A6504,Tabulka3[[Číslo registrace  u jednorázové akce]:[Příjmení]],3,0))</f>
        <v/>
      </c>
      <c r="I6504" s="94"/>
      <c r="J6504" s="94"/>
      <c r="L6504" s="15"/>
      <c r="M6504" s="15"/>
      <c r="N6504" s="15"/>
    </row>
    <row r="6505" spans="2:14" s="25" customFormat="1" ht="15" customHeight="1" x14ac:dyDescent="0.3">
      <c r="B6505" s="25" t="str">
        <f>IF(A6505="","",VLOOKUP(A6505,Tabulka3[[Číslo registrace  u jednorázové akce]:[Příjmení]],2,0))</f>
        <v/>
      </c>
      <c r="C6505" s="25" t="str">
        <f>IF(A6505="","",VLOOKUP(A6505,Tabulka3[[Číslo registrace  u jednorázové akce]:[Příjmení]],3,0))</f>
        <v/>
      </c>
      <c r="I6505" s="94"/>
      <c r="J6505" s="94"/>
      <c r="L6505" s="15"/>
      <c r="M6505" s="15"/>
      <c r="N6505" s="15"/>
    </row>
    <row r="6506" spans="2:14" s="25" customFormat="1" ht="15" customHeight="1" x14ac:dyDescent="0.3">
      <c r="B6506" s="25" t="str">
        <f>IF(A6506="","",VLOOKUP(A6506,Tabulka3[[Číslo registrace  u jednorázové akce]:[Příjmení]],2,0))</f>
        <v/>
      </c>
      <c r="C6506" s="25" t="str">
        <f>IF(A6506="","",VLOOKUP(A6506,Tabulka3[[Číslo registrace  u jednorázové akce]:[Příjmení]],3,0))</f>
        <v/>
      </c>
      <c r="I6506" s="94"/>
      <c r="J6506" s="94"/>
      <c r="L6506" s="15"/>
      <c r="M6506" s="15"/>
      <c r="N6506" s="15"/>
    </row>
    <row r="6507" spans="2:14" s="25" customFormat="1" ht="15" customHeight="1" x14ac:dyDescent="0.3">
      <c r="B6507" s="25" t="str">
        <f>IF(A6507="","",VLOOKUP(A6507,Tabulka3[[Číslo registrace  u jednorázové akce]:[Příjmení]],2,0))</f>
        <v/>
      </c>
      <c r="C6507" s="25" t="str">
        <f>IF(A6507="","",VLOOKUP(A6507,Tabulka3[[Číslo registrace  u jednorázové akce]:[Příjmení]],3,0))</f>
        <v/>
      </c>
      <c r="I6507" s="94"/>
      <c r="J6507" s="94"/>
      <c r="L6507" s="15"/>
      <c r="M6507" s="15"/>
      <c r="N6507" s="15"/>
    </row>
    <row r="6508" spans="2:14" s="25" customFormat="1" ht="15" customHeight="1" x14ac:dyDescent="0.3">
      <c r="B6508" s="25" t="str">
        <f>IF(A6508="","",VLOOKUP(A6508,Tabulka3[[Číslo registrace  u jednorázové akce]:[Příjmení]],2,0))</f>
        <v/>
      </c>
      <c r="C6508" s="25" t="str">
        <f>IF(A6508="","",VLOOKUP(A6508,Tabulka3[[Číslo registrace  u jednorázové akce]:[Příjmení]],3,0))</f>
        <v/>
      </c>
      <c r="I6508" s="94"/>
      <c r="J6508" s="94"/>
      <c r="L6508" s="15"/>
      <c r="M6508" s="15"/>
      <c r="N6508" s="15"/>
    </row>
    <row r="6509" spans="2:14" s="25" customFormat="1" ht="15" customHeight="1" x14ac:dyDescent="0.3">
      <c r="B6509" s="25" t="str">
        <f>IF(A6509="","",VLOOKUP(A6509,Tabulka3[[Číslo registrace  u jednorázové akce]:[Příjmení]],2,0))</f>
        <v/>
      </c>
      <c r="C6509" s="25" t="str">
        <f>IF(A6509="","",VLOOKUP(A6509,Tabulka3[[Číslo registrace  u jednorázové akce]:[Příjmení]],3,0))</f>
        <v/>
      </c>
      <c r="I6509" s="94"/>
      <c r="J6509" s="94"/>
      <c r="L6509" s="15"/>
      <c r="M6509" s="15"/>
      <c r="N6509" s="15"/>
    </row>
    <row r="6510" spans="2:14" s="25" customFormat="1" ht="15" customHeight="1" x14ac:dyDescent="0.3">
      <c r="B6510" s="25" t="str">
        <f>IF(A6510="","",VLOOKUP(A6510,Tabulka3[[Číslo registrace  u jednorázové akce]:[Příjmení]],2,0))</f>
        <v/>
      </c>
      <c r="C6510" s="25" t="str">
        <f>IF(A6510="","",VLOOKUP(A6510,Tabulka3[[Číslo registrace  u jednorázové akce]:[Příjmení]],3,0))</f>
        <v/>
      </c>
      <c r="I6510" s="94"/>
      <c r="J6510" s="94"/>
      <c r="L6510" s="15"/>
      <c r="M6510" s="15"/>
      <c r="N6510" s="15"/>
    </row>
    <row r="6511" spans="2:14" s="25" customFormat="1" ht="15" customHeight="1" x14ac:dyDescent="0.3">
      <c r="B6511" s="25" t="str">
        <f>IF(A6511="","",VLOOKUP(A6511,Tabulka3[[Číslo registrace  u jednorázové akce]:[Příjmení]],2,0))</f>
        <v/>
      </c>
      <c r="C6511" s="25" t="str">
        <f>IF(A6511="","",VLOOKUP(A6511,Tabulka3[[Číslo registrace  u jednorázové akce]:[Příjmení]],3,0))</f>
        <v/>
      </c>
      <c r="I6511" s="94"/>
      <c r="J6511" s="94"/>
      <c r="L6511" s="15"/>
      <c r="M6511" s="15"/>
      <c r="N6511" s="15"/>
    </row>
    <row r="6512" spans="2:14" s="25" customFormat="1" ht="15" customHeight="1" x14ac:dyDescent="0.3">
      <c r="B6512" s="25" t="str">
        <f>IF(A6512="","",VLOOKUP(A6512,Tabulka3[[Číslo registrace  u jednorázové akce]:[Příjmení]],2,0))</f>
        <v/>
      </c>
      <c r="C6512" s="25" t="str">
        <f>IF(A6512="","",VLOOKUP(A6512,Tabulka3[[Číslo registrace  u jednorázové akce]:[Příjmení]],3,0))</f>
        <v/>
      </c>
      <c r="I6512" s="94"/>
      <c r="J6512" s="94"/>
      <c r="L6512" s="15"/>
      <c r="M6512" s="15"/>
      <c r="N6512" s="15"/>
    </row>
    <row r="6513" spans="2:14" s="25" customFormat="1" ht="15" customHeight="1" x14ac:dyDescent="0.3">
      <c r="B6513" s="25" t="str">
        <f>IF(A6513="","",VLOOKUP(A6513,Tabulka3[[Číslo registrace  u jednorázové akce]:[Příjmení]],2,0))</f>
        <v/>
      </c>
      <c r="C6513" s="25" t="str">
        <f>IF(A6513="","",VLOOKUP(A6513,Tabulka3[[Číslo registrace  u jednorázové akce]:[Příjmení]],3,0))</f>
        <v/>
      </c>
      <c r="I6513" s="94"/>
      <c r="J6513" s="94"/>
      <c r="L6513" s="15"/>
      <c r="M6513" s="15"/>
      <c r="N6513" s="15"/>
    </row>
    <row r="6514" spans="2:14" s="25" customFormat="1" ht="15" customHeight="1" x14ac:dyDescent="0.3">
      <c r="B6514" s="25" t="str">
        <f>IF(A6514="","",VLOOKUP(A6514,Tabulka3[[Číslo registrace  u jednorázové akce]:[Příjmení]],2,0))</f>
        <v/>
      </c>
      <c r="C6514" s="25" t="str">
        <f>IF(A6514="","",VLOOKUP(A6514,Tabulka3[[Číslo registrace  u jednorázové akce]:[Příjmení]],3,0))</f>
        <v/>
      </c>
      <c r="I6514" s="94"/>
      <c r="J6514" s="94"/>
      <c r="L6514" s="15"/>
      <c r="M6514" s="15"/>
      <c r="N6514" s="15"/>
    </row>
    <row r="6515" spans="2:14" s="25" customFormat="1" ht="15" customHeight="1" x14ac:dyDescent="0.3">
      <c r="B6515" s="25" t="str">
        <f>IF(A6515="","",VLOOKUP(A6515,Tabulka3[[Číslo registrace  u jednorázové akce]:[Příjmení]],2,0))</f>
        <v/>
      </c>
      <c r="C6515" s="25" t="str">
        <f>IF(A6515="","",VLOOKUP(A6515,Tabulka3[[Číslo registrace  u jednorázové akce]:[Příjmení]],3,0))</f>
        <v/>
      </c>
      <c r="I6515" s="94"/>
      <c r="J6515" s="94"/>
      <c r="L6515" s="15"/>
      <c r="M6515" s="15"/>
      <c r="N6515" s="15"/>
    </row>
    <row r="6516" spans="2:14" s="25" customFormat="1" ht="15" customHeight="1" x14ac:dyDescent="0.3">
      <c r="B6516" s="25" t="str">
        <f>IF(A6516="","",VLOOKUP(A6516,Tabulka3[[Číslo registrace  u jednorázové akce]:[Příjmení]],2,0))</f>
        <v/>
      </c>
      <c r="C6516" s="25" t="str">
        <f>IF(A6516="","",VLOOKUP(A6516,Tabulka3[[Číslo registrace  u jednorázové akce]:[Příjmení]],3,0))</f>
        <v/>
      </c>
      <c r="I6516" s="94"/>
      <c r="J6516" s="94"/>
      <c r="L6516" s="15"/>
      <c r="M6516" s="15"/>
      <c r="N6516" s="15"/>
    </row>
    <row r="6517" spans="2:14" s="25" customFormat="1" ht="15" customHeight="1" x14ac:dyDescent="0.3">
      <c r="B6517" s="25" t="str">
        <f>IF(A6517="","",VLOOKUP(A6517,Tabulka3[[Číslo registrace  u jednorázové akce]:[Příjmení]],2,0))</f>
        <v/>
      </c>
      <c r="C6517" s="25" t="str">
        <f>IF(A6517="","",VLOOKUP(A6517,Tabulka3[[Číslo registrace  u jednorázové akce]:[Příjmení]],3,0))</f>
        <v/>
      </c>
      <c r="I6517" s="94"/>
      <c r="J6517" s="94"/>
      <c r="L6517" s="15"/>
      <c r="M6517" s="15"/>
      <c r="N6517" s="15"/>
    </row>
    <row r="6518" spans="2:14" s="25" customFormat="1" ht="15" customHeight="1" x14ac:dyDescent="0.3">
      <c r="B6518" s="25" t="str">
        <f>IF(A6518="","",VLOOKUP(A6518,Tabulka3[[Číslo registrace  u jednorázové akce]:[Příjmení]],2,0))</f>
        <v/>
      </c>
      <c r="C6518" s="25" t="str">
        <f>IF(A6518="","",VLOOKUP(A6518,Tabulka3[[Číslo registrace  u jednorázové akce]:[Příjmení]],3,0))</f>
        <v/>
      </c>
      <c r="I6518" s="94"/>
      <c r="J6518" s="94"/>
      <c r="L6518" s="15"/>
      <c r="M6518" s="15"/>
      <c r="N6518" s="15"/>
    </row>
    <row r="6519" spans="2:14" s="25" customFormat="1" ht="15" customHeight="1" x14ac:dyDescent="0.3">
      <c r="B6519" s="25" t="str">
        <f>IF(A6519="","",VLOOKUP(A6519,Tabulka3[[Číslo registrace  u jednorázové akce]:[Příjmení]],2,0))</f>
        <v/>
      </c>
      <c r="C6519" s="25" t="str">
        <f>IF(A6519="","",VLOOKUP(A6519,Tabulka3[[Číslo registrace  u jednorázové akce]:[Příjmení]],3,0))</f>
        <v/>
      </c>
      <c r="I6519" s="94"/>
      <c r="J6519" s="94"/>
      <c r="L6519" s="15"/>
      <c r="M6519" s="15"/>
      <c r="N6519" s="15"/>
    </row>
    <row r="6520" spans="2:14" s="25" customFormat="1" ht="15" customHeight="1" x14ac:dyDescent="0.3">
      <c r="B6520" s="25" t="str">
        <f>IF(A6520="","",VLOOKUP(A6520,Tabulka3[[Číslo registrace  u jednorázové akce]:[Příjmení]],2,0))</f>
        <v/>
      </c>
      <c r="C6520" s="25" t="str">
        <f>IF(A6520="","",VLOOKUP(A6520,Tabulka3[[Číslo registrace  u jednorázové akce]:[Příjmení]],3,0))</f>
        <v/>
      </c>
      <c r="I6520" s="94"/>
      <c r="J6520" s="94"/>
      <c r="L6520" s="15"/>
      <c r="M6520" s="15"/>
      <c r="N6520" s="15"/>
    </row>
    <row r="6521" spans="2:14" s="25" customFormat="1" ht="15" customHeight="1" x14ac:dyDescent="0.3">
      <c r="B6521" s="25" t="str">
        <f>IF(A6521="","",VLOOKUP(A6521,Tabulka3[[Číslo registrace  u jednorázové akce]:[Příjmení]],2,0))</f>
        <v/>
      </c>
      <c r="C6521" s="25" t="str">
        <f>IF(A6521="","",VLOOKUP(A6521,Tabulka3[[Číslo registrace  u jednorázové akce]:[Příjmení]],3,0))</f>
        <v/>
      </c>
      <c r="I6521" s="94"/>
      <c r="J6521" s="94"/>
      <c r="L6521" s="15"/>
      <c r="M6521" s="15"/>
      <c r="N6521" s="15"/>
    </row>
    <row r="6522" spans="2:14" s="25" customFormat="1" ht="15" customHeight="1" x14ac:dyDescent="0.3">
      <c r="B6522" s="25" t="str">
        <f>IF(A6522="","",VLOOKUP(A6522,Tabulka3[[Číslo registrace  u jednorázové akce]:[Příjmení]],2,0))</f>
        <v/>
      </c>
      <c r="C6522" s="25" t="str">
        <f>IF(A6522="","",VLOOKUP(A6522,Tabulka3[[Číslo registrace  u jednorázové akce]:[Příjmení]],3,0))</f>
        <v/>
      </c>
      <c r="I6522" s="94"/>
      <c r="J6522" s="94"/>
      <c r="L6522" s="15"/>
      <c r="M6522" s="15"/>
      <c r="N6522" s="15"/>
    </row>
    <row r="6523" spans="2:14" s="25" customFormat="1" ht="15" customHeight="1" x14ac:dyDescent="0.3">
      <c r="B6523" s="25" t="str">
        <f>IF(A6523="","",VLOOKUP(A6523,Tabulka3[[Číslo registrace  u jednorázové akce]:[Příjmení]],2,0))</f>
        <v/>
      </c>
      <c r="C6523" s="25" t="str">
        <f>IF(A6523="","",VLOOKUP(A6523,Tabulka3[[Číslo registrace  u jednorázové akce]:[Příjmení]],3,0))</f>
        <v/>
      </c>
      <c r="I6523" s="94"/>
      <c r="J6523" s="94"/>
      <c r="L6523" s="15"/>
      <c r="M6523" s="15"/>
      <c r="N6523" s="15"/>
    </row>
    <row r="6524" spans="2:14" s="25" customFormat="1" ht="15" customHeight="1" x14ac:dyDescent="0.3">
      <c r="B6524" s="25" t="str">
        <f>IF(A6524="","",VLOOKUP(A6524,Tabulka3[[Číslo registrace  u jednorázové akce]:[Příjmení]],2,0))</f>
        <v/>
      </c>
      <c r="C6524" s="25" t="str">
        <f>IF(A6524="","",VLOOKUP(A6524,Tabulka3[[Číslo registrace  u jednorázové akce]:[Příjmení]],3,0))</f>
        <v/>
      </c>
      <c r="I6524" s="94"/>
      <c r="J6524" s="94"/>
      <c r="L6524" s="15"/>
      <c r="M6524" s="15"/>
      <c r="N6524" s="15"/>
    </row>
    <row r="6525" spans="2:14" s="25" customFormat="1" ht="15" customHeight="1" x14ac:dyDescent="0.3">
      <c r="B6525" s="25" t="str">
        <f>IF(A6525="","",VLOOKUP(A6525,Tabulka3[[Číslo registrace  u jednorázové akce]:[Příjmení]],2,0))</f>
        <v/>
      </c>
      <c r="C6525" s="25" t="str">
        <f>IF(A6525="","",VLOOKUP(A6525,Tabulka3[[Číslo registrace  u jednorázové akce]:[Příjmení]],3,0))</f>
        <v/>
      </c>
      <c r="I6525" s="94"/>
      <c r="J6525" s="94"/>
      <c r="L6525" s="15"/>
      <c r="M6525" s="15"/>
      <c r="N6525" s="15"/>
    </row>
    <row r="6526" spans="2:14" s="25" customFormat="1" ht="15" customHeight="1" x14ac:dyDescent="0.3">
      <c r="B6526" s="25" t="str">
        <f>IF(A6526="","",VLOOKUP(A6526,Tabulka3[[Číslo registrace  u jednorázové akce]:[Příjmení]],2,0))</f>
        <v/>
      </c>
      <c r="C6526" s="25" t="str">
        <f>IF(A6526="","",VLOOKUP(A6526,Tabulka3[[Číslo registrace  u jednorázové akce]:[Příjmení]],3,0))</f>
        <v/>
      </c>
      <c r="I6526" s="94"/>
      <c r="J6526" s="94"/>
      <c r="L6526" s="15"/>
      <c r="M6526" s="15"/>
      <c r="N6526" s="15"/>
    </row>
    <row r="6527" spans="2:14" s="25" customFormat="1" ht="15" customHeight="1" x14ac:dyDescent="0.3">
      <c r="B6527" s="25" t="str">
        <f>IF(A6527="","",VLOOKUP(A6527,Tabulka3[[Číslo registrace  u jednorázové akce]:[Příjmení]],2,0))</f>
        <v/>
      </c>
      <c r="C6527" s="25" t="str">
        <f>IF(A6527="","",VLOOKUP(A6527,Tabulka3[[Číslo registrace  u jednorázové akce]:[Příjmení]],3,0))</f>
        <v/>
      </c>
      <c r="I6527" s="94"/>
      <c r="J6527" s="94"/>
      <c r="L6527" s="15"/>
      <c r="M6527" s="15"/>
      <c r="N6527" s="15"/>
    </row>
    <row r="6528" spans="2:14" s="25" customFormat="1" ht="15" customHeight="1" x14ac:dyDescent="0.3">
      <c r="B6528" s="25" t="str">
        <f>IF(A6528="","",VLOOKUP(A6528,Tabulka3[[Číslo registrace  u jednorázové akce]:[Příjmení]],2,0))</f>
        <v/>
      </c>
      <c r="C6528" s="25" t="str">
        <f>IF(A6528="","",VLOOKUP(A6528,Tabulka3[[Číslo registrace  u jednorázové akce]:[Příjmení]],3,0))</f>
        <v/>
      </c>
      <c r="I6528" s="94"/>
      <c r="J6528" s="94"/>
      <c r="L6528" s="15"/>
      <c r="M6528" s="15"/>
      <c r="N6528" s="15"/>
    </row>
    <row r="6529" spans="2:14" s="25" customFormat="1" ht="15" customHeight="1" x14ac:dyDescent="0.3">
      <c r="B6529" s="25" t="str">
        <f>IF(A6529="","",VLOOKUP(A6529,Tabulka3[[Číslo registrace  u jednorázové akce]:[Příjmení]],2,0))</f>
        <v/>
      </c>
      <c r="C6529" s="25" t="str">
        <f>IF(A6529="","",VLOOKUP(A6529,Tabulka3[[Číslo registrace  u jednorázové akce]:[Příjmení]],3,0))</f>
        <v/>
      </c>
      <c r="I6529" s="94"/>
      <c r="J6529" s="94"/>
      <c r="L6529" s="15"/>
      <c r="M6529" s="15"/>
      <c r="N6529" s="15"/>
    </row>
    <row r="6530" spans="2:14" s="25" customFormat="1" ht="15" customHeight="1" x14ac:dyDescent="0.3">
      <c r="B6530" s="25" t="str">
        <f>IF(A6530="","",VLOOKUP(A6530,Tabulka3[[Číslo registrace  u jednorázové akce]:[Příjmení]],2,0))</f>
        <v/>
      </c>
      <c r="C6530" s="25" t="str">
        <f>IF(A6530="","",VLOOKUP(A6530,Tabulka3[[Číslo registrace  u jednorázové akce]:[Příjmení]],3,0))</f>
        <v/>
      </c>
      <c r="I6530" s="94"/>
      <c r="J6530" s="94"/>
      <c r="L6530" s="15"/>
      <c r="M6530" s="15"/>
      <c r="N6530" s="15"/>
    </row>
    <row r="6531" spans="2:14" s="25" customFormat="1" ht="15" customHeight="1" x14ac:dyDescent="0.3">
      <c r="B6531" s="25" t="str">
        <f>IF(A6531="","",VLOOKUP(A6531,Tabulka3[[Číslo registrace  u jednorázové akce]:[Příjmení]],2,0))</f>
        <v/>
      </c>
      <c r="C6531" s="25" t="str">
        <f>IF(A6531="","",VLOOKUP(A6531,Tabulka3[[Číslo registrace  u jednorázové akce]:[Příjmení]],3,0))</f>
        <v/>
      </c>
      <c r="I6531" s="94"/>
      <c r="J6531" s="94"/>
      <c r="L6531" s="15"/>
      <c r="M6531" s="15"/>
      <c r="N6531" s="15"/>
    </row>
    <row r="6532" spans="2:14" s="25" customFormat="1" ht="15" customHeight="1" x14ac:dyDescent="0.3">
      <c r="B6532" s="25" t="str">
        <f>IF(A6532="","",VLOOKUP(A6532,Tabulka3[[Číslo registrace  u jednorázové akce]:[Příjmení]],2,0))</f>
        <v/>
      </c>
      <c r="C6532" s="25" t="str">
        <f>IF(A6532="","",VLOOKUP(A6532,Tabulka3[[Číslo registrace  u jednorázové akce]:[Příjmení]],3,0))</f>
        <v/>
      </c>
      <c r="I6532" s="94"/>
      <c r="J6532" s="94"/>
      <c r="L6532" s="15"/>
      <c r="M6532" s="15"/>
      <c r="N6532" s="15"/>
    </row>
    <row r="6533" spans="2:14" s="25" customFormat="1" ht="15" customHeight="1" x14ac:dyDescent="0.3">
      <c r="B6533" s="25" t="str">
        <f>IF(A6533="","",VLOOKUP(A6533,Tabulka3[[Číslo registrace  u jednorázové akce]:[Příjmení]],2,0))</f>
        <v/>
      </c>
      <c r="C6533" s="25" t="str">
        <f>IF(A6533="","",VLOOKUP(A6533,Tabulka3[[Číslo registrace  u jednorázové akce]:[Příjmení]],3,0))</f>
        <v/>
      </c>
      <c r="I6533" s="94"/>
      <c r="J6533" s="94"/>
      <c r="L6533" s="15"/>
      <c r="M6533" s="15"/>
      <c r="N6533" s="15"/>
    </row>
    <row r="6534" spans="2:14" s="25" customFormat="1" ht="15" customHeight="1" x14ac:dyDescent="0.3">
      <c r="B6534" s="25" t="str">
        <f>IF(A6534="","",VLOOKUP(A6534,Tabulka3[[Číslo registrace  u jednorázové akce]:[Příjmení]],2,0))</f>
        <v/>
      </c>
      <c r="C6534" s="25" t="str">
        <f>IF(A6534="","",VLOOKUP(A6534,Tabulka3[[Číslo registrace  u jednorázové akce]:[Příjmení]],3,0))</f>
        <v/>
      </c>
      <c r="I6534" s="94"/>
      <c r="J6534" s="94"/>
      <c r="L6534" s="15"/>
      <c r="M6534" s="15"/>
      <c r="N6534" s="15"/>
    </row>
    <row r="6535" spans="2:14" s="25" customFormat="1" ht="15" customHeight="1" x14ac:dyDescent="0.3">
      <c r="B6535" s="25" t="str">
        <f>IF(A6535="","",VLOOKUP(A6535,Tabulka3[[Číslo registrace  u jednorázové akce]:[Příjmení]],2,0))</f>
        <v/>
      </c>
      <c r="C6535" s="25" t="str">
        <f>IF(A6535="","",VLOOKUP(A6535,Tabulka3[[Číslo registrace  u jednorázové akce]:[Příjmení]],3,0))</f>
        <v/>
      </c>
      <c r="I6535" s="94"/>
      <c r="J6535" s="94"/>
      <c r="L6535" s="15"/>
      <c r="M6535" s="15"/>
      <c r="N6535" s="15"/>
    </row>
    <row r="6536" spans="2:14" s="25" customFormat="1" ht="15" customHeight="1" x14ac:dyDescent="0.3">
      <c r="B6536" s="25" t="str">
        <f>IF(A6536="","",VLOOKUP(A6536,Tabulka3[[Číslo registrace  u jednorázové akce]:[Příjmení]],2,0))</f>
        <v/>
      </c>
      <c r="C6536" s="25" t="str">
        <f>IF(A6536="","",VLOOKUP(A6536,Tabulka3[[Číslo registrace  u jednorázové akce]:[Příjmení]],3,0))</f>
        <v/>
      </c>
      <c r="I6536" s="94"/>
      <c r="J6536" s="94"/>
      <c r="L6536" s="15"/>
      <c r="M6536" s="15"/>
      <c r="N6536" s="15"/>
    </row>
    <row r="6537" spans="2:14" s="25" customFormat="1" ht="15" customHeight="1" x14ac:dyDescent="0.3">
      <c r="B6537" s="25" t="str">
        <f>IF(A6537="","",VLOOKUP(A6537,Tabulka3[[Číslo registrace  u jednorázové akce]:[Příjmení]],2,0))</f>
        <v/>
      </c>
      <c r="C6537" s="25" t="str">
        <f>IF(A6537="","",VLOOKUP(A6537,Tabulka3[[Číslo registrace  u jednorázové akce]:[Příjmení]],3,0))</f>
        <v/>
      </c>
      <c r="I6537" s="94"/>
      <c r="J6537" s="94"/>
      <c r="L6537" s="15"/>
      <c r="M6537" s="15"/>
      <c r="N6537" s="15"/>
    </row>
    <row r="6538" spans="2:14" s="25" customFormat="1" ht="15" customHeight="1" x14ac:dyDescent="0.3">
      <c r="B6538" s="25" t="str">
        <f>IF(A6538="","",VLOOKUP(A6538,Tabulka3[[Číslo registrace  u jednorázové akce]:[Příjmení]],2,0))</f>
        <v/>
      </c>
      <c r="C6538" s="25" t="str">
        <f>IF(A6538="","",VLOOKUP(A6538,Tabulka3[[Číslo registrace  u jednorázové akce]:[Příjmení]],3,0))</f>
        <v/>
      </c>
      <c r="I6538" s="94"/>
      <c r="J6538" s="94"/>
      <c r="L6538" s="15"/>
      <c r="M6538" s="15"/>
      <c r="N6538" s="15"/>
    </row>
    <row r="6539" spans="2:14" s="25" customFormat="1" ht="15" customHeight="1" x14ac:dyDescent="0.3">
      <c r="B6539" s="25" t="str">
        <f>IF(A6539="","",VLOOKUP(A6539,Tabulka3[[Číslo registrace  u jednorázové akce]:[Příjmení]],2,0))</f>
        <v/>
      </c>
      <c r="C6539" s="25" t="str">
        <f>IF(A6539="","",VLOOKUP(A6539,Tabulka3[[Číslo registrace  u jednorázové akce]:[Příjmení]],3,0))</f>
        <v/>
      </c>
      <c r="I6539" s="94"/>
      <c r="J6539" s="94"/>
      <c r="L6539" s="15"/>
      <c r="M6539" s="15"/>
      <c r="N6539" s="15"/>
    </row>
    <row r="6540" spans="2:14" s="25" customFormat="1" ht="15" customHeight="1" x14ac:dyDescent="0.3">
      <c r="B6540" s="25" t="str">
        <f>IF(A6540="","",VLOOKUP(A6540,Tabulka3[[Číslo registrace  u jednorázové akce]:[Příjmení]],2,0))</f>
        <v/>
      </c>
      <c r="C6540" s="25" t="str">
        <f>IF(A6540="","",VLOOKUP(A6540,Tabulka3[[Číslo registrace  u jednorázové akce]:[Příjmení]],3,0))</f>
        <v/>
      </c>
      <c r="I6540" s="94"/>
      <c r="J6540" s="94"/>
      <c r="L6540" s="15"/>
      <c r="M6540" s="15"/>
      <c r="N6540" s="15"/>
    </row>
    <row r="6541" spans="2:14" s="25" customFormat="1" ht="15" customHeight="1" x14ac:dyDescent="0.3">
      <c r="B6541" s="25" t="str">
        <f>IF(A6541="","",VLOOKUP(A6541,Tabulka3[[Číslo registrace  u jednorázové akce]:[Příjmení]],2,0))</f>
        <v/>
      </c>
      <c r="C6541" s="25" t="str">
        <f>IF(A6541="","",VLOOKUP(A6541,Tabulka3[[Číslo registrace  u jednorázové akce]:[Příjmení]],3,0))</f>
        <v/>
      </c>
      <c r="I6541" s="94"/>
      <c r="J6541" s="94"/>
      <c r="L6541" s="15"/>
      <c r="M6541" s="15"/>
      <c r="N6541" s="15"/>
    </row>
    <row r="6542" spans="2:14" s="25" customFormat="1" ht="15" customHeight="1" x14ac:dyDescent="0.3">
      <c r="B6542" s="25" t="str">
        <f>IF(A6542="","",VLOOKUP(A6542,Tabulka3[[Číslo registrace  u jednorázové akce]:[Příjmení]],2,0))</f>
        <v/>
      </c>
      <c r="C6542" s="25" t="str">
        <f>IF(A6542="","",VLOOKUP(A6542,Tabulka3[[Číslo registrace  u jednorázové akce]:[Příjmení]],3,0))</f>
        <v/>
      </c>
      <c r="I6542" s="94"/>
      <c r="J6542" s="94"/>
      <c r="L6542" s="15"/>
      <c r="M6542" s="15"/>
      <c r="N6542" s="15"/>
    </row>
    <row r="6543" spans="2:14" s="25" customFormat="1" ht="15" customHeight="1" x14ac:dyDescent="0.3">
      <c r="B6543" s="25" t="str">
        <f>IF(A6543="","",VLOOKUP(A6543,Tabulka3[[Číslo registrace  u jednorázové akce]:[Příjmení]],2,0))</f>
        <v/>
      </c>
      <c r="C6543" s="25" t="str">
        <f>IF(A6543="","",VLOOKUP(A6543,Tabulka3[[Číslo registrace  u jednorázové akce]:[Příjmení]],3,0))</f>
        <v/>
      </c>
      <c r="I6543" s="94"/>
      <c r="J6543" s="94"/>
      <c r="L6543" s="15"/>
      <c r="M6543" s="15"/>
      <c r="N6543" s="15"/>
    </row>
    <row r="6544" spans="2:14" s="25" customFormat="1" ht="15" customHeight="1" x14ac:dyDescent="0.3">
      <c r="B6544" s="25" t="str">
        <f>IF(A6544="","",VLOOKUP(A6544,Tabulka3[[Číslo registrace  u jednorázové akce]:[Příjmení]],2,0))</f>
        <v/>
      </c>
      <c r="C6544" s="25" t="str">
        <f>IF(A6544="","",VLOOKUP(A6544,Tabulka3[[Číslo registrace  u jednorázové akce]:[Příjmení]],3,0))</f>
        <v/>
      </c>
      <c r="I6544" s="94"/>
      <c r="J6544" s="94"/>
      <c r="L6544" s="15"/>
      <c r="M6544" s="15"/>
      <c r="N6544" s="15"/>
    </row>
    <row r="6545" spans="2:14" s="25" customFormat="1" ht="15" customHeight="1" x14ac:dyDescent="0.3">
      <c r="B6545" s="25" t="str">
        <f>IF(A6545="","",VLOOKUP(A6545,Tabulka3[[Číslo registrace  u jednorázové akce]:[Příjmení]],2,0))</f>
        <v/>
      </c>
      <c r="C6545" s="25" t="str">
        <f>IF(A6545="","",VLOOKUP(A6545,Tabulka3[[Číslo registrace  u jednorázové akce]:[Příjmení]],3,0))</f>
        <v/>
      </c>
      <c r="I6545" s="94"/>
      <c r="J6545" s="94"/>
      <c r="L6545" s="15"/>
      <c r="M6545" s="15"/>
      <c r="N6545" s="15"/>
    </row>
    <row r="6546" spans="2:14" s="25" customFormat="1" ht="15" customHeight="1" x14ac:dyDescent="0.3">
      <c r="B6546" s="25" t="str">
        <f>IF(A6546="","",VLOOKUP(A6546,Tabulka3[[Číslo registrace  u jednorázové akce]:[Příjmení]],2,0))</f>
        <v/>
      </c>
      <c r="C6546" s="25" t="str">
        <f>IF(A6546="","",VLOOKUP(A6546,Tabulka3[[Číslo registrace  u jednorázové akce]:[Příjmení]],3,0))</f>
        <v/>
      </c>
      <c r="I6546" s="94"/>
      <c r="J6546" s="94"/>
      <c r="L6546" s="15"/>
      <c r="M6546" s="15"/>
      <c r="N6546" s="15"/>
    </row>
    <row r="6547" spans="2:14" s="25" customFormat="1" ht="15" customHeight="1" x14ac:dyDescent="0.3">
      <c r="B6547" s="25" t="str">
        <f>IF(A6547="","",VLOOKUP(A6547,Tabulka3[[Číslo registrace  u jednorázové akce]:[Příjmení]],2,0))</f>
        <v/>
      </c>
      <c r="C6547" s="25" t="str">
        <f>IF(A6547="","",VLOOKUP(A6547,Tabulka3[[Číslo registrace  u jednorázové akce]:[Příjmení]],3,0))</f>
        <v/>
      </c>
      <c r="I6547" s="94"/>
      <c r="J6547" s="94"/>
      <c r="L6547" s="15"/>
      <c r="M6547" s="15"/>
      <c r="N6547" s="15"/>
    </row>
    <row r="6548" spans="2:14" s="25" customFormat="1" ht="15" customHeight="1" x14ac:dyDescent="0.3">
      <c r="B6548" s="25" t="str">
        <f>IF(A6548="","",VLOOKUP(A6548,Tabulka3[[Číslo registrace  u jednorázové akce]:[Příjmení]],2,0))</f>
        <v/>
      </c>
      <c r="C6548" s="25" t="str">
        <f>IF(A6548="","",VLOOKUP(A6548,Tabulka3[[Číslo registrace  u jednorázové akce]:[Příjmení]],3,0))</f>
        <v/>
      </c>
      <c r="I6548" s="94"/>
      <c r="J6548" s="94"/>
      <c r="L6548" s="15"/>
      <c r="M6548" s="15"/>
      <c r="N6548" s="15"/>
    </row>
    <row r="6549" spans="2:14" s="25" customFormat="1" ht="15" customHeight="1" x14ac:dyDescent="0.3">
      <c r="B6549" s="25" t="str">
        <f>IF(A6549="","",VLOOKUP(A6549,Tabulka3[[Číslo registrace  u jednorázové akce]:[Příjmení]],2,0))</f>
        <v/>
      </c>
      <c r="C6549" s="25" t="str">
        <f>IF(A6549="","",VLOOKUP(A6549,Tabulka3[[Číslo registrace  u jednorázové akce]:[Příjmení]],3,0))</f>
        <v/>
      </c>
      <c r="I6549" s="94"/>
      <c r="J6549" s="94"/>
      <c r="L6549" s="15"/>
      <c r="M6549" s="15"/>
      <c r="N6549" s="15"/>
    </row>
    <row r="6550" spans="2:14" s="25" customFormat="1" ht="15" customHeight="1" x14ac:dyDescent="0.3">
      <c r="B6550" s="25" t="str">
        <f>IF(A6550="","",VLOOKUP(A6550,Tabulka3[[Číslo registrace  u jednorázové akce]:[Příjmení]],2,0))</f>
        <v/>
      </c>
      <c r="C6550" s="25" t="str">
        <f>IF(A6550="","",VLOOKUP(A6550,Tabulka3[[Číslo registrace  u jednorázové akce]:[Příjmení]],3,0))</f>
        <v/>
      </c>
      <c r="I6550" s="94"/>
      <c r="J6550" s="94"/>
      <c r="L6550" s="15"/>
      <c r="M6550" s="15"/>
      <c r="N6550" s="15"/>
    </row>
    <row r="6551" spans="2:14" s="25" customFormat="1" ht="15" customHeight="1" x14ac:dyDescent="0.3">
      <c r="B6551" s="25" t="str">
        <f>IF(A6551="","",VLOOKUP(A6551,Tabulka3[[Číslo registrace  u jednorázové akce]:[Příjmení]],2,0))</f>
        <v/>
      </c>
      <c r="C6551" s="25" t="str">
        <f>IF(A6551="","",VLOOKUP(A6551,Tabulka3[[Číslo registrace  u jednorázové akce]:[Příjmení]],3,0))</f>
        <v/>
      </c>
      <c r="I6551" s="94"/>
      <c r="J6551" s="94"/>
      <c r="L6551" s="15"/>
      <c r="M6551" s="15"/>
      <c r="N6551" s="15"/>
    </row>
    <row r="6552" spans="2:14" s="25" customFormat="1" ht="15" customHeight="1" x14ac:dyDescent="0.3">
      <c r="B6552" s="25" t="str">
        <f>IF(A6552="","",VLOOKUP(A6552,Tabulka3[[Číslo registrace  u jednorázové akce]:[Příjmení]],2,0))</f>
        <v/>
      </c>
      <c r="C6552" s="25" t="str">
        <f>IF(A6552="","",VLOOKUP(A6552,Tabulka3[[Číslo registrace  u jednorázové akce]:[Příjmení]],3,0))</f>
        <v/>
      </c>
      <c r="I6552" s="94"/>
      <c r="J6552" s="94"/>
      <c r="L6552" s="15"/>
      <c r="M6552" s="15"/>
      <c r="N6552" s="15"/>
    </row>
    <row r="6553" spans="2:14" s="25" customFormat="1" ht="15" customHeight="1" x14ac:dyDescent="0.3">
      <c r="B6553" s="25" t="str">
        <f>IF(A6553="","",VLOOKUP(A6553,Tabulka3[[Číslo registrace  u jednorázové akce]:[Příjmení]],2,0))</f>
        <v/>
      </c>
      <c r="C6553" s="25" t="str">
        <f>IF(A6553="","",VLOOKUP(A6553,Tabulka3[[Číslo registrace  u jednorázové akce]:[Příjmení]],3,0))</f>
        <v/>
      </c>
      <c r="I6553" s="94"/>
      <c r="J6553" s="94"/>
      <c r="L6553" s="15"/>
      <c r="M6553" s="15"/>
      <c r="N6553" s="15"/>
    </row>
    <row r="6554" spans="2:14" s="25" customFormat="1" ht="15" customHeight="1" x14ac:dyDescent="0.3">
      <c r="B6554" s="25" t="str">
        <f>IF(A6554="","",VLOOKUP(A6554,Tabulka3[[Číslo registrace  u jednorázové akce]:[Příjmení]],2,0))</f>
        <v/>
      </c>
      <c r="C6554" s="25" t="str">
        <f>IF(A6554="","",VLOOKUP(A6554,Tabulka3[[Číslo registrace  u jednorázové akce]:[Příjmení]],3,0))</f>
        <v/>
      </c>
      <c r="I6554" s="94"/>
      <c r="J6554" s="94"/>
      <c r="L6554" s="15"/>
      <c r="M6554" s="15"/>
      <c r="N6554" s="15"/>
    </row>
    <row r="6555" spans="2:14" s="25" customFormat="1" ht="15" customHeight="1" x14ac:dyDescent="0.3">
      <c r="B6555" s="25" t="str">
        <f>IF(A6555="","",VLOOKUP(A6555,Tabulka3[[Číslo registrace  u jednorázové akce]:[Příjmení]],2,0))</f>
        <v/>
      </c>
      <c r="C6555" s="25" t="str">
        <f>IF(A6555="","",VLOOKUP(A6555,Tabulka3[[Číslo registrace  u jednorázové akce]:[Příjmení]],3,0))</f>
        <v/>
      </c>
      <c r="I6555" s="94"/>
      <c r="J6555" s="94"/>
      <c r="L6555" s="15"/>
      <c r="M6555" s="15"/>
      <c r="N6555" s="15"/>
    </row>
    <row r="6556" spans="2:14" s="25" customFormat="1" ht="15" customHeight="1" x14ac:dyDescent="0.3">
      <c r="B6556" s="25" t="str">
        <f>IF(A6556="","",VLOOKUP(A6556,Tabulka3[[Číslo registrace  u jednorázové akce]:[Příjmení]],2,0))</f>
        <v/>
      </c>
      <c r="C6556" s="25" t="str">
        <f>IF(A6556="","",VLOOKUP(A6556,Tabulka3[[Číslo registrace  u jednorázové akce]:[Příjmení]],3,0))</f>
        <v/>
      </c>
      <c r="I6556" s="94"/>
      <c r="J6556" s="94"/>
      <c r="L6556" s="15"/>
      <c r="M6556" s="15"/>
      <c r="N6556" s="15"/>
    </row>
    <row r="6557" spans="2:14" s="25" customFormat="1" ht="15" customHeight="1" x14ac:dyDescent="0.3">
      <c r="B6557" s="25" t="str">
        <f>IF(A6557="","",VLOOKUP(A6557,Tabulka3[[Číslo registrace  u jednorázové akce]:[Příjmení]],2,0))</f>
        <v/>
      </c>
      <c r="C6557" s="25" t="str">
        <f>IF(A6557="","",VLOOKUP(A6557,Tabulka3[[Číslo registrace  u jednorázové akce]:[Příjmení]],3,0))</f>
        <v/>
      </c>
      <c r="I6557" s="94"/>
      <c r="J6557" s="94"/>
      <c r="L6557" s="15"/>
      <c r="M6557" s="15"/>
      <c r="N6557" s="15"/>
    </row>
    <row r="6558" spans="2:14" s="25" customFormat="1" ht="15" customHeight="1" x14ac:dyDescent="0.3">
      <c r="B6558" s="25" t="str">
        <f>IF(A6558="","",VLOOKUP(A6558,Tabulka3[[Číslo registrace  u jednorázové akce]:[Příjmení]],2,0))</f>
        <v/>
      </c>
      <c r="C6558" s="25" t="str">
        <f>IF(A6558="","",VLOOKUP(A6558,Tabulka3[[Číslo registrace  u jednorázové akce]:[Příjmení]],3,0))</f>
        <v/>
      </c>
      <c r="I6558" s="94"/>
      <c r="J6558" s="94"/>
      <c r="L6558" s="15"/>
      <c r="M6558" s="15"/>
      <c r="N6558" s="15"/>
    </row>
    <row r="6559" spans="2:14" s="25" customFormat="1" ht="15" customHeight="1" x14ac:dyDescent="0.3">
      <c r="B6559" s="25" t="str">
        <f>IF(A6559="","",VLOOKUP(A6559,Tabulka3[[Číslo registrace  u jednorázové akce]:[Příjmení]],2,0))</f>
        <v/>
      </c>
      <c r="C6559" s="25" t="str">
        <f>IF(A6559="","",VLOOKUP(A6559,Tabulka3[[Číslo registrace  u jednorázové akce]:[Příjmení]],3,0))</f>
        <v/>
      </c>
      <c r="I6559" s="94"/>
      <c r="J6559" s="94"/>
      <c r="L6559" s="15"/>
      <c r="M6559" s="15"/>
      <c r="N6559" s="15"/>
    </row>
    <row r="6560" spans="2:14" s="25" customFormat="1" ht="15" customHeight="1" x14ac:dyDescent="0.3">
      <c r="B6560" s="25" t="str">
        <f>IF(A6560="","",VLOOKUP(A6560,Tabulka3[[Číslo registrace  u jednorázové akce]:[Příjmení]],2,0))</f>
        <v/>
      </c>
      <c r="C6560" s="25" t="str">
        <f>IF(A6560="","",VLOOKUP(A6560,Tabulka3[[Číslo registrace  u jednorázové akce]:[Příjmení]],3,0))</f>
        <v/>
      </c>
      <c r="I6560" s="94"/>
      <c r="J6560" s="94"/>
      <c r="L6560" s="15"/>
      <c r="M6560" s="15"/>
      <c r="N6560" s="15"/>
    </row>
    <row r="6561" spans="2:14" s="25" customFormat="1" ht="15" customHeight="1" x14ac:dyDescent="0.3">
      <c r="B6561" s="25" t="str">
        <f>IF(A6561="","",VLOOKUP(A6561,Tabulka3[[Číslo registrace  u jednorázové akce]:[Příjmení]],2,0))</f>
        <v/>
      </c>
      <c r="C6561" s="25" t="str">
        <f>IF(A6561="","",VLOOKUP(A6561,Tabulka3[[Číslo registrace  u jednorázové akce]:[Příjmení]],3,0))</f>
        <v/>
      </c>
      <c r="I6561" s="94"/>
      <c r="J6561" s="94"/>
      <c r="L6561" s="15"/>
      <c r="M6561" s="15"/>
      <c r="N6561" s="15"/>
    </row>
    <row r="6562" spans="2:14" s="25" customFormat="1" ht="15" customHeight="1" x14ac:dyDescent="0.3">
      <c r="B6562" s="25" t="str">
        <f>IF(A6562="","",VLOOKUP(A6562,Tabulka3[[Číslo registrace  u jednorázové akce]:[Příjmení]],2,0))</f>
        <v/>
      </c>
      <c r="C6562" s="25" t="str">
        <f>IF(A6562="","",VLOOKUP(A6562,Tabulka3[[Číslo registrace  u jednorázové akce]:[Příjmení]],3,0))</f>
        <v/>
      </c>
      <c r="I6562" s="94"/>
      <c r="J6562" s="94"/>
      <c r="L6562" s="15"/>
      <c r="M6562" s="15"/>
      <c r="N6562" s="15"/>
    </row>
    <row r="6563" spans="2:14" s="25" customFormat="1" ht="15" customHeight="1" x14ac:dyDescent="0.3">
      <c r="B6563" s="25" t="str">
        <f>IF(A6563="","",VLOOKUP(A6563,Tabulka3[[Číslo registrace  u jednorázové akce]:[Příjmení]],2,0))</f>
        <v/>
      </c>
      <c r="C6563" s="25" t="str">
        <f>IF(A6563="","",VLOOKUP(A6563,Tabulka3[[Číslo registrace  u jednorázové akce]:[Příjmení]],3,0))</f>
        <v/>
      </c>
      <c r="I6563" s="94"/>
      <c r="J6563" s="94"/>
      <c r="L6563" s="15"/>
      <c r="M6563" s="15"/>
      <c r="N6563" s="15"/>
    </row>
    <row r="6564" spans="2:14" s="25" customFormat="1" ht="15" customHeight="1" x14ac:dyDescent="0.3">
      <c r="B6564" s="25" t="str">
        <f>IF(A6564="","",VLOOKUP(A6564,Tabulka3[[Číslo registrace  u jednorázové akce]:[Příjmení]],2,0))</f>
        <v/>
      </c>
      <c r="C6564" s="25" t="str">
        <f>IF(A6564="","",VLOOKUP(A6564,Tabulka3[[Číslo registrace  u jednorázové akce]:[Příjmení]],3,0))</f>
        <v/>
      </c>
      <c r="I6564" s="94"/>
      <c r="J6564" s="94"/>
      <c r="L6564" s="15"/>
      <c r="M6564" s="15"/>
      <c r="N6564" s="15"/>
    </row>
    <row r="6565" spans="2:14" s="25" customFormat="1" ht="15" customHeight="1" x14ac:dyDescent="0.3">
      <c r="B6565" s="25" t="str">
        <f>IF(A6565="","",VLOOKUP(A6565,Tabulka3[[Číslo registrace  u jednorázové akce]:[Příjmení]],2,0))</f>
        <v/>
      </c>
      <c r="C6565" s="25" t="str">
        <f>IF(A6565="","",VLOOKUP(A6565,Tabulka3[[Číslo registrace  u jednorázové akce]:[Příjmení]],3,0))</f>
        <v/>
      </c>
      <c r="I6565" s="94"/>
      <c r="J6565" s="94"/>
      <c r="L6565" s="15"/>
      <c r="M6565" s="15"/>
      <c r="N6565" s="15"/>
    </row>
    <row r="6566" spans="2:14" s="25" customFormat="1" ht="15" customHeight="1" x14ac:dyDescent="0.3">
      <c r="B6566" s="25" t="str">
        <f>IF(A6566="","",VLOOKUP(A6566,Tabulka3[[Číslo registrace  u jednorázové akce]:[Příjmení]],2,0))</f>
        <v/>
      </c>
      <c r="C6566" s="25" t="str">
        <f>IF(A6566="","",VLOOKUP(A6566,Tabulka3[[Číslo registrace  u jednorázové akce]:[Příjmení]],3,0))</f>
        <v/>
      </c>
      <c r="I6566" s="94"/>
      <c r="J6566" s="94"/>
      <c r="L6566" s="15"/>
      <c r="M6566" s="15"/>
      <c r="N6566" s="15"/>
    </row>
    <row r="6567" spans="2:14" s="25" customFormat="1" ht="15" customHeight="1" x14ac:dyDescent="0.3">
      <c r="B6567" s="25" t="str">
        <f>IF(A6567="","",VLOOKUP(A6567,Tabulka3[[Číslo registrace  u jednorázové akce]:[Příjmení]],2,0))</f>
        <v/>
      </c>
      <c r="C6567" s="25" t="str">
        <f>IF(A6567="","",VLOOKUP(A6567,Tabulka3[[Číslo registrace  u jednorázové akce]:[Příjmení]],3,0))</f>
        <v/>
      </c>
      <c r="I6567" s="94"/>
      <c r="J6567" s="94"/>
      <c r="L6567" s="15"/>
      <c r="M6567" s="15"/>
      <c r="N6567" s="15"/>
    </row>
    <row r="6568" spans="2:14" s="25" customFormat="1" ht="15" customHeight="1" x14ac:dyDescent="0.3">
      <c r="B6568" s="25" t="str">
        <f>IF(A6568="","",VLOOKUP(A6568,Tabulka3[[Číslo registrace  u jednorázové akce]:[Příjmení]],2,0))</f>
        <v/>
      </c>
      <c r="C6568" s="25" t="str">
        <f>IF(A6568="","",VLOOKUP(A6568,Tabulka3[[Číslo registrace  u jednorázové akce]:[Příjmení]],3,0))</f>
        <v/>
      </c>
      <c r="I6568" s="94"/>
      <c r="J6568" s="94"/>
      <c r="L6568" s="15"/>
      <c r="M6568" s="15"/>
      <c r="N6568" s="15"/>
    </row>
    <row r="6569" spans="2:14" s="25" customFormat="1" ht="15" customHeight="1" x14ac:dyDescent="0.3">
      <c r="B6569" s="25" t="str">
        <f>IF(A6569="","",VLOOKUP(A6569,Tabulka3[[Číslo registrace  u jednorázové akce]:[Příjmení]],2,0))</f>
        <v/>
      </c>
      <c r="C6569" s="25" t="str">
        <f>IF(A6569="","",VLOOKUP(A6569,Tabulka3[[Číslo registrace  u jednorázové akce]:[Příjmení]],3,0))</f>
        <v/>
      </c>
      <c r="I6569" s="94"/>
      <c r="J6569" s="94"/>
      <c r="L6569" s="15"/>
      <c r="M6569" s="15"/>
      <c r="N6569" s="15"/>
    </row>
    <row r="6570" spans="2:14" s="25" customFormat="1" ht="15" customHeight="1" x14ac:dyDescent="0.3">
      <c r="B6570" s="25" t="str">
        <f>IF(A6570="","",VLOOKUP(A6570,Tabulka3[[Číslo registrace  u jednorázové akce]:[Příjmení]],2,0))</f>
        <v/>
      </c>
      <c r="C6570" s="25" t="str">
        <f>IF(A6570="","",VLOOKUP(A6570,Tabulka3[[Číslo registrace  u jednorázové akce]:[Příjmení]],3,0))</f>
        <v/>
      </c>
      <c r="I6570" s="94"/>
      <c r="J6570" s="94"/>
      <c r="L6570" s="15"/>
      <c r="M6570" s="15"/>
      <c r="N6570" s="15"/>
    </row>
    <row r="6571" spans="2:14" s="25" customFormat="1" ht="15" customHeight="1" x14ac:dyDescent="0.3">
      <c r="B6571" s="25" t="str">
        <f>IF(A6571="","",VLOOKUP(A6571,Tabulka3[[Číslo registrace  u jednorázové akce]:[Příjmení]],2,0))</f>
        <v/>
      </c>
      <c r="C6571" s="25" t="str">
        <f>IF(A6571="","",VLOOKUP(A6571,Tabulka3[[Číslo registrace  u jednorázové akce]:[Příjmení]],3,0))</f>
        <v/>
      </c>
      <c r="I6571" s="94"/>
      <c r="J6571" s="94"/>
      <c r="L6571" s="15"/>
      <c r="M6571" s="15"/>
      <c r="N6571" s="15"/>
    </row>
    <row r="6572" spans="2:14" s="25" customFormat="1" ht="15" customHeight="1" x14ac:dyDescent="0.3">
      <c r="B6572" s="25" t="str">
        <f>IF(A6572="","",VLOOKUP(A6572,Tabulka3[[Číslo registrace  u jednorázové akce]:[Příjmení]],2,0))</f>
        <v/>
      </c>
      <c r="C6572" s="25" t="str">
        <f>IF(A6572="","",VLOOKUP(A6572,Tabulka3[[Číslo registrace  u jednorázové akce]:[Příjmení]],3,0))</f>
        <v/>
      </c>
      <c r="I6572" s="94"/>
      <c r="J6572" s="94"/>
      <c r="L6572" s="15"/>
      <c r="M6572" s="15"/>
      <c r="N6572" s="15"/>
    </row>
    <row r="6573" spans="2:14" s="25" customFormat="1" ht="15" customHeight="1" x14ac:dyDescent="0.3">
      <c r="B6573" s="25" t="str">
        <f>IF(A6573="","",VLOOKUP(A6573,Tabulka3[[Číslo registrace  u jednorázové akce]:[Příjmení]],2,0))</f>
        <v/>
      </c>
      <c r="C6573" s="25" t="str">
        <f>IF(A6573="","",VLOOKUP(A6573,Tabulka3[[Číslo registrace  u jednorázové akce]:[Příjmení]],3,0))</f>
        <v/>
      </c>
      <c r="I6573" s="94"/>
      <c r="J6573" s="94"/>
      <c r="L6573" s="15"/>
      <c r="M6573" s="15"/>
      <c r="N6573" s="15"/>
    </row>
    <row r="6574" spans="2:14" s="25" customFormat="1" ht="15" customHeight="1" x14ac:dyDescent="0.3">
      <c r="B6574" s="25" t="str">
        <f>IF(A6574="","",VLOOKUP(A6574,Tabulka3[[Číslo registrace  u jednorázové akce]:[Příjmení]],2,0))</f>
        <v/>
      </c>
      <c r="C6574" s="25" t="str">
        <f>IF(A6574="","",VLOOKUP(A6574,Tabulka3[[Číslo registrace  u jednorázové akce]:[Příjmení]],3,0))</f>
        <v/>
      </c>
      <c r="I6574" s="94"/>
      <c r="J6574" s="94"/>
      <c r="L6574" s="15"/>
      <c r="M6574" s="15"/>
      <c r="N6574" s="15"/>
    </row>
    <row r="6575" spans="2:14" s="25" customFormat="1" ht="15" customHeight="1" x14ac:dyDescent="0.3">
      <c r="B6575" s="25" t="str">
        <f>IF(A6575="","",VLOOKUP(A6575,Tabulka3[[Číslo registrace  u jednorázové akce]:[Příjmení]],2,0))</f>
        <v/>
      </c>
      <c r="C6575" s="25" t="str">
        <f>IF(A6575="","",VLOOKUP(A6575,Tabulka3[[Číslo registrace  u jednorázové akce]:[Příjmení]],3,0))</f>
        <v/>
      </c>
      <c r="I6575" s="94"/>
      <c r="J6575" s="94"/>
      <c r="L6575" s="15"/>
      <c r="M6575" s="15"/>
      <c r="N6575" s="15"/>
    </row>
    <row r="6576" spans="2:14" s="25" customFormat="1" ht="15" customHeight="1" x14ac:dyDescent="0.3">
      <c r="B6576" s="25" t="str">
        <f>IF(A6576="","",VLOOKUP(A6576,Tabulka3[[Číslo registrace  u jednorázové akce]:[Příjmení]],2,0))</f>
        <v/>
      </c>
      <c r="C6576" s="25" t="str">
        <f>IF(A6576="","",VLOOKUP(A6576,Tabulka3[[Číslo registrace  u jednorázové akce]:[Příjmení]],3,0))</f>
        <v/>
      </c>
      <c r="I6576" s="94"/>
      <c r="J6576" s="94"/>
      <c r="L6576" s="15"/>
      <c r="M6576" s="15"/>
      <c r="N6576" s="15"/>
    </row>
    <row r="6577" spans="2:14" s="25" customFormat="1" ht="15" customHeight="1" x14ac:dyDescent="0.3">
      <c r="B6577" s="25" t="str">
        <f>IF(A6577="","",VLOOKUP(A6577,Tabulka3[[Číslo registrace  u jednorázové akce]:[Příjmení]],2,0))</f>
        <v/>
      </c>
      <c r="C6577" s="25" t="str">
        <f>IF(A6577="","",VLOOKUP(A6577,Tabulka3[[Číslo registrace  u jednorázové akce]:[Příjmení]],3,0))</f>
        <v/>
      </c>
      <c r="I6577" s="94"/>
      <c r="J6577" s="94"/>
      <c r="L6577" s="15"/>
      <c r="M6577" s="15"/>
      <c r="N6577" s="15"/>
    </row>
    <row r="6578" spans="2:14" s="25" customFormat="1" ht="15" customHeight="1" x14ac:dyDescent="0.3">
      <c r="B6578" s="25" t="str">
        <f>IF(A6578="","",VLOOKUP(A6578,Tabulka3[[Číslo registrace  u jednorázové akce]:[Příjmení]],2,0))</f>
        <v/>
      </c>
      <c r="C6578" s="25" t="str">
        <f>IF(A6578="","",VLOOKUP(A6578,Tabulka3[[Číslo registrace  u jednorázové akce]:[Příjmení]],3,0))</f>
        <v/>
      </c>
      <c r="I6578" s="94"/>
      <c r="J6578" s="94"/>
      <c r="L6578" s="15"/>
      <c r="M6578" s="15"/>
      <c r="N6578" s="15"/>
    </row>
    <row r="6579" spans="2:14" s="25" customFormat="1" ht="15" customHeight="1" x14ac:dyDescent="0.3">
      <c r="B6579" s="25" t="str">
        <f>IF(A6579="","",VLOOKUP(A6579,Tabulka3[[Číslo registrace  u jednorázové akce]:[Příjmení]],2,0))</f>
        <v/>
      </c>
      <c r="C6579" s="25" t="str">
        <f>IF(A6579="","",VLOOKUP(A6579,Tabulka3[[Číslo registrace  u jednorázové akce]:[Příjmení]],3,0))</f>
        <v/>
      </c>
      <c r="I6579" s="94"/>
      <c r="J6579" s="94"/>
      <c r="L6579" s="15"/>
      <c r="M6579" s="15"/>
      <c r="N6579" s="15"/>
    </row>
    <row r="6580" spans="2:14" s="25" customFormat="1" ht="15" customHeight="1" x14ac:dyDescent="0.3">
      <c r="B6580" s="25" t="str">
        <f>IF(A6580="","",VLOOKUP(A6580,Tabulka3[[Číslo registrace  u jednorázové akce]:[Příjmení]],2,0))</f>
        <v/>
      </c>
      <c r="C6580" s="25" t="str">
        <f>IF(A6580="","",VLOOKUP(A6580,Tabulka3[[Číslo registrace  u jednorázové akce]:[Příjmení]],3,0))</f>
        <v/>
      </c>
      <c r="I6580" s="94"/>
      <c r="J6580" s="94"/>
      <c r="L6580" s="15"/>
      <c r="M6580" s="15"/>
      <c r="N6580" s="15"/>
    </row>
    <row r="6581" spans="2:14" s="25" customFormat="1" ht="15" customHeight="1" x14ac:dyDescent="0.3">
      <c r="B6581" s="25" t="str">
        <f>IF(A6581="","",VLOOKUP(A6581,Tabulka3[[Číslo registrace  u jednorázové akce]:[Příjmení]],2,0))</f>
        <v/>
      </c>
      <c r="C6581" s="25" t="str">
        <f>IF(A6581="","",VLOOKUP(A6581,Tabulka3[[Číslo registrace  u jednorázové akce]:[Příjmení]],3,0))</f>
        <v/>
      </c>
      <c r="I6581" s="94"/>
      <c r="J6581" s="94"/>
      <c r="L6581" s="15"/>
      <c r="M6581" s="15"/>
      <c r="N6581" s="15"/>
    </row>
    <row r="6582" spans="2:14" s="25" customFormat="1" ht="15" customHeight="1" x14ac:dyDescent="0.3">
      <c r="B6582" s="25" t="str">
        <f>IF(A6582="","",VLOOKUP(A6582,Tabulka3[[Číslo registrace  u jednorázové akce]:[Příjmení]],2,0))</f>
        <v/>
      </c>
      <c r="C6582" s="25" t="str">
        <f>IF(A6582="","",VLOOKUP(A6582,Tabulka3[[Číslo registrace  u jednorázové akce]:[Příjmení]],3,0))</f>
        <v/>
      </c>
      <c r="I6582" s="94"/>
      <c r="J6582" s="94"/>
      <c r="L6582" s="15"/>
      <c r="M6582" s="15"/>
      <c r="N6582" s="15"/>
    </row>
    <row r="6583" spans="2:14" s="25" customFormat="1" ht="15" customHeight="1" x14ac:dyDescent="0.3">
      <c r="B6583" s="25" t="str">
        <f>IF(A6583="","",VLOOKUP(A6583,Tabulka3[[Číslo registrace  u jednorázové akce]:[Příjmení]],2,0))</f>
        <v/>
      </c>
      <c r="C6583" s="25" t="str">
        <f>IF(A6583="","",VLOOKUP(A6583,Tabulka3[[Číslo registrace  u jednorázové akce]:[Příjmení]],3,0))</f>
        <v/>
      </c>
      <c r="I6583" s="94"/>
      <c r="J6583" s="94"/>
      <c r="L6583" s="15"/>
      <c r="M6583" s="15"/>
      <c r="N6583" s="15"/>
    </row>
    <row r="6584" spans="2:14" s="25" customFormat="1" ht="15" customHeight="1" x14ac:dyDescent="0.3">
      <c r="B6584" s="25" t="str">
        <f>IF(A6584="","",VLOOKUP(A6584,Tabulka3[[Číslo registrace  u jednorázové akce]:[Příjmení]],2,0))</f>
        <v/>
      </c>
      <c r="C6584" s="25" t="str">
        <f>IF(A6584="","",VLOOKUP(A6584,Tabulka3[[Číslo registrace  u jednorázové akce]:[Příjmení]],3,0))</f>
        <v/>
      </c>
      <c r="I6584" s="94"/>
      <c r="J6584" s="94"/>
      <c r="L6584" s="15"/>
      <c r="M6584" s="15"/>
      <c r="N6584" s="15"/>
    </row>
    <row r="6585" spans="2:14" s="25" customFormat="1" ht="15" customHeight="1" x14ac:dyDescent="0.3">
      <c r="B6585" s="25" t="str">
        <f>IF(A6585="","",VLOOKUP(A6585,Tabulka3[[Číslo registrace  u jednorázové akce]:[Příjmení]],2,0))</f>
        <v/>
      </c>
      <c r="C6585" s="25" t="str">
        <f>IF(A6585="","",VLOOKUP(A6585,Tabulka3[[Číslo registrace  u jednorázové akce]:[Příjmení]],3,0))</f>
        <v/>
      </c>
      <c r="I6585" s="94"/>
      <c r="J6585" s="94"/>
      <c r="L6585" s="15"/>
      <c r="M6585" s="15"/>
      <c r="N6585" s="15"/>
    </row>
    <row r="6586" spans="2:14" s="25" customFormat="1" ht="15" customHeight="1" x14ac:dyDescent="0.3">
      <c r="B6586" s="25" t="str">
        <f>IF(A6586="","",VLOOKUP(A6586,Tabulka3[[Číslo registrace  u jednorázové akce]:[Příjmení]],2,0))</f>
        <v/>
      </c>
      <c r="C6586" s="25" t="str">
        <f>IF(A6586="","",VLOOKUP(A6586,Tabulka3[[Číslo registrace  u jednorázové akce]:[Příjmení]],3,0))</f>
        <v/>
      </c>
      <c r="I6586" s="94"/>
      <c r="J6586" s="94"/>
      <c r="L6586" s="15"/>
      <c r="M6586" s="15"/>
      <c r="N6586" s="15"/>
    </row>
    <row r="6587" spans="2:14" s="25" customFormat="1" ht="15" customHeight="1" x14ac:dyDescent="0.3">
      <c r="B6587" s="25" t="str">
        <f>IF(A6587="","",VLOOKUP(A6587,Tabulka3[[Číslo registrace  u jednorázové akce]:[Příjmení]],2,0))</f>
        <v/>
      </c>
      <c r="C6587" s="25" t="str">
        <f>IF(A6587="","",VLOOKUP(A6587,Tabulka3[[Číslo registrace  u jednorázové akce]:[Příjmení]],3,0))</f>
        <v/>
      </c>
      <c r="I6587" s="94"/>
      <c r="J6587" s="94"/>
      <c r="L6587" s="15"/>
      <c r="M6587" s="15"/>
      <c r="N6587" s="15"/>
    </row>
    <row r="6588" spans="2:14" s="25" customFormat="1" ht="15" customHeight="1" x14ac:dyDescent="0.3">
      <c r="B6588" s="25" t="str">
        <f>IF(A6588="","",VLOOKUP(A6588,Tabulka3[[Číslo registrace  u jednorázové akce]:[Příjmení]],2,0))</f>
        <v/>
      </c>
      <c r="C6588" s="25" t="str">
        <f>IF(A6588="","",VLOOKUP(A6588,Tabulka3[[Číslo registrace  u jednorázové akce]:[Příjmení]],3,0))</f>
        <v/>
      </c>
      <c r="I6588" s="94"/>
      <c r="J6588" s="94"/>
      <c r="L6588" s="15"/>
      <c r="M6588" s="15"/>
      <c r="N6588" s="15"/>
    </row>
    <row r="6589" spans="2:14" s="25" customFormat="1" ht="15" customHeight="1" x14ac:dyDescent="0.3">
      <c r="B6589" s="25" t="str">
        <f>IF(A6589="","",VLOOKUP(A6589,Tabulka3[[Číslo registrace  u jednorázové akce]:[Příjmení]],2,0))</f>
        <v/>
      </c>
      <c r="C6589" s="25" t="str">
        <f>IF(A6589="","",VLOOKUP(A6589,Tabulka3[[Číslo registrace  u jednorázové akce]:[Příjmení]],3,0))</f>
        <v/>
      </c>
      <c r="I6589" s="94"/>
      <c r="J6589" s="94"/>
      <c r="L6589" s="15"/>
      <c r="M6589" s="15"/>
      <c r="N6589" s="15"/>
    </row>
    <row r="6590" spans="2:14" s="25" customFormat="1" ht="15" customHeight="1" x14ac:dyDescent="0.3">
      <c r="B6590" s="25" t="str">
        <f>IF(A6590="","",VLOOKUP(A6590,Tabulka3[[Číslo registrace  u jednorázové akce]:[Příjmení]],2,0))</f>
        <v/>
      </c>
      <c r="C6590" s="25" t="str">
        <f>IF(A6590="","",VLOOKUP(A6590,Tabulka3[[Číslo registrace  u jednorázové akce]:[Příjmení]],3,0))</f>
        <v/>
      </c>
      <c r="I6590" s="94"/>
      <c r="J6590" s="94"/>
      <c r="L6590" s="15"/>
      <c r="M6590" s="15"/>
      <c r="N6590" s="15"/>
    </row>
    <row r="6591" spans="2:14" s="25" customFormat="1" ht="15" customHeight="1" x14ac:dyDescent="0.3">
      <c r="B6591" s="25" t="str">
        <f>IF(A6591="","",VLOOKUP(A6591,Tabulka3[[Číslo registrace  u jednorázové akce]:[Příjmení]],2,0))</f>
        <v/>
      </c>
      <c r="C6591" s="25" t="str">
        <f>IF(A6591="","",VLOOKUP(A6591,Tabulka3[[Číslo registrace  u jednorázové akce]:[Příjmení]],3,0))</f>
        <v/>
      </c>
      <c r="I6591" s="94"/>
      <c r="J6591" s="94"/>
      <c r="L6591" s="15"/>
      <c r="M6591" s="15"/>
      <c r="N6591" s="15"/>
    </row>
    <row r="6592" spans="2:14" s="25" customFormat="1" ht="15" customHeight="1" x14ac:dyDescent="0.3">
      <c r="B6592" s="25" t="str">
        <f>IF(A6592="","",VLOOKUP(A6592,Tabulka3[[Číslo registrace  u jednorázové akce]:[Příjmení]],2,0))</f>
        <v/>
      </c>
      <c r="C6592" s="25" t="str">
        <f>IF(A6592="","",VLOOKUP(A6592,Tabulka3[[Číslo registrace  u jednorázové akce]:[Příjmení]],3,0))</f>
        <v/>
      </c>
      <c r="I6592" s="94"/>
      <c r="J6592" s="94"/>
      <c r="L6592" s="15"/>
      <c r="M6592" s="15"/>
      <c r="N6592" s="15"/>
    </row>
    <row r="6593" spans="2:14" s="25" customFormat="1" ht="15" customHeight="1" x14ac:dyDescent="0.3">
      <c r="B6593" s="25" t="str">
        <f>IF(A6593="","",VLOOKUP(A6593,Tabulka3[[Číslo registrace  u jednorázové akce]:[Příjmení]],2,0))</f>
        <v/>
      </c>
      <c r="C6593" s="25" t="str">
        <f>IF(A6593="","",VLOOKUP(A6593,Tabulka3[[Číslo registrace  u jednorázové akce]:[Příjmení]],3,0))</f>
        <v/>
      </c>
      <c r="I6593" s="94"/>
      <c r="J6593" s="94"/>
      <c r="L6593" s="15"/>
      <c r="M6593" s="15"/>
      <c r="N6593" s="15"/>
    </row>
    <row r="6594" spans="2:14" s="25" customFormat="1" ht="15" customHeight="1" x14ac:dyDescent="0.3">
      <c r="B6594" s="25" t="str">
        <f>IF(A6594="","",VLOOKUP(A6594,Tabulka3[[Číslo registrace  u jednorázové akce]:[Příjmení]],2,0))</f>
        <v/>
      </c>
      <c r="C6594" s="25" t="str">
        <f>IF(A6594="","",VLOOKUP(A6594,Tabulka3[[Číslo registrace  u jednorázové akce]:[Příjmení]],3,0))</f>
        <v/>
      </c>
      <c r="I6594" s="94"/>
      <c r="J6594" s="94"/>
      <c r="L6594" s="15"/>
      <c r="M6594" s="15"/>
      <c r="N6594" s="15"/>
    </row>
    <row r="6595" spans="2:14" s="25" customFormat="1" ht="15" customHeight="1" x14ac:dyDescent="0.3">
      <c r="B6595" s="25" t="str">
        <f>IF(A6595="","",VLOOKUP(A6595,Tabulka3[[Číslo registrace  u jednorázové akce]:[Příjmení]],2,0))</f>
        <v/>
      </c>
      <c r="C6595" s="25" t="str">
        <f>IF(A6595="","",VLOOKUP(A6595,Tabulka3[[Číslo registrace  u jednorázové akce]:[Příjmení]],3,0))</f>
        <v/>
      </c>
      <c r="I6595" s="94"/>
      <c r="J6595" s="94"/>
      <c r="L6595" s="15"/>
      <c r="M6595" s="15"/>
      <c r="N6595" s="15"/>
    </row>
    <row r="6596" spans="2:14" s="25" customFormat="1" ht="15" customHeight="1" x14ac:dyDescent="0.3">
      <c r="B6596" s="25" t="str">
        <f>IF(A6596="","",VLOOKUP(A6596,Tabulka3[[Číslo registrace  u jednorázové akce]:[Příjmení]],2,0))</f>
        <v/>
      </c>
      <c r="C6596" s="25" t="str">
        <f>IF(A6596="","",VLOOKUP(A6596,Tabulka3[[Číslo registrace  u jednorázové akce]:[Příjmení]],3,0))</f>
        <v/>
      </c>
      <c r="I6596" s="94"/>
      <c r="J6596" s="94"/>
      <c r="L6596" s="15"/>
      <c r="M6596" s="15"/>
      <c r="N6596" s="15"/>
    </row>
    <row r="6597" spans="2:14" s="25" customFormat="1" ht="15" customHeight="1" x14ac:dyDescent="0.3">
      <c r="B6597" s="25" t="str">
        <f>IF(A6597="","",VLOOKUP(A6597,Tabulka3[[Číslo registrace  u jednorázové akce]:[Příjmení]],2,0))</f>
        <v/>
      </c>
      <c r="C6597" s="25" t="str">
        <f>IF(A6597="","",VLOOKUP(A6597,Tabulka3[[Číslo registrace  u jednorázové akce]:[Příjmení]],3,0))</f>
        <v/>
      </c>
      <c r="I6597" s="94"/>
      <c r="J6597" s="94"/>
      <c r="L6597" s="15"/>
      <c r="M6597" s="15"/>
      <c r="N6597" s="15"/>
    </row>
    <row r="6598" spans="2:14" s="25" customFormat="1" ht="15" customHeight="1" x14ac:dyDescent="0.3">
      <c r="B6598" s="25" t="str">
        <f>IF(A6598="","",VLOOKUP(A6598,Tabulka3[[Číslo registrace  u jednorázové akce]:[Příjmení]],2,0))</f>
        <v/>
      </c>
      <c r="C6598" s="25" t="str">
        <f>IF(A6598="","",VLOOKUP(A6598,Tabulka3[[Číslo registrace  u jednorázové akce]:[Příjmení]],3,0))</f>
        <v/>
      </c>
      <c r="I6598" s="94"/>
      <c r="J6598" s="94"/>
      <c r="L6598" s="15"/>
      <c r="M6598" s="15"/>
      <c r="N6598" s="15"/>
    </row>
    <row r="6599" spans="2:14" s="25" customFormat="1" ht="15" customHeight="1" x14ac:dyDescent="0.3">
      <c r="B6599" s="25" t="str">
        <f>IF(A6599="","",VLOOKUP(A6599,Tabulka3[[Číslo registrace  u jednorázové akce]:[Příjmení]],2,0))</f>
        <v/>
      </c>
      <c r="C6599" s="25" t="str">
        <f>IF(A6599="","",VLOOKUP(A6599,Tabulka3[[Číslo registrace  u jednorázové akce]:[Příjmení]],3,0))</f>
        <v/>
      </c>
      <c r="I6599" s="94"/>
      <c r="J6599" s="94"/>
      <c r="L6599" s="15"/>
      <c r="M6599" s="15"/>
      <c r="N6599" s="15"/>
    </row>
    <row r="6600" spans="2:14" s="25" customFormat="1" ht="15" customHeight="1" x14ac:dyDescent="0.3">
      <c r="B6600" s="25" t="str">
        <f>IF(A6600="","",VLOOKUP(A6600,Tabulka3[[Číslo registrace  u jednorázové akce]:[Příjmení]],2,0))</f>
        <v/>
      </c>
      <c r="C6600" s="25" t="str">
        <f>IF(A6600="","",VLOOKUP(A6600,Tabulka3[[Číslo registrace  u jednorázové akce]:[Příjmení]],3,0))</f>
        <v/>
      </c>
      <c r="I6600" s="94"/>
      <c r="J6600" s="94"/>
      <c r="L6600" s="15"/>
      <c r="M6600" s="15"/>
      <c r="N6600" s="15"/>
    </row>
    <row r="6601" spans="2:14" s="25" customFormat="1" ht="15" customHeight="1" x14ac:dyDescent="0.3">
      <c r="B6601" s="25" t="str">
        <f>IF(A6601="","",VLOOKUP(A6601,Tabulka3[[Číslo registrace  u jednorázové akce]:[Příjmení]],2,0))</f>
        <v/>
      </c>
      <c r="C6601" s="25" t="str">
        <f>IF(A6601="","",VLOOKUP(A6601,Tabulka3[[Číslo registrace  u jednorázové akce]:[Příjmení]],3,0))</f>
        <v/>
      </c>
      <c r="I6601" s="94"/>
      <c r="J6601" s="94"/>
      <c r="L6601" s="15"/>
      <c r="M6601" s="15"/>
      <c r="N6601" s="15"/>
    </row>
    <row r="6602" spans="2:14" s="25" customFormat="1" ht="15" customHeight="1" x14ac:dyDescent="0.3">
      <c r="B6602" s="25" t="str">
        <f>IF(A6602="","",VLOOKUP(A6602,Tabulka3[[Číslo registrace  u jednorázové akce]:[Příjmení]],2,0))</f>
        <v/>
      </c>
      <c r="C6602" s="25" t="str">
        <f>IF(A6602="","",VLOOKUP(A6602,Tabulka3[[Číslo registrace  u jednorázové akce]:[Příjmení]],3,0))</f>
        <v/>
      </c>
      <c r="I6602" s="94"/>
      <c r="J6602" s="94"/>
      <c r="L6602" s="15"/>
      <c r="M6602" s="15"/>
      <c r="N6602" s="15"/>
    </row>
    <row r="6603" spans="2:14" s="25" customFormat="1" ht="15" customHeight="1" x14ac:dyDescent="0.3">
      <c r="B6603" s="25" t="str">
        <f>IF(A6603="","",VLOOKUP(A6603,Tabulka3[[Číslo registrace  u jednorázové akce]:[Příjmení]],2,0))</f>
        <v/>
      </c>
      <c r="C6603" s="25" t="str">
        <f>IF(A6603="","",VLOOKUP(A6603,Tabulka3[[Číslo registrace  u jednorázové akce]:[Příjmení]],3,0))</f>
        <v/>
      </c>
      <c r="I6603" s="94"/>
      <c r="J6603" s="94"/>
      <c r="L6603" s="15"/>
      <c r="M6603" s="15"/>
      <c r="N6603" s="15"/>
    </row>
    <row r="6604" spans="2:14" s="25" customFormat="1" ht="15" customHeight="1" x14ac:dyDescent="0.3">
      <c r="B6604" s="25" t="str">
        <f>IF(A6604="","",VLOOKUP(A6604,Tabulka3[[Číslo registrace  u jednorázové akce]:[Příjmení]],2,0))</f>
        <v/>
      </c>
      <c r="C6604" s="25" t="str">
        <f>IF(A6604="","",VLOOKUP(A6604,Tabulka3[[Číslo registrace  u jednorázové akce]:[Příjmení]],3,0))</f>
        <v/>
      </c>
      <c r="I6604" s="94"/>
      <c r="J6604" s="94"/>
      <c r="L6604" s="15"/>
      <c r="M6604" s="15"/>
      <c r="N6604" s="15"/>
    </row>
    <row r="6605" spans="2:14" s="25" customFormat="1" ht="15" customHeight="1" x14ac:dyDescent="0.3">
      <c r="B6605" s="25" t="str">
        <f>IF(A6605="","",VLOOKUP(A6605,Tabulka3[[Číslo registrace  u jednorázové akce]:[Příjmení]],2,0))</f>
        <v/>
      </c>
      <c r="C6605" s="25" t="str">
        <f>IF(A6605="","",VLOOKUP(A6605,Tabulka3[[Číslo registrace  u jednorázové akce]:[Příjmení]],3,0))</f>
        <v/>
      </c>
      <c r="I6605" s="94"/>
      <c r="J6605" s="94"/>
      <c r="L6605" s="15"/>
      <c r="M6605" s="15"/>
      <c r="N6605" s="15"/>
    </row>
    <row r="6606" spans="2:14" s="25" customFormat="1" ht="15" customHeight="1" x14ac:dyDescent="0.3">
      <c r="B6606" s="25" t="str">
        <f>IF(A6606="","",VLOOKUP(A6606,Tabulka3[[Číslo registrace  u jednorázové akce]:[Příjmení]],2,0))</f>
        <v/>
      </c>
      <c r="C6606" s="25" t="str">
        <f>IF(A6606="","",VLOOKUP(A6606,Tabulka3[[Číslo registrace  u jednorázové akce]:[Příjmení]],3,0))</f>
        <v/>
      </c>
      <c r="I6606" s="94"/>
      <c r="J6606" s="94"/>
      <c r="L6606" s="15"/>
      <c r="M6606" s="15"/>
      <c r="N6606" s="15"/>
    </row>
    <row r="6607" spans="2:14" s="25" customFormat="1" ht="15" customHeight="1" x14ac:dyDescent="0.3">
      <c r="B6607" s="25" t="str">
        <f>IF(A6607="","",VLOOKUP(A6607,Tabulka3[[Číslo registrace  u jednorázové akce]:[Příjmení]],2,0))</f>
        <v/>
      </c>
      <c r="C6607" s="25" t="str">
        <f>IF(A6607="","",VLOOKUP(A6607,Tabulka3[[Číslo registrace  u jednorázové akce]:[Příjmení]],3,0))</f>
        <v/>
      </c>
      <c r="I6607" s="94"/>
      <c r="J6607" s="94"/>
      <c r="L6607" s="15"/>
      <c r="M6607" s="15"/>
      <c r="N6607" s="15"/>
    </row>
    <row r="6608" spans="2:14" s="25" customFormat="1" ht="15" customHeight="1" x14ac:dyDescent="0.3">
      <c r="B6608" s="25" t="str">
        <f>IF(A6608="","",VLOOKUP(A6608,Tabulka3[[Číslo registrace  u jednorázové akce]:[Příjmení]],2,0))</f>
        <v/>
      </c>
      <c r="C6608" s="25" t="str">
        <f>IF(A6608="","",VLOOKUP(A6608,Tabulka3[[Číslo registrace  u jednorázové akce]:[Příjmení]],3,0))</f>
        <v/>
      </c>
      <c r="I6608" s="94"/>
      <c r="J6608" s="94"/>
      <c r="L6608" s="15"/>
      <c r="M6608" s="15"/>
      <c r="N6608" s="15"/>
    </row>
    <row r="6609" spans="2:14" s="25" customFormat="1" ht="15" customHeight="1" x14ac:dyDescent="0.3">
      <c r="B6609" s="25" t="str">
        <f>IF(A6609="","",VLOOKUP(A6609,Tabulka3[[Číslo registrace  u jednorázové akce]:[Příjmení]],2,0))</f>
        <v/>
      </c>
      <c r="C6609" s="25" t="str">
        <f>IF(A6609="","",VLOOKUP(A6609,Tabulka3[[Číslo registrace  u jednorázové akce]:[Příjmení]],3,0))</f>
        <v/>
      </c>
      <c r="I6609" s="94"/>
      <c r="J6609" s="94"/>
      <c r="L6609" s="15"/>
      <c r="M6609" s="15"/>
      <c r="N6609" s="15"/>
    </row>
    <row r="6610" spans="2:14" s="25" customFormat="1" ht="15" customHeight="1" x14ac:dyDescent="0.3">
      <c r="B6610" s="25" t="str">
        <f>IF(A6610="","",VLOOKUP(A6610,Tabulka3[[Číslo registrace  u jednorázové akce]:[Příjmení]],2,0))</f>
        <v/>
      </c>
      <c r="C6610" s="25" t="str">
        <f>IF(A6610="","",VLOOKUP(A6610,Tabulka3[[Číslo registrace  u jednorázové akce]:[Příjmení]],3,0))</f>
        <v/>
      </c>
      <c r="I6610" s="94"/>
      <c r="J6610" s="94"/>
      <c r="L6610" s="15"/>
      <c r="M6610" s="15"/>
      <c r="N6610" s="15"/>
    </row>
    <row r="6611" spans="2:14" s="25" customFormat="1" ht="15" customHeight="1" x14ac:dyDescent="0.3">
      <c r="B6611" s="25" t="str">
        <f>IF(A6611="","",VLOOKUP(A6611,Tabulka3[[Číslo registrace  u jednorázové akce]:[Příjmení]],2,0))</f>
        <v/>
      </c>
      <c r="C6611" s="25" t="str">
        <f>IF(A6611="","",VLOOKUP(A6611,Tabulka3[[Číslo registrace  u jednorázové akce]:[Příjmení]],3,0))</f>
        <v/>
      </c>
      <c r="I6611" s="94"/>
      <c r="J6611" s="94"/>
      <c r="L6611" s="15"/>
      <c r="M6611" s="15"/>
      <c r="N6611" s="15"/>
    </row>
    <row r="6612" spans="2:14" s="25" customFormat="1" ht="15" customHeight="1" x14ac:dyDescent="0.3">
      <c r="B6612" s="25" t="str">
        <f>IF(A6612="","",VLOOKUP(A6612,Tabulka3[[Číslo registrace  u jednorázové akce]:[Příjmení]],2,0))</f>
        <v/>
      </c>
      <c r="C6612" s="25" t="str">
        <f>IF(A6612="","",VLOOKUP(A6612,Tabulka3[[Číslo registrace  u jednorázové akce]:[Příjmení]],3,0))</f>
        <v/>
      </c>
      <c r="I6612" s="94"/>
      <c r="J6612" s="94"/>
      <c r="L6612" s="15"/>
      <c r="M6612" s="15"/>
      <c r="N6612" s="15"/>
    </row>
    <row r="6613" spans="2:14" s="25" customFormat="1" ht="15" customHeight="1" x14ac:dyDescent="0.3">
      <c r="B6613" s="25" t="str">
        <f>IF(A6613="","",VLOOKUP(A6613,Tabulka3[[Číslo registrace  u jednorázové akce]:[Příjmení]],2,0))</f>
        <v/>
      </c>
      <c r="C6613" s="25" t="str">
        <f>IF(A6613="","",VLOOKUP(A6613,Tabulka3[[Číslo registrace  u jednorázové akce]:[Příjmení]],3,0))</f>
        <v/>
      </c>
      <c r="I6613" s="94"/>
      <c r="J6613" s="94"/>
      <c r="L6613" s="15"/>
      <c r="M6613" s="15"/>
      <c r="N6613" s="15"/>
    </row>
    <row r="6614" spans="2:14" s="25" customFormat="1" ht="15" customHeight="1" x14ac:dyDescent="0.3">
      <c r="B6614" s="25" t="str">
        <f>IF(A6614="","",VLOOKUP(A6614,Tabulka3[[Číslo registrace  u jednorázové akce]:[Příjmení]],2,0))</f>
        <v/>
      </c>
      <c r="C6614" s="25" t="str">
        <f>IF(A6614="","",VLOOKUP(A6614,Tabulka3[[Číslo registrace  u jednorázové akce]:[Příjmení]],3,0))</f>
        <v/>
      </c>
      <c r="I6614" s="94"/>
      <c r="J6614" s="94"/>
      <c r="L6614" s="15"/>
      <c r="M6614" s="15"/>
      <c r="N6614" s="15"/>
    </row>
    <row r="6615" spans="2:14" s="25" customFormat="1" ht="15" customHeight="1" x14ac:dyDescent="0.3">
      <c r="B6615" s="25" t="str">
        <f>IF(A6615="","",VLOOKUP(A6615,Tabulka3[[Číslo registrace  u jednorázové akce]:[Příjmení]],2,0))</f>
        <v/>
      </c>
      <c r="C6615" s="25" t="str">
        <f>IF(A6615="","",VLOOKUP(A6615,Tabulka3[[Číslo registrace  u jednorázové akce]:[Příjmení]],3,0))</f>
        <v/>
      </c>
      <c r="I6615" s="94"/>
      <c r="J6615" s="94"/>
      <c r="L6615" s="15"/>
      <c r="M6615" s="15"/>
      <c r="N6615" s="15"/>
    </row>
    <row r="6616" spans="2:14" s="25" customFormat="1" ht="15" customHeight="1" x14ac:dyDescent="0.3">
      <c r="B6616" s="25" t="str">
        <f>IF(A6616="","",VLOOKUP(A6616,Tabulka3[[Číslo registrace  u jednorázové akce]:[Příjmení]],2,0))</f>
        <v/>
      </c>
      <c r="C6616" s="25" t="str">
        <f>IF(A6616="","",VLOOKUP(A6616,Tabulka3[[Číslo registrace  u jednorázové akce]:[Příjmení]],3,0))</f>
        <v/>
      </c>
      <c r="I6616" s="94"/>
      <c r="J6616" s="94"/>
      <c r="L6616" s="15"/>
      <c r="M6616" s="15"/>
      <c r="N6616" s="15"/>
    </row>
    <row r="6617" spans="2:14" s="25" customFormat="1" ht="15" customHeight="1" x14ac:dyDescent="0.3">
      <c r="B6617" s="25" t="str">
        <f>IF(A6617="","",VLOOKUP(A6617,Tabulka3[[Číslo registrace  u jednorázové akce]:[Příjmení]],2,0))</f>
        <v/>
      </c>
      <c r="C6617" s="25" t="str">
        <f>IF(A6617="","",VLOOKUP(A6617,Tabulka3[[Číslo registrace  u jednorázové akce]:[Příjmení]],3,0))</f>
        <v/>
      </c>
      <c r="I6617" s="94"/>
      <c r="J6617" s="94"/>
      <c r="L6617" s="15"/>
      <c r="M6617" s="15"/>
      <c r="N6617" s="15"/>
    </row>
    <row r="6618" spans="2:14" s="25" customFormat="1" ht="15" customHeight="1" x14ac:dyDescent="0.3">
      <c r="B6618" s="25" t="str">
        <f>IF(A6618="","",VLOOKUP(A6618,Tabulka3[[Číslo registrace  u jednorázové akce]:[Příjmení]],2,0))</f>
        <v/>
      </c>
      <c r="C6618" s="25" t="str">
        <f>IF(A6618="","",VLOOKUP(A6618,Tabulka3[[Číslo registrace  u jednorázové akce]:[Příjmení]],3,0))</f>
        <v/>
      </c>
      <c r="I6618" s="94"/>
      <c r="J6618" s="94"/>
      <c r="L6618" s="15"/>
      <c r="M6618" s="15"/>
      <c r="N6618" s="15"/>
    </row>
    <row r="6619" spans="2:14" s="25" customFormat="1" ht="15" customHeight="1" x14ac:dyDescent="0.3">
      <c r="B6619" s="25" t="str">
        <f>IF(A6619="","",VLOOKUP(A6619,Tabulka3[[Číslo registrace  u jednorázové akce]:[Příjmení]],2,0))</f>
        <v/>
      </c>
      <c r="C6619" s="25" t="str">
        <f>IF(A6619="","",VLOOKUP(A6619,Tabulka3[[Číslo registrace  u jednorázové akce]:[Příjmení]],3,0))</f>
        <v/>
      </c>
      <c r="I6619" s="94"/>
      <c r="J6619" s="94"/>
      <c r="L6619" s="15"/>
      <c r="M6619" s="15"/>
      <c r="N6619" s="15"/>
    </row>
    <row r="6620" spans="2:14" s="25" customFormat="1" ht="15" customHeight="1" x14ac:dyDescent="0.3">
      <c r="B6620" s="25" t="str">
        <f>IF(A6620="","",VLOOKUP(A6620,Tabulka3[[Číslo registrace  u jednorázové akce]:[Příjmení]],2,0))</f>
        <v/>
      </c>
      <c r="C6620" s="25" t="str">
        <f>IF(A6620="","",VLOOKUP(A6620,Tabulka3[[Číslo registrace  u jednorázové akce]:[Příjmení]],3,0))</f>
        <v/>
      </c>
      <c r="I6620" s="94"/>
      <c r="J6620" s="94"/>
      <c r="L6620" s="15"/>
      <c r="M6620" s="15"/>
      <c r="N6620" s="15"/>
    </row>
    <row r="6621" spans="2:14" s="25" customFormat="1" ht="15" customHeight="1" x14ac:dyDescent="0.3">
      <c r="B6621" s="25" t="str">
        <f>IF(A6621="","",VLOOKUP(A6621,Tabulka3[[Číslo registrace  u jednorázové akce]:[Příjmení]],2,0))</f>
        <v/>
      </c>
      <c r="C6621" s="25" t="str">
        <f>IF(A6621="","",VLOOKUP(A6621,Tabulka3[[Číslo registrace  u jednorázové akce]:[Příjmení]],3,0))</f>
        <v/>
      </c>
      <c r="I6621" s="94"/>
      <c r="J6621" s="94"/>
      <c r="L6621" s="15"/>
      <c r="M6621" s="15"/>
      <c r="N6621" s="15"/>
    </row>
    <row r="6622" spans="2:14" s="25" customFormat="1" ht="15" customHeight="1" x14ac:dyDescent="0.3">
      <c r="B6622" s="25" t="str">
        <f>IF(A6622="","",VLOOKUP(A6622,Tabulka3[[Číslo registrace  u jednorázové akce]:[Příjmení]],2,0))</f>
        <v/>
      </c>
      <c r="C6622" s="25" t="str">
        <f>IF(A6622="","",VLOOKUP(A6622,Tabulka3[[Číslo registrace  u jednorázové akce]:[Příjmení]],3,0))</f>
        <v/>
      </c>
      <c r="I6622" s="94"/>
      <c r="J6622" s="94"/>
      <c r="L6622" s="15"/>
      <c r="M6622" s="15"/>
      <c r="N6622" s="15"/>
    </row>
    <row r="6623" spans="2:14" s="25" customFormat="1" ht="15" customHeight="1" x14ac:dyDescent="0.3">
      <c r="B6623" s="25" t="str">
        <f>IF(A6623="","",VLOOKUP(A6623,Tabulka3[[Číslo registrace  u jednorázové akce]:[Příjmení]],2,0))</f>
        <v/>
      </c>
      <c r="C6623" s="25" t="str">
        <f>IF(A6623="","",VLOOKUP(A6623,Tabulka3[[Číslo registrace  u jednorázové akce]:[Příjmení]],3,0))</f>
        <v/>
      </c>
      <c r="I6623" s="94"/>
      <c r="J6623" s="94"/>
      <c r="L6623" s="15"/>
      <c r="M6623" s="15"/>
      <c r="N6623" s="15"/>
    </row>
    <row r="6624" spans="2:14" s="25" customFormat="1" ht="15" customHeight="1" x14ac:dyDescent="0.3">
      <c r="B6624" s="25" t="str">
        <f>IF(A6624="","",VLOOKUP(A6624,Tabulka3[[Číslo registrace  u jednorázové akce]:[Příjmení]],2,0))</f>
        <v/>
      </c>
      <c r="C6624" s="25" t="str">
        <f>IF(A6624="","",VLOOKUP(A6624,Tabulka3[[Číslo registrace  u jednorázové akce]:[Příjmení]],3,0))</f>
        <v/>
      </c>
      <c r="I6624" s="94"/>
      <c r="J6624" s="94"/>
      <c r="L6624" s="15"/>
      <c r="M6624" s="15"/>
      <c r="N6624" s="15"/>
    </row>
    <row r="6625" spans="2:14" s="25" customFormat="1" ht="15" customHeight="1" x14ac:dyDescent="0.3">
      <c r="B6625" s="25" t="str">
        <f>IF(A6625="","",VLOOKUP(A6625,Tabulka3[[Číslo registrace  u jednorázové akce]:[Příjmení]],2,0))</f>
        <v/>
      </c>
      <c r="C6625" s="25" t="str">
        <f>IF(A6625="","",VLOOKUP(A6625,Tabulka3[[Číslo registrace  u jednorázové akce]:[Příjmení]],3,0))</f>
        <v/>
      </c>
      <c r="I6625" s="94"/>
      <c r="J6625" s="94"/>
      <c r="L6625" s="15"/>
      <c r="M6625" s="15"/>
      <c r="N6625" s="15"/>
    </row>
    <row r="6626" spans="2:14" s="25" customFormat="1" ht="15" customHeight="1" x14ac:dyDescent="0.3">
      <c r="B6626" s="25" t="str">
        <f>IF(A6626="","",VLOOKUP(A6626,Tabulka3[[Číslo registrace  u jednorázové akce]:[Příjmení]],2,0))</f>
        <v/>
      </c>
      <c r="C6626" s="25" t="str">
        <f>IF(A6626="","",VLOOKUP(A6626,Tabulka3[[Číslo registrace  u jednorázové akce]:[Příjmení]],3,0))</f>
        <v/>
      </c>
      <c r="I6626" s="94"/>
      <c r="J6626" s="94"/>
      <c r="L6626" s="15"/>
      <c r="M6626" s="15"/>
      <c r="N6626" s="15"/>
    </row>
    <row r="6627" spans="2:14" s="25" customFormat="1" ht="15" customHeight="1" x14ac:dyDescent="0.3">
      <c r="B6627" s="25" t="str">
        <f>IF(A6627="","",VLOOKUP(A6627,Tabulka3[[Číslo registrace  u jednorázové akce]:[Příjmení]],2,0))</f>
        <v/>
      </c>
      <c r="C6627" s="25" t="str">
        <f>IF(A6627="","",VLOOKUP(A6627,Tabulka3[[Číslo registrace  u jednorázové akce]:[Příjmení]],3,0))</f>
        <v/>
      </c>
      <c r="I6627" s="94"/>
      <c r="J6627" s="94"/>
      <c r="L6627" s="15"/>
      <c r="M6627" s="15"/>
      <c r="N6627" s="15"/>
    </row>
    <row r="6628" spans="2:14" s="25" customFormat="1" ht="15" customHeight="1" x14ac:dyDescent="0.3">
      <c r="B6628" s="25" t="str">
        <f>IF(A6628="","",VLOOKUP(A6628,Tabulka3[[Číslo registrace  u jednorázové akce]:[Příjmení]],2,0))</f>
        <v/>
      </c>
      <c r="C6628" s="25" t="str">
        <f>IF(A6628="","",VLOOKUP(A6628,Tabulka3[[Číslo registrace  u jednorázové akce]:[Příjmení]],3,0))</f>
        <v/>
      </c>
      <c r="I6628" s="94"/>
      <c r="J6628" s="94"/>
      <c r="L6628" s="15"/>
      <c r="M6628" s="15"/>
      <c r="N6628" s="15"/>
    </row>
    <row r="6629" spans="2:14" s="25" customFormat="1" ht="15" customHeight="1" x14ac:dyDescent="0.3">
      <c r="B6629" s="25" t="str">
        <f>IF(A6629="","",VLOOKUP(A6629,Tabulka3[[Číslo registrace  u jednorázové akce]:[Příjmení]],2,0))</f>
        <v/>
      </c>
      <c r="C6629" s="25" t="str">
        <f>IF(A6629="","",VLOOKUP(A6629,Tabulka3[[Číslo registrace  u jednorázové akce]:[Příjmení]],3,0))</f>
        <v/>
      </c>
      <c r="I6629" s="94"/>
      <c r="J6629" s="94"/>
      <c r="L6629" s="15"/>
      <c r="M6629" s="15"/>
      <c r="N6629" s="15"/>
    </row>
    <row r="6630" spans="2:14" s="25" customFormat="1" ht="15" customHeight="1" x14ac:dyDescent="0.3">
      <c r="B6630" s="25" t="str">
        <f>IF(A6630="","",VLOOKUP(A6630,Tabulka3[[Číslo registrace  u jednorázové akce]:[Příjmení]],2,0))</f>
        <v/>
      </c>
      <c r="C6630" s="25" t="str">
        <f>IF(A6630="","",VLOOKUP(A6630,Tabulka3[[Číslo registrace  u jednorázové akce]:[Příjmení]],3,0))</f>
        <v/>
      </c>
      <c r="I6630" s="94"/>
      <c r="J6630" s="94"/>
      <c r="L6630" s="15"/>
      <c r="M6630" s="15"/>
      <c r="N6630" s="15"/>
    </row>
    <row r="6631" spans="2:14" s="25" customFormat="1" ht="15" customHeight="1" x14ac:dyDescent="0.3">
      <c r="B6631" s="25" t="str">
        <f>IF(A6631="","",VLOOKUP(A6631,Tabulka3[[Číslo registrace  u jednorázové akce]:[Příjmení]],2,0))</f>
        <v/>
      </c>
      <c r="C6631" s="25" t="str">
        <f>IF(A6631="","",VLOOKUP(A6631,Tabulka3[[Číslo registrace  u jednorázové akce]:[Příjmení]],3,0))</f>
        <v/>
      </c>
      <c r="I6631" s="94"/>
      <c r="J6631" s="94"/>
      <c r="L6631" s="15"/>
      <c r="M6631" s="15"/>
      <c r="N6631" s="15"/>
    </row>
    <row r="6632" spans="2:14" s="25" customFormat="1" ht="15" customHeight="1" x14ac:dyDescent="0.3">
      <c r="B6632" s="25" t="str">
        <f>IF(A6632="","",VLOOKUP(A6632,Tabulka3[[Číslo registrace  u jednorázové akce]:[Příjmení]],2,0))</f>
        <v/>
      </c>
      <c r="C6632" s="25" t="str">
        <f>IF(A6632="","",VLOOKUP(A6632,Tabulka3[[Číslo registrace  u jednorázové akce]:[Příjmení]],3,0))</f>
        <v/>
      </c>
      <c r="I6632" s="94"/>
      <c r="J6632" s="94"/>
      <c r="L6632" s="15"/>
      <c r="M6632" s="15"/>
      <c r="N6632" s="15"/>
    </row>
    <row r="6633" spans="2:14" s="25" customFormat="1" ht="15" customHeight="1" x14ac:dyDescent="0.3">
      <c r="B6633" s="25" t="str">
        <f>IF(A6633="","",VLOOKUP(A6633,Tabulka3[[Číslo registrace  u jednorázové akce]:[Příjmení]],2,0))</f>
        <v/>
      </c>
      <c r="C6633" s="25" t="str">
        <f>IF(A6633="","",VLOOKUP(A6633,Tabulka3[[Číslo registrace  u jednorázové akce]:[Příjmení]],3,0))</f>
        <v/>
      </c>
      <c r="I6633" s="94"/>
      <c r="J6633" s="94"/>
      <c r="L6633" s="15"/>
      <c r="M6633" s="15"/>
      <c r="N6633" s="15"/>
    </row>
    <row r="6634" spans="2:14" s="25" customFormat="1" ht="15" customHeight="1" x14ac:dyDescent="0.3">
      <c r="B6634" s="25" t="str">
        <f>IF(A6634="","",VLOOKUP(A6634,Tabulka3[[Číslo registrace  u jednorázové akce]:[Příjmení]],2,0))</f>
        <v/>
      </c>
      <c r="C6634" s="25" t="str">
        <f>IF(A6634="","",VLOOKUP(A6634,Tabulka3[[Číslo registrace  u jednorázové akce]:[Příjmení]],3,0))</f>
        <v/>
      </c>
      <c r="I6634" s="94"/>
      <c r="J6634" s="94"/>
      <c r="L6634" s="15"/>
      <c r="M6634" s="15"/>
      <c r="N6634" s="15"/>
    </row>
    <row r="6635" spans="2:14" s="25" customFormat="1" ht="15" customHeight="1" x14ac:dyDescent="0.3">
      <c r="B6635" s="25" t="str">
        <f>IF(A6635="","",VLOOKUP(A6635,Tabulka3[[Číslo registrace  u jednorázové akce]:[Příjmení]],2,0))</f>
        <v/>
      </c>
      <c r="C6635" s="25" t="str">
        <f>IF(A6635="","",VLOOKUP(A6635,Tabulka3[[Číslo registrace  u jednorázové akce]:[Příjmení]],3,0))</f>
        <v/>
      </c>
      <c r="I6635" s="94"/>
      <c r="J6635" s="94"/>
      <c r="L6635" s="15"/>
      <c r="M6635" s="15"/>
      <c r="N6635" s="15"/>
    </row>
    <row r="6636" spans="2:14" s="25" customFormat="1" ht="15" customHeight="1" x14ac:dyDescent="0.3">
      <c r="B6636" s="25" t="str">
        <f>IF(A6636="","",VLOOKUP(A6636,Tabulka3[[Číslo registrace  u jednorázové akce]:[Příjmení]],2,0))</f>
        <v/>
      </c>
      <c r="C6636" s="25" t="str">
        <f>IF(A6636="","",VLOOKUP(A6636,Tabulka3[[Číslo registrace  u jednorázové akce]:[Příjmení]],3,0))</f>
        <v/>
      </c>
      <c r="I6636" s="94"/>
      <c r="J6636" s="94"/>
      <c r="L6636" s="15"/>
      <c r="M6636" s="15"/>
      <c r="N6636" s="15"/>
    </row>
    <row r="6637" spans="2:14" s="25" customFormat="1" ht="15" customHeight="1" x14ac:dyDescent="0.3">
      <c r="B6637" s="25" t="str">
        <f>IF(A6637="","",VLOOKUP(A6637,Tabulka3[[Číslo registrace  u jednorázové akce]:[Příjmení]],2,0))</f>
        <v/>
      </c>
      <c r="C6637" s="25" t="str">
        <f>IF(A6637="","",VLOOKUP(A6637,Tabulka3[[Číslo registrace  u jednorázové akce]:[Příjmení]],3,0))</f>
        <v/>
      </c>
      <c r="I6637" s="94"/>
      <c r="J6637" s="94"/>
      <c r="L6637" s="15"/>
      <c r="M6637" s="15"/>
      <c r="N6637" s="15"/>
    </row>
    <row r="6638" spans="2:14" s="25" customFormat="1" ht="15" customHeight="1" x14ac:dyDescent="0.3">
      <c r="B6638" s="25" t="str">
        <f>IF(A6638="","",VLOOKUP(A6638,Tabulka3[[Číslo registrace  u jednorázové akce]:[Příjmení]],2,0))</f>
        <v/>
      </c>
      <c r="C6638" s="25" t="str">
        <f>IF(A6638="","",VLOOKUP(A6638,Tabulka3[[Číslo registrace  u jednorázové akce]:[Příjmení]],3,0))</f>
        <v/>
      </c>
      <c r="I6638" s="94"/>
      <c r="J6638" s="94"/>
      <c r="L6638" s="15"/>
      <c r="M6638" s="15"/>
      <c r="N6638" s="15"/>
    </row>
    <row r="6639" spans="2:14" s="25" customFormat="1" ht="15" customHeight="1" x14ac:dyDescent="0.3">
      <c r="B6639" s="25" t="str">
        <f>IF(A6639="","",VLOOKUP(A6639,Tabulka3[[Číslo registrace  u jednorázové akce]:[Příjmení]],2,0))</f>
        <v/>
      </c>
      <c r="C6639" s="25" t="str">
        <f>IF(A6639="","",VLOOKUP(A6639,Tabulka3[[Číslo registrace  u jednorázové akce]:[Příjmení]],3,0))</f>
        <v/>
      </c>
      <c r="I6639" s="94"/>
      <c r="J6639" s="94"/>
      <c r="L6639" s="15"/>
      <c r="M6639" s="15"/>
      <c r="N6639" s="15"/>
    </row>
    <row r="6640" spans="2:14" s="25" customFormat="1" ht="15" customHeight="1" x14ac:dyDescent="0.3">
      <c r="B6640" s="25" t="str">
        <f>IF(A6640="","",VLOOKUP(A6640,Tabulka3[[Číslo registrace  u jednorázové akce]:[Příjmení]],2,0))</f>
        <v/>
      </c>
      <c r="C6640" s="25" t="str">
        <f>IF(A6640="","",VLOOKUP(A6640,Tabulka3[[Číslo registrace  u jednorázové akce]:[Příjmení]],3,0))</f>
        <v/>
      </c>
      <c r="I6640" s="94"/>
      <c r="J6640" s="94"/>
      <c r="L6640" s="15"/>
      <c r="M6640" s="15"/>
      <c r="N6640" s="15"/>
    </row>
    <row r="6641" spans="2:14" s="25" customFormat="1" ht="15" customHeight="1" x14ac:dyDescent="0.3">
      <c r="B6641" s="25" t="str">
        <f>IF(A6641="","",VLOOKUP(A6641,Tabulka3[[Číslo registrace  u jednorázové akce]:[Příjmení]],2,0))</f>
        <v/>
      </c>
      <c r="C6641" s="25" t="str">
        <f>IF(A6641="","",VLOOKUP(A6641,Tabulka3[[Číslo registrace  u jednorázové akce]:[Příjmení]],3,0))</f>
        <v/>
      </c>
      <c r="I6641" s="94"/>
      <c r="J6641" s="94"/>
      <c r="L6641" s="15"/>
      <c r="M6641" s="15"/>
      <c r="N6641" s="15"/>
    </row>
    <row r="6642" spans="2:14" s="25" customFormat="1" ht="15" customHeight="1" x14ac:dyDescent="0.3">
      <c r="B6642" s="25" t="str">
        <f>IF(A6642="","",VLOOKUP(A6642,Tabulka3[[Číslo registrace  u jednorázové akce]:[Příjmení]],2,0))</f>
        <v/>
      </c>
      <c r="C6642" s="25" t="str">
        <f>IF(A6642="","",VLOOKUP(A6642,Tabulka3[[Číslo registrace  u jednorázové akce]:[Příjmení]],3,0))</f>
        <v/>
      </c>
      <c r="I6642" s="94"/>
      <c r="J6642" s="94"/>
      <c r="L6642" s="15"/>
      <c r="M6642" s="15"/>
      <c r="N6642" s="15"/>
    </row>
    <row r="6643" spans="2:14" s="25" customFormat="1" ht="15" customHeight="1" x14ac:dyDescent="0.3">
      <c r="B6643" s="25" t="str">
        <f>IF(A6643="","",VLOOKUP(A6643,Tabulka3[[Číslo registrace  u jednorázové akce]:[Příjmení]],2,0))</f>
        <v/>
      </c>
      <c r="C6643" s="25" t="str">
        <f>IF(A6643="","",VLOOKUP(A6643,Tabulka3[[Číslo registrace  u jednorázové akce]:[Příjmení]],3,0))</f>
        <v/>
      </c>
      <c r="I6643" s="94"/>
      <c r="J6643" s="94"/>
      <c r="L6643" s="15"/>
      <c r="M6643" s="15"/>
      <c r="N6643" s="15"/>
    </row>
    <row r="6644" spans="2:14" s="25" customFormat="1" ht="15" customHeight="1" x14ac:dyDescent="0.3">
      <c r="B6644" s="25" t="str">
        <f>IF(A6644="","",VLOOKUP(A6644,Tabulka3[[Číslo registrace  u jednorázové akce]:[Příjmení]],2,0))</f>
        <v/>
      </c>
      <c r="C6644" s="25" t="str">
        <f>IF(A6644="","",VLOOKUP(A6644,Tabulka3[[Číslo registrace  u jednorázové akce]:[Příjmení]],3,0))</f>
        <v/>
      </c>
      <c r="I6644" s="94"/>
      <c r="J6644" s="94"/>
      <c r="L6644" s="15"/>
      <c r="M6644" s="15"/>
      <c r="N6644" s="15"/>
    </row>
    <row r="6645" spans="2:14" s="25" customFormat="1" ht="15" customHeight="1" x14ac:dyDescent="0.3">
      <c r="B6645" s="25" t="str">
        <f>IF(A6645="","",VLOOKUP(A6645,Tabulka3[[Číslo registrace  u jednorázové akce]:[Příjmení]],2,0))</f>
        <v/>
      </c>
      <c r="C6645" s="25" t="str">
        <f>IF(A6645="","",VLOOKUP(A6645,Tabulka3[[Číslo registrace  u jednorázové akce]:[Příjmení]],3,0))</f>
        <v/>
      </c>
      <c r="I6645" s="94"/>
      <c r="J6645" s="94"/>
      <c r="L6645" s="15"/>
      <c r="M6645" s="15"/>
      <c r="N6645" s="15"/>
    </row>
    <row r="6646" spans="2:14" s="25" customFormat="1" ht="15" customHeight="1" x14ac:dyDescent="0.3">
      <c r="B6646" s="25" t="str">
        <f>IF(A6646="","",VLOOKUP(A6646,Tabulka3[[Číslo registrace  u jednorázové akce]:[Příjmení]],2,0))</f>
        <v/>
      </c>
      <c r="C6646" s="25" t="str">
        <f>IF(A6646="","",VLOOKUP(A6646,Tabulka3[[Číslo registrace  u jednorázové akce]:[Příjmení]],3,0))</f>
        <v/>
      </c>
      <c r="I6646" s="94"/>
      <c r="J6646" s="94"/>
      <c r="L6646" s="15"/>
      <c r="M6646" s="15"/>
      <c r="N6646" s="15"/>
    </row>
    <row r="6647" spans="2:14" s="25" customFormat="1" ht="15" customHeight="1" x14ac:dyDescent="0.3">
      <c r="B6647" s="25" t="str">
        <f>IF(A6647="","",VLOOKUP(A6647,Tabulka3[[Číslo registrace  u jednorázové akce]:[Příjmení]],2,0))</f>
        <v/>
      </c>
      <c r="C6647" s="25" t="str">
        <f>IF(A6647="","",VLOOKUP(A6647,Tabulka3[[Číslo registrace  u jednorázové akce]:[Příjmení]],3,0))</f>
        <v/>
      </c>
      <c r="I6647" s="94"/>
      <c r="J6647" s="94"/>
      <c r="L6647" s="15"/>
      <c r="M6647" s="15"/>
      <c r="N6647" s="15"/>
    </row>
    <row r="6648" spans="2:14" s="25" customFormat="1" ht="15" customHeight="1" x14ac:dyDescent="0.3">
      <c r="B6648" s="25" t="str">
        <f>IF(A6648="","",VLOOKUP(A6648,Tabulka3[[Číslo registrace  u jednorázové akce]:[Příjmení]],2,0))</f>
        <v/>
      </c>
      <c r="C6648" s="25" t="str">
        <f>IF(A6648="","",VLOOKUP(A6648,Tabulka3[[Číslo registrace  u jednorázové akce]:[Příjmení]],3,0))</f>
        <v/>
      </c>
      <c r="I6648" s="94"/>
      <c r="J6648" s="94"/>
      <c r="L6648" s="15"/>
      <c r="M6648" s="15"/>
      <c r="N6648" s="15"/>
    </row>
    <row r="6649" spans="2:14" s="25" customFormat="1" ht="15" customHeight="1" x14ac:dyDescent="0.3">
      <c r="B6649" s="25" t="str">
        <f>IF(A6649="","",VLOOKUP(A6649,Tabulka3[[Číslo registrace  u jednorázové akce]:[Příjmení]],2,0))</f>
        <v/>
      </c>
      <c r="C6649" s="25" t="str">
        <f>IF(A6649="","",VLOOKUP(A6649,Tabulka3[[Číslo registrace  u jednorázové akce]:[Příjmení]],3,0))</f>
        <v/>
      </c>
      <c r="I6649" s="94"/>
      <c r="J6649" s="94"/>
      <c r="L6649" s="15"/>
      <c r="M6649" s="15"/>
      <c r="N6649" s="15"/>
    </row>
    <row r="6650" spans="2:14" s="25" customFormat="1" ht="15" customHeight="1" x14ac:dyDescent="0.3">
      <c r="B6650" s="25" t="str">
        <f>IF(A6650="","",VLOOKUP(A6650,Tabulka3[[Číslo registrace  u jednorázové akce]:[Příjmení]],2,0))</f>
        <v/>
      </c>
      <c r="C6650" s="25" t="str">
        <f>IF(A6650="","",VLOOKUP(A6650,Tabulka3[[Číslo registrace  u jednorázové akce]:[Příjmení]],3,0))</f>
        <v/>
      </c>
      <c r="I6650" s="94"/>
      <c r="J6650" s="94"/>
      <c r="L6650" s="15"/>
      <c r="M6650" s="15"/>
      <c r="N6650" s="15"/>
    </row>
    <row r="6651" spans="2:14" s="25" customFormat="1" ht="15" customHeight="1" x14ac:dyDescent="0.3">
      <c r="B6651" s="25" t="str">
        <f>IF(A6651="","",VLOOKUP(A6651,Tabulka3[[Číslo registrace  u jednorázové akce]:[Příjmení]],2,0))</f>
        <v/>
      </c>
      <c r="C6651" s="25" t="str">
        <f>IF(A6651="","",VLOOKUP(A6651,Tabulka3[[Číslo registrace  u jednorázové akce]:[Příjmení]],3,0))</f>
        <v/>
      </c>
      <c r="I6651" s="94"/>
      <c r="J6651" s="94"/>
      <c r="L6651" s="15"/>
      <c r="M6651" s="15"/>
      <c r="N6651" s="15"/>
    </row>
    <row r="6652" spans="2:14" s="25" customFormat="1" ht="15" customHeight="1" x14ac:dyDescent="0.3">
      <c r="B6652" s="25" t="str">
        <f>IF(A6652="","",VLOOKUP(A6652,Tabulka3[[Číslo registrace  u jednorázové akce]:[Příjmení]],2,0))</f>
        <v/>
      </c>
      <c r="C6652" s="25" t="str">
        <f>IF(A6652="","",VLOOKUP(A6652,Tabulka3[[Číslo registrace  u jednorázové akce]:[Příjmení]],3,0))</f>
        <v/>
      </c>
      <c r="I6652" s="94"/>
      <c r="J6652" s="94"/>
      <c r="L6652" s="15"/>
      <c r="M6652" s="15"/>
      <c r="N6652" s="15"/>
    </row>
    <row r="6653" spans="2:14" s="25" customFormat="1" ht="15" customHeight="1" x14ac:dyDescent="0.3">
      <c r="B6653" s="25" t="str">
        <f>IF(A6653="","",VLOOKUP(A6653,Tabulka3[[Číslo registrace  u jednorázové akce]:[Příjmení]],2,0))</f>
        <v/>
      </c>
      <c r="C6653" s="25" t="str">
        <f>IF(A6653="","",VLOOKUP(A6653,Tabulka3[[Číslo registrace  u jednorázové akce]:[Příjmení]],3,0))</f>
        <v/>
      </c>
      <c r="I6653" s="94"/>
      <c r="J6653" s="94"/>
      <c r="L6653" s="15"/>
      <c r="M6653" s="15"/>
      <c r="N6653" s="15"/>
    </row>
    <row r="6654" spans="2:14" s="25" customFormat="1" ht="15" customHeight="1" x14ac:dyDescent="0.3">
      <c r="B6654" s="25" t="str">
        <f>IF(A6654="","",VLOOKUP(A6654,Tabulka3[[Číslo registrace  u jednorázové akce]:[Příjmení]],2,0))</f>
        <v/>
      </c>
      <c r="C6654" s="25" t="str">
        <f>IF(A6654="","",VLOOKUP(A6654,Tabulka3[[Číslo registrace  u jednorázové akce]:[Příjmení]],3,0))</f>
        <v/>
      </c>
      <c r="I6654" s="94"/>
      <c r="J6654" s="94"/>
      <c r="L6654" s="15"/>
      <c r="M6654" s="15"/>
      <c r="N6654" s="15"/>
    </row>
    <row r="6655" spans="2:14" s="25" customFormat="1" ht="15" customHeight="1" x14ac:dyDescent="0.3">
      <c r="B6655" s="25" t="str">
        <f>IF(A6655="","",VLOOKUP(A6655,Tabulka3[[Číslo registrace  u jednorázové akce]:[Příjmení]],2,0))</f>
        <v/>
      </c>
      <c r="C6655" s="25" t="str">
        <f>IF(A6655="","",VLOOKUP(A6655,Tabulka3[[Číslo registrace  u jednorázové akce]:[Příjmení]],3,0))</f>
        <v/>
      </c>
      <c r="I6655" s="94"/>
      <c r="J6655" s="94"/>
      <c r="L6655" s="15"/>
      <c r="M6655" s="15"/>
      <c r="N6655" s="15"/>
    </row>
    <row r="6656" spans="2:14" s="25" customFormat="1" ht="15" customHeight="1" x14ac:dyDescent="0.3">
      <c r="B6656" s="25" t="str">
        <f>IF(A6656="","",VLOOKUP(A6656,Tabulka3[[Číslo registrace  u jednorázové akce]:[Příjmení]],2,0))</f>
        <v/>
      </c>
      <c r="C6656" s="25" t="str">
        <f>IF(A6656="","",VLOOKUP(A6656,Tabulka3[[Číslo registrace  u jednorázové akce]:[Příjmení]],3,0))</f>
        <v/>
      </c>
      <c r="I6656" s="94"/>
      <c r="J6656" s="94"/>
      <c r="L6656" s="15"/>
      <c r="M6656" s="15"/>
      <c r="N6656" s="15"/>
    </row>
    <row r="6657" spans="2:14" s="25" customFormat="1" ht="15" customHeight="1" x14ac:dyDescent="0.3">
      <c r="B6657" s="25" t="str">
        <f>IF(A6657="","",VLOOKUP(A6657,Tabulka3[[Číslo registrace  u jednorázové akce]:[Příjmení]],2,0))</f>
        <v/>
      </c>
      <c r="C6657" s="25" t="str">
        <f>IF(A6657="","",VLOOKUP(A6657,Tabulka3[[Číslo registrace  u jednorázové akce]:[Příjmení]],3,0))</f>
        <v/>
      </c>
      <c r="I6657" s="94"/>
      <c r="J6657" s="94"/>
      <c r="L6657" s="15"/>
      <c r="M6657" s="15"/>
      <c r="N6657" s="15"/>
    </row>
    <row r="6658" spans="2:14" s="25" customFormat="1" ht="15" customHeight="1" x14ac:dyDescent="0.3">
      <c r="B6658" s="25" t="str">
        <f>IF(A6658="","",VLOOKUP(A6658,Tabulka3[[Číslo registrace  u jednorázové akce]:[Příjmení]],2,0))</f>
        <v/>
      </c>
      <c r="C6658" s="25" t="str">
        <f>IF(A6658="","",VLOOKUP(A6658,Tabulka3[[Číslo registrace  u jednorázové akce]:[Příjmení]],3,0))</f>
        <v/>
      </c>
      <c r="I6658" s="94"/>
      <c r="J6658" s="94"/>
      <c r="L6658" s="15"/>
      <c r="M6658" s="15"/>
      <c r="N6658" s="15"/>
    </row>
    <row r="6659" spans="2:14" s="25" customFormat="1" ht="15" customHeight="1" x14ac:dyDescent="0.3">
      <c r="B6659" s="25" t="str">
        <f>IF(A6659="","",VLOOKUP(A6659,Tabulka3[[Číslo registrace  u jednorázové akce]:[Příjmení]],2,0))</f>
        <v/>
      </c>
      <c r="C6659" s="25" t="str">
        <f>IF(A6659="","",VLOOKUP(A6659,Tabulka3[[Číslo registrace  u jednorázové akce]:[Příjmení]],3,0))</f>
        <v/>
      </c>
      <c r="I6659" s="94"/>
      <c r="J6659" s="94"/>
      <c r="L6659" s="15"/>
      <c r="M6659" s="15"/>
      <c r="N6659" s="15"/>
    </row>
    <row r="6660" spans="2:14" s="25" customFormat="1" ht="15" customHeight="1" x14ac:dyDescent="0.3">
      <c r="B6660" s="25" t="str">
        <f>IF(A6660="","",VLOOKUP(A6660,Tabulka3[[Číslo registrace  u jednorázové akce]:[Příjmení]],2,0))</f>
        <v/>
      </c>
      <c r="C6660" s="25" t="str">
        <f>IF(A6660="","",VLOOKUP(A6660,Tabulka3[[Číslo registrace  u jednorázové akce]:[Příjmení]],3,0))</f>
        <v/>
      </c>
      <c r="I6660" s="94"/>
      <c r="J6660" s="94"/>
      <c r="L6660" s="15"/>
      <c r="M6660" s="15"/>
      <c r="N6660" s="15"/>
    </row>
    <row r="6661" spans="2:14" s="25" customFormat="1" ht="15" customHeight="1" x14ac:dyDescent="0.3">
      <c r="B6661" s="25" t="str">
        <f>IF(A6661="","",VLOOKUP(A6661,Tabulka3[[Číslo registrace  u jednorázové akce]:[Příjmení]],2,0))</f>
        <v/>
      </c>
      <c r="C6661" s="25" t="str">
        <f>IF(A6661="","",VLOOKUP(A6661,Tabulka3[[Číslo registrace  u jednorázové akce]:[Příjmení]],3,0))</f>
        <v/>
      </c>
      <c r="I6661" s="94"/>
      <c r="J6661" s="94"/>
      <c r="L6661" s="15"/>
      <c r="M6661" s="15"/>
      <c r="N6661" s="15"/>
    </row>
    <row r="6662" spans="2:14" s="25" customFormat="1" ht="15" customHeight="1" x14ac:dyDescent="0.3">
      <c r="B6662" s="25" t="str">
        <f>IF(A6662="","",VLOOKUP(A6662,Tabulka3[[Číslo registrace  u jednorázové akce]:[Příjmení]],2,0))</f>
        <v/>
      </c>
      <c r="C6662" s="25" t="str">
        <f>IF(A6662="","",VLOOKUP(A6662,Tabulka3[[Číslo registrace  u jednorázové akce]:[Příjmení]],3,0))</f>
        <v/>
      </c>
      <c r="I6662" s="94"/>
      <c r="J6662" s="94"/>
      <c r="L6662" s="15"/>
      <c r="M6662" s="15"/>
      <c r="N6662" s="15"/>
    </row>
    <row r="6663" spans="2:14" s="25" customFormat="1" ht="15" customHeight="1" x14ac:dyDescent="0.3">
      <c r="B6663" s="25" t="str">
        <f>IF(A6663="","",VLOOKUP(A6663,Tabulka3[[Číslo registrace  u jednorázové akce]:[Příjmení]],2,0))</f>
        <v/>
      </c>
      <c r="C6663" s="25" t="str">
        <f>IF(A6663="","",VLOOKUP(A6663,Tabulka3[[Číslo registrace  u jednorázové akce]:[Příjmení]],3,0))</f>
        <v/>
      </c>
      <c r="I6663" s="94"/>
      <c r="J6663" s="94"/>
      <c r="L6663" s="15"/>
      <c r="M6663" s="15"/>
      <c r="N6663" s="15"/>
    </row>
    <row r="6664" spans="2:14" s="25" customFormat="1" ht="15" customHeight="1" x14ac:dyDescent="0.3">
      <c r="B6664" s="25" t="str">
        <f>IF(A6664="","",VLOOKUP(A6664,Tabulka3[[Číslo registrace  u jednorázové akce]:[Příjmení]],2,0))</f>
        <v/>
      </c>
      <c r="C6664" s="25" t="str">
        <f>IF(A6664="","",VLOOKUP(A6664,Tabulka3[[Číslo registrace  u jednorázové akce]:[Příjmení]],3,0))</f>
        <v/>
      </c>
      <c r="I6664" s="94"/>
      <c r="J6664" s="94"/>
      <c r="L6664" s="15"/>
      <c r="M6664" s="15"/>
      <c r="N6664" s="15"/>
    </row>
    <row r="6665" spans="2:14" s="25" customFormat="1" ht="15" customHeight="1" x14ac:dyDescent="0.3">
      <c r="B6665" s="25" t="str">
        <f>IF(A6665="","",VLOOKUP(A6665,Tabulka3[[Číslo registrace  u jednorázové akce]:[Příjmení]],2,0))</f>
        <v/>
      </c>
      <c r="C6665" s="25" t="str">
        <f>IF(A6665="","",VLOOKUP(A6665,Tabulka3[[Číslo registrace  u jednorázové akce]:[Příjmení]],3,0))</f>
        <v/>
      </c>
      <c r="I6665" s="94"/>
      <c r="J6665" s="94"/>
      <c r="L6665" s="15"/>
      <c r="M6665" s="15"/>
      <c r="N6665" s="15"/>
    </row>
    <row r="6666" spans="2:14" s="25" customFormat="1" ht="15" customHeight="1" x14ac:dyDescent="0.3">
      <c r="B6666" s="25" t="str">
        <f>IF(A6666="","",VLOOKUP(A6666,Tabulka3[[Číslo registrace  u jednorázové akce]:[Příjmení]],2,0))</f>
        <v/>
      </c>
      <c r="C6666" s="25" t="str">
        <f>IF(A6666="","",VLOOKUP(A6666,Tabulka3[[Číslo registrace  u jednorázové akce]:[Příjmení]],3,0))</f>
        <v/>
      </c>
      <c r="I6666" s="94"/>
      <c r="J6666" s="94"/>
      <c r="L6666" s="15"/>
      <c r="M6666" s="15"/>
      <c r="N6666" s="15"/>
    </row>
    <row r="6667" spans="2:14" s="25" customFormat="1" ht="15" customHeight="1" x14ac:dyDescent="0.3">
      <c r="B6667" s="25" t="str">
        <f>IF(A6667="","",VLOOKUP(A6667,Tabulka3[[Číslo registrace  u jednorázové akce]:[Příjmení]],2,0))</f>
        <v/>
      </c>
      <c r="C6667" s="25" t="str">
        <f>IF(A6667="","",VLOOKUP(A6667,Tabulka3[[Číslo registrace  u jednorázové akce]:[Příjmení]],3,0))</f>
        <v/>
      </c>
      <c r="I6667" s="94"/>
      <c r="J6667" s="94"/>
      <c r="L6667" s="15"/>
      <c r="M6667" s="15"/>
      <c r="N6667" s="15"/>
    </row>
    <row r="6668" spans="2:14" s="25" customFormat="1" ht="15" customHeight="1" x14ac:dyDescent="0.3">
      <c r="B6668" s="25" t="str">
        <f>IF(A6668="","",VLOOKUP(A6668,Tabulka3[[Číslo registrace  u jednorázové akce]:[Příjmení]],2,0))</f>
        <v/>
      </c>
      <c r="C6668" s="25" t="str">
        <f>IF(A6668="","",VLOOKUP(A6668,Tabulka3[[Číslo registrace  u jednorázové akce]:[Příjmení]],3,0))</f>
        <v/>
      </c>
      <c r="I6668" s="94"/>
      <c r="J6668" s="94"/>
      <c r="L6668" s="15"/>
      <c r="M6668" s="15"/>
      <c r="N6668" s="15"/>
    </row>
    <row r="6669" spans="2:14" s="25" customFormat="1" ht="15" customHeight="1" x14ac:dyDescent="0.3">
      <c r="B6669" s="25" t="str">
        <f>IF(A6669="","",VLOOKUP(A6669,Tabulka3[[Číslo registrace  u jednorázové akce]:[Příjmení]],2,0))</f>
        <v/>
      </c>
      <c r="C6669" s="25" t="str">
        <f>IF(A6669="","",VLOOKUP(A6669,Tabulka3[[Číslo registrace  u jednorázové akce]:[Příjmení]],3,0))</f>
        <v/>
      </c>
      <c r="I6669" s="94"/>
      <c r="J6669" s="94"/>
      <c r="L6669" s="15"/>
      <c r="M6669" s="15"/>
      <c r="N6669" s="15"/>
    </row>
    <row r="6670" spans="2:14" s="25" customFormat="1" ht="15" customHeight="1" x14ac:dyDescent="0.3">
      <c r="B6670" s="25" t="str">
        <f>IF(A6670="","",VLOOKUP(A6670,Tabulka3[[Číslo registrace  u jednorázové akce]:[Příjmení]],2,0))</f>
        <v/>
      </c>
      <c r="C6670" s="25" t="str">
        <f>IF(A6670="","",VLOOKUP(A6670,Tabulka3[[Číslo registrace  u jednorázové akce]:[Příjmení]],3,0))</f>
        <v/>
      </c>
      <c r="I6670" s="94"/>
      <c r="J6670" s="94"/>
      <c r="L6670" s="15"/>
      <c r="M6670" s="15"/>
      <c r="N6670" s="15"/>
    </row>
    <row r="6671" spans="2:14" s="25" customFormat="1" ht="15" customHeight="1" x14ac:dyDescent="0.3">
      <c r="B6671" s="25" t="str">
        <f>IF(A6671="","",VLOOKUP(A6671,Tabulka3[[Číslo registrace  u jednorázové akce]:[Příjmení]],2,0))</f>
        <v/>
      </c>
      <c r="C6671" s="25" t="str">
        <f>IF(A6671="","",VLOOKUP(A6671,Tabulka3[[Číslo registrace  u jednorázové akce]:[Příjmení]],3,0))</f>
        <v/>
      </c>
      <c r="I6671" s="94"/>
      <c r="J6671" s="94"/>
      <c r="L6671" s="15"/>
      <c r="M6671" s="15"/>
      <c r="N6671" s="15"/>
    </row>
    <row r="6672" spans="2:14" s="25" customFormat="1" ht="15" customHeight="1" x14ac:dyDescent="0.3">
      <c r="B6672" s="25" t="str">
        <f>IF(A6672="","",VLOOKUP(A6672,Tabulka3[[Číslo registrace  u jednorázové akce]:[Příjmení]],2,0))</f>
        <v/>
      </c>
      <c r="C6672" s="25" t="str">
        <f>IF(A6672="","",VLOOKUP(A6672,Tabulka3[[Číslo registrace  u jednorázové akce]:[Příjmení]],3,0))</f>
        <v/>
      </c>
      <c r="I6672" s="94"/>
      <c r="J6672" s="94"/>
      <c r="L6672" s="15"/>
      <c r="M6672" s="15"/>
      <c r="N6672" s="15"/>
    </row>
    <row r="6673" spans="2:14" s="25" customFormat="1" ht="15" customHeight="1" x14ac:dyDescent="0.3">
      <c r="B6673" s="25" t="str">
        <f>IF(A6673="","",VLOOKUP(A6673,Tabulka3[[Číslo registrace  u jednorázové akce]:[Příjmení]],2,0))</f>
        <v/>
      </c>
      <c r="C6673" s="25" t="str">
        <f>IF(A6673="","",VLOOKUP(A6673,Tabulka3[[Číslo registrace  u jednorázové akce]:[Příjmení]],3,0))</f>
        <v/>
      </c>
      <c r="I6673" s="94"/>
      <c r="J6673" s="94"/>
      <c r="L6673" s="15"/>
      <c r="M6673" s="15"/>
      <c r="N6673" s="15"/>
    </row>
    <row r="6674" spans="2:14" s="25" customFormat="1" ht="15" customHeight="1" x14ac:dyDescent="0.3">
      <c r="B6674" s="25" t="str">
        <f>IF(A6674="","",VLOOKUP(A6674,Tabulka3[[Číslo registrace  u jednorázové akce]:[Příjmení]],2,0))</f>
        <v/>
      </c>
      <c r="C6674" s="25" t="str">
        <f>IF(A6674="","",VLOOKUP(A6674,Tabulka3[[Číslo registrace  u jednorázové akce]:[Příjmení]],3,0))</f>
        <v/>
      </c>
      <c r="I6674" s="94"/>
      <c r="J6674" s="94"/>
      <c r="L6674" s="15"/>
      <c r="M6674" s="15"/>
      <c r="N6674" s="15"/>
    </row>
    <row r="6675" spans="2:14" s="25" customFormat="1" ht="15" customHeight="1" x14ac:dyDescent="0.3">
      <c r="B6675" s="25" t="str">
        <f>IF(A6675="","",VLOOKUP(A6675,Tabulka3[[Číslo registrace  u jednorázové akce]:[Příjmení]],2,0))</f>
        <v/>
      </c>
      <c r="C6675" s="25" t="str">
        <f>IF(A6675="","",VLOOKUP(A6675,Tabulka3[[Číslo registrace  u jednorázové akce]:[Příjmení]],3,0))</f>
        <v/>
      </c>
      <c r="I6675" s="94"/>
      <c r="J6675" s="94"/>
      <c r="L6675" s="15"/>
      <c r="M6675" s="15"/>
      <c r="N6675" s="15"/>
    </row>
    <row r="6676" spans="2:14" s="25" customFormat="1" ht="15" customHeight="1" x14ac:dyDescent="0.3">
      <c r="B6676" s="25" t="str">
        <f>IF(A6676="","",VLOOKUP(A6676,Tabulka3[[Číslo registrace  u jednorázové akce]:[Příjmení]],2,0))</f>
        <v/>
      </c>
      <c r="C6676" s="25" t="str">
        <f>IF(A6676="","",VLOOKUP(A6676,Tabulka3[[Číslo registrace  u jednorázové akce]:[Příjmení]],3,0))</f>
        <v/>
      </c>
      <c r="I6676" s="94"/>
      <c r="J6676" s="94"/>
      <c r="L6676" s="15"/>
      <c r="M6676" s="15"/>
      <c r="N6676" s="15"/>
    </row>
    <row r="6677" spans="2:14" s="25" customFormat="1" ht="15" customHeight="1" x14ac:dyDescent="0.3">
      <c r="B6677" s="25" t="str">
        <f>IF(A6677="","",VLOOKUP(A6677,Tabulka3[[Číslo registrace  u jednorázové akce]:[Příjmení]],2,0))</f>
        <v/>
      </c>
      <c r="C6677" s="25" t="str">
        <f>IF(A6677="","",VLOOKUP(A6677,Tabulka3[[Číslo registrace  u jednorázové akce]:[Příjmení]],3,0))</f>
        <v/>
      </c>
      <c r="I6677" s="94"/>
      <c r="J6677" s="94"/>
      <c r="L6677" s="15"/>
      <c r="M6677" s="15"/>
      <c r="N6677" s="15"/>
    </row>
    <row r="6678" spans="2:14" s="25" customFormat="1" ht="15" customHeight="1" x14ac:dyDescent="0.3">
      <c r="B6678" s="25" t="str">
        <f>IF(A6678="","",VLOOKUP(A6678,Tabulka3[[Číslo registrace  u jednorázové akce]:[Příjmení]],2,0))</f>
        <v/>
      </c>
      <c r="C6678" s="25" t="str">
        <f>IF(A6678="","",VLOOKUP(A6678,Tabulka3[[Číslo registrace  u jednorázové akce]:[Příjmení]],3,0))</f>
        <v/>
      </c>
      <c r="I6678" s="94"/>
      <c r="J6678" s="94"/>
      <c r="L6678" s="15"/>
      <c r="M6678" s="15"/>
      <c r="N6678" s="15"/>
    </row>
    <row r="6679" spans="2:14" s="25" customFormat="1" ht="15" customHeight="1" x14ac:dyDescent="0.3">
      <c r="B6679" s="25" t="str">
        <f>IF(A6679="","",VLOOKUP(A6679,Tabulka3[[Číslo registrace  u jednorázové akce]:[Příjmení]],2,0))</f>
        <v/>
      </c>
      <c r="C6679" s="25" t="str">
        <f>IF(A6679="","",VLOOKUP(A6679,Tabulka3[[Číslo registrace  u jednorázové akce]:[Příjmení]],3,0))</f>
        <v/>
      </c>
      <c r="I6679" s="94"/>
      <c r="J6679" s="94"/>
      <c r="L6679" s="15"/>
      <c r="M6679" s="15"/>
      <c r="N6679" s="15"/>
    </row>
    <row r="6680" spans="2:14" s="25" customFormat="1" ht="15" customHeight="1" x14ac:dyDescent="0.3">
      <c r="B6680" s="25" t="str">
        <f>IF(A6680="","",VLOOKUP(A6680,Tabulka3[[Číslo registrace  u jednorázové akce]:[Příjmení]],2,0))</f>
        <v/>
      </c>
      <c r="C6680" s="25" t="str">
        <f>IF(A6680="","",VLOOKUP(A6680,Tabulka3[[Číslo registrace  u jednorázové akce]:[Příjmení]],3,0))</f>
        <v/>
      </c>
      <c r="I6680" s="94"/>
      <c r="J6680" s="94"/>
      <c r="L6680" s="15"/>
      <c r="M6680" s="15"/>
      <c r="N6680" s="15"/>
    </row>
    <row r="6681" spans="2:14" s="25" customFormat="1" ht="15" customHeight="1" x14ac:dyDescent="0.3">
      <c r="B6681" s="25" t="str">
        <f>IF(A6681="","",VLOOKUP(A6681,Tabulka3[[Číslo registrace  u jednorázové akce]:[Příjmení]],2,0))</f>
        <v/>
      </c>
      <c r="C6681" s="25" t="str">
        <f>IF(A6681="","",VLOOKUP(A6681,Tabulka3[[Číslo registrace  u jednorázové akce]:[Příjmení]],3,0))</f>
        <v/>
      </c>
      <c r="I6681" s="94"/>
      <c r="J6681" s="94"/>
      <c r="L6681" s="15"/>
      <c r="M6681" s="15"/>
      <c r="N6681" s="15"/>
    </row>
    <row r="6682" spans="2:14" s="25" customFormat="1" ht="15" customHeight="1" x14ac:dyDescent="0.3">
      <c r="B6682" s="25" t="str">
        <f>IF(A6682="","",VLOOKUP(A6682,Tabulka3[[Číslo registrace  u jednorázové akce]:[Příjmení]],2,0))</f>
        <v/>
      </c>
      <c r="C6682" s="25" t="str">
        <f>IF(A6682="","",VLOOKUP(A6682,Tabulka3[[Číslo registrace  u jednorázové akce]:[Příjmení]],3,0))</f>
        <v/>
      </c>
      <c r="I6682" s="94"/>
      <c r="J6682" s="94"/>
      <c r="L6682" s="15"/>
      <c r="M6682" s="15"/>
      <c r="N6682" s="15"/>
    </row>
    <row r="6683" spans="2:14" s="25" customFormat="1" ht="15" customHeight="1" x14ac:dyDescent="0.3">
      <c r="B6683" s="25" t="str">
        <f>IF(A6683="","",VLOOKUP(A6683,Tabulka3[[Číslo registrace  u jednorázové akce]:[Příjmení]],2,0))</f>
        <v/>
      </c>
      <c r="C6683" s="25" t="str">
        <f>IF(A6683="","",VLOOKUP(A6683,Tabulka3[[Číslo registrace  u jednorázové akce]:[Příjmení]],3,0))</f>
        <v/>
      </c>
      <c r="I6683" s="94"/>
      <c r="J6683" s="94"/>
      <c r="L6683" s="15"/>
      <c r="M6683" s="15"/>
      <c r="N6683" s="15"/>
    </row>
    <row r="6684" spans="2:14" s="25" customFormat="1" ht="15" customHeight="1" x14ac:dyDescent="0.3">
      <c r="B6684" s="25" t="str">
        <f>IF(A6684="","",VLOOKUP(A6684,Tabulka3[[Číslo registrace  u jednorázové akce]:[Příjmení]],2,0))</f>
        <v/>
      </c>
      <c r="C6684" s="25" t="str">
        <f>IF(A6684="","",VLOOKUP(A6684,Tabulka3[[Číslo registrace  u jednorázové akce]:[Příjmení]],3,0))</f>
        <v/>
      </c>
      <c r="I6684" s="94"/>
      <c r="J6684" s="94"/>
      <c r="L6684" s="15"/>
      <c r="M6684" s="15"/>
      <c r="N6684" s="15"/>
    </row>
    <row r="6685" spans="2:14" s="25" customFormat="1" ht="15" customHeight="1" x14ac:dyDescent="0.3">
      <c r="B6685" s="25" t="str">
        <f>IF(A6685="","",VLOOKUP(A6685,Tabulka3[[Číslo registrace  u jednorázové akce]:[Příjmení]],2,0))</f>
        <v/>
      </c>
      <c r="C6685" s="25" t="str">
        <f>IF(A6685="","",VLOOKUP(A6685,Tabulka3[[Číslo registrace  u jednorázové akce]:[Příjmení]],3,0))</f>
        <v/>
      </c>
      <c r="I6685" s="94"/>
      <c r="J6685" s="94"/>
      <c r="L6685" s="15"/>
      <c r="M6685" s="15"/>
      <c r="N6685" s="15"/>
    </row>
    <row r="6686" spans="2:14" s="25" customFormat="1" ht="15" customHeight="1" x14ac:dyDescent="0.3">
      <c r="B6686" s="25" t="str">
        <f>IF(A6686="","",VLOOKUP(A6686,Tabulka3[[Číslo registrace  u jednorázové akce]:[Příjmení]],2,0))</f>
        <v/>
      </c>
      <c r="C6686" s="25" t="str">
        <f>IF(A6686="","",VLOOKUP(A6686,Tabulka3[[Číslo registrace  u jednorázové akce]:[Příjmení]],3,0))</f>
        <v/>
      </c>
      <c r="I6686" s="94"/>
      <c r="J6686" s="94"/>
      <c r="L6686" s="15"/>
      <c r="M6686" s="15"/>
      <c r="N6686" s="15"/>
    </row>
    <row r="6687" spans="2:14" s="25" customFormat="1" ht="15" customHeight="1" x14ac:dyDescent="0.3">
      <c r="B6687" s="25" t="str">
        <f>IF(A6687="","",VLOOKUP(A6687,Tabulka3[[Číslo registrace  u jednorázové akce]:[Příjmení]],2,0))</f>
        <v/>
      </c>
      <c r="C6687" s="25" t="str">
        <f>IF(A6687="","",VLOOKUP(A6687,Tabulka3[[Číslo registrace  u jednorázové akce]:[Příjmení]],3,0))</f>
        <v/>
      </c>
      <c r="I6687" s="94"/>
      <c r="J6687" s="94"/>
      <c r="L6687" s="15"/>
      <c r="M6687" s="15"/>
      <c r="N6687" s="15"/>
    </row>
    <row r="6688" spans="2:14" s="25" customFormat="1" ht="15" customHeight="1" x14ac:dyDescent="0.3">
      <c r="B6688" s="25" t="str">
        <f>IF(A6688="","",VLOOKUP(A6688,Tabulka3[[Číslo registrace  u jednorázové akce]:[Příjmení]],2,0))</f>
        <v/>
      </c>
      <c r="C6688" s="25" t="str">
        <f>IF(A6688="","",VLOOKUP(A6688,Tabulka3[[Číslo registrace  u jednorázové akce]:[Příjmení]],3,0))</f>
        <v/>
      </c>
      <c r="I6688" s="94"/>
      <c r="J6688" s="94"/>
      <c r="L6688" s="15"/>
      <c r="M6688" s="15"/>
      <c r="N6688" s="15"/>
    </row>
    <row r="6689" spans="2:14" s="25" customFormat="1" ht="15" customHeight="1" x14ac:dyDescent="0.3">
      <c r="B6689" s="25" t="str">
        <f>IF(A6689="","",VLOOKUP(A6689,Tabulka3[[Číslo registrace  u jednorázové akce]:[Příjmení]],2,0))</f>
        <v/>
      </c>
      <c r="C6689" s="25" t="str">
        <f>IF(A6689="","",VLOOKUP(A6689,Tabulka3[[Číslo registrace  u jednorázové akce]:[Příjmení]],3,0))</f>
        <v/>
      </c>
      <c r="I6689" s="94"/>
      <c r="J6689" s="94"/>
      <c r="L6689" s="15"/>
      <c r="M6689" s="15"/>
      <c r="N6689" s="15"/>
    </row>
    <row r="6690" spans="2:14" s="25" customFormat="1" ht="15" customHeight="1" x14ac:dyDescent="0.3">
      <c r="B6690" s="25" t="str">
        <f>IF(A6690="","",VLOOKUP(A6690,Tabulka3[[Číslo registrace  u jednorázové akce]:[Příjmení]],2,0))</f>
        <v/>
      </c>
      <c r="C6690" s="25" t="str">
        <f>IF(A6690="","",VLOOKUP(A6690,Tabulka3[[Číslo registrace  u jednorázové akce]:[Příjmení]],3,0))</f>
        <v/>
      </c>
      <c r="I6690" s="94"/>
      <c r="J6690" s="94"/>
      <c r="L6690" s="15"/>
      <c r="M6690" s="15"/>
      <c r="N6690" s="15"/>
    </row>
    <row r="6691" spans="2:14" s="25" customFormat="1" ht="15" customHeight="1" x14ac:dyDescent="0.3">
      <c r="B6691" s="25" t="str">
        <f>IF(A6691="","",VLOOKUP(A6691,Tabulka3[[Číslo registrace  u jednorázové akce]:[Příjmení]],2,0))</f>
        <v/>
      </c>
      <c r="C6691" s="25" t="str">
        <f>IF(A6691="","",VLOOKUP(A6691,Tabulka3[[Číslo registrace  u jednorázové akce]:[Příjmení]],3,0))</f>
        <v/>
      </c>
      <c r="I6691" s="94"/>
      <c r="J6691" s="94"/>
      <c r="L6691" s="15"/>
      <c r="M6691" s="15"/>
      <c r="N6691" s="15"/>
    </row>
    <row r="6692" spans="2:14" s="25" customFormat="1" ht="15" customHeight="1" x14ac:dyDescent="0.3">
      <c r="B6692" s="25" t="str">
        <f>IF(A6692="","",VLOOKUP(A6692,Tabulka3[[Číslo registrace  u jednorázové akce]:[Příjmení]],2,0))</f>
        <v/>
      </c>
      <c r="C6692" s="25" t="str">
        <f>IF(A6692="","",VLOOKUP(A6692,Tabulka3[[Číslo registrace  u jednorázové akce]:[Příjmení]],3,0))</f>
        <v/>
      </c>
      <c r="I6692" s="94"/>
      <c r="J6692" s="94"/>
      <c r="L6692" s="15"/>
      <c r="M6692" s="15"/>
      <c r="N6692" s="15"/>
    </row>
    <row r="6693" spans="2:14" s="25" customFormat="1" ht="15" customHeight="1" x14ac:dyDescent="0.3">
      <c r="B6693" s="25" t="str">
        <f>IF(A6693="","",VLOOKUP(A6693,Tabulka3[[Číslo registrace  u jednorázové akce]:[Příjmení]],2,0))</f>
        <v/>
      </c>
      <c r="C6693" s="25" t="str">
        <f>IF(A6693="","",VLOOKUP(A6693,Tabulka3[[Číslo registrace  u jednorázové akce]:[Příjmení]],3,0))</f>
        <v/>
      </c>
      <c r="I6693" s="94"/>
      <c r="J6693" s="94"/>
      <c r="L6693" s="15"/>
      <c r="M6693" s="15"/>
      <c r="N6693" s="15"/>
    </row>
    <row r="6694" spans="2:14" s="25" customFormat="1" ht="15" customHeight="1" x14ac:dyDescent="0.3">
      <c r="B6694" s="25" t="str">
        <f>IF(A6694="","",VLOOKUP(A6694,Tabulka3[[Číslo registrace  u jednorázové akce]:[Příjmení]],2,0))</f>
        <v/>
      </c>
      <c r="C6694" s="25" t="str">
        <f>IF(A6694="","",VLOOKUP(A6694,Tabulka3[[Číslo registrace  u jednorázové akce]:[Příjmení]],3,0))</f>
        <v/>
      </c>
      <c r="I6694" s="94"/>
      <c r="J6694" s="94"/>
      <c r="L6694" s="15"/>
      <c r="M6694" s="15"/>
      <c r="N6694" s="15"/>
    </row>
    <row r="6695" spans="2:14" s="25" customFormat="1" ht="15" customHeight="1" x14ac:dyDescent="0.3">
      <c r="B6695" s="25" t="str">
        <f>IF(A6695="","",VLOOKUP(A6695,Tabulka3[[Číslo registrace  u jednorázové akce]:[Příjmení]],2,0))</f>
        <v/>
      </c>
      <c r="C6695" s="25" t="str">
        <f>IF(A6695="","",VLOOKUP(A6695,Tabulka3[[Číslo registrace  u jednorázové akce]:[Příjmení]],3,0))</f>
        <v/>
      </c>
      <c r="I6695" s="94"/>
      <c r="J6695" s="94"/>
      <c r="L6695" s="15"/>
      <c r="M6695" s="15"/>
      <c r="N6695" s="15"/>
    </row>
    <row r="6696" spans="2:14" s="25" customFormat="1" ht="15" customHeight="1" x14ac:dyDescent="0.3">
      <c r="B6696" s="25" t="str">
        <f>IF(A6696="","",VLOOKUP(A6696,Tabulka3[[Číslo registrace  u jednorázové akce]:[Příjmení]],2,0))</f>
        <v/>
      </c>
      <c r="C6696" s="25" t="str">
        <f>IF(A6696="","",VLOOKUP(A6696,Tabulka3[[Číslo registrace  u jednorázové akce]:[Příjmení]],3,0))</f>
        <v/>
      </c>
      <c r="I6696" s="94"/>
      <c r="J6696" s="94"/>
      <c r="L6696" s="15"/>
      <c r="M6696" s="15"/>
      <c r="N6696" s="15"/>
    </row>
    <row r="6697" spans="2:14" s="25" customFormat="1" ht="15" customHeight="1" x14ac:dyDescent="0.3">
      <c r="B6697" s="25" t="str">
        <f>IF(A6697="","",VLOOKUP(A6697,Tabulka3[[Číslo registrace  u jednorázové akce]:[Příjmení]],2,0))</f>
        <v/>
      </c>
      <c r="C6697" s="25" t="str">
        <f>IF(A6697="","",VLOOKUP(A6697,Tabulka3[[Číslo registrace  u jednorázové akce]:[Příjmení]],3,0))</f>
        <v/>
      </c>
      <c r="I6697" s="94"/>
      <c r="J6697" s="94"/>
      <c r="L6697" s="15"/>
      <c r="M6697" s="15"/>
      <c r="N6697" s="15"/>
    </row>
    <row r="6698" spans="2:14" s="25" customFormat="1" ht="15" customHeight="1" x14ac:dyDescent="0.3">
      <c r="B6698" s="25" t="str">
        <f>IF(A6698="","",VLOOKUP(A6698,Tabulka3[[Číslo registrace  u jednorázové akce]:[Příjmení]],2,0))</f>
        <v/>
      </c>
      <c r="C6698" s="25" t="str">
        <f>IF(A6698="","",VLOOKUP(A6698,Tabulka3[[Číslo registrace  u jednorázové akce]:[Příjmení]],3,0))</f>
        <v/>
      </c>
      <c r="I6698" s="94"/>
      <c r="J6698" s="94"/>
      <c r="L6698" s="15"/>
      <c r="M6698" s="15"/>
      <c r="N6698" s="15"/>
    </row>
    <row r="6699" spans="2:14" s="25" customFormat="1" ht="15" customHeight="1" x14ac:dyDescent="0.3">
      <c r="B6699" s="25" t="str">
        <f>IF(A6699="","",VLOOKUP(A6699,Tabulka3[[Číslo registrace  u jednorázové akce]:[Příjmení]],2,0))</f>
        <v/>
      </c>
      <c r="C6699" s="25" t="str">
        <f>IF(A6699="","",VLOOKUP(A6699,Tabulka3[[Číslo registrace  u jednorázové akce]:[Příjmení]],3,0))</f>
        <v/>
      </c>
      <c r="I6699" s="94"/>
      <c r="J6699" s="94"/>
      <c r="L6699" s="15"/>
      <c r="M6699" s="15"/>
      <c r="N6699" s="15"/>
    </row>
    <row r="6700" spans="2:14" s="25" customFormat="1" ht="15" customHeight="1" x14ac:dyDescent="0.3">
      <c r="B6700" s="25" t="str">
        <f>IF(A6700="","",VLOOKUP(A6700,Tabulka3[[Číslo registrace  u jednorázové akce]:[Příjmení]],2,0))</f>
        <v/>
      </c>
      <c r="C6700" s="25" t="str">
        <f>IF(A6700="","",VLOOKUP(A6700,Tabulka3[[Číslo registrace  u jednorázové akce]:[Příjmení]],3,0))</f>
        <v/>
      </c>
      <c r="I6700" s="94"/>
      <c r="J6700" s="94"/>
      <c r="L6700" s="15"/>
      <c r="M6700" s="15"/>
      <c r="N6700" s="15"/>
    </row>
    <row r="6701" spans="2:14" s="25" customFormat="1" ht="15" customHeight="1" x14ac:dyDescent="0.3">
      <c r="B6701" s="25" t="str">
        <f>IF(A6701="","",VLOOKUP(A6701,Tabulka3[[Číslo registrace  u jednorázové akce]:[Příjmení]],2,0))</f>
        <v/>
      </c>
      <c r="C6701" s="25" t="str">
        <f>IF(A6701="","",VLOOKUP(A6701,Tabulka3[[Číslo registrace  u jednorázové akce]:[Příjmení]],3,0))</f>
        <v/>
      </c>
      <c r="I6701" s="94"/>
      <c r="J6701" s="94"/>
      <c r="L6701" s="15"/>
      <c r="M6701" s="15"/>
      <c r="N6701" s="15"/>
    </row>
    <row r="6702" spans="2:14" s="25" customFormat="1" ht="15" customHeight="1" x14ac:dyDescent="0.3">
      <c r="B6702" s="25" t="str">
        <f>IF(A6702="","",VLOOKUP(A6702,Tabulka3[[Číslo registrace  u jednorázové akce]:[Příjmení]],2,0))</f>
        <v/>
      </c>
      <c r="C6702" s="25" t="str">
        <f>IF(A6702="","",VLOOKUP(A6702,Tabulka3[[Číslo registrace  u jednorázové akce]:[Příjmení]],3,0))</f>
        <v/>
      </c>
      <c r="I6702" s="94"/>
      <c r="J6702" s="94"/>
      <c r="L6702" s="15"/>
      <c r="M6702" s="15"/>
      <c r="N6702" s="15"/>
    </row>
    <row r="6703" spans="2:14" s="25" customFormat="1" ht="15" customHeight="1" x14ac:dyDescent="0.3">
      <c r="B6703" s="25" t="str">
        <f>IF(A6703="","",VLOOKUP(A6703,Tabulka3[[Číslo registrace  u jednorázové akce]:[Příjmení]],2,0))</f>
        <v/>
      </c>
      <c r="C6703" s="25" t="str">
        <f>IF(A6703="","",VLOOKUP(A6703,Tabulka3[[Číslo registrace  u jednorázové akce]:[Příjmení]],3,0))</f>
        <v/>
      </c>
      <c r="I6703" s="94"/>
      <c r="J6703" s="94"/>
      <c r="L6703" s="15"/>
      <c r="M6703" s="15"/>
      <c r="N6703" s="15"/>
    </row>
    <row r="6704" spans="2:14" s="25" customFormat="1" ht="15" customHeight="1" x14ac:dyDescent="0.3">
      <c r="B6704" s="25" t="str">
        <f>IF(A6704="","",VLOOKUP(A6704,Tabulka3[[Číslo registrace  u jednorázové akce]:[Příjmení]],2,0))</f>
        <v/>
      </c>
      <c r="C6704" s="25" t="str">
        <f>IF(A6704="","",VLOOKUP(A6704,Tabulka3[[Číslo registrace  u jednorázové akce]:[Příjmení]],3,0))</f>
        <v/>
      </c>
      <c r="I6704" s="94"/>
      <c r="J6704" s="94"/>
      <c r="L6704" s="15"/>
      <c r="M6704" s="15"/>
      <c r="N6704" s="15"/>
    </row>
    <row r="6705" spans="2:14" s="25" customFormat="1" ht="15" customHeight="1" x14ac:dyDescent="0.3">
      <c r="B6705" s="25" t="str">
        <f>IF(A6705="","",VLOOKUP(A6705,Tabulka3[[Číslo registrace  u jednorázové akce]:[Příjmení]],2,0))</f>
        <v/>
      </c>
      <c r="C6705" s="25" t="str">
        <f>IF(A6705="","",VLOOKUP(A6705,Tabulka3[[Číslo registrace  u jednorázové akce]:[Příjmení]],3,0))</f>
        <v/>
      </c>
      <c r="I6705" s="94"/>
      <c r="J6705" s="94"/>
      <c r="L6705" s="15"/>
      <c r="M6705" s="15"/>
      <c r="N6705" s="15"/>
    </row>
    <row r="6706" spans="2:14" s="25" customFormat="1" ht="15" customHeight="1" x14ac:dyDescent="0.3">
      <c r="B6706" s="25" t="str">
        <f>IF(A6706="","",VLOOKUP(A6706,Tabulka3[[Číslo registrace  u jednorázové akce]:[Příjmení]],2,0))</f>
        <v/>
      </c>
      <c r="C6706" s="25" t="str">
        <f>IF(A6706="","",VLOOKUP(A6706,Tabulka3[[Číslo registrace  u jednorázové akce]:[Příjmení]],3,0))</f>
        <v/>
      </c>
      <c r="I6706" s="94"/>
      <c r="J6706" s="94"/>
      <c r="L6706" s="15"/>
      <c r="M6706" s="15"/>
      <c r="N6706" s="15"/>
    </row>
    <row r="6707" spans="2:14" s="25" customFormat="1" ht="15" customHeight="1" x14ac:dyDescent="0.3">
      <c r="B6707" s="25" t="str">
        <f>IF(A6707="","",VLOOKUP(A6707,Tabulka3[[Číslo registrace  u jednorázové akce]:[Příjmení]],2,0))</f>
        <v/>
      </c>
      <c r="C6707" s="25" t="str">
        <f>IF(A6707="","",VLOOKUP(A6707,Tabulka3[[Číslo registrace  u jednorázové akce]:[Příjmení]],3,0))</f>
        <v/>
      </c>
      <c r="I6707" s="94"/>
      <c r="J6707" s="94"/>
      <c r="L6707" s="15"/>
      <c r="M6707" s="15"/>
      <c r="N6707" s="15"/>
    </row>
    <row r="6708" spans="2:14" s="25" customFormat="1" ht="15" customHeight="1" x14ac:dyDescent="0.3">
      <c r="B6708" s="25" t="str">
        <f>IF(A6708="","",VLOOKUP(A6708,Tabulka3[[Číslo registrace  u jednorázové akce]:[Příjmení]],2,0))</f>
        <v/>
      </c>
      <c r="C6708" s="25" t="str">
        <f>IF(A6708="","",VLOOKUP(A6708,Tabulka3[[Číslo registrace  u jednorázové akce]:[Příjmení]],3,0))</f>
        <v/>
      </c>
      <c r="I6708" s="94"/>
      <c r="J6708" s="94"/>
      <c r="L6708" s="15"/>
      <c r="M6708" s="15"/>
      <c r="N6708" s="15"/>
    </row>
    <row r="6709" spans="2:14" s="25" customFormat="1" ht="15" customHeight="1" x14ac:dyDescent="0.3">
      <c r="B6709" s="25" t="str">
        <f>IF(A6709="","",VLOOKUP(A6709,Tabulka3[[Číslo registrace  u jednorázové akce]:[Příjmení]],2,0))</f>
        <v/>
      </c>
      <c r="C6709" s="25" t="str">
        <f>IF(A6709="","",VLOOKUP(A6709,Tabulka3[[Číslo registrace  u jednorázové akce]:[Příjmení]],3,0))</f>
        <v/>
      </c>
      <c r="I6709" s="94"/>
      <c r="J6709" s="94"/>
      <c r="L6709" s="15"/>
      <c r="M6709" s="15"/>
      <c r="N6709" s="15"/>
    </row>
    <row r="6710" spans="2:14" s="25" customFormat="1" ht="15" customHeight="1" x14ac:dyDescent="0.3">
      <c r="B6710" s="25" t="str">
        <f>IF(A6710="","",VLOOKUP(A6710,Tabulka3[[Číslo registrace  u jednorázové akce]:[Příjmení]],2,0))</f>
        <v/>
      </c>
      <c r="C6710" s="25" t="str">
        <f>IF(A6710="","",VLOOKUP(A6710,Tabulka3[[Číslo registrace  u jednorázové akce]:[Příjmení]],3,0))</f>
        <v/>
      </c>
      <c r="I6710" s="94"/>
      <c r="J6710" s="94"/>
      <c r="L6710" s="15"/>
      <c r="M6710" s="15"/>
      <c r="N6710" s="15"/>
    </row>
    <row r="6711" spans="2:14" s="25" customFormat="1" ht="15" customHeight="1" x14ac:dyDescent="0.3">
      <c r="B6711" s="25" t="str">
        <f>IF(A6711="","",VLOOKUP(A6711,Tabulka3[[Číslo registrace  u jednorázové akce]:[Příjmení]],2,0))</f>
        <v/>
      </c>
      <c r="C6711" s="25" t="str">
        <f>IF(A6711="","",VLOOKUP(A6711,Tabulka3[[Číslo registrace  u jednorázové akce]:[Příjmení]],3,0))</f>
        <v/>
      </c>
      <c r="I6711" s="94"/>
      <c r="J6711" s="94"/>
      <c r="L6711" s="15"/>
      <c r="M6711" s="15"/>
      <c r="N6711" s="15"/>
    </row>
    <row r="6712" spans="2:14" s="25" customFormat="1" ht="15" customHeight="1" x14ac:dyDescent="0.3">
      <c r="B6712" s="25" t="str">
        <f>IF(A6712="","",VLOOKUP(A6712,Tabulka3[[Číslo registrace  u jednorázové akce]:[Příjmení]],2,0))</f>
        <v/>
      </c>
      <c r="C6712" s="25" t="str">
        <f>IF(A6712="","",VLOOKUP(A6712,Tabulka3[[Číslo registrace  u jednorázové akce]:[Příjmení]],3,0))</f>
        <v/>
      </c>
      <c r="I6712" s="94"/>
      <c r="J6712" s="94"/>
      <c r="L6712" s="15"/>
      <c r="M6712" s="15"/>
      <c r="N6712" s="15"/>
    </row>
    <row r="6713" spans="2:14" s="25" customFormat="1" ht="15" customHeight="1" x14ac:dyDescent="0.3">
      <c r="B6713" s="25" t="str">
        <f>IF(A6713="","",VLOOKUP(A6713,Tabulka3[[Číslo registrace  u jednorázové akce]:[Příjmení]],2,0))</f>
        <v/>
      </c>
      <c r="C6713" s="25" t="str">
        <f>IF(A6713="","",VLOOKUP(A6713,Tabulka3[[Číslo registrace  u jednorázové akce]:[Příjmení]],3,0))</f>
        <v/>
      </c>
      <c r="I6713" s="94"/>
      <c r="J6713" s="94"/>
      <c r="L6713" s="15"/>
      <c r="M6713" s="15"/>
      <c r="N6713" s="15"/>
    </row>
    <row r="6714" spans="2:14" s="25" customFormat="1" ht="15" customHeight="1" x14ac:dyDescent="0.3">
      <c r="B6714" s="25" t="str">
        <f>IF(A6714="","",VLOOKUP(A6714,Tabulka3[[Číslo registrace  u jednorázové akce]:[Příjmení]],2,0))</f>
        <v/>
      </c>
      <c r="C6714" s="25" t="str">
        <f>IF(A6714="","",VLOOKUP(A6714,Tabulka3[[Číslo registrace  u jednorázové akce]:[Příjmení]],3,0))</f>
        <v/>
      </c>
      <c r="I6714" s="94"/>
      <c r="J6714" s="94"/>
      <c r="L6714" s="15"/>
      <c r="M6714" s="15"/>
      <c r="N6714" s="15"/>
    </row>
    <row r="6715" spans="2:14" s="25" customFormat="1" ht="15" customHeight="1" x14ac:dyDescent="0.3">
      <c r="B6715" s="25" t="str">
        <f>IF(A6715="","",VLOOKUP(A6715,Tabulka3[[Číslo registrace  u jednorázové akce]:[Příjmení]],2,0))</f>
        <v/>
      </c>
      <c r="C6715" s="25" t="str">
        <f>IF(A6715="","",VLOOKUP(A6715,Tabulka3[[Číslo registrace  u jednorázové akce]:[Příjmení]],3,0))</f>
        <v/>
      </c>
      <c r="I6715" s="94"/>
      <c r="J6715" s="94"/>
      <c r="L6715" s="15"/>
      <c r="M6715" s="15"/>
      <c r="N6715" s="15"/>
    </row>
    <row r="6716" spans="2:14" s="25" customFormat="1" ht="15" customHeight="1" x14ac:dyDescent="0.3">
      <c r="B6716" s="25" t="str">
        <f>IF(A6716="","",VLOOKUP(A6716,Tabulka3[[Číslo registrace  u jednorázové akce]:[Příjmení]],2,0))</f>
        <v/>
      </c>
      <c r="C6716" s="25" t="str">
        <f>IF(A6716="","",VLOOKUP(A6716,Tabulka3[[Číslo registrace  u jednorázové akce]:[Příjmení]],3,0))</f>
        <v/>
      </c>
      <c r="I6716" s="94"/>
      <c r="J6716" s="94"/>
      <c r="L6716" s="15"/>
      <c r="M6716" s="15"/>
      <c r="N6716" s="15"/>
    </row>
    <row r="6717" spans="2:14" s="25" customFormat="1" ht="15" customHeight="1" x14ac:dyDescent="0.3">
      <c r="B6717" s="25" t="str">
        <f>IF(A6717="","",VLOOKUP(A6717,Tabulka3[[Číslo registrace  u jednorázové akce]:[Příjmení]],2,0))</f>
        <v/>
      </c>
      <c r="C6717" s="25" t="str">
        <f>IF(A6717="","",VLOOKUP(A6717,Tabulka3[[Číslo registrace  u jednorázové akce]:[Příjmení]],3,0))</f>
        <v/>
      </c>
      <c r="I6717" s="94"/>
      <c r="J6717" s="94"/>
      <c r="L6717" s="15"/>
      <c r="M6717" s="15"/>
      <c r="N6717" s="15"/>
    </row>
    <row r="6718" spans="2:14" s="25" customFormat="1" ht="15" customHeight="1" x14ac:dyDescent="0.3">
      <c r="B6718" s="25" t="str">
        <f>IF(A6718="","",VLOOKUP(A6718,Tabulka3[[Číslo registrace  u jednorázové akce]:[Příjmení]],2,0))</f>
        <v/>
      </c>
      <c r="C6718" s="25" t="str">
        <f>IF(A6718="","",VLOOKUP(A6718,Tabulka3[[Číslo registrace  u jednorázové akce]:[Příjmení]],3,0))</f>
        <v/>
      </c>
      <c r="I6718" s="94"/>
      <c r="J6718" s="94"/>
      <c r="L6718" s="15"/>
      <c r="M6718" s="15"/>
      <c r="N6718" s="15"/>
    </row>
    <row r="6719" spans="2:14" s="25" customFormat="1" ht="15" customHeight="1" x14ac:dyDescent="0.3">
      <c r="B6719" s="25" t="str">
        <f>IF(A6719="","",VLOOKUP(A6719,Tabulka3[[Číslo registrace  u jednorázové akce]:[Příjmení]],2,0))</f>
        <v/>
      </c>
      <c r="C6719" s="25" t="str">
        <f>IF(A6719="","",VLOOKUP(A6719,Tabulka3[[Číslo registrace  u jednorázové akce]:[Příjmení]],3,0))</f>
        <v/>
      </c>
      <c r="I6719" s="94"/>
      <c r="J6719" s="94"/>
      <c r="L6719" s="15"/>
      <c r="M6719" s="15"/>
      <c r="N6719" s="15"/>
    </row>
    <row r="6720" spans="2:14" s="25" customFormat="1" ht="15" customHeight="1" x14ac:dyDescent="0.3">
      <c r="B6720" s="25" t="str">
        <f>IF(A6720="","",VLOOKUP(A6720,Tabulka3[[Číslo registrace  u jednorázové akce]:[Příjmení]],2,0))</f>
        <v/>
      </c>
      <c r="C6720" s="25" t="str">
        <f>IF(A6720="","",VLOOKUP(A6720,Tabulka3[[Číslo registrace  u jednorázové akce]:[Příjmení]],3,0))</f>
        <v/>
      </c>
      <c r="I6720" s="94"/>
      <c r="J6720" s="94"/>
      <c r="L6720" s="15"/>
      <c r="M6720" s="15"/>
      <c r="N6720" s="15"/>
    </row>
    <row r="6721" spans="2:14" s="25" customFormat="1" ht="15" customHeight="1" x14ac:dyDescent="0.3">
      <c r="B6721" s="25" t="str">
        <f>IF(A6721="","",VLOOKUP(A6721,Tabulka3[[Číslo registrace  u jednorázové akce]:[Příjmení]],2,0))</f>
        <v/>
      </c>
      <c r="C6721" s="25" t="str">
        <f>IF(A6721="","",VLOOKUP(A6721,Tabulka3[[Číslo registrace  u jednorázové akce]:[Příjmení]],3,0))</f>
        <v/>
      </c>
      <c r="I6721" s="94"/>
      <c r="J6721" s="94"/>
      <c r="L6721" s="15"/>
      <c r="M6721" s="15"/>
      <c r="N6721" s="15"/>
    </row>
    <row r="6722" spans="2:14" s="25" customFormat="1" ht="15" customHeight="1" x14ac:dyDescent="0.3">
      <c r="B6722" s="25" t="str">
        <f>IF(A6722="","",VLOOKUP(A6722,Tabulka3[[Číslo registrace  u jednorázové akce]:[Příjmení]],2,0))</f>
        <v/>
      </c>
      <c r="C6722" s="25" t="str">
        <f>IF(A6722="","",VLOOKUP(A6722,Tabulka3[[Číslo registrace  u jednorázové akce]:[Příjmení]],3,0))</f>
        <v/>
      </c>
      <c r="I6722" s="94"/>
      <c r="J6722" s="94"/>
      <c r="L6722" s="15"/>
      <c r="M6722" s="15"/>
      <c r="N6722" s="15"/>
    </row>
    <row r="6723" spans="2:14" s="25" customFormat="1" ht="15" customHeight="1" x14ac:dyDescent="0.3">
      <c r="B6723" s="25" t="str">
        <f>IF(A6723="","",VLOOKUP(A6723,Tabulka3[[Číslo registrace  u jednorázové akce]:[Příjmení]],2,0))</f>
        <v/>
      </c>
      <c r="C6723" s="25" t="str">
        <f>IF(A6723="","",VLOOKUP(A6723,Tabulka3[[Číslo registrace  u jednorázové akce]:[Příjmení]],3,0))</f>
        <v/>
      </c>
      <c r="I6723" s="94"/>
      <c r="J6723" s="94"/>
      <c r="L6723" s="15"/>
      <c r="M6723" s="15"/>
      <c r="N6723" s="15"/>
    </row>
    <row r="6724" spans="2:14" s="25" customFormat="1" ht="15" customHeight="1" x14ac:dyDescent="0.3">
      <c r="B6724" s="25" t="str">
        <f>IF(A6724="","",VLOOKUP(A6724,Tabulka3[[Číslo registrace  u jednorázové akce]:[Příjmení]],2,0))</f>
        <v/>
      </c>
      <c r="C6724" s="25" t="str">
        <f>IF(A6724="","",VLOOKUP(A6724,Tabulka3[[Číslo registrace  u jednorázové akce]:[Příjmení]],3,0))</f>
        <v/>
      </c>
      <c r="I6724" s="94"/>
      <c r="J6724" s="94"/>
      <c r="L6724" s="15"/>
      <c r="M6724" s="15"/>
      <c r="N6724" s="15"/>
    </row>
    <row r="6725" spans="2:14" s="25" customFormat="1" ht="15" customHeight="1" x14ac:dyDescent="0.3">
      <c r="B6725" s="25" t="str">
        <f>IF(A6725="","",VLOOKUP(A6725,Tabulka3[[Číslo registrace  u jednorázové akce]:[Příjmení]],2,0))</f>
        <v/>
      </c>
      <c r="C6725" s="25" t="str">
        <f>IF(A6725="","",VLOOKUP(A6725,Tabulka3[[Číslo registrace  u jednorázové akce]:[Příjmení]],3,0))</f>
        <v/>
      </c>
      <c r="I6725" s="94"/>
      <c r="J6725" s="94"/>
      <c r="L6725" s="15"/>
      <c r="M6725" s="15"/>
      <c r="N6725" s="15"/>
    </row>
    <row r="6726" spans="2:14" s="25" customFormat="1" ht="15" customHeight="1" x14ac:dyDescent="0.3">
      <c r="B6726" s="25" t="str">
        <f>IF(A6726="","",VLOOKUP(A6726,Tabulka3[[Číslo registrace  u jednorázové akce]:[Příjmení]],2,0))</f>
        <v/>
      </c>
      <c r="C6726" s="25" t="str">
        <f>IF(A6726="","",VLOOKUP(A6726,Tabulka3[[Číslo registrace  u jednorázové akce]:[Příjmení]],3,0))</f>
        <v/>
      </c>
      <c r="I6726" s="94"/>
      <c r="J6726" s="94"/>
      <c r="L6726" s="15"/>
      <c r="M6726" s="15"/>
      <c r="N6726" s="15"/>
    </row>
    <row r="6727" spans="2:14" s="25" customFormat="1" ht="15" customHeight="1" x14ac:dyDescent="0.3">
      <c r="B6727" s="25" t="str">
        <f>IF(A6727="","",VLOOKUP(A6727,Tabulka3[[Číslo registrace  u jednorázové akce]:[Příjmení]],2,0))</f>
        <v/>
      </c>
      <c r="C6727" s="25" t="str">
        <f>IF(A6727="","",VLOOKUP(A6727,Tabulka3[[Číslo registrace  u jednorázové akce]:[Příjmení]],3,0))</f>
        <v/>
      </c>
      <c r="I6727" s="94"/>
      <c r="J6727" s="94"/>
      <c r="L6727" s="15"/>
      <c r="M6727" s="15"/>
      <c r="N6727" s="15"/>
    </row>
    <row r="6728" spans="2:14" s="25" customFormat="1" ht="15" customHeight="1" x14ac:dyDescent="0.3">
      <c r="B6728" s="25" t="str">
        <f>IF(A6728="","",VLOOKUP(A6728,Tabulka3[[Číslo registrace  u jednorázové akce]:[Příjmení]],2,0))</f>
        <v/>
      </c>
      <c r="C6728" s="25" t="str">
        <f>IF(A6728="","",VLOOKUP(A6728,Tabulka3[[Číslo registrace  u jednorázové akce]:[Příjmení]],3,0))</f>
        <v/>
      </c>
      <c r="I6728" s="94"/>
      <c r="J6728" s="94"/>
      <c r="L6728" s="15"/>
      <c r="M6728" s="15"/>
      <c r="N6728" s="15"/>
    </row>
    <row r="6729" spans="2:14" s="25" customFormat="1" ht="15" customHeight="1" x14ac:dyDescent="0.3">
      <c r="B6729" s="25" t="str">
        <f>IF(A6729="","",VLOOKUP(A6729,Tabulka3[[Číslo registrace  u jednorázové akce]:[Příjmení]],2,0))</f>
        <v/>
      </c>
      <c r="C6729" s="25" t="str">
        <f>IF(A6729="","",VLOOKUP(A6729,Tabulka3[[Číslo registrace  u jednorázové akce]:[Příjmení]],3,0))</f>
        <v/>
      </c>
      <c r="I6729" s="94"/>
      <c r="J6729" s="94"/>
      <c r="L6729" s="15"/>
      <c r="M6729" s="15"/>
      <c r="N6729" s="15"/>
    </row>
    <row r="6730" spans="2:14" s="25" customFormat="1" ht="15" customHeight="1" x14ac:dyDescent="0.3">
      <c r="B6730" s="25" t="str">
        <f>IF(A6730="","",VLOOKUP(A6730,Tabulka3[[Číslo registrace  u jednorázové akce]:[Příjmení]],2,0))</f>
        <v/>
      </c>
      <c r="C6730" s="25" t="str">
        <f>IF(A6730="","",VLOOKUP(A6730,Tabulka3[[Číslo registrace  u jednorázové akce]:[Příjmení]],3,0))</f>
        <v/>
      </c>
      <c r="I6730" s="94"/>
      <c r="J6730" s="94"/>
      <c r="L6730" s="15"/>
      <c r="M6730" s="15"/>
      <c r="N6730" s="15"/>
    </row>
    <row r="6731" spans="2:14" s="25" customFormat="1" ht="15" customHeight="1" x14ac:dyDescent="0.3">
      <c r="B6731" s="25" t="str">
        <f>IF(A6731="","",VLOOKUP(A6731,Tabulka3[[Číslo registrace  u jednorázové akce]:[Příjmení]],2,0))</f>
        <v/>
      </c>
      <c r="C6731" s="25" t="str">
        <f>IF(A6731="","",VLOOKUP(A6731,Tabulka3[[Číslo registrace  u jednorázové akce]:[Příjmení]],3,0))</f>
        <v/>
      </c>
      <c r="I6731" s="94"/>
      <c r="J6731" s="94"/>
      <c r="L6731" s="15"/>
      <c r="M6731" s="15"/>
      <c r="N6731" s="15"/>
    </row>
    <row r="6732" spans="2:14" s="25" customFormat="1" ht="15" customHeight="1" x14ac:dyDescent="0.3">
      <c r="B6732" s="25" t="str">
        <f>IF(A6732="","",VLOOKUP(A6732,Tabulka3[[Číslo registrace  u jednorázové akce]:[Příjmení]],2,0))</f>
        <v/>
      </c>
      <c r="C6732" s="25" t="str">
        <f>IF(A6732="","",VLOOKUP(A6732,Tabulka3[[Číslo registrace  u jednorázové akce]:[Příjmení]],3,0))</f>
        <v/>
      </c>
      <c r="I6732" s="94"/>
      <c r="J6732" s="94"/>
      <c r="L6732" s="15"/>
      <c r="M6732" s="15"/>
      <c r="N6732" s="15"/>
    </row>
    <row r="6733" spans="2:14" s="25" customFormat="1" ht="15" customHeight="1" x14ac:dyDescent="0.3">
      <c r="B6733" s="25" t="str">
        <f>IF(A6733="","",VLOOKUP(A6733,Tabulka3[[Číslo registrace  u jednorázové akce]:[Příjmení]],2,0))</f>
        <v/>
      </c>
      <c r="C6733" s="25" t="str">
        <f>IF(A6733="","",VLOOKUP(A6733,Tabulka3[[Číslo registrace  u jednorázové akce]:[Příjmení]],3,0))</f>
        <v/>
      </c>
      <c r="I6733" s="94"/>
      <c r="J6733" s="94"/>
      <c r="L6733" s="15"/>
      <c r="M6733" s="15"/>
      <c r="N6733" s="15"/>
    </row>
    <row r="6734" spans="2:14" s="25" customFormat="1" ht="15" customHeight="1" x14ac:dyDescent="0.3">
      <c r="B6734" s="25" t="str">
        <f>IF(A6734="","",VLOOKUP(A6734,Tabulka3[[Číslo registrace  u jednorázové akce]:[Příjmení]],2,0))</f>
        <v/>
      </c>
      <c r="C6734" s="25" t="str">
        <f>IF(A6734="","",VLOOKUP(A6734,Tabulka3[[Číslo registrace  u jednorázové akce]:[Příjmení]],3,0))</f>
        <v/>
      </c>
      <c r="I6734" s="94"/>
      <c r="J6734" s="94"/>
      <c r="L6734" s="15"/>
      <c r="M6734" s="15"/>
      <c r="N6734" s="15"/>
    </row>
    <row r="6735" spans="2:14" s="25" customFormat="1" ht="15" customHeight="1" x14ac:dyDescent="0.3">
      <c r="B6735" s="25" t="str">
        <f>IF(A6735="","",VLOOKUP(A6735,Tabulka3[[Číslo registrace  u jednorázové akce]:[Příjmení]],2,0))</f>
        <v/>
      </c>
      <c r="C6735" s="25" t="str">
        <f>IF(A6735="","",VLOOKUP(A6735,Tabulka3[[Číslo registrace  u jednorázové akce]:[Příjmení]],3,0))</f>
        <v/>
      </c>
      <c r="I6735" s="94"/>
      <c r="J6735" s="94"/>
      <c r="L6735" s="15"/>
      <c r="M6735" s="15"/>
      <c r="N6735" s="15"/>
    </row>
    <row r="6736" spans="2:14" s="25" customFormat="1" ht="15" customHeight="1" x14ac:dyDescent="0.3">
      <c r="B6736" s="25" t="str">
        <f>IF(A6736="","",VLOOKUP(A6736,Tabulka3[[Číslo registrace  u jednorázové akce]:[Příjmení]],2,0))</f>
        <v/>
      </c>
      <c r="C6736" s="25" t="str">
        <f>IF(A6736="","",VLOOKUP(A6736,Tabulka3[[Číslo registrace  u jednorázové akce]:[Příjmení]],3,0))</f>
        <v/>
      </c>
      <c r="I6736" s="94"/>
      <c r="J6736" s="94"/>
      <c r="L6736" s="15"/>
      <c r="M6736" s="15"/>
      <c r="N6736" s="15"/>
    </row>
    <row r="6737" spans="2:14" s="25" customFormat="1" ht="15" customHeight="1" x14ac:dyDescent="0.3">
      <c r="B6737" s="25" t="str">
        <f>IF(A6737="","",VLOOKUP(A6737,Tabulka3[[Číslo registrace  u jednorázové akce]:[Příjmení]],2,0))</f>
        <v/>
      </c>
      <c r="C6737" s="25" t="str">
        <f>IF(A6737="","",VLOOKUP(A6737,Tabulka3[[Číslo registrace  u jednorázové akce]:[Příjmení]],3,0))</f>
        <v/>
      </c>
      <c r="I6737" s="94"/>
      <c r="J6737" s="94"/>
      <c r="L6737" s="15"/>
      <c r="M6737" s="15"/>
      <c r="N6737" s="15"/>
    </row>
    <row r="6738" spans="2:14" s="25" customFormat="1" ht="15" customHeight="1" x14ac:dyDescent="0.3">
      <c r="B6738" s="25" t="str">
        <f>IF(A6738="","",VLOOKUP(A6738,Tabulka3[[Číslo registrace  u jednorázové akce]:[Příjmení]],2,0))</f>
        <v/>
      </c>
      <c r="C6738" s="25" t="str">
        <f>IF(A6738="","",VLOOKUP(A6738,Tabulka3[[Číslo registrace  u jednorázové akce]:[Příjmení]],3,0))</f>
        <v/>
      </c>
      <c r="I6738" s="94"/>
      <c r="J6738" s="94"/>
      <c r="L6738" s="15"/>
      <c r="M6738" s="15"/>
      <c r="N6738" s="15"/>
    </row>
    <row r="6739" spans="2:14" s="25" customFormat="1" ht="15" customHeight="1" x14ac:dyDescent="0.3">
      <c r="B6739" s="25" t="str">
        <f>IF(A6739="","",VLOOKUP(A6739,Tabulka3[[Číslo registrace  u jednorázové akce]:[Příjmení]],2,0))</f>
        <v/>
      </c>
      <c r="C6739" s="25" t="str">
        <f>IF(A6739="","",VLOOKUP(A6739,Tabulka3[[Číslo registrace  u jednorázové akce]:[Příjmení]],3,0))</f>
        <v/>
      </c>
      <c r="I6739" s="94"/>
      <c r="J6739" s="94"/>
      <c r="L6739" s="15"/>
      <c r="M6739" s="15"/>
      <c r="N6739" s="15"/>
    </row>
    <row r="6740" spans="2:14" s="25" customFormat="1" ht="15" customHeight="1" x14ac:dyDescent="0.3">
      <c r="B6740" s="25" t="str">
        <f>IF(A6740="","",VLOOKUP(A6740,Tabulka3[[Číslo registrace  u jednorázové akce]:[Příjmení]],2,0))</f>
        <v/>
      </c>
      <c r="C6740" s="25" t="str">
        <f>IF(A6740="","",VLOOKUP(A6740,Tabulka3[[Číslo registrace  u jednorázové akce]:[Příjmení]],3,0))</f>
        <v/>
      </c>
      <c r="I6740" s="94"/>
      <c r="J6740" s="94"/>
      <c r="L6740" s="15"/>
      <c r="M6740" s="15"/>
      <c r="N6740" s="15"/>
    </row>
    <row r="6741" spans="2:14" s="25" customFormat="1" ht="15" customHeight="1" x14ac:dyDescent="0.3">
      <c r="B6741" s="25" t="str">
        <f>IF(A6741="","",VLOOKUP(A6741,Tabulka3[[Číslo registrace  u jednorázové akce]:[Příjmení]],2,0))</f>
        <v/>
      </c>
      <c r="C6741" s="25" t="str">
        <f>IF(A6741="","",VLOOKUP(A6741,Tabulka3[[Číslo registrace  u jednorázové akce]:[Příjmení]],3,0))</f>
        <v/>
      </c>
      <c r="I6741" s="94"/>
      <c r="J6741" s="94"/>
      <c r="L6741" s="15"/>
      <c r="M6741" s="15"/>
      <c r="N6741" s="15"/>
    </row>
    <row r="6742" spans="2:14" s="25" customFormat="1" ht="15" customHeight="1" x14ac:dyDescent="0.3">
      <c r="B6742" s="25" t="str">
        <f>IF(A6742="","",VLOOKUP(A6742,Tabulka3[[Číslo registrace  u jednorázové akce]:[Příjmení]],2,0))</f>
        <v/>
      </c>
      <c r="C6742" s="25" t="str">
        <f>IF(A6742="","",VLOOKUP(A6742,Tabulka3[[Číslo registrace  u jednorázové akce]:[Příjmení]],3,0))</f>
        <v/>
      </c>
      <c r="I6742" s="94"/>
      <c r="J6742" s="94"/>
      <c r="L6742" s="15"/>
      <c r="M6742" s="15"/>
      <c r="N6742" s="15"/>
    </row>
    <row r="6743" spans="2:14" s="25" customFormat="1" ht="15" customHeight="1" x14ac:dyDescent="0.3">
      <c r="B6743" s="25" t="str">
        <f>IF(A6743="","",VLOOKUP(A6743,Tabulka3[[Číslo registrace  u jednorázové akce]:[Příjmení]],2,0))</f>
        <v/>
      </c>
      <c r="C6743" s="25" t="str">
        <f>IF(A6743="","",VLOOKUP(A6743,Tabulka3[[Číslo registrace  u jednorázové akce]:[Příjmení]],3,0))</f>
        <v/>
      </c>
      <c r="I6743" s="94"/>
      <c r="J6743" s="94"/>
      <c r="L6743" s="15"/>
      <c r="M6743" s="15"/>
      <c r="N6743" s="15"/>
    </row>
    <row r="6744" spans="2:14" s="25" customFormat="1" ht="15" customHeight="1" x14ac:dyDescent="0.3">
      <c r="B6744" s="25" t="str">
        <f>IF(A6744="","",VLOOKUP(A6744,Tabulka3[[Číslo registrace  u jednorázové akce]:[Příjmení]],2,0))</f>
        <v/>
      </c>
      <c r="C6744" s="25" t="str">
        <f>IF(A6744="","",VLOOKUP(A6744,Tabulka3[[Číslo registrace  u jednorázové akce]:[Příjmení]],3,0))</f>
        <v/>
      </c>
      <c r="I6744" s="94"/>
      <c r="J6744" s="94"/>
      <c r="L6744" s="15"/>
      <c r="M6744" s="15"/>
      <c r="N6744" s="15"/>
    </row>
    <row r="6745" spans="2:14" s="25" customFormat="1" ht="15" customHeight="1" x14ac:dyDescent="0.3">
      <c r="B6745" s="25" t="str">
        <f>IF(A6745="","",VLOOKUP(A6745,Tabulka3[[Číslo registrace  u jednorázové akce]:[Příjmení]],2,0))</f>
        <v/>
      </c>
      <c r="C6745" s="25" t="str">
        <f>IF(A6745="","",VLOOKUP(A6745,Tabulka3[[Číslo registrace  u jednorázové akce]:[Příjmení]],3,0))</f>
        <v/>
      </c>
      <c r="I6745" s="94"/>
      <c r="J6745" s="94"/>
      <c r="L6745" s="15"/>
      <c r="M6745" s="15"/>
      <c r="N6745" s="15"/>
    </row>
    <row r="6746" spans="2:14" s="25" customFormat="1" ht="15" customHeight="1" x14ac:dyDescent="0.3">
      <c r="B6746" s="25" t="str">
        <f>IF(A6746="","",VLOOKUP(A6746,Tabulka3[[Číslo registrace  u jednorázové akce]:[Příjmení]],2,0))</f>
        <v/>
      </c>
      <c r="C6746" s="25" t="str">
        <f>IF(A6746="","",VLOOKUP(A6746,Tabulka3[[Číslo registrace  u jednorázové akce]:[Příjmení]],3,0))</f>
        <v/>
      </c>
      <c r="I6746" s="94"/>
      <c r="J6746" s="94"/>
      <c r="L6746" s="15"/>
      <c r="M6746" s="15"/>
      <c r="N6746" s="15"/>
    </row>
    <row r="6747" spans="2:14" s="25" customFormat="1" ht="15" customHeight="1" x14ac:dyDescent="0.3">
      <c r="B6747" s="25" t="str">
        <f>IF(A6747="","",VLOOKUP(A6747,Tabulka3[[Číslo registrace  u jednorázové akce]:[Příjmení]],2,0))</f>
        <v/>
      </c>
      <c r="C6747" s="25" t="str">
        <f>IF(A6747="","",VLOOKUP(A6747,Tabulka3[[Číslo registrace  u jednorázové akce]:[Příjmení]],3,0))</f>
        <v/>
      </c>
      <c r="I6747" s="94"/>
      <c r="J6747" s="94"/>
      <c r="L6747" s="15"/>
      <c r="M6747" s="15"/>
      <c r="N6747" s="15"/>
    </row>
    <row r="6748" spans="2:14" s="25" customFormat="1" ht="15" customHeight="1" x14ac:dyDescent="0.3">
      <c r="B6748" s="25" t="str">
        <f>IF(A6748="","",VLOOKUP(A6748,Tabulka3[[Číslo registrace  u jednorázové akce]:[Příjmení]],2,0))</f>
        <v/>
      </c>
      <c r="C6748" s="25" t="str">
        <f>IF(A6748="","",VLOOKUP(A6748,Tabulka3[[Číslo registrace  u jednorázové akce]:[Příjmení]],3,0))</f>
        <v/>
      </c>
      <c r="I6748" s="94"/>
      <c r="J6748" s="94"/>
      <c r="L6748" s="15"/>
      <c r="M6748" s="15"/>
      <c r="N6748" s="15"/>
    </row>
    <row r="6749" spans="2:14" s="25" customFormat="1" ht="15" customHeight="1" x14ac:dyDescent="0.3">
      <c r="B6749" s="25" t="str">
        <f>IF(A6749="","",VLOOKUP(A6749,Tabulka3[[Číslo registrace  u jednorázové akce]:[Příjmení]],2,0))</f>
        <v/>
      </c>
      <c r="C6749" s="25" t="str">
        <f>IF(A6749="","",VLOOKUP(A6749,Tabulka3[[Číslo registrace  u jednorázové akce]:[Příjmení]],3,0))</f>
        <v/>
      </c>
      <c r="I6749" s="94"/>
      <c r="J6749" s="94"/>
      <c r="L6749" s="15"/>
      <c r="M6749" s="15"/>
      <c r="N6749" s="15"/>
    </row>
    <row r="6750" spans="2:14" s="25" customFormat="1" ht="15" customHeight="1" x14ac:dyDescent="0.3">
      <c r="B6750" s="25" t="str">
        <f>IF(A6750="","",VLOOKUP(A6750,Tabulka3[[Číslo registrace  u jednorázové akce]:[Příjmení]],2,0))</f>
        <v/>
      </c>
      <c r="C6750" s="25" t="str">
        <f>IF(A6750="","",VLOOKUP(A6750,Tabulka3[[Číslo registrace  u jednorázové akce]:[Příjmení]],3,0))</f>
        <v/>
      </c>
      <c r="I6750" s="94"/>
      <c r="J6750" s="94"/>
      <c r="L6750" s="15"/>
      <c r="M6750" s="15"/>
      <c r="N6750" s="15"/>
    </row>
    <row r="6751" spans="2:14" s="25" customFormat="1" ht="15" customHeight="1" x14ac:dyDescent="0.3">
      <c r="B6751" s="25" t="str">
        <f>IF(A6751="","",VLOOKUP(A6751,Tabulka3[[Číslo registrace  u jednorázové akce]:[Příjmení]],2,0))</f>
        <v/>
      </c>
      <c r="C6751" s="25" t="str">
        <f>IF(A6751="","",VLOOKUP(A6751,Tabulka3[[Číslo registrace  u jednorázové akce]:[Příjmení]],3,0))</f>
        <v/>
      </c>
      <c r="I6751" s="94"/>
      <c r="J6751" s="94"/>
      <c r="L6751" s="15"/>
      <c r="M6751" s="15"/>
      <c r="N6751" s="15"/>
    </row>
    <row r="6752" spans="2:14" s="25" customFormat="1" ht="15" customHeight="1" x14ac:dyDescent="0.3">
      <c r="B6752" s="25" t="str">
        <f>IF(A6752="","",VLOOKUP(A6752,Tabulka3[[Číslo registrace  u jednorázové akce]:[Příjmení]],2,0))</f>
        <v/>
      </c>
      <c r="C6752" s="25" t="str">
        <f>IF(A6752="","",VLOOKUP(A6752,Tabulka3[[Číslo registrace  u jednorázové akce]:[Příjmení]],3,0))</f>
        <v/>
      </c>
      <c r="I6752" s="94"/>
      <c r="J6752" s="94"/>
      <c r="L6752" s="15"/>
      <c r="M6752" s="15"/>
      <c r="N6752" s="15"/>
    </row>
    <row r="6753" spans="2:14" s="25" customFormat="1" ht="15" customHeight="1" x14ac:dyDescent="0.3">
      <c r="B6753" s="25" t="str">
        <f>IF(A6753="","",VLOOKUP(A6753,Tabulka3[[Číslo registrace  u jednorázové akce]:[Příjmení]],2,0))</f>
        <v/>
      </c>
      <c r="C6753" s="25" t="str">
        <f>IF(A6753="","",VLOOKUP(A6753,Tabulka3[[Číslo registrace  u jednorázové akce]:[Příjmení]],3,0))</f>
        <v/>
      </c>
      <c r="I6753" s="94"/>
      <c r="J6753" s="94"/>
      <c r="L6753" s="15"/>
      <c r="M6753" s="15"/>
      <c r="N6753" s="15"/>
    </row>
    <row r="6754" spans="2:14" s="25" customFormat="1" ht="15" customHeight="1" x14ac:dyDescent="0.3">
      <c r="B6754" s="25" t="str">
        <f>IF(A6754="","",VLOOKUP(A6754,Tabulka3[[Číslo registrace  u jednorázové akce]:[Příjmení]],2,0))</f>
        <v/>
      </c>
      <c r="C6754" s="25" t="str">
        <f>IF(A6754="","",VLOOKUP(A6754,Tabulka3[[Číslo registrace  u jednorázové akce]:[Příjmení]],3,0))</f>
        <v/>
      </c>
      <c r="I6754" s="94"/>
      <c r="J6754" s="94"/>
      <c r="L6754" s="15"/>
      <c r="M6754" s="15"/>
      <c r="N6754" s="15"/>
    </row>
    <row r="6755" spans="2:14" s="25" customFormat="1" ht="15" customHeight="1" x14ac:dyDescent="0.3">
      <c r="B6755" s="25" t="str">
        <f>IF(A6755="","",VLOOKUP(A6755,Tabulka3[[Číslo registrace  u jednorázové akce]:[Příjmení]],2,0))</f>
        <v/>
      </c>
      <c r="C6755" s="25" t="str">
        <f>IF(A6755="","",VLOOKUP(A6755,Tabulka3[[Číslo registrace  u jednorázové akce]:[Příjmení]],3,0))</f>
        <v/>
      </c>
      <c r="I6755" s="94"/>
      <c r="J6755" s="94"/>
      <c r="L6755" s="15"/>
      <c r="M6755" s="15"/>
      <c r="N6755" s="15"/>
    </row>
    <row r="6756" spans="2:14" s="25" customFormat="1" ht="15" customHeight="1" x14ac:dyDescent="0.3">
      <c r="B6756" s="25" t="str">
        <f>IF(A6756="","",VLOOKUP(A6756,Tabulka3[[Číslo registrace  u jednorázové akce]:[Příjmení]],2,0))</f>
        <v/>
      </c>
      <c r="C6756" s="25" t="str">
        <f>IF(A6756="","",VLOOKUP(A6756,Tabulka3[[Číslo registrace  u jednorázové akce]:[Příjmení]],3,0))</f>
        <v/>
      </c>
      <c r="I6756" s="94"/>
      <c r="J6756" s="94"/>
      <c r="L6756" s="15"/>
      <c r="M6756" s="15"/>
      <c r="N6756" s="15"/>
    </row>
    <row r="6757" spans="2:14" s="25" customFormat="1" ht="15" customHeight="1" x14ac:dyDescent="0.3">
      <c r="B6757" s="25" t="str">
        <f>IF(A6757="","",VLOOKUP(A6757,Tabulka3[[Číslo registrace  u jednorázové akce]:[Příjmení]],2,0))</f>
        <v/>
      </c>
      <c r="C6757" s="25" t="str">
        <f>IF(A6757="","",VLOOKUP(A6757,Tabulka3[[Číslo registrace  u jednorázové akce]:[Příjmení]],3,0))</f>
        <v/>
      </c>
      <c r="I6757" s="94"/>
      <c r="J6757" s="94"/>
      <c r="L6757" s="15"/>
      <c r="M6757" s="15"/>
      <c r="N6757" s="15"/>
    </row>
    <row r="6758" spans="2:14" s="25" customFormat="1" ht="15" customHeight="1" x14ac:dyDescent="0.3">
      <c r="B6758" s="25" t="str">
        <f>IF(A6758="","",VLOOKUP(A6758,Tabulka3[[Číslo registrace  u jednorázové akce]:[Příjmení]],2,0))</f>
        <v/>
      </c>
      <c r="C6758" s="25" t="str">
        <f>IF(A6758="","",VLOOKUP(A6758,Tabulka3[[Číslo registrace  u jednorázové akce]:[Příjmení]],3,0))</f>
        <v/>
      </c>
      <c r="I6758" s="94"/>
      <c r="J6758" s="94"/>
      <c r="L6758" s="15"/>
      <c r="M6758" s="15"/>
      <c r="N6758" s="15"/>
    </row>
    <row r="6759" spans="2:14" s="25" customFormat="1" ht="15" customHeight="1" x14ac:dyDescent="0.3">
      <c r="B6759" s="25" t="str">
        <f>IF(A6759="","",VLOOKUP(A6759,Tabulka3[[Číslo registrace  u jednorázové akce]:[Příjmení]],2,0))</f>
        <v/>
      </c>
      <c r="C6759" s="25" t="str">
        <f>IF(A6759="","",VLOOKUP(A6759,Tabulka3[[Číslo registrace  u jednorázové akce]:[Příjmení]],3,0))</f>
        <v/>
      </c>
      <c r="I6759" s="94"/>
      <c r="J6759" s="94"/>
      <c r="L6759" s="15"/>
      <c r="M6759" s="15"/>
      <c r="N6759" s="15"/>
    </row>
    <row r="6760" spans="2:14" s="25" customFormat="1" ht="15" customHeight="1" x14ac:dyDescent="0.3">
      <c r="B6760" s="25" t="str">
        <f>IF(A6760="","",VLOOKUP(A6760,Tabulka3[[Číslo registrace  u jednorázové akce]:[Příjmení]],2,0))</f>
        <v/>
      </c>
      <c r="C6760" s="25" t="str">
        <f>IF(A6760="","",VLOOKUP(A6760,Tabulka3[[Číslo registrace  u jednorázové akce]:[Příjmení]],3,0))</f>
        <v/>
      </c>
      <c r="I6760" s="94"/>
      <c r="J6760" s="94"/>
      <c r="L6760" s="15"/>
      <c r="M6760" s="15"/>
      <c r="N6760" s="15"/>
    </row>
    <row r="6761" spans="2:14" s="25" customFormat="1" ht="15" customHeight="1" x14ac:dyDescent="0.3">
      <c r="B6761" s="25" t="str">
        <f>IF(A6761="","",VLOOKUP(A6761,Tabulka3[[Číslo registrace  u jednorázové akce]:[Příjmení]],2,0))</f>
        <v/>
      </c>
      <c r="C6761" s="25" t="str">
        <f>IF(A6761="","",VLOOKUP(A6761,Tabulka3[[Číslo registrace  u jednorázové akce]:[Příjmení]],3,0))</f>
        <v/>
      </c>
      <c r="I6761" s="94"/>
      <c r="J6761" s="94"/>
      <c r="L6761" s="15"/>
      <c r="M6761" s="15"/>
      <c r="N6761" s="15"/>
    </row>
    <row r="6762" spans="2:14" s="25" customFormat="1" ht="15" customHeight="1" x14ac:dyDescent="0.3">
      <c r="B6762" s="25" t="str">
        <f>IF(A6762="","",VLOOKUP(A6762,Tabulka3[[Číslo registrace  u jednorázové akce]:[Příjmení]],2,0))</f>
        <v/>
      </c>
      <c r="C6762" s="25" t="str">
        <f>IF(A6762="","",VLOOKUP(A6762,Tabulka3[[Číslo registrace  u jednorázové akce]:[Příjmení]],3,0))</f>
        <v/>
      </c>
      <c r="I6762" s="94"/>
      <c r="J6762" s="94"/>
      <c r="L6762" s="15"/>
      <c r="M6762" s="15"/>
      <c r="N6762" s="15"/>
    </row>
    <row r="6763" spans="2:14" s="25" customFormat="1" ht="15" customHeight="1" x14ac:dyDescent="0.3">
      <c r="B6763" s="25" t="str">
        <f>IF(A6763="","",VLOOKUP(A6763,Tabulka3[[Číslo registrace  u jednorázové akce]:[Příjmení]],2,0))</f>
        <v/>
      </c>
      <c r="C6763" s="25" t="str">
        <f>IF(A6763="","",VLOOKUP(A6763,Tabulka3[[Číslo registrace  u jednorázové akce]:[Příjmení]],3,0))</f>
        <v/>
      </c>
      <c r="I6763" s="94"/>
      <c r="J6763" s="94"/>
      <c r="L6763" s="15"/>
      <c r="M6763" s="15"/>
      <c r="N6763" s="15"/>
    </row>
    <row r="6764" spans="2:14" s="25" customFormat="1" ht="15" customHeight="1" x14ac:dyDescent="0.3">
      <c r="B6764" s="25" t="str">
        <f>IF(A6764="","",VLOOKUP(A6764,Tabulka3[[Číslo registrace  u jednorázové akce]:[Příjmení]],2,0))</f>
        <v/>
      </c>
      <c r="C6764" s="25" t="str">
        <f>IF(A6764="","",VLOOKUP(A6764,Tabulka3[[Číslo registrace  u jednorázové akce]:[Příjmení]],3,0))</f>
        <v/>
      </c>
      <c r="I6764" s="94"/>
      <c r="J6764" s="94"/>
      <c r="L6764" s="15"/>
      <c r="M6764" s="15"/>
      <c r="N6764" s="15"/>
    </row>
    <row r="6765" spans="2:14" s="25" customFormat="1" ht="15" customHeight="1" x14ac:dyDescent="0.3">
      <c r="B6765" s="25" t="str">
        <f>IF(A6765="","",VLOOKUP(A6765,Tabulka3[[Číslo registrace  u jednorázové akce]:[Příjmení]],2,0))</f>
        <v/>
      </c>
      <c r="C6765" s="25" t="str">
        <f>IF(A6765="","",VLOOKUP(A6765,Tabulka3[[Číslo registrace  u jednorázové akce]:[Příjmení]],3,0))</f>
        <v/>
      </c>
      <c r="I6765" s="94"/>
      <c r="J6765" s="94"/>
      <c r="L6765" s="15"/>
      <c r="M6765" s="15"/>
      <c r="N6765" s="15"/>
    </row>
    <row r="6766" spans="2:14" s="25" customFormat="1" ht="15" customHeight="1" x14ac:dyDescent="0.3">
      <c r="B6766" s="25" t="str">
        <f>IF(A6766="","",VLOOKUP(A6766,Tabulka3[[Číslo registrace  u jednorázové akce]:[Příjmení]],2,0))</f>
        <v/>
      </c>
      <c r="C6766" s="25" t="str">
        <f>IF(A6766="","",VLOOKUP(A6766,Tabulka3[[Číslo registrace  u jednorázové akce]:[Příjmení]],3,0))</f>
        <v/>
      </c>
      <c r="I6766" s="94"/>
      <c r="J6766" s="94"/>
      <c r="L6766" s="15"/>
      <c r="M6766" s="15"/>
      <c r="N6766" s="15"/>
    </row>
    <row r="6767" spans="2:14" s="25" customFormat="1" ht="15" customHeight="1" x14ac:dyDescent="0.3">
      <c r="B6767" s="25" t="str">
        <f>IF(A6767="","",VLOOKUP(A6767,Tabulka3[[Číslo registrace  u jednorázové akce]:[Příjmení]],2,0))</f>
        <v/>
      </c>
      <c r="C6767" s="25" t="str">
        <f>IF(A6767="","",VLOOKUP(A6767,Tabulka3[[Číslo registrace  u jednorázové akce]:[Příjmení]],3,0))</f>
        <v/>
      </c>
      <c r="I6767" s="94"/>
      <c r="J6767" s="94"/>
      <c r="L6767" s="15"/>
      <c r="M6767" s="15"/>
      <c r="N6767" s="15"/>
    </row>
    <row r="6768" spans="2:14" s="25" customFormat="1" ht="15" customHeight="1" x14ac:dyDescent="0.3">
      <c r="B6768" s="25" t="str">
        <f>IF(A6768="","",VLOOKUP(A6768,Tabulka3[[Číslo registrace  u jednorázové akce]:[Příjmení]],2,0))</f>
        <v/>
      </c>
      <c r="C6768" s="25" t="str">
        <f>IF(A6768="","",VLOOKUP(A6768,Tabulka3[[Číslo registrace  u jednorázové akce]:[Příjmení]],3,0))</f>
        <v/>
      </c>
      <c r="I6768" s="94"/>
      <c r="J6768" s="94"/>
      <c r="L6768" s="15"/>
      <c r="M6768" s="15"/>
      <c r="N6768" s="15"/>
    </row>
    <row r="6769" spans="2:14" s="25" customFormat="1" ht="15" customHeight="1" x14ac:dyDescent="0.3">
      <c r="B6769" s="25" t="str">
        <f>IF(A6769="","",VLOOKUP(A6769,Tabulka3[[Číslo registrace  u jednorázové akce]:[Příjmení]],2,0))</f>
        <v/>
      </c>
      <c r="C6769" s="25" t="str">
        <f>IF(A6769="","",VLOOKUP(A6769,Tabulka3[[Číslo registrace  u jednorázové akce]:[Příjmení]],3,0))</f>
        <v/>
      </c>
      <c r="I6769" s="94"/>
      <c r="J6769" s="94"/>
      <c r="L6769" s="15"/>
      <c r="M6769" s="15"/>
      <c r="N6769" s="15"/>
    </row>
    <row r="6770" spans="2:14" s="25" customFormat="1" ht="15" customHeight="1" x14ac:dyDescent="0.3">
      <c r="B6770" s="25" t="str">
        <f>IF(A6770="","",VLOOKUP(A6770,Tabulka3[[Číslo registrace  u jednorázové akce]:[Příjmení]],2,0))</f>
        <v/>
      </c>
      <c r="C6770" s="25" t="str">
        <f>IF(A6770="","",VLOOKUP(A6770,Tabulka3[[Číslo registrace  u jednorázové akce]:[Příjmení]],3,0))</f>
        <v/>
      </c>
      <c r="I6770" s="94"/>
      <c r="J6770" s="94"/>
      <c r="L6770" s="15"/>
      <c r="M6770" s="15"/>
      <c r="N6770" s="15"/>
    </row>
    <row r="6771" spans="2:14" s="25" customFormat="1" ht="15" customHeight="1" x14ac:dyDescent="0.3">
      <c r="B6771" s="25" t="str">
        <f>IF(A6771="","",VLOOKUP(A6771,Tabulka3[[Číslo registrace  u jednorázové akce]:[Příjmení]],2,0))</f>
        <v/>
      </c>
      <c r="C6771" s="25" t="str">
        <f>IF(A6771="","",VLOOKUP(A6771,Tabulka3[[Číslo registrace  u jednorázové akce]:[Příjmení]],3,0))</f>
        <v/>
      </c>
      <c r="I6771" s="94"/>
      <c r="J6771" s="94"/>
      <c r="L6771" s="15"/>
      <c r="M6771" s="15"/>
      <c r="N6771" s="15"/>
    </row>
    <row r="6772" spans="2:14" s="25" customFormat="1" ht="15" customHeight="1" x14ac:dyDescent="0.3">
      <c r="B6772" s="25" t="str">
        <f>IF(A6772="","",VLOOKUP(A6772,Tabulka3[[Číslo registrace  u jednorázové akce]:[Příjmení]],2,0))</f>
        <v/>
      </c>
      <c r="C6772" s="25" t="str">
        <f>IF(A6772="","",VLOOKUP(A6772,Tabulka3[[Číslo registrace  u jednorázové akce]:[Příjmení]],3,0))</f>
        <v/>
      </c>
      <c r="I6772" s="94"/>
      <c r="J6772" s="94"/>
      <c r="L6772" s="15"/>
      <c r="M6772" s="15"/>
      <c r="N6772" s="15"/>
    </row>
    <row r="6773" spans="2:14" s="25" customFormat="1" ht="15" customHeight="1" x14ac:dyDescent="0.3">
      <c r="B6773" s="25" t="str">
        <f>IF(A6773="","",VLOOKUP(A6773,Tabulka3[[Číslo registrace  u jednorázové akce]:[Příjmení]],2,0))</f>
        <v/>
      </c>
      <c r="C6773" s="25" t="str">
        <f>IF(A6773="","",VLOOKUP(A6773,Tabulka3[[Číslo registrace  u jednorázové akce]:[Příjmení]],3,0))</f>
        <v/>
      </c>
      <c r="I6773" s="94"/>
      <c r="J6773" s="94"/>
      <c r="L6773" s="15"/>
      <c r="M6773" s="15"/>
      <c r="N6773" s="15"/>
    </row>
    <row r="6774" spans="2:14" s="25" customFormat="1" ht="15" customHeight="1" x14ac:dyDescent="0.3">
      <c r="B6774" s="25" t="str">
        <f>IF(A6774="","",VLOOKUP(A6774,Tabulka3[[Číslo registrace  u jednorázové akce]:[Příjmení]],2,0))</f>
        <v/>
      </c>
      <c r="C6774" s="25" t="str">
        <f>IF(A6774="","",VLOOKUP(A6774,Tabulka3[[Číslo registrace  u jednorázové akce]:[Příjmení]],3,0))</f>
        <v/>
      </c>
      <c r="I6774" s="94"/>
      <c r="J6774" s="94"/>
      <c r="L6774" s="15"/>
      <c r="M6774" s="15"/>
      <c r="N6774" s="15"/>
    </row>
    <row r="6775" spans="2:14" s="25" customFormat="1" ht="15" customHeight="1" x14ac:dyDescent="0.3">
      <c r="B6775" s="25" t="str">
        <f>IF(A6775="","",VLOOKUP(A6775,Tabulka3[[Číslo registrace  u jednorázové akce]:[Příjmení]],2,0))</f>
        <v/>
      </c>
      <c r="C6775" s="25" t="str">
        <f>IF(A6775="","",VLOOKUP(A6775,Tabulka3[[Číslo registrace  u jednorázové akce]:[Příjmení]],3,0))</f>
        <v/>
      </c>
      <c r="I6775" s="94"/>
      <c r="J6775" s="94"/>
      <c r="L6775" s="15"/>
      <c r="M6775" s="15"/>
      <c r="N6775" s="15"/>
    </row>
    <row r="6776" spans="2:14" s="25" customFormat="1" ht="15" customHeight="1" x14ac:dyDescent="0.3">
      <c r="B6776" s="25" t="str">
        <f>IF(A6776="","",VLOOKUP(A6776,Tabulka3[[Číslo registrace  u jednorázové akce]:[Příjmení]],2,0))</f>
        <v/>
      </c>
      <c r="C6776" s="25" t="str">
        <f>IF(A6776="","",VLOOKUP(A6776,Tabulka3[[Číslo registrace  u jednorázové akce]:[Příjmení]],3,0))</f>
        <v/>
      </c>
      <c r="I6776" s="94"/>
      <c r="J6776" s="94"/>
      <c r="L6776" s="15"/>
      <c r="M6776" s="15"/>
      <c r="N6776" s="15"/>
    </row>
    <row r="6777" spans="2:14" s="25" customFormat="1" ht="15" customHeight="1" x14ac:dyDescent="0.3">
      <c r="B6777" s="25" t="str">
        <f>IF(A6777="","",VLOOKUP(A6777,Tabulka3[[Číslo registrace  u jednorázové akce]:[Příjmení]],2,0))</f>
        <v/>
      </c>
      <c r="C6777" s="25" t="str">
        <f>IF(A6777="","",VLOOKUP(A6777,Tabulka3[[Číslo registrace  u jednorázové akce]:[Příjmení]],3,0))</f>
        <v/>
      </c>
      <c r="I6777" s="94"/>
      <c r="J6777" s="94"/>
      <c r="L6777" s="15"/>
      <c r="M6777" s="15"/>
      <c r="N6777" s="15"/>
    </row>
    <row r="6778" spans="2:14" s="25" customFormat="1" ht="15" customHeight="1" x14ac:dyDescent="0.3">
      <c r="B6778" s="25" t="str">
        <f>IF(A6778="","",VLOOKUP(A6778,Tabulka3[[Číslo registrace  u jednorázové akce]:[Příjmení]],2,0))</f>
        <v/>
      </c>
      <c r="C6778" s="25" t="str">
        <f>IF(A6778="","",VLOOKUP(A6778,Tabulka3[[Číslo registrace  u jednorázové akce]:[Příjmení]],3,0))</f>
        <v/>
      </c>
      <c r="I6778" s="94"/>
      <c r="J6778" s="94"/>
      <c r="L6778" s="15"/>
      <c r="M6778" s="15"/>
      <c r="N6778" s="15"/>
    </row>
    <row r="6779" spans="2:14" s="25" customFormat="1" ht="15" customHeight="1" x14ac:dyDescent="0.3">
      <c r="B6779" s="25" t="str">
        <f>IF(A6779="","",VLOOKUP(A6779,Tabulka3[[Číslo registrace  u jednorázové akce]:[Příjmení]],2,0))</f>
        <v/>
      </c>
      <c r="C6779" s="25" t="str">
        <f>IF(A6779="","",VLOOKUP(A6779,Tabulka3[[Číslo registrace  u jednorázové akce]:[Příjmení]],3,0))</f>
        <v/>
      </c>
      <c r="I6779" s="94"/>
      <c r="J6779" s="94"/>
      <c r="L6779" s="15"/>
      <c r="M6779" s="15"/>
      <c r="N6779" s="15"/>
    </row>
    <row r="6780" spans="2:14" s="25" customFormat="1" ht="15" customHeight="1" x14ac:dyDescent="0.3">
      <c r="B6780" s="25" t="str">
        <f>IF(A6780="","",VLOOKUP(A6780,Tabulka3[[Číslo registrace  u jednorázové akce]:[Příjmení]],2,0))</f>
        <v/>
      </c>
      <c r="C6780" s="25" t="str">
        <f>IF(A6780="","",VLOOKUP(A6780,Tabulka3[[Číslo registrace  u jednorázové akce]:[Příjmení]],3,0))</f>
        <v/>
      </c>
      <c r="I6780" s="94"/>
      <c r="J6780" s="94"/>
      <c r="L6780" s="15"/>
      <c r="M6780" s="15"/>
      <c r="N6780" s="15"/>
    </row>
    <row r="6781" spans="2:14" s="25" customFormat="1" ht="15" customHeight="1" x14ac:dyDescent="0.3">
      <c r="B6781" s="25" t="str">
        <f>IF(A6781="","",VLOOKUP(A6781,Tabulka3[[Číslo registrace  u jednorázové akce]:[Příjmení]],2,0))</f>
        <v/>
      </c>
      <c r="C6781" s="25" t="str">
        <f>IF(A6781="","",VLOOKUP(A6781,Tabulka3[[Číslo registrace  u jednorázové akce]:[Příjmení]],3,0))</f>
        <v/>
      </c>
      <c r="I6781" s="94"/>
      <c r="J6781" s="94"/>
      <c r="L6781" s="15"/>
      <c r="M6781" s="15"/>
      <c r="N6781" s="15"/>
    </row>
    <row r="6782" spans="2:14" s="25" customFormat="1" ht="15" customHeight="1" x14ac:dyDescent="0.3">
      <c r="B6782" s="25" t="str">
        <f>IF(A6782="","",VLOOKUP(A6782,Tabulka3[[Číslo registrace  u jednorázové akce]:[Příjmení]],2,0))</f>
        <v/>
      </c>
      <c r="C6782" s="25" t="str">
        <f>IF(A6782="","",VLOOKUP(A6782,Tabulka3[[Číslo registrace  u jednorázové akce]:[Příjmení]],3,0))</f>
        <v/>
      </c>
      <c r="I6782" s="94"/>
      <c r="J6782" s="94"/>
      <c r="L6782" s="15"/>
      <c r="M6782" s="15"/>
      <c r="N6782" s="15"/>
    </row>
    <row r="6783" spans="2:14" s="25" customFormat="1" ht="15" customHeight="1" x14ac:dyDescent="0.3">
      <c r="B6783" s="25" t="str">
        <f>IF(A6783="","",VLOOKUP(A6783,Tabulka3[[Číslo registrace  u jednorázové akce]:[Příjmení]],2,0))</f>
        <v/>
      </c>
      <c r="C6783" s="25" t="str">
        <f>IF(A6783="","",VLOOKUP(A6783,Tabulka3[[Číslo registrace  u jednorázové akce]:[Příjmení]],3,0))</f>
        <v/>
      </c>
      <c r="I6783" s="94"/>
      <c r="J6783" s="94"/>
      <c r="L6783" s="15"/>
      <c r="M6783" s="15"/>
      <c r="N6783" s="15"/>
    </row>
    <row r="6784" spans="2:14" s="25" customFormat="1" ht="15" customHeight="1" x14ac:dyDescent="0.3">
      <c r="B6784" s="25" t="str">
        <f>IF(A6784="","",VLOOKUP(A6784,Tabulka3[[Číslo registrace  u jednorázové akce]:[Příjmení]],2,0))</f>
        <v/>
      </c>
      <c r="C6784" s="25" t="str">
        <f>IF(A6784="","",VLOOKUP(A6784,Tabulka3[[Číslo registrace  u jednorázové akce]:[Příjmení]],3,0))</f>
        <v/>
      </c>
      <c r="I6784" s="94"/>
      <c r="J6784" s="94"/>
      <c r="L6784" s="15"/>
      <c r="M6784" s="15"/>
      <c r="N6784" s="15"/>
    </row>
    <row r="6785" spans="2:14" s="25" customFormat="1" ht="15" customHeight="1" x14ac:dyDescent="0.3">
      <c r="B6785" s="25" t="str">
        <f>IF(A6785="","",VLOOKUP(A6785,Tabulka3[[Číslo registrace  u jednorázové akce]:[Příjmení]],2,0))</f>
        <v/>
      </c>
      <c r="C6785" s="25" t="str">
        <f>IF(A6785="","",VLOOKUP(A6785,Tabulka3[[Číslo registrace  u jednorázové akce]:[Příjmení]],3,0))</f>
        <v/>
      </c>
      <c r="I6785" s="94"/>
      <c r="J6785" s="94"/>
      <c r="L6785" s="15"/>
      <c r="M6785" s="15"/>
      <c r="N6785" s="15"/>
    </row>
    <row r="6786" spans="2:14" s="25" customFormat="1" ht="15" customHeight="1" x14ac:dyDescent="0.3">
      <c r="B6786" s="25" t="str">
        <f>IF(A6786="","",VLOOKUP(A6786,Tabulka3[[Číslo registrace  u jednorázové akce]:[Příjmení]],2,0))</f>
        <v/>
      </c>
      <c r="C6786" s="25" t="str">
        <f>IF(A6786="","",VLOOKUP(A6786,Tabulka3[[Číslo registrace  u jednorázové akce]:[Příjmení]],3,0))</f>
        <v/>
      </c>
      <c r="I6786" s="94"/>
      <c r="J6786" s="94"/>
      <c r="L6786" s="15"/>
      <c r="M6786" s="15"/>
      <c r="N6786" s="15"/>
    </row>
    <row r="6787" spans="2:14" s="25" customFormat="1" ht="15" customHeight="1" x14ac:dyDescent="0.3">
      <c r="B6787" s="25" t="str">
        <f>IF(A6787="","",VLOOKUP(A6787,Tabulka3[[Číslo registrace  u jednorázové akce]:[Příjmení]],2,0))</f>
        <v/>
      </c>
      <c r="C6787" s="25" t="str">
        <f>IF(A6787="","",VLOOKUP(A6787,Tabulka3[[Číslo registrace  u jednorázové akce]:[Příjmení]],3,0))</f>
        <v/>
      </c>
      <c r="I6787" s="94"/>
      <c r="J6787" s="94"/>
      <c r="L6787" s="15"/>
      <c r="M6787" s="15"/>
      <c r="N6787" s="15"/>
    </row>
    <row r="6788" spans="2:14" s="25" customFormat="1" ht="15" customHeight="1" x14ac:dyDescent="0.3">
      <c r="B6788" s="25" t="str">
        <f>IF(A6788="","",VLOOKUP(A6788,Tabulka3[[Číslo registrace  u jednorázové akce]:[Příjmení]],2,0))</f>
        <v/>
      </c>
      <c r="C6788" s="25" t="str">
        <f>IF(A6788="","",VLOOKUP(A6788,Tabulka3[[Číslo registrace  u jednorázové akce]:[Příjmení]],3,0))</f>
        <v/>
      </c>
      <c r="I6788" s="94"/>
      <c r="J6788" s="94"/>
      <c r="L6788" s="15"/>
      <c r="M6788" s="15"/>
      <c r="N6788" s="15"/>
    </row>
    <row r="6789" spans="2:14" s="25" customFormat="1" ht="15" customHeight="1" x14ac:dyDescent="0.3">
      <c r="B6789" s="25" t="str">
        <f>IF(A6789="","",VLOOKUP(A6789,Tabulka3[[Číslo registrace  u jednorázové akce]:[Příjmení]],2,0))</f>
        <v/>
      </c>
      <c r="C6789" s="25" t="str">
        <f>IF(A6789="","",VLOOKUP(A6789,Tabulka3[[Číslo registrace  u jednorázové akce]:[Příjmení]],3,0))</f>
        <v/>
      </c>
      <c r="I6789" s="94"/>
      <c r="J6789" s="94"/>
      <c r="L6789" s="15"/>
      <c r="M6789" s="15"/>
      <c r="N6789" s="15"/>
    </row>
    <row r="6790" spans="2:14" s="25" customFormat="1" ht="15" customHeight="1" x14ac:dyDescent="0.3">
      <c r="B6790" s="25" t="str">
        <f>IF(A6790="","",VLOOKUP(A6790,Tabulka3[[Číslo registrace  u jednorázové akce]:[Příjmení]],2,0))</f>
        <v/>
      </c>
      <c r="C6790" s="25" t="str">
        <f>IF(A6790="","",VLOOKUP(A6790,Tabulka3[[Číslo registrace  u jednorázové akce]:[Příjmení]],3,0))</f>
        <v/>
      </c>
      <c r="I6790" s="94"/>
      <c r="J6790" s="94"/>
      <c r="L6790" s="15"/>
      <c r="M6790" s="15"/>
      <c r="N6790" s="15"/>
    </row>
    <row r="6791" spans="2:14" s="25" customFormat="1" ht="15" customHeight="1" x14ac:dyDescent="0.3">
      <c r="B6791" s="25" t="str">
        <f>IF(A6791="","",VLOOKUP(A6791,Tabulka3[[Číslo registrace  u jednorázové akce]:[Příjmení]],2,0))</f>
        <v/>
      </c>
      <c r="C6791" s="25" t="str">
        <f>IF(A6791="","",VLOOKUP(A6791,Tabulka3[[Číslo registrace  u jednorázové akce]:[Příjmení]],3,0))</f>
        <v/>
      </c>
      <c r="I6791" s="94"/>
      <c r="J6791" s="94"/>
      <c r="L6791" s="15"/>
      <c r="M6791" s="15"/>
      <c r="N6791" s="15"/>
    </row>
    <row r="6792" spans="2:14" s="25" customFormat="1" ht="15" customHeight="1" x14ac:dyDescent="0.3">
      <c r="B6792" s="25" t="str">
        <f>IF(A6792="","",VLOOKUP(A6792,Tabulka3[[Číslo registrace  u jednorázové akce]:[Příjmení]],2,0))</f>
        <v/>
      </c>
      <c r="C6792" s="25" t="str">
        <f>IF(A6792="","",VLOOKUP(A6792,Tabulka3[[Číslo registrace  u jednorázové akce]:[Příjmení]],3,0))</f>
        <v/>
      </c>
      <c r="I6792" s="94"/>
      <c r="J6792" s="94"/>
      <c r="L6792" s="15"/>
      <c r="M6792" s="15"/>
      <c r="N6792" s="15"/>
    </row>
    <row r="6793" spans="2:14" s="25" customFormat="1" ht="15" customHeight="1" x14ac:dyDescent="0.3">
      <c r="B6793" s="25" t="str">
        <f>IF(A6793="","",VLOOKUP(A6793,Tabulka3[[Číslo registrace  u jednorázové akce]:[Příjmení]],2,0))</f>
        <v/>
      </c>
      <c r="C6793" s="25" t="str">
        <f>IF(A6793="","",VLOOKUP(A6793,Tabulka3[[Číslo registrace  u jednorázové akce]:[Příjmení]],3,0))</f>
        <v/>
      </c>
      <c r="I6793" s="94"/>
      <c r="J6793" s="94"/>
      <c r="L6793" s="15"/>
      <c r="M6793" s="15"/>
      <c r="N6793" s="15"/>
    </row>
    <row r="6794" spans="2:14" s="25" customFormat="1" ht="15" customHeight="1" x14ac:dyDescent="0.3">
      <c r="B6794" s="25" t="str">
        <f>IF(A6794="","",VLOOKUP(A6794,Tabulka3[[Číslo registrace  u jednorázové akce]:[Příjmení]],2,0))</f>
        <v/>
      </c>
      <c r="C6794" s="25" t="str">
        <f>IF(A6794="","",VLOOKUP(A6794,Tabulka3[[Číslo registrace  u jednorázové akce]:[Příjmení]],3,0))</f>
        <v/>
      </c>
      <c r="I6794" s="94"/>
      <c r="J6794" s="94"/>
      <c r="L6794" s="15"/>
      <c r="M6794" s="15"/>
      <c r="N6794" s="15"/>
    </row>
    <row r="6795" spans="2:14" s="25" customFormat="1" ht="15" customHeight="1" x14ac:dyDescent="0.3">
      <c r="B6795" s="25" t="str">
        <f>IF(A6795="","",VLOOKUP(A6795,Tabulka3[[Číslo registrace  u jednorázové akce]:[Příjmení]],2,0))</f>
        <v/>
      </c>
      <c r="C6795" s="25" t="str">
        <f>IF(A6795="","",VLOOKUP(A6795,Tabulka3[[Číslo registrace  u jednorázové akce]:[Příjmení]],3,0))</f>
        <v/>
      </c>
      <c r="I6795" s="94"/>
      <c r="J6795" s="94"/>
      <c r="L6795" s="15"/>
      <c r="M6795" s="15"/>
      <c r="N6795" s="15"/>
    </row>
    <row r="6796" spans="2:14" s="25" customFormat="1" ht="15" customHeight="1" x14ac:dyDescent="0.3">
      <c r="B6796" s="25" t="str">
        <f>IF(A6796="","",VLOOKUP(A6796,Tabulka3[[Číslo registrace  u jednorázové akce]:[Příjmení]],2,0))</f>
        <v/>
      </c>
      <c r="C6796" s="25" t="str">
        <f>IF(A6796="","",VLOOKUP(A6796,Tabulka3[[Číslo registrace  u jednorázové akce]:[Příjmení]],3,0))</f>
        <v/>
      </c>
      <c r="I6796" s="94"/>
      <c r="J6796" s="94"/>
      <c r="L6796" s="15"/>
      <c r="M6796" s="15"/>
      <c r="N6796" s="15"/>
    </row>
    <row r="6797" spans="2:14" s="25" customFormat="1" ht="15" customHeight="1" x14ac:dyDescent="0.3">
      <c r="B6797" s="25" t="str">
        <f>IF(A6797="","",VLOOKUP(A6797,Tabulka3[[Číslo registrace  u jednorázové akce]:[Příjmení]],2,0))</f>
        <v/>
      </c>
      <c r="C6797" s="25" t="str">
        <f>IF(A6797="","",VLOOKUP(A6797,Tabulka3[[Číslo registrace  u jednorázové akce]:[Příjmení]],3,0))</f>
        <v/>
      </c>
      <c r="I6797" s="94"/>
      <c r="J6797" s="94"/>
      <c r="L6797" s="15"/>
      <c r="M6797" s="15"/>
      <c r="N6797" s="15"/>
    </row>
    <row r="6798" spans="2:14" s="25" customFormat="1" ht="15" customHeight="1" x14ac:dyDescent="0.3">
      <c r="B6798" s="25" t="str">
        <f>IF(A6798="","",VLOOKUP(A6798,Tabulka3[[Číslo registrace  u jednorázové akce]:[Příjmení]],2,0))</f>
        <v/>
      </c>
      <c r="C6798" s="25" t="str">
        <f>IF(A6798="","",VLOOKUP(A6798,Tabulka3[[Číslo registrace  u jednorázové akce]:[Příjmení]],3,0))</f>
        <v/>
      </c>
      <c r="I6798" s="94"/>
      <c r="J6798" s="94"/>
      <c r="L6798" s="15"/>
      <c r="M6798" s="15"/>
      <c r="N6798" s="15"/>
    </row>
    <row r="6799" spans="2:14" s="25" customFormat="1" ht="15" customHeight="1" x14ac:dyDescent="0.3">
      <c r="B6799" s="25" t="str">
        <f>IF(A6799="","",VLOOKUP(A6799,Tabulka3[[Číslo registrace  u jednorázové akce]:[Příjmení]],2,0))</f>
        <v/>
      </c>
      <c r="C6799" s="25" t="str">
        <f>IF(A6799="","",VLOOKUP(A6799,Tabulka3[[Číslo registrace  u jednorázové akce]:[Příjmení]],3,0))</f>
        <v/>
      </c>
      <c r="I6799" s="94"/>
      <c r="J6799" s="94"/>
      <c r="L6799" s="15"/>
      <c r="M6799" s="15"/>
      <c r="N6799" s="15"/>
    </row>
    <row r="6800" spans="2:14" s="25" customFormat="1" ht="15" customHeight="1" x14ac:dyDescent="0.3">
      <c r="B6800" s="25" t="str">
        <f>IF(A6800="","",VLOOKUP(A6800,Tabulka3[[Číslo registrace  u jednorázové akce]:[Příjmení]],2,0))</f>
        <v/>
      </c>
      <c r="C6800" s="25" t="str">
        <f>IF(A6800="","",VLOOKUP(A6800,Tabulka3[[Číslo registrace  u jednorázové akce]:[Příjmení]],3,0))</f>
        <v/>
      </c>
      <c r="I6800" s="94"/>
      <c r="J6800" s="94"/>
      <c r="L6800" s="15"/>
      <c r="M6800" s="15"/>
      <c r="N6800" s="15"/>
    </row>
    <row r="6801" spans="2:14" s="25" customFormat="1" ht="15" customHeight="1" x14ac:dyDescent="0.3">
      <c r="B6801" s="25" t="str">
        <f>IF(A6801="","",VLOOKUP(A6801,Tabulka3[[Číslo registrace  u jednorázové akce]:[Příjmení]],2,0))</f>
        <v/>
      </c>
      <c r="C6801" s="25" t="str">
        <f>IF(A6801="","",VLOOKUP(A6801,Tabulka3[[Číslo registrace  u jednorázové akce]:[Příjmení]],3,0))</f>
        <v/>
      </c>
      <c r="I6801" s="94"/>
      <c r="J6801" s="94"/>
      <c r="L6801" s="15"/>
      <c r="M6801" s="15"/>
      <c r="N6801" s="15"/>
    </row>
    <row r="6802" spans="2:14" s="25" customFormat="1" ht="15" customHeight="1" x14ac:dyDescent="0.3">
      <c r="B6802" s="25" t="str">
        <f>IF(A6802="","",VLOOKUP(A6802,Tabulka3[[Číslo registrace  u jednorázové akce]:[Příjmení]],2,0))</f>
        <v/>
      </c>
      <c r="C6802" s="25" t="str">
        <f>IF(A6802="","",VLOOKUP(A6802,Tabulka3[[Číslo registrace  u jednorázové akce]:[Příjmení]],3,0))</f>
        <v/>
      </c>
      <c r="I6802" s="94"/>
      <c r="J6802" s="94"/>
      <c r="L6802" s="15"/>
      <c r="M6802" s="15"/>
      <c r="N6802" s="15"/>
    </row>
    <row r="6803" spans="2:14" s="25" customFormat="1" ht="15" customHeight="1" x14ac:dyDescent="0.3">
      <c r="B6803" s="25" t="str">
        <f>IF(A6803="","",VLOOKUP(A6803,Tabulka3[[Číslo registrace  u jednorázové akce]:[Příjmení]],2,0))</f>
        <v/>
      </c>
      <c r="C6803" s="25" t="str">
        <f>IF(A6803="","",VLOOKUP(A6803,Tabulka3[[Číslo registrace  u jednorázové akce]:[Příjmení]],3,0))</f>
        <v/>
      </c>
      <c r="I6803" s="94"/>
      <c r="J6803" s="94"/>
      <c r="L6803" s="15"/>
      <c r="M6803" s="15"/>
      <c r="N6803" s="15"/>
    </row>
    <row r="6804" spans="2:14" s="25" customFormat="1" ht="15" customHeight="1" x14ac:dyDescent="0.3">
      <c r="B6804" s="25" t="str">
        <f>IF(A6804="","",VLOOKUP(A6804,Tabulka3[[Číslo registrace  u jednorázové akce]:[Příjmení]],2,0))</f>
        <v/>
      </c>
      <c r="C6804" s="25" t="str">
        <f>IF(A6804="","",VLOOKUP(A6804,Tabulka3[[Číslo registrace  u jednorázové akce]:[Příjmení]],3,0))</f>
        <v/>
      </c>
      <c r="I6804" s="94"/>
      <c r="J6804" s="94"/>
      <c r="L6804" s="15"/>
      <c r="M6804" s="15"/>
      <c r="N6804" s="15"/>
    </row>
    <row r="6805" spans="2:14" s="25" customFormat="1" ht="15" customHeight="1" x14ac:dyDescent="0.3">
      <c r="B6805" s="25" t="str">
        <f>IF(A6805="","",VLOOKUP(A6805,Tabulka3[[Číslo registrace  u jednorázové akce]:[Příjmení]],2,0))</f>
        <v/>
      </c>
      <c r="C6805" s="25" t="str">
        <f>IF(A6805="","",VLOOKUP(A6805,Tabulka3[[Číslo registrace  u jednorázové akce]:[Příjmení]],3,0))</f>
        <v/>
      </c>
      <c r="I6805" s="94"/>
      <c r="J6805" s="94"/>
      <c r="L6805" s="15"/>
      <c r="M6805" s="15"/>
      <c r="N6805" s="15"/>
    </row>
    <row r="6806" spans="2:14" s="25" customFormat="1" ht="15" customHeight="1" x14ac:dyDescent="0.3">
      <c r="B6806" s="25" t="str">
        <f>IF(A6806="","",VLOOKUP(A6806,Tabulka3[[Číslo registrace  u jednorázové akce]:[Příjmení]],2,0))</f>
        <v/>
      </c>
      <c r="C6806" s="25" t="str">
        <f>IF(A6806="","",VLOOKUP(A6806,Tabulka3[[Číslo registrace  u jednorázové akce]:[Příjmení]],3,0))</f>
        <v/>
      </c>
      <c r="I6806" s="94"/>
      <c r="J6806" s="94"/>
      <c r="L6806" s="15"/>
      <c r="M6806" s="15"/>
      <c r="N6806" s="15"/>
    </row>
    <row r="6807" spans="2:14" s="25" customFormat="1" ht="15" customHeight="1" x14ac:dyDescent="0.3">
      <c r="B6807" s="25" t="str">
        <f>IF(A6807="","",VLOOKUP(A6807,Tabulka3[[Číslo registrace  u jednorázové akce]:[Příjmení]],2,0))</f>
        <v/>
      </c>
      <c r="C6807" s="25" t="str">
        <f>IF(A6807="","",VLOOKUP(A6807,Tabulka3[[Číslo registrace  u jednorázové akce]:[Příjmení]],3,0))</f>
        <v/>
      </c>
      <c r="I6807" s="94"/>
      <c r="J6807" s="94"/>
      <c r="L6807" s="15"/>
      <c r="M6807" s="15"/>
      <c r="N6807" s="15"/>
    </row>
    <row r="6808" spans="2:14" s="25" customFormat="1" ht="15" customHeight="1" x14ac:dyDescent="0.3">
      <c r="B6808" s="25" t="str">
        <f>IF(A6808="","",VLOOKUP(A6808,Tabulka3[[Číslo registrace  u jednorázové akce]:[Příjmení]],2,0))</f>
        <v/>
      </c>
      <c r="C6808" s="25" t="str">
        <f>IF(A6808="","",VLOOKUP(A6808,Tabulka3[[Číslo registrace  u jednorázové akce]:[Příjmení]],3,0))</f>
        <v/>
      </c>
      <c r="I6808" s="94"/>
      <c r="J6808" s="94"/>
      <c r="L6808" s="15"/>
      <c r="M6808" s="15"/>
      <c r="N6808" s="15"/>
    </row>
    <row r="6809" spans="2:14" s="25" customFormat="1" ht="15" customHeight="1" x14ac:dyDescent="0.3">
      <c r="B6809" s="25" t="str">
        <f>IF(A6809="","",VLOOKUP(A6809,Tabulka3[[Číslo registrace  u jednorázové akce]:[Příjmení]],2,0))</f>
        <v/>
      </c>
      <c r="C6809" s="25" t="str">
        <f>IF(A6809="","",VLOOKUP(A6809,Tabulka3[[Číslo registrace  u jednorázové akce]:[Příjmení]],3,0))</f>
        <v/>
      </c>
      <c r="I6809" s="94"/>
      <c r="J6809" s="94"/>
      <c r="L6809" s="15"/>
      <c r="M6809" s="15"/>
      <c r="N6809" s="15"/>
    </row>
    <row r="6810" spans="2:14" s="25" customFormat="1" ht="15" customHeight="1" x14ac:dyDescent="0.3">
      <c r="B6810" s="25" t="str">
        <f>IF(A6810="","",VLOOKUP(A6810,Tabulka3[[Číslo registrace  u jednorázové akce]:[Příjmení]],2,0))</f>
        <v/>
      </c>
      <c r="C6810" s="25" t="str">
        <f>IF(A6810="","",VLOOKUP(A6810,Tabulka3[[Číslo registrace  u jednorázové akce]:[Příjmení]],3,0))</f>
        <v/>
      </c>
      <c r="I6810" s="94"/>
      <c r="J6810" s="94"/>
      <c r="L6810" s="15"/>
      <c r="M6810" s="15"/>
      <c r="N6810" s="15"/>
    </row>
    <row r="6811" spans="2:14" s="25" customFormat="1" ht="15" customHeight="1" x14ac:dyDescent="0.3">
      <c r="B6811" s="25" t="str">
        <f>IF(A6811="","",VLOOKUP(A6811,Tabulka3[[Číslo registrace  u jednorázové akce]:[Příjmení]],2,0))</f>
        <v/>
      </c>
      <c r="C6811" s="25" t="str">
        <f>IF(A6811="","",VLOOKUP(A6811,Tabulka3[[Číslo registrace  u jednorázové akce]:[Příjmení]],3,0))</f>
        <v/>
      </c>
      <c r="I6811" s="94"/>
      <c r="J6811" s="94"/>
      <c r="L6811" s="15"/>
      <c r="M6811" s="15"/>
      <c r="N6811" s="15"/>
    </row>
    <row r="6812" spans="2:14" s="25" customFormat="1" ht="15" customHeight="1" x14ac:dyDescent="0.3">
      <c r="B6812" s="25" t="str">
        <f>IF(A6812="","",VLOOKUP(A6812,Tabulka3[[Číslo registrace  u jednorázové akce]:[Příjmení]],2,0))</f>
        <v/>
      </c>
      <c r="C6812" s="25" t="str">
        <f>IF(A6812="","",VLOOKUP(A6812,Tabulka3[[Číslo registrace  u jednorázové akce]:[Příjmení]],3,0))</f>
        <v/>
      </c>
      <c r="I6812" s="94"/>
      <c r="J6812" s="94"/>
      <c r="L6812" s="15"/>
      <c r="M6812" s="15"/>
      <c r="N6812" s="15"/>
    </row>
    <row r="6813" spans="2:14" s="25" customFormat="1" ht="15" customHeight="1" x14ac:dyDescent="0.3">
      <c r="B6813" s="25" t="str">
        <f>IF(A6813="","",VLOOKUP(A6813,Tabulka3[[Číslo registrace  u jednorázové akce]:[Příjmení]],2,0))</f>
        <v/>
      </c>
      <c r="C6813" s="25" t="str">
        <f>IF(A6813="","",VLOOKUP(A6813,Tabulka3[[Číslo registrace  u jednorázové akce]:[Příjmení]],3,0))</f>
        <v/>
      </c>
      <c r="I6813" s="94"/>
      <c r="J6813" s="94"/>
      <c r="L6813" s="15"/>
      <c r="M6813" s="15"/>
      <c r="N6813" s="15"/>
    </row>
    <row r="6814" spans="2:14" s="25" customFormat="1" ht="15" customHeight="1" x14ac:dyDescent="0.3">
      <c r="B6814" s="25" t="str">
        <f>IF(A6814="","",VLOOKUP(A6814,Tabulka3[[Číslo registrace  u jednorázové akce]:[Příjmení]],2,0))</f>
        <v/>
      </c>
      <c r="C6814" s="25" t="str">
        <f>IF(A6814="","",VLOOKUP(A6814,Tabulka3[[Číslo registrace  u jednorázové akce]:[Příjmení]],3,0))</f>
        <v/>
      </c>
      <c r="I6814" s="94"/>
      <c r="J6814" s="94"/>
      <c r="L6814" s="15"/>
      <c r="M6814" s="15"/>
      <c r="N6814" s="15"/>
    </row>
    <row r="6815" spans="2:14" s="25" customFormat="1" ht="15" customHeight="1" x14ac:dyDescent="0.3">
      <c r="B6815" s="25" t="str">
        <f>IF(A6815="","",VLOOKUP(A6815,Tabulka3[[Číslo registrace  u jednorázové akce]:[Příjmení]],2,0))</f>
        <v/>
      </c>
      <c r="C6815" s="25" t="str">
        <f>IF(A6815="","",VLOOKUP(A6815,Tabulka3[[Číslo registrace  u jednorázové akce]:[Příjmení]],3,0))</f>
        <v/>
      </c>
      <c r="I6815" s="94"/>
      <c r="J6815" s="94"/>
      <c r="L6815" s="15"/>
      <c r="M6815" s="15"/>
      <c r="N6815" s="15"/>
    </row>
    <row r="6816" spans="2:14" s="25" customFormat="1" ht="15" customHeight="1" x14ac:dyDescent="0.3">
      <c r="B6816" s="25" t="str">
        <f>IF(A6816="","",VLOOKUP(A6816,Tabulka3[[Číslo registrace  u jednorázové akce]:[Příjmení]],2,0))</f>
        <v/>
      </c>
      <c r="C6816" s="25" t="str">
        <f>IF(A6816="","",VLOOKUP(A6816,Tabulka3[[Číslo registrace  u jednorázové akce]:[Příjmení]],3,0))</f>
        <v/>
      </c>
      <c r="I6816" s="94"/>
      <c r="J6816" s="94"/>
      <c r="L6816" s="15"/>
      <c r="M6816" s="15"/>
      <c r="N6816" s="15"/>
    </row>
    <row r="6817" spans="2:14" s="25" customFormat="1" ht="15" customHeight="1" x14ac:dyDescent="0.3">
      <c r="B6817" s="25" t="str">
        <f>IF(A6817="","",VLOOKUP(A6817,Tabulka3[[Číslo registrace  u jednorázové akce]:[Příjmení]],2,0))</f>
        <v/>
      </c>
      <c r="C6817" s="25" t="str">
        <f>IF(A6817="","",VLOOKUP(A6817,Tabulka3[[Číslo registrace  u jednorázové akce]:[Příjmení]],3,0))</f>
        <v/>
      </c>
      <c r="I6817" s="94"/>
      <c r="J6817" s="94"/>
      <c r="L6817" s="15"/>
      <c r="M6817" s="15"/>
      <c r="N6817" s="15"/>
    </row>
    <row r="6818" spans="2:14" s="25" customFormat="1" ht="15" customHeight="1" x14ac:dyDescent="0.3">
      <c r="B6818" s="25" t="str">
        <f>IF(A6818="","",VLOOKUP(A6818,Tabulka3[[Číslo registrace  u jednorázové akce]:[Příjmení]],2,0))</f>
        <v/>
      </c>
      <c r="C6818" s="25" t="str">
        <f>IF(A6818="","",VLOOKUP(A6818,Tabulka3[[Číslo registrace  u jednorázové akce]:[Příjmení]],3,0))</f>
        <v/>
      </c>
      <c r="I6818" s="94"/>
      <c r="J6818" s="94"/>
      <c r="L6818" s="15"/>
      <c r="M6818" s="15"/>
      <c r="N6818" s="15"/>
    </row>
    <row r="6819" spans="2:14" s="25" customFormat="1" ht="15" customHeight="1" x14ac:dyDescent="0.3">
      <c r="B6819" s="25" t="str">
        <f>IF(A6819="","",VLOOKUP(A6819,Tabulka3[[Číslo registrace  u jednorázové akce]:[Příjmení]],2,0))</f>
        <v/>
      </c>
      <c r="C6819" s="25" t="str">
        <f>IF(A6819="","",VLOOKUP(A6819,Tabulka3[[Číslo registrace  u jednorázové akce]:[Příjmení]],3,0))</f>
        <v/>
      </c>
      <c r="I6819" s="94"/>
      <c r="J6819" s="94"/>
      <c r="L6819" s="15"/>
      <c r="M6819" s="15"/>
      <c r="N6819" s="15"/>
    </row>
    <row r="6820" spans="2:14" s="25" customFormat="1" ht="15" customHeight="1" x14ac:dyDescent="0.3">
      <c r="B6820" s="25" t="str">
        <f>IF(A6820="","",VLOOKUP(A6820,Tabulka3[[Číslo registrace  u jednorázové akce]:[Příjmení]],2,0))</f>
        <v/>
      </c>
      <c r="C6820" s="25" t="str">
        <f>IF(A6820="","",VLOOKUP(A6820,Tabulka3[[Číslo registrace  u jednorázové akce]:[Příjmení]],3,0))</f>
        <v/>
      </c>
      <c r="I6820" s="94"/>
      <c r="J6820" s="94"/>
      <c r="L6820" s="15"/>
      <c r="M6820" s="15"/>
      <c r="N6820" s="15"/>
    </row>
    <row r="6821" spans="2:14" s="25" customFormat="1" ht="15" customHeight="1" x14ac:dyDescent="0.3">
      <c r="B6821" s="25" t="str">
        <f>IF(A6821="","",VLOOKUP(A6821,Tabulka3[[Číslo registrace  u jednorázové akce]:[Příjmení]],2,0))</f>
        <v/>
      </c>
      <c r="C6821" s="25" t="str">
        <f>IF(A6821="","",VLOOKUP(A6821,Tabulka3[[Číslo registrace  u jednorázové akce]:[Příjmení]],3,0))</f>
        <v/>
      </c>
      <c r="I6821" s="94"/>
      <c r="J6821" s="94"/>
      <c r="L6821" s="15"/>
      <c r="M6821" s="15"/>
      <c r="N6821" s="15"/>
    </row>
    <row r="6822" spans="2:14" s="25" customFormat="1" ht="15" customHeight="1" x14ac:dyDescent="0.3">
      <c r="B6822" s="25" t="str">
        <f>IF(A6822="","",VLOOKUP(A6822,Tabulka3[[Číslo registrace  u jednorázové akce]:[Příjmení]],2,0))</f>
        <v/>
      </c>
      <c r="C6822" s="25" t="str">
        <f>IF(A6822="","",VLOOKUP(A6822,Tabulka3[[Číslo registrace  u jednorázové akce]:[Příjmení]],3,0))</f>
        <v/>
      </c>
      <c r="I6822" s="94"/>
      <c r="J6822" s="94"/>
      <c r="L6822" s="15"/>
      <c r="M6822" s="15"/>
      <c r="N6822" s="15"/>
    </row>
    <row r="6823" spans="2:14" s="25" customFormat="1" ht="15" customHeight="1" x14ac:dyDescent="0.3">
      <c r="B6823" s="25" t="str">
        <f>IF(A6823="","",VLOOKUP(A6823,Tabulka3[[Číslo registrace  u jednorázové akce]:[Příjmení]],2,0))</f>
        <v/>
      </c>
      <c r="C6823" s="25" t="str">
        <f>IF(A6823="","",VLOOKUP(A6823,Tabulka3[[Číslo registrace  u jednorázové akce]:[Příjmení]],3,0))</f>
        <v/>
      </c>
      <c r="I6823" s="94"/>
      <c r="J6823" s="94"/>
      <c r="L6823" s="15"/>
      <c r="M6823" s="15"/>
      <c r="N6823" s="15"/>
    </row>
    <row r="6824" spans="2:14" s="25" customFormat="1" ht="15" customHeight="1" x14ac:dyDescent="0.3">
      <c r="B6824" s="25" t="str">
        <f>IF(A6824="","",VLOOKUP(A6824,Tabulka3[[Číslo registrace  u jednorázové akce]:[Příjmení]],2,0))</f>
        <v/>
      </c>
      <c r="C6824" s="25" t="str">
        <f>IF(A6824="","",VLOOKUP(A6824,Tabulka3[[Číslo registrace  u jednorázové akce]:[Příjmení]],3,0))</f>
        <v/>
      </c>
      <c r="I6824" s="94"/>
      <c r="J6824" s="94"/>
      <c r="L6824" s="15"/>
      <c r="M6824" s="15"/>
      <c r="N6824" s="15"/>
    </row>
    <row r="6825" spans="2:14" s="25" customFormat="1" ht="15" customHeight="1" x14ac:dyDescent="0.3">
      <c r="B6825" s="25" t="str">
        <f>IF(A6825="","",VLOOKUP(A6825,Tabulka3[[Číslo registrace  u jednorázové akce]:[Příjmení]],2,0))</f>
        <v/>
      </c>
      <c r="C6825" s="25" t="str">
        <f>IF(A6825="","",VLOOKUP(A6825,Tabulka3[[Číslo registrace  u jednorázové akce]:[Příjmení]],3,0))</f>
        <v/>
      </c>
      <c r="I6825" s="94"/>
      <c r="J6825" s="94"/>
      <c r="L6825" s="15"/>
      <c r="M6825" s="15"/>
      <c r="N6825" s="15"/>
    </row>
    <row r="6826" spans="2:14" s="25" customFormat="1" ht="15" customHeight="1" x14ac:dyDescent="0.3">
      <c r="B6826" s="25" t="str">
        <f>IF(A6826="","",VLOOKUP(A6826,Tabulka3[[Číslo registrace  u jednorázové akce]:[Příjmení]],2,0))</f>
        <v/>
      </c>
      <c r="C6826" s="25" t="str">
        <f>IF(A6826="","",VLOOKUP(A6826,Tabulka3[[Číslo registrace  u jednorázové akce]:[Příjmení]],3,0))</f>
        <v/>
      </c>
      <c r="I6826" s="94"/>
      <c r="J6826" s="94"/>
      <c r="L6826" s="15"/>
      <c r="M6826" s="15"/>
      <c r="N6826" s="15"/>
    </row>
    <row r="6827" spans="2:14" s="25" customFormat="1" ht="15" customHeight="1" x14ac:dyDescent="0.3">
      <c r="B6827" s="25" t="str">
        <f>IF(A6827="","",VLOOKUP(A6827,Tabulka3[[Číslo registrace  u jednorázové akce]:[Příjmení]],2,0))</f>
        <v/>
      </c>
      <c r="C6827" s="25" t="str">
        <f>IF(A6827="","",VLOOKUP(A6827,Tabulka3[[Číslo registrace  u jednorázové akce]:[Příjmení]],3,0))</f>
        <v/>
      </c>
      <c r="I6827" s="94"/>
      <c r="J6827" s="94"/>
      <c r="L6827" s="15"/>
      <c r="M6827" s="15"/>
      <c r="N6827" s="15"/>
    </row>
    <row r="6828" spans="2:14" s="25" customFormat="1" ht="15" customHeight="1" x14ac:dyDescent="0.3">
      <c r="B6828" s="25" t="str">
        <f>IF(A6828="","",VLOOKUP(A6828,Tabulka3[[Číslo registrace  u jednorázové akce]:[Příjmení]],2,0))</f>
        <v/>
      </c>
      <c r="C6828" s="25" t="str">
        <f>IF(A6828="","",VLOOKUP(A6828,Tabulka3[[Číslo registrace  u jednorázové akce]:[Příjmení]],3,0))</f>
        <v/>
      </c>
      <c r="I6828" s="94"/>
      <c r="J6828" s="94"/>
      <c r="L6828" s="15"/>
      <c r="M6828" s="15"/>
      <c r="N6828" s="15"/>
    </row>
    <row r="6829" spans="2:14" s="25" customFormat="1" ht="15" customHeight="1" x14ac:dyDescent="0.3">
      <c r="B6829" s="25" t="str">
        <f>IF(A6829="","",VLOOKUP(A6829,Tabulka3[[Číslo registrace  u jednorázové akce]:[Příjmení]],2,0))</f>
        <v/>
      </c>
      <c r="C6829" s="25" t="str">
        <f>IF(A6829="","",VLOOKUP(A6829,Tabulka3[[Číslo registrace  u jednorázové akce]:[Příjmení]],3,0))</f>
        <v/>
      </c>
      <c r="I6829" s="94"/>
      <c r="J6829" s="94"/>
      <c r="L6829" s="15"/>
      <c r="M6829" s="15"/>
      <c r="N6829" s="15"/>
    </row>
    <row r="6830" spans="2:14" s="25" customFormat="1" ht="15" customHeight="1" x14ac:dyDescent="0.3">
      <c r="B6830" s="25" t="str">
        <f>IF(A6830="","",VLOOKUP(A6830,Tabulka3[[Číslo registrace  u jednorázové akce]:[Příjmení]],2,0))</f>
        <v/>
      </c>
      <c r="C6830" s="25" t="str">
        <f>IF(A6830="","",VLOOKUP(A6830,Tabulka3[[Číslo registrace  u jednorázové akce]:[Příjmení]],3,0))</f>
        <v/>
      </c>
      <c r="I6830" s="94"/>
      <c r="J6830" s="94"/>
      <c r="L6830" s="15"/>
      <c r="M6830" s="15"/>
      <c r="N6830" s="15"/>
    </row>
    <row r="6831" spans="2:14" s="25" customFormat="1" ht="15" customHeight="1" x14ac:dyDescent="0.3">
      <c r="B6831" s="25" t="str">
        <f>IF(A6831="","",VLOOKUP(A6831,Tabulka3[[Číslo registrace  u jednorázové akce]:[Příjmení]],2,0))</f>
        <v/>
      </c>
      <c r="C6831" s="25" t="str">
        <f>IF(A6831="","",VLOOKUP(A6831,Tabulka3[[Číslo registrace  u jednorázové akce]:[Příjmení]],3,0))</f>
        <v/>
      </c>
      <c r="I6831" s="94"/>
      <c r="J6831" s="94"/>
      <c r="L6831" s="15"/>
      <c r="M6831" s="15"/>
      <c r="N6831" s="15"/>
    </row>
    <row r="6832" spans="2:14" s="25" customFormat="1" ht="15" customHeight="1" x14ac:dyDescent="0.3">
      <c r="B6832" s="25" t="str">
        <f>IF(A6832="","",VLOOKUP(A6832,Tabulka3[[Číslo registrace  u jednorázové akce]:[Příjmení]],2,0))</f>
        <v/>
      </c>
      <c r="C6832" s="25" t="str">
        <f>IF(A6832="","",VLOOKUP(A6832,Tabulka3[[Číslo registrace  u jednorázové akce]:[Příjmení]],3,0))</f>
        <v/>
      </c>
      <c r="I6832" s="94"/>
      <c r="J6832" s="94"/>
      <c r="L6832" s="15"/>
      <c r="M6832" s="15"/>
      <c r="N6832" s="15"/>
    </row>
    <row r="6833" spans="2:14" s="25" customFormat="1" ht="15" customHeight="1" x14ac:dyDescent="0.3">
      <c r="B6833" s="25" t="str">
        <f>IF(A6833="","",VLOOKUP(A6833,Tabulka3[[Číslo registrace  u jednorázové akce]:[Příjmení]],2,0))</f>
        <v/>
      </c>
      <c r="C6833" s="25" t="str">
        <f>IF(A6833="","",VLOOKUP(A6833,Tabulka3[[Číslo registrace  u jednorázové akce]:[Příjmení]],3,0))</f>
        <v/>
      </c>
      <c r="I6833" s="94"/>
      <c r="J6833" s="94"/>
      <c r="L6833" s="15"/>
      <c r="M6833" s="15"/>
      <c r="N6833" s="15"/>
    </row>
    <row r="6834" spans="2:14" s="25" customFormat="1" ht="15" customHeight="1" x14ac:dyDescent="0.3">
      <c r="B6834" s="25" t="str">
        <f>IF(A6834="","",VLOOKUP(A6834,Tabulka3[[Číslo registrace  u jednorázové akce]:[Příjmení]],2,0))</f>
        <v/>
      </c>
      <c r="C6834" s="25" t="str">
        <f>IF(A6834="","",VLOOKUP(A6834,Tabulka3[[Číslo registrace  u jednorázové akce]:[Příjmení]],3,0))</f>
        <v/>
      </c>
      <c r="I6834" s="94"/>
      <c r="J6834" s="94"/>
      <c r="L6834" s="15"/>
      <c r="M6834" s="15"/>
      <c r="N6834" s="15"/>
    </row>
    <row r="6835" spans="2:14" s="25" customFormat="1" ht="15" customHeight="1" x14ac:dyDescent="0.3">
      <c r="B6835" s="25" t="str">
        <f>IF(A6835="","",VLOOKUP(A6835,Tabulka3[[Číslo registrace  u jednorázové akce]:[Příjmení]],2,0))</f>
        <v/>
      </c>
      <c r="C6835" s="25" t="str">
        <f>IF(A6835="","",VLOOKUP(A6835,Tabulka3[[Číslo registrace  u jednorázové akce]:[Příjmení]],3,0))</f>
        <v/>
      </c>
      <c r="I6835" s="94"/>
      <c r="J6835" s="94"/>
      <c r="L6835" s="15"/>
      <c r="M6835" s="15"/>
      <c r="N6835" s="15"/>
    </row>
    <row r="6836" spans="2:14" s="25" customFormat="1" ht="15" customHeight="1" x14ac:dyDescent="0.3">
      <c r="B6836" s="25" t="str">
        <f>IF(A6836="","",VLOOKUP(A6836,Tabulka3[[Číslo registrace  u jednorázové akce]:[Příjmení]],2,0))</f>
        <v/>
      </c>
      <c r="C6836" s="25" t="str">
        <f>IF(A6836="","",VLOOKUP(A6836,Tabulka3[[Číslo registrace  u jednorázové akce]:[Příjmení]],3,0))</f>
        <v/>
      </c>
      <c r="I6836" s="94"/>
      <c r="J6836" s="94"/>
      <c r="L6836" s="15"/>
      <c r="M6836" s="15"/>
      <c r="N6836" s="15"/>
    </row>
    <row r="6837" spans="2:14" s="25" customFormat="1" ht="15" customHeight="1" x14ac:dyDescent="0.3">
      <c r="B6837" s="25" t="str">
        <f>IF(A6837="","",VLOOKUP(A6837,Tabulka3[[Číslo registrace  u jednorázové akce]:[Příjmení]],2,0))</f>
        <v/>
      </c>
      <c r="C6837" s="25" t="str">
        <f>IF(A6837="","",VLOOKUP(A6837,Tabulka3[[Číslo registrace  u jednorázové akce]:[Příjmení]],3,0))</f>
        <v/>
      </c>
      <c r="I6837" s="94"/>
      <c r="J6837" s="94"/>
      <c r="L6837" s="15"/>
      <c r="M6837" s="15"/>
      <c r="N6837" s="15"/>
    </row>
    <row r="6838" spans="2:14" s="25" customFormat="1" ht="15" customHeight="1" x14ac:dyDescent="0.3">
      <c r="B6838" s="25" t="str">
        <f>IF(A6838="","",VLOOKUP(A6838,Tabulka3[[Číslo registrace  u jednorázové akce]:[Příjmení]],2,0))</f>
        <v/>
      </c>
      <c r="C6838" s="25" t="str">
        <f>IF(A6838="","",VLOOKUP(A6838,Tabulka3[[Číslo registrace  u jednorázové akce]:[Příjmení]],3,0))</f>
        <v/>
      </c>
      <c r="I6838" s="94"/>
      <c r="J6838" s="94"/>
      <c r="L6838" s="15"/>
      <c r="M6838" s="15"/>
      <c r="N6838" s="15"/>
    </row>
    <row r="6839" spans="2:14" s="25" customFormat="1" ht="15" customHeight="1" x14ac:dyDescent="0.3">
      <c r="B6839" s="25" t="str">
        <f>IF(A6839="","",VLOOKUP(A6839,Tabulka3[[Číslo registrace  u jednorázové akce]:[Příjmení]],2,0))</f>
        <v/>
      </c>
      <c r="C6839" s="25" t="str">
        <f>IF(A6839="","",VLOOKUP(A6839,Tabulka3[[Číslo registrace  u jednorázové akce]:[Příjmení]],3,0))</f>
        <v/>
      </c>
      <c r="I6839" s="94"/>
      <c r="J6839" s="94"/>
      <c r="L6839" s="15"/>
      <c r="M6839" s="15"/>
      <c r="N6839" s="15"/>
    </row>
    <row r="6840" spans="2:14" s="25" customFormat="1" ht="15" customHeight="1" x14ac:dyDescent="0.3">
      <c r="B6840" s="25" t="str">
        <f>IF(A6840="","",VLOOKUP(A6840,Tabulka3[[Číslo registrace  u jednorázové akce]:[Příjmení]],2,0))</f>
        <v/>
      </c>
      <c r="C6840" s="25" t="str">
        <f>IF(A6840="","",VLOOKUP(A6840,Tabulka3[[Číslo registrace  u jednorázové akce]:[Příjmení]],3,0))</f>
        <v/>
      </c>
      <c r="I6840" s="94"/>
      <c r="J6840" s="94"/>
      <c r="L6840" s="15"/>
      <c r="M6840" s="15"/>
      <c r="N6840" s="15"/>
    </row>
    <row r="6841" spans="2:14" s="25" customFormat="1" ht="15" customHeight="1" x14ac:dyDescent="0.3">
      <c r="B6841" s="25" t="str">
        <f>IF(A6841="","",VLOOKUP(A6841,Tabulka3[[Číslo registrace  u jednorázové akce]:[Příjmení]],2,0))</f>
        <v/>
      </c>
      <c r="C6841" s="25" t="str">
        <f>IF(A6841="","",VLOOKUP(A6841,Tabulka3[[Číslo registrace  u jednorázové akce]:[Příjmení]],3,0))</f>
        <v/>
      </c>
      <c r="I6841" s="94"/>
      <c r="J6841" s="94"/>
      <c r="L6841" s="15"/>
      <c r="M6841" s="15"/>
      <c r="N6841" s="15"/>
    </row>
    <row r="6842" spans="2:14" s="25" customFormat="1" ht="15" customHeight="1" x14ac:dyDescent="0.3">
      <c r="B6842" s="25" t="str">
        <f>IF(A6842="","",VLOOKUP(A6842,Tabulka3[[Číslo registrace  u jednorázové akce]:[Příjmení]],2,0))</f>
        <v/>
      </c>
      <c r="C6842" s="25" t="str">
        <f>IF(A6842="","",VLOOKUP(A6842,Tabulka3[[Číslo registrace  u jednorázové akce]:[Příjmení]],3,0))</f>
        <v/>
      </c>
      <c r="I6842" s="94"/>
      <c r="J6842" s="94"/>
      <c r="L6842" s="15"/>
      <c r="M6842" s="15"/>
      <c r="N6842" s="15"/>
    </row>
    <row r="6843" spans="2:14" s="25" customFormat="1" ht="15" customHeight="1" x14ac:dyDescent="0.3">
      <c r="B6843" s="25" t="str">
        <f>IF(A6843="","",VLOOKUP(A6843,Tabulka3[[Číslo registrace  u jednorázové akce]:[Příjmení]],2,0))</f>
        <v/>
      </c>
      <c r="C6843" s="25" t="str">
        <f>IF(A6843="","",VLOOKUP(A6843,Tabulka3[[Číslo registrace  u jednorázové akce]:[Příjmení]],3,0))</f>
        <v/>
      </c>
      <c r="I6843" s="94"/>
      <c r="J6843" s="94"/>
      <c r="L6843" s="15"/>
      <c r="M6843" s="15"/>
      <c r="N6843" s="15"/>
    </row>
    <row r="6844" spans="2:14" s="25" customFormat="1" ht="15" customHeight="1" x14ac:dyDescent="0.3">
      <c r="B6844" s="25" t="str">
        <f>IF(A6844="","",VLOOKUP(A6844,Tabulka3[[Číslo registrace  u jednorázové akce]:[Příjmení]],2,0))</f>
        <v/>
      </c>
      <c r="C6844" s="25" t="str">
        <f>IF(A6844="","",VLOOKUP(A6844,Tabulka3[[Číslo registrace  u jednorázové akce]:[Příjmení]],3,0))</f>
        <v/>
      </c>
      <c r="I6844" s="94"/>
      <c r="J6844" s="94"/>
      <c r="L6844" s="15"/>
      <c r="M6844" s="15"/>
      <c r="N6844" s="15"/>
    </row>
    <row r="6845" spans="2:14" s="25" customFormat="1" ht="15" customHeight="1" x14ac:dyDescent="0.3">
      <c r="B6845" s="25" t="str">
        <f>IF(A6845="","",VLOOKUP(A6845,Tabulka3[[Číslo registrace  u jednorázové akce]:[Příjmení]],2,0))</f>
        <v/>
      </c>
      <c r="C6845" s="25" t="str">
        <f>IF(A6845="","",VLOOKUP(A6845,Tabulka3[[Číslo registrace  u jednorázové akce]:[Příjmení]],3,0))</f>
        <v/>
      </c>
      <c r="I6845" s="94"/>
      <c r="J6845" s="94"/>
      <c r="L6845" s="15"/>
      <c r="M6845" s="15"/>
      <c r="N6845" s="15"/>
    </row>
    <row r="6846" spans="2:14" s="25" customFormat="1" ht="15" customHeight="1" x14ac:dyDescent="0.3">
      <c r="B6846" s="25" t="str">
        <f>IF(A6846="","",VLOOKUP(A6846,Tabulka3[[Číslo registrace  u jednorázové akce]:[Příjmení]],2,0))</f>
        <v/>
      </c>
      <c r="C6846" s="25" t="str">
        <f>IF(A6846="","",VLOOKUP(A6846,Tabulka3[[Číslo registrace  u jednorázové akce]:[Příjmení]],3,0))</f>
        <v/>
      </c>
      <c r="I6846" s="94"/>
      <c r="J6846" s="94"/>
      <c r="L6846" s="15"/>
      <c r="M6846" s="15"/>
      <c r="N6846" s="15"/>
    </row>
    <row r="6847" spans="2:14" s="25" customFormat="1" ht="15" customHeight="1" x14ac:dyDescent="0.3">
      <c r="B6847" s="25" t="str">
        <f>IF(A6847="","",VLOOKUP(A6847,Tabulka3[[Číslo registrace  u jednorázové akce]:[Příjmení]],2,0))</f>
        <v/>
      </c>
      <c r="C6847" s="25" t="str">
        <f>IF(A6847="","",VLOOKUP(A6847,Tabulka3[[Číslo registrace  u jednorázové akce]:[Příjmení]],3,0))</f>
        <v/>
      </c>
      <c r="I6847" s="94"/>
      <c r="J6847" s="94"/>
      <c r="L6847" s="15"/>
      <c r="M6847" s="15"/>
      <c r="N6847" s="15"/>
    </row>
    <row r="6848" spans="2:14" s="25" customFormat="1" ht="15" customHeight="1" x14ac:dyDescent="0.3">
      <c r="B6848" s="25" t="str">
        <f>IF(A6848="","",VLOOKUP(A6848,Tabulka3[[Číslo registrace  u jednorázové akce]:[Příjmení]],2,0))</f>
        <v/>
      </c>
      <c r="C6848" s="25" t="str">
        <f>IF(A6848="","",VLOOKUP(A6848,Tabulka3[[Číslo registrace  u jednorázové akce]:[Příjmení]],3,0))</f>
        <v/>
      </c>
      <c r="I6848" s="94"/>
      <c r="J6848" s="94"/>
      <c r="L6848" s="15"/>
      <c r="M6848" s="15"/>
      <c r="N6848" s="15"/>
    </row>
    <row r="6849" spans="2:14" s="25" customFormat="1" ht="15" customHeight="1" x14ac:dyDescent="0.3">
      <c r="B6849" s="25" t="str">
        <f>IF(A6849="","",VLOOKUP(A6849,Tabulka3[[Číslo registrace  u jednorázové akce]:[Příjmení]],2,0))</f>
        <v/>
      </c>
      <c r="C6849" s="25" t="str">
        <f>IF(A6849="","",VLOOKUP(A6849,Tabulka3[[Číslo registrace  u jednorázové akce]:[Příjmení]],3,0))</f>
        <v/>
      </c>
      <c r="I6849" s="94"/>
      <c r="J6849" s="94"/>
      <c r="L6849" s="15"/>
      <c r="M6849" s="15"/>
      <c r="N6849" s="15"/>
    </row>
    <row r="6850" spans="2:14" s="25" customFormat="1" ht="15" customHeight="1" x14ac:dyDescent="0.3">
      <c r="B6850" s="25" t="str">
        <f>IF(A6850="","",VLOOKUP(A6850,Tabulka3[[Číslo registrace  u jednorázové akce]:[Příjmení]],2,0))</f>
        <v/>
      </c>
      <c r="C6850" s="25" t="str">
        <f>IF(A6850="","",VLOOKUP(A6850,Tabulka3[[Číslo registrace  u jednorázové akce]:[Příjmení]],3,0))</f>
        <v/>
      </c>
      <c r="I6850" s="94"/>
      <c r="J6850" s="94"/>
      <c r="L6850" s="15"/>
      <c r="M6850" s="15"/>
      <c r="N6850" s="15"/>
    </row>
    <row r="6851" spans="2:14" s="25" customFormat="1" ht="15" customHeight="1" x14ac:dyDescent="0.3">
      <c r="B6851" s="25" t="str">
        <f>IF(A6851="","",VLOOKUP(A6851,Tabulka3[[Číslo registrace  u jednorázové akce]:[Příjmení]],2,0))</f>
        <v/>
      </c>
      <c r="C6851" s="25" t="str">
        <f>IF(A6851="","",VLOOKUP(A6851,Tabulka3[[Číslo registrace  u jednorázové akce]:[Příjmení]],3,0))</f>
        <v/>
      </c>
      <c r="I6851" s="94"/>
      <c r="J6851" s="94"/>
      <c r="L6851" s="15"/>
      <c r="M6851" s="15"/>
      <c r="N6851" s="15"/>
    </row>
    <row r="6852" spans="2:14" s="25" customFormat="1" ht="15" customHeight="1" x14ac:dyDescent="0.3">
      <c r="B6852" s="25" t="str">
        <f>IF(A6852="","",VLOOKUP(A6852,Tabulka3[[Číslo registrace  u jednorázové akce]:[Příjmení]],2,0))</f>
        <v/>
      </c>
      <c r="C6852" s="25" t="str">
        <f>IF(A6852="","",VLOOKUP(A6852,Tabulka3[[Číslo registrace  u jednorázové akce]:[Příjmení]],3,0))</f>
        <v/>
      </c>
      <c r="I6852" s="94"/>
      <c r="J6852" s="94"/>
      <c r="L6852" s="15"/>
      <c r="M6852" s="15"/>
      <c r="N6852" s="15"/>
    </row>
    <row r="6853" spans="2:14" s="25" customFormat="1" ht="15" customHeight="1" x14ac:dyDescent="0.3">
      <c r="B6853" s="25" t="str">
        <f>IF(A6853="","",VLOOKUP(A6853,Tabulka3[[Číslo registrace  u jednorázové akce]:[Příjmení]],2,0))</f>
        <v/>
      </c>
      <c r="C6853" s="25" t="str">
        <f>IF(A6853="","",VLOOKUP(A6853,Tabulka3[[Číslo registrace  u jednorázové akce]:[Příjmení]],3,0))</f>
        <v/>
      </c>
      <c r="I6853" s="94"/>
      <c r="J6853" s="94"/>
      <c r="L6853" s="15"/>
      <c r="M6853" s="15"/>
      <c r="N6853" s="15"/>
    </row>
    <row r="6854" spans="2:14" s="25" customFormat="1" ht="15" customHeight="1" x14ac:dyDescent="0.3">
      <c r="B6854" s="25" t="str">
        <f>IF(A6854="","",VLOOKUP(A6854,Tabulka3[[Číslo registrace  u jednorázové akce]:[Příjmení]],2,0))</f>
        <v/>
      </c>
      <c r="C6854" s="25" t="str">
        <f>IF(A6854="","",VLOOKUP(A6854,Tabulka3[[Číslo registrace  u jednorázové akce]:[Příjmení]],3,0))</f>
        <v/>
      </c>
      <c r="I6854" s="94"/>
      <c r="J6854" s="94"/>
      <c r="L6854" s="15"/>
      <c r="M6854" s="15"/>
      <c r="N6854" s="15"/>
    </row>
    <row r="6855" spans="2:14" s="25" customFormat="1" ht="15" customHeight="1" x14ac:dyDescent="0.3">
      <c r="B6855" s="25" t="str">
        <f>IF(A6855="","",VLOOKUP(A6855,Tabulka3[[Číslo registrace  u jednorázové akce]:[Příjmení]],2,0))</f>
        <v/>
      </c>
      <c r="C6855" s="25" t="str">
        <f>IF(A6855="","",VLOOKUP(A6855,Tabulka3[[Číslo registrace  u jednorázové akce]:[Příjmení]],3,0))</f>
        <v/>
      </c>
      <c r="I6855" s="94"/>
      <c r="J6855" s="94"/>
      <c r="L6855" s="15"/>
      <c r="M6855" s="15"/>
      <c r="N6855" s="15"/>
    </row>
    <row r="6856" spans="2:14" s="25" customFormat="1" ht="15" customHeight="1" x14ac:dyDescent="0.3">
      <c r="B6856" s="25" t="str">
        <f>IF(A6856="","",VLOOKUP(A6856,Tabulka3[[Číslo registrace  u jednorázové akce]:[Příjmení]],2,0))</f>
        <v/>
      </c>
      <c r="C6856" s="25" t="str">
        <f>IF(A6856="","",VLOOKUP(A6856,Tabulka3[[Číslo registrace  u jednorázové akce]:[Příjmení]],3,0))</f>
        <v/>
      </c>
      <c r="I6856" s="94"/>
      <c r="J6856" s="94"/>
      <c r="L6856" s="15"/>
      <c r="M6856" s="15"/>
      <c r="N6856" s="15"/>
    </row>
    <row r="6857" spans="2:14" s="25" customFormat="1" ht="15" customHeight="1" x14ac:dyDescent="0.3">
      <c r="B6857" s="25" t="str">
        <f>IF(A6857="","",VLOOKUP(A6857,Tabulka3[[Číslo registrace  u jednorázové akce]:[Příjmení]],2,0))</f>
        <v/>
      </c>
      <c r="C6857" s="25" t="str">
        <f>IF(A6857="","",VLOOKUP(A6857,Tabulka3[[Číslo registrace  u jednorázové akce]:[Příjmení]],3,0))</f>
        <v/>
      </c>
      <c r="I6857" s="94"/>
      <c r="J6857" s="94"/>
      <c r="L6857" s="15"/>
      <c r="M6857" s="15"/>
      <c r="N6857" s="15"/>
    </row>
    <row r="6858" spans="2:14" s="25" customFormat="1" ht="15" customHeight="1" x14ac:dyDescent="0.3">
      <c r="B6858" s="25" t="str">
        <f>IF(A6858="","",VLOOKUP(A6858,Tabulka3[[Číslo registrace  u jednorázové akce]:[Příjmení]],2,0))</f>
        <v/>
      </c>
      <c r="C6858" s="25" t="str">
        <f>IF(A6858="","",VLOOKUP(A6858,Tabulka3[[Číslo registrace  u jednorázové akce]:[Příjmení]],3,0))</f>
        <v/>
      </c>
      <c r="I6858" s="94"/>
      <c r="J6858" s="94"/>
      <c r="L6858" s="15"/>
      <c r="M6858" s="15"/>
      <c r="N6858" s="15"/>
    </row>
    <row r="6859" spans="2:14" s="25" customFormat="1" ht="15" customHeight="1" x14ac:dyDescent="0.3">
      <c r="B6859" s="25" t="str">
        <f>IF(A6859="","",VLOOKUP(A6859,Tabulka3[[Číslo registrace  u jednorázové akce]:[Příjmení]],2,0))</f>
        <v/>
      </c>
      <c r="C6859" s="25" t="str">
        <f>IF(A6859="","",VLOOKUP(A6859,Tabulka3[[Číslo registrace  u jednorázové akce]:[Příjmení]],3,0))</f>
        <v/>
      </c>
      <c r="I6859" s="94"/>
      <c r="J6859" s="94"/>
      <c r="L6859" s="15"/>
      <c r="M6859" s="15"/>
      <c r="N6859" s="15"/>
    </row>
    <row r="6860" spans="2:14" s="25" customFormat="1" ht="15" customHeight="1" x14ac:dyDescent="0.3">
      <c r="B6860" s="25" t="str">
        <f>IF(A6860="","",VLOOKUP(A6860,Tabulka3[[Číslo registrace  u jednorázové akce]:[Příjmení]],2,0))</f>
        <v/>
      </c>
      <c r="C6860" s="25" t="str">
        <f>IF(A6860="","",VLOOKUP(A6860,Tabulka3[[Číslo registrace  u jednorázové akce]:[Příjmení]],3,0))</f>
        <v/>
      </c>
      <c r="I6860" s="94"/>
      <c r="J6860" s="94"/>
      <c r="L6860" s="15"/>
      <c r="M6860" s="15"/>
      <c r="N6860" s="15"/>
    </row>
    <row r="6861" spans="2:14" s="25" customFormat="1" ht="15" customHeight="1" x14ac:dyDescent="0.3">
      <c r="B6861" s="25" t="str">
        <f>IF(A6861="","",VLOOKUP(A6861,Tabulka3[[Číslo registrace  u jednorázové akce]:[Příjmení]],2,0))</f>
        <v/>
      </c>
      <c r="C6861" s="25" t="str">
        <f>IF(A6861="","",VLOOKUP(A6861,Tabulka3[[Číslo registrace  u jednorázové akce]:[Příjmení]],3,0))</f>
        <v/>
      </c>
      <c r="I6861" s="94"/>
      <c r="J6861" s="94"/>
      <c r="L6861" s="15"/>
      <c r="M6861" s="15"/>
      <c r="N6861" s="15"/>
    </row>
    <row r="6862" spans="2:14" s="25" customFormat="1" ht="15" customHeight="1" x14ac:dyDescent="0.3">
      <c r="B6862" s="25" t="str">
        <f>IF(A6862="","",VLOOKUP(A6862,Tabulka3[[Číslo registrace  u jednorázové akce]:[Příjmení]],2,0))</f>
        <v/>
      </c>
      <c r="C6862" s="25" t="str">
        <f>IF(A6862="","",VLOOKUP(A6862,Tabulka3[[Číslo registrace  u jednorázové akce]:[Příjmení]],3,0))</f>
        <v/>
      </c>
      <c r="I6862" s="94"/>
      <c r="J6862" s="94"/>
      <c r="L6862" s="15"/>
      <c r="M6862" s="15"/>
      <c r="N6862" s="15"/>
    </row>
    <row r="6863" spans="2:14" s="25" customFormat="1" ht="15" customHeight="1" x14ac:dyDescent="0.3">
      <c r="B6863" s="25" t="str">
        <f>IF(A6863="","",VLOOKUP(A6863,Tabulka3[[Číslo registrace  u jednorázové akce]:[Příjmení]],2,0))</f>
        <v/>
      </c>
      <c r="C6863" s="25" t="str">
        <f>IF(A6863="","",VLOOKUP(A6863,Tabulka3[[Číslo registrace  u jednorázové akce]:[Příjmení]],3,0))</f>
        <v/>
      </c>
      <c r="I6863" s="94"/>
      <c r="J6863" s="94"/>
      <c r="L6863" s="15"/>
      <c r="M6863" s="15"/>
      <c r="N6863" s="15"/>
    </row>
    <row r="6864" spans="2:14" s="25" customFormat="1" ht="15" customHeight="1" x14ac:dyDescent="0.3">
      <c r="B6864" s="25" t="str">
        <f>IF(A6864="","",VLOOKUP(A6864,Tabulka3[[Číslo registrace  u jednorázové akce]:[Příjmení]],2,0))</f>
        <v/>
      </c>
      <c r="C6864" s="25" t="str">
        <f>IF(A6864="","",VLOOKUP(A6864,Tabulka3[[Číslo registrace  u jednorázové akce]:[Příjmení]],3,0))</f>
        <v/>
      </c>
      <c r="I6864" s="94"/>
      <c r="J6864" s="94"/>
      <c r="L6864" s="15"/>
      <c r="M6864" s="15"/>
      <c r="N6864" s="15"/>
    </row>
    <row r="6865" spans="2:14" s="25" customFormat="1" ht="15" customHeight="1" x14ac:dyDescent="0.3">
      <c r="B6865" s="25" t="str">
        <f>IF(A6865="","",VLOOKUP(A6865,Tabulka3[[Číslo registrace  u jednorázové akce]:[Příjmení]],2,0))</f>
        <v/>
      </c>
      <c r="C6865" s="25" t="str">
        <f>IF(A6865="","",VLOOKUP(A6865,Tabulka3[[Číslo registrace  u jednorázové akce]:[Příjmení]],3,0))</f>
        <v/>
      </c>
      <c r="I6865" s="94"/>
      <c r="J6865" s="94"/>
      <c r="L6865" s="15"/>
      <c r="M6865" s="15"/>
      <c r="N6865" s="15"/>
    </row>
    <row r="6866" spans="2:14" s="25" customFormat="1" ht="15" customHeight="1" x14ac:dyDescent="0.3">
      <c r="B6866" s="25" t="str">
        <f>IF(A6866="","",VLOOKUP(A6866,Tabulka3[[Číslo registrace  u jednorázové akce]:[Příjmení]],2,0))</f>
        <v/>
      </c>
      <c r="C6866" s="25" t="str">
        <f>IF(A6866="","",VLOOKUP(A6866,Tabulka3[[Číslo registrace  u jednorázové akce]:[Příjmení]],3,0))</f>
        <v/>
      </c>
      <c r="I6866" s="94"/>
      <c r="J6866" s="94"/>
      <c r="L6866" s="15"/>
      <c r="M6866" s="15"/>
      <c r="N6866" s="15"/>
    </row>
    <row r="6867" spans="2:14" s="25" customFormat="1" ht="15" customHeight="1" x14ac:dyDescent="0.3">
      <c r="B6867" s="25" t="str">
        <f>IF(A6867="","",VLOOKUP(A6867,Tabulka3[[Číslo registrace  u jednorázové akce]:[Příjmení]],2,0))</f>
        <v/>
      </c>
      <c r="C6867" s="25" t="str">
        <f>IF(A6867="","",VLOOKUP(A6867,Tabulka3[[Číslo registrace  u jednorázové akce]:[Příjmení]],3,0))</f>
        <v/>
      </c>
      <c r="I6867" s="94"/>
      <c r="J6867" s="94"/>
      <c r="L6867" s="15"/>
      <c r="M6867" s="15"/>
      <c r="N6867" s="15"/>
    </row>
    <row r="6868" spans="2:14" s="25" customFormat="1" ht="15" customHeight="1" x14ac:dyDescent="0.3">
      <c r="B6868" s="25" t="str">
        <f>IF(A6868="","",VLOOKUP(A6868,Tabulka3[[Číslo registrace  u jednorázové akce]:[Příjmení]],2,0))</f>
        <v/>
      </c>
      <c r="C6868" s="25" t="str">
        <f>IF(A6868="","",VLOOKUP(A6868,Tabulka3[[Číslo registrace  u jednorázové akce]:[Příjmení]],3,0))</f>
        <v/>
      </c>
      <c r="I6868" s="94"/>
      <c r="J6868" s="94"/>
      <c r="L6868" s="15"/>
      <c r="M6868" s="15"/>
      <c r="N6868" s="15"/>
    </row>
    <row r="6869" spans="2:14" s="25" customFormat="1" ht="15" customHeight="1" x14ac:dyDescent="0.3">
      <c r="B6869" s="25" t="str">
        <f>IF(A6869="","",VLOOKUP(A6869,Tabulka3[[Číslo registrace  u jednorázové akce]:[Příjmení]],2,0))</f>
        <v/>
      </c>
      <c r="C6869" s="25" t="str">
        <f>IF(A6869="","",VLOOKUP(A6869,Tabulka3[[Číslo registrace  u jednorázové akce]:[Příjmení]],3,0))</f>
        <v/>
      </c>
      <c r="I6869" s="94"/>
      <c r="J6869" s="94"/>
      <c r="L6869" s="15"/>
      <c r="M6869" s="15"/>
      <c r="N6869" s="15"/>
    </row>
    <row r="6870" spans="2:14" s="25" customFormat="1" ht="15" customHeight="1" x14ac:dyDescent="0.3">
      <c r="B6870" s="25" t="str">
        <f>IF(A6870="","",VLOOKUP(A6870,Tabulka3[[Číslo registrace  u jednorázové akce]:[Příjmení]],2,0))</f>
        <v/>
      </c>
      <c r="C6870" s="25" t="str">
        <f>IF(A6870="","",VLOOKUP(A6870,Tabulka3[[Číslo registrace  u jednorázové akce]:[Příjmení]],3,0))</f>
        <v/>
      </c>
      <c r="I6870" s="94"/>
      <c r="J6870" s="94"/>
      <c r="L6870" s="15"/>
      <c r="M6870" s="15"/>
      <c r="N6870" s="15"/>
    </row>
    <row r="6871" spans="2:14" s="25" customFormat="1" ht="15" customHeight="1" x14ac:dyDescent="0.3">
      <c r="B6871" s="25" t="str">
        <f>IF(A6871="","",VLOOKUP(A6871,Tabulka3[[Číslo registrace  u jednorázové akce]:[Příjmení]],2,0))</f>
        <v/>
      </c>
      <c r="C6871" s="25" t="str">
        <f>IF(A6871="","",VLOOKUP(A6871,Tabulka3[[Číslo registrace  u jednorázové akce]:[Příjmení]],3,0))</f>
        <v/>
      </c>
      <c r="I6871" s="94"/>
      <c r="J6871" s="94"/>
      <c r="L6871" s="15"/>
      <c r="M6871" s="15"/>
      <c r="N6871" s="15"/>
    </row>
    <row r="6872" spans="2:14" s="25" customFormat="1" ht="15" customHeight="1" x14ac:dyDescent="0.3">
      <c r="B6872" s="25" t="str">
        <f>IF(A6872="","",VLOOKUP(A6872,Tabulka3[[Číslo registrace  u jednorázové akce]:[Příjmení]],2,0))</f>
        <v/>
      </c>
      <c r="C6872" s="25" t="str">
        <f>IF(A6872="","",VLOOKUP(A6872,Tabulka3[[Číslo registrace  u jednorázové akce]:[Příjmení]],3,0))</f>
        <v/>
      </c>
      <c r="I6872" s="94"/>
      <c r="J6872" s="94"/>
      <c r="L6872" s="15"/>
      <c r="M6872" s="15"/>
      <c r="N6872" s="15"/>
    </row>
    <row r="6873" spans="2:14" s="25" customFormat="1" ht="15" customHeight="1" x14ac:dyDescent="0.3">
      <c r="B6873" s="25" t="str">
        <f>IF(A6873="","",VLOOKUP(A6873,Tabulka3[[Číslo registrace  u jednorázové akce]:[Příjmení]],2,0))</f>
        <v/>
      </c>
      <c r="C6873" s="25" t="str">
        <f>IF(A6873="","",VLOOKUP(A6873,Tabulka3[[Číslo registrace  u jednorázové akce]:[Příjmení]],3,0))</f>
        <v/>
      </c>
      <c r="I6873" s="94"/>
      <c r="J6873" s="94"/>
      <c r="L6873" s="15"/>
      <c r="M6873" s="15"/>
      <c r="N6873" s="15"/>
    </row>
    <row r="6874" spans="2:14" s="25" customFormat="1" ht="15" customHeight="1" x14ac:dyDescent="0.3">
      <c r="B6874" s="25" t="str">
        <f>IF(A6874="","",VLOOKUP(A6874,Tabulka3[[Číslo registrace  u jednorázové akce]:[Příjmení]],2,0))</f>
        <v/>
      </c>
      <c r="C6874" s="25" t="str">
        <f>IF(A6874="","",VLOOKUP(A6874,Tabulka3[[Číslo registrace  u jednorázové akce]:[Příjmení]],3,0))</f>
        <v/>
      </c>
      <c r="I6874" s="94"/>
      <c r="J6874" s="94"/>
      <c r="L6874" s="15"/>
      <c r="M6874" s="15"/>
      <c r="N6874" s="15"/>
    </row>
    <row r="6875" spans="2:14" s="25" customFormat="1" ht="15" customHeight="1" x14ac:dyDescent="0.3">
      <c r="B6875" s="25" t="str">
        <f>IF(A6875="","",VLOOKUP(A6875,Tabulka3[[Číslo registrace  u jednorázové akce]:[Příjmení]],2,0))</f>
        <v/>
      </c>
      <c r="C6875" s="25" t="str">
        <f>IF(A6875="","",VLOOKUP(A6875,Tabulka3[[Číslo registrace  u jednorázové akce]:[Příjmení]],3,0))</f>
        <v/>
      </c>
      <c r="I6875" s="94"/>
      <c r="J6875" s="94"/>
      <c r="L6875" s="15"/>
      <c r="M6875" s="15"/>
      <c r="N6875" s="15"/>
    </row>
    <row r="6876" spans="2:14" s="25" customFormat="1" ht="15" customHeight="1" x14ac:dyDescent="0.3">
      <c r="B6876" s="25" t="str">
        <f>IF(A6876="","",VLOOKUP(A6876,Tabulka3[[Číslo registrace  u jednorázové akce]:[Příjmení]],2,0))</f>
        <v/>
      </c>
      <c r="C6876" s="25" t="str">
        <f>IF(A6876="","",VLOOKUP(A6876,Tabulka3[[Číslo registrace  u jednorázové akce]:[Příjmení]],3,0))</f>
        <v/>
      </c>
      <c r="I6876" s="94"/>
      <c r="J6876" s="94"/>
      <c r="L6876" s="15"/>
      <c r="M6876" s="15"/>
      <c r="N6876" s="15"/>
    </row>
    <row r="6877" spans="2:14" s="25" customFormat="1" ht="15" customHeight="1" x14ac:dyDescent="0.3">
      <c r="B6877" s="25" t="str">
        <f>IF(A6877="","",VLOOKUP(A6877,Tabulka3[[Číslo registrace  u jednorázové akce]:[Příjmení]],2,0))</f>
        <v/>
      </c>
      <c r="C6877" s="25" t="str">
        <f>IF(A6877="","",VLOOKUP(A6877,Tabulka3[[Číslo registrace  u jednorázové akce]:[Příjmení]],3,0))</f>
        <v/>
      </c>
      <c r="I6877" s="94"/>
      <c r="J6877" s="94"/>
      <c r="L6877" s="15"/>
      <c r="M6877" s="15"/>
      <c r="N6877" s="15"/>
    </row>
    <row r="6878" spans="2:14" s="25" customFormat="1" ht="15" customHeight="1" x14ac:dyDescent="0.3">
      <c r="B6878" s="25" t="str">
        <f>IF(A6878="","",VLOOKUP(A6878,Tabulka3[[Číslo registrace  u jednorázové akce]:[Příjmení]],2,0))</f>
        <v/>
      </c>
      <c r="C6878" s="25" t="str">
        <f>IF(A6878="","",VLOOKUP(A6878,Tabulka3[[Číslo registrace  u jednorázové akce]:[Příjmení]],3,0))</f>
        <v/>
      </c>
      <c r="I6878" s="94"/>
      <c r="J6878" s="94"/>
      <c r="L6878" s="15"/>
      <c r="M6878" s="15"/>
      <c r="N6878" s="15"/>
    </row>
    <row r="6879" spans="2:14" s="25" customFormat="1" ht="15" customHeight="1" x14ac:dyDescent="0.3">
      <c r="B6879" s="25" t="str">
        <f>IF(A6879="","",VLOOKUP(A6879,Tabulka3[[Číslo registrace  u jednorázové akce]:[Příjmení]],2,0))</f>
        <v/>
      </c>
      <c r="C6879" s="25" t="str">
        <f>IF(A6879="","",VLOOKUP(A6879,Tabulka3[[Číslo registrace  u jednorázové akce]:[Příjmení]],3,0))</f>
        <v/>
      </c>
      <c r="I6879" s="94"/>
      <c r="J6879" s="94"/>
      <c r="L6879" s="15"/>
      <c r="M6879" s="15"/>
      <c r="N6879" s="15"/>
    </row>
    <row r="6880" spans="2:14" s="25" customFormat="1" ht="15" customHeight="1" x14ac:dyDescent="0.3">
      <c r="B6880" s="25" t="str">
        <f>IF(A6880="","",VLOOKUP(A6880,Tabulka3[[Číslo registrace  u jednorázové akce]:[Příjmení]],2,0))</f>
        <v/>
      </c>
      <c r="C6880" s="25" t="str">
        <f>IF(A6880="","",VLOOKUP(A6880,Tabulka3[[Číslo registrace  u jednorázové akce]:[Příjmení]],3,0))</f>
        <v/>
      </c>
      <c r="I6880" s="94"/>
      <c r="J6880" s="94"/>
      <c r="L6880" s="15"/>
      <c r="M6880" s="15"/>
      <c r="N6880" s="15"/>
    </row>
    <row r="6881" spans="2:14" s="25" customFormat="1" ht="15" customHeight="1" x14ac:dyDescent="0.3">
      <c r="B6881" s="25" t="str">
        <f>IF(A6881="","",VLOOKUP(A6881,Tabulka3[[Číslo registrace  u jednorázové akce]:[Příjmení]],2,0))</f>
        <v/>
      </c>
      <c r="C6881" s="25" t="str">
        <f>IF(A6881="","",VLOOKUP(A6881,Tabulka3[[Číslo registrace  u jednorázové akce]:[Příjmení]],3,0))</f>
        <v/>
      </c>
      <c r="I6881" s="94"/>
      <c r="J6881" s="94"/>
      <c r="L6881" s="15"/>
      <c r="M6881" s="15"/>
      <c r="N6881" s="15"/>
    </row>
    <row r="6882" spans="2:14" s="25" customFormat="1" ht="15" customHeight="1" x14ac:dyDescent="0.3">
      <c r="B6882" s="25" t="str">
        <f>IF(A6882="","",VLOOKUP(A6882,Tabulka3[[Číslo registrace  u jednorázové akce]:[Příjmení]],2,0))</f>
        <v/>
      </c>
      <c r="C6882" s="25" t="str">
        <f>IF(A6882="","",VLOOKUP(A6882,Tabulka3[[Číslo registrace  u jednorázové akce]:[Příjmení]],3,0))</f>
        <v/>
      </c>
      <c r="I6882" s="94"/>
      <c r="J6882" s="94"/>
      <c r="L6882" s="15"/>
      <c r="M6882" s="15"/>
      <c r="N6882" s="15"/>
    </row>
    <row r="6883" spans="2:14" s="25" customFormat="1" ht="15" customHeight="1" x14ac:dyDescent="0.3">
      <c r="B6883" s="25" t="str">
        <f>IF(A6883="","",VLOOKUP(A6883,Tabulka3[[Číslo registrace  u jednorázové akce]:[Příjmení]],2,0))</f>
        <v/>
      </c>
      <c r="C6883" s="25" t="str">
        <f>IF(A6883="","",VLOOKUP(A6883,Tabulka3[[Číslo registrace  u jednorázové akce]:[Příjmení]],3,0))</f>
        <v/>
      </c>
      <c r="I6883" s="94"/>
      <c r="J6883" s="94"/>
      <c r="L6883" s="15"/>
      <c r="M6883" s="15"/>
      <c r="N6883" s="15"/>
    </row>
    <row r="6884" spans="2:14" s="25" customFormat="1" ht="15" customHeight="1" x14ac:dyDescent="0.3">
      <c r="B6884" s="25" t="str">
        <f>IF(A6884="","",VLOOKUP(A6884,Tabulka3[[Číslo registrace  u jednorázové akce]:[Příjmení]],2,0))</f>
        <v/>
      </c>
      <c r="C6884" s="25" t="str">
        <f>IF(A6884="","",VLOOKUP(A6884,Tabulka3[[Číslo registrace  u jednorázové akce]:[Příjmení]],3,0))</f>
        <v/>
      </c>
      <c r="I6884" s="94"/>
      <c r="J6884" s="94"/>
      <c r="L6884" s="15"/>
      <c r="M6884" s="15"/>
      <c r="N6884" s="15"/>
    </row>
    <row r="6885" spans="2:14" s="25" customFormat="1" ht="15" customHeight="1" x14ac:dyDescent="0.3">
      <c r="B6885" s="25" t="str">
        <f>IF(A6885="","",VLOOKUP(A6885,Tabulka3[[Číslo registrace  u jednorázové akce]:[Příjmení]],2,0))</f>
        <v/>
      </c>
      <c r="C6885" s="25" t="str">
        <f>IF(A6885="","",VLOOKUP(A6885,Tabulka3[[Číslo registrace  u jednorázové akce]:[Příjmení]],3,0))</f>
        <v/>
      </c>
      <c r="I6885" s="94"/>
      <c r="J6885" s="94"/>
      <c r="L6885" s="15"/>
      <c r="M6885" s="15"/>
      <c r="N6885" s="15"/>
    </row>
    <row r="6886" spans="2:14" s="25" customFormat="1" ht="15" customHeight="1" x14ac:dyDescent="0.3">
      <c r="B6886" s="25" t="str">
        <f>IF(A6886="","",VLOOKUP(A6886,Tabulka3[[Číslo registrace  u jednorázové akce]:[Příjmení]],2,0))</f>
        <v/>
      </c>
      <c r="C6886" s="25" t="str">
        <f>IF(A6886="","",VLOOKUP(A6886,Tabulka3[[Číslo registrace  u jednorázové akce]:[Příjmení]],3,0))</f>
        <v/>
      </c>
      <c r="I6886" s="94"/>
      <c r="J6886" s="94"/>
      <c r="L6886" s="15"/>
      <c r="M6886" s="15"/>
      <c r="N6886" s="15"/>
    </row>
    <row r="6887" spans="2:14" s="25" customFormat="1" ht="15" customHeight="1" x14ac:dyDescent="0.3">
      <c r="B6887" s="25" t="str">
        <f>IF(A6887="","",VLOOKUP(A6887,Tabulka3[[Číslo registrace  u jednorázové akce]:[Příjmení]],2,0))</f>
        <v/>
      </c>
      <c r="C6887" s="25" t="str">
        <f>IF(A6887="","",VLOOKUP(A6887,Tabulka3[[Číslo registrace  u jednorázové akce]:[Příjmení]],3,0))</f>
        <v/>
      </c>
      <c r="I6887" s="94"/>
      <c r="J6887" s="94"/>
      <c r="L6887" s="15"/>
      <c r="M6887" s="15"/>
      <c r="N6887" s="15"/>
    </row>
    <row r="6888" spans="2:14" s="25" customFormat="1" ht="15" customHeight="1" x14ac:dyDescent="0.3">
      <c r="B6888" s="25" t="str">
        <f>IF(A6888="","",VLOOKUP(A6888,Tabulka3[[Číslo registrace  u jednorázové akce]:[Příjmení]],2,0))</f>
        <v/>
      </c>
      <c r="C6888" s="25" t="str">
        <f>IF(A6888="","",VLOOKUP(A6888,Tabulka3[[Číslo registrace  u jednorázové akce]:[Příjmení]],3,0))</f>
        <v/>
      </c>
      <c r="I6888" s="94"/>
      <c r="J6888" s="94"/>
      <c r="L6888" s="15"/>
      <c r="M6888" s="15"/>
      <c r="N6888" s="15"/>
    </row>
    <row r="6889" spans="2:14" s="25" customFormat="1" ht="15" customHeight="1" x14ac:dyDescent="0.3">
      <c r="B6889" s="25" t="str">
        <f>IF(A6889="","",VLOOKUP(A6889,Tabulka3[[Číslo registrace  u jednorázové akce]:[Příjmení]],2,0))</f>
        <v/>
      </c>
      <c r="C6889" s="25" t="str">
        <f>IF(A6889="","",VLOOKUP(A6889,Tabulka3[[Číslo registrace  u jednorázové akce]:[Příjmení]],3,0))</f>
        <v/>
      </c>
      <c r="I6889" s="94"/>
      <c r="J6889" s="94"/>
      <c r="L6889" s="15"/>
      <c r="M6889" s="15"/>
      <c r="N6889" s="15"/>
    </row>
    <row r="6890" spans="2:14" s="25" customFormat="1" ht="15" customHeight="1" x14ac:dyDescent="0.3">
      <c r="B6890" s="25" t="str">
        <f>IF(A6890="","",VLOOKUP(A6890,Tabulka3[[Číslo registrace  u jednorázové akce]:[Příjmení]],2,0))</f>
        <v/>
      </c>
      <c r="C6890" s="25" t="str">
        <f>IF(A6890="","",VLOOKUP(A6890,Tabulka3[[Číslo registrace  u jednorázové akce]:[Příjmení]],3,0))</f>
        <v/>
      </c>
      <c r="I6890" s="94"/>
      <c r="J6890" s="94"/>
      <c r="L6890" s="15"/>
      <c r="M6890" s="15"/>
      <c r="N6890" s="15"/>
    </row>
    <row r="6891" spans="2:14" s="25" customFormat="1" ht="15" customHeight="1" x14ac:dyDescent="0.3">
      <c r="B6891" s="25" t="str">
        <f>IF(A6891="","",VLOOKUP(A6891,Tabulka3[[Číslo registrace  u jednorázové akce]:[Příjmení]],2,0))</f>
        <v/>
      </c>
      <c r="C6891" s="25" t="str">
        <f>IF(A6891="","",VLOOKUP(A6891,Tabulka3[[Číslo registrace  u jednorázové akce]:[Příjmení]],3,0))</f>
        <v/>
      </c>
      <c r="I6891" s="94"/>
      <c r="J6891" s="94"/>
      <c r="L6891" s="15"/>
      <c r="M6891" s="15"/>
      <c r="N6891" s="15"/>
    </row>
    <row r="6892" spans="2:14" s="25" customFormat="1" ht="15" customHeight="1" x14ac:dyDescent="0.3">
      <c r="B6892" s="25" t="str">
        <f>IF(A6892="","",VLOOKUP(A6892,Tabulka3[[Číslo registrace  u jednorázové akce]:[Příjmení]],2,0))</f>
        <v/>
      </c>
      <c r="C6892" s="25" t="str">
        <f>IF(A6892="","",VLOOKUP(A6892,Tabulka3[[Číslo registrace  u jednorázové akce]:[Příjmení]],3,0))</f>
        <v/>
      </c>
      <c r="I6892" s="94"/>
      <c r="J6892" s="94"/>
      <c r="L6892" s="15"/>
      <c r="M6892" s="15"/>
      <c r="N6892" s="15"/>
    </row>
    <row r="6893" spans="2:14" s="25" customFormat="1" ht="15" customHeight="1" x14ac:dyDescent="0.3">
      <c r="B6893" s="25" t="str">
        <f>IF(A6893="","",VLOOKUP(A6893,Tabulka3[[Číslo registrace  u jednorázové akce]:[Příjmení]],2,0))</f>
        <v/>
      </c>
      <c r="C6893" s="25" t="str">
        <f>IF(A6893="","",VLOOKUP(A6893,Tabulka3[[Číslo registrace  u jednorázové akce]:[Příjmení]],3,0))</f>
        <v/>
      </c>
      <c r="I6893" s="94"/>
      <c r="J6893" s="94"/>
      <c r="L6893" s="15"/>
      <c r="M6893" s="15"/>
      <c r="N6893" s="15"/>
    </row>
    <row r="6894" spans="2:14" s="25" customFormat="1" ht="15" customHeight="1" x14ac:dyDescent="0.3">
      <c r="B6894" s="25" t="str">
        <f>IF(A6894="","",VLOOKUP(A6894,Tabulka3[[Číslo registrace  u jednorázové akce]:[Příjmení]],2,0))</f>
        <v/>
      </c>
      <c r="C6894" s="25" t="str">
        <f>IF(A6894="","",VLOOKUP(A6894,Tabulka3[[Číslo registrace  u jednorázové akce]:[Příjmení]],3,0))</f>
        <v/>
      </c>
      <c r="I6894" s="94"/>
      <c r="J6894" s="94"/>
      <c r="L6894" s="15"/>
      <c r="M6894" s="15"/>
      <c r="N6894" s="15"/>
    </row>
    <row r="6895" spans="2:14" s="25" customFormat="1" ht="15" customHeight="1" x14ac:dyDescent="0.3">
      <c r="B6895" s="25" t="str">
        <f>IF(A6895="","",VLOOKUP(A6895,Tabulka3[[Číslo registrace  u jednorázové akce]:[Příjmení]],2,0))</f>
        <v/>
      </c>
      <c r="C6895" s="25" t="str">
        <f>IF(A6895="","",VLOOKUP(A6895,Tabulka3[[Číslo registrace  u jednorázové akce]:[Příjmení]],3,0))</f>
        <v/>
      </c>
      <c r="I6895" s="94"/>
      <c r="J6895" s="94"/>
      <c r="L6895" s="15"/>
      <c r="M6895" s="15"/>
      <c r="N6895" s="15"/>
    </row>
    <row r="6896" spans="2:14" s="25" customFormat="1" ht="15" customHeight="1" x14ac:dyDescent="0.3">
      <c r="B6896" s="25" t="str">
        <f>IF(A6896="","",VLOOKUP(A6896,Tabulka3[[Číslo registrace  u jednorázové akce]:[Příjmení]],2,0))</f>
        <v/>
      </c>
      <c r="C6896" s="25" t="str">
        <f>IF(A6896="","",VLOOKUP(A6896,Tabulka3[[Číslo registrace  u jednorázové akce]:[Příjmení]],3,0))</f>
        <v/>
      </c>
      <c r="I6896" s="94"/>
      <c r="J6896" s="94"/>
      <c r="L6896" s="15"/>
      <c r="M6896" s="15"/>
      <c r="N6896" s="15"/>
    </row>
    <row r="6897" spans="2:14" s="25" customFormat="1" ht="15" customHeight="1" x14ac:dyDescent="0.3">
      <c r="B6897" s="25" t="str">
        <f>IF(A6897="","",VLOOKUP(A6897,Tabulka3[[Číslo registrace  u jednorázové akce]:[Příjmení]],2,0))</f>
        <v/>
      </c>
      <c r="C6897" s="25" t="str">
        <f>IF(A6897="","",VLOOKUP(A6897,Tabulka3[[Číslo registrace  u jednorázové akce]:[Příjmení]],3,0))</f>
        <v/>
      </c>
      <c r="I6897" s="94"/>
      <c r="J6897" s="94"/>
      <c r="L6897" s="15"/>
      <c r="M6897" s="15"/>
      <c r="N6897" s="15"/>
    </row>
    <row r="6898" spans="2:14" s="25" customFormat="1" ht="15" customHeight="1" x14ac:dyDescent="0.3">
      <c r="B6898" s="25" t="str">
        <f>IF(A6898="","",VLOOKUP(A6898,Tabulka3[[Číslo registrace  u jednorázové akce]:[Příjmení]],2,0))</f>
        <v/>
      </c>
      <c r="C6898" s="25" t="str">
        <f>IF(A6898="","",VLOOKUP(A6898,Tabulka3[[Číslo registrace  u jednorázové akce]:[Příjmení]],3,0))</f>
        <v/>
      </c>
      <c r="I6898" s="94"/>
      <c r="J6898" s="94"/>
      <c r="L6898" s="15"/>
      <c r="M6898" s="15"/>
      <c r="N6898" s="15"/>
    </row>
    <row r="6899" spans="2:14" s="25" customFormat="1" ht="15" customHeight="1" x14ac:dyDescent="0.3">
      <c r="B6899" s="25" t="str">
        <f>IF(A6899="","",VLOOKUP(A6899,Tabulka3[[Číslo registrace  u jednorázové akce]:[Příjmení]],2,0))</f>
        <v/>
      </c>
      <c r="C6899" s="25" t="str">
        <f>IF(A6899="","",VLOOKUP(A6899,Tabulka3[[Číslo registrace  u jednorázové akce]:[Příjmení]],3,0))</f>
        <v/>
      </c>
      <c r="I6899" s="94"/>
      <c r="J6899" s="94"/>
      <c r="L6899" s="15"/>
      <c r="M6899" s="15"/>
      <c r="N6899" s="15"/>
    </row>
    <row r="6900" spans="2:14" s="25" customFormat="1" ht="15" customHeight="1" x14ac:dyDescent="0.3">
      <c r="B6900" s="25" t="str">
        <f>IF(A6900="","",VLOOKUP(A6900,Tabulka3[[Číslo registrace  u jednorázové akce]:[Příjmení]],2,0))</f>
        <v/>
      </c>
      <c r="C6900" s="25" t="str">
        <f>IF(A6900="","",VLOOKUP(A6900,Tabulka3[[Číslo registrace  u jednorázové akce]:[Příjmení]],3,0))</f>
        <v/>
      </c>
      <c r="I6900" s="94"/>
      <c r="J6900" s="94"/>
      <c r="L6900" s="15"/>
      <c r="M6900" s="15"/>
      <c r="N6900" s="15"/>
    </row>
    <row r="6901" spans="2:14" s="25" customFormat="1" ht="15" customHeight="1" x14ac:dyDescent="0.3">
      <c r="B6901" s="25" t="str">
        <f>IF(A6901="","",VLOOKUP(A6901,Tabulka3[[Číslo registrace  u jednorázové akce]:[Příjmení]],2,0))</f>
        <v/>
      </c>
      <c r="C6901" s="25" t="str">
        <f>IF(A6901="","",VLOOKUP(A6901,Tabulka3[[Číslo registrace  u jednorázové akce]:[Příjmení]],3,0))</f>
        <v/>
      </c>
      <c r="I6901" s="94"/>
      <c r="J6901" s="94"/>
      <c r="L6901" s="15"/>
      <c r="M6901" s="15"/>
      <c r="N6901" s="15"/>
    </row>
    <row r="6902" spans="2:14" s="25" customFormat="1" ht="15" customHeight="1" x14ac:dyDescent="0.3">
      <c r="B6902" s="25" t="str">
        <f>IF(A6902="","",VLOOKUP(A6902,Tabulka3[[Číslo registrace  u jednorázové akce]:[Příjmení]],2,0))</f>
        <v/>
      </c>
      <c r="C6902" s="25" t="str">
        <f>IF(A6902="","",VLOOKUP(A6902,Tabulka3[[Číslo registrace  u jednorázové akce]:[Příjmení]],3,0))</f>
        <v/>
      </c>
      <c r="I6902" s="94"/>
      <c r="J6902" s="94"/>
      <c r="L6902" s="15"/>
      <c r="M6902" s="15"/>
      <c r="N6902" s="15"/>
    </row>
    <row r="6903" spans="2:14" s="25" customFormat="1" ht="15" customHeight="1" x14ac:dyDescent="0.3">
      <c r="B6903" s="25" t="str">
        <f>IF(A6903="","",VLOOKUP(A6903,Tabulka3[[Číslo registrace  u jednorázové akce]:[Příjmení]],2,0))</f>
        <v/>
      </c>
      <c r="C6903" s="25" t="str">
        <f>IF(A6903="","",VLOOKUP(A6903,Tabulka3[[Číslo registrace  u jednorázové akce]:[Příjmení]],3,0))</f>
        <v/>
      </c>
      <c r="I6903" s="94"/>
      <c r="J6903" s="94"/>
      <c r="L6903" s="15"/>
      <c r="M6903" s="15"/>
      <c r="N6903" s="15"/>
    </row>
    <row r="6904" spans="2:14" s="25" customFormat="1" ht="15" customHeight="1" x14ac:dyDescent="0.3">
      <c r="B6904" s="25" t="str">
        <f>IF(A6904="","",VLOOKUP(A6904,Tabulka3[[Číslo registrace  u jednorázové akce]:[Příjmení]],2,0))</f>
        <v/>
      </c>
      <c r="C6904" s="25" t="str">
        <f>IF(A6904="","",VLOOKUP(A6904,Tabulka3[[Číslo registrace  u jednorázové akce]:[Příjmení]],3,0))</f>
        <v/>
      </c>
      <c r="I6904" s="94"/>
      <c r="J6904" s="94"/>
      <c r="L6904" s="15"/>
      <c r="M6904" s="15"/>
      <c r="N6904" s="15"/>
    </row>
    <row r="6905" spans="2:14" s="25" customFormat="1" ht="15" customHeight="1" x14ac:dyDescent="0.3">
      <c r="B6905" s="25" t="str">
        <f>IF(A6905="","",VLOOKUP(A6905,Tabulka3[[Číslo registrace  u jednorázové akce]:[Příjmení]],2,0))</f>
        <v/>
      </c>
      <c r="C6905" s="25" t="str">
        <f>IF(A6905="","",VLOOKUP(A6905,Tabulka3[[Číslo registrace  u jednorázové akce]:[Příjmení]],3,0))</f>
        <v/>
      </c>
      <c r="I6905" s="94"/>
      <c r="J6905" s="94"/>
      <c r="L6905" s="15"/>
      <c r="M6905" s="15"/>
      <c r="N6905" s="15"/>
    </row>
    <row r="6906" spans="2:14" s="25" customFormat="1" ht="15" customHeight="1" x14ac:dyDescent="0.3">
      <c r="B6906" s="25" t="str">
        <f>IF(A6906="","",VLOOKUP(A6906,Tabulka3[[Číslo registrace  u jednorázové akce]:[Příjmení]],2,0))</f>
        <v/>
      </c>
      <c r="C6906" s="25" t="str">
        <f>IF(A6906="","",VLOOKUP(A6906,Tabulka3[[Číslo registrace  u jednorázové akce]:[Příjmení]],3,0))</f>
        <v/>
      </c>
      <c r="I6906" s="94"/>
      <c r="J6906" s="94"/>
      <c r="L6906" s="15"/>
      <c r="M6906" s="15"/>
      <c r="N6906" s="15"/>
    </row>
    <row r="6907" spans="2:14" s="25" customFormat="1" ht="15" customHeight="1" x14ac:dyDescent="0.3">
      <c r="B6907" s="25" t="str">
        <f>IF(A6907="","",VLOOKUP(A6907,Tabulka3[[Číslo registrace  u jednorázové akce]:[Příjmení]],2,0))</f>
        <v/>
      </c>
      <c r="C6907" s="25" t="str">
        <f>IF(A6907="","",VLOOKUP(A6907,Tabulka3[[Číslo registrace  u jednorázové akce]:[Příjmení]],3,0))</f>
        <v/>
      </c>
      <c r="I6907" s="94"/>
      <c r="J6907" s="94"/>
      <c r="L6907" s="15"/>
      <c r="M6907" s="15"/>
      <c r="N6907" s="15"/>
    </row>
    <row r="6908" spans="2:14" s="25" customFormat="1" ht="15" customHeight="1" x14ac:dyDescent="0.3">
      <c r="B6908" s="25" t="str">
        <f>IF(A6908="","",VLOOKUP(A6908,Tabulka3[[Číslo registrace  u jednorázové akce]:[Příjmení]],2,0))</f>
        <v/>
      </c>
      <c r="C6908" s="25" t="str">
        <f>IF(A6908="","",VLOOKUP(A6908,Tabulka3[[Číslo registrace  u jednorázové akce]:[Příjmení]],3,0))</f>
        <v/>
      </c>
      <c r="I6908" s="94"/>
      <c r="J6908" s="94"/>
      <c r="L6908" s="15"/>
      <c r="M6908" s="15"/>
      <c r="N6908" s="15"/>
    </row>
    <row r="6909" spans="2:14" s="25" customFormat="1" ht="15" customHeight="1" x14ac:dyDescent="0.3">
      <c r="B6909" s="25" t="str">
        <f>IF(A6909="","",VLOOKUP(A6909,Tabulka3[[Číslo registrace  u jednorázové akce]:[Příjmení]],2,0))</f>
        <v/>
      </c>
      <c r="C6909" s="25" t="str">
        <f>IF(A6909="","",VLOOKUP(A6909,Tabulka3[[Číslo registrace  u jednorázové akce]:[Příjmení]],3,0))</f>
        <v/>
      </c>
      <c r="I6909" s="94"/>
      <c r="J6909" s="94"/>
      <c r="L6909" s="15"/>
      <c r="M6909" s="15"/>
      <c r="N6909" s="15"/>
    </row>
    <row r="6910" spans="2:14" s="25" customFormat="1" ht="15" customHeight="1" x14ac:dyDescent="0.3">
      <c r="B6910" s="25" t="str">
        <f>IF(A6910="","",VLOOKUP(A6910,Tabulka3[[Číslo registrace  u jednorázové akce]:[Příjmení]],2,0))</f>
        <v/>
      </c>
      <c r="C6910" s="25" t="str">
        <f>IF(A6910="","",VLOOKUP(A6910,Tabulka3[[Číslo registrace  u jednorázové akce]:[Příjmení]],3,0))</f>
        <v/>
      </c>
      <c r="I6910" s="94"/>
      <c r="J6910" s="94"/>
      <c r="L6910" s="15"/>
      <c r="M6910" s="15"/>
      <c r="N6910" s="15"/>
    </row>
    <row r="6911" spans="2:14" s="25" customFormat="1" ht="15" customHeight="1" x14ac:dyDescent="0.3">
      <c r="B6911" s="25" t="str">
        <f>IF(A6911="","",VLOOKUP(A6911,Tabulka3[[Číslo registrace  u jednorázové akce]:[Příjmení]],2,0))</f>
        <v/>
      </c>
      <c r="C6911" s="25" t="str">
        <f>IF(A6911="","",VLOOKUP(A6911,Tabulka3[[Číslo registrace  u jednorázové akce]:[Příjmení]],3,0))</f>
        <v/>
      </c>
      <c r="I6911" s="94"/>
      <c r="J6911" s="94"/>
      <c r="L6911" s="15"/>
      <c r="M6911" s="15"/>
      <c r="N6911" s="15"/>
    </row>
    <row r="6912" spans="2:14" s="25" customFormat="1" ht="15" customHeight="1" x14ac:dyDescent="0.3">
      <c r="B6912" s="25" t="str">
        <f>IF(A6912="","",VLOOKUP(A6912,Tabulka3[[Číslo registrace  u jednorázové akce]:[Příjmení]],2,0))</f>
        <v/>
      </c>
      <c r="C6912" s="25" t="str">
        <f>IF(A6912="","",VLOOKUP(A6912,Tabulka3[[Číslo registrace  u jednorázové akce]:[Příjmení]],3,0))</f>
        <v/>
      </c>
      <c r="I6912" s="94"/>
      <c r="J6912" s="94"/>
      <c r="L6912" s="15"/>
      <c r="M6912" s="15"/>
      <c r="N6912" s="15"/>
    </row>
    <row r="6913" spans="2:14" s="25" customFormat="1" ht="15" customHeight="1" x14ac:dyDescent="0.3">
      <c r="B6913" s="25" t="str">
        <f>IF(A6913="","",VLOOKUP(A6913,Tabulka3[[Číslo registrace  u jednorázové akce]:[Příjmení]],2,0))</f>
        <v/>
      </c>
      <c r="C6913" s="25" t="str">
        <f>IF(A6913="","",VLOOKUP(A6913,Tabulka3[[Číslo registrace  u jednorázové akce]:[Příjmení]],3,0))</f>
        <v/>
      </c>
      <c r="I6913" s="94"/>
      <c r="J6913" s="94"/>
      <c r="L6913" s="15"/>
      <c r="M6913" s="15"/>
      <c r="N6913" s="15"/>
    </row>
    <row r="6914" spans="2:14" s="25" customFormat="1" ht="15" customHeight="1" x14ac:dyDescent="0.3">
      <c r="B6914" s="25" t="str">
        <f>IF(A6914="","",VLOOKUP(A6914,Tabulka3[[Číslo registrace  u jednorázové akce]:[Příjmení]],2,0))</f>
        <v/>
      </c>
      <c r="C6914" s="25" t="str">
        <f>IF(A6914="","",VLOOKUP(A6914,Tabulka3[[Číslo registrace  u jednorázové akce]:[Příjmení]],3,0))</f>
        <v/>
      </c>
      <c r="I6914" s="94"/>
      <c r="J6914" s="94"/>
      <c r="L6914" s="15"/>
      <c r="M6914" s="15"/>
      <c r="N6914" s="15"/>
    </row>
    <row r="6915" spans="2:14" s="25" customFormat="1" ht="15" customHeight="1" x14ac:dyDescent="0.3">
      <c r="B6915" s="25" t="str">
        <f>IF(A6915="","",VLOOKUP(A6915,Tabulka3[[Číslo registrace  u jednorázové akce]:[Příjmení]],2,0))</f>
        <v/>
      </c>
      <c r="C6915" s="25" t="str">
        <f>IF(A6915="","",VLOOKUP(A6915,Tabulka3[[Číslo registrace  u jednorázové akce]:[Příjmení]],3,0))</f>
        <v/>
      </c>
      <c r="I6915" s="94"/>
      <c r="J6915" s="94"/>
      <c r="L6915" s="15"/>
      <c r="M6915" s="15"/>
      <c r="N6915" s="15"/>
    </row>
    <row r="6916" spans="2:14" s="25" customFormat="1" ht="15" customHeight="1" x14ac:dyDescent="0.3">
      <c r="B6916" s="25" t="str">
        <f>IF(A6916="","",VLOOKUP(A6916,Tabulka3[[Číslo registrace  u jednorázové akce]:[Příjmení]],2,0))</f>
        <v/>
      </c>
      <c r="C6916" s="25" t="str">
        <f>IF(A6916="","",VLOOKUP(A6916,Tabulka3[[Číslo registrace  u jednorázové akce]:[Příjmení]],3,0))</f>
        <v/>
      </c>
      <c r="I6916" s="94"/>
      <c r="J6916" s="94"/>
      <c r="L6916" s="15"/>
      <c r="M6916" s="15"/>
      <c r="N6916" s="15"/>
    </row>
    <row r="6917" spans="2:14" s="25" customFormat="1" ht="15" customHeight="1" x14ac:dyDescent="0.3">
      <c r="B6917" s="25" t="str">
        <f>IF(A6917="","",VLOOKUP(A6917,Tabulka3[[Číslo registrace  u jednorázové akce]:[Příjmení]],2,0))</f>
        <v/>
      </c>
      <c r="C6917" s="25" t="str">
        <f>IF(A6917="","",VLOOKUP(A6917,Tabulka3[[Číslo registrace  u jednorázové akce]:[Příjmení]],3,0))</f>
        <v/>
      </c>
      <c r="I6917" s="94"/>
      <c r="J6917" s="94"/>
      <c r="L6917" s="15"/>
      <c r="M6917" s="15"/>
      <c r="N6917" s="15"/>
    </row>
    <row r="6918" spans="2:14" s="25" customFormat="1" ht="15" customHeight="1" x14ac:dyDescent="0.3">
      <c r="B6918" s="25" t="str">
        <f>IF(A6918="","",VLOOKUP(A6918,Tabulka3[[Číslo registrace  u jednorázové akce]:[Příjmení]],2,0))</f>
        <v/>
      </c>
      <c r="C6918" s="25" t="str">
        <f>IF(A6918="","",VLOOKUP(A6918,Tabulka3[[Číslo registrace  u jednorázové akce]:[Příjmení]],3,0))</f>
        <v/>
      </c>
      <c r="I6918" s="94"/>
      <c r="J6918" s="94"/>
      <c r="L6918" s="15"/>
      <c r="M6918" s="15"/>
      <c r="N6918" s="15"/>
    </row>
    <row r="6919" spans="2:14" s="25" customFormat="1" ht="15" customHeight="1" x14ac:dyDescent="0.3">
      <c r="B6919" s="25" t="str">
        <f>IF(A6919="","",VLOOKUP(A6919,Tabulka3[[Číslo registrace  u jednorázové akce]:[Příjmení]],2,0))</f>
        <v/>
      </c>
      <c r="C6919" s="25" t="str">
        <f>IF(A6919="","",VLOOKUP(A6919,Tabulka3[[Číslo registrace  u jednorázové akce]:[Příjmení]],3,0))</f>
        <v/>
      </c>
      <c r="I6919" s="94"/>
      <c r="J6919" s="94"/>
      <c r="L6919" s="15"/>
      <c r="M6919" s="15"/>
      <c r="N6919" s="15"/>
    </row>
    <row r="6920" spans="2:14" s="25" customFormat="1" ht="15" customHeight="1" x14ac:dyDescent="0.3">
      <c r="B6920" s="25" t="str">
        <f>IF(A6920="","",VLOOKUP(A6920,Tabulka3[[Číslo registrace  u jednorázové akce]:[Příjmení]],2,0))</f>
        <v/>
      </c>
      <c r="C6920" s="25" t="str">
        <f>IF(A6920="","",VLOOKUP(A6920,Tabulka3[[Číslo registrace  u jednorázové akce]:[Příjmení]],3,0))</f>
        <v/>
      </c>
      <c r="I6920" s="94"/>
      <c r="J6920" s="94"/>
      <c r="L6920" s="15"/>
      <c r="M6920" s="15"/>
      <c r="N6920" s="15"/>
    </row>
    <row r="6921" spans="2:14" s="25" customFormat="1" ht="15" customHeight="1" x14ac:dyDescent="0.3">
      <c r="B6921" s="25" t="str">
        <f>IF(A6921="","",VLOOKUP(A6921,Tabulka3[[Číslo registrace  u jednorázové akce]:[Příjmení]],2,0))</f>
        <v/>
      </c>
      <c r="C6921" s="25" t="str">
        <f>IF(A6921="","",VLOOKUP(A6921,Tabulka3[[Číslo registrace  u jednorázové akce]:[Příjmení]],3,0))</f>
        <v/>
      </c>
      <c r="I6921" s="94"/>
      <c r="J6921" s="94"/>
      <c r="L6921" s="15"/>
      <c r="M6921" s="15"/>
      <c r="N6921" s="15"/>
    </row>
    <row r="6922" spans="2:14" s="25" customFormat="1" ht="15" customHeight="1" x14ac:dyDescent="0.3">
      <c r="B6922" s="25" t="str">
        <f>IF(A6922="","",VLOOKUP(A6922,Tabulka3[[Číslo registrace  u jednorázové akce]:[Příjmení]],2,0))</f>
        <v/>
      </c>
      <c r="C6922" s="25" t="str">
        <f>IF(A6922="","",VLOOKUP(A6922,Tabulka3[[Číslo registrace  u jednorázové akce]:[Příjmení]],3,0))</f>
        <v/>
      </c>
      <c r="I6922" s="94"/>
      <c r="J6922" s="94"/>
      <c r="L6922" s="15"/>
      <c r="M6922" s="15"/>
      <c r="N6922" s="15"/>
    </row>
    <row r="6923" spans="2:14" s="25" customFormat="1" ht="15" customHeight="1" x14ac:dyDescent="0.3">
      <c r="B6923" s="25" t="str">
        <f>IF(A6923="","",VLOOKUP(A6923,Tabulka3[[Číslo registrace  u jednorázové akce]:[Příjmení]],2,0))</f>
        <v/>
      </c>
      <c r="C6923" s="25" t="str">
        <f>IF(A6923="","",VLOOKUP(A6923,Tabulka3[[Číslo registrace  u jednorázové akce]:[Příjmení]],3,0))</f>
        <v/>
      </c>
      <c r="I6923" s="94"/>
      <c r="J6923" s="94"/>
      <c r="L6923" s="15"/>
      <c r="M6923" s="15"/>
      <c r="N6923" s="15"/>
    </row>
    <row r="6924" spans="2:14" s="25" customFormat="1" ht="15" customHeight="1" x14ac:dyDescent="0.3">
      <c r="B6924" s="25" t="str">
        <f>IF(A6924="","",VLOOKUP(A6924,Tabulka3[[Číslo registrace  u jednorázové akce]:[Příjmení]],2,0))</f>
        <v/>
      </c>
      <c r="C6924" s="25" t="str">
        <f>IF(A6924="","",VLOOKUP(A6924,Tabulka3[[Číslo registrace  u jednorázové akce]:[Příjmení]],3,0))</f>
        <v/>
      </c>
      <c r="I6924" s="94"/>
      <c r="J6924" s="94"/>
      <c r="L6924" s="15"/>
      <c r="M6924" s="15"/>
      <c r="N6924" s="15"/>
    </row>
    <row r="6925" spans="2:14" s="25" customFormat="1" ht="15" customHeight="1" x14ac:dyDescent="0.3">
      <c r="B6925" s="25" t="str">
        <f>IF(A6925="","",VLOOKUP(A6925,Tabulka3[[Číslo registrace  u jednorázové akce]:[Příjmení]],2,0))</f>
        <v/>
      </c>
      <c r="C6925" s="25" t="str">
        <f>IF(A6925="","",VLOOKUP(A6925,Tabulka3[[Číslo registrace  u jednorázové akce]:[Příjmení]],3,0))</f>
        <v/>
      </c>
      <c r="I6925" s="94"/>
      <c r="J6925" s="94"/>
      <c r="L6925" s="15"/>
      <c r="M6925" s="15"/>
      <c r="N6925" s="15"/>
    </row>
    <row r="6926" spans="2:14" s="25" customFormat="1" ht="15" customHeight="1" x14ac:dyDescent="0.3">
      <c r="B6926" s="25" t="str">
        <f>IF(A6926="","",VLOOKUP(A6926,Tabulka3[[Číslo registrace  u jednorázové akce]:[Příjmení]],2,0))</f>
        <v/>
      </c>
      <c r="C6926" s="25" t="str">
        <f>IF(A6926="","",VLOOKUP(A6926,Tabulka3[[Číslo registrace  u jednorázové akce]:[Příjmení]],3,0))</f>
        <v/>
      </c>
      <c r="I6926" s="94"/>
      <c r="J6926" s="94"/>
      <c r="L6926" s="15"/>
      <c r="M6926" s="15"/>
      <c r="N6926" s="15"/>
    </row>
    <row r="6927" spans="2:14" s="25" customFormat="1" ht="15" customHeight="1" x14ac:dyDescent="0.3">
      <c r="B6927" s="25" t="str">
        <f>IF(A6927="","",VLOOKUP(A6927,Tabulka3[[Číslo registrace  u jednorázové akce]:[Příjmení]],2,0))</f>
        <v/>
      </c>
      <c r="C6927" s="25" t="str">
        <f>IF(A6927="","",VLOOKUP(A6927,Tabulka3[[Číslo registrace  u jednorázové akce]:[Příjmení]],3,0))</f>
        <v/>
      </c>
      <c r="I6927" s="94"/>
      <c r="J6927" s="94"/>
      <c r="L6927" s="15"/>
      <c r="M6927" s="15"/>
      <c r="N6927" s="15"/>
    </row>
    <row r="6928" spans="2:14" s="25" customFormat="1" ht="15" customHeight="1" x14ac:dyDescent="0.3">
      <c r="B6928" s="25" t="str">
        <f>IF(A6928="","",VLOOKUP(A6928,Tabulka3[[Číslo registrace  u jednorázové akce]:[Příjmení]],2,0))</f>
        <v/>
      </c>
      <c r="C6928" s="25" t="str">
        <f>IF(A6928="","",VLOOKUP(A6928,Tabulka3[[Číslo registrace  u jednorázové akce]:[Příjmení]],3,0))</f>
        <v/>
      </c>
      <c r="I6928" s="94"/>
      <c r="J6928" s="94"/>
      <c r="L6928" s="15"/>
      <c r="M6928" s="15"/>
      <c r="N6928" s="15"/>
    </row>
    <row r="6929" spans="2:14" s="25" customFormat="1" ht="15" customHeight="1" x14ac:dyDescent="0.3">
      <c r="B6929" s="25" t="str">
        <f>IF(A6929="","",VLOOKUP(A6929,Tabulka3[[Číslo registrace  u jednorázové akce]:[Příjmení]],2,0))</f>
        <v/>
      </c>
      <c r="C6929" s="25" t="str">
        <f>IF(A6929="","",VLOOKUP(A6929,Tabulka3[[Číslo registrace  u jednorázové akce]:[Příjmení]],3,0))</f>
        <v/>
      </c>
      <c r="I6929" s="94"/>
      <c r="J6929" s="94"/>
      <c r="L6929" s="15"/>
      <c r="M6929" s="15"/>
      <c r="N6929" s="15"/>
    </row>
    <row r="6930" spans="2:14" s="25" customFormat="1" ht="15" customHeight="1" x14ac:dyDescent="0.3">
      <c r="B6930" s="25" t="str">
        <f>IF(A6930="","",VLOOKUP(A6930,Tabulka3[[Číslo registrace  u jednorázové akce]:[Příjmení]],2,0))</f>
        <v/>
      </c>
      <c r="C6930" s="25" t="str">
        <f>IF(A6930="","",VLOOKUP(A6930,Tabulka3[[Číslo registrace  u jednorázové akce]:[Příjmení]],3,0))</f>
        <v/>
      </c>
      <c r="I6930" s="94"/>
      <c r="J6930" s="94"/>
      <c r="L6930" s="15"/>
      <c r="M6930" s="15"/>
      <c r="N6930" s="15"/>
    </row>
    <row r="6931" spans="2:14" s="25" customFormat="1" ht="15" customHeight="1" x14ac:dyDescent="0.3">
      <c r="B6931" s="25" t="str">
        <f>IF(A6931="","",VLOOKUP(A6931,Tabulka3[[Číslo registrace  u jednorázové akce]:[Příjmení]],2,0))</f>
        <v/>
      </c>
      <c r="C6931" s="25" t="str">
        <f>IF(A6931="","",VLOOKUP(A6931,Tabulka3[[Číslo registrace  u jednorázové akce]:[Příjmení]],3,0))</f>
        <v/>
      </c>
      <c r="I6931" s="94"/>
      <c r="J6931" s="94"/>
      <c r="L6931" s="15"/>
      <c r="M6931" s="15"/>
      <c r="N6931" s="15"/>
    </row>
    <row r="6932" spans="2:14" s="25" customFormat="1" ht="15" customHeight="1" x14ac:dyDescent="0.3">
      <c r="B6932" s="25" t="str">
        <f>IF(A6932="","",VLOOKUP(A6932,Tabulka3[[Číslo registrace  u jednorázové akce]:[Příjmení]],2,0))</f>
        <v/>
      </c>
      <c r="C6932" s="25" t="str">
        <f>IF(A6932="","",VLOOKUP(A6932,Tabulka3[[Číslo registrace  u jednorázové akce]:[Příjmení]],3,0))</f>
        <v/>
      </c>
      <c r="I6932" s="94"/>
      <c r="J6932" s="94"/>
      <c r="L6932" s="15"/>
      <c r="M6932" s="15"/>
      <c r="N6932" s="15"/>
    </row>
    <row r="6933" spans="2:14" s="25" customFormat="1" ht="15" customHeight="1" x14ac:dyDescent="0.3">
      <c r="B6933" s="25" t="str">
        <f>IF(A6933="","",VLOOKUP(A6933,Tabulka3[[Číslo registrace  u jednorázové akce]:[Příjmení]],2,0))</f>
        <v/>
      </c>
      <c r="C6933" s="25" t="str">
        <f>IF(A6933="","",VLOOKUP(A6933,Tabulka3[[Číslo registrace  u jednorázové akce]:[Příjmení]],3,0))</f>
        <v/>
      </c>
      <c r="I6933" s="94"/>
      <c r="J6933" s="94"/>
      <c r="L6933" s="15"/>
      <c r="M6933" s="15"/>
      <c r="N6933" s="15"/>
    </row>
    <row r="6934" spans="2:14" s="25" customFormat="1" ht="15" customHeight="1" x14ac:dyDescent="0.3">
      <c r="B6934" s="25" t="str">
        <f>IF(A6934="","",VLOOKUP(A6934,Tabulka3[[Číslo registrace  u jednorázové akce]:[Příjmení]],2,0))</f>
        <v/>
      </c>
      <c r="C6934" s="25" t="str">
        <f>IF(A6934="","",VLOOKUP(A6934,Tabulka3[[Číslo registrace  u jednorázové akce]:[Příjmení]],3,0))</f>
        <v/>
      </c>
      <c r="I6934" s="94"/>
      <c r="J6934" s="94"/>
      <c r="L6934" s="15"/>
      <c r="M6934" s="15"/>
      <c r="N6934" s="15"/>
    </row>
    <row r="6935" spans="2:14" s="25" customFormat="1" ht="15" customHeight="1" x14ac:dyDescent="0.3">
      <c r="B6935" s="25" t="str">
        <f>IF(A6935="","",VLOOKUP(A6935,Tabulka3[[Číslo registrace  u jednorázové akce]:[Příjmení]],2,0))</f>
        <v/>
      </c>
      <c r="C6935" s="25" t="str">
        <f>IF(A6935="","",VLOOKUP(A6935,Tabulka3[[Číslo registrace  u jednorázové akce]:[Příjmení]],3,0))</f>
        <v/>
      </c>
      <c r="I6935" s="94"/>
      <c r="J6935" s="94"/>
      <c r="L6935" s="15"/>
      <c r="M6935" s="15"/>
      <c r="N6935" s="15"/>
    </row>
    <row r="6936" spans="2:14" s="25" customFormat="1" ht="15" customHeight="1" x14ac:dyDescent="0.3">
      <c r="B6936" s="25" t="str">
        <f>IF(A6936="","",VLOOKUP(A6936,Tabulka3[[Číslo registrace  u jednorázové akce]:[Příjmení]],2,0))</f>
        <v/>
      </c>
      <c r="C6936" s="25" t="str">
        <f>IF(A6936="","",VLOOKUP(A6936,Tabulka3[[Číslo registrace  u jednorázové akce]:[Příjmení]],3,0))</f>
        <v/>
      </c>
      <c r="I6936" s="94"/>
      <c r="J6936" s="94"/>
      <c r="L6936" s="15"/>
      <c r="M6936" s="15"/>
      <c r="N6936" s="15"/>
    </row>
    <row r="6937" spans="2:14" s="25" customFormat="1" ht="15" customHeight="1" x14ac:dyDescent="0.3">
      <c r="B6937" s="25" t="str">
        <f>IF(A6937="","",VLOOKUP(A6937,Tabulka3[[Číslo registrace  u jednorázové akce]:[Příjmení]],2,0))</f>
        <v/>
      </c>
      <c r="C6937" s="25" t="str">
        <f>IF(A6937="","",VLOOKUP(A6937,Tabulka3[[Číslo registrace  u jednorázové akce]:[Příjmení]],3,0))</f>
        <v/>
      </c>
      <c r="I6937" s="94"/>
      <c r="J6937" s="94"/>
      <c r="L6937" s="15"/>
      <c r="M6937" s="15"/>
      <c r="N6937" s="15"/>
    </row>
    <row r="6938" spans="2:14" s="25" customFormat="1" ht="15" customHeight="1" x14ac:dyDescent="0.3">
      <c r="B6938" s="25" t="str">
        <f>IF(A6938="","",VLOOKUP(A6938,Tabulka3[[Číslo registrace  u jednorázové akce]:[Příjmení]],2,0))</f>
        <v/>
      </c>
      <c r="C6938" s="25" t="str">
        <f>IF(A6938="","",VLOOKUP(A6938,Tabulka3[[Číslo registrace  u jednorázové akce]:[Příjmení]],3,0))</f>
        <v/>
      </c>
      <c r="I6938" s="94"/>
      <c r="J6938" s="94"/>
      <c r="L6938" s="15"/>
      <c r="M6938" s="15"/>
      <c r="N6938" s="15"/>
    </row>
    <row r="6939" spans="2:14" s="25" customFormat="1" ht="15" customHeight="1" x14ac:dyDescent="0.3">
      <c r="B6939" s="25" t="str">
        <f>IF(A6939="","",VLOOKUP(A6939,Tabulka3[[Číslo registrace  u jednorázové akce]:[Příjmení]],2,0))</f>
        <v/>
      </c>
      <c r="C6939" s="25" t="str">
        <f>IF(A6939="","",VLOOKUP(A6939,Tabulka3[[Číslo registrace  u jednorázové akce]:[Příjmení]],3,0))</f>
        <v/>
      </c>
      <c r="I6939" s="94"/>
      <c r="J6939" s="94"/>
      <c r="L6939" s="15"/>
      <c r="M6939" s="15"/>
      <c r="N6939" s="15"/>
    </row>
    <row r="6940" spans="2:14" s="25" customFormat="1" ht="15" customHeight="1" x14ac:dyDescent="0.3">
      <c r="B6940" s="25" t="str">
        <f>IF(A6940="","",VLOOKUP(A6940,Tabulka3[[Číslo registrace  u jednorázové akce]:[Příjmení]],2,0))</f>
        <v/>
      </c>
      <c r="C6940" s="25" t="str">
        <f>IF(A6940="","",VLOOKUP(A6940,Tabulka3[[Číslo registrace  u jednorázové akce]:[Příjmení]],3,0))</f>
        <v/>
      </c>
      <c r="I6940" s="94"/>
      <c r="J6940" s="94"/>
      <c r="L6940" s="15"/>
      <c r="M6940" s="15"/>
      <c r="N6940" s="15"/>
    </row>
    <row r="6941" spans="2:14" s="25" customFormat="1" ht="15" customHeight="1" x14ac:dyDescent="0.3">
      <c r="B6941" s="25" t="str">
        <f>IF(A6941="","",VLOOKUP(A6941,Tabulka3[[Číslo registrace  u jednorázové akce]:[Příjmení]],2,0))</f>
        <v/>
      </c>
      <c r="C6941" s="25" t="str">
        <f>IF(A6941="","",VLOOKUP(A6941,Tabulka3[[Číslo registrace  u jednorázové akce]:[Příjmení]],3,0))</f>
        <v/>
      </c>
      <c r="I6941" s="94"/>
      <c r="J6941" s="94"/>
      <c r="L6941" s="15"/>
      <c r="M6941" s="15"/>
      <c r="N6941" s="15"/>
    </row>
    <row r="6942" spans="2:14" s="25" customFormat="1" ht="15" customHeight="1" x14ac:dyDescent="0.3">
      <c r="B6942" s="25" t="str">
        <f>IF(A6942="","",VLOOKUP(A6942,Tabulka3[[Číslo registrace  u jednorázové akce]:[Příjmení]],2,0))</f>
        <v/>
      </c>
      <c r="C6942" s="25" t="str">
        <f>IF(A6942="","",VLOOKUP(A6942,Tabulka3[[Číslo registrace  u jednorázové akce]:[Příjmení]],3,0))</f>
        <v/>
      </c>
      <c r="I6942" s="94"/>
      <c r="J6942" s="94"/>
      <c r="L6942" s="15"/>
      <c r="M6942" s="15"/>
      <c r="N6942" s="15"/>
    </row>
    <row r="6943" spans="2:14" s="25" customFormat="1" ht="15" customHeight="1" x14ac:dyDescent="0.3">
      <c r="B6943" s="25" t="str">
        <f>IF(A6943="","",VLOOKUP(A6943,Tabulka3[[Číslo registrace  u jednorázové akce]:[Příjmení]],2,0))</f>
        <v/>
      </c>
      <c r="C6943" s="25" t="str">
        <f>IF(A6943="","",VLOOKUP(A6943,Tabulka3[[Číslo registrace  u jednorázové akce]:[Příjmení]],3,0))</f>
        <v/>
      </c>
      <c r="I6943" s="94"/>
      <c r="J6943" s="94"/>
      <c r="L6943" s="15"/>
      <c r="M6943" s="15"/>
      <c r="N6943" s="15"/>
    </row>
    <row r="6944" spans="2:14" s="25" customFormat="1" ht="15" customHeight="1" x14ac:dyDescent="0.3">
      <c r="B6944" s="25" t="str">
        <f>IF(A6944="","",VLOOKUP(A6944,Tabulka3[[Číslo registrace  u jednorázové akce]:[Příjmení]],2,0))</f>
        <v/>
      </c>
      <c r="C6944" s="25" t="str">
        <f>IF(A6944="","",VLOOKUP(A6944,Tabulka3[[Číslo registrace  u jednorázové akce]:[Příjmení]],3,0))</f>
        <v/>
      </c>
      <c r="I6944" s="94"/>
      <c r="J6944" s="94"/>
      <c r="L6944" s="15"/>
      <c r="M6944" s="15"/>
      <c r="N6944" s="15"/>
    </row>
    <row r="6945" spans="2:14" s="25" customFormat="1" ht="15" customHeight="1" x14ac:dyDescent="0.3">
      <c r="B6945" s="25" t="str">
        <f>IF(A6945="","",VLOOKUP(A6945,Tabulka3[[Číslo registrace  u jednorázové akce]:[Příjmení]],2,0))</f>
        <v/>
      </c>
      <c r="C6945" s="25" t="str">
        <f>IF(A6945="","",VLOOKUP(A6945,Tabulka3[[Číslo registrace  u jednorázové akce]:[Příjmení]],3,0))</f>
        <v/>
      </c>
      <c r="I6945" s="94"/>
      <c r="J6945" s="94"/>
      <c r="L6945" s="15"/>
      <c r="M6945" s="15"/>
      <c r="N6945" s="15"/>
    </row>
    <row r="6946" spans="2:14" s="25" customFormat="1" ht="15" customHeight="1" x14ac:dyDescent="0.3">
      <c r="B6946" s="25" t="str">
        <f>IF(A6946="","",VLOOKUP(A6946,Tabulka3[[Číslo registrace  u jednorázové akce]:[Příjmení]],2,0))</f>
        <v/>
      </c>
      <c r="C6946" s="25" t="str">
        <f>IF(A6946="","",VLOOKUP(A6946,Tabulka3[[Číslo registrace  u jednorázové akce]:[Příjmení]],3,0))</f>
        <v/>
      </c>
      <c r="I6946" s="94"/>
      <c r="J6946" s="94"/>
      <c r="L6946" s="15"/>
      <c r="M6946" s="15"/>
      <c r="N6946" s="15"/>
    </row>
    <row r="6947" spans="2:14" s="25" customFormat="1" ht="15" customHeight="1" x14ac:dyDescent="0.3">
      <c r="B6947" s="25" t="str">
        <f>IF(A6947="","",VLOOKUP(A6947,Tabulka3[[Číslo registrace  u jednorázové akce]:[Příjmení]],2,0))</f>
        <v/>
      </c>
      <c r="C6947" s="25" t="str">
        <f>IF(A6947="","",VLOOKUP(A6947,Tabulka3[[Číslo registrace  u jednorázové akce]:[Příjmení]],3,0))</f>
        <v/>
      </c>
      <c r="I6947" s="94"/>
      <c r="J6947" s="94"/>
      <c r="L6947" s="15"/>
      <c r="M6947" s="15"/>
      <c r="N6947" s="15"/>
    </row>
    <row r="6948" spans="2:14" s="25" customFormat="1" ht="15" customHeight="1" x14ac:dyDescent="0.3">
      <c r="B6948" s="25" t="str">
        <f>IF(A6948="","",VLOOKUP(A6948,Tabulka3[[Číslo registrace  u jednorázové akce]:[Příjmení]],2,0))</f>
        <v/>
      </c>
      <c r="C6948" s="25" t="str">
        <f>IF(A6948="","",VLOOKUP(A6948,Tabulka3[[Číslo registrace  u jednorázové akce]:[Příjmení]],3,0))</f>
        <v/>
      </c>
      <c r="I6948" s="94"/>
      <c r="J6948" s="94"/>
      <c r="L6948" s="15"/>
      <c r="M6948" s="15"/>
      <c r="N6948" s="15"/>
    </row>
    <row r="6949" spans="2:14" s="25" customFormat="1" ht="15" customHeight="1" x14ac:dyDescent="0.3">
      <c r="B6949" s="25" t="str">
        <f>IF(A6949="","",VLOOKUP(A6949,Tabulka3[[Číslo registrace  u jednorázové akce]:[Příjmení]],2,0))</f>
        <v/>
      </c>
      <c r="C6949" s="25" t="str">
        <f>IF(A6949="","",VLOOKUP(A6949,Tabulka3[[Číslo registrace  u jednorázové akce]:[Příjmení]],3,0))</f>
        <v/>
      </c>
      <c r="I6949" s="94"/>
      <c r="J6949" s="94"/>
      <c r="L6949" s="15"/>
      <c r="M6949" s="15"/>
      <c r="N6949" s="15"/>
    </row>
    <row r="6950" spans="2:14" s="25" customFormat="1" ht="15" customHeight="1" x14ac:dyDescent="0.3">
      <c r="B6950" s="25" t="str">
        <f>IF(A6950="","",VLOOKUP(A6950,Tabulka3[[Číslo registrace  u jednorázové akce]:[Příjmení]],2,0))</f>
        <v/>
      </c>
      <c r="C6950" s="25" t="str">
        <f>IF(A6950="","",VLOOKUP(A6950,Tabulka3[[Číslo registrace  u jednorázové akce]:[Příjmení]],3,0))</f>
        <v/>
      </c>
      <c r="I6950" s="94"/>
      <c r="J6950" s="94"/>
      <c r="L6950" s="15"/>
      <c r="M6950" s="15"/>
      <c r="N6950" s="15"/>
    </row>
    <row r="6951" spans="2:14" s="25" customFormat="1" ht="15" customHeight="1" x14ac:dyDescent="0.3">
      <c r="B6951" s="25" t="str">
        <f>IF(A6951="","",VLOOKUP(A6951,Tabulka3[[Číslo registrace  u jednorázové akce]:[Příjmení]],2,0))</f>
        <v/>
      </c>
      <c r="C6951" s="25" t="str">
        <f>IF(A6951="","",VLOOKUP(A6951,Tabulka3[[Číslo registrace  u jednorázové akce]:[Příjmení]],3,0))</f>
        <v/>
      </c>
      <c r="I6951" s="94"/>
      <c r="J6951" s="94"/>
      <c r="L6951" s="15"/>
      <c r="M6951" s="15"/>
      <c r="N6951" s="15"/>
    </row>
    <row r="6952" spans="2:14" s="25" customFormat="1" ht="15" customHeight="1" x14ac:dyDescent="0.3">
      <c r="B6952" s="25" t="str">
        <f>IF(A6952="","",VLOOKUP(A6952,Tabulka3[[Číslo registrace  u jednorázové akce]:[Příjmení]],2,0))</f>
        <v/>
      </c>
      <c r="C6952" s="25" t="str">
        <f>IF(A6952="","",VLOOKUP(A6952,Tabulka3[[Číslo registrace  u jednorázové akce]:[Příjmení]],3,0))</f>
        <v/>
      </c>
      <c r="I6952" s="94"/>
      <c r="J6952" s="94"/>
      <c r="L6952" s="15"/>
      <c r="M6952" s="15"/>
      <c r="N6952" s="15"/>
    </row>
    <row r="6953" spans="2:14" s="25" customFormat="1" ht="15" customHeight="1" x14ac:dyDescent="0.3">
      <c r="B6953" s="25" t="str">
        <f>IF(A6953="","",VLOOKUP(A6953,Tabulka3[[Číslo registrace  u jednorázové akce]:[Příjmení]],2,0))</f>
        <v/>
      </c>
      <c r="C6953" s="25" t="str">
        <f>IF(A6953="","",VLOOKUP(A6953,Tabulka3[[Číslo registrace  u jednorázové akce]:[Příjmení]],3,0))</f>
        <v/>
      </c>
      <c r="I6953" s="94"/>
      <c r="J6953" s="94"/>
      <c r="L6953" s="15"/>
      <c r="M6953" s="15"/>
      <c r="N6953" s="15"/>
    </row>
    <row r="6954" spans="2:14" s="25" customFormat="1" ht="15" customHeight="1" x14ac:dyDescent="0.3">
      <c r="B6954" s="25" t="str">
        <f>IF(A6954="","",VLOOKUP(A6954,Tabulka3[[Číslo registrace  u jednorázové akce]:[Příjmení]],2,0))</f>
        <v/>
      </c>
      <c r="C6954" s="25" t="str">
        <f>IF(A6954="","",VLOOKUP(A6954,Tabulka3[[Číslo registrace  u jednorázové akce]:[Příjmení]],3,0))</f>
        <v/>
      </c>
      <c r="I6954" s="94"/>
      <c r="J6954" s="94"/>
      <c r="L6954" s="15"/>
      <c r="M6954" s="15"/>
      <c r="N6954" s="15"/>
    </row>
    <row r="6955" spans="2:14" s="25" customFormat="1" ht="15" customHeight="1" x14ac:dyDescent="0.3">
      <c r="B6955" s="25" t="str">
        <f>IF(A6955="","",VLOOKUP(A6955,Tabulka3[[Číslo registrace  u jednorázové akce]:[Příjmení]],2,0))</f>
        <v/>
      </c>
      <c r="C6955" s="25" t="str">
        <f>IF(A6955="","",VLOOKUP(A6955,Tabulka3[[Číslo registrace  u jednorázové akce]:[Příjmení]],3,0))</f>
        <v/>
      </c>
      <c r="I6955" s="94"/>
      <c r="J6955" s="94"/>
      <c r="L6955" s="15"/>
      <c r="M6955" s="15"/>
      <c r="N6955" s="15"/>
    </row>
    <row r="6956" spans="2:14" s="25" customFormat="1" ht="15" customHeight="1" x14ac:dyDescent="0.3">
      <c r="B6956" s="25" t="str">
        <f>IF(A6956="","",VLOOKUP(A6956,Tabulka3[[Číslo registrace  u jednorázové akce]:[Příjmení]],2,0))</f>
        <v/>
      </c>
      <c r="C6956" s="25" t="str">
        <f>IF(A6956="","",VLOOKUP(A6956,Tabulka3[[Číslo registrace  u jednorázové akce]:[Příjmení]],3,0))</f>
        <v/>
      </c>
      <c r="I6956" s="94"/>
      <c r="J6956" s="94"/>
      <c r="L6956" s="15"/>
      <c r="M6956" s="15"/>
      <c r="N6956" s="15"/>
    </row>
    <row r="6957" spans="2:14" s="25" customFormat="1" ht="15" customHeight="1" x14ac:dyDescent="0.3">
      <c r="B6957" s="25" t="str">
        <f>IF(A6957="","",VLOOKUP(A6957,Tabulka3[[Číslo registrace  u jednorázové akce]:[Příjmení]],2,0))</f>
        <v/>
      </c>
      <c r="C6957" s="25" t="str">
        <f>IF(A6957="","",VLOOKUP(A6957,Tabulka3[[Číslo registrace  u jednorázové akce]:[Příjmení]],3,0))</f>
        <v/>
      </c>
      <c r="I6957" s="94"/>
      <c r="J6957" s="94"/>
      <c r="L6957" s="15"/>
      <c r="M6957" s="15"/>
      <c r="N6957" s="15"/>
    </row>
    <row r="6958" spans="2:14" s="25" customFormat="1" ht="15" customHeight="1" x14ac:dyDescent="0.3">
      <c r="B6958" s="25" t="str">
        <f>IF(A6958="","",VLOOKUP(A6958,Tabulka3[[Číslo registrace  u jednorázové akce]:[Příjmení]],2,0))</f>
        <v/>
      </c>
      <c r="C6958" s="25" t="str">
        <f>IF(A6958="","",VLOOKUP(A6958,Tabulka3[[Číslo registrace  u jednorázové akce]:[Příjmení]],3,0))</f>
        <v/>
      </c>
      <c r="I6958" s="94"/>
      <c r="J6958" s="94"/>
      <c r="L6958" s="15"/>
      <c r="M6958" s="15"/>
      <c r="N6958" s="15"/>
    </row>
    <row r="6959" spans="2:14" s="25" customFormat="1" ht="15" customHeight="1" x14ac:dyDescent="0.3">
      <c r="B6959" s="25" t="str">
        <f>IF(A6959="","",VLOOKUP(A6959,Tabulka3[[Číslo registrace  u jednorázové akce]:[Příjmení]],2,0))</f>
        <v/>
      </c>
      <c r="C6959" s="25" t="str">
        <f>IF(A6959="","",VLOOKUP(A6959,Tabulka3[[Číslo registrace  u jednorázové akce]:[Příjmení]],3,0))</f>
        <v/>
      </c>
      <c r="I6959" s="94"/>
      <c r="J6959" s="94"/>
      <c r="L6959" s="15"/>
      <c r="M6959" s="15"/>
      <c r="N6959" s="15"/>
    </row>
    <row r="6960" spans="2:14" s="25" customFormat="1" ht="15" customHeight="1" x14ac:dyDescent="0.3">
      <c r="B6960" s="25" t="str">
        <f>IF(A6960="","",VLOOKUP(A6960,Tabulka3[[Číslo registrace  u jednorázové akce]:[Příjmení]],2,0))</f>
        <v/>
      </c>
      <c r="C6960" s="25" t="str">
        <f>IF(A6960="","",VLOOKUP(A6960,Tabulka3[[Číslo registrace  u jednorázové akce]:[Příjmení]],3,0))</f>
        <v/>
      </c>
      <c r="I6960" s="94"/>
      <c r="J6960" s="94"/>
      <c r="L6960" s="15"/>
      <c r="M6960" s="15"/>
      <c r="N6960" s="15"/>
    </row>
    <row r="6961" spans="2:14" s="25" customFormat="1" ht="15" customHeight="1" x14ac:dyDescent="0.3">
      <c r="B6961" s="25" t="str">
        <f>IF(A6961="","",VLOOKUP(A6961,Tabulka3[[Číslo registrace  u jednorázové akce]:[Příjmení]],2,0))</f>
        <v/>
      </c>
      <c r="C6961" s="25" t="str">
        <f>IF(A6961="","",VLOOKUP(A6961,Tabulka3[[Číslo registrace  u jednorázové akce]:[Příjmení]],3,0))</f>
        <v/>
      </c>
      <c r="I6961" s="94"/>
      <c r="J6961" s="94"/>
      <c r="L6961" s="15"/>
      <c r="M6961" s="15"/>
      <c r="N6961" s="15"/>
    </row>
    <row r="6962" spans="2:14" s="25" customFormat="1" ht="15" customHeight="1" x14ac:dyDescent="0.3">
      <c r="B6962" s="25" t="str">
        <f>IF(A6962="","",VLOOKUP(A6962,Tabulka3[[Číslo registrace  u jednorázové akce]:[Příjmení]],2,0))</f>
        <v/>
      </c>
      <c r="C6962" s="25" t="str">
        <f>IF(A6962="","",VLOOKUP(A6962,Tabulka3[[Číslo registrace  u jednorázové akce]:[Příjmení]],3,0))</f>
        <v/>
      </c>
      <c r="I6962" s="94"/>
      <c r="J6962" s="94"/>
      <c r="L6962" s="15"/>
      <c r="M6962" s="15"/>
      <c r="N6962" s="15"/>
    </row>
    <row r="6963" spans="2:14" s="25" customFormat="1" ht="15" customHeight="1" x14ac:dyDescent="0.3">
      <c r="B6963" s="25" t="str">
        <f>IF(A6963="","",VLOOKUP(A6963,Tabulka3[[Číslo registrace  u jednorázové akce]:[Příjmení]],2,0))</f>
        <v/>
      </c>
      <c r="C6963" s="25" t="str">
        <f>IF(A6963="","",VLOOKUP(A6963,Tabulka3[[Číslo registrace  u jednorázové akce]:[Příjmení]],3,0))</f>
        <v/>
      </c>
      <c r="I6963" s="94"/>
      <c r="J6963" s="94"/>
      <c r="L6963" s="15"/>
      <c r="M6963" s="15"/>
      <c r="N6963" s="15"/>
    </row>
    <row r="6964" spans="2:14" s="25" customFormat="1" ht="15" customHeight="1" x14ac:dyDescent="0.3">
      <c r="B6964" s="25" t="str">
        <f>IF(A6964="","",VLOOKUP(A6964,Tabulka3[[Číslo registrace  u jednorázové akce]:[Příjmení]],2,0))</f>
        <v/>
      </c>
      <c r="C6964" s="25" t="str">
        <f>IF(A6964="","",VLOOKUP(A6964,Tabulka3[[Číslo registrace  u jednorázové akce]:[Příjmení]],3,0))</f>
        <v/>
      </c>
      <c r="I6964" s="94"/>
      <c r="J6964" s="94"/>
      <c r="L6964" s="15"/>
      <c r="M6964" s="15"/>
      <c r="N6964" s="15"/>
    </row>
    <row r="6965" spans="2:14" s="25" customFormat="1" ht="15" customHeight="1" x14ac:dyDescent="0.3">
      <c r="B6965" s="25" t="str">
        <f>IF(A6965="","",VLOOKUP(A6965,Tabulka3[[Číslo registrace  u jednorázové akce]:[Příjmení]],2,0))</f>
        <v/>
      </c>
      <c r="C6965" s="25" t="str">
        <f>IF(A6965="","",VLOOKUP(A6965,Tabulka3[[Číslo registrace  u jednorázové akce]:[Příjmení]],3,0))</f>
        <v/>
      </c>
      <c r="I6965" s="94"/>
      <c r="J6965" s="94"/>
      <c r="L6965" s="15"/>
      <c r="M6965" s="15"/>
      <c r="N6965" s="15"/>
    </row>
    <row r="6966" spans="2:14" s="25" customFormat="1" ht="15" customHeight="1" x14ac:dyDescent="0.3">
      <c r="B6966" s="25" t="str">
        <f>IF(A6966="","",VLOOKUP(A6966,Tabulka3[[Číslo registrace  u jednorázové akce]:[Příjmení]],2,0))</f>
        <v/>
      </c>
      <c r="C6966" s="25" t="str">
        <f>IF(A6966="","",VLOOKUP(A6966,Tabulka3[[Číslo registrace  u jednorázové akce]:[Příjmení]],3,0))</f>
        <v/>
      </c>
      <c r="I6966" s="94"/>
      <c r="J6966" s="94"/>
      <c r="L6966" s="15"/>
      <c r="M6966" s="15"/>
      <c r="N6966" s="15"/>
    </row>
    <row r="6967" spans="2:14" s="25" customFormat="1" ht="15" customHeight="1" x14ac:dyDescent="0.3">
      <c r="B6967" s="25" t="str">
        <f>IF(A6967="","",VLOOKUP(A6967,Tabulka3[[Číslo registrace  u jednorázové akce]:[Příjmení]],2,0))</f>
        <v/>
      </c>
      <c r="C6967" s="25" t="str">
        <f>IF(A6967="","",VLOOKUP(A6967,Tabulka3[[Číslo registrace  u jednorázové akce]:[Příjmení]],3,0))</f>
        <v/>
      </c>
      <c r="I6967" s="94"/>
      <c r="J6967" s="94"/>
      <c r="L6967" s="15"/>
      <c r="M6967" s="15"/>
      <c r="N6967" s="15"/>
    </row>
    <row r="6968" spans="2:14" s="25" customFormat="1" ht="15" customHeight="1" x14ac:dyDescent="0.3">
      <c r="B6968" s="25" t="str">
        <f>IF(A6968="","",VLOOKUP(A6968,Tabulka3[[Číslo registrace  u jednorázové akce]:[Příjmení]],2,0))</f>
        <v/>
      </c>
      <c r="C6968" s="25" t="str">
        <f>IF(A6968="","",VLOOKUP(A6968,Tabulka3[[Číslo registrace  u jednorázové akce]:[Příjmení]],3,0))</f>
        <v/>
      </c>
      <c r="I6968" s="94"/>
      <c r="J6968" s="94"/>
      <c r="L6968" s="15"/>
      <c r="M6968" s="15"/>
      <c r="N6968" s="15"/>
    </row>
    <row r="6969" spans="2:14" s="25" customFormat="1" ht="15" customHeight="1" x14ac:dyDescent="0.3">
      <c r="B6969" s="25" t="str">
        <f>IF(A6969="","",VLOOKUP(A6969,Tabulka3[[Číslo registrace  u jednorázové akce]:[Příjmení]],2,0))</f>
        <v/>
      </c>
      <c r="C6969" s="25" t="str">
        <f>IF(A6969="","",VLOOKUP(A6969,Tabulka3[[Číslo registrace  u jednorázové akce]:[Příjmení]],3,0))</f>
        <v/>
      </c>
      <c r="I6969" s="94"/>
      <c r="J6969" s="94"/>
      <c r="L6969" s="15"/>
      <c r="M6969" s="15"/>
      <c r="N6969" s="15"/>
    </row>
    <row r="6970" spans="2:14" s="25" customFormat="1" ht="15" customHeight="1" x14ac:dyDescent="0.3">
      <c r="B6970" s="25" t="str">
        <f>IF(A6970="","",VLOOKUP(A6970,Tabulka3[[Číslo registrace  u jednorázové akce]:[Příjmení]],2,0))</f>
        <v/>
      </c>
      <c r="C6970" s="25" t="str">
        <f>IF(A6970="","",VLOOKUP(A6970,Tabulka3[[Číslo registrace  u jednorázové akce]:[Příjmení]],3,0))</f>
        <v/>
      </c>
      <c r="I6970" s="94"/>
      <c r="J6970" s="94"/>
      <c r="L6970" s="15"/>
      <c r="M6970" s="15"/>
      <c r="N6970" s="15"/>
    </row>
    <row r="6971" spans="2:14" s="25" customFormat="1" ht="15" customHeight="1" x14ac:dyDescent="0.3">
      <c r="B6971" s="25" t="str">
        <f>IF(A6971="","",VLOOKUP(A6971,Tabulka3[[Číslo registrace  u jednorázové akce]:[Příjmení]],2,0))</f>
        <v/>
      </c>
      <c r="C6971" s="25" t="str">
        <f>IF(A6971="","",VLOOKUP(A6971,Tabulka3[[Číslo registrace  u jednorázové akce]:[Příjmení]],3,0))</f>
        <v/>
      </c>
      <c r="I6971" s="94"/>
      <c r="J6971" s="94"/>
      <c r="L6971" s="15"/>
      <c r="M6971" s="15"/>
      <c r="N6971" s="15"/>
    </row>
    <row r="6972" spans="2:14" s="25" customFormat="1" ht="15" customHeight="1" x14ac:dyDescent="0.3">
      <c r="B6972" s="25" t="str">
        <f>IF(A6972="","",VLOOKUP(A6972,Tabulka3[[Číslo registrace  u jednorázové akce]:[Příjmení]],2,0))</f>
        <v/>
      </c>
      <c r="C6972" s="25" t="str">
        <f>IF(A6972="","",VLOOKUP(A6972,Tabulka3[[Číslo registrace  u jednorázové akce]:[Příjmení]],3,0))</f>
        <v/>
      </c>
      <c r="I6972" s="94"/>
      <c r="J6972" s="94"/>
      <c r="L6972" s="15"/>
      <c r="M6972" s="15"/>
      <c r="N6972" s="15"/>
    </row>
    <row r="6973" spans="2:14" s="25" customFormat="1" ht="15" customHeight="1" x14ac:dyDescent="0.3">
      <c r="B6973" s="25" t="str">
        <f>IF(A6973="","",VLOOKUP(A6973,Tabulka3[[Číslo registrace  u jednorázové akce]:[Příjmení]],2,0))</f>
        <v/>
      </c>
      <c r="C6973" s="25" t="str">
        <f>IF(A6973="","",VLOOKUP(A6973,Tabulka3[[Číslo registrace  u jednorázové akce]:[Příjmení]],3,0))</f>
        <v/>
      </c>
      <c r="I6973" s="94"/>
      <c r="J6973" s="94"/>
      <c r="L6973" s="15"/>
      <c r="M6973" s="15"/>
      <c r="N6973" s="15"/>
    </row>
    <row r="6974" spans="2:14" s="25" customFormat="1" ht="15" customHeight="1" x14ac:dyDescent="0.3">
      <c r="B6974" s="25" t="str">
        <f>IF(A6974="","",VLOOKUP(A6974,Tabulka3[[Číslo registrace  u jednorázové akce]:[Příjmení]],2,0))</f>
        <v/>
      </c>
      <c r="C6974" s="25" t="str">
        <f>IF(A6974="","",VLOOKUP(A6974,Tabulka3[[Číslo registrace  u jednorázové akce]:[Příjmení]],3,0))</f>
        <v/>
      </c>
      <c r="I6974" s="94"/>
      <c r="J6974" s="94"/>
      <c r="L6974" s="15"/>
      <c r="M6974" s="15"/>
      <c r="N6974" s="15"/>
    </row>
    <row r="6975" spans="2:14" s="25" customFormat="1" ht="15" customHeight="1" x14ac:dyDescent="0.3">
      <c r="B6975" s="25" t="str">
        <f>IF(A6975="","",VLOOKUP(A6975,Tabulka3[[Číslo registrace  u jednorázové akce]:[Příjmení]],2,0))</f>
        <v/>
      </c>
      <c r="C6975" s="25" t="str">
        <f>IF(A6975="","",VLOOKUP(A6975,Tabulka3[[Číslo registrace  u jednorázové akce]:[Příjmení]],3,0))</f>
        <v/>
      </c>
      <c r="I6975" s="94"/>
      <c r="J6975" s="94"/>
      <c r="L6975" s="15"/>
      <c r="M6975" s="15"/>
      <c r="N6975" s="15"/>
    </row>
    <row r="6976" spans="2:14" s="25" customFormat="1" ht="15" customHeight="1" x14ac:dyDescent="0.3">
      <c r="B6976" s="25" t="str">
        <f>IF(A6976="","",VLOOKUP(A6976,Tabulka3[[Číslo registrace  u jednorázové akce]:[Příjmení]],2,0))</f>
        <v/>
      </c>
      <c r="C6976" s="25" t="str">
        <f>IF(A6976="","",VLOOKUP(A6976,Tabulka3[[Číslo registrace  u jednorázové akce]:[Příjmení]],3,0))</f>
        <v/>
      </c>
      <c r="I6976" s="94"/>
      <c r="J6976" s="94"/>
      <c r="L6976" s="15"/>
      <c r="M6976" s="15"/>
      <c r="N6976" s="15"/>
    </row>
    <row r="6977" spans="2:14" s="25" customFormat="1" ht="15" customHeight="1" x14ac:dyDescent="0.3">
      <c r="B6977" s="25" t="str">
        <f>IF(A6977="","",VLOOKUP(A6977,Tabulka3[[Číslo registrace  u jednorázové akce]:[Příjmení]],2,0))</f>
        <v/>
      </c>
      <c r="C6977" s="25" t="str">
        <f>IF(A6977="","",VLOOKUP(A6977,Tabulka3[[Číslo registrace  u jednorázové akce]:[Příjmení]],3,0))</f>
        <v/>
      </c>
      <c r="I6977" s="94"/>
      <c r="J6977" s="94"/>
      <c r="L6977" s="15"/>
      <c r="M6977" s="15"/>
      <c r="N6977" s="15"/>
    </row>
    <row r="6978" spans="2:14" s="25" customFormat="1" ht="15" customHeight="1" x14ac:dyDescent="0.3">
      <c r="B6978" s="25" t="str">
        <f>IF(A6978="","",VLOOKUP(A6978,Tabulka3[[Číslo registrace  u jednorázové akce]:[Příjmení]],2,0))</f>
        <v/>
      </c>
      <c r="C6978" s="25" t="str">
        <f>IF(A6978="","",VLOOKUP(A6978,Tabulka3[[Číslo registrace  u jednorázové akce]:[Příjmení]],3,0))</f>
        <v/>
      </c>
      <c r="I6978" s="94"/>
      <c r="J6978" s="94"/>
      <c r="L6978" s="15"/>
      <c r="M6978" s="15"/>
      <c r="N6978" s="15"/>
    </row>
    <row r="6979" spans="2:14" s="25" customFormat="1" ht="15" customHeight="1" x14ac:dyDescent="0.3">
      <c r="B6979" s="25" t="str">
        <f>IF(A6979="","",VLOOKUP(A6979,Tabulka3[[Číslo registrace  u jednorázové akce]:[Příjmení]],2,0))</f>
        <v/>
      </c>
      <c r="C6979" s="25" t="str">
        <f>IF(A6979="","",VLOOKUP(A6979,Tabulka3[[Číslo registrace  u jednorázové akce]:[Příjmení]],3,0))</f>
        <v/>
      </c>
      <c r="I6979" s="94"/>
      <c r="J6979" s="94"/>
      <c r="L6979" s="15"/>
      <c r="M6979" s="15"/>
      <c r="N6979" s="15"/>
    </row>
    <row r="6980" spans="2:14" s="25" customFormat="1" ht="15" customHeight="1" x14ac:dyDescent="0.3">
      <c r="B6980" s="25" t="str">
        <f>IF(A6980="","",VLOOKUP(A6980,Tabulka3[[Číslo registrace  u jednorázové akce]:[Příjmení]],2,0))</f>
        <v/>
      </c>
      <c r="C6980" s="25" t="str">
        <f>IF(A6980="","",VLOOKUP(A6980,Tabulka3[[Číslo registrace  u jednorázové akce]:[Příjmení]],3,0))</f>
        <v/>
      </c>
      <c r="I6980" s="94"/>
      <c r="J6980" s="94"/>
      <c r="L6980" s="15"/>
      <c r="M6980" s="15"/>
      <c r="N6980" s="15"/>
    </row>
    <row r="6981" spans="2:14" s="25" customFormat="1" ht="15" customHeight="1" x14ac:dyDescent="0.3">
      <c r="B6981" s="25" t="str">
        <f>IF(A6981="","",VLOOKUP(A6981,Tabulka3[[Číslo registrace  u jednorázové akce]:[Příjmení]],2,0))</f>
        <v/>
      </c>
      <c r="C6981" s="25" t="str">
        <f>IF(A6981="","",VLOOKUP(A6981,Tabulka3[[Číslo registrace  u jednorázové akce]:[Příjmení]],3,0))</f>
        <v/>
      </c>
      <c r="I6981" s="94"/>
      <c r="J6981" s="94"/>
      <c r="L6981" s="15"/>
      <c r="M6981" s="15"/>
      <c r="N6981" s="15"/>
    </row>
    <row r="6982" spans="2:14" s="25" customFormat="1" ht="15" customHeight="1" x14ac:dyDescent="0.3">
      <c r="B6982" s="25" t="str">
        <f>IF(A6982="","",VLOOKUP(A6982,Tabulka3[[Číslo registrace  u jednorázové akce]:[Příjmení]],2,0))</f>
        <v/>
      </c>
      <c r="C6982" s="25" t="str">
        <f>IF(A6982="","",VLOOKUP(A6982,Tabulka3[[Číslo registrace  u jednorázové akce]:[Příjmení]],3,0))</f>
        <v/>
      </c>
      <c r="I6982" s="94"/>
      <c r="J6982" s="94"/>
      <c r="L6982" s="15"/>
      <c r="M6982" s="15"/>
      <c r="N6982" s="15"/>
    </row>
    <row r="6983" spans="2:14" s="25" customFormat="1" ht="15" customHeight="1" x14ac:dyDescent="0.3">
      <c r="B6983" s="25" t="str">
        <f>IF(A6983="","",VLOOKUP(A6983,Tabulka3[[Číslo registrace  u jednorázové akce]:[Příjmení]],2,0))</f>
        <v/>
      </c>
      <c r="C6983" s="25" t="str">
        <f>IF(A6983="","",VLOOKUP(A6983,Tabulka3[[Číslo registrace  u jednorázové akce]:[Příjmení]],3,0))</f>
        <v/>
      </c>
      <c r="I6983" s="94"/>
      <c r="J6983" s="94"/>
      <c r="L6983" s="15"/>
      <c r="M6983" s="15"/>
      <c r="N6983" s="15"/>
    </row>
    <row r="6984" spans="2:14" s="25" customFormat="1" ht="15" customHeight="1" x14ac:dyDescent="0.3">
      <c r="B6984" s="25" t="str">
        <f>IF(A6984="","",VLOOKUP(A6984,Tabulka3[[Číslo registrace  u jednorázové akce]:[Příjmení]],2,0))</f>
        <v/>
      </c>
      <c r="C6984" s="25" t="str">
        <f>IF(A6984="","",VLOOKUP(A6984,Tabulka3[[Číslo registrace  u jednorázové akce]:[Příjmení]],3,0))</f>
        <v/>
      </c>
      <c r="I6984" s="94"/>
      <c r="J6984" s="94"/>
      <c r="L6984" s="15"/>
      <c r="M6984" s="15"/>
      <c r="N6984" s="15"/>
    </row>
    <row r="6985" spans="2:14" s="25" customFormat="1" ht="15" customHeight="1" x14ac:dyDescent="0.3">
      <c r="B6985" s="25" t="str">
        <f>IF(A6985="","",VLOOKUP(A6985,Tabulka3[[Číslo registrace  u jednorázové akce]:[Příjmení]],2,0))</f>
        <v/>
      </c>
      <c r="C6985" s="25" t="str">
        <f>IF(A6985="","",VLOOKUP(A6985,Tabulka3[[Číslo registrace  u jednorázové akce]:[Příjmení]],3,0))</f>
        <v/>
      </c>
      <c r="I6985" s="94"/>
      <c r="J6985" s="94"/>
      <c r="L6985" s="15"/>
      <c r="M6985" s="15"/>
      <c r="N6985" s="15"/>
    </row>
    <row r="6986" spans="2:14" s="25" customFormat="1" ht="15" customHeight="1" x14ac:dyDescent="0.3">
      <c r="B6986" s="25" t="str">
        <f>IF(A6986="","",VLOOKUP(A6986,Tabulka3[[Číslo registrace  u jednorázové akce]:[Příjmení]],2,0))</f>
        <v/>
      </c>
      <c r="C6986" s="25" t="str">
        <f>IF(A6986="","",VLOOKUP(A6986,Tabulka3[[Číslo registrace  u jednorázové akce]:[Příjmení]],3,0))</f>
        <v/>
      </c>
      <c r="I6986" s="94"/>
      <c r="J6986" s="94"/>
      <c r="L6986" s="15"/>
      <c r="M6986" s="15"/>
      <c r="N6986" s="15"/>
    </row>
    <row r="6987" spans="2:14" s="25" customFormat="1" ht="15" customHeight="1" x14ac:dyDescent="0.3">
      <c r="B6987" s="25" t="str">
        <f>IF(A6987="","",VLOOKUP(A6987,Tabulka3[[Číslo registrace  u jednorázové akce]:[Příjmení]],2,0))</f>
        <v/>
      </c>
      <c r="C6987" s="25" t="str">
        <f>IF(A6987="","",VLOOKUP(A6987,Tabulka3[[Číslo registrace  u jednorázové akce]:[Příjmení]],3,0))</f>
        <v/>
      </c>
      <c r="I6987" s="94"/>
      <c r="J6987" s="94"/>
      <c r="L6987" s="15"/>
      <c r="M6987" s="15"/>
      <c r="N6987" s="15"/>
    </row>
    <row r="6988" spans="2:14" s="25" customFormat="1" ht="15" customHeight="1" x14ac:dyDescent="0.3">
      <c r="B6988" s="25" t="str">
        <f>IF(A6988="","",VLOOKUP(A6988,Tabulka3[[Číslo registrace  u jednorázové akce]:[Příjmení]],2,0))</f>
        <v/>
      </c>
      <c r="C6988" s="25" t="str">
        <f>IF(A6988="","",VLOOKUP(A6988,Tabulka3[[Číslo registrace  u jednorázové akce]:[Příjmení]],3,0))</f>
        <v/>
      </c>
      <c r="I6988" s="94"/>
      <c r="J6988" s="94"/>
      <c r="L6988" s="15"/>
      <c r="M6988" s="15"/>
      <c r="N6988" s="15"/>
    </row>
    <row r="6989" spans="2:14" s="25" customFormat="1" ht="15" customHeight="1" x14ac:dyDescent="0.3">
      <c r="B6989" s="25" t="str">
        <f>IF(A6989="","",VLOOKUP(A6989,Tabulka3[[Číslo registrace  u jednorázové akce]:[Příjmení]],2,0))</f>
        <v/>
      </c>
      <c r="C6989" s="25" t="str">
        <f>IF(A6989="","",VLOOKUP(A6989,Tabulka3[[Číslo registrace  u jednorázové akce]:[Příjmení]],3,0))</f>
        <v/>
      </c>
      <c r="I6989" s="94"/>
      <c r="J6989" s="94"/>
      <c r="L6989" s="15"/>
      <c r="M6989" s="15"/>
      <c r="N6989" s="15"/>
    </row>
    <row r="6990" spans="2:14" s="25" customFormat="1" ht="15" customHeight="1" x14ac:dyDescent="0.3">
      <c r="B6990" s="25" t="str">
        <f>IF(A6990="","",VLOOKUP(A6990,Tabulka3[[Číslo registrace  u jednorázové akce]:[Příjmení]],2,0))</f>
        <v/>
      </c>
      <c r="C6990" s="25" t="str">
        <f>IF(A6990="","",VLOOKUP(A6990,Tabulka3[[Číslo registrace  u jednorázové akce]:[Příjmení]],3,0))</f>
        <v/>
      </c>
      <c r="I6990" s="94"/>
      <c r="J6990" s="94"/>
      <c r="L6990" s="15"/>
      <c r="M6990" s="15"/>
      <c r="N6990" s="15"/>
    </row>
    <row r="6991" spans="2:14" s="25" customFormat="1" ht="15" customHeight="1" x14ac:dyDescent="0.3">
      <c r="B6991" s="25" t="str">
        <f>IF(A6991="","",VLOOKUP(A6991,Tabulka3[[Číslo registrace  u jednorázové akce]:[Příjmení]],2,0))</f>
        <v/>
      </c>
      <c r="C6991" s="25" t="str">
        <f>IF(A6991="","",VLOOKUP(A6991,Tabulka3[[Číslo registrace  u jednorázové akce]:[Příjmení]],3,0))</f>
        <v/>
      </c>
      <c r="I6991" s="94"/>
      <c r="J6991" s="94"/>
      <c r="L6991" s="15"/>
      <c r="M6991" s="15"/>
      <c r="N6991" s="15"/>
    </row>
    <row r="6992" spans="2:14" s="25" customFormat="1" ht="15" customHeight="1" x14ac:dyDescent="0.3">
      <c r="B6992" s="25" t="str">
        <f>IF(A6992="","",VLOOKUP(A6992,Tabulka3[[Číslo registrace  u jednorázové akce]:[Příjmení]],2,0))</f>
        <v/>
      </c>
      <c r="C6992" s="25" t="str">
        <f>IF(A6992="","",VLOOKUP(A6992,Tabulka3[[Číslo registrace  u jednorázové akce]:[Příjmení]],3,0))</f>
        <v/>
      </c>
      <c r="I6992" s="94"/>
      <c r="J6992" s="94"/>
      <c r="L6992" s="15"/>
      <c r="M6992" s="15"/>
      <c r="N6992" s="15"/>
    </row>
    <row r="6993" spans="2:14" s="25" customFormat="1" ht="15" customHeight="1" x14ac:dyDescent="0.3">
      <c r="B6993" s="25" t="str">
        <f>IF(A6993="","",VLOOKUP(A6993,Tabulka3[[Číslo registrace  u jednorázové akce]:[Příjmení]],2,0))</f>
        <v/>
      </c>
      <c r="C6993" s="25" t="str">
        <f>IF(A6993="","",VLOOKUP(A6993,Tabulka3[[Číslo registrace  u jednorázové akce]:[Příjmení]],3,0))</f>
        <v/>
      </c>
      <c r="I6993" s="94"/>
      <c r="J6993" s="94"/>
      <c r="L6993" s="15"/>
      <c r="M6993" s="15"/>
      <c r="N6993" s="15"/>
    </row>
    <row r="6994" spans="2:14" s="25" customFormat="1" ht="15" customHeight="1" x14ac:dyDescent="0.3">
      <c r="B6994" s="25" t="str">
        <f>IF(A6994="","",VLOOKUP(A6994,Tabulka3[[Číslo registrace  u jednorázové akce]:[Příjmení]],2,0))</f>
        <v/>
      </c>
      <c r="C6994" s="25" t="str">
        <f>IF(A6994="","",VLOOKUP(A6994,Tabulka3[[Číslo registrace  u jednorázové akce]:[Příjmení]],3,0))</f>
        <v/>
      </c>
      <c r="I6994" s="94"/>
      <c r="J6994" s="94"/>
      <c r="L6994" s="15"/>
      <c r="M6994" s="15"/>
      <c r="N6994" s="15"/>
    </row>
    <row r="6995" spans="2:14" s="25" customFormat="1" ht="15" customHeight="1" x14ac:dyDescent="0.3">
      <c r="B6995" s="25" t="str">
        <f>IF(A6995="","",VLOOKUP(A6995,Tabulka3[[Číslo registrace  u jednorázové akce]:[Příjmení]],2,0))</f>
        <v/>
      </c>
      <c r="C6995" s="25" t="str">
        <f>IF(A6995="","",VLOOKUP(A6995,Tabulka3[[Číslo registrace  u jednorázové akce]:[Příjmení]],3,0))</f>
        <v/>
      </c>
      <c r="I6995" s="94"/>
      <c r="J6995" s="94"/>
      <c r="L6995" s="15"/>
      <c r="M6995" s="15"/>
      <c r="N6995" s="15"/>
    </row>
    <row r="6996" spans="2:14" s="25" customFormat="1" ht="15" customHeight="1" x14ac:dyDescent="0.3">
      <c r="B6996" s="25" t="str">
        <f>IF(A6996="","",VLOOKUP(A6996,Tabulka3[[Číslo registrace  u jednorázové akce]:[Příjmení]],2,0))</f>
        <v/>
      </c>
      <c r="C6996" s="25" t="str">
        <f>IF(A6996="","",VLOOKUP(A6996,Tabulka3[[Číslo registrace  u jednorázové akce]:[Příjmení]],3,0))</f>
        <v/>
      </c>
      <c r="I6996" s="94"/>
      <c r="J6996" s="94"/>
      <c r="L6996" s="15"/>
      <c r="M6996" s="15"/>
      <c r="N6996" s="15"/>
    </row>
    <row r="6997" spans="2:14" s="25" customFormat="1" ht="15" customHeight="1" x14ac:dyDescent="0.3">
      <c r="B6997" s="25" t="str">
        <f>IF(A6997="","",VLOOKUP(A6997,Tabulka3[[Číslo registrace  u jednorázové akce]:[Příjmení]],2,0))</f>
        <v/>
      </c>
      <c r="C6997" s="25" t="str">
        <f>IF(A6997="","",VLOOKUP(A6997,Tabulka3[[Číslo registrace  u jednorázové akce]:[Příjmení]],3,0))</f>
        <v/>
      </c>
      <c r="I6997" s="94"/>
      <c r="J6997" s="94"/>
      <c r="L6997" s="15"/>
      <c r="M6997" s="15"/>
      <c r="N6997" s="15"/>
    </row>
    <row r="6998" spans="2:14" s="25" customFormat="1" ht="15" customHeight="1" x14ac:dyDescent="0.3">
      <c r="B6998" s="25" t="str">
        <f>IF(A6998="","",VLOOKUP(A6998,Tabulka3[[Číslo registrace  u jednorázové akce]:[Příjmení]],2,0))</f>
        <v/>
      </c>
      <c r="C6998" s="25" t="str">
        <f>IF(A6998="","",VLOOKUP(A6998,Tabulka3[[Číslo registrace  u jednorázové akce]:[Příjmení]],3,0))</f>
        <v/>
      </c>
      <c r="I6998" s="94"/>
      <c r="J6998" s="94"/>
      <c r="L6998" s="15"/>
      <c r="M6998" s="15"/>
      <c r="N6998" s="15"/>
    </row>
    <row r="6999" spans="2:14" s="25" customFormat="1" ht="15" customHeight="1" x14ac:dyDescent="0.3">
      <c r="B6999" s="25" t="str">
        <f>IF(A6999="","",VLOOKUP(A6999,Tabulka3[[Číslo registrace  u jednorázové akce]:[Příjmení]],2,0))</f>
        <v/>
      </c>
      <c r="C6999" s="25" t="str">
        <f>IF(A6999="","",VLOOKUP(A6999,Tabulka3[[Číslo registrace  u jednorázové akce]:[Příjmení]],3,0))</f>
        <v/>
      </c>
      <c r="I6999" s="94"/>
      <c r="J6999" s="94"/>
      <c r="L6999" s="15"/>
      <c r="M6999" s="15"/>
      <c r="N6999" s="15"/>
    </row>
    <row r="7000" spans="2:14" s="25" customFormat="1" ht="15" customHeight="1" x14ac:dyDescent="0.3">
      <c r="B7000" s="25" t="str">
        <f>IF(A7000="","",VLOOKUP(A7000,Tabulka3[[Číslo registrace  u jednorázové akce]:[Příjmení]],2,0))</f>
        <v/>
      </c>
      <c r="C7000" s="25" t="str">
        <f>IF(A7000="","",VLOOKUP(A7000,Tabulka3[[Číslo registrace  u jednorázové akce]:[Příjmení]],3,0))</f>
        <v/>
      </c>
      <c r="I7000" s="94"/>
      <c r="J7000" s="94"/>
      <c r="L7000" s="15"/>
      <c r="M7000" s="15"/>
      <c r="N7000" s="15"/>
    </row>
    <row r="7001" spans="2:14" s="25" customFormat="1" ht="15" customHeight="1" x14ac:dyDescent="0.3">
      <c r="B7001" s="25" t="str">
        <f>IF(A7001="","",VLOOKUP(A7001,Tabulka3[[Číslo registrace  u jednorázové akce]:[Příjmení]],2,0))</f>
        <v/>
      </c>
      <c r="C7001" s="25" t="str">
        <f>IF(A7001="","",VLOOKUP(A7001,Tabulka3[[Číslo registrace  u jednorázové akce]:[Příjmení]],3,0))</f>
        <v/>
      </c>
      <c r="I7001" s="94"/>
      <c r="J7001" s="94"/>
      <c r="L7001" s="15"/>
      <c r="M7001" s="15"/>
      <c r="N7001" s="15"/>
    </row>
    <row r="7002" spans="2:14" s="25" customFormat="1" ht="15" customHeight="1" x14ac:dyDescent="0.3">
      <c r="B7002" s="25" t="str">
        <f>IF(A7002="","",VLOOKUP(A7002,Tabulka3[[Číslo registrace  u jednorázové akce]:[Příjmení]],2,0))</f>
        <v/>
      </c>
      <c r="C7002" s="25" t="str">
        <f>IF(A7002="","",VLOOKUP(A7002,Tabulka3[[Číslo registrace  u jednorázové akce]:[Příjmení]],3,0))</f>
        <v/>
      </c>
      <c r="I7002" s="94"/>
      <c r="J7002" s="94"/>
      <c r="L7002" s="15"/>
      <c r="M7002" s="15"/>
      <c r="N7002" s="15"/>
    </row>
    <row r="7003" spans="2:14" s="25" customFormat="1" ht="15" customHeight="1" x14ac:dyDescent="0.3">
      <c r="B7003" s="25" t="str">
        <f>IF(A7003="","",VLOOKUP(A7003,Tabulka3[[Číslo registrace  u jednorázové akce]:[Příjmení]],2,0))</f>
        <v/>
      </c>
      <c r="C7003" s="25" t="str">
        <f>IF(A7003="","",VLOOKUP(A7003,Tabulka3[[Číslo registrace  u jednorázové akce]:[Příjmení]],3,0))</f>
        <v/>
      </c>
      <c r="I7003" s="94"/>
      <c r="J7003" s="94"/>
      <c r="L7003" s="15"/>
      <c r="M7003" s="15"/>
      <c r="N7003" s="15"/>
    </row>
    <row r="7004" spans="2:14" s="25" customFormat="1" ht="15" customHeight="1" x14ac:dyDescent="0.3">
      <c r="B7004" s="25" t="str">
        <f>IF(A7004="","",VLOOKUP(A7004,Tabulka3[[Číslo registrace  u jednorázové akce]:[Příjmení]],2,0))</f>
        <v/>
      </c>
      <c r="C7004" s="25" t="str">
        <f>IF(A7004="","",VLOOKUP(A7004,Tabulka3[[Číslo registrace  u jednorázové akce]:[Příjmení]],3,0))</f>
        <v/>
      </c>
      <c r="I7004" s="94"/>
      <c r="J7004" s="94"/>
      <c r="L7004" s="15"/>
      <c r="M7004" s="15"/>
      <c r="N7004" s="15"/>
    </row>
    <row r="7005" spans="2:14" s="25" customFormat="1" ht="15" customHeight="1" x14ac:dyDescent="0.3">
      <c r="B7005" s="25" t="str">
        <f>IF(A7005="","",VLOOKUP(A7005,Tabulka3[[Číslo registrace  u jednorázové akce]:[Příjmení]],2,0))</f>
        <v/>
      </c>
      <c r="C7005" s="25" t="str">
        <f>IF(A7005="","",VLOOKUP(A7005,Tabulka3[[Číslo registrace  u jednorázové akce]:[Příjmení]],3,0))</f>
        <v/>
      </c>
      <c r="I7005" s="94"/>
      <c r="J7005" s="94"/>
      <c r="L7005" s="15"/>
      <c r="M7005" s="15"/>
      <c r="N7005" s="15"/>
    </row>
    <row r="7006" spans="2:14" s="25" customFormat="1" ht="15" customHeight="1" x14ac:dyDescent="0.3">
      <c r="B7006" s="25" t="str">
        <f>IF(A7006="","",VLOOKUP(A7006,Tabulka3[[Číslo registrace  u jednorázové akce]:[Příjmení]],2,0))</f>
        <v/>
      </c>
      <c r="C7006" s="25" t="str">
        <f>IF(A7006="","",VLOOKUP(A7006,Tabulka3[[Číslo registrace  u jednorázové akce]:[Příjmení]],3,0))</f>
        <v/>
      </c>
      <c r="I7006" s="94"/>
      <c r="J7006" s="94"/>
      <c r="L7006" s="15"/>
      <c r="M7006" s="15"/>
      <c r="N7006" s="15"/>
    </row>
    <row r="7007" spans="2:14" s="25" customFormat="1" ht="15" customHeight="1" x14ac:dyDescent="0.3">
      <c r="B7007" s="25" t="str">
        <f>IF(A7007="","",VLOOKUP(A7007,Tabulka3[[Číslo registrace  u jednorázové akce]:[Příjmení]],2,0))</f>
        <v/>
      </c>
      <c r="C7007" s="25" t="str">
        <f>IF(A7007="","",VLOOKUP(A7007,Tabulka3[[Číslo registrace  u jednorázové akce]:[Příjmení]],3,0))</f>
        <v/>
      </c>
      <c r="I7007" s="94"/>
      <c r="J7007" s="94"/>
      <c r="L7007" s="15"/>
      <c r="M7007" s="15"/>
      <c r="N7007" s="15"/>
    </row>
    <row r="7008" spans="2:14" s="25" customFormat="1" ht="15" customHeight="1" x14ac:dyDescent="0.3">
      <c r="B7008" s="25" t="str">
        <f>IF(A7008="","",VLOOKUP(A7008,Tabulka3[[Číslo registrace  u jednorázové akce]:[Příjmení]],2,0))</f>
        <v/>
      </c>
      <c r="C7008" s="25" t="str">
        <f>IF(A7008="","",VLOOKUP(A7008,Tabulka3[[Číslo registrace  u jednorázové akce]:[Příjmení]],3,0))</f>
        <v/>
      </c>
      <c r="I7008" s="94"/>
      <c r="J7008" s="94"/>
      <c r="L7008" s="15"/>
      <c r="M7008" s="15"/>
      <c r="N7008" s="15"/>
    </row>
    <row r="7009" spans="2:14" s="25" customFormat="1" ht="15" customHeight="1" x14ac:dyDescent="0.3">
      <c r="B7009" s="25" t="str">
        <f>IF(A7009="","",VLOOKUP(A7009,Tabulka3[[Číslo registrace  u jednorázové akce]:[Příjmení]],2,0))</f>
        <v/>
      </c>
      <c r="C7009" s="25" t="str">
        <f>IF(A7009="","",VLOOKUP(A7009,Tabulka3[[Číslo registrace  u jednorázové akce]:[Příjmení]],3,0))</f>
        <v/>
      </c>
      <c r="I7009" s="94"/>
      <c r="J7009" s="94"/>
      <c r="L7009" s="15"/>
      <c r="M7009" s="15"/>
      <c r="N7009" s="15"/>
    </row>
    <row r="7010" spans="2:14" s="25" customFormat="1" ht="15" customHeight="1" x14ac:dyDescent="0.3">
      <c r="B7010" s="25" t="str">
        <f>IF(A7010="","",VLOOKUP(A7010,Tabulka3[[Číslo registrace  u jednorázové akce]:[Příjmení]],2,0))</f>
        <v/>
      </c>
      <c r="C7010" s="25" t="str">
        <f>IF(A7010="","",VLOOKUP(A7010,Tabulka3[[Číslo registrace  u jednorázové akce]:[Příjmení]],3,0))</f>
        <v/>
      </c>
      <c r="I7010" s="94"/>
      <c r="J7010" s="94"/>
      <c r="L7010" s="15"/>
      <c r="M7010" s="15"/>
      <c r="N7010" s="15"/>
    </row>
    <row r="7011" spans="2:14" s="25" customFormat="1" ht="15" customHeight="1" x14ac:dyDescent="0.3">
      <c r="B7011" s="25" t="str">
        <f>IF(A7011="","",VLOOKUP(A7011,Tabulka3[[Číslo registrace  u jednorázové akce]:[Příjmení]],2,0))</f>
        <v/>
      </c>
      <c r="C7011" s="25" t="str">
        <f>IF(A7011="","",VLOOKUP(A7011,Tabulka3[[Číslo registrace  u jednorázové akce]:[Příjmení]],3,0))</f>
        <v/>
      </c>
      <c r="I7011" s="94"/>
      <c r="J7011" s="94"/>
      <c r="L7011" s="15"/>
      <c r="M7011" s="15"/>
      <c r="N7011" s="15"/>
    </row>
    <row r="7012" spans="2:14" s="25" customFormat="1" ht="15" customHeight="1" x14ac:dyDescent="0.3">
      <c r="B7012" s="25" t="str">
        <f>IF(A7012="","",VLOOKUP(A7012,Tabulka3[[Číslo registrace  u jednorázové akce]:[Příjmení]],2,0))</f>
        <v/>
      </c>
      <c r="C7012" s="25" t="str">
        <f>IF(A7012="","",VLOOKUP(A7012,Tabulka3[[Číslo registrace  u jednorázové akce]:[Příjmení]],3,0))</f>
        <v/>
      </c>
      <c r="I7012" s="94"/>
      <c r="J7012" s="94"/>
      <c r="L7012" s="15"/>
      <c r="M7012" s="15"/>
      <c r="N7012" s="15"/>
    </row>
    <row r="7013" spans="2:14" s="25" customFormat="1" ht="15" customHeight="1" x14ac:dyDescent="0.3">
      <c r="B7013" s="25" t="str">
        <f>IF(A7013="","",VLOOKUP(A7013,Tabulka3[[Číslo registrace  u jednorázové akce]:[Příjmení]],2,0))</f>
        <v/>
      </c>
      <c r="C7013" s="25" t="str">
        <f>IF(A7013="","",VLOOKUP(A7013,Tabulka3[[Číslo registrace  u jednorázové akce]:[Příjmení]],3,0))</f>
        <v/>
      </c>
      <c r="I7013" s="94"/>
      <c r="J7013" s="94"/>
      <c r="L7013" s="15"/>
      <c r="M7013" s="15"/>
      <c r="N7013" s="15"/>
    </row>
    <row r="7014" spans="2:14" s="25" customFormat="1" ht="15" customHeight="1" x14ac:dyDescent="0.3">
      <c r="B7014" s="25" t="str">
        <f>IF(A7014="","",VLOOKUP(A7014,Tabulka3[[Číslo registrace  u jednorázové akce]:[Příjmení]],2,0))</f>
        <v/>
      </c>
      <c r="C7014" s="25" t="str">
        <f>IF(A7014="","",VLOOKUP(A7014,Tabulka3[[Číslo registrace  u jednorázové akce]:[Příjmení]],3,0))</f>
        <v/>
      </c>
      <c r="I7014" s="94"/>
      <c r="J7014" s="94"/>
      <c r="L7014" s="15"/>
      <c r="M7014" s="15"/>
      <c r="N7014" s="15"/>
    </row>
    <row r="7015" spans="2:14" s="25" customFormat="1" ht="15" customHeight="1" x14ac:dyDescent="0.3">
      <c r="B7015" s="25" t="str">
        <f>IF(A7015="","",VLOOKUP(A7015,Tabulka3[[Číslo registrace  u jednorázové akce]:[Příjmení]],2,0))</f>
        <v/>
      </c>
      <c r="C7015" s="25" t="str">
        <f>IF(A7015="","",VLOOKUP(A7015,Tabulka3[[Číslo registrace  u jednorázové akce]:[Příjmení]],3,0))</f>
        <v/>
      </c>
      <c r="I7015" s="94"/>
      <c r="J7015" s="94"/>
      <c r="L7015" s="15"/>
      <c r="M7015" s="15"/>
      <c r="N7015" s="15"/>
    </row>
    <row r="7016" spans="2:14" s="25" customFormat="1" ht="15" customHeight="1" x14ac:dyDescent="0.3">
      <c r="B7016" s="25" t="str">
        <f>IF(A7016="","",VLOOKUP(A7016,Tabulka3[[Číslo registrace  u jednorázové akce]:[Příjmení]],2,0))</f>
        <v/>
      </c>
      <c r="C7016" s="25" t="str">
        <f>IF(A7016="","",VLOOKUP(A7016,Tabulka3[[Číslo registrace  u jednorázové akce]:[Příjmení]],3,0))</f>
        <v/>
      </c>
      <c r="I7016" s="94"/>
      <c r="J7016" s="94"/>
      <c r="L7016" s="15"/>
      <c r="M7016" s="15"/>
      <c r="N7016" s="15"/>
    </row>
    <row r="7017" spans="2:14" s="25" customFormat="1" ht="15" customHeight="1" x14ac:dyDescent="0.3">
      <c r="B7017" s="25" t="str">
        <f>IF(A7017="","",VLOOKUP(A7017,Tabulka3[[Číslo registrace  u jednorázové akce]:[Příjmení]],2,0))</f>
        <v/>
      </c>
      <c r="C7017" s="25" t="str">
        <f>IF(A7017="","",VLOOKUP(A7017,Tabulka3[[Číslo registrace  u jednorázové akce]:[Příjmení]],3,0))</f>
        <v/>
      </c>
      <c r="I7017" s="94"/>
      <c r="J7017" s="94"/>
      <c r="L7017" s="15"/>
      <c r="M7017" s="15"/>
      <c r="N7017" s="15"/>
    </row>
    <row r="7018" spans="2:14" s="25" customFormat="1" ht="15" customHeight="1" x14ac:dyDescent="0.3">
      <c r="B7018" s="25" t="str">
        <f>IF(A7018="","",VLOOKUP(A7018,Tabulka3[[Číslo registrace  u jednorázové akce]:[Příjmení]],2,0))</f>
        <v/>
      </c>
      <c r="C7018" s="25" t="str">
        <f>IF(A7018="","",VLOOKUP(A7018,Tabulka3[[Číslo registrace  u jednorázové akce]:[Příjmení]],3,0))</f>
        <v/>
      </c>
      <c r="I7018" s="94"/>
      <c r="J7018" s="94"/>
      <c r="L7018" s="15"/>
      <c r="M7018" s="15"/>
      <c r="N7018" s="15"/>
    </row>
    <row r="7019" spans="2:14" s="25" customFormat="1" ht="15" customHeight="1" x14ac:dyDescent="0.3">
      <c r="B7019" s="25" t="str">
        <f>IF(A7019="","",VLOOKUP(A7019,Tabulka3[[Číslo registrace  u jednorázové akce]:[Příjmení]],2,0))</f>
        <v/>
      </c>
      <c r="C7019" s="25" t="str">
        <f>IF(A7019="","",VLOOKUP(A7019,Tabulka3[[Číslo registrace  u jednorázové akce]:[Příjmení]],3,0))</f>
        <v/>
      </c>
      <c r="I7019" s="94"/>
      <c r="J7019" s="94"/>
      <c r="L7019" s="15"/>
      <c r="M7019" s="15"/>
      <c r="N7019" s="15"/>
    </row>
    <row r="7020" spans="2:14" s="25" customFormat="1" ht="15" customHeight="1" x14ac:dyDescent="0.3">
      <c r="B7020" s="25" t="str">
        <f>IF(A7020="","",VLOOKUP(A7020,Tabulka3[[Číslo registrace  u jednorázové akce]:[Příjmení]],2,0))</f>
        <v/>
      </c>
      <c r="C7020" s="25" t="str">
        <f>IF(A7020="","",VLOOKUP(A7020,Tabulka3[[Číslo registrace  u jednorázové akce]:[Příjmení]],3,0))</f>
        <v/>
      </c>
      <c r="I7020" s="94"/>
      <c r="J7020" s="94"/>
      <c r="L7020" s="15"/>
      <c r="M7020" s="15"/>
      <c r="N7020" s="15"/>
    </row>
    <row r="7021" spans="2:14" s="25" customFormat="1" ht="15" customHeight="1" x14ac:dyDescent="0.3">
      <c r="B7021" s="25" t="str">
        <f>IF(A7021="","",VLOOKUP(A7021,Tabulka3[[Číslo registrace  u jednorázové akce]:[Příjmení]],2,0))</f>
        <v/>
      </c>
      <c r="C7021" s="25" t="str">
        <f>IF(A7021="","",VLOOKUP(A7021,Tabulka3[[Číslo registrace  u jednorázové akce]:[Příjmení]],3,0))</f>
        <v/>
      </c>
      <c r="I7021" s="94"/>
      <c r="J7021" s="94"/>
      <c r="L7021" s="15"/>
      <c r="M7021" s="15"/>
      <c r="N7021" s="15"/>
    </row>
    <row r="7022" spans="2:14" s="25" customFormat="1" ht="15" customHeight="1" x14ac:dyDescent="0.3">
      <c r="B7022" s="25" t="str">
        <f>IF(A7022="","",VLOOKUP(A7022,Tabulka3[[Číslo registrace  u jednorázové akce]:[Příjmení]],2,0))</f>
        <v/>
      </c>
      <c r="C7022" s="25" t="str">
        <f>IF(A7022="","",VLOOKUP(A7022,Tabulka3[[Číslo registrace  u jednorázové akce]:[Příjmení]],3,0))</f>
        <v/>
      </c>
      <c r="I7022" s="94"/>
      <c r="J7022" s="94"/>
      <c r="L7022" s="15"/>
      <c r="M7022" s="15"/>
      <c r="N7022" s="15"/>
    </row>
    <row r="7023" spans="2:14" s="25" customFormat="1" ht="15" customHeight="1" x14ac:dyDescent="0.3">
      <c r="B7023" s="25" t="str">
        <f>IF(A7023="","",VLOOKUP(A7023,Tabulka3[[Číslo registrace  u jednorázové akce]:[Příjmení]],2,0))</f>
        <v/>
      </c>
      <c r="C7023" s="25" t="str">
        <f>IF(A7023="","",VLOOKUP(A7023,Tabulka3[[Číslo registrace  u jednorázové akce]:[Příjmení]],3,0))</f>
        <v/>
      </c>
      <c r="I7023" s="94"/>
      <c r="J7023" s="94"/>
      <c r="L7023" s="15"/>
      <c r="M7023" s="15"/>
      <c r="N7023" s="15"/>
    </row>
    <row r="7024" spans="2:14" s="25" customFormat="1" ht="15" customHeight="1" x14ac:dyDescent="0.3">
      <c r="B7024" s="25" t="str">
        <f>IF(A7024="","",VLOOKUP(A7024,Tabulka3[[Číslo registrace  u jednorázové akce]:[Příjmení]],2,0))</f>
        <v/>
      </c>
      <c r="C7024" s="25" t="str">
        <f>IF(A7024="","",VLOOKUP(A7024,Tabulka3[[Číslo registrace  u jednorázové akce]:[Příjmení]],3,0))</f>
        <v/>
      </c>
      <c r="I7024" s="94"/>
      <c r="J7024" s="94"/>
      <c r="L7024" s="15"/>
      <c r="M7024" s="15"/>
      <c r="N7024" s="15"/>
    </row>
    <row r="7025" spans="2:14" s="25" customFormat="1" ht="15" customHeight="1" x14ac:dyDescent="0.3">
      <c r="B7025" s="25" t="str">
        <f>IF(A7025="","",VLOOKUP(A7025,Tabulka3[[Číslo registrace  u jednorázové akce]:[Příjmení]],2,0))</f>
        <v/>
      </c>
      <c r="C7025" s="25" t="str">
        <f>IF(A7025="","",VLOOKUP(A7025,Tabulka3[[Číslo registrace  u jednorázové akce]:[Příjmení]],3,0))</f>
        <v/>
      </c>
      <c r="I7025" s="94"/>
      <c r="J7025" s="94"/>
      <c r="L7025" s="15"/>
      <c r="M7025" s="15"/>
      <c r="N7025" s="15"/>
    </row>
    <row r="7026" spans="2:14" s="25" customFormat="1" ht="15" customHeight="1" x14ac:dyDescent="0.3">
      <c r="B7026" s="25" t="str">
        <f>IF(A7026="","",VLOOKUP(A7026,Tabulka3[[Číslo registrace  u jednorázové akce]:[Příjmení]],2,0))</f>
        <v/>
      </c>
      <c r="C7026" s="25" t="str">
        <f>IF(A7026="","",VLOOKUP(A7026,Tabulka3[[Číslo registrace  u jednorázové akce]:[Příjmení]],3,0))</f>
        <v/>
      </c>
      <c r="I7026" s="94"/>
      <c r="J7026" s="94"/>
      <c r="L7026" s="15"/>
      <c r="M7026" s="15"/>
      <c r="N7026" s="15"/>
    </row>
    <row r="7027" spans="2:14" s="25" customFormat="1" ht="15" customHeight="1" x14ac:dyDescent="0.3">
      <c r="B7027" s="25" t="str">
        <f>IF(A7027="","",VLOOKUP(A7027,Tabulka3[[Číslo registrace  u jednorázové akce]:[Příjmení]],2,0))</f>
        <v/>
      </c>
      <c r="C7027" s="25" t="str">
        <f>IF(A7027="","",VLOOKUP(A7027,Tabulka3[[Číslo registrace  u jednorázové akce]:[Příjmení]],3,0))</f>
        <v/>
      </c>
      <c r="I7027" s="94"/>
      <c r="J7027" s="94"/>
      <c r="L7027" s="15"/>
      <c r="M7027" s="15"/>
      <c r="N7027" s="15"/>
    </row>
    <row r="7028" spans="2:14" s="25" customFormat="1" ht="15" customHeight="1" x14ac:dyDescent="0.3">
      <c r="B7028" s="25" t="str">
        <f>IF(A7028="","",VLOOKUP(A7028,Tabulka3[[Číslo registrace  u jednorázové akce]:[Příjmení]],2,0))</f>
        <v/>
      </c>
      <c r="C7028" s="25" t="str">
        <f>IF(A7028="","",VLOOKUP(A7028,Tabulka3[[Číslo registrace  u jednorázové akce]:[Příjmení]],3,0))</f>
        <v/>
      </c>
      <c r="I7028" s="94"/>
      <c r="J7028" s="94"/>
      <c r="L7028" s="15"/>
      <c r="M7028" s="15"/>
      <c r="N7028" s="15"/>
    </row>
    <row r="7029" spans="2:14" s="25" customFormat="1" ht="15" customHeight="1" x14ac:dyDescent="0.3">
      <c r="B7029" s="25" t="str">
        <f>IF(A7029="","",VLOOKUP(A7029,Tabulka3[[Číslo registrace  u jednorázové akce]:[Příjmení]],2,0))</f>
        <v/>
      </c>
      <c r="C7029" s="25" t="str">
        <f>IF(A7029="","",VLOOKUP(A7029,Tabulka3[[Číslo registrace  u jednorázové akce]:[Příjmení]],3,0))</f>
        <v/>
      </c>
      <c r="I7029" s="94"/>
      <c r="J7029" s="94"/>
      <c r="L7029" s="15"/>
      <c r="M7029" s="15"/>
      <c r="N7029" s="15"/>
    </row>
    <row r="7030" spans="2:14" s="25" customFormat="1" ht="15" customHeight="1" x14ac:dyDescent="0.3">
      <c r="B7030" s="25" t="str">
        <f>IF(A7030="","",VLOOKUP(A7030,Tabulka3[[Číslo registrace  u jednorázové akce]:[Příjmení]],2,0))</f>
        <v/>
      </c>
      <c r="C7030" s="25" t="str">
        <f>IF(A7030="","",VLOOKUP(A7030,Tabulka3[[Číslo registrace  u jednorázové akce]:[Příjmení]],3,0))</f>
        <v/>
      </c>
      <c r="I7030" s="94"/>
      <c r="J7030" s="94"/>
      <c r="L7030" s="15"/>
      <c r="M7030" s="15"/>
      <c r="N7030" s="15"/>
    </row>
    <row r="7031" spans="2:14" s="25" customFormat="1" ht="15" customHeight="1" x14ac:dyDescent="0.3">
      <c r="B7031" s="25" t="str">
        <f>IF(A7031="","",VLOOKUP(A7031,Tabulka3[[Číslo registrace  u jednorázové akce]:[Příjmení]],2,0))</f>
        <v/>
      </c>
      <c r="C7031" s="25" t="str">
        <f>IF(A7031="","",VLOOKUP(A7031,Tabulka3[[Číslo registrace  u jednorázové akce]:[Příjmení]],3,0))</f>
        <v/>
      </c>
      <c r="I7031" s="94"/>
      <c r="J7031" s="94"/>
      <c r="L7031" s="15"/>
      <c r="M7031" s="15"/>
      <c r="N7031" s="15"/>
    </row>
    <row r="7032" spans="2:14" s="25" customFormat="1" ht="15" customHeight="1" x14ac:dyDescent="0.3">
      <c r="B7032" s="25" t="str">
        <f>IF(A7032="","",VLOOKUP(A7032,Tabulka3[[Číslo registrace  u jednorázové akce]:[Příjmení]],2,0))</f>
        <v/>
      </c>
      <c r="C7032" s="25" t="str">
        <f>IF(A7032="","",VLOOKUP(A7032,Tabulka3[[Číslo registrace  u jednorázové akce]:[Příjmení]],3,0))</f>
        <v/>
      </c>
      <c r="I7032" s="94"/>
      <c r="J7032" s="94"/>
      <c r="L7032" s="15"/>
      <c r="M7032" s="15"/>
      <c r="N7032" s="15"/>
    </row>
    <row r="7033" spans="2:14" s="25" customFormat="1" ht="15" customHeight="1" x14ac:dyDescent="0.3">
      <c r="B7033" s="25" t="str">
        <f>IF(A7033="","",VLOOKUP(A7033,Tabulka3[[Číslo registrace  u jednorázové akce]:[Příjmení]],2,0))</f>
        <v/>
      </c>
      <c r="C7033" s="25" t="str">
        <f>IF(A7033="","",VLOOKUP(A7033,Tabulka3[[Číslo registrace  u jednorázové akce]:[Příjmení]],3,0))</f>
        <v/>
      </c>
      <c r="I7033" s="94"/>
      <c r="J7033" s="94"/>
      <c r="L7033" s="15"/>
      <c r="M7033" s="15"/>
      <c r="N7033" s="15"/>
    </row>
    <row r="7034" spans="2:14" s="25" customFormat="1" ht="15" customHeight="1" x14ac:dyDescent="0.3">
      <c r="B7034" s="25" t="str">
        <f>IF(A7034="","",VLOOKUP(A7034,Tabulka3[[Číslo registrace  u jednorázové akce]:[Příjmení]],2,0))</f>
        <v/>
      </c>
      <c r="C7034" s="25" t="str">
        <f>IF(A7034="","",VLOOKUP(A7034,Tabulka3[[Číslo registrace  u jednorázové akce]:[Příjmení]],3,0))</f>
        <v/>
      </c>
      <c r="I7034" s="94"/>
      <c r="J7034" s="94"/>
      <c r="L7034" s="15"/>
      <c r="M7034" s="15"/>
      <c r="N7034" s="15"/>
    </row>
    <row r="7035" spans="2:14" s="25" customFormat="1" ht="15" customHeight="1" x14ac:dyDescent="0.3">
      <c r="B7035" s="25" t="str">
        <f>IF(A7035="","",VLOOKUP(A7035,Tabulka3[[Číslo registrace  u jednorázové akce]:[Příjmení]],2,0))</f>
        <v/>
      </c>
      <c r="C7035" s="25" t="str">
        <f>IF(A7035="","",VLOOKUP(A7035,Tabulka3[[Číslo registrace  u jednorázové akce]:[Příjmení]],3,0))</f>
        <v/>
      </c>
      <c r="I7035" s="94"/>
      <c r="J7035" s="94"/>
      <c r="L7035" s="15"/>
      <c r="M7035" s="15"/>
      <c r="N7035" s="15"/>
    </row>
    <row r="7036" spans="2:14" s="25" customFormat="1" ht="15" customHeight="1" x14ac:dyDescent="0.3">
      <c r="B7036" s="25" t="str">
        <f>IF(A7036="","",VLOOKUP(A7036,Tabulka3[[Číslo registrace  u jednorázové akce]:[Příjmení]],2,0))</f>
        <v/>
      </c>
      <c r="C7036" s="25" t="str">
        <f>IF(A7036="","",VLOOKUP(A7036,Tabulka3[[Číslo registrace  u jednorázové akce]:[Příjmení]],3,0))</f>
        <v/>
      </c>
      <c r="I7036" s="94"/>
      <c r="J7036" s="94"/>
      <c r="L7036" s="15"/>
      <c r="M7036" s="15"/>
      <c r="N7036" s="15"/>
    </row>
    <row r="7037" spans="2:14" s="25" customFormat="1" ht="15" customHeight="1" x14ac:dyDescent="0.3">
      <c r="B7037" s="25" t="str">
        <f>IF(A7037="","",VLOOKUP(A7037,Tabulka3[[Číslo registrace  u jednorázové akce]:[Příjmení]],2,0))</f>
        <v/>
      </c>
      <c r="C7037" s="25" t="str">
        <f>IF(A7037="","",VLOOKUP(A7037,Tabulka3[[Číslo registrace  u jednorázové akce]:[Příjmení]],3,0))</f>
        <v/>
      </c>
      <c r="I7037" s="94"/>
      <c r="J7037" s="94"/>
      <c r="L7037" s="15"/>
      <c r="M7037" s="15"/>
      <c r="N7037" s="15"/>
    </row>
    <row r="7038" spans="2:14" s="25" customFormat="1" ht="15" customHeight="1" x14ac:dyDescent="0.3">
      <c r="B7038" s="25" t="str">
        <f>IF(A7038="","",VLOOKUP(A7038,Tabulka3[[Číslo registrace  u jednorázové akce]:[Příjmení]],2,0))</f>
        <v/>
      </c>
      <c r="C7038" s="25" t="str">
        <f>IF(A7038="","",VLOOKUP(A7038,Tabulka3[[Číslo registrace  u jednorázové akce]:[Příjmení]],3,0))</f>
        <v/>
      </c>
      <c r="I7038" s="94"/>
      <c r="J7038" s="94"/>
      <c r="L7038" s="15"/>
      <c r="M7038" s="15"/>
      <c r="N7038" s="15"/>
    </row>
    <row r="7039" spans="2:14" s="25" customFormat="1" ht="15" customHeight="1" x14ac:dyDescent="0.3">
      <c r="B7039" s="25" t="str">
        <f>IF(A7039="","",VLOOKUP(A7039,Tabulka3[[Číslo registrace  u jednorázové akce]:[Příjmení]],2,0))</f>
        <v/>
      </c>
      <c r="C7039" s="25" t="str">
        <f>IF(A7039="","",VLOOKUP(A7039,Tabulka3[[Číslo registrace  u jednorázové akce]:[Příjmení]],3,0))</f>
        <v/>
      </c>
      <c r="I7039" s="94"/>
      <c r="J7039" s="94"/>
      <c r="L7039" s="15"/>
      <c r="M7039" s="15"/>
      <c r="N7039" s="15"/>
    </row>
    <row r="7040" spans="2:14" s="25" customFormat="1" ht="15" customHeight="1" x14ac:dyDescent="0.3">
      <c r="B7040" s="25" t="str">
        <f>IF(A7040="","",VLOOKUP(A7040,Tabulka3[[Číslo registrace  u jednorázové akce]:[Příjmení]],2,0))</f>
        <v/>
      </c>
      <c r="C7040" s="25" t="str">
        <f>IF(A7040="","",VLOOKUP(A7040,Tabulka3[[Číslo registrace  u jednorázové akce]:[Příjmení]],3,0))</f>
        <v/>
      </c>
      <c r="I7040" s="94"/>
      <c r="J7040" s="94"/>
      <c r="L7040" s="15"/>
      <c r="M7040" s="15"/>
      <c r="N7040" s="15"/>
    </row>
    <row r="7041" spans="2:14" s="25" customFormat="1" ht="15" customHeight="1" x14ac:dyDescent="0.3">
      <c r="B7041" s="25" t="str">
        <f>IF(A7041="","",VLOOKUP(A7041,Tabulka3[[Číslo registrace  u jednorázové akce]:[Příjmení]],2,0))</f>
        <v/>
      </c>
      <c r="C7041" s="25" t="str">
        <f>IF(A7041="","",VLOOKUP(A7041,Tabulka3[[Číslo registrace  u jednorázové akce]:[Příjmení]],3,0))</f>
        <v/>
      </c>
      <c r="I7041" s="94"/>
      <c r="J7041" s="94"/>
      <c r="L7041" s="15"/>
      <c r="M7041" s="15"/>
      <c r="N7041" s="15"/>
    </row>
    <row r="7042" spans="2:14" s="25" customFormat="1" ht="15" customHeight="1" x14ac:dyDescent="0.3">
      <c r="B7042" s="25" t="str">
        <f>IF(A7042="","",VLOOKUP(A7042,Tabulka3[[Číslo registrace  u jednorázové akce]:[Příjmení]],2,0))</f>
        <v/>
      </c>
      <c r="C7042" s="25" t="str">
        <f>IF(A7042="","",VLOOKUP(A7042,Tabulka3[[Číslo registrace  u jednorázové akce]:[Příjmení]],3,0))</f>
        <v/>
      </c>
      <c r="I7042" s="94"/>
      <c r="J7042" s="94"/>
      <c r="L7042" s="15"/>
      <c r="M7042" s="15"/>
      <c r="N7042" s="15"/>
    </row>
    <row r="7043" spans="2:14" s="25" customFormat="1" ht="15" customHeight="1" x14ac:dyDescent="0.3">
      <c r="B7043" s="25" t="str">
        <f>IF(A7043="","",VLOOKUP(A7043,Tabulka3[[Číslo registrace  u jednorázové akce]:[Příjmení]],2,0))</f>
        <v/>
      </c>
      <c r="C7043" s="25" t="str">
        <f>IF(A7043="","",VLOOKUP(A7043,Tabulka3[[Číslo registrace  u jednorázové akce]:[Příjmení]],3,0))</f>
        <v/>
      </c>
      <c r="I7043" s="94"/>
      <c r="J7043" s="94"/>
      <c r="L7043" s="15"/>
      <c r="M7043" s="15"/>
      <c r="N7043" s="15"/>
    </row>
    <row r="7044" spans="2:14" s="25" customFormat="1" ht="15" customHeight="1" x14ac:dyDescent="0.3">
      <c r="B7044" s="25" t="str">
        <f>IF(A7044="","",VLOOKUP(A7044,Tabulka3[[Číslo registrace  u jednorázové akce]:[Příjmení]],2,0))</f>
        <v/>
      </c>
      <c r="C7044" s="25" t="str">
        <f>IF(A7044="","",VLOOKUP(A7044,Tabulka3[[Číslo registrace  u jednorázové akce]:[Příjmení]],3,0))</f>
        <v/>
      </c>
      <c r="I7044" s="94"/>
      <c r="J7044" s="94"/>
      <c r="L7044" s="15"/>
      <c r="M7044" s="15"/>
      <c r="N7044" s="15"/>
    </row>
    <row r="7045" spans="2:14" s="25" customFormat="1" ht="15" customHeight="1" x14ac:dyDescent="0.3">
      <c r="B7045" s="25" t="str">
        <f>IF(A7045="","",VLOOKUP(A7045,Tabulka3[[Číslo registrace  u jednorázové akce]:[Příjmení]],2,0))</f>
        <v/>
      </c>
      <c r="C7045" s="25" t="str">
        <f>IF(A7045="","",VLOOKUP(A7045,Tabulka3[[Číslo registrace  u jednorázové akce]:[Příjmení]],3,0))</f>
        <v/>
      </c>
      <c r="I7045" s="94"/>
      <c r="J7045" s="94"/>
      <c r="L7045" s="15"/>
      <c r="M7045" s="15"/>
      <c r="N7045" s="15"/>
    </row>
    <row r="7046" spans="2:14" s="25" customFormat="1" ht="15" customHeight="1" x14ac:dyDescent="0.3">
      <c r="B7046" s="25" t="str">
        <f>IF(A7046="","",VLOOKUP(A7046,Tabulka3[[Číslo registrace  u jednorázové akce]:[Příjmení]],2,0))</f>
        <v/>
      </c>
      <c r="C7046" s="25" t="str">
        <f>IF(A7046="","",VLOOKUP(A7046,Tabulka3[[Číslo registrace  u jednorázové akce]:[Příjmení]],3,0))</f>
        <v/>
      </c>
      <c r="I7046" s="94"/>
      <c r="J7046" s="94"/>
      <c r="L7046" s="15"/>
      <c r="M7046" s="15"/>
      <c r="N7046" s="15"/>
    </row>
    <row r="7047" spans="2:14" s="25" customFormat="1" ht="15" customHeight="1" x14ac:dyDescent="0.3">
      <c r="B7047" s="25" t="str">
        <f>IF(A7047="","",VLOOKUP(A7047,Tabulka3[[Číslo registrace  u jednorázové akce]:[Příjmení]],2,0))</f>
        <v/>
      </c>
      <c r="C7047" s="25" t="str">
        <f>IF(A7047="","",VLOOKUP(A7047,Tabulka3[[Číslo registrace  u jednorázové akce]:[Příjmení]],3,0))</f>
        <v/>
      </c>
      <c r="I7047" s="94"/>
      <c r="J7047" s="94"/>
      <c r="L7047" s="15"/>
      <c r="M7047" s="15"/>
      <c r="N7047" s="15"/>
    </row>
    <row r="7048" spans="2:14" s="25" customFormat="1" ht="15" customHeight="1" x14ac:dyDescent="0.3">
      <c r="B7048" s="25" t="str">
        <f>IF(A7048="","",VLOOKUP(A7048,Tabulka3[[Číslo registrace  u jednorázové akce]:[Příjmení]],2,0))</f>
        <v/>
      </c>
      <c r="C7048" s="25" t="str">
        <f>IF(A7048="","",VLOOKUP(A7048,Tabulka3[[Číslo registrace  u jednorázové akce]:[Příjmení]],3,0))</f>
        <v/>
      </c>
      <c r="I7048" s="94"/>
      <c r="J7048" s="94"/>
      <c r="L7048" s="15"/>
      <c r="M7048" s="15"/>
      <c r="N7048" s="15"/>
    </row>
    <row r="7049" spans="2:14" s="25" customFormat="1" ht="15" customHeight="1" x14ac:dyDescent="0.3">
      <c r="B7049" s="25" t="str">
        <f>IF(A7049="","",VLOOKUP(A7049,Tabulka3[[Číslo registrace  u jednorázové akce]:[Příjmení]],2,0))</f>
        <v/>
      </c>
      <c r="C7049" s="25" t="str">
        <f>IF(A7049="","",VLOOKUP(A7049,Tabulka3[[Číslo registrace  u jednorázové akce]:[Příjmení]],3,0))</f>
        <v/>
      </c>
      <c r="I7049" s="94"/>
      <c r="J7049" s="94"/>
      <c r="L7049" s="15"/>
      <c r="M7049" s="15"/>
      <c r="N7049" s="15"/>
    </row>
    <row r="7050" spans="2:14" s="25" customFormat="1" ht="15" customHeight="1" x14ac:dyDescent="0.3">
      <c r="B7050" s="25" t="str">
        <f>IF(A7050="","",VLOOKUP(A7050,Tabulka3[[Číslo registrace  u jednorázové akce]:[Příjmení]],2,0))</f>
        <v/>
      </c>
      <c r="C7050" s="25" t="str">
        <f>IF(A7050="","",VLOOKUP(A7050,Tabulka3[[Číslo registrace  u jednorázové akce]:[Příjmení]],3,0))</f>
        <v/>
      </c>
      <c r="I7050" s="94"/>
      <c r="J7050" s="94"/>
      <c r="L7050" s="15"/>
      <c r="M7050" s="15"/>
      <c r="N7050" s="15"/>
    </row>
    <row r="7051" spans="2:14" s="25" customFormat="1" ht="15" customHeight="1" x14ac:dyDescent="0.3">
      <c r="B7051" s="25" t="str">
        <f>IF(A7051="","",VLOOKUP(A7051,Tabulka3[[Číslo registrace  u jednorázové akce]:[Příjmení]],2,0))</f>
        <v/>
      </c>
      <c r="C7051" s="25" t="str">
        <f>IF(A7051="","",VLOOKUP(A7051,Tabulka3[[Číslo registrace  u jednorázové akce]:[Příjmení]],3,0))</f>
        <v/>
      </c>
      <c r="I7051" s="94"/>
      <c r="J7051" s="94"/>
      <c r="L7051" s="15"/>
      <c r="M7051" s="15"/>
      <c r="N7051" s="15"/>
    </row>
    <row r="7052" spans="2:14" s="25" customFormat="1" ht="15" customHeight="1" x14ac:dyDescent="0.3">
      <c r="B7052" s="25" t="str">
        <f>IF(A7052="","",VLOOKUP(A7052,Tabulka3[[Číslo registrace  u jednorázové akce]:[Příjmení]],2,0))</f>
        <v/>
      </c>
      <c r="C7052" s="25" t="str">
        <f>IF(A7052="","",VLOOKUP(A7052,Tabulka3[[Číslo registrace  u jednorázové akce]:[Příjmení]],3,0))</f>
        <v/>
      </c>
      <c r="I7052" s="94"/>
      <c r="J7052" s="94"/>
      <c r="L7052" s="15"/>
      <c r="M7052" s="15"/>
      <c r="N7052" s="15"/>
    </row>
    <row r="7053" spans="2:14" s="25" customFormat="1" ht="15" customHeight="1" x14ac:dyDescent="0.3">
      <c r="B7053" s="25" t="str">
        <f>IF(A7053="","",VLOOKUP(A7053,Tabulka3[[Číslo registrace  u jednorázové akce]:[Příjmení]],2,0))</f>
        <v/>
      </c>
      <c r="C7053" s="25" t="str">
        <f>IF(A7053="","",VLOOKUP(A7053,Tabulka3[[Číslo registrace  u jednorázové akce]:[Příjmení]],3,0))</f>
        <v/>
      </c>
      <c r="I7053" s="94"/>
      <c r="J7053" s="94"/>
      <c r="L7053" s="15"/>
      <c r="M7053" s="15"/>
      <c r="N7053" s="15"/>
    </row>
    <row r="7054" spans="2:14" s="25" customFormat="1" ht="15" customHeight="1" x14ac:dyDescent="0.3">
      <c r="B7054" s="25" t="str">
        <f>IF(A7054="","",VLOOKUP(A7054,Tabulka3[[Číslo registrace  u jednorázové akce]:[Příjmení]],2,0))</f>
        <v/>
      </c>
      <c r="C7054" s="25" t="str">
        <f>IF(A7054="","",VLOOKUP(A7054,Tabulka3[[Číslo registrace  u jednorázové akce]:[Příjmení]],3,0))</f>
        <v/>
      </c>
      <c r="I7054" s="94"/>
      <c r="J7054" s="94"/>
      <c r="L7054" s="15"/>
      <c r="M7054" s="15"/>
      <c r="N7054" s="15"/>
    </row>
    <row r="7055" spans="2:14" s="25" customFormat="1" ht="15" customHeight="1" x14ac:dyDescent="0.3">
      <c r="B7055" s="25" t="str">
        <f>IF(A7055="","",VLOOKUP(A7055,Tabulka3[[Číslo registrace  u jednorázové akce]:[Příjmení]],2,0))</f>
        <v/>
      </c>
      <c r="C7055" s="25" t="str">
        <f>IF(A7055="","",VLOOKUP(A7055,Tabulka3[[Číslo registrace  u jednorázové akce]:[Příjmení]],3,0))</f>
        <v/>
      </c>
      <c r="I7055" s="94"/>
      <c r="J7055" s="94"/>
      <c r="L7055" s="15"/>
      <c r="M7055" s="15"/>
      <c r="N7055" s="15"/>
    </row>
    <row r="7056" spans="2:14" s="25" customFormat="1" ht="15" customHeight="1" x14ac:dyDescent="0.3">
      <c r="B7056" s="25" t="str">
        <f>IF(A7056="","",VLOOKUP(A7056,Tabulka3[[Číslo registrace  u jednorázové akce]:[Příjmení]],2,0))</f>
        <v/>
      </c>
      <c r="C7056" s="25" t="str">
        <f>IF(A7056="","",VLOOKUP(A7056,Tabulka3[[Číslo registrace  u jednorázové akce]:[Příjmení]],3,0))</f>
        <v/>
      </c>
      <c r="I7056" s="94"/>
      <c r="J7056" s="94"/>
      <c r="L7056" s="15"/>
      <c r="M7056" s="15"/>
      <c r="N7056" s="15"/>
    </row>
    <row r="7057" spans="2:14" s="25" customFormat="1" ht="15" customHeight="1" x14ac:dyDescent="0.3">
      <c r="B7057" s="25" t="str">
        <f>IF(A7057="","",VLOOKUP(A7057,Tabulka3[[Číslo registrace  u jednorázové akce]:[Příjmení]],2,0))</f>
        <v/>
      </c>
      <c r="C7057" s="25" t="str">
        <f>IF(A7057="","",VLOOKUP(A7057,Tabulka3[[Číslo registrace  u jednorázové akce]:[Příjmení]],3,0))</f>
        <v/>
      </c>
      <c r="I7057" s="94"/>
      <c r="J7057" s="94"/>
      <c r="L7057" s="15"/>
      <c r="M7057" s="15"/>
      <c r="N7057" s="15"/>
    </row>
    <row r="7058" spans="2:14" s="25" customFormat="1" ht="15" customHeight="1" x14ac:dyDescent="0.3">
      <c r="B7058" s="25" t="str">
        <f>IF(A7058="","",VLOOKUP(A7058,Tabulka3[[Číslo registrace  u jednorázové akce]:[Příjmení]],2,0))</f>
        <v/>
      </c>
      <c r="C7058" s="25" t="str">
        <f>IF(A7058="","",VLOOKUP(A7058,Tabulka3[[Číslo registrace  u jednorázové akce]:[Příjmení]],3,0))</f>
        <v/>
      </c>
      <c r="I7058" s="94"/>
      <c r="J7058" s="94"/>
      <c r="L7058" s="15"/>
      <c r="M7058" s="15"/>
      <c r="N7058" s="15"/>
    </row>
    <row r="7059" spans="2:14" s="25" customFormat="1" ht="15" customHeight="1" x14ac:dyDescent="0.3">
      <c r="B7059" s="25" t="str">
        <f>IF(A7059="","",VLOOKUP(A7059,Tabulka3[[Číslo registrace  u jednorázové akce]:[Příjmení]],2,0))</f>
        <v/>
      </c>
      <c r="C7059" s="25" t="str">
        <f>IF(A7059="","",VLOOKUP(A7059,Tabulka3[[Číslo registrace  u jednorázové akce]:[Příjmení]],3,0))</f>
        <v/>
      </c>
      <c r="I7059" s="94"/>
      <c r="J7059" s="94"/>
      <c r="L7059" s="15"/>
      <c r="M7059" s="15"/>
      <c r="N7059" s="15"/>
    </row>
    <row r="7060" spans="2:14" s="25" customFormat="1" ht="15" customHeight="1" x14ac:dyDescent="0.3">
      <c r="B7060" s="25" t="str">
        <f>IF(A7060="","",VLOOKUP(A7060,Tabulka3[[Číslo registrace  u jednorázové akce]:[Příjmení]],2,0))</f>
        <v/>
      </c>
      <c r="C7060" s="25" t="str">
        <f>IF(A7060="","",VLOOKUP(A7060,Tabulka3[[Číslo registrace  u jednorázové akce]:[Příjmení]],3,0))</f>
        <v/>
      </c>
      <c r="I7060" s="94"/>
      <c r="J7060" s="94"/>
      <c r="L7060" s="15"/>
      <c r="M7060" s="15"/>
      <c r="N7060" s="15"/>
    </row>
    <row r="7061" spans="2:14" s="25" customFormat="1" ht="15" customHeight="1" x14ac:dyDescent="0.3">
      <c r="B7061" s="25" t="str">
        <f>IF(A7061="","",VLOOKUP(A7061,Tabulka3[[Číslo registrace  u jednorázové akce]:[Příjmení]],2,0))</f>
        <v/>
      </c>
      <c r="C7061" s="25" t="str">
        <f>IF(A7061="","",VLOOKUP(A7061,Tabulka3[[Číslo registrace  u jednorázové akce]:[Příjmení]],3,0))</f>
        <v/>
      </c>
      <c r="I7061" s="94"/>
      <c r="J7061" s="94"/>
      <c r="L7061" s="15"/>
      <c r="M7061" s="15"/>
      <c r="N7061" s="15"/>
    </row>
    <row r="7062" spans="2:14" s="25" customFormat="1" ht="15" customHeight="1" x14ac:dyDescent="0.3">
      <c r="B7062" s="25" t="str">
        <f>IF(A7062="","",VLOOKUP(A7062,Tabulka3[[Číslo registrace  u jednorázové akce]:[Příjmení]],2,0))</f>
        <v/>
      </c>
      <c r="C7062" s="25" t="str">
        <f>IF(A7062="","",VLOOKUP(A7062,Tabulka3[[Číslo registrace  u jednorázové akce]:[Příjmení]],3,0))</f>
        <v/>
      </c>
      <c r="I7062" s="94"/>
      <c r="J7062" s="94"/>
      <c r="L7062" s="15"/>
      <c r="M7062" s="15"/>
      <c r="N7062" s="15"/>
    </row>
    <row r="7063" spans="2:14" s="25" customFormat="1" ht="15" customHeight="1" x14ac:dyDescent="0.3">
      <c r="B7063" s="25" t="str">
        <f>IF(A7063="","",VLOOKUP(A7063,Tabulka3[[Číslo registrace  u jednorázové akce]:[Příjmení]],2,0))</f>
        <v/>
      </c>
      <c r="C7063" s="25" t="str">
        <f>IF(A7063="","",VLOOKUP(A7063,Tabulka3[[Číslo registrace  u jednorázové akce]:[Příjmení]],3,0))</f>
        <v/>
      </c>
      <c r="I7063" s="94"/>
      <c r="J7063" s="94"/>
      <c r="L7063" s="15"/>
      <c r="M7063" s="15"/>
      <c r="N7063" s="15"/>
    </row>
    <row r="7064" spans="2:14" s="25" customFormat="1" ht="15" customHeight="1" x14ac:dyDescent="0.3">
      <c r="B7064" s="25" t="str">
        <f>IF(A7064="","",VLOOKUP(A7064,Tabulka3[[Číslo registrace  u jednorázové akce]:[Příjmení]],2,0))</f>
        <v/>
      </c>
      <c r="C7064" s="25" t="str">
        <f>IF(A7064="","",VLOOKUP(A7064,Tabulka3[[Číslo registrace  u jednorázové akce]:[Příjmení]],3,0))</f>
        <v/>
      </c>
      <c r="I7064" s="94"/>
      <c r="J7064" s="94"/>
      <c r="L7064" s="15"/>
      <c r="M7064" s="15"/>
      <c r="N7064" s="15"/>
    </row>
    <row r="7065" spans="2:14" s="25" customFormat="1" ht="15" customHeight="1" x14ac:dyDescent="0.3">
      <c r="B7065" s="25" t="str">
        <f>IF(A7065="","",VLOOKUP(A7065,Tabulka3[[Číslo registrace  u jednorázové akce]:[Příjmení]],2,0))</f>
        <v/>
      </c>
      <c r="C7065" s="25" t="str">
        <f>IF(A7065="","",VLOOKUP(A7065,Tabulka3[[Číslo registrace  u jednorázové akce]:[Příjmení]],3,0))</f>
        <v/>
      </c>
      <c r="I7065" s="94"/>
      <c r="J7065" s="94"/>
      <c r="L7065" s="15"/>
      <c r="M7065" s="15"/>
      <c r="N7065" s="15"/>
    </row>
    <row r="7066" spans="2:14" s="25" customFormat="1" ht="15" customHeight="1" x14ac:dyDescent="0.3">
      <c r="B7066" s="25" t="str">
        <f>IF(A7066="","",VLOOKUP(A7066,Tabulka3[[Číslo registrace  u jednorázové akce]:[Příjmení]],2,0))</f>
        <v/>
      </c>
      <c r="C7066" s="25" t="str">
        <f>IF(A7066="","",VLOOKUP(A7066,Tabulka3[[Číslo registrace  u jednorázové akce]:[Příjmení]],3,0))</f>
        <v/>
      </c>
      <c r="I7066" s="94"/>
      <c r="J7066" s="94"/>
      <c r="L7066" s="15"/>
      <c r="M7066" s="15"/>
      <c r="N7066" s="15"/>
    </row>
    <row r="7067" spans="2:14" s="25" customFormat="1" ht="15" customHeight="1" x14ac:dyDescent="0.3">
      <c r="B7067" s="25" t="str">
        <f>IF(A7067="","",VLOOKUP(A7067,Tabulka3[[Číslo registrace  u jednorázové akce]:[Příjmení]],2,0))</f>
        <v/>
      </c>
      <c r="C7067" s="25" t="str">
        <f>IF(A7067="","",VLOOKUP(A7067,Tabulka3[[Číslo registrace  u jednorázové akce]:[Příjmení]],3,0))</f>
        <v/>
      </c>
      <c r="I7067" s="94"/>
      <c r="J7067" s="94"/>
      <c r="L7067" s="15"/>
      <c r="M7067" s="15"/>
      <c r="N7067" s="15"/>
    </row>
    <row r="7068" spans="2:14" s="25" customFormat="1" ht="15" customHeight="1" x14ac:dyDescent="0.3">
      <c r="B7068" s="25" t="str">
        <f>IF(A7068="","",VLOOKUP(A7068,Tabulka3[[Číslo registrace  u jednorázové akce]:[Příjmení]],2,0))</f>
        <v/>
      </c>
      <c r="C7068" s="25" t="str">
        <f>IF(A7068="","",VLOOKUP(A7068,Tabulka3[[Číslo registrace  u jednorázové akce]:[Příjmení]],3,0))</f>
        <v/>
      </c>
      <c r="I7068" s="94"/>
      <c r="J7068" s="94"/>
      <c r="L7068" s="15"/>
      <c r="M7068" s="15"/>
      <c r="N7068" s="15"/>
    </row>
    <row r="7069" spans="2:14" s="25" customFormat="1" ht="15" customHeight="1" x14ac:dyDescent="0.3">
      <c r="B7069" s="25" t="str">
        <f>IF(A7069="","",VLOOKUP(A7069,Tabulka3[[Číslo registrace  u jednorázové akce]:[Příjmení]],2,0))</f>
        <v/>
      </c>
      <c r="C7069" s="25" t="str">
        <f>IF(A7069="","",VLOOKUP(A7069,Tabulka3[[Číslo registrace  u jednorázové akce]:[Příjmení]],3,0))</f>
        <v/>
      </c>
      <c r="I7069" s="94"/>
      <c r="J7069" s="94"/>
      <c r="L7069" s="15"/>
      <c r="M7069" s="15"/>
      <c r="N7069" s="15"/>
    </row>
    <row r="7070" spans="2:14" s="25" customFormat="1" ht="15" customHeight="1" x14ac:dyDescent="0.3">
      <c r="B7070" s="25" t="str">
        <f>IF(A7070="","",VLOOKUP(A7070,Tabulka3[[Číslo registrace  u jednorázové akce]:[Příjmení]],2,0))</f>
        <v/>
      </c>
      <c r="C7070" s="25" t="str">
        <f>IF(A7070="","",VLOOKUP(A7070,Tabulka3[[Číslo registrace  u jednorázové akce]:[Příjmení]],3,0))</f>
        <v/>
      </c>
      <c r="I7070" s="94"/>
      <c r="J7070" s="94"/>
      <c r="L7070" s="15"/>
      <c r="M7070" s="15"/>
      <c r="N7070" s="15"/>
    </row>
    <row r="7071" spans="2:14" s="25" customFormat="1" ht="15" customHeight="1" x14ac:dyDescent="0.3">
      <c r="B7071" s="25" t="str">
        <f>IF(A7071="","",VLOOKUP(A7071,Tabulka3[[Číslo registrace  u jednorázové akce]:[Příjmení]],2,0))</f>
        <v/>
      </c>
      <c r="C7071" s="25" t="str">
        <f>IF(A7071="","",VLOOKUP(A7071,Tabulka3[[Číslo registrace  u jednorázové akce]:[Příjmení]],3,0))</f>
        <v/>
      </c>
      <c r="I7071" s="94"/>
      <c r="J7071" s="94"/>
      <c r="L7071" s="15"/>
      <c r="M7071" s="15"/>
      <c r="N7071" s="15"/>
    </row>
    <row r="7072" spans="2:14" s="25" customFormat="1" ht="15" customHeight="1" x14ac:dyDescent="0.3">
      <c r="B7072" s="25" t="str">
        <f>IF(A7072="","",VLOOKUP(A7072,Tabulka3[[Číslo registrace  u jednorázové akce]:[Příjmení]],2,0))</f>
        <v/>
      </c>
      <c r="C7072" s="25" t="str">
        <f>IF(A7072="","",VLOOKUP(A7072,Tabulka3[[Číslo registrace  u jednorázové akce]:[Příjmení]],3,0))</f>
        <v/>
      </c>
      <c r="I7072" s="94"/>
      <c r="J7072" s="94"/>
      <c r="L7072" s="15"/>
      <c r="M7072" s="15"/>
      <c r="N7072" s="15"/>
    </row>
    <row r="7073" spans="2:14" s="25" customFormat="1" ht="15" customHeight="1" x14ac:dyDescent="0.3">
      <c r="B7073" s="25" t="str">
        <f>IF(A7073="","",VLOOKUP(A7073,Tabulka3[[Číslo registrace  u jednorázové akce]:[Příjmení]],2,0))</f>
        <v/>
      </c>
      <c r="C7073" s="25" t="str">
        <f>IF(A7073="","",VLOOKUP(A7073,Tabulka3[[Číslo registrace  u jednorázové akce]:[Příjmení]],3,0))</f>
        <v/>
      </c>
      <c r="I7073" s="94"/>
      <c r="J7073" s="94"/>
      <c r="L7073" s="15"/>
      <c r="M7073" s="15"/>
      <c r="N7073" s="15"/>
    </row>
    <row r="7074" spans="2:14" s="25" customFormat="1" ht="15" customHeight="1" x14ac:dyDescent="0.3">
      <c r="B7074" s="25" t="str">
        <f>IF(A7074="","",VLOOKUP(A7074,Tabulka3[[Číslo registrace  u jednorázové akce]:[Příjmení]],2,0))</f>
        <v/>
      </c>
      <c r="C7074" s="25" t="str">
        <f>IF(A7074="","",VLOOKUP(A7074,Tabulka3[[Číslo registrace  u jednorázové akce]:[Příjmení]],3,0))</f>
        <v/>
      </c>
      <c r="I7074" s="94"/>
      <c r="J7074" s="94"/>
      <c r="L7074" s="15"/>
      <c r="M7074" s="15"/>
      <c r="N7074" s="15"/>
    </row>
    <row r="7075" spans="2:14" s="25" customFormat="1" ht="15" customHeight="1" x14ac:dyDescent="0.3">
      <c r="B7075" s="25" t="str">
        <f>IF(A7075="","",VLOOKUP(A7075,Tabulka3[[Číslo registrace  u jednorázové akce]:[Příjmení]],2,0))</f>
        <v/>
      </c>
      <c r="C7075" s="25" t="str">
        <f>IF(A7075="","",VLOOKUP(A7075,Tabulka3[[Číslo registrace  u jednorázové akce]:[Příjmení]],3,0))</f>
        <v/>
      </c>
      <c r="I7075" s="94"/>
      <c r="J7075" s="94"/>
      <c r="L7075" s="15"/>
      <c r="M7075" s="15"/>
      <c r="N7075" s="15"/>
    </row>
    <row r="7076" spans="2:14" s="25" customFormat="1" ht="15" customHeight="1" x14ac:dyDescent="0.3">
      <c r="B7076" s="25" t="str">
        <f>IF(A7076="","",VLOOKUP(A7076,Tabulka3[[Číslo registrace  u jednorázové akce]:[Příjmení]],2,0))</f>
        <v/>
      </c>
      <c r="C7076" s="25" t="str">
        <f>IF(A7076="","",VLOOKUP(A7076,Tabulka3[[Číslo registrace  u jednorázové akce]:[Příjmení]],3,0))</f>
        <v/>
      </c>
      <c r="I7076" s="94"/>
      <c r="J7076" s="94"/>
      <c r="L7076" s="15"/>
      <c r="M7076" s="15"/>
      <c r="N7076" s="15"/>
    </row>
    <row r="7077" spans="2:14" s="25" customFormat="1" ht="15" customHeight="1" x14ac:dyDescent="0.3">
      <c r="B7077" s="25" t="str">
        <f>IF(A7077="","",VLOOKUP(A7077,Tabulka3[[Číslo registrace  u jednorázové akce]:[Příjmení]],2,0))</f>
        <v/>
      </c>
      <c r="C7077" s="25" t="str">
        <f>IF(A7077="","",VLOOKUP(A7077,Tabulka3[[Číslo registrace  u jednorázové akce]:[Příjmení]],3,0))</f>
        <v/>
      </c>
      <c r="I7077" s="94"/>
      <c r="J7077" s="94"/>
      <c r="L7077" s="15"/>
      <c r="M7077" s="15"/>
      <c r="N7077" s="15"/>
    </row>
    <row r="7078" spans="2:14" s="25" customFormat="1" ht="15" customHeight="1" x14ac:dyDescent="0.3">
      <c r="B7078" s="25" t="str">
        <f>IF(A7078="","",VLOOKUP(A7078,Tabulka3[[Číslo registrace  u jednorázové akce]:[Příjmení]],2,0))</f>
        <v/>
      </c>
      <c r="C7078" s="25" t="str">
        <f>IF(A7078="","",VLOOKUP(A7078,Tabulka3[[Číslo registrace  u jednorázové akce]:[Příjmení]],3,0))</f>
        <v/>
      </c>
      <c r="I7078" s="94"/>
      <c r="J7078" s="94"/>
      <c r="L7078" s="15"/>
      <c r="M7078" s="15"/>
      <c r="N7078" s="15"/>
    </row>
    <row r="7079" spans="2:14" s="25" customFormat="1" ht="15" customHeight="1" x14ac:dyDescent="0.3">
      <c r="B7079" s="25" t="str">
        <f>IF(A7079="","",VLOOKUP(A7079,Tabulka3[[Číslo registrace  u jednorázové akce]:[Příjmení]],2,0))</f>
        <v/>
      </c>
      <c r="C7079" s="25" t="str">
        <f>IF(A7079="","",VLOOKUP(A7079,Tabulka3[[Číslo registrace  u jednorázové akce]:[Příjmení]],3,0))</f>
        <v/>
      </c>
      <c r="I7079" s="94"/>
      <c r="J7079" s="94"/>
      <c r="L7079" s="15"/>
      <c r="M7079" s="15"/>
      <c r="N7079" s="15"/>
    </row>
    <row r="7080" spans="2:14" s="25" customFormat="1" ht="15" customHeight="1" x14ac:dyDescent="0.3">
      <c r="B7080" s="25" t="str">
        <f>IF(A7080="","",VLOOKUP(A7080,Tabulka3[[Číslo registrace  u jednorázové akce]:[Příjmení]],2,0))</f>
        <v/>
      </c>
      <c r="C7080" s="25" t="str">
        <f>IF(A7080="","",VLOOKUP(A7080,Tabulka3[[Číslo registrace  u jednorázové akce]:[Příjmení]],3,0))</f>
        <v/>
      </c>
      <c r="I7080" s="94"/>
      <c r="J7080" s="94"/>
      <c r="L7080" s="15"/>
      <c r="M7080" s="15"/>
      <c r="N7080" s="15"/>
    </row>
    <row r="7081" spans="2:14" s="25" customFormat="1" ht="15" customHeight="1" x14ac:dyDescent="0.3">
      <c r="B7081" s="25" t="str">
        <f>IF(A7081="","",VLOOKUP(A7081,Tabulka3[[Číslo registrace  u jednorázové akce]:[Příjmení]],2,0))</f>
        <v/>
      </c>
      <c r="C7081" s="25" t="str">
        <f>IF(A7081="","",VLOOKUP(A7081,Tabulka3[[Číslo registrace  u jednorázové akce]:[Příjmení]],3,0))</f>
        <v/>
      </c>
      <c r="I7081" s="94"/>
      <c r="J7081" s="94"/>
      <c r="L7081" s="15"/>
      <c r="M7081" s="15"/>
      <c r="N7081" s="15"/>
    </row>
    <row r="7082" spans="2:14" s="25" customFormat="1" ht="15" customHeight="1" x14ac:dyDescent="0.3">
      <c r="B7082" s="25" t="str">
        <f>IF(A7082="","",VLOOKUP(A7082,Tabulka3[[Číslo registrace  u jednorázové akce]:[Příjmení]],2,0))</f>
        <v/>
      </c>
      <c r="C7082" s="25" t="str">
        <f>IF(A7082="","",VLOOKUP(A7082,Tabulka3[[Číslo registrace  u jednorázové akce]:[Příjmení]],3,0))</f>
        <v/>
      </c>
      <c r="I7082" s="94"/>
      <c r="J7082" s="94"/>
      <c r="L7082" s="15"/>
      <c r="M7082" s="15"/>
      <c r="N7082" s="15"/>
    </row>
    <row r="7083" spans="2:14" s="25" customFormat="1" ht="15" customHeight="1" x14ac:dyDescent="0.3">
      <c r="B7083" s="25" t="str">
        <f>IF(A7083="","",VLOOKUP(A7083,Tabulka3[[Číslo registrace  u jednorázové akce]:[Příjmení]],2,0))</f>
        <v/>
      </c>
      <c r="C7083" s="25" t="str">
        <f>IF(A7083="","",VLOOKUP(A7083,Tabulka3[[Číslo registrace  u jednorázové akce]:[Příjmení]],3,0))</f>
        <v/>
      </c>
      <c r="I7083" s="94"/>
      <c r="J7083" s="94"/>
      <c r="L7083" s="15"/>
      <c r="M7083" s="15"/>
      <c r="N7083" s="15"/>
    </row>
    <row r="7084" spans="2:14" s="25" customFormat="1" ht="15" customHeight="1" x14ac:dyDescent="0.3">
      <c r="B7084" s="25" t="str">
        <f>IF(A7084="","",VLOOKUP(A7084,Tabulka3[[Číslo registrace  u jednorázové akce]:[Příjmení]],2,0))</f>
        <v/>
      </c>
      <c r="C7084" s="25" t="str">
        <f>IF(A7084="","",VLOOKUP(A7084,Tabulka3[[Číslo registrace  u jednorázové akce]:[Příjmení]],3,0))</f>
        <v/>
      </c>
      <c r="I7084" s="94"/>
      <c r="J7084" s="94"/>
      <c r="L7084" s="15"/>
      <c r="M7084" s="15"/>
      <c r="N7084" s="15"/>
    </row>
    <row r="7085" spans="2:14" s="25" customFormat="1" ht="15" customHeight="1" x14ac:dyDescent="0.3">
      <c r="B7085" s="25" t="str">
        <f>IF(A7085="","",VLOOKUP(A7085,Tabulka3[[Číslo registrace  u jednorázové akce]:[Příjmení]],2,0))</f>
        <v/>
      </c>
      <c r="C7085" s="25" t="str">
        <f>IF(A7085="","",VLOOKUP(A7085,Tabulka3[[Číslo registrace  u jednorázové akce]:[Příjmení]],3,0))</f>
        <v/>
      </c>
      <c r="I7085" s="94"/>
      <c r="J7085" s="94"/>
      <c r="L7085" s="15"/>
      <c r="M7085" s="15"/>
      <c r="N7085" s="15"/>
    </row>
    <row r="7086" spans="2:14" s="25" customFormat="1" ht="15" customHeight="1" x14ac:dyDescent="0.3">
      <c r="B7086" s="25" t="str">
        <f>IF(A7086="","",VLOOKUP(A7086,Tabulka3[[Číslo registrace  u jednorázové akce]:[Příjmení]],2,0))</f>
        <v/>
      </c>
      <c r="C7086" s="25" t="str">
        <f>IF(A7086="","",VLOOKUP(A7086,Tabulka3[[Číslo registrace  u jednorázové akce]:[Příjmení]],3,0))</f>
        <v/>
      </c>
      <c r="I7086" s="94"/>
      <c r="J7086" s="94"/>
      <c r="L7086" s="15"/>
      <c r="M7086" s="15"/>
      <c r="N7086" s="15"/>
    </row>
    <row r="7087" spans="2:14" s="25" customFormat="1" ht="15" customHeight="1" x14ac:dyDescent="0.3">
      <c r="B7087" s="25" t="str">
        <f>IF(A7087="","",VLOOKUP(A7087,Tabulka3[[Číslo registrace  u jednorázové akce]:[Příjmení]],2,0))</f>
        <v/>
      </c>
      <c r="C7087" s="25" t="str">
        <f>IF(A7087="","",VLOOKUP(A7087,Tabulka3[[Číslo registrace  u jednorázové akce]:[Příjmení]],3,0))</f>
        <v/>
      </c>
      <c r="I7087" s="94"/>
      <c r="J7087" s="94"/>
      <c r="L7087" s="15"/>
      <c r="M7087" s="15"/>
      <c r="N7087" s="15"/>
    </row>
    <row r="7088" spans="2:14" s="25" customFormat="1" ht="15" customHeight="1" x14ac:dyDescent="0.3">
      <c r="B7088" s="25" t="str">
        <f>IF(A7088="","",VLOOKUP(A7088,Tabulka3[[Číslo registrace  u jednorázové akce]:[Příjmení]],2,0))</f>
        <v/>
      </c>
      <c r="C7088" s="25" t="str">
        <f>IF(A7088="","",VLOOKUP(A7088,Tabulka3[[Číslo registrace  u jednorázové akce]:[Příjmení]],3,0))</f>
        <v/>
      </c>
      <c r="I7088" s="94"/>
      <c r="J7088" s="94"/>
      <c r="L7088" s="15"/>
      <c r="M7088" s="15"/>
      <c r="N7088" s="15"/>
    </row>
    <row r="7089" spans="2:14" s="25" customFormat="1" ht="15" customHeight="1" x14ac:dyDescent="0.3">
      <c r="B7089" s="25" t="str">
        <f>IF(A7089="","",VLOOKUP(A7089,Tabulka3[[Číslo registrace  u jednorázové akce]:[Příjmení]],2,0))</f>
        <v/>
      </c>
      <c r="C7089" s="25" t="str">
        <f>IF(A7089="","",VLOOKUP(A7089,Tabulka3[[Číslo registrace  u jednorázové akce]:[Příjmení]],3,0))</f>
        <v/>
      </c>
      <c r="I7089" s="94"/>
      <c r="J7089" s="94"/>
      <c r="L7089" s="15"/>
      <c r="M7089" s="15"/>
      <c r="N7089" s="15"/>
    </row>
    <row r="7090" spans="2:14" s="25" customFormat="1" ht="15" customHeight="1" x14ac:dyDescent="0.3">
      <c r="B7090" s="25" t="str">
        <f>IF(A7090="","",VLOOKUP(A7090,Tabulka3[[Číslo registrace  u jednorázové akce]:[Příjmení]],2,0))</f>
        <v/>
      </c>
      <c r="C7090" s="25" t="str">
        <f>IF(A7090="","",VLOOKUP(A7090,Tabulka3[[Číslo registrace  u jednorázové akce]:[Příjmení]],3,0))</f>
        <v/>
      </c>
      <c r="I7090" s="94"/>
      <c r="J7090" s="94"/>
      <c r="L7090" s="15"/>
      <c r="M7090" s="15"/>
      <c r="N7090" s="15"/>
    </row>
    <row r="7091" spans="2:14" s="25" customFormat="1" ht="15" customHeight="1" x14ac:dyDescent="0.3">
      <c r="B7091" s="25" t="str">
        <f>IF(A7091="","",VLOOKUP(A7091,Tabulka3[[Číslo registrace  u jednorázové akce]:[Příjmení]],2,0))</f>
        <v/>
      </c>
      <c r="C7091" s="25" t="str">
        <f>IF(A7091="","",VLOOKUP(A7091,Tabulka3[[Číslo registrace  u jednorázové akce]:[Příjmení]],3,0))</f>
        <v/>
      </c>
      <c r="I7091" s="94"/>
      <c r="J7091" s="94"/>
      <c r="L7091" s="15"/>
      <c r="M7091" s="15"/>
      <c r="N7091" s="15"/>
    </row>
    <row r="7092" spans="2:14" s="25" customFormat="1" ht="15" customHeight="1" x14ac:dyDescent="0.3">
      <c r="B7092" s="25" t="str">
        <f>IF(A7092="","",VLOOKUP(A7092,Tabulka3[[Číslo registrace  u jednorázové akce]:[Příjmení]],2,0))</f>
        <v/>
      </c>
      <c r="C7092" s="25" t="str">
        <f>IF(A7092="","",VLOOKUP(A7092,Tabulka3[[Číslo registrace  u jednorázové akce]:[Příjmení]],3,0))</f>
        <v/>
      </c>
      <c r="I7092" s="94"/>
      <c r="J7092" s="94"/>
      <c r="L7092" s="15"/>
      <c r="M7092" s="15"/>
      <c r="N7092" s="15"/>
    </row>
    <row r="7093" spans="2:14" s="25" customFormat="1" ht="15" customHeight="1" x14ac:dyDescent="0.3">
      <c r="B7093" s="25" t="str">
        <f>IF(A7093="","",VLOOKUP(A7093,Tabulka3[[Číslo registrace  u jednorázové akce]:[Příjmení]],2,0))</f>
        <v/>
      </c>
      <c r="C7093" s="25" t="str">
        <f>IF(A7093="","",VLOOKUP(A7093,Tabulka3[[Číslo registrace  u jednorázové akce]:[Příjmení]],3,0))</f>
        <v/>
      </c>
      <c r="I7093" s="94"/>
      <c r="J7093" s="94"/>
      <c r="L7093" s="15"/>
      <c r="M7093" s="15"/>
      <c r="N7093" s="15"/>
    </row>
    <row r="7094" spans="2:14" s="25" customFormat="1" ht="15" customHeight="1" x14ac:dyDescent="0.3">
      <c r="B7094" s="25" t="str">
        <f>IF(A7094="","",VLOOKUP(A7094,Tabulka3[[Číslo registrace  u jednorázové akce]:[Příjmení]],2,0))</f>
        <v/>
      </c>
      <c r="C7094" s="25" t="str">
        <f>IF(A7094="","",VLOOKUP(A7094,Tabulka3[[Číslo registrace  u jednorázové akce]:[Příjmení]],3,0))</f>
        <v/>
      </c>
      <c r="I7094" s="94"/>
      <c r="J7094" s="94"/>
      <c r="L7094" s="15"/>
      <c r="M7094" s="15"/>
      <c r="N7094" s="15"/>
    </row>
    <row r="7095" spans="2:14" s="25" customFormat="1" ht="15" customHeight="1" x14ac:dyDescent="0.3">
      <c r="B7095" s="25" t="str">
        <f>IF(A7095="","",VLOOKUP(A7095,Tabulka3[[Číslo registrace  u jednorázové akce]:[Příjmení]],2,0))</f>
        <v/>
      </c>
      <c r="C7095" s="25" t="str">
        <f>IF(A7095="","",VLOOKUP(A7095,Tabulka3[[Číslo registrace  u jednorázové akce]:[Příjmení]],3,0))</f>
        <v/>
      </c>
      <c r="I7095" s="94"/>
      <c r="J7095" s="94"/>
      <c r="L7095" s="15"/>
      <c r="M7095" s="15"/>
      <c r="N7095" s="15"/>
    </row>
    <row r="7096" spans="2:14" s="25" customFormat="1" ht="15" customHeight="1" x14ac:dyDescent="0.3">
      <c r="B7096" s="25" t="str">
        <f>IF(A7096="","",VLOOKUP(A7096,Tabulka3[[Číslo registrace  u jednorázové akce]:[Příjmení]],2,0))</f>
        <v/>
      </c>
      <c r="C7096" s="25" t="str">
        <f>IF(A7096="","",VLOOKUP(A7096,Tabulka3[[Číslo registrace  u jednorázové akce]:[Příjmení]],3,0))</f>
        <v/>
      </c>
      <c r="I7096" s="94"/>
      <c r="J7096" s="94"/>
      <c r="L7096" s="15"/>
      <c r="M7096" s="15"/>
      <c r="N7096" s="15"/>
    </row>
    <row r="7097" spans="2:14" s="25" customFormat="1" ht="15" customHeight="1" x14ac:dyDescent="0.3">
      <c r="B7097" s="25" t="str">
        <f>IF(A7097="","",VLOOKUP(A7097,Tabulka3[[Číslo registrace  u jednorázové akce]:[Příjmení]],2,0))</f>
        <v/>
      </c>
      <c r="C7097" s="25" t="str">
        <f>IF(A7097="","",VLOOKUP(A7097,Tabulka3[[Číslo registrace  u jednorázové akce]:[Příjmení]],3,0))</f>
        <v/>
      </c>
      <c r="I7097" s="94"/>
      <c r="J7097" s="94"/>
      <c r="L7097" s="15"/>
      <c r="M7097" s="15"/>
      <c r="N7097" s="15"/>
    </row>
    <row r="7098" spans="2:14" s="25" customFormat="1" ht="15" customHeight="1" x14ac:dyDescent="0.3">
      <c r="B7098" s="25" t="str">
        <f>IF(A7098="","",VLOOKUP(A7098,Tabulka3[[Číslo registrace  u jednorázové akce]:[Příjmení]],2,0))</f>
        <v/>
      </c>
      <c r="C7098" s="25" t="str">
        <f>IF(A7098="","",VLOOKUP(A7098,Tabulka3[[Číslo registrace  u jednorázové akce]:[Příjmení]],3,0))</f>
        <v/>
      </c>
      <c r="I7098" s="94"/>
      <c r="J7098" s="94"/>
      <c r="L7098" s="15"/>
      <c r="M7098" s="15"/>
      <c r="N7098" s="15"/>
    </row>
    <row r="7099" spans="2:14" s="25" customFormat="1" ht="15" customHeight="1" x14ac:dyDescent="0.3">
      <c r="B7099" s="25" t="str">
        <f>IF(A7099="","",VLOOKUP(A7099,Tabulka3[[Číslo registrace  u jednorázové akce]:[Příjmení]],2,0))</f>
        <v/>
      </c>
      <c r="C7099" s="25" t="str">
        <f>IF(A7099="","",VLOOKUP(A7099,Tabulka3[[Číslo registrace  u jednorázové akce]:[Příjmení]],3,0))</f>
        <v/>
      </c>
      <c r="I7099" s="94"/>
      <c r="J7099" s="94"/>
      <c r="L7099" s="15"/>
      <c r="M7099" s="15"/>
      <c r="N7099" s="15"/>
    </row>
    <row r="7100" spans="2:14" s="25" customFormat="1" ht="15" customHeight="1" x14ac:dyDescent="0.3">
      <c r="B7100" s="25" t="str">
        <f>IF(A7100="","",VLOOKUP(A7100,Tabulka3[[Číslo registrace  u jednorázové akce]:[Příjmení]],2,0))</f>
        <v/>
      </c>
      <c r="C7100" s="25" t="str">
        <f>IF(A7100="","",VLOOKUP(A7100,Tabulka3[[Číslo registrace  u jednorázové akce]:[Příjmení]],3,0))</f>
        <v/>
      </c>
      <c r="I7100" s="94"/>
      <c r="J7100" s="94"/>
      <c r="L7100" s="15"/>
      <c r="M7100" s="15"/>
      <c r="N7100" s="15"/>
    </row>
    <row r="7101" spans="2:14" s="25" customFormat="1" ht="15" customHeight="1" x14ac:dyDescent="0.3">
      <c r="B7101" s="25" t="str">
        <f>IF(A7101="","",VLOOKUP(A7101,Tabulka3[[Číslo registrace  u jednorázové akce]:[Příjmení]],2,0))</f>
        <v/>
      </c>
      <c r="C7101" s="25" t="str">
        <f>IF(A7101="","",VLOOKUP(A7101,Tabulka3[[Číslo registrace  u jednorázové akce]:[Příjmení]],3,0))</f>
        <v/>
      </c>
      <c r="I7101" s="94"/>
      <c r="J7101" s="94"/>
      <c r="L7101" s="15"/>
      <c r="M7101" s="15"/>
      <c r="N7101" s="15"/>
    </row>
    <row r="7102" spans="2:14" s="25" customFormat="1" ht="15" customHeight="1" x14ac:dyDescent="0.3">
      <c r="B7102" s="25" t="str">
        <f>IF(A7102="","",VLOOKUP(A7102,Tabulka3[[Číslo registrace  u jednorázové akce]:[Příjmení]],2,0))</f>
        <v/>
      </c>
      <c r="C7102" s="25" t="str">
        <f>IF(A7102="","",VLOOKUP(A7102,Tabulka3[[Číslo registrace  u jednorázové akce]:[Příjmení]],3,0))</f>
        <v/>
      </c>
      <c r="I7102" s="94"/>
      <c r="J7102" s="94"/>
      <c r="L7102" s="15"/>
      <c r="M7102" s="15"/>
      <c r="N7102" s="15"/>
    </row>
    <row r="7103" spans="2:14" s="25" customFormat="1" ht="15" customHeight="1" x14ac:dyDescent="0.3">
      <c r="B7103" s="25" t="str">
        <f>IF(A7103="","",VLOOKUP(A7103,Tabulka3[[Číslo registrace  u jednorázové akce]:[Příjmení]],2,0))</f>
        <v/>
      </c>
      <c r="C7103" s="25" t="str">
        <f>IF(A7103="","",VLOOKUP(A7103,Tabulka3[[Číslo registrace  u jednorázové akce]:[Příjmení]],3,0))</f>
        <v/>
      </c>
      <c r="I7103" s="94"/>
      <c r="J7103" s="94"/>
      <c r="L7103" s="15"/>
      <c r="M7103" s="15"/>
      <c r="N7103" s="15"/>
    </row>
    <row r="7104" spans="2:14" s="25" customFormat="1" ht="15" customHeight="1" x14ac:dyDescent="0.3">
      <c r="B7104" s="25" t="str">
        <f>IF(A7104="","",VLOOKUP(A7104,Tabulka3[[Číslo registrace  u jednorázové akce]:[Příjmení]],2,0))</f>
        <v/>
      </c>
      <c r="C7104" s="25" t="str">
        <f>IF(A7104="","",VLOOKUP(A7104,Tabulka3[[Číslo registrace  u jednorázové akce]:[Příjmení]],3,0))</f>
        <v/>
      </c>
      <c r="I7104" s="94"/>
      <c r="J7104" s="94"/>
      <c r="L7104" s="15"/>
      <c r="M7104" s="15"/>
      <c r="N7104" s="15"/>
    </row>
    <row r="7105" spans="2:14" s="25" customFormat="1" ht="15" customHeight="1" x14ac:dyDescent="0.3">
      <c r="B7105" s="25" t="str">
        <f>IF(A7105="","",VLOOKUP(A7105,Tabulka3[[Číslo registrace  u jednorázové akce]:[Příjmení]],2,0))</f>
        <v/>
      </c>
      <c r="C7105" s="25" t="str">
        <f>IF(A7105="","",VLOOKUP(A7105,Tabulka3[[Číslo registrace  u jednorázové akce]:[Příjmení]],3,0))</f>
        <v/>
      </c>
      <c r="I7105" s="94"/>
      <c r="J7105" s="94"/>
      <c r="L7105" s="15"/>
      <c r="M7105" s="15"/>
      <c r="N7105" s="15"/>
    </row>
    <row r="7106" spans="2:14" s="25" customFormat="1" ht="15" customHeight="1" x14ac:dyDescent="0.3">
      <c r="B7106" s="25" t="str">
        <f>IF(A7106="","",VLOOKUP(A7106,Tabulka3[[Číslo registrace  u jednorázové akce]:[Příjmení]],2,0))</f>
        <v/>
      </c>
      <c r="C7106" s="25" t="str">
        <f>IF(A7106="","",VLOOKUP(A7106,Tabulka3[[Číslo registrace  u jednorázové akce]:[Příjmení]],3,0))</f>
        <v/>
      </c>
      <c r="I7106" s="94"/>
      <c r="J7106" s="94"/>
      <c r="L7106" s="15"/>
      <c r="M7106" s="15"/>
      <c r="N7106" s="15"/>
    </row>
    <row r="7107" spans="2:14" s="25" customFormat="1" ht="15" customHeight="1" x14ac:dyDescent="0.3">
      <c r="B7107" s="25" t="str">
        <f>IF(A7107="","",VLOOKUP(A7107,Tabulka3[[Číslo registrace  u jednorázové akce]:[Příjmení]],2,0))</f>
        <v/>
      </c>
      <c r="C7107" s="25" t="str">
        <f>IF(A7107="","",VLOOKUP(A7107,Tabulka3[[Číslo registrace  u jednorázové akce]:[Příjmení]],3,0))</f>
        <v/>
      </c>
      <c r="I7107" s="94"/>
      <c r="J7107" s="94"/>
      <c r="L7107" s="15"/>
      <c r="M7107" s="15"/>
      <c r="N7107" s="15"/>
    </row>
    <row r="7108" spans="2:14" s="25" customFormat="1" ht="15" customHeight="1" x14ac:dyDescent="0.3">
      <c r="B7108" s="25" t="str">
        <f>IF(A7108="","",VLOOKUP(A7108,Tabulka3[[Číslo registrace  u jednorázové akce]:[Příjmení]],2,0))</f>
        <v/>
      </c>
      <c r="C7108" s="25" t="str">
        <f>IF(A7108="","",VLOOKUP(A7108,Tabulka3[[Číslo registrace  u jednorázové akce]:[Příjmení]],3,0))</f>
        <v/>
      </c>
      <c r="I7108" s="94"/>
      <c r="J7108" s="94"/>
      <c r="L7108" s="15"/>
      <c r="M7108" s="15"/>
      <c r="N7108" s="15"/>
    </row>
    <row r="7109" spans="2:14" s="25" customFormat="1" ht="15" customHeight="1" x14ac:dyDescent="0.3">
      <c r="B7109" s="25" t="str">
        <f>IF(A7109="","",VLOOKUP(A7109,Tabulka3[[Číslo registrace  u jednorázové akce]:[Příjmení]],2,0))</f>
        <v/>
      </c>
      <c r="C7109" s="25" t="str">
        <f>IF(A7109="","",VLOOKUP(A7109,Tabulka3[[Číslo registrace  u jednorázové akce]:[Příjmení]],3,0))</f>
        <v/>
      </c>
      <c r="I7109" s="94"/>
      <c r="J7109" s="94"/>
      <c r="L7109" s="15"/>
      <c r="M7109" s="15"/>
      <c r="N7109" s="15"/>
    </row>
    <row r="7110" spans="2:14" s="25" customFormat="1" ht="15" customHeight="1" x14ac:dyDescent="0.3">
      <c r="B7110" s="25" t="str">
        <f>IF(A7110="","",VLOOKUP(A7110,Tabulka3[[Číslo registrace  u jednorázové akce]:[Příjmení]],2,0))</f>
        <v/>
      </c>
      <c r="C7110" s="25" t="str">
        <f>IF(A7110="","",VLOOKUP(A7110,Tabulka3[[Číslo registrace  u jednorázové akce]:[Příjmení]],3,0))</f>
        <v/>
      </c>
      <c r="I7110" s="94"/>
      <c r="J7110" s="94"/>
      <c r="L7110" s="15"/>
      <c r="M7110" s="15"/>
      <c r="N7110" s="15"/>
    </row>
    <row r="7111" spans="2:14" s="25" customFormat="1" ht="15" customHeight="1" x14ac:dyDescent="0.3">
      <c r="B7111" s="25" t="str">
        <f>IF(A7111="","",VLOOKUP(A7111,Tabulka3[[Číslo registrace  u jednorázové akce]:[Příjmení]],2,0))</f>
        <v/>
      </c>
      <c r="C7111" s="25" t="str">
        <f>IF(A7111="","",VLOOKUP(A7111,Tabulka3[[Číslo registrace  u jednorázové akce]:[Příjmení]],3,0))</f>
        <v/>
      </c>
      <c r="I7111" s="94"/>
      <c r="J7111" s="94"/>
      <c r="L7111" s="15"/>
      <c r="M7111" s="15"/>
      <c r="N7111" s="15"/>
    </row>
    <row r="7112" spans="2:14" s="25" customFormat="1" ht="15" customHeight="1" x14ac:dyDescent="0.3">
      <c r="B7112" s="25" t="str">
        <f>IF(A7112="","",VLOOKUP(A7112,Tabulka3[[Číslo registrace  u jednorázové akce]:[Příjmení]],2,0))</f>
        <v/>
      </c>
      <c r="C7112" s="25" t="str">
        <f>IF(A7112="","",VLOOKUP(A7112,Tabulka3[[Číslo registrace  u jednorázové akce]:[Příjmení]],3,0))</f>
        <v/>
      </c>
      <c r="I7112" s="94"/>
      <c r="J7112" s="94"/>
      <c r="L7112" s="15"/>
      <c r="M7112" s="15"/>
      <c r="N7112" s="15"/>
    </row>
    <row r="7113" spans="2:14" s="25" customFormat="1" ht="15" customHeight="1" x14ac:dyDescent="0.3">
      <c r="B7113" s="25" t="str">
        <f>IF(A7113="","",VLOOKUP(A7113,Tabulka3[[Číslo registrace  u jednorázové akce]:[Příjmení]],2,0))</f>
        <v/>
      </c>
      <c r="C7113" s="25" t="str">
        <f>IF(A7113="","",VLOOKUP(A7113,Tabulka3[[Číslo registrace  u jednorázové akce]:[Příjmení]],3,0))</f>
        <v/>
      </c>
      <c r="I7113" s="94"/>
      <c r="J7113" s="94"/>
      <c r="L7113" s="15"/>
      <c r="M7113" s="15"/>
      <c r="N7113" s="15"/>
    </row>
    <row r="7114" spans="2:14" s="25" customFormat="1" ht="15" customHeight="1" x14ac:dyDescent="0.3">
      <c r="B7114" s="25" t="str">
        <f>IF(A7114="","",VLOOKUP(A7114,Tabulka3[[Číslo registrace  u jednorázové akce]:[Příjmení]],2,0))</f>
        <v/>
      </c>
      <c r="C7114" s="25" t="str">
        <f>IF(A7114="","",VLOOKUP(A7114,Tabulka3[[Číslo registrace  u jednorázové akce]:[Příjmení]],3,0))</f>
        <v/>
      </c>
      <c r="I7114" s="94"/>
      <c r="J7114" s="94"/>
      <c r="L7114" s="15"/>
      <c r="M7114" s="15"/>
      <c r="N7114" s="15"/>
    </row>
    <row r="7115" spans="2:14" s="25" customFormat="1" ht="15" customHeight="1" x14ac:dyDescent="0.3">
      <c r="B7115" s="25" t="str">
        <f>IF(A7115="","",VLOOKUP(A7115,Tabulka3[[Číslo registrace  u jednorázové akce]:[Příjmení]],2,0))</f>
        <v/>
      </c>
      <c r="C7115" s="25" t="str">
        <f>IF(A7115="","",VLOOKUP(A7115,Tabulka3[[Číslo registrace  u jednorázové akce]:[Příjmení]],3,0))</f>
        <v/>
      </c>
      <c r="I7115" s="94"/>
      <c r="J7115" s="94"/>
      <c r="L7115" s="15"/>
      <c r="M7115" s="15"/>
      <c r="N7115" s="15"/>
    </row>
    <row r="7116" spans="2:14" s="25" customFormat="1" ht="15" customHeight="1" x14ac:dyDescent="0.3">
      <c r="B7116" s="25" t="str">
        <f>IF(A7116="","",VLOOKUP(A7116,Tabulka3[[Číslo registrace  u jednorázové akce]:[Příjmení]],2,0))</f>
        <v/>
      </c>
      <c r="C7116" s="25" t="str">
        <f>IF(A7116="","",VLOOKUP(A7116,Tabulka3[[Číslo registrace  u jednorázové akce]:[Příjmení]],3,0))</f>
        <v/>
      </c>
      <c r="I7116" s="94"/>
      <c r="J7116" s="94"/>
      <c r="L7116" s="15"/>
      <c r="M7116" s="15"/>
      <c r="N7116" s="15"/>
    </row>
    <row r="7117" spans="2:14" s="25" customFormat="1" ht="15" customHeight="1" x14ac:dyDescent="0.3">
      <c r="B7117" s="25" t="str">
        <f>IF(A7117="","",VLOOKUP(A7117,Tabulka3[[Číslo registrace  u jednorázové akce]:[Příjmení]],2,0))</f>
        <v/>
      </c>
      <c r="C7117" s="25" t="str">
        <f>IF(A7117="","",VLOOKUP(A7117,Tabulka3[[Číslo registrace  u jednorázové akce]:[Příjmení]],3,0))</f>
        <v/>
      </c>
      <c r="I7117" s="94"/>
      <c r="J7117" s="94"/>
      <c r="L7117" s="15"/>
      <c r="M7117" s="15"/>
      <c r="N7117" s="15"/>
    </row>
    <row r="7118" spans="2:14" s="25" customFormat="1" ht="15" customHeight="1" x14ac:dyDescent="0.3">
      <c r="B7118" s="25" t="str">
        <f>IF(A7118="","",VLOOKUP(A7118,Tabulka3[[Číslo registrace  u jednorázové akce]:[Příjmení]],2,0))</f>
        <v/>
      </c>
      <c r="C7118" s="25" t="str">
        <f>IF(A7118="","",VLOOKUP(A7118,Tabulka3[[Číslo registrace  u jednorázové akce]:[Příjmení]],3,0))</f>
        <v/>
      </c>
      <c r="I7118" s="94"/>
      <c r="J7118" s="94"/>
      <c r="L7118" s="15"/>
      <c r="M7118" s="15"/>
      <c r="N7118" s="15"/>
    </row>
    <row r="7119" spans="2:14" s="25" customFormat="1" ht="15" customHeight="1" x14ac:dyDescent="0.3">
      <c r="B7119" s="25" t="str">
        <f>IF(A7119="","",VLOOKUP(A7119,Tabulka3[[Číslo registrace  u jednorázové akce]:[Příjmení]],2,0))</f>
        <v/>
      </c>
      <c r="C7119" s="25" t="str">
        <f>IF(A7119="","",VLOOKUP(A7119,Tabulka3[[Číslo registrace  u jednorázové akce]:[Příjmení]],3,0))</f>
        <v/>
      </c>
      <c r="I7119" s="94"/>
      <c r="J7119" s="94"/>
      <c r="L7119" s="15"/>
      <c r="M7119" s="15"/>
      <c r="N7119" s="15"/>
    </row>
    <row r="7120" spans="2:14" s="25" customFormat="1" ht="15" customHeight="1" x14ac:dyDescent="0.3">
      <c r="B7120" s="25" t="str">
        <f>IF(A7120="","",VLOOKUP(A7120,Tabulka3[[Číslo registrace  u jednorázové akce]:[Příjmení]],2,0))</f>
        <v/>
      </c>
      <c r="C7120" s="25" t="str">
        <f>IF(A7120="","",VLOOKUP(A7120,Tabulka3[[Číslo registrace  u jednorázové akce]:[Příjmení]],3,0))</f>
        <v/>
      </c>
      <c r="I7120" s="94"/>
      <c r="J7120" s="94"/>
      <c r="L7120" s="15"/>
      <c r="M7120" s="15"/>
      <c r="N7120" s="15"/>
    </row>
    <row r="7121" spans="2:14" s="25" customFormat="1" ht="15" customHeight="1" x14ac:dyDescent="0.3">
      <c r="B7121" s="25" t="str">
        <f>IF(A7121="","",VLOOKUP(A7121,Tabulka3[[Číslo registrace  u jednorázové akce]:[Příjmení]],2,0))</f>
        <v/>
      </c>
      <c r="C7121" s="25" t="str">
        <f>IF(A7121="","",VLOOKUP(A7121,Tabulka3[[Číslo registrace  u jednorázové akce]:[Příjmení]],3,0))</f>
        <v/>
      </c>
      <c r="I7121" s="94"/>
      <c r="J7121" s="94"/>
      <c r="L7121" s="15"/>
      <c r="M7121" s="15"/>
      <c r="N7121" s="15"/>
    </row>
    <row r="7122" spans="2:14" s="25" customFormat="1" ht="15" customHeight="1" x14ac:dyDescent="0.3">
      <c r="B7122" s="25" t="str">
        <f>IF(A7122="","",VLOOKUP(A7122,Tabulka3[[Číslo registrace  u jednorázové akce]:[Příjmení]],2,0))</f>
        <v/>
      </c>
      <c r="C7122" s="25" t="str">
        <f>IF(A7122="","",VLOOKUP(A7122,Tabulka3[[Číslo registrace  u jednorázové akce]:[Příjmení]],3,0))</f>
        <v/>
      </c>
      <c r="I7122" s="94"/>
      <c r="J7122" s="94"/>
      <c r="L7122" s="15"/>
      <c r="M7122" s="15"/>
      <c r="N7122" s="15"/>
    </row>
    <row r="7123" spans="2:14" s="25" customFormat="1" ht="15" customHeight="1" x14ac:dyDescent="0.3">
      <c r="B7123" s="25" t="str">
        <f>IF(A7123="","",VLOOKUP(A7123,Tabulka3[[Číslo registrace  u jednorázové akce]:[Příjmení]],2,0))</f>
        <v/>
      </c>
      <c r="C7123" s="25" t="str">
        <f>IF(A7123="","",VLOOKUP(A7123,Tabulka3[[Číslo registrace  u jednorázové akce]:[Příjmení]],3,0))</f>
        <v/>
      </c>
      <c r="I7123" s="94"/>
      <c r="J7123" s="94"/>
      <c r="L7123" s="15"/>
      <c r="M7123" s="15"/>
      <c r="N7123" s="15"/>
    </row>
    <row r="7124" spans="2:14" s="25" customFormat="1" ht="15" customHeight="1" x14ac:dyDescent="0.3">
      <c r="B7124" s="25" t="str">
        <f>IF(A7124="","",VLOOKUP(A7124,Tabulka3[[Číslo registrace  u jednorázové akce]:[Příjmení]],2,0))</f>
        <v/>
      </c>
      <c r="C7124" s="25" t="str">
        <f>IF(A7124="","",VLOOKUP(A7124,Tabulka3[[Číslo registrace  u jednorázové akce]:[Příjmení]],3,0))</f>
        <v/>
      </c>
      <c r="I7124" s="94"/>
      <c r="J7124" s="94"/>
      <c r="L7124" s="15"/>
      <c r="M7124" s="15"/>
      <c r="N7124" s="15"/>
    </row>
    <row r="7125" spans="2:14" s="25" customFormat="1" ht="15" customHeight="1" x14ac:dyDescent="0.3">
      <c r="B7125" s="25" t="str">
        <f>IF(A7125="","",VLOOKUP(A7125,Tabulka3[[Číslo registrace  u jednorázové akce]:[Příjmení]],2,0))</f>
        <v/>
      </c>
      <c r="C7125" s="25" t="str">
        <f>IF(A7125="","",VLOOKUP(A7125,Tabulka3[[Číslo registrace  u jednorázové akce]:[Příjmení]],3,0))</f>
        <v/>
      </c>
      <c r="I7125" s="94"/>
      <c r="J7125" s="94"/>
      <c r="L7125" s="15"/>
      <c r="M7125" s="15"/>
      <c r="N7125" s="15"/>
    </row>
    <row r="7126" spans="2:14" s="25" customFormat="1" ht="15" customHeight="1" x14ac:dyDescent="0.3">
      <c r="B7126" s="25" t="str">
        <f>IF(A7126="","",VLOOKUP(A7126,Tabulka3[[Číslo registrace  u jednorázové akce]:[Příjmení]],2,0))</f>
        <v/>
      </c>
      <c r="C7126" s="25" t="str">
        <f>IF(A7126="","",VLOOKUP(A7126,Tabulka3[[Číslo registrace  u jednorázové akce]:[Příjmení]],3,0))</f>
        <v/>
      </c>
      <c r="I7126" s="94"/>
      <c r="J7126" s="94"/>
      <c r="L7126" s="15"/>
      <c r="M7126" s="15"/>
      <c r="N7126" s="15"/>
    </row>
    <row r="7127" spans="2:14" s="25" customFormat="1" ht="15" customHeight="1" x14ac:dyDescent="0.3">
      <c r="B7127" s="25" t="str">
        <f>IF(A7127="","",VLOOKUP(A7127,Tabulka3[[Číslo registrace  u jednorázové akce]:[Příjmení]],2,0))</f>
        <v/>
      </c>
      <c r="C7127" s="25" t="str">
        <f>IF(A7127="","",VLOOKUP(A7127,Tabulka3[[Číslo registrace  u jednorázové akce]:[Příjmení]],3,0))</f>
        <v/>
      </c>
      <c r="I7127" s="94"/>
      <c r="J7127" s="94"/>
      <c r="L7127" s="15"/>
      <c r="M7127" s="15"/>
      <c r="N7127" s="15"/>
    </row>
    <row r="7128" spans="2:14" s="25" customFormat="1" ht="15" customHeight="1" x14ac:dyDescent="0.3">
      <c r="B7128" s="25" t="str">
        <f>IF(A7128="","",VLOOKUP(A7128,Tabulka3[[Číslo registrace  u jednorázové akce]:[Příjmení]],2,0))</f>
        <v/>
      </c>
      <c r="C7128" s="25" t="str">
        <f>IF(A7128="","",VLOOKUP(A7128,Tabulka3[[Číslo registrace  u jednorázové akce]:[Příjmení]],3,0))</f>
        <v/>
      </c>
      <c r="I7128" s="94"/>
      <c r="J7128" s="94"/>
      <c r="L7128" s="15"/>
      <c r="M7128" s="15"/>
      <c r="N7128" s="15"/>
    </row>
    <row r="7129" spans="2:14" s="25" customFormat="1" ht="15" customHeight="1" x14ac:dyDescent="0.3">
      <c r="B7129" s="25" t="str">
        <f>IF(A7129="","",VLOOKUP(A7129,Tabulka3[[Číslo registrace  u jednorázové akce]:[Příjmení]],2,0))</f>
        <v/>
      </c>
      <c r="C7129" s="25" t="str">
        <f>IF(A7129="","",VLOOKUP(A7129,Tabulka3[[Číslo registrace  u jednorázové akce]:[Příjmení]],3,0))</f>
        <v/>
      </c>
      <c r="I7129" s="94"/>
      <c r="J7129" s="94"/>
      <c r="L7129" s="15"/>
      <c r="M7129" s="15"/>
      <c r="N7129" s="15"/>
    </row>
    <row r="7130" spans="2:14" s="25" customFormat="1" ht="15" customHeight="1" x14ac:dyDescent="0.3">
      <c r="B7130" s="25" t="str">
        <f>IF(A7130="","",VLOOKUP(A7130,Tabulka3[[Číslo registrace  u jednorázové akce]:[Příjmení]],2,0))</f>
        <v/>
      </c>
      <c r="C7130" s="25" t="str">
        <f>IF(A7130="","",VLOOKUP(A7130,Tabulka3[[Číslo registrace  u jednorázové akce]:[Příjmení]],3,0))</f>
        <v/>
      </c>
      <c r="I7130" s="94"/>
      <c r="J7130" s="94"/>
      <c r="L7130" s="15"/>
      <c r="M7130" s="15"/>
      <c r="N7130" s="15"/>
    </row>
    <row r="7131" spans="2:14" s="25" customFormat="1" ht="15" customHeight="1" x14ac:dyDescent="0.3">
      <c r="B7131" s="25" t="str">
        <f>IF(A7131="","",VLOOKUP(A7131,Tabulka3[[Číslo registrace  u jednorázové akce]:[Příjmení]],2,0))</f>
        <v/>
      </c>
      <c r="C7131" s="25" t="str">
        <f>IF(A7131="","",VLOOKUP(A7131,Tabulka3[[Číslo registrace  u jednorázové akce]:[Příjmení]],3,0))</f>
        <v/>
      </c>
      <c r="I7131" s="94"/>
      <c r="J7131" s="94"/>
      <c r="L7131" s="15"/>
      <c r="M7131" s="15"/>
      <c r="N7131" s="15"/>
    </row>
    <row r="7132" spans="2:14" s="25" customFormat="1" ht="15" customHeight="1" x14ac:dyDescent="0.3">
      <c r="B7132" s="25" t="str">
        <f>IF(A7132="","",VLOOKUP(A7132,Tabulka3[[Číslo registrace  u jednorázové akce]:[Příjmení]],2,0))</f>
        <v/>
      </c>
      <c r="C7132" s="25" t="str">
        <f>IF(A7132="","",VLOOKUP(A7132,Tabulka3[[Číslo registrace  u jednorázové akce]:[Příjmení]],3,0))</f>
        <v/>
      </c>
      <c r="I7132" s="94"/>
      <c r="J7132" s="94"/>
      <c r="L7132" s="15"/>
      <c r="M7132" s="15"/>
      <c r="N7132" s="15"/>
    </row>
    <row r="7133" spans="2:14" s="25" customFormat="1" ht="15" customHeight="1" x14ac:dyDescent="0.3">
      <c r="B7133" s="25" t="str">
        <f>IF(A7133="","",VLOOKUP(A7133,Tabulka3[[Číslo registrace  u jednorázové akce]:[Příjmení]],2,0))</f>
        <v/>
      </c>
      <c r="C7133" s="25" t="str">
        <f>IF(A7133="","",VLOOKUP(A7133,Tabulka3[[Číslo registrace  u jednorázové akce]:[Příjmení]],3,0))</f>
        <v/>
      </c>
      <c r="I7133" s="94"/>
      <c r="J7133" s="94"/>
      <c r="L7133" s="15"/>
      <c r="M7133" s="15"/>
      <c r="N7133" s="15"/>
    </row>
    <row r="7134" spans="2:14" s="25" customFormat="1" ht="15" customHeight="1" x14ac:dyDescent="0.3">
      <c r="B7134" s="25" t="str">
        <f>IF(A7134="","",VLOOKUP(A7134,Tabulka3[[Číslo registrace  u jednorázové akce]:[Příjmení]],2,0))</f>
        <v/>
      </c>
      <c r="C7134" s="25" t="str">
        <f>IF(A7134="","",VLOOKUP(A7134,Tabulka3[[Číslo registrace  u jednorázové akce]:[Příjmení]],3,0))</f>
        <v/>
      </c>
      <c r="I7134" s="94"/>
      <c r="J7134" s="94"/>
      <c r="L7134" s="15"/>
      <c r="M7134" s="15"/>
      <c r="N7134" s="15"/>
    </row>
    <row r="7135" spans="2:14" s="25" customFormat="1" ht="15" customHeight="1" x14ac:dyDescent="0.3">
      <c r="B7135" s="25" t="str">
        <f>IF(A7135="","",VLOOKUP(A7135,Tabulka3[[Číslo registrace  u jednorázové akce]:[Příjmení]],2,0))</f>
        <v/>
      </c>
      <c r="C7135" s="25" t="str">
        <f>IF(A7135="","",VLOOKUP(A7135,Tabulka3[[Číslo registrace  u jednorázové akce]:[Příjmení]],3,0))</f>
        <v/>
      </c>
      <c r="I7135" s="94"/>
      <c r="J7135" s="94"/>
      <c r="L7135" s="15"/>
      <c r="M7135" s="15"/>
      <c r="N7135" s="15"/>
    </row>
    <row r="7136" spans="2:14" s="25" customFormat="1" ht="15" customHeight="1" x14ac:dyDescent="0.3">
      <c r="B7136" s="25" t="str">
        <f>IF(A7136="","",VLOOKUP(A7136,Tabulka3[[Číslo registrace  u jednorázové akce]:[Příjmení]],2,0))</f>
        <v/>
      </c>
      <c r="C7136" s="25" t="str">
        <f>IF(A7136="","",VLOOKUP(A7136,Tabulka3[[Číslo registrace  u jednorázové akce]:[Příjmení]],3,0))</f>
        <v/>
      </c>
      <c r="I7136" s="94"/>
      <c r="J7136" s="94"/>
      <c r="L7136" s="15"/>
      <c r="M7136" s="15"/>
      <c r="N7136" s="15"/>
    </row>
    <row r="7137" spans="2:14" s="25" customFormat="1" ht="15" customHeight="1" x14ac:dyDescent="0.3">
      <c r="B7137" s="25" t="str">
        <f>IF(A7137="","",VLOOKUP(A7137,Tabulka3[[Číslo registrace  u jednorázové akce]:[Příjmení]],2,0))</f>
        <v/>
      </c>
      <c r="C7137" s="25" t="str">
        <f>IF(A7137="","",VLOOKUP(A7137,Tabulka3[[Číslo registrace  u jednorázové akce]:[Příjmení]],3,0))</f>
        <v/>
      </c>
      <c r="I7137" s="94"/>
      <c r="J7137" s="94"/>
      <c r="L7137" s="15"/>
      <c r="M7137" s="15"/>
      <c r="N7137" s="15"/>
    </row>
    <row r="7138" spans="2:14" s="25" customFormat="1" ht="15" customHeight="1" x14ac:dyDescent="0.3">
      <c r="B7138" s="25" t="str">
        <f>IF(A7138="","",VLOOKUP(A7138,Tabulka3[[Číslo registrace  u jednorázové akce]:[Příjmení]],2,0))</f>
        <v/>
      </c>
      <c r="C7138" s="25" t="str">
        <f>IF(A7138="","",VLOOKUP(A7138,Tabulka3[[Číslo registrace  u jednorázové akce]:[Příjmení]],3,0))</f>
        <v/>
      </c>
      <c r="I7138" s="94"/>
      <c r="J7138" s="94"/>
      <c r="L7138" s="15"/>
      <c r="M7138" s="15"/>
      <c r="N7138" s="15"/>
    </row>
    <row r="7139" spans="2:14" s="25" customFormat="1" ht="15" customHeight="1" x14ac:dyDescent="0.3">
      <c r="B7139" s="25" t="str">
        <f>IF(A7139="","",VLOOKUP(A7139,Tabulka3[[Číslo registrace  u jednorázové akce]:[Příjmení]],2,0))</f>
        <v/>
      </c>
      <c r="C7139" s="25" t="str">
        <f>IF(A7139="","",VLOOKUP(A7139,Tabulka3[[Číslo registrace  u jednorázové akce]:[Příjmení]],3,0))</f>
        <v/>
      </c>
      <c r="I7139" s="94"/>
      <c r="J7139" s="94"/>
      <c r="L7139" s="15"/>
      <c r="M7139" s="15"/>
      <c r="N7139" s="15"/>
    </row>
    <row r="7140" spans="2:14" s="25" customFormat="1" ht="15" customHeight="1" x14ac:dyDescent="0.3">
      <c r="B7140" s="25" t="str">
        <f>IF(A7140="","",VLOOKUP(A7140,Tabulka3[[Číslo registrace  u jednorázové akce]:[Příjmení]],2,0))</f>
        <v/>
      </c>
      <c r="C7140" s="25" t="str">
        <f>IF(A7140="","",VLOOKUP(A7140,Tabulka3[[Číslo registrace  u jednorázové akce]:[Příjmení]],3,0))</f>
        <v/>
      </c>
      <c r="I7140" s="94"/>
      <c r="J7140" s="94"/>
      <c r="L7140" s="15"/>
      <c r="M7140" s="15"/>
      <c r="N7140" s="15"/>
    </row>
    <row r="7141" spans="2:14" s="25" customFormat="1" ht="15" customHeight="1" x14ac:dyDescent="0.3">
      <c r="B7141" s="25" t="str">
        <f>IF(A7141="","",VLOOKUP(A7141,Tabulka3[[Číslo registrace  u jednorázové akce]:[Příjmení]],2,0))</f>
        <v/>
      </c>
      <c r="C7141" s="25" t="str">
        <f>IF(A7141="","",VLOOKUP(A7141,Tabulka3[[Číslo registrace  u jednorázové akce]:[Příjmení]],3,0))</f>
        <v/>
      </c>
      <c r="I7141" s="94"/>
      <c r="J7141" s="94"/>
      <c r="L7141" s="15"/>
      <c r="M7141" s="15"/>
      <c r="N7141" s="15"/>
    </row>
    <row r="7142" spans="2:14" s="25" customFormat="1" ht="15" customHeight="1" x14ac:dyDescent="0.3">
      <c r="B7142" s="25" t="str">
        <f>IF(A7142="","",VLOOKUP(A7142,Tabulka3[[Číslo registrace  u jednorázové akce]:[Příjmení]],2,0))</f>
        <v/>
      </c>
      <c r="C7142" s="25" t="str">
        <f>IF(A7142="","",VLOOKUP(A7142,Tabulka3[[Číslo registrace  u jednorázové akce]:[Příjmení]],3,0))</f>
        <v/>
      </c>
      <c r="I7142" s="94"/>
      <c r="J7142" s="94"/>
      <c r="L7142" s="15"/>
      <c r="M7142" s="15"/>
      <c r="N7142" s="15"/>
    </row>
    <row r="7143" spans="2:14" s="25" customFormat="1" ht="15" customHeight="1" x14ac:dyDescent="0.3">
      <c r="B7143" s="25" t="str">
        <f>IF(A7143="","",VLOOKUP(A7143,Tabulka3[[Číslo registrace  u jednorázové akce]:[Příjmení]],2,0))</f>
        <v/>
      </c>
      <c r="C7143" s="25" t="str">
        <f>IF(A7143="","",VLOOKUP(A7143,Tabulka3[[Číslo registrace  u jednorázové akce]:[Příjmení]],3,0))</f>
        <v/>
      </c>
      <c r="I7143" s="94"/>
      <c r="J7143" s="94"/>
      <c r="L7143" s="15"/>
      <c r="M7143" s="15"/>
      <c r="N7143" s="15"/>
    </row>
    <row r="7144" spans="2:14" s="25" customFormat="1" ht="15" customHeight="1" x14ac:dyDescent="0.3">
      <c r="B7144" s="25" t="str">
        <f>IF(A7144="","",VLOOKUP(A7144,Tabulka3[[Číslo registrace  u jednorázové akce]:[Příjmení]],2,0))</f>
        <v/>
      </c>
      <c r="C7144" s="25" t="str">
        <f>IF(A7144="","",VLOOKUP(A7144,Tabulka3[[Číslo registrace  u jednorázové akce]:[Příjmení]],3,0))</f>
        <v/>
      </c>
      <c r="I7144" s="94"/>
      <c r="J7144" s="94"/>
      <c r="L7144" s="15"/>
      <c r="M7144" s="15"/>
      <c r="N7144" s="15"/>
    </row>
    <row r="7145" spans="2:14" s="25" customFormat="1" ht="15" customHeight="1" x14ac:dyDescent="0.3">
      <c r="B7145" s="25" t="str">
        <f>IF(A7145="","",VLOOKUP(A7145,Tabulka3[[Číslo registrace  u jednorázové akce]:[Příjmení]],2,0))</f>
        <v/>
      </c>
      <c r="C7145" s="25" t="str">
        <f>IF(A7145="","",VLOOKUP(A7145,Tabulka3[[Číslo registrace  u jednorázové akce]:[Příjmení]],3,0))</f>
        <v/>
      </c>
      <c r="I7145" s="94"/>
      <c r="J7145" s="94"/>
      <c r="L7145" s="15"/>
      <c r="M7145" s="15"/>
      <c r="N7145" s="15"/>
    </row>
    <row r="7146" spans="2:14" s="25" customFormat="1" ht="15" customHeight="1" x14ac:dyDescent="0.3">
      <c r="B7146" s="25" t="str">
        <f>IF(A7146="","",VLOOKUP(A7146,Tabulka3[[Číslo registrace  u jednorázové akce]:[Příjmení]],2,0))</f>
        <v/>
      </c>
      <c r="C7146" s="25" t="str">
        <f>IF(A7146="","",VLOOKUP(A7146,Tabulka3[[Číslo registrace  u jednorázové akce]:[Příjmení]],3,0))</f>
        <v/>
      </c>
      <c r="I7146" s="94"/>
      <c r="J7146" s="94"/>
      <c r="L7146" s="15"/>
      <c r="M7146" s="15"/>
      <c r="N7146" s="15"/>
    </row>
    <row r="7147" spans="2:14" s="25" customFormat="1" ht="15" customHeight="1" x14ac:dyDescent="0.3">
      <c r="B7147" s="25" t="str">
        <f>IF(A7147="","",VLOOKUP(A7147,Tabulka3[[Číslo registrace  u jednorázové akce]:[Příjmení]],2,0))</f>
        <v/>
      </c>
      <c r="C7147" s="25" t="str">
        <f>IF(A7147="","",VLOOKUP(A7147,Tabulka3[[Číslo registrace  u jednorázové akce]:[Příjmení]],3,0))</f>
        <v/>
      </c>
      <c r="I7147" s="94"/>
      <c r="J7147" s="94"/>
      <c r="L7147" s="15"/>
      <c r="M7147" s="15"/>
      <c r="N7147" s="15"/>
    </row>
    <row r="7148" spans="2:14" s="25" customFormat="1" ht="15" customHeight="1" x14ac:dyDescent="0.3">
      <c r="B7148" s="25" t="str">
        <f>IF(A7148="","",VLOOKUP(A7148,Tabulka3[[Číslo registrace  u jednorázové akce]:[Příjmení]],2,0))</f>
        <v/>
      </c>
      <c r="C7148" s="25" t="str">
        <f>IF(A7148="","",VLOOKUP(A7148,Tabulka3[[Číslo registrace  u jednorázové akce]:[Příjmení]],3,0))</f>
        <v/>
      </c>
      <c r="I7148" s="94"/>
      <c r="J7148" s="94"/>
      <c r="L7148" s="15"/>
      <c r="M7148" s="15"/>
      <c r="N7148" s="15"/>
    </row>
    <row r="7149" spans="2:14" s="25" customFormat="1" ht="15" customHeight="1" x14ac:dyDescent="0.3">
      <c r="B7149" s="25" t="str">
        <f>IF(A7149="","",VLOOKUP(A7149,Tabulka3[[Číslo registrace  u jednorázové akce]:[Příjmení]],2,0))</f>
        <v/>
      </c>
      <c r="C7149" s="25" t="str">
        <f>IF(A7149="","",VLOOKUP(A7149,Tabulka3[[Číslo registrace  u jednorázové akce]:[Příjmení]],3,0))</f>
        <v/>
      </c>
      <c r="I7149" s="94"/>
      <c r="J7149" s="94"/>
      <c r="L7149" s="15"/>
      <c r="M7149" s="15"/>
      <c r="N7149" s="15"/>
    </row>
    <row r="7150" spans="2:14" s="25" customFormat="1" ht="15" customHeight="1" x14ac:dyDescent="0.3">
      <c r="B7150" s="25" t="str">
        <f>IF(A7150="","",VLOOKUP(A7150,Tabulka3[[Číslo registrace  u jednorázové akce]:[Příjmení]],2,0))</f>
        <v/>
      </c>
      <c r="C7150" s="25" t="str">
        <f>IF(A7150="","",VLOOKUP(A7150,Tabulka3[[Číslo registrace  u jednorázové akce]:[Příjmení]],3,0))</f>
        <v/>
      </c>
      <c r="I7150" s="94"/>
      <c r="J7150" s="94"/>
      <c r="L7150" s="15"/>
      <c r="M7150" s="15"/>
      <c r="N7150" s="15"/>
    </row>
    <row r="7151" spans="2:14" s="25" customFormat="1" ht="15" customHeight="1" x14ac:dyDescent="0.3">
      <c r="B7151" s="25" t="str">
        <f>IF(A7151="","",VLOOKUP(A7151,Tabulka3[[Číslo registrace  u jednorázové akce]:[Příjmení]],2,0))</f>
        <v/>
      </c>
      <c r="C7151" s="25" t="str">
        <f>IF(A7151="","",VLOOKUP(A7151,Tabulka3[[Číslo registrace  u jednorázové akce]:[Příjmení]],3,0))</f>
        <v/>
      </c>
      <c r="I7151" s="94"/>
      <c r="J7151" s="94"/>
      <c r="L7151" s="15"/>
      <c r="M7151" s="15"/>
      <c r="N7151" s="15"/>
    </row>
    <row r="7152" spans="2:14" s="25" customFormat="1" ht="15" customHeight="1" x14ac:dyDescent="0.3">
      <c r="B7152" s="25" t="str">
        <f>IF(A7152="","",VLOOKUP(A7152,Tabulka3[[Číslo registrace  u jednorázové akce]:[Příjmení]],2,0))</f>
        <v/>
      </c>
      <c r="C7152" s="25" t="str">
        <f>IF(A7152="","",VLOOKUP(A7152,Tabulka3[[Číslo registrace  u jednorázové akce]:[Příjmení]],3,0))</f>
        <v/>
      </c>
      <c r="I7152" s="94"/>
      <c r="J7152" s="94"/>
      <c r="L7152" s="15"/>
      <c r="M7152" s="15"/>
      <c r="N7152" s="15"/>
    </row>
    <row r="7153" spans="2:14" s="25" customFormat="1" ht="15" customHeight="1" x14ac:dyDescent="0.3">
      <c r="B7153" s="25" t="str">
        <f>IF(A7153="","",VLOOKUP(A7153,Tabulka3[[Číslo registrace  u jednorázové akce]:[Příjmení]],2,0))</f>
        <v/>
      </c>
      <c r="C7153" s="25" t="str">
        <f>IF(A7153="","",VLOOKUP(A7153,Tabulka3[[Číslo registrace  u jednorázové akce]:[Příjmení]],3,0))</f>
        <v/>
      </c>
      <c r="I7153" s="94"/>
      <c r="J7153" s="94"/>
      <c r="L7153" s="15"/>
      <c r="M7153" s="15"/>
      <c r="N7153" s="15"/>
    </row>
    <row r="7154" spans="2:14" s="25" customFormat="1" ht="15" customHeight="1" x14ac:dyDescent="0.3">
      <c r="B7154" s="25" t="str">
        <f>IF(A7154="","",VLOOKUP(A7154,Tabulka3[[Číslo registrace  u jednorázové akce]:[Příjmení]],2,0))</f>
        <v/>
      </c>
      <c r="C7154" s="25" t="str">
        <f>IF(A7154="","",VLOOKUP(A7154,Tabulka3[[Číslo registrace  u jednorázové akce]:[Příjmení]],3,0))</f>
        <v/>
      </c>
      <c r="I7154" s="94"/>
      <c r="J7154" s="94"/>
      <c r="L7154" s="15"/>
      <c r="M7154" s="15"/>
      <c r="N7154" s="15"/>
    </row>
    <row r="7155" spans="2:14" s="25" customFormat="1" ht="15" customHeight="1" x14ac:dyDescent="0.3">
      <c r="B7155" s="25" t="str">
        <f>IF(A7155="","",VLOOKUP(A7155,Tabulka3[[Číslo registrace  u jednorázové akce]:[Příjmení]],2,0))</f>
        <v/>
      </c>
      <c r="C7155" s="25" t="str">
        <f>IF(A7155="","",VLOOKUP(A7155,Tabulka3[[Číslo registrace  u jednorázové akce]:[Příjmení]],3,0))</f>
        <v/>
      </c>
      <c r="I7155" s="94"/>
      <c r="J7155" s="94"/>
      <c r="L7155" s="15"/>
      <c r="M7155" s="15"/>
      <c r="N7155" s="15"/>
    </row>
    <row r="7156" spans="2:14" s="25" customFormat="1" ht="15" customHeight="1" x14ac:dyDescent="0.3">
      <c r="B7156" s="25" t="str">
        <f>IF(A7156="","",VLOOKUP(A7156,Tabulka3[[Číslo registrace  u jednorázové akce]:[Příjmení]],2,0))</f>
        <v/>
      </c>
      <c r="C7156" s="25" t="str">
        <f>IF(A7156="","",VLOOKUP(A7156,Tabulka3[[Číslo registrace  u jednorázové akce]:[Příjmení]],3,0))</f>
        <v/>
      </c>
      <c r="I7156" s="94"/>
      <c r="J7156" s="94"/>
      <c r="L7156" s="15"/>
      <c r="M7156" s="15"/>
      <c r="N7156" s="15"/>
    </row>
    <row r="7157" spans="2:14" s="25" customFormat="1" ht="15" customHeight="1" x14ac:dyDescent="0.3">
      <c r="B7157" s="25" t="str">
        <f>IF(A7157="","",VLOOKUP(A7157,Tabulka3[[Číslo registrace  u jednorázové akce]:[Příjmení]],2,0))</f>
        <v/>
      </c>
      <c r="C7157" s="25" t="str">
        <f>IF(A7157="","",VLOOKUP(A7157,Tabulka3[[Číslo registrace  u jednorázové akce]:[Příjmení]],3,0))</f>
        <v/>
      </c>
      <c r="I7157" s="94"/>
      <c r="J7157" s="94"/>
      <c r="L7157" s="15"/>
      <c r="M7157" s="15"/>
      <c r="N7157" s="15"/>
    </row>
    <row r="7158" spans="2:14" s="25" customFormat="1" ht="15" customHeight="1" x14ac:dyDescent="0.3">
      <c r="B7158" s="25" t="str">
        <f>IF(A7158="","",VLOOKUP(A7158,Tabulka3[[Číslo registrace  u jednorázové akce]:[Příjmení]],2,0))</f>
        <v/>
      </c>
      <c r="C7158" s="25" t="str">
        <f>IF(A7158="","",VLOOKUP(A7158,Tabulka3[[Číslo registrace  u jednorázové akce]:[Příjmení]],3,0))</f>
        <v/>
      </c>
      <c r="I7158" s="94"/>
      <c r="J7158" s="94"/>
      <c r="L7158" s="15"/>
      <c r="M7158" s="15"/>
      <c r="N7158" s="15"/>
    </row>
    <row r="7159" spans="2:14" s="25" customFormat="1" ht="15" customHeight="1" x14ac:dyDescent="0.3">
      <c r="B7159" s="25" t="str">
        <f>IF(A7159="","",VLOOKUP(A7159,Tabulka3[[Číslo registrace  u jednorázové akce]:[Příjmení]],2,0))</f>
        <v/>
      </c>
      <c r="C7159" s="25" t="str">
        <f>IF(A7159="","",VLOOKUP(A7159,Tabulka3[[Číslo registrace  u jednorázové akce]:[Příjmení]],3,0))</f>
        <v/>
      </c>
      <c r="I7159" s="94"/>
      <c r="J7159" s="94"/>
      <c r="L7159" s="15"/>
      <c r="M7159" s="15"/>
      <c r="N7159" s="15"/>
    </row>
    <row r="7160" spans="2:14" s="25" customFormat="1" ht="15" customHeight="1" x14ac:dyDescent="0.3">
      <c r="B7160" s="25" t="str">
        <f>IF(A7160="","",VLOOKUP(A7160,Tabulka3[[Číslo registrace  u jednorázové akce]:[Příjmení]],2,0))</f>
        <v/>
      </c>
      <c r="C7160" s="25" t="str">
        <f>IF(A7160="","",VLOOKUP(A7160,Tabulka3[[Číslo registrace  u jednorázové akce]:[Příjmení]],3,0))</f>
        <v/>
      </c>
      <c r="I7160" s="94"/>
      <c r="J7160" s="94"/>
      <c r="L7160" s="15"/>
      <c r="M7160" s="15"/>
      <c r="N7160" s="15"/>
    </row>
    <row r="7161" spans="2:14" s="25" customFormat="1" ht="15" customHeight="1" x14ac:dyDescent="0.3">
      <c r="B7161" s="25" t="str">
        <f>IF(A7161="","",VLOOKUP(A7161,Tabulka3[[Číslo registrace  u jednorázové akce]:[Příjmení]],2,0))</f>
        <v/>
      </c>
      <c r="C7161" s="25" t="str">
        <f>IF(A7161="","",VLOOKUP(A7161,Tabulka3[[Číslo registrace  u jednorázové akce]:[Příjmení]],3,0))</f>
        <v/>
      </c>
      <c r="I7161" s="94"/>
      <c r="J7161" s="94"/>
      <c r="L7161" s="15"/>
      <c r="M7161" s="15"/>
      <c r="N7161" s="15"/>
    </row>
    <row r="7162" spans="2:14" s="25" customFormat="1" ht="15" customHeight="1" x14ac:dyDescent="0.3">
      <c r="B7162" s="25" t="str">
        <f>IF(A7162="","",VLOOKUP(A7162,Tabulka3[[Číslo registrace  u jednorázové akce]:[Příjmení]],2,0))</f>
        <v/>
      </c>
      <c r="C7162" s="25" t="str">
        <f>IF(A7162="","",VLOOKUP(A7162,Tabulka3[[Číslo registrace  u jednorázové akce]:[Příjmení]],3,0))</f>
        <v/>
      </c>
      <c r="I7162" s="94"/>
      <c r="J7162" s="94"/>
      <c r="L7162" s="15"/>
      <c r="M7162" s="15"/>
      <c r="N7162" s="15"/>
    </row>
    <row r="7163" spans="2:14" s="25" customFormat="1" ht="15" customHeight="1" x14ac:dyDescent="0.3">
      <c r="B7163" s="25" t="str">
        <f>IF(A7163="","",VLOOKUP(A7163,Tabulka3[[Číslo registrace  u jednorázové akce]:[Příjmení]],2,0))</f>
        <v/>
      </c>
      <c r="C7163" s="25" t="str">
        <f>IF(A7163="","",VLOOKUP(A7163,Tabulka3[[Číslo registrace  u jednorázové akce]:[Příjmení]],3,0))</f>
        <v/>
      </c>
      <c r="I7163" s="94"/>
      <c r="J7163" s="94"/>
      <c r="L7163" s="15"/>
      <c r="M7163" s="15"/>
      <c r="N7163" s="15"/>
    </row>
    <row r="7164" spans="2:14" s="25" customFormat="1" ht="15" customHeight="1" x14ac:dyDescent="0.3">
      <c r="B7164" s="25" t="str">
        <f>IF(A7164="","",VLOOKUP(A7164,Tabulka3[[Číslo registrace  u jednorázové akce]:[Příjmení]],2,0))</f>
        <v/>
      </c>
      <c r="C7164" s="25" t="str">
        <f>IF(A7164="","",VLOOKUP(A7164,Tabulka3[[Číslo registrace  u jednorázové akce]:[Příjmení]],3,0))</f>
        <v/>
      </c>
      <c r="I7164" s="94"/>
      <c r="J7164" s="94"/>
      <c r="L7164" s="15"/>
      <c r="M7164" s="15"/>
      <c r="N7164" s="15"/>
    </row>
    <row r="7165" spans="2:14" s="25" customFormat="1" ht="15" customHeight="1" x14ac:dyDescent="0.3">
      <c r="B7165" s="25" t="str">
        <f>IF(A7165="","",VLOOKUP(A7165,Tabulka3[[Číslo registrace  u jednorázové akce]:[Příjmení]],2,0))</f>
        <v/>
      </c>
      <c r="C7165" s="25" t="str">
        <f>IF(A7165="","",VLOOKUP(A7165,Tabulka3[[Číslo registrace  u jednorázové akce]:[Příjmení]],3,0))</f>
        <v/>
      </c>
      <c r="I7165" s="94"/>
      <c r="J7165" s="94"/>
      <c r="L7165" s="15"/>
      <c r="M7165" s="15"/>
      <c r="N7165" s="15"/>
    </row>
    <row r="7166" spans="2:14" s="25" customFormat="1" ht="15" customHeight="1" x14ac:dyDescent="0.3">
      <c r="B7166" s="25" t="str">
        <f>IF(A7166="","",VLOOKUP(A7166,Tabulka3[[Číslo registrace  u jednorázové akce]:[Příjmení]],2,0))</f>
        <v/>
      </c>
      <c r="C7166" s="25" t="str">
        <f>IF(A7166="","",VLOOKUP(A7166,Tabulka3[[Číslo registrace  u jednorázové akce]:[Příjmení]],3,0))</f>
        <v/>
      </c>
      <c r="I7166" s="94"/>
      <c r="J7166" s="94"/>
      <c r="L7166" s="15"/>
      <c r="M7166" s="15"/>
      <c r="N7166" s="15"/>
    </row>
    <row r="7167" spans="2:14" s="25" customFormat="1" ht="15" customHeight="1" x14ac:dyDescent="0.3">
      <c r="B7167" s="25" t="str">
        <f>IF(A7167="","",VLOOKUP(A7167,Tabulka3[[Číslo registrace  u jednorázové akce]:[Příjmení]],2,0))</f>
        <v/>
      </c>
      <c r="C7167" s="25" t="str">
        <f>IF(A7167="","",VLOOKUP(A7167,Tabulka3[[Číslo registrace  u jednorázové akce]:[Příjmení]],3,0))</f>
        <v/>
      </c>
      <c r="I7167" s="94"/>
      <c r="J7167" s="94"/>
      <c r="L7167" s="15"/>
      <c r="M7167" s="15"/>
      <c r="N7167" s="15"/>
    </row>
    <row r="7168" spans="2:14" s="25" customFormat="1" ht="15" customHeight="1" x14ac:dyDescent="0.3">
      <c r="B7168" s="25" t="str">
        <f>IF(A7168="","",VLOOKUP(A7168,Tabulka3[[Číslo registrace  u jednorázové akce]:[Příjmení]],2,0))</f>
        <v/>
      </c>
      <c r="C7168" s="25" t="str">
        <f>IF(A7168="","",VLOOKUP(A7168,Tabulka3[[Číslo registrace  u jednorázové akce]:[Příjmení]],3,0))</f>
        <v/>
      </c>
      <c r="I7168" s="94"/>
      <c r="J7168" s="94"/>
      <c r="L7168" s="15"/>
      <c r="M7168" s="15"/>
      <c r="N7168" s="15"/>
    </row>
    <row r="7169" spans="2:14" s="25" customFormat="1" ht="15" customHeight="1" x14ac:dyDescent="0.3">
      <c r="B7169" s="25" t="str">
        <f>IF(A7169="","",VLOOKUP(A7169,Tabulka3[[Číslo registrace  u jednorázové akce]:[Příjmení]],2,0))</f>
        <v/>
      </c>
      <c r="C7169" s="25" t="str">
        <f>IF(A7169="","",VLOOKUP(A7169,Tabulka3[[Číslo registrace  u jednorázové akce]:[Příjmení]],3,0))</f>
        <v/>
      </c>
      <c r="I7169" s="94"/>
      <c r="J7169" s="94"/>
      <c r="L7169" s="15"/>
      <c r="M7169" s="15"/>
      <c r="N7169" s="15"/>
    </row>
    <row r="7170" spans="2:14" s="25" customFormat="1" ht="15" customHeight="1" x14ac:dyDescent="0.3">
      <c r="B7170" s="25" t="str">
        <f>IF(A7170="","",VLOOKUP(A7170,Tabulka3[[Číslo registrace  u jednorázové akce]:[Příjmení]],2,0))</f>
        <v/>
      </c>
      <c r="C7170" s="25" t="str">
        <f>IF(A7170="","",VLOOKUP(A7170,Tabulka3[[Číslo registrace  u jednorázové akce]:[Příjmení]],3,0))</f>
        <v/>
      </c>
      <c r="I7170" s="94"/>
      <c r="J7170" s="94"/>
      <c r="L7170" s="15"/>
      <c r="M7170" s="15"/>
      <c r="N7170" s="15"/>
    </row>
    <row r="7171" spans="2:14" s="25" customFormat="1" ht="15" customHeight="1" x14ac:dyDescent="0.3">
      <c r="B7171" s="25" t="str">
        <f>IF(A7171="","",VLOOKUP(A7171,Tabulka3[[Číslo registrace  u jednorázové akce]:[Příjmení]],2,0))</f>
        <v/>
      </c>
      <c r="C7171" s="25" t="str">
        <f>IF(A7171="","",VLOOKUP(A7171,Tabulka3[[Číslo registrace  u jednorázové akce]:[Příjmení]],3,0))</f>
        <v/>
      </c>
      <c r="I7171" s="94"/>
      <c r="J7171" s="94"/>
      <c r="L7171" s="15"/>
      <c r="M7171" s="15"/>
      <c r="N7171" s="15"/>
    </row>
    <row r="7172" spans="2:14" s="25" customFormat="1" ht="15" customHeight="1" x14ac:dyDescent="0.3">
      <c r="B7172" s="25" t="str">
        <f>IF(A7172="","",VLOOKUP(A7172,Tabulka3[[Číslo registrace  u jednorázové akce]:[Příjmení]],2,0))</f>
        <v/>
      </c>
      <c r="C7172" s="25" t="str">
        <f>IF(A7172="","",VLOOKUP(A7172,Tabulka3[[Číslo registrace  u jednorázové akce]:[Příjmení]],3,0))</f>
        <v/>
      </c>
      <c r="I7172" s="94"/>
      <c r="J7172" s="94"/>
      <c r="L7172" s="15"/>
      <c r="M7172" s="15"/>
      <c r="N7172" s="15"/>
    </row>
    <row r="7173" spans="2:14" s="25" customFormat="1" ht="15" customHeight="1" x14ac:dyDescent="0.3">
      <c r="B7173" s="25" t="str">
        <f>IF(A7173="","",VLOOKUP(A7173,Tabulka3[[Číslo registrace  u jednorázové akce]:[Příjmení]],2,0))</f>
        <v/>
      </c>
      <c r="C7173" s="25" t="str">
        <f>IF(A7173="","",VLOOKUP(A7173,Tabulka3[[Číslo registrace  u jednorázové akce]:[Příjmení]],3,0))</f>
        <v/>
      </c>
      <c r="I7173" s="94"/>
      <c r="J7173" s="94"/>
      <c r="L7173" s="15"/>
      <c r="M7173" s="15"/>
      <c r="N7173" s="15"/>
    </row>
    <row r="7174" spans="2:14" s="25" customFormat="1" ht="15" customHeight="1" x14ac:dyDescent="0.3">
      <c r="B7174" s="25" t="str">
        <f>IF(A7174="","",VLOOKUP(A7174,Tabulka3[[Číslo registrace  u jednorázové akce]:[Příjmení]],2,0))</f>
        <v/>
      </c>
      <c r="C7174" s="25" t="str">
        <f>IF(A7174="","",VLOOKUP(A7174,Tabulka3[[Číslo registrace  u jednorázové akce]:[Příjmení]],3,0))</f>
        <v/>
      </c>
      <c r="I7174" s="94"/>
      <c r="J7174" s="94"/>
      <c r="L7174" s="15"/>
      <c r="M7174" s="15"/>
      <c r="N7174" s="15"/>
    </row>
    <row r="7175" spans="2:14" s="25" customFormat="1" ht="15" customHeight="1" x14ac:dyDescent="0.3">
      <c r="B7175" s="25" t="str">
        <f>IF(A7175="","",VLOOKUP(A7175,Tabulka3[[Číslo registrace  u jednorázové akce]:[Příjmení]],2,0))</f>
        <v/>
      </c>
      <c r="C7175" s="25" t="str">
        <f>IF(A7175="","",VLOOKUP(A7175,Tabulka3[[Číslo registrace  u jednorázové akce]:[Příjmení]],3,0))</f>
        <v/>
      </c>
      <c r="I7175" s="94"/>
      <c r="J7175" s="94"/>
      <c r="L7175" s="15"/>
      <c r="M7175" s="15"/>
      <c r="N7175" s="15"/>
    </row>
    <row r="7176" spans="2:14" s="25" customFormat="1" ht="15" customHeight="1" x14ac:dyDescent="0.3">
      <c r="B7176" s="25" t="str">
        <f>IF(A7176="","",VLOOKUP(A7176,Tabulka3[[Číslo registrace  u jednorázové akce]:[Příjmení]],2,0))</f>
        <v/>
      </c>
      <c r="C7176" s="25" t="str">
        <f>IF(A7176="","",VLOOKUP(A7176,Tabulka3[[Číslo registrace  u jednorázové akce]:[Příjmení]],3,0))</f>
        <v/>
      </c>
      <c r="I7176" s="94"/>
      <c r="J7176" s="94"/>
      <c r="L7176" s="15"/>
      <c r="M7176" s="15"/>
      <c r="N7176" s="15"/>
    </row>
    <row r="7177" spans="2:14" s="25" customFormat="1" ht="15" customHeight="1" x14ac:dyDescent="0.3">
      <c r="B7177" s="25" t="str">
        <f>IF(A7177="","",VLOOKUP(A7177,Tabulka3[[Číslo registrace  u jednorázové akce]:[Příjmení]],2,0))</f>
        <v/>
      </c>
      <c r="C7177" s="25" t="str">
        <f>IF(A7177="","",VLOOKUP(A7177,Tabulka3[[Číslo registrace  u jednorázové akce]:[Příjmení]],3,0))</f>
        <v/>
      </c>
      <c r="I7177" s="94"/>
      <c r="J7177" s="94"/>
      <c r="L7177" s="15"/>
      <c r="M7177" s="15"/>
      <c r="N7177" s="15"/>
    </row>
    <row r="7178" spans="2:14" s="25" customFormat="1" ht="15" customHeight="1" x14ac:dyDescent="0.3">
      <c r="B7178" s="25" t="str">
        <f>IF(A7178="","",VLOOKUP(A7178,Tabulka3[[Číslo registrace  u jednorázové akce]:[Příjmení]],2,0))</f>
        <v/>
      </c>
      <c r="C7178" s="25" t="str">
        <f>IF(A7178="","",VLOOKUP(A7178,Tabulka3[[Číslo registrace  u jednorázové akce]:[Příjmení]],3,0))</f>
        <v/>
      </c>
      <c r="I7178" s="94"/>
      <c r="J7178" s="94"/>
      <c r="L7178" s="15"/>
      <c r="M7178" s="15"/>
      <c r="N7178" s="15"/>
    </row>
    <row r="7179" spans="2:14" s="25" customFormat="1" ht="15" customHeight="1" x14ac:dyDescent="0.3">
      <c r="B7179" s="25" t="str">
        <f>IF(A7179="","",VLOOKUP(A7179,Tabulka3[[Číslo registrace  u jednorázové akce]:[Příjmení]],2,0))</f>
        <v/>
      </c>
      <c r="C7179" s="25" t="str">
        <f>IF(A7179="","",VLOOKUP(A7179,Tabulka3[[Číslo registrace  u jednorázové akce]:[Příjmení]],3,0))</f>
        <v/>
      </c>
      <c r="I7179" s="94"/>
      <c r="J7179" s="94"/>
      <c r="L7179" s="15"/>
      <c r="M7179" s="15"/>
      <c r="N7179" s="15"/>
    </row>
    <row r="7180" spans="2:14" s="25" customFormat="1" ht="15" customHeight="1" x14ac:dyDescent="0.3">
      <c r="B7180" s="25" t="str">
        <f>IF(A7180="","",VLOOKUP(A7180,Tabulka3[[Číslo registrace  u jednorázové akce]:[Příjmení]],2,0))</f>
        <v/>
      </c>
      <c r="C7180" s="25" t="str">
        <f>IF(A7180="","",VLOOKUP(A7180,Tabulka3[[Číslo registrace  u jednorázové akce]:[Příjmení]],3,0))</f>
        <v/>
      </c>
      <c r="I7180" s="94"/>
      <c r="J7180" s="94"/>
      <c r="L7180" s="15"/>
      <c r="M7180" s="15"/>
      <c r="N7180" s="15"/>
    </row>
    <row r="7181" spans="2:14" s="25" customFormat="1" ht="15" customHeight="1" x14ac:dyDescent="0.3">
      <c r="B7181" s="25" t="str">
        <f>IF(A7181="","",VLOOKUP(A7181,Tabulka3[[Číslo registrace  u jednorázové akce]:[Příjmení]],2,0))</f>
        <v/>
      </c>
      <c r="C7181" s="25" t="str">
        <f>IF(A7181="","",VLOOKUP(A7181,Tabulka3[[Číslo registrace  u jednorázové akce]:[Příjmení]],3,0))</f>
        <v/>
      </c>
      <c r="I7181" s="94"/>
      <c r="J7181" s="94"/>
      <c r="L7181" s="15"/>
      <c r="M7181" s="15"/>
      <c r="N7181" s="15"/>
    </row>
    <row r="7182" spans="2:14" s="25" customFormat="1" ht="15" customHeight="1" x14ac:dyDescent="0.3">
      <c r="B7182" s="25" t="str">
        <f>IF(A7182="","",VLOOKUP(A7182,Tabulka3[[Číslo registrace  u jednorázové akce]:[Příjmení]],2,0))</f>
        <v/>
      </c>
      <c r="C7182" s="25" t="str">
        <f>IF(A7182="","",VLOOKUP(A7182,Tabulka3[[Číslo registrace  u jednorázové akce]:[Příjmení]],3,0))</f>
        <v/>
      </c>
      <c r="I7182" s="94"/>
      <c r="J7182" s="94"/>
      <c r="L7182" s="15"/>
      <c r="M7182" s="15"/>
      <c r="N7182" s="15"/>
    </row>
    <row r="7183" spans="2:14" s="25" customFormat="1" ht="15" customHeight="1" x14ac:dyDescent="0.3">
      <c r="B7183" s="25" t="str">
        <f>IF(A7183="","",VLOOKUP(A7183,Tabulka3[[Číslo registrace  u jednorázové akce]:[Příjmení]],2,0))</f>
        <v/>
      </c>
      <c r="C7183" s="25" t="str">
        <f>IF(A7183="","",VLOOKUP(A7183,Tabulka3[[Číslo registrace  u jednorázové akce]:[Příjmení]],3,0))</f>
        <v/>
      </c>
      <c r="I7183" s="94"/>
      <c r="J7183" s="94"/>
      <c r="L7183" s="15"/>
      <c r="M7183" s="15"/>
      <c r="N7183" s="15"/>
    </row>
    <row r="7184" spans="2:14" s="25" customFormat="1" ht="15" customHeight="1" x14ac:dyDescent="0.3">
      <c r="B7184" s="25" t="str">
        <f>IF(A7184="","",VLOOKUP(A7184,Tabulka3[[Číslo registrace  u jednorázové akce]:[Příjmení]],2,0))</f>
        <v/>
      </c>
      <c r="C7184" s="25" t="str">
        <f>IF(A7184="","",VLOOKUP(A7184,Tabulka3[[Číslo registrace  u jednorázové akce]:[Příjmení]],3,0))</f>
        <v/>
      </c>
      <c r="I7184" s="94"/>
      <c r="J7184" s="94"/>
      <c r="L7184" s="15"/>
      <c r="M7184" s="15"/>
      <c r="N7184" s="15"/>
    </row>
    <row r="7185" spans="2:14" s="25" customFormat="1" ht="15" customHeight="1" x14ac:dyDescent="0.3">
      <c r="B7185" s="25" t="str">
        <f>IF(A7185="","",VLOOKUP(A7185,Tabulka3[[Číslo registrace  u jednorázové akce]:[Příjmení]],2,0))</f>
        <v/>
      </c>
      <c r="C7185" s="25" t="str">
        <f>IF(A7185="","",VLOOKUP(A7185,Tabulka3[[Číslo registrace  u jednorázové akce]:[Příjmení]],3,0))</f>
        <v/>
      </c>
      <c r="I7185" s="94"/>
      <c r="J7185" s="94"/>
      <c r="L7185" s="15"/>
      <c r="M7185" s="15"/>
      <c r="N7185" s="15"/>
    </row>
    <row r="7186" spans="2:14" s="25" customFormat="1" ht="15" customHeight="1" x14ac:dyDescent="0.3">
      <c r="B7186" s="25" t="str">
        <f>IF(A7186="","",VLOOKUP(A7186,Tabulka3[[Číslo registrace  u jednorázové akce]:[Příjmení]],2,0))</f>
        <v/>
      </c>
      <c r="C7186" s="25" t="str">
        <f>IF(A7186="","",VLOOKUP(A7186,Tabulka3[[Číslo registrace  u jednorázové akce]:[Příjmení]],3,0))</f>
        <v/>
      </c>
      <c r="I7186" s="94"/>
      <c r="J7186" s="94"/>
      <c r="L7186" s="15"/>
      <c r="M7186" s="15"/>
      <c r="N7186" s="15"/>
    </row>
    <row r="7187" spans="2:14" s="25" customFormat="1" ht="15" customHeight="1" x14ac:dyDescent="0.3">
      <c r="B7187" s="25" t="str">
        <f>IF(A7187="","",VLOOKUP(A7187,Tabulka3[[Číslo registrace  u jednorázové akce]:[Příjmení]],2,0))</f>
        <v/>
      </c>
      <c r="C7187" s="25" t="str">
        <f>IF(A7187="","",VLOOKUP(A7187,Tabulka3[[Číslo registrace  u jednorázové akce]:[Příjmení]],3,0))</f>
        <v/>
      </c>
      <c r="I7187" s="94"/>
      <c r="J7187" s="94"/>
      <c r="L7187" s="15"/>
      <c r="M7187" s="15"/>
      <c r="N7187" s="15"/>
    </row>
    <row r="7188" spans="2:14" s="25" customFormat="1" ht="15" customHeight="1" x14ac:dyDescent="0.3">
      <c r="B7188" s="25" t="str">
        <f>IF(A7188="","",VLOOKUP(A7188,Tabulka3[[Číslo registrace  u jednorázové akce]:[Příjmení]],2,0))</f>
        <v/>
      </c>
      <c r="C7188" s="25" t="str">
        <f>IF(A7188="","",VLOOKUP(A7188,Tabulka3[[Číslo registrace  u jednorázové akce]:[Příjmení]],3,0))</f>
        <v/>
      </c>
      <c r="I7188" s="94"/>
      <c r="J7188" s="94"/>
      <c r="L7188" s="15"/>
      <c r="M7188" s="15"/>
      <c r="N7188" s="15"/>
    </row>
    <row r="7189" spans="2:14" s="25" customFormat="1" ht="15" customHeight="1" x14ac:dyDescent="0.3">
      <c r="B7189" s="25" t="str">
        <f>IF(A7189="","",VLOOKUP(A7189,Tabulka3[[Číslo registrace  u jednorázové akce]:[Příjmení]],2,0))</f>
        <v/>
      </c>
      <c r="C7189" s="25" t="str">
        <f>IF(A7189="","",VLOOKUP(A7189,Tabulka3[[Číslo registrace  u jednorázové akce]:[Příjmení]],3,0))</f>
        <v/>
      </c>
      <c r="I7189" s="94"/>
      <c r="J7189" s="94"/>
      <c r="L7189" s="15"/>
      <c r="M7189" s="15"/>
      <c r="N7189" s="15"/>
    </row>
    <row r="7190" spans="2:14" s="25" customFormat="1" ht="15" customHeight="1" x14ac:dyDescent="0.3">
      <c r="B7190" s="25" t="str">
        <f>IF(A7190="","",VLOOKUP(A7190,Tabulka3[[Číslo registrace  u jednorázové akce]:[Příjmení]],2,0))</f>
        <v/>
      </c>
      <c r="C7190" s="25" t="str">
        <f>IF(A7190="","",VLOOKUP(A7190,Tabulka3[[Číslo registrace  u jednorázové akce]:[Příjmení]],3,0))</f>
        <v/>
      </c>
      <c r="I7190" s="94"/>
      <c r="J7190" s="94"/>
      <c r="L7190" s="15"/>
      <c r="M7190" s="15"/>
      <c r="N7190" s="15"/>
    </row>
    <row r="7191" spans="2:14" s="25" customFormat="1" ht="15" customHeight="1" x14ac:dyDescent="0.3">
      <c r="B7191" s="25" t="str">
        <f>IF(A7191="","",VLOOKUP(A7191,Tabulka3[[Číslo registrace  u jednorázové akce]:[Příjmení]],2,0))</f>
        <v/>
      </c>
      <c r="C7191" s="25" t="str">
        <f>IF(A7191="","",VLOOKUP(A7191,Tabulka3[[Číslo registrace  u jednorázové akce]:[Příjmení]],3,0))</f>
        <v/>
      </c>
      <c r="I7191" s="94"/>
      <c r="J7191" s="94"/>
      <c r="L7191" s="15"/>
      <c r="M7191" s="15"/>
      <c r="N7191" s="15"/>
    </row>
    <row r="7192" spans="2:14" s="25" customFormat="1" ht="15" customHeight="1" x14ac:dyDescent="0.3">
      <c r="B7192" s="25" t="str">
        <f>IF(A7192="","",VLOOKUP(A7192,Tabulka3[[Číslo registrace  u jednorázové akce]:[Příjmení]],2,0))</f>
        <v/>
      </c>
      <c r="C7192" s="25" t="str">
        <f>IF(A7192="","",VLOOKUP(A7192,Tabulka3[[Číslo registrace  u jednorázové akce]:[Příjmení]],3,0))</f>
        <v/>
      </c>
      <c r="I7192" s="94"/>
      <c r="J7192" s="94"/>
      <c r="L7192" s="15"/>
      <c r="M7192" s="15"/>
      <c r="N7192" s="15"/>
    </row>
    <row r="7193" spans="2:14" s="25" customFormat="1" ht="15" customHeight="1" x14ac:dyDescent="0.3">
      <c r="B7193" s="25" t="str">
        <f>IF(A7193="","",VLOOKUP(A7193,Tabulka3[[Číslo registrace  u jednorázové akce]:[Příjmení]],2,0))</f>
        <v/>
      </c>
      <c r="C7193" s="25" t="str">
        <f>IF(A7193="","",VLOOKUP(A7193,Tabulka3[[Číslo registrace  u jednorázové akce]:[Příjmení]],3,0))</f>
        <v/>
      </c>
      <c r="I7193" s="94"/>
      <c r="J7193" s="94"/>
      <c r="L7193" s="15"/>
      <c r="M7193" s="15"/>
      <c r="N7193" s="15"/>
    </row>
    <row r="7194" spans="2:14" s="25" customFormat="1" ht="15" customHeight="1" x14ac:dyDescent="0.3">
      <c r="B7194" s="25" t="str">
        <f>IF(A7194="","",VLOOKUP(A7194,Tabulka3[[Číslo registrace  u jednorázové akce]:[Příjmení]],2,0))</f>
        <v/>
      </c>
      <c r="C7194" s="25" t="str">
        <f>IF(A7194="","",VLOOKUP(A7194,Tabulka3[[Číslo registrace  u jednorázové akce]:[Příjmení]],3,0))</f>
        <v/>
      </c>
      <c r="I7194" s="94"/>
      <c r="J7194" s="94"/>
      <c r="L7194" s="15"/>
      <c r="M7194" s="15"/>
      <c r="N7194" s="15"/>
    </row>
    <row r="7195" spans="2:14" s="25" customFormat="1" ht="15" customHeight="1" x14ac:dyDescent="0.3">
      <c r="B7195" s="25" t="str">
        <f>IF(A7195="","",VLOOKUP(A7195,Tabulka3[[Číslo registrace  u jednorázové akce]:[Příjmení]],2,0))</f>
        <v/>
      </c>
      <c r="C7195" s="25" t="str">
        <f>IF(A7195="","",VLOOKUP(A7195,Tabulka3[[Číslo registrace  u jednorázové akce]:[Příjmení]],3,0))</f>
        <v/>
      </c>
      <c r="I7195" s="94"/>
      <c r="J7195" s="94"/>
      <c r="L7195" s="15"/>
      <c r="M7195" s="15"/>
      <c r="N7195" s="15"/>
    </row>
    <row r="7196" spans="2:14" s="25" customFormat="1" ht="15" customHeight="1" x14ac:dyDescent="0.3">
      <c r="B7196" s="25" t="str">
        <f>IF(A7196="","",VLOOKUP(A7196,Tabulka3[[Číslo registrace  u jednorázové akce]:[Příjmení]],2,0))</f>
        <v/>
      </c>
      <c r="C7196" s="25" t="str">
        <f>IF(A7196="","",VLOOKUP(A7196,Tabulka3[[Číslo registrace  u jednorázové akce]:[Příjmení]],3,0))</f>
        <v/>
      </c>
      <c r="I7196" s="94"/>
      <c r="J7196" s="94"/>
      <c r="L7196" s="15"/>
      <c r="M7196" s="15"/>
      <c r="N7196" s="15"/>
    </row>
    <row r="7197" spans="2:14" s="25" customFormat="1" ht="15" customHeight="1" x14ac:dyDescent="0.3">
      <c r="B7197" s="25" t="str">
        <f>IF(A7197="","",VLOOKUP(A7197,Tabulka3[[Číslo registrace  u jednorázové akce]:[Příjmení]],2,0))</f>
        <v/>
      </c>
      <c r="C7197" s="25" t="str">
        <f>IF(A7197="","",VLOOKUP(A7197,Tabulka3[[Číslo registrace  u jednorázové akce]:[Příjmení]],3,0))</f>
        <v/>
      </c>
      <c r="I7197" s="94"/>
      <c r="J7197" s="94"/>
      <c r="L7197" s="15"/>
      <c r="M7197" s="15"/>
      <c r="N7197" s="15"/>
    </row>
    <row r="7198" spans="2:14" s="25" customFormat="1" ht="15" customHeight="1" x14ac:dyDescent="0.3">
      <c r="B7198" s="25" t="str">
        <f>IF(A7198="","",VLOOKUP(A7198,Tabulka3[[Číslo registrace  u jednorázové akce]:[Příjmení]],2,0))</f>
        <v/>
      </c>
      <c r="C7198" s="25" t="str">
        <f>IF(A7198="","",VLOOKUP(A7198,Tabulka3[[Číslo registrace  u jednorázové akce]:[Příjmení]],3,0))</f>
        <v/>
      </c>
      <c r="I7198" s="94"/>
      <c r="J7198" s="94"/>
      <c r="L7198" s="15"/>
      <c r="M7198" s="15"/>
      <c r="N7198" s="15"/>
    </row>
    <row r="7199" spans="2:14" s="25" customFormat="1" ht="15" customHeight="1" x14ac:dyDescent="0.3">
      <c r="B7199" s="25" t="str">
        <f>IF(A7199="","",VLOOKUP(A7199,Tabulka3[[Číslo registrace  u jednorázové akce]:[Příjmení]],2,0))</f>
        <v/>
      </c>
      <c r="C7199" s="25" t="str">
        <f>IF(A7199="","",VLOOKUP(A7199,Tabulka3[[Číslo registrace  u jednorázové akce]:[Příjmení]],3,0))</f>
        <v/>
      </c>
      <c r="I7199" s="94"/>
      <c r="J7199" s="94"/>
      <c r="L7199" s="15"/>
      <c r="M7199" s="15"/>
      <c r="N7199" s="15"/>
    </row>
    <row r="7200" spans="2:14" s="25" customFormat="1" ht="15" customHeight="1" x14ac:dyDescent="0.3">
      <c r="B7200" s="25" t="str">
        <f>IF(A7200="","",VLOOKUP(A7200,Tabulka3[[Číslo registrace  u jednorázové akce]:[Příjmení]],2,0))</f>
        <v/>
      </c>
      <c r="C7200" s="25" t="str">
        <f>IF(A7200="","",VLOOKUP(A7200,Tabulka3[[Číslo registrace  u jednorázové akce]:[Příjmení]],3,0))</f>
        <v/>
      </c>
      <c r="I7200" s="94"/>
      <c r="J7200" s="94"/>
      <c r="L7200" s="15"/>
      <c r="M7200" s="15"/>
      <c r="N7200" s="15"/>
    </row>
    <row r="7201" spans="2:14" s="25" customFormat="1" ht="15" customHeight="1" x14ac:dyDescent="0.3">
      <c r="B7201" s="25" t="str">
        <f>IF(A7201="","",VLOOKUP(A7201,Tabulka3[[Číslo registrace  u jednorázové akce]:[Příjmení]],2,0))</f>
        <v/>
      </c>
      <c r="C7201" s="25" t="str">
        <f>IF(A7201="","",VLOOKUP(A7201,Tabulka3[[Číslo registrace  u jednorázové akce]:[Příjmení]],3,0))</f>
        <v/>
      </c>
      <c r="I7201" s="94"/>
      <c r="J7201" s="94"/>
      <c r="L7201" s="15"/>
      <c r="M7201" s="15"/>
      <c r="N7201" s="15"/>
    </row>
    <row r="7202" spans="2:14" s="25" customFormat="1" ht="15" customHeight="1" x14ac:dyDescent="0.3">
      <c r="B7202" s="25" t="str">
        <f>IF(A7202="","",VLOOKUP(A7202,Tabulka3[[Číslo registrace  u jednorázové akce]:[Příjmení]],2,0))</f>
        <v/>
      </c>
      <c r="C7202" s="25" t="str">
        <f>IF(A7202="","",VLOOKUP(A7202,Tabulka3[[Číslo registrace  u jednorázové akce]:[Příjmení]],3,0))</f>
        <v/>
      </c>
      <c r="I7202" s="94"/>
      <c r="J7202" s="94"/>
      <c r="L7202" s="15"/>
      <c r="M7202" s="15"/>
      <c r="N7202" s="15"/>
    </row>
    <row r="7203" spans="2:14" s="25" customFormat="1" ht="15" customHeight="1" x14ac:dyDescent="0.3">
      <c r="B7203" s="25" t="str">
        <f>IF(A7203="","",VLOOKUP(A7203,Tabulka3[[Číslo registrace  u jednorázové akce]:[Příjmení]],2,0))</f>
        <v/>
      </c>
      <c r="C7203" s="25" t="str">
        <f>IF(A7203="","",VLOOKUP(A7203,Tabulka3[[Číslo registrace  u jednorázové akce]:[Příjmení]],3,0))</f>
        <v/>
      </c>
      <c r="I7203" s="94"/>
      <c r="J7203" s="94"/>
      <c r="L7203" s="15"/>
      <c r="M7203" s="15"/>
      <c r="N7203" s="15"/>
    </row>
    <row r="7204" spans="2:14" s="25" customFormat="1" ht="15" customHeight="1" x14ac:dyDescent="0.3">
      <c r="B7204" s="25" t="str">
        <f>IF(A7204="","",VLOOKUP(A7204,Tabulka3[[Číslo registrace  u jednorázové akce]:[Příjmení]],2,0))</f>
        <v/>
      </c>
      <c r="C7204" s="25" t="str">
        <f>IF(A7204="","",VLOOKUP(A7204,Tabulka3[[Číslo registrace  u jednorázové akce]:[Příjmení]],3,0))</f>
        <v/>
      </c>
      <c r="I7204" s="94"/>
      <c r="J7204" s="94"/>
      <c r="L7204" s="15"/>
      <c r="M7204" s="15"/>
      <c r="N7204" s="15"/>
    </row>
    <row r="7205" spans="2:14" s="25" customFormat="1" ht="15" customHeight="1" x14ac:dyDescent="0.3">
      <c r="B7205" s="25" t="str">
        <f>IF(A7205="","",VLOOKUP(A7205,Tabulka3[[Číslo registrace  u jednorázové akce]:[Příjmení]],2,0))</f>
        <v/>
      </c>
      <c r="C7205" s="25" t="str">
        <f>IF(A7205="","",VLOOKUP(A7205,Tabulka3[[Číslo registrace  u jednorázové akce]:[Příjmení]],3,0))</f>
        <v/>
      </c>
      <c r="I7205" s="94"/>
      <c r="J7205" s="94"/>
      <c r="L7205" s="15"/>
      <c r="M7205" s="15"/>
      <c r="N7205" s="15"/>
    </row>
    <row r="7206" spans="2:14" s="25" customFormat="1" ht="15" customHeight="1" x14ac:dyDescent="0.3">
      <c r="B7206" s="25" t="str">
        <f>IF(A7206="","",VLOOKUP(A7206,Tabulka3[[Číslo registrace  u jednorázové akce]:[Příjmení]],2,0))</f>
        <v/>
      </c>
      <c r="C7206" s="25" t="str">
        <f>IF(A7206="","",VLOOKUP(A7206,Tabulka3[[Číslo registrace  u jednorázové akce]:[Příjmení]],3,0))</f>
        <v/>
      </c>
      <c r="I7206" s="94"/>
      <c r="J7206" s="94"/>
      <c r="L7206" s="15"/>
      <c r="M7206" s="15"/>
      <c r="N7206" s="15"/>
    </row>
    <row r="7207" spans="2:14" s="25" customFormat="1" ht="15" customHeight="1" x14ac:dyDescent="0.3">
      <c r="B7207" s="25" t="str">
        <f>IF(A7207="","",VLOOKUP(A7207,Tabulka3[[Číslo registrace  u jednorázové akce]:[Příjmení]],2,0))</f>
        <v/>
      </c>
      <c r="C7207" s="25" t="str">
        <f>IF(A7207="","",VLOOKUP(A7207,Tabulka3[[Číslo registrace  u jednorázové akce]:[Příjmení]],3,0))</f>
        <v/>
      </c>
      <c r="I7207" s="94"/>
      <c r="J7207" s="94"/>
      <c r="L7207" s="15"/>
      <c r="M7207" s="15"/>
      <c r="N7207" s="15"/>
    </row>
    <row r="7208" spans="2:14" s="25" customFormat="1" ht="15" customHeight="1" x14ac:dyDescent="0.3">
      <c r="B7208" s="25" t="str">
        <f>IF(A7208="","",VLOOKUP(A7208,Tabulka3[[Číslo registrace  u jednorázové akce]:[Příjmení]],2,0))</f>
        <v/>
      </c>
      <c r="C7208" s="25" t="str">
        <f>IF(A7208="","",VLOOKUP(A7208,Tabulka3[[Číslo registrace  u jednorázové akce]:[Příjmení]],3,0))</f>
        <v/>
      </c>
      <c r="I7208" s="94"/>
      <c r="J7208" s="94"/>
      <c r="L7208" s="15"/>
      <c r="M7208" s="15"/>
      <c r="N7208" s="15"/>
    </row>
    <row r="7209" spans="2:14" s="25" customFormat="1" ht="15" customHeight="1" x14ac:dyDescent="0.3">
      <c r="B7209" s="25" t="str">
        <f>IF(A7209="","",VLOOKUP(A7209,Tabulka3[[Číslo registrace  u jednorázové akce]:[Příjmení]],2,0))</f>
        <v/>
      </c>
      <c r="C7209" s="25" t="str">
        <f>IF(A7209="","",VLOOKUP(A7209,Tabulka3[[Číslo registrace  u jednorázové akce]:[Příjmení]],3,0))</f>
        <v/>
      </c>
      <c r="I7209" s="94"/>
      <c r="J7209" s="94"/>
      <c r="L7209" s="15"/>
      <c r="M7209" s="15"/>
      <c r="N7209" s="15"/>
    </row>
    <row r="7210" spans="2:14" s="25" customFormat="1" ht="15" customHeight="1" x14ac:dyDescent="0.3">
      <c r="B7210" s="25" t="str">
        <f>IF(A7210="","",VLOOKUP(A7210,Tabulka3[[Číslo registrace  u jednorázové akce]:[Příjmení]],2,0))</f>
        <v/>
      </c>
      <c r="C7210" s="25" t="str">
        <f>IF(A7210="","",VLOOKUP(A7210,Tabulka3[[Číslo registrace  u jednorázové akce]:[Příjmení]],3,0))</f>
        <v/>
      </c>
      <c r="I7210" s="94"/>
      <c r="J7210" s="94"/>
      <c r="L7210" s="15"/>
      <c r="M7210" s="15"/>
      <c r="N7210" s="15"/>
    </row>
    <row r="7211" spans="2:14" s="25" customFormat="1" ht="15" customHeight="1" x14ac:dyDescent="0.3">
      <c r="B7211" s="25" t="str">
        <f>IF(A7211="","",VLOOKUP(A7211,Tabulka3[[Číslo registrace  u jednorázové akce]:[Příjmení]],2,0))</f>
        <v/>
      </c>
      <c r="C7211" s="25" t="str">
        <f>IF(A7211="","",VLOOKUP(A7211,Tabulka3[[Číslo registrace  u jednorázové akce]:[Příjmení]],3,0))</f>
        <v/>
      </c>
      <c r="I7211" s="94"/>
      <c r="J7211" s="94"/>
      <c r="L7211" s="15"/>
      <c r="M7211" s="15"/>
      <c r="N7211" s="15"/>
    </row>
    <row r="7212" spans="2:14" s="25" customFormat="1" ht="15" customHeight="1" x14ac:dyDescent="0.3">
      <c r="B7212" s="25" t="str">
        <f>IF(A7212="","",VLOOKUP(A7212,Tabulka3[[Číslo registrace  u jednorázové akce]:[Příjmení]],2,0))</f>
        <v/>
      </c>
      <c r="C7212" s="25" t="str">
        <f>IF(A7212="","",VLOOKUP(A7212,Tabulka3[[Číslo registrace  u jednorázové akce]:[Příjmení]],3,0))</f>
        <v/>
      </c>
      <c r="I7212" s="94"/>
      <c r="J7212" s="94"/>
      <c r="L7212" s="15"/>
      <c r="M7212" s="15"/>
      <c r="N7212" s="15"/>
    </row>
    <row r="7213" spans="2:14" s="25" customFormat="1" ht="15" customHeight="1" x14ac:dyDescent="0.3">
      <c r="B7213" s="25" t="str">
        <f>IF(A7213="","",VLOOKUP(A7213,Tabulka3[[Číslo registrace  u jednorázové akce]:[Příjmení]],2,0))</f>
        <v/>
      </c>
      <c r="C7213" s="25" t="str">
        <f>IF(A7213="","",VLOOKUP(A7213,Tabulka3[[Číslo registrace  u jednorázové akce]:[Příjmení]],3,0))</f>
        <v/>
      </c>
      <c r="I7213" s="94"/>
      <c r="J7213" s="94"/>
      <c r="L7213" s="15"/>
      <c r="M7213" s="15"/>
      <c r="N7213" s="15"/>
    </row>
    <row r="7214" spans="2:14" s="25" customFormat="1" ht="15" customHeight="1" x14ac:dyDescent="0.3">
      <c r="B7214" s="25" t="str">
        <f>IF(A7214="","",VLOOKUP(A7214,Tabulka3[[Číslo registrace  u jednorázové akce]:[Příjmení]],2,0))</f>
        <v/>
      </c>
      <c r="C7214" s="25" t="str">
        <f>IF(A7214="","",VLOOKUP(A7214,Tabulka3[[Číslo registrace  u jednorázové akce]:[Příjmení]],3,0))</f>
        <v/>
      </c>
      <c r="I7214" s="94"/>
      <c r="J7214" s="94"/>
      <c r="L7214" s="15"/>
      <c r="M7214" s="15"/>
      <c r="N7214" s="15"/>
    </row>
    <row r="7215" spans="2:14" s="25" customFormat="1" ht="15" customHeight="1" x14ac:dyDescent="0.3">
      <c r="B7215" s="25" t="str">
        <f>IF(A7215="","",VLOOKUP(A7215,Tabulka3[[Číslo registrace  u jednorázové akce]:[Příjmení]],2,0))</f>
        <v/>
      </c>
      <c r="C7215" s="25" t="str">
        <f>IF(A7215="","",VLOOKUP(A7215,Tabulka3[[Číslo registrace  u jednorázové akce]:[Příjmení]],3,0))</f>
        <v/>
      </c>
      <c r="I7215" s="94"/>
      <c r="J7215" s="94"/>
      <c r="L7215" s="15"/>
      <c r="M7215" s="15"/>
      <c r="N7215" s="15"/>
    </row>
    <row r="7216" spans="2:14" s="25" customFormat="1" ht="15" customHeight="1" x14ac:dyDescent="0.3">
      <c r="B7216" s="25" t="str">
        <f>IF(A7216="","",VLOOKUP(A7216,Tabulka3[[Číslo registrace  u jednorázové akce]:[Příjmení]],2,0))</f>
        <v/>
      </c>
      <c r="C7216" s="25" t="str">
        <f>IF(A7216="","",VLOOKUP(A7216,Tabulka3[[Číslo registrace  u jednorázové akce]:[Příjmení]],3,0))</f>
        <v/>
      </c>
      <c r="I7216" s="94"/>
      <c r="J7216" s="94"/>
      <c r="L7216" s="15"/>
      <c r="M7216" s="15"/>
      <c r="N7216" s="15"/>
    </row>
    <row r="7217" spans="2:14" s="25" customFormat="1" ht="15" customHeight="1" x14ac:dyDescent="0.3">
      <c r="B7217" s="25" t="str">
        <f>IF(A7217="","",VLOOKUP(A7217,Tabulka3[[Číslo registrace  u jednorázové akce]:[Příjmení]],2,0))</f>
        <v/>
      </c>
      <c r="C7217" s="25" t="str">
        <f>IF(A7217="","",VLOOKUP(A7217,Tabulka3[[Číslo registrace  u jednorázové akce]:[Příjmení]],3,0))</f>
        <v/>
      </c>
      <c r="I7217" s="94"/>
      <c r="J7217" s="94"/>
      <c r="L7217" s="15"/>
      <c r="M7217" s="15"/>
      <c r="N7217" s="15"/>
    </row>
    <row r="7218" spans="2:14" s="25" customFormat="1" ht="15" customHeight="1" x14ac:dyDescent="0.3">
      <c r="B7218" s="25" t="str">
        <f>IF(A7218="","",VLOOKUP(A7218,Tabulka3[[Číslo registrace  u jednorázové akce]:[Příjmení]],2,0))</f>
        <v/>
      </c>
      <c r="C7218" s="25" t="str">
        <f>IF(A7218="","",VLOOKUP(A7218,Tabulka3[[Číslo registrace  u jednorázové akce]:[Příjmení]],3,0))</f>
        <v/>
      </c>
      <c r="I7218" s="94"/>
      <c r="J7218" s="94"/>
      <c r="L7218" s="15"/>
      <c r="M7218" s="15"/>
      <c r="N7218" s="15"/>
    </row>
    <row r="7219" spans="2:14" s="25" customFormat="1" ht="15" customHeight="1" x14ac:dyDescent="0.3">
      <c r="B7219" s="25" t="str">
        <f>IF(A7219="","",VLOOKUP(A7219,Tabulka3[[Číslo registrace  u jednorázové akce]:[Příjmení]],2,0))</f>
        <v/>
      </c>
      <c r="C7219" s="25" t="str">
        <f>IF(A7219="","",VLOOKUP(A7219,Tabulka3[[Číslo registrace  u jednorázové akce]:[Příjmení]],3,0))</f>
        <v/>
      </c>
      <c r="I7219" s="94"/>
      <c r="J7219" s="94"/>
      <c r="L7219" s="15"/>
      <c r="M7219" s="15"/>
      <c r="N7219" s="15"/>
    </row>
    <row r="7220" spans="2:14" s="25" customFormat="1" ht="15" customHeight="1" x14ac:dyDescent="0.3">
      <c r="B7220" s="25" t="str">
        <f>IF(A7220="","",VLOOKUP(A7220,Tabulka3[[Číslo registrace  u jednorázové akce]:[Příjmení]],2,0))</f>
        <v/>
      </c>
      <c r="C7220" s="25" t="str">
        <f>IF(A7220="","",VLOOKUP(A7220,Tabulka3[[Číslo registrace  u jednorázové akce]:[Příjmení]],3,0))</f>
        <v/>
      </c>
      <c r="I7220" s="94"/>
      <c r="J7220" s="94"/>
      <c r="L7220" s="15"/>
      <c r="M7220" s="15"/>
      <c r="N7220" s="15"/>
    </row>
    <row r="7221" spans="2:14" s="25" customFormat="1" ht="15" customHeight="1" x14ac:dyDescent="0.3">
      <c r="B7221" s="25" t="str">
        <f>IF(A7221="","",VLOOKUP(A7221,Tabulka3[[Číslo registrace  u jednorázové akce]:[Příjmení]],2,0))</f>
        <v/>
      </c>
      <c r="C7221" s="25" t="str">
        <f>IF(A7221="","",VLOOKUP(A7221,Tabulka3[[Číslo registrace  u jednorázové akce]:[Příjmení]],3,0))</f>
        <v/>
      </c>
      <c r="I7221" s="94"/>
      <c r="J7221" s="94"/>
      <c r="L7221" s="15"/>
      <c r="M7221" s="15"/>
      <c r="N7221" s="15"/>
    </row>
    <row r="7222" spans="2:14" s="25" customFormat="1" ht="15" customHeight="1" x14ac:dyDescent="0.3">
      <c r="B7222" s="25" t="str">
        <f>IF(A7222="","",VLOOKUP(A7222,Tabulka3[[Číslo registrace  u jednorázové akce]:[Příjmení]],2,0))</f>
        <v/>
      </c>
      <c r="C7222" s="25" t="str">
        <f>IF(A7222="","",VLOOKUP(A7222,Tabulka3[[Číslo registrace  u jednorázové akce]:[Příjmení]],3,0))</f>
        <v/>
      </c>
      <c r="I7222" s="94"/>
      <c r="J7222" s="94"/>
      <c r="L7222" s="15"/>
      <c r="M7222" s="15"/>
      <c r="N7222" s="15"/>
    </row>
    <row r="7223" spans="2:14" s="25" customFormat="1" ht="15" customHeight="1" x14ac:dyDescent="0.3">
      <c r="B7223" s="25" t="str">
        <f>IF(A7223="","",VLOOKUP(A7223,Tabulka3[[Číslo registrace  u jednorázové akce]:[Příjmení]],2,0))</f>
        <v/>
      </c>
      <c r="C7223" s="25" t="str">
        <f>IF(A7223="","",VLOOKUP(A7223,Tabulka3[[Číslo registrace  u jednorázové akce]:[Příjmení]],3,0))</f>
        <v/>
      </c>
      <c r="I7223" s="94"/>
      <c r="J7223" s="94"/>
      <c r="L7223" s="15"/>
      <c r="M7223" s="15"/>
      <c r="N7223" s="15"/>
    </row>
    <row r="7224" spans="2:14" s="25" customFormat="1" ht="15" customHeight="1" x14ac:dyDescent="0.3">
      <c r="B7224" s="25" t="str">
        <f>IF(A7224="","",VLOOKUP(A7224,Tabulka3[[Číslo registrace  u jednorázové akce]:[Příjmení]],2,0))</f>
        <v/>
      </c>
      <c r="C7224" s="25" t="str">
        <f>IF(A7224="","",VLOOKUP(A7224,Tabulka3[[Číslo registrace  u jednorázové akce]:[Příjmení]],3,0))</f>
        <v/>
      </c>
      <c r="I7224" s="94"/>
      <c r="J7224" s="94"/>
      <c r="L7224" s="15"/>
      <c r="M7224" s="15"/>
      <c r="N7224" s="15"/>
    </row>
    <row r="7225" spans="2:14" s="25" customFormat="1" ht="15" customHeight="1" x14ac:dyDescent="0.3">
      <c r="B7225" s="25" t="str">
        <f>IF(A7225="","",VLOOKUP(A7225,Tabulka3[[Číslo registrace  u jednorázové akce]:[Příjmení]],2,0))</f>
        <v/>
      </c>
      <c r="C7225" s="25" t="str">
        <f>IF(A7225="","",VLOOKUP(A7225,Tabulka3[[Číslo registrace  u jednorázové akce]:[Příjmení]],3,0))</f>
        <v/>
      </c>
      <c r="I7225" s="94"/>
      <c r="J7225" s="94"/>
      <c r="L7225" s="15"/>
      <c r="M7225" s="15"/>
      <c r="N7225" s="15"/>
    </row>
    <row r="7226" spans="2:14" s="25" customFormat="1" ht="15" customHeight="1" x14ac:dyDescent="0.3">
      <c r="B7226" s="25" t="str">
        <f>IF(A7226="","",VLOOKUP(A7226,Tabulka3[[Číslo registrace  u jednorázové akce]:[Příjmení]],2,0))</f>
        <v/>
      </c>
      <c r="C7226" s="25" t="str">
        <f>IF(A7226="","",VLOOKUP(A7226,Tabulka3[[Číslo registrace  u jednorázové akce]:[Příjmení]],3,0))</f>
        <v/>
      </c>
      <c r="I7226" s="94"/>
      <c r="J7226" s="94"/>
      <c r="L7226" s="15"/>
      <c r="M7226" s="15"/>
      <c r="N7226" s="15"/>
    </row>
    <row r="7227" spans="2:14" s="25" customFormat="1" ht="15" customHeight="1" x14ac:dyDescent="0.3">
      <c r="B7227" s="25" t="str">
        <f>IF(A7227="","",VLOOKUP(A7227,Tabulka3[[Číslo registrace  u jednorázové akce]:[Příjmení]],2,0))</f>
        <v/>
      </c>
      <c r="C7227" s="25" t="str">
        <f>IF(A7227="","",VLOOKUP(A7227,Tabulka3[[Číslo registrace  u jednorázové akce]:[Příjmení]],3,0))</f>
        <v/>
      </c>
      <c r="I7227" s="94"/>
      <c r="J7227" s="94"/>
      <c r="L7227" s="15"/>
      <c r="M7227" s="15"/>
      <c r="N7227" s="15"/>
    </row>
    <row r="7228" spans="2:14" s="25" customFormat="1" ht="15" customHeight="1" x14ac:dyDescent="0.3">
      <c r="B7228" s="25" t="str">
        <f>IF(A7228="","",VLOOKUP(A7228,Tabulka3[[Číslo registrace  u jednorázové akce]:[Příjmení]],2,0))</f>
        <v/>
      </c>
      <c r="C7228" s="25" t="str">
        <f>IF(A7228="","",VLOOKUP(A7228,Tabulka3[[Číslo registrace  u jednorázové akce]:[Příjmení]],3,0))</f>
        <v/>
      </c>
      <c r="I7228" s="94"/>
      <c r="J7228" s="94"/>
      <c r="L7228" s="15"/>
      <c r="M7228" s="15"/>
      <c r="N7228" s="15"/>
    </row>
    <row r="7229" spans="2:14" s="25" customFormat="1" ht="15" customHeight="1" x14ac:dyDescent="0.3">
      <c r="B7229" s="25" t="str">
        <f>IF(A7229="","",VLOOKUP(A7229,Tabulka3[[Číslo registrace  u jednorázové akce]:[Příjmení]],2,0))</f>
        <v/>
      </c>
      <c r="C7229" s="25" t="str">
        <f>IF(A7229="","",VLOOKUP(A7229,Tabulka3[[Číslo registrace  u jednorázové akce]:[Příjmení]],3,0))</f>
        <v/>
      </c>
      <c r="I7229" s="94"/>
      <c r="J7229" s="94"/>
      <c r="L7229" s="15"/>
      <c r="M7229" s="15"/>
      <c r="N7229" s="15"/>
    </row>
    <row r="7230" spans="2:14" s="25" customFormat="1" ht="15" customHeight="1" x14ac:dyDescent="0.3">
      <c r="B7230" s="25" t="str">
        <f>IF(A7230="","",VLOOKUP(A7230,Tabulka3[[Číslo registrace  u jednorázové akce]:[Příjmení]],2,0))</f>
        <v/>
      </c>
      <c r="C7230" s="25" t="str">
        <f>IF(A7230="","",VLOOKUP(A7230,Tabulka3[[Číslo registrace  u jednorázové akce]:[Příjmení]],3,0))</f>
        <v/>
      </c>
      <c r="I7230" s="94"/>
      <c r="J7230" s="94"/>
      <c r="L7230" s="15"/>
      <c r="M7230" s="15"/>
      <c r="N7230" s="15"/>
    </row>
    <row r="7231" spans="2:14" s="25" customFormat="1" ht="15" customHeight="1" x14ac:dyDescent="0.3">
      <c r="B7231" s="25" t="str">
        <f>IF(A7231="","",VLOOKUP(A7231,Tabulka3[[Číslo registrace  u jednorázové akce]:[Příjmení]],2,0))</f>
        <v/>
      </c>
      <c r="C7231" s="25" t="str">
        <f>IF(A7231="","",VLOOKUP(A7231,Tabulka3[[Číslo registrace  u jednorázové akce]:[Příjmení]],3,0))</f>
        <v/>
      </c>
      <c r="I7231" s="94"/>
      <c r="J7231" s="94"/>
      <c r="L7231" s="15"/>
      <c r="M7231" s="15"/>
      <c r="N7231" s="15"/>
    </row>
    <row r="7232" spans="2:14" s="25" customFormat="1" ht="15" customHeight="1" x14ac:dyDescent="0.3">
      <c r="B7232" s="25" t="str">
        <f>IF(A7232="","",VLOOKUP(A7232,Tabulka3[[Číslo registrace  u jednorázové akce]:[Příjmení]],2,0))</f>
        <v/>
      </c>
      <c r="C7232" s="25" t="str">
        <f>IF(A7232="","",VLOOKUP(A7232,Tabulka3[[Číslo registrace  u jednorázové akce]:[Příjmení]],3,0))</f>
        <v/>
      </c>
      <c r="I7232" s="94"/>
      <c r="J7232" s="94"/>
      <c r="L7232" s="15"/>
      <c r="M7232" s="15"/>
      <c r="N7232" s="15"/>
    </row>
    <row r="7233" spans="2:14" s="25" customFormat="1" ht="15" customHeight="1" x14ac:dyDescent="0.3">
      <c r="B7233" s="25" t="str">
        <f>IF(A7233="","",VLOOKUP(A7233,Tabulka3[[Číslo registrace  u jednorázové akce]:[Příjmení]],2,0))</f>
        <v/>
      </c>
      <c r="C7233" s="25" t="str">
        <f>IF(A7233="","",VLOOKUP(A7233,Tabulka3[[Číslo registrace  u jednorázové akce]:[Příjmení]],3,0))</f>
        <v/>
      </c>
      <c r="I7233" s="94"/>
      <c r="J7233" s="94"/>
      <c r="L7233" s="15"/>
      <c r="M7233" s="15"/>
      <c r="N7233" s="15"/>
    </row>
    <row r="7234" spans="2:14" s="25" customFormat="1" ht="15" customHeight="1" x14ac:dyDescent="0.3">
      <c r="B7234" s="25" t="str">
        <f>IF(A7234="","",VLOOKUP(A7234,Tabulka3[[Číslo registrace  u jednorázové akce]:[Příjmení]],2,0))</f>
        <v/>
      </c>
      <c r="C7234" s="25" t="str">
        <f>IF(A7234="","",VLOOKUP(A7234,Tabulka3[[Číslo registrace  u jednorázové akce]:[Příjmení]],3,0))</f>
        <v/>
      </c>
      <c r="I7234" s="94"/>
      <c r="J7234" s="94"/>
      <c r="L7234" s="15"/>
      <c r="M7234" s="15"/>
      <c r="N7234" s="15"/>
    </row>
    <row r="7235" spans="2:14" s="25" customFormat="1" ht="15" customHeight="1" x14ac:dyDescent="0.3">
      <c r="B7235" s="25" t="str">
        <f>IF(A7235="","",VLOOKUP(A7235,Tabulka3[[Číslo registrace  u jednorázové akce]:[Příjmení]],2,0))</f>
        <v/>
      </c>
      <c r="C7235" s="25" t="str">
        <f>IF(A7235="","",VLOOKUP(A7235,Tabulka3[[Číslo registrace  u jednorázové akce]:[Příjmení]],3,0))</f>
        <v/>
      </c>
      <c r="I7235" s="94"/>
      <c r="J7235" s="94"/>
      <c r="L7235" s="15"/>
      <c r="M7235" s="15"/>
      <c r="N7235" s="15"/>
    </row>
    <row r="7236" spans="2:14" s="25" customFormat="1" ht="15" customHeight="1" x14ac:dyDescent="0.3">
      <c r="B7236" s="25" t="str">
        <f>IF(A7236="","",VLOOKUP(A7236,Tabulka3[[Číslo registrace  u jednorázové akce]:[Příjmení]],2,0))</f>
        <v/>
      </c>
      <c r="C7236" s="25" t="str">
        <f>IF(A7236="","",VLOOKUP(A7236,Tabulka3[[Číslo registrace  u jednorázové akce]:[Příjmení]],3,0))</f>
        <v/>
      </c>
      <c r="I7236" s="94"/>
      <c r="J7236" s="94"/>
      <c r="L7236" s="15"/>
      <c r="M7236" s="15"/>
      <c r="N7236" s="15"/>
    </row>
    <row r="7237" spans="2:14" s="25" customFormat="1" ht="15" customHeight="1" x14ac:dyDescent="0.3">
      <c r="B7237" s="25" t="str">
        <f>IF(A7237="","",VLOOKUP(A7237,Tabulka3[[Číslo registrace  u jednorázové akce]:[Příjmení]],2,0))</f>
        <v/>
      </c>
      <c r="C7237" s="25" t="str">
        <f>IF(A7237="","",VLOOKUP(A7237,Tabulka3[[Číslo registrace  u jednorázové akce]:[Příjmení]],3,0))</f>
        <v/>
      </c>
      <c r="I7237" s="94"/>
      <c r="J7237" s="94"/>
      <c r="L7237" s="15"/>
      <c r="M7237" s="15"/>
      <c r="N7237" s="15"/>
    </row>
    <row r="7238" spans="2:14" s="25" customFormat="1" ht="15" customHeight="1" x14ac:dyDescent="0.3">
      <c r="B7238" s="25" t="str">
        <f>IF(A7238="","",VLOOKUP(A7238,Tabulka3[[Číslo registrace  u jednorázové akce]:[Příjmení]],2,0))</f>
        <v/>
      </c>
      <c r="C7238" s="25" t="str">
        <f>IF(A7238="","",VLOOKUP(A7238,Tabulka3[[Číslo registrace  u jednorázové akce]:[Příjmení]],3,0))</f>
        <v/>
      </c>
      <c r="I7238" s="94"/>
      <c r="J7238" s="94"/>
      <c r="L7238" s="15"/>
      <c r="M7238" s="15"/>
      <c r="N7238" s="15"/>
    </row>
    <row r="7239" spans="2:14" s="25" customFormat="1" ht="15" customHeight="1" x14ac:dyDescent="0.3">
      <c r="B7239" s="25" t="str">
        <f>IF(A7239="","",VLOOKUP(A7239,Tabulka3[[Číslo registrace  u jednorázové akce]:[Příjmení]],2,0))</f>
        <v/>
      </c>
      <c r="C7239" s="25" t="str">
        <f>IF(A7239="","",VLOOKUP(A7239,Tabulka3[[Číslo registrace  u jednorázové akce]:[Příjmení]],3,0))</f>
        <v/>
      </c>
      <c r="I7239" s="94"/>
      <c r="J7239" s="94"/>
      <c r="L7239" s="15"/>
      <c r="M7239" s="15"/>
      <c r="N7239" s="15"/>
    </row>
    <row r="7240" spans="2:14" s="25" customFormat="1" ht="15" customHeight="1" x14ac:dyDescent="0.3">
      <c r="B7240" s="25" t="str">
        <f>IF(A7240="","",VLOOKUP(A7240,Tabulka3[[Číslo registrace  u jednorázové akce]:[Příjmení]],2,0))</f>
        <v/>
      </c>
      <c r="C7240" s="25" t="str">
        <f>IF(A7240="","",VLOOKUP(A7240,Tabulka3[[Číslo registrace  u jednorázové akce]:[Příjmení]],3,0))</f>
        <v/>
      </c>
      <c r="I7240" s="94"/>
      <c r="J7240" s="94"/>
      <c r="L7240" s="15"/>
      <c r="M7240" s="15"/>
      <c r="N7240" s="15"/>
    </row>
    <row r="7241" spans="2:14" s="25" customFormat="1" ht="15" customHeight="1" x14ac:dyDescent="0.3">
      <c r="B7241" s="25" t="str">
        <f>IF(A7241="","",VLOOKUP(A7241,Tabulka3[[Číslo registrace  u jednorázové akce]:[Příjmení]],2,0))</f>
        <v/>
      </c>
      <c r="C7241" s="25" t="str">
        <f>IF(A7241="","",VLOOKUP(A7241,Tabulka3[[Číslo registrace  u jednorázové akce]:[Příjmení]],3,0))</f>
        <v/>
      </c>
      <c r="I7241" s="94"/>
      <c r="J7241" s="94"/>
      <c r="L7241" s="15"/>
      <c r="M7241" s="15"/>
      <c r="N7241" s="15"/>
    </row>
    <row r="7242" spans="2:14" s="25" customFormat="1" ht="15" customHeight="1" x14ac:dyDescent="0.3">
      <c r="B7242" s="25" t="str">
        <f>IF(A7242="","",VLOOKUP(A7242,Tabulka3[[Číslo registrace  u jednorázové akce]:[Příjmení]],2,0))</f>
        <v/>
      </c>
      <c r="C7242" s="25" t="str">
        <f>IF(A7242="","",VLOOKUP(A7242,Tabulka3[[Číslo registrace  u jednorázové akce]:[Příjmení]],3,0))</f>
        <v/>
      </c>
      <c r="I7242" s="94"/>
      <c r="J7242" s="94"/>
      <c r="L7242" s="15"/>
      <c r="M7242" s="15"/>
      <c r="N7242" s="15"/>
    </row>
    <row r="7243" spans="2:14" s="25" customFormat="1" ht="15" customHeight="1" x14ac:dyDescent="0.3">
      <c r="B7243" s="25" t="str">
        <f>IF(A7243="","",VLOOKUP(A7243,Tabulka3[[Číslo registrace  u jednorázové akce]:[Příjmení]],2,0))</f>
        <v/>
      </c>
      <c r="C7243" s="25" t="str">
        <f>IF(A7243="","",VLOOKUP(A7243,Tabulka3[[Číslo registrace  u jednorázové akce]:[Příjmení]],3,0))</f>
        <v/>
      </c>
      <c r="I7243" s="94"/>
      <c r="J7243" s="94"/>
      <c r="L7243" s="15"/>
      <c r="M7243" s="15"/>
      <c r="N7243" s="15"/>
    </row>
    <row r="7244" spans="2:14" s="25" customFormat="1" ht="15" customHeight="1" x14ac:dyDescent="0.3">
      <c r="B7244" s="25" t="str">
        <f>IF(A7244="","",VLOOKUP(A7244,Tabulka3[[Číslo registrace  u jednorázové akce]:[Příjmení]],2,0))</f>
        <v/>
      </c>
      <c r="C7244" s="25" t="str">
        <f>IF(A7244="","",VLOOKUP(A7244,Tabulka3[[Číslo registrace  u jednorázové akce]:[Příjmení]],3,0))</f>
        <v/>
      </c>
      <c r="I7244" s="94"/>
      <c r="J7244" s="94"/>
      <c r="L7244" s="15"/>
      <c r="M7244" s="15"/>
      <c r="N7244" s="15"/>
    </row>
    <row r="7245" spans="2:14" s="25" customFormat="1" ht="15" customHeight="1" x14ac:dyDescent="0.3">
      <c r="B7245" s="25" t="str">
        <f>IF(A7245="","",VLOOKUP(A7245,Tabulka3[[Číslo registrace  u jednorázové akce]:[Příjmení]],2,0))</f>
        <v/>
      </c>
      <c r="C7245" s="25" t="str">
        <f>IF(A7245="","",VLOOKUP(A7245,Tabulka3[[Číslo registrace  u jednorázové akce]:[Příjmení]],3,0))</f>
        <v/>
      </c>
      <c r="I7245" s="94"/>
      <c r="J7245" s="94"/>
      <c r="L7245" s="15"/>
      <c r="M7245" s="15"/>
      <c r="N7245" s="15"/>
    </row>
    <row r="7246" spans="2:14" s="25" customFormat="1" ht="15" customHeight="1" x14ac:dyDescent="0.3">
      <c r="B7246" s="25" t="str">
        <f>IF(A7246="","",VLOOKUP(A7246,Tabulka3[[Číslo registrace  u jednorázové akce]:[Příjmení]],2,0))</f>
        <v/>
      </c>
      <c r="C7246" s="25" t="str">
        <f>IF(A7246="","",VLOOKUP(A7246,Tabulka3[[Číslo registrace  u jednorázové akce]:[Příjmení]],3,0))</f>
        <v/>
      </c>
      <c r="I7246" s="94"/>
      <c r="J7246" s="94"/>
      <c r="L7246" s="15"/>
      <c r="M7246" s="15"/>
      <c r="N7246" s="15"/>
    </row>
    <row r="7247" spans="2:14" s="25" customFormat="1" ht="15" customHeight="1" x14ac:dyDescent="0.3">
      <c r="B7247" s="25" t="str">
        <f>IF(A7247="","",VLOOKUP(A7247,Tabulka3[[Číslo registrace  u jednorázové akce]:[Příjmení]],2,0))</f>
        <v/>
      </c>
      <c r="C7247" s="25" t="str">
        <f>IF(A7247="","",VLOOKUP(A7247,Tabulka3[[Číslo registrace  u jednorázové akce]:[Příjmení]],3,0))</f>
        <v/>
      </c>
      <c r="I7247" s="94"/>
      <c r="J7247" s="94"/>
      <c r="L7247" s="15"/>
      <c r="M7247" s="15"/>
      <c r="N7247" s="15"/>
    </row>
    <row r="7248" spans="2:14" s="25" customFormat="1" ht="15" customHeight="1" x14ac:dyDescent="0.3">
      <c r="B7248" s="25" t="str">
        <f>IF(A7248="","",VLOOKUP(A7248,Tabulka3[[Číslo registrace  u jednorázové akce]:[Příjmení]],2,0))</f>
        <v/>
      </c>
      <c r="C7248" s="25" t="str">
        <f>IF(A7248="","",VLOOKUP(A7248,Tabulka3[[Číslo registrace  u jednorázové akce]:[Příjmení]],3,0))</f>
        <v/>
      </c>
      <c r="I7248" s="94"/>
      <c r="J7248" s="94"/>
      <c r="L7248" s="15"/>
      <c r="M7248" s="15"/>
      <c r="N7248" s="15"/>
    </row>
    <row r="7249" spans="2:14" s="25" customFormat="1" ht="15" customHeight="1" x14ac:dyDescent="0.3">
      <c r="B7249" s="25" t="str">
        <f>IF(A7249="","",VLOOKUP(A7249,Tabulka3[[Číslo registrace  u jednorázové akce]:[Příjmení]],2,0))</f>
        <v/>
      </c>
      <c r="C7249" s="25" t="str">
        <f>IF(A7249="","",VLOOKUP(A7249,Tabulka3[[Číslo registrace  u jednorázové akce]:[Příjmení]],3,0))</f>
        <v/>
      </c>
      <c r="I7249" s="94"/>
      <c r="J7249" s="94"/>
      <c r="L7249" s="15"/>
      <c r="M7249" s="15"/>
      <c r="N7249" s="15"/>
    </row>
    <row r="7250" spans="2:14" s="25" customFormat="1" ht="15" customHeight="1" x14ac:dyDescent="0.3">
      <c r="B7250" s="25" t="str">
        <f>IF(A7250="","",VLOOKUP(A7250,Tabulka3[[Číslo registrace  u jednorázové akce]:[Příjmení]],2,0))</f>
        <v/>
      </c>
      <c r="C7250" s="25" t="str">
        <f>IF(A7250="","",VLOOKUP(A7250,Tabulka3[[Číslo registrace  u jednorázové akce]:[Příjmení]],3,0))</f>
        <v/>
      </c>
      <c r="I7250" s="94"/>
      <c r="J7250" s="94"/>
      <c r="L7250" s="15"/>
      <c r="M7250" s="15"/>
      <c r="N7250" s="15"/>
    </row>
    <row r="7251" spans="2:14" s="25" customFormat="1" ht="15" customHeight="1" x14ac:dyDescent="0.3">
      <c r="B7251" s="25" t="str">
        <f>IF(A7251="","",VLOOKUP(A7251,Tabulka3[[Číslo registrace  u jednorázové akce]:[Příjmení]],2,0))</f>
        <v/>
      </c>
      <c r="C7251" s="25" t="str">
        <f>IF(A7251="","",VLOOKUP(A7251,Tabulka3[[Číslo registrace  u jednorázové akce]:[Příjmení]],3,0))</f>
        <v/>
      </c>
      <c r="I7251" s="94"/>
      <c r="J7251" s="94"/>
      <c r="L7251" s="15"/>
      <c r="M7251" s="15"/>
      <c r="N7251" s="15"/>
    </row>
    <row r="7252" spans="2:14" s="25" customFormat="1" ht="15" customHeight="1" x14ac:dyDescent="0.3">
      <c r="B7252" s="25" t="str">
        <f>IF(A7252="","",VLOOKUP(A7252,Tabulka3[[Číslo registrace  u jednorázové akce]:[Příjmení]],2,0))</f>
        <v/>
      </c>
      <c r="C7252" s="25" t="str">
        <f>IF(A7252="","",VLOOKUP(A7252,Tabulka3[[Číslo registrace  u jednorázové akce]:[Příjmení]],3,0))</f>
        <v/>
      </c>
      <c r="I7252" s="94"/>
      <c r="J7252" s="94"/>
      <c r="L7252" s="15"/>
      <c r="M7252" s="15"/>
      <c r="N7252" s="15"/>
    </row>
    <row r="7253" spans="2:14" s="25" customFormat="1" ht="15" customHeight="1" x14ac:dyDescent="0.3">
      <c r="B7253" s="25" t="str">
        <f>IF(A7253="","",VLOOKUP(A7253,Tabulka3[[Číslo registrace  u jednorázové akce]:[Příjmení]],2,0))</f>
        <v/>
      </c>
      <c r="C7253" s="25" t="str">
        <f>IF(A7253="","",VLOOKUP(A7253,Tabulka3[[Číslo registrace  u jednorázové akce]:[Příjmení]],3,0))</f>
        <v/>
      </c>
      <c r="I7253" s="94"/>
      <c r="J7253" s="94"/>
      <c r="L7253" s="15"/>
      <c r="M7253" s="15"/>
      <c r="N7253" s="15"/>
    </row>
    <row r="7254" spans="2:14" s="25" customFormat="1" ht="15" customHeight="1" x14ac:dyDescent="0.3">
      <c r="B7254" s="25" t="str">
        <f>IF(A7254="","",VLOOKUP(A7254,Tabulka3[[Číslo registrace  u jednorázové akce]:[Příjmení]],2,0))</f>
        <v/>
      </c>
      <c r="C7254" s="25" t="str">
        <f>IF(A7254="","",VLOOKUP(A7254,Tabulka3[[Číslo registrace  u jednorázové akce]:[Příjmení]],3,0))</f>
        <v/>
      </c>
      <c r="I7254" s="94"/>
      <c r="J7254" s="94"/>
      <c r="L7254" s="15"/>
      <c r="M7254" s="15"/>
      <c r="N7254" s="15"/>
    </row>
    <row r="7255" spans="2:14" s="25" customFormat="1" ht="15" customHeight="1" x14ac:dyDescent="0.3">
      <c r="B7255" s="25" t="str">
        <f>IF(A7255="","",VLOOKUP(A7255,Tabulka3[[Číslo registrace  u jednorázové akce]:[Příjmení]],2,0))</f>
        <v/>
      </c>
      <c r="C7255" s="25" t="str">
        <f>IF(A7255="","",VLOOKUP(A7255,Tabulka3[[Číslo registrace  u jednorázové akce]:[Příjmení]],3,0))</f>
        <v/>
      </c>
      <c r="I7255" s="94"/>
      <c r="J7255" s="94"/>
      <c r="L7255" s="15"/>
      <c r="M7255" s="15"/>
      <c r="N7255" s="15"/>
    </row>
    <row r="7256" spans="2:14" s="25" customFormat="1" ht="15" customHeight="1" x14ac:dyDescent="0.3">
      <c r="B7256" s="25" t="str">
        <f>IF(A7256="","",VLOOKUP(A7256,Tabulka3[[Číslo registrace  u jednorázové akce]:[Příjmení]],2,0))</f>
        <v/>
      </c>
      <c r="C7256" s="25" t="str">
        <f>IF(A7256="","",VLOOKUP(A7256,Tabulka3[[Číslo registrace  u jednorázové akce]:[Příjmení]],3,0))</f>
        <v/>
      </c>
      <c r="I7256" s="94"/>
      <c r="J7256" s="94"/>
      <c r="L7256" s="15"/>
      <c r="M7256" s="15"/>
      <c r="N7256" s="15"/>
    </row>
    <row r="7257" spans="2:14" s="25" customFormat="1" ht="15" customHeight="1" x14ac:dyDescent="0.3">
      <c r="B7257" s="25" t="str">
        <f>IF(A7257="","",VLOOKUP(A7257,Tabulka3[[Číslo registrace  u jednorázové akce]:[Příjmení]],2,0))</f>
        <v/>
      </c>
      <c r="C7257" s="25" t="str">
        <f>IF(A7257="","",VLOOKUP(A7257,Tabulka3[[Číslo registrace  u jednorázové akce]:[Příjmení]],3,0))</f>
        <v/>
      </c>
      <c r="I7257" s="94"/>
      <c r="J7257" s="94"/>
      <c r="L7257" s="15"/>
      <c r="M7257" s="15"/>
      <c r="N7257" s="15"/>
    </row>
    <row r="7258" spans="2:14" s="25" customFormat="1" ht="15" customHeight="1" x14ac:dyDescent="0.3">
      <c r="B7258" s="25" t="str">
        <f>IF(A7258="","",VLOOKUP(A7258,Tabulka3[[Číslo registrace  u jednorázové akce]:[Příjmení]],2,0))</f>
        <v/>
      </c>
      <c r="C7258" s="25" t="str">
        <f>IF(A7258="","",VLOOKUP(A7258,Tabulka3[[Číslo registrace  u jednorázové akce]:[Příjmení]],3,0))</f>
        <v/>
      </c>
      <c r="I7258" s="94"/>
      <c r="J7258" s="94"/>
      <c r="L7258" s="15"/>
      <c r="M7258" s="15"/>
      <c r="N7258" s="15"/>
    </row>
    <row r="7259" spans="2:14" s="25" customFormat="1" ht="15" customHeight="1" x14ac:dyDescent="0.3">
      <c r="B7259" s="25" t="str">
        <f>IF(A7259="","",VLOOKUP(A7259,Tabulka3[[Číslo registrace  u jednorázové akce]:[Příjmení]],2,0))</f>
        <v/>
      </c>
      <c r="C7259" s="25" t="str">
        <f>IF(A7259="","",VLOOKUP(A7259,Tabulka3[[Číslo registrace  u jednorázové akce]:[Příjmení]],3,0))</f>
        <v/>
      </c>
      <c r="I7259" s="94"/>
      <c r="J7259" s="94"/>
      <c r="L7259" s="15"/>
      <c r="M7259" s="15"/>
      <c r="N7259" s="15"/>
    </row>
    <row r="7260" spans="2:14" s="25" customFormat="1" ht="15" customHeight="1" x14ac:dyDescent="0.3">
      <c r="B7260" s="25" t="str">
        <f>IF(A7260="","",VLOOKUP(A7260,Tabulka3[[Číslo registrace  u jednorázové akce]:[Příjmení]],2,0))</f>
        <v/>
      </c>
      <c r="C7260" s="25" t="str">
        <f>IF(A7260="","",VLOOKUP(A7260,Tabulka3[[Číslo registrace  u jednorázové akce]:[Příjmení]],3,0))</f>
        <v/>
      </c>
      <c r="I7260" s="94"/>
      <c r="J7260" s="94"/>
      <c r="L7260" s="15"/>
      <c r="M7260" s="15"/>
      <c r="N7260" s="15"/>
    </row>
    <row r="7261" spans="2:14" s="25" customFormat="1" ht="15" customHeight="1" x14ac:dyDescent="0.3">
      <c r="B7261" s="25" t="str">
        <f>IF(A7261="","",VLOOKUP(A7261,Tabulka3[[Číslo registrace  u jednorázové akce]:[Příjmení]],2,0))</f>
        <v/>
      </c>
      <c r="C7261" s="25" t="str">
        <f>IF(A7261="","",VLOOKUP(A7261,Tabulka3[[Číslo registrace  u jednorázové akce]:[Příjmení]],3,0))</f>
        <v/>
      </c>
      <c r="I7261" s="94"/>
      <c r="J7261" s="94"/>
      <c r="L7261" s="15"/>
      <c r="M7261" s="15"/>
      <c r="N7261" s="15"/>
    </row>
    <row r="7262" spans="2:14" s="25" customFormat="1" ht="15" customHeight="1" x14ac:dyDescent="0.3">
      <c r="B7262" s="25" t="str">
        <f>IF(A7262="","",VLOOKUP(A7262,Tabulka3[[Číslo registrace  u jednorázové akce]:[Příjmení]],2,0))</f>
        <v/>
      </c>
      <c r="C7262" s="25" t="str">
        <f>IF(A7262="","",VLOOKUP(A7262,Tabulka3[[Číslo registrace  u jednorázové akce]:[Příjmení]],3,0))</f>
        <v/>
      </c>
      <c r="I7262" s="94"/>
      <c r="J7262" s="94"/>
      <c r="L7262" s="15"/>
      <c r="M7262" s="15"/>
      <c r="N7262" s="15"/>
    </row>
    <row r="7263" spans="2:14" s="25" customFormat="1" ht="15" customHeight="1" x14ac:dyDescent="0.3">
      <c r="B7263" s="25" t="str">
        <f>IF(A7263="","",VLOOKUP(A7263,Tabulka3[[Číslo registrace  u jednorázové akce]:[Příjmení]],2,0))</f>
        <v/>
      </c>
      <c r="C7263" s="25" t="str">
        <f>IF(A7263="","",VLOOKUP(A7263,Tabulka3[[Číslo registrace  u jednorázové akce]:[Příjmení]],3,0))</f>
        <v/>
      </c>
      <c r="I7263" s="94"/>
      <c r="J7263" s="94"/>
      <c r="L7263" s="15"/>
      <c r="M7263" s="15"/>
      <c r="N7263" s="15"/>
    </row>
    <row r="7264" spans="2:14" s="25" customFormat="1" ht="15" customHeight="1" x14ac:dyDescent="0.3">
      <c r="B7264" s="25" t="str">
        <f>IF(A7264="","",VLOOKUP(A7264,Tabulka3[[Číslo registrace  u jednorázové akce]:[Příjmení]],2,0))</f>
        <v/>
      </c>
      <c r="C7264" s="25" t="str">
        <f>IF(A7264="","",VLOOKUP(A7264,Tabulka3[[Číslo registrace  u jednorázové akce]:[Příjmení]],3,0))</f>
        <v/>
      </c>
      <c r="I7264" s="94"/>
      <c r="J7264" s="94"/>
      <c r="L7264" s="15"/>
      <c r="M7264" s="15"/>
      <c r="N7264" s="15"/>
    </row>
    <row r="7265" spans="2:14" s="25" customFormat="1" ht="15" customHeight="1" x14ac:dyDescent="0.3">
      <c r="B7265" s="25" t="str">
        <f>IF(A7265="","",VLOOKUP(A7265,Tabulka3[[Číslo registrace  u jednorázové akce]:[Příjmení]],2,0))</f>
        <v/>
      </c>
      <c r="C7265" s="25" t="str">
        <f>IF(A7265="","",VLOOKUP(A7265,Tabulka3[[Číslo registrace  u jednorázové akce]:[Příjmení]],3,0))</f>
        <v/>
      </c>
      <c r="I7265" s="94"/>
      <c r="J7265" s="94"/>
      <c r="L7265" s="15"/>
      <c r="M7265" s="15"/>
      <c r="N7265" s="15"/>
    </row>
    <row r="7266" spans="2:14" s="25" customFormat="1" ht="15" customHeight="1" x14ac:dyDescent="0.3">
      <c r="B7266" s="25" t="str">
        <f>IF(A7266="","",VLOOKUP(A7266,Tabulka3[[Číslo registrace  u jednorázové akce]:[Příjmení]],2,0))</f>
        <v/>
      </c>
      <c r="C7266" s="25" t="str">
        <f>IF(A7266="","",VLOOKUP(A7266,Tabulka3[[Číslo registrace  u jednorázové akce]:[Příjmení]],3,0))</f>
        <v/>
      </c>
      <c r="I7266" s="94"/>
      <c r="J7266" s="94"/>
      <c r="L7266" s="15"/>
      <c r="M7266" s="15"/>
      <c r="N7266" s="15"/>
    </row>
    <row r="7267" spans="2:14" s="25" customFormat="1" ht="15" customHeight="1" x14ac:dyDescent="0.3">
      <c r="B7267" s="25" t="str">
        <f>IF(A7267="","",VLOOKUP(A7267,Tabulka3[[Číslo registrace  u jednorázové akce]:[Příjmení]],2,0))</f>
        <v/>
      </c>
      <c r="C7267" s="25" t="str">
        <f>IF(A7267="","",VLOOKUP(A7267,Tabulka3[[Číslo registrace  u jednorázové akce]:[Příjmení]],3,0))</f>
        <v/>
      </c>
      <c r="I7267" s="94"/>
      <c r="J7267" s="94"/>
      <c r="L7267" s="15"/>
      <c r="M7267" s="15"/>
      <c r="N7267" s="15"/>
    </row>
    <row r="7268" spans="2:14" s="25" customFormat="1" ht="15" customHeight="1" x14ac:dyDescent="0.3">
      <c r="B7268" s="25" t="str">
        <f>IF(A7268="","",VLOOKUP(A7268,Tabulka3[[Číslo registrace  u jednorázové akce]:[Příjmení]],2,0))</f>
        <v/>
      </c>
      <c r="C7268" s="25" t="str">
        <f>IF(A7268="","",VLOOKUP(A7268,Tabulka3[[Číslo registrace  u jednorázové akce]:[Příjmení]],3,0))</f>
        <v/>
      </c>
      <c r="I7268" s="94"/>
      <c r="J7268" s="94"/>
      <c r="L7268" s="15"/>
      <c r="M7268" s="15"/>
      <c r="N7268" s="15"/>
    </row>
    <row r="7269" spans="2:14" s="25" customFormat="1" ht="15" customHeight="1" x14ac:dyDescent="0.3">
      <c r="B7269" s="25" t="str">
        <f>IF(A7269="","",VLOOKUP(A7269,Tabulka3[[Číslo registrace  u jednorázové akce]:[Příjmení]],2,0))</f>
        <v/>
      </c>
      <c r="C7269" s="25" t="str">
        <f>IF(A7269="","",VLOOKUP(A7269,Tabulka3[[Číslo registrace  u jednorázové akce]:[Příjmení]],3,0))</f>
        <v/>
      </c>
      <c r="I7269" s="94"/>
      <c r="J7269" s="94"/>
      <c r="L7269" s="15"/>
      <c r="M7269" s="15"/>
      <c r="N7269" s="15"/>
    </row>
    <row r="7270" spans="2:14" s="25" customFormat="1" ht="15" customHeight="1" x14ac:dyDescent="0.3">
      <c r="B7270" s="25" t="str">
        <f>IF(A7270="","",VLOOKUP(A7270,Tabulka3[[Číslo registrace  u jednorázové akce]:[Příjmení]],2,0))</f>
        <v/>
      </c>
      <c r="C7270" s="25" t="str">
        <f>IF(A7270="","",VLOOKUP(A7270,Tabulka3[[Číslo registrace  u jednorázové akce]:[Příjmení]],3,0))</f>
        <v/>
      </c>
      <c r="I7270" s="94"/>
      <c r="J7270" s="94"/>
      <c r="L7270" s="15"/>
      <c r="M7270" s="15"/>
      <c r="N7270" s="15"/>
    </row>
    <row r="7271" spans="2:14" s="25" customFormat="1" ht="15" customHeight="1" x14ac:dyDescent="0.3">
      <c r="B7271" s="25" t="str">
        <f>IF(A7271="","",VLOOKUP(A7271,Tabulka3[[Číslo registrace  u jednorázové akce]:[Příjmení]],2,0))</f>
        <v/>
      </c>
      <c r="C7271" s="25" t="str">
        <f>IF(A7271="","",VLOOKUP(A7271,Tabulka3[[Číslo registrace  u jednorázové akce]:[Příjmení]],3,0))</f>
        <v/>
      </c>
      <c r="I7271" s="94"/>
      <c r="J7271" s="94"/>
      <c r="L7271" s="15"/>
      <c r="M7271" s="15"/>
      <c r="N7271" s="15"/>
    </row>
    <row r="7272" spans="2:14" s="25" customFormat="1" ht="15" customHeight="1" x14ac:dyDescent="0.3">
      <c r="B7272" s="25" t="str">
        <f>IF(A7272="","",VLOOKUP(A7272,Tabulka3[[Číslo registrace  u jednorázové akce]:[Příjmení]],2,0))</f>
        <v/>
      </c>
      <c r="C7272" s="25" t="str">
        <f>IF(A7272="","",VLOOKUP(A7272,Tabulka3[[Číslo registrace  u jednorázové akce]:[Příjmení]],3,0))</f>
        <v/>
      </c>
      <c r="I7272" s="94"/>
      <c r="J7272" s="94"/>
      <c r="L7272" s="15"/>
      <c r="M7272" s="15"/>
      <c r="N7272" s="15"/>
    </row>
    <row r="7273" spans="2:14" s="25" customFormat="1" ht="15" customHeight="1" x14ac:dyDescent="0.3">
      <c r="B7273" s="25" t="str">
        <f>IF(A7273="","",VLOOKUP(A7273,Tabulka3[[Číslo registrace  u jednorázové akce]:[Příjmení]],2,0))</f>
        <v/>
      </c>
      <c r="C7273" s="25" t="str">
        <f>IF(A7273="","",VLOOKUP(A7273,Tabulka3[[Číslo registrace  u jednorázové akce]:[Příjmení]],3,0))</f>
        <v/>
      </c>
      <c r="I7273" s="94"/>
      <c r="J7273" s="94"/>
      <c r="L7273" s="15"/>
      <c r="M7273" s="15"/>
      <c r="N7273" s="15"/>
    </row>
    <row r="7274" spans="2:14" s="25" customFormat="1" ht="15" customHeight="1" x14ac:dyDescent="0.3">
      <c r="B7274" s="25" t="str">
        <f>IF(A7274="","",VLOOKUP(A7274,Tabulka3[[Číslo registrace  u jednorázové akce]:[Příjmení]],2,0))</f>
        <v/>
      </c>
      <c r="C7274" s="25" t="str">
        <f>IF(A7274="","",VLOOKUP(A7274,Tabulka3[[Číslo registrace  u jednorázové akce]:[Příjmení]],3,0))</f>
        <v/>
      </c>
      <c r="I7274" s="94"/>
      <c r="J7274" s="94"/>
      <c r="L7274" s="15"/>
      <c r="M7274" s="15"/>
      <c r="N7274" s="15"/>
    </row>
    <row r="7275" spans="2:14" s="25" customFormat="1" ht="15" customHeight="1" x14ac:dyDescent="0.3">
      <c r="B7275" s="25" t="str">
        <f>IF(A7275="","",VLOOKUP(A7275,Tabulka3[[Číslo registrace  u jednorázové akce]:[Příjmení]],2,0))</f>
        <v/>
      </c>
      <c r="C7275" s="25" t="str">
        <f>IF(A7275="","",VLOOKUP(A7275,Tabulka3[[Číslo registrace  u jednorázové akce]:[Příjmení]],3,0))</f>
        <v/>
      </c>
      <c r="I7275" s="94"/>
      <c r="J7275" s="94"/>
      <c r="L7275" s="15"/>
      <c r="M7275" s="15"/>
      <c r="N7275" s="15"/>
    </row>
    <row r="7276" spans="2:14" s="25" customFormat="1" ht="15" customHeight="1" x14ac:dyDescent="0.3">
      <c r="B7276" s="25" t="str">
        <f>IF(A7276="","",VLOOKUP(A7276,Tabulka3[[Číslo registrace  u jednorázové akce]:[Příjmení]],2,0))</f>
        <v/>
      </c>
      <c r="C7276" s="25" t="str">
        <f>IF(A7276="","",VLOOKUP(A7276,Tabulka3[[Číslo registrace  u jednorázové akce]:[Příjmení]],3,0))</f>
        <v/>
      </c>
      <c r="I7276" s="94"/>
      <c r="J7276" s="94"/>
      <c r="L7276" s="15"/>
      <c r="M7276" s="15"/>
      <c r="N7276" s="15"/>
    </row>
    <row r="7277" spans="2:14" s="25" customFormat="1" ht="15" customHeight="1" x14ac:dyDescent="0.3">
      <c r="B7277" s="25" t="str">
        <f>IF(A7277="","",VLOOKUP(A7277,Tabulka3[[Číslo registrace  u jednorázové akce]:[Příjmení]],2,0))</f>
        <v/>
      </c>
      <c r="C7277" s="25" t="str">
        <f>IF(A7277="","",VLOOKUP(A7277,Tabulka3[[Číslo registrace  u jednorázové akce]:[Příjmení]],3,0))</f>
        <v/>
      </c>
      <c r="I7277" s="94"/>
      <c r="J7277" s="94"/>
      <c r="L7277" s="15"/>
      <c r="M7277" s="15"/>
      <c r="N7277" s="15"/>
    </row>
    <row r="7278" spans="2:14" s="25" customFormat="1" ht="15" customHeight="1" x14ac:dyDescent="0.3">
      <c r="B7278" s="25" t="str">
        <f>IF(A7278="","",VLOOKUP(A7278,Tabulka3[[Číslo registrace  u jednorázové akce]:[Příjmení]],2,0))</f>
        <v/>
      </c>
      <c r="C7278" s="25" t="str">
        <f>IF(A7278="","",VLOOKUP(A7278,Tabulka3[[Číslo registrace  u jednorázové akce]:[Příjmení]],3,0))</f>
        <v/>
      </c>
      <c r="I7278" s="94"/>
      <c r="J7278" s="94"/>
      <c r="L7278" s="15"/>
      <c r="M7278" s="15"/>
      <c r="N7278" s="15"/>
    </row>
    <row r="7279" spans="2:14" s="25" customFormat="1" ht="15" customHeight="1" x14ac:dyDescent="0.3">
      <c r="B7279" s="25" t="str">
        <f>IF(A7279="","",VLOOKUP(A7279,Tabulka3[[Číslo registrace  u jednorázové akce]:[Příjmení]],2,0))</f>
        <v/>
      </c>
      <c r="C7279" s="25" t="str">
        <f>IF(A7279="","",VLOOKUP(A7279,Tabulka3[[Číslo registrace  u jednorázové akce]:[Příjmení]],3,0))</f>
        <v/>
      </c>
      <c r="I7279" s="94"/>
      <c r="J7279" s="94"/>
      <c r="L7279" s="15"/>
      <c r="M7279" s="15"/>
      <c r="N7279" s="15"/>
    </row>
    <row r="7280" spans="2:14" s="25" customFormat="1" ht="15" customHeight="1" x14ac:dyDescent="0.3">
      <c r="B7280" s="25" t="str">
        <f>IF(A7280="","",VLOOKUP(A7280,Tabulka3[[Číslo registrace  u jednorázové akce]:[Příjmení]],2,0))</f>
        <v/>
      </c>
      <c r="C7280" s="25" t="str">
        <f>IF(A7280="","",VLOOKUP(A7280,Tabulka3[[Číslo registrace  u jednorázové akce]:[Příjmení]],3,0))</f>
        <v/>
      </c>
      <c r="I7280" s="94"/>
      <c r="J7280" s="94"/>
      <c r="L7280" s="15"/>
      <c r="M7280" s="15"/>
      <c r="N7280" s="15"/>
    </row>
    <row r="7281" spans="2:14" s="25" customFormat="1" ht="15" customHeight="1" x14ac:dyDescent="0.3">
      <c r="B7281" s="25" t="str">
        <f>IF(A7281="","",VLOOKUP(A7281,Tabulka3[[Číslo registrace  u jednorázové akce]:[Příjmení]],2,0))</f>
        <v/>
      </c>
      <c r="C7281" s="25" t="str">
        <f>IF(A7281="","",VLOOKUP(A7281,Tabulka3[[Číslo registrace  u jednorázové akce]:[Příjmení]],3,0))</f>
        <v/>
      </c>
      <c r="I7281" s="94"/>
      <c r="J7281" s="94"/>
      <c r="L7281" s="15"/>
      <c r="M7281" s="15"/>
      <c r="N7281" s="15"/>
    </row>
    <row r="7282" spans="2:14" s="25" customFormat="1" ht="15" customHeight="1" x14ac:dyDescent="0.3">
      <c r="B7282" s="25" t="str">
        <f>IF(A7282="","",VLOOKUP(A7282,Tabulka3[[Číslo registrace  u jednorázové akce]:[Příjmení]],2,0))</f>
        <v/>
      </c>
      <c r="C7282" s="25" t="str">
        <f>IF(A7282="","",VLOOKUP(A7282,Tabulka3[[Číslo registrace  u jednorázové akce]:[Příjmení]],3,0))</f>
        <v/>
      </c>
      <c r="I7282" s="94"/>
      <c r="J7282" s="94"/>
      <c r="L7282" s="15"/>
      <c r="M7282" s="15"/>
      <c r="N7282" s="15"/>
    </row>
    <row r="7283" spans="2:14" s="25" customFormat="1" ht="15" customHeight="1" x14ac:dyDescent="0.3">
      <c r="B7283" s="25" t="str">
        <f>IF(A7283="","",VLOOKUP(A7283,Tabulka3[[Číslo registrace  u jednorázové akce]:[Příjmení]],2,0))</f>
        <v/>
      </c>
      <c r="C7283" s="25" t="str">
        <f>IF(A7283="","",VLOOKUP(A7283,Tabulka3[[Číslo registrace  u jednorázové akce]:[Příjmení]],3,0))</f>
        <v/>
      </c>
      <c r="I7283" s="94"/>
      <c r="J7283" s="94"/>
      <c r="L7283" s="15"/>
      <c r="M7283" s="15"/>
      <c r="N7283" s="15"/>
    </row>
    <row r="7284" spans="2:14" s="25" customFormat="1" ht="15" customHeight="1" x14ac:dyDescent="0.3">
      <c r="B7284" s="25" t="str">
        <f>IF(A7284="","",VLOOKUP(A7284,Tabulka3[[Číslo registrace  u jednorázové akce]:[Příjmení]],2,0))</f>
        <v/>
      </c>
      <c r="C7284" s="25" t="str">
        <f>IF(A7284="","",VLOOKUP(A7284,Tabulka3[[Číslo registrace  u jednorázové akce]:[Příjmení]],3,0))</f>
        <v/>
      </c>
      <c r="I7284" s="94"/>
      <c r="J7284" s="94"/>
      <c r="L7284" s="15"/>
      <c r="M7284" s="15"/>
      <c r="N7284" s="15"/>
    </row>
    <row r="7285" spans="2:14" s="25" customFormat="1" ht="15" customHeight="1" x14ac:dyDescent="0.3">
      <c r="B7285" s="25" t="str">
        <f>IF(A7285="","",VLOOKUP(A7285,Tabulka3[[Číslo registrace  u jednorázové akce]:[Příjmení]],2,0))</f>
        <v/>
      </c>
      <c r="C7285" s="25" t="str">
        <f>IF(A7285="","",VLOOKUP(A7285,Tabulka3[[Číslo registrace  u jednorázové akce]:[Příjmení]],3,0))</f>
        <v/>
      </c>
      <c r="I7285" s="94"/>
      <c r="J7285" s="94"/>
      <c r="L7285" s="15"/>
      <c r="M7285" s="15"/>
      <c r="N7285" s="15"/>
    </row>
    <row r="7286" spans="2:14" s="25" customFormat="1" ht="15" customHeight="1" x14ac:dyDescent="0.3">
      <c r="B7286" s="25" t="str">
        <f>IF(A7286="","",VLOOKUP(A7286,Tabulka3[[Číslo registrace  u jednorázové akce]:[Příjmení]],2,0))</f>
        <v/>
      </c>
      <c r="C7286" s="25" t="str">
        <f>IF(A7286="","",VLOOKUP(A7286,Tabulka3[[Číslo registrace  u jednorázové akce]:[Příjmení]],3,0))</f>
        <v/>
      </c>
      <c r="I7286" s="94"/>
      <c r="J7286" s="94"/>
      <c r="L7286" s="15"/>
      <c r="M7286" s="15"/>
      <c r="N7286" s="15"/>
    </row>
    <row r="7287" spans="2:14" s="25" customFormat="1" ht="15" customHeight="1" x14ac:dyDescent="0.3">
      <c r="B7287" s="25" t="str">
        <f>IF(A7287="","",VLOOKUP(A7287,Tabulka3[[Číslo registrace  u jednorázové akce]:[Příjmení]],2,0))</f>
        <v/>
      </c>
      <c r="C7287" s="25" t="str">
        <f>IF(A7287="","",VLOOKUP(A7287,Tabulka3[[Číslo registrace  u jednorázové akce]:[Příjmení]],3,0))</f>
        <v/>
      </c>
      <c r="I7287" s="94"/>
      <c r="J7287" s="94"/>
      <c r="L7287" s="15"/>
      <c r="M7287" s="15"/>
      <c r="N7287" s="15"/>
    </row>
    <row r="7288" spans="2:14" s="25" customFormat="1" ht="15" customHeight="1" x14ac:dyDescent="0.3">
      <c r="B7288" s="25" t="str">
        <f>IF(A7288="","",VLOOKUP(A7288,Tabulka3[[Číslo registrace  u jednorázové akce]:[Příjmení]],2,0))</f>
        <v/>
      </c>
      <c r="C7288" s="25" t="str">
        <f>IF(A7288="","",VLOOKUP(A7288,Tabulka3[[Číslo registrace  u jednorázové akce]:[Příjmení]],3,0))</f>
        <v/>
      </c>
      <c r="I7288" s="94"/>
      <c r="J7288" s="94"/>
      <c r="L7288" s="15"/>
      <c r="M7288" s="15"/>
      <c r="N7288" s="15"/>
    </row>
    <row r="7289" spans="2:14" s="25" customFormat="1" ht="15" customHeight="1" x14ac:dyDescent="0.3">
      <c r="B7289" s="25" t="str">
        <f>IF(A7289="","",VLOOKUP(A7289,Tabulka3[[Číslo registrace  u jednorázové akce]:[Příjmení]],2,0))</f>
        <v/>
      </c>
      <c r="C7289" s="25" t="str">
        <f>IF(A7289="","",VLOOKUP(A7289,Tabulka3[[Číslo registrace  u jednorázové akce]:[Příjmení]],3,0))</f>
        <v/>
      </c>
      <c r="I7289" s="94"/>
      <c r="J7289" s="94"/>
      <c r="L7289" s="15"/>
      <c r="M7289" s="15"/>
      <c r="N7289" s="15"/>
    </row>
    <row r="7290" spans="2:14" s="25" customFormat="1" ht="15" customHeight="1" x14ac:dyDescent="0.3">
      <c r="B7290" s="25" t="str">
        <f>IF(A7290="","",VLOOKUP(A7290,Tabulka3[[Číslo registrace  u jednorázové akce]:[Příjmení]],2,0))</f>
        <v/>
      </c>
      <c r="C7290" s="25" t="str">
        <f>IF(A7290="","",VLOOKUP(A7290,Tabulka3[[Číslo registrace  u jednorázové akce]:[Příjmení]],3,0))</f>
        <v/>
      </c>
      <c r="I7290" s="94"/>
      <c r="J7290" s="94"/>
      <c r="L7290" s="15"/>
      <c r="M7290" s="15"/>
      <c r="N7290" s="15"/>
    </row>
    <row r="7291" spans="2:14" s="25" customFormat="1" ht="15" customHeight="1" x14ac:dyDescent="0.3">
      <c r="B7291" s="25" t="str">
        <f>IF(A7291="","",VLOOKUP(A7291,Tabulka3[[Číslo registrace  u jednorázové akce]:[Příjmení]],2,0))</f>
        <v/>
      </c>
      <c r="C7291" s="25" t="str">
        <f>IF(A7291="","",VLOOKUP(A7291,Tabulka3[[Číslo registrace  u jednorázové akce]:[Příjmení]],3,0))</f>
        <v/>
      </c>
      <c r="I7291" s="94"/>
      <c r="J7291" s="94"/>
      <c r="L7291" s="15"/>
      <c r="M7291" s="15"/>
      <c r="N7291" s="15"/>
    </row>
    <row r="7292" spans="2:14" s="25" customFormat="1" ht="15" customHeight="1" x14ac:dyDescent="0.3">
      <c r="B7292" s="25" t="str">
        <f>IF(A7292="","",VLOOKUP(A7292,Tabulka3[[Číslo registrace  u jednorázové akce]:[Příjmení]],2,0))</f>
        <v/>
      </c>
      <c r="C7292" s="25" t="str">
        <f>IF(A7292="","",VLOOKUP(A7292,Tabulka3[[Číslo registrace  u jednorázové akce]:[Příjmení]],3,0))</f>
        <v/>
      </c>
      <c r="I7292" s="94"/>
      <c r="J7292" s="94"/>
      <c r="L7292" s="15"/>
      <c r="M7292" s="15"/>
      <c r="N7292" s="15"/>
    </row>
    <row r="7293" spans="2:14" s="25" customFormat="1" ht="15" customHeight="1" x14ac:dyDescent="0.3">
      <c r="B7293" s="25" t="str">
        <f>IF(A7293="","",VLOOKUP(A7293,Tabulka3[[Číslo registrace  u jednorázové akce]:[Příjmení]],2,0))</f>
        <v/>
      </c>
      <c r="C7293" s="25" t="str">
        <f>IF(A7293="","",VLOOKUP(A7293,Tabulka3[[Číslo registrace  u jednorázové akce]:[Příjmení]],3,0))</f>
        <v/>
      </c>
      <c r="I7293" s="94"/>
      <c r="J7293" s="94"/>
      <c r="L7293" s="15"/>
      <c r="M7293" s="15"/>
      <c r="N7293" s="15"/>
    </row>
    <row r="7294" spans="2:14" s="25" customFormat="1" ht="15" customHeight="1" x14ac:dyDescent="0.3">
      <c r="B7294" s="25" t="str">
        <f>IF(A7294="","",VLOOKUP(A7294,Tabulka3[[Číslo registrace  u jednorázové akce]:[Příjmení]],2,0))</f>
        <v/>
      </c>
      <c r="C7294" s="25" t="str">
        <f>IF(A7294="","",VLOOKUP(A7294,Tabulka3[[Číslo registrace  u jednorázové akce]:[Příjmení]],3,0))</f>
        <v/>
      </c>
      <c r="I7294" s="94"/>
      <c r="J7294" s="94"/>
      <c r="L7294" s="15"/>
      <c r="M7294" s="15"/>
      <c r="N7294" s="15"/>
    </row>
    <row r="7295" spans="2:14" s="25" customFormat="1" ht="15" customHeight="1" x14ac:dyDescent="0.3">
      <c r="B7295" s="25" t="str">
        <f>IF(A7295="","",VLOOKUP(A7295,Tabulka3[[Číslo registrace  u jednorázové akce]:[Příjmení]],2,0))</f>
        <v/>
      </c>
      <c r="C7295" s="25" t="str">
        <f>IF(A7295="","",VLOOKUP(A7295,Tabulka3[[Číslo registrace  u jednorázové akce]:[Příjmení]],3,0))</f>
        <v/>
      </c>
      <c r="I7295" s="94"/>
      <c r="J7295" s="94"/>
      <c r="L7295" s="15"/>
      <c r="M7295" s="15"/>
      <c r="N7295" s="15"/>
    </row>
    <row r="7296" spans="2:14" s="25" customFormat="1" ht="15" customHeight="1" x14ac:dyDescent="0.3">
      <c r="B7296" s="25" t="str">
        <f>IF(A7296="","",VLOOKUP(A7296,Tabulka3[[Číslo registrace  u jednorázové akce]:[Příjmení]],2,0))</f>
        <v/>
      </c>
      <c r="C7296" s="25" t="str">
        <f>IF(A7296="","",VLOOKUP(A7296,Tabulka3[[Číslo registrace  u jednorázové akce]:[Příjmení]],3,0))</f>
        <v/>
      </c>
      <c r="I7296" s="94"/>
      <c r="J7296" s="94"/>
      <c r="L7296" s="15"/>
      <c r="M7296" s="15"/>
      <c r="N7296" s="15"/>
    </row>
    <row r="7297" spans="2:14" s="25" customFormat="1" ht="15" customHeight="1" x14ac:dyDescent="0.3">
      <c r="B7297" s="25" t="str">
        <f>IF(A7297="","",VLOOKUP(A7297,Tabulka3[[Číslo registrace  u jednorázové akce]:[Příjmení]],2,0))</f>
        <v/>
      </c>
      <c r="C7297" s="25" t="str">
        <f>IF(A7297="","",VLOOKUP(A7297,Tabulka3[[Číslo registrace  u jednorázové akce]:[Příjmení]],3,0))</f>
        <v/>
      </c>
      <c r="I7297" s="94"/>
      <c r="J7297" s="94"/>
      <c r="L7297" s="15"/>
      <c r="M7297" s="15"/>
      <c r="N7297" s="15"/>
    </row>
    <row r="7298" spans="2:14" s="25" customFormat="1" ht="15" customHeight="1" x14ac:dyDescent="0.3">
      <c r="B7298" s="25" t="str">
        <f>IF(A7298="","",VLOOKUP(A7298,Tabulka3[[Číslo registrace  u jednorázové akce]:[Příjmení]],2,0))</f>
        <v/>
      </c>
      <c r="C7298" s="25" t="str">
        <f>IF(A7298="","",VLOOKUP(A7298,Tabulka3[[Číslo registrace  u jednorázové akce]:[Příjmení]],3,0))</f>
        <v/>
      </c>
      <c r="I7298" s="94"/>
      <c r="J7298" s="94"/>
      <c r="L7298" s="15"/>
      <c r="M7298" s="15"/>
      <c r="N7298" s="15"/>
    </row>
    <row r="7299" spans="2:14" s="25" customFormat="1" ht="15" customHeight="1" x14ac:dyDescent="0.3">
      <c r="B7299" s="25" t="str">
        <f>IF(A7299="","",VLOOKUP(A7299,Tabulka3[[Číslo registrace  u jednorázové akce]:[Příjmení]],2,0))</f>
        <v/>
      </c>
      <c r="C7299" s="25" t="str">
        <f>IF(A7299="","",VLOOKUP(A7299,Tabulka3[[Číslo registrace  u jednorázové akce]:[Příjmení]],3,0))</f>
        <v/>
      </c>
      <c r="I7299" s="94"/>
      <c r="J7299" s="94"/>
      <c r="L7299" s="15"/>
      <c r="M7299" s="15"/>
      <c r="N7299" s="15"/>
    </row>
    <row r="7300" spans="2:14" s="25" customFormat="1" ht="15" customHeight="1" x14ac:dyDescent="0.3">
      <c r="B7300" s="25" t="str">
        <f>IF(A7300="","",VLOOKUP(A7300,Tabulka3[[Číslo registrace  u jednorázové akce]:[Příjmení]],2,0))</f>
        <v/>
      </c>
      <c r="C7300" s="25" t="str">
        <f>IF(A7300="","",VLOOKUP(A7300,Tabulka3[[Číslo registrace  u jednorázové akce]:[Příjmení]],3,0))</f>
        <v/>
      </c>
      <c r="I7300" s="94"/>
      <c r="J7300" s="94"/>
      <c r="L7300" s="15"/>
      <c r="M7300" s="15"/>
      <c r="N7300" s="15"/>
    </row>
    <row r="7301" spans="2:14" s="25" customFormat="1" ht="15" customHeight="1" x14ac:dyDescent="0.3">
      <c r="B7301" s="25" t="str">
        <f>IF(A7301="","",VLOOKUP(A7301,Tabulka3[[Číslo registrace  u jednorázové akce]:[Příjmení]],2,0))</f>
        <v/>
      </c>
      <c r="C7301" s="25" t="str">
        <f>IF(A7301="","",VLOOKUP(A7301,Tabulka3[[Číslo registrace  u jednorázové akce]:[Příjmení]],3,0))</f>
        <v/>
      </c>
      <c r="I7301" s="94"/>
      <c r="J7301" s="94"/>
      <c r="L7301" s="15"/>
      <c r="M7301" s="15"/>
      <c r="N7301" s="15"/>
    </row>
    <row r="7302" spans="2:14" s="25" customFormat="1" ht="15" customHeight="1" x14ac:dyDescent="0.3">
      <c r="B7302" s="25" t="str">
        <f>IF(A7302="","",VLOOKUP(A7302,Tabulka3[[Číslo registrace  u jednorázové akce]:[Příjmení]],2,0))</f>
        <v/>
      </c>
      <c r="C7302" s="25" t="str">
        <f>IF(A7302="","",VLOOKUP(A7302,Tabulka3[[Číslo registrace  u jednorázové akce]:[Příjmení]],3,0))</f>
        <v/>
      </c>
      <c r="I7302" s="94"/>
      <c r="J7302" s="94"/>
      <c r="L7302" s="15"/>
      <c r="M7302" s="15"/>
      <c r="N7302" s="15"/>
    </row>
    <row r="7303" spans="2:14" s="25" customFormat="1" ht="15" customHeight="1" x14ac:dyDescent="0.3">
      <c r="B7303" s="25" t="str">
        <f>IF(A7303="","",VLOOKUP(A7303,Tabulka3[[Číslo registrace  u jednorázové akce]:[Příjmení]],2,0))</f>
        <v/>
      </c>
      <c r="C7303" s="25" t="str">
        <f>IF(A7303="","",VLOOKUP(A7303,Tabulka3[[Číslo registrace  u jednorázové akce]:[Příjmení]],3,0))</f>
        <v/>
      </c>
      <c r="I7303" s="94"/>
      <c r="J7303" s="94"/>
      <c r="L7303" s="15"/>
      <c r="M7303" s="15"/>
      <c r="N7303" s="15"/>
    </row>
    <row r="7304" spans="2:14" s="25" customFormat="1" ht="15" customHeight="1" x14ac:dyDescent="0.3">
      <c r="B7304" s="25" t="str">
        <f>IF(A7304="","",VLOOKUP(A7304,Tabulka3[[Číslo registrace  u jednorázové akce]:[Příjmení]],2,0))</f>
        <v/>
      </c>
      <c r="C7304" s="25" t="str">
        <f>IF(A7304="","",VLOOKUP(A7304,Tabulka3[[Číslo registrace  u jednorázové akce]:[Příjmení]],3,0))</f>
        <v/>
      </c>
      <c r="I7304" s="94"/>
      <c r="J7304" s="94"/>
      <c r="L7304" s="15"/>
      <c r="M7304" s="15"/>
      <c r="N7304" s="15"/>
    </row>
    <row r="7305" spans="2:14" s="25" customFormat="1" ht="15" customHeight="1" x14ac:dyDescent="0.3">
      <c r="B7305" s="25" t="str">
        <f>IF(A7305="","",VLOOKUP(A7305,Tabulka3[[Číslo registrace  u jednorázové akce]:[Příjmení]],2,0))</f>
        <v/>
      </c>
      <c r="C7305" s="25" t="str">
        <f>IF(A7305="","",VLOOKUP(A7305,Tabulka3[[Číslo registrace  u jednorázové akce]:[Příjmení]],3,0))</f>
        <v/>
      </c>
      <c r="I7305" s="94"/>
      <c r="J7305" s="94"/>
      <c r="L7305" s="15"/>
      <c r="M7305" s="15"/>
      <c r="N7305" s="15"/>
    </row>
    <row r="7306" spans="2:14" s="25" customFormat="1" ht="15" customHeight="1" x14ac:dyDescent="0.3">
      <c r="B7306" s="25" t="str">
        <f>IF(A7306="","",VLOOKUP(A7306,Tabulka3[[Číslo registrace  u jednorázové akce]:[Příjmení]],2,0))</f>
        <v/>
      </c>
      <c r="C7306" s="25" t="str">
        <f>IF(A7306="","",VLOOKUP(A7306,Tabulka3[[Číslo registrace  u jednorázové akce]:[Příjmení]],3,0))</f>
        <v/>
      </c>
      <c r="I7306" s="94"/>
      <c r="J7306" s="94"/>
      <c r="L7306" s="15"/>
      <c r="M7306" s="15"/>
      <c r="N7306" s="15"/>
    </row>
    <row r="7307" spans="2:14" s="25" customFormat="1" ht="15" customHeight="1" x14ac:dyDescent="0.3">
      <c r="B7307" s="25" t="str">
        <f>IF(A7307="","",VLOOKUP(A7307,Tabulka3[[Číslo registrace  u jednorázové akce]:[Příjmení]],2,0))</f>
        <v/>
      </c>
      <c r="C7307" s="25" t="str">
        <f>IF(A7307="","",VLOOKUP(A7307,Tabulka3[[Číslo registrace  u jednorázové akce]:[Příjmení]],3,0))</f>
        <v/>
      </c>
      <c r="I7307" s="94"/>
      <c r="J7307" s="94"/>
      <c r="L7307" s="15"/>
      <c r="M7307" s="15"/>
      <c r="N7307" s="15"/>
    </row>
    <row r="7308" spans="2:14" s="25" customFormat="1" ht="15" customHeight="1" x14ac:dyDescent="0.3">
      <c r="B7308" s="25" t="str">
        <f>IF(A7308="","",VLOOKUP(A7308,Tabulka3[[Číslo registrace  u jednorázové akce]:[Příjmení]],2,0))</f>
        <v/>
      </c>
      <c r="C7308" s="25" t="str">
        <f>IF(A7308="","",VLOOKUP(A7308,Tabulka3[[Číslo registrace  u jednorázové akce]:[Příjmení]],3,0))</f>
        <v/>
      </c>
      <c r="I7308" s="94"/>
      <c r="J7308" s="94"/>
      <c r="L7308" s="15"/>
      <c r="M7308" s="15"/>
      <c r="N7308" s="15"/>
    </row>
    <row r="7309" spans="2:14" s="25" customFormat="1" ht="15" customHeight="1" x14ac:dyDescent="0.3">
      <c r="B7309" s="25" t="str">
        <f>IF(A7309="","",VLOOKUP(A7309,Tabulka3[[Číslo registrace  u jednorázové akce]:[Příjmení]],2,0))</f>
        <v/>
      </c>
      <c r="C7309" s="25" t="str">
        <f>IF(A7309="","",VLOOKUP(A7309,Tabulka3[[Číslo registrace  u jednorázové akce]:[Příjmení]],3,0))</f>
        <v/>
      </c>
      <c r="I7309" s="94"/>
      <c r="J7309" s="94"/>
      <c r="L7309" s="15"/>
      <c r="M7309" s="15"/>
      <c r="N7309" s="15"/>
    </row>
    <row r="7310" spans="2:14" s="25" customFormat="1" ht="15" customHeight="1" x14ac:dyDescent="0.3">
      <c r="B7310" s="25" t="str">
        <f>IF(A7310="","",VLOOKUP(A7310,Tabulka3[[Číslo registrace  u jednorázové akce]:[Příjmení]],2,0))</f>
        <v/>
      </c>
      <c r="C7310" s="25" t="str">
        <f>IF(A7310="","",VLOOKUP(A7310,Tabulka3[[Číslo registrace  u jednorázové akce]:[Příjmení]],3,0))</f>
        <v/>
      </c>
      <c r="I7310" s="94"/>
      <c r="J7310" s="94"/>
      <c r="L7310" s="15"/>
      <c r="M7310" s="15"/>
      <c r="N7310" s="15"/>
    </row>
    <row r="7311" spans="2:14" s="25" customFormat="1" ht="15" customHeight="1" x14ac:dyDescent="0.3">
      <c r="B7311" s="25" t="str">
        <f>IF(A7311="","",VLOOKUP(A7311,Tabulka3[[Číslo registrace  u jednorázové akce]:[Příjmení]],2,0))</f>
        <v/>
      </c>
      <c r="C7311" s="25" t="str">
        <f>IF(A7311="","",VLOOKUP(A7311,Tabulka3[[Číslo registrace  u jednorázové akce]:[Příjmení]],3,0))</f>
        <v/>
      </c>
      <c r="I7311" s="94"/>
      <c r="J7311" s="94"/>
      <c r="L7311" s="15"/>
      <c r="M7311" s="15"/>
      <c r="N7311" s="15"/>
    </row>
    <row r="7312" spans="2:14" s="25" customFormat="1" ht="15" customHeight="1" x14ac:dyDescent="0.3">
      <c r="B7312" s="25" t="str">
        <f>IF(A7312="","",VLOOKUP(A7312,Tabulka3[[Číslo registrace  u jednorázové akce]:[Příjmení]],2,0))</f>
        <v/>
      </c>
      <c r="C7312" s="25" t="str">
        <f>IF(A7312="","",VLOOKUP(A7312,Tabulka3[[Číslo registrace  u jednorázové akce]:[Příjmení]],3,0))</f>
        <v/>
      </c>
      <c r="I7312" s="94"/>
      <c r="J7312" s="94"/>
      <c r="L7312" s="15"/>
      <c r="M7312" s="15"/>
      <c r="N7312" s="15"/>
    </row>
    <row r="7313" spans="2:14" s="25" customFormat="1" ht="15" customHeight="1" x14ac:dyDescent="0.3">
      <c r="B7313" s="25" t="str">
        <f>IF(A7313="","",VLOOKUP(A7313,Tabulka3[[Číslo registrace  u jednorázové akce]:[Příjmení]],2,0))</f>
        <v/>
      </c>
      <c r="C7313" s="25" t="str">
        <f>IF(A7313="","",VLOOKUP(A7313,Tabulka3[[Číslo registrace  u jednorázové akce]:[Příjmení]],3,0))</f>
        <v/>
      </c>
      <c r="I7313" s="94"/>
      <c r="J7313" s="94"/>
      <c r="L7313" s="15"/>
      <c r="M7313" s="15"/>
      <c r="N7313" s="15"/>
    </row>
    <row r="7314" spans="2:14" s="25" customFormat="1" ht="15" customHeight="1" x14ac:dyDescent="0.3">
      <c r="B7314" s="25" t="str">
        <f>IF(A7314="","",VLOOKUP(A7314,Tabulka3[[Číslo registrace  u jednorázové akce]:[Příjmení]],2,0))</f>
        <v/>
      </c>
      <c r="C7314" s="25" t="str">
        <f>IF(A7314="","",VLOOKUP(A7314,Tabulka3[[Číslo registrace  u jednorázové akce]:[Příjmení]],3,0))</f>
        <v/>
      </c>
      <c r="I7314" s="94"/>
      <c r="J7314" s="94"/>
      <c r="L7314" s="15"/>
      <c r="M7314" s="15"/>
      <c r="N7314" s="15"/>
    </row>
    <row r="7315" spans="2:14" s="25" customFormat="1" ht="15" customHeight="1" x14ac:dyDescent="0.3">
      <c r="B7315" s="25" t="str">
        <f>IF(A7315="","",VLOOKUP(A7315,Tabulka3[[Číslo registrace  u jednorázové akce]:[Příjmení]],2,0))</f>
        <v/>
      </c>
      <c r="C7315" s="25" t="str">
        <f>IF(A7315="","",VLOOKUP(A7315,Tabulka3[[Číslo registrace  u jednorázové akce]:[Příjmení]],3,0))</f>
        <v/>
      </c>
      <c r="I7315" s="94"/>
      <c r="J7315" s="94"/>
      <c r="L7315" s="15"/>
      <c r="M7315" s="15"/>
      <c r="N7315" s="15"/>
    </row>
    <row r="7316" spans="2:14" s="25" customFormat="1" ht="15" customHeight="1" x14ac:dyDescent="0.3">
      <c r="B7316" s="25" t="str">
        <f>IF(A7316="","",VLOOKUP(A7316,Tabulka3[[Číslo registrace  u jednorázové akce]:[Příjmení]],2,0))</f>
        <v/>
      </c>
      <c r="C7316" s="25" t="str">
        <f>IF(A7316="","",VLOOKUP(A7316,Tabulka3[[Číslo registrace  u jednorázové akce]:[Příjmení]],3,0))</f>
        <v/>
      </c>
      <c r="I7316" s="94"/>
      <c r="J7316" s="94"/>
      <c r="L7316" s="15"/>
      <c r="M7316" s="15"/>
      <c r="N7316" s="15"/>
    </row>
    <row r="7317" spans="2:14" s="25" customFormat="1" ht="15" customHeight="1" x14ac:dyDescent="0.3">
      <c r="B7317" s="25" t="str">
        <f>IF(A7317="","",VLOOKUP(A7317,Tabulka3[[Číslo registrace  u jednorázové akce]:[Příjmení]],2,0))</f>
        <v/>
      </c>
      <c r="C7317" s="25" t="str">
        <f>IF(A7317="","",VLOOKUP(A7317,Tabulka3[[Číslo registrace  u jednorázové akce]:[Příjmení]],3,0))</f>
        <v/>
      </c>
      <c r="I7317" s="94"/>
      <c r="J7317" s="94"/>
      <c r="L7317" s="15"/>
      <c r="M7317" s="15"/>
      <c r="N7317" s="15"/>
    </row>
    <row r="7318" spans="2:14" s="25" customFormat="1" ht="15" customHeight="1" x14ac:dyDescent="0.3">
      <c r="B7318" s="25" t="str">
        <f>IF(A7318="","",VLOOKUP(A7318,Tabulka3[[Číslo registrace  u jednorázové akce]:[Příjmení]],2,0))</f>
        <v/>
      </c>
      <c r="C7318" s="25" t="str">
        <f>IF(A7318="","",VLOOKUP(A7318,Tabulka3[[Číslo registrace  u jednorázové akce]:[Příjmení]],3,0))</f>
        <v/>
      </c>
      <c r="I7318" s="94"/>
      <c r="J7318" s="94"/>
      <c r="L7318" s="15"/>
      <c r="M7318" s="15"/>
      <c r="N7318" s="15"/>
    </row>
    <row r="7319" spans="2:14" s="25" customFormat="1" ht="15" customHeight="1" x14ac:dyDescent="0.3">
      <c r="B7319" s="25" t="str">
        <f>IF(A7319="","",VLOOKUP(A7319,Tabulka3[[Číslo registrace  u jednorázové akce]:[Příjmení]],2,0))</f>
        <v/>
      </c>
      <c r="C7319" s="25" t="str">
        <f>IF(A7319="","",VLOOKUP(A7319,Tabulka3[[Číslo registrace  u jednorázové akce]:[Příjmení]],3,0))</f>
        <v/>
      </c>
      <c r="I7319" s="94"/>
      <c r="J7319" s="94"/>
      <c r="L7319" s="15"/>
      <c r="M7319" s="15"/>
      <c r="N7319" s="15"/>
    </row>
    <row r="7320" spans="2:14" s="25" customFormat="1" ht="15" customHeight="1" x14ac:dyDescent="0.3">
      <c r="B7320" s="25" t="str">
        <f>IF(A7320="","",VLOOKUP(A7320,Tabulka3[[Číslo registrace  u jednorázové akce]:[Příjmení]],2,0))</f>
        <v/>
      </c>
      <c r="C7320" s="25" t="str">
        <f>IF(A7320="","",VLOOKUP(A7320,Tabulka3[[Číslo registrace  u jednorázové akce]:[Příjmení]],3,0))</f>
        <v/>
      </c>
      <c r="I7320" s="94"/>
      <c r="J7320" s="94"/>
      <c r="L7320" s="15"/>
      <c r="M7320" s="15"/>
      <c r="N7320" s="15"/>
    </row>
    <row r="7321" spans="2:14" s="25" customFormat="1" ht="15" customHeight="1" x14ac:dyDescent="0.3">
      <c r="B7321" s="25" t="str">
        <f>IF(A7321="","",VLOOKUP(A7321,Tabulka3[[Číslo registrace  u jednorázové akce]:[Příjmení]],2,0))</f>
        <v/>
      </c>
      <c r="C7321" s="25" t="str">
        <f>IF(A7321="","",VLOOKUP(A7321,Tabulka3[[Číslo registrace  u jednorázové akce]:[Příjmení]],3,0))</f>
        <v/>
      </c>
      <c r="I7321" s="94"/>
      <c r="J7321" s="94"/>
      <c r="L7321" s="15"/>
      <c r="M7321" s="15"/>
      <c r="N7321" s="15"/>
    </row>
    <row r="7322" spans="2:14" s="25" customFormat="1" ht="15" customHeight="1" x14ac:dyDescent="0.3">
      <c r="B7322" s="25" t="str">
        <f>IF(A7322="","",VLOOKUP(A7322,Tabulka3[[Číslo registrace  u jednorázové akce]:[Příjmení]],2,0))</f>
        <v/>
      </c>
      <c r="C7322" s="25" t="str">
        <f>IF(A7322="","",VLOOKUP(A7322,Tabulka3[[Číslo registrace  u jednorázové akce]:[Příjmení]],3,0))</f>
        <v/>
      </c>
      <c r="I7322" s="94"/>
      <c r="J7322" s="94"/>
      <c r="L7322" s="15"/>
      <c r="M7322" s="15"/>
      <c r="N7322" s="15"/>
    </row>
    <row r="7323" spans="2:14" s="25" customFormat="1" ht="15" customHeight="1" x14ac:dyDescent="0.3">
      <c r="B7323" s="25" t="str">
        <f>IF(A7323="","",VLOOKUP(A7323,Tabulka3[[Číslo registrace  u jednorázové akce]:[Příjmení]],2,0))</f>
        <v/>
      </c>
      <c r="C7323" s="25" t="str">
        <f>IF(A7323="","",VLOOKUP(A7323,Tabulka3[[Číslo registrace  u jednorázové akce]:[Příjmení]],3,0))</f>
        <v/>
      </c>
      <c r="I7323" s="94"/>
      <c r="J7323" s="94"/>
      <c r="L7323" s="15"/>
      <c r="M7323" s="15"/>
      <c r="N7323" s="15"/>
    </row>
    <row r="7324" spans="2:14" s="25" customFormat="1" ht="15" customHeight="1" x14ac:dyDescent="0.3">
      <c r="B7324" s="25" t="str">
        <f>IF(A7324="","",VLOOKUP(A7324,Tabulka3[[Číslo registrace  u jednorázové akce]:[Příjmení]],2,0))</f>
        <v/>
      </c>
      <c r="C7324" s="25" t="str">
        <f>IF(A7324="","",VLOOKUP(A7324,Tabulka3[[Číslo registrace  u jednorázové akce]:[Příjmení]],3,0))</f>
        <v/>
      </c>
      <c r="I7324" s="94"/>
      <c r="J7324" s="94"/>
      <c r="L7324" s="15"/>
      <c r="M7324" s="15"/>
      <c r="N7324" s="15"/>
    </row>
    <row r="7325" spans="2:14" s="25" customFormat="1" ht="15" customHeight="1" x14ac:dyDescent="0.3">
      <c r="B7325" s="25" t="str">
        <f>IF(A7325="","",VLOOKUP(A7325,Tabulka3[[Číslo registrace  u jednorázové akce]:[Příjmení]],2,0))</f>
        <v/>
      </c>
      <c r="C7325" s="25" t="str">
        <f>IF(A7325="","",VLOOKUP(A7325,Tabulka3[[Číslo registrace  u jednorázové akce]:[Příjmení]],3,0))</f>
        <v/>
      </c>
      <c r="I7325" s="94"/>
      <c r="J7325" s="94"/>
      <c r="L7325" s="15"/>
      <c r="M7325" s="15"/>
      <c r="N7325" s="15"/>
    </row>
    <row r="7326" spans="2:14" s="25" customFormat="1" ht="15" customHeight="1" x14ac:dyDescent="0.3">
      <c r="B7326" s="25" t="str">
        <f>IF(A7326="","",VLOOKUP(A7326,Tabulka3[[Číslo registrace  u jednorázové akce]:[Příjmení]],2,0))</f>
        <v/>
      </c>
      <c r="C7326" s="25" t="str">
        <f>IF(A7326="","",VLOOKUP(A7326,Tabulka3[[Číslo registrace  u jednorázové akce]:[Příjmení]],3,0))</f>
        <v/>
      </c>
      <c r="I7326" s="94"/>
      <c r="J7326" s="94"/>
      <c r="L7326" s="15"/>
      <c r="M7326" s="15"/>
      <c r="N7326" s="15"/>
    </row>
    <row r="7327" spans="2:14" s="25" customFormat="1" ht="15" customHeight="1" x14ac:dyDescent="0.3">
      <c r="B7327" s="25" t="str">
        <f>IF(A7327="","",VLOOKUP(A7327,Tabulka3[[Číslo registrace  u jednorázové akce]:[Příjmení]],2,0))</f>
        <v/>
      </c>
      <c r="C7327" s="25" t="str">
        <f>IF(A7327="","",VLOOKUP(A7327,Tabulka3[[Číslo registrace  u jednorázové akce]:[Příjmení]],3,0))</f>
        <v/>
      </c>
      <c r="I7327" s="94"/>
      <c r="J7327" s="94"/>
      <c r="L7327" s="15"/>
      <c r="M7327" s="15"/>
      <c r="N7327" s="15"/>
    </row>
    <row r="7328" spans="2:14" s="25" customFormat="1" ht="15" customHeight="1" x14ac:dyDescent="0.3">
      <c r="B7328" s="25" t="str">
        <f>IF(A7328="","",VLOOKUP(A7328,Tabulka3[[Číslo registrace  u jednorázové akce]:[Příjmení]],2,0))</f>
        <v/>
      </c>
      <c r="C7328" s="25" t="str">
        <f>IF(A7328="","",VLOOKUP(A7328,Tabulka3[[Číslo registrace  u jednorázové akce]:[Příjmení]],3,0))</f>
        <v/>
      </c>
      <c r="I7328" s="94"/>
      <c r="J7328" s="94"/>
      <c r="L7328" s="15"/>
      <c r="M7328" s="15"/>
      <c r="N7328" s="15"/>
    </row>
    <row r="7329" spans="2:14" s="25" customFormat="1" ht="15" customHeight="1" x14ac:dyDescent="0.3">
      <c r="B7329" s="25" t="str">
        <f>IF(A7329="","",VLOOKUP(A7329,Tabulka3[[Číslo registrace  u jednorázové akce]:[Příjmení]],2,0))</f>
        <v/>
      </c>
      <c r="C7329" s="25" t="str">
        <f>IF(A7329="","",VLOOKUP(A7329,Tabulka3[[Číslo registrace  u jednorázové akce]:[Příjmení]],3,0))</f>
        <v/>
      </c>
      <c r="I7329" s="94"/>
      <c r="J7329" s="94"/>
      <c r="L7329" s="15"/>
      <c r="M7329" s="15"/>
      <c r="N7329" s="15"/>
    </row>
    <row r="7330" spans="2:14" s="25" customFormat="1" ht="15" customHeight="1" x14ac:dyDescent="0.3">
      <c r="B7330" s="25" t="str">
        <f>IF(A7330="","",VLOOKUP(A7330,Tabulka3[[Číslo registrace  u jednorázové akce]:[Příjmení]],2,0))</f>
        <v/>
      </c>
      <c r="C7330" s="25" t="str">
        <f>IF(A7330="","",VLOOKUP(A7330,Tabulka3[[Číslo registrace  u jednorázové akce]:[Příjmení]],3,0))</f>
        <v/>
      </c>
      <c r="I7330" s="94"/>
      <c r="J7330" s="94"/>
      <c r="L7330" s="15"/>
      <c r="M7330" s="15"/>
      <c r="N7330" s="15"/>
    </row>
    <row r="7331" spans="2:14" s="25" customFormat="1" ht="15" customHeight="1" x14ac:dyDescent="0.3">
      <c r="B7331" s="25" t="str">
        <f>IF(A7331="","",VLOOKUP(A7331,Tabulka3[[Číslo registrace  u jednorázové akce]:[Příjmení]],2,0))</f>
        <v/>
      </c>
      <c r="C7331" s="25" t="str">
        <f>IF(A7331="","",VLOOKUP(A7331,Tabulka3[[Číslo registrace  u jednorázové akce]:[Příjmení]],3,0))</f>
        <v/>
      </c>
      <c r="I7331" s="94"/>
      <c r="J7331" s="94"/>
      <c r="L7331" s="15"/>
      <c r="M7331" s="15"/>
      <c r="N7331" s="15"/>
    </row>
    <row r="7332" spans="2:14" s="25" customFormat="1" ht="15" customHeight="1" x14ac:dyDescent="0.3">
      <c r="B7332" s="25" t="str">
        <f>IF(A7332="","",VLOOKUP(A7332,Tabulka3[[Číslo registrace  u jednorázové akce]:[Příjmení]],2,0))</f>
        <v/>
      </c>
      <c r="C7332" s="25" t="str">
        <f>IF(A7332="","",VLOOKUP(A7332,Tabulka3[[Číslo registrace  u jednorázové akce]:[Příjmení]],3,0))</f>
        <v/>
      </c>
      <c r="I7332" s="94"/>
      <c r="J7332" s="94"/>
      <c r="L7332" s="15"/>
      <c r="M7332" s="15"/>
      <c r="N7332" s="15"/>
    </row>
    <row r="7333" spans="2:14" s="25" customFormat="1" ht="15" customHeight="1" x14ac:dyDescent="0.3">
      <c r="B7333" s="25" t="str">
        <f>IF(A7333="","",VLOOKUP(A7333,Tabulka3[[Číslo registrace  u jednorázové akce]:[Příjmení]],2,0))</f>
        <v/>
      </c>
      <c r="C7333" s="25" t="str">
        <f>IF(A7333="","",VLOOKUP(A7333,Tabulka3[[Číslo registrace  u jednorázové akce]:[Příjmení]],3,0))</f>
        <v/>
      </c>
      <c r="I7333" s="94"/>
      <c r="J7333" s="94"/>
      <c r="L7333" s="15"/>
      <c r="M7333" s="15"/>
      <c r="N7333" s="15"/>
    </row>
    <row r="7334" spans="2:14" s="25" customFormat="1" ht="15" customHeight="1" x14ac:dyDescent="0.3">
      <c r="B7334" s="25" t="str">
        <f>IF(A7334="","",VLOOKUP(A7334,Tabulka3[[Číslo registrace  u jednorázové akce]:[Příjmení]],2,0))</f>
        <v/>
      </c>
      <c r="C7334" s="25" t="str">
        <f>IF(A7334="","",VLOOKUP(A7334,Tabulka3[[Číslo registrace  u jednorázové akce]:[Příjmení]],3,0))</f>
        <v/>
      </c>
      <c r="I7334" s="94"/>
      <c r="J7334" s="94"/>
      <c r="L7334" s="15"/>
      <c r="M7334" s="15"/>
      <c r="N7334" s="15"/>
    </row>
    <row r="7335" spans="2:14" s="25" customFormat="1" ht="15" customHeight="1" x14ac:dyDescent="0.3">
      <c r="B7335" s="25" t="str">
        <f>IF(A7335="","",VLOOKUP(A7335,Tabulka3[[Číslo registrace  u jednorázové akce]:[Příjmení]],2,0))</f>
        <v/>
      </c>
      <c r="C7335" s="25" t="str">
        <f>IF(A7335="","",VLOOKUP(A7335,Tabulka3[[Číslo registrace  u jednorázové akce]:[Příjmení]],3,0))</f>
        <v/>
      </c>
      <c r="I7335" s="94"/>
      <c r="J7335" s="94"/>
      <c r="L7335" s="15"/>
      <c r="M7335" s="15"/>
      <c r="N7335" s="15"/>
    </row>
    <row r="7336" spans="2:14" s="25" customFormat="1" ht="15" customHeight="1" x14ac:dyDescent="0.3">
      <c r="B7336" s="25" t="str">
        <f>IF(A7336="","",VLOOKUP(A7336,Tabulka3[[Číslo registrace  u jednorázové akce]:[Příjmení]],2,0))</f>
        <v/>
      </c>
      <c r="C7336" s="25" t="str">
        <f>IF(A7336="","",VLOOKUP(A7336,Tabulka3[[Číslo registrace  u jednorázové akce]:[Příjmení]],3,0))</f>
        <v/>
      </c>
      <c r="I7336" s="94"/>
      <c r="J7336" s="94"/>
      <c r="L7336" s="15"/>
      <c r="M7336" s="15"/>
      <c r="N7336" s="15"/>
    </row>
    <row r="7337" spans="2:14" s="25" customFormat="1" ht="15" customHeight="1" x14ac:dyDescent="0.3">
      <c r="B7337" s="25" t="str">
        <f>IF(A7337="","",VLOOKUP(A7337,Tabulka3[[Číslo registrace  u jednorázové akce]:[Příjmení]],2,0))</f>
        <v/>
      </c>
      <c r="C7337" s="25" t="str">
        <f>IF(A7337="","",VLOOKUP(A7337,Tabulka3[[Číslo registrace  u jednorázové akce]:[Příjmení]],3,0))</f>
        <v/>
      </c>
      <c r="I7337" s="94"/>
      <c r="J7337" s="94"/>
      <c r="L7337" s="15"/>
      <c r="M7337" s="15"/>
      <c r="N7337" s="15"/>
    </row>
    <row r="7338" spans="2:14" s="25" customFormat="1" ht="15" customHeight="1" x14ac:dyDescent="0.3">
      <c r="B7338" s="25" t="str">
        <f>IF(A7338="","",VLOOKUP(A7338,Tabulka3[[Číslo registrace  u jednorázové akce]:[Příjmení]],2,0))</f>
        <v/>
      </c>
      <c r="C7338" s="25" t="str">
        <f>IF(A7338="","",VLOOKUP(A7338,Tabulka3[[Číslo registrace  u jednorázové akce]:[Příjmení]],3,0))</f>
        <v/>
      </c>
      <c r="I7338" s="94"/>
      <c r="J7338" s="94"/>
      <c r="L7338" s="15"/>
      <c r="M7338" s="15"/>
      <c r="N7338" s="15"/>
    </row>
    <row r="7339" spans="2:14" s="25" customFormat="1" ht="15" customHeight="1" x14ac:dyDescent="0.3">
      <c r="B7339" s="25" t="str">
        <f>IF(A7339="","",VLOOKUP(A7339,Tabulka3[[Číslo registrace  u jednorázové akce]:[Příjmení]],2,0))</f>
        <v/>
      </c>
      <c r="C7339" s="25" t="str">
        <f>IF(A7339="","",VLOOKUP(A7339,Tabulka3[[Číslo registrace  u jednorázové akce]:[Příjmení]],3,0))</f>
        <v/>
      </c>
      <c r="I7339" s="94"/>
      <c r="J7339" s="94"/>
      <c r="L7339" s="15"/>
      <c r="M7339" s="15"/>
      <c r="N7339" s="15"/>
    </row>
    <row r="7340" spans="2:14" s="25" customFormat="1" ht="15" customHeight="1" x14ac:dyDescent="0.3">
      <c r="B7340" s="25" t="str">
        <f>IF(A7340="","",VLOOKUP(A7340,Tabulka3[[Číslo registrace  u jednorázové akce]:[Příjmení]],2,0))</f>
        <v/>
      </c>
      <c r="C7340" s="25" t="str">
        <f>IF(A7340="","",VLOOKUP(A7340,Tabulka3[[Číslo registrace  u jednorázové akce]:[Příjmení]],3,0))</f>
        <v/>
      </c>
      <c r="I7340" s="94"/>
      <c r="J7340" s="94"/>
      <c r="L7340" s="15"/>
      <c r="M7340" s="15"/>
      <c r="N7340" s="15"/>
    </row>
    <row r="7341" spans="2:14" s="25" customFormat="1" ht="15" customHeight="1" x14ac:dyDescent="0.3">
      <c r="B7341" s="25" t="str">
        <f>IF(A7341="","",VLOOKUP(A7341,Tabulka3[[Číslo registrace  u jednorázové akce]:[Příjmení]],2,0))</f>
        <v/>
      </c>
      <c r="C7341" s="25" t="str">
        <f>IF(A7341="","",VLOOKUP(A7341,Tabulka3[[Číslo registrace  u jednorázové akce]:[Příjmení]],3,0))</f>
        <v/>
      </c>
      <c r="I7341" s="94"/>
      <c r="J7341" s="94"/>
      <c r="L7341" s="15"/>
      <c r="M7341" s="15"/>
      <c r="N7341" s="15"/>
    </row>
    <row r="7342" spans="2:14" s="25" customFormat="1" ht="15" customHeight="1" x14ac:dyDescent="0.3">
      <c r="B7342" s="25" t="str">
        <f>IF(A7342="","",VLOOKUP(A7342,Tabulka3[[Číslo registrace  u jednorázové akce]:[Příjmení]],2,0))</f>
        <v/>
      </c>
      <c r="C7342" s="25" t="str">
        <f>IF(A7342="","",VLOOKUP(A7342,Tabulka3[[Číslo registrace  u jednorázové akce]:[Příjmení]],3,0))</f>
        <v/>
      </c>
      <c r="I7342" s="94"/>
      <c r="J7342" s="94"/>
      <c r="L7342" s="15"/>
      <c r="M7342" s="15"/>
      <c r="N7342" s="15"/>
    </row>
    <row r="7343" spans="2:14" s="25" customFormat="1" ht="15" customHeight="1" x14ac:dyDescent="0.3">
      <c r="B7343" s="25" t="str">
        <f>IF(A7343="","",VLOOKUP(A7343,Tabulka3[[Číslo registrace  u jednorázové akce]:[Příjmení]],2,0))</f>
        <v/>
      </c>
      <c r="C7343" s="25" t="str">
        <f>IF(A7343="","",VLOOKUP(A7343,Tabulka3[[Číslo registrace  u jednorázové akce]:[Příjmení]],3,0))</f>
        <v/>
      </c>
      <c r="I7343" s="94"/>
      <c r="J7343" s="94"/>
      <c r="L7343" s="15"/>
      <c r="M7343" s="15"/>
      <c r="N7343" s="15"/>
    </row>
    <row r="7344" spans="2:14" s="25" customFormat="1" ht="15" customHeight="1" x14ac:dyDescent="0.3">
      <c r="B7344" s="25" t="str">
        <f>IF(A7344="","",VLOOKUP(A7344,Tabulka3[[Číslo registrace  u jednorázové akce]:[Příjmení]],2,0))</f>
        <v/>
      </c>
      <c r="C7344" s="25" t="str">
        <f>IF(A7344="","",VLOOKUP(A7344,Tabulka3[[Číslo registrace  u jednorázové akce]:[Příjmení]],3,0))</f>
        <v/>
      </c>
      <c r="I7344" s="94"/>
      <c r="J7344" s="94"/>
      <c r="L7344" s="15"/>
      <c r="M7344" s="15"/>
      <c r="N7344" s="15"/>
    </row>
    <row r="7345" spans="2:14" s="25" customFormat="1" ht="15" customHeight="1" x14ac:dyDescent="0.3">
      <c r="B7345" s="25" t="str">
        <f>IF(A7345="","",VLOOKUP(A7345,Tabulka3[[Číslo registrace  u jednorázové akce]:[Příjmení]],2,0))</f>
        <v/>
      </c>
      <c r="C7345" s="25" t="str">
        <f>IF(A7345="","",VLOOKUP(A7345,Tabulka3[[Číslo registrace  u jednorázové akce]:[Příjmení]],3,0))</f>
        <v/>
      </c>
      <c r="I7345" s="94"/>
      <c r="J7345" s="94"/>
      <c r="L7345" s="15"/>
      <c r="M7345" s="15"/>
      <c r="N7345" s="15"/>
    </row>
    <row r="7346" spans="2:14" s="25" customFormat="1" ht="15" customHeight="1" x14ac:dyDescent="0.3">
      <c r="B7346" s="25" t="str">
        <f>IF(A7346="","",VLOOKUP(A7346,Tabulka3[[Číslo registrace  u jednorázové akce]:[Příjmení]],2,0))</f>
        <v/>
      </c>
      <c r="C7346" s="25" t="str">
        <f>IF(A7346="","",VLOOKUP(A7346,Tabulka3[[Číslo registrace  u jednorázové akce]:[Příjmení]],3,0))</f>
        <v/>
      </c>
      <c r="I7346" s="94"/>
      <c r="J7346" s="94"/>
      <c r="L7346" s="15"/>
      <c r="M7346" s="15"/>
      <c r="N7346" s="15"/>
    </row>
    <row r="7347" spans="2:14" s="25" customFormat="1" ht="15" customHeight="1" x14ac:dyDescent="0.3">
      <c r="B7347" s="25" t="str">
        <f>IF(A7347="","",VLOOKUP(A7347,Tabulka3[[Číslo registrace  u jednorázové akce]:[Příjmení]],2,0))</f>
        <v/>
      </c>
      <c r="C7347" s="25" t="str">
        <f>IF(A7347="","",VLOOKUP(A7347,Tabulka3[[Číslo registrace  u jednorázové akce]:[Příjmení]],3,0))</f>
        <v/>
      </c>
      <c r="I7347" s="94"/>
      <c r="J7347" s="94"/>
      <c r="L7347" s="15"/>
      <c r="M7347" s="15"/>
      <c r="N7347" s="15"/>
    </row>
    <row r="7348" spans="2:14" s="25" customFormat="1" ht="15" customHeight="1" x14ac:dyDescent="0.3">
      <c r="B7348" s="25" t="str">
        <f>IF(A7348="","",VLOOKUP(A7348,Tabulka3[[Číslo registrace  u jednorázové akce]:[Příjmení]],2,0))</f>
        <v/>
      </c>
      <c r="C7348" s="25" t="str">
        <f>IF(A7348="","",VLOOKUP(A7348,Tabulka3[[Číslo registrace  u jednorázové akce]:[Příjmení]],3,0))</f>
        <v/>
      </c>
      <c r="I7348" s="94"/>
      <c r="J7348" s="94"/>
      <c r="L7348" s="15"/>
      <c r="M7348" s="15"/>
      <c r="N7348" s="15"/>
    </row>
    <row r="7349" spans="2:14" s="25" customFormat="1" ht="15" customHeight="1" x14ac:dyDescent="0.3">
      <c r="B7349" s="25" t="str">
        <f>IF(A7349="","",VLOOKUP(A7349,Tabulka3[[Číslo registrace  u jednorázové akce]:[Příjmení]],2,0))</f>
        <v/>
      </c>
      <c r="C7349" s="25" t="str">
        <f>IF(A7349="","",VLOOKUP(A7349,Tabulka3[[Číslo registrace  u jednorázové akce]:[Příjmení]],3,0))</f>
        <v/>
      </c>
      <c r="I7349" s="94"/>
      <c r="J7349" s="94"/>
      <c r="L7349" s="15"/>
      <c r="M7349" s="15"/>
      <c r="N7349" s="15"/>
    </row>
    <row r="7350" spans="2:14" s="25" customFormat="1" ht="15" customHeight="1" x14ac:dyDescent="0.3">
      <c r="B7350" s="25" t="str">
        <f>IF(A7350="","",VLOOKUP(A7350,Tabulka3[[Číslo registrace  u jednorázové akce]:[Příjmení]],2,0))</f>
        <v/>
      </c>
      <c r="C7350" s="25" t="str">
        <f>IF(A7350="","",VLOOKUP(A7350,Tabulka3[[Číslo registrace  u jednorázové akce]:[Příjmení]],3,0))</f>
        <v/>
      </c>
      <c r="I7350" s="94"/>
      <c r="J7350" s="94"/>
      <c r="L7350" s="15"/>
      <c r="M7350" s="15"/>
      <c r="N7350" s="15"/>
    </row>
    <row r="7351" spans="2:14" s="25" customFormat="1" ht="15" customHeight="1" x14ac:dyDescent="0.3">
      <c r="B7351" s="25" t="str">
        <f>IF(A7351="","",VLOOKUP(A7351,Tabulka3[[Číslo registrace  u jednorázové akce]:[Příjmení]],2,0))</f>
        <v/>
      </c>
      <c r="C7351" s="25" t="str">
        <f>IF(A7351="","",VLOOKUP(A7351,Tabulka3[[Číslo registrace  u jednorázové akce]:[Příjmení]],3,0))</f>
        <v/>
      </c>
      <c r="I7351" s="94"/>
      <c r="J7351" s="94"/>
      <c r="L7351" s="15"/>
      <c r="M7351" s="15"/>
      <c r="N7351" s="15"/>
    </row>
    <row r="7352" spans="2:14" s="25" customFormat="1" ht="15" customHeight="1" x14ac:dyDescent="0.3">
      <c r="B7352" s="25" t="str">
        <f>IF(A7352="","",VLOOKUP(A7352,Tabulka3[[Číslo registrace  u jednorázové akce]:[Příjmení]],2,0))</f>
        <v/>
      </c>
      <c r="C7352" s="25" t="str">
        <f>IF(A7352="","",VLOOKUP(A7352,Tabulka3[[Číslo registrace  u jednorázové akce]:[Příjmení]],3,0))</f>
        <v/>
      </c>
      <c r="I7352" s="94"/>
      <c r="J7352" s="94"/>
      <c r="L7352" s="15"/>
      <c r="M7352" s="15"/>
      <c r="N7352" s="15"/>
    </row>
    <row r="7353" spans="2:14" s="25" customFormat="1" ht="15" customHeight="1" x14ac:dyDescent="0.3">
      <c r="B7353" s="25" t="str">
        <f>IF(A7353="","",VLOOKUP(A7353,Tabulka3[[Číslo registrace  u jednorázové akce]:[Příjmení]],2,0))</f>
        <v/>
      </c>
      <c r="C7353" s="25" t="str">
        <f>IF(A7353="","",VLOOKUP(A7353,Tabulka3[[Číslo registrace  u jednorázové akce]:[Příjmení]],3,0))</f>
        <v/>
      </c>
      <c r="I7353" s="94"/>
      <c r="J7353" s="94"/>
      <c r="L7353" s="15"/>
      <c r="M7353" s="15"/>
      <c r="N7353" s="15"/>
    </row>
    <row r="7354" spans="2:14" s="25" customFormat="1" ht="15" customHeight="1" x14ac:dyDescent="0.3">
      <c r="B7354" s="25" t="str">
        <f>IF(A7354="","",VLOOKUP(A7354,Tabulka3[[Číslo registrace  u jednorázové akce]:[Příjmení]],2,0))</f>
        <v/>
      </c>
      <c r="C7354" s="25" t="str">
        <f>IF(A7354="","",VLOOKUP(A7354,Tabulka3[[Číslo registrace  u jednorázové akce]:[Příjmení]],3,0))</f>
        <v/>
      </c>
      <c r="I7354" s="94"/>
      <c r="J7354" s="94"/>
      <c r="L7354" s="15"/>
      <c r="M7354" s="15"/>
      <c r="N7354" s="15"/>
    </row>
    <row r="7355" spans="2:14" s="25" customFormat="1" ht="15" customHeight="1" x14ac:dyDescent="0.3">
      <c r="B7355" s="25" t="str">
        <f>IF(A7355="","",VLOOKUP(A7355,Tabulka3[[Číslo registrace  u jednorázové akce]:[Příjmení]],2,0))</f>
        <v/>
      </c>
      <c r="C7355" s="25" t="str">
        <f>IF(A7355="","",VLOOKUP(A7355,Tabulka3[[Číslo registrace  u jednorázové akce]:[Příjmení]],3,0))</f>
        <v/>
      </c>
      <c r="I7355" s="94"/>
      <c r="J7355" s="94"/>
      <c r="L7355" s="15"/>
      <c r="M7355" s="15"/>
      <c r="N7355" s="15"/>
    </row>
    <row r="7356" spans="2:14" s="25" customFormat="1" ht="15" customHeight="1" x14ac:dyDescent="0.3">
      <c r="B7356" s="25" t="str">
        <f>IF(A7356="","",VLOOKUP(A7356,Tabulka3[[Číslo registrace  u jednorázové akce]:[Příjmení]],2,0))</f>
        <v/>
      </c>
      <c r="C7356" s="25" t="str">
        <f>IF(A7356="","",VLOOKUP(A7356,Tabulka3[[Číslo registrace  u jednorázové akce]:[Příjmení]],3,0))</f>
        <v/>
      </c>
      <c r="I7356" s="94"/>
      <c r="J7356" s="94"/>
      <c r="L7356" s="15"/>
      <c r="M7356" s="15"/>
      <c r="N7356" s="15"/>
    </row>
    <row r="7357" spans="2:14" s="25" customFormat="1" ht="15" customHeight="1" x14ac:dyDescent="0.3">
      <c r="B7357" s="25" t="str">
        <f>IF(A7357="","",VLOOKUP(A7357,Tabulka3[[Číslo registrace  u jednorázové akce]:[Příjmení]],2,0))</f>
        <v/>
      </c>
      <c r="C7357" s="25" t="str">
        <f>IF(A7357="","",VLOOKUP(A7357,Tabulka3[[Číslo registrace  u jednorázové akce]:[Příjmení]],3,0))</f>
        <v/>
      </c>
      <c r="I7357" s="94"/>
      <c r="J7357" s="94"/>
      <c r="L7357" s="15"/>
      <c r="M7357" s="15"/>
      <c r="N7357" s="15"/>
    </row>
    <row r="7358" spans="2:14" s="25" customFormat="1" ht="15" customHeight="1" x14ac:dyDescent="0.3">
      <c r="B7358" s="25" t="str">
        <f>IF(A7358="","",VLOOKUP(A7358,Tabulka3[[Číslo registrace  u jednorázové akce]:[Příjmení]],2,0))</f>
        <v/>
      </c>
      <c r="C7358" s="25" t="str">
        <f>IF(A7358="","",VLOOKUP(A7358,Tabulka3[[Číslo registrace  u jednorázové akce]:[Příjmení]],3,0))</f>
        <v/>
      </c>
      <c r="I7358" s="94"/>
      <c r="J7358" s="94"/>
      <c r="L7358" s="15"/>
      <c r="M7358" s="15"/>
      <c r="N7358" s="15"/>
    </row>
    <row r="7359" spans="2:14" s="25" customFormat="1" ht="15" customHeight="1" x14ac:dyDescent="0.3">
      <c r="B7359" s="25" t="str">
        <f>IF(A7359="","",VLOOKUP(A7359,Tabulka3[[Číslo registrace  u jednorázové akce]:[Příjmení]],2,0))</f>
        <v/>
      </c>
      <c r="C7359" s="25" t="str">
        <f>IF(A7359="","",VLOOKUP(A7359,Tabulka3[[Číslo registrace  u jednorázové akce]:[Příjmení]],3,0))</f>
        <v/>
      </c>
      <c r="I7359" s="94"/>
      <c r="J7359" s="94"/>
      <c r="L7359" s="15"/>
      <c r="M7359" s="15"/>
      <c r="N7359" s="15"/>
    </row>
    <row r="7360" spans="2:14" s="25" customFormat="1" ht="15" customHeight="1" x14ac:dyDescent="0.3">
      <c r="B7360" s="25" t="str">
        <f>IF(A7360="","",VLOOKUP(A7360,Tabulka3[[Číslo registrace  u jednorázové akce]:[Příjmení]],2,0))</f>
        <v/>
      </c>
      <c r="C7360" s="25" t="str">
        <f>IF(A7360="","",VLOOKUP(A7360,Tabulka3[[Číslo registrace  u jednorázové akce]:[Příjmení]],3,0))</f>
        <v/>
      </c>
      <c r="I7360" s="94"/>
      <c r="J7360" s="94"/>
      <c r="L7360" s="15"/>
      <c r="M7360" s="15"/>
      <c r="N7360" s="15"/>
    </row>
    <row r="7361" spans="2:14" s="25" customFormat="1" ht="15" customHeight="1" x14ac:dyDescent="0.3">
      <c r="B7361" s="25" t="str">
        <f>IF(A7361="","",VLOOKUP(A7361,Tabulka3[[Číslo registrace  u jednorázové akce]:[Příjmení]],2,0))</f>
        <v/>
      </c>
      <c r="C7361" s="25" t="str">
        <f>IF(A7361="","",VLOOKUP(A7361,Tabulka3[[Číslo registrace  u jednorázové akce]:[Příjmení]],3,0))</f>
        <v/>
      </c>
      <c r="I7361" s="94"/>
      <c r="J7361" s="94"/>
      <c r="L7361" s="15"/>
      <c r="M7361" s="15"/>
      <c r="N7361" s="15"/>
    </row>
    <row r="7362" spans="2:14" s="25" customFormat="1" ht="15" customHeight="1" x14ac:dyDescent="0.3">
      <c r="B7362" s="25" t="str">
        <f>IF(A7362="","",VLOOKUP(A7362,Tabulka3[[Číslo registrace  u jednorázové akce]:[Příjmení]],2,0))</f>
        <v/>
      </c>
      <c r="C7362" s="25" t="str">
        <f>IF(A7362="","",VLOOKUP(A7362,Tabulka3[[Číslo registrace  u jednorázové akce]:[Příjmení]],3,0))</f>
        <v/>
      </c>
      <c r="I7362" s="94"/>
      <c r="J7362" s="94"/>
      <c r="L7362" s="15"/>
      <c r="M7362" s="15"/>
      <c r="N7362" s="15"/>
    </row>
    <row r="7363" spans="2:14" s="25" customFormat="1" ht="15" customHeight="1" x14ac:dyDescent="0.3">
      <c r="B7363" s="25" t="str">
        <f>IF(A7363="","",VLOOKUP(A7363,Tabulka3[[Číslo registrace  u jednorázové akce]:[Příjmení]],2,0))</f>
        <v/>
      </c>
      <c r="C7363" s="25" t="str">
        <f>IF(A7363="","",VLOOKUP(A7363,Tabulka3[[Číslo registrace  u jednorázové akce]:[Příjmení]],3,0))</f>
        <v/>
      </c>
      <c r="I7363" s="94"/>
      <c r="J7363" s="94"/>
      <c r="L7363" s="15"/>
      <c r="M7363" s="15"/>
      <c r="N7363" s="15"/>
    </row>
    <row r="7364" spans="2:14" s="25" customFormat="1" ht="15" customHeight="1" x14ac:dyDescent="0.3">
      <c r="B7364" s="25" t="str">
        <f>IF(A7364="","",VLOOKUP(A7364,Tabulka3[[Číslo registrace  u jednorázové akce]:[Příjmení]],2,0))</f>
        <v/>
      </c>
      <c r="C7364" s="25" t="str">
        <f>IF(A7364="","",VLOOKUP(A7364,Tabulka3[[Číslo registrace  u jednorázové akce]:[Příjmení]],3,0))</f>
        <v/>
      </c>
      <c r="I7364" s="94"/>
      <c r="J7364" s="94"/>
      <c r="L7364" s="15"/>
      <c r="M7364" s="15"/>
      <c r="N7364" s="15"/>
    </row>
    <row r="7365" spans="2:14" s="25" customFormat="1" ht="15" customHeight="1" x14ac:dyDescent="0.3">
      <c r="B7365" s="25" t="str">
        <f>IF(A7365="","",VLOOKUP(A7365,Tabulka3[[Číslo registrace  u jednorázové akce]:[Příjmení]],2,0))</f>
        <v/>
      </c>
      <c r="C7365" s="25" t="str">
        <f>IF(A7365="","",VLOOKUP(A7365,Tabulka3[[Číslo registrace  u jednorázové akce]:[Příjmení]],3,0))</f>
        <v/>
      </c>
      <c r="I7365" s="94"/>
      <c r="J7365" s="94"/>
      <c r="L7365" s="15"/>
      <c r="M7365" s="15"/>
      <c r="N7365" s="15"/>
    </row>
    <row r="7366" spans="2:14" s="25" customFormat="1" ht="15" customHeight="1" x14ac:dyDescent="0.3">
      <c r="B7366" s="25" t="str">
        <f>IF(A7366="","",VLOOKUP(A7366,Tabulka3[[Číslo registrace  u jednorázové akce]:[Příjmení]],2,0))</f>
        <v/>
      </c>
      <c r="C7366" s="25" t="str">
        <f>IF(A7366="","",VLOOKUP(A7366,Tabulka3[[Číslo registrace  u jednorázové akce]:[Příjmení]],3,0))</f>
        <v/>
      </c>
      <c r="I7366" s="94"/>
      <c r="J7366" s="94"/>
      <c r="L7366" s="15"/>
      <c r="M7366" s="15"/>
      <c r="N7366" s="15"/>
    </row>
    <row r="7367" spans="2:14" s="25" customFormat="1" ht="15" customHeight="1" x14ac:dyDescent="0.3">
      <c r="B7367" s="25" t="str">
        <f>IF(A7367="","",VLOOKUP(A7367,Tabulka3[[Číslo registrace  u jednorázové akce]:[Příjmení]],2,0))</f>
        <v/>
      </c>
      <c r="C7367" s="25" t="str">
        <f>IF(A7367="","",VLOOKUP(A7367,Tabulka3[[Číslo registrace  u jednorázové akce]:[Příjmení]],3,0))</f>
        <v/>
      </c>
      <c r="I7367" s="94"/>
      <c r="J7367" s="94"/>
      <c r="L7367" s="15"/>
      <c r="M7367" s="15"/>
      <c r="N7367" s="15"/>
    </row>
    <row r="7368" spans="2:14" s="25" customFormat="1" ht="15" customHeight="1" x14ac:dyDescent="0.3">
      <c r="B7368" s="25" t="str">
        <f>IF(A7368="","",VLOOKUP(A7368,Tabulka3[[Číslo registrace  u jednorázové akce]:[Příjmení]],2,0))</f>
        <v/>
      </c>
      <c r="C7368" s="25" t="str">
        <f>IF(A7368="","",VLOOKUP(A7368,Tabulka3[[Číslo registrace  u jednorázové akce]:[Příjmení]],3,0))</f>
        <v/>
      </c>
      <c r="I7368" s="94"/>
      <c r="J7368" s="94"/>
      <c r="L7368" s="15"/>
      <c r="M7368" s="15"/>
      <c r="N7368" s="15"/>
    </row>
    <row r="7369" spans="2:14" s="25" customFormat="1" ht="15" customHeight="1" x14ac:dyDescent="0.3">
      <c r="B7369" s="25" t="str">
        <f>IF(A7369="","",VLOOKUP(A7369,Tabulka3[[Číslo registrace  u jednorázové akce]:[Příjmení]],2,0))</f>
        <v/>
      </c>
      <c r="C7369" s="25" t="str">
        <f>IF(A7369="","",VLOOKUP(A7369,Tabulka3[[Číslo registrace  u jednorázové akce]:[Příjmení]],3,0))</f>
        <v/>
      </c>
      <c r="I7369" s="94"/>
      <c r="J7369" s="94"/>
      <c r="L7369" s="15"/>
      <c r="M7369" s="15"/>
      <c r="N7369" s="15"/>
    </row>
    <row r="7370" spans="2:14" s="25" customFormat="1" ht="15" customHeight="1" x14ac:dyDescent="0.3">
      <c r="B7370" s="25" t="str">
        <f>IF(A7370="","",VLOOKUP(A7370,Tabulka3[[Číslo registrace  u jednorázové akce]:[Příjmení]],2,0))</f>
        <v/>
      </c>
      <c r="C7370" s="25" t="str">
        <f>IF(A7370="","",VLOOKUP(A7370,Tabulka3[[Číslo registrace  u jednorázové akce]:[Příjmení]],3,0))</f>
        <v/>
      </c>
      <c r="I7370" s="94"/>
      <c r="J7370" s="94"/>
      <c r="L7370" s="15"/>
      <c r="M7370" s="15"/>
      <c r="N7370" s="15"/>
    </row>
    <row r="7371" spans="2:14" s="25" customFormat="1" ht="15" customHeight="1" x14ac:dyDescent="0.3">
      <c r="B7371" s="25" t="str">
        <f>IF(A7371="","",VLOOKUP(A7371,Tabulka3[[Číslo registrace  u jednorázové akce]:[Příjmení]],2,0))</f>
        <v/>
      </c>
      <c r="C7371" s="25" t="str">
        <f>IF(A7371="","",VLOOKUP(A7371,Tabulka3[[Číslo registrace  u jednorázové akce]:[Příjmení]],3,0))</f>
        <v/>
      </c>
      <c r="I7371" s="94"/>
      <c r="J7371" s="94"/>
      <c r="L7371" s="15"/>
      <c r="M7371" s="15"/>
      <c r="N7371" s="15"/>
    </row>
    <row r="7372" spans="2:14" s="25" customFormat="1" ht="15" customHeight="1" x14ac:dyDescent="0.3">
      <c r="B7372" s="25" t="str">
        <f>IF(A7372="","",VLOOKUP(A7372,Tabulka3[[Číslo registrace  u jednorázové akce]:[Příjmení]],2,0))</f>
        <v/>
      </c>
      <c r="C7372" s="25" t="str">
        <f>IF(A7372="","",VLOOKUP(A7372,Tabulka3[[Číslo registrace  u jednorázové akce]:[Příjmení]],3,0))</f>
        <v/>
      </c>
      <c r="I7372" s="94"/>
      <c r="J7372" s="94"/>
      <c r="L7372" s="15"/>
      <c r="M7372" s="15"/>
      <c r="N7372" s="15"/>
    </row>
    <row r="7373" spans="2:14" s="25" customFormat="1" ht="15" customHeight="1" x14ac:dyDescent="0.3">
      <c r="B7373" s="25" t="str">
        <f>IF(A7373="","",VLOOKUP(A7373,Tabulka3[[Číslo registrace  u jednorázové akce]:[Příjmení]],2,0))</f>
        <v/>
      </c>
      <c r="C7373" s="25" t="str">
        <f>IF(A7373="","",VLOOKUP(A7373,Tabulka3[[Číslo registrace  u jednorázové akce]:[Příjmení]],3,0))</f>
        <v/>
      </c>
      <c r="I7373" s="94"/>
      <c r="J7373" s="94"/>
      <c r="L7373" s="15"/>
      <c r="M7373" s="15"/>
      <c r="N7373" s="15"/>
    </row>
    <row r="7374" spans="2:14" s="25" customFormat="1" ht="15" customHeight="1" x14ac:dyDescent="0.3">
      <c r="B7374" s="25" t="str">
        <f>IF(A7374="","",VLOOKUP(A7374,Tabulka3[[Číslo registrace  u jednorázové akce]:[Příjmení]],2,0))</f>
        <v/>
      </c>
      <c r="C7374" s="25" t="str">
        <f>IF(A7374="","",VLOOKUP(A7374,Tabulka3[[Číslo registrace  u jednorázové akce]:[Příjmení]],3,0))</f>
        <v/>
      </c>
      <c r="I7374" s="94"/>
      <c r="J7374" s="94"/>
      <c r="L7374" s="15"/>
      <c r="M7374" s="15"/>
      <c r="N7374" s="15"/>
    </row>
    <row r="7375" spans="2:14" s="25" customFormat="1" ht="15" customHeight="1" x14ac:dyDescent="0.3">
      <c r="B7375" s="25" t="str">
        <f>IF(A7375="","",VLOOKUP(A7375,Tabulka3[[Číslo registrace  u jednorázové akce]:[Příjmení]],2,0))</f>
        <v/>
      </c>
      <c r="C7375" s="25" t="str">
        <f>IF(A7375="","",VLOOKUP(A7375,Tabulka3[[Číslo registrace  u jednorázové akce]:[Příjmení]],3,0))</f>
        <v/>
      </c>
      <c r="I7375" s="94"/>
      <c r="J7375" s="94"/>
      <c r="L7375" s="15"/>
      <c r="M7375" s="15"/>
      <c r="N7375" s="15"/>
    </row>
    <row r="7376" spans="2:14" s="25" customFormat="1" ht="15" customHeight="1" x14ac:dyDescent="0.3">
      <c r="B7376" s="25" t="str">
        <f>IF(A7376="","",VLOOKUP(A7376,Tabulka3[[Číslo registrace  u jednorázové akce]:[Příjmení]],2,0))</f>
        <v/>
      </c>
      <c r="C7376" s="25" t="str">
        <f>IF(A7376="","",VLOOKUP(A7376,Tabulka3[[Číslo registrace  u jednorázové akce]:[Příjmení]],3,0))</f>
        <v/>
      </c>
      <c r="I7376" s="94"/>
      <c r="J7376" s="94"/>
      <c r="L7376" s="15"/>
      <c r="M7376" s="15"/>
      <c r="N7376" s="15"/>
    </row>
    <row r="7377" spans="2:14" s="25" customFormat="1" ht="15" customHeight="1" x14ac:dyDescent="0.3">
      <c r="B7377" s="25" t="str">
        <f>IF(A7377="","",VLOOKUP(A7377,Tabulka3[[Číslo registrace  u jednorázové akce]:[Příjmení]],2,0))</f>
        <v/>
      </c>
      <c r="C7377" s="25" t="str">
        <f>IF(A7377="","",VLOOKUP(A7377,Tabulka3[[Číslo registrace  u jednorázové akce]:[Příjmení]],3,0))</f>
        <v/>
      </c>
      <c r="I7377" s="94"/>
      <c r="J7377" s="94"/>
      <c r="L7377" s="15"/>
      <c r="M7377" s="15"/>
      <c r="N7377" s="15"/>
    </row>
    <row r="7378" spans="2:14" s="25" customFormat="1" ht="15" customHeight="1" x14ac:dyDescent="0.3">
      <c r="B7378" s="25" t="str">
        <f>IF(A7378="","",VLOOKUP(A7378,Tabulka3[[Číslo registrace  u jednorázové akce]:[Příjmení]],2,0))</f>
        <v/>
      </c>
      <c r="C7378" s="25" t="str">
        <f>IF(A7378="","",VLOOKUP(A7378,Tabulka3[[Číslo registrace  u jednorázové akce]:[Příjmení]],3,0))</f>
        <v/>
      </c>
      <c r="I7378" s="94"/>
      <c r="J7378" s="94"/>
      <c r="L7378" s="15"/>
      <c r="M7378" s="15"/>
      <c r="N7378" s="15"/>
    </row>
    <row r="7379" spans="2:14" s="25" customFormat="1" ht="15" customHeight="1" x14ac:dyDescent="0.3">
      <c r="B7379" s="25" t="str">
        <f>IF(A7379="","",VLOOKUP(A7379,Tabulka3[[Číslo registrace  u jednorázové akce]:[Příjmení]],2,0))</f>
        <v/>
      </c>
      <c r="C7379" s="25" t="str">
        <f>IF(A7379="","",VLOOKUP(A7379,Tabulka3[[Číslo registrace  u jednorázové akce]:[Příjmení]],3,0))</f>
        <v/>
      </c>
      <c r="I7379" s="94"/>
      <c r="J7379" s="94"/>
      <c r="L7379" s="15"/>
      <c r="M7379" s="15"/>
      <c r="N7379" s="15"/>
    </row>
    <row r="7380" spans="2:14" s="25" customFormat="1" ht="15" customHeight="1" x14ac:dyDescent="0.3">
      <c r="B7380" s="25" t="str">
        <f>IF(A7380="","",VLOOKUP(A7380,Tabulka3[[Číslo registrace  u jednorázové akce]:[Příjmení]],2,0))</f>
        <v/>
      </c>
      <c r="C7380" s="25" t="str">
        <f>IF(A7380="","",VLOOKUP(A7380,Tabulka3[[Číslo registrace  u jednorázové akce]:[Příjmení]],3,0))</f>
        <v/>
      </c>
      <c r="I7380" s="94"/>
      <c r="J7380" s="94"/>
      <c r="L7380" s="15"/>
      <c r="M7380" s="15"/>
      <c r="N7380" s="15"/>
    </row>
    <row r="7381" spans="2:14" s="25" customFormat="1" ht="15" customHeight="1" x14ac:dyDescent="0.3">
      <c r="B7381" s="25" t="str">
        <f>IF(A7381="","",VLOOKUP(A7381,Tabulka3[[Číslo registrace  u jednorázové akce]:[Příjmení]],2,0))</f>
        <v/>
      </c>
      <c r="C7381" s="25" t="str">
        <f>IF(A7381="","",VLOOKUP(A7381,Tabulka3[[Číslo registrace  u jednorázové akce]:[Příjmení]],3,0))</f>
        <v/>
      </c>
      <c r="I7381" s="94"/>
      <c r="J7381" s="94"/>
      <c r="L7381" s="15"/>
      <c r="M7381" s="15"/>
      <c r="N7381" s="15"/>
    </row>
    <row r="7382" spans="2:14" s="25" customFormat="1" ht="15" customHeight="1" x14ac:dyDescent="0.3">
      <c r="B7382" s="25" t="str">
        <f>IF(A7382="","",VLOOKUP(A7382,Tabulka3[[Číslo registrace  u jednorázové akce]:[Příjmení]],2,0))</f>
        <v/>
      </c>
      <c r="C7382" s="25" t="str">
        <f>IF(A7382="","",VLOOKUP(A7382,Tabulka3[[Číslo registrace  u jednorázové akce]:[Příjmení]],3,0))</f>
        <v/>
      </c>
      <c r="I7382" s="94"/>
      <c r="J7382" s="94"/>
      <c r="L7382" s="15"/>
      <c r="M7382" s="15"/>
      <c r="N7382" s="15"/>
    </row>
    <row r="7383" spans="2:14" s="25" customFormat="1" ht="15" customHeight="1" x14ac:dyDescent="0.3">
      <c r="B7383" s="25" t="str">
        <f>IF(A7383="","",VLOOKUP(A7383,Tabulka3[[Číslo registrace  u jednorázové akce]:[Příjmení]],2,0))</f>
        <v/>
      </c>
      <c r="C7383" s="25" t="str">
        <f>IF(A7383="","",VLOOKUP(A7383,Tabulka3[[Číslo registrace  u jednorázové akce]:[Příjmení]],3,0))</f>
        <v/>
      </c>
      <c r="I7383" s="94"/>
      <c r="J7383" s="94"/>
      <c r="L7383" s="15"/>
      <c r="M7383" s="15"/>
      <c r="N7383" s="15"/>
    </row>
    <row r="7384" spans="2:14" s="25" customFormat="1" ht="15" customHeight="1" x14ac:dyDescent="0.3">
      <c r="B7384" s="25" t="str">
        <f>IF(A7384="","",VLOOKUP(A7384,Tabulka3[[Číslo registrace  u jednorázové akce]:[Příjmení]],2,0))</f>
        <v/>
      </c>
      <c r="C7384" s="25" t="str">
        <f>IF(A7384="","",VLOOKUP(A7384,Tabulka3[[Číslo registrace  u jednorázové akce]:[Příjmení]],3,0))</f>
        <v/>
      </c>
      <c r="I7384" s="94"/>
      <c r="J7384" s="94"/>
      <c r="L7384" s="15"/>
      <c r="M7384" s="15"/>
      <c r="N7384" s="15"/>
    </row>
    <row r="7385" spans="2:14" s="25" customFormat="1" ht="15" customHeight="1" x14ac:dyDescent="0.3">
      <c r="B7385" s="25" t="str">
        <f>IF(A7385="","",VLOOKUP(A7385,Tabulka3[[Číslo registrace  u jednorázové akce]:[Příjmení]],2,0))</f>
        <v/>
      </c>
      <c r="C7385" s="25" t="str">
        <f>IF(A7385="","",VLOOKUP(A7385,Tabulka3[[Číslo registrace  u jednorázové akce]:[Příjmení]],3,0))</f>
        <v/>
      </c>
      <c r="I7385" s="94"/>
      <c r="J7385" s="94"/>
      <c r="L7385" s="15"/>
      <c r="M7385" s="15"/>
      <c r="N7385" s="15"/>
    </row>
    <row r="7386" spans="2:14" s="25" customFormat="1" ht="15" customHeight="1" x14ac:dyDescent="0.3">
      <c r="B7386" s="25" t="str">
        <f>IF(A7386="","",VLOOKUP(A7386,Tabulka3[[Číslo registrace  u jednorázové akce]:[Příjmení]],2,0))</f>
        <v/>
      </c>
      <c r="C7386" s="25" t="str">
        <f>IF(A7386="","",VLOOKUP(A7386,Tabulka3[[Číslo registrace  u jednorázové akce]:[Příjmení]],3,0))</f>
        <v/>
      </c>
      <c r="I7386" s="94"/>
      <c r="J7386" s="94"/>
      <c r="L7386" s="15"/>
      <c r="M7386" s="15"/>
      <c r="N7386" s="15"/>
    </row>
    <row r="7387" spans="2:14" s="25" customFormat="1" ht="15" customHeight="1" x14ac:dyDescent="0.3">
      <c r="B7387" s="25" t="str">
        <f>IF(A7387="","",VLOOKUP(A7387,Tabulka3[[Číslo registrace  u jednorázové akce]:[Příjmení]],2,0))</f>
        <v/>
      </c>
      <c r="C7387" s="25" t="str">
        <f>IF(A7387="","",VLOOKUP(A7387,Tabulka3[[Číslo registrace  u jednorázové akce]:[Příjmení]],3,0))</f>
        <v/>
      </c>
      <c r="I7387" s="94"/>
      <c r="J7387" s="94"/>
      <c r="L7387" s="15"/>
      <c r="M7387" s="15"/>
      <c r="N7387" s="15"/>
    </row>
    <row r="7388" spans="2:14" s="25" customFormat="1" ht="15" customHeight="1" x14ac:dyDescent="0.3">
      <c r="B7388" s="25" t="str">
        <f>IF(A7388="","",VLOOKUP(A7388,Tabulka3[[Číslo registrace  u jednorázové akce]:[Příjmení]],2,0))</f>
        <v/>
      </c>
      <c r="C7388" s="25" t="str">
        <f>IF(A7388="","",VLOOKUP(A7388,Tabulka3[[Číslo registrace  u jednorázové akce]:[Příjmení]],3,0))</f>
        <v/>
      </c>
      <c r="I7388" s="94"/>
      <c r="J7388" s="94"/>
      <c r="L7388" s="15"/>
      <c r="M7388" s="15"/>
      <c r="N7388" s="15"/>
    </row>
    <row r="7389" spans="2:14" s="25" customFormat="1" ht="15" customHeight="1" x14ac:dyDescent="0.3">
      <c r="B7389" s="25" t="str">
        <f>IF(A7389="","",VLOOKUP(A7389,Tabulka3[[Číslo registrace  u jednorázové akce]:[Příjmení]],2,0))</f>
        <v/>
      </c>
      <c r="C7389" s="25" t="str">
        <f>IF(A7389="","",VLOOKUP(A7389,Tabulka3[[Číslo registrace  u jednorázové akce]:[Příjmení]],3,0))</f>
        <v/>
      </c>
      <c r="I7389" s="94"/>
      <c r="J7389" s="94"/>
      <c r="L7389" s="15"/>
      <c r="M7389" s="15"/>
      <c r="N7389" s="15"/>
    </row>
    <row r="7390" spans="2:14" s="25" customFormat="1" ht="15" customHeight="1" x14ac:dyDescent="0.3">
      <c r="B7390" s="25" t="str">
        <f>IF(A7390="","",VLOOKUP(A7390,Tabulka3[[Číslo registrace  u jednorázové akce]:[Příjmení]],2,0))</f>
        <v/>
      </c>
      <c r="C7390" s="25" t="str">
        <f>IF(A7390="","",VLOOKUP(A7390,Tabulka3[[Číslo registrace  u jednorázové akce]:[Příjmení]],3,0))</f>
        <v/>
      </c>
      <c r="I7390" s="94"/>
      <c r="J7390" s="94"/>
      <c r="L7390" s="15"/>
      <c r="M7390" s="15"/>
      <c r="N7390" s="15"/>
    </row>
    <row r="7391" spans="2:14" s="25" customFormat="1" ht="15" customHeight="1" x14ac:dyDescent="0.3">
      <c r="B7391" s="25" t="str">
        <f>IF(A7391="","",VLOOKUP(A7391,Tabulka3[[Číslo registrace  u jednorázové akce]:[Příjmení]],2,0))</f>
        <v/>
      </c>
      <c r="C7391" s="25" t="str">
        <f>IF(A7391="","",VLOOKUP(A7391,Tabulka3[[Číslo registrace  u jednorázové akce]:[Příjmení]],3,0))</f>
        <v/>
      </c>
      <c r="I7391" s="94"/>
      <c r="J7391" s="94"/>
      <c r="L7391" s="15"/>
      <c r="M7391" s="15"/>
      <c r="N7391" s="15"/>
    </row>
    <row r="7392" spans="2:14" s="25" customFormat="1" ht="15" customHeight="1" x14ac:dyDescent="0.3">
      <c r="B7392" s="25" t="str">
        <f>IF(A7392="","",VLOOKUP(A7392,Tabulka3[[Číslo registrace  u jednorázové akce]:[Příjmení]],2,0))</f>
        <v/>
      </c>
      <c r="C7392" s="25" t="str">
        <f>IF(A7392="","",VLOOKUP(A7392,Tabulka3[[Číslo registrace  u jednorázové akce]:[Příjmení]],3,0))</f>
        <v/>
      </c>
      <c r="I7392" s="94"/>
      <c r="J7392" s="94"/>
      <c r="L7392" s="15"/>
      <c r="M7392" s="15"/>
      <c r="N7392" s="15"/>
    </row>
    <row r="7393" spans="2:14" s="25" customFormat="1" ht="15" customHeight="1" x14ac:dyDescent="0.3">
      <c r="B7393" s="25" t="str">
        <f>IF(A7393="","",VLOOKUP(A7393,Tabulka3[[Číslo registrace  u jednorázové akce]:[Příjmení]],2,0))</f>
        <v/>
      </c>
      <c r="C7393" s="25" t="str">
        <f>IF(A7393="","",VLOOKUP(A7393,Tabulka3[[Číslo registrace  u jednorázové akce]:[Příjmení]],3,0))</f>
        <v/>
      </c>
      <c r="I7393" s="94"/>
      <c r="J7393" s="94"/>
      <c r="L7393" s="15"/>
      <c r="M7393" s="15"/>
      <c r="N7393" s="15"/>
    </row>
    <row r="7394" spans="2:14" s="25" customFormat="1" ht="15" customHeight="1" x14ac:dyDescent="0.3">
      <c r="B7394" s="25" t="str">
        <f>IF(A7394="","",VLOOKUP(A7394,Tabulka3[[Číslo registrace  u jednorázové akce]:[Příjmení]],2,0))</f>
        <v/>
      </c>
      <c r="C7394" s="25" t="str">
        <f>IF(A7394="","",VLOOKUP(A7394,Tabulka3[[Číslo registrace  u jednorázové akce]:[Příjmení]],3,0))</f>
        <v/>
      </c>
      <c r="I7394" s="94"/>
      <c r="J7394" s="94"/>
      <c r="L7394" s="15"/>
      <c r="M7394" s="15"/>
      <c r="N7394" s="15"/>
    </row>
    <row r="7395" spans="2:14" s="25" customFormat="1" ht="15" customHeight="1" x14ac:dyDescent="0.3">
      <c r="B7395" s="25" t="str">
        <f>IF(A7395="","",VLOOKUP(A7395,Tabulka3[[Číslo registrace  u jednorázové akce]:[Příjmení]],2,0))</f>
        <v/>
      </c>
      <c r="C7395" s="25" t="str">
        <f>IF(A7395="","",VLOOKUP(A7395,Tabulka3[[Číslo registrace  u jednorázové akce]:[Příjmení]],3,0))</f>
        <v/>
      </c>
      <c r="I7395" s="94"/>
      <c r="J7395" s="94"/>
      <c r="L7395" s="15"/>
      <c r="M7395" s="15"/>
      <c r="N7395" s="15"/>
    </row>
    <row r="7396" spans="2:14" s="25" customFormat="1" ht="15" customHeight="1" x14ac:dyDescent="0.3">
      <c r="B7396" s="25" t="str">
        <f>IF(A7396="","",VLOOKUP(A7396,Tabulka3[[Číslo registrace  u jednorázové akce]:[Příjmení]],2,0))</f>
        <v/>
      </c>
      <c r="C7396" s="25" t="str">
        <f>IF(A7396="","",VLOOKUP(A7396,Tabulka3[[Číslo registrace  u jednorázové akce]:[Příjmení]],3,0))</f>
        <v/>
      </c>
      <c r="I7396" s="94"/>
      <c r="J7396" s="94"/>
      <c r="L7396" s="15"/>
      <c r="M7396" s="15"/>
      <c r="N7396" s="15"/>
    </row>
    <row r="7397" spans="2:14" s="25" customFormat="1" ht="15" customHeight="1" x14ac:dyDescent="0.3">
      <c r="B7397" s="25" t="str">
        <f>IF(A7397="","",VLOOKUP(A7397,Tabulka3[[Číslo registrace  u jednorázové akce]:[Příjmení]],2,0))</f>
        <v/>
      </c>
      <c r="C7397" s="25" t="str">
        <f>IF(A7397="","",VLOOKUP(A7397,Tabulka3[[Číslo registrace  u jednorázové akce]:[Příjmení]],3,0))</f>
        <v/>
      </c>
      <c r="I7397" s="94"/>
      <c r="J7397" s="94"/>
      <c r="L7397" s="15"/>
      <c r="M7397" s="15"/>
      <c r="N7397" s="15"/>
    </row>
    <row r="7398" spans="2:14" s="25" customFormat="1" ht="15" customHeight="1" x14ac:dyDescent="0.3">
      <c r="B7398" s="25" t="str">
        <f>IF(A7398="","",VLOOKUP(A7398,Tabulka3[[Číslo registrace  u jednorázové akce]:[Příjmení]],2,0))</f>
        <v/>
      </c>
      <c r="C7398" s="25" t="str">
        <f>IF(A7398="","",VLOOKUP(A7398,Tabulka3[[Číslo registrace  u jednorázové akce]:[Příjmení]],3,0))</f>
        <v/>
      </c>
      <c r="I7398" s="94"/>
      <c r="J7398" s="94"/>
      <c r="L7398" s="15"/>
      <c r="M7398" s="15"/>
      <c r="N7398" s="15"/>
    </row>
    <row r="7399" spans="2:14" s="25" customFormat="1" ht="15" customHeight="1" x14ac:dyDescent="0.3">
      <c r="B7399" s="25" t="str">
        <f>IF(A7399="","",VLOOKUP(A7399,Tabulka3[[Číslo registrace  u jednorázové akce]:[Příjmení]],2,0))</f>
        <v/>
      </c>
      <c r="C7399" s="25" t="str">
        <f>IF(A7399="","",VLOOKUP(A7399,Tabulka3[[Číslo registrace  u jednorázové akce]:[Příjmení]],3,0))</f>
        <v/>
      </c>
      <c r="I7399" s="94"/>
      <c r="J7399" s="94"/>
      <c r="L7399" s="15"/>
      <c r="M7399" s="15"/>
      <c r="N7399" s="15"/>
    </row>
    <row r="7400" spans="2:14" s="25" customFormat="1" ht="15" customHeight="1" x14ac:dyDescent="0.3">
      <c r="B7400" s="25" t="str">
        <f>IF(A7400="","",VLOOKUP(A7400,Tabulka3[[Číslo registrace  u jednorázové akce]:[Příjmení]],2,0))</f>
        <v/>
      </c>
      <c r="C7400" s="25" t="str">
        <f>IF(A7400="","",VLOOKUP(A7400,Tabulka3[[Číslo registrace  u jednorázové akce]:[Příjmení]],3,0))</f>
        <v/>
      </c>
      <c r="I7400" s="94"/>
      <c r="J7400" s="94"/>
      <c r="L7400" s="15"/>
      <c r="M7400" s="15"/>
      <c r="N7400" s="15"/>
    </row>
    <row r="7401" spans="2:14" s="25" customFormat="1" ht="15" customHeight="1" x14ac:dyDescent="0.3">
      <c r="B7401" s="25" t="str">
        <f>IF(A7401="","",VLOOKUP(A7401,Tabulka3[[Číslo registrace  u jednorázové akce]:[Příjmení]],2,0))</f>
        <v/>
      </c>
      <c r="C7401" s="25" t="str">
        <f>IF(A7401="","",VLOOKUP(A7401,Tabulka3[[Číslo registrace  u jednorázové akce]:[Příjmení]],3,0))</f>
        <v/>
      </c>
      <c r="I7401" s="94"/>
      <c r="J7401" s="94"/>
      <c r="L7401" s="15"/>
      <c r="M7401" s="15"/>
      <c r="N7401" s="15"/>
    </row>
    <row r="7402" spans="2:14" s="25" customFormat="1" ht="15" customHeight="1" x14ac:dyDescent="0.3">
      <c r="B7402" s="25" t="str">
        <f>IF(A7402="","",VLOOKUP(A7402,Tabulka3[[Číslo registrace  u jednorázové akce]:[Příjmení]],2,0))</f>
        <v/>
      </c>
      <c r="C7402" s="25" t="str">
        <f>IF(A7402="","",VLOOKUP(A7402,Tabulka3[[Číslo registrace  u jednorázové akce]:[Příjmení]],3,0))</f>
        <v/>
      </c>
      <c r="I7402" s="94"/>
      <c r="J7402" s="94"/>
      <c r="L7402" s="15"/>
      <c r="M7402" s="15"/>
      <c r="N7402" s="15"/>
    </row>
    <row r="7403" spans="2:14" s="25" customFormat="1" ht="15" customHeight="1" x14ac:dyDescent="0.3">
      <c r="B7403" s="25" t="str">
        <f>IF(A7403="","",VLOOKUP(A7403,Tabulka3[[Číslo registrace  u jednorázové akce]:[Příjmení]],2,0))</f>
        <v/>
      </c>
      <c r="C7403" s="25" t="str">
        <f>IF(A7403="","",VLOOKUP(A7403,Tabulka3[[Číslo registrace  u jednorázové akce]:[Příjmení]],3,0))</f>
        <v/>
      </c>
      <c r="I7403" s="94"/>
      <c r="J7403" s="94"/>
      <c r="L7403" s="15"/>
      <c r="M7403" s="15"/>
      <c r="N7403" s="15"/>
    </row>
    <row r="7404" spans="2:14" s="25" customFormat="1" ht="15" customHeight="1" x14ac:dyDescent="0.3">
      <c r="B7404" s="25" t="str">
        <f>IF(A7404="","",VLOOKUP(A7404,Tabulka3[[Číslo registrace  u jednorázové akce]:[Příjmení]],2,0))</f>
        <v/>
      </c>
      <c r="C7404" s="25" t="str">
        <f>IF(A7404="","",VLOOKUP(A7404,Tabulka3[[Číslo registrace  u jednorázové akce]:[Příjmení]],3,0))</f>
        <v/>
      </c>
      <c r="I7404" s="94"/>
      <c r="J7404" s="94"/>
      <c r="L7404" s="15"/>
      <c r="M7404" s="15"/>
      <c r="N7404" s="15"/>
    </row>
    <row r="7405" spans="2:14" s="25" customFormat="1" ht="15" customHeight="1" x14ac:dyDescent="0.3">
      <c r="B7405" s="25" t="str">
        <f>IF(A7405="","",VLOOKUP(A7405,Tabulka3[[Číslo registrace  u jednorázové akce]:[Příjmení]],2,0))</f>
        <v/>
      </c>
      <c r="C7405" s="25" t="str">
        <f>IF(A7405="","",VLOOKUP(A7405,Tabulka3[[Číslo registrace  u jednorázové akce]:[Příjmení]],3,0))</f>
        <v/>
      </c>
      <c r="I7405" s="94"/>
      <c r="J7405" s="94"/>
      <c r="L7405" s="15"/>
      <c r="M7405" s="15"/>
      <c r="N7405" s="15"/>
    </row>
    <row r="7406" spans="2:14" s="25" customFormat="1" ht="15" customHeight="1" x14ac:dyDescent="0.3">
      <c r="B7406" s="25" t="str">
        <f>IF(A7406="","",VLOOKUP(A7406,Tabulka3[[Číslo registrace  u jednorázové akce]:[Příjmení]],2,0))</f>
        <v/>
      </c>
      <c r="C7406" s="25" t="str">
        <f>IF(A7406="","",VLOOKUP(A7406,Tabulka3[[Číslo registrace  u jednorázové akce]:[Příjmení]],3,0))</f>
        <v/>
      </c>
      <c r="I7406" s="94"/>
      <c r="J7406" s="94"/>
      <c r="L7406" s="15"/>
      <c r="M7406" s="15"/>
      <c r="N7406" s="15"/>
    </row>
    <row r="7407" spans="2:14" s="25" customFormat="1" ht="15" customHeight="1" x14ac:dyDescent="0.3">
      <c r="B7407" s="25" t="str">
        <f>IF(A7407="","",VLOOKUP(A7407,Tabulka3[[Číslo registrace  u jednorázové akce]:[Příjmení]],2,0))</f>
        <v/>
      </c>
      <c r="C7407" s="25" t="str">
        <f>IF(A7407="","",VLOOKUP(A7407,Tabulka3[[Číslo registrace  u jednorázové akce]:[Příjmení]],3,0))</f>
        <v/>
      </c>
      <c r="I7407" s="94"/>
      <c r="J7407" s="94"/>
      <c r="L7407" s="15"/>
      <c r="M7407" s="15"/>
      <c r="N7407" s="15"/>
    </row>
    <row r="7408" spans="2:14" s="25" customFormat="1" ht="15" customHeight="1" x14ac:dyDescent="0.3">
      <c r="B7408" s="25" t="str">
        <f>IF(A7408="","",VLOOKUP(A7408,Tabulka3[[Číslo registrace  u jednorázové akce]:[Příjmení]],2,0))</f>
        <v/>
      </c>
      <c r="C7408" s="25" t="str">
        <f>IF(A7408="","",VLOOKUP(A7408,Tabulka3[[Číslo registrace  u jednorázové akce]:[Příjmení]],3,0))</f>
        <v/>
      </c>
      <c r="I7408" s="94"/>
      <c r="J7408" s="94"/>
      <c r="L7408" s="15"/>
      <c r="M7408" s="15"/>
      <c r="N7408" s="15"/>
    </row>
    <row r="7409" spans="2:14" s="25" customFormat="1" ht="15" customHeight="1" x14ac:dyDescent="0.3">
      <c r="B7409" s="25" t="str">
        <f>IF(A7409="","",VLOOKUP(A7409,Tabulka3[[Číslo registrace  u jednorázové akce]:[Příjmení]],2,0))</f>
        <v/>
      </c>
      <c r="C7409" s="25" t="str">
        <f>IF(A7409="","",VLOOKUP(A7409,Tabulka3[[Číslo registrace  u jednorázové akce]:[Příjmení]],3,0))</f>
        <v/>
      </c>
      <c r="I7409" s="94"/>
      <c r="J7409" s="94"/>
      <c r="L7409" s="15"/>
      <c r="M7409" s="15"/>
      <c r="N7409" s="15"/>
    </row>
    <row r="7410" spans="2:14" s="25" customFormat="1" ht="15" customHeight="1" x14ac:dyDescent="0.3">
      <c r="B7410" s="25" t="str">
        <f>IF(A7410="","",VLOOKUP(A7410,Tabulka3[[Číslo registrace  u jednorázové akce]:[Příjmení]],2,0))</f>
        <v/>
      </c>
      <c r="C7410" s="25" t="str">
        <f>IF(A7410="","",VLOOKUP(A7410,Tabulka3[[Číslo registrace  u jednorázové akce]:[Příjmení]],3,0))</f>
        <v/>
      </c>
      <c r="I7410" s="94"/>
      <c r="J7410" s="94"/>
      <c r="L7410" s="15"/>
      <c r="M7410" s="15"/>
      <c r="N7410" s="15"/>
    </row>
    <row r="7411" spans="2:14" s="25" customFormat="1" ht="15" customHeight="1" x14ac:dyDescent="0.3">
      <c r="B7411" s="25" t="str">
        <f>IF(A7411="","",VLOOKUP(A7411,Tabulka3[[Číslo registrace  u jednorázové akce]:[Příjmení]],2,0))</f>
        <v/>
      </c>
      <c r="C7411" s="25" t="str">
        <f>IF(A7411="","",VLOOKUP(A7411,Tabulka3[[Číslo registrace  u jednorázové akce]:[Příjmení]],3,0))</f>
        <v/>
      </c>
      <c r="I7411" s="94"/>
      <c r="J7411" s="94"/>
      <c r="L7411" s="15"/>
      <c r="M7411" s="15"/>
      <c r="N7411" s="15"/>
    </row>
    <row r="7412" spans="2:14" s="25" customFormat="1" ht="15" customHeight="1" x14ac:dyDescent="0.3">
      <c r="B7412" s="25" t="str">
        <f>IF(A7412="","",VLOOKUP(A7412,Tabulka3[[Číslo registrace  u jednorázové akce]:[Příjmení]],2,0))</f>
        <v/>
      </c>
      <c r="C7412" s="25" t="str">
        <f>IF(A7412="","",VLOOKUP(A7412,Tabulka3[[Číslo registrace  u jednorázové akce]:[Příjmení]],3,0))</f>
        <v/>
      </c>
      <c r="I7412" s="94"/>
      <c r="J7412" s="94"/>
      <c r="L7412" s="15"/>
      <c r="M7412" s="15"/>
      <c r="N7412" s="15"/>
    </row>
    <row r="7413" spans="2:14" s="25" customFormat="1" ht="15" customHeight="1" x14ac:dyDescent="0.3">
      <c r="B7413" s="25" t="str">
        <f>IF(A7413="","",VLOOKUP(A7413,Tabulka3[[Číslo registrace  u jednorázové akce]:[Příjmení]],2,0))</f>
        <v/>
      </c>
      <c r="C7413" s="25" t="str">
        <f>IF(A7413="","",VLOOKUP(A7413,Tabulka3[[Číslo registrace  u jednorázové akce]:[Příjmení]],3,0))</f>
        <v/>
      </c>
      <c r="I7413" s="94"/>
      <c r="J7413" s="94"/>
      <c r="L7413" s="15"/>
      <c r="M7413" s="15"/>
      <c r="N7413" s="15"/>
    </row>
    <row r="7414" spans="2:14" s="25" customFormat="1" ht="15" customHeight="1" x14ac:dyDescent="0.3">
      <c r="B7414" s="25" t="str">
        <f>IF(A7414="","",VLOOKUP(A7414,Tabulka3[[Číslo registrace  u jednorázové akce]:[Příjmení]],2,0))</f>
        <v/>
      </c>
      <c r="C7414" s="25" t="str">
        <f>IF(A7414="","",VLOOKUP(A7414,Tabulka3[[Číslo registrace  u jednorázové akce]:[Příjmení]],3,0))</f>
        <v/>
      </c>
      <c r="I7414" s="94"/>
      <c r="J7414" s="94"/>
      <c r="L7414" s="15"/>
      <c r="M7414" s="15"/>
      <c r="N7414" s="15"/>
    </row>
    <row r="7415" spans="2:14" s="25" customFormat="1" ht="15" customHeight="1" x14ac:dyDescent="0.3">
      <c r="B7415" s="25" t="str">
        <f>IF(A7415="","",VLOOKUP(A7415,Tabulka3[[Číslo registrace  u jednorázové akce]:[Příjmení]],2,0))</f>
        <v/>
      </c>
      <c r="C7415" s="25" t="str">
        <f>IF(A7415="","",VLOOKUP(A7415,Tabulka3[[Číslo registrace  u jednorázové akce]:[Příjmení]],3,0))</f>
        <v/>
      </c>
      <c r="I7415" s="94"/>
      <c r="J7415" s="94"/>
      <c r="L7415" s="15"/>
      <c r="M7415" s="15"/>
      <c r="N7415" s="15"/>
    </row>
    <row r="7416" spans="2:14" s="25" customFormat="1" ht="15" customHeight="1" x14ac:dyDescent="0.3">
      <c r="B7416" s="25" t="str">
        <f>IF(A7416="","",VLOOKUP(A7416,Tabulka3[[Číslo registrace  u jednorázové akce]:[Příjmení]],2,0))</f>
        <v/>
      </c>
      <c r="C7416" s="25" t="str">
        <f>IF(A7416="","",VLOOKUP(A7416,Tabulka3[[Číslo registrace  u jednorázové akce]:[Příjmení]],3,0))</f>
        <v/>
      </c>
      <c r="I7416" s="94"/>
      <c r="J7416" s="94"/>
      <c r="L7416" s="15"/>
      <c r="M7416" s="15"/>
      <c r="N7416" s="15"/>
    </row>
    <row r="7417" spans="2:14" s="25" customFormat="1" ht="15" customHeight="1" x14ac:dyDescent="0.3">
      <c r="B7417" s="25" t="str">
        <f>IF(A7417="","",VLOOKUP(A7417,Tabulka3[[Číslo registrace  u jednorázové akce]:[Příjmení]],2,0))</f>
        <v/>
      </c>
      <c r="C7417" s="25" t="str">
        <f>IF(A7417="","",VLOOKUP(A7417,Tabulka3[[Číslo registrace  u jednorázové akce]:[Příjmení]],3,0))</f>
        <v/>
      </c>
      <c r="I7417" s="94"/>
      <c r="J7417" s="94"/>
      <c r="L7417" s="15"/>
      <c r="M7417" s="15"/>
      <c r="N7417" s="15"/>
    </row>
    <row r="7418" spans="2:14" s="25" customFormat="1" ht="15" customHeight="1" x14ac:dyDescent="0.3">
      <c r="B7418" s="25" t="str">
        <f>IF(A7418="","",VLOOKUP(A7418,Tabulka3[[Číslo registrace  u jednorázové akce]:[Příjmení]],2,0))</f>
        <v/>
      </c>
      <c r="C7418" s="25" t="str">
        <f>IF(A7418="","",VLOOKUP(A7418,Tabulka3[[Číslo registrace  u jednorázové akce]:[Příjmení]],3,0))</f>
        <v/>
      </c>
      <c r="I7418" s="94"/>
      <c r="J7418" s="94"/>
      <c r="L7418" s="15"/>
      <c r="M7418" s="15"/>
      <c r="N7418" s="15"/>
    </row>
    <row r="7419" spans="2:14" s="25" customFormat="1" ht="15" customHeight="1" x14ac:dyDescent="0.3">
      <c r="B7419" s="25" t="str">
        <f>IF(A7419="","",VLOOKUP(A7419,Tabulka3[[Číslo registrace  u jednorázové akce]:[Příjmení]],2,0))</f>
        <v/>
      </c>
      <c r="C7419" s="25" t="str">
        <f>IF(A7419="","",VLOOKUP(A7419,Tabulka3[[Číslo registrace  u jednorázové akce]:[Příjmení]],3,0))</f>
        <v/>
      </c>
      <c r="I7419" s="94"/>
      <c r="J7419" s="94"/>
      <c r="L7419" s="15"/>
      <c r="M7419" s="15"/>
      <c r="N7419" s="15"/>
    </row>
    <row r="7420" spans="2:14" s="25" customFormat="1" ht="15" customHeight="1" x14ac:dyDescent="0.3">
      <c r="B7420" s="25" t="str">
        <f>IF(A7420="","",VLOOKUP(A7420,Tabulka3[[Číslo registrace  u jednorázové akce]:[Příjmení]],2,0))</f>
        <v/>
      </c>
      <c r="C7420" s="25" t="str">
        <f>IF(A7420="","",VLOOKUP(A7420,Tabulka3[[Číslo registrace  u jednorázové akce]:[Příjmení]],3,0))</f>
        <v/>
      </c>
      <c r="I7420" s="94"/>
      <c r="J7420" s="94"/>
      <c r="L7420" s="15"/>
      <c r="M7420" s="15"/>
      <c r="N7420" s="15"/>
    </row>
    <row r="7421" spans="2:14" s="25" customFormat="1" ht="15" customHeight="1" x14ac:dyDescent="0.3">
      <c r="B7421" s="25" t="str">
        <f>IF(A7421="","",VLOOKUP(A7421,Tabulka3[[Číslo registrace  u jednorázové akce]:[Příjmení]],2,0))</f>
        <v/>
      </c>
      <c r="C7421" s="25" t="str">
        <f>IF(A7421="","",VLOOKUP(A7421,Tabulka3[[Číslo registrace  u jednorázové akce]:[Příjmení]],3,0))</f>
        <v/>
      </c>
      <c r="I7421" s="94"/>
      <c r="J7421" s="94"/>
      <c r="L7421" s="15"/>
      <c r="M7421" s="15"/>
      <c r="N7421" s="15"/>
    </row>
    <row r="7422" spans="2:14" s="25" customFormat="1" ht="15" customHeight="1" x14ac:dyDescent="0.3">
      <c r="B7422" s="25" t="str">
        <f>IF(A7422="","",VLOOKUP(A7422,Tabulka3[[Číslo registrace  u jednorázové akce]:[Příjmení]],2,0))</f>
        <v/>
      </c>
      <c r="C7422" s="25" t="str">
        <f>IF(A7422="","",VLOOKUP(A7422,Tabulka3[[Číslo registrace  u jednorázové akce]:[Příjmení]],3,0))</f>
        <v/>
      </c>
      <c r="I7422" s="94"/>
      <c r="J7422" s="94"/>
      <c r="L7422" s="15"/>
      <c r="M7422" s="15"/>
      <c r="N7422" s="15"/>
    </row>
    <row r="7423" spans="2:14" s="25" customFormat="1" ht="15" customHeight="1" x14ac:dyDescent="0.3">
      <c r="B7423" s="25" t="str">
        <f>IF(A7423="","",VLOOKUP(A7423,Tabulka3[[Číslo registrace  u jednorázové akce]:[Příjmení]],2,0))</f>
        <v/>
      </c>
      <c r="C7423" s="25" t="str">
        <f>IF(A7423="","",VLOOKUP(A7423,Tabulka3[[Číslo registrace  u jednorázové akce]:[Příjmení]],3,0))</f>
        <v/>
      </c>
      <c r="I7423" s="94"/>
      <c r="J7423" s="94"/>
      <c r="L7423" s="15"/>
      <c r="M7423" s="15"/>
      <c r="N7423" s="15"/>
    </row>
    <row r="7424" spans="2:14" s="25" customFormat="1" ht="15" customHeight="1" x14ac:dyDescent="0.3">
      <c r="B7424" s="25" t="str">
        <f>IF(A7424="","",VLOOKUP(A7424,Tabulka3[[Číslo registrace  u jednorázové akce]:[Příjmení]],2,0))</f>
        <v/>
      </c>
      <c r="C7424" s="25" t="str">
        <f>IF(A7424="","",VLOOKUP(A7424,Tabulka3[[Číslo registrace  u jednorázové akce]:[Příjmení]],3,0))</f>
        <v/>
      </c>
      <c r="I7424" s="94"/>
      <c r="J7424" s="94"/>
      <c r="L7424" s="15"/>
      <c r="M7424" s="15"/>
      <c r="N7424" s="15"/>
    </row>
    <row r="7425" spans="2:14" s="25" customFormat="1" ht="15" customHeight="1" x14ac:dyDescent="0.3">
      <c r="B7425" s="25" t="str">
        <f>IF(A7425="","",VLOOKUP(A7425,Tabulka3[[Číslo registrace  u jednorázové akce]:[Příjmení]],2,0))</f>
        <v/>
      </c>
      <c r="C7425" s="25" t="str">
        <f>IF(A7425="","",VLOOKUP(A7425,Tabulka3[[Číslo registrace  u jednorázové akce]:[Příjmení]],3,0))</f>
        <v/>
      </c>
      <c r="I7425" s="94"/>
      <c r="J7425" s="94"/>
      <c r="L7425" s="15"/>
      <c r="M7425" s="15"/>
      <c r="N7425" s="15"/>
    </row>
    <row r="7426" spans="2:14" s="25" customFormat="1" ht="15" customHeight="1" x14ac:dyDescent="0.3">
      <c r="B7426" s="25" t="str">
        <f>IF(A7426="","",VLOOKUP(A7426,Tabulka3[[Číslo registrace  u jednorázové akce]:[Příjmení]],2,0))</f>
        <v/>
      </c>
      <c r="C7426" s="25" t="str">
        <f>IF(A7426="","",VLOOKUP(A7426,Tabulka3[[Číslo registrace  u jednorázové akce]:[Příjmení]],3,0))</f>
        <v/>
      </c>
      <c r="I7426" s="94"/>
      <c r="J7426" s="94"/>
      <c r="L7426" s="15"/>
      <c r="M7426" s="15"/>
      <c r="N7426" s="15"/>
    </row>
    <row r="7427" spans="2:14" s="25" customFormat="1" ht="15" customHeight="1" x14ac:dyDescent="0.3">
      <c r="B7427" s="25" t="str">
        <f>IF(A7427="","",VLOOKUP(A7427,Tabulka3[[Číslo registrace  u jednorázové akce]:[Příjmení]],2,0))</f>
        <v/>
      </c>
      <c r="C7427" s="25" t="str">
        <f>IF(A7427="","",VLOOKUP(A7427,Tabulka3[[Číslo registrace  u jednorázové akce]:[Příjmení]],3,0))</f>
        <v/>
      </c>
      <c r="I7427" s="94"/>
      <c r="J7427" s="94"/>
      <c r="L7427" s="15"/>
      <c r="M7427" s="15"/>
      <c r="N7427" s="15"/>
    </row>
    <row r="7428" spans="2:14" s="25" customFormat="1" ht="15" customHeight="1" x14ac:dyDescent="0.3">
      <c r="B7428" s="25" t="str">
        <f>IF(A7428="","",VLOOKUP(A7428,Tabulka3[[Číslo registrace  u jednorázové akce]:[Příjmení]],2,0))</f>
        <v/>
      </c>
      <c r="C7428" s="25" t="str">
        <f>IF(A7428="","",VLOOKUP(A7428,Tabulka3[[Číslo registrace  u jednorázové akce]:[Příjmení]],3,0))</f>
        <v/>
      </c>
      <c r="I7428" s="94"/>
      <c r="J7428" s="94"/>
      <c r="L7428" s="15"/>
      <c r="M7428" s="15"/>
      <c r="N7428" s="15"/>
    </row>
    <row r="7429" spans="2:14" s="25" customFormat="1" ht="15" customHeight="1" x14ac:dyDescent="0.3">
      <c r="B7429" s="25" t="str">
        <f>IF(A7429="","",VLOOKUP(A7429,Tabulka3[[Číslo registrace  u jednorázové akce]:[Příjmení]],2,0))</f>
        <v/>
      </c>
      <c r="C7429" s="25" t="str">
        <f>IF(A7429="","",VLOOKUP(A7429,Tabulka3[[Číslo registrace  u jednorázové akce]:[Příjmení]],3,0))</f>
        <v/>
      </c>
      <c r="I7429" s="94"/>
      <c r="J7429" s="94"/>
      <c r="L7429" s="15"/>
      <c r="M7429" s="15"/>
      <c r="N7429" s="15"/>
    </row>
    <row r="7430" spans="2:14" s="25" customFormat="1" ht="15" customHeight="1" x14ac:dyDescent="0.3">
      <c r="B7430" s="25" t="str">
        <f>IF(A7430="","",VLOOKUP(A7430,Tabulka3[[Číslo registrace  u jednorázové akce]:[Příjmení]],2,0))</f>
        <v/>
      </c>
      <c r="C7430" s="25" t="str">
        <f>IF(A7430="","",VLOOKUP(A7430,Tabulka3[[Číslo registrace  u jednorázové akce]:[Příjmení]],3,0))</f>
        <v/>
      </c>
      <c r="I7430" s="94"/>
      <c r="J7430" s="94"/>
      <c r="L7430" s="15"/>
      <c r="M7430" s="15"/>
      <c r="N7430" s="15"/>
    </row>
    <row r="7431" spans="2:14" s="25" customFormat="1" ht="15" customHeight="1" x14ac:dyDescent="0.3">
      <c r="B7431" s="25" t="str">
        <f>IF(A7431="","",VLOOKUP(A7431,Tabulka3[[Číslo registrace  u jednorázové akce]:[Příjmení]],2,0))</f>
        <v/>
      </c>
      <c r="C7431" s="25" t="str">
        <f>IF(A7431="","",VLOOKUP(A7431,Tabulka3[[Číslo registrace  u jednorázové akce]:[Příjmení]],3,0))</f>
        <v/>
      </c>
      <c r="I7431" s="94"/>
      <c r="J7431" s="94"/>
      <c r="L7431" s="15"/>
      <c r="M7431" s="15"/>
      <c r="N7431" s="15"/>
    </row>
    <row r="7432" spans="2:14" s="25" customFormat="1" ht="15" customHeight="1" x14ac:dyDescent="0.3">
      <c r="B7432" s="25" t="str">
        <f>IF(A7432="","",VLOOKUP(A7432,Tabulka3[[Číslo registrace  u jednorázové akce]:[Příjmení]],2,0))</f>
        <v/>
      </c>
      <c r="C7432" s="25" t="str">
        <f>IF(A7432="","",VLOOKUP(A7432,Tabulka3[[Číslo registrace  u jednorázové akce]:[Příjmení]],3,0))</f>
        <v/>
      </c>
      <c r="I7432" s="94"/>
      <c r="J7432" s="94"/>
      <c r="L7432" s="15"/>
      <c r="M7432" s="15"/>
      <c r="N7432" s="15"/>
    </row>
    <row r="7433" spans="2:14" s="25" customFormat="1" ht="15" customHeight="1" x14ac:dyDescent="0.3">
      <c r="B7433" s="25" t="str">
        <f>IF(A7433="","",VLOOKUP(A7433,Tabulka3[[Číslo registrace  u jednorázové akce]:[Příjmení]],2,0))</f>
        <v/>
      </c>
      <c r="C7433" s="25" t="str">
        <f>IF(A7433="","",VLOOKUP(A7433,Tabulka3[[Číslo registrace  u jednorázové akce]:[Příjmení]],3,0))</f>
        <v/>
      </c>
      <c r="I7433" s="94"/>
      <c r="J7433" s="94"/>
      <c r="L7433" s="15"/>
      <c r="M7433" s="15"/>
      <c r="N7433" s="15"/>
    </row>
    <row r="7434" spans="2:14" s="25" customFormat="1" ht="15" customHeight="1" x14ac:dyDescent="0.3">
      <c r="B7434" s="25" t="str">
        <f>IF(A7434="","",VLOOKUP(A7434,Tabulka3[[Číslo registrace  u jednorázové akce]:[Příjmení]],2,0))</f>
        <v/>
      </c>
      <c r="C7434" s="25" t="str">
        <f>IF(A7434="","",VLOOKUP(A7434,Tabulka3[[Číslo registrace  u jednorázové akce]:[Příjmení]],3,0))</f>
        <v/>
      </c>
      <c r="I7434" s="94"/>
      <c r="J7434" s="94"/>
      <c r="L7434" s="15"/>
      <c r="M7434" s="15"/>
      <c r="N7434" s="15"/>
    </row>
    <row r="7435" spans="2:14" s="25" customFormat="1" ht="15" customHeight="1" x14ac:dyDescent="0.3">
      <c r="B7435" s="25" t="str">
        <f>IF(A7435="","",VLOOKUP(A7435,Tabulka3[[Číslo registrace  u jednorázové akce]:[Příjmení]],2,0))</f>
        <v/>
      </c>
      <c r="C7435" s="25" t="str">
        <f>IF(A7435="","",VLOOKUP(A7435,Tabulka3[[Číslo registrace  u jednorázové akce]:[Příjmení]],3,0))</f>
        <v/>
      </c>
      <c r="I7435" s="94"/>
      <c r="J7435" s="94"/>
      <c r="L7435" s="15"/>
      <c r="M7435" s="15"/>
      <c r="N7435" s="15"/>
    </row>
    <row r="7436" spans="2:14" s="25" customFormat="1" ht="15" customHeight="1" x14ac:dyDescent="0.3">
      <c r="B7436" s="25" t="str">
        <f>IF(A7436="","",VLOOKUP(A7436,Tabulka3[[Číslo registrace  u jednorázové akce]:[Příjmení]],2,0))</f>
        <v/>
      </c>
      <c r="C7436" s="25" t="str">
        <f>IF(A7436="","",VLOOKUP(A7436,Tabulka3[[Číslo registrace  u jednorázové akce]:[Příjmení]],3,0))</f>
        <v/>
      </c>
      <c r="I7436" s="94"/>
      <c r="J7436" s="94"/>
      <c r="L7436" s="15"/>
      <c r="M7436" s="15"/>
      <c r="N7436" s="15"/>
    </row>
    <row r="7437" spans="2:14" s="25" customFormat="1" ht="15" customHeight="1" x14ac:dyDescent="0.3">
      <c r="B7437" s="25" t="str">
        <f>IF(A7437="","",VLOOKUP(A7437,Tabulka3[[Číslo registrace  u jednorázové akce]:[Příjmení]],2,0))</f>
        <v/>
      </c>
      <c r="C7437" s="25" t="str">
        <f>IF(A7437="","",VLOOKUP(A7437,Tabulka3[[Číslo registrace  u jednorázové akce]:[Příjmení]],3,0))</f>
        <v/>
      </c>
      <c r="I7437" s="94"/>
      <c r="J7437" s="94"/>
      <c r="L7437" s="15"/>
      <c r="M7437" s="15"/>
      <c r="N7437" s="15"/>
    </row>
    <row r="7438" spans="2:14" s="25" customFormat="1" ht="15" customHeight="1" x14ac:dyDescent="0.3">
      <c r="B7438" s="25" t="str">
        <f>IF(A7438="","",VLOOKUP(A7438,Tabulka3[[Číslo registrace  u jednorázové akce]:[Příjmení]],2,0))</f>
        <v/>
      </c>
      <c r="C7438" s="25" t="str">
        <f>IF(A7438="","",VLOOKUP(A7438,Tabulka3[[Číslo registrace  u jednorázové akce]:[Příjmení]],3,0))</f>
        <v/>
      </c>
      <c r="I7438" s="94"/>
      <c r="J7438" s="94"/>
      <c r="L7438" s="15"/>
      <c r="M7438" s="15"/>
      <c r="N7438" s="15"/>
    </row>
    <row r="7439" spans="2:14" s="25" customFormat="1" ht="15" customHeight="1" x14ac:dyDescent="0.3">
      <c r="B7439" s="25" t="str">
        <f>IF(A7439="","",VLOOKUP(A7439,Tabulka3[[Číslo registrace  u jednorázové akce]:[Příjmení]],2,0))</f>
        <v/>
      </c>
      <c r="C7439" s="25" t="str">
        <f>IF(A7439="","",VLOOKUP(A7439,Tabulka3[[Číslo registrace  u jednorázové akce]:[Příjmení]],3,0))</f>
        <v/>
      </c>
      <c r="I7439" s="94"/>
      <c r="J7439" s="94"/>
      <c r="L7439" s="15"/>
      <c r="M7439" s="15"/>
      <c r="N7439" s="15"/>
    </row>
    <row r="7440" spans="2:14" s="25" customFormat="1" ht="15" customHeight="1" x14ac:dyDescent="0.3">
      <c r="B7440" s="25" t="str">
        <f>IF(A7440="","",VLOOKUP(A7440,Tabulka3[[Číslo registrace  u jednorázové akce]:[Příjmení]],2,0))</f>
        <v/>
      </c>
      <c r="C7440" s="25" t="str">
        <f>IF(A7440="","",VLOOKUP(A7440,Tabulka3[[Číslo registrace  u jednorázové akce]:[Příjmení]],3,0))</f>
        <v/>
      </c>
      <c r="I7440" s="94"/>
      <c r="J7440" s="94"/>
      <c r="L7440" s="15"/>
      <c r="M7440" s="15"/>
      <c r="N7440" s="15"/>
    </row>
    <row r="7441" spans="2:14" s="25" customFormat="1" ht="15" customHeight="1" x14ac:dyDescent="0.3">
      <c r="B7441" s="25" t="str">
        <f>IF(A7441="","",VLOOKUP(A7441,Tabulka3[[Číslo registrace  u jednorázové akce]:[Příjmení]],2,0))</f>
        <v/>
      </c>
      <c r="C7441" s="25" t="str">
        <f>IF(A7441="","",VLOOKUP(A7441,Tabulka3[[Číslo registrace  u jednorázové akce]:[Příjmení]],3,0))</f>
        <v/>
      </c>
      <c r="I7441" s="94"/>
      <c r="J7441" s="94"/>
      <c r="L7441" s="15"/>
      <c r="M7441" s="15"/>
      <c r="N7441" s="15"/>
    </row>
    <row r="7442" spans="2:14" s="25" customFormat="1" ht="15" customHeight="1" x14ac:dyDescent="0.3">
      <c r="B7442" s="25" t="str">
        <f>IF(A7442="","",VLOOKUP(A7442,Tabulka3[[Číslo registrace  u jednorázové akce]:[Příjmení]],2,0))</f>
        <v/>
      </c>
      <c r="C7442" s="25" t="str">
        <f>IF(A7442="","",VLOOKUP(A7442,Tabulka3[[Číslo registrace  u jednorázové akce]:[Příjmení]],3,0))</f>
        <v/>
      </c>
      <c r="I7442" s="94"/>
      <c r="J7442" s="94"/>
      <c r="L7442" s="15"/>
      <c r="M7442" s="15"/>
      <c r="N7442" s="15"/>
    </row>
    <row r="7443" spans="2:14" s="25" customFormat="1" ht="15" customHeight="1" x14ac:dyDescent="0.3">
      <c r="B7443" s="25" t="str">
        <f>IF(A7443="","",VLOOKUP(A7443,Tabulka3[[Číslo registrace  u jednorázové akce]:[Příjmení]],2,0))</f>
        <v/>
      </c>
      <c r="C7443" s="25" t="str">
        <f>IF(A7443="","",VLOOKUP(A7443,Tabulka3[[Číslo registrace  u jednorázové akce]:[Příjmení]],3,0))</f>
        <v/>
      </c>
      <c r="I7443" s="94"/>
      <c r="J7443" s="94"/>
      <c r="L7443" s="15"/>
      <c r="M7443" s="15"/>
      <c r="N7443" s="15"/>
    </row>
    <row r="7444" spans="2:14" s="25" customFormat="1" ht="15" customHeight="1" x14ac:dyDescent="0.3">
      <c r="B7444" s="25" t="str">
        <f>IF(A7444="","",VLOOKUP(A7444,Tabulka3[[Číslo registrace  u jednorázové akce]:[Příjmení]],2,0))</f>
        <v/>
      </c>
      <c r="C7444" s="25" t="str">
        <f>IF(A7444="","",VLOOKUP(A7444,Tabulka3[[Číslo registrace  u jednorázové akce]:[Příjmení]],3,0))</f>
        <v/>
      </c>
      <c r="I7444" s="94"/>
      <c r="J7444" s="94"/>
      <c r="L7444" s="15"/>
      <c r="M7444" s="15"/>
      <c r="N7444" s="15"/>
    </row>
    <row r="7445" spans="2:14" s="25" customFormat="1" ht="15" customHeight="1" x14ac:dyDescent="0.3">
      <c r="B7445" s="25" t="str">
        <f>IF(A7445="","",VLOOKUP(A7445,Tabulka3[[Číslo registrace  u jednorázové akce]:[Příjmení]],2,0))</f>
        <v/>
      </c>
      <c r="C7445" s="25" t="str">
        <f>IF(A7445="","",VLOOKUP(A7445,Tabulka3[[Číslo registrace  u jednorázové akce]:[Příjmení]],3,0))</f>
        <v/>
      </c>
      <c r="I7445" s="94"/>
      <c r="J7445" s="94"/>
      <c r="L7445" s="15"/>
      <c r="M7445" s="15"/>
      <c r="N7445" s="15"/>
    </row>
    <row r="7446" spans="2:14" s="25" customFormat="1" ht="15" customHeight="1" x14ac:dyDescent="0.3">
      <c r="B7446" s="25" t="str">
        <f>IF(A7446="","",VLOOKUP(A7446,Tabulka3[[Číslo registrace  u jednorázové akce]:[Příjmení]],2,0))</f>
        <v/>
      </c>
      <c r="C7446" s="25" t="str">
        <f>IF(A7446="","",VLOOKUP(A7446,Tabulka3[[Číslo registrace  u jednorázové akce]:[Příjmení]],3,0))</f>
        <v/>
      </c>
      <c r="I7446" s="94"/>
      <c r="J7446" s="94"/>
      <c r="L7446" s="15"/>
      <c r="M7446" s="15"/>
      <c r="N7446" s="15"/>
    </row>
    <row r="7447" spans="2:14" s="25" customFormat="1" ht="15" customHeight="1" x14ac:dyDescent="0.3">
      <c r="B7447" s="25" t="str">
        <f>IF(A7447="","",VLOOKUP(A7447,Tabulka3[[Číslo registrace  u jednorázové akce]:[Příjmení]],2,0))</f>
        <v/>
      </c>
      <c r="C7447" s="25" t="str">
        <f>IF(A7447="","",VLOOKUP(A7447,Tabulka3[[Číslo registrace  u jednorázové akce]:[Příjmení]],3,0))</f>
        <v/>
      </c>
      <c r="I7447" s="94"/>
      <c r="J7447" s="94"/>
      <c r="L7447" s="15"/>
      <c r="M7447" s="15"/>
      <c r="N7447" s="15"/>
    </row>
    <row r="7448" spans="2:14" s="25" customFormat="1" ht="15" customHeight="1" x14ac:dyDescent="0.3">
      <c r="B7448" s="25" t="str">
        <f>IF(A7448="","",VLOOKUP(A7448,Tabulka3[[Číslo registrace  u jednorázové akce]:[Příjmení]],2,0))</f>
        <v/>
      </c>
      <c r="C7448" s="25" t="str">
        <f>IF(A7448="","",VLOOKUP(A7448,Tabulka3[[Číslo registrace  u jednorázové akce]:[Příjmení]],3,0))</f>
        <v/>
      </c>
      <c r="I7448" s="94"/>
      <c r="J7448" s="94"/>
      <c r="L7448" s="15"/>
      <c r="M7448" s="15"/>
      <c r="N7448" s="15"/>
    </row>
    <row r="7449" spans="2:14" s="25" customFormat="1" ht="15" customHeight="1" x14ac:dyDescent="0.3">
      <c r="B7449" s="25" t="str">
        <f>IF(A7449="","",VLOOKUP(A7449,Tabulka3[[Číslo registrace  u jednorázové akce]:[Příjmení]],2,0))</f>
        <v/>
      </c>
      <c r="C7449" s="25" t="str">
        <f>IF(A7449="","",VLOOKUP(A7449,Tabulka3[[Číslo registrace  u jednorázové akce]:[Příjmení]],3,0))</f>
        <v/>
      </c>
      <c r="I7449" s="94"/>
      <c r="J7449" s="94"/>
      <c r="L7449" s="15"/>
      <c r="M7449" s="15"/>
      <c r="N7449" s="15"/>
    </row>
    <row r="7450" spans="2:14" s="25" customFormat="1" ht="15" customHeight="1" x14ac:dyDescent="0.3">
      <c r="B7450" s="25" t="str">
        <f>IF(A7450="","",VLOOKUP(A7450,Tabulka3[[Číslo registrace  u jednorázové akce]:[Příjmení]],2,0))</f>
        <v/>
      </c>
      <c r="C7450" s="25" t="str">
        <f>IF(A7450="","",VLOOKUP(A7450,Tabulka3[[Číslo registrace  u jednorázové akce]:[Příjmení]],3,0))</f>
        <v/>
      </c>
      <c r="I7450" s="94"/>
      <c r="J7450" s="94"/>
      <c r="L7450" s="15"/>
      <c r="M7450" s="15"/>
      <c r="N7450" s="15"/>
    </row>
    <row r="7451" spans="2:14" s="25" customFormat="1" ht="15" customHeight="1" x14ac:dyDescent="0.3">
      <c r="B7451" s="25" t="str">
        <f>IF(A7451="","",VLOOKUP(A7451,Tabulka3[[Číslo registrace  u jednorázové akce]:[Příjmení]],2,0))</f>
        <v/>
      </c>
      <c r="C7451" s="25" t="str">
        <f>IF(A7451="","",VLOOKUP(A7451,Tabulka3[[Číslo registrace  u jednorázové akce]:[Příjmení]],3,0))</f>
        <v/>
      </c>
      <c r="I7451" s="94"/>
      <c r="J7451" s="94"/>
      <c r="L7451" s="15"/>
      <c r="M7451" s="15"/>
      <c r="N7451" s="15"/>
    </row>
    <row r="7452" spans="2:14" s="25" customFormat="1" ht="15" customHeight="1" x14ac:dyDescent="0.3">
      <c r="B7452" s="25" t="str">
        <f>IF(A7452="","",VLOOKUP(A7452,Tabulka3[[Číslo registrace  u jednorázové akce]:[Příjmení]],2,0))</f>
        <v/>
      </c>
      <c r="C7452" s="25" t="str">
        <f>IF(A7452="","",VLOOKUP(A7452,Tabulka3[[Číslo registrace  u jednorázové akce]:[Příjmení]],3,0))</f>
        <v/>
      </c>
      <c r="I7452" s="94"/>
      <c r="J7452" s="94"/>
      <c r="L7452" s="15"/>
      <c r="M7452" s="15"/>
      <c r="N7452" s="15"/>
    </row>
    <row r="7453" spans="2:14" s="25" customFormat="1" ht="15" customHeight="1" x14ac:dyDescent="0.3">
      <c r="B7453" s="25" t="str">
        <f>IF(A7453="","",VLOOKUP(A7453,Tabulka3[[Číslo registrace  u jednorázové akce]:[Příjmení]],2,0))</f>
        <v/>
      </c>
      <c r="C7453" s="25" t="str">
        <f>IF(A7453="","",VLOOKUP(A7453,Tabulka3[[Číslo registrace  u jednorázové akce]:[Příjmení]],3,0))</f>
        <v/>
      </c>
      <c r="I7453" s="94"/>
      <c r="J7453" s="94"/>
      <c r="L7453" s="15"/>
      <c r="M7453" s="15"/>
      <c r="N7453" s="15"/>
    </row>
    <row r="7454" spans="2:14" s="25" customFormat="1" ht="15" customHeight="1" x14ac:dyDescent="0.3">
      <c r="B7454" s="25" t="str">
        <f>IF(A7454="","",VLOOKUP(A7454,Tabulka3[[Číslo registrace  u jednorázové akce]:[Příjmení]],2,0))</f>
        <v/>
      </c>
      <c r="C7454" s="25" t="str">
        <f>IF(A7454="","",VLOOKUP(A7454,Tabulka3[[Číslo registrace  u jednorázové akce]:[Příjmení]],3,0))</f>
        <v/>
      </c>
      <c r="I7454" s="94"/>
      <c r="J7454" s="94"/>
      <c r="L7454" s="15"/>
      <c r="M7454" s="15"/>
      <c r="N7454" s="15"/>
    </row>
    <row r="7455" spans="2:14" s="25" customFormat="1" ht="15" customHeight="1" x14ac:dyDescent="0.3">
      <c r="B7455" s="25" t="str">
        <f>IF(A7455="","",VLOOKUP(A7455,Tabulka3[[Číslo registrace  u jednorázové akce]:[Příjmení]],2,0))</f>
        <v/>
      </c>
      <c r="C7455" s="25" t="str">
        <f>IF(A7455="","",VLOOKUP(A7455,Tabulka3[[Číslo registrace  u jednorázové akce]:[Příjmení]],3,0))</f>
        <v/>
      </c>
      <c r="I7455" s="94"/>
      <c r="J7455" s="94"/>
      <c r="L7455" s="15"/>
      <c r="M7455" s="15"/>
      <c r="N7455" s="15"/>
    </row>
    <row r="7456" spans="2:14" s="25" customFormat="1" ht="15" customHeight="1" x14ac:dyDescent="0.3">
      <c r="B7456" s="25" t="str">
        <f>IF(A7456="","",VLOOKUP(A7456,Tabulka3[[Číslo registrace  u jednorázové akce]:[Příjmení]],2,0))</f>
        <v/>
      </c>
      <c r="C7456" s="25" t="str">
        <f>IF(A7456="","",VLOOKUP(A7456,Tabulka3[[Číslo registrace  u jednorázové akce]:[Příjmení]],3,0))</f>
        <v/>
      </c>
      <c r="I7456" s="94"/>
      <c r="J7456" s="94"/>
      <c r="L7456" s="15"/>
      <c r="M7456" s="15"/>
      <c r="N7456" s="15"/>
    </row>
    <row r="7457" spans="2:14" s="25" customFormat="1" ht="15" customHeight="1" x14ac:dyDescent="0.3">
      <c r="B7457" s="25" t="str">
        <f>IF(A7457="","",VLOOKUP(A7457,Tabulka3[[Číslo registrace  u jednorázové akce]:[Příjmení]],2,0))</f>
        <v/>
      </c>
      <c r="C7457" s="25" t="str">
        <f>IF(A7457="","",VLOOKUP(A7457,Tabulka3[[Číslo registrace  u jednorázové akce]:[Příjmení]],3,0))</f>
        <v/>
      </c>
      <c r="I7457" s="94"/>
      <c r="J7457" s="94"/>
      <c r="L7457" s="15"/>
      <c r="M7457" s="15"/>
      <c r="N7457" s="15"/>
    </row>
    <row r="7458" spans="2:14" s="25" customFormat="1" ht="15" customHeight="1" x14ac:dyDescent="0.3">
      <c r="B7458" s="25" t="str">
        <f>IF(A7458="","",VLOOKUP(A7458,Tabulka3[[Číslo registrace  u jednorázové akce]:[Příjmení]],2,0))</f>
        <v/>
      </c>
      <c r="C7458" s="25" t="str">
        <f>IF(A7458="","",VLOOKUP(A7458,Tabulka3[[Číslo registrace  u jednorázové akce]:[Příjmení]],3,0))</f>
        <v/>
      </c>
      <c r="I7458" s="94"/>
      <c r="J7458" s="94"/>
      <c r="L7458" s="15"/>
      <c r="M7458" s="15"/>
      <c r="N7458" s="15"/>
    </row>
    <row r="7459" spans="2:14" s="25" customFormat="1" ht="15" customHeight="1" x14ac:dyDescent="0.3">
      <c r="B7459" s="25" t="str">
        <f>IF(A7459="","",VLOOKUP(A7459,Tabulka3[[Číslo registrace  u jednorázové akce]:[Příjmení]],2,0))</f>
        <v/>
      </c>
      <c r="C7459" s="25" t="str">
        <f>IF(A7459="","",VLOOKUP(A7459,Tabulka3[[Číslo registrace  u jednorázové akce]:[Příjmení]],3,0))</f>
        <v/>
      </c>
      <c r="I7459" s="94"/>
      <c r="J7459" s="94"/>
      <c r="L7459" s="15"/>
      <c r="M7459" s="15"/>
      <c r="N7459" s="15"/>
    </row>
    <row r="7460" spans="2:14" s="25" customFormat="1" ht="15" customHeight="1" x14ac:dyDescent="0.3">
      <c r="B7460" s="25" t="str">
        <f>IF(A7460="","",VLOOKUP(A7460,Tabulka3[[Číslo registrace  u jednorázové akce]:[Příjmení]],2,0))</f>
        <v/>
      </c>
      <c r="C7460" s="25" t="str">
        <f>IF(A7460="","",VLOOKUP(A7460,Tabulka3[[Číslo registrace  u jednorázové akce]:[Příjmení]],3,0))</f>
        <v/>
      </c>
      <c r="I7460" s="94"/>
      <c r="J7460" s="94"/>
      <c r="L7460" s="15"/>
      <c r="M7460" s="15"/>
      <c r="N7460" s="15"/>
    </row>
    <row r="7461" spans="2:14" s="25" customFormat="1" ht="15" customHeight="1" x14ac:dyDescent="0.3">
      <c r="B7461" s="25" t="str">
        <f>IF(A7461="","",VLOOKUP(A7461,Tabulka3[[Číslo registrace  u jednorázové akce]:[Příjmení]],2,0))</f>
        <v/>
      </c>
      <c r="C7461" s="25" t="str">
        <f>IF(A7461="","",VLOOKUP(A7461,Tabulka3[[Číslo registrace  u jednorázové akce]:[Příjmení]],3,0))</f>
        <v/>
      </c>
      <c r="I7461" s="94"/>
      <c r="J7461" s="94"/>
      <c r="L7461" s="15"/>
      <c r="M7461" s="15"/>
      <c r="N7461" s="15"/>
    </row>
    <row r="7462" spans="2:14" s="25" customFormat="1" ht="15" customHeight="1" x14ac:dyDescent="0.3">
      <c r="B7462" s="25" t="str">
        <f>IF(A7462="","",VLOOKUP(A7462,Tabulka3[[Číslo registrace  u jednorázové akce]:[Příjmení]],2,0))</f>
        <v/>
      </c>
      <c r="C7462" s="25" t="str">
        <f>IF(A7462="","",VLOOKUP(A7462,Tabulka3[[Číslo registrace  u jednorázové akce]:[Příjmení]],3,0))</f>
        <v/>
      </c>
      <c r="I7462" s="94"/>
      <c r="J7462" s="94"/>
      <c r="L7462" s="15"/>
      <c r="M7462" s="15"/>
      <c r="N7462" s="15"/>
    </row>
    <row r="7463" spans="2:14" s="25" customFormat="1" ht="15" customHeight="1" x14ac:dyDescent="0.3">
      <c r="B7463" s="25" t="str">
        <f>IF(A7463="","",VLOOKUP(A7463,Tabulka3[[Číslo registrace  u jednorázové akce]:[Příjmení]],2,0))</f>
        <v/>
      </c>
      <c r="C7463" s="25" t="str">
        <f>IF(A7463="","",VLOOKUP(A7463,Tabulka3[[Číslo registrace  u jednorázové akce]:[Příjmení]],3,0))</f>
        <v/>
      </c>
      <c r="I7463" s="94"/>
      <c r="J7463" s="94"/>
      <c r="L7463" s="15"/>
      <c r="M7463" s="15"/>
      <c r="N7463" s="15"/>
    </row>
    <row r="7464" spans="2:14" s="25" customFormat="1" ht="15" customHeight="1" x14ac:dyDescent="0.3">
      <c r="B7464" s="25" t="str">
        <f>IF(A7464="","",VLOOKUP(A7464,Tabulka3[[Číslo registrace  u jednorázové akce]:[Příjmení]],2,0))</f>
        <v/>
      </c>
      <c r="C7464" s="25" t="str">
        <f>IF(A7464="","",VLOOKUP(A7464,Tabulka3[[Číslo registrace  u jednorázové akce]:[Příjmení]],3,0))</f>
        <v/>
      </c>
      <c r="I7464" s="94"/>
      <c r="J7464" s="94"/>
      <c r="L7464" s="15"/>
      <c r="M7464" s="15"/>
      <c r="N7464" s="15"/>
    </row>
    <row r="7465" spans="2:14" s="25" customFormat="1" ht="15" customHeight="1" x14ac:dyDescent="0.3">
      <c r="B7465" s="25" t="str">
        <f>IF(A7465="","",VLOOKUP(A7465,Tabulka3[[Číslo registrace  u jednorázové akce]:[Příjmení]],2,0))</f>
        <v/>
      </c>
      <c r="C7465" s="25" t="str">
        <f>IF(A7465="","",VLOOKUP(A7465,Tabulka3[[Číslo registrace  u jednorázové akce]:[Příjmení]],3,0))</f>
        <v/>
      </c>
      <c r="I7465" s="94"/>
      <c r="J7465" s="94"/>
      <c r="L7465" s="15"/>
      <c r="M7465" s="15"/>
      <c r="N7465" s="15"/>
    </row>
    <row r="7466" spans="2:14" s="25" customFormat="1" ht="15" customHeight="1" x14ac:dyDescent="0.3">
      <c r="B7466" s="25" t="str">
        <f>IF(A7466="","",VLOOKUP(A7466,Tabulka3[[Číslo registrace  u jednorázové akce]:[Příjmení]],2,0))</f>
        <v/>
      </c>
      <c r="C7466" s="25" t="str">
        <f>IF(A7466="","",VLOOKUP(A7466,Tabulka3[[Číslo registrace  u jednorázové akce]:[Příjmení]],3,0))</f>
        <v/>
      </c>
      <c r="I7466" s="94"/>
      <c r="J7466" s="94"/>
      <c r="L7466" s="15"/>
      <c r="M7466" s="15"/>
      <c r="N7466" s="15"/>
    </row>
    <row r="7467" spans="2:14" s="25" customFormat="1" ht="15" customHeight="1" x14ac:dyDescent="0.3">
      <c r="B7467" s="25" t="str">
        <f>IF(A7467="","",VLOOKUP(A7467,Tabulka3[[Číslo registrace  u jednorázové akce]:[Příjmení]],2,0))</f>
        <v/>
      </c>
      <c r="C7467" s="25" t="str">
        <f>IF(A7467="","",VLOOKUP(A7467,Tabulka3[[Číslo registrace  u jednorázové akce]:[Příjmení]],3,0))</f>
        <v/>
      </c>
      <c r="I7467" s="94"/>
      <c r="J7467" s="94"/>
      <c r="L7467" s="15"/>
      <c r="M7467" s="15"/>
      <c r="N7467" s="15"/>
    </row>
    <row r="7468" spans="2:14" s="25" customFormat="1" ht="15" customHeight="1" x14ac:dyDescent="0.3">
      <c r="B7468" s="25" t="str">
        <f>IF(A7468="","",VLOOKUP(A7468,Tabulka3[[Číslo registrace  u jednorázové akce]:[Příjmení]],2,0))</f>
        <v/>
      </c>
      <c r="C7468" s="25" t="str">
        <f>IF(A7468="","",VLOOKUP(A7468,Tabulka3[[Číslo registrace  u jednorázové akce]:[Příjmení]],3,0))</f>
        <v/>
      </c>
      <c r="I7468" s="94"/>
      <c r="J7468" s="94"/>
      <c r="L7468" s="15"/>
      <c r="M7468" s="15"/>
      <c r="N7468" s="15"/>
    </row>
    <row r="7469" spans="2:14" s="25" customFormat="1" ht="15" customHeight="1" x14ac:dyDescent="0.3">
      <c r="B7469" s="25" t="str">
        <f>IF(A7469="","",VLOOKUP(A7469,Tabulka3[[Číslo registrace  u jednorázové akce]:[Příjmení]],2,0))</f>
        <v/>
      </c>
      <c r="C7469" s="25" t="str">
        <f>IF(A7469="","",VLOOKUP(A7469,Tabulka3[[Číslo registrace  u jednorázové akce]:[Příjmení]],3,0))</f>
        <v/>
      </c>
      <c r="I7469" s="94"/>
      <c r="J7469" s="94"/>
      <c r="L7469" s="15"/>
      <c r="M7469" s="15"/>
      <c r="N7469" s="15"/>
    </row>
    <row r="7470" spans="2:14" s="25" customFormat="1" ht="15" customHeight="1" x14ac:dyDescent="0.3">
      <c r="B7470" s="25" t="str">
        <f>IF(A7470="","",VLOOKUP(A7470,Tabulka3[[Číslo registrace  u jednorázové akce]:[Příjmení]],2,0))</f>
        <v/>
      </c>
      <c r="C7470" s="25" t="str">
        <f>IF(A7470="","",VLOOKUP(A7470,Tabulka3[[Číslo registrace  u jednorázové akce]:[Příjmení]],3,0))</f>
        <v/>
      </c>
      <c r="I7470" s="94"/>
      <c r="J7470" s="94"/>
      <c r="L7470" s="15"/>
      <c r="M7470" s="15"/>
      <c r="N7470" s="15"/>
    </row>
    <row r="7471" spans="2:14" s="25" customFormat="1" ht="15" customHeight="1" x14ac:dyDescent="0.3">
      <c r="B7471" s="25" t="str">
        <f>IF(A7471="","",VLOOKUP(A7471,Tabulka3[[Číslo registrace  u jednorázové akce]:[Příjmení]],2,0))</f>
        <v/>
      </c>
      <c r="C7471" s="25" t="str">
        <f>IF(A7471="","",VLOOKUP(A7471,Tabulka3[[Číslo registrace  u jednorázové akce]:[Příjmení]],3,0))</f>
        <v/>
      </c>
      <c r="I7471" s="94"/>
      <c r="J7471" s="94"/>
      <c r="L7471" s="15"/>
      <c r="M7471" s="15"/>
      <c r="N7471" s="15"/>
    </row>
    <row r="7472" spans="2:14" s="25" customFormat="1" ht="15" customHeight="1" x14ac:dyDescent="0.3">
      <c r="B7472" s="25" t="str">
        <f>IF(A7472="","",VLOOKUP(A7472,Tabulka3[[Číslo registrace  u jednorázové akce]:[Příjmení]],2,0))</f>
        <v/>
      </c>
      <c r="C7472" s="25" t="str">
        <f>IF(A7472="","",VLOOKUP(A7472,Tabulka3[[Číslo registrace  u jednorázové akce]:[Příjmení]],3,0))</f>
        <v/>
      </c>
      <c r="I7472" s="94"/>
      <c r="J7472" s="94"/>
      <c r="L7472" s="15"/>
      <c r="M7472" s="15"/>
      <c r="N7472" s="15"/>
    </row>
    <row r="7473" spans="2:14" s="25" customFormat="1" ht="15" customHeight="1" x14ac:dyDescent="0.3">
      <c r="B7473" s="25" t="str">
        <f>IF(A7473="","",VLOOKUP(A7473,Tabulka3[[Číslo registrace  u jednorázové akce]:[Příjmení]],2,0))</f>
        <v/>
      </c>
      <c r="C7473" s="25" t="str">
        <f>IF(A7473="","",VLOOKUP(A7473,Tabulka3[[Číslo registrace  u jednorázové akce]:[Příjmení]],3,0))</f>
        <v/>
      </c>
      <c r="I7473" s="94"/>
      <c r="J7473" s="94"/>
      <c r="L7473" s="15"/>
      <c r="M7473" s="15"/>
      <c r="N7473" s="15"/>
    </row>
    <row r="7474" spans="2:14" s="25" customFormat="1" ht="15" customHeight="1" x14ac:dyDescent="0.3">
      <c r="B7474" s="25" t="str">
        <f>IF(A7474="","",VLOOKUP(A7474,Tabulka3[[Číslo registrace  u jednorázové akce]:[Příjmení]],2,0))</f>
        <v/>
      </c>
      <c r="C7474" s="25" t="str">
        <f>IF(A7474="","",VLOOKUP(A7474,Tabulka3[[Číslo registrace  u jednorázové akce]:[Příjmení]],3,0))</f>
        <v/>
      </c>
      <c r="I7474" s="94"/>
      <c r="J7474" s="94"/>
      <c r="L7474" s="15"/>
      <c r="M7474" s="15"/>
      <c r="N7474" s="15"/>
    </row>
    <row r="7475" spans="2:14" s="25" customFormat="1" ht="15" customHeight="1" x14ac:dyDescent="0.3">
      <c r="B7475" s="25" t="str">
        <f>IF(A7475="","",VLOOKUP(A7475,Tabulka3[[Číslo registrace  u jednorázové akce]:[Příjmení]],2,0))</f>
        <v/>
      </c>
      <c r="C7475" s="25" t="str">
        <f>IF(A7475="","",VLOOKUP(A7475,Tabulka3[[Číslo registrace  u jednorázové akce]:[Příjmení]],3,0))</f>
        <v/>
      </c>
      <c r="I7475" s="94"/>
      <c r="J7475" s="94"/>
      <c r="L7475" s="15"/>
      <c r="M7475" s="15"/>
      <c r="N7475" s="15"/>
    </row>
    <row r="7476" spans="2:14" s="25" customFormat="1" ht="15" customHeight="1" x14ac:dyDescent="0.3">
      <c r="B7476" s="25" t="str">
        <f>IF(A7476="","",VLOOKUP(A7476,Tabulka3[[Číslo registrace  u jednorázové akce]:[Příjmení]],2,0))</f>
        <v/>
      </c>
      <c r="C7476" s="25" t="str">
        <f>IF(A7476="","",VLOOKUP(A7476,Tabulka3[[Číslo registrace  u jednorázové akce]:[Příjmení]],3,0))</f>
        <v/>
      </c>
      <c r="I7476" s="94"/>
      <c r="J7476" s="94"/>
      <c r="L7476" s="15"/>
      <c r="M7476" s="15"/>
      <c r="N7476" s="15"/>
    </row>
    <row r="7477" spans="2:14" s="25" customFormat="1" ht="15" customHeight="1" x14ac:dyDescent="0.3">
      <c r="B7477" s="25" t="str">
        <f>IF(A7477="","",VLOOKUP(A7477,Tabulka3[[Číslo registrace  u jednorázové akce]:[Příjmení]],2,0))</f>
        <v/>
      </c>
      <c r="C7477" s="25" t="str">
        <f>IF(A7477="","",VLOOKUP(A7477,Tabulka3[[Číslo registrace  u jednorázové akce]:[Příjmení]],3,0))</f>
        <v/>
      </c>
      <c r="I7477" s="94"/>
      <c r="J7477" s="94"/>
      <c r="L7477" s="15"/>
      <c r="M7477" s="15"/>
      <c r="N7477" s="15"/>
    </row>
    <row r="7478" spans="2:14" s="25" customFormat="1" ht="15" customHeight="1" x14ac:dyDescent="0.3">
      <c r="B7478" s="25" t="str">
        <f>IF(A7478="","",VLOOKUP(A7478,Tabulka3[[Číslo registrace  u jednorázové akce]:[Příjmení]],2,0))</f>
        <v/>
      </c>
      <c r="C7478" s="25" t="str">
        <f>IF(A7478="","",VLOOKUP(A7478,Tabulka3[[Číslo registrace  u jednorázové akce]:[Příjmení]],3,0))</f>
        <v/>
      </c>
      <c r="I7478" s="94"/>
      <c r="J7478" s="94"/>
      <c r="L7478" s="15"/>
      <c r="M7478" s="15"/>
      <c r="N7478" s="15"/>
    </row>
    <row r="7479" spans="2:14" s="25" customFormat="1" ht="15" customHeight="1" x14ac:dyDescent="0.3">
      <c r="B7479" s="25" t="str">
        <f>IF(A7479="","",VLOOKUP(A7479,Tabulka3[[Číslo registrace  u jednorázové akce]:[Příjmení]],2,0))</f>
        <v/>
      </c>
      <c r="C7479" s="25" t="str">
        <f>IF(A7479="","",VLOOKUP(A7479,Tabulka3[[Číslo registrace  u jednorázové akce]:[Příjmení]],3,0))</f>
        <v/>
      </c>
      <c r="I7479" s="94"/>
      <c r="J7479" s="94"/>
      <c r="L7479" s="15"/>
      <c r="M7479" s="15"/>
      <c r="N7479" s="15"/>
    </row>
    <row r="7480" spans="2:14" s="25" customFormat="1" ht="15" customHeight="1" x14ac:dyDescent="0.3">
      <c r="B7480" s="25" t="str">
        <f>IF(A7480="","",VLOOKUP(A7480,Tabulka3[[Číslo registrace  u jednorázové akce]:[Příjmení]],2,0))</f>
        <v/>
      </c>
      <c r="C7480" s="25" t="str">
        <f>IF(A7480="","",VLOOKUP(A7480,Tabulka3[[Číslo registrace  u jednorázové akce]:[Příjmení]],3,0))</f>
        <v/>
      </c>
      <c r="I7480" s="94"/>
      <c r="J7480" s="94"/>
      <c r="L7480" s="15"/>
      <c r="M7480" s="15"/>
      <c r="N7480" s="15"/>
    </row>
    <row r="7481" spans="2:14" s="25" customFormat="1" ht="15" customHeight="1" x14ac:dyDescent="0.3">
      <c r="B7481" s="25" t="str">
        <f>IF(A7481="","",VLOOKUP(A7481,Tabulka3[[Číslo registrace  u jednorázové akce]:[Příjmení]],2,0))</f>
        <v/>
      </c>
      <c r="C7481" s="25" t="str">
        <f>IF(A7481="","",VLOOKUP(A7481,Tabulka3[[Číslo registrace  u jednorázové akce]:[Příjmení]],3,0))</f>
        <v/>
      </c>
      <c r="I7481" s="94"/>
      <c r="J7481" s="94"/>
      <c r="L7481" s="15"/>
      <c r="M7481" s="15"/>
      <c r="N7481" s="15"/>
    </row>
    <row r="7482" spans="2:14" s="25" customFormat="1" ht="15" customHeight="1" x14ac:dyDescent="0.3">
      <c r="B7482" s="25" t="str">
        <f>IF(A7482="","",VLOOKUP(A7482,Tabulka3[[Číslo registrace  u jednorázové akce]:[Příjmení]],2,0))</f>
        <v/>
      </c>
      <c r="C7482" s="25" t="str">
        <f>IF(A7482="","",VLOOKUP(A7482,Tabulka3[[Číslo registrace  u jednorázové akce]:[Příjmení]],3,0))</f>
        <v/>
      </c>
      <c r="I7482" s="94"/>
      <c r="J7482" s="94"/>
      <c r="L7482" s="15"/>
      <c r="M7482" s="15"/>
      <c r="N7482" s="15"/>
    </row>
    <row r="7483" spans="2:14" s="25" customFormat="1" ht="15" customHeight="1" x14ac:dyDescent="0.3">
      <c r="B7483" s="25" t="str">
        <f>IF(A7483="","",VLOOKUP(A7483,Tabulka3[[Číslo registrace  u jednorázové akce]:[Příjmení]],2,0))</f>
        <v/>
      </c>
      <c r="C7483" s="25" t="str">
        <f>IF(A7483="","",VLOOKUP(A7483,Tabulka3[[Číslo registrace  u jednorázové akce]:[Příjmení]],3,0))</f>
        <v/>
      </c>
      <c r="I7483" s="94"/>
      <c r="J7483" s="94"/>
      <c r="L7483" s="15"/>
      <c r="M7483" s="15"/>
      <c r="N7483" s="15"/>
    </row>
    <row r="7484" spans="2:14" s="25" customFormat="1" ht="15" customHeight="1" x14ac:dyDescent="0.3">
      <c r="B7484" s="25" t="str">
        <f>IF(A7484="","",VLOOKUP(A7484,Tabulka3[[Číslo registrace  u jednorázové akce]:[Příjmení]],2,0))</f>
        <v/>
      </c>
      <c r="C7484" s="25" t="str">
        <f>IF(A7484="","",VLOOKUP(A7484,Tabulka3[[Číslo registrace  u jednorázové akce]:[Příjmení]],3,0))</f>
        <v/>
      </c>
      <c r="I7484" s="94"/>
      <c r="J7484" s="94"/>
      <c r="L7484" s="15"/>
      <c r="M7484" s="15"/>
      <c r="N7484" s="15"/>
    </row>
    <row r="7485" spans="2:14" s="25" customFormat="1" ht="15" customHeight="1" x14ac:dyDescent="0.3">
      <c r="B7485" s="25" t="str">
        <f>IF(A7485="","",VLOOKUP(A7485,Tabulka3[[Číslo registrace  u jednorázové akce]:[Příjmení]],2,0))</f>
        <v/>
      </c>
      <c r="C7485" s="25" t="str">
        <f>IF(A7485="","",VLOOKUP(A7485,Tabulka3[[Číslo registrace  u jednorázové akce]:[Příjmení]],3,0))</f>
        <v/>
      </c>
      <c r="I7485" s="94"/>
      <c r="J7485" s="94"/>
      <c r="L7485" s="15"/>
      <c r="M7485" s="15"/>
      <c r="N7485" s="15"/>
    </row>
    <row r="7486" spans="2:14" s="25" customFormat="1" ht="15" customHeight="1" x14ac:dyDescent="0.3">
      <c r="B7486" s="25" t="str">
        <f>IF(A7486="","",VLOOKUP(A7486,Tabulka3[[Číslo registrace  u jednorázové akce]:[Příjmení]],2,0))</f>
        <v/>
      </c>
      <c r="C7486" s="25" t="str">
        <f>IF(A7486="","",VLOOKUP(A7486,Tabulka3[[Číslo registrace  u jednorázové akce]:[Příjmení]],3,0))</f>
        <v/>
      </c>
      <c r="I7486" s="94"/>
      <c r="J7486" s="94"/>
      <c r="L7486" s="15"/>
      <c r="M7486" s="15"/>
      <c r="N7486" s="15"/>
    </row>
    <row r="7487" spans="2:14" s="25" customFormat="1" ht="15" customHeight="1" x14ac:dyDescent="0.3">
      <c r="B7487" s="25" t="str">
        <f>IF(A7487="","",VLOOKUP(A7487,Tabulka3[[Číslo registrace  u jednorázové akce]:[Příjmení]],2,0))</f>
        <v/>
      </c>
      <c r="C7487" s="25" t="str">
        <f>IF(A7487="","",VLOOKUP(A7487,Tabulka3[[Číslo registrace  u jednorázové akce]:[Příjmení]],3,0))</f>
        <v/>
      </c>
      <c r="I7487" s="94"/>
      <c r="J7487" s="94"/>
      <c r="L7487" s="15"/>
      <c r="M7487" s="15"/>
      <c r="N7487" s="15"/>
    </row>
    <row r="7488" spans="2:14" s="25" customFormat="1" ht="15" customHeight="1" x14ac:dyDescent="0.3">
      <c r="B7488" s="25" t="str">
        <f>IF(A7488="","",VLOOKUP(A7488,Tabulka3[[Číslo registrace  u jednorázové akce]:[Příjmení]],2,0))</f>
        <v/>
      </c>
      <c r="C7488" s="25" t="str">
        <f>IF(A7488="","",VLOOKUP(A7488,Tabulka3[[Číslo registrace  u jednorázové akce]:[Příjmení]],3,0))</f>
        <v/>
      </c>
      <c r="I7488" s="94"/>
      <c r="J7488" s="94"/>
      <c r="L7488" s="15"/>
      <c r="M7488" s="15"/>
      <c r="N7488" s="15"/>
    </row>
    <row r="7489" spans="2:14" s="25" customFormat="1" ht="15" customHeight="1" x14ac:dyDescent="0.3">
      <c r="B7489" s="25" t="str">
        <f>IF(A7489="","",VLOOKUP(A7489,Tabulka3[[Číslo registrace  u jednorázové akce]:[Příjmení]],2,0))</f>
        <v/>
      </c>
      <c r="C7489" s="25" t="str">
        <f>IF(A7489="","",VLOOKUP(A7489,Tabulka3[[Číslo registrace  u jednorázové akce]:[Příjmení]],3,0))</f>
        <v/>
      </c>
      <c r="I7489" s="94"/>
      <c r="J7489" s="94"/>
      <c r="L7489" s="15"/>
      <c r="M7489" s="15"/>
      <c r="N7489" s="15"/>
    </row>
    <row r="7490" spans="2:14" s="25" customFormat="1" ht="15" customHeight="1" x14ac:dyDescent="0.3">
      <c r="B7490" s="25" t="str">
        <f>IF(A7490="","",VLOOKUP(A7490,Tabulka3[[Číslo registrace  u jednorázové akce]:[Příjmení]],2,0))</f>
        <v/>
      </c>
      <c r="C7490" s="25" t="str">
        <f>IF(A7490="","",VLOOKUP(A7490,Tabulka3[[Číslo registrace  u jednorázové akce]:[Příjmení]],3,0))</f>
        <v/>
      </c>
      <c r="I7490" s="94"/>
      <c r="J7490" s="94"/>
      <c r="L7490" s="15"/>
      <c r="M7490" s="15"/>
      <c r="N7490" s="15"/>
    </row>
    <row r="7491" spans="2:14" s="25" customFormat="1" ht="15" customHeight="1" x14ac:dyDescent="0.3">
      <c r="B7491" s="25" t="str">
        <f>IF(A7491="","",VLOOKUP(A7491,Tabulka3[[Číslo registrace  u jednorázové akce]:[Příjmení]],2,0))</f>
        <v/>
      </c>
      <c r="C7491" s="25" t="str">
        <f>IF(A7491="","",VLOOKUP(A7491,Tabulka3[[Číslo registrace  u jednorázové akce]:[Příjmení]],3,0))</f>
        <v/>
      </c>
      <c r="I7491" s="94"/>
      <c r="J7491" s="94"/>
      <c r="L7491" s="15"/>
      <c r="M7491" s="15"/>
      <c r="N7491" s="15"/>
    </row>
    <row r="7492" spans="2:14" s="25" customFormat="1" ht="15" customHeight="1" x14ac:dyDescent="0.3">
      <c r="B7492" s="25" t="str">
        <f>IF(A7492="","",VLOOKUP(A7492,Tabulka3[[Číslo registrace  u jednorázové akce]:[Příjmení]],2,0))</f>
        <v/>
      </c>
      <c r="C7492" s="25" t="str">
        <f>IF(A7492="","",VLOOKUP(A7492,Tabulka3[[Číslo registrace  u jednorázové akce]:[Příjmení]],3,0))</f>
        <v/>
      </c>
      <c r="I7492" s="94"/>
      <c r="J7492" s="94"/>
      <c r="L7492" s="15"/>
      <c r="M7492" s="15"/>
      <c r="N7492" s="15"/>
    </row>
    <row r="7493" spans="2:14" s="25" customFormat="1" ht="15" customHeight="1" x14ac:dyDescent="0.3">
      <c r="B7493" s="25" t="str">
        <f>IF(A7493="","",VLOOKUP(A7493,Tabulka3[[Číslo registrace  u jednorázové akce]:[Příjmení]],2,0))</f>
        <v/>
      </c>
      <c r="C7493" s="25" t="str">
        <f>IF(A7493="","",VLOOKUP(A7493,Tabulka3[[Číslo registrace  u jednorázové akce]:[Příjmení]],3,0))</f>
        <v/>
      </c>
      <c r="I7493" s="94"/>
      <c r="J7493" s="94"/>
      <c r="L7493" s="15"/>
      <c r="M7493" s="15"/>
      <c r="N7493" s="15"/>
    </row>
    <row r="7494" spans="2:14" s="25" customFormat="1" ht="15" customHeight="1" x14ac:dyDescent="0.3">
      <c r="B7494" s="25" t="str">
        <f>IF(A7494="","",VLOOKUP(A7494,Tabulka3[[Číslo registrace  u jednorázové akce]:[Příjmení]],2,0))</f>
        <v/>
      </c>
      <c r="C7494" s="25" t="str">
        <f>IF(A7494="","",VLOOKUP(A7494,Tabulka3[[Číslo registrace  u jednorázové akce]:[Příjmení]],3,0))</f>
        <v/>
      </c>
      <c r="I7494" s="94"/>
      <c r="J7494" s="94"/>
      <c r="L7494" s="15"/>
      <c r="M7494" s="15"/>
      <c r="N7494" s="15"/>
    </row>
    <row r="7495" spans="2:14" s="25" customFormat="1" ht="15" customHeight="1" x14ac:dyDescent="0.3">
      <c r="B7495" s="25" t="str">
        <f>IF(A7495="","",VLOOKUP(A7495,Tabulka3[[Číslo registrace  u jednorázové akce]:[Příjmení]],2,0))</f>
        <v/>
      </c>
      <c r="C7495" s="25" t="str">
        <f>IF(A7495="","",VLOOKUP(A7495,Tabulka3[[Číslo registrace  u jednorázové akce]:[Příjmení]],3,0))</f>
        <v/>
      </c>
      <c r="I7495" s="94"/>
      <c r="J7495" s="94"/>
      <c r="L7495" s="15"/>
      <c r="M7495" s="15"/>
      <c r="N7495" s="15"/>
    </row>
    <row r="7496" spans="2:14" s="25" customFormat="1" ht="15" customHeight="1" x14ac:dyDescent="0.3">
      <c r="B7496" s="25" t="str">
        <f>IF(A7496="","",VLOOKUP(A7496,Tabulka3[[Číslo registrace  u jednorázové akce]:[Příjmení]],2,0))</f>
        <v/>
      </c>
      <c r="C7496" s="25" t="str">
        <f>IF(A7496="","",VLOOKUP(A7496,Tabulka3[[Číslo registrace  u jednorázové akce]:[Příjmení]],3,0))</f>
        <v/>
      </c>
      <c r="I7496" s="94"/>
      <c r="J7496" s="94"/>
      <c r="L7496" s="15"/>
      <c r="M7496" s="15"/>
      <c r="N7496" s="15"/>
    </row>
    <row r="7497" spans="2:14" s="25" customFormat="1" ht="15" customHeight="1" x14ac:dyDescent="0.3">
      <c r="B7497" s="25" t="str">
        <f>IF(A7497="","",VLOOKUP(A7497,Tabulka3[[Číslo registrace  u jednorázové akce]:[Příjmení]],2,0))</f>
        <v/>
      </c>
      <c r="C7497" s="25" t="str">
        <f>IF(A7497="","",VLOOKUP(A7497,Tabulka3[[Číslo registrace  u jednorázové akce]:[Příjmení]],3,0))</f>
        <v/>
      </c>
      <c r="I7497" s="94"/>
      <c r="J7497" s="94"/>
      <c r="L7497" s="15"/>
      <c r="M7497" s="15"/>
      <c r="N7497" s="15"/>
    </row>
    <row r="7498" spans="2:14" s="25" customFormat="1" ht="15" customHeight="1" x14ac:dyDescent="0.3">
      <c r="B7498" s="25" t="str">
        <f>IF(A7498="","",VLOOKUP(A7498,Tabulka3[[Číslo registrace  u jednorázové akce]:[Příjmení]],2,0))</f>
        <v/>
      </c>
      <c r="C7498" s="25" t="str">
        <f>IF(A7498="","",VLOOKUP(A7498,Tabulka3[[Číslo registrace  u jednorázové akce]:[Příjmení]],3,0))</f>
        <v/>
      </c>
      <c r="I7498" s="94"/>
      <c r="J7498" s="94"/>
      <c r="L7498" s="15"/>
      <c r="M7498" s="15"/>
      <c r="N7498" s="15"/>
    </row>
    <row r="7499" spans="2:14" s="25" customFormat="1" ht="15" customHeight="1" x14ac:dyDescent="0.3">
      <c r="B7499" s="25" t="str">
        <f>IF(A7499="","",VLOOKUP(A7499,Tabulka3[[Číslo registrace  u jednorázové akce]:[Příjmení]],2,0))</f>
        <v/>
      </c>
      <c r="C7499" s="25" t="str">
        <f>IF(A7499="","",VLOOKUP(A7499,Tabulka3[[Číslo registrace  u jednorázové akce]:[Příjmení]],3,0))</f>
        <v/>
      </c>
      <c r="I7499" s="94"/>
      <c r="J7499" s="94"/>
      <c r="L7499" s="15"/>
      <c r="M7499" s="15"/>
      <c r="N7499" s="15"/>
    </row>
    <row r="7500" spans="2:14" s="25" customFormat="1" ht="15" customHeight="1" x14ac:dyDescent="0.3">
      <c r="B7500" s="25" t="str">
        <f>IF(A7500="","",VLOOKUP(A7500,Tabulka3[[Číslo registrace  u jednorázové akce]:[Příjmení]],2,0))</f>
        <v/>
      </c>
      <c r="C7500" s="25" t="str">
        <f>IF(A7500="","",VLOOKUP(A7500,Tabulka3[[Číslo registrace  u jednorázové akce]:[Příjmení]],3,0))</f>
        <v/>
      </c>
      <c r="I7500" s="94"/>
      <c r="J7500" s="94"/>
      <c r="L7500" s="15"/>
      <c r="M7500" s="15"/>
      <c r="N7500" s="15"/>
    </row>
    <row r="7501" spans="2:14" s="25" customFormat="1" ht="15" customHeight="1" x14ac:dyDescent="0.3">
      <c r="B7501" s="25" t="str">
        <f>IF(A7501="","",VLOOKUP(A7501,Tabulka3[[Číslo registrace  u jednorázové akce]:[Příjmení]],2,0))</f>
        <v/>
      </c>
      <c r="C7501" s="25" t="str">
        <f>IF(A7501="","",VLOOKUP(A7501,Tabulka3[[Číslo registrace  u jednorázové akce]:[Příjmení]],3,0))</f>
        <v/>
      </c>
      <c r="I7501" s="94"/>
      <c r="J7501" s="94"/>
      <c r="L7501" s="15"/>
      <c r="M7501" s="15"/>
      <c r="N7501" s="15"/>
    </row>
    <row r="7502" spans="2:14" s="25" customFormat="1" ht="15" customHeight="1" x14ac:dyDescent="0.3">
      <c r="B7502" s="25" t="str">
        <f>IF(A7502="","",VLOOKUP(A7502,Tabulka3[[Číslo registrace  u jednorázové akce]:[Příjmení]],2,0))</f>
        <v/>
      </c>
      <c r="C7502" s="25" t="str">
        <f>IF(A7502="","",VLOOKUP(A7502,Tabulka3[[Číslo registrace  u jednorázové akce]:[Příjmení]],3,0))</f>
        <v/>
      </c>
      <c r="I7502" s="94"/>
      <c r="J7502" s="94"/>
      <c r="L7502" s="15"/>
      <c r="M7502" s="15"/>
      <c r="N7502" s="15"/>
    </row>
    <row r="7503" spans="2:14" s="25" customFormat="1" ht="15" customHeight="1" x14ac:dyDescent="0.3">
      <c r="B7503" s="25" t="str">
        <f>IF(A7503="","",VLOOKUP(A7503,Tabulka3[[Číslo registrace  u jednorázové akce]:[Příjmení]],2,0))</f>
        <v/>
      </c>
      <c r="C7503" s="25" t="str">
        <f>IF(A7503="","",VLOOKUP(A7503,Tabulka3[[Číslo registrace  u jednorázové akce]:[Příjmení]],3,0))</f>
        <v/>
      </c>
      <c r="I7503" s="94"/>
      <c r="J7503" s="94"/>
      <c r="L7503" s="15"/>
      <c r="M7503" s="15"/>
      <c r="N7503" s="15"/>
    </row>
    <row r="7504" spans="2:14" s="25" customFormat="1" ht="15" customHeight="1" x14ac:dyDescent="0.3">
      <c r="B7504" s="25" t="str">
        <f>IF(A7504="","",VLOOKUP(A7504,Tabulka3[[Číslo registrace  u jednorázové akce]:[Příjmení]],2,0))</f>
        <v/>
      </c>
      <c r="C7504" s="25" t="str">
        <f>IF(A7504="","",VLOOKUP(A7504,Tabulka3[[Číslo registrace  u jednorázové akce]:[Příjmení]],3,0))</f>
        <v/>
      </c>
      <c r="I7504" s="94"/>
      <c r="J7504" s="94"/>
      <c r="L7504" s="15"/>
      <c r="M7504" s="15"/>
      <c r="N7504" s="15"/>
    </row>
    <row r="7505" spans="2:14" s="25" customFormat="1" ht="15" customHeight="1" x14ac:dyDescent="0.3">
      <c r="B7505" s="25" t="str">
        <f>IF(A7505="","",VLOOKUP(A7505,Tabulka3[[Číslo registrace  u jednorázové akce]:[Příjmení]],2,0))</f>
        <v/>
      </c>
      <c r="C7505" s="25" t="str">
        <f>IF(A7505="","",VLOOKUP(A7505,Tabulka3[[Číslo registrace  u jednorázové akce]:[Příjmení]],3,0))</f>
        <v/>
      </c>
      <c r="I7505" s="94"/>
      <c r="J7505" s="94"/>
      <c r="L7505" s="15"/>
      <c r="M7505" s="15"/>
      <c r="N7505" s="15"/>
    </row>
    <row r="7506" spans="2:14" s="25" customFormat="1" ht="15" customHeight="1" x14ac:dyDescent="0.3">
      <c r="B7506" s="25" t="str">
        <f>IF(A7506="","",VLOOKUP(A7506,Tabulka3[[Číslo registrace  u jednorázové akce]:[Příjmení]],2,0))</f>
        <v/>
      </c>
      <c r="C7506" s="25" t="str">
        <f>IF(A7506="","",VLOOKUP(A7506,Tabulka3[[Číslo registrace  u jednorázové akce]:[Příjmení]],3,0))</f>
        <v/>
      </c>
      <c r="I7506" s="94"/>
      <c r="J7506" s="94"/>
      <c r="L7506" s="15"/>
      <c r="M7506" s="15"/>
      <c r="N7506" s="15"/>
    </row>
    <row r="7507" spans="2:14" s="25" customFormat="1" ht="15" customHeight="1" x14ac:dyDescent="0.3">
      <c r="B7507" s="25" t="str">
        <f>IF(A7507="","",VLOOKUP(A7507,Tabulka3[[Číslo registrace  u jednorázové akce]:[Příjmení]],2,0))</f>
        <v/>
      </c>
      <c r="C7507" s="25" t="str">
        <f>IF(A7507="","",VLOOKUP(A7507,Tabulka3[[Číslo registrace  u jednorázové akce]:[Příjmení]],3,0))</f>
        <v/>
      </c>
      <c r="I7507" s="94"/>
      <c r="J7507" s="94"/>
      <c r="L7507" s="15"/>
      <c r="M7507" s="15"/>
      <c r="N7507" s="15"/>
    </row>
    <row r="7508" spans="2:14" s="25" customFormat="1" ht="15" customHeight="1" x14ac:dyDescent="0.3">
      <c r="B7508" s="25" t="str">
        <f>IF(A7508="","",VLOOKUP(A7508,Tabulka3[[Číslo registrace  u jednorázové akce]:[Příjmení]],2,0))</f>
        <v/>
      </c>
      <c r="C7508" s="25" t="str">
        <f>IF(A7508="","",VLOOKUP(A7508,Tabulka3[[Číslo registrace  u jednorázové akce]:[Příjmení]],3,0))</f>
        <v/>
      </c>
      <c r="I7508" s="94"/>
      <c r="J7508" s="94"/>
      <c r="L7508" s="15"/>
      <c r="M7508" s="15"/>
      <c r="N7508" s="15"/>
    </row>
    <row r="7509" spans="2:14" s="25" customFormat="1" ht="15" customHeight="1" x14ac:dyDescent="0.3">
      <c r="B7509" s="25" t="str">
        <f>IF(A7509="","",VLOOKUP(A7509,Tabulka3[[Číslo registrace  u jednorázové akce]:[Příjmení]],2,0))</f>
        <v/>
      </c>
      <c r="C7509" s="25" t="str">
        <f>IF(A7509="","",VLOOKUP(A7509,Tabulka3[[Číslo registrace  u jednorázové akce]:[Příjmení]],3,0))</f>
        <v/>
      </c>
      <c r="I7509" s="94"/>
      <c r="J7509" s="94"/>
      <c r="L7509" s="15"/>
      <c r="M7509" s="15"/>
      <c r="N7509" s="15"/>
    </row>
    <row r="7510" spans="2:14" s="25" customFormat="1" ht="15" customHeight="1" x14ac:dyDescent="0.3">
      <c r="B7510" s="25" t="str">
        <f>IF(A7510="","",VLOOKUP(A7510,Tabulka3[[Číslo registrace  u jednorázové akce]:[Příjmení]],2,0))</f>
        <v/>
      </c>
      <c r="C7510" s="25" t="str">
        <f>IF(A7510="","",VLOOKUP(A7510,Tabulka3[[Číslo registrace  u jednorázové akce]:[Příjmení]],3,0))</f>
        <v/>
      </c>
      <c r="I7510" s="94"/>
      <c r="J7510" s="94"/>
      <c r="L7510" s="15"/>
      <c r="M7510" s="15"/>
      <c r="N7510" s="15"/>
    </row>
    <row r="7511" spans="2:14" s="25" customFormat="1" ht="15" customHeight="1" x14ac:dyDescent="0.3">
      <c r="B7511" s="25" t="str">
        <f>IF(A7511="","",VLOOKUP(A7511,Tabulka3[[Číslo registrace  u jednorázové akce]:[Příjmení]],2,0))</f>
        <v/>
      </c>
      <c r="C7511" s="25" t="str">
        <f>IF(A7511="","",VLOOKUP(A7511,Tabulka3[[Číslo registrace  u jednorázové akce]:[Příjmení]],3,0))</f>
        <v/>
      </c>
      <c r="I7511" s="94"/>
      <c r="J7511" s="94"/>
      <c r="L7511" s="15"/>
      <c r="M7511" s="15"/>
      <c r="N7511" s="15"/>
    </row>
    <row r="7512" spans="2:14" s="25" customFormat="1" ht="15" customHeight="1" x14ac:dyDescent="0.3">
      <c r="B7512" s="25" t="str">
        <f>IF(A7512="","",VLOOKUP(A7512,Tabulka3[[Číslo registrace  u jednorázové akce]:[Příjmení]],2,0))</f>
        <v/>
      </c>
      <c r="C7512" s="25" t="str">
        <f>IF(A7512="","",VLOOKUP(A7512,Tabulka3[[Číslo registrace  u jednorázové akce]:[Příjmení]],3,0))</f>
        <v/>
      </c>
      <c r="I7512" s="94"/>
      <c r="J7512" s="94"/>
      <c r="L7512" s="15"/>
      <c r="M7512" s="15"/>
      <c r="N7512" s="15"/>
    </row>
    <row r="7513" spans="2:14" s="25" customFormat="1" ht="15" customHeight="1" x14ac:dyDescent="0.3">
      <c r="B7513" s="25" t="str">
        <f>IF(A7513="","",VLOOKUP(A7513,Tabulka3[[Číslo registrace  u jednorázové akce]:[Příjmení]],2,0))</f>
        <v/>
      </c>
      <c r="C7513" s="25" t="str">
        <f>IF(A7513="","",VLOOKUP(A7513,Tabulka3[[Číslo registrace  u jednorázové akce]:[Příjmení]],3,0))</f>
        <v/>
      </c>
      <c r="I7513" s="94"/>
      <c r="J7513" s="94"/>
      <c r="L7513" s="15"/>
      <c r="M7513" s="15"/>
      <c r="N7513" s="15"/>
    </row>
    <row r="7514" spans="2:14" s="25" customFormat="1" ht="15" customHeight="1" x14ac:dyDescent="0.3">
      <c r="B7514" s="25" t="str">
        <f>IF(A7514="","",VLOOKUP(A7514,Tabulka3[[Číslo registrace  u jednorázové akce]:[Příjmení]],2,0))</f>
        <v/>
      </c>
      <c r="C7514" s="25" t="str">
        <f>IF(A7514="","",VLOOKUP(A7514,Tabulka3[[Číslo registrace  u jednorázové akce]:[Příjmení]],3,0))</f>
        <v/>
      </c>
      <c r="I7514" s="94"/>
      <c r="J7514" s="94"/>
      <c r="L7514" s="15"/>
      <c r="M7514" s="15"/>
      <c r="N7514" s="15"/>
    </row>
    <row r="7515" spans="2:14" s="25" customFormat="1" ht="15" customHeight="1" x14ac:dyDescent="0.3">
      <c r="B7515" s="25" t="str">
        <f>IF(A7515="","",VLOOKUP(A7515,Tabulka3[[Číslo registrace  u jednorázové akce]:[Příjmení]],2,0))</f>
        <v/>
      </c>
      <c r="C7515" s="25" t="str">
        <f>IF(A7515="","",VLOOKUP(A7515,Tabulka3[[Číslo registrace  u jednorázové akce]:[Příjmení]],3,0))</f>
        <v/>
      </c>
      <c r="I7515" s="94"/>
      <c r="J7515" s="94"/>
      <c r="L7515" s="15"/>
      <c r="M7515" s="15"/>
      <c r="N7515" s="15"/>
    </row>
    <row r="7516" spans="2:14" s="25" customFormat="1" ht="15" customHeight="1" x14ac:dyDescent="0.3">
      <c r="B7516" s="25" t="str">
        <f>IF(A7516="","",VLOOKUP(A7516,Tabulka3[[Číslo registrace  u jednorázové akce]:[Příjmení]],2,0))</f>
        <v/>
      </c>
      <c r="C7516" s="25" t="str">
        <f>IF(A7516="","",VLOOKUP(A7516,Tabulka3[[Číslo registrace  u jednorázové akce]:[Příjmení]],3,0))</f>
        <v/>
      </c>
      <c r="I7516" s="94"/>
      <c r="J7516" s="94"/>
      <c r="L7516" s="15"/>
      <c r="M7516" s="15"/>
      <c r="N7516" s="15"/>
    </row>
    <row r="7517" spans="2:14" s="25" customFormat="1" ht="15" customHeight="1" x14ac:dyDescent="0.3">
      <c r="B7517" s="25" t="str">
        <f>IF(A7517="","",VLOOKUP(A7517,Tabulka3[[Číslo registrace  u jednorázové akce]:[Příjmení]],2,0))</f>
        <v/>
      </c>
      <c r="C7517" s="25" t="str">
        <f>IF(A7517="","",VLOOKUP(A7517,Tabulka3[[Číslo registrace  u jednorázové akce]:[Příjmení]],3,0))</f>
        <v/>
      </c>
      <c r="I7517" s="94"/>
      <c r="J7517" s="94"/>
      <c r="L7517" s="15"/>
      <c r="M7517" s="15"/>
      <c r="N7517" s="15"/>
    </row>
    <row r="7518" spans="2:14" s="25" customFormat="1" ht="15" customHeight="1" x14ac:dyDescent="0.3">
      <c r="B7518" s="25" t="str">
        <f>IF(A7518="","",VLOOKUP(A7518,Tabulka3[[Číslo registrace  u jednorázové akce]:[Příjmení]],2,0))</f>
        <v/>
      </c>
      <c r="C7518" s="25" t="str">
        <f>IF(A7518="","",VLOOKUP(A7518,Tabulka3[[Číslo registrace  u jednorázové akce]:[Příjmení]],3,0))</f>
        <v/>
      </c>
      <c r="I7518" s="94"/>
      <c r="J7518" s="94"/>
      <c r="L7518" s="15"/>
      <c r="M7518" s="15"/>
      <c r="N7518" s="15"/>
    </row>
    <row r="7519" spans="2:14" s="25" customFormat="1" ht="15" customHeight="1" x14ac:dyDescent="0.3">
      <c r="B7519" s="25" t="str">
        <f>IF(A7519="","",VLOOKUP(A7519,Tabulka3[[Číslo registrace  u jednorázové akce]:[Příjmení]],2,0))</f>
        <v/>
      </c>
      <c r="C7519" s="25" t="str">
        <f>IF(A7519="","",VLOOKUP(A7519,Tabulka3[[Číslo registrace  u jednorázové akce]:[Příjmení]],3,0))</f>
        <v/>
      </c>
      <c r="I7519" s="94"/>
      <c r="J7519" s="94"/>
      <c r="L7519" s="15"/>
      <c r="M7519" s="15"/>
      <c r="N7519" s="15"/>
    </row>
    <row r="7520" spans="2:14" s="25" customFormat="1" ht="15" customHeight="1" x14ac:dyDescent="0.3">
      <c r="B7520" s="25" t="str">
        <f>IF(A7520="","",VLOOKUP(A7520,Tabulka3[[Číslo registrace  u jednorázové akce]:[Příjmení]],2,0))</f>
        <v/>
      </c>
      <c r="C7520" s="25" t="str">
        <f>IF(A7520="","",VLOOKUP(A7520,Tabulka3[[Číslo registrace  u jednorázové akce]:[Příjmení]],3,0))</f>
        <v/>
      </c>
      <c r="I7520" s="94"/>
      <c r="J7520" s="94"/>
      <c r="L7520" s="15"/>
      <c r="M7520" s="15"/>
      <c r="N7520" s="15"/>
    </row>
    <row r="7521" spans="2:14" s="25" customFormat="1" ht="15" customHeight="1" x14ac:dyDescent="0.3">
      <c r="B7521" s="25" t="str">
        <f>IF(A7521="","",VLOOKUP(A7521,Tabulka3[[Číslo registrace  u jednorázové akce]:[Příjmení]],2,0))</f>
        <v/>
      </c>
      <c r="C7521" s="25" t="str">
        <f>IF(A7521="","",VLOOKUP(A7521,Tabulka3[[Číslo registrace  u jednorázové akce]:[Příjmení]],3,0))</f>
        <v/>
      </c>
      <c r="I7521" s="94"/>
      <c r="J7521" s="94"/>
      <c r="L7521" s="15"/>
      <c r="M7521" s="15"/>
      <c r="N7521" s="15"/>
    </row>
    <row r="7522" spans="2:14" s="25" customFormat="1" ht="15" customHeight="1" x14ac:dyDescent="0.3">
      <c r="B7522" s="25" t="str">
        <f>IF(A7522="","",VLOOKUP(A7522,Tabulka3[[Číslo registrace  u jednorázové akce]:[Příjmení]],2,0))</f>
        <v/>
      </c>
      <c r="C7522" s="25" t="str">
        <f>IF(A7522="","",VLOOKUP(A7522,Tabulka3[[Číslo registrace  u jednorázové akce]:[Příjmení]],3,0))</f>
        <v/>
      </c>
      <c r="I7522" s="94"/>
      <c r="J7522" s="94"/>
      <c r="L7522" s="15"/>
      <c r="M7522" s="15"/>
      <c r="N7522" s="15"/>
    </row>
    <row r="7523" spans="2:14" s="25" customFormat="1" ht="15" customHeight="1" x14ac:dyDescent="0.3">
      <c r="B7523" s="25" t="str">
        <f>IF(A7523="","",VLOOKUP(A7523,Tabulka3[[Číslo registrace  u jednorázové akce]:[Příjmení]],2,0))</f>
        <v/>
      </c>
      <c r="C7523" s="25" t="str">
        <f>IF(A7523="","",VLOOKUP(A7523,Tabulka3[[Číslo registrace  u jednorázové akce]:[Příjmení]],3,0))</f>
        <v/>
      </c>
      <c r="I7523" s="94"/>
      <c r="J7523" s="94"/>
      <c r="L7523" s="15"/>
      <c r="M7523" s="15"/>
      <c r="N7523" s="15"/>
    </row>
    <row r="7524" spans="2:14" s="25" customFormat="1" ht="15" customHeight="1" x14ac:dyDescent="0.3">
      <c r="B7524" s="25" t="str">
        <f>IF(A7524="","",VLOOKUP(A7524,Tabulka3[[Číslo registrace  u jednorázové akce]:[Příjmení]],2,0))</f>
        <v/>
      </c>
      <c r="C7524" s="25" t="str">
        <f>IF(A7524="","",VLOOKUP(A7524,Tabulka3[[Číslo registrace  u jednorázové akce]:[Příjmení]],3,0))</f>
        <v/>
      </c>
      <c r="I7524" s="94"/>
      <c r="J7524" s="94"/>
      <c r="L7524" s="15"/>
      <c r="M7524" s="15"/>
      <c r="N7524" s="15"/>
    </row>
    <row r="7525" spans="2:14" s="25" customFormat="1" ht="15" customHeight="1" x14ac:dyDescent="0.3">
      <c r="B7525" s="25" t="str">
        <f>IF(A7525="","",VLOOKUP(A7525,Tabulka3[[Číslo registrace  u jednorázové akce]:[Příjmení]],2,0))</f>
        <v/>
      </c>
      <c r="C7525" s="25" t="str">
        <f>IF(A7525="","",VLOOKUP(A7525,Tabulka3[[Číslo registrace  u jednorázové akce]:[Příjmení]],3,0))</f>
        <v/>
      </c>
      <c r="I7525" s="94"/>
      <c r="J7525" s="94"/>
      <c r="L7525" s="15"/>
      <c r="M7525" s="15"/>
      <c r="N7525" s="15"/>
    </row>
    <row r="7526" spans="2:14" s="25" customFormat="1" ht="15" customHeight="1" x14ac:dyDescent="0.3">
      <c r="B7526" s="25" t="str">
        <f>IF(A7526="","",VLOOKUP(A7526,Tabulka3[[Číslo registrace  u jednorázové akce]:[Příjmení]],2,0))</f>
        <v/>
      </c>
      <c r="C7526" s="25" t="str">
        <f>IF(A7526="","",VLOOKUP(A7526,Tabulka3[[Číslo registrace  u jednorázové akce]:[Příjmení]],3,0))</f>
        <v/>
      </c>
      <c r="I7526" s="94"/>
      <c r="J7526" s="94"/>
      <c r="L7526" s="15"/>
      <c r="M7526" s="15"/>
      <c r="N7526" s="15"/>
    </row>
    <row r="7527" spans="2:14" s="25" customFormat="1" ht="15" customHeight="1" x14ac:dyDescent="0.3">
      <c r="B7527" s="25" t="str">
        <f>IF(A7527="","",VLOOKUP(A7527,Tabulka3[[Číslo registrace  u jednorázové akce]:[Příjmení]],2,0))</f>
        <v/>
      </c>
      <c r="C7527" s="25" t="str">
        <f>IF(A7527="","",VLOOKUP(A7527,Tabulka3[[Číslo registrace  u jednorázové akce]:[Příjmení]],3,0))</f>
        <v/>
      </c>
      <c r="I7527" s="94"/>
      <c r="J7527" s="94"/>
      <c r="L7527" s="15"/>
      <c r="M7527" s="15"/>
      <c r="N7527" s="15"/>
    </row>
    <row r="7528" spans="2:14" s="25" customFormat="1" ht="15" customHeight="1" x14ac:dyDescent="0.3">
      <c r="B7528" s="25" t="str">
        <f>IF(A7528="","",VLOOKUP(A7528,Tabulka3[[Číslo registrace  u jednorázové akce]:[Příjmení]],2,0))</f>
        <v/>
      </c>
      <c r="C7528" s="25" t="str">
        <f>IF(A7528="","",VLOOKUP(A7528,Tabulka3[[Číslo registrace  u jednorázové akce]:[Příjmení]],3,0))</f>
        <v/>
      </c>
      <c r="I7528" s="94"/>
      <c r="J7528" s="94"/>
      <c r="L7528" s="15"/>
      <c r="M7528" s="15"/>
      <c r="N7528" s="15"/>
    </row>
    <row r="7529" spans="2:14" s="25" customFormat="1" ht="15" customHeight="1" x14ac:dyDescent="0.3">
      <c r="B7529" s="25" t="str">
        <f>IF(A7529="","",VLOOKUP(A7529,Tabulka3[[Číslo registrace  u jednorázové akce]:[Příjmení]],2,0))</f>
        <v/>
      </c>
      <c r="C7529" s="25" t="str">
        <f>IF(A7529="","",VLOOKUP(A7529,Tabulka3[[Číslo registrace  u jednorázové akce]:[Příjmení]],3,0))</f>
        <v/>
      </c>
      <c r="I7529" s="94"/>
      <c r="J7529" s="94"/>
      <c r="L7529" s="15"/>
      <c r="M7529" s="15"/>
      <c r="N7529" s="15"/>
    </row>
    <row r="7530" spans="2:14" s="25" customFormat="1" ht="15" customHeight="1" x14ac:dyDescent="0.3">
      <c r="B7530" s="25" t="str">
        <f>IF(A7530="","",VLOOKUP(A7530,Tabulka3[[Číslo registrace  u jednorázové akce]:[Příjmení]],2,0))</f>
        <v/>
      </c>
      <c r="C7530" s="25" t="str">
        <f>IF(A7530="","",VLOOKUP(A7530,Tabulka3[[Číslo registrace  u jednorázové akce]:[Příjmení]],3,0))</f>
        <v/>
      </c>
      <c r="I7530" s="94"/>
      <c r="J7530" s="94"/>
      <c r="L7530" s="15"/>
      <c r="M7530" s="15"/>
      <c r="N7530" s="15"/>
    </row>
    <row r="7531" spans="2:14" s="25" customFormat="1" ht="15" customHeight="1" x14ac:dyDescent="0.3">
      <c r="B7531" s="25" t="str">
        <f>IF(A7531="","",VLOOKUP(A7531,Tabulka3[[Číslo registrace  u jednorázové akce]:[Příjmení]],2,0))</f>
        <v/>
      </c>
      <c r="C7531" s="25" t="str">
        <f>IF(A7531="","",VLOOKUP(A7531,Tabulka3[[Číslo registrace  u jednorázové akce]:[Příjmení]],3,0))</f>
        <v/>
      </c>
      <c r="I7531" s="94"/>
      <c r="J7531" s="94"/>
      <c r="L7531" s="15"/>
      <c r="M7531" s="15"/>
      <c r="N7531" s="15"/>
    </row>
    <row r="7532" spans="2:14" s="25" customFormat="1" ht="15" customHeight="1" x14ac:dyDescent="0.3">
      <c r="B7532" s="25" t="str">
        <f>IF(A7532="","",VLOOKUP(A7532,Tabulka3[[Číslo registrace  u jednorázové akce]:[Příjmení]],2,0))</f>
        <v/>
      </c>
      <c r="C7532" s="25" t="str">
        <f>IF(A7532="","",VLOOKUP(A7532,Tabulka3[[Číslo registrace  u jednorázové akce]:[Příjmení]],3,0))</f>
        <v/>
      </c>
      <c r="I7532" s="94"/>
      <c r="J7532" s="94"/>
      <c r="L7532" s="15"/>
      <c r="M7532" s="15"/>
      <c r="N7532" s="15"/>
    </row>
    <row r="7533" spans="2:14" s="25" customFormat="1" ht="15" customHeight="1" x14ac:dyDescent="0.3">
      <c r="B7533" s="25" t="str">
        <f>IF(A7533="","",VLOOKUP(A7533,Tabulka3[[Číslo registrace  u jednorázové akce]:[Příjmení]],2,0))</f>
        <v/>
      </c>
      <c r="C7533" s="25" t="str">
        <f>IF(A7533="","",VLOOKUP(A7533,Tabulka3[[Číslo registrace  u jednorázové akce]:[Příjmení]],3,0))</f>
        <v/>
      </c>
      <c r="I7533" s="94"/>
      <c r="J7533" s="94"/>
      <c r="L7533" s="15"/>
      <c r="M7533" s="15"/>
      <c r="N7533" s="15"/>
    </row>
    <row r="7534" spans="2:14" s="25" customFormat="1" ht="15" customHeight="1" x14ac:dyDescent="0.3">
      <c r="B7534" s="25" t="str">
        <f>IF(A7534="","",VLOOKUP(A7534,Tabulka3[[Číslo registrace  u jednorázové akce]:[Příjmení]],2,0))</f>
        <v/>
      </c>
      <c r="C7534" s="25" t="str">
        <f>IF(A7534="","",VLOOKUP(A7534,Tabulka3[[Číslo registrace  u jednorázové akce]:[Příjmení]],3,0))</f>
        <v/>
      </c>
      <c r="I7534" s="94"/>
      <c r="J7534" s="94"/>
      <c r="L7534" s="15"/>
      <c r="M7534" s="15"/>
      <c r="N7534" s="15"/>
    </row>
    <row r="7535" spans="2:14" s="25" customFormat="1" ht="15" customHeight="1" x14ac:dyDescent="0.3">
      <c r="B7535" s="25" t="str">
        <f>IF(A7535="","",VLOOKUP(A7535,Tabulka3[[Číslo registrace  u jednorázové akce]:[Příjmení]],2,0))</f>
        <v/>
      </c>
      <c r="C7535" s="25" t="str">
        <f>IF(A7535="","",VLOOKUP(A7535,Tabulka3[[Číslo registrace  u jednorázové akce]:[Příjmení]],3,0))</f>
        <v/>
      </c>
      <c r="I7535" s="94"/>
      <c r="J7535" s="94"/>
      <c r="L7535" s="15"/>
      <c r="M7535" s="15"/>
      <c r="N7535" s="15"/>
    </row>
    <row r="7536" spans="2:14" s="25" customFormat="1" ht="15" customHeight="1" x14ac:dyDescent="0.3">
      <c r="B7536" s="25" t="str">
        <f>IF(A7536="","",VLOOKUP(A7536,Tabulka3[[Číslo registrace  u jednorázové akce]:[Příjmení]],2,0))</f>
        <v/>
      </c>
      <c r="C7536" s="25" t="str">
        <f>IF(A7536="","",VLOOKUP(A7536,Tabulka3[[Číslo registrace  u jednorázové akce]:[Příjmení]],3,0))</f>
        <v/>
      </c>
      <c r="I7536" s="94"/>
      <c r="J7536" s="94"/>
      <c r="L7536" s="15"/>
      <c r="M7536" s="15"/>
      <c r="N7536" s="15"/>
    </row>
    <row r="7537" spans="2:14" s="25" customFormat="1" ht="15" customHeight="1" x14ac:dyDescent="0.3">
      <c r="B7537" s="25" t="str">
        <f>IF(A7537="","",VLOOKUP(A7537,Tabulka3[[Číslo registrace  u jednorázové akce]:[Příjmení]],2,0))</f>
        <v/>
      </c>
      <c r="C7537" s="25" t="str">
        <f>IF(A7537="","",VLOOKUP(A7537,Tabulka3[[Číslo registrace  u jednorázové akce]:[Příjmení]],3,0))</f>
        <v/>
      </c>
      <c r="I7537" s="94"/>
      <c r="J7537" s="94"/>
      <c r="L7537" s="15"/>
      <c r="M7537" s="15"/>
      <c r="N7537" s="15"/>
    </row>
    <row r="7538" spans="2:14" s="25" customFormat="1" ht="15" customHeight="1" x14ac:dyDescent="0.3">
      <c r="B7538" s="25" t="str">
        <f>IF(A7538="","",VLOOKUP(A7538,Tabulka3[[Číslo registrace  u jednorázové akce]:[Příjmení]],2,0))</f>
        <v/>
      </c>
      <c r="C7538" s="25" t="str">
        <f>IF(A7538="","",VLOOKUP(A7538,Tabulka3[[Číslo registrace  u jednorázové akce]:[Příjmení]],3,0))</f>
        <v/>
      </c>
      <c r="I7538" s="94"/>
      <c r="J7538" s="94"/>
      <c r="L7538" s="15"/>
      <c r="M7538" s="15"/>
      <c r="N7538" s="15"/>
    </row>
    <row r="7539" spans="2:14" s="25" customFormat="1" ht="15" customHeight="1" x14ac:dyDescent="0.3">
      <c r="B7539" s="25" t="str">
        <f>IF(A7539="","",VLOOKUP(A7539,Tabulka3[[Číslo registrace  u jednorázové akce]:[Příjmení]],2,0))</f>
        <v/>
      </c>
      <c r="C7539" s="25" t="str">
        <f>IF(A7539="","",VLOOKUP(A7539,Tabulka3[[Číslo registrace  u jednorázové akce]:[Příjmení]],3,0))</f>
        <v/>
      </c>
      <c r="I7539" s="94"/>
      <c r="J7539" s="94"/>
      <c r="L7539" s="15"/>
      <c r="M7539" s="15"/>
      <c r="N7539" s="15"/>
    </row>
    <row r="7540" spans="2:14" s="25" customFormat="1" ht="15" customHeight="1" x14ac:dyDescent="0.3">
      <c r="B7540" s="25" t="str">
        <f>IF(A7540="","",VLOOKUP(A7540,Tabulka3[[Číslo registrace  u jednorázové akce]:[Příjmení]],2,0))</f>
        <v/>
      </c>
      <c r="C7540" s="25" t="str">
        <f>IF(A7540="","",VLOOKUP(A7540,Tabulka3[[Číslo registrace  u jednorázové akce]:[Příjmení]],3,0))</f>
        <v/>
      </c>
      <c r="I7540" s="94"/>
      <c r="J7540" s="94"/>
      <c r="L7540" s="15"/>
      <c r="M7540" s="15"/>
      <c r="N7540" s="15"/>
    </row>
    <row r="7541" spans="2:14" s="25" customFormat="1" ht="15" customHeight="1" x14ac:dyDescent="0.3">
      <c r="B7541" s="25" t="str">
        <f>IF(A7541="","",VLOOKUP(A7541,Tabulka3[[Číslo registrace  u jednorázové akce]:[Příjmení]],2,0))</f>
        <v/>
      </c>
      <c r="C7541" s="25" t="str">
        <f>IF(A7541="","",VLOOKUP(A7541,Tabulka3[[Číslo registrace  u jednorázové akce]:[Příjmení]],3,0))</f>
        <v/>
      </c>
      <c r="I7541" s="94"/>
      <c r="J7541" s="94"/>
      <c r="L7541" s="15"/>
      <c r="M7541" s="15"/>
      <c r="N7541" s="15"/>
    </row>
    <row r="7542" spans="2:14" s="25" customFormat="1" ht="15" customHeight="1" x14ac:dyDescent="0.3">
      <c r="B7542" s="25" t="str">
        <f>IF(A7542="","",VLOOKUP(A7542,Tabulka3[[Číslo registrace  u jednorázové akce]:[Příjmení]],2,0))</f>
        <v/>
      </c>
      <c r="C7542" s="25" t="str">
        <f>IF(A7542="","",VLOOKUP(A7542,Tabulka3[[Číslo registrace  u jednorázové akce]:[Příjmení]],3,0))</f>
        <v/>
      </c>
      <c r="I7542" s="94"/>
      <c r="J7542" s="94"/>
      <c r="L7542" s="15"/>
      <c r="M7542" s="15"/>
      <c r="N7542" s="15"/>
    </row>
    <row r="7543" spans="2:14" s="25" customFormat="1" ht="15" customHeight="1" x14ac:dyDescent="0.3">
      <c r="B7543" s="25" t="str">
        <f>IF(A7543="","",VLOOKUP(A7543,Tabulka3[[Číslo registrace  u jednorázové akce]:[Příjmení]],2,0))</f>
        <v/>
      </c>
      <c r="C7543" s="25" t="str">
        <f>IF(A7543="","",VLOOKUP(A7543,Tabulka3[[Číslo registrace  u jednorázové akce]:[Příjmení]],3,0))</f>
        <v/>
      </c>
      <c r="I7543" s="94"/>
      <c r="J7543" s="94"/>
      <c r="L7543" s="15"/>
      <c r="M7543" s="15"/>
      <c r="N7543" s="15"/>
    </row>
    <row r="7544" spans="2:14" s="25" customFormat="1" ht="15" customHeight="1" x14ac:dyDescent="0.3">
      <c r="B7544" s="25" t="str">
        <f>IF(A7544="","",VLOOKUP(A7544,Tabulka3[[Číslo registrace  u jednorázové akce]:[Příjmení]],2,0))</f>
        <v/>
      </c>
      <c r="C7544" s="25" t="str">
        <f>IF(A7544="","",VLOOKUP(A7544,Tabulka3[[Číslo registrace  u jednorázové akce]:[Příjmení]],3,0))</f>
        <v/>
      </c>
      <c r="I7544" s="94"/>
      <c r="J7544" s="94"/>
      <c r="L7544" s="15"/>
      <c r="M7544" s="15"/>
      <c r="N7544" s="15"/>
    </row>
    <row r="7545" spans="2:14" s="25" customFormat="1" ht="15" customHeight="1" x14ac:dyDescent="0.3">
      <c r="B7545" s="25" t="str">
        <f>IF(A7545="","",VLOOKUP(A7545,Tabulka3[[Číslo registrace  u jednorázové akce]:[Příjmení]],2,0))</f>
        <v/>
      </c>
      <c r="C7545" s="25" t="str">
        <f>IF(A7545="","",VLOOKUP(A7545,Tabulka3[[Číslo registrace  u jednorázové akce]:[Příjmení]],3,0))</f>
        <v/>
      </c>
      <c r="I7545" s="94"/>
      <c r="J7545" s="94"/>
      <c r="L7545" s="15"/>
      <c r="M7545" s="15"/>
      <c r="N7545" s="15"/>
    </row>
    <row r="7546" spans="2:14" s="25" customFormat="1" ht="15" customHeight="1" x14ac:dyDescent="0.3">
      <c r="B7546" s="25" t="str">
        <f>IF(A7546="","",VLOOKUP(A7546,Tabulka3[[Číslo registrace  u jednorázové akce]:[Příjmení]],2,0))</f>
        <v/>
      </c>
      <c r="C7546" s="25" t="str">
        <f>IF(A7546="","",VLOOKUP(A7546,Tabulka3[[Číslo registrace  u jednorázové akce]:[Příjmení]],3,0))</f>
        <v/>
      </c>
      <c r="I7546" s="94"/>
      <c r="J7546" s="94"/>
      <c r="L7546" s="15"/>
      <c r="M7546" s="15"/>
      <c r="N7546" s="15"/>
    </row>
    <row r="7547" spans="2:14" s="25" customFormat="1" ht="15" customHeight="1" x14ac:dyDescent="0.3">
      <c r="B7547" s="25" t="str">
        <f>IF(A7547="","",VLOOKUP(A7547,Tabulka3[[Číslo registrace  u jednorázové akce]:[Příjmení]],2,0))</f>
        <v/>
      </c>
      <c r="C7547" s="25" t="str">
        <f>IF(A7547="","",VLOOKUP(A7547,Tabulka3[[Číslo registrace  u jednorázové akce]:[Příjmení]],3,0))</f>
        <v/>
      </c>
      <c r="I7547" s="94"/>
      <c r="J7547" s="94"/>
      <c r="L7547" s="15"/>
      <c r="M7547" s="15"/>
      <c r="N7547" s="15"/>
    </row>
    <row r="7548" spans="2:14" s="25" customFormat="1" ht="15" customHeight="1" x14ac:dyDescent="0.3">
      <c r="B7548" s="25" t="str">
        <f>IF(A7548="","",VLOOKUP(A7548,Tabulka3[[Číslo registrace  u jednorázové akce]:[Příjmení]],2,0))</f>
        <v/>
      </c>
      <c r="C7548" s="25" t="str">
        <f>IF(A7548="","",VLOOKUP(A7548,Tabulka3[[Číslo registrace  u jednorázové akce]:[Příjmení]],3,0))</f>
        <v/>
      </c>
      <c r="I7548" s="94"/>
      <c r="J7548" s="94"/>
      <c r="L7548" s="15"/>
      <c r="M7548" s="15"/>
      <c r="N7548" s="15"/>
    </row>
    <row r="7549" spans="2:14" s="25" customFormat="1" ht="15" customHeight="1" x14ac:dyDescent="0.3">
      <c r="B7549" s="25" t="str">
        <f>IF(A7549="","",VLOOKUP(A7549,Tabulka3[[Číslo registrace  u jednorázové akce]:[Příjmení]],2,0))</f>
        <v/>
      </c>
      <c r="C7549" s="25" t="str">
        <f>IF(A7549="","",VLOOKUP(A7549,Tabulka3[[Číslo registrace  u jednorázové akce]:[Příjmení]],3,0))</f>
        <v/>
      </c>
      <c r="I7549" s="94"/>
      <c r="J7549" s="94"/>
      <c r="L7549" s="15"/>
      <c r="M7549" s="15"/>
      <c r="N7549" s="15"/>
    </row>
    <row r="7550" spans="2:14" s="25" customFormat="1" ht="15" customHeight="1" x14ac:dyDescent="0.3">
      <c r="B7550" s="25" t="str">
        <f>IF(A7550="","",VLOOKUP(A7550,Tabulka3[[Číslo registrace  u jednorázové akce]:[Příjmení]],2,0))</f>
        <v/>
      </c>
      <c r="C7550" s="25" t="str">
        <f>IF(A7550="","",VLOOKUP(A7550,Tabulka3[[Číslo registrace  u jednorázové akce]:[Příjmení]],3,0))</f>
        <v/>
      </c>
      <c r="I7550" s="94"/>
      <c r="J7550" s="94"/>
      <c r="L7550" s="15"/>
      <c r="M7550" s="15"/>
      <c r="N7550" s="15"/>
    </row>
    <row r="7551" spans="2:14" s="25" customFormat="1" ht="15" customHeight="1" x14ac:dyDescent="0.3">
      <c r="B7551" s="25" t="str">
        <f>IF(A7551="","",VLOOKUP(A7551,Tabulka3[[Číslo registrace  u jednorázové akce]:[Příjmení]],2,0))</f>
        <v/>
      </c>
      <c r="C7551" s="25" t="str">
        <f>IF(A7551="","",VLOOKUP(A7551,Tabulka3[[Číslo registrace  u jednorázové akce]:[Příjmení]],3,0))</f>
        <v/>
      </c>
      <c r="I7551" s="94"/>
      <c r="J7551" s="94"/>
      <c r="L7551" s="15"/>
      <c r="M7551" s="15"/>
      <c r="N7551" s="15"/>
    </row>
    <row r="7552" spans="2:14" s="25" customFormat="1" ht="15" customHeight="1" x14ac:dyDescent="0.3">
      <c r="B7552" s="25" t="str">
        <f>IF(A7552="","",VLOOKUP(A7552,Tabulka3[[Číslo registrace  u jednorázové akce]:[Příjmení]],2,0))</f>
        <v/>
      </c>
      <c r="C7552" s="25" t="str">
        <f>IF(A7552="","",VLOOKUP(A7552,Tabulka3[[Číslo registrace  u jednorázové akce]:[Příjmení]],3,0))</f>
        <v/>
      </c>
      <c r="I7552" s="94"/>
      <c r="J7552" s="94"/>
      <c r="L7552" s="15"/>
      <c r="M7552" s="15"/>
      <c r="N7552" s="15"/>
    </row>
    <row r="7553" spans="2:14" s="25" customFormat="1" ht="15" customHeight="1" x14ac:dyDescent="0.3">
      <c r="B7553" s="25" t="str">
        <f>IF(A7553="","",VLOOKUP(A7553,Tabulka3[[Číslo registrace  u jednorázové akce]:[Příjmení]],2,0))</f>
        <v/>
      </c>
      <c r="C7553" s="25" t="str">
        <f>IF(A7553="","",VLOOKUP(A7553,Tabulka3[[Číslo registrace  u jednorázové akce]:[Příjmení]],3,0))</f>
        <v/>
      </c>
      <c r="I7553" s="94"/>
      <c r="J7553" s="94"/>
      <c r="L7553" s="15"/>
      <c r="M7553" s="15"/>
      <c r="N7553" s="15"/>
    </row>
    <row r="7554" spans="2:14" s="25" customFormat="1" ht="15" customHeight="1" x14ac:dyDescent="0.3">
      <c r="B7554" s="25" t="str">
        <f>IF(A7554="","",VLOOKUP(A7554,Tabulka3[[Číslo registrace  u jednorázové akce]:[Příjmení]],2,0))</f>
        <v/>
      </c>
      <c r="C7554" s="25" t="str">
        <f>IF(A7554="","",VLOOKUP(A7554,Tabulka3[[Číslo registrace  u jednorázové akce]:[Příjmení]],3,0))</f>
        <v/>
      </c>
      <c r="I7554" s="94"/>
      <c r="J7554" s="94"/>
      <c r="L7554" s="15"/>
      <c r="M7554" s="15"/>
      <c r="N7554" s="15"/>
    </row>
    <row r="7555" spans="2:14" s="25" customFormat="1" ht="15" customHeight="1" x14ac:dyDescent="0.3">
      <c r="B7555" s="25" t="str">
        <f>IF(A7555="","",VLOOKUP(A7555,Tabulka3[[Číslo registrace  u jednorázové akce]:[Příjmení]],2,0))</f>
        <v/>
      </c>
      <c r="C7555" s="25" t="str">
        <f>IF(A7555="","",VLOOKUP(A7555,Tabulka3[[Číslo registrace  u jednorázové akce]:[Příjmení]],3,0))</f>
        <v/>
      </c>
      <c r="I7555" s="94"/>
      <c r="J7555" s="94"/>
      <c r="L7555" s="15"/>
      <c r="M7555" s="15"/>
      <c r="N7555" s="15"/>
    </row>
    <row r="7556" spans="2:14" s="25" customFormat="1" ht="15" customHeight="1" x14ac:dyDescent="0.3">
      <c r="B7556" s="25" t="str">
        <f>IF(A7556="","",VLOOKUP(A7556,Tabulka3[[Číslo registrace  u jednorázové akce]:[Příjmení]],2,0))</f>
        <v/>
      </c>
      <c r="C7556" s="25" t="str">
        <f>IF(A7556="","",VLOOKUP(A7556,Tabulka3[[Číslo registrace  u jednorázové akce]:[Příjmení]],3,0))</f>
        <v/>
      </c>
      <c r="I7556" s="94"/>
      <c r="J7556" s="94"/>
      <c r="L7556" s="15"/>
      <c r="M7556" s="15"/>
      <c r="N7556" s="15"/>
    </row>
    <row r="7557" spans="2:14" s="25" customFormat="1" ht="15" customHeight="1" x14ac:dyDescent="0.3">
      <c r="B7557" s="25" t="str">
        <f>IF(A7557="","",VLOOKUP(A7557,Tabulka3[[Číslo registrace  u jednorázové akce]:[Příjmení]],2,0))</f>
        <v/>
      </c>
      <c r="C7557" s="25" t="str">
        <f>IF(A7557="","",VLOOKUP(A7557,Tabulka3[[Číslo registrace  u jednorázové akce]:[Příjmení]],3,0))</f>
        <v/>
      </c>
      <c r="I7557" s="94"/>
      <c r="J7557" s="94"/>
      <c r="L7557" s="15"/>
      <c r="M7557" s="15"/>
      <c r="N7557" s="15"/>
    </row>
    <row r="7558" spans="2:14" s="25" customFormat="1" ht="15" customHeight="1" x14ac:dyDescent="0.3">
      <c r="B7558" s="25" t="str">
        <f>IF(A7558="","",VLOOKUP(A7558,Tabulka3[[Číslo registrace  u jednorázové akce]:[Příjmení]],2,0))</f>
        <v/>
      </c>
      <c r="C7558" s="25" t="str">
        <f>IF(A7558="","",VLOOKUP(A7558,Tabulka3[[Číslo registrace  u jednorázové akce]:[Příjmení]],3,0))</f>
        <v/>
      </c>
      <c r="I7558" s="94"/>
      <c r="J7558" s="94"/>
      <c r="L7558" s="15"/>
      <c r="M7558" s="15"/>
      <c r="N7558" s="15"/>
    </row>
    <row r="7559" spans="2:14" s="25" customFormat="1" ht="15" customHeight="1" x14ac:dyDescent="0.3">
      <c r="B7559" s="25" t="str">
        <f>IF(A7559="","",VLOOKUP(A7559,Tabulka3[[Číslo registrace  u jednorázové akce]:[Příjmení]],2,0))</f>
        <v/>
      </c>
      <c r="C7559" s="25" t="str">
        <f>IF(A7559="","",VLOOKUP(A7559,Tabulka3[[Číslo registrace  u jednorázové akce]:[Příjmení]],3,0))</f>
        <v/>
      </c>
      <c r="I7559" s="94"/>
      <c r="J7559" s="94"/>
      <c r="L7559" s="15"/>
      <c r="M7559" s="15"/>
      <c r="N7559" s="15"/>
    </row>
    <row r="7560" spans="2:14" s="25" customFormat="1" ht="15" customHeight="1" x14ac:dyDescent="0.3">
      <c r="B7560" s="25" t="str">
        <f>IF(A7560="","",VLOOKUP(A7560,Tabulka3[[Číslo registrace  u jednorázové akce]:[Příjmení]],2,0))</f>
        <v/>
      </c>
      <c r="C7560" s="25" t="str">
        <f>IF(A7560="","",VLOOKUP(A7560,Tabulka3[[Číslo registrace  u jednorázové akce]:[Příjmení]],3,0))</f>
        <v/>
      </c>
      <c r="I7560" s="94"/>
      <c r="J7560" s="94"/>
      <c r="L7560" s="15"/>
      <c r="M7560" s="15"/>
      <c r="N7560" s="15"/>
    </row>
    <row r="7561" spans="2:14" s="25" customFormat="1" ht="15" customHeight="1" x14ac:dyDescent="0.3">
      <c r="B7561" s="25" t="str">
        <f>IF(A7561="","",VLOOKUP(A7561,Tabulka3[[Číslo registrace  u jednorázové akce]:[Příjmení]],2,0))</f>
        <v/>
      </c>
      <c r="C7561" s="25" t="str">
        <f>IF(A7561="","",VLOOKUP(A7561,Tabulka3[[Číslo registrace  u jednorázové akce]:[Příjmení]],3,0))</f>
        <v/>
      </c>
      <c r="I7561" s="94"/>
      <c r="J7561" s="94"/>
      <c r="L7561" s="15"/>
      <c r="M7561" s="15"/>
      <c r="N7561" s="15"/>
    </row>
    <row r="7562" spans="2:14" s="25" customFormat="1" ht="15" customHeight="1" x14ac:dyDescent="0.3">
      <c r="B7562" s="25" t="str">
        <f>IF(A7562="","",VLOOKUP(A7562,Tabulka3[[Číslo registrace  u jednorázové akce]:[Příjmení]],2,0))</f>
        <v/>
      </c>
      <c r="C7562" s="25" t="str">
        <f>IF(A7562="","",VLOOKUP(A7562,Tabulka3[[Číslo registrace  u jednorázové akce]:[Příjmení]],3,0))</f>
        <v/>
      </c>
      <c r="I7562" s="94"/>
      <c r="J7562" s="94"/>
      <c r="L7562" s="15"/>
      <c r="M7562" s="15"/>
      <c r="N7562" s="15"/>
    </row>
    <row r="7563" spans="2:14" s="25" customFormat="1" ht="15" customHeight="1" x14ac:dyDescent="0.3">
      <c r="B7563" s="25" t="str">
        <f>IF(A7563="","",VLOOKUP(A7563,Tabulka3[[Číslo registrace  u jednorázové akce]:[Příjmení]],2,0))</f>
        <v/>
      </c>
      <c r="C7563" s="25" t="str">
        <f>IF(A7563="","",VLOOKUP(A7563,Tabulka3[[Číslo registrace  u jednorázové akce]:[Příjmení]],3,0))</f>
        <v/>
      </c>
      <c r="I7563" s="94"/>
      <c r="J7563" s="94"/>
      <c r="L7563" s="15"/>
      <c r="M7563" s="15"/>
      <c r="N7563" s="15"/>
    </row>
    <row r="7564" spans="2:14" s="25" customFormat="1" ht="15" customHeight="1" x14ac:dyDescent="0.3">
      <c r="B7564" s="25" t="str">
        <f>IF(A7564="","",VLOOKUP(A7564,Tabulka3[[Číslo registrace  u jednorázové akce]:[Příjmení]],2,0))</f>
        <v/>
      </c>
      <c r="C7564" s="25" t="str">
        <f>IF(A7564="","",VLOOKUP(A7564,Tabulka3[[Číslo registrace  u jednorázové akce]:[Příjmení]],3,0))</f>
        <v/>
      </c>
      <c r="I7564" s="94"/>
      <c r="J7564" s="94"/>
      <c r="L7564" s="15"/>
      <c r="M7564" s="15"/>
      <c r="N7564" s="15"/>
    </row>
    <row r="7565" spans="2:14" s="25" customFormat="1" ht="15" customHeight="1" x14ac:dyDescent="0.3">
      <c r="B7565" s="25" t="str">
        <f>IF(A7565="","",VLOOKUP(A7565,Tabulka3[[Číslo registrace  u jednorázové akce]:[Příjmení]],2,0))</f>
        <v/>
      </c>
      <c r="C7565" s="25" t="str">
        <f>IF(A7565="","",VLOOKUP(A7565,Tabulka3[[Číslo registrace  u jednorázové akce]:[Příjmení]],3,0))</f>
        <v/>
      </c>
      <c r="I7565" s="94"/>
      <c r="J7565" s="94"/>
      <c r="L7565" s="15"/>
      <c r="M7565" s="15"/>
      <c r="N7565" s="15"/>
    </row>
    <row r="7566" spans="2:14" s="25" customFormat="1" ht="15" customHeight="1" x14ac:dyDescent="0.3">
      <c r="B7566" s="25" t="str">
        <f>IF(A7566="","",VLOOKUP(A7566,Tabulka3[[Číslo registrace  u jednorázové akce]:[Příjmení]],2,0))</f>
        <v/>
      </c>
      <c r="C7566" s="25" t="str">
        <f>IF(A7566="","",VLOOKUP(A7566,Tabulka3[[Číslo registrace  u jednorázové akce]:[Příjmení]],3,0))</f>
        <v/>
      </c>
      <c r="I7566" s="94"/>
      <c r="J7566" s="94"/>
      <c r="L7566" s="15"/>
      <c r="M7566" s="15"/>
      <c r="N7566" s="15"/>
    </row>
    <row r="7567" spans="2:14" s="25" customFormat="1" ht="15" customHeight="1" x14ac:dyDescent="0.3">
      <c r="B7567" s="25" t="str">
        <f>IF(A7567="","",VLOOKUP(A7567,Tabulka3[[Číslo registrace  u jednorázové akce]:[Příjmení]],2,0))</f>
        <v/>
      </c>
      <c r="C7567" s="25" t="str">
        <f>IF(A7567="","",VLOOKUP(A7567,Tabulka3[[Číslo registrace  u jednorázové akce]:[Příjmení]],3,0))</f>
        <v/>
      </c>
      <c r="I7567" s="94"/>
      <c r="J7567" s="94"/>
      <c r="L7567" s="15"/>
      <c r="M7567" s="15"/>
      <c r="N7567" s="15"/>
    </row>
    <row r="7568" spans="2:14" s="25" customFormat="1" ht="15" customHeight="1" x14ac:dyDescent="0.3">
      <c r="B7568" s="25" t="str">
        <f>IF(A7568="","",VLOOKUP(A7568,Tabulka3[[Číslo registrace  u jednorázové akce]:[Příjmení]],2,0))</f>
        <v/>
      </c>
      <c r="C7568" s="25" t="str">
        <f>IF(A7568="","",VLOOKUP(A7568,Tabulka3[[Číslo registrace  u jednorázové akce]:[Příjmení]],3,0))</f>
        <v/>
      </c>
      <c r="I7568" s="94"/>
      <c r="J7568" s="94"/>
      <c r="L7568" s="15"/>
      <c r="M7568" s="15"/>
      <c r="N7568" s="15"/>
    </row>
    <row r="7569" spans="2:14" s="25" customFormat="1" ht="15" customHeight="1" x14ac:dyDescent="0.3">
      <c r="B7569" s="25" t="str">
        <f>IF(A7569="","",VLOOKUP(A7569,Tabulka3[[Číslo registrace  u jednorázové akce]:[Příjmení]],2,0))</f>
        <v/>
      </c>
      <c r="C7569" s="25" t="str">
        <f>IF(A7569="","",VLOOKUP(A7569,Tabulka3[[Číslo registrace  u jednorázové akce]:[Příjmení]],3,0))</f>
        <v/>
      </c>
      <c r="I7569" s="94"/>
      <c r="J7569" s="94"/>
      <c r="L7569" s="15"/>
      <c r="M7569" s="15"/>
      <c r="N7569" s="15"/>
    </row>
    <row r="7570" spans="2:14" s="25" customFormat="1" ht="15" customHeight="1" x14ac:dyDescent="0.3">
      <c r="B7570" s="25" t="str">
        <f>IF(A7570="","",VLOOKUP(A7570,Tabulka3[[Číslo registrace  u jednorázové akce]:[Příjmení]],2,0))</f>
        <v/>
      </c>
      <c r="C7570" s="25" t="str">
        <f>IF(A7570="","",VLOOKUP(A7570,Tabulka3[[Číslo registrace  u jednorázové akce]:[Příjmení]],3,0))</f>
        <v/>
      </c>
      <c r="I7570" s="94"/>
      <c r="J7570" s="94"/>
      <c r="L7570" s="15"/>
      <c r="M7570" s="15"/>
      <c r="N7570" s="15"/>
    </row>
    <row r="7571" spans="2:14" s="25" customFormat="1" ht="15" customHeight="1" x14ac:dyDescent="0.3">
      <c r="B7571" s="25" t="str">
        <f>IF(A7571="","",VLOOKUP(A7571,Tabulka3[[Číslo registrace  u jednorázové akce]:[Příjmení]],2,0))</f>
        <v/>
      </c>
      <c r="C7571" s="25" t="str">
        <f>IF(A7571="","",VLOOKUP(A7571,Tabulka3[[Číslo registrace  u jednorázové akce]:[Příjmení]],3,0))</f>
        <v/>
      </c>
      <c r="I7571" s="94"/>
      <c r="J7571" s="94"/>
      <c r="L7571" s="15"/>
      <c r="M7571" s="15"/>
      <c r="N7571" s="15"/>
    </row>
    <row r="7572" spans="2:14" s="25" customFormat="1" ht="15" customHeight="1" x14ac:dyDescent="0.3">
      <c r="B7572" s="25" t="str">
        <f>IF(A7572="","",VLOOKUP(A7572,Tabulka3[[Číslo registrace  u jednorázové akce]:[Příjmení]],2,0))</f>
        <v/>
      </c>
      <c r="C7572" s="25" t="str">
        <f>IF(A7572="","",VLOOKUP(A7572,Tabulka3[[Číslo registrace  u jednorázové akce]:[Příjmení]],3,0))</f>
        <v/>
      </c>
      <c r="I7572" s="94"/>
      <c r="J7572" s="94"/>
      <c r="L7572" s="15"/>
      <c r="M7572" s="15"/>
      <c r="N7572" s="15"/>
    </row>
    <row r="7573" spans="2:14" s="25" customFormat="1" ht="15" customHeight="1" x14ac:dyDescent="0.3">
      <c r="B7573" s="25" t="str">
        <f>IF(A7573="","",VLOOKUP(A7573,Tabulka3[[Číslo registrace  u jednorázové akce]:[Příjmení]],2,0))</f>
        <v/>
      </c>
      <c r="C7573" s="25" t="str">
        <f>IF(A7573="","",VLOOKUP(A7573,Tabulka3[[Číslo registrace  u jednorázové akce]:[Příjmení]],3,0))</f>
        <v/>
      </c>
      <c r="I7573" s="94"/>
      <c r="J7573" s="94"/>
      <c r="L7573" s="15"/>
      <c r="M7573" s="15"/>
      <c r="N7573" s="15"/>
    </row>
    <row r="7574" spans="2:14" s="25" customFormat="1" ht="15" customHeight="1" x14ac:dyDescent="0.3">
      <c r="B7574" s="25" t="str">
        <f>IF(A7574="","",VLOOKUP(A7574,Tabulka3[[Číslo registrace  u jednorázové akce]:[Příjmení]],2,0))</f>
        <v/>
      </c>
      <c r="C7574" s="25" t="str">
        <f>IF(A7574="","",VLOOKUP(A7574,Tabulka3[[Číslo registrace  u jednorázové akce]:[Příjmení]],3,0))</f>
        <v/>
      </c>
      <c r="I7574" s="94"/>
      <c r="J7574" s="94"/>
      <c r="L7574" s="15"/>
      <c r="M7574" s="15"/>
      <c r="N7574" s="15"/>
    </row>
    <row r="7575" spans="2:14" s="25" customFormat="1" ht="15" customHeight="1" x14ac:dyDescent="0.3">
      <c r="B7575" s="25" t="str">
        <f>IF(A7575="","",VLOOKUP(A7575,Tabulka3[[Číslo registrace  u jednorázové akce]:[Příjmení]],2,0))</f>
        <v/>
      </c>
      <c r="C7575" s="25" t="str">
        <f>IF(A7575="","",VLOOKUP(A7575,Tabulka3[[Číslo registrace  u jednorázové akce]:[Příjmení]],3,0))</f>
        <v/>
      </c>
      <c r="I7575" s="94"/>
      <c r="J7575" s="94"/>
      <c r="L7575" s="15"/>
      <c r="M7575" s="15"/>
      <c r="N7575" s="15"/>
    </row>
    <row r="7576" spans="2:14" s="25" customFormat="1" ht="15" customHeight="1" x14ac:dyDescent="0.3">
      <c r="B7576" s="25" t="str">
        <f>IF(A7576="","",VLOOKUP(A7576,Tabulka3[[Číslo registrace  u jednorázové akce]:[Příjmení]],2,0))</f>
        <v/>
      </c>
      <c r="C7576" s="25" t="str">
        <f>IF(A7576="","",VLOOKUP(A7576,Tabulka3[[Číslo registrace  u jednorázové akce]:[Příjmení]],3,0))</f>
        <v/>
      </c>
      <c r="I7576" s="94"/>
      <c r="J7576" s="94"/>
      <c r="L7576" s="15"/>
      <c r="M7576" s="15"/>
      <c r="N7576" s="15"/>
    </row>
    <row r="7577" spans="2:14" s="25" customFormat="1" ht="15" customHeight="1" x14ac:dyDescent="0.3">
      <c r="B7577" s="25" t="str">
        <f>IF(A7577="","",VLOOKUP(A7577,Tabulka3[[Číslo registrace  u jednorázové akce]:[Příjmení]],2,0))</f>
        <v/>
      </c>
      <c r="C7577" s="25" t="str">
        <f>IF(A7577="","",VLOOKUP(A7577,Tabulka3[[Číslo registrace  u jednorázové akce]:[Příjmení]],3,0))</f>
        <v/>
      </c>
      <c r="I7577" s="94"/>
      <c r="J7577" s="94"/>
      <c r="L7577" s="15"/>
      <c r="M7577" s="15"/>
      <c r="N7577" s="15"/>
    </row>
    <row r="7578" spans="2:14" s="25" customFormat="1" ht="15" customHeight="1" x14ac:dyDescent="0.3">
      <c r="B7578" s="25" t="str">
        <f>IF(A7578="","",VLOOKUP(A7578,Tabulka3[[Číslo registrace  u jednorázové akce]:[Příjmení]],2,0))</f>
        <v/>
      </c>
      <c r="C7578" s="25" t="str">
        <f>IF(A7578="","",VLOOKUP(A7578,Tabulka3[[Číslo registrace  u jednorázové akce]:[Příjmení]],3,0))</f>
        <v/>
      </c>
      <c r="I7578" s="94"/>
      <c r="J7578" s="94"/>
      <c r="L7578" s="15"/>
      <c r="M7578" s="15"/>
      <c r="N7578" s="15"/>
    </row>
    <row r="7579" spans="2:14" s="25" customFormat="1" ht="15" customHeight="1" x14ac:dyDescent="0.3">
      <c r="B7579" s="25" t="str">
        <f>IF(A7579="","",VLOOKUP(A7579,Tabulka3[[Číslo registrace  u jednorázové akce]:[Příjmení]],2,0))</f>
        <v/>
      </c>
      <c r="C7579" s="25" t="str">
        <f>IF(A7579="","",VLOOKUP(A7579,Tabulka3[[Číslo registrace  u jednorázové akce]:[Příjmení]],3,0))</f>
        <v/>
      </c>
      <c r="I7579" s="94"/>
      <c r="J7579" s="94"/>
      <c r="L7579" s="15"/>
      <c r="M7579" s="15"/>
      <c r="N7579" s="15"/>
    </row>
    <row r="7580" spans="2:14" s="25" customFormat="1" ht="15" customHeight="1" x14ac:dyDescent="0.3">
      <c r="B7580" s="25" t="str">
        <f>IF(A7580="","",VLOOKUP(A7580,Tabulka3[[Číslo registrace  u jednorázové akce]:[Příjmení]],2,0))</f>
        <v/>
      </c>
      <c r="C7580" s="25" t="str">
        <f>IF(A7580="","",VLOOKUP(A7580,Tabulka3[[Číslo registrace  u jednorázové akce]:[Příjmení]],3,0))</f>
        <v/>
      </c>
      <c r="I7580" s="94"/>
      <c r="J7580" s="94"/>
      <c r="L7580" s="15"/>
      <c r="M7580" s="15"/>
      <c r="N7580" s="15"/>
    </row>
    <row r="7581" spans="2:14" s="25" customFormat="1" ht="15" customHeight="1" x14ac:dyDescent="0.3">
      <c r="B7581" s="25" t="str">
        <f>IF(A7581="","",VLOOKUP(A7581,Tabulka3[[Číslo registrace  u jednorázové akce]:[Příjmení]],2,0))</f>
        <v/>
      </c>
      <c r="C7581" s="25" t="str">
        <f>IF(A7581="","",VLOOKUP(A7581,Tabulka3[[Číslo registrace  u jednorázové akce]:[Příjmení]],3,0))</f>
        <v/>
      </c>
      <c r="I7581" s="94"/>
      <c r="J7581" s="94"/>
      <c r="L7581" s="15"/>
      <c r="M7581" s="15"/>
      <c r="N7581" s="15"/>
    </row>
    <row r="7582" spans="2:14" s="25" customFormat="1" ht="15" customHeight="1" x14ac:dyDescent="0.3">
      <c r="B7582" s="25" t="str">
        <f>IF(A7582="","",VLOOKUP(A7582,Tabulka3[[Číslo registrace  u jednorázové akce]:[Příjmení]],2,0))</f>
        <v/>
      </c>
      <c r="C7582" s="25" t="str">
        <f>IF(A7582="","",VLOOKUP(A7582,Tabulka3[[Číslo registrace  u jednorázové akce]:[Příjmení]],3,0))</f>
        <v/>
      </c>
      <c r="I7582" s="94"/>
      <c r="J7582" s="94"/>
      <c r="L7582" s="15"/>
      <c r="M7582" s="15"/>
      <c r="N7582" s="15"/>
    </row>
    <row r="7583" spans="2:14" s="25" customFormat="1" ht="15" customHeight="1" x14ac:dyDescent="0.3">
      <c r="B7583" s="25" t="str">
        <f>IF(A7583="","",VLOOKUP(A7583,Tabulka3[[Číslo registrace  u jednorázové akce]:[Příjmení]],2,0))</f>
        <v/>
      </c>
      <c r="C7583" s="25" t="str">
        <f>IF(A7583="","",VLOOKUP(A7583,Tabulka3[[Číslo registrace  u jednorázové akce]:[Příjmení]],3,0))</f>
        <v/>
      </c>
      <c r="I7583" s="94"/>
      <c r="J7583" s="94"/>
      <c r="L7583" s="15"/>
      <c r="M7583" s="15"/>
      <c r="N7583" s="15"/>
    </row>
    <row r="7584" spans="2:14" s="25" customFormat="1" ht="15" customHeight="1" x14ac:dyDescent="0.3">
      <c r="B7584" s="25" t="str">
        <f>IF(A7584="","",VLOOKUP(A7584,Tabulka3[[Číslo registrace  u jednorázové akce]:[Příjmení]],2,0))</f>
        <v/>
      </c>
      <c r="C7584" s="25" t="str">
        <f>IF(A7584="","",VLOOKUP(A7584,Tabulka3[[Číslo registrace  u jednorázové akce]:[Příjmení]],3,0))</f>
        <v/>
      </c>
      <c r="I7584" s="94"/>
      <c r="J7584" s="94"/>
      <c r="L7584" s="15"/>
      <c r="M7584" s="15"/>
      <c r="N7584" s="15"/>
    </row>
    <row r="7585" spans="2:14" s="25" customFormat="1" ht="15" customHeight="1" x14ac:dyDescent="0.3">
      <c r="B7585" s="25" t="str">
        <f>IF(A7585="","",VLOOKUP(A7585,Tabulka3[[Číslo registrace  u jednorázové akce]:[Příjmení]],2,0))</f>
        <v/>
      </c>
      <c r="C7585" s="25" t="str">
        <f>IF(A7585="","",VLOOKUP(A7585,Tabulka3[[Číslo registrace  u jednorázové akce]:[Příjmení]],3,0))</f>
        <v/>
      </c>
      <c r="I7585" s="94"/>
      <c r="J7585" s="94"/>
      <c r="L7585" s="15"/>
      <c r="M7585" s="15"/>
      <c r="N7585" s="15"/>
    </row>
    <row r="7586" spans="2:14" s="25" customFormat="1" ht="15" customHeight="1" x14ac:dyDescent="0.3">
      <c r="B7586" s="25" t="str">
        <f>IF(A7586="","",VLOOKUP(A7586,Tabulka3[[Číslo registrace  u jednorázové akce]:[Příjmení]],2,0))</f>
        <v/>
      </c>
      <c r="C7586" s="25" t="str">
        <f>IF(A7586="","",VLOOKUP(A7586,Tabulka3[[Číslo registrace  u jednorázové akce]:[Příjmení]],3,0))</f>
        <v/>
      </c>
      <c r="I7586" s="94"/>
      <c r="J7586" s="94"/>
      <c r="L7586" s="15"/>
      <c r="M7586" s="15"/>
      <c r="N7586" s="15"/>
    </row>
    <row r="7587" spans="2:14" s="25" customFormat="1" ht="15" customHeight="1" x14ac:dyDescent="0.3">
      <c r="B7587" s="25" t="str">
        <f>IF(A7587="","",VLOOKUP(A7587,Tabulka3[[Číslo registrace  u jednorázové akce]:[Příjmení]],2,0))</f>
        <v/>
      </c>
      <c r="C7587" s="25" t="str">
        <f>IF(A7587="","",VLOOKUP(A7587,Tabulka3[[Číslo registrace  u jednorázové akce]:[Příjmení]],3,0))</f>
        <v/>
      </c>
      <c r="I7587" s="94"/>
      <c r="J7587" s="94"/>
      <c r="L7587" s="15"/>
      <c r="M7587" s="15"/>
      <c r="N7587" s="15"/>
    </row>
    <row r="7588" spans="2:14" s="25" customFormat="1" ht="15" customHeight="1" x14ac:dyDescent="0.3">
      <c r="B7588" s="25" t="str">
        <f>IF(A7588="","",VLOOKUP(A7588,Tabulka3[[Číslo registrace  u jednorázové akce]:[Příjmení]],2,0))</f>
        <v/>
      </c>
      <c r="C7588" s="25" t="str">
        <f>IF(A7588="","",VLOOKUP(A7588,Tabulka3[[Číslo registrace  u jednorázové akce]:[Příjmení]],3,0))</f>
        <v/>
      </c>
      <c r="I7588" s="94"/>
      <c r="J7588" s="94"/>
      <c r="L7588" s="15"/>
      <c r="M7588" s="15"/>
      <c r="N7588" s="15"/>
    </row>
    <row r="7589" spans="2:14" s="25" customFormat="1" ht="15" customHeight="1" x14ac:dyDescent="0.3">
      <c r="B7589" s="25" t="str">
        <f>IF(A7589="","",VLOOKUP(A7589,Tabulka3[[Číslo registrace  u jednorázové akce]:[Příjmení]],2,0))</f>
        <v/>
      </c>
      <c r="C7589" s="25" t="str">
        <f>IF(A7589="","",VLOOKUP(A7589,Tabulka3[[Číslo registrace  u jednorázové akce]:[Příjmení]],3,0))</f>
        <v/>
      </c>
      <c r="I7589" s="94"/>
      <c r="J7589" s="94"/>
      <c r="L7589" s="15"/>
      <c r="M7589" s="15"/>
      <c r="N7589" s="15"/>
    </row>
    <row r="7590" spans="2:14" s="25" customFormat="1" ht="15" customHeight="1" x14ac:dyDescent="0.3">
      <c r="B7590" s="25" t="str">
        <f>IF(A7590="","",VLOOKUP(A7590,Tabulka3[[Číslo registrace  u jednorázové akce]:[Příjmení]],2,0))</f>
        <v/>
      </c>
      <c r="C7590" s="25" t="str">
        <f>IF(A7590="","",VLOOKUP(A7590,Tabulka3[[Číslo registrace  u jednorázové akce]:[Příjmení]],3,0))</f>
        <v/>
      </c>
      <c r="I7590" s="94"/>
      <c r="J7590" s="94"/>
      <c r="L7590" s="15"/>
      <c r="M7590" s="15"/>
      <c r="N7590" s="15"/>
    </row>
    <row r="7591" spans="2:14" s="25" customFormat="1" ht="15" customHeight="1" x14ac:dyDescent="0.3">
      <c r="B7591" s="25" t="str">
        <f>IF(A7591="","",VLOOKUP(A7591,Tabulka3[[Číslo registrace  u jednorázové akce]:[Příjmení]],2,0))</f>
        <v/>
      </c>
      <c r="C7591" s="25" t="str">
        <f>IF(A7591="","",VLOOKUP(A7591,Tabulka3[[Číslo registrace  u jednorázové akce]:[Příjmení]],3,0))</f>
        <v/>
      </c>
      <c r="I7591" s="94"/>
      <c r="J7591" s="94"/>
      <c r="L7591" s="15"/>
      <c r="M7591" s="15"/>
      <c r="N7591" s="15"/>
    </row>
    <row r="7592" spans="2:14" s="25" customFormat="1" ht="15" customHeight="1" x14ac:dyDescent="0.3">
      <c r="B7592" s="25" t="str">
        <f>IF(A7592="","",VLOOKUP(A7592,Tabulka3[[Číslo registrace  u jednorázové akce]:[Příjmení]],2,0))</f>
        <v/>
      </c>
      <c r="C7592" s="25" t="str">
        <f>IF(A7592="","",VLOOKUP(A7592,Tabulka3[[Číslo registrace  u jednorázové akce]:[Příjmení]],3,0))</f>
        <v/>
      </c>
      <c r="I7592" s="94"/>
      <c r="J7592" s="94"/>
      <c r="L7592" s="15"/>
      <c r="M7592" s="15"/>
      <c r="N7592" s="15"/>
    </row>
    <row r="7593" spans="2:14" s="25" customFormat="1" ht="15" customHeight="1" x14ac:dyDescent="0.3">
      <c r="B7593" s="25" t="str">
        <f>IF(A7593="","",VLOOKUP(A7593,Tabulka3[[Číslo registrace  u jednorázové akce]:[Příjmení]],2,0))</f>
        <v/>
      </c>
      <c r="C7593" s="25" t="str">
        <f>IF(A7593="","",VLOOKUP(A7593,Tabulka3[[Číslo registrace  u jednorázové akce]:[Příjmení]],3,0))</f>
        <v/>
      </c>
      <c r="I7593" s="94"/>
      <c r="J7593" s="94"/>
      <c r="L7593" s="15"/>
      <c r="M7593" s="15"/>
      <c r="N7593" s="15"/>
    </row>
    <row r="7594" spans="2:14" s="25" customFormat="1" ht="15" customHeight="1" x14ac:dyDescent="0.3">
      <c r="B7594" s="25" t="str">
        <f>IF(A7594="","",VLOOKUP(A7594,Tabulka3[[Číslo registrace  u jednorázové akce]:[Příjmení]],2,0))</f>
        <v/>
      </c>
      <c r="C7594" s="25" t="str">
        <f>IF(A7594="","",VLOOKUP(A7594,Tabulka3[[Číslo registrace  u jednorázové akce]:[Příjmení]],3,0))</f>
        <v/>
      </c>
      <c r="I7594" s="94"/>
      <c r="J7594" s="94"/>
      <c r="L7594" s="15"/>
      <c r="M7594" s="15"/>
      <c r="N7594" s="15"/>
    </row>
    <row r="7595" spans="2:14" s="25" customFormat="1" ht="15" customHeight="1" x14ac:dyDescent="0.3">
      <c r="B7595" s="25" t="str">
        <f>IF(A7595="","",VLOOKUP(A7595,Tabulka3[[Číslo registrace  u jednorázové akce]:[Příjmení]],2,0))</f>
        <v/>
      </c>
      <c r="C7595" s="25" t="str">
        <f>IF(A7595="","",VLOOKUP(A7595,Tabulka3[[Číslo registrace  u jednorázové akce]:[Příjmení]],3,0))</f>
        <v/>
      </c>
      <c r="I7595" s="94"/>
      <c r="J7595" s="94"/>
      <c r="L7595" s="15"/>
      <c r="M7595" s="15"/>
      <c r="N7595" s="15"/>
    </row>
    <row r="7596" spans="2:14" s="25" customFormat="1" ht="15" customHeight="1" x14ac:dyDescent="0.3">
      <c r="B7596" s="25" t="str">
        <f>IF(A7596="","",VLOOKUP(A7596,Tabulka3[[Číslo registrace  u jednorázové akce]:[Příjmení]],2,0))</f>
        <v/>
      </c>
      <c r="C7596" s="25" t="str">
        <f>IF(A7596="","",VLOOKUP(A7596,Tabulka3[[Číslo registrace  u jednorázové akce]:[Příjmení]],3,0))</f>
        <v/>
      </c>
      <c r="I7596" s="94"/>
      <c r="J7596" s="94"/>
      <c r="L7596" s="15"/>
      <c r="M7596" s="15"/>
      <c r="N7596" s="15"/>
    </row>
    <row r="7597" spans="2:14" s="25" customFormat="1" ht="15" customHeight="1" x14ac:dyDescent="0.3">
      <c r="B7597" s="25" t="str">
        <f>IF(A7597="","",VLOOKUP(A7597,Tabulka3[[Číslo registrace  u jednorázové akce]:[Příjmení]],2,0))</f>
        <v/>
      </c>
      <c r="C7597" s="25" t="str">
        <f>IF(A7597="","",VLOOKUP(A7597,Tabulka3[[Číslo registrace  u jednorázové akce]:[Příjmení]],3,0))</f>
        <v/>
      </c>
      <c r="I7597" s="94"/>
      <c r="J7597" s="94"/>
      <c r="L7597" s="15"/>
      <c r="M7597" s="15"/>
      <c r="N7597" s="15"/>
    </row>
    <row r="7598" spans="2:14" s="25" customFormat="1" ht="15" customHeight="1" x14ac:dyDescent="0.3">
      <c r="B7598" s="25" t="str">
        <f>IF(A7598="","",VLOOKUP(A7598,Tabulka3[[Číslo registrace  u jednorázové akce]:[Příjmení]],2,0))</f>
        <v/>
      </c>
      <c r="C7598" s="25" t="str">
        <f>IF(A7598="","",VLOOKUP(A7598,Tabulka3[[Číslo registrace  u jednorázové akce]:[Příjmení]],3,0))</f>
        <v/>
      </c>
      <c r="I7598" s="94"/>
      <c r="J7598" s="94"/>
      <c r="L7598" s="15"/>
      <c r="M7598" s="15"/>
      <c r="N7598" s="15"/>
    </row>
    <row r="7599" spans="2:14" s="25" customFormat="1" ht="15" customHeight="1" x14ac:dyDescent="0.3">
      <c r="B7599" s="25" t="str">
        <f>IF(A7599="","",VLOOKUP(A7599,Tabulka3[[Číslo registrace  u jednorázové akce]:[Příjmení]],2,0))</f>
        <v/>
      </c>
      <c r="C7599" s="25" t="str">
        <f>IF(A7599="","",VLOOKUP(A7599,Tabulka3[[Číslo registrace  u jednorázové akce]:[Příjmení]],3,0))</f>
        <v/>
      </c>
      <c r="I7599" s="94"/>
      <c r="J7599" s="94"/>
      <c r="L7599" s="15"/>
      <c r="M7599" s="15"/>
      <c r="N7599" s="15"/>
    </row>
    <row r="7600" spans="2:14" s="25" customFormat="1" ht="15" customHeight="1" x14ac:dyDescent="0.3">
      <c r="B7600" s="25" t="str">
        <f>IF(A7600="","",VLOOKUP(A7600,Tabulka3[[Číslo registrace  u jednorázové akce]:[Příjmení]],2,0))</f>
        <v/>
      </c>
      <c r="C7600" s="25" t="str">
        <f>IF(A7600="","",VLOOKUP(A7600,Tabulka3[[Číslo registrace  u jednorázové akce]:[Příjmení]],3,0))</f>
        <v/>
      </c>
      <c r="I7600" s="94"/>
      <c r="J7600" s="94"/>
      <c r="L7600" s="15"/>
      <c r="M7600" s="15"/>
      <c r="N7600" s="15"/>
    </row>
    <row r="7601" spans="2:14" s="25" customFormat="1" ht="15" customHeight="1" x14ac:dyDescent="0.3">
      <c r="B7601" s="25" t="str">
        <f>IF(A7601="","",VLOOKUP(A7601,Tabulka3[[Číslo registrace  u jednorázové akce]:[Příjmení]],2,0))</f>
        <v/>
      </c>
      <c r="C7601" s="25" t="str">
        <f>IF(A7601="","",VLOOKUP(A7601,Tabulka3[[Číslo registrace  u jednorázové akce]:[Příjmení]],3,0))</f>
        <v/>
      </c>
      <c r="I7601" s="94"/>
      <c r="J7601" s="94"/>
      <c r="L7601" s="15"/>
      <c r="M7601" s="15"/>
      <c r="N7601" s="15"/>
    </row>
    <row r="7602" spans="2:14" s="25" customFormat="1" ht="15" customHeight="1" x14ac:dyDescent="0.3">
      <c r="B7602" s="25" t="str">
        <f>IF(A7602="","",VLOOKUP(A7602,Tabulka3[[Číslo registrace  u jednorázové akce]:[Příjmení]],2,0))</f>
        <v/>
      </c>
      <c r="C7602" s="25" t="str">
        <f>IF(A7602="","",VLOOKUP(A7602,Tabulka3[[Číslo registrace  u jednorázové akce]:[Příjmení]],3,0))</f>
        <v/>
      </c>
      <c r="I7602" s="94"/>
      <c r="J7602" s="94"/>
      <c r="L7602" s="15"/>
      <c r="M7602" s="15"/>
      <c r="N7602" s="15"/>
    </row>
    <row r="7603" spans="2:14" s="25" customFormat="1" ht="15" customHeight="1" x14ac:dyDescent="0.3">
      <c r="B7603" s="25" t="str">
        <f>IF(A7603="","",VLOOKUP(A7603,Tabulka3[[Číslo registrace  u jednorázové akce]:[Příjmení]],2,0))</f>
        <v/>
      </c>
      <c r="C7603" s="25" t="str">
        <f>IF(A7603="","",VLOOKUP(A7603,Tabulka3[[Číslo registrace  u jednorázové akce]:[Příjmení]],3,0))</f>
        <v/>
      </c>
      <c r="I7603" s="94"/>
      <c r="J7603" s="94"/>
      <c r="L7603" s="15"/>
      <c r="M7603" s="15"/>
      <c r="N7603" s="15"/>
    </row>
    <row r="7604" spans="2:14" s="25" customFormat="1" ht="15" customHeight="1" x14ac:dyDescent="0.3">
      <c r="B7604" s="25" t="str">
        <f>IF(A7604="","",VLOOKUP(A7604,Tabulka3[[Číslo registrace  u jednorázové akce]:[Příjmení]],2,0))</f>
        <v/>
      </c>
      <c r="C7604" s="25" t="str">
        <f>IF(A7604="","",VLOOKUP(A7604,Tabulka3[[Číslo registrace  u jednorázové akce]:[Příjmení]],3,0))</f>
        <v/>
      </c>
      <c r="I7604" s="94"/>
      <c r="J7604" s="94"/>
      <c r="L7604" s="15"/>
      <c r="M7604" s="15"/>
      <c r="N7604" s="15"/>
    </row>
    <row r="7605" spans="2:14" s="25" customFormat="1" ht="15" customHeight="1" x14ac:dyDescent="0.3">
      <c r="B7605" s="25" t="str">
        <f>IF(A7605="","",VLOOKUP(A7605,Tabulka3[[Číslo registrace  u jednorázové akce]:[Příjmení]],2,0))</f>
        <v/>
      </c>
      <c r="C7605" s="25" t="str">
        <f>IF(A7605="","",VLOOKUP(A7605,Tabulka3[[Číslo registrace  u jednorázové akce]:[Příjmení]],3,0))</f>
        <v/>
      </c>
      <c r="I7605" s="94"/>
      <c r="J7605" s="94"/>
      <c r="L7605" s="15"/>
      <c r="M7605" s="15"/>
      <c r="N7605" s="15"/>
    </row>
    <row r="7606" spans="2:14" s="25" customFormat="1" ht="15" customHeight="1" x14ac:dyDescent="0.3">
      <c r="B7606" s="25" t="str">
        <f>IF(A7606="","",VLOOKUP(A7606,Tabulka3[[Číslo registrace  u jednorázové akce]:[Příjmení]],2,0))</f>
        <v/>
      </c>
      <c r="C7606" s="25" t="str">
        <f>IF(A7606="","",VLOOKUP(A7606,Tabulka3[[Číslo registrace  u jednorázové akce]:[Příjmení]],3,0))</f>
        <v/>
      </c>
      <c r="I7606" s="94"/>
      <c r="J7606" s="94"/>
      <c r="L7606" s="15"/>
      <c r="M7606" s="15"/>
      <c r="N7606" s="15"/>
    </row>
    <row r="7607" spans="2:14" s="25" customFormat="1" ht="15" customHeight="1" x14ac:dyDescent="0.3">
      <c r="B7607" s="25" t="str">
        <f>IF(A7607="","",VLOOKUP(A7607,Tabulka3[[Číslo registrace  u jednorázové akce]:[Příjmení]],2,0))</f>
        <v/>
      </c>
      <c r="C7607" s="25" t="str">
        <f>IF(A7607="","",VLOOKUP(A7607,Tabulka3[[Číslo registrace  u jednorázové akce]:[Příjmení]],3,0))</f>
        <v/>
      </c>
      <c r="I7607" s="94"/>
      <c r="J7607" s="94"/>
      <c r="L7607" s="15"/>
      <c r="M7607" s="15"/>
      <c r="N7607" s="15"/>
    </row>
    <row r="7608" spans="2:14" s="25" customFormat="1" ht="15" customHeight="1" x14ac:dyDescent="0.3">
      <c r="B7608" s="25" t="str">
        <f>IF(A7608="","",VLOOKUP(A7608,Tabulka3[[Číslo registrace  u jednorázové akce]:[Příjmení]],2,0))</f>
        <v/>
      </c>
      <c r="C7608" s="25" t="str">
        <f>IF(A7608="","",VLOOKUP(A7608,Tabulka3[[Číslo registrace  u jednorázové akce]:[Příjmení]],3,0))</f>
        <v/>
      </c>
      <c r="I7608" s="94"/>
      <c r="J7608" s="94"/>
      <c r="L7608" s="15"/>
      <c r="M7608" s="15"/>
      <c r="N7608" s="15"/>
    </row>
    <row r="7609" spans="2:14" s="25" customFormat="1" ht="15" customHeight="1" x14ac:dyDescent="0.3">
      <c r="B7609" s="25" t="str">
        <f>IF(A7609="","",VLOOKUP(A7609,Tabulka3[[Číslo registrace  u jednorázové akce]:[Příjmení]],2,0))</f>
        <v/>
      </c>
      <c r="C7609" s="25" t="str">
        <f>IF(A7609="","",VLOOKUP(A7609,Tabulka3[[Číslo registrace  u jednorázové akce]:[Příjmení]],3,0))</f>
        <v/>
      </c>
      <c r="I7609" s="94"/>
      <c r="J7609" s="94"/>
      <c r="L7609" s="15"/>
      <c r="M7609" s="15"/>
      <c r="N7609" s="15"/>
    </row>
    <row r="7610" spans="2:14" s="25" customFormat="1" ht="15" customHeight="1" x14ac:dyDescent="0.3">
      <c r="B7610" s="25" t="str">
        <f>IF(A7610="","",VLOOKUP(A7610,Tabulka3[[Číslo registrace  u jednorázové akce]:[Příjmení]],2,0))</f>
        <v/>
      </c>
      <c r="C7610" s="25" t="str">
        <f>IF(A7610="","",VLOOKUP(A7610,Tabulka3[[Číslo registrace  u jednorázové akce]:[Příjmení]],3,0))</f>
        <v/>
      </c>
      <c r="I7610" s="94"/>
      <c r="J7610" s="94"/>
      <c r="L7610" s="15"/>
      <c r="M7610" s="15"/>
      <c r="N7610" s="15"/>
    </row>
    <row r="7611" spans="2:14" s="25" customFormat="1" ht="15" customHeight="1" x14ac:dyDescent="0.3">
      <c r="B7611" s="25" t="str">
        <f>IF(A7611="","",VLOOKUP(A7611,Tabulka3[[Číslo registrace  u jednorázové akce]:[Příjmení]],2,0))</f>
        <v/>
      </c>
      <c r="C7611" s="25" t="str">
        <f>IF(A7611="","",VLOOKUP(A7611,Tabulka3[[Číslo registrace  u jednorázové akce]:[Příjmení]],3,0))</f>
        <v/>
      </c>
      <c r="I7611" s="94"/>
      <c r="J7611" s="94"/>
      <c r="L7611" s="15"/>
      <c r="M7611" s="15"/>
      <c r="N7611" s="15"/>
    </row>
    <row r="7612" spans="2:14" s="25" customFormat="1" ht="15" customHeight="1" x14ac:dyDescent="0.3">
      <c r="B7612" s="25" t="str">
        <f>IF(A7612="","",VLOOKUP(A7612,Tabulka3[[Číslo registrace  u jednorázové akce]:[Příjmení]],2,0))</f>
        <v/>
      </c>
      <c r="C7612" s="25" t="str">
        <f>IF(A7612="","",VLOOKUP(A7612,Tabulka3[[Číslo registrace  u jednorázové akce]:[Příjmení]],3,0))</f>
        <v/>
      </c>
      <c r="I7612" s="94"/>
      <c r="J7612" s="94"/>
      <c r="L7612" s="15"/>
      <c r="M7612" s="15"/>
      <c r="N7612" s="15"/>
    </row>
    <row r="7613" spans="2:14" s="25" customFormat="1" ht="15" customHeight="1" x14ac:dyDescent="0.3">
      <c r="B7613" s="25" t="str">
        <f>IF(A7613="","",VLOOKUP(A7613,Tabulka3[[Číslo registrace  u jednorázové akce]:[Příjmení]],2,0))</f>
        <v/>
      </c>
      <c r="C7613" s="25" t="str">
        <f>IF(A7613="","",VLOOKUP(A7613,Tabulka3[[Číslo registrace  u jednorázové akce]:[Příjmení]],3,0))</f>
        <v/>
      </c>
      <c r="I7613" s="94"/>
      <c r="J7613" s="94"/>
      <c r="L7613" s="15"/>
      <c r="M7613" s="15"/>
      <c r="N7613" s="15"/>
    </row>
    <row r="7614" spans="2:14" s="25" customFormat="1" ht="15" customHeight="1" x14ac:dyDescent="0.3">
      <c r="B7614" s="25" t="str">
        <f>IF(A7614="","",VLOOKUP(A7614,Tabulka3[[Číslo registrace  u jednorázové akce]:[Příjmení]],2,0))</f>
        <v/>
      </c>
      <c r="C7614" s="25" t="str">
        <f>IF(A7614="","",VLOOKUP(A7614,Tabulka3[[Číslo registrace  u jednorázové akce]:[Příjmení]],3,0))</f>
        <v/>
      </c>
      <c r="I7614" s="94"/>
      <c r="J7614" s="94"/>
      <c r="L7614" s="15"/>
      <c r="M7614" s="15"/>
      <c r="N7614" s="15"/>
    </row>
    <row r="7615" spans="2:14" s="25" customFormat="1" ht="15" customHeight="1" x14ac:dyDescent="0.3">
      <c r="B7615" s="25" t="str">
        <f>IF(A7615="","",VLOOKUP(A7615,Tabulka3[[Číslo registrace  u jednorázové akce]:[Příjmení]],2,0))</f>
        <v/>
      </c>
      <c r="C7615" s="25" t="str">
        <f>IF(A7615="","",VLOOKUP(A7615,Tabulka3[[Číslo registrace  u jednorázové akce]:[Příjmení]],3,0))</f>
        <v/>
      </c>
      <c r="I7615" s="94"/>
      <c r="J7615" s="94"/>
      <c r="L7615" s="15"/>
      <c r="M7615" s="15"/>
      <c r="N7615" s="15"/>
    </row>
    <row r="7616" spans="2:14" s="25" customFormat="1" ht="15" customHeight="1" x14ac:dyDescent="0.3">
      <c r="B7616" s="25" t="str">
        <f>IF(A7616="","",VLOOKUP(A7616,Tabulka3[[Číslo registrace  u jednorázové akce]:[Příjmení]],2,0))</f>
        <v/>
      </c>
      <c r="C7616" s="25" t="str">
        <f>IF(A7616="","",VLOOKUP(A7616,Tabulka3[[Číslo registrace  u jednorázové akce]:[Příjmení]],3,0))</f>
        <v/>
      </c>
      <c r="I7616" s="94"/>
      <c r="J7616" s="94"/>
      <c r="L7616" s="15"/>
      <c r="M7616" s="15"/>
      <c r="N7616" s="15"/>
    </row>
    <row r="7617" spans="2:14" s="25" customFormat="1" ht="15" customHeight="1" x14ac:dyDescent="0.3">
      <c r="B7617" s="25" t="str">
        <f>IF(A7617="","",VLOOKUP(A7617,Tabulka3[[Číslo registrace  u jednorázové akce]:[Příjmení]],2,0))</f>
        <v/>
      </c>
      <c r="C7617" s="25" t="str">
        <f>IF(A7617="","",VLOOKUP(A7617,Tabulka3[[Číslo registrace  u jednorázové akce]:[Příjmení]],3,0))</f>
        <v/>
      </c>
      <c r="I7617" s="94"/>
      <c r="J7617" s="94"/>
      <c r="L7617" s="15"/>
      <c r="M7617" s="15"/>
      <c r="N7617" s="15"/>
    </row>
    <row r="7618" spans="2:14" s="25" customFormat="1" ht="15" customHeight="1" x14ac:dyDescent="0.3">
      <c r="B7618" s="25" t="str">
        <f>IF(A7618="","",VLOOKUP(A7618,Tabulka3[[Číslo registrace  u jednorázové akce]:[Příjmení]],2,0))</f>
        <v/>
      </c>
      <c r="C7618" s="25" t="str">
        <f>IF(A7618="","",VLOOKUP(A7618,Tabulka3[[Číslo registrace  u jednorázové akce]:[Příjmení]],3,0))</f>
        <v/>
      </c>
      <c r="I7618" s="94"/>
      <c r="J7618" s="94"/>
      <c r="L7618" s="15"/>
      <c r="M7618" s="15"/>
      <c r="N7618" s="15"/>
    </row>
    <row r="7619" spans="2:14" s="25" customFormat="1" ht="15" customHeight="1" x14ac:dyDescent="0.3">
      <c r="B7619" s="25" t="str">
        <f>IF(A7619="","",VLOOKUP(A7619,Tabulka3[[Číslo registrace  u jednorázové akce]:[Příjmení]],2,0))</f>
        <v/>
      </c>
      <c r="C7619" s="25" t="str">
        <f>IF(A7619="","",VLOOKUP(A7619,Tabulka3[[Číslo registrace  u jednorázové akce]:[Příjmení]],3,0))</f>
        <v/>
      </c>
      <c r="I7619" s="94"/>
      <c r="J7619" s="94"/>
      <c r="L7619" s="15"/>
      <c r="M7619" s="15"/>
      <c r="N7619" s="15"/>
    </row>
    <row r="7620" spans="2:14" s="25" customFormat="1" ht="15" customHeight="1" x14ac:dyDescent="0.3">
      <c r="B7620" s="25" t="str">
        <f>IF(A7620="","",VLOOKUP(A7620,Tabulka3[[Číslo registrace  u jednorázové akce]:[Příjmení]],2,0))</f>
        <v/>
      </c>
      <c r="C7620" s="25" t="str">
        <f>IF(A7620="","",VLOOKUP(A7620,Tabulka3[[Číslo registrace  u jednorázové akce]:[Příjmení]],3,0))</f>
        <v/>
      </c>
      <c r="I7620" s="94"/>
      <c r="J7620" s="94"/>
      <c r="L7620" s="15"/>
      <c r="M7620" s="15"/>
      <c r="N7620" s="15"/>
    </row>
    <row r="7621" spans="2:14" s="25" customFormat="1" ht="15" customHeight="1" x14ac:dyDescent="0.3">
      <c r="B7621" s="25" t="str">
        <f>IF(A7621="","",VLOOKUP(A7621,Tabulka3[[Číslo registrace  u jednorázové akce]:[Příjmení]],2,0))</f>
        <v/>
      </c>
      <c r="C7621" s="25" t="str">
        <f>IF(A7621="","",VLOOKUP(A7621,Tabulka3[[Číslo registrace  u jednorázové akce]:[Příjmení]],3,0))</f>
        <v/>
      </c>
      <c r="I7621" s="94"/>
      <c r="J7621" s="94"/>
      <c r="L7621" s="15"/>
      <c r="M7621" s="15"/>
      <c r="N7621" s="15"/>
    </row>
    <row r="7622" spans="2:14" s="25" customFormat="1" ht="15" customHeight="1" x14ac:dyDescent="0.3">
      <c r="B7622" s="25" t="str">
        <f>IF(A7622="","",VLOOKUP(A7622,Tabulka3[[Číslo registrace  u jednorázové akce]:[Příjmení]],2,0))</f>
        <v/>
      </c>
      <c r="C7622" s="25" t="str">
        <f>IF(A7622="","",VLOOKUP(A7622,Tabulka3[[Číslo registrace  u jednorázové akce]:[Příjmení]],3,0))</f>
        <v/>
      </c>
      <c r="I7622" s="94"/>
      <c r="J7622" s="94"/>
      <c r="L7622" s="15"/>
      <c r="M7622" s="15"/>
      <c r="N7622" s="15"/>
    </row>
    <row r="7623" spans="2:14" s="25" customFormat="1" ht="15" customHeight="1" x14ac:dyDescent="0.3">
      <c r="B7623" s="25" t="str">
        <f>IF(A7623="","",VLOOKUP(A7623,Tabulka3[[Číslo registrace  u jednorázové akce]:[Příjmení]],2,0))</f>
        <v/>
      </c>
      <c r="C7623" s="25" t="str">
        <f>IF(A7623="","",VLOOKUP(A7623,Tabulka3[[Číslo registrace  u jednorázové akce]:[Příjmení]],3,0))</f>
        <v/>
      </c>
      <c r="I7623" s="94"/>
      <c r="J7623" s="94"/>
      <c r="L7623" s="15"/>
      <c r="M7623" s="15"/>
      <c r="N7623" s="15"/>
    </row>
    <row r="7624" spans="2:14" s="25" customFormat="1" ht="15" customHeight="1" x14ac:dyDescent="0.3">
      <c r="B7624" s="25" t="str">
        <f>IF(A7624="","",VLOOKUP(A7624,Tabulka3[[Číslo registrace  u jednorázové akce]:[Příjmení]],2,0))</f>
        <v/>
      </c>
      <c r="C7624" s="25" t="str">
        <f>IF(A7624="","",VLOOKUP(A7624,Tabulka3[[Číslo registrace  u jednorázové akce]:[Příjmení]],3,0))</f>
        <v/>
      </c>
      <c r="I7624" s="94"/>
      <c r="J7624" s="94"/>
      <c r="L7624" s="15"/>
      <c r="M7624" s="15"/>
      <c r="N7624" s="15"/>
    </row>
    <row r="7625" spans="2:14" s="25" customFormat="1" ht="15" customHeight="1" x14ac:dyDescent="0.3">
      <c r="B7625" s="25" t="str">
        <f>IF(A7625="","",VLOOKUP(A7625,Tabulka3[[Číslo registrace  u jednorázové akce]:[Příjmení]],2,0))</f>
        <v/>
      </c>
      <c r="C7625" s="25" t="str">
        <f>IF(A7625="","",VLOOKUP(A7625,Tabulka3[[Číslo registrace  u jednorázové akce]:[Příjmení]],3,0))</f>
        <v/>
      </c>
      <c r="I7625" s="94"/>
      <c r="J7625" s="94"/>
      <c r="L7625" s="15"/>
      <c r="M7625" s="15"/>
      <c r="N7625" s="15"/>
    </row>
    <row r="7626" spans="2:14" s="25" customFormat="1" ht="15" customHeight="1" x14ac:dyDescent="0.3">
      <c r="B7626" s="25" t="str">
        <f>IF(A7626="","",VLOOKUP(A7626,Tabulka3[[Číslo registrace  u jednorázové akce]:[Příjmení]],2,0))</f>
        <v/>
      </c>
      <c r="C7626" s="25" t="str">
        <f>IF(A7626="","",VLOOKUP(A7626,Tabulka3[[Číslo registrace  u jednorázové akce]:[Příjmení]],3,0))</f>
        <v/>
      </c>
      <c r="I7626" s="94"/>
      <c r="J7626" s="94"/>
      <c r="L7626" s="15"/>
      <c r="M7626" s="15"/>
      <c r="N7626" s="15"/>
    </row>
    <row r="7627" spans="2:14" s="25" customFormat="1" ht="15" customHeight="1" x14ac:dyDescent="0.3">
      <c r="B7627" s="25" t="str">
        <f>IF(A7627="","",VLOOKUP(A7627,Tabulka3[[Číslo registrace  u jednorázové akce]:[Příjmení]],2,0))</f>
        <v/>
      </c>
      <c r="C7627" s="25" t="str">
        <f>IF(A7627="","",VLOOKUP(A7627,Tabulka3[[Číslo registrace  u jednorázové akce]:[Příjmení]],3,0))</f>
        <v/>
      </c>
      <c r="I7627" s="94"/>
      <c r="J7627" s="94"/>
      <c r="L7627" s="15"/>
      <c r="M7627" s="15"/>
      <c r="N7627" s="15"/>
    </row>
    <row r="7628" spans="2:14" s="25" customFormat="1" ht="15" customHeight="1" x14ac:dyDescent="0.3">
      <c r="B7628" s="25" t="str">
        <f>IF(A7628="","",VLOOKUP(A7628,Tabulka3[[Číslo registrace  u jednorázové akce]:[Příjmení]],2,0))</f>
        <v/>
      </c>
      <c r="C7628" s="25" t="str">
        <f>IF(A7628="","",VLOOKUP(A7628,Tabulka3[[Číslo registrace  u jednorázové akce]:[Příjmení]],3,0))</f>
        <v/>
      </c>
      <c r="I7628" s="94"/>
      <c r="J7628" s="94"/>
      <c r="L7628" s="15"/>
      <c r="M7628" s="15"/>
      <c r="N7628" s="15"/>
    </row>
    <row r="7629" spans="2:14" s="25" customFormat="1" ht="15" customHeight="1" x14ac:dyDescent="0.3">
      <c r="B7629" s="25" t="str">
        <f>IF(A7629="","",VLOOKUP(A7629,Tabulka3[[Číslo registrace  u jednorázové akce]:[Příjmení]],2,0))</f>
        <v/>
      </c>
      <c r="C7629" s="25" t="str">
        <f>IF(A7629="","",VLOOKUP(A7629,Tabulka3[[Číslo registrace  u jednorázové akce]:[Příjmení]],3,0))</f>
        <v/>
      </c>
      <c r="I7629" s="94"/>
      <c r="J7629" s="94"/>
      <c r="L7629" s="15"/>
      <c r="M7629" s="15"/>
      <c r="N7629" s="15"/>
    </row>
    <row r="7630" spans="2:14" s="25" customFormat="1" ht="15" customHeight="1" x14ac:dyDescent="0.3">
      <c r="B7630" s="25" t="str">
        <f>IF(A7630="","",VLOOKUP(A7630,Tabulka3[[Číslo registrace  u jednorázové akce]:[Příjmení]],2,0))</f>
        <v/>
      </c>
      <c r="C7630" s="25" t="str">
        <f>IF(A7630="","",VLOOKUP(A7630,Tabulka3[[Číslo registrace  u jednorázové akce]:[Příjmení]],3,0))</f>
        <v/>
      </c>
      <c r="I7630" s="94"/>
      <c r="J7630" s="94"/>
      <c r="L7630" s="15"/>
      <c r="M7630" s="15"/>
      <c r="N7630" s="15"/>
    </row>
    <row r="7631" spans="2:14" s="25" customFormat="1" ht="15" customHeight="1" x14ac:dyDescent="0.3">
      <c r="B7631" s="25" t="str">
        <f>IF(A7631="","",VLOOKUP(A7631,Tabulka3[[Číslo registrace  u jednorázové akce]:[Příjmení]],2,0))</f>
        <v/>
      </c>
      <c r="C7631" s="25" t="str">
        <f>IF(A7631="","",VLOOKUP(A7631,Tabulka3[[Číslo registrace  u jednorázové akce]:[Příjmení]],3,0))</f>
        <v/>
      </c>
      <c r="I7631" s="94"/>
      <c r="J7631" s="94"/>
      <c r="L7631" s="15"/>
      <c r="M7631" s="15"/>
      <c r="N7631" s="15"/>
    </row>
    <row r="7632" spans="2:14" s="25" customFormat="1" ht="15" customHeight="1" x14ac:dyDescent="0.3">
      <c r="B7632" s="25" t="str">
        <f>IF(A7632="","",VLOOKUP(A7632,Tabulka3[[Číslo registrace  u jednorázové akce]:[Příjmení]],2,0))</f>
        <v/>
      </c>
      <c r="C7632" s="25" t="str">
        <f>IF(A7632="","",VLOOKUP(A7632,Tabulka3[[Číslo registrace  u jednorázové akce]:[Příjmení]],3,0))</f>
        <v/>
      </c>
      <c r="I7632" s="94"/>
      <c r="J7632" s="94"/>
      <c r="L7632" s="15"/>
      <c r="M7632" s="15"/>
      <c r="N7632" s="15"/>
    </row>
    <row r="7633" spans="2:14" s="25" customFormat="1" ht="15" customHeight="1" x14ac:dyDescent="0.3">
      <c r="B7633" s="25" t="str">
        <f>IF(A7633="","",VLOOKUP(A7633,Tabulka3[[Číslo registrace  u jednorázové akce]:[Příjmení]],2,0))</f>
        <v/>
      </c>
      <c r="C7633" s="25" t="str">
        <f>IF(A7633="","",VLOOKUP(A7633,Tabulka3[[Číslo registrace  u jednorázové akce]:[Příjmení]],3,0))</f>
        <v/>
      </c>
      <c r="I7633" s="94"/>
      <c r="J7633" s="94"/>
      <c r="L7633" s="15"/>
      <c r="M7633" s="15"/>
      <c r="N7633" s="15"/>
    </row>
    <row r="7634" spans="2:14" s="25" customFormat="1" ht="15" customHeight="1" x14ac:dyDescent="0.3">
      <c r="B7634" s="25" t="str">
        <f>IF(A7634="","",VLOOKUP(A7634,Tabulka3[[Číslo registrace  u jednorázové akce]:[Příjmení]],2,0))</f>
        <v/>
      </c>
      <c r="C7634" s="25" t="str">
        <f>IF(A7634="","",VLOOKUP(A7634,Tabulka3[[Číslo registrace  u jednorázové akce]:[Příjmení]],3,0))</f>
        <v/>
      </c>
      <c r="I7634" s="94"/>
      <c r="J7634" s="94"/>
      <c r="L7634" s="15"/>
      <c r="M7634" s="15"/>
      <c r="N7634" s="15"/>
    </row>
    <row r="7635" spans="2:14" s="25" customFormat="1" ht="15" customHeight="1" x14ac:dyDescent="0.3">
      <c r="B7635" s="25" t="str">
        <f>IF(A7635="","",VLOOKUP(A7635,Tabulka3[[Číslo registrace  u jednorázové akce]:[Příjmení]],2,0))</f>
        <v/>
      </c>
      <c r="C7635" s="25" t="str">
        <f>IF(A7635="","",VLOOKUP(A7635,Tabulka3[[Číslo registrace  u jednorázové akce]:[Příjmení]],3,0))</f>
        <v/>
      </c>
      <c r="I7635" s="94"/>
      <c r="J7635" s="94"/>
      <c r="L7635" s="15"/>
      <c r="M7635" s="15"/>
      <c r="N7635" s="15"/>
    </row>
    <row r="7636" spans="2:14" s="25" customFormat="1" ht="15" customHeight="1" x14ac:dyDescent="0.3">
      <c r="B7636" s="25" t="str">
        <f>IF(A7636="","",VLOOKUP(A7636,Tabulka3[[Číslo registrace  u jednorázové akce]:[Příjmení]],2,0))</f>
        <v/>
      </c>
      <c r="C7636" s="25" t="str">
        <f>IF(A7636="","",VLOOKUP(A7636,Tabulka3[[Číslo registrace  u jednorázové akce]:[Příjmení]],3,0))</f>
        <v/>
      </c>
      <c r="I7636" s="94"/>
      <c r="J7636" s="94"/>
      <c r="L7636" s="15"/>
      <c r="M7636" s="15"/>
      <c r="N7636" s="15"/>
    </row>
    <row r="7637" spans="2:14" s="25" customFormat="1" ht="15" customHeight="1" x14ac:dyDescent="0.3">
      <c r="B7637" s="25" t="str">
        <f>IF(A7637="","",VLOOKUP(A7637,Tabulka3[[Číslo registrace  u jednorázové akce]:[Příjmení]],2,0))</f>
        <v/>
      </c>
      <c r="C7637" s="25" t="str">
        <f>IF(A7637="","",VLOOKUP(A7637,Tabulka3[[Číslo registrace  u jednorázové akce]:[Příjmení]],3,0))</f>
        <v/>
      </c>
      <c r="I7637" s="94"/>
      <c r="J7637" s="94"/>
      <c r="L7637" s="15"/>
      <c r="M7637" s="15"/>
      <c r="N7637" s="15"/>
    </row>
    <row r="7638" spans="2:14" s="25" customFormat="1" ht="15" customHeight="1" x14ac:dyDescent="0.3">
      <c r="B7638" s="25" t="str">
        <f>IF(A7638="","",VLOOKUP(A7638,Tabulka3[[Číslo registrace  u jednorázové akce]:[Příjmení]],2,0))</f>
        <v/>
      </c>
      <c r="C7638" s="25" t="str">
        <f>IF(A7638="","",VLOOKUP(A7638,Tabulka3[[Číslo registrace  u jednorázové akce]:[Příjmení]],3,0))</f>
        <v/>
      </c>
      <c r="I7638" s="94"/>
      <c r="J7638" s="94"/>
      <c r="L7638" s="15"/>
      <c r="M7638" s="15"/>
      <c r="N7638" s="15"/>
    </row>
    <row r="7639" spans="2:14" s="25" customFormat="1" ht="15" customHeight="1" x14ac:dyDescent="0.3">
      <c r="B7639" s="25" t="str">
        <f>IF(A7639="","",VLOOKUP(A7639,Tabulka3[[Číslo registrace  u jednorázové akce]:[Příjmení]],2,0))</f>
        <v/>
      </c>
      <c r="C7639" s="25" t="str">
        <f>IF(A7639="","",VLOOKUP(A7639,Tabulka3[[Číslo registrace  u jednorázové akce]:[Příjmení]],3,0))</f>
        <v/>
      </c>
      <c r="I7639" s="94"/>
      <c r="J7639" s="94"/>
      <c r="L7639" s="15"/>
      <c r="M7639" s="15"/>
      <c r="N7639" s="15"/>
    </row>
    <row r="7640" spans="2:14" s="25" customFormat="1" ht="15" customHeight="1" x14ac:dyDescent="0.3">
      <c r="B7640" s="25" t="str">
        <f>IF(A7640="","",VLOOKUP(A7640,Tabulka3[[Číslo registrace  u jednorázové akce]:[Příjmení]],2,0))</f>
        <v/>
      </c>
      <c r="C7640" s="25" t="str">
        <f>IF(A7640="","",VLOOKUP(A7640,Tabulka3[[Číslo registrace  u jednorázové akce]:[Příjmení]],3,0))</f>
        <v/>
      </c>
      <c r="I7640" s="94"/>
      <c r="J7640" s="94"/>
      <c r="L7640" s="15"/>
      <c r="M7640" s="15"/>
      <c r="N7640" s="15"/>
    </row>
    <row r="7641" spans="2:14" s="25" customFormat="1" ht="15" customHeight="1" x14ac:dyDescent="0.3">
      <c r="B7641" s="25" t="str">
        <f>IF(A7641="","",VLOOKUP(A7641,Tabulka3[[Číslo registrace  u jednorázové akce]:[Příjmení]],2,0))</f>
        <v/>
      </c>
      <c r="C7641" s="25" t="str">
        <f>IF(A7641="","",VLOOKUP(A7641,Tabulka3[[Číslo registrace  u jednorázové akce]:[Příjmení]],3,0))</f>
        <v/>
      </c>
      <c r="I7641" s="94"/>
      <c r="J7641" s="94"/>
      <c r="L7641" s="15"/>
      <c r="M7641" s="15"/>
      <c r="N7641" s="15"/>
    </row>
    <row r="7642" spans="2:14" s="25" customFormat="1" ht="15" customHeight="1" x14ac:dyDescent="0.3">
      <c r="B7642" s="25" t="str">
        <f>IF(A7642="","",VLOOKUP(A7642,Tabulka3[[Číslo registrace  u jednorázové akce]:[Příjmení]],2,0))</f>
        <v/>
      </c>
      <c r="C7642" s="25" t="str">
        <f>IF(A7642="","",VLOOKUP(A7642,Tabulka3[[Číslo registrace  u jednorázové akce]:[Příjmení]],3,0))</f>
        <v/>
      </c>
      <c r="I7642" s="94"/>
      <c r="J7642" s="94"/>
      <c r="L7642" s="15"/>
      <c r="M7642" s="15"/>
      <c r="N7642" s="15"/>
    </row>
    <row r="7643" spans="2:14" s="25" customFormat="1" ht="15" customHeight="1" x14ac:dyDescent="0.3">
      <c r="B7643" s="25" t="str">
        <f>IF(A7643="","",VLOOKUP(A7643,Tabulka3[[Číslo registrace  u jednorázové akce]:[Příjmení]],2,0))</f>
        <v/>
      </c>
      <c r="C7643" s="25" t="str">
        <f>IF(A7643="","",VLOOKUP(A7643,Tabulka3[[Číslo registrace  u jednorázové akce]:[Příjmení]],3,0))</f>
        <v/>
      </c>
      <c r="I7643" s="94"/>
      <c r="J7643" s="94"/>
      <c r="L7643" s="15"/>
      <c r="M7643" s="15"/>
      <c r="N7643" s="15"/>
    </row>
    <row r="7644" spans="2:14" s="25" customFormat="1" ht="15" customHeight="1" x14ac:dyDescent="0.3">
      <c r="B7644" s="25" t="str">
        <f>IF(A7644="","",VLOOKUP(A7644,Tabulka3[[Číslo registrace  u jednorázové akce]:[Příjmení]],2,0))</f>
        <v/>
      </c>
      <c r="C7644" s="25" t="str">
        <f>IF(A7644="","",VLOOKUP(A7644,Tabulka3[[Číslo registrace  u jednorázové akce]:[Příjmení]],3,0))</f>
        <v/>
      </c>
      <c r="I7644" s="94"/>
      <c r="J7644" s="94"/>
      <c r="L7644" s="15"/>
      <c r="M7644" s="15"/>
      <c r="N7644" s="15"/>
    </row>
    <row r="7645" spans="2:14" s="25" customFormat="1" ht="15" customHeight="1" x14ac:dyDescent="0.3">
      <c r="B7645" s="25" t="str">
        <f>IF(A7645="","",VLOOKUP(A7645,Tabulka3[[Číslo registrace  u jednorázové akce]:[Příjmení]],2,0))</f>
        <v/>
      </c>
      <c r="C7645" s="25" t="str">
        <f>IF(A7645="","",VLOOKUP(A7645,Tabulka3[[Číslo registrace  u jednorázové akce]:[Příjmení]],3,0))</f>
        <v/>
      </c>
      <c r="I7645" s="94"/>
      <c r="J7645" s="94"/>
      <c r="L7645" s="15"/>
      <c r="M7645" s="15"/>
      <c r="N7645" s="15"/>
    </row>
    <row r="7646" spans="2:14" s="25" customFormat="1" ht="15" customHeight="1" x14ac:dyDescent="0.3">
      <c r="B7646" s="25" t="str">
        <f>IF(A7646="","",VLOOKUP(A7646,Tabulka3[[Číslo registrace  u jednorázové akce]:[Příjmení]],2,0))</f>
        <v/>
      </c>
      <c r="C7646" s="25" t="str">
        <f>IF(A7646="","",VLOOKUP(A7646,Tabulka3[[Číslo registrace  u jednorázové akce]:[Příjmení]],3,0))</f>
        <v/>
      </c>
      <c r="I7646" s="94"/>
      <c r="J7646" s="94"/>
      <c r="L7646" s="15"/>
      <c r="M7646" s="15"/>
      <c r="N7646" s="15"/>
    </row>
    <row r="7647" spans="2:14" s="25" customFormat="1" ht="15" customHeight="1" x14ac:dyDescent="0.3">
      <c r="B7647" s="25" t="str">
        <f>IF(A7647="","",VLOOKUP(A7647,Tabulka3[[Číslo registrace  u jednorázové akce]:[Příjmení]],2,0))</f>
        <v/>
      </c>
      <c r="C7647" s="25" t="str">
        <f>IF(A7647="","",VLOOKUP(A7647,Tabulka3[[Číslo registrace  u jednorázové akce]:[Příjmení]],3,0))</f>
        <v/>
      </c>
      <c r="I7647" s="94"/>
      <c r="J7647" s="94"/>
      <c r="L7647" s="15"/>
      <c r="M7647" s="15"/>
      <c r="N7647" s="15"/>
    </row>
    <row r="7648" spans="2:14" s="25" customFormat="1" ht="15" customHeight="1" x14ac:dyDescent="0.3">
      <c r="B7648" s="25" t="str">
        <f>IF(A7648="","",VLOOKUP(A7648,Tabulka3[[Číslo registrace  u jednorázové akce]:[Příjmení]],2,0))</f>
        <v/>
      </c>
      <c r="C7648" s="25" t="str">
        <f>IF(A7648="","",VLOOKUP(A7648,Tabulka3[[Číslo registrace  u jednorázové akce]:[Příjmení]],3,0))</f>
        <v/>
      </c>
      <c r="I7648" s="94"/>
      <c r="J7648" s="94"/>
      <c r="L7648" s="15"/>
      <c r="M7648" s="15"/>
      <c r="N7648" s="15"/>
    </row>
    <row r="7649" spans="2:14" s="25" customFormat="1" ht="15" customHeight="1" x14ac:dyDescent="0.3">
      <c r="B7649" s="25" t="str">
        <f>IF(A7649="","",VLOOKUP(A7649,Tabulka3[[Číslo registrace  u jednorázové akce]:[Příjmení]],2,0))</f>
        <v/>
      </c>
      <c r="C7649" s="25" t="str">
        <f>IF(A7649="","",VLOOKUP(A7649,Tabulka3[[Číslo registrace  u jednorázové akce]:[Příjmení]],3,0))</f>
        <v/>
      </c>
      <c r="I7649" s="94"/>
      <c r="J7649" s="94"/>
      <c r="L7649" s="15"/>
      <c r="M7649" s="15"/>
      <c r="N7649" s="15"/>
    </row>
    <row r="7650" spans="2:14" s="25" customFormat="1" ht="15" customHeight="1" x14ac:dyDescent="0.3">
      <c r="B7650" s="25" t="str">
        <f>IF(A7650="","",VLOOKUP(A7650,Tabulka3[[Číslo registrace  u jednorázové akce]:[Příjmení]],2,0))</f>
        <v/>
      </c>
      <c r="C7650" s="25" t="str">
        <f>IF(A7650="","",VLOOKUP(A7650,Tabulka3[[Číslo registrace  u jednorázové akce]:[Příjmení]],3,0))</f>
        <v/>
      </c>
      <c r="I7650" s="94"/>
      <c r="J7650" s="94"/>
      <c r="L7650" s="15"/>
      <c r="M7650" s="15"/>
      <c r="N7650" s="15"/>
    </row>
    <row r="7651" spans="2:14" s="25" customFormat="1" ht="15" customHeight="1" x14ac:dyDescent="0.3">
      <c r="B7651" s="25" t="str">
        <f>IF(A7651="","",VLOOKUP(A7651,Tabulka3[[Číslo registrace  u jednorázové akce]:[Příjmení]],2,0))</f>
        <v/>
      </c>
      <c r="C7651" s="25" t="str">
        <f>IF(A7651="","",VLOOKUP(A7651,Tabulka3[[Číslo registrace  u jednorázové akce]:[Příjmení]],3,0))</f>
        <v/>
      </c>
      <c r="I7651" s="94"/>
      <c r="J7651" s="94"/>
      <c r="L7651" s="15"/>
      <c r="M7651" s="15"/>
      <c r="N7651" s="15"/>
    </row>
    <row r="7652" spans="2:14" s="25" customFormat="1" ht="15" customHeight="1" x14ac:dyDescent="0.3">
      <c r="B7652" s="25" t="str">
        <f>IF(A7652="","",VLOOKUP(A7652,Tabulka3[[Číslo registrace  u jednorázové akce]:[Příjmení]],2,0))</f>
        <v/>
      </c>
      <c r="C7652" s="25" t="str">
        <f>IF(A7652="","",VLOOKUP(A7652,Tabulka3[[Číslo registrace  u jednorázové akce]:[Příjmení]],3,0))</f>
        <v/>
      </c>
      <c r="I7652" s="94"/>
      <c r="J7652" s="94"/>
      <c r="L7652" s="15"/>
      <c r="M7652" s="15"/>
      <c r="N7652" s="15"/>
    </row>
    <row r="7653" spans="2:14" s="25" customFormat="1" ht="15" customHeight="1" x14ac:dyDescent="0.3">
      <c r="B7653" s="25" t="str">
        <f>IF(A7653="","",VLOOKUP(A7653,Tabulka3[[Číslo registrace  u jednorázové akce]:[Příjmení]],2,0))</f>
        <v/>
      </c>
      <c r="C7653" s="25" t="str">
        <f>IF(A7653="","",VLOOKUP(A7653,Tabulka3[[Číslo registrace  u jednorázové akce]:[Příjmení]],3,0))</f>
        <v/>
      </c>
      <c r="I7653" s="94"/>
      <c r="J7653" s="94"/>
      <c r="L7653" s="15"/>
      <c r="M7653" s="15"/>
      <c r="N7653" s="15"/>
    </row>
    <row r="7654" spans="2:14" s="25" customFormat="1" ht="15" customHeight="1" x14ac:dyDescent="0.3">
      <c r="B7654" s="25" t="str">
        <f>IF(A7654="","",VLOOKUP(A7654,Tabulka3[[Číslo registrace  u jednorázové akce]:[Příjmení]],2,0))</f>
        <v/>
      </c>
      <c r="C7654" s="25" t="str">
        <f>IF(A7654="","",VLOOKUP(A7654,Tabulka3[[Číslo registrace  u jednorázové akce]:[Příjmení]],3,0))</f>
        <v/>
      </c>
      <c r="I7654" s="94"/>
      <c r="J7654" s="94"/>
      <c r="L7654" s="15"/>
      <c r="M7654" s="15"/>
      <c r="N7654" s="15"/>
    </row>
    <row r="7655" spans="2:14" s="25" customFormat="1" ht="15" customHeight="1" x14ac:dyDescent="0.3">
      <c r="B7655" s="25" t="str">
        <f>IF(A7655="","",VLOOKUP(A7655,Tabulka3[[Číslo registrace  u jednorázové akce]:[Příjmení]],2,0))</f>
        <v/>
      </c>
      <c r="C7655" s="25" t="str">
        <f>IF(A7655="","",VLOOKUP(A7655,Tabulka3[[Číslo registrace  u jednorázové akce]:[Příjmení]],3,0))</f>
        <v/>
      </c>
      <c r="I7655" s="94"/>
      <c r="J7655" s="94"/>
      <c r="L7655" s="15"/>
      <c r="M7655" s="15"/>
      <c r="N7655" s="15"/>
    </row>
    <row r="7656" spans="2:14" s="25" customFormat="1" ht="15" customHeight="1" x14ac:dyDescent="0.3">
      <c r="B7656" s="25" t="str">
        <f>IF(A7656="","",VLOOKUP(A7656,Tabulka3[[Číslo registrace  u jednorázové akce]:[Příjmení]],2,0))</f>
        <v/>
      </c>
      <c r="C7656" s="25" t="str">
        <f>IF(A7656="","",VLOOKUP(A7656,Tabulka3[[Číslo registrace  u jednorázové akce]:[Příjmení]],3,0))</f>
        <v/>
      </c>
      <c r="I7656" s="94"/>
      <c r="J7656" s="94"/>
      <c r="L7656" s="15"/>
      <c r="M7656" s="15"/>
      <c r="N7656" s="15"/>
    </row>
    <row r="7657" spans="2:14" s="25" customFormat="1" ht="15" customHeight="1" x14ac:dyDescent="0.3">
      <c r="B7657" s="25" t="str">
        <f>IF(A7657="","",VLOOKUP(A7657,Tabulka3[[Číslo registrace  u jednorázové akce]:[Příjmení]],2,0))</f>
        <v/>
      </c>
      <c r="C7657" s="25" t="str">
        <f>IF(A7657="","",VLOOKUP(A7657,Tabulka3[[Číslo registrace  u jednorázové akce]:[Příjmení]],3,0))</f>
        <v/>
      </c>
      <c r="I7657" s="94"/>
      <c r="J7657" s="94"/>
      <c r="L7657" s="15"/>
      <c r="M7657" s="15"/>
      <c r="N7657" s="15"/>
    </row>
    <row r="7658" spans="2:14" s="25" customFormat="1" ht="15" customHeight="1" x14ac:dyDescent="0.3">
      <c r="B7658" s="25" t="str">
        <f>IF(A7658="","",VLOOKUP(A7658,Tabulka3[[Číslo registrace  u jednorázové akce]:[Příjmení]],2,0))</f>
        <v/>
      </c>
      <c r="C7658" s="25" t="str">
        <f>IF(A7658="","",VLOOKUP(A7658,Tabulka3[[Číslo registrace  u jednorázové akce]:[Příjmení]],3,0))</f>
        <v/>
      </c>
      <c r="I7658" s="94"/>
      <c r="J7658" s="94"/>
      <c r="L7658" s="15"/>
      <c r="M7658" s="15"/>
      <c r="N7658" s="15"/>
    </row>
    <row r="7659" spans="2:14" s="25" customFormat="1" ht="15" customHeight="1" x14ac:dyDescent="0.3">
      <c r="B7659" s="25" t="str">
        <f>IF(A7659="","",VLOOKUP(A7659,Tabulka3[[Číslo registrace  u jednorázové akce]:[Příjmení]],2,0))</f>
        <v/>
      </c>
      <c r="C7659" s="25" t="str">
        <f>IF(A7659="","",VLOOKUP(A7659,Tabulka3[[Číslo registrace  u jednorázové akce]:[Příjmení]],3,0))</f>
        <v/>
      </c>
      <c r="I7659" s="94"/>
      <c r="J7659" s="94"/>
      <c r="L7659" s="15"/>
      <c r="M7659" s="15"/>
      <c r="N7659" s="15"/>
    </row>
    <row r="7660" spans="2:14" s="25" customFormat="1" ht="15" customHeight="1" x14ac:dyDescent="0.3">
      <c r="B7660" s="25" t="str">
        <f>IF(A7660="","",VLOOKUP(A7660,Tabulka3[[Číslo registrace  u jednorázové akce]:[Příjmení]],2,0))</f>
        <v/>
      </c>
      <c r="C7660" s="25" t="str">
        <f>IF(A7660="","",VLOOKUP(A7660,Tabulka3[[Číslo registrace  u jednorázové akce]:[Příjmení]],3,0))</f>
        <v/>
      </c>
      <c r="I7660" s="94"/>
      <c r="J7660" s="94"/>
      <c r="L7660" s="15"/>
      <c r="M7660" s="15"/>
      <c r="N7660" s="15"/>
    </row>
    <row r="7661" spans="2:14" s="25" customFormat="1" ht="15" customHeight="1" x14ac:dyDescent="0.3">
      <c r="B7661" s="25" t="str">
        <f>IF(A7661="","",VLOOKUP(A7661,Tabulka3[[Číslo registrace  u jednorázové akce]:[Příjmení]],2,0))</f>
        <v/>
      </c>
      <c r="C7661" s="25" t="str">
        <f>IF(A7661="","",VLOOKUP(A7661,Tabulka3[[Číslo registrace  u jednorázové akce]:[Příjmení]],3,0))</f>
        <v/>
      </c>
      <c r="I7661" s="94"/>
      <c r="J7661" s="94"/>
      <c r="L7661" s="15"/>
      <c r="M7661" s="15"/>
      <c r="N7661" s="15"/>
    </row>
    <row r="7662" spans="2:14" s="25" customFormat="1" ht="15" customHeight="1" x14ac:dyDescent="0.3">
      <c r="B7662" s="25" t="str">
        <f>IF(A7662="","",VLOOKUP(A7662,Tabulka3[[Číslo registrace  u jednorázové akce]:[Příjmení]],2,0))</f>
        <v/>
      </c>
      <c r="C7662" s="25" t="str">
        <f>IF(A7662="","",VLOOKUP(A7662,Tabulka3[[Číslo registrace  u jednorázové akce]:[Příjmení]],3,0))</f>
        <v/>
      </c>
      <c r="I7662" s="94"/>
      <c r="J7662" s="94"/>
      <c r="L7662" s="15"/>
      <c r="M7662" s="15"/>
      <c r="N7662" s="15"/>
    </row>
    <row r="7663" spans="2:14" s="25" customFormat="1" ht="15" customHeight="1" x14ac:dyDescent="0.3">
      <c r="B7663" s="25" t="str">
        <f>IF(A7663="","",VLOOKUP(A7663,Tabulka3[[Číslo registrace  u jednorázové akce]:[Příjmení]],2,0))</f>
        <v/>
      </c>
      <c r="C7663" s="25" t="str">
        <f>IF(A7663="","",VLOOKUP(A7663,Tabulka3[[Číslo registrace  u jednorázové akce]:[Příjmení]],3,0))</f>
        <v/>
      </c>
      <c r="I7663" s="94"/>
      <c r="J7663" s="94"/>
      <c r="L7663" s="15"/>
      <c r="M7663" s="15"/>
      <c r="N7663" s="15"/>
    </row>
    <row r="7664" spans="2:14" s="25" customFormat="1" ht="15" customHeight="1" x14ac:dyDescent="0.3">
      <c r="B7664" s="25" t="str">
        <f>IF(A7664="","",VLOOKUP(A7664,Tabulka3[[Číslo registrace  u jednorázové akce]:[Příjmení]],2,0))</f>
        <v/>
      </c>
      <c r="C7664" s="25" t="str">
        <f>IF(A7664="","",VLOOKUP(A7664,Tabulka3[[Číslo registrace  u jednorázové akce]:[Příjmení]],3,0))</f>
        <v/>
      </c>
      <c r="I7664" s="94"/>
      <c r="J7664" s="94"/>
      <c r="L7664" s="15"/>
      <c r="M7664" s="15"/>
      <c r="N7664" s="15"/>
    </row>
    <row r="7665" spans="2:14" s="25" customFormat="1" ht="15" customHeight="1" x14ac:dyDescent="0.3">
      <c r="B7665" s="25" t="str">
        <f>IF(A7665="","",VLOOKUP(A7665,Tabulka3[[Číslo registrace  u jednorázové akce]:[Příjmení]],2,0))</f>
        <v/>
      </c>
      <c r="C7665" s="25" t="str">
        <f>IF(A7665="","",VLOOKUP(A7665,Tabulka3[[Číslo registrace  u jednorázové akce]:[Příjmení]],3,0))</f>
        <v/>
      </c>
      <c r="I7665" s="94"/>
      <c r="J7665" s="94"/>
      <c r="L7665" s="15"/>
      <c r="M7665" s="15"/>
      <c r="N7665" s="15"/>
    </row>
    <row r="7666" spans="2:14" s="25" customFormat="1" ht="15" customHeight="1" x14ac:dyDescent="0.3">
      <c r="B7666" s="25" t="str">
        <f>IF(A7666="","",VLOOKUP(A7666,Tabulka3[[Číslo registrace  u jednorázové akce]:[Příjmení]],2,0))</f>
        <v/>
      </c>
      <c r="C7666" s="25" t="str">
        <f>IF(A7666="","",VLOOKUP(A7666,Tabulka3[[Číslo registrace  u jednorázové akce]:[Příjmení]],3,0))</f>
        <v/>
      </c>
      <c r="I7666" s="94"/>
      <c r="J7666" s="94"/>
      <c r="L7666" s="15"/>
      <c r="M7666" s="15"/>
      <c r="N7666" s="15"/>
    </row>
    <row r="7667" spans="2:14" s="25" customFormat="1" ht="15" customHeight="1" x14ac:dyDescent="0.3">
      <c r="B7667" s="25" t="str">
        <f>IF(A7667="","",VLOOKUP(A7667,Tabulka3[[Číslo registrace  u jednorázové akce]:[Příjmení]],2,0))</f>
        <v/>
      </c>
      <c r="C7667" s="25" t="str">
        <f>IF(A7667="","",VLOOKUP(A7667,Tabulka3[[Číslo registrace  u jednorázové akce]:[Příjmení]],3,0))</f>
        <v/>
      </c>
      <c r="I7667" s="94"/>
      <c r="J7667" s="94"/>
      <c r="L7667" s="15"/>
      <c r="M7667" s="15"/>
      <c r="N7667" s="15"/>
    </row>
    <row r="7668" spans="2:14" s="25" customFormat="1" ht="15" customHeight="1" x14ac:dyDescent="0.3">
      <c r="B7668" s="25" t="str">
        <f>IF(A7668="","",VLOOKUP(A7668,Tabulka3[[Číslo registrace  u jednorázové akce]:[Příjmení]],2,0))</f>
        <v/>
      </c>
      <c r="C7668" s="25" t="str">
        <f>IF(A7668="","",VLOOKUP(A7668,Tabulka3[[Číslo registrace  u jednorázové akce]:[Příjmení]],3,0))</f>
        <v/>
      </c>
      <c r="I7668" s="94"/>
      <c r="J7668" s="94"/>
      <c r="L7668" s="15"/>
      <c r="M7668" s="15"/>
      <c r="N7668" s="15"/>
    </row>
    <row r="7669" spans="2:14" s="25" customFormat="1" ht="15" customHeight="1" x14ac:dyDescent="0.3">
      <c r="B7669" s="25" t="str">
        <f>IF(A7669="","",VLOOKUP(A7669,Tabulka3[[Číslo registrace  u jednorázové akce]:[Příjmení]],2,0))</f>
        <v/>
      </c>
      <c r="C7669" s="25" t="str">
        <f>IF(A7669="","",VLOOKUP(A7669,Tabulka3[[Číslo registrace  u jednorázové akce]:[Příjmení]],3,0))</f>
        <v/>
      </c>
      <c r="I7669" s="94"/>
      <c r="J7669" s="94"/>
      <c r="L7669" s="15"/>
      <c r="M7669" s="15"/>
      <c r="N7669" s="15"/>
    </row>
    <row r="7670" spans="2:14" s="25" customFormat="1" ht="15" customHeight="1" x14ac:dyDescent="0.3">
      <c r="B7670" s="25" t="str">
        <f>IF(A7670="","",VLOOKUP(A7670,Tabulka3[[Číslo registrace  u jednorázové akce]:[Příjmení]],2,0))</f>
        <v/>
      </c>
      <c r="C7670" s="25" t="str">
        <f>IF(A7670="","",VLOOKUP(A7670,Tabulka3[[Číslo registrace  u jednorázové akce]:[Příjmení]],3,0))</f>
        <v/>
      </c>
      <c r="I7670" s="94"/>
      <c r="J7670" s="94"/>
      <c r="L7670" s="15"/>
      <c r="M7670" s="15"/>
      <c r="N7670" s="15"/>
    </row>
    <row r="7671" spans="2:14" s="25" customFormat="1" ht="15" customHeight="1" x14ac:dyDescent="0.3">
      <c r="B7671" s="25" t="str">
        <f>IF(A7671="","",VLOOKUP(A7671,Tabulka3[[Číslo registrace  u jednorázové akce]:[Příjmení]],2,0))</f>
        <v/>
      </c>
      <c r="C7671" s="25" t="str">
        <f>IF(A7671="","",VLOOKUP(A7671,Tabulka3[[Číslo registrace  u jednorázové akce]:[Příjmení]],3,0))</f>
        <v/>
      </c>
      <c r="I7671" s="94"/>
      <c r="J7671" s="94"/>
      <c r="L7671" s="15"/>
      <c r="M7671" s="15"/>
      <c r="N7671" s="15"/>
    </row>
    <row r="7672" spans="2:14" s="25" customFormat="1" ht="15" customHeight="1" x14ac:dyDescent="0.3">
      <c r="B7672" s="25" t="str">
        <f>IF(A7672="","",VLOOKUP(A7672,Tabulka3[[Číslo registrace  u jednorázové akce]:[Příjmení]],2,0))</f>
        <v/>
      </c>
      <c r="C7672" s="25" t="str">
        <f>IF(A7672="","",VLOOKUP(A7672,Tabulka3[[Číslo registrace  u jednorázové akce]:[Příjmení]],3,0))</f>
        <v/>
      </c>
      <c r="I7672" s="94"/>
      <c r="J7672" s="94"/>
      <c r="L7672" s="15"/>
      <c r="M7672" s="15"/>
      <c r="N7672" s="15"/>
    </row>
    <row r="7673" spans="2:14" s="25" customFormat="1" ht="15" customHeight="1" x14ac:dyDescent="0.3">
      <c r="B7673" s="25" t="str">
        <f>IF(A7673="","",VLOOKUP(A7673,Tabulka3[[Číslo registrace  u jednorázové akce]:[Příjmení]],2,0))</f>
        <v/>
      </c>
      <c r="C7673" s="25" t="str">
        <f>IF(A7673="","",VLOOKUP(A7673,Tabulka3[[Číslo registrace  u jednorázové akce]:[Příjmení]],3,0))</f>
        <v/>
      </c>
      <c r="I7673" s="94"/>
      <c r="J7673" s="94"/>
      <c r="L7673" s="15"/>
      <c r="M7673" s="15"/>
      <c r="N7673" s="15"/>
    </row>
    <row r="7674" spans="2:14" s="25" customFormat="1" ht="15" customHeight="1" x14ac:dyDescent="0.3">
      <c r="B7674" s="25" t="str">
        <f>IF(A7674="","",VLOOKUP(A7674,Tabulka3[[Číslo registrace  u jednorázové akce]:[Příjmení]],2,0))</f>
        <v/>
      </c>
      <c r="C7674" s="25" t="str">
        <f>IF(A7674="","",VLOOKUP(A7674,Tabulka3[[Číslo registrace  u jednorázové akce]:[Příjmení]],3,0))</f>
        <v/>
      </c>
      <c r="I7674" s="94"/>
      <c r="J7674" s="94"/>
      <c r="L7674" s="15"/>
      <c r="M7674" s="15"/>
      <c r="N7674" s="15"/>
    </row>
    <row r="7675" spans="2:14" s="25" customFormat="1" ht="15" customHeight="1" x14ac:dyDescent="0.3">
      <c r="B7675" s="25" t="str">
        <f>IF(A7675="","",VLOOKUP(A7675,Tabulka3[[Číslo registrace  u jednorázové akce]:[Příjmení]],2,0))</f>
        <v/>
      </c>
      <c r="C7675" s="25" t="str">
        <f>IF(A7675="","",VLOOKUP(A7675,Tabulka3[[Číslo registrace  u jednorázové akce]:[Příjmení]],3,0))</f>
        <v/>
      </c>
      <c r="I7675" s="94"/>
      <c r="J7675" s="94"/>
      <c r="L7675" s="15"/>
      <c r="M7675" s="15"/>
      <c r="N7675" s="15"/>
    </row>
    <row r="7676" spans="2:14" s="25" customFormat="1" ht="15" customHeight="1" x14ac:dyDescent="0.3">
      <c r="B7676" s="25" t="str">
        <f>IF(A7676="","",VLOOKUP(A7676,Tabulka3[[Číslo registrace  u jednorázové akce]:[Příjmení]],2,0))</f>
        <v/>
      </c>
      <c r="C7676" s="25" t="str">
        <f>IF(A7676="","",VLOOKUP(A7676,Tabulka3[[Číslo registrace  u jednorázové akce]:[Příjmení]],3,0))</f>
        <v/>
      </c>
      <c r="I7676" s="94"/>
      <c r="J7676" s="94"/>
      <c r="L7676" s="15"/>
      <c r="M7676" s="15"/>
      <c r="N7676" s="15"/>
    </row>
    <row r="7677" spans="2:14" s="25" customFormat="1" ht="15" customHeight="1" x14ac:dyDescent="0.3">
      <c r="B7677" s="25" t="str">
        <f>IF(A7677="","",VLOOKUP(A7677,Tabulka3[[Číslo registrace  u jednorázové akce]:[Příjmení]],2,0))</f>
        <v/>
      </c>
      <c r="C7677" s="25" t="str">
        <f>IF(A7677="","",VLOOKUP(A7677,Tabulka3[[Číslo registrace  u jednorázové akce]:[Příjmení]],3,0))</f>
        <v/>
      </c>
      <c r="I7677" s="94"/>
      <c r="J7677" s="94"/>
      <c r="L7677" s="15"/>
      <c r="M7677" s="15"/>
      <c r="N7677" s="15"/>
    </row>
    <row r="7678" spans="2:14" s="25" customFormat="1" ht="15" customHeight="1" x14ac:dyDescent="0.3">
      <c r="B7678" s="25" t="str">
        <f>IF(A7678="","",VLOOKUP(A7678,Tabulka3[[Číslo registrace  u jednorázové akce]:[Příjmení]],2,0))</f>
        <v/>
      </c>
      <c r="C7678" s="25" t="str">
        <f>IF(A7678="","",VLOOKUP(A7678,Tabulka3[[Číslo registrace  u jednorázové akce]:[Příjmení]],3,0))</f>
        <v/>
      </c>
      <c r="I7678" s="94"/>
      <c r="J7678" s="94"/>
      <c r="L7678" s="15"/>
      <c r="M7678" s="15"/>
      <c r="N7678" s="15"/>
    </row>
    <row r="7679" spans="2:14" s="25" customFormat="1" ht="15" customHeight="1" x14ac:dyDescent="0.3">
      <c r="B7679" s="25" t="str">
        <f>IF(A7679="","",VLOOKUP(A7679,Tabulka3[[Číslo registrace  u jednorázové akce]:[Příjmení]],2,0))</f>
        <v/>
      </c>
      <c r="C7679" s="25" t="str">
        <f>IF(A7679="","",VLOOKUP(A7679,Tabulka3[[Číslo registrace  u jednorázové akce]:[Příjmení]],3,0))</f>
        <v/>
      </c>
      <c r="I7679" s="94"/>
      <c r="J7679" s="94"/>
      <c r="L7679" s="15"/>
      <c r="M7679" s="15"/>
      <c r="N7679" s="15"/>
    </row>
    <row r="7680" spans="2:14" s="25" customFormat="1" ht="15" customHeight="1" x14ac:dyDescent="0.3">
      <c r="B7680" s="25" t="str">
        <f>IF(A7680="","",VLOOKUP(A7680,Tabulka3[[Číslo registrace  u jednorázové akce]:[Příjmení]],2,0))</f>
        <v/>
      </c>
      <c r="C7680" s="25" t="str">
        <f>IF(A7680="","",VLOOKUP(A7680,Tabulka3[[Číslo registrace  u jednorázové akce]:[Příjmení]],3,0))</f>
        <v/>
      </c>
      <c r="I7680" s="94"/>
      <c r="J7680" s="94"/>
      <c r="L7680" s="15"/>
      <c r="M7680" s="15"/>
      <c r="N7680" s="15"/>
    </row>
    <row r="7681" spans="2:14" s="25" customFormat="1" ht="15" customHeight="1" x14ac:dyDescent="0.3">
      <c r="B7681" s="25" t="str">
        <f>IF(A7681="","",VLOOKUP(A7681,Tabulka3[[Číslo registrace  u jednorázové akce]:[Příjmení]],2,0))</f>
        <v/>
      </c>
      <c r="C7681" s="25" t="str">
        <f>IF(A7681="","",VLOOKUP(A7681,Tabulka3[[Číslo registrace  u jednorázové akce]:[Příjmení]],3,0))</f>
        <v/>
      </c>
      <c r="I7681" s="94"/>
      <c r="J7681" s="94"/>
      <c r="L7681" s="15"/>
      <c r="M7681" s="15"/>
      <c r="N7681" s="15"/>
    </row>
    <row r="7682" spans="2:14" s="25" customFormat="1" ht="15" customHeight="1" x14ac:dyDescent="0.3">
      <c r="B7682" s="25" t="str">
        <f>IF(A7682="","",VLOOKUP(A7682,Tabulka3[[Číslo registrace  u jednorázové akce]:[Příjmení]],2,0))</f>
        <v/>
      </c>
      <c r="C7682" s="25" t="str">
        <f>IF(A7682="","",VLOOKUP(A7682,Tabulka3[[Číslo registrace  u jednorázové akce]:[Příjmení]],3,0))</f>
        <v/>
      </c>
      <c r="I7682" s="94"/>
      <c r="J7682" s="94"/>
      <c r="L7682" s="15"/>
      <c r="M7682" s="15"/>
      <c r="N7682" s="15"/>
    </row>
    <row r="7683" spans="2:14" s="25" customFormat="1" ht="15" customHeight="1" x14ac:dyDescent="0.3">
      <c r="B7683" s="25" t="str">
        <f>IF(A7683="","",VLOOKUP(A7683,Tabulka3[[Číslo registrace  u jednorázové akce]:[Příjmení]],2,0))</f>
        <v/>
      </c>
      <c r="C7683" s="25" t="str">
        <f>IF(A7683="","",VLOOKUP(A7683,Tabulka3[[Číslo registrace  u jednorázové akce]:[Příjmení]],3,0))</f>
        <v/>
      </c>
      <c r="I7683" s="94"/>
      <c r="J7683" s="94"/>
      <c r="L7683" s="15"/>
      <c r="M7683" s="15"/>
      <c r="N7683" s="15"/>
    </row>
    <row r="7684" spans="2:14" s="25" customFormat="1" ht="15" customHeight="1" x14ac:dyDescent="0.3">
      <c r="B7684" s="25" t="str">
        <f>IF(A7684="","",VLOOKUP(A7684,Tabulka3[[Číslo registrace  u jednorázové akce]:[Příjmení]],2,0))</f>
        <v/>
      </c>
      <c r="C7684" s="25" t="str">
        <f>IF(A7684="","",VLOOKUP(A7684,Tabulka3[[Číslo registrace  u jednorázové akce]:[Příjmení]],3,0))</f>
        <v/>
      </c>
      <c r="I7684" s="94"/>
      <c r="J7684" s="94"/>
      <c r="L7684" s="15"/>
      <c r="M7684" s="15"/>
      <c r="N7684" s="15"/>
    </row>
    <row r="7685" spans="2:14" s="25" customFormat="1" ht="15" customHeight="1" x14ac:dyDescent="0.3">
      <c r="B7685" s="25" t="str">
        <f>IF(A7685="","",VLOOKUP(A7685,Tabulka3[[Číslo registrace  u jednorázové akce]:[Příjmení]],2,0))</f>
        <v/>
      </c>
      <c r="C7685" s="25" t="str">
        <f>IF(A7685="","",VLOOKUP(A7685,Tabulka3[[Číslo registrace  u jednorázové akce]:[Příjmení]],3,0))</f>
        <v/>
      </c>
      <c r="I7685" s="94"/>
      <c r="J7685" s="94"/>
      <c r="L7685" s="15"/>
      <c r="M7685" s="15"/>
      <c r="N7685" s="15"/>
    </row>
    <row r="7686" spans="2:14" s="25" customFormat="1" ht="15" customHeight="1" x14ac:dyDescent="0.3">
      <c r="B7686" s="25" t="str">
        <f>IF(A7686="","",VLOOKUP(A7686,Tabulka3[[Číslo registrace  u jednorázové akce]:[Příjmení]],2,0))</f>
        <v/>
      </c>
      <c r="C7686" s="25" t="str">
        <f>IF(A7686="","",VLOOKUP(A7686,Tabulka3[[Číslo registrace  u jednorázové akce]:[Příjmení]],3,0))</f>
        <v/>
      </c>
      <c r="I7686" s="94"/>
      <c r="J7686" s="94"/>
      <c r="L7686" s="15"/>
      <c r="M7686" s="15"/>
      <c r="N7686" s="15"/>
    </row>
    <row r="7687" spans="2:14" s="25" customFormat="1" ht="15" customHeight="1" x14ac:dyDescent="0.3">
      <c r="B7687" s="25" t="str">
        <f>IF(A7687="","",VLOOKUP(A7687,Tabulka3[[Číslo registrace  u jednorázové akce]:[Příjmení]],2,0))</f>
        <v/>
      </c>
      <c r="C7687" s="25" t="str">
        <f>IF(A7687="","",VLOOKUP(A7687,Tabulka3[[Číslo registrace  u jednorázové akce]:[Příjmení]],3,0))</f>
        <v/>
      </c>
      <c r="I7687" s="94"/>
      <c r="J7687" s="94"/>
      <c r="L7687" s="15"/>
      <c r="M7687" s="15"/>
      <c r="N7687" s="15"/>
    </row>
    <row r="7688" spans="2:14" s="25" customFormat="1" ht="15" customHeight="1" x14ac:dyDescent="0.3">
      <c r="B7688" s="25" t="str">
        <f>IF(A7688="","",VLOOKUP(A7688,Tabulka3[[Číslo registrace  u jednorázové akce]:[Příjmení]],2,0))</f>
        <v/>
      </c>
      <c r="C7688" s="25" t="str">
        <f>IF(A7688="","",VLOOKUP(A7688,Tabulka3[[Číslo registrace  u jednorázové akce]:[Příjmení]],3,0))</f>
        <v/>
      </c>
      <c r="I7688" s="94"/>
      <c r="J7688" s="94"/>
      <c r="L7688" s="15"/>
      <c r="M7688" s="15"/>
      <c r="N7688" s="15"/>
    </row>
    <row r="7689" spans="2:14" s="25" customFormat="1" ht="15" customHeight="1" x14ac:dyDescent="0.3">
      <c r="B7689" s="25" t="str">
        <f>IF(A7689="","",VLOOKUP(A7689,Tabulka3[[Číslo registrace  u jednorázové akce]:[Příjmení]],2,0))</f>
        <v/>
      </c>
      <c r="C7689" s="25" t="str">
        <f>IF(A7689="","",VLOOKUP(A7689,Tabulka3[[Číslo registrace  u jednorázové akce]:[Příjmení]],3,0))</f>
        <v/>
      </c>
      <c r="I7689" s="94"/>
      <c r="J7689" s="94"/>
      <c r="L7689" s="15"/>
      <c r="M7689" s="15"/>
      <c r="N7689" s="15"/>
    </row>
    <row r="7690" spans="2:14" s="25" customFormat="1" ht="15" customHeight="1" x14ac:dyDescent="0.3">
      <c r="B7690" s="25" t="str">
        <f>IF(A7690="","",VLOOKUP(A7690,Tabulka3[[Číslo registrace  u jednorázové akce]:[Příjmení]],2,0))</f>
        <v/>
      </c>
      <c r="C7690" s="25" t="str">
        <f>IF(A7690="","",VLOOKUP(A7690,Tabulka3[[Číslo registrace  u jednorázové akce]:[Příjmení]],3,0))</f>
        <v/>
      </c>
      <c r="I7690" s="94"/>
      <c r="J7690" s="94"/>
      <c r="L7690" s="15"/>
      <c r="M7690" s="15"/>
      <c r="N7690" s="15"/>
    </row>
    <row r="7691" spans="2:14" s="25" customFormat="1" ht="15" customHeight="1" x14ac:dyDescent="0.3">
      <c r="B7691" s="25" t="str">
        <f>IF(A7691="","",VLOOKUP(A7691,Tabulka3[[Číslo registrace  u jednorázové akce]:[Příjmení]],2,0))</f>
        <v/>
      </c>
      <c r="C7691" s="25" t="str">
        <f>IF(A7691="","",VLOOKUP(A7691,Tabulka3[[Číslo registrace  u jednorázové akce]:[Příjmení]],3,0))</f>
        <v/>
      </c>
      <c r="I7691" s="94"/>
      <c r="J7691" s="94"/>
      <c r="L7691" s="15"/>
      <c r="M7691" s="15"/>
      <c r="N7691" s="15"/>
    </row>
    <row r="7692" spans="2:14" s="25" customFormat="1" ht="15" customHeight="1" x14ac:dyDescent="0.3">
      <c r="B7692" s="25" t="str">
        <f>IF(A7692="","",VLOOKUP(A7692,Tabulka3[[Číslo registrace  u jednorázové akce]:[Příjmení]],2,0))</f>
        <v/>
      </c>
      <c r="C7692" s="25" t="str">
        <f>IF(A7692="","",VLOOKUP(A7692,Tabulka3[[Číslo registrace  u jednorázové akce]:[Příjmení]],3,0))</f>
        <v/>
      </c>
      <c r="I7692" s="94"/>
      <c r="J7692" s="94"/>
      <c r="L7692" s="15"/>
      <c r="M7692" s="15"/>
      <c r="N7692" s="15"/>
    </row>
    <row r="7693" spans="2:14" s="25" customFormat="1" ht="15" customHeight="1" x14ac:dyDescent="0.3">
      <c r="B7693" s="25" t="str">
        <f>IF(A7693="","",VLOOKUP(A7693,Tabulka3[[Číslo registrace  u jednorázové akce]:[Příjmení]],2,0))</f>
        <v/>
      </c>
      <c r="C7693" s="25" t="str">
        <f>IF(A7693="","",VLOOKUP(A7693,Tabulka3[[Číslo registrace  u jednorázové akce]:[Příjmení]],3,0))</f>
        <v/>
      </c>
      <c r="I7693" s="94"/>
      <c r="J7693" s="94"/>
      <c r="L7693" s="15"/>
      <c r="M7693" s="15"/>
      <c r="N7693" s="15"/>
    </row>
    <row r="7694" spans="2:14" s="25" customFormat="1" ht="15" customHeight="1" x14ac:dyDescent="0.3">
      <c r="B7694" s="25" t="str">
        <f>IF(A7694="","",VLOOKUP(A7694,Tabulka3[[Číslo registrace  u jednorázové akce]:[Příjmení]],2,0))</f>
        <v/>
      </c>
      <c r="C7694" s="25" t="str">
        <f>IF(A7694="","",VLOOKUP(A7694,Tabulka3[[Číslo registrace  u jednorázové akce]:[Příjmení]],3,0))</f>
        <v/>
      </c>
      <c r="I7694" s="94"/>
      <c r="J7694" s="94"/>
      <c r="L7694" s="15"/>
      <c r="M7694" s="15"/>
      <c r="N7694" s="15"/>
    </row>
    <row r="7695" spans="2:14" s="25" customFormat="1" ht="15" customHeight="1" x14ac:dyDescent="0.3">
      <c r="B7695" s="25" t="str">
        <f>IF(A7695="","",VLOOKUP(A7695,Tabulka3[[Číslo registrace  u jednorázové akce]:[Příjmení]],2,0))</f>
        <v/>
      </c>
      <c r="C7695" s="25" t="str">
        <f>IF(A7695="","",VLOOKUP(A7695,Tabulka3[[Číslo registrace  u jednorázové akce]:[Příjmení]],3,0))</f>
        <v/>
      </c>
      <c r="I7695" s="94"/>
      <c r="J7695" s="94"/>
      <c r="L7695" s="15"/>
      <c r="M7695" s="15"/>
      <c r="N7695" s="15"/>
    </row>
    <row r="7696" spans="2:14" s="25" customFormat="1" ht="15" customHeight="1" x14ac:dyDescent="0.3">
      <c r="B7696" s="25" t="str">
        <f>IF(A7696="","",VLOOKUP(A7696,Tabulka3[[Číslo registrace  u jednorázové akce]:[Příjmení]],2,0))</f>
        <v/>
      </c>
      <c r="C7696" s="25" t="str">
        <f>IF(A7696="","",VLOOKUP(A7696,Tabulka3[[Číslo registrace  u jednorázové akce]:[Příjmení]],3,0))</f>
        <v/>
      </c>
      <c r="I7696" s="94"/>
      <c r="J7696" s="94"/>
      <c r="L7696" s="15"/>
      <c r="M7696" s="15"/>
      <c r="N7696" s="15"/>
    </row>
    <row r="7697" spans="2:14" s="25" customFormat="1" ht="15" customHeight="1" x14ac:dyDescent="0.3">
      <c r="B7697" s="25" t="str">
        <f>IF(A7697="","",VLOOKUP(A7697,Tabulka3[[Číslo registrace  u jednorázové akce]:[Příjmení]],2,0))</f>
        <v/>
      </c>
      <c r="C7697" s="25" t="str">
        <f>IF(A7697="","",VLOOKUP(A7697,Tabulka3[[Číslo registrace  u jednorázové akce]:[Příjmení]],3,0))</f>
        <v/>
      </c>
      <c r="I7697" s="94"/>
      <c r="J7697" s="94"/>
      <c r="L7697" s="15"/>
      <c r="M7697" s="15"/>
      <c r="N7697" s="15"/>
    </row>
    <row r="7698" spans="2:14" s="25" customFormat="1" ht="15" customHeight="1" x14ac:dyDescent="0.3">
      <c r="B7698" s="25" t="str">
        <f>IF(A7698="","",VLOOKUP(A7698,Tabulka3[[Číslo registrace  u jednorázové akce]:[Příjmení]],2,0))</f>
        <v/>
      </c>
      <c r="C7698" s="25" t="str">
        <f>IF(A7698="","",VLOOKUP(A7698,Tabulka3[[Číslo registrace  u jednorázové akce]:[Příjmení]],3,0))</f>
        <v/>
      </c>
      <c r="I7698" s="94"/>
      <c r="J7698" s="94"/>
      <c r="L7698" s="15"/>
      <c r="M7698" s="15"/>
      <c r="N7698" s="15"/>
    </row>
    <row r="7699" spans="2:14" s="25" customFormat="1" ht="15" customHeight="1" x14ac:dyDescent="0.3">
      <c r="B7699" s="25" t="str">
        <f>IF(A7699="","",VLOOKUP(A7699,Tabulka3[[Číslo registrace  u jednorázové akce]:[Příjmení]],2,0))</f>
        <v/>
      </c>
      <c r="C7699" s="25" t="str">
        <f>IF(A7699="","",VLOOKUP(A7699,Tabulka3[[Číslo registrace  u jednorázové akce]:[Příjmení]],3,0))</f>
        <v/>
      </c>
      <c r="I7699" s="94"/>
      <c r="J7699" s="94"/>
      <c r="L7699" s="15"/>
      <c r="M7699" s="15"/>
      <c r="N7699" s="15"/>
    </row>
    <row r="7700" spans="2:14" s="25" customFormat="1" ht="15" customHeight="1" x14ac:dyDescent="0.3">
      <c r="B7700" s="25" t="str">
        <f>IF(A7700="","",VLOOKUP(A7700,Tabulka3[[Číslo registrace  u jednorázové akce]:[Příjmení]],2,0))</f>
        <v/>
      </c>
      <c r="C7700" s="25" t="str">
        <f>IF(A7700="","",VLOOKUP(A7700,Tabulka3[[Číslo registrace  u jednorázové akce]:[Příjmení]],3,0))</f>
        <v/>
      </c>
      <c r="I7700" s="94"/>
      <c r="J7700" s="94"/>
      <c r="L7700" s="15"/>
      <c r="M7700" s="15"/>
      <c r="N7700" s="15"/>
    </row>
    <row r="7701" spans="2:14" s="25" customFormat="1" ht="15" customHeight="1" x14ac:dyDescent="0.3">
      <c r="B7701" s="25" t="str">
        <f>IF(A7701="","",VLOOKUP(A7701,Tabulka3[[Číslo registrace  u jednorázové akce]:[Příjmení]],2,0))</f>
        <v/>
      </c>
      <c r="C7701" s="25" t="str">
        <f>IF(A7701="","",VLOOKUP(A7701,Tabulka3[[Číslo registrace  u jednorázové akce]:[Příjmení]],3,0))</f>
        <v/>
      </c>
      <c r="I7701" s="94"/>
      <c r="J7701" s="94"/>
      <c r="L7701" s="15"/>
      <c r="M7701" s="15"/>
      <c r="N7701" s="15"/>
    </row>
    <row r="7702" spans="2:14" s="25" customFormat="1" ht="15" customHeight="1" x14ac:dyDescent="0.3">
      <c r="B7702" s="25" t="str">
        <f>IF(A7702="","",VLOOKUP(A7702,Tabulka3[[Číslo registrace  u jednorázové akce]:[Příjmení]],2,0))</f>
        <v/>
      </c>
      <c r="C7702" s="25" t="str">
        <f>IF(A7702="","",VLOOKUP(A7702,Tabulka3[[Číslo registrace  u jednorázové akce]:[Příjmení]],3,0))</f>
        <v/>
      </c>
      <c r="I7702" s="94"/>
      <c r="J7702" s="94"/>
      <c r="L7702" s="15"/>
      <c r="M7702" s="15"/>
      <c r="N7702" s="15"/>
    </row>
    <row r="7703" spans="2:14" s="25" customFormat="1" ht="15" customHeight="1" x14ac:dyDescent="0.3">
      <c r="B7703" s="25" t="str">
        <f>IF(A7703="","",VLOOKUP(A7703,Tabulka3[[Číslo registrace  u jednorázové akce]:[Příjmení]],2,0))</f>
        <v/>
      </c>
      <c r="C7703" s="25" t="str">
        <f>IF(A7703="","",VLOOKUP(A7703,Tabulka3[[Číslo registrace  u jednorázové akce]:[Příjmení]],3,0))</f>
        <v/>
      </c>
      <c r="I7703" s="94"/>
      <c r="J7703" s="94"/>
      <c r="L7703" s="15"/>
      <c r="M7703" s="15"/>
      <c r="N7703" s="15"/>
    </row>
    <row r="7704" spans="2:14" s="25" customFormat="1" ht="15" customHeight="1" x14ac:dyDescent="0.3">
      <c r="B7704" s="25" t="str">
        <f>IF(A7704="","",VLOOKUP(A7704,Tabulka3[[Číslo registrace  u jednorázové akce]:[Příjmení]],2,0))</f>
        <v/>
      </c>
      <c r="C7704" s="25" t="str">
        <f>IF(A7704="","",VLOOKUP(A7704,Tabulka3[[Číslo registrace  u jednorázové akce]:[Příjmení]],3,0))</f>
        <v/>
      </c>
      <c r="I7704" s="94"/>
      <c r="J7704" s="94"/>
      <c r="L7704" s="15"/>
      <c r="M7704" s="15"/>
      <c r="N7704" s="15"/>
    </row>
    <row r="7705" spans="2:14" s="25" customFormat="1" ht="15" customHeight="1" x14ac:dyDescent="0.3">
      <c r="B7705" s="25" t="str">
        <f>IF(A7705="","",VLOOKUP(A7705,Tabulka3[[Číslo registrace  u jednorázové akce]:[Příjmení]],2,0))</f>
        <v/>
      </c>
      <c r="C7705" s="25" t="str">
        <f>IF(A7705="","",VLOOKUP(A7705,Tabulka3[[Číslo registrace  u jednorázové akce]:[Příjmení]],3,0))</f>
        <v/>
      </c>
      <c r="I7705" s="94"/>
      <c r="J7705" s="94"/>
      <c r="L7705" s="15"/>
      <c r="M7705" s="15"/>
      <c r="N7705" s="15"/>
    </row>
    <row r="7706" spans="2:14" s="25" customFormat="1" ht="15" customHeight="1" x14ac:dyDescent="0.3">
      <c r="B7706" s="25" t="str">
        <f>IF(A7706="","",VLOOKUP(A7706,Tabulka3[[Číslo registrace  u jednorázové akce]:[Příjmení]],2,0))</f>
        <v/>
      </c>
      <c r="C7706" s="25" t="str">
        <f>IF(A7706="","",VLOOKUP(A7706,Tabulka3[[Číslo registrace  u jednorázové akce]:[Příjmení]],3,0))</f>
        <v/>
      </c>
      <c r="I7706" s="94"/>
      <c r="J7706" s="94"/>
      <c r="L7706" s="15"/>
      <c r="M7706" s="15"/>
      <c r="N7706" s="15"/>
    </row>
    <row r="7707" spans="2:14" s="25" customFormat="1" ht="15" customHeight="1" x14ac:dyDescent="0.3">
      <c r="B7707" s="25" t="str">
        <f>IF(A7707="","",VLOOKUP(A7707,Tabulka3[[Číslo registrace  u jednorázové akce]:[Příjmení]],2,0))</f>
        <v/>
      </c>
      <c r="C7707" s="25" t="str">
        <f>IF(A7707="","",VLOOKUP(A7707,Tabulka3[[Číslo registrace  u jednorázové akce]:[Příjmení]],3,0))</f>
        <v/>
      </c>
      <c r="I7707" s="94"/>
      <c r="J7707" s="94"/>
      <c r="L7707" s="15"/>
      <c r="M7707" s="15"/>
      <c r="N7707" s="15"/>
    </row>
    <row r="7708" spans="2:14" s="25" customFormat="1" ht="15" customHeight="1" x14ac:dyDescent="0.3">
      <c r="B7708" s="25" t="str">
        <f>IF(A7708="","",VLOOKUP(A7708,Tabulka3[[Číslo registrace  u jednorázové akce]:[Příjmení]],2,0))</f>
        <v/>
      </c>
      <c r="C7708" s="25" t="str">
        <f>IF(A7708="","",VLOOKUP(A7708,Tabulka3[[Číslo registrace  u jednorázové akce]:[Příjmení]],3,0))</f>
        <v/>
      </c>
      <c r="I7708" s="94"/>
      <c r="J7708" s="94"/>
      <c r="L7708" s="15"/>
      <c r="M7708" s="15"/>
      <c r="N7708" s="15"/>
    </row>
    <row r="7709" spans="2:14" s="25" customFormat="1" ht="15" customHeight="1" x14ac:dyDescent="0.3">
      <c r="B7709" s="25" t="str">
        <f>IF(A7709="","",VLOOKUP(A7709,Tabulka3[[Číslo registrace  u jednorázové akce]:[Příjmení]],2,0))</f>
        <v/>
      </c>
      <c r="C7709" s="25" t="str">
        <f>IF(A7709="","",VLOOKUP(A7709,Tabulka3[[Číslo registrace  u jednorázové akce]:[Příjmení]],3,0))</f>
        <v/>
      </c>
      <c r="I7709" s="94"/>
      <c r="J7709" s="94"/>
      <c r="L7709" s="15"/>
      <c r="M7709" s="15"/>
      <c r="N7709" s="15"/>
    </row>
    <row r="7710" spans="2:14" s="25" customFormat="1" ht="15" customHeight="1" x14ac:dyDescent="0.3">
      <c r="B7710" s="25" t="str">
        <f>IF(A7710="","",VLOOKUP(A7710,Tabulka3[[Číslo registrace  u jednorázové akce]:[Příjmení]],2,0))</f>
        <v/>
      </c>
      <c r="C7710" s="25" t="str">
        <f>IF(A7710="","",VLOOKUP(A7710,Tabulka3[[Číslo registrace  u jednorázové akce]:[Příjmení]],3,0))</f>
        <v/>
      </c>
      <c r="I7710" s="94"/>
      <c r="J7710" s="94"/>
      <c r="L7710" s="15"/>
      <c r="M7710" s="15"/>
      <c r="N7710" s="15"/>
    </row>
    <row r="7711" spans="2:14" s="25" customFormat="1" ht="15" customHeight="1" x14ac:dyDescent="0.3">
      <c r="B7711" s="25" t="str">
        <f>IF(A7711="","",VLOOKUP(A7711,Tabulka3[[Číslo registrace  u jednorázové akce]:[Příjmení]],2,0))</f>
        <v/>
      </c>
      <c r="C7711" s="25" t="str">
        <f>IF(A7711="","",VLOOKUP(A7711,Tabulka3[[Číslo registrace  u jednorázové akce]:[Příjmení]],3,0))</f>
        <v/>
      </c>
      <c r="I7711" s="94"/>
      <c r="J7711" s="94"/>
      <c r="L7711" s="15"/>
      <c r="M7711" s="15"/>
      <c r="N7711" s="15"/>
    </row>
    <row r="7712" spans="2:14" s="25" customFormat="1" ht="15" customHeight="1" x14ac:dyDescent="0.3">
      <c r="B7712" s="25" t="str">
        <f>IF(A7712="","",VLOOKUP(A7712,Tabulka3[[Číslo registrace  u jednorázové akce]:[Příjmení]],2,0))</f>
        <v/>
      </c>
      <c r="C7712" s="25" t="str">
        <f>IF(A7712="","",VLOOKUP(A7712,Tabulka3[[Číslo registrace  u jednorázové akce]:[Příjmení]],3,0))</f>
        <v/>
      </c>
      <c r="I7712" s="94"/>
      <c r="J7712" s="94"/>
      <c r="L7712" s="15"/>
      <c r="M7712" s="15"/>
      <c r="N7712" s="15"/>
    </row>
    <row r="7713" spans="2:14" s="25" customFormat="1" ht="15" customHeight="1" x14ac:dyDescent="0.3">
      <c r="B7713" s="25" t="str">
        <f>IF(A7713="","",VLOOKUP(A7713,Tabulka3[[Číslo registrace  u jednorázové akce]:[Příjmení]],2,0))</f>
        <v/>
      </c>
      <c r="C7713" s="25" t="str">
        <f>IF(A7713="","",VLOOKUP(A7713,Tabulka3[[Číslo registrace  u jednorázové akce]:[Příjmení]],3,0))</f>
        <v/>
      </c>
      <c r="I7713" s="94"/>
      <c r="J7713" s="94"/>
      <c r="L7713" s="15"/>
      <c r="M7713" s="15"/>
      <c r="N7713" s="15"/>
    </row>
    <row r="7714" spans="2:14" s="25" customFormat="1" ht="15" customHeight="1" x14ac:dyDescent="0.3">
      <c r="B7714" s="25" t="str">
        <f>IF(A7714="","",VLOOKUP(A7714,Tabulka3[[Číslo registrace  u jednorázové akce]:[Příjmení]],2,0))</f>
        <v/>
      </c>
      <c r="C7714" s="25" t="str">
        <f>IF(A7714="","",VLOOKUP(A7714,Tabulka3[[Číslo registrace  u jednorázové akce]:[Příjmení]],3,0))</f>
        <v/>
      </c>
      <c r="I7714" s="94"/>
      <c r="J7714" s="94"/>
      <c r="L7714" s="15"/>
      <c r="M7714" s="15"/>
      <c r="N7714" s="15"/>
    </row>
    <row r="7715" spans="2:14" s="25" customFormat="1" ht="15" customHeight="1" x14ac:dyDescent="0.3">
      <c r="B7715" s="25" t="str">
        <f>IF(A7715="","",VLOOKUP(A7715,Tabulka3[[Číslo registrace  u jednorázové akce]:[Příjmení]],2,0))</f>
        <v/>
      </c>
      <c r="C7715" s="25" t="str">
        <f>IF(A7715="","",VLOOKUP(A7715,Tabulka3[[Číslo registrace  u jednorázové akce]:[Příjmení]],3,0))</f>
        <v/>
      </c>
      <c r="I7715" s="94"/>
      <c r="J7715" s="94"/>
      <c r="L7715" s="15"/>
      <c r="M7715" s="15"/>
      <c r="N7715" s="15"/>
    </row>
    <row r="7716" spans="2:14" s="25" customFormat="1" ht="15" customHeight="1" x14ac:dyDescent="0.3">
      <c r="B7716" s="25" t="str">
        <f>IF(A7716="","",VLOOKUP(A7716,Tabulka3[[Číslo registrace  u jednorázové akce]:[Příjmení]],2,0))</f>
        <v/>
      </c>
      <c r="C7716" s="25" t="str">
        <f>IF(A7716="","",VLOOKUP(A7716,Tabulka3[[Číslo registrace  u jednorázové akce]:[Příjmení]],3,0))</f>
        <v/>
      </c>
      <c r="I7716" s="94"/>
      <c r="J7716" s="94"/>
      <c r="L7716" s="15"/>
      <c r="M7716" s="15"/>
      <c r="N7716" s="15"/>
    </row>
    <row r="7717" spans="2:14" s="25" customFormat="1" ht="15" customHeight="1" x14ac:dyDescent="0.3">
      <c r="B7717" s="25" t="str">
        <f>IF(A7717="","",VLOOKUP(A7717,Tabulka3[[Číslo registrace  u jednorázové akce]:[Příjmení]],2,0))</f>
        <v/>
      </c>
      <c r="C7717" s="25" t="str">
        <f>IF(A7717="","",VLOOKUP(A7717,Tabulka3[[Číslo registrace  u jednorázové akce]:[Příjmení]],3,0))</f>
        <v/>
      </c>
      <c r="I7717" s="94"/>
      <c r="J7717" s="94"/>
      <c r="L7717" s="15"/>
      <c r="M7717" s="15"/>
      <c r="N7717" s="15"/>
    </row>
    <row r="7718" spans="2:14" s="25" customFormat="1" ht="15" customHeight="1" x14ac:dyDescent="0.3">
      <c r="B7718" s="25" t="str">
        <f>IF(A7718="","",VLOOKUP(A7718,Tabulka3[[Číslo registrace  u jednorázové akce]:[Příjmení]],2,0))</f>
        <v/>
      </c>
      <c r="C7718" s="25" t="str">
        <f>IF(A7718="","",VLOOKUP(A7718,Tabulka3[[Číslo registrace  u jednorázové akce]:[Příjmení]],3,0))</f>
        <v/>
      </c>
      <c r="I7718" s="94"/>
      <c r="J7718" s="94"/>
      <c r="L7718" s="15"/>
      <c r="M7718" s="15"/>
      <c r="N7718" s="15"/>
    </row>
    <row r="7719" spans="2:14" s="25" customFormat="1" ht="15" customHeight="1" x14ac:dyDescent="0.3">
      <c r="B7719" s="25" t="str">
        <f>IF(A7719="","",VLOOKUP(A7719,Tabulka3[[Číslo registrace  u jednorázové akce]:[Příjmení]],2,0))</f>
        <v/>
      </c>
      <c r="C7719" s="25" t="str">
        <f>IF(A7719="","",VLOOKUP(A7719,Tabulka3[[Číslo registrace  u jednorázové akce]:[Příjmení]],3,0))</f>
        <v/>
      </c>
      <c r="I7719" s="94"/>
      <c r="J7719" s="94"/>
      <c r="L7719" s="15"/>
      <c r="M7719" s="15"/>
      <c r="N7719" s="15"/>
    </row>
    <row r="7720" spans="2:14" s="25" customFormat="1" ht="15" customHeight="1" x14ac:dyDescent="0.3">
      <c r="B7720" s="25" t="str">
        <f>IF(A7720="","",VLOOKUP(A7720,Tabulka3[[Číslo registrace  u jednorázové akce]:[Příjmení]],2,0))</f>
        <v/>
      </c>
      <c r="C7720" s="25" t="str">
        <f>IF(A7720="","",VLOOKUP(A7720,Tabulka3[[Číslo registrace  u jednorázové akce]:[Příjmení]],3,0))</f>
        <v/>
      </c>
      <c r="I7720" s="94"/>
      <c r="J7720" s="94"/>
      <c r="L7720" s="15"/>
      <c r="M7720" s="15"/>
      <c r="N7720" s="15"/>
    </row>
    <row r="7721" spans="2:14" s="25" customFormat="1" ht="15" customHeight="1" x14ac:dyDescent="0.3">
      <c r="B7721" s="25" t="str">
        <f>IF(A7721="","",VLOOKUP(A7721,Tabulka3[[Číslo registrace  u jednorázové akce]:[Příjmení]],2,0))</f>
        <v/>
      </c>
      <c r="C7721" s="25" t="str">
        <f>IF(A7721="","",VLOOKUP(A7721,Tabulka3[[Číslo registrace  u jednorázové akce]:[Příjmení]],3,0))</f>
        <v/>
      </c>
      <c r="I7721" s="94"/>
      <c r="J7721" s="94"/>
      <c r="L7721" s="15"/>
      <c r="M7721" s="15"/>
      <c r="N7721" s="15"/>
    </row>
    <row r="7722" spans="2:14" s="25" customFormat="1" ht="15" customHeight="1" x14ac:dyDescent="0.3">
      <c r="B7722" s="25" t="str">
        <f>IF(A7722="","",VLOOKUP(A7722,Tabulka3[[Číslo registrace  u jednorázové akce]:[Příjmení]],2,0))</f>
        <v/>
      </c>
      <c r="C7722" s="25" t="str">
        <f>IF(A7722="","",VLOOKUP(A7722,Tabulka3[[Číslo registrace  u jednorázové akce]:[Příjmení]],3,0))</f>
        <v/>
      </c>
      <c r="I7722" s="94"/>
      <c r="J7722" s="94"/>
      <c r="L7722" s="15"/>
      <c r="M7722" s="15"/>
      <c r="N7722" s="15"/>
    </row>
    <row r="7723" spans="2:14" s="25" customFormat="1" ht="15" customHeight="1" x14ac:dyDescent="0.3">
      <c r="B7723" s="25" t="str">
        <f>IF(A7723="","",VLOOKUP(A7723,Tabulka3[[Číslo registrace  u jednorázové akce]:[Příjmení]],2,0))</f>
        <v/>
      </c>
      <c r="C7723" s="25" t="str">
        <f>IF(A7723="","",VLOOKUP(A7723,Tabulka3[[Číslo registrace  u jednorázové akce]:[Příjmení]],3,0))</f>
        <v/>
      </c>
      <c r="I7723" s="94"/>
      <c r="J7723" s="94"/>
      <c r="L7723" s="15"/>
      <c r="M7723" s="15"/>
      <c r="N7723" s="15"/>
    </row>
    <row r="7724" spans="2:14" s="25" customFormat="1" ht="15" customHeight="1" x14ac:dyDescent="0.3">
      <c r="B7724" s="25" t="str">
        <f>IF(A7724="","",VLOOKUP(A7724,Tabulka3[[Číslo registrace  u jednorázové akce]:[Příjmení]],2,0))</f>
        <v/>
      </c>
      <c r="C7724" s="25" t="str">
        <f>IF(A7724="","",VLOOKUP(A7724,Tabulka3[[Číslo registrace  u jednorázové akce]:[Příjmení]],3,0))</f>
        <v/>
      </c>
      <c r="I7724" s="94"/>
      <c r="J7724" s="94"/>
      <c r="L7724" s="15"/>
      <c r="M7724" s="15"/>
      <c r="N7724" s="15"/>
    </row>
    <row r="7725" spans="2:14" s="25" customFormat="1" ht="15" customHeight="1" x14ac:dyDescent="0.3">
      <c r="B7725" s="25" t="str">
        <f>IF(A7725="","",VLOOKUP(A7725,Tabulka3[[Číslo registrace  u jednorázové akce]:[Příjmení]],2,0))</f>
        <v/>
      </c>
      <c r="C7725" s="25" t="str">
        <f>IF(A7725="","",VLOOKUP(A7725,Tabulka3[[Číslo registrace  u jednorázové akce]:[Příjmení]],3,0))</f>
        <v/>
      </c>
      <c r="I7725" s="94"/>
      <c r="J7725" s="94"/>
      <c r="L7725" s="15"/>
      <c r="M7725" s="15"/>
      <c r="N7725" s="15"/>
    </row>
    <row r="7726" spans="2:14" s="25" customFormat="1" ht="15" customHeight="1" x14ac:dyDescent="0.3">
      <c r="B7726" s="25" t="str">
        <f>IF(A7726="","",VLOOKUP(A7726,Tabulka3[[Číslo registrace  u jednorázové akce]:[Příjmení]],2,0))</f>
        <v/>
      </c>
      <c r="C7726" s="25" t="str">
        <f>IF(A7726="","",VLOOKUP(A7726,Tabulka3[[Číslo registrace  u jednorázové akce]:[Příjmení]],3,0))</f>
        <v/>
      </c>
      <c r="I7726" s="94"/>
      <c r="J7726" s="94"/>
      <c r="L7726" s="15"/>
      <c r="M7726" s="15"/>
      <c r="N7726" s="15"/>
    </row>
    <row r="7727" spans="2:14" s="25" customFormat="1" ht="15" customHeight="1" x14ac:dyDescent="0.3">
      <c r="B7727" s="25" t="str">
        <f>IF(A7727="","",VLOOKUP(A7727,Tabulka3[[Číslo registrace  u jednorázové akce]:[Příjmení]],2,0))</f>
        <v/>
      </c>
      <c r="C7727" s="25" t="str">
        <f>IF(A7727="","",VLOOKUP(A7727,Tabulka3[[Číslo registrace  u jednorázové akce]:[Příjmení]],3,0))</f>
        <v/>
      </c>
      <c r="I7727" s="94"/>
      <c r="J7727" s="94"/>
      <c r="L7727" s="15"/>
      <c r="M7727" s="15"/>
      <c r="N7727" s="15"/>
    </row>
    <row r="7728" spans="2:14" s="25" customFormat="1" ht="15" customHeight="1" x14ac:dyDescent="0.3">
      <c r="B7728" s="25" t="str">
        <f>IF(A7728="","",VLOOKUP(A7728,Tabulka3[[Číslo registrace  u jednorázové akce]:[Příjmení]],2,0))</f>
        <v/>
      </c>
      <c r="C7728" s="25" t="str">
        <f>IF(A7728="","",VLOOKUP(A7728,Tabulka3[[Číslo registrace  u jednorázové akce]:[Příjmení]],3,0))</f>
        <v/>
      </c>
      <c r="I7728" s="94"/>
      <c r="J7728" s="94"/>
      <c r="L7728" s="15"/>
      <c r="M7728" s="15"/>
      <c r="N7728" s="15"/>
    </row>
    <row r="7729" spans="2:14" s="25" customFormat="1" ht="15" customHeight="1" x14ac:dyDescent="0.3">
      <c r="B7729" s="25" t="str">
        <f>IF(A7729="","",VLOOKUP(A7729,Tabulka3[[Číslo registrace  u jednorázové akce]:[Příjmení]],2,0))</f>
        <v/>
      </c>
      <c r="C7729" s="25" t="str">
        <f>IF(A7729="","",VLOOKUP(A7729,Tabulka3[[Číslo registrace  u jednorázové akce]:[Příjmení]],3,0))</f>
        <v/>
      </c>
      <c r="I7729" s="94"/>
      <c r="J7729" s="94"/>
      <c r="L7729" s="15"/>
      <c r="M7729" s="15"/>
      <c r="N7729" s="15"/>
    </row>
    <row r="7730" spans="2:14" s="25" customFormat="1" ht="15" customHeight="1" x14ac:dyDescent="0.3">
      <c r="B7730" s="25" t="str">
        <f>IF(A7730="","",VLOOKUP(A7730,Tabulka3[[Číslo registrace  u jednorázové akce]:[Příjmení]],2,0))</f>
        <v/>
      </c>
      <c r="C7730" s="25" t="str">
        <f>IF(A7730="","",VLOOKUP(A7730,Tabulka3[[Číslo registrace  u jednorázové akce]:[Příjmení]],3,0))</f>
        <v/>
      </c>
      <c r="I7730" s="94"/>
      <c r="J7730" s="94"/>
      <c r="L7730" s="15"/>
      <c r="M7730" s="15"/>
      <c r="N7730" s="15"/>
    </row>
    <row r="7731" spans="2:14" s="25" customFormat="1" ht="15" customHeight="1" x14ac:dyDescent="0.3">
      <c r="B7731" s="25" t="str">
        <f>IF(A7731="","",VLOOKUP(A7731,Tabulka3[[Číslo registrace  u jednorázové akce]:[Příjmení]],2,0))</f>
        <v/>
      </c>
      <c r="C7731" s="25" t="str">
        <f>IF(A7731="","",VLOOKUP(A7731,Tabulka3[[Číslo registrace  u jednorázové akce]:[Příjmení]],3,0))</f>
        <v/>
      </c>
      <c r="I7731" s="94"/>
      <c r="J7731" s="94"/>
      <c r="L7731" s="15"/>
      <c r="M7731" s="15"/>
      <c r="N7731" s="15"/>
    </row>
    <row r="7732" spans="2:14" s="25" customFormat="1" ht="15" customHeight="1" x14ac:dyDescent="0.3">
      <c r="B7732" s="25" t="str">
        <f>IF(A7732="","",VLOOKUP(A7732,Tabulka3[[Číslo registrace  u jednorázové akce]:[Příjmení]],2,0))</f>
        <v/>
      </c>
      <c r="C7732" s="25" t="str">
        <f>IF(A7732="","",VLOOKUP(A7732,Tabulka3[[Číslo registrace  u jednorázové akce]:[Příjmení]],3,0))</f>
        <v/>
      </c>
      <c r="I7732" s="94"/>
      <c r="J7732" s="94"/>
      <c r="L7732" s="15"/>
      <c r="M7732" s="15"/>
      <c r="N7732" s="15"/>
    </row>
    <row r="7733" spans="2:14" s="25" customFormat="1" ht="15" customHeight="1" x14ac:dyDescent="0.3">
      <c r="B7733" s="25" t="str">
        <f>IF(A7733="","",VLOOKUP(A7733,Tabulka3[[Číslo registrace  u jednorázové akce]:[Příjmení]],2,0))</f>
        <v/>
      </c>
      <c r="C7733" s="25" t="str">
        <f>IF(A7733="","",VLOOKUP(A7733,Tabulka3[[Číslo registrace  u jednorázové akce]:[Příjmení]],3,0))</f>
        <v/>
      </c>
      <c r="I7733" s="94"/>
      <c r="J7733" s="94"/>
      <c r="L7733" s="15"/>
      <c r="M7733" s="15"/>
      <c r="N7733" s="15"/>
    </row>
    <row r="7734" spans="2:14" s="25" customFormat="1" ht="15" customHeight="1" x14ac:dyDescent="0.3">
      <c r="B7734" s="25" t="str">
        <f>IF(A7734="","",VLOOKUP(A7734,Tabulka3[[Číslo registrace  u jednorázové akce]:[Příjmení]],2,0))</f>
        <v/>
      </c>
      <c r="C7734" s="25" t="str">
        <f>IF(A7734="","",VLOOKUP(A7734,Tabulka3[[Číslo registrace  u jednorázové akce]:[Příjmení]],3,0))</f>
        <v/>
      </c>
      <c r="I7734" s="94"/>
      <c r="J7734" s="94"/>
      <c r="L7734" s="15"/>
      <c r="M7734" s="15"/>
      <c r="N7734" s="15"/>
    </row>
    <row r="7735" spans="2:14" s="25" customFormat="1" ht="15" customHeight="1" x14ac:dyDescent="0.3">
      <c r="B7735" s="25" t="str">
        <f>IF(A7735="","",VLOOKUP(A7735,Tabulka3[[Číslo registrace  u jednorázové akce]:[Příjmení]],2,0))</f>
        <v/>
      </c>
      <c r="C7735" s="25" t="str">
        <f>IF(A7735="","",VLOOKUP(A7735,Tabulka3[[Číslo registrace  u jednorázové akce]:[Příjmení]],3,0))</f>
        <v/>
      </c>
      <c r="I7735" s="94"/>
      <c r="J7735" s="94"/>
      <c r="L7735" s="15"/>
      <c r="M7735" s="15"/>
      <c r="N7735" s="15"/>
    </row>
    <row r="7736" spans="2:14" s="25" customFormat="1" ht="15" customHeight="1" x14ac:dyDescent="0.3">
      <c r="B7736" s="25" t="str">
        <f>IF(A7736="","",VLOOKUP(A7736,Tabulka3[[Číslo registrace  u jednorázové akce]:[Příjmení]],2,0))</f>
        <v/>
      </c>
      <c r="C7736" s="25" t="str">
        <f>IF(A7736="","",VLOOKUP(A7736,Tabulka3[[Číslo registrace  u jednorázové akce]:[Příjmení]],3,0))</f>
        <v/>
      </c>
      <c r="I7736" s="94"/>
      <c r="J7736" s="94"/>
      <c r="L7736" s="15"/>
      <c r="M7736" s="15"/>
      <c r="N7736" s="15"/>
    </row>
    <row r="7737" spans="2:14" s="25" customFormat="1" ht="15" customHeight="1" x14ac:dyDescent="0.3">
      <c r="B7737" s="25" t="str">
        <f>IF(A7737="","",VLOOKUP(A7737,Tabulka3[[Číslo registrace  u jednorázové akce]:[Příjmení]],2,0))</f>
        <v/>
      </c>
      <c r="C7737" s="25" t="str">
        <f>IF(A7737="","",VLOOKUP(A7737,Tabulka3[[Číslo registrace  u jednorázové akce]:[Příjmení]],3,0))</f>
        <v/>
      </c>
      <c r="I7737" s="94"/>
      <c r="J7737" s="94"/>
      <c r="L7737" s="15"/>
      <c r="M7737" s="15"/>
      <c r="N7737" s="15"/>
    </row>
    <row r="7738" spans="2:14" s="25" customFormat="1" ht="15" customHeight="1" x14ac:dyDescent="0.3">
      <c r="B7738" s="25" t="str">
        <f>IF(A7738="","",VLOOKUP(A7738,Tabulka3[[Číslo registrace  u jednorázové akce]:[Příjmení]],2,0))</f>
        <v/>
      </c>
      <c r="C7738" s="25" t="str">
        <f>IF(A7738="","",VLOOKUP(A7738,Tabulka3[[Číslo registrace  u jednorázové akce]:[Příjmení]],3,0))</f>
        <v/>
      </c>
      <c r="I7738" s="94"/>
      <c r="J7738" s="94"/>
      <c r="L7738" s="15"/>
      <c r="M7738" s="15"/>
      <c r="N7738" s="15"/>
    </row>
    <row r="7739" spans="2:14" s="25" customFormat="1" ht="15" customHeight="1" x14ac:dyDescent="0.3">
      <c r="B7739" s="25" t="str">
        <f>IF(A7739="","",VLOOKUP(A7739,Tabulka3[[Číslo registrace  u jednorázové akce]:[Příjmení]],2,0))</f>
        <v/>
      </c>
      <c r="C7739" s="25" t="str">
        <f>IF(A7739="","",VLOOKUP(A7739,Tabulka3[[Číslo registrace  u jednorázové akce]:[Příjmení]],3,0))</f>
        <v/>
      </c>
      <c r="I7739" s="94"/>
      <c r="J7739" s="94"/>
      <c r="L7739" s="15"/>
      <c r="M7739" s="15"/>
      <c r="N7739" s="15"/>
    </row>
    <row r="7740" spans="2:14" s="25" customFormat="1" ht="15" customHeight="1" x14ac:dyDescent="0.3">
      <c r="B7740" s="25" t="str">
        <f>IF(A7740="","",VLOOKUP(A7740,Tabulka3[[Číslo registrace  u jednorázové akce]:[Příjmení]],2,0))</f>
        <v/>
      </c>
      <c r="C7740" s="25" t="str">
        <f>IF(A7740="","",VLOOKUP(A7740,Tabulka3[[Číslo registrace  u jednorázové akce]:[Příjmení]],3,0))</f>
        <v/>
      </c>
      <c r="I7740" s="94"/>
      <c r="J7740" s="94"/>
      <c r="L7740" s="15"/>
      <c r="M7740" s="15"/>
      <c r="N7740" s="15"/>
    </row>
    <row r="7741" spans="2:14" s="25" customFormat="1" ht="15" customHeight="1" x14ac:dyDescent="0.3">
      <c r="B7741" s="25" t="str">
        <f>IF(A7741="","",VLOOKUP(A7741,Tabulka3[[Číslo registrace  u jednorázové akce]:[Příjmení]],2,0))</f>
        <v/>
      </c>
      <c r="C7741" s="25" t="str">
        <f>IF(A7741="","",VLOOKUP(A7741,Tabulka3[[Číslo registrace  u jednorázové akce]:[Příjmení]],3,0))</f>
        <v/>
      </c>
      <c r="I7741" s="94"/>
      <c r="J7741" s="94"/>
      <c r="L7741" s="15"/>
      <c r="M7741" s="15"/>
      <c r="N7741" s="15"/>
    </row>
    <row r="7742" spans="2:14" s="25" customFormat="1" ht="15" customHeight="1" x14ac:dyDescent="0.3">
      <c r="B7742" s="25" t="str">
        <f>IF(A7742="","",VLOOKUP(A7742,Tabulka3[[Číslo registrace  u jednorázové akce]:[Příjmení]],2,0))</f>
        <v/>
      </c>
      <c r="C7742" s="25" t="str">
        <f>IF(A7742="","",VLOOKUP(A7742,Tabulka3[[Číslo registrace  u jednorázové akce]:[Příjmení]],3,0))</f>
        <v/>
      </c>
      <c r="I7742" s="94"/>
      <c r="J7742" s="94"/>
      <c r="L7742" s="15"/>
      <c r="M7742" s="15"/>
      <c r="N7742" s="15"/>
    </row>
    <row r="7743" spans="2:14" s="25" customFormat="1" ht="15" customHeight="1" x14ac:dyDescent="0.3">
      <c r="B7743" s="25" t="str">
        <f>IF(A7743="","",VLOOKUP(A7743,Tabulka3[[Číslo registrace  u jednorázové akce]:[Příjmení]],2,0))</f>
        <v/>
      </c>
      <c r="C7743" s="25" t="str">
        <f>IF(A7743="","",VLOOKUP(A7743,Tabulka3[[Číslo registrace  u jednorázové akce]:[Příjmení]],3,0))</f>
        <v/>
      </c>
      <c r="I7743" s="94"/>
      <c r="J7743" s="94"/>
      <c r="L7743" s="15"/>
      <c r="M7743" s="15"/>
      <c r="N7743" s="15"/>
    </row>
    <row r="7744" spans="2:14" s="25" customFormat="1" ht="15" customHeight="1" x14ac:dyDescent="0.3">
      <c r="B7744" s="25" t="str">
        <f>IF(A7744="","",VLOOKUP(A7744,Tabulka3[[Číslo registrace  u jednorázové akce]:[Příjmení]],2,0))</f>
        <v/>
      </c>
      <c r="C7744" s="25" t="str">
        <f>IF(A7744="","",VLOOKUP(A7744,Tabulka3[[Číslo registrace  u jednorázové akce]:[Příjmení]],3,0))</f>
        <v/>
      </c>
      <c r="I7744" s="94"/>
      <c r="J7744" s="94"/>
      <c r="L7744" s="15"/>
      <c r="M7744" s="15"/>
      <c r="N7744" s="15"/>
    </row>
    <row r="7745" spans="2:14" s="25" customFormat="1" ht="15" customHeight="1" x14ac:dyDescent="0.3">
      <c r="B7745" s="25" t="str">
        <f>IF(A7745="","",VLOOKUP(A7745,Tabulka3[[Číslo registrace  u jednorázové akce]:[Příjmení]],2,0))</f>
        <v/>
      </c>
      <c r="C7745" s="25" t="str">
        <f>IF(A7745="","",VLOOKUP(A7745,Tabulka3[[Číslo registrace  u jednorázové akce]:[Příjmení]],3,0))</f>
        <v/>
      </c>
      <c r="I7745" s="94"/>
      <c r="J7745" s="94"/>
      <c r="L7745" s="15"/>
      <c r="M7745" s="15"/>
      <c r="N7745" s="15"/>
    </row>
    <row r="7746" spans="2:14" s="25" customFormat="1" ht="15" customHeight="1" x14ac:dyDescent="0.3">
      <c r="B7746" s="25" t="str">
        <f>IF(A7746="","",VLOOKUP(A7746,Tabulka3[[Číslo registrace  u jednorázové akce]:[Příjmení]],2,0))</f>
        <v/>
      </c>
      <c r="C7746" s="25" t="str">
        <f>IF(A7746="","",VLOOKUP(A7746,Tabulka3[[Číslo registrace  u jednorázové akce]:[Příjmení]],3,0))</f>
        <v/>
      </c>
      <c r="I7746" s="94"/>
      <c r="J7746" s="94"/>
      <c r="L7746" s="15"/>
      <c r="M7746" s="15"/>
      <c r="N7746" s="15"/>
    </row>
    <row r="7747" spans="2:14" s="25" customFormat="1" ht="15" customHeight="1" x14ac:dyDescent="0.3">
      <c r="B7747" s="25" t="str">
        <f>IF(A7747="","",VLOOKUP(A7747,Tabulka3[[Číslo registrace  u jednorázové akce]:[Příjmení]],2,0))</f>
        <v/>
      </c>
      <c r="C7747" s="25" t="str">
        <f>IF(A7747="","",VLOOKUP(A7747,Tabulka3[[Číslo registrace  u jednorázové akce]:[Příjmení]],3,0))</f>
        <v/>
      </c>
      <c r="I7747" s="94"/>
      <c r="J7747" s="94"/>
      <c r="L7747" s="15"/>
      <c r="M7747" s="15"/>
      <c r="N7747" s="15"/>
    </row>
    <row r="7748" spans="2:14" s="25" customFormat="1" ht="15" customHeight="1" x14ac:dyDescent="0.3">
      <c r="B7748" s="25" t="str">
        <f>IF(A7748="","",VLOOKUP(A7748,Tabulka3[[Číslo registrace  u jednorázové akce]:[Příjmení]],2,0))</f>
        <v/>
      </c>
      <c r="C7748" s="25" t="str">
        <f>IF(A7748="","",VLOOKUP(A7748,Tabulka3[[Číslo registrace  u jednorázové akce]:[Příjmení]],3,0))</f>
        <v/>
      </c>
      <c r="I7748" s="94"/>
      <c r="J7748" s="94"/>
      <c r="L7748" s="15"/>
      <c r="M7748" s="15"/>
      <c r="N7748" s="15"/>
    </row>
    <row r="7749" spans="2:14" s="25" customFormat="1" ht="15" customHeight="1" x14ac:dyDescent="0.3">
      <c r="B7749" s="25" t="str">
        <f>IF(A7749="","",VLOOKUP(A7749,Tabulka3[[Číslo registrace  u jednorázové akce]:[Příjmení]],2,0))</f>
        <v/>
      </c>
      <c r="C7749" s="25" t="str">
        <f>IF(A7749="","",VLOOKUP(A7749,Tabulka3[[Číslo registrace  u jednorázové akce]:[Příjmení]],3,0))</f>
        <v/>
      </c>
      <c r="I7749" s="94"/>
      <c r="J7749" s="94"/>
      <c r="L7749" s="15"/>
      <c r="M7749" s="15"/>
      <c r="N7749" s="15"/>
    </row>
    <row r="7750" spans="2:14" s="25" customFormat="1" ht="15" customHeight="1" x14ac:dyDescent="0.3">
      <c r="B7750" s="25" t="str">
        <f>IF(A7750="","",VLOOKUP(A7750,Tabulka3[[Číslo registrace  u jednorázové akce]:[Příjmení]],2,0))</f>
        <v/>
      </c>
      <c r="C7750" s="25" t="str">
        <f>IF(A7750="","",VLOOKUP(A7750,Tabulka3[[Číslo registrace  u jednorázové akce]:[Příjmení]],3,0))</f>
        <v/>
      </c>
      <c r="I7750" s="94"/>
      <c r="J7750" s="94"/>
      <c r="L7750" s="15"/>
      <c r="M7750" s="15"/>
      <c r="N7750" s="15"/>
    </row>
    <row r="7751" spans="2:14" s="25" customFormat="1" ht="15" customHeight="1" x14ac:dyDescent="0.3">
      <c r="B7751" s="25" t="str">
        <f>IF(A7751="","",VLOOKUP(A7751,Tabulka3[[Číslo registrace  u jednorázové akce]:[Příjmení]],2,0))</f>
        <v/>
      </c>
      <c r="C7751" s="25" t="str">
        <f>IF(A7751="","",VLOOKUP(A7751,Tabulka3[[Číslo registrace  u jednorázové akce]:[Příjmení]],3,0))</f>
        <v/>
      </c>
      <c r="I7751" s="94"/>
      <c r="J7751" s="94"/>
      <c r="L7751" s="15"/>
      <c r="M7751" s="15"/>
      <c r="N7751" s="15"/>
    </row>
    <row r="7752" spans="2:14" s="25" customFormat="1" ht="15" customHeight="1" x14ac:dyDescent="0.3">
      <c r="B7752" s="25" t="str">
        <f>IF(A7752="","",VLOOKUP(A7752,Tabulka3[[Číslo registrace  u jednorázové akce]:[Příjmení]],2,0))</f>
        <v/>
      </c>
      <c r="C7752" s="25" t="str">
        <f>IF(A7752="","",VLOOKUP(A7752,Tabulka3[[Číslo registrace  u jednorázové akce]:[Příjmení]],3,0))</f>
        <v/>
      </c>
      <c r="I7752" s="94"/>
      <c r="J7752" s="94"/>
      <c r="L7752" s="15"/>
      <c r="M7752" s="15"/>
      <c r="N7752" s="15"/>
    </row>
    <row r="7753" spans="2:14" s="25" customFormat="1" ht="15" customHeight="1" x14ac:dyDescent="0.3">
      <c r="B7753" s="25" t="str">
        <f>IF(A7753="","",VLOOKUP(A7753,Tabulka3[[Číslo registrace  u jednorázové akce]:[Příjmení]],2,0))</f>
        <v/>
      </c>
      <c r="C7753" s="25" t="str">
        <f>IF(A7753="","",VLOOKUP(A7753,Tabulka3[[Číslo registrace  u jednorázové akce]:[Příjmení]],3,0))</f>
        <v/>
      </c>
      <c r="I7753" s="94"/>
      <c r="J7753" s="94"/>
      <c r="L7753" s="15"/>
      <c r="M7753" s="15"/>
      <c r="N7753" s="15"/>
    </row>
    <row r="7754" spans="2:14" s="25" customFormat="1" ht="15" customHeight="1" x14ac:dyDescent="0.3">
      <c r="B7754" s="25" t="str">
        <f>IF(A7754="","",VLOOKUP(A7754,Tabulka3[[Číslo registrace  u jednorázové akce]:[Příjmení]],2,0))</f>
        <v/>
      </c>
      <c r="C7754" s="25" t="str">
        <f>IF(A7754="","",VLOOKUP(A7754,Tabulka3[[Číslo registrace  u jednorázové akce]:[Příjmení]],3,0))</f>
        <v/>
      </c>
      <c r="I7754" s="94"/>
      <c r="J7754" s="94"/>
      <c r="L7754" s="15"/>
      <c r="M7754" s="15"/>
      <c r="N7754" s="15"/>
    </row>
    <row r="7755" spans="2:14" s="25" customFormat="1" ht="15" customHeight="1" x14ac:dyDescent="0.3">
      <c r="B7755" s="25" t="str">
        <f>IF(A7755="","",VLOOKUP(A7755,Tabulka3[[Číslo registrace  u jednorázové akce]:[Příjmení]],2,0))</f>
        <v/>
      </c>
      <c r="C7755" s="25" t="str">
        <f>IF(A7755="","",VLOOKUP(A7755,Tabulka3[[Číslo registrace  u jednorázové akce]:[Příjmení]],3,0))</f>
        <v/>
      </c>
      <c r="I7755" s="94"/>
      <c r="J7755" s="94"/>
      <c r="L7755" s="15"/>
      <c r="M7755" s="15"/>
      <c r="N7755" s="15"/>
    </row>
    <row r="7756" spans="2:14" s="25" customFormat="1" ht="15" customHeight="1" x14ac:dyDescent="0.3">
      <c r="B7756" s="25" t="str">
        <f>IF(A7756="","",VLOOKUP(A7756,Tabulka3[[Číslo registrace  u jednorázové akce]:[Příjmení]],2,0))</f>
        <v/>
      </c>
      <c r="C7756" s="25" t="str">
        <f>IF(A7756="","",VLOOKUP(A7756,Tabulka3[[Číslo registrace  u jednorázové akce]:[Příjmení]],3,0))</f>
        <v/>
      </c>
      <c r="I7756" s="94"/>
      <c r="J7756" s="94"/>
      <c r="L7756" s="15"/>
      <c r="M7756" s="15"/>
      <c r="N7756" s="15"/>
    </row>
    <row r="7757" spans="2:14" s="25" customFormat="1" ht="15" customHeight="1" x14ac:dyDescent="0.3">
      <c r="B7757" s="25" t="str">
        <f>IF(A7757="","",VLOOKUP(A7757,Tabulka3[[Číslo registrace  u jednorázové akce]:[Příjmení]],2,0))</f>
        <v/>
      </c>
      <c r="C7757" s="25" t="str">
        <f>IF(A7757="","",VLOOKUP(A7757,Tabulka3[[Číslo registrace  u jednorázové akce]:[Příjmení]],3,0))</f>
        <v/>
      </c>
      <c r="I7757" s="94"/>
      <c r="J7757" s="94"/>
      <c r="L7757" s="15"/>
      <c r="M7757" s="15"/>
      <c r="N7757" s="15"/>
    </row>
    <row r="7758" spans="2:14" s="25" customFormat="1" ht="15" customHeight="1" x14ac:dyDescent="0.3">
      <c r="B7758" s="25" t="str">
        <f>IF(A7758="","",VLOOKUP(A7758,Tabulka3[[Číslo registrace  u jednorázové akce]:[Příjmení]],2,0))</f>
        <v/>
      </c>
      <c r="C7758" s="25" t="str">
        <f>IF(A7758="","",VLOOKUP(A7758,Tabulka3[[Číslo registrace  u jednorázové akce]:[Příjmení]],3,0))</f>
        <v/>
      </c>
      <c r="I7758" s="94"/>
      <c r="J7758" s="94"/>
      <c r="L7758" s="15"/>
      <c r="M7758" s="15"/>
      <c r="N7758" s="15"/>
    </row>
    <row r="7759" spans="2:14" s="25" customFormat="1" ht="15" customHeight="1" x14ac:dyDescent="0.3">
      <c r="B7759" s="25" t="str">
        <f>IF(A7759="","",VLOOKUP(A7759,Tabulka3[[Číslo registrace  u jednorázové akce]:[Příjmení]],2,0))</f>
        <v/>
      </c>
      <c r="C7759" s="25" t="str">
        <f>IF(A7759="","",VLOOKUP(A7759,Tabulka3[[Číslo registrace  u jednorázové akce]:[Příjmení]],3,0))</f>
        <v/>
      </c>
      <c r="I7759" s="94"/>
      <c r="J7759" s="94"/>
      <c r="L7759" s="15"/>
      <c r="M7759" s="15"/>
      <c r="N7759" s="15"/>
    </row>
    <row r="7760" spans="2:14" s="25" customFormat="1" ht="15" customHeight="1" x14ac:dyDescent="0.3">
      <c r="B7760" s="25" t="str">
        <f>IF(A7760="","",VLOOKUP(A7760,Tabulka3[[Číslo registrace  u jednorázové akce]:[Příjmení]],2,0))</f>
        <v/>
      </c>
      <c r="C7760" s="25" t="str">
        <f>IF(A7760="","",VLOOKUP(A7760,Tabulka3[[Číslo registrace  u jednorázové akce]:[Příjmení]],3,0))</f>
        <v/>
      </c>
      <c r="I7760" s="94"/>
      <c r="J7760" s="94"/>
      <c r="L7760" s="15"/>
      <c r="M7760" s="15"/>
      <c r="N7760" s="15"/>
    </row>
    <row r="7761" spans="2:14" s="25" customFormat="1" ht="15" customHeight="1" x14ac:dyDescent="0.3">
      <c r="B7761" s="25" t="str">
        <f>IF(A7761="","",VLOOKUP(A7761,Tabulka3[[Číslo registrace  u jednorázové akce]:[Příjmení]],2,0))</f>
        <v/>
      </c>
      <c r="C7761" s="25" t="str">
        <f>IF(A7761="","",VLOOKUP(A7761,Tabulka3[[Číslo registrace  u jednorázové akce]:[Příjmení]],3,0))</f>
        <v/>
      </c>
      <c r="I7761" s="94"/>
      <c r="J7761" s="94"/>
      <c r="L7761" s="15"/>
      <c r="M7761" s="15"/>
      <c r="N7761" s="15"/>
    </row>
    <row r="7762" spans="2:14" s="25" customFormat="1" ht="15" customHeight="1" x14ac:dyDescent="0.3">
      <c r="B7762" s="25" t="str">
        <f>IF(A7762="","",VLOOKUP(A7762,Tabulka3[[Číslo registrace  u jednorázové akce]:[Příjmení]],2,0))</f>
        <v/>
      </c>
      <c r="C7762" s="25" t="str">
        <f>IF(A7762="","",VLOOKUP(A7762,Tabulka3[[Číslo registrace  u jednorázové akce]:[Příjmení]],3,0))</f>
        <v/>
      </c>
      <c r="I7762" s="94"/>
      <c r="J7762" s="94"/>
      <c r="L7762" s="15"/>
      <c r="M7762" s="15"/>
      <c r="N7762" s="15"/>
    </row>
    <row r="7763" spans="2:14" s="25" customFormat="1" ht="15" customHeight="1" x14ac:dyDescent="0.3">
      <c r="B7763" s="25" t="str">
        <f>IF(A7763="","",VLOOKUP(A7763,Tabulka3[[Číslo registrace  u jednorázové akce]:[Příjmení]],2,0))</f>
        <v/>
      </c>
      <c r="C7763" s="25" t="str">
        <f>IF(A7763="","",VLOOKUP(A7763,Tabulka3[[Číslo registrace  u jednorázové akce]:[Příjmení]],3,0))</f>
        <v/>
      </c>
      <c r="I7763" s="94"/>
      <c r="J7763" s="94"/>
      <c r="L7763" s="15"/>
      <c r="M7763" s="15"/>
      <c r="N7763" s="15"/>
    </row>
    <row r="7764" spans="2:14" s="25" customFormat="1" ht="15" customHeight="1" x14ac:dyDescent="0.3">
      <c r="B7764" s="25" t="str">
        <f>IF(A7764="","",VLOOKUP(A7764,Tabulka3[[Číslo registrace  u jednorázové akce]:[Příjmení]],2,0))</f>
        <v/>
      </c>
      <c r="C7764" s="25" t="str">
        <f>IF(A7764="","",VLOOKUP(A7764,Tabulka3[[Číslo registrace  u jednorázové akce]:[Příjmení]],3,0))</f>
        <v/>
      </c>
      <c r="I7764" s="94"/>
      <c r="J7764" s="94"/>
      <c r="L7764" s="15"/>
      <c r="M7764" s="15"/>
      <c r="N7764" s="15"/>
    </row>
    <row r="7765" spans="2:14" s="25" customFormat="1" ht="15" customHeight="1" x14ac:dyDescent="0.3">
      <c r="B7765" s="25" t="str">
        <f>IF(A7765="","",VLOOKUP(A7765,Tabulka3[[Číslo registrace  u jednorázové akce]:[Příjmení]],2,0))</f>
        <v/>
      </c>
      <c r="C7765" s="25" t="str">
        <f>IF(A7765="","",VLOOKUP(A7765,Tabulka3[[Číslo registrace  u jednorázové akce]:[Příjmení]],3,0))</f>
        <v/>
      </c>
      <c r="I7765" s="94"/>
      <c r="J7765" s="94"/>
      <c r="L7765" s="15"/>
      <c r="M7765" s="15"/>
      <c r="N7765" s="15"/>
    </row>
    <row r="7766" spans="2:14" s="25" customFormat="1" ht="15" customHeight="1" x14ac:dyDescent="0.3">
      <c r="B7766" s="25" t="str">
        <f>IF(A7766="","",VLOOKUP(A7766,Tabulka3[[Číslo registrace  u jednorázové akce]:[Příjmení]],2,0))</f>
        <v/>
      </c>
      <c r="C7766" s="25" t="str">
        <f>IF(A7766="","",VLOOKUP(A7766,Tabulka3[[Číslo registrace  u jednorázové akce]:[Příjmení]],3,0))</f>
        <v/>
      </c>
      <c r="I7766" s="94"/>
      <c r="J7766" s="94"/>
      <c r="L7766" s="15"/>
      <c r="M7766" s="15"/>
      <c r="N7766" s="15"/>
    </row>
    <row r="7767" spans="2:14" s="25" customFormat="1" ht="15" customHeight="1" x14ac:dyDescent="0.3">
      <c r="B7767" s="25" t="str">
        <f>IF(A7767="","",VLOOKUP(A7767,Tabulka3[[Číslo registrace  u jednorázové akce]:[Příjmení]],2,0))</f>
        <v/>
      </c>
      <c r="C7767" s="25" t="str">
        <f>IF(A7767="","",VLOOKUP(A7767,Tabulka3[[Číslo registrace  u jednorázové akce]:[Příjmení]],3,0))</f>
        <v/>
      </c>
      <c r="I7767" s="94"/>
      <c r="J7767" s="94"/>
      <c r="L7767" s="15"/>
      <c r="M7767" s="15"/>
      <c r="N7767" s="15"/>
    </row>
    <row r="7768" spans="2:14" s="25" customFormat="1" ht="15" customHeight="1" x14ac:dyDescent="0.3">
      <c r="B7768" s="25" t="str">
        <f>IF(A7768="","",VLOOKUP(A7768,Tabulka3[[Číslo registrace  u jednorázové akce]:[Příjmení]],2,0))</f>
        <v/>
      </c>
      <c r="C7768" s="25" t="str">
        <f>IF(A7768="","",VLOOKUP(A7768,Tabulka3[[Číslo registrace  u jednorázové akce]:[Příjmení]],3,0))</f>
        <v/>
      </c>
      <c r="I7768" s="94"/>
      <c r="J7768" s="94"/>
      <c r="L7768" s="15"/>
      <c r="M7768" s="15"/>
      <c r="N7768" s="15"/>
    </row>
    <row r="7769" spans="2:14" s="25" customFormat="1" ht="15" customHeight="1" x14ac:dyDescent="0.3">
      <c r="B7769" s="25" t="str">
        <f>IF(A7769="","",VLOOKUP(A7769,Tabulka3[[Číslo registrace  u jednorázové akce]:[Příjmení]],2,0))</f>
        <v/>
      </c>
      <c r="C7769" s="25" t="str">
        <f>IF(A7769="","",VLOOKUP(A7769,Tabulka3[[Číslo registrace  u jednorázové akce]:[Příjmení]],3,0))</f>
        <v/>
      </c>
      <c r="I7769" s="94"/>
      <c r="J7769" s="94"/>
      <c r="L7769" s="15"/>
      <c r="M7769" s="15"/>
      <c r="N7769" s="15"/>
    </row>
    <row r="7770" spans="2:14" s="25" customFormat="1" ht="15" customHeight="1" x14ac:dyDescent="0.3">
      <c r="B7770" s="25" t="str">
        <f>IF(A7770="","",VLOOKUP(A7770,Tabulka3[[Číslo registrace  u jednorázové akce]:[Příjmení]],2,0))</f>
        <v/>
      </c>
      <c r="C7770" s="25" t="str">
        <f>IF(A7770="","",VLOOKUP(A7770,Tabulka3[[Číslo registrace  u jednorázové akce]:[Příjmení]],3,0))</f>
        <v/>
      </c>
      <c r="I7770" s="94"/>
      <c r="J7770" s="94"/>
      <c r="L7770" s="15"/>
      <c r="M7770" s="15"/>
      <c r="N7770" s="15"/>
    </row>
    <row r="7771" spans="2:14" s="25" customFormat="1" ht="15" customHeight="1" x14ac:dyDescent="0.3">
      <c r="B7771" s="25" t="str">
        <f>IF(A7771="","",VLOOKUP(A7771,Tabulka3[[Číslo registrace  u jednorázové akce]:[Příjmení]],2,0))</f>
        <v/>
      </c>
      <c r="C7771" s="25" t="str">
        <f>IF(A7771="","",VLOOKUP(A7771,Tabulka3[[Číslo registrace  u jednorázové akce]:[Příjmení]],3,0))</f>
        <v/>
      </c>
      <c r="I7771" s="94"/>
      <c r="J7771" s="94"/>
      <c r="L7771" s="15"/>
      <c r="M7771" s="15"/>
      <c r="N7771" s="15"/>
    </row>
    <row r="7772" spans="2:14" s="25" customFormat="1" ht="15" customHeight="1" x14ac:dyDescent="0.3">
      <c r="B7772" s="25" t="str">
        <f>IF(A7772="","",VLOOKUP(A7772,Tabulka3[[Číslo registrace  u jednorázové akce]:[Příjmení]],2,0))</f>
        <v/>
      </c>
      <c r="C7772" s="25" t="str">
        <f>IF(A7772="","",VLOOKUP(A7772,Tabulka3[[Číslo registrace  u jednorázové akce]:[Příjmení]],3,0))</f>
        <v/>
      </c>
      <c r="I7772" s="94"/>
      <c r="J7772" s="94"/>
      <c r="L7772" s="15"/>
      <c r="M7772" s="15"/>
      <c r="N7772" s="15"/>
    </row>
    <row r="7773" spans="2:14" s="25" customFormat="1" ht="15" customHeight="1" x14ac:dyDescent="0.3">
      <c r="B7773" s="25" t="str">
        <f>IF(A7773="","",VLOOKUP(A7773,Tabulka3[[Číslo registrace  u jednorázové akce]:[Příjmení]],2,0))</f>
        <v/>
      </c>
      <c r="C7773" s="25" t="str">
        <f>IF(A7773="","",VLOOKUP(A7773,Tabulka3[[Číslo registrace  u jednorázové akce]:[Příjmení]],3,0))</f>
        <v/>
      </c>
      <c r="I7773" s="94"/>
      <c r="J7773" s="94"/>
      <c r="L7773" s="15"/>
      <c r="M7773" s="15"/>
      <c r="N7773" s="15"/>
    </row>
    <row r="7774" spans="2:14" s="25" customFormat="1" ht="15" customHeight="1" x14ac:dyDescent="0.3">
      <c r="B7774" s="25" t="str">
        <f>IF(A7774="","",VLOOKUP(A7774,Tabulka3[[Číslo registrace  u jednorázové akce]:[Příjmení]],2,0))</f>
        <v/>
      </c>
      <c r="C7774" s="25" t="str">
        <f>IF(A7774="","",VLOOKUP(A7774,Tabulka3[[Číslo registrace  u jednorázové akce]:[Příjmení]],3,0))</f>
        <v/>
      </c>
      <c r="I7774" s="94"/>
      <c r="J7774" s="94"/>
      <c r="L7774" s="15"/>
      <c r="M7774" s="15"/>
      <c r="N7774" s="15"/>
    </row>
    <row r="7775" spans="2:14" s="25" customFormat="1" ht="15" customHeight="1" x14ac:dyDescent="0.3">
      <c r="B7775" s="25" t="str">
        <f>IF(A7775="","",VLOOKUP(A7775,Tabulka3[[Číslo registrace  u jednorázové akce]:[Příjmení]],2,0))</f>
        <v/>
      </c>
      <c r="C7775" s="25" t="str">
        <f>IF(A7775="","",VLOOKUP(A7775,Tabulka3[[Číslo registrace  u jednorázové akce]:[Příjmení]],3,0))</f>
        <v/>
      </c>
      <c r="I7775" s="94"/>
      <c r="J7775" s="94"/>
      <c r="L7775" s="15"/>
      <c r="M7775" s="15"/>
      <c r="N7775" s="15"/>
    </row>
    <row r="7776" spans="2:14" s="25" customFormat="1" ht="15" customHeight="1" x14ac:dyDescent="0.3">
      <c r="B7776" s="25" t="str">
        <f>IF(A7776="","",VLOOKUP(A7776,Tabulka3[[Číslo registrace  u jednorázové akce]:[Příjmení]],2,0))</f>
        <v/>
      </c>
      <c r="C7776" s="25" t="str">
        <f>IF(A7776="","",VLOOKUP(A7776,Tabulka3[[Číslo registrace  u jednorázové akce]:[Příjmení]],3,0))</f>
        <v/>
      </c>
      <c r="I7776" s="94"/>
      <c r="J7776" s="94"/>
      <c r="L7776" s="15"/>
      <c r="M7776" s="15"/>
      <c r="N7776" s="15"/>
    </row>
    <row r="7777" spans="2:14" s="25" customFormat="1" ht="15" customHeight="1" x14ac:dyDescent="0.3">
      <c r="B7777" s="25" t="str">
        <f>IF(A7777="","",VLOOKUP(A7777,Tabulka3[[Číslo registrace  u jednorázové akce]:[Příjmení]],2,0))</f>
        <v/>
      </c>
      <c r="C7777" s="25" t="str">
        <f>IF(A7777="","",VLOOKUP(A7777,Tabulka3[[Číslo registrace  u jednorázové akce]:[Příjmení]],3,0))</f>
        <v/>
      </c>
      <c r="I7777" s="94"/>
      <c r="J7777" s="94"/>
      <c r="L7777" s="15"/>
      <c r="M7777" s="15"/>
      <c r="N7777" s="15"/>
    </row>
    <row r="7778" spans="2:14" s="25" customFormat="1" ht="15" customHeight="1" x14ac:dyDescent="0.3">
      <c r="B7778" s="25" t="str">
        <f>IF(A7778="","",VLOOKUP(A7778,Tabulka3[[Číslo registrace  u jednorázové akce]:[Příjmení]],2,0))</f>
        <v/>
      </c>
      <c r="C7778" s="25" t="str">
        <f>IF(A7778="","",VLOOKUP(A7778,Tabulka3[[Číslo registrace  u jednorázové akce]:[Příjmení]],3,0))</f>
        <v/>
      </c>
      <c r="I7778" s="94"/>
      <c r="J7778" s="94"/>
      <c r="L7778" s="15"/>
      <c r="M7778" s="15"/>
      <c r="N7778" s="15"/>
    </row>
    <row r="7779" spans="2:14" s="25" customFormat="1" ht="15" customHeight="1" x14ac:dyDescent="0.3">
      <c r="B7779" s="25" t="str">
        <f>IF(A7779="","",VLOOKUP(A7779,Tabulka3[[Číslo registrace  u jednorázové akce]:[Příjmení]],2,0))</f>
        <v/>
      </c>
      <c r="C7779" s="25" t="str">
        <f>IF(A7779="","",VLOOKUP(A7779,Tabulka3[[Číslo registrace  u jednorázové akce]:[Příjmení]],3,0))</f>
        <v/>
      </c>
      <c r="I7779" s="94"/>
      <c r="J7779" s="94"/>
      <c r="L7779" s="15"/>
      <c r="M7779" s="15"/>
      <c r="N7779" s="15"/>
    </row>
    <row r="7780" spans="2:14" s="25" customFormat="1" ht="15" customHeight="1" x14ac:dyDescent="0.3">
      <c r="B7780" s="25" t="str">
        <f>IF(A7780="","",VLOOKUP(A7780,Tabulka3[[Číslo registrace  u jednorázové akce]:[Příjmení]],2,0))</f>
        <v/>
      </c>
      <c r="C7780" s="25" t="str">
        <f>IF(A7780="","",VLOOKUP(A7780,Tabulka3[[Číslo registrace  u jednorázové akce]:[Příjmení]],3,0))</f>
        <v/>
      </c>
      <c r="I7780" s="94"/>
      <c r="J7780" s="94"/>
      <c r="L7780" s="15"/>
      <c r="M7780" s="15"/>
      <c r="N7780" s="15"/>
    </row>
    <row r="7781" spans="2:14" s="25" customFormat="1" ht="15" customHeight="1" x14ac:dyDescent="0.3">
      <c r="B7781" s="25" t="str">
        <f>IF(A7781="","",VLOOKUP(A7781,Tabulka3[[Číslo registrace  u jednorázové akce]:[Příjmení]],2,0))</f>
        <v/>
      </c>
      <c r="C7781" s="25" t="str">
        <f>IF(A7781="","",VLOOKUP(A7781,Tabulka3[[Číslo registrace  u jednorázové akce]:[Příjmení]],3,0))</f>
        <v/>
      </c>
      <c r="I7781" s="94"/>
      <c r="J7781" s="94"/>
      <c r="L7781" s="15"/>
      <c r="M7781" s="15"/>
      <c r="N7781" s="15"/>
    </row>
    <row r="7782" spans="2:14" s="25" customFormat="1" ht="15" customHeight="1" x14ac:dyDescent="0.3">
      <c r="B7782" s="25" t="str">
        <f>IF(A7782="","",VLOOKUP(A7782,Tabulka3[[Číslo registrace  u jednorázové akce]:[Příjmení]],2,0))</f>
        <v/>
      </c>
      <c r="C7782" s="25" t="str">
        <f>IF(A7782="","",VLOOKUP(A7782,Tabulka3[[Číslo registrace  u jednorázové akce]:[Příjmení]],3,0))</f>
        <v/>
      </c>
      <c r="I7782" s="94"/>
      <c r="J7782" s="94"/>
      <c r="L7782" s="15"/>
      <c r="M7782" s="15"/>
      <c r="N7782" s="15"/>
    </row>
    <row r="7783" spans="2:14" s="25" customFormat="1" ht="15" customHeight="1" x14ac:dyDescent="0.3">
      <c r="B7783" s="25" t="str">
        <f>IF(A7783="","",VLOOKUP(A7783,Tabulka3[[Číslo registrace  u jednorázové akce]:[Příjmení]],2,0))</f>
        <v/>
      </c>
      <c r="C7783" s="25" t="str">
        <f>IF(A7783="","",VLOOKUP(A7783,Tabulka3[[Číslo registrace  u jednorázové akce]:[Příjmení]],3,0))</f>
        <v/>
      </c>
      <c r="I7783" s="94"/>
      <c r="J7783" s="94"/>
      <c r="L7783" s="15"/>
      <c r="M7783" s="15"/>
      <c r="N7783" s="15"/>
    </row>
    <row r="7784" spans="2:14" s="25" customFormat="1" ht="15" customHeight="1" x14ac:dyDescent="0.3">
      <c r="B7784" s="25" t="str">
        <f>IF(A7784="","",VLOOKUP(A7784,Tabulka3[[Číslo registrace  u jednorázové akce]:[Příjmení]],2,0))</f>
        <v/>
      </c>
      <c r="C7784" s="25" t="str">
        <f>IF(A7784="","",VLOOKUP(A7784,Tabulka3[[Číslo registrace  u jednorázové akce]:[Příjmení]],3,0))</f>
        <v/>
      </c>
      <c r="I7784" s="94"/>
      <c r="J7784" s="94"/>
      <c r="L7784" s="15"/>
      <c r="M7784" s="15"/>
      <c r="N7784" s="15"/>
    </row>
    <row r="7785" spans="2:14" s="25" customFormat="1" ht="15" customHeight="1" x14ac:dyDescent="0.3">
      <c r="B7785" s="25" t="str">
        <f>IF(A7785="","",VLOOKUP(A7785,Tabulka3[[Číslo registrace  u jednorázové akce]:[Příjmení]],2,0))</f>
        <v/>
      </c>
      <c r="C7785" s="25" t="str">
        <f>IF(A7785="","",VLOOKUP(A7785,Tabulka3[[Číslo registrace  u jednorázové akce]:[Příjmení]],3,0))</f>
        <v/>
      </c>
      <c r="I7785" s="94"/>
      <c r="J7785" s="94"/>
      <c r="L7785" s="15"/>
      <c r="M7785" s="15"/>
      <c r="N7785" s="15"/>
    </row>
    <row r="7786" spans="2:14" s="25" customFormat="1" ht="15" customHeight="1" x14ac:dyDescent="0.3">
      <c r="B7786" s="25" t="str">
        <f>IF(A7786="","",VLOOKUP(A7786,Tabulka3[[Číslo registrace  u jednorázové akce]:[Příjmení]],2,0))</f>
        <v/>
      </c>
      <c r="C7786" s="25" t="str">
        <f>IF(A7786="","",VLOOKUP(A7786,Tabulka3[[Číslo registrace  u jednorázové akce]:[Příjmení]],3,0))</f>
        <v/>
      </c>
      <c r="I7786" s="94"/>
      <c r="J7786" s="94"/>
      <c r="L7786" s="15"/>
      <c r="M7786" s="15"/>
      <c r="N7786" s="15"/>
    </row>
    <row r="7787" spans="2:14" s="25" customFormat="1" ht="15" customHeight="1" x14ac:dyDescent="0.3">
      <c r="B7787" s="25" t="str">
        <f>IF(A7787="","",VLOOKUP(A7787,Tabulka3[[Číslo registrace  u jednorázové akce]:[Příjmení]],2,0))</f>
        <v/>
      </c>
      <c r="C7787" s="25" t="str">
        <f>IF(A7787="","",VLOOKUP(A7787,Tabulka3[[Číslo registrace  u jednorázové akce]:[Příjmení]],3,0))</f>
        <v/>
      </c>
      <c r="I7787" s="94"/>
      <c r="J7787" s="94"/>
      <c r="L7787" s="15"/>
      <c r="M7787" s="15"/>
      <c r="N7787" s="15"/>
    </row>
    <row r="7788" spans="2:14" s="25" customFormat="1" ht="15" customHeight="1" x14ac:dyDescent="0.3">
      <c r="B7788" s="25" t="str">
        <f>IF(A7788="","",VLOOKUP(A7788,Tabulka3[[Číslo registrace  u jednorázové akce]:[Příjmení]],2,0))</f>
        <v/>
      </c>
      <c r="C7788" s="25" t="str">
        <f>IF(A7788="","",VLOOKUP(A7788,Tabulka3[[Číslo registrace  u jednorázové akce]:[Příjmení]],3,0))</f>
        <v/>
      </c>
      <c r="I7788" s="94"/>
      <c r="J7788" s="94"/>
      <c r="L7788" s="15"/>
      <c r="M7788" s="15"/>
      <c r="N7788" s="15"/>
    </row>
    <row r="7789" spans="2:14" s="25" customFormat="1" ht="15" customHeight="1" x14ac:dyDescent="0.3">
      <c r="B7789" s="25" t="str">
        <f>IF(A7789="","",VLOOKUP(A7789,Tabulka3[[Číslo registrace  u jednorázové akce]:[Příjmení]],2,0))</f>
        <v/>
      </c>
      <c r="C7789" s="25" t="str">
        <f>IF(A7789="","",VLOOKUP(A7789,Tabulka3[[Číslo registrace  u jednorázové akce]:[Příjmení]],3,0))</f>
        <v/>
      </c>
      <c r="I7789" s="94"/>
      <c r="J7789" s="94"/>
      <c r="L7789" s="15"/>
      <c r="M7789" s="15"/>
      <c r="N7789" s="15"/>
    </row>
    <row r="7790" spans="2:14" s="25" customFormat="1" ht="15" customHeight="1" x14ac:dyDescent="0.3">
      <c r="B7790" s="25" t="str">
        <f>IF(A7790="","",VLOOKUP(A7790,Tabulka3[[Číslo registrace  u jednorázové akce]:[Příjmení]],2,0))</f>
        <v/>
      </c>
      <c r="C7790" s="25" t="str">
        <f>IF(A7790="","",VLOOKUP(A7790,Tabulka3[[Číslo registrace  u jednorázové akce]:[Příjmení]],3,0))</f>
        <v/>
      </c>
      <c r="I7790" s="94"/>
      <c r="J7790" s="94"/>
      <c r="L7790" s="15"/>
      <c r="M7790" s="15"/>
      <c r="N7790" s="15"/>
    </row>
    <row r="7791" spans="2:14" s="25" customFormat="1" ht="15" customHeight="1" x14ac:dyDescent="0.3">
      <c r="B7791" s="25" t="str">
        <f>IF(A7791="","",VLOOKUP(A7791,Tabulka3[[Číslo registrace  u jednorázové akce]:[Příjmení]],2,0))</f>
        <v/>
      </c>
      <c r="C7791" s="25" t="str">
        <f>IF(A7791="","",VLOOKUP(A7791,Tabulka3[[Číslo registrace  u jednorázové akce]:[Příjmení]],3,0))</f>
        <v/>
      </c>
      <c r="I7791" s="94"/>
      <c r="J7791" s="94"/>
      <c r="L7791" s="15"/>
      <c r="M7791" s="15"/>
      <c r="N7791" s="15"/>
    </row>
    <row r="7792" spans="2:14" s="25" customFormat="1" ht="15" customHeight="1" x14ac:dyDescent="0.3">
      <c r="B7792" s="25" t="str">
        <f>IF(A7792="","",VLOOKUP(A7792,Tabulka3[[Číslo registrace  u jednorázové akce]:[Příjmení]],2,0))</f>
        <v/>
      </c>
      <c r="C7792" s="25" t="str">
        <f>IF(A7792="","",VLOOKUP(A7792,Tabulka3[[Číslo registrace  u jednorázové akce]:[Příjmení]],3,0))</f>
        <v/>
      </c>
      <c r="I7792" s="94"/>
      <c r="J7792" s="94"/>
      <c r="L7792" s="15"/>
      <c r="M7792" s="15"/>
      <c r="N7792" s="15"/>
    </row>
    <row r="7793" spans="2:14" s="25" customFormat="1" ht="15" customHeight="1" x14ac:dyDescent="0.3">
      <c r="B7793" s="25" t="str">
        <f>IF(A7793="","",VLOOKUP(A7793,Tabulka3[[Číslo registrace  u jednorázové akce]:[Příjmení]],2,0))</f>
        <v/>
      </c>
      <c r="C7793" s="25" t="str">
        <f>IF(A7793="","",VLOOKUP(A7793,Tabulka3[[Číslo registrace  u jednorázové akce]:[Příjmení]],3,0))</f>
        <v/>
      </c>
      <c r="I7793" s="94"/>
      <c r="J7793" s="94"/>
      <c r="L7793" s="15"/>
      <c r="M7793" s="15"/>
      <c r="N7793" s="15"/>
    </row>
    <row r="7794" spans="2:14" s="25" customFormat="1" ht="15" customHeight="1" x14ac:dyDescent="0.3">
      <c r="B7794" s="25" t="str">
        <f>IF(A7794="","",VLOOKUP(A7794,Tabulka3[[Číslo registrace  u jednorázové akce]:[Příjmení]],2,0))</f>
        <v/>
      </c>
      <c r="C7794" s="25" t="str">
        <f>IF(A7794="","",VLOOKUP(A7794,Tabulka3[[Číslo registrace  u jednorázové akce]:[Příjmení]],3,0))</f>
        <v/>
      </c>
      <c r="I7794" s="94"/>
      <c r="J7794" s="94"/>
      <c r="L7794" s="15"/>
      <c r="M7794" s="15"/>
      <c r="N7794" s="15"/>
    </row>
    <row r="7795" spans="2:14" s="25" customFormat="1" ht="15" customHeight="1" x14ac:dyDescent="0.3">
      <c r="B7795" s="25" t="str">
        <f>IF(A7795="","",VLOOKUP(A7795,Tabulka3[[Číslo registrace  u jednorázové akce]:[Příjmení]],2,0))</f>
        <v/>
      </c>
      <c r="C7795" s="25" t="str">
        <f>IF(A7795="","",VLOOKUP(A7795,Tabulka3[[Číslo registrace  u jednorázové akce]:[Příjmení]],3,0))</f>
        <v/>
      </c>
      <c r="I7795" s="94"/>
      <c r="J7795" s="94"/>
      <c r="L7795" s="15"/>
      <c r="M7795" s="15"/>
      <c r="N7795" s="15"/>
    </row>
    <row r="7796" spans="2:14" s="25" customFormat="1" ht="15" customHeight="1" x14ac:dyDescent="0.3">
      <c r="B7796" s="25" t="str">
        <f>IF(A7796="","",VLOOKUP(A7796,Tabulka3[[Číslo registrace  u jednorázové akce]:[Příjmení]],2,0))</f>
        <v/>
      </c>
      <c r="C7796" s="25" t="str">
        <f>IF(A7796="","",VLOOKUP(A7796,Tabulka3[[Číslo registrace  u jednorázové akce]:[Příjmení]],3,0))</f>
        <v/>
      </c>
      <c r="I7796" s="94"/>
      <c r="J7796" s="94"/>
      <c r="L7796" s="15"/>
      <c r="M7796" s="15"/>
      <c r="N7796" s="15"/>
    </row>
    <row r="7797" spans="2:14" s="25" customFormat="1" ht="15" customHeight="1" x14ac:dyDescent="0.3">
      <c r="B7797" s="25" t="str">
        <f>IF(A7797="","",VLOOKUP(A7797,Tabulka3[[Číslo registrace  u jednorázové akce]:[Příjmení]],2,0))</f>
        <v/>
      </c>
      <c r="C7797" s="25" t="str">
        <f>IF(A7797="","",VLOOKUP(A7797,Tabulka3[[Číslo registrace  u jednorázové akce]:[Příjmení]],3,0))</f>
        <v/>
      </c>
      <c r="I7797" s="94"/>
      <c r="J7797" s="94"/>
      <c r="L7797" s="15"/>
      <c r="M7797" s="15"/>
      <c r="N7797" s="15"/>
    </row>
    <row r="7798" spans="2:14" s="25" customFormat="1" ht="15" customHeight="1" x14ac:dyDescent="0.3">
      <c r="B7798" s="25" t="str">
        <f>IF(A7798="","",VLOOKUP(A7798,Tabulka3[[Číslo registrace  u jednorázové akce]:[Příjmení]],2,0))</f>
        <v/>
      </c>
      <c r="C7798" s="25" t="str">
        <f>IF(A7798="","",VLOOKUP(A7798,Tabulka3[[Číslo registrace  u jednorázové akce]:[Příjmení]],3,0))</f>
        <v/>
      </c>
      <c r="I7798" s="94"/>
      <c r="J7798" s="94"/>
      <c r="L7798" s="15"/>
      <c r="M7798" s="15"/>
      <c r="N7798" s="15"/>
    </row>
    <row r="7799" spans="2:14" s="25" customFormat="1" ht="15" customHeight="1" x14ac:dyDescent="0.3">
      <c r="B7799" s="25" t="str">
        <f>IF(A7799="","",VLOOKUP(A7799,Tabulka3[[Číslo registrace  u jednorázové akce]:[Příjmení]],2,0))</f>
        <v/>
      </c>
      <c r="C7799" s="25" t="str">
        <f>IF(A7799="","",VLOOKUP(A7799,Tabulka3[[Číslo registrace  u jednorázové akce]:[Příjmení]],3,0))</f>
        <v/>
      </c>
      <c r="I7799" s="94"/>
      <c r="J7799" s="94"/>
      <c r="L7799" s="15"/>
      <c r="M7799" s="15"/>
      <c r="N7799" s="15"/>
    </row>
    <row r="7800" spans="2:14" s="25" customFormat="1" ht="15" customHeight="1" x14ac:dyDescent="0.3">
      <c r="B7800" s="25" t="str">
        <f>IF(A7800="","",VLOOKUP(A7800,Tabulka3[[Číslo registrace  u jednorázové akce]:[Příjmení]],2,0))</f>
        <v/>
      </c>
      <c r="C7800" s="25" t="str">
        <f>IF(A7800="","",VLOOKUP(A7800,Tabulka3[[Číslo registrace  u jednorázové akce]:[Příjmení]],3,0))</f>
        <v/>
      </c>
      <c r="I7800" s="94"/>
      <c r="J7800" s="94"/>
      <c r="L7800" s="15"/>
      <c r="M7800" s="15"/>
      <c r="N7800" s="15"/>
    </row>
    <row r="7801" spans="2:14" s="25" customFormat="1" ht="15" customHeight="1" x14ac:dyDescent="0.3">
      <c r="B7801" s="25" t="str">
        <f>IF(A7801="","",VLOOKUP(A7801,Tabulka3[[Číslo registrace  u jednorázové akce]:[Příjmení]],2,0))</f>
        <v/>
      </c>
      <c r="C7801" s="25" t="str">
        <f>IF(A7801="","",VLOOKUP(A7801,Tabulka3[[Číslo registrace  u jednorázové akce]:[Příjmení]],3,0))</f>
        <v/>
      </c>
      <c r="I7801" s="94"/>
      <c r="J7801" s="94"/>
      <c r="L7801" s="15"/>
      <c r="M7801" s="15"/>
      <c r="N7801" s="15"/>
    </row>
    <row r="7802" spans="2:14" s="25" customFormat="1" ht="15" customHeight="1" x14ac:dyDescent="0.3">
      <c r="B7802" s="25" t="str">
        <f>IF(A7802="","",VLOOKUP(A7802,Tabulka3[[Číslo registrace  u jednorázové akce]:[Příjmení]],2,0))</f>
        <v/>
      </c>
      <c r="C7802" s="25" t="str">
        <f>IF(A7802="","",VLOOKUP(A7802,Tabulka3[[Číslo registrace  u jednorázové akce]:[Příjmení]],3,0))</f>
        <v/>
      </c>
      <c r="I7802" s="94"/>
      <c r="J7802" s="94"/>
      <c r="L7802" s="15"/>
      <c r="M7802" s="15"/>
      <c r="N7802" s="15"/>
    </row>
    <row r="7803" spans="2:14" s="25" customFormat="1" ht="15" customHeight="1" x14ac:dyDescent="0.3">
      <c r="B7803" s="25" t="str">
        <f>IF(A7803="","",VLOOKUP(A7803,Tabulka3[[Číslo registrace  u jednorázové akce]:[Příjmení]],2,0))</f>
        <v/>
      </c>
      <c r="C7803" s="25" t="str">
        <f>IF(A7803="","",VLOOKUP(A7803,Tabulka3[[Číslo registrace  u jednorázové akce]:[Příjmení]],3,0))</f>
        <v/>
      </c>
      <c r="I7803" s="94"/>
      <c r="J7803" s="94"/>
      <c r="L7803" s="15"/>
      <c r="M7803" s="15"/>
      <c r="N7803" s="15"/>
    </row>
    <row r="7804" spans="2:14" s="25" customFormat="1" ht="15" customHeight="1" x14ac:dyDescent="0.3">
      <c r="B7804" s="25" t="str">
        <f>IF(A7804="","",VLOOKUP(A7804,Tabulka3[[Číslo registrace  u jednorázové akce]:[Příjmení]],2,0))</f>
        <v/>
      </c>
      <c r="C7804" s="25" t="str">
        <f>IF(A7804="","",VLOOKUP(A7804,Tabulka3[[Číslo registrace  u jednorázové akce]:[Příjmení]],3,0))</f>
        <v/>
      </c>
      <c r="I7804" s="94"/>
      <c r="J7804" s="94"/>
      <c r="L7804" s="15"/>
      <c r="M7804" s="15"/>
      <c r="N7804" s="15"/>
    </row>
    <row r="7805" spans="2:14" s="25" customFormat="1" ht="15" customHeight="1" x14ac:dyDescent="0.3">
      <c r="B7805" s="25" t="str">
        <f>IF(A7805="","",VLOOKUP(A7805,Tabulka3[[Číslo registrace  u jednorázové akce]:[Příjmení]],2,0))</f>
        <v/>
      </c>
      <c r="C7805" s="25" t="str">
        <f>IF(A7805="","",VLOOKUP(A7805,Tabulka3[[Číslo registrace  u jednorázové akce]:[Příjmení]],3,0))</f>
        <v/>
      </c>
      <c r="I7805" s="94"/>
      <c r="J7805" s="94"/>
      <c r="L7805" s="15"/>
      <c r="M7805" s="15"/>
      <c r="N7805" s="15"/>
    </row>
    <row r="7806" spans="2:14" s="25" customFormat="1" ht="15" customHeight="1" x14ac:dyDescent="0.3">
      <c r="B7806" s="25" t="str">
        <f>IF(A7806="","",VLOOKUP(A7806,Tabulka3[[Číslo registrace  u jednorázové akce]:[Příjmení]],2,0))</f>
        <v/>
      </c>
      <c r="C7806" s="25" t="str">
        <f>IF(A7806="","",VLOOKUP(A7806,Tabulka3[[Číslo registrace  u jednorázové akce]:[Příjmení]],3,0))</f>
        <v/>
      </c>
      <c r="I7806" s="94"/>
      <c r="J7806" s="94"/>
      <c r="L7806" s="15"/>
      <c r="M7806" s="15"/>
      <c r="N7806" s="15"/>
    </row>
    <row r="7807" spans="2:14" s="25" customFormat="1" ht="15" customHeight="1" x14ac:dyDescent="0.3">
      <c r="B7807" s="25" t="str">
        <f>IF(A7807="","",VLOOKUP(A7807,Tabulka3[[Číslo registrace  u jednorázové akce]:[Příjmení]],2,0))</f>
        <v/>
      </c>
      <c r="C7807" s="25" t="str">
        <f>IF(A7807="","",VLOOKUP(A7807,Tabulka3[[Číslo registrace  u jednorázové akce]:[Příjmení]],3,0))</f>
        <v/>
      </c>
      <c r="I7807" s="94"/>
      <c r="J7807" s="94"/>
      <c r="L7807" s="15"/>
      <c r="M7807" s="15"/>
      <c r="N7807" s="15"/>
    </row>
    <row r="7808" spans="2:14" s="25" customFormat="1" ht="15" customHeight="1" x14ac:dyDescent="0.3">
      <c r="B7808" s="25" t="str">
        <f>IF(A7808="","",VLOOKUP(A7808,Tabulka3[[Číslo registrace  u jednorázové akce]:[Příjmení]],2,0))</f>
        <v/>
      </c>
      <c r="C7808" s="25" t="str">
        <f>IF(A7808="","",VLOOKUP(A7808,Tabulka3[[Číslo registrace  u jednorázové akce]:[Příjmení]],3,0))</f>
        <v/>
      </c>
      <c r="I7808" s="94"/>
      <c r="J7808" s="94"/>
      <c r="L7808" s="15"/>
      <c r="M7808" s="15"/>
      <c r="N7808" s="15"/>
    </row>
    <row r="7809" spans="2:14" s="25" customFormat="1" ht="15" customHeight="1" x14ac:dyDescent="0.3">
      <c r="B7809" s="25" t="str">
        <f>IF(A7809="","",VLOOKUP(A7809,Tabulka3[[Číslo registrace  u jednorázové akce]:[Příjmení]],2,0))</f>
        <v/>
      </c>
      <c r="C7809" s="25" t="str">
        <f>IF(A7809="","",VLOOKUP(A7809,Tabulka3[[Číslo registrace  u jednorázové akce]:[Příjmení]],3,0))</f>
        <v/>
      </c>
      <c r="I7809" s="94"/>
      <c r="J7809" s="94"/>
      <c r="L7809" s="15"/>
      <c r="M7809" s="15"/>
      <c r="N7809" s="15"/>
    </row>
    <row r="7810" spans="2:14" s="25" customFormat="1" ht="15" customHeight="1" x14ac:dyDescent="0.3">
      <c r="B7810" s="25" t="str">
        <f>IF(A7810="","",VLOOKUP(A7810,Tabulka3[[Číslo registrace  u jednorázové akce]:[Příjmení]],2,0))</f>
        <v/>
      </c>
      <c r="C7810" s="25" t="str">
        <f>IF(A7810="","",VLOOKUP(A7810,Tabulka3[[Číslo registrace  u jednorázové akce]:[Příjmení]],3,0))</f>
        <v/>
      </c>
      <c r="I7810" s="94"/>
      <c r="J7810" s="94"/>
      <c r="L7810" s="15"/>
      <c r="M7810" s="15"/>
      <c r="N7810" s="15"/>
    </row>
    <row r="7811" spans="2:14" s="25" customFormat="1" ht="15" customHeight="1" x14ac:dyDescent="0.3">
      <c r="B7811" s="25" t="str">
        <f>IF(A7811="","",VLOOKUP(A7811,Tabulka3[[Číslo registrace  u jednorázové akce]:[Příjmení]],2,0))</f>
        <v/>
      </c>
      <c r="C7811" s="25" t="str">
        <f>IF(A7811="","",VLOOKUP(A7811,Tabulka3[[Číslo registrace  u jednorázové akce]:[Příjmení]],3,0))</f>
        <v/>
      </c>
      <c r="I7811" s="94"/>
      <c r="J7811" s="94"/>
      <c r="L7811" s="15"/>
      <c r="M7811" s="15"/>
      <c r="N7811" s="15"/>
    </row>
    <row r="7812" spans="2:14" s="25" customFormat="1" ht="15" customHeight="1" x14ac:dyDescent="0.3">
      <c r="B7812" s="25" t="str">
        <f>IF(A7812="","",VLOOKUP(A7812,Tabulka3[[Číslo registrace  u jednorázové akce]:[Příjmení]],2,0))</f>
        <v/>
      </c>
      <c r="C7812" s="25" t="str">
        <f>IF(A7812="","",VLOOKUP(A7812,Tabulka3[[Číslo registrace  u jednorázové akce]:[Příjmení]],3,0))</f>
        <v/>
      </c>
      <c r="I7812" s="94"/>
      <c r="J7812" s="94"/>
      <c r="L7812" s="15"/>
      <c r="M7812" s="15"/>
      <c r="N7812" s="15"/>
    </row>
    <row r="7813" spans="2:14" s="25" customFormat="1" ht="15" customHeight="1" x14ac:dyDescent="0.3">
      <c r="B7813" s="25" t="str">
        <f>IF(A7813="","",VLOOKUP(A7813,Tabulka3[[Číslo registrace  u jednorázové akce]:[Příjmení]],2,0))</f>
        <v/>
      </c>
      <c r="C7813" s="25" t="str">
        <f>IF(A7813="","",VLOOKUP(A7813,Tabulka3[[Číslo registrace  u jednorázové akce]:[Příjmení]],3,0))</f>
        <v/>
      </c>
      <c r="I7813" s="94"/>
      <c r="J7813" s="94"/>
      <c r="L7813" s="15"/>
      <c r="M7813" s="15"/>
      <c r="N7813" s="15"/>
    </row>
    <row r="7814" spans="2:14" s="25" customFormat="1" ht="15" customHeight="1" x14ac:dyDescent="0.3">
      <c r="B7814" s="25" t="str">
        <f>IF(A7814="","",VLOOKUP(A7814,Tabulka3[[Číslo registrace  u jednorázové akce]:[Příjmení]],2,0))</f>
        <v/>
      </c>
      <c r="C7814" s="25" t="str">
        <f>IF(A7814="","",VLOOKUP(A7814,Tabulka3[[Číslo registrace  u jednorázové akce]:[Příjmení]],3,0))</f>
        <v/>
      </c>
      <c r="I7814" s="94"/>
      <c r="J7814" s="94"/>
      <c r="L7814" s="15"/>
      <c r="M7814" s="15"/>
      <c r="N7814" s="15"/>
    </row>
    <row r="7815" spans="2:14" s="25" customFormat="1" ht="15" customHeight="1" x14ac:dyDescent="0.3">
      <c r="B7815" s="25" t="str">
        <f>IF(A7815="","",VLOOKUP(A7815,Tabulka3[[Číslo registrace  u jednorázové akce]:[Příjmení]],2,0))</f>
        <v/>
      </c>
      <c r="C7815" s="25" t="str">
        <f>IF(A7815="","",VLOOKUP(A7815,Tabulka3[[Číslo registrace  u jednorázové akce]:[Příjmení]],3,0))</f>
        <v/>
      </c>
      <c r="I7815" s="94"/>
      <c r="J7815" s="94"/>
      <c r="L7815" s="15"/>
      <c r="M7815" s="15"/>
      <c r="N7815" s="15"/>
    </row>
    <row r="7816" spans="2:14" s="25" customFormat="1" ht="15" customHeight="1" x14ac:dyDescent="0.3">
      <c r="B7816" s="25" t="str">
        <f>IF(A7816="","",VLOOKUP(A7816,Tabulka3[[Číslo registrace  u jednorázové akce]:[Příjmení]],2,0))</f>
        <v/>
      </c>
      <c r="C7816" s="25" t="str">
        <f>IF(A7816="","",VLOOKUP(A7816,Tabulka3[[Číslo registrace  u jednorázové akce]:[Příjmení]],3,0))</f>
        <v/>
      </c>
      <c r="I7816" s="94"/>
      <c r="J7816" s="94"/>
      <c r="L7816" s="15"/>
      <c r="M7816" s="15"/>
      <c r="N7816" s="15"/>
    </row>
    <row r="7817" spans="2:14" s="25" customFormat="1" ht="15" customHeight="1" x14ac:dyDescent="0.3">
      <c r="B7817" s="25" t="str">
        <f>IF(A7817="","",VLOOKUP(A7817,Tabulka3[[Číslo registrace  u jednorázové akce]:[Příjmení]],2,0))</f>
        <v/>
      </c>
      <c r="C7817" s="25" t="str">
        <f>IF(A7817="","",VLOOKUP(A7817,Tabulka3[[Číslo registrace  u jednorázové akce]:[Příjmení]],3,0))</f>
        <v/>
      </c>
      <c r="I7817" s="94"/>
      <c r="J7817" s="94"/>
      <c r="L7817" s="15"/>
      <c r="M7817" s="15"/>
      <c r="N7817" s="15"/>
    </row>
    <row r="7818" spans="2:14" s="25" customFormat="1" ht="15" customHeight="1" x14ac:dyDescent="0.3">
      <c r="B7818" s="25" t="str">
        <f>IF(A7818="","",VLOOKUP(A7818,Tabulka3[[Číslo registrace  u jednorázové akce]:[Příjmení]],2,0))</f>
        <v/>
      </c>
      <c r="C7818" s="25" t="str">
        <f>IF(A7818="","",VLOOKUP(A7818,Tabulka3[[Číslo registrace  u jednorázové akce]:[Příjmení]],3,0))</f>
        <v/>
      </c>
      <c r="I7818" s="94"/>
      <c r="J7818" s="94"/>
      <c r="L7818" s="15"/>
      <c r="M7818" s="15"/>
      <c r="N7818" s="15"/>
    </row>
    <row r="7819" spans="2:14" s="25" customFormat="1" ht="15" customHeight="1" x14ac:dyDescent="0.3">
      <c r="B7819" s="25" t="str">
        <f>IF(A7819="","",VLOOKUP(A7819,Tabulka3[[Číslo registrace  u jednorázové akce]:[Příjmení]],2,0))</f>
        <v/>
      </c>
      <c r="C7819" s="25" t="str">
        <f>IF(A7819="","",VLOOKUP(A7819,Tabulka3[[Číslo registrace  u jednorázové akce]:[Příjmení]],3,0))</f>
        <v/>
      </c>
      <c r="I7819" s="94"/>
      <c r="J7819" s="94"/>
      <c r="L7819" s="15"/>
      <c r="M7819" s="15"/>
      <c r="N7819" s="15"/>
    </row>
    <row r="7820" spans="2:14" s="25" customFormat="1" ht="15" customHeight="1" x14ac:dyDescent="0.3">
      <c r="B7820" s="25" t="str">
        <f>IF(A7820="","",VLOOKUP(A7820,Tabulka3[[Číslo registrace  u jednorázové akce]:[Příjmení]],2,0))</f>
        <v/>
      </c>
      <c r="C7820" s="25" t="str">
        <f>IF(A7820="","",VLOOKUP(A7820,Tabulka3[[Číslo registrace  u jednorázové akce]:[Příjmení]],3,0))</f>
        <v/>
      </c>
      <c r="I7820" s="94"/>
      <c r="J7820" s="94"/>
      <c r="L7820" s="15"/>
      <c r="M7820" s="15"/>
      <c r="N7820" s="15"/>
    </row>
    <row r="7821" spans="2:14" s="25" customFormat="1" ht="15" customHeight="1" x14ac:dyDescent="0.3">
      <c r="B7821" s="25" t="str">
        <f>IF(A7821="","",VLOOKUP(A7821,Tabulka3[[Číslo registrace  u jednorázové akce]:[Příjmení]],2,0))</f>
        <v/>
      </c>
      <c r="C7821" s="25" t="str">
        <f>IF(A7821="","",VLOOKUP(A7821,Tabulka3[[Číslo registrace  u jednorázové akce]:[Příjmení]],3,0))</f>
        <v/>
      </c>
      <c r="I7821" s="94"/>
      <c r="J7821" s="94"/>
      <c r="L7821" s="15"/>
      <c r="M7821" s="15"/>
      <c r="N7821" s="15"/>
    </row>
    <row r="7822" spans="2:14" s="25" customFormat="1" ht="15" customHeight="1" x14ac:dyDescent="0.3">
      <c r="B7822" s="25" t="str">
        <f>IF(A7822="","",VLOOKUP(A7822,Tabulka3[[Číslo registrace  u jednorázové akce]:[Příjmení]],2,0))</f>
        <v/>
      </c>
      <c r="C7822" s="25" t="str">
        <f>IF(A7822="","",VLOOKUP(A7822,Tabulka3[[Číslo registrace  u jednorázové akce]:[Příjmení]],3,0))</f>
        <v/>
      </c>
      <c r="I7822" s="94"/>
      <c r="J7822" s="94"/>
      <c r="L7822" s="15"/>
      <c r="M7822" s="15"/>
      <c r="N7822" s="15"/>
    </row>
    <row r="7823" spans="2:14" s="25" customFormat="1" ht="15" customHeight="1" x14ac:dyDescent="0.3">
      <c r="B7823" s="25" t="str">
        <f>IF(A7823="","",VLOOKUP(A7823,Tabulka3[[Číslo registrace  u jednorázové akce]:[Příjmení]],2,0))</f>
        <v/>
      </c>
      <c r="C7823" s="25" t="str">
        <f>IF(A7823="","",VLOOKUP(A7823,Tabulka3[[Číslo registrace  u jednorázové akce]:[Příjmení]],3,0))</f>
        <v/>
      </c>
      <c r="I7823" s="94"/>
      <c r="J7823" s="94"/>
      <c r="L7823" s="15"/>
      <c r="M7823" s="15"/>
      <c r="N7823" s="15"/>
    </row>
    <row r="7824" spans="2:14" s="25" customFormat="1" ht="15" customHeight="1" x14ac:dyDescent="0.3">
      <c r="B7824" s="25" t="str">
        <f>IF(A7824="","",VLOOKUP(A7824,Tabulka3[[Číslo registrace  u jednorázové akce]:[Příjmení]],2,0))</f>
        <v/>
      </c>
      <c r="C7824" s="25" t="str">
        <f>IF(A7824="","",VLOOKUP(A7824,Tabulka3[[Číslo registrace  u jednorázové akce]:[Příjmení]],3,0))</f>
        <v/>
      </c>
      <c r="I7824" s="94"/>
      <c r="J7824" s="94"/>
      <c r="L7824" s="15"/>
      <c r="M7824" s="15"/>
      <c r="N7824" s="15"/>
    </row>
    <row r="7825" spans="2:14" s="25" customFormat="1" ht="15" customHeight="1" x14ac:dyDescent="0.3">
      <c r="B7825" s="25" t="str">
        <f>IF(A7825="","",VLOOKUP(A7825,Tabulka3[[Číslo registrace  u jednorázové akce]:[Příjmení]],2,0))</f>
        <v/>
      </c>
      <c r="C7825" s="25" t="str">
        <f>IF(A7825="","",VLOOKUP(A7825,Tabulka3[[Číslo registrace  u jednorázové akce]:[Příjmení]],3,0))</f>
        <v/>
      </c>
      <c r="I7825" s="94"/>
      <c r="J7825" s="94"/>
      <c r="L7825" s="15"/>
      <c r="M7825" s="15"/>
      <c r="N7825" s="15"/>
    </row>
    <row r="7826" spans="2:14" s="25" customFormat="1" ht="15" customHeight="1" x14ac:dyDescent="0.3">
      <c r="B7826" s="25" t="str">
        <f>IF(A7826="","",VLOOKUP(A7826,Tabulka3[[Číslo registrace  u jednorázové akce]:[Příjmení]],2,0))</f>
        <v/>
      </c>
      <c r="C7826" s="25" t="str">
        <f>IF(A7826="","",VLOOKUP(A7826,Tabulka3[[Číslo registrace  u jednorázové akce]:[Příjmení]],3,0))</f>
        <v/>
      </c>
      <c r="I7826" s="94"/>
      <c r="J7826" s="94"/>
      <c r="L7826" s="15"/>
      <c r="M7826" s="15"/>
      <c r="N7826" s="15"/>
    </row>
    <row r="7827" spans="2:14" s="25" customFormat="1" ht="15" customHeight="1" x14ac:dyDescent="0.3">
      <c r="B7827" s="25" t="str">
        <f>IF(A7827="","",VLOOKUP(A7827,Tabulka3[[Číslo registrace  u jednorázové akce]:[Příjmení]],2,0))</f>
        <v/>
      </c>
      <c r="C7827" s="25" t="str">
        <f>IF(A7827="","",VLOOKUP(A7827,Tabulka3[[Číslo registrace  u jednorázové akce]:[Příjmení]],3,0))</f>
        <v/>
      </c>
      <c r="I7827" s="94"/>
      <c r="J7827" s="94"/>
      <c r="L7827" s="15"/>
      <c r="M7827" s="15"/>
      <c r="N7827" s="15"/>
    </row>
    <row r="7828" spans="2:14" s="25" customFormat="1" ht="15" customHeight="1" x14ac:dyDescent="0.3">
      <c r="B7828" s="25" t="str">
        <f>IF(A7828="","",VLOOKUP(A7828,Tabulka3[[Číslo registrace  u jednorázové akce]:[Příjmení]],2,0))</f>
        <v/>
      </c>
      <c r="C7828" s="25" t="str">
        <f>IF(A7828="","",VLOOKUP(A7828,Tabulka3[[Číslo registrace  u jednorázové akce]:[Příjmení]],3,0))</f>
        <v/>
      </c>
      <c r="I7828" s="94"/>
      <c r="J7828" s="94"/>
      <c r="L7828" s="15"/>
      <c r="M7828" s="15"/>
      <c r="N7828" s="15"/>
    </row>
    <row r="7829" spans="2:14" s="25" customFormat="1" ht="15" customHeight="1" x14ac:dyDescent="0.3">
      <c r="B7829" s="25" t="str">
        <f>IF(A7829="","",VLOOKUP(A7829,Tabulka3[[Číslo registrace  u jednorázové akce]:[Příjmení]],2,0))</f>
        <v/>
      </c>
      <c r="C7829" s="25" t="str">
        <f>IF(A7829="","",VLOOKUP(A7829,Tabulka3[[Číslo registrace  u jednorázové akce]:[Příjmení]],3,0))</f>
        <v/>
      </c>
      <c r="I7829" s="94"/>
      <c r="J7829" s="94"/>
      <c r="L7829" s="15"/>
      <c r="M7829" s="15"/>
      <c r="N7829" s="15"/>
    </row>
    <row r="7830" spans="2:14" s="25" customFormat="1" ht="15" customHeight="1" x14ac:dyDescent="0.3">
      <c r="B7830" s="25" t="str">
        <f>IF(A7830="","",VLOOKUP(A7830,Tabulka3[[Číslo registrace  u jednorázové akce]:[Příjmení]],2,0))</f>
        <v/>
      </c>
      <c r="C7830" s="25" t="str">
        <f>IF(A7830="","",VLOOKUP(A7830,Tabulka3[[Číslo registrace  u jednorázové akce]:[Příjmení]],3,0))</f>
        <v/>
      </c>
      <c r="I7830" s="94"/>
      <c r="J7830" s="94"/>
      <c r="L7830" s="15"/>
      <c r="M7830" s="15"/>
      <c r="N7830" s="15"/>
    </row>
    <row r="7831" spans="2:14" s="25" customFormat="1" ht="15" customHeight="1" x14ac:dyDescent="0.3">
      <c r="B7831" s="25" t="str">
        <f>IF(A7831="","",VLOOKUP(A7831,Tabulka3[[Číslo registrace  u jednorázové akce]:[Příjmení]],2,0))</f>
        <v/>
      </c>
      <c r="C7831" s="25" t="str">
        <f>IF(A7831="","",VLOOKUP(A7831,Tabulka3[[Číslo registrace  u jednorázové akce]:[Příjmení]],3,0))</f>
        <v/>
      </c>
      <c r="I7831" s="94"/>
      <c r="J7831" s="94"/>
      <c r="L7831" s="15"/>
      <c r="M7831" s="15"/>
      <c r="N7831" s="15"/>
    </row>
    <row r="7832" spans="2:14" s="25" customFormat="1" ht="15" customHeight="1" x14ac:dyDescent="0.3">
      <c r="B7832" s="25" t="str">
        <f>IF(A7832="","",VLOOKUP(A7832,Tabulka3[[Číslo registrace  u jednorázové akce]:[Příjmení]],2,0))</f>
        <v/>
      </c>
      <c r="C7832" s="25" t="str">
        <f>IF(A7832="","",VLOOKUP(A7832,Tabulka3[[Číslo registrace  u jednorázové akce]:[Příjmení]],3,0))</f>
        <v/>
      </c>
      <c r="I7832" s="94"/>
      <c r="J7832" s="94"/>
      <c r="L7832" s="15"/>
      <c r="M7832" s="15"/>
      <c r="N7832" s="15"/>
    </row>
    <row r="7833" spans="2:14" s="25" customFormat="1" ht="15" customHeight="1" x14ac:dyDescent="0.3">
      <c r="B7833" s="25" t="str">
        <f>IF(A7833="","",VLOOKUP(A7833,Tabulka3[[Číslo registrace  u jednorázové akce]:[Příjmení]],2,0))</f>
        <v/>
      </c>
      <c r="C7833" s="25" t="str">
        <f>IF(A7833="","",VLOOKUP(A7833,Tabulka3[[Číslo registrace  u jednorázové akce]:[Příjmení]],3,0))</f>
        <v/>
      </c>
      <c r="I7833" s="94"/>
      <c r="J7833" s="94"/>
      <c r="L7833" s="15"/>
      <c r="M7833" s="15"/>
      <c r="N7833" s="15"/>
    </row>
    <row r="7834" spans="2:14" s="25" customFormat="1" ht="15" customHeight="1" x14ac:dyDescent="0.3">
      <c r="B7834" s="25" t="str">
        <f>IF(A7834="","",VLOOKUP(A7834,Tabulka3[[Číslo registrace  u jednorázové akce]:[Příjmení]],2,0))</f>
        <v/>
      </c>
      <c r="C7834" s="25" t="str">
        <f>IF(A7834="","",VLOOKUP(A7834,Tabulka3[[Číslo registrace  u jednorázové akce]:[Příjmení]],3,0))</f>
        <v/>
      </c>
      <c r="I7834" s="94"/>
      <c r="J7834" s="94"/>
      <c r="L7834" s="15"/>
      <c r="M7834" s="15"/>
      <c r="N7834" s="15"/>
    </row>
    <row r="7835" spans="2:14" s="25" customFormat="1" ht="15" customHeight="1" x14ac:dyDescent="0.3">
      <c r="B7835" s="25" t="str">
        <f>IF(A7835="","",VLOOKUP(A7835,Tabulka3[[Číslo registrace  u jednorázové akce]:[Příjmení]],2,0))</f>
        <v/>
      </c>
      <c r="C7835" s="25" t="str">
        <f>IF(A7835="","",VLOOKUP(A7835,Tabulka3[[Číslo registrace  u jednorázové akce]:[Příjmení]],3,0))</f>
        <v/>
      </c>
      <c r="I7835" s="94"/>
      <c r="J7835" s="94"/>
      <c r="L7835" s="15"/>
      <c r="M7835" s="15"/>
      <c r="N7835" s="15"/>
    </row>
    <row r="7836" spans="2:14" s="25" customFormat="1" ht="15" customHeight="1" x14ac:dyDescent="0.3">
      <c r="B7836" s="25" t="str">
        <f>IF(A7836="","",VLOOKUP(A7836,Tabulka3[[Číslo registrace  u jednorázové akce]:[Příjmení]],2,0))</f>
        <v/>
      </c>
      <c r="C7836" s="25" t="str">
        <f>IF(A7836="","",VLOOKUP(A7836,Tabulka3[[Číslo registrace  u jednorázové akce]:[Příjmení]],3,0))</f>
        <v/>
      </c>
      <c r="I7836" s="94"/>
      <c r="J7836" s="94"/>
      <c r="L7836" s="15"/>
      <c r="M7836" s="15"/>
      <c r="N7836" s="15"/>
    </row>
    <row r="7837" spans="2:14" s="25" customFormat="1" ht="15" customHeight="1" x14ac:dyDescent="0.3">
      <c r="B7837" s="25" t="str">
        <f>IF(A7837="","",VLOOKUP(A7837,Tabulka3[[Číslo registrace  u jednorázové akce]:[Příjmení]],2,0))</f>
        <v/>
      </c>
      <c r="C7837" s="25" t="str">
        <f>IF(A7837="","",VLOOKUP(A7837,Tabulka3[[Číslo registrace  u jednorázové akce]:[Příjmení]],3,0))</f>
        <v/>
      </c>
      <c r="I7837" s="94"/>
      <c r="J7837" s="94"/>
      <c r="L7837" s="15"/>
      <c r="M7837" s="15"/>
      <c r="N7837" s="15"/>
    </row>
    <row r="7838" spans="2:14" s="25" customFormat="1" ht="15" customHeight="1" x14ac:dyDescent="0.3">
      <c r="B7838" s="25" t="str">
        <f>IF(A7838="","",VLOOKUP(A7838,Tabulka3[[Číslo registrace  u jednorázové akce]:[Příjmení]],2,0))</f>
        <v/>
      </c>
      <c r="C7838" s="25" t="str">
        <f>IF(A7838="","",VLOOKUP(A7838,Tabulka3[[Číslo registrace  u jednorázové akce]:[Příjmení]],3,0))</f>
        <v/>
      </c>
      <c r="I7838" s="94"/>
      <c r="J7838" s="94"/>
      <c r="L7838" s="15"/>
      <c r="M7838" s="15"/>
      <c r="N7838" s="15"/>
    </row>
    <row r="7839" spans="2:14" s="25" customFormat="1" ht="15" customHeight="1" x14ac:dyDescent="0.3">
      <c r="B7839" s="25" t="str">
        <f>IF(A7839="","",VLOOKUP(A7839,Tabulka3[[Číslo registrace  u jednorázové akce]:[Příjmení]],2,0))</f>
        <v/>
      </c>
      <c r="C7839" s="25" t="str">
        <f>IF(A7839="","",VLOOKUP(A7839,Tabulka3[[Číslo registrace  u jednorázové akce]:[Příjmení]],3,0))</f>
        <v/>
      </c>
      <c r="I7839" s="94"/>
      <c r="J7839" s="94"/>
      <c r="L7839" s="15"/>
      <c r="M7839" s="15"/>
      <c r="N7839" s="15"/>
    </row>
    <row r="7840" spans="2:14" s="25" customFormat="1" ht="15" customHeight="1" x14ac:dyDescent="0.3">
      <c r="B7840" s="25" t="str">
        <f>IF(A7840="","",VLOOKUP(A7840,Tabulka3[[Číslo registrace  u jednorázové akce]:[Příjmení]],2,0))</f>
        <v/>
      </c>
      <c r="C7840" s="25" t="str">
        <f>IF(A7840="","",VLOOKUP(A7840,Tabulka3[[Číslo registrace  u jednorázové akce]:[Příjmení]],3,0))</f>
        <v/>
      </c>
      <c r="I7840" s="94"/>
      <c r="J7840" s="94"/>
      <c r="L7840" s="15"/>
      <c r="M7840" s="15"/>
      <c r="N7840" s="15"/>
    </row>
    <row r="7841" spans="2:14" s="25" customFormat="1" ht="15" customHeight="1" x14ac:dyDescent="0.3">
      <c r="B7841" s="25" t="str">
        <f>IF(A7841="","",VLOOKUP(A7841,Tabulka3[[Číslo registrace  u jednorázové akce]:[Příjmení]],2,0))</f>
        <v/>
      </c>
      <c r="C7841" s="25" t="str">
        <f>IF(A7841="","",VLOOKUP(A7841,Tabulka3[[Číslo registrace  u jednorázové akce]:[Příjmení]],3,0))</f>
        <v/>
      </c>
      <c r="I7841" s="94"/>
      <c r="J7841" s="94"/>
      <c r="L7841" s="15"/>
      <c r="M7841" s="15"/>
      <c r="N7841" s="15"/>
    </row>
    <row r="7842" spans="2:14" s="25" customFormat="1" ht="15" customHeight="1" x14ac:dyDescent="0.3">
      <c r="B7842" s="25" t="str">
        <f>IF(A7842="","",VLOOKUP(A7842,Tabulka3[[Číslo registrace  u jednorázové akce]:[Příjmení]],2,0))</f>
        <v/>
      </c>
      <c r="C7842" s="25" t="str">
        <f>IF(A7842="","",VLOOKUP(A7842,Tabulka3[[Číslo registrace  u jednorázové akce]:[Příjmení]],3,0))</f>
        <v/>
      </c>
      <c r="I7842" s="94"/>
      <c r="J7842" s="94"/>
      <c r="L7842" s="15"/>
      <c r="M7842" s="15"/>
      <c r="N7842" s="15"/>
    </row>
    <row r="7843" spans="2:14" s="25" customFormat="1" ht="15" customHeight="1" x14ac:dyDescent="0.3">
      <c r="B7843" s="25" t="str">
        <f>IF(A7843="","",VLOOKUP(A7843,Tabulka3[[Číslo registrace  u jednorázové akce]:[Příjmení]],2,0))</f>
        <v/>
      </c>
      <c r="C7843" s="25" t="str">
        <f>IF(A7843="","",VLOOKUP(A7843,Tabulka3[[Číslo registrace  u jednorázové akce]:[Příjmení]],3,0))</f>
        <v/>
      </c>
      <c r="I7843" s="94"/>
      <c r="J7843" s="94"/>
      <c r="L7843" s="15"/>
      <c r="M7843" s="15"/>
      <c r="N7843" s="15"/>
    </row>
    <row r="7844" spans="2:14" s="25" customFormat="1" ht="15" customHeight="1" x14ac:dyDescent="0.3">
      <c r="B7844" s="25" t="str">
        <f>IF(A7844="","",VLOOKUP(A7844,Tabulka3[[Číslo registrace  u jednorázové akce]:[Příjmení]],2,0))</f>
        <v/>
      </c>
      <c r="C7844" s="25" t="str">
        <f>IF(A7844="","",VLOOKUP(A7844,Tabulka3[[Číslo registrace  u jednorázové akce]:[Příjmení]],3,0))</f>
        <v/>
      </c>
      <c r="I7844" s="94"/>
      <c r="J7844" s="94"/>
      <c r="L7844" s="15"/>
      <c r="M7844" s="15"/>
      <c r="N7844" s="15"/>
    </row>
    <row r="7845" spans="2:14" s="25" customFormat="1" ht="15" customHeight="1" x14ac:dyDescent="0.3">
      <c r="B7845" s="25" t="str">
        <f>IF(A7845="","",VLOOKUP(A7845,Tabulka3[[Číslo registrace  u jednorázové akce]:[Příjmení]],2,0))</f>
        <v/>
      </c>
      <c r="C7845" s="25" t="str">
        <f>IF(A7845="","",VLOOKUP(A7845,Tabulka3[[Číslo registrace  u jednorázové akce]:[Příjmení]],3,0))</f>
        <v/>
      </c>
      <c r="I7845" s="94"/>
      <c r="J7845" s="94"/>
      <c r="L7845" s="15"/>
      <c r="M7845" s="15"/>
      <c r="N7845" s="15"/>
    </row>
    <row r="7846" spans="2:14" s="25" customFormat="1" ht="15" customHeight="1" x14ac:dyDescent="0.3">
      <c r="B7846" s="25" t="str">
        <f>IF(A7846="","",VLOOKUP(A7846,Tabulka3[[Číslo registrace  u jednorázové akce]:[Příjmení]],2,0))</f>
        <v/>
      </c>
      <c r="C7846" s="25" t="str">
        <f>IF(A7846="","",VLOOKUP(A7846,Tabulka3[[Číslo registrace  u jednorázové akce]:[Příjmení]],3,0))</f>
        <v/>
      </c>
      <c r="I7846" s="94"/>
      <c r="J7846" s="94"/>
      <c r="L7846" s="15"/>
      <c r="M7846" s="15"/>
      <c r="N7846" s="15"/>
    </row>
    <row r="7847" spans="2:14" s="25" customFormat="1" ht="15" customHeight="1" x14ac:dyDescent="0.3">
      <c r="B7847" s="25" t="str">
        <f>IF(A7847="","",VLOOKUP(A7847,Tabulka3[[Číslo registrace  u jednorázové akce]:[Příjmení]],2,0))</f>
        <v/>
      </c>
      <c r="C7847" s="25" t="str">
        <f>IF(A7847="","",VLOOKUP(A7847,Tabulka3[[Číslo registrace  u jednorázové akce]:[Příjmení]],3,0))</f>
        <v/>
      </c>
      <c r="I7847" s="94"/>
      <c r="J7847" s="94"/>
      <c r="L7847" s="15"/>
      <c r="M7847" s="15"/>
      <c r="N7847" s="15"/>
    </row>
    <row r="7848" spans="2:14" s="25" customFormat="1" ht="15" customHeight="1" x14ac:dyDescent="0.3">
      <c r="B7848" s="25" t="str">
        <f>IF(A7848="","",VLOOKUP(A7848,Tabulka3[[Číslo registrace  u jednorázové akce]:[Příjmení]],2,0))</f>
        <v/>
      </c>
      <c r="C7848" s="25" t="str">
        <f>IF(A7848="","",VLOOKUP(A7848,Tabulka3[[Číslo registrace  u jednorázové akce]:[Příjmení]],3,0))</f>
        <v/>
      </c>
      <c r="I7848" s="94"/>
      <c r="J7848" s="94"/>
      <c r="L7848" s="15"/>
      <c r="M7848" s="15"/>
      <c r="N7848" s="15"/>
    </row>
    <row r="7849" spans="2:14" s="25" customFormat="1" ht="15" customHeight="1" x14ac:dyDescent="0.3">
      <c r="B7849" s="25" t="str">
        <f>IF(A7849="","",VLOOKUP(A7849,Tabulka3[[Číslo registrace  u jednorázové akce]:[Příjmení]],2,0))</f>
        <v/>
      </c>
      <c r="C7849" s="25" t="str">
        <f>IF(A7849="","",VLOOKUP(A7849,Tabulka3[[Číslo registrace  u jednorázové akce]:[Příjmení]],3,0))</f>
        <v/>
      </c>
      <c r="I7849" s="94"/>
      <c r="J7849" s="94"/>
      <c r="L7849" s="15"/>
      <c r="M7849" s="15"/>
      <c r="N7849" s="15"/>
    </row>
    <row r="7850" spans="2:14" s="25" customFormat="1" ht="15" customHeight="1" x14ac:dyDescent="0.3">
      <c r="B7850" s="25" t="str">
        <f>IF(A7850="","",VLOOKUP(A7850,Tabulka3[[Číslo registrace  u jednorázové akce]:[Příjmení]],2,0))</f>
        <v/>
      </c>
      <c r="C7850" s="25" t="str">
        <f>IF(A7850="","",VLOOKUP(A7850,Tabulka3[[Číslo registrace  u jednorázové akce]:[Příjmení]],3,0))</f>
        <v/>
      </c>
      <c r="I7850" s="94"/>
      <c r="J7850" s="94"/>
      <c r="L7850" s="15"/>
      <c r="M7850" s="15"/>
      <c r="N7850" s="15"/>
    </row>
    <row r="7851" spans="2:14" s="25" customFormat="1" ht="15" customHeight="1" x14ac:dyDescent="0.3">
      <c r="B7851" s="25" t="str">
        <f>IF(A7851="","",VLOOKUP(A7851,Tabulka3[[Číslo registrace  u jednorázové akce]:[Příjmení]],2,0))</f>
        <v/>
      </c>
      <c r="C7851" s="25" t="str">
        <f>IF(A7851="","",VLOOKUP(A7851,Tabulka3[[Číslo registrace  u jednorázové akce]:[Příjmení]],3,0))</f>
        <v/>
      </c>
      <c r="I7851" s="94"/>
      <c r="J7851" s="94"/>
      <c r="L7851" s="15"/>
      <c r="M7851" s="15"/>
      <c r="N7851" s="15"/>
    </row>
    <row r="7852" spans="2:14" s="25" customFormat="1" ht="15" customHeight="1" x14ac:dyDescent="0.3">
      <c r="B7852" s="25" t="str">
        <f>IF(A7852="","",VLOOKUP(A7852,Tabulka3[[Číslo registrace  u jednorázové akce]:[Příjmení]],2,0))</f>
        <v/>
      </c>
      <c r="C7852" s="25" t="str">
        <f>IF(A7852="","",VLOOKUP(A7852,Tabulka3[[Číslo registrace  u jednorázové akce]:[Příjmení]],3,0))</f>
        <v/>
      </c>
      <c r="I7852" s="94"/>
      <c r="J7852" s="94"/>
      <c r="L7852" s="15"/>
      <c r="M7852" s="15"/>
      <c r="N7852" s="15"/>
    </row>
    <row r="7853" spans="2:14" s="25" customFormat="1" ht="15" customHeight="1" x14ac:dyDescent="0.3">
      <c r="B7853" s="25" t="str">
        <f>IF(A7853="","",VLOOKUP(A7853,Tabulka3[[Číslo registrace  u jednorázové akce]:[Příjmení]],2,0))</f>
        <v/>
      </c>
      <c r="C7853" s="25" t="str">
        <f>IF(A7853="","",VLOOKUP(A7853,Tabulka3[[Číslo registrace  u jednorázové akce]:[Příjmení]],3,0))</f>
        <v/>
      </c>
      <c r="I7853" s="94"/>
      <c r="J7853" s="94"/>
      <c r="L7853" s="15"/>
      <c r="M7853" s="15"/>
      <c r="N7853" s="15"/>
    </row>
    <row r="7854" spans="2:14" s="25" customFormat="1" ht="15" customHeight="1" x14ac:dyDescent="0.3">
      <c r="B7854" s="25" t="str">
        <f>IF(A7854="","",VLOOKUP(A7854,Tabulka3[[Číslo registrace  u jednorázové akce]:[Příjmení]],2,0))</f>
        <v/>
      </c>
      <c r="C7854" s="25" t="str">
        <f>IF(A7854="","",VLOOKUP(A7854,Tabulka3[[Číslo registrace  u jednorázové akce]:[Příjmení]],3,0))</f>
        <v/>
      </c>
      <c r="I7854" s="94"/>
      <c r="J7854" s="94"/>
      <c r="L7854" s="15"/>
      <c r="M7854" s="15"/>
      <c r="N7854" s="15"/>
    </row>
    <row r="7855" spans="2:14" s="25" customFormat="1" ht="15" customHeight="1" x14ac:dyDescent="0.3">
      <c r="B7855" s="25" t="str">
        <f>IF(A7855="","",VLOOKUP(A7855,Tabulka3[[Číslo registrace  u jednorázové akce]:[Příjmení]],2,0))</f>
        <v/>
      </c>
      <c r="C7855" s="25" t="str">
        <f>IF(A7855="","",VLOOKUP(A7855,Tabulka3[[Číslo registrace  u jednorázové akce]:[Příjmení]],3,0))</f>
        <v/>
      </c>
      <c r="I7855" s="94"/>
      <c r="J7855" s="94"/>
      <c r="L7855" s="15"/>
      <c r="M7855" s="15"/>
      <c r="N7855" s="15"/>
    </row>
    <row r="7856" spans="2:14" s="25" customFormat="1" ht="15" customHeight="1" x14ac:dyDescent="0.3">
      <c r="B7856" s="25" t="str">
        <f>IF(A7856="","",VLOOKUP(A7856,Tabulka3[[Číslo registrace  u jednorázové akce]:[Příjmení]],2,0))</f>
        <v/>
      </c>
      <c r="C7856" s="25" t="str">
        <f>IF(A7856="","",VLOOKUP(A7856,Tabulka3[[Číslo registrace  u jednorázové akce]:[Příjmení]],3,0))</f>
        <v/>
      </c>
      <c r="I7856" s="94"/>
      <c r="J7856" s="94"/>
      <c r="L7856" s="15"/>
      <c r="M7856" s="15"/>
      <c r="N7856" s="15"/>
    </row>
    <row r="7857" spans="2:14" s="25" customFormat="1" ht="15" customHeight="1" x14ac:dyDescent="0.3">
      <c r="B7857" s="25" t="str">
        <f>IF(A7857="","",VLOOKUP(A7857,Tabulka3[[Číslo registrace  u jednorázové akce]:[Příjmení]],2,0))</f>
        <v/>
      </c>
      <c r="C7857" s="25" t="str">
        <f>IF(A7857="","",VLOOKUP(A7857,Tabulka3[[Číslo registrace  u jednorázové akce]:[Příjmení]],3,0))</f>
        <v/>
      </c>
      <c r="I7857" s="94"/>
      <c r="J7857" s="94"/>
      <c r="L7857" s="15"/>
      <c r="M7857" s="15"/>
      <c r="N7857" s="15"/>
    </row>
    <row r="7858" spans="2:14" s="25" customFormat="1" ht="15" customHeight="1" x14ac:dyDescent="0.3">
      <c r="B7858" s="25" t="str">
        <f>IF(A7858="","",VLOOKUP(A7858,Tabulka3[[Číslo registrace  u jednorázové akce]:[Příjmení]],2,0))</f>
        <v/>
      </c>
      <c r="C7858" s="25" t="str">
        <f>IF(A7858="","",VLOOKUP(A7858,Tabulka3[[Číslo registrace  u jednorázové akce]:[Příjmení]],3,0))</f>
        <v/>
      </c>
      <c r="I7858" s="94"/>
      <c r="J7858" s="94"/>
      <c r="L7858" s="15"/>
      <c r="M7858" s="15"/>
      <c r="N7858" s="15"/>
    </row>
    <row r="7859" spans="2:14" s="25" customFormat="1" ht="15" customHeight="1" x14ac:dyDescent="0.3">
      <c r="B7859" s="25" t="str">
        <f>IF(A7859="","",VLOOKUP(A7859,Tabulka3[[Číslo registrace  u jednorázové akce]:[Příjmení]],2,0))</f>
        <v/>
      </c>
      <c r="C7859" s="25" t="str">
        <f>IF(A7859="","",VLOOKUP(A7859,Tabulka3[[Číslo registrace  u jednorázové akce]:[Příjmení]],3,0))</f>
        <v/>
      </c>
      <c r="I7859" s="94"/>
      <c r="J7859" s="94"/>
      <c r="L7859" s="15"/>
      <c r="M7859" s="15"/>
      <c r="N7859" s="15"/>
    </row>
    <row r="7860" spans="2:14" s="25" customFormat="1" ht="15" customHeight="1" x14ac:dyDescent="0.3">
      <c r="B7860" s="25" t="str">
        <f>IF(A7860="","",VLOOKUP(A7860,Tabulka3[[Číslo registrace  u jednorázové akce]:[Příjmení]],2,0))</f>
        <v/>
      </c>
      <c r="C7860" s="25" t="str">
        <f>IF(A7860="","",VLOOKUP(A7860,Tabulka3[[Číslo registrace  u jednorázové akce]:[Příjmení]],3,0))</f>
        <v/>
      </c>
      <c r="I7860" s="94"/>
      <c r="J7860" s="94"/>
      <c r="L7860" s="15"/>
      <c r="M7860" s="15"/>
      <c r="N7860" s="15"/>
    </row>
    <row r="7861" spans="2:14" s="25" customFormat="1" ht="15" customHeight="1" x14ac:dyDescent="0.3">
      <c r="B7861" s="25" t="str">
        <f>IF(A7861="","",VLOOKUP(A7861,Tabulka3[[Číslo registrace  u jednorázové akce]:[Příjmení]],2,0))</f>
        <v/>
      </c>
      <c r="C7861" s="25" t="str">
        <f>IF(A7861="","",VLOOKUP(A7861,Tabulka3[[Číslo registrace  u jednorázové akce]:[Příjmení]],3,0))</f>
        <v/>
      </c>
      <c r="I7861" s="94"/>
      <c r="J7861" s="94"/>
      <c r="L7861" s="15"/>
      <c r="M7861" s="15"/>
      <c r="N7861" s="15"/>
    </row>
    <row r="7862" spans="2:14" s="25" customFormat="1" ht="15" customHeight="1" x14ac:dyDescent="0.3">
      <c r="B7862" s="25" t="str">
        <f>IF(A7862="","",VLOOKUP(A7862,Tabulka3[[Číslo registrace  u jednorázové akce]:[Příjmení]],2,0))</f>
        <v/>
      </c>
      <c r="C7862" s="25" t="str">
        <f>IF(A7862="","",VLOOKUP(A7862,Tabulka3[[Číslo registrace  u jednorázové akce]:[Příjmení]],3,0))</f>
        <v/>
      </c>
      <c r="I7862" s="94"/>
      <c r="J7862" s="94"/>
      <c r="L7862" s="15"/>
      <c r="M7862" s="15"/>
      <c r="N7862" s="15"/>
    </row>
    <row r="7863" spans="2:14" s="25" customFormat="1" ht="15" customHeight="1" x14ac:dyDescent="0.3">
      <c r="B7863" s="25" t="str">
        <f>IF(A7863="","",VLOOKUP(A7863,Tabulka3[[Číslo registrace  u jednorázové akce]:[Příjmení]],2,0))</f>
        <v/>
      </c>
      <c r="C7863" s="25" t="str">
        <f>IF(A7863="","",VLOOKUP(A7863,Tabulka3[[Číslo registrace  u jednorázové akce]:[Příjmení]],3,0))</f>
        <v/>
      </c>
      <c r="I7863" s="94"/>
      <c r="J7863" s="94"/>
      <c r="L7863" s="15"/>
      <c r="M7863" s="15"/>
      <c r="N7863" s="15"/>
    </row>
    <row r="7864" spans="2:14" s="25" customFormat="1" ht="15" customHeight="1" x14ac:dyDescent="0.3">
      <c r="B7864" s="25" t="str">
        <f>IF(A7864="","",VLOOKUP(A7864,Tabulka3[[Číslo registrace  u jednorázové akce]:[Příjmení]],2,0))</f>
        <v/>
      </c>
      <c r="C7864" s="25" t="str">
        <f>IF(A7864="","",VLOOKUP(A7864,Tabulka3[[Číslo registrace  u jednorázové akce]:[Příjmení]],3,0))</f>
        <v/>
      </c>
      <c r="I7864" s="94"/>
      <c r="J7864" s="94"/>
      <c r="L7864" s="15"/>
      <c r="M7864" s="15"/>
      <c r="N7864" s="15"/>
    </row>
    <row r="7865" spans="2:14" s="25" customFormat="1" ht="15" customHeight="1" x14ac:dyDescent="0.3">
      <c r="B7865" s="25" t="str">
        <f>IF(A7865="","",VLOOKUP(A7865,Tabulka3[[Číslo registrace  u jednorázové akce]:[Příjmení]],2,0))</f>
        <v/>
      </c>
      <c r="C7865" s="25" t="str">
        <f>IF(A7865="","",VLOOKUP(A7865,Tabulka3[[Číslo registrace  u jednorázové akce]:[Příjmení]],3,0))</f>
        <v/>
      </c>
      <c r="I7865" s="94"/>
      <c r="J7865" s="94"/>
      <c r="L7865" s="15"/>
      <c r="M7865" s="15"/>
      <c r="N7865" s="15"/>
    </row>
    <row r="7866" spans="2:14" s="25" customFormat="1" ht="15" customHeight="1" x14ac:dyDescent="0.3">
      <c r="B7866" s="25" t="str">
        <f>IF(A7866="","",VLOOKUP(A7866,Tabulka3[[Číslo registrace  u jednorázové akce]:[Příjmení]],2,0))</f>
        <v/>
      </c>
      <c r="C7866" s="25" t="str">
        <f>IF(A7866="","",VLOOKUP(A7866,Tabulka3[[Číslo registrace  u jednorázové akce]:[Příjmení]],3,0))</f>
        <v/>
      </c>
      <c r="I7866" s="94"/>
      <c r="J7866" s="94"/>
      <c r="L7866" s="15"/>
      <c r="M7866" s="15"/>
      <c r="N7866" s="15"/>
    </row>
    <row r="7867" spans="2:14" s="25" customFormat="1" ht="15" customHeight="1" x14ac:dyDescent="0.3">
      <c r="B7867" s="25" t="str">
        <f>IF(A7867="","",VLOOKUP(A7867,Tabulka3[[Číslo registrace  u jednorázové akce]:[Příjmení]],2,0))</f>
        <v/>
      </c>
      <c r="C7867" s="25" t="str">
        <f>IF(A7867="","",VLOOKUP(A7867,Tabulka3[[Číslo registrace  u jednorázové akce]:[Příjmení]],3,0))</f>
        <v/>
      </c>
      <c r="I7867" s="94"/>
      <c r="J7867" s="94"/>
      <c r="L7867" s="15"/>
      <c r="M7867" s="15"/>
      <c r="N7867" s="15"/>
    </row>
    <row r="7868" spans="2:14" s="25" customFormat="1" ht="15" customHeight="1" x14ac:dyDescent="0.3">
      <c r="B7868" s="25" t="str">
        <f>IF(A7868="","",VLOOKUP(A7868,Tabulka3[[Číslo registrace  u jednorázové akce]:[Příjmení]],2,0))</f>
        <v/>
      </c>
      <c r="C7868" s="25" t="str">
        <f>IF(A7868="","",VLOOKUP(A7868,Tabulka3[[Číslo registrace  u jednorázové akce]:[Příjmení]],3,0))</f>
        <v/>
      </c>
      <c r="I7868" s="94"/>
      <c r="J7868" s="94"/>
      <c r="L7868" s="15"/>
      <c r="M7868" s="15"/>
      <c r="N7868" s="15"/>
    </row>
    <row r="7869" spans="2:14" s="25" customFormat="1" ht="15" customHeight="1" x14ac:dyDescent="0.3">
      <c r="B7869" s="25" t="str">
        <f>IF(A7869="","",VLOOKUP(A7869,Tabulka3[[Číslo registrace  u jednorázové akce]:[Příjmení]],2,0))</f>
        <v/>
      </c>
      <c r="C7869" s="25" t="str">
        <f>IF(A7869="","",VLOOKUP(A7869,Tabulka3[[Číslo registrace  u jednorázové akce]:[Příjmení]],3,0))</f>
        <v/>
      </c>
      <c r="I7869" s="94"/>
      <c r="J7869" s="94"/>
      <c r="L7869" s="15"/>
      <c r="M7869" s="15"/>
      <c r="N7869" s="15"/>
    </row>
    <row r="7870" spans="2:14" s="25" customFormat="1" ht="15" customHeight="1" x14ac:dyDescent="0.3">
      <c r="B7870" s="25" t="str">
        <f>IF(A7870="","",VLOOKUP(A7870,Tabulka3[[Číslo registrace  u jednorázové akce]:[Příjmení]],2,0))</f>
        <v/>
      </c>
      <c r="C7870" s="25" t="str">
        <f>IF(A7870="","",VLOOKUP(A7870,Tabulka3[[Číslo registrace  u jednorázové akce]:[Příjmení]],3,0))</f>
        <v/>
      </c>
      <c r="I7870" s="94"/>
      <c r="J7870" s="94"/>
      <c r="L7870" s="15"/>
      <c r="M7870" s="15"/>
      <c r="N7870" s="15"/>
    </row>
    <row r="7871" spans="2:14" s="25" customFormat="1" ht="15" customHeight="1" x14ac:dyDescent="0.3">
      <c r="B7871" s="25" t="str">
        <f>IF(A7871="","",VLOOKUP(A7871,Tabulka3[[Číslo registrace  u jednorázové akce]:[Příjmení]],2,0))</f>
        <v/>
      </c>
      <c r="C7871" s="25" t="str">
        <f>IF(A7871="","",VLOOKUP(A7871,Tabulka3[[Číslo registrace  u jednorázové akce]:[Příjmení]],3,0))</f>
        <v/>
      </c>
      <c r="I7871" s="94"/>
      <c r="J7871" s="94"/>
      <c r="L7871" s="15"/>
      <c r="M7871" s="15"/>
      <c r="N7871" s="15"/>
    </row>
    <row r="7872" spans="2:14" s="25" customFormat="1" ht="15" customHeight="1" x14ac:dyDescent="0.3">
      <c r="B7872" s="25" t="str">
        <f>IF(A7872="","",VLOOKUP(A7872,Tabulka3[[Číslo registrace  u jednorázové akce]:[Příjmení]],2,0))</f>
        <v/>
      </c>
      <c r="C7872" s="25" t="str">
        <f>IF(A7872="","",VLOOKUP(A7872,Tabulka3[[Číslo registrace  u jednorázové akce]:[Příjmení]],3,0))</f>
        <v/>
      </c>
      <c r="I7872" s="94"/>
      <c r="J7872" s="94"/>
      <c r="L7872" s="15"/>
      <c r="M7872" s="15"/>
      <c r="N7872" s="15"/>
    </row>
    <row r="7873" spans="2:14" s="25" customFormat="1" ht="15" customHeight="1" x14ac:dyDescent="0.3">
      <c r="B7873" s="25" t="str">
        <f>IF(A7873="","",VLOOKUP(A7873,Tabulka3[[Číslo registrace  u jednorázové akce]:[Příjmení]],2,0))</f>
        <v/>
      </c>
      <c r="C7873" s="25" t="str">
        <f>IF(A7873="","",VLOOKUP(A7873,Tabulka3[[Číslo registrace  u jednorázové akce]:[Příjmení]],3,0))</f>
        <v/>
      </c>
      <c r="I7873" s="94"/>
      <c r="J7873" s="94"/>
      <c r="L7873" s="15"/>
      <c r="M7873" s="15"/>
      <c r="N7873" s="15"/>
    </row>
    <row r="7874" spans="2:14" s="25" customFormat="1" ht="15" customHeight="1" x14ac:dyDescent="0.3">
      <c r="B7874" s="25" t="str">
        <f>IF(A7874="","",VLOOKUP(A7874,Tabulka3[[Číslo registrace  u jednorázové akce]:[Příjmení]],2,0))</f>
        <v/>
      </c>
      <c r="C7874" s="25" t="str">
        <f>IF(A7874="","",VLOOKUP(A7874,Tabulka3[[Číslo registrace  u jednorázové akce]:[Příjmení]],3,0))</f>
        <v/>
      </c>
      <c r="I7874" s="94"/>
      <c r="J7874" s="94"/>
      <c r="L7874" s="15"/>
      <c r="M7874" s="15"/>
      <c r="N7874" s="15"/>
    </row>
    <row r="7875" spans="2:14" s="25" customFormat="1" ht="15" customHeight="1" x14ac:dyDescent="0.3">
      <c r="B7875" s="25" t="str">
        <f>IF(A7875="","",VLOOKUP(A7875,Tabulka3[[Číslo registrace  u jednorázové akce]:[Příjmení]],2,0))</f>
        <v/>
      </c>
      <c r="C7875" s="25" t="str">
        <f>IF(A7875="","",VLOOKUP(A7875,Tabulka3[[Číslo registrace  u jednorázové akce]:[Příjmení]],3,0))</f>
        <v/>
      </c>
      <c r="I7875" s="94"/>
      <c r="J7875" s="94"/>
      <c r="L7875" s="15"/>
      <c r="M7875" s="15"/>
      <c r="N7875" s="15"/>
    </row>
    <row r="7876" spans="2:14" s="25" customFormat="1" ht="15" customHeight="1" x14ac:dyDescent="0.3">
      <c r="B7876" s="25" t="str">
        <f>IF(A7876="","",VLOOKUP(A7876,Tabulka3[[Číslo registrace  u jednorázové akce]:[Příjmení]],2,0))</f>
        <v/>
      </c>
      <c r="C7876" s="25" t="str">
        <f>IF(A7876="","",VLOOKUP(A7876,Tabulka3[[Číslo registrace  u jednorázové akce]:[Příjmení]],3,0))</f>
        <v/>
      </c>
      <c r="I7876" s="94"/>
      <c r="J7876" s="94"/>
      <c r="L7876" s="15"/>
      <c r="M7876" s="15"/>
      <c r="N7876" s="15"/>
    </row>
    <row r="7877" spans="2:14" s="25" customFormat="1" ht="15" customHeight="1" x14ac:dyDescent="0.3">
      <c r="B7877" s="25" t="str">
        <f>IF(A7877="","",VLOOKUP(A7877,Tabulka3[[Číslo registrace  u jednorázové akce]:[Příjmení]],2,0))</f>
        <v/>
      </c>
      <c r="C7877" s="25" t="str">
        <f>IF(A7877="","",VLOOKUP(A7877,Tabulka3[[Číslo registrace  u jednorázové akce]:[Příjmení]],3,0))</f>
        <v/>
      </c>
      <c r="I7877" s="94"/>
      <c r="J7877" s="94"/>
      <c r="L7877" s="15"/>
      <c r="M7877" s="15"/>
      <c r="N7877" s="15"/>
    </row>
    <row r="7878" spans="2:14" s="25" customFormat="1" ht="15" customHeight="1" x14ac:dyDescent="0.3">
      <c r="B7878" s="25" t="str">
        <f>IF(A7878="","",VLOOKUP(A7878,Tabulka3[[Číslo registrace  u jednorázové akce]:[Příjmení]],2,0))</f>
        <v/>
      </c>
      <c r="C7878" s="25" t="str">
        <f>IF(A7878="","",VLOOKUP(A7878,Tabulka3[[Číslo registrace  u jednorázové akce]:[Příjmení]],3,0))</f>
        <v/>
      </c>
      <c r="I7878" s="94"/>
      <c r="J7878" s="94"/>
      <c r="L7878" s="15"/>
      <c r="M7878" s="15"/>
      <c r="N7878" s="15"/>
    </row>
    <row r="7879" spans="2:14" s="25" customFormat="1" ht="15" customHeight="1" x14ac:dyDescent="0.3">
      <c r="B7879" s="25" t="str">
        <f>IF(A7879="","",VLOOKUP(A7879,Tabulka3[[Číslo registrace  u jednorázové akce]:[Příjmení]],2,0))</f>
        <v/>
      </c>
      <c r="C7879" s="25" t="str">
        <f>IF(A7879="","",VLOOKUP(A7879,Tabulka3[[Číslo registrace  u jednorázové akce]:[Příjmení]],3,0))</f>
        <v/>
      </c>
      <c r="I7879" s="94"/>
      <c r="J7879" s="94"/>
      <c r="L7879" s="15"/>
      <c r="M7879" s="15"/>
      <c r="N7879" s="15"/>
    </row>
    <row r="7880" spans="2:14" s="25" customFormat="1" ht="15" customHeight="1" x14ac:dyDescent="0.3">
      <c r="B7880" s="25" t="str">
        <f>IF(A7880="","",VLOOKUP(A7880,Tabulka3[[Číslo registrace  u jednorázové akce]:[Příjmení]],2,0))</f>
        <v/>
      </c>
      <c r="C7880" s="25" t="str">
        <f>IF(A7880="","",VLOOKUP(A7880,Tabulka3[[Číslo registrace  u jednorázové akce]:[Příjmení]],3,0))</f>
        <v/>
      </c>
      <c r="I7880" s="94"/>
      <c r="J7880" s="94"/>
      <c r="L7880" s="15"/>
      <c r="M7880" s="15"/>
      <c r="N7880" s="15"/>
    </row>
    <row r="7881" spans="2:14" s="25" customFormat="1" ht="15" customHeight="1" x14ac:dyDescent="0.3">
      <c r="B7881" s="25" t="str">
        <f>IF(A7881="","",VLOOKUP(A7881,Tabulka3[[Číslo registrace  u jednorázové akce]:[Příjmení]],2,0))</f>
        <v/>
      </c>
      <c r="C7881" s="25" t="str">
        <f>IF(A7881="","",VLOOKUP(A7881,Tabulka3[[Číslo registrace  u jednorázové akce]:[Příjmení]],3,0))</f>
        <v/>
      </c>
      <c r="I7881" s="94"/>
      <c r="J7881" s="94"/>
      <c r="L7881" s="15"/>
      <c r="M7881" s="15"/>
      <c r="N7881" s="15"/>
    </row>
    <row r="7882" spans="2:14" s="25" customFormat="1" ht="15" customHeight="1" x14ac:dyDescent="0.3">
      <c r="B7882" s="25" t="str">
        <f>IF(A7882="","",VLOOKUP(A7882,Tabulka3[[Číslo registrace  u jednorázové akce]:[Příjmení]],2,0))</f>
        <v/>
      </c>
      <c r="C7882" s="25" t="str">
        <f>IF(A7882="","",VLOOKUP(A7882,Tabulka3[[Číslo registrace  u jednorázové akce]:[Příjmení]],3,0))</f>
        <v/>
      </c>
      <c r="I7882" s="94"/>
      <c r="J7882" s="94"/>
      <c r="L7882" s="15"/>
      <c r="M7882" s="15"/>
      <c r="N7882" s="15"/>
    </row>
    <row r="7883" spans="2:14" s="25" customFormat="1" ht="15" customHeight="1" x14ac:dyDescent="0.3">
      <c r="B7883" s="25" t="str">
        <f>IF(A7883="","",VLOOKUP(A7883,Tabulka3[[Číslo registrace  u jednorázové akce]:[Příjmení]],2,0))</f>
        <v/>
      </c>
      <c r="C7883" s="25" t="str">
        <f>IF(A7883="","",VLOOKUP(A7883,Tabulka3[[Číslo registrace  u jednorázové akce]:[Příjmení]],3,0))</f>
        <v/>
      </c>
      <c r="I7883" s="94"/>
      <c r="J7883" s="94"/>
      <c r="L7883" s="15"/>
      <c r="M7883" s="15"/>
      <c r="N7883" s="15"/>
    </row>
    <row r="7884" spans="2:14" s="25" customFormat="1" ht="15" customHeight="1" x14ac:dyDescent="0.3">
      <c r="B7884" s="25" t="str">
        <f>IF(A7884="","",VLOOKUP(A7884,Tabulka3[[Číslo registrace  u jednorázové akce]:[Příjmení]],2,0))</f>
        <v/>
      </c>
      <c r="C7884" s="25" t="str">
        <f>IF(A7884="","",VLOOKUP(A7884,Tabulka3[[Číslo registrace  u jednorázové akce]:[Příjmení]],3,0))</f>
        <v/>
      </c>
      <c r="I7884" s="94"/>
      <c r="J7884" s="94"/>
      <c r="L7884" s="15"/>
      <c r="M7884" s="15"/>
      <c r="N7884" s="15"/>
    </row>
    <row r="7885" spans="2:14" s="25" customFormat="1" ht="15" customHeight="1" x14ac:dyDescent="0.3">
      <c r="B7885" s="25" t="str">
        <f>IF(A7885="","",VLOOKUP(A7885,Tabulka3[[Číslo registrace  u jednorázové akce]:[Příjmení]],2,0))</f>
        <v/>
      </c>
      <c r="C7885" s="25" t="str">
        <f>IF(A7885="","",VLOOKUP(A7885,Tabulka3[[Číslo registrace  u jednorázové akce]:[Příjmení]],3,0))</f>
        <v/>
      </c>
      <c r="I7885" s="94"/>
      <c r="J7885" s="94"/>
      <c r="L7885" s="15"/>
      <c r="M7885" s="15"/>
      <c r="N7885" s="15"/>
    </row>
    <row r="7886" spans="2:14" s="25" customFormat="1" ht="15" customHeight="1" x14ac:dyDescent="0.3">
      <c r="B7886" s="25" t="str">
        <f>IF(A7886="","",VLOOKUP(A7886,Tabulka3[[Číslo registrace  u jednorázové akce]:[Příjmení]],2,0))</f>
        <v/>
      </c>
      <c r="C7886" s="25" t="str">
        <f>IF(A7886="","",VLOOKUP(A7886,Tabulka3[[Číslo registrace  u jednorázové akce]:[Příjmení]],3,0))</f>
        <v/>
      </c>
      <c r="I7886" s="94"/>
      <c r="J7886" s="94"/>
      <c r="L7886" s="15"/>
      <c r="M7886" s="15"/>
      <c r="N7886" s="15"/>
    </row>
    <row r="7887" spans="2:14" s="25" customFormat="1" ht="15" customHeight="1" x14ac:dyDescent="0.3">
      <c r="B7887" s="25" t="str">
        <f>IF(A7887="","",VLOOKUP(A7887,Tabulka3[[Číslo registrace  u jednorázové akce]:[Příjmení]],2,0))</f>
        <v/>
      </c>
      <c r="C7887" s="25" t="str">
        <f>IF(A7887="","",VLOOKUP(A7887,Tabulka3[[Číslo registrace  u jednorázové akce]:[Příjmení]],3,0))</f>
        <v/>
      </c>
      <c r="I7887" s="94"/>
      <c r="J7887" s="94"/>
      <c r="L7887" s="15"/>
      <c r="M7887" s="15"/>
      <c r="N7887" s="15"/>
    </row>
    <row r="7888" spans="2:14" s="25" customFormat="1" ht="15" customHeight="1" x14ac:dyDescent="0.3">
      <c r="B7888" s="25" t="str">
        <f>IF(A7888="","",VLOOKUP(A7888,Tabulka3[[Číslo registrace  u jednorázové akce]:[Příjmení]],2,0))</f>
        <v/>
      </c>
      <c r="C7888" s="25" t="str">
        <f>IF(A7888="","",VLOOKUP(A7888,Tabulka3[[Číslo registrace  u jednorázové akce]:[Příjmení]],3,0))</f>
        <v/>
      </c>
      <c r="I7888" s="94"/>
      <c r="J7888" s="94"/>
      <c r="L7888" s="15"/>
      <c r="M7888" s="15"/>
      <c r="N7888" s="15"/>
    </row>
    <row r="7889" spans="2:14" s="25" customFormat="1" ht="15" customHeight="1" x14ac:dyDescent="0.3">
      <c r="B7889" s="25" t="str">
        <f>IF(A7889="","",VLOOKUP(A7889,Tabulka3[[Číslo registrace  u jednorázové akce]:[Příjmení]],2,0))</f>
        <v/>
      </c>
      <c r="C7889" s="25" t="str">
        <f>IF(A7889="","",VLOOKUP(A7889,Tabulka3[[Číslo registrace  u jednorázové akce]:[Příjmení]],3,0))</f>
        <v/>
      </c>
      <c r="I7889" s="94"/>
      <c r="J7889" s="94"/>
      <c r="L7889" s="15"/>
      <c r="M7889" s="15"/>
      <c r="N7889" s="15"/>
    </row>
    <row r="7890" spans="2:14" s="25" customFormat="1" ht="15" customHeight="1" x14ac:dyDescent="0.3">
      <c r="B7890" s="25" t="str">
        <f>IF(A7890="","",VLOOKUP(A7890,Tabulka3[[Číslo registrace  u jednorázové akce]:[Příjmení]],2,0))</f>
        <v/>
      </c>
      <c r="C7890" s="25" t="str">
        <f>IF(A7890="","",VLOOKUP(A7890,Tabulka3[[Číslo registrace  u jednorázové akce]:[Příjmení]],3,0))</f>
        <v/>
      </c>
      <c r="I7890" s="94"/>
      <c r="J7890" s="94"/>
      <c r="L7890" s="15"/>
      <c r="M7890" s="15"/>
      <c r="N7890" s="15"/>
    </row>
    <row r="7891" spans="2:14" s="25" customFormat="1" ht="15" customHeight="1" x14ac:dyDescent="0.3">
      <c r="B7891" s="25" t="str">
        <f>IF(A7891="","",VLOOKUP(A7891,Tabulka3[[Číslo registrace  u jednorázové akce]:[Příjmení]],2,0))</f>
        <v/>
      </c>
      <c r="C7891" s="25" t="str">
        <f>IF(A7891="","",VLOOKUP(A7891,Tabulka3[[Číslo registrace  u jednorázové akce]:[Příjmení]],3,0))</f>
        <v/>
      </c>
      <c r="I7891" s="94"/>
      <c r="J7891" s="94"/>
      <c r="L7891" s="15"/>
      <c r="M7891" s="15"/>
      <c r="N7891" s="15"/>
    </row>
    <row r="7892" spans="2:14" s="25" customFormat="1" ht="15" customHeight="1" x14ac:dyDescent="0.3">
      <c r="B7892" s="25" t="str">
        <f>IF(A7892="","",VLOOKUP(A7892,Tabulka3[[Číslo registrace  u jednorázové akce]:[Příjmení]],2,0))</f>
        <v/>
      </c>
      <c r="C7892" s="25" t="str">
        <f>IF(A7892="","",VLOOKUP(A7892,Tabulka3[[Číslo registrace  u jednorázové akce]:[Příjmení]],3,0))</f>
        <v/>
      </c>
      <c r="I7892" s="94"/>
      <c r="J7892" s="94"/>
      <c r="L7892" s="15"/>
      <c r="M7892" s="15"/>
      <c r="N7892" s="15"/>
    </row>
    <row r="7893" spans="2:14" s="25" customFormat="1" ht="15" customHeight="1" x14ac:dyDescent="0.3">
      <c r="B7893" s="25" t="str">
        <f>IF(A7893="","",VLOOKUP(A7893,Tabulka3[[Číslo registrace  u jednorázové akce]:[Příjmení]],2,0))</f>
        <v/>
      </c>
      <c r="C7893" s="25" t="str">
        <f>IF(A7893="","",VLOOKUP(A7893,Tabulka3[[Číslo registrace  u jednorázové akce]:[Příjmení]],3,0))</f>
        <v/>
      </c>
      <c r="I7893" s="94"/>
      <c r="J7893" s="94"/>
      <c r="L7893" s="15"/>
      <c r="M7893" s="15"/>
      <c r="N7893" s="15"/>
    </row>
    <row r="7894" spans="2:14" s="25" customFormat="1" ht="15" customHeight="1" x14ac:dyDescent="0.3">
      <c r="B7894" s="25" t="str">
        <f>IF(A7894="","",VLOOKUP(A7894,Tabulka3[[Číslo registrace  u jednorázové akce]:[Příjmení]],2,0))</f>
        <v/>
      </c>
      <c r="C7894" s="25" t="str">
        <f>IF(A7894="","",VLOOKUP(A7894,Tabulka3[[Číslo registrace  u jednorázové akce]:[Příjmení]],3,0))</f>
        <v/>
      </c>
      <c r="I7894" s="94"/>
      <c r="J7894" s="94"/>
      <c r="L7894" s="15"/>
      <c r="M7894" s="15"/>
      <c r="N7894" s="15"/>
    </row>
    <row r="7895" spans="2:14" s="25" customFormat="1" ht="15" customHeight="1" x14ac:dyDescent="0.3">
      <c r="B7895" s="25" t="str">
        <f>IF(A7895="","",VLOOKUP(A7895,Tabulka3[[Číslo registrace  u jednorázové akce]:[Příjmení]],2,0))</f>
        <v/>
      </c>
      <c r="C7895" s="25" t="str">
        <f>IF(A7895="","",VLOOKUP(A7895,Tabulka3[[Číslo registrace  u jednorázové akce]:[Příjmení]],3,0))</f>
        <v/>
      </c>
      <c r="I7895" s="94"/>
      <c r="J7895" s="94"/>
      <c r="L7895" s="15"/>
      <c r="M7895" s="15"/>
      <c r="N7895" s="15"/>
    </row>
    <row r="7896" spans="2:14" s="25" customFormat="1" ht="15" customHeight="1" x14ac:dyDescent="0.3">
      <c r="B7896" s="25" t="str">
        <f>IF(A7896="","",VLOOKUP(A7896,Tabulka3[[Číslo registrace  u jednorázové akce]:[Příjmení]],2,0))</f>
        <v/>
      </c>
      <c r="C7896" s="25" t="str">
        <f>IF(A7896="","",VLOOKUP(A7896,Tabulka3[[Číslo registrace  u jednorázové akce]:[Příjmení]],3,0))</f>
        <v/>
      </c>
      <c r="I7896" s="94"/>
      <c r="J7896" s="94"/>
      <c r="L7896" s="15"/>
      <c r="M7896" s="15"/>
      <c r="N7896" s="15"/>
    </row>
    <row r="7897" spans="2:14" s="25" customFormat="1" ht="15" customHeight="1" x14ac:dyDescent="0.3">
      <c r="B7897" s="25" t="str">
        <f>IF(A7897="","",VLOOKUP(A7897,Tabulka3[[Číslo registrace  u jednorázové akce]:[Příjmení]],2,0))</f>
        <v/>
      </c>
      <c r="C7897" s="25" t="str">
        <f>IF(A7897="","",VLOOKUP(A7897,Tabulka3[[Číslo registrace  u jednorázové akce]:[Příjmení]],3,0))</f>
        <v/>
      </c>
      <c r="I7897" s="94"/>
      <c r="J7897" s="94"/>
      <c r="L7897" s="15"/>
      <c r="M7897" s="15"/>
      <c r="N7897" s="15"/>
    </row>
    <row r="7898" spans="2:14" s="25" customFormat="1" ht="15" customHeight="1" x14ac:dyDescent="0.3">
      <c r="B7898" s="25" t="str">
        <f>IF(A7898="","",VLOOKUP(A7898,Tabulka3[[Číslo registrace  u jednorázové akce]:[Příjmení]],2,0))</f>
        <v/>
      </c>
      <c r="C7898" s="25" t="str">
        <f>IF(A7898="","",VLOOKUP(A7898,Tabulka3[[Číslo registrace  u jednorázové akce]:[Příjmení]],3,0))</f>
        <v/>
      </c>
      <c r="I7898" s="94"/>
      <c r="J7898" s="94"/>
      <c r="L7898" s="15"/>
      <c r="M7898" s="15"/>
      <c r="N7898" s="15"/>
    </row>
    <row r="7899" spans="2:14" s="25" customFormat="1" ht="15" customHeight="1" x14ac:dyDescent="0.3">
      <c r="B7899" s="25" t="str">
        <f>IF(A7899="","",VLOOKUP(A7899,Tabulka3[[Číslo registrace  u jednorázové akce]:[Příjmení]],2,0))</f>
        <v/>
      </c>
      <c r="C7899" s="25" t="str">
        <f>IF(A7899="","",VLOOKUP(A7899,Tabulka3[[Číslo registrace  u jednorázové akce]:[Příjmení]],3,0))</f>
        <v/>
      </c>
      <c r="I7899" s="94"/>
      <c r="J7899" s="94"/>
      <c r="L7899" s="15"/>
      <c r="M7899" s="15"/>
      <c r="N7899" s="15"/>
    </row>
    <row r="7900" spans="2:14" s="25" customFormat="1" ht="15" customHeight="1" x14ac:dyDescent="0.3">
      <c r="B7900" s="25" t="str">
        <f>IF(A7900="","",VLOOKUP(A7900,Tabulka3[[Číslo registrace  u jednorázové akce]:[Příjmení]],2,0))</f>
        <v/>
      </c>
      <c r="C7900" s="25" t="str">
        <f>IF(A7900="","",VLOOKUP(A7900,Tabulka3[[Číslo registrace  u jednorázové akce]:[Příjmení]],3,0))</f>
        <v/>
      </c>
      <c r="I7900" s="94"/>
      <c r="J7900" s="94"/>
      <c r="L7900" s="15"/>
      <c r="M7900" s="15"/>
      <c r="N7900" s="15"/>
    </row>
    <row r="7901" spans="2:14" s="25" customFormat="1" ht="15" customHeight="1" x14ac:dyDescent="0.3">
      <c r="B7901" s="25" t="str">
        <f>IF(A7901="","",VLOOKUP(A7901,Tabulka3[[Číslo registrace  u jednorázové akce]:[Příjmení]],2,0))</f>
        <v/>
      </c>
      <c r="C7901" s="25" t="str">
        <f>IF(A7901="","",VLOOKUP(A7901,Tabulka3[[Číslo registrace  u jednorázové akce]:[Příjmení]],3,0))</f>
        <v/>
      </c>
      <c r="I7901" s="94"/>
      <c r="J7901" s="94"/>
      <c r="L7901" s="15"/>
      <c r="M7901" s="15"/>
      <c r="N7901" s="15"/>
    </row>
    <row r="7902" spans="2:14" s="25" customFormat="1" ht="15" customHeight="1" x14ac:dyDescent="0.3">
      <c r="B7902" s="25" t="str">
        <f>IF(A7902="","",VLOOKUP(A7902,Tabulka3[[Číslo registrace  u jednorázové akce]:[Příjmení]],2,0))</f>
        <v/>
      </c>
      <c r="C7902" s="25" t="str">
        <f>IF(A7902="","",VLOOKUP(A7902,Tabulka3[[Číslo registrace  u jednorázové akce]:[Příjmení]],3,0))</f>
        <v/>
      </c>
      <c r="I7902" s="94"/>
      <c r="J7902" s="94"/>
      <c r="L7902" s="15"/>
      <c r="M7902" s="15"/>
      <c r="N7902" s="15"/>
    </row>
    <row r="7903" spans="2:14" s="25" customFormat="1" ht="15" customHeight="1" x14ac:dyDescent="0.3">
      <c r="B7903" s="25" t="str">
        <f>IF(A7903="","",VLOOKUP(A7903,Tabulka3[[Číslo registrace  u jednorázové akce]:[Příjmení]],2,0))</f>
        <v/>
      </c>
      <c r="C7903" s="25" t="str">
        <f>IF(A7903="","",VLOOKUP(A7903,Tabulka3[[Číslo registrace  u jednorázové akce]:[Příjmení]],3,0))</f>
        <v/>
      </c>
      <c r="I7903" s="94"/>
      <c r="J7903" s="94"/>
      <c r="L7903" s="15"/>
      <c r="M7903" s="15"/>
      <c r="N7903" s="15"/>
    </row>
    <row r="7904" spans="2:14" s="25" customFormat="1" ht="15" customHeight="1" x14ac:dyDescent="0.3">
      <c r="B7904" s="25" t="str">
        <f>IF(A7904="","",VLOOKUP(A7904,Tabulka3[[Číslo registrace  u jednorázové akce]:[Příjmení]],2,0))</f>
        <v/>
      </c>
      <c r="C7904" s="25" t="str">
        <f>IF(A7904="","",VLOOKUP(A7904,Tabulka3[[Číslo registrace  u jednorázové akce]:[Příjmení]],3,0))</f>
        <v/>
      </c>
      <c r="I7904" s="94"/>
      <c r="J7904" s="94"/>
      <c r="L7904" s="15"/>
      <c r="M7904" s="15"/>
      <c r="N7904" s="15"/>
    </row>
    <row r="7905" spans="2:14" s="25" customFormat="1" ht="15" customHeight="1" x14ac:dyDescent="0.3">
      <c r="B7905" s="25" t="str">
        <f>IF(A7905="","",VLOOKUP(A7905,Tabulka3[[Číslo registrace  u jednorázové akce]:[Příjmení]],2,0))</f>
        <v/>
      </c>
      <c r="C7905" s="25" t="str">
        <f>IF(A7905="","",VLOOKUP(A7905,Tabulka3[[Číslo registrace  u jednorázové akce]:[Příjmení]],3,0))</f>
        <v/>
      </c>
      <c r="I7905" s="94"/>
      <c r="J7905" s="94"/>
      <c r="L7905" s="15"/>
      <c r="M7905" s="15"/>
      <c r="N7905" s="15"/>
    </row>
    <row r="7906" spans="2:14" s="25" customFormat="1" ht="15" customHeight="1" x14ac:dyDescent="0.3">
      <c r="B7906" s="25" t="str">
        <f>IF(A7906="","",VLOOKUP(A7906,Tabulka3[[Číslo registrace  u jednorázové akce]:[Příjmení]],2,0))</f>
        <v/>
      </c>
      <c r="C7906" s="25" t="str">
        <f>IF(A7906="","",VLOOKUP(A7906,Tabulka3[[Číslo registrace  u jednorázové akce]:[Příjmení]],3,0))</f>
        <v/>
      </c>
      <c r="I7906" s="94"/>
      <c r="J7906" s="94"/>
      <c r="L7906" s="15"/>
      <c r="M7906" s="15"/>
      <c r="N7906" s="15"/>
    </row>
    <row r="7907" spans="2:14" s="25" customFormat="1" ht="15" customHeight="1" x14ac:dyDescent="0.3">
      <c r="B7907" s="25" t="str">
        <f>IF(A7907="","",VLOOKUP(A7907,Tabulka3[[Číslo registrace  u jednorázové akce]:[Příjmení]],2,0))</f>
        <v/>
      </c>
      <c r="C7907" s="25" t="str">
        <f>IF(A7907="","",VLOOKUP(A7907,Tabulka3[[Číslo registrace  u jednorázové akce]:[Příjmení]],3,0))</f>
        <v/>
      </c>
      <c r="I7907" s="94"/>
      <c r="J7907" s="94"/>
      <c r="L7907" s="15"/>
      <c r="M7907" s="15"/>
      <c r="N7907" s="15"/>
    </row>
    <row r="7908" spans="2:14" s="25" customFormat="1" ht="15" customHeight="1" x14ac:dyDescent="0.3">
      <c r="B7908" s="25" t="str">
        <f>IF(A7908="","",VLOOKUP(A7908,Tabulka3[[Číslo registrace  u jednorázové akce]:[Příjmení]],2,0))</f>
        <v/>
      </c>
      <c r="C7908" s="25" t="str">
        <f>IF(A7908="","",VLOOKUP(A7908,Tabulka3[[Číslo registrace  u jednorázové akce]:[Příjmení]],3,0))</f>
        <v/>
      </c>
      <c r="I7908" s="94"/>
      <c r="J7908" s="94"/>
      <c r="L7908" s="15"/>
      <c r="M7908" s="15"/>
      <c r="N7908" s="15"/>
    </row>
    <row r="7909" spans="2:14" s="25" customFormat="1" ht="15" customHeight="1" x14ac:dyDescent="0.3">
      <c r="B7909" s="25" t="str">
        <f>IF(A7909="","",VLOOKUP(A7909,Tabulka3[[Číslo registrace  u jednorázové akce]:[Příjmení]],2,0))</f>
        <v/>
      </c>
      <c r="C7909" s="25" t="str">
        <f>IF(A7909="","",VLOOKUP(A7909,Tabulka3[[Číslo registrace  u jednorázové akce]:[Příjmení]],3,0))</f>
        <v/>
      </c>
      <c r="I7909" s="94"/>
      <c r="J7909" s="94"/>
      <c r="L7909" s="15"/>
      <c r="M7909" s="15"/>
      <c r="N7909" s="15"/>
    </row>
    <row r="7910" spans="2:14" s="25" customFormat="1" ht="15" customHeight="1" x14ac:dyDescent="0.3">
      <c r="B7910" s="25" t="str">
        <f>IF(A7910="","",VLOOKUP(A7910,Tabulka3[[Číslo registrace  u jednorázové akce]:[Příjmení]],2,0))</f>
        <v/>
      </c>
      <c r="C7910" s="25" t="str">
        <f>IF(A7910="","",VLOOKUP(A7910,Tabulka3[[Číslo registrace  u jednorázové akce]:[Příjmení]],3,0))</f>
        <v/>
      </c>
      <c r="I7910" s="94"/>
      <c r="J7910" s="94"/>
      <c r="L7910" s="15"/>
      <c r="M7910" s="15"/>
      <c r="N7910" s="15"/>
    </row>
    <row r="7911" spans="2:14" s="25" customFormat="1" ht="15" customHeight="1" x14ac:dyDescent="0.3">
      <c r="B7911" s="25" t="str">
        <f>IF(A7911="","",VLOOKUP(A7911,Tabulka3[[Číslo registrace  u jednorázové akce]:[Příjmení]],2,0))</f>
        <v/>
      </c>
      <c r="C7911" s="25" t="str">
        <f>IF(A7911="","",VLOOKUP(A7911,Tabulka3[[Číslo registrace  u jednorázové akce]:[Příjmení]],3,0))</f>
        <v/>
      </c>
      <c r="I7911" s="94"/>
      <c r="J7911" s="94"/>
      <c r="L7911" s="15"/>
      <c r="M7911" s="15"/>
      <c r="N7911" s="15"/>
    </row>
    <row r="7912" spans="2:14" s="25" customFormat="1" ht="15" customHeight="1" x14ac:dyDescent="0.3">
      <c r="B7912" s="25" t="str">
        <f>IF(A7912="","",VLOOKUP(A7912,Tabulka3[[Číslo registrace  u jednorázové akce]:[Příjmení]],2,0))</f>
        <v/>
      </c>
      <c r="C7912" s="25" t="str">
        <f>IF(A7912="","",VLOOKUP(A7912,Tabulka3[[Číslo registrace  u jednorázové akce]:[Příjmení]],3,0))</f>
        <v/>
      </c>
      <c r="I7912" s="94"/>
      <c r="J7912" s="94"/>
      <c r="L7912" s="15"/>
      <c r="M7912" s="15"/>
      <c r="N7912" s="15"/>
    </row>
    <row r="7913" spans="2:14" s="25" customFormat="1" ht="15" customHeight="1" x14ac:dyDescent="0.3">
      <c r="B7913" s="25" t="str">
        <f>IF(A7913="","",VLOOKUP(A7913,Tabulka3[[Číslo registrace  u jednorázové akce]:[Příjmení]],2,0))</f>
        <v/>
      </c>
      <c r="C7913" s="25" t="str">
        <f>IF(A7913="","",VLOOKUP(A7913,Tabulka3[[Číslo registrace  u jednorázové akce]:[Příjmení]],3,0))</f>
        <v/>
      </c>
      <c r="I7913" s="94"/>
      <c r="J7913" s="94"/>
      <c r="L7913" s="15"/>
      <c r="M7913" s="15"/>
      <c r="N7913" s="15"/>
    </row>
    <row r="7914" spans="2:14" s="25" customFormat="1" ht="15" customHeight="1" x14ac:dyDescent="0.3">
      <c r="B7914" s="25" t="str">
        <f>IF(A7914="","",VLOOKUP(A7914,Tabulka3[[Číslo registrace  u jednorázové akce]:[Příjmení]],2,0))</f>
        <v/>
      </c>
      <c r="C7914" s="25" t="str">
        <f>IF(A7914="","",VLOOKUP(A7914,Tabulka3[[Číslo registrace  u jednorázové akce]:[Příjmení]],3,0))</f>
        <v/>
      </c>
      <c r="I7914" s="94"/>
      <c r="J7914" s="94"/>
      <c r="L7914" s="15"/>
      <c r="M7914" s="15"/>
      <c r="N7914" s="15"/>
    </row>
    <row r="7915" spans="2:14" s="25" customFormat="1" ht="15" customHeight="1" x14ac:dyDescent="0.3">
      <c r="B7915" s="25" t="str">
        <f>IF(A7915="","",VLOOKUP(A7915,Tabulka3[[Číslo registrace  u jednorázové akce]:[Příjmení]],2,0))</f>
        <v/>
      </c>
      <c r="C7915" s="25" t="str">
        <f>IF(A7915="","",VLOOKUP(A7915,Tabulka3[[Číslo registrace  u jednorázové akce]:[Příjmení]],3,0))</f>
        <v/>
      </c>
      <c r="I7915" s="94"/>
      <c r="J7915" s="94"/>
      <c r="L7915" s="15"/>
      <c r="M7915" s="15"/>
      <c r="N7915" s="15"/>
    </row>
    <row r="7916" spans="2:14" s="25" customFormat="1" ht="15" customHeight="1" x14ac:dyDescent="0.3">
      <c r="B7916" s="25" t="str">
        <f>IF(A7916="","",VLOOKUP(A7916,Tabulka3[[Číslo registrace  u jednorázové akce]:[Příjmení]],2,0))</f>
        <v/>
      </c>
      <c r="C7916" s="25" t="str">
        <f>IF(A7916="","",VLOOKUP(A7916,Tabulka3[[Číslo registrace  u jednorázové akce]:[Příjmení]],3,0))</f>
        <v/>
      </c>
      <c r="I7916" s="94"/>
      <c r="J7916" s="94"/>
      <c r="L7916" s="15"/>
      <c r="M7916" s="15"/>
      <c r="N7916" s="15"/>
    </row>
    <row r="7917" spans="2:14" s="25" customFormat="1" ht="15" customHeight="1" x14ac:dyDescent="0.3">
      <c r="B7917" s="25" t="str">
        <f>IF(A7917="","",VLOOKUP(A7917,Tabulka3[[Číslo registrace  u jednorázové akce]:[Příjmení]],2,0))</f>
        <v/>
      </c>
      <c r="C7917" s="25" t="str">
        <f>IF(A7917="","",VLOOKUP(A7917,Tabulka3[[Číslo registrace  u jednorázové akce]:[Příjmení]],3,0))</f>
        <v/>
      </c>
      <c r="I7917" s="94"/>
      <c r="J7917" s="94"/>
      <c r="L7917" s="15"/>
      <c r="M7917" s="15"/>
      <c r="N7917" s="15"/>
    </row>
    <row r="7918" spans="2:14" s="25" customFormat="1" ht="15" customHeight="1" x14ac:dyDescent="0.3">
      <c r="B7918" s="25" t="str">
        <f>IF(A7918="","",VLOOKUP(A7918,Tabulka3[[Číslo registrace  u jednorázové akce]:[Příjmení]],2,0))</f>
        <v/>
      </c>
      <c r="C7918" s="25" t="str">
        <f>IF(A7918="","",VLOOKUP(A7918,Tabulka3[[Číslo registrace  u jednorázové akce]:[Příjmení]],3,0))</f>
        <v/>
      </c>
      <c r="I7918" s="94"/>
      <c r="J7918" s="94"/>
      <c r="L7918" s="15"/>
      <c r="M7918" s="15"/>
      <c r="N7918" s="15"/>
    </row>
    <row r="7919" spans="2:14" s="25" customFormat="1" ht="15" customHeight="1" x14ac:dyDescent="0.3">
      <c r="B7919" s="25" t="str">
        <f>IF(A7919="","",VLOOKUP(A7919,Tabulka3[[Číslo registrace  u jednorázové akce]:[Příjmení]],2,0))</f>
        <v/>
      </c>
      <c r="C7919" s="25" t="str">
        <f>IF(A7919="","",VLOOKUP(A7919,Tabulka3[[Číslo registrace  u jednorázové akce]:[Příjmení]],3,0))</f>
        <v/>
      </c>
      <c r="I7919" s="94"/>
      <c r="J7919" s="94"/>
      <c r="L7919" s="15"/>
      <c r="M7919" s="15"/>
      <c r="N7919" s="15"/>
    </row>
    <row r="7920" spans="2:14" s="25" customFormat="1" ht="15" customHeight="1" x14ac:dyDescent="0.3">
      <c r="B7920" s="25" t="str">
        <f>IF(A7920="","",VLOOKUP(A7920,Tabulka3[[Číslo registrace  u jednorázové akce]:[Příjmení]],2,0))</f>
        <v/>
      </c>
      <c r="C7920" s="25" t="str">
        <f>IF(A7920="","",VLOOKUP(A7920,Tabulka3[[Číslo registrace  u jednorázové akce]:[Příjmení]],3,0))</f>
        <v/>
      </c>
      <c r="I7920" s="94"/>
      <c r="J7920" s="94"/>
      <c r="L7920" s="15"/>
      <c r="M7920" s="15"/>
      <c r="N7920" s="15"/>
    </row>
    <row r="7921" spans="2:14" s="25" customFormat="1" ht="15" customHeight="1" x14ac:dyDescent="0.3">
      <c r="B7921" s="25" t="str">
        <f>IF(A7921="","",VLOOKUP(A7921,Tabulka3[[Číslo registrace  u jednorázové akce]:[Příjmení]],2,0))</f>
        <v/>
      </c>
      <c r="C7921" s="25" t="str">
        <f>IF(A7921="","",VLOOKUP(A7921,Tabulka3[[Číslo registrace  u jednorázové akce]:[Příjmení]],3,0))</f>
        <v/>
      </c>
      <c r="I7921" s="94"/>
      <c r="J7921" s="94"/>
      <c r="L7921" s="15"/>
      <c r="M7921" s="15"/>
      <c r="N7921" s="15"/>
    </row>
    <row r="7922" spans="2:14" s="25" customFormat="1" ht="15" customHeight="1" x14ac:dyDescent="0.3">
      <c r="B7922" s="25" t="str">
        <f>IF(A7922="","",VLOOKUP(A7922,Tabulka3[[Číslo registrace  u jednorázové akce]:[Příjmení]],2,0))</f>
        <v/>
      </c>
      <c r="C7922" s="25" t="str">
        <f>IF(A7922="","",VLOOKUP(A7922,Tabulka3[[Číslo registrace  u jednorázové akce]:[Příjmení]],3,0))</f>
        <v/>
      </c>
      <c r="I7922" s="94"/>
      <c r="J7922" s="94"/>
      <c r="L7922" s="15"/>
      <c r="M7922" s="15"/>
      <c r="N7922" s="15"/>
    </row>
    <row r="7923" spans="2:14" s="25" customFormat="1" ht="15" customHeight="1" x14ac:dyDescent="0.3">
      <c r="B7923" s="25" t="str">
        <f>IF(A7923="","",VLOOKUP(A7923,Tabulka3[[Číslo registrace  u jednorázové akce]:[Příjmení]],2,0))</f>
        <v/>
      </c>
      <c r="C7923" s="25" t="str">
        <f>IF(A7923="","",VLOOKUP(A7923,Tabulka3[[Číslo registrace  u jednorázové akce]:[Příjmení]],3,0))</f>
        <v/>
      </c>
      <c r="I7923" s="94"/>
      <c r="J7923" s="94"/>
      <c r="L7923" s="15"/>
      <c r="M7923" s="15"/>
      <c r="N7923" s="15"/>
    </row>
    <row r="7924" spans="2:14" s="25" customFormat="1" ht="15" customHeight="1" x14ac:dyDescent="0.3">
      <c r="B7924" s="25" t="str">
        <f>IF(A7924="","",VLOOKUP(A7924,Tabulka3[[Číslo registrace  u jednorázové akce]:[Příjmení]],2,0))</f>
        <v/>
      </c>
      <c r="C7924" s="25" t="str">
        <f>IF(A7924="","",VLOOKUP(A7924,Tabulka3[[Číslo registrace  u jednorázové akce]:[Příjmení]],3,0))</f>
        <v/>
      </c>
      <c r="I7924" s="94"/>
      <c r="J7924" s="94"/>
      <c r="L7924" s="15"/>
      <c r="M7924" s="15"/>
      <c r="N7924" s="15"/>
    </row>
    <row r="7925" spans="2:14" s="25" customFormat="1" ht="15" customHeight="1" x14ac:dyDescent="0.3">
      <c r="B7925" s="25" t="str">
        <f>IF(A7925="","",VLOOKUP(A7925,Tabulka3[[Číslo registrace  u jednorázové akce]:[Příjmení]],2,0))</f>
        <v/>
      </c>
      <c r="C7925" s="25" t="str">
        <f>IF(A7925="","",VLOOKUP(A7925,Tabulka3[[Číslo registrace  u jednorázové akce]:[Příjmení]],3,0))</f>
        <v/>
      </c>
      <c r="I7925" s="94"/>
      <c r="J7925" s="94"/>
      <c r="L7925" s="15"/>
      <c r="M7925" s="15"/>
      <c r="N7925" s="15"/>
    </row>
    <row r="7926" spans="2:14" s="25" customFormat="1" ht="15" customHeight="1" x14ac:dyDescent="0.3">
      <c r="B7926" s="25" t="str">
        <f>IF(A7926="","",VLOOKUP(A7926,Tabulka3[[Číslo registrace  u jednorázové akce]:[Příjmení]],2,0))</f>
        <v/>
      </c>
      <c r="C7926" s="25" t="str">
        <f>IF(A7926="","",VLOOKUP(A7926,Tabulka3[[Číslo registrace  u jednorázové akce]:[Příjmení]],3,0))</f>
        <v/>
      </c>
      <c r="I7926" s="94"/>
      <c r="J7926" s="94"/>
      <c r="L7926" s="15"/>
      <c r="M7926" s="15"/>
      <c r="N7926" s="15"/>
    </row>
    <row r="7927" spans="2:14" s="25" customFormat="1" ht="15" customHeight="1" x14ac:dyDescent="0.3">
      <c r="B7927" s="25" t="str">
        <f>IF(A7927="","",VLOOKUP(A7927,Tabulka3[[Číslo registrace  u jednorázové akce]:[Příjmení]],2,0))</f>
        <v/>
      </c>
      <c r="C7927" s="25" t="str">
        <f>IF(A7927="","",VLOOKUP(A7927,Tabulka3[[Číslo registrace  u jednorázové akce]:[Příjmení]],3,0))</f>
        <v/>
      </c>
      <c r="I7927" s="94"/>
      <c r="J7927" s="94"/>
      <c r="L7927" s="15"/>
      <c r="M7927" s="15"/>
      <c r="N7927" s="15"/>
    </row>
    <row r="7928" spans="2:14" s="25" customFormat="1" ht="15" customHeight="1" x14ac:dyDescent="0.3">
      <c r="B7928" s="25" t="str">
        <f>IF(A7928="","",VLOOKUP(A7928,Tabulka3[[Číslo registrace  u jednorázové akce]:[Příjmení]],2,0))</f>
        <v/>
      </c>
      <c r="C7928" s="25" t="str">
        <f>IF(A7928="","",VLOOKUP(A7928,Tabulka3[[Číslo registrace  u jednorázové akce]:[Příjmení]],3,0))</f>
        <v/>
      </c>
      <c r="I7928" s="94"/>
      <c r="J7928" s="94"/>
      <c r="L7928" s="15"/>
      <c r="M7928" s="15"/>
      <c r="N7928" s="15"/>
    </row>
    <row r="7929" spans="2:14" s="25" customFormat="1" ht="15" customHeight="1" x14ac:dyDescent="0.3">
      <c r="B7929" s="25" t="str">
        <f>IF(A7929="","",VLOOKUP(A7929,Tabulka3[[Číslo registrace  u jednorázové akce]:[Příjmení]],2,0))</f>
        <v/>
      </c>
      <c r="C7929" s="25" t="str">
        <f>IF(A7929="","",VLOOKUP(A7929,Tabulka3[[Číslo registrace  u jednorázové akce]:[Příjmení]],3,0))</f>
        <v/>
      </c>
      <c r="I7929" s="94"/>
      <c r="J7929" s="94"/>
      <c r="L7929" s="15"/>
      <c r="M7929" s="15"/>
      <c r="N7929" s="15"/>
    </row>
    <row r="7930" spans="2:14" s="25" customFormat="1" ht="15" customHeight="1" x14ac:dyDescent="0.3">
      <c r="B7930" s="25" t="str">
        <f>IF(A7930="","",VLOOKUP(A7930,Tabulka3[[Číslo registrace  u jednorázové akce]:[Příjmení]],2,0))</f>
        <v/>
      </c>
      <c r="C7930" s="25" t="str">
        <f>IF(A7930="","",VLOOKUP(A7930,Tabulka3[[Číslo registrace  u jednorázové akce]:[Příjmení]],3,0))</f>
        <v/>
      </c>
      <c r="I7930" s="94"/>
      <c r="J7930" s="94"/>
      <c r="L7930" s="15"/>
      <c r="M7930" s="15"/>
      <c r="N7930" s="15"/>
    </row>
    <row r="7931" spans="2:14" s="25" customFormat="1" ht="15" customHeight="1" x14ac:dyDescent="0.3">
      <c r="B7931" s="25" t="str">
        <f>IF(A7931="","",VLOOKUP(A7931,Tabulka3[[Číslo registrace  u jednorázové akce]:[Příjmení]],2,0))</f>
        <v/>
      </c>
      <c r="C7931" s="25" t="str">
        <f>IF(A7931="","",VLOOKUP(A7931,Tabulka3[[Číslo registrace  u jednorázové akce]:[Příjmení]],3,0))</f>
        <v/>
      </c>
      <c r="I7931" s="94"/>
      <c r="J7931" s="94"/>
      <c r="L7931" s="15"/>
      <c r="M7931" s="15"/>
      <c r="N7931" s="15"/>
    </row>
    <row r="7932" spans="2:14" s="25" customFormat="1" ht="15" customHeight="1" x14ac:dyDescent="0.3">
      <c r="B7932" s="25" t="str">
        <f>IF(A7932="","",VLOOKUP(A7932,Tabulka3[[Číslo registrace  u jednorázové akce]:[Příjmení]],2,0))</f>
        <v/>
      </c>
      <c r="C7932" s="25" t="str">
        <f>IF(A7932="","",VLOOKUP(A7932,Tabulka3[[Číslo registrace  u jednorázové akce]:[Příjmení]],3,0))</f>
        <v/>
      </c>
      <c r="I7932" s="94"/>
      <c r="J7932" s="94"/>
      <c r="L7932" s="15"/>
      <c r="M7932" s="15"/>
      <c r="N7932" s="15"/>
    </row>
    <row r="7933" spans="2:14" s="25" customFormat="1" ht="15" customHeight="1" x14ac:dyDescent="0.3">
      <c r="B7933" s="25" t="str">
        <f>IF(A7933="","",VLOOKUP(A7933,Tabulka3[[Číslo registrace  u jednorázové akce]:[Příjmení]],2,0))</f>
        <v/>
      </c>
      <c r="C7933" s="25" t="str">
        <f>IF(A7933="","",VLOOKUP(A7933,Tabulka3[[Číslo registrace  u jednorázové akce]:[Příjmení]],3,0))</f>
        <v/>
      </c>
      <c r="I7933" s="94"/>
      <c r="J7933" s="94"/>
      <c r="L7933" s="15"/>
      <c r="M7933" s="15"/>
      <c r="N7933" s="15"/>
    </row>
    <row r="7934" spans="2:14" s="25" customFormat="1" ht="15" customHeight="1" x14ac:dyDescent="0.3">
      <c r="B7934" s="25" t="str">
        <f>IF(A7934="","",VLOOKUP(A7934,Tabulka3[[Číslo registrace  u jednorázové akce]:[Příjmení]],2,0))</f>
        <v/>
      </c>
      <c r="C7934" s="25" t="str">
        <f>IF(A7934="","",VLOOKUP(A7934,Tabulka3[[Číslo registrace  u jednorázové akce]:[Příjmení]],3,0))</f>
        <v/>
      </c>
      <c r="I7934" s="94"/>
      <c r="J7934" s="94"/>
      <c r="L7934" s="15"/>
      <c r="M7934" s="15"/>
      <c r="N7934" s="15"/>
    </row>
    <row r="7935" spans="2:14" s="25" customFormat="1" ht="15" customHeight="1" x14ac:dyDescent="0.3">
      <c r="B7935" s="25" t="str">
        <f>IF(A7935="","",VLOOKUP(A7935,Tabulka3[[Číslo registrace  u jednorázové akce]:[Příjmení]],2,0))</f>
        <v/>
      </c>
      <c r="C7935" s="25" t="str">
        <f>IF(A7935="","",VLOOKUP(A7935,Tabulka3[[Číslo registrace  u jednorázové akce]:[Příjmení]],3,0))</f>
        <v/>
      </c>
      <c r="I7935" s="94"/>
      <c r="J7935" s="94"/>
      <c r="L7935" s="15"/>
      <c r="M7935" s="15"/>
      <c r="N7935" s="15"/>
    </row>
    <row r="7936" spans="2:14" s="25" customFormat="1" ht="15" customHeight="1" x14ac:dyDescent="0.3">
      <c r="B7936" s="25" t="str">
        <f>IF(A7936="","",VLOOKUP(A7936,Tabulka3[[Číslo registrace  u jednorázové akce]:[Příjmení]],2,0))</f>
        <v/>
      </c>
      <c r="C7936" s="25" t="str">
        <f>IF(A7936="","",VLOOKUP(A7936,Tabulka3[[Číslo registrace  u jednorázové akce]:[Příjmení]],3,0))</f>
        <v/>
      </c>
      <c r="I7936" s="94"/>
      <c r="J7936" s="94"/>
      <c r="L7936" s="15"/>
      <c r="M7936" s="15"/>
      <c r="N7936" s="15"/>
    </row>
    <row r="7937" spans="2:14" s="25" customFormat="1" ht="15" customHeight="1" x14ac:dyDescent="0.3">
      <c r="B7937" s="25" t="str">
        <f>IF(A7937="","",VLOOKUP(A7937,Tabulka3[[Číslo registrace  u jednorázové akce]:[Příjmení]],2,0))</f>
        <v/>
      </c>
      <c r="C7937" s="25" t="str">
        <f>IF(A7937="","",VLOOKUP(A7937,Tabulka3[[Číslo registrace  u jednorázové akce]:[Příjmení]],3,0))</f>
        <v/>
      </c>
      <c r="I7937" s="94"/>
      <c r="J7937" s="94"/>
      <c r="L7937" s="15"/>
      <c r="M7937" s="15"/>
      <c r="N7937" s="15"/>
    </row>
    <row r="7938" spans="2:14" s="25" customFormat="1" ht="15" customHeight="1" x14ac:dyDescent="0.3">
      <c r="B7938" s="25" t="str">
        <f>IF(A7938="","",VLOOKUP(A7938,Tabulka3[[Číslo registrace  u jednorázové akce]:[Příjmení]],2,0))</f>
        <v/>
      </c>
      <c r="C7938" s="25" t="str">
        <f>IF(A7938="","",VLOOKUP(A7938,Tabulka3[[Číslo registrace  u jednorázové akce]:[Příjmení]],3,0))</f>
        <v/>
      </c>
      <c r="I7938" s="94"/>
      <c r="J7938" s="94"/>
      <c r="L7938" s="15"/>
      <c r="M7938" s="15"/>
      <c r="N7938" s="15"/>
    </row>
    <row r="7939" spans="2:14" s="25" customFormat="1" ht="15" customHeight="1" x14ac:dyDescent="0.3">
      <c r="B7939" s="25" t="str">
        <f>IF(A7939="","",VLOOKUP(A7939,Tabulka3[[Číslo registrace  u jednorázové akce]:[Příjmení]],2,0))</f>
        <v/>
      </c>
      <c r="C7939" s="25" t="str">
        <f>IF(A7939="","",VLOOKUP(A7939,Tabulka3[[Číslo registrace  u jednorázové akce]:[Příjmení]],3,0))</f>
        <v/>
      </c>
      <c r="I7939" s="94"/>
      <c r="J7939" s="94"/>
      <c r="L7939" s="15"/>
      <c r="M7939" s="15"/>
      <c r="N7939" s="15"/>
    </row>
    <row r="7940" spans="2:14" s="25" customFormat="1" ht="15" customHeight="1" x14ac:dyDescent="0.3">
      <c r="B7940" s="25" t="str">
        <f>IF(A7940="","",VLOOKUP(A7940,Tabulka3[[Číslo registrace  u jednorázové akce]:[Příjmení]],2,0))</f>
        <v/>
      </c>
      <c r="C7940" s="25" t="str">
        <f>IF(A7940="","",VLOOKUP(A7940,Tabulka3[[Číslo registrace  u jednorázové akce]:[Příjmení]],3,0))</f>
        <v/>
      </c>
      <c r="I7940" s="94"/>
      <c r="J7940" s="94"/>
      <c r="L7940" s="15"/>
      <c r="M7940" s="15"/>
      <c r="N7940" s="15"/>
    </row>
    <row r="7941" spans="2:14" s="25" customFormat="1" ht="15" customHeight="1" x14ac:dyDescent="0.3">
      <c r="B7941" s="25" t="str">
        <f>IF(A7941="","",VLOOKUP(A7941,Tabulka3[[Číslo registrace  u jednorázové akce]:[Příjmení]],2,0))</f>
        <v/>
      </c>
      <c r="C7941" s="25" t="str">
        <f>IF(A7941="","",VLOOKUP(A7941,Tabulka3[[Číslo registrace  u jednorázové akce]:[Příjmení]],3,0))</f>
        <v/>
      </c>
      <c r="I7941" s="94"/>
      <c r="J7941" s="94"/>
      <c r="L7941" s="15"/>
      <c r="M7941" s="15"/>
      <c r="N7941" s="15"/>
    </row>
    <row r="7942" spans="2:14" s="25" customFormat="1" ht="15" customHeight="1" x14ac:dyDescent="0.3">
      <c r="B7942" s="25" t="str">
        <f>IF(A7942="","",VLOOKUP(A7942,Tabulka3[[Číslo registrace  u jednorázové akce]:[Příjmení]],2,0))</f>
        <v/>
      </c>
      <c r="C7942" s="25" t="str">
        <f>IF(A7942="","",VLOOKUP(A7942,Tabulka3[[Číslo registrace  u jednorázové akce]:[Příjmení]],3,0))</f>
        <v/>
      </c>
      <c r="I7942" s="94"/>
      <c r="J7942" s="94"/>
      <c r="L7942" s="15"/>
      <c r="M7942" s="15"/>
      <c r="N7942" s="15"/>
    </row>
    <row r="7943" spans="2:14" s="25" customFormat="1" ht="15" customHeight="1" x14ac:dyDescent="0.3">
      <c r="B7943" s="25" t="str">
        <f>IF(A7943="","",VLOOKUP(A7943,Tabulka3[[Číslo registrace  u jednorázové akce]:[Příjmení]],2,0))</f>
        <v/>
      </c>
      <c r="C7943" s="25" t="str">
        <f>IF(A7943="","",VLOOKUP(A7943,Tabulka3[[Číslo registrace  u jednorázové akce]:[Příjmení]],3,0))</f>
        <v/>
      </c>
      <c r="I7943" s="94"/>
      <c r="J7943" s="94"/>
      <c r="L7943" s="15"/>
      <c r="M7943" s="15"/>
      <c r="N7943" s="15"/>
    </row>
    <row r="7944" spans="2:14" s="25" customFormat="1" ht="15" customHeight="1" x14ac:dyDescent="0.3">
      <c r="B7944" s="25" t="str">
        <f>IF(A7944="","",VLOOKUP(A7944,Tabulka3[[Číslo registrace  u jednorázové akce]:[Příjmení]],2,0))</f>
        <v/>
      </c>
      <c r="C7944" s="25" t="str">
        <f>IF(A7944="","",VLOOKUP(A7944,Tabulka3[[Číslo registrace  u jednorázové akce]:[Příjmení]],3,0))</f>
        <v/>
      </c>
      <c r="I7944" s="94"/>
      <c r="J7944" s="94"/>
      <c r="L7944" s="15"/>
      <c r="M7944" s="15"/>
      <c r="N7944" s="15"/>
    </row>
    <row r="7945" spans="2:14" s="25" customFormat="1" ht="15" customHeight="1" x14ac:dyDescent="0.3">
      <c r="B7945" s="25" t="str">
        <f>IF(A7945="","",VLOOKUP(A7945,Tabulka3[[Číslo registrace  u jednorázové akce]:[Příjmení]],2,0))</f>
        <v/>
      </c>
      <c r="C7945" s="25" t="str">
        <f>IF(A7945="","",VLOOKUP(A7945,Tabulka3[[Číslo registrace  u jednorázové akce]:[Příjmení]],3,0))</f>
        <v/>
      </c>
      <c r="I7945" s="94"/>
      <c r="J7945" s="94"/>
      <c r="L7945" s="15"/>
      <c r="M7945" s="15"/>
      <c r="N7945" s="15"/>
    </row>
    <row r="7946" spans="2:14" s="25" customFormat="1" ht="15" customHeight="1" x14ac:dyDescent="0.3">
      <c r="B7946" s="25" t="str">
        <f>IF(A7946="","",VLOOKUP(A7946,Tabulka3[[Číslo registrace  u jednorázové akce]:[Příjmení]],2,0))</f>
        <v/>
      </c>
      <c r="C7946" s="25" t="str">
        <f>IF(A7946="","",VLOOKUP(A7946,Tabulka3[[Číslo registrace  u jednorázové akce]:[Příjmení]],3,0))</f>
        <v/>
      </c>
      <c r="I7946" s="94"/>
      <c r="J7946" s="94"/>
      <c r="L7946" s="15"/>
      <c r="M7946" s="15"/>
      <c r="N7946" s="15"/>
    </row>
    <row r="7947" spans="2:14" s="25" customFormat="1" ht="15" customHeight="1" x14ac:dyDescent="0.3">
      <c r="B7947" s="25" t="str">
        <f>IF(A7947="","",VLOOKUP(A7947,Tabulka3[[Číslo registrace  u jednorázové akce]:[Příjmení]],2,0))</f>
        <v/>
      </c>
      <c r="C7947" s="25" t="str">
        <f>IF(A7947="","",VLOOKUP(A7947,Tabulka3[[Číslo registrace  u jednorázové akce]:[Příjmení]],3,0))</f>
        <v/>
      </c>
      <c r="I7947" s="94"/>
      <c r="J7947" s="94"/>
      <c r="L7947" s="15"/>
      <c r="M7947" s="15"/>
      <c r="N7947" s="15"/>
    </row>
    <row r="7948" spans="2:14" s="25" customFormat="1" ht="15" customHeight="1" x14ac:dyDescent="0.3">
      <c r="B7948" s="25" t="str">
        <f>IF(A7948="","",VLOOKUP(A7948,Tabulka3[[Číslo registrace  u jednorázové akce]:[Příjmení]],2,0))</f>
        <v/>
      </c>
      <c r="C7948" s="25" t="str">
        <f>IF(A7948="","",VLOOKUP(A7948,Tabulka3[[Číslo registrace  u jednorázové akce]:[Příjmení]],3,0))</f>
        <v/>
      </c>
      <c r="I7948" s="94"/>
      <c r="J7948" s="94"/>
      <c r="L7948" s="15"/>
      <c r="M7948" s="15"/>
      <c r="N7948" s="15"/>
    </row>
    <row r="7949" spans="2:14" s="25" customFormat="1" ht="15" customHeight="1" x14ac:dyDescent="0.3">
      <c r="B7949" s="25" t="str">
        <f>IF(A7949="","",VLOOKUP(A7949,Tabulka3[[Číslo registrace  u jednorázové akce]:[Příjmení]],2,0))</f>
        <v/>
      </c>
      <c r="C7949" s="25" t="str">
        <f>IF(A7949="","",VLOOKUP(A7949,Tabulka3[[Číslo registrace  u jednorázové akce]:[Příjmení]],3,0))</f>
        <v/>
      </c>
      <c r="I7949" s="94"/>
      <c r="J7949" s="94"/>
      <c r="L7949" s="15"/>
      <c r="M7949" s="15"/>
      <c r="N7949" s="15"/>
    </row>
    <row r="7950" spans="2:14" s="25" customFormat="1" ht="15" customHeight="1" x14ac:dyDescent="0.3">
      <c r="B7950" s="25" t="str">
        <f>IF(A7950="","",VLOOKUP(A7950,Tabulka3[[Číslo registrace  u jednorázové akce]:[Příjmení]],2,0))</f>
        <v/>
      </c>
      <c r="C7950" s="25" t="str">
        <f>IF(A7950="","",VLOOKUP(A7950,Tabulka3[[Číslo registrace  u jednorázové akce]:[Příjmení]],3,0))</f>
        <v/>
      </c>
      <c r="I7950" s="94"/>
      <c r="J7950" s="94"/>
      <c r="L7950" s="15"/>
      <c r="M7950" s="15"/>
      <c r="N7950" s="15"/>
    </row>
    <row r="7951" spans="2:14" s="25" customFormat="1" ht="15" customHeight="1" x14ac:dyDescent="0.3">
      <c r="B7951" s="25" t="str">
        <f>IF(A7951="","",VLOOKUP(A7951,Tabulka3[[Číslo registrace  u jednorázové akce]:[Příjmení]],2,0))</f>
        <v/>
      </c>
      <c r="C7951" s="25" t="str">
        <f>IF(A7951="","",VLOOKUP(A7951,Tabulka3[[Číslo registrace  u jednorázové akce]:[Příjmení]],3,0))</f>
        <v/>
      </c>
      <c r="I7951" s="94"/>
      <c r="J7951" s="94"/>
      <c r="L7951" s="15"/>
      <c r="M7951" s="15"/>
      <c r="N7951" s="15"/>
    </row>
    <row r="7952" spans="2:14" s="25" customFormat="1" ht="15" customHeight="1" x14ac:dyDescent="0.3">
      <c r="B7952" s="25" t="str">
        <f>IF(A7952="","",VLOOKUP(A7952,Tabulka3[[Číslo registrace  u jednorázové akce]:[Příjmení]],2,0))</f>
        <v/>
      </c>
      <c r="C7952" s="25" t="str">
        <f>IF(A7952="","",VLOOKUP(A7952,Tabulka3[[Číslo registrace  u jednorázové akce]:[Příjmení]],3,0))</f>
        <v/>
      </c>
      <c r="I7952" s="94"/>
      <c r="J7952" s="94"/>
      <c r="L7952" s="15"/>
      <c r="M7952" s="15"/>
      <c r="N7952" s="15"/>
    </row>
    <row r="7953" spans="2:14" s="25" customFormat="1" ht="15" customHeight="1" x14ac:dyDescent="0.3">
      <c r="B7953" s="25" t="str">
        <f>IF(A7953="","",VLOOKUP(A7953,Tabulka3[[Číslo registrace  u jednorázové akce]:[Příjmení]],2,0))</f>
        <v/>
      </c>
      <c r="C7953" s="25" t="str">
        <f>IF(A7953="","",VLOOKUP(A7953,Tabulka3[[Číslo registrace  u jednorázové akce]:[Příjmení]],3,0))</f>
        <v/>
      </c>
      <c r="I7953" s="94"/>
      <c r="J7953" s="94"/>
      <c r="L7953" s="15"/>
      <c r="M7953" s="15"/>
      <c r="N7953" s="15"/>
    </row>
    <row r="7954" spans="2:14" s="25" customFormat="1" ht="15" customHeight="1" x14ac:dyDescent="0.3">
      <c r="B7954" s="25" t="str">
        <f>IF(A7954="","",VLOOKUP(A7954,Tabulka3[[Číslo registrace  u jednorázové akce]:[Příjmení]],2,0))</f>
        <v/>
      </c>
      <c r="C7954" s="25" t="str">
        <f>IF(A7954="","",VLOOKUP(A7954,Tabulka3[[Číslo registrace  u jednorázové akce]:[Příjmení]],3,0))</f>
        <v/>
      </c>
      <c r="I7954" s="94"/>
      <c r="J7954" s="94"/>
      <c r="L7954" s="15"/>
      <c r="M7954" s="15"/>
      <c r="N7954" s="15"/>
    </row>
    <row r="7955" spans="2:14" s="25" customFormat="1" ht="15" customHeight="1" x14ac:dyDescent="0.3">
      <c r="B7955" s="25" t="str">
        <f>IF(A7955="","",VLOOKUP(A7955,Tabulka3[[Číslo registrace  u jednorázové akce]:[Příjmení]],2,0))</f>
        <v/>
      </c>
      <c r="C7955" s="25" t="str">
        <f>IF(A7955="","",VLOOKUP(A7955,Tabulka3[[Číslo registrace  u jednorázové akce]:[Příjmení]],3,0))</f>
        <v/>
      </c>
      <c r="I7955" s="94"/>
      <c r="J7955" s="94"/>
      <c r="L7955" s="15"/>
      <c r="M7955" s="15"/>
      <c r="N7955" s="15"/>
    </row>
    <row r="7956" spans="2:14" s="25" customFormat="1" ht="15" customHeight="1" x14ac:dyDescent="0.3">
      <c r="B7956" s="25" t="str">
        <f>IF(A7956="","",VLOOKUP(A7956,Tabulka3[[Číslo registrace  u jednorázové akce]:[Příjmení]],2,0))</f>
        <v/>
      </c>
      <c r="C7956" s="25" t="str">
        <f>IF(A7956="","",VLOOKUP(A7956,Tabulka3[[Číslo registrace  u jednorázové akce]:[Příjmení]],3,0))</f>
        <v/>
      </c>
      <c r="I7956" s="94"/>
      <c r="J7956" s="94"/>
      <c r="L7956" s="15"/>
      <c r="M7956" s="15"/>
      <c r="N7956" s="15"/>
    </row>
    <row r="7957" spans="2:14" s="25" customFormat="1" ht="15" customHeight="1" x14ac:dyDescent="0.3">
      <c r="B7957" s="25" t="str">
        <f>IF(A7957="","",VLOOKUP(A7957,Tabulka3[[Číslo registrace  u jednorázové akce]:[Příjmení]],2,0))</f>
        <v/>
      </c>
      <c r="C7957" s="25" t="str">
        <f>IF(A7957="","",VLOOKUP(A7957,Tabulka3[[Číslo registrace  u jednorázové akce]:[Příjmení]],3,0))</f>
        <v/>
      </c>
      <c r="I7957" s="94"/>
      <c r="J7957" s="94"/>
      <c r="L7957" s="15"/>
      <c r="M7957" s="15"/>
      <c r="N7957" s="15"/>
    </row>
    <row r="7958" spans="2:14" s="25" customFormat="1" ht="15" customHeight="1" x14ac:dyDescent="0.3">
      <c r="B7958" s="25" t="str">
        <f>IF(A7958="","",VLOOKUP(A7958,Tabulka3[[Číslo registrace  u jednorázové akce]:[Příjmení]],2,0))</f>
        <v/>
      </c>
      <c r="C7958" s="25" t="str">
        <f>IF(A7958="","",VLOOKUP(A7958,Tabulka3[[Číslo registrace  u jednorázové akce]:[Příjmení]],3,0))</f>
        <v/>
      </c>
      <c r="I7958" s="94"/>
      <c r="J7958" s="94"/>
      <c r="L7958" s="15"/>
      <c r="M7958" s="15"/>
      <c r="N7958" s="15"/>
    </row>
    <row r="7959" spans="2:14" s="25" customFormat="1" ht="15" customHeight="1" x14ac:dyDescent="0.3">
      <c r="B7959" s="25" t="str">
        <f>IF(A7959="","",VLOOKUP(A7959,Tabulka3[[Číslo registrace  u jednorázové akce]:[Příjmení]],2,0))</f>
        <v/>
      </c>
      <c r="C7959" s="25" t="str">
        <f>IF(A7959="","",VLOOKUP(A7959,Tabulka3[[Číslo registrace  u jednorázové akce]:[Příjmení]],3,0))</f>
        <v/>
      </c>
      <c r="I7959" s="94"/>
      <c r="J7959" s="94"/>
      <c r="L7959" s="15"/>
      <c r="M7959" s="15"/>
      <c r="N7959" s="15"/>
    </row>
    <row r="7960" spans="2:14" s="25" customFormat="1" ht="15" customHeight="1" x14ac:dyDescent="0.3">
      <c r="B7960" s="25" t="str">
        <f>IF(A7960="","",VLOOKUP(A7960,Tabulka3[[Číslo registrace  u jednorázové akce]:[Příjmení]],2,0))</f>
        <v/>
      </c>
      <c r="C7960" s="25" t="str">
        <f>IF(A7960="","",VLOOKUP(A7960,Tabulka3[[Číslo registrace  u jednorázové akce]:[Příjmení]],3,0))</f>
        <v/>
      </c>
      <c r="I7960" s="94"/>
      <c r="J7960" s="94"/>
      <c r="L7960" s="15"/>
      <c r="M7960" s="15"/>
      <c r="N7960" s="15"/>
    </row>
    <row r="7961" spans="2:14" s="25" customFormat="1" ht="15" customHeight="1" x14ac:dyDescent="0.3">
      <c r="B7961" s="25" t="str">
        <f>IF(A7961="","",VLOOKUP(A7961,Tabulka3[[Číslo registrace  u jednorázové akce]:[Příjmení]],2,0))</f>
        <v/>
      </c>
      <c r="C7961" s="25" t="str">
        <f>IF(A7961="","",VLOOKUP(A7961,Tabulka3[[Číslo registrace  u jednorázové akce]:[Příjmení]],3,0))</f>
        <v/>
      </c>
      <c r="I7961" s="94"/>
      <c r="J7961" s="94"/>
      <c r="L7961" s="15"/>
      <c r="M7961" s="15"/>
      <c r="N7961" s="15"/>
    </row>
    <row r="7962" spans="2:14" s="25" customFormat="1" ht="15" customHeight="1" x14ac:dyDescent="0.3">
      <c r="B7962" s="25" t="str">
        <f>IF(A7962="","",VLOOKUP(A7962,Tabulka3[[Číslo registrace  u jednorázové akce]:[Příjmení]],2,0))</f>
        <v/>
      </c>
      <c r="C7962" s="25" t="str">
        <f>IF(A7962="","",VLOOKUP(A7962,Tabulka3[[Číslo registrace  u jednorázové akce]:[Příjmení]],3,0))</f>
        <v/>
      </c>
      <c r="I7962" s="94"/>
      <c r="J7962" s="94"/>
      <c r="L7962" s="15"/>
      <c r="M7962" s="15"/>
      <c r="N7962" s="15"/>
    </row>
    <row r="7963" spans="2:14" s="25" customFormat="1" ht="15" customHeight="1" x14ac:dyDescent="0.3">
      <c r="B7963" s="25" t="str">
        <f>IF(A7963="","",VLOOKUP(A7963,Tabulka3[[Číslo registrace  u jednorázové akce]:[Příjmení]],2,0))</f>
        <v/>
      </c>
      <c r="C7963" s="25" t="str">
        <f>IF(A7963="","",VLOOKUP(A7963,Tabulka3[[Číslo registrace  u jednorázové akce]:[Příjmení]],3,0))</f>
        <v/>
      </c>
      <c r="I7963" s="94"/>
      <c r="J7963" s="94"/>
      <c r="L7963" s="15"/>
      <c r="M7963" s="15"/>
      <c r="N7963" s="15"/>
    </row>
    <row r="7964" spans="2:14" s="25" customFormat="1" ht="15" customHeight="1" x14ac:dyDescent="0.3">
      <c r="B7964" s="25" t="str">
        <f>IF(A7964="","",VLOOKUP(A7964,Tabulka3[[Číslo registrace  u jednorázové akce]:[Příjmení]],2,0))</f>
        <v/>
      </c>
      <c r="C7964" s="25" t="str">
        <f>IF(A7964="","",VLOOKUP(A7964,Tabulka3[[Číslo registrace  u jednorázové akce]:[Příjmení]],3,0))</f>
        <v/>
      </c>
      <c r="I7964" s="94"/>
      <c r="J7964" s="94"/>
      <c r="L7964" s="15"/>
      <c r="M7964" s="15"/>
      <c r="N7964" s="15"/>
    </row>
    <row r="7965" spans="2:14" s="25" customFormat="1" ht="15" customHeight="1" x14ac:dyDescent="0.3">
      <c r="B7965" s="25" t="str">
        <f>IF(A7965="","",VLOOKUP(A7965,Tabulka3[[Číslo registrace  u jednorázové akce]:[Příjmení]],2,0))</f>
        <v/>
      </c>
      <c r="C7965" s="25" t="str">
        <f>IF(A7965="","",VLOOKUP(A7965,Tabulka3[[Číslo registrace  u jednorázové akce]:[Příjmení]],3,0))</f>
        <v/>
      </c>
      <c r="I7965" s="94"/>
      <c r="J7965" s="94"/>
      <c r="L7965" s="15"/>
      <c r="M7965" s="15"/>
      <c r="N7965" s="15"/>
    </row>
    <row r="7966" spans="2:14" s="25" customFormat="1" ht="15" customHeight="1" x14ac:dyDescent="0.3">
      <c r="B7966" s="25" t="str">
        <f>IF(A7966="","",VLOOKUP(A7966,Tabulka3[[Číslo registrace  u jednorázové akce]:[Příjmení]],2,0))</f>
        <v/>
      </c>
      <c r="C7966" s="25" t="str">
        <f>IF(A7966="","",VLOOKUP(A7966,Tabulka3[[Číslo registrace  u jednorázové akce]:[Příjmení]],3,0))</f>
        <v/>
      </c>
      <c r="I7966" s="94"/>
      <c r="J7966" s="94"/>
      <c r="L7966" s="15"/>
      <c r="M7966" s="15"/>
      <c r="N7966" s="15"/>
    </row>
    <row r="7967" spans="2:14" s="25" customFormat="1" ht="15" customHeight="1" x14ac:dyDescent="0.3">
      <c r="B7967" s="25" t="str">
        <f>IF(A7967="","",VLOOKUP(A7967,Tabulka3[[Číslo registrace  u jednorázové akce]:[Příjmení]],2,0))</f>
        <v/>
      </c>
      <c r="C7967" s="25" t="str">
        <f>IF(A7967="","",VLOOKUP(A7967,Tabulka3[[Číslo registrace  u jednorázové akce]:[Příjmení]],3,0))</f>
        <v/>
      </c>
      <c r="I7967" s="94"/>
      <c r="J7967" s="94"/>
      <c r="L7967" s="15"/>
      <c r="M7967" s="15"/>
      <c r="N7967" s="15"/>
    </row>
    <row r="7968" spans="2:14" s="25" customFormat="1" ht="15" customHeight="1" x14ac:dyDescent="0.3">
      <c r="B7968" s="25" t="str">
        <f>IF(A7968="","",VLOOKUP(A7968,Tabulka3[[Číslo registrace  u jednorázové akce]:[Příjmení]],2,0))</f>
        <v/>
      </c>
      <c r="C7968" s="25" t="str">
        <f>IF(A7968="","",VLOOKUP(A7968,Tabulka3[[Číslo registrace  u jednorázové akce]:[Příjmení]],3,0))</f>
        <v/>
      </c>
      <c r="I7968" s="94"/>
      <c r="J7968" s="94"/>
      <c r="L7968" s="15"/>
      <c r="M7968" s="15"/>
      <c r="N7968" s="15"/>
    </row>
    <row r="7969" spans="2:14" s="25" customFormat="1" ht="15" customHeight="1" x14ac:dyDescent="0.3">
      <c r="B7969" s="25" t="str">
        <f>IF(A7969="","",VLOOKUP(A7969,Tabulka3[[Číslo registrace  u jednorázové akce]:[Příjmení]],2,0))</f>
        <v/>
      </c>
      <c r="C7969" s="25" t="str">
        <f>IF(A7969="","",VLOOKUP(A7969,Tabulka3[[Číslo registrace  u jednorázové akce]:[Příjmení]],3,0))</f>
        <v/>
      </c>
      <c r="I7969" s="94"/>
      <c r="J7969" s="94"/>
      <c r="L7969" s="15"/>
      <c r="M7969" s="15"/>
      <c r="N7969" s="15"/>
    </row>
    <row r="7970" spans="2:14" s="25" customFormat="1" ht="15" customHeight="1" x14ac:dyDescent="0.3">
      <c r="B7970" s="25" t="str">
        <f>IF(A7970="","",VLOOKUP(A7970,Tabulka3[[Číslo registrace  u jednorázové akce]:[Příjmení]],2,0))</f>
        <v/>
      </c>
      <c r="C7970" s="25" t="str">
        <f>IF(A7970="","",VLOOKUP(A7970,Tabulka3[[Číslo registrace  u jednorázové akce]:[Příjmení]],3,0))</f>
        <v/>
      </c>
      <c r="I7970" s="94"/>
      <c r="J7970" s="94"/>
      <c r="L7970" s="15"/>
      <c r="M7970" s="15"/>
      <c r="N7970" s="15"/>
    </row>
    <row r="7971" spans="2:14" s="25" customFormat="1" ht="15" customHeight="1" x14ac:dyDescent="0.3">
      <c r="B7971" s="25" t="str">
        <f>IF(A7971="","",VLOOKUP(A7971,Tabulka3[[Číslo registrace  u jednorázové akce]:[Příjmení]],2,0))</f>
        <v/>
      </c>
      <c r="C7971" s="25" t="str">
        <f>IF(A7971="","",VLOOKUP(A7971,Tabulka3[[Číslo registrace  u jednorázové akce]:[Příjmení]],3,0))</f>
        <v/>
      </c>
      <c r="I7971" s="94"/>
      <c r="J7971" s="94"/>
      <c r="L7971" s="15"/>
      <c r="M7971" s="15"/>
      <c r="N7971" s="15"/>
    </row>
    <row r="7972" spans="2:14" s="25" customFormat="1" ht="15" customHeight="1" x14ac:dyDescent="0.3">
      <c r="B7972" s="25" t="str">
        <f>IF(A7972="","",VLOOKUP(A7972,Tabulka3[[Číslo registrace  u jednorázové akce]:[Příjmení]],2,0))</f>
        <v/>
      </c>
      <c r="C7972" s="25" t="str">
        <f>IF(A7972="","",VLOOKUP(A7972,Tabulka3[[Číslo registrace  u jednorázové akce]:[Příjmení]],3,0))</f>
        <v/>
      </c>
      <c r="I7972" s="94"/>
      <c r="J7972" s="94"/>
      <c r="L7972" s="15"/>
      <c r="M7972" s="15"/>
      <c r="N7972" s="15"/>
    </row>
    <row r="7973" spans="2:14" s="25" customFormat="1" ht="15" customHeight="1" x14ac:dyDescent="0.3">
      <c r="B7973" s="25" t="str">
        <f>IF(A7973="","",VLOOKUP(A7973,Tabulka3[[Číslo registrace  u jednorázové akce]:[Příjmení]],2,0))</f>
        <v/>
      </c>
      <c r="C7973" s="25" t="str">
        <f>IF(A7973="","",VLOOKUP(A7973,Tabulka3[[Číslo registrace  u jednorázové akce]:[Příjmení]],3,0))</f>
        <v/>
      </c>
      <c r="I7973" s="94"/>
      <c r="J7973" s="94"/>
      <c r="L7973" s="15"/>
      <c r="M7973" s="15"/>
      <c r="N7973" s="15"/>
    </row>
    <row r="7974" spans="2:14" s="25" customFormat="1" ht="15" customHeight="1" x14ac:dyDescent="0.3">
      <c r="B7974" s="25" t="str">
        <f>IF(A7974="","",VLOOKUP(A7974,Tabulka3[[Číslo registrace  u jednorázové akce]:[Příjmení]],2,0))</f>
        <v/>
      </c>
      <c r="C7974" s="25" t="str">
        <f>IF(A7974="","",VLOOKUP(A7974,Tabulka3[[Číslo registrace  u jednorázové akce]:[Příjmení]],3,0))</f>
        <v/>
      </c>
      <c r="I7974" s="94"/>
      <c r="J7974" s="94"/>
      <c r="L7974" s="15"/>
      <c r="M7974" s="15"/>
      <c r="N7974" s="15"/>
    </row>
    <row r="7975" spans="2:14" s="25" customFormat="1" ht="15" customHeight="1" x14ac:dyDescent="0.3">
      <c r="B7975" s="25" t="str">
        <f>IF(A7975="","",VLOOKUP(A7975,Tabulka3[[Číslo registrace  u jednorázové akce]:[Příjmení]],2,0))</f>
        <v/>
      </c>
      <c r="C7975" s="25" t="str">
        <f>IF(A7975="","",VLOOKUP(A7975,Tabulka3[[Číslo registrace  u jednorázové akce]:[Příjmení]],3,0))</f>
        <v/>
      </c>
      <c r="I7975" s="94"/>
      <c r="J7975" s="94"/>
      <c r="L7975" s="15"/>
      <c r="M7975" s="15"/>
      <c r="N7975" s="15"/>
    </row>
    <row r="7976" spans="2:14" s="25" customFormat="1" ht="15" customHeight="1" x14ac:dyDescent="0.3">
      <c r="B7976" s="25" t="str">
        <f>IF(A7976="","",VLOOKUP(A7976,Tabulka3[[Číslo registrace  u jednorázové akce]:[Příjmení]],2,0))</f>
        <v/>
      </c>
      <c r="C7976" s="25" t="str">
        <f>IF(A7976="","",VLOOKUP(A7976,Tabulka3[[Číslo registrace  u jednorázové akce]:[Příjmení]],3,0))</f>
        <v/>
      </c>
      <c r="I7976" s="94"/>
      <c r="J7976" s="94"/>
      <c r="L7976" s="15"/>
      <c r="M7976" s="15"/>
      <c r="N7976" s="15"/>
    </row>
    <row r="7977" spans="2:14" s="25" customFormat="1" ht="15" customHeight="1" x14ac:dyDescent="0.3">
      <c r="B7977" s="25" t="str">
        <f>IF(A7977="","",VLOOKUP(A7977,Tabulka3[[Číslo registrace  u jednorázové akce]:[Příjmení]],2,0))</f>
        <v/>
      </c>
      <c r="C7977" s="25" t="str">
        <f>IF(A7977="","",VLOOKUP(A7977,Tabulka3[[Číslo registrace  u jednorázové akce]:[Příjmení]],3,0))</f>
        <v/>
      </c>
      <c r="I7977" s="94"/>
      <c r="J7977" s="94"/>
      <c r="L7977" s="15"/>
      <c r="M7977" s="15"/>
      <c r="N7977" s="15"/>
    </row>
    <row r="7978" spans="2:14" s="25" customFormat="1" ht="15" customHeight="1" x14ac:dyDescent="0.3">
      <c r="B7978" s="25" t="str">
        <f>IF(A7978="","",VLOOKUP(A7978,Tabulka3[[Číslo registrace  u jednorázové akce]:[Příjmení]],2,0))</f>
        <v/>
      </c>
      <c r="C7978" s="25" t="str">
        <f>IF(A7978="","",VLOOKUP(A7978,Tabulka3[[Číslo registrace  u jednorázové akce]:[Příjmení]],3,0))</f>
        <v/>
      </c>
      <c r="I7978" s="94"/>
      <c r="J7978" s="94"/>
      <c r="L7978" s="15"/>
      <c r="M7978" s="15"/>
      <c r="N7978" s="15"/>
    </row>
    <row r="7979" spans="2:14" s="25" customFormat="1" ht="15" customHeight="1" x14ac:dyDescent="0.3">
      <c r="B7979" s="25" t="str">
        <f>IF(A7979="","",VLOOKUP(A7979,Tabulka3[[Číslo registrace  u jednorázové akce]:[Příjmení]],2,0))</f>
        <v/>
      </c>
      <c r="C7979" s="25" t="str">
        <f>IF(A7979="","",VLOOKUP(A7979,Tabulka3[[Číslo registrace  u jednorázové akce]:[Příjmení]],3,0))</f>
        <v/>
      </c>
      <c r="I7979" s="94"/>
      <c r="J7979" s="94"/>
      <c r="L7979" s="15"/>
      <c r="M7979" s="15"/>
      <c r="N7979" s="15"/>
    </row>
    <row r="7980" spans="2:14" s="25" customFormat="1" ht="15" customHeight="1" x14ac:dyDescent="0.3">
      <c r="B7980" s="25" t="str">
        <f>IF(A7980="","",VLOOKUP(A7980,Tabulka3[[Číslo registrace  u jednorázové akce]:[Příjmení]],2,0))</f>
        <v/>
      </c>
      <c r="C7980" s="25" t="str">
        <f>IF(A7980="","",VLOOKUP(A7980,Tabulka3[[Číslo registrace  u jednorázové akce]:[Příjmení]],3,0))</f>
        <v/>
      </c>
      <c r="I7980" s="94"/>
      <c r="J7980" s="94"/>
      <c r="L7980" s="15"/>
      <c r="M7980" s="15"/>
      <c r="N7980" s="15"/>
    </row>
    <row r="7981" spans="2:14" s="25" customFormat="1" ht="15" customHeight="1" x14ac:dyDescent="0.3">
      <c r="B7981" s="25" t="str">
        <f>IF(A7981="","",VLOOKUP(A7981,Tabulka3[[Číslo registrace  u jednorázové akce]:[Příjmení]],2,0))</f>
        <v/>
      </c>
      <c r="C7981" s="25" t="str">
        <f>IF(A7981="","",VLOOKUP(A7981,Tabulka3[[Číslo registrace  u jednorázové akce]:[Příjmení]],3,0))</f>
        <v/>
      </c>
      <c r="I7981" s="94"/>
      <c r="J7981" s="94"/>
      <c r="L7981" s="15"/>
      <c r="M7981" s="15"/>
      <c r="N7981" s="15"/>
    </row>
    <row r="7982" spans="2:14" s="25" customFormat="1" ht="15" customHeight="1" x14ac:dyDescent="0.3">
      <c r="B7982" s="25" t="str">
        <f>IF(A7982="","",VLOOKUP(A7982,Tabulka3[[Číslo registrace  u jednorázové akce]:[Příjmení]],2,0))</f>
        <v/>
      </c>
      <c r="C7982" s="25" t="str">
        <f>IF(A7982="","",VLOOKUP(A7982,Tabulka3[[Číslo registrace  u jednorázové akce]:[Příjmení]],3,0))</f>
        <v/>
      </c>
      <c r="I7982" s="94"/>
      <c r="J7982" s="94"/>
      <c r="L7982" s="15"/>
      <c r="M7982" s="15"/>
      <c r="N7982" s="15"/>
    </row>
    <row r="7983" spans="2:14" s="25" customFormat="1" ht="15" customHeight="1" x14ac:dyDescent="0.3">
      <c r="B7983" s="25" t="str">
        <f>IF(A7983="","",VLOOKUP(A7983,Tabulka3[[Číslo registrace  u jednorázové akce]:[Příjmení]],2,0))</f>
        <v/>
      </c>
      <c r="C7983" s="25" t="str">
        <f>IF(A7983="","",VLOOKUP(A7983,Tabulka3[[Číslo registrace  u jednorázové akce]:[Příjmení]],3,0))</f>
        <v/>
      </c>
      <c r="I7983" s="94"/>
      <c r="J7983" s="94"/>
      <c r="L7983" s="15"/>
      <c r="M7983" s="15"/>
      <c r="N7983" s="15"/>
    </row>
    <row r="7984" spans="2:14" s="25" customFormat="1" ht="15" customHeight="1" x14ac:dyDescent="0.3">
      <c r="B7984" s="25" t="str">
        <f>IF(A7984="","",VLOOKUP(A7984,Tabulka3[[Číslo registrace  u jednorázové akce]:[Příjmení]],2,0))</f>
        <v/>
      </c>
      <c r="C7984" s="25" t="str">
        <f>IF(A7984="","",VLOOKUP(A7984,Tabulka3[[Číslo registrace  u jednorázové akce]:[Příjmení]],3,0))</f>
        <v/>
      </c>
      <c r="I7984" s="94"/>
      <c r="J7984" s="94"/>
      <c r="L7984" s="15"/>
      <c r="M7984" s="15"/>
      <c r="N7984" s="15"/>
    </row>
    <row r="7985" spans="2:14" s="25" customFormat="1" ht="15" customHeight="1" x14ac:dyDescent="0.3">
      <c r="B7985" s="25" t="str">
        <f>IF(A7985="","",VLOOKUP(A7985,Tabulka3[[Číslo registrace  u jednorázové akce]:[Příjmení]],2,0))</f>
        <v/>
      </c>
      <c r="C7985" s="25" t="str">
        <f>IF(A7985="","",VLOOKUP(A7985,Tabulka3[[Číslo registrace  u jednorázové akce]:[Příjmení]],3,0))</f>
        <v/>
      </c>
      <c r="I7985" s="94"/>
      <c r="J7985" s="94"/>
      <c r="L7985" s="15"/>
      <c r="M7985" s="15"/>
      <c r="N7985" s="15"/>
    </row>
    <row r="7986" spans="2:14" s="25" customFormat="1" ht="15" customHeight="1" x14ac:dyDescent="0.3">
      <c r="B7986" s="25" t="str">
        <f>IF(A7986="","",VLOOKUP(A7986,Tabulka3[[Číslo registrace  u jednorázové akce]:[Příjmení]],2,0))</f>
        <v/>
      </c>
      <c r="C7986" s="25" t="str">
        <f>IF(A7986="","",VLOOKUP(A7986,Tabulka3[[Číslo registrace  u jednorázové akce]:[Příjmení]],3,0))</f>
        <v/>
      </c>
      <c r="I7986" s="94"/>
      <c r="J7986" s="94"/>
      <c r="L7986" s="15"/>
      <c r="M7986" s="15"/>
      <c r="N7986" s="15"/>
    </row>
    <row r="7987" spans="2:14" s="25" customFormat="1" ht="15" customHeight="1" x14ac:dyDescent="0.3">
      <c r="B7987" s="25" t="str">
        <f>IF(A7987="","",VLOOKUP(A7987,Tabulka3[[Číslo registrace  u jednorázové akce]:[Příjmení]],2,0))</f>
        <v/>
      </c>
      <c r="C7987" s="25" t="str">
        <f>IF(A7987="","",VLOOKUP(A7987,Tabulka3[[Číslo registrace  u jednorázové akce]:[Příjmení]],3,0))</f>
        <v/>
      </c>
      <c r="I7987" s="94"/>
      <c r="J7987" s="94"/>
      <c r="L7987" s="15"/>
      <c r="M7987" s="15"/>
      <c r="N7987" s="15"/>
    </row>
    <row r="7988" spans="2:14" s="25" customFormat="1" ht="15" customHeight="1" x14ac:dyDescent="0.3">
      <c r="B7988" s="25" t="str">
        <f>IF(A7988="","",VLOOKUP(A7988,Tabulka3[[Číslo registrace  u jednorázové akce]:[Příjmení]],2,0))</f>
        <v/>
      </c>
      <c r="C7988" s="25" t="str">
        <f>IF(A7988="","",VLOOKUP(A7988,Tabulka3[[Číslo registrace  u jednorázové akce]:[Příjmení]],3,0))</f>
        <v/>
      </c>
      <c r="I7988" s="94"/>
      <c r="J7988" s="94"/>
      <c r="L7988" s="15"/>
      <c r="M7988" s="15"/>
      <c r="N7988" s="15"/>
    </row>
    <row r="7989" spans="2:14" s="25" customFormat="1" ht="15" customHeight="1" x14ac:dyDescent="0.3">
      <c r="B7989" s="25" t="str">
        <f>IF(A7989="","",VLOOKUP(A7989,Tabulka3[[Číslo registrace  u jednorázové akce]:[Příjmení]],2,0))</f>
        <v/>
      </c>
      <c r="C7989" s="25" t="str">
        <f>IF(A7989="","",VLOOKUP(A7989,Tabulka3[[Číslo registrace  u jednorázové akce]:[Příjmení]],3,0))</f>
        <v/>
      </c>
      <c r="I7989" s="94"/>
      <c r="J7989" s="94"/>
      <c r="L7989" s="15"/>
      <c r="M7989" s="15"/>
      <c r="N7989" s="15"/>
    </row>
    <row r="7990" spans="2:14" s="25" customFormat="1" ht="15" customHeight="1" x14ac:dyDescent="0.3">
      <c r="B7990" s="25" t="str">
        <f>IF(A7990="","",VLOOKUP(A7990,Tabulka3[[Číslo registrace  u jednorázové akce]:[Příjmení]],2,0))</f>
        <v/>
      </c>
      <c r="C7990" s="25" t="str">
        <f>IF(A7990="","",VLOOKUP(A7990,Tabulka3[[Číslo registrace  u jednorázové akce]:[Příjmení]],3,0))</f>
        <v/>
      </c>
      <c r="I7990" s="94"/>
      <c r="J7990" s="94"/>
      <c r="L7990" s="15"/>
      <c r="M7990" s="15"/>
      <c r="N7990" s="15"/>
    </row>
    <row r="7991" spans="2:14" s="25" customFormat="1" ht="15" customHeight="1" x14ac:dyDescent="0.3">
      <c r="B7991" s="25" t="str">
        <f>IF(A7991="","",VLOOKUP(A7991,Tabulka3[[Číslo registrace  u jednorázové akce]:[Příjmení]],2,0))</f>
        <v/>
      </c>
      <c r="C7991" s="25" t="str">
        <f>IF(A7991="","",VLOOKUP(A7991,Tabulka3[[Číslo registrace  u jednorázové akce]:[Příjmení]],3,0))</f>
        <v/>
      </c>
      <c r="I7991" s="94"/>
      <c r="J7991" s="94"/>
      <c r="L7991" s="15"/>
      <c r="M7991" s="15"/>
      <c r="N7991" s="15"/>
    </row>
    <row r="7992" spans="2:14" s="25" customFormat="1" ht="15" customHeight="1" x14ac:dyDescent="0.3">
      <c r="B7992" s="25" t="str">
        <f>IF(A7992="","",VLOOKUP(A7992,Tabulka3[[Číslo registrace  u jednorázové akce]:[Příjmení]],2,0))</f>
        <v/>
      </c>
      <c r="C7992" s="25" t="str">
        <f>IF(A7992="","",VLOOKUP(A7992,Tabulka3[[Číslo registrace  u jednorázové akce]:[Příjmení]],3,0))</f>
        <v/>
      </c>
      <c r="I7992" s="94"/>
      <c r="J7992" s="94"/>
      <c r="L7992" s="15"/>
      <c r="M7992" s="15"/>
      <c r="N7992" s="15"/>
    </row>
    <row r="7993" spans="2:14" s="25" customFormat="1" ht="15" customHeight="1" x14ac:dyDescent="0.3">
      <c r="B7993" s="25" t="str">
        <f>IF(A7993="","",VLOOKUP(A7993,Tabulka3[[Číslo registrace  u jednorázové akce]:[Příjmení]],2,0))</f>
        <v/>
      </c>
      <c r="C7993" s="25" t="str">
        <f>IF(A7993="","",VLOOKUP(A7993,Tabulka3[[Číslo registrace  u jednorázové akce]:[Příjmení]],3,0))</f>
        <v/>
      </c>
      <c r="I7993" s="94"/>
      <c r="J7993" s="94"/>
      <c r="L7993" s="15"/>
      <c r="M7993" s="15"/>
      <c r="N7993" s="15"/>
    </row>
    <row r="7994" spans="2:14" s="25" customFormat="1" ht="15" customHeight="1" x14ac:dyDescent="0.3">
      <c r="B7994" s="25" t="str">
        <f>IF(A7994="","",VLOOKUP(A7994,Tabulka3[[Číslo registrace  u jednorázové akce]:[Příjmení]],2,0))</f>
        <v/>
      </c>
      <c r="C7994" s="25" t="str">
        <f>IF(A7994="","",VLOOKUP(A7994,Tabulka3[[Číslo registrace  u jednorázové akce]:[Příjmení]],3,0))</f>
        <v/>
      </c>
      <c r="I7994" s="94"/>
      <c r="J7994" s="94"/>
      <c r="L7994" s="15"/>
      <c r="M7994" s="15"/>
      <c r="N7994" s="15"/>
    </row>
    <row r="7995" spans="2:14" s="25" customFormat="1" ht="15" customHeight="1" x14ac:dyDescent="0.3">
      <c r="B7995" s="25" t="str">
        <f>IF(A7995="","",VLOOKUP(A7995,Tabulka3[[Číslo registrace  u jednorázové akce]:[Příjmení]],2,0))</f>
        <v/>
      </c>
      <c r="C7995" s="25" t="str">
        <f>IF(A7995="","",VLOOKUP(A7995,Tabulka3[[Číslo registrace  u jednorázové akce]:[Příjmení]],3,0))</f>
        <v/>
      </c>
      <c r="I7995" s="94"/>
      <c r="J7995" s="94"/>
      <c r="L7995" s="15"/>
      <c r="M7995" s="15"/>
      <c r="N7995" s="15"/>
    </row>
    <row r="7996" spans="2:14" s="25" customFormat="1" ht="15" customHeight="1" x14ac:dyDescent="0.3">
      <c r="B7996" s="25" t="str">
        <f>IF(A7996="","",VLOOKUP(A7996,Tabulka3[[Číslo registrace  u jednorázové akce]:[Příjmení]],2,0))</f>
        <v/>
      </c>
      <c r="C7996" s="25" t="str">
        <f>IF(A7996="","",VLOOKUP(A7996,Tabulka3[[Číslo registrace  u jednorázové akce]:[Příjmení]],3,0))</f>
        <v/>
      </c>
      <c r="I7996" s="94"/>
      <c r="J7996" s="94"/>
      <c r="L7996" s="15"/>
      <c r="M7996" s="15"/>
      <c r="N7996" s="15"/>
    </row>
    <row r="7997" spans="2:14" s="25" customFormat="1" ht="15" customHeight="1" x14ac:dyDescent="0.3">
      <c r="B7997" s="25" t="str">
        <f>IF(A7997="","",VLOOKUP(A7997,Tabulka3[[Číslo registrace  u jednorázové akce]:[Příjmení]],2,0))</f>
        <v/>
      </c>
      <c r="C7997" s="25" t="str">
        <f>IF(A7997="","",VLOOKUP(A7997,Tabulka3[[Číslo registrace  u jednorázové akce]:[Příjmení]],3,0))</f>
        <v/>
      </c>
      <c r="I7997" s="94"/>
      <c r="J7997" s="94"/>
      <c r="L7997" s="15"/>
      <c r="M7997" s="15"/>
      <c r="N7997" s="15"/>
    </row>
    <row r="7998" spans="2:14" s="25" customFormat="1" ht="15" customHeight="1" x14ac:dyDescent="0.3">
      <c r="B7998" s="25" t="str">
        <f>IF(A7998="","",VLOOKUP(A7998,Tabulka3[[Číslo registrace  u jednorázové akce]:[Příjmení]],2,0))</f>
        <v/>
      </c>
      <c r="C7998" s="25" t="str">
        <f>IF(A7998="","",VLOOKUP(A7998,Tabulka3[[Číslo registrace  u jednorázové akce]:[Příjmení]],3,0))</f>
        <v/>
      </c>
      <c r="I7998" s="94"/>
      <c r="J7998" s="94"/>
      <c r="L7998" s="15"/>
      <c r="M7998" s="15"/>
      <c r="N7998" s="15"/>
    </row>
    <row r="7999" spans="2:14" s="25" customFormat="1" ht="15" customHeight="1" x14ac:dyDescent="0.3">
      <c r="B7999" s="25" t="str">
        <f>IF(A7999="","",VLOOKUP(A7999,Tabulka3[[Číslo registrace  u jednorázové akce]:[Příjmení]],2,0))</f>
        <v/>
      </c>
      <c r="C7999" s="25" t="str">
        <f>IF(A7999="","",VLOOKUP(A7999,Tabulka3[[Číslo registrace  u jednorázové akce]:[Příjmení]],3,0))</f>
        <v/>
      </c>
      <c r="I7999" s="94"/>
      <c r="J7999" s="94"/>
      <c r="L7999" s="15"/>
      <c r="M7999" s="15"/>
      <c r="N7999" s="15"/>
    </row>
    <row r="8000" spans="2:14" s="25" customFormat="1" ht="15" customHeight="1" x14ac:dyDescent="0.3">
      <c r="B8000" s="25" t="str">
        <f>IF(A8000="","",VLOOKUP(A8000,Tabulka3[[Číslo registrace  u jednorázové akce]:[Příjmení]],2,0))</f>
        <v/>
      </c>
      <c r="C8000" s="25" t="str">
        <f>IF(A8000="","",VLOOKUP(A8000,Tabulka3[[Číslo registrace  u jednorázové akce]:[Příjmení]],3,0))</f>
        <v/>
      </c>
      <c r="I8000" s="94"/>
      <c r="J8000" s="94"/>
      <c r="L8000" s="15"/>
      <c r="M8000" s="15"/>
      <c r="N8000" s="15"/>
    </row>
    <row r="8001" spans="2:14" s="25" customFormat="1" ht="15" customHeight="1" x14ac:dyDescent="0.3">
      <c r="B8001" s="25" t="str">
        <f>IF(A8001="","",VLOOKUP(A8001,Tabulka3[[Číslo registrace  u jednorázové akce]:[Příjmení]],2,0))</f>
        <v/>
      </c>
      <c r="C8001" s="25" t="str">
        <f>IF(A8001="","",VLOOKUP(A8001,Tabulka3[[Číslo registrace  u jednorázové akce]:[Příjmení]],3,0))</f>
        <v/>
      </c>
      <c r="I8001" s="94"/>
      <c r="J8001" s="94"/>
      <c r="L8001" s="15"/>
      <c r="M8001" s="15"/>
      <c r="N8001" s="15"/>
    </row>
    <row r="8002" spans="2:14" s="25" customFormat="1" ht="15" customHeight="1" x14ac:dyDescent="0.3">
      <c r="B8002" s="25" t="str">
        <f>IF(A8002="","",VLOOKUP(A8002,Tabulka3[[Číslo registrace  u jednorázové akce]:[Příjmení]],2,0))</f>
        <v/>
      </c>
      <c r="C8002" s="25" t="str">
        <f>IF(A8002="","",VLOOKUP(A8002,Tabulka3[[Číslo registrace  u jednorázové akce]:[Příjmení]],3,0))</f>
        <v/>
      </c>
      <c r="I8002" s="94"/>
      <c r="J8002" s="94"/>
      <c r="L8002" s="15"/>
      <c r="M8002" s="15"/>
      <c r="N8002" s="15"/>
    </row>
    <row r="8003" spans="2:14" s="25" customFormat="1" ht="15" customHeight="1" x14ac:dyDescent="0.3">
      <c r="B8003" s="25" t="str">
        <f>IF(A8003="","",VLOOKUP(A8003,Tabulka3[[Číslo registrace  u jednorázové akce]:[Příjmení]],2,0))</f>
        <v/>
      </c>
      <c r="C8003" s="25" t="str">
        <f>IF(A8003="","",VLOOKUP(A8003,Tabulka3[[Číslo registrace  u jednorázové akce]:[Příjmení]],3,0))</f>
        <v/>
      </c>
      <c r="I8003" s="94"/>
      <c r="J8003" s="94"/>
      <c r="L8003" s="15"/>
      <c r="M8003" s="15"/>
      <c r="N8003" s="15"/>
    </row>
    <row r="8004" spans="2:14" s="25" customFormat="1" ht="15" customHeight="1" x14ac:dyDescent="0.3">
      <c r="B8004" s="25" t="str">
        <f>IF(A8004="","",VLOOKUP(A8004,Tabulka3[[Číslo registrace  u jednorázové akce]:[Příjmení]],2,0))</f>
        <v/>
      </c>
      <c r="C8004" s="25" t="str">
        <f>IF(A8004="","",VLOOKUP(A8004,Tabulka3[[Číslo registrace  u jednorázové akce]:[Příjmení]],3,0))</f>
        <v/>
      </c>
      <c r="I8004" s="94"/>
      <c r="J8004" s="94"/>
      <c r="L8004" s="15"/>
      <c r="M8004" s="15"/>
      <c r="N8004" s="15"/>
    </row>
    <row r="8005" spans="2:14" s="25" customFormat="1" ht="15" customHeight="1" x14ac:dyDescent="0.3">
      <c r="B8005" s="25" t="str">
        <f>IF(A8005="","",VLOOKUP(A8005,Tabulka3[[Číslo registrace  u jednorázové akce]:[Příjmení]],2,0))</f>
        <v/>
      </c>
      <c r="C8005" s="25" t="str">
        <f>IF(A8005="","",VLOOKUP(A8005,Tabulka3[[Číslo registrace  u jednorázové akce]:[Příjmení]],3,0))</f>
        <v/>
      </c>
      <c r="I8005" s="94"/>
      <c r="J8005" s="94"/>
      <c r="L8005" s="15"/>
      <c r="M8005" s="15"/>
      <c r="N8005" s="15"/>
    </row>
    <row r="8006" spans="2:14" s="25" customFormat="1" ht="15" customHeight="1" x14ac:dyDescent="0.3">
      <c r="B8006" s="25" t="str">
        <f>IF(A8006="","",VLOOKUP(A8006,Tabulka3[[Číslo registrace  u jednorázové akce]:[Příjmení]],2,0))</f>
        <v/>
      </c>
      <c r="C8006" s="25" t="str">
        <f>IF(A8006="","",VLOOKUP(A8006,Tabulka3[[Číslo registrace  u jednorázové akce]:[Příjmení]],3,0))</f>
        <v/>
      </c>
      <c r="I8006" s="94"/>
      <c r="J8006" s="94"/>
      <c r="L8006" s="15"/>
      <c r="M8006" s="15"/>
      <c r="N8006" s="15"/>
    </row>
    <row r="8007" spans="2:14" s="25" customFormat="1" ht="15" customHeight="1" x14ac:dyDescent="0.3">
      <c r="B8007" s="25" t="str">
        <f>IF(A8007="","",VLOOKUP(A8007,Tabulka3[[Číslo registrace  u jednorázové akce]:[Příjmení]],2,0))</f>
        <v/>
      </c>
      <c r="C8007" s="25" t="str">
        <f>IF(A8007="","",VLOOKUP(A8007,Tabulka3[[Číslo registrace  u jednorázové akce]:[Příjmení]],3,0))</f>
        <v/>
      </c>
      <c r="I8007" s="94"/>
      <c r="J8007" s="94"/>
      <c r="L8007" s="15"/>
      <c r="M8007" s="15"/>
      <c r="N8007" s="15"/>
    </row>
    <row r="8008" spans="2:14" s="25" customFormat="1" ht="15" customHeight="1" x14ac:dyDescent="0.3">
      <c r="B8008" s="25" t="str">
        <f>IF(A8008="","",VLOOKUP(A8008,Tabulka3[[Číslo registrace  u jednorázové akce]:[Příjmení]],2,0))</f>
        <v/>
      </c>
      <c r="C8008" s="25" t="str">
        <f>IF(A8008="","",VLOOKUP(A8008,Tabulka3[[Číslo registrace  u jednorázové akce]:[Příjmení]],3,0))</f>
        <v/>
      </c>
      <c r="I8008" s="94"/>
      <c r="J8008" s="94"/>
      <c r="L8008" s="15"/>
      <c r="M8008" s="15"/>
      <c r="N8008" s="15"/>
    </row>
    <row r="8009" spans="2:14" s="25" customFormat="1" ht="15" customHeight="1" x14ac:dyDescent="0.3">
      <c r="B8009" s="25" t="str">
        <f>IF(A8009="","",VLOOKUP(A8009,Tabulka3[[Číslo registrace  u jednorázové akce]:[Příjmení]],2,0))</f>
        <v/>
      </c>
      <c r="C8009" s="25" t="str">
        <f>IF(A8009="","",VLOOKUP(A8009,Tabulka3[[Číslo registrace  u jednorázové akce]:[Příjmení]],3,0))</f>
        <v/>
      </c>
      <c r="I8009" s="94"/>
      <c r="J8009" s="94"/>
      <c r="L8009" s="15"/>
      <c r="M8009" s="15"/>
      <c r="N8009" s="15"/>
    </row>
    <row r="8010" spans="2:14" s="25" customFormat="1" ht="15" customHeight="1" x14ac:dyDescent="0.3">
      <c r="B8010" s="25" t="str">
        <f>IF(A8010="","",VLOOKUP(A8010,Tabulka3[[Číslo registrace  u jednorázové akce]:[Příjmení]],2,0))</f>
        <v/>
      </c>
      <c r="C8010" s="25" t="str">
        <f>IF(A8010="","",VLOOKUP(A8010,Tabulka3[[Číslo registrace  u jednorázové akce]:[Příjmení]],3,0))</f>
        <v/>
      </c>
      <c r="I8010" s="94"/>
      <c r="J8010" s="94"/>
      <c r="L8010" s="15"/>
      <c r="M8010" s="15"/>
      <c r="N8010" s="15"/>
    </row>
    <row r="8011" spans="2:14" s="25" customFormat="1" ht="15" customHeight="1" x14ac:dyDescent="0.3">
      <c r="B8011" s="25" t="str">
        <f>IF(A8011="","",VLOOKUP(A8011,Tabulka3[[Číslo registrace  u jednorázové akce]:[Příjmení]],2,0))</f>
        <v/>
      </c>
      <c r="C8011" s="25" t="str">
        <f>IF(A8011="","",VLOOKUP(A8011,Tabulka3[[Číslo registrace  u jednorázové akce]:[Příjmení]],3,0))</f>
        <v/>
      </c>
      <c r="I8011" s="94"/>
      <c r="J8011" s="94"/>
      <c r="L8011" s="15"/>
      <c r="M8011" s="15"/>
      <c r="N8011" s="15"/>
    </row>
    <row r="8012" spans="2:14" s="25" customFormat="1" ht="15" customHeight="1" x14ac:dyDescent="0.3">
      <c r="B8012" s="25" t="str">
        <f>IF(A8012="","",VLOOKUP(A8012,Tabulka3[[Číslo registrace  u jednorázové akce]:[Příjmení]],2,0))</f>
        <v/>
      </c>
      <c r="C8012" s="25" t="str">
        <f>IF(A8012="","",VLOOKUP(A8012,Tabulka3[[Číslo registrace  u jednorázové akce]:[Příjmení]],3,0))</f>
        <v/>
      </c>
      <c r="I8012" s="94"/>
      <c r="J8012" s="94"/>
      <c r="L8012" s="15"/>
      <c r="M8012" s="15"/>
      <c r="N8012" s="15"/>
    </row>
    <row r="8013" spans="2:14" s="25" customFormat="1" ht="15" customHeight="1" x14ac:dyDescent="0.3">
      <c r="B8013" s="25" t="str">
        <f>IF(A8013="","",VLOOKUP(A8013,Tabulka3[[Číslo registrace  u jednorázové akce]:[Příjmení]],2,0))</f>
        <v/>
      </c>
      <c r="C8013" s="25" t="str">
        <f>IF(A8013="","",VLOOKUP(A8013,Tabulka3[[Číslo registrace  u jednorázové akce]:[Příjmení]],3,0))</f>
        <v/>
      </c>
      <c r="I8013" s="94"/>
      <c r="J8013" s="94"/>
      <c r="L8013" s="15"/>
      <c r="M8013" s="15"/>
      <c r="N8013" s="15"/>
    </row>
    <row r="8014" spans="2:14" s="25" customFormat="1" ht="15" customHeight="1" x14ac:dyDescent="0.3">
      <c r="B8014" s="25" t="str">
        <f>IF(A8014="","",VLOOKUP(A8014,Tabulka3[[Číslo registrace  u jednorázové akce]:[Příjmení]],2,0))</f>
        <v/>
      </c>
      <c r="C8014" s="25" t="str">
        <f>IF(A8014="","",VLOOKUP(A8014,Tabulka3[[Číslo registrace  u jednorázové akce]:[Příjmení]],3,0))</f>
        <v/>
      </c>
      <c r="I8014" s="94"/>
      <c r="J8014" s="94"/>
      <c r="L8014" s="15"/>
      <c r="M8014" s="15"/>
      <c r="N8014" s="15"/>
    </row>
    <row r="8015" spans="2:14" s="25" customFormat="1" ht="15" customHeight="1" x14ac:dyDescent="0.3">
      <c r="B8015" s="25" t="str">
        <f>IF(A8015="","",VLOOKUP(A8015,Tabulka3[[Číslo registrace  u jednorázové akce]:[Příjmení]],2,0))</f>
        <v/>
      </c>
      <c r="C8015" s="25" t="str">
        <f>IF(A8015="","",VLOOKUP(A8015,Tabulka3[[Číslo registrace  u jednorázové akce]:[Příjmení]],3,0))</f>
        <v/>
      </c>
      <c r="I8015" s="94"/>
      <c r="J8015" s="94"/>
      <c r="L8015" s="15"/>
      <c r="M8015" s="15"/>
      <c r="N8015" s="15"/>
    </row>
    <row r="8016" spans="2:14" s="25" customFormat="1" ht="15" customHeight="1" x14ac:dyDescent="0.3">
      <c r="B8016" s="25" t="str">
        <f>IF(A8016="","",VLOOKUP(A8016,Tabulka3[[Číslo registrace  u jednorázové akce]:[Příjmení]],2,0))</f>
        <v/>
      </c>
      <c r="C8016" s="25" t="str">
        <f>IF(A8016="","",VLOOKUP(A8016,Tabulka3[[Číslo registrace  u jednorázové akce]:[Příjmení]],3,0))</f>
        <v/>
      </c>
      <c r="I8016" s="94"/>
      <c r="J8016" s="94"/>
      <c r="L8016" s="15"/>
      <c r="M8016" s="15"/>
      <c r="N8016" s="15"/>
    </row>
    <row r="8017" spans="2:14" s="25" customFormat="1" ht="15" customHeight="1" x14ac:dyDescent="0.3">
      <c r="B8017" s="25" t="str">
        <f>IF(A8017="","",VLOOKUP(A8017,Tabulka3[[Číslo registrace  u jednorázové akce]:[Příjmení]],2,0))</f>
        <v/>
      </c>
      <c r="C8017" s="25" t="str">
        <f>IF(A8017="","",VLOOKUP(A8017,Tabulka3[[Číslo registrace  u jednorázové akce]:[Příjmení]],3,0))</f>
        <v/>
      </c>
      <c r="I8017" s="94"/>
      <c r="J8017" s="94"/>
      <c r="L8017" s="15"/>
      <c r="M8017" s="15"/>
      <c r="N8017" s="15"/>
    </row>
    <row r="8018" spans="2:14" s="25" customFormat="1" ht="15" customHeight="1" x14ac:dyDescent="0.3">
      <c r="B8018" s="25" t="str">
        <f>IF(A8018="","",VLOOKUP(A8018,Tabulka3[[Číslo registrace  u jednorázové akce]:[Příjmení]],2,0))</f>
        <v/>
      </c>
      <c r="C8018" s="25" t="str">
        <f>IF(A8018="","",VLOOKUP(A8018,Tabulka3[[Číslo registrace  u jednorázové akce]:[Příjmení]],3,0))</f>
        <v/>
      </c>
      <c r="I8018" s="94"/>
      <c r="J8018" s="94"/>
      <c r="L8018" s="15"/>
      <c r="M8018" s="15"/>
      <c r="N8018" s="15"/>
    </row>
    <row r="8019" spans="2:14" s="25" customFormat="1" ht="15" customHeight="1" x14ac:dyDescent="0.3">
      <c r="B8019" s="25" t="str">
        <f>IF(A8019="","",VLOOKUP(A8019,Tabulka3[[Číslo registrace  u jednorázové akce]:[Příjmení]],2,0))</f>
        <v/>
      </c>
      <c r="C8019" s="25" t="str">
        <f>IF(A8019="","",VLOOKUP(A8019,Tabulka3[[Číslo registrace  u jednorázové akce]:[Příjmení]],3,0))</f>
        <v/>
      </c>
      <c r="I8019" s="94"/>
      <c r="J8019" s="94"/>
      <c r="L8019" s="15"/>
      <c r="M8019" s="15"/>
      <c r="N8019" s="15"/>
    </row>
    <row r="8020" spans="2:14" s="25" customFormat="1" ht="15" customHeight="1" x14ac:dyDescent="0.3">
      <c r="B8020" s="25" t="str">
        <f>IF(A8020="","",VLOOKUP(A8020,Tabulka3[[Číslo registrace  u jednorázové akce]:[Příjmení]],2,0))</f>
        <v/>
      </c>
      <c r="C8020" s="25" t="str">
        <f>IF(A8020="","",VLOOKUP(A8020,Tabulka3[[Číslo registrace  u jednorázové akce]:[Příjmení]],3,0))</f>
        <v/>
      </c>
      <c r="I8020" s="94"/>
      <c r="J8020" s="94"/>
      <c r="L8020" s="15"/>
      <c r="M8020" s="15"/>
      <c r="N8020" s="15"/>
    </row>
    <row r="8021" spans="2:14" s="25" customFormat="1" ht="15" customHeight="1" x14ac:dyDescent="0.3">
      <c r="B8021" s="25" t="str">
        <f>IF(A8021="","",VLOOKUP(A8021,Tabulka3[[Číslo registrace  u jednorázové akce]:[Příjmení]],2,0))</f>
        <v/>
      </c>
      <c r="C8021" s="25" t="str">
        <f>IF(A8021="","",VLOOKUP(A8021,Tabulka3[[Číslo registrace  u jednorázové akce]:[Příjmení]],3,0))</f>
        <v/>
      </c>
      <c r="I8021" s="94"/>
      <c r="J8021" s="94"/>
      <c r="L8021" s="15"/>
      <c r="M8021" s="15"/>
      <c r="N8021" s="15"/>
    </row>
    <row r="8022" spans="2:14" s="25" customFormat="1" ht="15" customHeight="1" x14ac:dyDescent="0.3">
      <c r="B8022" s="25" t="str">
        <f>IF(A8022="","",VLOOKUP(A8022,Tabulka3[[Číslo registrace  u jednorázové akce]:[Příjmení]],2,0))</f>
        <v/>
      </c>
      <c r="C8022" s="25" t="str">
        <f>IF(A8022="","",VLOOKUP(A8022,Tabulka3[[Číslo registrace  u jednorázové akce]:[Příjmení]],3,0))</f>
        <v/>
      </c>
      <c r="I8022" s="94"/>
      <c r="J8022" s="94"/>
      <c r="L8022" s="15"/>
      <c r="M8022" s="15"/>
      <c r="N8022" s="15"/>
    </row>
    <row r="8023" spans="2:14" s="25" customFormat="1" ht="15" customHeight="1" x14ac:dyDescent="0.3">
      <c r="B8023" s="25" t="str">
        <f>IF(A8023="","",VLOOKUP(A8023,Tabulka3[[Číslo registrace  u jednorázové akce]:[Příjmení]],2,0))</f>
        <v/>
      </c>
      <c r="C8023" s="25" t="str">
        <f>IF(A8023="","",VLOOKUP(A8023,Tabulka3[[Číslo registrace  u jednorázové akce]:[Příjmení]],3,0))</f>
        <v/>
      </c>
      <c r="I8023" s="94"/>
      <c r="J8023" s="94"/>
      <c r="L8023" s="15"/>
      <c r="M8023" s="15"/>
      <c r="N8023" s="15"/>
    </row>
    <row r="8024" spans="2:14" s="25" customFormat="1" ht="15" customHeight="1" x14ac:dyDescent="0.3">
      <c r="B8024" s="25" t="str">
        <f>IF(A8024="","",VLOOKUP(A8024,Tabulka3[[Číslo registrace  u jednorázové akce]:[Příjmení]],2,0))</f>
        <v/>
      </c>
      <c r="C8024" s="25" t="str">
        <f>IF(A8024="","",VLOOKUP(A8024,Tabulka3[[Číslo registrace  u jednorázové akce]:[Příjmení]],3,0))</f>
        <v/>
      </c>
      <c r="I8024" s="94"/>
      <c r="J8024" s="94"/>
      <c r="L8024" s="15"/>
      <c r="M8024" s="15"/>
      <c r="N8024" s="15"/>
    </row>
    <row r="8025" spans="2:14" s="25" customFormat="1" ht="15" customHeight="1" x14ac:dyDescent="0.3">
      <c r="B8025" s="25" t="str">
        <f>IF(A8025="","",VLOOKUP(A8025,Tabulka3[[Číslo registrace  u jednorázové akce]:[Příjmení]],2,0))</f>
        <v/>
      </c>
      <c r="C8025" s="25" t="str">
        <f>IF(A8025="","",VLOOKUP(A8025,Tabulka3[[Číslo registrace  u jednorázové akce]:[Příjmení]],3,0))</f>
        <v/>
      </c>
      <c r="I8025" s="94"/>
      <c r="J8025" s="94"/>
      <c r="L8025" s="15"/>
      <c r="M8025" s="15"/>
      <c r="N8025" s="15"/>
    </row>
    <row r="8026" spans="2:14" s="25" customFormat="1" ht="15" customHeight="1" x14ac:dyDescent="0.3">
      <c r="B8026" s="25" t="str">
        <f>IF(A8026="","",VLOOKUP(A8026,Tabulka3[[Číslo registrace  u jednorázové akce]:[Příjmení]],2,0))</f>
        <v/>
      </c>
      <c r="C8026" s="25" t="str">
        <f>IF(A8026="","",VLOOKUP(A8026,Tabulka3[[Číslo registrace  u jednorázové akce]:[Příjmení]],3,0))</f>
        <v/>
      </c>
      <c r="I8026" s="94"/>
      <c r="J8026" s="94"/>
      <c r="L8026" s="15"/>
      <c r="M8026" s="15"/>
      <c r="N8026" s="15"/>
    </row>
    <row r="8027" spans="2:14" s="25" customFormat="1" ht="15" customHeight="1" x14ac:dyDescent="0.3">
      <c r="B8027" s="25" t="str">
        <f>IF(A8027="","",VLOOKUP(A8027,Tabulka3[[Číslo registrace  u jednorázové akce]:[Příjmení]],2,0))</f>
        <v/>
      </c>
      <c r="C8027" s="25" t="str">
        <f>IF(A8027="","",VLOOKUP(A8027,Tabulka3[[Číslo registrace  u jednorázové akce]:[Příjmení]],3,0))</f>
        <v/>
      </c>
      <c r="I8027" s="94"/>
      <c r="J8027" s="94"/>
      <c r="L8027" s="15"/>
      <c r="M8027" s="15"/>
      <c r="N8027" s="15"/>
    </row>
    <row r="8028" spans="2:14" s="25" customFormat="1" ht="15" customHeight="1" x14ac:dyDescent="0.3">
      <c r="B8028" s="25" t="str">
        <f>IF(A8028="","",VLOOKUP(A8028,Tabulka3[[Číslo registrace  u jednorázové akce]:[Příjmení]],2,0))</f>
        <v/>
      </c>
      <c r="C8028" s="25" t="str">
        <f>IF(A8028="","",VLOOKUP(A8028,Tabulka3[[Číslo registrace  u jednorázové akce]:[Příjmení]],3,0))</f>
        <v/>
      </c>
      <c r="I8028" s="94"/>
      <c r="J8028" s="94"/>
      <c r="L8028" s="15"/>
      <c r="M8028" s="15"/>
      <c r="N8028" s="15"/>
    </row>
    <row r="8029" spans="2:14" s="25" customFormat="1" ht="15" customHeight="1" x14ac:dyDescent="0.3">
      <c r="B8029" s="25" t="str">
        <f>IF(A8029="","",VLOOKUP(A8029,Tabulka3[[Číslo registrace  u jednorázové akce]:[Příjmení]],2,0))</f>
        <v/>
      </c>
      <c r="C8029" s="25" t="str">
        <f>IF(A8029="","",VLOOKUP(A8029,Tabulka3[[Číslo registrace  u jednorázové akce]:[Příjmení]],3,0))</f>
        <v/>
      </c>
      <c r="I8029" s="94"/>
      <c r="J8029" s="94"/>
      <c r="L8029" s="15"/>
      <c r="M8029" s="15"/>
      <c r="N8029" s="15"/>
    </row>
    <row r="8030" spans="2:14" s="25" customFormat="1" ht="15" customHeight="1" x14ac:dyDescent="0.3">
      <c r="B8030" s="25" t="str">
        <f>IF(A8030="","",VLOOKUP(A8030,Tabulka3[[Číslo registrace  u jednorázové akce]:[Příjmení]],2,0))</f>
        <v/>
      </c>
      <c r="C8030" s="25" t="str">
        <f>IF(A8030="","",VLOOKUP(A8030,Tabulka3[[Číslo registrace  u jednorázové akce]:[Příjmení]],3,0))</f>
        <v/>
      </c>
      <c r="I8030" s="94"/>
      <c r="J8030" s="94"/>
      <c r="L8030" s="15"/>
      <c r="M8030" s="15"/>
      <c r="N8030" s="15"/>
    </row>
    <row r="8031" spans="2:14" s="25" customFormat="1" ht="15" customHeight="1" x14ac:dyDescent="0.3">
      <c r="B8031" s="25" t="str">
        <f>IF(A8031="","",VLOOKUP(A8031,Tabulka3[[Číslo registrace  u jednorázové akce]:[Příjmení]],2,0))</f>
        <v/>
      </c>
      <c r="C8031" s="25" t="str">
        <f>IF(A8031="","",VLOOKUP(A8031,Tabulka3[[Číslo registrace  u jednorázové akce]:[Příjmení]],3,0))</f>
        <v/>
      </c>
      <c r="I8031" s="94"/>
      <c r="J8031" s="94"/>
      <c r="L8031" s="15"/>
      <c r="M8031" s="15"/>
      <c r="N8031" s="15"/>
    </row>
    <row r="8032" spans="2:14" s="25" customFormat="1" ht="15" customHeight="1" x14ac:dyDescent="0.3">
      <c r="B8032" s="25" t="str">
        <f>IF(A8032="","",VLOOKUP(A8032,Tabulka3[[Číslo registrace  u jednorázové akce]:[Příjmení]],2,0))</f>
        <v/>
      </c>
      <c r="C8032" s="25" t="str">
        <f>IF(A8032="","",VLOOKUP(A8032,Tabulka3[[Číslo registrace  u jednorázové akce]:[Příjmení]],3,0))</f>
        <v/>
      </c>
      <c r="I8032" s="94"/>
      <c r="J8032" s="94"/>
      <c r="L8032" s="15"/>
      <c r="M8032" s="15"/>
      <c r="N8032" s="15"/>
    </row>
    <row r="8033" spans="2:14" s="25" customFormat="1" ht="15" customHeight="1" x14ac:dyDescent="0.3">
      <c r="B8033" s="25" t="str">
        <f>IF(A8033="","",VLOOKUP(A8033,Tabulka3[[Číslo registrace  u jednorázové akce]:[Příjmení]],2,0))</f>
        <v/>
      </c>
      <c r="C8033" s="25" t="str">
        <f>IF(A8033="","",VLOOKUP(A8033,Tabulka3[[Číslo registrace  u jednorázové akce]:[Příjmení]],3,0))</f>
        <v/>
      </c>
      <c r="I8033" s="94"/>
      <c r="J8033" s="94"/>
      <c r="L8033" s="15"/>
      <c r="M8033" s="15"/>
      <c r="N8033" s="15"/>
    </row>
    <row r="8034" spans="2:14" s="25" customFormat="1" ht="15" customHeight="1" x14ac:dyDescent="0.3">
      <c r="B8034" s="25" t="str">
        <f>IF(A8034="","",VLOOKUP(A8034,Tabulka3[[Číslo registrace  u jednorázové akce]:[Příjmení]],2,0))</f>
        <v/>
      </c>
      <c r="C8034" s="25" t="str">
        <f>IF(A8034="","",VLOOKUP(A8034,Tabulka3[[Číslo registrace  u jednorázové akce]:[Příjmení]],3,0))</f>
        <v/>
      </c>
      <c r="I8034" s="94"/>
      <c r="J8034" s="94"/>
      <c r="L8034" s="15"/>
      <c r="M8034" s="15"/>
      <c r="N8034" s="15"/>
    </row>
    <row r="8035" spans="2:14" s="25" customFormat="1" ht="15" customHeight="1" x14ac:dyDescent="0.3">
      <c r="B8035" s="25" t="str">
        <f>IF(A8035="","",VLOOKUP(A8035,Tabulka3[[Číslo registrace  u jednorázové akce]:[Příjmení]],2,0))</f>
        <v/>
      </c>
      <c r="C8035" s="25" t="str">
        <f>IF(A8035="","",VLOOKUP(A8035,Tabulka3[[Číslo registrace  u jednorázové akce]:[Příjmení]],3,0))</f>
        <v/>
      </c>
      <c r="I8035" s="94"/>
      <c r="J8035" s="94"/>
      <c r="L8035" s="15"/>
      <c r="M8035" s="15"/>
      <c r="N8035" s="15"/>
    </row>
    <row r="8036" spans="2:14" s="25" customFormat="1" ht="15" customHeight="1" x14ac:dyDescent="0.3">
      <c r="B8036" s="25" t="str">
        <f>IF(A8036="","",VLOOKUP(A8036,Tabulka3[[Číslo registrace  u jednorázové akce]:[Příjmení]],2,0))</f>
        <v/>
      </c>
      <c r="C8036" s="25" t="str">
        <f>IF(A8036="","",VLOOKUP(A8036,Tabulka3[[Číslo registrace  u jednorázové akce]:[Příjmení]],3,0))</f>
        <v/>
      </c>
      <c r="I8036" s="94"/>
      <c r="J8036" s="94"/>
      <c r="L8036" s="15"/>
      <c r="M8036" s="15"/>
      <c r="N8036" s="15"/>
    </row>
    <row r="8037" spans="2:14" s="25" customFormat="1" ht="15" customHeight="1" x14ac:dyDescent="0.3">
      <c r="B8037" s="25" t="str">
        <f>IF(A8037="","",VLOOKUP(A8037,Tabulka3[[Číslo registrace  u jednorázové akce]:[Příjmení]],2,0))</f>
        <v/>
      </c>
      <c r="C8037" s="25" t="str">
        <f>IF(A8037="","",VLOOKUP(A8037,Tabulka3[[Číslo registrace  u jednorázové akce]:[Příjmení]],3,0))</f>
        <v/>
      </c>
      <c r="I8037" s="94"/>
      <c r="J8037" s="94"/>
      <c r="L8037" s="15"/>
      <c r="M8037" s="15"/>
      <c r="N8037" s="15"/>
    </row>
    <row r="8038" spans="2:14" s="25" customFormat="1" ht="15" customHeight="1" x14ac:dyDescent="0.3">
      <c r="B8038" s="25" t="str">
        <f>IF(A8038="","",VLOOKUP(A8038,Tabulka3[[Číslo registrace  u jednorázové akce]:[Příjmení]],2,0))</f>
        <v/>
      </c>
      <c r="C8038" s="25" t="str">
        <f>IF(A8038="","",VLOOKUP(A8038,Tabulka3[[Číslo registrace  u jednorázové akce]:[Příjmení]],3,0))</f>
        <v/>
      </c>
      <c r="I8038" s="94"/>
      <c r="J8038" s="94"/>
      <c r="L8038" s="15"/>
      <c r="M8038" s="15"/>
      <c r="N8038" s="15"/>
    </row>
    <row r="8039" spans="2:14" s="25" customFormat="1" ht="15" customHeight="1" x14ac:dyDescent="0.3">
      <c r="B8039" s="25" t="str">
        <f>IF(A8039="","",VLOOKUP(A8039,Tabulka3[[Číslo registrace  u jednorázové akce]:[Příjmení]],2,0))</f>
        <v/>
      </c>
      <c r="C8039" s="25" t="str">
        <f>IF(A8039="","",VLOOKUP(A8039,Tabulka3[[Číslo registrace  u jednorázové akce]:[Příjmení]],3,0))</f>
        <v/>
      </c>
      <c r="I8039" s="94"/>
      <c r="J8039" s="94"/>
      <c r="L8039" s="15"/>
      <c r="M8039" s="15"/>
      <c r="N8039" s="15"/>
    </row>
    <row r="8040" spans="2:14" s="25" customFormat="1" ht="15" customHeight="1" x14ac:dyDescent="0.3">
      <c r="B8040" s="25" t="str">
        <f>IF(A8040="","",VLOOKUP(A8040,Tabulka3[[Číslo registrace  u jednorázové akce]:[Příjmení]],2,0))</f>
        <v/>
      </c>
      <c r="C8040" s="25" t="str">
        <f>IF(A8040="","",VLOOKUP(A8040,Tabulka3[[Číslo registrace  u jednorázové akce]:[Příjmení]],3,0))</f>
        <v/>
      </c>
      <c r="I8040" s="94"/>
      <c r="J8040" s="94"/>
      <c r="L8040" s="15"/>
      <c r="M8040" s="15"/>
      <c r="N8040" s="15"/>
    </row>
    <row r="8041" spans="2:14" s="25" customFormat="1" ht="15" customHeight="1" x14ac:dyDescent="0.3">
      <c r="B8041" s="25" t="str">
        <f>IF(A8041="","",VLOOKUP(A8041,Tabulka3[[Číslo registrace  u jednorázové akce]:[Příjmení]],2,0))</f>
        <v/>
      </c>
      <c r="C8041" s="25" t="str">
        <f>IF(A8041="","",VLOOKUP(A8041,Tabulka3[[Číslo registrace  u jednorázové akce]:[Příjmení]],3,0))</f>
        <v/>
      </c>
      <c r="I8041" s="94"/>
      <c r="J8041" s="94"/>
      <c r="L8041" s="15"/>
      <c r="M8041" s="15"/>
      <c r="N8041" s="15"/>
    </row>
    <row r="8042" spans="2:14" s="25" customFormat="1" ht="15" customHeight="1" x14ac:dyDescent="0.3">
      <c r="B8042" s="25" t="str">
        <f>IF(A8042="","",VLOOKUP(A8042,Tabulka3[[Číslo registrace  u jednorázové akce]:[Příjmení]],2,0))</f>
        <v/>
      </c>
      <c r="C8042" s="25" t="str">
        <f>IF(A8042="","",VLOOKUP(A8042,Tabulka3[[Číslo registrace  u jednorázové akce]:[Příjmení]],3,0))</f>
        <v/>
      </c>
      <c r="I8042" s="94"/>
      <c r="J8042" s="94"/>
      <c r="L8042" s="15"/>
      <c r="M8042" s="15"/>
      <c r="N8042" s="15"/>
    </row>
    <row r="8043" spans="2:14" s="25" customFormat="1" ht="15" customHeight="1" x14ac:dyDescent="0.3">
      <c r="B8043" s="25" t="str">
        <f>IF(A8043="","",VLOOKUP(A8043,Tabulka3[[Číslo registrace  u jednorázové akce]:[Příjmení]],2,0))</f>
        <v/>
      </c>
      <c r="C8043" s="25" t="str">
        <f>IF(A8043="","",VLOOKUP(A8043,Tabulka3[[Číslo registrace  u jednorázové akce]:[Příjmení]],3,0))</f>
        <v/>
      </c>
      <c r="I8043" s="94"/>
      <c r="J8043" s="94"/>
      <c r="L8043" s="15"/>
      <c r="M8043" s="15"/>
      <c r="N8043" s="15"/>
    </row>
    <row r="8044" spans="2:14" s="25" customFormat="1" ht="15" customHeight="1" x14ac:dyDescent="0.3">
      <c r="B8044" s="25" t="str">
        <f>IF(A8044="","",VLOOKUP(A8044,Tabulka3[[Číslo registrace  u jednorázové akce]:[Příjmení]],2,0))</f>
        <v/>
      </c>
      <c r="C8044" s="25" t="str">
        <f>IF(A8044="","",VLOOKUP(A8044,Tabulka3[[Číslo registrace  u jednorázové akce]:[Příjmení]],3,0))</f>
        <v/>
      </c>
      <c r="I8044" s="94"/>
      <c r="J8044" s="94"/>
      <c r="L8044" s="15"/>
      <c r="M8044" s="15"/>
      <c r="N8044" s="15"/>
    </row>
    <row r="8045" spans="2:14" s="25" customFormat="1" ht="15" customHeight="1" x14ac:dyDescent="0.3">
      <c r="B8045" s="25" t="str">
        <f>IF(A8045="","",VLOOKUP(A8045,Tabulka3[[Číslo registrace  u jednorázové akce]:[Příjmení]],2,0))</f>
        <v/>
      </c>
      <c r="C8045" s="25" t="str">
        <f>IF(A8045="","",VLOOKUP(A8045,Tabulka3[[Číslo registrace  u jednorázové akce]:[Příjmení]],3,0))</f>
        <v/>
      </c>
      <c r="I8045" s="94"/>
      <c r="J8045" s="94"/>
      <c r="L8045" s="15"/>
      <c r="M8045" s="15"/>
      <c r="N8045" s="15"/>
    </row>
    <row r="8046" spans="2:14" s="25" customFormat="1" ht="15" customHeight="1" x14ac:dyDescent="0.3">
      <c r="B8046" s="25" t="str">
        <f>IF(A8046="","",VLOOKUP(A8046,Tabulka3[[Číslo registrace  u jednorázové akce]:[Příjmení]],2,0))</f>
        <v/>
      </c>
      <c r="C8046" s="25" t="str">
        <f>IF(A8046="","",VLOOKUP(A8046,Tabulka3[[Číslo registrace  u jednorázové akce]:[Příjmení]],3,0))</f>
        <v/>
      </c>
      <c r="I8046" s="94"/>
      <c r="J8046" s="94"/>
      <c r="L8046" s="15"/>
      <c r="M8046" s="15"/>
      <c r="N8046" s="15"/>
    </row>
    <row r="8047" spans="2:14" s="25" customFormat="1" ht="15" customHeight="1" x14ac:dyDescent="0.3">
      <c r="B8047" s="25" t="str">
        <f>IF(A8047="","",VLOOKUP(A8047,Tabulka3[[Číslo registrace  u jednorázové akce]:[Příjmení]],2,0))</f>
        <v/>
      </c>
      <c r="C8047" s="25" t="str">
        <f>IF(A8047="","",VLOOKUP(A8047,Tabulka3[[Číslo registrace  u jednorázové akce]:[Příjmení]],3,0))</f>
        <v/>
      </c>
      <c r="I8047" s="94"/>
      <c r="J8047" s="94"/>
      <c r="L8047" s="15"/>
      <c r="M8047" s="15"/>
      <c r="N8047" s="15"/>
    </row>
    <row r="8048" spans="2:14" s="25" customFormat="1" ht="15" customHeight="1" x14ac:dyDescent="0.3">
      <c r="B8048" s="25" t="str">
        <f>IF(A8048="","",VLOOKUP(A8048,Tabulka3[[Číslo registrace  u jednorázové akce]:[Příjmení]],2,0))</f>
        <v/>
      </c>
      <c r="C8048" s="25" t="str">
        <f>IF(A8048="","",VLOOKUP(A8048,Tabulka3[[Číslo registrace  u jednorázové akce]:[Příjmení]],3,0))</f>
        <v/>
      </c>
      <c r="I8048" s="94"/>
      <c r="J8048" s="94"/>
      <c r="L8048" s="15"/>
      <c r="M8048" s="15"/>
      <c r="N8048" s="15"/>
    </row>
    <row r="8049" spans="2:14" s="25" customFormat="1" ht="15" customHeight="1" x14ac:dyDescent="0.3">
      <c r="B8049" s="25" t="str">
        <f>IF(A8049="","",VLOOKUP(A8049,Tabulka3[[Číslo registrace  u jednorázové akce]:[Příjmení]],2,0))</f>
        <v/>
      </c>
      <c r="C8049" s="25" t="str">
        <f>IF(A8049="","",VLOOKUP(A8049,Tabulka3[[Číslo registrace  u jednorázové akce]:[Příjmení]],3,0))</f>
        <v/>
      </c>
      <c r="I8049" s="94"/>
      <c r="J8049" s="94"/>
      <c r="L8049" s="15"/>
      <c r="M8049" s="15"/>
      <c r="N8049" s="15"/>
    </row>
    <row r="8050" spans="2:14" s="25" customFormat="1" ht="15" customHeight="1" x14ac:dyDescent="0.3">
      <c r="B8050" s="25" t="str">
        <f>IF(A8050="","",VLOOKUP(A8050,Tabulka3[[Číslo registrace  u jednorázové akce]:[Příjmení]],2,0))</f>
        <v/>
      </c>
      <c r="C8050" s="25" t="str">
        <f>IF(A8050="","",VLOOKUP(A8050,Tabulka3[[Číslo registrace  u jednorázové akce]:[Příjmení]],3,0))</f>
        <v/>
      </c>
      <c r="I8050" s="94"/>
      <c r="J8050" s="94"/>
      <c r="L8050" s="15"/>
      <c r="M8050" s="15"/>
      <c r="N8050" s="15"/>
    </row>
    <row r="8051" spans="2:14" s="25" customFormat="1" ht="15" customHeight="1" x14ac:dyDescent="0.3">
      <c r="B8051" s="25" t="str">
        <f>IF(A8051="","",VLOOKUP(A8051,Tabulka3[[Číslo registrace  u jednorázové akce]:[Příjmení]],2,0))</f>
        <v/>
      </c>
      <c r="C8051" s="25" t="str">
        <f>IF(A8051="","",VLOOKUP(A8051,Tabulka3[[Číslo registrace  u jednorázové akce]:[Příjmení]],3,0))</f>
        <v/>
      </c>
      <c r="I8051" s="94"/>
      <c r="J8051" s="94"/>
      <c r="L8051" s="15"/>
      <c r="M8051" s="15"/>
      <c r="N8051" s="15"/>
    </row>
    <row r="8052" spans="2:14" s="25" customFormat="1" ht="15" customHeight="1" x14ac:dyDescent="0.3">
      <c r="B8052" s="25" t="str">
        <f>IF(A8052="","",VLOOKUP(A8052,Tabulka3[[Číslo registrace  u jednorázové akce]:[Příjmení]],2,0))</f>
        <v/>
      </c>
      <c r="C8052" s="25" t="str">
        <f>IF(A8052="","",VLOOKUP(A8052,Tabulka3[[Číslo registrace  u jednorázové akce]:[Příjmení]],3,0))</f>
        <v/>
      </c>
      <c r="I8052" s="94"/>
      <c r="J8052" s="94"/>
      <c r="L8052" s="15"/>
      <c r="M8052" s="15"/>
      <c r="N8052" s="15"/>
    </row>
    <row r="8053" spans="2:14" s="25" customFormat="1" ht="15" customHeight="1" x14ac:dyDescent="0.3">
      <c r="B8053" s="25" t="str">
        <f>IF(A8053="","",VLOOKUP(A8053,Tabulka3[[Číslo registrace  u jednorázové akce]:[Příjmení]],2,0))</f>
        <v/>
      </c>
      <c r="C8053" s="25" t="str">
        <f>IF(A8053="","",VLOOKUP(A8053,Tabulka3[[Číslo registrace  u jednorázové akce]:[Příjmení]],3,0))</f>
        <v/>
      </c>
      <c r="I8053" s="94"/>
      <c r="J8053" s="94"/>
      <c r="L8053" s="15"/>
      <c r="M8053" s="15"/>
      <c r="N8053" s="15"/>
    </row>
    <row r="8054" spans="2:14" s="25" customFormat="1" ht="15" customHeight="1" x14ac:dyDescent="0.3">
      <c r="B8054" s="25" t="str">
        <f>IF(A8054="","",VLOOKUP(A8054,Tabulka3[[Číslo registrace  u jednorázové akce]:[Příjmení]],2,0))</f>
        <v/>
      </c>
      <c r="C8054" s="25" t="str">
        <f>IF(A8054="","",VLOOKUP(A8054,Tabulka3[[Číslo registrace  u jednorázové akce]:[Příjmení]],3,0))</f>
        <v/>
      </c>
      <c r="I8054" s="94"/>
      <c r="J8054" s="94"/>
      <c r="L8054" s="15"/>
      <c r="M8054" s="15"/>
      <c r="N8054" s="15"/>
    </row>
    <row r="8055" spans="2:14" s="25" customFormat="1" ht="15" customHeight="1" x14ac:dyDescent="0.3">
      <c r="B8055" s="25" t="str">
        <f>IF(A8055="","",VLOOKUP(A8055,Tabulka3[[Číslo registrace  u jednorázové akce]:[Příjmení]],2,0))</f>
        <v/>
      </c>
      <c r="C8055" s="25" t="str">
        <f>IF(A8055="","",VLOOKUP(A8055,Tabulka3[[Číslo registrace  u jednorázové akce]:[Příjmení]],3,0))</f>
        <v/>
      </c>
      <c r="I8055" s="94"/>
      <c r="J8055" s="94"/>
      <c r="L8055" s="15"/>
      <c r="M8055" s="15"/>
      <c r="N8055" s="15"/>
    </row>
    <row r="8056" spans="2:14" s="25" customFormat="1" ht="15" customHeight="1" x14ac:dyDescent="0.3">
      <c r="B8056" s="25" t="str">
        <f>IF(A8056="","",VLOOKUP(A8056,Tabulka3[[Číslo registrace  u jednorázové akce]:[Příjmení]],2,0))</f>
        <v/>
      </c>
      <c r="C8056" s="25" t="str">
        <f>IF(A8056="","",VLOOKUP(A8056,Tabulka3[[Číslo registrace  u jednorázové akce]:[Příjmení]],3,0))</f>
        <v/>
      </c>
      <c r="I8056" s="94"/>
      <c r="J8056" s="94"/>
      <c r="L8056" s="15"/>
      <c r="M8056" s="15"/>
      <c r="N8056" s="15"/>
    </row>
    <row r="8057" spans="2:14" s="25" customFormat="1" ht="15" customHeight="1" x14ac:dyDescent="0.3">
      <c r="B8057" s="25" t="str">
        <f>IF(A8057="","",VLOOKUP(A8057,Tabulka3[[Číslo registrace  u jednorázové akce]:[Příjmení]],2,0))</f>
        <v/>
      </c>
      <c r="C8057" s="25" t="str">
        <f>IF(A8057="","",VLOOKUP(A8057,Tabulka3[[Číslo registrace  u jednorázové akce]:[Příjmení]],3,0))</f>
        <v/>
      </c>
      <c r="I8057" s="94"/>
      <c r="J8057" s="94"/>
      <c r="L8057" s="15"/>
      <c r="M8057" s="15"/>
      <c r="N8057" s="15"/>
    </row>
    <row r="8058" spans="2:14" s="25" customFormat="1" ht="15" customHeight="1" x14ac:dyDescent="0.3">
      <c r="B8058" s="25" t="str">
        <f>IF(A8058="","",VLOOKUP(A8058,Tabulka3[[Číslo registrace  u jednorázové akce]:[Příjmení]],2,0))</f>
        <v/>
      </c>
      <c r="C8058" s="25" t="str">
        <f>IF(A8058="","",VLOOKUP(A8058,Tabulka3[[Číslo registrace  u jednorázové akce]:[Příjmení]],3,0))</f>
        <v/>
      </c>
      <c r="I8058" s="94"/>
      <c r="J8058" s="94"/>
      <c r="L8058" s="15"/>
      <c r="M8058" s="15"/>
      <c r="N8058" s="15"/>
    </row>
    <row r="8059" spans="2:14" s="25" customFormat="1" ht="15" customHeight="1" x14ac:dyDescent="0.3">
      <c r="B8059" s="25" t="str">
        <f>IF(A8059="","",VLOOKUP(A8059,Tabulka3[[Číslo registrace  u jednorázové akce]:[Příjmení]],2,0))</f>
        <v/>
      </c>
      <c r="C8059" s="25" t="str">
        <f>IF(A8059="","",VLOOKUP(A8059,Tabulka3[[Číslo registrace  u jednorázové akce]:[Příjmení]],3,0))</f>
        <v/>
      </c>
      <c r="I8059" s="94"/>
      <c r="J8059" s="94"/>
      <c r="L8059" s="15"/>
      <c r="M8059" s="15"/>
      <c r="N8059" s="15"/>
    </row>
    <row r="8060" spans="2:14" s="25" customFormat="1" ht="15" customHeight="1" x14ac:dyDescent="0.3">
      <c r="B8060" s="25" t="str">
        <f>IF(A8060="","",VLOOKUP(A8060,Tabulka3[[Číslo registrace  u jednorázové akce]:[Příjmení]],2,0))</f>
        <v/>
      </c>
      <c r="C8060" s="25" t="str">
        <f>IF(A8060="","",VLOOKUP(A8060,Tabulka3[[Číslo registrace  u jednorázové akce]:[Příjmení]],3,0))</f>
        <v/>
      </c>
      <c r="I8060" s="94"/>
      <c r="J8060" s="94"/>
      <c r="L8060" s="15"/>
      <c r="M8060" s="15"/>
      <c r="N8060" s="15"/>
    </row>
    <row r="8061" spans="2:14" s="25" customFormat="1" ht="15" customHeight="1" x14ac:dyDescent="0.3">
      <c r="B8061" s="25" t="str">
        <f>IF(A8061="","",VLOOKUP(A8061,Tabulka3[[Číslo registrace  u jednorázové akce]:[Příjmení]],2,0))</f>
        <v/>
      </c>
      <c r="C8061" s="25" t="str">
        <f>IF(A8061="","",VLOOKUP(A8061,Tabulka3[[Číslo registrace  u jednorázové akce]:[Příjmení]],3,0))</f>
        <v/>
      </c>
      <c r="I8061" s="94"/>
      <c r="J8061" s="94"/>
      <c r="L8061" s="15"/>
      <c r="M8061" s="15"/>
      <c r="N8061" s="15"/>
    </row>
    <row r="8062" spans="2:14" s="25" customFormat="1" ht="15" customHeight="1" x14ac:dyDescent="0.3">
      <c r="B8062" s="25" t="str">
        <f>IF(A8062="","",VLOOKUP(A8062,Tabulka3[[Číslo registrace  u jednorázové akce]:[Příjmení]],2,0))</f>
        <v/>
      </c>
      <c r="C8062" s="25" t="str">
        <f>IF(A8062="","",VLOOKUP(A8062,Tabulka3[[Číslo registrace  u jednorázové akce]:[Příjmení]],3,0))</f>
        <v/>
      </c>
      <c r="I8062" s="94"/>
      <c r="J8062" s="94"/>
      <c r="L8062" s="15"/>
      <c r="M8062" s="15"/>
      <c r="N8062" s="15"/>
    </row>
    <row r="8063" spans="2:14" s="25" customFormat="1" ht="15" customHeight="1" x14ac:dyDescent="0.3">
      <c r="B8063" s="25" t="str">
        <f>IF(A8063="","",VLOOKUP(A8063,Tabulka3[[Číslo registrace  u jednorázové akce]:[Příjmení]],2,0))</f>
        <v/>
      </c>
      <c r="C8063" s="25" t="str">
        <f>IF(A8063="","",VLOOKUP(A8063,Tabulka3[[Číslo registrace  u jednorázové akce]:[Příjmení]],3,0))</f>
        <v/>
      </c>
      <c r="I8063" s="94"/>
      <c r="J8063" s="94"/>
      <c r="L8063" s="15"/>
      <c r="M8063" s="15"/>
      <c r="N8063" s="15"/>
    </row>
    <row r="8064" spans="2:14" s="25" customFormat="1" ht="15" customHeight="1" x14ac:dyDescent="0.3">
      <c r="B8064" s="25" t="str">
        <f>IF(A8064="","",VLOOKUP(A8064,Tabulka3[[Číslo registrace  u jednorázové akce]:[Příjmení]],2,0))</f>
        <v/>
      </c>
      <c r="C8064" s="25" t="str">
        <f>IF(A8064="","",VLOOKUP(A8064,Tabulka3[[Číslo registrace  u jednorázové akce]:[Příjmení]],3,0))</f>
        <v/>
      </c>
      <c r="I8064" s="94"/>
      <c r="J8064" s="94"/>
      <c r="L8064" s="15"/>
      <c r="M8064" s="15"/>
      <c r="N8064" s="15"/>
    </row>
    <row r="8065" spans="2:14" s="25" customFormat="1" ht="15" customHeight="1" x14ac:dyDescent="0.3">
      <c r="B8065" s="25" t="str">
        <f>IF(A8065="","",VLOOKUP(A8065,Tabulka3[[Číslo registrace  u jednorázové akce]:[Příjmení]],2,0))</f>
        <v/>
      </c>
      <c r="C8065" s="25" t="str">
        <f>IF(A8065="","",VLOOKUP(A8065,Tabulka3[[Číslo registrace  u jednorázové akce]:[Příjmení]],3,0))</f>
        <v/>
      </c>
      <c r="I8065" s="94"/>
      <c r="J8065" s="94"/>
      <c r="L8065" s="15"/>
      <c r="M8065" s="15"/>
      <c r="N8065" s="15"/>
    </row>
    <row r="8066" spans="2:14" s="25" customFormat="1" ht="15" customHeight="1" x14ac:dyDescent="0.3">
      <c r="B8066" s="25" t="str">
        <f>IF(A8066="","",VLOOKUP(A8066,Tabulka3[[Číslo registrace  u jednorázové akce]:[Příjmení]],2,0))</f>
        <v/>
      </c>
      <c r="C8066" s="25" t="str">
        <f>IF(A8066="","",VLOOKUP(A8066,Tabulka3[[Číslo registrace  u jednorázové akce]:[Příjmení]],3,0))</f>
        <v/>
      </c>
      <c r="I8066" s="94"/>
      <c r="J8066" s="94"/>
      <c r="L8066" s="15"/>
      <c r="M8066" s="15"/>
      <c r="N8066" s="15"/>
    </row>
    <row r="8067" spans="2:14" s="25" customFormat="1" ht="15" customHeight="1" x14ac:dyDescent="0.3">
      <c r="B8067" s="25" t="str">
        <f>IF(A8067="","",VLOOKUP(A8067,Tabulka3[[Číslo registrace  u jednorázové akce]:[Příjmení]],2,0))</f>
        <v/>
      </c>
      <c r="C8067" s="25" t="str">
        <f>IF(A8067="","",VLOOKUP(A8067,Tabulka3[[Číslo registrace  u jednorázové akce]:[Příjmení]],3,0))</f>
        <v/>
      </c>
      <c r="I8067" s="94"/>
      <c r="J8067" s="94"/>
      <c r="L8067" s="15"/>
      <c r="M8067" s="15"/>
      <c r="N8067" s="15"/>
    </row>
    <row r="8068" spans="2:14" s="25" customFormat="1" ht="15" customHeight="1" x14ac:dyDescent="0.3">
      <c r="B8068" s="25" t="str">
        <f>IF(A8068="","",VLOOKUP(A8068,Tabulka3[[Číslo registrace  u jednorázové akce]:[Příjmení]],2,0))</f>
        <v/>
      </c>
      <c r="C8068" s="25" t="str">
        <f>IF(A8068="","",VLOOKUP(A8068,Tabulka3[[Číslo registrace  u jednorázové akce]:[Příjmení]],3,0))</f>
        <v/>
      </c>
      <c r="I8068" s="94"/>
      <c r="J8068" s="94"/>
      <c r="L8068" s="15"/>
      <c r="M8068" s="15"/>
      <c r="N8068" s="15"/>
    </row>
    <row r="8069" spans="2:14" s="25" customFormat="1" ht="15" customHeight="1" x14ac:dyDescent="0.3">
      <c r="B8069" s="25" t="str">
        <f>IF(A8069="","",VLOOKUP(A8069,Tabulka3[[Číslo registrace  u jednorázové akce]:[Příjmení]],2,0))</f>
        <v/>
      </c>
      <c r="C8069" s="25" t="str">
        <f>IF(A8069="","",VLOOKUP(A8069,Tabulka3[[Číslo registrace  u jednorázové akce]:[Příjmení]],3,0))</f>
        <v/>
      </c>
      <c r="I8069" s="94"/>
      <c r="J8069" s="94"/>
      <c r="L8069" s="15"/>
      <c r="M8069" s="15"/>
      <c r="N8069" s="15"/>
    </row>
    <row r="8070" spans="2:14" s="25" customFormat="1" ht="15" customHeight="1" x14ac:dyDescent="0.3">
      <c r="B8070" s="25" t="str">
        <f>IF(A8070="","",VLOOKUP(A8070,Tabulka3[[Číslo registrace  u jednorázové akce]:[Příjmení]],2,0))</f>
        <v/>
      </c>
      <c r="C8070" s="25" t="str">
        <f>IF(A8070="","",VLOOKUP(A8070,Tabulka3[[Číslo registrace  u jednorázové akce]:[Příjmení]],3,0))</f>
        <v/>
      </c>
      <c r="I8070" s="94"/>
      <c r="J8070" s="94"/>
      <c r="L8070" s="15"/>
      <c r="M8070" s="15"/>
      <c r="N8070" s="15"/>
    </row>
    <row r="8071" spans="2:14" s="25" customFormat="1" ht="15" customHeight="1" x14ac:dyDescent="0.3">
      <c r="B8071" s="25" t="str">
        <f>IF(A8071="","",VLOOKUP(A8071,Tabulka3[[Číslo registrace  u jednorázové akce]:[Příjmení]],2,0))</f>
        <v/>
      </c>
      <c r="C8071" s="25" t="str">
        <f>IF(A8071="","",VLOOKUP(A8071,Tabulka3[[Číslo registrace  u jednorázové akce]:[Příjmení]],3,0))</f>
        <v/>
      </c>
      <c r="I8071" s="94"/>
      <c r="J8071" s="94"/>
      <c r="L8071" s="15"/>
      <c r="M8071" s="15"/>
      <c r="N8071" s="15"/>
    </row>
    <row r="8072" spans="2:14" s="25" customFormat="1" ht="15" customHeight="1" x14ac:dyDescent="0.3">
      <c r="B8072" s="25" t="str">
        <f>IF(A8072="","",VLOOKUP(A8072,Tabulka3[[Číslo registrace  u jednorázové akce]:[Příjmení]],2,0))</f>
        <v/>
      </c>
      <c r="C8072" s="25" t="str">
        <f>IF(A8072="","",VLOOKUP(A8072,Tabulka3[[Číslo registrace  u jednorázové akce]:[Příjmení]],3,0))</f>
        <v/>
      </c>
      <c r="I8072" s="94"/>
      <c r="J8072" s="94"/>
      <c r="L8072" s="15"/>
      <c r="M8072" s="15"/>
      <c r="N8072" s="15"/>
    </row>
    <row r="8073" spans="2:14" s="25" customFormat="1" ht="15" customHeight="1" x14ac:dyDescent="0.3">
      <c r="B8073" s="25" t="str">
        <f>IF(A8073="","",VLOOKUP(A8073,Tabulka3[[Číslo registrace  u jednorázové akce]:[Příjmení]],2,0))</f>
        <v/>
      </c>
      <c r="C8073" s="25" t="str">
        <f>IF(A8073="","",VLOOKUP(A8073,Tabulka3[[Číslo registrace  u jednorázové akce]:[Příjmení]],3,0))</f>
        <v/>
      </c>
      <c r="I8073" s="94"/>
      <c r="J8073" s="94"/>
      <c r="L8073" s="15"/>
      <c r="M8073" s="15"/>
      <c r="N8073" s="15"/>
    </row>
    <row r="8074" spans="2:14" s="25" customFormat="1" ht="15" customHeight="1" x14ac:dyDescent="0.3">
      <c r="B8074" s="25" t="str">
        <f>IF(A8074="","",VLOOKUP(A8074,Tabulka3[[Číslo registrace  u jednorázové akce]:[Příjmení]],2,0))</f>
        <v/>
      </c>
      <c r="C8074" s="25" t="str">
        <f>IF(A8074="","",VLOOKUP(A8074,Tabulka3[[Číslo registrace  u jednorázové akce]:[Příjmení]],3,0))</f>
        <v/>
      </c>
      <c r="I8074" s="94"/>
      <c r="J8074" s="94"/>
      <c r="L8074" s="15"/>
      <c r="M8074" s="15"/>
      <c r="N8074" s="15"/>
    </row>
    <row r="8075" spans="2:14" s="25" customFormat="1" ht="15" customHeight="1" x14ac:dyDescent="0.3">
      <c r="B8075" s="25" t="str">
        <f>IF(A8075="","",VLOOKUP(A8075,Tabulka3[[Číslo registrace  u jednorázové akce]:[Příjmení]],2,0))</f>
        <v/>
      </c>
      <c r="C8075" s="25" t="str">
        <f>IF(A8075="","",VLOOKUP(A8075,Tabulka3[[Číslo registrace  u jednorázové akce]:[Příjmení]],3,0))</f>
        <v/>
      </c>
      <c r="I8075" s="94"/>
      <c r="J8075" s="94"/>
      <c r="L8075" s="15"/>
      <c r="M8075" s="15"/>
      <c r="N8075" s="15"/>
    </row>
    <row r="8076" spans="2:14" s="25" customFormat="1" ht="15" customHeight="1" x14ac:dyDescent="0.3">
      <c r="B8076" s="25" t="str">
        <f>IF(A8076="","",VLOOKUP(A8076,Tabulka3[[Číslo registrace  u jednorázové akce]:[Příjmení]],2,0))</f>
        <v/>
      </c>
      <c r="C8076" s="25" t="str">
        <f>IF(A8076="","",VLOOKUP(A8076,Tabulka3[[Číslo registrace  u jednorázové akce]:[Příjmení]],3,0))</f>
        <v/>
      </c>
      <c r="I8076" s="94"/>
      <c r="J8076" s="94"/>
      <c r="L8076" s="15"/>
      <c r="M8076" s="15"/>
      <c r="N8076" s="15"/>
    </row>
    <row r="8077" spans="2:14" s="25" customFormat="1" ht="15" customHeight="1" x14ac:dyDescent="0.3">
      <c r="B8077" s="25" t="str">
        <f>IF(A8077="","",VLOOKUP(A8077,Tabulka3[[Číslo registrace  u jednorázové akce]:[Příjmení]],2,0))</f>
        <v/>
      </c>
      <c r="C8077" s="25" t="str">
        <f>IF(A8077="","",VLOOKUP(A8077,Tabulka3[[Číslo registrace  u jednorázové akce]:[Příjmení]],3,0))</f>
        <v/>
      </c>
      <c r="I8077" s="94"/>
      <c r="J8077" s="94"/>
      <c r="L8077" s="15"/>
      <c r="M8077" s="15"/>
      <c r="N8077" s="15"/>
    </row>
    <row r="8078" spans="2:14" s="25" customFormat="1" ht="15" customHeight="1" x14ac:dyDescent="0.3">
      <c r="B8078" s="25" t="str">
        <f>IF(A8078="","",VLOOKUP(A8078,Tabulka3[[Číslo registrace  u jednorázové akce]:[Příjmení]],2,0))</f>
        <v/>
      </c>
      <c r="C8078" s="25" t="str">
        <f>IF(A8078="","",VLOOKUP(A8078,Tabulka3[[Číslo registrace  u jednorázové akce]:[Příjmení]],3,0))</f>
        <v/>
      </c>
      <c r="I8078" s="94"/>
      <c r="J8078" s="94"/>
      <c r="L8078" s="15"/>
      <c r="M8078" s="15"/>
      <c r="N8078" s="15"/>
    </row>
    <row r="8079" spans="2:14" s="25" customFormat="1" ht="15" customHeight="1" x14ac:dyDescent="0.3">
      <c r="B8079" s="25" t="str">
        <f>IF(A8079="","",VLOOKUP(A8079,Tabulka3[[Číslo registrace  u jednorázové akce]:[Příjmení]],2,0))</f>
        <v/>
      </c>
      <c r="C8079" s="25" t="str">
        <f>IF(A8079="","",VLOOKUP(A8079,Tabulka3[[Číslo registrace  u jednorázové akce]:[Příjmení]],3,0))</f>
        <v/>
      </c>
      <c r="I8079" s="94"/>
      <c r="J8079" s="94"/>
      <c r="L8079" s="15"/>
      <c r="M8079" s="15"/>
      <c r="N8079" s="15"/>
    </row>
    <row r="8080" spans="2:14" s="25" customFormat="1" ht="15" customHeight="1" x14ac:dyDescent="0.3">
      <c r="B8080" s="25" t="str">
        <f>IF(A8080="","",VLOOKUP(A8080,Tabulka3[[Číslo registrace  u jednorázové akce]:[Příjmení]],2,0))</f>
        <v/>
      </c>
      <c r="C8080" s="25" t="str">
        <f>IF(A8080="","",VLOOKUP(A8080,Tabulka3[[Číslo registrace  u jednorázové akce]:[Příjmení]],3,0))</f>
        <v/>
      </c>
      <c r="I8080" s="94"/>
      <c r="J8080" s="94"/>
      <c r="L8080" s="15"/>
      <c r="M8080" s="15"/>
      <c r="N8080" s="15"/>
    </row>
    <row r="8081" spans="2:14" s="25" customFormat="1" ht="15" customHeight="1" x14ac:dyDescent="0.3">
      <c r="B8081" s="25" t="str">
        <f>IF(A8081="","",VLOOKUP(A8081,Tabulka3[[Číslo registrace  u jednorázové akce]:[Příjmení]],2,0))</f>
        <v/>
      </c>
      <c r="C8081" s="25" t="str">
        <f>IF(A8081="","",VLOOKUP(A8081,Tabulka3[[Číslo registrace  u jednorázové akce]:[Příjmení]],3,0))</f>
        <v/>
      </c>
      <c r="I8081" s="94"/>
      <c r="J8081" s="94"/>
      <c r="L8081" s="15"/>
      <c r="M8081" s="15"/>
      <c r="N8081" s="15"/>
    </row>
    <row r="8082" spans="2:14" s="25" customFormat="1" ht="15" customHeight="1" x14ac:dyDescent="0.3">
      <c r="B8082" s="25" t="str">
        <f>IF(A8082="","",VLOOKUP(A8082,Tabulka3[[Číslo registrace  u jednorázové akce]:[Příjmení]],2,0))</f>
        <v/>
      </c>
      <c r="C8082" s="25" t="str">
        <f>IF(A8082="","",VLOOKUP(A8082,Tabulka3[[Číslo registrace  u jednorázové akce]:[Příjmení]],3,0))</f>
        <v/>
      </c>
      <c r="I8082" s="94"/>
      <c r="J8082" s="94"/>
      <c r="L8082" s="15"/>
      <c r="M8082" s="15"/>
      <c r="N8082" s="15"/>
    </row>
    <row r="8083" spans="2:14" s="25" customFormat="1" ht="15" customHeight="1" x14ac:dyDescent="0.3">
      <c r="B8083" s="25" t="str">
        <f>IF(A8083="","",VLOOKUP(A8083,Tabulka3[[Číslo registrace  u jednorázové akce]:[Příjmení]],2,0))</f>
        <v/>
      </c>
      <c r="C8083" s="25" t="str">
        <f>IF(A8083="","",VLOOKUP(A8083,Tabulka3[[Číslo registrace  u jednorázové akce]:[Příjmení]],3,0))</f>
        <v/>
      </c>
      <c r="I8083" s="94"/>
      <c r="J8083" s="94"/>
      <c r="L8083" s="15"/>
      <c r="M8083" s="15"/>
      <c r="N8083" s="15"/>
    </row>
    <row r="8084" spans="2:14" s="25" customFormat="1" ht="15" customHeight="1" x14ac:dyDescent="0.3">
      <c r="B8084" s="25" t="str">
        <f>IF(A8084="","",VLOOKUP(A8084,Tabulka3[[Číslo registrace  u jednorázové akce]:[Příjmení]],2,0))</f>
        <v/>
      </c>
      <c r="C8084" s="25" t="str">
        <f>IF(A8084="","",VLOOKUP(A8084,Tabulka3[[Číslo registrace  u jednorázové akce]:[Příjmení]],3,0))</f>
        <v/>
      </c>
      <c r="I8084" s="94"/>
      <c r="J8084" s="94"/>
      <c r="L8084" s="15"/>
      <c r="M8084" s="15"/>
      <c r="N8084" s="15"/>
    </row>
    <row r="8085" spans="2:14" s="25" customFormat="1" ht="15" customHeight="1" x14ac:dyDescent="0.3">
      <c r="B8085" s="25" t="str">
        <f>IF(A8085="","",VLOOKUP(A8085,Tabulka3[[Číslo registrace  u jednorázové akce]:[Příjmení]],2,0))</f>
        <v/>
      </c>
      <c r="C8085" s="25" t="str">
        <f>IF(A8085="","",VLOOKUP(A8085,Tabulka3[[Číslo registrace  u jednorázové akce]:[Příjmení]],3,0))</f>
        <v/>
      </c>
      <c r="I8085" s="94"/>
      <c r="J8085" s="94"/>
      <c r="L8085" s="15"/>
      <c r="M8085" s="15"/>
      <c r="N8085" s="15"/>
    </row>
    <row r="8086" spans="2:14" s="25" customFormat="1" ht="15" customHeight="1" x14ac:dyDescent="0.3">
      <c r="B8086" s="25" t="str">
        <f>IF(A8086="","",VLOOKUP(A8086,Tabulka3[[Číslo registrace  u jednorázové akce]:[Příjmení]],2,0))</f>
        <v/>
      </c>
      <c r="C8086" s="25" t="str">
        <f>IF(A8086="","",VLOOKUP(A8086,Tabulka3[[Číslo registrace  u jednorázové akce]:[Příjmení]],3,0))</f>
        <v/>
      </c>
      <c r="I8086" s="94"/>
      <c r="J8086" s="94"/>
      <c r="L8086" s="15"/>
      <c r="M8086" s="15"/>
      <c r="N8086" s="15"/>
    </row>
    <row r="8087" spans="2:14" s="25" customFormat="1" ht="15" customHeight="1" x14ac:dyDescent="0.3">
      <c r="B8087" s="25" t="str">
        <f>IF(A8087="","",VLOOKUP(A8087,Tabulka3[[Číslo registrace  u jednorázové akce]:[Příjmení]],2,0))</f>
        <v/>
      </c>
      <c r="C8087" s="25" t="str">
        <f>IF(A8087="","",VLOOKUP(A8087,Tabulka3[[Číslo registrace  u jednorázové akce]:[Příjmení]],3,0))</f>
        <v/>
      </c>
      <c r="I8087" s="94"/>
      <c r="J8087" s="94"/>
      <c r="L8087" s="15"/>
      <c r="M8087" s="15"/>
      <c r="N8087" s="15"/>
    </row>
    <row r="8088" spans="2:14" s="25" customFormat="1" ht="15" customHeight="1" x14ac:dyDescent="0.3">
      <c r="B8088" s="25" t="str">
        <f>IF(A8088="","",VLOOKUP(A8088,Tabulka3[[Číslo registrace  u jednorázové akce]:[Příjmení]],2,0))</f>
        <v/>
      </c>
      <c r="C8088" s="25" t="str">
        <f>IF(A8088="","",VLOOKUP(A8088,Tabulka3[[Číslo registrace  u jednorázové akce]:[Příjmení]],3,0))</f>
        <v/>
      </c>
      <c r="I8088" s="94"/>
      <c r="J8088" s="94"/>
      <c r="L8088" s="15"/>
      <c r="M8088" s="15"/>
      <c r="N8088" s="15"/>
    </row>
    <row r="8089" spans="2:14" s="25" customFormat="1" ht="15" customHeight="1" x14ac:dyDescent="0.3">
      <c r="B8089" s="25" t="str">
        <f>IF(A8089="","",VLOOKUP(A8089,Tabulka3[[Číslo registrace  u jednorázové akce]:[Příjmení]],2,0))</f>
        <v/>
      </c>
      <c r="C8089" s="25" t="str">
        <f>IF(A8089="","",VLOOKUP(A8089,Tabulka3[[Číslo registrace  u jednorázové akce]:[Příjmení]],3,0))</f>
        <v/>
      </c>
      <c r="I8089" s="94"/>
      <c r="J8089" s="94"/>
      <c r="L8089" s="15"/>
      <c r="M8089" s="15"/>
      <c r="N8089" s="15"/>
    </row>
    <row r="8090" spans="2:14" s="25" customFormat="1" ht="15" customHeight="1" x14ac:dyDescent="0.3">
      <c r="B8090" s="25" t="str">
        <f>IF(A8090="","",VLOOKUP(A8090,Tabulka3[[Číslo registrace  u jednorázové akce]:[Příjmení]],2,0))</f>
        <v/>
      </c>
      <c r="C8090" s="25" t="str">
        <f>IF(A8090="","",VLOOKUP(A8090,Tabulka3[[Číslo registrace  u jednorázové akce]:[Příjmení]],3,0))</f>
        <v/>
      </c>
      <c r="I8090" s="94"/>
      <c r="J8090" s="94"/>
      <c r="L8090" s="15"/>
      <c r="M8090" s="15"/>
      <c r="N8090" s="15"/>
    </row>
    <row r="8091" spans="2:14" s="25" customFormat="1" ht="15" customHeight="1" x14ac:dyDescent="0.3">
      <c r="B8091" s="25" t="str">
        <f>IF(A8091="","",VLOOKUP(A8091,Tabulka3[[Číslo registrace  u jednorázové akce]:[Příjmení]],2,0))</f>
        <v/>
      </c>
      <c r="C8091" s="25" t="str">
        <f>IF(A8091="","",VLOOKUP(A8091,Tabulka3[[Číslo registrace  u jednorázové akce]:[Příjmení]],3,0))</f>
        <v/>
      </c>
      <c r="I8091" s="94"/>
      <c r="J8091" s="94"/>
      <c r="L8091" s="15"/>
      <c r="M8091" s="15"/>
      <c r="N8091" s="15"/>
    </row>
    <row r="8092" spans="2:14" s="25" customFormat="1" ht="15" customHeight="1" x14ac:dyDescent="0.3">
      <c r="B8092" s="25" t="str">
        <f>IF(A8092="","",VLOOKUP(A8092,Tabulka3[[Číslo registrace  u jednorázové akce]:[Příjmení]],2,0))</f>
        <v/>
      </c>
      <c r="C8092" s="25" t="str">
        <f>IF(A8092="","",VLOOKUP(A8092,Tabulka3[[Číslo registrace  u jednorázové akce]:[Příjmení]],3,0))</f>
        <v/>
      </c>
      <c r="I8092" s="94"/>
      <c r="J8092" s="94"/>
      <c r="L8092" s="15"/>
      <c r="M8092" s="15"/>
      <c r="N8092" s="15"/>
    </row>
    <row r="8093" spans="2:14" s="25" customFormat="1" ht="15" customHeight="1" x14ac:dyDescent="0.3">
      <c r="B8093" s="25" t="str">
        <f>IF(A8093="","",VLOOKUP(A8093,Tabulka3[[Číslo registrace  u jednorázové akce]:[Příjmení]],2,0))</f>
        <v/>
      </c>
      <c r="C8093" s="25" t="str">
        <f>IF(A8093="","",VLOOKUP(A8093,Tabulka3[[Číslo registrace  u jednorázové akce]:[Příjmení]],3,0))</f>
        <v/>
      </c>
      <c r="I8093" s="94"/>
      <c r="J8093" s="94"/>
      <c r="L8093" s="15"/>
      <c r="M8093" s="15"/>
      <c r="N8093" s="15"/>
    </row>
    <row r="8094" spans="2:14" s="25" customFormat="1" ht="15" customHeight="1" x14ac:dyDescent="0.3">
      <c r="B8094" s="25" t="str">
        <f>IF(A8094="","",VLOOKUP(A8094,Tabulka3[[Číslo registrace  u jednorázové akce]:[Příjmení]],2,0))</f>
        <v/>
      </c>
      <c r="C8094" s="25" t="str">
        <f>IF(A8094="","",VLOOKUP(A8094,Tabulka3[[Číslo registrace  u jednorázové akce]:[Příjmení]],3,0))</f>
        <v/>
      </c>
      <c r="I8094" s="94"/>
      <c r="J8094" s="94"/>
      <c r="L8094" s="15"/>
      <c r="M8094" s="15"/>
      <c r="N8094" s="15"/>
    </row>
    <row r="8095" spans="2:14" s="25" customFormat="1" ht="15" customHeight="1" x14ac:dyDescent="0.3">
      <c r="B8095" s="25" t="str">
        <f>IF(A8095="","",VLOOKUP(A8095,Tabulka3[[Číslo registrace  u jednorázové akce]:[Příjmení]],2,0))</f>
        <v/>
      </c>
      <c r="C8095" s="25" t="str">
        <f>IF(A8095="","",VLOOKUP(A8095,Tabulka3[[Číslo registrace  u jednorázové akce]:[Příjmení]],3,0))</f>
        <v/>
      </c>
      <c r="I8095" s="94"/>
      <c r="J8095" s="94"/>
      <c r="L8095" s="15"/>
      <c r="M8095" s="15"/>
      <c r="N8095" s="15"/>
    </row>
    <row r="8096" spans="2:14" s="25" customFormat="1" ht="15" customHeight="1" x14ac:dyDescent="0.3">
      <c r="B8096" s="25" t="str">
        <f>IF(A8096="","",VLOOKUP(A8096,Tabulka3[[Číslo registrace  u jednorázové akce]:[Příjmení]],2,0))</f>
        <v/>
      </c>
      <c r="C8096" s="25" t="str">
        <f>IF(A8096="","",VLOOKUP(A8096,Tabulka3[[Číslo registrace  u jednorázové akce]:[Příjmení]],3,0))</f>
        <v/>
      </c>
      <c r="I8096" s="94"/>
      <c r="J8096" s="94"/>
      <c r="L8096" s="15"/>
      <c r="M8096" s="15"/>
      <c r="N8096" s="15"/>
    </row>
    <row r="8097" spans="2:14" s="25" customFormat="1" ht="15" customHeight="1" x14ac:dyDescent="0.3">
      <c r="B8097" s="25" t="str">
        <f>IF(A8097="","",VLOOKUP(A8097,Tabulka3[[Číslo registrace  u jednorázové akce]:[Příjmení]],2,0))</f>
        <v/>
      </c>
      <c r="C8097" s="25" t="str">
        <f>IF(A8097="","",VLOOKUP(A8097,Tabulka3[[Číslo registrace  u jednorázové akce]:[Příjmení]],3,0))</f>
        <v/>
      </c>
      <c r="I8097" s="94"/>
      <c r="J8097" s="94"/>
      <c r="L8097" s="15"/>
      <c r="M8097" s="15"/>
      <c r="N8097" s="15"/>
    </row>
    <row r="8098" spans="2:14" s="25" customFormat="1" ht="15" customHeight="1" x14ac:dyDescent="0.3">
      <c r="B8098" s="25" t="str">
        <f>IF(A8098="","",VLOOKUP(A8098,Tabulka3[[Číslo registrace  u jednorázové akce]:[Příjmení]],2,0))</f>
        <v/>
      </c>
      <c r="C8098" s="25" t="str">
        <f>IF(A8098="","",VLOOKUP(A8098,Tabulka3[[Číslo registrace  u jednorázové akce]:[Příjmení]],3,0))</f>
        <v/>
      </c>
      <c r="I8098" s="94"/>
      <c r="J8098" s="94"/>
      <c r="L8098" s="15"/>
      <c r="M8098" s="15"/>
      <c r="N8098" s="15"/>
    </row>
    <row r="8099" spans="2:14" s="25" customFormat="1" ht="15" customHeight="1" x14ac:dyDescent="0.3">
      <c r="B8099" s="25" t="str">
        <f>IF(A8099="","",VLOOKUP(A8099,Tabulka3[[Číslo registrace  u jednorázové akce]:[Příjmení]],2,0))</f>
        <v/>
      </c>
      <c r="C8099" s="25" t="str">
        <f>IF(A8099="","",VLOOKUP(A8099,Tabulka3[[Číslo registrace  u jednorázové akce]:[Příjmení]],3,0))</f>
        <v/>
      </c>
      <c r="I8099" s="94"/>
      <c r="J8099" s="94"/>
      <c r="L8099" s="15"/>
      <c r="M8099" s="15"/>
      <c r="N8099" s="15"/>
    </row>
    <row r="8100" spans="2:14" s="25" customFormat="1" ht="15" customHeight="1" x14ac:dyDescent="0.3">
      <c r="B8100" s="25" t="str">
        <f>IF(A8100="","",VLOOKUP(A8100,Tabulka3[[Číslo registrace  u jednorázové akce]:[Příjmení]],2,0))</f>
        <v/>
      </c>
      <c r="C8100" s="25" t="str">
        <f>IF(A8100="","",VLOOKUP(A8100,Tabulka3[[Číslo registrace  u jednorázové akce]:[Příjmení]],3,0))</f>
        <v/>
      </c>
      <c r="I8100" s="94"/>
      <c r="J8100" s="94"/>
      <c r="L8100" s="15"/>
      <c r="M8100" s="15"/>
      <c r="N8100" s="15"/>
    </row>
    <row r="8101" spans="2:14" s="25" customFormat="1" ht="15" customHeight="1" x14ac:dyDescent="0.3">
      <c r="B8101" s="25" t="str">
        <f>IF(A8101="","",VLOOKUP(A8101,Tabulka3[[Číslo registrace  u jednorázové akce]:[Příjmení]],2,0))</f>
        <v/>
      </c>
      <c r="C8101" s="25" t="str">
        <f>IF(A8101="","",VLOOKUP(A8101,Tabulka3[[Číslo registrace  u jednorázové akce]:[Příjmení]],3,0))</f>
        <v/>
      </c>
      <c r="I8101" s="94"/>
      <c r="J8101" s="94"/>
      <c r="L8101" s="15"/>
      <c r="M8101" s="15"/>
      <c r="N8101" s="15"/>
    </row>
    <row r="8102" spans="2:14" s="25" customFormat="1" ht="15" customHeight="1" x14ac:dyDescent="0.3">
      <c r="B8102" s="25" t="str">
        <f>IF(A8102="","",VLOOKUP(A8102,Tabulka3[[Číslo registrace  u jednorázové akce]:[Příjmení]],2,0))</f>
        <v/>
      </c>
      <c r="C8102" s="25" t="str">
        <f>IF(A8102="","",VLOOKUP(A8102,Tabulka3[[Číslo registrace  u jednorázové akce]:[Příjmení]],3,0))</f>
        <v/>
      </c>
      <c r="I8102" s="94"/>
      <c r="J8102" s="94"/>
      <c r="L8102" s="15"/>
      <c r="M8102" s="15"/>
      <c r="N8102" s="15"/>
    </row>
    <row r="8103" spans="2:14" s="25" customFormat="1" ht="15" customHeight="1" x14ac:dyDescent="0.3">
      <c r="B8103" s="25" t="str">
        <f>IF(A8103="","",VLOOKUP(A8103,Tabulka3[[Číslo registrace  u jednorázové akce]:[Příjmení]],2,0))</f>
        <v/>
      </c>
      <c r="C8103" s="25" t="str">
        <f>IF(A8103="","",VLOOKUP(A8103,Tabulka3[[Číslo registrace  u jednorázové akce]:[Příjmení]],3,0))</f>
        <v/>
      </c>
      <c r="I8103" s="94"/>
      <c r="J8103" s="94"/>
      <c r="L8103" s="15"/>
      <c r="M8103" s="15"/>
      <c r="N8103" s="15"/>
    </row>
    <row r="8104" spans="2:14" s="25" customFormat="1" ht="15" customHeight="1" x14ac:dyDescent="0.3">
      <c r="B8104" s="25" t="str">
        <f>IF(A8104="","",VLOOKUP(A8104,Tabulka3[[Číslo registrace  u jednorázové akce]:[Příjmení]],2,0))</f>
        <v/>
      </c>
      <c r="C8104" s="25" t="str">
        <f>IF(A8104="","",VLOOKUP(A8104,Tabulka3[[Číslo registrace  u jednorázové akce]:[Příjmení]],3,0))</f>
        <v/>
      </c>
      <c r="I8104" s="94"/>
      <c r="J8104" s="94"/>
      <c r="L8104" s="15"/>
      <c r="M8104" s="15"/>
      <c r="N8104" s="15"/>
    </row>
    <row r="8105" spans="2:14" s="25" customFormat="1" ht="15" customHeight="1" x14ac:dyDescent="0.3">
      <c r="B8105" s="25" t="str">
        <f>IF(A8105="","",VLOOKUP(A8105,Tabulka3[[Číslo registrace  u jednorázové akce]:[Příjmení]],2,0))</f>
        <v/>
      </c>
      <c r="C8105" s="25" t="str">
        <f>IF(A8105="","",VLOOKUP(A8105,Tabulka3[[Číslo registrace  u jednorázové akce]:[Příjmení]],3,0))</f>
        <v/>
      </c>
      <c r="I8105" s="94"/>
      <c r="J8105" s="94"/>
      <c r="L8105" s="15"/>
      <c r="M8105" s="15"/>
      <c r="N8105" s="15"/>
    </row>
    <row r="8106" spans="2:14" s="25" customFormat="1" ht="15" customHeight="1" x14ac:dyDescent="0.3">
      <c r="B8106" s="25" t="str">
        <f>IF(A8106="","",VLOOKUP(A8106,Tabulka3[[Číslo registrace  u jednorázové akce]:[Příjmení]],2,0))</f>
        <v/>
      </c>
      <c r="C8106" s="25" t="str">
        <f>IF(A8106="","",VLOOKUP(A8106,Tabulka3[[Číslo registrace  u jednorázové akce]:[Příjmení]],3,0))</f>
        <v/>
      </c>
      <c r="I8106" s="94"/>
      <c r="J8106" s="94"/>
      <c r="L8106" s="15"/>
      <c r="M8106" s="15"/>
      <c r="N8106" s="15"/>
    </row>
    <row r="8107" spans="2:14" s="25" customFormat="1" ht="15" customHeight="1" x14ac:dyDescent="0.3">
      <c r="B8107" s="25" t="str">
        <f>IF(A8107="","",VLOOKUP(A8107,Tabulka3[[Číslo registrace  u jednorázové akce]:[Příjmení]],2,0))</f>
        <v/>
      </c>
      <c r="C8107" s="25" t="str">
        <f>IF(A8107="","",VLOOKUP(A8107,Tabulka3[[Číslo registrace  u jednorázové akce]:[Příjmení]],3,0))</f>
        <v/>
      </c>
      <c r="I8107" s="94"/>
      <c r="J8107" s="94"/>
      <c r="L8107" s="15"/>
      <c r="M8107" s="15"/>
      <c r="N8107" s="15"/>
    </row>
    <row r="8108" spans="2:14" s="25" customFormat="1" ht="15" customHeight="1" x14ac:dyDescent="0.3">
      <c r="B8108" s="25" t="str">
        <f>IF(A8108="","",VLOOKUP(A8108,Tabulka3[[Číslo registrace  u jednorázové akce]:[Příjmení]],2,0))</f>
        <v/>
      </c>
      <c r="C8108" s="25" t="str">
        <f>IF(A8108="","",VLOOKUP(A8108,Tabulka3[[Číslo registrace  u jednorázové akce]:[Příjmení]],3,0))</f>
        <v/>
      </c>
      <c r="I8108" s="94"/>
      <c r="J8108" s="94"/>
      <c r="L8108" s="15"/>
      <c r="M8108" s="15"/>
      <c r="N8108" s="15"/>
    </row>
    <row r="8109" spans="2:14" s="25" customFormat="1" ht="15" customHeight="1" x14ac:dyDescent="0.3">
      <c r="B8109" s="25" t="str">
        <f>IF(A8109="","",VLOOKUP(A8109,Tabulka3[[Číslo registrace  u jednorázové akce]:[Příjmení]],2,0))</f>
        <v/>
      </c>
      <c r="C8109" s="25" t="str">
        <f>IF(A8109="","",VLOOKUP(A8109,Tabulka3[[Číslo registrace  u jednorázové akce]:[Příjmení]],3,0))</f>
        <v/>
      </c>
      <c r="I8109" s="94"/>
      <c r="J8109" s="94"/>
      <c r="L8109" s="15"/>
      <c r="M8109" s="15"/>
      <c r="N8109" s="15"/>
    </row>
    <row r="8110" spans="2:14" s="25" customFormat="1" ht="15" customHeight="1" x14ac:dyDescent="0.3">
      <c r="B8110" s="25" t="str">
        <f>IF(A8110="","",VLOOKUP(A8110,Tabulka3[[Číslo registrace  u jednorázové akce]:[Příjmení]],2,0))</f>
        <v/>
      </c>
      <c r="C8110" s="25" t="str">
        <f>IF(A8110="","",VLOOKUP(A8110,Tabulka3[[Číslo registrace  u jednorázové akce]:[Příjmení]],3,0))</f>
        <v/>
      </c>
      <c r="I8110" s="94"/>
      <c r="J8110" s="94"/>
      <c r="L8110" s="15"/>
      <c r="M8110" s="15"/>
      <c r="N8110" s="15"/>
    </row>
    <row r="8111" spans="2:14" s="25" customFormat="1" ht="15" customHeight="1" x14ac:dyDescent="0.3">
      <c r="B8111" s="25" t="str">
        <f>IF(A8111="","",VLOOKUP(A8111,Tabulka3[[Číslo registrace  u jednorázové akce]:[Příjmení]],2,0))</f>
        <v/>
      </c>
      <c r="C8111" s="25" t="str">
        <f>IF(A8111="","",VLOOKUP(A8111,Tabulka3[[Číslo registrace  u jednorázové akce]:[Příjmení]],3,0))</f>
        <v/>
      </c>
      <c r="I8111" s="94"/>
      <c r="J8111" s="94"/>
      <c r="L8111" s="15"/>
      <c r="M8111" s="15"/>
      <c r="N8111" s="15"/>
    </row>
    <row r="8112" spans="2:14" s="25" customFormat="1" ht="15" customHeight="1" x14ac:dyDescent="0.3">
      <c r="B8112" s="25" t="str">
        <f>IF(A8112="","",VLOOKUP(A8112,Tabulka3[[Číslo registrace  u jednorázové akce]:[Příjmení]],2,0))</f>
        <v/>
      </c>
      <c r="C8112" s="25" t="str">
        <f>IF(A8112="","",VLOOKUP(A8112,Tabulka3[[Číslo registrace  u jednorázové akce]:[Příjmení]],3,0))</f>
        <v/>
      </c>
      <c r="I8112" s="94"/>
      <c r="J8112" s="94"/>
      <c r="L8112" s="15"/>
      <c r="M8112" s="15"/>
      <c r="N8112" s="15"/>
    </row>
    <row r="8113" spans="2:14" s="25" customFormat="1" ht="15" customHeight="1" x14ac:dyDescent="0.3">
      <c r="B8113" s="25" t="str">
        <f>IF(A8113="","",VLOOKUP(A8113,Tabulka3[[Číslo registrace  u jednorázové akce]:[Příjmení]],2,0))</f>
        <v/>
      </c>
      <c r="C8113" s="25" t="str">
        <f>IF(A8113="","",VLOOKUP(A8113,Tabulka3[[Číslo registrace  u jednorázové akce]:[Příjmení]],3,0))</f>
        <v/>
      </c>
      <c r="I8113" s="94"/>
      <c r="J8113" s="94"/>
      <c r="L8113" s="15"/>
      <c r="M8113" s="15"/>
      <c r="N8113" s="15"/>
    </row>
    <row r="8114" spans="2:14" s="25" customFormat="1" ht="15" customHeight="1" x14ac:dyDescent="0.3">
      <c r="B8114" s="25" t="str">
        <f>IF(A8114="","",VLOOKUP(A8114,Tabulka3[[Číslo registrace  u jednorázové akce]:[Příjmení]],2,0))</f>
        <v/>
      </c>
      <c r="C8114" s="25" t="str">
        <f>IF(A8114="","",VLOOKUP(A8114,Tabulka3[[Číslo registrace  u jednorázové akce]:[Příjmení]],3,0))</f>
        <v/>
      </c>
      <c r="I8114" s="94"/>
      <c r="J8114" s="94"/>
      <c r="L8114" s="15"/>
      <c r="M8114" s="15"/>
      <c r="N8114" s="15"/>
    </row>
    <row r="8115" spans="2:14" s="25" customFormat="1" ht="15" customHeight="1" x14ac:dyDescent="0.3">
      <c r="B8115" s="25" t="str">
        <f>IF(A8115="","",VLOOKUP(A8115,Tabulka3[[Číslo registrace  u jednorázové akce]:[Příjmení]],2,0))</f>
        <v/>
      </c>
      <c r="C8115" s="25" t="str">
        <f>IF(A8115="","",VLOOKUP(A8115,Tabulka3[[Číslo registrace  u jednorázové akce]:[Příjmení]],3,0))</f>
        <v/>
      </c>
      <c r="I8115" s="94"/>
      <c r="J8115" s="94"/>
      <c r="L8115" s="15"/>
      <c r="M8115" s="15"/>
      <c r="N8115" s="15"/>
    </row>
    <row r="8116" spans="2:14" s="25" customFormat="1" ht="15" customHeight="1" x14ac:dyDescent="0.3">
      <c r="B8116" s="25" t="str">
        <f>IF(A8116="","",VLOOKUP(A8116,Tabulka3[[Číslo registrace  u jednorázové akce]:[Příjmení]],2,0))</f>
        <v/>
      </c>
      <c r="C8116" s="25" t="str">
        <f>IF(A8116="","",VLOOKUP(A8116,Tabulka3[[Číslo registrace  u jednorázové akce]:[Příjmení]],3,0))</f>
        <v/>
      </c>
      <c r="I8116" s="94"/>
      <c r="J8116" s="94"/>
      <c r="L8116" s="15"/>
      <c r="M8116" s="15"/>
      <c r="N8116" s="15"/>
    </row>
    <row r="8117" spans="2:14" s="25" customFormat="1" ht="15" customHeight="1" x14ac:dyDescent="0.3">
      <c r="B8117" s="25" t="str">
        <f>IF(A8117="","",VLOOKUP(A8117,Tabulka3[[Číslo registrace  u jednorázové akce]:[Příjmení]],2,0))</f>
        <v/>
      </c>
      <c r="C8117" s="25" t="str">
        <f>IF(A8117="","",VLOOKUP(A8117,Tabulka3[[Číslo registrace  u jednorázové akce]:[Příjmení]],3,0))</f>
        <v/>
      </c>
      <c r="I8117" s="94"/>
      <c r="J8117" s="94"/>
      <c r="L8117" s="15"/>
      <c r="M8117" s="15"/>
      <c r="N8117" s="15"/>
    </row>
    <row r="8118" spans="2:14" s="25" customFormat="1" ht="15" customHeight="1" x14ac:dyDescent="0.3">
      <c r="B8118" s="25" t="str">
        <f>IF(A8118="","",VLOOKUP(A8118,Tabulka3[[Číslo registrace  u jednorázové akce]:[Příjmení]],2,0))</f>
        <v/>
      </c>
      <c r="C8118" s="25" t="str">
        <f>IF(A8118="","",VLOOKUP(A8118,Tabulka3[[Číslo registrace  u jednorázové akce]:[Příjmení]],3,0))</f>
        <v/>
      </c>
      <c r="I8118" s="94"/>
      <c r="J8118" s="94"/>
      <c r="L8118" s="15"/>
      <c r="M8118" s="15"/>
      <c r="N8118" s="15"/>
    </row>
    <row r="8119" spans="2:14" s="25" customFormat="1" ht="15" customHeight="1" x14ac:dyDescent="0.3">
      <c r="B8119" s="25" t="str">
        <f>IF(A8119="","",VLOOKUP(A8119,Tabulka3[[Číslo registrace  u jednorázové akce]:[Příjmení]],2,0))</f>
        <v/>
      </c>
      <c r="C8119" s="25" t="str">
        <f>IF(A8119="","",VLOOKUP(A8119,Tabulka3[[Číslo registrace  u jednorázové akce]:[Příjmení]],3,0))</f>
        <v/>
      </c>
      <c r="I8119" s="94"/>
      <c r="J8119" s="94"/>
      <c r="L8119" s="15"/>
      <c r="M8119" s="15"/>
      <c r="N8119" s="15"/>
    </row>
    <row r="8120" spans="2:14" s="25" customFormat="1" ht="15" customHeight="1" x14ac:dyDescent="0.3">
      <c r="B8120" s="25" t="str">
        <f>IF(A8120="","",VLOOKUP(A8120,Tabulka3[[Číslo registrace  u jednorázové akce]:[Příjmení]],2,0))</f>
        <v/>
      </c>
      <c r="C8120" s="25" t="str">
        <f>IF(A8120="","",VLOOKUP(A8120,Tabulka3[[Číslo registrace  u jednorázové akce]:[Příjmení]],3,0))</f>
        <v/>
      </c>
      <c r="I8120" s="94"/>
      <c r="J8120" s="94"/>
      <c r="L8120" s="15"/>
      <c r="M8120" s="15"/>
      <c r="N8120" s="15"/>
    </row>
    <row r="8121" spans="2:14" s="25" customFormat="1" ht="15" customHeight="1" x14ac:dyDescent="0.3">
      <c r="B8121" s="25" t="str">
        <f>IF(A8121="","",VLOOKUP(A8121,Tabulka3[[Číslo registrace  u jednorázové akce]:[Příjmení]],2,0))</f>
        <v/>
      </c>
      <c r="C8121" s="25" t="str">
        <f>IF(A8121="","",VLOOKUP(A8121,Tabulka3[[Číslo registrace  u jednorázové akce]:[Příjmení]],3,0))</f>
        <v/>
      </c>
      <c r="I8121" s="94"/>
      <c r="J8121" s="94"/>
      <c r="L8121" s="15"/>
      <c r="M8121" s="15"/>
      <c r="N8121" s="15"/>
    </row>
    <row r="8122" spans="2:14" s="25" customFormat="1" ht="15" customHeight="1" x14ac:dyDescent="0.3">
      <c r="B8122" s="25" t="str">
        <f>IF(A8122="","",VLOOKUP(A8122,Tabulka3[[Číslo registrace  u jednorázové akce]:[Příjmení]],2,0))</f>
        <v/>
      </c>
      <c r="C8122" s="25" t="str">
        <f>IF(A8122="","",VLOOKUP(A8122,Tabulka3[[Číslo registrace  u jednorázové akce]:[Příjmení]],3,0))</f>
        <v/>
      </c>
      <c r="I8122" s="94"/>
      <c r="J8122" s="94"/>
      <c r="L8122" s="15"/>
      <c r="M8122" s="15"/>
      <c r="N8122" s="15"/>
    </row>
    <row r="8123" spans="2:14" s="25" customFormat="1" ht="15" customHeight="1" x14ac:dyDescent="0.3">
      <c r="B8123" s="25" t="str">
        <f>IF(A8123="","",VLOOKUP(A8123,Tabulka3[[Číslo registrace  u jednorázové akce]:[Příjmení]],2,0))</f>
        <v/>
      </c>
      <c r="C8123" s="25" t="str">
        <f>IF(A8123="","",VLOOKUP(A8123,Tabulka3[[Číslo registrace  u jednorázové akce]:[Příjmení]],3,0))</f>
        <v/>
      </c>
      <c r="I8123" s="94"/>
      <c r="J8123" s="94"/>
      <c r="L8123" s="15"/>
      <c r="M8123" s="15"/>
      <c r="N8123" s="15"/>
    </row>
    <row r="8124" spans="2:14" s="25" customFormat="1" ht="15" customHeight="1" x14ac:dyDescent="0.3">
      <c r="B8124" s="25" t="str">
        <f>IF(A8124="","",VLOOKUP(A8124,Tabulka3[[Číslo registrace  u jednorázové akce]:[Příjmení]],2,0))</f>
        <v/>
      </c>
      <c r="C8124" s="25" t="str">
        <f>IF(A8124="","",VLOOKUP(A8124,Tabulka3[[Číslo registrace  u jednorázové akce]:[Příjmení]],3,0))</f>
        <v/>
      </c>
      <c r="I8124" s="94"/>
      <c r="J8124" s="94"/>
      <c r="L8124" s="15"/>
      <c r="M8124" s="15"/>
      <c r="N8124" s="15"/>
    </row>
    <row r="8125" spans="2:14" s="25" customFormat="1" ht="15" customHeight="1" x14ac:dyDescent="0.3">
      <c r="B8125" s="25" t="str">
        <f>IF(A8125="","",VLOOKUP(A8125,Tabulka3[[Číslo registrace  u jednorázové akce]:[Příjmení]],2,0))</f>
        <v/>
      </c>
      <c r="C8125" s="25" t="str">
        <f>IF(A8125="","",VLOOKUP(A8125,Tabulka3[[Číslo registrace  u jednorázové akce]:[Příjmení]],3,0))</f>
        <v/>
      </c>
      <c r="I8125" s="94"/>
      <c r="J8125" s="94"/>
      <c r="L8125" s="15"/>
      <c r="M8125" s="15"/>
      <c r="N8125" s="15"/>
    </row>
    <row r="8126" spans="2:14" s="25" customFormat="1" ht="15" customHeight="1" x14ac:dyDescent="0.3">
      <c r="B8126" s="25" t="str">
        <f>IF(A8126="","",VLOOKUP(A8126,Tabulka3[[Číslo registrace  u jednorázové akce]:[Příjmení]],2,0))</f>
        <v/>
      </c>
      <c r="C8126" s="25" t="str">
        <f>IF(A8126="","",VLOOKUP(A8126,Tabulka3[[Číslo registrace  u jednorázové akce]:[Příjmení]],3,0))</f>
        <v/>
      </c>
      <c r="I8126" s="94"/>
      <c r="J8126" s="94"/>
      <c r="L8126" s="15"/>
      <c r="M8126" s="15"/>
      <c r="N8126" s="15"/>
    </row>
    <row r="8127" spans="2:14" s="25" customFormat="1" ht="15" customHeight="1" x14ac:dyDescent="0.3">
      <c r="B8127" s="25" t="str">
        <f>IF(A8127="","",VLOOKUP(A8127,Tabulka3[[Číslo registrace  u jednorázové akce]:[Příjmení]],2,0))</f>
        <v/>
      </c>
      <c r="C8127" s="25" t="str">
        <f>IF(A8127="","",VLOOKUP(A8127,Tabulka3[[Číslo registrace  u jednorázové akce]:[Příjmení]],3,0))</f>
        <v/>
      </c>
      <c r="I8127" s="94"/>
      <c r="J8127" s="94"/>
      <c r="L8127" s="15"/>
      <c r="M8127" s="15"/>
      <c r="N8127" s="15"/>
    </row>
    <row r="8128" spans="2:14" s="25" customFormat="1" ht="15" customHeight="1" x14ac:dyDescent="0.3">
      <c r="B8128" s="25" t="str">
        <f>IF(A8128="","",VLOOKUP(A8128,Tabulka3[[Číslo registrace  u jednorázové akce]:[Příjmení]],2,0))</f>
        <v/>
      </c>
      <c r="C8128" s="25" t="str">
        <f>IF(A8128="","",VLOOKUP(A8128,Tabulka3[[Číslo registrace  u jednorázové akce]:[Příjmení]],3,0))</f>
        <v/>
      </c>
      <c r="I8128" s="94"/>
      <c r="J8128" s="94"/>
      <c r="L8128" s="15"/>
      <c r="M8128" s="15"/>
      <c r="N8128" s="15"/>
    </row>
    <row r="8129" spans="2:14" s="25" customFormat="1" ht="15" customHeight="1" x14ac:dyDescent="0.3">
      <c r="B8129" s="25" t="str">
        <f>IF(A8129="","",VLOOKUP(A8129,Tabulka3[[Číslo registrace  u jednorázové akce]:[Příjmení]],2,0))</f>
        <v/>
      </c>
      <c r="C8129" s="25" t="str">
        <f>IF(A8129="","",VLOOKUP(A8129,Tabulka3[[Číslo registrace  u jednorázové akce]:[Příjmení]],3,0))</f>
        <v/>
      </c>
      <c r="I8129" s="94"/>
      <c r="J8129" s="94"/>
      <c r="L8129" s="15"/>
      <c r="M8129" s="15"/>
      <c r="N8129" s="15"/>
    </row>
    <row r="8130" spans="2:14" s="25" customFormat="1" ht="15" customHeight="1" x14ac:dyDescent="0.3">
      <c r="B8130" s="25" t="str">
        <f>IF(A8130="","",VLOOKUP(A8130,Tabulka3[[Číslo registrace  u jednorázové akce]:[Příjmení]],2,0))</f>
        <v/>
      </c>
      <c r="C8130" s="25" t="str">
        <f>IF(A8130="","",VLOOKUP(A8130,Tabulka3[[Číslo registrace  u jednorázové akce]:[Příjmení]],3,0))</f>
        <v/>
      </c>
      <c r="I8130" s="94"/>
      <c r="J8130" s="94"/>
      <c r="L8130" s="15"/>
      <c r="M8130" s="15"/>
      <c r="N8130" s="15"/>
    </row>
    <row r="8131" spans="2:14" s="25" customFormat="1" ht="15" customHeight="1" x14ac:dyDescent="0.3">
      <c r="B8131" s="25" t="str">
        <f>IF(A8131="","",VLOOKUP(A8131,Tabulka3[[Číslo registrace  u jednorázové akce]:[Příjmení]],2,0))</f>
        <v/>
      </c>
      <c r="C8131" s="25" t="str">
        <f>IF(A8131="","",VLOOKUP(A8131,Tabulka3[[Číslo registrace  u jednorázové akce]:[Příjmení]],3,0))</f>
        <v/>
      </c>
      <c r="I8131" s="94"/>
      <c r="J8131" s="94"/>
      <c r="L8131" s="15"/>
      <c r="M8131" s="15"/>
      <c r="N8131" s="15"/>
    </row>
    <row r="8132" spans="2:14" s="25" customFormat="1" ht="15" customHeight="1" x14ac:dyDescent="0.3">
      <c r="B8132" s="25" t="str">
        <f>IF(A8132="","",VLOOKUP(A8132,Tabulka3[[Číslo registrace  u jednorázové akce]:[Příjmení]],2,0))</f>
        <v/>
      </c>
      <c r="C8132" s="25" t="str">
        <f>IF(A8132="","",VLOOKUP(A8132,Tabulka3[[Číslo registrace  u jednorázové akce]:[Příjmení]],3,0))</f>
        <v/>
      </c>
      <c r="I8132" s="94"/>
      <c r="J8132" s="94"/>
      <c r="L8132" s="15"/>
      <c r="M8132" s="15"/>
      <c r="N8132" s="15"/>
    </row>
    <row r="8133" spans="2:14" s="25" customFormat="1" ht="15" customHeight="1" x14ac:dyDescent="0.3">
      <c r="B8133" s="25" t="str">
        <f>IF(A8133="","",VLOOKUP(A8133,Tabulka3[[Číslo registrace  u jednorázové akce]:[Příjmení]],2,0))</f>
        <v/>
      </c>
      <c r="C8133" s="25" t="str">
        <f>IF(A8133="","",VLOOKUP(A8133,Tabulka3[[Číslo registrace  u jednorázové akce]:[Příjmení]],3,0))</f>
        <v/>
      </c>
      <c r="I8133" s="94"/>
      <c r="J8133" s="94"/>
      <c r="L8133" s="15"/>
      <c r="M8133" s="15"/>
      <c r="N8133" s="15"/>
    </row>
    <row r="8134" spans="2:14" s="25" customFormat="1" ht="15" customHeight="1" x14ac:dyDescent="0.3">
      <c r="B8134" s="25" t="str">
        <f>IF(A8134="","",VLOOKUP(A8134,Tabulka3[[Číslo registrace  u jednorázové akce]:[Příjmení]],2,0))</f>
        <v/>
      </c>
      <c r="C8134" s="25" t="str">
        <f>IF(A8134="","",VLOOKUP(A8134,Tabulka3[[Číslo registrace  u jednorázové akce]:[Příjmení]],3,0))</f>
        <v/>
      </c>
      <c r="I8134" s="94"/>
      <c r="J8134" s="94"/>
      <c r="L8134" s="15"/>
      <c r="M8134" s="15"/>
      <c r="N8134" s="15"/>
    </row>
    <row r="8135" spans="2:14" s="25" customFormat="1" ht="15" customHeight="1" x14ac:dyDescent="0.3">
      <c r="B8135" s="25" t="str">
        <f>IF(A8135="","",VLOOKUP(A8135,Tabulka3[[Číslo registrace  u jednorázové akce]:[Příjmení]],2,0))</f>
        <v/>
      </c>
      <c r="C8135" s="25" t="str">
        <f>IF(A8135="","",VLOOKUP(A8135,Tabulka3[[Číslo registrace  u jednorázové akce]:[Příjmení]],3,0))</f>
        <v/>
      </c>
      <c r="I8135" s="94"/>
      <c r="J8135" s="94"/>
      <c r="L8135" s="15"/>
      <c r="M8135" s="15"/>
      <c r="N8135" s="15"/>
    </row>
    <row r="8136" spans="2:14" s="25" customFormat="1" ht="15" customHeight="1" x14ac:dyDescent="0.3">
      <c r="B8136" s="25" t="str">
        <f>IF(A8136="","",VLOOKUP(A8136,Tabulka3[[Číslo registrace  u jednorázové akce]:[Příjmení]],2,0))</f>
        <v/>
      </c>
      <c r="C8136" s="25" t="str">
        <f>IF(A8136="","",VLOOKUP(A8136,Tabulka3[[Číslo registrace  u jednorázové akce]:[Příjmení]],3,0))</f>
        <v/>
      </c>
      <c r="I8136" s="94"/>
      <c r="J8136" s="94"/>
      <c r="L8136" s="15"/>
      <c r="M8136" s="15"/>
      <c r="N8136" s="15"/>
    </row>
    <row r="8137" spans="2:14" s="25" customFormat="1" ht="15" customHeight="1" x14ac:dyDescent="0.3">
      <c r="B8137" s="25" t="str">
        <f>IF(A8137="","",VLOOKUP(A8137,Tabulka3[[Číslo registrace  u jednorázové akce]:[Příjmení]],2,0))</f>
        <v/>
      </c>
      <c r="C8137" s="25" t="str">
        <f>IF(A8137="","",VLOOKUP(A8137,Tabulka3[[Číslo registrace  u jednorázové akce]:[Příjmení]],3,0))</f>
        <v/>
      </c>
      <c r="I8137" s="94"/>
      <c r="J8137" s="94"/>
      <c r="L8137" s="15"/>
      <c r="M8137" s="15"/>
      <c r="N8137" s="15"/>
    </row>
    <row r="8138" spans="2:14" s="25" customFormat="1" ht="15" customHeight="1" x14ac:dyDescent="0.3">
      <c r="B8138" s="25" t="str">
        <f>IF(A8138="","",VLOOKUP(A8138,Tabulka3[[Číslo registrace  u jednorázové akce]:[Příjmení]],2,0))</f>
        <v/>
      </c>
      <c r="C8138" s="25" t="str">
        <f>IF(A8138="","",VLOOKUP(A8138,Tabulka3[[Číslo registrace  u jednorázové akce]:[Příjmení]],3,0))</f>
        <v/>
      </c>
      <c r="I8138" s="94"/>
      <c r="J8138" s="94"/>
      <c r="L8138" s="15"/>
      <c r="M8138" s="15"/>
      <c r="N8138" s="15"/>
    </row>
    <row r="8139" spans="2:14" s="25" customFormat="1" ht="15" customHeight="1" x14ac:dyDescent="0.3">
      <c r="B8139" s="25" t="str">
        <f>IF(A8139="","",VLOOKUP(A8139,Tabulka3[[Číslo registrace  u jednorázové akce]:[Příjmení]],2,0))</f>
        <v/>
      </c>
      <c r="C8139" s="25" t="str">
        <f>IF(A8139="","",VLOOKUP(A8139,Tabulka3[[Číslo registrace  u jednorázové akce]:[Příjmení]],3,0))</f>
        <v/>
      </c>
      <c r="I8139" s="94"/>
      <c r="J8139" s="94"/>
      <c r="L8139" s="15"/>
      <c r="M8139" s="15"/>
      <c r="N8139" s="15"/>
    </row>
    <row r="8140" spans="2:14" s="25" customFormat="1" ht="15" customHeight="1" x14ac:dyDescent="0.3">
      <c r="B8140" s="25" t="str">
        <f>IF(A8140="","",VLOOKUP(A8140,Tabulka3[[Číslo registrace  u jednorázové akce]:[Příjmení]],2,0))</f>
        <v/>
      </c>
      <c r="C8140" s="25" t="str">
        <f>IF(A8140="","",VLOOKUP(A8140,Tabulka3[[Číslo registrace  u jednorázové akce]:[Příjmení]],3,0))</f>
        <v/>
      </c>
      <c r="I8140" s="94"/>
      <c r="J8140" s="94"/>
      <c r="L8140" s="15"/>
      <c r="M8140" s="15"/>
      <c r="N8140" s="15"/>
    </row>
    <row r="8141" spans="2:14" s="25" customFormat="1" ht="15" customHeight="1" x14ac:dyDescent="0.3">
      <c r="B8141" s="25" t="str">
        <f>IF(A8141="","",VLOOKUP(A8141,Tabulka3[[Číslo registrace  u jednorázové akce]:[Příjmení]],2,0))</f>
        <v/>
      </c>
      <c r="C8141" s="25" t="str">
        <f>IF(A8141="","",VLOOKUP(A8141,Tabulka3[[Číslo registrace  u jednorázové akce]:[Příjmení]],3,0))</f>
        <v/>
      </c>
      <c r="I8141" s="94"/>
      <c r="J8141" s="94"/>
      <c r="L8141" s="15"/>
      <c r="M8141" s="15"/>
      <c r="N8141" s="15"/>
    </row>
    <row r="8142" spans="2:14" s="25" customFormat="1" ht="15" customHeight="1" x14ac:dyDescent="0.3">
      <c r="B8142" s="25" t="str">
        <f>IF(A8142="","",VLOOKUP(A8142,Tabulka3[[Číslo registrace  u jednorázové akce]:[Příjmení]],2,0))</f>
        <v/>
      </c>
      <c r="C8142" s="25" t="str">
        <f>IF(A8142="","",VLOOKUP(A8142,Tabulka3[[Číslo registrace  u jednorázové akce]:[Příjmení]],3,0))</f>
        <v/>
      </c>
      <c r="I8142" s="94"/>
      <c r="J8142" s="94"/>
      <c r="L8142" s="15"/>
      <c r="M8142" s="15"/>
      <c r="N8142" s="15"/>
    </row>
    <row r="8143" spans="2:14" s="25" customFormat="1" ht="15" customHeight="1" x14ac:dyDescent="0.3">
      <c r="B8143" s="25" t="str">
        <f>IF(A8143="","",VLOOKUP(A8143,Tabulka3[[Číslo registrace  u jednorázové akce]:[Příjmení]],2,0))</f>
        <v/>
      </c>
      <c r="C8143" s="25" t="str">
        <f>IF(A8143="","",VLOOKUP(A8143,Tabulka3[[Číslo registrace  u jednorázové akce]:[Příjmení]],3,0))</f>
        <v/>
      </c>
      <c r="I8143" s="94"/>
      <c r="J8143" s="94"/>
      <c r="L8143" s="15"/>
      <c r="M8143" s="15"/>
      <c r="N8143" s="15"/>
    </row>
    <row r="8144" spans="2:14" s="25" customFormat="1" ht="15" customHeight="1" x14ac:dyDescent="0.3">
      <c r="B8144" s="25" t="str">
        <f>IF(A8144="","",VLOOKUP(A8144,Tabulka3[[Číslo registrace  u jednorázové akce]:[Příjmení]],2,0))</f>
        <v/>
      </c>
      <c r="C8144" s="25" t="str">
        <f>IF(A8144="","",VLOOKUP(A8144,Tabulka3[[Číslo registrace  u jednorázové akce]:[Příjmení]],3,0))</f>
        <v/>
      </c>
      <c r="I8144" s="94"/>
      <c r="J8144" s="94"/>
      <c r="L8144" s="15"/>
      <c r="M8144" s="15"/>
      <c r="N8144" s="15"/>
    </row>
    <row r="8145" spans="2:14" s="25" customFormat="1" ht="15" customHeight="1" x14ac:dyDescent="0.3">
      <c r="B8145" s="25" t="str">
        <f>IF(A8145="","",VLOOKUP(A8145,Tabulka3[[Číslo registrace  u jednorázové akce]:[Příjmení]],2,0))</f>
        <v/>
      </c>
      <c r="C8145" s="25" t="str">
        <f>IF(A8145="","",VLOOKUP(A8145,Tabulka3[[Číslo registrace  u jednorázové akce]:[Příjmení]],3,0))</f>
        <v/>
      </c>
      <c r="I8145" s="94"/>
      <c r="J8145" s="94"/>
      <c r="L8145" s="15"/>
      <c r="M8145" s="15"/>
      <c r="N8145" s="15"/>
    </row>
    <row r="8146" spans="2:14" s="25" customFormat="1" ht="15" customHeight="1" x14ac:dyDescent="0.3">
      <c r="B8146" s="25" t="str">
        <f>IF(A8146="","",VLOOKUP(A8146,Tabulka3[[Číslo registrace  u jednorázové akce]:[Příjmení]],2,0))</f>
        <v/>
      </c>
      <c r="C8146" s="25" t="str">
        <f>IF(A8146="","",VLOOKUP(A8146,Tabulka3[[Číslo registrace  u jednorázové akce]:[Příjmení]],3,0))</f>
        <v/>
      </c>
      <c r="I8146" s="94"/>
      <c r="J8146" s="94"/>
      <c r="L8146" s="15"/>
      <c r="M8146" s="15"/>
      <c r="N8146" s="15"/>
    </row>
    <row r="8147" spans="2:14" s="25" customFormat="1" ht="15" customHeight="1" x14ac:dyDescent="0.3">
      <c r="B8147" s="25" t="str">
        <f>IF(A8147="","",VLOOKUP(A8147,Tabulka3[[Číslo registrace  u jednorázové akce]:[Příjmení]],2,0))</f>
        <v/>
      </c>
      <c r="C8147" s="25" t="str">
        <f>IF(A8147="","",VLOOKUP(A8147,Tabulka3[[Číslo registrace  u jednorázové akce]:[Příjmení]],3,0))</f>
        <v/>
      </c>
      <c r="I8147" s="94"/>
      <c r="J8147" s="94"/>
      <c r="L8147" s="15"/>
      <c r="M8147" s="15"/>
      <c r="N8147" s="15"/>
    </row>
    <row r="8148" spans="2:14" s="25" customFormat="1" ht="15" customHeight="1" x14ac:dyDescent="0.3">
      <c r="B8148" s="25" t="str">
        <f>IF(A8148="","",VLOOKUP(A8148,Tabulka3[[Číslo registrace  u jednorázové akce]:[Příjmení]],2,0))</f>
        <v/>
      </c>
      <c r="C8148" s="25" t="str">
        <f>IF(A8148="","",VLOOKUP(A8148,Tabulka3[[Číslo registrace  u jednorázové akce]:[Příjmení]],3,0))</f>
        <v/>
      </c>
      <c r="I8148" s="94"/>
      <c r="J8148" s="94"/>
      <c r="L8148" s="15"/>
      <c r="M8148" s="15"/>
      <c r="N8148" s="15"/>
    </row>
    <row r="8149" spans="2:14" s="25" customFormat="1" ht="15" customHeight="1" x14ac:dyDescent="0.3">
      <c r="B8149" s="25" t="str">
        <f>IF(A8149="","",VLOOKUP(A8149,Tabulka3[[Číslo registrace  u jednorázové akce]:[Příjmení]],2,0))</f>
        <v/>
      </c>
      <c r="C8149" s="25" t="str">
        <f>IF(A8149="","",VLOOKUP(A8149,Tabulka3[[Číslo registrace  u jednorázové akce]:[Příjmení]],3,0))</f>
        <v/>
      </c>
      <c r="I8149" s="94"/>
      <c r="J8149" s="94"/>
      <c r="L8149" s="15"/>
      <c r="M8149" s="15"/>
      <c r="N8149" s="15"/>
    </row>
    <row r="8150" spans="2:14" s="25" customFormat="1" ht="15" customHeight="1" x14ac:dyDescent="0.3">
      <c r="B8150" s="25" t="str">
        <f>IF(A8150="","",VLOOKUP(A8150,Tabulka3[[Číslo registrace  u jednorázové akce]:[Příjmení]],2,0))</f>
        <v/>
      </c>
      <c r="C8150" s="25" t="str">
        <f>IF(A8150="","",VLOOKUP(A8150,Tabulka3[[Číslo registrace  u jednorázové akce]:[Příjmení]],3,0))</f>
        <v/>
      </c>
      <c r="I8150" s="94"/>
      <c r="J8150" s="94"/>
      <c r="L8150" s="15"/>
      <c r="M8150" s="15"/>
      <c r="N8150" s="15"/>
    </row>
    <row r="8151" spans="2:14" s="25" customFormat="1" ht="15" customHeight="1" x14ac:dyDescent="0.3">
      <c r="B8151" s="25" t="str">
        <f>IF(A8151="","",VLOOKUP(A8151,Tabulka3[[Číslo registrace  u jednorázové akce]:[Příjmení]],2,0))</f>
        <v/>
      </c>
      <c r="C8151" s="25" t="str">
        <f>IF(A8151="","",VLOOKUP(A8151,Tabulka3[[Číslo registrace  u jednorázové akce]:[Příjmení]],3,0))</f>
        <v/>
      </c>
      <c r="I8151" s="94"/>
      <c r="J8151" s="94"/>
      <c r="L8151" s="15"/>
      <c r="M8151" s="15"/>
      <c r="N8151" s="15"/>
    </row>
    <row r="8152" spans="2:14" s="25" customFormat="1" ht="15" customHeight="1" x14ac:dyDescent="0.3">
      <c r="B8152" s="25" t="str">
        <f>IF(A8152="","",VLOOKUP(A8152,Tabulka3[[Číslo registrace  u jednorázové akce]:[Příjmení]],2,0))</f>
        <v/>
      </c>
      <c r="C8152" s="25" t="str">
        <f>IF(A8152="","",VLOOKUP(A8152,Tabulka3[[Číslo registrace  u jednorázové akce]:[Příjmení]],3,0))</f>
        <v/>
      </c>
      <c r="I8152" s="94"/>
      <c r="J8152" s="94"/>
      <c r="L8152" s="15"/>
      <c r="M8152" s="15"/>
      <c r="N8152" s="15"/>
    </row>
    <row r="8153" spans="2:14" s="25" customFormat="1" ht="15" customHeight="1" x14ac:dyDescent="0.3">
      <c r="B8153" s="25" t="str">
        <f>IF(A8153="","",VLOOKUP(A8153,Tabulka3[[Číslo registrace  u jednorázové akce]:[Příjmení]],2,0))</f>
        <v/>
      </c>
      <c r="C8153" s="25" t="str">
        <f>IF(A8153="","",VLOOKUP(A8153,Tabulka3[[Číslo registrace  u jednorázové akce]:[Příjmení]],3,0))</f>
        <v/>
      </c>
      <c r="I8153" s="94"/>
      <c r="J8153" s="94"/>
      <c r="L8153" s="15"/>
      <c r="M8153" s="15"/>
      <c r="N8153" s="15"/>
    </row>
    <row r="8154" spans="2:14" s="25" customFormat="1" ht="15" customHeight="1" x14ac:dyDescent="0.3">
      <c r="B8154" s="25" t="str">
        <f>IF(A8154="","",VLOOKUP(A8154,Tabulka3[[Číslo registrace  u jednorázové akce]:[Příjmení]],2,0))</f>
        <v/>
      </c>
      <c r="C8154" s="25" t="str">
        <f>IF(A8154="","",VLOOKUP(A8154,Tabulka3[[Číslo registrace  u jednorázové akce]:[Příjmení]],3,0))</f>
        <v/>
      </c>
      <c r="I8154" s="94"/>
      <c r="J8154" s="94"/>
      <c r="L8154" s="15"/>
      <c r="M8154" s="15"/>
      <c r="N8154" s="15"/>
    </row>
    <row r="8155" spans="2:14" s="25" customFormat="1" ht="15" customHeight="1" x14ac:dyDescent="0.3">
      <c r="B8155" s="25" t="str">
        <f>IF(A8155="","",VLOOKUP(A8155,Tabulka3[[Číslo registrace  u jednorázové akce]:[Příjmení]],2,0))</f>
        <v/>
      </c>
      <c r="C8155" s="25" t="str">
        <f>IF(A8155="","",VLOOKUP(A8155,Tabulka3[[Číslo registrace  u jednorázové akce]:[Příjmení]],3,0))</f>
        <v/>
      </c>
      <c r="I8155" s="94"/>
      <c r="J8155" s="94"/>
      <c r="L8155" s="15"/>
      <c r="M8155" s="15"/>
      <c r="N8155" s="15"/>
    </row>
    <row r="8156" spans="2:14" s="25" customFormat="1" ht="15" customHeight="1" x14ac:dyDescent="0.3">
      <c r="B8156" s="25" t="str">
        <f>IF(A8156="","",VLOOKUP(A8156,Tabulka3[[Číslo registrace  u jednorázové akce]:[Příjmení]],2,0))</f>
        <v/>
      </c>
      <c r="C8156" s="25" t="str">
        <f>IF(A8156="","",VLOOKUP(A8156,Tabulka3[[Číslo registrace  u jednorázové akce]:[Příjmení]],3,0))</f>
        <v/>
      </c>
      <c r="I8156" s="94"/>
      <c r="J8156" s="94"/>
      <c r="L8156" s="15"/>
      <c r="M8156" s="15"/>
      <c r="N8156" s="15"/>
    </row>
    <row r="8157" spans="2:14" s="25" customFormat="1" ht="15" customHeight="1" x14ac:dyDescent="0.3">
      <c r="B8157" s="25" t="str">
        <f>IF(A8157="","",VLOOKUP(A8157,Tabulka3[[Číslo registrace  u jednorázové akce]:[Příjmení]],2,0))</f>
        <v/>
      </c>
      <c r="C8157" s="25" t="str">
        <f>IF(A8157="","",VLOOKUP(A8157,Tabulka3[[Číslo registrace  u jednorázové akce]:[Příjmení]],3,0))</f>
        <v/>
      </c>
      <c r="I8157" s="94"/>
      <c r="J8157" s="94"/>
      <c r="L8157" s="15"/>
      <c r="M8157" s="15"/>
      <c r="N8157" s="15"/>
    </row>
    <row r="8158" spans="2:14" s="25" customFormat="1" ht="15" customHeight="1" x14ac:dyDescent="0.3">
      <c r="B8158" s="25" t="str">
        <f>IF(A8158="","",VLOOKUP(A8158,Tabulka3[[Číslo registrace  u jednorázové akce]:[Příjmení]],2,0))</f>
        <v/>
      </c>
      <c r="C8158" s="25" t="str">
        <f>IF(A8158="","",VLOOKUP(A8158,Tabulka3[[Číslo registrace  u jednorázové akce]:[Příjmení]],3,0))</f>
        <v/>
      </c>
      <c r="I8158" s="94"/>
      <c r="J8158" s="94"/>
      <c r="L8158" s="15"/>
      <c r="M8158" s="15"/>
      <c r="N8158" s="15"/>
    </row>
    <row r="8159" spans="2:14" s="25" customFormat="1" ht="15" customHeight="1" x14ac:dyDescent="0.3">
      <c r="B8159" s="25" t="str">
        <f>IF(A8159="","",VLOOKUP(A8159,Tabulka3[[Číslo registrace  u jednorázové akce]:[Příjmení]],2,0))</f>
        <v/>
      </c>
      <c r="C8159" s="25" t="str">
        <f>IF(A8159="","",VLOOKUP(A8159,Tabulka3[[Číslo registrace  u jednorázové akce]:[Příjmení]],3,0))</f>
        <v/>
      </c>
      <c r="I8159" s="94"/>
      <c r="J8159" s="94"/>
      <c r="L8159" s="15"/>
      <c r="M8159" s="15"/>
      <c r="N8159" s="15"/>
    </row>
    <row r="8160" spans="2:14" s="25" customFormat="1" ht="15" customHeight="1" x14ac:dyDescent="0.3">
      <c r="B8160" s="25" t="str">
        <f>IF(A8160="","",VLOOKUP(A8160,Tabulka3[[Číslo registrace  u jednorázové akce]:[Příjmení]],2,0))</f>
        <v/>
      </c>
      <c r="C8160" s="25" t="str">
        <f>IF(A8160="","",VLOOKUP(A8160,Tabulka3[[Číslo registrace  u jednorázové akce]:[Příjmení]],3,0))</f>
        <v/>
      </c>
      <c r="I8160" s="94"/>
      <c r="J8160" s="94"/>
      <c r="L8160" s="15"/>
      <c r="M8160" s="15"/>
      <c r="N8160" s="15"/>
    </row>
    <row r="8161" spans="2:14" s="25" customFormat="1" ht="15" customHeight="1" x14ac:dyDescent="0.3">
      <c r="B8161" s="25" t="str">
        <f>IF(A8161="","",VLOOKUP(A8161,Tabulka3[[Číslo registrace  u jednorázové akce]:[Příjmení]],2,0))</f>
        <v/>
      </c>
      <c r="C8161" s="25" t="str">
        <f>IF(A8161="","",VLOOKUP(A8161,Tabulka3[[Číslo registrace  u jednorázové akce]:[Příjmení]],3,0))</f>
        <v/>
      </c>
      <c r="I8161" s="94"/>
      <c r="J8161" s="94"/>
      <c r="L8161" s="15"/>
      <c r="M8161" s="15"/>
      <c r="N8161" s="15"/>
    </row>
    <row r="8162" spans="2:14" s="25" customFormat="1" ht="15" customHeight="1" x14ac:dyDescent="0.3">
      <c r="B8162" s="25" t="str">
        <f>IF(A8162="","",VLOOKUP(A8162,Tabulka3[[Číslo registrace  u jednorázové akce]:[Příjmení]],2,0))</f>
        <v/>
      </c>
      <c r="C8162" s="25" t="str">
        <f>IF(A8162="","",VLOOKUP(A8162,Tabulka3[[Číslo registrace  u jednorázové akce]:[Příjmení]],3,0))</f>
        <v/>
      </c>
      <c r="I8162" s="94"/>
      <c r="J8162" s="94"/>
      <c r="L8162" s="15"/>
      <c r="M8162" s="15"/>
      <c r="N8162" s="15"/>
    </row>
    <row r="8163" spans="2:14" s="25" customFormat="1" ht="15" customHeight="1" x14ac:dyDescent="0.3">
      <c r="B8163" s="25" t="str">
        <f>IF(A8163="","",VLOOKUP(A8163,Tabulka3[[Číslo registrace  u jednorázové akce]:[Příjmení]],2,0))</f>
        <v/>
      </c>
      <c r="C8163" s="25" t="str">
        <f>IF(A8163="","",VLOOKUP(A8163,Tabulka3[[Číslo registrace  u jednorázové akce]:[Příjmení]],3,0))</f>
        <v/>
      </c>
      <c r="I8163" s="94"/>
      <c r="J8163" s="94"/>
      <c r="L8163" s="15"/>
      <c r="M8163" s="15"/>
      <c r="N8163" s="15"/>
    </row>
    <row r="8164" spans="2:14" s="25" customFormat="1" ht="15" customHeight="1" x14ac:dyDescent="0.3">
      <c r="B8164" s="25" t="str">
        <f>IF(A8164="","",VLOOKUP(A8164,Tabulka3[[Číslo registrace  u jednorázové akce]:[Příjmení]],2,0))</f>
        <v/>
      </c>
      <c r="C8164" s="25" t="str">
        <f>IF(A8164="","",VLOOKUP(A8164,Tabulka3[[Číslo registrace  u jednorázové akce]:[Příjmení]],3,0))</f>
        <v/>
      </c>
      <c r="I8164" s="94"/>
      <c r="J8164" s="94"/>
      <c r="L8164" s="15"/>
      <c r="M8164" s="15"/>
      <c r="N8164" s="15"/>
    </row>
    <row r="8165" spans="2:14" s="25" customFormat="1" ht="15" customHeight="1" x14ac:dyDescent="0.3">
      <c r="B8165" s="25" t="str">
        <f>IF(A8165="","",VLOOKUP(A8165,Tabulka3[[Číslo registrace  u jednorázové akce]:[Příjmení]],2,0))</f>
        <v/>
      </c>
      <c r="C8165" s="25" t="str">
        <f>IF(A8165="","",VLOOKUP(A8165,Tabulka3[[Číslo registrace  u jednorázové akce]:[Příjmení]],3,0))</f>
        <v/>
      </c>
      <c r="I8165" s="94"/>
      <c r="J8165" s="94"/>
      <c r="L8165" s="15"/>
      <c r="M8165" s="15"/>
      <c r="N8165" s="15"/>
    </row>
    <row r="8166" spans="2:14" s="25" customFormat="1" ht="15" customHeight="1" x14ac:dyDescent="0.3">
      <c r="B8166" s="25" t="str">
        <f>IF(A8166="","",VLOOKUP(A8166,Tabulka3[[Číslo registrace  u jednorázové akce]:[Příjmení]],2,0))</f>
        <v/>
      </c>
      <c r="C8166" s="25" t="str">
        <f>IF(A8166="","",VLOOKUP(A8166,Tabulka3[[Číslo registrace  u jednorázové akce]:[Příjmení]],3,0))</f>
        <v/>
      </c>
      <c r="I8166" s="94"/>
      <c r="J8166" s="94"/>
      <c r="L8166" s="15"/>
      <c r="M8166" s="15"/>
      <c r="N8166" s="15"/>
    </row>
    <row r="8167" spans="2:14" s="25" customFormat="1" ht="15" customHeight="1" x14ac:dyDescent="0.3">
      <c r="B8167" s="25" t="str">
        <f>IF(A8167="","",VLOOKUP(A8167,Tabulka3[[Číslo registrace  u jednorázové akce]:[Příjmení]],2,0))</f>
        <v/>
      </c>
      <c r="C8167" s="25" t="str">
        <f>IF(A8167="","",VLOOKUP(A8167,Tabulka3[[Číslo registrace  u jednorázové akce]:[Příjmení]],3,0))</f>
        <v/>
      </c>
      <c r="I8167" s="94"/>
      <c r="J8167" s="94"/>
      <c r="L8167" s="15"/>
      <c r="M8167" s="15"/>
      <c r="N8167" s="15"/>
    </row>
    <row r="8168" spans="2:14" s="25" customFormat="1" ht="15" customHeight="1" x14ac:dyDescent="0.3">
      <c r="B8168" s="25" t="str">
        <f>IF(A8168="","",VLOOKUP(A8168,Tabulka3[[Číslo registrace  u jednorázové akce]:[Příjmení]],2,0))</f>
        <v/>
      </c>
      <c r="C8168" s="25" t="str">
        <f>IF(A8168="","",VLOOKUP(A8168,Tabulka3[[Číslo registrace  u jednorázové akce]:[Příjmení]],3,0))</f>
        <v/>
      </c>
      <c r="I8168" s="94"/>
      <c r="J8168" s="94"/>
      <c r="L8168" s="15"/>
      <c r="M8168" s="15"/>
      <c r="N8168" s="15"/>
    </row>
    <row r="8169" spans="2:14" s="25" customFormat="1" ht="15" customHeight="1" x14ac:dyDescent="0.3">
      <c r="B8169" s="25" t="str">
        <f>IF(A8169="","",VLOOKUP(A8169,Tabulka3[[Číslo registrace  u jednorázové akce]:[Příjmení]],2,0))</f>
        <v/>
      </c>
      <c r="C8169" s="25" t="str">
        <f>IF(A8169="","",VLOOKUP(A8169,Tabulka3[[Číslo registrace  u jednorázové akce]:[Příjmení]],3,0))</f>
        <v/>
      </c>
      <c r="I8169" s="94"/>
      <c r="J8169" s="94"/>
      <c r="L8169" s="15"/>
      <c r="M8169" s="15"/>
      <c r="N8169" s="15"/>
    </row>
    <row r="8170" spans="2:14" s="25" customFormat="1" ht="15" customHeight="1" x14ac:dyDescent="0.3">
      <c r="B8170" s="25" t="str">
        <f>IF(A8170="","",VLOOKUP(A8170,Tabulka3[[Číslo registrace  u jednorázové akce]:[Příjmení]],2,0))</f>
        <v/>
      </c>
      <c r="C8170" s="25" t="str">
        <f>IF(A8170="","",VLOOKUP(A8170,Tabulka3[[Číslo registrace  u jednorázové akce]:[Příjmení]],3,0))</f>
        <v/>
      </c>
      <c r="I8170" s="94"/>
      <c r="J8170" s="94"/>
      <c r="L8170" s="15"/>
      <c r="M8170" s="15"/>
      <c r="N8170" s="15"/>
    </row>
    <row r="8171" spans="2:14" s="25" customFormat="1" ht="15" customHeight="1" x14ac:dyDescent="0.3">
      <c r="B8171" s="25" t="str">
        <f>IF(A8171="","",VLOOKUP(A8171,Tabulka3[[Číslo registrace  u jednorázové akce]:[Příjmení]],2,0))</f>
        <v/>
      </c>
      <c r="C8171" s="25" t="str">
        <f>IF(A8171="","",VLOOKUP(A8171,Tabulka3[[Číslo registrace  u jednorázové akce]:[Příjmení]],3,0))</f>
        <v/>
      </c>
      <c r="I8171" s="94"/>
      <c r="J8171" s="94"/>
      <c r="L8171" s="15"/>
      <c r="M8171" s="15"/>
      <c r="N8171" s="15"/>
    </row>
    <row r="8172" spans="2:14" s="25" customFormat="1" ht="15" customHeight="1" x14ac:dyDescent="0.3">
      <c r="B8172" s="25" t="str">
        <f>IF(A8172="","",VLOOKUP(A8172,Tabulka3[[Číslo registrace  u jednorázové akce]:[Příjmení]],2,0))</f>
        <v/>
      </c>
      <c r="C8172" s="25" t="str">
        <f>IF(A8172="","",VLOOKUP(A8172,Tabulka3[[Číslo registrace  u jednorázové akce]:[Příjmení]],3,0))</f>
        <v/>
      </c>
      <c r="I8172" s="94"/>
      <c r="J8172" s="94"/>
      <c r="L8172" s="15"/>
      <c r="M8172" s="15"/>
      <c r="N8172" s="15"/>
    </row>
    <row r="8173" spans="2:14" s="25" customFormat="1" ht="15" customHeight="1" x14ac:dyDescent="0.3">
      <c r="B8173" s="25" t="str">
        <f>IF(A8173="","",VLOOKUP(A8173,Tabulka3[[Číslo registrace  u jednorázové akce]:[Příjmení]],2,0))</f>
        <v/>
      </c>
      <c r="C8173" s="25" t="str">
        <f>IF(A8173="","",VLOOKUP(A8173,Tabulka3[[Číslo registrace  u jednorázové akce]:[Příjmení]],3,0))</f>
        <v/>
      </c>
      <c r="I8173" s="94"/>
      <c r="J8173" s="94"/>
      <c r="L8173" s="15"/>
      <c r="M8173" s="15"/>
      <c r="N8173" s="15"/>
    </row>
    <row r="8174" spans="2:14" s="25" customFormat="1" ht="15" customHeight="1" x14ac:dyDescent="0.3">
      <c r="B8174" s="25" t="str">
        <f>IF(A8174="","",VLOOKUP(A8174,Tabulka3[[Číslo registrace  u jednorázové akce]:[Příjmení]],2,0))</f>
        <v/>
      </c>
      <c r="C8174" s="25" t="str">
        <f>IF(A8174="","",VLOOKUP(A8174,Tabulka3[[Číslo registrace  u jednorázové akce]:[Příjmení]],3,0))</f>
        <v/>
      </c>
      <c r="I8174" s="94"/>
      <c r="J8174" s="94"/>
      <c r="L8174" s="15"/>
      <c r="M8174" s="15"/>
      <c r="N8174" s="15"/>
    </row>
    <row r="8175" spans="2:14" s="25" customFormat="1" ht="15" customHeight="1" x14ac:dyDescent="0.3">
      <c r="B8175" s="25" t="str">
        <f>IF(A8175="","",VLOOKUP(A8175,Tabulka3[[Číslo registrace  u jednorázové akce]:[Příjmení]],2,0))</f>
        <v/>
      </c>
      <c r="C8175" s="25" t="str">
        <f>IF(A8175="","",VLOOKUP(A8175,Tabulka3[[Číslo registrace  u jednorázové akce]:[Příjmení]],3,0))</f>
        <v/>
      </c>
      <c r="I8175" s="94"/>
      <c r="J8175" s="94"/>
      <c r="L8175" s="15"/>
      <c r="M8175" s="15"/>
      <c r="N8175" s="15"/>
    </row>
    <row r="8176" spans="2:14" s="25" customFormat="1" ht="15" customHeight="1" x14ac:dyDescent="0.3">
      <c r="B8176" s="25" t="str">
        <f>IF(A8176="","",VLOOKUP(A8176,Tabulka3[[Číslo registrace  u jednorázové akce]:[Příjmení]],2,0))</f>
        <v/>
      </c>
      <c r="C8176" s="25" t="str">
        <f>IF(A8176="","",VLOOKUP(A8176,Tabulka3[[Číslo registrace  u jednorázové akce]:[Příjmení]],3,0))</f>
        <v/>
      </c>
      <c r="I8176" s="94"/>
      <c r="J8176" s="94"/>
      <c r="L8176" s="15"/>
      <c r="M8176" s="15"/>
      <c r="N8176" s="15"/>
    </row>
    <row r="8177" spans="2:14" s="25" customFormat="1" ht="15" customHeight="1" x14ac:dyDescent="0.3">
      <c r="B8177" s="25" t="str">
        <f>IF(A8177="","",VLOOKUP(A8177,Tabulka3[[Číslo registrace  u jednorázové akce]:[Příjmení]],2,0))</f>
        <v/>
      </c>
      <c r="C8177" s="25" t="str">
        <f>IF(A8177="","",VLOOKUP(A8177,Tabulka3[[Číslo registrace  u jednorázové akce]:[Příjmení]],3,0))</f>
        <v/>
      </c>
      <c r="I8177" s="94"/>
      <c r="J8177" s="94"/>
      <c r="L8177" s="15"/>
      <c r="M8177" s="15"/>
      <c r="N8177" s="15"/>
    </row>
    <row r="8178" spans="2:14" s="25" customFormat="1" ht="15" customHeight="1" x14ac:dyDescent="0.3">
      <c r="B8178" s="25" t="str">
        <f>IF(A8178="","",VLOOKUP(A8178,Tabulka3[[Číslo registrace  u jednorázové akce]:[Příjmení]],2,0))</f>
        <v/>
      </c>
      <c r="C8178" s="25" t="str">
        <f>IF(A8178="","",VLOOKUP(A8178,Tabulka3[[Číslo registrace  u jednorázové akce]:[Příjmení]],3,0))</f>
        <v/>
      </c>
      <c r="I8178" s="94"/>
      <c r="J8178" s="94"/>
      <c r="L8178" s="15"/>
      <c r="M8178" s="15"/>
      <c r="N8178" s="15"/>
    </row>
    <row r="8179" spans="2:14" s="25" customFormat="1" ht="15" customHeight="1" x14ac:dyDescent="0.3">
      <c r="B8179" s="25" t="str">
        <f>IF(A8179="","",VLOOKUP(A8179,Tabulka3[[Číslo registrace  u jednorázové akce]:[Příjmení]],2,0))</f>
        <v/>
      </c>
      <c r="C8179" s="25" t="str">
        <f>IF(A8179="","",VLOOKUP(A8179,Tabulka3[[Číslo registrace  u jednorázové akce]:[Příjmení]],3,0))</f>
        <v/>
      </c>
      <c r="I8179" s="94"/>
      <c r="J8179" s="94"/>
      <c r="L8179" s="15"/>
      <c r="M8179" s="15"/>
      <c r="N8179" s="15"/>
    </row>
    <row r="8180" spans="2:14" s="25" customFormat="1" ht="15" customHeight="1" x14ac:dyDescent="0.3">
      <c r="B8180" s="25" t="str">
        <f>IF(A8180="","",VLOOKUP(A8180,Tabulka3[[Číslo registrace  u jednorázové akce]:[Příjmení]],2,0))</f>
        <v/>
      </c>
      <c r="C8180" s="25" t="str">
        <f>IF(A8180="","",VLOOKUP(A8180,Tabulka3[[Číslo registrace  u jednorázové akce]:[Příjmení]],3,0))</f>
        <v/>
      </c>
      <c r="I8180" s="94"/>
      <c r="J8180" s="94"/>
      <c r="L8180" s="15"/>
      <c r="M8180" s="15"/>
      <c r="N8180" s="15"/>
    </row>
    <row r="8181" spans="2:14" s="25" customFormat="1" ht="15" customHeight="1" x14ac:dyDescent="0.3">
      <c r="B8181" s="25" t="str">
        <f>IF(A8181="","",VLOOKUP(A8181,Tabulka3[[Číslo registrace  u jednorázové akce]:[Příjmení]],2,0))</f>
        <v/>
      </c>
      <c r="C8181" s="25" t="str">
        <f>IF(A8181="","",VLOOKUP(A8181,Tabulka3[[Číslo registrace  u jednorázové akce]:[Příjmení]],3,0))</f>
        <v/>
      </c>
      <c r="I8181" s="94"/>
      <c r="J8181" s="94"/>
      <c r="L8181" s="15"/>
      <c r="M8181" s="15"/>
      <c r="N8181" s="15"/>
    </row>
    <row r="8182" spans="2:14" s="25" customFormat="1" ht="15" customHeight="1" x14ac:dyDescent="0.3">
      <c r="B8182" s="25" t="str">
        <f>IF(A8182="","",VLOOKUP(A8182,Tabulka3[[Číslo registrace  u jednorázové akce]:[Příjmení]],2,0))</f>
        <v/>
      </c>
      <c r="C8182" s="25" t="str">
        <f>IF(A8182="","",VLOOKUP(A8182,Tabulka3[[Číslo registrace  u jednorázové akce]:[Příjmení]],3,0))</f>
        <v/>
      </c>
      <c r="I8182" s="94"/>
      <c r="J8182" s="94"/>
      <c r="L8182" s="15"/>
      <c r="M8182" s="15"/>
      <c r="N8182" s="15"/>
    </row>
    <row r="8183" spans="2:14" s="25" customFormat="1" ht="15" customHeight="1" x14ac:dyDescent="0.3">
      <c r="B8183" s="25" t="str">
        <f>IF(A8183="","",VLOOKUP(A8183,Tabulka3[[Číslo registrace  u jednorázové akce]:[Příjmení]],2,0))</f>
        <v/>
      </c>
      <c r="C8183" s="25" t="str">
        <f>IF(A8183="","",VLOOKUP(A8183,Tabulka3[[Číslo registrace  u jednorázové akce]:[Příjmení]],3,0))</f>
        <v/>
      </c>
      <c r="I8183" s="94"/>
      <c r="J8183" s="94"/>
      <c r="L8183" s="15"/>
      <c r="M8183" s="15"/>
      <c r="N8183" s="15"/>
    </row>
    <row r="8184" spans="2:14" s="25" customFormat="1" ht="15" customHeight="1" x14ac:dyDescent="0.3">
      <c r="B8184" s="25" t="str">
        <f>IF(A8184="","",VLOOKUP(A8184,Tabulka3[[Číslo registrace  u jednorázové akce]:[Příjmení]],2,0))</f>
        <v/>
      </c>
      <c r="C8184" s="25" t="str">
        <f>IF(A8184="","",VLOOKUP(A8184,Tabulka3[[Číslo registrace  u jednorázové akce]:[Příjmení]],3,0))</f>
        <v/>
      </c>
      <c r="I8184" s="94"/>
      <c r="J8184" s="94"/>
      <c r="L8184" s="15"/>
      <c r="M8184" s="15"/>
      <c r="N8184" s="15"/>
    </row>
    <row r="8185" spans="2:14" s="25" customFormat="1" ht="15" customHeight="1" x14ac:dyDescent="0.3">
      <c r="B8185" s="25" t="str">
        <f>IF(A8185="","",VLOOKUP(A8185,Tabulka3[[Číslo registrace  u jednorázové akce]:[Příjmení]],2,0))</f>
        <v/>
      </c>
      <c r="C8185" s="25" t="str">
        <f>IF(A8185="","",VLOOKUP(A8185,Tabulka3[[Číslo registrace  u jednorázové akce]:[Příjmení]],3,0))</f>
        <v/>
      </c>
      <c r="I8185" s="94"/>
      <c r="J8185" s="94"/>
      <c r="L8185" s="15"/>
      <c r="M8185" s="15"/>
      <c r="N8185" s="15"/>
    </row>
    <row r="8186" spans="2:14" s="25" customFormat="1" ht="15" customHeight="1" x14ac:dyDescent="0.3">
      <c r="B8186" s="25" t="str">
        <f>IF(A8186="","",VLOOKUP(A8186,Tabulka3[[Číslo registrace  u jednorázové akce]:[Příjmení]],2,0))</f>
        <v/>
      </c>
      <c r="C8186" s="25" t="str">
        <f>IF(A8186="","",VLOOKUP(A8186,Tabulka3[[Číslo registrace  u jednorázové akce]:[Příjmení]],3,0))</f>
        <v/>
      </c>
      <c r="I8186" s="94"/>
      <c r="J8186" s="94"/>
      <c r="L8186" s="15"/>
      <c r="M8186" s="15"/>
      <c r="N8186" s="15"/>
    </row>
    <row r="8187" spans="2:14" s="25" customFormat="1" ht="15" customHeight="1" x14ac:dyDescent="0.3">
      <c r="B8187" s="25" t="str">
        <f>IF(A8187="","",VLOOKUP(A8187,Tabulka3[[Číslo registrace  u jednorázové akce]:[Příjmení]],2,0))</f>
        <v/>
      </c>
      <c r="C8187" s="25" t="str">
        <f>IF(A8187="","",VLOOKUP(A8187,Tabulka3[[Číslo registrace  u jednorázové akce]:[Příjmení]],3,0))</f>
        <v/>
      </c>
      <c r="I8187" s="94"/>
      <c r="J8187" s="94"/>
      <c r="L8187" s="15"/>
      <c r="M8187" s="15"/>
      <c r="N8187" s="15"/>
    </row>
    <row r="8188" spans="2:14" s="25" customFormat="1" ht="15" customHeight="1" x14ac:dyDescent="0.3">
      <c r="B8188" s="25" t="str">
        <f>IF(A8188="","",VLOOKUP(A8188,Tabulka3[[Číslo registrace  u jednorázové akce]:[Příjmení]],2,0))</f>
        <v/>
      </c>
      <c r="C8188" s="25" t="str">
        <f>IF(A8188="","",VLOOKUP(A8188,Tabulka3[[Číslo registrace  u jednorázové akce]:[Příjmení]],3,0))</f>
        <v/>
      </c>
      <c r="I8188" s="94"/>
      <c r="J8188" s="94"/>
      <c r="L8188" s="15"/>
      <c r="M8188" s="15"/>
      <c r="N8188" s="15"/>
    </row>
    <row r="8189" spans="2:14" s="25" customFormat="1" ht="15" customHeight="1" x14ac:dyDescent="0.3">
      <c r="B8189" s="25" t="str">
        <f>IF(A8189="","",VLOOKUP(A8189,Tabulka3[[Číslo registrace  u jednorázové akce]:[Příjmení]],2,0))</f>
        <v/>
      </c>
      <c r="C8189" s="25" t="str">
        <f>IF(A8189="","",VLOOKUP(A8189,Tabulka3[[Číslo registrace  u jednorázové akce]:[Příjmení]],3,0))</f>
        <v/>
      </c>
      <c r="I8189" s="94"/>
      <c r="J8189" s="94"/>
      <c r="L8189" s="15"/>
      <c r="M8189" s="15"/>
      <c r="N8189" s="15"/>
    </row>
    <row r="8190" spans="2:14" s="25" customFormat="1" ht="15" customHeight="1" x14ac:dyDescent="0.3">
      <c r="B8190" s="25" t="str">
        <f>IF(A8190="","",VLOOKUP(A8190,Tabulka3[[Číslo registrace  u jednorázové akce]:[Příjmení]],2,0))</f>
        <v/>
      </c>
      <c r="C8190" s="25" t="str">
        <f>IF(A8190="","",VLOOKUP(A8190,Tabulka3[[Číslo registrace  u jednorázové akce]:[Příjmení]],3,0))</f>
        <v/>
      </c>
      <c r="I8190" s="94"/>
      <c r="J8190" s="94"/>
      <c r="L8190" s="15"/>
      <c r="M8190" s="15"/>
      <c r="N8190" s="15"/>
    </row>
    <row r="8191" spans="2:14" s="25" customFormat="1" ht="15" customHeight="1" x14ac:dyDescent="0.3">
      <c r="B8191" s="25" t="str">
        <f>IF(A8191="","",VLOOKUP(A8191,Tabulka3[[Číslo registrace  u jednorázové akce]:[Příjmení]],2,0))</f>
        <v/>
      </c>
      <c r="C8191" s="25" t="str">
        <f>IF(A8191="","",VLOOKUP(A8191,Tabulka3[[Číslo registrace  u jednorázové akce]:[Příjmení]],3,0))</f>
        <v/>
      </c>
      <c r="I8191" s="94"/>
      <c r="J8191" s="94"/>
      <c r="L8191" s="15"/>
      <c r="M8191" s="15"/>
      <c r="N8191" s="15"/>
    </row>
    <row r="8192" spans="2:14" s="25" customFormat="1" ht="15" customHeight="1" x14ac:dyDescent="0.3">
      <c r="B8192" s="25" t="str">
        <f>IF(A8192="","",VLOOKUP(A8192,Tabulka3[[Číslo registrace  u jednorázové akce]:[Příjmení]],2,0))</f>
        <v/>
      </c>
      <c r="C8192" s="25" t="str">
        <f>IF(A8192="","",VLOOKUP(A8192,Tabulka3[[Číslo registrace  u jednorázové akce]:[Příjmení]],3,0))</f>
        <v/>
      </c>
      <c r="I8192" s="94"/>
      <c r="J8192" s="94"/>
      <c r="L8192" s="15"/>
      <c r="M8192" s="15"/>
      <c r="N8192" s="15"/>
    </row>
    <row r="8193" spans="2:14" s="25" customFormat="1" ht="15" customHeight="1" x14ac:dyDescent="0.3">
      <c r="B8193" s="25" t="str">
        <f>IF(A8193="","",VLOOKUP(A8193,Tabulka3[[Číslo registrace  u jednorázové akce]:[Příjmení]],2,0))</f>
        <v/>
      </c>
      <c r="C8193" s="25" t="str">
        <f>IF(A8193="","",VLOOKUP(A8193,Tabulka3[[Číslo registrace  u jednorázové akce]:[Příjmení]],3,0))</f>
        <v/>
      </c>
      <c r="I8193" s="94"/>
      <c r="J8193" s="94"/>
      <c r="L8193" s="15"/>
      <c r="M8193" s="15"/>
      <c r="N8193" s="15"/>
    </row>
    <row r="8194" spans="2:14" s="25" customFormat="1" ht="15" customHeight="1" x14ac:dyDescent="0.3">
      <c r="B8194" s="25" t="str">
        <f>IF(A8194="","",VLOOKUP(A8194,Tabulka3[[Číslo registrace  u jednorázové akce]:[Příjmení]],2,0))</f>
        <v/>
      </c>
      <c r="C8194" s="25" t="str">
        <f>IF(A8194="","",VLOOKUP(A8194,Tabulka3[[Číslo registrace  u jednorázové akce]:[Příjmení]],3,0))</f>
        <v/>
      </c>
      <c r="I8194" s="94"/>
      <c r="J8194" s="94"/>
      <c r="L8194" s="15"/>
      <c r="M8194" s="15"/>
      <c r="N8194" s="15"/>
    </row>
    <row r="8195" spans="2:14" s="25" customFormat="1" ht="15" customHeight="1" x14ac:dyDescent="0.3">
      <c r="B8195" s="25" t="str">
        <f>IF(A8195="","",VLOOKUP(A8195,Tabulka3[[Číslo registrace  u jednorázové akce]:[Příjmení]],2,0))</f>
        <v/>
      </c>
      <c r="C8195" s="25" t="str">
        <f>IF(A8195="","",VLOOKUP(A8195,Tabulka3[[Číslo registrace  u jednorázové akce]:[Příjmení]],3,0))</f>
        <v/>
      </c>
      <c r="I8195" s="94"/>
      <c r="J8195" s="94"/>
      <c r="L8195" s="15"/>
      <c r="M8195" s="15"/>
      <c r="N8195" s="15"/>
    </row>
    <row r="8196" spans="2:14" s="25" customFormat="1" ht="15" customHeight="1" x14ac:dyDescent="0.3">
      <c r="B8196" s="25" t="str">
        <f>IF(A8196="","",VLOOKUP(A8196,Tabulka3[[Číslo registrace  u jednorázové akce]:[Příjmení]],2,0))</f>
        <v/>
      </c>
      <c r="C8196" s="25" t="str">
        <f>IF(A8196="","",VLOOKUP(A8196,Tabulka3[[Číslo registrace  u jednorázové akce]:[Příjmení]],3,0))</f>
        <v/>
      </c>
      <c r="I8196" s="94"/>
      <c r="J8196" s="94"/>
      <c r="L8196" s="15"/>
      <c r="M8196" s="15"/>
      <c r="N8196" s="15"/>
    </row>
    <row r="8197" spans="2:14" s="25" customFormat="1" ht="15" customHeight="1" x14ac:dyDescent="0.3">
      <c r="B8197" s="25" t="str">
        <f>IF(A8197="","",VLOOKUP(A8197,Tabulka3[[Číslo registrace  u jednorázové akce]:[Příjmení]],2,0))</f>
        <v/>
      </c>
      <c r="C8197" s="25" t="str">
        <f>IF(A8197="","",VLOOKUP(A8197,Tabulka3[[Číslo registrace  u jednorázové akce]:[Příjmení]],3,0))</f>
        <v/>
      </c>
      <c r="I8197" s="94"/>
      <c r="J8197" s="94"/>
      <c r="L8197" s="15"/>
      <c r="M8197" s="15"/>
      <c r="N8197" s="15"/>
    </row>
    <row r="8198" spans="2:14" s="25" customFormat="1" ht="15" customHeight="1" x14ac:dyDescent="0.3">
      <c r="B8198" s="25" t="str">
        <f>IF(A8198="","",VLOOKUP(A8198,Tabulka3[[Číslo registrace  u jednorázové akce]:[Příjmení]],2,0))</f>
        <v/>
      </c>
      <c r="C8198" s="25" t="str">
        <f>IF(A8198="","",VLOOKUP(A8198,Tabulka3[[Číslo registrace  u jednorázové akce]:[Příjmení]],3,0))</f>
        <v/>
      </c>
      <c r="I8198" s="94"/>
      <c r="J8198" s="94"/>
      <c r="L8198" s="15"/>
      <c r="M8198" s="15"/>
      <c r="N8198" s="15"/>
    </row>
    <row r="8199" spans="2:14" s="25" customFormat="1" ht="15" customHeight="1" x14ac:dyDescent="0.3">
      <c r="B8199" s="25" t="str">
        <f>IF(A8199="","",VLOOKUP(A8199,Tabulka3[[Číslo registrace  u jednorázové akce]:[Příjmení]],2,0))</f>
        <v/>
      </c>
      <c r="C8199" s="25" t="str">
        <f>IF(A8199="","",VLOOKUP(A8199,Tabulka3[[Číslo registrace  u jednorázové akce]:[Příjmení]],3,0))</f>
        <v/>
      </c>
      <c r="I8199" s="94"/>
      <c r="J8199" s="94"/>
      <c r="L8199" s="15"/>
      <c r="M8199" s="15"/>
      <c r="N8199" s="15"/>
    </row>
    <row r="8200" spans="2:14" s="25" customFormat="1" ht="15" customHeight="1" x14ac:dyDescent="0.3">
      <c r="B8200" s="25" t="str">
        <f>IF(A8200="","",VLOOKUP(A8200,Tabulka3[[Číslo registrace  u jednorázové akce]:[Příjmení]],2,0))</f>
        <v/>
      </c>
      <c r="C8200" s="25" t="str">
        <f>IF(A8200="","",VLOOKUP(A8200,Tabulka3[[Číslo registrace  u jednorázové akce]:[Příjmení]],3,0))</f>
        <v/>
      </c>
      <c r="I8200" s="94"/>
      <c r="J8200" s="94"/>
      <c r="L8200" s="15"/>
      <c r="M8200" s="15"/>
      <c r="N8200" s="15"/>
    </row>
    <row r="8201" spans="2:14" s="25" customFormat="1" ht="15" customHeight="1" x14ac:dyDescent="0.3">
      <c r="B8201" s="25" t="str">
        <f>IF(A8201="","",VLOOKUP(A8201,Tabulka3[[Číslo registrace  u jednorázové akce]:[Příjmení]],2,0))</f>
        <v/>
      </c>
      <c r="C8201" s="25" t="str">
        <f>IF(A8201="","",VLOOKUP(A8201,Tabulka3[[Číslo registrace  u jednorázové akce]:[Příjmení]],3,0))</f>
        <v/>
      </c>
      <c r="I8201" s="94"/>
      <c r="J8201" s="94"/>
      <c r="L8201" s="15"/>
      <c r="M8201" s="15"/>
      <c r="N8201" s="15"/>
    </row>
    <row r="8202" spans="2:14" s="25" customFormat="1" ht="15" customHeight="1" x14ac:dyDescent="0.3">
      <c r="B8202" s="25" t="str">
        <f>IF(A8202="","",VLOOKUP(A8202,Tabulka3[[Číslo registrace  u jednorázové akce]:[Příjmení]],2,0))</f>
        <v/>
      </c>
      <c r="C8202" s="25" t="str">
        <f>IF(A8202="","",VLOOKUP(A8202,Tabulka3[[Číslo registrace  u jednorázové akce]:[Příjmení]],3,0))</f>
        <v/>
      </c>
      <c r="I8202" s="94"/>
      <c r="J8202" s="94"/>
      <c r="L8202" s="15"/>
      <c r="M8202" s="15"/>
      <c r="N8202" s="15"/>
    </row>
    <row r="8203" spans="2:14" s="25" customFormat="1" ht="15" customHeight="1" x14ac:dyDescent="0.3">
      <c r="B8203" s="25" t="str">
        <f>IF(A8203="","",VLOOKUP(A8203,Tabulka3[[Číslo registrace  u jednorázové akce]:[Příjmení]],2,0))</f>
        <v/>
      </c>
      <c r="C8203" s="25" t="str">
        <f>IF(A8203="","",VLOOKUP(A8203,Tabulka3[[Číslo registrace  u jednorázové akce]:[Příjmení]],3,0))</f>
        <v/>
      </c>
      <c r="I8203" s="94"/>
      <c r="J8203" s="94"/>
      <c r="L8203" s="15"/>
      <c r="M8203" s="15"/>
      <c r="N8203" s="15"/>
    </row>
    <row r="8204" spans="2:14" s="25" customFormat="1" ht="15" customHeight="1" x14ac:dyDescent="0.3">
      <c r="B8204" s="25" t="str">
        <f>IF(A8204="","",VLOOKUP(A8204,Tabulka3[[Číslo registrace  u jednorázové akce]:[Příjmení]],2,0))</f>
        <v/>
      </c>
      <c r="C8204" s="25" t="str">
        <f>IF(A8204="","",VLOOKUP(A8204,Tabulka3[[Číslo registrace  u jednorázové akce]:[Příjmení]],3,0))</f>
        <v/>
      </c>
      <c r="I8204" s="94"/>
      <c r="J8204" s="94"/>
      <c r="L8204" s="15"/>
      <c r="M8204" s="15"/>
      <c r="N8204" s="15"/>
    </row>
    <row r="8205" spans="2:14" s="25" customFormat="1" ht="15" customHeight="1" x14ac:dyDescent="0.3">
      <c r="B8205" s="25" t="str">
        <f>IF(A8205="","",VLOOKUP(A8205,Tabulka3[[Číslo registrace  u jednorázové akce]:[Příjmení]],2,0))</f>
        <v/>
      </c>
      <c r="C8205" s="25" t="str">
        <f>IF(A8205="","",VLOOKUP(A8205,Tabulka3[[Číslo registrace  u jednorázové akce]:[Příjmení]],3,0))</f>
        <v/>
      </c>
      <c r="I8205" s="94"/>
      <c r="J8205" s="94"/>
      <c r="L8205" s="15"/>
      <c r="M8205" s="15"/>
      <c r="N8205" s="15"/>
    </row>
    <row r="8206" spans="2:14" s="25" customFormat="1" ht="15" customHeight="1" x14ac:dyDescent="0.3">
      <c r="B8206" s="25" t="str">
        <f>IF(A8206="","",VLOOKUP(A8206,Tabulka3[[Číslo registrace  u jednorázové akce]:[Příjmení]],2,0))</f>
        <v/>
      </c>
      <c r="C8206" s="25" t="str">
        <f>IF(A8206="","",VLOOKUP(A8206,Tabulka3[[Číslo registrace  u jednorázové akce]:[Příjmení]],3,0))</f>
        <v/>
      </c>
      <c r="I8206" s="94"/>
      <c r="J8206" s="94"/>
      <c r="L8206" s="15"/>
      <c r="M8206" s="15"/>
      <c r="N8206" s="15"/>
    </row>
    <row r="8207" spans="2:14" s="25" customFormat="1" ht="15" customHeight="1" x14ac:dyDescent="0.3">
      <c r="B8207" s="25" t="str">
        <f>IF(A8207="","",VLOOKUP(A8207,Tabulka3[[Číslo registrace  u jednorázové akce]:[Příjmení]],2,0))</f>
        <v/>
      </c>
      <c r="C8207" s="25" t="str">
        <f>IF(A8207="","",VLOOKUP(A8207,Tabulka3[[Číslo registrace  u jednorázové akce]:[Příjmení]],3,0))</f>
        <v/>
      </c>
      <c r="I8207" s="94"/>
      <c r="J8207" s="94"/>
      <c r="L8207" s="15"/>
      <c r="M8207" s="15"/>
      <c r="N8207" s="15"/>
    </row>
    <row r="8208" spans="2:14" s="25" customFormat="1" ht="15" customHeight="1" x14ac:dyDescent="0.3">
      <c r="B8208" s="25" t="str">
        <f>IF(A8208="","",VLOOKUP(A8208,Tabulka3[[Číslo registrace  u jednorázové akce]:[Příjmení]],2,0))</f>
        <v/>
      </c>
      <c r="C8208" s="25" t="str">
        <f>IF(A8208="","",VLOOKUP(A8208,Tabulka3[[Číslo registrace  u jednorázové akce]:[Příjmení]],3,0))</f>
        <v/>
      </c>
      <c r="I8208" s="94"/>
      <c r="J8208" s="94"/>
      <c r="L8208" s="15"/>
      <c r="M8208" s="15"/>
      <c r="N8208" s="15"/>
    </row>
    <row r="8209" spans="2:14" s="25" customFormat="1" ht="15" customHeight="1" x14ac:dyDescent="0.3">
      <c r="B8209" s="25" t="str">
        <f>IF(A8209="","",VLOOKUP(A8209,Tabulka3[[Číslo registrace  u jednorázové akce]:[Příjmení]],2,0))</f>
        <v/>
      </c>
      <c r="C8209" s="25" t="str">
        <f>IF(A8209="","",VLOOKUP(A8209,Tabulka3[[Číslo registrace  u jednorázové akce]:[Příjmení]],3,0))</f>
        <v/>
      </c>
      <c r="I8209" s="94"/>
      <c r="J8209" s="94"/>
      <c r="L8209" s="15"/>
      <c r="M8209" s="15"/>
      <c r="N8209" s="15"/>
    </row>
    <row r="8210" spans="2:14" s="25" customFormat="1" ht="15" customHeight="1" x14ac:dyDescent="0.3">
      <c r="B8210" s="25" t="str">
        <f>IF(A8210="","",VLOOKUP(A8210,Tabulka3[[Číslo registrace  u jednorázové akce]:[Příjmení]],2,0))</f>
        <v/>
      </c>
      <c r="C8210" s="25" t="str">
        <f>IF(A8210="","",VLOOKUP(A8210,Tabulka3[[Číslo registrace  u jednorázové akce]:[Příjmení]],3,0))</f>
        <v/>
      </c>
      <c r="I8210" s="94"/>
      <c r="J8210" s="94"/>
      <c r="L8210" s="15"/>
      <c r="M8210" s="15"/>
      <c r="N8210" s="15"/>
    </row>
    <row r="8211" spans="2:14" s="25" customFormat="1" ht="15" customHeight="1" x14ac:dyDescent="0.3">
      <c r="B8211" s="25" t="str">
        <f>IF(A8211="","",VLOOKUP(A8211,Tabulka3[[Číslo registrace  u jednorázové akce]:[Příjmení]],2,0))</f>
        <v/>
      </c>
      <c r="C8211" s="25" t="str">
        <f>IF(A8211="","",VLOOKUP(A8211,Tabulka3[[Číslo registrace  u jednorázové akce]:[Příjmení]],3,0))</f>
        <v/>
      </c>
      <c r="I8211" s="94"/>
      <c r="J8211" s="94"/>
      <c r="L8211" s="15"/>
      <c r="M8211" s="15"/>
      <c r="N8211" s="15"/>
    </row>
    <row r="8212" spans="2:14" s="25" customFormat="1" ht="15" customHeight="1" x14ac:dyDescent="0.3">
      <c r="B8212" s="25" t="str">
        <f>IF(A8212="","",VLOOKUP(A8212,Tabulka3[[Číslo registrace  u jednorázové akce]:[Příjmení]],2,0))</f>
        <v/>
      </c>
      <c r="C8212" s="25" t="str">
        <f>IF(A8212="","",VLOOKUP(A8212,Tabulka3[[Číslo registrace  u jednorázové akce]:[Příjmení]],3,0))</f>
        <v/>
      </c>
      <c r="I8212" s="94"/>
      <c r="J8212" s="94"/>
      <c r="L8212" s="15"/>
      <c r="M8212" s="15"/>
      <c r="N8212" s="15"/>
    </row>
    <row r="8213" spans="2:14" s="25" customFormat="1" ht="15" customHeight="1" x14ac:dyDescent="0.3">
      <c r="B8213" s="25" t="str">
        <f>IF(A8213="","",VLOOKUP(A8213,Tabulka3[[Číslo registrace  u jednorázové akce]:[Příjmení]],2,0))</f>
        <v/>
      </c>
      <c r="C8213" s="25" t="str">
        <f>IF(A8213="","",VLOOKUP(A8213,Tabulka3[[Číslo registrace  u jednorázové akce]:[Příjmení]],3,0))</f>
        <v/>
      </c>
      <c r="I8213" s="94"/>
      <c r="J8213" s="94"/>
      <c r="L8213" s="15"/>
      <c r="M8213" s="15"/>
      <c r="N8213" s="15"/>
    </row>
    <row r="8214" spans="2:14" s="25" customFormat="1" ht="15" customHeight="1" x14ac:dyDescent="0.3">
      <c r="B8214" s="25" t="str">
        <f>IF(A8214="","",VLOOKUP(A8214,Tabulka3[[Číslo registrace  u jednorázové akce]:[Příjmení]],2,0))</f>
        <v/>
      </c>
      <c r="C8214" s="25" t="str">
        <f>IF(A8214="","",VLOOKUP(A8214,Tabulka3[[Číslo registrace  u jednorázové akce]:[Příjmení]],3,0))</f>
        <v/>
      </c>
      <c r="I8214" s="94"/>
      <c r="J8214" s="94"/>
      <c r="L8214" s="15"/>
      <c r="M8214" s="15"/>
      <c r="N8214" s="15"/>
    </row>
    <row r="8215" spans="2:14" s="25" customFormat="1" ht="15" customHeight="1" x14ac:dyDescent="0.3">
      <c r="B8215" s="25" t="str">
        <f>IF(A8215="","",VLOOKUP(A8215,Tabulka3[[Číslo registrace  u jednorázové akce]:[Příjmení]],2,0))</f>
        <v/>
      </c>
      <c r="C8215" s="25" t="str">
        <f>IF(A8215="","",VLOOKUP(A8215,Tabulka3[[Číslo registrace  u jednorázové akce]:[Příjmení]],3,0))</f>
        <v/>
      </c>
      <c r="I8215" s="94"/>
      <c r="J8215" s="94"/>
      <c r="L8215" s="15"/>
      <c r="M8215" s="15"/>
      <c r="N8215" s="15"/>
    </row>
    <row r="8216" spans="2:14" s="25" customFormat="1" ht="15" customHeight="1" x14ac:dyDescent="0.3">
      <c r="B8216" s="25" t="str">
        <f>IF(A8216="","",VLOOKUP(A8216,Tabulka3[[Číslo registrace  u jednorázové akce]:[Příjmení]],2,0))</f>
        <v/>
      </c>
      <c r="C8216" s="25" t="str">
        <f>IF(A8216="","",VLOOKUP(A8216,Tabulka3[[Číslo registrace  u jednorázové akce]:[Příjmení]],3,0))</f>
        <v/>
      </c>
      <c r="I8216" s="94"/>
      <c r="J8216" s="94"/>
      <c r="L8216" s="15"/>
      <c r="M8216" s="15"/>
      <c r="N8216" s="15"/>
    </row>
    <row r="8217" spans="2:14" s="25" customFormat="1" ht="15" customHeight="1" x14ac:dyDescent="0.3">
      <c r="B8217" s="25" t="str">
        <f>IF(A8217="","",VLOOKUP(A8217,Tabulka3[[Číslo registrace  u jednorázové akce]:[Příjmení]],2,0))</f>
        <v/>
      </c>
      <c r="C8217" s="25" t="str">
        <f>IF(A8217="","",VLOOKUP(A8217,Tabulka3[[Číslo registrace  u jednorázové akce]:[Příjmení]],3,0))</f>
        <v/>
      </c>
      <c r="I8217" s="94"/>
      <c r="J8217" s="94"/>
      <c r="L8217" s="15"/>
      <c r="M8217" s="15"/>
      <c r="N8217" s="15"/>
    </row>
    <row r="8218" spans="2:14" s="25" customFormat="1" ht="15" customHeight="1" x14ac:dyDescent="0.3">
      <c r="B8218" s="25" t="str">
        <f>IF(A8218="","",VLOOKUP(A8218,Tabulka3[[Číslo registrace  u jednorázové akce]:[Příjmení]],2,0))</f>
        <v/>
      </c>
      <c r="C8218" s="25" t="str">
        <f>IF(A8218="","",VLOOKUP(A8218,Tabulka3[[Číslo registrace  u jednorázové akce]:[Příjmení]],3,0))</f>
        <v/>
      </c>
      <c r="I8218" s="94"/>
      <c r="J8218" s="94"/>
      <c r="L8218" s="15"/>
      <c r="M8218" s="15"/>
      <c r="N8218" s="15"/>
    </row>
    <row r="8219" spans="2:14" s="25" customFormat="1" ht="15" customHeight="1" x14ac:dyDescent="0.3">
      <c r="B8219" s="25" t="str">
        <f>IF(A8219="","",VLOOKUP(A8219,Tabulka3[[Číslo registrace  u jednorázové akce]:[Příjmení]],2,0))</f>
        <v/>
      </c>
      <c r="C8219" s="25" t="str">
        <f>IF(A8219="","",VLOOKUP(A8219,Tabulka3[[Číslo registrace  u jednorázové akce]:[Příjmení]],3,0))</f>
        <v/>
      </c>
      <c r="I8219" s="94"/>
      <c r="J8219" s="94"/>
      <c r="L8219" s="15"/>
      <c r="M8219" s="15"/>
      <c r="N8219" s="15"/>
    </row>
    <row r="8220" spans="2:14" s="25" customFormat="1" ht="15" customHeight="1" x14ac:dyDescent="0.3">
      <c r="B8220" s="25" t="str">
        <f>IF(A8220="","",VLOOKUP(A8220,Tabulka3[[Číslo registrace  u jednorázové akce]:[Příjmení]],2,0))</f>
        <v/>
      </c>
      <c r="C8220" s="25" t="str">
        <f>IF(A8220="","",VLOOKUP(A8220,Tabulka3[[Číslo registrace  u jednorázové akce]:[Příjmení]],3,0))</f>
        <v/>
      </c>
      <c r="I8220" s="94"/>
      <c r="J8220" s="94"/>
      <c r="L8220" s="15"/>
      <c r="M8220" s="15"/>
      <c r="N8220" s="15"/>
    </row>
    <row r="8221" spans="2:14" s="25" customFormat="1" ht="15" customHeight="1" x14ac:dyDescent="0.3">
      <c r="B8221" s="25" t="str">
        <f>IF(A8221="","",VLOOKUP(A8221,Tabulka3[[Číslo registrace  u jednorázové akce]:[Příjmení]],2,0))</f>
        <v/>
      </c>
      <c r="C8221" s="25" t="str">
        <f>IF(A8221="","",VLOOKUP(A8221,Tabulka3[[Číslo registrace  u jednorázové akce]:[Příjmení]],3,0))</f>
        <v/>
      </c>
      <c r="I8221" s="94"/>
      <c r="J8221" s="94"/>
      <c r="L8221" s="15"/>
      <c r="M8221" s="15"/>
      <c r="N8221" s="15"/>
    </row>
    <row r="8222" spans="2:14" s="25" customFormat="1" ht="15" customHeight="1" x14ac:dyDescent="0.3">
      <c r="B8222" s="25" t="str">
        <f>IF(A8222="","",VLOOKUP(A8222,Tabulka3[[Číslo registrace  u jednorázové akce]:[Příjmení]],2,0))</f>
        <v/>
      </c>
      <c r="C8222" s="25" t="str">
        <f>IF(A8222="","",VLOOKUP(A8222,Tabulka3[[Číslo registrace  u jednorázové akce]:[Příjmení]],3,0))</f>
        <v/>
      </c>
      <c r="I8222" s="94"/>
      <c r="J8222" s="94"/>
      <c r="L8222" s="15"/>
      <c r="M8222" s="15"/>
      <c r="N8222" s="15"/>
    </row>
    <row r="8223" spans="2:14" s="25" customFormat="1" ht="15" customHeight="1" x14ac:dyDescent="0.3">
      <c r="B8223" s="25" t="str">
        <f>IF(A8223="","",VLOOKUP(A8223,Tabulka3[[Číslo registrace  u jednorázové akce]:[Příjmení]],2,0))</f>
        <v/>
      </c>
      <c r="C8223" s="25" t="str">
        <f>IF(A8223="","",VLOOKUP(A8223,Tabulka3[[Číslo registrace  u jednorázové akce]:[Příjmení]],3,0))</f>
        <v/>
      </c>
      <c r="I8223" s="94"/>
      <c r="J8223" s="94"/>
      <c r="L8223" s="15"/>
      <c r="M8223" s="15"/>
      <c r="N8223" s="15"/>
    </row>
    <row r="8224" spans="2:14" s="25" customFormat="1" ht="15" customHeight="1" x14ac:dyDescent="0.3">
      <c r="B8224" s="25" t="str">
        <f>IF(A8224="","",VLOOKUP(A8224,Tabulka3[[Číslo registrace  u jednorázové akce]:[Příjmení]],2,0))</f>
        <v/>
      </c>
      <c r="C8224" s="25" t="str">
        <f>IF(A8224="","",VLOOKUP(A8224,Tabulka3[[Číslo registrace  u jednorázové akce]:[Příjmení]],3,0))</f>
        <v/>
      </c>
      <c r="I8224" s="94"/>
      <c r="J8224" s="94"/>
      <c r="L8224" s="15"/>
      <c r="M8224" s="15"/>
      <c r="N8224" s="15"/>
    </row>
    <row r="8225" spans="2:14" s="25" customFormat="1" ht="15" customHeight="1" x14ac:dyDescent="0.3">
      <c r="B8225" s="25" t="str">
        <f>IF(A8225="","",VLOOKUP(A8225,Tabulka3[[Číslo registrace  u jednorázové akce]:[Příjmení]],2,0))</f>
        <v/>
      </c>
      <c r="C8225" s="25" t="str">
        <f>IF(A8225="","",VLOOKUP(A8225,Tabulka3[[Číslo registrace  u jednorázové akce]:[Příjmení]],3,0))</f>
        <v/>
      </c>
      <c r="I8225" s="94"/>
      <c r="J8225" s="94"/>
      <c r="L8225" s="15"/>
      <c r="M8225" s="15"/>
      <c r="N8225" s="15"/>
    </row>
    <row r="8226" spans="2:14" s="25" customFormat="1" ht="15" customHeight="1" x14ac:dyDescent="0.3">
      <c r="B8226" s="25" t="str">
        <f>IF(A8226="","",VLOOKUP(A8226,Tabulka3[[Číslo registrace  u jednorázové akce]:[Příjmení]],2,0))</f>
        <v/>
      </c>
      <c r="C8226" s="25" t="str">
        <f>IF(A8226="","",VLOOKUP(A8226,Tabulka3[[Číslo registrace  u jednorázové akce]:[Příjmení]],3,0))</f>
        <v/>
      </c>
      <c r="I8226" s="94"/>
      <c r="J8226" s="94"/>
      <c r="L8226" s="15"/>
      <c r="M8226" s="15"/>
      <c r="N8226" s="15"/>
    </row>
    <row r="8227" spans="2:14" s="25" customFormat="1" ht="15" customHeight="1" x14ac:dyDescent="0.3">
      <c r="B8227" s="25" t="str">
        <f>IF(A8227="","",VLOOKUP(A8227,Tabulka3[[Číslo registrace  u jednorázové akce]:[Příjmení]],2,0))</f>
        <v/>
      </c>
      <c r="C8227" s="25" t="str">
        <f>IF(A8227="","",VLOOKUP(A8227,Tabulka3[[Číslo registrace  u jednorázové akce]:[Příjmení]],3,0))</f>
        <v/>
      </c>
      <c r="I8227" s="94"/>
      <c r="J8227" s="94"/>
      <c r="L8227" s="15"/>
      <c r="M8227" s="15"/>
      <c r="N8227" s="15"/>
    </row>
    <row r="8228" spans="2:14" s="25" customFormat="1" ht="15" customHeight="1" x14ac:dyDescent="0.3">
      <c r="B8228" s="25" t="str">
        <f>IF(A8228="","",VLOOKUP(A8228,Tabulka3[[Číslo registrace  u jednorázové akce]:[Příjmení]],2,0))</f>
        <v/>
      </c>
      <c r="C8228" s="25" t="str">
        <f>IF(A8228="","",VLOOKUP(A8228,Tabulka3[[Číslo registrace  u jednorázové akce]:[Příjmení]],3,0))</f>
        <v/>
      </c>
      <c r="I8228" s="94"/>
      <c r="J8228" s="94"/>
      <c r="L8228" s="15"/>
      <c r="M8228" s="15"/>
      <c r="N8228" s="15"/>
    </row>
    <row r="8229" spans="2:14" s="25" customFormat="1" ht="15" customHeight="1" x14ac:dyDescent="0.3">
      <c r="B8229" s="25" t="str">
        <f>IF(A8229="","",VLOOKUP(A8229,Tabulka3[[Číslo registrace  u jednorázové akce]:[Příjmení]],2,0))</f>
        <v/>
      </c>
      <c r="C8229" s="25" t="str">
        <f>IF(A8229="","",VLOOKUP(A8229,Tabulka3[[Číslo registrace  u jednorázové akce]:[Příjmení]],3,0))</f>
        <v/>
      </c>
      <c r="I8229" s="94"/>
      <c r="J8229" s="94"/>
      <c r="L8229" s="15"/>
      <c r="M8229" s="15"/>
      <c r="N8229" s="15"/>
    </row>
    <row r="8230" spans="2:14" s="25" customFormat="1" ht="15" customHeight="1" x14ac:dyDescent="0.3">
      <c r="B8230" s="25" t="str">
        <f>IF(A8230="","",VLOOKUP(A8230,Tabulka3[[Číslo registrace  u jednorázové akce]:[Příjmení]],2,0))</f>
        <v/>
      </c>
      <c r="C8230" s="25" t="str">
        <f>IF(A8230="","",VLOOKUP(A8230,Tabulka3[[Číslo registrace  u jednorázové akce]:[Příjmení]],3,0))</f>
        <v/>
      </c>
      <c r="I8230" s="94"/>
      <c r="J8230" s="94"/>
      <c r="L8230" s="15"/>
      <c r="M8230" s="15"/>
      <c r="N8230" s="15"/>
    </row>
    <row r="8231" spans="2:14" s="25" customFormat="1" ht="15" customHeight="1" x14ac:dyDescent="0.3">
      <c r="B8231" s="25" t="str">
        <f>IF(A8231="","",VLOOKUP(A8231,Tabulka3[[Číslo registrace  u jednorázové akce]:[Příjmení]],2,0))</f>
        <v/>
      </c>
      <c r="C8231" s="25" t="str">
        <f>IF(A8231="","",VLOOKUP(A8231,Tabulka3[[Číslo registrace  u jednorázové akce]:[Příjmení]],3,0))</f>
        <v/>
      </c>
      <c r="I8231" s="94"/>
      <c r="J8231" s="94"/>
      <c r="L8231" s="15"/>
      <c r="M8231" s="15"/>
      <c r="N8231" s="15"/>
    </row>
    <row r="8232" spans="2:14" s="25" customFormat="1" ht="15" customHeight="1" x14ac:dyDescent="0.3">
      <c r="B8232" s="25" t="str">
        <f>IF(A8232="","",VLOOKUP(A8232,Tabulka3[[Číslo registrace  u jednorázové akce]:[Příjmení]],2,0))</f>
        <v/>
      </c>
      <c r="C8232" s="25" t="str">
        <f>IF(A8232="","",VLOOKUP(A8232,Tabulka3[[Číslo registrace  u jednorázové akce]:[Příjmení]],3,0))</f>
        <v/>
      </c>
      <c r="I8232" s="94"/>
      <c r="J8232" s="94"/>
      <c r="L8232" s="15"/>
      <c r="M8232" s="15"/>
      <c r="N8232" s="15"/>
    </row>
    <row r="8233" spans="2:14" s="25" customFormat="1" ht="15" customHeight="1" x14ac:dyDescent="0.3">
      <c r="B8233" s="25" t="str">
        <f>IF(A8233="","",VLOOKUP(A8233,Tabulka3[[Číslo registrace  u jednorázové akce]:[Příjmení]],2,0))</f>
        <v/>
      </c>
      <c r="C8233" s="25" t="str">
        <f>IF(A8233="","",VLOOKUP(A8233,Tabulka3[[Číslo registrace  u jednorázové akce]:[Příjmení]],3,0))</f>
        <v/>
      </c>
      <c r="I8233" s="94"/>
      <c r="J8233" s="94"/>
      <c r="L8233" s="15"/>
      <c r="M8233" s="15"/>
      <c r="N8233" s="15"/>
    </row>
    <row r="8234" spans="2:14" s="25" customFormat="1" ht="15" customHeight="1" x14ac:dyDescent="0.3">
      <c r="B8234" s="25" t="str">
        <f>IF(A8234="","",VLOOKUP(A8234,Tabulka3[[Číslo registrace  u jednorázové akce]:[Příjmení]],2,0))</f>
        <v/>
      </c>
      <c r="C8234" s="25" t="str">
        <f>IF(A8234="","",VLOOKUP(A8234,Tabulka3[[Číslo registrace  u jednorázové akce]:[Příjmení]],3,0))</f>
        <v/>
      </c>
      <c r="I8234" s="94"/>
      <c r="J8234" s="94"/>
      <c r="L8234" s="15"/>
      <c r="M8234" s="15"/>
      <c r="N8234" s="15"/>
    </row>
    <row r="8235" spans="2:14" s="25" customFormat="1" ht="15" customHeight="1" x14ac:dyDescent="0.3">
      <c r="B8235" s="25" t="str">
        <f>IF(A8235="","",VLOOKUP(A8235,Tabulka3[[Číslo registrace  u jednorázové akce]:[Příjmení]],2,0))</f>
        <v/>
      </c>
      <c r="C8235" s="25" t="str">
        <f>IF(A8235="","",VLOOKUP(A8235,Tabulka3[[Číslo registrace  u jednorázové akce]:[Příjmení]],3,0))</f>
        <v/>
      </c>
      <c r="I8235" s="94"/>
      <c r="J8235" s="94"/>
      <c r="L8235" s="15"/>
      <c r="M8235" s="15"/>
      <c r="N8235" s="15"/>
    </row>
    <row r="8236" spans="2:14" s="25" customFormat="1" ht="15" customHeight="1" x14ac:dyDescent="0.3">
      <c r="B8236" s="25" t="str">
        <f>IF(A8236="","",VLOOKUP(A8236,Tabulka3[[Číslo registrace  u jednorázové akce]:[Příjmení]],2,0))</f>
        <v/>
      </c>
      <c r="C8236" s="25" t="str">
        <f>IF(A8236="","",VLOOKUP(A8236,Tabulka3[[Číslo registrace  u jednorázové akce]:[Příjmení]],3,0))</f>
        <v/>
      </c>
      <c r="I8236" s="94"/>
      <c r="J8236" s="94"/>
      <c r="L8236" s="15"/>
      <c r="M8236" s="15"/>
      <c r="N8236" s="15"/>
    </row>
    <row r="8237" spans="2:14" s="25" customFormat="1" ht="15" customHeight="1" x14ac:dyDescent="0.3">
      <c r="B8237" s="25" t="str">
        <f>IF(A8237="","",VLOOKUP(A8237,Tabulka3[[Číslo registrace  u jednorázové akce]:[Příjmení]],2,0))</f>
        <v/>
      </c>
      <c r="C8237" s="25" t="str">
        <f>IF(A8237="","",VLOOKUP(A8237,Tabulka3[[Číslo registrace  u jednorázové akce]:[Příjmení]],3,0))</f>
        <v/>
      </c>
      <c r="I8237" s="94"/>
      <c r="J8237" s="94"/>
      <c r="L8237" s="15"/>
      <c r="M8237" s="15"/>
      <c r="N8237" s="15"/>
    </row>
    <row r="8238" spans="2:14" s="25" customFormat="1" ht="15" customHeight="1" x14ac:dyDescent="0.3">
      <c r="B8238" s="25" t="str">
        <f>IF(A8238="","",VLOOKUP(A8238,Tabulka3[[Číslo registrace  u jednorázové akce]:[Příjmení]],2,0))</f>
        <v/>
      </c>
      <c r="C8238" s="25" t="str">
        <f>IF(A8238="","",VLOOKUP(A8238,Tabulka3[[Číslo registrace  u jednorázové akce]:[Příjmení]],3,0))</f>
        <v/>
      </c>
      <c r="I8238" s="94"/>
      <c r="J8238" s="94"/>
      <c r="L8238" s="15"/>
      <c r="M8238" s="15"/>
      <c r="N8238" s="15"/>
    </row>
    <row r="8239" spans="2:14" s="25" customFormat="1" ht="15" customHeight="1" x14ac:dyDescent="0.3">
      <c r="B8239" s="25" t="str">
        <f>IF(A8239="","",VLOOKUP(A8239,Tabulka3[[Číslo registrace  u jednorázové akce]:[Příjmení]],2,0))</f>
        <v/>
      </c>
      <c r="C8239" s="25" t="str">
        <f>IF(A8239="","",VLOOKUP(A8239,Tabulka3[[Číslo registrace  u jednorázové akce]:[Příjmení]],3,0))</f>
        <v/>
      </c>
      <c r="I8239" s="94"/>
      <c r="J8239" s="94"/>
      <c r="L8239" s="15"/>
      <c r="M8239" s="15"/>
      <c r="N8239" s="15"/>
    </row>
    <row r="8240" spans="2:14" s="25" customFormat="1" ht="15" customHeight="1" x14ac:dyDescent="0.3">
      <c r="B8240" s="25" t="str">
        <f>IF(A8240="","",VLOOKUP(A8240,Tabulka3[[Číslo registrace  u jednorázové akce]:[Příjmení]],2,0))</f>
        <v/>
      </c>
      <c r="C8240" s="25" t="str">
        <f>IF(A8240="","",VLOOKUP(A8240,Tabulka3[[Číslo registrace  u jednorázové akce]:[Příjmení]],3,0))</f>
        <v/>
      </c>
      <c r="I8240" s="94"/>
      <c r="J8240" s="94"/>
      <c r="L8240" s="15"/>
      <c r="M8240" s="15"/>
      <c r="N8240" s="15"/>
    </row>
    <row r="8241" spans="2:14" s="25" customFormat="1" ht="15" customHeight="1" x14ac:dyDescent="0.3">
      <c r="B8241" s="25" t="str">
        <f>IF(A8241="","",VLOOKUP(A8241,Tabulka3[[Číslo registrace  u jednorázové akce]:[Příjmení]],2,0))</f>
        <v/>
      </c>
      <c r="C8241" s="25" t="str">
        <f>IF(A8241="","",VLOOKUP(A8241,Tabulka3[[Číslo registrace  u jednorázové akce]:[Příjmení]],3,0))</f>
        <v/>
      </c>
      <c r="I8241" s="94"/>
      <c r="J8241" s="94"/>
      <c r="L8241" s="15"/>
      <c r="M8241" s="15"/>
      <c r="N8241" s="15"/>
    </row>
    <row r="8242" spans="2:14" s="25" customFormat="1" ht="15" customHeight="1" x14ac:dyDescent="0.3">
      <c r="B8242" s="25" t="str">
        <f>IF(A8242="","",VLOOKUP(A8242,Tabulka3[[Číslo registrace  u jednorázové akce]:[Příjmení]],2,0))</f>
        <v/>
      </c>
      <c r="C8242" s="25" t="str">
        <f>IF(A8242="","",VLOOKUP(A8242,Tabulka3[[Číslo registrace  u jednorázové akce]:[Příjmení]],3,0))</f>
        <v/>
      </c>
      <c r="I8242" s="94"/>
      <c r="J8242" s="94"/>
      <c r="L8242" s="15"/>
      <c r="M8242" s="15"/>
      <c r="N8242" s="15"/>
    </row>
    <row r="8243" spans="2:14" s="25" customFormat="1" ht="15" customHeight="1" x14ac:dyDescent="0.3">
      <c r="B8243" s="25" t="str">
        <f>IF(A8243="","",VLOOKUP(A8243,Tabulka3[[Číslo registrace  u jednorázové akce]:[Příjmení]],2,0))</f>
        <v/>
      </c>
      <c r="C8243" s="25" t="str">
        <f>IF(A8243="","",VLOOKUP(A8243,Tabulka3[[Číslo registrace  u jednorázové akce]:[Příjmení]],3,0))</f>
        <v/>
      </c>
      <c r="I8243" s="94"/>
      <c r="J8243" s="94"/>
      <c r="L8243" s="15"/>
      <c r="M8243" s="15"/>
      <c r="N8243" s="15"/>
    </row>
    <row r="8244" spans="2:14" s="25" customFormat="1" ht="15" customHeight="1" x14ac:dyDescent="0.3">
      <c r="B8244" s="25" t="str">
        <f>IF(A8244="","",VLOOKUP(A8244,Tabulka3[[Číslo registrace  u jednorázové akce]:[Příjmení]],2,0))</f>
        <v/>
      </c>
      <c r="C8244" s="25" t="str">
        <f>IF(A8244="","",VLOOKUP(A8244,Tabulka3[[Číslo registrace  u jednorázové akce]:[Příjmení]],3,0))</f>
        <v/>
      </c>
      <c r="I8244" s="94"/>
      <c r="J8244" s="94"/>
      <c r="L8244" s="15"/>
      <c r="M8244" s="15"/>
      <c r="N8244" s="15"/>
    </row>
    <row r="8245" spans="2:14" s="25" customFormat="1" ht="15" customHeight="1" x14ac:dyDescent="0.3">
      <c r="B8245" s="25" t="str">
        <f>IF(A8245="","",VLOOKUP(A8245,Tabulka3[[Číslo registrace  u jednorázové akce]:[Příjmení]],2,0))</f>
        <v/>
      </c>
      <c r="C8245" s="25" t="str">
        <f>IF(A8245="","",VLOOKUP(A8245,Tabulka3[[Číslo registrace  u jednorázové akce]:[Příjmení]],3,0))</f>
        <v/>
      </c>
      <c r="I8245" s="94"/>
      <c r="J8245" s="94"/>
      <c r="L8245" s="15"/>
      <c r="M8245" s="15"/>
      <c r="N8245" s="15"/>
    </row>
    <row r="8246" spans="2:14" s="25" customFormat="1" ht="15" customHeight="1" x14ac:dyDescent="0.3">
      <c r="B8246" s="25" t="str">
        <f>IF(A8246="","",VLOOKUP(A8246,Tabulka3[[Číslo registrace  u jednorázové akce]:[Příjmení]],2,0))</f>
        <v/>
      </c>
      <c r="C8246" s="25" t="str">
        <f>IF(A8246="","",VLOOKUP(A8246,Tabulka3[[Číslo registrace  u jednorázové akce]:[Příjmení]],3,0))</f>
        <v/>
      </c>
      <c r="I8246" s="94"/>
      <c r="J8246" s="94"/>
      <c r="L8246" s="15"/>
      <c r="M8246" s="15"/>
      <c r="N8246" s="15"/>
    </row>
    <row r="8247" spans="2:14" s="25" customFormat="1" ht="15" customHeight="1" x14ac:dyDescent="0.3">
      <c r="B8247" s="25" t="str">
        <f>IF(A8247="","",VLOOKUP(A8247,Tabulka3[[Číslo registrace  u jednorázové akce]:[Příjmení]],2,0))</f>
        <v/>
      </c>
      <c r="C8247" s="25" t="str">
        <f>IF(A8247="","",VLOOKUP(A8247,Tabulka3[[Číslo registrace  u jednorázové akce]:[Příjmení]],3,0))</f>
        <v/>
      </c>
      <c r="I8247" s="94"/>
      <c r="J8247" s="94"/>
      <c r="L8247" s="15"/>
      <c r="M8247" s="15"/>
      <c r="N8247" s="15"/>
    </row>
    <row r="8248" spans="2:14" s="25" customFormat="1" ht="15" customHeight="1" x14ac:dyDescent="0.3">
      <c r="B8248" s="25" t="str">
        <f>IF(A8248="","",VLOOKUP(A8248,Tabulka3[[Číslo registrace  u jednorázové akce]:[Příjmení]],2,0))</f>
        <v/>
      </c>
      <c r="C8248" s="25" t="str">
        <f>IF(A8248="","",VLOOKUP(A8248,Tabulka3[[Číslo registrace  u jednorázové akce]:[Příjmení]],3,0))</f>
        <v/>
      </c>
      <c r="I8248" s="94"/>
      <c r="J8248" s="94"/>
      <c r="L8248" s="15"/>
      <c r="M8248" s="15"/>
      <c r="N8248" s="15"/>
    </row>
    <row r="8249" spans="2:14" s="25" customFormat="1" ht="15" customHeight="1" x14ac:dyDescent="0.3">
      <c r="B8249" s="25" t="str">
        <f>IF(A8249="","",VLOOKUP(A8249,Tabulka3[[Číslo registrace  u jednorázové akce]:[Příjmení]],2,0))</f>
        <v/>
      </c>
      <c r="C8249" s="25" t="str">
        <f>IF(A8249="","",VLOOKUP(A8249,Tabulka3[[Číslo registrace  u jednorázové akce]:[Příjmení]],3,0))</f>
        <v/>
      </c>
      <c r="I8249" s="94"/>
      <c r="J8249" s="94"/>
      <c r="L8249" s="15"/>
      <c r="M8249" s="15"/>
      <c r="N8249" s="15"/>
    </row>
    <row r="8250" spans="2:14" s="25" customFormat="1" ht="15" customHeight="1" x14ac:dyDescent="0.3">
      <c r="B8250" s="25" t="str">
        <f>IF(A8250="","",VLOOKUP(A8250,Tabulka3[[Číslo registrace  u jednorázové akce]:[Příjmení]],2,0))</f>
        <v/>
      </c>
      <c r="C8250" s="25" t="str">
        <f>IF(A8250="","",VLOOKUP(A8250,Tabulka3[[Číslo registrace  u jednorázové akce]:[Příjmení]],3,0))</f>
        <v/>
      </c>
      <c r="I8250" s="94"/>
      <c r="J8250" s="94"/>
      <c r="L8250" s="15"/>
      <c r="M8250" s="15"/>
      <c r="N8250" s="15"/>
    </row>
    <row r="8251" spans="2:14" s="25" customFormat="1" ht="15" customHeight="1" x14ac:dyDescent="0.3">
      <c r="B8251" s="25" t="str">
        <f>IF(A8251="","",VLOOKUP(A8251,Tabulka3[[Číslo registrace  u jednorázové akce]:[Příjmení]],2,0))</f>
        <v/>
      </c>
      <c r="C8251" s="25" t="str">
        <f>IF(A8251="","",VLOOKUP(A8251,Tabulka3[[Číslo registrace  u jednorázové akce]:[Příjmení]],3,0))</f>
        <v/>
      </c>
      <c r="I8251" s="94"/>
      <c r="J8251" s="94"/>
      <c r="L8251" s="15"/>
      <c r="M8251" s="15"/>
      <c r="N8251" s="15"/>
    </row>
    <row r="8252" spans="2:14" s="25" customFormat="1" ht="15" customHeight="1" x14ac:dyDescent="0.3">
      <c r="B8252" s="25" t="str">
        <f>IF(A8252="","",VLOOKUP(A8252,Tabulka3[[Číslo registrace  u jednorázové akce]:[Příjmení]],2,0))</f>
        <v/>
      </c>
      <c r="C8252" s="25" t="str">
        <f>IF(A8252="","",VLOOKUP(A8252,Tabulka3[[Číslo registrace  u jednorázové akce]:[Příjmení]],3,0))</f>
        <v/>
      </c>
      <c r="I8252" s="94"/>
      <c r="J8252" s="94"/>
      <c r="L8252" s="15"/>
      <c r="M8252" s="15"/>
      <c r="N8252" s="15"/>
    </row>
    <row r="8253" spans="2:14" s="25" customFormat="1" ht="15" customHeight="1" x14ac:dyDescent="0.3">
      <c r="B8253" s="25" t="str">
        <f>IF(A8253="","",VLOOKUP(A8253,Tabulka3[[Číslo registrace  u jednorázové akce]:[Příjmení]],2,0))</f>
        <v/>
      </c>
      <c r="C8253" s="25" t="str">
        <f>IF(A8253="","",VLOOKUP(A8253,Tabulka3[[Číslo registrace  u jednorázové akce]:[Příjmení]],3,0))</f>
        <v/>
      </c>
      <c r="I8253" s="94"/>
      <c r="J8253" s="94"/>
      <c r="L8253" s="15"/>
      <c r="M8253" s="15"/>
      <c r="N8253" s="15"/>
    </row>
    <row r="8254" spans="2:14" s="25" customFormat="1" ht="15" customHeight="1" x14ac:dyDescent="0.3">
      <c r="B8254" s="25" t="str">
        <f>IF(A8254="","",VLOOKUP(A8254,Tabulka3[[Číslo registrace  u jednorázové akce]:[Příjmení]],2,0))</f>
        <v/>
      </c>
      <c r="C8254" s="25" t="str">
        <f>IF(A8254="","",VLOOKUP(A8254,Tabulka3[[Číslo registrace  u jednorázové akce]:[Příjmení]],3,0))</f>
        <v/>
      </c>
      <c r="I8254" s="94"/>
      <c r="J8254" s="94"/>
      <c r="L8254" s="15"/>
      <c r="M8254" s="15"/>
      <c r="N8254" s="15"/>
    </row>
    <row r="8255" spans="2:14" s="25" customFormat="1" ht="15" customHeight="1" x14ac:dyDescent="0.3">
      <c r="B8255" s="25" t="str">
        <f>IF(A8255="","",VLOOKUP(A8255,Tabulka3[[Číslo registrace  u jednorázové akce]:[Příjmení]],2,0))</f>
        <v/>
      </c>
      <c r="C8255" s="25" t="str">
        <f>IF(A8255="","",VLOOKUP(A8255,Tabulka3[[Číslo registrace  u jednorázové akce]:[Příjmení]],3,0))</f>
        <v/>
      </c>
      <c r="I8255" s="94"/>
      <c r="J8255" s="94"/>
      <c r="L8255" s="15"/>
      <c r="M8255" s="15"/>
      <c r="N8255" s="15"/>
    </row>
    <row r="8256" spans="2:14" s="25" customFormat="1" ht="15" customHeight="1" x14ac:dyDescent="0.3">
      <c r="B8256" s="25" t="str">
        <f>IF(A8256="","",VLOOKUP(A8256,Tabulka3[[Číslo registrace  u jednorázové akce]:[Příjmení]],2,0))</f>
        <v/>
      </c>
      <c r="C8256" s="25" t="str">
        <f>IF(A8256="","",VLOOKUP(A8256,Tabulka3[[Číslo registrace  u jednorázové akce]:[Příjmení]],3,0))</f>
        <v/>
      </c>
      <c r="I8256" s="94"/>
      <c r="J8256" s="94"/>
      <c r="L8256" s="15"/>
      <c r="M8256" s="15"/>
      <c r="N8256" s="15"/>
    </row>
    <row r="8257" spans="2:14" s="25" customFormat="1" ht="15" customHeight="1" x14ac:dyDescent="0.3">
      <c r="B8257" s="25" t="str">
        <f>IF(A8257="","",VLOOKUP(A8257,Tabulka3[[Číslo registrace  u jednorázové akce]:[Příjmení]],2,0))</f>
        <v/>
      </c>
      <c r="C8257" s="25" t="str">
        <f>IF(A8257="","",VLOOKUP(A8257,Tabulka3[[Číslo registrace  u jednorázové akce]:[Příjmení]],3,0))</f>
        <v/>
      </c>
      <c r="I8257" s="94"/>
      <c r="J8257" s="94"/>
      <c r="L8257" s="15"/>
      <c r="M8257" s="15"/>
      <c r="N8257" s="15"/>
    </row>
    <row r="8258" spans="2:14" s="25" customFormat="1" ht="15" customHeight="1" x14ac:dyDescent="0.3">
      <c r="B8258" s="25" t="str">
        <f>IF(A8258="","",VLOOKUP(A8258,Tabulka3[[Číslo registrace  u jednorázové akce]:[Příjmení]],2,0))</f>
        <v/>
      </c>
      <c r="C8258" s="25" t="str">
        <f>IF(A8258="","",VLOOKUP(A8258,Tabulka3[[Číslo registrace  u jednorázové akce]:[Příjmení]],3,0))</f>
        <v/>
      </c>
      <c r="I8258" s="94"/>
      <c r="J8258" s="94"/>
      <c r="L8258" s="15"/>
      <c r="M8258" s="15"/>
      <c r="N8258" s="15"/>
    </row>
    <row r="8259" spans="2:14" s="25" customFormat="1" ht="15" customHeight="1" x14ac:dyDescent="0.3">
      <c r="B8259" s="25" t="str">
        <f>IF(A8259="","",VLOOKUP(A8259,Tabulka3[[Číslo registrace  u jednorázové akce]:[Příjmení]],2,0))</f>
        <v/>
      </c>
      <c r="C8259" s="25" t="str">
        <f>IF(A8259="","",VLOOKUP(A8259,Tabulka3[[Číslo registrace  u jednorázové akce]:[Příjmení]],3,0))</f>
        <v/>
      </c>
      <c r="I8259" s="94"/>
      <c r="J8259" s="94"/>
      <c r="L8259" s="15"/>
      <c r="M8259" s="15"/>
      <c r="N8259" s="15"/>
    </row>
    <row r="8260" spans="2:14" s="25" customFormat="1" ht="15" customHeight="1" x14ac:dyDescent="0.3">
      <c r="B8260" s="25" t="str">
        <f>IF(A8260="","",VLOOKUP(A8260,Tabulka3[[Číslo registrace  u jednorázové akce]:[Příjmení]],2,0))</f>
        <v/>
      </c>
      <c r="C8260" s="25" t="str">
        <f>IF(A8260="","",VLOOKUP(A8260,Tabulka3[[Číslo registrace  u jednorázové akce]:[Příjmení]],3,0))</f>
        <v/>
      </c>
      <c r="I8260" s="94"/>
      <c r="J8260" s="94"/>
      <c r="L8260" s="15"/>
      <c r="M8260" s="15"/>
      <c r="N8260" s="15"/>
    </row>
    <row r="8261" spans="2:14" s="25" customFormat="1" ht="15" customHeight="1" x14ac:dyDescent="0.3">
      <c r="B8261" s="25" t="str">
        <f>IF(A8261="","",VLOOKUP(A8261,Tabulka3[[Číslo registrace  u jednorázové akce]:[Příjmení]],2,0))</f>
        <v/>
      </c>
      <c r="C8261" s="25" t="str">
        <f>IF(A8261="","",VLOOKUP(A8261,Tabulka3[[Číslo registrace  u jednorázové akce]:[Příjmení]],3,0))</f>
        <v/>
      </c>
      <c r="I8261" s="94"/>
      <c r="J8261" s="94"/>
      <c r="L8261" s="15"/>
      <c r="M8261" s="15"/>
      <c r="N8261" s="15"/>
    </row>
    <row r="8262" spans="2:14" s="25" customFormat="1" ht="15" customHeight="1" x14ac:dyDescent="0.3">
      <c r="B8262" s="25" t="str">
        <f>IF(A8262="","",VLOOKUP(A8262,Tabulka3[[Číslo registrace  u jednorázové akce]:[Příjmení]],2,0))</f>
        <v/>
      </c>
      <c r="C8262" s="25" t="str">
        <f>IF(A8262="","",VLOOKUP(A8262,Tabulka3[[Číslo registrace  u jednorázové akce]:[Příjmení]],3,0))</f>
        <v/>
      </c>
      <c r="I8262" s="94"/>
      <c r="J8262" s="94"/>
      <c r="L8262" s="15"/>
      <c r="M8262" s="15"/>
      <c r="N8262" s="15"/>
    </row>
    <row r="8263" spans="2:14" s="25" customFormat="1" ht="15" customHeight="1" x14ac:dyDescent="0.3">
      <c r="B8263" s="25" t="str">
        <f>IF(A8263="","",VLOOKUP(A8263,Tabulka3[[Číslo registrace  u jednorázové akce]:[Příjmení]],2,0))</f>
        <v/>
      </c>
      <c r="C8263" s="25" t="str">
        <f>IF(A8263="","",VLOOKUP(A8263,Tabulka3[[Číslo registrace  u jednorázové akce]:[Příjmení]],3,0))</f>
        <v/>
      </c>
      <c r="I8263" s="94"/>
      <c r="J8263" s="94"/>
      <c r="L8263" s="15"/>
      <c r="M8263" s="15"/>
      <c r="N8263" s="15"/>
    </row>
    <row r="8264" spans="2:14" s="25" customFormat="1" ht="15" customHeight="1" x14ac:dyDescent="0.3">
      <c r="B8264" s="25" t="str">
        <f>IF(A8264="","",VLOOKUP(A8264,Tabulka3[[Číslo registrace  u jednorázové akce]:[Příjmení]],2,0))</f>
        <v/>
      </c>
      <c r="C8264" s="25" t="str">
        <f>IF(A8264="","",VLOOKUP(A8264,Tabulka3[[Číslo registrace  u jednorázové akce]:[Příjmení]],3,0))</f>
        <v/>
      </c>
      <c r="I8264" s="94"/>
      <c r="J8264" s="94"/>
      <c r="L8264" s="15"/>
      <c r="M8264" s="15"/>
      <c r="N8264" s="15"/>
    </row>
    <row r="8265" spans="2:14" s="25" customFormat="1" ht="15" customHeight="1" x14ac:dyDescent="0.3">
      <c r="B8265" s="25" t="str">
        <f>IF(A8265="","",VLOOKUP(A8265,Tabulka3[[Číslo registrace  u jednorázové akce]:[Příjmení]],2,0))</f>
        <v/>
      </c>
      <c r="C8265" s="25" t="str">
        <f>IF(A8265="","",VLOOKUP(A8265,Tabulka3[[Číslo registrace  u jednorázové akce]:[Příjmení]],3,0))</f>
        <v/>
      </c>
      <c r="I8265" s="94"/>
      <c r="J8265" s="94"/>
      <c r="L8265" s="15"/>
      <c r="M8265" s="15"/>
      <c r="N8265" s="15"/>
    </row>
    <row r="8266" spans="2:14" s="25" customFormat="1" ht="15" customHeight="1" x14ac:dyDescent="0.3">
      <c r="B8266" s="25" t="str">
        <f>IF(A8266="","",VLOOKUP(A8266,Tabulka3[[Číslo registrace  u jednorázové akce]:[Příjmení]],2,0))</f>
        <v/>
      </c>
      <c r="C8266" s="25" t="str">
        <f>IF(A8266="","",VLOOKUP(A8266,Tabulka3[[Číslo registrace  u jednorázové akce]:[Příjmení]],3,0))</f>
        <v/>
      </c>
      <c r="I8266" s="94"/>
      <c r="J8266" s="94"/>
      <c r="L8266" s="15"/>
      <c r="M8266" s="15"/>
      <c r="N8266" s="15"/>
    </row>
    <row r="8267" spans="2:14" s="25" customFormat="1" ht="15" customHeight="1" x14ac:dyDescent="0.3">
      <c r="B8267" s="25" t="str">
        <f>IF(A8267="","",VLOOKUP(A8267,Tabulka3[[Číslo registrace  u jednorázové akce]:[Příjmení]],2,0))</f>
        <v/>
      </c>
      <c r="C8267" s="25" t="str">
        <f>IF(A8267="","",VLOOKUP(A8267,Tabulka3[[Číslo registrace  u jednorázové akce]:[Příjmení]],3,0))</f>
        <v/>
      </c>
      <c r="I8267" s="94"/>
      <c r="J8267" s="94"/>
      <c r="L8267" s="15"/>
      <c r="M8267" s="15"/>
      <c r="N8267" s="15"/>
    </row>
    <row r="8268" spans="2:14" s="25" customFormat="1" ht="15" customHeight="1" x14ac:dyDescent="0.3">
      <c r="B8268" s="25" t="str">
        <f>IF(A8268="","",VLOOKUP(A8268,Tabulka3[[Číslo registrace  u jednorázové akce]:[Příjmení]],2,0))</f>
        <v/>
      </c>
      <c r="C8268" s="25" t="str">
        <f>IF(A8268="","",VLOOKUP(A8268,Tabulka3[[Číslo registrace  u jednorázové akce]:[Příjmení]],3,0))</f>
        <v/>
      </c>
      <c r="I8268" s="94"/>
      <c r="J8268" s="94"/>
      <c r="L8268" s="15"/>
      <c r="M8268" s="15"/>
      <c r="N8268" s="15"/>
    </row>
    <row r="8269" spans="2:14" s="25" customFormat="1" ht="15" customHeight="1" x14ac:dyDescent="0.3">
      <c r="B8269" s="25" t="str">
        <f>IF(A8269="","",VLOOKUP(A8269,Tabulka3[[Číslo registrace  u jednorázové akce]:[Příjmení]],2,0))</f>
        <v/>
      </c>
      <c r="C8269" s="25" t="str">
        <f>IF(A8269="","",VLOOKUP(A8269,Tabulka3[[Číslo registrace  u jednorázové akce]:[Příjmení]],3,0))</f>
        <v/>
      </c>
      <c r="I8269" s="94"/>
      <c r="J8269" s="94"/>
      <c r="L8269" s="15"/>
      <c r="M8269" s="15"/>
      <c r="N8269" s="15"/>
    </row>
    <row r="8270" spans="2:14" s="25" customFormat="1" ht="15" customHeight="1" x14ac:dyDescent="0.3">
      <c r="B8270" s="25" t="str">
        <f>IF(A8270="","",VLOOKUP(A8270,Tabulka3[[Číslo registrace  u jednorázové akce]:[Příjmení]],2,0))</f>
        <v/>
      </c>
      <c r="C8270" s="25" t="str">
        <f>IF(A8270="","",VLOOKUP(A8270,Tabulka3[[Číslo registrace  u jednorázové akce]:[Příjmení]],3,0))</f>
        <v/>
      </c>
      <c r="I8270" s="94"/>
      <c r="J8270" s="94"/>
      <c r="L8270" s="15"/>
      <c r="M8270" s="15"/>
      <c r="N8270" s="15"/>
    </row>
    <row r="8271" spans="2:14" s="25" customFormat="1" ht="15" customHeight="1" x14ac:dyDescent="0.3">
      <c r="B8271" s="25" t="str">
        <f>IF(A8271="","",VLOOKUP(A8271,Tabulka3[[Číslo registrace  u jednorázové akce]:[Příjmení]],2,0))</f>
        <v/>
      </c>
      <c r="C8271" s="25" t="str">
        <f>IF(A8271="","",VLOOKUP(A8271,Tabulka3[[Číslo registrace  u jednorázové akce]:[Příjmení]],3,0))</f>
        <v/>
      </c>
      <c r="I8271" s="94"/>
      <c r="J8271" s="94"/>
      <c r="L8271" s="15"/>
      <c r="M8271" s="15"/>
      <c r="N8271" s="15"/>
    </row>
    <row r="8272" spans="2:14" s="25" customFormat="1" ht="15" customHeight="1" x14ac:dyDescent="0.3">
      <c r="B8272" s="25" t="str">
        <f>IF(A8272="","",VLOOKUP(A8272,Tabulka3[[Číslo registrace  u jednorázové akce]:[Příjmení]],2,0))</f>
        <v/>
      </c>
      <c r="C8272" s="25" t="str">
        <f>IF(A8272="","",VLOOKUP(A8272,Tabulka3[[Číslo registrace  u jednorázové akce]:[Příjmení]],3,0))</f>
        <v/>
      </c>
      <c r="I8272" s="94"/>
      <c r="J8272" s="94"/>
      <c r="L8272" s="15"/>
      <c r="M8272" s="15"/>
      <c r="N8272" s="15"/>
    </row>
    <row r="8273" spans="2:14" s="25" customFormat="1" ht="15" customHeight="1" x14ac:dyDescent="0.3">
      <c r="B8273" s="25" t="str">
        <f>IF(A8273="","",VLOOKUP(A8273,Tabulka3[[Číslo registrace  u jednorázové akce]:[Příjmení]],2,0))</f>
        <v/>
      </c>
      <c r="C8273" s="25" t="str">
        <f>IF(A8273="","",VLOOKUP(A8273,Tabulka3[[Číslo registrace  u jednorázové akce]:[Příjmení]],3,0))</f>
        <v/>
      </c>
      <c r="I8273" s="94"/>
      <c r="J8273" s="94"/>
      <c r="L8273" s="15"/>
      <c r="M8273" s="15"/>
      <c r="N8273" s="15"/>
    </row>
    <row r="8274" spans="2:14" s="25" customFormat="1" ht="15" customHeight="1" x14ac:dyDescent="0.3">
      <c r="B8274" s="25" t="str">
        <f>IF(A8274="","",VLOOKUP(A8274,Tabulka3[[Číslo registrace  u jednorázové akce]:[Příjmení]],2,0))</f>
        <v/>
      </c>
      <c r="C8274" s="25" t="str">
        <f>IF(A8274="","",VLOOKUP(A8274,Tabulka3[[Číslo registrace  u jednorázové akce]:[Příjmení]],3,0))</f>
        <v/>
      </c>
      <c r="I8274" s="94"/>
      <c r="J8274" s="94"/>
      <c r="L8274" s="15"/>
      <c r="M8274" s="15"/>
      <c r="N8274" s="15"/>
    </row>
    <row r="8275" spans="2:14" s="25" customFormat="1" ht="15" customHeight="1" x14ac:dyDescent="0.3">
      <c r="B8275" s="25" t="str">
        <f>IF(A8275="","",VLOOKUP(A8275,Tabulka3[[Číslo registrace  u jednorázové akce]:[Příjmení]],2,0))</f>
        <v/>
      </c>
      <c r="C8275" s="25" t="str">
        <f>IF(A8275="","",VLOOKUP(A8275,Tabulka3[[Číslo registrace  u jednorázové akce]:[Příjmení]],3,0))</f>
        <v/>
      </c>
      <c r="I8275" s="94"/>
      <c r="J8275" s="94"/>
      <c r="L8275" s="15"/>
      <c r="M8275" s="15"/>
      <c r="N8275" s="15"/>
    </row>
    <row r="8276" spans="2:14" s="25" customFormat="1" ht="15" customHeight="1" x14ac:dyDescent="0.3">
      <c r="B8276" s="25" t="str">
        <f>IF(A8276="","",VLOOKUP(A8276,Tabulka3[[Číslo registrace  u jednorázové akce]:[Příjmení]],2,0))</f>
        <v/>
      </c>
      <c r="C8276" s="25" t="str">
        <f>IF(A8276="","",VLOOKUP(A8276,Tabulka3[[Číslo registrace  u jednorázové akce]:[Příjmení]],3,0))</f>
        <v/>
      </c>
      <c r="I8276" s="94"/>
      <c r="J8276" s="94"/>
      <c r="L8276" s="15"/>
      <c r="M8276" s="15"/>
      <c r="N8276" s="15"/>
    </row>
    <row r="8277" spans="2:14" s="25" customFormat="1" ht="15" customHeight="1" x14ac:dyDescent="0.3">
      <c r="B8277" s="25" t="str">
        <f>IF(A8277="","",VLOOKUP(A8277,Tabulka3[[Číslo registrace  u jednorázové akce]:[Příjmení]],2,0))</f>
        <v/>
      </c>
      <c r="C8277" s="25" t="str">
        <f>IF(A8277="","",VLOOKUP(A8277,Tabulka3[[Číslo registrace  u jednorázové akce]:[Příjmení]],3,0))</f>
        <v/>
      </c>
      <c r="I8277" s="94"/>
      <c r="J8277" s="94"/>
      <c r="L8277" s="15"/>
      <c r="M8277" s="15"/>
      <c r="N8277" s="15"/>
    </row>
    <row r="8278" spans="2:14" s="25" customFormat="1" ht="15" customHeight="1" x14ac:dyDescent="0.3">
      <c r="B8278" s="25" t="str">
        <f>IF(A8278="","",VLOOKUP(A8278,Tabulka3[[Číslo registrace  u jednorázové akce]:[Příjmení]],2,0))</f>
        <v/>
      </c>
      <c r="C8278" s="25" t="str">
        <f>IF(A8278="","",VLOOKUP(A8278,Tabulka3[[Číslo registrace  u jednorázové akce]:[Příjmení]],3,0))</f>
        <v/>
      </c>
      <c r="I8278" s="94"/>
      <c r="J8278" s="94"/>
      <c r="L8278" s="15"/>
      <c r="M8278" s="15"/>
      <c r="N8278" s="15"/>
    </row>
    <row r="8279" spans="2:14" s="25" customFormat="1" ht="15" customHeight="1" x14ac:dyDescent="0.3">
      <c r="B8279" s="25" t="str">
        <f>IF(A8279="","",VLOOKUP(A8279,Tabulka3[[Číslo registrace  u jednorázové akce]:[Příjmení]],2,0))</f>
        <v/>
      </c>
      <c r="C8279" s="25" t="str">
        <f>IF(A8279="","",VLOOKUP(A8279,Tabulka3[[Číslo registrace  u jednorázové akce]:[Příjmení]],3,0))</f>
        <v/>
      </c>
      <c r="I8279" s="94"/>
      <c r="J8279" s="94"/>
      <c r="L8279" s="15"/>
      <c r="M8279" s="15"/>
      <c r="N8279" s="15"/>
    </row>
    <row r="8280" spans="2:14" s="25" customFormat="1" ht="15" customHeight="1" x14ac:dyDescent="0.3">
      <c r="B8280" s="25" t="str">
        <f>IF(A8280="","",VLOOKUP(A8280,Tabulka3[[Číslo registrace  u jednorázové akce]:[Příjmení]],2,0))</f>
        <v/>
      </c>
      <c r="C8280" s="25" t="str">
        <f>IF(A8280="","",VLOOKUP(A8280,Tabulka3[[Číslo registrace  u jednorázové akce]:[Příjmení]],3,0))</f>
        <v/>
      </c>
      <c r="I8280" s="94"/>
      <c r="J8280" s="94"/>
      <c r="L8280" s="15"/>
      <c r="M8280" s="15"/>
      <c r="N8280" s="15"/>
    </row>
    <row r="8281" spans="2:14" s="25" customFormat="1" ht="15" customHeight="1" x14ac:dyDescent="0.3">
      <c r="B8281" s="25" t="str">
        <f>IF(A8281="","",VLOOKUP(A8281,Tabulka3[[Číslo registrace  u jednorázové akce]:[Příjmení]],2,0))</f>
        <v/>
      </c>
      <c r="C8281" s="25" t="str">
        <f>IF(A8281="","",VLOOKUP(A8281,Tabulka3[[Číslo registrace  u jednorázové akce]:[Příjmení]],3,0))</f>
        <v/>
      </c>
      <c r="I8281" s="94"/>
      <c r="J8281" s="94"/>
      <c r="L8281" s="15"/>
      <c r="M8281" s="15"/>
      <c r="N8281" s="15"/>
    </row>
    <row r="8282" spans="2:14" s="25" customFormat="1" ht="15" customHeight="1" x14ac:dyDescent="0.3">
      <c r="B8282" s="25" t="str">
        <f>IF(A8282="","",VLOOKUP(A8282,Tabulka3[[Číslo registrace  u jednorázové akce]:[Příjmení]],2,0))</f>
        <v/>
      </c>
      <c r="C8282" s="25" t="str">
        <f>IF(A8282="","",VLOOKUP(A8282,Tabulka3[[Číslo registrace  u jednorázové akce]:[Příjmení]],3,0))</f>
        <v/>
      </c>
      <c r="I8282" s="94"/>
      <c r="J8282" s="94"/>
      <c r="L8282" s="15"/>
      <c r="M8282" s="15"/>
      <c r="N8282" s="15"/>
    </row>
    <row r="8283" spans="2:14" s="25" customFormat="1" ht="15" customHeight="1" x14ac:dyDescent="0.3">
      <c r="B8283" s="25" t="str">
        <f>IF(A8283="","",VLOOKUP(A8283,Tabulka3[[Číslo registrace  u jednorázové akce]:[Příjmení]],2,0))</f>
        <v/>
      </c>
      <c r="C8283" s="25" t="str">
        <f>IF(A8283="","",VLOOKUP(A8283,Tabulka3[[Číslo registrace  u jednorázové akce]:[Příjmení]],3,0))</f>
        <v/>
      </c>
      <c r="I8283" s="94"/>
      <c r="J8283" s="94"/>
      <c r="L8283" s="15"/>
      <c r="M8283" s="15"/>
      <c r="N8283" s="15"/>
    </row>
    <row r="8284" spans="2:14" s="25" customFormat="1" ht="15" customHeight="1" x14ac:dyDescent="0.3">
      <c r="B8284" s="25" t="str">
        <f>IF(A8284="","",VLOOKUP(A8284,Tabulka3[[Číslo registrace  u jednorázové akce]:[Příjmení]],2,0))</f>
        <v/>
      </c>
      <c r="C8284" s="25" t="str">
        <f>IF(A8284="","",VLOOKUP(A8284,Tabulka3[[Číslo registrace  u jednorázové akce]:[Příjmení]],3,0))</f>
        <v/>
      </c>
      <c r="I8284" s="94"/>
      <c r="J8284" s="94"/>
      <c r="L8284" s="15"/>
      <c r="M8284" s="15"/>
      <c r="N8284" s="15"/>
    </row>
    <row r="8285" spans="2:14" s="25" customFormat="1" ht="15" customHeight="1" x14ac:dyDescent="0.3">
      <c r="B8285" s="25" t="str">
        <f>IF(A8285="","",VLOOKUP(A8285,Tabulka3[[Číslo registrace  u jednorázové akce]:[Příjmení]],2,0))</f>
        <v/>
      </c>
      <c r="C8285" s="25" t="str">
        <f>IF(A8285="","",VLOOKUP(A8285,Tabulka3[[Číslo registrace  u jednorázové akce]:[Příjmení]],3,0))</f>
        <v/>
      </c>
      <c r="I8285" s="94"/>
      <c r="J8285" s="94"/>
      <c r="L8285" s="15"/>
      <c r="M8285" s="15"/>
      <c r="N8285" s="15"/>
    </row>
    <row r="8286" spans="2:14" s="25" customFormat="1" ht="15" customHeight="1" x14ac:dyDescent="0.3">
      <c r="B8286" s="25" t="str">
        <f>IF(A8286="","",VLOOKUP(A8286,Tabulka3[[Číslo registrace  u jednorázové akce]:[Příjmení]],2,0))</f>
        <v/>
      </c>
      <c r="C8286" s="25" t="str">
        <f>IF(A8286="","",VLOOKUP(A8286,Tabulka3[[Číslo registrace  u jednorázové akce]:[Příjmení]],3,0))</f>
        <v/>
      </c>
      <c r="I8286" s="94"/>
      <c r="J8286" s="94"/>
      <c r="L8286" s="15"/>
      <c r="M8286" s="15"/>
      <c r="N8286" s="15"/>
    </row>
    <row r="8287" spans="2:14" s="25" customFormat="1" ht="15" customHeight="1" x14ac:dyDescent="0.3">
      <c r="B8287" s="25" t="str">
        <f>IF(A8287="","",VLOOKUP(A8287,Tabulka3[[Číslo registrace  u jednorázové akce]:[Příjmení]],2,0))</f>
        <v/>
      </c>
      <c r="C8287" s="25" t="str">
        <f>IF(A8287="","",VLOOKUP(A8287,Tabulka3[[Číslo registrace  u jednorázové akce]:[Příjmení]],3,0))</f>
        <v/>
      </c>
      <c r="I8287" s="94"/>
      <c r="J8287" s="94"/>
      <c r="L8287" s="15"/>
      <c r="M8287" s="15"/>
      <c r="N8287" s="15"/>
    </row>
    <row r="8288" spans="2:14" s="25" customFormat="1" ht="15" customHeight="1" x14ac:dyDescent="0.3">
      <c r="B8288" s="25" t="str">
        <f>IF(A8288="","",VLOOKUP(A8288,Tabulka3[[Číslo registrace  u jednorázové akce]:[Příjmení]],2,0))</f>
        <v/>
      </c>
      <c r="C8288" s="25" t="str">
        <f>IF(A8288="","",VLOOKUP(A8288,Tabulka3[[Číslo registrace  u jednorázové akce]:[Příjmení]],3,0))</f>
        <v/>
      </c>
      <c r="I8288" s="94"/>
      <c r="J8288" s="94"/>
      <c r="L8288" s="15"/>
      <c r="M8288" s="15"/>
      <c r="N8288" s="15"/>
    </row>
    <row r="8289" spans="2:14" s="25" customFormat="1" ht="15" customHeight="1" x14ac:dyDescent="0.3">
      <c r="B8289" s="25" t="str">
        <f>IF(A8289="","",VLOOKUP(A8289,Tabulka3[[Číslo registrace  u jednorázové akce]:[Příjmení]],2,0))</f>
        <v/>
      </c>
      <c r="C8289" s="25" t="str">
        <f>IF(A8289="","",VLOOKUP(A8289,Tabulka3[[Číslo registrace  u jednorázové akce]:[Příjmení]],3,0))</f>
        <v/>
      </c>
      <c r="I8289" s="94"/>
      <c r="J8289" s="94"/>
      <c r="L8289" s="15"/>
      <c r="M8289" s="15"/>
      <c r="N8289" s="15"/>
    </row>
    <row r="8290" spans="2:14" s="25" customFormat="1" ht="15" customHeight="1" x14ac:dyDescent="0.3">
      <c r="B8290" s="25" t="str">
        <f>IF(A8290="","",VLOOKUP(A8290,Tabulka3[[Číslo registrace  u jednorázové akce]:[Příjmení]],2,0))</f>
        <v/>
      </c>
      <c r="C8290" s="25" t="str">
        <f>IF(A8290="","",VLOOKUP(A8290,Tabulka3[[Číslo registrace  u jednorázové akce]:[Příjmení]],3,0))</f>
        <v/>
      </c>
      <c r="I8290" s="94"/>
      <c r="J8290" s="94"/>
      <c r="L8290" s="15"/>
      <c r="M8290" s="15"/>
      <c r="N8290" s="15"/>
    </row>
    <row r="8291" spans="2:14" s="25" customFormat="1" ht="15" customHeight="1" x14ac:dyDescent="0.3">
      <c r="B8291" s="25" t="str">
        <f>IF(A8291="","",VLOOKUP(A8291,Tabulka3[[Číslo registrace  u jednorázové akce]:[Příjmení]],2,0))</f>
        <v/>
      </c>
      <c r="C8291" s="25" t="str">
        <f>IF(A8291="","",VLOOKUP(A8291,Tabulka3[[Číslo registrace  u jednorázové akce]:[Příjmení]],3,0))</f>
        <v/>
      </c>
      <c r="I8291" s="94"/>
      <c r="J8291" s="94"/>
      <c r="L8291" s="15"/>
      <c r="M8291" s="15"/>
      <c r="N8291" s="15"/>
    </row>
    <row r="8292" spans="2:14" s="25" customFormat="1" ht="15" customHeight="1" x14ac:dyDescent="0.3">
      <c r="B8292" s="25" t="str">
        <f>IF(A8292="","",VLOOKUP(A8292,Tabulka3[[Číslo registrace  u jednorázové akce]:[Příjmení]],2,0))</f>
        <v/>
      </c>
      <c r="C8292" s="25" t="str">
        <f>IF(A8292="","",VLOOKUP(A8292,Tabulka3[[Číslo registrace  u jednorázové akce]:[Příjmení]],3,0))</f>
        <v/>
      </c>
      <c r="I8292" s="94"/>
      <c r="J8292" s="94"/>
      <c r="L8292" s="15"/>
      <c r="M8292" s="15"/>
      <c r="N8292" s="15"/>
    </row>
    <row r="8293" spans="2:14" s="25" customFormat="1" ht="15" customHeight="1" x14ac:dyDescent="0.3">
      <c r="B8293" s="25" t="str">
        <f>IF(A8293="","",VLOOKUP(A8293,Tabulka3[[Číslo registrace  u jednorázové akce]:[Příjmení]],2,0))</f>
        <v/>
      </c>
      <c r="C8293" s="25" t="str">
        <f>IF(A8293="","",VLOOKUP(A8293,Tabulka3[[Číslo registrace  u jednorázové akce]:[Příjmení]],3,0))</f>
        <v/>
      </c>
      <c r="I8293" s="94"/>
      <c r="J8293" s="94"/>
      <c r="L8293" s="15"/>
      <c r="M8293" s="15"/>
      <c r="N8293" s="15"/>
    </row>
    <row r="8294" spans="2:14" s="25" customFormat="1" ht="15" customHeight="1" x14ac:dyDescent="0.3">
      <c r="B8294" s="25" t="str">
        <f>IF(A8294="","",VLOOKUP(A8294,Tabulka3[[Číslo registrace  u jednorázové akce]:[Příjmení]],2,0))</f>
        <v/>
      </c>
      <c r="C8294" s="25" t="str">
        <f>IF(A8294="","",VLOOKUP(A8294,Tabulka3[[Číslo registrace  u jednorázové akce]:[Příjmení]],3,0))</f>
        <v/>
      </c>
      <c r="I8294" s="94"/>
      <c r="J8294" s="94"/>
      <c r="L8294" s="15"/>
      <c r="M8294" s="15"/>
      <c r="N8294" s="15"/>
    </row>
    <row r="8295" spans="2:14" s="25" customFormat="1" ht="15" customHeight="1" x14ac:dyDescent="0.3">
      <c r="B8295" s="25" t="str">
        <f>IF(A8295="","",VLOOKUP(A8295,Tabulka3[[Číslo registrace  u jednorázové akce]:[Příjmení]],2,0))</f>
        <v/>
      </c>
      <c r="C8295" s="25" t="str">
        <f>IF(A8295="","",VLOOKUP(A8295,Tabulka3[[Číslo registrace  u jednorázové akce]:[Příjmení]],3,0))</f>
        <v/>
      </c>
      <c r="I8295" s="94"/>
      <c r="J8295" s="94"/>
      <c r="L8295" s="15"/>
      <c r="M8295" s="15"/>
      <c r="N8295" s="15"/>
    </row>
    <row r="8296" spans="2:14" s="25" customFormat="1" ht="15" customHeight="1" x14ac:dyDescent="0.3">
      <c r="B8296" s="25" t="str">
        <f>IF(A8296="","",VLOOKUP(A8296,Tabulka3[[Číslo registrace  u jednorázové akce]:[Příjmení]],2,0))</f>
        <v/>
      </c>
      <c r="C8296" s="25" t="str">
        <f>IF(A8296="","",VLOOKUP(A8296,Tabulka3[[Číslo registrace  u jednorázové akce]:[Příjmení]],3,0))</f>
        <v/>
      </c>
      <c r="I8296" s="94"/>
      <c r="J8296" s="94"/>
      <c r="L8296" s="15"/>
      <c r="M8296" s="15"/>
      <c r="N8296" s="15"/>
    </row>
    <row r="8297" spans="2:14" s="25" customFormat="1" ht="15" customHeight="1" x14ac:dyDescent="0.3">
      <c r="B8297" s="25" t="str">
        <f>IF(A8297="","",VLOOKUP(A8297,Tabulka3[[Číslo registrace  u jednorázové akce]:[Příjmení]],2,0))</f>
        <v/>
      </c>
      <c r="C8297" s="25" t="str">
        <f>IF(A8297="","",VLOOKUP(A8297,Tabulka3[[Číslo registrace  u jednorázové akce]:[Příjmení]],3,0))</f>
        <v/>
      </c>
      <c r="I8297" s="94"/>
      <c r="J8297" s="94"/>
      <c r="L8297" s="15"/>
      <c r="M8297" s="15"/>
      <c r="N8297" s="15"/>
    </row>
    <row r="8298" spans="2:14" s="25" customFormat="1" ht="15" customHeight="1" x14ac:dyDescent="0.3">
      <c r="B8298" s="25" t="str">
        <f>IF(A8298="","",VLOOKUP(A8298,Tabulka3[[Číslo registrace  u jednorázové akce]:[Příjmení]],2,0))</f>
        <v/>
      </c>
      <c r="C8298" s="25" t="str">
        <f>IF(A8298="","",VLOOKUP(A8298,Tabulka3[[Číslo registrace  u jednorázové akce]:[Příjmení]],3,0))</f>
        <v/>
      </c>
      <c r="I8298" s="94"/>
      <c r="J8298" s="94"/>
      <c r="L8298" s="15"/>
      <c r="M8298" s="15"/>
      <c r="N8298" s="15"/>
    </row>
    <row r="8299" spans="2:14" s="25" customFormat="1" ht="15" customHeight="1" x14ac:dyDescent="0.3">
      <c r="B8299" s="25" t="str">
        <f>IF(A8299="","",VLOOKUP(A8299,Tabulka3[[Číslo registrace  u jednorázové akce]:[Příjmení]],2,0))</f>
        <v/>
      </c>
      <c r="C8299" s="25" t="str">
        <f>IF(A8299="","",VLOOKUP(A8299,Tabulka3[[Číslo registrace  u jednorázové akce]:[Příjmení]],3,0))</f>
        <v/>
      </c>
      <c r="I8299" s="94"/>
      <c r="J8299" s="94"/>
      <c r="L8299" s="15"/>
      <c r="M8299" s="15"/>
      <c r="N8299" s="15"/>
    </row>
    <row r="8300" spans="2:14" s="25" customFormat="1" ht="15" customHeight="1" x14ac:dyDescent="0.3">
      <c r="B8300" s="25" t="str">
        <f>IF(A8300="","",VLOOKUP(A8300,Tabulka3[[Číslo registrace  u jednorázové akce]:[Příjmení]],2,0))</f>
        <v/>
      </c>
      <c r="C8300" s="25" t="str">
        <f>IF(A8300="","",VLOOKUP(A8300,Tabulka3[[Číslo registrace  u jednorázové akce]:[Příjmení]],3,0))</f>
        <v/>
      </c>
      <c r="I8300" s="94"/>
      <c r="J8300" s="94"/>
      <c r="L8300" s="15"/>
      <c r="M8300" s="15"/>
      <c r="N8300" s="15"/>
    </row>
    <row r="8301" spans="2:14" s="25" customFormat="1" ht="15" customHeight="1" x14ac:dyDescent="0.3">
      <c r="B8301" s="25" t="str">
        <f>IF(A8301="","",VLOOKUP(A8301,Tabulka3[[Číslo registrace  u jednorázové akce]:[Příjmení]],2,0))</f>
        <v/>
      </c>
      <c r="C8301" s="25" t="str">
        <f>IF(A8301="","",VLOOKUP(A8301,Tabulka3[[Číslo registrace  u jednorázové akce]:[Příjmení]],3,0))</f>
        <v/>
      </c>
      <c r="I8301" s="94"/>
      <c r="J8301" s="94"/>
      <c r="L8301" s="15"/>
      <c r="M8301" s="15"/>
      <c r="N8301" s="15"/>
    </row>
    <row r="8302" spans="2:14" s="25" customFormat="1" ht="15" customHeight="1" x14ac:dyDescent="0.3">
      <c r="B8302" s="25" t="str">
        <f>IF(A8302="","",VLOOKUP(A8302,Tabulka3[[Číslo registrace  u jednorázové akce]:[Příjmení]],2,0))</f>
        <v/>
      </c>
      <c r="C8302" s="25" t="str">
        <f>IF(A8302="","",VLOOKUP(A8302,Tabulka3[[Číslo registrace  u jednorázové akce]:[Příjmení]],3,0))</f>
        <v/>
      </c>
      <c r="I8302" s="94"/>
      <c r="J8302" s="94"/>
      <c r="L8302" s="15"/>
      <c r="M8302" s="15"/>
      <c r="N8302" s="15"/>
    </row>
    <row r="8303" spans="2:14" s="25" customFormat="1" ht="15" customHeight="1" x14ac:dyDescent="0.3">
      <c r="B8303" s="25" t="str">
        <f>IF(A8303="","",VLOOKUP(A8303,Tabulka3[[Číslo registrace  u jednorázové akce]:[Příjmení]],2,0))</f>
        <v/>
      </c>
      <c r="C8303" s="25" t="str">
        <f>IF(A8303="","",VLOOKUP(A8303,Tabulka3[[Číslo registrace  u jednorázové akce]:[Příjmení]],3,0))</f>
        <v/>
      </c>
      <c r="I8303" s="94"/>
      <c r="J8303" s="94"/>
      <c r="L8303" s="15"/>
      <c r="M8303" s="15"/>
      <c r="N8303" s="15"/>
    </row>
    <row r="8304" spans="2:14" s="25" customFormat="1" ht="15" customHeight="1" x14ac:dyDescent="0.3">
      <c r="B8304" s="25" t="str">
        <f>IF(A8304="","",VLOOKUP(A8304,Tabulka3[[Číslo registrace  u jednorázové akce]:[Příjmení]],2,0))</f>
        <v/>
      </c>
      <c r="C8304" s="25" t="str">
        <f>IF(A8304="","",VLOOKUP(A8304,Tabulka3[[Číslo registrace  u jednorázové akce]:[Příjmení]],3,0))</f>
        <v/>
      </c>
      <c r="I8304" s="94"/>
      <c r="J8304" s="94"/>
      <c r="L8304" s="15"/>
      <c r="M8304" s="15"/>
      <c r="N8304" s="15"/>
    </row>
    <row r="8305" spans="2:14" s="25" customFormat="1" ht="15" customHeight="1" x14ac:dyDescent="0.3">
      <c r="B8305" s="25" t="str">
        <f>IF(A8305="","",VLOOKUP(A8305,Tabulka3[[Číslo registrace  u jednorázové akce]:[Příjmení]],2,0))</f>
        <v/>
      </c>
      <c r="C8305" s="25" t="str">
        <f>IF(A8305="","",VLOOKUP(A8305,Tabulka3[[Číslo registrace  u jednorázové akce]:[Příjmení]],3,0))</f>
        <v/>
      </c>
      <c r="I8305" s="94"/>
      <c r="J8305" s="94"/>
      <c r="L8305" s="15"/>
      <c r="M8305" s="15"/>
      <c r="N8305" s="15"/>
    </row>
    <row r="8306" spans="2:14" s="25" customFormat="1" ht="15" customHeight="1" x14ac:dyDescent="0.3">
      <c r="B8306" s="25" t="str">
        <f>IF(A8306="","",VLOOKUP(A8306,Tabulka3[[Číslo registrace  u jednorázové akce]:[Příjmení]],2,0))</f>
        <v/>
      </c>
      <c r="C8306" s="25" t="str">
        <f>IF(A8306="","",VLOOKUP(A8306,Tabulka3[[Číslo registrace  u jednorázové akce]:[Příjmení]],3,0))</f>
        <v/>
      </c>
      <c r="I8306" s="94"/>
      <c r="J8306" s="94"/>
      <c r="L8306" s="15"/>
      <c r="M8306" s="15"/>
      <c r="N8306" s="15"/>
    </row>
    <row r="8307" spans="2:14" s="25" customFormat="1" ht="15" customHeight="1" x14ac:dyDescent="0.3">
      <c r="B8307" s="25" t="str">
        <f>IF(A8307="","",VLOOKUP(A8307,Tabulka3[[Číslo registrace  u jednorázové akce]:[Příjmení]],2,0))</f>
        <v/>
      </c>
      <c r="C8307" s="25" t="str">
        <f>IF(A8307="","",VLOOKUP(A8307,Tabulka3[[Číslo registrace  u jednorázové akce]:[Příjmení]],3,0))</f>
        <v/>
      </c>
      <c r="I8307" s="94"/>
      <c r="J8307" s="94"/>
      <c r="L8307" s="15"/>
      <c r="M8307" s="15"/>
      <c r="N8307" s="15"/>
    </row>
    <row r="8308" spans="2:14" s="25" customFormat="1" ht="15" customHeight="1" x14ac:dyDescent="0.3">
      <c r="B8308" s="25" t="str">
        <f>IF(A8308="","",VLOOKUP(A8308,Tabulka3[[Číslo registrace  u jednorázové akce]:[Příjmení]],2,0))</f>
        <v/>
      </c>
      <c r="C8308" s="25" t="str">
        <f>IF(A8308="","",VLOOKUP(A8308,Tabulka3[[Číslo registrace  u jednorázové akce]:[Příjmení]],3,0))</f>
        <v/>
      </c>
      <c r="I8308" s="94"/>
      <c r="J8308" s="94"/>
      <c r="L8308" s="15"/>
      <c r="M8308" s="15"/>
      <c r="N8308" s="15"/>
    </row>
    <row r="8309" spans="2:14" s="25" customFormat="1" ht="15" customHeight="1" x14ac:dyDescent="0.3">
      <c r="B8309" s="25" t="str">
        <f>IF(A8309="","",VLOOKUP(A8309,Tabulka3[[Číslo registrace  u jednorázové akce]:[Příjmení]],2,0))</f>
        <v/>
      </c>
      <c r="C8309" s="25" t="str">
        <f>IF(A8309="","",VLOOKUP(A8309,Tabulka3[[Číslo registrace  u jednorázové akce]:[Příjmení]],3,0))</f>
        <v/>
      </c>
      <c r="I8309" s="94"/>
      <c r="J8309" s="94"/>
      <c r="L8309" s="15"/>
      <c r="M8309" s="15"/>
      <c r="N8309" s="15"/>
    </row>
    <row r="8310" spans="2:14" s="25" customFormat="1" ht="15" customHeight="1" x14ac:dyDescent="0.3">
      <c r="B8310" s="25" t="str">
        <f>IF(A8310="","",VLOOKUP(A8310,Tabulka3[[Číslo registrace  u jednorázové akce]:[Příjmení]],2,0))</f>
        <v/>
      </c>
      <c r="C8310" s="25" t="str">
        <f>IF(A8310="","",VLOOKUP(A8310,Tabulka3[[Číslo registrace  u jednorázové akce]:[Příjmení]],3,0))</f>
        <v/>
      </c>
      <c r="I8310" s="94"/>
      <c r="J8310" s="94"/>
      <c r="L8310" s="15"/>
      <c r="M8310" s="15"/>
      <c r="N8310" s="15"/>
    </row>
    <row r="8311" spans="2:14" s="25" customFormat="1" ht="15" customHeight="1" x14ac:dyDescent="0.3">
      <c r="B8311" s="25" t="str">
        <f>IF(A8311="","",VLOOKUP(A8311,Tabulka3[[Číslo registrace  u jednorázové akce]:[Příjmení]],2,0))</f>
        <v/>
      </c>
      <c r="C8311" s="25" t="str">
        <f>IF(A8311="","",VLOOKUP(A8311,Tabulka3[[Číslo registrace  u jednorázové akce]:[Příjmení]],3,0))</f>
        <v/>
      </c>
      <c r="I8311" s="94"/>
      <c r="J8311" s="94"/>
      <c r="L8311" s="15"/>
      <c r="M8311" s="15"/>
      <c r="N8311" s="15"/>
    </row>
    <row r="8312" spans="2:14" s="25" customFormat="1" ht="15" customHeight="1" x14ac:dyDescent="0.3">
      <c r="B8312" s="25" t="str">
        <f>IF(A8312="","",VLOOKUP(A8312,Tabulka3[[Číslo registrace  u jednorázové akce]:[Příjmení]],2,0))</f>
        <v/>
      </c>
      <c r="C8312" s="25" t="str">
        <f>IF(A8312="","",VLOOKUP(A8312,Tabulka3[[Číslo registrace  u jednorázové akce]:[Příjmení]],3,0))</f>
        <v/>
      </c>
      <c r="I8312" s="94"/>
      <c r="J8312" s="94"/>
      <c r="L8312" s="15"/>
      <c r="M8312" s="15"/>
      <c r="N8312" s="15"/>
    </row>
    <row r="8313" spans="2:14" s="25" customFormat="1" ht="15" customHeight="1" x14ac:dyDescent="0.3">
      <c r="B8313" s="25" t="str">
        <f>IF(A8313="","",VLOOKUP(A8313,Tabulka3[[Číslo registrace  u jednorázové akce]:[Příjmení]],2,0))</f>
        <v/>
      </c>
      <c r="C8313" s="25" t="str">
        <f>IF(A8313="","",VLOOKUP(A8313,Tabulka3[[Číslo registrace  u jednorázové akce]:[Příjmení]],3,0))</f>
        <v/>
      </c>
      <c r="I8313" s="94"/>
      <c r="J8313" s="94"/>
      <c r="L8313" s="15"/>
      <c r="M8313" s="15"/>
      <c r="N8313" s="15"/>
    </row>
    <row r="8314" spans="2:14" s="25" customFormat="1" ht="15" customHeight="1" x14ac:dyDescent="0.3">
      <c r="B8314" s="25" t="str">
        <f>IF(A8314="","",VLOOKUP(A8314,Tabulka3[[Číslo registrace  u jednorázové akce]:[Příjmení]],2,0))</f>
        <v/>
      </c>
      <c r="C8314" s="25" t="str">
        <f>IF(A8314="","",VLOOKUP(A8314,Tabulka3[[Číslo registrace  u jednorázové akce]:[Příjmení]],3,0))</f>
        <v/>
      </c>
      <c r="I8314" s="94"/>
      <c r="J8314" s="94"/>
      <c r="L8314" s="15"/>
      <c r="M8314" s="15"/>
      <c r="N8314" s="15"/>
    </row>
    <row r="8315" spans="2:14" s="25" customFormat="1" ht="15" customHeight="1" x14ac:dyDescent="0.3">
      <c r="B8315" s="25" t="str">
        <f>IF(A8315="","",VLOOKUP(A8315,Tabulka3[[Číslo registrace  u jednorázové akce]:[Příjmení]],2,0))</f>
        <v/>
      </c>
      <c r="C8315" s="25" t="str">
        <f>IF(A8315="","",VLOOKUP(A8315,Tabulka3[[Číslo registrace  u jednorázové akce]:[Příjmení]],3,0))</f>
        <v/>
      </c>
      <c r="I8315" s="94"/>
      <c r="J8315" s="94"/>
      <c r="L8315" s="15"/>
      <c r="M8315" s="15"/>
      <c r="N8315" s="15"/>
    </row>
    <row r="8316" spans="2:14" s="25" customFormat="1" ht="15" customHeight="1" x14ac:dyDescent="0.3">
      <c r="B8316" s="25" t="str">
        <f>IF(A8316="","",VLOOKUP(A8316,Tabulka3[[Číslo registrace  u jednorázové akce]:[Příjmení]],2,0))</f>
        <v/>
      </c>
      <c r="C8316" s="25" t="str">
        <f>IF(A8316="","",VLOOKUP(A8316,Tabulka3[[Číslo registrace  u jednorázové akce]:[Příjmení]],3,0))</f>
        <v/>
      </c>
      <c r="I8316" s="94"/>
      <c r="J8316" s="94"/>
      <c r="L8316" s="15"/>
      <c r="M8316" s="15"/>
      <c r="N8316" s="15"/>
    </row>
    <row r="8317" spans="2:14" s="25" customFormat="1" ht="15" customHeight="1" x14ac:dyDescent="0.3">
      <c r="B8317" s="25" t="str">
        <f>IF(A8317="","",VLOOKUP(A8317,Tabulka3[[Číslo registrace  u jednorázové akce]:[Příjmení]],2,0))</f>
        <v/>
      </c>
      <c r="C8317" s="25" t="str">
        <f>IF(A8317="","",VLOOKUP(A8317,Tabulka3[[Číslo registrace  u jednorázové akce]:[Příjmení]],3,0))</f>
        <v/>
      </c>
      <c r="I8317" s="94"/>
      <c r="J8317" s="94"/>
      <c r="L8317" s="15"/>
      <c r="M8317" s="15"/>
      <c r="N8317" s="15"/>
    </row>
    <row r="8318" spans="2:14" s="25" customFormat="1" ht="15" customHeight="1" x14ac:dyDescent="0.3">
      <c r="B8318" s="25" t="str">
        <f>IF(A8318="","",VLOOKUP(A8318,Tabulka3[[Číslo registrace  u jednorázové akce]:[Příjmení]],2,0))</f>
        <v/>
      </c>
      <c r="C8318" s="25" t="str">
        <f>IF(A8318="","",VLOOKUP(A8318,Tabulka3[[Číslo registrace  u jednorázové akce]:[Příjmení]],3,0))</f>
        <v/>
      </c>
      <c r="I8318" s="94"/>
      <c r="J8318" s="94"/>
      <c r="L8318" s="15"/>
      <c r="M8318" s="15"/>
      <c r="N8318" s="15"/>
    </row>
    <row r="8319" spans="2:14" s="25" customFormat="1" ht="15" customHeight="1" x14ac:dyDescent="0.3">
      <c r="B8319" s="25" t="str">
        <f>IF(A8319="","",VLOOKUP(A8319,Tabulka3[[Číslo registrace  u jednorázové akce]:[Příjmení]],2,0))</f>
        <v/>
      </c>
      <c r="C8319" s="25" t="str">
        <f>IF(A8319="","",VLOOKUP(A8319,Tabulka3[[Číslo registrace  u jednorázové akce]:[Příjmení]],3,0))</f>
        <v/>
      </c>
      <c r="I8319" s="94"/>
      <c r="J8319" s="94"/>
      <c r="L8319" s="15"/>
      <c r="M8319" s="15"/>
      <c r="N8319" s="15"/>
    </row>
    <row r="8320" spans="2:14" s="25" customFormat="1" ht="15" customHeight="1" x14ac:dyDescent="0.3">
      <c r="B8320" s="25" t="str">
        <f>IF(A8320="","",VLOOKUP(A8320,Tabulka3[[Číslo registrace  u jednorázové akce]:[Příjmení]],2,0))</f>
        <v/>
      </c>
      <c r="C8320" s="25" t="str">
        <f>IF(A8320="","",VLOOKUP(A8320,Tabulka3[[Číslo registrace  u jednorázové akce]:[Příjmení]],3,0))</f>
        <v/>
      </c>
      <c r="I8320" s="94"/>
      <c r="J8320" s="94"/>
      <c r="L8320" s="15"/>
      <c r="M8320" s="15"/>
      <c r="N8320" s="15"/>
    </row>
    <row r="8321" spans="2:14" s="25" customFormat="1" ht="15" customHeight="1" x14ac:dyDescent="0.3">
      <c r="B8321" s="25" t="str">
        <f>IF(A8321="","",VLOOKUP(A8321,Tabulka3[[Číslo registrace  u jednorázové akce]:[Příjmení]],2,0))</f>
        <v/>
      </c>
      <c r="C8321" s="25" t="str">
        <f>IF(A8321="","",VLOOKUP(A8321,Tabulka3[[Číslo registrace  u jednorázové akce]:[Příjmení]],3,0))</f>
        <v/>
      </c>
      <c r="I8321" s="94"/>
      <c r="J8321" s="94"/>
      <c r="L8321" s="15"/>
      <c r="M8321" s="15"/>
      <c r="N8321" s="15"/>
    </row>
    <row r="8322" spans="2:14" s="25" customFormat="1" ht="15" customHeight="1" x14ac:dyDescent="0.3">
      <c r="B8322" s="25" t="str">
        <f>IF(A8322="","",VLOOKUP(A8322,Tabulka3[[Číslo registrace  u jednorázové akce]:[Příjmení]],2,0))</f>
        <v/>
      </c>
      <c r="C8322" s="25" t="str">
        <f>IF(A8322="","",VLOOKUP(A8322,Tabulka3[[Číslo registrace  u jednorázové akce]:[Příjmení]],3,0))</f>
        <v/>
      </c>
      <c r="I8322" s="94"/>
      <c r="J8322" s="94"/>
      <c r="L8322" s="15"/>
      <c r="M8322" s="15"/>
      <c r="N8322" s="15"/>
    </row>
    <row r="8323" spans="2:14" s="25" customFormat="1" ht="15" customHeight="1" x14ac:dyDescent="0.3">
      <c r="B8323" s="25" t="str">
        <f>IF(A8323="","",VLOOKUP(A8323,Tabulka3[[Číslo registrace  u jednorázové akce]:[Příjmení]],2,0))</f>
        <v/>
      </c>
      <c r="C8323" s="25" t="str">
        <f>IF(A8323="","",VLOOKUP(A8323,Tabulka3[[Číslo registrace  u jednorázové akce]:[Příjmení]],3,0))</f>
        <v/>
      </c>
      <c r="I8323" s="94"/>
      <c r="J8323" s="94"/>
      <c r="L8323" s="15"/>
      <c r="M8323" s="15"/>
      <c r="N8323" s="15"/>
    </row>
    <row r="8324" spans="2:14" s="25" customFormat="1" ht="15" customHeight="1" x14ac:dyDescent="0.3">
      <c r="B8324" s="25" t="str">
        <f>IF(A8324="","",VLOOKUP(A8324,Tabulka3[[Číslo registrace  u jednorázové akce]:[Příjmení]],2,0))</f>
        <v/>
      </c>
      <c r="C8324" s="25" t="str">
        <f>IF(A8324="","",VLOOKUP(A8324,Tabulka3[[Číslo registrace  u jednorázové akce]:[Příjmení]],3,0))</f>
        <v/>
      </c>
      <c r="I8324" s="94"/>
      <c r="J8324" s="94"/>
      <c r="L8324" s="15"/>
      <c r="M8324" s="15"/>
      <c r="N8324" s="15"/>
    </row>
    <row r="8325" spans="2:14" s="25" customFormat="1" ht="15" customHeight="1" x14ac:dyDescent="0.3">
      <c r="B8325" s="25" t="str">
        <f>IF(A8325="","",VLOOKUP(A8325,Tabulka3[[Číslo registrace  u jednorázové akce]:[Příjmení]],2,0))</f>
        <v/>
      </c>
      <c r="C8325" s="25" t="str">
        <f>IF(A8325="","",VLOOKUP(A8325,Tabulka3[[Číslo registrace  u jednorázové akce]:[Příjmení]],3,0))</f>
        <v/>
      </c>
      <c r="I8325" s="94"/>
      <c r="J8325" s="94"/>
      <c r="L8325" s="15"/>
      <c r="M8325" s="15"/>
      <c r="N8325" s="15"/>
    </row>
    <row r="8326" spans="2:14" s="25" customFormat="1" ht="15" customHeight="1" x14ac:dyDescent="0.3">
      <c r="B8326" s="25" t="str">
        <f>IF(A8326="","",VLOOKUP(A8326,Tabulka3[[Číslo registrace  u jednorázové akce]:[Příjmení]],2,0))</f>
        <v/>
      </c>
      <c r="C8326" s="25" t="str">
        <f>IF(A8326="","",VLOOKUP(A8326,Tabulka3[[Číslo registrace  u jednorázové akce]:[Příjmení]],3,0))</f>
        <v/>
      </c>
      <c r="I8326" s="94"/>
      <c r="J8326" s="94"/>
      <c r="L8326" s="15"/>
      <c r="M8326" s="15"/>
      <c r="N8326" s="15"/>
    </row>
    <row r="8327" spans="2:14" s="25" customFormat="1" ht="15" customHeight="1" x14ac:dyDescent="0.3">
      <c r="B8327" s="25" t="str">
        <f>IF(A8327="","",VLOOKUP(A8327,Tabulka3[[Číslo registrace  u jednorázové akce]:[Příjmení]],2,0))</f>
        <v/>
      </c>
      <c r="C8327" s="25" t="str">
        <f>IF(A8327="","",VLOOKUP(A8327,Tabulka3[[Číslo registrace  u jednorázové akce]:[Příjmení]],3,0))</f>
        <v/>
      </c>
      <c r="I8327" s="94"/>
      <c r="J8327" s="94"/>
      <c r="L8327" s="15"/>
      <c r="M8327" s="15"/>
      <c r="N8327" s="15"/>
    </row>
    <row r="8328" spans="2:14" s="25" customFormat="1" ht="15" customHeight="1" x14ac:dyDescent="0.3">
      <c r="B8328" s="25" t="str">
        <f>IF(A8328="","",VLOOKUP(A8328,Tabulka3[[Číslo registrace  u jednorázové akce]:[Příjmení]],2,0))</f>
        <v/>
      </c>
      <c r="C8328" s="25" t="str">
        <f>IF(A8328="","",VLOOKUP(A8328,Tabulka3[[Číslo registrace  u jednorázové akce]:[Příjmení]],3,0))</f>
        <v/>
      </c>
      <c r="I8328" s="94"/>
      <c r="J8328" s="94"/>
      <c r="L8328" s="15"/>
      <c r="M8328" s="15"/>
      <c r="N8328" s="15"/>
    </row>
    <row r="8329" spans="2:14" s="25" customFormat="1" ht="15" customHeight="1" x14ac:dyDescent="0.3">
      <c r="B8329" s="25" t="str">
        <f>IF(A8329="","",VLOOKUP(A8329,Tabulka3[[Číslo registrace  u jednorázové akce]:[Příjmení]],2,0))</f>
        <v/>
      </c>
      <c r="C8329" s="25" t="str">
        <f>IF(A8329="","",VLOOKUP(A8329,Tabulka3[[Číslo registrace  u jednorázové akce]:[Příjmení]],3,0))</f>
        <v/>
      </c>
      <c r="I8329" s="94"/>
      <c r="J8329" s="94"/>
      <c r="L8329" s="15"/>
      <c r="M8329" s="15"/>
      <c r="N8329" s="15"/>
    </row>
    <row r="8330" spans="2:14" s="25" customFormat="1" ht="15" customHeight="1" x14ac:dyDescent="0.3">
      <c r="B8330" s="25" t="str">
        <f>IF(A8330="","",VLOOKUP(A8330,Tabulka3[[Číslo registrace  u jednorázové akce]:[Příjmení]],2,0))</f>
        <v/>
      </c>
      <c r="C8330" s="25" t="str">
        <f>IF(A8330="","",VLOOKUP(A8330,Tabulka3[[Číslo registrace  u jednorázové akce]:[Příjmení]],3,0))</f>
        <v/>
      </c>
      <c r="I8330" s="94"/>
      <c r="J8330" s="94"/>
      <c r="L8330" s="15"/>
      <c r="M8330" s="15"/>
      <c r="N8330" s="15"/>
    </row>
    <row r="8331" spans="2:14" s="25" customFormat="1" ht="15" customHeight="1" x14ac:dyDescent="0.3">
      <c r="B8331" s="25" t="str">
        <f>IF(A8331="","",VLOOKUP(A8331,Tabulka3[[Číslo registrace  u jednorázové akce]:[Příjmení]],2,0))</f>
        <v/>
      </c>
      <c r="C8331" s="25" t="str">
        <f>IF(A8331="","",VLOOKUP(A8331,Tabulka3[[Číslo registrace  u jednorázové akce]:[Příjmení]],3,0))</f>
        <v/>
      </c>
      <c r="I8331" s="94"/>
      <c r="J8331" s="94"/>
      <c r="L8331" s="15"/>
      <c r="M8331" s="15"/>
      <c r="N8331" s="15"/>
    </row>
    <row r="8332" spans="2:14" s="25" customFormat="1" ht="15" customHeight="1" x14ac:dyDescent="0.3">
      <c r="B8332" s="25" t="str">
        <f>IF(A8332="","",VLOOKUP(A8332,Tabulka3[[Číslo registrace  u jednorázové akce]:[Příjmení]],2,0))</f>
        <v/>
      </c>
      <c r="C8332" s="25" t="str">
        <f>IF(A8332="","",VLOOKUP(A8332,Tabulka3[[Číslo registrace  u jednorázové akce]:[Příjmení]],3,0))</f>
        <v/>
      </c>
      <c r="I8332" s="94"/>
      <c r="J8332" s="94"/>
      <c r="L8332" s="15"/>
      <c r="M8332" s="15"/>
      <c r="N8332" s="15"/>
    </row>
    <row r="8333" spans="2:14" s="25" customFormat="1" ht="15" customHeight="1" x14ac:dyDescent="0.3">
      <c r="B8333" s="25" t="str">
        <f>IF(A8333="","",VLOOKUP(A8333,Tabulka3[[Číslo registrace  u jednorázové akce]:[Příjmení]],2,0))</f>
        <v/>
      </c>
      <c r="C8333" s="25" t="str">
        <f>IF(A8333="","",VLOOKUP(A8333,Tabulka3[[Číslo registrace  u jednorázové akce]:[Příjmení]],3,0))</f>
        <v/>
      </c>
      <c r="I8333" s="94"/>
      <c r="J8333" s="94"/>
      <c r="L8333" s="15"/>
      <c r="M8333" s="15"/>
      <c r="N8333" s="15"/>
    </row>
    <row r="8334" spans="2:14" s="25" customFormat="1" ht="15" customHeight="1" x14ac:dyDescent="0.3">
      <c r="B8334" s="25" t="str">
        <f>IF(A8334="","",VLOOKUP(A8334,Tabulka3[[Číslo registrace  u jednorázové akce]:[Příjmení]],2,0))</f>
        <v/>
      </c>
      <c r="C8334" s="25" t="str">
        <f>IF(A8334="","",VLOOKUP(A8334,Tabulka3[[Číslo registrace  u jednorázové akce]:[Příjmení]],3,0))</f>
        <v/>
      </c>
      <c r="I8334" s="94"/>
      <c r="J8334" s="94"/>
      <c r="L8334" s="15"/>
      <c r="M8334" s="15"/>
      <c r="N8334" s="15"/>
    </row>
    <row r="8335" spans="2:14" s="25" customFormat="1" ht="15" customHeight="1" x14ac:dyDescent="0.3">
      <c r="B8335" s="25" t="str">
        <f>IF(A8335="","",VLOOKUP(A8335,Tabulka3[[Číslo registrace  u jednorázové akce]:[Příjmení]],2,0))</f>
        <v/>
      </c>
      <c r="C8335" s="25" t="str">
        <f>IF(A8335="","",VLOOKUP(A8335,Tabulka3[[Číslo registrace  u jednorázové akce]:[Příjmení]],3,0))</f>
        <v/>
      </c>
      <c r="I8335" s="94"/>
      <c r="J8335" s="94"/>
      <c r="L8335" s="15"/>
      <c r="M8335" s="15"/>
      <c r="N8335" s="15"/>
    </row>
    <row r="8336" spans="2:14" s="25" customFormat="1" ht="15" customHeight="1" x14ac:dyDescent="0.3">
      <c r="B8336" s="25" t="str">
        <f>IF(A8336="","",VLOOKUP(A8336,Tabulka3[[Číslo registrace  u jednorázové akce]:[Příjmení]],2,0))</f>
        <v/>
      </c>
      <c r="C8336" s="25" t="str">
        <f>IF(A8336="","",VLOOKUP(A8336,Tabulka3[[Číslo registrace  u jednorázové akce]:[Příjmení]],3,0))</f>
        <v/>
      </c>
      <c r="I8336" s="94"/>
      <c r="J8336" s="94"/>
      <c r="L8336" s="15"/>
      <c r="M8336" s="15"/>
      <c r="N8336" s="15"/>
    </row>
    <row r="8337" spans="2:14" s="25" customFormat="1" ht="15" customHeight="1" x14ac:dyDescent="0.3">
      <c r="B8337" s="25" t="str">
        <f>IF(A8337="","",VLOOKUP(A8337,Tabulka3[[Číslo registrace  u jednorázové akce]:[Příjmení]],2,0))</f>
        <v/>
      </c>
      <c r="C8337" s="25" t="str">
        <f>IF(A8337="","",VLOOKUP(A8337,Tabulka3[[Číslo registrace  u jednorázové akce]:[Příjmení]],3,0))</f>
        <v/>
      </c>
      <c r="I8337" s="94"/>
      <c r="J8337" s="94"/>
      <c r="L8337" s="15"/>
      <c r="M8337" s="15"/>
      <c r="N8337" s="15"/>
    </row>
    <row r="8338" spans="2:14" s="25" customFormat="1" ht="15" customHeight="1" x14ac:dyDescent="0.3">
      <c r="B8338" s="25" t="str">
        <f>IF(A8338="","",VLOOKUP(A8338,Tabulka3[[Číslo registrace  u jednorázové akce]:[Příjmení]],2,0))</f>
        <v/>
      </c>
      <c r="C8338" s="25" t="str">
        <f>IF(A8338="","",VLOOKUP(A8338,Tabulka3[[Číslo registrace  u jednorázové akce]:[Příjmení]],3,0))</f>
        <v/>
      </c>
      <c r="I8338" s="94"/>
      <c r="J8338" s="94"/>
      <c r="L8338" s="15"/>
      <c r="M8338" s="15"/>
      <c r="N8338" s="15"/>
    </row>
    <row r="8339" spans="2:14" s="25" customFormat="1" ht="15" customHeight="1" x14ac:dyDescent="0.3">
      <c r="B8339" s="25" t="str">
        <f>IF(A8339="","",VLOOKUP(A8339,Tabulka3[[Číslo registrace  u jednorázové akce]:[Příjmení]],2,0))</f>
        <v/>
      </c>
      <c r="C8339" s="25" t="str">
        <f>IF(A8339="","",VLOOKUP(A8339,Tabulka3[[Číslo registrace  u jednorázové akce]:[Příjmení]],3,0))</f>
        <v/>
      </c>
      <c r="I8339" s="94"/>
      <c r="J8339" s="94"/>
      <c r="L8339" s="15"/>
      <c r="M8339" s="15"/>
      <c r="N8339" s="15"/>
    </row>
    <row r="8340" spans="2:14" s="25" customFormat="1" ht="15" customHeight="1" x14ac:dyDescent="0.3">
      <c r="B8340" s="25" t="str">
        <f>IF(A8340="","",VLOOKUP(A8340,Tabulka3[[Číslo registrace  u jednorázové akce]:[Příjmení]],2,0))</f>
        <v/>
      </c>
      <c r="C8340" s="25" t="str">
        <f>IF(A8340="","",VLOOKUP(A8340,Tabulka3[[Číslo registrace  u jednorázové akce]:[Příjmení]],3,0))</f>
        <v/>
      </c>
      <c r="I8340" s="94"/>
      <c r="J8340" s="94"/>
      <c r="L8340" s="15"/>
      <c r="M8340" s="15"/>
      <c r="N8340" s="15"/>
    </row>
    <row r="8341" spans="2:14" s="25" customFormat="1" ht="15" customHeight="1" x14ac:dyDescent="0.3">
      <c r="B8341" s="25" t="str">
        <f>IF(A8341="","",VLOOKUP(A8341,Tabulka3[[Číslo registrace  u jednorázové akce]:[Příjmení]],2,0))</f>
        <v/>
      </c>
      <c r="C8341" s="25" t="str">
        <f>IF(A8341="","",VLOOKUP(A8341,Tabulka3[[Číslo registrace  u jednorázové akce]:[Příjmení]],3,0))</f>
        <v/>
      </c>
      <c r="I8341" s="94"/>
      <c r="J8341" s="94"/>
      <c r="L8341" s="15"/>
      <c r="M8341" s="15"/>
      <c r="N8341" s="15"/>
    </row>
    <row r="8342" spans="2:14" s="25" customFormat="1" ht="15" customHeight="1" x14ac:dyDescent="0.3">
      <c r="B8342" s="25" t="str">
        <f>IF(A8342="","",VLOOKUP(A8342,Tabulka3[[Číslo registrace  u jednorázové akce]:[Příjmení]],2,0))</f>
        <v/>
      </c>
      <c r="C8342" s="25" t="str">
        <f>IF(A8342="","",VLOOKUP(A8342,Tabulka3[[Číslo registrace  u jednorázové akce]:[Příjmení]],3,0))</f>
        <v/>
      </c>
      <c r="I8342" s="94"/>
      <c r="J8342" s="94"/>
      <c r="L8342" s="15"/>
      <c r="M8342" s="15"/>
      <c r="N8342" s="15"/>
    </row>
    <row r="8343" spans="2:14" s="25" customFormat="1" ht="15" customHeight="1" x14ac:dyDescent="0.3">
      <c r="B8343" s="25" t="str">
        <f>IF(A8343="","",VLOOKUP(A8343,Tabulka3[[Číslo registrace  u jednorázové akce]:[Příjmení]],2,0))</f>
        <v/>
      </c>
      <c r="C8343" s="25" t="str">
        <f>IF(A8343="","",VLOOKUP(A8343,Tabulka3[[Číslo registrace  u jednorázové akce]:[Příjmení]],3,0))</f>
        <v/>
      </c>
      <c r="I8343" s="94"/>
      <c r="J8343" s="94"/>
      <c r="L8343" s="15"/>
      <c r="M8343" s="15"/>
      <c r="N8343" s="15"/>
    </row>
    <row r="8344" spans="2:14" s="25" customFormat="1" ht="15" customHeight="1" x14ac:dyDescent="0.3">
      <c r="B8344" s="25" t="str">
        <f>IF(A8344="","",VLOOKUP(A8344,Tabulka3[[Číslo registrace  u jednorázové akce]:[Příjmení]],2,0))</f>
        <v/>
      </c>
      <c r="C8344" s="25" t="str">
        <f>IF(A8344="","",VLOOKUP(A8344,Tabulka3[[Číslo registrace  u jednorázové akce]:[Příjmení]],3,0))</f>
        <v/>
      </c>
      <c r="I8344" s="94"/>
      <c r="J8344" s="94"/>
      <c r="L8344" s="15"/>
      <c r="M8344" s="15"/>
      <c r="N8344" s="15"/>
    </row>
    <row r="8345" spans="2:14" s="25" customFormat="1" ht="15" customHeight="1" x14ac:dyDescent="0.3">
      <c r="B8345" s="25" t="str">
        <f>IF(A8345="","",VLOOKUP(A8345,Tabulka3[[Číslo registrace  u jednorázové akce]:[Příjmení]],2,0))</f>
        <v/>
      </c>
      <c r="C8345" s="25" t="str">
        <f>IF(A8345="","",VLOOKUP(A8345,Tabulka3[[Číslo registrace  u jednorázové akce]:[Příjmení]],3,0))</f>
        <v/>
      </c>
      <c r="I8345" s="94"/>
      <c r="J8345" s="94"/>
      <c r="L8345" s="15"/>
      <c r="M8345" s="15"/>
      <c r="N8345" s="15"/>
    </row>
    <row r="8346" spans="2:14" s="25" customFormat="1" ht="15" customHeight="1" x14ac:dyDescent="0.3">
      <c r="B8346" s="25" t="str">
        <f>IF(A8346="","",VLOOKUP(A8346,Tabulka3[[Číslo registrace  u jednorázové akce]:[Příjmení]],2,0))</f>
        <v/>
      </c>
      <c r="C8346" s="25" t="str">
        <f>IF(A8346="","",VLOOKUP(A8346,Tabulka3[[Číslo registrace  u jednorázové akce]:[Příjmení]],3,0))</f>
        <v/>
      </c>
      <c r="I8346" s="94"/>
      <c r="J8346" s="94"/>
      <c r="L8346" s="15"/>
      <c r="M8346" s="15"/>
      <c r="N8346" s="15"/>
    </row>
    <row r="8347" spans="2:14" s="25" customFormat="1" ht="15" customHeight="1" x14ac:dyDescent="0.3">
      <c r="B8347" s="25" t="str">
        <f>IF(A8347="","",VLOOKUP(A8347,Tabulka3[[Číslo registrace  u jednorázové akce]:[Příjmení]],2,0))</f>
        <v/>
      </c>
      <c r="C8347" s="25" t="str">
        <f>IF(A8347="","",VLOOKUP(A8347,Tabulka3[[Číslo registrace  u jednorázové akce]:[Příjmení]],3,0))</f>
        <v/>
      </c>
      <c r="I8347" s="94"/>
      <c r="J8347" s="94"/>
      <c r="L8347" s="15"/>
      <c r="M8347" s="15"/>
      <c r="N8347" s="15"/>
    </row>
    <row r="8348" spans="2:14" s="25" customFormat="1" ht="15" customHeight="1" x14ac:dyDescent="0.3">
      <c r="B8348" s="25" t="str">
        <f>IF(A8348="","",VLOOKUP(A8348,Tabulka3[[Číslo registrace  u jednorázové akce]:[Příjmení]],2,0))</f>
        <v/>
      </c>
      <c r="C8348" s="25" t="str">
        <f>IF(A8348="","",VLOOKUP(A8348,Tabulka3[[Číslo registrace  u jednorázové akce]:[Příjmení]],3,0))</f>
        <v/>
      </c>
      <c r="I8348" s="94"/>
      <c r="J8348" s="94"/>
      <c r="L8348" s="15"/>
      <c r="M8348" s="15"/>
      <c r="N8348" s="15"/>
    </row>
    <row r="8349" spans="2:14" s="25" customFormat="1" ht="15" customHeight="1" x14ac:dyDescent="0.3">
      <c r="B8349" s="25" t="str">
        <f>IF(A8349="","",VLOOKUP(A8349,Tabulka3[[Číslo registrace  u jednorázové akce]:[Příjmení]],2,0))</f>
        <v/>
      </c>
      <c r="C8349" s="25" t="str">
        <f>IF(A8349="","",VLOOKUP(A8349,Tabulka3[[Číslo registrace  u jednorázové akce]:[Příjmení]],3,0))</f>
        <v/>
      </c>
      <c r="I8349" s="94"/>
      <c r="J8349" s="94"/>
      <c r="L8349" s="15"/>
      <c r="M8349" s="15"/>
      <c r="N8349" s="15"/>
    </row>
    <row r="8350" spans="2:14" s="25" customFormat="1" ht="15" customHeight="1" x14ac:dyDescent="0.3">
      <c r="B8350" s="25" t="str">
        <f>IF(A8350="","",VLOOKUP(A8350,Tabulka3[[Číslo registrace  u jednorázové akce]:[Příjmení]],2,0))</f>
        <v/>
      </c>
      <c r="C8350" s="25" t="str">
        <f>IF(A8350="","",VLOOKUP(A8350,Tabulka3[[Číslo registrace  u jednorázové akce]:[Příjmení]],3,0))</f>
        <v/>
      </c>
      <c r="I8350" s="94"/>
      <c r="J8350" s="94"/>
      <c r="L8350" s="15"/>
      <c r="M8350" s="15"/>
      <c r="N8350" s="15"/>
    </row>
    <row r="8351" spans="2:14" s="25" customFormat="1" ht="15" customHeight="1" x14ac:dyDescent="0.3">
      <c r="B8351" s="25" t="str">
        <f>IF(A8351="","",VLOOKUP(A8351,Tabulka3[[Číslo registrace  u jednorázové akce]:[Příjmení]],2,0))</f>
        <v/>
      </c>
      <c r="C8351" s="25" t="str">
        <f>IF(A8351="","",VLOOKUP(A8351,Tabulka3[[Číslo registrace  u jednorázové akce]:[Příjmení]],3,0))</f>
        <v/>
      </c>
      <c r="I8351" s="94"/>
      <c r="J8351" s="94"/>
      <c r="L8351" s="15"/>
      <c r="M8351" s="15"/>
      <c r="N8351" s="15"/>
    </row>
    <row r="8352" spans="2:14" s="25" customFormat="1" ht="15" customHeight="1" x14ac:dyDescent="0.3">
      <c r="B8352" s="25" t="str">
        <f>IF(A8352="","",VLOOKUP(A8352,Tabulka3[[Číslo registrace  u jednorázové akce]:[Příjmení]],2,0))</f>
        <v/>
      </c>
      <c r="C8352" s="25" t="str">
        <f>IF(A8352="","",VLOOKUP(A8352,Tabulka3[[Číslo registrace  u jednorázové akce]:[Příjmení]],3,0))</f>
        <v/>
      </c>
      <c r="I8352" s="94"/>
      <c r="J8352" s="94"/>
      <c r="L8352" s="15"/>
      <c r="M8352" s="15"/>
      <c r="N8352" s="15"/>
    </row>
    <row r="8353" spans="2:14" s="25" customFormat="1" ht="15" customHeight="1" x14ac:dyDescent="0.3">
      <c r="B8353" s="25" t="str">
        <f>IF(A8353="","",VLOOKUP(A8353,Tabulka3[[Číslo registrace  u jednorázové akce]:[Příjmení]],2,0))</f>
        <v/>
      </c>
      <c r="C8353" s="25" t="str">
        <f>IF(A8353="","",VLOOKUP(A8353,Tabulka3[[Číslo registrace  u jednorázové akce]:[Příjmení]],3,0))</f>
        <v/>
      </c>
      <c r="I8353" s="94"/>
      <c r="J8353" s="94"/>
      <c r="L8353" s="15"/>
      <c r="M8353" s="15"/>
      <c r="N8353" s="15"/>
    </row>
    <row r="8354" spans="2:14" s="25" customFormat="1" ht="15" customHeight="1" x14ac:dyDescent="0.3">
      <c r="B8354" s="25" t="str">
        <f>IF(A8354="","",VLOOKUP(A8354,Tabulka3[[Číslo registrace  u jednorázové akce]:[Příjmení]],2,0))</f>
        <v/>
      </c>
      <c r="C8354" s="25" t="str">
        <f>IF(A8354="","",VLOOKUP(A8354,Tabulka3[[Číslo registrace  u jednorázové akce]:[Příjmení]],3,0))</f>
        <v/>
      </c>
      <c r="I8354" s="94"/>
      <c r="J8354" s="94"/>
      <c r="L8354" s="15"/>
      <c r="M8354" s="15"/>
      <c r="N8354" s="15"/>
    </row>
    <row r="8355" spans="2:14" s="25" customFormat="1" ht="15" customHeight="1" x14ac:dyDescent="0.3">
      <c r="B8355" s="25" t="str">
        <f>IF(A8355="","",VLOOKUP(A8355,Tabulka3[[Číslo registrace  u jednorázové akce]:[Příjmení]],2,0))</f>
        <v/>
      </c>
      <c r="C8355" s="25" t="str">
        <f>IF(A8355="","",VLOOKUP(A8355,Tabulka3[[Číslo registrace  u jednorázové akce]:[Příjmení]],3,0))</f>
        <v/>
      </c>
      <c r="I8355" s="94"/>
      <c r="J8355" s="94"/>
      <c r="L8355" s="15"/>
      <c r="M8355" s="15"/>
      <c r="N8355" s="15"/>
    </row>
    <row r="8356" spans="2:14" s="25" customFormat="1" ht="15" customHeight="1" x14ac:dyDescent="0.3">
      <c r="B8356" s="25" t="str">
        <f>IF(A8356="","",VLOOKUP(A8356,Tabulka3[[Číslo registrace  u jednorázové akce]:[Příjmení]],2,0))</f>
        <v/>
      </c>
      <c r="C8356" s="25" t="str">
        <f>IF(A8356="","",VLOOKUP(A8356,Tabulka3[[Číslo registrace  u jednorázové akce]:[Příjmení]],3,0))</f>
        <v/>
      </c>
      <c r="I8356" s="94"/>
      <c r="J8356" s="94"/>
      <c r="L8356" s="15"/>
      <c r="M8356" s="15"/>
      <c r="N8356" s="15"/>
    </row>
    <row r="8357" spans="2:14" s="25" customFormat="1" ht="15" customHeight="1" x14ac:dyDescent="0.3">
      <c r="B8357" s="25" t="str">
        <f>IF(A8357="","",VLOOKUP(A8357,Tabulka3[[Číslo registrace  u jednorázové akce]:[Příjmení]],2,0))</f>
        <v/>
      </c>
      <c r="C8357" s="25" t="str">
        <f>IF(A8357="","",VLOOKUP(A8357,Tabulka3[[Číslo registrace  u jednorázové akce]:[Příjmení]],3,0))</f>
        <v/>
      </c>
      <c r="I8357" s="94"/>
      <c r="J8357" s="94"/>
      <c r="L8357" s="15"/>
      <c r="M8357" s="15"/>
      <c r="N8357" s="15"/>
    </row>
    <row r="8358" spans="2:14" s="25" customFormat="1" ht="15" customHeight="1" x14ac:dyDescent="0.3">
      <c r="B8358" s="25" t="str">
        <f>IF(A8358="","",VLOOKUP(A8358,Tabulka3[[Číslo registrace  u jednorázové akce]:[Příjmení]],2,0))</f>
        <v/>
      </c>
      <c r="C8358" s="25" t="str">
        <f>IF(A8358="","",VLOOKUP(A8358,Tabulka3[[Číslo registrace  u jednorázové akce]:[Příjmení]],3,0))</f>
        <v/>
      </c>
      <c r="I8358" s="94"/>
      <c r="J8358" s="94"/>
      <c r="L8358" s="15"/>
      <c r="M8358" s="15"/>
      <c r="N8358" s="15"/>
    </row>
    <row r="8359" spans="2:14" s="25" customFormat="1" ht="15" customHeight="1" x14ac:dyDescent="0.3">
      <c r="B8359" s="25" t="str">
        <f>IF(A8359="","",VLOOKUP(A8359,Tabulka3[[Číslo registrace  u jednorázové akce]:[Příjmení]],2,0))</f>
        <v/>
      </c>
      <c r="C8359" s="25" t="str">
        <f>IF(A8359="","",VLOOKUP(A8359,Tabulka3[[Číslo registrace  u jednorázové akce]:[Příjmení]],3,0))</f>
        <v/>
      </c>
      <c r="I8359" s="94"/>
      <c r="J8359" s="94"/>
      <c r="L8359" s="15"/>
      <c r="M8359" s="15"/>
      <c r="N8359" s="15"/>
    </row>
    <row r="8360" spans="2:14" s="25" customFormat="1" ht="15" customHeight="1" x14ac:dyDescent="0.3">
      <c r="B8360" s="25" t="str">
        <f>IF(A8360="","",VLOOKUP(A8360,Tabulka3[[Číslo registrace  u jednorázové akce]:[Příjmení]],2,0))</f>
        <v/>
      </c>
      <c r="C8360" s="25" t="str">
        <f>IF(A8360="","",VLOOKUP(A8360,Tabulka3[[Číslo registrace  u jednorázové akce]:[Příjmení]],3,0))</f>
        <v/>
      </c>
      <c r="I8360" s="94"/>
      <c r="J8360" s="94"/>
      <c r="L8360" s="15"/>
      <c r="M8360" s="15"/>
      <c r="N8360" s="15"/>
    </row>
    <row r="8361" spans="2:14" s="25" customFormat="1" ht="15" customHeight="1" x14ac:dyDescent="0.3">
      <c r="B8361" s="25" t="str">
        <f>IF(A8361="","",VLOOKUP(A8361,Tabulka3[[Číslo registrace  u jednorázové akce]:[Příjmení]],2,0))</f>
        <v/>
      </c>
      <c r="C8361" s="25" t="str">
        <f>IF(A8361="","",VLOOKUP(A8361,Tabulka3[[Číslo registrace  u jednorázové akce]:[Příjmení]],3,0))</f>
        <v/>
      </c>
      <c r="I8361" s="94"/>
      <c r="J8361" s="94"/>
      <c r="L8361" s="15"/>
      <c r="M8361" s="15"/>
      <c r="N8361" s="15"/>
    </row>
    <row r="8362" spans="2:14" s="25" customFormat="1" ht="15" customHeight="1" x14ac:dyDescent="0.3">
      <c r="B8362" s="25" t="str">
        <f>IF(A8362="","",VLOOKUP(A8362,Tabulka3[[Číslo registrace  u jednorázové akce]:[Příjmení]],2,0))</f>
        <v/>
      </c>
      <c r="C8362" s="25" t="str">
        <f>IF(A8362="","",VLOOKUP(A8362,Tabulka3[[Číslo registrace  u jednorázové akce]:[Příjmení]],3,0))</f>
        <v/>
      </c>
      <c r="I8362" s="94"/>
      <c r="J8362" s="94"/>
      <c r="L8362" s="15"/>
      <c r="M8362" s="15"/>
      <c r="N8362" s="15"/>
    </row>
    <row r="8363" spans="2:14" s="25" customFormat="1" ht="15" customHeight="1" x14ac:dyDescent="0.3">
      <c r="B8363" s="25" t="str">
        <f>IF(A8363="","",VLOOKUP(A8363,Tabulka3[[Číslo registrace  u jednorázové akce]:[Příjmení]],2,0))</f>
        <v/>
      </c>
      <c r="C8363" s="25" t="str">
        <f>IF(A8363="","",VLOOKUP(A8363,Tabulka3[[Číslo registrace  u jednorázové akce]:[Příjmení]],3,0))</f>
        <v/>
      </c>
      <c r="I8363" s="94"/>
      <c r="J8363" s="94"/>
      <c r="L8363" s="15"/>
      <c r="M8363" s="15"/>
      <c r="N8363" s="15"/>
    </row>
    <row r="8364" spans="2:14" s="25" customFormat="1" ht="15" customHeight="1" x14ac:dyDescent="0.3">
      <c r="B8364" s="25" t="str">
        <f>IF(A8364="","",VLOOKUP(A8364,Tabulka3[[Číslo registrace  u jednorázové akce]:[Příjmení]],2,0))</f>
        <v/>
      </c>
      <c r="C8364" s="25" t="str">
        <f>IF(A8364="","",VLOOKUP(A8364,Tabulka3[[Číslo registrace  u jednorázové akce]:[Příjmení]],3,0))</f>
        <v/>
      </c>
      <c r="I8364" s="94"/>
      <c r="J8364" s="94"/>
      <c r="L8364" s="15"/>
      <c r="M8364" s="15"/>
      <c r="N8364" s="15"/>
    </row>
    <row r="8365" spans="2:14" s="25" customFormat="1" ht="15" customHeight="1" x14ac:dyDescent="0.3">
      <c r="B8365" s="25" t="str">
        <f>IF(A8365="","",VLOOKUP(A8365,Tabulka3[[Číslo registrace  u jednorázové akce]:[Příjmení]],2,0))</f>
        <v/>
      </c>
      <c r="C8365" s="25" t="str">
        <f>IF(A8365="","",VLOOKUP(A8365,Tabulka3[[Číslo registrace  u jednorázové akce]:[Příjmení]],3,0))</f>
        <v/>
      </c>
      <c r="I8365" s="94"/>
      <c r="J8365" s="94"/>
      <c r="L8365" s="15"/>
      <c r="M8365" s="15"/>
      <c r="N8365" s="15"/>
    </row>
    <row r="8366" spans="2:14" s="25" customFormat="1" ht="15" customHeight="1" x14ac:dyDescent="0.3">
      <c r="B8366" s="25" t="str">
        <f>IF(A8366="","",VLOOKUP(A8366,Tabulka3[[Číslo registrace  u jednorázové akce]:[Příjmení]],2,0))</f>
        <v/>
      </c>
      <c r="C8366" s="25" t="str">
        <f>IF(A8366="","",VLOOKUP(A8366,Tabulka3[[Číslo registrace  u jednorázové akce]:[Příjmení]],3,0))</f>
        <v/>
      </c>
      <c r="I8366" s="94"/>
      <c r="J8366" s="94"/>
      <c r="L8366" s="15"/>
      <c r="M8366" s="15"/>
      <c r="N8366" s="15"/>
    </row>
    <row r="8367" spans="2:14" s="25" customFormat="1" ht="15" customHeight="1" x14ac:dyDescent="0.3">
      <c r="B8367" s="25" t="str">
        <f>IF(A8367="","",VLOOKUP(A8367,Tabulka3[[Číslo registrace  u jednorázové akce]:[Příjmení]],2,0))</f>
        <v/>
      </c>
      <c r="C8367" s="25" t="str">
        <f>IF(A8367="","",VLOOKUP(A8367,Tabulka3[[Číslo registrace  u jednorázové akce]:[Příjmení]],3,0))</f>
        <v/>
      </c>
      <c r="I8367" s="94"/>
      <c r="J8367" s="94"/>
      <c r="L8367" s="15"/>
      <c r="M8367" s="15"/>
      <c r="N8367" s="15"/>
    </row>
    <row r="8368" spans="2:14" s="25" customFormat="1" ht="15" customHeight="1" x14ac:dyDescent="0.3">
      <c r="B8368" s="25" t="str">
        <f>IF(A8368="","",VLOOKUP(A8368,Tabulka3[[Číslo registrace  u jednorázové akce]:[Příjmení]],2,0))</f>
        <v/>
      </c>
      <c r="C8368" s="25" t="str">
        <f>IF(A8368="","",VLOOKUP(A8368,Tabulka3[[Číslo registrace  u jednorázové akce]:[Příjmení]],3,0))</f>
        <v/>
      </c>
      <c r="I8368" s="94"/>
      <c r="J8368" s="94"/>
      <c r="L8368" s="15"/>
      <c r="M8368" s="15"/>
      <c r="N8368" s="15"/>
    </row>
    <row r="8369" spans="2:14" s="25" customFormat="1" ht="15" customHeight="1" x14ac:dyDescent="0.3">
      <c r="B8369" s="25" t="str">
        <f>IF(A8369="","",VLOOKUP(A8369,Tabulka3[[Číslo registrace  u jednorázové akce]:[Příjmení]],2,0))</f>
        <v/>
      </c>
      <c r="C8369" s="25" t="str">
        <f>IF(A8369="","",VLOOKUP(A8369,Tabulka3[[Číslo registrace  u jednorázové akce]:[Příjmení]],3,0))</f>
        <v/>
      </c>
      <c r="I8369" s="94"/>
      <c r="J8369" s="94"/>
      <c r="L8369" s="15"/>
      <c r="M8369" s="15"/>
      <c r="N8369" s="15"/>
    </row>
    <row r="8370" spans="2:14" s="25" customFormat="1" ht="15" customHeight="1" x14ac:dyDescent="0.3">
      <c r="B8370" s="25" t="str">
        <f>IF(A8370="","",VLOOKUP(A8370,Tabulka3[[Číslo registrace  u jednorázové akce]:[Příjmení]],2,0))</f>
        <v/>
      </c>
      <c r="C8370" s="25" t="str">
        <f>IF(A8370="","",VLOOKUP(A8370,Tabulka3[[Číslo registrace  u jednorázové akce]:[Příjmení]],3,0))</f>
        <v/>
      </c>
      <c r="I8370" s="94"/>
      <c r="J8370" s="94"/>
      <c r="L8370" s="15"/>
      <c r="M8370" s="15"/>
      <c r="N8370" s="15"/>
    </row>
    <row r="8371" spans="2:14" s="25" customFormat="1" ht="15" customHeight="1" x14ac:dyDescent="0.3">
      <c r="B8371" s="25" t="str">
        <f>IF(A8371="","",VLOOKUP(A8371,Tabulka3[[Číslo registrace  u jednorázové akce]:[Příjmení]],2,0))</f>
        <v/>
      </c>
      <c r="C8371" s="25" t="str">
        <f>IF(A8371="","",VLOOKUP(A8371,Tabulka3[[Číslo registrace  u jednorázové akce]:[Příjmení]],3,0))</f>
        <v/>
      </c>
      <c r="I8371" s="94"/>
      <c r="J8371" s="94"/>
      <c r="L8371" s="15"/>
      <c r="M8371" s="15"/>
      <c r="N8371" s="15"/>
    </row>
    <row r="8372" spans="2:14" s="25" customFormat="1" ht="15" customHeight="1" x14ac:dyDescent="0.3">
      <c r="B8372" s="25" t="str">
        <f>IF(A8372="","",VLOOKUP(A8372,Tabulka3[[Číslo registrace  u jednorázové akce]:[Příjmení]],2,0))</f>
        <v/>
      </c>
      <c r="C8372" s="25" t="str">
        <f>IF(A8372="","",VLOOKUP(A8372,Tabulka3[[Číslo registrace  u jednorázové akce]:[Příjmení]],3,0))</f>
        <v/>
      </c>
      <c r="I8372" s="94"/>
      <c r="J8372" s="94"/>
      <c r="L8372" s="15"/>
      <c r="M8372" s="15"/>
      <c r="N8372" s="15"/>
    </row>
    <row r="8373" spans="2:14" s="25" customFormat="1" ht="15" customHeight="1" x14ac:dyDescent="0.3">
      <c r="B8373" s="25" t="str">
        <f>IF(A8373="","",VLOOKUP(A8373,Tabulka3[[Číslo registrace  u jednorázové akce]:[Příjmení]],2,0))</f>
        <v/>
      </c>
      <c r="C8373" s="25" t="str">
        <f>IF(A8373="","",VLOOKUP(A8373,Tabulka3[[Číslo registrace  u jednorázové akce]:[Příjmení]],3,0))</f>
        <v/>
      </c>
      <c r="I8373" s="94"/>
      <c r="J8373" s="94"/>
      <c r="L8373" s="15"/>
      <c r="M8373" s="15"/>
      <c r="N8373" s="15"/>
    </row>
    <row r="8374" spans="2:14" s="25" customFormat="1" ht="15" customHeight="1" x14ac:dyDescent="0.3">
      <c r="B8374" s="25" t="str">
        <f>IF(A8374="","",VLOOKUP(A8374,Tabulka3[[Číslo registrace  u jednorázové akce]:[Příjmení]],2,0))</f>
        <v/>
      </c>
      <c r="C8374" s="25" t="str">
        <f>IF(A8374="","",VLOOKUP(A8374,Tabulka3[[Číslo registrace  u jednorázové akce]:[Příjmení]],3,0))</f>
        <v/>
      </c>
      <c r="I8374" s="94"/>
      <c r="J8374" s="94"/>
      <c r="L8374" s="15"/>
      <c r="M8374" s="15"/>
      <c r="N8374" s="15"/>
    </row>
    <row r="8375" spans="2:14" s="25" customFormat="1" ht="15" customHeight="1" x14ac:dyDescent="0.3">
      <c r="B8375" s="25" t="str">
        <f>IF(A8375="","",VLOOKUP(A8375,Tabulka3[[Číslo registrace  u jednorázové akce]:[Příjmení]],2,0))</f>
        <v/>
      </c>
      <c r="C8375" s="25" t="str">
        <f>IF(A8375="","",VLOOKUP(A8375,Tabulka3[[Číslo registrace  u jednorázové akce]:[Příjmení]],3,0))</f>
        <v/>
      </c>
      <c r="I8375" s="94"/>
      <c r="J8375" s="94"/>
      <c r="L8375" s="15"/>
      <c r="M8375" s="15"/>
      <c r="N8375" s="15"/>
    </row>
    <row r="8376" spans="2:14" s="25" customFormat="1" ht="15" customHeight="1" x14ac:dyDescent="0.3">
      <c r="B8376" s="25" t="str">
        <f>IF(A8376="","",VLOOKUP(A8376,Tabulka3[[Číslo registrace  u jednorázové akce]:[Příjmení]],2,0))</f>
        <v/>
      </c>
      <c r="C8376" s="25" t="str">
        <f>IF(A8376="","",VLOOKUP(A8376,Tabulka3[[Číslo registrace  u jednorázové akce]:[Příjmení]],3,0))</f>
        <v/>
      </c>
      <c r="I8376" s="94"/>
      <c r="J8376" s="94"/>
      <c r="L8376" s="15"/>
      <c r="M8376" s="15"/>
      <c r="N8376" s="15"/>
    </row>
    <row r="8377" spans="2:14" s="25" customFormat="1" ht="15" customHeight="1" x14ac:dyDescent="0.3">
      <c r="B8377" s="25" t="str">
        <f>IF(A8377="","",VLOOKUP(A8377,Tabulka3[[Číslo registrace  u jednorázové akce]:[Příjmení]],2,0))</f>
        <v/>
      </c>
      <c r="C8377" s="25" t="str">
        <f>IF(A8377="","",VLOOKUP(A8377,Tabulka3[[Číslo registrace  u jednorázové akce]:[Příjmení]],3,0))</f>
        <v/>
      </c>
      <c r="I8377" s="94"/>
      <c r="J8377" s="94"/>
      <c r="L8377" s="15"/>
      <c r="M8377" s="15"/>
      <c r="N8377" s="15"/>
    </row>
    <row r="8378" spans="2:14" s="25" customFormat="1" ht="15" customHeight="1" x14ac:dyDescent="0.3">
      <c r="B8378" s="25" t="str">
        <f>IF(A8378="","",VLOOKUP(A8378,Tabulka3[[Číslo registrace  u jednorázové akce]:[Příjmení]],2,0))</f>
        <v/>
      </c>
      <c r="C8378" s="25" t="str">
        <f>IF(A8378="","",VLOOKUP(A8378,Tabulka3[[Číslo registrace  u jednorázové akce]:[Příjmení]],3,0))</f>
        <v/>
      </c>
      <c r="I8378" s="94"/>
      <c r="J8378" s="94"/>
      <c r="L8378" s="15"/>
      <c r="M8378" s="15"/>
      <c r="N8378" s="15"/>
    </row>
    <row r="8379" spans="2:14" s="25" customFormat="1" ht="15" customHeight="1" x14ac:dyDescent="0.3">
      <c r="B8379" s="25" t="str">
        <f>IF(A8379="","",VLOOKUP(A8379,Tabulka3[[Číslo registrace  u jednorázové akce]:[Příjmení]],2,0))</f>
        <v/>
      </c>
      <c r="C8379" s="25" t="str">
        <f>IF(A8379="","",VLOOKUP(A8379,Tabulka3[[Číslo registrace  u jednorázové akce]:[Příjmení]],3,0))</f>
        <v/>
      </c>
      <c r="I8379" s="94"/>
      <c r="J8379" s="94"/>
      <c r="L8379" s="15"/>
      <c r="M8379" s="15"/>
      <c r="N8379" s="15"/>
    </row>
    <row r="8380" spans="2:14" s="25" customFormat="1" ht="15" customHeight="1" x14ac:dyDescent="0.3">
      <c r="B8380" s="25" t="str">
        <f>IF(A8380="","",VLOOKUP(A8380,Tabulka3[[Číslo registrace  u jednorázové akce]:[Příjmení]],2,0))</f>
        <v/>
      </c>
      <c r="C8380" s="25" t="str">
        <f>IF(A8380="","",VLOOKUP(A8380,Tabulka3[[Číslo registrace  u jednorázové akce]:[Příjmení]],3,0))</f>
        <v/>
      </c>
      <c r="I8380" s="94"/>
      <c r="J8380" s="94"/>
      <c r="L8380" s="15"/>
      <c r="M8380" s="15"/>
      <c r="N8380" s="15"/>
    </row>
    <row r="8381" spans="2:14" s="25" customFormat="1" ht="15" customHeight="1" x14ac:dyDescent="0.3">
      <c r="B8381" s="25" t="str">
        <f>IF(A8381="","",VLOOKUP(A8381,Tabulka3[[Číslo registrace  u jednorázové akce]:[Příjmení]],2,0))</f>
        <v/>
      </c>
      <c r="C8381" s="25" t="str">
        <f>IF(A8381="","",VLOOKUP(A8381,Tabulka3[[Číslo registrace  u jednorázové akce]:[Příjmení]],3,0))</f>
        <v/>
      </c>
      <c r="I8381" s="94"/>
      <c r="J8381" s="94"/>
      <c r="L8381" s="15"/>
      <c r="M8381" s="15"/>
      <c r="N8381" s="15"/>
    </row>
    <row r="8382" spans="2:14" s="25" customFormat="1" ht="15" customHeight="1" x14ac:dyDescent="0.3">
      <c r="B8382" s="25" t="str">
        <f>IF(A8382="","",VLOOKUP(A8382,Tabulka3[[Číslo registrace  u jednorázové akce]:[Příjmení]],2,0))</f>
        <v/>
      </c>
      <c r="C8382" s="25" t="str">
        <f>IF(A8382="","",VLOOKUP(A8382,Tabulka3[[Číslo registrace  u jednorázové akce]:[Příjmení]],3,0))</f>
        <v/>
      </c>
      <c r="I8382" s="94"/>
      <c r="J8382" s="94"/>
      <c r="L8382" s="15"/>
      <c r="M8382" s="15"/>
      <c r="N8382" s="15"/>
    </row>
    <row r="8383" spans="2:14" s="25" customFormat="1" ht="15" customHeight="1" x14ac:dyDescent="0.3">
      <c r="B8383" s="25" t="str">
        <f>IF(A8383="","",VLOOKUP(A8383,Tabulka3[[Číslo registrace  u jednorázové akce]:[Příjmení]],2,0))</f>
        <v/>
      </c>
      <c r="C8383" s="25" t="str">
        <f>IF(A8383="","",VLOOKUP(A8383,Tabulka3[[Číslo registrace  u jednorázové akce]:[Příjmení]],3,0))</f>
        <v/>
      </c>
      <c r="I8383" s="94"/>
      <c r="J8383" s="94"/>
      <c r="L8383" s="15"/>
      <c r="M8383" s="15"/>
      <c r="N8383" s="15"/>
    </row>
    <row r="8384" spans="2:14" s="25" customFormat="1" ht="15" customHeight="1" x14ac:dyDescent="0.3">
      <c r="B8384" s="25" t="str">
        <f>IF(A8384="","",VLOOKUP(A8384,Tabulka3[[Číslo registrace  u jednorázové akce]:[Příjmení]],2,0))</f>
        <v/>
      </c>
      <c r="C8384" s="25" t="str">
        <f>IF(A8384="","",VLOOKUP(A8384,Tabulka3[[Číslo registrace  u jednorázové akce]:[Příjmení]],3,0))</f>
        <v/>
      </c>
      <c r="I8384" s="94"/>
      <c r="J8384" s="94"/>
      <c r="L8384" s="15"/>
      <c r="M8384" s="15"/>
      <c r="N8384" s="15"/>
    </row>
    <row r="8385" spans="2:14" s="25" customFormat="1" ht="15" customHeight="1" x14ac:dyDescent="0.3">
      <c r="B8385" s="25" t="str">
        <f>IF(A8385="","",VLOOKUP(A8385,Tabulka3[[Číslo registrace  u jednorázové akce]:[Příjmení]],2,0))</f>
        <v/>
      </c>
      <c r="C8385" s="25" t="str">
        <f>IF(A8385="","",VLOOKUP(A8385,Tabulka3[[Číslo registrace  u jednorázové akce]:[Příjmení]],3,0))</f>
        <v/>
      </c>
      <c r="I8385" s="94"/>
      <c r="J8385" s="94"/>
      <c r="L8385" s="15"/>
      <c r="M8385" s="15"/>
      <c r="N8385" s="15"/>
    </row>
    <row r="8386" spans="2:14" s="25" customFormat="1" ht="15" customHeight="1" x14ac:dyDescent="0.3">
      <c r="B8386" s="25" t="str">
        <f>IF(A8386="","",VLOOKUP(A8386,Tabulka3[[Číslo registrace  u jednorázové akce]:[Příjmení]],2,0))</f>
        <v/>
      </c>
      <c r="C8386" s="25" t="str">
        <f>IF(A8386="","",VLOOKUP(A8386,Tabulka3[[Číslo registrace  u jednorázové akce]:[Příjmení]],3,0))</f>
        <v/>
      </c>
      <c r="I8386" s="94"/>
      <c r="J8386" s="94"/>
      <c r="L8386" s="15"/>
      <c r="M8386" s="15"/>
      <c r="N8386" s="15"/>
    </row>
    <row r="8387" spans="2:14" s="25" customFormat="1" ht="15" customHeight="1" x14ac:dyDescent="0.3">
      <c r="B8387" s="25" t="str">
        <f>IF(A8387="","",VLOOKUP(A8387,Tabulka3[[Číslo registrace  u jednorázové akce]:[Příjmení]],2,0))</f>
        <v/>
      </c>
      <c r="C8387" s="25" t="str">
        <f>IF(A8387="","",VLOOKUP(A8387,Tabulka3[[Číslo registrace  u jednorázové akce]:[Příjmení]],3,0))</f>
        <v/>
      </c>
      <c r="I8387" s="94"/>
      <c r="J8387" s="94"/>
      <c r="L8387" s="15"/>
      <c r="M8387" s="15"/>
      <c r="N8387" s="15"/>
    </row>
    <row r="8388" spans="2:14" s="25" customFormat="1" ht="15" customHeight="1" x14ac:dyDescent="0.3">
      <c r="B8388" s="25" t="str">
        <f>IF(A8388="","",VLOOKUP(A8388,Tabulka3[[Číslo registrace  u jednorázové akce]:[Příjmení]],2,0))</f>
        <v/>
      </c>
      <c r="C8388" s="25" t="str">
        <f>IF(A8388="","",VLOOKUP(A8388,Tabulka3[[Číslo registrace  u jednorázové akce]:[Příjmení]],3,0))</f>
        <v/>
      </c>
      <c r="I8388" s="94"/>
      <c r="J8388" s="94"/>
      <c r="L8388" s="15"/>
      <c r="M8388" s="15"/>
      <c r="N8388" s="15"/>
    </row>
    <row r="8389" spans="2:14" s="25" customFormat="1" ht="15" customHeight="1" x14ac:dyDescent="0.3">
      <c r="B8389" s="25" t="str">
        <f>IF(A8389="","",VLOOKUP(A8389,Tabulka3[[Číslo registrace  u jednorázové akce]:[Příjmení]],2,0))</f>
        <v/>
      </c>
      <c r="C8389" s="25" t="str">
        <f>IF(A8389="","",VLOOKUP(A8389,Tabulka3[[Číslo registrace  u jednorázové akce]:[Příjmení]],3,0))</f>
        <v/>
      </c>
      <c r="I8389" s="94"/>
      <c r="J8389" s="94"/>
      <c r="L8389" s="15"/>
      <c r="M8389" s="15"/>
      <c r="N8389" s="15"/>
    </row>
    <row r="8390" spans="2:14" s="25" customFormat="1" ht="15" customHeight="1" x14ac:dyDescent="0.3">
      <c r="B8390" s="25" t="str">
        <f>IF(A8390="","",VLOOKUP(A8390,Tabulka3[[Číslo registrace  u jednorázové akce]:[Příjmení]],2,0))</f>
        <v/>
      </c>
      <c r="C8390" s="25" t="str">
        <f>IF(A8390="","",VLOOKUP(A8390,Tabulka3[[Číslo registrace  u jednorázové akce]:[Příjmení]],3,0))</f>
        <v/>
      </c>
      <c r="I8390" s="94"/>
      <c r="J8390" s="94"/>
      <c r="L8390" s="15"/>
      <c r="M8390" s="15"/>
      <c r="N8390" s="15"/>
    </row>
    <row r="8391" spans="2:14" s="25" customFormat="1" ht="15" customHeight="1" x14ac:dyDescent="0.3">
      <c r="B8391" s="25" t="str">
        <f>IF(A8391="","",VLOOKUP(A8391,Tabulka3[[Číslo registrace  u jednorázové akce]:[Příjmení]],2,0))</f>
        <v/>
      </c>
      <c r="C8391" s="25" t="str">
        <f>IF(A8391="","",VLOOKUP(A8391,Tabulka3[[Číslo registrace  u jednorázové akce]:[Příjmení]],3,0))</f>
        <v/>
      </c>
      <c r="I8391" s="94"/>
      <c r="J8391" s="94"/>
      <c r="L8391" s="15"/>
      <c r="M8391" s="15"/>
      <c r="N8391" s="15"/>
    </row>
    <row r="8392" spans="2:14" s="25" customFormat="1" ht="15" customHeight="1" x14ac:dyDescent="0.3">
      <c r="B8392" s="25" t="str">
        <f>IF(A8392="","",VLOOKUP(A8392,Tabulka3[[Číslo registrace  u jednorázové akce]:[Příjmení]],2,0))</f>
        <v/>
      </c>
      <c r="C8392" s="25" t="str">
        <f>IF(A8392="","",VLOOKUP(A8392,Tabulka3[[Číslo registrace  u jednorázové akce]:[Příjmení]],3,0))</f>
        <v/>
      </c>
      <c r="I8392" s="94"/>
      <c r="J8392" s="94"/>
      <c r="L8392" s="15"/>
      <c r="M8392" s="15"/>
      <c r="N8392" s="15"/>
    </row>
    <row r="8393" spans="2:14" s="25" customFormat="1" ht="15" customHeight="1" x14ac:dyDescent="0.3">
      <c r="B8393" s="25" t="str">
        <f>IF(A8393="","",VLOOKUP(A8393,Tabulka3[[Číslo registrace  u jednorázové akce]:[Příjmení]],2,0))</f>
        <v/>
      </c>
      <c r="C8393" s="25" t="str">
        <f>IF(A8393="","",VLOOKUP(A8393,Tabulka3[[Číslo registrace  u jednorázové akce]:[Příjmení]],3,0))</f>
        <v/>
      </c>
      <c r="I8393" s="94"/>
      <c r="J8393" s="94"/>
      <c r="L8393" s="15"/>
      <c r="M8393" s="15"/>
      <c r="N8393" s="15"/>
    </row>
    <row r="8394" spans="2:14" s="25" customFormat="1" ht="15" customHeight="1" x14ac:dyDescent="0.3">
      <c r="B8394" s="25" t="str">
        <f>IF(A8394="","",VLOOKUP(A8394,Tabulka3[[Číslo registrace  u jednorázové akce]:[Příjmení]],2,0))</f>
        <v/>
      </c>
      <c r="C8394" s="25" t="str">
        <f>IF(A8394="","",VLOOKUP(A8394,Tabulka3[[Číslo registrace  u jednorázové akce]:[Příjmení]],3,0))</f>
        <v/>
      </c>
      <c r="I8394" s="94"/>
      <c r="J8394" s="94"/>
      <c r="L8394" s="15"/>
      <c r="M8394" s="15"/>
      <c r="N8394" s="15"/>
    </row>
    <row r="8395" spans="2:14" s="25" customFormat="1" ht="15" customHeight="1" x14ac:dyDescent="0.3">
      <c r="B8395" s="25" t="str">
        <f>IF(A8395="","",VLOOKUP(A8395,Tabulka3[[Číslo registrace  u jednorázové akce]:[Příjmení]],2,0))</f>
        <v/>
      </c>
      <c r="C8395" s="25" t="str">
        <f>IF(A8395="","",VLOOKUP(A8395,Tabulka3[[Číslo registrace  u jednorázové akce]:[Příjmení]],3,0))</f>
        <v/>
      </c>
      <c r="I8395" s="94"/>
      <c r="J8395" s="94"/>
      <c r="L8395" s="15"/>
      <c r="M8395" s="15"/>
      <c r="N8395" s="15"/>
    </row>
    <row r="8396" spans="2:14" s="25" customFormat="1" ht="15" customHeight="1" x14ac:dyDescent="0.3">
      <c r="B8396" s="25" t="str">
        <f>IF(A8396="","",VLOOKUP(A8396,Tabulka3[[Číslo registrace  u jednorázové akce]:[Příjmení]],2,0))</f>
        <v/>
      </c>
      <c r="C8396" s="25" t="str">
        <f>IF(A8396="","",VLOOKUP(A8396,Tabulka3[[Číslo registrace  u jednorázové akce]:[Příjmení]],3,0))</f>
        <v/>
      </c>
      <c r="I8396" s="94"/>
      <c r="J8396" s="94"/>
      <c r="L8396" s="15"/>
      <c r="M8396" s="15"/>
      <c r="N8396" s="15"/>
    </row>
    <row r="8397" spans="2:14" s="25" customFormat="1" ht="15" customHeight="1" x14ac:dyDescent="0.3">
      <c r="B8397" s="25" t="str">
        <f>IF(A8397="","",VLOOKUP(A8397,Tabulka3[[Číslo registrace  u jednorázové akce]:[Příjmení]],2,0))</f>
        <v/>
      </c>
      <c r="C8397" s="25" t="str">
        <f>IF(A8397="","",VLOOKUP(A8397,Tabulka3[[Číslo registrace  u jednorázové akce]:[Příjmení]],3,0))</f>
        <v/>
      </c>
      <c r="I8397" s="94"/>
      <c r="J8397" s="94"/>
      <c r="L8397" s="15"/>
      <c r="M8397" s="15"/>
      <c r="N8397" s="15"/>
    </row>
    <row r="8398" spans="2:14" s="25" customFormat="1" ht="15" customHeight="1" x14ac:dyDescent="0.3">
      <c r="B8398" s="25" t="str">
        <f>IF(A8398="","",VLOOKUP(A8398,Tabulka3[[Číslo registrace  u jednorázové akce]:[Příjmení]],2,0))</f>
        <v/>
      </c>
      <c r="C8398" s="25" t="str">
        <f>IF(A8398="","",VLOOKUP(A8398,Tabulka3[[Číslo registrace  u jednorázové akce]:[Příjmení]],3,0))</f>
        <v/>
      </c>
      <c r="I8398" s="94"/>
      <c r="J8398" s="94"/>
      <c r="L8398" s="15"/>
      <c r="M8398" s="15"/>
      <c r="N8398" s="15"/>
    </row>
    <row r="8399" spans="2:14" s="25" customFormat="1" ht="15" customHeight="1" x14ac:dyDescent="0.3">
      <c r="B8399" s="25" t="str">
        <f>IF(A8399="","",VLOOKUP(A8399,Tabulka3[[Číslo registrace  u jednorázové akce]:[Příjmení]],2,0))</f>
        <v/>
      </c>
      <c r="C8399" s="25" t="str">
        <f>IF(A8399="","",VLOOKUP(A8399,Tabulka3[[Číslo registrace  u jednorázové akce]:[Příjmení]],3,0))</f>
        <v/>
      </c>
      <c r="I8399" s="94"/>
      <c r="J8399" s="94"/>
      <c r="L8399" s="15"/>
      <c r="M8399" s="15"/>
      <c r="N8399" s="15"/>
    </row>
    <row r="8400" spans="2:14" s="25" customFormat="1" ht="15" customHeight="1" x14ac:dyDescent="0.3">
      <c r="B8400" s="25" t="str">
        <f>IF(A8400="","",VLOOKUP(A8400,Tabulka3[[Číslo registrace  u jednorázové akce]:[Příjmení]],2,0))</f>
        <v/>
      </c>
      <c r="C8400" s="25" t="str">
        <f>IF(A8400="","",VLOOKUP(A8400,Tabulka3[[Číslo registrace  u jednorázové akce]:[Příjmení]],3,0))</f>
        <v/>
      </c>
      <c r="I8400" s="94"/>
      <c r="J8400" s="94"/>
      <c r="L8400" s="15"/>
      <c r="M8400" s="15"/>
      <c r="N8400" s="15"/>
    </row>
    <row r="8401" spans="2:14" s="25" customFormat="1" ht="15" customHeight="1" x14ac:dyDescent="0.3">
      <c r="B8401" s="25" t="str">
        <f>IF(A8401="","",VLOOKUP(A8401,Tabulka3[[Číslo registrace  u jednorázové akce]:[Příjmení]],2,0))</f>
        <v/>
      </c>
      <c r="C8401" s="25" t="str">
        <f>IF(A8401="","",VLOOKUP(A8401,Tabulka3[[Číslo registrace  u jednorázové akce]:[Příjmení]],3,0))</f>
        <v/>
      </c>
      <c r="I8401" s="94"/>
      <c r="J8401" s="94"/>
      <c r="L8401" s="15"/>
      <c r="M8401" s="15"/>
      <c r="N8401" s="15"/>
    </row>
    <row r="8402" spans="2:14" s="25" customFormat="1" ht="15" customHeight="1" x14ac:dyDescent="0.3">
      <c r="B8402" s="25" t="str">
        <f>IF(A8402="","",VLOOKUP(A8402,Tabulka3[[Číslo registrace  u jednorázové akce]:[Příjmení]],2,0))</f>
        <v/>
      </c>
      <c r="C8402" s="25" t="str">
        <f>IF(A8402="","",VLOOKUP(A8402,Tabulka3[[Číslo registrace  u jednorázové akce]:[Příjmení]],3,0))</f>
        <v/>
      </c>
      <c r="I8402" s="94"/>
      <c r="J8402" s="94"/>
      <c r="L8402" s="15"/>
      <c r="M8402" s="15"/>
      <c r="N8402" s="15"/>
    </row>
    <row r="8403" spans="2:14" s="25" customFormat="1" ht="15" customHeight="1" x14ac:dyDescent="0.3">
      <c r="B8403" s="25" t="str">
        <f>IF(A8403="","",VLOOKUP(A8403,Tabulka3[[Číslo registrace  u jednorázové akce]:[Příjmení]],2,0))</f>
        <v/>
      </c>
      <c r="C8403" s="25" t="str">
        <f>IF(A8403="","",VLOOKUP(A8403,Tabulka3[[Číslo registrace  u jednorázové akce]:[Příjmení]],3,0))</f>
        <v/>
      </c>
      <c r="I8403" s="94"/>
      <c r="J8403" s="94"/>
      <c r="L8403" s="15"/>
      <c r="M8403" s="15"/>
      <c r="N8403" s="15"/>
    </row>
    <row r="8404" spans="2:14" s="25" customFormat="1" ht="15" customHeight="1" x14ac:dyDescent="0.3">
      <c r="B8404" s="25" t="str">
        <f>IF(A8404="","",VLOOKUP(A8404,Tabulka3[[Číslo registrace  u jednorázové akce]:[Příjmení]],2,0))</f>
        <v/>
      </c>
      <c r="C8404" s="25" t="str">
        <f>IF(A8404="","",VLOOKUP(A8404,Tabulka3[[Číslo registrace  u jednorázové akce]:[Příjmení]],3,0))</f>
        <v/>
      </c>
      <c r="I8404" s="94"/>
      <c r="J8404" s="94"/>
      <c r="L8404" s="15"/>
      <c r="M8404" s="15"/>
      <c r="N8404" s="15"/>
    </row>
    <row r="8405" spans="2:14" s="25" customFormat="1" ht="15" customHeight="1" x14ac:dyDescent="0.3">
      <c r="B8405" s="25" t="str">
        <f>IF(A8405="","",VLOOKUP(A8405,Tabulka3[[Číslo registrace  u jednorázové akce]:[Příjmení]],2,0))</f>
        <v/>
      </c>
      <c r="C8405" s="25" t="str">
        <f>IF(A8405="","",VLOOKUP(A8405,Tabulka3[[Číslo registrace  u jednorázové akce]:[Příjmení]],3,0))</f>
        <v/>
      </c>
      <c r="I8405" s="94"/>
      <c r="J8405" s="94"/>
      <c r="L8405" s="15"/>
      <c r="M8405" s="15"/>
      <c r="N8405" s="15"/>
    </row>
    <row r="8406" spans="2:14" s="25" customFormat="1" ht="15" customHeight="1" x14ac:dyDescent="0.3">
      <c r="B8406" s="25" t="str">
        <f>IF(A8406="","",VLOOKUP(A8406,Tabulka3[[Číslo registrace  u jednorázové akce]:[Příjmení]],2,0))</f>
        <v/>
      </c>
      <c r="C8406" s="25" t="str">
        <f>IF(A8406="","",VLOOKUP(A8406,Tabulka3[[Číslo registrace  u jednorázové akce]:[Příjmení]],3,0))</f>
        <v/>
      </c>
      <c r="I8406" s="94"/>
      <c r="J8406" s="94"/>
      <c r="L8406" s="15"/>
      <c r="M8406" s="15"/>
      <c r="N8406" s="15"/>
    </row>
    <row r="8407" spans="2:14" s="25" customFormat="1" ht="15" customHeight="1" x14ac:dyDescent="0.3">
      <c r="B8407" s="25" t="str">
        <f>IF(A8407="","",VLOOKUP(A8407,Tabulka3[[Číslo registrace  u jednorázové akce]:[Příjmení]],2,0))</f>
        <v/>
      </c>
      <c r="C8407" s="25" t="str">
        <f>IF(A8407="","",VLOOKUP(A8407,Tabulka3[[Číslo registrace  u jednorázové akce]:[Příjmení]],3,0))</f>
        <v/>
      </c>
      <c r="I8407" s="94"/>
      <c r="J8407" s="94"/>
      <c r="L8407" s="15"/>
      <c r="M8407" s="15"/>
      <c r="N8407" s="15"/>
    </row>
    <row r="8408" spans="2:14" s="25" customFormat="1" ht="15" customHeight="1" x14ac:dyDescent="0.3">
      <c r="B8408" s="25" t="str">
        <f>IF(A8408="","",VLOOKUP(A8408,Tabulka3[[Číslo registrace  u jednorázové akce]:[Příjmení]],2,0))</f>
        <v/>
      </c>
      <c r="C8408" s="25" t="str">
        <f>IF(A8408="","",VLOOKUP(A8408,Tabulka3[[Číslo registrace  u jednorázové akce]:[Příjmení]],3,0))</f>
        <v/>
      </c>
      <c r="I8408" s="94"/>
      <c r="J8408" s="94"/>
      <c r="L8408" s="15"/>
      <c r="M8408" s="15"/>
      <c r="N8408" s="15"/>
    </row>
    <row r="8409" spans="2:14" s="25" customFormat="1" ht="15" customHeight="1" x14ac:dyDescent="0.3">
      <c r="B8409" s="25" t="str">
        <f>IF(A8409="","",VLOOKUP(A8409,Tabulka3[[Číslo registrace  u jednorázové akce]:[Příjmení]],2,0))</f>
        <v/>
      </c>
      <c r="C8409" s="25" t="str">
        <f>IF(A8409="","",VLOOKUP(A8409,Tabulka3[[Číslo registrace  u jednorázové akce]:[Příjmení]],3,0))</f>
        <v/>
      </c>
      <c r="I8409" s="94"/>
      <c r="J8409" s="94"/>
      <c r="L8409" s="15"/>
      <c r="M8409" s="15"/>
      <c r="N8409" s="15"/>
    </row>
    <row r="8410" spans="2:14" s="25" customFormat="1" ht="15" customHeight="1" x14ac:dyDescent="0.3">
      <c r="B8410" s="25" t="str">
        <f>IF(A8410="","",VLOOKUP(A8410,Tabulka3[[Číslo registrace  u jednorázové akce]:[Příjmení]],2,0))</f>
        <v/>
      </c>
      <c r="C8410" s="25" t="str">
        <f>IF(A8410="","",VLOOKUP(A8410,Tabulka3[[Číslo registrace  u jednorázové akce]:[Příjmení]],3,0))</f>
        <v/>
      </c>
      <c r="I8410" s="94"/>
      <c r="J8410" s="94"/>
      <c r="L8410" s="15"/>
      <c r="M8410" s="15"/>
      <c r="N8410" s="15"/>
    </row>
    <row r="8411" spans="2:14" s="25" customFormat="1" ht="15" customHeight="1" x14ac:dyDescent="0.3">
      <c r="B8411" s="25" t="str">
        <f>IF(A8411="","",VLOOKUP(A8411,Tabulka3[[Číslo registrace  u jednorázové akce]:[Příjmení]],2,0))</f>
        <v/>
      </c>
      <c r="C8411" s="25" t="str">
        <f>IF(A8411="","",VLOOKUP(A8411,Tabulka3[[Číslo registrace  u jednorázové akce]:[Příjmení]],3,0))</f>
        <v/>
      </c>
      <c r="I8411" s="94"/>
      <c r="J8411" s="94"/>
      <c r="L8411" s="15"/>
      <c r="M8411" s="15"/>
      <c r="N8411" s="15"/>
    </row>
    <row r="8412" spans="2:14" s="25" customFormat="1" ht="15" customHeight="1" x14ac:dyDescent="0.3">
      <c r="B8412" s="25" t="str">
        <f>IF(A8412="","",VLOOKUP(A8412,Tabulka3[[Číslo registrace  u jednorázové akce]:[Příjmení]],2,0))</f>
        <v/>
      </c>
      <c r="C8412" s="25" t="str">
        <f>IF(A8412="","",VLOOKUP(A8412,Tabulka3[[Číslo registrace  u jednorázové akce]:[Příjmení]],3,0))</f>
        <v/>
      </c>
      <c r="I8412" s="94"/>
      <c r="J8412" s="94"/>
      <c r="L8412" s="15"/>
      <c r="M8412" s="15"/>
      <c r="N8412" s="15"/>
    </row>
    <row r="8413" spans="2:14" s="25" customFormat="1" ht="15" customHeight="1" x14ac:dyDescent="0.3">
      <c r="B8413" s="25" t="str">
        <f>IF(A8413="","",VLOOKUP(A8413,Tabulka3[[Číslo registrace  u jednorázové akce]:[Příjmení]],2,0))</f>
        <v/>
      </c>
      <c r="C8413" s="25" t="str">
        <f>IF(A8413="","",VLOOKUP(A8413,Tabulka3[[Číslo registrace  u jednorázové akce]:[Příjmení]],3,0))</f>
        <v/>
      </c>
      <c r="I8413" s="94"/>
      <c r="J8413" s="94"/>
      <c r="L8413" s="15"/>
      <c r="M8413" s="15"/>
      <c r="N8413" s="15"/>
    </row>
    <row r="8414" spans="2:14" s="25" customFormat="1" ht="15" customHeight="1" x14ac:dyDescent="0.3">
      <c r="B8414" s="25" t="str">
        <f>IF(A8414="","",VLOOKUP(A8414,Tabulka3[[Číslo registrace  u jednorázové akce]:[Příjmení]],2,0))</f>
        <v/>
      </c>
      <c r="C8414" s="25" t="str">
        <f>IF(A8414="","",VLOOKUP(A8414,Tabulka3[[Číslo registrace  u jednorázové akce]:[Příjmení]],3,0))</f>
        <v/>
      </c>
      <c r="I8414" s="94"/>
      <c r="J8414" s="94"/>
      <c r="L8414" s="15"/>
      <c r="M8414" s="15"/>
      <c r="N8414" s="15"/>
    </row>
    <row r="8415" spans="2:14" s="25" customFormat="1" ht="15" customHeight="1" x14ac:dyDescent="0.3">
      <c r="B8415" s="25" t="str">
        <f>IF(A8415="","",VLOOKUP(A8415,Tabulka3[[Číslo registrace  u jednorázové akce]:[Příjmení]],2,0))</f>
        <v/>
      </c>
      <c r="C8415" s="25" t="str">
        <f>IF(A8415="","",VLOOKUP(A8415,Tabulka3[[Číslo registrace  u jednorázové akce]:[Příjmení]],3,0))</f>
        <v/>
      </c>
      <c r="I8415" s="94"/>
      <c r="J8415" s="94"/>
      <c r="L8415" s="15"/>
      <c r="M8415" s="15"/>
      <c r="N8415" s="15"/>
    </row>
    <row r="8416" spans="2:14" s="25" customFormat="1" ht="15" customHeight="1" x14ac:dyDescent="0.3">
      <c r="B8416" s="25" t="str">
        <f>IF(A8416="","",VLOOKUP(A8416,Tabulka3[[Číslo registrace  u jednorázové akce]:[Příjmení]],2,0))</f>
        <v/>
      </c>
      <c r="C8416" s="25" t="str">
        <f>IF(A8416="","",VLOOKUP(A8416,Tabulka3[[Číslo registrace  u jednorázové akce]:[Příjmení]],3,0))</f>
        <v/>
      </c>
      <c r="I8416" s="94"/>
      <c r="J8416" s="94"/>
      <c r="L8416" s="15"/>
      <c r="M8416" s="15"/>
      <c r="N8416" s="15"/>
    </row>
    <row r="8417" spans="2:14" s="25" customFormat="1" ht="15" customHeight="1" x14ac:dyDescent="0.3">
      <c r="B8417" s="25" t="str">
        <f>IF(A8417="","",VLOOKUP(A8417,Tabulka3[[Číslo registrace  u jednorázové akce]:[Příjmení]],2,0))</f>
        <v/>
      </c>
      <c r="C8417" s="25" t="str">
        <f>IF(A8417="","",VLOOKUP(A8417,Tabulka3[[Číslo registrace  u jednorázové akce]:[Příjmení]],3,0))</f>
        <v/>
      </c>
      <c r="I8417" s="94"/>
      <c r="J8417" s="94"/>
      <c r="L8417" s="15"/>
      <c r="M8417" s="15"/>
      <c r="N8417" s="15"/>
    </row>
    <row r="8418" spans="2:14" s="25" customFormat="1" ht="15" customHeight="1" x14ac:dyDescent="0.3">
      <c r="B8418" s="25" t="str">
        <f>IF(A8418="","",VLOOKUP(A8418,Tabulka3[[Číslo registrace  u jednorázové akce]:[Příjmení]],2,0))</f>
        <v/>
      </c>
      <c r="C8418" s="25" t="str">
        <f>IF(A8418="","",VLOOKUP(A8418,Tabulka3[[Číslo registrace  u jednorázové akce]:[Příjmení]],3,0))</f>
        <v/>
      </c>
      <c r="I8418" s="94"/>
      <c r="J8418" s="94"/>
      <c r="L8418" s="15"/>
      <c r="M8418" s="15"/>
      <c r="N8418" s="15"/>
    </row>
    <row r="8419" spans="2:14" s="25" customFormat="1" ht="15" customHeight="1" x14ac:dyDescent="0.3">
      <c r="B8419" s="25" t="str">
        <f>IF(A8419="","",VLOOKUP(A8419,Tabulka3[[Číslo registrace  u jednorázové akce]:[Příjmení]],2,0))</f>
        <v/>
      </c>
      <c r="C8419" s="25" t="str">
        <f>IF(A8419="","",VLOOKUP(A8419,Tabulka3[[Číslo registrace  u jednorázové akce]:[Příjmení]],3,0))</f>
        <v/>
      </c>
      <c r="I8419" s="94"/>
      <c r="J8419" s="94"/>
      <c r="L8419" s="15"/>
      <c r="M8419" s="15"/>
      <c r="N8419" s="15"/>
    </row>
    <row r="8420" spans="2:14" s="25" customFormat="1" ht="15" customHeight="1" x14ac:dyDescent="0.3">
      <c r="B8420" s="25" t="str">
        <f>IF(A8420="","",VLOOKUP(A8420,Tabulka3[[Číslo registrace  u jednorázové akce]:[Příjmení]],2,0))</f>
        <v/>
      </c>
      <c r="C8420" s="25" t="str">
        <f>IF(A8420="","",VLOOKUP(A8420,Tabulka3[[Číslo registrace  u jednorázové akce]:[Příjmení]],3,0))</f>
        <v/>
      </c>
      <c r="I8420" s="94"/>
      <c r="J8420" s="94"/>
      <c r="L8420" s="15"/>
      <c r="M8420" s="15"/>
      <c r="N8420" s="15"/>
    </row>
    <row r="8421" spans="2:14" s="25" customFormat="1" ht="15" customHeight="1" x14ac:dyDescent="0.3">
      <c r="B8421" s="25" t="str">
        <f>IF(A8421="","",VLOOKUP(A8421,Tabulka3[[Číslo registrace  u jednorázové akce]:[Příjmení]],2,0))</f>
        <v/>
      </c>
      <c r="C8421" s="25" t="str">
        <f>IF(A8421="","",VLOOKUP(A8421,Tabulka3[[Číslo registrace  u jednorázové akce]:[Příjmení]],3,0))</f>
        <v/>
      </c>
      <c r="I8421" s="94"/>
      <c r="J8421" s="94"/>
      <c r="L8421" s="15"/>
      <c r="M8421" s="15"/>
      <c r="N8421" s="15"/>
    </row>
    <row r="8422" spans="2:14" s="25" customFormat="1" ht="15" customHeight="1" x14ac:dyDescent="0.3">
      <c r="B8422" s="25" t="str">
        <f>IF(A8422="","",VLOOKUP(A8422,Tabulka3[[Číslo registrace  u jednorázové akce]:[Příjmení]],2,0))</f>
        <v/>
      </c>
      <c r="C8422" s="25" t="str">
        <f>IF(A8422="","",VLOOKUP(A8422,Tabulka3[[Číslo registrace  u jednorázové akce]:[Příjmení]],3,0))</f>
        <v/>
      </c>
      <c r="I8422" s="94"/>
      <c r="J8422" s="94"/>
      <c r="L8422" s="15"/>
      <c r="M8422" s="15"/>
      <c r="N8422" s="15"/>
    </row>
    <row r="8423" spans="2:14" s="25" customFormat="1" ht="15" customHeight="1" x14ac:dyDescent="0.3">
      <c r="B8423" s="25" t="str">
        <f>IF(A8423="","",VLOOKUP(A8423,Tabulka3[[Číslo registrace  u jednorázové akce]:[Příjmení]],2,0))</f>
        <v/>
      </c>
      <c r="C8423" s="25" t="str">
        <f>IF(A8423="","",VLOOKUP(A8423,Tabulka3[[Číslo registrace  u jednorázové akce]:[Příjmení]],3,0))</f>
        <v/>
      </c>
      <c r="I8423" s="94"/>
      <c r="J8423" s="94"/>
      <c r="L8423" s="15"/>
      <c r="M8423" s="15"/>
      <c r="N8423" s="15"/>
    </row>
    <row r="8424" spans="2:14" s="25" customFormat="1" ht="15" customHeight="1" x14ac:dyDescent="0.3">
      <c r="B8424" s="25" t="str">
        <f>IF(A8424="","",VLOOKUP(A8424,Tabulka3[[Číslo registrace  u jednorázové akce]:[Příjmení]],2,0))</f>
        <v/>
      </c>
      <c r="C8424" s="25" t="str">
        <f>IF(A8424="","",VLOOKUP(A8424,Tabulka3[[Číslo registrace  u jednorázové akce]:[Příjmení]],3,0))</f>
        <v/>
      </c>
      <c r="I8424" s="94"/>
      <c r="J8424" s="94"/>
      <c r="L8424" s="15"/>
      <c r="M8424" s="15"/>
      <c r="N8424" s="15"/>
    </row>
    <row r="8425" spans="2:14" s="25" customFormat="1" ht="15" customHeight="1" x14ac:dyDescent="0.3">
      <c r="B8425" s="25" t="str">
        <f>IF(A8425="","",VLOOKUP(A8425,Tabulka3[[Číslo registrace  u jednorázové akce]:[Příjmení]],2,0))</f>
        <v/>
      </c>
      <c r="C8425" s="25" t="str">
        <f>IF(A8425="","",VLOOKUP(A8425,Tabulka3[[Číslo registrace  u jednorázové akce]:[Příjmení]],3,0))</f>
        <v/>
      </c>
      <c r="I8425" s="94"/>
      <c r="J8425" s="94"/>
      <c r="L8425" s="15"/>
      <c r="M8425" s="15"/>
      <c r="N8425" s="15"/>
    </row>
    <row r="8426" spans="2:14" s="25" customFormat="1" ht="15" customHeight="1" x14ac:dyDescent="0.3">
      <c r="B8426" s="25" t="str">
        <f>IF(A8426="","",VLOOKUP(A8426,Tabulka3[[Číslo registrace  u jednorázové akce]:[Příjmení]],2,0))</f>
        <v/>
      </c>
      <c r="C8426" s="25" t="str">
        <f>IF(A8426="","",VLOOKUP(A8426,Tabulka3[[Číslo registrace  u jednorázové akce]:[Příjmení]],3,0))</f>
        <v/>
      </c>
      <c r="I8426" s="94"/>
      <c r="J8426" s="94"/>
      <c r="L8426" s="15"/>
      <c r="M8426" s="15"/>
      <c r="N8426" s="15"/>
    </row>
    <row r="8427" spans="2:14" s="25" customFormat="1" ht="15" customHeight="1" x14ac:dyDescent="0.3">
      <c r="B8427" s="25" t="str">
        <f>IF(A8427="","",VLOOKUP(A8427,Tabulka3[[Číslo registrace  u jednorázové akce]:[Příjmení]],2,0))</f>
        <v/>
      </c>
      <c r="C8427" s="25" t="str">
        <f>IF(A8427="","",VLOOKUP(A8427,Tabulka3[[Číslo registrace  u jednorázové akce]:[Příjmení]],3,0))</f>
        <v/>
      </c>
      <c r="I8427" s="94"/>
      <c r="J8427" s="94"/>
      <c r="L8427" s="15"/>
      <c r="M8427" s="15"/>
      <c r="N8427" s="15"/>
    </row>
    <row r="8428" spans="2:14" s="25" customFormat="1" ht="15" customHeight="1" x14ac:dyDescent="0.3">
      <c r="B8428" s="25" t="str">
        <f>IF(A8428="","",VLOOKUP(A8428,Tabulka3[[Číslo registrace  u jednorázové akce]:[Příjmení]],2,0))</f>
        <v/>
      </c>
      <c r="C8428" s="25" t="str">
        <f>IF(A8428="","",VLOOKUP(A8428,Tabulka3[[Číslo registrace  u jednorázové akce]:[Příjmení]],3,0))</f>
        <v/>
      </c>
      <c r="I8428" s="94"/>
      <c r="J8428" s="94"/>
      <c r="L8428" s="15"/>
      <c r="M8428" s="15"/>
      <c r="N8428" s="15"/>
    </row>
    <row r="8429" spans="2:14" s="25" customFormat="1" ht="15" customHeight="1" x14ac:dyDescent="0.3">
      <c r="B8429" s="25" t="str">
        <f>IF(A8429="","",VLOOKUP(A8429,Tabulka3[[Číslo registrace  u jednorázové akce]:[Příjmení]],2,0))</f>
        <v/>
      </c>
      <c r="C8429" s="25" t="str">
        <f>IF(A8429="","",VLOOKUP(A8429,Tabulka3[[Číslo registrace  u jednorázové akce]:[Příjmení]],3,0))</f>
        <v/>
      </c>
      <c r="I8429" s="94"/>
      <c r="J8429" s="94"/>
      <c r="L8429" s="15"/>
      <c r="M8429" s="15"/>
      <c r="N8429" s="15"/>
    </row>
    <row r="8430" spans="2:14" s="25" customFormat="1" ht="15" customHeight="1" x14ac:dyDescent="0.3">
      <c r="B8430" s="25" t="str">
        <f>IF(A8430="","",VLOOKUP(A8430,Tabulka3[[Číslo registrace  u jednorázové akce]:[Příjmení]],2,0))</f>
        <v/>
      </c>
      <c r="C8430" s="25" t="str">
        <f>IF(A8430="","",VLOOKUP(A8430,Tabulka3[[Číslo registrace  u jednorázové akce]:[Příjmení]],3,0))</f>
        <v/>
      </c>
      <c r="I8430" s="94"/>
      <c r="J8430" s="94"/>
      <c r="L8430" s="15"/>
      <c r="M8430" s="15"/>
      <c r="N8430" s="15"/>
    </row>
    <row r="8431" spans="2:14" s="25" customFormat="1" ht="15" customHeight="1" x14ac:dyDescent="0.3">
      <c r="B8431" s="25" t="str">
        <f>IF(A8431="","",VLOOKUP(A8431,Tabulka3[[Číslo registrace  u jednorázové akce]:[Příjmení]],2,0))</f>
        <v/>
      </c>
      <c r="C8431" s="25" t="str">
        <f>IF(A8431="","",VLOOKUP(A8431,Tabulka3[[Číslo registrace  u jednorázové akce]:[Příjmení]],3,0))</f>
        <v/>
      </c>
      <c r="I8431" s="94"/>
      <c r="J8431" s="94"/>
      <c r="L8431" s="15"/>
      <c r="M8431" s="15"/>
      <c r="N8431" s="15"/>
    </row>
    <row r="8432" spans="2:14" s="25" customFormat="1" ht="15" customHeight="1" x14ac:dyDescent="0.3">
      <c r="B8432" s="25" t="str">
        <f>IF(A8432="","",VLOOKUP(A8432,Tabulka3[[Číslo registrace  u jednorázové akce]:[Příjmení]],2,0))</f>
        <v/>
      </c>
      <c r="C8432" s="25" t="str">
        <f>IF(A8432="","",VLOOKUP(A8432,Tabulka3[[Číslo registrace  u jednorázové akce]:[Příjmení]],3,0))</f>
        <v/>
      </c>
      <c r="I8432" s="94"/>
      <c r="J8432" s="94"/>
      <c r="L8432" s="15"/>
      <c r="M8432" s="15"/>
      <c r="N8432" s="15"/>
    </row>
    <row r="8433" spans="2:14" s="25" customFormat="1" ht="15" customHeight="1" x14ac:dyDescent="0.3">
      <c r="B8433" s="25" t="str">
        <f>IF(A8433="","",VLOOKUP(A8433,Tabulka3[[Číslo registrace  u jednorázové akce]:[Příjmení]],2,0))</f>
        <v/>
      </c>
      <c r="C8433" s="25" t="str">
        <f>IF(A8433="","",VLOOKUP(A8433,Tabulka3[[Číslo registrace  u jednorázové akce]:[Příjmení]],3,0))</f>
        <v/>
      </c>
      <c r="I8433" s="94"/>
      <c r="J8433" s="94"/>
      <c r="L8433" s="15"/>
      <c r="M8433" s="15"/>
      <c r="N8433" s="15"/>
    </row>
    <row r="8434" spans="2:14" s="25" customFormat="1" ht="15" customHeight="1" x14ac:dyDescent="0.3">
      <c r="B8434" s="25" t="str">
        <f>IF(A8434="","",VLOOKUP(A8434,Tabulka3[[Číslo registrace  u jednorázové akce]:[Příjmení]],2,0))</f>
        <v/>
      </c>
      <c r="C8434" s="25" t="str">
        <f>IF(A8434="","",VLOOKUP(A8434,Tabulka3[[Číslo registrace  u jednorázové akce]:[Příjmení]],3,0))</f>
        <v/>
      </c>
      <c r="I8434" s="94"/>
      <c r="J8434" s="94"/>
      <c r="L8434" s="15"/>
      <c r="M8434" s="15"/>
      <c r="N8434" s="15"/>
    </row>
    <row r="8435" spans="2:14" s="25" customFormat="1" ht="15" customHeight="1" x14ac:dyDescent="0.3">
      <c r="B8435" s="25" t="str">
        <f>IF(A8435="","",VLOOKUP(A8435,Tabulka3[[Číslo registrace  u jednorázové akce]:[Příjmení]],2,0))</f>
        <v/>
      </c>
      <c r="C8435" s="25" t="str">
        <f>IF(A8435="","",VLOOKUP(A8435,Tabulka3[[Číslo registrace  u jednorázové akce]:[Příjmení]],3,0))</f>
        <v/>
      </c>
      <c r="I8435" s="94"/>
      <c r="J8435" s="94"/>
      <c r="L8435" s="15"/>
      <c r="M8435" s="15"/>
      <c r="N8435" s="15"/>
    </row>
    <row r="8436" spans="2:14" s="25" customFormat="1" ht="15" customHeight="1" x14ac:dyDescent="0.3">
      <c r="B8436" s="25" t="str">
        <f>IF(A8436="","",VLOOKUP(A8436,Tabulka3[[Číslo registrace  u jednorázové akce]:[Příjmení]],2,0))</f>
        <v/>
      </c>
      <c r="C8436" s="25" t="str">
        <f>IF(A8436="","",VLOOKUP(A8436,Tabulka3[[Číslo registrace  u jednorázové akce]:[Příjmení]],3,0))</f>
        <v/>
      </c>
      <c r="I8436" s="94"/>
      <c r="J8436" s="94"/>
      <c r="L8436" s="15"/>
      <c r="M8436" s="15"/>
      <c r="N8436" s="15"/>
    </row>
    <row r="8437" spans="2:14" s="25" customFormat="1" ht="15" customHeight="1" x14ac:dyDescent="0.3">
      <c r="B8437" s="25" t="str">
        <f>IF(A8437="","",VLOOKUP(A8437,Tabulka3[[Číslo registrace  u jednorázové akce]:[Příjmení]],2,0))</f>
        <v/>
      </c>
      <c r="C8437" s="25" t="str">
        <f>IF(A8437="","",VLOOKUP(A8437,Tabulka3[[Číslo registrace  u jednorázové akce]:[Příjmení]],3,0))</f>
        <v/>
      </c>
      <c r="I8437" s="94"/>
      <c r="J8437" s="94"/>
      <c r="L8437" s="15"/>
      <c r="M8437" s="15"/>
      <c r="N8437" s="15"/>
    </row>
    <row r="8438" spans="2:14" s="25" customFormat="1" ht="15" customHeight="1" x14ac:dyDescent="0.3">
      <c r="B8438" s="25" t="str">
        <f>IF(A8438="","",VLOOKUP(A8438,Tabulka3[[Číslo registrace  u jednorázové akce]:[Příjmení]],2,0))</f>
        <v/>
      </c>
      <c r="C8438" s="25" t="str">
        <f>IF(A8438="","",VLOOKUP(A8438,Tabulka3[[Číslo registrace  u jednorázové akce]:[Příjmení]],3,0))</f>
        <v/>
      </c>
      <c r="I8438" s="94"/>
      <c r="J8438" s="94"/>
      <c r="L8438" s="15"/>
      <c r="M8438" s="15"/>
      <c r="N8438" s="15"/>
    </row>
    <row r="8439" spans="2:14" s="25" customFormat="1" ht="15" customHeight="1" x14ac:dyDescent="0.3">
      <c r="B8439" s="25" t="str">
        <f>IF(A8439="","",VLOOKUP(A8439,Tabulka3[[Číslo registrace  u jednorázové akce]:[Příjmení]],2,0))</f>
        <v/>
      </c>
      <c r="C8439" s="25" t="str">
        <f>IF(A8439="","",VLOOKUP(A8439,Tabulka3[[Číslo registrace  u jednorázové akce]:[Příjmení]],3,0))</f>
        <v/>
      </c>
      <c r="I8439" s="94"/>
      <c r="J8439" s="94"/>
      <c r="L8439" s="15"/>
      <c r="M8439" s="15"/>
      <c r="N8439" s="15"/>
    </row>
    <row r="8440" spans="2:14" s="25" customFormat="1" ht="15" customHeight="1" x14ac:dyDescent="0.3">
      <c r="B8440" s="25" t="str">
        <f>IF(A8440="","",VLOOKUP(A8440,Tabulka3[[Číslo registrace  u jednorázové akce]:[Příjmení]],2,0))</f>
        <v/>
      </c>
      <c r="C8440" s="25" t="str">
        <f>IF(A8440="","",VLOOKUP(A8440,Tabulka3[[Číslo registrace  u jednorázové akce]:[Příjmení]],3,0))</f>
        <v/>
      </c>
      <c r="I8440" s="94"/>
      <c r="J8440" s="94"/>
      <c r="L8440" s="15"/>
      <c r="M8440" s="15"/>
      <c r="N8440" s="15"/>
    </row>
    <row r="8441" spans="2:14" s="25" customFormat="1" ht="15" customHeight="1" x14ac:dyDescent="0.3">
      <c r="B8441" s="25" t="str">
        <f>IF(A8441="","",VLOOKUP(A8441,Tabulka3[[Číslo registrace  u jednorázové akce]:[Příjmení]],2,0))</f>
        <v/>
      </c>
      <c r="C8441" s="25" t="str">
        <f>IF(A8441="","",VLOOKUP(A8441,Tabulka3[[Číslo registrace  u jednorázové akce]:[Příjmení]],3,0))</f>
        <v/>
      </c>
      <c r="I8441" s="94"/>
      <c r="J8441" s="94"/>
      <c r="L8441" s="15"/>
      <c r="M8441" s="15"/>
      <c r="N8441" s="15"/>
    </row>
    <row r="8442" spans="2:14" s="25" customFormat="1" ht="15" customHeight="1" x14ac:dyDescent="0.3">
      <c r="B8442" s="25" t="str">
        <f>IF(A8442="","",VLOOKUP(A8442,Tabulka3[[Číslo registrace  u jednorázové akce]:[Příjmení]],2,0))</f>
        <v/>
      </c>
      <c r="C8442" s="25" t="str">
        <f>IF(A8442="","",VLOOKUP(A8442,Tabulka3[[Číslo registrace  u jednorázové akce]:[Příjmení]],3,0))</f>
        <v/>
      </c>
      <c r="I8442" s="94"/>
      <c r="J8442" s="94"/>
      <c r="L8442" s="15"/>
      <c r="M8442" s="15"/>
      <c r="N8442" s="15"/>
    </row>
    <row r="8443" spans="2:14" s="25" customFormat="1" ht="15" customHeight="1" x14ac:dyDescent="0.3">
      <c r="B8443" s="25" t="str">
        <f>IF(A8443="","",VLOOKUP(A8443,Tabulka3[[Číslo registrace  u jednorázové akce]:[Příjmení]],2,0))</f>
        <v/>
      </c>
      <c r="C8443" s="25" t="str">
        <f>IF(A8443="","",VLOOKUP(A8443,Tabulka3[[Číslo registrace  u jednorázové akce]:[Příjmení]],3,0))</f>
        <v/>
      </c>
      <c r="I8443" s="94"/>
      <c r="J8443" s="94"/>
      <c r="L8443" s="15"/>
      <c r="M8443" s="15"/>
      <c r="N8443" s="15"/>
    </row>
    <row r="8444" spans="2:14" s="25" customFormat="1" ht="15" customHeight="1" x14ac:dyDescent="0.3">
      <c r="B8444" s="25" t="str">
        <f>IF(A8444="","",VLOOKUP(A8444,Tabulka3[[Číslo registrace  u jednorázové akce]:[Příjmení]],2,0))</f>
        <v/>
      </c>
      <c r="C8444" s="25" t="str">
        <f>IF(A8444="","",VLOOKUP(A8444,Tabulka3[[Číslo registrace  u jednorázové akce]:[Příjmení]],3,0))</f>
        <v/>
      </c>
      <c r="I8444" s="94"/>
      <c r="J8444" s="94"/>
      <c r="L8444" s="15"/>
      <c r="M8444" s="15"/>
      <c r="N8444" s="15"/>
    </row>
    <row r="8445" spans="2:14" s="25" customFormat="1" ht="15" customHeight="1" x14ac:dyDescent="0.3">
      <c r="B8445" s="25" t="str">
        <f>IF(A8445="","",VLOOKUP(A8445,Tabulka3[[Číslo registrace  u jednorázové akce]:[Příjmení]],2,0))</f>
        <v/>
      </c>
      <c r="C8445" s="25" t="str">
        <f>IF(A8445="","",VLOOKUP(A8445,Tabulka3[[Číslo registrace  u jednorázové akce]:[Příjmení]],3,0))</f>
        <v/>
      </c>
      <c r="I8445" s="94"/>
      <c r="J8445" s="94"/>
      <c r="L8445" s="15"/>
      <c r="M8445" s="15"/>
      <c r="N8445" s="15"/>
    </row>
    <row r="8446" spans="2:14" s="25" customFormat="1" ht="15" customHeight="1" x14ac:dyDescent="0.3">
      <c r="B8446" s="25" t="str">
        <f>IF(A8446="","",VLOOKUP(A8446,Tabulka3[[Číslo registrace  u jednorázové akce]:[Příjmení]],2,0))</f>
        <v/>
      </c>
      <c r="C8446" s="25" t="str">
        <f>IF(A8446="","",VLOOKUP(A8446,Tabulka3[[Číslo registrace  u jednorázové akce]:[Příjmení]],3,0))</f>
        <v/>
      </c>
      <c r="I8446" s="94"/>
      <c r="J8446" s="94"/>
      <c r="L8446" s="15"/>
      <c r="M8446" s="15"/>
      <c r="N8446" s="15"/>
    </row>
    <row r="8447" spans="2:14" s="25" customFormat="1" ht="15" customHeight="1" x14ac:dyDescent="0.3">
      <c r="B8447" s="25" t="str">
        <f>IF(A8447="","",VLOOKUP(A8447,Tabulka3[[Číslo registrace  u jednorázové akce]:[Příjmení]],2,0))</f>
        <v/>
      </c>
      <c r="C8447" s="25" t="str">
        <f>IF(A8447="","",VLOOKUP(A8447,Tabulka3[[Číslo registrace  u jednorázové akce]:[Příjmení]],3,0))</f>
        <v/>
      </c>
      <c r="I8447" s="94"/>
      <c r="J8447" s="94"/>
      <c r="L8447" s="15"/>
      <c r="M8447" s="15"/>
      <c r="N8447" s="15"/>
    </row>
    <row r="8448" spans="2:14" s="25" customFormat="1" ht="15" customHeight="1" x14ac:dyDescent="0.3">
      <c r="B8448" s="25" t="str">
        <f>IF(A8448="","",VLOOKUP(A8448,Tabulka3[[Číslo registrace  u jednorázové akce]:[Příjmení]],2,0))</f>
        <v/>
      </c>
      <c r="C8448" s="25" t="str">
        <f>IF(A8448="","",VLOOKUP(A8448,Tabulka3[[Číslo registrace  u jednorázové akce]:[Příjmení]],3,0))</f>
        <v/>
      </c>
      <c r="I8448" s="94"/>
      <c r="J8448" s="94"/>
      <c r="L8448" s="15"/>
      <c r="M8448" s="15"/>
      <c r="N8448" s="15"/>
    </row>
    <row r="8449" spans="2:14" s="25" customFormat="1" ht="15" customHeight="1" x14ac:dyDescent="0.3">
      <c r="B8449" s="25" t="str">
        <f>IF(A8449="","",VLOOKUP(A8449,Tabulka3[[Číslo registrace  u jednorázové akce]:[Příjmení]],2,0))</f>
        <v/>
      </c>
      <c r="C8449" s="25" t="str">
        <f>IF(A8449="","",VLOOKUP(A8449,Tabulka3[[Číslo registrace  u jednorázové akce]:[Příjmení]],3,0))</f>
        <v/>
      </c>
      <c r="I8449" s="94"/>
      <c r="J8449" s="94"/>
      <c r="L8449" s="15"/>
      <c r="M8449" s="15"/>
      <c r="N8449" s="15"/>
    </row>
    <row r="8450" spans="2:14" s="25" customFormat="1" ht="15" customHeight="1" x14ac:dyDescent="0.3">
      <c r="B8450" s="25" t="str">
        <f>IF(A8450="","",VLOOKUP(A8450,Tabulka3[[Číslo registrace  u jednorázové akce]:[Příjmení]],2,0))</f>
        <v/>
      </c>
      <c r="C8450" s="25" t="str">
        <f>IF(A8450="","",VLOOKUP(A8450,Tabulka3[[Číslo registrace  u jednorázové akce]:[Příjmení]],3,0))</f>
        <v/>
      </c>
      <c r="I8450" s="94"/>
      <c r="J8450" s="94"/>
      <c r="L8450" s="15"/>
      <c r="M8450" s="15"/>
      <c r="N8450" s="15"/>
    </row>
    <row r="8451" spans="2:14" s="25" customFormat="1" ht="15" customHeight="1" x14ac:dyDescent="0.3">
      <c r="B8451" s="25" t="str">
        <f>IF(A8451="","",VLOOKUP(A8451,Tabulka3[[Číslo registrace  u jednorázové akce]:[Příjmení]],2,0))</f>
        <v/>
      </c>
      <c r="C8451" s="25" t="str">
        <f>IF(A8451="","",VLOOKUP(A8451,Tabulka3[[Číslo registrace  u jednorázové akce]:[Příjmení]],3,0))</f>
        <v/>
      </c>
      <c r="I8451" s="94"/>
      <c r="J8451" s="94"/>
      <c r="L8451" s="15"/>
      <c r="M8451" s="15"/>
      <c r="N8451" s="15"/>
    </row>
    <row r="8452" spans="2:14" s="25" customFormat="1" ht="15" customHeight="1" x14ac:dyDescent="0.3">
      <c r="B8452" s="25" t="str">
        <f>IF(A8452="","",VLOOKUP(A8452,Tabulka3[[Číslo registrace  u jednorázové akce]:[Příjmení]],2,0))</f>
        <v/>
      </c>
      <c r="C8452" s="25" t="str">
        <f>IF(A8452="","",VLOOKUP(A8452,Tabulka3[[Číslo registrace  u jednorázové akce]:[Příjmení]],3,0))</f>
        <v/>
      </c>
      <c r="I8452" s="94"/>
      <c r="J8452" s="94"/>
      <c r="L8452" s="15"/>
      <c r="M8452" s="15"/>
      <c r="N8452" s="15"/>
    </row>
    <row r="8453" spans="2:14" s="25" customFormat="1" ht="15" customHeight="1" x14ac:dyDescent="0.3">
      <c r="B8453" s="25" t="str">
        <f>IF(A8453="","",VLOOKUP(A8453,Tabulka3[[Číslo registrace  u jednorázové akce]:[Příjmení]],2,0))</f>
        <v/>
      </c>
      <c r="C8453" s="25" t="str">
        <f>IF(A8453="","",VLOOKUP(A8453,Tabulka3[[Číslo registrace  u jednorázové akce]:[Příjmení]],3,0))</f>
        <v/>
      </c>
      <c r="I8453" s="94"/>
      <c r="J8453" s="94"/>
      <c r="L8453" s="15"/>
      <c r="M8453" s="15"/>
      <c r="N8453" s="15"/>
    </row>
    <row r="8454" spans="2:14" s="25" customFormat="1" ht="15" customHeight="1" x14ac:dyDescent="0.3">
      <c r="B8454" s="25" t="str">
        <f>IF(A8454="","",VLOOKUP(A8454,Tabulka3[[Číslo registrace  u jednorázové akce]:[Příjmení]],2,0))</f>
        <v/>
      </c>
      <c r="C8454" s="25" t="str">
        <f>IF(A8454="","",VLOOKUP(A8454,Tabulka3[[Číslo registrace  u jednorázové akce]:[Příjmení]],3,0))</f>
        <v/>
      </c>
      <c r="I8454" s="94"/>
      <c r="J8454" s="94"/>
      <c r="L8454" s="15"/>
      <c r="M8454" s="15"/>
      <c r="N8454" s="15"/>
    </row>
    <row r="8455" spans="2:14" s="25" customFormat="1" ht="15" customHeight="1" x14ac:dyDescent="0.3">
      <c r="B8455" s="25" t="str">
        <f>IF(A8455="","",VLOOKUP(A8455,Tabulka3[[Číslo registrace  u jednorázové akce]:[Příjmení]],2,0))</f>
        <v/>
      </c>
      <c r="C8455" s="25" t="str">
        <f>IF(A8455="","",VLOOKUP(A8455,Tabulka3[[Číslo registrace  u jednorázové akce]:[Příjmení]],3,0))</f>
        <v/>
      </c>
      <c r="I8455" s="94"/>
      <c r="J8455" s="94"/>
      <c r="L8455" s="15"/>
      <c r="M8455" s="15"/>
      <c r="N8455" s="15"/>
    </row>
    <row r="8456" spans="2:14" s="25" customFormat="1" ht="15" customHeight="1" x14ac:dyDescent="0.3">
      <c r="B8456" s="25" t="str">
        <f>IF(A8456="","",VLOOKUP(A8456,Tabulka3[[Číslo registrace  u jednorázové akce]:[Příjmení]],2,0))</f>
        <v/>
      </c>
      <c r="C8456" s="25" t="str">
        <f>IF(A8456="","",VLOOKUP(A8456,Tabulka3[[Číslo registrace  u jednorázové akce]:[Příjmení]],3,0))</f>
        <v/>
      </c>
      <c r="I8456" s="94"/>
      <c r="J8456" s="94"/>
      <c r="L8456" s="15"/>
      <c r="M8456" s="15"/>
      <c r="N8456" s="15"/>
    </row>
    <row r="8457" spans="2:14" s="25" customFormat="1" ht="15" customHeight="1" x14ac:dyDescent="0.3">
      <c r="B8457" s="25" t="str">
        <f>IF(A8457="","",VLOOKUP(A8457,Tabulka3[[Číslo registrace  u jednorázové akce]:[Příjmení]],2,0))</f>
        <v/>
      </c>
      <c r="C8457" s="25" t="str">
        <f>IF(A8457="","",VLOOKUP(A8457,Tabulka3[[Číslo registrace  u jednorázové akce]:[Příjmení]],3,0))</f>
        <v/>
      </c>
      <c r="I8457" s="94"/>
      <c r="J8457" s="94"/>
      <c r="L8457" s="15"/>
      <c r="M8457" s="15"/>
      <c r="N8457" s="15"/>
    </row>
    <row r="8458" spans="2:14" s="25" customFormat="1" ht="15" customHeight="1" x14ac:dyDescent="0.3">
      <c r="B8458" s="25" t="str">
        <f>IF(A8458="","",VLOOKUP(A8458,Tabulka3[[Číslo registrace  u jednorázové akce]:[Příjmení]],2,0))</f>
        <v/>
      </c>
      <c r="C8458" s="25" t="str">
        <f>IF(A8458="","",VLOOKUP(A8458,Tabulka3[[Číslo registrace  u jednorázové akce]:[Příjmení]],3,0))</f>
        <v/>
      </c>
      <c r="I8458" s="94"/>
      <c r="J8458" s="94"/>
      <c r="L8458" s="15"/>
      <c r="M8458" s="15"/>
      <c r="N8458" s="15"/>
    </row>
    <row r="8459" spans="2:14" s="25" customFormat="1" ht="15" customHeight="1" x14ac:dyDescent="0.3">
      <c r="B8459" s="25" t="str">
        <f>IF(A8459="","",VLOOKUP(A8459,Tabulka3[[Číslo registrace  u jednorázové akce]:[Příjmení]],2,0))</f>
        <v/>
      </c>
      <c r="C8459" s="25" t="str">
        <f>IF(A8459="","",VLOOKUP(A8459,Tabulka3[[Číslo registrace  u jednorázové akce]:[Příjmení]],3,0))</f>
        <v/>
      </c>
      <c r="I8459" s="94"/>
      <c r="J8459" s="94"/>
      <c r="L8459" s="15"/>
      <c r="M8459" s="15"/>
      <c r="N8459" s="15"/>
    </row>
    <row r="8460" spans="2:14" s="25" customFormat="1" ht="15" customHeight="1" x14ac:dyDescent="0.3">
      <c r="B8460" s="25" t="str">
        <f>IF(A8460="","",VLOOKUP(A8460,Tabulka3[[Číslo registrace  u jednorázové akce]:[Příjmení]],2,0))</f>
        <v/>
      </c>
      <c r="C8460" s="25" t="str">
        <f>IF(A8460="","",VLOOKUP(A8460,Tabulka3[[Číslo registrace  u jednorázové akce]:[Příjmení]],3,0))</f>
        <v/>
      </c>
      <c r="I8460" s="94"/>
      <c r="J8460" s="94"/>
      <c r="L8460" s="15"/>
      <c r="M8460" s="15"/>
      <c r="N8460" s="15"/>
    </row>
    <row r="8461" spans="2:14" s="25" customFormat="1" ht="15" customHeight="1" x14ac:dyDescent="0.3">
      <c r="B8461" s="25" t="str">
        <f>IF(A8461="","",VLOOKUP(A8461,Tabulka3[[Číslo registrace  u jednorázové akce]:[Příjmení]],2,0))</f>
        <v/>
      </c>
      <c r="C8461" s="25" t="str">
        <f>IF(A8461="","",VLOOKUP(A8461,Tabulka3[[Číslo registrace  u jednorázové akce]:[Příjmení]],3,0))</f>
        <v/>
      </c>
      <c r="I8461" s="94"/>
      <c r="J8461" s="94"/>
      <c r="L8461" s="15"/>
      <c r="M8461" s="15"/>
      <c r="N8461" s="15"/>
    </row>
    <row r="8462" spans="2:14" s="25" customFormat="1" ht="15" customHeight="1" x14ac:dyDescent="0.3">
      <c r="B8462" s="25" t="str">
        <f>IF(A8462="","",VLOOKUP(A8462,Tabulka3[[Číslo registrace  u jednorázové akce]:[Příjmení]],2,0))</f>
        <v/>
      </c>
      <c r="C8462" s="25" t="str">
        <f>IF(A8462="","",VLOOKUP(A8462,Tabulka3[[Číslo registrace  u jednorázové akce]:[Příjmení]],3,0))</f>
        <v/>
      </c>
      <c r="I8462" s="94"/>
      <c r="J8462" s="94"/>
      <c r="L8462" s="15"/>
      <c r="M8462" s="15"/>
      <c r="N8462" s="15"/>
    </row>
    <row r="8463" spans="2:14" s="25" customFormat="1" ht="15" customHeight="1" x14ac:dyDescent="0.3">
      <c r="B8463" s="25" t="str">
        <f>IF(A8463="","",VLOOKUP(A8463,Tabulka3[[Číslo registrace  u jednorázové akce]:[Příjmení]],2,0))</f>
        <v/>
      </c>
      <c r="C8463" s="25" t="str">
        <f>IF(A8463="","",VLOOKUP(A8463,Tabulka3[[Číslo registrace  u jednorázové akce]:[Příjmení]],3,0))</f>
        <v/>
      </c>
      <c r="I8463" s="94"/>
      <c r="J8463" s="94"/>
      <c r="L8463" s="15"/>
      <c r="M8463" s="15"/>
      <c r="N8463" s="15"/>
    </row>
    <row r="8464" spans="2:14" s="25" customFormat="1" ht="15" customHeight="1" x14ac:dyDescent="0.3">
      <c r="B8464" s="25" t="str">
        <f>IF(A8464="","",VLOOKUP(A8464,Tabulka3[[Číslo registrace  u jednorázové akce]:[Příjmení]],2,0))</f>
        <v/>
      </c>
      <c r="C8464" s="25" t="str">
        <f>IF(A8464="","",VLOOKUP(A8464,Tabulka3[[Číslo registrace  u jednorázové akce]:[Příjmení]],3,0))</f>
        <v/>
      </c>
      <c r="I8464" s="94"/>
      <c r="J8464" s="94"/>
      <c r="L8464" s="15"/>
      <c r="M8464" s="15"/>
      <c r="N8464" s="15"/>
    </row>
    <row r="8465" spans="2:14" s="25" customFormat="1" ht="15" customHeight="1" x14ac:dyDescent="0.3">
      <c r="B8465" s="25" t="str">
        <f>IF(A8465="","",VLOOKUP(A8465,Tabulka3[[Číslo registrace  u jednorázové akce]:[Příjmení]],2,0))</f>
        <v/>
      </c>
      <c r="C8465" s="25" t="str">
        <f>IF(A8465="","",VLOOKUP(A8465,Tabulka3[[Číslo registrace  u jednorázové akce]:[Příjmení]],3,0))</f>
        <v/>
      </c>
      <c r="I8465" s="94"/>
      <c r="J8465" s="94"/>
      <c r="L8465" s="15"/>
      <c r="M8465" s="15"/>
      <c r="N8465" s="15"/>
    </row>
    <row r="8466" spans="2:14" s="25" customFormat="1" ht="15" customHeight="1" x14ac:dyDescent="0.3">
      <c r="B8466" s="25" t="str">
        <f>IF(A8466="","",VLOOKUP(A8466,Tabulka3[[Číslo registrace  u jednorázové akce]:[Příjmení]],2,0))</f>
        <v/>
      </c>
      <c r="C8466" s="25" t="str">
        <f>IF(A8466="","",VLOOKUP(A8466,Tabulka3[[Číslo registrace  u jednorázové akce]:[Příjmení]],3,0))</f>
        <v/>
      </c>
      <c r="I8466" s="94"/>
      <c r="J8466" s="94"/>
      <c r="L8466" s="15"/>
      <c r="M8466" s="15"/>
      <c r="N8466" s="15"/>
    </row>
    <row r="8467" spans="2:14" s="25" customFormat="1" ht="15" customHeight="1" x14ac:dyDescent="0.3">
      <c r="B8467" s="25" t="str">
        <f>IF(A8467="","",VLOOKUP(A8467,Tabulka3[[Číslo registrace  u jednorázové akce]:[Příjmení]],2,0))</f>
        <v/>
      </c>
      <c r="C8467" s="25" t="str">
        <f>IF(A8467="","",VLOOKUP(A8467,Tabulka3[[Číslo registrace  u jednorázové akce]:[Příjmení]],3,0))</f>
        <v/>
      </c>
      <c r="I8467" s="94"/>
      <c r="J8467" s="94"/>
      <c r="L8467" s="15"/>
      <c r="M8467" s="15"/>
      <c r="N8467" s="15"/>
    </row>
    <row r="8468" spans="2:14" s="25" customFormat="1" ht="15" customHeight="1" x14ac:dyDescent="0.3">
      <c r="B8468" s="25" t="str">
        <f>IF(A8468="","",VLOOKUP(A8468,Tabulka3[[Číslo registrace  u jednorázové akce]:[Příjmení]],2,0))</f>
        <v/>
      </c>
      <c r="C8468" s="25" t="str">
        <f>IF(A8468="","",VLOOKUP(A8468,Tabulka3[[Číslo registrace  u jednorázové akce]:[Příjmení]],3,0))</f>
        <v/>
      </c>
      <c r="I8468" s="94"/>
      <c r="J8468" s="94"/>
      <c r="L8468" s="15"/>
      <c r="M8468" s="15"/>
      <c r="N8468" s="15"/>
    </row>
    <row r="8469" spans="2:14" s="25" customFormat="1" ht="15" customHeight="1" x14ac:dyDescent="0.3">
      <c r="B8469" s="25" t="str">
        <f>IF(A8469="","",VLOOKUP(A8469,Tabulka3[[Číslo registrace  u jednorázové akce]:[Příjmení]],2,0))</f>
        <v/>
      </c>
      <c r="C8469" s="25" t="str">
        <f>IF(A8469="","",VLOOKUP(A8469,Tabulka3[[Číslo registrace  u jednorázové akce]:[Příjmení]],3,0))</f>
        <v/>
      </c>
      <c r="I8469" s="94"/>
      <c r="J8469" s="94"/>
      <c r="L8469" s="15"/>
      <c r="M8469" s="15"/>
      <c r="N8469" s="15"/>
    </row>
    <row r="8470" spans="2:14" s="25" customFormat="1" ht="15" customHeight="1" x14ac:dyDescent="0.3">
      <c r="B8470" s="25" t="str">
        <f>IF(A8470="","",VLOOKUP(A8470,Tabulka3[[Číslo registrace  u jednorázové akce]:[Příjmení]],2,0))</f>
        <v/>
      </c>
      <c r="C8470" s="25" t="str">
        <f>IF(A8470="","",VLOOKUP(A8470,Tabulka3[[Číslo registrace  u jednorázové akce]:[Příjmení]],3,0))</f>
        <v/>
      </c>
      <c r="I8470" s="94"/>
      <c r="J8470" s="94"/>
      <c r="L8470" s="15"/>
      <c r="M8470" s="15"/>
      <c r="N8470" s="15"/>
    </row>
    <row r="8471" spans="2:14" s="25" customFormat="1" ht="15" customHeight="1" x14ac:dyDescent="0.3">
      <c r="B8471" s="25" t="str">
        <f>IF(A8471="","",VLOOKUP(A8471,Tabulka3[[Číslo registrace  u jednorázové akce]:[Příjmení]],2,0))</f>
        <v/>
      </c>
      <c r="C8471" s="25" t="str">
        <f>IF(A8471="","",VLOOKUP(A8471,Tabulka3[[Číslo registrace  u jednorázové akce]:[Příjmení]],3,0))</f>
        <v/>
      </c>
      <c r="I8471" s="94"/>
      <c r="J8471" s="94"/>
      <c r="L8471" s="15"/>
      <c r="M8471" s="15"/>
      <c r="N8471" s="15"/>
    </row>
    <row r="8472" spans="2:14" s="25" customFormat="1" ht="15" customHeight="1" x14ac:dyDescent="0.3">
      <c r="B8472" s="25" t="str">
        <f>IF(A8472="","",VLOOKUP(A8472,Tabulka3[[Číslo registrace  u jednorázové akce]:[Příjmení]],2,0))</f>
        <v/>
      </c>
      <c r="C8472" s="25" t="str">
        <f>IF(A8472="","",VLOOKUP(A8472,Tabulka3[[Číslo registrace  u jednorázové akce]:[Příjmení]],3,0))</f>
        <v/>
      </c>
      <c r="I8472" s="94"/>
      <c r="J8472" s="94"/>
      <c r="L8472" s="15"/>
      <c r="M8472" s="15"/>
      <c r="N8472" s="15"/>
    </row>
    <row r="8473" spans="2:14" s="25" customFormat="1" ht="15" customHeight="1" x14ac:dyDescent="0.3">
      <c r="B8473" s="25" t="str">
        <f>IF(A8473="","",VLOOKUP(A8473,Tabulka3[[Číslo registrace  u jednorázové akce]:[Příjmení]],2,0))</f>
        <v/>
      </c>
      <c r="C8473" s="25" t="str">
        <f>IF(A8473="","",VLOOKUP(A8473,Tabulka3[[Číslo registrace  u jednorázové akce]:[Příjmení]],3,0))</f>
        <v/>
      </c>
      <c r="I8473" s="94"/>
      <c r="J8473" s="94"/>
      <c r="L8473" s="15"/>
      <c r="M8473" s="15"/>
      <c r="N8473" s="15"/>
    </row>
    <row r="8474" spans="2:14" s="25" customFormat="1" ht="15" customHeight="1" x14ac:dyDescent="0.3">
      <c r="B8474" s="25" t="str">
        <f>IF(A8474="","",VLOOKUP(A8474,Tabulka3[[Číslo registrace  u jednorázové akce]:[Příjmení]],2,0))</f>
        <v/>
      </c>
      <c r="C8474" s="25" t="str">
        <f>IF(A8474="","",VLOOKUP(A8474,Tabulka3[[Číslo registrace  u jednorázové akce]:[Příjmení]],3,0))</f>
        <v/>
      </c>
      <c r="I8474" s="94"/>
      <c r="J8474" s="94"/>
      <c r="L8474" s="15"/>
      <c r="M8474" s="15"/>
      <c r="N8474" s="15"/>
    </row>
    <row r="8475" spans="2:14" s="25" customFormat="1" ht="15" customHeight="1" x14ac:dyDescent="0.3">
      <c r="B8475" s="25" t="str">
        <f>IF(A8475="","",VLOOKUP(A8475,Tabulka3[[Číslo registrace  u jednorázové akce]:[Příjmení]],2,0))</f>
        <v/>
      </c>
      <c r="C8475" s="25" t="str">
        <f>IF(A8475="","",VLOOKUP(A8475,Tabulka3[[Číslo registrace  u jednorázové akce]:[Příjmení]],3,0))</f>
        <v/>
      </c>
      <c r="I8475" s="94"/>
      <c r="J8475" s="94"/>
      <c r="L8475" s="15"/>
      <c r="M8475" s="15"/>
      <c r="N8475" s="15"/>
    </row>
    <row r="8476" spans="2:14" s="25" customFormat="1" ht="15" customHeight="1" x14ac:dyDescent="0.3">
      <c r="B8476" s="25" t="str">
        <f>IF(A8476="","",VLOOKUP(A8476,Tabulka3[[Číslo registrace  u jednorázové akce]:[Příjmení]],2,0))</f>
        <v/>
      </c>
      <c r="C8476" s="25" t="str">
        <f>IF(A8476="","",VLOOKUP(A8476,Tabulka3[[Číslo registrace  u jednorázové akce]:[Příjmení]],3,0))</f>
        <v/>
      </c>
      <c r="I8476" s="94"/>
      <c r="J8476" s="94"/>
      <c r="L8476" s="15"/>
      <c r="M8476" s="15"/>
      <c r="N8476" s="15"/>
    </row>
    <row r="8477" spans="2:14" s="25" customFormat="1" ht="15" customHeight="1" x14ac:dyDescent="0.3">
      <c r="B8477" s="25" t="str">
        <f>IF(A8477="","",VLOOKUP(A8477,Tabulka3[[Číslo registrace  u jednorázové akce]:[Příjmení]],2,0))</f>
        <v/>
      </c>
      <c r="C8477" s="25" t="str">
        <f>IF(A8477="","",VLOOKUP(A8477,Tabulka3[[Číslo registrace  u jednorázové akce]:[Příjmení]],3,0))</f>
        <v/>
      </c>
      <c r="I8477" s="94"/>
      <c r="J8477" s="94"/>
      <c r="L8477" s="15"/>
      <c r="M8477" s="15"/>
      <c r="N8477" s="15"/>
    </row>
    <row r="8478" spans="2:14" s="25" customFormat="1" ht="15" customHeight="1" x14ac:dyDescent="0.3">
      <c r="B8478" s="25" t="str">
        <f>IF(A8478="","",VLOOKUP(A8478,Tabulka3[[Číslo registrace  u jednorázové akce]:[Příjmení]],2,0))</f>
        <v/>
      </c>
      <c r="C8478" s="25" t="str">
        <f>IF(A8478="","",VLOOKUP(A8478,Tabulka3[[Číslo registrace  u jednorázové akce]:[Příjmení]],3,0))</f>
        <v/>
      </c>
      <c r="I8478" s="94"/>
      <c r="J8478" s="94"/>
      <c r="L8478" s="15"/>
      <c r="M8478" s="15"/>
      <c r="N8478" s="15"/>
    </row>
    <row r="8479" spans="2:14" s="25" customFormat="1" ht="15" customHeight="1" x14ac:dyDescent="0.3">
      <c r="B8479" s="25" t="str">
        <f>IF(A8479="","",VLOOKUP(A8479,Tabulka3[[Číslo registrace  u jednorázové akce]:[Příjmení]],2,0))</f>
        <v/>
      </c>
      <c r="C8479" s="25" t="str">
        <f>IF(A8479="","",VLOOKUP(A8479,Tabulka3[[Číslo registrace  u jednorázové akce]:[Příjmení]],3,0))</f>
        <v/>
      </c>
      <c r="I8479" s="94"/>
      <c r="J8479" s="94"/>
      <c r="L8479" s="15"/>
      <c r="M8479" s="15"/>
      <c r="N8479" s="15"/>
    </row>
    <row r="8480" spans="2:14" s="25" customFormat="1" ht="15" customHeight="1" x14ac:dyDescent="0.3">
      <c r="B8480" s="25" t="str">
        <f>IF(A8480="","",VLOOKUP(A8480,Tabulka3[[Číslo registrace  u jednorázové akce]:[Příjmení]],2,0))</f>
        <v/>
      </c>
      <c r="C8480" s="25" t="str">
        <f>IF(A8480="","",VLOOKUP(A8480,Tabulka3[[Číslo registrace  u jednorázové akce]:[Příjmení]],3,0))</f>
        <v/>
      </c>
      <c r="I8480" s="94"/>
      <c r="J8480" s="94"/>
      <c r="L8480" s="15"/>
      <c r="M8480" s="15"/>
      <c r="N8480" s="15"/>
    </row>
    <row r="8481" spans="2:14" s="25" customFormat="1" ht="15" customHeight="1" x14ac:dyDescent="0.3">
      <c r="B8481" s="25" t="str">
        <f>IF(A8481="","",VLOOKUP(A8481,Tabulka3[[Číslo registrace  u jednorázové akce]:[Příjmení]],2,0))</f>
        <v/>
      </c>
      <c r="C8481" s="25" t="str">
        <f>IF(A8481="","",VLOOKUP(A8481,Tabulka3[[Číslo registrace  u jednorázové akce]:[Příjmení]],3,0))</f>
        <v/>
      </c>
      <c r="I8481" s="94"/>
      <c r="J8481" s="94"/>
      <c r="L8481" s="15"/>
      <c r="M8481" s="15"/>
      <c r="N8481" s="15"/>
    </row>
    <row r="8482" spans="2:14" s="25" customFormat="1" ht="15" customHeight="1" x14ac:dyDescent="0.3">
      <c r="B8482" s="25" t="str">
        <f>IF(A8482="","",VLOOKUP(A8482,Tabulka3[[Číslo registrace  u jednorázové akce]:[Příjmení]],2,0))</f>
        <v/>
      </c>
      <c r="C8482" s="25" t="str">
        <f>IF(A8482="","",VLOOKUP(A8482,Tabulka3[[Číslo registrace  u jednorázové akce]:[Příjmení]],3,0))</f>
        <v/>
      </c>
      <c r="I8482" s="94"/>
      <c r="J8482" s="94"/>
      <c r="L8482" s="15"/>
      <c r="M8482" s="15"/>
      <c r="N8482" s="15"/>
    </row>
    <row r="8483" spans="2:14" s="25" customFormat="1" ht="15" customHeight="1" x14ac:dyDescent="0.3">
      <c r="B8483" s="25" t="str">
        <f>IF(A8483="","",VLOOKUP(A8483,Tabulka3[[Číslo registrace  u jednorázové akce]:[Příjmení]],2,0))</f>
        <v/>
      </c>
      <c r="C8483" s="25" t="str">
        <f>IF(A8483="","",VLOOKUP(A8483,Tabulka3[[Číslo registrace  u jednorázové akce]:[Příjmení]],3,0))</f>
        <v/>
      </c>
      <c r="I8483" s="94"/>
      <c r="J8483" s="94"/>
      <c r="L8483" s="15"/>
      <c r="M8483" s="15"/>
      <c r="N8483" s="15"/>
    </row>
    <row r="8484" spans="2:14" s="25" customFormat="1" ht="15" customHeight="1" x14ac:dyDescent="0.3">
      <c r="B8484" s="25" t="str">
        <f>IF(A8484="","",VLOOKUP(A8484,Tabulka3[[Číslo registrace  u jednorázové akce]:[Příjmení]],2,0))</f>
        <v/>
      </c>
      <c r="C8484" s="25" t="str">
        <f>IF(A8484="","",VLOOKUP(A8484,Tabulka3[[Číslo registrace  u jednorázové akce]:[Příjmení]],3,0))</f>
        <v/>
      </c>
      <c r="I8484" s="94"/>
      <c r="J8484" s="94"/>
      <c r="L8484" s="15"/>
      <c r="M8484" s="15"/>
      <c r="N8484" s="15"/>
    </row>
    <row r="8485" spans="2:14" s="25" customFormat="1" ht="15" customHeight="1" x14ac:dyDescent="0.3">
      <c r="B8485" s="25" t="str">
        <f>IF(A8485="","",VLOOKUP(A8485,Tabulka3[[Číslo registrace  u jednorázové akce]:[Příjmení]],2,0))</f>
        <v/>
      </c>
      <c r="C8485" s="25" t="str">
        <f>IF(A8485="","",VLOOKUP(A8485,Tabulka3[[Číslo registrace  u jednorázové akce]:[Příjmení]],3,0))</f>
        <v/>
      </c>
      <c r="I8485" s="94"/>
      <c r="J8485" s="94"/>
      <c r="L8485" s="15"/>
      <c r="M8485" s="15"/>
      <c r="N8485" s="15"/>
    </row>
    <row r="8486" spans="2:14" s="25" customFormat="1" ht="15" customHeight="1" x14ac:dyDescent="0.3">
      <c r="B8486" s="25" t="str">
        <f>IF(A8486="","",VLOOKUP(A8486,Tabulka3[[Číslo registrace  u jednorázové akce]:[Příjmení]],2,0))</f>
        <v/>
      </c>
      <c r="C8486" s="25" t="str">
        <f>IF(A8486="","",VLOOKUP(A8486,Tabulka3[[Číslo registrace  u jednorázové akce]:[Příjmení]],3,0))</f>
        <v/>
      </c>
      <c r="I8486" s="94"/>
      <c r="J8486" s="94"/>
      <c r="L8486" s="15"/>
      <c r="M8486" s="15"/>
      <c r="N8486" s="15"/>
    </row>
    <row r="8487" spans="2:14" s="25" customFormat="1" ht="15" customHeight="1" x14ac:dyDescent="0.3">
      <c r="B8487" s="25" t="str">
        <f>IF(A8487="","",VLOOKUP(A8487,Tabulka3[[Číslo registrace  u jednorázové akce]:[Příjmení]],2,0))</f>
        <v/>
      </c>
      <c r="C8487" s="25" t="str">
        <f>IF(A8487="","",VLOOKUP(A8487,Tabulka3[[Číslo registrace  u jednorázové akce]:[Příjmení]],3,0))</f>
        <v/>
      </c>
      <c r="I8487" s="94"/>
      <c r="J8487" s="94"/>
      <c r="L8487" s="15"/>
      <c r="M8487" s="15"/>
      <c r="N8487" s="15"/>
    </row>
    <row r="8488" spans="2:14" s="25" customFormat="1" ht="15" customHeight="1" x14ac:dyDescent="0.3">
      <c r="B8488" s="25" t="str">
        <f>IF(A8488="","",VLOOKUP(A8488,Tabulka3[[Číslo registrace  u jednorázové akce]:[Příjmení]],2,0))</f>
        <v/>
      </c>
      <c r="C8488" s="25" t="str">
        <f>IF(A8488="","",VLOOKUP(A8488,Tabulka3[[Číslo registrace  u jednorázové akce]:[Příjmení]],3,0))</f>
        <v/>
      </c>
      <c r="I8488" s="94"/>
      <c r="J8488" s="94"/>
      <c r="L8488" s="15"/>
      <c r="M8488" s="15"/>
      <c r="N8488" s="15"/>
    </row>
    <row r="8489" spans="2:14" s="25" customFormat="1" ht="15" customHeight="1" x14ac:dyDescent="0.3">
      <c r="B8489" s="25" t="str">
        <f>IF(A8489="","",VLOOKUP(A8489,Tabulka3[[Číslo registrace  u jednorázové akce]:[Příjmení]],2,0))</f>
        <v/>
      </c>
      <c r="C8489" s="25" t="str">
        <f>IF(A8489="","",VLOOKUP(A8489,Tabulka3[[Číslo registrace  u jednorázové akce]:[Příjmení]],3,0))</f>
        <v/>
      </c>
      <c r="I8489" s="94"/>
      <c r="J8489" s="94"/>
      <c r="L8489" s="15"/>
      <c r="M8489" s="15"/>
      <c r="N8489" s="15"/>
    </row>
    <row r="8490" spans="2:14" s="25" customFormat="1" ht="15" customHeight="1" x14ac:dyDescent="0.3">
      <c r="B8490" s="25" t="str">
        <f>IF(A8490="","",VLOOKUP(A8490,Tabulka3[[Číslo registrace  u jednorázové akce]:[Příjmení]],2,0))</f>
        <v/>
      </c>
      <c r="C8490" s="25" t="str">
        <f>IF(A8490="","",VLOOKUP(A8490,Tabulka3[[Číslo registrace  u jednorázové akce]:[Příjmení]],3,0))</f>
        <v/>
      </c>
      <c r="I8490" s="94"/>
      <c r="J8490" s="94"/>
      <c r="L8490" s="15"/>
      <c r="M8490" s="15"/>
      <c r="N8490" s="15"/>
    </row>
    <row r="8491" spans="2:14" s="25" customFormat="1" ht="15" customHeight="1" x14ac:dyDescent="0.3">
      <c r="B8491" s="25" t="str">
        <f>IF(A8491="","",VLOOKUP(A8491,Tabulka3[[Číslo registrace  u jednorázové akce]:[Příjmení]],2,0))</f>
        <v/>
      </c>
      <c r="C8491" s="25" t="str">
        <f>IF(A8491="","",VLOOKUP(A8491,Tabulka3[[Číslo registrace  u jednorázové akce]:[Příjmení]],3,0))</f>
        <v/>
      </c>
      <c r="I8491" s="94"/>
      <c r="J8491" s="94"/>
      <c r="L8491" s="15"/>
      <c r="M8491" s="15"/>
      <c r="N8491" s="15"/>
    </row>
    <row r="8492" spans="2:14" s="25" customFormat="1" ht="15" customHeight="1" x14ac:dyDescent="0.3">
      <c r="B8492" s="25" t="str">
        <f>IF(A8492="","",VLOOKUP(A8492,Tabulka3[[Číslo registrace  u jednorázové akce]:[Příjmení]],2,0))</f>
        <v/>
      </c>
      <c r="C8492" s="25" t="str">
        <f>IF(A8492="","",VLOOKUP(A8492,Tabulka3[[Číslo registrace  u jednorázové akce]:[Příjmení]],3,0))</f>
        <v/>
      </c>
      <c r="I8492" s="94"/>
      <c r="J8492" s="94"/>
      <c r="L8492" s="15"/>
      <c r="M8492" s="15"/>
      <c r="N8492" s="15"/>
    </row>
    <row r="8493" spans="2:14" s="25" customFormat="1" ht="15" customHeight="1" x14ac:dyDescent="0.3">
      <c r="B8493" s="25" t="str">
        <f>IF(A8493="","",VLOOKUP(A8493,Tabulka3[[Číslo registrace  u jednorázové akce]:[Příjmení]],2,0))</f>
        <v/>
      </c>
      <c r="C8493" s="25" t="str">
        <f>IF(A8493="","",VLOOKUP(A8493,Tabulka3[[Číslo registrace  u jednorázové akce]:[Příjmení]],3,0))</f>
        <v/>
      </c>
      <c r="I8493" s="94"/>
      <c r="J8493" s="94"/>
      <c r="L8493" s="15"/>
      <c r="M8493" s="15"/>
      <c r="N8493" s="15"/>
    </row>
    <row r="8494" spans="2:14" s="25" customFormat="1" ht="15" customHeight="1" x14ac:dyDescent="0.3">
      <c r="B8494" s="25" t="str">
        <f>IF(A8494="","",VLOOKUP(A8494,Tabulka3[[Číslo registrace  u jednorázové akce]:[Příjmení]],2,0))</f>
        <v/>
      </c>
      <c r="C8494" s="25" t="str">
        <f>IF(A8494="","",VLOOKUP(A8494,Tabulka3[[Číslo registrace  u jednorázové akce]:[Příjmení]],3,0))</f>
        <v/>
      </c>
      <c r="I8494" s="94"/>
      <c r="J8494" s="94"/>
      <c r="L8494" s="15"/>
      <c r="M8494" s="15"/>
      <c r="N8494" s="15"/>
    </row>
    <row r="8495" spans="2:14" s="25" customFormat="1" ht="15" customHeight="1" x14ac:dyDescent="0.3">
      <c r="B8495" s="25" t="str">
        <f>IF(A8495="","",VLOOKUP(A8495,Tabulka3[[Číslo registrace  u jednorázové akce]:[Příjmení]],2,0))</f>
        <v/>
      </c>
      <c r="C8495" s="25" t="str">
        <f>IF(A8495="","",VLOOKUP(A8495,Tabulka3[[Číslo registrace  u jednorázové akce]:[Příjmení]],3,0))</f>
        <v/>
      </c>
      <c r="I8495" s="94"/>
      <c r="J8495" s="94"/>
      <c r="L8495" s="15"/>
      <c r="M8495" s="15"/>
      <c r="N8495" s="15"/>
    </row>
    <row r="8496" spans="2:14" s="25" customFormat="1" ht="15" customHeight="1" x14ac:dyDescent="0.3">
      <c r="B8496" s="25" t="str">
        <f>IF(A8496="","",VLOOKUP(A8496,Tabulka3[[Číslo registrace  u jednorázové akce]:[Příjmení]],2,0))</f>
        <v/>
      </c>
      <c r="C8496" s="25" t="str">
        <f>IF(A8496="","",VLOOKUP(A8496,Tabulka3[[Číslo registrace  u jednorázové akce]:[Příjmení]],3,0))</f>
        <v/>
      </c>
      <c r="I8496" s="94"/>
      <c r="J8496" s="94"/>
      <c r="L8496" s="15"/>
      <c r="M8496" s="15"/>
      <c r="N8496" s="15"/>
    </row>
    <row r="8497" spans="2:14" s="25" customFormat="1" ht="15" customHeight="1" x14ac:dyDescent="0.3">
      <c r="B8497" s="25" t="str">
        <f>IF(A8497="","",VLOOKUP(A8497,Tabulka3[[Číslo registrace  u jednorázové akce]:[Příjmení]],2,0))</f>
        <v/>
      </c>
      <c r="C8497" s="25" t="str">
        <f>IF(A8497="","",VLOOKUP(A8497,Tabulka3[[Číslo registrace  u jednorázové akce]:[Příjmení]],3,0))</f>
        <v/>
      </c>
      <c r="I8497" s="94"/>
      <c r="J8497" s="94"/>
      <c r="L8497" s="15"/>
      <c r="M8497" s="15"/>
      <c r="N8497" s="15"/>
    </row>
    <row r="8498" spans="2:14" s="25" customFormat="1" ht="15" customHeight="1" x14ac:dyDescent="0.3">
      <c r="B8498" s="25" t="str">
        <f>IF(A8498="","",VLOOKUP(A8498,Tabulka3[[Číslo registrace  u jednorázové akce]:[Příjmení]],2,0))</f>
        <v/>
      </c>
      <c r="C8498" s="25" t="str">
        <f>IF(A8498="","",VLOOKUP(A8498,Tabulka3[[Číslo registrace  u jednorázové akce]:[Příjmení]],3,0))</f>
        <v/>
      </c>
      <c r="I8498" s="94"/>
      <c r="J8498" s="94"/>
      <c r="L8498" s="15"/>
      <c r="M8498" s="15"/>
      <c r="N8498" s="15"/>
    </row>
    <row r="8499" spans="2:14" s="25" customFormat="1" ht="15" customHeight="1" x14ac:dyDescent="0.3">
      <c r="B8499" s="25" t="str">
        <f>IF(A8499="","",VLOOKUP(A8499,Tabulka3[[Číslo registrace  u jednorázové akce]:[Příjmení]],2,0))</f>
        <v/>
      </c>
      <c r="C8499" s="25" t="str">
        <f>IF(A8499="","",VLOOKUP(A8499,Tabulka3[[Číslo registrace  u jednorázové akce]:[Příjmení]],3,0))</f>
        <v/>
      </c>
      <c r="I8499" s="94"/>
      <c r="J8499" s="94"/>
      <c r="L8499" s="15"/>
      <c r="M8499" s="15"/>
      <c r="N8499" s="15"/>
    </row>
    <row r="8500" spans="2:14" s="25" customFormat="1" ht="15" customHeight="1" x14ac:dyDescent="0.3">
      <c r="B8500" s="25" t="str">
        <f>IF(A8500="","",VLOOKUP(A8500,Tabulka3[[Číslo registrace  u jednorázové akce]:[Příjmení]],2,0))</f>
        <v/>
      </c>
      <c r="C8500" s="25" t="str">
        <f>IF(A8500="","",VLOOKUP(A8500,Tabulka3[[Číslo registrace  u jednorázové akce]:[Příjmení]],3,0))</f>
        <v/>
      </c>
      <c r="I8500" s="94"/>
      <c r="J8500" s="94"/>
      <c r="L8500" s="15"/>
      <c r="M8500" s="15"/>
      <c r="N8500" s="15"/>
    </row>
    <row r="8501" spans="2:14" s="25" customFormat="1" ht="15" customHeight="1" x14ac:dyDescent="0.3">
      <c r="B8501" s="25" t="str">
        <f>IF(A8501="","",VLOOKUP(A8501,Tabulka3[[Číslo registrace  u jednorázové akce]:[Příjmení]],2,0))</f>
        <v/>
      </c>
      <c r="C8501" s="25" t="str">
        <f>IF(A8501="","",VLOOKUP(A8501,Tabulka3[[Číslo registrace  u jednorázové akce]:[Příjmení]],3,0))</f>
        <v/>
      </c>
      <c r="I8501" s="94"/>
      <c r="J8501" s="94"/>
      <c r="L8501" s="15"/>
      <c r="M8501" s="15"/>
      <c r="N8501" s="15"/>
    </row>
    <row r="8502" spans="2:14" s="25" customFormat="1" ht="15" customHeight="1" x14ac:dyDescent="0.3">
      <c r="B8502" s="25" t="str">
        <f>IF(A8502="","",VLOOKUP(A8502,Tabulka3[[Číslo registrace  u jednorázové akce]:[Příjmení]],2,0))</f>
        <v/>
      </c>
      <c r="C8502" s="25" t="str">
        <f>IF(A8502="","",VLOOKUP(A8502,Tabulka3[[Číslo registrace  u jednorázové akce]:[Příjmení]],3,0))</f>
        <v/>
      </c>
      <c r="I8502" s="94"/>
      <c r="J8502" s="94"/>
      <c r="L8502" s="15"/>
      <c r="M8502" s="15"/>
      <c r="N8502" s="15"/>
    </row>
    <row r="8503" spans="2:14" s="25" customFormat="1" ht="15" customHeight="1" x14ac:dyDescent="0.3">
      <c r="B8503" s="25" t="str">
        <f>IF(A8503="","",VLOOKUP(A8503,Tabulka3[[Číslo registrace  u jednorázové akce]:[Příjmení]],2,0))</f>
        <v/>
      </c>
      <c r="C8503" s="25" t="str">
        <f>IF(A8503="","",VLOOKUP(A8503,Tabulka3[[Číslo registrace  u jednorázové akce]:[Příjmení]],3,0))</f>
        <v/>
      </c>
      <c r="I8503" s="94"/>
      <c r="J8503" s="94"/>
      <c r="L8503" s="15"/>
      <c r="M8503" s="15"/>
      <c r="N8503" s="15"/>
    </row>
    <row r="8504" spans="2:14" s="25" customFormat="1" ht="15" customHeight="1" x14ac:dyDescent="0.3">
      <c r="B8504" s="25" t="str">
        <f>IF(A8504="","",VLOOKUP(A8504,Tabulka3[[Číslo registrace  u jednorázové akce]:[Příjmení]],2,0))</f>
        <v/>
      </c>
      <c r="C8504" s="25" t="str">
        <f>IF(A8504="","",VLOOKUP(A8504,Tabulka3[[Číslo registrace  u jednorázové akce]:[Příjmení]],3,0))</f>
        <v/>
      </c>
      <c r="I8504" s="94"/>
      <c r="J8504" s="94"/>
      <c r="L8504" s="15"/>
      <c r="M8504" s="15"/>
      <c r="N8504" s="15"/>
    </row>
    <row r="8505" spans="2:14" s="25" customFormat="1" ht="15" customHeight="1" x14ac:dyDescent="0.3">
      <c r="B8505" s="25" t="str">
        <f>IF(A8505="","",VLOOKUP(A8505,Tabulka3[[Číslo registrace  u jednorázové akce]:[Příjmení]],2,0))</f>
        <v/>
      </c>
      <c r="C8505" s="25" t="str">
        <f>IF(A8505="","",VLOOKUP(A8505,Tabulka3[[Číslo registrace  u jednorázové akce]:[Příjmení]],3,0))</f>
        <v/>
      </c>
      <c r="I8505" s="94"/>
      <c r="J8505" s="94"/>
      <c r="L8505" s="15"/>
      <c r="M8505" s="15"/>
      <c r="N8505" s="15"/>
    </row>
    <row r="8506" spans="2:14" s="25" customFormat="1" ht="15" customHeight="1" x14ac:dyDescent="0.3">
      <c r="B8506" s="25" t="str">
        <f>IF(A8506="","",VLOOKUP(A8506,Tabulka3[[Číslo registrace  u jednorázové akce]:[Příjmení]],2,0))</f>
        <v/>
      </c>
      <c r="C8506" s="25" t="str">
        <f>IF(A8506="","",VLOOKUP(A8506,Tabulka3[[Číslo registrace  u jednorázové akce]:[Příjmení]],3,0))</f>
        <v/>
      </c>
      <c r="I8506" s="94"/>
      <c r="J8506" s="94"/>
      <c r="L8506" s="15"/>
      <c r="M8506" s="15"/>
      <c r="N8506" s="15"/>
    </row>
    <row r="8507" spans="2:14" s="25" customFormat="1" ht="15" customHeight="1" x14ac:dyDescent="0.3">
      <c r="B8507" s="25" t="str">
        <f>IF(A8507="","",VLOOKUP(A8507,Tabulka3[[Číslo registrace  u jednorázové akce]:[Příjmení]],2,0))</f>
        <v/>
      </c>
      <c r="C8507" s="25" t="str">
        <f>IF(A8507="","",VLOOKUP(A8507,Tabulka3[[Číslo registrace  u jednorázové akce]:[Příjmení]],3,0))</f>
        <v/>
      </c>
      <c r="I8507" s="94"/>
      <c r="J8507" s="94"/>
      <c r="L8507" s="15"/>
      <c r="M8507" s="15"/>
      <c r="N8507" s="15"/>
    </row>
    <row r="8508" spans="2:14" s="25" customFormat="1" ht="15" customHeight="1" x14ac:dyDescent="0.3">
      <c r="B8508" s="25" t="str">
        <f>IF(A8508="","",VLOOKUP(A8508,Tabulka3[[Číslo registrace  u jednorázové akce]:[Příjmení]],2,0))</f>
        <v/>
      </c>
      <c r="C8508" s="25" t="str">
        <f>IF(A8508="","",VLOOKUP(A8508,Tabulka3[[Číslo registrace  u jednorázové akce]:[Příjmení]],3,0))</f>
        <v/>
      </c>
      <c r="I8508" s="94"/>
      <c r="J8508" s="94"/>
      <c r="L8508" s="15"/>
      <c r="M8508" s="15"/>
      <c r="N8508" s="15"/>
    </row>
    <row r="8509" spans="2:14" s="25" customFormat="1" ht="15" customHeight="1" x14ac:dyDescent="0.3">
      <c r="B8509" s="25" t="str">
        <f>IF(A8509="","",VLOOKUP(A8509,Tabulka3[[Číslo registrace  u jednorázové akce]:[Příjmení]],2,0))</f>
        <v/>
      </c>
      <c r="C8509" s="25" t="str">
        <f>IF(A8509="","",VLOOKUP(A8509,Tabulka3[[Číslo registrace  u jednorázové akce]:[Příjmení]],3,0))</f>
        <v/>
      </c>
      <c r="I8509" s="94"/>
      <c r="J8509" s="94"/>
      <c r="L8509" s="15"/>
      <c r="M8509" s="15"/>
      <c r="N8509" s="15"/>
    </row>
    <row r="8510" spans="2:14" s="25" customFormat="1" ht="15" customHeight="1" x14ac:dyDescent="0.3">
      <c r="B8510" s="25" t="str">
        <f>IF(A8510="","",VLOOKUP(A8510,Tabulka3[[Číslo registrace  u jednorázové akce]:[Příjmení]],2,0))</f>
        <v/>
      </c>
      <c r="C8510" s="25" t="str">
        <f>IF(A8510="","",VLOOKUP(A8510,Tabulka3[[Číslo registrace  u jednorázové akce]:[Příjmení]],3,0))</f>
        <v/>
      </c>
      <c r="I8510" s="94"/>
      <c r="J8510" s="94"/>
      <c r="L8510" s="15"/>
      <c r="M8510" s="15"/>
      <c r="N8510" s="15"/>
    </row>
    <row r="8511" spans="2:14" s="25" customFormat="1" ht="15" customHeight="1" x14ac:dyDescent="0.3">
      <c r="B8511" s="25" t="str">
        <f>IF(A8511="","",VLOOKUP(A8511,Tabulka3[[Číslo registrace  u jednorázové akce]:[Příjmení]],2,0))</f>
        <v/>
      </c>
      <c r="C8511" s="25" t="str">
        <f>IF(A8511="","",VLOOKUP(A8511,Tabulka3[[Číslo registrace  u jednorázové akce]:[Příjmení]],3,0))</f>
        <v/>
      </c>
      <c r="I8511" s="94"/>
      <c r="J8511" s="94"/>
      <c r="L8511" s="15"/>
      <c r="M8511" s="15"/>
      <c r="N8511" s="15"/>
    </row>
    <row r="8512" spans="2:14" s="25" customFormat="1" ht="15" customHeight="1" x14ac:dyDescent="0.3">
      <c r="B8512" s="25" t="str">
        <f>IF(A8512="","",VLOOKUP(A8512,Tabulka3[[Číslo registrace  u jednorázové akce]:[Příjmení]],2,0))</f>
        <v/>
      </c>
      <c r="C8512" s="25" t="str">
        <f>IF(A8512="","",VLOOKUP(A8512,Tabulka3[[Číslo registrace  u jednorázové akce]:[Příjmení]],3,0))</f>
        <v/>
      </c>
      <c r="I8512" s="94"/>
      <c r="J8512" s="94"/>
      <c r="L8512" s="15"/>
      <c r="M8512" s="15"/>
      <c r="N8512" s="15"/>
    </row>
    <row r="8513" spans="2:14" s="25" customFormat="1" ht="15" customHeight="1" x14ac:dyDescent="0.3">
      <c r="B8513" s="25" t="str">
        <f>IF(A8513="","",VLOOKUP(A8513,Tabulka3[[Číslo registrace  u jednorázové akce]:[Příjmení]],2,0))</f>
        <v/>
      </c>
      <c r="C8513" s="25" t="str">
        <f>IF(A8513="","",VLOOKUP(A8513,Tabulka3[[Číslo registrace  u jednorázové akce]:[Příjmení]],3,0))</f>
        <v/>
      </c>
      <c r="I8513" s="94"/>
      <c r="J8513" s="94"/>
      <c r="L8513" s="15"/>
      <c r="M8513" s="15"/>
      <c r="N8513" s="15"/>
    </row>
    <row r="8514" spans="2:14" s="25" customFormat="1" ht="15" customHeight="1" x14ac:dyDescent="0.3">
      <c r="B8514" s="25" t="str">
        <f>IF(A8514="","",VLOOKUP(A8514,Tabulka3[[Číslo registrace  u jednorázové akce]:[Příjmení]],2,0))</f>
        <v/>
      </c>
      <c r="C8514" s="25" t="str">
        <f>IF(A8514="","",VLOOKUP(A8514,Tabulka3[[Číslo registrace  u jednorázové akce]:[Příjmení]],3,0))</f>
        <v/>
      </c>
      <c r="I8514" s="94"/>
      <c r="J8514" s="94"/>
      <c r="L8514" s="15"/>
      <c r="M8514" s="15"/>
      <c r="N8514" s="15"/>
    </row>
    <row r="8515" spans="2:14" s="25" customFormat="1" ht="15" customHeight="1" x14ac:dyDescent="0.3">
      <c r="B8515" s="25" t="str">
        <f>IF(A8515="","",VLOOKUP(A8515,Tabulka3[[Číslo registrace  u jednorázové akce]:[Příjmení]],2,0))</f>
        <v/>
      </c>
      <c r="C8515" s="25" t="str">
        <f>IF(A8515="","",VLOOKUP(A8515,Tabulka3[[Číslo registrace  u jednorázové akce]:[Příjmení]],3,0))</f>
        <v/>
      </c>
      <c r="I8515" s="94"/>
      <c r="J8515" s="94"/>
      <c r="L8515" s="15"/>
      <c r="M8515" s="15"/>
      <c r="N8515" s="15"/>
    </row>
    <row r="8516" spans="2:14" s="25" customFormat="1" ht="15" customHeight="1" x14ac:dyDescent="0.3">
      <c r="B8516" s="25" t="str">
        <f>IF(A8516="","",VLOOKUP(A8516,Tabulka3[[Číslo registrace  u jednorázové akce]:[Příjmení]],2,0))</f>
        <v/>
      </c>
      <c r="C8516" s="25" t="str">
        <f>IF(A8516="","",VLOOKUP(A8516,Tabulka3[[Číslo registrace  u jednorázové akce]:[Příjmení]],3,0))</f>
        <v/>
      </c>
      <c r="I8516" s="94"/>
      <c r="J8516" s="94"/>
      <c r="L8516" s="15"/>
      <c r="M8516" s="15"/>
      <c r="N8516" s="15"/>
    </row>
    <row r="8517" spans="2:14" s="25" customFormat="1" ht="15" customHeight="1" x14ac:dyDescent="0.3">
      <c r="B8517" s="25" t="str">
        <f>IF(A8517="","",VLOOKUP(A8517,Tabulka3[[Číslo registrace  u jednorázové akce]:[Příjmení]],2,0))</f>
        <v/>
      </c>
      <c r="C8517" s="25" t="str">
        <f>IF(A8517="","",VLOOKUP(A8517,Tabulka3[[Číslo registrace  u jednorázové akce]:[Příjmení]],3,0))</f>
        <v/>
      </c>
      <c r="I8517" s="94"/>
      <c r="J8517" s="94"/>
      <c r="L8517" s="15"/>
      <c r="M8517" s="15"/>
      <c r="N8517" s="15"/>
    </row>
    <row r="8518" spans="2:14" s="25" customFormat="1" ht="15" customHeight="1" x14ac:dyDescent="0.3">
      <c r="B8518" s="25" t="str">
        <f>IF(A8518="","",VLOOKUP(A8518,Tabulka3[[Číslo registrace  u jednorázové akce]:[Příjmení]],2,0))</f>
        <v/>
      </c>
      <c r="C8518" s="25" t="str">
        <f>IF(A8518="","",VLOOKUP(A8518,Tabulka3[[Číslo registrace  u jednorázové akce]:[Příjmení]],3,0))</f>
        <v/>
      </c>
      <c r="I8518" s="94"/>
      <c r="J8518" s="94"/>
      <c r="L8518" s="15"/>
      <c r="M8518" s="15"/>
      <c r="N8518" s="15"/>
    </row>
    <row r="8519" spans="2:14" s="25" customFormat="1" ht="15" customHeight="1" x14ac:dyDescent="0.3">
      <c r="B8519" s="25" t="str">
        <f>IF(A8519="","",VLOOKUP(A8519,Tabulka3[[Číslo registrace  u jednorázové akce]:[Příjmení]],2,0))</f>
        <v/>
      </c>
      <c r="C8519" s="25" t="str">
        <f>IF(A8519="","",VLOOKUP(A8519,Tabulka3[[Číslo registrace  u jednorázové akce]:[Příjmení]],3,0))</f>
        <v/>
      </c>
      <c r="I8519" s="94"/>
      <c r="J8519" s="94"/>
      <c r="L8519" s="15"/>
      <c r="M8519" s="15"/>
      <c r="N8519" s="15"/>
    </row>
    <row r="8520" spans="2:14" s="25" customFormat="1" ht="15" customHeight="1" x14ac:dyDescent="0.3">
      <c r="B8520" s="25" t="str">
        <f>IF(A8520="","",VLOOKUP(A8520,Tabulka3[[Číslo registrace  u jednorázové akce]:[Příjmení]],2,0))</f>
        <v/>
      </c>
      <c r="C8520" s="25" t="str">
        <f>IF(A8520="","",VLOOKUP(A8520,Tabulka3[[Číslo registrace  u jednorázové akce]:[Příjmení]],3,0))</f>
        <v/>
      </c>
      <c r="I8520" s="94"/>
      <c r="J8520" s="94"/>
      <c r="L8520" s="15"/>
      <c r="M8520" s="15"/>
      <c r="N8520" s="15"/>
    </row>
    <row r="8521" spans="2:14" s="25" customFormat="1" ht="15" customHeight="1" x14ac:dyDescent="0.3">
      <c r="B8521" s="25" t="str">
        <f>IF(A8521="","",VLOOKUP(A8521,Tabulka3[[Číslo registrace  u jednorázové akce]:[Příjmení]],2,0))</f>
        <v/>
      </c>
      <c r="C8521" s="25" t="str">
        <f>IF(A8521="","",VLOOKUP(A8521,Tabulka3[[Číslo registrace  u jednorázové akce]:[Příjmení]],3,0))</f>
        <v/>
      </c>
      <c r="I8521" s="94"/>
      <c r="J8521" s="94"/>
      <c r="L8521" s="15"/>
      <c r="M8521" s="15"/>
      <c r="N8521" s="15"/>
    </row>
    <row r="8522" spans="2:14" s="25" customFormat="1" ht="15" customHeight="1" x14ac:dyDescent="0.3">
      <c r="B8522" s="25" t="str">
        <f>IF(A8522="","",VLOOKUP(A8522,Tabulka3[[Číslo registrace  u jednorázové akce]:[Příjmení]],2,0))</f>
        <v/>
      </c>
      <c r="C8522" s="25" t="str">
        <f>IF(A8522="","",VLOOKUP(A8522,Tabulka3[[Číslo registrace  u jednorázové akce]:[Příjmení]],3,0))</f>
        <v/>
      </c>
      <c r="I8522" s="94"/>
      <c r="J8522" s="94"/>
      <c r="L8522" s="15"/>
      <c r="M8522" s="15"/>
      <c r="N8522" s="15"/>
    </row>
    <row r="8523" spans="2:14" s="25" customFormat="1" ht="15" customHeight="1" x14ac:dyDescent="0.3">
      <c r="B8523" s="25" t="str">
        <f>IF(A8523="","",VLOOKUP(A8523,Tabulka3[[Číslo registrace  u jednorázové akce]:[Příjmení]],2,0))</f>
        <v/>
      </c>
      <c r="C8523" s="25" t="str">
        <f>IF(A8523="","",VLOOKUP(A8523,Tabulka3[[Číslo registrace  u jednorázové akce]:[Příjmení]],3,0))</f>
        <v/>
      </c>
      <c r="I8523" s="94"/>
      <c r="J8523" s="94"/>
      <c r="L8523" s="15"/>
      <c r="M8523" s="15"/>
      <c r="N8523" s="15"/>
    </row>
    <row r="8524" spans="2:14" s="25" customFormat="1" ht="15" customHeight="1" x14ac:dyDescent="0.3">
      <c r="B8524" s="25" t="str">
        <f>IF(A8524="","",VLOOKUP(A8524,Tabulka3[[Číslo registrace  u jednorázové akce]:[Příjmení]],2,0))</f>
        <v/>
      </c>
      <c r="C8524" s="25" t="str">
        <f>IF(A8524="","",VLOOKUP(A8524,Tabulka3[[Číslo registrace  u jednorázové akce]:[Příjmení]],3,0))</f>
        <v/>
      </c>
      <c r="I8524" s="94"/>
      <c r="J8524" s="94"/>
      <c r="L8524" s="15"/>
      <c r="M8524" s="15"/>
      <c r="N8524" s="15"/>
    </row>
    <row r="8525" spans="2:14" s="25" customFormat="1" ht="15" customHeight="1" x14ac:dyDescent="0.3">
      <c r="B8525" s="25" t="str">
        <f>IF(A8525="","",VLOOKUP(A8525,Tabulka3[[Číslo registrace  u jednorázové akce]:[Příjmení]],2,0))</f>
        <v/>
      </c>
      <c r="C8525" s="25" t="str">
        <f>IF(A8525="","",VLOOKUP(A8525,Tabulka3[[Číslo registrace  u jednorázové akce]:[Příjmení]],3,0))</f>
        <v/>
      </c>
      <c r="I8525" s="94"/>
      <c r="J8525" s="94"/>
      <c r="L8525" s="15"/>
      <c r="M8525" s="15"/>
      <c r="N8525" s="15"/>
    </row>
    <row r="8526" spans="2:14" s="25" customFormat="1" ht="15" customHeight="1" x14ac:dyDescent="0.3">
      <c r="B8526" s="25" t="str">
        <f>IF(A8526="","",VLOOKUP(A8526,Tabulka3[[Číslo registrace  u jednorázové akce]:[Příjmení]],2,0))</f>
        <v/>
      </c>
      <c r="C8526" s="25" t="str">
        <f>IF(A8526="","",VLOOKUP(A8526,Tabulka3[[Číslo registrace  u jednorázové akce]:[Příjmení]],3,0))</f>
        <v/>
      </c>
      <c r="I8526" s="94"/>
      <c r="J8526" s="94"/>
      <c r="L8526" s="15"/>
      <c r="M8526" s="15"/>
      <c r="N8526" s="15"/>
    </row>
    <row r="8527" spans="2:14" s="25" customFormat="1" ht="15" customHeight="1" x14ac:dyDescent="0.3">
      <c r="B8527" s="25" t="str">
        <f>IF(A8527="","",VLOOKUP(A8527,Tabulka3[[Číslo registrace  u jednorázové akce]:[Příjmení]],2,0))</f>
        <v/>
      </c>
      <c r="C8527" s="25" t="str">
        <f>IF(A8527="","",VLOOKUP(A8527,Tabulka3[[Číslo registrace  u jednorázové akce]:[Příjmení]],3,0))</f>
        <v/>
      </c>
      <c r="I8527" s="94"/>
      <c r="J8527" s="94"/>
      <c r="L8527" s="15"/>
      <c r="M8527" s="15"/>
      <c r="N8527" s="15"/>
    </row>
    <row r="8528" spans="2:14" s="25" customFormat="1" ht="15" customHeight="1" x14ac:dyDescent="0.3">
      <c r="B8528" s="25" t="str">
        <f>IF(A8528="","",VLOOKUP(A8528,Tabulka3[[Číslo registrace  u jednorázové akce]:[Příjmení]],2,0))</f>
        <v/>
      </c>
      <c r="C8528" s="25" t="str">
        <f>IF(A8528="","",VLOOKUP(A8528,Tabulka3[[Číslo registrace  u jednorázové akce]:[Příjmení]],3,0))</f>
        <v/>
      </c>
      <c r="I8528" s="94"/>
      <c r="J8528" s="94"/>
      <c r="L8528" s="15"/>
      <c r="M8528" s="15"/>
      <c r="N8528" s="15"/>
    </row>
    <row r="8529" spans="2:14" s="25" customFormat="1" ht="15" customHeight="1" x14ac:dyDescent="0.3">
      <c r="B8529" s="25" t="str">
        <f>IF(A8529="","",VLOOKUP(A8529,Tabulka3[[Číslo registrace  u jednorázové akce]:[Příjmení]],2,0))</f>
        <v/>
      </c>
      <c r="C8529" s="25" t="str">
        <f>IF(A8529="","",VLOOKUP(A8529,Tabulka3[[Číslo registrace  u jednorázové akce]:[Příjmení]],3,0))</f>
        <v/>
      </c>
      <c r="I8529" s="94"/>
      <c r="J8529" s="94"/>
      <c r="L8529" s="15"/>
      <c r="M8529" s="15"/>
      <c r="N8529" s="15"/>
    </row>
    <row r="8530" spans="2:14" s="25" customFormat="1" ht="15" customHeight="1" x14ac:dyDescent="0.3">
      <c r="B8530" s="25" t="str">
        <f>IF(A8530="","",VLOOKUP(A8530,Tabulka3[[Číslo registrace  u jednorázové akce]:[Příjmení]],2,0))</f>
        <v/>
      </c>
      <c r="C8530" s="25" t="str">
        <f>IF(A8530="","",VLOOKUP(A8530,Tabulka3[[Číslo registrace  u jednorázové akce]:[Příjmení]],3,0))</f>
        <v/>
      </c>
      <c r="I8530" s="94"/>
      <c r="J8530" s="94"/>
      <c r="L8530" s="15"/>
      <c r="M8530" s="15"/>
      <c r="N8530" s="15"/>
    </row>
    <row r="8531" spans="2:14" s="25" customFormat="1" ht="15" customHeight="1" x14ac:dyDescent="0.3">
      <c r="B8531" s="25" t="str">
        <f>IF(A8531="","",VLOOKUP(A8531,Tabulka3[[Číslo registrace  u jednorázové akce]:[Příjmení]],2,0))</f>
        <v/>
      </c>
      <c r="C8531" s="25" t="str">
        <f>IF(A8531="","",VLOOKUP(A8531,Tabulka3[[Číslo registrace  u jednorázové akce]:[Příjmení]],3,0))</f>
        <v/>
      </c>
      <c r="I8531" s="94"/>
      <c r="J8531" s="94"/>
      <c r="L8531" s="15"/>
      <c r="M8531" s="15"/>
      <c r="N8531" s="15"/>
    </row>
    <row r="8532" spans="2:14" s="25" customFormat="1" ht="15" customHeight="1" x14ac:dyDescent="0.3">
      <c r="B8532" s="25" t="str">
        <f>IF(A8532="","",VLOOKUP(A8532,Tabulka3[[Číslo registrace  u jednorázové akce]:[Příjmení]],2,0))</f>
        <v/>
      </c>
      <c r="C8532" s="25" t="str">
        <f>IF(A8532="","",VLOOKUP(A8532,Tabulka3[[Číslo registrace  u jednorázové akce]:[Příjmení]],3,0))</f>
        <v/>
      </c>
      <c r="I8532" s="94"/>
      <c r="J8532" s="94"/>
      <c r="L8532" s="15"/>
      <c r="M8532" s="15"/>
      <c r="N8532" s="15"/>
    </row>
    <row r="8533" spans="2:14" s="25" customFormat="1" ht="15" customHeight="1" x14ac:dyDescent="0.3">
      <c r="B8533" s="25" t="str">
        <f>IF(A8533="","",VLOOKUP(A8533,Tabulka3[[Číslo registrace  u jednorázové akce]:[Příjmení]],2,0))</f>
        <v/>
      </c>
      <c r="C8533" s="25" t="str">
        <f>IF(A8533="","",VLOOKUP(A8533,Tabulka3[[Číslo registrace  u jednorázové akce]:[Příjmení]],3,0))</f>
        <v/>
      </c>
      <c r="I8533" s="94"/>
      <c r="J8533" s="94"/>
      <c r="L8533" s="15"/>
      <c r="M8533" s="15"/>
      <c r="N8533" s="15"/>
    </row>
    <row r="8534" spans="2:14" s="25" customFormat="1" ht="15" customHeight="1" x14ac:dyDescent="0.3">
      <c r="B8534" s="25" t="str">
        <f>IF(A8534="","",VLOOKUP(A8534,Tabulka3[[Číslo registrace  u jednorázové akce]:[Příjmení]],2,0))</f>
        <v/>
      </c>
      <c r="C8534" s="25" t="str">
        <f>IF(A8534="","",VLOOKUP(A8534,Tabulka3[[Číslo registrace  u jednorázové akce]:[Příjmení]],3,0))</f>
        <v/>
      </c>
      <c r="I8534" s="94"/>
      <c r="J8534" s="94"/>
      <c r="L8534" s="15"/>
      <c r="M8534" s="15"/>
      <c r="N8534" s="15"/>
    </row>
    <row r="8535" spans="2:14" s="25" customFormat="1" ht="15" customHeight="1" x14ac:dyDescent="0.3">
      <c r="B8535" s="25" t="str">
        <f>IF(A8535="","",VLOOKUP(A8535,Tabulka3[[Číslo registrace  u jednorázové akce]:[Příjmení]],2,0))</f>
        <v/>
      </c>
      <c r="C8535" s="25" t="str">
        <f>IF(A8535="","",VLOOKUP(A8535,Tabulka3[[Číslo registrace  u jednorázové akce]:[Příjmení]],3,0))</f>
        <v/>
      </c>
      <c r="I8535" s="94"/>
      <c r="J8535" s="94"/>
      <c r="L8535" s="15"/>
      <c r="M8535" s="15"/>
      <c r="N8535" s="15"/>
    </row>
    <row r="8536" spans="2:14" s="25" customFormat="1" ht="15" customHeight="1" x14ac:dyDescent="0.3">
      <c r="B8536" s="25" t="str">
        <f>IF(A8536="","",VLOOKUP(A8536,Tabulka3[[Číslo registrace  u jednorázové akce]:[Příjmení]],2,0))</f>
        <v/>
      </c>
      <c r="C8536" s="25" t="str">
        <f>IF(A8536="","",VLOOKUP(A8536,Tabulka3[[Číslo registrace  u jednorázové akce]:[Příjmení]],3,0))</f>
        <v/>
      </c>
      <c r="I8536" s="94"/>
      <c r="J8536" s="94"/>
      <c r="L8536" s="15"/>
      <c r="M8536" s="15"/>
      <c r="N8536" s="15"/>
    </row>
    <row r="8537" spans="2:14" s="25" customFormat="1" ht="15" customHeight="1" x14ac:dyDescent="0.3">
      <c r="B8537" s="25" t="str">
        <f>IF(A8537="","",VLOOKUP(A8537,Tabulka3[[Číslo registrace  u jednorázové akce]:[Příjmení]],2,0))</f>
        <v/>
      </c>
      <c r="C8537" s="25" t="str">
        <f>IF(A8537="","",VLOOKUP(A8537,Tabulka3[[Číslo registrace  u jednorázové akce]:[Příjmení]],3,0))</f>
        <v/>
      </c>
      <c r="I8537" s="94"/>
      <c r="J8537" s="94"/>
      <c r="L8537" s="15"/>
      <c r="M8537" s="15"/>
      <c r="N8537" s="15"/>
    </row>
    <row r="8538" spans="2:14" s="25" customFormat="1" ht="15" customHeight="1" x14ac:dyDescent="0.3">
      <c r="B8538" s="25" t="str">
        <f>IF(A8538="","",VLOOKUP(A8538,Tabulka3[[Číslo registrace  u jednorázové akce]:[Příjmení]],2,0))</f>
        <v/>
      </c>
      <c r="C8538" s="25" t="str">
        <f>IF(A8538="","",VLOOKUP(A8538,Tabulka3[[Číslo registrace  u jednorázové akce]:[Příjmení]],3,0))</f>
        <v/>
      </c>
      <c r="I8538" s="94"/>
      <c r="J8538" s="94"/>
      <c r="L8538" s="15"/>
      <c r="M8538" s="15"/>
      <c r="N8538" s="15"/>
    </row>
    <row r="8539" spans="2:14" s="25" customFormat="1" ht="15" customHeight="1" x14ac:dyDescent="0.3">
      <c r="B8539" s="25" t="str">
        <f>IF(A8539="","",VLOOKUP(A8539,Tabulka3[[Číslo registrace  u jednorázové akce]:[Příjmení]],2,0))</f>
        <v/>
      </c>
      <c r="C8539" s="25" t="str">
        <f>IF(A8539="","",VLOOKUP(A8539,Tabulka3[[Číslo registrace  u jednorázové akce]:[Příjmení]],3,0))</f>
        <v/>
      </c>
      <c r="I8539" s="94"/>
      <c r="J8539" s="94"/>
      <c r="L8539" s="15"/>
      <c r="M8539" s="15"/>
      <c r="N8539" s="15"/>
    </row>
    <row r="8540" spans="2:14" s="25" customFormat="1" ht="15" customHeight="1" x14ac:dyDescent="0.3">
      <c r="B8540" s="25" t="str">
        <f>IF(A8540="","",VLOOKUP(A8540,Tabulka3[[Číslo registrace  u jednorázové akce]:[Příjmení]],2,0))</f>
        <v/>
      </c>
      <c r="C8540" s="25" t="str">
        <f>IF(A8540="","",VLOOKUP(A8540,Tabulka3[[Číslo registrace  u jednorázové akce]:[Příjmení]],3,0))</f>
        <v/>
      </c>
      <c r="I8540" s="94"/>
      <c r="J8540" s="94"/>
      <c r="L8540" s="15"/>
      <c r="M8540" s="15"/>
      <c r="N8540" s="15"/>
    </row>
    <row r="8541" spans="2:14" s="25" customFormat="1" ht="15" customHeight="1" x14ac:dyDescent="0.3">
      <c r="B8541" s="25" t="str">
        <f>IF(A8541="","",VLOOKUP(A8541,Tabulka3[[Číslo registrace  u jednorázové akce]:[Příjmení]],2,0))</f>
        <v/>
      </c>
      <c r="C8541" s="25" t="str">
        <f>IF(A8541="","",VLOOKUP(A8541,Tabulka3[[Číslo registrace  u jednorázové akce]:[Příjmení]],3,0))</f>
        <v/>
      </c>
      <c r="I8541" s="94"/>
      <c r="J8541" s="94"/>
      <c r="L8541" s="15"/>
      <c r="M8541" s="15"/>
      <c r="N8541" s="15"/>
    </row>
    <row r="8542" spans="2:14" s="25" customFormat="1" ht="15" customHeight="1" x14ac:dyDescent="0.3">
      <c r="B8542" s="25" t="str">
        <f>IF(A8542="","",VLOOKUP(A8542,Tabulka3[[Číslo registrace  u jednorázové akce]:[Příjmení]],2,0))</f>
        <v/>
      </c>
      <c r="C8542" s="25" t="str">
        <f>IF(A8542="","",VLOOKUP(A8542,Tabulka3[[Číslo registrace  u jednorázové akce]:[Příjmení]],3,0))</f>
        <v/>
      </c>
      <c r="I8542" s="94"/>
      <c r="J8542" s="94"/>
      <c r="L8542" s="15"/>
      <c r="M8542" s="15"/>
      <c r="N8542" s="15"/>
    </row>
    <row r="8543" spans="2:14" s="25" customFormat="1" ht="15" customHeight="1" x14ac:dyDescent="0.3">
      <c r="B8543" s="25" t="str">
        <f>IF(A8543="","",VLOOKUP(A8543,Tabulka3[[Číslo registrace  u jednorázové akce]:[Příjmení]],2,0))</f>
        <v/>
      </c>
      <c r="C8543" s="25" t="str">
        <f>IF(A8543="","",VLOOKUP(A8543,Tabulka3[[Číslo registrace  u jednorázové akce]:[Příjmení]],3,0))</f>
        <v/>
      </c>
      <c r="I8543" s="94"/>
      <c r="J8543" s="94"/>
      <c r="L8543" s="15"/>
      <c r="M8543" s="15"/>
      <c r="N8543" s="15"/>
    </row>
    <row r="8544" spans="2:14" s="25" customFormat="1" ht="15" customHeight="1" x14ac:dyDescent="0.3">
      <c r="B8544" s="25" t="str">
        <f>IF(A8544="","",VLOOKUP(A8544,Tabulka3[[Číslo registrace  u jednorázové akce]:[Příjmení]],2,0))</f>
        <v/>
      </c>
      <c r="C8544" s="25" t="str">
        <f>IF(A8544="","",VLOOKUP(A8544,Tabulka3[[Číslo registrace  u jednorázové akce]:[Příjmení]],3,0))</f>
        <v/>
      </c>
      <c r="I8544" s="94"/>
      <c r="J8544" s="94"/>
      <c r="L8544" s="15"/>
      <c r="M8544" s="15"/>
      <c r="N8544" s="15"/>
    </row>
    <row r="8545" spans="2:14" s="25" customFormat="1" ht="15" customHeight="1" x14ac:dyDescent="0.3">
      <c r="B8545" s="25" t="str">
        <f>IF(A8545="","",VLOOKUP(A8545,Tabulka3[[Číslo registrace  u jednorázové akce]:[Příjmení]],2,0))</f>
        <v/>
      </c>
      <c r="C8545" s="25" t="str">
        <f>IF(A8545="","",VLOOKUP(A8545,Tabulka3[[Číslo registrace  u jednorázové akce]:[Příjmení]],3,0))</f>
        <v/>
      </c>
      <c r="I8545" s="94"/>
      <c r="J8545" s="94"/>
      <c r="L8545" s="15"/>
      <c r="M8545" s="15"/>
      <c r="N8545" s="15"/>
    </row>
    <row r="8546" spans="2:14" s="25" customFormat="1" ht="15" customHeight="1" x14ac:dyDescent="0.3">
      <c r="B8546" s="25" t="str">
        <f>IF(A8546="","",VLOOKUP(A8546,Tabulka3[[Číslo registrace  u jednorázové akce]:[Příjmení]],2,0))</f>
        <v/>
      </c>
      <c r="C8546" s="25" t="str">
        <f>IF(A8546="","",VLOOKUP(A8546,Tabulka3[[Číslo registrace  u jednorázové akce]:[Příjmení]],3,0))</f>
        <v/>
      </c>
      <c r="I8546" s="94"/>
      <c r="J8546" s="94"/>
      <c r="L8546" s="15"/>
      <c r="M8546" s="15"/>
      <c r="N8546" s="15"/>
    </row>
    <row r="8547" spans="2:14" s="25" customFormat="1" ht="15" customHeight="1" x14ac:dyDescent="0.3">
      <c r="B8547" s="25" t="str">
        <f>IF(A8547="","",VLOOKUP(A8547,Tabulka3[[Číslo registrace  u jednorázové akce]:[Příjmení]],2,0))</f>
        <v/>
      </c>
      <c r="C8547" s="25" t="str">
        <f>IF(A8547="","",VLOOKUP(A8547,Tabulka3[[Číslo registrace  u jednorázové akce]:[Příjmení]],3,0))</f>
        <v/>
      </c>
      <c r="I8547" s="94"/>
      <c r="J8547" s="94"/>
      <c r="L8547" s="15"/>
      <c r="M8547" s="15"/>
      <c r="N8547" s="15"/>
    </row>
    <row r="8548" spans="2:14" s="25" customFormat="1" ht="15" customHeight="1" x14ac:dyDescent="0.3">
      <c r="B8548" s="25" t="str">
        <f>IF(A8548="","",VLOOKUP(A8548,Tabulka3[[Číslo registrace  u jednorázové akce]:[Příjmení]],2,0))</f>
        <v/>
      </c>
      <c r="C8548" s="25" t="str">
        <f>IF(A8548="","",VLOOKUP(A8548,Tabulka3[[Číslo registrace  u jednorázové akce]:[Příjmení]],3,0))</f>
        <v/>
      </c>
      <c r="I8548" s="94"/>
      <c r="J8548" s="94"/>
      <c r="L8548" s="15"/>
      <c r="M8548" s="15"/>
      <c r="N8548" s="15"/>
    </row>
    <row r="8549" spans="2:14" s="25" customFormat="1" ht="15" customHeight="1" x14ac:dyDescent="0.3">
      <c r="B8549" s="25" t="str">
        <f>IF(A8549="","",VLOOKUP(A8549,Tabulka3[[Číslo registrace  u jednorázové akce]:[Příjmení]],2,0))</f>
        <v/>
      </c>
      <c r="C8549" s="25" t="str">
        <f>IF(A8549="","",VLOOKUP(A8549,Tabulka3[[Číslo registrace  u jednorázové akce]:[Příjmení]],3,0))</f>
        <v/>
      </c>
      <c r="I8549" s="94"/>
      <c r="J8549" s="94"/>
      <c r="L8549" s="15"/>
      <c r="M8549" s="15"/>
      <c r="N8549" s="15"/>
    </row>
    <row r="8550" spans="2:14" s="25" customFormat="1" ht="15" customHeight="1" x14ac:dyDescent="0.3">
      <c r="B8550" s="25" t="str">
        <f>IF(A8550="","",VLOOKUP(A8550,Tabulka3[[Číslo registrace  u jednorázové akce]:[Příjmení]],2,0))</f>
        <v/>
      </c>
      <c r="C8550" s="25" t="str">
        <f>IF(A8550="","",VLOOKUP(A8550,Tabulka3[[Číslo registrace  u jednorázové akce]:[Příjmení]],3,0))</f>
        <v/>
      </c>
      <c r="I8550" s="94"/>
      <c r="J8550" s="94"/>
      <c r="L8550" s="15"/>
      <c r="M8550" s="15"/>
      <c r="N8550" s="15"/>
    </row>
    <row r="8551" spans="2:14" s="25" customFormat="1" ht="15" customHeight="1" x14ac:dyDescent="0.3">
      <c r="B8551" s="25" t="str">
        <f>IF(A8551="","",VLOOKUP(A8551,Tabulka3[[Číslo registrace  u jednorázové akce]:[Příjmení]],2,0))</f>
        <v/>
      </c>
      <c r="C8551" s="25" t="str">
        <f>IF(A8551="","",VLOOKUP(A8551,Tabulka3[[Číslo registrace  u jednorázové akce]:[Příjmení]],3,0))</f>
        <v/>
      </c>
      <c r="I8551" s="94"/>
      <c r="J8551" s="94"/>
      <c r="L8551" s="15"/>
      <c r="M8551" s="15"/>
      <c r="N8551" s="15"/>
    </row>
    <row r="8552" spans="2:14" s="25" customFormat="1" ht="15" customHeight="1" x14ac:dyDescent="0.3">
      <c r="B8552" s="25" t="str">
        <f>IF(A8552="","",VLOOKUP(A8552,Tabulka3[[Číslo registrace  u jednorázové akce]:[Příjmení]],2,0))</f>
        <v/>
      </c>
      <c r="C8552" s="25" t="str">
        <f>IF(A8552="","",VLOOKUP(A8552,Tabulka3[[Číslo registrace  u jednorázové akce]:[Příjmení]],3,0))</f>
        <v/>
      </c>
      <c r="I8552" s="94"/>
      <c r="J8552" s="94"/>
      <c r="L8552" s="15"/>
      <c r="M8552" s="15"/>
      <c r="N8552" s="15"/>
    </row>
    <row r="8553" spans="2:14" s="25" customFormat="1" ht="15" customHeight="1" x14ac:dyDescent="0.3">
      <c r="B8553" s="25" t="str">
        <f>IF(A8553="","",VLOOKUP(A8553,Tabulka3[[Číslo registrace  u jednorázové akce]:[Příjmení]],2,0))</f>
        <v/>
      </c>
      <c r="C8553" s="25" t="str">
        <f>IF(A8553="","",VLOOKUP(A8553,Tabulka3[[Číslo registrace  u jednorázové akce]:[Příjmení]],3,0))</f>
        <v/>
      </c>
      <c r="I8553" s="94"/>
      <c r="J8553" s="94"/>
      <c r="L8553" s="15"/>
      <c r="M8553" s="15"/>
      <c r="N8553" s="15"/>
    </row>
    <row r="8554" spans="2:14" s="25" customFormat="1" ht="15" customHeight="1" x14ac:dyDescent="0.3">
      <c r="B8554" s="25" t="str">
        <f>IF(A8554="","",VLOOKUP(A8554,Tabulka3[[Číslo registrace  u jednorázové akce]:[Příjmení]],2,0))</f>
        <v/>
      </c>
      <c r="C8554" s="25" t="str">
        <f>IF(A8554="","",VLOOKUP(A8554,Tabulka3[[Číslo registrace  u jednorázové akce]:[Příjmení]],3,0))</f>
        <v/>
      </c>
      <c r="I8554" s="94"/>
      <c r="J8554" s="94"/>
      <c r="L8554" s="15"/>
      <c r="M8554" s="15"/>
      <c r="N8554" s="15"/>
    </row>
    <row r="8555" spans="2:14" s="25" customFormat="1" ht="15" customHeight="1" x14ac:dyDescent="0.3">
      <c r="B8555" s="25" t="str">
        <f>IF(A8555="","",VLOOKUP(A8555,Tabulka3[[Číslo registrace  u jednorázové akce]:[Příjmení]],2,0))</f>
        <v/>
      </c>
      <c r="C8555" s="25" t="str">
        <f>IF(A8555="","",VLOOKUP(A8555,Tabulka3[[Číslo registrace  u jednorázové akce]:[Příjmení]],3,0))</f>
        <v/>
      </c>
      <c r="I8555" s="94"/>
      <c r="J8555" s="94"/>
      <c r="L8555" s="15"/>
      <c r="M8555" s="15"/>
      <c r="N8555" s="15"/>
    </row>
    <row r="8556" spans="2:14" s="25" customFormat="1" ht="15" customHeight="1" x14ac:dyDescent="0.3">
      <c r="B8556" s="25" t="str">
        <f>IF(A8556="","",VLOOKUP(A8556,Tabulka3[[Číslo registrace  u jednorázové akce]:[Příjmení]],2,0))</f>
        <v/>
      </c>
      <c r="C8556" s="25" t="str">
        <f>IF(A8556="","",VLOOKUP(A8556,Tabulka3[[Číslo registrace  u jednorázové akce]:[Příjmení]],3,0))</f>
        <v/>
      </c>
      <c r="I8556" s="94"/>
      <c r="J8556" s="94"/>
      <c r="L8556" s="15"/>
      <c r="M8556" s="15"/>
      <c r="N8556" s="15"/>
    </row>
    <row r="8557" spans="2:14" s="25" customFormat="1" ht="15" customHeight="1" x14ac:dyDescent="0.3">
      <c r="B8557" s="25" t="str">
        <f>IF(A8557="","",VLOOKUP(A8557,Tabulka3[[Číslo registrace  u jednorázové akce]:[Příjmení]],2,0))</f>
        <v/>
      </c>
      <c r="C8557" s="25" t="str">
        <f>IF(A8557="","",VLOOKUP(A8557,Tabulka3[[Číslo registrace  u jednorázové akce]:[Příjmení]],3,0))</f>
        <v/>
      </c>
      <c r="I8557" s="94"/>
      <c r="J8557" s="94"/>
      <c r="L8557" s="15"/>
      <c r="M8557" s="15"/>
      <c r="N8557" s="15"/>
    </row>
    <row r="8558" spans="2:14" s="25" customFormat="1" ht="15" customHeight="1" x14ac:dyDescent="0.3">
      <c r="B8558" s="25" t="str">
        <f>IF(A8558="","",VLOOKUP(A8558,Tabulka3[[Číslo registrace  u jednorázové akce]:[Příjmení]],2,0))</f>
        <v/>
      </c>
      <c r="C8558" s="25" t="str">
        <f>IF(A8558="","",VLOOKUP(A8558,Tabulka3[[Číslo registrace  u jednorázové akce]:[Příjmení]],3,0))</f>
        <v/>
      </c>
      <c r="I8558" s="94"/>
      <c r="J8558" s="94"/>
      <c r="L8558" s="15"/>
      <c r="M8558" s="15"/>
      <c r="N8558" s="15"/>
    </row>
    <row r="8559" spans="2:14" s="25" customFormat="1" ht="15" customHeight="1" x14ac:dyDescent="0.3">
      <c r="B8559" s="25" t="str">
        <f>IF(A8559="","",VLOOKUP(A8559,Tabulka3[[Číslo registrace  u jednorázové akce]:[Příjmení]],2,0))</f>
        <v/>
      </c>
      <c r="C8559" s="25" t="str">
        <f>IF(A8559="","",VLOOKUP(A8559,Tabulka3[[Číslo registrace  u jednorázové akce]:[Příjmení]],3,0))</f>
        <v/>
      </c>
      <c r="I8559" s="94"/>
      <c r="J8559" s="94"/>
      <c r="L8559" s="15"/>
      <c r="M8559" s="15"/>
      <c r="N8559" s="15"/>
    </row>
    <row r="8560" spans="2:14" s="25" customFormat="1" ht="15" customHeight="1" x14ac:dyDescent="0.3">
      <c r="B8560" s="25" t="str">
        <f>IF(A8560="","",VLOOKUP(A8560,Tabulka3[[Číslo registrace  u jednorázové akce]:[Příjmení]],2,0))</f>
        <v/>
      </c>
      <c r="C8560" s="25" t="str">
        <f>IF(A8560="","",VLOOKUP(A8560,Tabulka3[[Číslo registrace  u jednorázové akce]:[Příjmení]],3,0))</f>
        <v/>
      </c>
      <c r="I8560" s="94"/>
      <c r="J8560" s="94"/>
      <c r="L8560" s="15"/>
      <c r="M8560" s="15"/>
      <c r="N8560" s="15"/>
    </row>
    <row r="8561" spans="2:14" s="25" customFormat="1" ht="15" customHeight="1" x14ac:dyDescent="0.3">
      <c r="B8561" s="25" t="str">
        <f>IF(A8561="","",VLOOKUP(A8561,Tabulka3[[Číslo registrace  u jednorázové akce]:[Příjmení]],2,0))</f>
        <v/>
      </c>
      <c r="C8561" s="25" t="str">
        <f>IF(A8561="","",VLOOKUP(A8561,Tabulka3[[Číslo registrace  u jednorázové akce]:[Příjmení]],3,0))</f>
        <v/>
      </c>
      <c r="I8561" s="94"/>
      <c r="J8561" s="94"/>
      <c r="L8561" s="15"/>
      <c r="M8561" s="15"/>
      <c r="N8561" s="15"/>
    </row>
    <row r="8562" spans="2:14" s="25" customFormat="1" ht="15" customHeight="1" x14ac:dyDescent="0.3">
      <c r="B8562" s="25" t="str">
        <f>IF(A8562="","",VLOOKUP(A8562,Tabulka3[[Číslo registrace  u jednorázové akce]:[Příjmení]],2,0))</f>
        <v/>
      </c>
      <c r="C8562" s="25" t="str">
        <f>IF(A8562="","",VLOOKUP(A8562,Tabulka3[[Číslo registrace  u jednorázové akce]:[Příjmení]],3,0))</f>
        <v/>
      </c>
      <c r="I8562" s="94"/>
      <c r="J8562" s="94"/>
      <c r="L8562" s="15"/>
      <c r="M8562" s="15"/>
      <c r="N8562" s="15"/>
    </row>
    <row r="8563" spans="2:14" s="25" customFormat="1" ht="15" customHeight="1" x14ac:dyDescent="0.3">
      <c r="B8563" s="25" t="str">
        <f>IF(A8563="","",VLOOKUP(A8563,Tabulka3[[Číslo registrace  u jednorázové akce]:[Příjmení]],2,0))</f>
        <v/>
      </c>
      <c r="C8563" s="25" t="str">
        <f>IF(A8563="","",VLOOKUP(A8563,Tabulka3[[Číslo registrace  u jednorázové akce]:[Příjmení]],3,0))</f>
        <v/>
      </c>
      <c r="I8563" s="94"/>
      <c r="J8563" s="94"/>
      <c r="L8563" s="15"/>
      <c r="M8563" s="15"/>
      <c r="N8563" s="15"/>
    </row>
    <row r="8564" spans="2:14" s="25" customFormat="1" ht="15" customHeight="1" x14ac:dyDescent="0.3">
      <c r="B8564" s="25" t="str">
        <f>IF(A8564="","",VLOOKUP(A8564,Tabulka3[[Číslo registrace  u jednorázové akce]:[Příjmení]],2,0))</f>
        <v/>
      </c>
      <c r="C8564" s="25" t="str">
        <f>IF(A8564="","",VLOOKUP(A8564,Tabulka3[[Číslo registrace  u jednorázové akce]:[Příjmení]],3,0))</f>
        <v/>
      </c>
      <c r="I8564" s="94"/>
      <c r="J8564" s="94"/>
      <c r="L8564" s="15"/>
      <c r="M8564" s="15"/>
      <c r="N8564" s="15"/>
    </row>
    <row r="8565" spans="2:14" s="25" customFormat="1" ht="15" customHeight="1" x14ac:dyDescent="0.3">
      <c r="B8565" s="25" t="str">
        <f>IF(A8565="","",VLOOKUP(A8565,Tabulka3[[Číslo registrace  u jednorázové akce]:[Příjmení]],2,0))</f>
        <v/>
      </c>
      <c r="C8565" s="25" t="str">
        <f>IF(A8565="","",VLOOKUP(A8565,Tabulka3[[Číslo registrace  u jednorázové akce]:[Příjmení]],3,0))</f>
        <v/>
      </c>
      <c r="I8565" s="94"/>
      <c r="J8565" s="94"/>
      <c r="L8565" s="15"/>
      <c r="M8565" s="15"/>
      <c r="N8565" s="15"/>
    </row>
    <row r="8566" spans="2:14" s="25" customFormat="1" ht="15" customHeight="1" x14ac:dyDescent="0.3">
      <c r="B8566" s="25" t="str">
        <f>IF(A8566="","",VLOOKUP(A8566,Tabulka3[[Číslo registrace  u jednorázové akce]:[Příjmení]],2,0))</f>
        <v/>
      </c>
      <c r="C8566" s="25" t="str">
        <f>IF(A8566="","",VLOOKUP(A8566,Tabulka3[[Číslo registrace  u jednorázové akce]:[Příjmení]],3,0))</f>
        <v/>
      </c>
      <c r="I8566" s="94"/>
      <c r="J8566" s="94"/>
      <c r="L8566" s="15"/>
      <c r="M8566" s="15"/>
      <c r="N8566" s="15"/>
    </row>
    <row r="8567" spans="2:14" s="25" customFormat="1" ht="15" customHeight="1" x14ac:dyDescent="0.3">
      <c r="B8567" s="25" t="str">
        <f>IF(A8567="","",VLOOKUP(A8567,Tabulka3[[Číslo registrace  u jednorázové akce]:[Příjmení]],2,0))</f>
        <v/>
      </c>
      <c r="C8567" s="25" t="str">
        <f>IF(A8567="","",VLOOKUP(A8567,Tabulka3[[Číslo registrace  u jednorázové akce]:[Příjmení]],3,0))</f>
        <v/>
      </c>
      <c r="I8567" s="94"/>
      <c r="J8567" s="94"/>
      <c r="L8567" s="15"/>
      <c r="M8567" s="15"/>
      <c r="N8567" s="15"/>
    </row>
    <row r="8568" spans="2:14" s="25" customFormat="1" ht="15" customHeight="1" x14ac:dyDescent="0.3">
      <c r="B8568" s="25" t="str">
        <f>IF(A8568="","",VLOOKUP(A8568,Tabulka3[[Číslo registrace  u jednorázové akce]:[Příjmení]],2,0))</f>
        <v/>
      </c>
      <c r="C8568" s="25" t="str">
        <f>IF(A8568="","",VLOOKUP(A8568,Tabulka3[[Číslo registrace  u jednorázové akce]:[Příjmení]],3,0))</f>
        <v/>
      </c>
      <c r="I8568" s="94"/>
      <c r="J8568" s="94"/>
      <c r="L8568" s="15"/>
      <c r="M8568" s="15"/>
      <c r="N8568" s="15"/>
    </row>
    <row r="8569" spans="2:14" s="25" customFormat="1" ht="15" customHeight="1" x14ac:dyDescent="0.3">
      <c r="B8569" s="25" t="str">
        <f>IF(A8569="","",VLOOKUP(A8569,Tabulka3[[Číslo registrace  u jednorázové akce]:[Příjmení]],2,0))</f>
        <v/>
      </c>
      <c r="C8569" s="25" t="str">
        <f>IF(A8569="","",VLOOKUP(A8569,Tabulka3[[Číslo registrace  u jednorázové akce]:[Příjmení]],3,0))</f>
        <v/>
      </c>
      <c r="I8569" s="94"/>
      <c r="J8569" s="94"/>
      <c r="L8569" s="15"/>
      <c r="M8569" s="15"/>
      <c r="N8569" s="15"/>
    </row>
    <row r="8570" spans="2:14" s="25" customFormat="1" ht="15" customHeight="1" x14ac:dyDescent="0.3">
      <c r="B8570" s="25" t="str">
        <f>IF(A8570="","",VLOOKUP(A8570,Tabulka3[[Číslo registrace  u jednorázové akce]:[Příjmení]],2,0))</f>
        <v/>
      </c>
      <c r="C8570" s="25" t="str">
        <f>IF(A8570="","",VLOOKUP(A8570,Tabulka3[[Číslo registrace  u jednorázové akce]:[Příjmení]],3,0))</f>
        <v/>
      </c>
      <c r="I8570" s="94"/>
      <c r="J8570" s="94"/>
      <c r="L8570" s="15"/>
      <c r="M8570" s="15"/>
      <c r="N8570" s="15"/>
    </row>
    <row r="8571" spans="2:14" s="25" customFormat="1" ht="15" customHeight="1" x14ac:dyDescent="0.3">
      <c r="B8571" s="25" t="str">
        <f>IF(A8571="","",VLOOKUP(A8571,Tabulka3[[Číslo registrace  u jednorázové akce]:[Příjmení]],2,0))</f>
        <v/>
      </c>
      <c r="C8571" s="25" t="str">
        <f>IF(A8571="","",VLOOKUP(A8571,Tabulka3[[Číslo registrace  u jednorázové akce]:[Příjmení]],3,0))</f>
        <v/>
      </c>
      <c r="I8571" s="94"/>
      <c r="J8571" s="94"/>
      <c r="L8571" s="15"/>
      <c r="M8571" s="15"/>
      <c r="N8571" s="15"/>
    </row>
    <row r="8572" spans="2:14" s="25" customFormat="1" ht="15" customHeight="1" x14ac:dyDescent="0.3">
      <c r="B8572" s="25" t="str">
        <f>IF(A8572="","",VLOOKUP(A8572,Tabulka3[[Číslo registrace  u jednorázové akce]:[Příjmení]],2,0))</f>
        <v/>
      </c>
      <c r="C8572" s="25" t="str">
        <f>IF(A8572="","",VLOOKUP(A8572,Tabulka3[[Číslo registrace  u jednorázové akce]:[Příjmení]],3,0))</f>
        <v/>
      </c>
      <c r="I8572" s="94"/>
      <c r="J8572" s="94"/>
      <c r="L8572" s="15"/>
      <c r="M8572" s="15"/>
      <c r="N8572" s="15"/>
    </row>
    <row r="8573" spans="2:14" s="25" customFormat="1" ht="15" customHeight="1" x14ac:dyDescent="0.3">
      <c r="B8573" s="25" t="str">
        <f>IF(A8573="","",VLOOKUP(A8573,Tabulka3[[Číslo registrace  u jednorázové akce]:[Příjmení]],2,0))</f>
        <v/>
      </c>
      <c r="C8573" s="25" t="str">
        <f>IF(A8573="","",VLOOKUP(A8573,Tabulka3[[Číslo registrace  u jednorázové akce]:[Příjmení]],3,0))</f>
        <v/>
      </c>
      <c r="I8573" s="94"/>
      <c r="J8573" s="94"/>
      <c r="L8573" s="15"/>
      <c r="M8573" s="15"/>
      <c r="N8573" s="15"/>
    </row>
    <row r="8574" spans="2:14" s="25" customFormat="1" ht="15" customHeight="1" x14ac:dyDescent="0.3">
      <c r="B8574" s="25" t="str">
        <f>IF(A8574="","",VLOOKUP(A8574,Tabulka3[[Číslo registrace  u jednorázové akce]:[Příjmení]],2,0))</f>
        <v/>
      </c>
      <c r="C8574" s="25" t="str">
        <f>IF(A8574="","",VLOOKUP(A8574,Tabulka3[[Číslo registrace  u jednorázové akce]:[Příjmení]],3,0))</f>
        <v/>
      </c>
      <c r="I8574" s="94"/>
      <c r="J8574" s="94"/>
      <c r="L8574" s="15"/>
      <c r="M8574" s="15"/>
      <c r="N8574" s="15"/>
    </row>
    <row r="8575" spans="2:14" s="25" customFormat="1" ht="15" customHeight="1" x14ac:dyDescent="0.3">
      <c r="B8575" s="25" t="str">
        <f>IF(A8575="","",VLOOKUP(A8575,Tabulka3[[Číslo registrace  u jednorázové akce]:[Příjmení]],2,0))</f>
        <v/>
      </c>
      <c r="C8575" s="25" t="str">
        <f>IF(A8575="","",VLOOKUP(A8575,Tabulka3[[Číslo registrace  u jednorázové akce]:[Příjmení]],3,0))</f>
        <v/>
      </c>
      <c r="I8575" s="94"/>
      <c r="J8575" s="94"/>
      <c r="L8575" s="15"/>
      <c r="M8575" s="15"/>
      <c r="N8575" s="15"/>
    </row>
    <row r="8576" spans="2:14" s="25" customFormat="1" ht="15" customHeight="1" x14ac:dyDescent="0.3">
      <c r="B8576" s="25" t="str">
        <f>IF(A8576="","",VLOOKUP(A8576,Tabulka3[[Číslo registrace  u jednorázové akce]:[Příjmení]],2,0))</f>
        <v/>
      </c>
      <c r="C8576" s="25" t="str">
        <f>IF(A8576="","",VLOOKUP(A8576,Tabulka3[[Číslo registrace  u jednorázové akce]:[Příjmení]],3,0))</f>
        <v/>
      </c>
      <c r="I8576" s="94"/>
      <c r="J8576" s="94"/>
      <c r="L8576" s="15"/>
      <c r="M8576" s="15"/>
      <c r="N8576" s="15"/>
    </row>
    <row r="8577" spans="2:14" s="25" customFormat="1" ht="15" customHeight="1" x14ac:dyDescent="0.3">
      <c r="B8577" s="25" t="str">
        <f>IF(A8577="","",VLOOKUP(A8577,Tabulka3[[Číslo registrace  u jednorázové akce]:[Příjmení]],2,0))</f>
        <v/>
      </c>
      <c r="C8577" s="25" t="str">
        <f>IF(A8577="","",VLOOKUP(A8577,Tabulka3[[Číslo registrace  u jednorázové akce]:[Příjmení]],3,0))</f>
        <v/>
      </c>
      <c r="I8577" s="94"/>
      <c r="J8577" s="94"/>
      <c r="L8577" s="15"/>
      <c r="M8577" s="15"/>
      <c r="N8577" s="15"/>
    </row>
    <row r="8578" spans="2:14" s="25" customFormat="1" ht="15" customHeight="1" x14ac:dyDescent="0.3">
      <c r="B8578" s="25" t="str">
        <f>IF(A8578="","",VLOOKUP(A8578,Tabulka3[[Číslo registrace  u jednorázové akce]:[Příjmení]],2,0))</f>
        <v/>
      </c>
      <c r="C8578" s="25" t="str">
        <f>IF(A8578="","",VLOOKUP(A8578,Tabulka3[[Číslo registrace  u jednorázové akce]:[Příjmení]],3,0))</f>
        <v/>
      </c>
      <c r="I8578" s="94"/>
      <c r="J8578" s="94"/>
      <c r="L8578" s="15"/>
      <c r="M8578" s="15"/>
      <c r="N8578" s="15"/>
    </row>
    <row r="8579" spans="2:14" s="25" customFormat="1" ht="15" customHeight="1" x14ac:dyDescent="0.3">
      <c r="B8579" s="25" t="str">
        <f>IF(A8579="","",VLOOKUP(A8579,Tabulka3[[Číslo registrace  u jednorázové akce]:[Příjmení]],2,0))</f>
        <v/>
      </c>
      <c r="C8579" s="25" t="str">
        <f>IF(A8579="","",VLOOKUP(A8579,Tabulka3[[Číslo registrace  u jednorázové akce]:[Příjmení]],3,0))</f>
        <v/>
      </c>
      <c r="I8579" s="94"/>
      <c r="J8579" s="94"/>
      <c r="L8579" s="15"/>
      <c r="M8579" s="15"/>
      <c r="N8579" s="15"/>
    </row>
    <row r="8580" spans="2:14" s="25" customFormat="1" ht="15" customHeight="1" x14ac:dyDescent="0.3">
      <c r="B8580" s="25" t="str">
        <f>IF(A8580="","",VLOOKUP(A8580,Tabulka3[[Číslo registrace  u jednorázové akce]:[Příjmení]],2,0))</f>
        <v/>
      </c>
      <c r="C8580" s="25" t="str">
        <f>IF(A8580="","",VLOOKUP(A8580,Tabulka3[[Číslo registrace  u jednorázové akce]:[Příjmení]],3,0))</f>
        <v/>
      </c>
      <c r="I8580" s="94"/>
      <c r="J8580" s="94"/>
      <c r="L8580" s="15"/>
      <c r="M8580" s="15"/>
      <c r="N8580" s="15"/>
    </row>
    <row r="8581" spans="2:14" s="25" customFormat="1" ht="15" customHeight="1" x14ac:dyDescent="0.3">
      <c r="B8581" s="25" t="str">
        <f>IF(A8581="","",VLOOKUP(A8581,Tabulka3[[Číslo registrace  u jednorázové akce]:[Příjmení]],2,0))</f>
        <v/>
      </c>
      <c r="C8581" s="25" t="str">
        <f>IF(A8581="","",VLOOKUP(A8581,Tabulka3[[Číslo registrace  u jednorázové akce]:[Příjmení]],3,0))</f>
        <v/>
      </c>
      <c r="I8581" s="94"/>
      <c r="J8581" s="94"/>
      <c r="L8581" s="15"/>
      <c r="M8581" s="15"/>
      <c r="N8581" s="15"/>
    </row>
    <row r="8582" spans="2:14" s="25" customFormat="1" ht="15" customHeight="1" x14ac:dyDescent="0.3">
      <c r="B8582" s="25" t="str">
        <f>IF(A8582="","",VLOOKUP(A8582,Tabulka3[[Číslo registrace  u jednorázové akce]:[Příjmení]],2,0))</f>
        <v/>
      </c>
      <c r="C8582" s="25" t="str">
        <f>IF(A8582="","",VLOOKUP(A8582,Tabulka3[[Číslo registrace  u jednorázové akce]:[Příjmení]],3,0))</f>
        <v/>
      </c>
      <c r="I8582" s="94"/>
      <c r="J8582" s="94"/>
      <c r="L8582" s="15"/>
      <c r="M8582" s="15"/>
      <c r="N8582" s="15"/>
    </row>
    <row r="8583" spans="2:14" s="25" customFormat="1" ht="15" customHeight="1" x14ac:dyDescent="0.3">
      <c r="B8583" s="25" t="str">
        <f>IF(A8583="","",VLOOKUP(A8583,Tabulka3[[Číslo registrace  u jednorázové akce]:[Příjmení]],2,0))</f>
        <v/>
      </c>
      <c r="C8583" s="25" t="str">
        <f>IF(A8583="","",VLOOKUP(A8583,Tabulka3[[Číslo registrace  u jednorázové akce]:[Příjmení]],3,0))</f>
        <v/>
      </c>
      <c r="I8583" s="94"/>
      <c r="J8583" s="94"/>
      <c r="L8583" s="15"/>
      <c r="M8583" s="15"/>
      <c r="N8583" s="15"/>
    </row>
    <row r="8584" spans="2:14" s="25" customFormat="1" ht="15" customHeight="1" x14ac:dyDescent="0.3">
      <c r="B8584" s="25" t="str">
        <f>IF(A8584="","",VLOOKUP(A8584,Tabulka3[[Číslo registrace  u jednorázové akce]:[Příjmení]],2,0))</f>
        <v/>
      </c>
      <c r="C8584" s="25" t="str">
        <f>IF(A8584="","",VLOOKUP(A8584,Tabulka3[[Číslo registrace  u jednorázové akce]:[Příjmení]],3,0))</f>
        <v/>
      </c>
      <c r="I8584" s="94"/>
      <c r="J8584" s="94"/>
      <c r="L8584" s="15"/>
      <c r="M8584" s="15"/>
      <c r="N8584" s="15"/>
    </row>
    <row r="8585" spans="2:14" s="25" customFormat="1" ht="15" customHeight="1" x14ac:dyDescent="0.3">
      <c r="B8585" s="25" t="str">
        <f>IF(A8585="","",VLOOKUP(A8585,Tabulka3[[Číslo registrace  u jednorázové akce]:[Příjmení]],2,0))</f>
        <v/>
      </c>
      <c r="C8585" s="25" t="str">
        <f>IF(A8585="","",VLOOKUP(A8585,Tabulka3[[Číslo registrace  u jednorázové akce]:[Příjmení]],3,0))</f>
        <v/>
      </c>
      <c r="I8585" s="94"/>
      <c r="J8585" s="94"/>
      <c r="L8585" s="15"/>
      <c r="M8585" s="15"/>
      <c r="N8585" s="15"/>
    </row>
    <row r="8586" spans="2:14" s="25" customFormat="1" ht="15" customHeight="1" x14ac:dyDescent="0.3">
      <c r="B8586" s="25" t="str">
        <f>IF(A8586="","",VLOOKUP(A8586,Tabulka3[[Číslo registrace  u jednorázové akce]:[Příjmení]],2,0))</f>
        <v/>
      </c>
      <c r="C8586" s="25" t="str">
        <f>IF(A8586="","",VLOOKUP(A8586,Tabulka3[[Číslo registrace  u jednorázové akce]:[Příjmení]],3,0))</f>
        <v/>
      </c>
      <c r="I8586" s="94"/>
      <c r="J8586" s="94"/>
      <c r="L8586" s="15"/>
      <c r="M8586" s="15"/>
      <c r="N8586" s="15"/>
    </row>
    <row r="8587" spans="2:14" s="25" customFormat="1" ht="15" customHeight="1" x14ac:dyDescent="0.3">
      <c r="B8587" s="25" t="str">
        <f>IF(A8587="","",VLOOKUP(A8587,Tabulka3[[Číslo registrace  u jednorázové akce]:[Příjmení]],2,0))</f>
        <v/>
      </c>
      <c r="C8587" s="25" t="str">
        <f>IF(A8587="","",VLOOKUP(A8587,Tabulka3[[Číslo registrace  u jednorázové akce]:[Příjmení]],3,0))</f>
        <v/>
      </c>
      <c r="I8587" s="94"/>
      <c r="J8587" s="94"/>
      <c r="L8587" s="15"/>
      <c r="M8587" s="15"/>
      <c r="N8587" s="15"/>
    </row>
    <row r="8588" spans="2:14" s="25" customFormat="1" ht="15" customHeight="1" x14ac:dyDescent="0.3">
      <c r="B8588" s="25" t="str">
        <f>IF(A8588="","",VLOOKUP(A8588,Tabulka3[[Číslo registrace  u jednorázové akce]:[Příjmení]],2,0))</f>
        <v/>
      </c>
      <c r="C8588" s="25" t="str">
        <f>IF(A8588="","",VLOOKUP(A8588,Tabulka3[[Číslo registrace  u jednorázové akce]:[Příjmení]],3,0))</f>
        <v/>
      </c>
      <c r="I8588" s="94"/>
      <c r="J8588" s="94"/>
      <c r="L8588" s="15"/>
      <c r="M8588" s="15"/>
      <c r="N8588" s="15"/>
    </row>
    <row r="8589" spans="2:14" s="25" customFormat="1" ht="15" customHeight="1" x14ac:dyDescent="0.3">
      <c r="B8589" s="25" t="str">
        <f>IF(A8589="","",VLOOKUP(A8589,Tabulka3[[Číslo registrace  u jednorázové akce]:[Příjmení]],2,0))</f>
        <v/>
      </c>
      <c r="C8589" s="25" t="str">
        <f>IF(A8589="","",VLOOKUP(A8589,Tabulka3[[Číslo registrace  u jednorázové akce]:[Příjmení]],3,0))</f>
        <v/>
      </c>
      <c r="I8589" s="94"/>
      <c r="J8589" s="94"/>
      <c r="L8589" s="15"/>
      <c r="M8589" s="15"/>
      <c r="N8589" s="15"/>
    </row>
    <row r="8590" spans="2:14" s="25" customFormat="1" ht="15" customHeight="1" x14ac:dyDescent="0.3">
      <c r="B8590" s="25" t="str">
        <f>IF(A8590="","",VLOOKUP(A8590,Tabulka3[[Číslo registrace  u jednorázové akce]:[Příjmení]],2,0))</f>
        <v/>
      </c>
      <c r="C8590" s="25" t="str">
        <f>IF(A8590="","",VLOOKUP(A8590,Tabulka3[[Číslo registrace  u jednorázové akce]:[Příjmení]],3,0))</f>
        <v/>
      </c>
      <c r="I8590" s="94"/>
      <c r="J8590" s="94"/>
      <c r="L8590" s="15"/>
      <c r="M8590" s="15"/>
      <c r="N8590" s="15"/>
    </row>
    <row r="8591" spans="2:14" s="25" customFormat="1" ht="15" customHeight="1" x14ac:dyDescent="0.3">
      <c r="B8591" s="25" t="str">
        <f>IF(A8591="","",VLOOKUP(A8591,Tabulka3[[Číslo registrace  u jednorázové akce]:[Příjmení]],2,0))</f>
        <v/>
      </c>
      <c r="C8591" s="25" t="str">
        <f>IF(A8591="","",VLOOKUP(A8591,Tabulka3[[Číslo registrace  u jednorázové akce]:[Příjmení]],3,0))</f>
        <v/>
      </c>
      <c r="I8591" s="94"/>
      <c r="J8591" s="94"/>
      <c r="L8591" s="15"/>
      <c r="M8591" s="15"/>
      <c r="N8591" s="15"/>
    </row>
    <row r="8592" spans="2:14" s="25" customFormat="1" ht="15" customHeight="1" x14ac:dyDescent="0.3">
      <c r="B8592" s="25" t="str">
        <f>IF(A8592="","",VLOOKUP(A8592,Tabulka3[[Číslo registrace  u jednorázové akce]:[Příjmení]],2,0))</f>
        <v/>
      </c>
      <c r="C8592" s="25" t="str">
        <f>IF(A8592="","",VLOOKUP(A8592,Tabulka3[[Číslo registrace  u jednorázové akce]:[Příjmení]],3,0))</f>
        <v/>
      </c>
      <c r="I8592" s="94"/>
      <c r="J8592" s="94"/>
      <c r="L8592" s="15"/>
      <c r="M8592" s="15"/>
      <c r="N8592" s="15"/>
    </row>
    <row r="8593" spans="2:14" s="25" customFormat="1" ht="15" customHeight="1" x14ac:dyDescent="0.3">
      <c r="B8593" s="25" t="str">
        <f>IF(A8593="","",VLOOKUP(A8593,Tabulka3[[Číslo registrace  u jednorázové akce]:[Příjmení]],2,0))</f>
        <v/>
      </c>
      <c r="C8593" s="25" t="str">
        <f>IF(A8593="","",VLOOKUP(A8593,Tabulka3[[Číslo registrace  u jednorázové akce]:[Příjmení]],3,0))</f>
        <v/>
      </c>
      <c r="I8593" s="94"/>
      <c r="J8593" s="94"/>
      <c r="L8593" s="15"/>
      <c r="M8593" s="15"/>
      <c r="N8593" s="15"/>
    </row>
    <row r="8594" spans="2:14" s="25" customFormat="1" ht="15" customHeight="1" x14ac:dyDescent="0.3">
      <c r="B8594" s="25" t="str">
        <f>IF(A8594="","",VLOOKUP(A8594,Tabulka3[[Číslo registrace  u jednorázové akce]:[Příjmení]],2,0))</f>
        <v/>
      </c>
      <c r="C8594" s="25" t="str">
        <f>IF(A8594="","",VLOOKUP(A8594,Tabulka3[[Číslo registrace  u jednorázové akce]:[Příjmení]],3,0))</f>
        <v/>
      </c>
      <c r="I8594" s="94"/>
      <c r="J8594" s="94"/>
      <c r="L8594" s="15"/>
      <c r="M8594" s="15"/>
      <c r="N8594" s="15"/>
    </row>
    <row r="8595" spans="2:14" s="25" customFormat="1" ht="15" customHeight="1" x14ac:dyDescent="0.3">
      <c r="B8595" s="25" t="str">
        <f>IF(A8595="","",VLOOKUP(A8595,Tabulka3[[Číslo registrace  u jednorázové akce]:[Příjmení]],2,0))</f>
        <v/>
      </c>
      <c r="C8595" s="25" t="str">
        <f>IF(A8595="","",VLOOKUP(A8595,Tabulka3[[Číslo registrace  u jednorázové akce]:[Příjmení]],3,0))</f>
        <v/>
      </c>
      <c r="I8595" s="94"/>
      <c r="J8595" s="94"/>
      <c r="L8595" s="15"/>
      <c r="M8595" s="15"/>
      <c r="N8595" s="15"/>
    </row>
    <row r="8596" spans="2:14" s="25" customFormat="1" ht="15" customHeight="1" x14ac:dyDescent="0.3">
      <c r="B8596" s="25" t="str">
        <f>IF(A8596="","",VLOOKUP(A8596,Tabulka3[[Číslo registrace  u jednorázové akce]:[Příjmení]],2,0))</f>
        <v/>
      </c>
      <c r="C8596" s="25" t="str">
        <f>IF(A8596="","",VLOOKUP(A8596,Tabulka3[[Číslo registrace  u jednorázové akce]:[Příjmení]],3,0))</f>
        <v/>
      </c>
      <c r="I8596" s="94"/>
      <c r="J8596" s="94"/>
      <c r="L8596" s="15"/>
      <c r="M8596" s="15"/>
      <c r="N8596" s="15"/>
    </row>
    <row r="8597" spans="2:14" s="25" customFormat="1" ht="15" customHeight="1" x14ac:dyDescent="0.3">
      <c r="B8597" s="25" t="str">
        <f>IF(A8597="","",VLOOKUP(A8597,Tabulka3[[Číslo registrace  u jednorázové akce]:[Příjmení]],2,0))</f>
        <v/>
      </c>
      <c r="C8597" s="25" t="str">
        <f>IF(A8597="","",VLOOKUP(A8597,Tabulka3[[Číslo registrace  u jednorázové akce]:[Příjmení]],3,0))</f>
        <v/>
      </c>
      <c r="I8597" s="94"/>
      <c r="J8597" s="94"/>
      <c r="L8597" s="15"/>
      <c r="M8597" s="15"/>
      <c r="N8597" s="15"/>
    </row>
    <row r="8598" spans="2:14" s="25" customFormat="1" ht="15" customHeight="1" x14ac:dyDescent="0.3">
      <c r="B8598" s="25" t="str">
        <f>IF(A8598="","",VLOOKUP(A8598,Tabulka3[[Číslo registrace  u jednorázové akce]:[Příjmení]],2,0))</f>
        <v/>
      </c>
      <c r="C8598" s="25" t="str">
        <f>IF(A8598="","",VLOOKUP(A8598,Tabulka3[[Číslo registrace  u jednorázové akce]:[Příjmení]],3,0))</f>
        <v/>
      </c>
      <c r="I8598" s="94"/>
      <c r="J8598" s="94"/>
      <c r="L8598" s="15"/>
      <c r="M8598" s="15"/>
      <c r="N8598" s="15"/>
    </row>
    <row r="8599" spans="2:14" s="25" customFormat="1" ht="15" customHeight="1" x14ac:dyDescent="0.3">
      <c r="B8599" s="25" t="str">
        <f>IF(A8599="","",VLOOKUP(A8599,Tabulka3[[Číslo registrace  u jednorázové akce]:[Příjmení]],2,0))</f>
        <v/>
      </c>
      <c r="C8599" s="25" t="str">
        <f>IF(A8599="","",VLOOKUP(A8599,Tabulka3[[Číslo registrace  u jednorázové akce]:[Příjmení]],3,0))</f>
        <v/>
      </c>
      <c r="I8599" s="94"/>
      <c r="J8599" s="94"/>
      <c r="L8599" s="15"/>
      <c r="M8599" s="15"/>
      <c r="N8599" s="15"/>
    </row>
    <row r="8600" spans="2:14" s="25" customFormat="1" ht="15" customHeight="1" x14ac:dyDescent="0.3">
      <c r="B8600" s="25" t="str">
        <f>IF(A8600="","",VLOOKUP(A8600,Tabulka3[[Číslo registrace  u jednorázové akce]:[Příjmení]],2,0))</f>
        <v/>
      </c>
      <c r="C8600" s="25" t="str">
        <f>IF(A8600="","",VLOOKUP(A8600,Tabulka3[[Číslo registrace  u jednorázové akce]:[Příjmení]],3,0))</f>
        <v/>
      </c>
      <c r="I8600" s="94"/>
      <c r="J8600" s="94"/>
      <c r="L8600" s="15"/>
      <c r="M8600" s="15"/>
      <c r="N8600" s="15"/>
    </row>
    <row r="8601" spans="2:14" s="25" customFormat="1" ht="15" customHeight="1" x14ac:dyDescent="0.3">
      <c r="B8601" s="25" t="str">
        <f>IF(A8601="","",VLOOKUP(A8601,Tabulka3[[Číslo registrace  u jednorázové akce]:[Příjmení]],2,0))</f>
        <v/>
      </c>
      <c r="C8601" s="25" t="str">
        <f>IF(A8601="","",VLOOKUP(A8601,Tabulka3[[Číslo registrace  u jednorázové akce]:[Příjmení]],3,0))</f>
        <v/>
      </c>
      <c r="I8601" s="94"/>
      <c r="J8601" s="94"/>
      <c r="L8601" s="15"/>
      <c r="M8601" s="15"/>
      <c r="N8601" s="15"/>
    </row>
    <row r="8602" spans="2:14" s="25" customFormat="1" ht="15" customHeight="1" x14ac:dyDescent="0.3">
      <c r="B8602" s="25" t="str">
        <f>IF(A8602="","",VLOOKUP(A8602,Tabulka3[[Číslo registrace  u jednorázové akce]:[Příjmení]],2,0))</f>
        <v/>
      </c>
      <c r="C8602" s="25" t="str">
        <f>IF(A8602="","",VLOOKUP(A8602,Tabulka3[[Číslo registrace  u jednorázové akce]:[Příjmení]],3,0))</f>
        <v/>
      </c>
      <c r="I8602" s="94"/>
      <c r="J8602" s="94"/>
      <c r="L8602" s="15"/>
      <c r="M8602" s="15"/>
      <c r="N8602" s="15"/>
    </row>
    <row r="8603" spans="2:14" s="25" customFormat="1" ht="15" customHeight="1" x14ac:dyDescent="0.3">
      <c r="B8603" s="25" t="str">
        <f>IF(A8603="","",VLOOKUP(A8603,Tabulka3[[Číslo registrace  u jednorázové akce]:[Příjmení]],2,0))</f>
        <v/>
      </c>
      <c r="C8603" s="25" t="str">
        <f>IF(A8603="","",VLOOKUP(A8603,Tabulka3[[Číslo registrace  u jednorázové akce]:[Příjmení]],3,0))</f>
        <v/>
      </c>
      <c r="I8603" s="94"/>
      <c r="J8603" s="94"/>
      <c r="L8603" s="15"/>
      <c r="M8603" s="15"/>
      <c r="N8603" s="15"/>
    </row>
    <row r="8604" spans="2:14" s="25" customFormat="1" ht="15" customHeight="1" x14ac:dyDescent="0.3">
      <c r="B8604" s="25" t="str">
        <f>IF(A8604="","",VLOOKUP(A8604,Tabulka3[[Číslo registrace  u jednorázové akce]:[Příjmení]],2,0))</f>
        <v/>
      </c>
      <c r="C8604" s="25" t="str">
        <f>IF(A8604="","",VLOOKUP(A8604,Tabulka3[[Číslo registrace  u jednorázové akce]:[Příjmení]],3,0))</f>
        <v/>
      </c>
      <c r="I8604" s="94"/>
      <c r="J8604" s="94"/>
      <c r="L8604" s="15"/>
      <c r="M8604" s="15"/>
      <c r="N8604" s="15"/>
    </row>
    <row r="8605" spans="2:14" s="25" customFormat="1" ht="15" customHeight="1" x14ac:dyDescent="0.3">
      <c r="B8605" s="25" t="str">
        <f>IF(A8605="","",VLOOKUP(A8605,Tabulka3[[Číslo registrace  u jednorázové akce]:[Příjmení]],2,0))</f>
        <v/>
      </c>
      <c r="C8605" s="25" t="str">
        <f>IF(A8605="","",VLOOKUP(A8605,Tabulka3[[Číslo registrace  u jednorázové akce]:[Příjmení]],3,0))</f>
        <v/>
      </c>
      <c r="I8605" s="94"/>
      <c r="J8605" s="94"/>
      <c r="L8605" s="15"/>
      <c r="M8605" s="15"/>
      <c r="N8605" s="15"/>
    </row>
    <row r="8606" spans="2:14" s="25" customFormat="1" ht="15" customHeight="1" x14ac:dyDescent="0.3">
      <c r="B8606" s="25" t="str">
        <f>IF(A8606="","",VLOOKUP(A8606,Tabulka3[[Číslo registrace  u jednorázové akce]:[Příjmení]],2,0))</f>
        <v/>
      </c>
      <c r="C8606" s="25" t="str">
        <f>IF(A8606="","",VLOOKUP(A8606,Tabulka3[[Číslo registrace  u jednorázové akce]:[Příjmení]],3,0))</f>
        <v/>
      </c>
      <c r="I8606" s="94"/>
      <c r="J8606" s="94"/>
      <c r="L8606" s="15"/>
      <c r="M8606" s="15"/>
      <c r="N8606" s="15"/>
    </row>
    <row r="8607" spans="2:14" s="25" customFormat="1" ht="15" customHeight="1" x14ac:dyDescent="0.3">
      <c r="B8607" s="25" t="str">
        <f>IF(A8607="","",VLOOKUP(A8607,Tabulka3[[Číslo registrace  u jednorázové akce]:[Příjmení]],2,0))</f>
        <v/>
      </c>
      <c r="C8607" s="25" t="str">
        <f>IF(A8607="","",VLOOKUP(A8607,Tabulka3[[Číslo registrace  u jednorázové akce]:[Příjmení]],3,0))</f>
        <v/>
      </c>
      <c r="I8607" s="94"/>
      <c r="J8607" s="94"/>
      <c r="L8607" s="15"/>
      <c r="M8607" s="15"/>
      <c r="N8607" s="15"/>
    </row>
    <row r="8608" spans="2:14" s="25" customFormat="1" ht="15" customHeight="1" x14ac:dyDescent="0.3">
      <c r="B8608" s="25" t="str">
        <f>IF(A8608="","",VLOOKUP(A8608,Tabulka3[[Číslo registrace  u jednorázové akce]:[Příjmení]],2,0))</f>
        <v/>
      </c>
      <c r="C8608" s="25" t="str">
        <f>IF(A8608="","",VLOOKUP(A8608,Tabulka3[[Číslo registrace  u jednorázové akce]:[Příjmení]],3,0))</f>
        <v/>
      </c>
      <c r="I8608" s="94"/>
      <c r="J8608" s="94"/>
      <c r="L8608" s="15"/>
      <c r="M8608" s="15"/>
      <c r="N8608" s="15"/>
    </row>
    <row r="8609" spans="2:14" s="25" customFormat="1" ht="15" customHeight="1" x14ac:dyDescent="0.3">
      <c r="B8609" s="25" t="str">
        <f>IF(A8609="","",VLOOKUP(A8609,Tabulka3[[Číslo registrace  u jednorázové akce]:[Příjmení]],2,0))</f>
        <v/>
      </c>
      <c r="C8609" s="25" t="str">
        <f>IF(A8609="","",VLOOKUP(A8609,Tabulka3[[Číslo registrace  u jednorázové akce]:[Příjmení]],3,0))</f>
        <v/>
      </c>
      <c r="I8609" s="94"/>
      <c r="J8609" s="94"/>
      <c r="L8609" s="15"/>
      <c r="M8609" s="15"/>
      <c r="N8609" s="15"/>
    </row>
    <row r="8610" spans="2:14" s="25" customFormat="1" ht="15" customHeight="1" x14ac:dyDescent="0.3">
      <c r="B8610" s="25" t="str">
        <f>IF(A8610="","",VLOOKUP(A8610,Tabulka3[[Číslo registrace  u jednorázové akce]:[Příjmení]],2,0))</f>
        <v/>
      </c>
      <c r="C8610" s="25" t="str">
        <f>IF(A8610="","",VLOOKUP(A8610,Tabulka3[[Číslo registrace  u jednorázové akce]:[Příjmení]],3,0))</f>
        <v/>
      </c>
      <c r="I8610" s="94"/>
      <c r="J8610" s="94"/>
      <c r="L8610" s="15"/>
      <c r="M8610" s="15"/>
      <c r="N8610" s="15"/>
    </row>
    <row r="8611" spans="2:14" s="25" customFormat="1" ht="15" customHeight="1" x14ac:dyDescent="0.3">
      <c r="B8611" s="25" t="str">
        <f>IF(A8611="","",VLOOKUP(A8611,Tabulka3[[Číslo registrace  u jednorázové akce]:[Příjmení]],2,0))</f>
        <v/>
      </c>
      <c r="C8611" s="25" t="str">
        <f>IF(A8611="","",VLOOKUP(A8611,Tabulka3[[Číslo registrace  u jednorázové akce]:[Příjmení]],3,0))</f>
        <v/>
      </c>
      <c r="I8611" s="94"/>
      <c r="J8611" s="94"/>
      <c r="L8611" s="15"/>
      <c r="M8611" s="15"/>
      <c r="N8611" s="15"/>
    </row>
    <row r="8612" spans="2:14" s="25" customFormat="1" ht="15" customHeight="1" x14ac:dyDescent="0.3">
      <c r="B8612" s="25" t="str">
        <f>IF(A8612="","",VLOOKUP(A8612,Tabulka3[[Číslo registrace  u jednorázové akce]:[Příjmení]],2,0))</f>
        <v/>
      </c>
      <c r="C8612" s="25" t="str">
        <f>IF(A8612="","",VLOOKUP(A8612,Tabulka3[[Číslo registrace  u jednorázové akce]:[Příjmení]],3,0))</f>
        <v/>
      </c>
      <c r="I8612" s="94"/>
      <c r="J8612" s="94"/>
      <c r="L8612" s="15"/>
      <c r="M8612" s="15"/>
      <c r="N8612" s="15"/>
    </row>
    <row r="8613" spans="2:14" s="25" customFormat="1" ht="15" customHeight="1" x14ac:dyDescent="0.3">
      <c r="B8613" s="25" t="str">
        <f>IF(A8613="","",VLOOKUP(A8613,Tabulka3[[Číslo registrace  u jednorázové akce]:[Příjmení]],2,0))</f>
        <v/>
      </c>
      <c r="C8613" s="25" t="str">
        <f>IF(A8613="","",VLOOKUP(A8613,Tabulka3[[Číslo registrace  u jednorázové akce]:[Příjmení]],3,0))</f>
        <v/>
      </c>
      <c r="I8613" s="94"/>
      <c r="J8613" s="94"/>
      <c r="L8613" s="15"/>
      <c r="M8613" s="15"/>
      <c r="N8613" s="15"/>
    </row>
    <row r="8614" spans="2:14" s="25" customFormat="1" ht="15" customHeight="1" x14ac:dyDescent="0.3">
      <c r="B8614" s="25" t="str">
        <f>IF(A8614="","",VLOOKUP(A8614,Tabulka3[[Číslo registrace  u jednorázové akce]:[Příjmení]],2,0))</f>
        <v/>
      </c>
      <c r="C8614" s="25" t="str">
        <f>IF(A8614="","",VLOOKUP(A8614,Tabulka3[[Číslo registrace  u jednorázové akce]:[Příjmení]],3,0))</f>
        <v/>
      </c>
      <c r="I8614" s="94"/>
      <c r="J8614" s="94"/>
      <c r="L8614" s="15"/>
      <c r="M8614" s="15"/>
      <c r="N8614" s="15"/>
    </row>
    <row r="8615" spans="2:14" s="25" customFormat="1" ht="15" customHeight="1" x14ac:dyDescent="0.3">
      <c r="B8615" s="25" t="str">
        <f>IF(A8615="","",VLOOKUP(A8615,Tabulka3[[Číslo registrace  u jednorázové akce]:[Příjmení]],2,0))</f>
        <v/>
      </c>
      <c r="C8615" s="25" t="str">
        <f>IF(A8615="","",VLOOKUP(A8615,Tabulka3[[Číslo registrace  u jednorázové akce]:[Příjmení]],3,0))</f>
        <v/>
      </c>
      <c r="I8615" s="94"/>
      <c r="J8615" s="94"/>
      <c r="L8615" s="15"/>
      <c r="M8615" s="15"/>
      <c r="N8615" s="15"/>
    </row>
    <row r="8616" spans="2:14" s="25" customFormat="1" ht="15" customHeight="1" x14ac:dyDescent="0.3">
      <c r="B8616" s="25" t="str">
        <f>IF(A8616="","",VLOOKUP(A8616,Tabulka3[[Číslo registrace  u jednorázové akce]:[Příjmení]],2,0))</f>
        <v/>
      </c>
      <c r="C8616" s="25" t="str">
        <f>IF(A8616="","",VLOOKUP(A8616,Tabulka3[[Číslo registrace  u jednorázové akce]:[Příjmení]],3,0))</f>
        <v/>
      </c>
      <c r="I8616" s="94"/>
      <c r="J8616" s="94"/>
      <c r="L8616" s="15"/>
      <c r="M8616" s="15"/>
      <c r="N8616" s="15"/>
    </row>
    <row r="8617" spans="2:14" s="25" customFormat="1" ht="15" customHeight="1" x14ac:dyDescent="0.3">
      <c r="B8617" s="25" t="str">
        <f>IF(A8617="","",VLOOKUP(A8617,Tabulka3[[Číslo registrace  u jednorázové akce]:[Příjmení]],2,0))</f>
        <v/>
      </c>
      <c r="C8617" s="25" t="str">
        <f>IF(A8617="","",VLOOKUP(A8617,Tabulka3[[Číslo registrace  u jednorázové akce]:[Příjmení]],3,0))</f>
        <v/>
      </c>
      <c r="I8617" s="94"/>
      <c r="J8617" s="94"/>
      <c r="L8617" s="15"/>
      <c r="M8617" s="15"/>
      <c r="N8617" s="15"/>
    </row>
    <row r="8618" spans="2:14" s="25" customFormat="1" ht="15" customHeight="1" x14ac:dyDescent="0.3">
      <c r="B8618" s="25" t="str">
        <f>IF(A8618="","",VLOOKUP(A8618,Tabulka3[[Číslo registrace  u jednorázové akce]:[Příjmení]],2,0))</f>
        <v/>
      </c>
      <c r="C8618" s="25" t="str">
        <f>IF(A8618="","",VLOOKUP(A8618,Tabulka3[[Číslo registrace  u jednorázové akce]:[Příjmení]],3,0))</f>
        <v/>
      </c>
      <c r="I8618" s="94"/>
      <c r="J8618" s="94"/>
      <c r="L8618" s="15"/>
      <c r="M8618" s="15"/>
      <c r="N8618" s="15"/>
    </row>
    <row r="8619" spans="2:14" s="25" customFormat="1" ht="15" customHeight="1" x14ac:dyDescent="0.3">
      <c r="B8619" s="25" t="str">
        <f>IF(A8619="","",VLOOKUP(A8619,Tabulka3[[Číslo registrace  u jednorázové akce]:[Příjmení]],2,0))</f>
        <v/>
      </c>
      <c r="C8619" s="25" t="str">
        <f>IF(A8619="","",VLOOKUP(A8619,Tabulka3[[Číslo registrace  u jednorázové akce]:[Příjmení]],3,0))</f>
        <v/>
      </c>
      <c r="I8619" s="94"/>
      <c r="J8619" s="94"/>
      <c r="L8619" s="15"/>
      <c r="M8619" s="15"/>
      <c r="N8619" s="15"/>
    </row>
    <row r="8620" spans="2:14" s="25" customFormat="1" ht="15" customHeight="1" x14ac:dyDescent="0.3">
      <c r="B8620" s="25" t="str">
        <f>IF(A8620="","",VLOOKUP(A8620,Tabulka3[[Číslo registrace  u jednorázové akce]:[Příjmení]],2,0))</f>
        <v/>
      </c>
      <c r="C8620" s="25" t="str">
        <f>IF(A8620="","",VLOOKUP(A8620,Tabulka3[[Číslo registrace  u jednorázové akce]:[Příjmení]],3,0))</f>
        <v/>
      </c>
      <c r="I8620" s="94"/>
      <c r="J8620" s="94"/>
      <c r="L8620" s="15"/>
      <c r="M8620" s="15"/>
      <c r="N8620" s="15"/>
    </row>
    <row r="8621" spans="2:14" s="25" customFormat="1" ht="15" customHeight="1" x14ac:dyDescent="0.3">
      <c r="B8621" s="25" t="str">
        <f>IF(A8621="","",VLOOKUP(A8621,Tabulka3[[Číslo registrace  u jednorázové akce]:[Příjmení]],2,0))</f>
        <v/>
      </c>
      <c r="C8621" s="25" t="str">
        <f>IF(A8621="","",VLOOKUP(A8621,Tabulka3[[Číslo registrace  u jednorázové akce]:[Příjmení]],3,0))</f>
        <v/>
      </c>
      <c r="I8621" s="94"/>
      <c r="J8621" s="94"/>
      <c r="L8621" s="15"/>
      <c r="M8621" s="15"/>
      <c r="N8621" s="15"/>
    </row>
    <row r="8622" spans="2:14" s="25" customFormat="1" ht="15" customHeight="1" x14ac:dyDescent="0.3">
      <c r="B8622" s="25" t="str">
        <f>IF(A8622="","",VLOOKUP(A8622,Tabulka3[[Číslo registrace  u jednorázové akce]:[Příjmení]],2,0))</f>
        <v/>
      </c>
      <c r="C8622" s="25" t="str">
        <f>IF(A8622="","",VLOOKUP(A8622,Tabulka3[[Číslo registrace  u jednorázové akce]:[Příjmení]],3,0))</f>
        <v/>
      </c>
      <c r="I8622" s="94"/>
      <c r="J8622" s="94"/>
      <c r="L8622" s="15"/>
      <c r="M8622" s="15"/>
      <c r="N8622" s="15"/>
    </row>
    <row r="8623" spans="2:14" s="25" customFormat="1" ht="15" customHeight="1" x14ac:dyDescent="0.3">
      <c r="B8623" s="25" t="str">
        <f>IF(A8623="","",VLOOKUP(A8623,Tabulka3[[Číslo registrace  u jednorázové akce]:[Příjmení]],2,0))</f>
        <v/>
      </c>
      <c r="C8623" s="25" t="str">
        <f>IF(A8623="","",VLOOKUP(A8623,Tabulka3[[Číslo registrace  u jednorázové akce]:[Příjmení]],3,0))</f>
        <v/>
      </c>
      <c r="I8623" s="94"/>
      <c r="J8623" s="94"/>
      <c r="L8623" s="15"/>
      <c r="M8623" s="15"/>
      <c r="N8623" s="15"/>
    </row>
    <row r="8624" spans="2:14" s="25" customFormat="1" ht="15" customHeight="1" x14ac:dyDescent="0.3">
      <c r="B8624" s="25" t="str">
        <f>IF(A8624="","",VLOOKUP(A8624,Tabulka3[[Číslo registrace  u jednorázové akce]:[Příjmení]],2,0))</f>
        <v/>
      </c>
      <c r="C8624" s="25" t="str">
        <f>IF(A8624="","",VLOOKUP(A8624,Tabulka3[[Číslo registrace  u jednorázové akce]:[Příjmení]],3,0))</f>
        <v/>
      </c>
      <c r="I8624" s="94"/>
      <c r="J8624" s="94"/>
      <c r="L8624" s="15"/>
      <c r="M8624" s="15"/>
      <c r="N8624" s="15"/>
    </row>
    <row r="8625" spans="2:14" s="25" customFormat="1" ht="15" customHeight="1" x14ac:dyDescent="0.3">
      <c r="B8625" s="25" t="str">
        <f>IF(A8625="","",VLOOKUP(A8625,Tabulka3[[Číslo registrace  u jednorázové akce]:[Příjmení]],2,0))</f>
        <v/>
      </c>
      <c r="C8625" s="25" t="str">
        <f>IF(A8625="","",VLOOKUP(A8625,Tabulka3[[Číslo registrace  u jednorázové akce]:[Příjmení]],3,0))</f>
        <v/>
      </c>
      <c r="I8625" s="94"/>
      <c r="J8625" s="94"/>
      <c r="L8625" s="15"/>
      <c r="M8625" s="15"/>
      <c r="N8625" s="15"/>
    </row>
    <row r="8626" spans="2:14" s="25" customFormat="1" ht="15" customHeight="1" x14ac:dyDescent="0.3">
      <c r="B8626" s="25" t="str">
        <f>IF(A8626="","",VLOOKUP(A8626,Tabulka3[[Číslo registrace  u jednorázové akce]:[Příjmení]],2,0))</f>
        <v/>
      </c>
      <c r="C8626" s="25" t="str">
        <f>IF(A8626="","",VLOOKUP(A8626,Tabulka3[[Číslo registrace  u jednorázové akce]:[Příjmení]],3,0))</f>
        <v/>
      </c>
      <c r="I8626" s="94"/>
      <c r="J8626" s="94"/>
      <c r="L8626" s="15"/>
      <c r="M8626" s="15"/>
      <c r="N8626" s="15"/>
    </row>
    <row r="8627" spans="2:14" s="25" customFormat="1" ht="15" customHeight="1" x14ac:dyDescent="0.3">
      <c r="B8627" s="25" t="str">
        <f>IF(A8627="","",VLOOKUP(A8627,Tabulka3[[Číslo registrace  u jednorázové akce]:[Příjmení]],2,0))</f>
        <v/>
      </c>
      <c r="C8627" s="25" t="str">
        <f>IF(A8627="","",VLOOKUP(A8627,Tabulka3[[Číslo registrace  u jednorázové akce]:[Příjmení]],3,0))</f>
        <v/>
      </c>
      <c r="I8627" s="94"/>
      <c r="J8627" s="94"/>
      <c r="L8627" s="15"/>
      <c r="M8627" s="15"/>
      <c r="N8627" s="15"/>
    </row>
    <row r="8628" spans="2:14" s="25" customFormat="1" ht="15" customHeight="1" x14ac:dyDescent="0.3">
      <c r="B8628" s="25" t="str">
        <f>IF(A8628="","",VLOOKUP(A8628,Tabulka3[[Číslo registrace  u jednorázové akce]:[Příjmení]],2,0))</f>
        <v/>
      </c>
      <c r="C8628" s="25" t="str">
        <f>IF(A8628="","",VLOOKUP(A8628,Tabulka3[[Číslo registrace  u jednorázové akce]:[Příjmení]],3,0))</f>
        <v/>
      </c>
      <c r="I8628" s="94"/>
      <c r="J8628" s="94"/>
      <c r="L8628" s="15"/>
      <c r="M8628" s="15"/>
      <c r="N8628" s="15"/>
    </row>
    <row r="8629" spans="2:14" s="25" customFormat="1" ht="15" customHeight="1" x14ac:dyDescent="0.3">
      <c r="B8629" s="25" t="str">
        <f>IF(A8629="","",VLOOKUP(A8629,Tabulka3[[Číslo registrace  u jednorázové akce]:[Příjmení]],2,0))</f>
        <v/>
      </c>
      <c r="C8629" s="25" t="str">
        <f>IF(A8629="","",VLOOKUP(A8629,Tabulka3[[Číslo registrace  u jednorázové akce]:[Příjmení]],3,0))</f>
        <v/>
      </c>
      <c r="I8629" s="94"/>
      <c r="J8629" s="94"/>
      <c r="L8629" s="15"/>
      <c r="M8629" s="15"/>
      <c r="N8629" s="15"/>
    </row>
    <row r="8630" spans="2:14" s="25" customFormat="1" ht="15" customHeight="1" x14ac:dyDescent="0.3">
      <c r="B8630" s="25" t="str">
        <f>IF(A8630="","",VLOOKUP(A8630,Tabulka3[[Číslo registrace  u jednorázové akce]:[Příjmení]],2,0))</f>
        <v/>
      </c>
      <c r="C8630" s="25" t="str">
        <f>IF(A8630="","",VLOOKUP(A8630,Tabulka3[[Číslo registrace  u jednorázové akce]:[Příjmení]],3,0))</f>
        <v/>
      </c>
      <c r="I8630" s="94"/>
      <c r="J8630" s="94"/>
      <c r="L8630" s="15"/>
      <c r="M8630" s="15"/>
      <c r="N8630" s="15"/>
    </row>
    <row r="8631" spans="2:14" s="25" customFormat="1" ht="15" customHeight="1" x14ac:dyDescent="0.3">
      <c r="B8631" s="25" t="str">
        <f>IF(A8631="","",VLOOKUP(A8631,Tabulka3[[Číslo registrace  u jednorázové akce]:[Příjmení]],2,0))</f>
        <v/>
      </c>
      <c r="C8631" s="25" t="str">
        <f>IF(A8631="","",VLOOKUP(A8631,Tabulka3[[Číslo registrace  u jednorázové akce]:[Příjmení]],3,0))</f>
        <v/>
      </c>
      <c r="I8631" s="94"/>
      <c r="J8631" s="94"/>
      <c r="L8631" s="15"/>
      <c r="M8631" s="15"/>
      <c r="N8631" s="15"/>
    </row>
    <row r="8632" spans="2:14" s="25" customFormat="1" ht="15" customHeight="1" x14ac:dyDescent="0.3">
      <c r="B8632" s="25" t="str">
        <f>IF(A8632="","",VLOOKUP(A8632,Tabulka3[[Číslo registrace  u jednorázové akce]:[Příjmení]],2,0))</f>
        <v/>
      </c>
      <c r="C8632" s="25" t="str">
        <f>IF(A8632="","",VLOOKUP(A8632,Tabulka3[[Číslo registrace  u jednorázové akce]:[Příjmení]],3,0))</f>
        <v/>
      </c>
      <c r="I8632" s="94"/>
      <c r="J8632" s="94"/>
      <c r="L8632" s="15"/>
      <c r="M8632" s="15"/>
      <c r="N8632" s="15"/>
    </row>
    <row r="8633" spans="2:14" s="25" customFormat="1" ht="15" customHeight="1" x14ac:dyDescent="0.3">
      <c r="B8633" s="25" t="str">
        <f>IF(A8633="","",VLOOKUP(A8633,Tabulka3[[Číslo registrace  u jednorázové akce]:[Příjmení]],2,0))</f>
        <v/>
      </c>
      <c r="C8633" s="25" t="str">
        <f>IF(A8633="","",VLOOKUP(A8633,Tabulka3[[Číslo registrace  u jednorázové akce]:[Příjmení]],3,0))</f>
        <v/>
      </c>
      <c r="I8633" s="94"/>
      <c r="J8633" s="94"/>
      <c r="L8633" s="15"/>
      <c r="M8633" s="15"/>
      <c r="N8633" s="15"/>
    </row>
    <row r="8634" spans="2:14" s="25" customFormat="1" ht="15" customHeight="1" x14ac:dyDescent="0.3">
      <c r="B8634" s="25" t="str">
        <f>IF(A8634="","",VLOOKUP(A8634,Tabulka3[[Číslo registrace  u jednorázové akce]:[Příjmení]],2,0))</f>
        <v/>
      </c>
      <c r="C8634" s="25" t="str">
        <f>IF(A8634="","",VLOOKUP(A8634,Tabulka3[[Číslo registrace  u jednorázové akce]:[Příjmení]],3,0))</f>
        <v/>
      </c>
      <c r="I8634" s="94"/>
      <c r="J8634" s="94"/>
      <c r="L8634" s="15"/>
      <c r="M8634" s="15"/>
      <c r="N8634" s="15"/>
    </row>
    <row r="8635" spans="2:14" s="25" customFormat="1" ht="15" customHeight="1" x14ac:dyDescent="0.3">
      <c r="B8635" s="25" t="str">
        <f>IF(A8635="","",VLOOKUP(A8635,Tabulka3[[Číslo registrace  u jednorázové akce]:[Příjmení]],2,0))</f>
        <v/>
      </c>
      <c r="C8635" s="25" t="str">
        <f>IF(A8635="","",VLOOKUP(A8635,Tabulka3[[Číslo registrace  u jednorázové akce]:[Příjmení]],3,0))</f>
        <v/>
      </c>
      <c r="I8635" s="94"/>
      <c r="J8635" s="94"/>
      <c r="L8635" s="15"/>
      <c r="M8635" s="15"/>
      <c r="N8635" s="15"/>
    </row>
    <row r="8636" spans="2:14" s="25" customFormat="1" ht="15" customHeight="1" x14ac:dyDescent="0.3">
      <c r="B8636" s="25" t="str">
        <f>IF(A8636="","",VLOOKUP(A8636,Tabulka3[[Číslo registrace  u jednorázové akce]:[Příjmení]],2,0))</f>
        <v/>
      </c>
      <c r="C8636" s="25" t="str">
        <f>IF(A8636="","",VLOOKUP(A8636,Tabulka3[[Číslo registrace  u jednorázové akce]:[Příjmení]],3,0))</f>
        <v/>
      </c>
      <c r="I8636" s="94"/>
      <c r="J8636" s="94"/>
      <c r="L8636" s="15"/>
      <c r="M8636" s="15"/>
      <c r="N8636" s="15"/>
    </row>
    <row r="8637" spans="2:14" s="25" customFormat="1" ht="15" customHeight="1" x14ac:dyDescent="0.3">
      <c r="B8637" s="25" t="str">
        <f>IF(A8637="","",VLOOKUP(A8637,Tabulka3[[Číslo registrace  u jednorázové akce]:[Příjmení]],2,0))</f>
        <v/>
      </c>
      <c r="C8637" s="25" t="str">
        <f>IF(A8637="","",VLOOKUP(A8637,Tabulka3[[Číslo registrace  u jednorázové akce]:[Příjmení]],3,0))</f>
        <v/>
      </c>
      <c r="I8637" s="94"/>
      <c r="J8637" s="94"/>
      <c r="L8637" s="15"/>
      <c r="M8637" s="15"/>
      <c r="N8637" s="15"/>
    </row>
    <row r="8638" spans="2:14" s="25" customFormat="1" ht="15" customHeight="1" x14ac:dyDescent="0.3">
      <c r="B8638" s="25" t="str">
        <f>IF(A8638="","",VLOOKUP(A8638,Tabulka3[[Číslo registrace  u jednorázové akce]:[Příjmení]],2,0))</f>
        <v/>
      </c>
      <c r="C8638" s="25" t="str">
        <f>IF(A8638="","",VLOOKUP(A8638,Tabulka3[[Číslo registrace  u jednorázové akce]:[Příjmení]],3,0))</f>
        <v/>
      </c>
      <c r="I8638" s="94"/>
      <c r="J8638" s="94"/>
      <c r="L8638" s="15"/>
      <c r="M8638" s="15"/>
      <c r="N8638" s="15"/>
    </row>
    <row r="8639" spans="2:14" s="25" customFormat="1" ht="15" customHeight="1" x14ac:dyDescent="0.3">
      <c r="B8639" s="25" t="str">
        <f>IF(A8639="","",VLOOKUP(A8639,Tabulka3[[Číslo registrace  u jednorázové akce]:[Příjmení]],2,0))</f>
        <v/>
      </c>
      <c r="C8639" s="25" t="str">
        <f>IF(A8639="","",VLOOKUP(A8639,Tabulka3[[Číslo registrace  u jednorázové akce]:[Příjmení]],3,0))</f>
        <v/>
      </c>
      <c r="I8639" s="94"/>
      <c r="J8639" s="94"/>
      <c r="L8639" s="15"/>
      <c r="M8639" s="15"/>
      <c r="N8639" s="15"/>
    </row>
    <row r="8640" spans="2:14" s="25" customFormat="1" ht="15" customHeight="1" x14ac:dyDescent="0.3">
      <c r="B8640" s="25" t="str">
        <f>IF(A8640="","",VLOOKUP(A8640,Tabulka3[[Číslo registrace  u jednorázové akce]:[Příjmení]],2,0))</f>
        <v/>
      </c>
      <c r="C8640" s="25" t="str">
        <f>IF(A8640="","",VLOOKUP(A8640,Tabulka3[[Číslo registrace  u jednorázové akce]:[Příjmení]],3,0))</f>
        <v/>
      </c>
      <c r="I8640" s="94"/>
      <c r="J8640" s="94"/>
      <c r="L8640" s="15"/>
      <c r="M8640" s="15"/>
      <c r="N8640" s="15"/>
    </row>
    <row r="8641" spans="2:14" s="25" customFormat="1" ht="15" customHeight="1" x14ac:dyDescent="0.3">
      <c r="B8641" s="25" t="str">
        <f>IF(A8641="","",VLOOKUP(A8641,Tabulka3[[Číslo registrace  u jednorázové akce]:[Příjmení]],2,0))</f>
        <v/>
      </c>
      <c r="C8641" s="25" t="str">
        <f>IF(A8641="","",VLOOKUP(A8641,Tabulka3[[Číslo registrace  u jednorázové akce]:[Příjmení]],3,0))</f>
        <v/>
      </c>
      <c r="I8641" s="94"/>
      <c r="J8641" s="94"/>
      <c r="L8641" s="15"/>
      <c r="M8641" s="15"/>
      <c r="N8641" s="15"/>
    </row>
    <row r="8642" spans="2:14" s="25" customFormat="1" ht="15" customHeight="1" x14ac:dyDescent="0.3">
      <c r="B8642" s="25" t="str">
        <f>IF(A8642="","",VLOOKUP(A8642,Tabulka3[[Číslo registrace  u jednorázové akce]:[Příjmení]],2,0))</f>
        <v/>
      </c>
      <c r="C8642" s="25" t="str">
        <f>IF(A8642="","",VLOOKUP(A8642,Tabulka3[[Číslo registrace  u jednorázové akce]:[Příjmení]],3,0))</f>
        <v/>
      </c>
      <c r="I8642" s="94"/>
      <c r="J8642" s="94"/>
      <c r="L8642" s="15"/>
      <c r="M8642" s="15"/>
      <c r="N8642" s="15"/>
    </row>
    <row r="8643" spans="2:14" s="25" customFormat="1" ht="15" customHeight="1" x14ac:dyDescent="0.3">
      <c r="B8643" s="25" t="str">
        <f>IF(A8643="","",VLOOKUP(A8643,Tabulka3[[Číslo registrace  u jednorázové akce]:[Příjmení]],2,0))</f>
        <v/>
      </c>
      <c r="C8643" s="25" t="str">
        <f>IF(A8643="","",VLOOKUP(A8643,Tabulka3[[Číslo registrace  u jednorázové akce]:[Příjmení]],3,0))</f>
        <v/>
      </c>
      <c r="I8643" s="94"/>
      <c r="J8643" s="94"/>
      <c r="L8643" s="15"/>
      <c r="M8643" s="15"/>
      <c r="N8643" s="15"/>
    </row>
    <row r="8644" spans="2:14" s="25" customFormat="1" ht="15" customHeight="1" x14ac:dyDescent="0.3">
      <c r="B8644" s="25" t="str">
        <f>IF(A8644="","",VLOOKUP(A8644,Tabulka3[[Číslo registrace  u jednorázové akce]:[Příjmení]],2,0))</f>
        <v/>
      </c>
      <c r="C8644" s="25" t="str">
        <f>IF(A8644="","",VLOOKUP(A8644,Tabulka3[[Číslo registrace  u jednorázové akce]:[Příjmení]],3,0))</f>
        <v/>
      </c>
      <c r="I8644" s="94"/>
      <c r="J8644" s="94"/>
      <c r="L8644" s="15"/>
      <c r="M8644" s="15"/>
      <c r="N8644" s="15"/>
    </row>
    <row r="8645" spans="2:14" s="25" customFormat="1" ht="15" customHeight="1" x14ac:dyDescent="0.3">
      <c r="B8645" s="25" t="str">
        <f>IF(A8645="","",VLOOKUP(A8645,Tabulka3[[Číslo registrace  u jednorázové akce]:[Příjmení]],2,0))</f>
        <v/>
      </c>
      <c r="C8645" s="25" t="str">
        <f>IF(A8645="","",VLOOKUP(A8645,Tabulka3[[Číslo registrace  u jednorázové akce]:[Příjmení]],3,0))</f>
        <v/>
      </c>
      <c r="I8645" s="94"/>
      <c r="J8645" s="94"/>
      <c r="L8645" s="15"/>
      <c r="M8645" s="15"/>
      <c r="N8645" s="15"/>
    </row>
    <row r="8646" spans="2:14" s="25" customFormat="1" ht="15" customHeight="1" x14ac:dyDescent="0.3">
      <c r="B8646" s="25" t="str">
        <f>IF(A8646="","",VLOOKUP(A8646,Tabulka3[[Číslo registrace  u jednorázové akce]:[Příjmení]],2,0))</f>
        <v/>
      </c>
      <c r="C8646" s="25" t="str">
        <f>IF(A8646="","",VLOOKUP(A8646,Tabulka3[[Číslo registrace  u jednorázové akce]:[Příjmení]],3,0))</f>
        <v/>
      </c>
      <c r="I8646" s="94"/>
      <c r="J8646" s="94"/>
      <c r="L8646" s="15"/>
      <c r="M8646" s="15"/>
      <c r="N8646" s="15"/>
    </row>
    <row r="8647" spans="2:14" s="25" customFormat="1" ht="15" customHeight="1" x14ac:dyDescent="0.3">
      <c r="B8647" s="25" t="str">
        <f>IF(A8647="","",VLOOKUP(A8647,Tabulka3[[Číslo registrace  u jednorázové akce]:[Příjmení]],2,0))</f>
        <v/>
      </c>
      <c r="C8647" s="25" t="str">
        <f>IF(A8647="","",VLOOKUP(A8647,Tabulka3[[Číslo registrace  u jednorázové akce]:[Příjmení]],3,0))</f>
        <v/>
      </c>
      <c r="I8647" s="94"/>
      <c r="J8647" s="94"/>
      <c r="L8647" s="15"/>
      <c r="M8647" s="15"/>
      <c r="N8647" s="15"/>
    </row>
    <row r="8648" spans="2:14" s="25" customFormat="1" ht="15" customHeight="1" x14ac:dyDescent="0.3">
      <c r="B8648" s="25" t="str">
        <f>IF(A8648="","",VLOOKUP(A8648,Tabulka3[[Číslo registrace  u jednorázové akce]:[Příjmení]],2,0))</f>
        <v/>
      </c>
      <c r="C8648" s="25" t="str">
        <f>IF(A8648="","",VLOOKUP(A8648,Tabulka3[[Číslo registrace  u jednorázové akce]:[Příjmení]],3,0))</f>
        <v/>
      </c>
      <c r="I8648" s="94"/>
      <c r="J8648" s="94"/>
      <c r="L8648" s="15"/>
      <c r="M8648" s="15"/>
      <c r="N8648" s="15"/>
    </row>
    <row r="8649" spans="2:14" s="25" customFormat="1" ht="15" customHeight="1" x14ac:dyDescent="0.3">
      <c r="B8649" s="25" t="str">
        <f>IF(A8649="","",VLOOKUP(A8649,Tabulka3[[Číslo registrace  u jednorázové akce]:[Příjmení]],2,0))</f>
        <v/>
      </c>
      <c r="C8649" s="25" t="str">
        <f>IF(A8649="","",VLOOKUP(A8649,Tabulka3[[Číslo registrace  u jednorázové akce]:[Příjmení]],3,0))</f>
        <v/>
      </c>
      <c r="I8649" s="94"/>
      <c r="J8649" s="94"/>
      <c r="L8649" s="15"/>
      <c r="M8649" s="15"/>
      <c r="N8649" s="15"/>
    </row>
    <row r="8650" spans="2:14" s="25" customFormat="1" ht="15" customHeight="1" x14ac:dyDescent="0.3">
      <c r="B8650" s="25" t="str">
        <f>IF(A8650="","",VLOOKUP(A8650,Tabulka3[[Číslo registrace  u jednorázové akce]:[Příjmení]],2,0))</f>
        <v/>
      </c>
      <c r="C8650" s="25" t="str">
        <f>IF(A8650="","",VLOOKUP(A8650,Tabulka3[[Číslo registrace  u jednorázové akce]:[Příjmení]],3,0))</f>
        <v/>
      </c>
      <c r="I8650" s="94"/>
      <c r="J8650" s="94"/>
      <c r="L8650" s="15"/>
      <c r="M8650" s="15"/>
      <c r="N8650" s="15"/>
    </row>
    <row r="8651" spans="2:14" s="25" customFormat="1" ht="15" customHeight="1" x14ac:dyDescent="0.3">
      <c r="B8651" s="25" t="str">
        <f>IF(A8651="","",VLOOKUP(A8651,Tabulka3[[Číslo registrace  u jednorázové akce]:[Příjmení]],2,0))</f>
        <v/>
      </c>
      <c r="C8651" s="25" t="str">
        <f>IF(A8651="","",VLOOKUP(A8651,Tabulka3[[Číslo registrace  u jednorázové akce]:[Příjmení]],3,0))</f>
        <v/>
      </c>
      <c r="I8651" s="94"/>
      <c r="J8651" s="94"/>
      <c r="L8651" s="15"/>
      <c r="M8651" s="15"/>
      <c r="N8651" s="15"/>
    </row>
    <row r="8652" spans="2:14" s="25" customFormat="1" ht="15" customHeight="1" x14ac:dyDescent="0.3">
      <c r="B8652" s="25" t="str">
        <f>IF(A8652="","",VLOOKUP(A8652,Tabulka3[[Číslo registrace  u jednorázové akce]:[Příjmení]],2,0))</f>
        <v/>
      </c>
      <c r="C8652" s="25" t="str">
        <f>IF(A8652="","",VLOOKUP(A8652,Tabulka3[[Číslo registrace  u jednorázové akce]:[Příjmení]],3,0))</f>
        <v/>
      </c>
      <c r="I8652" s="94"/>
      <c r="J8652" s="94"/>
      <c r="L8652" s="15"/>
      <c r="M8652" s="15"/>
      <c r="N8652" s="15"/>
    </row>
    <row r="8653" spans="2:14" s="25" customFormat="1" ht="15" customHeight="1" x14ac:dyDescent="0.3">
      <c r="B8653" s="25" t="str">
        <f>IF(A8653="","",VLOOKUP(A8653,Tabulka3[[Číslo registrace  u jednorázové akce]:[Příjmení]],2,0))</f>
        <v/>
      </c>
      <c r="C8653" s="25" t="str">
        <f>IF(A8653="","",VLOOKUP(A8653,Tabulka3[[Číslo registrace  u jednorázové akce]:[Příjmení]],3,0))</f>
        <v/>
      </c>
      <c r="I8653" s="94"/>
      <c r="J8653" s="94"/>
      <c r="L8653" s="15"/>
      <c r="M8653" s="15"/>
      <c r="N8653" s="15"/>
    </row>
    <row r="8654" spans="2:14" s="25" customFormat="1" ht="15" customHeight="1" x14ac:dyDescent="0.3">
      <c r="B8654" s="25" t="str">
        <f>IF(A8654="","",VLOOKUP(A8654,Tabulka3[[Číslo registrace  u jednorázové akce]:[Příjmení]],2,0))</f>
        <v/>
      </c>
      <c r="C8654" s="25" t="str">
        <f>IF(A8654="","",VLOOKUP(A8654,Tabulka3[[Číslo registrace  u jednorázové akce]:[Příjmení]],3,0))</f>
        <v/>
      </c>
      <c r="I8654" s="94"/>
      <c r="J8654" s="94"/>
      <c r="L8654" s="15"/>
      <c r="M8654" s="15"/>
      <c r="N8654" s="15"/>
    </row>
    <row r="8655" spans="2:14" s="25" customFormat="1" ht="15" customHeight="1" x14ac:dyDescent="0.3">
      <c r="B8655" s="25" t="str">
        <f>IF(A8655="","",VLOOKUP(A8655,Tabulka3[[Číslo registrace  u jednorázové akce]:[Příjmení]],2,0))</f>
        <v/>
      </c>
      <c r="C8655" s="25" t="str">
        <f>IF(A8655="","",VLOOKUP(A8655,Tabulka3[[Číslo registrace  u jednorázové akce]:[Příjmení]],3,0))</f>
        <v/>
      </c>
      <c r="I8655" s="94"/>
      <c r="J8655" s="94"/>
      <c r="L8655" s="15"/>
      <c r="M8655" s="15"/>
      <c r="N8655" s="15"/>
    </row>
    <row r="8656" spans="2:14" s="25" customFormat="1" ht="15" customHeight="1" x14ac:dyDescent="0.3">
      <c r="B8656" s="25" t="str">
        <f>IF(A8656="","",VLOOKUP(A8656,Tabulka3[[Číslo registrace  u jednorázové akce]:[Příjmení]],2,0))</f>
        <v/>
      </c>
      <c r="C8656" s="25" t="str">
        <f>IF(A8656="","",VLOOKUP(A8656,Tabulka3[[Číslo registrace  u jednorázové akce]:[Příjmení]],3,0))</f>
        <v/>
      </c>
      <c r="I8656" s="94"/>
      <c r="J8656" s="94"/>
      <c r="L8656" s="15"/>
      <c r="M8656" s="15"/>
      <c r="N8656" s="15"/>
    </row>
    <row r="8657" spans="2:14" s="25" customFormat="1" ht="15" customHeight="1" x14ac:dyDescent="0.3">
      <c r="B8657" s="25" t="str">
        <f>IF(A8657="","",VLOOKUP(A8657,Tabulka3[[Číslo registrace  u jednorázové akce]:[Příjmení]],2,0))</f>
        <v/>
      </c>
      <c r="C8657" s="25" t="str">
        <f>IF(A8657="","",VLOOKUP(A8657,Tabulka3[[Číslo registrace  u jednorázové akce]:[Příjmení]],3,0))</f>
        <v/>
      </c>
      <c r="I8657" s="94"/>
      <c r="J8657" s="94"/>
      <c r="L8657" s="15"/>
      <c r="M8657" s="15"/>
      <c r="N8657" s="15"/>
    </row>
    <row r="8658" spans="2:14" s="25" customFormat="1" ht="15" customHeight="1" x14ac:dyDescent="0.3">
      <c r="B8658" s="25" t="str">
        <f>IF(A8658="","",VLOOKUP(A8658,Tabulka3[[Číslo registrace  u jednorázové akce]:[Příjmení]],2,0))</f>
        <v/>
      </c>
      <c r="C8658" s="25" t="str">
        <f>IF(A8658="","",VLOOKUP(A8658,Tabulka3[[Číslo registrace  u jednorázové akce]:[Příjmení]],3,0))</f>
        <v/>
      </c>
      <c r="I8658" s="94"/>
      <c r="J8658" s="94"/>
      <c r="L8658" s="15"/>
      <c r="M8658" s="15"/>
      <c r="N8658" s="15"/>
    </row>
    <row r="8659" spans="2:14" s="25" customFormat="1" ht="15" customHeight="1" x14ac:dyDescent="0.3">
      <c r="B8659" s="25" t="str">
        <f>IF(A8659="","",VLOOKUP(A8659,Tabulka3[[Číslo registrace  u jednorázové akce]:[Příjmení]],2,0))</f>
        <v/>
      </c>
      <c r="C8659" s="25" t="str">
        <f>IF(A8659="","",VLOOKUP(A8659,Tabulka3[[Číslo registrace  u jednorázové akce]:[Příjmení]],3,0))</f>
        <v/>
      </c>
      <c r="I8659" s="94"/>
      <c r="J8659" s="94"/>
      <c r="L8659" s="15"/>
      <c r="M8659" s="15"/>
      <c r="N8659" s="15"/>
    </row>
    <row r="8660" spans="2:14" s="25" customFormat="1" ht="15" customHeight="1" x14ac:dyDescent="0.3">
      <c r="B8660" s="25" t="str">
        <f>IF(A8660="","",VLOOKUP(A8660,Tabulka3[[Číslo registrace  u jednorázové akce]:[Příjmení]],2,0))</f>
        <v/>
      </c>
      <c r="C8660" s="25" t="str">
        <f>IF(A8660="","",VLOOKUP(A8660,Tabulka3[[Číslo registrace  u jednorázové akce]:[Příjmení]],3,0))</f>
        <v/>
      </c>
      <c r="I8660" s="94"/>
      <c r="J8660" s="94"/>
      <c r="L8660" s="15"/>
      <c r="M8660" s="15"/>
      <c r="N8660" s="15"/>
    </row>
    <row r="8661" spans="2:14" s="25" customFormat="1" ht="15" customHeight="1" x14ac:dyDescent="0.3">
      <c r="B8661" s="25" t="str">
        <f>IF(A8661="","",VLOOKUP(A8661,Tabulka3[[Číslo registrace  u jednorázové akce]:[Příjmení]],2,0))</f>
        <v/>
      </c>
      <c r="C8661" s="25" t="str">
        <f>IF(A8661="","",VLOOKUP(A8661,Tabulka3[[Číslo registrace  u jednorázové akce]:[Příjmení]],3,0))</f>
        <v/>
      </c>
      <c r="I8661" s="94"/>
      <c r="J8661" s="94"/>
      <c r="L8661" s="15"/>
      <c r="M8661" s="15"/>
      <c r="N8661" s="15"/>
    </row>
    <row r="8662" spans="2:14" s="25" customFormat="1" ht="15" customHeight="1" x14ac:dyDescent="0.3">
      <c r="B8662" s="25" t="str">
        <f>IF(A8662="","",VLOOKUP(A8662,Tabulka3[[Číslo registrace  u jednorázové akce]:[Příjmení]],2,0))</f>
        <v/>
      </c>
      <c r="C8662" s="25" t="str">
        <f>IF(A8662="","",VLOOKUP(A8662,Tabulka3[[Číslo registrace  u jednorázové akce]:[Příjmení]],3,0))</f>
        <v/>
      </c>
      <c r="I8662" s="94"/>
      <c r="J8662" s="94"/>
      <c r="L8662" s="15"/>
      <c r="M8662" s="15"/>
      <c r="N8662" s="15"/>
    </row>
    <row r="8663" spans="2:14" s="25" customFormat="1" ht="15" customHeight="1" x14ac:dyDescent="0.3">
      <c r="B8663" s="25" t="str">
        <f>IF(A8663="","",VLOOKUP(A8663,Tabulka3[[Číslo registrace  u jednorázové akce]:[Příjmení]],2,0))</f>
        <v/>
      </c>
      <c r="C8663" s="25" t="str">
        <f>IF(A8663="","",VLOOKUP(A8663,Tabulka3[[Číslo registrace  u jednorázové akce]:[Příjmení]],3,0))</f>
        <v/>
      </c>
      <c r="I8663" s="94"/>
      <c r="J8663" s="94"/>
      <c r="L8663" s="15"/>
      <c r="M8663" s="15"/>
      <c r="N8663" s="15"/>
    </row>
    <row r="8664" spans="2:14" s="25" customFormat="1" ht="15" customHeight="1" x14ac:dyDescent="0.3">
      <c r="B8664" s="25" t="str">
        <f>IF(A8664="","",VLOOKUP(A8664,Tabulka3[[Číslo registrace  u jednorázové akce]:[Příjmení]],2,0))</f>
        <v/>
      </c>
      <c r="C8664" s="25" t="str">
        <f>IF(A8664="","",VLOOKUP(A8664,Tabulka3[[Číslo registrace  u jednorázové akce]:[Příjmení]],3,0))</f>
        <v/>
      </c>
      <c r="I8664" s="94"/>
      <c r="J8664" s="94"/>
      <c r="L8664" s="15"/>
      <c r="M8664" s="15"/>
      <c r="N8664" s="15"/>
    </row>
    <row r="8665" spans="2:14" s="25" customFormat="1" ht="15" customHeight="1" x14ac:dyDescent="0.3">
      <c r="B8665" s="25" t="str">
        <f>IF(A8665="","",VLOOKUP(A8665,Tabulka3[[Číslo registrace  u jednorázové akce]:[Příjmení]],2,0))</f>
        <v/>
      </c>
      <c r="C8665" s="25" t="str">
        <f>IF(A8665="","",VLOOKUP(A8665,Tabulka3[[Číslo registrace  u jednorázové akce]:[Příjmení]],3,0))</f>
        <v/>
      </c>
      <c r="I8665" s="94"/>
      <c r="J8665" s="94"/>
      <c r="L8665" s="15"/>
      <c r="M8665" s="15"/>
      <c r="N8665" s="15"/>
    </row>
    <row r="8666" spans="2:14" s="25" customFormat="1" ht="15" customHeight="1" x14ac:dyDescent="0.3">
      <c r="B8666" s="25" t="str">
        <f>IF(A8666="","",VLOOKUP(A8666,Tabulka3[[Číslo registrace  u jednorázové akce]:[Příjmení]],2,0))</f>
        <v/>
      </c>
      <c r="C8666" s="25" t="str">
        <f>IF(A8666="","",VLOOKUP(A8666,Tabulka3[[Číslo registrace  u jednorázové akce]:[Příjmení]],3,0))</f>
        <v/>
      </c>
      <c r="I8666" s="94"/>
      <c r="J8666" s="94"/>
      <c r="L8666" s="15"/>
      <c r="M8666" s="15"/>
      <c r="N8666" s="15"/>
    </row>
    <row r="8667" spans="2:14" s="25" customFormat="1" ht="15" customHeight="1" x14ac:dyDescent="0.3">
      <c r="B8667" s="25" t="str">
        <f>IF(A8667="","",VLOOKUP(A8667,Tabulka3[[Číslo registrace  u jednorázové akce]:[Příjmení]],2,0))</f>
        <v/>
      </c>
      <c r="C8667" s="25" t="str">
        <f>IF(A8667="","",VLOOKUP(A8667,Tabulka3[[Číslo registrace  u jednorázové akce]:[Příjmení]],3,0))</f>
        <v/>
      </c>
      <c r="I8667" s="94"/>
      <c r="J8667" s="94"/>
      <c r="L8667" s="15"/>
      <c r="M8667" s="15"/>
      <c r="N8667" s="15"/>
    </row>
    <row r="8668" spans="2:14" s="25" customFormat="1" ht="15" customHeight="1" x14ac:dyDescent="0.3">
      <c r="B8668" s="25" t="str">
        <f>IF(A8668="","",VLOOKUP(A8668,Tabulka3[[Číslo registrace  u jednorázové akce]:[Příjmení]],2,0))</f>
        <v/>
      </c>
      <c r="C8668" s="25" t="str">
        <f>IF(A8668="","",VLOOKUP(A8668,Tabulka3[[Číslo registrace  u jednorázové akce]:[Příjmení]],3,0))</f>
        <v/>
      </c>
      <c r="I8668" s="94"/>
      <c r="J8668" s="94"/>
      <c r="L8668" s="15"/>
      <c r="M8668" s="15"/>
      <c r="N8668" s="15"/>
    </row>
    <row r="8669" spans="2:14" s="25" customFormat="1" ht="15" customHeight="1" x14ac:dyDescent="0.3">
      <c r="B8669" s="25" t="str">
        <f>IF(A8669="","",VLOOKUP(A8669,Tabulka3[[Číslo registrace  u jednorázové akce]:[Příjmení]],2,0))</f>
        <v/>
      </c>
      <c r="C8669" s="25" t="str">
        <f>IF(A8669="","",VLOOKUP(A8669,Tabulka3[[Číslo registrace  u jednorázové akce]:[Příjmení]],3,0))</f>
        <v/>
      </c>
      <c r="I8669" s="94"/>
      <c r="J8669" s="94"/>
      <c r="L8669" s="15"/>
      <c r="M8669" s="15"/>
      <c r="N8669" s="15"/>
    </row>
    <row r="8670" spans="2:14" s="25" customFormat="1" ht="15" customHeight="1" x14ac:dyDescent="0.3">
      <c r="B8670" s="25" t="str">
        <f>IF(A8670="","",VLOOKUP(A8670,Tabulka3[[Číslo registrace  u jednorázové akce]:[Příjmení]],2,0))</f>
        <v/>
      </c>
      <c r="C8670" s="25" t="str">
        <f>IF(A8670="","",VLOOKUP(A8670,Tabulka3[[Číslo registrace  u jednorázové akce]:[Příjmení]],3,0))</f>
        <v/>
      </c>
      <c r="I8670" s="94"/>
      <c r="J8670" s="94"/>
      <c r="L8670" s="15"/>
      <c r="M8670" s="15"/>
      <c r="N8670" s="15"/>
    </row>
    <row r="8671" spans="2:14" s="25" customFormat="1" ht="15" customHeight="1" x14ac:dyDescent="0.3">
      <c r="B8671" s="25" t="str">
        <f>IF(A8671="","",VLOOKUP(A8671,Tabulka3[[Číslo registrace  u jednorázové akce]:[Příjmení]],2,0))</f>
        <v/>
      </c>
      <c r="C8671" s="25" t="str">
        <f>IF(A8671="","",VLOOKUP(A8671,Tabulka3[[Číslo registrace  u jednorázové akce]:[Příjmení]],3,0))</f>
        <v/>
      </c>
      <c r="I8671" s="94"/>
      <c r="J8671" s="94"/>
      <c r="L8671" s="15"/>
      <c r="M8671" s="15"/>
      <c r="N8671" s="15"/>
    </row>
    <row r="8672" spans="2:14" s="25" customFormat="1" ht="15" customHeight="1" x14ac:dyDescent="0.3">
      <c r="B8672" s="25" t="str">
        <f>IF(A8672="","",VLOOKUP(A8672,Tabulka3[[Číslo registrace  u jednorázové akce]:[Příjmení]],2,0))</f>
        <v/>
      </c>
      <c r="C8672" s="25" t="str">
        <f>IF(A8672="","",VLOOKUP(A8672,Tabulka3[[Číslo registrace  u jednorázové akce]:[Příjmení]],3,0))</f>
        <v/>
      </c>
      <c r="I8672" s="94"/>
      <c r="J8672" s="94"/>
      <c r="L8672" s="15"/>
      <c r="M8672" s="15"/>
      <c r="N8672" s="15"/>
    </row>
    <row r="8673" spans="2:14" s="25" customFormat="1" ht="15" customHeight="1" x14ac:dyDescent="0.3">
      <c r="B8673" s="25" t="str">
        <f>IF(A8673="","",VLOOKUP(A8673,Tabulka3[[Číslo registrace  u jednorázové akce]:[Příjmení]],2,0))</f>
        <v/>
      </c>
      <c r="C8673" s="25" t="str">
        <f>IF(A8673="","",VLOOKUP(A8673,Tabulka3[[Číslo registrace  u jednorázové akce]:[Příjmení]],3,0))</f>
        <v/>
      </c>
      <c r="I8673" s="94"/>
      <c r="J8673" s="94"/>
      <c r="L8673" s="15"/>
      <c r="M8673" s="15"/>
      <c r="N8673" s="15"/>
    </row>
    <row r="8674" spans="2:14" s="25" customFormat="1" ht="15" customHeight="1" x14ac:dyDescent="0.3">
      <c r="B8674" s="25" t="str">
        <f>IF(A8674="","",VLOOKUP(A8674,Tabulka3[[Číslo registrace  u jednorázové akce]:[Příjmení]],2,0))</f>
        <v/>
      </c>
      <c r="C8674" s="25" t="str">
        <f>IF(A8674="","",VLOOKUP(A8674,Tabulka3[[Číslo registrace  u jednorázové akce]:[Příjmení]],3,0))</f>
        <v/>
      </c>
      <c r="I8674" s="94"/>
      <c r="J8674" s="94"/>
      <c r="L8674" s="15"/>
      <c r="M8674" s="15"/>
      <c r="N8674" s="15"/>
    </row>
    <row r="8675" spans="2:14" s="25" customFormat="1" ht="15" customHeight="1" x14ac:dyDescent="0.3">
      <c r="B8675" s="25" t="str">
        <f>IF(A8675="","",VLOOKUP(A8675,Tabulka3[[Číslo registrace  u jednorázové akce]:[Příjmení]],2,0))</f>
        <v/>
      </c>
      <c r="C8675" s="25" t="str">
        <f>IF(A8675="","",VLOOKUP(A8675,Tabulka3[[Číslo registrace  u jednorázové akce]:[Příjmení]],3,0))</f>
        <v/>
      </c>
      <c r="I8675" s="94"/>
      <c r="J8675" s="94"/>
      <c r="L8675" s="15"/>
      <c r="M8675" s="15"/>
      <c r="N8675" s="15"/>
    </row>
    <row r="8676" spans="2:14" s="25" customFormat="1" ht="15" customHeight="1" x14ac:dyDescent="0.3">
      <c r="B8676" s="25" t="str">
        <f>IF(A8676="","",VLOOKUP(A8676,Tabulka3[[Číslo registrace  u jednorázové akce]:[Příjmení]],2,0))</f>
        <v/>
      </c>
      <c r="C8676" s="25" t="str">
        <f>IF(A8676="","",VLOOKUP(A8676,Tabulka3[[Číslo registrace  u jednorázové akce]:[Příjmení]],3,0))</f>
        <v/>
      </c>
      <c r="I8676" s="94"/>
      <c r="J8676" s="94"/>
      <c r="L8676" s="15"/>
      <c r="M8676" s="15"/>
      <c r="N8676" s="15"/>
    </row>
    <row r="8677" spans="2:14" s="25" customFormat="1" ht="15" customHeight="1" x14ac:dyDescent="0.3">
      <c r="B8677" s="25" t="str">
        <f>IF(A8677="","",VLOOKUP(A8677,Tabulka3[[Číslo registrace  u jednorázové akce]:[Příjmení]],2,0))</f>
        <v/>
      </c>
      <c r="C8677" s="25" t="str">
        <f>IF(A8677="","",VLOOKUP(A8677,Tabulka3[[Číslo registrace  u jednorázové akce]:[Příjmení]],3,0))</f>
        <v/>
      </c>
      <c r="I8677" s="94"/>
      <c r="J8677" s="94"/>
      <c r="L8677" s="15"/>
      <c r="M8677" s="15"/>
      <c r="N8677" s="15"/>
    </row>
    <row r="8678" spans="2:14" s="25" customFormat="1" ht="15" customHeight="1" x14ac:dyDescent="0.3">
      <c r="B8678" s="25" t="str">
        <f>IF(A8678="","",VLOOKUP(A8678,Tabulka3[[Číslo registrace  u jednorázové akce]:[Příjmení]],2,0))</f>
        <v/>
      </c>
      <c r="C8678" s="25" t="str">
        <f>IF(A8678="","",VLOOKUP(A8678,Tabulka3[[Číslo registrace  u jednorázové akce]:[Příjmení]],3,0))</f>
        <v/>
      </c>
      <c r="I8678" s="94"/>
      <c r="J8678" s="94"/>
      <c r="L8678" s="15"/>
      <c r="M8678" s="15"/>
      <c r="N8678" s="15"/>
    </row>
    <row r="8679" spans="2:14" s="25" customFormat="1" ht="15" customHeight="1" x14ac:dyDescent="0.3">
      <c r="B8679" s="25" t="str">
        <f>IF(A8679="","",VLOOKUP(A8679,Tabulka3[[Číslo registrace  u jednorázové akce]:[Příjmení]],2,0))</f>
        <v/>
      </c>
      <c r="C8679" s="25" t="str">
        <f>IF(A8679="","",VLOOKUP(A8679,Tabulka3[[Číslo registrace  u jednorázové akce]:[Příjmení]],3,0))</f>
        <v/>
      </c>
      <c r="I8679" s="94"/>
      <c r="J8679" s="94"/>
      <c r="L8679" s="15"/>
      <c r="M8679" s="15"/>
      <c r="N8679" s="15"/>
    </row>
    <row r="8680" spans="2:14" s="25" customFormat="1" ht="15" customHeight="1" x14ac:dyDescent="0.3">
      <c r="B8680" s="25" t="str">
        <f>IF(A8680="","",VLOOKUP(A8680,Tabulka3[[Číslo registrace  u jednorázové akce]:[Příjmení]],2,0))</f>
        <v/>
      </c>
      <c r="C8680" s="25" t="str">
        <f>IF(A8680="","",VLOOKUP(A8680,Tabulka3[[Číslo registrace  u jednorázové akce]:[Příjmení]],3,0))</f>
        <v/>
      </c>
      <c r="I8680" s="94"/>
      <c r="J8680" s="94"/>
      <c r="L8680" s="15"/>
      <c r="M8680" s="15"/>
      <c r="N8680" s="15"/>
    </row>
    <row r="8681" spans="2:14" s="25" customFormat="1" ht="15" customHeight="1" x14ac:dyDescent="0.3">
      <c r="B8681" s="25" t="str">
        <f>IF(A8681="","",VLOOKUP(A8681,Tabulka3[[Číslo registrace  u jednorázové akce]:[Příjmení]],2,0))</f>
        <v/>
      </c>
      <c r="C8681" s="25" t="str">
        <f>IF(A8681="","",VLOOKUP(A8681,Tabulka3[[Číslo registrace  u jednorázové akce]:[Příjmení]],3,0))</f>
        <v/>
      </c>
      <c r="I8681" s="94"/>
      <c r="J8681" s="94"/>
      <c r="L8681" s="15"/>
      <c r="M8681" s="15"/>
      <c r="N8681" s="15"/>
    </row>
    <row r="8682" spans="2:14" s="25" customFormat="1" ht="15" customHeight="1" x14ac:dyDescent="0.3">
      <c r="B8682" s="25" t="str">
        <f>IF(A8682="","",VLOOKUP(A8682,Tabulka3[[Číslo registrace  u jednorázové akce]:[Příjmení]],2,0))</f>
        <v/>
      </c>
      <c r="C8682" s="25" t="str">
        <f>IF(A8682="","",VLOOKUP(A8682,Tabulka3[[Číslo registrace  u jednorázové akce]:[Příjmení]],3,0))</f>
        <v/>
      </c>
      <c r="I8682" s="94"/>
      <c r="J8682" s="94"/>
      <c r="L8682" s="15"/>
      <c r="M8682" s="15"/>
      <c r="N8682" s="15"/>
    </row>
    <row r="8683" spans="2:14" s="25" customFormat="1" ht="15" customHeight="1" x14ac:dyDescent="0.3">
      <c r="B8683" s="25" t="str">
        <f>IF(A8683="","",VLOOKUP(A8683,Tabulka3[[Číslo registrace  u jednorázové akce]:[Příjmení]],2,0))</f>
        <v/>
      </c>
      <c r="C8683" s="25" t="str">
        <f>IF(A8683="","",VLOOKUP(A8683,Tabulka3[[Číslo registrace  u jednorázové akce]:[Příjmení]],3,0))</f>
        <v/>
      </c>
      <c r="I8683" s="94"/>
      <c r="J8683" s="94"/>
      <c r="L8683" s="15"/>
      <c r="M8683" s="15"/>
      <c r="N8683" s="15"/>
    </row>
    <row r="8684" spans="2:14" s="25" customFormat="1" ht="15" customHeight="1" x14ac:dyDescent="0.3">
      <c r="B8684" s="25" t="str">
        <f>IF(A8684="","",VLOOKUP(A8684,Tabulka3[[Číslo registrace  u jednorázové akce]:[Příjmení]],2,0))</f>
        <v/>
      </c>
      <c r="C8684" s="25" t="str">
        <f>IF(A8684="","",VLOOKUP(A8684,Tabulka3[[Číslo registrace  u jednorázové akce]:[Příjmení]],3,0))</f>
        <v/>
      </c>
      <c r="I8684" s="94"/>
      <c r="J8684" s="94"/>
      <c r="L8684" s="15"/>
      <c r="M8684" s="15"/>
      <c r="N8684" s="15"/>
    </row>
    <row r="8685" spans="2:14" s="25" customFormat="1" ht="15" customHeight="1" x14ac:dyDescent="0.3">
      <c r="B8685" s="25" t="str">
        <f>IF(A8685="","",VLOOKUP(A8685,Tabulka3[[Číslo registrace  u jednorázové akce]:[Příjmení]],2,0))</f>
        <v/>
      </c>
      <c r="C8685" s="25" t="str">
        <f>IF(A8685="","",VLOOKUP(A8685,Tabulka3[[Číslo registrace  u jednorázové akce]:[Příjmení]],3,0))</f>
        <v/>
      </c>
      <c r="I8685" s="94"/>
      <c r="J8685" s="94"/>
      <c r="L8685" s="15"/>
      <c r="M8685" s="15"/>
      <c r="N8685" s="15"/>
    </row>
    <row r="8686" spans="2:14" s="25" customFormat="1" ht="15" customHeight="1" x14ac:dyDescent="0.3">
      <c r="B8686" s="25" t="str">
        <f>IF(A8686="","",VLOOKUP(A8686,Tabulka3[[Číslo registrace  u jednorázové akce]:[Příjmení]],2,0))</f>
        <v/>
      </c>
      <c r="C8686" s="25" t="str">
        <f>IF(A8686="","",VLOOKUP(A8686,Tabulka3[[Číslo registrace  u jednorázové akce]:[Příjmení]],3,0))</f>
        <v/>
      </c>
      <c r="I8686" s="94"/>
      <c r="J8686" s="94"/>
      <c r="L8686" s="15"/>
      <c r="M8686" s="15"/>
      <c r="N8686" s="15"/>
    </row>
    <row r="8687" spans="2:14" s="25" customFormat="1" ht="15" customHeight="1" x14ac:dyDescent="0.3">
      <c r="B8687" s="25" t="str">
        <f>IF(A8687="","",VLOOKUP(A8687,Tabulka3[[Číslo registrace  u jednorázové akce]:[Příjmení]],2,0))</f>
        <v/>
      </c>
      <c r="C8687" s="25" t="str">
        <f>IF(A8687="","",VLOOKUP(A8687,Tabulka3[[Číslo registrace  u jednorázové akce]:[Příjmení]],3,0))</f>
        <v/>
      </c>
      <c r="I8687" s="94"/>
      <c r="J8687" s="94"/>
      <c r="L8687" s="15"/>
      <c r="M8687" s="15"/>
      <c r="N8687" s="15"/>
    </row>
    <row r="8688" spans="2:14" s="25" customFormat="1" ht="15" customHeight="1" x14ac:dyDescent="0.3">
      <c r="B8688" s="25" t="str">
        <f>IF(A8688="","",VLOOKUP(A8688,Tabulka3[[Číslo registrace  u jednorázové akce]:[Příjmení]],2,0))</f>
        <v/>
      </c>
      <c r="C8688" s="25" t="str">
        <f>IF(A8688="","",VLOOKUP(A8688,Tabulka3[[Číslo registrace  u jednorázové akce]:[Příjmení]],3,0))</f>
        <v/>
      </c>
      <c r="I8688" s="94"/>
      <c r="J8688" s="94"/>
      <c r="L8688" s="15"/>
      <c r="M8688" s="15"/>
      <c r="N8688" s="15"/>
    </row>
    <row r="8689" spans="2:14" s="25" customFormat="1" ht="15" customHeight="1" x14ac:dyDescent="0.3">
      <c r="B8689" s="25" t="str">
        <f>IF(A8689="","",VLOOKUP(A8689,Tabulka3[[Číslo registrace  u jednorázové akce]:[Příjmení]],2,0))</f>
        <v/>
      </c>
      <c r="C8689" s="25" t="str">
        <f>IF(A8689="","",VLOOKUP(A8689,Tabulka3[[Číslo registrace  u jednorázové akce]:[Příjmení]],3,0))</f>
        <v/>
      </c>
      <c r="I8689" s="94"/>
      <c r="J8689" s="94"/>
      <c r="L8689" s="15"/>
      <c r="M8689" s="15"/>
      <c r="N8689" s="15"/>
    </row>
    <row r="8690" spans="2:14" s="25" customFormat="1" ht="15" customHeight="1" x14ac:dyDescent="0.3">
      <c r="B8690" s="25" t="str">
        <f>IF(A8690="","",VLOOKUP(A8690,Tabulka3[[Číslo registrace  u jednorázové akce]:[Příjmení]],2,0))</f>
        <v/>
      </c>
      <c r="C8690" s="25" t="str">
        <f>IF(A8690="","",VLOOKUP(A8690,Tabulka3[[Číslo registrace  u jednorázové akce]:[Příjmení]],3,0))</f>
        <v/>
      </c>
      <c r="I8690" s="94"/>
      <c r="J8690" s="94"/>
      <c r="L8690" s="15"/>
      <c r="M8690" s="15"/>
      <c r="N8690" s="15"/>
    </row>
    <row r="8691" spans="2:14" s="25" customFormat="1" ht="15" customHeight="1" x14ac:dyDescent="0.3">
      <c r="B8691" s="25" t="str">
        <f>IF(A8691="","",VLOOKUP(A8691,Tabulka3[[Číslo registrace  u jednorázové akce]:[Příjmení]],2,0))</f>
        <v/>
      </c>
      <c r="C8691" s="25" t="str">
        <f>IF(A8691="","",VLOOKUP(A8691,Tabulka3[[Číslo registrace  u jednorázové akce]:[Příjmení]],3,0))</f>
        <v/>
      </c>
      <c r="I8691" s="94"/>
      <c r="J8691" s="94"/>
      <c r="L8691" s="15"/>
      <c r="M8691" s="15"/>
      <c r="N8691" s="15"/>
    </row>
    <row r="8692" spans="2:14" s="25" customFormat="1" ht="15" customHeight="1" x14ac:dyDescent="0.3">
      <c r="B8692" s="25" t="str">
        <f>IF(A8692="","",VLOOKUP(A8692,Tabulka3[[Číslo registrace  u jednorázové akce]:[Příjmení]],2,0))</f>
        <v/>
      </c>
      <c r="C8692" s="25" t="str">
        <f>IF(A8692="","",VLOOKUP(A8692,Tabulka3[[Číslo registrace  u jednorázové akce]:[Příjmení]],3,0))</f>
        <v/>
      </c>
      <c r="I8692" s="94"/>
      <c r="J8692" s="94"/>
      <c r="L8692" s="15"/>
      <c r="M8692" s="15"/>
      <c r="N8692" s="15"/>
    </row>
    <row r="8693" spans="2:14" s="25" customFormat="1" ht="15" customHeight="1" x14ac:dyDescent="0.3">
      <c r="B8693" s="25" t="str">
        <f>IF(A8693="","",VLOOKUP(A8693,Tabulka3[[Číslo registrace  u jednorázové akce]:[Příjmení]],2,0))</f>
        <v/>
      </c>
      <c r="C8693" s="25" t="str">
        <f>IF(A8693="","",VLOOKUP(A8693,Tabulka3[[Číslo registrace  u jednorázové akce]:[Příjmení]],3,0))</f>
        <v/>
      </c>
      <c r="I8693" s="94"/>
      <c r="J8693" s="94"/>
      <c r="L8693" s="15"/>
      <c r="M8693" s="15"/>
      <c r="N8693" s="15"/>
    </row>
    <row r="8694" spans="2:14" s="25" customFormat="1" ht="15" customHeight="1" x14ac:dyDescent="0.3">
      <c r="B8694" s="25" t="str">
        <f>IF(A8694="","",VLOOKUP(A8694,Tabulka3[[Číslo registrace  u jednorázové akce]:[Příjmení]],2,0))</f>
        <v/>
      </c>
      <c r="C8694" s="25" t="str">
        <f>IF(A8694="","",VLOOKUP(A8694,Tabulka3[[Číslo registrace  u jednorázové akce]:[Příjmení]],3,0))</f>
        <v/>
      </c>
      <c r="I8694" s="94"/>
      <c r="J8694" s="94"/>
      <c r="L8694" s="15"/>
      <c r="M8694" s="15"/>
      <c r="N8694" s="15"/>
    </row>
    <row r="8695" spans="2:14" s="25" customFormat="1" ht="15" customHeight="1" x14ac:dyDescent="0.3">
      <c r="B8695" s="25" t="str">
        <f>IF(A8695="","",VLOOKUP(A8695,Tabulka3[[Číslo registrace  u jednorázové akce]:[Příjmení]],2,0))</f>
        <v/>
      </c>
      <c r="C8695" s="25" t="str">
        <f>IF(A8695="","",VLOOKUP(A8695,Tabulka3[[Číslo registrace  u jednorázové akce]:[Příjmení]],3,0))</f>
        <v/>
      </c>
      <c r="I8695" s="94"/>
      <c r="J8695" s="94"/>
      <c r="L8695" s="15"/>
      <c r="M8695" s="15"/>
      <c r="N8695" s="15"/>
    </row>
    <row r="8696" spans="2:14" s="25" customFormat="1" ht="15" customHeight="1" x14ac:dyDescent="0.3">
      <c r="B8696" s="25" t="str">
        <f>IF(A8696="","",VLOOKUP(A8696,Tabulka3[[Číslo registrace  u jednorázové akce]:[Příjmení]],2,0))</f>
        <v/>
      </c>
      <c r="C8696" s="25" t="str">
        <f>IF(A8696="","",VLOOKUP(A8696,Tabulka3[[Číslo registrace  u jednorázové akce]:[Příjmení]],3,0))</f>
        <v/>
      </c>
      <c r="I8696" s="94"/>
      <c r="J8696" s="94"/>
      <c r="L8696" s="15"/>
      <c r="M8696" s="15"/>
      <c r="N8696" s="15"/>
    </row>
    <row r="8697" spans="2:14" s="25" customFormat="1" ht="15" customHeight="1" x14ac:dyDescent="0.3">
      <c r="B8697" s="25" t="str">
        <f>IF(A8697="","",VLOOKUP(A8697,Tabulka3[[Číslo registrace  u jednorázové akce]:[Příjmení]],2,0))</f>
        <v/>
      </c>
      <c r="C8697" s="25" t="str">
        <f>IF(A8697="","",VLOOKUP(A8697,Tabulka3[[Číslo registrace  u jednorázové akce]:[Příjmení]],3,0))</f>
        <v/>
      </c>
      <c r="I8697" s="94"/>
      <c r="J8697" s="94"/>
      <c r="L8697" s="15"/>
      <c r="M8697" s="15"/>
      <c r="N8697" s="15"/>
    </row>
    <row r="8698" spans="2:14" s="25" customFormat="1" ht="15" customHeight="1" x14ac:dyDescent="0.3">
      <c r="B8698" s="25" t="str">
        <f>IF(A8698="","",VLOOKUP(A8698,Tabulka3[[Číslo registrace  u jednorázové akce]:[Příjmení]],2,0))</f>
        <v/>
      </c>
      <c r="C8698" s="25" t="str">
        <f>IF(A8698="","",VLOOKUP(A8698,Tabulka3[[Číslo registrace  u jednorázové akce]:[Příjmení]],3,0))</f>
        <v/>
      </c>
      <c r="I8698" s="94"/>
      <c r="J8698" s="94"/>
      <c r="L8698" s="15"/>
      <c r="M8698" s="15"/>
      <c r="N8698" s="15"/>
    </row>
    <row r="8699" spans="2:14" s="25" customFormat="1" ht="15" customHeight="1" x14ac:dyDescent="0.3">
      <c r="B8699" s="25" t="str">
        <f>IF(A8699="","",VLOOKUP(A8699,Tabulka3[[Číslo registrace  u jednorázové akce]:[Příjmení]],2,0))</f>
        <v/>
      </c>
      <c r="C8699" s="25" t="str">
        <f>IF(A8699="","",VLOOKUP(A8699,Tabulka3[[Číslo registrace  u jednorázové akce]:[Příjmení]],3,0))</f>
        <v/>
      </c>
      <c r="I8699" s="94"/>
      <c r="J8699" s="94"/>
      <c r="L8699" s="15"/>
      <c r="M8699" s="15"/>
      <c r="N8699" s="15"/>
    </row>
    <row r="8700" spans="2:14" s="25" customFormat="1" ht="15" customHeight="1" x14ac:dyDescent="0.3">
      <c r="B8700" s="25" t="str">
        <f>IF(A8700="","",VLOOKUP(A8700,Tabulka3[[Číslo registrace  u jednorázové akce]:[Příjmení]],2,0))</f>
        <v/>
      </c>
      <c r="C8700" s="25" t="str">
        <f>IF(A8700="","",VLOOKUP(A8700,Tabulka3[[Číslo registrace  u jednorázové akce]:[Příjmení]],3,0))</f>
        <v/>
      </c>
      <c r="I8700" s="94"/>
      <c r="J8700" s="94"/>
      <c r="L8700" s="15"/>
      <c r="M8700" s="15"/>
      <c r="N8700" s="15"/>
    </row>
    <row r="8701" spans="2:14" s="25" customFormat="1" ht="15" customHeight="1" x14ac:dyDescent="0.3">
      <c r="B8701" s="25" t="str">
        <f>IF(A8701="","",VLOOKUP(A8701,Tabulka3[[Číslo registrace  u jednorázové akce]:[Příjmení]],2,0))</f>
        <v/>
      </c>
      <c r="C8701" s="25" t="str">
        <f>IF(A8701="","",VLOOKUP(A8701,Tabulka3[[Číslo registrace  u jednorázové akce]:[Příjmení]],3,0))</f>
        <v/>
      </c>
      <c r="I8701" s="94"/>
      <c r="J8701" s="94"/>
      <c r="L8701" s="15"/>
      <c r="M8701" s="15"/>
      <c r="N8701" s="15"/>
    </row>
    <row r="8702" spans="2:14" s="25" customFormat="1" ht="15" customHeight="1" x14ac:dyDescent="0.3">
      <c r="B8702" s="25" t="str">
        <f>IF(A8702="","",VLOOKUP(A8702,Tabulka3[[Číslo registrace  u jednorázové akce]:[Příjmení]],2,0))</f>
        <v/>
      </c>
      <c r="C8702" s="25" t="str">
        <f>IF(A8702="","",VLOOKUP(A8702,Tabulka3[[Číslo registrace  u jednorázové akce]:[Příjmení]],3,0))</f>
        <v/>
      </c>
      <c r="I8702" s="94"/>
      <c r="J8702" s="94"/>
      <c r="L8702" s="15"/>
      <c r="M8702" s="15"/>
      <c r="N8702" s="15"/>
    </row>
    <row r="8703" spans="2:14" s="25" customFormat="1" ht="15" customHeight="1" x14ac:dyDescent="0.3">
      <c r="B8703" s="25" t="str">
        <f>IF(A8703="","",VLOOKUP(A8703,Tabulka3[[Číslo registrace  u jednorázové akce]:[Příjmení]],2,0))</f>
        <v/>
      </c>
      <c r="C8703" s="25" t="str">
        <f>IF(A8703="","",VLOOKUP(A8703,Tabulka3[[Číslo registrace  u jednorázové akce]:[Příjmení]],3,0))</f>
        <v/>
      </c>
      <c r="I8703" s="94"/>
      <c r="J8703" s="94"/>
      <c r="L8703" s="15"/>
      <c r="M8703" s="15"/>
      <c r="N8703" s="15"/>
    </row>
    <row r="8704" spans="2:14" s="25" customFormat="1" ht="15" customHeight="1" x14ac:dyDescent="0.3">
      <c r="B8704" s="25" t="str">
        <f>IF(A8704="","",VLOOKUP(A8704,Tabulka3[[Číslo registrace  u jednorázové akce]:[Příjmení]],2,0))</f>
        <v/>
      </c>
      <c r="C8704" s="25" t="str">
        <f>IF(A8704="","",VLOOKUP(A8704,Tabulka3[[Číslo registrace  u jednorázové akce]:[Příjmení]],3,0))</f>
        <v/>
      </c>
      <c r="I8704" s="94"/>
      <c r="J8704" s="94"/>
      <c r="L8704" s="15"/>
      <c r="M8704" s="15"/>
      <c r="N8704" s="15"/>
    </row>
    <row r="8705" spans="2:14" s="25" customFormat="1" ht="15" customHeight="1" x14ac:dyDescent="0.3">
      <c r="B8705" s="25" t="str">
        <f>IF(A8705="","",VLOOKUP(A8705,Tabulka3[[Číslo registrace  u jednorázové akce]:[Příjmení]],2,0))</f>
        <v/>
      </c>
      <c r="C8705" s="25" t="str">
        <f>IF(A8705="","",VLOOKUP(A8705,Tabulka3[[Číslo registrace  u jednorázové akce]:[Příjmení]],3,0))</f>
        <v/>
      </c>
      <c r="I8705" s="94"/>
      <c r="J8705" s="94"/>
      <c r="L8705" s="15"/>
      <c r="M8705" s="15"/>
      <c r="N8705" s="15"/>
    </row>
    <row r="8706" spans="2:14" s="25" customFormat="1" ht="15" customHeight="1" x14ac:dyDescent="0.3">
      <c r="B8706" s="25" t="str">
        <f>IF(A8706="","",VLOOKUP(A8706,Tabulka3[[Číslo registrace  u jednorázové akce]:[Příjmení]],2,0))</f>
        <v/>
      </c>
      <c r="C8706" s="25" t="str">
        <f>IF(A8706="","",VLOOKUP(A8706,Tabulka3[[Číslo registrace  u jednorázové akce]:[Příjmení]],3,0))</f>
        <v/>
      </c>
      <c r="I8706" s="94"/>
      <c r="J8706" s="94"/>
      <c r="L8706" s="15"/>
      <c r="M8706" s="15"/>
      <c r="N8706" s="15"/>
    </row>
    <row r="8707" spans="2:14" s="25" customFormat="1" ht="15" customHeight="1" x14ac:dyDescent="0.3">
      <c r="B8707" s="25" t="str">
        <f>IF(A8707="","",VLOOKUP(A8707,Tabulka3[[Číslo registrace  u jednorázové akce]:[Příjmení]],2,0))</f>
        <v/>
      </c>
      <c r="C8707" s="25" t="str">
        <f>IF(A8707="","",VLOOKUP(A8707,Tabulka3[[Číslo registrace  u jednorázové akce]:[Příjmení]],3,0))</f>
        <v/>
      </c>
      <c r="I8707" s="94"/>
      <c r="J8707" s="94"/>
      <c r="L8707" s="15"/>
      <c r="M8707" s="15"/>
      <c r="N8707" s="15"/>
    </row>
    <row r="8708" spans="2:14" s="25" customFormat="1" ht="15" customHeight="1" x14ac:dyDescent="0.3">
      <c r="B8708" s="25" t="str">
        <f>IF(A8708="","",VLOOKUP(A8708,Tabulka3[[Číslo registrace  u jednorázové akce]:[Příjmení]],2,0))</f>
        <v/>
      </c>
      <c r="C8708" s="25" t="str">
        <f>IF(A8708="","",VLOOKUP(A8708,Tabulka3[[Číslo registrace  u jednorázové akce]:[Příjmení]],3,0))</f>
        <v/>
      </c>
      <c r="I8708" s="94"/>
      <c r="J8708" s="94"/>
      <c r="L8708" s="15"/>
      <c r="M8708" s="15"/>
      <c r="N8708" s="15"/>
    </row>
    <row r="8709" spans="2:14" s="25" customFormat="1" ht="15" customHeight="1" x14ac:dyDescent="0.3">
      <c r="B8709" s="25" t="str">
        <f>IF(A8709="","",VLOOKUP(A8709,Tabulka3[[Číslo registrace  u jednorázové akce]:[Příjmení]],2,0))</f>
        <v/>
      </c>
      <c r="C8709" s="25" t="str">
        <f>IF(A8709="","",VLOOKUP(A8709,Tabulka3[[Číslo registrace  u jednorázové akce]:[Příjmení]],3,0))</f>
        <v/>
      </c>
      <c r="I8709" s="94"/>
      <c r="J8709" s="94"/>
      <c r="L8709" s="15"/>
      <c r="M8709" s="15"/>
      <c r="N8709" s="15"/>
    </row>
    <row r="8710" spans="2:14" s="25" customFormat="1" ht="15" customHeight="1" x14ac:dyDescent="0.3">
      <c r="B8710" s="25" t="str">
        <f>IF(A8710="","",VLOOKUP(A8710,Tabulka3[[Číslo registrace  u jednorázové akce]:[Příjmení]],2,0))</f>
        <v/>
      </c>
      <c r="C8710" s="25" t="str">
        <f>IF(A8710="","",VLOOKUP(A8710,Tabulka3[[Číslo registrace  u jednorázové akce]:[Příjmení]],3,0))</f>
        <v/>
      </c>
      <c r="I8710" s="94"/>
      <c r="J8710" s="94"/>
      <c r="L8710" s="15"/>
      <c r="M8710" s="15"/>
      <c r="N8710" s="15"/>
    </row>
    <row r="8711" spans="2:14" s="25" customFormat="1" ht="15" customHeight="1" x14ac:dyDescent="0.3">
      <c r="B8711" s="25" t="str">
        <f>IF(A8711="","",VLOOKUP(A8711,Tabulka3[[Číslo registrace  u jednorázové akce]:[Příjmení]],2,0))</f>
        <v/>
      </c>
      <c r="C8711" s="25" t="str">
        <f>IF(A8711="","",VLOOKUP(A8711,Tabulka3[[Číslo registrace  u jednorázové akce]:[Příjmení]],3,0))</f>
        <v/>
      </c>
      <c r="I8711" s="94"/>
      <c r="J8711" s="94"/>
      <c r="L8711" s="15"/>
      <c r="M8711" s="15"/>
      <c r="N8711" s="15"/>
    </row>
    <row r="8712" spans="2:14" s="25" customFormat="1" ht="15" customHeight="1" x14ac:dyDescent="0.3">
      <c r="B8712" s="25" t="str">
        <f>IF(A8712="","",VLOOKUP(A8712,Tabulka3[[Číslo registrace  u jednorázové akce]:[Příjmení]],2,0))</f>
        <v/>
      </c>
      <c r="C8712" s="25" t="str">
        <f>IF(A8712="","",VLOOKUP(A8712,Tabulka3[[Číslo registrace  u jednorázové akce]:[Příjmení]],3,0))</f>
        <v/>
      </c>
      <c r="I8712" s="94"/>
      <c r="J8712" s="94"/>
      <c r="L8712" s="15"/>
      <c r="M8712" s="15"/>
      <c r="N8712" s="15"/>
    </row>
    <row r="8713" spans="2:14" s="25" customFormat="1" ht="15" customHeight="1" x14ac:dyDescent="0.3">
      <c r="B8713" s="25" t="str">
        <f>IF(A8713="","",VLOOKUP(A8713,Tabulka3[[Číslo registrace  u jednorázové akce]:[Příjmení]],2,0))</f>
        <v/>
      </c>
      <c r="C8713" s="25" t="str">
        <f>IF(A8713="","",VLOOKUP(A8713,Tabulka3[[Číslo registrace  u jednorázové akce]:[Příjmení]],3,0))</f>
        <v/>
      </c>
      <c r="I8713" s="94"/>
      <c r="J8713" s="94"/>
      <c r="L8713" s="15"/>
      <c r="M8713" s="15"/>
      <c r="N8713" s="15"/>
    </row>
    <row r="8714" spans="2:14" s="25" customFormat="1" ht="15" customHeight="1" x14ac:dyDescent="0.3">
      <c r="B8714" s="25" t="str">
        <f>IF(A8714="","",VLOOKUP(A8714,Tabulka3[[Číslo registrace  u jednorázové akce]:[Příjmení]],2,0))</f>
        <v/>
      </c>
      <c r="C8714" s="25" t="str">
        <f>IF(A8714="","",VLOOKUP(A8714,Tabulka3[[Číslo registrace  u jednorázové akce]:[Příjmení]],3,0))</f>
        <v/>
      </c>
      <c r="I8714" s="94"/>
      <c r="J8714" s="94"/>
      <c r="L8714" s="15"/>
      <c r="M8714" s="15"/>
      <c r="N8714" s="15"/>
    </row>
    <row r="8715" spans="2:14" s="25" customFormat="1" ht="15" customHeight="1" x14ac:dyDescent="0.3">
      <c r="B8715" s="25" t="str">
        <f>IF(A8715="","",VLOOKUP(A8715,Tabulka3[[Číslo registrace  u jednorázové akce]:[Příjmení]],2,0))</f>
        <v/>
      </c>
      <c r="C8715" s="25" t="str">
        <f>IF(A8715="","",VLOOKUP(A8715,Tabulka3[[Číslo registrace  u jednorázové akce]:[Příjmení]],3,0))</f>
        <v/>
      </c>
      <c r="I8715" s="94"/>
      <c r="J8715" s="94"/>
      <c r="L8715" s="15"/>
      <c r="M8715" s="15"/>
      <c r="N8715" s="15"/>
    </row>
    <row r="8716" spans="2:14" s="25" customFormat="1" ht="15" customHeight="1" x14ac:dyDescent="0.3">
      <c r="B8716" s="25" t="str">
        <f>IF(A8716="","",VLOOKUP(A8716,Tabulka3[[Číslo registrace  u jednorázové akce]:[Příjmení]],2,0))</f>
        <v/>
      </c>
      <c r="C8716" s="25" t="str">
        <f>IF(A8716="","",VLOOKUP(A8716,Tabulka3[[Číslo registrace  u jednorázové akce]:[Příjmení]],3,0))</f>
        <v/>
      </c>
      <c r="I8716" s="94"/>
      <c r="J8716" s="94"/>
      <c r="L8716" s="15"/>
      <c r="M8716" s="15"/>
      <c r="N8716" s="15"/>
    </row>
    <row r="8717" spans="2:14" s="25" customFormat="1" ht="15" customHeight="1" x14ac:dyDescent="0.3">
      <c r="B8717" s="25" t="str">
        <f>IF(A8717="","",VLOOKUP(A8717,Tabulka3[[Číslo registrace  u jednorázové akce]:[Příjmení]],2,0))</f>
        <v/>
      </c>
      <c r="C8717" s="25" t="str">
        <f>IF(A8717="","",VLOOKUP(A8717,Tabulka3[[Číslo registrace  u jednorázové akce]:[Příjmení]],3,0))</f>
        <v/>
      </c>
      <c r="I8717" s="94"/>
      <c r="J8717" s="94"/>
      <c r="L8717" s="15"/>
      <c r="M8717" s="15"/>
      <c r="N8717" s="15"/>
    </row>
    <row r="8718" spans="2:14" s="25" customFormat="1" ht="15" customHeight="1" x14ac:dyDescent="0.3">
      <c r="B8718" s="25" t="str">
        <f>IF(A8718="","",VLOOKUP(A8718,Tabulka3[[Číslo registrace  u jednorázové akce]:[Příjmení]],2,0))</f>
        <v/>
      </c>
      <c r="C8718" s="25" t="str">
        <f>IF(A8718="","",VLOOKUP(A8718,Tabulka3[[Číslo registrace  u jednorázové akce]:[Příjmení]],3,0))</f>
        <v/>
      </c>
      <c r="I8718" s="94"/>
      <c r="J8718" s="94"/>
      <c r="L8718" s="15"/>
      <c r="M8718" s="15"/>
      <c r="N8718" s="15"/>
    </row>
    <row r="8719" spans="2:14" s="25" customFormat="1" ht="15" customHeight="1" x14ac:dyDescent="0.3">
      <c r="B8719" s="25" t="str">
        <f>IF(A8719="","",VLOOKUP(A8719,Tabulka3[[Číslo registrace  u jednorázové akce]:[Příjmení]],2,0))</f>
        <v/>
      </c>
      <c r="C8719" s="25" t="str">
        <f>IF(A8719="","",VLOOKUP(A8719,Tabulka3[[Číslo registrace  u jednorázové akce]:[Příjmení]],3,0))</f>
        <v/>
      </c>
      <c r="I8719" s="94"/>
      <c r="J8719" s="94"/>
      <c r="L8719" s="15"/>
      <c r="M8719" s="15"/>
      <c r="N8719" s="15"/>
    </row>
    <row r="8720" spans="2:14" s="25" customFormat="1" ht="15" customHeight="1" x14ac:dyDescent="0.3">
      <c r="B8720" s="25" t="str">
        <f>IF(A8720="","",VLOOKUP(A8720,Tabulka3[[Číslo registrace  u jednorázové akce]:[Příjmení]],2,0))</f>
        <v/>
      </c>
      <c r="C8720" s="25" t="str">
        <f>IF(A8720="","",VLOOKUP(A8720,Tabulka3[[Číslo registrace  u jednorázové akce]:[Příjmení]],3,0))</f>
        <v/>
      </c>
      <c r="I8720" s="94"/>
      <c r="J8720" s="94"/>
      <c r="L8720" s="15"/>
      <c r="M8720" s="15"/>
      <c r="N8720" s="15"/>
    </row>
    <row r="8721" spans="2:14" s="25" customFormat="1" ht="15" customHeight="1" x14ac:dyDescent="0.3">
      <c r="B8721" s="25" t="str">
        <f>IF(A8721="","",VLOOKUP(A8721,Tabulka3[[Číslo registrace  u jednorázové akce]:[Příjmení]],2,0))</f>
        <v/>
      </c>
      <c r="C8721" s="25" t="str">
        <f>IF(A8721="","",VLOOKUP(A8721,Tabulka3[[Číslo registrace  u jednorázové akce]:[Příjmení]],3,0))</f>
        <v/>
      </c>
      <c r="I8721" s="94"/>
      <c r="J8721" s="94"/>
      <c r="L8721" s="15"/>
      <c r="M8721" s="15"/>
      <c r="N8721" s="15"/>
    </row>
    <row r="8722" spans="2:14" s="25" customFormat="1" ht="15" customHeight="1" x14ac:dyDescent="0.3">
      <c r="B8722" s="25" t="str">
        <f>IF(A8722="","",VLOOKUP(A8722,Tabulka3[[Číslo registrace  u jednorázové akce]:[Příjmení]],2,0))</f>
        <v/>
      </c>
      <c r="C8722" s="25" t="str">
        <f>IF(A8722="","",VLOOKUP(A8722,Tabulka3[[Číslo registrace  u jednorázové akce]:[Příjmení]],3,0))</f>
        <v/>
      </c>
      <c r="I8722" s="94"/>
      <c r="J8722" s="94"/>
      <c r="L8722" s="15"/>
      <c r="M8722" s="15"/>
      <c r="N8722" s="15"/>
    </row>
    <row r="8723" spans="2:14" s="25" customFormat="1" ht="15" customHeight="1" x14ac:dyDescent="0.3">
      <c r="B8723" s="25" t="str">
        <f>IF(A8723="","",VLOOKUP(A8723,Tabulka3[[Číslo registrace  u jednorázové akce]:[Příjmení]],2,0))</f>
        <v/>
      </c>
      <c r="C8723" s="25" t="str">
        <f>IF(A8723="","",VLOOKUP(A8723,Tabulka3[[Číslo registrace  u jednorázové akce]:[Příjmení]],3,0))</f>
        <v/>
      </c>
      <c r="I8723" s="94"/>
      <c r="J8723" s="94"/>
      <c r="L8723" s="15"/>
      <c r="M8723" s="15"/>
      <c r="N8723" s="15"/>
    </row>
    <row r="8724" spans="2:14" s="25" customFormat="1" ht="15" customHeight="1" x14ac:dyDescent="0.3">
      <c r="B8724" s="25" t="str">
        <f>IF(A8724="","",VLOOKUP(A8724,Tabulka3[[Číslo registrace  u jednorázové akce]:[Příjmení]],2,0))</f>
        <v/>
      </c>
      <c r="C8724" s="25" t="str">
        <f>IF(A8724="","",VLOOKUP(A8724,Tabulka3[[Číslo registrace  u jednorázové akce]:[Příjmení]],3,0))</f>
        <v/>
      </c>
      <c r="I8724" s="94"/>
      <c r="J8724" s="94"/>
      <c r="L8724" s="15"/>
      <c r="M8724" s="15"/>
      <c r="N8724" s="15"/>
    </row>
    <row r="8725" spans="2:14" s="25" customFormat="1" ht="15" customHeight="1" x14ac:dyDescent="0.3">
      <c r="B8725" s="25" t="str">
        <f>IF(A8725="","",VLOOKUP(A8725,Tabulka3[[Číslo registrace  u jednorázové akce]:[Příjmení]],2,0))</f>
        <v/>
      </c>
      <c r="C8725" s="25" t="str">
        <f>IF(A8725="","",VLOOKUP(A8725,Tabulka3[[Číslo registrace  u jednorázové akce]:[Příjmení]],3,0))</f>
        <v/>
      </c>
      <c r="I8725" s="94"/>
      <c r="J8725" s="94"/>
      <c r="L8725" s="15"/>
      <c r="M8725" s="15"/>
      <c r="N8725" s="15"/>
    </row>
    <row r="8726" spans="2:14" s="25" customFormat="1" ht="15" customHeight="1" x14ac:dyDescent="0.3">
      <c r="B8726" s="25" t="str">
        <f>IF(A8726="","",VLOOKUP(A8726,Tabulka3[[Číslo registrace  u jednorázové akce]:[Příjmení]],2,0))</f>
        <v/>
      </c>
      <c r="C8726" s="25" t="str">
        <f>IF(A8726="","",VLOOKUP(A8726,Tabulka3[[Číslo registrace  u jednorázové akce]:[Příjmení]],3,0))</f>
        <v/>
      </c>
      <c r="I8726" s="94"/>
      <c r="J8726" s="94"/>
      <c r="L8726" s="15"/>
      <c r="M8726" s="15"/>
      <c r="N8726" s="15"/>
    </row>
    <row r="8727" spans="2:14" s="25" customFormat="1" ht="15" customHeight="1" x14ac:dyDescent="0.3">
      <c r="B8727" s="25" t="str">
        <f>IF(A8727="","",VLOOKUP(A8727,Tabulka3[[Číslo registrace  u jednorázové akce]:[Příjmení]],2,0))</f>
        <v/>
      </c>
      <c r="C8727" s="25" t="str">
        <f>IF(A8727="","",VLOOKUP(A8727,Tabulka3[[Číslo registrace  u jednorázové akce]:[Příjmení]],3,0))</f>
        <v/>
      </c>
      <c r="I8727" s="94"/>
      <c r="J8727" s="94"/>
      <c r="L8727" s="15"/>
      <c r="M8727" s="15"/>
      <c r="N8727" s="15"/>
    </row>
    <row r="8728" spans="2:14" s="25" customFormat="1" ht="15" customHeight="1" x14ac:dyDescent="0.3">
      <c r="B8728" s="25" t="str">
        <f>IF(A8728="","",VLOOKUP(A8728,Tabulka3[[Číslo registrace  u jednorázové akce]:[Příjmení]],2,0))</f>
        <v/>
      </c>
      <c r="C8728" s="25" t="str">
        <f>IF(A8728="","",VLOOKUP(A8728,Tabulka3[[Číslo registrace  u jednorázové akce]:[Příjmení]],3,0))</f>
        <v/>
      </c>
      <c r="I8728" s="94"/>
      <c r="J8728" s="94"/>
      <c r="L8728" s="15"/>
      <c r="M8728" s="15"/>
      <c r="N8728" s="15"/>
    </row>
    <row r="8729" spans="2:14" s="25" customFormat="1" ht="15" customHeight="1" x14ac:dyDescent="0.3">
      <c r="B8729" s="25" t="str">
        <f>IF(A8729="","",VLOOKUP(A8729,Tabulka3[[Číslo registrace  u jednorázové akce]:[Příjmení]],2,0))</f>
        <v/>
      </c>
      <c r="C8729" s="25" t="str">
        <f>IF(A8729="","",VLOOKUP(A8729,Tabulka3[[Číslo registrace  u jednorázové akce]:[Příjmení]],3,0))</f>
        <v/>
      </c>
      <c r="I8729" s="94"/>
      <c r="J8729" s="94"/>
      <c r="L8729" s="15"/>
      <c r="M8729" s="15"/>
      <c r="N8729" s="15"/>
    </row>
    <row r="8730" spans="2:14" s="25" customFormat="1" ht="15" customHeight="1" x14ac:dyDescent="0.3">
      <c r="B8730" s="25" t="str">
        <f>IF(A8730="","",VLOOKUP(A8730,Tabulka3[[Číslo registrace  u jednorázové akce]:[Příjmení]],2,0))</f>
        <v/>
      </c>
      <c r="C8730" s="25" t="str">
        <f>IF(A8730="","",VLOOKUP(A8730,Tabulka3[[Číslo registrace  u jednorázové akce]:[Příjmení]],3,0))</f>
        <v/>
      </c>
      <c r="I8730" s="94"/>
      <c r="J8730" s="94"/>
      <c r="L8730" s="15"/>
      <c r="M8730" s="15"/>
      <c r="N8730" s="15"/>
    </row>
    <row r="8731" spans="2:14" s="25" customFormat="1" ht="15" customHeight="1" x14ac:dyDescent="0.3">
      <c r="B8731" s="25" t="str">
        <f>IF(A8731="","",VLOOKUP(A8731,Tabulka3[[Číslo registrace  u jednorázové akce]:[Příjmení]],2,0))</f>
        <v/>
      </c>
      <c r="C8731" s="25" t="str">
        <f>IF(A8731="","",VLOOKUP(A8731,Tabulka3[[Číslo registrace  u jednorázové akce]:[Příjmení]],3,0))</f>
        <v/>
      </c>
      <c r="I8731" s="94"/>
      <c r="J8731" s="94"/>
      <c r="L8731" s="15"/>
      <c r="M8731" s="15"/>
      <c r="N8731" s="15"/>
    </row>
    <row r="8732" spans="2:14" s="25" customFormat="1" ht="15" customHeight="1" x14ac:dyDescent="0.3">
      <c r="B8732" s="25" t="str">
        <f>IF(A8732="","",VLOOKUP(A8732,Tabulka3[[Číslo registrace  u jednorázové akce]:[Příjmení]],2,0))</f>
        <v/>
      </c>
      <c r="C8732" s="25" t="str">
        <f>IF(A8732="","",VLOOKUP(A8732,Tabulka3[[Číslo registrace  u jednorázové akce]:[Příjmení]],3,0))</f>
        <v/>
      </c>
      <c r="I8732" s="94"/>
      <c r="J8732" s="94"/>
      <c r="L8732" s="15"/>
      <c r="M8732" s="15"/>
      <c r="N8732" s="15"/>
    </row>
    <row r="8733" spans="2:14" s="25" customFormat="1" ht="15" customHeight="1" x14ac:dyDescent="0.3">
      <c r="B8733" s="25" t="str">
        <f>IF(A8733="","",VLOOKUP(A8733,Tabulka3[[Číslo registrace  u jednorázové akce]:[Příjmení]],2,0))</f>
        <v/>
      </c>
      <c r="C8733" s="25" t="str">
        <f>IF(A8733="","",VLOOKUP(A8733,Tabulka3[[Číslo registrace  u jednorázové akce]:[Příjmení]],3,0))</f>
        <v/>
      </c>
      <c r="I8733" s="94"/>
      <c r="J8733" s="94"/>
      <c r="L8733" s="15"/>
      <c r="M8733" s="15"/>
      <c r="N8733" s="15"/>
    </row>
    <row r="8734" spans="2:14" s="25" customFormat="1" ht="15" customHeight="1" x14ac:dyDescent="0.3">
      <c r="B8734" s="25" t="str">
        <f>IF(A8734="","",VLOOKUP(A8734,Tabulka3[[Číslo registrace  u jednorázové akce]:[Příjmení]],2,0))</f>
        <v/>
      </c>
      <c r="C8734" s="25" t="str">
        <f>IF(A8734="","",VLOOKUP(A8734,Tabulka3[[Číslo registrace  u jednorázové akce]:[Příjmení]],3,0))</f>
        <v/>
      </c>
      <c r="I8734" s="94"/>
      <c r="J8734" s="94"/>
      <c r="L8734" s="15"/>
      <c r="M8734" s="15"/>
      <c r="N8734" s="15"/>
    </row>
    <row r="8735" spans="2:14" s="25" customFormat="1" ht="15" customHeight="1" x14ac:dyDescent="0.3">
      <c r="B8735" s="25" t="str">
        <f>IF(A8735="","",VLOOKUP(A8735,Tabulka3[[Číslo registrace  u jednorázové akce]:[Příjmení]],2,0))</f>
        <v/>
      </c>
      <c r="C8735" s="25" t="str">
        <f>IF(A8735="","",VLOOKUP(A8735,Tabulka3[[Číslo registrace  u jednorázové akce]:[Příjmení]],3,0))</f>
        <v/>
      </c>
      <c r="I8735" s="94"/>
      <c r="J8735" s="94"/>
      <c r="L8735" s="15"/>
      <c r="M8735" s="15"/>
      <c r="N8735" s="15"/>
    </row>
    <row r="8736" spans="2:14" s="25" customFormat="1" ht="15" customHeight="1" x14ac:dyDescent="0.3">
      <c r="B8736" s="25" t="str">
        <f>IF(A8736="","",VLOOKUP(A8736,Tabulka3[[Číslo registrace  u jednorázové akce]:[Příjmení]],2,0))</f>
        <v/>
      </c>
      <c r="C8736" s="25" t="str">
        <f>IF(A8736="","",VLOOKUP(A8736,Tabulka3[[Číslo registrace  u jednorázové akce]:[Příjmení]],3,0))</f>
        <v/>
      </c>
      <c r="I8736" s="94"/>
      <c r="J8736" s="94"/>
      <c r="L8736" s="15"/>
      <c r="M8736" s="15"/>
      <c r="N8736" s="15"/>
    </row>
    <row r="8737" spans="2:14" s="25" customFormat="1" ht="15" customHeight="1" x14ac:dyDescent="0.3">
      <c r="B8737" s="25" t="str">
        <f>IF(A8737="","",VLOOKUP(A8737,Tabulka3[[Číslo registrace  u jednorázové akce]:[Příjmení]],2,0))</f>
        <v/>
      </c>
      <c r="C8737" s="25" t="str">
        <f>IF(A8737="","",VLOOKUP(A8737,Tabulka3[[Číslo registrace  u jednorázové akce]:[Příjmení]],3,0))</f>
        <v/>
      </c>
      <c r="I8737" s="94"/>
      <c r="J8737" s="94"/>
      <c r="L8737" s="15"/>
      <c r="M8737" s="15"/>
      <c r="N8737" s="15"/>
    </row>
    <row r="8738" spans="2:14" s="25" customFormat="1" ht="15" customHeight="1" x14ac:dyDescent="0.3">
      <c r="B8738" s="25" t="str">
        <f>IF(A8738="","",VLOOKUP(A8738,Tabulka3[[Číslo registrace  u jednorázové akce]:[Příjmení]],2,0))</f>
        <v/>
      </c>
      <c r="C8738" s="25" t="str">
        <f>IF(A8738="","",VLOOKUP(A8738,Tabulka3[[Číslo registrace  u jednorázové akce]:[Příjmení]],3,0))</f>
        <v/>
      </c>
      <c r="I8738" s="94"/>
      <c r="J8738" s="94"/>
      <c r="L8738" s="15"/>
      <c r="M8738" s="15"/>
      <c r="N8738" s="15"/>
    </row>
    <row r="8739" spans="2:14" s="25" customFormat="1" ht="15" customHeight="1" x14ac:dyDescent="0.3">
      <c r="B8739" s="25" t="str">
        <f>IF(A8739="","",VLOOKUP(A8739,Tabulka3[[Číslo registrace  u jednorázové akce]:[Příjmení]],2,0))</f>
        <v/>
      </c>
      <c r="C8739" s="25" t="str">
        <f>IF(A8739="","",VLOOKUP(A8739,Tabulka3[[Číslo registrace  u jednorázové akce]:[Příjmení]],3,0))</f>
        <v/>
      </c>
      <c r="I8739" s="94"/>
      <c r="J8739" s="94"/>
      <c r="L8739" s="15"/>
      <c r="M8739" s="15"/>
      <c r="N8739" s="15"/>
    </row>
    <row r="8740" spans="2:14" s="25" customFormat="1" ht="15" customHeight="1" x14ac:dyDescent="0.3">
      <c r="B8740" s="25" t="str">
        <f>IF(A8740="","",VLOOKUP(A8740,Tabulka3[[Číslo registrace  u jednorázové akce]:[Příjmení]],2,0))</f>
        <v/>
      </c>
      <c r="C8740" s="25" t="str">
        <f>IF(A8740="","",VLOOKUP(A8740,Tabulka3[[Číslo registrace  u jednorázové akce]:[Příjmení]],3,0))</f>
        <v/>
      </c>
      <c r="I8740" s="94"/>
      <c r="J8740" s="94"/>
      <c r="L8740" s="15"/>
      <c r="M8740" s="15"/>
      <c r="N8740" s="15"/>
    </row>
    <row r="8741" spans="2:14" s="25" customFormat="1" ht="15" customHeight="1" x14ac:dyDescent="0.3">
      <c r="B8741" s="25" t="str">
        <f>IF(A8741="","",VLOOKUP(A8741,Tabulka3[[Číslo registrace  u jednorázové akce]:[Příjmení]],2,0))</f>
        <v/>
      </c>
      <c r="C8741" s="25" t="str">
        <f>IF(A8741="","",VLOOKUP(A8741,Tabulka3[[Číslo registrace  u jednorázové akce]:[Příjmení]],3,0))</f>
        <v/>
      </c>
      <c r="I8741" s="94"/>
      <c r="J8741" s="94"/>
      <c r="L8741" s="15"/>
      <c r="M8741" s="15"/>
      <c r="N8741" s="15"/>
    </row>
    <row r="8742" spans="2:14" s="25" customFormat="1" ht="15" customHeight="1" x14ac:dyDescent="0.3">
      <c r="B8742" s="25" t="str">
        <f>IF(A8742="","",VLOOKUP(A8742,Tabulka3[[Číslo registrace  u jednorázové akce]:[Příjmení]],2,0))</f>
        <v/>
      </c>
      <c r="C8742" s="25" t="str">
        <f>IF(A8742="","",VLOOKUP(A8742,Tabulka3[[Číslo registrace  u jednorázové akce]:[Příjmení]],3,0))</f>
        <v/>
      </c>
      <c r="I8742" s="94"/>
      <c r="J8742" s="94"/>
      <c r="L8742" s="15"/>
      <c r="M8742" s="15"/>
      <c r="N8742" s="15"/>
    </row>
    <row r="8743" spans="2:14" s="25" customFormat="1" ht="15" customHeight="1" x14ac:dyDescent="0.3">
      <c r="B8743" s="25" t="str">
        <f>IF(A8743="","",VLOOKUP(A8743,Tabulka3[[Číslo registrace  u jednorázové akce]:[Příjmení]],2,0))</f>
        <v/>
      </c>
      <c r="C8743" s="25" t="str">
        <f>IF(A8743="","",VLOOKUP(A8743,Tabulka3[[Číslo registrace  u jednorázové akce]:[Příjmení]],3,0))</f>
        <v/>
      </c>
      <c r="I8743" s="94"/>
      <c r="J8743" s="94"/>
      <c r="L8743" s="15"/>
      <c r="M8743" s="15"/>
      <c r="N8743" s="15"/>
    </row>
    <row r="8744" spans="2:14" s="25" customFormat="1" ht="15" customHeight="1" x14ac:dyDescent="0.3">
      <c r="B8744" s="25" t="str">
        <f>IF(A8744="","",VLOOKUP(A8744,Tabulka3[[Číslo registrace  u jednorázové akce]:[Příjmení]],2,0))</f>
        <v/>
      </c>
      <c r="C8744" s="25" t="str">
        <f>IF(A8744="","",VLOOKUP(A8744,Tabulka3[[Číslo registrace  u jednorázové akce]:[Příjmení]],3,0))</f>
        <v/>
      </c>
      <c r="I8744" s="94"/>
      <c r="J8744" s="94"/>
      <c r="L8744" s="15"/>
      <c r="M8744" s="15"/>
      <c r="N8744" s="15"/>
    </row>
    <row r="8745" spans="2:14" s="25" customFormat="1" ht="15" customHeight="1" x14ac:dyDescent="0.3">
      <c r="B8745" s="25" t="str">
        <f>IF(A8745="","",VLOOKUP(A8745,Tabulka3[[Číslo registrace  u jednorázové akce]:[Příjmení]],2,0))</f>
        <v/>
      </c>
      <c r="C8745" s="25" t="str">
        <f>IF(A8745="","",VLOOKUP(A8745,Tabulka3[[Číslo registrace  u jednorázové akce]:[Příjmení]],3,0))</f>
        <v/>
      </c>
      <c r="I8745" s="94"/>
      <c r="J8745" s="94"/>
      <c r="L8745" s="15"/>
      <c r="M8745" s="15"/>
      <c r="N8745" s="15"/>
    </row>
    <row r="8746" spans="2:14" s="25" customFormat="1" ht="15" customHeight="1" x14ac:dyDescent="0.3">
      <c r="B8746" s="25" t="str">
        <f>IF(A8746="","",VLOOKUP(A8746,Tabulka3[[Číslo registrace  u jednorázové akce]:[Příjmení]],2,0))</f>
        <v/>
      </c>
      <c r="C8746" s="25" t="str">
        <f>IF(A8746="","",VLOOKUP(A8746,Tabulka3[[Číslo registrace  u jednorázové akce]:[Příjmení]],3,0))</f>
        <v/>
      </c>
      <c r="I8746" s="94"/>
      <c r="J8746" s="94"/>
      <c r="L8746" s="15"/>
      <c r="M8746" s="15"/>
      <c r="N8746" s="15"/>
    </row>
    <row r="8747" spans="2:14" s="25" customFormat="1" ht="15" customHeight="1" x14ac:dyDescent="0.3">
      <c r="B8747" s="25" t="str">
        <f>IF(A8747="","",VLOOKUP(A8747,Tabulka3[[Číslo registrace  u jednorázové akce]:[Příjmení]],2,0))</f>
        <v/>
      </c>
      <c r="C8747" s="25" t="str">
        <f>IF(A8747="","",VLOOKUP(A8747,Tabulka3[[Číslo registrace  u jednorázové akce]:[Příjmení]],3,0))</f>
        <v/>
      </c>
      <c r="I8747" s="94"/>
      <c r="J8747" s="94"/>
      <c r="L8747" s="15"/>
      <c r="M8747" s="15"/>
      <c r="N8747" s="15"/>
    </row>
    <row r="8748" spans="2:14" s="25" customFormat="1" ht="15" customHeight="1" x14ac:dyDescent="0.3">
      <c r="B8748" s="25" t="str">
        <f>IF(A8748="","",VLOOKUP(A8748,Tabulka3[[Číslo registrace  u jednorázové akce]:[Příjmení]],2,0))</f>
        <v/>
      </c>
      <c r="C8748" s="25" t="str">
        <f>IF(A8748="","",VLOOKUP(A8748,Tabulka3[[Číslo registrace  u jednorázové akce]:[Příjmení]],3,0))</f>
        <v/>
      </c>
      <c r="I8748" s="94"/>
      <c r="J8748" s="94"/>
      <c r="L8748" s="15"/>
      <c r="M8748" s="15"/>
      <c r="N8748" s="15"/>
    </row>
    <row r="8749" spans="2:14" s="25" customFormat="1" ht="15" customHeight="1" x14ac:dyDescent="0.3">
      <c r="B8749" s="25" t="str">
        <f>IF(A8749="","",VLOOKUP(A8749,Tabulka3[[Číslo registrace  u jednorázové akce]:[Příjmení]],2,0))</f>
        <v/>
      </c>
      <c r="C8749" s="25" t="str">
        <f>IF(A8749="","",VLOOKUP(A8749,Tabulka3[[Číslo registrace  u jednorázové akce]:[Příjmení]],3,0))</f>
        <v/>
      </c>
      <c r="I8749" s="94"/>
      <c r="J8749" s="94"/>
      <c r="L8749" s="15"/>
      <c r="M8749" s="15"/>
      <c r="N8749" s="15"/>
    </row>
    <row r="8750" spans="2:14" s="25" customFormat="1" ht="15" customHeight="1" x14ac:dyDescent="0.3">
      <c r="B8750" s="25" t="str">
        <f>IF(A8750="","",VLOOKUP(A8750,Tabulka3[[Číslo registrace  u jednorázové akce]:[Příjmení]],2,0))</f>
        <v/>
      </c>
      <c r="C8750" s="25" t="str">
        <f>IF(A8750="","",VLOOKUP(A8750,Tabulka3[[Číslo registrace  u jednorázové akce]:[Příjmení]],3,0))</f>
        <v/>
      </c>
      <c r="I8750" s="94"/>
      <c r="J8750" s="94"/>
      <c r="L8750" s="15"/>
      <c r="M8750" s="15"/>
      <c r="N8750" s="15"/>
    </row>
    <row r="8751" spans="2:14" s="25" customFormat="1" ht="15" customHeight="1" x14ac:dyDescent="0.3">
      <c r="B8751" s="25" t="str">
        <f>IF(A8751="","",VLOOKUP(A8751,Tabulka3[[Číslo registrace  u jednorázové akce]:[Příjmení]],2,0))</f>
        <v/>
      </c>
      <c r="C8751" s="25" t="str">
        <f>IF(A8751="","",VLOOKUP(A8751,Tabulka3[[Číslo registrace  u jednorázové akce]:[Příjmení]],3,0))</f>
        <v/>
      </c>
      <c r="I8751" s="94"/>
      <c r="J8751" s="94"/>
      <c r="L8751" s="15"/>
      <c r="M8751" s="15"/>
      <c r="N8751" s="15"/>
    </row>
    <row r="8752" spans="2:14" s="25" customFormat="1" ht="15" customHeight="1" x14ac:dyDescent="0.3">
      <c r="B8752" s="25" t="str">
        <f>IF(A8752="","",VLOOKUP(A8752,Tabulka3[[Číslo registrace  u jednorázové akce]:[Příjmení]],2,0))</f>
        <v/>
      </c>
      <c r="C8752" s="25" t="str">
        <f>IF(A8752="","",VLOOKUP(A8752,Tabulka3[[Číslo registrace  u jednorázové akce]:[Příjmení]],3,0))</f>
        <v/>
      </c>
      <c r="I8752" s="94"/>
      <c r="J8752" s="94"/>
      <c r="L8752" s="15"/>
      <c r="M8752" s="15"/>
      <c r="N8752" s="15"/>
    </row>
    <row r="8753" spans="2:14" s="25" customFormat="1" ht="15" customHeight="1" x14ac:dyDescent="0.3">
      <c r="B8753" s="25" t="str">
        <f>IF(A8753="","",VLOOKUP(A8753,Tabulka3[[Číslo registrace  u jednorázové akce]:[Příjmení]],2,0))</f>
        <v/>
      </c>
      <c r="C8753" s="25" t="str">
        <f>IF(A8753="","",VLOOKUP(A8753,Tabulka3[[Číslo registrace  u jednorázové akce]:[Příjmení]],3,0))</f>
        <v/>
      </c>
      <c r="I8753" s="94"/>
      <c r="J8753" s="94"/>
      <c r="L8753" s="15"/>
      <c r="M8753" s="15"/>
      <c r="N8753" s="15"/>
    </row>
    <row r="8754" spans="2:14" s="25" customFormat="1" ht="15" customHeight="1" x14ac:dyDescent="0.3">
      <c r="B8754" s="25" t="str">
        <f>IF(A8754="","",VLOOKUP(A8754,Tabulka3[[Číslo registrace  u jednorázové akce]:[Příjmení]],2,0))</f>
        <v/>
      </c>
      <c r="C8754" s="25" t="str">
        <f>IF(A8754="","",VLOOKUP(A8754,Tabulka3[[Číslo registrace  u jednorázové akce]:[Příjmení]],3,0))</f>
        <v/>
      </c>
      <c r="I8754" s="94"/>
      <c r="J8754" s="94"/>
      <c r="L8754" s="15"/>
      <c r="M8754" s="15"/>
      <c r="N8754" s="15"/>
    </row>
    <row r="8755" spans="2:14" s="25" customFormat="1" ht="15" customHeight="1" x14ac:dyDescent="0.3">
      <c r="B8755" s="25" t="str">
        <f>IF(A8755="","",VLOOKUP(A8755,Tabulka3[[Číslo registrace  u jednorázové akce]:[Příjmení]],2,0))</f>
        <v/>
      </c>
      <c r="C8755" s="25" t="str">
        <f>IF(A8755="","",VLOOKUP(A8755,Tabulka3[[Číslo registrace  u jednorázové akce]:[Příjmení]],3,0))</f>
        <v/>
      </c>
      <c r="I8755" s="94"/>
      <c r="J8755" s="94"/>
      <c r="L8755" s="15"/>
      <c r="M8755" s="15"/>
      <c r="N8755" s="15"/>
    </row>
    <row r="8756" spans="2:14" s="25" customFormat="1" ht="15" customHeight="1" x14ac:dyDescent="0.3">
      <c r="B8756" s="25" t="str">
        <f>IF(A8756="","",VLOOKUP(A8756,Tabulka3[[Číslo registrace  u jednorázové akce]:[Příjmení]],2,0))</f>
        <v/>
      </c>
      <c r="C8756" s="25" t="str">
        <f>IF(A8756="","",VLOOKUP(A8756,Tabulka3[[Číslo registrace  u jednorázové akce]:[Příjmení]],3,0))</f>
        <v/>
      </c>
      <c r="I8756" s="94"/>
      <c r="J8756" s="94"/>
      <c r="L8756" s="15"/>
      <c r="M8756" s="15"/>
      <c r="N8756" s="15"/>
    </row>
    <row r="8757" spans="2:14" s="25" customFormat="1" ht="15" customHeight="1" x14ac:dyDescent="0.3">
      <c r="B8757" s="25" t="str">
        <f>IF(A8757="","",VLOOKUP(A8757,Tabulka3[[Číslo registrace  u jednorázové akce]:[Příjmení]],2,0))</f>
        <v/>
      </c>
      <c r="C8757" s="25" t="str">
        <f>IF(A8757="","",VLOOKUP(A8757,Tabulka3[[Číslo registrace  u jednorázové akce]:[Příjmení]],3,0))</f>
        <v/>
      </c>
      <c r="I8757" s="94"/>
      <c r="J8757" s="94"/>
      <c r="L8757" s="15"/>
      <c r="M8757" s="15"/>
      <c r="N8757" s="15"/>
    </row>
    <row r="8758" spans="2:14" s="25" customFormat="1" ht="15" customHeight="1" x14ac:dyDescent="0.3">
      <c r="B8758" s="25" t="str">
        <f>IF(A8758="","",VLOOKUP(A8758,Tabulka3[[Číslo registrace  u jednorázové akce]:[Příjmení]],2,0))</f>
        <v/>
      </c>
      <c r="C8758" s="25" t="str">
        <f>IF(A8758="","",VLOOKUP(A8758,Tabulka3[[Číslo registrace  u jednorázové akce]:[Příjmení]],3,0))</f>
        <v/>
      </c>
      <c r="I8758" s="94"/>
      <c r="J8758" s="94"/>
      <c r="L8758" s="15"/>
      <c r="M8758" s="15"/>
      <c r="N8758" s="15"/>
    </row>
    <row r="8759" spans="2:14" s="25" customFormat="1" ht="15" customHeight="1" x14ac:dyDescent="0.3">
      <c r="B8759" s="25" t="str">
        <f>IF(A8759="","",VLOOKUP(A8759,Tabulka3[[Číslo registrace  u jednorázové akce]:[Příjmení]],2,0))</f>
        <v/>
      </c>
      <c r="C8759" s="25" t="str">
        <f>IF(A8759="","",VLOOKUP(A8759,Tabulka3[[Číslo registrace  u jednorázové akce]:[Příjmení]],3,0))</f>
        <v/>
      </c>
      <c r="I8759" s="94"/>
      <c r="J8759" s="94"/>
      <c r="L8759" s="15"/>
      <c r="M8759" s="15"/>
      <c r="N8759" s="15"/>
    </row>
    <row r="8760" spans="2:14" s="25" customFormat="1" ht="15" customHeight="1" x14ac:dyDescent="0.3">
      <c r="B8760" s="25" t="str">
        <f>IF(A8760="","",VLOOKUP(A8760,Tabulka3[[Číslo registrace  u jednorázové akce]:[Příjmení]],2,0))</f>
        <v/>
      </c>
      <c r="C8760" s="25" t="str">
        <f>IF(A8760="","",VLOOKUP(A8760,Tabulka3[[Číslo registrace  u jednorázové akce]:[Příjmení]],3,0))</f>
        <v/>
      </c>
      <c r="I8760" s="94"/>
      <c r="J8760" s="94"/>
      <c r="L8760" s="15"/>
      <c r="M8760" s="15"/>
      <c r="N8760" s="15"/>
    </row>
    <row r="8761" spans="2:14" s="25" customFormat="1" ht="15" customHeight="1" x14ac:dyDescent="0.3">
      <c r="B8761" s="25" t="str">
        <f>IF(A8761="","",VLOOKUP(A8761,Tabulka3[[Číslo registrace  u jednorázové akce]:[Příjmení]],2,0))</f>
        <v/>
      </c>
      <c r="C8761" s="25" t="str">
        <f>IF(A8761="","",VLOOKUP(A8761,Tabulka3[[Číslo registrace  u jednorázové akce]:[Příjmení]],3,0))</f>
        <v/>
      </c>
      <c r="I8761" s="94"/>
      <c r="J8761" s="94"/>
      <c r="L8761" s="15"/>
      <c r="M8761" s="15"/>
      <c r="N8761" s="15"/>
    </row>
    <row r="8762" spans="2:14" s="25" customFormat="1" ht="15" customHeight="1" x14ac:dyDescent="0.3">
      <c r="B8762" s="25" t="str">
        <f>IF(A8762="","",VLOOKUP(A8762,Tabulka3[[Číslo registrace  u jednorázové akce]:[Příjmení]],2,0))</f>
        <v/>
      </c>
      <c r="C8762" s="25" t="str">
        <f>IF(A8762="","",VLOOKUP(A8762,Tabulka3[[Číslo registrace  u jednorázové akce]:[Příjmení]],3,0))</f>
        <v/>
      </c>
      <c r="I8762" s="94"/>
      <c r="J8762" s="94"/>
      <c r="L8762" s="15"/>
      <c r="M8762" s="15"/>
      <c r="N8762" s="15"/>
    </row>
    <row r="8763" spans="2:14" s="25" customFormat="1" ht="15" customHeight="1" x14ac:dyDescent="0.3">
      <c r="B8763" s="25" t="str">
        <f>IF(A8763="","",VLOOKUP(A8763,Tabulka3[[Číslo registrace  u jednorázové akce]:[Příjmení]],2,0))</f>
        <v/>
      </c>
      <c r="C8763" s="25" t="str">
        <f>IF(A8763="","",VLOOKUP(A8763,Tabulka3[[Číslo registrace  u jednorázové akce]:[Příjmení]],3,0))</f>
        <v/>
      </c>
      <c r="I8763" s="94"/>
      <c r="J8763" s="94"/>
      <c r="L8763" s="15"/>
      <c r="M8763" s="15"/>
      <c r="N8763" s="15"/>
    </row>
    <row r="8764" spans="2:14" s="25" customFormat="1" ht="15" customHeight="1" x14ac:dyDescent="0.3">
      <c r="B8764" s="25" t="str">
        <f>IF(A8764="","",VLOOKUP(A8764,Tabulka3[[Číslo registrace  u jednorázové akce]:[Příjmení]],2,0))</f>
        <v/>
      </c>
      <c r="C8764" s="25" t="str">
        <f>IF(A8764="","",VLOOKUP(A8764,Tabulka3[[Číslo registrace  u jednorázové akce]:[Příjmení]],3,0))</f>
        <v/>
      </c>
      <c r="I8764" s="94"/>
      <c r="J8764" s="94"/>
      <c r="L8764" s="15"/>
      <c r="M8764" s="15"/>
      <c r="N8764" s="15"/>
    </row>
    <row r="8765" spans="2:14" s="25" customFormat="1" ht="15" customHeight="1" x14ac:dyDescent="0.3">
      <c r="B8765" s="25" t="str">
        <f>IF(A8765="","",VLOOKUP(A8765,Tabulka3[[Číslo registrace  u jednorázové akce]:[Příjmení]],2,0))</f>
        <v/>
      </c>
      <c r="C8765" s="25" t="str">
        <f>IF(A8765="","",VLOOKUP(A8765,Tabulka3[[Číslo registrace  u jednorázové akce]:[Příjmení]],3,0))</f>
        <v/>
      </c>
      <c r="I8765" s="94"/>
      <c r="J8765" s="94"/>
      <c r="L8765" s="15"/>
      <c r="M8765" s="15"/>
      <c r="N8765" s="15"/>
    </row>
    <row r="8766" spans="2:14" s="25" customFormat="1" ht="15" customHeight="1" x14ac:dyDescent="0.3">
      <c r="B8766" s="25" t="str">
        <f>IF(A8766="","",VLOOKUP(A8766,Tabulka3[[Číslo registrace  u jednorázové akce]:[Příjmení]],2,0))</f>
        <v/>
      </c>
      <c r="C8766" s="25" t="str">
        <f>IF(A8766="","",VLOOKUP(A8766,Tabulka3[[Číslo registrace  u jednorázové akce]:[Příjmení]],3,0))</f>
        <v/>
      </c>
      <c r="I8766" s="94"/>
      <c r="J8766" s="94"/>
      <c r="L8766" s="15"/>
      <c r="M8766" s="15"/>
      <c r="N8766" s="15"/>
    </row>
    <row r="8767" spans="2:14" s="25" customFormat="1" ht="15" customHeight="1" x14ac:dyDescent="0.3">
      <c r="B8767" s="25" t="str">
        <f>IF(A8767="","",VLOOKUP(A8767,Tabulka3[[Číslo registrace  u jednorázové akce]:[Příjmení]],2,0))</f>
        <v/>
      </c>
      <c r="C8767" s="25" t="str">
        <f>IF(A8767="","",VLOOKUP(A8767,Tabulka3[[Číslo registrace  u jednorázové akce]:[Příjmení]],3,0))</f>
        <v/>
      </c>
      <c r="I8767" s="94"/>
      <c r="J8767" s="94"/>
      <c r="L8767" s="15"/>
      <c r="M8767" s="15"/>
      <c r="N8767" s="15"/>
    </row>
    <row r="8768" spans="2:14" s="25" customFormat="1" ht="15" customHeight="1" x14ac:dyDescent="0.3">
      <c r="B8768" s="25" t="str">
        <f>IF(A8768="","",VLOOKUP(A8768,Tabulka3[[Číslo registrace  u jednorázové akce]:[Příjmení]],2,0))</f>
        <v/>
      </c>
      <c r="C8768" s="25" t="str">
        <f>IF(A8768="","",VLOOKUP(A8768,Tabulka3[[Číslo registrace  u jednorázové akce]:[Příjmení]],3,0))</f>
        <v/>
      </c>
      <c r="I8768" s="94"/>
      <c r="J8768" s="94"/>
      <c r="L8768" s="15"/>
      <c r="M8768" s="15"/>
      <c r="N8768" s="15"/>
    </row>
    <row r="8769" spans="2:14" s="25" customFormat="1" ht="15" customHeight="1" x14ac:dyDescent="0.3">
      <c r="B8769" s="25" t="str">
        <f>IF(A8769="","",VLOOKUP(A8769,Tabulka3[[Číslo registrace  u jednorázové akce]:[Příjmení]],2,0))</f>
        <v/>
      </c>
      <c r="C8769" s="25" t="str">
        <f>IF(A8769="","",VLOOKUP(A8769,Tabulka3[[Číslo registrace  u jednorázové akce]:[Příjmení]],3,0))</f>
        <v/>
      </c>
      <c r="I8769" s="94"/>
      <c r="J8769" s="94"/>
      <c r="L8769" s="15"/>
      <c r="M8769" s="15"/>
      <c r="N8769" s="15"/>
    </row>
    <row r="8770" spans="2:14" s="25" customFormat="1" ht="15" customHeight="1" x14ac:dyDescent="0.3">
      <c r="B8770" s="25" t="str">
        <f>IF(A8770="","",VLOOKUP(A8770,Tabulka3[[Číslo registrace  u jednorázové akce]:[Příjmení]],2,0))</f>
        <v/>
      </c>
      <c r="C8770" s="25" t="str">
        <f>IF(A8770="","",VLOOKUP(A8770,Tabulka3[[Číslo registrace  u jednorázové akce]:[Příjmení]],3,0))</f>
        <v/>
      </c>
      <c r="I8770" s="94"/>
      <c r="J8770" s="94"/>
      <c r="L8770" s="15"/>
      <c r="M8770" s="15"/>
      <c r="N8770" s="15"/>
    </row>
    <row r="8771" spans="2:14" s="25" customFormat="1" ht="15" customHeight="1" x14ac:dyDescent="0.3">
      <c r="B8771" s="25" t="str">
        <f>IF(A8771="","",VLOOKUP(A8771,Tabulka3[[Číslo registrace  u jednorázové akce]:[Příjmení]],2,0))</f>
        <v/>
      </c>
      <c r="C8771" s="25" t="str">
        <f>IF(A8771="","",VLOOKUP(A8771,Tabulka3[[Číslo registrace  u jednorázové akce]:[Příjmení]],3,0))</f>
        <v/>
      </c>
      <c r="I8771" s="94"/>
      <c r="J8771" s="94"/>
      <c r="L8771" s="15"/>
      <c r="M8771" s="15"/>
      <c r="N8771" s="15"/>
    </row>
    <row r="8772" spans="2:14" s="25" customFormat="1" ht="15" customHeight="1" x14ac:dyDescent="0.3">
      <c r="B8772" s="25" t="str">
        <f>IF(A8772="","",VLOOKUP(A8772,Tabulka3[[Číslo registrace  u jednorázové akce]:[Příjmení]],2,0))</f>
        <v/>
      </c>
      <c r="C8772" s="25" t="str">
        <f>IF(A8772="","",VLOOKUP(A8772,Tabulka3[[Číslo registrace  u jednorázové akce]:[Příjmení]],3,0))</f>
        <v/>
      </c>
      <c r="I8772" s="94"/>
      <c r="J8772" s="94"/>
      <c r="L8772" s="15"/>
      <c r="M8772" s="15"/>
      <c r="N8772" s="15"/>
    </row>
    <row r="8773" spans="2:14" s="25" customFormat="1" ht="15" customHeight="1" x14ac:dyDescent="0.3">
      <c r="B8773" s="25" t="str">
        <f>IF(A8773="","",VLOOKUP(A8773,Tabulka3[[Číslo registrace  u jednorázové akce]:[Příjmení]],2,0))</f>
        <v/>
      </c>
      <c r="C8773" s="25" t="str">
        <f>IF(A8773="","",VLOOKUP(A8773,Tabulka3[[Číslo registrace  u jednorázové akce]:[Příjmení]],3,0))</f>
        <v/>
      </c>
      <c r="I8773" s="94"/>
      <c r="J8773" s="94"/>
      <c r="L8773" s="15"/>
      <c r="M8773" s="15"/>
      <c r="N8773" s="15"/>
    </row>
    <row r="8774" spans="2:14" s="25" customFormat="1" ht="15" customHeight="1" x14ac:dyDescent="0.3">
      <c r="B8774" s="25" t="str">
        <f>IF(A8774="","",VLOOKUP(A8774,Tabulka3[[Číslo registrace  u jednorázové akce]:[Příjmení]],2,0))</f>
        <v/>
      </c>
      <c r="C8774" s="25" t="str">
        <f>IF(A8774="","",VLOOKUP(A8774,Tabulka3[[Číslo registrace  u jednorázové akce]:[Příjmení]],3,0))</f>
        <v/>
      </c>
      <c r="I8774" s="94"/>
      <c r="J8774" s="94"/>
      <c r="L8774" s="15"/>
      <c r="M8774" s="15"/>
      <c r="N8774" s="15"/>
    </row>
    <row r="8775" spans="2:14" s="25" customFormat="1" ht="15" customHeight="1" x14ac:dyDescent="0.3">
      <c r="B8775" s="25" t="str">
        <f>IF(A8775="","",VLOOKUP(A8775,Tabulka3[[Číslo registrace  u jednorázové akce]:[Příjmení]],2,0))</f>
        <v/>
      </c>
      <c r="C8775" s="25" t="str">
        <f>IF(A8775="","",VLOOKUP(A8775,Tabulka3[[Číslo registrace  u jednorázové akce]:[Příjmení]],3,0))</f>
        <v/>
      </c>
      <c r="I8775" s="94"/>
      <c r="J8775" s="94"/>
      <c r="L8775" s="15"/>
      <c r="M8775" s="15"/>
      <c r="N8775" s="15"/>
    </row>
    <row r="8776" spans="2:14" s="25" customFormat="1" ht="15" customHeight="1" x14ac:dyDescent="0.3">
      <c r="B8776" s="25" t="str">
        <f>IF(A8776="","",VLOOKUP(A8776,Tabulka3[[Číslo registrace  u jednorázové akce]:[Příjmení]],2,0))</f>
        <v/>
      </c>
      <c r="C8776" s="25" t="str">
        <f>IF(A8776="","",VLOOKUP(A8776,Tabulka3[[Číslo registrace  u jednorázové akce]:[Příjmení]],3,0))</f>
        <v/>
      </c>
      <c r="I8776" s="94"/>
      <c r="J8776" s="94"/>
      <c r="L8776" s="15"/>
      <c r="M8776" s="15"/>
      <c r="N8776" s="15"/>
    </row>
    <row r="8777" spans="2:14" s="25" customFormat="1" ht="15" customHeight="1" x14ac:dyDescent="0.3">
      <c r="B8777" s="25" t="str">
        <f>IF(A8777="","",VLOOKUP(A8777,Tabulka3[[Číslo registrace  u jednorázové akce]:[Příjmení]],2,0))</f>
        <v/>
      </c>
      <c r="C8777" s="25" t="str">
        <f>IF(A8777="","",VLOOKUP(A8777,Tabulka3[[Číslo registrace  u jednorázové akce]:[Příjmení]],3,0))</f>
        <v/>
      </c>
      <c r="I8777" s="94"/>
      <c r="J8777" s="94"/>
      <c r="L8777" s="15"/>
      <c r="M8777" s="15"/>
      <c r="N8777" s="15"/>
    </row>
    <row r="8778" spans="2:14" s="25" customFormat="1" ht="15" customHeight="1" x14ac:dyDescent="0.3">
      <c r="B8778" s="25" t="str">
        <f>IF(A8778="","",VLOOKUP(A8778,Tabulka3[[Číslo registrace  u jednorázové akce]:[Příjmení]],2,0))</f>
        <v/>
      </c>
      <c r="C8778" s="25" t="str">
        <f>IF(A8778="","",VLOOKUP(A8778,Tabulka3[[Číslo registrace  u jednorázové akce]:[Příjmení]],3,0))</f>
        <v/>
      </c>
      <c r="I8778" s="94"/>
      <c r="J8778" s="94"/>
      <c r="L8778" s="15"/>
      <c r="M8778" s="15"/>
      <c r="N8778" s="15"/>
    </row>
    <row r="8779" spans="2:14" s="25" customFormat="1" ht="15" customHeight="1" x14ac:dyDescent="0.3">
      <c r="B8779" s="25" t="str">
        <f>IF(A8779="","",VLOOKUP(A8779,Tabulka3[[Číslo registrace  u jednorázové akce]:[Příjmení]],2,0))</f>
        <v/>
      </c>
      <c r="C8779" s="25" t="str">
        <f>IF(A8779="","",VLOOKUP(A8779,Tabulka3[[Číslo registrace  u jednorázové akce]:[Příjmení]],3,0))</f>
        <v/>
      </c>
      <c r="I8779" s="94"/>
      <c r="J8779" s="94"/>
      <c r="L8779" s="15"/>
      <c r="M8779" s="15"/>
      <c r="N8779" s="15"/>
    </row>
    <row r="8780" spans="2:14" s="25" customFormat="1" ht="15" customHeight="1" x14ac:dyDescent="0.3">
      <c r="B8780" s="25" t="str">
        <f>IF(A8780="","",VLOOKUP(A8780,Tabulka3[[Číslo registrace  u jednorázové akce]:[Příjmení]],2,0))</f>
        <v/>
      </c>
      <c r="C8780" s="25" t="str">
        <f>IF(A8780="","",VLOOKUP(A8780,Tabulka3[[Číslo registrace  u jednorázové akce]:[Příjmení]],3,0))</f>
        <v/>
      </c>
      <c r="I8780" s="94"/>
      <c r="J8780" s="94"/>
      <c r="L8780" s="15"/>
      <c r="M8780" s="15"/>
      <c r="N8780" s="15"/>
    </row>
    <row r="8781" spans="2:14" s="25" customFormat="1" ht="15" customHeight="1" x14ac:dyDescent="0.3">
      <c r="B8781" s="25" t="str">
        <f>IF(A8781="","",VLOOKUP(A8781,Tabulka3[[Číslo registrace  u jednorázové akce]:[Příjmení]],2,0))</f>
        <v/>
      </c>
      <c r="C8781" s="25" t="str">
        <f>IF(A8781="","",VLOOKUP(A8781,Tabulka3[[Číslo registrace  u jednorázové akce]:[Příjmení]],3,0))</f>
        <v/>
      </c>
      <c r="I8781" s="94"/>
      <c r="J8781" s="94"/>
      <c r="L8781" s="15"/>
      <c r="M8781" s="15"/>
      <c r="N8781" s="15"/>
    </row>
    <row r="8782" spans="2:14" s="25" customFormat="1" ht="15" customHeight="1" x14ac:dyDescent="0.3">
      <c r="B8782" s="25" t="str">
        <f>IF(A8782="","",VLOOKUP(A8782,Tabulka3[[Číslo registrace  u jednorázové akce]:[Příjmení]],2,0))</f>
        <v/>
      </c>
      <c r="C8782" s="25" t="str">
        <f>IF(A8782="","",VLOOKUP(A8782,Tabulka3[[Číslo registrace  u jednorázové akce]:[Příjmení]],3,0))</f>
        <v/>
      </c>
      <c r="I8782" s="94"/>
      <c r="J8782" s="94"/>
      <c r="L8782" s="15"/>
      <c r="M8782" s="15"/>
      <c r="N8782" s="15"/>
    </row>
    <row r="8783" spans="2:14" s="25" customFormat="1" ht="15" customHeight="1" x14ac:dyDescent="0.3">
      <c r="B8783" s="25" t="str">
        <f>IF(A8783="","",VLOOKUP(A8783,Tabulka3[[Číslo registrace  u jednorázové akce]:[Příjmení]],2,0))</f>
        <v/>
      </c>
      <c r="C8783" s="25" t="str">
        <f>IF(A8783="","",VLOOKUP(A8783,Tabulka3[[Číslo registrace  u jednorázové akce]:[Příjmení]],3,0))</f>
        <v/>
      </c>
      <c r="I8783" s="94"/>
      <c r="J8783" s="94"/>
      <c r="L8783" s="15"/>
      <c r="M8783" s="15"/>
      <c r="N8783" s="15"/>
    </row>
    <row r="8784" spans="2:14" s="25" customFormat="1" ht="15" customHeight="1" x14ac:dyDescent="0.3">
      <c r="B8784" s="25" t="str">
        <f>IF(A8784="","",VLOOKUP(A8784,Tabulka3[[Číslo registrace  u jednorázové akce]:[Příjmení]],2,0))</f>
        <v/>
      </c>
      <c r="C8784" s="25" t="str">
        <f>IF(A8784="","",VLOOKUP(A8784,Tabulka3[[Číslo registrace  u jednorázové akce]:[Příjmení]],3,0))</f>
        <v/>
      </c>
      <c r="I8784" s="94"/>
      <c r="J8784" s="94"/>
      <c r="L8784" s="15"/>
      <c r="M8784" s="15"/>
      <c r="N8784" s="15"/>
    </row>
    <row r="8785" spans="2:14" s="25" customFormat="1" ht="15" customHeight="1" x14ac:dyDescent="0.3">
      <c r="B8785" s="25" t="str">
        <f>IF(A8785="","",VLOOKUP(A8785,Tabulka3[[Číslo registrace  u jednorázové akce]:[Příjmení]],2,0))</f>
        <v/>
      </c>
      <c r="C8785" s="25" t="str">
        <f>IF(A8785="","",VLOOKUP(A8785,Tabulka3[[Číslo registrace  u jednorázové akce]:[Příjmení]],3,0))</f>
        <v/>
      </c>
      <c r="I8785" s="94"/>
      <c r="J8785" s="94"/>
      <c r="L8785" s="15"/>
      <c r="M8785" s="15"/>
      <c r="N8785" s="15"/>
    </row>
    <row r="8786" spans="2:14" s="25" customFormat="1" ht="15" customHeight="1" x14ac:dyDescent="0.3">
      <c r="B8786" s="25" t="str">
        <f>IF(A8786="","",VLOOKUP(A8786,Tabulka3[[Číslo registrace  u jednorázové akce]:[Příjmení]],2,0))</f>
        <v/>
      </c>
      <c r="C8786" s="25" t="str">
        <f>IF(A8786="","",VLOOKUP(A8786,Tabulka3[[Číslo registrace  u jednorázové akce]:[Příjmení]],3,0))</f>
        <v/>
      </c>
      <c r="I8786" s="94"/>
      <c r="J8786" s="94"/>
      <c r="L8786" s="15"/>
      <c r="M8786" s="15"/>
      <c r="N8786" s="15"/>
    </row>
    <row r="8787" spans="2:14" s="25" customFormat="1" ht="15" customHeight="1" x14ac:dyDescent="0.3">
      <c r="B8787" s="25" t="str">
        <f>IF(A8787="","",VLOOKUP(A8787,Tabulka3[[Číslo registrace  u jednorázové akce]:[Příjmení]],2,0))</f>
        <v/>
      </c>
      <c r="C8787" s="25" t="str">
        <f>IF(A8787="","",VLOOKUP(A8787,Tabulka3[[Číslo registrace  u jednorázové akce]:[Příjmení]],3,0))</f>
        <v/>
      </c>
      <c r="I8787" s="94"/>
      <c r="J8787" s="94"/>
      <c r="L8787" s="15"/>
      <c r="M8787" s="15"/>
      <c r="N8787" s="15"/>
    </row>
    <row r="8788" spans="2:14" s="25" customFormat="1" ht="15" customHeight="1" x14ac:dyDescent="0.3">
      <c r="B8788" s="25" t="str">
        <f>IF(A8788="","",VLOOKUP(A8788,Tabulka3[[Číslo registrace  u jednorázové akce]:[Příjmení]],2,0))</f>
        <v/>
      </c>
      <c r="C8788" s="25" t="str">
        <f>IF(A8788="","",VLOOKUP(A8788,Tabulka3[[Číslo registrace  u jednorázové akce]:[Příjmení]],3,0))</f>
        <v/>
      </c>
      <c r="I8788" s="94"/>
      <c r="J8788" s="94"/>
      <c r="L8788" s="15"/>
      <c r="M8788" s="15"/>
      <c r="N8788" s="15"/>
    </row>
    <row r="8789" spans="2:14" s="25" customFormat="1" ht="15" customHeight="1" x14ac:dyDescent="0.3">
      <c r="B8789" s="25" t="str">
        <f>IF(A8789="","",VLOOKUP(A8789,Tabulka3[[Číslo registrace  u jednorázové akce]:[Příjmení]],2,0))</f>
        <v/>
      </c>
      <c r="C8789" s="25" t="str">
        <f>IF(A8789="","",VLOOKUP(A8789,Tabulka3[[Číslo registrace  u jednorázové akce]:[Příjmení]],3,0))</f>
        <v/>
      </c>
      <c r="I8789" s="94"/>
      <c r="J8789" s="94"/>
      <c r="L8789" s="15"/>
      <c r="M8789" s="15"/>
      <c r="N8789" s="15"/>
    </row>
    <row r="8790" spans="2:14" s="25" customFormat="1" ht="15" customHeight="1" x14ac:dyDescent="0.3">
      <c r="B8790" s="25" t="str">
        <f>IF(A8790="","",VLOOKUP(A8790,Tabulka3[[Číslo registrace  u jednorázové akce]:[Příjmení]],2,0))</f>
        <v/>
      </c>
      <c r="C8790" s="25" t="str">
        <f>IF(A8790="","",VLOOKUP(A8790,Tabulka3[[Číslo registrace  u jednorázové akce]:[Příjmení]],3,0))</f>
        <v/>
      </c>
      <c r="I8790" s="94"/>
      <c r="J8790" s="94"/>
      <c r="L8790" s="15"/>
      <c r="M8790" s="15"/>
      <c r="N8790" s="15"/>
    </row>
    <row r="8791" spans="2:14" s="25" customFormat="1" ht="15" customHeight="1" x14ac:dyDescent="0.3">
      <c r="B8791" s="25" t="str">
        <f>IF(A8791="","",VLOOKUP(A8791,Tabulka3[[Číslo registrace  u jednorázové akce]:[Příjmení]],2,0))</f>
        <v/>
      </c>
      <c r="C8791" s="25" t="str">
        <f>IF(A8791="","",VLOOKUP(A8791,Tabulka3[[Číslo registrace  u jednorázové akce]:[Příjmení]],3,0))</f>
        <v/>
      </c>
      <c r="I8791" s="94"/>
      <c r="J8791" s="94"/>
      <c r="L8791" s="15"/>
      <c r="M8791" s="15"/>
      <c r="N8791" s="15"/>
    </row>
    <row r="8792" spans="2:14" s="25" customFormat="1" ht="15" customHeight="1" x14ac:dyDescent="0.3">
      <c r="B8792" s="25" t="str">
        <f>IF(A8792="","",VLOOKUP(A8792,Tabulka3[[Číslo registrace  u jednorázové akce]:[Příjmení]],2,0))</f>
        <v/>
      </c>
      <c r="C8792" s="25" t="str">
        <f>IF(A8792="","",VLOOKUP(A8792,Tabulka3[[Číslo registrace  u jednorázové akce]:[Příjmení]],3,0))</f>
        <v/>
      </c>
      <c r="I8792" s="94"/>
      <c r="J8792" s="94"/>
      <c r="L8792" s="15"/>
      <c r="M8792" s="15"/>
      <c r="N8792" s="15"/>
    </row>
    <row r="8793" spans="2:14" s="25" customFormat="1" ht="15" customHeight="1" x14ac:dyDescent="0.3">
      <c r="B8793" s="25" t="str">
        <f>IF(A8793="","",VLOOKUP(A8793,Tabulka3[[Číslo registrace  u jednorázové akce]:[Příjmení]],2,0))</f>
        <v/>
      </c>
      <c r="C8793" s="25" t="str">
        <f>IF(A8793="","",VLOOKUP(A8793,Tabulka3[[Číslo registrace  u jednorázové akce]:[Příjmení]],3,0))</f>
        <v/>
      </c>
      <c r="I8793" s="94"/>
      <c r="J8793" s="94"/>
      <c r="L8793" s="15"/>
      <c r="M8793" s="15"/>
      <c r="N8793" s="15"/>
    </row>
    <row r="8794" spans="2:14" s="25" customFormat="1" ht="15" customHeight="1" x14ac:dyDescent="0.3">
      <c r="B8794" s="25" t="str">
        <f>IF(A8794="","",VLOOKUP(A8794,Tabulka3[[Číslo registrace  u jednorázové akce]:[Příjmení]],2,0))</f>
        <v/>
      </c>
      <c r="C8794" s="25" t="str">
        <f>IF(A8794="","",VLOOKUP(A8794,Tabulka3[[Číslo registrace  u jednorázové akce]:[Příjmení]],3,0))</f>
        <v/>
      </c>
      <c r="I8794" s="94"/>
      <c r="J8794" s="94"/>
      <c r="L8794" s="15"/>
      <c r="M8794" s="15"/>
      <c r="N8794" s="15"/>
    </row>
    <row r="8795" spans="2:14" s="25" customFormat="1" ht="15" customHeight="1" x14ac:dyDescent="0.3">
      <c r="B8795" s="25" t="str">
        <f>IF(A8795="","",VLOOKUP(A8795,Tabulka3[[Číslo registrace  u jednorázové akce]:[Příjmení]],2,0))</f>
        <v/>
      </c>
      <c r="C8795" s="25" t="str">
        <f>IF(A8795="","",VLOOKUP(A8795,Tabulka3[[Číslo registrace  u jednorázové akce]:[Příjmení]],3,0))</f>
        <v/>
      </c>
      <c r="I8795" s="94"/>
      <c r="J8795" s="94"/>
      <c r="L8795" s="15"/>
      <c r="M8795" s="15"/>
      <c r="N8795" s="15"/>
    </row>
    <row r="8796" spans="2:14" s="25" customFormat="1" ht="15" customHeight="1" x14ac:dyDescent="0.3">
      <c r="B8796" s="25" t="str">
        <f>IF(A8796="","",VLOOKUP(A8796,Tabulka3[[Číslo registrace  u jednorázové akce]:[Příjmení]],2,0))</f>
        <v/>
      </c>
      <c r="C8796" s="25" t="str">
        <f>IF(A8796="","",VLOOKUP(A8796,Tabulka3[[Číslo registrace  u jednorázové akce]:[Příjmení]],3,0))</f>
        <v/>
      </c>
      <c r="I8796" s="94"/>
      <c r="J8796" s="94"/>
      <c r="L8796" s="15"/>
      <c r="M8796" s="15"/>
      <c r="N8796" s="15"/>
    </row>
    <row r="8797" spans="2:14" s="25" customFormat="1" ht="15" customHeight="1" x14ac:dyDescent="0.3">
      <c r="B8797" s="25" t="str">
        <f>IF(A8797="","",VLOOKUP(A8797,Tabulka3[[Číslo registrace  u jednorázové akce]:[Příjmení]],2,0))</f>
        <v/>
      </c>
      <c r="C8797" s="25" t="str">
        <f>IF(A8797="","",VLOOKUP(A8797,Tabulka3[[Číslo registrace  u jednorázové akce]:[Příjmení]],3,0))</f>
        <v/>
      </c>
      <c r="I8797" s="94"/>
      <c r="J8797" s="94"/>
      <c r="L8797" s="15"/>
      <c r="M8797" s="15"/>
      <c r="N8797" s="15"/>
    </row>
    <row r="8798" spans="2:14" s="25" customFormat="1" ht="15" customHeight="1" x14ac:dyDescent="0.3">
      <c r="B8798" s="25" t="str">
        <f>IF(A8798="","",VLOOKUP(A8798,Tabulka3[[Číslo registrace  u jednorázové akce]:[Příjmení]],2,0))</f>
        <v/>
      </c>
      <c r="C8798" s="25" t="str">
        <f>IF(A8798="","",VLOOKUP(A8798,Tabulka3[[Číslo registrace  u jednorázové akce]:[Příjmení]],3,0))</f>
        <v/>
      </c>
      <c r="I8798" s="94"/>
      <c r="J8798" s="94"/>
      <c r="L8798" s="15"/>
      <c r="M8798" s="15"/>
      <c r="N8798" s="15"/>
    </row>
    <row r="8799" spans="2:14" s="25" customFormat="1" ht="15" customHeight="1" x14ac:dyDescent="0.3">
      <c r="B8799" s="25" t="str">
        <f>IF(A8799="","",VLOOKUP(A8799,Tabulka3[[Číslo registrace  u jednorázové akce]:[Příjmení]],2,0))</f>
        <v/>
      </c>
      <c r="C8799" s="25" t="str">
        <f>IF(A8799="","",VLOOKUP(A8799,Tabulka3[[Číslo registrace  u jednorázové akce]:[Příjmení]],3,0))</f>
        <v/>
      </c>
      <c r="I8799" s="94"/>
      <c r="J8799" s="94"/>
      <c r="L8799" s="15"/>
      <c r="M8799" s="15"/>
      <c r="N8799" s="15"/>
    </row>
    <row r="8800" spans="2:14" s="25" customFormat="1" ht="15" customHeight="1" x14ac:dyDescent="0.3">
      <c r="B8800" s="25" t="str">
        <f>IF(A8800="","",VLOOKUP(A8800,Tabulka3[[Číslo registrace  u jednorázové akce]:[Příjmení]],2,0))</f>
        <v/>
      </c>
      <c r="C8800" s="25" t="str">
        <f>IF(A8800="","",VLOOKUP(A8800,Tabulka3[[Číslo registrace  u jednorázové akce]:[Příjmení]],3,0))</f>
        <v/>
      </c>
      <c r="I8800" s="94"/>
      <c r="J8800" s="94"/>
      <c r="L8800" s="15"/>
      <c r="M8800" s="15"/>
      <c r="N8800" s="15"/>
    </row>
    <row r="8801" spans="2:14" s="25" customFormat="1" ht="15" customHeight="1" x14ac:dyDescent="0.3">
      <c r="B8801" s="25" t="str">
        <f>IF(A8801="","",VLOOKUP(A8801,Tabulka3[[Číslo registrace  u jednorázové akce]:[Příjmení]],2,0))</f>
        <v/>
      </c>
      <c r="C8801" s="25" t="str">
        <f>IF(A8801="","",VLOOKUP(A8801,Tabulka3[[Číslo registrace  u jednorázové akce]:[Příjmení]],3,0))</f>
        <v/>
      </c>
      <c r="I8801" s="94"/>
      <c r="J8801" s="94"/>
      <c r="L8801" s="15"/>
      <c r="M8801" s="15"/>
      <c r="N8801" s="15"/>
    </row>
    <row r="8802" spans="2:14" s="25" customFormat="1" ht="15" customHeight="1" x14ac:dyDescent="0.3">
      <c r="B8802" s="25" t="str">
        <f>IF(A8802="","",VLOOKUP(A8802,Tabulka3[[Číslo registrace  u jednorázové akce]:[Příjmení]],2,0))</f>
        <v/>
      </c>
      <c r="C8802" s="25" t="str">
        <f>IF(A8802="","",VLOOKUP(A8802,Tabulka3[[Číslo registrace  u jednorázové akce]:[Příjmení]],3,0))</f>
        <v/>
      </c>
      <c r="I8802" s="94"/>
      <c r="J8802" s="94"/>
      <c r="L8802" s="15"/>
      <c r="M8802" s="15"/>
      <c r="N8802" s="15"/>
    </row>
    <row r="8803" spans="2:14" s="25" customFormat="1" ht="15" customHeight="1" x14ac:dyDescent="0.3">
      <c r="B8803" s="25" t="str">
        <f>IF(A8803="","",VLOOKUP(A8803,Tabulka3[[Číslo registrace  u jednorázové akce]:[Příjmení]],2,0))</f>
        <v/>
      </c>
      <c r="C8803" s="25" t="str">
        <f>IF(A8803="","",VLOOKUP(A8803,Tabulka3[[Číslo registrace  u jednorázové akce]:[Příjmení]],3,0))</f>
        <v/>
      </c>
      <c r="I8803" s="94"/>
      <c r="J8803" s="94"/>
      <c r="L8803" s="15"/>
      <c r="M8803" s="15"/>
      <c r="N8803" s="15"/>
    </row>
    <row r="8804" spans="2:14" s="25" customFormat="1" ht="15" customHeight="1" x14ac:dyDescent="0.3">
      <c r="B8804" s="25" t="str">
        <f>IF(A8804="","",VLOOKUP(A8804,Tabulka3[[Číslo registrace  u jednorázové akce]:[Příjmení]],2,0))</f>
        <v/>
      </c>
      <c r="C8804" s="25" t="str">
        <f>IF(A8804="","",VLOOKUP(A8804,Tabulka3[[Číslo registrace  u jednorázové akce]:[Příjmení]],3,0))</f>
        <v/>
      </c>
      <c r="I8804" s="94"/>
      <c r="J8804" s="94"/>
      <c r="L8804" s="15"/>
      <c r="M8804" s="15"/>
      <c r="N8804" s="15"/>
    </row>
    <row r="8805" spans="2:14" s="25" customFormat="1" ht="15" customHeight="1" x14ac:dyDescent="0.3">
      <c r="B8805" s="25" t="str">
        <f>IF(A8805="","",VLOOKUP(A8805,Tabulka3[[Číslo registrace  u jednorázové akce]:[Příjmení]],2,0))</f>
        <v/>
      </c>
      <c r="C8805" s="25" t="str">
        <f>IF(A8805="","",VLOOKUP(A8805,Tabulka3[[Číslo registrace  u jednorázové akce]:[Příjmení]],3,0))</f>
        <v/>
      </c>
      <c r="I8805" s="94"/>
      <c r="J8805" s="94"/>
      <c r="L8805" s="15"/>
      <c r="M8805" s="15"/>
      <c r="N8805" s="15"/>
    </row>
    <row r="8806" spans="2:14" s="25" customFormat="1" ht="15" customHeight="1" x14ac:dyDescent="0.3">
      <c r="B8806" s="25" t="str">
        <f>IF(A8806="","",VLOOKUP(A8806,Tabulka3[[Číslo registrace  u jednorázové akce]:[Příjmení]],2,0))</f>
        <v/>
      </c>
      <c r="C8806" s="25" t="str">
        <f>IF(A8806="","",VLOOKUP(A8806,Tabulka3[[Číslo registrace  u jednorázové akce]:[Příjmení]],3,0))</f>
        <v/>
      </c>
      <c r="I8806" s="94"/>
      <c r="J8806" s="94"/>
      <c r="L8806" s="15"/>
      <c r="M8806" s="15"/>
      <c r="N8806" s="15"/>
    </row>
    <row r="8807" spans="2:14" s="25" customFormat="1" ht="15" customHeight="1" x14ac:dyDescent="0.3">
      <c r="B8807" s="25" t="str">
        <f>IF(A8807="","",VLOOKUP(A8807,Tabulka3[[Číslo registrace  u jednorázové akce]:[Příjmení]],2,0))</f>
        <v/>
      </c>
      <c r="C8807" s="25" t="str">
        <f>IF(A8807="","",VLOOKUP(A8807,Tabulka3[[Číslo registrace  u jednorázové akce]:[Příjmení]],3,0))</f>
        <v/>
      </c>
      <c r="I8807" s="94"/>
      <c r="J8807" s="94"/>
      <c r="L8807" s="15"/>
      <c r="M8807" s="15"/>
      <c r="N8807" s="15"/>
    </row>
    <row r="8808" spans="2:14" s="25" customFormat="1" ht="15" customHeight="1" x14ac:dyDescent="0.3">
      <c r="B8808" s="25" t="str">
        <f>IF(A8808="","",VLOOKUP(A8808,Tabulka3[[Číslo registrace  u jednorázové akce]:[Příjmení]],2,0))</f>
        <v/>
      </c>
      <c r="C8808" s="25" t="str">
        <f>IF(A8808="","",VLOOKUP(A8808,Tabulka3[[Číslo registrace  u jednorázové akce]:[Příjmení]],3,0))</f>
        <v/>
      </c>
      <c r="I8808" s="94"/>
      <c r="J8808" s="94"/>
      <c r="L8808" s="15"/>
      <c r="M8808" s="15"/>
      <c r="N8808" s="15"/>
    </row>
    <row r="8809" spans="2:14" s="25" customFormat="1" ht="15" customHeight="1" x14ac:dyDescent="0.3">
      <c r="B8809" s="25" t="str">
        <f>IF(A8809="","",VLOOKUP(A8809,Tabulka3[[Číslo registrace  u jednorázové akce]:[Příjmení]],2,0))</f>
        <v/>
      </c>
      <c r="C8809" s="25" t="str">
        <f>IF(A8809="","",VLOOKUP(A8809,Tabulka3[[Číslo registrace  u jednorázové akce]:[Příjmení]],3,0))</f>
        <v/>
      </c>
      <c r="I8809" s="94"/>
      <c r="J8809" s="94"/>
      <c r="L8809" s="15"/>
      <c r="M8809" s="15"/>
      <c r="N8809" s="15"/>
    </row>
    <row r="8810" spans="2:14" s="25" customFormat="1" ht="15" customHeight="1" x14ac:dyDescent="0.3">
      <c r="B8810" s="25" t="str">
        <f>IF(A8810="","",VLOOKUP(A8810,Tabulka3[[Číslo registrace  u jednorázové akce]:[Příjmení]],2,0))</f>
        <v/>
      </c>
      <c r="C8810" s="25" t="str">
        <f>IF(A8810="","",VLOOKUP(A8810,Tabulka3[[Číslo registrace  u jednorázové akce]:[Příjmení]],3,0))</f>
        <v/>
      </c>
      <c r="I8810" s="94"/>
      <c r="J8810" s="94"/>
      <c r="L8810" s="15"/>
      <c r="M8810" s="15"/>
      <c r="N8810" s="15"/>
    </row>
    <row r="8811" spans="2:14" s="25" customFormat="1" ht="15" customHeight="1" x14ac:dyDescent="0.3">
      <c r="B8811" s="25" t="str">
        <f>IF(A8811="","",VLOOKUP(A8811,Tabulka3[[Číslo registrace  u jednorázové akce]:[Příjmení]],2,0))</f>
        <v/>
      </c>
      <c r="C8811" s="25" t="str">
        <f>IF(A8811="","",VLOOKUP(A8811,Tabulka3[[Číslo registrace  u jednorázové akce]:[Příjmení]],3,0))</f>
        <v/>
      </c>
      <c r="I8811" s="94"/>
      <c r="J8811" s="94"/>
      <c r="L8811" s="15"/>
      <c r="M8811" s="15"/>
      <c r="N8811" s="15"/>
    </row>
    <row r="8812" spans="2:14" s="25" customFormat="1" ht="15" customHeight="1" x14ac:dyDescent="0.3">
      <c r="B8812" s="25" t="str">
        <f>IF(A8812="","",VLOOKUP(A8812,Tabulka3[[Číslo registrace  u jednorázové akce]:[Příjmení]],2,0))</f>
        <v/>
      </c>
      <c r="C8812" s="25" t="str">
        <f>IF(A8812="","",VLOOKUP(A8812,Tabulka3[[Číslo registrace  u jednorázové akce]:[Příjmení]],3,0))</f>
        <v/>
      </c>
      <c r="I8812" s="94"/>
      <c r="J8812" s="94"/>
      <c r="L8812" s="15"/>
      <c r="M8812" s="15"/>
      <c r="N8812" s="15"/>
    </row>
    <row r="8813" spans="2:14" s="25" customFormat="1" ht="15" customHeight="1" x14ac:dyDescent="0.3">
      <c r="B8813" s="25" t="str">
        <f>IF(A8813="","",VLOOKUP(A8813,Tabulka3[[Číslo registrace  u jednorázové akce]:[Příjmení]],2,0))</f>
        <v/>
      </c>
      <c r="C8813" s="25" t="str">
        <f>IF(A8813="","",VLOOKUP(A8813,Tabulka3[[Číslo registrace  u jednorázové akce]:[Příjmení]],3,0))</f>
        <v/>
      </c>
      <c r="I8813" s="94"/>
      <c r="J8813" s="94"/>
      <c r="L8813" s="15"/>
      <c r="M8813" s="15"/>
      <c r="N8813" s="15"/>
    </row>
    <row r="8814" spans="2:14" s="25" customFormat="1" ht="15" customHeight="1" x14ac:dyDescent="0.3">
      <c r="B8814" s="25" t="str">
        <f>IF(A8814="","",VLOOKUP(A8814,Tabulka3[[Číslo registrace  u jednorázové akce]:[Příjmení]],2,0))</f>
        <v/>
      </c>
      <c r="C8814" s="25" t="str">
        <f>IF(A8814="","",VLOOKUP(A8814,Tabulka3[[Číslo registrace  u jednorázové akce]:[Příjmení]],3,0))</f>
        <v/>
      </c>
      <c r="I8814" s="94"/>
      <c r="J8814" s="94"/>
      <c r="L8814" s="15"/>
      <c r="M8814" s="15"/>
      <c r="N8814" s="15"/>
    </row>
    <row r="8815" spans="2:14" s="25" customFormat="1" ht="15" customHeight="1" x14ac:dyDescent="0.3">
      <c r="B8815" s="25" t="str">
        <f>IF(A8815="","",VLOOKUP(A8815,Tabulka3[[Číslo registrace  u jednorázové akce]:[Příjmení]],2,0))</f>
        <v/>
      </c>
      <c r="C8815" s="25" t="str">
        <f>IF(A8815="","",VLOOKUP(A8815,Tabulka3[[Číslo registrace  u jednorázové akce]:[Příjmení]],3,0))</f>
        <v/>
      </c>
      <c r="I8815" s="94"/>
      <c r="J8815" s="94"/>
      <c r="L8815" s="15"/>
      <c r="M8815" s="15"/>
      <c r="N8815" s="15"/>
    </row>
    <row r="8816" spans="2:14" s="25" customFormat="1" ht="15" customHeight="1" x14ac:dyDescent="0.3">
      <c r="B8816" s="25" t="str">
        <f>IF(A8816="","",VLOOKUP(A8816,Tabulka3[[Číslo registrace  u jednorázové akce]:[Příjmení]],2,0))</f>
        <v/>
      </c>
      <c r="C8816" s="25" t="str">
        <f>IF(A8816="","",VLOOKUP(A8816,Tabulka3[[Číslo registrace  u jednorázové akce]:[Příjmení]],3,0))</f>
        <v/>
      </c>
      <c r="I8816" s="94"/>
      <c r="J8816" s="94"/>
      <c r="L8816" s="15"/>
      <c r="M8816" s="15"/>
      <c r="N8816" s="15"/>
    </row>
    <row r="8817" spans="2:14" s="25" customFormat="1" ht="15" customHeight="1" x14ac:dyDescent="0.3">
      <c r="B8817" s="25" t="str">
        <f>IF(A8817="","",VLOOKUP(A8817,Tabulka3[[Číslo registrace  u jednorázové akce]:[Příjmení]],2,0))</f>
        <v/>
      </c>
      <c r="C8817" s="25" t="str">
        <f>IF(A8817="","",VLOOKUP(A8817,Tabulka3[[Číslo registrace  u jednorázové akce]:[Příjmení]],3,0))</f>
        <v/>
      </c>
      <c r="I8817" s="94"/>
      <c r="J8817" s="94"/>
      <c r="L8817" s="15"/>
      <c r="M8817" s="15"/>
      <c r="N8817" s="15"/>
    </row>
    <row r="8818" spans="2:14" s="25" customFormat="1" ht="15" customHeight="1" x14ac:dyDescent="0.3">
      <c r="B8818" s="25" t="str">
        <f>IF(A8818="","",VLOOKUP(A8818,Tabulka3[[Číslo registrace  u jednorázové akce]:[Příjmení]],2,0))</f>
        <v/>
      </c>
      <c r="C8818" s="25" t="str">
        <f>IF(A8818="","",VLOOKUP(A8818,Tabulka3[[Číslo registrace  u jednorázové akce]:[Příjmení]],3,0))</f>
        <v/>
      </c>
      <c r="I8818" s="94"/>
      <c r="J8818" s="94"/>
      <c r="L8818" s="15"/>
      <c r="M8818" s="15"/>
      <c r="N8818" s="15"/>
    </row>
    <row r="8819" spans="2:14" s="25" customFormat="1" ht="15" customHeight="1" x14ac:dyDescent="0.3">
      <c r="B8819" s="25" t="str">
        <f>IF(A8819="","",VLOOKUP(A8819,Tabulka3[[Číslo registrace  u jednorázové akce]:[Příjmení]],2,0))</f>
        <v/>
      </c>
      <c r="C8819" s="25" t="str">
        <f>IF(A8819="","",VLOOKUP(A8819,Tabulka3[[Číslo registrace  u jednorázové akce]:[Příjmení]],3,0))</f>
        <v/>
      </c>
      <c r="I8819" s="94"/>
      <c r="J8819" s="94"/>
      <c r="L8819" s="15"/>
      <c r="M8819" s="15"/>
      <c r="N8819" s="15"/>
    </row>
    <row r="8820" spans="2:14" s="25" customFormat="1" ht="15" customHeight="1" x14ac:dyDescent="0.3">
      <c r="B8820" s="25" t="str">
        <f>IF(A8820="","",VLOOKUP(A8820,Tabulka3[[Číslo registrace  u jednorázové akce]:[Příjmení]],2,0))</f>
        <v/>
      </c>
      <c r="C8820" s="25" t="str">
        <f>IF(A8820="","",VLOOKUP(A8820,Tabulka3[[Číslo registrace  u jednorázové akce]:[Příjmení]],3,0))</f>
        <v/>
      </c>
      <c r="I8820" s="94"/>
      <c r="J8820" s="94"/>
      <c r="L8820" s="15"/>
      <c r="M8820" s="15"/>
      <c r="N8820" s="15"/>
    </row>
    <row r="8821" spans="2:14" s="25" customFormat="1" ht="15" customHeight="1" x14ac:dyDescent="0.3">
      <c r="B8821" s="25" t="str">
        <f>IF(A8821="","",VLOOKUP(A8821,Tabulka3[[Číslo registrace  u jednorázové akce]:[Příjmení]],2,0))</f>
        <v/>
      </c>
      <c r="C8821" s="25" t="str">
        <f>IF(A8821="","",VLOOKUP(A8821,Tabulka3[[Číslo registrace  u jednorázové akce]:[Příjmení]],3,0))</f>
        <v/>
      </c>
      <c r="I8821" s="94"/>
      <c r="J8821" s="94"/>
      <c r="L8821" s="15"/>
      <c r="M8821" s="15"/>
      <c r="N8821" s="15"/>
    </row>
    <row r="8822" spans="2:14" s="25" customFormat="1" ht="15" customHeight="1" x14ac:dyDescent="0.3">
      <c r="B8822" s="25" t="str">
        <f>IF(A8822="","",VLOOKUP(A8822,Tabulka3[[Číslo registrace  u jednorázové akce]:[Příjmení]],2,0))</f>
        <v/>
      </c>
      <c r="C8822" s="25" t="str">
        <f>IF(A8822="","",VLOOKUP(A8822,Tabulka3[[Číslo registrace  u jednorázové akce]:[Příjmení]],3,0))</f>
        <v/>
      </c>
      <c r="I8822" s="94"/>
      <c r="J8822" s="94"/>
      <c r="L8822" s="15"/>
      <c r="M8822" s="15"/>
      <c r="N8822" s="15"/>
    </row>
    <row r="8823" spans="2:14" s="25" customFormat="1" ht="15" customHeight="1" x14ac:dyDescent="0.3">
      <c r="B8823" s="25" t="str">
        <f>IF(A8823="","",VLOOKUP(A8823,Tabulka3[[Číslo registrace  u jednorázové akce]:[Příjmení]],2,0))</f>
        <v/>
      </c>
      <c r="C8823" s="25" t="str">
        <f>IF(A8823="","",VLOOKUP(A8823,Tabulka3[[Číslo registrace  u jednorázové akce]:[Příjmení]],3,0))</f>
        <v/>
      </c>
      <c r="I8823" s="94"/>
      <c r="J8823" s="94"/>
      <c r="L8823" s="15"/>
      <c r="M8823" s="15"/>
      <c r="N8823" s="15"/>
    </row>
    <row r="8824" spans="2:14" s="25" customFormat="1" ht="15" customHeight="1" x14ac:dyDescent="0.3">
      <c r="B8824" s="25" t="str">
        <f>IF(A8824="","",VLOOKUP(A8824,Tabulka3[[Číslo registrace  u jednorázové akce]:[Příjmení]],2,0))</f>
        <v/>
      </c>
      <c r="C8824" s="25" t="str">
        <f>IF(A8824="","",VLOOKUP(A8824,Tabulka3[[Číslo registrace  u jednorázové akce]:[Příjmení]],3,0))</f>
        <v/>
      </c>
      <c r="I8824" s="94"/>
      <c r="J8824" s="94"/>
      <c r="L8824" s="15"/>
      <c r="M8824" s="15"/>
      <c r="N8824" s="15"/>
    </row>
    <row r="8825" spans="2:14" s="25" customFormat="1" ht="15" customHeight="1" x14ac:dyDescent="0.3">
      <c r="B8825" s="25" t="str">
        <f>IF(A8825="","",VLOOKUP(A8825,Tabulka3[[Číslo registrace  u jednorázové akce]:[Příjmení]],2,0))</f>
        <v/>
      </c>
      <c r="C8825" s="25" t="str">
        <f>IF(A8825="","",VLOOKUP(A8825,Tabulka3[[Číslo registrace  u jednorázové akce]:[Příjmení]],3,0))</f>
        <v/>
      </c>
      <c r="I8825" s="94"/>
      <c r="J8825" s="94"/>
      <c r="L8825" s="15"/>
      <c r="M8825" s="15"/>
      <c r="N8825" s="15"/>
    </row>
    <row r="8826" spans="2:14" s="25" customFormat="1" ht="15" customHeight="1" x14ac:dyDescent="0.3">
      <c r="B8826" s="25" t="str">
        <f>IF(A8826="","",VLOOKUP(A8826,Tabulka3[[Číslo registrace  u jednorázové akce]:[Příjmení]],2,0))</f>
        <v/>
      </c>
      <c r="C8826" s="25" t="str">
        <f>IF(A8826="","",VLOOKUP(A8826,Tabulka3[[Číslo registrace  u jednorázové akce]:[Příjmení]],3,0))</f>
        <v/>
      </c>
      <c r="I8826" s="94"/>
      <c r="J8826" s="94"/>
      <c r="L8826" s="15"/>
      <c r="M8826" s="15"/>
      <c r="N8826" s="15"/>
    </row>
    <row r="8827" spans="2:14" s="25" customFormat="1" ht="15" customHeight="1" x14ac:dyDescent="0.3">
      <c r="B8827" s="25" t="str">
        <f>IF(A8827="","",VLOOKUP(A8827,Tabulka3[[Číslo registrace  u jednorázové akce]:[Příjmení]],2,0))</f>
        <v/>
      </c>
      <c r="C8827" s="25" t="str">
        <f>IF(A8827="","",VLOOKUP(A8827,Tabulka3[[Číslo registrace  u jednorázové akce]:[Příjmení]],3,0))</f>
        <v/>
      </c>
      <c r="I8827" s="94"/>
      <c r="J8827" s="94"/>
      <c r="L8827" s="15"/>
      <c r="M8827" s="15"/>
      <c r="N8827" s="15"/>
    </row>
    <row r="8828" spans="2:14" s="25" customFormat="1" ht="15" customHeight="1" x14ac:dyDescent="0.3">
      <c r="B8828" s="25" t="str">
        <f>IF(A8828="","",VLOOKUP(A8828,Tabulka3[[Číslo registrace  u jednorázové akce]:[Příjmení]],2,0))</f>
        <v/>
      </c>
      <c r="C8828" s="25" t="str">
        <f>IF(A8828="","",VLOOKUP(A8828,Tabulka3[[Číslo registrace  u jednorázové akce]:[Příjmení]],3,0))</f>
        <v/>
      </c>
      <c r="I8828" s="94"/>
      <c r="J8828" s="94"/>
      <c r="L8828" s="15"/>
      <c r="M8828" s="15"/>
      <c r="N8828" s="15"/>
    </row>
    <row r="8829" spans="2:14" s="25" customFormat="1" ht="15" customHeight="1" x14ac:dyDescent="0.3">
      <c r="B8829" s="25" t="str">
        <f>IF(A8829="","",VLOOKUP(A8829,Tabulka3[[Číslo registrace  u jednorázové akce]:[Příjmení]],2,0))</f>
        <v/>
      </c>
      <c r="C8829" s="25" t="str">
        <f>IF(A8829="","",VLOOKUP(A8829,Tabulka3[[Číslo registrace  u jednorázové akce]:[Příjmení]],3,0))</f>
        <v/>
      </c>
      <c r="I8829" s="94"/>
      <c r="J8829" s="94"/>
      <c r="L8829" s="15"/>
      <c r="M8829" s="15"/>
      <c r="N8829" s="15"/>
    </row>
    <row r="8830" spans="2:14" s="25" customFormat="1" ht="15" customHeight="1" x14ac:dyDescent="0.3">
      <c r="B8830" s="25" t="str">
        <f>IF(A8830="","",VLOOKUP(A8830,Tabulka3[[Číslo registrace  u jednorázové akce]:[Příjmení]],2,0))</f>
        <v/>
      </c>
      <c r="C8830" s="25" t="str">
        <f>IF(A8830="","",VLOOKUP(A8830,Tabulka3[[Číslo registrace  u jednorázové akce]:[Příjmení]],3,0))</f>
        <v/>
      </c>
      <c r="I8830" s="94"/>
      <c r="J8830" s="94"/>
      <c r="L8830" s="15"/>
      <c r="M8830" s="15"/>
      <c r="N8830" s="15"/>
    </row>
    <row r="8831" spans="2:14" s="25" customFormat="1" ht="15" customHeight="1" x14ac:dyDescent="0.3">
      <c r="B8831" s="25" t="str">
        <f>IF(A8831="","",VLOOKUP(A8831,Tabulka3[[Číslo registrace  u jednorázové akce]:[Příjmení]],2,0))</f>
        <v/>
      </c>
      <c r="C8831" s="25" t="str">
        <f>IF(A8831="","",VLOOKUP(A8831,Tabulka3[[Číslo registrace  u jednorázové akce]:[Příjmení]],3,0))</f>
        <v/>
      </c>
      <c r="I8831" s="94"/>
      <c r="J8831" s="94"/>
      <c r="L8831" s="15"/>
      <c r="M8831" s="15"/>
      <c r="N8831" s="15"/>
    </row>
    <row r="8832" spans="2:14" s="25" customFormat="1" ht="15" customHeight="1" x14ac:dyDescent="0.3">
      <c r="B8832" s="25" t="str">
        <f>IF(A8832="","",VLOOKUP(A8832,Tabulka3[[Číslo registrace  u jednorázové akce]:[Příjmení]],2,0))</f>
        <v/>
      </c>
      <c r="C8832" s="25" t="str">
        <f>IF(A8832="","",VLOOKUP(A8832,Tabulka3[[Číslo registrace  u jednorázové akce]:[Příjmení]],3,0))</f>
        <v/>
      </c>
      <c r="I8832" s="94"/>
      <c r="J8832" s="94"/>
      <c r="L8832" s="15"/>
      <c r="M8832" s="15"/>
      <c r="N8832" s="15"/>
    </row>
    <row r="8833" spans="2:14" s="25" customFormat="1" ht="15" customHeight="1" x14ac:dyDescent="0.3">
      <c r="B8833" s="25" t="str">
        <f>IF(A8833="","",VLOOKUP(A8833,Tabulka3[[Číslo registrace  u jednorázové akce]:[Příjmení]],2,0))</f>
        <v/>
      </c>
      <c r="C8833" s="25" t="str">
        <f>IF(A8833="","",VLOOKUP(A8833,Tabulka3[[Číslo registrace  u jednorázové akce]:[Příjmení]],3,0))</f>
        <v/>
      </c>
      <c r="I8833" s="94"/>
      <c r="J8833" s="94"/>
      <c r="L8833" s="15"/>
      <c r="M8833" s="15"/>
      <c r="N8833" s="15"/>
    </row>
    <row r="8834" spans="2:14" s="25" customFormat="1" ht="15" customHeight="1" x14ac:dyDescent="0.3">
      <c r="B8834" s="25" t="str">
        <f>IF(A8834="","",VLOOKUP(A8834,Tabulka3[[Číslo registrace  u jednorázové akce]:[Příjmení]],2,0))</f>
        <v/>
      </c>
      <c r="C8834" s="25" t="str">
        <f>IF(A8834="","",VLOOKUP(A8834,Tabulka3[[Číslo registrace  u jednorázové akce]:[Příjmení]],3,0))</f>
        <v/>
      </c>
      <c r="I8834" s="94"/>
      <c r="J8834" s="94"/>
      <c r="L8834" s="15"/>
      <c r="M8834" s="15"/>
      <c r="N8834" s="15"/>
    </row>
    <row r="8835" spans="2:14" s="25" customFormat="1" ht="15" customHeight="1" x14ac:dyDescent="0.3">
      <c r="B8835" s="25" t="str">
        <f>IF(A8835="","",VLOOKUP(A8835,Tabulka3[[Číslo registrace  u jednorázové akce]:[Příjmení]],2,0))</f>
        <v/>
      </c>
      <c r="C8835" s="25" t="str">
        <f>IF(A8835="","",VLOOKUP(A8835,Tabulka3[[Číslo registrace  u jednorázové akce]:[Příjmení]],3,0))</f>
        <v/>
      </c>
      <c r="I8835" s="94"/>
      <c r="J8835" s="94"/>
      <c r="L8835" s="15"/>
      <c r="M8835" s="15"/>
      <c r="N8835" s="15"/>
    </row>
    <row r="8836" spans="2:14" s="25" customFormat="1" ht="15" customHeight="1" x14ac:dyDescent="0.3">
      <c r="B8836" s="25" t="str">
        <f>IF(A8836="","",VLOOKUP(A8836,Tabulka3[[Číslo registrace  u jednorázové akce]:[Příjmení]],2,0))</f>
        <v/>
      </c>
      <c r="C8836" s="25" t="str">
        <f>IF(A8836="","",VLOOKUP(A8836,Tabulka3[[Číslo registrace  u jednorázové akce]:[Příjmení]],3,0))</f>
        <v/>
      </c>
      <c r="I8836" s="94"/>
      <c r="J8836" s="94"/>
      <c r="L8836" s="15"/>
      <c r="M8836" s="15"/>
      <c r="N8836" s="15"/>
    </row>
    <row r="8837" spans="2:14" s="25" customFormat="1" ht="15" customHeight="1" x14ac:dyDescent="0.3">
      <c r="B8837" s="25" t="str">
        <f>IF(A8837="","",VLOOKUP(A8837,Tabulka3[[Číslo registrace  u jednorázové akce]:[Příjmení]],2,0))</f>
        <v/>
      </c>
      <c r="C8837" s="25" t="str">
        <f>IF(A8837="","",VLOOKUP(A8837,Tabulka3[[Číslo registrace  u jednorázové akce]:[Příjmení]],3,0))</f>
        <v/>
      </c>
      <c r="I8837" s="94"/>
      <c r="J8837" s="94"/>
      <c r="L8837" s="15"/>
      <c r="M8837" s="15"/>
      <c r="N8837" s="15"/>
    </row>
    <row r="8838" spans="2:14" s="25" customFormat="1" ht="15" customHeight="1" x14ac:dyDescent="0.3">
      <c r="B8838" s="25" t="str">
        <f>IF(A8838="","",VLOOKUP(A8838,Tabulka3[[Číslo registrace  u jednorázové akce]:[Příjmení]],2,0))</f>
        <v/>
      </c>
      <c r="C8838" s="25" t="str">
        <f>IF(A8838="","",VLOOKUP(A8838,Tabulka3[[Číslo registrace  u jednorázové akce]:[Příjmení]],3,0))</f>
        <v/>
      </c>
      <c r="I8838" s="94"/>
      <c r="J8838" s="94"/>
      <c r="L8838" s="15"/>
      <c r="M8838" s="15"/>
      <c r="N8838" s="15"/>
    </row>
    <row r="8839" spans="2:14" s="25" customFormat="1" ht="15" customHeight="1" x14ac:dyDescent="0.3">
      <c r="B8839" s="25" t="str">
        <f>IF(A8839="","",VLOOKUP(A8839,Tabulka3[[Číslo registrace  u jednorázové akce]:[Příjmení]],2,0))</f>
        <v/>
      </c>
      <c r="C8839" s="25" t="str">
        <f>IF(A8839="","",VLOOKUP(A8839,Tabulka3[[Číslo registrace  u jednorázové akce]:[Příjmení]],3,0))</f>
        <v/>
      </c>
      <c r="I8839" s="94"/>
      <c r="J8839" s="94"/>
      <c r="L8839" s="15"/>
      <c r="M8839" s="15"/>
      <c r="N8839" s="15"/>
    </row>
    <row r="8840" spans="2:14" s="25" customFormat="1" ht="15" customHeight="1" x14ac:dyDescent="0.3">
      <c r="B8840" s="25" t="str">
        <f>IF(A8840="","",VLOOKUP(A8840,Tabulka3[[Číslo registrace  u jednorázové akce]:[Příjmení]],2,0))</f>
        <v/>
      </c>
      <c r="C8840" s="25" t="str">
        <f>IF(A8840="","",VLOOKUP(A8840,Tabulka3[[Číslo registrace  u jednorázové akce]:[Příjmení]],3,0))</f>
        <v/>
      </c>
      <c r="I8840" s="94"/>
      <c r="J8840" s="94"/>
      <c r="L8840" s="15"/>
      <c r="M8840" s="15"/>
      <c r="N8840" s="15"/>
    </row>
    <row r="8841" spans="2:14" s="25" customFormat="1" ht="15" customHeight="1" x14ac:dyDescent="0.3">
      <c r="B8841" s="25" t="str">
        <f>IF(A8841="","",VLOOKUP(A8841,Tabulka3[[Číslo registrace  u jednorázové akce]:[Příjmení]],2,0))</f>
        <v/>
      </c>
      <c r="C8841" s="25" t="str">
        <f>IF(A8841="","",VLOOKUP(A8841,Tabulka3[[Číslo registrace  u jednorázové akce]:[Příjmení]],3,0))</f>
        <v/>
      </c>
      <c r="I8841" s="94"/>
      <c r="J8841" s="94"/>
      <c r="L8841" s="15"/>
      <c r="M8841" s="15"/>
      <c r="N8841" s="15"/>
    </row>
    <row r="8842" spans="2:14" s="25" customFormat="1" ht="15" customHeight="1" x14ac:dyDescent="0.3">
      <c r="B8842" s="25" t="str">
        <f>IF(A8842="","",VLOOKUP(A8842,Tabulka3[[Číslo registrace  u jednorázové akce]:[Příjmení]],2,0))</f>
        <v/>
      </c>
      <c r="C8842" s="25" t="str">
        <f>IF(A8842="","",VLOOKUP(A8842,Tabulka3[[Číslo registrace  u jednorázové akce]:[Příjmení]],3,0))</f>
        <v/>
      </c>
      <c r="I8842" s="94"/>
      <c r="J8842" s="94"/>
      <c r="L8842" s="15"/>
      <c r="M8842" s="15"/>
      <c r="N8842" s="15"/>
    </row>
    <row r="8843" spans="2:14" s="25" customFormat="1" ht="15" customHeight="1" x14ac:dyDescent="0.3">
      <c r="B8843" s="25" t="str">
        <f>IF(A8843="","",VLOOKUP(A8843,Tabulka3[[Číslo registrace  u jednorázové akce]:[Příjmení]],2,0))</f>
        <v/>
      </c>
      <c r="C8843" s="25" t="str">
        <f>IF(A8843="","",VLOOKUP(A8843,Tabulka3[[Číslo registrace  u jednorázové akce]:[Příjmení]],3,0))</f>
        <v/>
      </c>
      <c r="I8843" s="94"/>
      <c r="J8843" s="94"/>
      <c r="L8843" s="15"/>
      <c r="M8843" s="15"/>
      <c r="N8843" s="15"/>
    </row>
    <row r="8844" spans="2:14" s="25" customFormat="1" ht="15" customHeight="1" x14ac:dyDescent="0.3">
      <c r="B8844" s="25" t="str">
        <f>IF(A8844="","",VLOOKUP(A8844,Tabulka3[[Číslo registrace  u jednorázové akce]:[Příjmení]],2,0))</f>
        <v/>
      </c>
      <c r="C8844" s="25" t="str">
        <f>IF(A8844="","",VLOOKUP(A8844,Tabulka3[[Číslo registrace  u jednorázové akce]:[Příjmení]],3,0))</f>
        <v/>
      </c>
      <c r="I8844" s="94"/>
      <c r="J8844" s="94"/>
      <c r="L8844" s="15"/>
      <c r="M8844" s="15"/>
      <c r="N8844" s="15"/>
    </row>
    <row r="8845" spans="2:14" s="25" customFormat="1" ht="15" customHeight="1" x14ac:dyDescent="0.3">
      <c r="B8845" s="25" t="str">
        <f>IF(A8845="","",VLOOKUP(A8845,Tabulka3[[Číslo registrace  u jednorázové akce]:[Příjmení]],2,0))</f>
        <v/>
      </c>
      <c r="C8845" s="25" t="str">
        <f>IF(A8845="","",VLOOKUP(A8845,Tabulka3[[Číslo registrace  u jednorázové akce]:[Příjmení]],3,0))</f>
        <v/>
      </c>
      <c r="I8845" s="94"/>
      <c r="J8845" s="94"/>
      <c r="L8845" s="15"/>
      <c r="M8845" s="15"/>
      <c r="N8845" s="15"/>
    </row>
    <row r="8846" spans="2:14" s="25" customFormat="1" ht="15" customHeight="1" x14ac:dyDescent="0.3">
      <c r="B8846" s="25" t="str">
        <f>IF(A8846="","",VLOOKUP(A8846,Tabulka3[[Číslo registrace  u jednorázové akce]:[Příjmení]],2,0))</f>
        <v/>
      </c>
      <c r="C8846" s="25" t="str">
        <f>IF(A8846="","",VLOOKUP(A8846,Tabulka3[[Číslo registrace  u jednorázové akce]:[Příjmení]],3,0))</f>
        <v/>
      </c>
      <c r="I8846" s="94"/>
      <c r="J8846" s="94"/>
      <c r="L8846" s="15"/>
      <c r="M8846" s="15"/>
      <c r="N8846" s="15"/>
    </row>
    <row r="8847" spans="2:14" s="25" customFormat="1" ht="15" customHeight="1" x14ac:dyDescent="0.3">
      <c r="B8847" s="25" t="str">
        <f>IF(A8847="","",VLOOKUP(A8847,Tabulka3[[Číslo registrace  u jednorázové akce]:[Příjmení]],2,0))</f>
        <v/>
      </c>
      <c r="C8847" s="25" t="str">
        <f>IF(A8847="","",VLOOKUP(A8847,Tabulka3[[Číslo registrace  u jednorázové akce]:[Příjmení]],3,0))</f>
        <v/>
      </c>
      <c r="I8847" s="94"/>
      <c r="J8847" s="94"/>
      <c r="L8847" s="15"/>
      <c r="M8847" s="15"/>
      <c r="N8847" s="15"/>
    </row>
    <row r="8848" spans="2:14" s="25" customFormat="1" ht="15" customHeight="1" x14ac:dyDescent="0.3">
      <c r="B8848" s="25" t="str">
        <f>IF(A8848="","",VLOOKUP(A8848,Tabulka3[[Číslo registrace  u jednorázové akce]:[Příjmení]],2,0))</f>
        <v/>
      </c>
      <c r="C8848" s="25" t="str">
        <f>IF(A8848="","",VLOOKUP(A8848,Tabulka3[[Číslo registrace  u jednorázové akce]:[Příjmení]],3,0))</f>
        <v/>
      </c>
      <c r="I8848" s="94"/>
      <c r="J8848" s="94"/>
      <c r="L8848" s="15"/>
      <c r="M8848" s="15"/>
      <c r="N8848" s="15"/>
    </row>
    <row r="8849" spans="2:14" s="25" customFormat="1" ht="15" customHeight="1" x14ac:dyDescent="0.3">
      <c r="B8849" s="25" t="str">
        <f>IF(A8849="","",VLOOKUP(A8849,Tabulka3[[Číslo registrace  u jednorázové akce]:[Příjmení]],2,0))</f>
        <v/>
      </c>
      <c r="C8849" s="25" t="str">
        <f>IF(A8849="","",VLOOKUP(A8849,Tabulka3[[Číslo registrace  u jednorázové akce]:[Příjmení]],3,0))</f>
        <v/>
      </c>
      <c r="I8849" s="94"/>
      <c r="J8849" s="94"/>
      <c r="L8849" s="15"/>
      <c r="M8849" s="15"/>
      <c r="N8849" s="15"/>
    </row>
    <row r="8850" spans="2:14" s="25" customFormat="1" ht="15" customHeight="1" x14ac:dyDescent="0.3">
      <c r="B8850" s="25" t="str">
        <f>IF(A8850="","",VLOOKUP(A8850,Tabulka3[[Číslo registrace  u jednorázové akce]:[Příjmení]],2,0))</f>
        <v/>
      </c>
      <c r="C8850" s="25" t="str">
        <f>IF(A8850="","",VLOOKUP(A8850,Tabulka3[[Číslo registrace  u jednorázové akce]:[Příjmení]],3,0))</f>
        <v/>
      </c>
      <c r="I8850" s="94"/>
      <c r="J8850" s="94"/>
      <c r="L8850" s="15"/>
      <c r="M8850" s="15"/>
      <c r="N8850" s="15"/>
    </row>
    <row r="8851" spans="2:14" s="25" customFormat="1" ht="15" customHeight="1" x14ac:dyDescent="0.3">
      <c r="B8851" s="25" t="str">
        <f>IF(A8851="","",VLOOKUP(A8851,Tabulka3[[Číslo registrace  u jednorázové akce]:[Příjmení]],2,0))</f>
        <v/>
      </c>
      <c r="C8851" s="25" t="str">
        <f>IF(A8851="","",VLOOKUP(A8851,Tabulka3[[Číslo registrace  u jednorázové akce]:[Příjmení]],3,0))</f>
        <v/>
      </c>
      <c r="I8851" s="94"/>
      <c r="J8851" s="94"/>
      <c r="L8851" s="15"/>
      <c r="M8851" s="15"/>
      <c r="N8851" s="15"/>
    </row>
    <row r="8852" spans="2:14" s="25" customFormat="1" ht="15" customHeight="1" x14ac:dyDescent="0.3">
      <c r="B8852" s="25" t="str">
        <f>IF(A8852="","",VLOOKUP(A8852,Tabulka3[[Číslo registrace  u jednorázové akce]:[Příjmení]],2,0))</f>
        <v/>
      </c>
      <c r="C8852" s="25" t="str">
        <f>IF(A8852="","",VLOOKUP(A8852,Tabulka3[[Číslo registrace  u jednorázové akce]:[Příjmení]],3,0))</f>
        <v/>
      </c>
      <c r="I8852" s="94"/>
      <c r="J8852" s="94"/>
      <c r="L8852" s="15"/>
      <c r="M8852" s="15"/>
      <c r="N8852" s="15"/>
    </row>
    <row r="8853" spans="2:14" s="25" customFormat="1" ht="15" customHeight="1" x14ac:dyDescent="0.3">
      <c r="B8853" s="25" t="str">
        <f>IF(A8853="","",VLOOKUP(A8853,Tabulka3[[Číslo registrace  u jednorázové akce]:[Příjmení]],2,0))</f>
        <v/>
      </c>
      <c r="C8853" s="25" t="str">
        <f>IF(A8853="","",VLOOKUP(A8853,Tabulka3[[Číslo registrace  u jednorázové akce]:[Příjmení]],3,0))</f>
        <v/>
      </c>
      <c r="I8853" s="94"/>
      <c r="J8853" s="94"/>
      <c r="L8853" s="15"/>
      <c r="M8853" s="15"/>
      <c r="N8853" s="15"/>
    </row>
    <row r="8854" spans="2:14" s="25" customFormat="1" ht="15" customHeight="1" x14ac:dyDescent="0.3">
      <c r="B8854" s="25" t="str">
        <f>IF(A8854="","",VLOOKUP(A8854,Tabulka3[[Číslo registrace  u jednorázové akce]:[Příjmení]],2,0))</f>
        <v/>
      </c>
      <c r="C8854" s="25" t="str">
        <f>IF(A8854="","",VLOOKUP(A8854,Tabulka3[[Číslo registrace  u jednorázové akce]:[Příjmení]],3,0))</f>
        <v/>
      </c>
      <c r="I8854" s="94"/>
      <c r="J8854" s="94"/>
      <c r="L8854" s="15"/>
      <c r="M8854" s="15"/>
      <c r="N8854" s="15"/>
    </row>
    <row r="8855" spans="2:14" s="25" customFormat="1" ht="15" customHeight="1" x14ac:dyDescent="0.3">
      <c r="B8855" s="25" t="str">
        <f>IF(A8855="","",VLOOKUP(A8855,Tabulka3[[Číslo registrace  u jednorázové akce]:[Příjmení]],2,0))</f>
        <v/>
      </c>
      <c r="C8855" s="25" t="str">
        <f>IF(A8855="","",VLOOKUP(A8855,Tabulka3[[Číslo registrace  u jednorázové akce]:[Příjmení]],3,0))</f>
        <v/>
      </c>
      <c r="I8855" s="94"/>
      <c r="J8855" s="94"/>
      <c r="L8855" s="15"/>
      <c r="M8855" s="15"/>
      <c r="N8855" s="15"/>
    </row>
    <row r="8856" spans="2:14" s="25" customFormat="1" ht="15" customHeight="1" x14ac:dyDescent="0.3">
      <c r="B8856" s="25" t="str">
        <f>IF(A8856="","",VLOOKUP(A8856,Tabulka3[[Číslo registrace  u jednorázové akce]:[Příjmení]],2,0))</f>
        <v/>
      </c>
      <c r="C8856" s="25" t="str">
        <f>IF(A8856="","",VLOOKUP(A8856,Tabulka3[[Číslo registrace  u jednorázové akce]:[Příjmení]],3,0))</f>
        <v/>
      </c>
      <c r="I8856" s="94"/>
      <c r="J8856" s="94"/>
      <c r="L8856" s="15"/>
      <c r="M8856" s="15"/>
      <c r="N8856" s="15"/>
    </row>
    <row r="8857" spans="2:14" s="25" customFormat="1" ht="15" customHeight="1" x14ac:dyDescent="0.3">
      <c r="B8857" s="25" t="str">
        <f>IF(A8857="","",VLOOKUP(A8857,Tabulka3[[Číslo registrace  u jednorázové akce]:[Příjmení]],2,0))</f>
        <v/>
      </c>
      <c r="C8857" s="25" t="str">
        <f>IF(A8857="","",VLOOKUP(A8857,Tabulka3[[Číslo registrace  u jednorázové akce]:[Příjmení]],3,0))</f>
        <v/>
      </c>
      <c r="I8857" s="94"/>
      <c r="J8857" s="94"/>
      <c r="L8857" s="15"/>
      <c r="M8857" s="15"/>
      <c r="N8857" s="15"/>
    </row>
    <row r="8858" spans="2:14" s="25" customFormat="1" ht="15" customHeight="1" x14ac:dyDescent="0.3">
      <c r="B8858" s="25" t="str">
        <f>IF(A8858="","",VLOOKUP(A8858,Tabulka3[[Číslo registrace  u jednorázové akce]:[Příjmení]],2,0))</f>
        <v/>
      </c>
      <c r="C8858" s="25" t="str">
        <f>IF(A8858="","",VLOOKUP(A8858,Tabulka3[[Číslo registrace  u jednorázové akce]:[Příjmení]],3,0))</f>
        <v/>
      </c>
      <c r="I8858" s="94"/>
      <c r="J8858" s="94"/>
      <c r="L8858" s="15"/>
      <c r="M8858" s="15"/>
      <c r="N8858" s="15"/>
    </row>
    <row r="8859" spans="2:14" s="25" customFormat="1" ht="15" customHeight="1" x14ac:dyDescent="0.3">
      <c r="B8859" s="25" t="str">
        <f>IF(A8859="","",VLOOKUP(A8859,Tabulka3[[Číslo registrace  u jednorázové akce]:[Příjmení]],2,0))</f>
        <v/>
      </c>
      <c r="C8859" s="25" t="str">
        <f>IF(A8859="","",VLOOKUP(A8859,Tabulka3[[Číslo registrace  u jednorázové akce]:[Příjmení]],3,0))</f>
        <v/>
      </c>
      <c r="I8859" s="94"/>
      <c r="J8859" s="94"/>
      <c r="L8859" s="15"/>
      <c r="M8859" s="15"/>
      <c r="N8859" s="15"/>
    </row>
    <row r="8860" spans="2:14" s="25" customFormat="1" ht="15" customHeight="1" x14ac:dyDescent="0.3">
      <c r="B8860" s="25" t="str">
        <f>IF(A8860="","",VLOOKUP(A8860,Tabulka3[[Číslo registrace  u jednorázové akce]:[Příjmení]],2,0))</f>
        <v/>
      </c>
      <c r="C8860" s="25" t="str">
        <f>IF(A8860="","",VLOOKUP(A8860,Tabulka3[[Číslo registrace  u jednorázové akce]:[Příjmení]],3,0))</f>
        <v/>
      </c>
      <c r="I8860" s="94"/>
      <c r="J8860" s="94"/>
      <c r="L8860" s="15"/>
      <c r="M8860" s="15"/>
      <c r="N8860" s="15"/>
    </row>
    <row r="8861" spans="2:14" s="25" customFormat="1" ht="15" customHeight="1" x14ac:dyDescent="0.3">
      <c r="B8861" s="25" t="str">
        <f>IF(A8861="","",VLOOKUP(A8861,Tabulka3[[Číslo registrace  u jednorázové akce]:[Příjmení]],2,0))</f>
        <v/>
      </c>
      <c r="C8861" s="25" t="str">
        <f>IF(A8861="","",VLOOKUP(A8861,Tabulka3[[Číslo registrace  u jednorázové akce]:[Příjmení]],3,0))</f>
        <v/>
      </c>
      <c r="I8861" s="94"/>
      <c r="J8861" s="94"/>
      <c r="L8861" s="15"/>
      <c r="M8861" s="15"/>
      <c r="N8861" s="15"/>
    </row>
    <row r="8862" spans="2:14" s="25" customFormat="1" ht="15" customHeight="1" x14ac:dyDescent="0.3">
      <c r="B8862" s="25" t="str">
        <f>IF(A8862="","",VLOOKUP(A8862,Tabulka3[[Číslo registrace  u jednorázové akce]:[Příjmení]],2,0))</f>
        <v/>
      </c>
      <c r="C8862" s="25" t="str">
        <f>IF(A8862="","",VLOOKUP(A8862,Tabulka3[[Číslo registrace  u jednorázové akce]:[Příjmení]],3,0))</f>
        <v/>
      </c>
      <c r="I8862" s="94"/>
      <c r="J8862" s="94"/>
      <c r="L8862" s="15"/>
      <c r="M8862" s="15"/>
      <c r="N8862" s="15"/>
    </row>
    <row r="8863" spans="2:14" s="25" customFormat="1" ht="15" customHeight="1" x14ac:dyDescent="0.3">
      <c r="B8863" s="25" t="str">
        <f>IF(A8863="","",VLOOKUP(A8863,Tabulka3[[Číslo registrace  u jednorázové akce]:[Příjmení]],2,0))</f>
        <v/>
      </c>
      <c r="C8863" s="25" t="str">
        <f>IF(A8863="","",VLOOKUP(A8863,Tabulka3[[Číslo registrace  u jednorázové akce]:[Příjmení]],3,0))</f>
        <v/>
      </c>
      <c r="I8863" s="94"/>
      <c r="J8863" s="94"/>
      <c r="L8863" s="15"/>
      <c r="M8863" s="15"/>
      <c r="N8863" s="15"/>
    </row>
    <row r="8864" spans="2:14" s="25" customFormat="1" ht="15" customHeight="1" x14ac:dyDescent="0.3">
      <c r="B8864" s="25" t="str">
        <f>IF(A8864="","",VLOOKUP(A8864,Tabulka3[[Číslo registrace  u jednorázové akce]:[Příjmení]],2,0))</f>
        <v/>
      </c>
      <c r="C8864" s="25" t="str">
        <f>IF(A8864="","",VLOOKUP(A8864,Tabulka3[[Číslo registrace  u jednorázové akce]:[Příjmení]],3,0))</f>
        <v/>
      </c>
      <c r="I8864" s="94"/>
      <c r="J8864" s="94"/>
      <c r="L8864" s="15"/>
      <c r="M8864" s="15"/>
      <c r="N8864" s="15"/>
    </row>
    <row r="8865" spans="2:14" s="25" customFormat="1" ht="15" customHeight="1" x14ac:dyDescent="0.3">
      <c r="B8865" s="25" t="str">
        <f>IF(A8865="","",VLOOKUP(A8865,Tabulka3[[Číslo registrace  u jednorázové akce]:[Příjmení]],2,0))</f>
        <v/>
      </c>
      <c r="C8865" s="25" t="str">
        <f>IF(A8865="","",VLOOKUP(A8865,Tabulka3[[Číslo registrace  u jednorázové akce]:[Příjmení]],3,0))</f>
        <v/>
      </c>
      <c r="I8865" s="94"/>
      <c r="J8865" s="94"/>
      <c r="L8865" s="15"/>
      <c r="M8865" s="15"/>
      <c r="N8865" s="15"/>
    </row>
    <row r="8866" spans="2:14" s="25" customFormat="1" ht="15" customHeight="1" x14ac:dyDescent="0.3">
      <c r="B8866" s="25" t="str">
        <f>IF(A8866="","",VLOOKUP(A8866,Tabulka3[[Číslo registrace  u jednorázové akce]:[Příjmení]],2,0))</f>
        <v/>
      </c>
      <c r="C8866" s="25" t="str">
        <f>IF(A8866="","",VLOOKUP(A8866,Tabulka3[[Číslo registrace  u jednorázové akce]:[Příjmení]],3,0))</f>
        <v/>
      </c>
      <c r="I8866" s="94"/>
      <c r="J8866" s="94"/>
      <c r="L8866" s="15"/>
      <c r="M8866" s="15"/>
      <c r="N8866" s="15"/>
    </row>
    <row r="8867" spans="2:14" s="25" customFormat="1" ht="15" customHeight="1" x14ac:dyDescent="0.3">
      <c r="B8867" s="25" t="str">
        <f>IF(A8867="","",VLOOKUP(A8867,Tabulka3[[Číslo registrace  u jednorázové akce]:[Příjmení]],2,0))</f>
        <v/>
      </c>
      <c r="C8867" s="25" t="str">
        <f>IF(A8867="","",VLOOKUP(A8867,Tabulka3[[Číslo registrace  u jednorázové akce]:[Příjmení]],3,0))</f>
        <v/>
      </c>
      <c r="I8867" s="94"/>
      <c r="J8867" s="94"/>
      <c r="L8867" s="15"/>
      <c r="M8867" s="15"/>
      <c r="N8867" s="15"/>
    </row>
    <row r="8868" spans="2:14" s="25" customFormat="1" ht="15" customHeight="1" x14ac:dyDescent="0.3">
      <c r="B8868" s="25" t="str">
        <f>IF(A8868="","",VLOOKUP(A8868,Tabulka3[[Číslo registrace  u jednorázové akce]:[Příjmení]],2,0))</f>
        <v/>
      </c>
      <c r="C8868" s="25" t="str">
        <f>IF(A8868="","",VLOOKUP(A8868,Tabulka3[[Číslo registrace  u jednorázové akce]:[Příjmení]],3,0))</f>
        <v/>
      </c>
      <c r="I8868" s="94"/>
      <c r="J8868" s="94"/>
      <c r="L8868" s="15"/>
      <c r="M8868" s="15"/>
      <c r="N8868" s="15"/>
    </row>
    <row r="8869" spans="2:14" s="25" customFormat="1" ht="15" customHeight="1" x14ac:dyDescent="0.3">
      <c r="B8869" s="25" t="str">
        <f>IF(A8869="","",VLOOKUP(A8869,Tabulka3[[Číslo registrace  u jednorázové akce]:[Příjmení]],2,0))</f>
        <v/>
      </c>
      <c r="C8869" s="25" t="str">
        <f>IF(A8869="","",VLOOKUP(A8869,Tabulka3[[Číslo registrace  u jednorázové akce]:[Příjmení]],3,0))</f>
        <v/>
      </c>
      <c r="I8869" s="94"/>
      <c r="J8869" s="94"/>
      <c r="L8869" s="15"/>
      <c r="M8869" s="15"/>
      <c r="N8869" s="15"/>
    </row>
    <row r="8870" spans="2:14" s="25" customFormat="1" ht="15" customHeight="1" x14ac:dyDescent="0.3">
      <c r="B8870" s="25" t="str">
        <f>IF(A8870="","",VLOOKUP(A8870,Tabulka3[[Číslo registrace  u jednorázové akce]:[Příjmení]],2,0))</f>
        <v/>
      </c>
      <c r="C8870" s="25" t="str">
        <f>IF(A8870="","",VLOOKUP(A8870,Tabulka3[[Číslo registrace  u jednorázové akce]:[Příjmení]],3,0))</f>
        <v/>
      </c>
      <c r="I8870" s="94"/>
      <c r="J8870" s="94"/>
      <c r="L8870" s="15"/>
      <c r="M8870" s="15"/>
      <c r="N8870" s="15"/>
    </row>
    <row r="8871" spans="2:14" s="25" customFormat="1" ht="15" customHeight="1" x14ac:dyDescent="0.3">
      <c r="B8871" s="25" t="str">
        <f>IF(A8871="","",VLOOKUP(A8871,Tabulka3[[Číslo registrace  u jednorázové akce]:[Příjmení]],2,0))</f>
        <v/>
      </c>
      <c r="C8871" s="25" t="str">
        <f>IF(A8871="","",VLOOKUP(A8871,Tabulka3[[Číslo registrace  u jednorázové akce]:[Příjmení]],3,0))</f>
        <v/>
      </c>
      <c r="I8871" s="94"/>
      <c r="J8871" s="94"/>
      <c r="L8871" s="15"/>
      <c r="M8871" s="15"/>
      <c r="N8871" s="15"/>
    </row>
    <row r="8872" spans="2:14" s="25" customFormat="1" ht="15" customHeight="1" x14ac:dyDescent="0.3">
      <c r="B8872" s="25" t="str">
        <f>IF(A8872="","",VLOOKUP(A8872,Tabulka3[[Číslo registrace  u jednorázové akce]:[Příjmení]],2,0))</f>
        <v/>
      </c>
      <c r="C8872" s="25" t="str">
        <f>IF(A8872="","",VLOOKUP(A8872,Tabulka3[[Číslo registrace  u jednorázové akce]:[Příjmení]],3,0))</f>
        <v/>
      </c>
      <c r="I8872" s="94"/>
      <c r="J8872" s="94"/>
      <c r="L8872" s="15"/>
      <c r="M8872" s="15"/>
      <c r="N8872" s="15"/>
    </row>
    <row r="8873" spans="2:14" s="25" customFormat="1" ht="15" customHeight="1" x14ac:dyDescent="0.3">
      <c r="B8873" s="25" t="str">
        <f>IF(A8873="","",VLOOKUP(A8873,Tabulka3[[Číslo registrace  u jednorázové akce]:[Příjmení]],2,0))</f>
        <v/>
      </c>
      <c r="C8873" s="25" t="str">
        <f>IF(A8873="","",VLOOKUP(A8873,Tabulka3[[Číslo registrace  u jednorázové akce]:[Příjmení]],3,0))</f>
        <v/>
      </c>
      <c r="I8873" s="94"/>
      <c r="J8873" s="94"/>
      <c r="L8873" s="15"/>
      <c r="M8873" s="15"/>
      <c r="N8873" s="15"/>
    </row>
    <row r="8874" spans="2:14" s="25" customFormat="1" ht="15" customHeight="1" x14ac:dyDescent="0.3">
      <c r="B8874" s="25" t="str">
        <f>IF(A8874="","",VLOOKUP(A8874,Tabulka3[[Číslo registrace  u jednorázové akce]:[Příjmení]],2,0))</f>
        <v/>
      </c>
      <c r="C8874" s="25" t="str">
        <f>IF(A8874="","",VLOOKUP(A8874,Tabulka3[[Číslo registrace  u jednorázové akce]:[Příjmení]],3,0))</f>
        <v/>
      </c>
      <c r="I8874" s="94"/>
      <c r="J8874" s="94"/>
      <c r="L8874" s="15"/>
      <c r="M8874" s="15"/>
      <c r="N8874" s="15"/>
    </row>
    <row r="8875" spans="2:14" s="25" customFormat="1" ht="15" customHeight="1" x14ac:dyDescent="0.3">
      <c r="B8875" s="25" t="str">
        <f>IF(A8875="","",VLOOKUP(A8875,Tabulka3[[Číslo registrace  u jednorázové akce]:[Příjmení]],2,0))</f>
        <v/>
      </c>
      <c r="C8875" s="25" t="str">
        <f>IF(A8875="","",VLOOKUP(A8875,Tabulka3[[Číslo registrace  u jednorázové akce]:[Příjmení]],3,0))</f>
        <v/>
      </c>
      <c r="I8875" s="94"/>
      <c r="J8875" s="94"/>
      <c r="L8875" s="15"/>
      <c r="M8875" s="15"/>
      <c r="N8875" s="15"/>
    </row>
    <row r="8876" spans="2:14" s="25" customFormat="1" ht="15" customHeight="1" x14ac:dyDescent="0.3">
      <c r="B8876" s="25" t="str">
        <f>IF(A8876="","",VLOOKUP(A8876,Tabulka3[[Číslo registrace  u jednorázové akce]:[Příjmení]],2,0))</f>
        <v/>
      </c>
      <c r="C8876" s="25" t="str">
        <f>IF(A8876="","",VLOOKUP(A8876,Tabulka3[[Číslo registrace  u jednorázové akce]:[Příjmení]],3,0))</f>
        <v/>
      </c>
      <c r="I8876" s="94"/>
      <c r="J8876" s="94"/>
      <c r="L8876" s="15"/>
      <c r="M8876" s="15"/>
      <c r="N8876" s="15"/>
    </row>
    <row r="8877" spans="2:14" s="25" customFormat="1" ht="15" customHeight="1" x14ac:dyDescent="0.3">
      <c r="B8877" s="25" t="str">
        <f>IF(A8877="","",VLOOKUP(A8877,Tabulka3[[Číslo registrace  u jednorázové akce]:[Příjmení]],2,0))</f>
        <v/>
      </c>
      <c r="C8877" s="25" t="str">
        <f>IF(A8877="","",VLOOKUP(A8877,Tabulka3[[Číslo registrace  u jednorázové akce]:[Příjmení]],3,0))</f>
        <v/>
      </c>
      <c r="I8877" s="94"/>
      <c r="J8877" s="94"/>
      <c r="L8877" s="15"/>
      <c r="M8877" s="15"/>
      <c r="N8877" s="15"/>
    </row>
    <row r="8878" spans="2:14" s="25" customFormat="1" ht="15" customHeight="1" x14ac:dyDescent="0.3">
      <c r="B8878" s="25" t="str">
        <f>IF(A8878="","",VLOOKUP(A8878,Tabulka3[[Číslo registrace  u jednorázové akce]:[Příjmení]],2,0))</f>
        <v/>
      </c>
      <c r="C8878" s="25" t="str">
        <f>IF(A8878="","",VLOOKUP(A8878,Tabulka3[[Číslo registrace  u jednorázové akce]:[Příjmení]],3,0))</f>
        <v/>
      </c>
      <c r="I8878" s="94"/>
      <c r="J8878" s="94"/>
      <c r="L8878" s="15"/>
      <c r="M8878" s="15"/>
      <c r="N8878" s="15"/>
    </row>
    <row r="8879" spans="2:14" s="25" customFormat="1" ht="15" customHeight="1" x14ac:dyDescent="0.3">
      <c r="B8879" s="25" t="str">
        <f>IF(A8879="","",VLOOKUP(A8879,Tabulka3[[Číslo registrace  u jednorázové akce]:[Příjmení]],2,0))</f>
        <v/>
      </c>
      <c r="C8879" s="25" t="str">
        <f>IF(A8879="","",VLOOKUP(A8879,Tabulka3[[Číslo registrace  u jednorázové akce]:[Příjmení]],3,0))</f>
        <v/>
      </c>
      <c r="I8879" s="94"/>
      <c r="J8879" s="94"/>
      <c r="L8879" s="15"/>
      <c r="M8879" s="15"/>
      <c r="N8879" s="15"/>
    </row>
    <row r="8880" spans="2:14" s="25" customFormat="1" ht="15" customHeight="1" x14ac:dyDescent="0.3">
      <c r="B8880" s="25" t="str">
        <f>IF(A8880="","",VLOOKUP(A8880,Tabulka3[[Číslo registrace  u jednorázové akce]:[Příjmení]],2,0))</f>
        <v/>
      </c>
      <c r="C8880" s="25" t="str">
        <f>IF(A8880="","",VLOOKUP(A8880,Tabulka3[[Číslo registrace  u jednorázové akce]:[Příjmení]],3,0))</f>
        <v/>
      </c>
      <c r="I8880" s="94"/>
      <c r="J8880" s="94"/>
      <c r="L8880" s="15"/>
      <c r="M8880" s="15"/>
      <c r="N8880" s="15"/>
    </row>
    <row r="8881" spans="2:14" s="25" customFormat="1" ht="15" customHeight="1" x14ac:dyDescent="0.3">
      <c r="B8881" s="25" t="str">
        <f>IF(A8881="","",VLOOKUP(A8881,Tabulka3[[Číslo registrace  u jednorázové akce]:[Příjmení]],2,0))</f>
        <v/>
      </c>
      <c r="C8881" s="25" t="str">
        <f>IF(A8881="","",VLOOKUP(A8881,Tabulka3[[Číslo registrace  u jednorázové akce]:[Příjmení]],3,0))</f>
        <v/>
      </c>
      <c r="I8881" s="94"/>
      <c r="J8881" s="94"/>
      <c r="L8881" s="15"/>
      <c r="M8881" s="15"/>
      <c r="N8881" s="15"/>
    </row>
    <row r="8882" spans="2:14" s="25" customFormat="1" ht="15" customHeight="1" x14ac:dyDescent="0.3">
      <c r="B8882" s="25" t="str">
        <f>IF(A8882="","",VLOOKUP(A8882,Tabulka3[[Číslo registrace  u jednorázové akce]:[Příjmení]],2,0))</f>
        <v/>
      </c>
      <c r="C8882" s="25" t="str">
        <f>IF(A8882="","",VLOOKUP(A8882,Tabulka3[[Číslo registrace  u jednorázové akce]:[Příjmení]],3,0))</f>
        <v/>
      </c>
      <c r="I8882" s="94"/>
      <c r="J8882" s="94"/>
      <c r="L8882" s="15"/>
      <c r="M8882" s="15"/>
      <c r="N8882" s="15"/>
    </row>
    <row r="8883" spans="2:14" s="25" customFormat="1" ht="15" customHeight="1" x14ac:dyDescent="0.3">
      <c r="B8883" s="25" t="str">
        <f>IF(A8883="","",VLOOKUP(A8883,Tabulka3[[Číslo registrace  u jednorázové akce]:[Příjmení]],2,0))</f>
        <v/>
      </c>
      <c r="C8883" s="25" t="str">
        <f>IF(A8883="","",VLOOKUP(A8883,Tabulka3[[Číslo registrace  u jednorázové akce]:[Příjmení]],3,0))</f>
        <v/>
      </c>
      <c r="I8883" s="94"/>
      <c r="J8883" s="94"/>
      <c r="L8883" s="15"/>
      <c r="M8883" s="15"/>
      <c r="N8883" s="15"/>
    </row>
    <row r="8884" spans="2:14" s="25" customFormat="1" ht="15" customHeight="1" x14ac:dyDescent="0.3">
      <c r="B8884" s="25" t="str">
        <f>IF(A8884="","",VLOOKUP(A8884,Tabulka3[[Číslo registrace  u jednorázové akce]:[Příjmení]],2,0))</f>
        <v/>
      </c>
      <c r="C8884" s="25" t="str">
        <f>IF(A8884="","",VLOOKUP(A8884,Tabulka3[[Číslo registrace  u jednorázové akce]:[Příjmení]],3,0))</f>
        <v/>
      </c>
      <c r="I8884" s="94"/>
      <c r="J8884" s="94"/>
      <c r="L8884" s="15"/>
      <c r="M8884" s="15"/>
      <c r="N8884" s="15"/>
    </row>
    <row r="8885" spans="2:14" s="25" customFormat="1" ht="15" customHeight="1" x14ac:dyDescent="0.3">
      <c r="B8885" s="25" t="str">
        <f>IF(A8885="","",VLOOKUP(A8885,Tabulka3[[Číslo registrace  u jednorázové akce]:[Příjmení]],2,0))</f>
        <v/>
      </c>
      <c r="C8885" s="25" t="str">
        <f>IF(A8885="","",VLOOKUP(A8885,Tabulka3[[Číslo registrace  u jednorázové akce]:[Příjmení]],3,0))</f>
        <v/>
      </c>
      <c r="I8885" s="94"/>
      <c r="J8885" s="94"/>
      <c r="L8885" s="15"/>
      <c r="M8885" s="15"/>
      <c r="N8885" s="15"/>
    </row>
    <row r="8886" spans="2:14" s="25" customFormat="1" ht="15" customHeight="1" x14ac:dyDescent="0.3">
      <c r="B8886" s="25" t="str">
        <f>IF(A8886="","",VLOOKUP(A8886,Tabulka3[[Číslo registrace  u jednorázové akce]:[Příjmení]],2,0))</f>
        <v/>
      </c>
      <c r="C8886" s="25" t="str">
        <f>IF(A8886="","",VLOOKUP(A8886,Tabulka3[[Číslo registrace  u jednorázové akce]:[Příjmení]],3,0))</f>
        <v/>
      </c>
      <c r="I8886" s="94"/>
      <c r="J8886" s="94"/>
      <c r="L8886" s="15"/>
      <c r="M8886" s="15"/>
      <c r="N8886" s="15"/>
    </row>
    <row r="8887" spans="2:14" s="25" customFormat="1" ht="15" customHeight="1" x14ac:dyDescent="0.3">
      <c r="B8887" s="25" t="str">
        <f>IF(A8887="","",VLOOKUP(A8887,Tabulka3[[Číslo registrace  u jednorázové akce]:[Příjmení]],2,0))</f>
        <v/>
      </c>
      <c r="C8887" s="25" t="str">
        <f>IF(A8887="","",VLOOKUP(A8887,Tabulka3[[Číslo registrace  u jednorázové akce]:[Příjmení]],3,0))</f>
        <v/>
      </c>
      <c r="I8887" s="94"/>
      <c r="J8887" s="94"/>
      <c r="L8887" s="15"/>
      <c r="M8887" s="15"/>
      <c r="N8887" s="15"/>
    </row>
    <row r="8888" spans="2:14" s="25" customFormat="1" ht="15" customHeight="1" x14ac:dyDescent="0.3">
      <c r="B8888" s="25" t="str">
        <f>IF(A8888="","",VLOOKUP(A8888,Tabulka3[[Číslo registrace  u jednorázové akce]:[Příjmení]],2,0))</f>
        <v/>
      </c>
      <c r="C8888" s="25" t="str">
        <f>IF(A8888="","",VLOOKUP(A8888,Tabulka3[[Číslo registrace  u jednorázové akce]:[Příjmení]],3,0))</f>
        <v/>
      </c>
      <c r="I8888" s="94"/>
      <c r="J8888" s="94"/>
      <c r="L8888" s="15"/>
      <c r="M8888" s="15"/>
      <c r="N8888" s="15"/>
    </row>
    <row r="8889" spans="2:14" s="25" customFormat="1" ht="15" customHeight="1" x14ac:dyDescent="0.3">
      <c r="B8889" s="25" t="str">
        <f>IF(A8889="","",VLOOKUP(A8889,Tabulka3[[Číslo registrace  u jednorázové akce]:[Příjmení]],2,0))</f>
        <v/>
      </c>
      <c r="C8889" s="25" t="str">
        <f>IF(A8889="","",VLOOKUP(A8889,Tabulka3[[Číslo registrace  u jednorázové akce]:[Příjmení]],3,0))</f>
        <v/>
      </c>
      <c r="I8889" s="94"/>
      <c r="J8889" s="94"/>
      <c r="L8889" s="15"/>
      <c r="M8889" s="15"/>
      <c r="N8889" s="15"/>
    </row>
    <row r="8890" spans="2:14" s="25" customFormat="1" ht="15" customHeight="1" x14ac:dyDescent="0.3">
      <c r="B8890" s="25" t="str">
        <f>IF(A8890="","",VLOOKUP(A8890,Tabulka3[[Číslo registrace  u jednorázové akce]:[Příjmení]],2,0))</f>
        <v/>
      </c>
      <c r="C8890" s="25" t="str">
        <f>IF(A8890="","",VLOOKUP(A8890,Tabulka3[[Číslo registrace  u jednorázové akce]:[Příjmení]],3,0))</f>
        <v/>
      </c>
      <c r="I8890" s="94"/>
      <c r="J8890" s="94"/>
      <c r="L8890" s="15"/>
      <c r="M8890" s="15"/>
      <c r="N8890" s="15"/>
    </row>
    <row r="8891" spans="2:14" s="25" customFormat="1" ht="15" customHeight="1" x14ac:dyDescent="0.3">
      <c r="B8891" s="25" t="str">
        <f>IF(A8891="","",VLOOKUP(A8891,Tabulka3[[Číslo registrace  u jednorázové akce]:[Příjmení]],2,0))</f>
        <v/>
      </c>
      <c r="C8891" s="25" t="str">
        <f>IF(A8891="","",VLOOKUP(A8891,Tabulka3[[Číslo registrace  u jednorázové akce]:[Příjmení]],3,0))</f>
        <v/>
      </c>
      <c r="I8891" s="94"/>
      <c r="J8891" s="94"/>
      <c r="L8891" s="15"/>
      <c r="M8891" s="15"/>
      <c r="N8891" s="15"/>
    </row>
    <row r="8892" spans="2:14" s="25" customFormat="1" ht="15" customHeight="1" x14ac:dyDescent="0.3">
      <c r="B8892" s="25" t="str">
        <f>IF(A8892="","",VLOOKUP(A8892,Tabulka3[[Číslo registrace  u jednorázové akce]:[Příjmení]],2,0))</f>
        <v/>
      </c>
      <c r="C8892" s="25" t="str">
        <f>IF(A8892="","",VLOOKUP(A8892,Tabulka3[[Číslo registrace  u jednorázové akce]:[Příjmení]],3,0))</f>
        <v/>
      </c>
      <c r="I8892" s="94"/>
      <c r="J8892" s="94"/>
      <c r="L8892" s="15"/>
      <c r="M8892" s="15"/>
      <c r="N8892" s="15"/>
    </row>
    <row r="8893" spans="2:14" s="25" customFormat="1" ht="15" customHeight="1" x14ac:dyDescent="0.3">
      <c r="B8893" s="25" t="str">
        <f>IF(A8893="","",VLOOKUP(A8893,Tabulka3[[Číslo registrace  u jednorázové akce]:[Příjmení]],2,0))</f>
        <v/>
      </c>
      <c r="C8893" s="25" t="str">
        <f>IF(A8893="","",VLOOKUP(A8893,Tabulka3[[Číslo registrace  u jednorázové akce]:[Příjmení]],3,0))</f>
        <v/>
      </c>
      <c r="I8893" s="94"/>
      <c r="J8893" s="94"/>
      <c r="L8893" s="15"/>
      <c r="M8893" s="15"/>
      <c r="N8893" s="15"/>
    </row>
    <row r="8894" spans="2:14" s="25" customFormat="1" ht="15" customHeight="1" x14ac:dyDescent="0.3">
      <c r="B8894" s="25" t="str">
        <f>IF(A8894="","",VLOOKUP(A8894,Tabulka3[[Číslo registrace  u jednorázové akce]:[Příjmení]],2,0))</f>
        <v/>
      </c>
      <c r="C8894" s="25" t="str">
        <f>IF(A8894="","",VLOOKUP(A8894,Tabulka3[[Číslo registrace  u jednorázové akce]:[Příjmení]],3,0))</f>
        <v/>
      </c>
      <c r="I8894" s="94"/>
      <c r="J8894" s="94"/>
      <c r="L8894" s="15"/>
      <c r="M8894" s="15"/>
      <c r="N8894" s="15"/>
    </row>
    <row r="8895" spans="2:14" s="25" customFormat="1" ht="15" customHeight="1" x14ac:dyDescent="0.3">
      <c r="B8895" s="25" t="str">
        <f>IF(A8895="","",VLOOKUP(A8895,Tabulka3[[Číslo registrace  u jednorázové akce]:[Příjmení]],2,0))</f>
        <v/>
      </c>
      <c r="C8895" s="25" t="str">
        <f>IF(A8895="","",VLOOKUP(A8895,Tabulka3[[Číslo registrace  u jednorázové akce]:[Příjmení]],3,0))</f>
        <v/>
      </c>
      <c r="I8895" s="94"/>
      <c r="J8895" s="94"/>
      <c r="L8895" s="15"/>
      <c r="M8895" s="15"/>
      <c r="N8895" s="15"/>
    </row>
    <row r="8896" spans="2:14" s="25" customFormat="1" ht="15" customHeight="1" x14ac:dyDescent="0.3">
      <c r="B8896" s="25" t="str">
        <f>IF(A8896="","",VLOOKUP(A8896,Tabulka3[[Číslo registrace  u jednorázové akce]:[Příjmení]],2,0))</f>
        <v/>
      </c>
      <c r="C8896" s="25" t="str">
        <f>IF(A8896="","",VLOOKUP(A8896,Tabulka3[[Číslo registrace  u jednorázové akce]:[Příjmení]],3,0))</f>
        <v/>
      </c>
      <c r="I8896" s="94"/>
      <c r="J8896" s="94"/>
      <c r="L8896" s="15"/>
      <c r="M8896" s="15"/>
      <c r="N8896" s="15"/>
    </row>
    <row r="8897" spans="2:14" s="25" customFormat="1" ht="15" customHeight="1" x14ac:dyDescent="0.3">
      <c r="B8897" s="25" t="str">
        <f>IF(A8897="","",VLOOKUP(A8897,Tabulka3[[Číslo registrace  u jednorázové akce]:[Příjmení]],2,0))</f>
        <v/>
      </c>
      <c r="C8897" s="25" t="str">
        <f>IF(A8897="","",VLOOKUP(A8897,Tabulka3[[Číslo registrace  u jednorázové akce]:[Příjmení]],3,0))</f>
        <v/>
      </c>
      <c r="I8897" s="94"/>
      <c r="J8897" s="94"/>
      <c r="L8897" s="15"/>
      <c r="M8897" s="15"/>
      <c r="N8897" s="15"/>
    </row>
    <row r="8898" spans="2:14" s="25" customFormat="1" ht="15" customHeight="1" x14ac:dyDescent="0.3">
      <c r="B8898" s="25" t="str">
        <f>IF(A8898="","",VLOOKUP(A8898,Tabulka3[[Číslo registrace  u jednorázové akce]:[Příjmení]],2,0))</f>
        <v/>
      </c>
      <c r="C8898" s="25" t="str">
        <f>IF(A8898="","",VLOOKUP(A8898,Tabulka3[[Číslo registrace  u jednorázové akce]:[Příjmení]],3,0))</f>
        <v/>
      </c>
      <c r="I8898" s="94"/>
      <c r="J8898" s="94"/>
      <c r="L8898" s="15"/>
      <c r="M8898" s="15"/>
      <c r="N8898" s="15"/>
    </row>
    <row r="8899" spans="2:14" s="25" customFormat="1" ht="15" customHeight="1" x14ac:dyDescent="0.3">
      <c r="B8899" s="25" t="str">
        <f>IF(A8899="","",VLOOKUP(A8899,Tabulka3[[Číslo registrace  u jednorázové akce]:[Příjmení]],2,0))</f>
        <v/>
      </c>
      <c r="C8899" s="25" t="str">
        <f>IF(A8899="","",VLOOKUP(A8899,Tabulka3[[Číslo registrace  u jednorázové akce]:[Příjmení]],3,0))</f>
        <v/>
      </c>
      <c r="I8899" s="94"/>
      <c r="J8899" s="94"/>
      <c r="L8899" s="15"/>
      <c r="M8899" s="15"/>
      <c r="N8899" s="15"/>
    </row>
    <row r="8900" spans="2:14" s="25" customFormat="1" ht="15" customHeight="1" x14ac:dyDescent="0.3">
      <c r="B8900" s="25" t="str">
        <f>IF(A8900="","",VLOOKUP(A8900,Tabulka3[[Číslo registrace  u jednorázové akce]:[Příjmení]],2,0))</f>
        <v/>
      </c>
      <c r="C8900" s="25" t="str">
        <f>IF(A8900="","",VLOOKUP(A8900,Tabulka3[[Číslo registrace  u jednorázové akce]:[Příjmení]],3,0))</f>
        <v/>
      </c>
      <c r="I8900" s="94"/>
      <c r="J8900" s="94"/>
      <c r="L8900" s="15"/>
      <c r="M8900" s="15"/>
      <c r="N8900" s="15"/>
    </row>
    <row r="8901" spans="2:14" s="25" customFormat="1" ht="15" customHeight="1" x14ac:dyDescent="0.3">
      <c r="B8901" s="25" t="str">
        <f>IF(A8901="","",VLOOKUP(A8901,Tabulka3[[Číslo registrace  u jednorázové akce]:[Příjmení]],2,0))</f>
        <v/>
      </c>
      <c r="C8901" s="25" t="str">
        <f>IF(A8901="","",VLOOKUP(A8901,Tabulka3[[Číslo registrace  u jednorázové akce]:[Příjmení]],3,0))</f>
        <v/>
      </c>
      <c r="I8901" s="94"/>
      <c r="J8901" s="94"/>
      <c r="L8901" s="15"/>
      <c r="M8901" s="15"/>
      <c r="N8901" s="15"/>
    </row>
    <row r="8902" spans="2:14" s="25" customFormat="1" ht="15" customHeight="1" x14ac:dyDescent="0.3">
      <c r="B8902" s="25" t="str">
        <f>IF(A8902="","",VLOOKUP(A8902,Tabulka3[[Číslo registrace  u jednorázové akce]:[Příjmení]],2,0))</f>
        <v/>
      </c>
      <c r="C8902" s="25" t="str">
        <f>IF(A8902="","",VLOOKUP(A8902,Tabulka3[[Číslo registrace  u jednorázové akce]:[Příjmení]],3,0))</f>
        <v/>
      </c>
      <c r="I8902" s="94"/>
      <c r="J8902" s="94"/>
      <c r="L8902" s="15"/>
      <c r="M8902" s="15"/>
      <c r="N8902" s="15"/>
    </row>
    <row r="8903" spans="2:14" s="25" customFormat="1" ht="15" customHeight="1" x14ac:dyDescent="0.3">
      <c r="B8903" s="25" t="str">
        <f>IF(A8903="","",VLOOKUP(A8903,Tabulka3[[Číslo registrace  u jednorázové akce]:[Příjmení]],2,0))</f>
        <v/>
      </c>
      <c r="C8903" s="25" t="str">
        <f>IF(A8903="","",VLOOKUP(A8903,Tabulka3[[Číslo registrace  u jednorázové akce]:[Příjmení]],3,0))</f>
        <v/>
      </c>
      <c r="I8903" s="94"/>
      <c r="J8903" s="94"/>
      <c r="L8903" s="15"/>
      <c r="M8903" s="15"/>
      <c r="N8903" s="15"/>
    </row>
    <row r="8904" spans="2:14" s="25" customFormat="1" ht="15" customHeight="1" x14ac:dyDescent="0.3">
      <c r="B8904" s="25" t="str">
        <f>IF(A8904="","",VLOOKUP(A8904,Tabulka3[[Číslo registrace  u jednorázové akce]:[Příjmení]],2,0))</f>
        <v/>
      </c>
      <c r="C8904" s="25" t="str">
        <f>IF(A8904="","",VLOOKUP(A8904,Tabulka3[[Číslo registrace  u jednorázové akce]:[Příjmení]],3,0))</f>
        <v/>
      </c>
      <c r="I8904" s="94"/>
      <c r="J8904" s="94"/>
      <c r="L8904" s="15"/>
      <c r="M8904" s="15"/>
      <c r="N8904" s="15"/>
    </row>
    <row r="8905" spans="2:14" s="25" customFormat="1" ht="15" customHeight="1" x14ac:dyDescent="0.3">
      <c r="B8905" s="25" t="str">
        <f>IF(A8905="","",VLOOKUP(A8905,Tabulka3[[Číslo registrace  u jednorázové akce]:[Příjmení]],2,0))</f>
        <v/>
      </c>
      <c r="C8905" s="25" t="str">
        <f>IF(A8905="","",VLOOKUP(A8905,Tabulka3[[Číslo registrace  u jednorázové akce]:[Příjmení]],3,0))</f>
        <v/>
      </c>
      <c r="I8905" s="94"/>
      <c r="J8905" s="94"/>
      <c r="L8905" s="15"/>
      <c r="M8905" s="15"/>
      <c r="N8905" s="15"/>
    </row>
    <row r="8906" spans="2:14" s="25" customFormat="1" ht="15" customHeight="1" x14ac:dyDescent="0.3">
      <c r="B8906" s="25" t="str">
        <f>IF(A8906="","",VLOOKUP(A8906,Tabulka3[[Číslo registrace  u jednorázové akce]:[Příjmení]],2,0))</f>
        <v/>
      </c>
      <c r="C8906" s="25" t="str">
        <f>IF(A8906="","",VLOOKUP(A8906,Tabulka3[[Číslo registrace  u jednorázové akce]:[Příjmení]],3,0))</f>
        <v/>
      </c>
      <c r="I8906" s="94"/>
      <c r="J8906" s="94"/>
      <c r="L8906" s="15"/>
      <c r="M8906" s="15"/>
      <c r="N8906" s="15"/>
    </row>
    <row r="8907" spans="2:14" s="25" customFormat="1" ht="15" customHeight="1" x14ac:dyDescent="0.3">
      <c r="B8907" s="25" t="str">
        <f>IF(A8907="","",VLOOKUP(A8907,Tabulka3[[Číslo registrace  u jednorázové akce]:[Příjmení]],2,0))</f>
        <v/>
      </c>
      <c r="C8907" s="25" t="str">
        <f>IF(A8907="","",VLOOKUP(A8907,Tabulka3[[Číslo registrace  u jednorázové akce]:[Příjmení]],3,0))</f>
        <v/>
      </c>
      <c r="I8907" s="94"/>
      <c r="J8907" s="94"/>
      <c r="L8907" s="15"/>
      <c r="M8907" s="15"/>
      <c r="N8907" s="15"/>
    </row>
    <row r="8908" spans="2:14" s="25" customFormat="1" ht="15" customHeight="1" x14ac:dyDescent="0.3">
      <c r="B8908" s="25" t="str">
        <f>IF(A8908="","",VLOOKUP(A8908,Tabulka3[[Číslo registrace  u jednorázové akce]:[Příjmení]],2,0))</f>
        <v/>
      </c>
      <c r="C8908" s="25" t="str">
        <f>IF(A8908="","",VLOOKUP(A8908,Tabulka3[[Číslo registrace  u jednorázové akce]:[Příjmení]],3,0))</f>
        <v/>
      </c>
      <c r="I8908" s="94"/>
      <c r="J8908" s="94"/>
      <c r="L8908" s="15"/>
      <c r="M8908" s="15"/>
      <c r="N8908" s="15"/>
    </row>
    <row r="8909" spans="2:14" s="25" customFormat="1" ht="15" customHeight="1" x14ac:dyDescent="0.3">
      <c r="B8909" s="25" t="str">
        <f>IF(A8909="","",VLOOKUP(A8909,Tabulka3[[Číslo registrace  u jednorázové akce]:[Příjmení]],2,0))</f>
        <v/>
      </c>
      <c r="C8909" s="25" t="str">
        <f>IF(A8909="","",VLOOKUP(A8909,Tabulka3[[Číslo registrace  u jednorázové akce]:[Příjmení]],3,0))</f>
        <v/>
      </c>
      <c r="I8909" s="94"/>
      <c r="J8909" s="94"/>
      <c r="L8909" s="15"/>
      <c r="M8909" s="15"/>
      <c r="N8909" s="15"/>
    </row>
    <row r="8910" spans="2:14" s="25" customFormat="1" ht="15" customHeight="1" x14ac:dyDescent="0.3">
      <c r="B8910" s="25" t="str">
        <f>IF(A8910="","",VLOOKUP(A8910,Tabulka3[[Číslo registrace  u jednorázové akce]:[Příjmení]],2,0))</f>
        <v/>
      </c>
      <c r="C8910" s="25" t="str">
        <f>IF(A8910="","",VLOOKUP(A8910,Tabulka3[[Číslo registrace  u jednorázové akce]:[Příjmení]],3,0))</f>
        <v/>
      </c>
      <c r="I8910" s="94"/>
      <c r="J8910" s="94"/>
      <c r="L8910" s="15"/>
      <c r="M8910" s="15"/>
      <c r="N8910" s="15"/>
    </row>
    <row r="8911" spans="2:14" s="25" customFormat="1" ht="15" customHeight="1" x14ac:dyDescent="0.3">
      <c r="B8911" s="25" t="str">
        <f>IF(A8911="","",VLOOKUP(A8911,Tabulka3[[Číslo registrace  u jednorázové akce]:[Příjmení]],2,0))</f>
        <v/>
      </c>
      <c r="C8911" s="25" t="str">
        <f>IF(A8911="","",VLOOKUP(A8911,Tabulka3[[Číslo registrace  u jednorázové akce]:[Příjmení]],3,0))</f>
        <v/>
      </c>
      <c r="I8911" s="94"/>
      <c r="J8911" s="94"/>
      <c r="L8911" s="15"/>
      <c r="M8911" s="15"/>
      <c r="N8911" s="15"/>
    </row>
    <row r="8912" spans="2:14" s="25" customFormat="1" ht="15" customHeight="1" x14ac:dyDescent="0.3">
      <c r="B8912" s="25" t="str">
        <f>IF(A8912="","",VLOOKUP(A8912,Tabulka3[[Číslo registrace  u jednorázové akce]:[Příjmení]],2,0))</f>
        <v/>
      </c>
      <c r="C8912" s="25" t="str">
        <f>IF(A8912="","",VLOOKUP(A8912,Tabulka3[[Číslo registrace  u jednorázové akce]:[Příjmení]],3,0))</f>
        <v/>
      </c>
      <c r="I8912" s="94"/>
      <c r="J8912" s="94"/>
      <c r="L8912" s="15"/>
      <c r="M8912" s="15"/>
      <c r="N8912" s="15"/>
    </row>
    <row r="8913" spans="2:14" s="25" customFormat="1" ht="15" customHeight="1" x14ac:dyDescent="0.3">
      <c r="B8913" s="25" t="str">
        <f>IF(A8913="","",VLOOKUP(A8913,Tabulka3[[Číslo registrace  u jednorázové akce]:[Příjmení]],2,0))</f>
        <v/>
      </c>
      <c r="C8913" s="25" t="str">
        <f>IF(A8913="","",VLOOKUP(A8913,Tabulka3[[Číslo registrace  u jednorázové akce]:[Příjmení]],3,0))</f>
        <v/>
      </c>
      <c r="I8913" s="94"/>
      <c r="J8913" s="94"/>
      <c r="L8913" s="15"/>
      <c r="M8913" s="15"/>
      <c r="N8913" s="15"/>
    </row>
    <row r="8914" spans="2:14" s="25" customFormat="1" ht="15" customHeight="1" x14ac:dyDescent="0.3">
      <c r="B8914" s="25" t="str">
        <f>IF(A8914="","",VLOOKUP(A8914,Tabulka3[[Číslo registrace  u jednorázové akce]:[Příjmení]],2,0))</f>
        <v/>
      </c>
      <c r="C8914" s="25" t="str">
        <f>IF(A8914="","",VLOOKUP(A8914,Tabulka3[[Číslo registrace  u jednorázové akce]:[Příjmení]],3,0))</f>
        <v/>
      </c>
      <c r="I8914" s="94"/>
      <c r="J8914" s="94"/>
      <c r="L8914" s="15"/>
      <c r="M8914" s="15"/>
      <c r="N8914" s="15"/>
    </row>
    <row r="8915" spans="2:14" s="25" customFormat="1" ht="15" customHeight="1" x14ac:dyDescent="0.3">
      <c r="B8915" s="25" t="str">
        <f>IF(A8915="","",VLOOKUP(A8915,Tabulka3[[Číslo registrace  u jednorázové akce]:[Příjmení]],2,0))</f>
        <v/>
      </c>
      <c r="C8915" s="25" t="str">
        <f>IF(A8915="","",VLOOKUP(A8915,Tabulka3[[Číslo registrace  u jednorázové akce]:[Příjmení]],3,0))</f>
        <v/>
      </c>
      <c r="I8915" s="94"/>
      <c r="J8915" s="94"/>
      <c r="L8915" s="15"/>
      <c r="M8915" s="15"/>
      <c r="N8915" s="15"/>
    </row>
    <row r="8916" spans="2:14" s="25" customFormat="1" ht="15" customHeight="1" x14ac:dyDescent="0.3">
      <c r="B8916" s="25" t="str">
        <f>IF(A8916="","",VLOOKUP(A8916,Tabulka3[[Číslo registrace  u jednorázové akce]:[Příjmení]],2,0))</f>
        <v/>
      </c>
      <c r="C8916" s="25" t="str">
        <f>IF(A8916="","",VLOOKUP(A8916,Tabulka3[[Číslo registrace  u jednorázové akce]:[Příjmení]],3,0))</f>
        <v/>
      </c>
      <c r="I8916" s="94"/>
      <c r="J8916" s="94"/>
      <c r="L8916" s="15"/>
      <c r="M8916" s="15"/>
      <c r="N8916" s="15"/>
    </row>
    <row r="8917" spans="2:14" s="25" customFormat="1" ht="15" customHeight="1" x14ac:dyDescent="0.3">
      <c r="B8917" s="25" t="str">
        <f>IF(A8917="","",VLOOKUP(A8917,Tabulka3[[Číslo registrace  u jednorázové akce]:[Příjmení]],2,0))</f>
        <v/>
      </c>
      <c r="C8917" s="25" t="str">
        <f>IF(A8917="","",VLOOKUP(A8917,Tabulka3[[Číslo registrace  u jednorázové akce]:[Příjmení]],3,0))</f>
        <v/>
      </c>
      <c r="I8917" s="94"/>
      <c r="J8917" s="94"/>
      <c r="L8917" s="15"/>
      <c r="M8917" s="15"/>
      <c r="N8917" s="15"/>
    </row>
    <row r="8918" spans="2:14" s="25" customFormat="1" ht="15" customHeight="1" x14ac:dyDescent="0.3">
      <c r="B8918" s="25" t="str">
        <f>IF(A8918="","",VLOOKUP(A8918,Tabulka3[[Číslo registrace  u jednorázové akce]:[Příjmení]],2,0))</f>
        <v/>
      </c>
      <c r="C8918" s="25" t="str">
        <f>IF(A8918="","",VLOOKUP(A8918,Tabulka3[[Číslo registrace  u jednorázové akce]:[Příjmení]],3,0))</f>
        <v/>
      </c>
      <c r="I8918" s="94"/>
      <c r="J8918" s="94"/>
      <c r="L8918" s="15"/>
      <c r="M8918" s="15"/>
      <c r="N8918" s="15"/>
    </row>
    <row r="8919" spans="2:14" s="25" customFormat="1" ht="15" customHeight="1" x14ac:dyDescent="0.3">
      <c r="B8919" s="25" t="str">
        <f>IF(A8919="","",VLOOKUP(A8919,Tabulka3[[Číslo registrace  u jednorázové akce]:[Příjmení]],2,0))</f>
        <v/>
      </c>
      <c r="C8919" s="25" t="str">
        <f>IF(A8919="","",VLOOKUP(A8919,Tabulka3[[Číslo registrace  u jednorázové akce]:[Příjmení]],3,0))</f>
        <v/>
      </c>
      <c r="I8919" s="94"/>
      <c r="J8919" s="94"/>
      <c r="L8919" s="15"/>
      <c r="M8919" s="15"/>
      <c r="N8919" s="15"/>
    </row>
    <row r="8920" spans="2:14" s="25" customFormat="1" ht="15" customHeight="1" x14ac:dyDescent="0.3">
      <c r="B8920" s="25" t="str">
        <f>IF(A8920="","",VLOOKUP(A8920,Tabulka3[[Číslo registrace  u jednorázové akce]:[Příjmení]],2,0))</f>
        <v/>
      </c>
      <c r="C8920" s="25" t="str">
        <f>IF(A8920="","",VLOOKUP(A8920,Tabulka3[[Číslo registrace  u jednorázové akce]:[Příjmení]],3,0))</f>
        <v/>
      </c>
      <c r="I8920" s="94"/>
      <c r="J8920" s="94"/>
      <c r="L8920" s="15"/>
      <c r="M8920" s="15"/>
      <c r="N8920" s="15"/>
    </row>
    <row r="8921" spans="2:14" s="25" customFormat="1" ht="15" customHeight="1" x14ac:dyDescent="0.3">
      <c r="B8921" s="25" t="str">
        <f>IF(A8921="","",VLOOKUP(A8921,Tabulka3[[Číslo registrace  u jednorázové akce]:[Příjmení]],2,0))</f>
        <v/>
      </c>
      <c r="C8921" s="25" t="str">
        <f>IF(A8921="","",VLOOKUP(A8921,Tabulka3[[Číslo registrace  u jednorázové akce]:[Příjmení]],3,0))</f>
        <v/>
      </c>
      <c r="I8921" s="94"/>
      <c r="J8921" s="94"/>
      <c r="L8921" s="15"/>
      <c r="M8921" s="15"/>
      <c r="N8921" s="15"/>
    </row>
    <row r="8922" spans="2:14" s="25" customFormat="1" ht="15" customHeight="1" x14ac:dyDescent="0.3">
      <c r="B8922" s="25" t="str">
        <f>IF(A8922="","",VLOOKUP(A8922,Tabulka3[[Číslo registrace  u jednorázové akce]:[Příjmení]],2,0))</f>
        <v/>
      </c>
      <c r="C8922" s="25" t="str">
        <f>IF(A8922="","",VLOOKUP(A8922,Tabulka3[[Číslo registrace  u jednorázové akce]:[Příjmení]],3,0))</f>
        <v/>
      </c>
      <c r="I8922" s="94"/>
      <c r="J8922" s="94"/>
      <c r="L8922" s="15"/>
      <c r="M8922" s="15"/>
      <c r="N8922" s="15"/>
    </row>
    <row r="8923" spans="2:14" s="25" customFormat="1" ht="15" customHeight="1" x14ac:dyDescent="0.3">
      <c r="B8923" s="25" t="str">
        <f>IF(A8923="","",VLOOKUP(A8923,Tabulka3[[Číslo registrace  u jednorázové akce]:[Příjmení]],2,0))</f>
        <v/>
      </c>
      <c r="C8923" s="25" t="str">
        <f>IF(A8923="","",VLOOKUP(A8923,Tabulka3[[Číslo registrace  u jednorázové akce]:[Příjmení]],3,0))</f>
        <v/>
      </c>
      <c r="I8923" s="94"/>
      <c r="J8923" s="94"/>
      <c r="L8923" s="15"/>
      <c r="M8923" s="15"/>
      <c r="N8923" s="15"/>
    </row>
    <row r="8924" spans="2:14" s="25" customFormat="1" ht="15" customHeight="1" x14ac:dyDescent="0.3">
      <c r="B8924" s="25" t="str">
        <f>IF(A8924="","",VLOOKUP(A8924,Tabulka3[[Číslo registrace  u jednorázové akce]:[Příjmení]],2,0))</f>
        <v/>
      </c>
      <c r="C8924" s="25" t="str">
        <f>IF(A8924="","",VLOOKUP(A8924,Tabulka3[[Číslo registrace  u jednorázové akce]:[Příjmení]],3,0))</f>
        <v/>
      </c>
      <c r="I8924" s="94"/>
      <c r="J8924" s="94"/>
      <c r="L8924" s="15"/>
      <c r="M8924" s="15"/>
      <c r="N8924" s="15"/>
    </row>
    <row r="8925" spans="2:14" s="25" customFormat="1" ht="15" customHeight="1" x14ac:dyDescent="0.3">
      <c r="B8925" s="25" t="str">
        <f>IF(A8925="","",VLOOKUP(A8925,Tabulka3[[Číslo registrace  u jednorázové akce]:[Příjmení]],2,0))</f>
        <v/>
      </c>
      <c r="C8925" s="25" t="str">
        <f>IF(A8925="","",VLOOKUP(A8925,Tabulka3[[Číslo registrace  u jednorázové akce]:[Příjmení]],3,0))</f>
        <v/>
      </c>
      <c r="I8925" s="94"/>
      <c r="J8925" s="94"/>
      <c r="L8925" s="15"/>
      <c r="M8925" s="15"/>
      <c r="N8925" s="15"/>
    </row>
    <row r="8926" spans="2:14" s="25" customFormat="1" ht="15" customHeight="1" x14ac:dyDescent="0.3">
      <c r="B8926" s="25" t="str">
        <f>IF(A8926="","",VLOOKUP(A8926,Tabulka3[[Číslo registrace  u jednorázové akce]:[Příjmení]],2,0))</f>
        <v/>
      </c>
      <c r="C8926" s="25" t="str">
        <f>IF(A8926="","",VLOOKUP(A8926,Tabulka3[[Číslo registrace  u jednorázové akce]:[Příjmení]],3,0))</f>
        <v/>
      </c>
      <c r="I8926" s="94"/>
      <c r="J8926" s="94"/>
      <c r="L8926" s="15"/>
      <c r="M8926" s="15"/>
      <c r="N8926" s="15"/>
    </row>
    <row r="8927" spans="2:14" s="25" customFormat="1" ht="15" customHeight="1" x14ac:dyDescent="0.3">
      <c r="B8927" s="25" t="str">
        <f>IF(A8927="","",VLOOKUP(A8927,Tabulka3[[Číslo registrace  u jednorázové akce]:[Příjmení]],2,0))</f>
        <v/>
      </c>
      <c r="C8927" s="25" t="str">
        <f>IF(A8927="","",VLOOKUP(A8927,Tabulka3[[Číslo registrace  u jednorázové akce]:[Příjmení]],3,0))</f>
        <v/>
      </c>
      <c r="I8927" s="94"/>
      <c r="J8927" s="94"/>
      <c r="L8927" s="15"/>
      <c r="M8927" s="15"/>
      <c r="N8927" s="15"/>
    </row>
    <row r="8928" spans="2:14" s="25" customFormat="1" ht="15" customHeight="1" x14ac:dyDescent="0.3">
      <c r="B8928" s="25" t="str">
        <f>IF(A8928="","",VLOOKUP(A8928,Tabulka3[[Číslo registrace  u jednorázové akce]:[Příjmení]],2,0))</f>
        <v/>
      </c>
      <c r="C8928" s="25" t="str">
        <f>IF(A8928="","",VLOOKUP(A8928,Tabulka3[[Číslo registrace  u jednorázové akce]:[Příjmení]],3,0))</f>
        <v/>
      </c>
      <c r="I8928" s="94"/>
      <c r="J8928" s="94"/>
      <c r="L8928" s="15"/>
      <c r="M8928" s="15"/>
      <c r="N8928" s="15"/>
    </row>
    <row r="8929" spans="2:14" s="25" customFormat="1" ht="15" customHeight="1" x14ac:dyDescent="0.3">
      <c r="B8929" s="25" t="str">
        <f>IF(A8929="","",VLOOKUP(A8929,Tabulka3[[Číslo registrace  u jednorázové akce]:[Příjmení]],2,0))</f>
        <v/>
      </c>
      <c r="C8929" s="25" t="str">
        <f>IF(A8929="","",VLOOKUP(A8929,Tabulka3[[Číslo registrace  u jednorázové akce]:[Příjmení]],3,0))</f>
        <v/>
      </c>
      <c r="I8929" s="94"/>
      <c r="J8929" s="94"/>
      <c r="L8929" s="15"/>
      <c r="M8929" s="15"/>
      <c r="N8929" s="15"/>
    </row>
    <row r="8930" spans="2:14" s="25" customFormat="1" ht="15" customHeight="1" x14ac:dyDescent="0.3">
      <c r="B8930" s="25" t="str">
        <f>IF(A8930="","",VLOOKUP(A8930,Tabulka3[[Číslo registrace  u jednorázové akce]:[Příjmení]],2,0))</f>
        <v/>
      </c>
      <c r="C8930" s="25" t="str">
        <f>IF(A8930="","",VLOOKUP(A8930,Tabulka3[[Číslo registrace  u jednorázové akce]:[Příjmení]],3,0))</f>
        <v/>
      </c>
      <c r="I8930" s="94"/>
      <c r="J8930" s="94"/>
      <c r="L8930" s="15"/>
      <c r="M8930" s="15"/>
      <c r="N8930" s="15"/>
    </row>
    <row r="8931" spans="2:14" s="25" customFormat="1" ht="15" customHeight="1" x14ac:dyDescent="0.3">
      <c r="B8931" s="25" t="str">
        <f>IF(A8931="","",VLOOKUP(A8931,Tabulka3[[Číslo registrace  u jednorázové akce]:[Příjmení]],2,0))</f>
        <v/>
      </c>
      <c r="C8931" s="25" t="str">
        <f>IF(A8931="","",VLOOKUP(A8931,Tabulka3[[Číslo registrace  u jednorázové akce]:[Příjmení]],3,0))</f>
        <v/>
      </c>
      <c r="I8931" s="94"/>
      <c r="J8931" s="94"/>
      <c r="L8931" s="15"/>
      <c r="M8931" s="15"/>
      <c r="N8931" s="15"/>
    </row>
    <row r="8932" spans="2:14" s="25" customFormat="1" ht="15" customHeight="1" x14ac:dyDescent="0.3">
      <c r="B8932" s="25" t="str">
        <f>IF(A8932="","",VLOOKUP(A8932,Tabulka3[[Číslo registrace  u jednorázové akce]:[Příjmení]],2,0))</f>
        <v/>
      </c>
      <c r="C8932" s="25" t="str">
        <f>IF(A8932="","",VLOOKUP(A8932,Tabulka3[[Číslo registrace  u jednorázové akce]:[Příjmení]],3,0))</f>
        <v/>
      </c>
      <c r="I8932" s="94"/>
      <c r="J8932" s="94"/>
      <c r="L8932" s="15"/>
      <c r="M8932" s="15"/>
      <c r="N8932" s="15"/>
    </row>
    <row r="8933" spans="2:14" s="25" customFormat="1" ht="15" customHeight="1" x14ac:dyDescent="0.3">
      <c r="B8933" s="25" t="str">
        <f>IF(A8933="","",VLOOKUP(A8933,Tabulka3[[Číslo registrace  u jednorázové akce]:[Příjmení]],2,0))</f>
        <v/>
      </c>
      <c r="C8933" s="25" t="str">
        <f>IF(A8933="","",VLOOKUP(A8933,Tabulka3[[Číslo registrace  u jednorázové akce]:[Příjmení]],3,0))</f>
        <v/>
      </c>
      <c r="I8933" s="94"/>
      <c r="J8933" s="94"/>
      <c r="L8933" s="15"/>
      <c r="M8933" s="15"/>
      <c r="N8933" s="15"/>
    </row>
    <row r="8934" spans="2:14" s="25" customFormat="1" ht="15" customHeight="1" x14ac:dyDescent="0.3">
      <c r="B8934" s="25" t="str">
        <f>IF(A8934="","",VLOOKUP(A8934,Tabulka3[[Číslo registrace  u jednorázové akce]:[Příjmení]],2,0))</f>
        <v/>
      </c>
      <c r="C8934" s="25" t="str">
        <f>IF(A8934="","",VLOOKUP(A8934,Tabulka3[[Číslo registrace  u jednorázové akce]:[Příjmení]],3,0))</f>
        <v/>
      </c>
      <c r="I8934" s="94"/>
      <c r="J8934" s="94"/>
      <c r="L8934" s="15"/>
      <c r="M8934" s="15"/>
      <c r="N8934" s="15"/>
    </row>
    <row r="8935" spans="2:14" s="25" customFormat="1" ht="15" customHeight="1" x14ac:dyDescent="0.3">
      <c r="B8935" s="25" t="str">
        <f>IF(A8935="","",VLOOKUP(A8935,Tabulka3[[Číslo registrace  u jednorázové akce]:[Příjmení]],2,0))</f>
        <v/>
      </c>
      <c r="C8935" s="25" t="str">
        <f>IF(A8935="","",VLOOKUP(A8935,Tabulka3[[Číslo registrace  u jednorázové akce]:[Příjmení]],3,0))</f>
        <v/>
      </c>
      <c r="I8935" s="94"/>
      <c r="J8935" s="94"/>
      <c r="L8935" s="15"/>
      <c r="M8935" s="15"/>
      <c r="N8935" s="15"/>
    </row>
    <row r="8936" spans="2:14" s="25" customFormat="1" ht="15" customHeight="1" x14ac:dyDescent="0.3">
      <c r="B8936" s="25" t="str">
        <f>IF(A8936="","",VLOOKUP(A8936,Tabulka3[[Číslo registrace  u jednorázové akce]:[Příjmení]],2,0))</f>
        <v/>
      </c>
      <c r="C8936" s="25" t="str">
        <f>IF(A8936="","",VLOOKUP(A8936,Tabulka3[[Číslo registrace  u jednorázové akce]:[Příjmení]],3,0))</f>
        <v/>
      </c>
      <c r="I8936" s="94"/>
      <c r="J8936" s="94"/>
      <c r="L8936" s="15"/>
      <c r="M8936" s="15"/>
      <c r="N8936" s="15"/>
    </row>
    <row r="8937" spans="2:14" s="25" customFormat="1" ht="15" customHeight="1" x14ac:dyDescent="0.3">
      <c r="B8937" s="25" t="str">
        <f>IF(A8937="","",VLOOKUP(A8937,Tabulka3[[Číslo registrace  u jednorázové akce]:[Příjmení]],2,0))</f>
        <v/>
      </c>
      <c r="C8937" s="25" t="str">
        <f>IF(A8937="","",VLOOKUP(A8937,Tabulka3[[Číslo registrace  u jednorázové akce]:[Příjmení]],3,0))</f>
        <v/>
      </c>
      <c r="I8937" s="94"/>
      <c r="J8937" s="94"/>
      <c r="L8937" s="15"/>
      <c r="M8937" s="15"/>
      <c r="N8937" s="15"/>
    </row>
    <row r="8938" spans="2:14" s="25" customFormat="1" ht="15" customHeight="1" x14ac:dyDescent="0.3">
      <c r="B8938" s="25" t="str">
        <f>IF(A8938="","",VLOOKUP(A8938,Tabulka3[[Číslo registrace  u jednorázové akce]:[Příjmení]],2,0))</f>
        <v/>
      </c>
      <c r="C8938" s="25" t="str">
        <f>IF(A8938="","",VLOOKUP(A8938,Tabulka3[[Číslo registrace  u jednorázové akce]:[Příjmení]],3,0))</f>
        <v/>
      </c>
      <c r="I8938" s="94"/>
      <c r="J8938" s="94"/>
      <c r="L8938" s="15"/>
      <c r="M8938" s="15"/>
      <c r="N8938" s="15"/>
    </row>
    <row r="8939" spans="2:14" s="25" customFormat="1" ht="15" customHeight="1" x14ac:dyDescent="0.3">
      <c r="B8939" s="25" t="str">
        <f>IF(A8939="","",VLOOKUP(A8939,Tabulka3[[Číslo registrace  u jednorázové akce]:[Příjmení]],2,0))</f>
        <v/>
      </c>
      <c r="C8939" s="25" t="str">
        <f>IF(A8939="","",VLOOKUP(A8939,Tabulka3[[Číslo registrace  u jednorázové akce]:[Příjmení]],3,0))</f>
        <v/>
      </c>
      <c r="I8939" s="94"/>
      <c r="J8939" s="94"/>
      <c r="L8939" s="15"/>
      <c r="M8939" s="15"/>
      <c r="N8939" s="15"/>
    </row>
    <row r="8940" spans="2:14" s="25" customFormat="1" ht="15" customHeight="1" x14ac:dyDescent="0.3">
      <c r="B8940" s="25" t="str">
        <f>IF(A8940="","",VLOOKUP(A8940,Tabulka3[[Číslo registrace  u jednorázové akce]:[Příjmení]],2,0))</f>
        <v/>
      </c>
      <c r="C8940" s="25" t="str">
        <f>IF(A8940="","",VLOOKUP(A8940,Tabulka3[[Číslo registrace  u jednorázové akce]:[Příjmení]],3,0))</f>
        <v/>
      </c>
      <c r="I8940" s="94"/>
      <c r="J8940" s="94"/>
      <c r="L8940" s="15"/>
      <c r="M8940" s="15"/>
      <c r="N8940" s="15"/>
    </row>
    <row r="8941" spans="2:14" s="25" customFormat="1" ht="15" customHeight="1" x14ac:dyDescent="0.3">
      <c r="B8941" s="25" t="str">
        <f>IF(A8941="","",VLOOKUP(A8941,Tabulka3[[Číslo registrace  u jednorázové akce]:[Příjmení]],2,0))</f>
        <v/>
      </c>
      <c r="C8941" s="25" t="str">
        <f>IF(A8941="","",VLOOKUP(A8941,Tabulka3[[Číslo registrace  u jednorázové akce]:[Příjmení]],3,0))</f>
        <v/>
      </c>
      <c r="I8941" s="94"/>
      <c r="J8941" s="94"/>
      <c r="L8941" s="15"/>
      <c r="M8941" s="15"/>
      <c r="N8941" s="15"/>
    </row>
    <row r="8942" spans="2:14" s="25" customFormat="1" ht="15" customHeight="1" x14ac:dyDescent="0.3">
      <c r="B8942" s="25" t="str">
        <f>IF(A8942="","",VLOOKUP(A8942,Tabulka3[[Číslo registrace  u jednorázové akce]:[Příjmení]],2,0))</f>
        <v/>
      </c>
      <c r="C8942" s="25" t="str">
        <f>IF(A8942="","",VLOOKUP(A8942,Tabulka3[[Číslo registrace  u jednorázové akce]:[Příjmení]],3,0))</f>
        <v/>
      </c>
      <c r="I8942" s="94"/>
      <c r="J8942" s="94"/>
      <c r="L8942" s="15"/>
      <c r="M8942" s="15"/>
      <c r="N8942" s="15"/>
    </row>
    <row r="8943" spans="2:14" s="25" customFormat="1" ht="15" customHeight="1" x14ac:dyDescent="0.3">
      <c r="B8943" s="25" t="str">
        <f>IF(A8943="","",VLOOKUP(A8943,Tabulka3[[Číslo registrace  u jednorázové akce]:[Příjmení]],2,0))</f>
        <v/>
      </c>
      <c r="C8943" s="25" t="str">
        <f>IF(A8943="","",VLOOKUP(A8943,Tabulka3[[Číslo registrace  u jednorázové akce]:[Příjmení]],3,0))</f>
        <v/>
      </c>
      <c r="I8943" s="94"/>
      <c r="J8943" s="94"/>
      <c r="L8943" s="15"/>
      <c r="M8943" s="15"/>
      <c r="N8943" s="15"/>
    </row>
    <row r="8944" spans="2:14" s="25" customFormat="1" ht="15" customHeight="1" x14ac:dyDescent="0.3">
      <c r="B8944" s="25" t="str">
        <f>IF(A8944="","",VLOOKUP(A8944,Tabulka3[[Číslo registrace  u jednorázové akce]:[Příjmení]],2,0))</f>
        <v/>
      </c>
      <c r="C8944" s="25" t="str">
        <f>IF(A8944="","",VLOOKUP(A8944,Tabulka3[[Číslo registrace  u jednorázové akce]:[Příjmení]],3,0))</f>
        <v/>
      </c>
      <c r="I8944" s="94"/>
      <c r="J8944" s="94"/>
      <c r="L8944" s="15"/>
      <c r="M8944" s="15"/>
      <c r="N8944" s="15"/>
    </row>
    <row r="8945" spans="2:14" s="25" customFormat="1" ht="15" customHeight="1" x14ac:dyDescent="0.3">
      <c r="B8945" s="25" t="str">
        <f>IF(A8945="","",VLOOKUP(A8945,Tabulka3[[Číslo registrace  u jednorázové akce]:[Příjmení]],2,0))</f>
        <v/>
      </c>
      <c r="C8945" s="25" t="str">
        <f>IF(A8945="","",VLOOKUP(A8945,Tabulka3[[Číslo registrace  u jednorázové akce]:[Příjmení]],3,0))</f>
        <v/>
      </c>
      <c r="I8945" s="94"/>
      <c r="J8945" s="94"/>
      <c r="L8945" s="15"/>
      <c r="M8945" s="15"/>
      <c r="N8945" s="15"/>
    </row>
    <row r="8946" spans="2:14" s="25" customFormat="1" ht="15" customHeight="1" x14ac:dyDescent="0.3">
      <c r="B8946" s="25" t="str">
        <f>IF(A8946="","",VLOOKUP(A8946,Tabulka3[[Číslo registrace  u jednorázové akce]:[Příjmení]],2,0))</f>
        <v/>
      </c>
      <c r="C8946" s="25" t="str">
        <f>IF(A8946="","",VLOOKUP(A8946,Tabulka3[[Číslo registrace  u jednorázové akce]:[Příjmení]],3,0))</f>
        <v/>
      </c>
      <c r="I8946" s="94"/>
      <c r="J8946" s="94"/>
      <c r="L8946" s="15"/>
      <c r="M8946" s="15"/>
      <c r="N8946" s="15"/>
    </row>
    <row r="8947" spans="2:14" s="25" customFormat="1" ht="15" customHeight="1" x14ac:dyDescent="0.3">
      <c r="B8947" s="25" t="str">
        <f>IF(A8947="","",VLOOKUP(A8947,Tabulka3[[Číslo registrace  u jednorázové akce]:[Příjmení]],2,0))</f>
        <v/>
      </c>
      <c r="C8947" s="25" t="str">
        <f>IF(A8947="","",VLOOKUP(A8947,Tabulka3[[Číslo registrace  u jednorázové akce]:[Příjmení]],3,0))</f>
        <v/>
      </c>
      <c r="I8947" s="94"/>
      <c r="J8947" s="94"/>
      <c r="L8947" s="15"/>
      <c r="M8947" s="15"/>
      <c r="N8947" s="15"/>
    </row>
    <row r="8948" spans="2:14" s="25" customFormat="1" ht="15" customHeight="1" x14ac:dyDescent="0.3">
      <c r="B8948" s="25" t="str">
        <f>IF(A8948="","",VLOOKUP(A8948,Tabulka3[[Číslo registrace  u jednorázové akce]:[Příjmení]],2,0))</f>
        <v/>
      </c>
      <c r="C8948" s="25" t="str">
        <f>IF(A8948="","",VLOOKUP(A8948,Tabulka3[[Číslo registrace  u jednorázové akce]:[Příjmení]],3,0))</f>
        <v/>
      </c>
      <c r="I8948" s="94"/>
      <c r="J8948" s="94"/>
      <c r="L8948" s="15"/>
      <c r="M8948" s="15"/>
      <c r="N8948" s="15"/>
    </row>
    <row r="8949" spans="2:14" s="25" customFormat="1" ht="15" customHeight="1" x14ac:dyDescent="0.3">
      <c r="B8949" s="25" t="str">
        <f>IF(A8949="","",VLOOKUP(A8949,Tabulka3[[Číslo registrace  u jednorázové akce]:[Příjmení]],2,0))</f>
        <v/>
      </c>
      <c r="C8949" s="25" t="str">
        <f>IF(A8949="","",VLOOKUP(A8949,Tabulka3[[Číslo registrace  u jednorázové akce]:[Příjmení]],3,0))</f>
        <v/>
      </c>
      <c r="I8949" s="94"/>
      <c r="J8949" s="94"/>
      <c r="L8949" s="15"/>
      <c r="M8949" s="15"/>
      <c r="N8949" s="15"/>
    </row>
    <row r="8950" spans="2:14" s="25" customFormat="1" ht="15" customHeight="1" x14ac:dyDescent="0.3">
      <c r="B8950" s="25" t="str">
        <f>IF(A8950="","",VLOOKUP(A8950,Tabulka3[[Číslo registrace  u jednorázové akce]:[Příjmení]],2,0))</f>
        <v/>
      </c>
      <c r="C8950" s="25" t="str">
        <f>IF(A8950="","",VLOOKUP(A8950,Tabulka3[[Číslo registrace  u jednorázové akce]:[Příjmení]],3,0))</f>
        <v/>
      </c>
      <c r="I8950" s="94"/>
      <c r="J8950" s="94"/>
      <c r="L8950" s="15"/>
      <c r="M8950" s="15"/>
      <c r="N8950" s="15"/>
    </row>
    <row r="8951" spans="2:14" s="25" customFormat="1" ht="15" customHeight="1" x14ac:dyDescent="0.3">
      <c r="B8951" s="25" t="str">
        <f>IF(A8951="","",VLOOKUP(A8951,Tabulka3[[Číslo registrace  u jednorázové akce]:[Příjmení]],2,0))</f>
        <v/>
      </c>
      <c r="C8951" s="25" t="str">
        <f>IF(A8951="","",VLOOKUP(A8951,Tabulka3[[Číslo registrace  u jednorázové akce]:[Příjmení]],3,0))</f>
        <v/>
      </c>
      <c r="I8951" s="94"/>
      <c r="J8951" s="94"/>
      <c r="L8951" s="15"/>
      <c r="M8951" s="15"/>
      <c r="N8951" s="15"/>
    </row>
    <row r="8952" spans="2:14" s="25" customFormat="1" ht="15" customHeight="1" x14ac:dyDescent="0.3">
      <c r="B8952" s="25" t="str">
        <f>IF(A8952="","",VLOOKUP(A8952,Tabulka3[[Číslo registrace  u jednorázové akce]:[Příjmení]],2,0))</f>
        <v/>
      </c>
      <c r="C8952" s="25" t="str">
        <f>IF(A8952="","",VLOOKUP(A8952,Tabulka3[[Číslo registrace  u jednorázové akce]:[Příjmení]],3,0))</f>
        <v/>
      </c>
      <c r="I8952" s="94"/>
      <c r="J8952" s="94"/>
      <c r="L8952" s="15"/>
      <c r="M8952" s="15"/>
      <c r="N8952" s="15"/>
    </row>
    <row r="8953" spans="2:14" s="25" customFormat="1" ht="15" customHeight="1" x14ac:dyDescent="0.3">
      <c r="B8953" s="25" t="str">
        <f>IF(A8953="","",VLOOKUP(A8953,Tabulka3[[Číslo registrace  u jednorázové akce]:[Příjmení]],2,0))</f>
        <v/>
      </c>
      <c r="C8953" s="25" t="str">
        <f>IF(A8953="","",VLOOKUP(A8953,Tabulka3[[Číslo registrace  u jednorázové akce]:[Příjmení]],3,0))</f>
        <v/>
      </c>
      <c r="I8953" s="94"/>
      <c r="J8953" s="94"/>
      <c r="L8953" s="15"/>
      <c r="M8953" s="15"/>
      <c r="N8953" s="15"/>
    </row>
    <row r="8954" spans="2:14" s="25" customFormat="1" ht="15" customHeight="1" x14ac:dyDescent="0.3">
      <c r="B8954" s="25" t="str">
        <f>IF(A8954="","",VLOOKUP(A8954,Tabulka3[[Číslo registrace  u jednorázové akce]:[Příjmení]],2,0))</f>
        <v/>
      </c>
      <c r="C8954" s="25" t="str">
        <f>IF(A8954="","",VLOOKUP(A8954,Tabulka3[[Číslo registrace  u jednorázové akce]:[Příjmení]],3,0))</f>
        <v/>
      </c>
      <c r="I8954" s="94"/>
      <c r="J8954" s="94"/>
      <c r="L8954" s="15"/>
      <c r="M8954" s="15"/>
      <c r="N8954" s="15"/>
    </row>
    <row r="8955" spans="2:14" s="25" customFormat="1" ht="15" customHeight="1" x14ac:dyDescent="0.3">
      <c r="B8955" s="25" t="str">
        <f>IF(A8955="","",VLOOKUP(A8955,Tabulka3[[Číslo registrace  u jednorázové akce]:[Příjmení]],2,0))</f>
        <v/>
      </c>
      <c r="C8955" s="25" t="str">
        <f>IF(A8955="","",VLOOKUP(A8955,Tabulka3[[Číslo registrace  u jednorázové akce]:[Příjmení]],3,0))</f>
        <v/>
      </c>
      <c r="I8955" s="94"/>
      <c r="J8955" s="94"/>
      <c r="L8955" s="15"/>
      <c r="M8955" s="15"/>
      <c r="N8955" s="15"/>
    </row>
    <row r="8956" spans="2:14" s="25" customFormat="1" ht="15" customHeight="1" x14ac:dyDescent="0.3">
      <c r="B8956" s="25" t="str">
        <f>IF(A8956="","",VLOOKUP(A8956,Tabulka3[[Číslo registrace  u jednorázové akce]:[Příjmení]],2,0))</f>
        <v/>
      </c>
      <c r="C8956" s="25" t="str">
        <f>IF(A8956="","",VLOOKUP(A8956,Tabulka3[[Číslo registrace  u jednorázové akce]:[Příjmení]],3,0))</f>
        <v/>
      </c>
      <c r="I8956" s="94"/>
      <c r="J8956" s="94"/>
      <c r="L8956" s="15"/>
      <c r="M8956" s="15"/>
      <c r="N8956" s="15"/>
    </row>
    <row r="8957" spans="2:14" s="25" customFormat="1" ht="15" customHeight="1" x14ac:dyDescent="0.3">
      <c r="B8957" s="25" t="str">
        <f>IF(A8957="","",VLOOKUP(A8957,Tabulka3[[Číslo registrace  u jednorázové akce]:[Příjmení]],2,0))</f>
        <v/>
      </c>
      <c r="C8957" s="25" t="str">
        <f>IF(A8957="","",VLOOKUP(A8957,Tabulka3[[Číslo registrace  u jednorázové akce]:[Příjmení]],3,0))</f>
        <v/>
      </c>
      <c r="I8957" s="94"/>
      <c r="J8957" s="94"/>
      <c r="L8957" s="15"/>
      <c r="M8957" s="15"/>
      <c r="N8957" s="15"/>
    </row>
    <row r="8958" spans="2:14" s="25" customFormat="1" ht="15" customHeight="1" x14ac:dyDescent="0.3">
      <c r="B8958" s="25" t="str">
        <f>IF(A8958="","",VLOOKUP(A8958,Tabulka3[[Číslo registrace  u jednorázové akce]:[Příjmení]],2,0))</f>
        <v/>
      </c>
      <c r="C8958" s="25" t="str">
        <f>IF(A8958="","",VLOOKUP(A8958,Tabulka3[[Číslo registrace  u jednorázové akce]:[Příjmení]],3,0))</f>
        <v/>
      </c>
      <c r="I8958" s="94"/>
      <c r="J8958" s="94"/>
      <c r="L8958" s="15"/>
      <c r="M8958" s="15"/>
      <c r="N8958" s="15"/>
    </row>
    <row r="8959" spans="2:14" s="25" customFormat="1" ht="15" customHeight="1" x14ac:dyDescent="0.3">
      <c r="B8959" s="25" t="str">
        <f>IF(A8959="","",VLOOKUP(A8959,Tabulka3[[Číslo registrace  u jednorázové akce]:[Příjmení]],2,0))</f>
        <v/>
      </c>
      <c r="C8959" s="25" t="str">
        <f>IF(A8959="","",VLOOKUP(A8959,Tabulka3[[Číslo registrace  u jednorázové akce]:[Příjmení]],3,0))</f>
        <v/>
      </c>
      <c r="I8959" s="94"/>
      <c r="J8959" s="94"/>
      <c r="L8959" s="15"/>
      <c r="M8959" s="15"/>
      <c r="N8959" s="15"/>
    </row>
    <row r="8960" spans="2:14" s="25" customFormat="1" ht="15" customHeight="1" x14ac:dyDescent="0.3">
      <c r="B8960" s="25" t="str">
        <f>IF(A8960="","",VLOOKUP(A8960,Tabulka3[[Číslo registrace  u jednorázové akce]:[Příjmení]],2,0))</f>
        <v/>
      </c>
      <c r="C8960" s="25" t="str">
        <f>IF(A8960="","",VLOOKUP(A8960,Tabulka3[[Číslo registrace  u jednorázové akce]:[Příjmení]],3,0))</f>
        <v/>
      </c>
      <c r="I8960" s="94"/>
      <c r="J8960" s="94"/>
      <c r="L8960" s="15"/>
      <c r="M8960" s="15"/>
      <c r="N8960" s="15"/>
    </row>
    <row r="8961" spans="2:14" s="25" customFormat="1" ht="15" customHeight="1" x14ac:dyDescent="0.3">
      <c r="B8961" s="25" t="str">
        <f>IF(A8961="","",VLOOKUP(A8961,Tabulka3[[Číslo registrace  u jednorázové akce]:[Příjmení]],2,0))</f>
        <v/>
      </c>
      <c r="C8961" s="25" t="str">
        <f>IF(A8961="","",VLOOKUP(A8961,Tabulka3[[Číslo registrace  u jednorázové akce]:[Příjmení]],3,0))</f>
        <v/>
      </c>
      <c r="I8961" s="94"/>
      <c r="J8961" s="94"/>
      <c r="L8961" s="15"/>
      <c r="M8961" s="15"/>
      <c r="N8961" s="15"/>
    </row>
    <row r="8962" spans="2:14" s="25" customFormat="1" ht="15" customHeight="1" x14ac:dyDescent="0.3">
      <c r="B8962" s="25" t="str">
        <f>IF(A8962="","",VLOOKUP(A8962,Tabulka3[[Číslo registrace  u jednorázové akce]:[Příjmení]],2,0))</f>
        <v/>
      </c>
      <c r="C8962" s="25" t="str">
        <f>IF(A8962="","",VLOOKUP(A8962,Tabulka3[[Číslo registrace  u jednorázové akce]:[Příjmení]],3,0))</f>
        <v/>
      </c>
      <c r="I8962" s="94"/>
      <c r="J8962" s="94"/>
      <c r="L8962" s="15"/>
      <c r="M8962" s="15"/>
      <c r="N8962" s="15"/>
    </row>
    <row r="8963" spans="2:14" s="25" customFormat="1" ht="15" customHeight="1" x14ac:dyDescent="0.3">
      <c r="B8963" s="25" t="str">
        <f>IF(A8963="","",VLOOKUP(A8963,Tabulka3[[Číslo registrace  u jednorázové akce]:[Příjmení]],2,0))</f>
        <v/>
      </c>
      <c r="C8963" s="25" t="str">
        <f>IF(A8963="","",VLOOKUP(A8963,Tabulka3[[Číslo registrace  u jednorázové akce]:[Příjmení]],3,0))</f>
        <v/>
      </c>
      <c r="I8963" s="94"/>
      <c r="J8963" s="94"/>
      <c r="L8963" s="15"/>
      <c r="M8963" s="15"/>
      <c r="N8963" s="15"/>
    </row>
    <row r="8964" spans="2:14" s="25" customFormat="1" ht="15" customHeight="1" x14ac:dyDescent="0.3">
      <c r="B8964" s="25" t="str">
        <f>IF(A8964="","",VLOOKUP(A8964,Tabulka3[[Číslo registrace  u jednorázové akce]:[Příjmení]],2,0))</f>
        <v/>
      </c>
      <c r="C8964" s="25" t="str">
        <f>IF(A8964="","",VLOOKUP(A8964,Tabulka3[[Číslo registrace  u jednorázové akce]:[Příjmení]],3,0))</f>
        <v/>
      </c>
      <c r="I8964" s="94"/>
      <c r="J8964" s="94"/>
      <c r="L8964" s="15"/>
      <c r="M8964" s="15"/>
      <c r="N8964" s="15"/>
    </row>
    <row r="8965" spans="2:14" s="25" customFormat="1" ht="15" customHeight="1" x14ac:dyDescent="0.3">
      <c r="B8965" s="25" t="str">
        <f>IF(A8965="","",VLOOKUP(A8965,Tabulka3[[Číslo registrace  u jednorázové akce]:[Příjmení]],2,0))</f>
        <v/>
      </c>
      <c r="C8965" s="25" t="str">
        <f>IF(A8965="","",VLOOKUP(A8965,Tabulka3[[Číslo registrace  u jednorázové akce]:[Příjmení]],3,0))</f>
        <v/>
      </c>
      <c r="I8965" s="94"/>
      <c r="J8965" s="94"/>
      <c r="L8965" s="15"/>
      <c r="M8965" s="15"/>
      <c r="N8965" s="15"/>
    </row>
    <row r="8966" spans="2:14" s="25" customFormat="1" ht="15" customHeight="1" x14ac:dyDescent="0.3">
      <c r="B8966" s="25" t="str">
        <f>IF(A8966="","",VLOOKUP(A8966,Tabulka3[[Číslo registrace  u jednorázové akce]:[Příjmení]],2,0))</f>
        <v/>
      </c>
      <c r="C8966" s="25" t="str">
        <f>IF(A8966="","",VLOOKUP(A8966,Tabulka3[[Číslo registrace  u jednorázové akce]:[Příjmení]],3,0))</f>
        <v/>
      </c>
      <c r="I8966" s="94"/>
      <c r="J8966" s="94"/>
      <c r="L8966" s="15"/>
      <c r="M8966" s="15"/>
      <c r="N8966" s="15"/>
    </row>
    <row r="8967" spans="2:14" s="25" customFormat="1" ht="15" customHeight="1" x14ac:dyDescent="0.3">
      <c r="B8967" s="25" t="str">
        <f>IF(A8967="","",VLOOKUP(A8967,Tabulka3[[Číslo registrace  u jednorázové akce]:[Příjmení]],2,0))</f>
        <v/>
      </c>
      <c r="C8967" s="25" t="str">
        <f>IF(A8967="","",VLOOKUP(A8967,Tabulka3[[Číslo registrace  u jednorázové akce]:[Příjmení]],3,0))</f>
        <v/>
      </c>
      <c r="I8967" s="94"/>
      <c r="J8967" s="94"/>
      <c r="L8967" s="15"/>
      <c r="M8967" s="15"/>
      <c r="N8967" s="15"/>
    </row>
    <row r="8968" spans="2:14" s="25" customFormat="1" ht="15" customHeight="1" x14ac:dyDescent="0.3">
      <c r="B8968" s="25" t="str">
        <f>IF(A8968="","",VLOOKUP(A8968,Tabulka3[[Číslo registrace  u jednorázové akce]:[Příjmení]],2,0))</f>
        <v/>
      </c>
      <c r="C8968" s="25" t="str">
        <f>IF(A8968="","",VLOOKUP(A8968,Tabulka3[[Číslo registrace  u jednorázové akce]:[Příjmení]],3,0))</f>
        <v/>
      </c>
      <c r="I8968" s="94"/>
      <c r="J8968" s="94"/>
      <c r="L8968" s="15"/>
      <c r="M8968" s="15"/>
      <c r="N8968" s="15"/>
    </row>
    <row r="8969" spans="2:14" s="25" customFormat="1" ht="15" customHeight="1" x14ac:dyDescent="0.3">
      <c r="B8969" s="25" t="str">
        <f>IF(A8969="","",VLOOKUP(A8969,Tabulka3[[Číslo registrace  u jednorázové akce]:[Příjmení]],2,0))</f>
        <v/>
      </c>
      <c r="C8969" s="25" t="str">
        <f>IF(A8969="","",VLOOKUP(A8969,Tabulka3[[Číslo registrace  u jednorázové akce]:[Příjmení]],3,0))</f>
        <v/>
      </c>
      <c r="I8969" s="94"/>
      <c r="J8969" s="94"/>
      <c r="L8969" s="15"/>
      <c r="M8969" s="15"/>
      <c r="N8969" s="15"/>
    </row>
    <row r="8970" spans="2:14" s="25" customFormat="1" ht="15" customHeight="1" x14ac:dyDescent="0.3">
      <c r="B8970" s="25" t="str">
        <f>IF(A8970="","",VLOOKUP(A8970,Tabulka3[[Číslo registrace  u jednorázové akce]:[Příjmení]],2,0))</f>
        <v/>
      </c>
      <c r="C8970" s="25" t="str">
        <f>IF(A8970="","",VLOOKUP(A8970,Tabulka3[[Číslo registrace  u jednorázové akce]:[Příjmení]],3,0))</f>
        <v/>
      </c>
      <c r="I8970" s="94"/>
      <c r="J8970" s="94"/>
      <c r="L8970" s="15"/>
      <c r="M8970" s="15"/>
      <c r="N8970" s="15"/>
    </row>
    <row r="8971" spans="2:14" s="25" customFormat="1" ht="15" customHeight="1" x14ac:dyDescent="0.3">
      <c r="B8971" s="25" t="str">
        <f>IF(A8971="","",VLOOKUP(A8971,Tabulka3[[Číslo registrace  u jednorázové akce]:[Příjmení]],2,0))</f>
        <v/>
      </c>
      <c r="C8971" s="25" t="str">
        <f>IF(A8971="","",VLOOKUP(A8971,Tabulka3[[Číslo registrace  u jednorázové akce]:[Příjmení]],3,0))</f>
        <v/>
      </c>
      <c r="I8971" s="94"/>
      <c r="J8971" s="94"/>
      <c r="L8971" s="15"/>
      <c r="M8971" s="15"/>
      <c r="N8971" s="15"/>
    </row>
    <row r="8972" spans="2:14" s="25" customFormat="1" ht="15" customHeight="1" x14ac:dyDescent="0.3">
      <c r="B8972" s="25" t="str">
        <f>IF(A8972="","",VLOOKUP(A8972,Tabulka3[[Číslo registrace  u jednorázové akce]:[Příjmení]],2,0))</f>
        <v/>
      </c>
      <c r="C8972" s="25" t="str">
        <f>IF(A8972="","",VLOOKUP(A8972,Tabulka3[[Číslo registrace  u jednorázové akce]:[Příjmení]],3,0))</f>
        <v/>
      </c>
      <c r="I8972" s="94"/>
      <c r="J8972" s="94"/>
      <c r="L8972" s="15"/>
      <c r="M8972" s="15"/>
      <c r="N8972" s="15"/>
    </row>
    <row r="8973" spans="2:14" s="25" customFormat="1" ht="15" customHeight="1" x14ac:dyDescent="0.3">
      <c r="B8973" s="25" t="str">
        <f>IF(A8973="","",VLOOKUP(A8973,Tabulka3[[Číslo registrace  u jednorázové akce]:[Příjmení]],2,0))</f>
        <v/>
      </c>
      <c r="C8973" s="25" t="str">
        <f>IF(A8973="","",VLOOKUP(A8973,Tabulka3[[Číslo registrace  u jednorázové akce]:[Příjmení]],3,0))</f>
        <v/>
      </c>
      <c r="I8973" s="94"/>
      <c r="J8973" s="94"/>
      <c r="L8973" s="15"/>
      <c r="M8973" s="15"/>
      <c r="N8973" s="15"/>
    </row>
    <row r="8974" spans="2:14" s="25" customFormat="1" ht="15" customHeight="1" x14ac:dyDescent="0.3">
      <c r="B8974" s="25" t="str">
        <f>IF(A8974="","",VLOOKUP(A8974,Tabulka3[[Číslo registrace  u jednorázové akce]:[Příjmení]],2,0))</f>
        <v/>
      </c>
      <c r="C8974" s="25" t="str">
        <f>IF(A8974="","",VLOOKUP(A8974,Tabulka3[[Číslo registrace  u jednorázové akce]:[Příjmení]],3,0))</f>
        <v/>
      </c>
      <c r="I8974" s="94"/>
      <c r="J8974" s="94"/>
      <c r="L8974" s="15"/>
      <c r="M8974" s="15"/>
      <c r="N8974" s="15"/>
    </row>
    <row r="8975" spans="2:14" s="25" customFormat="1" ht="15" customHeight="1" x14ac:dyDescent="0.3">
      <c r="B8975" s="25" t="str">
        <f>IF(A8975="","",VLOOKUP(A8975,Tabulka3[[Číslo registrace  u jednorázové akce]:[Příjmení]],2,0))</f>
        <v/>
      </c>
      <c r="C8975" s="25" t="str">
        <f>IF(A8975="","",VLOOKUP(A8975,Tabulka3[[Číslo registrace  u jednorázové akce]:[Příjmení]],3,0))</f>
        <v/>
      </c>
      <c r="I8975" s="94"/>
      <c r="J8975" s="94"/>
      <c r="L8975" s="15"/>
      <c r="M8975" s="15"/>
      <c r="N8975" s="15"/>
    </row>
    <row r="8976" spans="2:14" s="25" customFormat="1" ht="15" customHeight="1" x14ac:dyDescent="0.3">
      <c r="B8976" s="25" t="str">
        <f>IF(A8976="","",VLOOKUP(A8976,Tabulka3[[Číslo registrace  u jednorázové akce]:[Příjmení]],2,0))</f>
        <v/>
      </c>
      <c r="C8976" s="25" t="str">
        <f>IF(A8976="","",VLOOKUP(A8976,Tabulka3[[Číslo registrace  u jednorázové akce]:[Příjmení]],3,0))</f>
        <v/>
      </c>
      <c r="I8976" s="94"/>
      <c r="J8976" s="94"/>
      <c r="L8976" s="15"/>
      <c r="M8976" s="15"/>
      <c r="N8976" s="15"/>
    </row>
    <row r="8977" spans="2:14" s="25" customFormat="1" ht="15" customHeight="1" x14ac:dyDescent="0.3">
      <c r="B8977" s="25" t="str">
        <f>IF(A8977="","",VLOOKUP(A8977,Tabulka3[[Číslo registrace  u jednorázové akce]:[Příjmení]],2,0))</f>
        <v/>
      </c>
      <c r="C8977" s="25" t="str">
        <f>IF(A8977="","",VLOOKUP(A8977,Tabulka3[[Číslo registrace  u jednorázové akce]:[Příjmení]],3,0))</f>
        <v/>
      </c>
      <c r="I8977" s="94"/>
      <c r="J8977" s="94"/>
      <c r="L8977" s="15"/>
      <c r="M8977" s="15"/>
      <c r="N8977" s="15"/>
    </row>
    <row r="8978" spans="2:14" s="25" customFormat="1" ht="15" customHeight="1" x14ac:dyDescent="0.3">
      <c r="B8978" s="25" t="str">
        <f>IF(A8978="","",VLOOKUP(A8978,Tabulka3[[Číslo registrace  u jednorázové akce]:[Příjmení]],2,0))</f>
        <v/>
      </c>
      <c r="C8978" s="25" t="str">
        <f>IF(A8978="","",VLOOKUP(A8978,Tabulka3[[Číslo registrace  u jednorázové akce]:[Příjmení]],3,0))</f>
        <v/>
      </c>
      <c r="I8978" s="94"/>
      <c r="J8978" s="94"/>
      <c r="L8978" s="15"/>
      <c r="M8978" s="15"/>
      <c r="N8978" s="15"/>
    </row>
    <row r="8979" spans="2:14" s="25" customFormat="1" ht="15" customHeight="1" x14ac:dyDescent="0.3">
      <c r="B8979" s="25" t="str">
        <f>IF(A8979="","",VLOOKUP(A8979,Tabulka3[[Číslo registrace  u jednorázové akce]:[Příjmení]],2,0))</f>
        <v/>
      </c>
      <c r="C8979" s="25" t="str">
        <f>IF(A8979="","",VLOOKUP(A8979,Tabulka3[[Číslo registrace  u jednorázové akce]:[Příjmení]],3,0))</f>
        <v/>
      </c>
      <c r="I8979" s="94"/>
      <c r="J8979" s="94"/>
      <c r="L8979" s="15"/>
      <c r="M8979" s="15"/>
      <c r="N8979" s="15"/>
    </row>
    <row r="8980" spans="2:14" s="25" customFormat="1" ht="15" customHeight="1" x14ac:dyDescent="0.3">
      <c r="B8980" s="25" t="str">
        <f>IF(A8980="","",VLOOKUP(A8980,Tabulka3[[Číslo registrace  u jednorázové akce]:[Příjmení]],2,0))</f>
        <v/>
      </c>
      <c r="C8980" s="25" t="str">
        <f>IF(A8980="","",VLOOKUP(A8980,Tabulka3[[Číslo registrace  u jednorázové akce]:[Příjmení]],3,0))</f>
        <v/>
      </c>
      <c r="I8980" s="94"/>
      <c r="J8980" s="94"/>
      <c r="L8980" s="15"/>
      <c r="M8980" s="15"/>
      <c r="N8980" s="15"/>
    </row>
    <row r="8981" spans="2:14" s="25" customFormat="1" ht="15" customHeight="1" x14ac:dyDescent="0.3">
      <c r="B8981" s="25" t="str">
        <f>IF(A8981="","",VLOOKUP(A8981,Tabulka3[[Číslo registrace  u jednorázové akce]:[Příjmení]],2,0))</f>
        <v/>
      </c>
      <c r="C8981" s="25" t="str">
        <f>IF(A8981="","",VLOOKUP(A8981,Tabulka3[[Číslo registrace  u jednorázové akce]:[Příjmení]],3,0))</f>
        <v/>
      </c>
      <c r="I8981" s="94"/>
      <c r="J8981" s="94"/>
      <c r="L8981" s="15"/>
      <c r="M8981" s="15"/>
      <c r="N8981" s="15"/>
    </row>
    <row r="8982" spans="2:14" s="25" customFormat="1" ht="15" customHeight="1" x14ac:dyDescent="0.3">
      <c r="B8982" s="25" t="str">
        <f>IF(A8982="","",VLOOKUP(A8982,Tabulka3[[Číslo registrace  u jednorázové akce]:[Příjmení]],2,0))</f>
        <v/>
      </c>
      <c r="C8982" s="25" t="str">
        <f>IF(A8982="","",VLOOKUP(A8982,Tabulka3[[Číslo registrace  u jednorázové akce]:[Příjmení]],3,0))</f>
        <v/>
      </c>
      <c r="I8982" s="94"/>
      <c r="J8982" s="94"/>
      <c r="L8982" s="15"/>
      <c r="M8982" s="15"/>
      <c r="N8982" s="15"/>
    </row>
    <row r="8983" spans="2:14" s="25" customFormat="1" ht="15" customHeight="1" x14ac:dyDescent="0.3">
      <c r="B8983" s="25" t="str">
        <f>IF(A8983="","",VLOOKUP(A8983,Tabulka3[[Číslo registrace  u jednorázové akce]:[Příjmení]],2,0))</f>
        <v/>
      </c>
      <c r="C8983" s="25" t="str">
        <f>IF(A8983="","",VLOOKUP(A8983,Tabulka3[[Číslo registrace  u jednorázové akce]:[Příjmení]],3,0))</f>
        <v/>
      </c>
      <c r="I8983" s="94"/>
      <c r="J8983" s="94"/>
      <c r="L8983" s="15"/>
      <c r="M8983" s="15"/>
      <c r="N8983" s="15"/>
    </row>
    <row r="8984" spans="2:14" s="25" customFormat="1" ht="15" customHeight="1" x14ac:dyDescent="0.3">
      <c r="B8984" s="25" t="str">
        <f>IF(A8984="","",VLOOKUP(A8984,Tabulka3[[Číslo registrace  u jednorázové akce]:[Příjmení]],2,0))</f>
        <v/>
      </c>
      <c r="C8984" s="25" t="str">
        <f>IF(A8984="","",VLOOKUP(A8984,Tabulka3[[Číslo registrace  u jednorázové akce]:[Příjmení]],3,0))</f>
        <v/>
      </c>
      <c r="I8984" s="94"/>
      <c r="J8984" s="94"/>
      <c r="L8984" s="15"/>
      <c r="M8984" s="15"/>
      <c r="N8984" s="15"/>
    </row>
    <row r="8985" spans="2:14" s="25" customFormat="1" ht="15" customHeight="1" x14ac:dyDescent="0.3">
      <c r="B8985" s="25" t="str">
        <f>IF(A8985="","",VLOOKUP(A8985,Tabulka3[[Číslo registrace  u jednorázové akce]:[Příjmení]],2,0))</f>
        <v/>
      </c>
      <c r="C8985" s="25" t="str">
        <f>IF(A8985="","",VLOOKUP(A8985,Tabulka3[[Číslo registrace  u jednorázové akce]:[Příjmení]],3,0))</f>
        <v/>
      </c>
      <c r="I8985" s="94"/>
      <c r="J8985" s="94"/>
      <c r="L8985" s="15"/>
      <c r="M8985" s="15"/>
      <c r="N8985" s="15"/>
    </row>
    <row r="8986" spans="2:14" s="25" customFormat="1" ht="15" customHeight="1" x14ac:dyDescent="0.3">
      <c r="B8986" s="25" t="str">
        <f>IF(A8986="","",VLOOKUP(A8986,Tabulka3[[Číslo registrace  u jednorázové akce]:[Příjmení]],2,0))</f>
        <v/>
      </c>
      <c r="C8986" s="25" t="str">
        <f>IF(A8986="","",VLOOKUP(A8986,Tabulka3[[Číslo registrace  u jednorázové akce]:[Příjmení]],3,0))</f>
        <v/>
      </c>
      <c r="I8986" s="94"/>
      <c r="J8986" s="94"/>
      <c r="L8986" s="15"/>
      <c r="M8986" s="15"/>
      <c r="N8986" s="15"/>
    </row>
    <row r="8987" spans="2:14" s="25" customFormat="1" ht="15" customHeight="1" x14ac:dyDescent="0.3">
      <c r="B8987" s="25" t="str">
        <f>IF(A8987="","",VLOOKUP(A8987,Tabulka3[[Číslo registrace  u jednorázové akce]:[Příjmení]],2,0))</f>
        <v/>
      </c>
      <c r="C8987" s="25" t="str">
        <f>IF(A8987="","",VLOOKUP(A8987,Tabulka3[[Číslo registrace  u jednorázové akce]:[Příjmení]],3,0))</f>
        <v/>
      </c>
      <c r="I8987" s="94"/>
      <c r="J8987" s="94"/>
      <c r="L8987" s="15"/>
      <c r="M8987" s="15"/>
      <c r="N8987" s="15"/>
    </row>
    <row r="8988" spans="2:14" s="25" customFormat="1" ht="15" customHeight="1" x14ac:dyDescent="0.3">
      <c r="B8988" s="25" t="str">
        <f>IF(A8988="","",VLOOKUP(A8988,Tabulka3[[Číslo registrace  u jednorázové akce]:[Příjmení]],2,0))</f>
        <v/>
      </c>
      <c r="C8988" s="25" t="str">
        <f>IF(A8988="","",VLOOKUP(A8988,Tabulka3[[Číslo registrace  u jednorázové akce]:[Příjmení]],3,0))</f>
        <v/>
      </c>
      <c r="I8988" s="94"/>
      <c r="J8988" s="94"/>
      <c r="L8988" s="15"/>
      <c r="M8988" s="15"/>
      <c r="N8988" s="15"/>
    </row>
    <row r="8989" spans="2:14" s="25" customFormat="1" ht="15" customHeight="1" x14ac:dyDescent="0.3">
      <c r="B8989" s="25" t="str">
        <f>IF(A8989="","",VLOOKUP(A8989,Tabulka3[[Číslo registrace  u jednorázové akce]:[Příjmení]],2,0))</f>
        <v/>
      </c>
      <c r="C8989" s="25" t="str">
        <f>IF(A8989="","",VLOOKUP(A8989,Tabulka3[[Číslo registrace  u jednorázové akce]:[Příjmení]],3,0))</f>
        <v/>
      </c>
      <c r="I8989" s="94"/>
      <c r="J8989" s="94"/>
      <c r="L8989" s="15"/>
      <c r="M8989" s="15"/>
      <c r="N8989" s="15"/>
    </row>
    <row r="8990" spans="2:14" s="25" customFormat="1" ht="15" customHeight="1" x14ac:dyDescent="0.3">
      <c r="B8990" s="25" t="str">
        <f>IF(A8990="","",VLOOKUP(A8990,Tabulka3[[Číslo registrace  u jednorázové akce]:[Příjmení]],2,0))</f>
        <v/>
      </c>
      <c r="C8990" s="25" t="str">
        <f>IF(A8990="","",VLOOKUP(A8990,Tabulka3[[Číslo registrace  u jednorázové akce]:[Příjmení]],3,0))</f>
        <v/>
      </c>
      <c r="I8990" s="94"/>
      <c r="J8990" s="94"/>
      <c r="L8990" s="15"/>
      <c r="M8990" s="15"/>
      <c r="N8990" s="15"/>
    </row>
    <row r="8991" spans="2:14" s="25" customFormat="1" ht="15" customHeight="1" x14ac:dyDescent="0.3">
      <c r="B8991" s="25" t="str">
        <f>IF(A8991="","",VLOOKUP(A8991,Tabulka3[[Číslo registrace  u jednorázové akce]:[Příjmení]],2,0))</f>
        <v/>
      </c>
      <c r="C8991" s="25" t="str">
        <f>IF(A8991="","",VLOOKUP(A8991,Tabulka3[[Číslo registrace  u jednorázové akce]:[Příjmení]],3,0))</f>
        <v/>
      </c>
      <c r="I8991" s="94"/>
      <c r="J8991" s="94"/>
      <c r="L8991" s="15"/>
      <c r="M8991" s="15"/>
      <c r="N8991" s="15"/>
    </row>
    <row r="8992" spans="2:14" s="25" customFormat="1" ht="15" customHeight="1" x14ac:dyDescent="0.3">
      <c r="B8992" s="25" t="str">
        <f>IF(A8992="","",VLOOKUP(A8992,Tabulka3[[Číslo registrace  u jednorázové akce]:[Příjmení]],2,0))</f>
        <v/>
      </c>
      <c r="C8992" s="25" t="str">
        <f>IF(A8992="","",VLOOKUP(A8992,Tabulka3[[Číslo registrace  u jednorázové akce]:[Příjmení]],3,0))</f>
        <v/>
      </c>
      <c r="I8992" s="94"/>
      <c r="J8992" s="94"/>
      <c r="L8992" s="15"/>
      <c r="M8992" s="15"/>
      <c r="N8992" s="15"/>
    </row>
    <row r="8993" spans="2:14" s="25" customFormat="1" ht="15" customHeight="1" x14ac:dyDescent="0.3">
      <c r="B8993" s="25" t="str">
        <f>IF(A8993="","",VLOOKUP(A8993,Tabulka3[[Číslo registrace  u jednorázové akce]:[Příjmení]],2,0))</f>
        <v/>
      </c>
      <c r="C8993" s="25" t="str">
        <f>IF(A8993="","",VLOOKUP(A8993,Tabulka3[[Číslo registrace  u jednorázové akce]:[Příjmení]],3,0))</f>
        <v/>
      </c>
      <c r="I8993" s="94"/>
      <c r="J8993" s="94"/>
      <c r="L8993" s="15"/>
      <c r="M8993" s="15"/>
      <c r="N8993" s="15"/>
    </row>
    <row r="8994" spans="2:14" s="25" customFormat="1" ht="15" customHeight="1" x14ac:dyDescent="0.3">
      <c r="B8994" s="25" t="str">
        <f>IF(A8994="","",VLOOKUP(A8994,Tabulka3[[Číslo registrace  u jednorázové akce]:[Příjmení]],2,0))</f>
        <v/>
      </c>
      <c r="C8994" s="25" t="str">
        <f>IF(A8994="","",VLOOKUP(A8994,Tabulka3[[Číslo registrace  u jednorázové akce]:[Příjmení]],3,0))</f>
        <v/>
      </c>
      <c r="I8994" s="94"/>
      <c r="J8994" s="94"/>
      <c r="L8994" s="15"/>
      <c r="M8994" s="15"/>
      <c r="N8994" s="15"/>
    </row>
    <row r="8995" spans="2:14" s="25" customFormat="1" ht="15" customHeight="1" x14ac:dyDescent="0.3">
      <c r="B8995" s="25" t="str">
        <f>IF(A8995="","",VLOOKUP(A8995,Tabulka3[[Číslo registrace  u jednorázové akce]:[Příjmení]],2,0))</f>
        <v/>
      </c>
      <c r="C8995" s="25" t="str">
        <f>IF(A8995="","",VLOOKUP(A8995,Tabulka3[[Číslo registrace  u jednorázové akce]:[Příjmení]],3,0))</f>
        <v/>
      </c>
      <c r="I8995" s="94"/>
      <c r="J8995" s="94"/>
      <c r="L8995" s="15"/>
      <c r="M8995" s="15"/>
      <c r="N8995" s="15"/>
    </row>
    <row r="8996" spans="2:14" s="25" customFormat="1" ht="15" customHeight="1" x14ac:dyDescent="0.3">
      <c r="B8996" s="25" t="str">
        <f>IF(A8996="","",VLOOKUP(A8996,Tabulka3[[Číslo registrace  u jednorázové akce]:[Příjmení]],2,0))</f>
        <v/>
      </c>
      <c r="C8996" s="25" t="str">
        <f>IF(A8996="","",VLOOKUP(A8996,Tabulka3[[Číslo registrace  u jednorázové akce]:[Příjmení]],3,0))</f>
        <v/>
      </c>
      <c r="I8996" s="94"/>
      <c r="J8996" s="94"/>
      <c r="L8996" s="15"/>
      <c r="M8996" s="15"/>
      <c r="N8996" s="15"/>
    </row>
  </sheetData>
  <sheetProtection algorithmName="SHA-512" hashValue="dz7cqMGIUoviDXZpKdK4DrWGq2v3pOaGtfqHxq4QPc42zNA2FRhYUEV6hA0dS4Eqnpuft2hRi4xSxxwvz6KURg==" saltValue="gJ6Ugug1GrfKmajhV02OOA==" spinCount="100000" sheet="1" objects="1" scenarios="1" formatCells="0" formatColumns="0" sort="0" autoFilter="0"/>
  <mergeCells count="2">
    <mergeCell ref="A2:C2"/>
    <mergeCell ref="D2:K2"/>
  </mergeCells>
  <conditionalFormatting sqref="A5:A6">
    <cfRule type="duplicateValues" dxfId="45" priority="2"/>
  </conditionalFormatting>
  <conditionalFormatting sqref="A8:A10">
    <cfRule type="duplicateValues" dxfId="44" priority="3"/>
  </conditionalFormatting>
  <conditionalFormatting sqref="A12:A15">
    <cfRule type="duplicateValues" dxfId="43" priority="4"/>
  </conditionalFormatting>
  <conditionalFormatting sqref="A17:A20">
    <cfRule type="duplicateValues" dxfId="42" priority="5"/>
  </conditionalFormatting>
  <conditionalFormatting sqref="A22:A25">
    <cfRule type="duplicateValues" dxfId="41" priority="1"/>
  </conditionalFormatting>
  <conditionalFormatting sqref="I5:I6">
    <cfRule type="expression" dxfId="40" priority="71">
      <formula>AND($I5=$L$12,$J5=$M$5)</formula>
    </cfRule>
    <cfRule type="expression" dxfId="39" priority="72">
      <formula>AND($I5=$L$12,$J5=$M$6)</formula>
    </cfRule>
    <cfRule type="expression" dxfId="38" priority="73">
      <formula>AND($I5=$L$12,$J5=$M$7)</formula>
    </cfRule>
    <cfRule type="expression" dxfId="37" priority="74">
      <formula>AND($I5=$L$12,$J5=$M$8)</formula>
    </cfRule>
    <cfRule type="expression" dxfId="36" priority="75">
      <formula>AND($I5=$L$11,$J5=$M$8)</formula>
    </cfRule>
    <cfRule type="expression" dxfId="35" priority="76">
      <formula>AND($I5=$L$11,$J5=$M$7)</formula>
    </cfRule>
    <cfRule type="expression" dxfId="34" priority="77">
      <formula>AND($I5=$L$11,$J5=$M$6)</formula>
    </cfRule>
    <cfRule type="expression" dxfId="33" priority="78">
      <formula>AND($I5=$L$11,$J5=$M$5)</formula>
    </cfRule>
    <cfRule type="expression" dxfId="32" priority="79">
      <formula>AND($I5=$L$7,$J5=$M$6)</formula>
    </cfRule>
    <cfRule type="expression" dxfId="31" priority="80">
      <formula>AND($I5=$L$7,$J5=$M$5)</formula>
    </cfRule>
    <cfRule type="expression" dxfId="30" priority="81">
      <formula>AND($I5=$L$6,$J5=$M$7)</formula>
    </cfRule>
    <cfRule type="expression" dxfId="29" priority="82">
      <formula>AND($I5=$L$5,$J5=$M$7)</formula>
    </cfRule>
    <cfRule type="expression" dxfId="28" priority="83">
      <formula>AND($I5=$L$7,$J5=$M$8)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BBBB4EC-BCC8-4194-8444-9D690F9BC441}">
          <x14:formula1>
            <xm:f>List1!$C$3:$C$6</xm:f>
          </x14:formula1>
          <xm:sqref>K4:K6 K8:K10 K12:K14 K17:K20 K22:K8996</xm:sqref>
        </x14:dataValidation>
        <x14:dataValidation type="list" allowBlank="1" showInputMessage="1" showErrorMessage="1" xr:uid="{5000F037-3642-4EA7-95ED-3C7195EB3A35}">
          <x14:formula1>
            <xm:f>List1!$C$3:$C$7</xm:f>
          </x14:formula1>
          <xm:sqref>K7 K11 K16 K21</xm:sqref>
        </x14:dataValidation>
        <x14:dataValidation type="list" allowBlank="1" showInputMessage="1" showErrorMessage="1" xr:uid="{C485CDB1-C4EC-4C41-B8F4-242F41CAADE9}">
          <x14:formula1>
            <xm:f>List1!$B$3:$B$7</xm:f>
          </x14:formula1>
          <xm:sqref>J4:J14 J16:J8996</xm:sqref>
        </x14:dataValidation>
        <x14:dataValidation type="list" allowBlank="1" showInputMessage="1" showErrorMessage="1" xr:uid="{F44E66F3-93B8-41C9-9599-F0055D23A7DE}">
          <x14:formula1>
            <xm:f>List1!$A$3:$A$11</xm:f>
          </x14:formula1>
          <xm:sqref>I4:I14 I16:I8996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8CEF2-A721-4B3E-B0F8-1955368BAEB4}">
  <sheetPr>
    <tabColor theme="9" tint="-0.499984740745262"/>
  </sheetPr>
  <dimension ref="A1:K31"/>
  <sheetViews>
    <sheetView zoomScale="105" zoomScaleNormal="105" workbookViewId="0">
      <selection activeCell="C12" sqref="C12"/>
    </sheetView>
  </sheetViews>
  <sheetFormatPr defaultColWidth="8.77734375" defaultRowHeight="14.4" x14ac:dyDescent="0.3"/>
  <cols>
    <col min="1" max="1" width="10.44140625" style="24" customWidth="1"/>
    <col min="2" max="2" width="14.44140625" style="24" customWidth="1"/>
    <col min="3" max="3" width="21.109375" style="24" customWidth="1"/>
    <col min="4" max="4" width="10.44140625" style="24" bestFit="1" customWidth="1"/>
    <col min="5" max="5" width="26.6640625" style="24" customWidth="1"/>
    <col min="6" max="6" width="12.109375" style="24" customWidth="1"/>
    <col min="7" max="7" width="21" style="24" bestFit="1" customWidth="1"/>
    <col min="8" max="8" width="8" style="24" customWidth="1"/>
    <col min="9" max="9" width="36.77734375" style="24" bestFit="1" customWidth="1"/>
    <col min="10" max="10" width="33" style="24" bestFit="1" customWidth="1"/>
    <col min="11" max="11" width="8.44140625" style="24" customWidth="1"/>
    <col min="12" max="16384" width="8.77734375" style="24"/>
  </cols>
  <sheetData>
    <row r="1" spans="1:11" ht="28.5" customHeight="1" x14ac:dyDescent="0.4">
      <c r="A1" s="129" t="s">
        <v>125</v>
      </c>
      <c r="B1"/>
      <c r="C1"/>
      <c r="D1"/>
      <c r="E1"/>
      <c r="F1"/>
      <c r="G1"/>
      <c r="H1"/>
      <c r="I1"/>
      <c r="J1"/>
      <c r="K1"/>
    </row>
    <row r="2" spans="1:11" x14ac:dyDescent="0.3">
      <c r="A2" s="130" t="s">
        <v>171</v>
      </c>
      <c r="B2"/>
      <c r="C2"/>
      <c r="D2"/>
      <c r="E2"/>
      <c r="F2"/>
      <c r="G2"/>
      <c r="H2"/>
      <c r="I2"/>
      <c r="J2"/>
      <c r="K2"/>
    </row>
    <row r="3" spans="1:11" s="25" customFormat="1" ht="46.8" customHeight="1" thickBot="1" x14ac:dyDescent="0.35">
      <c r="A3" s="131" t="s">
        <v>128</v>
      </c>
      <c r="B3" s="131" t="s">
        <v>1</v>
      </c>
      <c r="C3" s="131" t="s">
        <v>2</v>
      </c>
      <c r="D3" s="135" t="s">
        <v>55</v>
      </c>
      <c r="E3" s="136" t="s">
        <v>102</v>
      </c>
      <c r="F3" s="137" t="s">
        <v>172</v>
      </c>
      <c r="G3" s="138" t="s">
        <v>54</v>
      </c>
      <c r="H3" s="136" t="s">
        <v>41</v>
      </c>
      <c r="I3" s="136" t="s">
        <v>42</v>
      </c>
      <c r="J3" s="136" t="s">
        <v>43</v>
      </c>
      <c r="K3" s="136" t="s">
        <v>44</v>
      </c>
    </row>
    <row r="4" spans="1:11" x14ac:dyDescent="0.3">
      <c r="A4" s="132"/>
      <c r="B4" s="153" t="str">
        <f>IF(A4="","",VLOOKUP(A4,Tabulka3[[Číslo registrace  u jednorázové akce]:[Příjmení]],2,0))</f>
        <v/>
      </c>
      <c r="C4" s="153" t="str">
        <f>IF(A4="","",VLOOKUP(A4,Tabulka3[[Číslo registrace  u jednorázové akce]:[Příjmení]],3,0))</f>
        <v/>
      </c>
      <c r="D4" s="139">
        <v>45558</v>
      </c>
      <c r="E4" s="140" t="s">
        <v>166</v>
      </c>
      <c r="F4" s="141">
        <v>35</v>
      </c>
      <c r="G4" s="141" t="s">
        <v>167</v>
      </c>
      <c r="H4" s="152">
        <v>12</v>
      </c>
      <c r="I4" s="143" t="s">
        <v>10</v>
      </c>
      <c r="J4" s="143" t="s">
        <v>20</v>
      </c>
      <c r="K4" s="141" t="s">
        <v>30</v>
      </c>
    </row>
    <row r="5" spans="1:11" x14ac:dyDescent="0.3">
      <c r="A5" s="111" t="s">
        <v>134</v>
      </c>
      <c r="B5" s="154" t="e">
        <f>IF(A5="","",VLOOKUP(A5,Tabulka3[[Číslo registrace  u jednorázové akce]:[Příjmení]],2,0))</f>
        <v>#N/A</v>
      </c>
      <c r="C5" s="154" t="e">
        <f>IF(A5="","",VLOOKUP(A5,Tabulka3[[Číslo registrace  u jednorázové akce]:[Příjmení]],3,0))</f>
        <v>#N/A</v>
      </c>
      <c r="D5" s="132"/>
      <c r="E5" s="133"/>
      <c r="F5" s="132"/>
      <c r="G5" s="132"/>
      <c r="H5" s="25">
        <v>3</v>
      </c>
      <c r="I5" s="132"/>
      <c r="J5" s="132"/>
      <c r="K5" s="132"/>
    </row>
    <row r="6" spans="1:11" x14ac:dyDescent="0.3">
      <c r="A6" s="111" t="s">
        <v>137</v>
      </c>
      <c r="B6" s="154" t="e">
        <f>IF(A6="","",VLOOKUP(A6,Tabulka3[[Číslo registrace  u jednorázové akce]:[Příjmení]],2,0))</f>
        <v>#N/A</v>
      </c>
      <c r="C6" s="154" t="e">
        <f>IF(A6="","",VLOOKUP(A6,Tabulka3[[Číslo registrace  u jednorázové akce]:[Příjmení]],3,0))</f>
        <v>#N/A</v>
      </c>
      <c r="D6" s="132"/>
      <c r="E6" s="133"/>
      <c r="F6" s="132"/>
      <c r="G6" s="132"/>
      <c r="H6" s="25">
        <v>3</v>
      </c>
      <c r="I6" s="134"/>
      <c r="J6" s="132"/>
      <c r="K6" s="132"/>
    </row>
    <row r="7" spans="1:11" x14ac:dyDescent="0.3">
      <c r="A7" s="111" t="s">
        <v>136</v>
      </c>
      <c r="B7" s="154" t="e">
        <f>IF(A7="","",VLOOKUP(A7,Tabulka3[[Číslo registrace  u jednorázové akce]:[Příjmení]],2,0))</f>
        <v>#N/A</v>
      </c>
      <c r="C7" s="154" t="e">
        <f>IF(A7="","",VLOOKUP(A7,Tabulka3[[Číslo registrace  u jednorázové akce]:[Příjmení]],3,0))</f>
        <v>#N/A</v>
      </c>
      <c r="D7" s="132"/>
      <c r="E7" s="133"/>
      <c r="F7" s="132"/>
      <c r="G7" s="132"/>
      <c r="H7" s="25">
        <v>1.5</v>
      </c>
      <c r="I7" s="134"/>
      <c r="J7" s="132"/>
      <c r="K7" s="132"/>
    </row>
    <row r="8" spans="1:11" x14ac:dyDescent="0.3">
      <c r="A8" s="111" t="s">
        <v>165</v>
      </c>
      <c r="B8" s="154" t="e">
        <f>IF(A8="","",VLOOKUP(A8,Tabulka3[[Číslo registrace  u jednorázové akce]:[Příjmení]],2,0))</f>
        <v>#N/A</v>
      </c>
      <c r="C8" s="154" t="e">
        <f>IF(A8="","",VLOOKUP(A8,Tabulka3[[Číslo registrace  u jednorázové akce]:[Příjmení]],3,0))</f>
        <v>#N/A</v>
      </c>
      <c r="D8" s="132"/>
      <c r="E8" s="133"/>
      <c r="F8" s="132"/>
      <c r="G8" s="132"/>
      <c r="H8" s="25">
        <v>4.5</v>
      </c>
      <c r="I8" s="134"/>
      <c r="J8" s="132"/>
      <c r="K8" s="132"/>
    </row>
    <row r="9" spans="1:11" x14ac:dyDescent="0.3">
      <c r="A9" s="111"/>
      <c r="B9" s="154" t="str">
        <f>IF(A9="","",VLOOKUP(A9,Tabulka3[[Číslo registrace  u jednorázové akce]:[Příjmení]],2,0))</f>
        <v/>
      </c>
      <c r="C9" s="154" t="str">
        <f>IF(A9="","",VLOOKUP(A9,Tabulka3[[Číslo registrace  u jednorázové akce]:[Příjmení]],3,0))</f>
        <v/>
      </c>
      <c r="D9" s="132"/>
      <c r="E9" s="133"/>
      <c r="F9" s="132"/>
      <c r="G9" s="132"/>
      <c r="H9" s="25"/>
      <c r="I9" s="134"/>
      <c r="J9" s="132"/>
      <c r="K9" s="132"/>
    </row>
    <row r="10" spans="1:11" x14ac:dyDescent="0.3">
      <c r="A10" s="111"/>
      <c r="B10" s="154" t="str">
        <f>IF(A10="","",VLOOKUP(A10,Tabulka3[[Číslo registrace  u jednorázové akce]:[Příjmení]],2,0))</f>
        <v/>
      </c>
      <c r="C10" s="154" t="str">
        <f>IF(A10="","",VLOOKUP(A10,Tabulka3[[Číslo registrace  u jednorázové akce]:[Příjmení]],3,0))</f>
        <v/>
      </c>
      <c r="D10" s="132"/>
      <c r="E10" s="133"/>
      <c r="F10" s="132"/>
      <c r="G10" s="132"/>
      <c r="H10" s="25"/>
      <c r="I10" s="134"/>
      <c r="J10" s="132"/>
      <c r="K10" s="132"/>
    </row>
    <row r="11" spans="1:11" x14ac:dyDescent="0.3">
      <c r="B11" s="155" t="str">
        <f>IF(A11="","",VLOOKUP(A11,Tabulka3[[Číslo registrace  u jednorázové akce]:[Příjmení]],2,0))</f>
        <v/>
      </c>
      <c r="C11" s="155" t="str">
        <f>IF(A11="","",VLOOKUP(A11,Tabulka3[[Číslo registrace  u jednorázové akce]:[Příjmení]],3,0))</f>
        <v/>
      </c>
      <c r="D11" s="132"/>
      <c r="E11" s="133"/>
      <c r="F11" s="132"/>
      <c r="G11" s="132"/>
      <c r="H11" s="25"/>
      <c r="I11" s="134"/>
      <c r="J11" s="132"/>
      <c r="K11" s="132"/>
    </row>
    <row r="12" spans="1:11" x14ac:dyDescent="0.3">
      <c r="B12" s="155" t="str">
        <f>IF(A12="","",VLOOKUP(A12,Tabulka3[[Číslo registrace  u jednorázové akce]:[Příjmení]],2,0))</f>
        <v/>
      </c>
      <c r="C12" s="155" t="str">
        <f>IF(A12="","",VLOOKUP(A12,Tabulka3[[Číslo registrace  u jednorázové akce]:[Příjmení]],3,0))</f>
        <v/>
      </c>
      <c r="D12" s="132"/>
      <c r="E12" s="133"/>
      <c r="F12" s="132"/>
      <c r="G12" s="132"/>
      <c r="H12" s="25"/>
      <c r="I12" s="134"/>
      <c r="J12" s="132"/>
      <c r="K12" s="132"/>
    </row>
    <row r="13" spans="1:11" x14ac:dyDescent="0.3">
      <c r="B13" s="155" t="str">
        <f>IF(A13="","",VLOOKUP(A13,Tabulka3[[Číslo registrace  u jednorázové akce]:[Příjmení]],2,0))</f>
        <v/>
      </c>
      <c r="C13" s="155" t="str">
        <f>IF(A13="","",VLOOKUP(A13,Tabulka3[[Číslo registrace  u jednorázové akce]:[Příjmení]],3,0))</f>
        <v/>
      </c>
      <c r="D13" s="132"/>
      <c r="E13" s="133"/>
      <c r="F13" s="132"/>
      <c r="G13" s="132"/>
      <c r="H13" s="25"/>
      <c r="I13" s="134"/>
      <c r="J13" s="132"/>
      <c r="K13" s="132"/>
    </row>
    <row r="14" spans="1:11" x14ac:dyDescent="0.3">
      <c r="B14" s="155" t="str">
        <f>IF(A14="","",VLOOKUP(A14,Tabulka3[[Číslo registrace  u jednorázové akce]:[Příjmení]],2,0))</f>
        <v/>
      </c>
      <c r="C14" s="155" t="str">
        <f>IF(A14="","",VLOOKUP(A14,Tabulka3[[Číslo registrace  u jednorázové akce]:[Příjmení]],3,0))</f>
        <v/>
      </c>
      <c r="D14" s="132"/>
      <c r="E14" s="133"/>
      <c r="F14" s="132"/>
      <c r="G14" s="132"/>
      <c r="H14" s="25"/>
      <c r="I14" s="134"/>
      <c r="J14" s="132"/>
      <c r="K14" s="132"/>
    </row>
    <row r="15" spans="1:11" x14ac:dyDescent="0.3">
      <c r="B15" s="155" t="str">
        <f>IF(A15="","",VLOOKUP(A15,Tabulka3[[Číslo registrace  u jednorázové akce]:[Příjmení]],2,0))</f>
        <v/>
      </c>
      <c r="C15" s="155" t="str">
        <f>IF(A15="","",VLOOKUP(A15,Tabulka3[[Číslo registrace  u jednorázové akce]:[Příjmení]],3,0))</f>
        <v/>
      </c>
      <c r="D15" s="132"/>
      <c r="E15" s="133"/>
      <c r="F15" s="132"/>
      <c r="G15" s="132"/>
      <c r="H15" s="25"/>
      <c r="I15" s="134"/>
      <c r="J15" s="132"/>
      <c r="K15" s="132"/>
    </row>
    <row r="16" spans="1:11" x14ac:dyDescent="0.3">
      <c r="B16" s="155" t="str">
        <f>IF(A16="","",VLOOKUP(A16,Tabulka3[[Číslo registrace  u jednorázové akce]:[Příjmení]],2,0))</f>
        <v/>
      </c>
      <c r="C16" s="155" t="str">
        <f>IF(A16="","",VLOOKUP(A16,Tabulka3[[Číslo registrace  u jednorázové akce]:[Příjmení]],3,0))</f>
        <v/>
      </c>
      <c r="D16" s="132"/>
      <c r="E16" s="133"/>
      <c r="F16" s="132"/>
      <c r="G16" s="132"/>
      <c r="H16" s="25"/>
      <c r="I16" s="134"/>
      <c r="J16" s="132"/>
      <c r="K16" s="132"/>
    </row>
    <row r="17" spans="2:11" x14ac:dyDescent="0.3">
      <c r="B17" s="155" t="str">
        <f>IF(A17="","",VLOOKUP(A17,Tabulka3[[Číslo registrace  u jednorázové akce]:[Příjmení]],2,0))</f>
        <v/>
      </c>
      <c r="C17" s="155" t="str">
        <f>IF(A17="","",VLOOKUP(A17,Tabulka3[[Číslo registrace  u jednorázové akce]:[Příjmení]],3,0))</f>
        <v/>
      </c>
      <c r="D17" s="132"/>
      <c r="E17" s="133"/>
      <c r="F17" s="132"/>
      <c r="G17" s="132"/>
      <c r="H17" s="25"/>
      <c r="I17" s="134"/>
      <c r="J17" s="132"/>
      <c r="K17" s="132"/>
    </row>
    <row r="18" spans="2:11" x14ac:dyDescent="0.3">
      <c r="B18" s="155" t="str">
        <f>IF(A18="","",VLOOKUP(A18,Tabulka3[[Číslo registrace  u jednorázové akce]:[Příjmení]],2,0))</f>
        <v/>
      </c>
      <c r="C18" s="155" t="str">
        <f>IF(A18="","",VLOOKUP(A18,Tabulka3[[Číslo registrace  u jednorázové akce]:[Příjmení]],3,0))</f>
        <v/>
      </c>
      <c r="D18" s="132"/>
      <c r="E18" s="133"/>
      <c r="F18" s="132"/>
      <c r="G18" s="132"/>
      <c r="H18" s="25"/>
      <c r="I18" s="134"/>
      <c r="J18" s="132"/>
      <c r="K18" s="132"/>
    </row>
    <row r="19" spans="2:11" x14ac:dyDescent="0.3">
      <c r="B19" s="155" t="str">
        <f>IF(A19="","",VLOOKUP(A19,Tabulka3[[Číslo registrace  u jednorázové akce]:[Příjmení]],2,0))</f>
        <v/>
      </c>
      <c r="C19" s="155" t="str">
        <f>IF(A19="","",VLOOKUP(A19,Tabulka3[[Číslo registrace  u jednorázové akce]:[Příjmení]],3,0))</f>
        <v/>
      </c>
      <c r="D19" s="132"/>
      <c r="E19" s="133"/>
      <c r="F19" s="132"/>
      <c r="G19" s="132"/>
      <c r="H19" s="25"/>
      <c r="I19" s="134"/>
      <c r="J19" s="132"/>
      <c r="K19" s="132"/>
    </row>
    <row r="20" spans="2:11" x14ac:dyDescent="0.3">
      <c r="B20" s="155" t="str">
        <f>IF(A20="","",VLOOKUP(A20,Tabulka3[[Číslo registrace  u jednorázové akce]:[Příjmení]],2,0))</f>
        <v/>
      </c>
      <c r="C20" s="155" t="str">
        <f>IF(A20="","",VLOOKUP(A20,Tabulka3[[Číslo registrace  u jednorázové akce]:[Příjmení]],3,0))</f>
        <v/>
      </c>
      <c r="D20" s="132"/>
      <c r="E20" s="133"/>
      <c r="F20" s="132"/>
      <c r="G20" s="132"/>
      <c r="H20" s="25"/>
      <c r="I20" s="134"/>
      <c r="J20" s="132"/>
      <c r="K20" s="132"/>
    </row>
    <row r="21" spans="2:11" x14ac:dyDescent="0.3">
      <c r="B21" s="155" t="str">
        <f>IF(A21="","",VLOOKUP(A21,Tabulka3[[Číslo registrace  u jednorázové akce]:[Příjmení]],2,0))</f>
        <v/>
      </c>
      <c r="C21" s="155" t="str">
        <f>IF(A21="","",VLOOKUP(A21,Tabulka3[[Číslo registrace  u jednorázové akce]:[Příjmení]],3,0))</f>
        <v/>
      </c>
      <c r="D21" s="132"/>
      <c r="E21" s="133"/>
      <c r="F21" s="132"/>
      <c r="G21" s="132"/>
      <c r="H21" s="25"/>
      <c r="I21" s="134"/>
      <c r="J21" s="132"/>
      <c r="K21" s="132"/>
    </row>
    <row r="22" spans="2:11" x14ac:dyDescent="0.3">
      <c r="B22" s="155" t="str">
        <f>IF(A22="","",VLOOKUP(A22,Tabulka3[[Číslo registrace  u jednorázové akce]:[Příjmení]],2,0))</f>
        <v/>
      </c>
      <c r="C22" s="155" t="str">
        <f>IF(A22="","",VLOOKUP(A22,Tabulka3[[Číslo registrace  u jednorázové akce]:[Příjmení]],3,0))</f>
        <v/>
      </c>
      <c r="D22" s="132"/>
      <c r="E22" s="133"/>
      <c r="F22" s="132"/>
      <c r="G22" s="132"/>
      <c r="H22" s="25"/>
      <c r="I22" s="134"/>
      <c r="J22" s="132"/>
      <c r="K22" s="132"/>
    </row>
    <row r="23" spans="2:11" x14ac:dyDescent="0.3">
      <c r="B23" s="155" t="str">
        <f>IF(A23="","",VLOOKUP(A23,Tabulka3[[Číslo registrace  u jednorázové akce]:[Příjmení]],2,0))</f>
        <v/>
      </c>
      <c r="C23" s="155" t="str">
        <f>IF(A23="","",VLOOKUP(A23,Tabulka3[[Číslo registrace  u jednorázové akce]:[Příjmení]],3,0))</f>
        <v/>
      </c>
      <c r="D23" s="132"/>
      <c r="E23" s="133"/>
      <c r="F23" s="132"/>
      <c r="G23" s="132"/>
      <c r="H23" s="25"/>
      <c r="I23" s="134"/>
      <c r="J23" s="132"/>
      <c r="K23" s="132"/>
    </row>
    <row r="24" spans="2:11" x14ac:dyDescent="0.3">
      <c r="B24" s="155" t="str">
        <f>IF(A24="","",VLOOKUP(A24,Tabulka3[[Číslo registrace  u jednorázové akce]:[Příjmení]],2,0))</f>
        <v/>
      </c>
      <c r="C24" s="155" t="str">
        <f>IF(A24="","",VLOOKUP(A24,Tabulka3[[Číslo registrace  u jednorázové akce]:[Příjmení]],3,0))</f>
        <v/>
      </c>
      <c r="D24" s="132"/>
      <c r="E24" s="133"/>
      <c r="F24" s="132"/>
      <c r="G24" s="132"/>
      <c r="H24" s="25"/>
      <c r="I24" s="134"/>
      <c r="J24" s="132"/>
      <c r="K24" s="132"/>
    </row>
    <row r="25" spans="2:11" x14ac:dyDescent="0.3">
      <c r="B25" s="155" t="str">
        <f>IF(A25="","",VLOOKUP(A25,Tabulka3[[Číslo registrace  u jednorázové akce]:[Příjmení]],2,0))</f>
        <v/>
      </c>
      <c r="C25" s="155" t="str">
        <f>IF(A25="","",VLOOKUP(A25,Tabulka3[[Číslo registrace  u jednorázové akce]:[Příjmení]],3,0))</f>
        <v/>
      </c>
      <c r="D25" s="132"/>
      <c r="E25" s="133"/>
      <c r="F25" s="132"/>
      <c r="G25" s="132"/>
      <c r="H25" s="25"/>
      <c r="I25" s="134"/>
      <c r="J25" s="132"/>
      <c r="K25" s="132"/>
    </row>
    <row r="26" spans="2:11" x14ac:dyDescent="0.3">
      <c r="B26" s="155" t="str">
        <f>IF(A26="","",VLOOKUP(A26,Tabulka3[[Číslo registrace  u jednorázové akce]:[Příjmení]],2,0))</f>
        <v/>
      </c>
      <c r="C26" s="155" t="str">
        <f>IF(A26="","",VLOOKUP(A26,Tabulka3[[Číslo registrace  u jednorázové akce]:[Příjmení]],3,0))</f>
        <v/>
      </c>
      <c r="D26" s="132"/>
      <c r="E26" s="133"/>
      <c r="F26" s="132"/>
      <c r="G26" s="132"/>
      <c r="H26" s="25"/>
      <c r="I26" s="134"/>
      <c r="J26" s="132"/>
      <c r="K26" s="132"/>
    </row>
    <row r="27" spans="2:11" x14ac:dyDescent="0.3">
      <c r="B27" s="155" t="str">
        <f>IF(A27="","",VLOOKUP(A27,Tabulka3[[Číslo registrace  u jednorázové akce]:[Příjmení]],2,0))</f>
        <v/>
      </c>
      <c r="C27" s="155" t="str">
        <f>IF(A27="","",VLOOKUP(A27,Tabulka3[[Číslo registrace  u jednorázové akce]:[Příjmení]],3,0))</f>
        <v/>
      </c>
      <c r="D27" s="132"/>
      <c r="E27" s="133"/>
      <c r="F27" s="132"/>
      <c r="G27" s="132"/>
      <c r="H27" s="25"/>
      <c r="I27" s="134"/>
      <c r="J27" s="132"/>
      <c r="K27" s="132"/>
    </row>
    <row r="28" spans="2:11" x14ac:dyDescent="0.3">
      <c r="B28" s="155" t="str">
        <f>IF(A28="","",VLOOKUP(A28,Tabulka3[[Číslo registrace  u jednorázové akce]:[Příjmení]],2,0))</f>
        <v/>
      </c>
      <c r="C28" s="155" t="str">
        <f>IF(A28="","",VLOOKUP(A28,Tabulka3[[Číslo registrace  u jednorázové akce]:[Příjmení]],3,0))</f>
        <v/>
      </c>
      <c r="D28" s="132"/>
      <c r="E28" s="133"/>
      <c r="F28" s="132"/>
      <c r="G28" s="132"/>
      <c r="H28" s="25"/>
      <c r="I28" s="134"/>
      <c r="J28" s="132"/>
      <c r="K28" s="132"/>
    </row>
    <row r="29" spans="2:11" x14ac:dyDescent="0.3">
      <c r="B29" s="155" t="str">
        <f>IF(A29="","",VLOOKUP(A29,Tabulka3[[Číslo registrace  u jednorázové akce]:[Příjmení]],2,0))</f>
        <v/>
      </c>
      <c r="C29" s="155" t="str">
        <f>IF(A29="","",VLOOKUP(A29,Tabulka3[[Číslo registrace  u jednorázové akce]:[Příjmení]],3,0))</f>
        <v/>
      </c>
      <c r="D29" s="132"/>
      <c r="E29" s="133"/>
      <c r="F29" s="132"/>
      <c r="G29" s="132"/>
      <c r="H29" s="25"/>
      <c r="I29" s="134"/>
      <c r="J29" s="132"/>
      <c r="K29" s="132"/>
    </row>
    <row r="30" spans="2:11" x14ac:dyDescent="0.3">
      <c r="B30" s="155" t="str">
        <f>IF(A30="","",VLOOKUP(A30,Tabulka3[[Číslo registrace  u jednorázové akce]:[Příjmení]],2,0))</f>
        <v/>
      </c>
      <c r="C30" s="155" t="str">
        <f>IF(A30="","",VLOOKUP(A30,Tabulka3[[Číslo registrace  u jednorázové akce]:[Příjmení]],3,0))</f>
        <v/>
      </c>
      <c r="D30" s="132"/>
      <c r="E30" s="133"/>
      <c r="F30" s="132"/>
      <c r="G30" s="132"/>
      <c r="H30" s="25"/>
      <c r="I30" s="134"/>
      <c r="J30" s="132"/>
      <c r="K30" s="132"/>
    </row>
    <row r="31" spans="2:11" x14ac:dyDescent="0.3">
      <c r="B31" s="155" t="str">
        <f>IF(A31="","",VLOOKUP(A31,Tabulka3[[Číslo registrace  u jednorázové akce]:[Příjmení]],2,0))</f>
        <v/>
      </c>
      <c r="C31" s="155" t="str">
        <f>IF(A31="","",VLOOKUP(A31,Tabulka3[[Číslo registrace  u jednorázové akce]:[Příjmení]],3,0))</f>
        <v/>
      </c>
      <c r="D31" s="132"/>
      <c r="E31" s="133"/>
      <c r="F31" s="132"/>
      <c r="G31" s="132"/>
      <c r="H31" s="25"/>
      <c r="I31" s="134"/>
      <c r="J31" s="132"/>
      <c r="K31" s="132"/>
    </row>
  </sheetData>
  <sheetProtection algorithmName="SHA-512" hashValue="xXrnjlS+dV2U6Rd1XV8neqdl5GAz03thpXgU2me+SQu4fitCBUyJ3SZpnfCLvRkcwH2Q6vii+m7sRkvZblyrMw==" saltValue="oXSK1BKWZTIlezFNeReqqA==" spinCount="100000" sheet="1" objects="1" scenarios="1" formatCells="0" formatColumns="0" formatRows="0" sort="0" autoFilter="0"/>
  <phoneticPr fontId="4" type="noConversion"/>
  <conditionalFormatting sqref="A5:A8">
    <cfRule type="duplicateValues" dxfId="14" priority="1"/>
  </conditionalFormatting>
  <conditionalFormatting sqref="A9:A10">
    <cfRule type="duplicateValues" dxfId="13" priority="2"/>
  </conditionalFormatting>
  <pageMargins left="0.7" right="0.7" top="0.78740157499999996" bottom="0.78740157499999996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AD6E5B1-42E4-4B7F-BE21-7D93AD513529}">
          <x14:formula1>
            <xm:f>List1!$C$3:$C$7</xm:f>
          </x14:formula1>
          <xm:sqref>K4</xm:sqref>
        </x14:dataValidation>
        <x14:dataValidation type="list" allowBlank="1" showInputMessage="1" showErrorMessage="1" xr:uid="{C13CE326-9EBD-4362-B6BB-1A366935084C}">
          <x14:formula1>
            <xm:f>List1!$A$3:$A$11</xm:f>
          </x14:formula1>
          <xm:sqref>I4:I31</xm:sqref>
        </x14:dataValidation>
        <x14:dataValidation type="list" allowBlank="1" showInputMessage="1" showErrorMessage="1" xr:uid="{D5D2766F-7526-4046-AD21-6F80DB195204}">
          <x14:formula1>
            <xm:f>List1!$C$3:$C$6</xm:f>
          </x14:formula1>
          <xm:sqref>K5:K31</xm:sqref>
        </x14:dataValidation>
        <x14:dataValidation type="list" allowBlank="1" showInputMessage="1" showErrorMessage="1" xr:uid="{93E4537F-7C16-4DA6-BF3F-FA20DA35DAF0}">
          <x14:formula1>
            <xm:f>List1!$B$3:$B$7</xm:f>
          </x14:formula1>
          <xm:sqref>J4:J31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70768-5473-48A7-AB95-A7D13A386EAA}">
  <dimension ref="A1:H103"/>
  <sheetViews>
    <sheetView topLeftCell="A58" zoomScale="105" zoomScaleNormal="105" workbookViewId="0">
      <selection activeCell="D66" sqref="D66"/>
    </sheetView>
  </sheetViews>
  <sheetFormatPr defaultColWidth="8.77734375" defaultRowHeight="14.4" x14ac:dyDescent="0.3"/>
  <cols>
    <col min="1" max="1" width="15.77734375" customWidth="1"/>
    <col min="2" max="2" width="17.77734375" customWidth="1"/>
    <col min="3" max="3" width="20.44140625" customWidth="1"/>
    <col min="4" max="8" width="15.77734375" customWidth="1"/>
    <col min="14" max="21" width="10.44140625" customWidth="1"/>
  </cols>
  <sheetData>
    <row r="1" spans="1:8" ht="15.6" x14ac:dyDescent="0.3">
      <c r="A1" s="21" t="s">
        <v>104</v>
      </c>
    </row>
    <row r="2" spans="1:8" ht="15.6" x14ac:dyDescent="0.3">
      <c r="A2" s="21"/>
    </row>
    <row r="3" spans="1:8" x14ac:dyDescent="0.3">
      <c r="A3" s="13" t="s">
        <v>105</v>
      </c>
    </row>
    <row r="4" spans="1:8" x14ac:dyDescent="0.3">
      <c r="A4" s="195" t="s">
        <v>177</v>
      </c>
      <c r="B4" s="196"/>
      <c r="C4" s="185" t="s">
        <v>36</v>
      </c>
      <c r="D4" s="185" t="s">
        <v>37</v>
      </c>
      <c r="E4" s="185"/>
      <c r="F4" s="185"/>
      <c r="G4" s="185"/>
      <c r="H4" s="185"/>
    </row>
    <row r="5" spans="1:8" x14ac:dyDescent="0.3">
      <c r="A5" s="197"/>
      <c r="B5" s="198"/>
      <c r="C5" s="185"/>
      <c r="D5" s="185" t="s">
        <v>22</v>
      </c>
      <c r="E5" s="185" t="s">
        <v>24</v>
      </c>
      <c r="F5" s="185"/>
      <c r="G5" s="185"/>
      <c r="H5" s="185"/>
    </row>
    <row r="6" spans="1:8" ht="43.2" x14ac:dyDescent="0.3">
      <c r="A6" s="199"/>
      <c r="B6" s="200"/>
      <c r="C6" s="185"/>
      <c r="D6" s="185"/>
      <c r="E6" s="3" t="s">
        <v>17</v>
      </c>
      <c r="F6" s="3" t="s">
        <v>18</v>
      </c>
      <c r="G6" s="3" t="s">
        <v>20</v>
      </c>
      <c r="H6" s="3" t="s">
        <v>19</v>
      </c>
    </row>
    <row r="7" spans="1:8" ht="14.55" customHeight="1" x14ac:dyDescent="0.3">
      <c r="A7" s="194" t="s">
        <v>25</v>
      </c>
      <c r="B7" s="194"/>
      <c r="C7" s="4" t="s">
        <v>26</v>
      </c>
      <c r="D7" s="4">
        <v>1</v>
      </c>
      <c r="E7" s="4">
        <v>2</v>
      </c>
      <c r="F7" s="4">
        <v>3</v>
      </c>
      <c r="G7" s="4">
        <v>4</v>
      </c>
      <c r="H7" s="4">
        <v>5</v>
      </c>
    </row>
    <row r="8" spans="1:8" ht="44.25" customHeight="1" x14ac:dyDescent="0.3">
      <c r="A8" s="193" t="s">
        <v>21</v>
      </c>
      <c r="B8" s="193"/>
      <c r="C8" s="20">
        <v>131</v>
      </c>
      <c r="D8" s="5" cm="1">
        <f t="array" ref="D8">SUM(IF(LEN('Evidence pravidelné činnosti'!A4:A1000)&gt;0, 1/COUNTIF('Evidence pravidelné činnosti'!A4:A1000, 'Evidence pravidelné činnosti'!A4:A1000)))</f>
        <v>2.0000000000000004</v>
      </c>
      <c r="E8" s="6"/>
      <c r="F8" s="6"/>
      <c r="G8" s="6"/>
      <c r="H8" s="6"/>
    </row>
    <row r="9" spans="1:8" ht="28.8" x14ac:dyDescent="0.3">
      <c r="A9" s="193" t="s">
        <v>38</v>
      </c>
      <c r="B9" s="1" t="s">
        <v>8</v>
      </c>
      <c r="C9" s="20">
        <v>132</v>
      </c>
      <c r="D9" s="6"/>
      <c r="E9" s="7">
        <f>COUNTIFS('Evidence pravidelné činnosti'!H:H, "Interní obory pro dospělé", 'Evidence pravidelné činnosti'!I:I, "Akutní lůžková péče standardní",'Evidence pravidelné činnosti'!O:O, "1")</f>
        <v>19</v>
      </c>
      <c r="F9" s="7">
        <f>COUNTIFS('Evidence pravidelné činnosti'!H:H, "Interní obory pro dospělé", 'Evidence pravidelné činnosti'!I:I, "Akutní lůžková péče intenzivní",'Evidence pravidelné činnosti'!O:O, "1")</f>
        <v>0</v>
      </c>
      <c r="G9" s="6"/>
      <c r="H9" s="7">
        <f>COUNTIFS('Evidence pravidelné činnosti'!H:H, "Interní obory pro dospělé", 'Evidence pravidelné činnosti'!I:I, "Specializované ambulance a stacionáře",'Evidence pravidelné činnosti'!O:O, "1")</f>
        <v>0</v>
      </c>
    </row>
    <row r="10" spans="1:8" ht="14.55" customHeight="1" x14ac:dyDescent="0.3">
      <c r="A10" s="193"/>
      <c r="B10" s="1" t="s">
        <v>9</v>
      </c>
      <c r="C10" s="20">
        <v>133</v>
      </c>
      <c r="D10" s="6"/>
      <c r="E10" s="7">
        <f>COUNTIFS('Evidence pravidelné činnosti'!H:H, "Chirurgické obory pro dospělé", 'Evidence pravidelné činnosti'!I:I, "Akutní lůžková péče standardní",'Evidence pravidelné činnosti'!O:O, "1")</f>
        <v>0</v>
      </c>
      <c r="F10" s="7">
        <f>COUNTIFS('Evidence pravidelné činnosti'!H:H, "Chirurgické obory pro dospělé", 'Evidence pravidelné činnosti'!I:I, "Akutní lůžková péče intenzivní",'Evidence pravidelné činnosti'!O:O, "1")</f>
        <v>0</v>
      </c>
      <c r="G10" s="6"/>
      <c r="H10" s="7">
        <f>COUNTIFS('Evidence pravidelné činnosti'!H:H, "Chirurgické obory pro dospělé", 'Evidence pravidelné činnosti'!I:I, "Specializované ambulance a stacionáře",'Evidence pravidelné činnosti'!O:O, "1")</f>
        <v>0</v>
      </c>
    </row>
    <row r="11" spans="1:8" ht="28.95" customHeight="1" x14ac:dyDescent="0.3">
      <c r="A11" s="193"/>
      <c r="B11" s="1" t="s">
        <v>10</v>
      </c>
      <c r="C11" s="20">
        <v>134</v>
      </c>
      <c r="D11" s="6"/>
      <c r="E11" s="6"/>
      <c r="F11" s="6"/>
      <c r="G11" s="7">
        <f>COUNTIFS('Evidence pravidelné činnosti'!H:H, "Interní a chirurgické obory pro dospělé", 'Evidence pravidelné činnosti'!I:I, "Následná a dlouhodobá lůžková péče",'Evidence pravidelné činnosti'!O:O, "1")</f>
        <v>0</v>
      </c>
      <c r="H11" s="6"/>
    </row>
    <row r="12" spans="1:8" ht="43.2" x14ac:dyDescent="0.3">
      <c r="A12" s="193"/>
      <c r="B12" s="1" t="s">
        <v>11</v>
      </c>
      <c r="C12" s="20">
        <v>135</v>
      </c>
      <c r="D12" s="6"/>
      <c r="E12" s="7">
        <f>COUNTIFS('Evidence pravidelné činnosti'!H:H, "Všeobecná a specializovaná péče pro děti", 'Evidence pravidelné činnosti'!I:I, "Akutní lůžková péče standardní",'Evidence pravidelné činnosti'!O:O, "1")</f>
        <v>0</v>
      </c>
      <c r="F12" s="7">
        <f>COUNTIFS('Evidence pravidelné činnosti'!H:H, "Všeobecná a specializovaná péče pro děti", 'Evidence pravidelné činnosti'!I:I, "Akutní lůžková péče intenzivní",'Evidence pravidelné činnosti'!O:O, "1")</f>
        <v>0</v>
      </c>
      <c r="G12" s="7">
        <f>COUNTIFS('Evidence pravidelné činnosti'!H:H, "Všeobecná a specializovaná péče pro děti", 'Evidence pravidelné činnosti'!I:I, "Následná a dlouhodobá lůžková péče",'Evidence pravidelné činnosti'!O:O, "1")</f>
        <v>0</v>
      </c>
      <c r="H12" s="7">
        <f>COUNTIFS('Evidence pravidelné činnosti'!H:H, "Všeobecná a specializovaná péče pro děti", 'Evidence pravidelné činnosti'!I:I, "Specializované ambulance a stacionáře",'Evidence pravidelné činnosti'!O:O, "1")</f>
        <v>0</v>
      </c>
    </row>
    <row r="13" spans="1:8" ht="43.5" customHeight="1" x14ac:dyDescent="0.3">
      <c r="A13" s="193"/>
      <c r="B13" s="1" t="s">
        <v>12</v>
      </c>
      <c r="C13" s="20">
        <v>136</v>
      </c>
      <c r="D13" s="6"/>
      <c r="E13" s="7">
        <f>COUNTIFS('Evidence pravidelné činnosti'!H:H, "Psychiatrie pro dospělé", 'Evidence pravidelné činnosti'!I:I, "Akutní lůžková péče standardní",'Evidence pravidelné činnosti'!O:O, "1")</f>
        <v>0</v>
      </c>
      <c r="F13" s="7">
        <f>COUNTIFS('Evidence pravidelné činnosti'!H:H, "Psychiatrie pro dospělé", 'Evidence pravidelné činnosti'!I:I, "Akutní lůžková péče intenzivní",'Evidence pravidelné činnosti'!O:O, "1")</f>
        <v>0</v>
      </c>
      <c r="G13" s="7">
        <f>COUNTIFS('Evidence pravidelné činnosti'!H:H, "Psychiatrie pro dospělé", 'Evidence pravidelné činnosti'!I:I, "Následná a dlouhodobá lůžková péče",'Evidence pravidelné činnosti'!O:O, "1")</f>
        <v>0</v>
      </c>
      <c r="H13" s="7">
        <f>COUNTIFS('Evidence pravidelné činnosti'!H:H, "Psychiatrie pro dospělé", 'Evidence pravidelné činnosti'!I:I, "Specializované ambulance a stacionáře",'Evidence pravidelné činnosti'!O:O, "1")</f>
        <v>0</v>
      </c>
    </row>
    <row r="14" spans="1:8" x14ac:dyDescent="0.3">
      <c r="A14" s="193"/>
      <c r="B14" s="1" t="s">
        <v>13</v>
      </c>
      <c r="C14" s="20">
        <v>137</v>
      </c>
      <c r="D14" s="6"/>
      <c r="E14" s="7">
        <f>COUNTIFS('Evidence pravidelné činnosti'!H:H, "Gerontopsychiatrie", 'Evidence pravidelné činnosti'!I:I, "Akutní lůžková péče standardní",'Evidence pravidelné činnosti'!O:O, "1")</f>
        <v>0</v>
      </c>
      <c r="F14" s="7">
        <f>COUNTIFS('Evidence pravidelné činnosti'!H:H, "Gerontopsychiatrie", 'Evidence pravidelné činnosti'!I:I, "Akutní lůžková péče intenzivní",'Evidence pravidelné činnosti'!O:O, "1")</f>
        <v>0</v>
      </c>
      <c r="G14" s="7">
        <f>COUNTIFS('Evidence pravidelné činnosti'!H:H, "Gerontopsychiatrie", 'Evidence pravidelné činnosti'!I:I, "Následná a dlouhodobá lůžková péče",'Evidence pravidelné činnosti'!O:O, "1")</f>
        <v>0</v>
      </c>
      <c r="H14" s="7">
        <f>COUNTIFS('Evidence pravidelné činnosti'!H:H, "Gerontopsychiatrie", 'Evidence pravidelné činnosti'!I:I, "Specializované ambulance a stacionáře",'Evidence pravidelné činnosti'!O:O, "1")</f>
        <v>0</v>
      </c>
    </row>
    <row r="15" spans="1:8" x14ac:dyDescent="0.3">
      <c r="A15" s="193"/>
      <c r="B15" s="1" t="s">
        <v>14</v>
      </c>
      <c r="C15" s="20">
        <v>138</v>
      </c>
      <c r="D15" s="6"/>
      <c r="E15" s="7">
        <f>COUNTIFS('Evidence pravidelné činnosti'!H:H, "Psychiatrie dětská", 'Evidence pravidelné činnosti'!I:I, "Akutní lůžková péče standardní",'Evidence pravidelné činnosti'!O:O, "1")</f>
        <v>0</v>
      </c>
      <c r="F15" s="7">
        <f>COUNTIFS('Evidence pravidelné činnosti'!H:H, "Psychiatrie dětská", 'Evidence pravidelné činnosti'!I:I, "Akutní lůžková péče intenzivní",'Evidence pravidelné činnosti'!O:O, "1")</f>
        <v>0</v>
      </c>
      <c r="G15" s="7">
        <f>COUNTIFS('Evidence pravidelné činnosti'!H:H, "Psychiatrie dětská", 'Evidence pravidelné činnosti'!I:I, "Následná a dlouhodobá lůžková péče",'Evidence pravidelné činnosti'!O:O, "1")</f>
        <v>0</v>
      </c>
      <c r="H15" s="7">
        <f>COUNTIFS('Evidence pravidelné činnosti'!H:H, "Psychiatrie dětská", 'Evidence pravidelné činnosti'!I:I, "Specializované ambulance a stacionáře",'Evidence pravidelné činnosti'!O:O, "1")</f>
        <v>0</v>
      </c>
    </row>
    <row r="16" spans="1:8" ht="28.95" customHeight="1" x14ac:dyDescent="0.3">
      <c r="A16" s="193"/>
      <c r="B16" s="1" t="s">
        <v>15</v>
      </c>
      <c r="C16" s="20">
        <v>139</v>
      </c>
      <c r="D16" s="7">
        <f>COUNTIFS('Evidence pravidelné činnosti'!H:H, "Dětská centra při PZS", 'Evidence pravidelné činnosti'!I:I, "",'Evidence pravidelné činnosti'!O:O, "1")</f>
        <v>0</v>
      </c>
      <c r="E16" s="6"/>
      <c r="F16" s="6"/>
      <c r="G16" s="6"/>
      <c r="H16" s="6"/>
    </row>
    <row r="17" spans="1:8" x14ac:dyDescent="0.3">
      <c r="A17" s="193"/>
      <c r="B17" s="1" t="s">
        <v>16</v>
      </c>
      <c r="C17" s="20">
        <v>140</v>
      </c>
      <c r="D17" s="7">
        <f>COUNTIFS('Evidence pravidelné činnosti'!H:H, "Ostatní", 'Evidence pravidelné činnosti'!I:I, "",'Evidence pravidelné činnosti'!O:O, "1")</f>
        <v>0</v>
      </c>
      <c r="E17" s="6"/>
      <c r="F17" s="6"/>
      <c r="G17" s="6"/>
      <c r="H17" s="6"/>
    </row>
    <row r="18" spans="1:8" x14ac:dyDescent="0.3">
      <c r="A18" s="193" t="s">
        <v>168</v>
      </c>
      <c r="B18" s="1" t="s">
        <v>30</v>
      </c>
      <c r="C18" s="20">
        <v>141</v>
      </c>
      <c r="D18" s="12">
        <f>COUNTIFS('Evidence pravidelné činnosti'!J:J, "Linie A", 'Evidence pravidelné činnosti'!O:O, 1, 'Evidence pravidelné činnosti'!M:M, 1,'Evidence pravidelné činnosti'!O:O, "1")</f>
        <v>19</v>
      </c>
      <c r="E18" s="6"/>
      <c r="F18" s="6"/>
      <c r="G18" s="6"/>
      <c r="H18" s="6"/>
    </row>
    <row r="19" spans="1:8" x14ac:dyDescent="0.3">
      <c r="A19" s="193"/>
      <c r="B19" s="1" t="s">
        <v>31</v>
      </c>
      <c r="C19" s="20">
        <v>142</v>
      </c>
      <c r="D19" s="12">
        <f>COUNTIFS('Evidence pravidelné činnosti'!J:J, "Linie B", 'Evidence pravidelné činnosti'!O:O, 1, 'Evidence pravidelné činnosti'!M:M, 1,'Evidence pravidelné činnosti'!O:O, "1")</f>
        <v>0</v>
      </c>
      <c r="E19" s="6"/>
      <c r="F19" s="6"/>
      <c r="G19" s="6"/>
      <c r="H19" s="6"/>
    </row>
    <row r="20" spans="1:8" ht="14.55" customHeight="1" x14ac:dyDescent="0.3">
      <c r="A20" s="193"/>
      <c r="B20" s="1" t="s">
        <v>32</v>
      </c>
      <c r="C20" s="20">
        <v>143</v>
      </c>
      <c r="D20" s="12">
        <f>COUNTIFS('Evidence pravidelné činnosti'!J:J, "Linie C", 'Evidence pravidelné činnosti'!O:O, 1, 'Evidence pravidelné činnosti'!M:M, 1,'Evidence pravidelné činnosti'!O:O, "1")</f>
        <v>0</v>
      </c>
      <c r="E20" s="6"/>
      <c r="F20" s="6"/>
      <c r="G20" s="6"/>
      <c r="H20" s="6"/>
    </row>
    <row r="21" spans="1:8" x14ac:dyDescent="0.3">
      <c r="A21" s="193"/>
      <c r="B21" s="1" t="s">
        <v>33</v>
      </c>
      <c r="C21" s="20">
        <v>144</v>
      </c>
      <c r="D21" s="12">
        <f>COUNTIFS('Evidence pravidelné činnosti'!J:J, "Linie D", 'Evidence pravidelné činnosti'!O:O, 1, 'Evidence pravidelné činnosti'!M:M, 1,'Evidence pravidelné činnosti'!O:O, "1")</f>
        <v>0</v>
      </c>
      <c r="E21" s="6"/>
      <c r="F21" s="6"/>
      <c r="G21" s="6"/>
      <c r="H21" s="6"/>
    </row>
    <row r="22" spans="1:8" x14ac:dyDescent="0.3">
      <c r="A22" s="2"/>
      <c r="B22" s="8"/>
      <c r="C22" s="19"/>
    </row>
    <row r="23" spans="1:8" ht="28.8" x14ac:dyDescent="0.3">
      <c r="A23" s="10" t="s">
        <v>39</v>
      </c>
      <c r="B23" s="11"/>
      <c r="C23" s="20">
        <v>145</v>
      </c>
      <c r="D23" s="173"/>
      <c r="E23" s="174"/>
      <c r="F23" s="174"/>
      <c r="G23" s="174"/>
      <c r="H23" s="175"/>
    </row>
    <row r="25" spans="1:8" x14ac:dyDescent="0.3">
      <c r="A25" s="13" t="s">
        <v>106</v>
      </c>
    </row>
    <row r="26" spans="1:8" x14ac:dyDescent="0.3">
      <c r="A26" s="186" t="s">
        <v>97</v>
      </c>
      <c r="B26" s="187"/>
      <c r="C26" s="185" t="s">
        <v>36</v>
      </c>
      <c r="D26" s="173" t="s">
        <v>23</v>
      </c>
      <c r="E26" s="174"/>
      <c r="F26" s="174"/>
      <c r="G26" s="174"/>
      <c r="H26" s="175"/>
    </row>
    <row r="27" spans="1:8" x14ac:dyDescent="0.3">
      <c r="A27" s="188"/>
      <c r="B27" s="189"/>
      <c r="C27" s="185"/>
      <c r="D27" s="176" t="s">
        <v>22</v>
      </c>
      <c r="E27" s="173" t="s">
        <v>24</v>
      </c>
      <c r="F27" s="174"/>
      <c r="G27" s="174"/>
      <c r="H27" s="175"/>
    </row>
    <row r="28" spans="1:8" ht="43.2" x14ac:dyDescent="0.3">
      <c r="A28" s="190"/>
      <c r="B28" s="191"/>
      <c r="C28" s="185"/>
      <c r="D28" s="177"/>
      <c r="E28" s="3" t="s">
        <v>17</v>
      </c>
      <c r="F28" s="3" t="s">
        <v>18</v>
      </c>
      <c r="G28" s="3" t="s">
        <v>20</v>
      </c>
      <c r="H28" s="3" t="s">
        <v>19</v>
      </c>
    </row>
    <row r="29" spans="1:8" x14ac:dyDescent="0.3">
      <c r="A29" s="178" t="s">
        <v>25</v>
      </c>
      <c r="B29" s="179"/>
      <c r="C29" s="4" t="s">
        <v>26</v>
      </c>
      <c r="D29" s="4">
        <v>1</v>
      </c>
      <c r="E29" s="4">
        <v>2</v>
      </c>
      <c r="F29" s="4">
        <v>3</v>
      </c>
      <c r="G29" s="4">
        <v>4</v>
      </c>
      <c r="H29" s="4">
        <v>5</v>
      </c>
    </row>
    <row r="30" spans="1:8" ht="44.25" customHeight="1" x14ac:dyDescent="0.3">
      <c r="A30" s="180" t="s">
        <v>27</v>
      </c>
      <c r="B30" s="181"/>
      <c r="C30" s="20">
        <v>151</v>
      </c>
      <c r="D30" s="5">
        <f>ROUND(SUM(E31:F32,H31:H32,G33,E34:H37,D38:D39),)</f>
        <v>25</v>
      </c>
      <c r="E30" s="6"/>
      <c r="F30" s="6"/>
      <c r="G30" s="6"/>
      <c r="H30" s="6"/>
    </row>
    <row r="31" spans="1:8" ht="28.8" x14ac:dyDescent="0.3">
      <c r="A31" s="182" t="s">
        <v>28</v>
      </c>
      <c r="B31" s="1" t="s">
        <v>8</v>
      </c>
      <c r="C31" s="20">
        <v>152</v>
      </c>
      <c r="D31" s="6"/>
      <c r="E31" s="7">
        <f>ROUND(SUMIFS('Evidence pravidelné činnosti'!G:G, 'Evidence pravidelné činnosti'!H:H, "Interní obory pro dospělé", 'Evidence pravidelné činnosti'!I:I, "Akutní lůžková péče standardní",'Evidence pravidelné činnosti'!O:O, "1"),)</f>
        <v>25</v>
      </c>
      <c r="F31" s="7">
        <f>ROUND(SUMIFS('Evidence pravidelné činnosti'!G:G, 'Evidence pravidelné činnosti'!H:H, "Interní obory pro dospělé", 'Evidence pravidelné činnosti'!I:I, "Akutní lůžková péče intenzivní",'Evidence pravidelné činnosti'!O:O, "1"),)</f>
        <v>0</v>
      </c>
      <c r="G31" s="6"/>
      <c r="H31" s="7">
        <f>ROUND(SUMIFS('Evidence pravidelné činnosti'!G:G, 'Evidence pravidelné činnosti'!H:H, "Interní obory pro dospělé", 'Evidence pravidelné činnosti'!I:I, "Specializované ambulance a stacionáře",'Evidence pravidelné činnosti'!O:O, "1"),)</f>
        <v>0</v>
      </c>
    </row>
    <row r="32" spans="1:8" ht="28.8" x14ac:dyDescent="0.3">
      <c r="A32" s="183"/>
      <c r="B32" s="1" t="s">
        <v>9</v>
      </c>
      <c r="C32" s="20">
        <v>153</v>
      </c>
      <c r="D32" s="6"/>
      <c r="E32" s="7">
        <f>ROUND(SUMIFS('Evidence pravidelné činnosti'!G:G, 'Evidence pravidelné činnosti'!H:H, "Chirurgické obory pro dospělé", 'Evidence pravidelné činnosti'!I:I, "Akutní lůžková péče standardní",'Evidence pravidelné činnosti'!O:O, "1"),)</f>
        <v>0</v>
      </c>
      <c r="F32" s="7">
        <f>ROUND(SUMIFS('Evidence pravidelné činnosti'!G:G, 'Evidence pravidelné činnosti'!H:H, "Chirurgické obory pro dospělé", 'Evidence pravidelné činnosti'!I:I, "Akutní lůžková péče intenzivní",'Evidence pravidelné činnosti'!O:O, "1"),)</f>
        <v>0</v>
      </c>
      <c r="G32" s="6"/>
      <c r="H32" s="7">
        <f>ROUND(SUMIFS('Evidence pravidelné činnosti'!G:G, 'Evidence pravidelné činnosti'!H:H, "Chirurgické obory pro dospělé", 'Evidence pravidelné činnosti'!I:I, "Specializované ambulance a stacionáře",'Evidence pravidelné činnosti'!O:O, "1"),)</f>
        <v>0</v>
      </c>
    </row>
    <row r="33" spans="1:8" ht="28.8" x14ac:dyDescent="0.3">
      <c r="A33" s="183"/>
      <c r="B33" s="1" t="s">
        <v>10</v>
      </c>
      <c r="C33" s="20">
        <v>154</v>
      </c>
      <c r="D33" s="6"/>
      <c r="E33" s="6"/>
      <c r="F33" s="6"/>
      <c r="G33" s="7">
        <f>ROUND(SUMIFS('Evidence pravidelné činnosti'!G:G, 'Evidence pravidelné činnosti'!H:H, "Interní a chirurgické obory pro dospělé", 'Evidence pravidelné činnosti'!I:I, "Následná a dlouhodobá lůžková péče",'Evidence pravidelné činnosti'!O:O, "1"),)</f>
        <v>0</v>
      </c>
      <c r="H33" s="6"/>
    </row>
    <row r="34" spans="1:8" ht="43.2" x14ac:dyDescent="0.3">
      <c r="A34" s="183"/>
      <c r="B34" s="1" t="s">
        <v>11</v>
      </c>
      <c r="C34" s="20">
        <v>155</v>
      </c>
      <c r="D34" s="6"/>
      <c r="E34" s="7">
        <f>ROUND(SUMIFS('Evidence pravidelné činnosti'!G:G, 'Evidence pravidelné činnosti'!H:H, "Všeobecná a specializovaná péče pro děti", 'Evidence pravidelné činnosti'!I:I, "Akutní lůžková péče standardní",'Evidence pravidelné činnosti'!O:O, "1"),)</f>
        <v>0</v>
      </c>
      <c r="F34" s="7">
        <f>ROUND(SUMIFS('Evidence pravidelné činnosti'!G:G, 'Evidence pravidelné činnosti'!H:H, "Všeobecná a specializovaná péče pro děti", 'Evidence pravidelné činnosti'!I:I, "Akutní lůžková péče intenzivní",'Evidence pravidelné činnosti'!O:O, "1"),)</f>
        <v>0</v>
      </c>
      <c r="G34" s="7">
        <f>ROUND(SUMIFS('Evidence pravidelné činnosti'!G:G, 'Evidence pravidelné činnosti'!H:H, "Všeobecná a specializovaná péče pro děti", 'Evidence pravidelné činnosti'!I:I, "Následná a dlouhodobá lůžková péče",'Evidence pravidelné činnosti'!O:O, "1"),)</f>
        <v>0</v>
      </c>
      <c r="H34" s="7">
        <f>ROUND(SUMIFS('Evidence pravidelné činnosti'!G:G, 'Evidence pravidelné činnosti'!H:H, "Všeobecná a specializovaná péče pro děti", 'Evidence pravidelné činnosti'!I:I, "Specializované ambulance a stacionáře",'Evidence pravidelné činnosti'!O:O, "1"),)</f>
        <v>0</v>
      </c>
    </row>
    <row r="35" spans="1:8" ht="28.8" x14ac:dyDescent="0.3">
      <c r="A35" s="183"/>
      <c r="B35" s="1" t="s">
        <v>12</v>
      </c>
      <c r="C35" s="20">
        <v>156</v>
      </c>
      <c r="D35" s="6"/>
      <c r="E35" s="7">
        <f>ROUND(SUMIFS('Evidence pravidelné činnosti'!G:G, 'Evidence pravidelné činnosti'!H:H, "Psychiatrie pro dospělé", 'Evidence pravidelné činnosti'!I:I, "Akutní lůžková péče standardní",'Evidence pravidelné činnosti'!O:O, "1"),)</f>
        <v>0</v>
      </c>
      <c r="F35" s="7">
        <f>ROUND(SUMIFS('Evidence pravidelné činnosti'!G:G, 'Evidence pravidelné činnosti'!H:H, "Psychiatrie pro dospělé", 'Evidence pravidelné činnosti'!I:I, "Akutní lůžková péče intenzivní",'Evidence pravidelné činnosti'!O:O, "1"),)</f>
        <v>0</v>
      </c>
      <c r="G35" s="7">
        <f>ROUND(SUMIFS('Evidence pravidelné činnosti'!G:G, 'Evidence pravidelné činnosti'!H:H, "Psychiatrie pro dospělé", 'Evidence pravidelné činnosti'!I:I, "Následná a dlouhodobá lůžková péče",'Evidence pravidelné činnosti'!O:O, "1"),)</f>
        <v>0</v>
      </c>
      <c r="H35" s="7">
        <f>ROUND(SUMIFS('Evidence pravidelné činnosti'!G:G, 'Evidence pravidelné činnosti'!H:H, "Psychiatrie pro dospělé", 'Evidence pravidelné činnosti'!I:I, "Specializované ambulance a stacionáře",'Evidence pravidelné činnosti'!O:O, "1"),)</f>
        <v>0</v>
      </c>
    </row>
    <row r="36" spans="1:8" x14ac:dyDescent="0.3">
      <c r="A36" s="183"/>
      <c r="B36" s="1" t="s">
        <v>13</v>
      </c>
      <c r="C36" s="20">
        <v>157</v>
      </c>
      <c r="D36" s="6"/>
      <c r="E36" s="7">
        <f>ROUND(SUMIFS('Evidence pravidelné činnosti'!G:G, 'Evidence pravidelné činnosti'!H:H, "Gerontopsychiatrie", 'Evidence pravidelné činnosti'!I:I, "Akutní lůžková péče standardní",'Evidence pravidelné činnosti'!O:O, "1"),)</f>
        <v>0</v>
      </c>
      <c r="F36" s="7">
        <f>ROUND(SUMIFS('Evidence pravidelné činnosti'!G:G, 'Evidence pravidelné činnosti'!H:H, "Gerontopsychiatrie", 'Evidence pravidelné činnosti'!I:I, "Akutní lůžková péče intenzivní",'Evidence pravidelné činnosti'!O:O, "1"),)</f>
        <v>0</v>
      </c>
      <c r="G36" s="7">
        <f>ROUND(SUMIFS('Evidence pravidelné činnosti'!G:G, 'Evidence pravidelné činnosti'!H:H, "Gerontopsychiatrie", 'Evidence pravidelné činnosti'!I:I, "Následná a dlouhodobá lůžková péče",'Evidence pravidelné činnosti'!O:O, "1"),)</f>
        <v>0</v>
      </c>
      <c r="H36" s="7">
        <f>ROUND(SUMIFS('Evidence pravidelné činnosti'!G:G, 'Evidence pravidelné činnosti'!H:H, "Gerontopsychiatrie", 'Evidence pravidelné činnosti'!I:I, "Specializované ambulance a stacionáře",'Evidence pravidelné činnosti'!O:O, "1"),)</f>
        <v>0</v>
      </c>
    </row>
    <row r="37" spans="1:8" x14ac:dyDescent="0.3">
      <c r="A37" s="183"/>
      <c r="B37" s="1" t="s">
        <v>14</v>
      </c>
      <c r="C37" s="20">
        <v>158</v>
      </c>
      <c r="D37" s="6"/>
      <c r="E37" s="7">
        <f>ROUND(SUMIFS('Evidence pravidelné činnosti'!G:G, 'Evidence pravidelné činnosti'!H:H, "Psychiatrie dětská", 'Evidence pravidelné činnosti'!I:I, "Akutní lůžková péče standardní",'Evidence pravidelné činnosti'!O:O, "1"),)</f>
        <v>0</v>
      </c>
      <c r="F37" s="7">
        <f>ROUND(SUMIFS('Evidence pravidelné činnosti'!G:G, 'Evidence pravidelné činnosti'!H:H, "Psychiatrie dětská", 'Evidence pravidelné činnosti'!I:I, "Akutní lůžková péče intenzivní",'Evidence pravidelné činnosti'!O:O, "1"),)</f>
        <v>0</v>
      </c>
      <c r="G37" s="7">
        <f>ROUND(SUMIFS('Evidence pravidelné činnosti'!G:G, 'Evidence pravidelné činnosti'!H:H, "Psychiatrie dětská", 'Evidence pravidelné činnosti'!I:I, "Následná a dlouhodobá lůžková péče",'Evidence pravidelné činnosti'!O:O, "1"),)</f>
        <v>0</v>
      </c>
      <c r="H37" s="7">
        <f>ROUND(SUMIFS('Evidence pravidelné činnosti'!G:G, 'Evidence pravidelné činnosti'!H:H, "Psychiatrie dětská", 'Evidence pravidelné činnosti'!I:I, "Specializované ambulance a stacionáře",'Evidence pravidelné činnosti'!O:O, "1"),)</f>
        <v>0</v>
      </c>
    </row>
    <row r="38" spans="1:8" ht="28.8" x14ac:dyDescent="0.3">
      <c r="A38" s="183"/>
      <c r="B38" s="1" t="s">
        <v>15</v>
      </c>
      <c r="C38" s="20">
        <v>159</v>
      </c>
      <c r="D38" s="7">
        <f>ROUND(SUMIFS('Evidence pravidelné činnosti'!G:G, 'Evidence pravidelné činnosti'!H:H, "Dětská centra při PZS", 'Evidence pravidelné činnosti'!I:I, "",'Evidence pravidelné činnosti'!O:O, "1"),)</f>
        <v>0</v>
      </c>
      <c r="E38" s="6"/>
      <c r="F38" s="6"/>
      <c r="G38" s="6"/>
      <c r="H38" s="6"/>
    </row>
    <row r="39" spans="1:8" x14ac:dyDescent="0.3">
      <c r="A39" s="184"/>
      <c r="B39" s="1" t="s">
        <v>16</v>
      </c>
      <c r="C39" s="20">
        <v>160</v>
      </c>
      <c r="D39" s="7">
        <f>ROUND(SUMIFS('Evidence pravidelné činnosti'!G:G, 'Evidence pravidelné činnosti'!H:H, "Ostatní", 'Evidence pravidelné činnosti'!I:I, "",'Evidence pravidelné činnosti'!O:O, "1"),)</f>
        <v>0</v>
      </c>
      <c r="E39" s="6"/>
      <c r="F39" s="6"/>
      <c r="G39" s="6"/>
      <c r="H39" s="6"/>
    </row>
    <row r="40" spans="1:8" x14ac:dyDescent="0.3">
      <c r="A40" s="182" t="s">
        <v>29</v>
      </c>
      <c r="B40" s="1" t="s">
        <v>30</v>
      </c>
      <c r="C40" s="20">
        <v>161</v>
      </c>
      <c r="D40" s="12">
        <f>ROUND(SUMIFS('Evidence pravidelné činnosti'!G4:G10001, 'Evidence pravidelné činnosti'!J4:J10001, "Linie A", 'Evidence pravidelné činnosti'!O4:O10001, "1"),)</f>
        <v>25</v>
      </c>
      <c r="E40" s="6"/>
      <c r="F40" s="6"/>
      <c r="G40" s="6"/>
      <c r="H40" s="6"/>
    </row>
    <row r="41" spans="1:8" x14ac:dyDescent="0.3">
      <c r="A41" s="183"/>
      <c r="B41" s="1" t="s">
        <v>31</v>
      </c>
      <c r="C41" s="20">
        <v>162</v>
      </c>
      <c r="D41" s="12">
        <f>ROUND(SUMIFS('Evidence pravidelné činnosti'!G4:G10001, 'Evidence pravidelné činnosti'!J4:J10001, "Linie B", 'Evidence pravidelné činnosti'!O4:O10001, "1"),)</f>
        <v>0</v>
      </c>
      <c r="E41" s="6"/>
      <c r="F41" s="6"/>
      <c r="G41" s="6"/>
      <c r="H41" s="6"/>
    </row>
    <row r="42" spans="1:8" x14ac:dyDescent="0.3">
      <c r="A42" s="183"/>
      <c r="B42" s="1" t="s">
        <v>32</v>
      </c>
      <c r="C42" s="20">
        <v>163</v>
      </c>
      <c r="D42" s="12">
        <f>ROUND(SUMIFS('Evidence pravidelné činnosti'!G4:G10001, 'Evidence pravidelné činnosti'!J4:J10001, "Linie C", 'Evidence pravidelné činnosti'!O4:O10001, "1"),)</f>
        <v>0</v>
      </c>
      <c r="E42" s="6"/>
      <c r="F42" s="6"/>
      <c r="G42" s="6"/>
      <c r="H42" s="6"/>
    </row>
    <row r="43" spans="1:8" x14ac:dyDescent="0.3">
      <c r="A43" s="184"/>
      <c r="B43" s="1" t="s">
        <v>33</v>
      </c>
      <c r="C43" s="20">
        <v>164</v>
      </c>
      <c r="D43" s="12">
        <f>ROUND(SUMIFS('Evidence pravidelné činnosti'!G4:G10001, 'Evidence pravidelné činnosti'!J4:J10001, "Linie D", 'Evidence pravidelné činnosti'!O4:O10001, "1"),)</f>
        <v>0</v>
      </c>
      <c r="E43" s="6"/>
      <c r="F43" s="6"/>
      <c r="G43" s="6"/>
      <c r="H43" s="6"/>
    </row>
    <row r="44" spans="1:8" x14ac:dyDescent="0.3">
      <c r="A44" s="8"/>
      <c r="B44" s="8"/>
      <c r="C44" s="19"/>
    </row>
    <row r="45" spans="1:8" ht="28.8" x14ac:dyDescent="0.3">
      <c r="A45" s="10" t="s">
        <v>34</v>
      </c>
      <c r="B45" s="11"/>
      <c r="C45" s="20">
        <v>165</v>
      </c>
      <c r="D45" s="173"/>
      <c r="E45" s="174"/>
      <c r="F45" s="174"/>
      <c r="G45" s="174"/>
      <c r="H45" s="175"/>
    </row>
    <row r="47" spans="1:8" x14ac:dyDescent="0.3">
      <c r="A47" s="13" t="s">
        <v>109</v>
      </c>
    </row>
    <row r="48" spans="1:8" x14ac:dyDescent="0.3">
      <c r="A48" s="186" t="s">
        <v>96</v>
      </c>
      <c r="B48" s="187"/>
      <c r="C48" s="176" t="s">
        <v>36</v>
      </c>
      <c r="D48" s="173" t="s">
        <v>23</v>
      </c>
      <c r="E48" s="174"/>
      <c r="F48" s="174"/>
      <c r="G48" s="174"/>
      <c r="H48" s="175"/>
    </row>
    <row r="49" spans="1:8" x14ac:dyDescent="0.3">
      <c r="A49" s="188"/>
      <c r="B49" s="189"/>
      <c r="C49" s="192"/>
      <c r="D49" s="176" t="s">
        <v>22</v>
      </c>
      <c r="E49" s="173" t="s">
        <v>24</v>
      </c>
      <c r="F49" s="174"/>
      <c r="G49" s="174"/>
      <c r="H49" s="175"/>
    </row>
    <row r="50" spans="1:8" ht="43.2" x14ac:dyDescent="0.3">
      <c r="A50" s="190"/>
      <c r="B50" s="191"/>
      <c r="C50" s="177"/>
      <c r="D50" s="177"/>
      <c r="E50" s="3" t="s">
        <v>17</v>
      </c>
      <c r="F50" s="3" t="s">
        <v>18</v>
      </c>
      <c r="G50" s="3" t="s">
        <v>20</v>
      </c>
      <c r="H50" s="3" t="s">
        <v>19</v>
      </c>
    </row>
    <row r="51" spans="1:8" x14ac:dyDescent="0.3">
      <c r="A51" s="178" t="s">
        <v>25</v>
      </c>
      <c r="B51" s="179"/>
      <c r="C51" s="4" t="s">
        <v>26</v>
      </c>
      <c r="D51" s="4">
        <v>1</v>
      </c>
      <c r="E51" s="4">
        <v>2</v>
      </c>
      <c r="F51" s="4">
        <v>3</v>
      </c>
      <c r="G51" s="4">
        <v>4</v>
      </c>
      <c r="H51" s="4">
        <v>5</v>
      </c>
    </row>
    <row r="52" spans="1:8" ht="44.25" customHeight="1" x14ac:dyDescent="0.3">
      <c r="A52" s="180" t="s">
        <v>176</v>
      </c>
      <c r="B52" s="181"/>
      <c r="C52" s="20">
        <v>171</v>
      </c>
      <c r="D52" s="5">
        <f>ROUND(SUM(E53:F54,H53:H54,G55,E56:H59,D60:D61),)</f>
        <v>82</v>
      </c>
      <c r="E52" s="6"/>
      <c r="F52" s="6"/>
      <c r="G52" s="6"/>
      <c r="H52" s="6"/>
    </row>
    <row r="53" spans="1:8" ht="28.8" x14ac:dyDescent="0.3">
      <c r="A53" s="182" t="s">
        <v>28</v>
      </c>
      <c r="B53" s="1" t="s">
        <v>8</v>
      </c>
      <c r="C53" s="20">
        <v>172</v>
      </c>
      <c r="D53" s="6"/>
      <c r="E53" s="7">
        <f>ROUND(SUMIFS('Evidence jednorázové akce'!H:H, 'Evidence jednorázové akce'!I:I, "Interní obory pro dospělé", 'Evidence jednorázové akce'!J:J, "Akutní lůžková péče standardní", 'Evidence jednorázové akce'!D:D, "&lt;&gt;"),)</f>
        <v>0</v>
      </c>
      <c r="F53" s="7">
        <f>ROUND(SUMIFS('Evidence jednorázové akce'!H:H, 'Evidence jednorázové akce'!I:I, "Interní obory pro dospělé", 'Evidence jednorázové akce'!J:J, "Akutní lůžková péče intenzivní", 'Evidence jednorázové akce'!D:D, "&lt;&gt;"),)</f>
        <v>0</v>
      </c>
      <c r="G53" s="6"/>
      <c r="H53" s="7">
        <f>ROUND(SUMIFS('Evidence jednorázové akce'!H:H, 'Evidence jednorázové akce'!I:I, "Interní obory pro dospělé", 'Evidence jednorázové akce'!J:J, "Specializované ambulance a stacionáře", 'Evidence jednorázové akce'!D:D, "&lt;&gt;"),)</f>
        <v>6</v>
      </c>
    </row>
    <row r="54" spans="1:8" ht="28.8" x14ac:dyDescent="0.3">
      <c r="A54" s="183"/>
      <c r="B54" s="1" t="s">
        <v>9</v>
      </c>
      <c r="C54" s="20">
        <v>173</v>
      </c>
      <c r="D54" s="6"/>
      <c r="E54" s="7">
        <f>ROUND(SUMIFS('Evidence jednorázové akce'!H:H, 'Evidence jednorázové akce'!I:I, "Chirurgické obory pro dospělé", 'Evidence jednorázové akce'!J:J, "Akutní lůžková péče standardní", 'Evidence jednorázové akce'!D:D, "&lt;&gt;"),)</f>
        <v>0</v>
      </c>
      <c r="F54" s="7">
        <f>ROUND(SUMIFS('Evidence jednorázové akce'!H:H, 'Evidence jednorázové akce'!I:I, "Chirurgické obory pro dospělé", 'Evidence jednorázové akce'!J:J, "Akutní lůžková péče intenzivní", 'Evidence jednorázové akce'!D:D, "&lt;&gt;"),)</f>
        <v>0</v>
      </c>
      <c r="G54" s="6"/>
      <c r="H54" s="7">
        <f>ROUND(SUMIFS('Evidence jednorázové akce'!H:H, 'Evidence jednorázové akce'!I:I, "Chirurgické obory pro dospělé", 'Evidence jednorázové akce'!J:J, "Specializované ambulance a stacionáře", 'Evidence jednorázové akce'!D:D, "&lt;&gt;"),)</f>
        <v>0</v>
      </c>
    </row>
    <row r="55" spans="1:8" ht="28.8" x14ac:dyDescent="0.3">
      <c r="A55" s="183"/>
      <c r="B55" s="1" t="s">
        <v>10</v>
      </c>
      <c r="C55" s="20">
        <v>174</v>
      </c>
      <c r="D55" s="6"/>
      <c r="E55" s="6"/>
      <c r="F55" s="6"/>
      <c r="G55" s="7">
        <f>ROUND(SUMIFS('Evidence jednorázové akce'!H:H, 'Evidence jednorázové akce'!I:I, "Interní a chirurgické obory pro dospělé", 'Evidence jednorázové akce'!J:J, "Následná a dlouhodobá lůžková péče", 'Evidence jednorázové akce'!D:D, "&lt;&gt;"),)</f>
        <v>12</v>
      </c>
      <c r="H55" s="6"/>
    </row>
    <row r="56" spans="1:8" ht="43.2" x14ac:dyDescent="0.3">
      <c r="A56" s="183"/>
      <c r="B56" s="1" t="s">
        <v>11</v>
      </c>
      <c r="C56" s="20">
        <v>175</v>
      </c>
      <c r="D56" s="6"/>
      <c r="E56" s="7">
        <f>ROUND(SUMIFS('Evidence jednorázové akce'!H:H, 'Evidence jednorázové akce'!I:I, "Všeobecná a specializovaná péče pro děti", 'Evidence jednorázové akce'!J:J, "Akutní lůžková péče standardní", 'Evidence jednorázové akce'!D:D, "&lt;&gt;"),)</f>
        <v>15</v>
      </c>
      <c r="F56" s="7">
        <f>ROUND(SUMIFS('Evidence jednorázové akce'!H:H, 'Evidence jednorázové akce'!I:I, "Všeobecná a specializovaná péče pro děti", 'Evidence jednorázové akce'!J:J, "Akutní lůžková péče intenzivní", 'Evidence jednorázové akce'!D:D, "&lt;&gt;"),)</f>
        <v>0</v>
      </c>
      <c r="G56" s="7">
        <f>ROUND(SUMIFS('Evidence jednorázové akce'!H:H, 'Evidence jednorázové akce'!I:I, "Všeobecná a specializovaná péče pro děti", 'Evidence jednorázové akce'!J:J, "Následná a dlouhodobá lůžková péče", 'Evidence jednorázové akce'!D:D, "&lt;&gt;"),)</f>
        <v>0</v>
      </c>
      <c r="H56" s="7">
        <f>ROUND(SUMIFS('Evidence jednorázové akce'!H:H, 'Evidence jednorázové akce'!I:I, "Všeobecná a specializovaná péče pro děti", 'Evidence jednorázové akce'!J:J, "Specializované ambulance a stacionáře", 'Evidence jednorázové akce'!D:D, "&lt;&gt;"),)</f>
        <v>0</v>
      </c>
    </row>
    <row r="57" spans="1:8" ht="28.8" x14ac:dyDescent="0.3">
      <c r="A57" s="183"/>
      <c r="B57" s="1" t="s">
        <v>12</v>
      </c>
      <c r="C57" s="20">
        <v>176</v>
      </c>
      <c r="D57" s="6"/>
      <c r="E57" s="7">
        <f>ROUND(SUMIFS('Evidence jednorázové akce'!H:H, 'Evidence jednorázové akce'!I:I, "Psychiatrie pro dospělé", 'Evidence jednorázové akce'!J:J, "Akutní lůžková péče standardní", 'Evidence jednorázové akce'!D:D, "&lt;&gt;"),)</f>
        <v>0</v>
      </c>
      <c r="F57" s="7">
        <f>ROUND(SUMIFS('Evidence jednorázové akce'!H:H, 'Evidence jednorázové akce'!I:I, "Psychiatrie pro dospělé", 'Evidence jednorázové akce'!J:J, "Akutní lůžková péče intenzivní", 'Evidence jednorázové akce'!D:D, "&lt;&gt;"),)</f>
        <v>0</v>
      </c>
      <c r="G57" s="7">
        <f>ROUND(SUMIFS('Evidence jednorázové akce'!H:H, 'Evidence jednorázové akce'!I:I, "Psychiatrie pro dospělé", 'Evidence jednorázové akce'!J:J, "Následná a dlouhodobá lůžková péče", 'Evidence jednorázové akce'!D:D, "&lt;&gt;"),)</f>
        <v>0</v>
      </c>
      <c r="H57" s="7">
        <f>ROUND(SUMIFS('Evidence jednorázové akce'!H:H, 'Evidence jednorázové akce'!I:I, "Psychiatrie pro dospělé", 'Evidence jednorázové akce'!J:J, "Specializované ambulance a stacionáře", 'Evidence jednorázové akce'!D:D, "&lt;&gt;"),)</f>
        <v>0</v>
      </c>
    </row>
    <row r="58" spans="1:8" x14ac:dyDescent="0.3">
      <c r="A58" s="183"/>
      <c r="B58" s="1" t="s">
        <v>13</v>
      </c>
      <c r="C58" s="20">
        <v>177</v>
      </c>
      <c r="D58" s="6"/>
      <c r="E58" s="7">
        <f>ROUND(SUMIFS('Evidence jednorázové akce'!H:H, 'Evidence jednorázové akce'!I:I, "Gerontopsychiatrie", 'Evidence jednorázové akce'!J:J, "Akutní lůžková péče standardní", 'Evidence jednorázové akce'!D:D, "&lt;&gt;"),)</f>
        <v>0</v>
      </c>
      <c r="F58" s="7">
        <f>ROUND(SUMIFS('Evidence jednorázové akce'!H:H, 'Evidence jednorázové akce'!I:I, "Gerontopsychiatrie", 'Evidence jednorázové akce'!J:J, "Akutní lůžková péče intenzivní", 'Evidence jednorázové akce'!D:D, "&lt;&gt;"),)</f>
        <v>0</v>
      </c>
      <c r="G58" s="7">
        <f>ROUND(SUMIFS('Evidence jednorázové akce'!H:H, 'Evidence jednorázové akce'!I:I, "Gerontopsychiatrie", 'Evidence jednorázové akce'!J:J, "Následná a dlouhodobá lůžková péče", 'Evidence jednorázové akce'!D:D, "&lt;&gt;"),)</f>
        <v>0</v>
      </c>
      <c r="H58" s="7">
        <f>ROUND(SUMIFS('Evidence jednorázové akce'!H:H, 'Evidence jednorázové akce'!I:I, "Gerontopsychiatrie", 'Evidence jednorázové akce'!J:J, "Specializované ambulance a stacionáře", 'Evidence jednorázové akce'!D:D, "&lt;&gt;"),)</f>
        <v>0</v>
      </c>
    </row>
    <row r="59" spans="1:8" x14ac:dyDescent="0.3">
      <c r="A59" s="183"/>
      <c r="B59" s="1" t="s">
        <v>14</v>
      </c>
      <c r="C59" s="20">
        <v>178</v>
      </c>
      <c r="D59" s="6"/>
      <c r="E59" s="7">
        <f>ROUND(SUMIFS('Evidence jednorázové akce'!H:H, 'Evidence jednorázové akce'!I:I, "Psychiatrie dětská", 'Evidence jednorázové akce'!J:J, "Akutní lůžková péče standardní", 'Evidence jednorázové akce'!D:D, "&lt;&gt;"),)</f>
        <v>17</v>
      </c>
      <c r="F59" s="7">
        <f>ROUND(SUMIFS('Evidence jednorázové akce'!H:H, 'Evidence jednorázové akce'!I:I, "Psychiatrie dětská", 'Evidence jednorázové akce'!J:J, "Akutní lůžková péče intenzivní", 'Evidence jednorázové akce'!D:D, "&lt;&gt;"),)</f>
        <v>0</v>
      </c>
      <c r="G59" s="7">
        <f>ROUND(SUMIFS('Evidence jednorázové akce'!H:H, 'Evidence jednorázové akce'!I:I, "Psychiatrie dětská", 'Evidence jednorázové akce'!J:J, "Následná a dlouhodobá lůžková péče", 'Evidence jednorázové akce'!D:D, "&lt;&gt;"),)</f>
        <v>0</v>
      </c>
      <c r="H59" s="7">
        <f>ROUND(SUMIFS('Evidence jednorázové akce'!H:H, 'Evidence jednorázové akce'!I:I, "Psychiatrie dětská", 'Evidence jednorázové akce'!J:J, "Specializované ambulance a stacionáře", 'Evidence jednorázové akce'!D:D, "&lt;&gt;"),)</f>
        <v>0</v>
      </c>
    </row>
    <row r="60" spans="1:8" ht="28.8" x14ac:dyDescent="0.3">
      <c r="A60" s="183"/>
      <c r="B60" s="1" t="s">
        <v>15</v>
      </c>
      <c r="C60" s="20">
        <v>179</v>
      </c>
      <c r="D60" s="7">
        <f>ROUND(SUMIFS('Evidence jednorázové akce'!H:H, 'Evidence jednorázové akce'!I:I, "Dětská centra při PZS", 'Evidence jednorázové akce'!D:D, "&lt;&gt;"),)</f>
        <v>0</v>
      </c>
      <c r="E60" s="6"/>
      <c r="F60" s="6"/>
      <c r="G60" s="6"/>
      <c r="H60" s="6"/>
    </row>
    <row r="61" spans="1:8" x14ac:dyDescent="0.3">
      <c r="A61" s="184"/>
      <c r="B61" s="1" t="s">
        <v>16</v>
      </c>
      <c r="C61" s="20">
        <v>180</v>
      </c>
      <c r="D61" s="7">
        <f>ROUND(SUMIFS('Evidence jednorázové akce'!H:H, 'Evidence jednorázové akce'!I:I, "Ostatní", 'Evidence jednorázové akce'!D:D, "&lt;&gt;"),)</f>
        <v>32</v>
      </c>
      <c r="E61" s="6"/>
      <c r="F61" s="6"/>
      <c r="G61" s="6"/>
      <c r="H61" s="6"/>
    </row>
    <row r="62" spans="1:8" x14ac:dyDescent="0.3">
      <c r="A62" s="182" t="s">
        <v>29</v>
      </c>
      <c r="B62" s="1" t="s">
        <v>30</v>
      </c>
      <c r="C62" s="20">
        <v>181</v>
      </c>
      <c r="D62" s="12">
        <f>ROUND(SUMIFS('Evidence jednorázové akce'!H:H, 'Evidence jednorázové akce'!K:K, "Linie A", 'Evidence jednorázové akce'!D:D, "&lt;&gt;"),)</f>
        <v>76</v>
      </c>
      <c r="E62" s="6"/>
      <c r="F62" s="6"/>
      <c r="G62" s="6"/>
      <c r="H62" s="6"/>
    </row>
    <row r="63" spans="1:8" x14ac:dyDescent="0.3">
      <c r="A63" s="183"/>
      <c r="B63" s="1" t="s">
        <v>31</v>
      </c>
      <c r="C63" s="20">
        <v>182</v>
      </c>
      <c r="D63" s="12">
        <f>ROUND(SUMIFS('Evidence jednorázové akce'!H:H, 'Evidence jednorázové akce'!K:K, "Linie B", 'Evidence jednorázové akce'!D:D, "&lt;&gt;"),)</f>
        <v>6</v>
      </c>
      <c r="E63" s="6"/>
      <c r="F63" s="6"/>
      <c r="G63" s="6"/>
      <c r="H63" s="6"/>
    </row>
    <row r="64" spans="1:8" x14ac:dyDescent="0.3">
      <c r="A64" s="183"/>
      <c r="B64" s="1" t="s">
        <v>32</v>
      </c>
      <c r="C64" s="20">
        <v>183</v>
      </c>
      <c r="D64" s="12">
        <f>ROUND(SUMIFS('Evidence jednorázové akce'!H:H, 'Evidence jednorázové akce'!K:K, "Linie C", 'Evidence jednorázové akce'!D:D, "&lt;&gt;"),)</f>
        <v>0</v>
      </c>
      <c r="E64" s="6"/>
      <c r="F64" s="6"/>
      <c r="G64" s="6"/>
      <c r="H64" s="6"/>
    </row>
    <row r="65" spans="1:8" x14ac:dyDescent="0.3">
      <c r="A65" s="184"/>
      <c r="B65" s="1" t="s">
        <v>33</v>
      </c>
      <c r="C65" s="20">
        <v>184</v>
      </c>
      <c r="D65" s="12">
        <f>ROUND(SUMIFS('Evidence jednorázové akce'!H:H, 'Evidence jednorázové akce'!K:K, "Linie d", 'Evidence jednorázové akce'!D:D, "&lt;&gt;"),)</f>
        <v>0</v>
      </c>
      <c r="E65" s="6"/>
      <c r="F65" s="6"/>
      <c r="G65" s="6"/>
      <c r="H65" s="6"/>
    </row>
    <row r="66" spans="1:8" x14ac:dyDescent="0.3">
      <c r="A66" s="8"/>
      <c r="B66" s="8"/>
      <c r="C66" s="19"/>
      <c r="D66" s="22"/>
      <c r="E66" s="8"/>
      <c r="F66" s="8"/>
      <c r="G66" s="9"/>
      <c r="H66" s="22"/>
    </row>
    <row r="67" spans="1:8" ht="28.8" x14ac:dyDescent="0.3">
      <c r="A67" s="10" t="s">
        <v>110</v>
      </c>
      <c r="B67" s="11"/>
      <c r="C67" s="20">
        <v>185</v>
      </c>
      <c r="D67" s="173"/>
      <c r="E67" s="174"/>
      <c r="F67" s="174"/>
      <c r="G67" s="174"/>
      <c r="H67" s="175"/>
    </row>
    <row r="68" spans="1:8" x14ac:dyDescent="0.3">
      <c r="A68" s="8"/>
      <c r="B68" s="8"/>
      <c r="C68" s="9"/>
      <c r="D68" s="22"/>
      <c r="E68" s="8"/>
      <c r="F68" s="8"/>
      <c r="G68" s="9"/>
      <c r="H68" s="22"/>
    </row>
    <row r="69" spans="1:8" x14ac:dyDescent="0.3">
      <c r="A69" s="13" t="s">
        <v>108</v>
      </c>
    </row>
    <row r="70" spans="1:8" ht="14.55" customHeight="1" x14ac:dyDescent="0.3">
      <c r="A70" s="186" t="s">
        <v>107</v>
      </c>
      <c r="B70" s="187"/>
      <c r="C70" s="176" t="s">
        <v>36</v>
      </c>
      <c r="D70" s="173" t="s">
        <v>47</v>
      </c>
      <c r="E70" s="174"/>
      <c r="F70" s="174"/>
      <c r="G70" s="174"/>
      <c r="H70" s="175"/>
    </row>
    <row r="71" spans="1:8" x14ac:dyDescent="0.3">
      <c r="A71" s="188"/>
      <c r="B71" s="189"/>
      <c r="C71" s="192"/>
      <c r="D71" s="176" t="s">
        <v>22</v>
      </c>
      <c r="E71" s="173" t="s">
        <v>24</v>
      </c>
      <c r="F71" s="174"/>
      <c r="G71" s="174"/>
      <c r="H71" s="175"/>
    </row>
    <row r="72" spans="1:8" ht="43.2" x14ac:dyDescent="0.3">
      <c r="A72" s="190"/>
      <c r="B72" s="191"/>
      <c r="C72" s="177"/>
      <c r="D72" s="177"/>
      <c r="E72" s="3" t="s">
        <v>17</v>
      </c>
      <c r="F72" s="3" t="s">
        <v>18</v>
      </c>
      <c r="G72" s="3" t="s">
        <v>20</v>
      </c>
      <c r="H72" s="3" t="s">
        <v>19</v>
      </c>
    </row>
    <row r="73" spans="1:8" x14ac:dyDescent="0.3">
      <c r="A73" s="178" t="s">
        <v>25</v>
      </c>
      <c r="B73" s="179"/>
      <c r="C73" s="4" t="s">
        <v>26</v>
      </c>
      <c r="D73" s="4">
        <v>1</v>
      </c>
      <c r="E73" s="4">
        <v>2</v>
      </c>
      <c r="F73" s="4">
        <v>3</v>
      </c>
      <c r="G73" s="4">
        <v>4</v>
      </c>
      <c r="H73" s="4">
        <v>5</v>
      </c>
    </row>
    <row r="74" spans="1:8" ht="42.75" customHeight="1" x14ac:dyDescent="0.3">
      <c r="A74" s="180" t="s">
        <v>170</v>
      </c>
      <c r="B74" s="181"/>
      <c r="C74" s="20">
        <v>211</v>
      </c>
      <c r="D74" s="5">
        <f>SUM(E75:F76,H75:H76,G77,E78:H81,D82:D83)</f>
        <v>52</v>
      </c>
      <c r="E74" s="6"/>
      <c r="F74" s="6"/>
      <c r="G74" s="6"/>
      <c r="H74" s="6"/>
    </row>
    <row r="75" spans="1:8" ht="28.8" x14ac:dyDescent="0.3">
      <c r="A75" s="193" t="s">
        <v>111</v>
      </c>
      <c r="B75" s="1" t="s">
        <v>8</v>
      </c>
      <c r="C75" s="20">
        <v>212</v>
      </c>
      <c r="D75" s="6"/>
      <c r="E75" s="7">
        <f>SUMIFS('Evidence pravidelné činnosti'!E:E, 'Evidence pravidelné činnosti'!H:H, "Interní obory pro dospělé", 'Evidence pravidelné činnosti'!I:I, "Akutní lůžková péče standardní", 'Evidence pravidelné činnosti'!O:O, "1")</f>
        <v>52</v>
      </c>
      <c r="F75" s="7">
        <f>SUMIFS('Evidence pravidelné činnosti'!E:E, 'Evidence pravidelné činnosti'!H:H, "Interní obory pro dospělé", 'Evidence pravidelné činnosti'!I:I, "Akutní lůžková péče intenzivní", 'Evidence pravidelné činnosti'!O:O, "1")</f>
        <v>0</v>
      </c>
      <c r="G75" s="6"/>
      <c r="H75" s="7">
        <f>SUMIFS('Evidence pravidelné činnosti'!E:E, 'Evidence pravidelné činnosti'!H:H, "Interní obory pro dospělé", 'Evidence pravidelné činnosti'!I:I, "Specializované ambulance a stacionáře", 'Evidence pravidelné činnosti'!O:O, "1")</f>
        <v>0</v>
      </c>
    </row>
    <row r="76" spans="1:8" ht="28.8" x14ac:dyDescent="0.3">
      <c r="A76" s="193"/>
      <c r="B76" s="1" t="s">
        <v>9</v>
      </c>
      <c r="C76" s="20">
        <v>213</v>
      </c>
      <c r="D76" s="6"/>
      <c r="E76" s="7">
        <f>SUMIFS('Evidence pravidelné činnosti'!E:E, 'Evidence pravidelné činnosti'!H:H, "Chirurgické obory pro dospělé", 'Evidence pravidelné činnosti'!I:I, "Akutní lůžková péče standardní", 'Evidence pravidelné činnosti'!O:O, "1")</f>
        <v>0</v>
      </c>
      <c r="F76" s="7">
        <f>SUMIFS('Evidence pravidelné činnosti'!E:E, 'Evidence pravidelné činnosti'!H:H, "Chirurgické obory pro dospělé", 'Evidence pravidelné činnosti'!I:I, "Akutní lůžková péče intenzivní", 'Evidence pravidelné činnosti'!O:O, "1")</f>
        <v>0</v>
      </c>
      <c r="G76" s="6"/>
      <c r="H76" s="7">
        <f>SUMIFS('Evidence pravidelné činnosti'!E:E, 'Evidence pravidelné činnosti'!H:H, "Chirurgické obory pro dospělé", 'Evidence pravidelné činnosti'!I:I, "Specializované ambulance a stacionáře", 'Evidence pravidelné činnosti'!O:O, "1")</f>
        <v>0</v>
      </c>
    </row>
    <row r="77" spans="1:8" ht="28.8" x14ac:dyDescent="0.3">
      <c r="A77" s="193"/>
      <c r="B77" s="1" t="s">
        <v>10</v>
      </c>
      <c r="C77" s="20">
        <v>214</v>
      </c>
      <c r="D77" s="6"/>
      <c r="E77" s="6"/>
      <c r="F77" s="6"/>
      <c r="G77" s="7">
        <f>SUMIFS('Evidence pravidelné činnosti'!E:E, 'Evidence pravidelné činnosti'!H:H, "Interní a chirurgické obory pro dospělé", 'Evidence pravidelné činnosti'!I:I, "Následná a dlouhodobá lůžková péče", 'Evidence pravidelné činnosti'!O:O, "1")</f>
        <v>0</v>
      </c>
      <c r="H77" s="6"/>
    </row>
    <row r="78" spans="1:8" ht="43.2" x14ac:dyDescent="0.3">
      <c r="A78" s="193"/>
      <c r="B78" s="1" t="s">
        <v>11</v>
      </c>
      <c r="C78" s="20">
        <v>215</v>
      </c>
      <c r="D78" s="6"/>
      <c r="E78" s="7">
        <f>SUMIFS('Evidence pravidelné činnosti'!E:E, 'Evidence pravidelné činnosti'!H:H, "Všeobecná a specializovaná péče pro děti", 'Evidence pravidelné činnosti'!I:I, "Akutní lůžková péče standardní", 'Evidence pravidelné činnosti'!O:O, "1")</f>
        <v>0</v>
      </c>
      <c r="F78" s="7">
        <f>SUMIFS('Evidence pravidelné činnosti'!E:E, 'Evidence pravidelné činnosti'!H:H, "Všeobecná a specializovaná péče pro děti", 'Evidence pravidelné činnosti'!I:I, "Akutní lůžková péče intenzivní", 'Evidence pravidelné činnosti'!O:O, "1")</f>
        <v>0</v>
      </c>
      <c r="G78" s="7">
        <f>SUMIFS('Evidence pravidelné činnosti'!E:E, 'Evidence pravidelné činnosti'!H:H, "Všeobecná a specializovaná péče pro děti", 'Evidence pravidelné činnosti'!I:I, "Následná a dlouhodobá lůžková péče", 'Evidence pravidelné činnosti'!O:O, "1")</f>
        <v>0</v>
      </c>
      <c r="H78" s="7">
        <f>SUMIFS('Evidence pravidelné činnosti'!E:E, 'Evidence pravidelné činnosti'!H:H, "Všeobecná a specializovaná péče pro děti", 'Evidence pravidelné činnosti'!I:I, "Specializované ambulance a stacionáře", 'Evidence pravidelné činnosti'!O:O, "1")</f>
        <v>0</v>
      </c>
    </row>
    <row r="79" spans="1:8" ht="28.8" x14ac:dyDescent="0.3">
      <c r="A79" s="193"/>
      <c r="B79" s="1" t="s">
        <v>12</v>
      </c>
      <c r="C79" s="20">
        <v>216</v>
      </c>
      <c r="D79" s="6"/>
      <c r="E79" s="7">
        <f>SUMIFS('Evidence pravidelné činnosti'!E:E, 'Evidence pravidelné činnosti'!H:H, "Psychiatrie pro dospělé", 'Evidence pravidelné činnosti'!I:I, "Akutní lůžková péče standardní", 'Evidence pravidelné činnosti'!O:O, "1")</f>
        <v>0</v>
      </c>
      <c r="F79" s="7">
        <f>SUMIFS('Evidence pravidelné činnosti'!E:E, 'Evidence pravidelné činnosti'!H:H, "Psychiatrie pro dospělé", 'Evidence pravidelné činnosti'!I:I, "Akutní lůžková péče intenzivní", 'Evidence pravidelné činnosti'!O:O, "1")</f>
        <v>0</v>
      </c>
      <c r="G79" s="7">
        <f>SUMIFS('Evidence pravidelné činnosti'!E:E, 'Evidence pravidelné činnosti'!H:H, "Psychiatrie pro dospělé", 'Evidence pravidelné činnosti'!I:I, "Následná a dlouhodobá lůžková péče", 'Evidence pravidelné činnosti'!O:O, "1")</f>
        <v>0</v>
      </c>
      <c r="H79" s="7">
        <f>SUMIFS('Evidence pravidelné činnosti'!E:E, 'Evidence pravidelné činnosti'!H:H, "Psychiatrie pro dospělé", 'Evidence pravidelné činnosti'!I:I, "Specializované ambulance a stacionáře", 'Evidence pravidelné činnosti'!O:O, "1")</f>
        <v>0</v>
      </c>
    </row>
    <row r="80" spans="1:8" x14ac:dyDescent="0.3">
      <c r="A80" s="193"/>
      <c r="B80" s="1" t="s">
        <v>13</v>
      </c>
      <c r="C80" s="20">
        <v>217</v>
      </c>
      <c r="D80" s="6"/>
      <c r="E80" s="7">
        <f>SUMIFS('Evidence pravidelné činnosti'!E:E, 'Evidence pravidelné činnosti'!H:H, "Gerontopsychiatrie", 'Evidence pravidelné činnosti'!I:I, "Akutní lůžková péče standardní", 'Evidence pravidelné činnosti'!O:O, "1")</f>
        <v>0</v>
      </c>
      <c r="F80" s="7">
        <f>SUMIFS('Evidence pravidelné činnosti'!E:E, 'Evidence pravidelné činnosti'!H:H, "Gerontopsychiatrie", 'Evidence pravidelné činnosti'!I:I, "Akutní lůžková péče intenzivní", 'Evidence pravidelné činnosti'!O:O, "1")</f>
        <v>0</v>
      </c>
      <c r="G80" s="7">
        <f>SUMIFS('Evidence pravidelné činnosti'!E:E, 'Evidence pravidelné činnosti'!H:H, "Gerontopsychiatrie", 'Evidence pravidelné činnosti'!I:I, "Následná a dlouhodobá lůžková péče", 'Evidence pravidelné činnosti'!O:O, "1")</f>
        <v>0</v>
      </c>
      <c r="H80" s="7">
        <f>SUMIFS('Evidence pravidelné činnosti'!E:E, 'Evidence pravidelné činnosti'!H:H, "Gerontopsychiatrie", 'Evidence pravidelné činnosti'!I:I, "Specializované ambulance a stacionáře", 'Evidence pravidelné činnosti'!O:O, "1")</f>
        <v>0</v>
      </c>
    </row>
    <row r="81" spans="1:8" x14ac:dyDescent="0.3">
      <c r="A81" s="193"/>
      <c r="B81" s="1" t="s">
        <v>14</v>
      </c>
      <c r="C81" s="20">
        <v>218</v>
      </c>
      <c r="D81" s="6"/>
      <c r="E81" s="7">
        <f>SUMIFS('Evidence pravidelné činnosti'!E:E, 'Evidence pravidelné činnosti'!H:H, "Psychiatrie dětská", 'Evidence pravidelné činnosti'!I:I, "Akutní lůžková péče standardní", 'Evidence pravidelné činnosti'!O:O, "1")</f>
        <v>0</v>
      </c>
      <c r="F81" s="7">
        <f>SUMIFS('Evidence pravidelné činnosti'!E:E, 'Evidence pravidelné činnosti'!H:H, "Psychiatrie dětská", 'Evidence pravidelné činnosti'!I:I, "Akutní lůžková péče intenzivní", 'Evidence pravidelné činnosti'!O:O, "1")</f>
        <v>0</v>
      </c>
      <c r="G81" s="7">
        <f>SUMIFS('Evidence pravidelné činnosti'!E:E, 'Evidence pravidelné činnosti'!H:H, "Psychiatrie dětská", 'Evidence pravidelné činnosti'!I:I, "Následná a dlouhodobá lůžková péče", 'Evidence pravidelné činnosti'!O:O, "1")</f>
        <v>0</v>
      </c>
      <c r="H81" s="7">
        <f>SUMIFS('Evidence pravidelné činnosti'!E:E, 'Evidence pravidelné činnosti'!H:H, "Psychiatrie dětská", 'Evidence pravidelné činnosti'!I:I, "Specializované ambulance a stacionáře", 'Evidence pravidelné činnosti'!O:O, "1")</f>
        <v>0</v>
      </c>
    </row>
    <row r="82" spans="1:8" ht="28.8" x14ac:dyDescent="0.3">
      <c r="A82" s="193"/>
      <c r="B82" s="1" t="s">
        <v>15</v>
      </c>
      <c r="C82" s="20">
        <v>219</v>
      </c>
      <c r="D82" s="7">
        <f>SUMIFS('Evidence pravidelné činnosti'!E:E, 'Evidence pravidelné činnosti'!H:H, "Dětská centra při PZS", 'Evidence pravidelné činnosti'!O:O, "1")</f>
        <v>0</v>
      </c>
      <c r="E82" s="6"/>
      <c r="F82" s="6"/>
      <c r="G82" s="6"/>
      <c r="H82" s="6"/>
    </row>
    <row r="83" spans="1:8" x14ac:dyDescent="0.3">
      <c r="A83" s="193"/>
      <c r="B83" s="1" t="s">
        <v>16</v>
      </c>
      <c r="C83" s="20">
        <v>220</v>
      </c>
      <c r="D83" s="7">
        <f>SUMIFS('Evidence pravidelné činnosti'!E:E, 'Evidence pravidelné činnosti'!H:H, "Ostatní", 'Evidence pravidelné činnosti'!O:O, "1")</f>
        <v>0</v>
      </c>
      <c r="E83" s="6"/>
      <c r="F83" s="6"/>
      <c r="G83" s="6"/>
      <c r="H83" s="6"/>
    </row>
    <row r="84" spans="1:8" x14ac:dyDescent="0.3">
      <c r="A84" s="8"/>
      <c r="B84" s="16"/>
      <c r="C84" s="19"/>
    </row>
    <row r="85" spans="1:8" ht="28.8" x14ac:dyDescent="0.3">
      <c r="A85" s="10" t="s">
        <v>46</v>
      </c>
      <c r="B85" s="11"/>
      <c r="C85" s="20">
        <v>221</v>
      </c>
      <c r="D85" s="173"/>
      <c r="E85" s="174"/>
      <c r="F85" s="174"/>
      <c r="G85" s="174"/>
      <c r="H85" s="175"/>
    </row>
    <row r="87" spans="1:8" x14ac:dyDescent="0.3">
      <c r="A87" s="13" t="s">
        <v>112</v>
      </c>
    </row>
    <row r="88" spans="1:8" x14ac:dyDescent="0.3">
      <c r="A88" s="186" t="s">
        <v>147</v>
      </c>
      <c r="B88" s="187"/>
      <c r="C88" s="176" t="s">
        <v>36</v>
      </c>
      <c r="D88" s="173" t="s">
        <v>47</v>
      </c>
      <c r="E88" s="174"/>
      <c r="F88" s="174"/>
      <c r="G88" s="174"/>
      <c r="H88" s="175"/>
    </row>
    <row r="89" spans="1:8" x14ac:dyDescent="0.3">
      <c r="A89" s="188"/>
      <c r="B89" s="189"/>
      <c r="C89" s="192"/>
      <c r="D89" s="176" t="s">
        <v>22</v>
      </c>
      <c r="E89" s="173" t="s">
        <v>24</v>
      </c>
      <c r="F89" s="174"/>
      <c r="G89" s="174"/>
      <c r="H89" s="175"/>
    </row>
    <row r="90" spans="1:8" ht="43.2" x14ac:dyDescent="0.3">
      <c r="A90" s="190"/>
      <c r="B90" s="191"/>
      <c r="C90" s="177"/>
      <c r="D90" s="177"/>
      <c r="E90" s="3" t="s">
        <v>17</v>
      </c>
      <c r="F90" s="3" t="s">
        <v>18</v>
      </c>
      <c r="G90" s="3" t="s">
        <v>20</v>
      </c>
      <c r="H90" s="3" t="s">
        <v>19</v>
      </c>
    </row>
    <row r="91" spans="1:8" x14ac:dyDescent="0.3">
      <c r="A91" s="178" t="s">
        <v>25</v>
      </c>
      <c r="B91" s="179"/>
      <c r="C91" s="4" t="s">
        <v>26</v>
      </c>
      <c r="D91" s="4">
        <v>1</v>
      </c>
      <c r="E91" s="4">
        <v>2</v>
      </c>
      <c r="F91" s="4">
        <v>3</v>
      </c>
      <c r="G91" s="4">
        <v>4</v>
      </c>
      <c r="H91" s="4">
        <v>5</v>
      </c>
    </row>
    <row r="92" spans="1:8" ht="45.75" customHeight="1" x14ac:dyDescent="0.3">
      <c r="A92" s="180" t="s">
        <v>169</v>
      </c>
      <c r="B92" s="181"/>
      <c r="C92" s="20">
        <v>231</v>
      </c>
      <c r="D92" s="5">
        <f>SUM(E93:F94,H93:H94,G95,E96:H99,D100:D101)</f>
        <v>463</v>
      </c>
      <c r="E92" s="6"/>
      <c r="F92" s="6"/>
      <c r="G92" s="6"/>
      <c r="H92" s="6"/>
    </row>
    <row r="93" spans="1:8" ht="28.8" x14ac:dyDescent="0.3">
      <c r="A93" s="193" t="s">
        <v>45</v>
      </c>
      <c r="B93" s="1" t="s">
        <v>8</v>
      </c>
      <c r="C93" s="20">
        <v>232</v>
      </c>
      <c r="D93" s="6"/>
      <c r="E93" s="7">
        <f>SUMIFS('Evidence jednorázové akce'!F:F, 'Evidence jednorázové akce'!I:I, "Interní obory pro dospělé", 'Evidence jednorázové akce'!J:J, "Akutní lůžková péče standardní", 'Evidence jednorázové akce'!D:D, "&lt;&gt;")</f>
        <v>0</v>
      </c>
      <c r="F93" s="7">
        <f>SUMIFS('Evidence jednorázové akce'!F:F, 'Evidence jednorázové akce'!I:I, "Interní obory pro dospělé", 'Evidence jednorázové akce'!J:J, "Akutní lůžková péče intenzivní", 'Evidence jednorázové akce'!D:D, "&lt;&gt;")</f>
        <v>0</v>
      </c>
      <c r="G93" s="6"/>
      <c r="H93" s="7">
        <f>SUMIFS('Evidence jednorázové akce'!F:F, 'Evidence jednorázové akce'!I:I, "Interní obory pro dospělé", 'Evidence jednorázové akce'!J:J, "Specializované ambulance a stacionáře", 'Evidence jednorázové akce'!D:D, "&lt;&gt;")</f>
        <v>35</v>
      </c>
    </row>
    <row r="94" spans="1:8" ht="28.8" x14ac:dyDescent="0.3">
      <c r="A94" s="193"/>
      <c r="B94" s="1" t="s">
        <v>9</v>
      </c>
      <c r="C94" s="20">
        <v>233</v>
      </c>
      <c r="D94" s="6"/>
      <c r="E94" s="7">
        <f>SUMIFS('Evidence jednorázové akce'!F:F, 'Evidence jednorázové akce'!I:I, "Chirurgické obory pro dospělé", 'Evidence jednorázové akce'!J:J, "Akutní lůžková péče standardní", 'Evidence jednorázové akce'!D:D, "&lt;&gt;")</f>
        <v>0</v>
      </c>
      <c r="F94" s="7">
        <f>SUMIFS('Evidence jednorázové akce'!F:F, 'Evidence jednorázové akce'!I:I, "Chirurgické obory pro dospělé", 'Evidence jednorázové akce'!J:J, "Akutní lůžková péče intenzivní", 'Evidence jednorázové akce'!D:D, "&lt;&gt;")</f>
        <v>0</v>
      </c>
      <c r="G94" s="6"/>
      <c r="H94" s="7">
        <f>SUMIFS('Evidence jednorázové akce'!F:F, 'Evidence jednorázové akce'!I:I, "Chirurgické obory pro dospělé", 'Evidence jednorázové akce'!J:J, "Specializované ambulance a stacionáře", 'Evidence jednorázové akce'!D:D, "&lt;&gt;")</f>
        <v>0</v>
      </c>
    </row>
    <row r="95" spans="1:8" ht="28.8" x14ac:dyDescent="0.3">
      <c r="A95" s="193"/>
      <c r="B95" s="1" t="s">
        <v>10</v>
      </c>
      <c r="C95" s="20">
        <v>234</v>
      </c>
      <c r="D95" s="6"/>
      <c r="E95" s="6"/>
      <c r="F95" s="6"/>
      <c r="G95" s="7">
        <f>SUMIFS('Evidence jednorázové akce'!F:F, 'Evidence jednorázové akce'!I:I, "Interní a chirurgické obory pro dospělé", 'Evidence jednorázové akce'!J:J, "Následná a dlouhodobá lůžková péče", 'Evidence jednorázové akce'!D:D, "&lt;&gt;")</f>
        <v>35</v>
      </c>
      <c r="H95" s="6"/>
    </row>
    <row r="96" spans="1:8" ht="43.2" x14ac:dyDescent="0.3">
      <c r="A96" s="193"/>
      <c r="B96" s="1" t="s">
        <v>11</v>
      </c>
      <c r="C96" s="20">
        <v>235</v>
      </c>
      <c r="D96" s="6"/>
      <c r="E96" s="7">
        <f>SUMIFS('Evidence jednorázové akce'!F:F, 'Evidence jednorázové akce'!I:I, "Všeobecná a specializovaná péče pro děti", 'Evidence jednorázové akce'!J:J, "Akutní lůžková péče standardní", 'Evidence jednorázové akce'!D:D, "&lt;&gt;")</f>
        <v>115</v>
      </c>
      <c r="F96" s="7">
        <f>SUMIFS('Evidence jednorázové akce'!F:F, 'Evidence jednorázové akce'!I:I, "Všeobecná a specializovaná péče pro děti", 'Evidence jednorázové akce'!J:J, "Akutní lůžková péče intenzivní", 'Evidence jednorázové akce'!D:D, "&lt;&gt;")</f>
        <v>0</v>
      </c>
      <c r="G96" s="7">
        <f>SUMIFS('Evidence jednorázové akce'!F:F, 'Evidence jednorázové akce'!I:I, "Všeobecná a specializovaná péče pro děti", 'Evidence jednorázové akce'!J:J, "Následná a dlouhodobá lůžková péče", 'Evidence jednorázové akce'!D:D, "&lt;&gt;")</f>
        <v>0</v>
      </c>
      <c r="H96" s="7">
        <f>SUMIFS('Evidence jednorázové akce'!F:F, 'Evidence jednorázové akce'!I:I, "Všeobecná a specializovaná péče pro děti", 'Evidence jednorázové akce'!J:J, "Specializované ambulance a stacionáře", 'Evidence jednorázové akce'!D:D, "&lt;&gt;")</f>
        <v>0</v>
      </c>
    </row>
    <row r="97" spans="1:8" ht="28.8" x14ac:dyDescent="0.3">
      <c r="A97" s="193"/>
      <c r="B97" s="1" t="s">
        <v>12</v>
      </c>
      <c r="C97" s="20">
        <v>236</v>
      </c>
      <c r="D97" s="6"/>
      <c r="E97" s="7">
        <f>SUMIFS('Evidence jednorázové akce'!F:F, 'Evidence jednorázové akce'!I:I, "Psychiatrie pro dospělé", 'Evidence jednorázové akce'!J:J, "Akutní lůžková péče standardní", 'Evidence jednorázové akce'!D:D, "&lt;&gt;")</f>
        <v>0</v>
      </c>
      <c r="F97" s="7">
        <f>SUMIFS('Evidence jednorázové akce'!F:F, 'Evidence jednorázové akce'!I:I, "Psychiatrie pro dospělé", 'Evidence jednorázové akce'!J:J, "Akutní lůžková péče intenzivní", 'Evidence jednorázové akce'!D:D, "&lt;&gt;")</f>
        <v>0</v>
      </c>
      <c r="G97" s="7">
        <f>SUMIFS('Evidence jednorázové akce'!F:F, 'Evidence jednorázové akce'!I:I, "Psychiatrie pro dospělé", 'Evidence jednorázové akce'!J:J, "Následná a dlouhodobá lůžková péče", 'Evidence jednorázové akce'!D:D, "&lt;&gt;")</f>
        <v>0</v>
      </c>
      <c r="H97" s="7">
        <f>SUMIFS('Evidence jednorázové akce'!F:F, 'Evidence jednorázové akce'!I:I, "Psychiatrie pro dospělé", 'Evidence jednorázové akce'!J:J, "Specializované ambulance a stacionáře", 'Evidence jednorázové akce'!D:D, "&lt;&gt;")</f>
        <v>0</v>
      </c>
    </row>
    <row r="98" spans="1:8" x14ac:dyDescent="0.3">
      <c r="A98" s="193"/>
      <c r="B98" s="1" t="s">
        <v>13</v>
      </c>
      <c r="C98" s="20">
        <v>237</v>
      </c>
      <c r="D98" s="6"/>
      <c r="E98" s="7">
        <f>SUMIFS('Evidence jednorázové akce'!F:F, 'Evidence jednorázové akce'!I:I, "Gerontopsychiatrie", 'Evidence jednorázové akce'!J:J, "Akutní lůžková péče standardní", 'Evidence jednorázové akce'!D:D, "&lt;&gt;")</f>
        <v>0</v>
      </c>
      <c r="F98" s="7">
        <f>SUMIFS('Evidence jednorázové akce'!F:F, 'Evidence jednorázové akce'!I:I, "Gerontopsychiatrie", 'Evidence jednorázové akce'!J:J, "Akutní lůžková péče intenzivní", 'Evidence jednorázové akce'!D:D, "&lt;&gt;")</f>
        <v>0</v>
      </c>
      <c r="G98" s="7">
        <f>SUMIFS('Evidence jednorázové akce'!F:F, 'Evidence jednorázové akce'!I:I, "Gerontopsychiatrie", 'Evidence jednorázové akce'!J:J, "Následná a dlouhodobá lůžková péče", 'Evidence jednorázové akce'!D:D, "&lt;&gt;")</f>
        <v>0</v>
      </c>
      <c r="H98" s="7">
        <f>SUMIFS('Evidence jednorázové akce'!F:F, 'Evidence jednorázové akce'!I:I, "Gerontopsychiatrie", 'Evidence jednorázové akce'!J:J, "Specializované ambulance a stacionáře", 'Evidence jednorázové akce'!D:D, "&lt;&gt;")</f>
        <v>0</v>
      </c>
    </row>
    <row r="99" spans="1:8" x14ac:dyDescent="0.3">
      <c r="A99" s="193"/>
      <c r="B99" s="1" t="s">
        <v>14</v>
      </c>
      <c r="C99" s="20">
        <v>238</v>
      </c>
      <c r="D99" s="6"/>
      <c r="E99" s="7">
        <f>SUMIFS('Evidence jednorázové akce'!F:F, 'Evidence jednorázové akce'!I:I, "Psychiatrie dětská", 'Evidence jednorázové akce'!J:J, "Akutní lůžková péče standardní", 'Evidence jednorázové akce'!D:D, "&lt;&gt;")</f>
        <v>28</v>
      </c>
      <c r="F99" s="7">
        <f>SUMIFS('Evidence jednorázové akce'!F:F, 'Evidence jednorázové akce'!I:I, "Psychiatrie dětská", 'Evidence jednorázové akce'!J:J, "Akutní lůžková péče intenzivní", 'Evidence jednorázové akce'!D:D, "&lt;&gt;")</f>
        <v>0</v>
      </c>
      <c r="G99" s="7">
        <f>SUMIFS('Evidence jednorázové akce'!F:F, 'Evidence jednorázové akce'!I:I, "Psychiatrie dětská", 'Evidence jednorázové akce'!J:J, "Následná a dlouhodobá lůžková péče", 'Evidence jednorázové akce'!D:D, "&lt;&gt;")</f>
        <v>0</v>
      </c>
      <c r="H99" s="7">
        <f>SUMIFS('Evidence jednorázové akce'!F:F, 'Evidence jednorázové akce'!I:I, "Psychiatrie dětská", 'Evidence jednorázové akce'!J:J, "Specializované ambulance a stacionáře", 'Evidence jednorázové akce'!D:D, "&lt;&gt;")</f>
        <v>0</v>
      </c>
    </row>
    <row r="100" spans="1:8" ht="28.8" x14ac:dyDescent="0.3">
      <c r="A100" s="193"/>
      <c r="B100" s="1" t="s">
        <v>15</v>
      </c>
      <c r="C100" s="20">
        <v>239</v>
      </c>
      <c r="D100" s="7">
        <f>SUMIFS('Evidence jednorázové akce'!F:F, 'Evidence jednorázové akce'!I:I, "Dětská centra při PZS", 'Evidence jednorázové akce'!D:D, "&lt;&gt;")</f>
        <v>0</v>
      </c>
      <c r="E100" s="6"/>
      <c r="F100" s="6"/>
      <c r="G100" s="6"/>
      <c r="H100" s="6"/>
    </row>
    <row r="101" spans="1:8" x14ac:dyDescent="0.3">
      <c r="A101" s="193"/>
      <c r="B101" s="1" t="s">
        <v>16</v>
      </c>
      <c r="C101" s="20">
        <v>240</v>
      </c>
      <c r="D101" s="7">
        <f>SUMIFS('Evidence jednorázové akce'!F:F, 'Evidence jednorázové akce'!I:I, "Ostatní", 'Evidence jednorázové akce'!D:D, "&lt;&gt;")</f>
        <v>250</v>
      </c>
      <c r="E101" s="6"/>
      <c r="F101" s="6"/>
      <c r="G101" s="6"/>
      <c r="H101" s="6"/>
    </row>
    <row r="102" spans="1:8" x14ac:dyDescent="0.3">
      <c r="A102" s="8"/>
      <c r="B102" s="16"/>
      <c r="C102" s="9"/>
    </row>
    <row r="103" spans="1:8" ht="28.8" x14ac:dyDescent="0.3">
      <c r="A103" s="10" t="s">
        <v>113</v>
      </c>
      <c r="B103" s="11"/>
      <c r="C103" s="20">
        <v>241</v>
      </c>
      <c r="D103" s="173"/>
      <c r="E103" s="174"/>
      <c r="F103" s="174"/>
      <c r="G103" s="174"/>
      <c r="H103" s="175"/>
    </row>
  </sheetData>
  <sheetProtection algorithmName="SHA-512" hashValue="VkzKupLVns1n6K98VK8doQfvkdx8Vo0iqiEF5hpsyrYxjoSOt7zYswt910augvUmeEWRxkGPT+rGT+MhEOQA2Q==" saltValue="KSzXsdWiOe4ozrHrTSnmBg==" spinCount="100000" sheet="1" objects="1" scenarios="1" formatCells="0"/>
  <mergeCells count="48">
    <mergeCell ref="A88:B90"/>
    <mergeCell ref="A92:B92"/>
    <mergeCell ref="A93:A101"/>
    <mergeCell ref="C88:C90"/>
    <mergeCell ref="D88:H88"/>
    <mergeCell ref="D89:D90"/>
    <mergeCell ref="E89:H89"/>
    <mergeCell ref="A91:B91"/>
    <mergeCell ref="A4:B6"/>
    <mergeCell ref="C4:C6"/>
    <mergeCell ref="D4:H4"/>
    <mergeCell ref="D5:D6"/>
    <mergeCell ref="E5:H5"/>
    <mergeCell ref="A7:B7"/>
    <mergeCell ref="A8:B8"/>
    <mergeCell ref="A9:A17"/>
    <mergeCell ref="A18:A21"/>
    <mergeCell ref="A31:A39"/>
    <mergeCell ref="A29:B29"/>
    <mergeCell ref="A30:B30"/>
    <mergeCell ref="A26:B28"/>
    <mergeCell ref="A74:B74"/>
    <mergeCell ref="A75:A83"/>
    <mergeCell ref="C70:C72"/>
    <mergeCell ref="D70:H70"/>
    <mergeCell ref="D71:D72"/>
    <mergeCell ref="E71:H71"/>
    <mergeCell ref="A73:B73"/>
    <mergeCell ref="A70:B72"/>
    <mergeCell ref="A51:B51"/>
    <mergeCell ref="A52:B52"/>
    <mergeCell ref="A53:A61"/>
    <mergeCell ref="A62:A65"/>
    <mergeCell ref="D23:H23"/>
    <mergeCell ref="D45:H45"/>
    <mergeCell ref="C26:C28"/>
    <mergeCell ref="A48:B50"/>
    <mergeCell ref="C48:C50"/>
    <mergeCell ref="D48:H48"/>
    <mergeCell ref="D49:D50"/>
    <mergeCell ref="E49:H49"/>
    <mergeCell ref="A40:A43"/>
    <mergeCell ref="D67:H67"/>
    <mergeCell ref="D103:H103"/>
    <mergeCell ref="D85:H85"/>
    <mergeCell ref="D26:H26"/>
    <mergeCell ref="D27:D28"/>
    <mergeCell ref="E27:H27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EBB3-FB98-483A-B808-11EA5731103F}">
  <dimension ref="A1:F15"/>
  <sheetViews>
    <sheetView zoomScale="145" zoomScaleNormal="145" workbookViewId="0">
      <selection activeCell="B11" sqref="B11"/>
    </sheetView>
  </sheetViews>
  <sheetFormatPr defaultColWidth="8.77734375" defaultRowHeight="14.4" x14ac:dyDescent="0.3"/>
  <cols>
    <col min="1" max="1" width="35.6640625" customWidth="1"/>
    <col min="2" max="2" width="33.6640625" bestFit="1" customWidth="1"/>
    <col min="3" max="3" width="6.33203125" bestFit="1" customWidth="1"/>
    <col min="5" max="5" width="22" bestFit="1" customWidth="1"/>
    <col min="6" max="6" width="23.44140625" bestFit="1" customWidth="1"/>
  </cols>
  <sheetData>
    <row r="1" spans="1:6" x14ac:dyDescent="0.3">
      <c r="A1" s="13" t="s">
        <v>42</v>
      </c>
      <c r="B1" s="13" t="s">
        <v>43</v>
      </c>
      <c r="C1" s="13" t="s">
        <v>44</v>
      </c>
      <c r="E1" s="13" t="s">
        <v>48</v>
      </c>
      <c r="F1" s="13" t="s">
        <v>59</v>
      </c>
    </row>
    <row r="2" spans="1:6" x14ac:dyDescent="0.3">
      <c r="A2" s="13"/>
    </row>
    <row r="3" spans="1:6" x14ac:dyDescent="0.3">
      <c r="A3" s="29" t="s">
        <v>8</v>
      </c>
      <c r="B3" s="29" t="s">
        <v>17</v>
      </c>
      <c r="C3" s="29" t="s">
        <v>30</v>
      </c>
      <c r="D3" s="29"/>
      <c r="E3" s="30" t="s">
        <v>50</v>
      </c>
      <c r="F3" s="29" t="s">
        <v>62</v>
      </c>
    </row>
    <row r="4" spans="1:6" x14ac:dyDescent="0.3">
      <c r="A4" s="29" t="s">
        <v>9</v>
      </c>
      <c r="B4" s="29" t="s">
        <v>18</v>
      </c>
      <c r="C4" s="29" t="s">
        <v>31</v>
      </c>
      <c r="D4" s="29"/>
      <c r="E4" s="30" t="s">
        <v>49</v>
      </c>
      <c r="F4" s="29" t="s">
        <v>63</v>
      </c>
    </row>
    <row r="5" spans="1:6" x14ac:dyDescent="0.3">
      <c r="A5" s="29" t="s">
        <v>10</v>
      </c>
      <c r="B5" s="29" t="s">
        <v>20</v>
      </c>
      <c r="C5" s="29" t="s">
        <v>32</v>
      </c>
      <c r="D5" s="29"/>
      <c r="E5" s="29" t="s">
        <v>51</v>
      </c>
      <c r="F5" s="29" t="s">
        <v>64</v>
      </c>
    </row>
    <row r="6" spans="1:6" x14ac:dyDescent="0.3">
      <c r="A6" s="29" t="s">
        <v>11</v>
      </c>
      <c r="B6" s="29" t="s">
        <v>19</v>
      </c>
      <c r="C6" s="29" t="s">
        <v>33</v>
      </c>
      <c r="D6" s="29"/>
      <c r="E6" s="29"/>
      <c r="F6" s="29" t="s">
        <v>103</v>
      </c>
    </row>
    <row r="7" spans="1:6" x14ac:dyDescent="0.3">
      <c r="A7" s="29" t="s">
        <v>12</v>
      </c>
      <c r="B7" s="29"/>
      <c r="C7" s="29"/>
      <c r="D7" s="29"/>
      <c r="E7" s="29"/>
      <c r="F7" s="29"/>
    </row>
    <row r="8" spans="1:6" x14ac:dyDescent="0.3">
      <c r="A8" s="29" t="s">
        <v>13</v>
      </c>
      <c r="B8" s="29"/>
      <c r="C8" s="29"/>
      <c r="D8" s="29"/>
      <c r="E8" s="29"/>
      <c r="F8" s="29"/>
    </row>
    <row r="9" spans="1:6" x14ac:dyDescent="0.3">
      <c r="A9" s="29" t="s">
        <v>14</v>
      </c>
      <c r="B9" s="29"/>
      <c r="C9" s="29"/>
      <c r="D9" s="29"/>
      <c r="E9" s="31"/>
      <c r="F9" s="29"/>
    </row>
    <row r="10" spans="1:6" x14ac:dyDescent="0.3">
      <c r="A10" s="29" t="s">
        <v>15</v>
      </c>
      <c r="B10" s="29"/>
      <c r="C10" s="29"/>
      <c r="D10" s="29"/>
      <c r="E10" s="31"/>
      <c r="F10" s="29"/>
    </row>
    <row r="11" spans="1:6" x14ac:dyDescent="0.3">
      <c r="A11" s="29" t="s">
        <v>16</v>
      </c>
      <c r="B11" s="29"/>
      <c r="C11" s="29"/>
      <c r="D11" s="29"/>
      <c r="E11" s="31"/>
      <c r="F11" s="29"/>
    </row>
    <row r="12" spans="1:6" x14ac:dyDescent="0.3">
      <c r="E12" s="17"/>
    </row>
    <row r="14" spans="1:6" x14ac:dyDescent="0.3">
      <c r="A14" s="13" t="s">
        <v>53</v>
      </c>
    </row>
    <row r="15" spans="1:6" x14ac:dyDescent="0.3">
      <c r="A15" s="29" t="s">
        <v>153</v>
      </c>
    </row>
  </sheetData>
  <sheetProtection algorithmName="SHA-512" hashValue="U3o2MQsIbcd+QGMgCqa65YoMavIKbWjpspTPSPB+r2e2mY8xu/MS7G1xq4m4bvOFoytAM347IH3j/fGi1jYgbQ==" saltValue="fHMRR8YEw4nyIEUPibEW6A==" spinCount="100000" sheet="1" objects="1" scenarios="1" formatCells="0" formatColumns="0" formatRows="0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Legenda</vt:lpstr>
      <vt:lpstr>Personálie dobrovolníků </vt:lpstr>
      <vt:lpstr>Evidence pravidelné činnosti</vt:lpstr>
      <vt:lpstr>Evidence jednorázové akce</vt:lpstr>
      <vt:lpstr>VZOR Prezenční listiny JA </vt:lpstr>
      <vt:lpstr>SOUHRN dobrovolnické činnosti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Zvolský Miroslav MUDr.</dc:creator>
  <cp:lastModifiedBy>Aleksićová Marija, Mgr.</cp:lastModifiedBy>
  <dcterms:created xsi:type="dcterms:W3CDTF">2023-08-17T08:39:17Z</dcterms:created>
  <dcterms:modified xsi:type="dcterms:W3CDTF">2025-02-03T08:32:12Z</dcterms:modified>
</cp:coreProperties>
</file>